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00000000-0000-0000-0000-000000000000}"/>
  <workbookPr codeName="ЭтаКнига" defaultThemeVersion="166925"/>
  <mc:AlternateContent xmlns:mc="http://schemas.openxmlformats.org/markup-compatibility/2006">
    <mc:Choice Requires="x15">
      <x15ac:absPath xmlns:x15ac="http://schemas.microsoft.com/office/spreadsheetml/2010/11/ac" url="C:\tonk1x - NextCloud\TT data\Прайс-листы\"/>
    </mc:Choice>
  </mc:AlternateContent>
  <xr:revisionPtr revIDLastSave="0" documentId="13_ncr:1_{37D57FD4-3230-4E6B-B9EE-78EDA6D4278C}" xr6:coauthVersionLast="47" xr6:coauthVersionMax="47" xr10:uidLastSave="{00000000-0000-0000-0000-000000000000}"/>
  <bookViews>
    <workbookView xWindow="28680" yWindow="-120" windowWidth="29040" windowHeight="15990" tabRatio="723" activeTab="1" xr2:uid="{00000000-000D-0000-FFFF-FFFF00000000}"/>
  </bookViews>
  <sheets>
    <sheet name="Кат" sheetId="1" r:id="rId1"/>
    <sheet name="Торг" sheetId="17" r:id="rId2"/>
    <sheet name="Проценка" sheetId="18" r:id="rId3"/>
    <sheet name="Отчет Eplex" sheetId="19" r:id="rId4"/>
    <sheet name="Прайс шпак" sheetId="5" r:id="rId5"/>
    <sheet name="Наценка" sheetId="4" r:id="rId6"/>
    <sheet name="Выгр Кат" sheetId="9" r:id="rId7"/>
    <sheet name="Выгр Торг" sheetId="16" r:id="rId8"/>
    <sheet name="Ссылки" sheetId="12" r:id="rId9"/>
    <sheet name="ИЗ ГУГЛА" sheetId="13" r:id="rId10"/>
  </sheets>
  <definedNames>
    <definedName name="_xlnm._FilterDatabase" localSheetId="6" hidden="1">'Выгр Кат'!$A$1:$Q$769</definedName>
    <definedName name="_xlnm._FilterDatabase" localSheetId="7" hidden="1">'Выгр Торг'!$A$1:$R$30</definedName>
    <definedName name="_xlnm._FilterDatabase" localSheetId="0" hidden="1">Кат!$A$2:$AV$731</definedName>
    <definedName name="_xlnm._FilterDatabase" localSheetId="4" hidden="1">'Прайс шпак'!$A$7:$O$11281</definedName>
    <definedName name="_xlnm._FilterDatabase" localSheetId="8" hidden="1">Ссылки!$A$2:$D$751</definedName>
    <definedName name="_xlnm._FilterDatabase" localSheetId="1" hidden="1">Торг!$A$2:$AS$22</definedName>
    <definedName name="ExternalData_1" localSheetId="9" hidden="1">'ИЗ ГУГЛА'!$A$1:$R$755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6" i="17" l="1"/>
  <c r="R746" i="1"/>
  <c r="N11329" i="5"/>
  <c r="N11328" i="5"/>
  <c r="N11327" i="5"/>
  <c r="N11326" i="5"/>
  <c r="N11325" i="5"/>
  <c r="N11324" i="5"/>
  <c r="N11323" i="5"/>
  <c r="N11322" i="5"/>
  <c r="N11321" i="5"/>
  <c r="N11320" i="5"/>
  <c r="N11319" i="5"/>
  <c r="N11282" i="5"/>
  <c r="N11283" i="5"/>
  <c r="N11284" i="5"/>
  <c r="N11285" i="5"/>
  <c r="N11286" i="5"/>
  <c r="N11287" i="5"/>
  <c r="N11288" i="5"/>
  <c r="N11289" i="5"/>
  <c r="N11290" i="5"/>
  <c r="N11291" i="5"/>
  <c r="N11292" i="5"/>
  <c r="N11293" i="5"/>
  <c r="N11294" i="5"/>
  <c r="N11295" i="5"/>
  <c r="N11296" i="5"/>
  <c r="N11297" i="5"/>
  <c r="N11298" i="5"/>
  <c r="N11299" i="5"/>
  <c r="N11300" i="5"/>
  <c r="N11301" i="5"/>
  <c r="N11302" i="5"/>
  <c r="N11303" i="5"/>
  <c r="N11304" i="5"/>
  <c r="N11305" i="5"/>
  <c r="N11306" i="5"/>
  <c r="N11307" i="5"/>
  <c r="N11308" i="5"/>
  <c r="N11309" i="5"/>
  <c r="N11310" i="5"/>
  <c r="N11311" i="5"/>
  <c r="N11312" i="5"/>
  <c r="N11313" i="5"/>
  <c r="N11314" i="5"/>
  <c r="N11315" i="5"/>
  <c r="N11316" i="5"/>
  <c r="N11317" i="5"/>
  <c r="N11318" i="5"/>
  <c r="N11281" i="5" l="1"/>
  <c r="N11280" i="5"/>
  <c r="N11279" i="5"/>
  <c r="N11278" i="5"/>
  <c r="N11277" i="5"/>
  <c r="N11276" i="5"/>
  <c r="AB712" i="1" l="1"/>
  <c r="B712" i="1"/>
  <c r="C712" i="1"/>
  <c r="D712" i="1"/>
  <c r="F712" i="1"/>
  <c r="G712" i="1"/>
  <c r="H712" i="1"/>
  <c r="K712" i="1"/>
  <c r="O712" i="1"/>
  <c r="P712" i="1"/>
  <c r="T712" i="1"/>
  <c r="U712" i="1"/>
  <c r="AC712" i="1"/>
  <c r="AH712" i="1"/>
  <c r="AM712" i="1"/>
  <c r="AR712" i="1"/>
  <c r="P769" i="9"/>
  <c r="F731" i="12" a="1"/>
  <c r="F731" i="12" s="1"/>
  <c r="H731" i="12" a="1"/>
  <c r="H731" i="12" s="1"/>
  <c r="B731" i="12" a="1"/>
  <c r="B731" i="12" s="1"/>
  <c r="A731" i="12" a="1"/>
  <c r="A731" i="12" s="1"/>
  <c r="H1" i="12" a="1"/>
  <c r="H1" i="12" s="1"/>
  <c r="F1" i="12" a="1"/>
  <c r="F1" i="12" s="1"/>
  <c r="B1" i="12" a="1"/>
  <c r="B1" i="12" s="1"/>
  <c r="A1" i="12" a="1"/>
  <c r="A1" i="12" s="1"/>
  <c r="L712" i="1" l="1"/>
  <c r="AA712" i="1"/>
  <c r="V712" i="1"/>
  <c r="Q712" i="1"/>
  <c r="AB711" i="1"/>
  <c r="AB710" i="1"/>
  <c r="AB709" i="1"/>
  <c r="AB708" i="1"/>
  <c r="AB707" i="1"/>
  <c r="K707" i="1"/>
  <c r="O707" i="1"/>
  <c r="P707" i="1"/>
  <c r="K708" i="1"/>
  <c r="O708" i="1"/>
  <c r="P708" i="1"/>
  <c r="K709" i="1"/>
  <c r="O709" i="1"/>
  <c r="P709" i="1"/>
  <c r="K710" i="1"/>
  <c r="O710" i="1"/>
  <c r="P710" i="1"/>
  <c r="K711" i="1"/>
  <c r="O711" i="1"/>
  <c r="P711" i="1"/>
  <c r="B707" i="1"/>
  <c r="C707" i="1"/>
  <c r="D707" i="1"/>
  <c r="F707" i="1"/>
  <c r="G707" i="1"/>
  <c r="H707" i="1"/>
  <c r="T707" i="1"/>
  <c r="U707" i="1"/>
  <c r="AC707" i="1"/>
  <c r="AH707" i="1"/>
  <c r="AM707" i="1"/>
  <c r="AR707" i="1"/>
  <c r="B708" i="1"/>
  <c r="C708" i="1"/>
  <c r="D708" i="1"/>
  <c r="F708" i="1"/>
  <c r="G708" i="1"/>
  <c r="H708" i="1"/>
  <c r="T708" i="1"/>
  <c r="U708" i="1"/>
  <c r="AC708" i="1"/>
  <c r="AH708" i="1"/>
  <c r="AM708" i="1"/>
  <c r="AR708" i="1"/>
  <c r="B709" i="1"/>
  <c r="C709" i="1"/>
  <c r="D709" i="1"/>
  <c r="F709" i="1"/>
  <c r="G709" i="1"/>
  <c r="H709" i="1"/>
  <c r="T709" i="1"/>
  <c r="U709" i="1"/>
  <c r="AC709" i="1"/>
  <c r="AH709" i="1"/>
  <c r="AM709" i="1"/>
  <c r="AR709" i="1"/>
  <c r="B710" i="1"/>
  <c r="C710" i="1"/>
  <c r="D710" i="1"/>
  <c r="F710" i="1"/>
  <c r="G710" i="1"/>
  <c r="H710" i="1"/>
  <c r="T710" i="1"/>
  <c r="U710" i="1"/>
  <c r="AC710" i="1"/>
  <c r="AH710" i="1"/>
  <c r="AM710" i="1"/>
  <c r="AR710" i="1"/>
  <c r="B711" i="1"/>
  <c r="C711" i="1"/>
  <c r="D711" i="1"/>
  <c r="F711" i="1"/>
  <c r="G711" i="1"/>
  <c r="H711" i="1"/>
  <c r="T711" i="1"/>
  <c r="U711" i="1"/>
  <c r="AC711" i="1"/>
  <c r="AH711" i="1"/>
  <c r="AM711" i="1"/>
  <c r="AR711" i="1"/>
  <c r="P768" i="9"/>
  <c r="P767" i="9"/>
  <c r="P766" i="9"/>
  <c r="P765" i="9"/>
  <c r="P764" i="9"/>
  <c r="Q710" i="1" l="1"/>
  <c r="R710" i="1" s="1"/>
  <c r="S710" i="1" s="1"/>
  <c r="W710" i="1" s="1"/>
  <c r="Q708" i="1"/>
  <c r="R708" i="1" s="1"/>
  <c r="S708" i="1" s="1"/>
  <c r="W708" i="1" s="1"/>
  <c r="Q711" i="1"/>
  <c r="R711" i="1" s="1"/>
  <c r="S711" i="1" s="1"/>
  <c r="W711" i="1" s="1"/>
  <c r="Q707" i="1"/>
  <c r="R707" i="1" s="1"/>
  <c r="S707" i="1" s="1"/>
  <c r="W707" i="1" s="1"/>
  <c r="R712" i="1"/>
  <c r="S712" i="1" s="1"/>
  <c r="W712" i="1" s="1"/>
  <c r="AA709" i="1"/>
  <c r="AA710" i="1"/>
  <c r="AA711" i="1"/>
  <c r="AA707" i="1"/>
  <c r="AA708" i="1"/>
  <c r="L709" i="1"/>
  <c r="V709" i="1"/>
  <c r="V707" i="1"/>
  <c r="L711" i="1"/>
  <c r="L708" i="1"/>
  <c r="L710" i="1"/>
  <c r="V711" i="1"/>
  <c r="L707" i="1"/>
  <c r="V708" i="1"/>
  <c r="Q709" i="1"/>
  <c r="V710" i="1"/>
  <c r="R709" i="1" l="1"/>
  <c r="S709" i="1" s="1"/>
  <c r="W709" i="1" s="1"/>
  <c r="N11262" i="5" l="1"/>
  <c r="N11263" i="5"/>
  <c r="N11264" i="5"/>
  <c r="N11265" i="5"/>
  <c r="N11266" i="5"/>
  <c r="N11267" i="5"/>
  <c r="N11268" i="5"/>
  <c r="N11269" i="5"/>
  <c r="N11270" i="5"/>
  <c r="N11271" i="5"/>
  <c r="N11272" i="5"/>
  <c r="N11273" i="5"/>
  <c r="N11274" i="5"/>
  <c r="N11275" i="5"/>
  <c r="N11261" i="5" l="1"/>
  <c r="N11260" i="5"/>
  <c r="N11259" i="5"/>
  <c r="N11258" i="5"/>
  <c r="N11257" i="5"/>
  <c r="N11256" i="5"/>
  <c r="N11255" i="5"/>
  <c r="N11254" i="5"/>
  <c r="N11253" i="5"/>
  <c r="N11252" i="5"/>
  <c r="AB88" i="1"/>
  <c r="Y14" i="17"/>
  <c r="Y13" i="17"/>
  <c r="Y12" i="17"/>
  <c r="Y7" i="17"/>
  <c r="Y6" i="17"/>
  <c r="Y5" i="17"/>
  <c r="Y4" i="17"/>
  <c r="Y3" i="17"/>
  <c r="Y17" i="17"/>
  <c r="O17" i="17" s="1"/>
  <c r="AG1" i="17"/>
  <c r="Z4" i="17"/>
  <c r="Z5" i="17"/>
  <c r="Z6" i="17"/>
  <c r="Z7" i="17"/>
  <c r="Z8" i="17"/>
  <c r="Z9" i="17"/>
  <c r="Z10" i="17"/>
  <c r="Z11" i="17"/>
  <c r="Z12" i="17"/>
  <c r="Z13" i="17"/>
  <c r="Z14" i="17"/>
  <c r="Z15" i="17"/>
  <c r="Z16" i="17"/>
  <c r="Z17" i="17"/>
  <c r="Z18" i="17"/>
  <c r="Z19" i="17"/>
  <c r="Z20" i="17"/>
  <c r="Z21" i="17"/>
  <c r="Z22" i="17"/>
  <c r="O28" i="17"/>
  <c r="O38" i="17"/>
  <c r="O37" i="17"/>
  <c r="O35" i="17"/>
  <c r="O33" i="17"/>
  <c r="O32" i="17"/>
  <c r="O31" i="17"/>
  <c r="O30" i="17"/>
  <c r="O29" i="17"/>
  <c r="P722" i="1" l="1"/>
  <c r="P718" i="1"/>
  <c r="P719" i="1"/>
  <c r="P724" i="1"/>
  <c r="P728" i="1"/>
  <c r="N11241" i="5"/>
  <c r="N11242" i="5"/>
  <c r="N11243" i="5"/>
  <c r="N11244" i="5"/>
  <c r="N11245" i="5"/>
  <c r="N11246" i="5"/>
  <c r="N11247" i="5"/>
  <c r="N11248" i="5"/>
  <c r="N11249" i="5"/>
  <c r="N11250" i="5"/>
  <c r="N11251" i="5"/>
  <c r="N11219" i="5"/>
  <c r="N11220" i="5"/>
  <c r="N11221" i="5"/>
  <c r="N11222" i="5"/>
  <c r="N11223" i="5"/>
  <c r="N11224" i="5"/>
  <c r="N11225" i="5"/>
  <c r="N11226" i="5"/>
  <c r="N11227" i="5"/>
  <c r="N11228" i="5"/>
  <c r="N11229" i="5"/>
  <c r="N11230" i="5"/>
  <c r="N11231" i="5"/>
  <c r="N11232" i="5"/>
  <c r="N11233" i="5"/>
  <c r="N11234" i="5"/>
  <c r="N11235" i="5"/>
  <c r="N11236" i="5"/>
  <c r="N11237" i="5"/>
  <c r="N11238" i="5"/>
  <c r="N11239" i="5"/>
  <c r="N11240" i="5"/>
  <c r="P275" i="1"/>
  <c r="P679" i="1"/>
  <c r="P678" i="1"/>
  <c r="P675" i="1"/>
  <c r="P674" i="1"/>
  <c r="P673" i="1"/>
  <c r="P736" i="1"/>
  <c r="Q736" i="1" s="1"/>
  <c r="N11218" i="5"/>
  <c r="N11217" i="5"/>
  <c r="N11216" i="5"/>
  <c r="N11215" i="5"/>
  <c r="N11214" i="5"/>
  <c r="N11213" i="5"/>
  <c r="N11212" i="5"/>
  <c r="N11211" i="5"/>
  <c r="N11210" i="5"/>
  <c r="N11209" i="5"/>
  <c r="N11208" i="5"/>
  <c r="N11207" i="5"/>
  <c r="N11206" i="5"/>
  <c r="N11205" i="5"/>
  <c r="N11204" i="5"/>
  <c r="N11203" i="5"/>
  <c r="N11202" i="5"/>
  <c r="N11201" i="5"/>
  <c r="N11200" i="5"/>
  <c r="N11199" i="5"/>
  <c r="N11198" i="5"/>
  <c r="N11197" i="5"/>
  <c r="N11196" i="5"/>
  <c r="N11195" i="5"/>
  <c r="B592" i="1"/>
  <c r="C592" i="1"/>
  <c r="D592" i="1"/>
  <c r="F592" i="1"/>
  <c r="G592" i="1"/>
  <c r="H592" i="1"/>
  <c r="K592" i="1"/>
  <c r="O592" i="1"/>
  <c r="P592" i="1"/>
  <c r="R592" i="1" s="1"/>
  <c r="T592" i="1"/>
  <c r="U592" i="1"/>
  <c r="AC592" i="1"/>
  <c r="AH592" i="1"/>
  <c r="AM592" i="1"/>
  <c r="AR592" i="1"/>
  <c r="B593" i="1"/>
  <c r="C593" i="1"/>
  <c r="D593" i="1"/>
  <c r="F593" i="1"/>
  <c r="G593" i="1"/>
  <c r="H593" i="1"/>
  <c r="K593" i="1"/>
  <c r="O593" i="1"/>
  <c r="P593" i="1"/>
  <c r="R593" i="1" s="1"/>
  <c r="T593" i="1"/>
  <c r="U593" i="1"/>
  <c r="AC593" i="1"/>
  <c r="AH593" i="1"/>
  <c r="AM593" i="1"/>
  <c r="AR593" i="1"/>
  <c r="B594" i="1"/>
  <c r="C594" i="1"/>
  <c r="D594" i="1"/>
  <c r="F594" i="1"/>
  <c r="G594" i="1"/>
  <c r="H594" i="1"/>
  <c r="K594" i="1"/>
  <c r="O594" i="1"/>
  <c r="P594" i="1"/>
  <c r="R594" i="1" s="1"/>
  <c r="T594" i="1"/>
  <c r="U594" i="1"/>
  <c r="AC594" i="1"/>
  <c r="AH594" i="1"/>
  <c r="AM594" i="1"/>
  <c r="AR594" i="1"/>
  <c r="B591" i="1"/>
  <c r="C591" i="1"/>
  <c r="D591" i="1"/>
  <c r="F591" i="1"/>
  <c r="G591" i="1"/>
  <c r="H591" i="1"/>
  <c r="K591" i="1"/>
  <c r="O591" i="1"/>
  <c r="P591" i="1"/>
  <c r="T591" i="1"/>
  <c r="U591" i="1"/>
  <c r="AC591" i="1"/>
  <c r="AH591" i="1"/>
  <c r="AM591" i="1"/>
  <c r="AR591" i="1"/>
  <c r="P763" i="9"/>
  <c r="P762" i="9"/>
  <c r="P761" i="9"/>
  <c r="P760" i="9"/>
  <c r="AB592" i="1" l="1"/>
  <c r="AB594" i="1"/>
  <c r="AB593" i="1"/>
  <c r="AB591" i="1"/>
  <c r="AA591" i="1" s="1"/>
  <c r="Q593" i="1"/>
  <c r="Q594" i="1"/>
  <c r="L594" i="1"/>
  <c r="L592" i="1"/>
  <c r="Q592" i="1"/>
  <c r="L593" i="1"/>
  <c r="V594" i="1"/>
  <c r="V593" i="1"/>
  <c r="V592" i="1"/>
  <c r="L591" i="1"/>
  <c r="V591" i="1"/>
  <c r="Q591" i="1"/>
  <c r="R591" i="1" s="1"/>
  <c r="N11126" i="5"/>
  <c r="N11127" i="5"/>
  <c r="N11128" i="5"/>
  <c r="N11129" i="5"/>
  <c r="N11130" i="5"/>
  <c r="N11131" i="5"/>
  <c r="N11132" i="5"/>
  <c r="N11133" i="5"/>
  <c r="N11134" i="5"/>
  <c r="N11135" i="5"/>
  <c r="N11136" i="5"/>
  <c r="N11137" i="5"/>
  <c r="N11138" i="5"/>
  <c r="N11139" i="5"/>
  <c r="N11140" i="5"/>
  <c r="N11141" i="5"/>
  <c r="N11142" i="5"/>
  <c r="N11143" i="5"/>
  <c r="N11144" i="5"/>
  <c r="N11145" i="5"/>
  <c r="N11146" i="5"/>
  <c r="N11147" i="5"/>
  <c r="N11148" i="5"/>
  <c r="N11149" i="5"/>
  <c r="N11150" i="5"/>
  <c r="N11151" i="5"/>
  <c r="N11152" i="5"/>
  <c r="N11153" i="5"/>
  <c r="N11154" i="5"/>
  <c r="N11155" i="5"/>
  <c r="N11156" i="5"/>
  <c r="N11157" i="5"/>
  <c r="N11158" i="5"/>
  <c r="N11159" i="5"/>
  <c r="N11160" i="5"/>
  <c r="N11161" i="5"/>
  <c r="N11162" i="5"/>
  <c r="N11163" i="5"/>
  <c r="N11164" i="5"/>
  <c r="N11165" i="5"/>
  <c r="N11166" i="5"/>
  <c r="N11167" i="5"/>
  <c r="N11168" i="5"/>
  <c r="N11169" i="5"/>
  <c r="N11170" i="5"/>
  <c r="N11171" i="5"/>
  <c r="N11172" i="5"/>
  <c r="N11173" i="5"/>
  <c r="N11174" i="5"/>
  <c r="N11175" i="5"/>
  <c r="N11176" i="5"/>
  <c r="N11177" i="5"/>
  <c r="N11178" i="5"/>
  <c r="N11179" i="5"/>
  <c r="N11180" i="5"/>
  <c r="N11181" i="5"/>
  <c r="N11182" i="5"/>
  <c r="N11183" i="5"/>
  <c r="N11184" i="5"/>
  <c r="N11185" i="5"/>
  <c r="N11186" i="5"/>
  <c r="N11187" i="5"/>
  <c r="N11188" i="5"/>
  <c r="N11189" i="5"/>
  <c r="N11190" i="5"/>
  <c r="N11191" i="5"/>
  <c r="N11192" i="5"/>
  <c r="N11193" i="5"/>
  <c r="N11194" i="5"/>
  <c r="N11125" i="5"/>
  <c r="N11124" i="5"/>
  <c r="N11123" i="5"/>
  <c r="N11122" i="5"/>
  <c r="N11121" i="5"/>
  <c r="N11120" i="5"/>
  <c r="N11119" i="5"/>
  <c r="N11118" i="5"/>
  <c r="N11117" i="5"/>
  <c r="N11116" i="5"/>
  <c r="N11115" i="5"/>
  <c r="N11114" i="5"/>
  <c r="R2" i="17"/>
  <c r="Q2" i="17"/>
  <c r="H2" i="17"/>
  <c r="G2" i="17"/>
  <c r="F2" i="17"/>
  <c r="H22" i="17"/>
  <c r="H21" i="17"/>
  <c r="H20" i="17"/>
  <c r="H19" i="17"/>
  <c r="H18" i="17"/>
  <c r="H17" i="17"/>
  <c r="H16" i="17"/>
  <c r="H15" i="17"/>
  <c r="H14" i="17"/>
  <c r="H13" i="17"/>
  <c r="H12" i="17"/>
  <c r="H11" i="17"/>
  <c r="H10" i="17"/>
  <c r="H9" i="17"/>
  <c r="H8" i="17"/>
  <c r="H7" i="17"/>
  <c r="H6" i="17"/>
  <c r="H5" i="17"/>
  <c r="H4" i="17"/>
  <c r="H3" i="17"/>
  <c r="F22" i="17"/>
  <c r="F21" i="17"/>
  <c r="F20" i="17"/>
  <c r="F19" i="17"/>
  <c r="F18" i="17"/>
  <c r="F17" i="17"/>
  <c r="F16" i="17"/>
  <c r="F15" i="17"/>
  <c r="F14" i="17"/>
  <c r="F13" i="17"/>
  <c r="F12" i="17"/>
  <c r="F11" i="17"/>
  <c r="F10" i="17"/>
  <c r="F9" i="17"/>
  <c r="F8" i="17"/>
  <c r="F7" i="17"/>
  <c r="F6" i="17"/>
  <c r="F5" i="17"/>
  <c r="F4" i="17"/>
  <c r="F3" i="17"/>
  <c r="U2" i="1"/>
  <c r="T2" i="1"/>
  <c r="H2" i="1"/>
  <c r="G2" i="1"/>
  <c r="F2" i="1"/>
  <c r="H731" i="1"/>
  <c r="H730" i="1"/>
  <c r="H729" i="1"/>
  <c r="H728" i="1"/>
  <c r="H727" i="1"/>
  <c r="H726" i="1"/>
  <c r="H725" i="1"/>
  <c r="H724" i="1"/>
  <c r="H723" i="1"/>
  <c r="H722" i="1"/>
  <c r="H721" i="1"/>
  <c r="H720" i="1"/>
  <c r="H719" i="1"/>
  <c r="H718" i="1"/>
  <c r="H717" i="1"/>
  <c r="H716" i="1"/>
  <c r="H715" i="1"/>
  <c r="H714" i="1"/>
  <c r="H713"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F731" i="1"/>
  <c r="F730" i="1"/>
  <c r="F729" i="1"/>
  <c r="F728" i="1"/>
  <c r="F727" i="1"/>
  <c r="F726" i="1"/>
  <c r="F725" i="1"/>
  <c r="F724" i="1"/>
  <c r="F723" i="1"/>
  <c r="F722" i="1"/>
  <c r="F721" i="1"/>
  <c r="F720" i="1"/>
  <c r="F719" i="1"/>
  <c r="F718" i="1"/>
  <c r="F717" i="1"/>
  <c r="F716" i="1"/>
  <c r="F715" i="1"/>
  <c r="F714" i="1"/>
  <c r="F713"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R747" i="1"/>
  <c r="AA593" i="1" l="1"/>
  <c r="AA594" i="1"/>
  <c r="AA592" i="1"/>
  <c r="S593" i="1"/>
  <c r="W593" i="1" s="1"/>
  <c r="S594" i="1"/>
  <c r="W594" i="1" s="1"/>
  <c r="S592" i="1"/>
  <c r="W592" i="1" s="1"/>
  <c r="S591" i="1"/>
  <c r="AM4" i="1"/>
  <c r="AR4" i="1"/>
  <c r="AM5" i="1"/>
  <c r="AR5" i="1"/>
  <c r="AM6" i="1"/>
  <c r="AR6" i="1"/>
  <c r="AM7" i="1"/>
  <c r="AR7" i="1"/>
  <c r="AM8" i="1"/>
  <c r="AR8" i="1"/>
  <c r="AM9" i="1"/>
  <c r="AR9" i="1"/>
  <c r="AM10" i="1"/>
  <c r="AR10" i="1"/>
  <c r="AM11" i="1"/>
  <c r="AR11" i="1"/>
  <c r="AM12" i="1"/>
  <c r="AR12" i="1"/>
  <c r="AM13" i="1"/>
  <c r="AR13" i="1"/>
  <c r="AM14" i="1"/>
  <c r="AR14" i="1"/>
  <c r="AM15" i="1"/>
  <c r="AR15" i="1"/>
  <c r="AM16" i="1"/>
  <c r="AR16" i="1"/>
  <c r="AM17" i="1"/>
  <c r="AR17" i="1"/>
  <c r="AM18" i="1"/>
  <c r="AR18" i="1"/>
  <c r="AM19" i="1"/>
  <c r="AR19" i="1"/>
  <c r="AM20" i="1"/>
  <c r="AR20" i="1"/>
  <c r="AM21" i="1"/>
  <c r="AR21" i="1"/>
  <c r="AM22" i="1"/>
  <c r="AR22" i="1"/>
  <c r="AM23" i="1"/>
  <c r="AR23" i="1"/>
  <c r="AM24" i="1"/>
  <c r="AR24" i="1"/>
  <c r="AM25" i="1"/>
  <c r="AR25" i="1"/>
  <c r="AM26" i="1"/>
  <c r="AR26" i="1"/>
  <c r="AM27" i="1"/>
  <c r="AR27" i="1"/>
  <c r="AM28" i="1"/>
  <c r="AR28" i="1"/>
  <c r="AM29" i="1"/>
  <c r="AR29" i="1"/>
  <c r="AM30" i="1"/>
  <c r="AR30" i="1"/>
  <c r="AM31" i="1"/>
  <c r="AR31" i="1"/>
  <c r="AM32" i="1"/>
  <c r="AR32" i="1"/>
  <c r="AM33" i="1"/>
  <c r="AR33" i="1"/>
  <c r="AM34" i="1"/>
  <c r="AR34" i="1"/>
  <c r="AM35" i="1"/>
  <c r="AR35" i="1"/>
  <c r="AM36" i="1"/>
  <c r="AR36" i="1"/>
  <c r="AM37" i="1"/>
  <c r="AR37" i="1"/>
  <c r="AM38" i="1"/>
  <c r="AR38" i="1"/>
  <c r="AM39" i="1"/>
  <c r="AR39" i="1"/>
  <c r="AM40" i="1"/>
  <c r="AR40" i="1"/>
  <c r="AM41" i="1"/>
  <c r="AR41" i="1"/>
  <c r="AM42" i="1"/>
  <c r="AR42" i="1"/>
  <c r="AM43" i="1"/>
  <c r="AR43" i="1"/>
  <c r="AM44" i="1"/>
  <c r="AR44" i="1"/>
  <c r="AM45" i="1"/>
  <c r="AR45" i="1"/>
  <c r="AM46" i="1"/>
  <c r="AR46" i="1"/>
  <c r="AM47" i="1"/>
  <c r="AR47" i="1"/>
  <c r="AM48" i="1"/>
  <c r="AR48" i="1"/>
  <c r="AM49" i="1"/>
  <c r="AR49" i="1"/>
  <c r="AM50" i="1"/>
  <c r="AR50" i="1"/>
  <c r="AM51" i="1"/>
  <c r="AR51" i="1"/>
  <c r="AM52" i="1"/>
  <c r="AR52" i="1"/>
  <c r="AM53" i="1"/>
  <c r="AR53" i="1"/>
  <c r="AM54" i="1"/>
  <c r="AR54" i="1"/>
  <c r="AM55" i="1"/>
  <c r="AR55" i="1"/>
  <c r="AM56" i="1"/>
  <c r="AR56" i="1"/>
  <c r="AM57" i="1"/>
  <c r="AR57" i="1"/>
  <c r="AM58" i="1"/>
  <c r="AR58" i="1"/>
  <c r="AM59" i="1"/>
  <c r="AR59" i="1"/>
  <c r="AM60" i="1"/>
  <c r="AR60" i="1"/>
  <c r="AM61" i="1"/>
  <c r="AR61" i="1"/>
  <c r="AM62" i="1"/>
  <c r="AR62" i="1"/>
  <c r="AM63" i="1"/>
  <c r="AR63" i="1"/>
  <c r="AM64" i="1"/>
  <c r="AR64" i="1"/>
  <c r="AM65" i="1"/>
  <c r="AR65" i="1"/>
  <c r="AM66" i="1"/>
  <c r="AR66" i="1"/>
  <c r="AM67" i="1"/>
  <c r="AR67" i="1"/>
  <c r="AM68" i="1"/>
  <c r="AR68" i="1"/>
  <c r="AM69" i="1"/>
  <c r="AR69" i="1"/>
  <c r="AM70" i="1"/>
  <c r="AR70" i="1"/>
  <c r="AM71" i="1"/>
  <c r="AR71" i="1"/>
  <c r="AM72" i="1"/>
  <c r="AR72" i="1"/>
  <c r="AM73" i="1"/>
  <c r="AR73" i="1"/>
  <c r="AM74" i="1"/>
  <c r="AR74" i="1"/>
  <c r="AM75" i="1"/>
  <c r="AR75" i="1"/>
  <c r="AM76" i="1"/>
  <c r="AR76" i="1"/>
  <c r="AM77" i="1"/>
  <c r="AR77" i="1"/>
  <c r="AM78" i="1"/>
  <c r="AR78" i="1"/>
  <c r="AM79" i="1"/>
  <c r="AR79" i="1"/>
  <c r="AM80" i="1"/>
  <c r="AR80" i="1"/>
  <c r="AM81" i="1"/>
  <c r="AR81" i="1"/>
  <c r="AM82" i="1"/>
  <c r="AR82" i="1"/>
  <c r="AM83" i="1"/>
  <c r="AR83" i="1"/>
  <c r="AM84" i="1"/>
  <c r="AR84" i="1"/>
  <c r="AM85" i="1"/>
  <c r="AR85" i="1"/>
  <c r="AM86" i="1"/>
  <c r="AR86" i="1"/>
  <c r="AM87" i="1"/>
  <c r="AR87" i="1"/>
  <c r="AM88" i="1"/>
  <c r="AR88" i="1"/>
  <c r="AM89" i="1"/>
  <c r="AR89" i="1"/>
  <c r="AM90" i="1"/>
  <c r="AR90" i="1"/>
  <c r="AM91" i="1"/>
  <c r="AR91" i="1"/>
  <c r="AM92" i="1"/>
  <c r="AR92" i="1"/>
  <c r="AM93" i="1"/>
  <c r="AR93" i="1"/>
  <c r="AM94" i="1"/>
  <c r="AR94" i="1"/>
  <c r="AM95" i="1"/>
  <c r="AR95" i="1"/>
  <c r="AM96" i="1"/>
  <c r="AR96" i="1"/>
  <c r="AM97" i="1"/>
  <c r="AR97" i="1"/>
  <c r="AM98" i="1"/>
  <c r="AR98" i="1"/>
  <c r="AM99" i="1"/>
  <c r="AR99" i="1"/>
  <c r="AM100" i="1"/>
  <c r="AR100" i="1"/>
  <c r="AM101" i="1"/>
  <c r="AR101" i="1"/>
  <c r="AM102" i="1"/>
  <c r="AR102" i="1"/>
  <c r="AM103" i="1"/>
  <c r="AR103" i="1"/>
  <c r="AM104" i="1"/>
  <c r="AR104" i="1"/>
  <c r="AM105" i="1"/>
  <c r="AR105" i="1"/>
  <c r="AM106" i="1"/>
  <c r="AR106" i="1"/>
  <c r="AM107" i="1"/>
  <c r="AR107" i="1"/>
  <c r="AM108" i="1"/>
  <c r="AR108" i="1"/>
  <c r="AM109" i="1"/>
  <c r="AR109" i="1"/>
  <c r="AM110" i="1"/>
  <c r="AR110" i="1"/>
  <c r="AM111" i="1"/>
  <c r="AR111" i="1"/>
  <c r="AM112" i="1"/>
  <c r="AR112" i="1"/>
  <c r="AM113" i="1"/>
  <c r="AR113" i="1"/>
  <c r="AM114" i="1"/>
  <c r="AR114" i="1"/>
  <c r="AM115" i="1"/>
  <c r="AR115" i="1"/>
  <c r="AM116" i="1"/>
  <c r="AR116" i="1"/>
  <c r="AM117" i="1"/>
  <c r="AR117" i="1"/>
  <c r="AM118" i="1"/>
  <c r="AR118" i="1"/>
  <c r="AM119" i="1"/>
  <c r="AR119" i="1"/>
  <c r="AM120" i="1"/>
  <c r="AR120" i="1"/>
  <c r="AM121" i="1"/>
  <c r="AR121" i="1"/>
  <c r="AM122" i="1"/>
  <c r="AR122" i="1"/>
  <c r="AM123" i="1"/>
  <c r="AR123" i="1"/>
  <c r="AM124" i="1"/>
  <c r="AR124" i="1"/>
  <c r="AM125" i="1"/>
  <c r="AR125" i="1"/>
  <c r="AM126" i="1"/>
  <c r="AR126" i="1"/>
  <c r="AM127" i="1"/>
  <c r="AR127" i="1"/>
  <c r="AM128" i="1"/>
  <c r="AR128" i="1"/>
  <c r="AM129" i="1"/>
  <c r="AR129" i="1"/>
  <c r="AM130" i="1"/>
  <c r="AR130" i="1"/>
  <c r="AM131" i="1"/>
  <c r="AR131" i="1"/>
  <c r="AM132" i="1"/>
  <c r="AR132" i="1"/>
  <c r="AM133" i="1"/>
  <c r="AR133" i="1"/>
  <c r="AM134" i="1"/>
  <c r="AR134" i="1"/>
  <c r="AM135" i="1"/>
  <c r="AR135" i="1"/>
  <c r="AM136" i="1"/>
  <c r="AR136" i="1"/>
  <c r="AM137" i="1"/>
  <c r="AR137" i="1"/>
  <c r="AM138" i="1"/>
  <c r="AR138" i="1"/>
  <c r="AM139" i="1"/>
  <c r="AR139" i="1"/>
  <c r="AM140" i="1"/>
  <c r="AR140" i="1"/>
  <c r="AM141" i="1"/>
  <c r="AR141" i="1"/>
  <c r="AM142" i="1"/>
  <c r="AR142" i="1"/>
  <c r="AM143" i="1"/>
  <c r="AR143" i="1"/>
  <c r="AM144" i="1"/>
  <c r="AR144" i="1"/>
  <c r="AM145" i="1"/>
  <c r="AR145" i="1"/>
  <c r="AM146" i="1"/>
  <c r="AR146" i="1"/>
  <c r="AM147" i="1"/>
  <c r="AR147" i="1"/>
  <c r="AM148" i="1"/>
  <c r="AR148" i="1"/>
  <c r="AM149" i="1"/>
  <c r="AR149" i="1"/>
  <c r="AM150" i="1"/>
  <c r="AR150" i="1"/>
  <c r="AM151" i="1"/>
  <c r="AR151" i="1"/>
  <c r="AM152" i="1"/>
  <c r="AR152" i="1"/>
  <c r="AM153" i="1"/>
  <c r="AR153" i="1"/>
  <c r="AM154" i="1"/>
  <c r="AR154" i="1"/>
  <c r="AM155" i="1"/>
  <c r="AR155" i="1"/>
  <c r="AM156" i="1"/>
  <c r="AR156" i="1"/>
  <c r="AM157" i="1"/>
  <c r="AR157" i="1"/>
  <c r="AM158" i="1"/>
  <c r="AR158" i="1"/>
  <c r="AM159" i="1"/>
  <c r="AR159" i="1"/>
  <c r="AM160" i="1"/>
  <c r="AR160" i="1"/>
  <c r="AM161" i="1"/>
  <c r="AR161" i="1"/>
  <c r="AM162" i="1"/>
  <c r="AR162" i="1"/>
  <c r="AM163" i="1"/>
  <c r="AR163" i="1"/>
  <c r="AM164" i="1"/>
  <c r="AR164" i="1"/>
  <c r="AM165" i="1"/>
  <c r="AR165" i="1"/>
  <c r="AM166" i="1"/>
  <c r="AR166" i="1"/>
  <c r="AM167" i="1"/>
  <c r="AR167" i="1"/>
  <c r="AM168" i="1"/>
  <c r="AR168" i="1"/>
  <c r="AM169" i="1"/>
  <c r="AR169" i="1"/>
  <c r="AM170" i="1"/>
  <c r="AR170" i="1"/>
  <c r="AM171" i="1"/>
  <c r="AR171" i="1"/>
  <c r="AM172" i="1"/>
  <c r="AR172" i="1"/>
  <c r="AM173" i="1"/>
  <c r="AR173" i="1"/>
  <c r="AM174" i="1"/>
  <c r="AR174" i="1"/>
  <c r="AM175" i="1"/>
  <c r="AR175" i="1"/>
  <c r="AM176" i="1"/>
  <c r="AR176" i="1"/>
  <c r="AM177" i="1"/>
  <c r="AR177" i="1"/>
  <c r="AM178" i="1"/>
  <c r="AR178" i="1"/>
  <c r="AM179" i="1"/>
  <c r="AR179" i="1"/>
  <c r="AM180" i="1"/>
  <c r="AR180" i="1"/>
  <c r="AM181" i="1"/>
  <c r="AR181" i="1"/>
  <c r="AM182" i="1"/>
  <c r="AR182" i="1"/>
  <c r="AM183" i="1"/>
  <c r="AR183" i="1"/>
  <c r="AM184" i="1"/>
  <c r="AR184" i="1"/>
  <c r="AM185" i="1"/>
  <c r="AR185" i="1"/>
  <c r="AM186" i="1"/>
  <c r="AR186" i="1"/>
  <c r="AM187" i="1"/>
  <c r="AR187" i="1"/>
  <c r="AM188" i="1"/>
  <c r="AR188" i="1"/>
  <c r="AM189" i="1"/>
  <c r="AR189" i="1"/>
  <c r="AM190" i="1"/>
  <c r="AR190" i="1"/>
  <c r="AM191" i="1"/>
  <c r="AR191" i="1"/>
  <c r="AM192" i="1"/>
  <c r="AR192" i="1"/>
  <c r="AM193" i="1"/>
  <c r="AR193" i="1"/>
  <c r="AM194" i="1"/>
  <c r="AR194" i="1"/>
  <c r="AM195" i="1"/>
  <c r="AR195" i="1"/>
  <c r="AM196" i="1"/>
  <c r="AR196" i="1"/>
  <c r="AM197" i="1"/>
  <c r="AR197" i="1"/>
  <c r="AM198" i="1"/>
  <c r="AR198" i="1"/>
  <c r="AM199" i="1"/>
  <c r="AR199" i="1"/>
  <c r="AM200" i="1"/>
  <c r="AR200" i="1"/>
  <c r="AM201" i="1"/>
  <c r="AR201" i="1"/>
  <c r="AM202" i="1"/>
  <c r="AR202" i="1"/>
  <c r="AM203" i="1"/>
  <c r="AR203" i="1"/>
  <c r="AM204" i="1"/>
  <c r="AR204" i="1"/>
  <c r="AM205" i="1"/>
  <c r="AR205" i="1"/>
  <c r="AM206" i="1"/>
  <c r="AR206" i="1"/>
  <c r="AM207" i="1"/>
  <c r="AR207" i="1"/>
  <c r="AM208" i="1"/>
  <c r="AR208" i="1"/>
  <c r="AM209" i="1"/>
  <c r="AR209" i="1"/>
  <c r="AM210" i="1"/>
  <c r="AR210" i="1"/>
  <c r="AM211" i="1"/>
  <c r="AR211" i="1"/>
  <c r="AM212" i="1"/>
  <c r="AR212" i="1"/>
  <c r="AM213" i="1"/>
  <c r="AR213" i="1"/>
  <c r="AM214" i="1"/>
  <c r="AR214" i="1"/>
  <c r="AM215" i="1"/>
  <c r="AR215" i="1"/>
  <c r="AM216" i="1"/>
  <c r="AR216" i="1"/>
  <c r="AM217" i="1"/>
  <c r="AR217" i="1"/>
  <c r="AM218" i="1"/>
  <c r="AR218" i="1"/>
  <c r="AM219" i="1"/>
  <c r="AR219" i="1"/>
  <c r="AM220" i="1"/>
  <c r="AR220" i="1"/>
  <c r="AM221" i="1"/>
  <c r="AR221" i="1"/>
  <c r="AM222" i="1"/>
  <c r="AR222" i="1"/>
  <c r="AM223" i="1"/>
  <c r="AR223" i="1"/>
  <c r="AM224" i="1"/>
  <c r="AR224" i="1"/>
  <c r="AM225" i="1"/>
  <c r="AR225" i="1"/>
  <c r="AM226" i="1"/>
  <c r="AR226" i="1"/>
  <c r="AM227" i="1"/>
  <c r="AR227" i="1"/>
  <c r="AM228" i="1"/>
  <c r="AR228" i="1"/>
  <c r="AM229" i="1"/>
  <c r="AR229" i="1"/>
  <c r="AM230" i="1"/>
  <c r="AR230" i="1"/>
  <c r="AM231" i="1"/>
  <c r="AR231" i="1"/>
  <c r="AM232" i="1"/>
  <c r="AR232" i="1"/>
  <c r="AM233" i="1"/>
  <c r="AR233" i="1"/>
  <c r="AM234" i="1"/>
  <c r="AR234" i="1"/>
  <c r="AM235" i="1"/>
  <c r="AR235" i="1"/>
  <c r="AM236" i="1"/>
  <c r="AR236" i="1"/>
  <c r="AM237" i="1"/>
  <c r="AR237" i="1"/>
  <c r="AM238" i="1"/>
  <c r="AR238" i="1"/>
  <c r="AM239" i="1"/>
  <c r="AR239" i="1"/>
  <c r="AM240" i="1"/>
  <c r="AR240" i="1"/>
  <c r="AM241" i="1"/>
  <c r="AR241" i="1"/>
  <c r="AM242" i="1"/>
  <c r="AR242" i="1"/>
  <c r="AM243" i="1"/>
  <c r="AR243" i="1"/>
  <c r="AM244" i="1"/>
  <c r="AR244" i="1"/>
  <c r="AM245" i="1"/>
  <c r="AR245" i="1"/>
  <c r="AM246" i="1"/>
  <c r="AR246" i="1"/>
  <c r="AM247" i="1"/>
  <c r="AR247" i="1"/>
  <c r="AM248" i="1"/>
  <c r="AR248" i="1"/>
  <c r="AM249" i="1"/>
  <c r="AR249" i="1"/>
  <c r="AM250" i="1"/>
  <c r="AR250" i="1"/>
  <c r="AM251" i="1"/>
  <c r="AR251" i="1"/>
  <c r="AM252" i="1"/>
  <c r="AR252" i="1"/>
  <c r="AM253" i="1"/>
  <c r="AR253" i="1"/>
  <c r="AM254" i="1"/>
  <c r="AR254" i="1"/>
  <c r="AM255" i="1"/>
  <c r="AR255" i="1"/>
  <c r="AM256" i="1"/>
  <c r="AR256" i="1"/>
  <c r="AM257" i="1"/>
  <c r="AR257" i="1"/>
  <c r="AM258" i="1"/>
  <c r="AR258" i="1"/>
  <c r="AM259" i="1"/>
  <c r="AR259" i="1"/>
  <c r="AM260" i="1"/>
  <c r="AR260" i="1"/>
  <c r="AM261" i="1"/>
  <c r="AR261" i="1"/>
  <c r="AM262" i="1"/>
  <c r="AR262" i="1"/>
  <c r="AM263" i="1"/>
  <c r="AR263" i="1"/>
  <c r="AM264" i="1"/>
  <c r="AR264" i="1"/>
  <c r="AM265" i="1"/>
  <c r="AR265" i="1"/>
  <c r="AM266" i="1"/>
  <c r="AR266" i="1"/>
  <c r="AM267" i="1"/>
  <c r="AR267" i="1"/>
  <c r="AM268" i="1"/>
  <c r="AR268" i="1"/>
  <c r="AM269" i="1"/>
  <c r="AR269" i="1"/>
  <c r="AM270" i="1"/>
  <c r="AR270" i="1"/>
  <c r="AM271" i="1"/>
  <c r="AR271" i="1"/>
  <c r="AM272" i="1"/>
  <c r="AR272" i="1"/>
  <c r="AM273" i="1"/>
  <c r="AR273" i="1"/>
  <c r="AM274" i="1"/>
  <c r="AR274" i="1"/>
  <c r="AM275" i="1"/>
  <c r="AR275" i="1"/>
  <c r="AM276" i="1"/>
  <c r="AR276" i="1"/>
  <c r="AM277" i="1"/>
  <c r="AR277" i="1"/>
  <c r="AM278" i="1"/>
  <c r="AR278" i="1"/>
  <c r="AM279" i="1"/>
  <c r="AR279" i="1"/>
  <c r="AM280" i="1"/>
  <c r="AR280" i="1"/>
  <c r="AM281" i="1"/>
  <c r="AR281" i="1"/>
  <c r="AM282" i="1"/>
  <c r="AR282" i="1"/>
  <c r="AM283" i="1"/>
  <c r="AR283" i="1"/>
  <c r="AM284" i="1"/>
  <c r="AR284" i="1"/>
  <c r="AM285" i="1"/>
  <c r="AR285" i="1"/>
  <c r="AM286" i="1"/>
  <c r="AR286" i="1"/>
  <c r="AM287" i="1"/>
  <c r="AR287" i="1"/>
  <c r="AM288" i="1"/>
  <c r="AR288" i="1"/>
  <c r="AM289" i="1"/>
  <c r="AR289" i="1"/>
  <c r="AM290" i="1"/>
  <c r="AR290" i="1"/>
  <c r="AM291" i="1"/>
  <c r="AR291" i="1"/>
  <c r="AM292" i="1"/>
  <c r="AR292" i="1"/>
  <c r="AM293" i="1"/>
  <c r="AR293" i="1"/>
  <c r="AM294" i="1"/>
  <c r="AR294" i="1"/>
  <c r="AM295" i="1"/>
  <c r="AR295" i="1"/>
  <c r="AM296" i="1"/>
  <c r="AR296" i="1"/>
  <c r="AM297" i="1"/>
  <c r="AR297" i="1"/>
  <c r="AM298" i="1"/>
  <c r="AR298" i="1"/>
  <c r="AM299" i="1"/>
  <c r="AR299" i="1"/>
  <c r="AM300" i="1"/>
  <c r="AR300" i="1"/>
  <c r="AM301" i="1"/>
  <c r="AR301" i="1"/>
  <c r="AM302" i="1"/>
  <c r="AR302" i="1"/>
  <c r="AM303" i="1"/>
  <c r="AR303" i="1"/>
  <c r="AM304" i="1"/>
  <c r="AR304" i="1"/>
  <c r="AM305" i="1"/>
  <c r="AR305" i="1"/>
  <c r="AM306" i="1"/>
  <c r="AR306" i="1"/>
  <c r="AM307" i="1"/>
  <c r="AR307" i="1"/>
  <c r="AM308" i="1"/>
  <c r="AR308" i="1"/>
  <c r="AM309" i="1"/>
  <c r="AR309" i="1"/>
  <c r="AM310" i="1"/>
  <c r="AR310" i="1"/>
  <c r="AM311" i="1"/>
  <c r="AR311" i="1"/>
  <c r="AM312" i="1"/>
  <c r="AR312" i="1"/>
  <c r="AM313" i="1"/>
  <c r="AR313" i="1"/>
  <c r="AM314" i="1"/>
  <c r="AR314" i="1"/>
  <c r="AM315" i="1"/>
  <c r="AR315" i="1"/>
  <c r="AM316" i="1"/>
  <c r="AR316" i="1"/>
  <c r="AM317" i="1"/>
  <c r="AR317" i="1"/>
  <c r="AM318" i="1"/>
  <c r="AR318" i="1"/>
  <c r="AM319" i="1"/>
  <c r="AR319" i="1"/>
  <c r="AM320" i="1"/>
  <c r="AR320" i="1"/>
  <c r="AM321" i="1"/>
  <c r="AR321" i="1"/>
  <c r="AM322" i="1"/>
  <c r="AR322" i="1"/>
  <c r="AM323" i="1"/>
  <c r="AR323" i="1"/>
  <c r="AM324" i="1"/>
  <c r="AR324" i="1"/>
  <c r="AM325" i="1"/>
  <c r="AR325" i="1"/>
  <c r="AM326" i="1"/>
  <c r="AR326" i="1"/>
  <c r="AM327" i="1"/>
  <c r="AR327" i="1"/>
  <c r="AM328" i="1"/>
  <c r="AR328" i="1"/>
  <c r="AM329" i="1"/>
  <c r="AR329" i="1"/>
  <c r="AM330" i="1"/>
  <c r="AR330" i="1"/>
  <c r="AM331" i="1"/>
  <c r="AR331" i="1"/>
  <c r="AM332" i="1"/>
  <c r="AR332" i="1"/>
  <c r="AM333" i="1"/>
  <c r="AR333" i="1"/>
  <c r="AM334" i="1"/>
  <c r="AR334" i="1"/>
  <c r="AM335" i="1"/>
  <c r="AR335" i="1"/>
  <c r="AM336" i="1"/>
  <c r="AR336" i="1"/>
  <c r="AM337" i="1"/>
  <c r="AR337" i="1"/>
  <c r="AM338" i="1"/>
  <c r="AR338" i="1"/>
  <c r="AM339" i="1"/>
  <c r="AR339" i="1"/>
  <c r="AM340" i="1"/>
  <c r="AR340" i="1"/>
  <c r="AM341" i="1"/>
  <c r="AR341" i="1"/>
  <c r="AM342" i="1"/>
  <c r="AR342" i="1"/>
  <c r="AM343" i="1"/>
  <c r="AR343" i="1"/>
  <c r="AM344" i="1"/>
  <c r="AR344" i="1"/>
  <c r="AM345" i="1"/>
  <c r="AR345" i="1"/>
  <c r="AM346" i="1"/>
  <c r="AR346" i="1"/>
  <c r="AM347" i="1"/>
  <c r="AR347" i="1"/>
  <c r="AM348" i="1"/>
  <c r="AR348" i="1"/>
  <c r="AM349" i="1"/>
  <c r="AR349" i="1"/>
  <c r="AM350" i="1"/>
  <c r="AR350" i="1"/>
  <c r="AM351" i="1"/>
  <c r="AR351" i="1"/>
  <c r="AM352" i="1"/>
  <c r="AR352" i="1"/>
  <c r="AM353" i="1"/>
  <c r="AR353" i="1"/>
  <c r="AM354" i="1"/>
  <c r="AR354" i="1"/>
  <c r="AM355" i="1"/>
  <c r="AR355" i="1"/>
  <c r="AM356" i="1"/>
  <c r="AR356" i="1"/>
  <c r="AM357" i="1"/>
  <c r="AR357" i="1"/>
  <c r="AM358" i="1"/>
  <c r="AR358" i="1"/>
  <c r="AM359" i="1"/>
  <c r="AR359" i="1"/>
  <c r="AM360" i="1"/>
  <c r="AR360" i="1"/>
  <c r="AM361" i="1"/>
  <c r="AR361" i="1"/>
  <c r="AM362" i="1"/>
  <c r="AR362" i="1"/>
  <c r="AM363" i="1"/>
  <c r="AR363" i="1"/>
  <c r="AM364" i="1"/>
  <c r="AR364" i="1"/>
  <c r="AM365" i="1"/>
  <c r="AR365" i="1"/>
  <c r="AM366" i="1"/>
  <c r="AR366" i="1"/>
  <c r="AM367" i="1"/>
  <c r="AR367" i="1"/>
  <c r="AM368" i="1"/>
  <c r="AR368" i="1"/>
  <c r="AM369" i="1"/>
  <c r="AR369" i="1"/>
  <c r="AM370" i="1"/>
  <c r="AR370" i="1"/>
  <c r="AM371" i="1"/>
  <c r="AR371" i="1"/>
  <c r="AM372" i="1"/>
  <c r="AR372" i="1"/>
  <c r="AM373" i="1"/>
  <c r="AR373" i="1"/>
  <c r="AM374" i="1"/>
  <c r="AR374" i="1"/>
  <c r="AM375" i="1"/>
  <c r="AR375" i="1"/>
  <c r="AM376" i="1"/>
  <c r="AR376" i="1"/>
  <c r="AM377" i="1"/>
  <c r="AR377" i="1"/>
  <c r="AM378" i="1"/>
  <c r="AR378" i="1"/>
  <c r="AM379" i="1"/>
  <c r="AR379" i="1"/>
  <c r="AM380" i="1"/>
  <c r="AR380" i="1"/>
  <c r="AM381" i="1"/>
  <c r="AR381" i="1"/>
  <c r="AM382" i="1"/>
  <c r="AR382" i="1"/>
  <c r="AM383" i="1"/>
  <c r="AR383" i="1"/>
  <c r="AM384" i="1"/>
  <c r="AR384" i="1"/>
  <c r="AM385" i="1"/>
  <c r="AR385" i="1"/>
  <c r="AM386" i="1"/>
  <c r="AR386" i="1"/>
  <c r="AM387" i="1"/>
  <c r="AR387" i="1"/>
  <c r="AM388" i="1"/>
  <c r="AR388" i="1"/>
  <c r="AM389" i="1"/>
  <c r="AR389" i="1"/>
  <c r="AM390" i="1"/>
  <c r="AR390" i="1"/>
  <c r="AM391" i="1"/>
  <c r="AR391" i="1"/>
  <c r="AM392" i="1"/>
  <c r="AR392" i="1"/>
  <c r="AM393" i="1"/>
  <c r="AR393" i="1"/>
  <c r="AM394" i="1"/>
  <c r="AR394" i="1"/>
  <c r="AM395" i="1"/>
  <c r="AR395" i="1"/>
  <c r="AM396" i="1"/>
  <c r="AR396" i="1"/>
  <c r="AM397" i="1"/>
  <c r="AR397" i="1"/>
  <c r="AM398" i="1"/>
  <c r="AR398" i="1"/>
  <c r="AM399" i="1"/>
  <c r="AR399" i="1"/>
  <c r="AM400" i="1"/>
  <c r="AR400" i="1"/>
  <c r="AM401" i="1"/>
  <c r="AR401" i="1"/>
  <c r="AM402" i="1"/>
  <c r="AR402" i="1"/>
  <c r="AM403" i="1"/>
  <c r="AR403" i="1"/>
  <c r="AM404" i="1"/>
  <c r="AR404" i="1"/>
  <c r="AM405" i="1"/>
  <c r="AR405" i="1"/>
  <c r="AM406" i="1"/>
  <c r="AR406" i="1"/>
  <c r="AM407" i="1"/>
  <c r="AR407" i="1"/>
  <c r="AM408" i="1"/>
  <c r="AR408" i="1"/>
  <c r="AM409" i="1"/>
  <c r="AR409" i="1"/>
  <c r="AM410" i="1"/>
  <c r="AR410" i="1"/>
  <c r="AM411" i="1"/>
  <c r="AR411" i="1"/>
  <c r="AM412" i="1"/>
  <c r="AR412" i="1"/>
  <c r="AM413" i="1"/>
  <c r="AR413" i="1"/>
  <c r="AM414" i="1"/>
  <c r="AR414" i="1"/>
  <c r="AM415" i="1"/>
  <c r="AR415" i="1"/>
  <c r="AM416" i="1"/>
  <c r="AR416" i="1"/>
  <c r="AM417" i="1"/>
  <c r="AR417" i="1"/>
  <c r="AM418" i="1"/>
  <c r="AR418" i="1"/>
  <c r="AM419" i="1"/>
  <c r="AR419" i="1"/>
  <c r="AM420" i="1"/>
  <c r="AR420" i="1"/>
  <c r="AM421" i="1"/>
  <c r="AR421" i="1"/>
  <c r="AM422" i="1"/>
  <c r="AR422" i="1"/>
  <c r="AM423" i="1"/>
  <c r="AR423" i="1"/>
  <c r="AM424" i="1"/>
  <c r="AR424" i="1"/>
  <c r="AM425" i="1"/>
  <c r="AR425" i="1"/>
  <c r="AM426" i="1"/>
  <c r="AR426" i="1"/>
  <c r="AM427" i="1"/>
  <c r="AR427" i="1"/>
  <c r="AM428" i="1"/>
  <c r="AR428" i="1"/>
  <c r="AM429" i="1"/>
  <c r="AR429" i="1"/>
  <c r="AM430" i="1"/>
  <c r="AR430" i="1"/>
  <c r="AM431" i="1"/>
  <c r="AR431" i="1"/>
  <c r="AM432" i="1"/>
  <c r="AR432" i="1"/>
  <c r="AM433" i="1"/>
  <c r="AR433" i="1"/>
  <c r="AM434" i="1"/>
  <c r="AR434" i="1"/>
  <c r="AM435" i="1"/>
  <c r="AR435" i="1"/>
  <c r="AM436" i="1"/>
  <c r="AR436" i="1"/>
  <c r="AM437" i="1"/>
  <c r="AR437" i="1"/>
  <c r="AM438" i="1"/>
  <c r="AR438" i="1"/>
  <c r="AM439" i="1"/>
  <c r="AR439" i="1"/>
  <c r="AM440" i="1"/>
  <c r="AR440" i="1"/>
  <c r="AM441" i="1"/>
  <c r="AR441" i="1"/>
  <c r="AM442" i="1"/>
  <c r="AR442" i="1"/>
  <c r="AM443" i="1"/>
  <c r="AR443" i="1"/>
  <c r="AM444" i="1"/>
  <c r="AR444" i="1"/>
  <c r="AM445" i="1"/>
  <c r="AR445" i="1"/>
  <c r="AM446" i="1"/>
  <c r="AR446" i="1"/>
  <c r="AM447" i="1"/>
  <c r="AR447" i="1"/>
  <c r="AM448" i="1"/>
  <c r="AR448" i="1"/>
  <c r="AM449" i="1"/>
  <c r="AR449" i="1"/>
  <c r="AM450" i="1"/>
  <c r="AR450" i="1"/>
  <c r="AM451" i="1"/>
  <c r="AR451" i="1"/>
  <c r="AM452" i="1"/>
  <c r="AR452" i="1"/>
  <c r="AM453" i="1"/>
  <c r="AR453" i="1"/>
  <c r="AM454" i="1"/>
  <c r="AR454" i="1"/>
  <c r="AM455" i="1"/>
  <c r="AR455" i="1"/>
  <c r="AM456" i="1"/>
  <c r="AR456" i="1"/>
  <c r="AM457" i="1"/>
  <c r="AR457" i="1"/>
  <c r="AM458" i="1"/>
  <c r="AR458" i="1"/>
  <c r="AM459" i="1"/>
  <c r="AR459" i="1"/>
  <c r="AM460" i="1"/>
  <c r="AR460" i="1"/>
  <c r="AM461" i="1"/>
  <c r="AR461" i="1"/>
  <c r="AM462" i="1"/>
  <c r="AR462" i="1"/>
  <c r="AM463" i="1"/>
  <c r="AR463" i="1"/>
  <c r="AM464" i="1"/>
  <c r="AR464" i="1"/>
  <c r="AM465" i="1"/>
  <c r="AR465" i="1"/>
  <c r="AM466" i="1"/>
  <c r="AR466" i="1"/>
  <c r="AM467" i="1"/>
  <c r="AR467" i="1"/>
  <c r="AM468" i="1"/>
  <c r="AR468" i="1"/>
  <c r="AM469" i="1"/>
  <c r="AR469" i="1"/>
  <c r="AM470" i="1"/>
  <c r="AR470" i="1"/>
  <c r="AM471" i="1"/>
  <c r="AR471" i="1"/>
  <c r="AM472" i="1"/>
  <c r="AR472" i="1"/>
  <c r="AM473" i="1"/>
  <c r="AR473" i="1"/>
  <c r="AM474" i="1"/>
  <c r="AR474" i="1"/>
  <c r="AM475" i="1"/>
  <c r="AR475" i="1"/>
  <c r="AM476" i="1"/>
  <c r="AR476" i="1"/>
  <c r="AM477" i="1"/>
  <c r="AR477" i="1"/>
  <c r="AM478" i="1"/>
  <c r="AR478" i="1"/>
  <c r="AM479" i="1"/>
  <c r="AR479" i="1"/>
  <c r="AM480" i="1"/>
  <c r="AR480" i="1"/>
  <c r="AM481" i="1"/>
  <c r="AR481" i="1"/>
  <c r="AM482" i="1"/>
  <c r="AR482" i="1"/>
  <c r="AM483" i="1"/>
  <c r="AR483" i="1"/>
  <c r="AM484" i="1"/>
  <c r="AR484" i="1"/>
  <c r="AM485" i="1"/>
  <c r="AR485" i="1"/>
  <c r="AM486" i="1"/>
  <c r="AR486" i="1"/>
  <c r="AM487" i="1"/>
  <c r="AR487" i="1"/>
  <c r="AM488" i="1"/>
  <c r="AR488" i="1"/>
  <c r="AM489" i="1"/>
  <c r="AR489" i="1"/>
  <c r="AM490" i="1"/>
  <c r="AR490" i="1"/>
  <c r="AM491" i="1"/>
  <c r="AR491" i="1"/>
  <c r="AM492" i="1"/>
  <c r="AR492" i="1"/>
  <c r="AM493" i="1"/>
  <c r="AR493" i="1"/>
  <c r="AM494" i="1"/>
  <c r="AR494" i="1"/>
  <c r="AM495" i="1"/>
  <c r="AR495" i="1"/>
  <c r="AM496" i="1"/>
  <c r="AR496" i="1"/>
  <c r="AM497" i="1"/>
  <c r="AR497" i="1"/>
  <c r="AM498" i="1"/>
  <c r="AR498" i="1"/>
  <c r="AM499" i="1"/>
  <c r="AR499" i="1"/>
  <c r="AM500" i="1"/>
  <c r="AR500" i="1"/>
  <c r="AM501" i="1"/>
  <c r="AR501" i="1"/>
  <c r="AM502" i="1"/>
  <c r="AR502" i="1"/>
  <c r="AM503" i="1"/>
  <c r="AR503" i="1"/>
  <c r="AM504" i="1"/>
  <c r="AR504" i="1"/>
  <c r="AM505" i="1"/>
  <c r="AR505" i="1"/>
  <c r="AM506" i="1"/>
  <c r="AR506" i="1"/>
  <c r="AM507" i="1"/>
  <c r="AR507" i="1"/>
  <c r="AM508" i="1"/>
  <c r="AR508" i="1"/>
  <c r="AM509" i="1"/>
  <c r="AR509" i="1"/>
  <c r="AM510" i="1"/>
  <c r="AR510" i="1"/>
  <c r="AM511" i="1"/>
  <c r="AR511" i="1"/>
  <c r="AM512" i="1"/>
  <c r="AR512" i="1"/>
  <c r="AM513" i="1"/>
  <c r="AR513" i="1"/>
  <c r="AM514" i="1"/>
  <c r="AR514" i="1"/>
  <c r="AM515" i="1"/>
  <c r="AR515" i="1"/>
  <c r="AM516" i="1"/>
  <c r="AR516" i="1"/>
  <c r="AM517" i="1"/>
  <c r="AR517" i="1"/>
  <c r="AM518" i="1"/>
  <c r="AR518" i="1"/>
  <c r="AM519" i="1"/>
  <c r="AR519" i="1"/>
  <c r="AM520" i="1"/>
  <c r="AR520" i="1"/>
  <c r="AM521" i="1"/>
  <c r="AR521" i="1"/>
  <c r="AM522" i="1"/>
  <c r="AR522" i="1"/>
  <c r="AM523" i="1"/>
  <c r="AR523" i="1"/>
  <c r="AM524" i="1"/>
  <c r="AR524" i="1"/>
  <c r="AM525" i="1"/>
  <c r="AR525" i="1"/>
  <c r="AM526" i="1"/>
  <c r="AR526" i="1"/>
  <c r="AM527" i="1"/>
  <c r="AR527" i="1"/>
  <c r="AM528" i="1"/>
  <c r="AR528" i="1"/>
  <c r="AM529" i="1"/>
  <c r="AR529" i="1"/>
  <c r="AM530" i="1"/>
  <c r="AR530" i="1"/>
  <c r="AM531" i="1"/>
  <c r="AR531" i="1"/>
  <c r="AM532" i="1"/>
  <c r="AR532" i="1"/>
  <c r="AM533" i="1"/>
  <c r="AR533" i="1"/>
  <c r="AM534" i="1"/>
  <c r="AR534" i="1"/>
  <c r="AM535" i="1"/>
  <c r="AR535" i="1"/>
  <c r="AM536" i="1"/>
  <c r="AR536" i="1"/>
  <c r="AM537" i="1"/>
  <c r="AR537" i="1"/>
  <c r="AM538" i="1"/>
  <c r="AR538" i="1"/>
  <c r="AM539" i="1"/>
  <c r="AR539" i="1"/>
  <c r="AM540" i="1"/>
  <c r="AR540" i="1"/>
  <c r="AM541" i="1"/>
  <c r="AR541" i="1"/>
  <c r="AM542" i="1"/>
  <c r="AR542" i="1"/>
  <c r="AM543" i="1"/>
  <c r="AR543" i="1"/>
  <c r="AM544" i="1"/>
  <c r="AR544" i="1"/>
  <c r="AM545" i="1"/>
  <c r="AR545" i="1"/>
  <c r="AM546" i="1"/>
  <c r="AR546" i="1"/>
  <c r="AM547" i="1"/>
  <c r="AR547" i="1"/>
  <c r="AM548" i="1"/>
  <c r="AR548" i="1"/>
  <c r="AM549" i="1"/>
  <c r="AR549" i="1"/>
  <c r="AM550" i="1"/>
  <c r="AR550" i="1"/>
  <c r="AM551" i="1"/>
  <c r="AR551" i="1"/>
  <c r="AM552" i="1"/>
  <c r="AR552" i="1"/>
  <c r="AM553" i="1"/>
  <c r="AR553" i="1"/>
  <c r="AM554" i="1"/>
  <c r="AR554" i="1"/>
  <c r="AM555" i="1"/>
  <c r="AR555" i="1"/>
  <c r="AM556" i="1"/>
  <c r="AR556" i="1"/>
  <c r="AM557" i="1"/>
  <c r="AR557" i="1"/>
  <c r="AM558" i="1"/>
  <c r="AR558" i="1"/>
  <c r="AM559" i="1"/>
  <c r="AR559" i="1"/>
  <c r="AM560" i="1"/>
  <c r="AR560" i="1"/>
  <c r="AM561" i="1"/>
  <c r="AR561" i="1"/>
  <c r="AM562" i="1"/>
  <c r="AR562" i="1"/>
  <c r="AM563" i="1"/>
  <c r="AR563" i="1"/>
  <c r="AM564" i="1"/>
  <c r="AR564" i="1"/>
  <c r="AM565" i="1"/>
  <c r="AR565" i="1"/>
  <c r="AM566" i="1"/>
  <c r="AR566" i="1"/>
  <c r="AM567" i="1"/>
  <c r="AR567" i="1"/>
  <c r="AM568" i="1"/>
  <c r="AR568" i="1"/>
  <c r="AM569" i="1"/>
  <c r="AR569" i="1"/>
  <c r="AM570" i="1"/>
  <c r="AR570" i="1"/>
  <c r="AM571" i="1"/>
  <c r="AR571" i="1"/>
  <c r="AM572" i="1"/>
  <c r="AR572" i="1"/>
  <c r="AM573" i="1"/>
  <c r="AR573" i="1"/>
  <c r="AM574" i="1"/>
  <c r="AR574" i="1"/>
  <c r="AM575" i="1"/>
  <c r="AR575" i="1"/>
  <c r="AM576" i="1"/>
  <c r="AR576" i="1"/>
  <c r="AM577" i="1"/>
  <c r="AR577" i="1"/>
  <c r="AM578" i="1"/>
  <c r="AR578" i="1"/>
  <c r="AM579" i="1"/>
  <c r="AR579" i="1"/>
  <c r="AM580" i="1"/>
  <c r="AR580" i="1"/>
  <c r="AM581" i="1"/>
  <c r="AR581" i="1"/>
  <c r="AM582" i="1"/>
  <c r="AR582" i="1"/>
  <c r="AM583" i="1"/>
  <c r="AR583" i="1"/>
  <c r="AM584" i="1"/>
  <c r="AR584" i="1"/>
  <c r="AM585" i="1"/>
  <c r="AR585" i="1"/>
  <c r="AM586" i="1"/>
  <c r="AR586" i="1"/>
  <c r="AM587" i="1"/>
  <c r="AR587" i="1"/>
  <c r="AM588" i="1"/>
  <c r="AR588" i="1"/>
  <c r="AM589" i="1"/>
  <c r="AR589" i="1"/>
  <c r="AM590" i="1"/>
  <c r="AR590" i="1"/>
  <c r="AM595" i="1"/>
  <c r="AR595" i="1"/>
  <c r="AM596" i="1"/>
  <c r="AR596" i="1"/>
  <c r="AM597" i="1"/>
  <c r="AR597" i="1"/>
  <c r="AM598" i="1"/>
  <c r="AR598" i="1"/>
  <c r="AM599" i="1"/>
  <c r="AR599" i="1"/>
  <c r="AM600" i="1"/>
  <c r="AR600" i="1"/>
  <c r="AM601" i="1"/>
  <c r="AR601" i="1"/>
  <c r="AM602" i="1"/>
  <c r="AR602" i="1"/>
  <c r="AM603" i="1"/>
  <c r="AR603" i="1"/>
  <c r="AM604" i="1"/>
  <c r="AR604" i="1"/>
  <c r="AM605" i="1"/>
  <c r="AR605" i="1"/>
  <c r="AM606" i="1"/>
  <c r="AR606" i="1"/>
  <c r="AM607" i="1"/>
  <c r="AR607" i="1"/>
  <c r="AM608" i="1"/>
  <c r="AR608" i="1"/>
  <c r="AM609" i="1"/>
  <c r="AR609" i="1"/>
  <c r="AM610" i="1"/>
  <c r="AR610" i="1"/>
  <c r="AM611" i="1"/>
  <c r="AR611" i="1"/>
  <c r="AM612" i="1"/>
  <c r="AR612" i="1"/>
  <c r="AM613" i="1"/>
  <c r="AR613" i="1"/>
  <c r="AM614" i="1"/>
  <c r="AR614" i="1"/>
  <c r="AM615" i="1"/>
  <c r="AR615" i="1"/>
  <c r="AM616" i="1"/>
  <c r="AR616" i="1"/>
  <c r="AM617" i="1"/>
  <c r="AR617" i="1"/>
  <c r="AM618" i="1"/>
  <c r="AR618" i="1"/>
  <c r="AM619" i="1"/>
  <c r="AR619" i="1"/>
  <c r="AM620" i="1"/>
  <c r="AR620" i="1"/>
  <c r="AM621" i="1"/>
  <c r="AR621" i="1"/>
  <c r="AM622" i="1"/>
  <c r="AR622" i="1"/>
  <c r="AM623" i="1"/>
  <c r="AR623" i="1"/>
  <c r="AM624" i="1"/>
  <c r="AR624" i="1"/>
  <c r="AM625" i="1"/>
  <c r="AR625" i="1"/>
  <c r="AM626" i="1"/>
  <c r="AR626" i="1"/>
  <c r="AM627" i="1"/>
  <c r="AR627" i="1"/>
  <c r="AM628" i="1"/>
  <c r="AR628" i="1"/>
  <c r="AM629" i="1"/>
  <c r="AR629" i="1"/>
  <c r="AM630" i="1"/>
  <c r="AR630" i="1"/>
  <c r="AM631" i="1"/>
  <c r="AR631" i="1"/>
  <c r="AM632" i="1"/>
  <c r="AR632" i="1"/>
  <c r="AM633" i="1"/>
  <c r="AR633" i="1"/>
  <c r="AM634" i="1"/>
  <c r="AR634" i="1"/>
  <c r="AM635" i="1"/>
  <c r="AR635" i="1"/>
  <c r="AM636" i="1"/>
  <c r="AR636" i="1"/>
  <c r="AM637" i="1"/>
  <c r="AR637" i="1"/>
  <c r="AM638" i="1"/>
  <c r="AR638" i="1"/>
  <c r="AM639" i="1"/>
  <c r="AR639" i="1"/>
  <c r="AM640" i="1"/>
  <c r="AR640" i="1"/>
  <c r="AM641" i="1"/>
  <c r="AR641" i="1"/>
  <c r="AM642" i="1"/>
  <c r="AR642" i="1"/>
  <c r="AM643" i="1"/>
  <c r="AR643" i="1"/>
  <c r="AM644" i="1"/>
  <c r="AR644" i="1"/>
  <c r="AM645" i="1"/>
  <c r="AR645" i="1"/>
  <c r="AM646" i="1"/>
  <c r="AR646" i="1"/>
  <c r="AM647" i="1"/>
  <c r="AR647" i="1"/>
  <c r="AM648" i="1"/>
  <c r="AR648" i="1"/>
  <c r="AM649" i="1"/>
  <c r="AR649" i="1"/>
  <c r="AM650" i="1"/>
  <c r="AR650" i="1"/>
  <c r="AM651" i="1"/>
  <c r="AR651" i="1"/>
  <c r="AM652" i="1"/>
  <c r="AR652" i="1"/>
  <c r="AM653" i="1"/>
  <c r="AR653" i="1"/>
  <c r="AM654" i="1"/>
  <c r="AR654" i="1"/>
  <c r="AM655" i="1"/>
  <c r="AR655" i="1"/>
  <c r="AM656" i="1"/>
  <c r="AR656" i="1"/>
  <c r="AM657" i="1"/>
  <c r="AR657" i="1"/>
  <c r="AM658" i="1"/>
  <c r="AR658" i="1"/>
  <c r="AM659" i="1"/>
  <c r="AR659" i="1"/>
  <c r="AM660" i="1"/>
  <c r="AR660" i="1"/>
  <c r="AM661" i="1"/>
  <c r="AR661" i="1"/>
  <c r="AM662" i="1"/>
  <c r="AR662" i="1"/>
  <c r="AM663" i="1"/>
  <c r="AR663" i="1"/>
  <c r="AM664" i="1"/>
  <c r="AR664" i="1"/>
  <c r="AM665" i="1"/>
  <c r="AR665" i="1"/>
  <c r="AM666" i="1"/>
  <c r="AR666" i="1"/>
  <c r="AM667" i="1"/>
  <c r="AR667" i="1"/>
  <c r="AM668" i="1"/>
  <c r="AR668" i="1"/>
  <c r="AM669" i="1"/>
  <c r="AR669" i="1"/>
  <c r="AM670" i="1"/>
  <c r="AR670" i="1"/>
  <c r="AM671" i="1"/>
  <c r="AR671" i="1"/>
  <c r="AM672" i="1"/>
  <c r="AR672" i="1"/>
  <c r="AM673" i="1"/>
  <c r="AR673" i="1"/>
  <c r="AM674" i="1"/>
  <c r="AR674" i="1"/>
  <c r="AM675" i="1"/>
  <c r="AR675" i="1"/>
  <c r="AM676" i="1"/>
  <c r="AR676" i="1"/>
  <c r="AM677" i="1"/>
  <c r="AR677" i="1"/>
  <c r="AM678" i="1"/>
  <c r="AR678" i="1"/>
  <c r="AM679" i="1"/>
  <c r="AR679" i="1"/>
  <c r="AM680" i="1"/>
  <c r="AR680" i="1"/>
  <c r="AM681" i="1"/>
  <c r="AR681" i="1"/>
  <c r="AM682" i="1"/>
  <c r="AR682" i="1"/>
  <c r="AM683" i="1"/>
  <c r="AR683" i="1"/>
  <c r="AM684" i="1"/>
  <c r="AR684" i="1"/>
  <c r="AM685" i="1"/>
  <c r="AR685" i="1"/>
  <c r="AM686" i="1"/>
  <c r="AR686" i="1"/>
  <c r="AM687" i="1"/>
  <c r="AR687" i="1"/>
  <c r="AM688" i="1"/>
  <c r="AR688" i="1"/>
  <c r="AM689" i="1"/>
  <c r="AR689" i="1"/>
  <c r="AM690" i="1"/>
  <c r="AR690" i="1"/>
  <c r="AM691" i="1"/>
  <c r="AR691" i="1"/>
  <c r="AM692" i="1"/>
  <c r="AR692" i="1"/>
  <c r="AM693" i="1"/>
  <c r="AR693" i="1"/>
  <c r="AM694" i="1"/>
  <c r="AR694" i="1"/>
  <c r="AM695" i="1"/>
  <c r="AR695" i="1"/>
  <c r="AM696" i="1"/>
  <c r="AR696" i="1"/>
  <c r="AM697" i="1"/>
  <c r="AR697" i="1"/>
  <c r="AM698" i="1"/>
  <c r="AR698" i="1"/>
  <c r="AM699" i="1"/>
  <c r="AR699" i="1"/>
  <c r="AM700" i="1"/>
  <c r="AR700" i="1"/>
  <c r="AM701" i="1"/>
  <c r="AR701" i="1"/>
  <c r="AM702" i="1"/>
  <c r="AR702" i="1"/>
  <c r="AM703" i="1"/>
  <c r="AR703" i="1"/>
  <c r="AM704" i="1"/>
  <c r="AR704" i="1"/>
  <c r="AM705" i="1"/>
  <c r="AR705" i="1"/>
  <c r="AM706" i="1"/>
  <c r="AR706" i="1"/>
  <c r="AM713" i="1"/>
  <c r="AR713" i="1"/>
  <c r="AM714" i="1"/>
  <c r="AR714" i="1"/>
  <c r="AM715" i="1"/>
  <c r="AR715" i="1"/>
  <c r="AM716" i="1"/>
  <c r="AR716" i="1"/>
  <c r="AM717" i="1"/>
  <c r="AR717" i="1"/>
  <c r="AM718" i="1"/>
  <c r="AR718" i="1"/>
  <c r="AM719" i="1"/>
  <c r="AR719" i="1"/>
  <c r="AM720" i="1"/>
  <c r="AR720" i="1"/>
  <c r="AM721" i="1"/>
  <c r="AR721" i="1"/>
  <c r="AM722" i="1"/>
  <c r="AR722" i="1"/>
  <c r="AM723" i="1"/>
  <c r="AR723" i="1"/>
  <c r="AM724" i="1"/>
  <c r="AR724" i="1"/>
  <c r="AM725" i="1"/>
  <c r="AR725" i="1"/>
  <c r="AM726" i="1"/>
  <c r="AR726" i="1"/>
  <c r="AM727" i="1"/>
  <c r="AR727" i="1"/>
  <c r="AM728" i="1"/>
  <c r="AR728" i="1"/>
  <c r="AM729" i="1"/>
  <c r="AR729" i="1"/>
  <c r="AM730" i="1"/>
  <c r="AR730" i="1"/>
  <c r="AM731" i="1"/>
  <c r="AR731" i="1"/>
  <c r="AR3" i="1"/>
  <c r="AM3" i="1"/>
  <c r="AE4" i="17"/>
  <c r="AJ4" i="17"/>
  <c r="AO4" i="17"/>
  <c r="AE5" i="17"/>
  <c r="AJ5" i="17"/>
  <c r="AO5" i="17"/>
  <c r="AE6" i="17"/>
  <c r="AJ6" i="17"/>
  <c r="AO6" i="17"/>
  <c r="AE7" i="17"/>
  <c r="AJ7" i="17"/>
  <c r="AO7" i="17"/>
  <c r="AE8" i="17"/>
  <c r="AJ8" i="17"/>
  <c r="AO8" i="17"/>
  <c r="AE9" i="17"/>
  <c r="Y9" i="17" s="1"/>
  <c r="O9" i="17" s="1"/>
  <c r="AJ9" i="17"/>
  <c r="AO9" i="17"/>
  <c r="AE10" i="17"/>
  <c r="Y10" i="17" s="1"/>
  <c r="O10" i="17" s="1"/>
  <c r="AJ10" i="17"/>
  <c r="AO10" i="17"/>
  <c r="AE11" i="17"/>
  <c r="Y11" i="17" s="1"/>
  <c r="O11" i="17" s="1"/>
  <c r="AJ11" i="17"/>
  <c r="AO11" i="17"/>
  <c r="AE12" i="17"/>
  <c r="AJ12" i="17"/>
  <c r="AO12" i="17"/>
  <c r="AE13" i="17"/>
  <c r="AJ13" i="17"/>
  <c r="AO13" i="17"/>
  <c r="AE14" i="17"/>
  <c r="AJ14" i="17"/>
  <c r="AO14" i="17"/>
  <c r="AE15" i="17"/>
  <c r="Y15" i="17" s="1"/>
  <c r="AJ15" i="17"/>
  <c r="AO15" i="17"/>
  <c r="AE16" i="17"/>
  <c r="Y16" i="17" s="1"/>
  <c r="AJ16" i="17"/>
  <c r="AO16" i="17"/>
  <c r="AE17" i="17"/>
  <c r="AJ17" i="17"/>
  <c r="AO17" i="17"/>
  <c r="AE18" i="17"/>
  <c r="Y18" i="17" s="1"/>
  <c r="O18" i="17" s="1"/>
  <c r="AJ18" i="17"/>
  <c r="AO18" i="17"/>
  <c r="AE19" i="17"/>
  <c r="Y19" i="17" s="1"/>
  <c r="O19" i="17" s="1"/>
  <c r="AJ19" i="17"/>
  <c r="AO19" i="17"/>
  <c r="AE20" i="17"/>
  <c r="Y20" i="17" s="1"/>
  <c r="O20" i="17" s="1"/>
  <c r="AJ20" i="17"/>
  <c r="AO20" i="17"/>
  <c r="AE21" i="17"/>
  <c r="Y21" i="17" s="1"/>
  <c r="O21" i="17" s="1"/>
  <c r="AJ21" i="17"/>
  <c r="AO21" i="17"/>
  <c r="AE22" i="17"/>
  <c r="Y22" i="17" s="1"/>
  <c r="O22" i="17" s="1"/>
  <c r="AJ22" i="17"/>
  <c r="AO22" i="17"/>
  <c r="AO3" i="17"/>
  <c r="AJ3" i="17"/>
  <c r="AE3" i="17"/>
  <c r="Z3" i="17"/>
  <c r="X3" i="17"/>
  <c r="C4" i="17"/>
  <c r="C5" i="17"/>
  <c r="C6" i="17"/>
  <c r="C7" i="17"/>
  <c r="C8" i="17"/>
  <c r="C9" i="17"/>
  <c r="C10" i="17"/>
  <c r="C11" i="17"/>
  <c r="C12" i="17"/>
  <c r="C13" i="17"/>
  <c r="C14" i="17"/>
  <c r="C15" i="17"/>
  <c r="C16" i="17"/>
  <c r="C17" i="17"/>
  <c r="C18" i="17"/>
  <c r="C19" i="17"/>
  <c r="C20" i="17"/>
  <c r="C21" i="17"/>
  <c r="C22" i="17"/>
  <c r="C3" i="17"/>
  <c r="N11068" i="5"/>
  <c r="N11069" i="5"/>
  <c r="N11070" i="5"/>
  <c r="N11071" i="5"/>
  <c r="N11072" i="5"/>
  <c r="N11073" i="5"/>
  <c r="N11074" i="5"/>
  <c r="N11075" i="5"/>
  <c r="N11076" i="5"/>
  <c r="N11077" i="5"/>
  <c r="N11078" i="5"/>
  <c r="N11079" i="5"/>
  <c r="N11080" i="5"/>
  <c r="N11081" i="5"/>
  <c r="N11082" i="5"/>
  <c r="N11083" i="5"/>
  <c r="N11084" i="5"/>
  <c r="N11085" i="5"/>
  <c r="N11086" i="5"/>
  <c r="N11087" i="5"/>
  <c r="N11088" i="5"/>
  <c r="N11089" i="5"/>
  <c r="N11090" i="5"/>
  <c r="N11091" i="5"/>
  <c r="N11092" i="5"/>
  <c r="N11093" i="5"/>
  <c r="N11094" i="5"/>
  <c r="N11095" i="5"/>
  <c r="N11096" i="5"/>
  <c r="N11097" i="5"/>
  <c r="N11098" i="5"/>
  <c r="N11099" i="5"/>
  <c r="N11100" i="5"/>
  <c r="N11101" i="5"/>
  <c r="N11102" i="5"/>
  <c r="N11103" i="5"/>
  <c r="N11104" i="5"/>
  <c r="N11105" i="5"/>
  <c r="N11106" i="5"/>
  <c r="N11107" i="5"/>
  <c r="N11108" i="5"/>
  <c r="N11109" i="5"/>
  <c r="N11110" i="5"/>
  <c r="N11111" i="5"/>
  <c r="N11112" i="5"/>
  <c r="N11113" i="5"/>
  <c r="R742" i="1"/>
  <c r="R741" i="1"/>
  <c r="R740" i="1"/>
  <c r="R739" i="1"/>
  <c r="R738" i="1"/>
  <c r="R737" i="1"/>
  <c r="AJ1" i="1"/>
  <c r="AH731" i="1"/>
  <c r="AH730" i="1"/>
  <c r="AH729" i="1"/>
  <c r="AH728" i="1"/>
  <c r="AH727" i="1"/>
  <c r="AH726" i="1"/>
  <c r="AH725" i="1"/>
  <c r="AH724" i="1"/>
  <c r="AH723" i="1"/>
  <c r="AH722" i="1"/>
  <c r="AH721" i="1"/>
  <c r="AH720" i="1"/>
  <c r="AH719" i="1"/>
  <c r="AH718" i="1"/>
  <c r="AH717" i="1"/>
  <c r="AH716" i="1"/>
  <c r="AH715" i="1"/>
  <c r="AH714" i="1"/>
  <c r="AH713"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B220" i="1" s="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H7" i="1"/>
  <c r="AH6" i="1"/>
  <c r="AH5" i="1"/>
  <c r="AH4" i="1"/>
  <c r="AH3" i="1"/>
  <c r="AB687" i="1"/>
  <c r="AB686" i="1"/>
  <c r="AB662" i="1"/>
  <c r="AB653" i="1"/>
  <c r="AB651" i="1"/>
  <c r="AB648" i="1"/>
  <c r="AB639" i="1"/>
  <c r="AB634" i="1"/>
  <c r="AB632" i="1"/>
  <c r="AB629" i="1"/>
  <c r="AB621" i="1"/>
  <c r="AB615" i="1"/>
  <c r="AB603" i="1"/>
  <c r="AB598" i="1"/>
  <c r="AB588" i="1"/>
  <c r="AB586" i="1"/>
  <c r="AB584" i="1"/>
  <c r="AB582" i="1"/>
  <c r="AB580" i="1"/>
  <c r="AB578" i="1"/>
  <c r="AB574" i="1"/>
  <c r="AB571" i="1"/>
  <c r="AB570" i="1"/>
  <c r="AB563" i="1"/>
  <c r="AB562" i="1"/>
  <c r="AB560" i="1"/>
  <c r="AB557" i="1"/>
  <c r="AB556" i="1"/>
  <c r="AB553" i="1"/>
  <c r="AB547" i="1"/>
  <c r="AB535" i="1"/>
  <c r="AB534" i="1"/>
  <c r="AB532" i="1"/>
  <c r="AB527" i="1"/>
  <c r="AB525" i="1"/>
  <c r="AB515" i="1"/>
  <c r="AB514" i="1"/>
  <c r="AB512" i="1"/>
  <c r="AB503" i="1"/>
  <c r="AB497" i="1"/>
  <c r="AB491" i="1"/>
  <c r="AB490" i="1"/>
  <c r="AB484" i="1"/>
  <c r="AB481" i="1"/>
  <c r="AB480" i="1"/>
  <c r="AB477" i="1"/>
  <c r="AB472" i="1"/>
  <c r="AB466" i="1"/>
  <c r="AB454" i="1"/>
  <c r="AB449" i="1"/>
  <c r="AB443" i="1"/>
  <c r="AB442" i="1"/>
  <c r="AB440" i="1"/>
  <c r="AB437" i="1"/>
  <c r="AB436" i="1"/>
  <c r="AB435" i="1"/>
  <c r="AB433" i="1"/>
  <c r="AB431" i="1"/>
  <c r="AB430" i="1"/>
  <c r="AB429" i="1"/>
  <c r="AB412" i="1"/>
  <c r="AB406" i="1"/>
  <c r="AB403" i="1"/>
  <c r="AB400" i="1"/>
  <c r="AB398" i="1"/>
  <c r="AB389" i="1"/>
  <c r="AB387" i="1"/>
  <c r="AB383" i="1"/>
  <c r="AB382" i="1"/>
  <c r="AB380" i="1"/>
  <c r="AB379" i="1"/>
  <c r="AB378" i="1"/>
  <c r="AB377" i="1"/>
  <c r="AB376" i="1"/>
  <c r="AB375" i="1"/>
  <c r="AB369" i="1"/>
  <c r="AB368" i="1"/>
  <c r="AB365" i="1"/>
  <c r="AB347" i="1"/>
  <c r="AB346" i="1"/>
  <c r="AB333" i="1"/>
  <c r="AB330" i="1"/>
  <c r="AB329" i="1"/>
  <c r="AB309" i="1"/>
  <c r="AB306" i="1"/>
  <c r="AB305" i="1"/>
  <c r="AB301" i="1"/>
  <c r="AB300" i="1"/>
  <c r="AB298" i="1"/>
  <c r="AB294" i="1"/>
  <c r="AB291" i="1"/>
  <c r="AB280" i="1"/>
  <c r="AB274" i="1"/>
  <c r="AB257" i="1"/>
  <c r="AB256" i="1"/>
  <c r="AB248" i="1"/>
  <c r="AB246" i="1"/>
  <c r="AB245" i="1"/>
  <c r="AB244" i="1"/>
  <c r="AB243" i="1"/>
  <c r="AB238" i="1"/>
  <c r="AB237" i="1"/>
  <c r="AB235" i="1"/>
  <c r="AB233" i="1"/>
  <c r="AB227" i="1"/>
  <c r="AB221" i="1"/>
  <c r="AB217" i="1"/>
  <c r="AB215" i="1"/>
  <c r="AB214" i="1"/>
  <c r="AB210" i="1"/>
  <c r="AB209" i="1"/>
  <c r="AB208" i="1"/>
  <c r="AB206" i="1"/>
  <c r="AB203" i="1"/>
  <c r="AB202" i="1"/>
  <c r="AB201" i="1"/>
  <c r="AB197" i="1"/>
  <c r="AB196" i="1"/>
  <c r="AB190" i="1"/>
  <c r="AB187" i="1"/>
  <c r="AB179" i="1"/>
  <c r="AB178" i="1"/>
  <c r="AB175" i="1"/>
  <c r="AB174" i="1"/>
  <c r="AB173" i="1"/>
  <c r="AB168" i="1"/>
  <c r="AB167" i="1"/>
  <c r="AB161" i="1"/>
  <c r="AB158" i="1"/>
  <c r="AB157" i="1"/>
  <c r="AB156" i="1"/>
  <c r="AB155" i="1"/>
  <c r="AB154" i="1"/>
  <c r="AB152" i="1"/>
  <c r="AB150" i="1"/>
  <c r="AB148" i="1"/>
  <c r="AB146" i="1"/>
  <c r="AB138" i="1"/>
  <c r="AB137" i="1"/>
  <c r="AB132" i="1"/>
  <c r="AB130" i="1"/>
  <c r="AB129" i="1"/>
  <c r="AB126" i="1"/>
  <c r="AB125" i="1"/>
  <c r="AB122" i="1"/>
  <c r="AB116" i="1"/>
  <c r="AB115" i="1"/>
  <c r="AB114" i="1"/>
  <c r="AB112" i="1"/>
  <c r="AB109" i="1"/>
  <c r="AB102" i="1"/>
  <c r="AB101" i="1"/>
  <c r="AB98" i="1"/>
  <c r="AB93" i="1"/>
  <c r="AB91" i="1"/>
  <c r="AB90" i="1"/>
  <c r="AB86" i="1"/>
  <c r="AB85" i="1"/>
  <c r="AB84" i="1"/>
  <c r="AB80" i="1"/>
  <c r="AB77" i="1"/>
  <c r="AB74" i="1"/>
  <c r="AB71" i="1"/>
  <c r="AB70" i="1"/>
  <c r="AB69" i="1"/>
  <c r="AB68" i="1"/>
  <c r="AB65" i="1"/>
  <c r="AB64" i="1"/>
  <c r="AB62" i="1"/>
  <c r="AB59" i="1"/>
  <c r="AB53" i="1"/>
  <c r="AB52" i="1"/>
  <c r="AB50" i="1"/>
  <c r="AB49" i="1"/>
  <c r="AB46" i="1"/>
  <c r="AB45" i="1"/>
  <c r="AB43" i="1"/>
  <c r="AB41" i="1"/>
  <c r="AB35" i="1"/>
  <c r="AB34" i="1"/>
  <c r="AB33" i="1"/>
  <c r="AB30" i="1"/>
  <c r="AB29" i="1"/>
  <c r="AB26" i="1"/>
  <c r="AB25" i="1"/>
  <c r="AB23" i="1"/>
  <c r="AB22" i="1"/>
  <c r="AB17" i="1"/>
  <c r="AB16" i="1"/>
  <c r="AB14" i="1"/>
  <c r="AB11" i="1"/>
  <c r="AB8" i="1"/>
  <c r="AB5" i="1"/>
  <c r="AC4" i="1"/>
  <c r="AB4" i="1" s="1"/>
  <c r="AC5" i="1"/>
  <c r="AC6" i="1"/>
  <c r="AC7" i="1"/>
  <c r="AC8" i="1"/>
  <c r="AC9" i="1"/>
  <c r="AC10" i="1"/>
  <c r="AC11" i="1"/>
  <c r="AC12" i="1"/>
  <c r="AB12" i="1" s="1"/>
  <c r="AC13" i="1"/>
  <c r="AC14" i="1"/>
  <c r="AC15" i="1"/>
  <c r="AC16" i="1"/>
  <c r="AC17" i="1"/>
  <c r="AC18" i="1"/>
  <c r="AC19" i="1"/>
  <c r="AC20" i="1"/>
  <c r="AB20" i="1" s="1"/>
  <c r="AC21" i="1"/>
  <c r="AC22" i="1"/>
  <c r="AC23" i="1"/>
  <c r="AC24" i="1"/>
  <c r="AB24" i="1" s="1"/>
  <c r="AC25" i="1"/>
  <c r="AC26" i="1"/>
  <c r="AC27" i="1"/>
  <c r="AC28" i="1"/>
  <c r="AB28" i="1" s="1"/>
  <c r="AC29" i="1"/>
  <c r="AC30" i="1"/>
  <c r="AC31" i="1"/>
  <c r="AC32" i="1"/>
  <c r="AB32" i="1" s="1"/>
  <c r="AC33" i="1"/>
  <c r="AC34" i="1"/>
  <c r="AC35" i="1"/>
  <c r="AC36" i="1"/>
  <c r="AB36" i="1" s="1"/>
  <c r="AC37" i="1"/>
  <c r="AC38" i="1"/>
  <c r="AC39" i="1"/>
  <c r="AC40" i="1"/>
  <c r="AB40" i="1" s="1"/>
  <c r="AC41" i="1"/>
  <c r="AC42" i="1"/>
  <c r="AC43" i="1"/>
  <c r="AC44" i="1"/>
  <c r="AB44" i="1" s="1"/>
  <c r="AC45" i="1"/>
  <c r="AC46" i="1"/>
  <c r="AC47" i="1"/>
  <c r="AB47" i="1" s="1"/>
  <c r="AC48" i="1"/>
  <c r="AB48" i="1" s="1"/>
  <c r="AC49" i="1"/>
  <c r="AC50" i="1"/>
  <c r="AC51" i="1"/>
  <c r="AC52" i="1"/>
  <c r="AC53" i="1"/>
  <c r="AC54" i="1"/>
  <c r="AC55" i="1"/>
  <c r="AC56" i="1"/>
  <c r="AB56" i="1" s="1"/>
  <c r="AC57" i="1"/>
  <c r="AC58" i="1"/>
  <c r="AC59" i="1"/>
  <c r="AC60" i="1"/>
  <c r="AB60" i="1" s="1"/>
  <c r="AC61" i="1"/>
  <c r="AC62" i="1"/>
  <c r="AC63" i="1"/>
  <c r="AC64" i="1"/>
  <c r="AC65" i="1"/>
  <c r="AC66" i="1"/>
  <c r="AC67" i="1"/>
  <c r="AC68" i="1"/>
  <c r="AC69" i="1"/>
  <c r="AC70" i="1"/>
  <c r="AC71" i="1"/>
  <c r="AC72" i="1"/>
  <c r="AB72" i="1" s="1"/>
  <c r="AC73" i="1"/>
  <c r="AC74" i="1"/>
  <c r="AC75" i="1"/>
  <c r="AC76" i="1"/>
  <c r="AB76" i="1" s="1"/>
  <c r="AC77" i="1"/>
  <c r="AC78" i="1"/>
  <c r="AC79" i="1"/>
  <c r="AC80" i="1"/>
  <c r="AC81" i="1"/>
  <c r="AC82" i="1"/>
  <c r="AC83" i="1"/>
  <c r="AB83" i="1" s="1"/>
  <c r="AC84" i="1"/>
  <c r="AC85" i="1"/>
  <c r="AC86" i="1"/>
  <c r="AC87" i="1"/>
  <c r="AC88" i="1"/>
  <c r="AC89" i="1"/>
  <c r="AC90" i="1"/>
  <c r="AC91" i="1"/>
  <c r="AC92" i="1"/>
  <c r="AB92" i="1" s="1"/>
  <c r="AC93" i="1"/>
  <c r="AC94" i="1"/>
  <c r="AC95" i="1"/>
  <c r="AC96" i="1"/>
  <c r="AC97" i="1"/>
  <c r="AC98" i="1"/>
  <c r="AC99" i="1"/>
  <c r="AC100" i="1"/>
  <c r="AC101" i="1"/>
  <c r="AC102" i="1"/>
  <c r="AC103" i="1"/>
  <c r="AB103" i="1" s="1"/>
  <c r="AC104" i="1"/>
  <c r="AB104" i="1" s="1"/>
  <c r="AC105" i="1"/>
  <c r="AB105" i="1" s="1"/>
  <c r="AC106" i="1"/>
  <c r="AC107" i="1"/>
  <c r="AC108" i="1"/>
  <c r="AC109" i="1"/>
  <c r="AC110" i="1"/>
  <c r="AC111" i="1"/>
  <c r="AC112" i="1"/>
  <c r="AC113" i="1"/>
  <c r="AB113" i="1" s="1"/>
  <c r="AC114" i="1"/>
  <c r="AC115" i="1"/>
  <c r="AC116" i="1"/>
  <c r="AC117" i="1"/>
  <c r="AB117" i="1" s="1"/>
  <c r="AC118" i="1"/>
  <c r="AC119" i="1"/>
  <c r="AC120" i="1"/>
  <c r="AC121" i="1"/>
  <c r="AC122" i="1"/>
  <c r="AC123" i="1"/>
  <c r="AC124" i="1"/>
  <c r="AC125" i="1"/>
  <c r="AC126" i="1"/>
  <c r="AC127" i="1"/>
  <c r="AB127" i="1" s="1"/>
  <c r="AC128" i="1"/>
  <c r="AB128" i="1" s="1"/>
  <c r="AC129" i="1"/>
  <c r="AC130" i="1"/>
  <c r="AC131" i="1"/>
  <c r="AC132" i="1"/>
  <c r="AC133" i="1"/>
  <c r="AC134" i="1"/>
  <c r="AC135" i="1"/>
  <c r="AC136" i="1"/>
  <c r="AC137" i="1"/>
  <c r="AC138" i="1"/>
  <c r="AC139" i="1"/>
  <c r="AB139" i="1" s="1"/>
  <c r="AC140" i="1"/>
  <c r="AB140" i="1" s="1"/>
  <c r="AC141" i="1"/>
  <c r="AB141" i="1" s="1"/>
  <c r="AC142" i="1"/>
  <c r="AC143" i="1"/>
  <c r="AC144" i="1"/>
  <c r="AC145" i="1"/>
  <c r="AC146" i="1"/>
  <c r="AC147" i="1"/>
  <c r="AC148" i="1"/>
  <c r="AC149" i="1"/>
  <c r="AC150" i="1"/>
  <c r="AC151" i="1"/>
  <c r="AC152" i="1"/>
  <c r="AC153" i="1"/>
  <c r="AB153" i="1" s="1"/>
  <c r="AC154" i="1"/>
  <c r="AC155" i="1"/>
  <c r="AC156" i="1"/>
  <c r="AC157" i="1"/>
  <c r="AC158" i="1"/>
  <c r="AC159" i="1"/>
  <c r="AC160" i="1"/>
  <c r="AC161" i="1"/>
  <c r="AC162" i="1"/>
  <c r="AC163" i="1"/>
  <c r="AC164" i="1"/>
  <c r="AB164" i="1" s="1"/>
  <c r="AC165" i="1"/>
  <c r="AB165" i="1" s="1"/>
  <c r="AC166" i="1"/>
  <c r="AB166" i="1" s="1"/>
  <c r="AC167" i="1"/>
  <c r="AC168" i="1"/>
  <c r="AC169" i="1"/>
  <c r="AC170" i="1"/>
  <c r="AC171" i="1"/>
  <c r="AC172" i="1"/>
  <c r="AB172" i="1" s="1"/>
  <c r="AC173" i="1"/>
  <c r="AC174" i="1"/>
  <c r="AC175" i="1"/>
  <c r="AC176" i="1"/>
  <c r="AB176" i="1" s="1"/>
  <c r="AC177" i="1"/>
  <c r="AB177" i="1" s="1"/>
  <c r="AC178" i="1"/>
  <c r="AC179" i="1"/>
  <c r="AC180" i="1"/>
  <c r="AC181" i="1"/>
  <c r="AC182" i="1"/>
  <c r="AC183" i="1"/>
  <c r="AC184" i="1"/>
  <c r="AB184" i="1" s="1"/>
  <c r="AC185" i="1"/>
  <c r="AB185" i="1" s="1"/>
  <c r="AC186" i="1"/>
  <c r="AC187" i="1"/>
  <c r="AC188" i="1"/>
  <c r="AB188" i="1" s="1"/>
  <c r="AC189" i="1"/>
  <c r="AB189" i="1" s="1"/>
  <c r="AC190" i="1"/>
  <c r="AC191" i="1"/>
  <c r="AC192" i="1"/>
  <c r="AB192" i="1" s="1"/>
  <c r="AC193" i="1"/>
  <c r="AC194" i="1"/>
  <c r="AC195" i="1"/>
  <c r="AC196" i="1"/>
  <c r="AC197" i="1"/>
  <c r="AC198" i="1"/>
  <c r="AC199" i="1"/>
  <c r="AC200" i="1"/>
  <c r="AB200" i="1" s="1"/>
  <c r="AC201" i="1"/>
  <c r="AC202" i="1"/>
  <c r="AC203" i="1"/>
  <c r="AC204" i="1"/>
  <c r="AB204" i="1" s="1"/>
  <c r="AC205" i="1"/>
  <c r="AC206" i="1"/>
  <c r="AC207" i="1"/>
  <c r="AC208" i="1"/>
  <c r="AC209" i="1"/>
  <c r="AC210" i="1"/>
  <c r="AC211" i="1"/>
  <c r="AC212" i="1"/>
  <c r="AB212" i="1" s="1"/>
  <c r="AC213" i="1"/>
  <c r="AC214" i="1"/>
  <c r="AC215" i="1"/>
  <c r="AC216" i="1"/>
  <c r="AB216" i="1" s="1"/>
  <c r="AC217" i="1"/>
  <c r="AC218" i="1"/>
  <c r="AC219" i="1"/>
  <c r="AC220" i="1"/>
  <c r="AC221" i="1"/>
  <c r="AC222" i="1"/>
  <c r="AC223" i="1"/>
  <c r="AC224" i="1"/>
  <c r="AB224" i="1" s="1"/>
  <c r="AC225" i="1"/>
  <c r="AB225" i="1" s="1"/>
  <c r="AC226" i="1"/>
  <c r="AB226" i="1" s="1"/>
  <c r="AC227" i="1"/>
  <c r="AC228" i="1"/>
  <c r="AB228" i="1" s="1"/>
  <c r="AC229" i="1"/>
  <c r="AB229" i="1" s="1"/>
  <c r="AC230" i="1"/>
  <c r="AC231" i="1"/>
  <c r="AC232" i="1"/>
  <c r="AB232" i="1" s="1"/>
  <c r="AC233" i="1"/>
  <c r="AC234" i="1"/>
  <c r="AC235" i="1"/>
  <c r="AC236" i="1"/>
  <c r="AB236" i="1" s="1"/>
  <c r="AC237" i="1"/>
  <c r="AC238" i="1"/>
  <c r="AC239" i="1"/>
  <c r="AC240" i="1"/>
  <c r="AB240" i="1" s="1"/>
  <c r="AC241" i="1"/>
  <c r="AC242" i="1"/>
  <c r="AC243" i="1"/>
  <c r="AC244" i="1"/>
  <c r="AC245" i="1"/>
  <c r="AC246" i="1"/>
  <c r="AC247" i="1"/>
  <c r="AC248" i="1"/>
  <c r="AC249" i="1"/>
  <c r="AB249" i="1" s="1"/>
  <c r="AC250" i="1"/>
  <c r="AC251" i="1"/>
  <c r="AC252" i="1"/>
  <c r="AC253" i="1"/>
  <c r="AC254" i="1"/>
  <c r="AC255" i="1"/>
  <c r="AC256" i="1"/>
  <c r="AC257" i="1"/>
  <c r="AC258" i="1"/>
  <c r="AC259" i="1"/>
  <c r="AC260" i="1"/>
  <c r="AB260" i="1" s="1"/>
  <c r="AC261" i="1"/>
  <c r="AC262" i="1"/>
  <c r="AC263" i="1"/>
  <c r="AC264" i="1"/>
  <c r="AC265" i="1"/>
  <c r="AC266" i="1"/>
  <c r="AC267" i="1"/>
  <c r="AC268" i="1"/>
  <c r="AB268" i="1" s="1"/>
  <c r="AC269" i="1"/>
  <c r="AC270" i="1"/>
  <c r="AC271" i="1"/>
  <c r="AC272" i="1"/>
  <c r="AC273" i="1"/>
  <c r="AC274" i="1"/>
  <c r="AC275" i="1"/>
  <c r="AC276" i="1"/>
  <c r="AB276" i="1" s="1"/>
  <c r="AC277" i="1"/>
  <c r="AC278" i="1"/>
  <c r="AC279" i="1"/>
  <c r="AC280" i="1"/>
  <c r="AC281" i="1"/>
  <c r="AC282" i="1"/>
  <c r="AC283" i="1"/>
  <c r="AC284" i="1"/>
  <c r="AC285" i="1"/>
  <c r="AC286" i="1"/>
  <c r="AB286" i="1" s="1"/>
  <c r="AC287" i="1"/>
  <c r="AC288" i="1"/>
  <c r="AB288" i="1" s="1"/>
  <c r="AC289" i="1"/>
  <c r="AC290" i="1"/>
  <c r="AC291" i="1"/>
  <c r="AC292" i="1"/>
  <c r="AC293" i="1"/>
  <c r="AB293" i="1" s="1"/>
  <c r="AC294" i="1"/>
  <c r="AC295" i="1"/>
  <c r="AC296" i="1"/>
  <c r="AB296" i="1" s="1"/>
  <c r="AC297" i="1"/>
  <c r="AC298" i="1"/>
  <c r="AC299" i="1"/>
  <c r="AC300" i="1"/>
  <c r="AC301" i="1"/>
  <c r="AC302" i="1"/>
  <c r="AC303" i="1"/>
  <c r="AC304" i="1"/>
  <c r="AC305" i="1"/>
  <c r="AC306" i="1"/>
  <c r="AC307" i="1"/>
  <c r="AB307" i="1" s="1"/>
  <c r="AC308" i="1"/>
  <c r="AB308" i="1" s="1"/>
  <c r="AC309" i="1"/>
  <c r="AC310" i="1"/>
  <c r="AC311" i="1"/>
  <c r="AC312" i="1"/>
  <c r="AC313" i="1"/>
  <c r="AC314" i="1"/>
  <c r="AC315" i="1"/>
  <c r="AC316" i="1"/>
  <c r="AC317" i="1"/>
  <c r="AC318" i="1"/>
  <c r="AC319" i="1"/>
  <c r="AC320" i="1"/>
  <c r="AC321" i="1"/>
  <c r="AC322" i="1"/>
  <c r="AC323" i="1"/>
  <c r="AC324" i="1"/>
  <c r="AC325" i="1"/>
  <c r="AC326" i="1"/>
  <c r="AC327" i="1"/>
  <c r="AC328" i="1"/>
  <c r="AB328" i="1" s="1"/>
  <c r="AC329" i="1"/>
  <c r="AC330" i="1"/>
  <c r="AC331" i="1"/>
  <c r="AC332" i="1"/>
  <c r="AB332" i="1" s="1"/>
  <c r="AC333" i="1"/>
  <c r="AC334" i="1"/>
  <c r="AC335" i="1"/>
  <c r="AC336" i="1"/>
  <c r="AC337" i="1"/>
  <c r="AC338" i="1"/>
  <c r="AC339" i="1"/>
  <c r="AC340" i="1"/>
  <c r="AC341" i="1"/>
  <c r="AC342" i="1"/>
  <c r="AC343" i="1"/>
  <c r="AC344" i="1"/>
  <c r="AC345" i="1"/>
  <c r="AC346" i="1"/>
  <c r="AC347" i="1"/>
  <c r="AC348" i="1"/>
  <c r="AC349" i="1"/>
  <c r="AC350" i="1"/>
  <c r="AC351" i="1"/>
  <c r="AB351" i="1" s="1"/>
  <c r="AC352" i="1"/>
  <c r="AB352" i="1" s="1"/>
  <c r="AC353" i="1"/>
  <c r="AB353" i="1" s="1"/>
  <c r="AC354" i="1"/>
  <c r="AC355" i="1"/>
  <c r="AC356" i="1"/>
  <c r="AC357" i="1"/>
  <c r="AC358" i="1"/>
  <c r="AC359" i="1"/>
  <c r="AC360" i="1"/>
  <c r="AC361" i="1"/>
  <c r="AC362" i="1"/>
  <c r="AC363" i="1"/>
  <c r="AC364" i="1"/>
  <c r="AC365" i="1"/>
  <c r="AC366" i="1"/>
  <c r="AC367" i="1"/>
  <c r="AC368" i="1"/>
  <c r="AC369" i="1"/>
  <c r="AC370" i="1"/>
  <c r="AC371" i="1"/>
  <c r="AC372" i="1"/>
  <c r="AC373" i="1"/>
  <c r="AC374" i="1"/>
  <c r="AC375" i="1"/>
  <c r="AC376" i="1"/>
  <c r="AC377" i="1"/>
  <c r="AC378" i="1"/>
  <c r="AC379" i="1"/>
  <c r="AC380" i="1"/>
  <c r="AC381" i="1"/>
  <c r="AC382" i="1"/>
  <c r="AC383" i="1"/>
  <c r="AC384" i="1"/>
  <c r="AC385" i="1"/>
  <c r="AC386" i="1"/>
  <c r="AC387" i="1"/>
  <c r="AC388" i="1"/>
  <c r="AB388" i="1" s="1"/>
  <c r="AC389" i="1"/>
  <c r="AC390" i="1"/>
  <c r="AC391" i="1"/>
  <c r="AC392" i="1"/>
  <c r="AC393" i="1"/>
  <c r="AC394" i="1"/>
  <c r="AC395" i="1"/>
  <c r="AB395" i="1" s="1"/>
  <c r="AC396" i="1"/>
  <c r="AB396" i="1" s="1"/>
  <c r="AC397" i="1"/>
  <c r="AC398" i="1"/>
  <c r="AC399" i="1"/>
  <c r="AC400" i="1"/>
  <c r="AC401" i="1"/>
  <c r="AC402" i="1"/>
  <c r="AC403" i="1"/>
  <c r="AC404" i="1"/>
  <c r="AC405" i="1"/>
  <c r="AC406" i="1"/>
  <c r="AC407" i="1"/>
  <c r="AC408" i="1"/>
  <c r="AC409" i="1"/>
  <c r="AC410" i="1"/>
  <c r="AC411" i="1"/>
  <c r="AC412" i="1"/>
  <c r="AC413" i="1"/>
  <c r="AC414" i="1"/>
  <c r="AC415" i="1"/>
  <c r="AC416" i="1"/>
  <c r="AB416" i="1" s="1"/>
  <c r="AC417" i="1"/>
  <c r="AB417" i="1" s="1"/>
  <c r="AC418" i="1"/>
  <c r="AB418" i="1" s="1"/>
  <c r="AC419" i="1"/>
  <c r="AB419" i="1" s="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B444" i="1" s="1"/>
  <c r="AC445" i="1"/>
  <c r="AC446" i="1"/>
  <c r="AC447" i="1"/>
  <c r="AC448" i="1"/>
  <c r="AB448" i="1" s="1"/>
  <c r="AC449" i="1"/>
  <c r="AC450" i="1"/>
  <c r="AB450" i="1" s="1"/>
  <c r="AC451" i="1"/>
  <c r="AC452" i="1"/>
  <c r="AB452" i="1" s="1"/>
  <c r="AC453" i="1"/>
  <c r="AC454" i="1"/>
  <c r="AC455" i="1"/>
  <c r="AC456" i="1"/>
  <c r="AB456" i="1" s="1"/>
  <c r="AC457" i="1"/>
  <c r="AC458" i="1"/>
  <c r="AC459" i="1"/>
  <c r="AC460" i="1"/>
  <c r="AB460" i="1" s="1"/>
  <c r="AC461" i="1"/>
  <c r="AB461" i="1" s="1"/>
  <c r="AC462" i="1"/>
  <c r="AB462" i="1" s="1"/>
  <c r="AC463" i="1"/>
  <c r="AC464" i="1"/>
  <c r="AC465" i="1"/>
  <c r="AC466" i="1"/>
  <c r="AC467" i="1"/>
  <c r="AC468" i="1"/>
  <c r="AC469" i="1"/>
  <c r="AC470" i="1"/>
  <c r="AC471" i="1"/>
  <c r="AC472" i="1"/>
  <c r="AC473" i="1"/>
  <c r="AC474" i="1"/>
  <c r="AB474" i="1" s="1"/>
  <c r="AC475" i="1"/>
  <c r="AB475" i="1" s="1"/>
  <c r="AC476" i="1"/>
  <c r="AC477" i="1"/>
  <c r="AC478" i="1"/>
  <c r="AC479" i="1"/>
  <c r="AB479" i="1" s="1"/>
  <c r="AC480" i="1"/>
  <c r="AC481" i="1"/>
  <c r="AC482" i="1"/>
  <c r="AC483" i="1"/>
  <c r="AC484" i="1"/>
  <c r="AC485" i="1"/>
  <c r="AB485" i="1" s="1"/>
  <c r="AC486" i="1"/>
  <c r="AC487" i="1"/>
  <c r="AC488" i="1"/>
  <c r="AC489" i="1"/>
  <c r="AB489" i="1" s="1"/>
  <c r="AC490" i="1"/>
  <c r="AC491" i="1"/>
  <c r="AC492" i="1"/>
  <c r="AC493" i="1"/>
  <c r="AC494" i="1"/>
  <c r="AC495" i="1"/>
  <c r="AC496" i="1"/>
  <c r="AB496" i="1" s="1"/>
  <c r="AC497" i="1"/>
  <c r="AC498" i="1"/>
  <c r="AC499" i="1"/>
  <c r="AC500" i="1"/>
  <c r="AC501" i="1"/>
  <c r="AB501" i="1" s="1"/>
  <c r="AC502" i="1"/>
  <c r="AB502" i="1" s="1"/>
  <c r="AC503" i="1"/>
  <c r="AC504" i="1"/>
  <c r="AC505" i="1"/>
  <c r="AC506" i="1"/>
  <c r="AC507" i="1"/>
  <c r="AC508" i="1"/>
  <c r="AB508" i="1" s="1"/>
  <c r="AC509" i="1"/>
  <c r="AB509" i="1" s="1"/>
  <c r="AC510" i="1"/>
  <c r="AC511" i="1"/>
  <c r="AC512" i="1"/>
  <c r="AC513" i="1"/>
  <c r="AB513" i="1" s="1"/>
  <c r="AC514" i="1"/>
  <c r="AC515" i="1"/>
  <c r="AC516" i="1"/>
  <c r="AC517" i="1"/>
  <c r="AC518" i="1"/>
  <c r="AC519" i="1"/>
  <c r="AC520" i="1"/>
  <c r="AC521" i="1"/>
  <c r="AC522" i="1"/>
  <c r="AC523" i="1"/>
  <c r="AC524" i="1"/>
  <c r="AC525" i="1"/>
  <c r="AC526" i="1"/>
  <c r="AC527" i="1"/>
  <c r="AC528" i="1"/>
  <c r="AB528" i="1" s="1"/>
  <c r="AC529" i="1"/>
  <c r="AC530" i="1"/>
  <c r="AC531" i="1"/>
  <c r="AC532" i="1"/>
  <c r="AC533" i="1"/>
  <c r="AB533" i="1" s="1"/>
  <c r="AC534" i="1"/>
  <c r="AC535" i="1"/>
  <c r="AC536" i="1"/>
  <c r="AC537" i="1"/>
  <c r="AB537" i="1" s="1"/>
  <c r="AC538" i="1"/>
  <c r="AC539" i="1"/>
  <c r="AC540" i="1"/>
  <c r="AC541" i="1"/>
  <c r="AC542" i="1"/>
  <c r="AC543" i="1"/>
  <c r="AC544" i="1"/>
  <c r="AB544" i="1" s="1"/>
  <c r="AC545" i="1"/>
  <c r="AC546" i="1"/>
  <c r="AC547" i="1"/>
  <c r="AC548" i="1"/>
  <c r="AC549" i="1"/>
  <c r="AC550" i="1"/>
  <c r="AC551" i="1"/>
  <c r="AC552" i="1"/>
  <c r="AB552" i="1" s="1"/>
  <c r="AC553" i="1"/>
  <c r="AC554" i="1"/>
  <c r="AC555" i="1"/>
  <c r="AC556" i="1"/>
  <c r="AC557" i="1"/>
  <c r="AC558" i="1"/>
  <c r="AC559" i="1"/>
  <c r="AC560" i="1"/>
  <c r="AC561" i="1"/>
  <c r="AC562" i="1"/>
  <c r="AC563" i="1"/>
  <c r="AC564" i="1"/>
  <c r="AC565" i="1"/>
  <c r="AC566" i="1"/>
  <c r="AC567" i="1"/>
  <c r="AC568" i="1"/>
  <c r="AC569" i="1"/>
  <c r="AC570" i="1"/>
  <c r="AC571" i="1"/>
  <c r="AC572" i="1"/>
  <c r="AB572" i="1" s="1"/>
  <c r="AC573" i="1"/>
  <c r="AB573" i="1" s="1"/>
  <c r="AC574" i="1"/>
  <c r="AC575" i="1"/>
  <c r="AC576" i="1"/>
  <c r="AC577" i="1"/>
  <c r="AC578" i="1"/>
  <c r="AC579" i="1"/>
  <c r="AC580" i="1"/>
  <c r="AC581" i="1"/>
  <c r="AC582" i="1"/>
  <c r="AC583" i="1"/>
  <c r="AC584" i="1"/>
  <c r="AC585" i="1"/>
  <c r="AB585" i="1" s="1"/>
  <c r="AC586" i="1"/>
  <c r="AC587" i="1"/>
  <c r="AC588" i="1"/>
  <c r="AC589" i="1"/>
  <c r="AC590" i="1"/>
  <c r="AC595" i="1"/>
  <c r="AC596" i="1"/>
  <c r="AC597" i="1"/>
  <c r="AC598" i="1"/>
  <c r="AC599" i="1"/>
  <c r="AC600" i="1"/>
  <c r="AB600" i="1" s="1"/>
  <c r="AC601" i="1"/>
  <c r="AC602" i="1"/>
  <c r="AB602" i="1" s="1"/>
  <c r="AC603" i="1"/>
  <c r="AC604" i="1"/>
  <c r="AB604" i="1" s="1"/>
  <c r="AC605" i="1"/>
  <c r="AC606" i="1"/>
  <c r="AC607" i="1"/>
  <c r="AC608" i="1"/>
  <c r="AB608" i="1" s="1"/>
  <c r="AC609" i="1"/>
  <c r="AC610" i="1"/>
  <c r="AC611" i="1"/>
  <c r="AC612" i="1"/>
  <c r="AB612" i="1" s="1"/>
  <c r="AC613" i="1"/>
  <c r="AB613" i="1" s="1"/>
  <c r="AC614" i="1"/>
  <c r="AC615" i="1"/>
  <c r="AC616" i="1"/>
  <c r="AB616" i="1" s="1"/>
  <c r="AC617" i="1"/>
  <c r="AC618" i="1"/>
  <c r="AC619" i="1"/>
  <c r="AC620" i="1"/>
  <c r="AB620" i="1" s="1"/>
  <c r="AC621" i="1"/>
  <c r="AC622" i="1"/>
  <c r="AC623" i="1"/>
  <c r="AC624" i="1"/>
  <c r="AB624" i="1" s="1"/>
  <c r="AC625" i="1"/>
  <c r="AC626" i="1"/>
  <c r="AC627" i="1"/>
  <c r="AC628" i="1"/>
  <c r="AB628" i="1" s="1"/>
  <c r="AC629" i="1"/>
  <c r="AC630" i="1"/>
  <c r="AB630" i="1" s="1"/>
  <c r="AC631" i="1"/>
  <c r="AC632" i="1"/>
  <c r="AC633" i="1"/>
  <c r="AC634" i="1"/>
  <c r="AC635" i="1"/>
  <c r="AC636" i="1"/>
  <c r="AC637" i="1"/>
  <c r="AC638" i="1"/>
  <c r="AC639" i="1"/>
  <c r="AC640" i="1"/>
  <c r="AB640" i="1" s="1"/>
  <c r="AC641" i="1"/>
  <c r="AC642" i="1"/>
  <c r="AC643" i="1"/>
  <c r="AC644" i="1"/>
  <c r="AC645" i="1"/>
  <c r="AC646" i="1"/>
  <c r="AC647" i="1"/>
  <c r="AC648" i="1"/>
  <c r="AC649" i="1"/>
  <c r="AC650" i="1"/>
  <c r="AC651" i="1"/>
  <c r="AC652" i="1"/>
  <c r="AC653" i="1"/>
  <c r="AC654" i="1"/>
  <c r="AC655" i="1"/>
  <c r="AC656" i="1"/>
  <c r="AC657" i="1"/>
  <c r="AC658" i="1"/>
  <c r="AC659" i="1"/>
  <c r="AC660" i="1"/>
  <c r="AC661" i="1"/>
  <c r="AC662" i="1"/>
  <c r="AC663" i="1"/>
  <c r="AC664" i="1"/>
  <c r="AB664" i="1" s="1"/>
  <c r="AC665" i="1"/>
  <c r="AC666" i="1"/>
  <c r="AC667" i="1"/>
  <c r="AC668" i="1"/>
  <c r="AB668" i="1" s="1"/>
  <c r="AC669" i="1"/>
  <c r="AC670" i="1"/>
  <c r="AC671" i="1"/>
  <c r="AC672" i="1"/>
  <c r="AC673" i="1"/>
  <c r="AC674" i="1"/>
  <c r="AC675" i="1"/>
  <c r="AC676" i="1"/>
  <c r="AC677" i="1"/>
  <c r="AC678" i="1"/>
  <c r="AC679" i="1"/>
  <c r="AC680" i="1"/>
  <c r="AB680" i="1" s="1"/>
  <c r="AC681" i="1"/>
  <c r="AC682" i="1"/>
  <c r="AC683" i="1"/>
  <c r="AC684" i="1"/>
  <c r="AC685" i="1"/>
  <c r="AB685" i="1" s="1"/>
  <c r="AC686" i="1"/>
  <c r="AC687" i="1"/>
  <c r="AC688" i="1"/>
  <c r="AC689" i="1"/>
  <c r="AC690" i="1"/>
  <c r="AC691" i="1"/>
  <c r="AC692" i="1"/>
  <c r="AC693" i="1"/>
  <c r="AC694" i="1"/>
  <c r="AC695" i="1"/>
  <c r="AC696" i="1"/>
  <c r="AC697" i="1"/>
  <c r="AC698" i="1"/>
  <c r="AC699" i="1"/>
  <c r="AC700" i="1"/>
  <c r="AC701" i="1"/>
  <c r="AC702" i="1"/>
  <c r="AC703" i="1"/>
  <c r="AC704" i="1"/>
  <c r="AC705" i="1"/>
  <c r="AC706" i="1"/>
  <c r="AC713" i="1"/>
  <c r="AC714" i="1"/>
  <c r="AC715" i="1"/>
  <c r="AC716" i="1"/>
  <c r="AC717" i="1"/>
  <c r="AC718" i="1"/>
  <c r="AC719" i="1"/>
  <c r="AC720" i="1"/>
  <c r="AC721" i="1"/>
  <c r="AC722" i="1"/>
  <c r="AC723" i="1"/>
  <c r="AC724" i="1"/>
  <c r="AC725" i="1"/>
  <c r="AC726" i="1"/>
  <c r="AC727" i="1"/>
  <c r="AC728" i="1"/>
  <c r="AC729" i="1"/>
  <c r="AC730" i="1"/>
  <c r="AC731" i="1"/>
  <c r="AC3" i="1"/>
  <c r="AB3" i="1" s="1"/>
  <c r="AA142" i="1"/>
  <c r="AA143" i="1"/>
  <c r="AA147" i="1"/>
  <c r="AA198" i="1"/>
  <c r="AA222" i="1"/>
  <c r="AA254" i="1"/>
  <c r="AA255" i="1"/>
  <c r="AA262" i="1"/>
  <c r="AA275" i="1"/>
  <c r="AA282" i="1"/>
  <c r="AA284" i="1"/>
  <c r="AA287" i="1"/>
  <c r="AA299" i="1"/>
  <c r="AA311" i="1"/>
  <c r="AA319" i="1"/>
  <c r="AA338" i="1"/>
  <c r="AA339" i="1"/>
  <c r="AA340" i="1"/>
  <c r="AA343" i="1"/>
  <c r="AA345" i="1"/>
  <c r="AA354" i="1"/>
  <c r="AA355" i="1"/>
  <c r="AA356" i="1"/>
  <c r="AA357" i="1"/>
  <c r="AA358" i="1"/>
  <c r="AA359" i="1"/>
  <c r="AA360" i="1"/>
  <c r="AA362" i="1"/>
  <c r="AA363" i="1"/>
  <c r="AA364" i="1"/>
  <c r="AA381" i="1"/>
  <c r="AA386" i="1"/>
  <c r="AA405" i="1"/>
  <c r="AA407" i="1"/>
  <c r="AA408" i="1"/>
  <c r="AA409" i="1"/>
  <c r="AA411" i="1"/>
  <c r="AA413" i="1"/>
  <c r="AA432" i="1"/>
  <c r="AA439" i="1"/>
  <c r="AA464" i="1"/>
  <c r="AA524" i="1"/>
  <c r="AA539" i="1"/>
  <c r="AA540" i="1"/>
  <c r="AA541" i="1"/>
  <c r="AA545" i="1"/>
  <c r="AA548" i="1"/>
  <c r="AA549" i="1"/>
  <c r="AA551" i="1"/>
  <c r="AA561" i="1"/>
  <c r="AA566" i="1"/>
  <c r="AA568" i="1"/>
  <c r="AA617" i="1"/>
  <c r="AA618" i="1"/>
  <c r="AA619" i="1"/>
  <c r="AA633" i="1"/>
  <c r="AA635" i="1"/>
  <c r="AA636" i="1"/>
  <c r="AA637" i="1"/>
  <c r="AA638" i="1"/>
  <c r="AA641" i="1"/>
  <c r="AA642" i="1"/>
  <c r="AA643" i="1"/>
  <c r="AA644" i="1"/>
  <c r="AA647" i="1"/>
  <c r="AA656" i="1"/>
  <c r="AA669" i="1"/>
  <c r="AA670" i="1"/>
  <c r="AA673" i="1"/>
  <c r="AA674" i="1"/>
  <c r="AA675" i="1"/>
  <c r="AA676" i="1"/>
  <c r="AA677" i="1"/>
  <c r="AA678" i="1"/>
  <c r="AA679" i="1"/>
  <c r="AA681" i="1"/>
  <c r="AA682" i="1"/>
  <c r="AA688" i="1"/>
  <c r="AA689" i="1"/>
  <c r="AA713" i="1"/>
  <c r="AA714" i="1"/>
  <c r="AA715" i="1"/>
  <c r="AA716" i="1"/>
  <c r="AA717" i="1"/>
  <c r="AA718" i="1"/>
  <c r="AA719" i="1"/>
  <c r="AA720" i="1"/>
  <c r="AA721" i="1"/>
  <c r="AA722" i="1"/>
  <c r="AA723" i="1"/>
  <c r="AA724" i="1"/>
  <c r="AA725" i="1"/>
  <c r="AA726" i="1"/>
  <c r="AA727" i="1"/>
  <c r="AA728" i="1"/>
  <c r="AA729" i="1"/>
  <c r="AA730" i="1"/>
  <c r="AA731" i="1"/>
  <c r="N11067" i="5"/>
  <c r="N11066" i="5"/>
  <c r="N11065" i="5"/>
  <c r="N11064" i="5"/>
  <c r="N11063" i="5"/>
  <c r="N11062" i="5"/>
  <c r="N11061" i="5"/>
  <c r="N11060" i="5"/>
  <c r="N11059" i="5"/>
  <c r="N11058" i="5"/>
  <c r="N11057" i="5"/>
  <c r="N11056" i="5"/>
  <c r="N11055" i="5"/>
  <c r="N11054" i="5"/>
  <c r="N11053" i="5"/>
  <c r="N11052" i="5"/>
  <c r="P693" i="1"/>
  <c r="P694" i="1"/>
  <c r="R694" i="1" s="1"/>
  <c r="P695" i="1"/>
  <c r="P696" i="1"/>
  <c r="P697" i="1"/>
  <c r="P698" i="1"/>
  <c r="P699" i="1"/>
  <c r="P700" i="1"/>
  <c r="P701" i="1"/>
  <c r="P702" i="1"/>
  <c r="P703" i="1"/>
  <c r="P704" i="1"/>
  <c r="P705" i="1"/>
  <c r="P706" i="1"/>
  <c r="B693" i="1"/>
  <c r="C693" i="1"/>
  <c r="D693" i="1"/>
  <c r="G693" i="1"/>
  <c r="K693" i="1"/>
  <c r="O693" i="1"/>
  <c r="T693" i="1"/>
  <c r="U693" i="1"/>
  <c r="B694" i="1"/>
  <c r="C694" i="1"/>
  <c r="D694" i="1"/>
  <c r="G694" i="1"/>
  <c r="K694" i="1"/>
  <c r="O694" i="1"/>
  <c r="T694" i="1"/>
  <c r="U694" i="1"/>
  <c r="B695" i="1"/>
  <c r="C695" i="1"/>
  <c r="D695" i="1"/>
  <c r="G695" i="1"/>
  <c r="K695" i="1"/>
  <c r="O695" i="1"/>
  <c r="T695" i="1"/>
  <c r="U695" i="1"/>
  <c r="B696" i="1"/>
  <c r="C696" i="1"/>
  <c r="D696" i="1"/>
  <c r="G696" i="1"/>
  <c r="K696" i="1"/>
  <c r="O696" i="1"/>
  <c r="T696" i="1"/>
  <c r="U696" i="1"/>
  <c r="B697" i="1"/>
  <c r="C697" i="1"/>
  <c r="D697" i="1"/>
  <c r="G697" i="1"/>
  <c r="K697" i="1"/>
  <c r="O697" i="1"/>
  <c r="T697" i="1"/>
  <c r="U697" i="1"/>
  <c r="B698" i="1"/>
  <c r="C698" i="1"/>
  <c r="D698" i="1"/>
  <c r="G698" i="1"/>
  <c r="K698" i="1"/>
  <c r="O698" i="1"/>
  <c r="T698" i="1"/>
  <c r="U698" i="1"/>
  <c r="B699" i="1"/>
  <c r="C699" i="1"/>
  <c r="D699" i="1"/>
  <c r="G699" i="1"/>
  <c r="K699" i="1"/>
  <c r="O699" i="1"/>
  <c r="T699" i="1"/>
  <c r="U699" i="1"/>
  <c r="B700" i="1"/>
  <c r="C700" i="1"/>
  <c r="D700" i="1"/>
  <c r="G700" i="1"/>
  <c r="K700" i="1"/>
  <c r="O700" i="1"/>
  <c r="T700" i="1"/>
  <c r="U700" i="1"/>
  <c r="B701" i="1"/>
  <c r="C701" i="1"/>
  <c r="D701" i="1"/>
  <c r="G701" i="1"/>
  <c r="K701" i="1"/>
  <c r="O701" i="1"/>
  <c r="T701" i="1"/>
  <c r="U701" i="1"/>
  <c r="B702" i="1"/>
  <c r="C702" i="1"/>
  <c r="D702" i="1"/>
  <c r="G702" i="1"/>
  <c r="K702" i="1"/>
  <c r="O702" i="1"/>
  <c r="T702" i="1"/>
  <c r="U702" i="1"/>
  <c r="B703" i="1"/>
  <c r="C703" i="1"/>
  <c r="D703" i="1"/>
  <c r="G703" i="1"/>
  <c r="K703" i="1"/>
  <c r="O703" i="1"/>
  <c r="T703" i="1"/>
  <c r="U703" i="1"/>
  <c r="B704" i="1"/>
  <c r="C704" i="1"/>
  <c r="D704" i="1"/>
  <c r="G704" i="1"/>
  <c r="K704" i="1"/>
  <c r="O704" i="1"/>
  <c r="T704" i="1"/>
  <c r="U704" i="1"/>
  <c r="B705" i="1"/>
  <c r="C705" i="1"/>
  <c r="D705" i="1"/>
  <c r="G705" i="1"/>
  <c r="K705" i="1"/>
  <c r="O705" i="1"/>
  <c r="T705" i="1"/>
  <c r="U705" i="1"/>
  <c r="B706" i="1"/>
  <c r="C706" i="1"/>
  <c r="D706" i="1"/>
  <c r="G706" i="1"/>
  <c r="K706" i="1"/>
  <c r="O706" i="1"/>
  <c r="T706" i="1"/>
  <c r="U706" i="1"/>
  <c r="P759" i="9"/>
  <c r="P758" i="9"/>
  <c r="P757" i="9"/>
  <c r="P756" i="9"/>
  <c r="P755" i="9"/>
  <c r="P754" i="9"/>
  <c r="P753" i="9"/>
  <c r="P752" i="9"/>
  <c r="P751" i="9"/>
  <c r="P750" i="9"/>
  <c r="P749" i="9"/>
  <c r="P748" i="9"/>
  <c r="P747" i="9"/>
  <c r="N11051" i="5"/>
  <c r="N11050" i="5"/>
  <c r="N11049" i="5"/>
  <c r="N11048" i="5"/>
  <c r="N11047" i="5"/>
  <c r="N11046" i="5"/>
  <c r="N11045" i="5"/>
  <c r="N11044" i="5"/>
  <c r="N11043" i="5"/>
  <c r="N11042" i="5"/>
  <c r="AB650" i="1" l="1"/>
  <c r="R650" i="1" s="1"/>
  <c r="AB652" i="1"/>
  <c r="R652" i="1" s="1"/>
  <c r="AB303" i="1"/>
  <c r="R303" i="1" s="1"/>
  <c r="AB649" i="1"/>
  <c r="AB373" i="1"/>
  <c r="AB596" i="1"/>
  <c r="R596" i="1" s="1"/>
  <c r="AB694" i="1"/>
  <c r="AB427" i="1"/>
  <c r="R427" i="1" s="1"/>
  <c r="D1" i="12" a="1"/>
  <c r="D1" i="12" s="1"/>
  <c r="Y8" i="17"/>
  <c r="D731" i="12" a="1"/>
  <c r="D731" i="12" s="1"/>
  <c r="AB259" i="1"/>
  <c r="AB271" i="1"/>
  <c r="R271" i="1" s="1"/>
  <c r="AB331" i="1"/>
  <c r="R331" i="1" s="1"/>
  <c r="AB415" i="1"/>
  <c r="R415" i="1" s="1"/>
  <c r="AB523" i="1"/>
  <c r="R523" i="1" s="1"/>
  <c r="AB559" i="1"/>
  <c r="R559" i="1" s="1"/>
  <c r="AB583" i="1"/>
  <c r="R583" i="1" s="1"/>
  <c r="AB659" i="1"/>
  <c r="R659" i="1" s="1"/>
  <c r="AB671" i="1"/>
  <c r="AB695" i="1"/>
  <c r="R695" i="1" s="1"/>
  <c r="AB273" i="1"/>
  <c r="R273" i="1" s="1"/>
  <c r="AB321" i="1"/>
  <c r="AF1" i="17"/>
  <c r="AB1" i="17" s="1"/>
  <c r="AB393" i="1"/>
  <c r="AB661" i="1"/>
  <c r="AB697" i="1"/>
  <c r="R697" i="1" s="1"/>
  <c r="AB272" i="1"/>
  <c r="AB320" i="1"/>
  <c r="R320" i="1" s="1"/>
  <c r="AB392" i="1"/>
  <c r="AB250" i="1"/>
  <c r="R250" i="1" s="1"/>
  <c r="AB310" i="1"/>
  <c r="AB322" i="1"/>
  <c r="AB334" i="1"/>
  <c r="AB370" i="1"/>
  <c r="AB526" i="1"/>
  <c r="R526" i="1" s="1"/>
  <c r="AB698" i="1"/>
  <c r="R698" i="1" s="1"/>
  <c r="AB191" i="1"/>
  <c r="AB263" i="1"/>
  <c r="R263" i="1" s="1"/>
  <c r="AB323" i="1"/>
  <c r="AB335" i="1"/>
  <c r="AB371" i="1"/>
  <c r="AB699" i="1"/>
  <c r="R699" i="1" s="1"/>
  <c r="AB264" i="1"/>
  <c r="R264" i="1" s="1"/>
  <c r="AB312" i="1"/>
  <c r="R312" i="1" s="1"/>
  <c r="AB372" i="1"/>
  <c r="AB564" i="1"/>
  <c r="AB700" i="1"/>
  <c r="R700" i="1" s="1"/>
  <c r="AB313" i="1"/>
  <c r="R313" i="1" s="1"/>
  <c r="AB701" i="1"/>
  <c r="R701" i="1" s="1"/>
  <c r="AB349" i="1"/>
  <c r="AB374" i="1"/>
  <c r="AB590" i="1"/>
  <c r="AB606" i="1"/>
  <c r="AB690" i="1"/>
  <c r="AB702" i="1"/>
  <c r="R702" i="1" s="1"/>
  <c r="AB315" i="1"/>
  <c r="R315" i="1" s="1"/>
  <c r="AB423" i="1"/>
  <c r="AB531" i="1"/>
  <c r="R531" i="1" s="1"/>
  <c r="AB567" i="1"/>
  <c r="AB655" i="1"/>
  <c r="R655" i="1" s="1"/>
  <c r="AB691" i="1"/>
  <c r="R691" i="1" s="1"/>
  <c r="AB703" i="1"/>
  <c r="R703" i="1" s="1"/>
  <c r="AB696" i="1"/>
  <c r="R696" i="1" s="1"/>
  <c r="AB292" i="1"/>
  <c r="R292" i="1" s="1"/>
  <c r="AB316" i="1"/>
  <c r="R316" i="1" s="1"/>
  <c r="AB424" i="1"/>
  <c r="AB520" i="1"/>
  <c r="AB692" i="1"/>
  <c r="AB704" i="1"/>
  <c r="R704" i="1" s="1"/>
  <c r="AB428" i="1"/>
  <c r="AB89" i="1"/>
  <c r="R89" i="1" s="1"/>
  <c r="AB269" i="1"/>
  <c r="AB317" i="1"/>
  <c r="R317" i="1" s="1"/>
  <c r="AB425" i="1"/>
  <c r="AB521" i="1"/>
  <c r="AB645" i="1"/>
  <c r="R645" i="1" s="1"/>
  <c r="AB657" i="1"/>
  <c r="AB693" i="1"/>
  <c r="R693" i="1" s="1"/>
  <c r="AB705" i="1"/>
  <c r="R705" i="1" s="1"/>
  <c r="AB318" i="1"/>
  <c r="AB414" i="1"/>
  <c r="R414" i="1" s="1"/>
  <c r="AB426" i="1"/>
  <c r="R426" i="1" s="1"/>
  <c r="AB522" i="1"/>
  <c r="AB622" i="1"/>
  <c r="AB658" i="1"/>
  <c r="R658" i="1" s="1"/>
  <c r="AB706" i="1"/>
  <c r="R706" i="1" s="1"/>
  <c r="AB149" i="1"/>
  <c r="AB160" i="1"/>
  <c r="AB304" i="1"/>
  <c r="AB124" i="1"/>
  <c r="AB100" i="1"/>
  <c r="AB667" i="1"/>
  <c r="AB631" i="1"/>
  <c r="AB555" i="1"/>
  <c r="AB543" i="1"/>
  <c r="AB519" i="1"/>
  <c r="AB495" i="1"/>
  <c r="AB471" i="1"/>
  <c r="AB447" i="1"/>
  <c r="AB327" i="1"/>
  <c r="AB279" i="1"/>
  <c r="AB267" i="1"/>
  <c r="AB231" i="1"/>
  <c r="AB207" i="1"/>
  <c r="AB183" i="1"/>
  <c r="AB123" i="1"/>
  <c r="AB99" i="1"/>
  <c r="AB75" i="1"/>
  <c r="AB51" i="1"/>
  <c r="AB27" i="1"/>
  <c r="AB278" i="1"/>
  <c r="AB266" i="1"/>
  <c r="AB242" i="1"/>
  <c r="AB230" i="1"/>
  <c r="AB218" i="1"/>
  <c r="AB194" i="1"/>
  <c r="AB182" i="1"/>
  <c r="AB170" i="1"/>
  <c r="AB134" i="1"/>
  <c r="AB110" i="1"/>
  <c r="AB38" i="1"/>
  <c r="AB665" i="1"/>
  <c r="AB605" i="1"/>
  <c r="AB589" i="1"/>
  <c r="AB577" i="1"/>
  <c r="AB565" i="1"/>
  <c r="AB529" i="1"/>
  <c r="AB517" i="1"/>
  <c r="AB505" i="1"/>
  <c r="AB493" i="1"/>
  <c r="AB469" i="1"/>
  <c r="AB457" i="1"/>
  <c r="AB445" i="1"/>
  <c r="AB421" i="1"/>
  <c r="AB397" i="1"/>
  <c r="AB385" i="1"/>
  <c r="AB361" i="1"/>
  <c r="AB337" i="1"/>
  <c r="AB325" i="1"/>
  <c r="AB289" i="1"/>
  <c r="AB277" i="1"/>
  <c r="AB265" i="1"/>
  <c r="AB253" i="1"/>
  <c r="AB241" i="1"/>
  <c r="AB205" i="1"/>
  <c r="AB193" i="1"/>
  <c r="AB181" i="1"/>
  <c r="AB169" i="1"/>
  <c r="AB145" i="1"/>
  <c r="AB133" i="1"/>
  <c r="AB121" i="1"/>
  <c r="AB97" i="1"/>
  <c r="AB73" i="1"/>
  <c r="AB61" i="1"/>
  <c r="AB37" i="1"/>
  <c r="AB13" i="1"/>
  <c r="AB504" i="1"/>
  <c r="AB468" i="1"/>
  <c r="AB348" i="1"/>
  <c r="AB324" i="1"/>
  <c r="AB144" i="1"/>
  <c r="AB120" i="1"/>
  <c r="AB96" i="1"/>
  <c r="AB575" i="1"/>
  <c r="AB467" i="1"/>
  <c r="AB239" i="1"/>
  <c r="AB131" i="1"/>
  <c r="AB107" i="1"/>
  <c r="AB576" i="1"/>
  <c r="AB516" i="1"/>
  <c r="AB492" i="1"/>
  <c r="AB420" i="1"/>
  <c r="AB336" i="1"/>
  <c r="AB252" i="1"/>
  <c r="AB180" i="1"/>
  <c r="AB108" i="1"/>
  <c r="AB663" i="1"/>
  <c r="AB627" i="1"/>
  <c r="AB587" i="1"/>
  <c r="AB455" i="1"/>
  <c r="AB251" i="1"/>
  <c r="AB119" i="1"/>
  <c r="AB95" i="1"/>
  <c r="AB626" i="1"/>
  <c r="AB614" i="1"/>
  <c r="AB550" i="1"/>
  <c r="AB538" i="1"/>
  <c r="AB394" i="1"/>
  <c r="AB118" i="1"/>
  <c r="AB106" i="1"/>
  <c r="AB94" i="1"/>
  <c r="AB82" i="1"/>
  <c r="AB58" i="1"/>
  <c r="AB10" i="1"/>
  <c r="AB601" i="1"/>
  <c r="AB453" i="1"/>
  <c r="AB441" i="1"/>
  <c r="AB297" i="1"/>
  <c r="AB285" i="1"/>
  <c r="AB261" i="1"/>
  <c r="AB213" i="1"/>
  <c r="AB81" i="1"/>
  <c r="AB57" i="1"/>
  <c r="AB21" i="1"/>
  <c r="AB9" i="1"/>
  <c r="AB684" i="1"/>
  <c r="AB500" i="1"/>
  <c r="AB488" i="1"/>
  <c r="AB344" i="1"/>
  <c r="AB683" i="1"/>
  <c r="AB623" i="1"/>
  <c r="AB611" i="1"/>
  <c r="AB599" i="1"/>
  <c r="AB511" i="1"/>
  <c r="AB499" i="1"/>
  <c r="AB487" i="1"/>
  <c r="AB463" i="1"/>
  <c r="AB451" i="1"/>
  <c r="AB391" i="1"/>
  <c r="AB367" i="1"/>
  <c r="AB295" i="1"/>
  <c r="AB283" i="1"/>
  <c r="AB247" i="1"/>
  <c r="AB223" i="1"/>
  <c r="AB211" i="1"/>
  <c r="AB199" i="1"/>
  <c r="AB163" i="1"/>
  <c r="AB151" i="1"/>
  <c r="AB79" i="1"/>
  <c r="AB67" i="1"/>
  <c r="AB55" i="1"/>
  <c r="AB31" i="1"/>
  <c r="AB19" i="1"/>
  <c r="AB7" i="1"/>
  <c r="AB646" i="1"/>
  <c r="AB610" i="1"/>
  <c r="AB558" i="1"/>
  <c r="AB546" i="1"/>
  <c r="AB510" i="1"/>
  <c r="AB498" i="1"/>
  <c r="AB486" i="1"/>
  <c r="AB438" i="1"/>
  <c r="AB402" i="1"/>
  <c r="AB390" i="1"/>
  <c r="AB366" i="1"/>
  <c r="AB342" i="1"/>
  <c r="AB270" i="1"/>
  <c r="AB258" i="1"/>
  <c r="AB234" i="1"/>
  <c r="AB186" i="1"/>
  <c r="AB162" i="1"/>
  <c r="AB78" i="1"/>
  <c r="AB66" i="1"/>
  <c r="AB54" i="1"/>
  <c r="AB42" i="1"/>
  <c r="AB18" i="1"/>
  <c r="AB6" i="1"/>
  <c r="AB609" i="1"/>
  <c r="AB597" i="1"/>
  <c r="AB581" i="1"/>
  <c r="AB569" i="1"/>
  <c r="AB473" i="1"/>
  <c r="AB401" i="1"/>
  <c r="AB341" i="1"/>
  <c r="AB281" i="1"/>
  <c r="AB136" i="1"/>
  <c r="AB607" i="1"/>
  <c r="AB579" i="1"/>
  <c r="AB507" i="1"/>
  <c r="AB483" i="1"/>
  <c r="AB459" i="1"/>
  <c r="AB399" i="1"/>
  <c r="AB219" i="1"/>
  <c r="AB195" i="1"/>
  <c r="AB171" i="1"/>
  <c r="AB159" i="1"/>
  <c r="AB135" i="1"/>
  <c r="AB111" i="1"/>
  <c r="AB87" i="1"/>
  <c r="AB63" i="1"/>
  <c r="AB39" i="1"/>
  <c r="AA1" i="17"/>
  <c r="AB666" i="1"/>
  <c r="AB554" i="1"/>
  <c r="AB542" i="1"/>
  <c r="AB530" i="1"/>
  <c r="AB518" i="1"/>
  <c r="AB506" i="1"/>
  <c r="AB494" i="1"/>
  <c r="AB482" i="1"/>
  <c r="AB470" i="1"/>
  <c r="AB458" i="1"/>
  <c r="AB446" i="1"/>
  <c r="AB434" i="1"/>
  <c r="AB422" i="1"/>
  <c r="AB410" i="1"/>
  <c r="AB350" i="1"/>
  <c r="AB326" i="1"/>
  <c r="AB314" i="1"/>
  <c r="AB302" i="1"/>
  <c r="AB290" i="1"/>
  <c r="AB478" i="1"/>
  <c r="AB625" i="1"/>
  <c r="AB465" i="1"/>
  <c r="AB536" i="1"/>
  <c r="AB476" i="1"/>
  <c r="W591" i="1"/>
  <c r="Q697" i="1"/>
  <c r="Q695" i="1"/>
  <c r="Q706" i="1"/>
  <c r="Q705" i="1"/>
  <c r="Q693" i="1"/>
  <c r="Q703" i="1"/>
  <c r="Q702" i="1"/>
  <c r="Q699" i="1"/>
  <c r="L702" i="1"/>
  <c r="V696" i="1"/>
  <c r="Q696" i="1"/>
  <c r="L696" i="1"/>
  <c r="V695" i="1"/>
  <c r="L695" i="1"/>
  <c r="Q704" i="1"/>
  <c r="V694" i="1"/>
  <c r="L694" i="1"/>
  <c r="Q694" i="1"/>
  <c r="V704" i="1"/>
  <c r="V699" i="1"/>
  <c r="L699" i="1"/>
  <c r="L697" i="1"/>
  <c r="V697" i="1"/>
  <c r="L698" i="1"/>
  <c r="Q698" i="1"/>
  <c r="V702" i="1"/>
  <c r="L700" i="1"/>
  <c r="Q700" i="1"/>
  <c r="Q701" i="1"/>
  <c r="L701" i="1"/>
  <c r="V698" i="1"/>
  <c r="V700" i="1"/>
  <c r="V701" i="1"/>
  <c r="V693" i="1"/>
  <c r="L693" i="1"/>
  <c r="L704" i="1"/>
  <c r="V705" i="1"/>
  <c r="V706" i="1"/>
  <c r="V703" i="1"/>
  <c r="L706" i="1"/>
  <c r="L705" i="1"/>
  <c r="L703" i="1"/>
  <c r="K691" i="1"/>
  <c r="U691" i="1"/>
  <c r="T691" i="1"/>
  <c r="P691" i="1" s="1"/>
  <c r="G691" i="1"/>
  <c r="E691" i="1"/>
  <c r="D691" i="1"/>
  <c r="C691" i="1"/>
  <c r="B691" i="1"/>
  <c r="P746" i="9"/>
  <c r="N11041" i="5"/>
  <c r="N11040" i="5"/>
  <c r="N11039" i="5"/>
  <c r="N11038" i="5"/>
  <c r="N11037" i="5"/>
  <c r="N11027" i="5"/>
  <c r="N11028" i="5"/>
  <c r="N11029" i="5"/>
  <c r="N11030" i="5"/>
  <c r="N11031" i="5"/>
  <c r="N11032" i="5"/>
  <c r="N11033" i="5"/>
  <c r="N11034" i="5"/>
  <c r="N11035" i="5"/>
  <c r="N11036" i="5"/>
  <c r="N10996" i="5"/>
  <c r="N10997" i="5"/>
  <c r="N10998" i="5"/>
  <c r="N10999" i="5"/>
  <c r="N11000" i="5"/>
  <c r="N11001" i="5"/>
  <c r="N11002" i="5"/>
  <c r="N11003" i="5"/>
  <c r="N11004" i="5"/>
  <c r="N11005" i="5"/>
  <c r="N11006" i="5"/>
  <c r="N11007" i="5"/>
  <c r="N11008" i="5"/>
  <c r="N11009" i="5"/>
  <c r="N11010" i="5"/>
  <c r="N11011" i="5"/>
  <c r="N11012" i="5"/>
  <c r="N11013" i="5"/>
  <c r="N11014" i="5"/>
  <c r="N11015" i="5"/>
  <c r="N11016" i="5"/>
  <c r="N11017" i="5"/>
  <c r="N11018" i="5"/>
  <c r="N11019" i="5"/>
  <c r="N11020" i="5"/>
  <c r="N11021" i="5"/>
  <c r="N11022" i="5"/>
  <c r="N11023" i="5"/>
  <c r="N11024" i="5"/>
  <c r="N11025" i="5"/>
  <c r="N11026" i="5"/>
  <c r="U689" i="1"/>
  <c r="T689" i="1"/>
  <c r="P689" i="1"/>
  <c r="O689" i="1"/>
  <c r="K689" i="1"/>
  <c r="G689" i="1"/>
  <c r="D689" i="1"/>
  <c r="C689" i="1"/>
  <c r="B689" i="1"/>
  <c r="U688" i="1"/>
  <c r="T688" i="1"/>
  <c r="P688" i="1"/>
  <c r="O688" i="1"/>
  <c r="K688" i="1"/>
  <c r="G688" i="1"/>
  <c r="D688" i="1"/>
  <c r="C688" i="1"/>
  <c r="B688" i="1"/>
  <c r="U687" i="1"/>
  <c r="T687" i="1"/>
  <c r="P687" i="1"/>
  <c r="O687" i="1"/>
  <c r="K687" i="1"/>
  <c r="G687" i="1"/>
  <c r="D687" i="1"/>
  <c r="C687" i="1"/>
  <c r="B687" i="1"/>
  <c r="U686" i="1"/>
  <c r="T686" i="1"/>
  <c r="P686" i="1"/>
  <c r="O686" i="1"/>
  <c r="K686" i="1"/>
  <c r="G686" i="1"/>
  <c r="D686" i="1"/>
  <c r="C686" i="1"/>
  <c r="B686" i="1"/>
  <c r="U685" i="1"/>
  <c r="T685" i="1"/>
  <c r="P685" i="1"/>
  <c r="O685" i="1"/>
  <c r="K685" i="1"/>
  <c r="G685" i="1"/>
  <c r="D685" i="1"/>
  <c r="C685" i="1"/>
  <c r="B685" i="1"/>
  <c r="U684" i="1"/>
  <c r="T684" i="1"/>
  <c r="P684" i="1"/>
  <c r="O684" i="1"/>
  <c r="K684" i="1"/>
  <c r="G684" i="1"/>
  <c r="D684" i="1"/>
  <c r="C684" i="1"/>
  <c r="B684" i="1"/>
  <c r="U683" i="1"/>
  <c r="T683" i="1"/>
  <c r="P683" i="1"/>
  <c r="O683" i="1"/>
  <c r="K683" i="1"/>
  <c r="G683" i="1"/>
  <c r="D683" i="1"/>
  <c r="C683" i="1"/>
  <c r="B683" i="1"/>
  <c r="U682" i="1"/>
  <c r="T682" i="1"/>
  <c r="P682" i="1"/>
  <c r="O682" i="1"/>
  <c r="K682" i="1"/>
  <c r="G682" i="1"/>
  <c r="D682" i="1"/>
  <c r="C682" i="1"/>
  <c r="B682" i="1"/>
  <c r="U681" i="1"/>
  <c r="T681" i="1"/>
  <c r="P681" i="1"/>
  <c r="O681" i="1"/>
  <c r="K681" i="1"/>
  <c r="G681" i="1"/>
  <c r="D681" i="1"/>
  <c r="C681" i="1"/>
  <c r="B681" i="1"/>
  <c r="U680" i="1"/>
  <c r="T680" i="1"/>
  <c r="P680" i="1"/>
  <c r="O680" i="1"/>
  <c r="K680" i="1"/>
  <c r="G680" i="1"/>
  <c r="D680" i="1"/>
  <c r="C680" i="1"/>
  <c r="B680" i="1"/>
  <c r="U679" i="1"/>
  <c r="T679" i="1"/>
  <c r="O679" i="1"/>
  <c r="K679" i="1"/>
  <c r="G679" i="1"/>
  <c r="D679" i="1"/>
  <c r="C679" i="1"/>
  <c r="B679" i="1"/>
  <c r="U678" i="1"/>
  <c r="T678" i="1"/>
  <c r="O678" i="1"/>
  <c r="K678" i="1"/>
  <c r="G678" i="1"/>
  <c r="D678" i="1"/>
  <c r="C678" i="1"/>
  <c r="B678" i="1"/>
  <c r="U677" i="1"/>
  <c r="T677" i="1"/>
  <c r="P677" i="1" s="1"/>
  <c r="O677" i="1"/>
  <c r="K677" i="1"/>
  <c r="G677" i="1"/>
  <c r="D677" i="1"/>
  <c r="C677" i="1"/>
  <c r="B677" i="1"/>
  <c r="U676" i="1"/>
  <c r="T676" i="1"/>
  <c r="P676" i="1" s="1"/>
  <c r="O676" i="1"/>
  <c r="K676" i="1"/>
  <c r="G676" i="1"/>
  <c r="D676" i="1"/>
  <c r="C676" i="1"/>
  <c r="B676" i="1"/>
  <c r="U675" i="1"/>
  <c r="T675" i="1"/>
  <c r="O675" i="1"/>
  <c r="K675" i="1"/>
  <c r="G675" i="1"/>
  <c r="D675" i="1"/>
  <c r="C675" i="1"/>
  <c r="B675" i="1"/>
  <c r="U674" i="1"/>
  <c r="T674" i="1"/>
  <c r="O674" i="1"/>
  <c r="K674" i="1"/>
  <c r="G674" i="1"/>
  <c r="D674" i="1"/>
  <c r="C674" i="1"/>
  <c r="B674" i="1"/>
  <c r="U673" i="1"/>
  <c r="T673" i="1"/>
  <c r="O673" i="1"/>
  <c r="K673" i="1"/>
  <c r="G673" i="1"/>
  <c r="D673" i="1"/>
  <c r="C673" i="1"/>
  <c r="B673" i="1"/>
  <c r="P745" i="9"/>
  <c r="P744" i="9"/>
  <c r="P743" i="9"/>
  <c r="P742" i="9"/>
  <c r="P741" i="9"/>
  <c r="P740" i="9"/>
  <c r="P739" i="9"/>
  <c r="P738" i="9"/>
  <c r="P737" i="9"/>
  <c r="P736" i="9"/>
  <c r="P735" i="9"/>
  <c r="P734" i="9"/>
  <c r="P733" i="9"/>
  <c r="P732" i="9"/>
  <c r="P731" i="9"/>
  <c r="AA694" i="1" l="1"/>
  <c r="AA703" i="1"/>
  <c r="AA695" i="1"/>
  <c r="S695" i="1"/>
  <c r="W695" i="1" s="1"/>
  <c r="AA696" i="1"/>
  <c r="AA705" i="1"/>
  <c r="AA698" i="1"/>
  <c r="AA701" i="1"/>
  <c r="AA699" i="1"/>
  <c r="S697" i="1"/>
  <c r="W697" i="1" s="1"/>
  <c r="AA697" i="1"/>
  <c r="AA706" i="1"/>
  <c r="S693" i="1"/>
  <c r="W693" i="1" s="1"/>
  <c r="AA693" i="1"/>
  <c r="S702" i="1"/>
  <c r="W702" i="1" s="1"/>
  <c r="AA702" i="1"/>
  <c r="AA700" i="1"/>
  <c r="AA704" i="1"/>
  <c r="AI1" i="1"/>
  <c r="AE1" i="1" s="1"/>
  <c r="AB15" i="1"/>
  <c r="AB404" i="1"/>
  <c r="AD1" i="1"/>
  <c r="S706" i="1"/>
  <c r="W706" i="1" s="1"/>
  <c r="S699" i="1"/>
  <c r="W699" i="1" s="1"/>
  <c r="S696" i="1"/>
  <c r="W696" i="1" s="1"/>
  <c r="S703" i="1"/>
  <c r="W703" i="1" s="1"/>
  <c r="S705" i="1"/>
  <c r="W705" i="1" s="1"/>
  <c r="S704" i="1"/>
  <c r="W704" i="1" s="1"/>
  <c r="AA683" i="1"/>
  <c r="AA687" i="1"/>
  <c r="S701" i="1"/>
  <c r="W701" i="1" s="1"/>
  <c r="AA691" i="1"/>
  <c r="AA686" i="1"/>
  <c r="S700" i="1"/>
  <c r="W700" i="1" s="1"/>
  <c r="S698" i="1"/>
  <c r="W698" i="1" s="1"/>
  <c r="S694" i="1"/>
  <c r="W694" i="1" s="1"/>
  <c r="AA685" i="1"/>
  <c r="AA684" i="1"/>
  <c r="AA680" i="1"/>
  <c r="Q675" i="1"/>
  <c r="R675" i="1" s="1"/>
  <c r="Q679" i="1"/>
  <c r="R679" i="1" s="1"/>
  <c r="Q686" i="1"/>
  <c r="R686" i="1" s="1"/>
  <c r="Q678" i="1"/>
  <c r="R678" i="1" s="1"/>
  <c r="Q685" i="1"/>
  <c r="R685" i="1" s="1"/>
  <c r="Q674" i="1"/>
  <c r="R674" i="1" s="1"/>
  <c r="Q683" i="1"/>
  <c r="R683" i="1" s="1"/>
  <c r="Q682" i="1"/>
  <c r="R682" i="1" s="1"/>
  <c r="Q689" i="1"/>
  <c r="R689" i="1" s="1"/>
  <c r="O691" i="1"/>
  <c r="L691" i="1"/>
  <c r="V691" i="1"/>
  <c r="Q691" i="1"/>
  <c r="L684" i="1"/>
  <c r="L685" i="1"/>
  <c r="L688" i="1"/>
  <c r="V680" i="1"/>
  <c r="V681" i="1"/>
  <c r="V684" i="1"/>
  <c r="V687" i="1"/>
  <c r="L676" i="1"/>
  <c r="L677" i="1"/>
  <c r="L678" i="1"/>
  <c r="L679" i="1"/>
  <c r="L680" i="1"/>
  <c r="L681" i="1"/>
  <c r="L682" i="1"/>
  <c r="L683" i="1"/>
  <c r="L686" i="1"/>
  <c r="L687" i="1"/>
  <c r="L689" i="1"/>
  <c r="V679" i="1"/>
  <c r="V682" i="1"/>
  <c r="V683" i="1"/>
  <c r="V675" i="1"/>
  <c r="L673" i="1"/>
  <c r="L674" i="1"/>
  <c r="L675" i="1"/>
  <c r="V676" i="1"/>
  <c r="V685" i="1"/>
  <c r="V688" i="1"/>
  <c r="V689" i="1"/>
  <c r="V673" i="1"/>
  <c r="V678" i="1"/>
  <c r="V674" i="1"/>
  <c r="V686" i="1"/>
  <c r="Q676" i="1"/>
  <c r="R676" i="1" s="1"/>
  <c r="Q680" i="1"/>
  <c r="R680" i="1" s="1"/>
  <c r="Q684" i="1"/>
  <c r="R684" i="1" s="1"/>
  <c r="Q688" i="1"/>
  <c r="R688" i="1" s="1"/>
  <c r="Q673" i="1"/>
  <c r="R673" i="1" s="1"/>
  <c r="Q681" i="1"/>
  <c r="R681" i="1" s="1"/>
  <c r="V677" i="1"/>
  <c r="Q687" i="1"/>
  <c r="R687" i="1" s="1"/>
  <c r="Q677" i="1"/>
  <c r="R677" i="1" s="1"/>
  <c r="N10989" i="5"/>
  <c r="N10990" i="5"/>
  <c r="N10991" i="5"/>
  <c r="N10992" i="5"/>
  <c r="N10993" i="5"/>
  <c r="N10994" i="5"/>
  <c r="N10995" i="5"/>
  <c r="U692" i="1"/>
  <c r="T692" i="1"/>
  <c r="P692" i="1"/>
  <c r="R692" i="1" s="1"/>
  <c r="O692" i="1"/>
  <c r="K692" i="1"/>
  <c r="G692" i="1"/>
  <c r="D692" i="1"/>
  <c r="C692" i="1"/>
  <c r="B692" i="1"/>
  <c r="P730" i="9"/>
  <c r="N10926" i="5"/>
  <c r="N10927" i="5"/>
  <c r="N10928" i="5"/>
  <c r="N10929" i="5"/>
  <c r="N10930" i="5"/>
  <c r="N10931" i="5"/>
  <c r="N10932" i="5"/>
  <c r="N10933" i="5"/>
  <c r="N10934" i="5"/>
  <c r="N10935" i="5"/>
  <c r="N10936" i="5"/>
  <c r="N10937" i="5"/>
  <c r="N10938" i="5"/>
  <c r="N10939" i="5"/>
  <c r="N10940" i="5"/>
  <c r="N10941" i="5"/>
  <c r="N10942" i="5"/>
  <c r="N10943" i="5"/>
  <c r="N10944" i="5"/>
  <c r="N10945" i="5"/>
  <c r="N10946" i="5"/>
  <c r="N10947" i="5"/>
  <c r="N10948" i="5"/>
  <c r="N10949" i="5"/>
  <c r="N10950" i="5"/>
  <c r="N10951" i="5"/>
  <c r="N10952" i="5"/>
  <c r="N10953" i="5"/>
  <c r="N10954" i="5"/>
  <c r="N10955" i="5"/>
  <c r="N10956" i="5"/>
  <c r="N10957" i="5"/>
  <c r="N10958" i="5"/>
  <c r="N10959" i="5"/>
  <c r="N10960" i="5"/>
  <c r="N10961" i="5"/>
  <c r="N10962" i="5"/>
  <c r="N10963" i="5"/>
  <c r="N10964" i="5"/>
  <c r="N10965" i="5"/>
  <c r="N10966" i="5"/>
  <c r="N10967" i="5"/>
  <c r="N10968" i="5"/>
  <c r="N10969" i="5"/>
  <c r="N10970" i="5"/>
  <c r="N10971" i="5"/>
  <c r="N10972" i="5"/>
  <c r="N10973" i="5"/>
  <c r="N10974" i="5"/>
  <c r="N10975" i="5"/>
  <c r="N10976" i="5"/>
  <c r="N10977" i="5"/>
  <c r="N10978" i="5"/>
  <c r="N10979" i="5"/>
  <c r="N10980" i="5"/>
  <c r="N10981" i="5"/>
  <c r="N10982" i="5"/>
  <c r="N10983" i="5"/>
  <c r="N10984" i="5"/>
  <c r="N10985" i="5"/>
  <c r="N10986" i="5"/>
  <c r="N10987" i="5"/>
  <c r="N10988" i="5"/>
  <c r="S679" i="1" l="1"/>
  <c r="W679" i="1" s="1"/>
  <c r="S675" i="1"/>
  <c r="W675" i="1" s="1"/>
  <c r="S689" i="1"/>
  <c r="W689" i="1" s="1"/>
  <c r="S678" i="1"/>
  <c r="W678" i="1" s="1"/>
  <c r="S686" i="1"/>
  <c r="W686" i="1" s="1"/>
  <c r="S674" i="1"/>
  <c r="W674" i="1" s="1"/>
  <c r="S683" i="1"/>
  <c r="W683" i="1" s="1"/>
  <c r="AA692" i="1"/>
  <c r="S685" i="1"/>
  <c r="W685" i="1" s="1"/>
  <c r="S682" i="1"/>
  <c r="W682" i="1" s="1"/>
  <c r="S691" i="1"/>
  <c r="S681" i="1"/>
  <c r="W681" i="1" s="1"/>
  <c r="S680" i="1"/>
  <c r="W680" i="1" s="1"/>
  <c r="S684" i="1"/>
  <c r="W684" i="1" s="1"/>
  <c r="S688" i="1"/>
  <c r="W688" i="1" s="1"/>
  <c r="S677" i="1"/>
  <c r="W677" i="1" s="1"/>
  <c r="S687" i="1"/>
  <c r="W687" i="1" s="1"/>
  <c r="S673" i="1"/>
  <c r="W673" i="1" s="1"/>
  <c r="S676" i="1"/>
  <c r="W676" i="1" s="1"/>
  <c r="L692" i="1"/>
  <c r="V692" i="1"/>
  <c r="Q692" i="1"/>
  <c r="N10895" i="5"/>
  <c r="N10896" i="5"/>
  <c r="N10897" i="5"/>
  <c r="N10898" i="5"/>
  <c r="N10899" i="5"/>
  <c r="N10900" i="5"/>
  <c r="N10901" i="5"/>
  <c r="N10902" i="5"/>
  <c r="N10903" i="5"/>
  <c r="N10904" i="5"/>
  <c r="N10905" i="5"/>
  <c r="N10906" i="5"/>
  <c r="N10907" i="5"/>
  <c r="N10908" i="5"/>
  <c r="N10909" i="5"/>
  <c r="N10910" i="5"/>
  <c r="N10911" i="5"/>
  <c r="N10912" i="5"/>
  <c r="N10913" i="5"/>
  <c r="N10914" i="5"/>
  <c r="N10915" i="5"/>
  <c r="N10916" i="5"/>
  <c r="N10917" i="5"/>
  <c r="N10918" i="5"/>
  <c r="N10919" i="5"/>
  <c r="N10920" i="5"/>
  <c r="N10921" i="5"/>
  <c r="N10922" i="5"/>
  <c r="N10923" i="5"/>
  <c r="N10924" i="5"/>
  <c r="N10925" i="5"/>
  <c r="N10870" i="5"/>
  <c r="N10871" i="5"/>
  <c r="N10872" i="5"/>
  <c r="N10873" i="5"/>
  <c r="N10874" i="5"/>
  <c r="N10875" i="5"/>
  <c r="N10876" i="5"/>
  <c r="N10877" i="5"/>
  <c r="N10878" i="5"/>
  <c r="N10879" i="5"/>
  <c r="N10880" i="5"/>
  <c r="N10881" i="5"/>
  <c r="N10882" i="5"/>
  <c r="N10883" i="5"/>
  <c r="N10884" i="5"/>
  <c r="N10885" i="5"/>
  <c r="N10886" i="5"/>
  <c r="N10887" i="5"/>
  <c r="N10888" i="5"/>
  <c r="N10889" i="5"/>
  <c r="N10890" i="5"/>
  <c r="N10891" i="5"/>
  <c r="N10892" i="5"/>
  <c r="N10893" i="5"/>
  <c r="N10894" i="5"/>
  <c r="N10846" i="5"/>
  <c r="N10847" i="5"/>
  <c r="N10848" i="5"/>
  <c r="N10849" i="5"/>
  <c r="N10850" i="5"/>
  <c r="N10851" i="5"/>
  <c r="N10852" i="5"/>
  <c r="N10853" i="5"/>
  <c r="N10854" i="5"/>
  <c r="N10855" i="5"/>
  <c r="N10856" i="5"/>
  <c r="N10857" i="5"/>
  <c r="N10858" i="5"/>
  <c r="N10859" i="5"/>
  <c r="N10860" i="5"/>
  <c r="N10861" i="5"/>
  <c r="N10862" i="5"/>
  <c r="N10863" i="5"/>
  <c r="N10864" i="5"/>
  <c r="N10865" i="5"/>
  <c r="N10866" i="5"/>
  <c r="N10867" i="5"/>
  <c r="N10868" i="5"/>
  <c r="N10869" i="5"/>
  <c r="P690" i="1"/>
  <c r="R690" i="1" s="1"/>
  <c r="AA690" i="1" l="1"/>
  <c r="W691" i="1"/>
  <c r="X691" i="1"/>
  <c r="S692" i="1"/>
  <c r="W692" i="1" s="1"/>
  <c r="N10845" i="5"/>
  <c r="N10844" i="5"/>
  <c r="N10843" i="5"/>
  <c r="N10842" i="5"/>
  <c r="N10841" i="5"/>
  <c r="N10840" i="5"/>
  <c r="N10839" i="5"/>
  <c r="N10838" i="5"/>
  <c r="N10837" i="5"/>
  <c r="N10836" i="5"/>
  <c r="N10835" i="5"/>
  <c r="N10834" i="5"/>
  <c r="N10833" i="5"/>
  <c r="N10832" i="5"/>
  <c r="N10831" i="5"/>
  <c r="N10830" i="5"/>
  <c r="N10829" i="5"/>
  <c r="N10828" i="5"/>
  <c r="N10827" i="5"/>
  <c r="N10826" i="5"/>
  <c r="N10825" i="5"/>
  <c r="R744" i="1"/>
  <c r="Y691" i="1" l="1"/>
  <c r="Z691" i="1"/>
  <c r="N10814" i="5"/>
  <c r="N10815" i="5"/>
  <c r="N10816" i="5"/>
  <c r="N10817" i="5"/>
  <c r="N10818" i="5"/>
  <c r="N10819" i="5"/>
  <c r="N10820" i="5"/>
  <c r="N10821" i="5"/>
  <c r="N10822" i="5"/>
  <c r="N10823" i="5"/>
  <c r="N10824" i="5"/>
  <c r="N10774" i="5"/>
  <c r="N10775" i="5"/>
  <c r="N10776" i="5"/>
  <c r="N10777" i="5"/>
  <c r="N10778" i="5"/>
  <c r="N10779" i="5"/>
  <c r="N10780" i="5"/>
  <c r="N10781" i="5"/>
  <c r="N10782" i="5"/>
  <c r="N10783" i="5"/>
  <c r="N10784" i="5"/>
  <c r="N10785" i="5"/>
  <c r="N10786" i="5"/>
  <c r="N10787" i="5"/>
  <c r="N10788" i="5"/>
  <c r="N10789" i="5"/>
  <c r="N10790" i="5"/>
  <c r="N10791" i="5"/>
  <c r="N10792" i="5"/>
  <c r="N10793" i="5"/>
  <c r="N10794" i="5"/>
  <c r="N10795" i="5"/>
  <c r="N10796" i="5"/>
  <c r="N10797" i="5"/>
  <c r="N10798" i="5"/>
  <c r="N10799" i="5"/>
  <c r="N10800" i="5"/>
  <c r="N10801" i="5"/>
  <c r="N10802" i="5"/>
  <c r="N10803" i="5"/>
  <c r="N10804" i="5"/>
  <c r="N10805" i="5"/>
  <c r="N10806" i="5"/>
  <c r="N10807" i="5"/>
  <c r="N10808" i="5"/>
  <c r="N10809" i="5"/>
  <c r="N10810" i="5"/>
  <c r="N10811" i="5"/>
  <c r="N10812" i="5"/>
  <c r="N10813" i="5"/>
  <c r="N10773" i="5"/>
  <c r="N10772" i="5"/>
  <c r="N10771" i="5"/>
  <c r="N10770" i="5"/>
  <c r="N10769" i="5"/>
  <c r="N10768" i="5"/>
  <c r="U671" i="1"/>
  <c r="T671" i="1"/>
  <c r="P671" i="1"/>
  <c r="R671" i="1" s="1"/>
  <c r="O671" i="1"/>
  <c r="K671" i="1"/>
  <c r="G671" i="1"/>
  <c r="D671" i="1"/>
  <c r="C671" i="1"/>
  <c r="B671" i="1"/>
  <c r="U670" i="1"/>
  <c r="T670" i="1"/>
  <c r="P670" i="1"/>
  <c r="O670" i="1"/>
  <c r="K670" i="1"/>
  <c r="G670" i="1"/>
  <c r="D670" i="1"/>
  <c r="C670" i="1"/>
  <c r="B670" i="1"/>
  <c r="N10767" i="5"/>
  <c r="N10766" i="5"/>
  <c r="N10764" i="5"/>
  <c r="N10765" i="5"/>
  <c r="N10763" i="5"/>
  <c r="P189" i="1"/>
  <c r="P672" i="1"/>
  <c r="P669" i="1"/>
  <c r="P668" i="1"/>
  <c r="P667" i="1"/>
  <c r="P666" i="1"/>
  <c r="P665" i="1"/>
  <c r="P664" i="1"/>
  <c r="P663" i="1"/>
  <c r="P662" i="1"/>
  <c r="P660" i="1"/>
  <c r="P659" i="1"/>
  <c r="P658" i="1"/>
  <c r="P657" i="1"/>
  <c r="R657" i="1" s="1"/>
  <c r="P656" i="1"/>
  <c r="P655" i="1"/>
  <c r="P654" i="1"/>
  <c r="P653" i="1"/>
  <c r="P652" i="1"/>
  <c r="P651" i="1"/>
  <c r="P650" i="1"/>
  <c r="P649" i="1"/>
  <c r="R649" i="1" s="1"/>
  <c r="P648" i="1"/>
  <c r="P647" i="1"/>
  <c r="P646" i="1"/>
  <c r="P645" i="1"/>
  <c r="P644" i="1"/>
  <c r="P643" i="1"/>
  <c r="P642" i="1"/>
  <c r="P641" i="1"/>
  <c r="P640" i="1"/>
  <c r="P639" i="1"/>
  <c r="P638" i="1"/>
  <c r="P637" i="1"/>
  <c r="P636" i="1"/>
  <c r="P635" i="1"/>
  <c r="P633" i="1"/>
  <c r="P632" i="1"/>
  <c r="P631" i="1"/>
  <c r="P630" i="1"/>
  <c r="P629" i="1"/>
  <c r="P626" i="1"/>
  <c r="P625" i="1"/>
  <c r="P624" i="1"/>
  <c r="P623" i="1"/>
  <c r="P620" i="1"/>
  <c r="P619" i="1"/>
  <c r="P618" i="1"/>
  <c r="P617" i="1"/>
  <c r="P616" i="1"/>
  <c r="P615" i="1"/>
  <c r="P614" i="1"/>
  <c r="P613" i="1"/>
  <c r="P612" i="1"/>
  <c r="P611" i="1"/>
  <c r="P610" i="1"/>
  <c r="P609" i="1"/>
  <c r="P608" i="1"/>
  <c r="P607" i="1"/>
  <c r="P606" i="1"/>
  <c r="R606" i="1" s="1"/>
  <c r="P605" i="1"/>
  <c r="P604" i="1"/>
  <c r="P603" i="1"/>
  <c r="P602" i="1"/>
  <c r="P601" i="1"/>
  <c r="P600" i="1"/>
  <c r="P599" i="1"/>
  <c r="P598" i="1"/>
  <c r="P597" i="1"/>
  <c r="P596" i="1"/>
  <c r="P595" i="1"/>
  <c r="P590" i="1"/>
  <c r="R590" i="1" s="1"/>
  <c r="P589" i="1"/>
  <c r="P588" i="1"/>
  <c r="P587" i="1"/>
  <c r="P586" i="1"/>
  <c r="P585" i="1"/>
  <c r="P584" i="1"/>
  <c r="P583" i="1"/>
  <c r="P580" i="1"/>
  <c r="P579" i="1"/>
  <c r="P576" i="1"/>
  <c r="P575" i="1"/>
  <c r="P574" i="1"/>
  <c r="P573" i="1"/>
  <c r="P572" i="1"/>
  <c r="P571" i="1"/>
  <c r="P570" i="1"/>
  <c r="P569" i="1"/>
  <c r="P568" i="1"/>
  <c r="P567" i="1"/>
  <c r="R567" i="1" s="1"/>
  <c r="P566" i="1"/>
  <c r="P564" i="1"/>
  <c r="R564" i="1" s="1"/>
  <c r="P563" i="1"/>
  <c r="P562" i="1"/>
  <c r="P561" i="1"/>
  <c r="P558" i="1"/>
  <c r="P557" i="1"/>
  <c r="P556" i="1"/>
  <c r="P555" i="1"/>
  <c r="P554" i="1"/>
  <c r="P553" i="1"/>
  <c r="P552" i="1"/>
  <c r="P551" i="1"/>
  <c r="P550" i="1"/>
  <c r="P549" i="1"/>
  <c r="P548" i="1"/>
  <c r="P546" i="1"/>
  <c r="P545" i="1"/>
  <c r="P544" i="1"/>
  <c r="P542" i="1"/>
  <c r="P541" i="1"/>
  <c r="P540" i="1"/>
  <c r="P539" i="1"/>
  <c r="P538" i="1"/>
  <c r="P537" i="1"/>
  <c r="P536" i="1"/>
  <c r="P535" i="1"/>
  <c r="P534" i="1"/>
  <c r="P533" i="1"/>
  <c r="P532" i="1"/>
  <c r="P531" i="1"/>
  <c r="P530" i="1"/>
  <c r="P529" i="1"/>
  <c r="P528" i="1"/>
  <c r="P527" i="1"/>
  <c r="P526" i="1"/>
  <c r="P525" i="1"/>
  <c r="P524" i="1"/>
  <c r="P522" i="1"/>
  <c r="R522" i="1" s="1"/>
  <c r="P521" i="1"/>
  <c r="R521" i="1" s="1"/>
  <c r="P520" i="1"/>
  <c r="R520" i="1" s="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R428" i="1" s="1"/>
  <c r="P427" i="1"/>
  <c r="P426" i="1"/>
  <c r="P425" i="1"/>
  <c r="R425" i="1" s="1"/>
  <c r="P424" i="1"/>
  <c r="R424" i="1" s="1"/>
  <c r="P423" i="1"/>
  <c r="R423" i="1" s="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R393" i="1" s="1"/>
  <c r="P392" i="1"/>
  <c r="R392" i="1" s="1"/>
  <c r="P391" i="1"/>
  <c r="P390" i="1"/>
  <c r="P388" i="1"/>
  <c r="P387" i="1"/>
  <c r="P386" i="1"/>
  <c r="P385" i="1"/>
  <c r="P384" i="1"/>
  <c r="P383" i="1"/>
  <c r="P382" i="1"/>
  <c r="P381" i="1"/>
  <c r="P380" i="1"/>
  <c r="P379" i="1"/>
  <c r="P378" i="1"/>
  <c r="P377" i="1"/>
  <c r="P376" i="1"/>
  <c r="P375" i="1"/>
  <c r="P374" i="1"/>
  <c r="P373" i="1"/>
  <c r="R373" i="1" s="1"/>
  <c r="P372" i="1"/>
  <c r="R372" i="1" s="1"/>
  <c r="P371" i="1"/>
  <c r="R371" i="1" s="1"/>
  <c r="P370" i="1"/>
  <c r="R370" i="1" s="1"/>
  <c r="P369" i="1"/>
  <c r="P368" i="1"/>
  <c r="P367" i="1"/>
  <c r="P366" i="1"/>
  <c r="P365" i="1"/>
  <c r="P364" i="1"/>
  <c r="P363" i="1"/>
  <c r="P362" i="1"/>
  <c r="P361" i="1"/>
  <c r="P360" i="1"/>
  <c r="P359" i="1"/>
  <c r="P358" i="1"/>
  <c r="P357" i="1"/>
  <c r="P356" i="1"/>
  <c r="P355" i="1"/>
  <c r="P354" i="1"/>
  <c r="P353" i="1"/>
  <c r="P352" i="1"/>
  <c r="P351" i="1"/>
  <c r="P350" i="1"/>
  <c r="P349" i="1"/>
  <c r="R349" i="1" s="1"/>
  <c r="P348" i="1"/>
  <c r="P347" i="1"/>
  <c r="P346" i="1"/>
  <c r="P345" i="1"/>
  <c r="P344" i="1"/>
  <c r="P343" i="1"/>
  <c r="P342" i="1"/>
  <c r="P341" i="1"/>
  <c r="P340" i="1"/>
  <c r="P339" i="1"/>
  <c r="P338" i="1"/>
  <c r="P337" i="1"/>
  <c r="P336" i="1"/>
  <c r="P335" i="1"/>
  <c r="R335" i="1" s="1"/>
  <c r="P334" i="1"/>
  <c r="R334" i="1" s="1"/>
  <c r="P333" i="1"/>
  <c r="P332" i="1"/>
  <c r="P331" i="1"/>
  <c r="P330" i="1"/>
  <c r="P329" i="1"/>
  <c r="P328" i="1"/>
  <c r="P327" i="1"/>
  <c r="P326" i="1"/>
  <c r="P325" i="1"/>
  <c r="P324" i="1"/>
  <c r="P308" i="1"/>
  <c r="P307" i="1"/>
  <c r="P305" i="1"/>
  <c r="P304" i="1"/>
  <c r="P303" i="1"/>
  <c r="P302" i="1"/>
  <c r="P301" i="1"/>
  <c r="P300" i="1"/>
  <c r="P299" i="1"/>
  <c r="P298" i="1"/>
  <c r="P297" i="1"/>
  <c r="P296" i="1"/>
  <c r="P295" i="1"/>
  <c r="P294" i="1"/>
  <c r="P293" i="1"/>
  <c r="P290" i="1"/>
  <c r="P289" i="1"/>
  <c r="P288" i="1"/>
  <c r="P287" i="1"/>
  <c r="P286" i="1"/>
  <c r="P285" i="1"/>
  <c r="P284" i="1"/>
  <c r="P283" i="1"/>
  <c r="P282" i="1"/>
  <c r="P281" i="1"/>
  <c r="P280" i="1"/>
  <c r="P279" i="1"/>
  <c r="P278" i="1"/>
  <c r="P277" i="1"/>
  <c r="P276" i="1"/>
  <c r="P274" i="1"/>
  <c r="P273" i="1"/>
  <c r="P272" i="1"/>
  <c r="R272" i="1" s="1"/>
  <c r="P271" i="1"/>
  <c r="P270" i="1"/>
  <c r="P269" i="1"/>
  <c r="R269" i="1" s="1"/>
  <c r="P268" i="1"/>
  <c r="P267" i="1"/>
  <c r="P266" i="1"/>
  <c r="P265" i="1"/>
  <c r="P264" i="1"/>
  <c r="P263" i="1"/>
  <c r="P262" i="1"/>
  <c r="P261" i="1"/>
  <c r="P260" i="1"/>
  <c r="P259" i="1"/>
  <c r="R259" i="1" s="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R220" i="1" s="1"/>
  <c r="P219" i="1"/>
  <c r="P218" i="1"/>
  <c r="P217" i="1"/>
  <c r="P216" i="1"/>
  <c r="P215" i="1"/>
  <c r="P214" i="1"/>
  <c r="P213" i="1"/>
  <c r="P212" i="1"/>
  <c r="P211" i="1"/>
  <c r="P210" i="1"/>
  <c r="P209" i="1"/>
  <c r="P208" i="1"/>
  <c r="P207" i="1"/>
  <c r="P206" i="1"/>
  <c r="P205" i="1"/>
  <c r="P204" i="1"/>
  <c r="P203" i="1"/>
  <c r="P202" i="1"/>
  <c r="P201" i="1"/>
  <c r="P200" i="1"/>
  <c r="P198" i="1"/>
  <c r="P197" i="1"/>
  <c r="P196" i="1"/>
  <c r="P192" i="1"/>
  <c r="P191" i="1"/>
  <c r="R191" i="1" s="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N10751" i="5"/>
  <c r="N10752" i="5"/>
  <c r="N10753" i="5"/>
  <c r="N10754" i="5"/>
  <c r="N10755" i="5"/>
  <c r="N10756" i="5"/>
  <c r="N10757" i="5"/>
  <c r="N10758" i="5"/>
  <c r="N10759" i="5"/>
  <c r="N10760" i="5"/>
  <c r="N10761" i="5"/>
  <c r="N10762" i="5"/>
  <c r="U672" i="1"/>
  <c r="T672" i="1"/>
  <c r="O672" i="1"/>
  <c r="K672" i="1"/>
  <c r="G672" i="1"/>
  <c r="D672" i="1"/>
  <c r="C672" i="1"/>
  <c r="B672" i="1"/>
  <c r="P729" i="9"/>
  <c r="N10749" i="5"/>
  <c r="N10748" i="5"/>
  <c r="N10747" i="5"/>
  <c r="N10746" i="5"/>
  <c r="N10745" i="5"/>
  <c r="N10744" i="5"/>
  <c r="N10743" i="5"/>
  <c r="N10742" i="5"/>
  <c r="N10741" i="5"/>
  <c r="N10740" i="5"/>
  <c r="N10739" i="5"/>
  <c r="N10738" i="5"/>
  <c r="N10737" i="5"/>
  <c r="N10736" i="5"/>
  <c r="N10735" i="5"/>
  <c r="N10734" i="5"/>
  <c r="N10733" i="5"/>
  <c r="N10732" i="5"/>
  <c r="N10731" i="5"/>
  <c r="N10730" i="5"/>
  <c r="N10729" i="5"/>
  <c r="N10728" i="5"/>
  <c r="N10727" i="5"/>
  <c r="N10726" i="5"/>
  <c r="N10725" i="5"/>
  <c r="N10724" i="5"/>
  <c r="N10723" i="5"/>
  <c r="N10722" i="5"/>
  <c r="N10721" i="5"/>
  <c r="N10720" i="5"/>
  <c r="N10719" i="5"/>
  <c r="N10718" i="5"/>
  <c r="N10717" i="5"/>
  <c r="N10716" i="5"/>
  <c r="N10715" i="5"/>
  <c r="N10714" i="5"/>
  <c r="N10713" i="5"/>
  <c r="N10712" i="5"/>
  <c r="N10711" i="5"/>
  <c r="N10710" i="5"/>
  <c r="N10709" i="5"/>
  <c r="N10708" i="5"/>
  <c r="N10707" i="5"/>
  <c r="N10706" i="5"/>
  <c r="N10705" i="5"/>
  <c r="N10704" i="5"/>
  <c r="N10703" i="5"/>
  <c r="N10702" i="5"/>
  <c r="N10701" i="5"/>
  <c r="N10700" i="5"/>
  <c r="N10699" i="5"/>
  <c r="N10698" i="5"/>
  <c r="N10697" i="5"/>
  <c r="N10696" i="5"/>
  <c r="N10695" i="5"/>
  <c r="N10694" i="5"/>
  <c r="N10693" i="5"/>
  <c r="N10692" i="5"/>
  <c r="N10691" i="5"/>
  <c r="N10690" i="5"/>
  <c r="N10689" i="5"/>
  <c r="N10688" i="5"/>
  <c r="N10687" i="5"/>
  <c r="N10686" i="5"/>
  <c r="N10685" i="5"/>
  <c r="N10684" i="5"/>
  <c r="N10683" i="5"/>
  <c r="N10682" i="5"/>
  <c r="N10681" i="5"/>
  <c r="N10680" i="5"/>
  <c r="N10679" i="5"/>
  <c r="N10678" i="5"/>
  <c r="N10677" i="5"/>
  <c r="N10676" i="5"/>
  <c r="N10675" i="5"/>
  <c r="N10674" i="5"/>
  <c r="N10673" i="5"/>
  <c r="N10672" i="5"/>
  <c r="N10671" i="5"/>
  <c r="N10670" i="5"/>
  <c r="N10669" i="5"/>
  <c r="N10668" i="5"/>
  <c r="N10667" i="5"/>
  <c r="N10666" i="5"/>
  <c r="N10665" i="5"/>
  <c r="N10664" i="5"/>
  <c r="N10663" i="5"/>
  <c r="N10662" i="5"/>
  <c r="N10661" i="5"/>
  <c r="N10660" i="5"/>
  <c r="N10659" i="5"/>
  <c r="N10658" i="5"/>
  <c r="N10657" i="5"/>
  <c r="N10656" i="5"/>
  <c r="N10655" i="5"/>
  <c r="N10654" i="5"/>
  <c r="N10653" i="5"/>
  <c r="N10652" i="5"/>
  <c r="N10651" i="5"/>
  <c r="N10650" i="5"/>
  <c r="N10649" i="5"/>
  <c r="N10648" i="5"/>
  <c r="N10647" i="5"/>
  <c r="N10646" i="5"/>
  <c r="N10645" i="5"/>
  <c r="N10644" i="5"/>
  <c r="N10643" i="5"/>
  <c r="N10642" i="5"/>
  <c r="N10641" i="5"/>
  <c r="N10640" i="5"/>
  <c r="N10639" i="5"/>
  <c r="N10638" i="5"/>
  <c r="N10637" i="5"/>
  <c r="N10636" i="5"/>
  <c r="N10635" i="5"/>
  <c r="N10634" i="5"/>
  <c r="N10633" i="5"/>
  <c r="N10632" i="5"/>
  <c r="N10631" i="5"/>
  <c r="N10630" i="5"/>
  <c r="N10629" i="5"/>
  <c r="N10628" i="5"/>
  <c r="N10627" i="5"/>
  <c r="N10626" i="5"/>
  <c r="N10625" i="5"/>
  <c r="N10624" i="5"/>
  <c r="N10623" i="5"/>
  <c r="N10622" i="5"/>
  <c r="N10621" i="5"/>
  <c r="N10620" i="5"/>
  <c r="N10619" i="5"/>
  <c r="N10618" i="5"/>
  <c r="N10617" i="5"/>
  <c r="N10616" i="5"/>
  <c r="N10615" i="5"/>
  <c r="N10614" i="5"/>
  <c r="N10613" i="5"/>
  <c r="N10612" i="5"/>
  <c r="N10611" i="5"/>
  <c r="N10610" i="5"/>
  <c r="N10609" i="5"/>
  <c r="N10608" i="5"/>
  <c r="N10607" i="5"/>
  <c r="N10606" i="5"/>
  <c r="N10605" i="5"/>
  <c r="N10604" i="5"/>
  <c r="N10603" i="5"/>
  <c r="N10602" i="5"/>
  <c r="N10601" i="5"/>
  <c r="N10600" i="5"/>
  <c r="N10599" i="5"/>
  <c r="N10598" i="5"/>
  <c r="N10597" i="5"/>
  <c r="N10596" i="5"/>
  <c r="N10595" i="5"/>
  <c r="N10594" i="5"/>
  <c r="N10593" i="5"/>
  <c r="N10592" i="5"/>
  <c r="N10591" i="5"/>
  <c r="N10590" i="5"/>
  <c r="N10589" i="5"/>
  <c r="N10588" i="5"/>
  <c r="N10587" i="5"/>
  <c r="N10586" i="5"/>
  <c r="N10585" i="5"/>
  <c r="N10584" i="5"/>
  <c r="N10583" i="5"/>
  <c r="N10582" i="5"/>
  <c r="N10581" i="5"/>
  <c r="N10580" i="5"/>
  <c r="N10579" i="5"/>
  <c r="N10578" i="5"/>
  <c r="N10577" i="5"/>
  <c r="N10576" i="5"/>
  <c r="N10575" i="5"/>
  <c r="N10574" i="5"/>
  <c r="N10573" i="5"/>
  <c r="N10572" i="5"/>
  <c r="N10571" i="5"/>
  <c r="N10570" i="5"/>
  <c r="N10569" i="5"/>
  <c r="N10568" i="5"/>
  <c r="N10567" i="5"/>
  <c r="N10566" i="5"/>
  <c r="N10565" i="5"/>
  <c r="N10564" i="5"/>
  <c r="N10563" i="5"/>
  <c r="N10562" i="5"/>
  <c r="N10561" i="5"/>
  <c r="N10560" i="5"/>
  <c r="N10559" i="5"/>
  <c r="N10558" i="5"/>
  <c r="N10557" i="5"/>
  <c r="N10556" i="5"/>
  <c r="N10555" i="5"/>
  <c r="N10554" i="5"/>
  <c r="N10553" i="5"/>
  <c r="N10552" i="5"/>
  <c r="N10551" i="5"/>
  <c r="N10550" i="5"/>
  <c r="N10549" i="5"/>
  <c r="N10548" i="5"/>
  <c r="N10547" i="5"/>
  <c r="N10546" i="5"/>
  <c r="N10545" i="5"/>
  <c r="N10544" i="5"/>
  <c r="N10543" i="5"/>
  <c r="N10542" i="5"/>
  <c r="N10541" i="5"/>
  <c r="N10540" i="5"/>
  <c r="N10539" i="5"/>
  <c r="N10538" i="5"/>
  <c r="N10537" i="5"/>
  <c r="N10536" i="5"/>
  <c r="N10535" i="5"/>
  <c r="N10534" i="5"/>
  <c r="N10533" i="5"/>
  <c r="N10532" i="5"/>
  <c r="N10531" i="5"/>
  <c r="N10530" i="5"/>
  <c r="N10529" i="5"/>
  <c r="N10528" i="5"/>
  <c r="N10527" i="5"/>
  <c r="N10526" i="5"/>
  <c r="N10525" i="5"/>
  <c r="N10524" i="5"/>
  <c r="N10523" i="5"/>
  <c r="N10522" i="5"/>
  <c r="N10521" i="5"/>
  <c r="N10520" i="5"/>
  <c r="N10519" i="5"/>
  <c r="N10518" i="5"/>
  <c r="N10517" i="5"/>
  <c r="N10516" i="5"/>
  <c r="N10515" i="5"/>
  <c r="N10514" i="5"/>
  <c r="N10513" i="5"/>
  <c r="N10512" i="5"/>
  <c r="N10511" i="5"/>
  <c r="N10510" i="5"/>
  <c r="N10509" i="5"/>
  <c r="N10508" i="5"/>
  <c r="N10507" i="5"/>
  <c r="N10506" i="5"/>
  <c r="N10505" i="5"/>
  <c r="N10504" i="5"/>
  <c r="N10503" i="5"/>
  <c r="N10502" i="5"/>
  <c r="N10501" i="5"/>
  <c r="N10500" i="5"/>
  <c r="N10499" i="5"/>
  <c r="N10498" i="5"/>
  <c r="N10497" i="5"/>
  <c r="N10496" i="5"/>
  <c r="N10495" i="5"/>
  <c r="N10494" i="5"/>
  <c r="N10493" i="5"/>
  <c r="N10492" i="5"/>
  <c r="N10491" i="5"/>
  <c r="N10490" i="5"/>
  <c r="N10489" i="5"/>
  <c r="N10488" i="5"/>
  <c r="N10487" i="5"/>
  <c r="N10486" i="5"/>
  <c r="N10485" i="5"/>
  <c r="N10484" i="5"/>
  <c r="N10483" i="5"/>
  <c r="N10482" i="5"/>
  <c r="N10481" i="5"/>
  <c r="N10480" i="5"/>
  <c r="N10479" i="5"/>
  <c r="N10478" i="5"/>
  <c r="N10477" i="5"/>
  <c r="N10476" i="5"/>
  <c r="N10475" i="5"/>
  <c r="N10474" i="5"/>
  <c r="N10473" i="5"/>
  <c r="N10472" i="5"/>
  <c r="N10471" i="5"/>
  <c r="N10470" i="5"/>
  <c r="N10469" i="5"/>
  <c r="N10468" i="5"/>
  <c r="N10467" i="5"/>
  <c r="N10466" i="5"/>
  <c r="N10465" i="5"/>
  <c r="N10464" i="5"/>
  <c r="N10463" i="5"/>
  <c r="N10462" i="5"/>
  <c r="N10461" i="5"/>
  <c r="N10460" i="5"/>
  <c r="N10459" i="5"/>
  <c r="N10458" i="5"/>
  <c r="N10457" i="5"/>
  <c r="N10456" i="5"/>
  <c r="N10455" i="5"/>
  <c r="N10454" i="5"/>
  <c r="N10453" i="5"/>
  <c r="N10452" i="5"/>
  <c r="N10451" i="5"/>
  <c r="N10450" i="5"/>
  <c r="N10449" i="5"/>
  <c r="N10448" i="5"/>
  <c r="N10447" i="5"/>
  <c r="N10446" i="5"/>
  <c r="N10445" i="5"/>
  <c r="N10444" i="5"/>
  <c r="N10443" i="5"/>
  <c r="N10442" i="5"/>
  <c r="N10441" i="5"/>
  <c r="N10440" i="5"/>
  <c r="N10439" i="5"/>
  <c r="N10438" i="5"/>
  <c r="N10437" i="5"/>
  <c r="N10436" i="5"/>
  <c r="N10435" i="5"/>
  <c r="N10434" i="5"/>
  <c r="N10433" i="5"/>
  <c r="N10432" i="5"/>
  <c r="N10431" i="5"/>
  <c r="N10430" i="5"/>
  <c r="N10429" i="5"/>
  <c r="N10428" i="5"/>
  <c r="N10427" i="5"/>
  <c r="N10426" i="5"/>
  <c r="N10425" i="5"/>
  <c r="N10424" i="5"/>
  <c r="N10423" i="5"/>
  <c r="N10422" i="5"/>
  <c r="N10421" i="5"/>
  <c r="N10420" i="5"/>
  <c r="N10419" i="5"/>
  <c r="N10418" i="5"/>
  <c r="N10417" i="5"/>
  <c r="N10416" i="5"/>
  <c r="N10415" i="5"/>
  <c r="N10414" i="5"/>
  <c r="N10413" i="5"/>
  <c r="N10412" i="5"/>
  <c r="N10411" i="5"/>
  <c r="N10410" i="5"/>
  <c r="N10409" i="5"/>
  <c r="N10408" i="5"/>
  <c r="N10407" i="5"/>
  <c r="N10406" i="5"/>
  <c r="N10405" i="5"/>
  <c r="N10404" i="5"/>
  <c r="N10403" i="5"/>
  <c r="N10402" i="5"/>
  <c r="N10401" i="5"/>
  <c r="N10400" i="5"/>
  <c r="N10399" i="5"/>
  <c r="N10398" i="5"/>
  <c r="N10397" i="5"/>
  <c r="N10396" i="5"/>
  <c r="N10395" i="5"/>
  <c r="N10394" i="5"/>
  <c r="N10393" i="5"/>
  <c r="N10392" i="5"/>
  <c r="N10391" i="5"/>
  <c r="N10390" i="5"/>
  <c r="N10389" i="5"/>
  <c r="N10388" i="5"/>
  <c r="N10387" i="5"/>
  <c r="N10386" i="5"/>
  <c r="N10385" i="5"/>
  <c r="N10384" i="5"/>
  <c r="N10383" i="5"/>
  <c r="N10382" i="5"/>
  <c r="N10381" i="5"/>
  <c r="N10380" i="5"/>
  <c r="N10379" i="5"/>
  <c r="N10378" i="5"/>
  <c r="N10377" i="5"/>
  <c r="N10376" i="5"/>
  <c r="N10375" i="5"/>
  <c r="N10374" i="5"/>
  <c r="N10373" i="5"/>
  <c r="N10372" i="5"/>
  <c r="N10371" i="5"/>
  <c r="N10370" i="5"/>
  <c r="N10369" i="5"/>
  <c r="N10368" i="5"/>
  <c r="N10367" i="5"/>
  <c r="N10366" i="5"/>
  <c r="N10365" i="5"/>
  <c r="N10364" i="5"/>
  <c r="N10363" i="5"/>
  <c r="N10362" i="5"/>
  <c r="N10361" i="5"/>
  <c r="N10360" i="5"/>
  <c r="N10359" i="5"/>
  <c r="N10358" i="5"/>
  <c r="N10357" i="5"/>
  <c r="N10356" i="5"/>
  <c r="N10355" i="5"/>
  <c r="N10354" i="5"/>
  <c r="N10353" i="5"/>
  <c r="N10352" i="5"/>
  <c r="N10351" i="5"/>
  <c r="N10350" i="5"/>
  <c r="N10349" i="5"/>
  <c r="N10348" i="5"/>
  <c r="N10347" i="5"/>
  <c r="N10346" i="5"/>
  <c r="N10345" i="5"/>
  <c r="N10344" i="5"/>
  <c r="N10343" i="5"/>
  <c r="N10342" i="5"/>
  <c r="N10341" i="5"/>
  <c r="N10340" i="5"/>
  <c r="N10339" i="5"/>
  <c r="N10338" i="5"/>
  <c r="N10337" i="5"/>
  <c r="N10336" i="5"/>
  <c r="N10335" i="5"/>
  <c r="N10334" i="5"/>
  <c r="N10333" i="5"/>
  <c r="N10332" i="5"/>
  <c r="N10331" i="5"/>
  <c r="N10330" i="5"/>
  <c r="N10329" i="5"/>
  <c r="N10328" i="5"/>
  <c r="N10327" i="5"/>
  <c r="N10326" i="5"/>
  <c r="N10325" i="5"/>
  <c r="N10324" i="5"/>
  <c r="N10323" i="5"/>
  <c r="N10322" i="5"/>
  <c r="N10321" i="5"/>
  <c r="N10320" i="5"/>
  <c r="N10319" i="5"/>
  <c r="N10318" i="5"/>
  <c r="N10317" i="5"/>
  <c r="N10316" i="5"/>
  <c r="N10315" i="5"/>
  <c r="N10314" i="5"/>
  <c r="N10313" i="5"/>
  <c r="N10312" i="5"/>
  <c r="N10311" i="5"/>
  <c r="N10310" i="5"/>
  <c r="N10309" i="5"/>
  <c r="N10308" i="5"/>
  <c r="N10307" i="5"/>
  <c r="N10306" i="5"/>
  <c r="N10305" i="5"/>
  <c r="N10304" i="5"/>
  <c r="N10303" i="5"/>
  <c r="N10302" i="5"/>
  <c r="N10301" i="5"/>
  <c r="N10300" i="5"/>
  <c r="N10299" i="5"/>
  <c r="N10298" i="5"/>
  <c r="N10297" i="5"/>
  <c r="N10296" i="5"/>
  <c r="N10295" i="5"/>
  <c r="N10294" i="5"/>
  <c r="N10293" i="5"/>
  <c r="N10292" i="5"/>
  <c r="N10291" i="5"/>
  <c r="N10290" i="5"/>
  <c r="N10289" i="5"/>
  <c r="N10288" i="5"/>
  <c r="N10287" i="5"/>
  <c r="N10286" i="5"/>
  <c r="N10285" i="5"/>
  <c r="N10284" i="5"/>
  <c r="N10283" i="5"/>
  <c r="N10282" i="5"/>
  <c r="N10281" i="5"/>
  <c r="N10280" i="5"/>
  <c r="N10279" i="5"/>
  <c r="N10278" i="5"/>
  <c r="N10277" i="5"/>
  <c r="N10276" i="5"/>
  <c r="N10275" i="5"/>
  <c r="N10274" i="5"/>
  <c r="N10273" i="5"/>
  <c r="N10272" i="5"/>
  <c r="N10271" i="5"/>
  <c r="N10270" i="5"/>
  <c r="N10269" i="5"/>
  <c r="N10268" i="5"/>
  <c r="N10267" i="5"/>
  <c r="N10266" i="5"/>
  <c r="N10265" i="5"/>
  <c r="N10264" i="5"/>
  <c r="N10263" i="5"/>
  <c r="N10262" i="5"/>
  <c r="N10261" i="5"/>
  <c r="N10260" i="5"/>
  <c r="N10259" i="5"/>
  <c r="N10258" i="5"/>
  <c r="N10257" i="5"/>
  <c r="N10256" i="5"/>
  <c r="N10255" i="5"/>
  <c r="N10254" i="5"/>
  <c r="N10253" i="5"/>
  <c r="N10252" i="5"/>
  <c r="N10251" i="5"/>
  <c r="N10250" i="5"/>
  <c r="N10249" i="5"/>
  <c r="N10248" i="5"/>
  <c r="N10247" i="5"/>
  <c r="N10246" i="5"/>
  <c r="N10245" i="5"/>
  <c r="N10244" i="5"/>
  <c r="N10243" i="5"/>
  <c r="N10242" i="5"/>
  <c r="N10241" i="5"/>
  <c r="N10240" i="5"/>
  <c r="N10239" i="5"/>
  <c r="N10238" i="5"/>
  <c r="N10237" i="5"/>
  <c r="N10236" i="5"/>
  <c r="N10235" i="5"/>
  <c r="N10234" i="5"/>
  <c r="N10233" i="5"/>
  <c r="N10232" i="5"/>
  <c r="N10231" i="5"/>
  <c r="N10230" i="5"/>
  <c r="N10229" i="5"/>
  <c r="N10228" i="5"/>
  <c r="N10227" i="5"/>
  <c r="N10226" i="5"/>
  <c r="N10225" i="5"/>
  <c r="N10224" i="5"/>
  <c r="N10223" i="5"/>
  <c r="N10222" i="5"/>
  <c r="N10221" i="5"/>
  <c r="N10220" i="5"/>
  <c r="N10219" i="5"/>
  <c r="N10218" i="5"/>
  <c r="N10217" i="5"/>
  <c r="N10216" i="5"/>
  <c r="N10215" i="5"/>
  <c r="N10214" i="5"/>
  <c r="N10213" i="5"/>
  <c r="N10212" i="5"/>
  <c r="N10211" i="5"/>
  <c r="N10210" i="5"/>
  <c r="N10209" i="5"/>
  <c r="N10208" i="5"/>
  <c r="N10207" i="5"/>
  <c r="N10206" i="5"/>
  <c r="N10205" i="5"/>
  <c r="N10204" i="5"/>
  <c r="N10203" i="5"/>
  <c r="N10202" i="5"/>
  <c r="N10201" i="5"/>
  <c r="N10200" i="5"/>
  <c r="N10199" i="5"/>
  <c r="N10198" i="5"/>
  <c r="N10197" i="5"/>
  <c r="N10196" i="5"/>
  <c r="N10195" i="5"/>
  <c r="N10194" i="5"/>
  <c r="N10193" i="5"/>
  <c r="N10192" i="5"/>
  <c r="N10191" i="5"/>
  <c r="N10190" i="5"/>
  <c r="N10189" i="5"/>
  <c r="N10188" i="5"/>
  <c r="N10187" i="5"/>
  <c r="N10186" i="5"/>
  <c r="N10185" i="5"/>
  <c r="N10184" i="5"/>
  <c r="N10183" i="5"/>
  <c r="N10182" i="5"/>
  <c r="N10181" i="5"/>
  <c r="N10180" i="5"/>
  <c r="N10179" i="5"/>
  <c r="N10178" i="5"/>
  <c r="N10177" i="5"/>
  <c r="N10176" i="5"/>
  <c r="N10175" i="5"/>
  <c r="N10174" i="5"/>
  <c r="N10173" i="5"/>
  <c r="N10172" i="5"/>
  <c r="N10171" i="5"/>
  <c r="N10170" i="5"/>
  <c r="N10169" i="5"/>
  <c r="N10168" i="5"/>
  <c r="N10167" i="5"/>
  <c r="N10166" i="5"/>
  <c r="N10165" i="5"/>
  <c r="N10164" i="5"/>
  <c r="N10163" i="5"/>
  <c r="N10162" i="5"/>
  <c r="N10161" i="5"/>
  <c r="N10160" i="5"/>
  <c r="N10159" i="5"/>
  <c r="N10158" i="5"/>
  <c r="N10157" i="5"/>
  <c r="N10156" i="5"/>
  <c r="N10155" i="5"/>
  <c r="N10154" i="5"/>
  <c r="N10153" i="5"/>
  <c r="N10152" i="5"/>
  <c r="N10151" i="5"/>
  <c r="N10150" i="5"/>
  <c r="N10149" i="5"/>
  <c r="N10148" i="5"/>
  <c r="N10147" i="5"/>
  <c r="N10146" i="5"/>
  <c r="N10145" i="5"/>
  <c r="N10144" i="5"/>
  <c r="N10143" i="5"/>
  <c r="N10142" i="5"/>
  <c r="N10141" i="5"/>
  <c r="N10140" i="5"/>
  <c r="N10139" i="5"/>
  <c r="N10138" i="5"/>
  <c r="N10137" i="5"/>
  <c r="N10136" i="5"/>
  <c r="N10135" i="5"/>
  <c r="N10134" i="5"/>
  <c r="N10133" i="5"/>
  <c r="N10132" i="5"/>
  <c r="N10131" i="5"/>
  <c r="N10130" i="5"/>
  <c r="N10129" i="5"/>
  <c r="N10128" i="5"/>
  <c r="N10127" i="5"/>
  <c r="N10126" i="5"/>
  <c r="N10125" i="5"/>
  <c r="N10124" i="5"/>
  <c r="N10123" i="5"/>
  <c r="N10122" i="5"/>
  <c r="N10121" i="5"/>
  <c r="N10120" i="5"/>
  <c r="N10119" i="5"/>
  <c r="N10118" i="5"/>
  <c r="N10117" i="5"/>
  <c r="N10116" i="5"/>
  <c r="N10115" i="5"/>
  <c r="N10114" i="5"/>
  <c r="N10113" i="5"/>
  <c r="N10112" i="5"/>
  <c r="N10111" i="5"/>
  <c r="N10110" i="5"/>
  <c r="N10109" i="5"/>
  <c r="N10108" i="5"/>
  <c r="N10107" i="5"/>
  <c r="N10106" i="5"/>
  <c r="N10105" i="5"/>
  <c r="N10104" i="5"/>
  <c r="N10103" i="5"/>
  <c r="N10102" i="5"/>
  <c r="N10101" i="5"/>
  <c r="N10100" i="5"/>
  <c r="N10099" i="5"/>
  <c r="N10098" i="5"/>
  <c r="N10097" i="5"/>
  <c r="N10096" i="5"/>
  <c r="N10095" i="5"/>
  <c r="N10094" i="5"/>
  <c r="N10093" i="5"/>
  <c r="N10092" i="5"/>
  <c r="N10091" i="5"/>
  <c r="N10090" i="5"/>
  <c r="N10089" i="5"/>
  <c r="N10088" i="5"/>
  <c r="N10087" i="5"/>
  <c r="N10086" i="5"/>
  <c r="N10085" i="5"/>
  <c r="N10084" i="5"/>
  <c r="N10083" i="5"/>
  <c r="N10082" i="5"/>
  <c r="N10081" i="5"/>
  <c r="N10080" i="5"/>
  <c r="N10079" i="5"/>
  <c r="N10078" i="5"/>
  <c r="N10077" i="5"/>
  <c r="N10076" i="5"/>
  <c r="N10075" i="5"/>
  <c r="N10074" i="5"/>
  <c r="N10073" i="5"/>
  <c r="N10072" i="5"/>
  <c r="N10071" i="5"/>
  <c r="N10070" i="5"/>
  <c r="N10069" i="5"/>
  <c r="N10068" i="5"/>
  <c r="N10067" i="5"/>
  <c r="N10066" i="5"/>
  <c r="N10065" i="5"/>
  <c r="N10064" i="5"/>
  <c r="N10063" i="5"/>
  <c r="N10062" i="5"/>
  <c r="N10061" i="5"/>
  <c r="N10060" i="5"/>
  <c r="N10059" i="5"/>
  <c r="N10058" i="5"/>
  <c r="N10057" i="5"/>
  <c r="N10056" i="5"/>
  <c r="N10055" i="5"/>
  <c r="N10054" i="5"/>
  <c r="N10053" i="5"/>
  <c r="N10052" i="5"/>
  <c r="N10051" i="5"/>
  <c r="N10050" i="5"/>
  <c r="N10049" i="5"/>
  <c r="N10048" i="5"/>
  <c r="N10047" i="5"/>
  <c r="N10046" i="5"/>
  <c r="N10045" i="5"/>
  <c r="N10044" i="5"/>
  <c r="N10043" i="5"/>
  <c r="N10042" i="5"/>
  <c r="N10041" i="5"/>
  <c r="N10040" i="5"/>
  <c r="N10039" i="5"/>
  <c r="N10038" i="5"/>
  <c r="N10037" i="5"/>
  <c r="N10036" i="5"/>
  <c r="N10035" i="5"/>
  <c r="N10034" i="5"/>
  <c r="N10033" i="5"/>
  <c r="N10032" i="5"/>
  <c r="N10031" i="5"/>
  <c r="N10030" i="5"/>
  <c r="N10029" i="5"/>
  <c r="N10028" i="5"/>
  <c r="N10027" i="5"/>
  <c r="N10026" i="5"/>
  <c r="N10025" i="5"/>
  <c r="N10024" i="5"/>
  <c r="N10023" i="5"/>
  <c r="N10022" i="5"/>
  <c r="N10021" i="5"/>
  <c r="N10020" i="5"/>
  <c r="N10019" i="5"/>
  <c r="N10018" i="5"/>
  <c r="N10017" i="5"/>
  <c r="N10016" i="5"/>
  <c r="N10015" i="5"/>
  <c r="N10014" i="5"/>
  <c r="N10013" i="5"/>
  <c r="N10012" i="5"/>
  <c r="N10011" i="5"/>
  <c r="N10010" i="5"/>
  <c r="N10009" i="5"/>
  <c r="N10008" i="5"/>
  <c r="N10007" i="5"/>
  <c r="N10006" i="5"/>
  <c r="N10005" i="5"/>
  <c r="N10004" i="5"/>
  <c r="N10003" i="5"/>
  <c r="N10002" i="5"/>
  <c r="N10001" i="5"/>
  <c r="N10000" i="5"/>
  <c r="N9999" i="5"/>
  <c r="N9998" i="5"/>
  <c r="N9997" i="5"/>
  <c r="N9996" i="5"/>
  <c r="N9995" i="5"/>
  <c r="N9994" i="5"/>
  <c r="N9993" i="5"/>
  <c r="N9992" i="5"/>
  <c r="N9991" i="5"/>
  <c r="N9990" i="5"/>
  <c r="N9989" i="5"/>
  <c r="N9988" i="5"/>
  <c r="N9987" i="5"/>
  <c r="N9986" i="5"/>
  <c r="N9985" i="5"/>
  <c r="N9984" i="5"/>
  <c r="N9983" i="5"/>
  <c r="N9982" i="5"/>
  <c r="N9981" i="5"/>
  <c r="N9980" i="5"/>
  <c r="N9979" i="5"/>
  <c r="N9978" i="5"/>
  <c r="N9977" i="5"/>
  <c r="N9976" i="5"/>
  <c r="N9975" i="5"/>
  <c r="N9974" i="5"/>
  <c r="N9973" i="5"/>
  <c r="N9972" i="5"/>
  <c r="N9971" i="5"/>
  <c r="N9970" i="5"/>
  <c r="N9969" i="5"/>
  <c r="N9968" i="5"/>
  <c r="N9967" i="5"/>
  <c r="N9966" i="5"/>
  <c r="N9965" i="5"/>
  <c r="N9964" i="5"/>
  <c r="N9963" i="5"/>
  <c r="N9962" i="5"/>
  <c r="N9961" i="5"/>
  <c r="N9960" i="5"/>
  <c r="N9959" i="5"/>
  <c r="N9958" i="5"/>
  <c r="N9957" i="5"/>
  <c r="N9956" i="5"/>
  <c r="N9955" i="5"/>
  <c r="N9954" i="5"/>
  <c r="N9953" i="5"/>
  <c r="N9952" i="5"/>
  <c r="N9951" i="5"/>
  <c r="N9950" i="5"/>
  <c r="N9949" i="5"/>
  <c r="N9948" i="5"/>
  <c r="N9947" i="5"/>
  <c r="N9946" i="5"/>
  <c r="N9945" i="5"/>
  <c r="N9944" i="5"/>
  <c r="N9943" i="5"/>
  <c r="N9942" i="5"/>
  <c r="N9941" i="5"/>
  <c r="N9940" i="5"/>
  <c r="N9939" i="5"/>
  <c r="N9938" i="5"/>
  <c r="N9937" i="5"/>
  <c r="N9936" i="5"/>
  <c r="N9935" i="5"/>
  <c r="N9934" i="5"/>
  <c r="N9933" i="5"/>
  <c r="N9932" i="5"/>
  <c r="N9931" i="5"/>
  <c r="N9930" i="5"/>
  <c r="N9929" i="5"/>
  <c r="N9928" i="5"/>
  <c r="N9927" i="5"/>
  <c r="N9926" i="5"/>
  <c r="N9925" i="5"/>
  <c r="N9924" i="5"/>
  <c r="N9923" i="5"/>
  <c r="N9922" i="5"/>
  <c r="N9921" i="5"/>
  <c r="N9920" i="5"/>
  <c r="N9919" i="5"/>
  <c r="N9918" i="5"/>
  <c r="N9917" i="5"/>
  <c r="N9916" i="5"/>
  <c r="N9915" i="5"/>
  <c r="N9914" i="5"/>
  <c r="N9913" i="5"/>
  <c r="N9912" i="5"/>
  <c r="N9911" i="5"/>
  <c r="N9910" i="5"/>
  <c r="N9909" i="5"/>
  <c r="N9908" i="5"/>
  <c r="N9907" i="5"/>
  <c r="N9906" i="5"/>
  <c r="N9905" i="5"/>
  <c r="N9904" i="5"/>
  <c r="N9903" i="5"/>
  <c r="N9902" i="5"/>
  <c r="N9901" i="5"/>
  <c r="N9900" i="5"/>
  <c r="N9899" i="5"/>
  <c r="N9898" i="5"/>
  <c r="N9897" i="5"/>
  <c r="N9896" i="5"/>
  <c r="N9895" i="5"/>
  <c r="N9894" i="5"/>
  <c r="N9893" i="5"/>
  <c r="N9892" i="5"/>
  <c r="N9891" i="5"/>
  <c r="N9890" i="5"/>
  <c r="N9889" i="5"/>
  <c r="N9888" i="5"/>
  <c r="N9887" i="5"/>
  <c r="N9886" i="5"/>
  <c r="N9885" i="5"/>
  <c r="N9884" i="5"/>
  <c r="N9883" i="5"/>
  <c r="N9882" i="5"/>
  <c r="N9881" i="5"/>
  <c r="N9880" i="5"/>
  <c r="N9879" i="5"/>
  <c r="N9878" i="5"/>
  <c r="N9877" i="5"/>
  <c r="N9876" i="5"/>
  <c r="N9875" i="5"/>
  <c r="N9874" i="5"/>
  <c r="N9873" i="5"/>
  <c r="N9872" i="5"/>
  <c r="N9871" i="5"/>
  <c r="N9870" i="5"/>
  <c r="N9869" i="5"/>
  <c r="N9868" i="5"/>
  <c r="N9867" i="5"/>
  <c r="N9866" i="5"/>
  <c r="N9865" i="5"/>
  <c r="N9864" i="5"/>
  <c r="N9863" i="5"/>
  <c r="N9862" i="5"/>
  <c r="N9861" i="5"/>
  <c r="N9860" i="5"/>
  <c r="N9859" i="5"/>
  <c r="N9858" i="5"/>
  <c r="N9857" i="5"/>
  <c r="N9856" i="5"/>
  <c r="N9855" i="5"/>
  <c r="N9854" i="5"/>
  <c r="N9853" i="5"/>
  <c r="N9852" i="5"/>
  <c r="N9851" i="5"/>
  <c r="N9850" i="5"/>
  <c r="N9849" i="5"/>
  <c r="N9848" i="5"/>
  <c r="N9847" i="5"/>
  <c r="N9846" i="5"/>
  <c r="N9845" i="5"/>
  <c r="N9844" i="5"/>
  <c r="N9843" i="5"/>
  <c r="N9842" i="5"/>
  <c r="N9841" i="5"/>
  <c r="N9840" i="5"/>
  <c r="N9839" i="5"/>
  <c r="N9838" i="5"/>
  <c r="N9837" i="5"/>
  <c r="N9836" i="5"/>
  <c r="N9835" i="5"/>
  <c r="N9834" i="5"/>
  <c r="N9833" i="5"/>
  <c r="N9832" i="5"/>
  <c r="N9831" i="5"/>
  <c r="N9830" i="5"/>
  <c r="N9829" i="5"/>
  <c r="N9828" i="5"/>
  <c r="N9827" i="5"/>
  <c r="N9826" i="5"/>
  <c r="N9825" i="5"/>
  <c r="N9824" i="5"/>
  <c r="N9823" i="5"/>
  <c r="N9822" i="5"/>
  <c r="N9821" i="5"/>
  <c r="N9820" i="5"/>
  <c r="N9819" i="5"/>
  <c r="N9818" i="5"/>
  <c r="N9817" i="5"/>
  <c r="N9816" i="5"/>
  <c r="N9815" i="5"/>
  <c r="N9814" i="5"/>
  <c r="N9813" i="5"/>
  <c r="N9812" i="5"/>
  <c r="N9811" i="5"/>
  <c r="N9810" i="5"/>
  <c r="N9809" i="5"/>
  <c r="N9808" i="5"/>
  <c r="N9807" i="5"/>
  <c r="N9806" i="5"/>
  <c r="N9805" i="5"/>
  <c r="N9804" i="5"/>
  <c r="N9803" i="5"/>
  <c r="N9802" i="5"/>
  <c r="N9801" i="5"/>
  <c r="N9800" i="5"/>
  <c r="N9799" i="5"/>
  <c r="N9798" i="5"/>
  <c r="N9797" i="5"/>
  <c r="N9796" i="5"/>
  <c r="N9795" i="5"/>
  <c r="N9794" i="5"/>
  <c r="N9793" i="5"/>
  <c r="N9792" i="5"/>
  <c r="N9791" i="5"/>
  <c r="N9790" i="5"/>
  <c r="N9789" i="5"/>
  <c r="N9788" i="5"/>
  <c r="N9787" i="5"/>
  <c r="N9786" i="5"/>
  <c r="N9785" i="5"/>
  <c r="N9784" i="5"/>
  <c r="N9783" i="5"/>
  <c r="N9782" i="5"/>
  <c r="N9781" i="5"/>
  <c r="N9780" i="5"/>
  <c r="N9779" i="5"/>
  <c r="N9778" i="5"/>
  <c r="N9777" i="5"/>
  <c r="N9776" i="5"/>
  <c r="N9775" i="5"/>
  <c r="N9774" i="5"/>
  <c r="N9773" i="5"/>
  <c r="N9772" i="5"/>
  <c r="N9771" i="5"/>
  <c r="N9770" i="5"/>
  <c r="N9769" i="5"/>
  <c r="N9768" i="5"/>
  <c r="N9767" i="5"/>
  <c r="N9766" i="5"/>
  <c r="N9765" i="5"/>
  <c r="N9764" i="5"/>
  <c r="N9763" i="5"/>
  <c r="N9762" i="5"/>
  <c r="N9761" i="5"/>
  <c r="N9760" i="5"/>
  <c r="N9759" i="5"/>
  <c r="N9758" i="5"/>
  <c r="N9757" i="5"/>
  <c r="N9756" i="5"/>
  <c r="N9755" i="5"/>
  <c r="N9754" i="5"/>
  <c r="N9753" i="5"/>
  <c r="N9752" i="5"/>
  <c r="N9751" i="5"/>
  <c r="N9750" i="5"/>
  <c r="N9749" i="5"/>
  <c r="N9748" i="5"/>
  <c r="N9747" i="5"/>
  <c r="N9746" i="5"/>
  <c r="N9745" i="5"/>
  <c r="N9744" i="5"/>
  <c r="N9743" i="5"/>
  <c r="N9742" i="5"/>
  <c r="N9741" i="5"/>
  <c r="N9740" i="5"/>
  <c r="N9739" i="5"/>
  <c r="N9738" i="5"/>
  <c r="N9737" i="5"/>
  <c r="N9736" i="5"/>
  <c r="N9735" i="5"/>
  <c r="N9734" i="5"/>
  <c r="N9733" i="5"/>
  <c r="N9732" i="5"/>
  <c r="N9731" i="5"/>
  <c r="N9730" i="5"/>
  <c r="N9729" i="5"/>
  <c r="N9728" i="5"/>
  <c r="N9727" i="5"/>
  <c r="N9726" i="5"/>
  <c r="N9725" i="5"/>
  <c r="N9724" i="5"/>
  <c r="N9723" i="5"/>
  <c r="N9722" i="5"/>
  <c r="N9721" i="5"/>
  <c r="N9720" i="5"/>
  <c r="N9719" i="5"/>
  <c r="N9718" i="5"/>
  <c r="N9717" i="5"/>
  <c r="N9716" i="5"/>
  <c r="N9715" i="5"/>
  <c r="N9714" i="5"/>
  <c r="N9713" i="5"/>
  <c r="N9712" i="5"/>
  <c r="N9711" i="5"/>
  <c r="N9710" i="5"/>
  <c r="N9709" i="5"/>
  <c r="N9708" i="5"/>
  <c r="N9707" i="5"/>
  <c r="N9706" i="5"/>
  <c r="N9705" i="5"/>
  <c r="N9704" i="5"/>
  <c r="N9703" i="5"/>
  <c r="N9702" i="5"/>
  <c r="N9701" i="5"/>
  <c r="N9700" i="5"/>
  <c r="N9699" i="5"/>
  <c r="N9698" i="5"/>
  <c r="N9697" i="5"/>
  <c r="N9696" i="5"/>
  <c r="N9695" i="5"/>
  <c r="N9694" i="5"/>
  <c r="N9693" i="5"/>
  <c r="N9692" i="5"/>
  <c r="N9691" i="5"/>
  <c r="N9690" i="5"/>
  <c r="N9689" i="5"/>
  <c r="N9688" i="5"/>
  <c r="N9687" i="5"/>
  <c r="N9686" i="5"/>
  <c r="N9685" i="5"/>
  <c r="N9684" i="5"/>
  <c r="N9683" i="5"/>
  <c r="N9682" i="5"/>
  <c r="N9681" i="5"/>
  <c r="N9680" i="5"/>
  <c r="N9679" i="5"/>
  <c r="N9678" i="5"/>
  <c r="N9677" i="5"/>
  <c r="N9676" i="5"/>
  <c r="N9675" i="5"/>
  <c r="N9674" i="5"/>
  <c r="N9673" i="5"/>
  <c r="N9672" i="5"/>
  <c r="N9671" i="5"/>
  <c r="N9670" i="5"/>
  <c r="N9669" i="5"/>
  <c r="N9668" i="5"/>
  <c r="N9667" i="5"/>
  <c r="N9666" i="5"/>
  <c r="N9665" i="5"/>
  <c r="N9664" i="5"/>
  <c r="N9663" i="5"/>
  <c r="N9662" i="5"/>
  <c r="N9661" i="5"/>
  <c r="N9660" i="5"/>
  <c r="N9659" i="5"/>
  <c r="N9658" i="5"/>
  <c r="N9657" i="5"/>
  <c r="N9656" i="5"/>
  <c r="N9655" i="5"/>
  <c r="N9654" i="5"/>
  <c r="N9653" i="5"/>
  <c r="N9652" i="5"/>
  <c r="N9651" i="5"/>
  <c r="N9650" i="5"/>
  <c r="N9649" i="5"/>
  <c r="N9648" i="5"/>
  <c r="N9647" i="5"/>
  <c r="N9646" i="5"/>
  <c r="N9645" i="5"/>
  <c r="N9644" i="5"/>
  <c r="N9643" i="5"/>
  <c r="N9642" i="5"/>
  <c r="N9641" i="5"/>
  <c r="N9640" i="5"/>
  <c r="N9639" i="5"/>
  <c r="N9638" i="5"/>
  <c r="N9637" i="5"/>
  <c r="N9636" i="5"/>
  <c r="N9635" i="5"/>
  <c r="N9634" i="5"/>
  <c r="N9633" i="5"/>
  <c r="N9632" i="5"/>
  <c r="N9631" i="5"/>
  <c r="N9630" i="5"/>
  <c r="N9629" i="5"/>
  <c r="N9628" i="5"/>
  <c r="N9627" i="5"/>
  <c r="N9626" i="5"/>
  <c r="N9625" i="5"/>
  <c r="N9624" i="5"/>
  <c r="N9623" i="5"/>
  <c r="N9622" i="5"/>
  <c r="N9621" i="5"/>
  <c r="N9620" i="5"/>
  <c r="N9619" i="5"/>
  <c r="N9618" i="5"/>
  <c r="N9617" i="5"/>
  <c r="N9616" i="5"/>
  <c r="N9615" i="5"/>
  <c r="N9614" i="5"/>
  <c r="N9613" i="5"/>
  <c r="N9612" i="5"/>
  <c r="N9611" i="5"/>
  <c r="N9610" i="5"/>
  <c r="N9609" i="5"/>
  <c r="N9608" i="5"/>
  <c r="N9607" i="5"/>
  <c r="N9606" i="5"/>
  <c r="N9605" i="5"/>
  <c r="N9604" i="5"/>
  <c r="N9603" i="5"/>
  <c r="N9602" i="5"/>
  <c r="N9601" i="5"/>
  <c r="N9600" i="5"/>
  <c r="N9599" i="5"/>
  <c r="N9598" i="5"/>
  <c r="N9597" i="5"/>
  <c r="N9596" i="5"/>
  <c r="N9595" i="5"/>
  <c r="N9594" i="5"/>
  <c r="N9593" i="5"/>
  <c r="N9592" i="5"/>
  <c r="N9591" i="5"/>
  <c r="N9590" i="5"/>
  <c r="N9589" i="5"/>
  <c r="N9588" i="5"/>
  <c r="N9587" i="5"/>
  <c r="N9586" i="5"/>
  <c r="N9585" i="5"/>
  <c r="N9584" i="5"/>
  <c r="N9583" i="5"/>
  <c r="N9582" i="5"/>
  <c r="N9581" i="5"/>
  <c r="N9580" i="5"/>
  <c r="N9579" i="5"/>
  <c r="N9578" i="5"/>
  <c r="N9577" i="5"/>
  <c r="N9576" i="5"/>
  <c r="N9575" i="5"/>
  <c r="N9574" i="5"/>
  <c r="N9573" i="5"/>
  <c r="N9572" i="5"/>
  <c r="N9571" i="5"/>
  <c r="N9570" i="5"/>
  <c r="N9569" i="5"/>
  <c r="N9568" i="5"/>
  <c r="N9567" i="5"/>
  <c r="N9566" i="5"/>
  <c r="N9565" i="5"/>
  <c r="N9564" i="5"/>
  <c r="N9563" i="5"/>
  <c r="N9562" i="5"/>
  <c r="N9561" i="5"/>
  <c r="N9560" i="5"/>
  <c r="N9559" i="5"/>
  <c r="N9558" i="5"/>
  <c r="N9557" i="5"/>
  <c r="N9556" i="5"/>
  <c r="N9555" i="5"/>
  <c r="N9554" i="5"/>
  <c r="N9553" i="5"/>
  <c r="N9552" i="5"/>
  <c r="N9551" i="5"/>
  <c r="N9550" i="5"/>
  <c r="N9549" i="5"/>
  <c r="N9548" i="5"/>
  <c r="N9547" i="5"/>
  <c r="N9546" i="5"/>
  <c r="N9545" i="5"/>
  <c r="N9544" i="5"/>
  <c r="N9543" i="5"/>
  <c r="N9542" i="5"/>
  <c r="N9541" i="5"/>
  <c r="N9540" i="5"/>
  <c r="N9539" i="5"/>
  <c r="N9538" i="5"/>
  <c r="N9537" i="5"/>
  <c r="N9536" i="5"/>
  <c r="N9535" i="5"/>
  <c r="N9534" i="5"/>
  <c r="N9533" i="5"/>
  <c r="N9532" i="5"/>
  <c r="N9531" i="5"/>
  <c r="N9530" i="5"/>
  <c r="N9529" i="5"/>
  <c r="N9528" i="5"/>
  <c r="N9527" i="5"/>
  <c r="N9526" i="5"/>
  <c r="N9525" i="5"/>
  <c r="N9524" i="5"/>
  <c r="N9523" i="5"/>
  <c r="N9522" i="5"/>
  <c r="N9521" i="5"/>
  <c r="N9520" i="5"/>
  <c r="N9519" i="5"/>
  <c r="N9518" i="5"/>
  <c r="N9517" i="5"/>
  <c r="N9516" i="5"/>
  <c r="N9515" i="5"/>
  <c r="N9514" i="5"/>
  <c r="N9513" i="5"/>
  <c r="N9512" i="5"/>
  <c r="N9511" i="5"/>
  <c r="N9510" i="5"/>
  <c r="N9509" i="5"/>
  <c r="N9508" i="5"/>
  <c r="N9507" i="5"/>
  <c r="N9506" i="5"/>
  <c r="N9505" i="5"/>
  <c r="N9504" i="5"/>
  <c r="N9503" i="5"/>
  <c r="N9502" i="5"/>
  <c r="N9501" i="5"/>
  <c r="N9500" i="5"/>
  <c r="N9499" i="5"/>
  <c r="N9498" i="5"/>
  <c r="N9497" i="5"/>
  <c r="N9496" i="5"/>
  <c r="N9495" i="5"/>
  <c r="N9494" i="5"/>
  <c r="N9493" i="5"/>
  <c r="N9492" i="5"/>
  <c r="N9491" i="5"/>
  <c r="N9490" i="5"/>
  <c r="N9489" i="5"/>
  <c r="N9488" i="5"/>
  <c r="N9487" i="5"/>
  <c r="N9486" i="5"/>
  <c r="N9485" i="5"/>
  <c r="N9484" i="5"/>
  <c r="N9483" i="5"/>
  <c r="N9482" i="5"/>
  <c r="N9481" i="5"/>
  <c r="N9480" i="5"/>
  <c r="N9479" i="5"/>
  <c r="N9478" i="5"/>
  <c r="N9477" i="5"/>
  <c r="N9476" i="5"/>
  <c r="N9475" i="5"/>
  <c r="N9474" i="5"/>
  <c r="N9473" i="5"/>
  <c r="N9472" i="5"/>
  <c r="N9471" i="5"/>
  <c r="N9470" i="5"/>
  <c r="N9469" i="5"/>
  <c r="N9468" i="5"/>
  <c r="N9467" i="5"/>
  <c r="N9466" i="5"/>
  <c r="N9465" i="5"/>
  <c r="N9464" i="5"/>
  <c r="N9463" i="5"/>
  <c r="N9462" i="5"/>
  <c r="N9461" i="5"/>
  <c r="N9460" i="5"/>
  <c r="N9459" i="5"/>
  <c r="N9458" i="5"/>
  <c r="N9457" i="5"/>
  <c r="N9456" i="5"/>
  <c r="N9455" i="5"/>
  <c r="N9454" i="5"/>
  <c r="N9453" i="5"/>
  <c r="N9452" i="5"/>
  <c r="N9451" i="5"/>
  <c r="N9450" i="5"/>
  <c r="N9449" i="5"/>
  <c r="N9448" i="5"/>
  <c r="N9447" i="5"/>
  <c r="N9446" i="5"/>
  <c r="N9445" i="5"/>
  <c r="N9444" i="5"/>
  <c r="N9443" i="5"/>
  <c r="N9442" i="5"/>
  <c r="N9441" i="5"/>
  <c r="N9440" i="5"/>
  <c r="N9439" i="5"/>
  <c r="N9438" i="5"/>
  <c r="N9437" i="5"/>
  <c r="N9436" i="5"/>
  <c r="N9435" i="5"/>
  <c r="N9434" i="5"/>
  <c r="N9433" i="5"/>
  <c r="N9432" i="5"/>
  <c r="N9431" i="5"/>
  <c r="N9430" i="5"/>
  <c r="N9429" i="5"/>
  <c r="N9428" i="5"/>
  <c r="N9427" i="5"/>
  <c r="N9426" i="5"/>
  <c r="N9425" i="5"/>
  <c r="N9424" i="5"/>
  <c r="N9423" i="5"/>
  <c r="N9422" i="5"/>
  <c r="N9421" i="5"/>
  <c r="N9420" i="5"/>
  <c r="N9419" i="5"/>
  <c r="N9418" i="5"/>
  <c r="N9417" i="5"/>
  <c r="N9416" i="5"/>
  <c r="N9415" i="5"/>
  <c r="N9414" i="5"/>
  <c r="N9413" i="5"/>
  <c r="N9412" i="5"/>
  <c r="N9411" i="5"/>
  <c r="N9410" i="5"/>
  <c r="N9409" i="5"/>
  <c r="N9408" i="5"/>
  <c r="N9407" i="5"/>
  <c r="N9406" i="5"/>
  <c r="N9405" i="5"/>
  <c r="N9404" i="5"/>
  <c r="N9403" i="5"/>
  <c r="N9402" i="5"/>
  <c r="N9401" i="5"/>
  <c r="N9400" i="5"/>
  <c r="N9399" i="5"/>
  <c r="N9398" i="5"/>
  <c r="N9397" i="5"/>
  <c r="N9396" i="5"/>
  <c r="N9395" i="5"/>
  <c r="N9394" i="5"/>
  <c r="N9393" i="5"/>
  <c r="N9392" i="5"/>
  <c r="N9391" i="5"/>
  <c r="N9390" i="5"/>
  <c r="N9389" i="5"/>
  <c r="N9388" i="5"/>
  <c r="N9387" i="5"/>
  <c r="N9386" i="5"/>
  <c r="N9385" i="5"/>
  <c r="N9384" i="5"/>
  <c r="N9383" i="5"/>
  <c r="N9382" i="5"/>
  <c r="N9381" i="5"/>
  <c r="N9380" i="5"/>
  <c r="N9379" i="5"/>
  <c r="N9378" i="5"/>
  <c r="N9377" i="5"/>
  <c r="N9376" i="5"/>
  <c r="N9375" i="5"/>
  <c r="N9374" i="5"/>
  <c r="N9373" i="5"/>
  <c r="N9372" i="5"/>
  <c r="N9371" i="5"/>
  <c r="N9370" i="5"/>
  <c r="N9369" i="5"/>
  <c r="N9368" i="5"/>
  <c r="N9367" i="5"/>
  <c r="N9366" i="5"/>
  <c r="N9365" i="5"/>
  <c r="N9364" i="5"/>
  <c r="N9363" i="5"/>
  <c r="N9362" i="5"/>
  <c r="N9361" i="5"/>
  <c r="N9360" i="5"/>
  <c r="N9359" i="5"/>
  <c r="N9358" i="5"/>
  <c r="N9357" i="5"/>
  <c r="N9356" i="5"/>
  <c r="N9355" i="5"/>
  <c r="N9354" i="5"/>
  <c r="N9353" i="5"/>
  <c r="N9352" i="5"/>
  <c r="N9351" i="5"/>
  <c r="N9350" i="5"/>
  <c r="N9349" i="5"/>
  <c r="N9348" i="5"/>
  <c r="N9347" i="5"/>
  <c r="N9346" i="5"/>
  <c r="N9345" i="5"/>
  <c r="N9344" i="5"/>
  <c r="N9343" i="5"/>
  <c r="N9342" i="5"/>
  <c r="N9341" i="5"/>
  <c r="N9340" i="5"/>
  <c r="N9339" i="5"/>
  <c r="N9338" i="5"/>
  <c r="N9337" i="5"/>
  <c r="N9336" i="5"/>
  <c r="N9335" i="5"/>
  <c r="N9334" i="5"/>
  <c r="N9333" i="5"/>
  <c r="N9332" i="5"/>
  <c r="N9331" i="5"/>
  <c r="N9330" i="5"/>
  <c r="N9329" i="5"/>
  <c r="N9328" i="5"/>
  <c r="N9327" i="5"/>
  <c r="N9326" i="5"/>
  <c r="N9325" i="5"/>
  <c r="N9324" i="5"/>
  <c r="N9323" i="5"/>
  <c r="N9322" i="5"/>
  <c r="N9321" i="5"/>
  <c r="N9320" i="5"/>
  <c r="N9319" i="5"/>
  <c r="N9318" i="5"/>
  <c r="N9317" i="5"/>
  <c r="N9316" i="5"/>
  <c r="N9315" i="5"/>
  <c r="N9314" i="5"/>
  <c r="N9313" i="5"/>
  <c r="N9312" i="5"/>
  <c r="N9311" i="5"/>
  <c r="N9310" i="5"/>
  <c r="N9309" i="5"/>
  <c r="N9308" i="5"/>
  <c r="N9307" i="5"/>
  <c r="N9306" i="5"/>
  <c r="N9305" i="5"/>
  <c r="N9304" i="5"/>
  <c r="N9303" i="5"/>
  <c r="N9302" i="5"/>
  <c r="N9301" i="5"/>
  <c r="N9300" i="5"/>
  <c r="N9299" i="5"/>
  <c r="N9298" i="5"/>
  <c r="N9297" i="5"/>
  <c r="N9296" i="5"/>
  <c r="N9295" i="5"/>
  <c r="N9294" i="5"/>
  <c r="N9293" i="5"/>
  <c r="N9292" i="5"/>
  <c r="N9291" i="5"/>
  <c r="N9290" i="5"/>
  <c r="N9289" i="5"/>
  <c r="N9288" i="5"/>
  <c r="N9287" i="5"/>
  <c r="N9286" i="5"/>
  <c r="N9285" i="5"/>
  <c r="N9284" i="5"/>
  <c r="N9283" i="5"/>
  <c r="N9282" i="5"/>
  <c r="N9281" i="5"/>
  <c r="N9280" i="5"/>
  <c r="N9279" i="5"/>
  <c r="N9278" i="5"/>
  <c r="N9277" i="5"/>
  <c r="N9276" i="5"/>
  <c r="N9275" i="5"/>
  <c r="N9274" i="5"/>
  <c r="N9273" i="5"/>
  <c r="N9272" i="5"/>
  <c r="N9271" i="5"/>
  <c r="N9270" i="5"/>
  <c r="N9269" i="5"/>
  <c r="N9268" i="5"/>
  <c r="N9267" i="5"/>
  <c r="N9266" i="5"/>
  <c r="N9265" i="5"/>
  <c r="N9264" i="5"/>
  <c r="N9263" i="5"/>
  <c r="N9262" i="5"/>
  <c r="N9261" i="5"/>
  <c r="N9260" i="5"/>
  <c r="N9259" i="5"/>
  <c r="N9258" i="5"/>
  <c r="N9257" i="5"/>
  <c r="N9256" i="5"/>
  <c r="N9255" i="5"/>
  <c r="N9254" i="5"/>
  <c r="N9253" i="5"/>
  <c r="N9252" i="5"/>
  <c r="N9251" i="5"/>
  <c r="N9250" i="5"/>
  <c r="N9249" i="5"/>
  <c r="N9248" i="5"/>
  <c r="N9247" i="5"/>
  <c r="N9246" i="5"/>
  <c r="N9245" i="5"/>
  <c r="N9244" i="5"/>
  <c r="N9243" i="5"/>
  <c r="N9242" i="5"/>
  <c r="N9241" i="5"/>
  <c r="N9240" i="5"/>
  <c r="N9239" i="5"/>
  <c r="N9238" i="5"/>
  <c r="N9237" i="5"/>
  <c r="N9236" i="5"/>
  <c r="N9235" i="5"/>
  <c r="N9234" i="5"/>
  <c r="N9233" i="5"/>
  <c r="N9232" i="5"/>
  <c r="N9231" i="5"/>
  <c r="N9230" i="5"/>
  <c r="N9229" i="5"/>
  <c r="N9228" i="5"/>
  <c r="N9227" i="5"/>
  <c r="N9226" i="5"/>
  <c r="N9225" i="5"/>
  <c r="N9224" i="5"/>
  <c r="N9223" i="5"/>
  <c r="N9222" i="5"/>
  <c r="N9221" i="5"/>
  <c r="N9220" i="5"/>
  <c r="N9219" i="5"/>
  <c r="N9218" i="5"/>
  <c r="N9217" i="5"/>
  <c r="N9216" i="5"/>
  <c r="N9215" i="5"/>
  <c r="N9214" i="5"/>
  <c r="N9213" i="5"/>
  <c r="N9212" i="5"/>
  <c r="N9211" i="5"/>
  <c r="N9210" i="5"/>
  <c r="N9209" i="5"/>
  <c r="N9208" i="5"/>
  <c r="N9207" i="5"/>
  <c r="N9206" i="5"/>
  <c r="N9205" i="5"/>
  <c r="N9204" i="5"/>
  <c r="N9203" i="5"/>
  <c r="N9202" i="5"/>
  <c r="N9201" i="5"/>
  <c r="N9200" i="5"/>
  <c r="N9199" i="5"/>
  <c r="N9198" i="5"/>
  <c r="N9197" i="5"/>
  <c r="N9196" i="5"/>
  <c r="N9195" i="5"/>
  <c r="N9194" i="5"/>
  <c r="N9193" i="5"/>
  <c r="N9192" i="5"/>
  <c r="N9191" i="5"/>
  <c r="N9190" i="5"/>
  <c r="N9189" i="5"/>
  <c r="N9188" i="5"/>
  <c r="N9187" i="5"/>
  <c r="N9186" i="5"/>
  <c r="N9185" i="5"/>
  <c r="N9184" i="5"/>
  <c r="N9183" i="5"/>
  <c r="N9182" i="5"/>
  <c r="N9181" i="5"/>
  <c r="N9180" i="5"/>
  <c r="N9179" i="5"/>
  <c r="N9178" i="5"/>
  <c r="N9177" i="5"/>
  <c r="N9176" i="5"/>
  <c r="N9175" i="5"/>
  <c r="N9174" i="5"/>
  <c r="N9173" i="5"/>
  <c r="N9172" i="5"/>
  <c r="N9171" i="5"/>
  <c r="N9170" i="5"/>
  <c r="N9169" i="5"/>
  <c r="N9168" i="5"/>
  <c r="N9167" i="5"/>
  <c r="N9166" i="5"/>
  <c r="N9165" i="5"/>
  <c r="N9164" i="5"/>
  <c r="N9163" i="5"/>
  <c r="N9162" i="5"/>
  <c r="N9161" i="5"/>
  <c r="N9160" i="5"/>
  <c r="N9159" i="5"/>
  <c r="N9158" i="5"/>
  <c r="N9157" i="5"/>
  <c r="N9156" i="5"/>
  <c r="N9155" i="5"/>
  <c r="N9154" i="5"/>
  <c r="N9153" i="5"/>
  <c r="N9152" i="5"/>
  <c r="N9151" i="5"/>
  <c r="N9150" i="5"/>
  <c r="N9149" i="5"/>
  <c r="N9148" i="5"/>
  <c r="N9147" i="5"/>
  <c r="N9146" i="5"/>
  <c r="N9145" i="5"/>
  <c r="N9144" i="5"/>
  <c r="N9143" i="5"/>
  <c r="N9142" i="5"/>
  <c r="N9141" i="5"/>
  <c r="N9140" i="5"/>
  <c r="N9139" i="5"/>
  <c r="N9138" i="5"/>
  <c r="N9137" i="5"/>
  <c r="N9136" i="5"/>
  <c r="N9135" i="5"/>
  <c r="N9134" i="5"/>
  <c r="N9133" i="5"/>
  <c r="N9132" i="5"/>
  <c r="N9131" i="5"/>
  <c r="N9130" i="5"/>
  <c r="N9129" i="5"/>
  <c r="N9128" i="5"/>
  <c r="N9127" i="5"/>
  <c r="N9126" i="5"/>
  <c r="N9125" i="5"/>
  <c r="N9124" i="5"/>
  <c r="N9123" i="5"/>
  <c r="N9122" i="5"/>
  <c r="N9121" i="5"/>
  <c r="N9120" i="5"/>
  <c r="N9119" i="5"/>
  <c r="N9118" i="5"/>
  <c r="N9117" i="5"/>
  <c r="N9116" i="5"/>
  <c r="N9115" i="5"/>
  <c r="N9114" i="5"/>
  <c r="N9113" i="5"/>
  <c r="N9112" i="5"/>
  <c r="N9111" i="5"/>
  <c r="N9110" i="5"/>
  <c r="N9109" i="5"/>
  <c r="N9108" i="5"/>
  <c r="N9107" i="5"/>
  <c r="N9106" i="5"/>
  <c r="N9105" i="5"/>
  <c r="N9104" i="5"/>
  <c r="N9103" i="5"/>
  <c r="N9102" i="5"/>
  <c r="N9101" i="5"/>
  <c r="N9100" i="5"/>
  <c r="N9099" i="5"/>
  <c r="N9098" i="5"/>
  <c r="N9097" i="5"/>
  <c r="N9096" i="5"/>
  <c r="N9095" i="5"/>
  <c r="N9094" i="5"/>
  <c r="N9093" i="5"/>
  <c r="N9092" i="5"/>
  <c r="N9091" i="5"/>
  <c r="N9090" i="5"/>
  <c r="N9089" i="5"/>
  <c r="N9088" i="5"/>
  <c r="N9087" i="5"/>
  <c r="N9086" i="5"/>
  <c r="N9085" i="5"/>
  <c r="N9084" i="5"/>
  <c r="N9083" i="5"/>
  <c r="N9082" i="5"/>
  <c r="N9081" i="5"/>
  <c r="N9080" i="5"/>
  <c r="N9079" i="5"/>
  <c r="N9078" i="5"/>
  <c r="N9077" i="5"/>
  <c r="N9076" i="5"/>
  <c r="N9075" i="5"/>
  <c r="N9074" i="5"/>
  <c r="N9073" i="5"/>
  <c r="N9072" i="5"/>
  <c r="N9071" i="5"/>
  <c r="N9070" i="5"/>
  <c r="N9069" i="5"/>
  <c r="N9068" i="5"/>
  <c r="N9067" i="5"/>
  <c r="N9066" i="5"/>
  <c r="N9065" i="5"/>
  <c r="N9064" i="5"/>
  <c r="N9063" i="5"/>
  <c r="N9062" i="5"/>
  <c r="N9061" i="5"/>
  <c r="N9060" i="5"/>
  <c r="N9059" i="5"/>
  <c r="N9058" i="5"/>
  <c r="N9057" i="5"/>
  <c r="N9056" i="5"/>
  <c r="N9055" i="5"/>
  <c r="N9054" i="5"/>
  <c r="N9053" i="5"/>
  <c r="N9052" i="5"/>
  <c r="N9051" i="5"/>
  <c r="N9050" i="5"/>
  <c r="N9049" i="5"/>
  <c r="N9048" i="5"/>
  <c r="N9047" i="5"/>
  <c r="N9046" i="5"/>
  <c r="N9045" i="5"/>
  <c r="N9044" i="5"/>
  <c r="N9043" i="5"/>
  <c r="N9042" i="5"/>
  <c r="N9041" i="5"/>
  <c r="N9040" i="5"/>
  <c r="N9039" i="5"/>
  <c r="N9038" i="5"/>
  <c r="N9037" i="5"/>
  <c r="N9036" i="5"/>
  <c r="N9035" i="5"/>
  <c r="N9034" i="5"/>
  <c r="N9033" i="5"/>
  <c r="N9032" i="5"/>
  <c r="N9031" i="5"/>
  <c r="N9030" i="5"/>
  <c r="N9029" i="5"/>
  <c r="N9028" i="5"/>
  <c r="N9027" i="5"/>
  <c r="N9026" i="5"/>
  <c r="N9025" i="5"/>
  <c r="N9024" i="5"/>
  <c r="N9023" i="5"/>
  <c r="N9022" i="5"/>
  <c r="N9021" i="5"/>
  <c r="N9020" i="5"/>
  <c r="N9019" i="5"/>
  <c r="N9018" i="5"/>
  <c r="N9017" i="5"/>
  <c r="N9016" i="5"/>
  <c r="N9015" i="5"/>
  <c r="N9014" i="5"/>
  <c r="N9013" i="5"/>
  <c r="N9012" i="5"/>
  <c r="N9011" i="5"/>
  <c r="N9010" i="5"/>
  <c r="N9009" i="5"/>
  <c r="N9008" i="5"/>
  <c r="N9007" i="5"/>
  <c r="N9006" i="5"/>
  <c r="N9005" i="5"/>
  <c r="N9004" i="5"/>
  <c r="N9003" i="5"/>
  <c r="N9002" i="5"/>
  <c r="N9001" i="5"/>
  <c r="N9000" i="5"/>
  <c r="N8999" i="5"/>
  <c r="N8998" i="5"/>
  <c r="N8997" i="5"/>
  <c r="N8996" i="5"/>
  <c r="N8995" i="5"/>
  <c r="N8994" i="5"/>
  <c r="N8993" i="5"/>
  <c r="N8992" i="5"/>
  <c r="N8991" i="5"/>
  <c r="N8990" i="5"/>
  <c r="N8989" i="5"/>
  <c r="N8988" i="5"/>
  <c r="N8987" i="5"/>
  <c r="N8986" i="5"/>
  <c r="N8985" i="5"/>
  <c r="N8984" i="5"/>
  <c r="N8983" i="5"/>
  <c r="N8982" i="5"/>
  <c r="N8981" i="5"/>
  <c r="N8980" i="5"/>
  <c r="N8979" i="5"/>
  <c r="N8978" i="5"/>
  <c r="N8977" i="5"/>
  <c r="N8976" i="5"/>
  <c r="N8975" i="5"/>
  <c r="N8974" i="5"/>
  <c r="N8973" i="5"/>
  <c r="N8972" i="5"/>
  <c r="N8971" i="5"/>
  <c r="N8970" i="5"/>
  <c r="N8969" i="5"/>
  <c r="N8968" i="5"/>
  <c r="N8967" i="5"/>
  <c r="N8966" i="5"/>
  <c r="N8965" i="5"/>
  <c r="N8964" i="5"/>
  <c r="N8963" i="5"/>
  <c r="N8962" i="5"/>
  <c r="N8961" i="5"/>
  <c r="N8960" i="5"/>
  <c r="N8959" i="5"/>
  <c r="N8958" i="5"/>
  <c r="N8957" i="5"/>
  <c r="N8956" i="5"/>
  <c r="N8955" i="5"/>
  <c r="N8954" i="5"/>
  <c r="N8953" i="5"/>
  <c r="N8952" i="5"/>
  <c r="N8951" i="5"/>
  <c r="N8950" i="5"/>
  <c r="N8949" i="5"/>
  <c r="N8948" i="5"/>
  <c r="N8947" i="5"/>
  <c r="N8946" i="5"/>
  <c r="N8945" i="5"/>
  <c r="N8944" i="5"/>
  <c r="N8943" i="5"/>
  <c r="N8942" i="5"/>
  <c r="N8941" i="5"/>
  <c r="N8940" i="5"/>
  <c r="N8939" i="5"/>
  <c r="N8938" i="5"/>
  <c r="N8937" i="5"/>
  <c r="N8936" i="5"/>
  <c r="N8935" i="5"/>
  <c r="N8934" i="5"/>
  <c r="N8933" i="5"/>
  <c r="N8932" i="5"/>
  <c r="N8931" i="5"/>
  <c r="N8930" i="5"/>
  <c r="N8929" i="5"/>
  <c r="N8928" i="5"/>
  <c r="N8927" i="5"/>
  <c r="N8926" i="5"/>
  <c r="N8925" i="5"/>
  <c r="N8924" i="5"/>
  <c r="N8923" i="5"/>
  <c r="N8922" i="5"/>
  <c r="N8921" i="5"/>
  <c r="N8920" i="5"/>
  <c r="N8919" i="5"/>
  <c r="N8918" i="5"/>
  <c r="N8917" i="5"/>
  <c r="N8916" i="5"/>
  <c r="N8915" i="5"/>
  <c r="N8914" i="5"/>
  <c r="N8913" i="5"/>
  <c r="N8912" i="5"/>
  <c r="N8911" i="5"/>
  <c r="N8910" i="5"/>
  <c r="N8909" i="5"/>
  <c r="N8908" i="5"/>
  <c r="N8907" i="5"/>
  <c r="N8906" i="5"/>
  <c r="N8905" i="5"/>
  <c r="N8904" i="5"/>
  <c r="N8903" i="5"/>
  <c r="N8902" i="5"/>
  <c r="N8901" i="5"/>
  <c r="N8900" i="5"/>
  <c r="N8899" i="5"/>
  <c r="N8898" i="5"/>
  <c r="N8897" i="5"/>
  <c r="N8896" i="5"/>
  <c r="N8895" i="5"/>
  <c r="N8894" i="5"/>
  <c r="N8893" i="5"/>
  <c r="N8892" i="5"/>
  <c r="N8891" i="5"/>
  <c r="N8890" i="5"/>
  <c r="N8889" i="5"/>
  <c r="N8888" i="5"/>
  <c r="N8887" i="5"/>
  <c r="N8886" i="5"/>
  <c r="N8885" i="5"/>
  <c r="N8884" i="5"/>
  <c r="N8883" i="5"/>
  <c r="N8882" i="5"/>
  <c r="N8881" i="5"/>
  <c r="N8880" i="5"/>
  <c r="N8879" i="5"/>
  <c r="N8878" i="5"/>
  <c r="N8877" i="5"/>
  <c r="N8876" i="5"/>
  <c r="N8875" i="5"/>
  <c r="N8874" i="5"/>
  <c r="N8873" i="5"/>
  <c r="N8872" i="5"/>
  <c r="N8871" i="5"/>
  <c r="N8870" i="5"/>
  <c r="N8869" i="5"/>
  <c r="N8868" i="5"/>
  <c r="N8867" i="5"/>
  <c r="N8866" i="5"/>
  <c r="N8865" i="5"/>
  <c r="N8864" i="5"/>
  <c r="N8863" i="5"/>
  <c r="N8862" i="5"/>
  <c r="N8861" i="5"/>
  <c r="N8860" i="5"/>
  <c r="N8859" i="5"/>
  <c r="N8858" i="5"/>
  <c r="N8857" i="5"/>
  <c r="N8856" i="5"/>
  <c r="N8855" i="5"/>
  <c r="N8854" i="5"/>
  <c r="N8853" i="5"/>
  <c r="N8852" i="5"/>
  <c r="N8851" i="5"/>
  <c r="N8850" i="5"/>
  <c r="N8849" i="5"/>
  <c r="N8848" i="5"/>
  <c r="N8847" i="5"/>
  <c r="N8846" i="5"/>
  <c r="N8845" i="5"/>
  <c r="N8844" i="5"/>
  <c r="N8843" i="5"/>
  <c r="N8842" i="5"/>
  <c r="N8841" i="5"/>
  <c r="N8840" i="5"/>
  <c r="N8839" i="5"/>
  <c r="N8838" i="5"/>
  <c r="N8837" i="5"/>
  <c r="N8836" i="5"/>
  <c r="N8835" i="5"/>
  <c r="N8834" i="5"/>
  <c r="N8833" i="5"/>
  <c r="N8832" i="5"/>
  <c r="N8831" i="5"/>
  <c r="N8830" i="5"/>
  <c r="N8829" i="5"/>
  <c r="N8828" i="5"/>
  <c r="N8827" i="5"/>
  <c r="N8826" i="5"/>
  <c r="N8825" i="5"/>
  <c r="N8824" i="5"/>
  <c r="N8823" i="5"/>
  <c r="N8822" i="5"/>
  <c r="N8821" i="5"/>
  <c r="N8820" i="5"/>
  <c r="N8819" i="5"/>
  <c r="N8818" i="5"/>
  <c r="N8817" i="5"/>
  <c r="N8816" i="5"/>
  <c r="N8815" i="5"/>
  <c r="N8814" i="5"/>
  <c r="N8813" i="5"/>
  <c r="N8812" i="5"/>
  <c r="N8811" i="5"/>
  <c r="N8810" i="5"/>
  <c r="N8809" i="5"/>
  <c r="N8808" i="5"/>
  <c r="N8807" i="5"/>
  <c r="N8806" i="5"/>
  <c r="N8805" i="5"/>
  <c r="N8804" i="5"/>
  <c r="N8803" i="5"/>
  <c r="N8802" i="5"/>
  <c r="N8801" i="5"/>
  <c r="N8800" i="5"/>
  <c r="N8799" i="5"/>
  <c r="N8798" i="5"/>
  <c r="N8797" i="5"/>
  <c r="N8796" i="5"/>
  <c r="N8795" i="5"/>
  <c r="N8794" i="5"/>
  <c r="N8793" i="5"/>
  <c r="N8792" i="5"/>
  <c r="N8791" i="5"/>
  <c r="N8790" i="5"/>
  <c r="N8789" i="5"/>
  <c r="N8788" i="5"/>
  <c r="N8787" i="5"/>
  <c r="N8786" i="5"/>
  <c r="N8785" i="5"/>
  <c r="N8784" i="5"/>
  <c r="N8783" i="5"/>
  <c r="N8782" i="5"/>
  <c r="N8781" i="5"/>
  <c r="N8780" i="5"/>
  <c r="N8779" i="5"/>
  <c r="N8778" i="5"/>
  <c r="N8777" i="5"/>
  <c r="N8776" i="5"/>
  <c r="N8775" i="5"/>
  <c r="N8774" i="5"/>
  <c r="N8773" i="5"/>
  <c r="N8772" i="5"/>
  <c r="N8771" i="5"/>
  <c r="N8770" i="5"/>
  <c r="N8769" i="5"/>
  <c r="N8768" i="5"/>
  <c r="N8767" i="5"/>
  <c r="N8766" i="5"/>
  <c r="N8765" i="5"/>
  <c r="N8764" i="5"/>
  <c r="N8763" i="5"/>
  <c r="N8762" i="5"/>
  <c r="N8761" i="5"/>
  <c r="N8760" i="5"/>
  <c r="N8759" i="5"/>
  <c r="N8758" i="5"/>
  <c r="N8757" i="5"/>
  <c r="N8756" i="5"/>
  <c r="N8755" i="5"/>
  <c r="N8754" i="5"/>
  <c r="N8753" i="5"/>
  <c r="N8752" i="5"/>
  <c r="N8751" i="5"/>
  <c r="N8750" i="5"/>
  <c r="N8749" i="5"/>
  <c r="N8748" i="5"/>
  <c r="N8747" i="5"/>
  <c r="N8746" i="5"/>
  <c r="N8745" i="5"/>
  <c r="N8744" i="5"/>
  <c r="N8743" i="5"/>
  <c r="N8742" i="5"/>
  <c r="N8741" i="5"/>
  <c r="N8740" i="5"/>
  <c r="N8739" i="5"/>
  <c r="N8738" i="5"/>
  <c r="N8737" i="5"/>
  <c r="N8736" i="5"/>
  <c r="N8735" i="5"/>
  <c r="N8734" i="5"/>
  <c r="N8733" i="5"/>
  <c r="N8732" i="5"/>
  <c r="N8731" i="5"/>
  <c r="N8730" i="5"/>
  <c r="N8729" i="5"/>
  <c r="N8728" i="5"/>
  <c r="N8727" i="5"/>
  <c r="N8726" i="5"/>
  <c r="N8725" i="5"/>
  <c r="N8724" i="5"/>
  <c r="N8723" i="5"/>
  <c r="N8722" i="5"/>
  <c r="N8721" i="5"/>
  <c r="N8720" i="5"/>
  <c r="N8719" i="5"/>
  <c r="N8718" i="5"/>
  <c r="N8717" i="5"/>
  <c r="N8716" i="5"/>
  <c r="N8715" i="5"/>
  <c r="N8714" i="5"/>
  <c r="N8713" i="5"/>
  <c r="N8712" i="5"/>
  <c r="N8711" i="5"/>
  <c r="N8710" i="5"/>
  <c r="N8709" i="5"/>
  <c r="N8708" i="5"/>
  <c r="N8707" i="5"/>
  <c r="N8706" i="5"/>
  <c r="N8705" i="5"/>
  <c r="N8704" i="5"/>
  <c r="N8703" i="5"/>
  <c r="N8702" i="5"/>
  <c r="N8701" i="5"/>
  <c r="N8700" i="5"/>
  <c r="N8699" i="5"/>
  <c r="N8698" i="5"/>
  <c r="N8697" i="5"/>
  <c r="N8696" i="5"/>
  <c r="N8695" i="5"/>
  <c r="N8694" i="5"/>
  <c r="N8693" i="5"/>
  <c r="N8692" i="5"/>
  <c r="N8691" i="5"/>
  <c r="N8690" i="5"/>
  <c r="N8689" i="5"/>
  <c r="N8688" i="5"/>
  <c r="N8687" i="5"/>
  <c r="N8686" i="5"/>
  <c r="N8685" i="5"/>
  <c r="N8684" i="5"/>
  <c r="N8683" i="5"/>
  <c r="N8682" i="5"/>
  <c r="N8681" i="5"/>
  <c r="N8680" i="5"/>
  <c r="N8679" i="5"/>
  <c r="N8678" i="5"/>
  <c r="N8677" i="5"/>
  <c r="N8676" i="5"/>
  <c r="N8675" i="5"/>
  <c r="N8674" i="5"/>
  <c r="N8673" i="5"/>
  <c r="N8672" i="5"/>
  <c r="N8671" i="5"/>
  <c r="N8670" i="5"/>
  <c r="N8669" i="5"/>
  <c r="N8668" i="5"/>
  <c r="N8667" i="5"/>
  <c r="N8666" i="5"/>
  <c r="N8665" i="5"/>
  <c r="N8664" i="5"/>
  <c r="N8663" i="5"/>
  <c r="N8662" i="5"/>
  <c r="N8661" i="5"/>
  <c r="N8660" i="5"/>
  <c r="N8659" i="5"/>
  <c r="N8658" i="5"/>
  <c r="N8657" i="5"/>
  <c r="N8656" i="5"/>
  <c r="N8655" i="5"/>
  <c r="N8654" i="5"/>
  <c r="N8653" i="5"/>
  <c r="N8652" i="5"/>
  <c r="N8651" i="5"/>
  <c r="N8650" i="5"/>
  <c r="N8649" i="5"/>
  <c r="N8648" i="5"/>
  <c r="N8647" i="5"/>
  <c r="N8646" i="5"/>
  <c r="N8645" i="5"/>
  <c r="N8644" i="5"/>
  <c r="N8643" i="5"/>
  <c r="N8642" i="5"/>
  <c r="N8641" i="5"/>
  <c r="N8640" i="5"/>
  <c r="N8639" i="5"/>
  <c r="N8638" i="5"/>
  <c r="N8637" i="5"/>
  <c r="N8636" i="5"/>
  <c r="N8635" i="5"/>
  <c r="N8634" i="5"/>
  <c r="N8633" i="5"/>
  <c r="N8632" i="5"/>
  <c r="N8631" i="5"/>
  <c r="N8630" i="5"/>
  <c r="N8629" i="5"/>
  <c r="N8628" i="5"/>
  <c r="N8627" i="5"/>
  <c r="N8626" i="5"/>
  <c r="N8625" i="5"/>
  <c r="N8624" i="5"/>
  <c r="N8623" i="5"/>
  <c r="N8622" i="5"/>
  <c r="N8621" i="5"/>
  <c r="N8620" i="5"/>
  <c r="N8619" i="5"/>
  <c r="N8618" i="5"/>
  <c r="N8617" i="5"/>
  <c r="N8616" i="5"/>
  <c r="N8615" i="5"/>
  <c r="N8614" i="5"/>
  <c r="N8613" i="5"/>
  <c r="N8612" i="5"/>
  <c r="N8611" i="5"/>
  <c r="N8610" i="5"/>
  <c r="N8609" i="5"/>
  <c r="N8608" i="5"/>
  <c r="N8607" i="5"/>
  <c r="N8606" i="5"/>
  <c r="N8605" i="5"/>
  <c r="N8604" i="5"/>
  <c r="N8603" i="5"/>
  <c r="N8602" i="5"/>
  <c r="N8601" i="5"/>
  <c r="N8600" i="5"/>
  <c r="N8599" i="5"/>
  <c r="N8598" i="5"/>
  <c r="N8597" i="5"/>
  <c r="N8596" i="5"/>
  <c r="N8595" i="5"/>
  <c r="N8594" i="5"/>
  <c r="N8593" i="5"/>
  <c r="N8592" i="5"/>
  <c r="N8591" i="5"/>
  <c r="N8590" i="5"/>
  <c r="N8589" i="5"/>
  <c r="N8588" i="5"/>
  <c r="N8587" i="5"/>
  <c r="N8586" i="5"/>
  <c r="N8585" i="5"/>
  <c r="N8584" i="5"/>
  <c r="N8583" i="5"/>
  <c r="N8582" i="5"/>
  <c r="N8581" i="5"/>
  <c r="N8580" i="5"/>
  <c r="N8579" i="5"/>
  <c r="N8578" i="5"/>
  <c r="N8577" i="5"/>
  <c r="N8576" i="5"/>
  <c r="N8575" i="5"/>
  <c r="N8574" i="5"/>
  <c r="N8573" i="5"/>
  <c r="N8572" i="5"/>
  <c r="N8571" i="5"/>
  <c r="N8570" i="5"/>
  <c r="N8569" i="5"/>
  <c r="N8568" i="5"/>
  <c r="N8567" i="5"/>
  <c r="N8566" i="5"/>
  <c r="N8565" i="5"/>
  <c r="N8564" i="5"/>
  <c r="N8563" i="5"/>
  <c r="N8562" i="5"/>
  <c r="N8561" i="5"/>
  <c r="N8560" i="5"/>
  <c r="N8559" i="5"/>
  <c r="N8558" i="5"/>
  <c r="N8557" i="5"/>
  <c r="N8556" i="5"/>
  <c r="N8555" i="5"/>
  <c r="N8554" i="5"/>
  <c r="N8553" i="5"/>
  <c r="N8552" i="5"/>
  <c r="N8551" i="5"/>
  <c r="N8550" i="5"/>
  <c r="N8549" i="5"/>
  <c r="N8548" i="5"/>
  <c r="N8547" i="5"/>
  <c r="N8546" i="5"/>
  <c r="N8545" i="5"/>
  <c r="N8544" i="5"/>
  <c r="N8543" i="5"/>
  <c r="N8542" i="5"/>
  <c r="N8541" i="5"/>
  <c r="N8540" i="5"/>
  <c r="N8539" i="5"/>
  <c r="N8538" i="5"/>
  <c r="N8537" i="5"/>
  <c r="N8536" i="5"/>
  <c r="N8535" i="5"/>
  <c r="N8534" i="5"/>
  <c r="N8533" i="5"/>
  <c r="N8532" i="5"/>
  <c r="N8531" i="5"/>
  <c r="N8530" i="5"/>
  <c r="N8529" i="5"/>
  <c r="N8528" i="5"/>
  <c r="N8527" i="5"/>
  <c r="N8526" i="5"/>
  <c r="N8525" i="5"/>
  <c r="N8524" i="5"/>
  <c r="N8523" i="5"/>
  <c r="N8522" i="5"/>
  <c r="N8521" i="5"/>
  <c r="N8520" i="5"/>
  <c r="N8519" i="5"/>
  <c r="N8518" i="5"/>
  <c r="N8517" i="5"/>
  <c r="N8516" i="5"/>
  <c r="N8515" i="5"/>
  <c r="N8514" i="5"/>
  <c r="N8513" i="5"/>
  <c r="N8512" i="5"/>
  <c r="N8511" i="5"/>
  <c r="N8510" i="5"/>
  <c r="N8509" i="5"/>
  <c r="N8508" i="5"/>
  <c r="N8507" i="5"/>
  <c r="N8506" i="5"/>
  <c r="N8505" i="5"/>
  <c r="N8504" i="5"/>
  <c r="N8503" i="5"/>
  <c r="N8502" i="5"/>
  <c r="N8501" i="5"/>
  <c r="N8500" i="5"/>
  <c r="N8499" i="5"/>
  <c r="N8498" i="5"/>
  <c r="N8497" i="5"/>
  <c r="N8496" i="5"/>
  <c r="N8495" i="5"/>
  <c r="N8494" i="5"/>
  <c r="N8493" i="5"/>
  <c r="N8492" i="5"/>
  <c r="N8491" i="5"/>
  <c r="N8490" i="5"/>
  <c r="N8489" i="5"/>
  <c r="N8488" i="5"/>
  <c r="N8487" i="5"/>
  <c r="N8486" i="5"/>
  <c r="N8485" i="5"/>
  <c r="N8484" i="5"/>
  <c r="N8483" i="5"/>
  <c r="N8482" i="5"/>
  <c r="N8481" i="5"/>
  <c r="N8480" i="5"/>
  <c r="N8479" i="5"/>
  <c r="N8478" i="5"/>
  <c r="N8477" i="5"/>
  <c r="N8476" i="5"/>
  <c r="N8475" i="5"/>
  <c r="N8474" i="5"/>
  <c r="N8473" i="5"/>
  <c r="N8472" i="5"/>
  <c r="N8471" i="5"/>
  <c r="N8470" i="5"/>
  <c r="N8469" i="5"/>
  <c r="N8468" i="5"/>
  <c r="N8467" i="5"/>
  <c r="N8466" i="5"/>
  <c r="N8465" i="5"/>
  <c r="N8464" i="5"/>
  <c r="N8463" i="5"/>
  <c r="N8462" i="5"/>
  <c r="N8461" i="5"/>
  <c r="N8460" i="5"/>
  <c r="N8459" i="5"/>
  <c r="N8458" i="5"/>
  <c r="N8457" i="5"/>
  <c r="N8456" i="5"/>
  <c r="N8455" i="5"/>
  <c r="N8454" i="5"/>
  <c r="N8453" i="5"/>
  <c r="N8452" i="5"/>
  <c r="N8451" i="5"/>
  <c r="N8450" i="5"/>
  <c r="N8449" i="5"/>
  <c r="N8448" i="5"/>
  <c r="N8447" i="5"/>
  <c r="N8446" i="5"/>
  <c r="N8445" i="5"/>
  <c r="N8444" i="5"/>
  <c r="N8443" i="5"/>
  <c r="N8442" i="5"/>
  <c r="N8441" i="5"/>
  <c r="N8440" i="5"/>
  <c r="N8439" i="5"/>
  <c r="N8438" i="5"/>
  <c r="N8437" i="5"/>
  <c r="N8436" i="5"/>
  <c r="N8435" i="5"/>
  <c r="N8434" i="5"/>
  <c r="N8433" i="5"/>
  <c r="N8432" i="5"/>
  <c r="N8431" i="5"/>
  <c r="N8430" i="5"/>
  <c r="N8429" i="5"/>
  <c r="N8428" i="5"/>
  <c r="N8427" i="5"/>
  <c r="N8426" i="5"/>
  <c r="N8425" i="5"/>
  <c r="N8424" i="5"/>
  <c r="N8423" i="5"/>
  <c r="N8422" i="5"/>
  <c r="N8421" i="5"/>
  <c r="N8420" i="5"/>
  <c r="N8419" i="5"/>
  <c r="N8418" i="5"/>
  <c r="N8417" i="5"/>
  <c r="N8416" i="5"/>
  <c r="N8415" i="5"/>
  <c r="N8414" i="5"/>
  <c r="N8413" i="5"/>
  <c r="N8412" i="5"/>
  <c r="N8411" i="5"/>
  <c r="N8410" i="5"/>
  <c r="N8409" i="5"/>
  <c r="N8408" i="5"/>
  <c r="N8407" i="5"/>
  <c r="N8406" i="5"/>
  <c r="N8405" i="5"/>
  <c r="N8404" i="5"/>
  <c r="N8403" i="5"/>
  <c r="N8402" i="5"/>
  <c r="N8401" i="5"/>
  <c r="N8400" i="5"/>
  <c r="N8399" i="5"/>
  <c r="N8398" i="5"/>
  <c r="N8397" i="5"/>
  <c r="N8396" i="5"/>
  <c r="N8395" i="5"/>
  <c r="N8394" i="5"/>
  <c r="N8393" i="5"/>
  <c r="N8392" i="5"/>
  <c r="N8391" i="5"/>
  <c r="N8390" i="5"/>
  <c r="N8389" i="5"/>
  <c r="N8388" i="5"/>
  <c r="N8387" i="5"/>
  <c r="N8386" i="5"/>
  <c r="N8385" i="5"/>
  <c r="N8384" i="5"/>
  <c r="N8383" i="5"/>
  <c r="N8382" i="5"/>
  <c r="N8381" i="5"/>
  <c r="N8380" i="5"/>
  <c r="N8379" i="5"/>
  <c r="N8378" i="5"/>
  <c r="N8377" i="5"/>
  <c r="N8376" i="5"/>
  <c r="N8375" i="5"/>
  <c r="N8374" i="5"/>
  <c r="N8373" i="5"/>
  <c r="N8372" i="5"/>
  <c r="N8371" i="5"/>
  <c r="N8370" i="5"/>
  <c r="N8369" i="5"/>
  <c r="N8368" i="5"/>
  <c r="N8367" i="5"/>
  <c r="N8366" i="5"/>
  <c r="N8365" i="5"/>
  <c r="N8364" i="5"/>
  <c r="N8363" i="5"/>
  <c r="N8362" i="5"/>
  <c r="N8361" i="5"/>
  <c r="N8360" i="5"/>
  <c r="N8359" i="5"/>
  <c r="N8358" i="5"/>
  <c r="N8357" i="5"/>
  <c r="N8356" i="5"/>
  <c r="N8355" i="5"/>
  <c r="N8354" i="5"/>
  <c r="N8353" i="5"/>
  <c r="N8352" i="5"/>
  <c r="N8351" i="5"/>
  <c r="N8350" i="5"/>
  <c r="N8349" i="5"/>
  <c r="N8348" i="5"/>
  <c r="N8347" i="5"/>
  <c r="N8346" i="5"/>
  <c r="N8345" i="5"/>
  <c r="N8344" i="5"/>
  <c r="N8343" i="5"/>
  <c r="N8342" i="5"/>
  <c r="N8341" i="5"/>
  <c r="N8340" i="5"/>
  <c r="N8339" i="5"/>
  <c r="N8338" i="5"/>
  <c r="N8337" i="5"/>
  <c r="N8336" i="5"/>
  <c r="N8335" i="5"/>
  <c r="N8334" i="5"/>
  <c r="N8333" i="5"/>
  <c r="N8332" i="5"/>
  <c r="N8331" i="5"/>
  <c r="N8330" i="5"/>
  <c r="N8329" i="5"/>
  <c r="N8328" i="5"/>
  <c r="N8327" i="5"/>
  <c r="N8326" i="5"/>
  <c r="N8325" i="5"/>
  <c r="N8324" i="5"/>
  <c r="N8323" i="5"/>
  <c r="N8322" i="5"/>
  <c r="N8321" i="5"/>
  <c r="N8320" i="5"/>
  <c r="N8319" i="5"/>
  <c r="N8318" i="5"/>
  <c r="N8317" i="5"/>
  <c r="N8316" i="5"/>
  <c r="N8315" i="5"/>
  <c r="N8314" i="5"/>
  <c r="N8313" i="5"/>
  <c r="N8312" i="5"/>
  <c r="N8311" i="5"/>
  <c r="N8310" i="5"/>
  <c r="N8309" i="5"/>
  <c r="N8308" i="5"/>
  <c r="N8307" i="5"/>
  <c r="N8306" i="5"/>
  <c r="N8305" i="5"/>
  <c r="N8304" i="5"/>
  <c r="N8303" i="5"/>
  <c r="N8302" i="5"/>
  <c r="N8301" i="5"/>
  <c r="N8300" i="5"/>
  <c r="N8299" i="5"/>
  <c r="N8298" i="5"/>
  <c r="N8297" i="5"/>
  <c r="N8296" i="5"/>
  <c r="N8295" i="5"/>
  <c r="N8294" i="5"/>
  <c r="N8293" i="5"/>
  <c r="N8292" i="5"/>
  <c r="N8291" i="5"/>
  <c r="N8290" i="5"/>
  <c r="N8289" i="5"/>
  <c r="N8288" i="5"/>
  <c r="N8287" i="5"/>
  <c r="N8286" i="5"/>
  <c r="N8285" i="5"/>
  <c r="N8284" i="5"/>
  <c r="N8283" i="5"/>
  <c r="N8282" i="5"/>
  <c r="N8281" i="5"/>
  <c r="N8280" i="5"/>
  <c r="N8279" i="5"/>
  <c r="N8278" i="5"/>
  <c r="N8277" i="5"/>
  <c r="N8276" i="5"/>
  <c r="N8275" i="5"/>
  <c r="N8274" i="5"/>
  <c r="N8273" i="5"/>
  <c r="N8272" i="5"/>
  <c r="N8271" i="5"/>
  <c r="N8270" i="5"/>
  <c r="N8269" i="5"/>
  <c r="N8268" i="5"/>
  <c r="N8267" i="5"/>
  <c r="N8266" i="5"/>
  <c r="N8265" i="5"/>
  <c r="N8264" i="5"/>
  <c r="N8263" i="5"/>
  <c r="N8262" i="5"/>
  <c r="N8261" i="5"/>
  <c r="N8260" i="5"/>
  <c r="N8259" i="5"/>
  <c r="N8258" i="5"/>
  <c r="N8257" i="5"/>
  <c r="N8256" i="5"/>
  <c r="N8255" i="5"/>
  <c r="N8254" i="5"/>
  <c r="N8253" i="5"/>
  <c r="N8252" i="5"/>
  <c r="N8251" i="5"/>
  <c r="N8250" i="5"/>
  <c r="N8249" i="5"/>
  <c r="N8248" i="5"/>
  <c r="N8247" i="5"/>
  <c r="N8246" i="5"/>
  <c r="N8245" i="5"/>
  <c r="N8244" i="5"/>
  <c r="N8243" i="5"/>
  <c r="N8242" i="5"/>
  <c r="N8241" i="5"/>
  <c r="N8240" i="5"/>
  <c r="N8239" i="5"/>
  <c r="N8238" i="5"/>
  <c r="N8237" i="5"/>
  <c r="N8236" i="5"/>
  <c r="N8235" i="5"/>
  <c r="N8234" i="5"/>
  <c r="N8233" i="5"/>
  <c r="N8232" i="5"/>
  <c r="N8231" i="5"/>
  <c r="N8230" i="5"/>
  <c r="N8229" i="5"/>
  <c r="N8228" i="5"/>
  <c r="N8227" i="5"/>
  <c r="N8226" i="5"/>
  <c r="N8225" i="5"/>
  <c r="N8224" i="5"/>
  <c r="N8223" i="5"/>
  <c r="N8222" i="5"/>
  <c r="N8221" i="5"/>
  <c r="N8220" i="5"/>
  <c r="N8219" i="5"/>
  <c r="N8218" i="5"/>
  <c r="N8217" i="5"/>
  <c r="N8216" i="5"/>
  <c r="N8215" i="5"/>
  <c r="N8214" i="5"/>
  <c r="N8213" i="5"/>
  <c r="N8212" i="5"/>
  <c r="N8211" i="5"/>
  <c r="N8210" i="5"/>
  <c r="N8209" i="5"/>
  <c r="N8208" i="5"/>
  <c r="N8207" i="5"/>
  <c r="N8206" i="5"/>
  <c r="N8205" i="5"/>
  <c r="N8204" i="5"/>
  <c r="N8203" i="5"/>
  <c r="N8202" i="5"/>
  <c r="N8201" i="5"/>
  <c r="N8200" i="5"/>
  <c r="N8199" i="5"/>
  <c r="N8198" i="5"/>
  <c r="N8197" i="5"/>
  <c r="N8196" i="5"/>
  <c r="N8195" i="5"/>
  <c r="N8194" i="5"/>
  <c r="N8193" i="5"/>
  <c r="N8192" i="5"/>
  <c r="N8191" i="5"/>
  <c r="N8190" i="5"/>
  <c r="N8189" i="5"/>
  <c r="N8188" i="5"/>
  <c r="N8187" i="5"/>
  <c r="N8186" i="5"/>
  <c r="N8185" i="5"/>
  <c r="N8184" i="5"/>
  <c r="N8183" i="5"/>
  <c r="N8182" i="5"/>
  <c r="N8181" i="5"/>
  <c r="N8180" i="5"/>
  <c r="N8179" i="5"/>
  <c r="N8178" i="5"/>
  <c r="N8177" i="5"/>
  <c r="N8176" i="5"/>
  <c r="N8175" i="5"/>
  <c r="N8174" i="5"/>
  <c r="N8173" i="5"/>
  <c r="N8172" i="5"/>
  <c r="N8171" i="5"/>
  <c r="N8170" i="5"/>
  <c r="N8169" i="5"/>
  <c r="N8168" i="5"/>
  <c r="N8167" i="5"/>
  <c r="N8166" i="5"/>
  <c r="N8165" i="5"/>
  <c r="N8164" i="5"/>
  <c r="N8163" i="5"/>
  <c r="N8162" i="5"/>
  <c r="N8161" i="5"/>
  <c r="N8160" i="5"/>
  <c r="N8159" i="5"/>
  <c r="N8158" i="5"/>
  <c r="N8157" i="5"/>
  <c r="N8156" i="5"/>
  <c r="N8155" i="5"/>
  <c r="N8154" i="5"/>
  <c r="N8153" i="5"/>
  <c r="N8152" i="5"/>
  <c r="N8151" i="5"/>
  <c r="N8150" i="5"/>
  <c r="N8149" i="5"/>
  <c r="N8148" i="5"/>
  <c r="N8147" i="5"/>
  <c r="N8146" i="5"/>
  <c r="N8145" i="5"/>
  <c r="N8144" i="5"/>
  <c r="N8143" i="5"/>
  <c r="N8142" i="5"/>
  <c r="N8141" i="5"/>
  <c r="N8140" i="5"/>
  <c r="N8139" i="5"/>
  <c r="N8138" i="5"/>
  <c r="N8137" i="5"/>
  <c r="N8136" i="5"/>
  <c r="N8135" i="5"/>
  <c r="N8134" i="5"/>
  <c r="N8133" i="5"/>
  <c r="N8132" i="5"/>
  <c r="N8131" i="5"/>
  <c r="N8130" i="5"/>
  <c r="N8129" i="5"/>
  <c r="N8128" i="5"/>
  <c r="N8127" i="5"/>
  <c r="N8126" i="5"/>
  <c r="N8125" i="5"/>
  <c r="N8124" i="5"/>
  <c r="N8123" i="5"/>
  <c r="N8122" i="5"/>
  <c r="N8121" i="5"/>
  <c r="N8120" i="5"/>
  <c r="N8119" i="5"/>
  <c r="N8118" i="5"/>
  <c r="N8117" i="5"/>
  <c r="N8116" i="5"/>
  <c r="N8115" i="5"/>
  <c r="N8114" i="5"/>
  <c r="N8113" i="5"/>
  <c r="N8112" i="5"/>
  <c r="N8111" i="5"/>
  <c r="N8110" i="5"/>
  <c r="N8109" i="5"/>
  <c r="N8108" i="5"/>
  <c r="N8107" i="5"/>
  <c r="N8106" i="5"/>
  <c r="N8105" i="5"/>
  <c r="N8104" i="5"/>
  <c r="N8103" i="5"/>
  <c r="N8102" i="5"/>
  <c r="N8101" i="5"/>
  <c r="N8100" i="5"/>
  <c r="N8099" i="5"/>
  <c r="N8098" i="5"/>
  <c r="N8097" i="5"/>
  <c r="N8096" i="5"/>
  <c r="N8095" i="5"/>
  <c r="N8094" i="5"/>
  <c r="N8093" i="5"/>
  <c r="N8092" i="5"/>
  <c r="N8091" i="5"/>
  <c r="N8090" i="5"/>
  <c r="N8089" i="5"/>
  <c r="N8088" i="5"/>
  <c r="N8087" i="5"/>
  <c r="N8086" i="5"/>
  <c r="N8085" i="5"/>
  <c r="N8084" i="5"/>
  <c r="N8083" i="5"/>
  <c r="N8082" i="5"/>
  <c r="N8081" i="5"/>
  <c r="N8080" i="5"/>
  <c r="N8079" i="5"/>
  <c r="N8078" i="5"/>
  <c r="N8077" i="5"/>
  <c r="N8076" i="5"/>
  <c r="N8075" i="5"/>
  <c r="N8074" i="5"/>
  <c r="N8073" i="5"/>
  <c r="N8072" i="5"/>
  <c r="N8071" i="5"/>
  <c r="N8070" i="5"/>
  <c r="N8069" i="5"/>
  <c r="N8068" i="5"/>
  <c r="N8067" i="5"/>
  <c r="N8066" i="5"/>
  <c r="N8065" i="5"/>
  <c r="N8064" i="5"/>
  <c r="N8063" i="5"/>
  <c r="N8062" i="5"/>
  <c r="N8061" i="5"/>
  <c r="N8060" i="5"/>
  <c r="N8059" i="5"/>
  <c r="N8058" i="5"/>
  <c r="N8057" i="5"/>
  <c r="N8056" i="5"/>
  <c r="N8055" i="5"/>
  <c r="N8054" i="5"/>
  <c r="N8053" i="5"/>
  <c r="N8052" i="5"/>
  <c r="N8051" i="5"/>
  <c r="N8050" i="5"/>
  <c r="N8049" i="5"/>
  <c r="N8048" i="5"/>
  <c r="N8047" i="5"/>
  <c r="N8046" i="5"/>
  <c r="N8045" i="5"/>
  <c r="N8044" i="5"/>
  <c r="N8043" i="5"/>
  <c r="N8042" i="5"/>
  <c r="N8041" i="5"/>
  <c r="N8040" i="5"/>
  <c r="N8039" i="5"/>
  <c r="N8038" i="5"/>
  <c r="N8037" i="5"/>
  <c r="N8036" i="5"/>
  <c r="N8035" i="5"/>
  <c r="N8034" i="5"/>
  <c r="N8033" i="5"/>
  <c r="N8032" i="5"/>
  <c r="N8031" i="5"/>
  <c r="N8030" i="5"/>
  <c r="N8029" i="5"/>
  <c r="N8028" i="5"/>
  <c r="N8027" i="5"/>
  <c r="N8026" i="5"/>
  <c r="N8025" i="5"/>
  <c r="N8024" i="5"/>
  <c r="N8023" i="5"/>
  <c r="N8022" i="5"/>
  <c r="N8021" i="5"/>
  <c r="N8020" i="5"/>
  <c r="N8019" i="5"/>
  <c r="N8018" i="5"/>
  <c r="N8017" i="5"/>
  <c r="N8016" i="5"/>
  <c r="N8015" i="5"/>
  <c r="N8014" i="5"/>
  <c r="N8013" i="5"/>
  <c r="N8012" i="5"/>
  <c r="N8011" i="5"/>
  <c r="N8010" i="5"/>
  <c r="N8009" i="5"/>
  <c r="N8008" i="5"/>
  <c r="N8007" i="5"/>
  <c r="N8006" i="5"/>
  <c r="N8005" i="5"/>
  <c r="N8004" i="5"/>
  <c r="N8003" i="5"/>
  <c r="N8002" i="5"/>
  <c r="N8001" i="5"/>
  <c r="N8000" i="5"/>
  <c r="N7999" i="5"/>
  <c r="N7998" i="5"/>
  <c r="N7997" i="5"/>
  <c r="N7996" i="5"/>
  <c r="N7995" i="5"/>
  <c r="N7994" i="5"/>
  <c r="N7993" i="5"/>
  <c r="N7992" i="5"/>
  <c r="N7991" i="5"/>
  <c r="N7990" i="5"/>
  <c r="N7989" i="5"/>
  <c r="N7988" i="5"/>
  <c r="N7987" i="5"/>
  <c r="N7986" i="5"/>
  <c r="N7985" i="5"/>
  <c r="N7984" i="5"/>
  <c r="N7983" i="5"/>
  <c r="N7982" i="5"/>
  <c r="N7981" i="5"/>
  <c r="N7980" i="5"/>
  <c r="N7979" i="5"/>
  <c r="N7978" i="5"/>
  <c r="N7977" i="5"/>
  <c r="N7976" i="5"/>
  <c r="N7975" i="5"/>
  <c r="N7974" i="5"/>
  <c r="N7973" i="5"/>
  <c r="N7972" i="5"/>
  <c r="N7971" i="5"/>
  <c r="N7970" i="5"/>
  <c r="N7969" i="5"/>
  <c r="N7968" i="5"/>
  <c r="N7967" i="5"/>
  <c r="N7966" i="5"/>
  <c r="N7965" i="5"/>
  <c r="N7964" i="5"/>
  <c r="N7963" i="5"/>
  <c r="N7962" i="5"/>
  <c r="N7961" i="5"/>
  <c r="N7960" i="5"/>
  <c r="N7959" i="5"/>
  <c r="N7958" i="5"/>
  <c r="N7957" i="5"/>
  <c r="N7956" i="5"/>
  <c r="N7955" i="5"/>
  <c r="N7954" i="5"/>
  <c r="N7953" i="5"/>
  <c r="N7952" i="5"/>
  <c r="N7951" i="5"/>
  <c r="N7950" i="5"/>
  <c r="N7949" i="5"/>
  <c r="N7948" i="5"/>
  <c r="N7947" i="5"/>
  <c r="N7946" i="5"/>
  <c r="N7945" i="5"/>
  <c r="N7944" i="5"/>
  <c r="N7943" i="5"/>
  <c r="N7942" i="5"/>
  <c r="N7941" i="5"/>
  <c r="N7940" i="5"/>
  <c r="N7939" i="5"/>
  <c r="N7938" i="5"/>
  <c r="N7937" i="5"/>
  <c r="N7936" i="5"/>
  <c r="N7935" i="5"/>
  <c r="N7934" i="5"/>
  <c r="N7933" i="5"/>
  <c r="N7932" i="5"/>
  <c r="N7931" i="5"/>
  <c r="N7930" i="5"/>
  <c r="N7929" i="5"/>
  <c r="N7928" i="5"/>
  <c r="N7927" i="5"/>
  <c r="N7926" i="5"/>
  <c r="N7925" i="5"/>
  <c r="N7924" i="5"/>
  <c r="N7923" i="5"/>
  <c r="N7922" i="5"/>
  <c r="N7921" i="5"/>
  <c r="N7920" i="5"/>
  <c r="N7919" i="5"/>
  <c r="N7918" i="5"/>
  <c r="N7917" i="5"/>
  <c r="N7916" i="5"/>
  <c r="N7915" i="5"/>
  <c r="N7914" i="5"/>
  <c r="N7913" i="5"/>
  <c r="N7912" i="5"/>
  <c r="N7911" i="5"/>
  <c r="N7910" i="5"/>
  <c r="N7909" i="5"/>
  <c r="N7908" i="5"/>
  <c r="N7907" i="5"/>
  <c r="N7906" i="5"/>
  <c r="N7905" i="5"/>
  <c r="N7904" i="5"/>
  <c r="N7903" i="5"/>
  <c r="N7902" i="5"/>
  <c r="N7901" i="5"/>
  <c r="N7900" i="5"/>
  <c r="N7899" i="5"/>
  <c r="N7898" i="5"/>
  <c r="N7897" i="5"/>
  <c r="N7896" i="5"/>
  <c r="N7895" i="5"/>
  <c r="N7894" i="5"/>
  <c r="N7893" i="5"/>
  <c r="N7892" i="5"/>
  <c r="N7891" i="5"/>
  <c r="N7890" i="5"/>
  <c r="N7889" i="5"/>
  <c r="N7888" i="5"/>
  <c r="N7887" i="5"/>
  <c r="N7886" i="5"/>
  <c r="N7885" i="5"/>
  <c r="N7884" i="5"/>
  <c r="N7883" i="5"/>
  <c r="N7882" i="5"/>
  <c r="N7881" i="5"/>
  <c r="N7880" i="5"/>
  <c r="N7879" i="5"/>
  <c r="N7878" i="5"/>
  <c r="N7877" i="5"/>
  <c r="N7876" i="5"/>
  <c r="N7875" i="5"/>
  <c r="N7874" i="5"/>
  <c r="N7873" i="5"/>
  <c r="N7872" i="5"/>
  <c r="N7871" i="5"/>
  <c r="N7870" i="5"/>
  <c r="N7869" i="5"/>
  <c r="N7868" i="5"/>
  <c r="N7867" i="5"/>
  <c r="N7866" i="5"/>
  <c r="N7865" i="5"/>
  <c r="N7864" i="5"/>
  <c r="N7863" i="5"/>
  <c r="N7862" i="5"/>
  <c r="N7861" i="5"/>
  <c r="N7860" i="5"/>
  <c r="N7859" i="5"/>
  <c r="N7858" i="5"/>
  <c r="N7857" i="5"/>
  <c r="N7856" i="5"/>
  <c r="N7855" i="5"/>
  <c r="N7854" i="5"/>
  <c r="N7853" i="5"/>
  <c r="N7852" i="5"/>
  <c r="N7851" i="5"/>
  <c r="N7850" i="5"/>
  <c r="N7849" i="5"/>
  <c r="N7848" i="5"/>
  <c r="N7847" i="5"/>
  <c r="N7846" i="5"/>
  <c r="N7845" i="5"/>
  <c r="N7844" i="5"/>
  <c r="N7843" i="5"/>
  <c r="N7842" i="5"/>
  <c r="N7841" i="5"/>
  <c r="N7840" i="5"/>
  <c r="N7839" i="5"/>
  <c r="N7838" i="5"/>
  <c r="N7837" i="5"/>
  <c r="N7836" i="5"/>
  <c r="N7835" i="5"/>
  <c r="N7834" i="5"/>
  <c r="N7833" i="5"/>
  <c r="N7832" i="5"/>
  <c r="N7831" i="5"/>
  <c r="N7830" i="5"/>
  <c r="N7829" i="5"/>
  <c r="N7828" i="5"/>
  <c r="N7827" i="5"/>
  <c r="N7826" i="5"/>
  <c r="N7825" i="5"/>
  <c r="N7824" i="5"/>
  <c r="N7823" i="5"/>
  <c r="N7822" i="5"/>
  <c r="N7821" i="5"/>
  <c r="N7820" i="5"/>
  <c r="N7819" i="5"/>
  <c r="N7818" i="5"/>
  <c r="N7817" i="5"/>
  <c r="N7816" i="5"/>
  <c r="N7815" i="5"/>
  <c r="N7814" i="5"/>
  <c r="N7813" i="5"/>
  <c r="N7812" i="5"/>
  <c r="N7811" i="5"/>
  <c r="N7810" i="5"/>
  <c r="N7809" i="5"/>
  <c r="N7808" i="5"/>
  <c r="N7807" i="5"/>
  <c r="N7806" i="5"/>
  <c r="N7805" i="5"/>
  <c r="N7804" i="5"/>
  <c r="N7803" i="5"/>
  <c r="N7802" i="5"/>
  <c r="N7801" i="5"/>
  <c r="N7800" i="5"/>
  <c r="N7799" i="5"/>
  <c r="N7798" i="5"/>
  <c r="N7797" i="5"/>
  <c r="N7796" i="5"/>
  <c r="N7795" i="5"/>
  <c r="N7794" i="5"/>
  <c r="N7793" i="5"/>
  <c r="N7792" i="5"/>
  <c r="N7791" i="5"/>
  <c r="N7790" i="5"/>
  <c r="N7789" i="5"/>
  <c r="N7788" i="5"/>
  <c r="N7787" i="5"/>
  <c r="N7786" i="5"/>
  <c r="N7785" i="5"/>
  <c r="N7784" i="5"/>
  <c r="N7783" i="5"/>
  <c r="N7782" i="5"/>
  <c r="N7781" i="5"/>
  <c r="N7780" i="5"/>
  <c r="N7779" i="5"/>
  <c r="N7778" i="5"/>
  <c r="N7777" i="5"/>
  <c r="N7776" i="5"/>
  <c r="N7775" i="5"/>
  <c r="N7774" i="5"/>
  <c r="N7773" i="5"/>
  <c r="N7772" i="5"/>
  <c r="N7771" i="5"/>
  <c r="N7770" i="5"/>
  <c r="N7769" i="5"/>
  <c r="N7768" i="5"/>
  <c r="N7767" i="5"/>
  <c r="N7766" i="5"/>
  <c r="N7765" i="5"/>
  <c r="N7764" i="5"/>
  <c r="N7763" i="5"/>
  <c r="N7762" i="5"/>
  <c r="N7761" i="5"/>
  <c r="N7760" i="5"/>
  <c r="N7759" i="5"/>
  <c r="N7758" i="5"/>
  <c r="N7757" i="5"/>
  <c r="N7756" i="5"/>
  <c r="N7755" i="5"/>
  <c r="N7754" i="5"/>
  <c r="N7753" i="5"/>
  <c r="N7752" i="5"/>
  <c r="N7751" i="5"/>
  <c r="N7750" i="5"/>
  <c r="N7749" i="5"/>
  <c r="N7748" i="5"/>
  <c r="N7747" i="5"/>
  <c r="N7746" i="5"/>
  <c r="N7745" i="5"/>
  <c r="N7744" i="5"/>
  <c r="N7743" i="5"/>
  <c r="N7742" i="5"/>
  <c r="N7741" i="5"/>
  <c r="N7740" i="5"/>
  <c r="N7739" i="5"/>
  <c r="N7738" i="5"/>
  <c r="N7737" i="5"/>
  <c r="N7736" i="5"/>
  <c r="N7735" i="5"/>
  <c r="N7734" i="5"/>
  <c r="N7733" i="5"/>
  <c r="N7732" i="5"/>
  <c r="N7731" i="5"/>
  <c r="N7730" i="5"/>
  <c r="N7729" i="5"/>
  <c r="N7728" i="5"/>
  <c r="N7727" i="5"/>
  <c r="N7726" i="5"/>
  <c r="N7725" i="5"/>
  <c r="N7724" i="5"/>
  <c r="N7723" i="5"/>
  <c r="N7722" i="5"/>
  <c r="N7721" i="5"/>
  <c r="N7720" i="5"/>
  <c r="N7719" i="5"/>
  <c r="N7718" i="5"/>
  <c r="N7717" i="5"/>
  <c r="N7716" i="5"/>
  <c r="N7715" i="5"/>
  <c r="N7714" i="5"/>
  <c r="N7713" i="5"/>
  <c r="N7712" i="5"/>
  <c r="N7711" i="5"/>
  <c r="N7710" i="5"/>
  <c r="N7709" i="5"/>
  <c r="N7708" i="5"/>
  <c r="N7707" i="5"/>
  <c r="N7706" i="5"/>
  <c r="N7705" i="5"/>
  <c r="N7704" i="5"/>
  <c r="N7703" i="5"/>
  <c r="N7702" i="5"/>
  <c r="N7701" i="5"/>
  <c r="N7700" i="5"/>
  <c r="N7699" i="5"/>
  <c r="N7698" i="5"/>
  <c r="N7697" i="5"/>
  <c r="N7696" i="5"/>
  <c r="N7695" i="5"/>
  <c r="N7694" i="5"/>
  <c r="N7693" i="5"/>
  <c r="N7692" i="5"/>
  <c r="N7691" i="5"/>
  <c r="N7690" i="5"/>
  <c r="N7689" i="5"/>
  <c r="N7688" i="5"/>
  <c r="N7687" i="5"/>
  <c r="N7686" i="5"/>
  <c r="N7685" i="5"/>
  <c r="N7684" i="5"/>
  <c r="N7683" i="5"/>
  <c r="N7682" i="5"/>
  <c r="N7681" i="5"/>
  <c r="N7680" i="5"/>
  <c r="N7679" i="5"/>
  <c r="N7678" i="5"/>
  <c r="N7677" i="5"/>
  <c r="N7676" i="5"/>
  <c r="N7675" i="5"/>
  <c r="N7674" i="5"/>
  <c r="N7673" i="5"/>
  <c r="N7672" i="5"/>
  <c r="N7671" i="5"/>
  <c r="N7670" i="5"/>
  <c r="N7669" i="5"/>
  <c r="N7668" i="5"/>
  <c r="N7667" i="5"/>
  <c r="N7666" i="5"/>
  <c r="N7665" i="5"/>
  <c r="N7664" i="5"/>
  <c r="N7663" i="5"/>
  <c r="N7662" i="5"/>
  <c r="N7661" i="5"/>
  <c r="N7660" i="5"/>
  <c r="N7659" i="5"/>
  <c r="N7658" i="5"/>
  <c r="N7657" i="5"/>
  <c r="N7656" i="5"/>
  <c r="N7655" i="5"/>
  <c r="N7654" i="5"/>
  <c r="N7653" i="5"/>
  <c r="N7652" i="5"/>
  <c r="N7651" i="5"/>
  <c r="N7650" i="5"/>
  <c r="N7649" i="5"/>
  <c r="N7648" i="5"/>
  <c r="N7647" i="5"/>
  <c r="N7646" i="5"/>
  <c r="N7645" i="5"/>
  <c r="N7644" i="5"/>
  <c r="N7643" i="5"/>
  <c r="N7642" i="5"/>
  <c r="N7641" i="5"/>
  <c r="N7640" i="5"/>
  <c r="N7639" i="5"/>
  <c r="N7638" i="5"/>
  <c r="N7637" i="5"/>
  <c r="N7636" i="5"/>
  <c r="N7635" i="5"/>
  <c r="N7634" i="5"/>
  <c r="N7633" i="5"/>
  <c r="N7632" i="5"/>
  <c r="N7631" i="5"/>
  <c r="N7630" i="5"/>
  <c r="N7629" i="5"/>
  <c r="N7628" i="5"/>
  <c r="N7627" i="5"/>
  <c r="N7626" i="5"/>
  <c r="N7625" i="5"/>
  <c r="N7624" i="5"/>
  <c r="N7623" i="5"/>
  <c r="N7622" i="5"/>
  <c r="N7621" i="5"/>
  <c r="N7620" i="5"/>
  <c r="N7619" i="5"/>
  <c r="N7618" i="5"/>
  <c r="N7617" i="5"/>
  <c r="N7616" i="5"/>
  <c r="N7615" i="5"/>
  <c r="N7614" i="5"/>
  <c r="N7613" i="5"/>
  <c r="N7612" i="5"/>
  <c r="N7611" i="5"/>
  <c r="N7610" i="5"/>
  <c r="N7609" i="5"/>
  <c r="N7608" i="5"/>
  <c r="N7607" i="5"/>
  <c r="N7606" i="5"/>
  <c r="N7605" i="5"/>
  <c r="N7604" i="5"/>
  <c r="N7603" i="5"/>
  <c r="N7602" i="5"/>
  <c r="N7601" i="5"/>
  <c r="N7600" i="5"/>
  <c r="N7599" i="5"/>
  <c r="N7598" i="5"/>
  <c r="N7597" i="5"/>
  <c r="N7596" i="5"/>
  <c r="N7595" i="5"/>
  <c r="N7594" i="5"/>
  <c r="N7593" i="5"/>
  <c r="N7592" i="5"/>
  <c r="N7591" i="5"/>
  <c r="N7590" i="5"/>
  <c r="N7589" i="5"/>
  <c r="N7588" i="5"/>
  <c r="N7587" i="5"/>
  <c r="N7586" i="5"/>
  <c r="N7585" i="5"/>
  <c r="N7584" i="5"/>
  <c r="N7583" i="5"/>
  <c r="N7582" i="5"/>
  <c r="N7581" i="5"/>
  <c r="N7580" i="5"/>
  <c r="N7579" i="5"/>
  <c r="N7578" i="5"/>
  <c r="N7577" i="5"/>
  <c r="N7576" i="5"/>
  <c r="N7575" i="5"/>
  <c r="N7574" i="5"/>
  <c r="N7573" i="5"/>
  <c r="N7572" i="5"/>
  <c r="N7571" i="5"/>
  <c r="N7570" i="5"/>
  <c r="N7569" i="5"/>
  <c r="N7568" i="5"/>
  <c r="N7567" i="5"/>
  <c r="N7566" i="5"/>
  <c r="N7565" i="5"/>
  <c r="N7564" i="5"/>
  <c r="N7563" i="5"/>
  <c r="N7562" i="5"/>
  <c r="N7561" i="5"/>
  <c r="N7560" i="5"/>
  <c r="N7559" i="5"/>
  <c r="N7558" i="5"/>
  <c r="N7557" i="5"/>
  <c r="N7556" i="5"/>
  <c r="N7555" i="5"/>
  <c r="N7554" i="5"/>
  <c r="N7553" i="5"/>
  <c r="N7552" i="5"/>
  <c r="N7551" i="5"/>
  <c r="N7550" i="5"/>
  <c r="N7549" i="5"/>
  <c r="N7548" i="5"/>
  <c r="N7547" i="5"/>
  <c r="N7546" i="5"/>
  <c r="N7545" i="5"/>
  <c r="N7544" i="5"/>
  <c r="N7543" i="5"/>
  <c r="N7542" i="5"/>
  <c r="N7541" i="5"/>
  <c r="N7540" i="5"/>
  <c r="N7539" i="5"/>
  <c r="N7538" i="5"/>
  <c r="N7537" i="5"/>
  <c r="N7536" i="5"/>
  <c r="N7535" i="5"/>
  <c r="N7534" i="5"/>
  <c r="N7533" i="5"/>
  <c r="N7532" i="5"/>
  <c r="N7531" i="5"/>
  <c r="N7530" i="5"/>
  <c r="N7529" i="5"/>
  <c r="N7528" i="5"/>
  <c r="N7527" i="5"/>
  <c r="N7526" i="5"/>
  <c r="N7525" i="5"/>
  <c r="N7524" i="5"/>
  <c r="N7523" i="5"/>
  <c r="N7522" i="5"/>
  <c r="N7521" i="5"/>
  <c r="N7520" i="5"/>
  <c r="N7519" i="5"/>
  <c r="N7518" i="5"/>
  <c r="N7517" i="5"/>
  <c r="N7516" i="5"/>
  <c r="N7515" i="5"/>
  <c r="N7514" i="5"/>
  <c r="N7513" i="5"/>
  <c r="N7512" i="5"/>
  <c r="N7511" i="5"/>
  <c r="N7510" i="5"/>
  <c r="N7509" i="5"/>
  <c r="N7508" i="5"/>
  <c r="N7507" i="5"/>
  <c r="N7506" i="5"/>
  <c r="N7505" i="5"/>
  <c r="N7504" i="5"/>
  <c r="N7503" i="5"/>
  <c r="N7502" i="5"/>
  <c r="N7501" i="5"/>
  <c r="N7500" i="5"/>
  <c r="N7499" i="5"/>
  <c r="N7498" i="5"/>
  <c r="N7497" i="5"/>
  <c r="N7496" i="5"/>
  <c r="N7495" i="5"/>
  <c r="N7494" i="5"/>
  <c r="N7493" i="5"/>
  <c r="N7492" i="5"/>
  <c r="N7491" i="5"/>
  <c r="N7490" i="5"/>
  <c r="N7489" i="5"/>
  <c r="N7488" i="5"/>
  <c r="N7487" i="5"/>
  <c r="N7486" i="5"/>
  <c r="N7485" i="5"/>
  <c r="N7484" i="5"/>
  <c r="N7483" i="5"/>
  <c r="N7482" i="5"/>
  <c r="N7481" i="5"/>
  <c r="N7480" i="5"/>
  <c r="N7479" i="5"/>
  <c r="N7478" i="5"/>
  <c r="N7477" i="5"/>
  <c r="N7476" i="5"/>
  <c r="N7475" i="5"/>
  <c r="N7474" i="5"/>
  <c r="N7473" i="5"/>
  <c r="N7472" i="5"/>
  <c r="N7471" i="5"/>
  <c r="N7470" i="5"/>
  <c r="N7469" i="5"/>
  <c r="N7468" i="5"/>
  <c r="N7467" i="5"/>
  <c r="N7466" i="5"/>
  <c r="N7465" i="5"/>
  <c r="N7464" i="5"/>
  <c r="N7463" i="5"/>
  <c r="N7462" i="5"/>
  <c r="N7461" i="5"/>
  <c r="N7460" i="5"/>
  <c r="N7459" i="5"/>
  <c r="N7458" i="5"/>
  <c r="N7457" i="5"/>
  <c r="N7456" i="5"/>
  <c r="N7455" i="5"/>
  <c r="N7454" i="5"/>
  <c r="N7453" i="5"/>
  <c r="N7452" i="5"/>
  <c r="N7451" i="5"/>
  <c r="N7450" i="5"/>
  <c r="N7449" i="5"/>
  <c r="N7448" i="5"/>
  <c r="N7447" i="5"/>
  <c r="N7446" i="5"/>
  <c r="N7445" i="5"/>
  <c r="N7444" i="5"/>
  <c r="N7443" i="5"/>
  <c r="N7442" i="5"/>
  <c r="N7441" i="5"/>
  <c r="N7440" i="5"/>
  <c r="N7439" i="5"/>
  <c r="N7438" i="5"/>
  <c r="N7437" i="5"/>
  <c r="N7436" i="5"/>
  <c r="N7435" i="5"/>
  <c r="N7434" i="5"/>
  <c r="N7433" i="5"/>
  <c r="N7432" i="5"/>
  <c r="N7431" i="5"/>
  <c r="N7430" i="5"/>
  <c r="N7429" i="5"/>
  <c r="N7428" i="5"/>
  <c r="N7427" i="5"/>
  <c r="N7426" i="5"/>
  <c r="N7425" i="5"/>
  <c r="N7424" i="5"/>
  <c r="N7423" i="5"/>
  <c r="N7422" i="5"/>
  <c r="N7421" i="5"/>
  <c r="N7420" i="5"/>
  <c r="N7419" i="5"/>
  <c r="N7418" i="5"/>
  <c r="N7417" i="5"/>
  <c r="N7416" i="5"/>
  <c r="N7415" i="5"/>
  <c r="N7414" i="5"/>
  <c r="N7413" i="5"/>
  <c r="N7412" i="5"/>
  <c r="N7411" i="5"/>
  <c r="N7410" i="5"/>
  <c r="N7409" i="5"/>
  <c r="N7408" i="5"/>
  <c r="N7407" i="5"/>
  <c r="N7406" i="5"/>
  <c r="N7405" i="5"/>
  <c r="N7404" i="5"/>
  <c r="N7403" i="5"/>
  <c r="N7402" i="5"/>
  <c r="N7401" i="5"/>
  <c r="N7400" i="5"/>
  <c r="N7399" i="5"/>
  <c r="N7398" i="5"/>
  <c r="N7397" i="5"/>
  <c r="N7396" i="5"/>
  <c r="N7395" i="5"/>
  <c r="N7394" i="5"/>
  <c r="N7393" i="5"/>
  <c r="N7392" i="5"/>
  <c r="N7391" i="5"/>
  <c r="N7390" i="5"/>
  <c r="N7389" i="5"/>
  <c r="N7388" i="5"/>
  <c r="N7387" i="5"/>
  <c r="N7386" i="5"/>
  <c r="N7385" i="5"/>
  <c r="N7384" i="5"/>
  <c r="N7383" i="5"/>
  <c r="N7382" i="5"/>
  <c r="N7381" i="5"/>
  <c r="N7380" i="5"/>
  <c r="N7379" i="5"/>
  <c r="N7378" i="5"/>
  <c r="N7377" i="5"/>
  <c r="N7376" i="5"/>
  <c r="N7375" i="5"/>
  <c r="N7374" i="5"/>
  <c r="N7373" i="5"/>
  <c r="N7372" i="5"/>
  <c r="N7371" i="5"/>
  <c r="N7370" i="5"/>
  <c r="N7369" i="5"/>
  <c r="N7368" i="5"/>
  <c r="N7367" i="5"/>
  <c r="N7366" i="5"/>
  <c r="N7365" i="5"/>
  <c r="N7364" i="5"/>
  <c r="N7363" i="5"/>
  <c r="N7362" i="5"/>
  <c r="N7361" i="5"/>
  <c r="N7360" i="5"/>
  <c r="N7359" i="5"/>
  <c r="N7358" i="5"/>
  <c r="N7357" i="5"/>
  <c r="N7356" i="5"/>
  <c r="N7355" i="5"/>
  <c r="N7354" i="5"/>
  <c r="N7353" i="5"/>
  <c r="N7352" i="5"/>
  <c r="N7351" i="5"/>
  <c r="N7350" i="5"/>
  <c r="N7349" i="5"/>
  <c r="N7348" i="5"/>
  <c r="N7347" i="5"/>
  <c r="N7346" i="5"/>
  <c r="N7345" i="5"/>
  <c r="N7344" i="5"/>
  <c r="N7343" i="5"/>
  <c r="N7342" i="5"/>
  <c r="N7341" i="5"/>
  <c r="N7340" i="5"/>
  <c r="N7339" i="5"/>
  <c r="N7338" i="5"/>
  <c r="N7337" i="5"/>
  <c r="N7336" i="5"/>
  <c r="N7335" i="5"/>
  <c r="N7334" i="5"/>
  <c r="N7333" i="5"/>
  <c r="N7332" i="5"/>
  <c r="N7331" i="5"/>
  <c r="N7330" i="5"/>
  <c r="N7329" i="5"/>
  <c r="N7328" i="5"/>
  <c r="N7327" i="5"/>
  <c r="N7326" i="5"/>
  <c r="N7325" i="5"/>
  <c r="N7324" i="5"/>
  <c r="N7323" i="5"/>
  <c r="N7322" i="5"/>
  <c r="N7321" i="5"/>
  <c r="N7320" i="5"/>
  <c r="N7319" i="5"/>
  <c r="N7318" i="5"/>
  <c r="N7317" i="5"/>
  <c r="N7316" i="5"/>
  <c r="N7315" i="5"/>
  <c r="N7314" i="5"/>
  <c r="N7313" i="5"/>
  <c r="N7312" i="5"/>
  <c r="N7311" i="5"/>
  <c r="N7310" i="5"/>
  <c r="N7309" i="5"/>
  <c r="N7308" i="5"/>
  <c r="N7307" i="5"/>
  <c r="N7306" i="5"/>
  <c r="N7305" i="5"/>
  <c r="N7304" i="5"/>
  <c r="N7303" i="5"/>
  <c r="N7302" i="5"/>
  <c r="N7301" i="5"/>
  <c r="N7300" i="5"/>
  <c r="N7299" i="5"/>
  <c r="N7298" i="5"/>
  <c r="N7297" i="5"/>
  <c r="N7296" i="5"/>
  <c r="N7295" i="5"/>
  <c r="N7294" i="5"/>
  <c r="N7293" i="5"/>
  <c r="N7292" i="5"/>
  <c r="N7291" i="5"/>
  <c r="N7290" i="5"/>
  <c r="N7289" i="5"/>
  <c r="N7288" i="5"/>
  <c r="N7287" i="5"/>
  <c r="N7286" i="5"/>
  <c r="N7285" i="5"/>
  <c r="N7284" i="5"/>
  <c r="N7283" i="5"/>
  <c r="N7282" i="5"/>
  <c r="N7281" i="5"/>
  <c r="N7280" i="5"/>
  <c r="N7279" i="5"/>
  <c r="N7278" i="5"/>
  <c r="N7277" i="5"/>
  <c r="N7276" i="5"/>
  <c r="N7275" i="5"/>
  <c r="N7274" i="5"/>
  <c r="N7273" i="5"/>
  <c r="N7272" i="5"/>
  <c r="N7271" i="5"/>
  <c r="N7270" i="5"/>
  <c r="N7269" i="5"/>
  <c r="N7268" i="5"/>
  <c r="N7267" i="5"/>
  <c r="N7266" i="5"/>
  <c r="N7265" i="5"/>
  <c r="N7264" i="5"/>
  <c r="N7263" i="5"/>
  <c r="N7262" i="5"/>
  <c r="N7261" i="5"/>
  <c r="N7260" i="5"/>
  <c r="N7259" i="5"/>
  <c r="N7258" i="5"/>
  <c r="N7257" i="5"/>
  <c r="N7256" i="5"/>
  <c r="N7255" i="5"/>
  <c r="N7254" i="5"/>
  <c r="N7253" i="5"/>
  <c r="N7252" i="5"/>
  <c r="N7251" i="5"/>
  <c r="N7250" i="5"/>
  <c r="N7249" i="5"/>
  <c r="N7248" i="5"/>
  <c r="N7247" i="5"/>
  <c r="N7246" i="5"/>
  <c r="N7245" i="5"/>
  <c r="N7244" i="5"/>
  <c r="N7243" i="5"/>
  <c r="N7242" i="5"/>
  <c r="N7241" i="5"/>
  <c r="N7240" i="5"/>
  <c r="N7239" i="5"/>
  <c r="N7238" i="5"/>
  <c r="N7237" i="5"/>
  <c r="N7236" i="5"/>
  <c r="N7235" i="5"/>
  <c r="N7234" i="5"/>
  <c r="N7233" i="5"/>
  <c r="N7232" i="5"/>
  <c r="N7231" i="5"/>
  <c r="N7230" i="5"/>
  <c r="N7229" i="5"/>
  <c r="N7228" i="5"/>
  <c r="N7227" i="5"/>
  <c r="N7226" i="5"/>
  <c r="N7225" i="5"/>
  <c r="N7224" i="5"/>
  <c r="N7223" i="5"/>
  <c r="N7222" i="5"/>
  <c r="N7221" i="5"/>
  <c r="N7220" i="5"/>
  <c r="N7219" i="5"/>
  <c r="N7218" i="5"/>
  <c r="N7217" i="5"/>
  <c r="N7216" i="5"/>
  <c r="N7215" i="5"/>
  <c r="N7214" i="5"/>
  <c r="N7213" i="5"/>
  <c r="N7212" i="5"/>
  <c r="N7211" i="5"/>
  <c r="N7210" i="5"/>
  <c r="N7209" i="5"/>
  <c r="N7208" i="5"/>
  <c r="N7207" i="5"/>
  <c r="N7206" i="5"/>
  <c r="N7205" i="5"/>
  <c r="N7204" i="5"/>
  <c r="N7203" i="5"/>
  <c r="N7202" i="5"/>
  <c r="N7201" i="5"/>
  <c r="N7200" i="5"/>
  <c r="N7199" i="5"/>
  <c r="N7198" i="5"/>
  <c r="N7197" i="5"/>
  <c r="N7196" i="5"/>
  <c r="N7195" i="5"/>
  <c r="N7194" i="5"/>
  <c r="N7193" i="5"/>
  <c r="N7192" i="5"/>
  <c r="N7191" i="5"/>
  <c r="N7190" i="5"/>
  <c r="N7189" i="5"/>
  <c r="N7188" i="5"/>
  <c r="N7187" i="5"/>
  <c r="N7186" i="5"/>
  <c r="N7185" i="5"/>
  <c r="N7184" i="5"/>
  <c r="N7183" i="5"/>
  <c r="N7182" i="5"/>
  <c r="N7181" i="5"/>
  <c r="N7180" i="5"/>
  <c r="N7179" i="5"/>
  <c r="N7178" i="5"/>
  <c r="N7177" i="5"/>
  <c r="N7176" i="5"/>
  <c r="N7175" i="5"/>
  <c r="N7174" i="5"/>
  <c r="N7173" i="5"/>
  <c r="N7172" i="5"/>
  <c r="N7171" i="5"/>
  <c r="N7170" i="5"/>
  <c r="N7169" i="5"/>
  <c r="N7168" i="5"/>
  <c r="N7167" i="5"/>
  <c r="N7166" i="5"/>
  <c r="N7165" i="5"/>
  <c r="N7164" i="5"/>
  <c r="N7163" i="5"/>
  <c r="N7162" i="5"/>
  <c r="N7161" i="5"/>
  <c r="N7160" i="5"/>
  <c r="N7159" i="5"/>
  <c r="N7158" i="5"/>
  <c r="N7157" i="5"/>
  <c r="N7156" i="5"/>
  <c r="N7155" i="5"/>
  <c r="N7154" i="5"/>
  <c r="N7153" i="5"/>
  <c r="N7152" i="5"/>
  <c r="N7151" i="5"/>
  <c r="N7150" i="5"/>
  <c r="N7149" i="5"/>
  <c r="N7148" i="5"/>
  <c r="N7147" i="5"/>
  <c r="N7146" i="5"/>
  <c r="N7145" i="5"/>
  <c r="N7144" i="5"/>
  <c r="N7143" i="5"/>
  <c r="N7142" i="5"/>
  <c r="N7141" i="5"/>
  <c r="N7140" i="5"/>
  <c r="N7139" i="5"/>
  <c r="N7138" i="5"/>
  <c r="N7137" i="5"/>
  <c r="N7136" i="5"/>
  <c r="N7135" i="5"/>
  <c r="N7134" i="5"/>
  <c r="N7133" i="5"/>
  <c r="N7132" i="5"/>
  <c r="N7131" i="5"/>
  <c r="N7130" i="5"/>
  <c r="N7129" i="5"/>
  <c r="N7128" i="5"/>
  <c r="N7127" i="5"/>
  <c r="N7126" i="5"/>
  <c r="N7125" i="5"/>
  <c r="N7124" i="5"/>
  <c r="N7123" i="5"/>
  <c r="N7122" i="5"/>
  <c r="N7121" i="5"/>
  <c r="N7120" i="5"/>
  <c r="N7119" i="5"/>
  <c r="N7118" i="5"/>
  <c r="N7117" i="5"/>
  <c r="N7116" i="5"/>
  <c r="N7115" i="5"/>
  <c r="N7114" i="5"/>
  <c r="N7113" i="5"/>
  <c r="N7112" i="5"/>
  <c r="N7111" i="5"/>
  <c r="N7110" i="5"/>
  <c r="N7109" i="5"/>
  <c r="N7108" i="5"/>
  <c r="N7107" i="5"/>
  <c r="N7106" i="5"/>
  <c r="N7105" i="5"/>
  <c r="N7104" i="5"/>
  <c r="N7103" i="5"/>
  <c r="N7102" i="5"/>
  <c r="N7101" i="5"/>
  <c r="N7100" i="5"/>
  <c r="N7099" i="5"/>
  <c r="N7098" i="5"/>
  <c r="N7097" i="5"/>
  <c r="N7096" i="5"/>
  <c r="N7095" i="5"/>
  <c r="N7094" i="5"/>
  <c r="N7093" i="5"/>
  <c r="N7092" i="5"/>
  <c r="N7091" i="5"/>
  <c r="N7090" i="5"/>
  <c r="N7089" i="5"/>
  <c r="N7088" i="5"/>
  <c r="N7087" i="5"/>
  <c r="N7086" i="5"/>
  <c r="N7085" i="5"/>
  <c r="N7084" i="5"/>
  <c r="N7083" i="5"/>
  <c r="N7082" i="5"/>
  <c r="N7081" i="5"/>
  <c r="N7080" i="5"/>
  <c r="N7079" i="5"/>
  <c r="N7078" i="5"/>
  <c r="N7077" i="5"/>
  <c r="N7076" i="5"/>
  <c r="N7075" i="5"/>
  <c r="N7074" i="5"/>
  <c r="N7073" i="5"/>
  <c r="N7072" i="5"/>
  <c r="N7071" i="5"/>
  <c r="N7070" i="5"/>
  <c r="N7069" i="5"/>
  <c r="N7068" i="5"/>
  <c r="N7067" i="5"/>
  <c r="N7066" i="5"/>
  <c r="N7065" i="5"/>
  <c r="N7064" i="5"/>
  <c r="N7063" i="5"/>
  <c r="N7062" i="5"/>
  <c r="N7061" i="5"/>
  <c r="N7060" i="5"/>
  <c r="N7059" i="5"/>
  <c r="N7058" i="5"/>
  <c r="N7057" i="5"/>
  <c r="N7056" i="5"/>
  <c r="N7055" i="5"/>
  <c r="N7054" i="5"/>
  <c r="N7053" i="5"/>
  <c r="N7052" i="5"/>
  <c r="N7051" i="5"/>
  <c r="N7050" i="5"/>
  <c r="N7049" i="5"/>
  <c r="N7048" i="5"/>
  <c r="N7047" i="5"/>
  <c r="N7046" i="5"/>
  <c r="N7045" i="5"/>
  <c r="N7044" i="5"/>
  <c r="N7043" i="5"/>
  <c r="N7042" i="5"/>
  <c r="N7041" i="5"/>
  <c r="N7040" i="5"/>
  <c r="N7039" i="5"/>
  <c r="N7038" i="5"/>
  <c r="N7037" i="5"/>
  <c r="N7036" i="5"/>
  <c r="N7035" i="5"/>
  <c r="N7034" i="5"/>
  <c r="N7033" i="5"/>
  <c r="N7032" i="5"/>
  <c r="N7031" i="5"/>
  <c r="N7030" i="5"/>
  <c r="N7029" i="5"/>
  <c r="N7028" i="5"/>
  <c r="N7027" i="5"/>
  <c r="N7026" i="5"/>
  <c r="N7025" i="5"/>
  <c r="N7024" i="5"/>
  <c r="N7023" i="5"/>
  <c r="N7022" i="5"/>
  <c r="N7021" i="5"/>
  <c r="N7020" i="5"/>
  <c r="N7019" i="5"/>
  <c r="N7018" i="5"/>
  <c r="N7017" i="5"/>
  <c r="N7016" i="5"/>
  <c r="N7015" i="5"/>
  <c r="N7014" i="5"/>
  <c r="N7013" i="5"/>
  <c r="N7012" i="5"/>
  <c r="N7011" i="5"/>
  <c r="N7010" i="5"/>
  <c r="N7009" i="5"/>
  <c r="N7008" i="5"/>
  <c r="N7007" i="5"/>
  <c r="N7006" i="5"/>
  <c r="N7005" i="5"/>
  <c r="N7004" i="5"/>
  <c r="N7003" i="5"/>
  <c r="N7002" i="5"/>
  <c r="N7001" i="5"/>
  <c r="N7000" i="5"/>
  <c r="N6999" i="5"/>
  <c r="N6998" i="5"/>
  <c r="N6997" i="5"/>
  <c r="N6996" i="5"/>
  <c r="N6995" i="5"/>
  <c r="N6994" i="5"/>
  <c r="N6993" i="5"/>
  <c r="N6992" i="5"/>
  <c r="N6991" i="5"/>
  <c r="N6990" i="5"/>
  <c r="N6989" i="5"/>
  <c r="N6988" i="5"/>
  <c r="N6987" i="5"/>
  <c r="N6986" i="5"/>
  <c r="N6985" i="5"/>
  <c r="N6984" i="5"/>
  <c r="N6983" i="5"/>
  <c r="N6982" i="5"/>
  <c r="N6981" i="5"/>
  <c r="N6980" i="5"/>
  <c r="N6979" i="5"/>
  <c r="N6978" i="5"/>
  <c r="N6977" i="5"/>
  <c r="N6976" i="5"/>
  <c r="N6975" i="5"/>
  <c r="N6974" i="5"/>
  <c r="N6973" i="5"/>
  <c r="N6972" i="5"/>
  <c r="N6971" i="5"/>
  <c r="N6970" i="5"/>
  <c r="N6969" i="5"/>
  <c r="N6968" i="5"/>
  <c r="N6967" i="5"/>
  <c r="N6966" i="5"/>
  <c r="N6965" i="5"/>
  <c r="N6964" i="5"/>
  <c r="N6963" i="5"/>
  <c r="N6962" i="5"/>
  <c r="N6961" i="5"/>
  <c r="N6960" i="5"/>
  <c r="N6959" i="5"/>
  <c r="N6958" i="5"/>
  <c r="N6957" i="5"/>
  <c r="N6956" i="5"/>
  <c r="N6955" i="5"/>
  <c r="N6954" i="5"/>
  <c r="N6953" i="5"/>
  <c r="N6952" i="5"/>
  <c r="N6951" i="5"/>
  <c r="N6950" i="5"/>
  <c r="N6949" i="5"/>
  <c r="N6948" i="5"/>
  <c r="N6947" i="5"/>
  <c r="N6946" i="5"/>
  <c r="N6945" i="5"/>
  <c r="N6944" i="5"/>
  <c r="N6943" i="5"/>
  <c r="N6942" i="5"/>
  <c r="N6941" i="5"/>
  <c r="N6940" i="5"/>
  <c r="N6939" i="5"/>
  <c r="N6938" i="5"/>
  <c r="N6937" i="5"/>
  <c r="N6936" i="5"/>
  <c r="N6935" i="5"/>
  <c r="N6934" i="5"/>
  <c r="N6933" i="5"/>
  <c r="N6932" i="5"/>
  <c r="N6931" i="5"/>
  <c r="N6930" i="5"/>
  <c r="N6929" i="5"/>
  <c r="N6928" i="5"/>
  <c r="N6927" i="5"/>
  <c r="N6926" i="5"/>
  <c r="N6925" i="5"/>
  <c r="N6924" i="5"/>
  <c r="N6923" i="5"/>
  <c r="N6922" i="5"/>
  <c r="N6921" i="5"/>
  <c r="N6920" i="5"/>
  <c r="N6919" i="5"/>
  <c r="N6918" i="5"/>
  <c r="N6917" i="5"/>
  <c r="N6916" i="5"/>
  <c r="N6915" i="5"/>
  <c r="N6914" i="5"/>
  <c r="N6913" i="5"/>
  <c r="N6912" i="5"/>
  <c r="N6911" i="5"/>
  <c r="N6910" i="5"/>
  <c r="N6909" i="5"/>
  <c r="N6908" i="5"/>
  <c r="N6907" i="5"/>
  <c r="N6906" i="5"/>
  <c r="N6905" i="5"/>
  <c r="N6904" i="5"/>
  <c r="N6903" i="5"/>
  <c r="N6902" i="5"/>
  <c r="N6901" i="5"/>
  <c r="N6900" i="5"/>
  <c r="N6899" i="5"/>
  <c r="N6898" i="5"/>
  <c r="N6897" i="5"/>
  <c r="N6896" i="5"/>
  <c r="N6895" i="5"/>
  <c r="N6894" i="5"/>
  <c r="N6893" i="5"/>
  <c r="N6892" i="5"/>
  <c r="N6891" i="5"/>
  <c r="N6890" i="5"/>
  <c r="N6889" i="5"/>
  <c r="N6888" i="5"/>
  <c r="N6887" i="5"/>
  <c r="N6886" i="5"/>
  <c r="N6885" i="5"/>
  <c r="N6884" i="5"/>
  <c r="N6883" i="5"/>
  <c r="N6882" i="5"/>
  <c r="N6881" i="5"/>
  <c r="N6880" i="5"/>
  <c r="N6879" i="5"/>
  <c r="N6878" i="5"/>
  <c r="N6877" i="5"/>
  <c r="N6876" i="5"/>
  <c r="N6875" i="5"/>
  <c r="N6874" i="5"/>
  <c r="N6873" i="5"/>
  <c r="N6872" i="5"/>
  <c r="N6871" i="5"/>
  <c r="N6870" i="5"/>
  <c r="N6869" i="5"/>
  <c r="N6868" i="5"/>
  <c r="N6867" i="5"/>
  <c r="N6866" i="5"/>
  <c r="N6865" i="5"/>
  <c r="N6864" i="5"/>
  <c r="N6863" i="5"/>
  <c r="N6862" i="5"/>
  <c r="N6861" i="5"/>
  <c r="N6860" i="5"/>
  <c r="N6859" i="5"/>
  <c r="N6858" i="5"/>
  <c r="N6857" i="5"/>
  <c r="N6856" i="5"/>
  <c r="N6855" i="5"/>
  <c r="N6854" i="5"/>
  <c r="N6853" i="5"/>
  <c r="N6852" i="5"/>
  <c r="N6851" i="5"/>
  <c r="N6850" i="5"/>
  <c r="N6849" i="5"/>
  <c r="N6848" i="5"/>
  <c r="N6847" i="5"/>
  <c r="N6846" i="5"/>
  <c r="N6845" i="5"/>
  <c r="N6844" i="5"/>
  <c r="N6843" i="5"/>
  <c r="N6842" i="5"/>
  <c r="N6841" i="5"/>
  <c r="N6840" i="5"/>
  <c r="N6839" i="5"/>
  <c r="N6838" i="5"/>
  <c r="N6837" i="5"/>
  <c r="N6836" i="5"/>
  <c r="N6835" i="5"/>
  <c r="N6834" i="5"/>
  <c r="N6833" i="5"/>
  <c r="N6832" i="5"/>
  <c r="N6831" i="5"/>
  <c r="N6830" i="5"/>
  <c r="N6829" i="5"/>
  <c r="N6828" i="5"/>
  <c r="N6827" i="5"/>
  <c r="N6826" i="5"/>
  <c r="N6825" i="5"/>
  <c r="N6824" i="5"/>
  <c r="N6823" i="5"/>
  <c r="N6822" i="5"/>
  <c r="N6821" i="5"/>
  <c r="N6820" i="5"/>
  <c r="N6819" i="5"/>
  <c r="N6818" i="5"/>
  <c r="N6817" i="5"/>
  <c r="N6816" i="5"/>
  <c r="N6815" i="5"/>
  <c r="N6814" i="5"/>
  <c r="N6813" i="5"/>
  <c r="N6812" i="5"/>
  <c r="N6811" i="5"/>
  <c r="N6810" i="5"/>
  <c r="N6809" i="5"/>
  <c r="N6808" i="5"/>
  <c r="N6807" i="5"/>
  <c r="N6806" i="5"/>
  <c r="N6805" i="5"/>
  <c r="N6804" i="5"/>
  <c r="N6803" i="5"/>
  <c r="N6802" i="5"/>
  <c r="N6801" i="5"/>
  <c r="N6800" i="5"/>
  <c r="N6799" i="5"/>
  <c r="N6798" i="5"/>
  <c r="N6797" i="5"/>
  <c r="N6796" i="5"/>
  <c r="N6795" i="5"/>
  <c r="N6794" i="5"/>
  <c r="N6793" i="5"/>
  <c r="N6792" i="5"/>
  <c r="N6791" i="5"/>
  <c r="N6790" i="5"/>
  <c r="N6789" i="5"/>
  <c r="N6788" i="5"/>
  <c r="N6787" i="5"/>
  <c r="N6786" i="5"/>
  <c r="N6785" i="5"/>
  <c r="N6784" i="5"/>
  <c r="N6783" i="5"/>
  <c r="N6782" i="5"/>
  <c r="N6781" i="5"/>
  <c r="N6780" i="5"/>
  <c r="N6779" i="5"/>
  <c r="N6778" i="5"/>
  <c r="N6777" i="5"/>
  <c r="N6776" i="5"/>
  <c r="N6775" i="5"/>
  <c r="N6774" i="5"/>
  <c r="N6773" i="5"/>
  <c r="N6772" i="5"/>
  <c r="N6771" i="5"/>
  <c r="N6770" i="5"/>
  <c r="N6769" i="5"/>
  <c r="N6768" i="5"/>
  <c r="N6767" i="5"/>
  <c r="N6766" i="5"/>
  <c r="N6765" i="5"/>
  <c r="N6764" i="5"/>
  <c r="N6763" i="5"/>
  <c r="N6762" i="5"/>
  <c r="N6761" i="5"/>
  <c r="N6760" i="5"/>
  <c r="N6759" i="5"/>
  <c r="N6758" i="5"/>
  <c r="N6757" i="5"/>
  <c r="N6756" i="5"/>
  <c r="N6755" i="5"/>
  <c r="N6754" i="5"/>
  <c r="N6753" i="5"/>
  <c r="N6752" i="5"/>
  <c r="N6751" i="5"/>
  <c r="N6750" i="5"/>
  <c r="N6749" i="5"/>
  <c r="N6748" i="5"/>
  <c r="N6747" i="5"/>
  <c r="N6746" i="5"/>
  <c r="N6745" i="5"/>
  <c r="N6744" i="5"/>
  <c r="N6743" i="5"/>
  <c r="N6742" i="5"/>
  <c r="N6741" i="5"/>
  <c r="N6740" i="5"/>
  <c r="N6739" i="5"/>
  <c r="N6738" i="5"/>
  <c r="N6737" i="5"/>
  <c r="N6736" i="5"/>
  <c r="N6735" i="5"/>
  <c r="N6734" i="5"/>
  <c r="N6733" i="5"/>
  <c r="N6732" i="5"/>
  <c r="N6731" i="5"/>
  <c r="N6730" i="5"/>
  <c r="N6729" i="5"/>
  <c r="N6728" i="5"/>
  <c r="N6727" i="5"/>
  <c r="N6726" i="5"/>
  <c r="N6725" i="5"/>
  <c r="N6724" i="5"/>
  <c r="N6723" i="5"/>
  <c r="N6722" i="5"/>
  <c r="N6721" i="5"/>
  <c r="N6720" i="5"/>
  <c r="N6719" i="5"/>
  <c r="N6718" i="5"/>
  <c r="N6717" i="5"/>
  <c r="N6716" i="5"/>
  <c r="N6715" i="5"/>
  <c r="N6714" i="5"/>
  <c r="N6713" i="5"/>
  <c r="N6712" i="5"/>
  <c r="N6711" i="5"/>
  <c r="N6710" i="5"/>
  <c r="N6709" i="5"/>
  <c r="N6708" i="5"/>
  <c r="N6707" i="5"/>
  <c r="N6706" i="5"/>
  <c r="N6705" i="5"/>
  <c r="N6704" i="5"/>
  <c r="N6703" i="5"/>
  <c r="N6702" i="5"/>
  <c r="N6701" i="5"/>
  <c r="N6700" i="5"/>
  <c r="N6699" i="5"/>
  <c r="N6698" i="5"/>
  <c r="N6697" i="5"/>
  <c r="N6696" i="5"/>
  <c r="N6695" i="5"/>
  <c r="N6694" i="5"/>
  <c r="N6693" i="5"/>
  <c r="N6692" i="5"/>
  <c r="N6691" i="5"/>
  <c r="N6690" i="5"/>
  <c r="N6689" i="5"/>
  <c r="N6688" i="5"/>
  <c r="N6687" i="5"/>
  <c r="N6686" i="5"/>
  <c r="N6685" i="5"/>
  <c r="N6684" i="5"/>
  <c r="N6683" i="5"/>
  <c r="N6682" i="5"/>
  <c r="N6681" i="5"/>
  <c r="N6680" i="5"/>
  <c r="N6679" i="5"/>
  <c r="N6678" i="5"/>
  <c r="N6677" i="5"/>
  <c r="N6676" i="5"/>
  <c r="N6675" i="5"/>
  <c r="N6674" i="5"/>
  <c r="N6673" i="5"/>
  <c r="N6672" i="5"/>
  <c r="N6671" i="5"/>
  <c r="N6670" i="5"/>
  <c r="N6669" i="5"/>
  <c r="N6668" i="5"/>
  <c r="N6667" i="5"/>
  <c r="N6666" i="5"/>
  <c r="N6665" i="5"/>
  <c r="N6664" i="5"/>
  <c r="N6663" i="5"/>
  <c r="N6662" i="5"/>
  <c r="N6661" i="5"/>
  <c r="N6660" i="5"/>
  <c r="N6659" i="5"/>
  <c r="N6658" i="5"/>
  <c r="N6657" i="5"/>
  <c r="N6656" i="5"/>
  <c r="N6655" i="5"/>
  <c r="N6654" i="5"/>
  <c r="N6653" i="5"/>
  <c r="N6652" i="5"/>
  <c r="N6651" i="5"/>
  <c r="N6650" i="5"/>
  <c r="N6649" i="5"/>
  <c r="N6648" i="5"/>
  <c r="N6647" i="5"/>
  <c r="N6646" i="5"/>
  <c r="N6645" i="5"/>
  <c r="N6644" i="5"/>
  <c r="N6643" i="5"/>
  <c r="N6642" i="5"/>
  <c r="N6641" i="5"/>
  <c r="N6640" i="5"/>
  <c r="N6639" i="5"/>
  <c r="N6638" i="5"/>
  <c r="N6637" i="5"/>
  <c r="N6636" i="5"/>
  <c r="N6635" i="5"/>
  <c r="N6634" i="5"/>
  <c r="N6633" i="5"/>
  <c r="N6632" i="5"/>
  <c r="N6631" i="5"/>
  <c r="N6630" i="5"/>
  <c r="N6629" i="5"/>
  <c r="N6628" i="5"/>
  <c r="N6627" i="5"/>
  <c r="N6626" i="5"/>
  <c r="N6625" i="5"/>
  <c r="N6624" i="5"/>
  <c r="N6623" i="5"/>
  <c r="N6622" i="5"/>
  <c r="N6621" i="5"/>
  <c r="N6620" i="5"/>
  <c r="N6619" i="5"/>
  <c r="N6618" i="5"/>
  <c r="N6617" i="5"/>
  <c r="N6616" i="5"/>
  <c r="N6615" i="5"/>
  <c r="N6614" i="5"/>
  <c r="N6613" i="5"/>
  <c r="N6612" i="5"/>
  <c r="N6611" i="5"/>
  <c r="N6610" i="5"/>
  <c r="N6609" i="5"/>
  <c r="N6608" i="5"/>
  <c r="N6607" i="5"/>
  <c r="N6606" i="5"/>
  <c r="N6605" i="5"/>
  <c r="N6604" i="5"/>
  <c r="N6603" i="5"/>
  <c r="N6602" i="5"/>
  <c r="N6601" i="5"/>
  <c r="N6600" i="5"/>
  <c r="N6599" i="5"/>
  <c r="N6598" i="5"/>
  <c r="N6597" i="5"/>
  <c r="N6596" i="5"/>
  <c r="N6595" i="5"/>
  <c r="N6594" i="5"/>
  <c r="N6593" i="5"/>
  <c r="N6592" i="5"/>
  <c r="N6591" i="5"/>
  <c r="N6590" i="5"/>
  <c r="N6589" i="5"/>
  <c r="N6588" i="5"/>
  <c r="N6587" i="5"/>
  <c r="N6586" i="5"/>
  <c r="N6585" i="5"/>
  <c r="N6584" i="5"/>
  <c r="N6583" i="5"/>
  <c r="N6582" i="5"/>
  <c r="N6581" i="5"/>
  <c r="N6580" i="5"/>
  <c r="N6579" i="5"/>
  <c r="N6578" i="5"/>
  <c r="N6577" i="5"/>
  <c r="N6576" i="5"/>
  <c r="N6575" i="5"/>
  <c r="N6574" i="5"/>
  <c r="N6573" i="5"/>
  <c r="N6572" i="5"/>
  <c r="N6571" i="5"/>
  <c r="N6570" i="5"/>
  <c r="N6569" i="5"/>
  <c r="N6568" i="5"/>
  <c r="N6567" i="5"/>
  <c r="N6566" i="5"/>
  <c r="N6565" i="5"/>
  <c r="N6564" i="5"/>
  <c r="N6563" i="5"/>
  <c r="N6562" i="5"/>
  <c r="N6561" i="5"/>
  <c r="N6560" i="5"/>
  <c r="N6559" i="5"/>
  <c r="N6558" i="5"/>
  <c r="N6557" i="5"/>
  <c r="N6556" i="5"/>
  <c r="N6555" i="5"/>
  <c r="N6554" i="5"/>
  <c r="N6553" i="5"/>
  <c r="N6552" i="5"/>
  <c r="N6551" i="5"/>
  <c r="N6550" i="5"/>
  <c r="N6549" i="5"/>
  <c r="N6548" i="5"/>
  <c r="N6547" i="5"/>
  <c r="N6546" i="5"/>
  <c r="N6545" i="5"/>
  <c r="N6544" i="5"/>
  <c r="N6543" i="5"/>
  <c r="N6542" i="5"/>
  <c r="N6541" i="5"/>
  <c r="N6540" i="5"/>
  <c r="N6539" i="5"/>
  <c r="N6538" i="5"/>
  <c r="N6537" i="5"/>
  <c r="N6536" i="5"/>
  <c r="N6535" i="5"/>
  <c r="N6534" i="5"/>
  <c r="N6533" i="5"/>
  <c r="N6532" i="5"/>
  <c r="N6531" i="5"/>
  <c r="N6530" i="5"/>
  <c r="N6529" i="5"/>
  <c r="N6528" i="5"/>
  <c r="N6527" i="5"/>
  <c r="N6526" i="5"/>
  <c r="N6525" i="5"/>
  <c r="N6524" i="5"/>
  <c r="N6523" i="5"/>
  <c r="N6522" i="5"/>
  <c r="N6521" i="5"/>
  <c r="N6520" i="5"/>
  <c r="N6519" i="5"/>
  <c r="N6518" i="5"/>
  <c r="N6517" i="5"/>
  <c r="N6516" i="5"/>
  <c r="N6515" i="5"/>
  <c r="N6514" i="5"/>
  <c r="N6513" i="5"/>
  <c r="N6512" i="5"/>
  <c r="N6511" i="5"/>
  <c r="N6510" i="5"/>
  <c r="N6509" i="5"/>
  <c r="N6508" i="5"/>
  <c r="N6507" i="5"/>
  <c r="N6506" i="5"/>
  <c r="N6505" i="5"/>
  <c r="N6504" i="5"/>
  <c r="N6503" i="5"/>
  <c r="N6502" i="5"/>
  <c r="N6501" i="5"/>
  <c r="N6500" i="5"/>
  <c r="N6499" i="5"/>
  <c r="N6498" i="5"/>
  <c r="N6497" i="5"/>
  <c r="N6496" i="5"/>
  <c r="N6495" i="5"/>
  <c r="N6494" i="5"/>
  <c r="N6493" i="5"/>
  <c r="N6492" i="5"/>
  <c r="N6491" i="5"/>
  <c r="N6490" i="5"/>
  <c r="N6489" i="5"/>
  <c r="N6488" i="5"/>
  <c r="N6487" i="5"/>
  <c r="N6486" i="5"/>
  <c r="N6485" i="5"/>
  <c r="N6484" i="5"/>
  <c r="N6483" i="5"/>
  <c r="N6482" i="5"/>
  <c r="N6481" i="5"/>
  <c r="N6480" i="5"/>
  <c r="N6479" i="5"/>
  <c r="N6478" i="5"/>
  <c r="N6477" i="5"/>
  <c r="N6476" i="5"/>
  <c r="N6475" i="5"/>
  <c r="N6474" i="5"/>
  <c r="N6473" i="5"/>
  <c r="N6472" i="5"/>
  <c r="N6471" i="5"/>
  <c r="N6470" i="5"/>
  <c r="N6469" i="5"/>
  <c r="N6468" i="5"/>
  <c r="N6467" i="5"/>
  <c r="N6466" i="5"/>
  <c r="N6465" i="5"/>
  <c r="N6464" i="5"/>
  <c r="N6463" i="5"/>
  <c r="N6462" i="5"/>
  <c r="N6461" i="5"/>
  <c r="N6460" i="5"/>
  <c r="N6459" i="5"/>
  <c r="N6458" i="5"/>
  <c r="N6457" i="5"/>
  <c r="N6456" i="5"/>
  <c r="N6455" i="5"/>
  <c r="N6454" i="5"/>
  <c r="N6453" i="5"/>
  <c r="N6452" i="5"/>
  <c r="N6451" i="5"/>
  <c r="N6450" i="5"/>
  <c r="N6449" i="5"/>
  <c r="N6448" i="5"/>
  <c r="N6447" i="5"/>
  <c r="N6446" i="5"/>
  <c r="N6445" i="5"/>
  <c r="N6444" i="5"/>
  <c r="N6443" i="5"/>
  <c r="N6442" i="5"/>
  <c r="N6441" i="5"/>
  <c r="N6440" i="5"/>
  <c r="N6439" i="5"/>
  <c r="N6438" i="5"/>
  <c r="N6437" i="5"/>
  <c r="N6436" i="5"/>
  <c r="N6435" i="5"/>
  <c r="N6434" i="5"/>
  <c r="N6433" i="5"/>
  <c r="N6432" i="5"/>
  <c r="N6431" i="5"/>
  <c r="N6430" i="5"/>
  <c r="N6429" i="5"/>
  <c r="N6428" i="5"/>
  <c r="N6427" i="5"/>
  <c r="N6426" i="5"/>
  <c r="N6425" i="5"/>
  <c r="N6424" i="5"/>
  <c r="N6423" i="5"/>
  <c r="N6422" i="5"/>
  <c r="N6421" i="5"/>
  <c r="N6420" i="5"/>
  <c r="N6419" i="5"/>
  <c r="N6418" i="5"/>
  <c r="N6417" i="5"/>
  <c r="N6416" i="5"/>
  <c r="N6415" i="5"/>
  <c r="N6414" i="5"/>
  <c r="N6413" i="5"/>
  <c r="N6412" i="5"/>
  <c r="N6411" i="5"/>
  <c r="N6410" i="5"/>
  <c r="N6409" i="5"/>
  <c r="N6408" i="5"/>
  <c r="N6407" i="5"/>
  <c r="N6406" i="5"/>
  <c r="N6405" i="5"/>
  <c r="N6404" i="5"/>
  <c r="N6403" i="5"/>
  <c r="N6402" i="5"/>
  <c r="N6401" i="5"/>
  <c r="N6400" i="5"/>
  <c r="N6399" i="5"/>
  <c r="N6398" i="5"/>
  <c r="N6397" i="5"/>
  <c r="N6396" i="5"/>
  <c r="N6395" i="5"/>
  <c r="N6394" i="5"/>
  <c r="N6393" i="5"/>
  <c r="N6392" i="5"/>
  <c r="N6391" i="5"/>
  <c r="N6390" i="5"/>
  <c r="N6389" i="5"/>
  <c r="N6388" i="5"/>
  <c r="N6387" i="5"/>
  <c r="N6386" i="5"/>
  <c r="N6385" i="5"/>
  <c r="N6384" i="5"/>
  <c r="N6383" i="5"/>
  <c r="N6382" i="5"/>
  <c r="N6381" i="5"/>
  <c r="N6380" i="5"/>
  <c r="N6379" i="5"/>
  <c r="N6378" i="5"/>
  <c r="N6377" i="5"/>
  <c r="N6376" i="5"/>
  <c r="N6375" i="5"/>
  <c r="N6374" i="5"/>
  <c r="N6373" i="5"/>
  <c r="N6372" i="5"/>
  <c r="N6371" i="5"/>
  <c r="N6370" i="5"/>
  <c r="N6369" i="5"/>
  <c r="N6368" i="5"/>
  <c r="N6367" i="5"/>
  <c r="N6366" i="5"/>
  <c r="N6365" i="5"/>
  <c r="N6364" i="5"/>
  <c r="N6363" i="5"/>
  <c r="N6362" i="5"/>
  <c r="N6361" i="5"/>
  <c r="N6360" i="5"/>
  <c r="N6359" i="5"/>
  <c r="N6358" i="5"/>
  <c r="N6357" i="5"/>
  <c r="N6356" i="5"/>
  <c r="N6355" i="5"/>
  <c r="N6354" i="5"/>
  <c r="N6353" i="5"/>
  <c r="N6352" i="5"/>
  <c r="N6351" i="5"/>
  <c r="N6350" i="5"/>
  <c r="N6349" i="5"/>
  <c r="N6348" i="5"/>
  <c r="N6347" i="5"/>
  <c r="N6346" i="5"/>
  <c r="N6345" i="5"/>
  <c r="N6344" i="5"/>
  <c r="N6343" i="5"/>
  <c r="N6342" i="5"/>
  <c r="N6341" i="5"/>
  <c r="N6340" i="5"/>
  <c r="N6339" i="5"/>
  <c r="N6338" i="5"/>
  <c r="N6337" i="5"/>
  <c r="N6336" i="5"/>
  <c r="N6335" i="5"/>
  <c r="N6334" i="5"/>
  <c r="N6333" i="5"/>
  <c r="N6332" i="5"/>
  <c r="N6331" i="5"/>
  <c r="N6330" i="5"/>
  <c r="N6329" i="5"/>
  <c r="N6328" i="5"/>
  <c r="N6327" i="5"/>
  <c r="N6326" i="5"/>
  <c r="N6325" i="5"/>
  <c r="N6324" i="5"/>
  <c r="N6323" i="5"/>
  <c r="N6322" i="5"/>
  <c r="N6321" i="5"/>
  <c r="N6320" i="5"/>
  <c r="N6319" i="5"/>
  <c r="N6318" i="5"/>
  <c r="N6317" i="5"/>
  <c r="N6316" i="5"/>
  <c r="N6315" i="5"/>
  <c r="N6314" i="5"/>
  <c r="N6313" i="5"/>
  <c r="N6312" i="5"/>
  <c r="N6311" i="5"/>
  <c r="N6310" i="5"/>
  <c r="N6309" i="5"/>
  <c r="N6308" i="5"/>
  <c r="N6307" i="5"/>
  <c r="N6306" i="5"/>
  <c r="N6305" i="5"/>
  <c r="N6304" i="5"/>
  <c r="N6303" i="5"/>
  <c r="N6302" i="5"/>
  <c r="N6301" i="5"/>
  <c r="N6300" i="5"/>
  <c r="N6299" i="5"/>
  <c r="N6298" i="5"/>
  <c r="N6297" i="5"/>
  <c r="N6296" i="5"/>
  <c r="N6295" i="5"/>
  <c r="N6294" i="5"/>
  <c r="N6293" i="5"/>
  <c r="N6292" i="5"/>
  <c r="N6291" i="5"/>
  <c r="N6290" i="5"/>
  <c r="N6289" i="5"/>
  <c r="N6288" i="5"/>
  <c r="N6287" i="5"/>
  <c r="N6286" i="5"/>
  <c r="N6285" i="5"/>
  <c r="N6284" i="5"/>
  <c r="N6283" i="5"/>
  <c r="N6282" i="5"/>
  <c r="N6281" i="5"/>
  <c r="N6280" i="5"/>
  <c r="N6279" i="5"/>
  <c r="N6278" i="5"/>
  <c r="N6277" i="5"/>
  <c r="N6276" i="5"/>
  <c r="N6275" i="5"/>
  <c r="N6274" i="5"/>
  <c r="N6273" i="5"/>
  <c r="N6272" i="5"/>
  <c r="N6271" i="5"/>
  <c r="N6270" i="5"/>
  <c r="N6269" i="5"/>
  <c r="N6268" i="5"/>
  <c r="N6267" i="5"/>
  <c r="N6266" i="5"/>
  <c r="N6265" i="5"/>
  <c r="N6264" i="5"/>
  <c r="N6263" i="5"/>
  <c r="N6262" i="5"/>
  <c r="N6261" i="5"/>
  <c r="N6260" i="5"/>
  <c r="N6259" i="5"/>
  <c r="N6258" i="5"/>
  <c r="N6257" i="5"/>
  <c r="N6256" i="5"/>
  <c r="N6255" i="5"/>
  <c r="N6254" i="5"/>
  <c r="N6253" i="5"/>
  <c r="N6252" i="5"/>
  <c r="N6251" i="5"/>
  <c r="N6250" i="5"/>
  <c r="N6249" i="5"/>
  <c r="N6248" i="5"/>
  <c r="N6247" i="5"/>
  <c r="N6246" i="5"/>
  <c r="N6245" i="5"/>
  <c r="N6244" i="5"/>
  <c r="N6243" i="5"/>
  <c r="N6242" i="5"/>
  <c r="N6241" i="5"/>
  <c r="N6240" i="5"/>
  <c r="N6239" i="5"/>
  <c r="N6238" i="5"/>
  <c r="N6237" i="5"/>
  <c r="N6236" i="5"/>
  <c r="N6235" i="5"/>
  <c r="N6234" i="5"/>
  <c r="N6233" i="5"/>
  <c r="N6232" i="5"/>
  <c r="N6231" i="5"/>
  <c r="N6230" i="5"/>
  <c r="N6229" i="5"/>
  <c r="N6228" i="5"/>
  <c r="N6227" i="5"/>
  <c r="N6226" i="5"/>
  <c r="N6225" i="5"/>
  <c r="N6224" i="5"/>
  <c r="N6223" i="5"/>
  <c r="N6222" i="5"/>
  <c r="N6221" i="5"/>
  <c r="N6220" i="5"/>
  <c r="N6219" i="5"/>
  <c r="N6218" i="5"/>
  <c r="N6217" i="5"/>
  <c r="N6216" i="5"/>
  <c r="N6215" i="5"/>
  <c r="N6214" i="5"/>
  <c r="N6213" i="5"/>
  <c r="N6212" i="5"/>
  <c r="N6211" i="5"/>
  <c r="N6210" i="5"/>
  <c r="N6209" i="5"/>
  <c r="N6208" i="5"/>
  <c r="N6207" i="5"/>
  <c r="N6206" i="5"/>
  <c r="N6205" i="5"/>
  <c r="N6204" i="5"/>
  <c r="N6203" i="5"/>
  <c r="N6202" i="5"/>
  <c r="N6201" i="5"/>
  <c r="N6200" i="5"/>
  <c r="N6199" i="5"/>
  <c r="N6198" i="5"/>
  <c r="N6197" i="5"/>
  <c r="N6196" i="5"/>
  <c r="N6195" i="5"/>
  <c r="N6194" i="5"/>
  <c r="N6193" i="5"/>
  <c r="N6192" i="5"/>
  <c r="N6191" i="5"/>
  <c r="N6190" i="5"/>
  <c r="N6189" i="5"/>
  <c r="N6188" i="5"/>
  <c r="N6187" i="5"/>
  <c r="N6186" i="5"/>
  <c r="N6185" i="5"/>
  <c r="N6184" i="5"/>
  <c r="N6183" i="5"/>
  <c r="N6182" i="5"/>
  <c r="N6181" i="5"/>
  <c r="N6180" i="5"/>
  <c r="N6179" i="5"/>
  <c r="N6178" i="5"/>
  <c r="N6177" i="5"/>
  <c r="N6176" i="5"/>
  <c r="N6175" i="5"/>
  <c r="N6174" i="5"/>
  <c r="N6173" i="5"/>
  <c r="N6172" i="5"/>
  <c r="N6171" i="5"/>
  <c r="N6170" i="5"/>
  <c r="N6169" i="5"/>
  <c r="N6168" i="5"/>
  <c r="N6167" i="5"/>
  <c r="N6166" i="5"/>
  <c r="N6165" i="5"/>
  <c r="N6164" i="5"/>
  <c r="N6163" i="5"/>
  <c r="N6162" i="5"/>
  <c r="N6161" i="5"/>
  <c r="N6160" i="5"/>
  <c r="N6159" i="5"/>
  <c r="N6158" i="5"/>
  <c r="N6157" i="5"/>
  <c r="N6156" i="5"/>
  <c r="N6155" i="5"/>
  <c r="N6154" i="5"/>
  <c r="N6153" i="5"/>
  <c r="N6152" i="5"/>
  <c r="N6151" i="5"/>
  <c r="N6150" i="5"/>
  <c r="N6149" i="5"/>
  <c r="N6148" i="5"/>
  <c r="N6147" i="5"/>
  <c r="N6146" i="5"/>
  <c r="N6145" i="5"/>
  <c r="N6144" i="5"/>
  <c r="N6143" i="5"/>
  <c r="N6142" i="5"/>
  <c r="N6141" i="5"/>
  <c r="N6140" i="5"/>
  <c r="N6139" i="5"/>
  <c r="N6138" i="5"/>
  <c r="N6137" i="5"/>
  <c r="N6136" i="5"/>
  <c r="N6135" i="5"/>
  <c r="N6134" i="5"/>
  <c r="N6133" i="5"/>
  <c r="N6132" i="5"/>
  <c r="N6131" i="5"/>
  <c r="N6130" i="5"/>
  <c r="N6129" i="5"/>
  <c r="N6128" i="5"/>
  <c r="N6127" i="5"/>
  <c r="N6126" i="5"/>
  <c r="N6125" i="5"/>
  <c r="N6124" i="5"/>
  <c r="N6123" i="5"/>
  <c r="N6122" i="5"/>
  <c r="N6121" i="5"/>
  <c r="N6120" i="5"/>
  <c r="N6119" i="5"/>
  <c r="N6118" i="5"/>
  <c r="N6117" i="5"/>
  <c r="N6116" i="5"/>
  <c r="N6115" i="5"/>
  <c r="N6114" i="5"/>
  <c r="N6113" i="5"/>
  <c r="N6112" i="5"/>
  <c r="N6111" i="5"/>
  <c r="N6110" i="5"/>
  <c r="N6109" i="5"/>
  <c r="N6108" i="5"/>
  <c r="N6107" i="5"/>
  <c r="N6106" i="5"/>
  <c r="N6105" i="5"/>
  <c r="N6104" i="5"/>
  <c r="N6103" i="5"/>
  <c r="N6102" i="5"/>
  <c r="N6101" i="5"/>
  <c r="N6100" i="5"/>
  <c r="N6099" i="5"/>
  <c r="N6098" i="5"/>
  <c r="N6097" i="5"/>
  <c r="N6096" i="5"/>
  <c r="N6095" i="5"/>
  <c r="N6094" i="5"/>
  <c r="N6093" i="5"/>
  <c r="N6092" i="5"/>
  <c r="N6091" i="5"/>
  <c r="N6090" i="5"/>
  <c r="N6089" i="5"/>
  <c r="N6088" i="5"/>
  <c r="N6087" i="5"/>
  <c r="N6086" i="5"/>
  <c r="N6085" i="5"/>
  <c r="N6084" i="5"/>
  <c r="N6083" i="5"/>
  <c r="N6082" i="5"/>
  <c r="N6081" i="5"/>
  <c r="N6080" i="5"/>
  <c r="N6079" i="5"/>
  <c r="N6078" i="5"/>
  <c r="N6077" i="5"/>
  <c r="N6076" i="5"/>
  <c r="N6075" i="5"/>
  <c r="N6074" i="5"/>
  <c r="N6073" i="5"/>
  <c r="N6072" i="5"/>
  <c r="N6071" i="5"/>
  <c r="N6070" i="5"/>
  <c r="N6069" i="5"/>
  <c r="N6068" i="5"/>
  <c r="N6067" i="5"/>
  <c r="N6066" i="5"/>
  <c r="N6065" i="5"/>
  <c r="N6064" i="5"/>
  <c r="N6063" i="5"/>
  <c r="N6062" i="5"/>
  <c r="N6061" i="5"/>
  <c r="N6060" i="5"/>
  <c r="N6059" i="5"/>
  <c r="N6058" i="5"/>
  <c r="N6057" i="5"/>
  <c r="N6056" i="5"/>
  <c r="N6055" i="5"/>
  <c r="N6054" i="5"/>
  <c r="N6053" i="5"/>
  <c r="N6052" i="5"/>
  <c r="N6051" i="5"/>
  <c r="N6050" i="5"/>
  <c r="N6049" i="5"/>
  <c r="N6048" i="5"/>
  <c r="N6047" i="5"/>
  <c r="N6046" i="5"/>
  <c r="N6045" i="5"/>
  <c r="N6044" i="5"/>
  <c r="N6043" i="5"/>
  <c r="N6042" i="5"/>
  <c r="N6041" i="5"/>
  <c r="N6040" i="5"/>
  <c r="N6039" i="5"/>
  <c r="N6038" i="5"/>
  <c r="N6037" i="5"/>
  <c r="N6036" i="5"/>
  <c r="N6035" i="5"/>
  <c r="N6034" i="5"/>
  <c r="N6033" i="5"/>
  <c r="N6032" i="5"/>
  <c r="N6031" i="5"/>
  <c r="N6030" i="5"/>
  <c r="N6029" i="5"/>
  <c r="N6028" i="5"/>
  <c r="N6027" i="5"/>
  <c r="N6026" i="5"/>
  <c r="N6025" i="5"/>
  <c r="N6024" i="5"/>
  <c r="N6023" i="5"/>
  <c r="N6022" i="5"/>
  <c r="N6021" i="5"/>
  <c r="N6020" i="5"/>
  <c r="N6019" i="5"/>
  <c r="N6018" i="5"/>
  <c r="N6017" i="5"/>
  <c r="N6016" i="5"/>
  <c r="N6015" i="5"/>
  <c r="N6014" i="5"/>
  <c r="N6013" i="5"/>
  <c r="N6012" i="5"/>
  <c r="N6011" i="5"/>
  <c r="N6010" i="5"/>
  <c r="N6009" i="5"/>
  <c r="N6008" i="5"/>
  <c r="N6007" i="5"/>
  <c r="N6006" i="5"/>
  <c r="N6005" i="5"/>
  <c r="N6004" i="5"/>
  <c r="N6003" i="5"/>
  <c r="N6002" i="5"/>
  <c r="N6001" i="5"/>
  <c r="N6000" i="5"/>
  <c r="N5999" i="5"/>
  <c r="N5998" i="5"/>
  <c r="N5997" i="5"/>
  <c r="N5996" i="5"/>
  <c r="N5995" i="5"/>
  <c r="N5994" i="5"/>
  <c r="N5993" i="5"/>
  <c r="N5992" i="5"/>
  <c r="N5991" i="5"/>
  <c r="N5990" i="5"/>
  <c r="N5989" i="5"/>
  <c r="N5988" i="5"/>
  <c r="N5987" i="5"/>
  <c r="N5986" i="5"/>
  <c r="N5985" i="5"/>
  <c r="N5984" i="5"/>
  <c r="N5983" i="5"/>
  <c r="N5982" i="5"/>
  <c r="N5981" i="5"/>
  <c r="N5980" i="5"/>
  <c r="N5979" i="5"/>
  <c r="N5978" i="5"/>
  <c r="N5977" i="5"/>
  <c r="N5976" i="5"/>
  <c r="N5975" i="5"/>
  <c r="N5974" i="5"/>
  <c r="N5973" i="5"/>
  <c r="N5972" i="5"/>
  <c r="N5971" i="5"/>
  <c r="N5970" i="5"/>
  <c r="N5969" i="5"/>
  <c r="N5968" i="5"/>
  <c r="N5967" i="5"/>
  <c r="N5966" i="5"/>
  <c r="N5965" i="5"/>
  <c r="N5964" i="5"/>
  <c r="N5963" i="5"/>
  <c r="N5962" i="5"/>
  <c r="N5961" i="5"/>
  <c r="N5960" i="5"/>
  <c r="N5959" i="5"/>
  <c r="N5958" i="5"/>
  <c r="N5957" i="5"/>
  <c r="N5956" i="5"/>
  <c r="N5955" i="5"/>
  <c r="N5954" i="5"/>
  <c r="N5953" i="5"/>
  <c r="N5952" i="5"/>
  <c r="N5951" i="5"/>
  <c r="N5950" i="5"/>
  <c r="N5949" i="5"/>
  <c r="N5948" i="5"/>
  <c r="N5947" i="5"/>
  <c r="N5946" i="5"/>
  <c r="N5945" i="5"/>
  <c r="N5944" i="5"/>
  <c r="N5943" i="5"/>
  <c r="N5942" i="5"/>
  <c r="N5941" i="5"/>
  <c r="N5940" i="5"/>
  <c r="N5939" i="5"/>
  <c r="N5938" i="5"/>
  <c r="N5937" i="5"/>
  <c r="N5936" i="5"/>
  <c r="N5935" i="5"/>
  <c r="N5934" i="5"/>
  <c r="N5933" i="5"/>
  <c r="N5932" i="5"/>
  <c r="N5931" i="5"/>
  <c r="N5930" i="5"/>
  <c r="N5929" i="5"/>
  <c r="N5928" i="5"/>
  <c r="N5927" i="5"/>
  <c r="N5926" i="5"/>
  <c r="N5925" i="5"/>
  <c r="N5924" i="5"/>
  <c r="N5923" i="5"/>
  <c r="N5922" i="5"/>
  <c r="N5921" i="5"/>
  <c r="N5920" i="5"/>
  <c r="N5919" i="5"/>
  <c r="N5918" i="5"/>
  <c r="N5917" i="5"/>
  <c r="N5916" i="5"/>
  <c r="N5915" i="5"/>
  <c r="N5914" i="5"/>
  <c r="N5913" i="5"/>
  <c r="N5912" i="5"/>
  <c r="N5911" i="5"/>
  <c r="N5910" i="5"/>
  <c r="N5909" i="5"/>
  <c r="N5908" i="5"/>
  <c r="N5907" i="5"/>
  <c r="N5906" i="5"/>
  <c r="N5905" i="5"/>
  <c r="N5904" i="5"/>
  <c r="N5903" i="5"/>
  <c r="N5902" i="5"/>
  <c r="N5901" i="5"/>
  <c r="N5900" i="5"/>
  <c r="N5899" i="5"/>
  <c r="N5898" i="5"/>
  <c r="N5897" i="5"/>
  <c r="N5896" i="5"/>
  <c r="N5895" i="5"/>
  <c r="N5894" i="5"/>
  <c r="N5893" i="5"/>
  <c r="N5892" i="5"/>
  <c r="N5891" i="5"/>
  <c r="N5890" i="5"/>
  <c r="N5889" i="5"/>
  <c r="N5888" i="5"/>
  <c r="N5887" i="5"/>
  <c r="N5886" i="5"/>
  <c r="N5885" i="5"/>
  <c r="N5884" i="5"/>
  <c r="N5883" i="5"/>
  <c r="N5882" i="5"/>
  <c r="N5881" i="5"/>
  <c r="N5880" i="5"/>
  <c r="N5879" i="5"/>
  <c r="N5878" i="5"/>
  <c r="N5877" i="5"/>
  <c r="N5876" i="5"/>
  <c r="N5875" i="5"/>
  <c r="N5874" i="5"/>
  <c r="N5873" i="5"/>
  <c r="N5872" i="5"/>
  <c r="N5871" i="5"/>
  <c r="N5870" i="5"/>
  <c r="N5869" i="5"/>
  <c r="N5868" i="5"/>
  <c r="N5867" i="5"/>
  <c r="N5866" i="5"/>
  <c r="N5865" i="5"/>
  <c r="N5864" i="5"/>
  <c r="N5863" i="5"/>
  <c r="N5862" i="5"/>
  <c r="N5861" i="5"/>
  <c r="N5860" i="5"/>
  <c r="N5859" i="5"/>
  <c r="N5858" i="5"/>
  <c r="N5857" i="5"/>
  <c r="N5856" i="5"/>
  <c r="N5855" i="5"/>
  <c r="N5854" i="5"/>
  <c r="N5853" i="5"/>
  <c r="N5852" i="5"/>
  <c r="N5851" i="5"/>
  <c r="N5850" i="5"/>
  <c r="N5849" i="5"/>
  <c r="N5848" i="5"/>
  <c r="N5847" i="5"/>
  <c r="N5846" i="5"/>
  <c r="N5845" i="5"/>
  <c r="N5844" i="5"/>
  <c r="N5843" i="5"/>
  <c r="N5842" i="5"/>
  <c r="N5841" i="5"/>
  <c r="N5840" i="5"/>
  <c r="N5839" i="5"/>
  <c r="N5838" i="5"/>
  <c r="N5837" i="5"/>
  <c r="N5836" i="5"/>
  <c r="N5835" i="5"/>
  <c r="N5834" i="5"/>
  <c r="N5833" i="5"/>
  <c r="N5832" i="5"/>
  <c r="N5831" i="5"/>
  <c r="N5830" i="5"/>
  <c r="N5829" i="5"/>
  <c r="N5828" i="5"/>
  <c r="N5827" i="5"/>
  <c r="N5826" i="5"/>
  <c r="N5825" i="5"/>
  <c r="N5824" i="5"/>
  <c r="N5823" i="5"/>
  <c r="N5822" i="5"/>
  <c r="N5821" i="5"/>
  <c r="N5820" i="5"/>
  <c r="N5819" i="5"/>
  <c r="N5818" i="5"/>
  <c r="N5817" i="5"/>
  <c r="N5816" i="5"/>
  <c r="N5815" i="5"/>
  <c r="N5814" i="5"/>
  <c r="N5813" i="5"/>
  <c r="N5812" i="5"/>
  <c r="N5811" i="5"/>
  <c r="N5810" i="5"/>
  <c r="N5809" i="5"/>
  <c r="N5808" i="5"/>
  <c r="N5807" i="5"/>
  <c r="N5806" i="5"/>
  <c r="N5805" i="5"/>
  <c r="N5804" i="5"/>
  <c r="N5803" i="5"/>
  <c r="N5802" i="5"/>
  <c r="N5801" i="5"/>
  <c r="N5800" i="5"/>
  <c r="N5799" i="5"/>
  <c r="N5798" i="5"/>
  <c r="N5797" i="5"/>
  <c r="N5796" i="5"/>
  <c r="N5795" i="5"/>
  <c r="N5794" i="5"/>
  <c r="N5793" i="5"/>
  <c r="N5792" i="5"/>
  <c r="N5791" i="5"/>
  <c r="N5790" i="5"/>
  <c r="N5789" i="5"/>
  <c r="N5788" i="5"/>
  <c r="N5787" i="5"/>
  <c r="N5786" i="5"/>
  <c r="N5785" i="5"/>
  <c r="N5784" i="5"/>
  <c r="N5783" i="5"/>
  <c r="N5782" i="5"/>
  <c r="N5781" i="5"/>
  <c r="N5780" i="5"/>
  <c r="N5779" i="5"/>
  <c r="N5778" i="5"/>
  <c r="N5777" i="5"/>
  <c r="N5776" i="5"/>
  <c r="N5775" i="5"/>
  <c r="N5774" i="5"/>
  <c r="N5773" i="5"/>
  <c r="N5772" i="5"/>
  <c r="N5771" i="5"/>
  <c r="N5770" i="5"/>
  <c r="N5769" i="5"/>
  <c r="N5768" i="5"/>
  <c r="N5767" i="5"/>
  <c r="N5766" i="5"/>
  <c r="N5765" i="5"/>
  <c r="N5764" i="5"/>
  <c r="N5763" i="5"/>
  <c r="N5762" i="5"/>
  <c r="N5761" i="5"/>
  <c r="N5760" i="5"/>
  <c r="N5759" i="5"/>
  <c r="N5758" i="5"/>
  <c r="N5757" i="5"/>
  <c r="N5756" i="5"/>
  <c r="N5755" i="5"/>
  <c r="N5754" i="5"/>
  <c r="N5753" i="5"/>
  <c r="N5752" i="5"/>
  <c r="N5751" i="5"/>
  <c r="N5750" i="5"/>
  <c r="N5749" i="5"/>
  <c r="N5748" i="5"/>
  <c r="N5747" i="5"/>
  <c r="N5746" i="5"/>
  <c r="N5745" i="5"/>
  <c r="N5744" i="5"/>
  <c r="N5743" i="5"/>
  <c r="N5742" i="5"/>
  <c r="N5741" i="5"/>
  <c r="N5740" i="5"/>
  <c r="N5739" i="5"/>
  <c r="N5738" i="5"/>
  <c r="N5737" i="5"/>
  <c r="N5736" i="5"/>
  <c r="N5735" i="5"/>
  <c r="N5734" i="5"/>
  <c r="N5733" i="5"/>
  <c r="N5732" i="5"/>
  <c r="N5731" i="5"/>
  <c r="N5730" i="5"/>
  <c r="N5729" i="5"/>
  <c r="N5728" i="5"/>
  <c r="N5727" i="5"/>
  <c r="N5726" i="5"/>
  <c r="N5725" i="5"/>
  <c r="N5724" i="5"/>
  <c r="N5723" i="5"/>
  <c r="N5722" i="5"/>
  <c r="N5721" i="5"/>
  <c r="N5720" i="5"/>
  <c r="N5719" i="5"/>
  <c r="N5718" i="5"/>
  <c r="N5717" i="5"/>
  <c r="N5716" i="5"/>
  <c r="N5715" i="5"/>
  <c r="N5714" i="5"/>
  <c r="N5713" i="5"/>
  <c r="N5712" i="5"/>
  <c r="N5711" i="5"/>
  <c r="N5710" i="5"/>
  <c r="N5709" i="5"/>
  <c r="N5708" i="5"/>
  <c r="N5707" i="5"/>
  <c r="N5706" i="5"/>
  <c r="N5705" i="5"/>
  <c r="N5704" i="5"/>
  <c r="N5703" i="5"/>
  <c r="N5702" i="5"/>
  <c r="N5701" i="5"/>
  <c r="N5700" i="5"/>
  <c r="N5699" i="5"/>
  <c r="N5698" i="5"/>
  <c r="N5697" i="5"/>
  <c r="N5696" i="5"/>
  <c r="N5695" i="5"/>
  <c r="N5694" i="5"/>
  <c r="N5693" i="5"/>
  <c r="N5692" i="5"/>
  <c r="N5691" i="5"/>
  <c r="N5690" i="5"/>
  <c r="N5689" i="5"/>
  <c r="N5688" i="5"/>
  <c r="N5687" i="5"/>
  <c r="N5686" i="5"/>
  <c r="N5685" i="5"/>
  <c r="N5684" i="5"/>
  <c r="N5683" i="5"/>
  <c r="N5682" i="5"/>
  <c r="N5681" i="5"/>
  <c r="N5680" i="5"/>
  <c r="N5679" i="5"/>
  <c r="N5678" i="5"/>
  <c r="N5677" i="5"/>
  <c r="N5676" i="5"/>
  <c r="N5675" i="5"/>
  <c r="N5674" i="5"/>
  <c r="N5673" i="5"/>
  <c r="N5672" i="5"/>
  <c r="N5671" i="5"/>
  <c r="N5670" i="5"/>
  <c r="N5669" i="5"/>
  <c r="N5668" i="5"/>
  <c r="N5667" i="5"/>
  <c r="N5666" i="5"/>
  <c r="N5665" i="5"/>
  <c r="N5664" i="5"/>
  <c r="N5663" i="5"/>
  <c r="N5662" i="5"/>
  <c r="N5661" i="5"/>
  <c r="N5660" i="5"/>
  <c r="N5659" i="5"/>
  <c r="N5658" i="5"/>
  <c r="N5657" i="5"/>
  <c r="N5656" i="5"/>
  <c r="N5655" i="5"/>
  <c r="N5654" i="5"/>
  <c r="N5653" i="5"/>
  <c r="N5652" i="5"/>
  <c r="N5651" i="5"/>
  <c r="N5650" i="5"/>
  <c r="N5649" i="5"/>
  <c r="N5648" i="5"/>
  <c r="N5647" i="5"/>
  <c r="N5646" i="5"/>
  <c r="N5645" i="5"/>
  <c r="N5644" i="5"/>
  <c r="N5643" i="5"/>
  <c r="N5642" i="5"/>
  <c r="N5641" i="5"/>
  <c r="N5640" i="5"/>
  <c r="N5639" i="5"/>
  <c r="N5638" i="5"/>
  <c r="N5637" i="5"/>
  <c r="N5636" i="5"/>
  <c r="N5635" i="5"/>
  <c r="N5634" i="5"/>
  <c r="N5633" i="5"/>
  <c r="N5632" i="5"/>
  <c r="N5631" i="5"/>
  <c r="N5630" i="5"/>
  <c r="N5629" i="5"/>
  <c r="N5628" i="5"/>
  <c r="N5627" i="5"/>
  <c r="N5626" i="5"/>
  <c r="N5625" i="5"/>
  <c r="N5624" i="5"/>
  <c r="N5623" i="5"/>
  <c r="N5622" i="5"/>
  <c r="N5621" i="5"/>
  <c r="N5620" i="5"/>
  <c r="N5619" i="5"/>
  <c r="N5618" i="5"/>
  <c r="N5617" i="5"/>
  <c r="N5616" i="5"/>
  <c r="N5615" i="5"/>
  <c r="N5614" i="5"/>
  <c r="N5613" i="5"/>
  <c r="N5612" i="5"/>
  <c r="N5611" i="5"/>
  <c r="N5610" i="5"/>
  <c r="N5609" i="5"/>
  <c r="N5608" i="5"/>
  <c r="N5607" i="5"/>
  <c r="N5606" i="5"/>
  <c r="N5605" i="5"/>
  <c r="N5604" i="5"/>
  <c r="N5603" i="5"/>
  <c r="N5602" i="5"/>
  <c r="N5601" i="5"/>
  <c r="N5600" i="5"/>
  <c r="N5599" i="5"/>
  <c r="N5598" i="5"/>
  <c r="N5597" i="5"/>
  <c r="N5596" i="5"/>
  <c r="N5595" i="5"/>
  <c r="N5594" i="5"/>
  <c r="N5593" i="5"/>
  <c r="N5592" i="5"/>
  <c r="N5591" i="5"/>
  <c r="N5590" i="5"/>
  <c r="N5589" i="5"/>
  <c r="N5588" i="5"/>
  <c r="N5587" i="5"/>
  <c r="N5586" i="5"/>
  <c r="N5585" i="5"/>
  <c r="N5584" i="5"/>
  <c r="N5583" i="5"/>
  <c r="N5582" i="5"/>
  <c r="N5581" i="5"/>
  <c r="N5580" i="5"/>
  <c r="N5579" i="5"/>
  <c r="N5578" i="5"/>
  <c r="N5577" i="5"/>
  <c r="N5576" i="5"/>
  <c r="N5575" i="5"/>
  <c r="N5574" i="5"/>
  <c r="N5573" i="5"/>
  <c r="N5572" i="5"/>
  <c r="N5571" i="5"/>
  <c r="N5570" i="5"/>
  <c r="N5569" i="5"/>
  <c r="N5568" i="5"/>
  <c r="N5567" i="5"/>
  <c r="N5566" i="5"/>
  <c r="N5565" i="5"/>
  <c r="N5564" i="5"/>
  <c r="N5563" i="5"/>
  <c r="N5562" i="5"/>
  <c r="N5561" i="5"/>
  <c r="N5560" i="5"/>
  <c r="N5559" i="5"/>
  <c r="N5558" i="5"/>
  <c r="N5557" i="5"/>
  <c r="N5556" i="5"/>
  <c r="N5555" i="5"/>
  <c r="N5554" i="5"/>
  <c r="N5553" i="5"/>
  <c r="N5552" i="5"/>
  <c r="N5551" i="5"/>
  <c r="N5550" i="5"/>
  <c r="N5549" i="5"/>
  <c r="N5548" i="5"/>
  <c r="N5547" i="5"/>
  <c r="N5546" i="5"/>
  <c r="N5545" i="5"/>
  <c r="N5544" i="5"/>
  <c r="N5543" i="5"/>
  <c r="N5542" i="5"/>
  <c r="N5541" i="5"/>
  <c r="N5540" i="5"/>
  <c r="N5539" i="5"/>
  <c r="N5538" i="5"/>
  <c r="N5537" i="5"/>
  <c r="N5536" i="5"/>
  <c r="N5535" i="5"/>
  <c r="N5534" i="5"/>
  <c r="N5533" i="5"/>
  <c r="N5532" i="5"/>
  <c r="N5531" i="5"/>
  <c r="N5530" i="5"/>
  <c r="N5529" i="5"/>
  <c r="N5528" i="5"/>
  <c r="N5527" i="5"/>
  <c r="N5526" i="5"/>
  <c r="N5525" i="5"/>
  <c r="N5524" i="5"/>
  <c r="N5523" i="5"/>
  <c r="N5522" i="5"/>
  <c r="N5521" i="5"/>
  <c r="N5520" i="5"/>
  <c r="N5519" i="5"/>
  <c r="N5518" i="5"/>
  <c r="N5517" i="5"/>
  <c r="N5516" i="5"/>
  <c r="N5515" i="5"/>
  <c r="N5514" i="5"/>
  <c r="N5513" i="5"/>
  <c r="N5512" i="5"/>
  <c r="N5511" i="5"/>
  <c r="N5510" i="5"/>
  <c r="N5509" i="5"/>
  <c r="N5508" i="5"/>
  <c r="N5507" i="5"/>
  <c r="N5506" i="5"/>
  <c r="N5505" i="5"/>
  <c r="N5504" i="5"/>
  <c r="N5503" i="5"/>
  <c r="N5502" i="5"/>
  <c r="N5501" i="5"/>
  <c r="N5500" i="5"/>
  <c r="N5499" i="5"/>
  <c r="N5498" i="5"/>
  <c r="N5497" i="5"/>
  <c r="N5496" i="5"/>
  <c r="N5495" i="5"/>
  <c r="N5494" i="5"/>
  <c r="N5493" i="5"/>
  <c r="N5492" i="5"/>
  <c r="N5491" i="5"/>
  <c r="N5490" i="5"/>
  <c r="N5489" i="5"/>
  <c r="N5488" i="5"/>
  <c r="N5487" i="5"/>
  <c r="N5486" i="5"/>
  <c r="N5485" i="5"/>
  <c r="N5484" i="5"/>
  <c r="N5483" i="5"/>
  <c r="N5482" i="5"/>
  <c r="N5481" i="5"/>
  <c r="N5480" i="5"/>
  <c r="N5479" i="5"/>
  <c r="N5478" i="5"/>
  <c r="N5477" i="5"/>
  <c r="N5476" i="5"/>
  <c r="N5475" i="5"/>
  <c r="N5474" i="5"/>
  <c r="N5473" i="5"/>
  <c r="N5472" i="5"/>
  <c r="N5471" i="5"/>
  <c r="N5470" i="5"/>
  <c r="N5469" i="5"/>
  <c r="N5468" i="5"/>
  <c r="N5467" i="5"/>
  <c r="N5466" i="5"/>
  <c r="N5465" i="5"/>
  <c r="N5464" i="5"/>
  <c r="N5463" i="5"/>
  <c r="N5462" i="5"/>
  <c r="N5461" i="5"/>
  <c r="N5460" i="5"/>
  <c r="N5459" i="5"/>
  <c r="N5458" i="5"/>
  <c r="N5457" i="5"/>
  <c r="N5456" i="5"/>
  <c r="N5455" i="5"/>
  <c r="N5454" i="5"/>
  <c r="N5453" i="5"/>
  <c r="N5452" i="5"/>
  <c r="N5451" i="5"/>
  <c r="N5450" i="5"/>
  <c r="N5449" i="5"/>
  <c r="N5448" i="5"/>
  <c r="N5447" i="5"/>
  <c r="N5446" i="5"/>
  <c r="N5445" i="5"/>
  <c r="N5444" i="5"/>
  <c r="N5443" i="5"/>
  <c r="N5442" i="5"/>
  <c r="N5441" i="5"/>
  <c r="N5440" i="5"/>
  <c r="N5439" i="5"/>
  <c r="N5438" i="5"/>
  <c r="N5437" i="5"/>
  <c r="N5436" i="5"/>
  <c r="N5435" i="5"/>
  <c r="N5434" i="5"/>
  <c r="N5433" i="5"/>
  <c r="N5432" i="5"/>
  <c r="N5431" i="5"/>
  <c r="N5430" i="5"/>
  <c r="N5429" i="5"/>
  <c r="N5428" i="5"/>
  <c r="N5427" i="5"/>
  <c r="N5426" i="5"/>
  <c r="N5425" i="5"/>
  <c r="N5424" i="5"/>
  <c r="N5423" i="5"/>
  <c r="N5422" i="5"/>
  <c r="N5421" i="5"/>
  <c r="N5420" i="5"/>
  <c r="N5419" i="5"/>
  <c r="N5418" i="5"/>
  <c r="N5417" i="5"/>
  <c r="N5416" i="5"/>
  <c r="N5415" i="5"/>
  <c r="N5414" i="5"/>
  <c r="N5413" i="5"/>
  <c r="N5412" i="5"/>
  <c r="N5411" i="5"/>
  <c r="N5410" i="5"/>
  <c r="N5409" i="5"/>
  <c r="N5408" i="5"/>
  <c r="N5407" i="5"/>
  <c r="N5406" i="5"/>
  <c r="N5405" i="5"/>
  <c r="N5404" i="5"/>
  <c r="N5403" i="5"/>
  <c r="N5402" i="5"/>
  <c r="N5401" i="5"/>
  <c r="N5400" i="5"/>
  <c r="N5399" i="5"/>
  <c r="N5398" i="5"/>
  <c r="N5397" i="5"/>
  <c r="N5396" i="5"/>
  <c r="N5395" i="5"/>
  <c r="N5394" i="5"/>
  <c r="N5393" i="5"/>
  <c r="N5392" i="5"/>
  <c r="N5391" i="5"/>
  <c r="N5390" i="5"/>
  <c r="N5389" i="5"/>
  <c r="N5388" i="5"/>
  <c r="N5387" i="5"/>
  <c r="N5386" i="5"/>
  <c r="N5385" i="5"/>
  <c r="N5384" i="5"/>
  <c r="N5383" i="5"/>
  <c r="N5382" i="5"/>
  <c r="N5381" i="5"/>
  <c r="N5380" i="5"/>
  <c r="N5379" i="5"/>
  <c r="N5378" i="5"/>
  <c r="N5377" i="5"/>
  <c r="N5376" i="5"/>
  <c r="N5375" i="5"/>
  <c r="N5374" i="5"/>
  <c r="N5373" i="5"/>
  <c r="N5372" i="5"/>
  <c r="N5371" i="5"/>
  <c r="N5370" i="5"/>
  <c r="N5369" i="5"/>
  <c r="N5368" i="5"/>
  <c r="N5367" i="5"/>
  <c r="N5366" i="5"/>
  <c r="N5365" i="5"/>
  <c r="N5364" i="5"/>
  <c r="N5363" i="5"/>
  <c r="N5362" i="5"/>
  <c r="N5361" i="5"/>
  <c r="N5360" i="5"/>
  <c r="N5359" i="5"/>
  <c r="N5358" i="5"/>
  <c r="N5357" i="5"/>
  <c r="N5356" i="5"/>
  <c r="N5355" i="5"/>
  <c r="N5354" i="5"/>
  <c r="N5353" i="5"/>
  <c r="N5352" i="5"/>
  <c r="N5351" i="5"/>
  <c r="N5350" i="5"/>
  <c r="N5349" i="5"/>
  <c r="N5348" i="5"/>
  <c r="N5347" i="5"/>
  <c r="N5346" i="5"/>
  <c r="N5345" i="5"/>
  <c r="N5344" i="5"/>
  <c r="N5343" i="5"/>
  <c r="N5342" i="5"/>
  <c r="N5341" i="5"/>
  <c r="N5340" i="5"/>
  <c r="N5339" i="5"/>
  <c r="N5338" i="5"/>
  <c r="N5337" i="5"/>
  <c r="N5336" i="5"/>
  <c r="N5335" i="5"/>
  <c r="N5334" i="5"/>
  <c r="N5333" i="5"/>
  <c r="N5332" i="5"/>
  <c r="N5331" i="5"/>
  <c r="N5330" i="5"/>
  <c r="N5329" i="5"/>
  <c r="N5328" i="5"/>
  <c r="N5327" i="5"/>
  <c r="N5326" i="5"/>
  <c r="N5325" i="5"/>
  <c r="N5324" i="5"/>
  <c r="N5323" i="5"/>
  <c r="N5322" i="5"/>
  <c r="N5321" i="5"/>
  <c r="N5320" i="5"/>
  <c r="N5319" i="5"/>
  <c r="N5318" i="5"/>
  <c r="N5317" i="5"/>
  <c r="N5316" i="5"/>
  <c r="N5315" i="5"/>
  <c r="N5314" i="5"/>
  <c r="N5313" i="5"/>
  <c r="N5312" i="5"/>
  <c r="N5311" i="5"/>
  <c r="N5310" i="5"/>
  <c r="N5309" i="5"/>
  <c r="N5308" i="5"/>
  <c r="N5307" i="5"/>
  <c r="N5306" i="5"/>
  <c r="N5305" i="5"/>
  <c r="N5304" i="5"/>
  <c r="N5303" i="5"/>
  <c r="N5302" i="5"/>
  <c r="N5301" i="5"/>
  <c r="N5300" i="5"/>
  <c r="N5299" i="5"/>
  <c r="N5298" i="5"/>
  <c r="N5297" i="5"/>
  <c r="N5296" i="5"/>
  <c r="N5295" i="5"/>
  <c r="N5294" i="5"/>
  <c r="N5293" i="5"/>
  <c r="N5292" i="5"/>
  <c r="N5291" i="5"/>
  <c r="N5290" i="5"/>
  <c r="N5289" i="5"/>
  <c r="N5288" i="5"/>
  <c r="N5287" i="5"/>
  <c r="N5286" i="5"/>
  <c r="N5285" i="5"/>
  <c r="N5284" i="5"/>
  <c r="N5283" i="5"/>
  <c r="N5282" i="5"/>
  <c r="N5281" i="5"/>
  <c r="N5280" i="5"/>
  <c r="N5279" i="5"/>
  <c r="N5278" i="5"/>
  <c r="N5277" i="5"/>
  <c r="N5276" i="5"/>
  <c r="N5275" i="5"/>
  <c r="N5274" i="5"/>
  <c r="N5273" i="5"/>
  <c r="N5272" i="5"/>
  <c r="N5271" i="5"/>
  <c r="N5270" i="5"/>
  <c r="N5269" i="5"/>
  <c r="N5268" i="5"/>
  <c r="N5267" i="5"/>
  <c r="N5266" i="5"/>
  <c r="N5265" i="5"/>
  <c r="N5264" i="5"/>
  <c r="N5263" i="5"/>
  <c r="N5262" i="5"/>
  <c r="N5261" i="5"/>
  <c r="N5260" i="5"/>
  <c r="N5259" i="5"/>
  <c r="N5258" i="5"/>
  <c r="N5257" i="5"/>
  <c r="N5256" i="5"/>
  <c r="N5255" i="5"/>
  <c r="N5254" i="5"/>
  <c r="N5253" i="5"/>
  <c r="N5252" i="5"/>
  <c r="N5251" i="5"/>
  <c r="N5250" i="5"/>
  <c r="N5249" i="5"/>
  <c r="N5248" i="5"/>
  <c r="N5247" i="5"/>
  <c r="N5246" i="5"/>
  <c r="N5245" i="5"/>
  <c r="N5244" i="5"/>
  <c r="N5243" i="5"/>
  <c r="N5242" i="5"/>
  <c r="N5241" i="5"/>
  <c r="N5240" i="5"/>
  <c r="N5239" i="5"/>
  <c r="N5238" i="5"/>
  <c r="N5237" i="5"/>
  <c r="N5236" i="5"/>
  <c r="N5235" i="5"/>
  <c r="N5234" i="5"/>
  <c r="N5233" i="5"/>
  <c r="N5232" i="5"/>
  <c r="N5231" i="5"/>
  <c r="N5230" i="5"/>
  <c r="N5229" i="5"/>
  <c r="N5228" i="5"/>
  <c r="N5227" i="5"/>
  <c r="N5226" i="5"/>
  <c r="N5225" i="5"/>
  <c r="N5224" i="5"/>
  <c r="N5223" i="5"/>
  <c r="N5222" i="5"/>
  <c r="N5221" i="5"/>
  <c r="N5220" i="5"/>
  <c r="N5219" i="5"/>
  <c r="N5218" i="5"/>
  <c r="N5217" i="5"/>
  <c r="N5216" i="5"/>
  <c r="N5215" i="5"/>
  <c r="N5214" i="5"/>
  <c r="N5213" i="5"/>
  <c r="N5212" i="5"/>
  <c r="N5211" i="5"/>
  <c r="N5210" i="5"/>
  <c r="N5209" i="5"/>
  <c r="N5208" i="5"/>
  <c r="N5207" i="5"/>
  <c r="N5206" i="5"/>
  <c r="N5205" i="5"/>
  <c r="N5204" i="5"/>
  <c r="N5203" i="5"/>
  <c r="N5202" i="5"/>
  <c r="N5201" i="5"/>
  <c r="N5200" i="5"/>
  <c r="N5199" i="5"/>
  <c r="N5198" i="5"/>
  <c r="N5197" i="5"/>
  <c r="N5196" i="5"/>
  <c r="N5195" i="5"/>
  <c r="N5194" i="5"/>
  <c r="N5193" i="5"/>
  <c r="N5192" i="5"/>
  <c r="N5191" i="5"/>
  <c r="N5190" i="5"/>
  <c r="N5189" i="5"/>
  <c r="N5188" i="5"/>
  <c r="N5187" i="5"/>
  <c r="N5186" i="5"/>
  <c r="N5185" i="5"/>
  <c r="N5184" i="5"/>
  <c r="N5183" i="5"/>
  <c r="N5182" i="5"/>
  <c r="N5181" i="5"/>
  <c r="N5180" i="5"/>
  <c r="N5179" i="5"/>
  <c r="N5178" i="5"/>
  <c r="N5177" i="5"/>
  <c r="N5176" i="5"/>
  <c r="N5175" i="5"/>
  <c r="N5174" i="5"/>
  <c r="N5173" i="5"/>
  <c r="N5172" i="5"/>
  <c r="N5171" i="5"/>
  <c r="N5170" i="5"/>
  <c r="N5169" i="5"/>
  <c r="N5168" i="5"/>
  <c r="N5167" i="5"/>
  <c r="N5166" i="5"/>
  <c r="N5165" i="5"/>
  <c r="N5164" i="5"/>
  <c r="N5163" i="5"/>
  <c r="N5162" i="5"/>
  <c r="N5161" i="5"/>
  <c r="N5160" i="5"/>
  <c r="N5159" i="5"/>
  <c r="N5158" i="5"/>
  <c r="N5157" i="5"/>
  <c r="N5156" i="5"/>
  <c r="N5155" i="5"/>
  <c r="N5154" i="5"/>
  <c r="N5153" i="5"/>
  <c r="N5152" i="5"/>
  <c r="N5151" i="5"/>
  <c r="N5150" i="5"/>
  <c r="N5149" i="5"/>
  <c r="N5148" i="5"/>
  <c r="N5147" i="5"/>
  <c r="N5146" i="5"/>
  <c r="N5145" i="5"/>
  <c r="N5144" i="5"/>
  <c r="N5143" i="5"/>
  <c r="N5142" i="5"/>
  <c r="N5141" i="5"/>
  <c r="N5140" i="5"/>
  <c r="N5139" i="5"/>
  <c r="N5138" i="5"/>
  <c r="N5137" i="5"/>
  <c r="N5136" i="5"/>
  <c r="N5135" i="5"/>
  <c r="N5134" i="5"/>
  <c r="N5133" i="5"/>
  <c r="N5132" i="5"/>
  <c r="N5131" i="5"/>
  <c r="N5130" i="5"/>
  <c r="N5129" i="5"/>
  <c r="N5128" i="5"/>
  <c r="N5127" i="5"/>
  <c r="N5126" i="5"/>
  <c r="N5125" i="5"/>
  <c r="N5124" i="5"/>
  <c r="N5123" i="5"/>
  <c r="N5122" i="5"/>
  <c r="N5121" i="5"/>
  <c r="N5120" i="5"/>
  <c r="N5119" i="5"/>
  <c r="N5118" i="5"/>
  <c r="N5117" i="5"/>
  <c r="N5116" i="5"/>
  <c r="N5115" i="5"/>
  <c r="N5114" i="5"/>
  <c r="N5113" i="5"/>
  <c r="N5112" i="5"/>
  <c r="N5111" i="5"/>
  <c r="N5110" i="5"/>
  <c r="N5109" i="5"/>
  <c r="N5108" i="5"/>
  <c r="N5107" i="5"/>
  <c r="N5106" i="5"/>
  <c r="N5105" i="5"/>
  <c r="N5104" i="5"/>
  <c r="N5103" i="5"/>
  <c r="N5102" i="5"/>
  <c r="N5101" i="5"/>
  <c r="N5100" i="5"/>
  <c r="N5099" i="5"/>
  <c r="N5098" i="5"/>
  <c r="N5097" i="5"/>
  <c r="N5096" i="5"/>
  <c r="N5095" i="5"/>
  <c r="N5094" i="5"/>
  <c r="N5093" i="5"/>
  <c r="N5092" i="5"/>
  <c r="N5091" i="5"/>
  <c r="N5090" i="5"/>
  <c r="N5089" i="5"/>
  <c r="N5088" i="5"/>
  <c r="N5087" i="5"/>
  <c r="N5086" i="5"/>
  <c r="N5085" i="5"/>
  <c r="N5084" i="5"/>
  <c r="N5083" i="5"/>
  <c r="N5082" i="5"/>
  <c r="N5081" i="5"/>
  <c r="N5080" i="5"/>
  <c r="N5079" i="5"/>
  <c r="N5078" i="5"/>
  <c r="N5077" i="5"/>
  <c r="N5076" i="5"/>
  <c r="N5075" i="5"/>
  <c r="N5074" i="5"/>
  <c r="N5073" i="5"/>
  <c r="N5072" i="5"/>
  <c r="N5071" i="5"/>
  <c r="N5070" i="5"/>
  <c r="N5069" i="5"/>
  <c r="N5068" i="5"/>
  <c r="N5067" i="5"/>
  <c r="N5066" i="5"/>
  <c r="N5065" i="5"/>
  <c r="N5064" i="5"/>
  <c r="N5063" i="5"/>
  <c r="N5062" i="5"/>
  <c r="N5061" i="5"/>
  <c r="N5060" i="5"/>
  <c r="N5059" i="5"/>
  <c r="N5058" i="5"/>
  <c r="N5057" i="5"/>
  <c r="N5056" i="5"/>
  <c r="N5055" i="5"/>
  <c r="N5054" i="5"/>
  <c r="N5053" i="5"/>
  <c r="N5052" i="5"/>
  <c r="N5051" i="5"/>
  <c r="N5050" i="5"/>
  <c r="N5049" i="5"/>
  <c r="N5048" i="5"/>
  <c r="N5047" i="5"/>
  <c r="N5046" i="5"/>
  <c r="N5045" i="5"/>
  <c r="N5044" i="5"/>
  <c r="N5043" i="5"/>
  <c r="N5042" i="5"/>
  <c r="N5041" i="5"/>
  <c r="N5040" i="5"/>
  <c r="N5039" i="5"/>
  <c r="N5038" i="5"/>
  <c r="N5037" i="5"/>
  <c r="N5036" i="5"/>
  <c r="N5035" i="5"/>
  <c r="N5034" i="5"/>
  <c r="N5033" i="5"/>
  <c r="N5032" i="5"/>
  <c r="N5031" i="5"/>
  <c r="N5030" i="5"/>
  <c r="N5029" i="5"/>
  <c r="N5028" i="5"/>
  <c r="N5027" i="5"/>
  <c r="N5026" i="5"/>
  <c r="N5025" i="5"/>
  <c r="N5024" i="5"/>
  <c r="N5023" i="5"/>
  <c r="N5022" i="5"/>
  <c r="N5021" i="5"/>
  <c r="N5020" i="5"/>
  <c r="N5019" i="5"/>
  <c r="N5018" i="5"/>
  <c r="N5017" i="5"/>
  <c r="N5016" i="5"/>
  <c r="N5015" i="5"/>
  <c r="N5014" i="5"/>
  <c r="N5013" i="5"/>
  <c r="N5012" i="5"/>
  <c r="N5011" i="5"/>
  <c r="N5010" i="5"/>
  <c r="N5009" i="5"/>
  <c r="N5008" i="5"/>
  <c r="N5007" i="5"/>
  <c r="N5006" i="5"/>
  <c r="N5005" i="5"/>
  <c r="N5004" i="5"/>
  <c r="N5003" i="5"/>
  <c r="N5002" i="5"/>
  <c r="N5001" i="5"/>
  <c r="N5000" i="5"/>
  <c r="N4999" i="5"/>
  <c r="N4998" i="5"/>
  <c r="N4997" i="5"/>
  <c r="N4996" i="5"/>
  <c r="N4995" i="5"/>
  <c r="N4994" i="5"/>
  <c r="N4993" i="5"/>
  <c r="N4992" i="5"/>
  <c r="N4991" i="5"/>
  <c r="N4990" i="5"/>
  <c r="N4989" i="5"/>
  <c r="N4988" i="5"/>
  <c r="N4987" i="5"/>
  <c r="N4986" i="5"/>
  <c r="N4985" i="5"/>
  <c r="N4984" i="5"/>
  <c r="N4983" i="5"/>
  <c r="N4982" i="5"/>
  <c r="N4981" i="5"/>
  <c r="N4980" i="5"/>
  <c r="N4979" i="5"/>
  <c r="N4978" i="5"/>
  <c r="N4977" i="5"/>
  <c r="N4976" i="5"/>
  <c r="N4975" i="5"/>
  <c r="N4974" i="5"/>
  <c r="N4973" i="5"/>
  <c r="N4972" i="5"/>
  <c r="N4971" i="5"/>
  <c r="N4970" i="5"/>
  <c r="N4969" i="5"/>
  <c r="N4968" i="5"/>
  <c r="N4967" i="5"/>
  <c r="N4966" i="5"/>
  <c r="N4965" i="5"/>
  <c r="N4964" i="5"/>
  <c r="N4963" i="5"/>
  <c r="N4962" i="5"/>
  <c r="N4961" i="5"/>
  <c r="N4960" i="5"/>
  <c r="N4959" i="5"/>
  <c r="N4958" i="5"/>
  <c r="N4957" i="5"/>
  <c r="N4956" i="5"/>
  <c r="N4955" i="5"/>
  <c r="N4954" i="5"/>
  <c r="N4953" i="5"/>
  <c r="N4952" i="5"/>
  <c r="N4951" i="5"/>
  <c r="N4950" i="5"/>
  <c r="N4949" i="5"/>
  <c r="N4948" i="5"/>
  <c r="N4947" i="5"/>
  <c r="N4946" i="5"/>
  <c r="N4945" i="5"/>
  <c r="N4944" i="5"/>
  <c r="N4943" i="5"/>
  <c r="N4942" i="5"/>
  <c r="N4941" i="5"/>
  <c r="N4940" i="5"/>
  <c r="N4939" i="5"/>
  <c r="N4938" i="5"/>
  <c r="N4937" i="5"/>
  <c r="N4936" i="5"/>
  <c r="N4935" i="5"/>
  <c r="N4934" i="5"/>
  <c r="N4933" i="5"/>
  <c r="N4932" i="5"/>
  <c r="N4931" i="5"/>
  <c r="N4930" i="5"/>
  <c r="N4929" i="5"/>
  <c r="N4928" i="5"/>
  <c r="N4927" i="5"/>
  <c r="N4926" i="5"/>
  <c r="N4925" i="5"/>
  <c r="N4924" i="5"/>
  <c r="N4923" i="5"/>
  <c r="N4922" i="5"/>
  <c r="N4921" i="5"/>
  <c r="N4920" i="5"/>
  <c r="N4919" i="5"/>
  <c r="N4918" i="5"/>
  <c r="N4917" i="5"/>
  <c r="N4916" i="5"/>
  <c r="N4915" i="5"/>
  <c r="N4914" i="5"/>
  <c r="N4913" i="5"/>
  <c r="N4912" i="5"/>
  <c r="N4911" i="5"/>
  <c r="N4910" i="5"/>
  <c r="N4909" i="5"/>
  <c r="N4908" i="5"/>
  <c r="N4907" i="5"/>
  <c r="N4906" i="5"/>
  <c r="N4905" i="5"/>
  <c r="N4904" i="5"/>
  <c r="N4903" i="5"/>
  <c r="N4902" i="5"/>
  <c r="N4901" i="5"/>
  <c r="N4900" i="5"/>
  <c r="N4899" i="5"/>
  <c r="N4898" i="5"/>
  <c r="N4897" i="5"/>
  <c r="N4896" i="5"/>
  <c r="N4895" i="5"/>
  <c r="N4894" i="5"/>
  <c r="N4893" i="5"/>
  <c r="N4892" i="5"/>
  <c r="N4891" i="5"/>
  <c r="N4890" i="5"/>
  <c r="N4889" i="5"/>
  <c r="N4888" i="5"/>
  <c r="N4887" i="5"/>
  <c r="N4886" i="5"/>
  <c r="N4885" i="5"/>
  <c r="N4884" i="5"/>
  <c r="N4883" i="5"/>
  <c r="N4882" i="5"/>
  <c r="N4881" i="5"/>
  <c r="N4880" i="5"/>
  <c r="N4879" i="5"/>
  <c r="N4878" i="5"/>
  <c r="N4877" i="5"/>
  <c r="N4876" i="5"/>
  <c r="N4875" i="5"/>
  <c r="N4874" i="5"/>
  <c r="N4873" i="5"/>
  <c r="N4872" i="5"/>
  <c r="N4871" i="5"/>
  <c r="N4870" i="5"/>
  <c r="N4869" i="5"/>
  <c r="N4868" i="5"/>
  <c r="N4867" i="5"/>
  <c r="N4866" i="5"/>
  <c r="N4865" i="5"/>
  <c r="N4864" i="5"/>
  <c r="N4863" i="5"/>
  <c r="N4862" i="5"/>
  <c r="N4861" i="5"/>
  <c r="N4860" i="5"/>
  <c r="N4859" i="5"/>
  <c r="N4858" i="5"/>
  <c r="N4857" i="5"/>
  <c r="N4856" i="5"/>
  <c r="N4855" i="5"/>
  <c r="N4854" i="5"/>
  <c r="N4853" i="5"/>
  <c r="N4852" i="5"/>
  <c r="N4851" i="5"/>
  <c r="N4850" i="5"/>
  <c r="N4849" i="5"/>
  <c r="N4848" i="5"/>
  <c r="N4847" i="5"/>
  <c r="N4846" i="5"/>
  <c r="N4845" i="5"/>
  <c r="N4844" i="5"/>
  <c r="N4843" i="5"/>
  <c r="N4842" i="5"/>
  <c r="N4841" i="5"/>
  <c r="N4840" i="5"/>
  <c r="N4839" i="5"/>
  <c r="N4838" i="5"/>
  <c r="N4837" i="5"/>
  <c r="N4836" i="5"/>
  <c r="N4835" i="5"/>
  <c r="N4834" i="5"/>
  <c r="N4833" i="5"/>
  <c r="N4832" i="5"/>
  <c r="N4831" i="5"/>
  <c r="N4830" i="5"/>
  <c r="N4829" i="5"/>
  <c r="N4828" i="5"/>
  <c r="N4827" i="5"/>
  <c r="N4826" i="5"/>
  <c r="N4825" i="5"/>
  <c r="N4824" i="5"/>
  <c r="N4823" i="5"/>
  <c r="N4822" i="5"/>
  <c r="N4821" i="5"/>
  <c r="N4820" i="5"/>
  <c r="N4819" i="5"/>
  <c r="N4818" i="5"/>
  <c r="N4817" i="5"/>
  <c r="N4816" i="5"/>
  <c r="N4815" i="5"/>
  <c r="N4814" i="5"/>
  <c r="N4813" i="5"/>
  <c r="N4812" i="5"/>
  <c r="N4811" i="5"/>
  <c r="N4810" i="5"/>
  <c r="N4809" i="5"/>
  <c r="N4808" i="5"/>
  <c r="N4807" i="5"/>
  <c r="N4806" i="5"/>
  <c r="N4805" i="5"/>
  <c r="N4804" i="5"/>
  <c r="N4803" i="5"/>
  <c r="N4802" i="5"/>
  <c r="N4801" i="5"/>
  <c r="N4800" i="5"/>
  <c r="N4799" i="5"/>
  <c r="N4798" i="5"/>
  <c r="N4797" i="5"/>
  <c r="N4796" i="5"/>
  <c r="N4795" i="5"/>
  <c r="N4794" i="5"/>
  <c r="N4793" i="5"/>
  <c r="N4792" i="5"/>
  <c r="N4791" i="5"/>
  <c r="N4790" i="5"/>
  <c r="N4789" i="5"/>
  <c r="N4788" i="5"/>
  <c r="N4787" i="5"/>
  <c r="N4786" i="5"/>
  <c r="N4785" i="5"/>
  <c r="N4784" i="5"/>
  <c r="N4783" i="5"/>
  <c r="N4782" i="5"/>
  <c r="N4781" i="5"/>
  <c r="N4780" i="5"/>
  <c r="N4779" i="5"/>
  <c r="N4778" i="5"/>
  <c r="N4777" i="5"/>
  <c r="N4776" i="5"/>
  <c r="N4775" i="5"/>
  <c r="N4774" i="5"/>
  <c r="N4773" i="5"/>
  <c r="N4772" i="5"/>
  <c r="N4771" i="5"/>
  <c r="N4770" i="5"/>
  <c r="N4769" i="5"/>
  <c r="N4768" i="5"/>
  <c r="N4767" i="5"/>
  <c r="N4766" i="5"/>
  <c r="N4765" i="5"/>
  <c r="N4764" i="5"/>
  <c r="N4763" i="5"/>
  <c r="N4762" i="5"/>
  <c r="N4761" i="5"/>
  <c r="N4760" i="5"/>
  <c r="N4759" i="5"/>
  <c r="N4758" i="5"/>
  <c r="N4757" i="5"/>
  <c r="N4756" i="5"/>
  <c r="N4755" i="5"/>
  <c r="N4754" i="5"/>
  <c r="N4753" i="5"/>
  <c r="N4752" i="5"/>
  <c r="N4751" i="5"/>
  <c r="N4750" i="5"/>
  <c r="N4749" i="5"/>
  <c r="N4748" i="5"/>
  <c r="N4747" i="5"/>
  <c r="N4746" i="5"/>
  <c r="N4745" i="5"/>
  <c r="N4744" i="5"/>
  <c r="N4743" i="5"/>
  <c r="N4742" i="5"/>
  <c r="N4741" i="5"/>
  <c r="N4740" i="5"/>
  <c r="N4739" i="5"/>
  <c r="N4738" i="5"/>
  <c r="N4737" i="5"/>
  <c r="N4736" i="5"/>
  <c r="N4735" i="5"/>
  <c r="N4734" i="5"/>
  <c r="N4733" i="5"/>
  <c r="N4732" i="5"/>
  <c r="N4731" i="5"/>
  <c r="N4730" i="5"/>
  <c r="N4729" i="5"/>
  <c r="N4728" i="5"/>
  <c r="N4727" i="5"/>
  <c r="N4726" i="5"/>
  <c r="N4725" i="5"/>
  <c r="N4724" i="5"/>
  <c r="N4723" i="5"/>
  <c r="N4722" i="5"/>
  <c r="N4721" i="5"/>
  <c r="N4720" i="5"/>
  <c r="N4719" i="5"/>
  <c r="N4718" i="5"/>
  <c r="N4717" i="5"/>
  <c r="N4716" i="5"/>
  <c r="N4715" i="5"/>
  <c r="N4714" i="5"/>
  <c r="N4713" i="5"/>
  <c r="N4712" i="5"/>
  <c r="N4711" i="5"/>
  <c r="N4710" i="5"/>
  <c r="N4709" i="5"/>
  <c r="N4708" i="5"/>
  <c r="N4707" i="5"/>
  <c r="N4706" i="5"/>
  <c r="N4705" i="5"/>
  <c r="N4704" i="5"/>
  <c r="N4703" i="5"/>
  <c r="N4702" i="5"/>
  <c r="N4701" i="5"/>
  <c r="N4700" i="5"/>
  <c r="N4699" i="5"/>
  <c r="N4698" i="5"/>
  <c r="N4697" i="5"/>
  <c r="N4696" i="5"/>
  <c r="N4695" i="5"/>
  <c r="N4694" i="5"/>
  <c r="N4693" i="5"/>
  <c r="N4692" i="5"/>
  <c r="N4691" i="5"/>
  <c r="N4690" i="5"/>
  <c r="N4689" i="5"/>
  <c r="N4688" i="5"/>
  <c r="N4687" i="5"/>
  <c r="N4686" i="5"/>
  <c r="N4685" i="5"/>
  <c r="N4684" i="5"/>
  <c r="N4683" i="5"/>
  <c r="N4682" i="5"/>
  <c r="N4681" i="5"/>
  <c r="N4680" i="5"/>
  <c r="N4679" i="5"/>
  <c r="N4678" i="5"/>
  <c r="N4677" i="5"/>
  <c r="N4676" i="5"/>
  <c r="N4675" i="5"/>
  <c r="N4674" i="5"/>
  <c r="N4673" i="5"/>
  <c r="N4672" i="5"/>
  <c r="N4671" i="5"/>
  <c r="N4670" i="5"/>
  <c r="N4669" i="5"/>
  <c r="N4668" i="5"/>
  <c r="N4667" i="5"/>
  <c r="N4666" i="5"/>
  <c r="N4665" i="5"/>
  <c r="N4664" i="5"/>
  <c r="N4663" i="5"/>
  <c r="N4662" i="5"/>
  <c r="N4661" i="5"/>
  <c r="N4660" i="5"/>
  <c r="N4659" i="5"/>
  <c r="N4658" i="5"/>
  <c r="N4657" i="5"/>
  <c r="N4656" i="5"/>
  <c r="N4655" i="5"/>
  <c r="N4654" i="5"/>
  <c r="N4653" i="5"/>
  <c r="N4652" i="5"/>
  <c r="N4651" i="5"/>
  <c r="N4650" i="5"/>
  <c r="N4649" i="5"/>
  <c r="N4648" i="5"/>
  <c r="N4647" i="5"/>
  <c r="N4646" i="5"/>
  <c r="N4645" i="5"/>
  <c r="N4644" i="5"/>
  <c r="N4643" i="5"/>
  <c r="N4642" i="5"/>
  <c r="N4641" i="5"/>
  <c r="N4640" i="5"/>
  <c r="N4639" i="5"/>
  <c r="N4638" i="5"/>
  <c r="N4637" i="5"/>
  <c r="N4636" i="5"/>
  <c r="N4635" i="5"/>
  <c r="N4634" i="5"/>
  <c r="N4633" i="5"/>
  <c r="N4632" i="5"/>
  <c r="N4631" i="5"/>
  <c r="N4630" i="5"/>
  <c r="N4629" i="5"/>
  <c r="N4628" i="5"/>
  <c r="N4627" i="5"/>
  <c r="N4626" i="5"/>
  <c r="N4625" i="5"/>
  <c r="N4624" i="5"/>
  <c r="N4623" i="5"/>
  <c r="N4622" i="5"/>
  <c r="N4621" i="5"/>
  <c r="N4620" i="5"/>
  <c r="N4619" i="5"/>
  <c r="N4618" i="5"/>
  <c r="N4617" i="5"/>
  <c r="N4616" i="5"/>
  <c r="N4615" i="5"/>
  <c r="N4614" i="5"/>
  <c r="N4613" i="5"/>
  <c r="N4612" i="5"/>
  <c r="N4611" i="5"/>
  <c r="N4610" i="5"/>
  <c r="N4609" i="5"/>
  <c r="N4608" i="5"/>
  <c r="N4607" i="5"/>
  <c r="N4606" i="5"/>
  <c r="N4605" i="5"/>
  <c r="N4604" i="5"/>
  <c r="N4603" i="5"/>
  <c r="N4602" i="5"/>
  <c r="N4601" i="5"/>
  <c r="N4600" i="5"/>
  <c r="N4599" i="5"/>
  <c r="N4598" i="5"/>
  <c r="N4597" i="5"/>
  <c r="N4596" i="5"/>
  <c r="N4595" i="5"/>
  <c r="N4594" i="5"/>
  <c r="N4593" i="5"/>
  <c r="N4592" i="5"/>
  <c r="N4591" i="5"/>
  <c r="N4590" i="5"/>
  <c r="N4589" i="5"/>
  <c r="N4588" i="5"/>
  <c r="N4587" i="5"/>
  <c r="N4586" i="5"/>
  <c r="N4585" i="5"/>
  <c r="N4584" i="5"/>
  <c r="N4583" i="5"/>
  <c r="N4582" i="5"/>
  <c r="N4581" i="5"/>
  <c r="N4580" i="5"/>
  <c r="N4579" i="5"/>
  <c r="N4578" i="5"/>
  <c r="N4577" i="5"/>
  <c r="N4576" i="5"/>
  <c r="N4575" i="5"/>
  <c r="N4574" i="5"/>
  <c r="N4573" i="5"/>
  <c r="N4572" i="5"/>
  <c r="N4571" i="5"/>
  <c r="N4570" i="5"/>
  <c r="N4569" i="5"/>
  <c r="N4568" i="5"/>
  <c r="N4567" i="5"/>
  <c r="N4566" i="5"/>
  <c r="N4565" i="5"/>
  <c r="N4564" i="5"/>
  <c r="N4563" i="5"/>
  <c r="N4562" i="5"/>
  <c r="N4561" i="5"/>
  <c r="N4560" i="5"/>
  <c r="N4559" i="5"/>
  <c r="N4558" i="5"/>
  <c r="N4557" i="5"/>
  <c r="N4556" i="5"/>
  <c r="N4555" i="5"/>
  <c r="N4554" i="5"/>
  <c r="N4553" i="5"/>
  <c r="N4552" i="5"/>
  <c r="N4551" i="5"/>
  <c r="N4550" i="5"/>
  <c r="N4549" i="5"/>
  <c r="N4548" i="5"/>
  <c r="N4547" i="5"/>
  <c r="N4546" i="5"/>
  <c r="N4545" i="5"/>
  <c r="N4544" i="5"/>
  <c r="N4543" i="5"/>
  <c r="N4542" i="5"/>
  <c r="N4541" i="5"/>
  <c r="N4540" i="5"/>
  <c r="N4539" i="5"/>
  <c r="N4538" i="5"/>
  <c r="N4537" i="5"/>
  <c r="N4536" i="5"/>
  <c r="N4535" i="5"/>
  <c r="N4534" i="5"/>
  <c r="N4533" i="5"/>
  <c r="N4532" i="5"/>
  <c r="N4531" i="5"/>
  <c r="N4530" i="5"/>
  <c r="N4529" i="5"/>
  <c r="N4528" i="5"/>
  <c r="N4527" i="5"/>
  <c r="N4526" i="5"/>
  <c r="N4525" i="5"/>
  <c r="N4524" i="5"/>
  <c r="N4523" i="5"/>
  <c r="N4522" i="5"/>
  <c r="N4521" i="5"/>
  <c r="N4520" i="5"/>
  <c r="N4519" i="5"/>
  <c r="N4518" i="5"/>
  <c r="N4517" i="5"/>
  <c r="N4516" i="5"/>
  <c r="N4515" i="5"/>
  <c r="N4514" i="5"/>
  <c r="N4513" i="5"/>
  <c r="N4512" i="5"/>
  <c r="N4511" i="5"/>
  <c r="N4510" i="5"/>
  <c r="N4509" i="5"/>
  <c r="N4508" i="5"/>
  <c r="N4507" i="5"/>
  <c r="N4506" i="5"/>
  <c r="N4505" i="5"/>
  <c r="N4504" i="5"/>
  <c r="N4503" i="5"/>
  <c r="N4502" i="5"/>
  <c r="N4501" i="5"/>
  <c r="N4500" i="5"/>
  <c r="N4499" i="5"/>
  <c r="N4498" i="5"/>
  <c r="N4497" i="5"/>
  <c r="N4496" i="5"/>
  <c r="N4495" i="5"/>
  <c r="N4494" i="5"/>
  <c r="N4493" i="5"/>
  <c r="N4492" i="5"/>
  <c r="N4491" i="5"/>
  <c r="N4490" i="5"/>
  <c r="N4489" i="5"/>
  <c r="N4488" i="5"/>
  <c r="N4487" i="5"/>
  <c r="N4486" i="5"/>
  <c r="N4485" i="5"/>
  <c r="N4484" i="5"/>
  <c r="N4483" i="5"/>
  <c r="N4482" i="5"/>
  <c r="N4481" i="5"/>
  <c r="N4480" i="5"/>
  <c r="N4479" i="5"/>
  <c r="N4478" i="5"/>
  <c r="N4477" i="5"/>
  <c r="N4476" i="5"/>
  <c r="N4475" i="5"/>
  <c r="N4474" i="5"/>
  <c r="N4473" i="5"/>
  <c r="N4472" i="5"/>
  <c r="N4471" i="5"/>
  <c r="N4470" i="5"/>
  <c r="N4469" i="5"/>
  <c r="N4468" i="5"/>
  <c r="N4467" i="5"/>
  <c r="N4466" i="5"/>
  <c r="N4465" i="5"/>
  <c r="N4464" i="5"/>
  <c r="N4463" i="5"/>
  <c r="N4462" i="5"/>
  <c r="N4461" i="5"/>
  <c r="N4460" i="5"/>
  <c r="N4459" i="5"/>
  <c r="N4458" i="5"/>
  <c r="N4457" i="5"/>
  <c r="N4456" i="5"/>
  <c r="N4455" i="5"/>
  <c r="N4454" i="5"/>
  <c r="N4453" i="5"/>
  <c r="N4452" i="5"/>
  <c r="N4451" i="5"/>
  <c r="N4450" i="5"/>
  <c r="N4449" i="5"/>
  <c r="N4448" i="5"/>
  <c r="N4447" i="5"/>
  <c r="N4446" i="5"/>
  <c r="N4445" i="5"/>
  <c r="N4444" i="5"/>
  <c r="N4443" i="5"/>
  <c r="N4442" i="5"/>
  <c r="N4441" i="5"/>
  <c r="N4440" i="5"/>
  <c r="N4439" i="5"/>
  <c r="N4438" i="5"/>
  <c r="N4437" i="5"/>
  <c r="N4436" i="5"/>
  <c r="N4435" i="5"/>
  <c r="N4434" i="5"/>
  <c r="N4433" i="5"/>
  <c r="N4432" i="5"/>
  <c r="N4431" i="5"/>
  <c r="N4430" i="5"/>
  <c r="N4429" i="5"/>
  <c r="N4428" i="5"/>
  <c r="N4427" i="5"/>
  <c r="N4426" i="5"/>
  <c r="N4425" i="5"/>
  <c r="N4424" i="5"/>
  <c r="N4423" i="5"/>
  <c r="N4422" i="5"/>
  <c r="N4421" i="5"/>
  <c r="N4420" i="5"/>
  <c r="N4419" i="5"/>
  <c r="N4418" i="5"/>
  <c r="N4417" i="5"/>
  <c r="N4416" i="5"/>
  <c r="N4415" i="5"/>
  <c r="N4414" i="5"/>
  <c r="N4413" i="5"/>
  <c r="N4412" i="5"/>
  <c r="N4411" i="5"/>
  <c r="N4410" i="5"/>
  <c r="N4409" i="5"/>
  <c r="N4408" i="5"/>
  <c r="N4407" i="5"/>
  <c r="N4406" i="5"/>
  <c r="N4405" i="5"/>
  <c r="N4404" i="5"/>
  <c r="N4403" i="5"/>
  <c r="N4402" i="5"/>
  <c r="N4401" i="5"/>
  <c r="N4400" i="5"/>
  <c r="N4399" i="5"/>
  <c r="N4398" i="5"/>
  <c r="N4397" i="5"/>
  <c r="N4396" i="5"/>
  <c r="N4395" i="5"/>
  <c r="N4394" i="5"/>
  <c r="N4393" i="5"/>
  <c r="N4392" i="5"/>
  <c r="N4391" i="5"/>
  <c r="N4390" i="5"/>
  <c r="N4389" i="5"/>
  <c r="N4388" i="5"/>
  <c r="N4387" i="5"/>
  <c r="N4386" i="5"/>
  <c r="N4385" i="5"/>
  <c r="N4384" i="5"/>
  <c r="N4383" i="5"/>
  <c r="N4382" i="5"/>
  <c r="N4381" i="5"/>
  <c r="N4380" i="5"/>
  <c r="N4379" i="5"/>
  <c r="N4378" i="5"/>
  <c r="N4377" i="5"/>
  <c r="N4376" i="5"/>
  <c r="N4375" i="5"/>
  <c r="N4374" i="5"/>
  <c r="N4373" i="5"/>
  <c r="N4372" i="5"/>
  <c r="N4371" i="5"/>
  <c r="N4370" i="5"/>
  <c r="N4369" i="5"/>
  <c r="N4368" i="5"/>
  <c r="N4367" i="5"/>
  <c r="N4366" i="5"/>
  <c r="N4365" i="5"/>
  <c r="N4364" i="5"/>
  <c r="N4363" i="5"/>
  <c r="N4362" i="5"/>
  <c r="N4361" i="5"/>
  <c r="N4360" i="5"/>
  <c r="N4359" i="5"/>
  <c r="N4358" i="5"/>
  <c r="N4357" i="5"/>
  <c r="N4356" i="5"/>
  <c r="N4355" i="5"/>
  <c r="N4354" i="5"/>
  <c r="N4353" i="5"/>
  <c r="N4352" i="5"/>
  <c r="N4351" i="5"/>
  <c r="N4350" i="5"/>
  <c r="N4349" i="5"/>
  <c r="N4348" i="5"/>
  <c r="N4347" i="5"/>
  <c r="N4346" i="5"/>
  <c r="N4345" i="5"/>
  <c r="N4344" i="5"/>
  <c r="N4343" i="5"/>
  <c r="N4342" i="5"/>
  <c r="N4341" i="5"/>
  <c r="N4340" i="5"/>
  <c r="N4339" i="5"/>
  <c r="N4338" i="5"/>
  <c r="N4337" i="5"/>
  <c r="N4336" i="5"/>
  <c r="N4335" i="5"/>
  <c r="N4334" i="5"/>
  <c r="N4333" i="5"/>
  <c r="N4332" i="5"/>
  <c r="N4331" i="5"/>
  <c r="N4330" i="5"/>
  <c r="N4329" i="5"/>
  <c r="N4328" i="5"/>
  <c r="N4327" i="5"/>
  <c r="N4326" i="5"/>
  <c r="N4325" i="5"/>
  <c r="N4324" i="5"/>
  <c r="N4323" i="5"/>
  <c r="N4322" i="5"/>
  <c r="N4321" i="5"/>
  <c r="N4320" i="5"/>
  <c r="N4319" i="5"/>
  <c r="N4318" i="5"/>
  <c r="N4317" i="5"/>
  <c r="N4316" i="5"/>
  <c r="N4315" i="5"/>
  <c r="N4314" i="5"/>
  <c r="N4313" i="5"/>
  <c r="N4312" i="5"/>
  <c r="N4311" i="5"/>
  <c r="N4310" i="5"/>
  <c r="N4309" i="5"/>
  <c r="N4308" i="5"/>
  <c r="N4307" i="5"/>
  <c r="N4306" i="5"/>
  <c r="N4305" i="5"/>
  <c r="N4304" i="5"/>
  <c r="N4303" i="5"/>
  <c r="N4302" i="5"/>
  <c r="N4301" i="5"/>
  <c r="N4300" i="5"/>
  <c r="N4299" i="5"/>
  <c r="N4298" i="5"/>
  <c r="N4297" i="5"/>
  <c r="N4296" i="5"/>
  <c r="N4295" i="5"/>
  <c r="N4294" i="5"/>
  <c r="N4293" i="5"/>
  <c r="N4292" i="5"/>
  <c r="N4291" i="5"/>
  <c r="N4290" i="5"/>
  <c r="N4289" i="5"/>
  <c r="N4288" i="5"/>
  <c r="N4287" i="5"/>
  <c r="N4286" i="5"/>
  <c r="N4285" i="5"/>
  <c r="N4284" i="5"/>
  <c r="N4283" i="5"/>
  <c r="N4282" i="5"/>
  <c r="N4281" i="5"/>
  <c r="N4280" i="5"/>
  <c r="N4279" i="5"/>
  <c r="N4278" i="5"/>
  <c r="N4277" i="5"/>
  <c r="N4276" i="5"/>
  <c r="N4275" i="5"/>
  <c r="N4274" i="5"/>
  <c r="N4273" i="5"/>
  <c r="N4272" i="5"/>
  <c r="N4271" i="5"/>
  <c r="N4270" i="5"/>
  <c r="N4269" i="5"/>
  <c r="N4268" i="5"/>
  <c r="N4267" i="5"/>
  <c r="N4266" i="5"/>
  <c r="N4265" i="5"/>
  <c r="N4264" i="5"/>
  <c r="N4263" i="5"/>
  <c r="N4262" i="5"/>
  <c r="N4261" i="5"/>
  <c r="N4260" i="5"/>
  <c r="N4259" i="5"/>
  <c r="N4258" i="5"/>
  <c r="N4257" i="5"/>
  <c r="N4256" i="5"/>
  <c r="N4255" i="5"/>
  <c r="N4254" i="5"/>
  <c r="N4253" i="5"/>
  <c r="N4252" i="5"/>
  <c r="N4251" i="5"/>
  <c r="N4250" i="5"/>
  <c r="N4249" i="5"/>
  <c r="N4248" i="5"/>
  <c r="N4247" i="5"/>
  <c r="N4246" i="5"/>
  <c r="N4245" i="5"/>
  <c r="N4244" i="5"/>
  <c r="N4243" i="5"/>
  <c r="N4242" i="5"/>
  <c r="N4241" i="5"/>
  <c r="N4240" i="5"/>
  <c r="N4239" i="5"/>
  <c r="N4238" i="5"/>
  <c r="N4237" i="5"/>
  <c r="N4236" i="5"/>
  <c r="N4235" i="5"/>
  <c r="N4234" i="5"/>
  <c r="N4233" i="5"/>
  <c r="N4232" i="5"/>
  <c r="N4231" i="5"/>
  <c r="N4230" i="5"/>
  <c r="N4229" i="5"/>
  <c r="N4228" i="5"/>
  <c r="N4227" i="5"/>
  <c r="N4226" i="5"/>
  <c r="N4225" i="5"/>
  <c r="N4224" i="5"/>
  <c r="N4223" i="5"/>
  <c r="N4222" i="5"/>
  <c r="N4221" i="5"/>
  <c r="N4220" i="5"/>
  <c r="N4219" i="5"/>
  <c r="N4218" i="5"/>
  <c r="N4217" i="5"/>
  <c r="N4216" i="5"/>
  <c r="N4215" i="5"/>
  <c r="N4214" i="5"/>
  <c r="N4213" i="5"/>
  <c r="N4212" i="5"/>
  <c r="N4211" i="5"/>
  <c r="N4210" i="5"/>
  <c r="N4209" i="5"/>
  <c r="N4208" i="5"/>
  <c r="N4207" i="5"/>
  <c r="N4206" i="5"/>
  <c r="N4205" i="5"/>
  <c r="N4204" i="5"/>
  <c r="N4203" i="5"/>
  <c r="N4202" i="5"/>
  <c r="N4201" i="5"/>
  <c r="N4200" i="5"/>
  <c r="N4199" i="5"/>
  <c r="N4198" i="5"/>
  <c r="N4197" i="5"/>
  <c r="N4196" i="5"/>
  <c r="N4195" i="5"/>
  <c r="N4194" i="5"/>
  <c r="N4193" i="5"/>
  <c r="N4192" i="5"/>
  <c r="N4191" i="5"/>
  <c r="N4190" i="5"/>
  <c r="N4189" i="5"/>
  <c r="N4188" i="5"/>
  <c r="N4187" i="5"/>
  <c r="N4186" i="5"/>
  <c r="N4185" i="5"/>
  <c r="N4184" i="5"/>
  <c r="N4183" i="5"/>
  <c r="N4182" i="5"/>
  <c r="N4181" i="5"/>
  <c r="N4180" i="5"/>
  <c r="N4179" i="5"/>
  <c r="N4178" i="5"/>
  <c r="N4177" i="5"/>
  <c r="N4176" i="5"/>
  <c r="N4175" i="5"/>
  <c r="N4174" i="5"/>
  <c r="N4173" i="5"/>
  <c r="N4172" i="5"/>
  <c r="N4171" i="5"/>
  <c r="N4170" i="5"/>
  <c r="N4169" i="5"/>
  <c r="N4168" i="5"/>
  <c r="N4167" i="5"/>
  <c r="N4166" i="5"/>
  <c r="N4165" i="5"/>
  <c r="N4164" i="5"/>
  <c r="N4163" i="5"/>
  <c r="N4162" i="5"/>
  <c r="N4161" i="5"/>
  <c r="N4160" i="5"/>
  <c r="N4159" i="5"/>
  <c r="N4158" i="5"/>
  <c r="N4157" i="5"/>
  <c r="N4156" i="5"/>
  <c r="N4155" i="5"/>
  <c r="N4154" i="5"/>
  <c r="N4153" i="5"/>
  <c r="N4152" i="5"/>
  <c r="N4151" i="5"/>
  <c r="N4150" i="5"/>
  <c r="N4149" i="5"/>
  <c r="N4148" i="5"/>
  <c r="N4147" i="5"/>
  <c r="N4146" i="5"/>
  <c r="N4145" i="5"/>
  <c r="N4144" i="5"/>
  <c r="N4143" i="5"/>
  <c r="N4142" i="5"/>
  <c r="N4141" i="5"/>
  <c r="N4140" i="5"/>
  <c r="N4139" i="5"/>
  <c r="N4138" i="5"/>
  <c r="N4137" i="5"/>
  <c r="N4136" i="5"/>
  <c r="N4135" i="5"/>
  <c r="N4134" i="5"/>
  <c r="N4133" i="5"/>
  <c r="N4132" i="5"/>
  <c r="N4131" i="5"/>
  <c r="N4130" i="5"/>
  <c r="N4129" i="5"/>
  <c r="N4128" i="5"/>
  <c r="N4127" i="5"/>
  <c r="N4126" i="5"/>
  <c r="N4125" i="5"/>
  <c r="N4124" i="5"/>
  <c r="N4123" i="5"/>
  <c r="N4122" i="5"/>
  <c r="N4121" i="5"/>
  <c r="N4120" i="5"/>
  <c r="N4119" i="5"/>
  <c r="N4118" i="5"/>
  <c r="N4117" i="5"/>
  <c r="N4116" i="5"/>
  <c r="N4115" i="5"/>
  <c r="N4114" i="5"/>
  <c r="N4113" i="5"/>
  <c r="N4112" i="5"/>
  <c r="N4111" i="5"/>
  <c r="N4110" i="5"/>
  <c r="N4109" i="5"/>
  <c r="N4108" i="5"/>
  <c r="N4107" i="5"/>
  <c r="N4106" i="5"/>
  <c r="N4105" i="5"/>
  <c r="N4104" i="5"/>
  <c r="N4103" i="5"/>
  <c r="N4102" i="5"/>
  <c r="N4101" i="5"/>
  <c r="N4100" i="5"/>
  <c r="N4099" i="5"/>
  <c r="N4098" i="5"/>
  <c r="N4097" i="5"/>
  <c r="N4096" i="5"/>
  <c r="N4095" i="5"/>
  <c r="N4094" i="5"/>
  <c r="N4093" i="5"/>
  <c r="N4092" i="5"/>
  <c r="N4091" i="5"/>
  <c r="N4090" i="5"/>
  <c r="N4089" i="5"/>
  <c r="N4088" i="5"/>
  <c r="N4087" i="5"/>
  <c r="N4086" i="5"/>
  <c r="N4085" i="5"/>
  <c r="N4084" i="5"/>
  <c r="N4083" i="5"/>
  <c r="N4082" i="5"/>
  <c r="N4081" i="5"/>
  <c r="N4080" i="5"/>
  <c r="N4079" i="5"/>
  <c r="N4078" i="5"/>
  <c r="N4077" i="5"/>
  <c r="N4076" i="5"/>
  <c r="N4075" i="5"/>
  <c r="N4074" i="5"/>
  <c r="N4073" i="5"/>
  <c r="N4072" i="5"/>
  <c r="N4071" i="5"/>
  <c r="N4070" i="5"/>
  <c r="N4069" i="5"/>
  <c r="N4068" i="5"/>
  <c r="N4067" i="5"/>
  <c r="N4066" i="5"/>
  <c r="N4065" i="5"/>
  <c r="N4064" i="5"/>
  <c r="N4063" i="5"/>
  <c r="N4062" i="5"/>
  <c r="N4061" i="5"/>
  <c r="N4060" i="5"/>
  <c r="N4059" i="5"/>
  <c r="N4058" i="5"/>
  <c r="N4057" i="5"/>
  <c r="N4056" i="5"/>
  <c r="N4055" i="5"/>
  <c r="N4054" i="5"/>
  <c r="N4053" i="5"/>
  <c r="N4052" i="5"/>
  <c r="N4051" i="5"/>
  <c r="N4050" i="5"/>
  <c r="N4049" i="5"/>
  <c r="N4048" i="5"/>
  <c r="N4047" i="5"/>
  <c r="N4046" i="5"/>
  <c r="N4045" i="5"/>
  <c r="N4044" i="5"/>
  <c r="N4043" i="5"/>
  <c r="N4042" i="5"/>
  <c r="N4041" i="5"/>
  <c r="N4040" i="5"/>
  <c r="N4039" i="5"/>
  <c r="N4038" i="5"/>
  <c r="N4037" i="5"/>
  <c r="N4036" i="5"/>
  <c r="N4035" i="5"/>
  <c r="N4034" i="5"/>
  <c r="N4033" i="5"/>
  <c r="N4032" i="5"/>
  <c r="N4031" i="5"/>
  <c r="N4030" i="5"/>
  <c r="N4029" i="5"/>
  <c r="N4028" i="5"/>
  <c r="N4027" i="5"/>
  <c r="N4026" i="5"/>
  <c r="N4025" i="5"/>
  <c r="N4024" i="5"/>
  <c r="N4023" i="5"/>
  <c r="N4022" i="5"/>
  <c r="N4021" i="5"/>
  <c r="N4020" i="5"/>
  <c r="N4019" i="5"/>
  <c r="N4018" i="5"/>
  <c r="N4017" i="5"/>
  <c r="N4016" i="5"/>
  <c r="N4015" i="5"/>
  <c r="N4014" i="5"/>
  <c r="N4013" i="5"/>
  <c r="N4012" i="5"/>
  <c r="N4011" i="5"/>
  <c r="N4010" i="5"/>
  <c r="N4009" i="5"/>
  <c r="N4008" i="5"/>
  <c r="N4007" i="5"/>
  <c r="N4006" i="5"/>
  <c r="N4005" i="5"/>
  <c r="N4004" i="5"/>
  <c r="N4003" i="5"/>
  <c r="N4002" i="5"/>
  <c r="N4001" i="5"/>
  <c r="N4000" i="5"/>
  <c r="N3999" i="5"/>
  <c r="N3998" i="5"/>
  <c r="N3997" i="5"/>
  <c r="N3996" i="5"/>
  <c r="N3995" i="5"/>
  <c r="N3994" i="5"/>
  <c r="N3993" i="5"/>
  <c r="N3992" i="5"/>
  <c r="N3991" i="5"/>
  <c r="N3990" i="5"/>
  <c r="N3989" i="5"/>
  <c r="N3988" i="5"/>
  <c r="N3987" i="5"/>
  <c r="N3986" i="5"/>
  <c r="N3985" i="5"/>
  <c r="N3984" i="5"/>
  <c r="N3983" i="5"/>
  <c r="N3982" i="5"/>
  <c r="N3981" i="5"/>
  <c r="N3980" i="5"/>
  <c r="N3979" i="5"/>
  <c r="N3978" i="5"/>
  <c r="N3977" i="5"/>
  <c r="N3976" i="5"/>
  <c r="N3975" i="5"/>
  <c r="N3974" i="5"/>
  <c r="N3973" i="5"/>
  <c r="N3972" i="5"/>
  <c r="N3971" i="5"/>
  <c r="N3970" i="5"/>
  <c r="N3969" i="5"/>
  <c r="N3968" i="5"/>
  <c r="N3967" i="5"/>
  <c r="N3966" i="5"/>
  <c r="N3965" i="5"/>
  <c r="N3964" i="5"/>
  <c r="N3963" i="5"/>
  <c r="N3962" i="5"/>
  <c r="N3961" i="5"/>
  <c r="N3960" i="5"/>
  <c r="N3959" i="5"/>
  <c r="N3958" i="5"/>
  <c r="N3957" i="5"/>
  <c r="N3956" i="5"/>
  <c r="N3955" i="5"/>
  <c r="N3954" i="5"/>
  <c r="N3953" i="5"/>
  <c r="N3952" i="5"/>
  <c r="N3951" i="5"/>
  <c r="N3950" i="5"/>
  <c r="N3949" i="5"/>
  <c r="N3948" i="5"/>
  <c r="N3947" i="5"/>
  <c r="N3946" i="5"/>
  <c r="N3945" i="5"/>
  <c r="N3944" i="5"/>
  <c r="N3943" i="5"/>
  <c r="N3942" i="5"/>
  <c r="N3941" i="5"/>
  <c r="N3940" i="5"/>
  <c r="N3939" i="5"/>
  <c r="N3938" i="5"/>
  <c r="N3937" i="5"/>
  <c r="N3936" i="5"/>
  <c r="N3935" i="5"/>
  <c r="N3934" i="5"/>
  <c r="N3933" i="5"/>
  <c r="N3932" i="5"/>
  <c r="N3931" i="5"/>
  <c r="N3930" i="5"/>
  <c r="N3929" i="5"/>
  <c r="N3928" i="5"/>
  <c r="N3927" i="5"/>
  <c r="N3926" i="5"/>
  <c r="N3925" i="5"/>
  <c r="N3924" i="5"/>
  <c r="N3923" i="5"/>
  <c r="N3922" i="5"/>
  <c r="N3921" i="5"/>
  <c r="N3920" i="5"/>
  <c r="N3919" i="5"/>
  <c r="N3918" i="5"/>
  <c r="N3917" i="5"/>
  <c r="N3916" i="5"/>
  <c r="N3915" i="5"/>
  <c r="N3914" i="5"/>
  <c r="N3913" i="5"/>
  <c r="N3912" i="5"/>
  <c r="N3911" i="5"/>
  <c r="N3910" i="5"/>
  <c r="N3909" i="5"/>
  <c r="N3908" i="5"/>
  <c r="N3907" i="5"/>
  <c r="N3906" i="5"/>
  <c r="N3905" i="5"/>
  <c r="N3904" i="5"/>
  <c r="N3903" i="5"/>
  <c r="N3902" i="5"/>
  <c r="N3901" i="5"/>
  <c r="N3900" i="5"/>
  <c r="N3899" i="5"/>
  <c r="N3898" i="5"/>
  <c r="N3897" i="5"/>
  <c r="N3896" i="5"/>
  <c r="N3895" i="5"/>
  <c r="N3894" i="5"/>
  <c r="N3893" i="5"/>
  <c r="N3892" i="5"/>
  <c r="N3891" i="5"/>
  <c r="N3890" i="5"/>
  <c r="N3889" i="5"/>
  <c r="N3888" i="5"/>
  <c r="N3887" i="5"/>
  <c r="N3886" i="5"/>
  <c r="N3885" i="5"/>
  <c r="N3884" i="5"/>
  <c r="N3883" i="5"/>
  <c r="N3882" i="5"/>
  <c r="N3881" i="5"/>
  <c r="N3880" i="5"/>
  <c r="N3879" i="5"/>
  <c r="N3878" i="5"/>
  <c r="N3877" i="5"/>
  <c r="N3876" i="5"/>
  <c r="N3875" i="5"/>
  <c r="N3874" i="5"/>
  <c r="N3873" i="5"/>
  <c r="N3872" i="5"/>
  <c r="N3871" i="5"/>
  <c r="N3870" i="5"/>
  <c r="N3869" i="5"/>
  <c r="N3868" i="5"/>
  <c r="N3867" i="5"/>
  <c r="N3866" i="5"/>
  <c r="N3865" i="5"/>
  <c r="N3864" i="5"/>
  <c r="N3863" i="5"/>
  <c r="N3862" i="5"/>
  <c r="N3861" i="5"/>
  <c r="N3860" i="5"/>
  <c r="N3859" i="5"/>
  <c r="N3858" i="5"/>
  <c r="N3857" i="5"/>
  <c r="N3856" i="5"/>
  <c r="N3855" i="5"/>
  <c r="N3854" i="5"/>
  <c r="N3853" i="5"/>
  <c r="N3852" i="5"/>
  <c r="N3851" i="5"/>
  <c r="N3850" i="5"/>
  <c r="N3849" i="5"/>
  <c r="N3848" i="5"/>
  <c r="N3847" i="5"/>
  <c r="N3846" i="5"/>
  <c r="N3845" i="5"/>
  <c r="N3844" i="5"/>
  <c r="N3843" i="5"/>
  <c r="N3842" i="5"/>
  <c r="N3841" i="5"/>
  <c r="N3840" i="5"/>
  <c r="N3839" i="5"/>
  <c r="N3838" i="5"/>
  <c r="N3837" i="5"/>
  <c r="N3836" i="5"/>
  <c r="N3835" i="5"/>
  <c r="N3834" i="5"/>
  <c r="N3833" i="5"/>
  <c r="N3832" i="5"/>
  <c r="N3831" i="5"/>
  <c r="N3830" i="5"/>
  <c r="N3829" i="5"/>
  <c r="N3828" i="5"/>
  <c r="N3827" i="5"/>
  <c r="N3826" i="5"/>
  <c r="N3825" i="5"/>
  <c r="N3824" i="5"/>
  <c r="N3823" i="5"/>
  <c r="N3822" i="5"/>
  <c r="N3821" i="5"/>
  <c r="N3820" i="5"/>
  <c r="N3819" i="5"/>
  <c r="N3818" i="5"/>
  <c r="N3817" i="5"/>
  <c r="N3816" i="5"/>
  <c r="N3815" i="5"/>
  <c r="N3814" i="5"/>
  <c r="N3813" i="5"/>
  <c r="N3812" i="5"/>
  <c r="N3811" i="5"/>
  <c r="N3810" i="5"/>
  <c r="N3809" i="5"/>
  <c r="N3808" i="5"/>
  <c r="N3807" i="5"/>
  <c r="N3806" i="5"/>
  <c r="N3805" i="5"/>
  <c r="N3804" i="5"/>
  <c r="N3803" i="5"/>
  <c r="N3802" i="5"/>
  <c r="N3801" i="5"/>
  <c r="N3800" i="5"/>
  <c r="N3799" i="5"/>
  <c r="N3798" i="5"/>
  <c r="N3797" i="5"/>
  <c r="N3796" i="5"/>
  <c r="N3795" i="5"/>
  <c r="N3794" i="5"/>
  <c r="N3793" i="5"/>
  <c r="N3792" i="5"/>
  <c r="N3791" i="5"/>
  <c r="N3790" i="5"/>
  <c r="N3789" i="5"/>
  <c r="N3788" i="5"/>
  <c r="N3787" i="5"/>
  <c r="N3786" i="5"/>
  <c r="N3785" i="5"/>
  <c r="N3784" i="5"/>
  <c r="N3783" i="5"/>
  <c r="N3782" i="5"/>
  <c r="N3781" i="5"/>
  <c r="N3780" i="5"/>
  <c r="N3779" i="5"/>
  <c r="N3778" i="5"/>
  <c r="N3777" i="5"/>
  <c r="N3776" i="5"/>
  <c r="N3775" i="5"/>
  <c r="N3774" i="5"/>
  <c r="N3773" i="5"/>
  <c r="N3772" i="5"/>
  <c r="N3771" i="5"/>
  <c r="N3770" i="5"/>
  <c r="N3769" i="5"/>
  <c r="N3768" i="5"/>
  <c r="N3767" i="5"/>
  <c r="N3766" i="5"/>
  <c r="N3765" i="5"/>
  <c r="N3764" i="5"/>
  <c r="N3763" i="5"/>
  <c r="N3762" i="5"/>
  <c r="N3761" i="5"/>
  <c r="N3760" i="5"/>
  <c r="N3759" i="5"/>
  <c r="N3758" i="5"/>
  <c r="N3757" i="5"/>
  <c r="N3756" i="5"/>
  <c r="N3755" i="5"/>
  <c r="N3754" i="5"/>
  <c r="N3753" i="5"/>
  <c r="N3752" i="5"/>
  <c r="N3751" i="5"/>
  <c r="N3750" i="5"/>
  <c r="N3749" i="5"/>
  <c r="N3748" i="5"/>
  <c r="N3747" i="5"/>
  <c r="N3746" i="5"/>
  <c r="N3745" i="5"/>
  <c r="N3744" i="5"/>
  <c r="N3743" i="5"/>
  <c r="N3742" i="5"/>
  <c r="N3741" i="5"/>
  <c r="N3740" i="5"/>
  <c r="N3739" i="5"/>
  <c r="N3738" i="5"/>
  <c r="N3737" i="5"/>
  <c r="N3736" i="5"/>
  <c r="N3735" i="5"/>
  <c r="N3734" i="5"/>
  <c r="N3733" i="5"/>
  <c r="N3732" i="5"/>
  <c r="N3731" i="5"/>
  <c r="N3730" i="5"/>
  <c r="N3729" i="5"/>
  <c r="N3728" i="5"/>
  <c r="N3727" i="5"/>
  <c r="N3726" i="5"/>
  <c r="N3725" i="5"/>
  <c r="N3724" i="5"/>
  <c r="N3723" i="5"/>
  <c r="N3722" i="5"/>
  <c r="N3721" i="5"/>
  <c r="N3720" i="5"/>
  <c r="N3719" i="5"/>
  <c r="N3718" i="5"/>
  <c r="N3717" i="5"/>
  <c r="N3716" i="5"/>
  <c r="N3715" i="5"/>
  <c r="N3714" i="5"/>
  <c r="N3713" i="5"/>
  <c r="N3712" i="5"/>
  <c r="N3711" i="5"/>
  <c r="N3710" i="5"/>
  <c r="N3709" i="5"/>
  <c r="N3708" i="5"/>
  <c r="N3707" i="5"/>
  <c r="N3706" i="5"/>
  <c r="N3705" i="5"/>
  <c r="N3704" i="5"/>
  <c r="N3703" i="5"/>
  <c r="N3702" i="5"/>
  <c r="N3701" i="5"/>
  <c r="N3700" i="5"/>
  <c r="N3699" i="5"/>
  <c r="N3698" i="5"/>
  <c r="N3697" i="5"/>
  <c r="N3696" i="5"/>
  <c r="N3695" i="5"/>
  <c r="N3694" i="5"/>
  <c r="N3693" i="5"/>
  <c r="N3692" i="5"/>
  <c r="N3691" i="5"/>
  <c r="N3690" i="5"/>
  <c r="N3689" i="5"/>
  <c r="N3688" i="5"/>
  <c r="N3687" i="5"/>
  <c r="N3686" i="5"/>
  <c r="N3685" i="5"/>
  <c r="N3684" i="5"/>
  <c r="N3683" i="5"/>
  <c r="N3682" i="5"/>
  <c r="N3681" i="5"/>
  <c r="N3680" i="5"/>
  <c r="N3679" i="5"/>
  <c r="N3678" i="5"/>
  <c r="N3677" i="5"/>
  <c r="N3676" i="5"/>
  <c r="N3675" i="5"/>
  <c r="N3674" i="5"/>
  <c r="N3673" i="5"/>
  <c r="N3672" i="5"/>
  <c r="N3671" i="5"/>
  <c r="N3670" i="5"/>
  <c r="N3669" i="5"/>
  <c r="N3668" i="5"/>
  <c r="N3667" i="5"/>
  <c r="N3666" i="5"/>
  <c r="N3665" i="5"/>
  <c r="N3664" i="5"/>
  <c r="N3663" i="5"/>
  <c r="N3662" i="5"/>
  <c r="N3661" i="5"/>
  <c r="N3660" i="5"/>
  <c r="N3659" i="5"/>
  <c r="N3658" i="5"/>
  <c r="N3657" i="5"/>
  <c r="N3656" i="5"/>
  <c r="N3655" i="5"/>
  <c r="N3654" i="5"/>
  <c r="N3653" i="5"/>
  <c r="N3652" i="5"/>
  <c r="N3651" i="5"/>
  <c r="N3650" i="5"/>
  <c r="N3649" i="5"/>
  <c r="N3648" i="5"/>
  <c r="N3647" i="5"/>
  <c r="N3646" i="5"/>
  <c r="N3645" i="5"/>
  <c r="N3644" i="5"/>
  <c r="N3643" i="5"/>
  <c r="N3642" i="5"/>
  <c r="N3641" i="5"/>
  <c r="N3640" i="5"/>
  <c r="N3639" i="5"/>
  <c r="N3638" i="5"/>
  <c r="N3637" i="5"/>
  <c r="N3636" i="5"/>
  <c r="N3635" i="5"/>
  <c r="N3634" i="5"/>
  <c r="N3633" i="5"/>
  <c r="N3632" i="5"/>
  <c r="N3631" i="5"/>
  <c r="N3630" i="5"/>
  <c r="N3629" i="5"/>
  <c r="N3628" i="5"/>
  <c r="N3627" i="5"/>
  <c r="N3626" i="5"/>
  <c r="N3625" i="5"/>
  <c r="N3624" i="5"/>
  <c r="N3623" i="5"/>
  <c r="N3622" i="5"/>
  <c r="N3621" i="5"/>
  <c r="N3620" i="5"/>
  <c r="N3619" i="5"/>
  <c r="N3618" i="5"/>
  <c r="N3617" i="5"/>
  <c r="N3616" i="5"/>
  <c r="N3615" i="5"/>
  <c r="N3614" i="5"/>
  <c r="N3613" i="5"/>
  <c r="N3612" i="5"/>
  <c r="N3611" i="5"/>
  <c r="N3610" i="5"/>
  <c r="N3609" i="5"/>
  <c r="N3608" i="5"/>
  <c r="N3607" i="5"/>
  <c r="N3606" i="5"/>
  <c r="N3605" i="5"/>
  <c r="N3604" i="5"/>
  <c r="N3603" i="5"/>
  <c r="N3602" i="5"/>
  <c r="N3601" i="5"/>
  <c r="N3600" i="5"/>
  <c r="N3599" i="5"/>
  <c r="N3598" i="5"/>
  <c r="N3597" i="5"/>
  <c r="N3596" i="5"/>
  <c r="N3595" i="5"/>
  <c r="N3594" i="5"/>
  <c r="N3593" i="5"/>
  <c r="N3592" i="5"/>
  <c r="N3591" i="5"/>
  <c r="N3590" i="5"/>
  <c r="N3589" i="5"/>
  <c r="N3588" i="5"/>
  <c r="N3587" i="5"/>
  <c r="N3586" i="5"/>
  <c r="N3585" i="5"/>
  <c r="N3584" i="5"/>
  <c r="N3583" i="5"/>
  <c r="N3582" i="5"/>
  <c r="N3581" i="5"/>
  <c r="N3580" i="5"/>
  <c r="N3579" i="5"/>
  <c r="N3578" i="5"/>
  <c r="N3577" i="5"/>
  <c r="N3576" i="5"/>
  <c r="N3575" i="5"/>
  <c r="N3574" i="5"/>
  <c r="N3573" i="5"/>
  <c r="N3572" i="5"/>
  <c r="N3571" i="5"/>
  <c r="N3570" i="5"/>
  <c r="N3569" i="5"/>
  <c r="N3568" i="5"/>
  <c r="N3567" i="5"/>
  <c r="N3566" i="5"/>
  <c r="N3565" i="5"/>
  <c r="N3564" i="5"/>
  <c r="N3563" i="5"/>
  <c r="N3562" i="5"/>
  <c r="N3561" i="5"/>
  <c r="N3560" i="5"/>
  <c r="N3559" i="5"/>
  <c r="N3558" i="5"/>
  <c r="N3557" i="5"/>
  <c r="N3556" i="5"/>
  <c r="N3555" i="5"/>
  <c r="N3554" i="5"/>
  <c r="N3553" i="5"/>
  <c r="N3552" i="5"/>
  <c r="N3551" i="5"/>
  <c r="N3550" i="5"/>
  <c r="N3549" i="5"/>
  <c r="N3548" i="5"/>
  <c r="N3547" i="5"/>
  <c r="N3546" i="5"/>
  <c r="N3545" i="5"/>
  <c r="N3544" i="5"/>
  <c r="N3543" i="5"/>
  <c r="N3542" i="5"/>
  <c r="N3541" i="5"/>
  <c r="N3540" i="5"/>
  <c r="N3539" i="5"/>
  <c r="N3538" i="5"/>
  <c r="N3537" i="5"/>
  <c r="N3536" i="5"/>
  <c r="N3535" i="5"/>
  <c r="N3534" i="5"/>
  <c r="N3533" i="5"/>
  <c r="N3532" i="5"/>
  <c r="N3531" i="5"/>
  <c r="N3530" i="5"/>
  <c r="N3529" i="5"/>
  <c r="N3528" i="5"/>
  <c r="N3527" i="5"/>
  <c r="N3526" i="5"/>
  <c r="N3525" i="5"/>
  <c r="N3524" i="5"/>
  <c r="N3523" i="5"/>
  <c r="N3522" i="5"/>
  <c r="N3521" i="5"/>
  <c r="N3520" i="5"/>
  <c r="N3519" i="5"/>
  <c r="N3518" i="5"/>
  <c r="N3517" i="5"/>
  <c r="N3516" i="5"/>
  <c r="N3515" i="5"/>
  <c r="N3514" i="5"/>
  <c r="N3513" i="5"/>
  <c r="N3512" i="5"/>
  <c r="N3511" i="5"/>
  <c r="N3510" i="5"/>
  <c r="N3509" i="5"/>
  <c r="N3508" i="5"/>
  <c r="N3507" i="5"/>
  <c r="N3506" i="5"/>
  <c r="N3505" i="5"/>
  <c r="N3504" i="5"/>
  <c r="N3503" i="5"/>
  <c r="N3502" i="5"/>
  <c r="N3501" i="5"/>
  <c r="N3500" i="5"/>
  <c r="N3499" i="5"/>
  <c r="N3498" i="5"/>
  <c r="N3497" i="5"/>
  <c r="N3496" i="5"/>
  <c r="N3495" i="5"/>
  <c r="N3494" i="5"/>
  <c r="N3493" i="5"/>
  <c r="N3492" i="5"/>
  <c r="N3491" i="5"/>
  <c r="N3490" i="5"/>
  <c r="N3489" i="5"/>
  <c r="N3488" i="5"/>
  <c r="N3487" i="5"/>
  <c r="N3486" i="5"/>
  <c r="N3485" i="5"/>
  <c r="N3484" i="5"/>
  <c r="N3483" i="5"/>
  <c r="N3482" i="5"/>
  <c r="N3481" i="5"/>
  <c r="N3480" i="5"/>
  <c r="N3479" i="5"/>
  <c r="N3478" i="5"/>
  <c r="N3477" i="5"/>
  <c r="N3476" i="5"/>
  <c r="N3475" i="5"/>
  <c r="N3474" i="5"/>
  <c r="N3473" i="5"/>
  <c r="N3472" i="5"/>
  <c r="N3471" i="5"/>
  <c r="N3470" i="5"/>
  <c r="N3469" i="5"/>
  <c r="N3468" i="5"/>
  <c r="N3467" i="5"/>
  <c r="N3466" i="5"/>
  <c r="N3465" i="5"/>
  <c r="N3464" i="5"/>
  <c r="N3463" i="5"/>
  <c r="N3462" i="5"/>
  <c r="N3461" i="5"/>
  <c r="N3460" i="5"/>
  <c r="N3459" i="5"/>
  <c r="N3458" i="5"/>
  <c r="N3457" i="5"/>
  <c r="N3456" i="5"/>
  <c r="N3455" i="5"/>
  <c r="N3454" i="5"/>
  <c r="N3453" i="5"/>
  <c r="N3452" i="5"/>
  <c r="N3451" i="5"/>
  <c r="N3450" i="5"/>
  <c r="N3449" i="5"/>
  <c r="N3448" i="5"/>
  <c r="N3447" i="5"/>
  <c r="N3446" i="5"/>
  <c r="N3445" i="5"/>
  <c r="N3444" i="5"/>
  <c r="N3443" i="5"/>
  <c r="N3442" i="5"/>
  <c r="N3441" i="5"/>
  <c r="N3440" i="5"/>
  <c r="N3439" i="5"/>
  <c r="N3438" i="5"/>
  <c r="N3437" i="5"/>
  <c r="N3436" i="5"/>
  <c r="N3435" i="5"/>
  <c r="N3434" i="5"/>
  <c r="N3433" i="5"/>
  <c r="N3432" i="5"/>
  <c r="N3431" i="5"/>
  <c r="N3430" i="5"/>
  <c r="N3429" i="5"/>
  <c r="N3428" i="5"/>
  <c r="N3427" i="5"/>
  <c r="N3426" i="5"/>
  <c r="N3425" i="5"/>
  <c r="N3424" i="5"/>
  <c r="N3423" i="5"/>
  <c r="N3422" i="5"/>
  <c r="N3421" i="5"/>
  <c r="N3420" i="5"/>
  <c r="N3419" i="5"/>
  <c r="N3418" i="5"/>
  <c r="N3417" i="5"/>
  <c r="N3416" i="5"/>
  <c r="N3415" i="5"/>
  <c r="N3414" i="5"/>
  <c r="N3413" i="5"/>
  <c r="N3412" i="5"/>
  <c r="N3411" i="5"/>
  <c r="N3410" i="5"/>
  <c r="N3409" i="5"/>
  <c r="N3408" i="5"/>
  <c r="N3407" i="5"/>
  <c r="N3406" i="5"/>
  <c r="N3405" i="5"/>
  <c r="N3404" i="5"/>
  <c r="N3403" i="5"/>
  <c r="N3402" i="5"/>
  <c r="N3401" i="5"/>
  <c r="N3400" i="5"/>
  <c r="N3399" i="5"/>
  <c r="N3398" i="5"/>
  <c r="N3397" i="5"/>
  <c r="N3396" i="5"/>
  <c r="N3395" i="5"/>
  <c r="N3394" i="5"/>
  <c r="N3393" i="5"/>
  <c r="N3392" i="5"/>
  <c r="N3391" i="5"/>
  <c r="N3390" i="5"/>
  <c r="N3389" i="5"/>
  <c r="N3388" i="5"/>
  <c r="N3387" i="5"/>
  <c r="N3386" i="5"/>
  <c r="N3385" i="5"/>
  <c r="N3384" i="5"/>
  <c r="N3383" i="5"/>
  <c r="N3382" i="5"/>
  <c r="N3381" i="5"/>
  <c r="N3380" i="5"/>
  <c r="N3379" i="5"/>
  <c r="N3378" i="5"/>
  <c r="N3377" i="5"/>
  <c r="N3376" i="5"/>
  <c r="N3375" i="5"/>
  <c r="N3374" i="5"/>
  <c r="N3373" i="5"/>
  <c r="N3372" i="5"/>
  <c r="N3371" i="5"/>
  <c r="N3370" i="5"/>
  <c r="N3369" i="5"/>
  <c r="N3368" i="5"/>
  <c r="N3367" i="5"/>
  <c r="N3366" i="5"/>
  <c r="N3365" i="5"/>
  <c r="N3364" i="5"/>
  <c r="N3363" i="5"/>
  <c r="N3362" i="5"/>
  <c r="N3361" i="5"/>
  <c r="N3360" i="5"/>
  <c r="N3359" i="5"/>
  <c r="N3358" i="5"/>
  <c r="N3357" i="5"/>
  <c r="N3356" i="5"/>
  <c r="N3355" i="5"/>
  <c r="N3354" i="5"/>
  <c r="N3353" i="5"/>
  <c r="N3352" i="5"/>
  <c r="N3351" i="5"/>
  <c r="N3350" i="5"/>
  <c r="N3349" i="5"/>
  <c r="N3348" i="5"/>
  <c r="N3347" i="5"/>
  <c r="N3346" i="5"/>
  <c r="N3345" i="5"/>
  <c r="N3344" i="5"/>
  <c r="N3343" i="5"/>
  <c r="N3342" i="5"/>
  <c r="N3341" i="5"/>
  <c r="N3340" i="5"/>
  <c r="N3339" i="5"/>
  <c r="N3338" i="5"/>
  <c r="N3337" i="5"/>
  <c r="N3336" i="5"/>
  <c r="N3335" i="5"/>
  <c r="N3334" i="5"/>
  <c r="N3333" i="5"/>
  <c r="N3332" i="5"/>
  <c r="N3331" i="5"/>
  <c r="N3330" i="5"/>
  <c r="N3329" i="5"/>
  <c r="N3328" i="5"/>
  <c r="N3327" i="5"/>
  <c r="N3326" i="5"/>
  <c r="N3325" i="5"/>
  <c r="N3324" i="5"/>
  <c r="N3323" i="5"/>
  <c r="N3322" i="5"/>
  <c r="N3321" i="5"/>
  <c r="N3320" i="5"/>
  <c r="N3319" i="5"/>
  <c r="N3318" i="5"/>
  <c r="N3317" i="5"/>
  <c r="N3316" i="5"/>
  <c r="N3315" i="5"/>
  <c r="N3314" i="5"/>
  <c r="N3313" i="5"/>
  <c r="N3312" i="5"/>
  <c r="N3311" i="5"/>
  <c r="N3310" i="5"/>
  <c r="N3309" i="5"/>
  <c r="N3308" i="5"/>
  <c r="N3307" i="5"/>
  <c r="N3306" i="5"/>
  <c r="N3305" i="5"/>
  <c r="N3304" i="5"/>
  <c r="N3303" i="5"/>
  <c r="N3302" i="5"/>
  <c r="N3301" i="5"/>
  <c r="N3300" i="5"/>
  <c r="N3299" i="5"/>
  <c r="N3298" i="5"/>
  <c r="N3297" i="5"/>
  <c r="N3296" i="5"/>
  <c r="N3295" i="5"/>
  <c r="N3294" i="5"/>
  <c r="N3293" i="5"/>
  <c r="N3292" i="5"/>
  <c r="N3291" i="5"/>
  <c r="N3290" i="5"/>
  <c r="N3289" i="5"/>
  <c r="N3288" i="5"/>
  <c r="N3287" i="5"/>
  <c r="N3286" i="5"/>
  <c r="N3285" i="5"/>
  <c r="N3284" i="5"/>
  <c r="N3283" i="5"/>
  <c r="N3282" i="5"/>
  <c r="N3281" i="5"/>
  <c r="N3280" i="5"/>
  <c r="N3279" i="5"/>
  <c r="N3278" i="5"/>
  <c r="N3277" i="5"/>
  <c r="N3276" i="5"/>
  <c r="N3275" i="5"/>
  <c r="N3274" i="5"/>
  <c r="N3273" i="5"/>
  <c r="N3272" i="5"/>
  <c r="N3271" i="5"/>
  <c r="N3270" i="5"/>
  <c r="N3269" i="5"/>
  <c r="N3268" i="5"/>
  <c r="N3267" i="5"/>
  <c r="N3266" i="5"/>
  <c r="N3265" i="5"/>
  <c r="N3264" i="5"/>
  <c r="N3263" i="5"/>
  <c r="N3262" i="5"/>
  <c r="N3261" i="5"/>
  <c r="N3260" i="5"/>
  <c r="N3259" i="5"/>
  <c r="N3258" i="5"/>
  <c r="N3257" i="5"/>
  <c r="N3256" i="5"/>
  <c r="N3255" i="5"/>
  <c r="N3254" i="5"/>
  <c r="N3253" i="5"/>
  <c r="N3252" i="5"/>
  <c r="N3251" i="5"/>
  <c r="N3250" i="5"/>
  <c r="N3249" i="5"/>
  <c r="N3248" i="5"/>
  <c r="N3247" i="5"/>
  <c r="N3246" i="5"/>
  <c r="N3245" i="5"/>
  <c r="N3244" i="5"/>
  <c r="N3243" i="5"/>
  <c r="N3242" i="5"/>
  <c r="N3241" i="5"/>
  <c r="N3240" i="5"/>
  <c r="N3239" i="5"/>
  <c r="N3238" i="5"/>
  <c r="N3237" i="5"/>
  <c r="N3236" i="5"/>
  <c r="N3235" i="5"/>
  <c r="N3234" i="5"/>
  <c r="N3233" i="5"/>
  <c r="N3232" i="5"/>
  <c r="N3231" i="5"/>
  <c r="N3230" i="5"/>
  <c r="N3229" i="5"/>
  <c r="N3228" i="5"/>
  <c r="N3227" i="5"/>
  <c r="N3226" i="5"/>
  <c r="N3225" i="5"/>
  <c r="N3224" i="5"/>
  <c r="N3223" i="5"/>
  <c r="N3222" i="5"/>
  <c r="N3221" i="5"/>
  <c r="N3220" i="5"/>
  <c r="N3219" i="5"/>
  <c r="N3218" i="5"/>
  <c r="N3217" i="5"/>
  <c r="N3216" i="5"/>
  <c r="N3215" i="5"/>
  <c r="N3214" i="5"/>
  <c r="N3213" i="5"/>
  <c r="N3212" i="5"/>
  <c r="N3211" i="5"/>
  <c r="N3210" i="5"/>
  <c r="N3209" i="5"/>
  <c r="N3208" i="5"/>
  <c r="N3207" i="5"/>
  <c r="N3206" i="5"/>
  <c r="N3205" i="5"/>
  <c r="N3204" i="5"/>
  <c r="N3203" i="5"/>
  <c r="N3202" i="5"/>
  <c r="N3201" i="5"/>
  <c r="N3200" i="5"/>
  <c r="N3199" i="5"/>
  <c r="N3198" i="5"/>
  <c r="N3197" i="5"/>
  <c r="N3196" i="5"/>
  <c r="N3195" i="5"/>
  <c r="N3194" i="5"/>
  <c r="N3193" i="5"/>
  <c r="N3192" i="5"/>
  <c r="N3191" i="5"/>
  <c r="N3190" i="5"/>
  <c r="N3189" i="5"/>
  <c r="N3188" i="5"/>
  <c r="N3187" i="5"/>
  <c r="N3186" i="5"/>
  <c r="N3185" i="5"/>
  <c r="N3184" i="5"/>
  <c r="N3183" i="5"/>
  <c r="N3182" i="5"/>
  <c r="N3181" i="5"/>
  <c r="N3180" i="5"/>
  <c r="N3179" i="5"/>
  <c r="N3178" i="5"/>
  <c r="N3177" i="5"/>
  <c r="N3176" i="5"/>
  <c r="N3175" i="5"/>
  <c r="N3174" i="5"/>
  <c r="N3173" i="5"/>
  <c r="N3172" i="5"/>
  <c r="N3171" i="5"/>
  <c r="N3170" i="5"/>
  <c r="N3169" i="5"/>
  <c r="N3168" i="5"/>
  <c r="N3167" i="5"/>
  <c r="N3166" i="5"/>
  <c r="N3165" i="5"/>
  <c r="N3164" i="5"/>
  <c r="N3163" i="5"/>
  <c r="N3162" i="5"/>
  <c r="N3161" i="5"/>
  <c r="N3160" i="5"/>
  <c r="N3159" i="5"/>
  <c r="N3158" i="5"/>
  <c r="N3157" i="5"/>
  <c r="N3156" i="5"/>
  <c r="N3155" i="5"/>
  <c r="N3154" i="5"/>
  <c r="N3153" i="5"/>
  <c r="N3152" i="5"/>
  <c r="N3151" i="5"/>
  <c r="N3150" i="5"/>
  <c r="N3149" i="5"/>
  <c r="N3148" i="5"/>
  <c r="N3147" i="5"/>
  <c r="N3146" i="5"/>
  <c r="N3145" i="5"/>
  <c r="N3144" i="5"/>
  <c r="N3143" i="5"/>
  <c r="N3142" i="5"/>
  <c r="N3141" i="5"/>
  <c r="N3140" i="5"/>
  <c r="N3139" i="5"/>
  <c r="N3138" i="5"/>
  <c r="N3137" i="5"/>
  <c r="N3136" i="5"/>
  <c r="N3135" i="5"/>
  <c r="N3134" i="5"/>
  <c r="N3133" i="5"/>
  <c r="N3132" i="5"/>
  <c r="N3131" i="5"/>
  <c r="N3130" i="5"/>
  <c r="N3129" i="5"/>
  <c r="N3128" i="5"/>
  <c r="N3127" i="5"/>
  <c r="N3126" i="5"/>
  <c r="N3125" i="5"/>
  <c r="N3124" i="5"/>
  <c r="N3123" i="5"/>
  <c r="N3122" i="5"/>
  <c r="N3121" i="5"/>
  <c r="N3120" i="5"/>
  <c r="N3119" i="5"/>
  <c r="N3118" i="5"/>
  <c r="N3117" i="5"/>
  <c r="N3116" i="5"/>
  <c r="N3115" i="5"/>
  <c r="N3114" i="5"/>
  <c r="N3113" i="5"/>
  <c r="N3112" i="5"/>
  <c r="N3111" i="5"/>
  <c r="N3110" i="5"/>
  <c r="N3109" i="5"/>
  <c r="N3108" i="5"/>
  <c r="N3107" i="5"/>
  <c r="N3106" i="5"/>
  <c r="N3105" i="5"/>
  <c r="N3104" i="5"/>
  <c r="N3103" i="5"/>
  <c r="N3102" i="5"/>
  <c r="N3101" i="5"/>
  <c r="N3100" i="5"/>
  <c r="N3099" i="5"/>
  <c r="N3098" i="5"/>
  <c r="N3097" i="5"/>
  <c r="N3096" i="5"/>
  <c r="N3095" i="5"/>
  <c r="N3094" i="5"/>
  <c r="N3093" i="5"/>
  <c r="N3092" i="5"/>
  <c r="N3091" i="5"/>
  <c r="N3090" i="5"/>
  <c r="N3089" i="5"/>
  <c r="N3088" i="5"/>
  <c r="N3087" i="5"/>
  <c r="N3086" i="5"/>
  <c r="N3085" i="5"/>
  <c r="N3084" i="5"/>
  <c r="N3083" i="5"/>
  <c r="N3082" i="5"/>
  <c r="N3081" i="5"/>
  <c r="N3080" i="5"/>
  <c r="N3079" i="5"/>
  <c r="N3078" i="5"/>
  <c r="N3077" i="5"/>
  <c r="N3076" i="5"/>
  <c r="N3075" i="5"/>
  <c r="N3074" i="5"/>
  <c r="N3073" i="5"/>
  <c r="N3072" i="5"/>
  <c r="N3071" i="5"/>
  <c r="N3070" i="5"/>
  <c r="N3069" i="5"/>
  <c r="N3068" i="5"/>
  <c r="N3067" i="5"/>
  <c r="N3066" i="5"/>
  <c r="N3065" i="5"/>
  <c r="N3064" i="5"/>
  <c r="N3063" i="5"/>
  <c r="N3062" i="5"/>
  <c r="N3061" i="5"/>
  <c r="N3060" i="5"/>
  <c r="N3059" i="5"/>
  <c r="N3058" i="5"/>
  <c r="N3057" i="5"/>
  <c r="N3056" i="5"/>
  <c r="N3055" i="5"/>
  <c r="N3054" i="5"/>
  <c r="N3053" i="5"/>
  <c r="N3052" i="5"/>
  <c r="N3051" i="5"/>
  <c r="N3050" i="5"/>
  <c r="N3049" i="5"/>
  <c r="N3048" i="5"/>
  <c r="N3047" i="5"/>
  <c r="N3046" i="5"/>
  <c r="N3045" i="5"/>
  <c r="N3044" i="5"/>
  <c r="N3043" i="5"/>
  <c r="N3042" i="5"/>
  <c r="N3041" i="5"/>
  <c r="N3040" i="5"/>
  <c r="N3039" i="5"/>
  <c r="N3038" i="5"/>
  <c r="N3037" i="5"/>
  <c r="N3036" i="5"/>
  <c r="N3035" i="5"/>
  <c r="N3034" i="5"/>
  <c r="N3033" i="5"/>
  <c r="N3032" i="5"/>
  <c r="N3031" i="5"/>
  <c r="N3030" i="5"/>
  <c r="N3029" i="5"/>
  <c r="N3028" i="5"/>
  <c r="N3027" i="5"/>
  <c r="N3026" i="5"/>
  <c r="N3025" i="5"/>
  <c r="N3024" i="5"/>
  <c r="N3023" i="5"/>
  <c r="N3022" i="5"/>
  <c r="N3021" i="5"/>
  <c r="N3020" i="5"/>
  <c r="N3019" i="5"/>
  <c r="N3018" i="5"/>
  <c r="N3017" i="5"/>
  <c r="N3016" i="5"/>
  <c r="N3015" i="5"/>
  <c r="N3014" i="5"/>
  <c r="N3013" i="5"/>
  <c r="N3012" i="5"/>
  <c r="N3011" i="5"/>
  <c r="N3010" i="5"/>
  <c r="N3009" i="5"/>
  <c r="N3008" i="5"/>
  <c r="N3007" i="5"/>
  <c r="N3006" i="5"/>
  <c r="N3005" i="5"/>
  <c r="N3004" i="5"/>
  <c r="N3003" i="5"/>
  <c r="N3002" i="5"/>
  <c r="N3001" i="5"/>
  <c r="N3000" i="5"/>
  <c r="N2999" i="5"/>
  <c r="N2998" i="5"/>
  <c r="N2997" i="5"/>
  <c r="N2996" i="5"/>
  <c r="N2995" i="5"/>
  <c r="N2994" i="5"/>
  <c r="N2993" i="5"/>
  <c r="N2992" i="5"/>
  <c r="N2991" i="5"/>
  <c r="N2990" i="5"/>
  <c r="N2989" i="5"/>
  <c r="N2988" i="5"/>
  <c r="N2987" i="5"/>
  <c r="N2986" i="5"/>
  <c r="N2985" i="5"/>
  <c r="N2984" i="5"/>
  <c r="N2983" i="5"/>
  <c r="N2982" i="5"/>
  <c r="N2981" i="5"/>
  <c r="N2980" i="5"/>
  <c r="N2979" i="5"/>
  <c r="N2978" i="5"/>
  <c r="N2977" i="5"/>
  <c r="N2976" i="5"/>
  <c r="N2975" i="5"/>
  <c r="N2974" i="5"/>
  <c r="N2973" i="5"/>
  <c r="N2972" i="5"/>
  <c r="N2971" i="5"/>
  <c r="N2970" i="5"/>
  <c r="N2969" i="5"/>
  <c r="N2968" i="5"/>
  <c r="N2967" i="5"/>
  <c r="N2966" i="5"/>
  <c r="N2965" i="5"/>
  <c r="N2964" i="5"/>
  <c r="N2963" i="5"/>
  <c r="N2962" i="5"/>
  <c r="N2961" i="5"/>
  <c r="N2960" i="5"/>
  <c r="N2959" i="5"/>
  <c r="N2958" i="5"/>
  <c r="N2957" i="5"/>
  <c r="N2956" i="5"/>
  <c r="N2955" i="5"/>
  <c r="N2954" i="5"/>
  <c r="N2953" i="5"/>
  <c r="N2952" i="5"/>
  <c r="N2951" i="5"/>
  <c r="N2950" i="5"/>
  <c r="N2949" i="5"/>
  <c r="N2948" i="5"/>
  <c r="N2947" i="5"/>
  <c r="N2946" i="5"/>
  <c r="N2945" i="5"/>
  <c r="N2944" i="5"/>
  <c r="N2943" i="5"/>
  <c r="N2942" i="5"/>
  <c r="N2941" i="5"/>
  <c r="N2940" i="5"/>
  <c r="N2939" i="5"/>
  <c r="N2938" i="5"/>
  <c r="N2937" i="5"/>
  <c r="N2936" i="5"/>
  <c r="N2935" i="5"/>
  <c r="N2934" i="5"/>
  <c r="N2933" i="5"/>
  <c r="N2932" i="5"/>
  <c r="N2931" i="5"/>
  <c r="N2930" i="5"/>
  <c r="N2929" i="5"/>
  <c r="N2928" i="5"/>
  <c r="N2927" i="5"/>
  <c r="N2926" i="5"/>
  <c r="N2925" i="5"/>
  <c r="N2924" i="5"/>
  <c r="N2923" i="5"/>
  <c r="N2922" i="5"/>
  <c r="N2921" i="5"/>
  <c r="N2920" i="5"/>
  <c r="N2919" i="5"/>
  <c r="N2918" i="5"/>
  <c r="N2917" i="5"/>
  <c r="N2916" i="5"/>
  <c r="N2915" i="5"/>
  <c r="N2914" i="5"/>
  <c r="N2913" i="5"/>
  <c r="N2912" i="5"/>
  <c r="N2911" i="5"/>
  <c r="N2910" i="5"/>
  <c r="N2909" i="5"/>
  <c r="N2908" i="5"/>
  <c r="N2907" i="5"/>
  <c r="N2906" i="5"/>
  <c r="N2905" i="5"/>
  <c r="N2904" i="5"/>
  <c r="N2903" i="5"/>
  <c r="N2902" i="5"/>
  <c r="N2901" i="5"/>
  <c r="N2900" i="5"/>
  <c r="N2899" i="5"/>
  <c r="N2898" i="5"/>
  <c r="N2897" i="5"/>
  <c r="N2896" i="5"/>
  <c r="N2895" i="5"/>
  <c r="N2894" i="5"/>
  <c r="N2893" i="5"/>
  <c r="N2892" i="5"/>
  <c r="N2891" i="5"/>
  <c r="N2890" i="5"/>
  <c r="N2889" i="5"/>
  <c r="N2888" i="5"/>
  <c r="N2887" i="5"/>
  <c r="N2886" i="5"/>
  <c r="N2885" i="5"/>
  <c r="N2884" i="5"/>
  <c r="N2883" i="5"/>
  <c r="N2882" i="5"/>
  <c r="N2881" i="5"/>
  <c r="N2880" i="5"/>
  <c r="N2879" i="5"/>
  <c r="N2878" i="5"/>
  <c r="N2877" i="5"/>
  <c r="N2876" i="5"/>
  <c r="N2875" i="5"/>
  <c r="N2874" i="5"/>
  <c r="N2873" i="5"/>
  <c r="N2872" i="5"/>
  <c r="N2871" i="5"/>
  <c r="N2870" i="5"/>
  <c r="N2869" i="5"/>
  <c r="N2868" i="5"/>
  <c r="N2867" i="5"/>
  <c r="N2866" i="5"/>
  <c r="N2865" i="5"/>
  <c r="N2864" i="5"/>
  <c r="N2863" i="5"/>
  <c r="N2862" i="5"/>
  <c r="N2861" i="5"/>
  <c r="N2860" i="5"/>
  <c r="N2859" i="5"/>
  <c r="N2858" i="5"/>
  <c r="N2857" i="5"/>
  <c r="N2856" i="5"/>
  <c r="N2855" i="5"/>
  <c r="N2854" i="5"/>
  <c r="N2853" i="5"/>
  <c r="N2852" i="5"/>
  <c r="N2851" i="5"/>
  <c r="N2850" i="5"/>
  <c r="N2849" i="5"/>
  <c r="N2848" i="5"/>
  <c r="N2847" i="5"/>
  <c r="N2846" i="5"/>
  <c r="N2845" i="5"/>
  <c r="N2844" i="5"/>
  <c r="N2843" i="5"/>
  <c r="N2842" i="5"/>
  <c r="N2841" i="5"/>
  <c r="N2840" i="5"/>
  <c r="N2839" i="5"/>
  <c r="N2838" i="5"/>
  <c r="N2837" i="5"/>
  <c r="N2836" i="5"/>
  <c r="N2835" i="5"/>
  <c r="N2834" i="5"/>
  <c r="N2833" i="5"/>
  <c r="N2832" i="5"/>
  <c r="N2831" i="5"/>
  <c r="N2830" i="5"/>
  <c r="N2829" i="5"/>
  <c r="N2828" i="5"/>
  <c r="N2827" i="5"/>
  <c r="N2826" i="5"/>
  <c r="N2825" i="5"/>
  <c r="N2824" i="5"/>
  <c r="N2823" i="5"/>
  <c r="N2822" i="5"/>
  <c r="N2821" i="5"/>
  <c r="N2820" i="5"/>
  <c r="N2819" i="5"/>
  <c r="N2818" i="5"/>
  <c r="N2817" i="5"/>
  <c r="N2816" i="5"/>
  <c r="N2815" i="5"/>
  <c r="N2814" i="5"/>
  <c r="N2813" i="5"/>
  <c r="N2812" i="5"/>
  <c r="N2811" i="5"/>
  <c r="N2810" i="5"/>
  <c r="N2809" i="5"/>
  <c r="N2808" i="5"/>
  <c r="N2807" i="5"/>
  <c r="N2806" i="5"/>
  <c r="N2805" i="5"/>
  <c r="N2804" i="5"/>
  <c r="N2803" i="5"/>
  <c r="N2802" i="5"/>
  <c r="N2801" i="5"/>
  <c r="N2800" i="5"/>
  <c r="N2799" i="5"/>
  <c r="N2798" i="5"/>
  <c r="N2797" i="5"/>
  <c r="N2796" i="5"/>
  <c r="N2795" i="5"/>
  <c r="N2794" i="5"/>
  <c r="N2793" i="5"/>
  <c r="N2792" i="5"/>
  <c r="N2791" i="5"/>
  <c r="N2790" i="5"/>
  <c r="N2789" i="5"/>
  <c r="N2788" i="5"/>
  <c r="N2787" i="5"/>
  <c r="N2786" i="5"/>
  <c r="N2785" i="5"/>
  <c r="N2784" i="5"/>
  <c r="N2783" i="5"/>
  <c r="N2782" i="5"/>
  <c r="N2781" i="5"/>
  <c r="N2780" i="5"/>
  <c r="N2779" i="5"/>
  <c r="N2778" i="5"/>
  <c r="N2777" i="5"/>
  <c r="N2776" i="5"/>
  <c r="N2775" i="5"/>
  <c r="N2774" i="5"/>
  <c r="N2773" i="5"/>
  <c r="N2772" i="5"/>
  <c r="N2771" i="5"/>
  <c r="N2770" i="5"/>
  <c r="N2769" i="5"/>
  <c r="N2768" i="5"/>
  <c r="N2767" i="5"/>
  <c r="N2766" i="5"/>
  <c r="N2765" i="5"/>
  <c r="N2764" i="5"/>
  <c r="N2763" i="5"/>
  <c r="N2762" i="5"/>
  <c r="N2761" i="5"/>
  <c r="N2760" i="5"/>
  <c r="N2759" i="5"/>
  <c r="N2758" i="5"/>
  <c r="N2757" i="5"/>
  <c r="N2756" i="5"/>
  <c r="N2755" i="5"/>
  <c r="N2754" i="5"/>
  <c r="N2753" i="5"/>
  <c r="N2752" i="5"/>
  <c r="N2751" i="5"/>
  <c r="N2750" i="5"/>
  <c r="N2749" i="5"/>
  <c r="N2748" i="5"/>
  <c r="N2747" i="5"/>
  <c r="N2746" i="5"/>
  <c r="N2745" i="5"/>
  <c r="N2744" i="5"/>
  <c r="N2743" i="5"/>
  <c r="N2742" i="5"/>
  <c r="N2741" i="5"/>
  <c r="N2740" i="5"/>
  <c r="N2739" i="5"/>
  <c r="N2738" i="5"/>
  <c r="N2737" i="5"/>
  <c r="N2736" i="5"/>
  <c r="N2735" i="5"/>
  <c r="N2734" i="5"/>
  <c r="N2733" i="5"/>
  <c r="N2732" i="5"/>
  <c r="N2731" i="5"/>
  <c r="N2730" i="5"/>
  <c r="N2729" i="5"/>
  <c r="N2728" i="5"/>
  <c r="N2727" i="5"/>
  <c r="N2726" i="5"/>
  <c r="N2725" i="5"/>
  <c r="N2724" i="5"/>
  <c r="N2723" i="5"/>
  <c r="N2722" i="5"/>
  <c r="N2721" i="5"/>
  <c r="N2720" i="5"/>
  <c r="N2719" i="5"/>
  <c r="N2718" i="5"/>
  <c r="N2717" i="5"/>
  <c r="N2716" i="5"/>
  <c r="N2715" i="5"/>
  <c r="N2714" i="5"/>
  <c r="N2713" i="5"/>
  <c r="N2712" i="5"/>
  <c r="N2711" i="5"/>
  <c r="N2710" i="5"/>
  <c r="N2709" i="5"/>
  <c r="N2708" i="5"/>
  <c r="N2707" i="5"/>
  <c r="N2706" i="5"/>
  <c r="N2705" i="5"/>
  <c r="N2704" i="5"/>
  <c r="N2703" i="5"/>
  <c r="N2702" i="5"/>
  <c r="N2701" i="5"/>
  <c r="N2700" i="5"/>
  <c r="N2699" i="5"/>
  <c r="N2698" i="5"/>
  <c r="N2697" i="5"/>
  <c r="N2696" i="5"/>
  <c r="N2695" i="5"/>
  <c r="N2694" i="5"/>
  <c r="N2693" i="5"/>
  <c r="N2692" i="5"/>
  <c r="N2691" i="5"/>
  <c r="N2690" i="5"/>
  <c r="N2689" i="5"/>
  <c r="N2688" i="5"/>
  <c r="N2687" i="5"/>
  <c r="N2686" i="5"/>
  <c r="N2685" i="5"/>
  <c r="N2684" i="5"/>
  <c r="N2683" i="5"/>
  <c r="N2682" i="5"/>
  <c r="N2681" i="5"/>
  <c r="N2680" i="5"/>
  <c r="N2679" i="5"/>
  <c r="N2678" i="5"/>
  <c r="N2677" i="5"/>
  <c r="N2676" i="5"/>
  <c r="N2675" i="5"/>
  <c r="N2674" i="5"/>
  <c r="N2673" i="5"/>
  <c r="N2672" i="5"/>
  <c r="N2671" i="5"/>
  <c r="N2670" i="5"/>
  <c r="N2669" i="5"/>
  <c r="N2668" i="5"/>
  <c r="N2667" i="5"/>
  <c r="N2666" i="5"/>
  <c r="N2665" i="5"/>
  <c r="N2664" i="5"/>
  <c r="N2663" i="5"/>
  <c r="N2662" i="5"/>
  <c r="N2661" i="5"/>
  <c r="N2660" i="5"/>
  <c r="N2659" i="5"/>
  <c r="N2658" i="5"/>
  <c r="N2657" i="5"/>
  <c r="N2656" i="5"/>
  <c r="N2655" i="5"/>
  <c r="N2654" i="5"/>
  <c r="N2653" i="5"/>
  <c r="N2652" i="5"/>
  <c r="N2651" i="5"/>
  <c r="N2650" i="5"/>
  <c r="N2649" i="5"/>
  <c r="N2648" i="5"/>
  <c r="N2647" i="5"/>
  <c r="N2646" i="5"/>
  <c r="N2645" i="5"/>
  <c r="N2644" i="5"/>
  <c r="N2643" i="5"/>
  <c r="N2642" i="5"/>
  <c r="N2641" i="5"/>
  <c r="N2640" i="5"/>
  <c r="N2639" i="5"/>
  <c r="N2638" i="5"/>
  <c r="N2637" i="5"/>
  <c r="N2636" i="5"/>
  <c r="N2635" i="5"/>
  <c r="N2634" i="5"/>
  <c r="N2633" i="5"/>
  <c r="N2632" i="5"/>
  <c r="N2631" i="5"/>
  <c r="N2630" i="5"/>
  <c r="N2629" i="5"/>
  <c r="N2628" i="5"/>
  <c r="N2627" i="5"/>
  <c r="N2626" i="5"/>
  <c r="N2625" i="5"/>
  <c r="N2624" i="5"/>
  <c r="N2623" i="5"/>
  <c r="N2622" i="5"/>
  <c r="N2621" i="5"/>
  <c r="N2620" i="5"/>
  <c r="N2619" i="5"/>
  <c r="N2618" i="5"/>
  <c r="N2617" i="5"/>
  <c r="N2616" i="5"/>
  <c r="N2615" i="5"/>
  <c r="N2614" i="5"/>
  <c r="N2613" i="5"/>
  <c r="N2612" i="5"/>
  <c r="N2611" i="5"/>
  <c r="N2610" i="5"/>
  <c r="N2609" i="5"/>
  <c r="N2608" i="5"/>
  <c r="N2607" i="5"/>
  <c r="N2606" i="5"/>
  <c r="N2605" i="5"/>
  <c r="N2604" i="5"/>
  <c r="N2603" i="5"/>
  <c r="N2602" i="5"/>
  <c r="N2601" i="5"/>
  <c r="N2600" i="5"/>
  <c r="N2599" i="5"/>
  <c r="N2598" i="5"/>
  <c r="N2597" i="5"/>
  <c r="N2596" i="5"/>
  <c r="N2595" i="5"/>
  <c r="N2594" i="5"/>
  <c r="N2593" i="5"/>
  <c r="N2592" i="5"/>
  <c r="N2591" i="5"/>
  <c r="N2590" i="5"/>
  <c r="N2589" i="5"/>
  <c r="N2588" i="5"/>
  <c r="N2587" i="5"/>
  <c r="N2586" i="5"/>
  <c r="N2585" i="5"/>
  <c r="N2584" i="5"/>
  <c r="N2583" i="5"/>
  <c r="N2582" i="5"/>
  <c r="N2581" i="5"/>
  <c r="N2580" i="5"/>
  <c r="N2579" i="5"/>
  <c r="N2578" i="5"/>
  <c r="N2577" i="5"/>
  <c r="N2576" i="5"/>
  <c r="N2575" i="5"/>
  <c r="N2574" i="5"/>
  <c r="N2573" i="5"/>
  <c r="N2572" i="5"/>
  <c r="N2571" i="5"/>
  <c r="N2570" i="5"/>
  <c r="N2569" i="5"/>
  <c r="N2568" i="5"/>
  <c r="N2567" i="5"/>
  <c r="N2566" i="5"/>
  <c r="N2565" i="5"/>
  <c r="N2564" i="5"/>
  <c r="N2563" i="5"/>
  <c r="N2562" i="5"/>
  <c r="N2561" i="5"/>
  <c r="N2560" i="5"/>
  <c r="N2559" i="5"/>
  <c r="N2558" i="5"/>
  <c r="N2557" i="5"/>
  <c r="N2556" i="5"/>
  <c r="N2555" i="5"/>
  <c r="N2554" i="5"/>
  <c r="N2553" i="5"/>
  <c r="N2552" i="5"/>
  <c r="N2551" i="5"/>
  <c r="N2550" i="5"/>
  <c r="N2549" i="5"/>
  <c r="N2548" i="5"/>
  <c r="N2547" i="5"/>
  <c r="N2546" i="5"/>
  <c r="N2545" i="5"/>
  <c r="N2544" i="5"/>
  <c r="N2543" i="5"/>
  <c r="N2542" i="5"/>
  <c r="N2541" i="5"/>
  <c r="N2540" i="5"/>
  <c r="N2539" i="5"/>
  <c r="N2538" i="5"/>
  <c r="N2537" i="5"/>
  <c r="N2536" i="5"/>
  <c r="N2535" i="5"/>
  <c r="N2534" i="5"/>
  <c r="N2533" i="5"/>
  <c r="N2532" i="5"/>
  <c r="N2531" i="5"/>
  <c r="N2530" i="5"/>
  <c r="N2529" i="5"/>
  <c r="N2528" i="5"/>
  <c r="N2527" i="5"/>
  <c r="N2526" i="5"/>
  <c r="N2525" i="5"/>
  <c r="N2524" i="5"/>
  <c r="N2523" i="5"/>
  <c r="N2522" i="5"/>
  <c r="N2521" i="5"/>
  <c r="N2520" i="5"/>
  <c r="N2519" i="5"/>
  <c r="N2518" i="5"/>
  <c r="N2517" i="5"/>
  <c r="N2516" i="5"/>
  <c r="N2515" i="5"/>
  <c r="N2514" i="5"/>
  <c r="N2513" i="5"/>
  <c r="N2512" i="5"/>
  <c r="N2511" i="5"/>
  <c r="N2510" i="5"/>
  <c r="N2509" i="5"/>
  <c r="N2508" i="5"/>
  <c r="N2507" i="5"/>
  <c r="N2506" i="5"/>
  <c r="N2505" i="5"/>
  <c r="N2504" i="5"/>
  <c r="N2503" i="5"/>
  <c r="N2502" i="5"/>
  <c r="N2501" i="5"/>
  <c r="N2500" i="5"/>
  <c r="N2499" i="5"/>
  <c r="N2498" i="5"/>
  <c r="N2497" i="5"/>
  <c r="N2496" i="5"/>
  <c r="N2495" i="5"/>
  <c r="N2494" i="5"/>
  <c r="N2493" i="5"/>
  <c r="N2492" i="5"/>
  <c r="N2491" i="5"/>
  <c r="N2490" i="5"/>
  <c r="N2489" i="5"/>
  <c r="N2488" i="5"/>
  <c r="N2487" i="5"/>
  <c r="N2486" i="5"/>
  <c r="N2485" i="5"/>
  <c r="N2484" i="5"/>
  <c r="N2483" i="5"/>
  <c r="N2482" i="5"/>
  <c r="N2481" i="5"/>
  <c r="N2480" i="5"/>
  <c r="N2479" i="5"/>
  <c r="N2478" i="5"/>
  <c r="N2477" i="5"/>
  <c r="N2476" i="5"/>
  <c r="N2475" i="5"/>
  <c r="N2474" i="5"/>
  <c r="N2473" i="5"/>
  <c r="N2472" i="5"/>
  <c r="N2471" i="5"/>
  <c r="N2470" i="5"/>
  <c r="N2469" i="5"/>
  <c r="N2468" i="5"/>
  <c r="N2467" i="5"/>
  <c r="N2466" i="5"/>
  <c r="N2465" i="5"/>
  <c r="N2464" i="5"/>
  <c r="N2463" i="5"/>
  <c r="N2462" i="5"/>
  <c r="N2461" i="5"/>
  <c r="N2460" i="5"/>
  <c r="N2459" i="5"/>
  <c r="N2458" i="5"/>
  <c r="N2457" i="5"/>
  <c r="N2456" i="5"/>
  <c r="N2455" i="5"/>
  <c r="N2454" i="5"/>
  <c r="N2453" i="5"/>
  <c r="N2452" i="5"/>
  <c r="N2451" i="5"/>
  <c r="N2450" i="5"/>
  <c r="N2449" i="5"/>
  <c r="N2448" i="5"/>
  <c r="N2447" i="5"/>
  <c r="N2446" i="5"/>
  <c r="N2445" i="5"/>
  <c r="N2444" i="5"/>
  <c r="N2443" i="5"/>
  <c r="N2442" i="5"/>
  <c r="N2441" i="5"/>
  <c r="N2440" i="5"/>
  <c r="N2439" i="5"/>
  <c r="N2438" i="5"/>
  <c r="N2437" i="5"/>
  <c r="N2436" i="5"/>
  <c r="N2435" i="5"/>
  <c r="N2434" i="5"/>
  <c r="N2433" i="5"/>
  <c r="N2432" i="5"/>
  <c r="N2431" i="5"/>
  <c r="N2430" i="5"/>
  <c r="N2429" i="5"/>
  <c r="N2428" i="5"/>
  <c r="N2427" i="5"/>
  <c r="N2426" i="5"/>
  <c r="N2425" i="5"/>
  <c r="N2424" i="5"/>
  <c r="N2423" i="5"/>
  <c r="N2422" i="5"/>
  <c r="N2421" i="5"/>
  <c r="N2420" i="5"/>
  <c r="N2419" i="5"/>
  <c r="N2418" i="5"/>
  <c r="N2417" i="5"/>
  <c r="N2416" i="5"/>
  <c r="N2415" i="5"/>
  <c r="N2414" i="5"/>
  <c r="N2413" i="5"/>
  <c r="N2412" i="5"/>
  <c r="N2411" i="5"/>
  <c r="N2410" i="5"/>
  <c r="N2409" i="5"/>
  <c r="N2408" i="5"/>
  <c r="N2407" i="5"/>
  <c r="N2406" i="5"/>
  <c r="N2405" i="5"/>
  <c r="N2404" i="5"/>
  <c r="N2403" i="5"/>
  <c r="N2402" i="5"/>
  <c r="N2401" i="5"/>
  <c r="N2400" i="5"/>
  <c r="N2399" i="5"/>
  <c r="N2398" i="5"/>
  <c r="N2397" i="5"/>
  <c r="N2396" i="5"/>
  <c r="N2395" i="5"/>
  <c r="N2394" i="5"/>
  <c r="N2393" i="5"/>
  <c r="N2392" i="5"/>
  <c r="N2391" i="5"/>
  <c r="N2390" i="5"/>
  <c r="N2389" i="5"/>
  <c r="N2388" i="5"/>
  <c r="N2387" i="5"/>
  <c r="N2386" i="5"/>
  <c r="N2385" i="5"/>
  <c r="N2384" i="5"/>
  <c r="N2383" i="5"/>
  <c r="N2382" i="5"/>
  <c r="N2381" i="5"/>
  <c r="N2380" i="5"/>
  <c r="N2379" i="5"/>
  <c r="N2378" i="5"/>
  <c r="N2377" i="5"/>
  <c r="N2376" i="5"/>
  <c r="N2375" i="5"/>
  <c r="N2374" i="5"/>
  <c r="N2373" i="5"/>
  <c r="N2372" i="5"/>
  <c r="N2371" i="5"/>
  <c r="N2370" i="5"/>
  <c r="N2369" i="5"/>
  <c r="N2368" i="5"/>
  <c r="N2367" i="5"/>
  <c r="N2366" i="5"/>
  <c r="N2365" i="5"/>
  <c r="N2364" i="5"/>
  <c r="N2363" i="5"/>
  <c r="N2362" i="5"/>
  <c r="N2361" i="5"/>
  <c r="N2360" i="5"/>
  <c r="N2359" i="5"/>
  <c r="N2358" i="5"/>
  <c r="N2357" i="5"/>
  <c r="N2356" i="5"/>
  <c r="N2355" i="5"/>
  <c r="N2354" i="5"/>
  <c r="N2353" i="5"/>
  <c r="N2352" i="5"/>
  <c r="N2351" i="5"/>
  <c r="N2350" i="5"/>
  <c r="N2349" i="5"/>
  <c r="N2348" i="5"/>
  <c r="N2347" i="5"/>
  <c r="N2346" i="5"/>
  <c r="N2345" i="5"/>
  <c r="N2344" i="5"/>
  <c r="N2343" i="5"/>
  <c r="N2342" i="5"/>
  <c r="N2341" i="5"/>
  <c r="N2340" i="5"/>
  <c r="N2339" i="5"/>
  <c r="N2338" i="5"/>
  <c r="N2337" i="5"/>
  <c r="N2336" i="5"/>
  <c r="N2335" i="5"/>
  <c r="N2334" i="5"/>
  <c r="N2333" i="5"/>
  <c r="N2332" i="5"/>
  <c r="N2331" i="5"/>
  <c r="N2330" i="5"/>
  <c r="N2329" i="5"/>
  <c r="N2328" i="5"/>
  <c r="N2327" i="5"/>
  <c r="N2326" i="5"/>
  <c r="N2325" i="5"/>
  <c r="N2324" i="5"/>
  <c r="N2323" i="5"/>
  <c r="N2322" i="5"/>
  <c r="N2321" i="5"/>
  <c r="N2320" i="5"/>
  <c r="N2319" i="5"/>
  <c r="N2318" i="5"/>
  <c r="N2317" i="5"/>
  <c r="N2316" i="5"/>
  <c r="N2315" i="5"/>
  <c r="N2314" i="5"/>
  <c r="N2313" i="5"/>
  <c r="N2312" i="5"/>
  <c r="N2311" i="5"/>
  <c r="N2310" i="5"/>
  <c r="N2309" i="5"/>
  <c r="N2308" i="5"/>
  <c r="N2307" i="5"/>
  <c r="N2306" i="5"/>
  <c r="N2305" i="5"/>
  <c r="N2304" i="5"/>
  <c r="N2303" i="5"/>
  <c r="N2302" i="5"/>
  <c r="N2301" i="5"/>
  <c r="N2300" i="5"/>
  <c r="N2299" i="5"/>
  <c r="N2298" i="5"/>
  <c r="N2297" i="5"/>
  <c r="N2296" i="5"/>
  <c r="N2295" i="5"/>
  <c r="N2294" i="5"/>
  <c r="N2293" i="5"/>
  <c r="N2292" i="5"/>
  <c r="N2291" i="5"/>
  <c r="N2290" i="5"/>
  <c r="N2289" i="5"/>
  <c r="N2288" i="5"/>
  <c r="N2287" i="5"/>
  <c r="N2286" i="5"/>
  <c r="N2285" i="5"/>
  <c r="N2284" i="5"/>
  <c r="N2283" i="5"/>
  <c r="N2282" i="5"/>
  <c r="N2281" i="5"/>
  <c r="N2280" i="5"/>
  <c r="N2279" i="5"/>
  <c r="N2278" i="5"/>
  <c r="N2277" i="5"/>
  <c r="N2276" i="5"/>
  <c r="N2275" i="5"/>
  <c r="N2274" i="5"/>
  <c r="N2273" i="5"/>
  <c r="N2272" i="5"/>
  <c r="N2271" i="5"/>
  <c r="N2270" i="5"/>
  <c r="N2269" i="5"/>
  <c r="N2268" i="5"/>
  <c r="N2267" i="5"/>
  <c r="N2266" i="5"/>
  <c r="N2265" i="5"/>
  <c r="N2264" i="5"/>
  <c r="N2263" i="5"/>
  <c r="N2262" i="5"/>
  <c r="N2261" i="5"/>
  <c r="N2260" i="5"/>
  <c r="N2259" i="5"/>
  <c r="N2258" i="5"/>
  <c r="N2257" i="5"/>
  <c r="N2256" i="5"/>
  <c r="N2255" i="5"/>
  <c r="N2254" i="5"/>
  <c r="N2253" i="5"/>
  <c r="N2252" i="5"/>
  <c r="N2251" i="5"/>
  <c r="N2250" i="5"/>
  <c r="N2249" i="5"/>
  <c r="N2248" i="5"/>
  <c r="N2247" i="5"/>
  <c r="N2246" i="5"/>
  <c r="N2245" i="5"/>
  <c r="N2244" i="5"/>
  <c r="N2243" i="5"/>
  <c r="N2242" i="5"/>
  <c r="N2241" i="5"/>
  <c r="N2240" i="5"/>
  <c r="N2239" i="5"/>
  <c r="N2238" i="5"/>
  <c r="N2237" i="5"/>
  <c r="N2236" i="5"/>
  <c r="N2235" i="5"/>
  <c r="N2234" i="5"/>
  <c r="N2233" i="5"/>
  <c r="N2232" i="5"/>
  <c r="N2231" i="5"/>
  <c r="N2230" i="5"/>
  <c r="N2229" i="5"/>
  <c r="N2228" i="5"/>
  <c r="N2227" i="5"/>
  <c r="N2226" i="5"/>
  <c r="N2225" i="5"/>
  <c r="N2224" i="5"/>
  <c r="N2223" i="5"/>
  <c r="N2222" i="5"/>
  <c r="N2221" i="5"/>
  <c r="N2220" i="5"/>
  <c r="N2219" i="5"/>
  <c r="N2218" i="5"/>
  <c r="N2217" i="5"/>
  <c r="N2216" i="5"/>
  <c r="N2215" i="5"/>
  <c r="N2214" i="5"/>
  <c r="N2213" i="5"/>
  <c r="N2212" i="5"/>
  <c r="N2211" i="5"/>
  <c r="N2210" i="5"/>
  <c r="N2209" i="5"/>
  <c r="N2208" i="5"/>
  <c r="N2207" i="5"/>
  <c r="N2206" i="5"/>
  <c r="N2205" i="5"/>
  <c r="N2204" i="5"/>
  <c r="N2203" i="5"/>
  <c r="N2202" i="5"/>
  <c r="N2201" i="5"/>
  <c r="N2200" i="5"/>
  <c r="N2199" i="5"/>
  <c r="N2198" i="5"/>
  <c r="N2197" i="5"/>
  <c r="N2196" i="5"/>
  <c r="N2195" i="5"/>
  <c r="N2194" i="5"/>
  <c r="N2193" i="5"/>
  <c r="N2192" i="5"/>
  <c r="N2191" i="5"/>
  <c r="N2190" i="5"/>
  <c r="N2189" i="5"/>
  <c r="N2188" i="5"/>
  <c r="N2187" i="5"/>
  <c r="N2186" i="5"/>
  <c r="N2185" i="5"/>
  <c r="N2184" i="5"/>
  <c r="N2183" i="5"/>
  <c r="N2182" i="5"/>
  <c r="N2181" i="5"/>
  <c r="N2180" i="5"/>
  <c r="N2179" i="5"/>
  <c r="N2178" i="5"/>
  <c r="N2177" i="5"/>
  <c r="N2176" i="5"/>
  <c r="N2175" i="5"/>
  <c r="N2174" i="5"/>
  <c r="N2173" i="5"/>
  <c r="N2172" i="5"/>
  <c r="N2171" i="5"/>
  <c r="N2170" i="5"/>
  <c r="N2169" i="5"/>
  <c r="N2168" i="5"/>
  <c r="N2167" i="5"/>
  <c r="N2166" i="5"/>
  <c r="N2165" i="5"/>
  <c r="N2164" i="5"/>
  <c r="N2163" i="5"/>
  <c r="N2162" i="5"/>
  <c r="N2161" i="5"/>
  <c r="N2160" i="5"/>
  <c r="N2159" i="5"/>
  <c r="N2158" i="5"/>
  <c r="N2157" i="5"/>
  <c r="N2156" i="5"/>
  <c r="N2155" i="5"/>
  <c r="N2154" i="5"/>
  <c r="N2153" i="5"/>
  <c r="N2152" i="5"/>
  <c r="N2151" i="5"/>
  <c r="N2150" i="5"/>
  <c r="N2149" i="5"/>
  <c r="N2148" i="5"/>
  <c r="N2147" i="5"/>
  <c r="N2146" i="5"/>
  <c r="N2145" i="5"/>
  <c r="N2144" i="5"/>
  <c r="N2143" i="5"/>
  <c r="N2142" i="5"/>
  <c r="N2141" i="5"/>
  <c r="N2140" i="5"/>
  <c r="N2139" i="5"/>
  <c r="N2138" i="5"/>
  <c r="N2137" i="5"/>
  <c r="N2136" i="5"/>
  <c r="N2135" i="5"/>
  <c r="N2134" i="5"/>
  <c r="N2133" i="5"/>
  <c r="N2132" i="5"/>
  <c r="N2131" i="5"/>
  <c r="N2130" i="5"/>
  <c r="N2129" i="5"/>
  <c r="N2128" i="5"/>
  <c r="N2127" i="5"/>
  <c r="N2126" i="5"/>
  <c r="N2125" i="5"/>
  <c r="N2124" i="5"/>
  <c r="N2123" i="5"/>
  <c r="N2122" i="5"/>
  <c r="N2121" i="5"/>
  <c r="N2120" i="5"/>
  <c r="N2119" i="5"/>
  <c r="N2118" i="5"/>
  <c r="N2117" i="5"/>
  <c r="N2116" i="5"/>
  <c r="N2115" i="5"/>
  <c r="N2114" i="5"/>
  <c r="N2113" i="5"/>
  <c r="N2112" i="5"/>
  <c r="N2111" i="5"/>
  <c r="N2110" i="5"/>
  <c r="N2109" i="5"/>
  <c r="N2108" i="5"/>
  <c r="N2107" i="5"/>
  <c r="N2106" i="5"/>
  <c r="N2105" i="5"/>
  <c r="N2104" i="5"/>
  <c r="N2103" i="5"/>
  <c r="N2102" i="5"/>
  <c r="N2101" i="5"/>
  <c r="N2100" i="5"/>
  <c r="N2099" i="5"/>
  <c r="N2098" i="5"/>
  <c r="N2097" i="5"/>
  <c r="N2096" i="5"/>
  <c r="N2095" i="5"/>
  <c r="N2094" i="5"/>
  <c r="N2093" i="5"/>
  <c r="N2092" i="5"/>
  <c r="N2091" i="5"/>
  <c r="N2090" i="5"/>
  <c r="N2089" i="5"/>
  <c r="N2088" i="5"/>
  <c r="N2087" i="5"/>
  <c r="N2086" i="5"/>
  <c r="N2085" i="5"/>
  <c r="N2084" i="5"/>
  <c r="N2083" i="5"/>
  <c r="N2082" i="5"/>
  <c r="N2081" i="5"/>
  <c r="N2080" i="5"/>
  <c r="N2079" i="5"/>
  <c r="N2078" i="5"/>
  <c r="N2077" i="5"/>
  <c r="N2076" i="5"/>
  <c r="N2075" i="5"/>
  <c r="N2074" i="5"/>
  <c r="N2073" i="5"/>
  <c r="N2072" i="5"/>
  <c r="N2071" i="5"/>
  <c r="N2070" i="5"/>
  <c r="N2069" i="5"/>
  <c r="N2068" i="5"/>
  <c r="N2067" i="5"/>
  <c r="N2066" i="5"/>
  <c r="N2065" i="5"/>
  <c r="N2064" i="5"/>
  <c r="N2063" i="5"/>
  <c r="N2062" i="5"/>
  <c r="N2061" i="5"/>
  <c r="N2060" i="5"/>
  <c r="N2059" i="5"/>
  <c r="N2058" i="5"/>
  <c r="N2057" i="5"/>
  <c r="N2056" i="5"/>
  <c r="N2055" i="5"/>
  <c r="N2054" i="5"/>
  <c r="N2053" i="5"/>
  <c r="N2052" i="5"/>
  <c r="N2051" i="5"/>
  <c r="N2050" i="5"/>
  <c r="N2049" i="5"/>
  <c r="N2048" i="5"/>
  <c r="N2047" i="5"/>
  <c r="N2046" i="5"/>
  <c r="N2045" i="5"/>
  <c r="N2044" i="5"/>
  <c r="N2043" i="5"/>
  <c r="N2042" i="5"/>
  <c r="N2041" i="5"/>
  <c r="N2040" i="5"/>
  <c r="N2039" i="5"/>
  <c r="N2038" i="5"/>
  <c r="N2037" i="5"/>
  <c r="N2036" i="5"/>
  <c r="N2035" i="5"/>
  <c r="N2034" i="5"/>
  <c r="N2033" i="5"/>
  <c r="N2032" i="5"/>
  <c r="N2031" i="5"/>
  <c r="N2030" i="5"/>
  <c r="N2029" i="5"/>
  <c r="N2028" i="5"/>
  <c r="N2027" i="5"/>
  <c r="N2026" i="5"/>
  <c r="N2025" i="5"/>
  <c r="N2024" i="5"/>
  <c r="N2023" i="5"/>
  <c r="N2022" i="5"/>
  <c r="N2021" i="5"/>
  <c r="N2020" i="5"/>
  <c r="N2019" i="5"/>
  <c r="N2018" i="5"/>
  <c r="N2017" i="5"/>
  <c r="N2016" i="5"/>
  <c r="N2015" i="5"/>
  <c r="N2014" i="5"/>
  <c r="N2013" i="5"/>
  <c r="N2012" i="5"/>
  <c r="N2011" i="5"/>
  <c r="N2010" i="5"/>
  <c r="N2009" i="5"/>
  <c r="N2008" i="5"/>
  <c r="N2007" i="5"/>
  <c r="N2006" i="5"/>
  <c r="N2005" i="5"/>
  <c r="N2004" i="5"/>
  <c r="N2003" i="5"/>
  <c r="N2002" i="5"/>
  <c r="N2001" i="5"/>
  <c r="N2000" i="5"/>
  <c r="N1999" i="5"/>
  <c r="N1998" i="5"/>
  <c r="N1997" i="5"/>
  <c r="N1996" i="5"/>
  <c r="N1995" i="5"/>
  <c r="N1994" i="5"/>
  <c r="N1993" i="5"/>
  <c r="N1992" i="5"/>
  <c r="N1991" i="5"/>
  <c r="N1990" i="5"/>
  <c r="N1989" i="5"/>
  <c r="N1988" i="5"/>
  <c r="N1987" i="5"/>
  <c r="N1986" i="5"/>
  <c r="N1985" i="5"/>
  <c r="N1984" i="5"/>
  <c r="N1983" i="5"/>
  <c r="N1982" i="5"/>
  <c r="N1981" i="5"/>
  <c r="N1980" i="5"/>
  <c r="N1979" i="5"/>
  <c r="N1978" i="5"/>
  <c r="N1977" i="5"/>
  <c r="N1976" i="5"/>
  <c r="N1975" i="5"/>
  <c r="N1974" i="5"/>
  <c r="N1973" i="5"/>
  <c r="N1972" i="5"/>
  <c r="N1971" i="5"/>
  <c r="N1970" i="5"/>
  <c r="N1969" i="5"/>
  <c r="N1968" i="5"/>
  <c r="N1967" i="5"/>
  <c r="N1966" i="5"/>
  <c r="N1965" i="5"/>
  <c r="N1964" i="5"/>
  <c r="N1963" i="5"/>
  <c r="N1962" i="5"/>
  <c r="N1961" i="5"/>
  <c r="N1960" i="5"/>
  <c r="N1959" i="5"/>
  <c r="N1958" i="5"/>
  <c r="N1957" i="5"/>
  <c r="N1956" i="5"/>
  <c r="N1955" i="5"/>
  <c r="N1954" i="5"/>
  <c r="N1953" i="5"/>
  <c r="N1952" i="5"/>
  <c r="N1951" i="5"/>
  <c r="N1950" i="5"/>
  <c r="N1949" i="5"/>
  <c r="N1948" i="5"/>
  <c r="N1947" i="5"/>
  <c r="N1946" i="5"/>
  <c r="N1945" i="5"/>
  <c r="N1944" i="5"/>
  <c r="N1943" i="5"/>
  <c r="N1942" i="5"/>
  <c r="N1941" i="5"/>
  <c r="N1940" i="5"/>
  <c r="N1939" i="5"/>
  <c r="N1938" i="5"/>
  <c r="N1937" i="5"/>
  <c r="N1936" i="5"/>
  <c r="N1935" i="5"/>
  <c r="N1934" i="5"/>
  <c r="N1933" i="5"/>
  <c r="N1932" i="5"/>
  <c r="N1931" i="5"/>
  <c r="N1930" i="5"/>
  <c r="N1929" i="5"/>
  <c r="N1928" i="5"/>
  <c r="N1927" i="5"/>
  <c r="N1926" i="5"/>
  <c r="N1925" i="5"/>
  <c r="N1924" i="5"/>
  <c r="N1923" i="5"/>
  <c r="N1922" i="5"/>
  <c r="N1921" i="5"/>
  <c r="N1920" i="5"/>
  <c r="N1919" i="5"/>
  <c r="N1918" i="5"/>
  <c r="N1917" i="5"/>
  <c r="N1916" i="5"/>
  <c r="N1915" i="5"/>
  <c r="N1914" i="5"/>
  <c r="N1913" i="5"/>
  <c r="N1912" i="5"/>
  <c r="N1911" i="5"/>
  <c r="N1910" i="5"/>
  <c r="N1909" i="5"/>
  <c r="N1908" i="5"/>
  <c r="N1907" i="5"/>
  <c r="N1906" i="5"/>
  <c r="N1905" i="5"/>
  <c r="N1904" i="5"/>
  <c r="N1903" i="5"/>
  <c r="N1902" i="5"/>
  <c r="N1901" i="5"/>
  <c r="N1900" i="5"/>
  <c r="N1899" i="5"/>
  <c r="N1898" i="5"/>
  <c r="N1897" i="5"/>
  <c r="N1896" i="5"/>
  <c r="N1895" i="5"/>
  <c r="N1894" i="5"/>
  <c r="N1893" i="5"/>
  <c r="N1892" i="5"/>
  <c r="N1891" i="5"/>
  <c r="N1890" i="5"/>
  <c r="N1889" i="5"/>
  <c r="N1888" i="5"/>
  <c r="N1887" i="5"/>
  <c r="N1886" i="5"/>
  <c r="N1885" i="5"/>
  <c r="N1884" i="5"/>
  <c r="N1883" i="5"/>
  <c r="N1882" i="5"/>
  <c r="N1881" i="5"/>
  <c r="N1880" i="5"/>
  <c r="N1879" i="5"/>
  <c r="N1878" i="5"/>
  <c r="N1877" i="5"/>
  <c r="N1876" i="5"/>
  <c r="N1875" i="5"/>
  <c r="N1874" i="5"/>
  <c r="N1873" i="5"/>
  <c r="N1872" i="5"/>
  <c r="N1871" i="5"/>
  <c r="N1870" i="5"/>
  <c r="N1869" i="5"/>
  <c r="N1868" i="5"/>
  <c r="N1867" i="5"/>
  <c r="N1866" i="5"/>
  <c r="N1865" i="5"/>
  <c r="N1864" i="5"/>
  <c r="N1863" i="5"/>
  <c r="N1862" i="5"/>
  <c r="N1861" i="5"/>
  <c r="N1860" i="5"/>
  <c r="N1859" i="5"/>
  <c r="N1858" i="5"/>
  <c r="N1857" i="5"/>
  <c r="N1856" i="5"/>
  <c r="N1855" i="5"/>
  <c r="N1854" i="5"/>
  <c r="N1853" i="5"/>
  <c r="N1852" i="5"/>
  <c r="N1851" i="5"/>
  <c r="N1850" i="5"/>
  <c r="N1849" i="5"/>
  <c r="N1848" i="5"/>
  <c r="N1847" i="5"/>
  <c r="N1846" i="5"/>
  <c r="N1845" i="5"/>
  <c r="N1844" i="5"/>
  <c r="N1843" i="5"/>
  <c r="N1842" i="5"/>
  <c r="N1841" i="5"/>
  <c r="N1840" i="5"/>
  <c r="N1839" i="5"/>
  <c r="N1838" i="5"/>
  <c r="N1837" i="5"/>
  <c r="N1836" i="5"/>
  <c r="N1835" i="5"/>
  <c r="N1834" i="5"/>
  <c r="N1833" i="5"/>
  <c r="N1832" i="5"/>
  <c r="N1831" i="5"/>
  <c r="N1830" i="5"/>
  <c r="N1829" i="5"/>
  <c r="N1828" i="5"/>
  <c r="N1827" i="5"/>
  <c r="N1826" i="5"/>
  <c r="N1825" i="5"/>
  <c r="N1824" i="5"/>
  <c r="N1823" i="5"/>
  <c r="N1822" i="5"/>
  <c r="N1821" i="5"/>
  <c r="N1820" i="5"/>
  <c r="N1819" i="5"/>
  <c r="N1818" i="5"/>
  <c r="N1817" i="5"/>
  <c r="N1816" i="5"/>
  <c r="N1815" i="5"/>
  <c r="N1814" i="5"/>
  <c r="N1813" i="5"/>
  <c r="N1812" i="5"/>
  <c r="N1811" i="5"/>
  <c r="N1810" i="5"/>
  <c r="N1809" i="5"/>
  <c r="N1808" i="5"/>
  <c r="N1807" i="5"/>
  <c r="N1806" i="5"/>
  <c r="N1805" i="5"/>
  <c r="N1804" i="5"/>
  <c r="N1803" i="5"/>
  <c r="N1802" i="5"/>
  <c r="N1801" i="5"/>
  <c r="N1800" i="5"/>
  <c r="N1799" i="5"/>
  <c r="N1798" i="5"/>
  <c r="N1797" i="5"/>
  <c r="N1796" i="5"/>
  <c r="N1795" i="5"/>
  <c r="N1794" i="5"/>
  <c r="N1793" i="5"/>
  <c r="N1792" i="5"/>
  <c r="N1791" i="5"/>
  <c r="N1790" i="5"/>
  <c r="N1789" i="5"/>
  <c r="N1788" i="5"/>
  <c r="N1787" i="5"/>
  <c r="N1786" i="5"/>
  <c r="N1785" i="5"/>
  <c r="N1784" i="5"/>
  <c r="N1783" i="5"/>
  <c r="N1782" i="5"/>
  <c r="N1781" i="5"/>
  <c r="N1780" i="5"/>
  <c r="N1779" i="5"/>
  <c r="N1778" i="5"/>
  <c r="N1777" i="5"/>
  <c r="N1776" i="5"/>
  <c r="N1775" i="5"/>
  <c r="N1774" i="5"/>
  <c r="N1773" i="5"/>
  <c r="N1772" i="5"/>
  <c r="N1771" i="5"/>
  <c r="N1770" i="5"/>
  <c r="N1769" i="5"/>
  <c r="N1768" i="5"/>
  <c r="N1767" i="5"/>
  <c r="N1766" i="5"/>
  <c r="N1765" i="5"/>
  <c r="N1764" i="5"/>
  <c r="N1763" i="5"/>
  <c r="N1762" i="5"/>
  <c r="N1761" i="5"/>
  <c r="N1760" i="5"/>
  <c r="N1759" i="5"/>
  <c r="N1758" i="5"/>
  <c r="N1757" i="5"/>
  <c r="N1756" i="5"/>
  <c r="N1755" i="5"/>
  <c r="N1754" i="5"/>
  <c r="N1753" i="5"/>
  <c r="N1752" i="5"/>
  <c r="N1751" i="5"/>
  <c r="N1750" i="5"/>
  <c r="N1749" i="5"/>
  <c r="N1748" i="5"/>
  <c r="N1747" i="5"/>
  <c r="N1746" i="5"/>
  <c r="N1745" i="5"/>
  <c r="N1744" i="5"/>
  <c r="N1743" i="5"/>
  <c r="N1742" i="5"/>
  <c r="N1741" i="5"/>
  <c r="N1740" i="5"/>
  <c r="N1739" i="5"/>
  <c r="N1738" i="5"/>
  <c r="N1737" i="5"/>
  <c r="N1736" i="5"/>
  <c r="N1735" i="5"/>
  <c r="N1734" i="5"/>
  <c r="N1733" i="5"/>
  <c r="N1732" i="5"/>
  <c r="N1731" i="5"/>
  <c r="N1730" i="5"/>
  <c r="N1729" i="5"/>
  <c r="N1728" i="5"/>
  <c r="N1727" i="5"/>
  <c r="N1726" i="5"/>
  <c r="N1725" i="5"/>
  <c r="N1724" i="5"/>
  <c r="N1723" i="5"/>
  <c r="N1722" i="5"/>
  <c r="N1721" i="5"/>
  <c r="N1720" i="5"/>
  <c r="N1719" i="5"/>
  <c r="N1718" i="5"/>
  <c r="N1717" i="5"/>
  <c r="N1716" i="5"/>
  <c r="N1715" i="5"/>
  <c r="N1714" i="5"/>
  <c r="N1713" i="5"/>
  <c r="N1712" i="5"/>
  <c r="N1711" i="5"/>
  <c r="N1710" i="5"/>
  <c r="N1709" i="5"/>
  <c r="N1708" i="5"/>
  <c r="N1707" i="5"/>
  <c r="N1706" i="5"/>
  <c r="N1705" i="5"/>
  <c r="N1704" i="5"/>
  <c r="N1703" i="5"/>
  <c r="N1702" i="5"/>
  <c r="N1701" i="5"/>
  <c r="N1700" i="5"/>
  <c r="N1699" i="5"/>
  <c r="N1698" i="5"/>
  <c r="N1697" i="5"/>
  <c r="N1696" i="5"/>
  <c r="N1695" i="5"/>
  <c r="N1694" i="5"/>
  <c r="N1693" i="5"/>
  <c r="N1692" i="5"/>
  <c r="N1691" i="5"/>
  <c r="N1690" i="5"/>
  <c r="N1689" i="5"/>
  <c r="N1688" i="5"/>
  <c r="N1687" i="5"/>
  <c r="N1686" i="5"/>
  <c r="N1685" i="5"/>
  <c r="N1684" i="5"/>
  <c r="N1683" i="5"/>
  <c r="N1682" i="5"/>
  <c r="N1681" i="5"/>
  <c r="N1680" i="5"/>
  <c r="N1679" i="5"/>
  <c r="N1678" i="5"/>
  <c r="N1677" i="5"/>
  <c r="N1676" i="5"/>
  <c r="N1675" i="5"/>
  <c r="N1674" i="5"/>
  <c r="N1673" i="5"/>
  <c r="N1672" i="5"/>
  <c r="N1671" i="5"/>
  <c r="N1670" i="5"/>
  <c r="N1669" i="5"/>
  <c r="N1668" i="5"/>
  <c r="N1667" i="5"/>
  <c r="N1666" i="5"/>
  <c r="N1665" i="5"/>
  <c r="N1664" i="5"/>
  <c r="N1663" i="5"/>
  <c r="N1662" i="5"/>
  <c r="N1661" i="5"/>
  <c r="N1660" i="5"/>
  <c r="N1659" i="5"/>
  <c r="N1658" i="5"/>
  <c r="N1657" i="5"/>
  <c r="N1656" i="5"/>
  <c r="N1655" i="5"/>
  <c r="N1654" i="5"/>
  <c r="N1653" i="5"/>
  <c r="N1652" i="5"/>
  <c r="N1651" i="5"/>
  <c r="N1650" i="5"/>
  <c r="N1649" i="5"/>
  <c r="N1648" i="5"/>
  <c r="N1647" i="5"/>
  <c r="N1646" i="5"/>
  <c r="N1645" i="5"/>
  <c r="N1644" i="5"/>
  <c r="N1643" i="5"/>
  <c r="N1642" i="5"/>
  <c r="N1641" i="5"/>
  <c r="N1640" i="5"/>
  <c r="N1639" i="5"/>
  <c r="N1638" i="5"/>
  <c r="N1637" i="5"/>
  <c r="N1636" i="5"/>
  <c r="N1635" i="5"/>
  <c r="N1634" i="5"/>
  <c r="N1633" i="5"/>
  <c r="N1632" i="5"/>
  <c r="N1631" i="5"/>
  <c r="N1630" i="5"/>
  <c r="N1629" i="5"/>
  <c r="N1628" i="5"/>
  <c r="N1627" i="5"/>
  <c r="N1626" i="5"/>
  <c r="N1625" i="5"/>
  <c r="N1624" i="5"/>
  <c r="N1623" i="5"/>
  <c r="N1622" i="5"/>
  <c r="N1621" i="5"/>
  <c r="N1620" i="5"/>
  <c r="N1619" i="5"/>
  <c r="N1618" i="5"/>
  <c r="N1617" i="5"/>
  <c r="N1616" i="5"/>
  <c r="N1615" i="5"/>
  <c r="N1614" i="5"/>
  <c r="N1613" i="5"/>
  <c r="N1612" i="5"/>
  <c r="N1611" i="5"/>
  <c r="N1610" i="5"/>
  <c r="N1609" i="5"/>
  <c r="N1608" i="5"/>
  <c r="N1607" i="5"/>
  <c r="N1606" i="5"/>
  <c r="N1605" i="5"/>
  <c r="N1604" i="5"/>
  <c r="N1603" i="5"/>
  <c r="N1602" i="5"/>
  <c r="N1601" i="5"/>
  <c r="N1600" i="5"/>
  <c r="N1599" i="5"/>
  <c r="N1598" i="5"/>
  <c r="N1597" i="5"/>
  <c r="N1596" i="5"/>
  <c r="N1595" i="5"/>
  <c r="N1594" i="5"/>
  <c r="N1593" i="5"/>
  <c r="N1592" i="5"/>
  <c r="N1591" i="5"/>
  <c r="N1590" i="5"/>
  <c r="N1589" i="5"/>
  <c r="N1588" i="5"/>
  <c r="N1587" i="5"/>
  <c r="N1586" i="5"/>
  <c r="N1585" i="5"/>
  <c r="N1584" i="5"/>
  <c r="N1583" i="5"/>
  <c r="N1582" i="5"/>
  <c r="N1581" i="5"/>
  <c r="N1580" i="5"/>
  <c r="N1579" i="5"/>
  <c r="N1578" i="5"/>
  <c r="N1577" i="5"/>
  <c r="N1576" i="5"/>
  <c r="N1575" i="5"/>
  <c r="N1574" i="5"/>
  <c r="N1573" i="5"/>
  <c r="N1572" i="5"/>
  <c r="N1571" i="5"/>
  <c r="N1570" i="5"/>
  <c r="N1569" i="5"/>
  <c r="N1568" i="5"/>
  <c r="N1567" i="5"/>
  <c r="N1566" i="5"/>
  <c r="N1565" i="5"/>
  <c r="N1564" i="5"/>
  <c r="N1563" i="5"/>
  <c r="N1562" i="5"/>
  <c r="N1561" i="5"/>
  <c r="N1560" i="5"/>
  <c r="N1559" i="5"/>
  <c r="N1558" i="5"/>
  <c r="N1557" i="5"/>
  <c r="N1556" i="5"/>
  <c r="N1555" i="5"/>
  <c r="N1554" i="5"/>
  <c r="N1553" i="5"/>
  <c r="N1552" i="5"/>
  <c r="N1551" i="5"/>
  <c r="N1550" i="5"/>
  <c r="N1549" i="5"/>
  <c r="N1548" i="5"/>
  <c r="N1547" i="5"/>
  <c r="N1546" i="5"/>
  <c r="N1545" i="5"/>
  <c r="N1544" i="5"/>
  <c r="N1543" i="5"/>
  <c r="N1542" i="5"/>
  <c r="N1541" i="5"/>
  <c r="N1540" i="5"/>
  <c r="N1539" i="5"/>
  <c r="N1538" i="5"/>
  <c r="N1537" i="5"/>
  <c r="N1536" i="5"/>
  <c r="N1535" i="5"/>
  <c r="N1534" i="5"/>
  <c r="N1533" i="5"/>
  <c r="N1532" i="5"/>
  <c r="N1531" i="5"/>
  <c r="N1530" i="5"/>
  <c r="N1529" i="5"/>
  <c r="N1528" i="5"/>
  <c r="N1527" i="5"/>
  <c r="N1526" i="5"/>
  <c r="N1525" i="5"/>
  <c r="N1524" i="5"/>
  <c r="N1523" i="5"/>
  <c r="N1522" i="5"/>
  <c r="N1521" i="5"/>
  <c r="N1520" i="5"/>
  <c r="N1519" i="5"/>
  <c r="N1518" i="5"/>
  <c r="N1517" i="5"/>
  <c r="N1516" i="5"/>
  <c r="N1515" i="5"/>
  <c r="N1514" i="5"/>
  <c r="N1513" i="5"/>
  <c r="N1512" i="5"/>
  <c r="N1511" i="5"/>
  <c r="N1510" i="5"/>
  <c r="N1509" i="5"/>
  <c r="N1508" i="5"/>
  <c r="N1507" i="5"/>
  <c r="N1506" i="5"/>
  <c r="N1505" i="5"/>
  <c r="N1504" i="5"/>
  <c r="N1503" i="5"/>
  <c r="N1502" i="5"/>
  <c r="N1501" i="5"/>
  <c r="N1500" i="5"/>
  <c r="N1499" i="5"/>
  <c r="N1498" i="5"/>
  <c r="N1497" i="5"/>
  <c r="N1496" i="5"/>
  <c r="N1495" i="5"/>
  <c r="N1494" i="5"/>
  <c r="N1493" i="5"/>
  <c r="N1492" i="5"/>
  <c r="N1491" i="5"/>
  <c r="N1490" i="5"/>
  <c r="N1489" i="5"/>
  <c r="N1488" i="5"/>
  <c r="N1487" i="5"/>
  <c r="N1486" i="5"/>
  <c r="N1485" i="5"/>
  <c r="N1484" i="5"/>
  <c r="N1483" i="5"/>
  <c r="N1482" i="5"/>
  <c r="N1481" i="5"/>
  <c r="N1480" i="5"/>
  <c r="N1479" i="5"/>
  <c r="N1478" i="5"/>
  <c r="N1477" i="5"/>
  <c r="N1476" i="5"/>
  <c r="N1475" i="5"/>
  <c r="N1474" i="5"/>
  <c r="N1473" i="5"/>
  <c r="N1472" i="5"/>
  <c r="N1471" i="5"/>
  <c r="N1470" i="5"/>
  <c r="N1469" i="5"/>
  <c r="N1468" i="5"/>
  <c r="N1467" i="5"/>
  <c r="N1466" i="5"/>
  <c r="N1465" i="5"/>
  <c r="N1464" i="5"/>
  <c r="N1463" i="5"/>
  <c r="N1462" i="5"/>
  <c r="N1461" i="5"/>
  <c r="N1460" i="5"/>
  <c r="N1459" i="5"/>
  <c r="N1458" i="5"/>
  <c r="N1457" i="5"/>
  <c r="N1456" i="5"/>
  <c r="N1455" i="5"/>
  <c r="N1454" i="5"/>
  <c r="N1453" i="5"/>
  <c r="N1452" i="5"/>
  <c r="N1451" i="5"/>
  <c r="N1450" i="5"/>
  <c r="N1449" i="5"/>
  <c r="N1448" i="5"/>
  <c r="N1447" i="5"/>
  <c r="N1446" i="5"/>
  <c r="N1445" i="5"/>
  <c r="N1444" i="5"/>
  <c r="N1443" i="5"/>
  <c r="N1442" i="5"/>
  <c r="N1441" i="5"/>
  <c r="N1440" i="5"/>
  <c r="N1439" i="5"/>
  <c r="N1438" i="5"/>
  <c r="N1437" i="5"/>
  <c r="N1436" i="5"/>
  <c r="N1435" i="5"/>
  <c r="N1434" i="5"/>
  <c r="N1433" i="5"/>
  <c r="N1432" i="5"/>
  <c r="N1431" i="5"/>
  <c r="N1430" i="5"/>
  <c r="N1429" i="5"/>
  <c r="N1428" i="5"/>
  <c r="N1427" i="5"/>
  <c r="N1426" i="5"/>
  <c r="N1425" i="5"/>
  <c r="N1424" i="5"/>
  <c r="N1423" i="5"/>
  <c r="N1422" i="5"/>
  <c r="N1421" i="5"/>
  <c r="N1420" i="5"/>
  <c r="N1419" i="5"/>
  <c r="N1418" i="5"/>
  <c r="N1417" i="5"/>
  <c r="N1416" i="5"/>
  <c r="N1415" i="5"/>
  <c r="N1414" i="5"/>
  <c r="N1413" i="5"/>
  <c r="N1412" i="5"/>
  <c r="N1411" i="5"/>
  <c r="N1410" i="5"/>
  <c r="N1409" i="5"/>
  <c r="N1408" i="5"/>
  <c r="N1407" i="5"/>
  <c r="N1406" i="5"/>
  <c r="N1405" i="5"/>
  <c r="N1404" i="5"/>
  <c r="N1403" i="5"/>
  <c r="N1402" i="5"/>
  <c r="N1401" i="5"/>
  <c r="N1400" i="5"/>
  <c r="N1399" i="5"/>
  <c r="N1398" i="5"/>
  <c r="N1397" i="5"/>
  <c r="N1396" i="5"/>
  <c r="N1395" i="5"/>
  <c r="N1394" i="5"/>
  <c r="N1393" i="5"/>
  <c r="N1392" i="5"/>
  <c r="N1391" i="5"/>
  <c r="N1390" i="5"/>
  <c r="N1389" i="5"/>
  <c r="N1388" i="5"/>
  <c r="N1387" i="5"/>
  <c r="N1386" i="5"/>
  <c r="N1385" i="5"/>
  <c r="N1384" i="5"/>
  <c r="N1383" i="5"/>
  <c r="N1382" i="5"/>
  <c r="N1381" i="5"/>
  <c r="N1380" i="5"/>
  <c r="N1379" i="5"/>
  <c r="N1378" i="5"/>
  <c r="N1377" i="5"/>
  <c r="N1376" i="5"/>
  <c r="N1375" i="5"/>
  <c r="N1374" i="5"/>
  <c r="N1373" i="5"/>
  <c r="N1372" i="5"/>
  <c r="N1371" i="5"/>
  <c r="N1370" i="5"/>
  <c r="N1369" i="5"/>
  <c r="N1368" i="5"/>
  <c r="N1367" i="5"/>
  <c r="N1366" i="5"/>
  <c r="N1365" i="5"/>
  <c r="N1364" i="5"/>
  <c r="N1363" i="5"/>
  <c r="N1362" i="5"/>
  <c r="N1361" i="5"/>
  <c r="N1360" i="5"/>
  <c r="N1359" i="5"/>
  <c r="N1358" i="5"/>
  <c r="N1357" i="5"/>
  <c r="N1356" i="5"/>
  <c r="N1355" i="5"/>
  <c r="N1354" i="5"/>
  <c r="N1353" i="5"/>
  <c r="N1352" i="5"/>
  <c r="N1351" i="5"/>
  <c r="N1350" i="5"/>
  <c r="N1349" i="5"/>
  <c r="N1348" i="5"/>
  <c r="N1347" i="5"/>
  <c r="N1346" i="5"/>
  <c r="N1345" i="5"/>
  <c r="N1344" i="5"/>
  <c r="N1343" i="5"/>
  <c r="N1342" i="5"/>
  <c r="N1341" i="5"/>
  <c r="N1340" i="5"/>
  <c r="N1339" i="5"/>
  <c r="N1338" i="5"/>
  <c r="N1337" i="5"/>
  <c r="N1336" i="5"/>
  <c r="N1335" i="5"/>
  <c r="N1334" i="5"/>
  <c r="N1333" i="5"/>
  <c r="N1332" i="5"/>
  <c r="N1331" i="5"/>
  <c r="N1330" i="5"/>
  <c r="N1329" i="5"/>
  <c r="N1328" i="5"/>
  <c r="N1327" i="5"/>
  <c r="N1326" i="5"/>
  <c r="N1325" i="5"/>
  <c r="N1324" i="5"/>
  <c r="N1323" i="5"/>
  <c r="N1322" i="5"/>
  <c r="N1321" i="5"/>
  <c r="N1320" i="5"/>
  <c r="N1319" i="5"/>
  <c r="N1318" i="5"/>
  <c r="N1317" i="5"/>
  <c r="N1316" i="5"/>
  <c r="N1315" i="5"/>
  <c r="N1314" i="5"/>
  <c r="N1313" i="5"/>
  <c r="N1312" i="5"/>
  <c r="N1311" i="5"/>
  <c r="N1310" i="5"/>
  <c r="N1309" i="5"/>
  <c r="N1308" i="5"/>
  <c r="N1307" i="5"/>
  <c r="N1306" i="5"/>
  <c r="N1305" i="5"/>
  <c r="N1304" i="5"/>
  <c r="N1303" i="5"/>
  <c r="N1302" i="5"/>
  <c r="N1301" i="5"/>
  <c r="N1300" i="5"/>
  <c r="N1299" i="5"/>
  <c r="N1298" i="5"/>
  <c r="N1297" i="5"/>
  <c r="N1296" i="5"/>
  <c r="N1295" i="5"/>
  <c r="N1294" i="5"/>
  <c r="N1293" i="5"/>
  <c r="N1292" i="5"/>
  <c r="N1291" i="5"/>
  <c r="N1290" i="5"/>
  <c r="N1289" i="5"/>
  <c r="N1288" i="5"/>
  <c r="N1287" i="5"/>
  <c r="N1286" i="5"/>
  <c r="N1285" i="5"/>
  <c r="N1284" i="5"/>
  <c r="N1283" i="5"/>
  <c r="N1282" i="5"/>
  <c r="N1281" i="5"/>
  <c r="N1280" i="5"/>
  <c r="N1279" i="5"/>
  <c r="N1278" i="5"/>
  <c r="N1277" i="5"/>
  <c r="N1276" i="5"/>
  <c r="N1275" i="5"/>
  <c r="N1274" i="5"/>
  <c r="N1273" i="5"/>
  <c r="N1272" i="5"/>
  <c r="N1271" i="5"/>
  <c r="N1270" i="5"/>
  <c r="N1269" i="5"/>
  <c r="N1268" i="5"/>
  <c r="N1267" i="5"/>
  <c r="N1266" i="5"/>
  <c r="N1265" i="5"/>
  <c r="N1264" i="5"/>
  <c r="N1263" i="5"/>
  <c r="N1262" i="5"/>
  <c r="N1261" i="5"/>
  <c r="N1260" i="5"/>
  <c r="N1259" i="5"/>
  <c r="N1258" i="5"/>
  <c r="N1257" i="5"/>
  <c r="N1256" i="5"/>
  <c r="N1255" i="5"/>
  <c r="N1254" i="5"/>
  <c r="N1253" i="5"/>
  <c r="N1252" i="5"/>
  <c r="N1251" i="5"/>
  <c r="N1250" i="5"/>
  <c r="N1249" i="5"/>
  <c r="N1248" i="5"/>
  <c r="N1247" i="5"/>
  <c r="N1246" i="5"/>
  <c r="N1245" i="5"/>
  <c r="N1244" i="5"/>
  <c r="N1243" i="5"/>
  <c r="N1242" i="5"/>
  <c r="N1241" i="5"/>
  <c r="N1240" i="5"/>
  <c r="N1239" i="5"/>
  <c r="N1238" i="5"/>
  <c r="N1237" i="5"/>
  <c r="N1236" i="5"/>
  <c r="N1235" i="5"/>
  <c r="N1234" i="5"/>
  <c r="N1233" i="5"/>
  <c r="N1232" i="5"/>
  <c r="N1231" i="5"/>
  <c r="N1230" i="5"/>
  <c r="N1229" i="5"/>
  <c r="N1228" i="5"/>
  <c r="N1227" i="5"/>
  <c r="N1226" i="5"/>
  <c r="N1225" i="5"/>
  <c r="N1224" i="5"/>
  <c r="N1223" i="5"/>
  <c r="N1222" i="5"/>
  <c r="N1221" i="5"/>
  <c r="N1220" i="5"/>
  <c r="N1219" i="5"/>
  <c r="N1218" i="5"/>
  <c r="N1217" i="5"/>
  <c r="N1216" i="5"/>
  <c r="N1215" i="5"/>
  <c r="N1214" i="5"/>
  <c r="N1213" i="5"/>
  <c r="N1212" i="5"/>
  <c r="N1211" i="5"/>
  <c r="N1210" i="5"/>
  <c r="N1209" i="5"/>
  <c r="N1208" i="5"/>
  <c r="N1207" i="5"/>
  <c r="N1206" i="5"/>
  <c r="N1205" i="5"/>
  <c r="N1204" i="5"/>
  <c r="N1203" i="5"/>
  <c r="N1202" i="5"/>
  <c r="N1201" i="5"/>
  <c r="N1200" i="5"/>
  <c r="N1199" i="5"/>
  <c r="N1198" i="5"/>
  <c r="N1197" i="5"/>
  <c r="N1196" i="5"/>
  <c r="N1195" i="5"/>
  <c r="N1194" i="5"/>
  <c r="N1193" i="5"/>
  <c r="N1192" i="5"/>
  <c r="N1191" i="5"/>
  <c r="N1190" i="5"/>
  <c r="N1189" i="5"/>
  <c r="N1188" i="5"/>
  <c r="N1187" i="5"/>
  <c r="N1186" i="5"/>
  <c r="N1185" i="5"/>
  <c r="N1184" i="5"/>
  <c r="N1183" i="5"/>
  <c r="N1182" i="5"/>
  <c r="N1181" i="5"/>
  <c r="N1180" i="5"/>
  <c r="N1179" i="5"/>
  <c r="N1178" i="5"/>
  <c r="N1177" i="5"/>
  <c r="N1176" i="5"/>
  <c r="N1175" i="5"/>
  <c r="N1174" i="5"/>
  <c r="N1173" i="5"/>
  <c r="N1172" i="5"/>
  <c r="N1171" i="5"/>
  <c r="N1170" i="5"/>
  <c r="N1169" i="5"/>
  <c r="N1168" i="5"/>
  <c r="N1167" i="5"/>
  <c r="N1166" i="5"/>
  <c r="N1165" i="5"/>
  <c r="N1164" i="5"/>
  <c r="N1163" i="5"/>
  <c r="N1162" i="5"/>
  <c r="N1161" i="5"/>
  <c r="N1160" i="5"/>
  <c r="N1159" i="5"/>
  <c r="N1158" i="5"/>
  <c r="N1157" i="5"/>
  <c r="N1156" i="5"/>
  <c r="N1155" i="5"/>
  <c r="N1154" i="5"/>
  <c r="N1153" i="5"/>
  <c r="N1152" i="5"/>
  <c r="N1151" i="5"/>
  <c r="N1150" i="5"/>
  <c r="N1149" i="5"/>
  <c r="N1148" i="5"/>
  <c r="N1147" i="5"/>
  <c r="N1146" i="5"/>
  <c r="N1145" i="5"/>
  <c r="N1144" i="5"/>
  <c r="N1143" i="5"/>
  <c r="N1142" i="5"/>
  <c r="N1141" i="5"/>
  <c r="N1140" i="5"/>
  <c r="N1139" i="5"/>
  <c r="N1138" i="5"/>
  <c r="N1137" i="5"/>
  <c r="N1136" i="5"/>
  <c r="N1135" i="5"/>
  <c r="N1134" i="5"/>
  <c r="N1133" i="5"/>
  <c r="N1132" i="5"/>
  <c r="N1131" i="5"/>
  <c r="N1130" i="5"/>
  <c r="N1129" i="5"/>
  <c r="N1128" i="5"/>
  <c r="N1127" i="5"/>
  <c r="N1126" i="5"/>
  <c r="N1125" i="5"/>
  <c r="N1124" i="5"/>
  <c r="N1123" i="5"/>
  <c r="N1122" i="5"/>
  <c r="N1121" i="5"/>
  <c r="N1120" i="5"/>
  <c r="N1119" i="5"/>
  <c r="N1118" i="5"/>
  <c r="N1117" i="5"/>
  <c r="N1116" i="5"/>
  <c r="N1115" i="5"/>
  <c r="N1114" i="5"/>
  <c r="N1113" i="5"/>
  <c r="N1112" i="5"/>
  <c r="N1111" i="5"/>
  <c r="N1110" i="5"/>
  <c r="N1109" i="5"/>
  <c r="N1108" i="5"/>
  <c r="N1107" i="5"/>
  <c r="N1106" i="5"/>
  <c r="N1105" i="5"/>
  <c r="N1104" i="5"/>
  <c r="N1103" i="5"/>
  <c r="N1102" i="5"/>
  <c r="N1101" i="5"/>
  <c r="N1100" i="5"/>
  <c r="N1099" i="5"/>
  <c r="N1098" i="5"/>
  <c r="N1097" i="5"/>
  <c r="N1096" i="5"/>
  <c r="N1095" i="5"/>
  <c r="N1094" i="5"/>
  <c r="N1093" i="5"/>
  <c r="N1092" i="5"/>
  <c r="N1091" i="5"/>
  <c r="N1090" i="5"/>
  <c r="N1089" i="5"/>
  <c r="N1088" i="5"/>
  <c r="N1087" i="5"/>
  <c r="N1086" i="5"/>
  <c r="N1085" i="5"/>
  <c r="N1084" i="5"/>
  <c r="N1083" i="5"/>
  <c r="N1082" i="5"/>
  <c r="N1081" i="5"/>
  <c r="N1080" i="5"/>
  <c r="N1079" i="5"/>
  <c r="N1078" i="5"/>
  <c r="N1077" i="5"/>
  <c r="N1076" i="5"/>
  <c r="N1075" i="5"/>
  <c r="N1074" i="5"/>
  <c r="N1073" i="5"/>
  <c r="N1072" i="5"/>
  <c r="N1071" i="5"/>
  <c r="N1070" i="5"/>
  <c r="N1069" i="5"/>
  <c r="N1068" i="5"/>
  <c r="N1067" i="5"/>
  <c r="N1066" i="5"/>
  <c r="N1065" i="5"/>
  <c r="N1064" i="5"/>
  <c r="N1063" i="5"/>
  <c r="N1062" i="5"/>
  <c r="N1061" i="5"/>
  <c r="N1060" i="5"/>
  <c r="N1059" i="5"/>
  <c r="N1058" i="5"/>
  <c r="N1057" i="5"/>
  <c r="N1056" i="5"/>
  <c r="N1055" i="5"/>
  <c r="N1054" i="5"/>
  <c r="N1053" i="5"/>
  <c r="N1052" i="5"/>
  <c r="N1051" i="5"/>
  <c r="N1050" i="5"/>
  <c r="N1049" i="5"/>
  <c r="N1048" i="5"/>
  <c r="N1047" i="5"/>
  <c r="N1046" i="5"/>
  <c r="N1045" i="5"/>
  <c r="N1044" i="5"/>
  <c r="N1043" i="5"/>
  <c r="N1042" i="5"/>
  <c r="N1041" i="5"/>
  <c r="N1040" i="5"/>
  <c r="N1039" i="5"/>
  <c r="N1038" i="5"/>
  <c r="N1037" i="5"/>
  <c r="N1036" i="5"/>
  <c r="N1035" i="5"/>
  <c r="N1034" i="5"/>
  <c r="N1033" i="5"/>
  <c r="N1032" i="5"/>
  <c r="N1031" i="5"/>
  <c r="N1030" i="5"/>
  <c r="N1029" i="5"/>
  <c r="N1028" i="5"/>
  <c r="N1027" i="5"/>
  <c r="N1026" i="5"/>
  <c r="N1025" i="5"/>
  <c r="N1024" i="5"/>
  <c r="N1023" i="5"/>
  <c r="N1022" i="5"/>
  <c r="N1021" i="5"/>
  <c r="N1020" i="5"/>
  <c r="N1019" i="5"/>
  <c r="N1018" i="5"/>
  <c r="N1017" i="5"/>
  <c r="N1016" i="5"/>
  <c r="N1015" i="5"/>
  <c r="N1014" i="5"/>
  <c r="N1013" i="5"/>
  <c r="N1012" i="5"/>
  <c r="N1011" i="5"/>
  <c r="N1010" i="5"/>
  <c r="N1009" i="5"/>
  <c r="N1008" i="5"/>
  <c r="N1007" i="5"/>
  <c r="N1006" i="5"/>
  <c r="N1005" i="5"/>
  <c r="N1004" i="5"/>
  <c r="N1003" i="5"/>
  <c r="N1002" i="5"/>
  <c r="N1001" i="5"/>
  <c r="N1000" i="5"/>
  <c r="N999" i="5"/>
  <c r="N998" i="5"/>
  <c r="N997" i="5"/>
  <c r="N996" i="5"/>
  <c r="N995" i="5"/>
  <c r="N994" i="5"/>
  <c r="N993" i="5"/>
  <c r="N992" i="5"/>
  <c r="N991" i="5"/>
  <c r="N990" i="5"/>
  <c r="N989" i="5"/>
  <c r="N988" i="5"/>
  <c r="N987" i="5"/>
  <c r="N986" i="5"/>
  <c r="N985" i="5"/>
  <c r="N984" i="5"/>
  <c r="N983" i="5"/>
  <c r="N982" i="5"/>
  <c r="N981" i="5"/>
  <c r="N980" i="5"/>
  <c r="N979" i="5"/>
  <c r="N978" i="5"/>
  <c r="N977" i="5"/>
  <c r="N976" i="5"/>
  <c r="N975" i="5"/>
  <c r="N974" i="5"/>
  <c r="N973" i="5"/>
  <c r="N972" i="5"/>
  <c r="N971" i="5"/>
  <c r="N970" i="5"/>
  <c r="N969" i="5"/>
  <c r="N968" i="5"/>
  <c r="N967" i="5"/>
  <c r="N966" i="5"/>
  <c r="N965" i="5"/>
  <c r="N964" i="5"/>
  <c r="N963" i="5"/>
  <c r="N962" i="5"/>
  <c r="N961" i="5"/>
  <c r="N960" i="5"/>
  <c r="N959" i="5"/>
  <c r="N958" i="5"/>
  <c r="N957" i="5"/>
  <c r="N956" i="5"/>
  <c r="N955" i="5"/>
  <c r="N954" i="5"/>
  <c r="N953" i="5"/>
  <c r="N952" i="5"/>
  <c r="N951" i="5"/>
  <c r="N950" i="5"/>
  <c r="N949" i="5"/>
  <c r="N948" i="5"/>
  <c r="N947" i="5"/>
  <c r="N946" i="5"/>
  <c r="N945" i="5"/>
  <c r="N944" i="5"/>
  <c r="N943" i="5"/>
  <c r="N942" i="5"/>
  <c r="N941" i="5"/>
  <c r="N940" i="5"/>
  <c r="N939" i="5"/>
  <c r="N938" i="5"/>
  <c r="N937" i="5"/>
  <c r="N936" i="5"/>
  <c r="N935" i="5"/>
  <c r="N934" i="5"/>
  <c r="N933" i="5"/>
  <c r="N932" i="5"/>
  <c r="N931" i="5"/>
  <c r="N930" i="5"/>
  <c r="N929" i="5"/>
  <c r="N928" i="5"/>
  <c r="N927" i="5"/>
  <c r="N926" i="5"/>
  <c r="N925" i="5"/>
  <c r="N924" i="5"/>
  <c r="N923" i="5"/>
  <c r="N922" i="5"/>
  <c r="N921" i="5"/>
  <c r="N920" i="5"/>
  <c r="N919" i="5"/>
  <c r="N918" i="5"/>
  <c r="N917" i="5"/>
  <c r="N916" i="5"/>
  <c r="N915" i="5"/>
  <c r="N914" i="5"/>
  <c r="N913" i="5"/>
  <c r="N912" i="5"/>
  <c r="N911" i="5"/>
  <c r="N910" i="5"/>
  <c r="N909" i="5"/>
  <c r="N908" i="5"/>
  <c r="N907" i="5"/>
  <c r="N906" i="5"/>
  <c r="N905" i="5"/>
  <c r="N904" i="5"/>
  <c r="N903" i="5"/>
  <c r="N902" i="5"/>
  <c r="N901" i="5"/>
  <c r="N900" i="5"/>
  <c r="N899" i="5"/>
  <c r="N898" i="5"/>
  <c r="N897" i="5"/>
  <c r="N896" i="5"/>
  <c r="N895" i="5"/>
  <c r="N894" i="5"/>
  <c r="N893" i="5"/>
  <c r="N892" i="5"/>
  <c r="N891" i="5"/>
  <c r="N890" i="5"/>
  <c r="N889" i="5"/>
  <c r="N888" i="5"/>
  <c r="N887" i="5"/>
  <c r="N886" i="5"/>
  <c r="N885" i="5"/>
  <c r="N884" i="5"/>
  <c r="N883" i="5"/>
  <c r="N882" i="5"/>
  <c r="N881" i="5"/>
  <c r="N880" i="5"/>
  <c r="N879" i="5"/>
  <c r="N878" i="5"/>
  <c r="N877" i="5"/>
  <c r="N876" i="5"/>
  <c r="N875" i="5"/>
  <c r="N874" i="5"/>
  <c r="N873" i="5"/>
  <c r="N872" i="5"/>
  <c r="N871" i="5"/>
  <c r="N870" i="5"/>
  <c r="N869" i="5"/>
  <c r="N868" i="5"/>
  <c r="N867" i="5"/>
  <c r="N866" i="5"/>
  <c r="N865" i="5"/>
  <c r="N864" i="5"/>
  <c r="N863" i="5"/>
  <c r="N862" i="5"/>
  <c r="N861" i="5"/>
  <c r="N860" i="5"/>
  <c r="N859" i="5"/>
  <c r="N858" i="5"/>
  <c r="N857" i="5"/>
  <c r="N856" i="5"/>
  <c r="N855" i="5"/>
  <c r="N854" i="5"/>
  <c r="N853" i="5"/>
  <c r="N852" i="5"/>
  <c r="N851" i="5"/>
  <c r="N850" i="5"/>
  <c r="N849" i="5"/>
  <c r="N848" i="5"/>
  <c r="N847" i="5"/>
  <c r="N846" i="5"/>
  <c r="N845" i="5"/>
  <c r="N844" i="5"/>
  <c r="N843" i="5"/>
  <c r="N842" i="5"/>
  <c r="N841" i="5"/>
  <c r="N840" i="5"/>
  <c r="N839" i="5"/>
  <c r="N838" i="5"/>
  <c r="N837" i="5"/>
  <c r="N836" i="5"/>
  <c r="N835" i="5"/>
  <c r="N834" i="5"/>
  <c r="N833" i="5"/>
  <c r="N832" i="5"/>
  <c r="N831" i="5"/>
  <c r="N830" i="5"/>
  <c r="N829" i="5"/>
  <c r="N828" i="5"/>
  <c r="N827" i="5"/>
  <c r="N826" i="5"/>
  <c r="N825" i="5"/>
  <c r="N824" i="5"/>
  <c r="N823" i="5"/>
  <c r="N822" i="5"/>
  <c r="N821" i="5"/>
  <c r="N820" i="5"/>
  <c r="N819" i="5"/>
  <c r="N818" i="5"/>
  <c r="N817" i="5"/>
  <c r="N816" i="5"/>
  <c r="N815" i="5"/>
  <c r="N814" i="5"/>
  <c r="N813" i="5"/>
  <c r="N812" i="5"/>
  <c r="N811" i="5"/>
  <c r="N810" i="5"/>
  <c r="N809" i="5"/>
  <c r="N808" i="5"/>
  <c r="N807" i="5"/>
  <c r="N806" i="5"/>
  <c r="N805" i="5"/>
  <c r="N804" i="5"/>
  <c r="N803" i="5"/>
  <c r="N802" i="5"/>
  <c r="N801" i="5"/>
  <c r="N800" i="5"/>
  <c r="N799" i="5"/>
  <c r="N798" i="5"/>
  <c r="N797" i="5"/>
  <c r="N796" i="5"/>
  <c r="N795" i="5"/>
  <c r="N794" i="5"/>
  <c r="N793" i="5"/>
  <c r="N792" i="5"/>
  <c r="N791" i="5"/>
  <c r="N790" i="5"/>
  <c r="N789" i="5"/>
  <c r="N788" i="5"/>
  <c r="N787" i="5"/>
  <c r="N786" i="5"/>
  <c r="N785" i="5"/>
  <c r="N784" i="5"/>
  <c r="N783" i="5"/>
  <c r="N782" i="5"/>
  <c r="N781" i="5"/>
  <c r="N780" i="5"/>
  <c r="N779" i="5"/>
  <c r="N778" i="5"/>
  <c r="N777" i="5"/>
  <c r="N776" i="5"/>
  <c r="N775" i="5"/>
  <c r="N774" i="5"/>
  <c r="N773" i="5"/>
  <c r="N772" i="5"/>
  <c r="N771" i="5"/>
  <c r="N770" i="5"/>
  <c r="N769" i="5"/>
  <c r="N768" i="5"/>
  <c r="N767" i="5"/>
  <c r="N766" i="5"/>
  <c r="N765" i="5"/>
  <c r="N764" i="5"/>
  <c r="N763" i="5"/>
  <c r="N762" i="5"/>
  <c r="N761" i="5"/>
  <c r="N760" i="5"/>
  <c r="N759" i="5"/>
  <c r="N758" i="5"/>
  <c r="N757" i="5"/>
  <c r="N756" i="5"/>
  <c r="N755" i="5"/>
  <c r="N754" i="5"/>
  <c r="N753" i="5"/>
  <c r="N752" i="5"/>
  <c r="N751" i="5"/>
  <c r="N750" i="5"/>
  <c r="N749" i="5"/>
  <c r="N748" i="5"/>
  <c r="N747" i="5"/>
  <c r="N746" i="5"/>
  <c r="N745" i="5"/>
  <c r="N744" i="5"/>
  <c r="N743" i="5"/>
  <c r="N742" i="5"/>
  <c r="N741" i="5"/>
  <c r="N740" i="5"/>
  <c r="N739" i="5"/>
  <c r="N738" i="5"/>
  <c r="N737" i="5"/>
  <c r="N736" i="5"/>
  <c r="N735" i="5"/>
  <c r="N734" i="5"/>
  <c r="N733" i="5"/>
  <c r="N732" i="5"/>
  <c r="N731" i="5"/>
  <c r="N730" i="5"/>
  <c r="N729" i="5"/>
  <c r="N728" i="5"/>
  <c r="N727" i="5"/>
  <c r="N726" i="5"/>
  <c r="N725" i="5"/>
  <c r="N724" i="5"/>
  <c r="N723" i="5"/>
  <c r="N722" i="5"/>
  <c r="N721" i="5"/>
  <c r="N720" i="5"/>
  <c r="N719" i="5"/>
  <c r="N718" i="5"/>
  <c r="N717" i="5"/>
  <c r="N716" i="5"/>
  <c r="N715" i="5"/>
  <c r="N714" i="5"/>
  <c r="N713" i="5"/>
  <c r="N712" i="5"/>
  <c r="N711" i="5"/>
  <c r="N710" i="5"/>
  <c r="N709" i="5"/>
  <c r="N708" i="5"/>
  <c r="N707" i="5"/>
  <c r="N706" i="5"/>
  <c r="N705" i="5"/>
  <c r="N704" i="5"/>
  <c r="N703" i="5"/>
  <c r="N702" i="5"/>
  <c r="N701" i="5"/>
  <c r="N700" i="5"/>
  <c r="N699" i="5"/>
  <c r="N698" i="5"/>
  <c r="N697" i="5"/>
  <c r="N696" i="5"/>
  <c r="N695" i="5"/>
  <c r="N694" i="5"/>
  <c r="N693" i="5"/>
  <c r="N692" i="5"/>
  <c r="N691" i="5"/>
  <c r="N690" i="5"/>
  <c r="N689" i="5"/>
  <c r="N688" i="5"/>
  <c r="N687" i="5"/>
  <c r="N686" i="5"/>
  <c r="N685" i="5"/>
  <c r="N684" i="5"/>
  <c r="N683" i="5"/>
  <c r="N682" i="5"/>
  <c r="N681" i="5"/>
  <c r="N680" i="5"/>
  <c r="N679" i="5"/>
  <c r="N678" i="5"/>
  <c r="N677" i="5"/>
  <c r="N676" i="5"/>
  <c r="N675" i="5"/>
  <c r="N674" i="5"/>
  <c r="N673" i="5"/>
  <c r="N672" i="5"/>
  <c r="N671" i="5"/>
  <c r="N670" i="5"/>
  <c r="N669" i="5"/>
  <c r="N668" i="5"/>
  <c r="N667" i="5"/>
  <c r="N666" i="5"/>
  <c r="N665" i="5"/>
  <c r="N664" i="5"/>
  <c r="N663" i="5"/>
  <c r="N662" i="5"/>
  <c r="N661" i="5"/>
  <c r="N660" i="5"/>
  <c r="N659" i="5"/>
  <c r="N658" i="5"/>
  <c r="N657" i="5"/>
  <c r="N656" i="5"/>
  <c r="N655" i="5"/>
  <c r="N654" i="5"/>
  <c r="N653" i="5"/>
  <c r="N652" i="5"/>
  <c r="N651" i="5"/>
  <c r="N650" i="5"/>
  <c r="N649" i="5"/>
  <c r="N648" i="5"/>
  <c r="N647" i="5"/>
  <c r="N646" i="5"/>
  <c r="N645" i="5"/>
  <c r="N644" i="5"/>
  <c r="N643" i="5"/>
  <c r="N642" i="5"/>
  <c r="N641" i="5"/>
  <c r="N640" i="5"/>
  <c r="N639" i="5"/>
  <c r="N638" i="5"/>
  <c r="N637" i="5"/>
  <c r="N636" i="5"/>
  <c r="N635" i="5"/>
  <c r="N634" i="5"/>
  <c r="N633" i="5"/>
  <c r="N632" i="5"/>
  <c r="N631" i="5"/>
  <c r="N630" i="5"/>
  <c r="N629" i="5"/>
  <c r="N628" i="5"/>
  <c r="N627" i="5"/>
  <c r="N626" i="5"/>
  <c r="N625" i="5"/>
  <c r="N624" i="5"/>
  <c r="N623" i="5"/>
  <c r="N622" i="5"/>
  <c r="N621" i="5"/>
  <c r="N620" i="5"/>
  <c r="N619" i="5"/>
  <c r="N618" i="5"/>
  <c r="N617" i="5"/>
  <c r="N616" i="5"/>
  <c r="N615" i="5"/>
  <c r="N614" i="5"/>
  <c r="N613" i="5"/>
  <c r="N612" i="5"/>
  <c r="N611" i="5"/>
  <c r="N610" i="5"/>
  <c r="N609" i="5"/>
  <c r="N608" i="5"/>
  <c r="N607" i="5"/>
  <c r="N606" i="5"/>
  <c r="N605" i="5"/>
  <c r="N604" i="5"/>
  <c r="N603" i="5"/>
  <c r="N602" i="5"/>
  <c r="N601" i="5"/>
  <c r="N600" i="5"/>
  <c r="N599" i="5"/>
  <c r="N598" i="5"/>
  <c r="N597" i="5"/>
  <c r="N596" i="5"/>
  <c r="N595" i="5"/>
  <c r="N594" i="5"/>
  <c r="N593" i="5"/>
  <c r="N592" i="5"/>
  <c r="N591" i="5"/>
  <c r="N590" i="5"/>
  <c r="N589" i="5"/>
  <c r="N588" i="5"/>
  <c r="N587" i="5"/>
  <c r="N586" i="5"/>
  <c r="N585" i="5"/>
  <c r="N584" i="5"/>
  <c r="N583" i="5"/>
  <c r="N582" i="5"/>
  <c r="N581" i="5"/>
  <c r="N580" i="5"/>
  <c r="N579" i="5"/>
  <c r="N578" i="5"/>
  <c r="N577" i="5"/>
  <c r="N576" i="5"/>
  <c r="N575" i="5"/>
  <c r="N574" i="5"/>
  <c r="N573" i="5"/>
  <c r="N572" i="5"/>
  <c r="N571" i="5"/>
  <c r="N570" i="5"/>
  <c r="N569" i="5"/>
  <c r="N568" i="5"/>
  <c r="N567" i="5"/>
  <c r="N566" i="5"/>
  <c r="N565" i="5"/>
  <c r="N564" i="5"/>
  <c r="N563" i="5"/>
  <c r="N562" i="5"/>
  <c r="N561" i="5"/>
  <c r="N560" i="5"/>
  <c r="N559" i="5"/>
  <c r="N558" i="5"/>
  <c r="N557" i="5"/>
  <c r="N556" i="5"/>
  <c r="N555" i="5"/>
  <c r="N554" i="5"/>
  <c r="N553" i="5"/>
  <c r="N552" i="5"/>
  <c r="N551" i="5"/>
  <c r="N550" i="5"/>
  <c r="N549" i="5"/>
  <c r="N548" i="5"/>
  <c r="N547" i="5"/>
  <c r="N546" i="5"/>
  <c r="N545" i="5"/>
  <c r="N544" i="5"/>
  <c r="N543" i="5"/>
  <c r="N542" i="5"/>
  <c r="N541" i="5"/>
  <c r="N540" i="5"/>
  <c r="N539" i="5"/>
  <c r="N538" i="5"/>
  <c r="N537" i="5"/>
  <c r="N536" i="5"/>
  <c r="N535" i="5"/>
  <c r="N534" i="5"/>
  <c r="N533" i="5"/>
  <c r="N532" i="5"/>
  <c r="N531" i="5"/>
  <c r="N530" i="5"/>
  <c r="N529" i="5"/>
  <c r="N528" i="5"/>
  <c r="N527" i="5"/>
  <c r="N526" i="5"/>
  <c r="N525" i="5"/>
  <c r="N524" i="5"/>
  <c r="N523" i="5"/>
  <c r="N522" i="5"/>
  <c r="N521" i="5"/>
  <c r="N520" i="5"/>
  <c r="N519" i="5"/>
  <c r="N518" i="5"/>
  <c r="N517" i="5"/>
  <c r="N516" i="5"/>
  <c r="N515" i="5"/>
  <c r="N514" i="5"/>
  <c r="N513" i="5"/>
  <c r="N512" i="5"/>
  <c r="N511" i="5"/>
  <c r="N510" i="5"/>
  <c r="N509" i="5"/>
  <c r="N508" i="5"/>
  <c r="N507" i="5"/>
  <c r="N506" i="5"/>
  <c r="N505" i="5"/>
  <c r="N504" i="5"/>
  <c r="N503" i="5"/>
  <c r="N502" i="5"/>
  <c r="N501" i="5"/>
  <c r="N500" i="5"/>
  <c r="N499" i="5"/>
  <c r="N498" i="5"/>
  <c r="N497" i="5"/>
  <c r="N496" i="5"/>
  <c r="N495" i="5"/>
  <c r="N494" i="5"/>
  <c r="N493" i="5"/>
  <c r="N492" i="5"/>
  <c r="N491" i="5"/>
  <c r="N490" i="5"/>
  <c r="N489" i="5"/>
  <c r="N488" i="5"/>
  <c r="N487" i="5"/>
  <c r="N486" i="5"/>
  <c r="N485" i="5"/>
  <c r="N484" i="5"/>
  <c r="N483" i="5"/>
  <c r="N482" i="5"/>
  <c r="N481" i="5"/>
  <c r="N480" i="5"/>
  <c r="N479" i="5"/>
  <c r="N478" i="5"/>
  <c r="N477" i="5"/>
  <c r="N476" i="5"/>
  <c r="N475" i="5"/>
  <c r="N474" i="5"/>
  <c r="N473" i="5"/>
  <c r="N472" i="5"/>
  <c r="N471" i="5"/>
  <c r="N470" i="5"/>
  <c r="N469" i="5"/>
  <c r="N468" i="5"/>
  <c r="N467" i="5"/>
  <c r="N466" i="5"/>
  <c r="N465" i="5"/>
  <c r="N464" i="5"/>
  <c r="N463" i="5"/>
  <c r="N462" i="5"/>
  <c r="N461" i="5"/>
  <c r="N460" i="5"/>
  <c r="N459" i="5"/>
  <c r="N458" i="5"/>
  <c r="N457" i="5"/>
  <c r="N456" i="5"/>
  <c r="N455" i="5"/>
  <c r="N454" i="5"/>
  <c r="N453" i="5"/>
  <c r="N452" i="5"/>
  <c r="N451" i="5"/>
  <c r="N450" i="5"/>
  <c r="N449" i="5"/>
  <c r="N448" i="5"/>
  <c r="N447" i="5"/>
  <c r="N446" i="5"/>
  <c r="N445" i="5"/>
  <c r="N444" i="5"/>
  <c r="N443" i="5"/>
  <c r="N442" i="5"/>
  <c r="N441" i="5"/>
  <c r="N440" i="5"/>
  <c r="N439" i="5"/>
  <c r="N438" i="5"/>
  <c r="N437" i="5"/>
  <c r="N436" i="5"/>
  <c r="N435" i="5"/>
  <c r="N434" i="5"/>
  <c r="N433" i="5"/>
  <c r="N432" i="5"/>
  <c r="N431" i="5"/>
  <c r="N430" i="5"/>
  <c r="N429" i="5"/>
  <c r="N428" i="5"/>
  <c r="N427" i="5"/>
  <c r="N426" i="5"/>
  <c r="N425" i="5"/>
  <c r="N424" i="5"/>
  <c r="N423" i="5"/>
  <c r="N422" i="5"/>
  <c r="N421" i="5"/>
  <c r="N420" i="5"/>
  <c r="N419" i="5"/>
  <c r="N418" i="5"/>
  <c r="N417" i="5"/>
  <c r="N416" i="5"/>
  <c r="N415" i="5"/>
  <c r="N414" i="5"/>
  <c r="N413" i="5"/>
  <c r="N412" i="5"/>
  <c r="N411" i="5"/>
  <c r="N410" i="5"/>
  <c r="N409" i="5"/>
  <c r="N408" i="5"/>
  <c r="N407" i="5"/>
  <c r="N406" i="5"/>
  <c r="N405" i="5"/>
  <c r="N404" i="5"/>
  <c r="N403" i="5"/>
  <c r="N402" i="5"/>
  <c r="N401" i="5"/>
  <c r="N400" i="5"/>
  <c r="N399" i="5"/>
  <c r="N398" i="5"/>
  <c r="N397" i="5"/>
  <c r="N396" i="5"/>
  <c r="N395" i="5"/>
  <c r="N394" i="5"/>
  <c r="N393" i="5"/>
  <c r="N392" i="5"/>
  <c r="N391" i="5"/>
  <c r="N390" i="5"/>
  <c r="N389" i="5"/>
  <c r="N388" i="5"/>
  <c r="N387" i="5"/>
  <c r="N386" i="5"/>
  <c r="N385" i="5"/>
  <c r="N384" i="5"/>
  <c r="N383" i="5"/>
  <c r="N382" i="5"/>
  <c r="N381" i="5"/>
  <c r="N380" i="5"/>
  <c r="N379" i="5"/>
  <c r="N378" i="5"/>
  <c r="N377" i="5"/>
  <c r="N376" i="5"/>
  <c r="N375" i="5"/>
  <c r="N374" i="5"/>
  <c r="N373" i="5"/>
  <c r="N372" i="5"/>
  <c r="N371" i="5"/>
  <c r="N370" i="5"/>
  <c r="N369" i="5"/>
  <c r="N368" i="5"/>
  <c r="N367" i="5"/>
  <c r="N366" i="5"/>
  <c r="N365" i="5"/>
  <c r="N364" i="5"/>
  <c r="N363" i="5"/>
  <c r="N362" i="5"/>
  <c r="N361" i="5"/>
  <c r="N360" i="5"/>
  <c r="N359" i="5"/>
  <c r="N358" i="5"/>
  <c r="N357" i="5"/>
  <c r="N356" i="5"/>
  <c r="N355" i="5"/>
  <c r="N354" i="5"/>
  <c r="N353" i="5"/>
  <c r="N352" i="5"/>
  <c r="N351" i="5"/>
  <c r="N350" i="5"/>
  <c r="N349" i="5"/>
  <c r="N348" i="5"/>
  <c r="N347" i="5"/>
  <c r="N346" i="5"/>
  <c r="N345" i="5"/>
  <c r="N344" i="5"/>
  <c r="N343" i="5"/>
  <c r="N342" i="5"/>
  <c r="N341" i="5"/>
  <c r="N340" i="5"/>
  <c r="N339" i="5"/>
  <c r="N338" i="5"/>
  <c r="N337" i="5"/>
  <c r="N336" i="5"/>
  <c r="N335" i="5"/>
  <c r="N334" i="5"/>
  <c r="N333" i="5"/>
  <c r="N332" i="5"/>
  <c r="N331" i="5"/>
  <c r="N330" i="5"/>
  <c r="N329" i="5"/>
  <c r="N328" i="5"/>
  <c r="N327" i="5"/>
  <c r="N326" i="5"/>
  <c r="N325" i="5"/>
  <c r="N324" i="5"/>
  <c r="N323" i="5"/>
  <c r="N322" i="5"/>
  <c r="N321" i="5"/>
  <c r="N320" i="5"/>
  <c r="N319" i="5"/>
  <c r="N318" i="5"/>
  <c r="N317" i="5"/>
  <c r="N316" i="5"/>
  <c r="N315" i="5"/>
  <c r="N314" i="5"/>
  <c r="N313" i="5"/>
  <c r="N312" i="5"/>
  <c r="N311" i="5"/>
  <c r="N310" i="5"/>
  <c r="N309" i="5"/>
  <c r="N308" i="5"/>
  <c r="N307" i="5"/>
  <c r="N306" i="5"/>
  <c r="N305" i="5"/>
  <c r="N304" i="5"/>
  <c r="N303" i="5"/>
  <c r="N302" i="5"/>
  <c r="N301" i="5"/>
  <c r="N300" i="5"/>
  <c r="N299" i="5"/>
  <c r="N298" i="5"/>
  <c r="N297" i="5"/>
  <c r="N296" i="5"/>
  <c r="N295" i="5"/>
  <c r="N294" i="5"/>
  <c r="N293" i="5"/>
  <c r="N292" i="5"/>
  <c r="N291" i="5"/>
  <c r="N290" i="5"/>
  <c r="N289" i="5"/>
  <c r="N288" i="5"/>
  <c r="N287" i="5"/>
  <c r="N286" i="5"/>
  <c r="N285" i="5"/>
  <c r="N284" i="5"/>
  <c r="N283" i="5"/>
  <c r="N282" i="5"/>
  <c r="N281" i="5"/>
  <c r="N280" i="5"/>
  <c r="N279" i="5"/>
  <c r="N278" i="5"/>
  <c r="N277" i="5"/>
  <c r="N276" i="5"/>
  <c r="N275" i="5"/>
  <c r="N274" i="5"/>
  <c r="N273" i="5"/>
  <c r="N272" i="5"/>
  <c r="N271" i="5"/>
  <c r="N270" i="5"/>
  <c r="N269" i="5"/>
  <c r="N268" i="5"/>
  <c r="N267" i="5"/>
  <c r="N266" i="5"/>
  <c r="N265" i="5"/>
  <c r="N264" i="5"/>
  <c r="N263" i="5"/>
  <c r="N262" i="5"/>
  <c r="N261" i="5"/>
  <c r="N260" i="5"/>
  <c r="N259" i="5"/>
  <c r="N258" i="5"/>
  <c r="N257" i="5"/>
  <c r="N256" i="5"/>
  <c r="N255" i="5"/>
  <c r="N254" i="5"/>
  <c r="N253" i="5"/>
  <c r="N252" i="5"/>
  <c r="N251" i="5"/>
  <c r="N250" i="5"/>
  <c r="N249" i="5"/>
  <c r="N248" i="5"/>
  <c r="N247" i="5"/>
  <c r="N246" i="5"/>
  <c r="N245" i="5"/>
  <c r="N244" i="5"/>
  <c r="N243" i="5"/>
  <c r="N242" i="5"/>
  <c r="N241" i="5"/>
  <c r="N240" i="5"/>
  <c r="N239" i="5"/>
  <c r="N238" i="5"/>
  <c r="N237" i="5"/>
  <c r="N236" i="5"/>
  <c r="N235" i="5"/>
  <c r="N234" i="5"/>
  <c r="N233" i="5"/>
  <c r="N232" i="5"/>
  <c r="N231" i="5"/>
  <c r="N230" i="5"/>
  <c r="N229" i="5"/>
  <c r="N228" i="5"/>
  <c r="N227" i="5"/>
  <c r="N226" i="5"/>
  <c r="N225" i="5"/>
  <c r="N224" i="5"/>
  <c r="N223" i="5"/>
  <c r="N222" i="5"/>
  <c r="N221" i="5"/>
  <c r="N220" i="5"/>
  <c r="N219" i="5"/>
  <c r="N218" i="5"/>
  <c r="N217" i="5"/>
  <c r="N216" i="5"/>
  <c r="N215" i="5"/>
  <c r="N214" i="5"/>
  <c r="N213" i="5"/>
  <c r="N212" i="5"/>
  <c r="N211" i="5"/>
  <c r="N210" i="5"/>
  <c r="N209" i="5"/>
  <c r="N208" i="5"/>
  <c r="N207" i="5"/>
  <c r="N206" i="5"/>
  <c r="N205" i="5"/>
  <c r="N204" i="5"/>
  <c r="N203" i="5"/>
  <c r="N202" i="5"/>
  <c r="N201" i="5"/>
  <c r="N200" i="5"/>
  <c r="N199" i="5"/>
  <c r="N198" i="5"/>
  <c r="N197" i="5"/>
  <c r="N196" i="5"/>
  <c r="N195" i="5"/>
  <c r="N194" i="5"/>
  <c r="N193" i="5"/>
  <c r="N192" i="5"/>
  <c r="N191" i="5"/>
  <c r="N190" i="5"/>
  <c r="N189" i="5"/>
  <c r="N188" i="5"/>
  <c r="N187" i="5"/>
  <c r="N186" i="5"/>
  <c r="N185" i="5"/>
  <c r="N184" i="5"/>
  <c r="N183" i="5"/>
  <c r="N182" i="5"/>
  <c r="N181" i="5"/>
  <c r="N180" i="5"/>
  <c r="N179" i="5"/>
  <c r="N178" i="5"/>
  <c r="N177" i="5"/>
  <c r="N176" i="5"/>
  <c r="N175" i="5"/>
  <c r="N174" i="5"/>
  <c r="N173" i="5"/>
  <c r="N172" i="5"/>
  <c r="N171" i="5"/>
  <c r="N170" i="5"/>
  <c r="N169" i="5"/>
  <c r="N168" i="5"/>
  <c r="N167" i="5"/>
  <c r="N166" i="5"/>
  <c r="N165" i="5"/>
  <c r="N164" i="5"/>
  <c r="N163" i="5"/>
  <c r="N162" i="5"/>
  <c r="N161" i="5"/>
  <c r="N160" i="5"/>
  <c r="N159" i="5"/>
  <c r="N158" i="5"/>
  <c r="N157" i="5"/>
  <c r="N156" i="5"/>
  <c r="N155" i="5"/>
  <c r="N154" i="5"/>
  <c r="N153" i="5"/>
  <c r="N152" i="5"/>
  <c r="N151" i="5"/>
  <c r="N150" i="5"/>
  <c r="N149" i="5"/>
  <c r="N148" i="5"/>
  <c r="N147" i="5"/>
  <c r="N146" i="5"/>
  <c r="N145" i="5"/>
  <c r="N144" i="5"/>
  <c r="N143" i="5"/>
  <c r="N142" i="5"/>
  <c r="N141" i="5"/>
  <c r="N140" i="5"/>
  <c r="N139" i="5"/>
  <c r="N138" i="5"/>
  <c r="N137" i="5"/>
  <c r="N136" i="5"/>
  <c r="N135" i="5"/>
  <c r="N134" i="5"/>
  <c r="N133" i="5"/>
  <c r="N132" i="5"/>
  <c r="N131" i="5"/>
  <c r="N130" i="5"/>
  <c r="N129" i="5"/>
  <c r="N128" i="5"/>
  <c r="N127" i="5"/>
  <c r="N126" i="5"/>
  <c r="N125" i="5"/>
  <c r="N124" i="5"/>
  <c r="N123" i="5"/>
  <c r="N122" i="5"/>
  <c r="N121" i="5"/>
  <c r="N120" i="5"/>
  <c r="N119" i="5"/>
  <c r="N118" i="5"/>
  <c r="N117" i="5"/>
  <c r="N116" i="5"/>
  <c r="N115" i="5"/>
  <c r="N114" i="5"/>
  <c r="N113" i="5"/>
  <c r="N112" i="5"/>
  <c r="N111" i="5"/>
  <c r="N110" i="5"/>
  <c r="N109" i="5"/>
  <c r="N108" i="5"/>
  <c r="N107" i="5"/>
  <c r="N106" i="5"/>
  <c r="N105" i="5"/>
  <c r="N104" i="5"/>
  <c r="N103" i="5"/>
  <c r="N102" i="5"/>
  <c r="N101" i="5"/>
  <c r="N100" i="5"/>
  <c r="N99" i="5"/>
  <c r="N98" i="5"/>
  <c r="N97" i="5"/>
  <c r="N96" i="5"/>
  <c r="N95" i="5"/>
  <c r="N94" i="5"/>
  <c r="N93" i="5"/>
  <c r="N92" i="5"/>
  <c r="N91" i="5"/>
  <c r="N90" i="5"/>
  <c r="N89" i="5"/>
  <c r="N88" i="5"/>
  <c r="N87" i="5"/>
  <c r="N86" i="5"/>
  <c r="N85" i="5"/>
  <c r="N84" i="5"/>
  <c r="N83" i="5"/>
  <c r="N82" i="5"/>
  <c r="N81" i="5"/>
  <c r="N80" i="5"/>
  <c r="N79" i="5"/>
  <c r="N78" i="5"/>
  <c r="N77" i="5"/>
  <c r="N76" i="5"/>
  <c r="N75" i="5"/>
  <c r="N74" i="5"/>
  <c r="N73" i="5"/>
  <c r="N72" i="5"/>
  <c r="N71" i="5"/>
  <c r="N70" i="5"/>
  <c r="N69" i="5"/>
  <c r="N68" i="5"/>
  <c r="N67" i="5"/>
  <c r="N66" i="5"/>
  <c r="N65" i="5"/>
  <c r="N64" i="5"/>
  <c r="N63" i="5"/>
  <c r="N62" i="5"/>
  <c r="N61" i="5"/>
  <c r="N60" i="5"/>
  <c r="N59" i="5"/>
  <c r="N58" i="5"/>
  <c r="N57" i="5"/>
  <c r="N56" i="5"/>
  <c r="N55" i="5"/>
  <c r="N54" i="5"/>
  <c r="N53" i="5"/>
  <c r="N52" i="5"/>
  <c r="N51" i="5"/>
  <c r="N50" i="5"/>
  <c r="N49" i="5"/>
  <c r="N48" i="5"/>
  <c r="N47" i="5"/>
  <c r="N46" i="5"/>
  <c r="N45" i="5"/>
  <c r="N44" i="5"/>
  <c r="N43" i="5"/>
  <c r="N42" i="5"/>
  <c r="N41" i="5"/>
  <c r="N40" i="5"/>
  <c r="N39" i="5"/>
  <c r="N38" i="5"/>
  <c r="N37" i="5"/>
  <c r="N36" i="5"/>
  <c r="N35" i="5"/>
  <c r="N34" i="5"/>
  <c r="N33" i="5"/>
  <c r="N32" i="5"/>
  <c r="N31" i="5"/>
  <c r="N30" i="5"/>
  <c r="N29" i="5"/>
  <c r="N28" i="5"/>
  <c r="N27" i="5"/>
  <c r="N26" i="5"/>
  <c r="N25" i="5"/>
  <c r="N24" i="5"/>
  <c r="N23" i="5"/>
  <c r="N22" i="5"/>
  <c r="N21" i="5"/>
  <c r="N20" i="5"/>
  <c r="N19" i="5"/>
  <c r="N18" i="5"/>
  <c r="N17" i="5"/>
  <c r="N16" i="5"/>
  <c r="N15" i="5"/>
  <c r="N14" i="5"/>
  <c r="N13" i="5"/>
  <c r="N12" i="5"/>
  <c r="N11" i="5"/>
  <c r="N10" i="5"/>
  <c r="N9" i="5"/>
  <c r="N8" i="5"/>
  <c r="N10750" i="5"/>
  <c r="U669" i="1"/>
  <c r="T669" i="1"/>
  <c r="O669" i="1"/>
  <c r="K669" i="1"/>
  <c r="G669" i="1"/>
  <c r="D669" i="1"/>
  <c r="C669" i="1"/>
  <c r="B669" i="1"/>
  <c r="U668" i="1"/>
  <c r="T668" i="1"/>
  <c r="O668" i="1"/>
  <c r="K668" i="1"/>
  <c r="G668" i="1"/>
  <c r="D668" i="1"/>
  <c r="C668" i="1"/>
  <c r="B668" i="1"/>
  <c r="U667" i="1"/>
  <c r="T667" i="1"/>
  <c r="O667" i="1"/>
  <c r="K667" i="1"/>
  <c r="G667" i="1"/>
  <c r="D667" i="1"/>
  <c r="C667" i="1"/>
  <c r="B667" i="1"/>
  <c r="U666" i="1"/>
  <c r="T666" i="1"/>
  <c r="O666" i="1"/>
  <c r="K666" i="1"/>
  <c r="G666" i="1"/>
  <c r="D666" i="1"/>
  <c r="C666" i="1"/>
  <c r="B666" i="1"/>
  <c r="U665" i="1"/>
  <c r="T665" i="1"/>
  <c r="O665" i="1"/>
  <c r="K665" i="1"/>
  <c r="G665" i="1"/>
  <c r="D665" i="1"/>
  <c r="C665" i="1"/>
  <c r="B665" i="1"/>
  <c r="U664" i="1"/>
  <c r="T664" i="1"/>
  <c r="O664" i="1"/>
  <c r="K664" i="1"/>
  <c r="G664" i="1"/>
  <c r="D664" i="1"/>
  <c r="C664" i="1"/>
  <c r="B664" i="1"/>
  <c r="U663" i="1"/>
  <c r="T663" i="1"/>
  <c r="O663" i="1"/>
  <c r="K663" i="1"/>
  <c r="G663" i="1"/>
  <c r="D663" i="1"/>
  <c r="C663" i="1"/>
  <c r="B663" i="1"/>
  <c r="U662" i="1"/>
  <c r="T662" i="1"/>
  <c r="O662" i="1"/>
  <c r="K662" i="1"/>
  <c r="G662" i="1"/>
  <c r="D662" i="1"/>
  <c r="C662" i="1"/>
  <c r="B662" i="1"/>
  <c r="P728" i="9"/>
  <c r="P727" i="9"/>
  <c r="P726" i="9"/>
  <c r="P725" i="9"/>
  <c r="P724" i="9"/>
  <c r="P723" i="9"/>
  <c r="P722" i="9"/>
  <c r="P721" i="9"/>
  <c r="Q30" i="16"/>
  <c r="Q29" i="16"/>
  <c r="Q28" i="16"/>
  <c r="Q27" i="16"/>
  <c r="Q26" i="16"/>
  <c r="Q25" i="16"/>
  <c r="R736" i="1"/>
  <c r="S736" i="1" s="1"/>
  <c r="P523" i="1" l="1"/>
  <c r="O523" i="1"/>
  <c r="AA331" i="1"/>
  <c r="AA89" i="1"/>
  <c r="AA335" i="1"/>
  <c r="AA660" i="1"/>
  <c r="AA583" i="1"/>
  <c r="AA657" i="1"/>
  <c r="AA393" i="1"/>
  <c r="AA371" i="1"/>
  <c r="AA384" i="1"/>
  <c r="AA374" i="1"/>
  <c r="AA658" i="1"/>
  <c r="AA372" i="1"/>
  <c r="AA334" i="1"/>
  <c r="AA370" i="1"/>
  <c r="AA373" i="1"/>
  <c r="AA520" i="1"/>
  <c r="AA526" i="1"/>
  <c r="AA531" i="1"/>
  <c r="AA521" i="1"/>
  <c r="AA522" i="1"/>
  <c r="Q664" i="1"/>
  <c r="R664" i="1" s="1"/>
  <c r="AA39" i="1"/>
  <c r="AA51" i="1"/>
  <c r="AA63" i="1"/>
  <c r="AA75" i="1"/>
  <c r="AA87" i="1"/>
  <c r="AA98" i="1"/>
  <c r="AA110" i="1"/>
  <c r="AA123" i="1"/>
  <c r="AA135" i="1"/>
  <c r="AA159" i="1"/>
  <c r="AA171" i="1"/>
  <c r="AA183" i="1"/>
  <c r="AA202" i="1"/>
  <c r="AA214" i="1"/>
  <c r="AA226" i="1"/>
  <c r="AA238" i="1"/>
  <c r="AA250" i="1"/>
  <c r="AA274" i="1"/>
  <c r="AA286" i="1"/>
  <c r="AA300" i="1"/>
  <c r="AA328" i="1"/>
  <c r="AA352" i="1"/>
  <c r="AA376" i="1"/>
  <c r="AA394" i="1"/>
  <c r="AA406" i="1"/>
  <c r="AA418" i="1"/>
  <c r="AA430" i="1"/>
  <c r="AA442" i="1"/>
  <c r="AA454" i="1"/>
  <c r="AA28" i="1"/>
  <c r="AA40" i="1"/>
  <c r="AA52" i="1"/>
  <c r="AA64" i="1"/>
  <c r="AA76" i="1"/>
  <c r="AA99" i="1"/>
  <c r="AA124" i="1"/>
  <c r="AA136" i="1"/>
  <c r="AA148" i="1"/>
  <c r="AA184" i="1"/>
  <c r="AA227" i="1"/>
  <c r="AA301" i="1"/>
  <c r="AA329" i="1"/>
  <c r="AA341" i="1"/>
  <c r="AA353" i="1"/>
  <c r="AA365" i="1"/>
  <c r="AA377" i="1"/>
  <c r="AA395" i="1"/>
  <c r="AA419" i="1"/>
  <c r="AA431" i="1"/>
  <c r="AA443" i="1"/>
  <c r="AA455" i="1"/>
  <c r="AA467" i="1"/>
  <c r="AA479" i="1"/>
  <c r="AA491" i="1"/>
  <c r="AA503" i="1"/>
  <c r="AA29" i="1"/>
  <c r="AA41" i="1"/>
  <c r="AA53" i="1"/>
  <c r="AA65" i="1"/>
  <c r="AA77" i="1"/>
  <c r="AA88" i="1"/>
  <c r="AA100" i="1"/>
  <c r="AA112" i="1"/>
  <c r="AA125" i="1"/>
  <c r="AA137" i="1"/>
  <c r="AA149" i="1"/>
  <c r="AA161" i="1"/>
  <c r="AA173" i="1"/>
  <c r="AA185" i="1"/>
  <c r="AA204" i="1"/>
  <c r="AA216" i="1"/>
  <c r="AA228" i="1"/>
  <c r="AA240" i="1"/>
  <c r="AA252" i="1"/>
  <c r="AA264" i="1"/>
  <c r="AA276" i="1"/>
  <c r="AA288" i="1"/>
  <c r="AA302" i="1"/>
  <c r="AA330" i="1"/>
  <c r="AA342" i="1"/>
  <c r="AA366" i="1"/>
  <c r="AA378" i="1"/>
  <c r="AA385" i="1"/>
  <c r="AA396" i="1"/>
  <c r="AA420" i="1"/>
  <c r="AA444" i="1"/>
  <c r="AA456" i="1"/>
  <c r="AA468" i="1"/>
  <c r="AA480" i="1"/>
  <c r="AA492" i="1"/>
  <c r="AA172" i="1"/>
  <c r="AA30" i="1"/>
  <c r="AA42" i="1"/>
  <c r="AA54" i="1"/>
  <c r="AA66" i="1"/>
  <c r="AA78" i="1"/>
  <c r="AA126" i="1"/>
  <c r="AA138" i="1"/>
  <c r="AA174" i="1"/>
  <c r="AA205" i="1"/>
  <c r="AA217" i="1"/>
  <c r="AA229" i="1"/>
  <c r="AA241" i="1"/>
  <c r="AA253" i="1"/>
  <c r="AA265" i="1"/>
  <c r="AA277" i="1"/>
  <c r="AA289" i="1"/>
  <c r="AA303" i="1"/>
  <c r="AA367" i="1"/>
  <c r="AA379" i="1"/>
  <c r="AA397" i="1"/>
  <c r="AA421" i="1"/>
  <c r="AA433" i="1"/>
  <c r="AA445" i="1"/>
  <c r="AA457" i="1"/>
  <c r="AA469" i="1"/>
  <c r="AA481" i="1"/>
  <c r="AA493" i="1"/>
  <c r="AA505" i="1"/>
  <c r="AA517" i="1"/>
  <c r="AA529" i="1"/>
  <c r="AA215" i="1"/>
  <c r="AA162" i="1"/>
  <c r="AA55" i="1"/>
  <c r="AA114" i="1"/>
  <c r="AA151" i="1"/>
  <c r="AA290" i="1"/>
  <c r="AA251" i="1"/>
  <c r="AA186" i="1"/>
  <c r="AA111" i="1"/>
  <c r="AA101" i="1"/>
  <c r="AA43" i="1"/>
  <c r="AA79" i="1"/>
  <c r="AA90" i="1"/>
  <c r="AA127" i="1"/>
  <c r="AA163" i="1"/>
  <c r="AA187" i="1"/>
  <c r="AA218" i="1"/>
  <c r="AA242" i="1"/>
  <c r="AA266" i="1"/>
  <c r="AA160" i="1"/>
  <c r="AA113" i="1"/>
  <c r="AA31" i="1"/>
  <c r="AA67" i="1"/>
  <c r="AA102" i="1"/>
  <c r="AA139" i="1"/>
  <c r="AA175" i="1"/>
  <c r="AA206" i="1"/>
  <c r="AA230" i="1"/>
  <c r="AA278" i="1"/>
  <c r="AA263" i="1"/>
  <c r="AA150" i="1"/>
  <c r="AA304" i="1"/>
  <c r="AA203" i="1"/>
  <c r="AA36" i="1"/>
  <c r="AA48" i="1"/>
  <c r="AA60" i="1"/>
  <c r="AA72" i="1"/>
  <c r="AA84" i="1"/>
  <c r="AA95" i="1"/>
  <c r="AA107" i="1"/>
  <c r="AA120" i="1"/>
  <c r="AA132" i="1"/>
  <c r="AA144" i="1"/>
  <c r="AA156" i="1"/>
  <c r="AA168" i="1"/>
  <c r="AA180" i="1"/>
  <c r="AA211" i="1"/>
  <c r="AA223" i="1"/>
  <c r="AA235" i="1"/>
  <c r="AA247" i="1"/>
  <c r="AA239" i="1"/>
  <c r="AA38" i="1"/>
  <c r="AA50" i="1"/>
  <c r="AA62" i="1"/>
  <c r="AA74" i="1"/>
  <c r="AA86" i="1"/>
  <c r="AA97" i="1"/>
  <c r="AA109" i="1"/>
  <c r="AA122" i="1"/>
  <c r="AA134" i="1"/>
  <c r="AA146" i="1"/>
  <c r="AA158" i="1"/>
  <c r="AA170" i="1"/>
  <c r="AA182" i="1"/>
  <c r="AA201" i="1"/>
  <c r="AA213" i="1"/>
  <c r="AA225" i="1"/>
  <c r="AA237" i="1"/>
  <c r="AA249" i="1"/>
  <c r="AA261" i="1"/>
  <c r="AA273" i="1"/>
  <c r="AA285" i="1"/>
  <c r="AA327" i="1"/>
  <c r="AA351" i="1"/>
  <c r="AA375" i="1"/>
  <c r="AA417" i="1"/>
  <c r="AA429" i="1"/>
  <c r="AA441" i="1"/>
  <c r="AA453" i="1"/>
  <c r="AA465" i="1"/>
  <c r="AA477" i="1"/>
  <c r="AA489" i="1"/>
  <c r="AA501" i="1"/>
  <c r="AA513" i="1"/>
  <c r="AA466" i="1"/>
  <c r="AA478" i="1"/>
  <c r="AA490" i="1"/>
  <c r="AA502" i="1"/>
  <c r="AA514" i="1"/>
  <c r="AA538" i="1"/>
  <c r="AA580" i="1"/>
  <c r="AA597" i="1"/>
  <c r="AA609" i="1"/>
  <c r="AA623" i="1"/>
  <c r="AA663" i="1"/>
  <c r="AA515" i="1"/>
  <c r="AA527" i="1"/>
  <c r="AA552" i="1"/>
  <c r="AA567" i="1"/>
  <c r="AA598" i="1"/>
  <c r="AA610" i="1"/>
  <c r="AA624" i="1"/>
  <c r="AA639" i="1"/>
  <c r="AA651" i="1"/>
  <c r="AA664" i="1"/>
  <c r="AA504" i="1"/>
  <c r="AA516" i="1"/>
  <c r="AA553" i="1"/>
  <c r="AA584" i="1"/>
  <c r="AA599" i="1"/>
  <c r="AA611" i="1"/>
  <c r="AA625" i="1"/>
  <c r="AA640" i="1"/>
  <c r="AA652" i="1"/>
  <c r="AA665" i="1"/>
  <c r="AA554" i="1"/>
  <c r="AA569" i="1"/>
  <c r="AA585" i="1"/>
  <c r="AA600" i="1"/>
  <c r="AA612" i="1"/>
  <c r="AA626" i="1"/>
  <c r="AA653" i="1"/>
  <c r="AA666" i="1"/>
  <c r="AA570" i="1"/>
  <c r="AA586" i="1"/>
  <c r="AA601" i="1"/>
  <c r="AA613" i="1"/>
  <c r="AA629" i="1"/>
  <c r="AA654" i="1"/>
  <c r="AA667" i="1"/>
  <c r="AA556" i="1"/>
  <c r="AA571" i="1"/>
  <c r="AA587" i="1"/>
  <c r="AA602" i="1"/>
  <c r="AA614" i="1"/>
  <c r="AA630" i="1"/>
  <c r="AA655" i="1"/>
  <c r="AA668" i="1"/>
  <c r="AA671" i="1"/>
  <c r="AA544" i="1"/>
  <c r="AA557" i="1"/>
  <c r="AA572" i="1"/>
  <c r="AA588" i="1"/>
  <c r="AA603" i="1"/>
  <c r="AA615" i="1"/>
  <c r="AA631" i="1"/>
  <c r="AA573" i="1"/>
  <c r="AA589" i="1"/>
  <c r="AA604" i="1"/>
  <c r="AA616" i="1"/>
  <c r="AA632" i="1"/>
  <c r="AA645" i="1"/>
  <c r="AA672" i="1"/>
  <c r="AA332" i="1"/>
  <c r="AA344" i="1"/>
  <c r="AA368" i="1"/>
  <c r="AA380" i="1"/>
  <c r="AA398" i="1"/>
  <c r="AA410" i="1"/>
  <c r="AA422" i="1"/>
  <c r="AA434" i="1"/>
  <c r="AA446" i="1"/>
  <c r="AA458" i="1"/>
  <c r="AA470" i="1"/>
  <c r="AA482" i="1"/>
  <c r="AA494" i="1"/>
  <c r="AA506" i="1"/>
  <c r="AA518" i="1"/>
  <c r="AA530" i="1"/>
  <c r="AA542" i="1"/>
  <c r="AA555" i="1"/>
  <c r="AA32" i="1"/>
  <c r="AA44" i="1"/>
  <c r="AA56" i="1"/>
  <c r="AA68" i="1"/>
  <c r="AA80" i="1"/>
  <c r="AA91" i="1"/>
  <c r="AA103" i="1"/>
  <c r="AA116" i="1"/>
  <c r="AA128" i="1"/>
  <c r="AA140" i="1"/>
  <c r="AA152" i="1"/>
  <c r="AA164" i="1"/>
  <c r="AA176" i="1"/>
  <c r="AA191" i="1"/>
  <c r="AA207" i="1"/>
  <c r="AA219" i="1"/>
  <c r="AA231" i="1"/>
  <c r="AA243" i="1"/>
  <c r="AA267" i="1"/>
  <c r="AA279" i="1"/>
  <c r="AA293" i="1"/>
  <c r="AA305" i="1"/>
  <c r="AA333" i="1"/>
  <c r="AA369" i="1"/>
  <c r="AA387" i="1"/>
  <c r="AA399" i="1"/>
  <c r="AA423" i="1"/>
  <c r="AA435" i="1"/>
  <c r="AA447" i="1"/>
  <c r="AA459" i="1"/>
  <c r="AA471" i="1"/>
  <c r="AA483" i="1"/>
  <c r="AA495" i="1"/>
  <c r="AA507" i="1"/>
  <c r="AA519" i="1"/>
  <c r="AA33" i="1"/>
  <c r="AA45" i="1"/>
  <c r="AA57" i="1"/>
  <c r="AA69" i="1"/>
  <c r="AA81" i="1"/>
  <c r="AA92" i="1"/>
  <c r="AA104" i="1"/>
  <c r="AA117" i="1"/>
  <c r="AA129" i="1"/>
  <c r="AA141" i="1"/>
  <c r="AA153" i="1"/>
  <c r="AA165" i="1"/>
  <c r="AA177" i="1"/>
  <c r="AA192" i="1"/>
  <c r="AA208" i="1"/>
  <c r="AA220" i="1"/>
  <c r="AA232" i="1"/>
  <c r="AA244" i="1"/>
  <c r="AA256" i="1"/>
  <c r="AA268" i="1"/>
  <c r="AA280" i="1"/>
  <c r="AA294" i="1"/>
  <c r="AA307" i="1"/>
  <c r="AA346" i="1"/>
  <c r="AA382" i="1"/>
  <c r="AA388" i="1"/>
  <c r="AA400" i="1"/>
  <c r="AA412" i="1"/>
  <c r="AA424" i="1"/>
  <c r="AA436" i="1"/>
  <c r="AA448" i="1"/>
  <c r="AA460" i="1"/>
  <c r="AA472" i="1"/>
  <c r="AA484" i="1"/>
  <c r="AA496" i="1"/>
  <c r="AA508" i="1"/>
  <c r="AA532" i="1"/>
  <c r="AA34" i="1"/>
  <c r="AA46" i="1"/>
  <c r="AA58" i="1"/>
  <c r="AA70" i="1"/>
  <c r="AA82" i="1"/>
  <c r="AA93" i="1"/>
  <c r="AA105" i="1"/>
  <c r="AA118" i="1"/>
  <c r="AA130" i="1"/>
  <c r="AA154" i="1"/>
  <c r="AA166" i="1"/>
  <c r="AA178" i="1"/>
  <c r="AA196" i="1"/>
  <c r="AA209" i="1"/>
  <c r="AA221" i="1"/>
  <c r="AA233" i="1"/>
  <c r="AA245" i="1"/>
  <c r="AA257" i="1"/>
  <c r="AA269" i="1"/>
  <c r="AA281" i="1"/>
  <c r="AA295" i="1"/>
  <c r="AA308" i="1"/>
  <c r="AA347" i="1"/>
  <c r="AA383" i="1"/>
  <c r="AA401" i="1"/>
  <c r="AA425" i="1"/>
  <c r="AA437" i="1"/>
  <c r="AA449" i="1"/>
  <c r="AA461" i="1"/>
  <c r="AA473" i="1"/>
  <c r="AA485" i="1"/>
  <c r="AA497" i="1"/>
  <c r="AA509" i="1"/>
  <c r="AA533" i="1"/>
  <c r="AA558" i="1"/>
  <c r="AA35" i="1"/>
  <c r="AA47" i="1"/>
  <c r="AA59" i="1"/>
  <c r="AA71" i="1"/>
  <c r="AA83" i="1"/>
  <c r="AA94" i="1"/>
  <c r="AA106" i="1"/>
  <c r="AA119" i="1"/>
  <c r="AA131" i="1"/>
  <c r="AA155" i="1"/>
  <c r="AA167" i="1"/>
  <c r="AA179" i="1"/>
  <c r="AA197" i="1"/>
  <c r="AA210" i="1"/>
  <c r="AA234" i="1"/>
  <c r="AA246" i="1"/>
  <c r="AA258" i="1"/>
  <c r="AA270" i="1"/>
  <c r="AA296" i="1"/>
  <c r="AA324" i="1"/>
  <c r="AA336" i="1"/>
  <c r="AA348" i="1"/>
  <c r="AA390" i="1"/>
  <c r="AA402" i="1"/>
  <c r="AA414" i="1"/>
  <c r="AA426" i="1"/>
  <c r="AA438" i="1"/>
  <c r="AA450" i="1"/>
  <c r="AA462" i="1"/>
  <c r="AA474" i="1"/>
  <c r="AA486" i="1"/>
  <c r="AA498" i="1"/>
  <c r="AA510" i="1"/>
  <c r="AA534" i="1"/>
  <c r="AA546" i="1"/>
  <c r="AA574" i="1"/>
  <c r="AA605" i="1"/>
  <c r="AA646" i="1"/>
  <c r="AA189" i="1"/>
  <c r="AA259" i="1"/>
  <c r="AA271" i="1"/>
  <c r="AA283" i="1"/>
  <c r="AA297" i="1"/>
  <c r="AA325" i="1"/>
  <c r="AA337" i="1"/>
  <c r="AA349" i="1"/>
  <c r="AA361" i="1"/>
  <c r="AA391" i="1"/>
  <c r="AA403" i="1"/>
  <c r="AA415" i="1"/>
  <c r="AA427" i="1"/>
  <c r="AA451" i="1"/>
  <c r="AA463" i="1"/>
  <c r="AA475" i="1"/>
  <c r="AA487" i="1"/>
  <c r="AA499" i="1"/>
  <c r="AA511" i="1"/>
  <c r="AA535" i="1"/>
  <c r="AA562" i="1"/>
  <c r="AA575" i="1"/>
  <c r="AA590" i="1"/>
  <c r="AA606" i="1"/>
  <c r="AA659" i="1"/>
  <c r="AA37" i="1"/>
  <c r="AA49" i="1"/>
  <c r="AA61" i="1"/>
  <c r="AA73" i="1"/>
  <c r="AA85" i="1"/>
  <c r="AA96" i="1"/>
  <c r="AA108" i="1"/>
  <c r="AA121" i="1"/>
  <c r="AA133" i="1"/>
  <c r="AA145" i="1"/>
  <c r="AA157" i="1"/>
  <c r="AA169" i="1"/>
  <c r="AA181" i="1"/>
  <c r="AA200" i="1"/>
  <c r="AA212" i="1"/>
  <c r="AA224" i="1"/>
  <c r="AA236" i="1"/>
  <c r="AA248" i="1"/>
  <c r="AA260" i="1"/>
  <c r="AA272" i="1"/>
  <c r="AA298" i="1"/>
  <c r="AA326" i="1"/>
  <c r="AA350" i="1"/>
  <c r="AA392" i="1"/>
  <c r="AA404" i="1"/>
  <c r="AA416" i="1"/>
  <c r="AA428" i="1"/>
  <c r="AA440" i="1"/>
  <c r="AA452" i="1"/>
  <c r="AA476" i="1"/>
  <c r="AA488" i="1"/>
  <c r="AA500" i="1"/>
  <c r="AA512" i="1"/>
  <c r="AA536" i="1"/>
  <c r="AA563" i="1"/>
  <c r="AA576" i="1"/>
  <c r="AA607" i="1"/>
  <c r="AA648" i="1"/>
  <c r="AA525" i="1"/>
  <c r="AA537" i="1"/>
  <c r="AA550" i="1"/>
  <c r="AA564" i="1"/>
  <c r="AA579" i="1"/>
  <c r="AA596" i="1"/>
  <c r="AA608" i="1"/>
  <c r="AA620" i="1"/>
  <c r="AA649" i="1"/>
  <c r="AA662" i="1"/>
  <c r="AA650" i="1"/>
  <c r="AA528" i="1"/>
  <c r="L670" i="1"/>
  <c r="L671" i="1"/>
  <c r="V670" i="1"/>
  <c r="Q671" i="1"/>
  <c r="Q670" i="1"/>
  <c r="R670" i="1" s="1"/>
  <c r="V671" i="1"/>
  <c r="L672" i="1"/>
  <c r="Q672" i="1"/>
  <c r="R672" i="1" s="1"/>
  <c r="V672" i="1"/>
  <c r="V669" i="1"/>
  <c r="V668" i="1"/>
  <c r="Q667" i="1"/>
  <c r="R667" i="1" s="1"/>
  <c r="Q662" i="1"/>
  <c r="R662" i="1" s="1"/>
  <c r="Q665" i="1"/>
  <c r="R665" i="1" s="1"/>
  <c r="Q668" i="1"/>
  <c r="R668" i="1" s="1"/>
  <c r="L669" i="1"/>
  <c r="Q663" i="1"/>
  <c r="R663" i="1" s="1"/>
  <c r="Q666" i="1"/>
  <c r="R666" i="1" s="1"/>
  <c r="Q669" i="1"/>
  <c r="R669" i="1" s="1"/>
  <c r="L662" i="1"/>
  <c r="L663" i="1"/>
  <c r="L664" i="1"/>
  <c r="L665" i="1"/>
  <c r="L666" i="1"/>
  <c r="L667" i="1"/>
  <c r="L668" i="1"/>
  <c r="V662" i="1"/>
  <c r="V663" i="1"/>
  <c r="V664" i="1"/>
  <c r="V665" i="1"/>
  <c r="V666" i="1"/>
  <c r="V667" i="1"/>
  <c r="P27" i="1"/>
  <c r="AA523" i="1" l="1"/>
  <c r="S664" i="1"/>
  <c r="W664" i="1" s="1"/>
  <c r="AA27" i="1"/>
  <c r="S671" i="1"/>
  <c r="W671" i="1" s="1"/>
  <c r="S672" i="1"/>
  <c r="W672" i="1" s="1"/>
  <c r="S670" i="1"/>
  <c r="W670" i="1" s="1"/>
  <c r="S669" i="1"/>
  <c r="W669" i="1" s="1"/>
  <c r="S668" i="1"/>
  <c r="W668" i="1" s="1"/>
  <c r="S667" i="1"/>
  <c r="W667" i="1" s="1"/>
  <c r="S665" i="1"/>
  <c r="W665" i="1" s="1"/>
  <c r="S663" i="1"/>
  <c r="W663" i="1" s="1"/>
  <c r="S666" i="1"/>
  <c r="W666" i="1" s="1"/>
  <c r="S662" i="1"/>
  <c r="W662" i="1" s="1"/>
  <c r="P720" i="9"/>
  <c r="E374" i="1" s="1"/>
  <c r="Q3" i="16"/>
  <c r="Q4" i="16"/>
  <c r="Q5" i="16"/>
  <c r="Q6" i="16"/>
  <c r="Q7" i="16"/>
  <c r="Q8" i="16"/>
  <c r="Q9" i="16"/>
  <c r="Q10" i="16"/>
  <c r="Q11" i="16"/>
  <c r="Q12" i="16"/>
  <c r="Q13" i="16"/>
  <c r="Q14" i="16"/>
  <c r="Q15" i="16"/>
  <c r="Q16" i="16"/>
  <c r="Q17" i="16"/>
  <c r="Q18" i="16"/>
  <c r="Q19" i="16"/>
  <c r="Q20" i="16"/>
  <c r="Q21" i="16"/>
  <c r="Q22" i="16"/>
  <c r="Q23" i="16"/>
  <c r="Q24" i="16"/>
  <c r="Q2" i="16"/>
  <c r="P3" i="9"/>
  <c r="P4" i="9"/>
  <c r="P5" i="9"/>
  <c r="P6" i="9"/>
  <c r="E638" i="1" s="1"/>
  <c r="P7" i="9"/>
  <c r="E112" i="1" s="1"/>
  <c r="P8" i="9"/>
  <c r="E235" i="1" s="1"/>
  <c r="P9" i="9"/>
  <c r="E237" i="1" s="1"/>
  <c r="P10" i="9"/>
  <c r="E242" i="1" s="1"/>
  <c r="P11" i="9"/>
  <c r="P12" i="9"/>
  <c r="P13" i="9"/>
  <c r="E238" i="1" s="1"/>
  <c r="P14" i="9"/>
  <c r="E234" i="1" s="1"/>
  <c r="P15" i="9"/>
  <c r="E236" i="1" s="1"/>
  <c r="P16" i="9"/>
  <c r="E241" i="1" s="1"/>
  <c r="P17" i="9"/>
  <c r="E239" i="1" s="1"/>
  <c r="P18" i="9"/>
  <c r="E244" i="1" s="1"/>
  <c r="P19" i="9"/>
  <c r="E246" i="1" s="1"/>
  <c r="P20" i="9"/>
  <c r="E245" i="1" s="1"/>
  <c r="P21" i="9"/>
  <c r="E35" i="1" s="1"/>
  <c r="P22" i="9"/>
  <c r="E30" i="1" s="1"/>
  <c r="P23" i="9"/>
  <c r="P24" i="9"/>
  <c r="P25" i="9"/>
  <c r="P26" i="9"/>
  <c r="E253" i="1" s="1"/>
  <c r="P27" i="9"/>
  <c r="P28" i="9"/>
  <c r="P29" i="9"/>
  <c r="P30" i="9"/>
  <c r="P31" i="9"/>
  <c r="P32" i="9"/>
  <c r="P33" i="9"/>
  <c r="P34" i="9"/>
  <c r="P35" i="9"/>
  <c r="P36" i="9"/>
  <c r="P37" i="9"/>
  <c r="P38" i="9"/>
  <c r="P39" i="9"/>
  <c r="P40" i="9"/>
  <c r="P41" i="9"/>
  <c r="P42" i="9"/>
  <c r="P43" i="9"/>
  <c r="P44" i="9"/>
  <c r="P45" i="9"/>
  <c r="P46" i="9"/>
  <c r="P47" i="9"/>
  <c r="P48" i="9"/>
  <c r="P49" i="9"/>
  <c r="P50" i="9"/>
  <c r="P51" i="9"/>
  <c r="P52" i="9"/>
  <c r="P53" i="9"/>
  <c r="P54" i="9"/>
  <c r="P55" i="9"/>
  <c r="P56" i="9"/>
  <c r="P57" i="9"/>
  <c r="E554" i="1" s="1"/>
  <c r="P58" i="9"/>
  <c r="P59" i="9"/>
  <c r="P60" i="9"/>
  <c r="P61" i="9"/>
  <c r="P62" i="9"/>
  <c r="P63" i="9"/>
  <c r="P64" i="9"/>
  <c r="P65" i="9"/>
  <c r="P66" i="9"/>
  <c r="P67" i="9"/>
  <c r="P68" i="9"/>
  <c r="P69" i="9"/>
  <c r="P70" i="9"/>
  <c r="P71" i="9"/>
  <c r="P72" i="9"/>
  <c r="P73" i="9"/>
  <c r="P74" i="9"/>
  <c r="P75" i="9"/>
  <c r="P76" i="9"/>
  <c r="P77" i="9"/>
  <c r="P78" i="9"/>
  <c r="P79" i="9"/>
  <c r="P80" i="9"/>
  <c r="P81" i="9"/>
  <c r="P82" i="9"/>
  <c r="P83" i="9"/>
  <c r="P84" i="9"/>
  <c r="P85" i="9"/>
  <c r="P86" i="9"/>
  <c r="P87" i="9"/>
  <c r="P88" i="9"/>
  <c r="P89" i="9"/>
  <c r="P90" i="9"/>
  <c r="P91" i="9"/>
  <c r="P92" i="9"/>
  <c r="P93" i="9"/>
  <c r="P94" i="9"/>
  <c r="P95" i="9"/>
  <c r="P96" i="9"/>
  <c r="P97" i="9"/>
  <c r="P98" i="9"/>
  <c r="P99" i="9"/>
  <c r="P100" i="9"/>
  <c r="P101" i="9"/>
  <c r="P102" i="9"/>
  <c r="P103" i="9"/>
  <c r="P104" i="9"/>
  <c r="P105" i="9"/>
  <c r="E54" i="1" s="1"/>
  <c r="P106" i="9"/>
  <c r="P107" i="9"/>
  <c r="P108" i="9"/>
  <c r="P109" i="9"/>
  <c r="P110" i="9"/>
  <c r="P111" i="9"/>
  <c r="P112" i="9"/>
  <c r="P113" i="9"/>
  <c r="P114" i="9"/>
  <c r="P115" i="9"/>
  <c r="P116" i="9"/>
  <c r="P117" i="9"/>
  <c r="P118" i="9"/>
  <c r="E624" i="1" s="1"/>
  <c r="P119" i="9"/>
  <c r="P120" i="9"/>
  <c r="P121" i="9"/>
  <c r="P122" i="9"/>
  <c r="P123" i="9"/>
  <c r="P124" i="9"/>
  <c r="P125" i="9"/>
  <c r="P126" i="9"/>
  <c r="P127" i="9"/>
  <c r="P128" i="9"/>
  <c r="P129" i="9"/>
  <c r="P130" i="9"/>
  <c r="P131" i="9"/>
  <c r="P132" i="9"/>
  <c r="P133" i="9"/>
  <c r="P134" i="9"/>
  <c r="P135" i="9"/>
  <c r="P136" i="9"/>
  <c r="P137" i="9"/>
  <c r="P138" i="9"/>
  <c r="P139" i="9"/>
  <c r="P140" i="9"/>
  <c r="P141" i="9"/>
  <c r="P142" i="9"/>
  <c r="P143" i="9"/>
  <c r="P144" i="9"/>
  <c r="P145" i="9"/>
  <c r="P146" i="9"/>
  <c r="P147" i="9"/>
  <c r="P148" i="9"/>
  <c r="P149" i="9"/>
  <c r="P150" i="9"/>
  <c r="P151" i="9"/>
  <c r="P152" i="9"/>
  <c r="P153" i="9"/>
  <c r="P154" i="9"/>
  <c r="P155" i="9"/>
  <c r="P156" i="9"/>
  <c r="P157" i="9"/>
  <c r="P158" i="9"/>
  <c r="P159" i="9"/>
  <c r="P160" i="9"/>
  <c r="P161" i="9"/>
  <c r="P162" i="9"/>
  <c r="P163" i="9"/>
  <c r="P164" i="9"/>
  <c r="P165" i="9"/>
  <c r="P166" i="9"/>
  <c r="P167" i="9"/>
  <c r="P168" i="9"/>
  <c r="P169" i="9"/>
  <c r="P170" i="9"/>
  <c r="P171" i="9"/>
  <c r="P172" i="9"/>
  <c r="P173" i="9"/>
  <c r="P174" i="9"/>
  <c r="P175" i="9"/>
  <c r="P176" i="9"/>
  <c r="P177" i="9"/>
  <c r="P178" i="9"/>
  <c r="P179" i="9"/>
  <c r="P180" i="9"/>
  <c r="P181" i="9"/>
  <c r="P182" i="9"/>
  <c r="P183" i="9"/>
  <c r="P184" i="9"/>
  <c r="P185" i="9"/>
  <c r="P186" i="9"/>
  <c r="P187" i="9"/>
  <c r="P188" i="9"/>
  <c r="P189" i="9"/>
  <c r="P190" i="9"/>
  <c r="P191" i="9"/>
  <c r="P192" i="9"/>
  <c r="P193" i="9"/>
  <c r="P194" i="9"/>
  <c r="P195" i="9"/>
  <c r="P196" i="9"/>
  <c r="P197" i="9"/>
  <c r="P198" i="9"/>
  <c r="P199" i="9"/>
  <c r="P200" i="9"/>
  <c r="P201" i="9"/>
  <c r="P202" i="9"/>
  <c r="P203" i="9"/>
  <c r="P204" i="9"/>
  <c r="P205" i="9"/>
  <c r="P206" i="9"/>
  <c r="P207" i="9"/>
  <c r="P208" i="9"/>
  <c r="P209" i="9"/>
  <c r="P210" i="9"/>
  <c r="P211" i="9"/>
  <c r="P212" i="9"/>
  <c r="P213" i="9"/>
  <c r="P214" i="9"/>
  <c r="P215" i="9"/>
  <c r="P216" i="9"/>
  <c r="P217" i="9"/>
  <c r="P218" i="9"/>
  <c r="P219" i="9"/>
  <c r="P220" i="9"/>
  <c r="P221" i="9"/>
  <c r="P222" i="9"/>
  <c r="P223" i="9"/>
  <c r="P224" i="9"/>
  <c r="P225" i="9"/>
  <c r="P226" i="9"/>
  <c r="P227" i="9"/>
  <c r="P228" i="9"/>
  <c r="P229" i="9"/>
  <c r="P230" i="9"/>
  <c r="P231" i="9"/>
  <c r="P232" i="9"/>
  <c r="P233" i="9"/>
  <c r="P234" i="9"/>
  <c r="P235" i="9"/>
  <c r="P236" i="9"/>
  <c r="P237" i="9"/>
  <c r="P238" i="9"/>
  <c r="P239" i="9"/>
  <c r="P240" i="9"/>
  <c r="P241" i="9"/>
  <c r="P242" i="9"/>
  <c r="P243" i="9"/>
  <c r="P244" i="9"/>
  <c r="P245" i="9"/>
  <c r="P246" i="9"/>
  <c r="P247" i="9"/>
  <c r="P248" i="9"/>
  <c r="P249" i="9"/>
  <c r="P250" i="9"/>
  <c r="P251" i="9"/>
  <c r="P252" i="9"/>
  <c r="P253" i="9"/>
  <c r="P254" i="9"/>
  <c r="P255" i="9"/>
  <c r="P256" i="9"/>
  <c r="P257" i="9"/>
  <c r="P258" i="9"/>
  <c r="P259" i="9"/>
  <c r="P260" i="9"/>
  <c r="P261" i="9"/>
  <c r="P262" i="9"/>
  <c r="P263" i="9"/>
  <c r="P264" i="9"/>
  <c r="P265" i="9"/>
  <c r="P266" i="9"/>
  <c r="P267" i="9"/>
  <c r="P268" i="9"/>
  <c r="P269" i="9"/>
  <c r="P270" i="9"/>
  <c r="P271" i="9"/>
  <c r="P272" i="9"/>
  <c r="P273" i="9"/>
  <c r="P274" i="9"/>
  <c r="P275" i="9"/>
  <c r="P276" i="9"/>
  <c r="P277" i="9"/>
  <c r="P278" i="9"/>
  <c r="P279" i="9"/>
  <c r="P280" i="9"/>
  <c r="P281" i="9"/>
  <c r="P282" i="9"/>
  <c r="P283" i="9"/>
  <c r="P284" i="9"/>
  <c r="P285" i="9"/>
  <c r="P286" i="9"/>
  <c r="P287" i="9"/>
  <c r="P288" i="9"/>
  <c r="P289" i="9"/>
  <c r="P290" i="9"/>
  <c r="P291" i="9"/>
  <c r="P292" i="9"/>
  <c r="P293" i="9"/>
  <c r="P294" i="9"/>
  <c r="P295" i="9"/>
  <c r="P296" i="9"/>
  <c r="P297" i="9"/>
  <c r="P298" i="9"/>
  <c r="P299" i="9"/>
  <c r="P300" i="9"/>
  <c r="P301" i="9"/>
  <c r="P302" i="9"/>
  <c r="P303" i="9"/>
  <c r="P304" i="9"/>
  <c r="P305" i="9"/>
  <c r="P306" i="9"/>
  <c r="P307" i="9"/>
  <c r="P308" i="9"/>
  <c r="P309" i="9"/>
  <c r="P310" i="9"/>
  <c r="P311" i="9"/>
  <c r="P312" i="9"/>
  <c r="P313" i="9"/>
  <c r="P314" i="9"/>
  <c r="P315" i="9"/>
  <c r="P316" i="9"/>
  <c r="P317" i="9"/>
  <c r="P318" i="9"/>
  <c r="P319" i="9"/>
  <c r="P320" i="9"/>
  <c r="P321" i="9"/>
  <c r="P322" i="9"/>
  <c r="P323" i="9"/>
  <c r="P324" i="9"/>
  <c r="P325" i="9"/>
  <c r="P326" i="9"/>
  <c r="P327" i="9"/>
  <c r="P328" i="9"/>
  <c r="P329" i="9"/>
  <c r="P330" i="9"/>
  <c r="P331" i="9"/>
  <c r="P332" i="9"/>
  <c r="P333" i="9"/>
  <c r="P334" i="9"/>
  <c r="P335" i="9"/>
  <c r="P336" i="9"/>
  <c r="P337" i="9"/>
  <c r="P338" i="9"/>
  <c r="P339" i="9"/>
  <c r="P340" i="9"/>
  <c r="P341" i="9"/>
  <c r="P342" i="9"/>
  <c r="P343" i="9"/>
  <c r="P344" i="9"/>
  <c r="P345" i="9"/>
  <c r="P346" i="9"/>
  <c r="P347" i="9"/>
  <c r="P348" i="9"/>
  <c r="P349" i="9"/>
  <c r="P350" i="9"/>
  <c r="P351" i="9"/>
  <c r="P352" i="9"/>
  <c r="P353" i="9"/>
  <c r="P354" i="9"/>
  <c r="P355" i="9"/>
  <c r="P356" i="9"/>
  <c r="P357" i="9"/>
  <c r="P358" i="9"/>
  <c r="P359" i="9"/>
  <c r="P360" i="9"/>
  <c r="P361" i="9"/>
  <c r="P362" i="9"/>
  <c r="P363" i="9"/>
  <c r="P364" i="9"/>
  <c r="P365" i="9"/>
  <c r="P366" i="9"/>
  <c r="P367" i="9"/>
  <c r="P368" i="9"/>
  <c r="P369" i="9"/>
  <c r="P370" i="9"/>
  <c r="P371" i="9"/>
  <c r="P372" i="9"/>
  <c r="P373" i="9"/>
  <c r="P374" i="9"/>
  <c r="P375" i="9"/>
  <c r="P376" i="9"/>
  <c r="P377" i="9"/>
  <c r="P378" i="9"/>
  <c r="P379" i="9"/>
  <c r="P380" i="9"/>
  <c r="P381" i="9"/>
  <c r="P382" i="9"/>
  <c r="P383" i="9"/>
  <c r="P384" i="9"/>
  <c r="P385" i="9"/>
  <c r="P386" i="9"/>
  <c r="P387" i="9"/>
  <c r="P388" i="9"/>
  <c r="P389" i="9"/>
  <c r="P390" i="9"/>
  <c r="P391" i="9"/>
  <c r="P392" i="9"/>
  <c r="P393" i="9"/>
  <c r="P394" i="9"/>
  <c r="P395" i="9"/>
  <c r="P396" i="9"/>
  <c r="P397" i="9"/>
  <c r="P398" i="9"/>
  <c r="P399" i="9"/>
  <c r="P400" i="9"/>
  <c r="P401" i="9"/>
  <c r="P402" i="9"/>
  <c r="P403" i="9"/>
  <c r="P404" i="9"/>
  <c r="P405" i="9"/>
  <c r="P406" i="9"/>
  <c r="P407" i="9"/>
  <c r="P408" i="9"/>
  <c r="P409" i="9"/>
  <c r="P410" i="9"/>
  <c r="P411" i="9"/>
  <c r="P412" i="9"/>
  <c r="P413" i="9"/>
  <c r="P414" i="9"/>
  <c r="P415" i="9"/>
  <c r="P416" i="9"/>
  <c r="P417" i="9"/>
  <c r="P418" i="9"/>
  <c r="P419" i="9"/>
  <c r="P420" i="9"/>
  <c r="P421" i="9"/>
  <c r="P422" i="9"/>
  <c r="P423" i="9"/>
  <c r="P424" i="9"/>
  <c r="P425" i="9"/>
  <c r="P426" i="9"/>
  <c r="P427" i="9"/>
  <c r="P428" i="9"/>
  <c r="P429" i="9"/>
  <c r="P430" i="9"/>
  <c r="P431" i="9"/>
  <c r="P432" i="9"/>
  <c r="P433" i="9"/>
  <c r="P434" i="9"/>
  <c r="P435" i="9"/>
  <c r="P436" i="9"/>
  <c r="P437" i="9"/>
  <c r="P438" i="9"/>
  <c r="P439" i="9"/>
  <c r="P440" i="9"/>
  <c r="P441" i="9"/>
  <c r="P442" i="9"/>
  <c r="P443" i="9"/>
  <c r="P444" i="9"/>
  <c r="P445" i="9"/>
  <c r="P446" i="9"/>
  <c r="P447" i="9"/>
  <c r="P448" i="9"/>
  <c r="P449" i="9"/>
  <c r="P450" i="9"/>
  <c r="P451" i="9"/>
  <c r="P452" i="9"/>
  <c r="P453" i="9"/>
  <c r="P454" i="9"/>
  <c r="P455" i="9"/>
  <c r="P456" i="9"/>
  <c r="P457" i="9"/>
  <c r="P458" i="9"/>
  <c r="P459" i="9"/>
  <c r="P460" i="9"/>
  <c r="P461" i="9"/>
  <c r="P462" i="9"/>
  <c r="P463" i="9"/>
  <c r="P464" i="9"/>
  <c r="P465" i="9"/>
  <c r="P466" i="9"/>
  <c r="P467" i="9"/>
  <c r="P468" i="9"/>
  <c r="P469" i="9"/>
  <c r="P470" i="9"/>
  <c r="P471" i="9"/>
  <c r="P472" i="9"/>
  <c r="P473" i="9"/>
  <c r="P474" i="9"/>
  <c r="P475" i="9"/>
  <c r="P476" i="9"/>
  <c r="P477" i="9"/>
  <c r="P478" i="9"/>
  <c r="P479" i="9"/>
  <c r="P480" i="9"/>
  <c r="P481" i="9"/>
  <c r="P482" i="9"/>
  <c r="P483" i="9"/>
  <c r="P484" i="9"/>
  <c r="P485" i="9"/>
  <c r="P486" i="9"/>
  <c r="P487" i="9"/>
  <c r="P488" i="9"/>
  <c r="P489" i="9"/>
  <c r="P490" i="9"/>
  <c r="P491" i="9"/>
  <c r="P492" i="9"/>
  <c r="P493" i="9"/>
  <c r="P494" i="9"/>
  <c r="P495" i="9"/>
  <c r="P496" i="9"/>
  <c r="P497" i="9"/>
  <c r="P498" i="9"/>
  <c r="P499" i="9"/>
  <c r="P500" i="9"/>
  <c r="P501" i="9"/>
  <c r="P502" i="9"/>
  <c r="P503" i="9"/>
  <c r="P504" i="9"/>
  <c r="P505" i="9"/>
  <c r="P506" i="9"/>
  <c r="P507" i="9"/>
  <c r="P508" i="9"/>
  <c r="P509" i="9"/>
  <c r="P510" i="9"/>
  <c r="P511" i="9"/>
  <c r="P512" i="9"/>
  <c r="P513" i="9"/>
  <c r="P514" i="9"/>
  <c r="P515" i="9"/>
  <c r="P516" i="9"/>
  <c r="P517" i="9"/>
  <c r="P518" i="9"/>
  <c r="P519" i="9"/>
  <c r="P520" i="9"/>
  <c r="P521" i="9"/>
  <c r="P522" i="9"/>
  <c r="P523" i="9"/>
  <c r="P524" i="9"/>
  <c r="P525" i="9"/>
  <c r="P526" i="9"/>
  <c r="E489" i="1" s="1"/>
  <c r="P527" i="9"/>
  <c r="P528" i="9"/>
  <c r="P529" i="9"/>
  <c r="P530" i="9"/>
  <c r="P531" i="9"/>
  <c r="P532" i="9"/>
  <c r="P533" i="9"/>
  <c r="P534" i="9"/>
  <c r="P535" i="9"/>
  <c r="P536" i="9"/>
  <c r="P537" i="9"/>
  <c r="P538" i="9"/>
  <c r="P539" i="9"/>
  <c r="P540" i="9"/>
  <c r="P541" i="9"/>
  <c r="P542" i="9"/>
  <c r="P543" i="9"/>
  <c r="P544" i="9"/>
  <c r="P545" i="9"/>
  <c r="P546" i="9"/>
  <c r="P547" i="9"/>
  <c r="P548" i="9"/>
  <c r="P549" i="9"/>
  <c r="P550" i="9"/>
  <c r="P551" i="9"/>
  <c r="P552" i="9"/>
  <c r="P553" i="9"/>
  <c r="P554" i="9"/>
  <c r="P555" i="9"/>
  <c r="P556" i="9"/>
  <c r="P557" i="9"/>
  <c r="P558" i="9"/>
  <c r="P559" i="9"/>
  <c r="P560" i="9"/>
  <c r="P561" i="9"/>
  <c r="P562" i="9"/>
  <c r="P563" i="9"/>
  <c r="P564" i="9"/>
  <c r="P565" i="9"/>
  <c r="P566" i="9"/>
  <c r="P567" i="9"/>
  <c r="P568" i="9"/>
  <c r="P569" i="9"/>
  <c r="P570" i="9"/>
  <c r="P571" i="9"/>
  <c r="P572" i="9"/>
  <c r="P573" i="9"/>
  <c r="P574" i="9"/>
  <c r="P575" i="9"/>
  <c r="E172" i="1" s="1"/>
  <c r="P576" i="9"/>
  <c r="P577" i="9"/>
  <c r="P578" i="9"/>
  <c r="P579" i="9"/>
  <c r="P580" i="9"/>
  <c r="P581" i="9"/>
  <c r="P582" i="9"/>
  <c r="P583" i="9"/>
  <c r="P584" i="9"/>
  <c r="P585" i="9"/>
  <c r="P586" i="9"/>
  <c r="P587" i="9"/>
  <c r="P588" i="9"/>
  <c r="P589" i="9"/>
  <c r="P590" i="9"/>
  <c r="P591" i="9"/>
  <c r="P592" i="9"/>
  <c r="P593" i="9"/>
  <c r="P594" i="9"/>
  <c r="P595" i="9"/>
  <c r="P596" i="9"/>
  <c r="P597" i="9"/>
  <c r="P598" i="9"/>
  <c r="P599" i="9"/>
  <c r="E380" i="1" s="1"/>
  <c r="P600" i="9"/>
  <c r="P601" i="9"/>
  <c r="P602" i="9"/>
  <c r="P603" i="9"/>
  <c r="P604" i="9"/>
  <c r="P605" i="9"/>
  <c r="P606" i="9"/>
  <c r="P607" i="9"/>
  <c r="P608" i="9"/>
  <c r="P609" i="9"/>
  <c r="P610" i="9"/>
  <c r="P611" i="9"/>
  <c r="P612" i="9"/>
  <c r="P613" i="9"/>
  <c r="P614" i="9"/>
  <c r="P615" i="9"/>
  <c r="P616" i="9"/>
  <c r="P617" i="9"/>
  <c r="P618" i="9"/>
  <c r="P619" i="9"/>
  <c r="P620" i="9"/>
  <c r="P621" i="9"/>
  <c r="P622" i="9"/>
  <c r="P623" i="9"/>
  <c r="P624" i="9"/>
  <c r="P625" i="9"/>
  <c r="P626" i="9"/>
  <c r="P627" i="9"/>
  <c r="P628" i="9"/>
  <c r="P629" i="9"/>
  <c r="P630" i="9"/>
  <c r="P631" i="9"/>
  <c r="P632" i="9"/>
  <c r="P633" i="9"/>
  <c r="P634" i="9"/>
  <c r="P635" i="9"/>
  <c r="P636" i="9"/>
  <c r="P637" i="9"/>
  <c r="P638" i="9"/>
  <c r="P639" i="9"/>
  <c r="P640" i="9"/>
  <c r="P641" i="9"/>
  <c r="P642" i="9"/>
  <c r="P643" i="9"/>
  <c r="P644" i="9"/>
  <c r="P645" i="9"/>
  <c r="P646" i="9"/>
  <c r="P647" i="9"/>
  <c r="P648" i="9"/>
  <c r="P649" i="9"/>
  <c r="P650" i="9"/>
  <c r="P651" i="9"/>
  <c r="P652" i="9"/>
  <c r="P653" i="9"/>
  <c r="P654" i="9"/>
  <c r="P655" i="9"/>
  <c r="P656" i="9"/>
  <c r="P657" i="9"/>
  <c r="P658" i="9"/>
  <c r="P659" i="9"/>
  <c r="P660" i="9"/>
  <c r="E712" i="1" s="1"/>
  <c r="X712" i="1" s="1"/>
  <c r="P661" i="9"/>
  <c r="P662" i="9"/>
  <c r="P663" i="9"/>
  <c r="P664" i="9"/>
  <c r="P665" i="9"/>
  <c r="P666" i="9"/>
  <c r="P667" i="9"/>
  <c r="P668" i="9"/>
  <c r="P669" i="9"/>
  <c r="P670" i="9"/>
  <c r="P671" i="9"/>
  <c r="P672" i="9"/>
  <c r="P673" i="9"/>
  <c r="P674" i="9"/>
  <c r="P675" i="9"/>
  <c r="P676" i="9"/>
  <c r="P677" i="9"/>
  <c r="P678" i="9"/>
  <c r="P679" i="9"/>
  <c r="P680" i="9"/>
  <c r="P681" i="9"/>
  <c r="P682" i="9"/>
  <c r="P683" i="9"/>
  <c r="P684" i="9"/>
  <c r="P685" i="9"/>
  <c r="P686" i="9"/>
  <c r="P687" i="9"/>
  <c r="P688" i="9"/>
  <c r="P689" i="9"/>
  <c r="P690" i="9"/>
  <c r="P691" i="9"/>
  <c r="P692" i="9"/>
  <c r="P693" i="9"/>
  <c r="P694" i="9"/>
  <c r="P695" i="9"/>
  <c r="P696" i="9"/>
  <c r="P697" i="9"/>
  <c r="P698" i="9"/>
  <c r="P699" i="9"/>
  <c r="P700" i="9"/>
  <c r="P701" i="9"/>
  <c r="P702" i="9"/>
  <c r="P703" i="9"/>
  <c r="P704" i="9"/>
  <c r="P705" i="9"/>
  <c r="P706" i="9"/>
  <c r="P707" i="9"/>
  <c r="P708" i="9"/>
  <c r="P709" i="9"/>
  <c r="E355" i="1" s="1"/>
  <c r="P710" i="9"/>
  <c r="P711" i="9"/>
  <c r="P712" i="9"/>
  <c r="P713" i="9"/>
  <c r="P714" i="9"/>
  <c r="P715" i="9"/>
  <c r="E260" i="1" s="1"/>
  <c r="P716" i="9"/>
  <c r="P717" i="9"/>
  <c r="P718" i="9"/>
  <c r="P719" i="9"/>
  <c r="P2" i="9"/>
  <c r="L3" i="17"/>
  <c r="L4" i="17"/>
  <c r="R20" i="16" s="1"/>
  <c r="L5" i="17"/>
  <c r="R21" i="16" s="1"/>
  <c r="L6" i="17"/>
  <c r="L7" i="17"/>
  <c r="L8" i="17"/>
  <c r="L9" i="17"/>
  <c r="L10" i="17"/>
  <c r="L11" i="17"/>
  <c r="L12" i="17"/>
  <c r="L13" i="17"/>
  <c r="L14" i="17"/>
  <c r="L15" i="17"/>
  <c r="L16" i="17"/>
  <c r="L17" i="17"/>
  <c r="L18" i="17"/>
  <c r="L19" i="17"/>
  <c r="L20" i="17"/>
  <c r="L21" i="17"/>
  <c r="L22" i="17"/>
  <c r="B28" i="1"/>
  <c r="C28" i="1"/>
  <c r="D28" i="1"/>
  <c r="G28" i="1"/>
  <c r="B29" i="1"/>
  <c r="C29" i="1"/>
  <c r="D29" i="1"/>
  <c r="G29" i="1"/>
  <c r="B30" i="1"/>
  <c r="C30" i="1"/>
  <c r="D30" i="1"/>
  <c r="G30" i="1"/>
  <c r="B31" i="1"/>
  <c r="C31" i="1"/>
  <c r="D31" i="1"/>
  <c r="G31" i="1"/>
  <c r="B32" i="1"/>
  <c r="C32" i="1"/>
  <c r="D32" i="1"/>
  <c r="G32" i="1"/>
  <c r="B33" i="1"/>
  <c r="C33" i="1"/>
  <c r="D33" i="1"/>
  <c r="G33" i="1"/>
  <c r="B34" i="1"/>
  <c r="C34" i="1"/>
  <c r="D34" i="1"/>
  <c r="G34" i="1"/>
  <c r="B35" i="1"/>
  <c r="C35" i="1"/>
  <c r="D35" i="1"/>
  <c r="G35" i="1"/>
  <c r="B36" i="1"/>
  <c r="C36" i="1"/>
  <c r="D36" i="1"/>
  <c r="G36" i="1"/>
  <c r="B37" i="1"/>
  <c r="C37" i="1"/>
  <c r="D37" i="1"/>
  <c r="G37" i="1"/>
  <c r="B38" i="1"/>
  <c r="C38" i="1"/>
  <c r="D38" i="1"/>
  <c r="G38" i="1"/>
  <c r="B39" i="1"/>
  <c r="C39" i="1"/>
  <c r="D39" i="1"/>
  <c r="G39" i="1"/>
  <c r="B40" i="1"/>
  <c r="C40" i="1"/>
  <c r="D40" i="1"/>
  <c r="G40" i="1"/>
  <c r="B41" i="1"/>
  <c r="C41" i="1"/>
  <c r="D41" i="1"/>
  <c r="G41" i="1"/>
  <c r="B42" i="1"/>
  <c r="C42" i="1"/>
  <c r="D42" i="1"/>
  <c r="G42" i="1"/>
  <c r="B43" i="1"/>
  <c r="C43" i="1"/>
  <c r="D43" i="1"/>
  <c r="G43" i="1"/>
  <c r="B44" i="1"/>
  <c r="C44" i="1"/>
  <c r="D44" i="1"/>
  <c r="G44" i="1"/>
  <c r="B45" i="1"/>
  <c r="C45" i="1"/>
  <c r="D45" i="1"/>
  <c r="G45" i="1"/>
  <c r="B46" i="1"/>
  <c r="C46" i="1"/>
  <c r="D46" i="1"/>
  <c r="G46" i="1"/>
  <c r="B47" i="1"/>
  <c r="C47" i="1"/>
  <c r="D47" i="1"/>
  <c r="G47" i="1"/>
  <c r="B48" i="1"/>
  <c r="C48" i="1"/>
  <c r="D48" i="1"/>
  <c r="G48" i="1"/>
  <c r="B49" i="1"/>
  <c r="C49" i="1"/>
  <c r="D49" i="1"/>
  <c r="G49" i="1"/>
  <c r="B50" i="1"/>
  <c r="C50" i="1"/>
  <c r="D50" i="1"/>
  <c r="G50" i="1"/>
  <c r="B51" i="1"/>
  <c r="C51" i="1"/>
  <c r="D51" i="1"/>
  <c r="G51" i="1"/>
  <c r="B52" i="1"/>
  <c r="C52" i="1"/>
  <c r="D52" i="1"/>
  <c r="G52" i="1"/>
  <c r="B53" i="1"/>
  <c r="C53" i="1"/>
  <c r="D53" i="1"/>
  <c r="G53" i="1"/>
  <c r="B54" i="1"/>
  <c r="C54" i="1"/>
  <c r="D54" i="1"/>
  <c r="G54" i="1"/>
  <c r="B55" i="1"/>
  <c r="C55" i="1"/>
  <c r="D55" i="1"/>
  <c r="G55" i="1"/>
  <c r="B56" i="1"/>
  <c r="C56" i="1"/>
  <c r="D56" i="1"/>
  <c r="G56" i="1"/>
  <c r="B57" i="1"/>
  <c r="C57" i="1"/>
  <c r="D57" i="1"/>
  <c r="G57" i="1"/>
  <c r="B58" i="1"/>
  <c r="C58" i="1"/>
  <c r="D58" i="1"/>
  <c r="G58" i="1"/>
  <c r="B59" i="1"/>
  <c r="C59" i="1"/>
  <c r="D59" i="1"/>
  <c r="G59" i="1"/>
  <c r="B60" i="1"/>
  <c r="C60" i="1"/>
  <c r="D60" i="1"/>
  <c r="G60" i="1"/>
  <c r="B61" i="1"/>
  <c r="C61" i="1"/>
  <c r="D61" i="1"/>
  <c r="G61" i="1"/>
  <c r="B62" i="1"/>
  <c r="C62" i="1"/>
  <c r="D62" i="1"/>
  <c r="G62" i="1"/>
  <c r="B63" i="1"/>
  <c r="C63" i="1"/>
  <c r="D63" i="1"/>
  <c r="G63" i="1"/>
  <c r="B64" i="1"/>
  <c r="C64" i="1"/>
  <c r="D64" i="1"/>
  <c r="G64" i="1"/>
  <c r="B65" i="1"/>
  <c r="C65" i="1"/>
  <c r="D65" i="1"/>
  <c r="G65" i="1"/>
  <c r="B66" i="1"/>
  <c r="C66" i="1"/>
  <c r="D66" i="1"/>
  <c r="G66" i="1"/>
  <c r="B67" i="1"/>
  <c r="C67" i="1"/>
  <c r="D67" i="1"/>
  <c r="G67" i="1"/>
  <c r="B68" i="1"/>
  <c r="C68" i="1"/>
  <c r="D68" i="1"/>
  <c r="G68" i="1"/>
  <c r="B69" i="1"/>
  <c r="C69" i="1"/>
  <c r="D69" i="1"/>
  <c r="G69" i="1"/>
  <c r="B70" i="1"/>
  <c r="C70" i="1"/>
  <c r="D70" i="1"/>
  <c r="G70" i="1"/>
  <c r="B71" i="1"/>
  <c r="C71" i="1"/>
  <c r="D71" i="1"/>
  <c r="G71" i="1"/>
  <c r="B72" i="1"/>
  <c r="C72" i="1"/>
  <c r="D72" i="1"/>
  <c r="G72" i="1"/>
  <c r="B73" i="1"/>
  <c r="C73" i="1"/>
  <c r="D73" i="1"/>
  <c r="G73" i="1"/>
  <c r="B74" i="1"/>
  <c r="C74" i="1"/>
  <c r="D74" i="1"/>
  <c r="G74" i="1"/>
  <c r="B75" i="1"/>
  <c r="C75" i="1"/>
  <c r="D75" i="1"/>
  <c r="G75" i="1"/>
  <c r="B76" i="1"/>
  <c r="C76" i="1"/>
  <c r="D76" i="1"/>
  <c r="G76" i="1"/>
  <c r="B77" i="1"/>
  <c r="C77" i="1"/>
  <c r="D77" i="1"/>
  <c r="G77" i="1"/>
  <c r="B78" i="1"/>
  <c r="C78" i="1"/>
  <c r="D78" i="1"/>
  <c r="G78" i="1"/>
  <c r="B79" i="1"/>
  <c r="C79" i="1"/>
  <c r="D79" i="1"/>
  <c r="G79" i="1"/>
  <c r="B80" i="1"/>
  <c r="C80" i="1"/>
  <c r="D80" i="1"/>
  <c r="G80" i="1"/>
  <c r="B81" i="1"/>
  <c r="C81" i="1"/>
  <c r="D81" i="1"/>
  <c r="G81" i="1"/>
  <c r="B82" i="1"/>
  <c r="C82" i="1"/>
  <c r="D82" i="1"/>
  <c r="G82" i="1"/>
  <c r="B83" i="1"/>
  <c r="C83" i="1"/>
  <c r="D83" i="1"/>
  <c r="G83" i="1"/>
  <c r="B84" i="1"/>
  <c r="C84" i="1"/>
  <c r="D84" i="1"/>
  <c r="G84" i="1"/>
  <c r="B85" i="1"/>
  <c r="C85" i="1"/>
  <c r="D85" i="1"/>
  <c r="G85" i="1"/>
  <c r="B86" i="1"/>
  <c r="C86" i="1"/>
  <c r="D86" i="1"/>
  <c r="G86" i="1"/>
  <c r="B87" i="1"/>
  <c r="C87" i="1"/>
  <c r="D87" i="1"/>
  <c r="G87" i="1"/>
  <c r="B88" i="1"/>
  <c r="C88" i="1"/>
  <c r="D88" i="1"/>
  <c r="G88" i="1"/>
  <c r="B89" i="1"/>
  <c r="C89" i="1"/>
  <c r="D89" i="1"/>
  <c r="G89" i="1"/>
  <c r="B90" i="1"/>
  <c r="C90" i="1"/>
  <c r="D90" i="1"/>
  <c r="G90" i="1"/>
  <c r="B91" i="1"/>
  <c r="C91" i="1"/>
  <c r="D91" i="1"/>
  <c r="G91" i="1"/>
  <c r="B92" i="1"/>
  <c r="C92" i="1"/>
  <c r="D92" i="1"/>
  <c r="G92" i="1"/>
  <c r="B93" i="1"/>
  <c r="C93" i="1"/>
  <c r="D93" i="1"/>
  <c r="G93" i="1"/>
  <c r="B94" i="1"/>
  <c r="C94" i="1"/>
  <c r="D94" i="1"/>
  <c r="G94" i="1"/>
  <c r="B95" i="1"/>
  <c r="C95" i="1"/>
  <c r="D95" i="1"/>
  <c r="G95" i="1"/>
  <c r="B96" i="1"/>
  <c r="C96" i="1"/>
  <c r="D96" i="1"/>
  <c r="G96" i="1"/>
  <c r="B97" i="1"/>
  <c r="C97" i="1"/>
  <c r="D97" i="1"/>
  <c r="G97" i="1"/>
  <c r="B98" i="1"/>
  <c r="C98" i="1"/>
  <c r="D98" i="1"/>
  <c r="G98" i="1"/>
  <c r="B99" i="1"/>
  <c r="C99" i="1"/>
  <c r="D99" i="1"/>
  <c r="G99" i="1"/>
  <c r="B100" i="1"/>
  <c r="C100" i="1"/>
  <c r="D100" i="1"/>
  <c r="G100" i="1"/>
  <c r="B101" i="1"/>
  <c r="C101" i="1"/>
  <c r="D101" i="1"/>
  <c r="G101" i="1"/>
  <c r="B102" i="1"/>
  <c r="C102" i="1"/>
  <c r="D102" i="1"/>
  <c r="G102" i="1"/>
  <c r="B103" i="1"/>
  <c r="C103" i="1"/>
  <c r="D103" i="1"/>
  <c r="G103" i="1"/>
  <c r="B104" i="1"/>
  <c r="C104" i="1"/>
  <c r="D104" i="1"/>
  <c r="G104" i="1"/>
  <c r="B105" i="1"/>
  <c r="C105" i="1"/>
  <c r="D105" i="1"/>
  <c r="G105" i="1"/>
  <c r="B106" i="1"/>
  <c r="C106" i="1"/>
  <c r="D106" i="1"/>
  <c r="G106" i="1"/>
  <c r="B107" i="1"/>
  <c r="C107" i="1"/>
  <c r="D107" i="1"/>
  <c r="G107" i="1"/>
  <c r="B108" i="1"/>
  <c r="C108" i="1"/>
  <c r="D108" i="1"/>
  <c r="G108" i="1"/>
  <c r="B109" i="1"/>
  <c r="C109" i="1"/>
  <c r="D109" i="1"/>
  <c r="G109" i="1"/>
  <c r="B110" i="1"/>
  <c r="C110" i="1"/>
  <c r="D110" i="1"/>
  <c r="G110" i="1"/>
  <c r="B111" i="1"/>
  <c r="C111" i="1"/>
  <c r="D111" i="1"/>
  <c r="G111" i="1"/>
  <c r="B112" i="1"/>
  <c r="C112" i="1"/>
  <c r="D112" i="1"/>
  <c r="G112" i="1"/>
  <c r="B113" i="1"/>
  <c r="C113" i="1"/>
  <c r="D113" i="1"/>
  <c r="G113" i="1"/>
  <c r="B114" i="1"/>
  <c r="C114" i="1"/>
  <c r="D114" i="1"/>
  <c r="G114" i="1"/>
  <c r="B115" i="1"/>
  <c r="C115" i="1"/>
  <c r="D115" i="1"/>
  <c r="G115" i="1"/>
  <c r="I115" i="1" s="1"/>
  <c r="B116" i="1"/>
  <c r="C116" i="1"/>
  <c r="D116" i="1"/>
  <c r="G116" i="1"/>
  <c r="B117" i="1"/>
  <c r="C117" i="1"/>
  <c r="D117" i="1"/>
  <c r="G117" i="1"/>
  <c r="B118" i="1"/>
  <c r="C118" i="1"/>
  <c r="D118" i="1"/>
  <c r="G118" i="1"/>
  <c r="B119" i="1"/>
  <c r="C119" i="1"/>
  <c r="D119" i="1"/>
  <c r="G119" i="1"/>
  <c r="B120" i="1"/>
  <c r="C120" i="1"/>
  <c r="D120" i="1"/>
  <c r="G120" i="1"/>
  <c r="B121" i="1"/>
  <c r="C121" i="1"/>
  <c r="D121" i="1"/>
  <c r="G121" i="1"/>
  <c r="B122" i="1"/>
  <c r="C122" i="1"/>
  <c r="D122" i="1"/>
  <c r="G122" i="1"/>
  <c r="B123" i="1"/>
  <c r="C123" i="1"/>
  <c r="D123" i="1"/>
  <c r="G123" i="1"/>
  <c r="B124" i="1"/>
  <c r="C124" i="1"/>
  <c r="D124" i="1"/>
  <c r="G124" i="1"/>
  <c r="B125" i="1"/>
  <c r="C125" i="1"/>
  <c r="D125" i="1"/>
  <c r="G125" i="1"/>
  <c r="B126" i="1"/>
  <c r="C126" i="1"/>
  <c r="D126" i="1"/>
  <c r="G126" i="1"/>
  <c r="B127" i="1"/>
  <c r="C127" i="1"/>
  <c r="D127" i="1"/>
  <c r="G127" i="1"/>
  <c r="B128" i="1"/>
  <c r="C128" i="1"/>
  <c r="D128" i="1"/>
  <c r="G128" i="1"/>
  <c r="B129" i="1"/>
  <c r="C129" i="1"/>
  <c r="D129" i="1"/>
  <c r="G129" i="1"/>
  <c r="B130" i="1"/>
  <c r="C130" i="1"/>
  <c r="D130" i="1"/>
  <c r="G130" i="1"/>
  <c r="B131" i="1"/>
  <c r="C131" i="1"/>
  <c r="D131" i="1"/>
  <c r="G131" i="1"/>
  <c r="B132" i="1"/>
  <c r="C132" i="1"/>
  <c r="D132" i="1"/>
  <c r="G132" i="1"/>
  <c r="B133" i="1"/>
  <c r="C133" i="1"/>
  <c r="D133" i="1"/>
  <c r="G133" i="1"/>
  <c r="B134" i="1"/>
  <c r="C134" i="1"/>
  <c r="D134" i="1"/>
  <c r="G134" i="1"/>
  <c r="B135" i="1"/>
  <c r="C135" i="1"/>
  <c r="D135" i="1"/>
  <c r="G135" i="1"/>
  <c r="B136" i="1"/>
  <c r="C136" i="1"/>
  <c r="D136" i="1"/>
  <c r="G136" i="1"/>
  <c r="B137" i="1"/>
  <c r="C137" i="1"/>
  <c r="D137" i="1"/>
  <c r="G137" i="1"/>
  <c r="B138" i="1"/>
  <c r="C138" i="1"/>
  <c r="D138" i="1"/>
  <c r="G138" i="1"/>
  <c r="B139" i="1"/>
  <c r="C139" i="1"/>
  <c r="D139" i="1"/>
  <c r="G139" i="1"/>
  <c r="B140" i="1"/>
  <c r="C140" i="1"/>
  <c r="D140" i="1"/>
  <c r="G140" i="1"/>
  <c r="B141" i="1"/>
  <c r="C141" i="1"/>
  <c r="D141" i="1"/>
  <c r="G141" i="1"/>
  <c r="B142" i="1"/>
  <c r="C142" i="1"/>
  <c r="D142" i="1"/>
  <c r="G142" i="1"/>
  <c r="B143" i="1"/>
  <c r="C143" i="1"/>
  <c r="D143" i="1"/>
  <c r="G143" i="1"/>
  <c r="B144" i="1"/>
  <c r="C144" i="1"/>
  <c r="D144" i="1"/>
  <c r="G144" i="1"/>
  <c r="B145" i="1"/>
  <c r="C145" i="1"/>
  <c r="D145" i="1"/>
  <c r="G145" i="1"/>
  <c r="B146" i="1"/>
  <c r="C146" i="1"/>
  <c r="D146" i="1"/>
  <c r="G146" i="1"/>
  <c r="B147" i="1"/>
  <c r="C147" i="1"/>
  <c r="D147" i="1"/>
  <c r="G147" i="1"/>
  <c r="B148" i="1"/>
  <c r="C148" i="1"/>
  <c r="D148" i="1"/>
  <c r="G148" i="1"/>
  <c r="B149" i="1"/>
  <c r="C149" i="1"/>
  <c r="D149" i="1"/>
  <c r="G149" i="1"/>
  <c r="B150" i="1"/>
  <c r="C150" i="1"/>
  <c r="D150" i="1"/>
  <c r="G150" i="1"/>
  <c r="B151" i="1"/>
  <c r="C151" i="1"/>
  <c r="D151" i="1"/>
  <c r="G151" i="1"/>
  <c r="B152" i="1"/>
  <c r="C152" i="1"/>
  <c r="D152" i="1"/>
  <c r="G152" i="1"/>
  <c r="B153" i="1"/>
  <c r="C153" i="1"/>
  <c r="D153" i="1"/>
  <c r="G153" i="1"/>
  <c r="B154" i="1"/>
  <c r="C154" i="1"/>
  <c r="D154" i="1"/>
  <c r="G154" i="1"/>
  <c r="B155" i="1"/>
  <c r="C155" i="1"/>
  <c r="D155" i="1"/>
  <c r="G155" i="1"/>
  <c r="B156" i="1"/>
  <c r="C156" i="1"/>
  <c r="D156" i="1"/>
  <c r="G156" i="1"/>
  <c r="B157" i="1"/>
  <c r="C157" i="1"/>
  <c r="D157" i="1"/>
  <c r="G157" i="1"/>
  <c r="B158" i="1"/>
  <c r="C158" i="1"/>
  <c r="D158" i="1"/>
  <c r="G158" i="1"/>
  <c r="B159" i="1"/>
  <c r="C159" i="1"/>
  <c r="D159" i="1"/>
  <c r="G159" i="1"/>
  <c r="B160" i="1"/>
  <c r="C160" i="1"/>
  <c r="D160" i="1"/>
  <c r="G160" i="1"/>
  <c r="B161" i="1"/>
  <c r="C161" i="1"/>
  <c r="D161" i="1"/>
  <c r="G161" i="1"/>
  <c r="B162" i="1"/>
  <c r="C162" i="1"/>
  <c r="D162" i="1"/>
  <c r="G162" i="1"/>
  <c r="B163" i="1"/>
  <c r="C163" i="1"/>
  <c r="D163" i="1"/>
  <c r="G163" i="1"/>
  <c r="B164" i="1"/>
  <c r="C164" i="1"/>
  <c r="D164" i="1"/>
  <c r="G164" i="1"/>
  <c r="B165" i="1"/>
  <c r="C165" i="1"/>
  <c r="D165" i="1"/>
  <c r="G165" i="1"/>
  <c r="B166" i="1"/>
  <c r="C166" i="1"/>
  <c r="D166" i="1"/>
  <c r="G166" i="1"/>
  <c r="B167" i="1"/>
  <c r="C167" i="1"/>
  <c r="D167" i="1"/>
  <c r="G167" i="1"/>
  <c r="B168" i="1"/>
  <c r="C168" i="1"/>
  <c r="D168" i="1"/>
  <c r="G168" i="1"/>
  <c r="B169" i="1"/>
  <c r="C169" i="1"/>
  <c r="D169" i="1"/>
  <c r="G169" i="1"/>
  <c r="B170" i="1"/>
  <c r="C170" i="1"/>
  <c r="D170" i="1"/>
  <c r="G170" i="1"/>
  <c r="B171" i="1"/>
  <c r="C171" i="1"/>
  <c r="D171" i="1"/>
  <c r="G171" i="1"/>
  <c r="B172" i="1"/>
  <c r="C172" i="1"/>
  <c r="D172" i="1"/>
  <c r="G172" i="1"/>
  <c r="B173" i="1"/>
  <c r="C173" i="1"/>
  <c r="D173" i="1"/>
  <c r="G173" i="1"/>
  <c r="B174" i="1"/>
  <c r="C174" i="1"/>
  <c r="D174" i="1"/>
  <c r="G174" i="1"/>
  <c r="B175" i="1"/>
  <c r="C175" i="1"/>
  <c r="D175" i="1"/>
  <c r="G175" i="1"/>
  <c r="B176" i="1"/>
  <c r="C176" i="1"/>
  <c r="D176" i="1"/>
  <c r="G176" i="1"/>
  <c r="B177" i="1"/>
  <c r="C177" i="1"/>
  <c r="D177" i="1"/>
  <c r="G177" i="1"/>
  <c r="B178" i="1"/>
  <c r="C178" i="1"/>
  <c r="D178" i="1"/>
  <c r="G178" i="1"/>
  <c r="B179" i="1"/>
  <c r="C179" i="1"/>
  <c r="D179" i="1"/>
  <c r="G179" i="1"/>
  <c r="B180" i="1"/>
  <c r="C180" i="1"/>
  <c r="D180" i="1"/>
  <c r="G180" i="1"/>
  <c r="B181" i="1"/>
  <c r="C181" i="1"/>
  <c r="D181" i="1"/>
  <c r="G181" i="1"/>
  <c r="B182" i="1"/>
  <c r="C182" i="1"/>
  <c r="D182" i="1"/>
  <c r="G182" i="1"/>
  <c r="B183" i="1"/>
  <c r="C183" i="1"/>
  <c r="D183" i="1"/>
  <c r="G183" i="1"/>
  <c r="B184" i="1"/>
  <c r="C184" i="1"/>
  <c r="D184" i="1"/>
  <c r="G184" i="1"/>
  <c r="B185" i="1"/>
  <c r="C185" i="1"/>
  <c r="D185" i="1"/>
  <c r="G185" i="1"/>
  <c r="B186" i="1"/>
  <c r="C186" i="1"/>
  <c r="D186" i="1"/>
  <c r="G186" i="1"/>
  <c r="B187" i="1"/>
  <c r="C187" i="1"/>
  <c r="D187" i="1"/>
  <c r="G187" i="1"/>
  <c r="B188" i="1"/>
  <c r="C188" i="1"/>
  <c r="D188" i="1"/>
  <c r="G188" i="1"/>
  <c r="I188" i="1" s="1"/>
  <c r="B189" i="1"/>
  <c r="C189" i="1"/>
  <c r="D189" i="1"/>
  <c r="G189" i="1"/>
  <c r="B190" i="1"/>
  <c r="C190" i="1"/>
  <c r="D190" i="1"/>
  <c r="G190" i="1"/>
  <c r="I190" i="1" s="1"/>
  <c r="B191" i="1"/>
  <c r="C191" i="1"/>
  <c r="D191" i="1"/>
  <c r="G191" i="1"/>
  <c r="B192" i="1"/>
  <c r="C192" i="1"/>
  <c r="D192" i="1"/>
  <c r="G192" i="1"/>
  <c r="B193" i="1"/>
  <c r="C193" i="1"/>
  <c r="D193" i="1"/>
  <c r="G193" i="1"/>
  <c r="I193" i="1" s="1"/>
  <c r="B194" i="1"/>
  <c r="C194" i="1"/>
  <c r="D194" i="1"/>
  <c r="G194" i="1"/>
  <c r="I194" i="1" s="1"/>
  <c r="B195" i="1"/>
  <c r="C195" i="1"/>
  <c r="D195" i="1"/>
  <c r="G195" i="1"/>
  <c r="I195" i="1" s="1"/>
  <c r="B196" i="1"/>
  <c r="C196" i="1"/>
  <c r="D196" i="1"/>
  <c r="G196" i="1"/>
  <c r="B197" i="1"/>
  <c r="C197" i="1"/>
  <c r="D197" i="1"/>
  <c r="G197" i="1"/>
  <c r="B198" i="1"/>
  <c r="C198" i="1"/>
  <c r="D198" i="1"/>
  <c r="G198" i="1"/>
  <c r="B199" i="1"/>
  <c r="C199" i="1"/>
  <c r="D199" i="1"/>
  <c r="G199" i="1"/>
  <c r="I199" i="1" s="1"/>
  <c r="B200" i="1"/>
  <c r="C200" i="1"/>
  <c r="D200" i="1"/>
  <c r="G200" i="1"/>
  <c r="B201" i="1"/>
  <c r="C201" i="1"/>
  <c r="D201" i="1"/>
  <c r="G201" i="1"/>
  <c r="B202" i="1"/>
  <c r="C202" i="1"/>
  <c r="D202" i="1"/>
  <c r="G202" i="1"/>
  <c r="B203" i="1"/>
  <c r="C203" i="1"/>
  <c r="D203" i="1"/>
  <c r="G203" i="1"/>
  <c r="B204" i="1"/>
  <c r="C204" i="1"/>
  <c r="D204" i="1"/>
  <c r="G204" i="1"/>
  <c r="B205" i="1"/>
  <c r="C205" i="1"/>
  <c r="D205" i="1"/>
  <c r="G205" i="1"/>
  <c r="B206" i="1"/>
  <c r="C206" i="1"/>
  <c r="D206" i="1"/>
  <c r="G206" i="1"/>
  <c r="B207" i="1"/>
  <c r="C207" i="1"/>
  <c r="D207" i="1"/>
  <c r="G207" i="1"/>
  <c r="B208" i="1"/>
  <c r="C208" i="1"/>
  <c r="D208" i="1"/>
  <c r="G208" i="1"/>
  <c r="B209" i="1"/>
  <c r="C209" i="1"/>
  <c r="D209" i="1"/>
  <c r="G209" i="1"/>
  <c r="B210" i="1"/>
  <c r="C210" i="1"/>
  <c r="D210" i="1"/>
  <c r="G210" i="1"/>
  <c r="B211" i="1"/>
  <c r="C211" i="1"/>
  <c r="D211" i="1"/>
  <c r="G211" i="1"/>
  <c r="B212" i="1"/>
  <c r="C212" i="1"/>
  <c r="D212" i="1"/>
  <c r="G212" i="1"/>
  <c r="B213" i="1"/>
  <c r="C213" i="1"/>
  <c r="D213" i="1"/>
  <c r="G213" i="1"/>
  <c r="B214" i="1"/>
  <c r="C214" i="1"/>
  <c r="D214" i="1"/>
  <c r="G214" i="1"/>
  <c r="B215" i="1"/>
  <c r="C215" i="1"/>
  <c r="D215" i="1"/>
  <c r="G215" i="1"/>
  <c r="B216" i="1"/>
  <c r="C216" i="1"/>
  <c r="D216" i="1"/>
  <c r="G216" i="1"/>
  <c r="B217" i="1"/>
  <c r="C217" i="1"/>
  <c r="D217" i="1"/>
  <c r="G217" i="1"/>
  <c r="B218" i="1"/>
  <c r="C218" i="1"/>
  <c r="D218" i="1"/>
  <c r="G218" i="1"/>
  <c r="B219" i="1"/>
  <c r="C219" i="1"/>
  <c r="D219" i="1"/>
  <c r="G219" i="1"/>
  <c r="B220" i="1"/>
  <c r="C220" i="1"/>
  <c r="D220" i="1"/>
  <c r="G220" i="1"/>
  <c r="B221" i="1"/>
  <c r="C221" i="1"/>
  <c r="D221" i="1"/>
  <c r="G221" i="1"/>
  <c r="B222" i="1"/>
  <c r="C222" i="1"/>
  <c r="D222" i="1"/>
  <c r="G222" i="1"/>
  <c r="B223" i="1"/>
  <c r="C223" i="1"/>
  <c r="D223" i="1"/>
  <c r="G223" i="1"/>
  <c r="B224" i="1"/>
  <c r="C224" i="1"/>
  <c r="D224" i="1"/>
  <c r="G224" i="1"/>
  <c r="B225" i="1"/>
  <c r="C225" i="1"/>
  <c r="D225" i="1"/>
  <c r="G225" i="1"/>
  <c r="B226" i="1"/>
  <c r="C226" i="1"/>
  <c r="D226" i="1"/>
  <c r="G226" i="1"/>
  <c r="B227" i="1"/>
  <c r="C227" i="1"/>
  <c r="D227" i="1"/>
  <c r="G227" i="1"/>
  <c r="B228" i="1"/>
  <c r="C228" i="1"/>
  <c r="D228" i="1"/>
  <c r="G228" i="1"/>
  <c r="B229" i="1"/>
  <c r="C229" i="1"/>
  <c r="D229" i="1"/>
  <c r="G229" i="1"/>
  <c r="B230" i="1"/>
  <c r="C230" i="1"/>
  <c r="D230" i="1"/>
  <c r="G230" i="1"/>
  <c r="B231" i="1"/>
  <c r="C231" i="1"/>
  <c r="D231" i="1"/>
  <c r="G231" i="1"/>
  <c r="B232" i="1"/>
  <c r="C232" i="1"/>
  <c r="D232" i="1"/>
  <c r="G232" i="1"/>
  <c r="B233" i="1"/>
  <c r="C233" i="1"/>
  <c r="D233" i="1"/>
  <c r="G233" i="1"/>
  <c r="B234" i="1"/>
  <c r="C234" i="1"/>
  <c r="D234" i="1"/>
  <c r="G234" i="1"/>
  <c r="B235" i="1"/>
  <c r="C235" i="1"/>
  <c r="D235" i="1"/>
  <c r="G235" i="1"/>
  <c r="B236" i="1"/>
  <c r="C236" i="1"/>
  <c r="D236" i="1"/>
  <c r="G236" i="1"/>
  <c r="B237" i="1"/>
  <c r="C237" i="1"/>
  <c r="D237" i="1"/>
  <c r="G237" i="1"/>
  <c r="B238" i="1"/>
  <c r="C238" i="1"/>
  <c r="D238" i="1"/>
  <c r="G238" i="1"/>
  <c r="B239" i="1"/>
  <c r="C239" i="1"/>
  <c r="D239" i="1"/>
  <c r="G239" i="1"/>
  <c r="B240" i="1"/>
  <c r="C240" i="1"/>
  <c r="D240" i="1"/>
  <c r="G240" i="1"/>
  <c r="B241" i="1"/>
  <c r="C241" i="1"/>
  <c r="D241" i="1"/>
  <c r="G241" i="1"/>
  <c r="B242" i="1"/>
  <c r="C242" i="1"/>
  <c r="D242" i="1"/>
  <c r="G242" i="1"/>
  <c r="B243" i="1"/>
  <c r="C243" i="1"/>
  <c r="D243" i="1"/>
  <c r="G243" i="1"/>
  <c r="B244" i="1"/>
  <c r="C244" i="1"/>
  <c r="D244" i="1"/>
  <c r="G244" i="1"/>
  <c r="B245" i="1"/>
  <c r="C245" i="1"/>
  <c r="D245" i="1"/>
  <c r="G245" i="1"/>
  <c r="B246" i="1"/>
  <c r="C246" i="1"/>
  <c r="D246" i="1"/>
  <c r="G246" i="1"/>
  <c r="B247" i="1"/>
  <c r="C247" i="1"/>
  <c r="D247" i="1"/>
  <c r="G247" i="1"/>
  <c r="B248" i="1"/>
  <c r="C248" i="1"/>
  <c r="D248" i="1"/>
  <c r="G248" i="1"/>
  <c r="B249" i="1"/>
  <c r="C249" i="1"/>
  <c r="D249" i="1"/>
  <c r="G249" i="1"/>
  <c r="B250" i="1"/>
  <c r="C250" i="1"/>
  <c r="D250" i="1"/>
  <c r="G250" i="1"/>
  <c r="B251" i="1"/>
  <c r="C251" i="1"/>
  <c r="D251" i="1"/>
  <c r="G251" i="1"/>
  <c r="B252" i="1"/>
  <c r="C252" i="1"/>
  <c r="D252" i="1"/>
  <c r="G252" i="1"/>
  <c r="B253" i="1"/>
  <c r="C253" i="1"/>
  <c r="D253" i="1"/>
  <c r="G253" i="1"/>
  <c r="B254" i="1"/>
  <c r="C254" i="1"/>
  <c r="D254" i="1"/>
  <c r="G254" i="1"/>
  <c r="B255" i="1"/>
  <c r="C255" i="1"/>
  <c r="D255" i="1"/>
  <c r="G255" i="1"/>
  <c r="B256" i="1"/>
  <c r="C256" i="1"/>
  <c r="D256" i="1"/>
  <c r="G256" i="1"/>
  <c r="B257" i="1"/>
  <c r="C257" i="1"/>
  <c r="D257" i="1"/>
  <c r="G257" i="1"/>
  <c r="B258" i="1"/>
  <c r="C258" i="1"/>
  <c r="D258" i="1"/>
  <c r="G258" i="1"/>
  <c r="B259" i="1"/>
  <c r="C259" i="1"/>
  <c r="D259" i="1"/>
  <c r="G259" i="1"/>
  <c r="B260" i="1"/>
  <c r="C260" i="1"/>
  <c r="D260" i="1"/>
  <c r="G260" i="1"/>
  <c r="B261" i="1"/>
  <c r="C261" i="1"/>
  <c r="D261" i="1"/>
  <c r="G261" i="1"/>
  <c r="B262" i="1"/>
  <c r="C262" i="1"/>
  <c r="D262" i="1"/>
  <c r="G262" i="1"/>
  <c r="B263" i="1"/>
  <c r="C263" i="1"/>
  <c r="D263" i="1"/>
  <c r="G263" i="1"/>
  <c r="B264" i="1"/>
  <c r="C264" i="1"/>
  <c r="D264" i="1"/>
  <c r="G264" i="1"/>
  <c r="B265" i="1"/>
  <c r="C265" i="1"/>
  <c r="D265" i="1"/>
  <c r="G265" i="1"/>
  <c r="B266" i="1"/>
  <c r="C266" i="1"/>
  <c r="D266" i="1"/>
  <c r="G266" i="1"/>
  <c r="B267" i="1"/>
  <c r="C267" i="1"/>
  <c r="D267" i="1"/>
  <c r="G267" i="1"/>
  <c r="B268" i="1"/>
  <c r="C268" i="1"/>
  <c r="D268" i="1"/>
  <c r="G268" i="1"/>
  <c r="B269" i="1"/>
  <c r="C269" i="1"/>
  <c r="D269" i="1"/>
  <c r="G269" i="1"/>
  <c r="B270" i="1"/>
  <c r="C270" i="1"/>
  <c r="D270" i="1"/>
  <c r="G270" i="1"/>
  <c r="B271" i="1"/>
  <c r="C271" i="1"/>
  <c r="D271" i="1"/>
  <c r="G271" i="1"/>
  <c r="B272" i="1"/>
  <c r="C272" i="1"/>
  <c r="D272" i="1"/>
  <c r="G272" i="1"/>
  <c r="B273" i="1"/>
  <c r="C273" i="1"/>
  <c r="D273" i="1"/>
  <c r="G273" i="1"/>
  <c r="B274" i="1"/>
  <c r="C274" i="1"/>
  <c r="D274" i="1"/>
  <c r="G274" i="1"/>
  <c r="B275" i="1"/>
  <c r="C275" i="1"/>
  <c r="D275" i="1"/>
  <c r="G275" i="1"/>
  <c r="B276" i="1"/>
  <c r="C276" i="1"/>
  <c r="D276" i="1"/>
  <c r="G276" i="1"/>
  <c r="B277" i="1"/>
  <c r="C277" i="1"/>
  <c r="D277" i="1"/>
  <c r="G277" i="1"/>
  <c r="B278" i="1"/>
  <c r="C278" i="1"/>
  <c r="D278" i="1"/>
  <c r="G278" i="1"/>
  <c r="B279" i="1"/>
  <c r="C279" i="1"/>
  <c r="D279" i="1"/>
  <c r="G279" i="1"/>
  <c r="B280" i="1"/>
  <c r="C280" i="1"/>
  <c r="D280" i="1"/>
  <c r="G280" i="1"/>
  <c r="B281" i="1"/>
  <c r="C281" i="1"/>
  <c r="D281" i="1"/>
  <c r="G281" i="1"/>
  <c r="B282" i="1"/>
  <c r="C282" i="1"/>
  <c r="D282" i="1"/>
  <c r="G282" i="1"/>
  <c r="B283" i="1"/>
  <c r="C283" i="1"/>
  <c r="D283" i="1"/>
  <c r="G283" i="1"/>
  <c r="B284" i="1"/>
  <c r="C284" i="1"/>
  <c r="D284" i="1"/>
  <c r="G284" i="1"/>
  <c r="B285" i="1"/>
  <c r="C285" i="1"/>
  <c r="D285" i="1"/>
  <c r="G285" i="1"/>
  <c r="B286" i="1"/>
  <c r="C286" i="1"/>
  <c r="D286" i="1"/>
  <c r="G286" i="1"/>
  <c r="B287" i="1"/>
  <c r="C287" i="1"/>
  <c r="D287" i="1"/>
  <c r="G287" i="1"/>
  <c r="B288" i="1"/>
  <c r="C288" i="1"/>
  <c r="D288" i="1"/>
  <c r="G288" i="1"/>
  <c r="B289" i="1"/>
  <c r="C289" i="1"/>
  <c r="D289" i="1"/>
  <c r="G289" i="1"/>
  <c r="B290" i="1"/>
  <c r="C290" i="1"/>
  <c r="D290" i="1"/>
  <c r="G290" i="1"/>
  <c r="B3" i="1"/>
  <c r="C3" i="1"/>
  <c r="D3" i="1"/>
  <c r="G3" i="1"/>
  <c r="B291" i="1"/>
  <c r="C291" i="1"/>
  <c r="D291" i="1"/>
  <c r="G291" i="1"/>
  <c r="I291" i="1" s="1"/>
  <c r="B292" i="1"/>
  <c r="C292" i="1"/>
  <c r="D292" i="1"/>
  <c r="G292" i="1"/>
  <c r="I292" i="1" s="1"/>
  <c r="B293" i="1"/>
  <c r="C293" i="1"/>
  <c r="D293" i="1"/>
  <c r="G293" i="1"/>
  <c r="B294" i="1"/>
  <c r="C294" i="1"/>
  <c r="D294" i="1"/>
  <c r="G294" i="1"/>
  <c r="B295" i="1"/>
  <c r="C295" i="1"/>
  <c r="D295" i="1"/>
  <c r="G295" i="1"/>
  <c r="B296" i="1"/>
  <c r="C296" i="1"/>
  <c r="D296" i="1"/>
  <c r="G296" i="1"/>
  <c r="B297" i="1"/>
  <c r="C297" i="1"/>
  <c r="D297" i="1"/>
  <c r="G297" i="1"/>
  <c r="B298" i="1"/>
  <c r="C298" i="1"/>
  <c r="D298" i="1"/>
  <c r="G298" i="1"/>
  <c r="B299" i="1"/>
  <c r="C299" i="1"/>
  <c r="D299" i="1"/>
  <c r="G299" i="1"/>
  <c r="B300" i="1"/>
  <c r="C300" i="1"/>
  <c r="D300" i="1"/>
  <c r="G300" i="1"/>
  <c r="B301" i="1"/>
  <c r="C301" i="1"/>
  <c r="D301" i="1"/>
  <c r="G301" i="1"/>
  <c r="B302" i="1"/>
  <c r="C302" i="1"/>
  <c r="D302" i="1"/>
  <c r="G302" i="1"/>
  <c r="B303" i="1"/>
  <c r="C303" i="1"/>
  <c r="D303" i="1"/>
  <c r="G303" i="1"/>
  <c r="B304" i="1"/>
  <c r="C304" i="1"/>
  <c r="D304" i="1"/>
  <c r="G304" i="1"/>
  <c r="B305" i="1"/>
  <c r="C305" i="1"/>
  <c r="D305" i="1"/>
  <c r="G305" i="1"/>
  <c r="B306" i="1"/>
  <c r="C306" i="1"/>
  <c r="D306" i="1"/>
  <c r="G306" i="1"/>
  <c r="I306" i="1" s="1"/>
  <c r="B307" i="1"/>
  <c r="C307" i="1"/>
  <c r="D307" i="1"/>
  <c r="G307" i="1"/>
  <c r="B308" i="1"/>
  <c r="C308" i="1"/>
  <c r="D308" i="1"/>
  <c r="G308" i="1"/>
  <c r="B309" i="1"/>
  <c r="C309" i="1"/>
  <c r="D309" i="1"/>
  <c r="G309" i="1"/>
  <c r="I309" i="1" s="1"/>
  <c r="B310" i="1"/>
  <c r="C310" i="1"/>
  <c r="D310" i="1"/>
  <c r="G310" i="1"/>
  <c r="I310" i="1" s="1"/>
  <c r="B311" i="1"/>
  <c r="C311" i="1"/>
  <c r="D311" i="1"/>
  <c r="G311" i="1"/>
  <c r="I311" i="1" s="1"/>
  <c r="B4" i="1"/>
  <c r="C4" i="1"/>
  <c r="D4" i="1"/>
  <c r="G4" i="1"/>
  <c r="B312" i="1"/>
  <c r="C312" i="1"/>
  <c r="D312" i="1"/>
  <c r="G312" i="1"/>
  <c r="I312" i="1" s="1"/>
  <c r="B5" i="1"/>
  <c r="C5" i="1"/>
  <c r="D5" i="1"/>
  <c r="G5" i="1"/>
  <c r="B313" i="1"/>
  <c r="C313" i="1"/>
  <c r="D313" i="1"/>
  <c r="G313" i="1"/>
  <c r="I313" i="1" s="1"/>
  <c r="B6" i="1"/>
  <c r="C6" i="1"/>
  <c r="D6" i="1"/>
  <c r="G6" i="1"/>
  <c r="B314" i="1"/>
  <c r="C314" i="1"/>
  <c r="D314" i="1"/>
  <c r="G314" i="1"/>
  <c r="I314" i="1" s="1"/>
  <c r="B315" i="1"/>
  <c r="C315" i="1"/>
  <c r="D315" i="1"/>
  <c r="G315" i="1"/>
  <c r="I315" i="1" s="1"/>
  <c r="B7" i="1"/>
  <c r="C7" i="1"/>
  <c r="D7" i="1"/>
  <c r="G7" i="1"/>
  <c r="B316" i="1"/>
  <c r="C316" i="1"/>
  <c r="D316" i="1"/>
  <c r="G316" i="1"/>
  <c r="I316" i="1" s="1"/>
  <c r="B317" i="1"/>
  <c r="C317" i="1"/>
  <c r="D317" i="1"/>
  <c r="G317" i="1"/>
  <c r="I317" i="1" s="1"/>
  <c r="B8" i="1"/>
  <c r="C8" i="1"/>
  <c r="D8" i="1"/>
  <c r="G8" i="1"/>
  <c r="B318" i="1"/>
  <c r="C318" i="1"/>
  <c r="D318" i="1"/>
  <c r="G318" i="1"/>
  <c r="I318" i="1" s="1"/>
  <c r="B319" i="1"/>
  <c r="C319" i="1"/>
  <c r="D319" i="1"/>
  <c r="G319" i="1"/>
  <c r="I319" i="1" s="1"/>
  <c r="B9" i="1"/>
  <c r="C9" i="1"/>
  <c r="D9" i="1"/>
  <c r="G9" i="1"/>
  <c r="B320" i="1"/>
  <c r="C320" i="1"/>
  <c r="D320" i="1"/>
  <c r="G320" i="1"/>
  <c r="I320" i="1" s="1"/>
  <c r="B321" i="1"/>
  <c r="C321" i="1"/>
  <c r="D321" i="1"/>
  <c r="G321" i="1"/>
  <c r="I321" i="1" s="1"/>
  <c r="B10" i="1"/>
  <c r="C10" i="1"/>
  <c r="D10" i="1"/>
  <c r="G10" i="1"/>
  <c r="B322" i="1"/>
  <c r="C322" i="1"/>
  <c r="D322" i="1"/>
  <c r="G322" i="1"/>
  <c r="I322" i="1" s="1"/>
  <c r="B11" i="1"/>
  <c r="C11" i="1"/>
  <c r="D11" i="1"/>
  <c r="G11" i="1"/>
  <c r="B323" i="1"/>
  <c r="C323" i="1"/>
  <c r="D323" i="1"/>
  <c r="G323" i="1"/>
  <c r="I323" i="1" s="1"/>
  <c r="B324" i="1"/>
  <c r="C324" i="1"/>
  <c r="D324" i="1"/>
  <c r="G324" i="1"/>
  <c r="B325" i="1"/>
  <c r="C325" i="1"/>
  <c r="D325" i="1"/>
  <c r="G325" i="1"/>
  <c r="B326" i="1"/>
  <c r="C326" i="1"/>
  <c r="D326" i="1"/>
  <c r="G326" i="1"/>
  <c r="B327" i="1"/>
  <c r="C327" i="1"/>
  <c r="D327" i="1"/>
  <c r="G327" i="1"/>
  <c r="B328" i="1"/>
  <c r="C328" i="1"/>
  <c r="D328" i="1"/>
  <c r="G328" i="1"/>
  <c r="B329" i="1"/>
  <c r="C329" i="1"/>
  <c r="D329" i="1"/>
  <c r="G329" i="1"/>
  <c r="B330" i="1"/>
  <c r="C330" i="1"/>
  <c r="D330" i="1"/>
  <c r="G330" i="1"/>
  <c r="B12" i="1"/>
  <c r="C12" i="1"/>
  <c r="D12" i="1"/>
  <c r="G12" i="1"/>
  <c r="B331" i="1"/>
  <c r="C331" i="1"/>
  <c r="D331" i="1"/>
  <c r="G331" i="1"/>
  <c r="B332" i="1"/>
  <c r="C332" i="1"/>
  <c r="D332" i="1"/>
  <c r="G332" i="1"/>
  <c r="B333" i="1"/>
  <c r="C333" i="1"/>
  <c r="D333" i="1"/>
  <c r="G333" i="1"/>
  <c r="B334" i="1"/>
  <c r="C334" i="1"/>
  <c r="D334" i="1"/>
  <c r="G334" i="1"/>
  <c r="B335" i="1"/>
  <c r="C335" i="1"/>
  <c r="D335" i="1"/>
  <c r="G335" i="1"/>
  <c r="B336" i="1"/>
  <c r="C336" i="1"/>
  <c r="D336" i="1"/>
  <c r="G336" i="1"/>
  <c r="B337" i="1"/>
  <c r="C337" i="1"/>
  <c r="D337" i="1"/>
  <c r="G337" i="1"/>
  <c r="B338" i="1"/>
  <c r="C338" i="1"/>
  <c r="D338" i="1"/>
  <c r="G338" i="1"/>
  <c r="B339" i="1"/>
  <c r="C339" i="1"/>
  <c r="D339" i="1"/>
  <c r="G339" i="1"/>
  <c r="B340" i="1"/>
  <c r="C340" i="1"/>
  <c r="D340" i="1"/>
  <c r="G340" i="1"/>
  <c r="B341" i="1"/>
  <c r="C341" i="1"/>
  <c r="D341" i="1"/>
  <c r="G341" i="1"/>
  <c r="B342" i="1"/>
  <c r="C342" i="1"/>
  <c r="D342" i="1"/>
  <c r="G342" i="1"/>
  <c r="B343" i="1"/>
  <c r="C343" i="1"/>
  <c r="D343" i="1"/>
  <c r="G343" i="1"/>
  <c r="B344" i="1"/>
  <c r="C344" i="1"/>
  <c r="D344" i="1"/>
  <c r="G344" i="1"/>
  <c r="B345" i="1"/>
  <c r="C345" i="1"/>
  <c r="D345" i="1"/>
  <c r="G345" i="1"/>
  <c r="B346" i="1"/>
  <c r="C346" i="1"/>
  <c r="D346" i="1"/>
  <c r="G346" i="1"/>
  <c r="B347" i="1"/>
  <c r="C347" i="1"/>
  <c r="D347" i="1"/>
  <c r="G347" i="1"/>
  <c r="B348" i="1"/>
  <c r="C348" i="1"/>
  <c r="D348" i="1"/>
  <c r="G348" i="1"/>
  <c r="B349" i="1"/>
  <c r="C349" i="1"/>
  <c r="D349" i="1"/>
  <c r="G349" i="1"/>
  <c r="B350" i="1"/>
  <c r="C350" i="1"/>
  <c r="D350" i="1"/>
  <c r="G350" i="1"/>
  <c r="B351" i="1"/>
  <c r="C351" i="1"/>
  <c r="D351" i="1"/>
  <c r="G351" i="1"/>
  <c r="B352" i="1"/>
  <c r="C352" i="1"/>
  <c r="D352" i="1"/>
  <c r="G352" i="1"/>
  <c r="B353" i="1"/>
  <c r="C353" i="1"/>
  <c r="D353" i="1"/>
  <c r="G353" i="1"/>
  <c r="B354" i="1"/>
  <c r="C354" i="1"/>
  <c r="D354" i="1"/>
  <c r="G354" i="1"/>
  <c r="B355" i="1"/>
  <c r="C355" i="1"/>
  <c r="D355" i="1"/>
  <c r="G355" i="1"/>
  <c r="B356" i="1"/>
  <c r="C356" i="1"/>
  <c r="D356" i="1"/>
  <c r="G356" i="1"/>
  <c r="B357" i="1"/>
  <c r="C357" i="1"/>
  <c r="D357" i="1"/>
  <c r="G357" i="1"/>
  <c r="B358" i="1"/>
  <c r="C358" i="1"/>
  <c r="D358" i="1"/>
  <c r="G358" i="1"/>
  <c r="B359" i="1"/>
  <c r="C359" i="1"/>
  <c r="D359" i="1"/>
  <c r="G359" i="1"/>
  <c r="B360" i="1"/>
  <c r="C360" i="1"/>
  <c r="D360" i="1"/>
  <c r="G360" i="1"/>
  <c r="B361" i="1"/>
  <c r="C361" i="1"/>
  <c r="D361" i="1"/>
  <c r="G361" i="1"/>
  <c r="B362" i="1"/>
  <c r="C362" i="1"/>
  <c r="D362" i="1"/>
  <c r="G362" i="1"/>
  <c r="B363" i="1"/>
  <c r="C363" i="1"/>
  <c r="D363" i="1"/>
  <c r="G363" i="1"/>
  <c r="B364" i="1"/>
  <c r="C364" i="1"/>
  <c r="D364" i="1"/>
  <c r="G364" i="1"/>
  <c r="B365" i="1"/>
  <c r="C365" i="1"/>
  <c r="D365" i="1"/>
  <c r="G365" i="1"/>
  <c r="B366" i="1"/>
  <c r="C366" i="1"/>
  <c r="D366" i="1"/>
  <c r="G366" i="1"/>
  <c r="B367" i="1"/>
  <c r="C367" i="1"/>
  <c r="D367" i="1"/>
  <c r="G367" i="1"/>
  <c r="B368" i="1"/>
  <c r="C368" i="1"/>
  <c r="D368" i="1"/>
  <c r="G368" i="1"/>
  <c r="B369" i="1"/>
  <c r="C369" i="1"/>
  <c r="D369" i="1"/>
  <c r="G369" i="1"/>
  <c r="B370" i="1"/>
  <c r="C370" i="1"/>
  <c r="D370" i="1"/>
  <c r="G370" i="1"/>
  <c r="B371" i="1"/>
  <c r="C371" i="1"/>
  <c r="D371" i="1"/>
  <c r="G371" i="1"/>
  <c r="B372" i="1"/>
  <c r="C372" i="1"/>
  <c r="D372" i="1"/>
  <c r="G372" i="1"/>
  <c r="B373" i="1"/>
  <c r="C373" i="1"/>
  <c r="D373" i="1"/>
  <c r="G373" i="1"/>
  <c r="B374" i="1"/>
  <c r="C374" i="1"/>
  <c r="D374" i="1"/>
  <c r="G374" i="1"/>
  <c r="B375" i="1"/>
  <c r="C375" i="1"/>
  <c r="D375" i="1"/>
  <c r="G375" i="1"/>
  <c r="B376" i="1"/>
  <c r="C376" i="1"/>
  <c r="D376" i="1"/>
  <c r="G376" i="1"/>
  <c r="B377" i="1"/>
  <c r="C377" i="1"/>
  <c r="D377" i="1"/>
  <c r="G377" i="1"/>
  <c r="B378" i="1"/>
  <c r="C378" i="1"/>
  <c r="D378" i="1"/>
  <c r="G378" i="1"/>
  <c r="B379" i="1"/>
  <c r="C379" i="1"/>
  <c r="D379" i="1"/>
  <c r="G379" i="1"/>
  <c r="B380" i="1"/>
  <c r="C380" i="1"/>
  <c r="D380" i="1"/>
  <c r="G380" i="1"/>
  <c r="B381" i="1"/>
  <c r="C381" i="1"/>
  <c r="D381" i="1"/>
  <c r="G381" i="1"/>
  <c r="B382" i="1"/>
  <c r="C382" i="1"/>
  <c r="D382" i="1"/>
  <c r="G382" i="1"/>
  <c r="B383" i="1"/>
  <c r="C383" i="1"/>
  <c r="D383" i="1"/>
  <c r="G383" i="1"/>
  <c r="B384" i="1"/>
  <c r="C384" i="1"/>
  <c r="D384" i="1"/>
  <c r="E384" i="1"/>
  <c r="G384" i="1"/>
  <c r="B385" i="1"/>
  <c r="C385" i="1"/>
  <c r="D385" i="1"/>
  <c r="E385" i="1"/>
  <c r="G385" i="1"/>
  <c r="B386" i="1"/>
  <c r="C386" i="1"/>
  <c r="D386" i="1"/>
  <c r="G386" i="1"/>
  <c r="B387" i="1"/>
  <c r="C387" i="1"/>
  <c r="D387" i="1"/>
  <c r="G387" i="1"/>
  <c r="B388" i="1"/>
  <c r="C388" i="1"/>
  <c r="D388" i="1"/>
  <c r="G388" i="1"/>
  <c r="B389" i="1"/>
  <c r="C389" i="1"/>
  <c r="D389" i="1"/>
  <c r="G389" i="1"/>
  <c r="B390" i="1"/>
  <c r="C390" i="1"/>
  <c r="D390" i="1"/>
  <c r="G390" i="1"/>
  <c r="B391" i="1"/>
  <c r="C391" i="1"/>
  <c r="D391" i="1"/>
  <c r="G391" i="1"/>
  <c r="B392" i="1"/>
  <c r="C392" i="1"/>
  <c r="D392" i="1"/>
  <c r="G392" i="1"/>
  <c r="B393" i="1"/>
  <c r="C393" i="1"/>
  <c r="D393" i="1"/>
  <c r="G393" i="1"/>
  <c r="B394" i="1"/>
  <c r="C394" i="1"/>
  <c r="D394" i="1"/>
  <c r="G394" i="1"/>
  <c r="B395" i="1"/>
  <c r="C395" i="1"/>
  <c r="D395" i="1"/>
  <c r="G395" i="1"/>
  <c r="B396" i="1"/>
  <c r="C396" i="1"/>
  <c r="D396" i="1"/>
  <c r="G396" i="1"/>
  <c r="B397" i="1"/>
  <c r="C397" i="1"/>
  <c r="D397" i="1"/>
  <c r="G397" i="1"/>
  <c r="B398" i="1"/>
  <c r="C398" i="1"/>
  <c r="D398" i="1"/>
  <c r="G398" i="1"/>
  <c r="B399" i="1"/>
  <c r="C399" i="1"/>
  <c r="D399" i="1"/>
  <c r="G399" i="1"/>
  <c r="B400" i="1"/>
  <c r="C400" i="1"/>
  <c r="D400" i="1"/>
  <c r="G400" i="1"/>
  <c r="B401" i="1"/>
  <c r="C401" i="1"/>
  <c r="D401" i="1"/>
  <c r="G401" i="1"/>
  <c r="B402" i="1"/>
  <c r="C402" i="1"/>
  <c r="D402" i="1"/>
  <c r="G402" i="1"/>
  <c r="B403" i="1"/>
  <c r="C403" i="1"/>
  <c r="D403" i="1"/>
  <c r="G403" i="1"/>
  <c r="B404" i="1"/>
  <c r="C404" i="1"/>
  <c r="D404" i="1"/>
  <c r="G404" i="1"/>
  <c r="B405" i="1"/>
  <c r="C405" i="1"/>
  <c r="D405" i="1"/>
  <c r="G405" i="1"/>
  <c r="B406" i="1"/>
  <c r="C406" i="1"/>
  <c r="D406" i="1"/>
  <c r="G406" i="1"/>
  <c r="B407" i="1"/>
  <c r="C407" i="1"/>
  <c r="D407" i="1"/>
  <c r="G407" i="1"/>
  <c r="B408" i="1"/>
  <c r="C408" i="1"/>
  <c r="D408" i="1"/>
  <c r="G408" i="1"/>
  <c r="B409" i="1"/>
  <c r="C409" i="1"/>
  <c r="D409" i="1"/>
  <c r="G409" i="1"/>
  <c r="B410" i="1"/>
  <c r="C410" i="1"/>
  <c r="D410" i="1"/>
  <c r="G410" i="1"/>
  <c r="B411" i="1"/>
  <c r="C411" i="1"/>
  <c r="D411" i="1"/>
  <c r="G411" i="1"/>
  <c r="B412" i="1"/>
  <c r="C412" i="1"/>
  <c r="D412" i="1"/>
  <c r="G412" i="1"/>
  <c r="B413" i="1"/>
  <c r="C413" i="1"/>
  <c r="D413" i="1"/>
  <c r="G413" i="1"/>
  <c r="B414" i="1"/>
  <c r="C414" i="1"/>
  <c r="D414" i="1"/>
  <c r="G414" i="1"/>
  <c r="B415" i="1"/>
  <c r="C415" i="1"/>
  <c r="D415" i="1"/>
  <c r="G415" i="1"/>
  <c r="B416" i="1"/>
  <c r="C416" i="1"/>
  <c r="D416" i="1"/>
  <c r="G416" i="1"/>
  <c r="B417" i="1"/>
  <c r="C417" i="1"/>
  <c r="D417" i="1"/>
  <c r="G417" i="1"/>
  <c r="B418" i="1"/>
  <c r="C418" i="1"/>
  <c r="D418" i="1"/>
  <c r="G418" i="1"/>
  <c r="B419" i="1"/>
  <c r="C419" i="1"/>
  <c r="D419" i="1"/>
  <c r="E419" i="1"/>
  <c r="G419" i="1"/>
  <c r="B420" i="1"/>
  <c r="C420" i="1"/>
  <c r="D420" i="1"/>
  <c r="G420" i="1"/>
  <c r="B421" i="1"/>
  <c r="C421" i="1"/>
  <c r="D421" i="1"/>
  <c r="G421" i="1"/>
  <c r="B422" i="1"/>
  <c r="C422" i="1"/>
  <c r="D422" i="1"/>
  <c r="G422" i="1"/>
  <c r="B423" i="1"/>
  <c r="C423" i="1"/>
  <c r="D423" i="1"/>
  <c r="G423" i="1"/>
  <c r="B424" i="1"/>
  <c r="C424" i="1"/>
  <c r="D424" i="1"/>
  <c r="E424" i="1"/>
  <c r="G424" i="1"/>
  <c r="B425" i="1"/>
  <c r="C425" i="1"/>
  <c r="D425" i="1"/>
  <c r="G425" i="1"/>
  <c r="B426" i="1"/>
  <c r="C426" i="1"/>
  <c r="D426" i="1"/>
  <c r="G426" i="1"/>
  <c r="B427" i="1"/>
  <c r="C427" i="1"/>
  <c r="D427" i="1"/>
  <c r="G427" i="1"/>
  <c r="B428" i="1"/>
  <c r="C428" i="1"/>
  <c r="D428" i="1"/>
  <c r="G428" i="1"/>
  <c r="B429" i="1"/>
  <c r="C429" i="1"/>
  <c r="D429" i="1"/>
  <c r="G429" i="1"/>
  <c r="B430" i="1"/>
  <c r="C430" i="1"/>
  <c r="D430" i="1"/>
  <c r="G430" i="1"/>
  <c r="B431" i="1"/>
  <c r="C431" i="1"/>
  <c r="D431" i="1"/>
  <c r="G431" i="1"/>
  <c r="B432" i="1"/>
  <c r="C432" i="1"/>
  <c r="D432" i="1"/>
  <c r="G432" i="1"/>
  <c r="B433" i="1"/>
  <c r="C433" i="1"/>
  <c r="D433" i="1"/>
  <c r="G433" i="1"/>
  <c r="B434" i="1"/>
  <c r="C434" i="1"/>
  <c r="D434" i="1"/>
  <c r="G434" i="1"/>
  <c r="B435" i="1"/>
  <c r="C435" i="1"/>
  <c r="D435" i="1"/>
  <c r="G435" i="1"/>
  <c r="B436" i="1"/>
  <c r="C436" i="1"/>
  <c r="D436" i="1"/>
  <c r="G436" i="1"/>
  <c r="B437" i="1"/>
  <c r="C437" i="1"/>
  <c r="D437" i="1"/>
  <c r="G437" i="1"/>
  <c r="B438" i="1"/>
  <c r="C438" i="1"/>
  <c r="D438" i="1"/>
  <c r="G438" i="1"/>
  <c r="B439" i="1"/>
  <c r="C439" i="1"/>
  <c r="D439" i="1"/>
  <c r="G439" i="1"/>
  <c r="B440" i="1"/>
  <c r="C440" i="1"/>
  <c r="D440" i="1"/>
  <c r="G440" i="1"/>
  <c r="B441" i="1"/>
  <c r="C441" i="1"/>
  <c r="D441" i="1"/>
  <c r="G441" i="1"/>
  <c r="B442" i="1"/>
  <c r="C442" i="1"/>
  <c r="D442" i="1"/>
  <c r="G442" i="1"/>
  <c r="B443" i="1"/>
  <c r="C443" i="1"/>
  <c r="D443" i="1"/>
  <c r="G443" i="1"/>
  <c r="B444" i="1"/>
  <c r="C444" i="1"/>
  <c r="D444" i="1"/>
  <c r="G444" i="1"/>
  <c r="B445" i="1"/>
  <c r="C445" i="1"/>
  <c r="D445" i="1"/>
  <c r="G445" i="1"/>
  <c r="B446" i="1"/>
  <c r="C446" i="1"/>
  <c r="D446" i="1"/>
  <c r="G446" i="1"/>
  <c r="B447" i="1"/>
  <c r="C447" i="1"/>
  <c r="D447" i="1"/>
  <c r="G447" i="1"/>
  <c r="B448" i="1"/>
  <c r="C448" i="1"/>
  <c r="D448" i="1"/>
  <c r="G448" i="1"/>
  <c r="B449" i="1"/>
  <c r="C449" i="1"/>
  <c r="D449" i="1"/>
  <c r="G449" i="1"/>
  <c r="B450" i="1"/>
  <c r="C450" i="1"/>
  <c r="D450" i="1"/>
  <c r="G450" i="1"/>
  <c r="B451" i="1"/>
  <c r="C451" i="1"/>
  <c r="D451" i="1"/>
  <c r="G451" i="1"/>
  <c r="B452" i="1"/>
  <c r="C452" i="1"/>
  <c r="D452" i="1"/>
  <c r="G452" i="1"/>
  <c r="B453" i="1"/>
  <c r="C453" i="1"/>
  <c r="D453" i="1"/>
  <c r="G453" i="1"/>
  <c r="B454" i="1"/>
  <c r="C454" i="1"/>
  <c r="D454" i="1"/>
  <c r="G454" i="1"/>
  <c r="B455" i="1"/>
  <c r="C455" i="1"/>
  <c r="D455" i="1"/>
  <c r="G455" i="1"/>
  <c r="B456" i="1"/>
  <c r="C456" i="1"/>
  <c r="D456" i="1"/>
  <c r="G456" i="1"/>
  <c r="B457" i="1"/>
  <c r="C457" i="1"/>
  <c r="D457" i="1"/>
  <c r="G457" i="1"/>
  <c r="B458" i="1"/>
  <c r="C458" i="1"/>
  <c r="D458" i="1"/>
  <c r="G458" i="1"/>
  <c r="B459" i="1"/>
  <c r="C459" i="1"/>
  <c r="D459" i="1"/>
  <c r="G459" i="1"/>
  <c r="B460" i="1"/>
  <c r="C460" i="1"/>
  <c r="D460" i="1"/>
  <c r="G460" i="1"/>
  <c r="B461" i="1"/>
  <c r="C461" i="1"/>
  <c r="D461" i="1"/>
  <c r="G461" i="1"/>
  <c r="B462" i="1"/>
  <c r="C462" i="1"/>
  <c r="D462" i="1"/>
  <c r="G462" i="1"/>
  <c r="B463" i="1"/>
  <c r="C463" i="1"/>
  <c r="D463" i="1"/>
  <c r="G463" i="1"/>
  <c r="B464" i="1"/>
  <c r="C464" i="1"/>
  <c r="D464" i="1"/>
  <c r="G464" i="1"/>
  <c r="B465" i="1"/>
  <c r="C465" i="1"/>
  <c r="D465" i="1"/>
  <c r="G465" i="1"/>
  <c r="B466" i="1"/>
  <c r="C466" i="1"/>
  <c r="D466" i="1"/>
  <c r="G466" i="1"/>
  <c r="B467" i="1"/>
  <c r="C467" i="1"/>
  <c r="D467" i="1"/>
  <c r="G467" i="1"/>
  <c r="B468" i="1"/>
  <c r="C468" i="1"/>
  <c r="D468" i="1"/>
  <c r="G468" i="1"/>
  <c r="B469" i="1"/>
  <c r="C469" i="1"/>
  <c r="D469" i="1"/>
  <c r="G469" i="1"/>
  <c r="B470" i="1"/>
  <c r="C470" i="1"/>
  <c r="D470" i="1"/>
  <c r="G470" i="1"/>
  <c r="B471" i="1"/>
  <c r="C471" i="1"/>
  <c r="D471" i="1"/>
  <c r="G471" i="1"/>
  <c r="B472" i="1"/>
  <c r="C472" i="1"/>
  <c r="D472" i="1"/>
  <c r="G472" i="1"/>
  <c r="B473" i="1"/>
  <c r="C473" i="1"/>
  <c r="D473" i="1"/>
  <c r="G473" i="1"/>
  <c r="B474" i="1"/>
  <c r="C474" i="1"/>
  <c r="D474" i="1"/>
  <c r="G474" i="1"/>
  <c r="B475" i="1"/>
  <c r="C475" i="1"/>
  <c r="D475" i="1"/>
  <c r="G475" i="1"/>
  <c r="B476" i="1"/>
  <c r="C476" i="1"/>
  <c r="D476" i="1"/>
  <c r="G476" i="1"/>
  <c r="B477" i="1"/>
  <c r="C477" i="1"/>
  <c r="D477" i="1"/>
  <c r="G477" i="1"/>
  <c r="B478" i="1"/>
  <c r="C478" i="1"/>
  <c r="D478" i="1"/>
  <c r="G478" i="1"/>
  <c r="B479" i="1"/>
  <c r="C479" i="1"/>
  <c r="D479" i="1"/>
  <c r="G479" i="1"/>
  <c r="B480" i="1"/>
  <c r="C480" i="1"/>
  <c r="D480" i="1"/>
  <c r="G480" i="1"/>
  <c r="B481" i="1"/>
  <c r="C481" i="1"/>
  <c r="D481" i="1"/>
  <c r="G481" i="1"/>
  <c r="B482" i="1"/>
  <c r="C482" i="1"/>
  <c r="D482" i="1"/>
  <c r="G482" i="1"/>
  <c r="B483" i="1"/>
  <c r="C483" i="1"/>
  <c r="D483" i="1"/>
  <c r="G483" i="1"/>
  <c r="B484" i="1"/>
  <c r="C484" i="1"/>
  <c r="D484" i="1"/>
  <c r="G484" i="1"/>
  <c r="B485" i="1"/>
  <c r="C485" i="1"/>
  <c r="D485" i="1"/>
  <c r="G485" i="1"/>
  <c r="B486" i="1"/>
  <c r="C486" i="1"/>
  <c r="D486" i="1"/>
  <c r="G486" i="1"/>
  <c r="B487" i="1"/>
  <c r="C487" i="1"/>
  <c r="D487" i="1"/>
  <c r="G487" i="1"/>
  <c r="B488" i="1"/>
  <c r="C488" i="1"/>
  <c r="D488" i="1"/>
  <c r="G488" i="1"/>
  <c r="B489" i="1"/>
  <c r="C489" i="1"/>
  <c r="D489" i="1"/>
  <c r="G489" i="1"/>
  <c r="B490" i="1"/>
  <c r="C490" i="1"/>
  <c r="D490" i="1"/>
  <c r="G490" i="1"/>
  <c r="B491" i="1"/>
  <c r="C491" i="1"/>
  <c r="D491" i="1"/>
  <c r="G491" i="1"/>
  <c r="B492" i="1"/>
  <c r="C492" i="1"/>
  <c r="D492" i="1"/>
  <c r="G492" i="1"/>
  <c r="B493" i="1"/>
  <c r="C493" i="1"/>
  <c r="D493" i="1"/>
  <c r="G493" i="1"/>
  <c r="B494" i="1"/>
  <c r="C494" i="1"/>
  <c r="D494" i="1"/>
  <c r="G494" i="1"/>
  <c r="B495" i="1"/>
  <c r="C495" i="1"/>
  <c r="D495" i="1"/>
  <c r="G495" i="1"/>
  <c r="B496" i="1"/>
  <c r="C496" i="1"/>
  <c r="D496" i="1"/>
  <c r="G496" i="1"/>
  <c r="B497" i="1"/>
  <c r="C497" i="1"/>
  <c r="D497" i="1"/>
  <c r="G497" i="1"/>
  <c r="B498" i="1"/>
  <c r="C498" i="1"/>
  <c r="D498" i="1"/>
  <c r="G498" i="1"/>
  <c r="B499" i="1"/>
  <c r="C499" i="1"/>
  <c r="D499" i="1"/>
  <c r="G499" i="1"/>
  <c r="B500" i="1"/>
  <c r="C500" i="1"/>
  <c r="D500" i="1"/>
  <c r="G500" i="1"/>
  <c r="B501" i="1"/>
  <c r="C501" i="1"/>
  <c r="D501" i="1"/>
  <c r="G501" i="1"/>
  <c r="B502" i="1"/>
  <c r="C502" i="1"/>
  <c r="D502" i="1"/>
  <c r="G502" i="1"/>
  <c r="B503" i="1"/>
  <c r="C503" i="1"/>
  <c r="D503" i="1"/>
  <c r="G503" i="1"/>
  <c r="B504" i="1"/>
  <c r="C504" i="1"/>
  <c r="D504" i="1"/>
  <c r="G504" i="1"/>
  <c r="B505" i="1"/>
  <c r="C505" i="1"/>
  <c r="D505" i="1"/>
  <c r="G505" i="1"/>
  <c r="B506" i="1"/>
  <c r="C506" i="1"/>
  <c r="D506" i="1"/>
  <c r="G506" i="1"/>
  <c r="B507" i="1"/>
  <c r="C507" i="1"/>
  <c r="D507" i="1"/>
  <c r="G507" i="1"/>
  <c r="B508" i="1"/>
  <c r="C508" i="1"/>
  <c r="D508" i="1"/>
  <c r="G508" i="1"/>
  <c r="B509" i="1"/>
  <c r="C509" i="1"/>
  <c r="D509" i="1"/>
  <c r="G509" i="1"/>
  <c r="B510" i="1"/>
  <c r="C510" i="1"/>
  <c r="D510" i="1"/>
  <c r="G510" i="1"/>
  <c r="B511" i="1"/>
  <c r="C511" i="1"/>
  <c r="D511" i="1"/>
  <c r="G511" i="1"/>
  <c r="B512" i="1"/>
  <c r="C512" i="1"/>
  <c r="D512" i="1"/>
  <c r="G512" i="1"/>
  <c r="B513" i="1"/>
  <c r="C513" i="1"/>
  <c r="D513" i="1"/>
  <c r="G513" i="1"/>
  <c r="B514" i="1"/>
  <c r="C514" i="1"/>
  <c r="D514" i="1"/>
  <c r="G514" i="1"/>
  <c r="B515" i="1"/>
  <c r="C515" i="1"/>
  <c r="D515" i="1"/>
  <c r="E515" i="1"/>
  <c r="G515" i="1"/>
  <c r="B516" i="1"/>
  <c r="C516" i="1"/>
  <c r="D516" i="1"/>
  <c r="G516" i="1"/>
  <c r="B517" i="1"/>
  <c r="C517" i="1"/>
  <c r="D517" i="1"/>
  <c r="G517" i="1"/>
  <c r="B518" i="1"/>
  <c r="C518" i="1"/>
  <c r="D518" i="1"/>
  <c r="G518" i="1"/>
  <c r="B519" i="1"/>
  <c r="C519" i="1"/>
  <c r="D519" i="1"/>
  <c r="G519" i="1"/>
  <c r="B520" i="1"/>
  <c r="C520" i="1"/>
  <c r="D520" i="1"/>
  <c r="G520" i="1"/>
  <c r="B521" i="1"/>
  <c r="C521" i="1"/>
  <c r="D521" i="1"/>
  <c r="G521" i="1"/>
  <c r="B522" i="1"/>
  <c r="C522" i="1"/>
  <c r="D522" i="1"/>
  <c r="G522" i="1"/>
  <c r="B713" i="1"/>
  <c r="C713" i="1"/>
  <c r="D713" i="1"/>
  <c r="G713" i="1"/>
  <c r="B523" i="1"/>
  <c r="C523" i="1"/>
  <c r="D523" i="1"/>
  <c r="G523" i="1"/>
  <c r="B524" i="1"/>
  <c r="C524" i="1"/>
  <c r="D524" i="1"/>
  <c r="G524" i="1"/>
  <c r="B525" i="1"/>
  <c r="C525" i="1"/>
  <c r="D525" i="1"/>
  <c r="G525" i="1"/>
  <c r="B526" i="1"/>
  <c r="C526" i="1"/>
  <c r="D526" i="1"/>
  <c r="G526" i="1"/>
  <c r="B527" i="1"/>
  <c r="C527" i="1"/>
  <c r="D527" i="1"/>
  <c r="G527" i="1"/>
  <c r="B528" i="1"/>
  <c r="C528" i="1"/>
  <c r="D528" i="1"/>
  <c r="G528" i="1"/>
  <c r="B529" i="1"/>
  <c r="C529" i="1"/>
  <c r="D529" i="1"/>
  <c r="G529" i="1"/>
  <c r="B530" i="1"/>
  <c r="C530" i="1"/>
  <c r="D530" i="1"/>
  <c r="G530" i="1"/>
  <c r="B531" i="1"/>
  <c r="C531" i="1"/>
  <c r="D531" i="1"/>
  <c r="G531" i="1"/>
  <c r="B532" i="1"/>
  <c r="C532" i="1"/>
  <c r="D532" i="1"/>
  <c r="G532" i="1"/>
  <c r="B533" i="1"/>
  <c r="C533" i="1"/>
  <c r="D533" i="1"/>
  <c r="G533" i="1"/>
  <c r="B534" i="1"/>
  <c r="C534" i="1"/>
  <c r="D534" i="1"/>
  <c r="G534" i="1"/>
  <c r="B535" i="1"/>
  <c r="C535" i="1"/>
  <c r="D535" i="1"/>
  <c r="G535" i="1"/>
  <c r="B536" i="1"/>
  <c r="C536" i="1"/>
  <c r="D536" i="1"/>
  <c r="G536" i="1"/>
  <c r="B537" i="1"/>
  <c r="C537" i="1"/>
  <c r="D537" i="1"/>
  <c r="G537" i="1"/>
  <c r="B538" i="1"/>
  <c r="C538" i="1"/>
  <c r="D538" i="1"/>
  <c r="G538" i="1"/>
  <c r="B539" i="1"/>
  <c r="C539" i="1"/>
  <c r="D539" i="1"/>
  <c r="G539" i="1"/>
  <c r="B540" i="1"/>
  <c r="C540" i="1"/>
  <c r="D540" i="1"/>
  <c r="G540" i="1"/>
  <c r="B541" i="1"/>
  <c r="C541" i="1"/>
  <c r="D541" i="1"/>
  <c r="G541" i="1"/>
  <c r="B542" i="1"/>
  <c r="C542" i="1"/>
  <c r="D542" i="1"/>
  <c r="G542" i="1"/>
  <c r="B543" i="1"/>
  <c r="C543" i="1"/>
  <c r="D543" i="1"/>
  <c r="G543" i="1"/>
  <c r="B544" i="1"/>
  <c r="C544" i="1"/>
  <c r="D544" i="1"/>
  <c r="G544" i="1"/>
  <c r="B545" i="1"/>
  <c r="C545" i="1"/>
  <c r="D545" i="1"/>
  <c r="G545" i="1"/>
  <c r="B546" i="1"/>
  <c r="C546" i="1"/>
  <c r="D546" i="1"/>
  <c r="G546" i="1"/>
  <c r="B547" i="1"/>
  <c r="C547" i="1"/>
  <c r="D547" i="1"/>
  <c r="G547" i="1"/>
  <c r="I547" i="1" s="1"/>
  <c r="B548" i="1"/>
  <c r="C548" i="1"/>
  <c r="D548" i="1"/>
  <c r="G548" i="1"/>
  <c r="B549" i="1"/>
  <c r="C549" i="1"/>
  <c r="D549" i="1"/>
  <c r="G549" i="1"/>
  <c r="B550" i="1"/>
  <c r="C550" i="1"/>
  <c r="D550" i="1"/>
  <c r="G550" i="1"/>
  <c r="B551" i="1"/>
  <c r="C551" i="1"/>
  <c r="D551" i="1"/>
  <c r="G551" i="1"/>
  <c r="B552" i="1"/>
  <c r="C552" i="1"/>
  <c r="D552" i="1"/>
  <c r="G552" i="1"/>
  <c r="B553" i="1"/>
  <c r="C553" i="1"/>
  <c r="D553" i="1"/>
  <c r="G553" i="1"/>
  <c r="B554" i="1"/>
  <c r="C554" i="1"/>
  <c r="D554" i="1"/>
  <c r="G554" i="1"/>
  <c r="B555" i="1"/>
  <c r="C555" i="1"/>
  <c r="D555" i="1"/>
  <c r="G555" i="1"/>
  <c r="B556" i="1"/>
  <c r="C556" i="1"/>
  <c r="D556" i="1"/>
  <c r="G556" i="1"/>
  <c r="B557" i="1"/>
  <c r="C557" i="1"/>
  <c r="D557" i="1"/>
  <c r="G557" i="1"/>
  <c r="B558" i="1"/>
  <c r="C558" i="1"/>
  <c r="D558" i="1"/>
  <c r="G558" i="1"/>
  <c r="B559" i="1"/>
  <c r="C559" i="1"/>
  <c r="D559" i="1"/>
  <c r="G559" i="1"/>
  <c r="I559" i="1" s="1"/>
  <c r="B560" i="1"/>
  <c r="C560" i="1"/>
  <c r="D560" i="1"/>
  <c r="G560" i="1"/>
  <c r="I560" i="1" s="1"/>
  <c r="B561" i="1"/>
  <c r="C561" i="1"/>
  <c r="D561" i="1"/>
  <c r="G561" i="1"/>
  <c r="B562" i="1"/>
  <c r="C562" i="1"/>
  <c r="D562" i="1"/>
  <c r="G562" i="1"/>
  <c r="B563" i="1"/>
  <c r="C563" i="1"/>
  <c r="D563" i="1"/>
  <c r="G563" i="1"/>
  <c r="B564" i="1"/>
  <c r="C564" i="1"/>
  <c r="D564" i="1"/>
  <c r="G564" i="1"/>
  <c r="B565" i="1"/>
  <c r="C565" i="1"/>
  <c r="D565" i="1"/>
  <c r="G565" i="1"/>
  <c r="I565" i="1" s="1"/>
  <c r="B566" i="1"/>
  <c r="C566" i="1"/>
  <c r="D566" i="1"/>
  <c r="G566" i="1"/>
  <c r="B567" i="1"/>
  <c r="C567" i="1"/>
  <c r="D567" i="1"/>
  <c r="G567" i="1"/>
  <c r="B568" i="1"/>
  <c r="C568" i="1"/>
  <c r="D568" i="1"/>
  <c r="G568" i="1"/>
  <c r="B569" i="1"/>
  <c r="C569" i="1"/>
  <c r="D569" i="1"/>
  <c r="G569" i="1"/>
  <c r="B570" i="1"/>
  <c r="C570" i="1"/>
  <c r="D570" i="1"/>
  <c r="G570" i="1"/>
  <c r="B571" i="1"/>
  <c r="C571" i="1"/>
  <c r="D571" i="1"/>
  <c r="G571" i="1"/>
  <c r="B572" i="1"/>
  <c r="C572" i="1"/>
  <c r="D572" i="1"/>
  <c r="G572" i="1"/>
  <c r="B573" i="1"/>
  <c r="C573" i="1"/>
  <c r="D573" i="1"/>
  <c r="G573" i="1"/>
  <c r="B574" i="1"/>
  <c r="C574" i="1"/>
  <c r="D574" i="1"/>
  <c r="G574" i="1"/>
  <c r="B575" i="1"/>
  <c r="C575" i="1"/>
  <c r="D575" i="1"/>
  <c r="G575" i="1"/>
  <c r="B576" i="1"/>
  <c r="C576" i="1"/>
  <c r="D576" i="1"/>
  <c r="G576" i="1"/>
  <c r="B577" i="1"/>
  <c r="C577" i="1"/>
  <c r="D577" i="1"/>
  <c r="G577" i="1"/>
  <c r="I577" i="1" s="1"/>
  <c r="B578" i="1"/>
  <c r="C578" i="1"/>
  <c r="D578" i="1"/>
  <c r="G578" i="1"/>
  <c r="I578" i="1" s="1"/>
  <c r="B579" i="1"/>
  <c r="C579" i="1"/>
  <c r="D579" i="1"/>
  <c r="G579" i="1"/>
  <c r="B580" i="1"/>
  <c r="C580" i="1"/>
  <c r="D580" i="1"/>
  <c r="G580" i="1"/>
  <c r="B581" i="1"/>
  <c r="C581" i="1"/>
  <c r="D581" i="1"/>
  <c r="G581" i="1"/>
  <c r="I581" i="1" s="1"/>
  <c r="B582" i="1"/>
  <c r="C582" i="1"/>
  <c r="D582" i="1"/>
  <c r="G582" i="1"/>
  <c r="I582" i="1" s="1"/>
  <c r="B583" i="1"/>
  <c r="C583" i="1"/>
  <c r="D583" i="1"/>
  <c r="G583" i="1"/>
  <c r="B584" i="1"/>
  <c r="C584" i="1"/>
  <c r="D584" i="1"/>
  <c r="G584" i="1"/>
  <c r="B585" i="1"/>
  <c r="C585" i="1"/>
  <c r="D585" i="1"/>
  <c r="G585" i="1"/>
  <c r="B586" i="1"/>
  <c r="C586" i="1"/>
  <c r="D586" i="1"/>
  <c r="G586" i="1"/>
  <c r="B587" i="1"/>
  <c r="C587" i="1"/>
  <c r="D587" i="1"/>
  <c r="G587" i="1"/>
  <c r="B588" i="1"/>
  <c r="C588" i="1"/>
  <c r="D588" i="1"/>
  <c r="G588" i="1"/>
  <c r="B589" i="1"/>
  <c r="C589" i="1"/>
  <c r="D589" i="1"/>
  <c r="G589" i="1"/>
  <c r="B590" i="1"/>
  <c r="C590" i="1"/>
  <c r="D590" i="1"/>
  <c r="G590" i="1"/>
  <c r="B595" i="1"/>
  <c r="C595" i="1"/>
  <c r="D595" i="1"/>
  <c r="G595" i="1"/>
  <c r="B596" i="1"/>
  <c r="C596" i="1"/>
  <c r="D596" i="1"/>
  <c r="G596" i="1"/>
  <c r="B597" i="1"/>
  <c r="C597" i="1"/>
  <c r="D597" i="1"/>
  <c r="G597" i="1"/>
  <c r="B598" i="1"/>
  <c r="C598" i="1"/>
  <c r="D598" i="1"/>
  <c r="G598" i="1"/>
  <c r="B599" i="1"/>
  <c r="C599" i="1"/>
  <c r="D599" i="1"/>
  <c r="G599" i="1"/>
  <c r="B600" i="1"/>
  <c r="C600" i="1"/>
  <c r="D600" i="1"/>
  <c r="G600" i="1"/>
  <c r="B13" i="1"/>
  <c r="C13" i="1"/>
  <c r="D13" i="1"/>
  <c r="G13" i="1"/>
  <c r="B14" i="1"/>
  <c r="C14" i="1"/>
  <c r="D14" i="1"/>
  <c r="G14" i="1"/>
  <c r="B15" i="1"/>
  <c r="C15" i="1"/>
  <c r="D15" i="1"/>
  <c r="G15" i="1"/>
  <c r="B16" i="1"/>
  <c r="C16" i="1"/>
  <c r="D16" i="1"/>
  <c r="G16" i="1"/>
  <c r="B17" i="1"/>
  <c r="C17" i="1"/>
  <c r="D17" i="1"/>
  <c r="G17" i="1"/>
  <c r="B18" i="1"/>
  <c r="C18" i="1"/>
  <c r="D18" i="1"/>
  <c r="G18" i="1"/>
  <c r="B19" i="1"/>
  <c r="C19" i="1"/>
  <c r="D19" i="1"/>
  <c r="G19" i="1"/>
  <c r="B20" i="1"/>
  <c r="C20" i="1"/>
  <c r="D20" i="1"/>
  <c r="G20" i="1"/>
  <c r="B21" i="1"/>
  <c r="C21" i="1"/>
  <c r="D21" i="1"/>
  <c r="G21" i="1"/>
  <c r="B22" i="1"/>
  <c r="C22" i="1"/>
  <c r="D22" i="1"/>
  <c r="G22" i="1"/>
  <c r="B601" i="1"/>
  <c r="C601" i="1"/>
  <c r="D601" i="1"/>
  <c r="G601" i="1"/>
  <c r="B602" i="1"/>
  <c r="C602" i="1"/>
  <c r="D602" i="1"/>
  <c r="G602" i="1"/>
  <c r="B603" i="1"/>
  <c r="C603" i="1"/>
  <c r="D603" i="1"/>
  <c r="G603" i="1"/>
  <c r="B604" i="1"/>
  <c r="C604" i="1"/>
  <c r="D604" i="1"/>
  <c r="G604" i="1"/>
  <c r="B605" i="1"/>
  <c r="C605" i="1"/>
  <c r="D605" i="1"/>
  <c r="G605" i="1"/>
  <c r="B23" i="1"/>
  <c r="C23" i="1"/>
  <c r="D23" i="1"/>
  <c r="G23" i="1"/>
  <c r="O23" i="1" s="1"/>
  <c r="B606" i="1"/>
  <c r="C606" i="1"/>
  <c r="D606" i="1"/>
  <c r="G606" i="1"/>
  <c r="B607" i="1"/>
  <c r="C607" i="1"/>
  <c r="D607" i="1"/>
  <c r="G607" i="1"/>
  <c r="B608" i="1"/>
  <c r="C608" i="1"/>
  <c r="D608" i="1"/>
  <c r="G608" i="1"/>
  <c r="B609" i="1"/>
  <c r="C609" i="1"/>
  <c r="D609" i="1"/>
  <c r="G609" i="1"/>
  <c r="B610" i="1"/>
  <c r="C610" i="1"/>
  <c r="D610" i="1"/>
  <c r="G610" i="1"/>
  <c r="B611" i="1"/>
  <c r="C611" i="1"/>
  <c r="D611" i="1"/>
  <c r="G611" i="1"/>
  <c r="B612" i="1"/>
  <c r="C612" i="1"/>
  <c r="D612" i="1"/>
  <c r="G612" i="1"/>
  <c r="B613" i="1"/>
  <c r="C613" i="1"/>
  <c r="D613" i="1"/>
  <c r="G613" i="1"/>
  <c r="B614" i="1"/>
  <c r="C614" i="1"/>
  <c r="D614" i="1"/>
  <c r="G614" i="1"/>
  <c r="B615" i="1"/>
  <c r="C615" i="1"/>
  <c r="D615" i="1"/>
  <c r="G615" i="1"/>
  <c r="B616" i="1"/>
  <c r="C616" i="1"/>
  <c r="D616" i="1"/>
  <c r="G616" i="1"/>
  <c r="B617" i="1"/>
  <c r="C617" i="1"/>
  <c r="D617" i="1"/>
  <c r="G617" i="1"/>
  <c r="B618" i="1"/>
  <c r="C618" i="1"/>
  <c r="D618" i="1"/>
  <c r="G618" i="1"/>
  <c r="B619" i="1"/>
  <c r="C619" i="1"/>
  <c r="D619" i="1"/>
  <c r="G619" i="1"/>
  <c r="B620" i="1"/>
  <c r="C620" i="1"/>
  <c r="D620" i="1"/>
  <c r="G620" i="1"/>
  <c r="B24" i="1"/>
  <c r="C24" i="1"/>
  <c r="D24" i="1"/>
  <c r="G24" i="1"/>
  <c r="I24" i="1" s="1"/>
  <c r="O24" i="1" s="1"/>
  <c r="B25" i="1"/>
  <c r="C25" i="1"/>
  <c r="D25" i="1"/>
  <c r="G25" i="1"/>
  <c r="I25" i="1" s="1"/>
  <c r="O25" i="1" s="1"/>
  <c r="B26" i="1"/>
  <c r="C26" i="1"/>
  <c r="D26" i="1"/>
  <c r="G26" i="1"/>
  <c r="I26" i="1" s="1"/>
  <c r="O26" i="1" s="1"/>
  <c r="B621" i="1"/>
  <c r="C621" i="1"/>
  <c r="D621" i="1"/>
  <c r="G621" i="1"/>
  <c r="I621" i="1" s="1"/>
  <c r="B622" i="1"/>
  <c r="C622" i="1"/>
  <c r="D622" i="1"/>
  <c r="G622" i="1"/>
  <c r="B623" i="1"/>
  <c r="C623" i="1"/>
  <c r="D623" i="1"/>
  <c r="G623" i="1"/>
  <c r="B624" i="1"/>
  <c r="C624" i="1"/>
  <c r="D624" i="1"/>
  <c r="G624" i="1"/>
  <c r="B625" i="1"/>
  <c r="C625" i="1"/>
  <c r="D625" i="1"/>
  <c r="G625" i="1"/>
  <c r="B626" i="1"/>
  <c r="C626" i="1"/>
  <c r="D626" i="1"/>
  <c r="G626" i="1"/>
  <c r="B627" i="1"/>
  <c r="C627" i="1"/>
  <c r="D627" i="1"/>
  <c r="G627" i="1"/>
  <c r="I627" i="1" s="1"/>
  <c r="B628" i="1"/>
  <c r="C628" i="1"/>
  <c r="D628" i="1"/>
  <c r="G628" i="1"/>
  <c r="I628" i="1" s="1"/>
  <c r="B629" i="1"/>
  <c r="C629" i="1"/>
  <c r="D629" i="1"/>
  <c r="G629" i="1"/>
  <c r="B630" i="1"/>
  <c r="C630" i="1"/>
  <c r="D630" i="1"/>
  <c r="G630" i="1"/>
  <c r="B631" i="1"/>
  <c r="C631" i="1"/>
  <c r="D631" i="1"/>
  <c r="G631" i="1"/>
  <c r="B632" i="1"/>
  <c r="C632" i="1"/>
  <c r="D632" i="1"/>
  <c r="G632" i="1"/>
  <c r="B633" i="1"/>
  <c r="C633" i="1"/>
  <c r="D633" i="1"/>
  <c r="G633" i="1"/>
  <c r="B634" i="1"/>
  <c r="C634" i="1"/>
  <c r="D634" i="1"/>
  <c r="G634" i="1"/>
  <c r="I634" i="1" s="1"/>
  <c r="P634" i="1" s="1"/>
  <c r="B635" i="1"/>
  <c r="C635" i="1"/>
  <c r="D635" i="1"/>
  <c r="G635" i="1"/>
  <c r="B636" i="1"/>
  <c r="C636" i="1"/>
  <c r="D636" i="1"/>
  <c r="G636" i="1"/>
  <c r="B637" i="1"/>
  <c r="C637" i="1"/>
  <c r="D637" i="1"/>
  <c r="G637" i="1"/>
  <c r="B638" i="1"/>
  <c r="C638" i="1"/>
  <c r="D638" i="1"/>
  <c r="G638" i="1"/>
  <c r="B639" i="1"/>
  <c r="C639" i="1"/>
  <c r="D639" i="1"/>
  <c r="G639" i="1"/>
  <c r="B640" i="1"/>
  <c r="C640" i="1"/>
  <c r="D640" i="1"/>
  <c r="G640" i="1"/>
  <c r="B641" i="1"/>
  <c r="C641" i="1"/>
  <c r="D641" i="1"/>
  <c r="G641" i="1"/>
  <c r="B642" i="1"/>
  <c r="C642" i="1"/>
  <c r="D642" i="1"/>
  <c r="G642" i="1"/>
  <c r="B643" i="1"/>
  <c r="C643" i="1"/>
  <c r="D643" i="1"/>
  <c r="G643" i="1"/>
  <c r="B644" i="1"/>
  <c r="C644" i="1"/>
  <c r="D644" i="1"/>
  <c r="E644" i="1"/>
  <c r="G644" i="1"/>
  <c r="B645" i="1"/>
  <c r="C645" i="1"/>
  <c r="D645" i="1"/>
  <c r="G645" i="1"/>
  <c r="B646" i="1"/>
  <c r="C646" i="1"/>
  <c r="D646" i="1"/>
  <c r="G646" i="1"/>
  <c r="B647" i="1"/>
  <c r="C647" i="1"/>
  <c r="D647" i="1"/>
  <c r="G647" i="1"/>
  <c r="B648" i="1"/>
  <c r="C648" i="1"/>
  <c r="D648" i="1"/>
  <c r="G648" i="1"/>
  <c r="B649" i="1"/>
  <c r="C649" i="1"/>
  <c r="D649" i="1"/>
  <c r="G649" i="1"/>
  <c r="B650" i="1"/>
  <c r="C650" i="1"/>
  <c r="D650" i="1"/>
  <c r="G650" i="1"/>
  <c r="B651" i="1"/>
  <c r="C651" i="1"/>
  <c r="D651" i="1"/>
  <c r="G651" i="1"/>
  <c r="B652" i="1"/>
  <c r="C652" i="1"/>
  <c r="D652" i="1"/>
  <c r="G652" i="1"/>
  <c r="B653" i="1"/>
  <c r="C653" i="1"/>
  <c r="D653" i="1"/>
  <c r="G653" i="1"/>
  <c r="B654" i="1"/>
  <c r="C654" i="1"/>
  <c r="D654" i="1"/>
  <c r="G654" i="1"/>
  <c r="B655" i="1"/>
  <c r="C655" i="1"/>
  <c r="D655" i="1"/>
  <c r="G655" i="1"/>
  <c r="B656" i="1"/>
  <c r="C656" i="1"/>
  <c r="D656" i="1"/>
  <c r="G656" i="1"/>
  <c r="B657" i="1"/>
  <c r="C657" i="1"/>
  <c r="D657" i="1"/>
  <c r="G657" i="1"/>
  <c r="B658" i="1"/>
  <c r="C658" i="1"/>
  <c r="D658" i="1"/>
  <c r="G658" i="1"/>
  <c r="B659" i="1"/>
  <c r="C659" i="1"/>
  <c r="D659" i="1"/>
  <c r="G659" i="1"/>
  <c r="B660" i="1"/>
  <c r="C660" i="1"/>
  <c r="D660" i="1"/>
  <c r="G660" i="1"/>
  <c r="B661" i="1"/>
  <c r="C661" i="1"/>
  <c r="D661" i="1"/>
  <c r="G661" i="1"/>
  <c r="I661" i="1" s="1"/>
  <c r="B714" i="1"/>
  <c r="C714" i="1"/>
  <c r="D714" i="1"/>
  <c r="G714" i="1"/>
  <c r="B715" i="1"/>
  <c r="C715" i="1"/>
  <c r="D715" i="1"/>
  <c r="G715" i="1"/>
  <c r="B716" i="1"/>
  <c r="C716" i="1"/>
  <c r="D716" i="1"/>
  <c r="G716" i="1"/>
  <c r="B717" i="1"/>
  <c r="C717" i="1"/>
  <c r="D717" i="1"/>
  <c r="G717" i="1"/>
  <c r="B718" i="1"/>
  <c r="C718" i="1"/>
  <c r="D718" i="1"/>
  <c r="G718" i="1"/>
  <c r="B719" i="1"/>
  <c r="C719" i="1"/>
  <c r="D719" i="1"/>
  <c r="G719" i="1"/>
  <c r="B720" i="1"/>
  <c r="C720" i="1"/>
  <c r="D720" i="1"/>
  <c r="G720" i="1"/>
  <c r="B721" i="1"/>
  <c r="C721" i="1"/>
  <c r="D721" i="1"/>
  <c r="G721" i="1"/>
  <c r="B722" i="1"/>
  <c r="C722" i="1"/>
  <c r="D722" i="1"/>
  <c r="G722" i="1"/>
  <c r="B723" i="1"/>
  <c r="C723" i="1"/>
  <c r="D723" i="1"/>
  <c r="G723" i="1"/>
  <c r="B724" i="1"/>
  <c r="C724" i="1"/>
  <c r="D724" i="1"/>
  <c r="G724" i="1"/>
  <c r="B725" i="1"/>
  <c r="C725" i="1"/>
  <c r="D725" i="1"/>
  <c r="G725" i="1"/>
  <c r="B726" i="1"/>
  <c r="C726" i="1"/>
  <c r="D726" i="1"/>
  <c r="G726" i="1"/>
  <c r="B727" i="1"/>
  <c r="C727" i="1"/>
  <c r="D727" i="1"/>
  <c r="G727" i="1"/>
  <c r="B728" i="1"/>
  <c r="C728" i="1"/>
  <c r="D728" i="1"/>
  <c r="G728" i="1"/>
  <c r="B729" i="1"/>
  <c r="C729" i="1"/>
  <c r="D729" i="1"/>
  <c r="G729" i="1"/>
  <c r="B690" i="1"/>
  <c r="C690" i="1"/>
  <c r="D690" i="1"/>
  <c r="G690" i="1"/>
  <c r="B730" i="1"/>
  <c r="C730" i="1"/>
  <c r="D730" i="1"/>
  <c r="G730" i="1"/>
  <c r="B731" i="1"/>
  <c r="C731" i="1"/>
  <c r="D731" i="1"/>
  <c r="G731" i="1"/>
  <c r="T714" i="1"/>
  <c r="U714" i="1"/>
  <c r="T715" i="1"/>
  <c r="U715" i="1"/>
  <c r="T716" i="1"/>
  <c r="U716" i="1"/>
  <c r="T717" i="1"/>
  <c r="U717" i="1"/>
  <c r="T718" i="1"/>
  <c r="U718" i="1"/>
  <c r="T719" i="1"/>
  <c r="U719" i="1"/>
  <c r="T720" i="1"/>
  <c r="U720" i="1"/>
  <c r="T721" i="1"/>
  <c r="U721" i="1"/>
  <c r="T722" i="1"/>
  <c r="U722" i="1"/>
  <c r="T723" i="1"/>
  <c r="U723" i="1"/>
  <c r="T724" i="1"/>
  <c r="U724" i="1"/>
  <c r="T725" i="1"/>
  <c r="U725" i="1"/>
  <c r="T726" i="1"/>
  <c r="U726" i="1"/>
  <c r="T727" i="1"/>
  <c r="U727" i="1"/>
  <c r="T728" i="1"/>
  <c r="U728" i="1"/>
  <c r="T729" i="1"/>
  <c r="U729" i="1"/>
  <c r="T690" i="1"/>
  <c r="U690" i="1"/>
  <c r="T730" i="1"/>
  <c r="U730" i="1"/>
  <c r="T731" i="1"/>
  <c r="U731" i="1"/>
  <c r="T28" i="1"/>
  <c r="U28" i="1"/>
  <c r="T29" i="1"/>
  <c r="U29" i="1"/>
  <c r="T30" i="1"/>
  <c r="U30" i="1"/>
  <c r="T31" i="1"/>
  <c r="U31" i="1"/>
  <c r="T32" i="1"/>
  <c r="U32" i="1"/>
  <c r="T33" i="1"/>
  <c r="U33" i="1"/>
  <c r="T34" i="1"/>
  <c r="U34" i="1"/>
  <c r="T35" i="1"/>
  <c r="U35" i="1"/>
  <c r="T36" i="1"/>
  <c r="U36" i="1"/>
  <c r="T37" i="1"/>
  <c r="U37" i="1"/>
  <c r="T38" i="1"/>
  <c r="U38" i="1"/>
  <c r="T39" i="1"/>
  <c r="U39" i="1"/>
  <c r="T40" i="1"/>
  <c r="U40" i="1"/>
  <c r="T41" i="1"/>
  <c r="U41" i="1"/>
  <c r="T42" i="1"/>
  <c r="U42" i="1"/>
  <c r="T43" i="1"/>
  <c r="U43" i="1"/>
  <c r="T44" i="1"/>
  <c r="U44" i="1"/>
  <c r="T45" i="1"/>
  <c r="U45" i="1"/>
  <c r="T46" i="1"/>
  <c r="U46" i="1"/>
  <c r="T47" i="1"/>
  <c r="U47" i="1"/>
  <c r="T48" i="1"/>
  <c r="U48" i="1"/>
  <c r="T49" i="1"/>
  <c r="U49" i="1"/>
  <c r="T50" i="1"/>
  <c r="U50" i="1"/>
  <c r="T51" i="1"/>
  <c r="U51" i="1"/>
  <c r="T52" i="1"/>
  <c r="U52" i="1"/>
  <c r="T53" i="1"/>
  <c r="U53" i="1"/>
  <c r="T54" i="1"/>
  <c r="U54" i="1"/>
  <c r="T55" i="1"/>
  <c r="U55" i="1"/>
  <c r="T56" i="1"/>
  <c r="U56" i="1"/>
  <c r="T57" i="1"/>
  <c r="U57" i="1"/>
  <c r="T58" i="1"/>
  <c r="U58" i="1"/>
  <c r="T59" i="1"/>
  <c r="U59" i="1"/>
  <c r="T60" i="1"/>
  <c r="U60" i="1"/>
  <c r="T61" i="1"/>
  <c r="U61" i="1"/>
  <c r="T62" i="1"/>
  <c r="U62" i="1"/>
  <c r="T63" i="1"/>
  <c r="U63" i="1"/>
  <c r="T64" i="1"/>
  <c r="U64" i="1"/>
  <c r="T65" i="1"/>
  <c r="U65" i="1"/>
  <c r="T66" i="1"/>
  <c r="U66" i="1"/>
  <c r="T67" i="1"/>
  <c r="U67" i="1"/>
  <c r="T68" i="1"/>
  <c r="U68" i="1"/>
  <c r="T69" i="1"/>
  <c r="U69" i="1"/>
  <c r="T70" i="1"/>
  <c r="U70" i="1"/>
  <c r="T71" i="1"/>
  <c r="U71" i="1"/>
  <c r="T72" i="1"/>
  <c r="U72" i="1"/>
  <c r="T73" i="1"/>
  <c r="U73" i="1"/>
  <c r="T74" i="1"/>
  <c r="U74" i="1"/>
  <c r="T75" i="1"/>
  <c r="U75" i="1"/>
  <c r="T76" i="1"/>
  <c r="U76" i="1"/>
  <c r="T77" i="1"/>
  <c r="U77" i="1"/>
  <c r="T78" i="1"/>
  <c r="U78" i="1"/>
  <c r="T79" i="1"/>
  <c r="U79" i="1"/>
  <c r="T80" i="1"/>
  <c r="U80" i="1"/>
  <c r="T81" i="1"/>
  <c r="U81" i="1"/>
  <c r="T82" i="1"/>
  <c r="U82" i="1"/>
  <c r="T83" i="1"/>
  <c r="U83" i="1"/>
  <c r="T84" i="1"/>
  <c r="U84" i="1"/>
  <c r="T85" i="1"/>
  <c r="U85" i="1"/>
  <c r="T86" i="1"/>
  <c r="U86" i="1"/>
  <c r="T87" i="1"/>
  <c r="U87" i="1"/>
  <c r="T88" i="1"/>
  <c r="U88" i="1"/>
  <c r="T89" i="1"/>
  <c r="U89" i="1"/>
  <c r="T90" i="1"/>
  <c r="U90" i="1"/>
  <c r="T91" i="1"/>
  <c r="U91" i="1"/>
  <c r="T92" i="1"/>
  <c r="U92" i="1"/>
  <c r="T93" i="1"/>
  <c r="U93" i="1"/>
  <c r="T94" i="1"/>
  <c r="U94" i="1"/>
  <c r="T95" i="1"/>
  <c r="U95" i="1"/>
  <c r="T96" i="1"/>
  <c r="U96" i="1"/>
  <c r="T97" i="1"/>
  <c r="U97" i="1"/>
  <c r="T98" i="1"/>
  <c r="U98" i="1"/>
  <c r="T99" i="1"/>
  <c r="U99" i="1"/>
  <c r="T100" i="1"/>
  <c r="U100" i="1"/>
  <c r="T101" i="1"/>
  <c r="U101" i="1"/>
  <c r="T102" i="1"/>
  <c r="U102" i="1"/>
  <c r="T103" i="1"/>
  <c r="U103" i="1"/>
  <c r="T104" i="1"/>
  <c r="U104" i="1"/>
  <c r="T105" i="1"/>
  <c r="U105" i="1"/>
  <c r="T106" i="1"/>
  <c r="U106" i="1"/>
  <c r="T107" i="1"/>
  <c r="U107" i="1"/>
  <c r="T108" i="1"/>
  <c r="U108" i="1"/>
  <c r="T109" i="1"/>
  <c r="U109" i="1"/>
  <c r="T110" i="1"/>
  <c r="U110" i="1"/>
  <c r="T111" i="1"/>
  <c r="U111" i="1"/>
  <c r="T112" i="1"/>
  <c r="U112" i="1"/>
  <c r="T113" i="1"/>
  <c r="U113" i="1"/>
  <c r="T114" i="1"/>
  <c r="U114" i="1"/>
  <c r="T115" i="1"/>
  <c r="U115" i="1"/>
  <c r="T116" i="1"/>
  <c r="U116" i="1"/>
  <c r="T117" i="1"/>
  <c r="U117" i="1"/>
  <c r="T118" i="1"/>
  <c r="U118" i="1"/>
  <c r="T119" i="1"/>
  <c r="U119" i="1"/>
  <c r="T120" i="1"/>
  <c r="U120" i="1"/>
  <c r="T121" i="1"/>
  <c r="U121" i="1"/>
  <c r="T122" i="1"/>
  <c r="U122" i="1"/>
  <c r="T123" i="1"/>
  <c r="U123" i="1"/>
  <c r="T124" i="1"/>
  <c r="U124" i="1"/>
  <c r="T125" i="1"/>
  <c r="U125" i="1"/>
  <c r="T126" i="1"/>
  <c r="U126" i="1"/>
  <c r="T127" i="1"/>
  <c r="U127" i="1"/>
  <c r="T128" i="1"/>
  <c r="U128" i="1"/>
  <c r="T129" i="1"/>
  <c r="U129" i="1"/>
  <c r="T130" i="1"/>
  <c r="U130" i="1"/>
  <c r="T131" i="1"/>
  <c r="U131" i="1"/>
  <c r="T132" i="1"/>
  <c r="U132" i="1"/>
  <c r="T133" i="1"/>
  <c r="U133" i="1"/>
  <c r="T134" i="1"/>
  <c r="U134" i="1"/>
  <c r="T135" i="1"/>
  <c r="U135" i="1"/>
  <c r="T136" i="1"/>
  <c r="U136" i="1"/>
  <c r="T137" i="1"/>
  <c r="U137" i="1"/>
  <c r="T138" i="1"/>
  <c r="U138" i="1"/>
  <c r="T139" i="1"/>
  <c r="U139" i="1"/>
  <c r="T140" i="1"/>
  <c r="U140" i="1"/>
  <c r="T141" i="1"/>
  <c r="U141" i="1"/>
  <c r="T142" i="1"/>
  <c r="U142" i="1"/>
  <c r="T143" i="1"/>
  <c r="U143" i="1"/>
  <c r="T144" i="1"/>
  <c r="U144" i="1"/>
  <c r="T145" i="1"/>
  <c r="U145" i="1"/>
  <c r="T146" i="1"/>
  <c r="U146" i="1"/>
  <c r="T147" i="1"/>
  <c r="U147" i="1"/>
  <c r="T148" i="1"/>
  <c r="U148" i="1"/>
  <c r="T149" i="1"/>
  <c r="U149" i="1"/>
  <c r="T150" i="1"/>
  <c r="U150" i="1"/>
  <c r="T151" i="1"/>
  <c r="U151" i="1"/>
  <c r="T152" i="1"/>
  <c r="U152" i="1"/>
  <c r="T153" i="1"/>
  <c r="U153" i="1"/>
  <c r="T154" i="1"/>
  <c r="U154" i="1"/>
  <c r="T155" i="1"/>
  <c r="U155" i="1"/>
  <c r="T156" i="1"/>
  <c r="U156" i="1"/>
  <c r="T157" i="1"/>
  <c r="U157" i="1"/>
  <c r="T158" i="1"/>
  <c r="U158" i="1"/>
  <c r="T159" i="1"/>
  <c r="U159" i="1"/>
  <c r="T160" i="1"/>
  <c r="U160" i="1"/>
  <c r="T161" i="1"/>
  <c r="U161" i="1"/>
  <c r="T162" i="1"/>
  <c r="U162" i="1"/>
  <c r="T163" i="1"/>
  <c r="U163" i="1"/>
  <c r="T164" i="1"/>
  <c r="U164" i="1"/>
  <c r="T165" i="1"/>
  <c r="U165" i="1"/>
  <c r="T166" i="1"/>
  <c r="U166" i="1"/>
  <c r="T167" i="1"/>
  <c r="U167" i="1"/>
  <c r="T168" i="1"/>
  <c r="U168" i="1"/>
  <c r="T169" i="1"/>
  <c r="U169" i="1"/>
  <c r="T170" i="1"/>
  <c r="U170" i="1"/>
  <c r="T171" i="1"/>
  <c r="U171" i="1"/>
  <c r="T172" i="1"/>
  <c r="U172" i="1"/>
  <c r="T173" i="1"/>
  <c r="U173" i="1"/>
  <c r="T174" i="1"/>
  <c r="U174" i="1"/>
  <c r="T175" i="1"/>
  <c r="U175" i="1"/>
  <c r="T176" i="1"/>
  <c r="U176" i="1"/>
  <c r="T177" i="1"/>
  <c r="U177" i="1"/>
  <c r="T178" i="1"/>
  <c r="U178" i="1"/>
  <c r="T179" i="1"/>
  <c r="U179" i="1"/>
  <c r="T180" i="1"/>
  <c r="U180" i="1"/>
  <c r="T181" i="1"/>
  <c r="U181" i="1"/>
  <c r="T182" i="1"/>
  <c r="U182" i="1"/>
  <c r="T183" i="1"/>
  <c r="U183" i="1"/>
  <c r="T184" i="1"/>
  <c r="U184" i="1"/>
  <c r="T185" i="1"/>
  <c r="U185" i="1"/>
  <c r="T186" i="1"/>
  <c r="U186" i="1"/>
  <c r="T187" i="1"/>
  <c r="U187" i="1"/>
  <c r="T188" i="1"/>
  <c r="U188" i="1"/>
  <c r="T189" i="1"/>
  <c r="U189" i="1"/>
  <c r="T190" i="1"/>
  <c r="U190" i="1"/>
  <c r="T191" i="1"/>
  <c r="U191" i="1"/>
  <c r="T192" i="1"/>
  <c r="U192" i="1"/>
  <c r="T193" i="1"/>
  <c r="U193" i="1"/>
  <c r="T194" i="1"/>
  <c r="U194" i="1"/>
  <c r="T195" i="1"/>
  <c r="U195" i="1"/>
  <c r="T196" i="1"/>
  <c r="U196" i="1"/>
  <c r="T197" i="1"/>
  <c r="U197" i="1"/>
  <c r="T198" i="1"/>
  <c r="U198" i="1"/>
  <c r="T199" i="1"/>
  <c r="U199" i="1"/>
  <c r="T200" i="1"/>
  <c r="U200" i="1"/>
  <c r="T201" i="1"/>
  <c r="U201" i="1"/>
  <c r="T202" i="1"/>
  <c r="U202" i="1"/>
  <c r="T203" i="1"/>
  <c r="U203" i="1"/>
  <c r="T204" i="1"/>
  <c r="U204" i="1"/>
  <c r="T205" i="1"/>
  <c r="U205" i="1"/>
  <c r="T206" i="1"/>
  <c r="U206" i="1"/>
  <c r="T207" i="1"/>
  <c r="U207" i="1"/>
  <c r="T208" i="1"/>
  <c r="U208" i="1"/>
  <c r="T209" i="1"/>
  <c r="U209" i="1"/>
  <c r="T210" i="1"/>
  <c r="U210" i="1"/>
  <c r="T211" i="1"/>
  <c r="U211" i="1"/>
  <c r="T212" i="1"/>
  <c r="U212" i="1"/>
  <c r="T213" i="1"/>
  <c r="U213" i="1"/>
  <c r="T214" i="1"/>
  <c r="U214" i="1"/>
  <c r="T215" i="1"/>
  <c r="U215" i="1"/>
  <c r="T216" i="1"/>
  <c r="U216" i="1"/>
  <c r="T217" i="1"/>
  <c r="U217" i="1"/>
  <c r="T218" i="1"/>
  <c r="U218" i="1"/>
  <c r="T219" i="1"/>
  <c r="U219" i="1"/>
  <c r="T220" i="1"/>
  <c r="U220" i="1"/>
  <c r="T221" i="1"/>
  <c r="U221" i="1"/>
  <c r="T222" i="1"/>
  <c r="U222" i="1"/>
  <c r="T223" i="1"/>
  <c r="U223" i="1"/>
  <c r="T224" i="1"/>
  <c r="U224" i="1"/>
  <c r="T225" i="1"/>
  <c r="U225" i="1"/>
  <c r="T226" i="1"/>
  <c r="U226" i="1"/>
  <c r="T227" i="1"/>
  <c r="U227" i="1"/>
  <c r="T228" i="1"/>
  <c r="U228" i="1"/>
  <c r="T229" i="1"/>
  <c r="U229" i="1"/>
  <c r="T230" i="1"/>
  <c r="U230" i="1"/>
  <c r="T231" i="1"/>
  <c r="U231" i="1"/>
  <c r="T232" i="1"/>
  <c r="U232" i="1"/>
  <c r="T233" i="1"/>
  <c r="U233" i="1"/>
  <c r="T234" i="1"/>
  <c r="U234" i="1"/>
  <c r="T235" i="1"/>
  <c r="U235" i="1"/>
  <c r="T236" i="1"/>
  <c r="U236" i="1"/>
  <c r="T237" i="1"/>
  <c r="U237" i="1"/>
  <c r="T238" i="1"/>
  <c r="U238" i="1"/>
  <c r="T239" i="1"/>
  <c r="U239" i="1"/>
  <c r="T240" i="1"/>
  <c r="U240" i="1"/>
  <c r="T241" i="1"/>
  <c r="U241" i="1"/>
  <c r="T242" i="1"/>
  <c r="U242" i="1"/>
  <c r="T243" i="1"/>
  <c r="U243" i="1"/>
  <c r="T244" i="1"/>
  <c r="U244" i="1"/>
  <c r="T245" i="1"/>
  <c r="U245" i="1"/>
  <c r="T246" i="1"/>
  <c r="U246" i="1"/>
  <c r="T247" i="1"/>
  <c r="U247" i="1"/>
  <c r="T248" i="1"/>
  <c r="U248" i="1"/>
  <c r="T249" i="1"/>
  <c r="U249" i="1"/>
  <c r="T250" i="1"/>
  <c r="U250" i="1"/>
  <c r="T251" i="1"/>
  <c r="U251" i="1"/>
  <c r="T252" i="1"/>
  <c r="U252" i="1"/>
  <c r="T253" i="1"/>
  <c r="U253" i="1"/>
  <c r="T254" i="1"/>
  <c r="U254" i="1"/>
  <c r="T255" i="1"/>
  <c r="U255" i="1"/>
  <c r="T256" i="1"/>
  <c r="U256" i="1"/>
  <c r="T257" i="1"/>
  <c r="U257" i="1"/>
  <c r="T258" i="1"/>
  <c r="U258" i="1"/>
  <c r="T259" i="1"/>
  <c r="U259" i="1"/>
  <c r="T260" i="1"/>
  <c r="U260" i="1"/>
  <c r="T261" i="1"/>
  <c r="U261" i="1"/>
  <c r="T262" i="1"/>
  <c r="U262" i="1"/>
  <c r="T263" i="1"/>
  <c r="U263" i="1"/>
  <c r="T264" i="1"/>
  <c r="U264" i="1"/>
  <c r="T265" i="1"/>
  <c r="U265" i="1"/>
  <c r="T266" i="1"/>
  <c r="U266" i="1"/>
  <c r="T267" i="1"/>
  <c r="U267" i="1"/>
  <c r="T268" i="1"/>
  <c r="U268" i="1"/>
  <c r="T269" i="1"/>
  <c r="U269" i="1"/>
  <c r="T270" i="1"/>
  <c r="U270" i="1"/>
  <c r="T271" i="1"/>
  <c r="U271" i="1"/>
  <c r="T272" i="1"/>
  <c r="U272" i="1"/>
  <c r="T273" i="1"/>
  <c r="U273" i="1"/>
  <c r="T274" i="1"/>
  <c r="U274" i="1"/>
  <c r="T275" i="1"/>
  <c r="U275" i="1"/>
  <c r="T276" i="1"/>
  <c r="U276" i="1"/>
  <c r="T277" i="1"/>
  <c r="U277" i="1"/>
  <c r="T278" i="1"/>
  <c r="U278" i="1"/>
  <c r="T279" i="1"/>
  <c r="U279" i="1"/>
  <c r="T280" i="1"/>
  <c r="U280" i="1"/>
  <c r="T281" i="1"/>
  <c r="U281" i="1"/>
  <c r="T282" i="1"/>
  <c r="U282" i="1"/>
  <c r="T283" i="1"/>
  <c r="U283" i="1"/>
  <c r="T284" i="1"/>
  <c r="U284" i="1"/>
  <c r="T285" i="1"/>
  <c r="U285" i="1"/>
  <c r="T286" i="1"/>
  <c r="U286" i="1"/>
  <c r="T287" i="1"/>
  <c r="U287" i="1"/>
  <c r="T288" i="1"/>
  <c r="U288" i="1"/>
  <c r="T289" i="1"/>
  <c r="U289" i="1"/>
  <c r="T290" i="1"/>
  <c r="U290" i="1"/>
  <c r="T3" i="1"/>
  <c r="U3" i="1"/>
  <c r="T291" i="1"/>
  <c r="U291" i="1"/>
  <c r="T292" i="1"/>
  <c r="U292" i="1"/>
  <c r="T293" i="1"/>
  <c r="U293" i="1"/>
  <c r="T294" i="1"/>
  <c r="U294" i="1"/>
  <c r="T295" i="1"/>
  <c r="U295" i="1"/>
  <c r="T296" i="1"/>
  <c r="U296" i="1"/>
  <c r="T297" i="1"/>
  <c r="U297" i="1"/>
  <c r="T298" i="1"/>
  <c r="U298" i="1"/>
  <c r="T299" i="1"/>
  <c r="U299" i="1"/>
  <c r="T300" i="1"/>
  <c r="U300" i="1"/>
  <c r="T301" i="1"/>
  <c r="U301" i="1"/>
  <c r="T302" i="1"/>
  <c r="U302" i="1"/>
  <c r="T303" i="1"/>
  <c r="U303" i="1"/>
  <c r="T304" i="1"/>
  <c r="U304" i="1"/>
  <c r="T305" i="1"/>
  <c r="U305" i="1"/>
  <c r="T306" i="1"/>
  <c r="U306" i="1"/>
  <c r="T307" i="1"/>
  <c r="U307" i="1"/>
  <c r="T308" i="1"/>
  <c r="U308" i="1"/>
  <c r="T309" i="1"/>
  <c r="U309" i="1"/>
  <c r="T310" i="1"/>
  <c r="U310" i="1"/>
  <c r="T311" i="1"/>
  <c r="U311" i="1"/>
  <c r="T4" i="1"/>
  <c r="U4" i="1"/>
  <c r="T312" i="1"/>
  <c r="U312" i="1"/>
  <c r="T5" i="1"/>
  <c r="U5" i="1"/>
  <c r="T313" i="1"/>
  <c r="U313" i="1"/>
  <c r="T6" i="1"/>
  <c r="U6" i="1"/>
  <c r="T314" i="1"/>
  <c r="U314" i="1"/>
  <c r="T315" i="1"/>
  <c r="U315" i="1"/>
  <c r="T7" i="1"/>
  <c r="U7" i="1"/>
  <c r="T316" i="1"/>
  <c r="U316" i="1"/>
  <c r="T317" i="1"/>
  <c r="U317" i="1"/>
  <c r="T8" i="1"/>
  <c r="U8" i="1"/>
  <c r="T318" i="1"/>
  <c r="U318" i="1"/>
  <c r="T319" i="1"/>
  <c r="U319" i="1"/>
  <c r="T9" i="1"/>
  <c r="U9" i="1"/>
  <c r="T320" i="1"/>
  <c r="U320" i="1"/>
  <c r="T321" i="1"/>
  <c r="U321" i="1"/>
  <c r="T10" i="1"/>
  <c r="U10" i="1"/>
  <c r="T322" i="1"/>
  <c r="U322" i="1"/>
  <c r="T11" i="1"/>
  <c r="U11" i="1"/>
  <c r="T323" i="1"/>
  <c r="U323" i="1"/>
  <c r="T324" i="1"/>
  <c r="U324" i="1"/>
  <c r="T325" i="1"/>
  <c r="U325" i="1"/>
  <c r="T326" i="1"/>
  <c r="U326" i="1"/>
  <c r="T327" i="1"/>
  <c r="U327" i="1"/>
  <c r="T328" i="1"/>
  <c r="U328" i="1"/>
  <c r="T329" i="1"/>
  <c r="U329" i="1"/>
  <c r="T330" i="1"/>
  <c r="U330" i="1"/>
  <c r="T12" i="1"/>
  <c r="U12" i="1"/>
  <c r="T331" i="1"/>
  <c r="U331" i="1"/>
  <c r="T332" i="1"/>
  <c r="U332" i="1"/>
  <c r="T333" i="1"/>
  <c r="U333" i="1"/>
  <c r="T334" i="1"/>
  <c r="U334" i="1"/>
  <c r="T335" i="1"/>
  <c r="U335" i="1"/>
  <c r="T336" i="1"/>
  <c r="U336" i="1"/>
  <c r="T337" i="1"/>
  <c r="U337" i="1"/>
  <c r="T338" i="1"/>
  <c r="U338" i="1"/>
  <c r="T339" i="1"/>
  <c r="U339" i="1"/>
  <c r="T340" i="1"/>
  <c r="U340" i="1"/>
  <c r="T341" i="1"/>
  <c r="U341" i="1"/>
  <c r="T342" i="1"/>
  <c r="U342" i="1"/>
  <c r="T343" i="1"/>
  <c r="U343" i="1"/>
  <c r="T344" i="1"/>
  <c r="U344" i="1"/>
  <c r="T345" i="1"/>
  <c r="U345" i="1"/>
  <c r="T346" i="1"/>
  <c r="U346" i="1"/>
  <c r="T347" i="1"/>
  <c r="U347" i="1"/>
  <c r="T348" i="1"/>
  <c r="U348" i="1"/>
  <c r="T349" i="1"/>
  <c r="U349" i="1"/>
  <c r="T350" i="1"/>
  <c r="U350" i="1"/>
  <c r="T351" i="1"/>
  <c r="U351" i="1"/>
  <c r="T352" i="1"/>
  <c r="U352" i="1"/>
  <c r="T353" i="1"/>
  <c r="U353" i="1"/>
  <c r="T354" i="1"/>
  <c r="U354" i="1"/>
  <c r="T355" i="1"/>
  <c r="U355" i="1"/>
  <c r="T356" i="1"/>
  <c r="U356" i="1"/>
  <c r="T357" i="1"/>
  <c r="U357" i="1"/>
  <c r="T358" i="1"/>
  <c r="U358" i="1"/>
  <c r="T359" i="1"/>
  <c r="U359" i="1"/>
  <c r="T360" i="1"/>
  <c r="U360" i="1"/>
  <c r="T361" i="1"/>
  <c r="U361" i="1"/>
  <c r="T362" i="1"/>
  <c r="U362" i="1"/>
  <c r="T363" i="1"/>
  <c r="U363" i="1"/>
  <c r="T364" i="1"/>
  <c r="U364" i="1"/>
  <c r="T365" i="1"/>
  <c r="U365" i="1"/>
  <c r="T366" i="1"/>
  <c r="U366" i="1"/>
  <c r="T367" i="1"/>
  <c r="U367" i="1"/>
  <c r="T368" i="1"/>
  <c r="U368" i="1"/>
  <c r="T369" i="1"/>
  <c r="U369" i="1"/>
  <c r="T370" i="1"/>
  <c r="U370" i="1"/>
  <c r="T371" i="1"/>
  <c r="U371" i="1"/>
  <c r="T372" i="1"/>
  <c r="U372" i="1"/>
  <c r="T373" i="1"/>
  <c r="U373" i="1"/>
  <c r="T374" i="1"/>
  <c r="U374" i="1"/>
  <c r="T375" i="1"/>
  <c r="U375" i="1"/>
  <c r="T376" i="1"/>
  <c r="U376" i="1"/>
  <c r="T377" i="1"/>
  <c r="U377" i="1"/>
  <c r="T378" i="1"/>
  <c r="U378" i="1"/>
  <c r="T379" i="1"/>
  <c r="U379" i="1"/>
  <c r="T380" i="1"/>
  <c r="U380" i="1"/>
  <c r="T381" i="1"/>
  <c r="U381" i="1"/>
  <c r="T382" i="1"/>
  <c r="U382" i="1"/>
  <c r="T383" i="1"/>
  <c r="U383" i="1"/>
  <c r="T384" i="1"/>
  <c r="U384" i="1"/>
  <c r="T385" i="1"/>
  <c r="U385" i="1"/>
  <c r="T386" i="1"/>
  <c r="U386" i="1"/>
  <c r="T387" i="1"/>
  <c r="U387" i="1"/>
  <c r="T388" i="1"/>
  <c r="U388" i="1"/>
  <c r="T389" i="1"/>
  <c r="P389" i="1" s="1"/>
  <c r="U389" i="1"/>
  <c r="T390" i="1"/>
  <c r="U390" i="1"/>
  <c r="T391" i="1"/>
  <c r="U391" i="1"/>
  <c r="T392" i="1"/>
  <c r="U392" i="1"/>
  <c r="T393" i="1"/>
  <c r="U393" i="1"/>
  <c r="T394" i="1"/>
  <c r="U394" i="1"/>
  <c r="T395" i="1"/>
  <c r="U395" i="1"/>
  <c r="T396" i="1"/>
  <c r="U396" i="1"/>
  <c r="T397" i="1"/>
  <c r="U397" i="1"/>
  <c r="T398" i="1"/>
  <c r="U398" i="1"/>
  <c r="T399" i="1"/>
  <c r="U399" i="1"/>
  <c r="T400" i="1"/>
  <c r="U400" i="1"/>
  <c r="T401" i="1"/>
  <c r="U401" i="1"/>
  <c r="T402" i="1"/>
  <c r="U402" i="1"/>
  <c r="T403" i="1"/>
  <c r="U403" i="1"/>
  <c r="T404" i="1"/>
  <c r="U404" i="1"/>
  <c r="T405" i="1"/>
  <c r="U405" i="1"/>
  <c r="T406" i="1"/>
  <c r="U406" i="1"/>
  <c r="T407" i="1"/>
  <c r="U407" i="1"/>
  <c r="T408" i="1"/>
  <c r="U408" i="1"/>
  <c r="T409" i="1"/>
  <c r="U409" i="1"/>
  <c r="T410" i="1"/>
  <c r="U410" i="1"/>
  <c r="T411" i="1"/>
  <c r="U411" i="1"/>
  <c r="T412" i="1"/>
  <c r="U412" i="1"/>
  <c r="T413" i="1"/>
  <c r="U413" i="1"/>
  <c r="T414" i="1"/>
  <c r="U414" i="1"/>
  <c r="T415" i="1"/>
  <c r="U415" i="1"/>
  <c r="T416" i="1"/>
  <c r="U416" i="1"/>
  <c r="T417" i="1"/>
  <c r="U417" i="1"/>
  <c r="T418" i="1"/>
  <c r="U418" i="1"/>
  <c r="T419" i="1"/>
  <c r="U419" i="1"/>
  <c r="T420" i="1"/>
  <c r="U420" i="1"/>
  <c r="T421" i="1"/>
  <c r="U421" i="1"/>
  <c r="T422" i="1"/>
  <c r="U422" i="1"/>
  <c r="T423" i="1"/>
  <c r="U423" i="1"/>
  <c r="T424" i="1"/>
  <c r="U424" i="1"/>
  <c r="T425" i="1"/>
  <c r="U425" i="1"/>
  <c r="T426" i="1"/>
  <c r="U426" i="1"/>
  <c r="T427" i="1"/>
  <c r="U427" i="1"/>
  <c r="T428" i="1"/>
  <c r="U428" i="1"/>
  <c r="T429" i="1"/>
  <c r="U429" i="1"/>
  <c r="T430" i="1"/>
  <c r="U430" i="1"/>
  <c r="T431" i="1"/>
  <c r="U431" i="1"/>
  <c r="T432" i="1"/>
  <c r="U432" i="1"/>
  <c r="T433" i="1"/>
  <c r="U433" i="1"/>
  <c r="T434" i="1"/>
  <c r="U434" i="1"/>
  <c r="T435" i="1"/>
  <c r="U435" i="1"/>
  <c r="T436" i="1"/>
  <c r="U436" i="1"/>
  <c r="T437" i="1"/>
  <c r="U437" i="1"/>
  <c r="T438" i="1"/>
  <c r="U438" i="1"/>
  <c r="T439" i="1"/>
  <c r="U439" i="1"/>
  <c r="T440" i="1"/>
  <c r="U440" i="1"/>
  <c r="T441" i="1"/>
  <c r="U441" i="1"/>
  <c r="T442" i="1"/>
  <c r="U442" i="1"/>
  <c r="T443" i="1"/>
  <c r="U443" i="1"/>
  <c r="T444" i="1"/>
  <c r="U444" i="1"/>
  <c r="T445" i="1"/>
  <c r="U445" i="1"/>
  <c r="T446" i="1"/>
  <c r="U446" i="1"/>
  <c r="T447" i="1"/>
  <c r="U447" i="1"/>
  <c r="T448" i="1"/>
  <c r="U448" i="1"/>
  <c r="T449" i="1"/>
  <c r="U449" i="1"/>
  <c r="T450" i="1"/>
  <c r="U450" i="1"/>
  <c r="T451" i="1"/>
  <c r="U451" i="1"/>
  <c r="T452" i="1"/>
  <c r="U452" i="1"/>
  <c r="T453" i="1"/>
  <c r="U453" i="1"/>
  <c r="T454" i="1"/>
  <c r="U454" i="1"/>
  <c r="T455" i="1"/>
  <c r="U455" i="1"/>
  <c r="T456" i="1"/>
  <c r="U456" i="1"/>
  <c r="T457" i="1"/>
  <c r="U457" i="1"/>
  <c r="T458" i="1"/>
  <c r="U458" i="1"/>
  <c r="T459" i="1"/>
  <c r="U459" i="1"/>
  <c r="T460" i="1"/>
  <c r="U460" i="1"/>
  <c r="T461" i="1"/>
  <c r="U461" i="1"/>
  <c r="T462" i="1"/>
  <c r="U462" i="1"/>
  <c r="T463" i="1"/>
  <c r="U463" i="1"/>
  <c r="T464" i="1"/>
  <c r="U464" i="1"/>
  <c r="T465" i="1"/>
  <c r="U465" i="1"/>
  <c r="T466" i="1"/>
  <c r="U466" i="1"/>
  <c r="T467" i="1"/>
  <c r="U467" i="1"/>
  <c r="T468" i="1"/>
  <c r="U468" i="1"/>
  <c r="T469" i="1"/>
  <c r="U469" i="1"/>
  <c r="T470" i="1"/>
  <c r="U470" i="1"/>
  <c r="T471" i="1"/>
  <c r="U471" i="1"/>
  <c r="T472" i="1"/>
  <c r="U472" i="1"/>
  <c r="T473" i="1"/>
  <c r="U473" i="1"/>
  <c r="T474" i="1"/>
  <c r="U474" i="1"/>
  <c r="T475" i="1"/>
  <c r="U475" i="1"/>
  <c r="T476" i="1"/>
  <c r="U476" i="1"/>
  <c r="T477" i="1"/>
  <c r="U477" i="1"/>
  <c r="T478" i="1"/>
  <c r="U478" i="1"/>
  <c r="T479" i="1"/>
  <c r="U479" i="1"/>
  <c r="T480" i="1"/>
  <c r="U480" i="1"/>
  <c r="T481" i="1"/>
  <c r="U481" i="1"/>
  <c r="T482" i="1"/>
  <c r="U482" i="1"/>
  <c r="T483" i="1"/>
  <c r="U483" i="1"/>
  <c r="T484" i="1"/>
  <c r="U484" i="1"/>
  <c r="T485" i="1"/>
  <c r="U485" i="1"/>
  <c r="T486" i="1"/>
  <c r="U486" i="1"/>
  <c r="T487" i="1"/>
  <c r="U487" i="1"/>
  <c r="T488" i="1"/>
  <c r="U488" i="1"/>
  <c r="T489" i="1"/>
  <c r="U489" i="1"/>
  <c r="T490" i="1"/>
  <c r="U490" i="1"/>
  <c r="T491" i="1"/>
  <c r="U491" i="1"/>
  <c r="T492" i="1"/>
  <c r="U492" i="1"/>
  <c r="T493" i="1"/>
  <c r="U493" i="1"/>
  <c r="T494" i="1"/>
  <c r="U494" i="1"/>
  <c r="T495" i="1"/>
  <c r="U495" i="1"/>
  <c r="T496" i="1"/>
  <c r="U496" i="1"/>
  <c r="T497" i="1"/>
  <c r="U497" i="1"/>
  <c r="T498" i="1"/>
  <c r="U498" i="1"/>
  <c r="T499" i="1"/>
  <c r="U499" i="1"/>
  <c r="T500" i="1"/>
  <c r="U500" i="1"/>
  <c r="T501" i="1"/>
  <c r="U501" i="1"/>
  <c r="T502" i="1"/>
  <c r="U502" i="1"/>
  <c r="T503" i="1"/>
  <c r="U503" i="1"/>
  <c r="T504" i="1"/>
  <c r="U504" i="1"/>
  <c r="T505" i="1"/>
  <c r="U505" i="1"/>
  <c r="T506" i="1"/>
  <c r="U506" i="1"/>
  <c r="T507" i="1"/>
  <c r="U507" i="1"/>
  <c r="T508" i="1"/>
  <c r="U508" i="1"/>
  <c r="T509" i="1"/>
  <c r="U509" i="1"/>
  <c r="T510" i="1"/>
  <c r="U510" i="1"/>
  <c r="T511" i="1"/>
  <c r="U511" i="1"/>
  <c r="T512" i="1"/>
  <c r="U512" i="1"/>
  <c r="T513" i="1"/>
  <c r="U513" i="1"/>
  <c r="T514" i="1"/>
  <c r="U514" i="1"/>
  <c r="T515" i="1"/>
  <c r="U515" i="1"/>
  <c r="T516" i="1"/>
  <c r="U516" i="1"/>
  <c r="T517" i="1"/>
  <c r="U517" i="1"/>
  <c r="T518" i="1"/>
  <c r="U518" i="1"/>
  <c r="T519" i="1"/>
  <c r="U519" i="1"/>
  <c r="T520" i="1"/>
  <c r="U520" i="1"/>
  <c r="T521" i="1"/>
  <c r="U521" i="1"/>
  <c r="T522" i="1"/>
  <c r="U522" i="1"/>
  <c r="T713" i="1"/>
  <c r="U713" i="1"/>
  <c r="T523" i="1"/>
  <c r="U523" i="1"/>
  <c r="T524" i="1"/>
  <c r="U524" i="1"/>
  <c r="T525" i="1"/>
  <c r="U525" i="1"/>
  <c r="T526" i="1"/>
  <c r="U526" i="1"/>
  <c r="T527" i="1"/>
  <c r="U527" i="1"/>
  <c r="T528" i="1"/>
  <c r="U528" i="1"/>
  <c r="T529" i="1"/>
  <c r="U529" i="1"/>
  <c r="T530" i="1"/>
  <c r="U530" i="1"/>
  <c r="T531" i="1"/>
  <c r="U531" i="1"/>
  <c r="T532" i="1"/>
  <c r="U532" i="1"/>
  <c r="T533" i="1"/>
  <c r="U533" i="1"/>
  <c r="T534" i="1"/>
  <c r="U534" i="1"/>
  <c r="T535" i="1"/>
  <c r="U535" i="1"/>
  <c r="T536" i="1"/>
  <c r="U536" i="1"/>
  <c r="T537" i="1"/>
  <c r="U537" i="1"/>
  <c r="T538" i="1"/>
  <c r="U538" i="1"/>
  <c r="T539" i="1"/>
  <c r="U539" i="1"/>
  <c r="T540" i="1"/>
  <c r="U540" i="1"/>
  <c r="T541" i="1"/>
  <c r="U541" i="1"/>
  <c r="T542" i="1"/>
  <c r="U542" i="1"/>
  <c r="T543" i="1"/>
  <c r="P543" i="1" s="1"/>
  <c r="AA543" i="1" s="1"/>
  <c r="U543" i="1"/>
  <c r="T544" i="1"/>
  <c r="U544" i="1"/>
  <c r="T545" i="1"/>
  <c r="U545" i="1"/>
  <c r="T546" i="1"/>
  <c r="U546" i="1"/>
  <c r="T547" i="1"/>
  <c r="U547" i="1"/>
  <c r="T548" i="1"/>
  <c r="U548" i="1"/>
  <c r="T549" i="1"/>
  <c r="U549" i="1"/>
  <c r="T550" i="1"/>
  <c r="U550" i="1"/>
  <c r="T551" i="1"/>
  <c r="U551" i="1"/>
  <c r="T552" i="1"/>
  <c r="U552" i="1"/>
  <c r="T553" i="1"/>
  <c r="U553" i="1"/>
  <c r="T554" i="1"/>
  <c r="U554" i="1"/>
  <c r="T555" i="1"/>
  <c r="U555" i="1"/>
  <c r="T556" i="1"/>
  <c r="U556" i="1"/>
  <c r="T557" i="1"/>
  <c r="U557" i="1"/>
  <c r="T558" i="1"/>
  <c r="U558" i="1"/>
  <c r="T559" i="1"/>
  <c r="U559" i="1"/>
  <c r="T560" i="1"/>
  <c r="U560" i="1"/>
  <c r="T561" i="1"/>
  <c r="U561" i="1"/>
  <c r="T562" i="1"/>
  <c r="U562" i="1"/>
  <c r="T563" i="1"/>
  <c r="U563" i="1"/>
  <c r="T564" i="1"/>
  <c r="U564" i="1"/>
  <c r="T565" i="1"/>
  <c r="U565" i="1"/>
  <c r="T566" i="1"/>
  <c r="U566" i="1"/>
  <c r="T567" i="1"/>
  <c r="U567" i="1"/>
  <c r="T568" i="1"/>
  <c r="U568" i="1"/>
  <c r="T569" i="1"/>
  <c r="U569" i="1"/>
  <c r="T570" i="1"/>
  <c r="U570" i="1"/>
  <c r="T571" i="1"/>
  <c r="U571" i="1"/>
  <c r="T572" i="1"/>
  <c r="U572" i="1"/>
  <c r="T573" i="1"/>
  <c r="U573" i="1"/>
  <c r="T574" i="1"/>
  <c r="U574" i="1"/>
  <c r="T575" i="1"/>
  <c r="U575" i="1"/>
  <c r="T576" i="1"/>
  <c r="U576" i="1"/>
  <c r="T577" i="1"/>
  <c r="U577" i="1"/>
  <c r="T578" i="1"/>
  <c r="U578" i="1"/>
  <c r="T579" i="1"/>
  <c r="U579" i="1"/>
  <c r="T580" i="1"/>
  <c r="U580" i="1"/>
  <c r="T581" i="1"/>
  <c r="U581" i="1"/>
  <c r="T582" i="1"/>
  <c r="U582" i="1"/>
  <c r="T583" i="1"/>
  <c r="U583" i="1"/>
  <c r="T584" i="1"/>
  <c r="U584" i="1"/>
  <c r="T585" i="1"/>
  <c r="U585" i="1"/>
  <c r="T586" i="1"/>
  <c r="U586" i="1"/>
  <c r="T587" i="1"/>
  <c r="U587" i="1"/>
  <c r="T588" i="1"/>
  <c r="U588" i="1"/>
  <c r="T589" i="1"/>
  <c r="U589" i="1"/>
  <c r="T590" i="1"/>
  <c r="U590" i="1"/>
  <c r="T595" i="1"/>
  <c r="U595" i="1"/>
  <c r="T596" i="1"/>
  <c r="U596" i="1"/>
  <c r="T597" i="1"/>
  <c r="U597" i="1"/>
  <c r="T598" i="1"/>
  <c r="U598" i="1"/>
  <c r="T599" i="1"/>
  <c r="U599" i="1"/>
  <c r="T600" i="1"/>
  <c r="U600" i="1"/>
  <c r="T13" i="1"/>
  <c r="U13" i="1"/>
  <c r="T14" i="1"/>
  <c r="U14" i="1"/>
  <c r="T15" i="1"/>
  <c r="U15" i="1"/>
  <c r="T16" i="1"/>
  <c r="U16" i="1"/>
  <c r="T17" i="1"/>
  <c r="U17" i="1"/>
  <c r="T18" i="1"/>
  <c r="U18" i="1"/>
  <c r="T19" i="1"/>
  <c r="U19" i="1"/>
  <c r="T20" i="1"/>
  <c r="U20" i="1"/>
  <c r="T21" i="1"/>
  <c r="U21" i="1"/>
  <c r="T22" i="1"/>
  <c r="U22" i="1"/>
  <c r="T601" i="1"/>
  <c r="U601" i="1"/>
  <c r="T602" i="1"/>
  <c r="U602" i="1"/>
  <c r="T603" i="1"/>
  <c r="U603" i="1"/>
  <c r="T604" i="1"/>
  <c r="U604" i="1"/>
  <c r="T605" i="1"/>
  <c r="U605" i="1"/>
  <c r="T23" i="1"/>
  <c r="U23" i="1"/>
  <c r="T606" i="1"/>
  <c r="U606" i="1"/>
  <c r="T607" i="1"/>
  <c r="U607" i="1"/>
  <c r="T608" i="1"/>
  <c r="U608" i="1"/>
  <c r="T609" i="1"/>
  <c r="U609" i="1"/>
  <c r="T610" i="1"/>
  <c r="U610" i="1"/>
  <c r="T611" i="1"/>
  <c r="U611" i="1"/>
  <c r="T612" i="1"/>
  <c r="U612" i="1"/>
  <c r="T613" i="1"/>
  <c r="U613" i="1"/>
  <c r="T614" i="1"/>
  <c r="U614" i="1"/>
  <c r="T615" i="1"/>
  <c r="U615" i="1"/>
  <c r="T616" i="1"/>
  <c r="U616" i="1"/>
  <c r="T617" i="1"/>
  <c r="U617" i="1"/>
  <c r="T618" i="1"/>
  <c r="U618" i="1"/>
  <c r="T619" i="1"/>
  <c r="U619" i="1"/>
  <c r="T620" i="1"/>
  <c r="U620" i="1"/>
  <c r="T24" i="1"/>
  <c r="U24" i="1"/>
  <c r="T25" i="1"/>
  <c r="U25" i="1"/>
  <c r="T26" i="1"/>
  <c r="U26" i="1"/>
  <c r="T621" i="1"/>
  <c r="U621" i="1"/>
  <c r="T622" i="1"/>
  <c r="P622" i="1" s="1"/>
  <c r="R622" i="1" s="1"/>
  <c r="U622" i="1"/>
  <c r="T623" i="1"/>
  <c r="U623" i="1"/>
  <c r="T624" i="1"/>
  <c r="U624" i="1"/>
  <c r="T625" i="1"/>
  <c r="U625" i="1"/>
  <c r="T626" i="1"/>
  <c r="U626" i="1"/>
  <c r="T627" i="1"/>
  <c r="U627" i="1"/>
  <c r="T628" i="1"/>
  <c r="U628" i="1"/>
  <c r="T629" i="1"/>
  <c r="U629" i="1"/>
  <c r="T630" i="1"/>
  <c r="U630" i="1"/>
  <c r="T631" i="1"/>
  <c r="U631" i="1"/>
  <c r="T632" i="1"/>
  <c r="U632" i="1"/>
  <c r="T633" i="1"/>
  <c r="U633" i="1"/>
  <c r="T634" i="1"/>
  <c r="U634" i="1"/>
  <c r="T635" i="1"/>
  <c r="U635" i="1"/>
  <c r="T636" i="1"/>
  <c r="U636" i="1"/>
  <c r="T637" i="1"/>
  <c r="U637" i="1"/>
  <c r="T638" i="1"/>
  <c r="U638" i="1"/>
  <c r="T639" i="1"/>
  <c r="U639" i="1"/>
  <c r="T640" i="1"/>
  <c r="U640" i="1"/>
  <c r="T641" i="1"/>
  <c r="U641" i="1"/>
  <c r="T642" i="1"/>
  <c r="U642" i="1"/>
  <c r="T643" i="1"/>
  <c r="U643" i="1"/>
  <c r="T644" i="1"/>
  <c r="U644" i="1"/>
  <c r="T645" i="1"/>
  <c r="U645" i="1"/>
  <c r="T646" i="1"/>
  <c r="U646" i="1"/>
  <c r="T647" i="1"/>
  <c r="U647" i="1"/>
  <c r="T648" i="1"/>
  <c r="U648" i="1"/>
  <c r="T649" i="1"/>
  <c r="U649" i="1"/>
  <c r="T650" i="1"/>
  <c r="U650" i="1"/>
  <c r="T651" i="1"/>
  <c r="U651" i="1"/>
  <c r="T652" i="1"/>
  <c r="U652" i="1"/>
  <c r="T653" i="1"/>
  <c r="U653" i="1"/>
  <c r="T654" i="1"/>
  <c r="U654" i="1"/>
  <c r="T655" i="1"/>
  <c r="U655" i="1"/>
  <c r="T656" i="1"/>
  <c r="U656" i="1"/>
  <c r="T657" i="1"/>
  <c r="U657" i="1"/>
  <c r="T658" i="1"/>
  <c r="U658" i="1"/>
  <c r="T659" i="1"/>
  <c r="U659" i="1"/>
  <c r="T660" i="1"/>
  <c r="U660" i="1"/>
  <c r="T661" i="1"/>
  <c r="U661" i="1"/>
  <c r="U27" i="1"/>
  <c r="T27" i="1"/>
  <c r="G27" i="1"/>
  <c r="D27" i="1"/>
  <c r="B27" i="1"/>
  <c r="C27" i="1"/>
  <c r="E111" i="1" l="1"/>
  <c r="E710" i="1"/>
  <c r="X710" i="1" s="1"/>
  <c r="E293" i="1"/>
  <c r="E230" i="1"/>
  <c r="E693" i="1"/>
  <c r="X693" i="1" s="1"/>
  <c r="E101" i="1"/>
  <c r="E441" i="1"/>
  <c r="E156" i="1"/>
  <c r="E707" i="1"/>
  <c r="X707" i="1" s="1"/>
  <c r="Z707" i="1" s="1"/>
  <c r="Y712" i="1"/>
  <c r="Z712" i="1"/>
  <c r="E709" i="1"/>
  <c r="X709" i="1" s="1"/>
  <c r="Z709" i="1" s="1"/>
  <c r="E708" i="1"/>
  <c r="X708" i="1" s="1"/>
  <c r="Y708" i="1" s="1"/>
  <c r="E711" i="1"/>
  <c r="X711" i="1" s="1"/>
  <c r="Y711" i="1" s="1"/>
  <c r="E434" i="1"/>
  <c r="E487" i="1"/>
  <c r="E422" i="1"/>
  <c r="E605" i="1"/>
  <c r="E561" i="1"/>
  <c r="E6" i="1"/>
  <c r="E14" i="1"/>
  <c r="E575" i="1"/>
  <c r="E312" i="1"/>
  <c r="E363" i="1"/>
  <c r="Y710" i="1"/>
  <c r="Z710" i="1"/>
  <c r="E482" i="1"/>
  <c r="E547" i="1"/>
  <c r="E364" i="1"/>
  <c r="E19" i="1"/>
  <c r="E203" i="1"/>
  <c r="E452" i="1"/>
  <c r="E189" i="1"/>
  <c r="E592" i="1"/>
  <c r="X592" i="1" s="1"/>
  <c r="Y592" i="1" s="1"/>
  <c r="E705" i="1"/>
  <c r="X705" i="1" s="1"/>
  <c r="Y705" i="1" s="1"/>
  <c r="E504" i="1"/>
  <c r="E492" i="1"/>
  <c r="E353" i="1"/>
  <c r="E273" i="1"/>
  <c r="E231" i="1"/>
  <c r="E569" i="1"/>
  <c r="E437" i="1"/>
  <c r="E730" i="1"/>
  <c r="E526" i="1"/>
  <c r="E233" i="1"/>
  <c r="E553" i="1"/>
  <c r="E589" i="1"/>
  <c r="E207" i="1"/>
  <c r="E588" i="1"/>
  <c r="E593" i="1"/>
  <c r="X593" i="1" s="1"/>
  <c r="Y593" i="1" s="1"/>
  <c r="E694" i="1"/>
  <c r="X694" i="1" s="1"/>
  <c r="Y694" i="1" s="1"/>
  <c r="E488" i="1"/>
  <c r="E154" i="1"/>
  <c r="E330" i="1"/>
  <c r="E155" i="1"/>
  <c r="E75" i="1"/>
  <c r="E272" i="1"/>
  <c r="E718" i="1"/>
  <c r="E610" i="1"/>
  <c r="E591" i="1"/>
  <c r="X591" i="1" s="1"/>
  <c r="Z591" i="1" s="1"/>
  <c r="E594" i="1"/>
  <c r="X594" i="1" s="1"/>
  <c r="Y594" i="1" s="1"/>
  <c r="E599" i="1"/>
  <c r="E92" i="1"/>
  <c r="E361" i="1"/>
  <c r="E134" i="1"/>
  <c r="E546" i="1"/>
  <c r="E493" i="1"/>
  <c r="E280" i="1"/>
  <c r="AA389" i="1"/>
  <c r="E695" i="1"/>
  <c r="X695" i="1" s="1"/>
  <c r="Y695" i="1" s="1"/>
  <c r="E643" i="1"/>
  <c r="E450" i="1"/>
  <c r="E697" i="1"/>
  <c r="X697" i="1" s="1"/>
  <c r="Y697" i="1" s="1"/>
  <c r="E696" i="1"/>
  <c r="X696" i="1" s="1"/>
  <c r="Y696" i="1" s="1"/>
  <c r="E682" i="1"/>
  <c r="X682" i="1" s="1"/>
  <c r="Y682" i="1" s="1"/>
  <c r="E347" i="1"/>
  <c r="E96" i="1"/>
  <c r="E360" i="1"/>
  <c r="E191" i="1"/>
  <c r="E116" i="1"/>
  <c r="E215" i="1"/>
  <c r="E620" i="1"/>
  <c r="E473" i="1"/>
  <c r="E471" i="1"/>
  <c r="E199" i="1"/>
  <c r="E629" i="1"/>
  <c r="E308" i="1"/>
  <c r="E357" i="1"/>
  <c r="E336" i="1"/>
  <c r="E138" i="1"/>
  <c r="E251" i="1"/>
  <c r="E329" i="1"/>
  <c r="E160" i="1"/>
  <c r="E716" i="1"/>
  <c r="E451" i="1"/>
  <c r="E555" i="1"/>
  <c r="E703" i="1"/>
  <c r="X703" i="1" s="1"/>
  <c r="Y703" i="1" s="1"/>
  <c r="E700" i="1"/>
  <c r="X700" i="1" s="1"/>
  <c r="Z700" i="1" s="1"/>
  <c r="E140" i="1"/>
  <c r="E494" i="1"/>
  <c r="E612" i="1"/>
  <c r="E264" i="1"/>
  <c r="E530" i="1"/>
  <c r="E281" i="1"/>
  <c r="E600" i="1"/>
  <c r="E704" i="1"/>
  <c r="X704" i="1" s="1"/>
  <c r="Y704" i="1" s="1"/>
  <c r="E701" i="1"/>
  <c r="X701" i="1" s="1"/>
  <c r="Z701" i="1" s="1"/>
  <c r="E699" i="1"/>
  <c r="X699" i="1" s="1"/>
  <c r="Y699" i="1" s="1"/>
  <c r="E702" i="1"/>
  <c r="X702" i="1" s="1"/>
  <c r="Y702" i="1" s="1"/>
  <c r="E698" i="1"/>
  <c r="X698" i="1" s="1"/>
  <c r="Z698" i="1" s="1"/>
  <c r="E181" i="1"/>
  <c r="E332" i="1"/>
  <c r="E161" i="1"/>
  <c r="E603" i="1"/>
  <c r="E306" i="1"/>
  <c r="E227" i="1"/>
  <c r="E427" i="1"/>
  <c r="AA634" i="1"/>
  <c r="AA622" i="1"/>
  <c r="Y693" i="1"/>
  <c r="Z693" i="1"/>
  <c r="E583" i="1"/>
  <c r="E706" i="1"/>
  <c r="X706" i="1" s="1"/>
  <c r="E568" i="1"/>
  <c r="E558" i="1"/>
  <c r="E676" i="1"/>
  <c r="X676" i="1" s="1"/>
  <c r="E318" i="1"/>
  <c r="E673" i="1"/>
  <c r="X673" i="1" s="1"/>
  <c r="E394" i="1"/>
  <c r="E57" i="1"/>
  <c r="E675" i="1"/>
  <c r="X675" i="1" s="1"/>
  <c r="E225" i="1"/>
  <c r="E684" i="1"/>
  <c r="X684" i="1" s="1"/>
  <c r="E382" i="1"/>
  <c r="E142" i="1"/>
  <c r="E536" i="1"/>
  <c r="E175" i="1"/>
  <c r="E22" i="1"/>
  <c r="E680" i="1"/>
  <c r="X680" i="1" s="1"/>
  <c r="E551" i="1"/>
  <c r="E240" i="1"/>
  <c r="E679" i="1"/>
  <c r="X679" i="1" s="1"/>
  <c r="E528" i="1"/>
  <c r="E604" i="1"/>
  <c r="E689" i="1"/>
  <c r="X689" i="1" s="1"/>
  <c r="E677" i="1"/>
  <c r="X677" i="1" s="1"/>
  <c r="E688" i="1"/>
  <c r="X688" i="1" s="1"/>
  <c r="E201" i="1"/>
  <c r="E687" i="1"/>
  <c r="X687" i="1" s="1"/>
  <c r="E5" i="1"/>
  <c r="E686" i="1"/>
  <c r="X686" i="1" s="1"/>
  <c r="E674" i="1"/>
  <c r="X674" i="1" s="1"/>
  <c r="E499" i="1"/>
  <c r="E392" i="1"/>
  <c r="E685" i="1"/>
  <c r="X685" i="1" s="1"/>
  <c r="E637" i="1"/>
  <c r="R30" i="16"/>
  <c r="R22" i="16"/>
  <c r="R28" i="16"/>
  <c r="R29" i="16"/>
  <c r="E651" i="1"/>
  <c r="E563" i="1"/>
  <c r="E307" i="1"/>
  <c r="R27" i="16"/>
  <c r="R26" i="16"/>
  <c r="R25" i="16"/>
  <c r="R23" i="16"/>
  <c r="R19" i="16"/>
  <c r="R24" i="16"/>
  <c r="E399" i="1"/>
  <c r="E460" i="1"/>
  <c r="E543" i="1"/>
  <c r="E314" i="1"/>
  <c r="E565" i="1"/>
  <c r="E663" i="1"/>
  <c r="X663" i="1" s="1"/>
  <c r="E325" i="1"/>
  <c r="E535" i="1"/>
  <c r="E379" i="1"/>
  <c r="E184" i="1"/>
  <c r="E165" i="1"/>
  <c r="E197" i="1"/>
  <c r="E483" i="1"/>
  <c r="E416" i="1"/>
  <c r="E17" i="1"/>
  <c r="E578" i="1"/>
  <c r="R8" i="16"/>
  <c r="E396" i="1"/>
  <c r="E80" i="1"/>
  <c r="E219" i="1"/>
  <c r="E550" i="1"/>
  <c r="E342" i="1"/>
  <c r="E417" i="1"/>
  <c r="E221" i="1"/>
  <c r="E367" i="1"/>
  <c r="E89" i="1"/>
  <c r="E405" i="1"/>
  <c r="E210" i="1"/>
  <c r="E296" i="1"/>
  <c r="E683" i="1"/>
  <c r="X683" i="1" s="1"/>
  <c r="E377" i="1"/>
  <c r="E143" i="1"/>
  <c r="E386" i="1"/>
  <c r="E398" i="1"/>
  <c r="E15" i="1"/>
  <c r="E297" i="1"/>
  <c r="E681" i="1"/>
  <c r="X681" i="1" s="1"/>
  <c r="E169" i="1"/>
  <c r="E166" i="1"/>
  <c r="E333" i="1"/>
  <c r="E480" i="1"/>
  <c r="E445" i="1"/>
  <c r="E470" i="1"/>
  <c r="E352" i="1"/>
  <c r="E349" i="1"/>
  <c r="E18" i="1"/>
  <c r="E7" i="1"/>
  <c r="E11" i="1"/>
  <c r="E292" i="1"/>
  <c r="E317" i="1"/>
  <c r="E118" i="1"/>
  <c r="E678" i="1"/>
  <c r="X678" i="1" s="1"/>
  <c r="E498" i="1"/>
  <c r="E348" i="1"/>
  <c r="E95" i="1"/>
  <c r="E639" i="1"/>
  <c r="E139" i="1"/>
  <c r="E414" i="1"/>
  <c r="E204" i="1"/>
  <c r="E722" i="1"/>
  <c r="E211" i="1"/>
  <c r="E110" i="1"/>
  <c r="E517" i="1"/>
  <c r="E152" i="1"/>
  <c r="E412" i="1"/>
  <c r="E415" i="1"/>
  <c r="E98" i="1"/>
  <c r="E625" i="1"/>
  <c r="E645" i="1"/>
  <c r="E652" i="1"/>
  <c r="E208" i="1"/>
  <c r="E41" i="1"/>
  <c r="E397" i="1"/>
  <c r="E16" i="1"/>
  <c r="E509" i="1"/>
  <c r="E413" i="1"/>
  <c r="E218" i="1"/>
  <c r="E122" i="1"/>
  <c r="E343" i="1"/>
  <c r="E616" i="1"/>
  <c r="E376" i="1"/>
  <c r="E182" i="1"/>
  <c r="E186" i="1"/>
  <c r="E290" i="1"/>
  <c r="E479" i="1"/>
  <c r="E462" i="1"/>
  <c r="E461" i="1"/>
  <c r="E548" i="1"/>
  <c r="E195" i="1"/>
  <c r="E20" i="1"/>
  <c r="E577" i="1"/>
  <c r="E24" i="1"/>
  <c r="E320" i="1"/>
  <c r="E13" i="1"/>
  <c r="E692" i="1"/>
  <c r="X692" i="1" s="1"/>
  <c r="E144" i="1"/>
  <c r="E90" i="1"/>
  <c r="E243" i="1"/>
  <c r="E539" i="1"/>
  <c r="E220" i="1"/>
  <c r="E401" i="1"/>
  <c r="E464" i="1"/>
  <c r="E321" i="1"/>
  <c r="E485" i="1"/>
  <c r="E278" i="1"/>
  <c r="E519" i="1"/>
  <c r="E513" i="1"/>
  <c r="E229" i="1"/>
  <c r="E213" i="1"/>
  <c r="E631" i="1"/>
  <c r="E60" i="1"/>
  <c r="E525" i="1"/>
  <c r="E337" i="1"/>
  <c r="E715" i="1"/>
  <c r="E171" i="1"/>
  <c r="E654" i="1"/>
  <c r="E510" i="1"/>
  <c r="E387" i="1"/>
  <c r="E341" i="1"/>
  <c r="E529" i="1"/>
  <c r="E370" i="1"/>
  <c r="E647" i="1"/>
  <c r="E45" i="1"/>
  <c r="E124" i="1"/>
  <c r="E390" i="1"/>
  <c r="E521" i="1"/>
  <c r="E690" i="1"/>
  <c r="E512" i="1"/>
  <c r="E511" i="1"/>
  <c r="R9" i="16"/>
  <c r="E433" i="1"/>
  <c r="E162" i="1"/>
  <c r="E247" i="1"/>
  <c r="E180" i="1"/>
  <c r="E334" i="1"/>
  <c r="E402" i="1"/>
  <c r="E484" i="1"/>
  <c r="E507" i="1"/>
  <c r="E584" i="1"/>
  <c r="R17" i="16"/>
  <c r="E457" i="1"/>
  <c r="E456" i="1"/>
  <c r="E580" i="1"/>
  <c r="E311" i="1"/>
  <c r="E4" i="1"/>
  <c r="E291" i="1"/>
  <c r="E319" i="1"/>
  <c r="E671" i="1"/>
  <c r="X671" i="1" s="1"/>
  <c r="E438" i="1"/>
  <c r="E373" i="1"/>
  <c r="E313" i="1"/>
  <c r="R12" i="16"/>
  <c r="E443" i="1"/>
  <c r="E726" i="1"/>
  <c r="E672" i="1"/>
  <c r="X672" i="1" s="1"/>
  <c r="E34" i="1"/>
  <c r="E294" i="1"/>
  <c r="E531" i="1"/>
  <c r="E284" i="1"/>
  <c r="E300" i="1"/>
  <c r="E276" i="1"/>
  <c r="E432" i="1"/>
  <c r="E249" i="1"/>
  <c r="E440" i="1"/>
  <c r="E560" i="1"/>
  <c r="E633" i="1"/>
  <c r="E279" i="1"/>
  <c r="E431" i="1"/>
  <c r="E185" i="1"/>
  <c r="E55" i="1"/>
  <c r="R15" i="16"/>
  <c r="R2" i="16"/>
  <c r="E37" i="1"/>
  <c r="E66" i="1"/>
  <c r="E562" i="1"/>
  <c r="R13" i="16"/>
  <c r="R3" i="16"/>
  <c r="R6" i="16"/>
  <c r="R18" i="16"/>
  <c r="R16" i="16"/>
  <c r="R7" i="16"/>
  <c r="R14" i="16"/>
  <c r="R11" i="16"/>
  <c r="R10" i="16"/>
  <c r="R5" i="16"/>
  <c r="R4" i="16"/>
  <c r="E53" i="1"/>
  <c r="E56" i="1"/>
  <c r="E127" i="1"/>
  <c r="E723" i="1"/>
  <c r="E103" i="1"/>
  <c r="E540" i="1"/>
  <c r="E660" i="1"/>
  <c r="E147" i="1"/>
  <c r="E82" i="1"/>
  <c r="E653" i="1"/>
  <c r="E406" i="1"/>
  <c r="E409" i="1"/>
  <c r="E537" i="1"/>
  <c r="E282" i="1"/>
  <c r="E174" i="1"/>
  <c r="E335" i="1"/>
  <c r="E400" i="1"/>
  <c r="E478" i="1"/>
  <c r="E469" i="1"/>
  <c r="E634" i="1"/>
  <c r="E194" i="1"/>
  <c r="E21" i="1"/>
  <c r="E582" i="1"/>
  <c r="E310" i="1"/>
  <c r="E121" i="1"/>
  <c r="E288" i="1"/>
  <c r="E506" i="1"/>
  <c r="E496" i="1"/>
  <c r="E286" i="1"/>
  <c r="E362" i="1"/>
  <c r="E136" i="1"/>
  <c r="E209" i="1"/>
  <c r="E100" i="1"/>
  <c r="E474" i="1"/>
  <c r="E426" i="1"/>
  <c r="E159" i="1"/>
  <c r="E395" i="1"/>
  <c r="E79" i="1"/>
  <c r="E640" i="1"/>
  <c r="E277" i="1"/>
  <c r="E579" i="1"/>
  <c r="E524" i="1"/>
  <c r="E613" i="1"/>
  <c r="E446" i="1"/>
  <c r="E650" i="1"/>
  <c r="E259" i="1"/>
  <c r="E442" i="1"/>
  <c r="E670" i="1"/>
  <c r="X670" i="1" s="1"/>
  <c r="E216" i="1"/>
  <c r="E459" i="1"/>
  <c r="E67" i="1"/>
  <c r="E418" i="1"/>
  <c r="E491" i="1"/>
  <c r="E125" i="1"/>
  <c r="E261" i="1"/>
  <c r="E47" i="1"/>
  <c r="E648" i="1"/>
  <c r="E97" i="1"/>
  <c r="E84" i="1"/>
  <c r="E729" i="1"/>
  <c r="E598" i="1"/>
  <c r="E365" i="1"/>
  <c r="E212" i="1"/>
  <c r="E158" i="1"/>
  <c r="E228" i="1"/>
  <c r="E137" i="1"/>
  <c r="E86" i="1"/>
  <c r="E388" i="1"/>
  <c r="E346" i="1"/>
  <c r="E721" i="1"/>
  <c r="E149" i="1"/>
  <c r="E465" i="1"/>
  <c r="E514" i="1"/>
  <c r="E720" i="1"/>
  <c r="E339" i="1"/>
  <c r="E331" i="1"/>
  <c r="E322" i="1"/>
  <c r="E205" i="1"/>
  <c r="E91" i="1"/>
  <c r="E646" i="1"/>
  <c r="E29" i="1"/>
  <c r="E102" i="1"/>
  <c r="E486" i="1"/>
  <c r="E595" i="1"/>
  <c r="E68" i="1"/>
  <c r="E532" i="1"/>
  <c r="E429" i="1"/>
  <c r="E74" i="1"/>
  <c r="E153" i="1"/>
  <c r="E630" i="1"/>
  <c r="E609" i="1"/>
  <c r="E586" i="1"/>
  <c r="E614" i="1"/>
  <c r="E271" i="1"/>
  <c r="E358" i="1"/>
  <c r="E27" i="1"/>
  <c r="E105" i="1"/>
  <c r="E606" i="1"/>
  <c r="E520" i="1"/>
  <c r="E383" i="1"/>
  <c r="E173" i="1"/>
  <c r="E183" i="1"/>
  <c r="E659" i="1"/>
  <c r="E345" i="1"/>
  <c r="E505" i="1"/>
  <c r="E455" i="1"/>
  <c r="E115" i="1"/>
  <c r="E581" i="1"/>
  <c r="E621" i="1"/>
  <c r="E126" i="1"/>
  <c r="E564" i="1"/>
  <c r="E283" i="1"/>
  <c r="E217" i="1"/>
  <c r="E299" i="1"/>
  <c r="E128" i="1"/>
  <c r="E408" i="1"/>
  <c r="E99" i="1"/>
  <c r="E83" i="1"/>
  <c r="E664" i="1"/>
  <c r="X664" i="1" s="1"/>
  <c r="E198" i="1"/>
  <c r="E289" i="1"/>
  <c r="E193" i="1"/>
  <c r="E77" i="1"/>
  <c r="E135" i="1"/>
  <c r="E31" i="1"/>
  <c r="E607" i="1"/>
  <c r="E636" i="1"/>
  <c r="O634" i="1"/>
  <c r="O306" i="1"/>
  <c r="P306" i="1"/>
  <c r="P199" i="1"/>
  <c r="O199" i="1"/>
  <c r="P195" i="1"/>
  <c r="O195" i="1"/>
  <c r="P194" i="1"/>
  <c r="O194" i="1"/>
  <c r="P193" i="1"/>
  <c r="O193" i="1"/>
  <c r="P190" i="1"/>
  <c r="O190" i="1"/>
  <c r="P188" i="1"/>
  <c r="O188" i="1"/>
  <c r="P115" i="1"/>
  <c r="O115" i="1"/>
  <c r="P311" i="1"/>
  <c r="O311" i="1"/>
  <c r="P627" i="1"/>
  <c r="O627" i="1"/>
  <c r="P322" i="1"/>
  <c r="O322" i="1"/>
  <c r="P292" i="1"/>
  <c r="O292" i="1"/>
  <c r="P319" i="1"/>
  <c r="O319" i="1"/>
  <c r="P317" i="1"/>
  <c r="O317" i="1"/>
  <c r="P315" i="1"/>
  <c r="O315" i="1"/>
  <c r="P312" i="1"/>
  <c r="O312" i="1"/>
  <c r="P577" i="1"/>
  <c r="O577" i="1"/>
  <c r="P547" i="1"/>
  <c r="O547" i="1"/>
  <c r="P320" i="1"/>
  <c r="O320" i="1"/>
  <c r="P621" i="1"/>
  <c r="O621" i="1"/>
  <c r="P313" i="1"/>
  <c r="O313" i="1"/>
  <c r="P560" i="1"/>
  <c r="O560" i="1"/>
  <c r="P323" i="1"/>
  <c r="R323" i="1" s="1"/>
  <c r="O323" i="1"/>
  <c r="P318" i="1"/>
  <c r="R318" i="1" s="1"/>
  <c r="O318" i="1"/>
  <c r="P310" i="1"/>
  <c r="R310" i="1" s="1"/>
  <c r="O310" i="1"/>
  <c r="P291" i="1"/>
  <c r="O291" i="1"/>
  <c r="P582" i="1"/>
  <c r="O582" i="1"/>
  <c r="P565" i="1"/>
  <c r="O565" i="1"/>
  <c r="P316" i="1"/>
  <c r="O316" i="1"/>
  <c r="P314" i="1"/>
  <c r="O314" i="1"/>
  <c r="P628" i="1"/>
  <c r="O628" i="1"/>
  <c r="P309" i="1"/>
  <c r="O309" i="1"/>
  <c r="P581" i="1"/>
  <c r="O581" i="1"/>
  <c r="P559" i="1"/>
  <c r="O559" i="1"/>
  <c r="P321" i="1"/>
  <c r="R321" i="1" s="1"/>
  <c r="O321" i="1"/>
  <c r="P661" i="1"/>
  <c r="R661" i="1" s="1"/>
  <c r="O661" i="1"/>
  <c r="P578" i="1"/>
  <c r="O578" i="1"/>
  <c r="E257" i="1"/>
  <c r="E407" i="1"/>
  <c r="E78" i="1"/>
  <c r="E129" i="1"/>
  <c r="E541" i="1"/>
  <c r="E393" i="1"/>
  <c r="E590" i="1"/>
  <c r="E76" i="1"/>
  <c r="E567" i="1"/>
  <c r="E375" i="1"/>
  <c r="E178" i="1"/>
  <c r="E466" i="1"/>
  <c r="E25" i="1"/>
  <c r="E226" i="1"/>
  <c r="E570" i="1"/>
  <c r="E439" i="1"/>
  <c r="E472" i="1"/>
  <c r="E64" i="1"/>
  <c r="E109" i="1"/>
  <c r="E327" i="1"/>
  <c r="E133" i="1"/>
  <c r="E338" i="1"/>
  <c r="E85" i="1"/>
  <c r="E117" i="1"/>
  <c r="E428" i="1"/>
  <c r="E157" i="1"/>
  <c r="E87" i="1"/>
  <c r="E389" i="1"/>
  <c r="E542" i="1"/>
  <c r="E72" i="1"/>
  <c r="E151" i="1"/>
  <c r="E285" i="1"/>
  <c r="E130" i="1"/>
  <c r="E596" i="1"/>
  <c r="E669" i="1"/>
  <c r="X669" i="1" s="1"/>
  <c r="E447" i="1"/>
  <c r="E557" i="1"/>
  <c r="E28" i="1"/>
  <c r="E576" i="1"/>
  <c r="E608" i="1"/>
  <c r="E587" i="1"/>
  <c r="E617" i="1"/>
  <c r="E269" i="1"/>
  <c r="E275" i="1"/>
  <c r="E667" i="1"/>
  <c r="X667" i="1" s="1"/>
  <c r="E658" i="1"/>
  <c r="E649" i="1"/>
  <c r="E501" i="1"/>
  <c r="E597" i="1"/>
  <c r="E63" i="1"/>
  <c r="E108" i="1"/>
  <c r="E366" i="1"/>
  <c r="E326" i="1"/>
  <c r="E328" i="1"/>
  <c r="E202" i="1"/>
  <c r="E40" i="1"/>
  <c r="E104" i="1"/>
  <c r="E623" i="1"/>
  <c r="E522" i="1"/>
  <c r="E657" i="1"/>
  <c r="E114" i="1"/>
  <c r="E655" i="1"/>
  <c r="E179" i="1"/>
  <c r="E503" i="1"/>
  <c r="E468" i="1"/>
  <c r="E602" i="1"/>
  <c r="E628" i="1"/>
  <c r="E661" i="1"/>
  <c r="E316" i="1"/>
  <c r="E250" i="1"/>
  <c r="E50" i="1"/>
  <c r="E123" i="1"/>
  <c r="E391" i="1"/>
  <c r="E719" i="1"/>
  <c r="E131" i="1"/>
  <c r="E36" i="1"/>
  <c r="E38" i="1"/>
  <c r="E256" i="1"/>
  <c r="E641" i="1"/>
  <c r="E497" i="1"/>
  <c r="E274" i="1"/>
  <c r="E73" i="1"/>
  <c r="E150" i="1"/>
  <c r="E632" i="1"/>
  <c r="E545" i="1"/>
  <c r="E585" i="1"/>
  <c r="E192" i="1"/>
  <c r="E523" i="1"/>
  <c r="E88" i="1"/>
  <c r="E170" i="1"/>
  <c r="E666" i="1"/>
  <c r="X666" i="1" s="1"/>
  <c r="E62" i="1"/>
  <c r="E106" i="1"/>
  <c r="E141" i="1"/>
  <c r="E39" i="1"/>
  <c r="E145" i="1"/>
  <c r="E44" i="1"/>
  <c r="E668" i="1"/>
  <c r="X668" i="1" s="1"/>
  <c r="E665" i="1"/>
  <c r="X665" i="1" s="1"/>
  <c r="E61" i="1"/>
  <c r="E42" i="1"/>
  <c r="E717" i="1"/>
  <c r="E571" i="1"/>
  <c r="E359" i="1"/>
  <c r="E552" i="1"/>
  <c r="E642" i="1"/>
  <c r="E132" i="1"/>
  <c r="E324" i="1"/>
  <c r="E81" i="1"/>
  <c r="E410" i="1"/>
  <c r="E176" i="1"/>
  <c r="E662" i="1"/>
  <c r="X662" i="1" s="1"/>
  <c r="E232" i="1"/>
  <c r="E502" i="1"/>
  <c r="E490" i="1"/>
  <c r="E304" i="1"/>
  <c r="E93" i="1"/>
  <c r="E713" i="1"/>
  <c r="E615" i="1"/>
  <c r="E444" i="1"/>
  <c r="E65" i="1"/>
  <c r="E420" i="1"/>
  <c r="E556" i="1"/>
  <c r="E622" i="1"/>
  <c r="E573" i="1"/>
  <c r="E549" i="1"/>
  <c r="E544" i="1"/>
  <c r="E572" i="1"/>
  <c r="E59" i="1"/>
  <c r="E266" i="1"/>
  <c r="E302" i="1"/>
  <c r="E538" i="1"/>
  <c r="E381" i="1"/>
  <c r="E533" i="1"/>
  <c r="E500" i="1"/>
  <c r="E656" i="1"/>
  <c r="E475" i="1"/>
  <c r="E508" i="1"/>
  <c r="E601" i="1"/>
  <c r="E351" i="1"/>
  <c r="E315" i="1"/>
  <c r="E340" i="1"/>
  <c r="E43" i="1"/>
  <c r="E467" i="1"/>
  <c r="E527" i="1"/>
  <c r="E206" i="1"/>
  <c r="E33" i="1"/>
  <c r="E270" i="1"/>
  <c r="E423" i="1"/>
  <c r="E148" i="1"/>
  <c r="E252" i="1"/>
  <c r="E254" i="1"/>
  <c r="E611" i="1"/>
  <c r="E368" i="1"/>
  <c r="E448" i="1"/>
  <c r="E262" i="1"/>
  <c r="E344" i="1"/>
  <c r="E518" i="1"/>
  <c r="E71" i="1"/>
  <c r="E196" i="1"/>
  <c r="E265" i="1"/>
  <c r="E574" i="1"/>
  <c r="E435" i="1"/>
  <c r="E309" i="1"/>
  <c r="E258" i="1"/>
  <c r="E714" i="1"/>
  <c r="E49" i="1"/>
  <c r="E48" i="1"/>
  <c r="E303" i="1"/>
  <c r="E113" i="1"/>
  <c r="E618" i="1"/>
  <c r="E411" i="1"/>
  <c r="E534" i="1"/>
  <c r="E436" i="1"/>
  <c r="E248" i="1"/>
  <c r="E187" i="1"/>
  <c r="E177" i="1"/>
  <c r="E287" i="1"/>
  <c r="E727" i="1"/>
  <c r="E477" i="1"/>
  <c r="E454" i="1"/>
  <c r="E421" i="1"/>
  <c r="E626" i="1"/>
  <c r="E188" i="1"/>
  <c r="E3" i="1"/>
  <c r="E8" i="1"/>
  <c r="E627" i="1"/>
  <c r="E26" i="1"/>
  <c r="E559" i="1"/>
  <c r="E120" i="1"/>
  <c r="E463" i="1"/>
  <c r="E301" i="1"/>
  <c r="E378" i="1"/>
  <c r="E190" i="1"/>
  <c r="E119" i="1"/>
  <c r="E619" i="1"/>
  <c r="E323" i="1"/>
  <c r="E51" i="1"/>
  <c r="E267" i="1"/>
  <c r="E46" i="1"/>
  <c r="E58" i="1"/>
  <c r="E107" i="1"/>
  <c r="E725" i="1"/>
  <c r="E481" i="1"/>
  <c r="E449" i="1"/>
  <c r="E369" i="1"/>
  <c r="E263" i="1"/>
  <c r="E354" i="1"/>
  <c r="E724" i="1"/>
  <c r="E168" i="1"/>
  <c r="E404" i="1"/>
  <c r="E458" i="1"/>
  <c r="E9" i="1"/>
  <c r="E295" i="1"/>
  <c r="E356" i="1"/>
  <c r="E10" i="1"/>
  <c r="E566" i="1"/>
  <c r="E430" i="1"/>
  <c r="E163" i="1"/>
  <c r="E350" i="1"/>
  <c r="E23" i="1"/>
  <c r="E453" i="1"/>
  <c r="E222" i="1"/>
  <c r="E200" i="1"/>
  <c r="E372" i="1"/>
  <c r="E70" i="1"/>
  <c r="E476" i="1"/>
  <c r="E635" i="1"/>
  <c r="E298" i="1"/>
  <c r="E167" i="1"/>
  <c r="E731" i="1"/>
  <c r="E728" i="1"/>
  <c r="E403" i="1"/>
  <c r="E516" i="1"/>
  <c r="E214" i="1"/>
  <c r="E425" i="1"/>
  <c r="E12" i="1"/>
  <c r="E146" i="1"/>
  <c r="E268" i="1"/>
  <c r="E224" i="1"/>
  <c r="E495" i="1"/>
  <c r="E305" i="1"/>
  <c r="E94" i="1"/>
  <c r="E223" i="1"/>
  <c r="E32" i="1"/>
  <c r="E69" i="1"/>
  <c r="E255" i="1"/>
  <c r="E164" i="1"/>
  <c r="E371" i="1"/>
  <c r="E52" i="1"/>
  <c r="O731" i="1"/>
  <c r="O730" i="1"/>
  <c r="O690" i="1"/>
  <c r="O729" i="1"/>
  <c r="O728" i="1"/>
  <c r="O727" i="1"/>
  <c r="O726" i="1"/>
  <c r="O725" i="1"/>
  <c r="O724" i="1"/>
  <c r="O723" i="1"/>
  <c r="O722" i="1"/>
  <c r="O721" i="1"/>
  <c r="O720" i="1"/>
  <c r="O719" i="1"/>
  <c r="O718" i="1"/>
  <c r="O717" i="1"/>
  <c r="O716" i="1"/>
  <c r="O715" i="1"/>
  <c r="O714"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9" i="1"/>
  <c r="O191" i="1"/>
  <c r="O192" i="1"/>
  <c r="O196" i="1"/>
  <c r="O197" i="1"/>
  <c r="O198"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3" i="1"/>
  <c r="O294" i="1"/>
  <c r="O295" i="1"/>
  <c r="O296" i="1"/>
  <c r="O297" i="1"/>
  <c r="O298" i="1"/>
  <c r="O299" i="1"/>
  <c r="O300" i="1"/>
  <c r="O301" i="1"/>
  <c r="O302" i="1"/>
  <c r="O303" i="1"/>
  <c r="O304" i="1"/>
  <c r="O305" i="1"/>
  <c r="O307" i="1"/>
  <c r="O308"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Q769" i="9" s="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713" i="1"/>
  <c r="O524" i="1"/>
  <c r="O525" i="1"/>
  <c r="O526" i="1"/>
  <c r="O527" i="1"/>
  <c r="O528" i="1"/>
  <c r="O529" i="1"/>
  <c r="O530" i="1"/>
  <c r="O531" i="1"/>
  <c r="O532" i="1"/>
  <c r="O533" i="1"/>
  <c r="O534" i="1"/>
  <c r="O535" i="1"/>
  <c r="O536" i="1"/>
  <c r="O537" i="1"/>
  <c r="O538" i="1"/>
  <c r="O539" i="1"/>
  <c r="O540" i="1"/>
  <c r="O541" i="1"/>
  <c r="O542" i="1"/>
  <c r="O543" i="1"/>
  <c r="O544" i="1"/>
  <c r="O545" i="1"/>
  <c r="O546" i="1"/>
  <c r="O548" i="1"/>
  <c r="O549" i="1"/>
  <c r="O550" i="1"/>
  <c r="O551" i="1"/>
  <c r="O552" i="1"/>
  <c r="O553" i="1"/>
  <c r="O554" i="1"/>
  <c r="O555" i="1"/>
  <c r="O556" i="1"/>
  <c r="O557" i="1"/>
  <c r="O558" i="1"/>
  <c r="O561" i="1"/>
  <c r="O562" i="1"/>
  <c r="O563" i="1"/>
  <c r="O564" i="1"/>
  <c r="O566" i="1"/>
  <c r="O567" i="1"/>
  <c r="O568" i="1"/>
  <c r="O569" i="1"/>
  <c r="O570" i="1"/>
  <c r="O571" i="1"/>
  <c r="O572" i="1"/>
  <c r="O573" i="1"/>
  <c r="O574" i="1"/>
  <c r="O575" i="1"/>
  <c r="O576" i="1"/>
  <c r="O579" i="1"/>
  <c r="O580" i="1"/>
  <c r="O583" i="1"/>
  <c r="O584" i="1"/>
  <c r="O585" i="1"/>
  <c r="O586" i="1"/>
  <c r="O587" i="1"/>
  <c r="O588" i="1"/>
  <c r="O589" i="1"/>
  <c r="O590"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2" i="1"/>
  <c r="O623" i="1"/>
  <c r="O624" i="1"/>
  <c r="O625" i="1"/>
  <c r="O626" i="1"/>
  <c r="O629" i="1"/>
  <c r="O630" i="1"/>
  <c r="O631" i="1"/>
  <c r="O632" i="1"/>
  <c r="O633"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27" i="1"/>
  <c r="Y707" i="1" l="1"/>
  <c r="Y709" i="1"/>
  <c r="Z711" i="1"/>
  <c r="Z708" i="1"/>
  <c r="Q764" i="9"/>
  <c r="Q753" i="9"/>
  <c r="Z705" i="1"/>
  <c r="Q762" i="9"/>
  <c r="Q767" i="9"/>
  <c r="Q760" i="9"/>
  <c r="Q765" i="9"/>
  <c r="Q761" i="9"/>
  <c r="Q766" i="9"/>
  <c r="Q763" i="9"/>
  <c r="Q768" i="9"/>
  <c r="Z592" i="1"/>
  <c r="Z694" i="1"/>
  <c r="AA313" i="1"/>
  <c r="Z593" i="1"/>
  <c r="Z594" i="1"/>
  <c r="Y591" i="1"/>
  <c r="AA661" i="1"/>
  <c r="AA321" i="1"/>
  <c r="AA318" i="1"/>
  <c r="Z682" i="1"/>
  <c r="Z696" i="1"/>
  <c r="Z695" i="1"/>
  <c r="Q758" i="9"/>
  <c r="Q732" i="9"/>
  <c r="Z697" i="1"/>
  <c r="Q755" i="9"/>
  <c r="Q757" i="9"/>
  <c r="Q756" i="9"/>
  <c r="Q759" i="9"/>
  <c r="Z703" i="1"/>
  <c r="Y700" i="1"/>
  <c r="Y701" i="1"/>
  <c r="Z704" i="1"/>
  <c r="Y698" i="1"/>
  <c r="Z702" i="1"/>
  <c r="Z699" i="1"/>
  <c r="AA309" i="1"/>
  <c r="AA291" i="1"/>
  <c r="AA621" i="1"/>
  <c r="AA317" i="1"/>
  <c r="AA115" i="1"/>
  <c r="AA199" i="1"/>
  <c r="AA578" i="1"/>
  <c r="AA628" i="1"/>
  <c r="AA310" i="1"/>
  <c r="AA320" i="1"/>
  <c r="AA306" i="1"/>
  <c r="AA188" i="1"/>
  <c r="AA314" i="1"/>
  <c r="AA547" i="1"/>
  <c r="AA292" i="1"/>
  <c r="AA190" i="1"/>
  <c r="AA316" i="1"/>
  <c r="AA323" i="1"/>
  <c r="AA577" i="1"/>
  <c r="AA322" i="1"/>
  <c r="AA193" i="1"/>
  <c r="AA559" i="1"/>
  <c r="AA565" i="1"/>
  <c r="AA560" i="1"/>
  <c r="AA312" i="1"/>
  <c r="AA627" i="1"/>
  <c r="AA194" i="1"/>
  <c r="AA581" i="1"/>
  <c r="AA582" i="1"/>
  <c r="AA315" i="1"/>
  <c r="AA195" i="1"/>
  <c r="Y665" i="1"/>
  <c r="Z665" i="1"/>
  <c r="Y692" i="1"/>
  <c r="Z692" i="1"/>
  <c r="Z673" i="1"/>
  <c r="Y673" i="1"/>
  <c r="Y668" i="1"/>
  <c r="Z668" i="1"/>
  <c r="Y681" i="1"/>
  <c r="Z681" i="1"/>
  <c r="Y680" i="1"/>
  <c r="Z680" i="1"/>
  <c r="Y687" i="1"/>
  <c r="Z687" i="1"/>
  <c r="Y676" i="1"/>
  <c r="Z676" i="1"/>
  <c r="Y671" i="1"/>
  <c r="Z671" i="1"/>
  <c r="Y688" i="1"/>
  <c r="Z688" i="1"/>
  <c r="Z669" i="1"/>
  <c r="Y669" i="1"/>
  <c r="Y664" i="1"/>
  <c r="Z664" i="1"/>
  <c r="Y677" i="1"/>
  <c r="Z677" i="1"/>
  <c r="Z706" i="1"/>
  <c r="Y706" i="1"/>
  <c r="Y667" i="1"/>
  <c r="Z667" i="1"/>
  <c r="Y685" i="1"/>
  <c r="Z685" i="1"/>
  <c r="Y689" i="1"/>
  <c r="Z689" i="1"/>
  <c r="Y684" i="1"/>
  <c r="Z684" i="1"/>
  <c r="Y666" i="1"/>
  <c r="Z666" i="1"/>
  <c r="Y683" i="1"/>
  <c r="Z683" i="1"/>
  <c r="Y672" i="1"/>
  <c r="Z672" i="1"/>
  <c r="Z678" i="1"/>
  <c r="Y678" i="1"/>
  <c r="Y675" i="1"/>
  <c r="Z675" i="1"/>
  <c r="Z674" i="1"/>
  <c r="Y674" i="1"/>
  <c r="Y679" i="1"/>
  <c r="Z679" i="1"/>
  <c r="Y662" i="1"/>
  <c r="Z662" i="1"/>
  <c r="Y670" i="1"/>
  <c r="Z670" i="1"/>
  <c r="Y663" i="1"/>
  <c r="Z663" i="1"/>
  <c r="Z686" i="1"/>
  <c r="Y686" i="1"/>
  <c r="Q731" i="9"/>
  <c r="Q733" i="9"/>
  <c r="Q747" i="9"/>
  <c r="Q739" i="9"/>
  <c r="Q754" i="9"/>
  <c r="Q736" i="9"/>
  <c r="Q750" i="9"/>
  <c r="Q737" i="9"/>
  <c r="Q751" i="9"/>
  <c r="Q738" i="9"/>
  <c r="Q752" i="9"/>
  <c r="Q734" i="9"/>
  <c r="Q748" i="9"/>
  <c r="Q735" i="9"/>
  <c r="Q749" i="9"/>
  <c r="Q746" i="9"/>
  <c r="Q744" i="9"/>
  <c r="Q741" i="9"/>
  <c r="Q742" i="9"/>
  <c r="Q743" i="9"/>
  <c r="Q740" i="9"/>
  <c r="Q730" i="9"/>
  <c r="Q745" i="9"/>
  <c r="Q729" i="9"/>
  <c r="Q726" i="9"/>
  <c r="Q725" i="9"/>
  <c r="Q295" i="9"/>
  <c r="Q724" i="9"/>
  <c r="Q723" i="9"/>
  <c r="Q722" i="9"/>
  <c r="Q331" i="9"/>
  <c r="Q721" i="9"/>
  <c r="Q727" i="9"/>
  <c r="Q290" i="9"/>
  <c r="Q551" i="9"/>
  <c r="Q373" i="9"/>
  <c r="Q507" i="9"/>
  <c r="Q712" i="9"/>
  <c r="Q720" i="9"/>
  <c r="Q728" i="9"/>
  <c r="Q689" i="9"/>
  <c r="Q588" i="9"/>
  <c r="Q381" i="9"/>
  <c r="Q231" i="9"/>
  <c r="Q102" i="9"/>
  <c r="Q249" i="9"/>
  <c r="Q12" i="9"/>
  <c r="Q182" i="9"/>
  <c r="Q42" i="9"/>
  <c r="Q157" i="9"/>
  <c r="Q402" i="9"/>
  <c r="Q62" i="9"/>
  <c r="Q553" i="9"/>
  <c r="Q65" i="9"/>
  <c r="Q592" i="9"/>
  <c r="Q519" i="9"/>
  <c r="Q346" i="9"/>
  <c r="Q34" i="9"/>
  <c r="Q2" i="9"/>
  <c r="Q621" i="9"/>
  <c r="Q61" i="9"/>
  <c r="Q587" i="9"/>
  <c r="Q316" i="9"/>
  <c r="Q492" i="9"/>
  <c r="Q74" i="9"/>
  <c r="Q502" i="9"/>
  <c r="Q708" i="9"/>
  <c r="Q308" i="9"/>
  <c r="Q164" i="9"/>
  <c r="Q50" i="9"/>
  <c r="Q355" i="9"/>
  <c r="Q141" i="9"/>
  <c r="Q604" i="9"/>
  <c r="Q342" i="9"/>
  <c r="Q44" i="9"/>
  <c r="Q719" i="9"/>
  <c r="Q54" i="9"/>
  <c r="Q67" i="9"/>
  <c r="Q274" i="9"/>
  <c r="Q27" i="9"/>
  <c r="Q376" i="9"/>
  <c r="Q126" i="9"/>
  <c r="Q561" i="9"/>
  <c r="Q117" i="9"/>
  <c r="Q513" i="9"/>
  <c r="Q196" i="9"/>
  <c r="Q632" i="9"/>
  <c r="Q568" i="9"/>
  <c r="Q276" i="9"/>
  <c r="Q337" i="9"/>
  <c r="Q474" i="9"/>
  <c r="Q566" i="9"/>
  <c r="Q258" i="9"/>
  <c r="Q82" i="9"/>
  <c r="Q203" i="9"/>
  <c r="Q617" i="9"/>
  <c r="Q256" i="9"/>
  <c r="Q199" i="9"/>
  <c r="Q29" i="9"/>
  <c r="Q330" i="9"/>
  <c r="Q484" i="9"/>
  <c r="Q635" i="9"/>
  <c r="Q46" i="9"/>
  <c r="Q574" i="9"/>
  <c r="Q319" i="9"/>
  <c r="Q477" i="9"/>
  <c r="Q288" i="9"/>
  <c r="Q383" i="9"/>
  <c r="Q392" i="9"/>
  <c r="Q703" i="9"/>
  <c r="Q526" i="9"/>
  <c r="Q623" i="9"/>
  <c r="Q156" i="9"/>
  <c r="Q266" i="9"/>
  <c r="Q368" i="9"/>
  <c r="Q226" i="9"/>
  <c r="Q666" i="9"/>
  <c r="Q151" i="9"/>
  <c r="Q626" i="9"/>
  <c r="Q361" i="9"/>
  <c r="Q48" i="9"/>
  <c r="Q488" i="9"/>
  <c r="Q76" i="9"/>
  <c r="Q237" i="9"/>
  <c r="Q7" i="9"/>
  <c r="Q115" i="9"/>
  <c r="Q638" i="9"/>
  <c r="Q523" i="9"/>
  <c r="Q613" i="9"/>
  <c r="Q515" i="9"/>
  <c r="Q650" i="9"/>
  <c r="Q628" i="9"/>
  <c r="Q113" i="9"/>
  <c r="Q572" i="9"/>
  <c r="Q181" i="9"/>
  <c r="Q57" i="9"/>
  <c r="Q707" i="9"/>
  <c r="Q109" i="9"/>
  <c r="Q596" i="9"/>
  <c r="Q90" i="9"/>
  <c r="Q595" i="9"/>
  <c r="Q718" i="9"/>
  <c r="Q698" i="9"/>
  <c r="Q212" i="9"/>
  <c r="Q98" i="9"/>
  <c r="Q585" i="9"/>
  <c r="Q95" i="9"/>
  <c r="Q202" i="9"/>
  <c r="Q43" i="9"/>
  <c r="Q559" i="9"/>
  <c r="Q84" i="9"/>
  <c r="Q387" i="9"/>
  <c r="Q133" i="9"/>
  <c r="Q159" i="9"/>
  <c r="Q705" i="9"/>
  <c r="Q349" i="9"/>
  <c r="Q535" i="9"/>
  <c r="Q538" i="9"/>
  <c r="Q552" i="9"/>
  <c r="Q264" i="9"/>
  <c r="Q371" i="9"/>
  <c r="Q218" i="9"/>
  <c r="Q136" i="9"/>
  <c r="Q683" i="9"/>
  <c r="Q394" i="9"/>
  <c r="Q285" i="9"/>
  <c r="Q209" i="9"/>
  <c r="Q654" i="9"/>
  <c r="Q607" i="9"/>
  <c r="Q11" i="9"/>
  <c r="Q662" i="9"/>
  <c r="Q241" i="9"/>
  <c r="Q512" i="9"/>
  <c r="Q539" i="9"/>
  <c r="Q508" i="9"/>
  <c r="Q671" i="9"/>
  <c r="Q134" i="9"/>
  <c r="Q234" i="9"/>
  <c r="Q388" i="9"/>
  <c r="Q497" i="9"/>
  <c r="Q118" i="9"/>
  <c r="Q581" i="9"/>
  <c r="Q36" i="9"/>
  <c r="Q148" i="9"/>
  <c r="Q490" i="9"/>
  <c r="Q700" i="9"/>
  <c r="Q340" i="9"/>
  <c r="Q150" i="9"/>
  <c r="Q81" i="9"/>
  <c r="Q576" i="9"/>
  <c r="Q193" i="9"/>
  <c r="Q516" i="9"/>
  <c r="Q382" i="9"/>
  <c r="Q292" i="9"/>
  <c r="Q52" i="9"/>
  <c r="Q248" i="9"/>
  <c r="Q528" i="9"/>
  <c r="Q542" i="9"/>
  <c r="Q188" i="9"/>
  <c r="Q155" i="9"/>
  <c r="Q657" i="9"/>
  <c r="Q294" i="9"/>
  <c r="Q298" i="9"/>
  <c r="Q225" i="9"/>
  <c r="Q140" i="9"/>
  <c r="Q304" i="9"/>
  <c r="Q678" i="9"/>
  <c r="Q232" i="9"/>
  <c r="Q599" i="9"/>
  <c r="Q166" i="9"/>
  <c r="Q6" i="9"/>
  <c r="Q555" i="9"/>
  <c r="Q85" i="9"/>
  <c r="Q311" i="9"/>
  <c r="Q362" i="9"/>
  <c r="Q692" i="9"/>
  <c r="Q58" i="9"/>
  <c r="Q659" i="9"/>
  <c r="Q213" i="9"/>
  <c r="Q301" i="9"/>
  <c r="Q160" i="9"/>
  <c r="Q498" i="9"/>
  <c r="Q401" i="9"/>
  <c r="Q327" i="9"/>
  <c r="Q495" i="9"/>
  <c r="Q364" i="9"/>
  <c r="Q702" i="9"/>
  <c r="Q15" i="9"/>
  <c r="Q191" i="9"/>
  <c r="Q675" i="9"/>
  <c r="Q696" i="9"/>
  <c r="Q39" i="9"/>
  <c r="Q120" i="9"/>
  <c r="Q94" i="9"/>
  <c r="Q616" i="9"/>
  <c r="Q101" i="9"/>
  <c r="Q25" i="9"/>
  <c r="Q482" i="9"/>
  <c r="Q324" i="9"/>
  <c r="Q487" i="9"/>
  <c r="Q284" i="9"/>
  <c r="Q640" i="9"/>
  <c r="Q367" i="9"/>
  <c r="Q132" i="9"/>
  <c r="Q21" i="9"/>
  <c r="Q348" i="9"/>
  <c r="Q124" i="9"/>
  <c r="Q534" i="9"/>
  <c r="Q537" i="9"/>
  <c r="Q530" i="9"/>
  <c r="Q129" i="9"/>
  <c r="Q261" i="9"/>
  <c r="Q220" i="9"/>
  <c r="Q300" i="9"/>
  <c r="Q612" i="9"/>
  <c r="Q669" i="9"/>
  <c r="Q680" i="9"/>
  <c r="Q254" i="9"/>
  <c r="Q603" i="9"/>
  <c r="Q171" i="9"/>
  <c r="Q272" i="9"/>
  <c r="Q643" i="9"/>
  <c r="Q106" i="9"/>
  <c r="Q242" i="9"/>
  <c r="Q278" i="9"/>
  <c r="Q322" i="9"/>
  <c r="Q77" i="9"/>
  <c r="Q37" i="9"/>
  <c r="Q525" i="9"/>
  <c r="Q190" i="9"/>
  <c r="Q579" i="9"/>
  <c r="Q378" i="9"/>
  <c r="Q30" i="9"/>
  <c r="Q321" i="9"/>
  <c r="Q475" i="9"/>
  <c r="Q325" i="9"/>
  <c r="Q609" i="9"/>
  <c r="Q622" i="9"/>
  <c r="Q338" i="9"/>
  <c r="Q63" i="9"/>
  <c r="Q317" i="9"/>
  <c r="Q503" i="9"/>
  <c r="Q709" i="9"/>
  <c r="Q544" i="9"/>
  <c r="Q142" i="9"/>
  <c r="Q305" i="9"/>
  <c r="Q68" i="9"/>
  <c r="Q386" i="9"/>
  <c r="Q208" i="9"/>
  <c r="Q479" i="9"/>
  <c r="Q563" i="9"/>
  <c r="Q500" i="9"/>
  <c r="Q9" i="9"/>
  <c r="Q239" i="9"/>
  <c r="Q344" i="9"/>
  <c r="Q88" i="9"/>
  <c r="Q93" i="9"/>
  <c r="Q625" i="9"/>
  <c r="Q315" i="9"/>
  <c r="Q147" i="9"/>
  <c r="Q123" i="9"/>
  <c r="Q571" i="9"/>
  <c r="Q282" i="9"/>
  <c r="Q180" i="9"/>
  <c r="Q550" i="9"/>
  <c r="Q206" i="9"/>
  <c r="Q20" i="9"/>
  <c r="Q111" i="9"/>
  <c r="Q247" i="9"/>
  <c r="Q541" i="9"/>
  <c r="Q265" i="9"/>
  <c r="Q580" i="9"/>
  <c r="Q224" i="9"/>
  <c r="Q677" i="9"/>
  <c r="Q598" i="9"/>
  <c r="Q693" i="9"/>
  <c r="Q354" i="9"/>
  <c r="Q303" i="9"/>
  <c r="Q32" i="9"/>
  <c r="Q472" i="9"/>
  <c r="Q652" i="9"/>
  <c r="Q664" i="9"/>
  <c r="Q660" i="9"/>
  <c r="Q250" i="9"/>
  <c r="Q72" i="9"/>
  <c r="Q169" i="9"/>
  <c r="Q320" i="9"/>
  <c r="Q271" i="9"/>
  <c r="Q685" i="9"/>
  <c r="Q217" i="9"/>
  <c r="Q504" i="9"/>
  <c r="Q648" i="9"/>
  <c r="Q710" i="9"/>
  <c r="Q286" i="9"/>
  <c r="Q356" i="9"/>
  <c r="Q667" i="9"/>
  <c r="Q545" i="9"/>
  <c r="Q185" i="9"/>
  <c r="Q183" i="9"/>
  <c r="Q227" i="9"/>
  <c r="Q306" i="9"/>
  <c r="Q235" i="9"/>
  <c r="Q69" i="9"/>
  <c r="Q600" i="9"/>
  <c r="Q586" i="9"/>
  <c r="Q121" i="9"/>
  <c r="Q619" i="9"/>
  <c r="Q636" i="9"/>
  <c r="Q75" i="9"/>
  <c r="Q687" i="9"/>
  <c r="Q165" i="9"/>
  <c r="Q510" i="9"/>
  <c r="Q45" i="9"/>
  <c r="Q359" i="9"/>
  <c r="Q334" i="9"/>
  <c r="Q673" i="9"/>
  <c r="Q366" i="9"/>
  <c r="Q5" i="9"/>
  <c r="Q558" i="9"/>
  <c r="Q14" i="9"/>
  <c r="Q146" i="9"/>
  <c r="Q717" i="9"/>
  <c r="Q114" i="9"/>
  <c r="Q481" i="9"/>
  <c r="Q179" i="9"/>
  <c r="Q573" i="9"/>
  <c r="Q283" i="9"/>
  <c r="Q80" i="9"/>
  <c r="Q345" i="9"/>
  <c r="Q400" i="9"/>
  <c r="Q341" i="9"/>
  <c r="Q615" i="9"/>
  <c r="Q145" i="9"/>
  <c r="Q207" i="9"/>
  <c r="Q483" i="9"/>
  <c r="Q560" i="9"/>
  <c r="Q699" i="9"/>
  <c r="Q639" i="9"/>
  <c r="Q540" i="9"/>
  <c r="Q522" i="9"/>
  <c r="Q644" i="9"/>
  <c r="Q299" i="9"/>
  <c r="Q684" i="9"/>
  <c r="Q230" i="9"/>
  <c r="Q172" i="9"/>
  <c r="Q645" i="9"/>
  <c r="Q163" i="9"/>
  <c r="Q549" i="9"/>
  <c r="Q128" i="9"/>
  <c r="Q578" i="9"/>
  <c r="Q131" i="9"/>
  <c r="Q162" i="9"/>
  <c r="Q253" i="9"/>
  <c r="Q73" i="9"/>
  <c r="Q170" i="9"/>
  <c r="Q637" i="9"/>
  <c r="Q154" i="9"/>
  <c r="Q260" i="9"/>
  <c r="Q642" i="9"/>
  <c r="Q108" i="9"/>
  <c r="Q246" i="9"/>
  <c r="Q112" i="9"/>
  <c r="Q374" i="9"/>
  <c r="Q41" i="9"/>
  <c r="Q40" i="9"/>
  <c r="Q385" i="9"/>
  <c r="Q706" i="9"/>
  <c r="Q347" i="9"/>
  <c r="Q89" i="9"/>
  <c r="Q314" i="9"/>
  <c r="Q92" i="9"/>
  <c r="Q631" i="9"/>
  <c r="Q19" i="9"/>
  <c r="Q125" i="9"/>
  <c r="Q97" i="9"/>
  <c r="Q486" i="9"/>
  <c r="Q564" i="9"/>
  <c r="Q24" i="9"/>
  <c r="Q116" i="9"/>
  <c r="Q372" i="9"/>
  <c r="Q56" i="9"/>
  <c r="Q204" i="9"/>
  <c r="Q695" i="9"/>
  <c r="Q375" i="9"/>
  <c r="Q313" i="9"/>
  <c r="Q245" i="9"/>
  <c r="Q91" i="9"/>
  <c r="Q584" i="9"/>
  <c r="Q565" i="9"/>
  <c r="Q715" i="9"/>
  <c r="Q216" i="9"/>
  <c r="Q395" i="9"/>
  <c r="Q329" i="9"/>
  <c r="Q583" i="9"/>
  <c r="Q336" i="9"/>
  <c r="Q122" i="9"/>
  <c r="Q353" i="9"/>
  <c r="Q716" i="9"/>
  <c r="Q630" i="9"/>
  <c r="Q257" i="9"/>
  <c r="Q28" i="9"/>
  <c r="Q211" i="9"/>
  <c r="Q485" i="9"/>
  <c r="Q557" i="9"/>
  <c r="Q195" i="9"/>
  <c r="Q562" i="9"/>
  <c r="Q281" i="9"/>
  <c r="Q310" i="9"/>
  <c r="Q514" i="9"/>
  <c r="Q380" i="9"/>
  <c r="Q656" i="9"/>
  <c r="Q51" i="9"/>
  <c r="Q205" i="9"/>
  <c r="Q18" i="9"/>
  <c r="Q533" i="9"/>
  <c r="Q590" i="9"/>
  <c r="Q273" i="9"/>
  <c r="Q627" i="9"/>
  <c r="Q620" i="9"/>
  <c r="Q686" i="9"/>
  <c r="Q153" i="9"/>
  <c r="Q33" i="9"/>
  <c r="Q480" i="9"/>
  <c r="Q326" i="9"/>
  <c r="Q473" i="9"/>
  <c r="Q570" i="9"/>
  <c r="Q194" i="9"/>
  <c r="Q594" i="9"/>
  <c r="Q501" i="9"/>
  <c r="Q252" i="9"/>
  <c r="Q87" i="9"/>
  <c r="Q491" i="9"/>
  <c r="Q365" i="9"/>
  <c r="Q694" i="9"/>
  <c r="Q60" i="9"/>
  <c r="Q10" i="9"/>
  <c r="Q358" i="9"/>
  <c r="Q215" i="9"/>
  <c r="Q240" i="9"/>
  <c r="Q518" i="9"/>
  <c r="Q529" i="9"/>
  <c r="Q577" i="9"/>
  <c r="Q701" i="9"/>
  <c r="Q297" i="9"/>
  <c r="Q107" i="9"/>
  <c r="Q335" i="9"/>
  <c r="Q4" i="9"/>
  <c r="Q66" i="9"/>
  <c r="Q277" i="9"/>
  <c r="Q279" i="9"/>
  <c r="Q393" i="9"/>
  <c r="Q339" i="9"/>
  <c r="Q47" i="9"/>
  <c r="Q26" i="9"/>
  <c r="Q328" i="9"/>
  <c r="Q323" i="9"/>
  <c r="Q496" i="9"/>
  <c r="Q78" i="9"/>
  <c r="Q567" i="9"/>
  <c r="Q593" i="9"/>
  <c r="Q499" i="9"/>
  <c r="Q23" i="9"/>
  <c r="Q556" i="9"/>
  <c r="Q86" i="9"/>
  <c r="Q697" i="9"/>
  <c r="Q38" i="9"/>
  <c r="Q520" i="9"/>
  <c r="Q379" i="9"/>
  <c r="Q312" i="9"/>
  <c r="Q369" i="9"/>
  <c r="Q691" i="9"/>
  <c r="Q53" i="9"/>
  <c r="Q704" i="9"/>
  <c r="Q546" i="9"/>
  <c r="Q16" i="9"/>
  <c r="Q350" i="9"/>
  <c r="Q214" i="9"/>
  <c r="Q243" i="9"/>
  <c r="Q517" i="9"/>
  <c r="Q531" i="9"/>
  <c r="Q192" i="9"/>
  <c r="Q262" i="9"/>
  <c r="Q658" i="9"/>
  <c r="Q363" i="9"/>
  <c r="Q293" i="9"/>
  <c r="Q302" i="9"/>
  <c r="Q161" i="9"/>
  <c r="Q610" i="9"/>
  <c r="Q676" i="9"/>
  <c r="Q679" i="9"/>
  <c r="Q22" i="9"/>
  <c r="Q602" i="9"/>
  <c r="Q601" i="9"/>
  <c r="Q59" i="9"/>
  <c r="Q641" i="9"/>
  <c r="Q524" i="9"/>
  <c r="Q130" i="9"/>
  <c r="Q269" i="9"/>
  <c r="Q291" i="9"/>
  <c r="Q614" i="9"/>
  <c r="Q670" i="9"/>
  <c r="Q682" i="9"/>
  <c r="Q244" i="9"/>
  <c r="Q606" i="9"/>
  <c r="Q144" i="9"/>
  <c r="Q589" i="9"/>
  <c r="Q103" i="9"/>
  <c r="Q268" i="9"/>
  <c r="Q8" i="9"/>
  <c r="Q222" i="9"/>
  <c r="Q575" i="9"/>
  <c r="Q137" i="9"/>
  <c r="Q135" i="9"/>
  <c r="Q681" i="9"/>
  <c r="Q233" i="9"/>
  <c r="Q255" i="9"/>
  <c r="Q71" i="9"/>
  <c r="Q168" i="9"/>
  <c r="Q149" i="9"/>
  <c r="Q478" i="9"/>
  <c r="Q634" i="9"/>
  <c r="Q270" i="9"/>
  <c r="Q139" i="9"/>
  <c r="Q110" i="9"/>
  <c r="Q360" i="9"/>
  <c r="Q532" i="9"/>
  <c r="Q554" i="9"/>
  <c r="Q219" i="9"/>
  <c r="Q119" i="9"/>
  <c r="Q509" i="9"/>
  <c r="Q105" i="9"/>
  <c r="Q318" i="9"/>
  <c r="Q343" i="9"/>
  <c r="Q96" i="9"/>
  <c r="Q582" i="9"/>
  <c r="Q289" i="9"/>
  <c r="Q31" i="9"/>
  <c r="Q493" i="9"/>
  <c r="Q476" i="9"/>
  <c r="Q197" i="9"/>
  <c r="Q35" i="9"/>
  <c r="Q505" i="9"/>
  <c r="Q649" i="9"/>
  <c r="Q711" i="9"/>
  <c r="Q287" i="9"/>
  <c r="Q83" i="9"/>
  <c r="Q688" i="9"/>
  <c r="Q384" i="9"/>
  <c r="Q653" i="9"/>
  <c r="Q351" i="9"/>
  <c r="Q138" i="9"/>
  <c r="Q665" i="9"/>
  <c r="Q17" i="9"/>
  <c r="Q357" i="9"/>
  <c r="Q668" i="9"/>
  <c r="Q332" i="9"/>
  <c r="Q527" i="9"/>
  <c r="Q521" i="9"/>
  <c r="Q186" i="9"/>
  <c r="Q184" i="9"/>
  <c r="Q267" i="9"/>
  <c r="Q661" i="9"/>
  <c r="Q228" i="9"/>
  <c r="Q221" i="9"/>
  <c r="Q624" i="9"/>
  <c r="Q611" i="9"/>
  <c r="Q307" i="9"/>
  <c r="Q674" i="9"/>
  <c r="Q236" i="9"/>
  <c r="Q238" i="9"/>
  <c r="Q70" i="9"/>
  <c r="Q167" i="9"/>
  <c r="Q251" i="9"/>
  <c r="Q99" i="9"/>
  <c r="Q494" i="9"/>
  <c r="Q201" i="9"/>
  <c r="Q506" i="9"/>
  <c r="Q714" i="9"/>
  <c r="Q280" i="9"/>
  <c r="Q511" i="9"/>
  <c r="Q663" i="9"/>
  <c r="Q548" i="9"/>
  <c r="Q536" i="9"/>
  <c r="Q49" i="9"/>
  <c r="Q223" i="9"/>
  <c r="Q629" i="9"/>
  <c r="Q100" i="9"/>
  <c r="Q618" i="9"/>
  <c r="Q591" i="9"/>
  <c r="Q64" i="9"/>
  <c r="Q104" i="9"/>
  <c r="Q200" i="9"/>
  <c r="Q489" i="9"/>
  <c r="Q210" i="9"/>
  <c r="Q79" i="9"/>
  <c r="Q569" i="9"/>
  <c r="Q198" i="9"/>
  <c r="Q713" i="9"/>
  <c r="Q309" i="9"/>
  <c r="Q275" i="9"/>
  <c r="Q377" i="9"/>
  <c r="Q655" i="9"/>
  <c r="Q352" i="9"/>
  <c r="Q608" i="9"/>
  <c r="Q55" i="9"/>
  <c r="Q158" i="9"/>
  <c r="Q13" i="9"/>
  <c r="Q333" i="9"/>
  <c r="Q547" i="9"/>
  <c r="Q263" i="9"/>
  <c r="Q651" i="9"/>
  <c r="Q127" i="9"/>
  <c r="Q177" i="9"/>
  <c r="Q143" i="9"/>
  <c r="Q672" i="9"/>
  <c r="Q690" i="9"/>
  <c r="Q152" i="9"/>
  <c r="Q597" i="9"/>
  <c r="Q543" i="9"/>
  <c r="Q189" i="9"/>
  <c r="Q187" i="9"/>
  <c r="Q259" i="9"/>
  <c r="Q370" i="9"/>
  <c r="Q296" i="9"/>
  <c r="Q178" i="9"/>
  <c r="Q229" i="9"/>
  <c r="Q3" i="9"/>
  <c r="Q605" i="9"/>
  <c r="Q633" i="9"/>
  <c r="Q174" i="9"/>
  <c r="Q646" i="9"/>
  <c r="Q176" i="9"/>
  <c r="Q175" i="9"/>
  <c r="Q173" i="9"/>
  <c r="Q647" i="9"/>
  <c r="Q661" i="1"/>
  <c r="B3" i="17"/>
  <c r="B4" i="17"/>
  <c r="B5" i="17"/>
  <c r="B6" i="17"/>
  <c r="B7" i="17"/>
  <c r="B8" i="17"/>
  <c r="B9" i="17"/>
  <c r="B10" i="17"/>
  <c r="B11" i="17"/>
  <c r="B12" i="17"/>
  <c r="B13" i="17"/>
  <c r="B14" i="17"/>
  <c r="B15" i="17"/>
  <c r="B16" i="17"/>
  <c r="B17" i="17"/>
  <c r="B18" i="17"/>
  <c r="B19" i="17"/>
  <c r="B20" i="17"/>
  <c r="B21" i="17"/>
  <c r="B22" i="17"/>
  <c r="Q472" i="1" l="1"/>
  <c r="R472" i="1" s="1"/>
  <c r="Q484" i="1"/>
  <c r="R484" i="1" s="1"/>
  <c r="Q496" i="1"/>
  <c r="R496" i="1" s="1"/>
  <c r="Q508" i="1"/>
  <c r="R508" i="1" s="1"/>
  <c r="Q520" i="1"/>
  <c r="Q532" i="1"/>
  <c r="R532" i="1" s="1"/>
  <c r="Q544" i="1"/>
  <c r="R544" i="1" s="1"/>
  <c r="Q556" i="1"/>
  <c r="R556" i="1" s="1"/>
  <c r="Q568" i="1"/>
  <c r="R568" i="1" s="1"/>
  <c r="Q580" i="1"/>
  <c r="R580" i="1" s="1"/>
  <c r="Q595" i="1"/>
  <c r="R595" i="1" s="1"/>
  <c r="Q607" i="1"/>
  <c r="R607" i="1" s="1"/>
  <c r="Q619" i="1"/>
  <c r="R619" i="1" s="1"/>
  <c r="Q627" i="1"/>
  <c r="R627" i="1" s="1"/>
  <c r="Q638" i="1"/>
  <c r="R638" i="1" s="1"/>
  <c r="Q650" i="1"/>
  <c r="Q389" i="1"/>
  <c r="R389" i="1" s="1"/>
  <c r="Q401" i="1"/>
  <c r="R401" i="1" s="1"/>
  <c r="Q413" i="1"/>
  <c r="R413" i="1" s="1"/>
  <c r="Q425" i="1"/>
  <c r="Q437" i="1"/>
  <c r="R437" i="1" s="1"/>
  <c r="Q449" i="1"/>
  <c r="R449" i="1" s="1"/>
  <c r="Q461" i="1"/>
  <c r="R461" i="1" s="1"/>
  <c r="Q473" i="1"/>
  <c r="R473" i="1" s="1"/>
  <c r="Q485" i="1"/>
  <c r="R485" i="1" s="1"/>
  <c r="Q497" i="1"/>
  <c r="R497" i="1" s="1"/>
  <c r="Q509" i="1"/>
  <c r="R509" i="1" s="1"/>
  <c r="Q521" i="1"/>
  <c r="Q533" i="1"/>
  <c r="R533" i="1" s="1"/>
  <c r="Q545" i="1"/>
  <c r="R545" i="1" s="1"/>
  <c r="Q557" i="1"/>
  <c r="R557" i="1" s="1"/>
  <c r="Q569" i="1"/>
  <c r="R569" i="1" s="1"/>
  <c r="Q581" i="1"/>
  <c r="R581" i="1" s="1"/>
  <c r="Q596" i="1"/>
  <c r="Q608" i="1"/>
  <c r="R608" i="1" s="1"/>
  <c r="Q620" i="1"/>
  <c r="R620" i="1" s="1"/>
  <c r="Q628" i="1"/>
  <c r="R628" i="1" s="1"/>
  <c r="Q639" i="1"/>
  <c r="R639" i="1" s="1"/>
  <c r="Q651" i="1"/>
  <c r="R651" i="1" s="1"/>
  <c r="Q251" i="1"/>
  <c r="R251" i="1" s="1"/>
  <c r="Q275" i="1"/>
  <c r="R275" i="1" s="1"/>
  <c r="Q299" i="1"/>
  <c r="R299" i="1" s="1"/>
  <c r="Q323" i="1"/>
  <c r="Q371" i="1"/>
  <c r="Q182" i="1"/>
  <c r="R182" i="1" s="1"/>
  <c r="Q474" i="1"/>
  <c r="R474" i="1" s="1"/>
  <c r="Q486" i="1"/>
  <c r="R486" i="1" s="1"/>
  <c r="Q498" i="1"/>
  <c r="R498" i="1" s="1"/>
  <c r="Q510" i="1"/>
  <c r="R510" i="1" s="1"/>
  <c r="Q522" i="1"/>
  <c r="Q534" i="1"/>
  <c r="R534" i="1" s="1"/>
  <c r="Q546" i="1"/>
  <c r="R546" i="1" s="1"/>
  <c r="Q558" i="1"/>
  <c r="R558" i="1" s="1"/>
  <c r="Q570" i="1"/>
  <c r="R570" i="1" s="1"/>
  <c r="Q582" i="1"/>
  <c r="R582" i="1" s="1"/>
  <c r="Q597" i="1"/>
  <c r="R597" i="1" s="1"/>
  <c r="Q609" i="1"/>
  <c r="R609" i="1" s="1"/>
  <c r="Q629" i="1"/>
  <c r="R629" i="1" s="1"/>
  <c r="Q640" i="1"/>
  <c r="R640" i="1" s="1"/>
  <c r="Q652" i="1"/>
  <c r="Q475" i="1"/>
  <c r="R475" i="1" s="1"/>
  <c r="Q487" i="1"/>
  <c r="R487" i="1" s="1"/>
  <c r="Q499" i="1"/>
  <c r="R499" i="1" s="1"/>
  <c r="Q511" i="1"/>
  <c r="R511" i="1" s="1"/>
  <c r="Q523" i="1"/>
  <c r="Q535" i="1"/>
  <c r="R535" i="1" s="1"/>
  <c r="Q547" i="1"/>
  <c r="R547" i="1" s="1"/>
  <c r="Q559" i="1"/>
  <c r="Q571" i="1"/>
  <c r="R571" i="1" s="1"/>
  <c r="Q583" i="1"/>
  <c r="Q598" i="1"/>
  <c r="R598" i="1" s="1"/>
  <c r="Q610" i="1"/>
  <c r="R610" i="1" s="1"/>
  <c r="Q641" i="1"/>
  <c r="R641" i="1" s="1"/>
  <c r="Q653" i="1"/>
  <c r="R653" i="1" s="1"/>
  <c r="Q274" i="1"/>
  <c r="R274" i="1" s="1"/>
  <c r="Q286" i="1"/>
  <c r="R286" i="1" s="1"/>
  <c r="Q298" i="1"/>
  <c r="R298" i="1" s="1"/>
  <c r="Q310" i="1"/>
  <c r="Q322" i="1"/>
  <c r="Q334" i="1"/>
  <c r="Q346" i="1"/>
  <c r="R346" i="1" s="1"/>
  <c r="Q358" i="1"/>
  <c r="R358" i="1" s="1"/>
  <c r="Q370" i="1"/>
  <c r="Q382" i="1"/>
  <c r="R382" i="1" s="1"/>
  <c r="Q388" i="1"/>
  <c r="R388" i="1" s="1"/>
  <c r="Q400" i="1"/>
  <c r="R400" i="1" s="1"/>
  <c r="Q412" i="1"/>
  <c r="R412" i="1" s="1"/>
  <c r="Q424" i="1"/>
  <c r="Q436" i="1"/>
  <c r="R436" i="1" s="1"/>
  <c r="Q448" i="1"/>
  <c r="R448" i="1" s="1"/>
  <c r="Q460" i="1"/>
  <c r="R460" i="1" s="1"/>
  <c r="Q50" i="1"/>
  <c r="R50" i="1" s="1"/>
  <c r="Q62" i="1"/>
  <c r="R62" i="1" s="1"/>
  <c r="Q74" i="1"/>
  <c r="R74" i="1" s="1"/>
  <c r="Q86" i="1"/>
  <c r="R86" i="1" s="1"/>
  <c r="Q97" i="1"/>
  <c r="R97" i="1" s="1"/>
  <c r="Q109" i="1"/>
  <c r="R109" i="1" s="1"/>
  <c r="Q121" i="1"/>
  <c r="R121" i="1" s="1"/>
  <c r="Q133" i="1"/>
  <c r="R133" i="1" s="1"/>
  <c r="Q145" i="1"/>
  <c r="R145" i="1" s="1"/>
  <c r="Q157" i="1"/>
  <c r="R157" i="1" s="1"/>
  <c r="Q169" i="1"/>
  <c r="R169" i="1" s="1"/>
  <c r="Q181" i="1"/>
  <c r="R181" i="1" s="1"/>
  <c r="Q193" i="1"/>
  <c r="R193" i="1" s="1"/>
  <c r="Q203" i="1"/>
  <c r="R203" i="1" s="1"/>
  <c r="Q215" i="1"/>
  <c r="R215" i="1" s="1"/>
  <c r="Q227" i="1"/>
  <c r="R227" i="1" s="1"/>
  <c r="Q239" i="1"/>
  <c r="R239" i="1" s="1"/>
  <c r="Q263" i="1"/>
  <c r="Q287" i="1"/>
  <c r="R287" i="1" s="1"/>
  <c r="Q311" i="1"/>
  <c r="R311" i="1" s="1"/>
  <c r="Q335" i="1"/>
  <c r="Q347" i="1"/>
  <c r="R347" i="1" s="1"/>
  <c r="Q359" i="1"/>
  <c r="R359" i="1" s="1"/>
  <c r="Q383" i="1"/>
  <c r="R383" i="1" s="1"/>
  <c r="Q51" i="1"/>
  <c r="R51" i="1" s="1"/>
  <c r="Q63" i="1"/>
  <c r="R63" i="1" s="1"/>
  <c r="Q75" i="1"/>
  <c r="R75" i="1" s="1"/>
  <c r="Q87" i="1"/>
  <c r="R87" i="1" s="1"/>
  <c r="Q98" i="1"/>
  <c r="R98" i="1" s="1"/>
  <c r="Q110" i="1"/>
  <c r="R110" i="1" s="1"/>
  <c r="Q122" i="1"/>
  <c r="R122" i="1" s="1"/>
  <c r="Q134" i="1"/>
  <c r="R134" i="1" s="1"/>
  <c r="Q146" i="1"/>
  <c r="R146" i="1" s="1"/>
  <c r="Q158" i="1"/>
  <c r="R158" i="1" s="1"/>
  <c r="Q170" i="1"/>
  <c r="R170" i="1" s="1"/>
  <c r="Q194" i="1"/>
  <c r="R194" i="1" s="1"/>
  <c r="Q204" i="1"/>
  <c r="R204" i="1" s="1"/>
  <c r="Q216" i="1"/>
  <c r="R216" i="1" s="1"/>
  <c r="Q228" i="1"/>
  <c r="R228" i="1" s="1"/>
  <c r="Q240" i="1"/>
  <c r="R240" i="1" s="1"/>
  <c r="Q252" i="1"/>
  <c r="R252" i="1" s="1"/>
  <c r="Q264" i="1"/>
  <c r="Q276" i="1"/>
  <c r="R276" i="1" s="1"/>
  <c r="Q288" i="1"/>
  <c r="R288" i="1" s="1"/>
  <c r="Q300" i="1"/>
  <c r="R300" i="1" s="1"/>
  <c r="Q312" i="1"/>
  <c r="Q324" i="1"/>
  <c r="R324" i="1" s="1"/>
  <c r="Q336" i="1"/>
  <c r="R336" i="1" s="1"/>
  <c r="Q348" i="1"/>
  <c r="R348" i="1" s="1"/>
  <c r="Q360" i="1"/>
  <c r="R360" i="1" s="1"/>
  <c r="Q372" i="1"/>
  <c r="Q390" i="1"/>
  <c r="R390" i="1" s="1"/>
  <c r="Q402" i="1"/>
  <c r="R402" i="1" s="1"/>
  <c r="Q414" i="1"/>
  <c r="Q426" i="1"/>
  <c r="Q438" i="1"/>
  <c r="R438" i="1" s="1"/>
  <c r="Q450" i="1"/>
  <c r="R450" i="1" s="1"/>
  <c r="Q462" i="1"/>
  <c r="R462" i="1" s="1"/>
  <c r="Q52" i="1"/>
  <c r="R52" i="1" s="1"/>
  <c r="Q64" i="1"/>
  <c r="R64" i="1" s="1"/>
  <c r="Q76" i="1"/>
  <c r="R76" i="1" s="1"/>
  <c r="Q99" i="1"/>
  <c r="R99" i="1" s="1"/>
  <c r="Q111" i="1"/>
  <c r="R111" i="1" s="1"/>
  <c r="Q123" i="1"/>
  <c r="R123" i="1" s="1"/>
  <c r="Q135" i="1"/>
  <c r="R135" i="1" s="1"/>
  <c r="Q147" i="1"/>
  <c r="R147" i="1" s="1"/>
  <c r="Q159" i="1"/>
  <c r="R159" i="1" s="1"/>
  <c r="Q171" i="1"/>
  <c r="R171" i="1" s="1"/>
  <c r="Q183" i="1"/>
  <c r="R183" i="1" s="1"/>
  <c r="Q195" i="1"/>
  <c r="R195" i="1" s="1"/>
  <c r="Q205" i="1"/>
  <c r="R205" i="1" s="1"/>
  <c r="Q217" i="1"/>
  <c r="R217" i="1" s="1"/>
  <c r="Q229" i="1"/>
  <c r="R229" i="1" s="1"/>
  <c r="Q241" i="1"/>
  <c r="R241" i="1" s="1"/>
  <c r="Q253" i="1"/>
  <c r="R253" i="1" s="1"/>
  <c r="Q265" i="1"/>
  <c r="R265" i="1" s="1"/>
  <c r="Q277" i="1"/>
  <c r="R277" i="1" s="1"/>
  <c r="Q289" i="1"/>
  <c r="R289" i="1" s="1"/>
  <c r="Q301" i="1"/>
  <c r="R301" i="1" s="1"/>
  <c r="Q313" i="1"/>
  <c r="Q325" i="1"/>
  <c r="R325" i="1" s="1"/>
  <c r="Q337" i="1"/>
  <c r="R337" i="1" s="1"/>
  <c r="Q349" i="1"/>
  <c r="Q361" i="1"/>
  <c r="R361" i="1" s="1"/>
  <c r="Q373" i="1"/>
  <c r="Q384" i="1"/>
  <c r="R384" i="1" s="1"/>
  <c r="Q391" i="1"/>
  <c r="R391" i="1" s="1"/>
  <c r="Q403" i="1"/>
  <c r="R403" i="1" s="1"/>
  <c r="Q415" i="1"/>
  <c r="Q427" i="1"/>
  <c r="Q439" i="1"/>
  <c r="R439" i="1" s="1"/>
  <c r="Q451" i="1"/>
  <c r="R451" i="1" s="1"/>
  <c r="Q463" i="1"/>
  <c r="R463" i="1" s="1"/>
  <c r="Q53" i="1"/>
  <c r="R53" i="1" s="1"/>
  <c r="Q65" i="1"/>
  <c r="R65" i="1" s="1"/>
  <c r="Q77" i="1"/>
  <c r="R77" i="1" s="1"/>
  <c r="Q88" i="1"/>
  <c r="Q100" i="1"/>
  <c r="R100" i="1" s="1"/>
  <c r="Q112" i="1"/>
  <c r="R112" i="1" s="1"/>
  <c r="Q124" i="1"/>
  <c r="R124" i="1" s="1"/>
  <c r="Q136" i="1"/>
  <c r="R136" i="1" s="1"/>
  <c r="Q148" i="1"/>
  <c r="R148" i="1" s="1"/>
  <c r="Q160" i="1"/>
  <c r="R160" i="1" s="1"/>
  <c r="Q172" i="1"/>
  <c r="R172" i="1" s="1"/>
  <c r="Q184" i="1"/>
  <c r="R184" i="1" s="1"/>
  <c r="Q196" i="1"/>
  <c r="R196" i="1" s="1"/>
  <c r="Q206" i="1"/>
  <c r="R206" i="1" s="1"/>
  <c r="Q218" i="1"/>
  <c r="R218" i="1" s="1"/>
  <c r="Q230" i="1"/>
  <c r="R230" i="1" s="1"/>
  <c r="Q242" i="1"/>
  <c r="R242" i="1" s="1"/>
  <c r="Q254" i="1"/>
  <c r="R254" i="1" s="1"/>
  <c r="Q266" i="1"/>
  <c r="R266" i="1" s="1"/>
  <c r="Q278" i="1"/>
  <c r="R278" i="1" s="1"/>
  <c r="Q290" i="1"/>
  <c r="R290" i="1" s="1"/>
  <c r="Q302" i="1"/>
  <c r="R302" i="1" s="1"/>
  <c r="Q314" i="1"/>
  <c r="R314" i="1" s="1"/>
  <c r="Q326" i="1"/>
  <c r="R326" i="1" s="1"/>
  <c r="Q338" i="1"/>
  <c r="R338" i="1" s="1"/>
  <c r="Q350" i="1"/>
  <c r="R350" i="1" s="1"/>
  <c r="Q362" i="1"/>
  <c r="R362" i="1" s="1"/>
  <c r="Q374" i="1"/>
  <c r="Q392" i="1"/>
  <c r="Q404" i="1"/>
  <c r="R404" i="1" s="1"/>
  <c r="Q416" i="1"/>
  <c r="R416" i="1" s="1"/>
  <c r="Q428" i="1"/>
  <c r="Q440" i="1"/>
  <c r="R440" i="1" s="1"/>
  <c r="Q452" i="1"/>
  <c r="R452" i="1" s="1"/>
  <c r="Q464" i="1"/>
  <c r="R464" i="1" s="1"/>
  <c r="Q476" i="1"/>
  <c r="R476" i="1" s="1"/>
  <c r="Q488" i="1"/>
  <c r="R488" i="1" s="1"/>
  <c r="Q500" i="1"/>
  <c r="R500" i="1" s="1"/>
  <c r="Q512" i="1"/>
  <c r="R512" i="1" s="1"/>
  <c r="Q524" i="1"/>
  <c r="R524" i="1" s="1"/>
  <c r="Q536" i="1"/>
  <c r="R536" i="1" s="1"/>
  <c r="Q548" i="1"/>
  <c r="R548" i="1" s="1"/>
  <c r="Q560" i="1"/>
  <c r="R560" i="1" s="1"/>
  <c r="Q572" i="1"/>
  <c r="R572" i="1" s="1"/>
  <c r="Q584" i="1"/>
  <c r="R584" i="1" s="1"/>
  <c r="Q599" i="1"/>
  <c r="R599" i="1" s="1"/>
  <c r="Q611" i="1"/>
  <c r="R611" i="1" s="1"/>
  <c r="Q630" i="1"/>
  <c r="R630" i="1" s="1"/>
  <c r="Q642" i="1"/>
  <c r="R642" i="1" s="1"/>
  <c r="Q654" i="1"/>
  <c r="R654" i="1" s="1"/>
  <c r="Q55" i="1"/>
  <c r="R55" i="1" s="1"/>
  <c r="Q79" i="1"/>
  <c r="R79" i="1" s="1"/>
  <c r="Q114" i="1"/>
  <c r="R114" i="1" s="1"/>
  <c r="Q138" i="1"/>
  <c r="R138" i="1" s="1"/>
  <c r="Q174" i="1"/>
  <c r="R174" i="1" s="1"/>
  <c r="Q68" i="1"/>
  <c r="R68" i="1" s="1"/>
  <c r="Q91" i="1"/>
  <c r="R91" i="1" s="1"/>
  <c r="Q115" i="1"/>
  <c r="R115" i="1" s="1"/>
  <c r="Q139" i="1"/>
  <c r="R139" i="1" s="1"/>
  <c r="Q175" i="1"/>
  <c r="R175" i="1" s="1"/>
  <c r="Q57" i="1"/>
  <c r="R57" i="1" s="1"/>
  <c r="Q69" i="1"/>
  <c r="R69" i="1" s="1"/>
  <c r="Q81" i="1"/>
  <c r="R81" i="1" s="1"/>
  <c r="Q92" i="1"/>
  <c r="R92" i="1" s="1"/>
  <c r="Q104" i="1"/>
  <c r="R104" i="1" s="1"/>
  <c r="Q116" i="1"/>
  <c r="R116" i="1" s="1"/>
  <c r="Q128" i="1"/>
  <c r="R128" i="1" s="1"/>
  <c r="Q140" i="1"/>
  <c r="R140" i="1" s="1"/>
  <c r="Q152" i="1"/>
  <c r="R152" i="1" s="1"/>
  <c r="Q164" i="1"/>
  <c r="R164" i="1" s="1"/>
  <c r="Q176" i="1"/>
  <c r="R176" i="1" s="1"/>
  <c r="Q188" i="1"/>
  <c r="R188" i="1" s="1"/>
  <c r="Q49" i="1"/>
  <c r="R49" i="1" s="1"/>
  <c r="Q61" i="1"/>
  <c r="R61" i="1" s="1"/>
  <c r="Q73" i="1"/>
  <c r="R73" i="1" s="1"/>
  <c r="Q85" i="1"/>
  <c r="R85" i="1" s="1"/>
  <c r="Q96" i="1"/>
  <c r="R96" i="1" s="1"/>
  <c r="Q108" i="1"/>
  <c r="R108" i="1" s="1"/>
  <c r="Q120" i="1"/>
  <c r="R120" i="1" s="1"/>
  <c r="Q132" i="1"/>
  <c r="R132" i="1" s="1"/>
  <c r="Q144" i="1"/>
  <c r="R144" i="1" s="1"/>
  <c r="Q156" i="1"/>
  <c r="R156" i="1" s="1"/>
  <c r="Q168" i="1"/>
  <c r="R168" i="1" s="1"/>
  <c r="Q180" i="1"/>
  <c r="R180" i="1" s="1"/>
  <c r="Q192" i="1"/>
  <c r="R192" i="1" s="1"/>
  <c r="Q202" i="1"/>
  <c r="R202" i="1" s="1"/>
  <c r="Q214" i="1"/>
  <c r="R214" i="1" s="1"/>
  <c r="Q226" i="1"/>
  <c r="R226" i="1" s="1"/>
  <c r="Q238" i="1"/>
  <c r="R238" i="1" s="1"/>
  <c r="Q250" i="1"/>
  <c r="Q262" i="1"/>
  <c r="R262" i="1" s="1"/>
  <c r="Q54" i="1"/>
  <c r="R54" i="1" s="1"/>
  <c r="Q66" i="1"/>
  <c r="R66" i="1" s="1"/>
  <c r="Q78" i="1"/>
  <c r="R78" i="1" s="1"/>
  <c r="Q89" i="1"/>
  <c r="Q101" i="1"/>
  <c r="R101" i="1" s="1"/>
  <c r="Q113" i="1"/>
  <c r="R113" i="1" s="1"/>
  <c r="Q125" i="1"/>
  <c r="R125" i="1" s="1"/>
  <c r="Q137" i="1"/>
  <c r="R137" i="1" s="1"/>
  <c r="Q149" i="1"/>
  <c r="R149" i="1" s="1"/>
  <c r="Q161" i="1"/>
  <c r="R161" i="1" s="1"/>
  <c r="Q173" i="1"/>
  <c r="R173" i="1" s="1"/>
  <c r="Q185" i="1"/>
  <c r="R185" i="1" s="1"/>
  <c r="Q197" i="1"/>
  <c r="R197" i="1" s="1"/>
  <c r="Q207" i="1"/>
  <c r="R207" i="1" s="1"/>
  <c r="Q219" i="1"/>
  <c r="R219" i="1" s="1"/>
  <c r="Q231" i="1"/>
  <c r="R231" i="1" s="1"/>
  <c r="Q243" i="1"/>
  <c r="R243" i="1" s="1"/>
  <c r="Q255" i="1"/>
  <c r="R255" i="1" s="1"/>
  <c r="Q267" i="1"/>
  <c r="R267" i="1" s="1"/>
  <c r="Q279" i="1"/>
  <c r="R279" i="1" s="1"/>
  <c r="Q291" i="1"/>
  <c r="R291" i="1" s="1"/>
  <c r="Q303" i="1"/>
  <c r="Q315" i="1"/>
  <c r="Q327" i="1"/>
  <c r="R327" i="1" s="1"/>
  <c r="Q339" i="1"/>
  <c r="R339" i="1" s="1"/>
  <c r="Q351" i="1"/>
  <c r="R351" i="1" s="1"/>
  <c r="Q363" i="1"/>
  <c r="R363" i="1" s="1"/>
  <c r="Q375" i="1"/>
  <c r="R375" i="1" s="1"/>
  <c r="Q393" i="1"/>
  <c r="Q405" i="1"/>
  <c r="R405" i="1" s="1"/>
  <c r="Q417" i="1"/>
  <c r="R417" i="1" s="1"/>
  <c r="Q429" i="1"/>
  <c r="R429" i="1" s="1"/>
  <c r="Q441" i="1"/>
  <c r="R441" i="1" s="1"/>
  <c r="Q453" i="1"/>
  <c r="R453" i="1" s="1"/>
  <c r="Q465" i="1"/>
  <c r="R465" i="1" s="1"/>
  <c r="Q477" i="1"/>
  <c r="R477" i="1" s="1"/>
  <c r="Q489" i="1"/>
  <c r="R489" i="1" s="1"/>
  <c r="Q501" i="1"/>
  <c r="R501" i="1" s="1"/>
  <c r="Q513" i="1"/>
  <c r="R513" i="1" s="1"/>
  <c r="Q525" i="1"/>
  <c r="R525" i="1" s="1"/>
  <c r="Q537" i="1"/>
  <c r="R537" i="1" s="1"/>
  <c r="Q549" i="1"/>
  <c r="R549" i="1" s="1"/>
  <c r="Q561" i="1"/>
  <c r="R561" i="1" s="1"/>
  <c r="Q573" i="1"/>
  <c r="R573" i="1" s="1"/>
  <c r="Q585" i="1"/>
  <c r="R585" i="1" s="1"/>
  <c r="Q600" i="1"/>
  <c r="R600" i="1" s="1"/>
  <c r="Q612" i="1"/>
  <c r="R612" i="1" s="1"/>
  <c r="Q631" i="1"/>
  <c r="R631" i="1" s="1"/>
  <c r="Q643" i="1"/>
  <c r="R643" i="1" s="1"/>
  <c r="Q655" i="1"/>
  <c r="Q208" i="1"/>
  <c r="R208" i="1" s="1"/>
  <c r="Q220" i="1"/>
  <c r="Q232" i="1"/>
  <c r="R232" i="1" s="1"/>
  <c r="Q244" i="1"/>
  <c r="R244" i="1" s="1"/>
  <c r="Q256" i="1"/>
  <c r="R256" i="1" s="1"/>
  <c r="Q268" i="1"/>
  <c r="R268" i="1" s="1"/>
  <c r="Q280" i="1"/>
  <c r="R280" i="1" s="1"/>
  <c r="Q292" i="1"/>
  <c r="Q304" i="1"/>
  <c r="R304" i="1" s="1"/>
  <c r="Q316" i="1"/>
  <c r="Q328" i="1"/>
  <c r="R328" i="1" s="1"/>
  <c r="Q340" i="1"/>
  <c r="R340" i="1" s="1"/>
  <c r="Q352" i="1"/>
  <c r="R352" i="1" s="1"/>
  <c r="Q364" i="1"/>
  <c r="R364" i="1" s="1"/>
  <c r="Q376" i="1"/>
  <c r="R376" i="1" s="1"/>
  <c r="Q394" i="1"/>
  <c r="R394" i="1" s="1"/>
  <c r="Q406" i="1"/>
  <c r="R406" i="1" s="1"/>
  <c r="Q418" i="1"/>
  <c r="R418" i="1" s="1"/>
  <c r="Q430" i="1"/>
  <c r="R430" i="1" s="1"/>
  <c r="Q442" i="1"/>
  <c r="R442" i="1" s="1"/>
  <c r="Q454" i="1"/>
  <c r="R454" i="1" s="1"/>
  <c r="Q466" i="1"/>
  <c r="R466" i="1" s="1"/>
  <c r="Q478" i="1"/>
  <c r="R478" i="1" s="1"/>
  <c r="Q490" i="1"/>
  <c r="R490" i="1" s="1"/>
  <c r="Q502" i="1"/>
  <c r="R502" i="1" s="1"/>
  <c r="Q514" i="1"/>
  <c r="R514" i="1" s="1"/>
  <c r="Q526" i="1"/>
  <c r="Q538" i="1"/>
  <c r="R538" i="1" s="1"/>
  <c r="Q550" i="1"/>
  <c r="R550" i="1" s="1"/>
  <c r="Q562" i="1"/>
  <c r="R562" i="1" s="1"/>
  <c r="Q574" i="1"/>
  <c r="R574" i="1" s="1"/>
  <c r="Q586" i="1"/>
  <c r="R586" i="1" s="1"/>
  <c r="Q601" i="1"/>
  <c r="R601" i="1" s="1"/>
  <c r="Q613" i="1"/>
  <c r="R613" i="1" s="1"/>
  <c r="Q621" i="1"/>
  <c r="R621" i="1" s="1"/>
  <c r="Q632" i="1"/>
  <c r="R632" i="1" s="1"/>
  <c r="Q644" i="1"/>
  <c r="R644" i="1" s="1"/>
  <c r="Q656" i="1"/>
  <c r="R656" i="1" s="1"/>
  <c r="Q198" i="1"/>
  <c r="R198" i="1" s="1"/>
  <c r="Q209" i="1"/>
  <c r="R209" i="1" s="1"/>
  <c r="Q221" i="1"/>
  <c r="R221" i="1" s="1"/>
  <c r="Q233" i="1"/>
  <c r="R233" i="1" s="1"/>
  <c r="Q245" i="1"/>
  <c r="R245" i="1" s="1"/>
  <c r="Q257" i="1"/>
  <c r="R257" i="1" s="1"/>
  <c r="Q269" i="1"/>
  <c r="Q281" i="1"/>
  <c r="R281" i="1" s="1"/>
  <c r="Q293" i="1"/>
  <c r="R293" i="1" s="1"/>
  <c r="Q305" i="1"/>
  <c r="R305" i="1" s="1"/>
  <c r="Q317" i="1"/>
  <c r="Q329" i="1"/>
  <c r="R329" i="1" s="1"/>
  <c r="Q341" i="1"/>
  <c r="R341" i="1" s="1"/>
  <c r="Q353" i="1"/>
  <c r="R353" i="1" s="1"/>
  <c r="Q365" i="1"/>
  <c r="R365" i="1" s="1"/>
  <c r="Q377" i="1"/>
  <c r="R377" i="1" s="1"/>
  <c r="Q395" i="1"/>
  <c r="R395" i="1" s="1"/>
  <c r="Q407" i="1"/>
  <c r="R407" i="1" s="1"/>
  <c r="Q419" i="1"/>
  <c r="R419" i="1" s="1"/>
  <c r="Q431" i="1"/>
  <c r="R431" i="1" s="1"/>
  <c r="Q443" i="1"/>
  <c r="R443" i="1" s="1"/>
  <c r="Q455" i="1"/>
  <c r="R455" i="1" s="1"/>
  <c r="Q467" i="1"/>
  <c r="R467" i="1" s="1"/>
  <c r="Q479" i="1"/>
  <c r="R479" i="1" s="1"/>
  <c r="Q491" i="1"/>
  <c r="R491" i="1" s="1"/>
  <c r="Q503" i="1"/>
  <c r="R503" i="1" s="1"/>
  <c r="Q515" i="1"/>
  <c r="R515" i="1" s="1"/>
  <c r="Q527" i="1"/>
  <c r="R527" i="1" s="1"/>
  <c r="Q539" i="1"/>
  <c r="R539" i="1" s="1"/>
  <c r="Q551" i="1"/>
  <c r="R551" i="1" s="1"/>
  <c r="Q563" i="1"/>
  <c r="R563" i="1" s="1"/>
  <c r="Q575" i="1"/>
  <c r="R575" i="1" s="1"/>
  <c r="Q587" i="1"/>
  <c r="R587" i="1" s="1"/>
  <c r="Q602" i="1"/>
  <c r="R602" i="1" s="1"/>
  <c r="Q614" i="1"/>
  <c r="R614" i="1" s="1"/>
  <c r="Q622" i="1"/>
  <c r="Q633" i="1"/>
  <c r="R633" i="1" s="1"/>
  <c r="Q645" i="1"/>
  <c r="Q657" i="1"/>
  <c r="Q270" i="1"/>
  <c r="R270" i="1" s="1"/>
  <c r="Q282" i="1"/>
  <c r="R282" i="1" s="1"/>
  <c r="Q294" i="1"/>
  <c r="R294" i="1" s="1"/>
  <c r="Q306" i="1"/>
  <c r="R306" i="1" s="1"/>
  <c r="Q318" i="1"/>
  <c r="Q330" i="1"/>
  <c r="R330" i="1" s="1"/>
  <c r="Q342" i="1"/>
  <c r="R342" i="1" s="1"/>
  <c r="Q354" i="1"/>
  <c r="R354" i="1" s="1"/>
  <c r="Q366" i="1"/>
  <c r="R366" i="1" s="1"/>
  <c r="Q378" i="1"/>
  <c r="R378" i="1" s="1"/>
  <c r="Q385" i="1"/>
  <c r="R385" i="1" s="1"/>
  <c r="Q396" i="1"/>
  <c r="R396" i="1" s="1"/>
  <c r="Q408" i="1"/>
  <c r="R408" i="1" s="1"/>
  <c r="Q420" i="1"/>
  <c r="R420" i="1" s="1"/>
  <c r="Q432" i="1"/>
  <c r="R432" i="1" s="1"/>
  <c r="Q444" i="1"/>
  <c r="R444" i="1" s="1"/>
  <c r="Q456" i="1"/>
  <c r="R456" i="1" s="1"/>
  <c r="Q468" i="1"/>
  <c r="R468" i="1" s="1"/>
  <c r="Q480" i="1"/>
  <c r="R480" i="1" s="1"/>
  <c r="Q492" i="1"/>
  <c r="R492" i="1" s="1"/>
  <c r="Q504" i="1"/>
  <c r="R504" i="1" s="1"/>
  <c r="Q516" i="1"/>
  <c r="R516" i="1" s="1"/>
  <c r="Q528" i="1"/>
  <c r="R528" i="1" s="1"/>
  <c r="Q540" i="1"/>
  <c r="R540" i="1" s="1"/>
  <c r="Q552" i="1"/>
  <c r="R552" i="1" s="1"/>
  <c r="Q564" i="1"/>
  <c r="Q576" i="1"/>
  <c r="R576" i="1" s="1"/>
  <c r="Q588" i="1"/>
  <c r="R588" i="1" s="1"/>
  <c r="Q603" i="1"/>
  <c r="R603" i="1" s="1"/>
  <c r="Q615" i="1"/>
  <c r="R615" i="1" s="1"/>
  <c r="Q623" i="1"/>
  <c r="R623" i="1" s="1"/>
  <c r="Q634" i="1"/>
  <c r="R634" i="1" s="1"/>
  <c r="Q646" i="1"/>
  <c r="R646" i="1" s="1"/>
  <c r="Q658" i="1"/>
  <c r="Q481" i="1"/>
  <c r="R481" i="1" s="1"/>
  <c r="Q493" i="1"/>
  <c r="R493" i="1" s="1"/>
  <c r="Q505" i="1"/>
  <c r="R505" i="1" s="1"/>
  <c r="Q517" i="1"/>
  <c r="R517" i="1" s="1"/>
  <c r="Q529" i="1"/>
  <c r="R529" i="1" s="1"/>
  <c r="Q541" i="1"/>
  <c r="R541" i="1" s="1"/>
  <c r="Q553" i="1"/>
  <c r="R553" i="1" s="1"/>
  <c r="Q565" i="1"/>
  <c r="R565" i="1" s="1"/>
  <c r="Q577" i="1"/>
  <c r="R577" i="1" s="1"/>
  <c r="Q589" i="1"/>
  <c r="R589" i="1" s="1"/>
  <c r="Q604" i="1"/>
  <c r="R604" i="1" s="1"/>
  <c r="Q616" i="1"/>
  <c r="R616" i="1" s="1"/>
  <c r="Q624" i="1"/>
  <c r="R624" i="1" s="1"/>
  <c r="Q635" i="1"/>
  <c r="R635" i="1" s="1"/>
  <c r="Q647" i="1"/>
  <c r="R647" i="1" s="1"/>
  <c r="Q659" i="1"/>
  <c r="Q210" i="1"/>
  <c r="R210" i="1" s="1"/>
  <c r="Q222" i="1"/>
  <c r="R222" i="1" s="1"/>
  <c r="Q234" i="1"/>
  <c r="R234" i="1" s="1"/>
  <c r="Q246" i="1"/>
  <c r="R246" i="1" s="1"/>
  <c r="Q258" i="1"/>
  <c r="R258" i="1" s="1"/>
  <c r="Q58" i="1"/>
  <c r="R58" i="1" s="1"/>
  <c r="Q70" i="1"/>
  <c r="R70" i="1" s="1"/>
  <c r="Q82" i="1"/>
  <c r="R82" i="1" s="1"/>
  <c r="Q93" i="1"/>
  <c r="R93" i="1" s="1"/>
  <c r="Q105" i="1"/>
  <c r="R105" i="1" s="1"/>
  <c r="Q117" i="1"/>
  <c r="R117" i="1" s="1"/>
  <c r="Q129" i="1"/>
  <c r="R129" i="1" s="1"/>
  <c r="Q141" i="1"/>
  <c r="R141" i="1" s="1"/>
  <c r="Q153" i="1"/>
  <c r="R153" i="1" s="1"/>
  <c r="Q165" i="1"/>
  <c r="R165" i="1" s="1"/>
  <c r="Q177" i="1"/>
  <c r="R177" i="1" s="1"/>
  <c r="Q189" i="1"/>
  <c r="R189" i="1" s="1"/>
  <c r="Q199" i="1"/>
  <c r="R199" i="1" s="1"/>
  <c r="Q211" i="1"/>
  <c r="R211" i="1" s="1"/>
  <c r="Q223" i="1"/>
  <c r="R223" i="1" s="1"/>
  <c r="Q235" i="1"/>
  <c r="R235" i="1" s="1"/>
  <c r="Q247" i="1"/>
  <c r="R247" i="1" s="1"/>
  <c r="Q259" i="1"/>
  <c r="Q271" i="1"/>
  <c r="Q283" i="1"/>
  <c r="R283" i="1" s="1"/>
  <c r="Q295" i="1"/>
  <c r="R295" i="1" s="1"/>
  <c r="Q307" i="1"/>
  <c r="R307" i="1" s="1"/>
  <c r="Q319" i="1"/>
  <c r="R319" i="1" s="1"/>
  <c r="Q331" i="1"/>
  <c r="Q343" i="1"/>
  <c r="R343" i="1" s="1"/>
  <c r="Q355" i="1"/>
  <c r="R355" i="1" s="1"/>
  <c r="Q367" i="1"/>
  <c r="R367" i="1" s="1"/>
  <c r="Q379" i="1"/>
  <c r="R379" i="1" s="1"/>
  <c r="Q397" i="1"/>
  <c r="R397" i="1" s="1"/>
  <c r="Q409" i="1"/>
  <c r="R409" i="1" s="1"/>
  <c r="Q421" i="1"/>
  <c r="R421" i="1" s="1"/>
  <c r="Q433" i="1"/>
  <c r="R433" i="1" s="1"/>
  <c r="Q445" i="1"/>
  <c r="R445" i="1" s="1"/>
  <c r="Q457" i="1"/>
  <c r="R457" i="1" s="1"/>
  <c r="Q469" i="1"/>
  <c r="R469" i="1" s="1"/>
  <c r="Q59" i="1"/>
  <c r="R59" i="1" s="1"/>
  <c r="Q71" i="1"/>
  <c r="R71" i="1" s="1"/>
  <c r="Q83" i="1"/>
  <c r="R83" i="1" s="1"/>
  <c r="Q94" i="1"/>
  <c r="R94" i="1" s="1"/>
  <c r="Q106" i="1"/>
  <c r="R106" i="1" s="1"/>
  <c r="Q118" i="1"/>
  <c r="R118" i="1" s="1"/>
  <c r="Q130" i="1"/>
  <c r="R130" i="1" s="1"/>
  <c r="Q142" i="1"/>
  <c r="R142" i="1" s="1"/>
  <c r="Q154" i="1"/>
  <c r="R154" i="1" s="1"/>
  <c r="Q166" i="1"/>
  <c r="R166" i="1" s="1"/>
  <c r="Q178" i="1"/>
  <c r="R178" i="1" s="1"/>
  <c r="Q190" i="1"/>
  <c r="R190" i="1" s="1"/>
  <c r="Q200" i="1"/>
  <c r="R200" i="1" s="1"/>
  <c r="Q212" i="1"/>
  <c r="R212" i="1" s="1"/>
  <c r="Q224" i="1"/>
  <c r="R224" i="1" s="1"/>
  <c r="Q236" i="1"/>
  <c r="R236" i="1" s="1"/>
  <c r="Q248" i="1"/>
  <c r="R248" i="1" s="1"/>
  <c r="Q260" i="1"/>
  <c r="R260" i="1" s="1"/>
  <c r="Q272" i="1"/>
  <c r="Q284" i="1"/>
  <c r="R284" i="1" s="1"/>
  <c r="Q296" i="1"/>
  <c r="R296" i="1" s="1"/>
  <c r="Q308" i="1"/>
  <c r="R308" i="1" s="1"/>
  <c r="Q320" i="1"/>
  <c r="Q332" i="1"/>
  <c r="R332" i="1" s="1"/>
  <c r="Q344" i="1"/>
  <c r="R344" i="1" s="1"/>
  <c r="Q356" i="1"/>
  <c r="R356" i="1" s="1"/>
  <c r="Q368" i="1"/>
  <c r="R368" i="1" s="1"/>
  <c r="Q380" i="1"/>
  <c r="R380" i="1" s="1"/>
  <c r="Q386" i="1"/>
  <c r="R386" i="1" s="1"/>
  <c r="Q398" i="1"/>
  <c r="R398" i="1" s="1"/>
  <c r="Q410" i="1"/>
  <c r="R410" i="1" s="1"/>
  <c r="Q422" i="1"/>
  <c r="R422" i="1" s="1"/>
  <c r="Q434" i="1"/>
  <c r="R434" i="1" s="1"/>
  <c r="Q446" i="1"/>
  <c r="R446" i="1" s="1"/>
  <c r="Q458" i="1"/>
  <c r="R458" i="1" s="1"/>
  <c r="Q470" i="1"/>
  <c r="R470" i="1" s="1"/>
  <c r="Q482" i="1"/>
  <c r="R482" i="1" s="1"/>
  <c r="Q494" i="1"/>
  <c r="R494" i="1" s="1"/>
  <c r="Q506" i="1"/>
  <c r="R506" i="1" s="1"/>
  <c r="Q518" i="1"/>
  <c r="R518" i="1" s="1"/>
  <c r="Q530" i="1"/>
  <c r="R530" i="1" s="1"/>
  <c r="Q542" i="1"/>
  <c r="R542" i="1" s="1"/>
  <c r="Q554" i="1"/>
  <c r="R554" i="1" s="1"/>
  <c r="Q566" i="1"/>
  <c r="R566" i="1" s="1"/>
  <c r="Q578" i="1"/>
  <c r="R578" i="1" s="1"/>
  <c r="Q605" i="1"/>
  <c r="R605" i="1" s="1"/>
  <c r="Q617" i="1"/>
  <c r="R617" i="1" s="1"/>
  <c r="Q625" i="1"/>
  <c r="R625" i="1" s="1"/>
  <c r="Q636" i="1"/>
  <c r="R636" i="1" s="1"/>
  <c r="Q648" i="1"/>
  <c r="R648" i="1" s="1"/>
  <c r="Q660" i="1"/>
  <c r="R660" i="1" s="1"/>
  <c r="Q67" i="1"/>
  <c r="R67" i="1" s="1"/>
  <c r="Q90" i="1"/>
  <c r="R90" i="1" s="1"/>
  <c r="Q102" i="1"/>
  <c r="R102" i="1" s="1"/>
  <c r="Q126" i="1"/>
  <c r="R126" i="1" s="1"/>
  <c r="Q150" i="1"/>
  <c r="R150" i="1" s="1"/>
  <c r="Q162" i="1"/>
  <c r="R162" i="1" s="1"/>
  <c r="Q186" i="1"/>
  <c r="R186" i="1" s="1"/>
  <c r="Q56" i="1"/>
  <c r="R56" i="1" s="1"/>
  <c r="Q80" i="1"/>
  <c r="R80" i="1" s="1"/>
  <c r="Q103" i="1"/>
  <c r="R103" i="1" s="1"/>
  <c r="Q127" i="1"/>
  <c r="R127" i="1" s="1"/>
  <c r="Q151" i="1"/>
  <c r="R151" i="1" s="1"/>
  <c r="Q163" i="1"/>
  <c r="R163" i="1" s="1"/>
  <c r="Q187" i="1"/>
  <c r="R187" i="1" s="1"/>
  <c r="Q48" i="1"/>
  <c r="R48" i="1" s="1"/>
  <c r="Q60" i="1"/>
  <c r="R60" i="1" s="1"/>
  <c r="Q72" i="1"/>
  <c r="R72" i="1" s="1"/>
  <c r="Q84" i="1"/>
  <c r="R84" i="1" s="1"/>
  <c r="Q95" i="1"/>
  <c r="R95" i="1" s="1"/>
  <c r="Q107" i="1"/>
  <c r="R107" i="1" s="1"/>
  <c r="Q119" i="1"/>
  <c r="R119" i="1" s="1"/>
  <c r="Q131" i="1"/>
  <c r="R131" i="1" s="1"/>
  <c r="Q143" i="1"/>
  <c r="R143" i="1" s="1"/>
  <c r="Q155" i="1"/>
  <c r="R155" i="1" s="1"/>
  <c r="Q167" i="1"/>
  <c r="R167" i="1" s="1"/>
  <c r="Q179" i="1"/>
  <c r="R179" i="1" s="1"/>
  <c r="Q191" i="1"/>
  <c r="Q201" i="1"/>
  <c r="R201" i="1" s="1"/>
  <c r="Q213" i="1"/>
  <c r="R213" i="1" s="1"/>
  <c r="Q225" i="1"/>
  <c r="R225" i="1" s="1"/>
  <c r="Q237" i="1"/>
  <c r="R237" i="1" s="1"/>
  <c r="Q249" i="1"/>
  <c r="R249" i="1" s="1"/>
  <c r="Q261" i="1"/>
  <c r="R261" i="1" s="1"/>
  <c r="Q273" i="1"/>
  <c r="Q285" i="1"/>
  <c r="R285" i="1" s="1"/>
  <c r="Q297" i="1"/>
  <c r="R297" i="1" s="1"/>
  <c r="Q309" i="1"/>
  <c r="R309" i="1" s="1"/>
  <c r="Q321" i="1"/>
  <c r="Q333" i="1"/>
  <c r="R333" i="1" s="1"/>
  <c r="Q345" i="1"/>
  <c r="R345" i="1" s="1"/>
  <c r="Q357" i="1"/>
  <c r="R357" i="1" s="1"/>
  <c r="Q369" i="1"/>
  <c r="R369" i="1" s="1"/>
  <c r="Q381" i="1"/>
  <c r="R381" i="1" s="1"/>
  <c r="Q387" i="1"/>
  <c r="R387" i="1" s="1"/>
  <c r="Q399" i="1"/>
  <c r="R399" i="1" s="1"/>
  <c r="Q411" i="1"/>
  <c r="R411" i="1" s="1"/>
  <c r="Q423" i="1"/>
  <c r="Q435" i="1"/>
  <c r="R435" i="1" s="1"/>
  <c r="Q447" i="1"/>
  <c r="R447" i="1" s="1"/>
  <c r="Q459" i="1"/>
  <c r="R459" i="1" s="1"/>
  <c r="Q471" i="1"/>
  <c r="R471" i="1" s="1"/>
  <c r="Q483" i="1"/>
  <c r="R483" i="1" s="1"/>
  <c r="Q495" i="1"/>
  <c r="R495" i="1" s="1"/>
  <c r="Q507" i="1"/>
  <c r="R507" i="1" s="1"/>
  <c r="Q519" i="1"/>
  <c r="R519" i="1" s="1"/>
  <c r="Q531" i="1"/>
  <c r="Q543" i="1"/>
  <c r="R543" i="1" s="1"/>
  <c r="Q555" i="1"/>
  <c r="R555" i="1" s="1"/>
  <c r="Q567" i="1"/>
  <c r="Q579" i="1"/>
  <c r="R579" i="1" s="1"/>
  <c r="Q590" i="1"/>
  <c r="Q606" i="1"/>
  <c r="Q618" i="1"/>
  <c r="R618" i="1" s="1"/>
  <c r="Q626" i="1"/>
  <c r="R626" i="1" s="1"/>
  <c r="Q637" i="1"/>
  <c r="R637" i="1" s="1"/>
  <c r="Q649" i="1"/>
  <c r="K661" i="1" l="1"/>
  <c r="L661" i="1" l="1"/>
  <c r="V661" i="1"/>
  <c r="K542" i="1"/>
  <c r="K619"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3" i="1"/>
  <c r="K291" i="1"/>
  <c r="K292" i="1"/>
  <c r="K293" i="1"/>
  <c r="K294" i="1"/>
  <c r="K295" i="1"/>
  <c r="K296" i="1"/>
  <c r="K297" i="1"/>
  <c r="K298" i="1"/>
  <c r="K299" i="1"/>
  <c r="K300" i="1"/>
  <c r="K301" i="1"/>
  <c r="K302" i="1"/>
  <c r="K303" i="1"/>
  <c r="K304" i="1"/>
  <c r="K305" i="1"/>
  <c r="K306" i="1"/>
  <c r="K307" i="1"/>
  <c r="K308" i="1"/>
  <c r="K309" i="1"/>
  <c r="K310" i="1"/>
  <c r="K311" i="1"/>
  <c r="K4" i="1"/>
  <c r="K312" i="1"/>
  <c r="K5" i="1"/>
  <c r="K313" i="1"/>
  <c r="K6" i="1"/>
  <c r="K314" i="1"/>
  <c r="K315" i="1"/>
  <c r="K7" i="1"/>
  <c r="K316" i="1"/>
  <c r="K317" i="1"/>
  <c r="K8" i="1"/>
  <c r="K318" i="1"/>
  <c r="K319" i="1"/>
  <c r="K9" i="1"/>
  <c r="K320" i="1"/>
  <c r="K321" i="1"/>
  <c r="K10" i="1"/>
  <c r="K322" i="1"/>
  <c r="K11" i="1"/>
  <c r="K323" i="1"/>
  <c r="K324" i="1"/>
  <c r="K325" i="1"/>
  <c r="K326" i="1"/>
  <c r="K327" i="1"/>
  <c r="K328" i="1"/>
  <c r="K329" i="1"/>
  <c r="K330" i="1"/>
  <c r="K12"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713" i="1"/>
  <c r="K523" i="1"/>
  <c r="K524" i="1"/>
  <c r="K525" i="1"/>
  <c r="K526" i="1"/>
  <c r="K527" i="1"/>
  <c r="K528" i="1"/>
  <c r="K529" i="1"/>
  <c r="K530" i="1"/>
  <c r="K531" i="1"/>
  <c r="K532" i="1"/>
  <c r="K533" i="1"/>
  <c r="K534" i="1"/>
  <c r="K535" i="1"/>
  <c r="K536" i="1"/>
  <c r="K537" i="1"/>
  <c r="K538" i="1"/>
  <c r="K539" i="1"/>
  <c r="K540" i="1"/>
  <c r="K541"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5" i="1"/>
  <c r="K596" i="1"/>
  <c r="K597" i="1"/>
  <c r="K598" i="1"/>
  <c r="K599" i="1"/>
  <c r="K600" i="1"/>
  <c r="K13" i="1"/>
  <c r="K14" i="1"/>
  <c r="K15" i="1"/>
  <c r="K16" i="1"/>
  <c r="K17" i="1"/>
  <c r="K18" i="1"/>
  <c r="K19" i="1"/>
  <c r="K20" i="1"/>
  <c r="K21" i="1"/>
  <c r="K22" i="1"/>
  <c r="K601" i="1"/>
  <c r="K602" i="1"/>
  <c r="K603" i="1"/>
  <c r="K604" i="1"/>
  <c r="K605" i="1"/>
  <c r="K23" i="1"/>
  <c r="K606" i="1"/>
  <c r="K607" i="1"/>
  <c r="K608" i="1"/>
  <c r="K609" i="1"/>
  <c r="K610" i="1"/>
  <c r="K611" i="1"/>
  <c r="K612" i="1"/>
  <c r="K613" i="1"/>
  <c r="K614" i="1"/>
  <c r="K615" i="1"/>
  <c r="K616" i="1"/>
  <c r="K617" i="1"/>
  <c r="K618" i="1"/>
  <c r="K620" i="1"/>
  <c r="K24" i="1"/>
  <c r="K25" i="1"/>
  <c r="K26"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714" i="1"/>
  <c r="K715" i="1"/>
  <c r="K716" i="1"/>
  <c r="K717" i="1"/>
  <c r="K718" i="1"/>
  <c r="K719" i="1"/>
  <c r="K720" i="1"/>
  <c r="K721" i="1"/>
  <c r="K722" i="1"/>
  <c r="K723" i="1"/>
  <c r="K724" i="1"/>
  <c r="K725" i="1"/>
  <c r="K726" i="1"/>
  <c r="K727" i="1"/>
  <c r="K728" i="1"/>
  <c r="K729" i="1"/>
  <c r="K690" i="1"/>
  <c r="K730" i="1"/>
  <c r="K731" i="1"/>
  <c r="K27" i="1"/>
  <c r="S661" i="1" l="1"/>
  <c r="W661" i="1" s="1"/>
  <c r="Q713" i="1" l="1"/>
  <c r="R713" i="1" s="1"/>
  <c r="L713"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5"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2" i="1"/>
  <c r="L561" i="1"/>
  <c r="L560" i="1"/>
  <c r="L559" i="1"/>
  <c r="L558" i="1"/>
  <c r="L557" i="1"/>
  <c r="L556" i="1"/>
  <c r="L555" i="1"/>
  <c r="L554" i="1"/>
  <c r="L553" i="1"/>
  <c r="L552" i="1"/>
  <c r="L551" i="1"/>
  <c r="L550" i="1"/>
  <c r="L549" i="1"/>
  <c r="L548" i="1"/>
  <c r="L547" i="1"/>
  <c r="L546" i="1"/>
  <c r="L545" i="1"/>
  <c r="L544" i="1"/>
  <c r="L543" i="1"/>
  <c r="L542" i="1"/>
  <c r="L541" i="1"/>
  <c r="L540" i="1"/>
  <c r="L539"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192" i="1" l="1"/>
  <c r="L596" i="1"/>
  <c r="L538" i="1"/>
  <c r="L563" i="1"/>
  <c r="P714" i="1" l="1"/>
  <c r="R714" i="1"/>
  <c r="S714" i="1" s="1"/>
  <c r="P715" i="1"/>
  <c r="Q715" i="1" s="1"/>
  <c r="R715" i="1"/>
  <c r="S715" i="1" s="1"/>
  <c r="P716" i="1"/>
  <c r="Q716" i="1" s="1"/>
  <c r="R716" i="1"/>
  <c r="S716" i="1" s="1"/>
  <c r="R717" i="1"/>
  <c r="S717" i="1" s="1"/>
  <c r="W717" i="1" s="1"/>
  <c r="Q718" i="1"/>
  <c r="R718" i="1"/>
  <c r="S718" i="1" s="1"/>
  <c r="Q719" i="1"/>
  <c r="R719" i="1"/>
  <c r="S719" i="1" s="1"/>
  <c r="W719" i="1" s="1"/>
  <c r="P720" i="1"/>
  <c r="Q720" i="1" s="1"/>
  <c r="R720" i="1"/>
  <c r="S720" i="1" s="1"/>
  <c r="R721" i="1"/>
  <c r="S721" i="1" s="1"/>
  <c r="W721" i="1" s="1"/>
  <c r="Q722" i="1"/>
  <c r="R722" i="1"/>
  <c r="S722" i="1" s="1"/>
  <c r="P723" i="1"/>
  <c r="Q723" i="1" s="1"/>
  <c r="R723" i="1"/>
  <c r="S723" i="1" s="1"/>
  <c r="Q724" i="1"/>
  <c r="R724" i="1"/>
  <c r="S724" i="1" s="1"/>
  <c r="R725" i="1"/>
  <c r="S725" i="1" s="1"/>
  <c r="W725" i="1" s="1"/>
  <c r="R726" i="1"/>
  <c r="S726" i="1" s="1"/>
  <c r="P727" i="1"/>
  <c r="Q727" i="1" s="1"/>
  <c r="R727" i="1"/>
  <c r="S727" i="1" s="1"/>
  <c r="R728" i="1"/>
  <c r="S728" i="1" s="1"/>
  <c r="P729" i="1"/>
  <c r="Q729" i="1" s="1"/>
  <c r="R729" i="1"/>
  <c r="S729" i="1" s="1"/>
  <c r="Q690" i="1"/>
  <c r="P730" i="1"/>
  <c r="R730" i="1"/>
  <c r="S730" i="1" s="1"/>
  <c r="P731" i="1"/>
  <c r="Q731" i="1" s="1"/>
  <c r="R731" i="1"/>
  <c r="S731" i="1" s="1"/>
  <c r="P1" i="1"/>
  <c r="R1" i="1"/>
  <c r="D6" i="17"/>
  <c r="G6" i="17"/>
  <c r="M6" i="17"/>
  <c r="Q6" i="17"/>
  <c r="R6" i="17"/>
  <c r="D7" i="17"/>
  <c r="G7" i="17"/>
  <c r="M7" i="17"/>
  <c r="Q7" i="17"/>
  <c r="R7" i="17"/>
  <c r="D8" i="17"/>
  <c r="G8" i="17"/>
  <c r="M8" i="17"/>
  <c r="Q8" i="17"/>
  <c r="R8" i="17"/>
  <c r="D12" i="17"/>
  <c r="G12" i="17"/>
  <c r="M12" i="17"/>
  <c r="Q12" i="17"/>
  <c r="R12" i="17"/>
  <c r="D13" i="17"/>
  <c r="G13" i="17"/>
  <c r="M13" i="17"/>
  <c r="Q13" i="17"/>
  <c r="R13" i="17"/>
  <c r="D14" i="17"/>
  <c r="G14" i="17"/>
  <c r="M14" i="17"/>
  <c r="Q14" i="17"/>
  <c r="R14" i="17"/>
  <c r="D15" i="17"/>
  <c r="G15" i="17"/>
  <c r="M15" i="17"/>
  <c r="Q15" i="17"/>
  <c r="R15" i="17"/>
  <c r="D18" i="17"/>
  <c r="G18" i="17"/>
  <c r="M18" i="17"/>
  <c r="X18" i="17" s="1"/>
  <c r="Q18" i="17"/>
  <c r="R18" i="17"/>
  <c r="D16" i="17"/>
  <c r="G16" i="17"/>
  <c r="M16" i="17"/>
  <c r="X16" i="17" s="1"/>
  <c r="Q16" i="17"/>
  <c r="R16" i="17"/>
  <c r="D19" i="17"/>
  <c r="G19" i="17"/>
  <c r="M19" i="17"/>
  <c r="Q19" i="17"/>
  <c r="R19" i="17"/>
  <c r="D17" i="17"/>
  <c r="G17" i="17"/>
  <c r="M17" i="17"/>
  <c r="Q17" i="17"/>
  <c r="R17" i="17"/>
  <c r="D20" i="17"/>
  <c r="G20" i="17"/>
  <c r="M20" i="17"/>
  <c r="X20" i="17" s="1"/>
  <c r="Q20" i="17"/>
  <c r="R20" i="17"/>
  <c r="E6" i="17"/>
  <c r="E7" i="17"/>
  <c r="E8" i="17"/>
  <c r="E12" i="17"/>
  <c r="E13" i="17"/>
  <c r="E14" i="17"/>
  <c r="E15" i="17"/>
  <c r="E16" i="17"/>
  <c r="E17" i="17"/>
  <c r="E18" i="17"/>
  <c r="E19" i="17"/>
  <c r="E20" i="17"/>
  <c r="X15" i="17" l="1"/>
  <c r="X19" i="17"/>
  <c r="X17" i="17"/>
  <c r="X8" i="17"/>
  <c r="X13" i="17"/>
  <c r="X7" i="17"/>
  <c r="X12" i="17"/>
  <c r="X14" i="17"/>
  <c r="X6" i="17"/>
  <c r="N16" i="17"/>
  <c r="N17" i="17"/>
  <c r="N6" i="17"/>
  <c r="O6" i="17" s="1"/>
  <c r="P6" i="17" s="1"/>
  <c r="U6" i="17" s="1"/>
  <c r="W6" i="17" s="1"/>
  <c r="N8" i="17"/>
  <c r="O8" i="17" s="1"/>
  <c r="P8" i="17" s="1"/>
  <c r="U8" i="17" s="1"/>
  <c r="W8" i="17" s="1"/>
  <c r="N13" i="17"/>
  <c r="O13" i="17" s="1"/>
  <c r="P13" i="17" s="1"/>
  <c r="U13" i="17" s="1"/>
  <c r="W13" i="17" s="1"/>
  <c r="N15" i="17"/>
  <c r="S690" i="1"/>
  <c r="W690" i="1" s="1"/>
  <c r="P19" i="17"/>
  <c r="N19" i="17"/>
  <c r="N12" i="17"/>
  <c r="O12" i="17" s="1"/>
  <c r="P12" i="17" s="1"/>
  <c r="P18" i="17"/>
  <c r="N18" i="17"/>
  <c r="N7" i="17"/>
  <c r="O7" i="17" s="1"/>
  <c r="P7" i="17" s="1"/>
  <c r="P20" i="17"/>
  <c r="N20" i="17"/>
  <c r="N14" i="17"/>
  <c r="O14" i="17" s="1"/>
  <c r="P14" i="17" s="1"/>
  <c r="L730" i="1"/>
  <c r="Q730" i="1"/>
  <c r="L714" i="1"/>
  <c r="Q714" i="1"/>
  <c r="S19" i="17"/>
  <c r="S15" i="17"/>
  <c r="S12" i="17"/>
  <c r="S6" i="17"/>
  <c r="S17" i="17"/>
  <c r="S18" i="17"/>
  <c r="S13" i="17"/>
  <c r="S7" i="17"/>
  <c r="S20" i="17"/>
  <c r="S16" i="17"/>
  <c r="S14" i="17"/>
  <c r="S8" i="17"/>
  <c r="L731" i="1"/>
  <c r="L729" i="1"/>
  <c r="L720" i="1"/>
  <c r="L718" i="1"/>
  <c r="L690" i="1"/>
  <c r="L723" i="1"/>
  <c r="L727" i="1"/>
  <c r="L722" i="1"/>
  <c r="L719" i="1"/>
  <c r="L724" i="1"/>
  <c r="L716" i="1"/>
  <c r="L715" i="1"/>
  <c r="S343" i="1"/>
  <c r="S282" i="1"/>
  <c r="S299" i="1"/>
  <c r="S405" i="1"/>
  <c r="S386" i="1"/>
  <c r="S521" i="1"/>
  <c r="S713" i="1"/>
  <c r="S198" i="1"/>
  <c r="S313" i="1"/>
  <c r="S393" i="1"/>
  <c r="S520" i="1"/>
  <c r="S89" i="1"/>
  <c r="V730" i="1"/>
  <c r="P721" i="1"/>
  <c r="Q721" i="1" s="1"/>
  <c r="V729" i="1"/>
  <c r="V719" i="1"/>
  <c r="P725" i="1"/>
  <c r="Q725" i="1" s="1"/>
  <c r="Q728" i="1"/>
  <c r="V690" i="1"/>
  <c r="V727" i="1"/>
  <c r="P717" i="1"/>
  <c r="P726" i="1"/>
  <c r="Q726" i="1" s="1"/>
  <c r="V715" i="1"/>
  <c r="V714" i="1"/>
  <c r="W730" i="1"/>
  <c r="W731" i="1"/>
  <c r="W715" i="1"/>
  <c r="W714" i="1"/>
  <c r="W718" i="1"/>
  <c r="W729" i="1"/>
  <c r="V731" i="1"/>
  <c r="W724" i="1"/>
  <c r="V724" i="1"/>
  <c r="W728" i="1"/>
  <c r="V722" i="1"/>
  <c r="V718" i="1"/>
  <c r="V720" i="1"/>
  <c r="W722" i="1"/>
  <c r="V723" i="1"/>
  <c r="V716" i="1"/>
  <c r="S318" i="1"/>
  <c r="S411" i="1"/>
  <c r="S321" i="1"/>
  <c r="S359" i="1"/>
  <c r="S338" i="1"/>
  <c r="S355" i="1"/>
  <c r="S364" i="1"/>
  <c r="S384" i="1"/>
  <c r="S255" i="1"/>
  <c r="S335" i="1"/>
  <c r="S143" i="1"/>
  <c r="S356" i="1"/>
  <c r="S222" i="1"/>
  <c r="S284" i="1"/>
  <c r="S345" i="1"/>
  <c r="S357" i="1"/>
  <c r="S371" i="1"/>
  <c r="S354" i="1"/>
  <c r="S409" i="1"/>
  <c r="S340" i="1"/>
  <c r="S254" i="1"/>
  <c r="S287" i="1"/>
  <c r="S374" i="1"/>
  <c r="S413" i="1"/>
  <c r="S526" i="1"/>
  <c r="S539" i="1"/>
  <c r="S566" i="1"/>
  <c r="P16" i="17"/>
  <c r="U16" i="17" s="1"/>
  <c r="W16" i="17" s="1"/>
  <c r="P17" i="17"/>
  <c r="U17" i="17" s="1"/>
  <c r="W17" i="17" s="1"/>
  <c r="O15" i="17" l="1"/>
  <c r="P15" i="17" s="1"/>
  <c r="V16" i="17"/>
  <c r="V8" i="17"/>
  <c r="T7" i="17"/>
  <c r="U7" i="17"/>
  <c r="T14" i="17"/>
  <c r="U14" i="17"/>
  <c r="V13" i="17"/>
  <c r="T20" i="17"/>
  <c r="U20" i="17"/>
  <c r="T18" i="17"/>
  <c r="U18" i="17"/>
  <c r="V6" i="17"/>
  <c r="T12" i="17"/>
  <c r="U12" i="17"/>
  <c r="V17" i="17"/>
  <c r="T19" i="17"/>
  <c r="U19" i="17"/>
  <c r="L717" i="1"/>
  <c r="Q717" i="1"/>
  <c r="T17" i="17"/>
  <c r="T8" i="17"/>
  <c r="T16" i="17"/>
  <c r="T6" i="17"/>
  <c r="T13" i="17"/>
  <c r="X725" i="1"/>
  <c r="X717" i="1"/>
  <c r="X727" i="1"/>
  <c r="X729" i="1"/>
  <c r="X731" i="1"/>
  <c r="X661" i="1"/>
  <c r="X724" i="1"/>
  <c r="X714" i="1"/>
  <c r="X723" i="1"/>
  <c r="X730" i="1"/>
  <c r="X716" i="1"/>
  <c r="X728" i="1"/>
  <c r="X690" i="1"/>
  <c r="X721" i="1"/>
  <c r="X719" i="1"/>
  <c r="X726" i="1"/>
  <c r="X720" i="1"/>
  <c r="X718" i="1"/>
  <c r="X715" i="1"/>
  <c r="L728" i="1"/>
  <c r="L725" i="1"/>
  <c r="L721" i="1"/>
  <c r="L726" i="1"/>
  <c r="X722" i="1"/>
  <c r="S643" i="1"/>
  <c r="S147" i="1"/>
  <c r="S633" i="1"/>
  <c r="S540" i="1"/>
  <c r="S635" i="1"/>
  <c r="S541" i="1"/>
  <c r="S334" i="1"/>
  <c r="S373" i="1"/>
  <c r="S641" i="1"/>
  <c r="S545" i="1"/>
  <c r="S524" i="1"/>
  <c r="S331" i="1"/>
  <c r="S531" i="1"/>
  <c r="S642" i="1"/>
  <c r="S647" i="1"/>
  <c r="S618" i="1"/>
  <c r="S522" i="1"/>
  <c r="S658" i="1"/>
  <c r="S275" i="1"/>
  <c r="S617" i="1"/>
  <c r="S568" i="1"/>
  <c r="S660" i="1"/>
  <c r="S619" i="1"/>
  <c r="S407" i="1"/>
  <c r="S381" i="1"/>
  <c r="S656" i="1"/>
  <c r="S644" i="1"/>
  <c r="S339" i="1"/>
  <c r="S551" i="1"/>
  <c r="S646" i="1"/>
  <c r="S639" i="1"/>
  <c r="S360" i="1"/>
  <c r="S362" i="1"/>
  <c r="S583" i="1"/>
  <c r="S464" i="1"/>
  <c r="S370" i="1"/>
  <c r="S439" i="1"/>
  <c r="S372" i="1"/>
  <c r="S262" i="1"/>
  <c r="S657" i="1"/>
  <c r="S548" i="1"/>
  <c r="S408" i="1"/>
  <c r="S358" i="1"/>
  <c r="S142" i="1"/>
  <c r="S311" i="1"/>
  <c r="S561" i="1"/>
  <c r="S636" i="1"/>
  <c r="S549" i="1"/>
  <c r="S432" i="1"/>
  <c r="S363" i="1"/>
  <c r="S319" i="1"/>
  <c r="V728" i="1"/>
  <c r="V726" i="1"/>
  <c r="V721" i="1"/>
  <c r="V717" i="1"/>
  <c r="V725" i="1"/>
  <c r="W720" i="1"/>
  <c r="W723" i="1"/>
  <c r="W727" i="1"/>
  <c r="W726" i="1"/>
  <c r="W716" i="1"/>
  <c r="V625" i="1"/>
  <c r="V633" i="1"/>
  <c r="V635" i="1"/>
  <c r="V637" i="1"/>
  <c r="V644" i="1"/>
  <c r="V650" i="1"/>
  <c r="V654" i="1"/>
  <c r="U15" i="17" l="1"/>
  <c r="T15" i="17"/>
  <c r="W14" i="17"/>
  <c r="V14" i="17"/>
  <c r="W12" i="17"/>
  <c r="V12" i="17"/>
  <c r="W18" i="17"/>
  <c r="V18" i="17"/>
  <c r="W7" i="17"/>
  <c r="V7" i="17"/>
  <c r="W20" i="17"/>
  <c r="V20" i="17"/>
  <c r="W19" i="17"/>
  <c r="V19" i="17"/>
  <c r="Y717" i="1"/>
  <c r="Z717" i="1"/>
  <c r="Y718" i="1"/>
  <c r="Z718" i="1"/>
  <c r="Z690" i="1"/>
  <c r="Y690" i="1"/>
  <c r="Z714" i="1"/>
  <c r="Y714" i="1"/>
  <c r="Y724" i="1"/>
  <c r="Z724" i="1"/>
  <c r="Y720" i="1"/>
  <c r="Z720" i="1"/>
  <c r="Y661" i="1"/>
  <c r="Z661" i="1"/>
  <c r="Y728" i="1"/>
  <c r="Z728" i="1"/>
  <c r="Y731" i="1"/>
  <c r="Z731" i="1"/>
  <c r="Y716" i="1"/>
  <c r="Z716" i="1"/>
  <c r="Y726" i="1"/>
  <c r="Z726" i="1"/>
  <c r="Y729" i="1"/>
  <c r="Z729" i="1"/>
  <c r="Z719" i="1"/>
  <c r="Y719" i="1"/>
  <c r="Z715" i="1"/>
  <c r="Y715" i="1"/>
  <c r="Z730" i="1"/>
  <c r="Y730" i="1"/>
  <c r="Y725" i="1"/>
  <c r="Z725" i="1"/>
  <c r="Y722" i="1"/>
  <c r="Z722" i="1"/>
  <c r="Y721" i="1"/>
  <c r="Z721" i="1"/>
  <c r="Z723" i="1"/>
  <c r="Y723" i="1"/>
  <c r="Z727" i="1"/>
  <c r="Y727" i="1"/>
  <c r="S640" i="1"/>
  <c r="W640" i="1" s="1"/>
  <c r="S626" i="1"/>
  <c r="W626" i="1" s="1"/>
  <c r="S624" i="1"/>
  <c r="W624" i="1" s="1"/>
  <c r="S616" i="1"/>
  <c r="S614" i="1"/>
  <c r="S632" i="1"/>
  <c r="W632" i="1" s="1"/>
  <c r="S613" i="1"/>
  <c r="S621" i="1"/>
  <c r="W621" i="1" s="1"/>
  <c r="S623" i="1"/>
  <c r="S655" i="1"/>
  <c r="W655" i="1" s="1"/>
  <c r="S631" i="1"/>
  <c r="W631" i="1" s="1"/>
  <c r="S610" i="1"/>
  <c r="S645" i="1"/>
  <c r="S611" i="1"/>
  <c r="V624" i="1"/>
  <c r="W642" i="1"/>
  <c r="V639" i="1"/>
  <c r="V646" i="1"/>
  <c r="V660" i="1"/>
  <c r="W660" i="1"/>
  <c r="V657" i="1"/>
  <c r="V655" i="1"/>
  <c r="V659" i="1"/>
  <c r="V658" i="1"/>
  <c r="W658" i="1"/>
  <c r="V656" i="1"/>
  <c r="V652" i="1"/>
  <c r="V623" i="1"/>
  <c r="V640" i="1"/>
  <c r="V629" i="1"/>
  <c r="V628" i="1"/>
  <c r="W644" i="1"/>
  <c r="W646" i="1"/>
  <c r="V645" i="1"/>
  <c r="W641" i="1"/>
  <c r="V634" i="1"/>
  <c r="V651" i="1"/>
  <c r="V630" i="1"/>
  <c r="W639" i="1"/>
  <c r="V636" i="1"/>
  <c r="V622" i="1"/>
  <c r="W619" i="1"/>
  <c r="V619" i="1"/>
  <c r="V620" i="1"/>
  <c r="W636" i="1"/>
  <c r="W635" i="1"/>
  <c r="X635" i="1"/>
  <c r="V653" i="1"/>
  <c r="V647" i="1"/>
  <c r="V641" i="1"/>
  <c r="V642" i="1"/>
  <c r="V648" i="1"/>
  <c r="V649" i="1"/>
  <c r="V643" i="1"/>
  <c r="V638" i="1"/>
  <c r="W633" i="1"/>
  <c r="V631" i="1"/>
  <c r="V626" i="1"/>
  <c r="V632" i="1"/>
  <c r="V627" i="1"/>
  <c r="V621" i="1"/>
  <c r="W618" i="1"/>
  <c r="W617" i="1"/>
  <c r="V610" i="1"/>
  <c r="V616" i="1"/>
  <c r="V615" i="1"/>
  <c r="V607" i="1"/>
  <c r="V613" i="1"/>
  <c r="V609" i="1"/>
  <c r="V614" i="1"/>
  <c r="V608" i="1"/>
  <c r="V618" i="1"/>
  <c r="V611" i="1"/>
  <c r="V617" i="1"/>
  <c r="V612" i="1"/>
  <c r="W15" i="17" l="1"/>
  <c r="V15" i="17"/>
  <c r="Z635" i="1"/>
  <c r="Y635" i="1"/>
  <c r="S634" i="1"/>
  <c r="W634" i="1" s="1"/>
  <c r="W645" i="1"/>
  <c r="X645" i="1"/>
  <c r="S630" i="1"/>
  <c r="W630" i="1" s="1"/>
  <c r="S607" i="1"/>
  <c r="W607" i="1" s="1"/>
  <c r="S659" i="1"/>
  <c r="W659" i="1" s="1"/>
  <c r="S654" i="1"/>
  <c r="S652" i="1"/>
  <c r="W652" i="1" s="1"/>
  <c r="S629" i="1"/>
  <c r="W629" i="1" s="1"/>
  <c r="S625" i="1"/>
  <c r="W625" i="1" s="1"/>
  <c r="S638" i="1"/>
  <c r="W638" i="1" s="1"/>
  <c r="S615" i="1"/>
  <c r="W615" i="1" s="1"/>
  <c r="S627" i="1"/>
  <c r="W627" i="1" s="1"/>
  <c r="S620" i="1"/>
  <c r="W620" i="1" s="1"/>
  <c r="S612" i="1"/>
  <c r="W612" i="1" s="1"/>
  <c r="S608" i="1"/>
  <c r="W608" i="1" s="1"/>
  <c r="S622" i="1"/>
  <c r="W622" i="1" s="1"/>
  <c r="S628" i="1"/>
  <c r="W628" i="1" s="1"/>
  <c r="S609" i="1"/>
  <c r="W609" i="1" s="1"/>
  <c r="S650" i="1"/>
  <c r="W650" i="1" s="1"/>
  <c r="S653" i="1"/>
  <c r="W653" i="1" s="1"/>
  <c r="S637" i="1"/>
  <c r="W637" i="1" s="1"/>
  <c r="S648" i="1"/>
  <c r="W648" i="1" s="1"/>
  <c r="S649" i="1"/>
  <c r="W649" i="1" s="1"/>
  <c r="S651" i="1"/>
  <c r="W651" i="1" s="1"/>
  <c r="W657" i="1"/>
  <c r="W613" i="1"/>
  <c r="W623" i="1"/>
  <c r="W647" i="1"/>
  <c r="X647" i="1"/>
  <c r="W656" i="1"/>
  <c r="W643" i="1"/>
  <c r="W610" i="1"/>
  <c r="W614" i="1"/>
  <c r="W611" i="1"/>
  <c r="W616" i="1"/>
  <c r="V606" i="1"/>
  <c r="Y647" i="1" l="1"/>
  <c r="Z647" i="1"/>
  <c r="Z645" i="1"/>
  <c r="Y645" i="1"/>
  <c r="S606" i="1"/>
  <c r="W606" i="1" s="1"/>
  <c r="W654" i="1"/>
  <c r="X654" i="1"/>
  <c r="Y654" i="1" l="1"/>
  <c r="Z654" i="1"/>
  <c r="S579" i="1" l="1"/>
  <c r="S496" i="1"/>
  <c r="S424" i="1"/>
  <c r="S400" i="1"/>
  <c r="S575" i="1"/>
  <c r="S527" i="1"/>
  <c r="S291" i="1"/>
  <c r="S220" i="1"/>
  <c r="S503" i="1"/>
  <c r="S197" i="1"/>
  <c r="S585" i="1"/>
  <c r="S525" i="1"/>
  <c r="S466" i="1"/>
  <c r="S416" i="1"/>
  <c r="S228" i="1"/>
  <c r="S543" i="1"/>
  <c r="S397" i="1"/>
  <c r="S367" i="1"/>
  <c r="S304" i="1"/>
  <c r="S257" i="1"/>
  <c r="S90" i="1"/>
  <c r="S79" i="1"/>
  <c r="S538" i="1"/>
  <c r="S515" i="1"/>
  <c r="S467" i="1"/>
  <c r="S161" i="1"/>
  <c r="S113" i="1"/>
  <c r="S350" i="1"/>
  <c r="S427" i="1"/>
  <c r="S227" i="1"/>
  <c r="S581" i="1"/>
  <c r="S390" i="1"/>
  <c r="S336" i="1"/>
  <c r="S544" i="1"/>
  <c r="S473" i="1"/>
  <c r="S425" i="1"/>
  <c r="S347" i="1"/>
  <c r="S428" i="1"/>
  <c r="S582" i="1"/>
  <c r="S546" i="1"/>
  <c r="S83" i="1"/>
  <c r="S578" i="1"/>
  <c r="S507" i="1"/>
  <c r="S423" i="1"/>
  <c r="S315" i="1"/>
  <c r="S306" i="1"/>
  <c r="S294" i="1"/>
  <c r="S117" i="1"/>
  <c r="S577" i="1"/>
  <c r="S494" i="1"/>
  <c r="S332" i="1"/>
  <c r="S305" i="1"/>
  <c r="S270" i="1"/>
  <c r="S420" i="1"/>
  <c r="S352" i="1"/>
  <c r="S596" i="1"/>
  <c r="S192" i="1"/>
  <c r="S519" i="1"/>
  <c r="S295" i="1"/>
  <c r="S272" i="1"/>
  <c r="S260" i="1"/>
  <c r="S248" i="1"/>
  <c r="S236" i="1"/>
  <c r="S224" i="1"/>
  <c r="S212" i="1"/>
  <c r="S200" i="1"/>
  <c r="S190" i="1"/>
  <c r="S178" i="1"/>
  <c r="S166" i="1"/>
  <c r="S154" i="1"/>
  <c r="S130" i="1"/>
  <c r="S118" i="1"/>
  <c r="S106" i="1"/>
  <c r="S94" i="1"/>
  <c r="S71" i="1"/>
  <c r="S59" i="1"/>
  <c r="S588" i="1"/>
  <c r="S517" i="1"/>
  <c r="S433" i="1"/>
  <c r="S246" i="1"/>
  <c r="S92" i="1"/>
  <c r="S554" i="1"/>
  <c r="S542" i="1"/>
  <c r="S530" i="1"/>
  <c r="S495" i="1"/>
  <c r="S483" i="1"/>
  <c r="S471" i="1"/>
  <c r="S459" i="1"/>
  <c r="S447" i="1"/>
  <c r="S435" i="1"/>
  <c r="S399" i="1"/>
  <c r="S387" i="1"/>
  <c r="S369" i="1"/>
  <c r="S333" i="1"/>
  <c r="S605" i="1"/>
  <c r="S589" i="1"/>
  <c r="S565" i="1"/>
  <c r="S553" i="1"/>
  <c r="S529" i="1"/>
  <c r="S518" i="1"/>
  <c r="S506" i="1"/>
  <c r="S482" i="1"/>
  <c r="S470" i="1"/>
  <c r="S458" i="1"/>
  <c r="S446" i="1"/>
  <c r="S434" i="1"/>
  <c r="S422" i="1"/>
  <c r="S410" i="1"/>
  <c r="S398" i="1"/>
  <c r="S380" i="1"/>
  <c r="S368" i="1"/>
  <c r="S344" i="1"/>
  <c r="S322" i="1"/>
  <c r="S314" i="1"/>
  <c r="S283" i="1"/>
  <c r="S271" i="1"/>
  <c r="S259" i="1"/>
  <c r="S247" i="1"/>
  <c r="S235" i="1"/>
  <c r="S223" i="1"/>
  <c r="S211" i="1"/>
  <c r="S199" i="1"/>
  <c r="S189" i="1"/>
  <c r="S177" i="1"/>
  <c r="S165" i="1"/>
  <c r="S153" i="1"/>
  <c r="S141" i="1"/>
  <c r="S129" i="1"/>
  <c r="S105" i="1"/>
  <c r="S93" i="1"/>
  <c r="S82" i="1"/>
  <c r="S70" i="1"/>
  <c r="S58" i="1"/>
  <c r="S493" i="1"/>
  <c r="S104" i="1"/>
  <c r="S468" i="1"/>
  <c r="S396" i="1"/>
  <c r="S385" i="1"/>
  <c r="S366" i="1"/>
  <c r="S342" i="1"/>
  <c r="S303" i="1"/>
  <c r="S292" i="1"/>
  <c r="S281" i="1"/>
  <c r="S269" i="1"/>
  <c r="S245" i="1"/>
  <c r="S233" i="1"/>
  <c r="S221" i="1"/>
  <c r="S209" i="1"/>
  <c r="S187" i="1"/>
  <c r="S175" i="1"/>
  <c r="S163" i="1"/>
  <c r="S151" i="1"/>
  <c r="S139" i="1"/>
  <c r="S127" i="1"/>
  <c r="S115" i="1"/>
  <c r="S103" i="1"/>
  <c r="S91" i="1"/>
  <c r="S80" i="1"/>
  <c r="S68" i="1"/>
  <c r="S56" i="1"/>
  <c r="S67" i="1"/>
  <c r="S55" i="1"/>
  <c r="S528" i="1"/>
  <c r="S469" i="1"/>
  <c r="S258" i="1"/>
  <c r="S176" i="1"/>
  <c r="S128" i="1"/>
  <c r="S69" i="1"/>
  <c r="S587" i="1"/>
  <c r="S586" i="1"/>
  <c r="S491" i="1"/>
  <c r="S479" i="1"/>
  <c r="S455" i="1"/>
  <c r="S443" i="1"/>
  <c r="S431" i="1"/>
  <c r="S419" i="1"/>
  <c r="S395" i="1"/>
  <c r="S377" i="1"/>
  <c r="S365" i="1"/>
  <c r="S353" i="1"/>
  <c r="S341" i="1"/>
  <c r="S330" i="1"/>
  <c r="S320" i="1"/>
  <c r="S280" i="1"/>
  <c r="S268" i="1"/>
  <c r="S256" i="1"/>
  <c r="S244" i="1"/>
  <c r="S232" i="1"/>
  <c r="S208" i="1"/>
  <c r="S186" i="1"/>
  <c r="S174" i="1"/>
  <c r="S162" i="1"/>
  <c r="S150" i="1"/>
  <c r="S138" i="1"/>
  <c r="S126" i="1"/>
  <c r="S114" i="1"/>
  <c r="S102" i="1"/>
  <c r="S601" i="1"/>
  <c r="S600" i="1"/>
  <c r="S537" i="1"/>
  <c r="S514" i="1"/>
  <c r="S502" i="1"/>
  <c r="S490" i="1"/>
  <c r="S478" i="1"/>
  <c r="S454" i="1"/>
  <c r="S442" i="1"/>
  <c r="S430" i="1"/>
  <c r="S418" i="1"/>
  <c r="S406" i="1"/>
  <c r="S394" i="1"/>
  <c r="S376" i="1"/>
  <c r="S329" i="1"/>
  <c r="S312" i="1"/>
  <c r="S301" i="1"/>
  <c r="S279" i="1"/>
  <c r="S267" i="1"/>
  <c r="S243" i="1"/>
  <c r="S231" i="1"/>
  <c r="S219" i="1"/>
  <c r="S207" i="1"/>
  <c r="S185" i="1"/>
  <c r="S173" i="1"/>
  <c r="S149" i="1"/>
  <c r="S137" i="1"/>
  <c r="S125" i="1"/>
  <c r="S101" i="1"/>
  <c r="S78" i="1"/>
  <c r="S66" i="1"/>
  <c r="S54" i="1"/>
  <c r="S88" i="1"/>
  <c r="S77" i="1"/>
  <c r="S65" i="1"/>
  <c r="S53" i="1"/>
  <c r="S171" i="1"/>
  <c r="S159" i="1"/>
  <c r="S135" i="1"/>
  <c r="S123" i="1"/>
  <c r="S111" i="1"/>
  <c r="S99" i="1"/>
  <c r="S76" i="1"/>
  <c r="S64" i="1"/>
  <c r="S52" i="1"/>
  <c r="S604" i="1"/>
  <c r="S552" i="1"/>
  <c r="S481" i="1"/>
  <c r="S421" i="1"/>
  <c r="S116" i="1"/>
  <c r="S57" i="1"/>
  <c r="S492" i="1"/>
  <c r="S456" i="1"/>
  <c r="S602" i="1"/>
  <c r="S584" i="1"/>
  <c r="S560" i="1"/>
  <c r="S513" i="1"/>
  <c r="S477" i="1"/>
  <c r="S441" i="1"/>
  <c r="S417" i="1"/>
  <c r="S290" i="1"/>
  <c r="S266" i="1"/>
  <c r="S230" i="1"/>
  <c r="S196" i="1"/>
  <c r="S160" i="1"/>
  <c r="S112" i="1"/>
  <c r="S598" i="1"/>
  <c r="S547" i="1"/>
  <c r="S289" i="1"/>
  <c r="S241" i="1"/>
  <c r="S217" i="1"/>
  <c r="S183" i="1"/>
  <c r="S597" i="1"/>
  <c r="S570" i="1"/>
  <c r="S558" i="1"/>
  <c r="S534" i="1"/>
  <c r="S511" i="1"/>
  <c r="S499" i="1"/>
  <c r="S487" i="1"/>
  <c r="S475" i="1"/>
  <c r="S463" i="1"/>
  <c r="S451" i="1"/>
  <c r="S415" i="1"/>
  <c r="S403" i="1"/>
  <c r="S391" i="1"/>
  <c r="S361" i="1"/>
  <c r="S349" i="1"/>
  <c r="S337" i="1"/>
  <c r="S326" i="1"/>
  <c r="S310" i="1"/>
  <c r="S288" i="1"/>
  <c r="S276" i="1"/>
  <c r="S264" i="1"/>
  <c r="S252" i="1"/>
  <c r="S240" i="1"/>
  <c r="S216" i="1"/>
  <c r="S204" i="1"/>
  <c r="S194" i="1"/>
  <c r="S182" i="1"/>
  <c r="S170" i="1"/>
  <c r="S158" i="1"/>
  <c r="S146" i="1"/>
  <c r="S134" i="1"/>
  <c r="S122" i="1"/>
  <c r="S110" i="1"/>
  <c r="S98" i="1"/>
  <c r="S87" i="1"/>
  <c r="S75" i="1"/>
  <c r="S63" i="1"/>
  <c r="S51" i="1"/>
  <c r="S564" i="1"/>
  <c r="S457" i="1"/>
  <c r="S293" i="1"/>
  <c r="S210" i="1"/>
  <c r="S152" i="1"/>
  <c r="S480" i="1"/>
  <c r="S444" i="1"/>
  <c r="S562" i="1"/>
  <c r="S599" i="1"/>
  <c r="S572" i="1"/>
  <c r="S536" i="1"/>
  <c r="S489" i="1"/>
  <c r="S453" i="1"/>
  <c r="S328" i="1"/>
  <c r="S300" i="1"/>
  <c r="S278" i="1"/>
  <c r="S242" i="1"/>
  <c r="S206" i="1"/>
  <c r="S172" i="1"/>
  <c r="S124" i="1"/>
  <c r="S559" i="1"/>
  <c r="S512" i="1"/>
  <c r="S476" i="1"/>
  <c r="S327" i="1"/>
  <c r="S253" i="1"/>
  <c r="S229" i="1"/>
  <c r="S195" i="1"/>
  <c r="S569" i="1"/>
  <c r="S557" i="1"/>
  <c r="S533" i="1"/>
  <c r="S510" i="1"/>
  <c r="S498" i="1"/>
  <c r="S486" i="1"/>
  <c r="S474" i="1"/>
  <c r="S462" i="1"/>
  <c r="S450" i="1"/>
  <c r="S438" i="1"/>
  <c r="S426" i="1"/>
  <c r="S414" i="1"/>
  <c r="S402" i="1"/>
  <c r="S348" i="1"/>
  <c r="S325" i="1"/>
  <c r="S317" i="1"/>
  <c r="S309" i="1"/>
  <c r="S298" i="1"/>
  <c r="S263" i="1"/>
  <c r="S251" i="1"/>
  <c r="S239" i="1"/>
  <c r="S215" i="1"/>
  <c r="S203" i="1"/>
  <c r="S193" i="1"/>
  <c r="S181" i="1"/>
  <c r="S169" i="1"/>
  <c r="S157" i="1"/>
  <c r="S145" i="1"/>
  <c r="S133" i="1"/>
  <c r="S121" i="1"/>
  <c r="S109" i="1"/>
  <c r="S97" i="1"/>
  <c r="S86" i="1"/>
  <c r="S74" i="1"/>
  <c r="S62" i="1"/>
  <c r="S50" i="1"/>
  <c r="S576" i="1"/>
  <c r="S505" i="1"/>
  <c r="S445" i="1"/>
  <c r="S234" i="1"/>
  <c r="S164" i="1"/>
  <c r="S81" i="1"/>
  <c r="S563" i="1"/>
  <c r="S504" i="1"/>
  <c r="S100" i="1"/>
  <c r="S571" i="1"/>
  <c r="S523" i="1"/>
  <c r="S488" i="1"/>
  <c r="S440" i="1"/>
  <c r="S392" i="1"/>
  <c r="S265" i="1"/>
  <c r="S556" i="1"/>
  <c r="S532" i="1"/>
  <c r="S509" i="1"/>
  <c r="S497" i="1"/>
  <c r="S485" i="1"/>
  <c r="S461" i="1"/>
  <c r="S449" i="1"/>
  <c r="S437" i="1"/>
  <c r="S401" i="1"/>
  <c r="S389" i="1"/>
  <c r="S383" i="1"/>
  <c r="S324" i="1"/>
  <c r="S316" i="1"/>
  <c r="S308" i="1"/>
  <c r="S297" i="1"/>
  <c r="S286" i="1"/>
  <c r="S274" i="1"/>
  <c r="S250" i="1"/>
  <c r="S238" i="1"/>
  <c r="S226" i="1"/>
  <c r="S214" i="1"/>
  <c r="S202" i="1"/>
  <c r="S180" i="1"/>
  <c r="S168" i="1"/>
  <c r="S156" i="1"/>
  <c r="S144" i="1"/>
  <c r="S132" i="1"/>
  <c r="S120" i="1"/>
  <c r="S108" i="1"/>
  <c r="S96" i="1"/>
  <c r="S85" i="1"/>
  <c r="S73" i="1"/>
  <c r="S61" i="1"/>
  <c r="S49" i="1"/>
  <c r="S379" i="1"/>
  <c r="S188" i="1"/>
  <c r="S140" i="1"/>
  <c r="S603" i="1"/>
  <c r="S516" i="1"/>
  <c r="S574" i="1"/>
  <c r="S550" i="1"/>
  <c r="S501" i="1"/>
  <c r="S465" i="1"/>
  <c r="S429" i="1"/>
  <c r="S375" i="1"/>
  <c r="S351" i="1"/>
  <c r="S218" i="1"/>
  <c r="S184" i="1"/>
  <c r="S148" i="1"/>
  <c r="S136" i="1"/>
  <c r="S535" i="1"/>
  <c r="S500" i="1"/>
  <c r="S452" i="1"/>
  <c r="S404" i="1"/>
  <c r="S277" i="1"/>
  <c r="S205" i="1"/>
  <c r="S580" i="1"/>
  <c r="S590" i="1"/>
  <c r="S567" i="1"/>
  <c r="S555" i="1"/>
  <c r="S508" i="1"/>
  <c r="S484" i="1"/>
  <c r="S472" i="1"/>
  <c r="S460" i="1"/>
  <c r="S448" i="1"/>
  <c r="S436" i="1"/>
  <c r="S412" i="1"/>
  <c r="S388" i="1"/>
  <c r="S382" i="1"/>
  <c r="S346" i="1"/>
  <c r="S323" i="1"/>
  <c r="S307" i="1"/>
  <c r="S296" i="1"/>
  <c r="S285" i="1"/>
  <c r="S273" i="1"/>
  <c r="S261" i="1"/>
  <c r="S249" i="1"/>
  <c r="S237" i="1"/>
  <c r="S225" i="1"/>
  <c r="S213" i="1"/>
  <c r="S201" i="1"/>
  <c r="S191" i="1"/>
  <c r="S179" i="1"/>
  <c r="S167" i="1"/>
  <c r="S155" i="1"/>
  <c r="S131" i="1"/>
  <c r="S119" i="1"/>
  <c r="S107" i="1"/>
  <c r="S95" i="1"/>
  <c r="S84" i="1"/>
  <c r="S72" i="1"/>
  <c r="S60" i="1"/>
  <c r="S48" i="1"/>
  <c r="S378" i="1" l="1"/>
  <c r="S573" i="1"/>
  <c r="D3" i="17" l="1"/>
  <c r="G3" i="17"/>
  <c r="D4" i="17"/>
  <c r="G4" i="17"/>
  <c r="D5" i="17"/>
  <c r="G5" i="17"/>
  <c r="D22" i="17"/>
  <c r="G22" i="17"/>
  <c r="D21" i="17"/>
  <c r="G21" i="17"/>
  <c r="D10" i="17"/>
  <c r="G10" i="17"/>
  <c r="D11" i="17"/>
  <c r="E11" i="17"/>
  <c r="G11" i="17"/>
  <c r="D9" i="17"/>
  <c r="E9" i="17"/>
  <c r="G9" i="17"/>
  <c r="Q3" i="17"/>
  <c r="N3" i="17" s="1"/>
  <c r="O3" i="17" s="1"/>
  <c r="R3" i="17"/>
  <c r="Q4" i="17"/>
  <c r="R4" i="17"/>
  <c r="Q5" i="17"/>
  <c r="R5" i="17"/>
  <c r="Q22" i="17"/>
  <c r="R22" i="17"/>
  <c r="Q21" i="17"/>
  <c r="R21" i="17"/>
  <c r="Q10" i="17"/>
  <c r="R10" i="17"/>
  <c r="Q11" i="17"/>
  <c r="R11" i="17"/>
  <c r="Q9" i="17"/>
  <c r="R9" i="17"/>
  <c r="M22" i="17"/>
  <c r="M21" i="17"/>
  <c r="M10" i="17"/>
  <c r="X10" i="17" s="1"/>
  <c r="M11" i="17"/>
  <c r="X11" i="17" s="1"/>
  <c r="M9" i="17"/>
  <c r="X9" i="17" s="1"/>
  <c r="M5" i="17"/>
  <c r="M4" i="17"/>
  <c r="L1" i="17"/>
  <c r="E3" i="17"/>
  <c r="E4" i="17"/>
  <c r="E5" i="17"/>
  <c r="O27" i="17"/>
  <c r="M1" i="17"/>
  <c r="X21" i="17" l="1"/>
  <c r="X22" i="17"/>
  <c r="N22" i="17"/>
  <c r="P22" i="17"/>
  <c r="X4" i="17"/>
  <c r="X1" i="17" s="1"/>
  <c r="X5" i="17"/>
  <c r="N11" i="17"/>
  <c r="N10" i="17"/>
  <c r="N21" i="17"/>
  <c r="N9" i="17"/>
  <c r="N4" i="17"/>
  <c r="O4" i="17" s="1"/>
  <c r="P4" i="17" s="1"/>
  <c r="N5" i="17"/>
  <c r="O5" i="17" s="1"/>
  <c r="P5" i="17" s="1"/>
  <c r="U5" i="17" s="1"/>
  <c r="W5" i="17" s="1"/>
  <c r="S11" i="17"/>
  <c r="S10" i="17"/>
  <c r="S21" i="17"/>
  <c r="S22" i="17"/>
  <c r="S5" i="17"/>
  <c r="S9" i="17"/>
  <c r="S4" i="17"/>
  <c r="S3" i="17"/>
  <c r="E22" i="17"/>
  <c r="E10" i="17"/>
  <c r="E21" i="17"/>
  <c r="P3" i="17"/>
  <c r="U3" i="17" s="1"/>
  <c r="U4" i="17" l="1"/>
  <c r="T4" i="17"/>
  <c r="V5" i="17"/>
  <c r="T5" i="17"/>
  <c r="W3" i="17"/>
  <c r="V3" i="17"/>
  <c r="T3" i="17"/>
  <c r="U22" i="17"/>
  <c r="P21" i="17"/>
  <c r="U21" i="17" s="1"/>
  <c r="P9" i="17"/>
  <c r="U9" i="17" s="1"/>
  <c r="P10" i="17"/>
  <c r="U10" i="17" s="1"/>
  <c r="P11" i="17"/>
  <c r="U11" i="17" s="1"/>
  <c r="W4" i="17" l="1"/>
  <c r="V4" i="17"/>
  <c r="W10" i="17"/>
  <c r="V10" i="17"/>
  <c r="W9" i="17"/>
  <c r="V9" i="17"/>
  <c r="W11" i="17"/>
  <c r="V11" i="17"/>
  <c r="W22" i="17"/>
  <c r="V22" i="17"/>
  <c r="W21" i="17"/>
  <c r="V21" i="17"/>
  <c r="T11" i="17"/>
  <c r="T21" i="17"/>
  <c r="T10" i="17"/>
  <c r="T9" i="17"/>
  <c r="T22" i="17"/>
  <c r="W1" i="17" l="1"/>
  <c r="S302" i="1"/>
  <c r="O1" i="1"/>
  <c r="V604" i="1" l="1"/>
  <c r="I22" i="1"/>
  <c r="O22" i="1" s="1"/>
  <c r="Q471" i="9" s="1"/>
  <c r="I21" i="1"/>
  <c r="O21" i="1" s="1"/>
  <c r="I20" i="1"/>
  <c r="O20" i="1" s="1"/>
  <c r="I19" i="1"/>
  <c r="O19" i="1" s="1"/>
  <c r="I18" i="1"/>
  <c r="O18" i="1" s="1"/>
  <c r="I17" i="1"/>
  <c r="O17" i="1" s="1"/>
  <c r="I16" i="1"/>
  <c r="O16" i="1" s="1"/>
  <c r="Q442" i="9" s="1"/>
  <c r="I15" i="1"/>
  <c r="O15" i="1" s="1"/>
  <c r="I14" i="1"/>
  <c r="O14" i="1" s="1"/>
  <c r="I13" i="1"/>
  <c r="O13" i="1" s="1"/>
  <c r="V599" i="1"/>
  <c r="X660" i="1"/>
  <c r="Z660" i="1" l="1"/>
  <c r="Y660" i="1"/>
  <c r="Q447" i="9"/>
  <c r="Q461" i="9"/>
  <c r="Q469" i="9"/>
  <c r="Q443" i="9"/>
  <c r="Q457" i="9"/>
  <c r="Q444" i="9"/>
  <c r="Q458" i="9"/>
  <c r="Q470" i="9"/>
  <c r="Q465" i="9"/>
  <c r="P26" i="1"/>
  <c r="P25" i="1"/>
  <c r="P24" i="1"/>
  <c r="P23" i="1"/>
  <c r="P14" i="1"/>
  <c r="P17" i="1"/>
  <c r="P19" i="1"/>
  <c r="L40" i="1"/>
  <c r="P16" i="1"/>
  <c r="P22" i="1"/>
  <c r="P21" i="1"/>
  <c r="P15" i="1"/>
  <c r="P18" i="1"/>
  <c r="P20" i="1"/>
  <c r="L37" i="1"/>
  <c r="P13" i="1"/>
  <c r="Q39" i="1"/>
  <c r="R39" i="1" s="1"/>
  <c r="L39" i="1"/>
  <c r="Q40" i="1"/>
  <c r="R40" i="1" s="1"/>
  <c r="Q42" i="1"/>
  <c r="R42" i="1" s="1"/>
  <c r="L42" i="1"/>
  <c r="Q43" i="1"/>
  <c r="R43" i="1" s="1"/>
  <c r="L43" i="1"/>
  <c r="Q44" i="1"/>
  <c r="R44" i="1" s="1"/>
  <c r="L44" i="1"/>
  <c r="Q45" i="1"/>
  <c r="R45" i="1" s="1"/>
  <c r="L45" i="1"/>
  <c r="Q46" i="1"/>
  <c r="R46" i="1" s="1"/>
  <c r="L46" i="1"/>
  <c r="Q47" i="1"/>
  <c r="R47" i="1" s="1"/>
  <c r="L47" i="1"/>
  <c r="Q41" i="1"/>
  <c r="R41" i="1" s="1"/>
  <c r="L41" i="1"/>
  <c r="Q38" i="1"/>
  <c r="R38" i="1" s="1"/>
  <c r="L38" i="1"/>
  <c r="Q391" i="9"/>
  <c r="W597" i="1"/>
  <c r="W598" i="1"/>
  <c r="W601" i="1"/>
  <c r="W602" i="1"/>
  <c r="W600" i="1"/>
  <c r="W605" i="1"/>
  <c r="V602" i="1"/>
  <c r="V598" i="1"/>
  <c r="V600" i="1"/>
  <c r="V605" i="1"/>
  <c r="V603" i="1"/>
  <c r="V601" i="1"/>
  <c r="V597" i="1"/>
  <c r="AA14" i="1" l="1"/>
  <c r="AA13" i="1"/>
  <c r="AA23" i="1"/>
  <c r="AA24" i="1"/>
  <c r="AA20" i="1"/>
  <c r="AA18" i="1"/>
  <c r="AA25" i="1"/>
  <c r="AA26" i="1"/>
  <c r="AA21" i="1"/>
  <c r="AA15" i="1"/>
  <c r="AA16" i="1"/>
  <c r="AA22" i="1"/>
  <c r="AA19" i="1"/>
  <c r="AA17" i="1"/>
  <c r="Q446" i="9"/>
  <c r="Q403" i="9"/>
  <c r="Q404" i="9"/>
  <c r="Q437" i="9"/>
  <c r="Q435" i="9"/>
  <c r="S46" i="1"/>
  <c r="S39" i="1"/>
  <c r="S38" i="1"/>
  <c r="S45" i="1"/>
  <c r="S44" i="1"/>
  <c r="S41" i="1"/>
  <c r="S43" i="1"/>
  <c r="S47" i="1"/>
  <c r="S42" i="1"/>
  <c r="S40" i="1"/>
  <c r="Q37" i="1"/>
  <c r="R37" i="1" s="1"/>
  <c r="Q390" i="9"/>
  <c r="Q389" i="9"/>
  <c r="Q397" i="9"/>
  <c r="Q396" i="9"/>
  <c r="Q423" i="9"/>
  <c r="Q24" i="1"/>
  <c r="R24" i="1" s="1"/>
  <c r="L24" i="1"/>
  <c r="V24" i="1"/>
  <c r="Q25" i="1"/>
  <c r="R25" i="1" s="1"/>
  <c r="L25" i="1"/>
  <c r="V25" i="1"/>
  <c r="Q26" i="1"/>
  <c r="R26" i="1" s="1"/>
  <c r="L26" i="1"/>
  <c r="V26" i="1"/>
  <c r="Q23" i="1"/>
  <c r="R23" i="1" s="1"/>
  <c r="Q21" i="1"/>
  <c r="R21" i="1" s="1"/>
  <c r="Q18" i="1"/>
  <c r="R18" i="1" s="1"/>
  <c r="Q14" i="1"/>
  <c r="R14" i="1" s="1"/>
  <c r="Q20" i="1"/>
  <c r="R20" i="1" s="1"/>
  <c r="Q16" i="1"/>
  <c r="R16" i="1" s="1"/>
  <c r="Q22" i="1"/>
  <c r="R22" i="1" s="1"/>
  <c r="Q19" i="1"/>
  <c r="R19" i="1" s="1"/>
  <c r="Q17" i="1"/>
  <c r="R17" i="1" s="1"/>
  <c r="Q15" i="1"/>
  <c r="R15" i="1" s="1"/>
  <c r="Q13" i="1"/>
  <c r="R13" i="1" s="1"/>
  <c r="L23" i="1"/>
  <c r="L21" i="1"/>
  <c r="L18" i="1"/>
  <c r="L14" i="1"/>
  <c r="L20" i="1"/>
  <c r="L16" i="1"/>
  <c r="L22" i="1"/>
  <c r="L17" i="1"/>
  <c r="L15" i="1"/>
  <c r="L13" i="1"/>
  <c r="L19" i="1"/>
  <c r="X603" i="1"/>
  <c r="W603" i="1"/>
  <c r="X598" i="1"/>
  <c r="X600" i="1"/>
  <c r="X605" i="1"/>
  <c r="V13" i="1"/>
  <c r="X601" i="1"/>
  <c r="W596" i="1"/>
  <c r="X602" i="1"/>
  <c r="V23" i="1"/>
  <c r="V14" i="1"/>
  <c r="V17" i="1"/>
  <c r="V19" i="1"/>
  <c r="V21" i="1"/>
  <c r="V16" i="1"/>
  <c r="V15" i="1"/>
  <c r="V22" i="1"/>
  <c r="V18" i="1"/>
  <c r="V20" i="1"/>
  <c r="V596" i="1"/>
  <c r="Y602" i="1" l="1"/>
  <c r="Z602" i="1"/>
  <c r="Y601" i="1"/>
  <c r="Z601" i="1"/>
  <c r="Y603" i="1"/>
  <c r="Z603" i="1"/>
  <c r="Y600" i="1"/>
  <c r="Z600" i="1"/>
  <c r="Y605" i="1"/>
  <c r="Z605" i="1"/>
  <c r="Y598" i="1"/>
  <c r="Z598" i="1"/>
  <c r="S37" i="1"/>
  <c r="S26" i="1"/>
  <c r="W26" i="1" s="1"/>
  <c r="S24" i="1"/>
  <c r="W24" i="1" s="1"/>
  <c r="S25" i="1"/>
  <c r="W25" i="1" s="1"/>
  <c r="S19" i="1"/>
  <c r="S21" i="1"/>
  <c r="S23" i="1"/>
  <c r="W23" i="1" s="1"/>
  <c r="S15" i="1"/>
  <c r="S22" i="1"/>
  <c r="S16" i="1"/>
  <c r="S13" i="1"/>
  <c r="S20" i="1"/>
  <c r="S18" i="1"/>
  <c r="S14" i="1"/>
  <c r="S17" i="1"/>
  <c r="X599" i="1"/>
  <c r="W599" i="1"/>
  <c r="X604" i="1"/>
  <c r="W604" i="1"/>
  <c r="Y604" i="1" l="1"/>
  <c r="Z604" i="1"/>
  <c r="Y599" i="1"/>
  <c r="Z599" i="1"/>
  <c r="X13" i="1"/>
  <c r="W13" i="1"/>
  <c r="X19" i="1"/>
  <c r="W19" i="1"/>
  <c r="X20" i="1"/>
  <c r="W20" i="1"/>
  <c r="X22" i="1"/>
  <c r="W22" i="1"/>
  <c r="X17" i="1"/>
  <c r="W17" i="1"/>
  <c r="X14" i="1"/>
  <c r="W14" i="1"/>
  <c r="X18" i="1"/>
  <c r="W18" i="1"/>
  <c r="X21" i="1"/>
  <c r="W21" i="1"/>
  <c r="X16" i="1"/>
  <c r="W16" i="1"/>
  <c r="X15" i="1"/>
  <c r="W15" i="1"/>
  <c r="V595" i="1"/>
  <c r="V590" i="1"/>
  <c r="V588" i="1"/>
  <c r="V587" i="1"/>
  <c r="V586" i="1"/>
  <c r="V582" i="1"/>
  <c r="V581" i="1"/>
  <c r="V580" i="1"/>
  <c r="V577" i="1"/>
  <c r="V576" i="1"/>
  <c r="V572" i="1"/>
  <c r="V571" i="1"/>
  <c r="V570" i="1"/>
  <c r="V566" i="1"/>
  <c r="V565" i="1"/>
  <c r="V564" i="1"/>
  <c r="V560" i="1"/>
  <c r="V559" i="1"/>
  <c r="V558" i="1"/>
  <c r="V555" i="1"/>
  <c r="V554" i="1"/>
  <c r="V553" i="1"/>
  <c r="V549" i="1"/>
  <c r="V548" i="1"/>
  <c r="V547" i="1"/>
  <c r="V544" i="1"/>
  <c r="V543" i="1"/>
  <c r="V540" i="1"/>
  <c r="V536" i="1"/>
  <c r="V532" i="1"/>
  <c r="V528" i="1"/>
  <c r="V527" i="1"/>
  <c r="V525" i="1"/>
  <c r="V521" i="1"/>
  <c r="V515" i="1"/>
  <c r="V509" i="1"/>
  <c r="V503" i="1"/>
  <c r="V502" i="1"/>
  <c r="V497" i="1"/>
  <c r="V491" i="1"/>
  <c r="V485" i="1"/>
  <c r="V480" i="1"/>
  <c r="V479" i="1"/>
  <c r="V474" i="1"/>
  <c r="V468" i="1"/>
  <c r="V467" i="1"/>
  <c r="V462" i="1"/>
  <c r="V461" i="1"/>
  <c r="V456" i="1"/>
  <c r="V455" i="1"/>
  <c r="V451" i="1"/>
  <c r="V445" i="1"/>
  <c r="V439" i="1"/>
  <c r="V434" i="1"/>
  <c r="V429" i="1"/>
  <c r="V428" i="1"/>
  <c r="V423" i="1"/>
  <c r="V420" i="1"/>
  <c r="V419" i="1"/>
  <c r="V414" i="1"/>
  <c r="V410" i="1"/>
  <c r="V409" i="1"/>
  <c r="V401" i="1"/>
  <c r="V400" i="1"/>
  <c r="V395" i="1"/>
  <c r="V389" i="1"/>
  <c r="V386" i="1"/>
  <c r="V379" i="1"/>
  <c r="V377" i="1"/>
  <c r="V373" i="1"/>
  <c r="V372" i="1"/>
  <c r="V367" i="1"/>
  <c r="V365" i="1"/>
  <c r="V361" i="1"/>
  <c r="V360" i="1"/>
  <c r="V355" i="1"/>
  <c r="V353" i="1"/>
  <c r="V346" i="1"/>
  <c r="V344" i="1"/>
  <c r="V338" i="1"/>
  <c r="V331" i="1"/>
  <c r="V327" i="1"/>
  <c r="V322" i="1"/>
  <c r="V314" i="1"/>
  <c r="V288" i="1"/>
  <c r="V286" i="1"/>
  <c r="V280" i="1"/>
  <c r="V276" i="1"/>
  <c r="V271" i="1"/>
  <c r="V266" i="1"/>
  <c r="V250" i="1"/>
  <c r="V232" i="1"/>
  <c r="V211" i="1"/>
  <c r="V206" i="1"/>
  <c r="V195" i="1"/>
  <c r="V191" i="1"/>
  <c r="V175" i="1"/>
  <c r="V163" i="1"/>
  <c r="V133" i="1"/>
  <c r="V124" i="1"/>
  <c r="V119" i="1"/>
  <c r="V103" i="1"/>
  <c r="V97" i="1"/>
  <c r="V86" i="1"/>
  <c r="V80" i="1"/>
  <c r="V68" i="1"/>
  <c r="V60" i="1"/>
  <c r="V53" i="1"/>
  <c r="V48" i="1"/>
  <c r="V41" i="1"/>
  <c r="Z16" i="1" l="1"/>
  <c r="Y16" i="1"/>
  <c r="Z20" i="1"/>
  <c r="Y20" i="1"/>
  <c r="Y21" i="1"/>
  <c r="Z21" i="1"/>
  <c r="Z18" i="1"/>
  <c r="Y18" i="1"/>
  <c r="Y19" i="1"/>
  <c r="Z19" i="1"/>
  <c r="Z14" i="1"/>
  <c r="Y14" i="1"/>
  <c r="Y13" i="1"/>
  <c r="Z13" i="1"/>
  <c r="Y17" i="1"/>
  <c r="Z17" i="1"/>
  <c r="Y15" i="1"/>
  <c r="Z15" i="1"/>
  <c r="Z22" i="1"/>
  <c r="Y22" i="1"/>
  <c r="V531" i="1"/>
  <c r="V537" i="1"/>
  <c r="V42" i="1"/>
  <c r="V54" i="1"/>
  <c r="V113" i="1"/>
  <c r="V125" i="1"/>
  <c r="V284" i="1"/>
  <c r="V296" i="1"/>
  <c r="V167" i="1"/>
  <c r="V62" i="1"/>
  <c r="V74" i="1"/>
  <c r="V109" i="1"/>
  <c r="V157" i="1"/>
  <c r="V169" i="1"/>
  <c r="V181" i="1"/>
  <c r="V256" i="1"/>
  <c r="V312" i="1"/>
  <c r="V87" i="1"/>
  <c r="V98" i="1"/>
  <c r="V134" i="1"/>
  <c r="V146" i="1"/>
  <c r="V198" i="1"/>
  <c r="V221" i="1"/>
  <c r="V233" i="1"/>
  <c r="V245" i="1"/>
  <c r="V270" i="1"/>
  <c r="V294" i="1"/>
  <c r="V46" i="1"/>
  <c r="V58" i="1"/>
  <c r="V82" i="1"/>
  <c r="V117" i="1"/>
  <c r="V216" i="1"/>
  <c r="V264" i="1"/>
  <c r="V299" i="1"/>
  <c r="V277" i="1"/>
  <c r="V289" i="1"/>
  <c r="V317" i="1"/>
  <c r="V324" i="1"/>
  <c r="V335" i="1"/>
  <c r="V75" i="1"/>
  <c r="V158" i="1"/>
  <c r="V281" i="1"/>
  <c r="V147" i="1"/>
  <c r="V246" i="1"/>
  <c r="V522" i="1"/>
  <c r="V475" i="1"/>
  <c r="V272" i="1"/>
  <c r="V402" i="1"/>
  <c r="V421" i="1"/>
  <c r="V43" i="1"/>
  <c r="V67" i="1"/>
  <c r="V102" i="1"/>
  <c r="V162" i="1"/>
  <c r="V261" i="1"/>
  <c r="V285" i="1"/>
  <c r="V297" i="1"/>
  <c r="V202" i="1"/>
  <c r="V238" i="1"/>
  <c r="V315" i="1"/>
  <c r="V526" i="1"/>
  <c r="V92" i="1"/>
  <c r="V128" i="1"/>
  <c r="V140" i="1"/>
  <c r="V188" i="1"/>
  <c r="V227" i="1"/>
  <c r="V239" i="1"/>
  <c r="V309" i="1"/>
  <c r="V366" i="1"/>
  <c r="V63" i="1"/>
  <c r="V182" i="1"/>
  <c r="V257" i="1"/>
  <c r="V222" i="1"/>
  <c r="V510" i="1"/>
  <c r="V362" i="1"/>
  <c r="V384" i="1"/>
  <c r="V440" i="1"/>
  <c r="V228" i="1"/>
  <c r="V310" i="1"/>
  <c r="V492" i="1"/>
  <c r="V516" i="1"/>
  <c r="V47" i="1"/>
  <c r="V205" i="1"/>
  <c r="V347" i="1"/>
  <c r="V356" i="1"/>
  <c r="V385" i="1"/>
  <c r="V457" i="1"/>
  <c r="V336" i="1"/>
  <c r="V396" i="1"/>
  <c r="V424" i="1"/>
  <c r="V120" i="1"/>
  <c r="V156" i="1"/>
  <c r="V168" i="1"/>
  <c r="V192" i="1"/>
  <c r="V267" i="1"/>
  <c r="V279" i="1"/>
  <c r="V318" i="1"/>
  <c r="V326" i="1"/>
  <c r="V337" i="1"/>
  <c r="V495" i="1"/>
  <c r="V472" i="1"/>
  <c r="V563" i="1"/>
  <c r="V127" i="1"/>
  <c r="V274" i="1"/>
  <c r="V392" i="1"/>
  <c r="V45" i="1"/>
  <c r="V57" i="1"/>
  <c r="V116" i="1"/>
  <c r="V215" i="1"/>
  <c r="V122" i="1"/>
  <c r="V404" i="1"/>
  <c r="V413" i="1"/>
  <c r="V422" i="1"/>
  <c r="V432" i="1"/>
  <c r="V204" i="1"/>
  <c r="V316" i="1"/>
  <c r="V334" i="1"/>
  <c r="V398" i="1"/>
  <c r="V407" i="1"/>
  <c r="V417" i="1"/>
  <c r="V426" i="1"/>
  <c r="V110" i="1"/>
  <c r="V269" i="1"/>
  <c r="V51" i="1"/>
  <c r="V39" i="1"/>
  <c r="V208" i="1"/>
  <c r="V183" i="1"/>
  <c r="V585" i="1"/>
  <c r="V71" i="1"/>
  <c r="V106" i="1"/>
  <c r="V154" i="1"/>
  <c r="V166" i="1"/>
  <c r="V178" i="1"/>
  <c r="V190" i="1"/>
  <c r="V253" i="1"/>
  <c r="V95" i="1"/>
  <c r="V131" i="1"/>
  <c r="V143" i="1"/>
  <c r="V230" i="1"/>
  <c r="V242" i="1"/>
  <c r="V301" i="1"/>
  <c r="V311" i="1"/>
  <c r="V85" i="1"/>
  <c r="V197" i="1"/>
  <c r="V219" i="1"/>
  <c r="V349" i="1"/>
  <c r="V358" i="1"/>
  <c r="V370" i="1"/>
  <c r="V382" i="1"/>
  <c r="V89" i="1"/>
  <c r="V137" i="1"/>
  <c r="V149" i="1"/>
  <c r="V185" i="1"/>
  <c r="V224" i="1"/>
  <c r="V236" i="1"/>
  <c r="V306" i="1"/>
  <c r="V524" i="1"/>
  <c r="V320" i="1"/>
  <c r="V329" i="1"/>
  <c r="V340" i="1"/>
  <c r="V388" i="1"/>
  <c r="V65" i="1"/>
  <c r="V100" i="1"/>
  <c r="V160" i="1"/>
  <c r="V172" i="1"/>
  <c r="V247" i="1"/>
  <c r="V259" i="1"/>
  <c r="V79" i="1"/>
  <c r="V201" i="1"/>
  <c r="V343" i="1"/>
  <c r="V364" i="1"/>
  <c r="V376" i="1"/>
  <c r="V203" i="1"/>
  <c r="V99" i="1"/>
  <c r="V235" i="1"/>
  <c r="V573" i="1"/>
  <c r="V130" i="1"/>
  <c r="V369" i="1"/>
  <c r="V431" i="1"/>
  <c r="V453" i="1"/>
  <c r="V465" i="1"/>
  <c r="V477" i="1"/>
  <c r="V539" i="1"/>
  <c r="V557" i="1"/>
  <c r="V568" i="1"/>
  <c r="V442" i="1"/>
  <c r="V546" i="1"/>
  <c r="V482" i="1"/>
  <c r="V494" i="1"/>
  <c r="V506" i="1"/>
  <c r="V518" i="1"/>
  <c r="V459" i="1"/>
  <c r="V471" i="1"/>
  <c r="V551" i="1"/>
  <c r="V562" i="1"/>
  <c r="V574" i="1"/>
  <c r="V584" i="1"/>
  <c r="V437" i="1"/>
  <c r="V448" i="1"/>
  <c r="V534" i="1"/>
  <c r="V542" i="1"/>
  <c r="V488" i="1"/>
  <c r="V500" i="1"/>
  <c r="V512" i="1"/>
  <c r="V579" i="1"/>
  <c r="V72" i="1"/>
  <c r="V107" i="1"/>
  <c r="V155" i="1"/>
  <c r="V179" i="1"/>
  <c r="V254" i="1"/>
  <c r="V278" i="1"/>
  <c r="V96" i="1"/>
  <c r="V132" i="1"/>
  <c r="V144" i="1"/>
  <c r="V231" i="1"/>
  <c r="V243" i="1"/>
  <c r="V291" i="1"/>
  <c r="V302" i="1"/>
  <c r="V483" i="1"/>
  <c r="V507" i="1"/>
  <c r="V519" i="1"/>
  <c r="V350" i="1"/>
  <c r="V359" i="1"/>
  <c r="V371" i="1"/>
  <c r="V383" i="1"/>
  <c r="V460" i="1"/>
  <c r="V552" i="1"/>
  <c r="V575" i="1"/>
  <c r="V209" i="1"/>
  <c r="V293" i="1"/>
  <c r="V399" i="1"/>
  <c r="V408" i="1"/>
  <c r="V418" i="1"/>
  <c r="V427" i="1"/>
  <c r="V438" i="1"/>
  <c r="V449" i="1"/>
  <c r="V193" i="1"/>
  <c r="V40" i="1"/>
  <c r="V52" i="1"/>
  <c r="V111" i="1"/>
  <c r="V123" i="1"/>
  <c r="V523" i="1"/>
  <c r="V101" i="1"/>
  <c r="V77" i="1"/>
  <c r="V184" i="1"/>
  <c r="V283" i="1"/>
  <c r="V321" i="1"/>
  <c r="V330" i="1"/>
  <c r="V66" i="1"/>
  <c r="V161" i="1"/>
  <c r="V173" i="1"/>
  <c r="V248" i="1"/>
  <c r="V260" i="1"/>
  <c r="V313" i="1"/>
  <c r="V90" i="1"/>
  <c r="V138" i="1"/>
  <c r="V150" i="1"/>
  <c r="V186" i="1"/>
  <c r="V213" i="1"/>
  <c r="V225" i="1"/>
  <c r="V237" i="1"/>
  <c r="V307" i="1"/>
  <c r="V489" i="1"/>
  <c r="V501" i="1"/>
  <c r="V513" i="1"/>
  <c r="V436" i="1"/>
  <c r="V447" i="1"/>
  <c r="V452" i="1"/>
  <c r="V458" i="1"/>
  <c r="V470" i="1"/>
  <c r="V476" i="1"/>
  <c r="V481" i="1"/>
  <c r="V487" i="1"/>
  <c r="V493" i="1"/>
  <c r="V499" i="1"/>
  <c r="V505" i="1"/>
  <c r="V511" i="1"/>
  <c r="V517" i="1"/>
  <c r="V533" i="1"/>
  <c r="V538" i="1"/>
  <c r="V550" i="1"/>
  <c r="V556" i="1"/>
  <c r="V561" i="1"/>
  <c r="V567" i="1"/>
  <c r="V578" i="1"/>
  <c r="V583" i="1"/>
  <c r="V589" i="1"/>
  <c r="V713" i="1"/>
  <c r="V454" i="1"/>
  <c r="V466" i="1"/>
  <c r="V478" i="1"/>
  <c r="V569" i="1"/>
  <c r="V275" i="1"/>
  <c r="V287" i="1"/>
  <c r="V393" i="1"/>
  <c r="V405" i="1"/>
  <c r="V433" i="1"/>
  <c r="V443" i="1"/>
  <c r="V529" i="1"/>
  <c r="V38" i="1"/>
  <c r="V44" i="1"/>
  <c r="V50" i="1"/>
  <c r="V56" i="1"/>
  <c r="V64" i="1"/>
  <c r="V70" i="1"/>
  <c r="V76" i="1"/>
  <c r="V78" i="1"/>
  <c r="V84" i="1"/>
  <c r="V88" i="1"/>
  <c r="V94" i="1"/>
  <c r="V105" i="1"/>
  <c r="V115" i="1"/>
  <c r="V121" i="1"/>
  <c r="V136" i="1"/>
  <c r="V142" i="1"/>
  <c r="V148" i="1"/>
  <c r="V153" i="1"/>
  <c r="V159" i="1"/>
  <c r="V165" i="1"/>
  <c r="V171" i="1"/>
  <c r="V177" i="1"/>
  <c r="V189" i="1"/>
  <c r="V196" i="1"/>
  <c r="V200" i="1"/>
  <c r="V207" i="1"/>
  <c r="V212" i="1"/>
  <c r="V218" i="1"/>
  <c r="V223" i="1"/>
  <c r="V229" i="1"/>
  <c r="V241" i="1"/>
  <c r="V252" i="1"/>
  <c r="V258" i="1"/>
  <c r="V263" i="1"/>
  <c r="V268" i="1"/>
  <c r="V273" i="1"/>
  <c r="V282" i="1"/>
  <c r="V290" i="1"/>
  <c r="V295" i="1"/>
  <c r="V298" i="1"/>
  <c r="V300" i="1"/>
  <c r="V305" i="1"/>
  <c r="V323" i="1"/>
  <c r="V328" i="1"/>
  <c r="V333" i="1"/>
  <c r="V339" i="1"/>
  <c r="V348" i="1"/>
  <c r="V352" i="1"/>
  <c r="V357" i="1"/>
  <c r="V363" i="1"/>
  <c r="V375" i="1"/>
  <c r="V381" i="1"/>
  <c r="V387" i="1"/>
  <c r="V391" i="1"/>
  <c r="V397" i="1"/>
  <c r="V403" i="1"/>
  <c r="V406" i="1"/>
  <c r="V412" i="1"/>
  <c r="V416" i="1"/>
  <c r="V425" i="1"/>
  <c r="V441" i="1"/>
  <c r="V545" i="1"/>
  <c r="V37" i="1"/>
  <c r="V49" i="1"/>
  <c r="V55" i="1"/>
  <c r="V69" i="1"/>
  <c r="V83" i="1"/>
  <c r="V93" i="1"/>
  <c r="V104" i="1"/>
  <c r="V114" i="1"/>
  <c r="V126" i="1"/>
  <c r="V129" i="1"/>
  <c r="V135" i="1"/>
  <c r="V141" i="1"/>
  <c r="V152" i="1"/>
  <c r="V164" i="1"/>
  <c r="V170" i="1"/>
  <c r="V176" i="1"/>
  <c r="V199" i="1"/>
  <c r="V217" i="1"/>
  <c r="V234" i="1"/>
  <c r="V240" i="1"/>
  <c r="V251" i="1"/>
  <c r="V262" i="1"/>
  <c r="V304" i="1"/>
  <c r="V319" i="1"/>
  <c r="V332" i="1"/>
  <c r="V342" i="1"/>
  <c r="V351" i="1"/>
  <c r="V368" i="1"/>
  <c r="V374" i="1"/>
  <c r="V380" i="1"/>
  <c r="V390" i="1"/>
  <c r="V411" i="1"/>
  <c r="V415" i="1"/>
  <c r="V430" i="1"/>
  <c r="V435" i="1"/>
  <c r="V446" i="1"/>
  <c r="V463" i="1"/>
  <c r="V469" i="1"/>
  <c r="V486" i="1"/>
  <c r="V498" i="1"/>
  <c r="V504" i="1"/>
  <c r="V464" i="1"/>
  <c r="V59" i="1"/>
  <c r="V61" i="1"/>
  <c r="V73" i="1"/>
  <c r="V81" i="1"/>
  <c r="V91" i="1"/>
  <c r="V108" i="1"/>
  <c r="V112" i="1"/>
  <c r="V118" i="1"/>
  <c r="V139" i="1"/>
  <c r="V145" i="1"/>
  <c r="V151" i="1"/>
  <c r="V174" i="1"/>
  <c r="V180" i="1"/>
  <c r="V187" i="1"/>
  <c r="V194" i="1"/>
  <c r="V210" i="1"/>
  <c r="V214" i="1"/>
  <c r="V220" i="1"/>
  <c r="V226" i="1"/>
  <c r="V244" i="1"/>
  <c r="V249" i="1"/>
  <c r="V255" i="1"/>
  <c r="V265" i="1"/>
  <c r="V292" i="1"/>
  <c r="V303" i="1"/>
  <c r="V308" i="1"/>
  <c r="V325" i="1"/>
  <c r="V341" i="1"/>
  <c r="V345" i="1"/>
  <c r="V354" i="1"/>
  <c r="V378" i="1"/>
  <c r="V394" i="1"/>
  <c r="V444" i="1"/>
  <c r="V450" i="1"/>
  <c r="V473" i="1"/>
  <c r="V484" i="1"/>
  <c r="V490" i="1"/>
  <c r="V496" i="1"/>
  <c r="V508" i="1"/>
  <c r="V514" i="1"/>
  <c r="V520" i="1"/>
  <c r="V530" i="1"/>
  <c r="V535" i="1"/>
  <c r="V541" i="1"/>
  <c r="W590" i="1" l="1"/>
  <c r="W588" i="1" l="1"/>
  <c r="W589" i="1" l="1"/>
  <c r="W580" i="1" l="1"/>
  <c r="W583" i="1"/>
  <c r="W582" i="1" l="1"/>
  <c r="W581" i="1"/>
  <c r="W585" i="1"/>
  <c r="W579" i="1"/>
  <c r="W586" i="1"/>
  <c r="W584" i="1"/>
  <c r="W587" i="1"/>
  <c r="W578" i="1" l="1"/>
  <c r="I12" i="1" l="1"/>
  <c r="O12" i="1" s="1"/>
  <c r="Q451" i="9" s="1"/>
  <c r="I11" i="1"/>
  <c r="O11" i="1" s="1"/>
  <c r="I10" i="1"/>
  <c r="O10" i="1" s="1"/>
  <c r="Q464" i="9" s="1"/>
  <c r="I9" i="1"/>
  <c r="O9" i="1" s="1"/>
  <c r="Q462" i="9" s="1"/>
  <c r="I8" i="1"/>
  <c r="O8" i="1" s="1"/>
  <c r="Q456" i="9" s="1"/>
  <c r="I7" i="1"/>
  <c r="O7" i="1" s="1"/>
  <c r="I6" i="1"/>
  <c r="O6" i="1" s="1"/>
  <c r="I5" i="1"/>
  <c r="O5" i="1" s="1"/>
  <c r="Q438" i="9" s="1"/>
  <c r="I4" i="1"/>
  <c r="O4" i="1" s="1"/>
  <c r="Q460" i="9" s="1"/>
  <c r="I3" i="1"/>
  <c r="X606" i="1"/>
  <c r="X625" i="1"/>
  <c r="X630" i="1"/>
  <c r="X631" i="1"/>
  <c r="X632" i="1"/>
  <c r="X634" i="1"/>
  <c r="X626" i="1"/>
  <c r="X607" i="1"/>
  <c r="X608" i="1"/>
  <c r="X609" i="1"/>
  <c r="X612" i="1"/>
  <c r="X613" i="1"/>
  <c r="X636" i="1"/>
  <c r="X610" i="1"/>
  <c r="X655" i="1"/>
  <c r="X611" i="1"/>
  <c r="X623" i="1"/>
  <c r="X633" i="1"/>
  <c r="X638" i="1"/>
  <c r="X637" i="1"/>
  <c r="X646" i="1"/>
  <c r="X617" i="1"/>
  <c r="X648" i="1"/>
  <c r="X649" i="1"/>
  <c r="X651" i="1"/>
  <c r="X652" i="1"/>
  <c r="X650" i="1"/>
  <c r="X653" i="1"/>
  <c r="X659" i="1"/>
  <c r="X614" i="1"/>
  <c r="X615" i="1"/>
  <c r="X616" i="1"/>
  <c r="X619" i="1"/>
  <c r="X618" i="1"/>
  <c r="X656" i="1"/>
  <c r="X621" i="1"/>
  <c r="X622" i="1"/>
  <c r="X624" i="1"/>
  <c r="X628" i="1"/>
  <c r="X627" i="1"/>
  <c r="X629" i="1"/>
  <c r="X644" i="1"/>
  <c r="X643" i="1"/>
  <c r="X642" i="1"/>
  <c r="X639" i="1"/>
  <c r="X640" i="1"/>
  <c r="X641" i="1"/>
  <c r="X658" i="1"/>
  <c r="X620" i="1"/>
  <c r="X657" i="1"/>
  <c r="X25" i="1"/>
  <c r="X26" i="1"/>
  <c r="X24" i="1"/>
  <c r="M11327" i="5" l="1"/>
  <c r="K11325" i="5"/>
  <c r="L11320" i="5"/>
  <c r="L11319" i="5"/>
  <c r="K11321" i="5"/>
  <c r="L11327" i="5"/>
  <c r="M11322" i="5"/>
  <c r="K11320" i="5"/>
  <c r="L11322" i="5"/>
  <c r="M11323" i="5"/>
  <c r="L11325" i="5"/>
  <c r="M11329" i="5"/>
  <c r="K11327" i="5"/>
  <c r="K11326" i="5"/>
  <c r="M11320" i="5"/>
  <c r="L11329" i="5"/>
  <c r="M11324" i="5"/>
  <c r="K11322" i="5"/>
  <c r="L11321" i="5"/>
  <c r="L11323" i="5"/>
  <c r="O11322" i="5"/>
  <c r="K11329" i="5"/>
  <c r="L11324" i="5"/>
  <c r="M11319" i="5"/>
  <c r="M11325" i="5"/>
  <c r="M11326" i="5"/>
  <c r="K11324" i="5"/>
  <c r="L11328" i="5"/>
  <c r="K11323" i="5"/>
  <c r="L11326" i="5"/>
  <c r="M11321" i="5"/>
  <c r="K11319" i="5"/>
  <c r="M11328" i="5"/>
  <c r="K11328" i="5"/>
  <c r="O11324" i="5"/>
  <c r="O11319" i="5"/>
  <c r="O11320" i="5"/>
  <c r="O11325" i="5"/>
  <c r="O11323" i="5"/>
  <c r="O11329" i="5"/>
  <c r="O11326" i="5"/>
  <c r="O11328" i="5"/>
  <c r="O11327" i="5"/>
  <c r="O11321" i="5"/>
  <c r="K11282" i="5"/>
  <c r="M11296" i="5"/>
  <c r="M11308" i="5"/>
  <c r="L11313" i="5"/>
  <c r="O11295" i="5"/>
  <c r="O11288" i="5"/>
  <c r="L11282" i="5"/>
  <c r="K11287" i="5"/>
  <c r="M11289" i="5"/>
  <c r="L11294" i="5"/>
  <c r="K11299" i="5"/>
  <c r="M11301" i="5"/>
  <c r="L11306" i="5"/>
  <c r="K11311" i="5"/>
  <c r="M11313" i="5"/>
  <c r="L11318" i="5"/>
  <c r="O11318" i="5"/>
  <c r="L11290" i="5"/>
  <c r="O11299" i="5"/>
  <c r="M11309" i="5"/>
  <c r="O11309" i="5"/>
  <c r="O11290" i="5"/>
  <c r="O11302" i="5"/>
  <c r="K11315" i="5"/>
  <c r="O11300" i="5"/>
  <c r="M11282" i="5"/>
  <c r="L11287" i="5"/>
  <c r="K11292" i="5"/>
  <c r="M11294" i="5"/>
  <c r="L11299" i="5"/>
  <c r="K11304" i="5"/>
  <c r="M11306" i="5"/>
  <c r="L11311" i="5"/>
  <c r="K11316" i="5"/>
  <c r="M11318" i="5"/>
  <c r="M11292" i="5"/>
  <c r="O11294" i="5"/>
  <c r="K11302" i="5"/>
  <c r="O11306" i="5"/>
  <c r="K11314" i="5"/>
  <c r="O11287" i="5"/>
  <c r="K11295" i="5"/>
  <c r="L11302" i="5"/>
  <c r="L11314" i="5"/>
  <c r="M11307" i="5"/>
  <c r="M11288" i="5"/>
  <c r="K11298" i="5"/>
  <c r="K11310" i="5"/>
  <c r="K11291" i="5"/>
  <c r="M11305" i="5"/>
  <c r="L11291" i="5"/>
  <c r="M11310" i="5"/>
  <c r="K11285" i="5"/>
  <c r="M11287" i="5"/>
  <c r="L11292" i="5"/>
  <c r="K11297" i="5"/>
  <c r="M11299" i="5"/>
  <c r="L11304" i="5"/>
  <c r="K11309" i="5"/>
  <c r="M11311" i="5"/>
  <c r="L11316" i="5"/>
  <c r="L11285" i="5"/>
  <c r="K11290" i="5"/>
  <c r="L11297" i="5"/>
  <c r="M11304" i="5"/>
  <c r="L11309" i="5"/>
  <c r="M11316" i="5"/>
  <c r="M11285" i="5"/>
  <c r="M11297" i="5"/>
  <c r="O11311" i="5"/>
  <c r="L11293" i="5"/>
  <c r="M11300" i="5"/>
  <c r="M11312" i="5"/>
  <c r="M11293" i="5"/>
  <c r="O11307" i="5"/>
  <c r="K11308" i="5"/>
  <c r="K11307" i="5"/>
  <c r="L11317" i="5"/>
  <c r="L11310" i="5"/>
  <c r="K11296" i="5"/>
  <c r="O11312" i="5"/>
  <c r="K11283" i="5"/>
  <c r="L11283" i="5"/>
  <c r="K11288" i="5"/>
  <c r="M11290" i="5"/>
  <c r="L11295" i="5"/>
  <c r="K11300" i="5"/>
  <c r="M11302" i="5"/>
  <c r="L11307" i="5"/>
  <c r="K11312" i="5"/>
  <c r="M11314" i="5"/>
  <c r="O11285" i="5"/>
  <c r="L11288" i="5"/>
  <c r="K11293" i="5"/>
  <c r="M11295" i="5"/>
  <c r="O11297" i="5"/>
  <c r="L11300" i="5"/>
  <c r="K11305" i="5"/>
  <c r="K11317" i="5"/>
  <c r="L11286" i="5"/>
  <c r="K11303" i="5"/>
  <c r="M11286" i="5"/>
  <c r="L11303" i="5"/>
  <c r="M11283" i="5"/>
  <c r="L11312" i="5"/>
  <c r="L11305" i="5"/>
  <c r="O11314" i="5"/>
  <c r="L11298" i="5"/>
  <c r="K11286" i="5"/>
  <c r="O11283" i="5"/>
  <c r="K11284" i="5"/>
  <c r="L11284" i="5"/>
  <c r="K11289" i="5"/>
  <c r="M11291" i="5"/>
  <c r="L11296" i="5"/>
  <c r="K11301" i="5"/>
  <c r="M11303" i="5"/>
  <c r="L11308" i="5"/>
  <c r="K11313" i="5"/>
  <c r="M11315" i="5"/>
  <c r="M11284" i="5"/>
  <c r="O11286" i="5"/>
  <c r="L11289" i="5"/>
  <c r="K11294" i="5"/>
  <c r="O11298" i="5"/>
  <c r="L11301" i="5"/>
  <c r="K11306" i="5"/>
  <c r="O11310" i="5"/>
  <c r="K11318" i="5"/>
  <c r="M11317" i="5"/>
  <c r="M11298" i="5"/>
  <c r="L11315" i="5"/>
  <c r="O11317" i="5"/>
  <c r="O11304" i="5"/>
  <c r="O11308" i="5"/>
  <c r="O11301" i="5"/>
  <c r="O11315" i="5"/>
  <c r="O11313" i="5"/>
  <c r="O11282" i="5"/>
  <c r="O11296" i="5"/>
  <c r="O11291" i="5"/>
  <c r="O11292" i="5"/>
  <c r="O11293" i="5"/>
  <c r="O11303" i="5"/>
  <c r="O11289" i="5"/>
  <c r="O11284" i="5"/>
  <c r="O11305" i="5"/>
  <c r="O11316" i="5"/>
  <c r="M11279" i="5"/>
  <c r="K11277" i="5"/>
  <c r="L11279" i="5"/>
  <c r="L11277" i="5"/>
  <c r="M11281" i="5"/>
  <c r="K11279" i="5"/>
  <c r="L11276" i="5"/>
  <c r="L11281" i="5"/>
  <c r="M11276" i="5"/>
  <c r="M11277" i="5"/>
  <c r="K11281" i="5"/>
  <c r="K11276" i="5"/>
  <c r="M11278" i="5"/>
  <c r="L11278" i="5"/>
  <c r="M11280" i="5"/>
  <c r="K11278" i="5"/>
  <c r="L11280" i="5"/>
  <c r="K11280" i="5"/>
  <c r="O11276" i="5"/>
  <c r="O11277" i="5"/>
  <c r="O11278" i="5"/>
  <c r="O11279" i="5"/>
  <c r="O11280" i="5"/>
  <c r="O11281" i="5"/>
  <c r="Q439" i="9"/>
  <c r="Q454" i="9"/>
  <c r="K11262" i="5"/>
  <c r="M11264" i="5"/>
  <c r="L11269" i="5"/>
  <c r="K11274" i="5"/>
  <c r="O11263" i="5"/>
  <c r="L11262" i="5"/>
  <c r="K11267" i="5"/>
  <c r="M11269" i="5"/>
  <c r="L11274" i="5"/>
  <c r="L11266" i="5"/>
  <c r="M11262" i="5"/>
  <c r="L11267" i="5"/>
  <c r="K11272" i="5"/>
  <c r="M11274" i="5"/>
  <c r="K11271" i="5"/>
  <c r="K11265" i="5"/>
  <c r="M11267" i="5"/>
  <c r="L11272" i="5"/>
  <c r="M11271" i="5"/>
  <c r="L11265" i="5"/>
  <c r="K11270" i="5"/>
  <c r="M11272" i="5"/>
  <c r="K11263" i="5"/>
  <c r="M11265" i="5"/>
  <c r="L11270" i="5"/>
  <c r="K11275" i="5"/>
  <c r="K11269" i="5"/>
  <c r="L11263" i="5"/>
  <c r="K11268" i="5"/>
  <c r="M11270" i="5"/>
  <c r="O11272" i="5"/>
  <c r="L11275" i="5"/>
  <c r="O11275" i="5"/>
  <c r="M11263" i="5"/>
  <c r="L11268" i="5"/>
  <c r="K11273" i="5"/>
  <c r="M11275" i="5"/>
  <c r="O11273" i="5"/>
  <c r="K11266" i="5"/>
  <c r="M11268" i="5"/>
  <c r="O11270" i="5"/>
  <c r="L11273" i="5"/>
  <c r="M11273" i="5"/>
  <c r="K11264" i="5"/>
  <c r="M11266" i="5"/>
  <c r="L11271" i="5"/>
  <c r="L11264" i="5"/>
  <c r="O11271" i="5"/>
  <c r="O11269" i="5"/>
  <c r="O11264" i="5"/>
  <c r="O11268" i="5"/>
  <c r="O11265" i="5"/>
  <c r="O11267" i="5"/>
  <c r="O11262" i="5"/>
  <c r="O11274" i="5"/>
  <c r="O11266" i="5"/>
  <c r="M11259" i="5"/>
  <c r="K11257" i="5"/>
  <c r="L11252" i="5"/>
  <c r="M11256" i="5"/>
  <c r="L11256" i="5"/>
  <c r="O11253" i="5"/>
  <c r="L11255" i="5"/>
  <c r="K11255" i="5"/>
  <c r="O11254" i="5"/>
  <c r="L11259" i="5"/>
  <c r="M11254" i="5"/>
  <c r="K11252" i="5"/>
  <c r="K11259" i="5"/>
  <c r="L11254" i="5"/>
  <c r="K11254" i="5"/>
  <c r="K11253" i="5"/>
  <c r="M11261" i="5"/>
  <c r="L11261" i="5"/>
  <c r="K11261" i="5"/>
  <c r="M11258" i="5"/>
  <c r="K11256" i="5"/>
  <c r="M11253" i="5"/>
  <c r="K11258" i="5"/>
  <c r="L11253" i="5"/>
  <c r="M11255" i="5"/>
  <c r="M11257" i="5"/>
  <c r="M11252" i="5"/>
  <c r="L11258" i="5"/>
  <c r="M11260" i="5"/>
  <c r="L11260" i="5"/>
  <c r="K11260" i="5"/>
  <c r="L11257" i="5"/>
  <c r="O11255" i="5"/>
  <c r="O11252" i="5"/>
  <c r="O11256" i="5"/>
  <c r="O11258" i="5"/>
  <c r="O11259" i="5"/>
  <c r="O11260" i="5"/>
  <c r="O11257" i="5"/>
  <c r="O11261" i="5"/>
  <c r="K11241" i="5"/>
  <c r="M11243" i="5"/>
  <c r="L11248" i="5"/>
  <c r="L11250" i="5"/>
  <c r="L11243" i="5"/>
  <c r="M11250" i="5"/>
  <c r="L11241" i="5"/>
  <c r="K11246" i="5"/>
  <c r="M11248" i="5"/>
  <c r="O11250" i="5"/>
  <c r="L11245" i="5"/>
  <c r="K11250" i="5"/>
  <c r="M11241" i="5"/>
  <c r="L11246" i="5"/>
  <c r="K11251" i="5"/>
  <c r="K11244" i="5"/>
  <c r="M11246" i="5"/>
  <c r="L11251" i="5"/>
  <c r="L11244" i="5"/>
  <c r="K11249" i="5"/>
  <c r="M11251" i="5"/>
  <c r="M11245" i="5"/>
  <c r="K11242" i="5"/>
  <c r="M11244" i="5"/>
  <c r="L11249" i="5"/>
  <c r="L11242" i="5"/>
  <c r="K11247" i="5"/>
  <c r="M11249" i="5"/>
  <c r="O11251" i="5"/>
  <c r="K11243" i="5"/>
  <c r="O11247" i="5"/>
  <c r="M11242" i="5"/>
  <c r="L11247" i="5"/>
  <c r="K11245" i="5"/>
  <c r="M11247" i="5"/>
  <c r="O11242" i="5"/>
  <c r="K11248" i="5"/>
  <c r="O11248" i="5"/>
  <c r="O11249" i="5"/>
  <c r="O11246" i="5"/>
  <c r="O11245" i="5"/>
  <c r="O11244" i="5"/>
  <c r="O11243" i="5"/>
  <c r="O11241" i="5"/>
  <c r="K11219" i="5"/>
  <c r="M11221" i="5"/>
  <c r="L11226" i="5"/>
  <c r="K11231" i="5"/>
  <c r="M11233" i="5"/>
  <c r="L11238" i="5"/>
  <c r="L11219" i="5"/>
  <c r="K11224" i="5"/>
  <c r="M11226" i="5"/>
  <c r="O11228" i="5"/>
  <c r="L11231" i="5"/>
  <c r="K11236" i="5"/>
  <c r="M11238" i="5"/>
  <c r="O11240" i="5"/>
  <c r="M11219" i="5"/>
  <c r="L11224" i="5"/>
  <c r="K11229" i="5"/>
  <c r="M11231" i="5"/>
  <c r="L11236" i="5"/>
  <c r="K11222" i="5"/>
  <c r="M11224" i="5"/>
  <c r="L11229" i="5"/>
  <c r="K11234" i="5"/>
  <c r="M11236" i="5"/>
  <c r="L11222" i="5"/>
  <c r="K11227" i="5"/>
  <c r="M11229" i="5"/>
  <c r="L11234" i="5"/>
  <c r="K11239" i="5"/>
  <c r="K11220" i="5"/>
  <c r="M11222" i="5"/>
  <c r="L11227" i="5"/>
  <c r="K11232" i="5"/>
  <c r="M11234" i="5"/>
  <c r="O11236" i="5"/>
  <c r="L11239" i="5"/>
  <c r="L11220" i="5"/>
  <c r="K11225" i="5"/>
  <c r="M11227" i="5"/>
  <c r="O11229" i="5"/>
  <c r="L11232" i="5"/>
  <c r="K11237" i="5"/>
  <c r="M11239" i="5"/>
  <c r="M11220" i="5"/>
  <c r="O11222" i="5"/>
  <c r="L11225" i="5"/>
  <c r="K11230" i="5"/>
  <c r="M11232" i="5"/>
  <c r="O11234" i="5"/>
  <c r="L11237" i="5"/>
  <c r="K11223" i="5"/>
  <c r="M11225" i="5"/>
  <c r="L11230" i="5"/>
  <c r="K11235" i="5"/>
  <c r="M11237" i="5"/>
  <c r="O11220" i="5"/>
  <c r="L11223" i="5"/>
  <c r="K11228" i="5"/>
  <c r="M11230" i="5"/>
  <c r="O11232" i="5"/>
  <c r="L11235" i="5"/>
  <c r="K11240" i="5"/>
  <c r="K11226" i="5"/>
  <c r="L11233" i="5"/>
  <c r="K11238" i="5"/>
  <c r="K11221" i="5"/>
  <c r="M11223" i="5"/>
  <c r="L11228" i="5"/>
  <c r="K11233" i="5"/>
  <c r="M11235" i="5"/>
  <c r="L11240" i="5"/>
  <c r="L11221" i="5"/>
  <c r="M11228" i="5"/>
  <c r="O11230" i="5"/>
  <c r="M11240" i="5"/>
  <c r="O11239" i="5"/>
  <c r="O11219" i="5"/>
  <c r="O11225" i="5"/>
  <c r="O11224" i="5"/>
  <c r="O11223" i="5"/>
  <c r="O11237" i="5"/>
  <c r="O11238" i="5"/>
  <c r="O11233" i="5"/>
  <c r="O11227" i="5"/>
  <c r="O11235" i="5"/>
  <c r="O11221" i="5"/>
  <c r="O11226" i="5"/>
  <c r="O11231" i="5"/>
  <c r="M11216" i="5"/>
  <c r="K11214" i="5"/>
  <c r="L11209" i="5"/>
  <c r="O11206" i="5"/>
  <c r="M11204" i="5"/>
  <c r="K11202" i="5"/>
  <c r="L11197" i="5"/>
  <c r="L11216" i="5"/>
  <c r="M11211" i="5"/>
  <c r="K11209" i="5"/>
  <c r="L11204" i="5"/>
  <c r="O11201" i="5"/>
  <c r="M11199" i="5"/>
  <c r="K11197" i="5"/>
  <c r="M11218" i="5"/>
  <c r="K11216" i="5"/>
  <c r="L11211" i="5"/>
  <c r="M11206" i="5"/>
  <c r="K11204" i="5"/>
  <c r="L11199" i="5"/>
  <c r="L11218" i="5"/>
  <c r="M11213" i="5"/>
  <c r="K11211" i="5"/>
  <c r="L11206" i="5"/>
  <c r="O11203" i="5"/>
  <c r="M11201" i="5"/>
  <c r="K11199" i="5"/>
  <c r="K11218" i="5"/>
  <c r="L11213" i="5"/>
  <c r="M11208" i="5"/>
  <c r="K11206" i="5"/>
  <c r="L11201" i="5"/>
  <c r="M11196" i="5"/>
  <c r="M11215" i="5"/>
  <c r="K11213" i="5"/>
  <c r="L11208" i="5"/>
  <c r="O11205" i="5"/>
  <c r="M11203" i="5"/>
  <c r="K11201" i="5"/>
  <c r="L11196" i="5"/>
  <c r="L11215" i="5"/>
  <c r="M11210" i="5"/>
  <c r="K11208" i="5"/>
  <c r="L11203" i="5"/>
  <c r="M11198" i="5"/>
  <c r="K11196" i="5"/>
  <c r="M11214" i="5"/>
  <c r="L11207" i="5"/>
  <c r="K11200" i="5"/>
  <c r="M11217" i="5"/>
  <c r="K11215" i="5"/>
  <c r="L11210" i="5"/>
  <c r="M11205" i="5"/>
  <c r="K11203" i="5"/>
  <c r="L11198" i="5"/>
  <c r="O11195" i="5"/>
  <c r="K11212" i="5"/>
  <c r="O11204" i="5"/>
  <c r="L11217" i="5"/>
  <c r="M11212" i="5"/>
  <c r="K11210" i="5"/>
  <c r="L11205" i="5"/>
  <c r="M11200" i="5"/>
  <c r="K11198" i="5"/>
  <c r="O11216" i="5"/>
  <c r="M11202" i="5"/>
  <c r="L11195" i="5"/>
  <c r="K11217" i="5"/>
  <c r="L11212" i="5"/>
  <c r="M11207" i="5"/>
  <c r="K11205" i="5"/>
  <c r="L11200" i="5"/>
  <c r="M11195" i="5"/>
  <c r="L11214" i="5"/>
  <c r="M11209" i="5"/>
  <c r="K11207" i="5"/>
  <c r="L11202" i="5"/>
  <c r="M11197" i="5"/>
  <c r="K11195" i="5"/>
  <c r="O11196" i="5"/>
  <c r="O11210" i="5"/>
  <c r="O11209" i="5"/>
  <c r="O11217" i="5"/>
  <c r="O11197" i="5"/>
  <c r="O11198" i="5"/>
  <c r="O11200" i="5"/>
  <c r="O11213" i="5"/>
  <c r="O11202" i="5"/>
  <c r="O11208" i="5"/>
  <c r="O11218" i="5"/>
  <c r="O11212" i="5"/>
  <c r="O11214" i="5"/>
  <c r="O11207" i="5"/>
  <c r="O11199" i="5"/>
  <c r="O11215" i="5"/>
  <c r="O11211" i="5"/>
  <c r="K11126" i="5"/>
  <c r="M11128" i="5"/>
  <c r="L11133" i="5"/>
  <c r="K11138" i="5"/>
  <c r="M11140" i="5"/>
  <c r="L11145" i="5"/>
  <c r="K11150" i="5"/>
  <c r="M11152" i="5"/>
  <c r="L11157" i="5"/>
  <c r="K11162" i="5"/>
  <c r="M11164" i="5"/>
  <c r="L11169" i="5"/>
  <c r="K11174" i="5"/>
  <c r="M11176" i="5"/>
  <c r="L11181" i="5"/>
  <c r="K11186" i="5"/>
  <c r="M11188" i="5"/>
  <c r="L11193" i="5"/>
  <c r="L11126" i="5"/>
  <c r="K11131" i="5"/>
  <c r="M11133" i="5"/>
  <c r="O11135" i="5"/>
  <c r="L11138" i="5"/>
  <c r="K11143" i="5"/>
  <c r="M11145" i="5"/>
  <c r="O11147" i="5"/>
  <c r="L11150" i="5"/>
  <c r="K11155" i="5"/>
  <c r="M11157" i="5"/>
  <c r="O11159" i="5"/>
  <c r="L11162" i="5"/>
  <c r="K11167" i="5"/>
  <c r="M11169" i="5"/>
  <c r="O11171" i="5"/>
  <c r="L11174" i="5"/>
  <c r="K11179" i="5"/>
  <c r="M11181" i="5"/>
  <c r="O11183" i="5"/>
  <c r="L11186" i="5"/>
  <c r="K11191" i="5"/>
  <c r="M11193" i="5"/>
  <c r="M11126" i="5"/>
  <c r="O11128" i="5"/>
  <c r="L11131" i="5"/>
  <c r="K11136" i="5"/>
  <c r="M11138" i="5"/>
  <c r="O11140" i="5"/>
  <c r="L11143" i="5"/>
  <c r="K11148" i="5"/>
  <c r="M11150" i="5"/>
  <c r="O11152" i="5"/>
  <c r="L11155" i="5"/>
  <c r="K11160" i="5"/>
  <c r="M11162" i="5"/>
  <c r="O11164" i="5"/>
  <c r="L11167" i="5"/>
  <c r="K11172" i="5"/>
  <c r="M11174" i="5"/>
  <c r="O11176" i="5"/>
  <c r="L11179" i="5"/>
  <c r="K11184" i="5"/>
  <c r="M11186" i="5"/>
  <c r="O11188" i="5"/>
  <c r="L11191" i="5"/>
  <c r="K11129" i="5"/>
  <c r="M11131" i="5"/>
  <c r="L11136" i="5"/>
  <c r="K11141" i="5"/>
  <c r="M11143" i="5"/>
  <c r="L11148" i="5"/>
  <c r="K11153" i="5"/>
  <c r="M11155" i="5"/>
  <c r="L11160" i="5"/>
  <c r="K11165" i="5"/>
  <c r="M11167" i="5"/>
  <c r="L11172" i="5"/>
  <c r="K11177" i="5"/>
  <c r="M11179" i="5"/>
  <c r="L11184" i="5"/>
  <c r="K11189" i="5"/>
  <c r="M11191" i="5"/>
  <c r="L11129" i="5"/>
  <c r="K11134" i="5"/>
  <c r="M11136" i="5"/>
  <c r="L11141" i="5"/>
  <c r="K11146" i="5"/>
  <c r="M11148" i="5"/>
  <c r="L11153" i="5"/>
  <c r="K11158" i="5"/>
  <c r="M11160" i="5"/>
  <c r="L11165" i="5"/>
  <c r="K11170" i="5"/>
  <c r="M11172" i="5"/>
  <c r="L11177" i="5"/>
  <c r="K11182" i="5"/>
  <c r="M11184" i="5"/>
  <c r="L11189" i="5"/>
  <c r="K11194" i="5"/>
  <c r="K11127" i="5"/>
  <c r="M11129" i="5"/>
  <c r="O11131" i="5"/>
  <c r="L11134" i="5"/>
  <c r="K11139" i="5"/>
  <c r="M11141" i="5"/>
  <c r="O11143" i="5"/>
  <c r="L11146" i="5"/>
  <c r="K11151" i="5"/>
  <c r="M11153" i="5"/>
  <c r="O11155" i="5"/>
  <c r="L11158" i="5"/>
  <c r="K11163" i="5"/>
  <c r="M11165" i="5"/>
  <c r="O11167" i="5"/>
  <c r="L11170" i="5"/>
  <c r="K11175" i="5"/>
  <c r="M11177" i="5"/>
  <c r="O11179" i="5"/>
  <c r="L11182" i="5"/>
  <c r="K11187" i="5"/>
  <c r="M11189" i="5"/>
  <c r="O11191" i="5"/>
  <c r="L11194" i="5"/>
  <c r="L11127" i="5"/>
  <c r="K11132" i="5"/>
  <c r="M11134" i="5"/>
  <c r="O11136" i="5"/>
  <c r="L11139" i="5"/>
  <c r="K11144" i="5"/>
  <c r="M11146" i="5"/>
  <c r="O11148" i="5"/>
  <c r="L11151" i="5"/>
  <c r="K11156" i="5"/>
  <c r="M11158" i="5"/>
  <c r="O11160" i="5"/>
  <c r="L11163" i="5"/>
  <c r="K11168" i="5"/>
  <c r="M11170" i="5"/>
  <c r="O11172" i="5"/>
  <c r="L11175" i="5"/>
  <c r="K11180" i="5"/>
  <c r="M11182" i="5"/>
  <c r="L11187" i="5"/>
  <c r="K11192" i="5"/>
  <c r="M11194" i="5"/>
  <c r="M11127" i="5"/>
  <c r="L11132" i="5"/>
  <c r="K11137" i="5"/>
  <c r="M11139" i="5"/>
  <c r="L11144" i="5"/>
  <c r="K11149" i="5"/>
  <c r="M11151" i="5"/>
  <c r="L11156" i="5"/>
  <c r="K11161" i="5"/>
  <c r="M11163" i="5"/>
  <c r="L11168" i="5"/>
  <c r="K11173" i="5"/>
  <c r="M11175" i="5"/>
  <c r="L11180" i="5"/>
  <c r="K11185" i="5"/>
  <c r="M11187" i="5"/>
  <c r="L11192" i="5"/>
  <c r="L11140" i="5"/>
  <c r="K11130" i="5"/>
  <c r="M11132" i="5"/>
  <c r="L11137" i="5"/>
  <c r="K11142" i="5"/>
  <c r="M11144" i="5"/>
  <c r="L11149" i="5"/>
  <c r="K11154" i="5"/>
  <c r="M11156" i="5"/>
  <c r="L11161" i="5"/>
  <c r="K11166" i="5"/>
  <c r="M11168" i="5"/>
  <c r="L11173" i="5"/>
  <c r="K11178" i="5"/>
  <c r="M11180" i="5"/>
  <c r="L11185" i="5"/>
  <c r="K11190" i="5"/>
  <c r="M11192" i="5"/>
  <c r="M11147" i="5"/>
  <c r="K11193" i="5"/>
  <c r="L11130" i="5"/>
  <c r="K11135" i="5"/>
  <c r="M11137" i="5"/>
  <c r="O11139" i="5"/>
  <c r="L11142" i="5"/>
  <c r="K11147" i="5"/>
  <c r="M11149" i="5"/>
  <c r="O11151" i="5"/>
  <c r="L11154" i="5"/>
  <c r="K11159" i="5"/>
  <c r="M11161" i="5"/>
  <c r="O11163" i="5"/>
  <c r="L11166" i="5"/>
  <c r="K11171" i="5"/>
  <c r="M11173" i="5"/>
  <c r="O11175" i="5"/>
  <c r="L11178" i="5"/>
  <c r="K11183" i="5"/>
  <c r="M11185" i="5"/>
  <c r="O11187" i="5"/>
  <c r="L11190" i="5"/>
  <c r="K11133" i="5"/>
  <c r="M11135" i="5"/>
  <c r="O11137" i="5"/>
  <c r="O11149" i="5"/>
  <c r="M11159" i="5"/>
  <c r="L11164" i="5"/>
  <c r="K11169" i="5"/>
  <c r="O11173" i="5"/>
  <c r="K11181" i="5"/>
  <c r="O11185" i="5"/>
  <c r="K11128" i="5"/>
  <c r="M11130" i="5"/>
  <c r="L11135" i="5"/>
  <c r="K11140" i="5"/>
  <c r="M11142" i="5"/>
  <c r="L11147" i="5"/>
  <c r="K11152" i="5"/>
  <c r="M11154" i="5"/>
  <c r="L11159" i="5"/>
  <c r="K11164" i="5"/>
  <c r="M11166" i="5"/>
  <c r="L11171" i="5"/>
  <c r="K11176" i="5"/>
  <c r="M11178" i="5"/>
  <c r="L11183" i="5"/>
  <c r="K11188" i="5"/>
  <c r="M11190" i="5"/>
  <c r="L11128" i="5"/>
  <c r="K11145" i="5"/>
  <c r="L11152" i="5"/>
  <c r="K11157" i="5"/>
  <c r="O11161" i="5"/>
  <c r="M11171" i="5"/>
  <c r="L11176" i="5"/>
  <c r="M11183" i="5"/>
  <c r="L11188" i="5"/>
  <c r="O11184" i="5"/>
  <c r="O11133" i="5"/>
  <c r="O11130" i="5"/>
  <c r="O11138" i="5"/>
  <c r="O11194" i="5"/>
  <c r="O11192" i="5"/>
  <c r="O11189" i="5"/>
  <c r="O11126" i="5"/>
  <c r="O11182" i="5"/>
  <c r="O11180" i="5"/>
  <c r="O11177" i="5"/>
  <c r="O11170" i="5"/>
  <c r="O11168" i="5"/>
  <c r="O11165" i="5"/>
  <c r="O11158" i="5"/>
  <c r="O11156" i="5"/>
  <c r="O11153" i="5"/>
  <c r="O11146" i="5"/>
  <c r="O11144" i="5"/>
  <c r="O11141" i="5"/>
  <c r="O11134" i="5"/>
  <c r="O11132" i="5"/>
  <c r="O11129" i="5"/>
  <c r="O11193" i="5"/>
  <c r="O11190" i="5"/>
  <c r="O11127" i="5"/>
  <c r="O11181" i="5"/>
  <c r="O11178" i="5"/>
  <c r="O11186" i="5"/>
  <c r="O11169" i="5"/>
  <c r="O11166" i="5"/>
  <c r="O11174" i="5"/>
  <c r="O11157" i="5"/>
  <c r="O11154" i="5"/>
  <c r="O11162" i="5"/>
  <c r="O11145" i="5"/>
  <c r="O11142" i="5"/>
  <c r="O11150" i="5"/>
  <c r="P3" i="1"/>
  <c r="M11123" i="5"/>
  <c r="K11121" i="5"/>
  <c r="L11116" i="5"/>
  <c r="L11123" i="5"/>
  <c r="M11118" i="5"/>
  <c r="K11116" i="5"/>
  <c r="M11125" i="5"/>
  <c r="K11123" i="5"/>
  <c r="L11118" i="5"/>
  <c r="O11115" i="5"/>
  <c r="M11116" i="5"/>
  <c r="L11125" i="5"/>
  <c r="M11120" i="5"/>
  <c r="K11118" i="5"/>
  <c r="K11125" i="5"/>
  <c r="L11120" i="5"/>
  <c r="O11117" i="5"/>
  <c r="M11115" i="5"/>
  <c r="K11114" i="5"/>
  <c r="M11122" i="5"/>
  <c r="K11120" i="5"/>
  <c r="L11115" i="5"/>
  <c r="L11122" i="5"/>
  <c r="O11119" i="5"/>
  <c r="M11117" i="5"/>
  <c r="K11115" i="5"/>
  <c r="M11124" i="5"/>
  <c r="K11122" i="5"/>
  <c r="L11117" i="5"/>
  <c r="L11124" i="5"/>
  <c r="M11119" i="5"/>
  <c r="K11117" i="5"/>
  <c r="O11118" i="5"/>
  <c r="K11124" i="5"/>
  <c r="L11119" i="5"/>
  <c r="M11114" i="5"/>
  <c r="L11121" i="5"/>
  <c r="M11121" i="5"/>
  <c r="K11119" i="5"/>
  <c r="L11114" i="5"/>
  <c r="O11114" i="5"/>
  <c r="O11116" i="5"/>
  <c r="O11120" i="5"/>
  <c r="O11121" i="5"/>
  <c r="O11122" i="5"/>
  <c r="O11123" i="5"/>
  <c r="O11124" i="5"/>
  <c r="O11125" i="5"/>
  <c r="K11068" i="5"/>
  <c r="M11070" i="5"/>
  <c r="L11075" i="5"/>
  <c r="K11080" i="5"/>
  <c r="M11082" i="5"/>
  <c r="L11087" i="5"/>
  <c r="K11092" i="5"/>
  <c r="M11094" i="5"/>
  <c r="L11099" i="5"/>
  <c r="K11104" i="5"/>
  <c r="M11106" i="5"/>
  <c r="L11111" i="5"/>
  <c r="L11068" i="5"/>
  <c r="K11073" i="5"/>
  <c r="M11075" i="5"/>
  <c r="O11077" i="5"/>
  <c r="L11080" i="5"/>
  <c r="K11085" i="5"/>
  <c r="M11087" i="5"/>
  <c r="O11089" i="5"/>
  <c r="L11092" i="5"/>
  <c r="K11097" i="5"/>
  <c r="M11099" i="5"/>
  <c r="O11101" i="5"/>
  <c r="L11104" i="5"/>
  <c r="K11109" i="5"/>
  <c r="M11111" i="5"/>
  <c r="O11113" i="5"/>
  <c r="K11099" i="5"/>
  <c r="M11068" i="5"/>
  <c r="L11073" i="5"/>
  <c r="K11078" i="5"/>
  <c r="M11080" i="5"/>
  <c r="L11085" i="5"/>
  <c r="K11090" i="5"/>
  <c r="M11092" i="5"/>
  <c r="L11097" i="5"/>
  <c r="K11102" i="5"/>
  <c r="M11104" i="5"/>
  <c r="L11109" i="5"/>
  <c r="K11087" i="5"/>
  <c r="K11071" i="5"/>
  <c r="M11073" i="5"/>
  <c r="L11078" i="5"/>
  <c r="K11083" i="5"/>
  <c r="M11085" i="5"/>
  <c r="L11090" i="5"/>
  <c r="K11095" i="5"/>
  <c r="M11097" i="5"/>
  <c r="L11102" i="5"/>
  <c r="K11107" i="5"/>
  <c r="M11109" i="5"/>
  <c r="O11111" i="5"/>
  <c r="L11071" i="5"/>
  <c r="K11076" i="5"/>
  <c r="M11078" i="5"/>
  <c r="L11083" i="5"/>
  <c r="K11088" i="5"/>
  <c r="M11090" i="5"/>
  <c r="L11095" i="5"/>
  <c r="K11100" i="5"/>
  <c r="M11102" i="5"/>
  <c r="L11107" i="5"/>
  <c r="K11112" i="5"/>
  <c r="O11079" i="5"/>
  <c r="K11069" i="5"/>
  <c r="M11071" i="5"/>
  <c r="O11073" i="5"/>
  <c r="L11076" i="5"/>
  <c r="K11081" i="5"/>
  <c r="M11083" i="5"/>
  <c r="O11085" i="5"/>
  <c r="L11088" i="5"/>
  <c r="K11093" i="5"/>
  <c r="M11095" i="5"/>
  <c r="O11097" i="5"/>
  <c r="L11100" i="5"/>
  <c r="K11105" i="5"/>
  <c r="M11107" i="5"/>
  <c r="O11109" i="5"/>
  <c r="L11112" i="5"/>
  <c r="K11075" i="5"/>
  <c r="L11069" i="5"/>
  <c r="K11074" i="5"/>
  <c r="M11076" i="5"/>
  <c r="O11078" i="5"/>
  <c r="L11081" i="5"/>
  <c r="K11086" i="5"/>
  <c r="M11088" i="5"/>
  <c r="O11090" i="5"/>
  <c r="L11093" i="5"/>
  <c r="K11098" i="5"/>
  <c r="M11100" i="5"/>
  <c r="O11102" i="5"/>
  <c r="L11105" i="5"/>
  <c r="K11110" i="5"/>
  <c r="M11112" i="5"/>
  <c r="M11069" i="5"/>
  <c r="L11074" i="5"/>
  <c r="K11079" i="5"/>
  <c r="M11081" i="5"/>
  <c r="L11086" i="5"/>
  <c r="K11091" i="5"/>
  <c r="M11093" i="5"/>
  <c r="L11098" i="5"/>
  <c r="K11103" i="5"/>
  <c r="M11105" i="5"/>
  <c r="L11110" i="5"/>
  <c r="L11082" i="5"/>
  <c r="K11072" i="5"/>
  <c r="M11074" i="5"/>
  <c r="L11079" i="5"/>
  <c r="K11084" i="5"/>
  <c r="M11086" i="5"/>
  <c r="L11091" i="5"/>
  <c r="K11096" i="5"/>
  <c r="M11098" i="5"/>
  <c r="L11103" i="5"/>
  <c r="K11108" i="5"/>
  <c r="M11110" i="5"/>
  <c r="O11112" i="5"/>
  <c r="O11091" i="5"/>
  <c r="O11103" i="5"/>
  <c r="M11113" i="5"/>
  <c r="L11072" i="5"/>
  <c r="K11077" i="5"/>
  <c r="M11079" i="5"/>
  <c r="L11084" i="5"/>
  <c r="K11089" i="5"/>
  <c r="M11091" i="5"/>
  <c r="L11096" i="5"/>
  <c r="K11101" i="5"/>
  <c r="M11103" i="5"/>
  <c r="L11108" i="5"/>
  <c r="K11113" i="5"/>
  <c r="M11077" i="5"/>
  <c r="K11070" i="5"/>
  <c r="M11072" i="5"/>
  <c r="L11077" i="5"/>
  <c r="K11082" i="5"/>
  <c r="M11084" i="5"/>
  <c r="O11086" i="5"/>
  <c r="L11089" i="5"/>
  <c r="K11094" i="5"/>
  <c r="M11096" i="5"/>
  <c r="O11098" i="5"/>
  <c r="L11101" i="5"/>
  <c r="K11106" i="5"/>
  <c r="M11108" i="5"/>
  <c r="O11110" i="5"/>
  <c r="L11113" i="5"/>
  <c r="L11070" i="5"/>
  <c r="M11089" i="5"/>
  <c r="L11094" i="5"/>
  <c r="M11101" i="5"/>
  <c r="L11106" i="5"/>
  <c r="K11111" i="5"/>
  <c r="O11099" i="5"/>
  <c r="O11071" i="5"/>
  <c r="O11092" i="5"/>
  <c r="O11069" i="5"/>
  <c r="O11104" i="5"/>
  <c r="O11087" i="5"/>
  <c r="O11076" i="5"/>
  <c r="O11080" i="5"/>
  <c r="O11107" i="5"/>
  <c r="O11075" i="5"/>
  <c r="O11106" i="5"/>
  <c r="O11068" i="5"/>
  <c r="O11074" i="5"/>
  <c r="O11094" i="5"/>
  <c r="O11095" i="5"/>
  <c r="O11100" i="5"/>
  <c r="O11108" i="5"/>
  <c r="O11082" i="5"/>
  <c r="O11096" i="5"/>
  <c r="O11070" i="5"/>
  <c r="O11084" i="5"/>
  <c r="O11105" i="5"/>
  <c r="O11083" i="5"/>
  <c r="O11072" i="5"/>
  <c r="O11093" i="5"/>
  <c r="O11088" i="5"/>
  <c r="O11081" i="5"/>
  <c r="Y639" i="1"/>
  <c r="Z639" i="1"/>
  <c r="Y612" i="1"/>
  <c r="Z612" i="1"/>
  <c r="Y637" i="1"/>
  <c r="Z637" i="1"/>
  <c r="Y615" i="1"/>
  <c r="Z615" i="1"/>
  <c r="Y644" i="1"/>
  <c r="Z644" i="1"/>
  <c r="Y607" i="1"/>
  <c r="Z607" i="1"/>
  <c r="Z659" i="1"/>
  <c r="Y659" i="1"/>
  <c r="Y26" i="1"/>
  <c r="Z26" i="1"/>
  <c r="Y634" i="1"/>
  <c r="Z634" i="1"/>
  <c r="Y650" i="1"/>
  <c r="Z650" i="1"/>
  <c r="Y624" i="1"/>
  <c r="Z624" i="1"/>
  <c r="Z631" i="1"/>
  <c r="Y631" i="1"/>
  <c r="Y651" i="1"/>
  <c r="Z651" i="1"/>
  <c r="Y658" i="1"/>
  <c r="Z658" i="1"/>
  <c r="Z621" i="1"/>
  <c r="Y621" i="1"/>
  <c r="Z649" i="1"/>
  <c r="Y649" i="1"/>
  <c r="Y610" i="1"/>
  <c r="Z610" i="1"/>
  <c r="Z625" i="1"/>
  <c r="Y625" i="1"/>
  <c r="Y646" i="1"/>
  <c r="Z646" i="1"/>
  <c r="Y642" i="1"/>
  <c r="Z642" i="1"/>
  <c r="Y643" i="1"/>
  <c r="Z643" i="1"/>
  <c r="Y608" i="1"/>
  <c r="Z608" i="1"/>
  <c r="Y614" i="1"/>
  <c r="Z614" i="1"/>
  <c r="Z24" i="1"/>
  <c r="Y24" i="1"/>
  <c r="Y623" i="1"/>
  <c r="Z623" i="1"/>
  <c r="Y627" i="1"/>
  <c r="Z627" i="1"/>
  <c r="Y611" i="1"/>
  <c r="Z611" i="1"/>
  <c r="Y628" i="1"/>
  <c r="Z628" i="1"/>
  <c r="Y632" i="1"/>
  <c r="Z632" i="1"/>
  <c r="Y652" i="1"/>
  <c r="Z652" i="1"/>
  <c r="Y620" i="1"/>
  <c r="Z620" i="1"/>
  <c r="Y630" i="1"/>
  <c r="Z630" i="1"/>
  <c r="Y641" i="1"/>
  <c r="Z641" i="1"/>
  <c r="Y656" i="1"/>
  <c r="Z656" i="1"/>
  <c r="Y648" i="1"/>
  <c r="Z648" i="1"/>
  <c r="Z636" i="1"/>
  <c r="Y636" i="1"/>
  <c r="Y606" i="1"/>
  <c r="Z606" i="1"/>
  <c r="Y619" i="1"/>
  <c r="Z619" i="1"/>
  <c r="Z616" i="1"/>
  <c r="Y616" i="1"/>
  <c r="Z609" i="1"/>
  <c r="Y609" i="1"/>
  <c r="Y638" i="1"/>
  <c r="Z638" i="1"/>
  <c r="Y633" i="1"/>
  <c r="Z633" i="1"/>
  <c r="Y629" i="1"/>
  <c r="Z629" i="1"/>
  <c r="Y626" i="1"/>
  <c r="Z626" i="1"/>
  <c r="Y653" i="1"/>
  <c r="Z653" i="1"/>
  <c r="Z25" i="1"/>
  <c r="Y25" i="1"/>
  <c r="Y657" i="1"/>
  <c r="Z657" i="1"/>
  <c r="Y622" i="1"/>
  <c r="Z622" i="1"/>
  <c r="Z655" i="1"/>
  <c r="Y655" i="1"/>
  <c r="Y640" i="1"/>
  <c r="Z640" i="1"/>
  <c r="Y618" i="1"/>
  <c r="Z618" i="1"/>
  <c r="Y617" i="1"/>
  <c r="Z617" i="1"/>
  <c r="Y613" i="1"/>
  <c r="Z613" i="1"/>
  <c r="M11065" i="5"/>
  <c r="K11063" i="5"/>
  <c r="L11058" i="5"/>
  <c r="O11055" i="5"/>
  <c r="M11053" i="5"/>
  <c r="L11063" i="5"/>
  <c r="L11065" i="5"/>
  <c r="M11060" i="5"/>
  <c r="K11058" i="5"/>
  <c r="L11053" i="5"/>
  <c r="M11067" i="5"/>
  <c r="K11065" i="5"/>
  <c r="L11060" i="5"/>
  <c r="O11057" i="5"/>
  <c r="M11055" i="5"/>
  <c r="K11053" i="5"/>
  <c r="L11067" i="5"/>
  <c r="M11062" i="5"/>
  <c r="K11060" i="5"/>
  <c r="L11055" i="5"/>
  <c r="K11067" i="5"/>
  <c r="L11062" i="5"/>
  <c r="O11059" i="5"/>
  <c r="M11057" i="5"/>
  <c r="K11055" i="5"/>
  <c r="M11064" i="5"/>
  <c r="K11062" i="5"/>
  <c r="L11057" i="5"/>
  <c r="O11054" i="5"/>
  <c r="M11052" i="5"/>
  <c r="L11064" i="5"/>
  <c r="M11059" i="5"/>
  <c r="K11057" i="5"/>
  <c r="L11052" i="5"/>
  <c r="M11066" i="5"/>
  <c r="K11064" i="5"/>
  <c r="L11059" i="5"/>
  <c r="O11056" i="5"/>
  <c r="M11054" i="5"/>
  <c r="K11052" i="5"/>
  <c r="L11066" i="5"/>
  <c r="M11061" i="5"/>
  <c r="K11059" i="5"/>
  <c r="L11054" i="5"/>
  <c r="M11058" i="5"/>
  <c r="K11066" i="5"/>
  <c r="L11061" i="5"/>
  <c r="M11056" i="5"/>
  <c r="K11054" i="5"/>
  <c r="K11056" i="5"/>
  <c r="M11063" i="5"/>
  <c r="K11061" i="5"/>
  <c r="L11056" i="5"/>
  <c r="O11060" i="5"/>
  <c r="O11058" i="5"/>
  <c r="O11061" i="5"/>
  <c r="O11062" i="5"/>
  <c r="O11063" i="5"/>
  <c r="O11052" i="5"/>
  <c r="O11064" i="5"/>
  <c r="O11053" i="5"/>
  <c r="O11065" i="5"/>
  <c r="O11066" i="5"/>
  <c r="O11067" i="5"/>
  <c r="Q445" i="9"/>
  <c r="Q459" i="9"/>
  <c r="Q452" i="9"/>
  <c r="Q466" i="9"/>
  <c r="Q441" i="9"/>
  <c r="Q455" i="9"/>
  <c r="Q449" i="9"/>
  <c r="Q463" i="9"/>
  <c r="Q407" i="9"/>
  <c r="Q440" i="9"/>
  <c r="Q436" i="9"/>
  <c r="Q450" i="9"/>
  <c r="M11049" i="5"/>
  <c r="K11047" i="5"/>
  <c r="L11042" i="5"/>
  <c r="L11049" i="5"/>
  <c r="M11044" i="5"/>
  <c r="K11042" i="5"/>
  <c r="L11044" i="5"/>
  <c r="M11042" i="5"/>
  <c r="M11051" i="5"/>
  <c r="K11049" i="5"/>
  <c r="O11044" i="5"/>
  <c r="L11051" i="5"/>
  <c r="M11046" i="5"/>
  <c r="K11044" i="5"/>
  <c r="O11043" i="5"/>
  <c r="K11051" i="5"/>
  <c r="L11046" i="5"/>
  <c r="M11048" i="5"/>
  <c r="K11046" i="5"/>
  <c r="L11047" i="5"/>
  <c r="L11048" i="5"/>
  <c r="M11043" i="5"/>
  <c r="L11043" i="5"/>
  <c r="M11050" i="5"/>
  <c r="K11048" i="5"/>
  <c r="K11045" i="5"/>
  <c r="L11050" i="5"/>
  <c r="M11045" i="5"/>
  <c r="K11043" i="5"/>
  <c r="M11047" i="5"/>
  <c r="K11050" i="5"/>
  <c r="L11045" i="5"/>
  <c r="O11046" i="5"/>
  <c r="O11042" i="5"/>
  <c r="O11048" i="5"/>
  <c r="O11049" i="5"/>
  <c r="O11047" i="5"/>
  <c r="O11050" i="5"/>
  <c r="O11045" i="5"/>
  <c r="O11051" i="5"/>
  <c r="M11039" i="5"/>
  <c r="K11037" i="5"/>
  <c r="L11039" i="5"/>
  <c r="M11037" i="5"/>
  <c r="M11041" i="5"/>
  <c r="K11039" i="5"/>
  <c r="K11040" i="5"/>
  <c r="L11041" i="5"/>
  <c r="M11040" i="5"/>
  <c r="K11041" i="5"/>
  <c r="L11038" i="5"/>
  <c r="K11038" i="5"/>
  <c r="O11039" i="5"/>
  <c r="M11038" i="5"/>
  <c r="L11040" i="5"/>
  <c r="L11037" i="5"/>
  <c r="O11037" i="5"/>
  <c r="O11038" i="5"/>
  <c r="O11040" i="5"/>
  <c r="O11041" i="5"/>
  <c r="K11027" i="5"/>
  <c r="M11029" i="5"/>
  <c r="L11034" i="5"/>
  <c r="L11027" i="5"/>
  <c r="K11032" i="5"/>
  <c r="M11034" i="5"/>
  <c r="M11027" i="5"/>
  <c r="L11032" i="5"/>
  <c r="K11030" i="5"/>
  <c r="M11032" i="5"/>
  <c r="L11030" i="5"/>
  <c r="K11035" i="5"/>
  <c r="K11028" i="5"/>
  <c r="M11030" i="5"/>
  <c r="L11035" i="5"/>
  <c r="L11028" i="5"/>
  <c r="K11033" i="5"/>
  <c r="M11035" i="5"/>
  <c r="M11028" i="5"/>
  <c r="L11033" i="5"/>
  <c r="K11031" i="5"/>
  <c r="M11033" i="5"/>
  <c r="O11035" i="5"/>
  <c r="L11031" i="5"/>
  <c r="K11036" i="5"/>
  <c r="K11034" i="5"/>
  <c r="K11029" i="5"/>
  <c r="M11031" i="5"/>
  <c r="L11036" i="5"/>
  <c r="L11029" i="5"/>
  <c r="M11036" i="5"/>
  <c r="O11036" i="5"/>
  <c r="O11034" i="5"/>
  <c r="O11033" i="5"/>
  <c r="O11032" i="5"/>
  <c r="O11031" i="5"/>
  <c r="O11030" i="5"/>
  <c r="O11029" i="5"/>
  <c r="O11028" i="5"/>
  <c r="O11027" i="5"/>
  <c r="K10996" i="5"/>
  <c r="M10998" i="5"/>
  <c r="L11003" i="5"/>
  <c r="K11008" i="5"/>
  <c r="M11010" i="5"/>
  <c r="L11015" i="5"/>
  <c r="K11020" i="5"/>
  <c r="M11022" i="5"/>
  <c r="L10996" i="5"/>
  <c r="K11001" i="5"/>
  <c r="M11003" i="5"/>
  <c r="L11008" i="5"/>
  <c r="K11013" i="5"/>
  <c r="M11015" i="5"/>
  <c r="L11020" i="5"/>
  <c r="K11025" i="5"/>
  <c r="L11017" i="5"/>
  <c r="M10996" i="5"/>
  <c r="L11001" i="5"/>
  <c r="K11006" i="5"/>
  <c r="M11008" i="5"/>
  <c r="O11010" i="5"/>
  <c r="L11013" i="5"/>
  <c r="K11018" i="5"/>
  <c r="M11020" i="5"/>
  <c r="O11022" i="5"/>
  <c r="L11025" i="5"/>
  <c r="M11012" i="5"/>
  <c r="K10999" i="5"/>
  <c r="M11001" i="5"/>
  <c r="O11003" i="5"/>
  <c r="L11006" i="5"/>
  <c r="K11011" i="5"/>
  <c r="M11013" i="5"/>
  <c r="O11015" i="5"/>
  <c r="L11018" i="5"/>
  <c r="K11023" i="5"/>
  <c r="M11025" i="5"/>
  <c r="K11010" i="5"/>
  <c r="L10999" i="5"/>
  <c r="K11004" i="5"/>
  <c r="M11006" i="5"/>
  <c r="L11011" i="5"/>
  <c r="K11016" i="5"/>
  <c r="M11018" i="5"/>
  <c r="L11023" i="5"/>
  <c r="L11005" i="5"/>
  <c r="K10997" i="5"/>
  <c r="M10999" i="5"/>
  <c r="L11004" i="5"/>
  <c r="K11009" i="5"/>
  <c r="M11011" i="5"/>
  <c r="L11016" i="5"/>
  <c r="K11021" i="5"/>
  <c r="M11023" i="5"/>
  <c r="L10997" i="5"/>
  <c r="K11002" i="5"/>
  <c r="M11004" i="5"/>
  <c r="L11009" i="5"/>
  <c r="K11014" i="5"/>
  <c r="M11016" i="5"/>
  <c r="L11021" i="5"/>
  <c r="K11026" i="5"/>
  <c r="O11014" i="5"/>
  <c r="M10997" i="5"/>
  <c r="L11002" i="5"/>
  <c r="K11007" i="5"/>
  <c r="M11009" i="5"/>
  <c r="O11011" i="5"/>
  <c r="L11014" i="5"/>
  <c r="K11019" i="5"/>
  <c r="M11021" i="5"/>
  <c r="O11023" i="5"/>
  <c r="L11026" i="5"/>
  <c r="O11002" i="5"/>
  <c r="O11026" i="5"/>
  <c r="K11000" i="5"/>
  <c r="M11002" i="5"/>
  <c r="L11007" i="5"/>
  <c r="K11012" i="5"/>
  <c r="M11014" i="5"/>
  <c r="L11019" i="5"/>
  <c r="K11024" i="5"/>
  <c r="M11026" i="5"/>
  <c r="M11000" i="5"/>
  <c r="M11024" i="5"/>
  <c r="L11000" i="5"/>
  <c r="K11005" i="5"/>
  <c r="M11007" i="5"/>
  <c r="O11009" i="5"/>
  <c r="L11012" i="5"/>
  <c r="K11017" i="5"/>
  <c r="M11019" i="5"/>
  <c r="O11021" i="5"/>
  <c r="L11024" i="5"/>
  <c r="K10998" i="5"/>
  <c r="L10998" i="5"/>
  <c r="K11003" i="5"/>
  <c r="M11005" i="5"/>
  <c r="L11010" i="5"/>
  <c r="K11015" i="5"/>
  <c r="M11017" i="5"/>
  <c r="L11022" i="5"/>
  <c r="K11022" i="5"/>
  <c r="O11018" i="5"/>
  <c r="O11000" i="5"/>
  <c r="O11006" i="5"/>
  <c r="O10999" i="5"/>
  <c r="O11017" i="5"/>
  <c r="O10998" i="5"/>
  <c r="O11005" i="5"/>
  <c r="O11007" i="5"/>
  <c r="O11019" i="5"/>
  <c r="O10997" i="5"/>
  <c r="O11016" i="5"/>
  <c r="O11020" i="5"/>
  <c r="O11024" i="5"/>
  <c r="O11004" i="5"/>
  <c r="O11008" i="5"/>
  <c r="O11025" i="5"/>
  <c r="O10996" i="5"/>
  <c r="O11013" i="5"/>
  <c r="O11001" i="5"/>
  <c r="O11012" i="5"/>
  <c r="Q430" i="9"/>
  <c r="Q448" i="9"/>
  <c r="K10989" i="5"/>
  <c r="L10989" i="5"/>
  <c r="K10994" i="5"/>
  <c r="M10989" i="5"/>
  <c r="L10994" i="5"/>
  <c r="K10992" i="5"/>
  <c r="M10994" i="5"/>
  <c r="L10992" i="5"/>
  <c r="K10990" i="5"/>
  <c r="M10992" i="5"/>
  <c r="M10991" i="5"/>
  <c r="L10990" i="5"/>
  <c r="K10995" i="5"/>
  <c r="O10993" i="5"/>
  <c r="M10990" i="5"/>
  <c r="L10995" i="5"/>
  <c r="K10993" i="5"/>
  <c r="M10995" i="5"/>
  <c r="L10993" i="5"/>
  <c r="L10991" i="5"/>
  <c r="K10991" i="5"/>
  <c r="M10993" i="5"/>
  <c r="O10995" i="5"/>
  <c r="O10994" i="5"/>
  <c r="O10992" i="5"/>
  <c r="O10991" i="5"/>
  <c r="O10990" i="5"/>
  <c r="O10989" i="5"/>
  <c r="K10926" i="5"/>
  <c r="M10928" i="5"/>
  <c r="L10933" i="5"/>
  <c r="K10938" i="5"/>
  <c r="M10940" i="5"/>
  <c r="L10945" i="5"/>
  <c r="K10950" i="5"/>
  <c r="M10952" i="5"/>
  <c r="L10957" i="5"/>
  <c r="K10962" i="5"/>
  <c r="M10964" i="5"/>
  <c r="L10969" i="5"/>
  <c r="K10974" i="5"/>
  <c r="M10976" i="5"/>
  <c r="L10981" i="5"/>
  <c r="K10986" i="5"/>
  <c r="M10988" i="5"/>
  <c r="K10940" i="5"/>
  <c r="L10971" i="5"/>
  <c r="K10933" i="5"/>
  <c r="K10969" i="5"/>
  <c r="O10985" i="5"/>
  <c r="L10926" i="5"/>
  <c r="K10931" i="5"/>
  <c r="M10933" i="5"/>
  <c r="O10935" i="5"/>
  <c r="L10938" i="5"/>
  <c r="K10943" i="5"/>
  <c r="M10945" i="5"/>
  <c r="O10947" i="5"/>
  <c r="L10950" i="5"/>
  <c r="K10955" i="5"/>
  <c r="M10957" i="5"/>
  <c r="O10959" i="5"/>
  <c r="L10962" i="5"/>
  <c r="K10967" i="5"/>
  <c r="M10969" i="5"/>
  <c r="O10971" i="5"/>
  <c r="L10974" i="5"/>
  <c r="K10979" i="5"/>
  <c r="M10981" i="5"/>
  <c r="O10983" i="5"/>
  <c r="L10986" i="5"/>
  <c r="M10942" i="5"/>
  <c r="K10964" i="5"/>
  <c r="L10983" i="5"/>
  <c r="M10947" i="5"/>
  <c r="L10964" i="5"/>
  <c r="L10988" i="5"/>
  <c r="M10926" i="5"/>
  <c r="L10931" i="5"/>
  <c r="K10936" i="5"/>
  <c r="M10938" i="5"/>
  <c r="L10943" i="5"/>
  <c r="K10948" i="5"/>
  <c r="M10950" i="5"/>
  <c r="L10955" i="5"/>
  <c r="K10960" i="5"/>
  <c r="M10962" i="5"/>
  <c r="L10967" i="5"/>
  <c r="K10972" i="5"/>
  <c r="M10974" i="5"/>
  <c r="L10979" i="5"/>
  <c r="K10984" i="5"/>
  <c r="M10986" i="5"/>
  <c r="K10928" i="5"/>
  <c r="K10952" i="5"/>
  <c r="K10976" i="5"/>
  <c r="K10988" i="5"/>
  <c r="K10929" i="5"/>
  <c r="M10931" i="5"/>
  <c r="L10936" i="5"/>
  <c r="K10941" i="5"/>
  <c r="M10943" i="5"/>
  <c r="L10948" i="5"/>
  <c r="K10953" i="5"/>
  <c r="M10955" i="5"/>
  <c r="L10960" i="5"/>
  <c r="K10965" i="5"/>
  <c r="M10967" i="5"/>
  <c r="L10972" i="5"/>
  <c r="K10977" i="5"/>
  <c r="M10979" i="5"/>
  <c r="L10984" i="5"/>
  <c r="O10986" i="5"/>
  <c r="O10932" i="5"/>
  <c r="M10966" i="5"/>
  <c r="L10928" i="5"/>
  <c r="K10957" i="5"/>
  <c r="K10981" i="5"/>
  <c r="L10929" i="5"/>
  <c r="K10934" i="5"/>
  <c r="M10936" i="5"/>
  <c r="O10938" i="5"/>
  <c r="L10941" i="5"/>
  <c r="K10946" i="5"/>
  <c r="M10948" i="5"/>
  <c r="O10950" i="5"/>
  <c r="L10953" i="5"/>
  <c r="K10958" i="5"/>
  <c r="M10960" i="5"/>
  <c r="O10962" i="5"/>
  <c r="L10965" i="5"/>
  <c r="K10970" i="5"/>
  <c r="M10972" i="5"/>
  <c r="O10974" i="5"/>
  <c r="L10977" i="5"/>
  <c r="K10982" i="5"/>
  <c r="M10984" i="5"/>
  <c r="O10980" i="5"/>
  <c r="K10945" i="5"/>
  <c r="M10959" i="5"/>
  <c r="M10983" i="5"/>
  <c r="K10927" i="5"/>
  <c r="M10929" i="5"/>
  <c r="O10931" i="5"/>
  <c r="L10934" i="5"/>
  <c r="K10939" i="5"/>
  <c r="M10941" i="5"/>
  <c r="L10946" i="5"/>
  <c r="K10951" i="5"/>
  <c r="M10953" i="5"/>
  <c r="L10958" i="5"/>
  <c r="K10963" i="5"/>
  <c r="M10965" i="5"/>
  <c r="L10970" i="5"/>
  <c r="K10975" i="5"/>
  <c r="M10977" i="5"/>
  <c r="L10982" i="5"/>
  <c r="K10987" i="5"/>
  <c r="O10987" i="5"/>
  <c r="O10968" i="5"/>
  <c r="O10949" i="5"/>
  <c r="L10976" i="5"/>
  <c r="L10927" i="5"/>
  <c r="K10932" i="5"/>
  <c r="M10934" i="5"/>
  <c r="O10936" i="5"/>
  <c r="L10939" i="5"/>
  <c r="K10944" i="5"/>
  <c r="M10946" i="5"/>
  <c r="O10948" i="5"/>
  <c r="L10951" i="5"/>
  <c r="K10956" i="5"/>
  <c r="M10958" i="5"/>
  <c r="O10960" i="5"/>
  <c r="L10963" i="5"/>
  <c r="K10968" i="5"/>
  <c r="M10970" i="5"/>
  <c r="O10972" i="5"/>
  <c r="L10975" i="5"/>
  <c r="K10980" i="5"/>
  <c r="M10982" i="5"/>
  <c r="O10984" i="5"/>
  <c r="L10987" i="5"/>
  <c r="L10935" i="5"/>
  <c r="O10956" i="5"/>
  <c r="L10940" i="5"/>
  <c r="M10927" i="5"/>
  <c r="L10932" i="5"/>
  <c r="K10937" i="5"/>
  <c r="M10939" i="5"/>
  <c r="L10944" i="5"/>
  <c r="K10949" i="5"/>
  <c r="M10951" i="5"/>
  <c r="L10956" i="5"/>
  <c r="K10961" i="5"/>
  <c r="M10963" i="5"/>
  <c r="L10968" i="5"/>
  <c r="K10973" i="5"/>
  <c r="M10975" i="5"/>
  <c r="L10980" i="5"/>
  <c r="K10985" i="5"/>
  <c r="M10987" i="5"/>
  <c r="M10985" i="5"/>
  <c r="L10947" i="5"/>
  <c r="M10954" i="5"/>
  <c r="M10978" i="5"/>
  <c r="L10952" i="5"/>
  <c r="O10973" i="5"/>
  <c r="K10930" i="5"/>
  <c r="M10932" i="5"/>
  <c r="L10937" i="5"/>
  <c r="K10942" i="5"/>
  <c r="M10944" i="5"/>
  <c r="L10949" i="5"/>
  <c r="K10954" i="5"/>
  <c r="M10956" i="5"/>
  <c r="L10961" i="5"/>
  <c r="K10966" i="5"/>
  <c r="M10968" i="5"/>
  <c r="L10973" i="5"/>
  <c r="K10978" i="5"/>
  <c r="M10980" i="5"/>
  <c r="L10985" i="5"/>
  <c r="M10930" i="5"/>
  <c r="L10959" i="5"/>
  <c r="O10937" i="5"/>
  <c r="M10971" i="5"/>
  <c r="L10930" i="5"/>
  <c r="K10935" i="5"/>
  <c r="M10937" i="5"/>
  <c r="O10939" i="5"/>
  <c r="L10942" i="5"/>
  <c r="K10947" i="5"/>
  <c r="M10949" i="5"/>
  <c r="O10951" i="5"/>
  <c r="L10954" i="5"/>
  <c r="K10959" i="5"/>
  <c r="M10961" i="5"/>
  <c r="O10963" i="5"/>
  <c r="L10966" i="5"/>
  <c r="K10971" i="5"/>
  <c r="M10973" i="5"/>
  <c r="O10975" i="5"/>
  <c r="L10978" i="5"/>
  <c r="K10983" i="5"/>
  <c r="O10944" i="5"/>
  <c r="M10935" i="5"/>
  <c r="O10961" i="5"/>
  <c r="O10946" i="5"/>
  <c r="O10958" i="5"/>
  <c r="O10966" i="5"/>
  <c r="O10926" i="5"/>
  <c r="O10934" i="5"/>
  <c r="O10978" i="5"/>
  <c r="O10965" i="5"/>
  <c r="O10953" i="5"/>
  <c r="O10982" i="5"/>
  <c r="O10981" i="5"/>
  <c r="O10941" i="5"/>
  <c r="O10976" i="5"/>
  <c r="O10967" i="5"/>
  <c r="O10954" i="5"/>
  <c r="O10969" i="5"/>
  <c r="O10929" i="5"/>
  <c r="O10927" i="5"/>
  <c r="O10979" i="5"/>
  <c r="O10964" i="5"/>
  <c r="O10957" i="5"/>
  <c r="O10970" i="5"/>
  <c r="O10952" i="5"/>
  <c r="O10933" i="5"/>
  <c r="O10940" i="5"/>
  <c r="O10945" i="5"/>
  <c r="O10977" i="5"/>
  <c r="O10928" i="5"/>
  <c r="O10955" i="5"/>
  <c r="O10988" i="5"/>
  <c r="O10930" i="5"/>
  <c r="O10943" i="5"/>
  <c r="O10942" i="5"/>
  <c r="K10895" i="5"/>
  <c r="M10897" i="5"/>
  <c r="L10902" i="5"/>
  <c r="K10907" i="5"/>
  <c r="M10909" i="5"/>
  <c r="L10914" i="5"/>
  <c r="K10919" i="5"/>
  <c r="M10921" i="5"/>
  <c r="O10906" i="5"/>
  <c r="L10895" i="5"/>
  <c r="K10900" i="5"/>
  <c r="M10902" i="5"/>
  <c r="L10907" i="5"/>
  <c r="K10912" i="5"/>
  <c r="M10914" i="5"/>
  <c r="L10919" i="5"/>
  <c r="K10924" i="5"/>
  <c r="O10918" i="5"/>
  <c r="M10895" i="5"/>
  <c r="L10900" i="5"/>
  <c r="K10905" i="5"/>
  <c r="M10907" i="5"/>
  <c r="L10912" i="5"/>
  <c r="K10917" i="5"/>
  <c r="M10919" i="5"/>
  <c r="L10924" i="5"/>
  <c r="K10898" i="5"/>
  <c r="M10900" i="5"/>
  <c r="O10902" i="5"/>
  <c r="L10905" i="5"/>
  <c r="K10910" i="5"/>
  <c r="M10912" i="5"/>
  <c r="O10914" i="5"/>
  <c r="L10917" i="5"/>
  <c r="K10922" i="5"/>
  <c r="M10924" i="5"/>
  <c r="K10914" i="5"/>
  <c r="L10898" i="5"/>
  <c r="K10903" i="5"/>
  <c r="M10905" i="5"/>
  <c r="L10910" i="5"/>
  <c r="K10915" i="5"/>
  <c r="M10917" i="5"/>
  <c r="L10922" i="5"/>
  <c r="M10916" i="5"/>
  <c r="K10896" i="5"/>
  <c r="M10898" i="5"/>
  <c r="L10903" i="5"/>
  <c r="K10908" i="5"/>
  <c r="M10910" i="5"/>
  <c r="O10912" i="5"/>
  <c r="L10915" i="5"/>
  <c r="K10920" i="5"/>
  <c r="M10922" i="5"/>
  <c r="O10924" i="5"/>
  <c r="L10909" i="5"/>
  <c r="L10896" i="5"/>
  <c r="K10901" i="5"/>
  <c r="M10903" i="5"/>
  <c r="O10905" i="5"/>
  <c r="L10908" i="5"/>
  <c r="K10913" i="5"/>
  <c r="M10915" i="5"/>
  <c r="O10917" i="5"/>
  <c r="L10920" i="5"/>
  <c r="K10925" i="5"/>
  <c r="L10921" i="5"/>
  <c r="M10896" i="5"/>
  <c r="L10901" i="5"/>
  <c r="K10906" i="5"/>
  <c r="M10908" i="5"/>
  <c r="L10913" i="5"/>
  <c r="K10918" i="5"/>
  <c r="M10920" i="5"/>
  <c r="L10925" i="5"/>
  <c r="K10899" i="5"/>
  <c r="M10901" i="5"/>
  <c r="L10906" i="5"/>
  <c r="K10911" i="5"/>
  <c r="M10913" i="5"/>
  <c r="L10918" i="5"/>
  <c r="K10923" i="5"/>
  <c r="M10925" i="5"/>
  <c r="L10897" i="5"/>
  <c r="L10899" i="5"/>
  <c r="K10904" i="5"/>
  <c r="M10906" i="5"/>
  <c r="O10908" i="5"/>
  <c r="L10911" i="5"/>
  <c r="K10916" i="5"/>
  <c r="M10918" i="5"/>
  <c r="O10920" i="5"/>
  <c r="L10923" i="5"/>
  <c r="K10902" i="5"/>
  <c r="K10897" i="5"/>
  <c r="M10899" i="5"/>
  <c r="O10901" i="5"/>
  <c r="L10904" i="5"/>
  <c r="K10909" i="5"/>
  <c r="M10911" i="5"/>
  <c r="O10913" i="5"/>
  <c r="L10916" i="5"/>
  <c r="K10921" i="5"/>
  <c r="M10923" i="5"/>
  <c r="O10925" i="5"/>
  <c r="M10904" i="5"/>
  <c r="O10915" i="5"/>
  <c r="O10921" i="5"/>
  <c r="O10916" i="5"/>
  <c r="O10907" i="5"/>
  <c r="O10897" i="5"/>
  <c r="O10903" i="5"/>
  <c r="O10896" i="5"/>
  <c r="O10910" i="5"/>
  <c r="O10904" i="5"/>
  <c r="O10919" i="5"/>
  <c r="O10898" i="5"/>
  <c r="O10900" i="5"/>
  <c r="O10895" i="5"/>
  <c r="O10923" i="5"/>
  <c r="O10911" i="5"/>
  <c r="O10909" i="5"/>
  <c r="O10899" i="5"/>
  <c r="O10922" i="5"/>
  <c r="K10870" i="5"/>
  <c r="M10872" i="5"/>
  <c r="L10877" i="5"/>
  <c r="K10882" i="5"/>
  <c r="M10884" i="5"/>
  <c r="L10889" i="5"/>
  <c r="K10894" i="5"/>
  <c r="L10894" i="5"/>
  <c r="L10870" i="5"/>
  <c r="K10875" i="5"/>
  <c r="M10877" i="5"/>
  <c r="L10882" i="5"/>
  <c r="K10887" i="5"/>
  <c r="M10889" i="5"/>
  <c r="O10891" i="5"/>
  <c r="K10889" i="5"/>
  <c r="M10870" i="5"/>
  <c r="L10875" i="5"/>
  <c r="K10880" i="5"/>
  <c r="M10882" i="5"/>
  <c r="L10887" i="5"/>
  <c r="K10892" i="5"/>
  <c r="M10894" i="5"/>
  <c r="K10873" i="5"/>
  <c r="M10875" i="5"/>
  <c r="O10877" i="5"/>
  <c r="L10880" i="5"/>
  <c r="K10885" i="5"/>
  <c r="M10887" i="5"/>
  <c r="O10889" i="5"/>
  <c r="L10892" i="5"/>
  <c r="L10873" i="5"/>
  <c r="K10878" i="5"/>
  <c r="M10880" i="5"/>
  <c r="O10882" i="5"/>
  <c r="L10885" i="5"/>
  <c r="K10890" i="5"/>
  <c r="M10892" i="5"/>
  <c r="M10891" i="5"/>
  <c r="K10871" i="5"/>
  <c r="M10873" i="5"/>
  <c r="L10878" i="5"/>
  <c r="K10883" i="5"/>
  <c r="M10885" i="5"/>
  <c r="O10887" i="5"/>
  <c r="L10890" i="5"/>
  <c r="L10884" i="5"/>
  <c r="L10871" i="5"/>
  <c r="K10876" i="5"/>
  <c r="M10878" i="5"/>
  <c r="L10883" i="5"/>
  <c r="K10888" i="5"/>
  <c r="M10890" i="5"/>
  <c r="O10893" i="5"/>
  <c r="M10871" i="5"/>
  <c r="L10876" i="5"/>
  <c r="K10881" i="5"/>
  <c r="M10883" i="5"/>
  <c r="L10888" i="5"/>
  <c r="K10893" i="5"/>
  <c r="L10872" i="5"/>
  <c r="K10874" i="5"/>
  <c r="M10876" i="5"/>
  <c r="L10881" i="5"/>
  <c r="K10886" i="5"/>
  <c r="M10888" i="5"/>
  <c r="L10893" i="5"/>
  <c r="K10877" i="5"/>
  <c r="L10874" i="5"/>
  <c r="K10879" i="5"/>
  <c r="M10881" i="5"/>
  <c r="O10883" i="5"/>
  <c r="L10886" i="5"/>
  <c r="K10891" i="5"/>
  <c r="M10893" i="5"/>
  <c r="O10881" i="5"/>
  <c r="K10872" i="5"/>
  <c r="M10874" i="5"/>
  <c r="L10879" i="5"/>
  <c r="K10884" i="5"/>
  <c r="M10886" i="5"/>
  <c r="L10891" i="5"/>
  <c r="M10879" i="5"/>
  <c r="O10880" i="5"/>
  <c r="O10872" i="5"/>
  <c r="O10871" i="5"/>
  <c r="O10894" i="5"/>
  <c r="O10879" i="5"/>
  <c r="O10892" i="5"/>
  <c r="O10885" i="5"/>
  <c r="O10875" i="5"/>
  <c r="O10884" i="5"/>
  <c r="O10878" i="5"/>
  <c r="O10870" i="5"/>
  <c r="O10873" i="5"/>
  <c r="O10890" i="5"/>
  <c r="O10888" i="5"/>
  <c r="O10874" i="5"/>
  <c r="O10876" i="5"/>
  <c r="O10886" i="5"/>
  <c r="K10846" i="5"/>
  <c r="M10848" i="5"/>
  <c r="L10853" i="5"/>
  <c r="K10858" i="5"/>
  <c r="M10860" i="5"/>
  <c r="L10865" i="5"/>
  <c r="L10852" i="5"/>
  <c r="K10850" i="5"/>
  <c r="M10864" i="5"/>
  <c r="M10857" i="5"/>
  <c r="K10853" i="5"/>
  <c r="L10846" i="5"/>
  <c r="K10851" i="5"/>
  <c r="M10853" i="5"/>
  <c r="L10858" i="5"/>
  <c r="K10863" i="5"/>
  <c r="M10865" i="5"/>
  <c r="M10847" i="5"/>
  <c r="O10861" i="5"/>
  <c r="K10862" i="5"/>
  <c r="O10847" i="5"/>
  <c r="K10848" i="5"/>
  <c r="M10862" i="5"/>
  <c r="M10855" i="5"/>
  <c r="M10846" i="5"/>
  <c r="L10851" i="5"/>
  <c r="K10856" i="5"/>
  <c r="M10858" i="5"/>
  <c r="L10863" i="5"/>
  <c r="K10868" i="5"/>
  <c r="K10857" i="5"/>
  <c r="O10866" i="5"/>
  <c r="M10869" i="5"/>
  <c r="K10860" i="5"/>
  <c r="K10849" i="5"/>
  <c r="M10851" i="5"/>
  <c r="L10856" i="5"/>
  <c r="K10861" i="5"/>
  <c r="M10863" i="5"/>
  <c r="L10868" i="5"/>
  <c r="O10849" i="5"/>
  <c r="K10855" i="5"/>
  <c r="K10867" i="5"/>
  <c r="L10855" i="5"/>
  <c r="L10848" i="5"/>
  <c r="M10867" i="5"/>
  <c r="L10849" i="5"/>
  <c r="K10854" i="5"/>
  <c r="M10856" i="5"/>
  <c r="O10858" i="5"/>
  <c r="L10861" i="5"/>
  <c r="K10866" i="5"/>
  <c r="M10868" i="5"/>
  <c r="M10852" i="5"/>
  <c r="L10862" i="5"/>
  <c r="O10864" i="5"/>
  <c r="O10869" i="5"/>
  <c r="K10847" i="5"/>
  <c r="M10849" i="5"/>
  <c r="L10854" i="5"/>
  <c r="K10859" i="5"/>
  <c r="M10861" i="5"/>
  <c r="L10866" i="5"/>
  <c r="O10868" i="5"/>
  <c r="L10864" i="5"/>
  <c r="L10857" i="5"/>
  <c r="L10869" i="5"/>
  <c r="O10859" i="5"/>
  <c r="O10852" i="5"/>
  <c r="K10865" i="5"/>
  <c r="L10847" i="5"/>
  <c r="K10852" i="5"/>
  <c r="M10854" i="5"/>
  <c r="O10856" i="5"/>
  <c r="L10859" i="5"/>
  <c r="K10864" i="5"/>
  <c r="M10866" i="5"/>
  <c r="M10859" i="5"/>
  <c r="K10869" i="5"/>
  <c r="O10854" i="5"/>
  <c r="M10850" i="5"/>
  <c r="L10860" i="5"/>
  <c r="L10850" i="5"/>
  <c r="L10867" i="5"/>
  <c r="O10857" i="5"/>
  <c r="O10865" i="5"/>
  <c r="O10862" i="5"/>
  <c r="O10850" i="5"/>
  <c r="O10855" i="5"/>
  <c r="O10846" i="5"/>
  <c r="O10853" i="5"/>
  <c r="O10860" i="5"/>
  <c r="O10851" i="5"/>
  <c r="O10867" i="5"/>
  <c r="O10863" i="5"/>
  <c r="O10848" i="5"/>
  <c r="M10843" i="5"/>
  <c r="K10841" i="5"/>
  <c r="L10836" i="5"/>
  <c r="O10833" i="5"/>
  <c r="M10831" i="5"/>
  <c r="K10829" i="5"/>
  <c r="K10839" i="5"/>
  <c r="L10843" i="5"/>
  <c r="M10838" i="5"/>
  <c r="K10836" i="5"/>
  <c r="L10831" i="5"/>
  <c r="O10828" i="5"/>
  <c r="M10826" i="5"/>
  <c r="M10841" i="5"/>
  <c r="M10845" i="5"/>
  <c r="K10843" i="5"/>
  <c r="L10838" i="5"/>
  <c r="M10833" i="5"/>
  <c r="K10831" i="5"/>
  <c r="L10826" i="5"/>
  <c r="O10843" i="5"/>
  <c r="L10845" i="5"/>
  <c r="M10840" i="5"/>
  <c r="K10838" i="5"/>
  <c r="L10833" i="5"/>
  <c r="M10828" i="5"/>
  <c r="K10826" i="5"/>
  <c r="L10827" i="5"/>
  <c r="M10829" i="5"/>
  <c r="K10845" i="5"/>
  <c r="L10840" i="5"/>
  <c r="M10835" i="5"/>
  <c r="K10833" i="5"/>
  <c r="L10828" i="5"/>
  <c r="K10827" i="5"/>
  <c r="M10842" i="5"/>
  <c r="K10840" i="5"/>
  <c r="L10835" i="5"/>
  <c r="M10830" i="5"/>
  <c r="K10828" i="5"/>
  <c r="K10832" i="5"/>
  <c r="L10842" i="5"/>
  <c r="M10837" i="5"/>
  <c r="K10835" i="5"/>
  <c r="L10830" i="5"/>
  <c r="M10825" i="5"/>
  <c r="L10839" i="5"/>
  <c r="M10844" i="5"/>
  <c r="K10842" i="5"/>
  <c r="L10837" i="5"/>
  <c r="O10834" i="5"/>
  <c r="M10832" i="5"/>
  <c r="K10830" i="5"/>
  <c r="L10825" i="5"/>
  <c r="O10831" i="5"/>
  <c r="L10844" i="5"/>
  <c r="M10839" i="5"/>
  <c r="K10837" i="5"/>
  <c r="L10832" i="5"/>
  <c r="M10827" i="5"/>
  <c r="K10825" i="5"/>
  <c r="K10844" i="5"/>
  <c r="L10834" i="5"/>
  <c r="L10841" i="5"/>
  <c r="M10836" i="5"/>
  <c r="K10834" i="5"/>
  <c r="L10829" i="5"/>
  <c r="M10834" i="5"/>
  <c r="O10836" i="5"/>
  <c r="O10842" i="5"/>
  <c r="O10825" i="5"/>
  <c r="O10832" i="5"/>
  <c r="O10837" i="5"/>
  <c r="O10844" i="5"/>
  <c r="O10841" i="5"/>
  <c r="O10835" i="5"/>
  <c r="O10845" i="5"/>
  <c r="O10826" i="5"/>
  <c r="O10838" i="5"/>
  <c r="O10839" i="5"/>
  <c r="O10827" i="5"/>
  <c r="O10840" i="5"/>
  <c r="O10829" i="5"/>
  <c r="O10830" i="5"/>
  <c r="K10814" i="5"/>
  <c r="M10816" i="5"/>
  <c r="L10821" i="5"/>
  <c r="L10814" i="5"/>
  <c r="K10819" i="5"/>
  <c r="M10821" i="5"/>
  <c r="O10823" i="5"/>
  <c r="M10814" i="5"/>
  <c r="L10819" i="5"/>
  <c r="K10824" i="5"/>
  <c r="K10817" i="5"/>
  <c r="M10819" i="5"/>
  <c r="O10821" i="5"/>
  <c r="L10824" i="5"/>
  <c r="M10818" i="5"/>
  <c r="L10817" i="5"/>
  <c r="K10822" i="5"/>
  <c r="M10824" i="5"/>
  <c r="O10820" i="5"/>
  <c r="K10815" i="5"/>
  <c r="M10817" i="5"/>
  <c r="L10822" i="5"/>
  <c r="L10815" i="5"/>
  <c r="K10820" i="5"/>
  <c r="M10822" i="5"/>
  <c r="O10824" i="5"/>
  <c r="L10823" i="5"/>
  <c r="M10815" i="5"/>
  <c r="L10820" i="5"/>
  <c r="K10818" i="5"/>
  <c r="M10820" i="5"/>
  <c r="O10822" i="5"/>
  <c r="L10818" i="5"/>
  <c r="K10823" i="5"/>
  <c r="K10816" i="5"/>
  <c r="L10816" i="5"/>
  <c r="K10821" i="5"/>
  <c r="M10823" i="5"/>
  <c r="O10819" i="5"/>
  <c r="O10818" i="5"/>
  <c r="O10817" i="5"/>
  <c r="O10816" i="5"/>
  <c r="O10815" i="5"/>
  <c r="O10814" i="5"/>
  <c r="K10774" i="5"/>
  <c r="M10776" i="5"/>
  <c r="L10781" i="5"/>
  <c r="K10786" i="5"/>
  <c r="M10788" i="5"/>
  <c r="L10793" i="5"/>
  <c r="K10798" i="5"/>
  <c r="M10800" i="5"/>
  <c r="L10805" i="5"/>
  <c r="K10810" i="5"/>
  <c r="M10812" i="5"/>
  <c r="L10776" i="5"/>
  <c r="L10774" i="5"/>
  <c r="K10779" i="5"/>
  <c r="M10781" i="5"/>
  <c r="L10786" i="5"/>
  <c r="K10791" i="5"/>
  <c r="M10793" i="5"/>
  <c r="L10798" i="5"/>
  <c r="K10803" i="5"/>
  <c r="M10805" i="5"/>
  <c r="O10807" i="5"/>
  <c r="L10810" i="5"/>
  <c r="L10795" i="5"/>
  <c r="O10785" i="5"/>
  <c r="M10774" i="5"/>
  <c r="L10779" i="5"/>
  <c r="K10784" i="5"/>
  <c r="M10786" i="5"/>
  <c r="L10791" i="5"/>
  <c r="K10796" i="5"/>
  <c r="M10798" i="5"/>
  <c r="O10800" i="5"/>
  <c r="L10803" i="5"/>
  <c r="K10808" i="5"/>
  <c r="M10810" i="5"/>
  <c r="O10812" i="5"/>
  <c r="O10780" i="5"/>
  <c r="L10788" i="5"/>
  <c r="K10805" i="5"/>
  <c r="K10777" i="5"/>
  <c r="M10779" i="5"/>
  <c r="L10784" i="5"/>
  <c r="K10789" i="5"/>
  <c r="M10791" i="5"/>
  <c r="L10796" i="5"/>
  <c r="K10801" i="5"/>
  <c r="M10803" i="5"/>
  <c r="L10808" i="5"/>
  <c r="K10813" i="5"/>
  <c r="M10790" i="5"/>
  <c r="M10802" i="5"/>
  <c r="L10807" i="5"/>
  <c r="K10812" i="5"/>
  <c r="L10800" i="5"/>
  <c r="L10777" i="5"/>
  <c r="K10782" i="5"/>
  <c r="M10784" i="5"/>
  <c r="L10789" i="5"/>
  <c r="K10794" i="5"/>
  <c r="M10796" i="5"/>
  <c r="L10801" i="5"/>
  <c r="K10806" i="5"/>
  <c r="M10808" i="5"/>
  <c r="L10813" i="5"/>
  <c r="K10788" i="5"/>
  <c r="M10795" i="5"/>
  <c r="K10775" i="5"/>
  <c r="M10777" i="5"/>
  <c r="L10782" i="5"/>
  <c r="K10787" i="5"/>
  <c r="M10789" i="5"/>
  <c r="L10794" i="5"/>
  <c r="K10799" i="5"/>
  <c r="M10801" i="5"/>
  <c r="L10806" i="5"/>
  <c r="K10811" i="5"/>
  <c r="M10813" i="5"/>
  <c r="L10812" i="5"/>
  <c r="L10775" i="5"/>
  <c r="K10780" i="5"/>
  <c r="M10782" i="5"/>
  <c r="O10784" i="5"/>
  <c r="L10787" i="5"/>
  <c r="K10792" i="5"/>
  <c r="M10794" i="5"/>
  <c r="O10796" i="5"/>
  <c r="L10799" i="5"/>
  <c r="K10804" i="5"/>
  <c r="M10806" i="5"/>
  <c r="O10808" i="5"/>
  <c r="L10811" i="5"/>
  <c r="M10778" i="5"/>
  <c r="M10783" i="5"/>
  <c r="O10809" i="5"/>
  <c r="M10775" i="5"/>
  <c r="L10780" i="5"/>
  <c r="K10785" i="5"/>
  <c r="M10787" i="5"/>
  <c r="L10792" i="5"/>
  <c r="K10797" i="5"/>
  <c r="M10799" i="5"/>
  <c r="L10804" i="5"/>
  <c r="K10809" i="5"/>
  <c r="M10811" i="5"/>
  <c r="O10792" i="5"/>
  <c r="K10793" i="5"/>
  <c r="K10778" i="5"/>
  <c r="M10780" i="5"/>
  <c r="O10782" i="5"/>
  <c r="L10785" i="5"/>
  <c r="K10790" i="5"/>
  <c r="M10792" i="5"/>
  <c r="O10794" i="5"/>
  <c r="L10797" i="5"/>
  <c r="K10802" i="5"/>
  <c r="M10804" i="5"/>
  <c r="O10806" i="5"/>
  <c r="L10809" i="5"/>
  <c r="L10783" i="5"/>
  <c r="O10797" i="5"/>
  <c r="L10778" i="5"/>
  <c r="K10783" i="5"/>
  <c r="M10785" i="5"/>
  <c r="L10790" i="5"/>
  <c r="K10795" i="5"/>
  <c r="M10797" i="5"/>
  <c r="L10802" i="5"/>
  <c r="K10807" i="5"/>
  <c r="M10809" i="5"/>
  <c r="K10776" i="5"/>
  <c r="K10800" i="5"/>
  <c r="O10804" i="5"/>
  <c r="K10781" i="5"/>
  <c r="M10807" i="5"/>
  <c r="O10795" i="5"/>
  <c r="O10778" i="5"/>
  <c r="O10798" i="5"/>
  <c r="O10787" i="5"/>
  <c r="O10783" i="5"/>
  <c r="O10813" i="5"/>
  <c r="O10786" i="5"/>
  <c r="O10790" i="5"/>
  <c r="O10801" i="5"/>
  <c r="O10774" i="5"/>
  <c r="O10799" i="5"/>
  <c r="O10805" i="5"/>
  <c r="O10789" i="5"/>
  <c r="O10775" i="5"/>
  <c r="O10793" i="5"/>
  <c r="O10777" i="5"/>
  <c r="O10811" i="5"/>
  <c r="O10781" i="5"/>
  <c r="O10788" i="5"/>
  <c r="O10803" i="5"/>
  <c r="O10776" i="5"/>
  <c r="O10810" i="5"/>
  <c r="O10791" i="5"/>
  <c r="O10802" i="5"/>
  <c r="O10779" i="5"/>
  <c r="M10771" i="5"/>
  <c r="K10769" i="5"/>
  <c r="L10771" i="5"/>
  <c r="M10773" i="5"/>
  <c r="K10771" i="5"/>
  <c r="L10773" i="5"/>
  <c r="M10768" i="5"/>
  <c r="M10769" i="5"/>
  <c r="K10773" i="5"/>
  <c r="L10768" i="5"/>
  <c r="M10770" i="5"/>
  <c r="K10768" i="5"/>
  <c r="O10771" i="5"/>
  <c r="L10770" i="5"/>
  <c r="M10772" i="5"/>
  <c r="K10770" i="5"/>
  <c r="L10772" i="5"/>
  <c r="K10772" i="5"/>
  <c r="L10769" i="5"/>
  <c r="O10768" i="5"/>
  <c r="O10769" i="5"/>
  <c r="O10770" i="5"/>
  <c r="O10772" i="5"/>
  <c r="O10773" i="5"/>
  <c r="M10767" i="5"/>
  <c r="L10767" i="5"/>
  <c r="K10767" i="5"/>
  <c r="O10767" i="5"/>
  <c r="M10766" i="5"/>
  <c r="L10766" i="5"/>
  <c r="K10766" i="5"/>
  <c r="O10766" i="5"/>
  <c r="M10764" i="5"/>
  <c r="L10764" i="5"/>
  <c r="K10764" i="5"/>
  <c r="O10764" i="5"/>
  <c r="M10765" i="5"/>
  <c r="L10765" i="5"/>
  <c r="K10765" i="5"/>
  <c r="O10765" i="5"/>
  <c r="M10763" i="5"/>
  <c r="L10763" i="5"/>
  <c r="K10763" i="5"/>
  <c r="O10763" i="5"/>
  <c r="O3" i="1"/>
  <c r="O53" i="5"/>
  <c r="O1709" i="5"/>
  <c r="O130" i="5"/>
  <c r="O274" i="5"/>
  <c r="O418" i="5"/>
  <c r="O562" i="5"/>
  <c r="O706" i="5"/>
  <c r="O850" i="5"/>
  <c r="O994" i="5"/>
  <c r="O977" i="5"/>
  <c r="O215" i="5"/>
  <c r="O359" i="5"/>
  <c r="O503" i="5"/>
  <c r="O647" i="5"/>
  <c r="O791" i="5"/>
  <c r="O935" i="5"/>
  <c r="O1079" i="5"/>
  <c r="O461" i="5"/>
  <c r="O12" i="5"/>
  <c r="O156" i="5"/>
  <c r="O300" i="5"/>
  <c r="O444" i="5"/>
  <c r="O588" i="5"/>
  <c r="O732" i="5"/>
  <c r="O876" i="5"/>
  <c r="O1313" i="5"/>
  <c r="O169" i="5"/>
  <c r="O313" i="5"/>
  <c r="O457" i="5"/>
  <c r="O601" i="5"/>
  <c r="O745" i="5"/>
  <c r="O889" i="5"/>
  <c r="O773" i="5"/>
  <c r="O74" i="5"/>
  <c r="O554" i="5"/>
  <c r="O1034" i="5"/>
  <c r="O1442" i="5"/>
  <c r="O1586" i="5"/>
  <c r="O29" i="5"/>
  <c r="O1637" i="5"/>
  <c r="O218" i="5"/>
  <c r="O638" i="5"/>
  <c r="O1046" i="5"/>
  <c r="O39" i="5"/>
  <c r="O183" i="5"/>
  <c r="O1625" i="5"/>
  <c r="O194" i="5"/>
  <c r="O602" i="5"/>
  <c r="O1022" i="5"/>
  <c r="O1430" i="5"/>
  <c r="O1193" i="5"/>
  <c r="O2381" i="5"/>
  <c r="O3065" i="5"/>
  <c r="O3257" i="5"/>
  <c r="O3401" i="5"/>
  <c r="O3545" i="5"/>
  <c r="O3689" i="5"/>
  <c r="O3833" i="5"/>
  <c r="O857" i="5"/>
  <c r="O2093" i="5"/>
  <c r="O2861" i="5"/>
  <c r="O498" i="5"/>
  <c r="O1086" i="5"/>
  <c r="O1698" i="5"/>
  <c r="O2298" i="5"/>
  <c r="O797" i="5"/>
  <c r="O2081" i="5"/>
  <c r="O2777" i="5"/>
  <c r="O210" i="5"/>
  <c r="O750" i="5"/>
  <c r="O1302" i="5"/>
  <c r="O1854" i="5"/>
  <c r="O2406" i="5"/>
  <c r="O1025" i="5"/>
  <c r="O2177" i="5"/>
  <c r="O2849" i="5"/>
  <c r="O486" i="5"/>
  <c r="O1062" i="5"/>
  <c r="O1674" i="5"/>
  <c r="O2286" i="5"/>
  <c r="O545" i="5"/>
  <c r="O2009" i="5"/>
  <c r="O2705" i="5"/>
  <c r="O198" i="5"/>
  <c r="O762" i="5"/>
  <c r="O1326" i="5"/>
  <c r="O1866" i="5"/>
  <c r="O2418" i="5"/>
  <c r="O1126" i="5"/>
  <c r="O1270" i="5"/>
  <c r="O1414" i="5"/>
  <c r="O1558" i="5"/>
  <c r="O1702" i="5"/>
  <c r="O1846" i="5"/>
  <c r="O1990" i="5"/>
  <c r="O2134" i="5"/>
  <c r="O2278" i="5"/>
  <c r="O2422" i="5"/>
  <c r="O2566" i="5"/>
  <c r="O2710" i="5"/>
  <c r="O2854" i="5"/>
  <c r="O2998" i="5"/>
  <c r="O1235" i="5"/>
  <c r="O1379" i="5"/>
  <c r="O1523" i="5"/>
  <c r="O1667" i="5"/>
  <c r="O1811" i="5"/>
  <c r="O1955" i="5"/>
  <c r="O2099" i="5"/>
  <c r="O2243" i="5"/>
  <c r="O2387" i="5"/>
  <c r="O2531" i="5"/>
  <c r="O2675" i="5"/>
  <c r="O2819" i="5"/>
  <c r="O2963" i="5"/>
  <c r="O3107" i="5"/>
  <c r="O996" i="5"/>
  <c r="O1140" i="5"/>
  <c r="O1284" i="5"/>
  <c r="O1428" i="5"/>
  <c r="O1572" i="5"/>
  <c r="O1716" i="5"/>
  <c r="O1860" i="5"/>
  <c r="O2004" i="5"/>
  <c r="O2148" i="5"/>
  <c r="O2292" i="5"/>
  <c r="O2436" i="5"/>
  <c r="O2580" i="5"/>
  <c r="O2724" i="5"/>
  <c r="O1081" i="5"/>
  <c r="O1225" i="5"/>
  <c r="O1369" i="5"/>
  <c r="O1513" i="5"/>
  <c r="O1657" i="5"/>
  <c r="O1801" i="5"/>
  <c r="O1945" i="5"/>
  <c r="O2089" i="5"/>
  <c r="O2233" i="5"/>
  <c r="O2377" i="5"/>
  <c r="O2521" i="5"/>
  <c r="O2665" i="5"/>
  <c r="O2809" i="5"/>
  <c r="O2953" i="5"/>
  <c r="O1850" i="5"/>
  <c r="O1994" i="5"/>
  <c r="O2138" i="5"/>
  <c r="O2282" i="5"/>
  <c r="O2426" i="5"/>
  <c r="O2570" i="5"/>
  <c r="O2714" i="5"/>
  <c r="O2858" i="5"/>
  <c r="O3002" i="5"/>
  <c r="O3146" i="5"/>
  <c r="O3290" i="5"/>
  <c r="O3434" i="5"/>
  <c r="O3578" i="5"/>
  <c r="O303" i="5"/>
  <c r="O447" i="5"/>
  <c r="O591" i="5"/>
  <c r="O735" i="5"/>
  <c r="O879" i="5"/>
  <c r="O1023" i="5"/>
  <c r="O1167" i="5"/>
  <c r="O1311" i="5"/>
  <c r="O1455" i="5"/>
  <c r="O1599" i="5"/>
  <c r="O1743" i="5"/>
  <c r="O1887" i="5"/>
  <c r="O2031" i="5"/>
  <c r="O88" i="5"/>
  <c r="O232" i="5"/>
  <c r="O376" i="5"/>
  <c r="O520" i="5"/>
  <c r="O664" i="5"/>
  <c r="O808" i="5"/>
  <c r="O952" i="5"/>
  <c r="O1096" i="5"/>
  <c r="O1240" i="5"/>
  <c r="O1384" i="5"/>
  <c r="O1528" i="5"/>
  <c r="O1672" i="5"/>
  <c r="O197" i="5"/>
  <c r="O1961" i="5"/>
  <c r="O142" i="5"/>
  <c r="O286" i="5"/>
  <c r="O430" i="5"/>
  <c r="O574" i="5"/>
  <c r="O718" i="5"/>
  <c r="O862" i="5"/>
  <c r="O1006" i="5"/>
  <c r="O1085" i="5"/>
  <c r="O227" i="5"/>
  <c r="O371" i="5"/>
  <c r="O515" i="5"/>
  <c r="O659" i="5"/>
  <c r="O803" i="5"/>
  <c r="O947" i="5"/>
  <c r="O1091" i="5"/>
  <c r="O605" i="5"/>
  <c r="O24" i="5"/>
  <c r="O168" i="5"/>
  <c r="O312" i="5"/>
  <c r="O456" i="5"/>
  <c r="O600" i="5"/>
  <c r="O744" i="5"/>
  <c r="O888" i="5"/>
  <c r="O1445" i="5"/>
  <c r="O181" i="5"/>
  <c r="O325" i="5"/>
  <c r="O469" i="5"/>
  <c r="O613" i="5"/>
  <c r="O757" i="5"/>
  <c r="O901" i="5"/>
  <c r="O917" i="5"/>
  <c r="O110" i="5"/>
  <c r="O590" i="5"/>
  <c r="O1070" i="5"/>
  <c r="O1454" i="5"/>
  <c r="O1598" i="5"/>
  <c r="O137" i="5"/>
  <c r="O1913" i="5"/>
  <c r="O242" i="5"/>
  <c r="O674" i="5"/>
  <c r="O1082" i="5"/>
  <c r="O51" i="5"/>
  <c r="O77" i="5"/>
  <c r="O1877" i="5"/>
  <c r="O230" i="5"/>
  <c r="O650" i="5"/>
  <c r="O1058" i="5"/>
  <c r="O16" i="5"/>
  <c r="O1397" i="5"/>
  <c r="O2441" i="5"/>
  <c r="O3077" i="5"/>
  <c r="O3269" i="5"/>
  <c r="O3413" i="5"/>
  <c r="O3557" i="5"/>
  <c r="O3701" i="5"/>
  <c r="O3845" i="5"/>
  <c r="O989" i="5"/>
  <c r="O2153" i="5"/>
  <c r="O2909" i="5"/>
  <c r="O534" i="5"/>
  <c r="O1134" i="5"/>
  <c r="O1746" i="5"/>
  <c r="O2346" i="5"/>
  <c r="O953" i="5"/>
  <c r="O2141" i="5"/>
  <c r="O2837" i="5"/>
  <c r="O258" i="5"/>
  <c r="O810" i="5"/>
  <c r="O1350" i="5"/>
  <c r="O1890" i="5"/>
  <c r="O2454" i="5"/>
  <c r="O1169" i="5"/>
  <c r="O2225" i="5"/>
  <c r="O2921" i="5"/>
  <c r="O546" i="5"/>
  <c r="O1110" i="5"/>
  <c r="O1734" i="5"/>
  <c r="O2334" i="5"/>
  <c r="O689" i="5"/>
  <c r="O2069" i="5"/>
  <c r="O2765" i="5"/>
  <c r="O246" i="5"/>
  <c r="O798" i="5"/>
  <c r="O1374" i="5"/>
  <c r="O1914" i="5"/>
  <c r="O2466" i="5"/>
  <c r="O1138" i="5"/>
  <c r="O1282" i="5"/>
  <c r="O1426" i="5"/>
  <c r="O1570" i="5"/>
  <c r="O1714" i="5"/>
  <c r="O1858" i="5"/>
  <c r="O2002" i="5"/>
  <c r="O2146" i="5"/>
  <c r="O2290" i="5"/>
  <c r="O2434" i="5"/>
  <c r="O2578" i="5"/>
  <c r="O2722" i="5"/>
  <c r="O2866" i="5"/>
  <c r="O3010" i="5"/>
  <c r="O1247" i="5"/>
  <c r="O1391" i="5"/>
  <c r="O1535" i="5"/>
  <c r="O1679" i="5"/>
  <c r="O1823" i="5"/>
  <c r="O1967" i="5"/>
  <c r="O2111" i="5"/>
  <c r="O2255" i="5"/>
  <c r="O2399" i="5"/>
  <c r="O2543" i="5"/>
  <c r="O2687" i="5"/>
  <c r="O2831" i="5"/>
  <c r="O2975" i="5"/>
  <c r="O3119" i="5"/>
  <c r="O1008" i="5"/>
  <c r="O1152" i="5"/>
  <c r="O1296" i="5"/>
  <c r="O1440" i="5"/>
  <c r="O1584" i="5"/>
  <c r="O1728" i="5"/>
  <c r="O1872" i="5"/>
  <c r="O2016" i="5"/>
  <c r="O2160" i="5"/>
  <c r="O2304" i="5"/>
  <c r="O2448" i="5"/>
  <c r="O2592" i="5"/>
  <c r="O2736" i="5"/>
  <c r="O1093" i="5"/>
  <c r="O1237" i="5"/>
  <c r="O1381" i="5"/>
  <c r="O1525" i="5"/>
  <c r="O1669" i="5"/>
  <c r="O1813" i="5"/>
  <c r="O1957" i="5"/>
  <c r="O2101" i="5"/>
  <c r="O2245" i="5"/>
  <c r="O2389" i="5"/>
  <c r="O2533" i="5"/>
  <c r="O2677" i="5"/>
  <c r="O2821" i="5"/>
  <c r="O2965" i="5"/>
  <c r="O1862" i="5"/>
  <c r="O2006" i="5"/>
  <c r="O2150" i="5"/>
  <c r="O2294" i="5"/>
  <c r="O2438" i="5"/>
  <c r="O2582" i="5"/>
  <c r="O2726" i="5"/>
  <c r="O341" i="5"/>
  <c r="O10" i="5"/>
  <c r="O154" i="5"/>
  <c r="O298" i="5"/>
  <c r="O442" i="5"/>
  <c r="O586" i="5"/>
  <c r="O730" i="5"/>
  <c r="O874" i="5"/>
  <c r="O1018" i="5"/>
  <c r="O1205" i="5"/>
  <c r="O239" i="5"/>
  <c r="O383" i="5"/>
  <c r="O527" i="5"/>
  <c r="O671" i="5"/>
  <c r="O815" i="5"/>
  <c r="O959" i="5"/>
  <c r="O1103" i="5"/>
  <c r="O749" i="5"/>
  <c r="O36" i="5"/>
  <c r="O180" i="5"/>
  <c r="O324" i="5"/>
  <c r="O468" i="5"/>
  <c r="O612" i="5"/>
  <c r="O756" i="5"/>
  <c r="O900" i="5"/>
  <c r="O1769" i="5"/>
  <c r="O193" i="5"/>
  <c r="O337" i="5"/>
  <c r="O481" i="5"/>
  <c r="O625" i="5"/>
  <c r="O769" i="5"/>
  <c r="O913" i="5"/>
  <c r="O1121" i="5"/>
  <c r="O158" i="5"/>
  <c r="O626" i="5"/>
  <c r="O1118" i="5"/>
  <c r="O1466" i="5"/>
  <c r="O1610" i="5"/>
  <c r="O233" i="5"/>
  <c r="O59" i="5"/>
  <c r="O278" i="5"/>
  <c r="O710" i="5"/>
  <c r="O1106" i="5"/>
  <c r="O63" i="5"/>
  <c r="O221" i="5"/>
  <c r="O71" i="5"/>
  <c r="O266" i="5"/>
  <c r="O686" i="5"/>
  <c r="O1094" i="5"/>
  <c r="O28" i="5"/>
  <c r="O1577" i="5"/>
  <c r="O2501" i="5"/>
  <c r="O3101" i="5"/>
  <c r="O3281" i="5"/>
  <c r="O3425" i="5"/>
  <c r="O3569" i="5"/>
  <c r="O3713" i="5"/>
  <c r="O3857" i="5"/>
  <c r="O1133" i="5"/>
  <c r="O2213" i="5"/>
  <c r="O3089" i="5"/>
  <c r="O582" i="5"/>
  <c r="O1170" i="5"/>
  <c r="O1794" i="5"/>
  <c r="O2394" i="5"/>
  <c r="O1097" i="5"/>
  <c r="O2201" i="5"/>
  <c r="O2897" i="5"/>
  <c r="O306" i="5"/>
  <c r="O858" i="5"/>
  <c r="O1398" i="5"/>
  <c r="O1938" i="5"/>
  <c r="O2490" i="5"/>
  <c r="O1301" i="5"/>
  <c r="O2273" i="5"/>
  <c r="O3113" i="5"/>
  <c r="O594" i="5"/>
  <c r="O1158" i="5"/>
  <c r="O1782" i="5"/>
  <c r="O2382" i="5"/>
  <c r="O821" i="5"/>
  <c r="O2129" i="5"/>
  <c r="O2825" i="5"/>
  <c r="O294" i="5"/>
  <c r="O846" i="5"/>
  <c r="O1410" i="5"/>
  <c r="O1950" i="5"/>
  <c r="O2502" i="5"/>
  <c r="O1150" i="5"/>
  <c r="O1294" i="5"/>
  <c r="O1438" i="5"/>
  <c r="O1582" i="5"/>
  <c r="O1726" i="5"/>
  <c r="O1870" i="5"/>
  <c r="O2014" i="5"/>
  <c r="O2158" i="5"/>
  <c r="O2302" i="5"/>
  <c r="O2446" i="5"/>
  <c r="O2590" i="5"/>
  <c r="O2734" i="5"/>
  <c r="O2878" i="5"/>
  <c r="O3022" i="5"/>
  <c r="O1259" i="5"/>
  <c r="O1403" i="5"/>
  <c r="O1547" i="5"/>
  <c r="O1691" i="5"/>
  <c r="O1835" i="5"/>
  <c r="O1979" i="5"/>
  <c r="O2123" i="5"/>
  <c r="O2267" i="5"/>
  <c r="O2411" i="5"/>
  <c r="O2555" i="5"/>
  <c r="O2699" i="5"/>
  <c r="O2843" i="5"/>
  <c r="O2987" i="5"/>
  <c r="O3131" i="5"/>
  <c r="O1020" i="5"/>
  <c r="O1164" i="5"/>
  <c r="O1308" i="5"/>
  <c r="O1452" i="5"/>
  <c r="O1596" i="5"/>
  <c r="O1740" i="5"/>
  <c r="O1884" i="5"/>
  <c r="O2028" i="5"/>
  <c r="O2172" i="5"/>
  <c r="O2316" i="5"/>
  <c r="O2460" i="5"/>
  <c r="O2604" i="5"/>
  <c r="O2748" i="5"/>
  <c r="O1105" i="5"/>
  <c r="O1249" i="5"/>
  <c r="O1393" i="5"/>
  <c r="O1537" i="5"/>
  <c r="O1681" i="5"/>
  <c r="O1825" i="5"/>
  <c r="O1969" i="5"/>
  <c r="O2113" i="5"/>
  <c r="O2257" i="5"/>
  <c r="O2401" i="5"/>
  <c r="O2545" i="5"/>
  <c r="O2689" i="5"/>
  <c r="O2833" i="5"/>
  <c r="O1730" i="5"/>
  <c r="O1874" i="5"/>
  <c r="O2018" i="5"/>
  <c r="O2162" i="5"/>
  <c r="O2306" i="5"/>
  <c r="O2450" i="5"/>
  <c r="O2594" i="5"/>
  <c r="O2738" i="5"/>
  <c r="O2882" i="5"/>
  <c r="O3026" i="5"/>
  <c r="O3170" i="5"/>
  <c r="O3314" i="5"/>
  <c r="O3458" i="5"/>
  <c r="O3602" i="5"/>
  <c r="O327" i="5"/>
  <c r="O471" i="5"/>
  <c r="O615" i="5"/>
  <c r="O759" i="5"/>
  <c r="O903" i="5"/>
  <c r="O1047" i="5"/>
  <c r="O1191" i="5"/>
  <c r="O1335" i="5"/>
  <c r="O1479" i="5"/>
  <c r="O1623" i="5"/>
  <c r="O1767" i="5"/>
  <c r="O1911" i="5"/>
  <c r="O2055" i="5"/>
  <c r="O112" i="5"/>
  <c r="O256" i="5"/>
  <c r="O400" i="5"/>
  <c r="O544" i="5"/>
  <c r="O688" i="5"/>
  <c r="O832" i="5"/>
  <c r="O976" i="5"/>
  <c r="O1120" i="5"/>
  <c r="O1264" i="5"/>
  <c r="O1408" i="5"/>
  <c r="O1552" i="5"/>
  <c r="O1696" i="5"/>
  <c r="O1840" i="5"/>
  <c r="O1984" i="5"/>
  <c r="O4001" i="5"/>
  <c r="O4145" i="5"/>
  <c r="O4289" i="5"/>
  <c r="O4433" i="5"/>
  <c r="O4577" i="5"/>
  <c r="O4721" i="5"/>
  <c r="O4865" i="5"/>
  <c r="O5009" i="5"/>
  <c r="O5153" i="5"/>
  <c r="O5297" i="5"/>
  <c r="O5441" i="5"/>
  <c r="O5585" i="5"/>
  <c r="O5729" i="5"/>
  <c r="O2742" i="5"/>
  <c r="O485" i="5"/>
  <c r="O22" i="5"/>
  <c r="O166" i="5"/>
  <c r="O310" i="5"/>
  <c r="O454" i="5"/>
  <c r="O598" i="5"/>
  <c r="O742" i="5"/>
  <c r="O886" i="5"/>
  <c r="O1030" i="5"/>
  <c r="O1337" i="5"/>
  <c r="O251" i="5"/>
  <c r="O395" i="5"/>
  <c r="O539" i="5"/>
  <c r="O683" i="5"/>
  <c r="O827" i="5"/>
  <c r="O971" i="5"/>
  <c r="O1115" i="5"/>
  <c r="O893" i="5"/>
  <c r="O48" i="5"/>
  <c r="O192" i="5"/>
  <c r="O336" i="5"/>
  <c r="O480" i="5"/>
  <c r="O624" i="5"/>
  <c r="O768" i="5"/>
  <c r="O912" i="5"/>
  <c r="O35" i="5"/>
  <c r="O205" i="5"/>
  <c r="O349" i="5"/>
  <c r="O493" i="5"/>
  <c r="O637" i="5"/>
  <c r="O781" i="5"/>
  <c r="O925" i="5"/>
  <c r="O1289" i="5"/>
  <c r="O206" i="5"/>
  <c r="O662" i="5"/>
  <c r="O1166" i="5"/>
  <c r="O1478" i="5"/>
  <c r="O1622" i="5"/>
  <c r="O365" i="5"/>
  <c r="O131" i="5"/>
  <c r="O314" i="5"/>
  <c r="O734" i="5"/>
  <c r="O1142" i="5"/>
  <c r="O75" i="5"/>
  <c r="O353" i="5"/>
  <c r="O13" i="5"/>
  <c r="O302" i="5"/>
  <c r="O722" i="5"/>
  <c r="O1130" i="5"/>
  <c r="O40" i="5"/>
  <c r="O1697" i="5"/>
  <c r="O2561" i="5"/>
  <c r="O3125" i="5"/>
  <c r="O3293" i="5"/>
  <c r="O3437" i="5"/>
  <c r="O3581" i="5"/>
  <c r="O3725" i="5"/>
  <c r="O3869" i="5"/>
  <c r="O1265" i="5"/>
  <c r="O2285" i="5"/>
  <c r="O18" i="5"/>
  <c r="O630" i="5"/>
  <c r="O1230" i="5"/>
  <c r="O1842" i="5"/>
  <c r="O2442" i="5"/>
  <c r="O1229" i="5"/>
  <c r="O2261" i="5"/>
  <c r="O2945" i="5"/>
  <c r="O354" i="5"/>
  <c r="O906" i="5"/>
  <c r="O1446" i="5"/>
  <c r="O1974" i="5"/>
  <c r="O2538" i="5"/>
  <c r="O1433" i="5"/>
  <c r="O2345" i="5"/>
  <c r="O42" i="5"/>
  <c r="O642" i="5"/>
  <c r="O1206" i="5"/>
  <c r="O1830" i="5"/>
  <c r="O2430" i="5"/>
  <c r="O965" i="5"/>
  <c r="O2189" i="5"/>
  <c r="O2885" i="5"/>
  <c r="O330" i="5"/>
  <c r="O894" i="5"/>
  <c r="O1458" i="5"/>
  <c r="O1998" i="5"/>
  <c r="O2550" i="5"/>
  <c r="O1162" i="5"/>
  <c r="O1306" i="5"/>
  <c r="O1450" i="5"/>
  <c r="O1594" i="5"/>
  <c r="O1738" i="5"/>
  <c r="O1882" i="5"/>
  <c r="O2026" i="5"/>
  <c r="O2170" i="5"/>
  <c r="O2314" i="5"/>
  <c r="O2458" i="5"/>
  <c r="O2602" i="5"/>
  <c r="O2746" i="5"/>
  <c r="O2890" i="5"/>
  <c r="O3034" i="5"/>
  <c r="O1271" i="5"/>
  <c r="O1415" i="5"/>
  <c r="O1559" i="5"/>
  <c r="O1703" i="5"/>
  <c r="O1847" i="5"/>
  <c r="O1991" i="5"/>
  <c r="O2135" i="5"/>
  <c r="O2279" i="5"/>
  <c r="O2423" i="5"/>
  <c r="O2567" i="5"/>
  <c r="O2711" i="5"/>
  <c r="O2855" i="5"/>
  <c r="O2999" i="5"/>
  <c r="O3143" i="5"/>
  <c r="O1032" i="5"/>
  <c r="O1176" i="5"/>
  <c r="O1320" i="5"/>
  <c r="O1464" i="5"/>
  <c r="O1608" i="5"/>
  <c r="O1752" i="5"/>
  <c r="O1896" i="5"/>
  <c r="O2040" i="5"/>
  <c r="O2184" i="5"/>
  <c r="O2328" i="5"/>
  <c r="O2472" i="5"/>
  <c r="O2616" i="5"/>
  <c r="O2760" i="5"/>
  <c r="O1117" i="5"/>
  <c r="O1261" i="5"/>
  <c r="O1405" i="5"/>
  <c r="O1549" i="5"/>
  <c r="O1693" i="5"/>
  <c r="O1837" i="5"/>
  <c r="O1981" i="5"/>
  <c r="O2125" i="5"/>
  <c r="O2269" i="5"/>
  <c r="O2413" i="5"/>
  <c r="O2557" i="5"/>
  <c r="O2701" i="5"/>
  <c r="O2845" i="5"/>
  <c r="O1742" i="5"/>
  <c r="O1886" i="5"/>
  <c r="O2030" i="5"/>
  <c r="O2174" i="5"/>
  <c r="O2318" i="5"/>
  <c r="O2462" i="5"/>
  <c r="O629" i="5"/>
  <c r="O34" i="5"/>
  <c r="O178" i="5"/>
  <c r="O322" i="5"/>
  <c r="O466" i="5"/>
  <c r="O610" i="5"/>
  <c r="O754" i="5"/>
  <c r="O898" i="5"/>
  <c r="O1042" i="5"/>
  <c r="O1493" i="5"/>
  <c r="O263" i="5"/>
  <c r="O407" i="5"/>
  <c r="O551" i="5"/>
  <c r="O695" i="5"/>
  <c r="O839" i="5"/>
  <c r="O983" i="5"/>
  <c r="O1127" i="5"/>
  <c r="O1013" i="5"/>
  <c r="O60" i="5"/>
  <c r="O204" i="5"/>
  <c r="O348" i="5"/>
  <c r="O492" i="5"/>
  <c r="O636" i="5"/>
  <c r="O780" i="5"/>
  <c r="O173" i="5"/>
  <c r="O119" i="5"/>
  <c r="O217" i="5"/>
  <c r="O361" i="5"/>
  <c r="O505" i="5"/>
  <c r="O649" i="5"/>
  <c r="O793" i="5"/>
  <c r="O937" i="5"/>
  <c r="O1457" i="5"/>
  <c r="O254" i="5"/>
  <c r="O698" i="5"/>
  <c r="O1202" i="5"/>
  <c r="O1490" i="5"/>
  <c r="O1634" i="5"/>
  <c r="O533" i="5"/>
  <c r="O179" i="5"/>
  <c r="O350" i="5"/>
  <c r="O770" i="5"/>
  <c r="O1190" i="5"/>
  <c r="O87" i="5"/>
  <c r="O521" i="5"/>
  <c r="O61" i="5"/>
  <c r="O338" i="5"/>
  <c r="O746" i="5"/>
  <c r="O1154" i="5"/>
  <c r="O52" i="5"/>
  <c r="O1781" i="5"/>
  <c r="O2621" i="5"/>
  <c r="O3161" i="5"/>
  <c r="O3305" i="5"/>
  <c r="O3449" i="5"/>
  <c r="O3593" i="5"/>
  <c r="O3737" i="5"/>
  <c r="O3881" i="5"/>
  <c r="O1409" i="5"/>
  <c r="O2333" i="5"/>
  <c r="O78" i="5"/>
  <c r="O678" i="5"/>
  <c r="O1290" i="5"/>
  <c r="O1902" i="5"/>
  <c r="O2514" i="5"/>
  <c r="O1349" i="5"/>
  <c r="O2309" i="5"/>
  <c r="O2981" i="5"/>
  <c r="O390" i="5"/>
  <c r="O954" i="5"/>
  <c r="O1482" i="5"/>
  <c r="O2046" i="5"/>
  <c r="O2586" i="5"/>
  <c r="O1565" i="5"/>
  <c r="O2405" i="5"/>
  <c r="O90" i="5"/>
  <c r="O690" i="5"/>
  <c r="O1254" i="5"/>
  <c r="O1878" i="5"/>
  <c r="O2478" i="5"/>
  <c r="O1109" i="5"/>
  <c r="O2249" i="5"/>
  <c r="O2933" i="5"/>
  <c r="O366" i="5"/>
  <c r="O942" i="5"/>
  <c r="O1506" i="5"/>
  <c r="O2034" i="5"/>
  <c r="O2598" i="5"/>
  <c r="O1174" i="5"/>
  <c r="O1318" i="5"/>
  <c r="O1462" i="5"/>
  <c r="O1606" i="5"/>
  <c r="O1750" i="5"/>
  <c r="O1894" i="5"/>
  <c r="O2038" i="5"/>
  <c r="O2182" i="5"/>
  <c r="O2326" i="5"/>
  <c r="O2470" i="5"/>
  <c r="O2614" i="5"/>
  <c r="O2758" i="5"/>
  <c r="O2902" i="5"/>
  <c r="O3046" i="5"/>
  <c r="O1283" i="5"/>
  <c r="O1427" i="5"/>
  <c r="O1571" i="5"/>
  <c r="O1715" i="5"/>
  <c r="O1859" i="5"/>
  <c r="O2003" i="5"/>
  <c r="O2147" i="5"/>
  <c r="O2291" i="5"/>
  <c r="O2435" i="5"/>
  <c r="O2579" i="5"/>
  <c r="O2723" i="5"/>
  <c r="O2867" i="5"/>
  <c r="O3011" i="5"/>
  <c r="O3155" i="5"/>
  <c r="O1044" i="5"/>
  <c r="O1188" i="5"/>
  <c r="O1332" i="5"/>
  <c r="O1476" i="5"/>
  <c r="O1620" i="5"/>
  <c r="O1764" i="5"/>
  <c r="O1908" i="5"/>
  <c r="O2052" i="5"/>
  <c r="O2196" i="5"/>
  <c r="O2340" i="5"/>
  <c r="O2484" i="5"/>
  <c r="O2628" i="5"/>
  <c r="O985" i="5"/>
  <c r="O1129" i="5"/>
  <c r="O1273" i="5"/>
  <c r="O1417" i="5"/>
  <c r="O1561" i="5"/>
  <c r="O1705" i="5"/>
  <c r="O1849" i="5"/>
  <c r="O1993" i="5"/>
  <c r="O2137" i="5"/>
  <c r="O2281" i="5"/>
  <c r="O2425" i="5"/>
  <c r="O2569" i="5"/>
  <c r="O2713" i="5"/>
  <c r="O2857" i="5"/>
  <c r="O1754" i="5"/>
  <c r="O1898" i="5"/>
  <c r="O761" i="5"/>
  <c r="O46" i="5"/>
  <c r="O190" i="5"/>
  <c r="O334" i="5"/>
  <c r="O478" i="5"/>
  <c r="O622" i="5"/>
  <c r="O766" i="5"/>
  <c r="O910" i="5"/>
  <c r="O1054" i="5"/>
  <c r="O1613" i="5"/>
  <c r="O275" i="5"/>
  <c r="O419" i="5"/>
  <c r="O563" i="5"/>
  <c r="O707" i="5"/>
  <c r="O851" i="5"/>
  <c r="O995" i="5"/>
  <c r="O1139" i="5"/>
  <c r="O1145" i="5"/>
  <c r="O72" i="5"/>
  <c r="O216" i="5"/>
  <c r="O360" i="5"/>
  <c r="O504" i="5"/>
  <c r="O648" i="5"/>
  <c r="O792" i="5"/>
  <c r="O305" i="5"/>
  <c r="O155" i="5"/>
  <c r="O229" i="5"/>
  <c r="O373" i="5"/>
  <c r="O517" i="5"/>
  <c r="O661" i="5"/>
  <c r="O805" i="5"/>
  <c r="O949" i="5"/>
  <c r="O1793" i="5"/>
  <c r="O290" i="5"/>
  <c r="O758" i="5"/>
  <c r="O1238" i="5"/>
  <c r="O1502" i="5"/>
  <c r="O1646" i="5"/>
  <c r="O653" i="5"/>
  <c r="O25" i="5"/>
  <c r="O386" i="5"/>
  <c r="O806" i="5"/>
  <c r="O1226" i="5"/>
  <c r="O99" i="5"/>
  <c r="O641" i="5"/>
  <c r="O73" i="5"/>
  <c r="O374" i="5"/>
  <c r="O782" i="5"/>
  <c r="O1178" i="5"/>
  <c r="O101" i="5"/>
  <c r="O1889" i="5"/>
  <c r="O2693" i="5"/>
  <c r="O3173" i="5"/>
  <c r="O3317" i="5"/>
  <c r="O3461" i="5"/>
  <c r="O3605" i="5"/>
  <c r="O3749" i="5"/>
  <c r="O3893" i="5"/>
  <c r="O1541" i="5"/>
  <c r="O2393" i="5"/>
  <c r="O126" i="5"/>
  <c r="O726" i="5"/>
  <c r="O1338" i="5"/>
  <c r="O1962" i="5"/>
  <c r="O2562" i="5"/>
  <c r="O1481" i="5"/>
  <c r="O2369" i="5"/>
  <c r="O3017" i="5"/>
  <c r="O426" i="5"/>
  <c r="O1002" i="5"/>
  <c r="O1530" i="5"/>
  <c r="O2082" i="5"/>
  <c r="O2694" i="5"/>
  <c r="O1661" i="5"/>
  <c r="O2453" i="5"/>
  <c r="O138" i="5"/>
  <c r="O738" i="5"/>
  <c r="O1314" i="5"/>
  <c r="O1926" i="5"/>
  <c r="O2526" i="5"/>
  <c r="O1253" i="5"/>
  <c r="O2297" i="5"/>
  <c r="O2969" i="5"/>
  <c r="O414" i="5"/>
  <c r="O990" i="5"/>
  <c r="O1554" i="5"/>
  <c r="O2094" i="5"/>
  <c r="O2610" i="5"/>
  <c r="O1186" i="5"/>
  <c r="O1330" i="5"/>
  <c r="O1474" i="5"/>
  <c r="O1618" i="5"/>
  <c r="O1762" i="5"/>
  <c r="O1906" i="5"/>
  <c r="O2050" i="5"/>
  <c r="O2194" i="5"/>
  <c r="O2338" i="5"/>
  <c r="O2482" i="5"/>
  <c r="O2626" i="5"/>
  <c r="O2770" i="5"/>
  <c r="O2914" i="5"/>
  <c r="O3058" i="5"/>
  <c r="O1295" i="5"/>
  <c r="O1439" i="5"/>
  <c r="O1583" i="5"/>
  <c r="O1727" i="5"/>
  <c r="O1871" i="5"/>
  <c r="O2015" i="5"/>
  <c r="O2159" i="5"/>
  <c r="O2303" i="5"/>
  <c r="O2447" i="5"/>
  <c r="O2591" i="5"/>
  <c r="O2735" i="5"/>
  <c r="O2879" i="5"/>
  <c r="O3023" i="5"/>
  <c r="O3167" i="5"/>
  <c r="O1056" i="5"/>
  <c r="O1200" i="5"/>
  <c r="O1344" i="5"/>
  <c r="O1488" i="5"/>
  <c r="O1632" i="5"/>
  <c r="O1776" i="5"/>
  <c r="O1920" i="5"/>
  <c r="O2064" i="5"/>
  <c r="O2208" i="5"/>
  <c r="O2352" i="5"/>
  <c r="O2496" i="5"/>
  <c r="O2640" i="5"/>
  <c r="O997" i="5"/>
  <c r="O1141" i="5"/>
  <c r="O1285" i="5"/>
  <c r="O1429" i="5"/>
  <c r="O1573" i="5"/>
  <c r="O1717" i="5"/>
  <c r="O1861" i="5"/>
  <c r="O2005" i="5"/>
  <c r="O2149" i="5"/>
  <c r="O2293" i="5"/>
  <c r="O2437" i="5"/>
  <c r="O2581" i="5"/>
  <c r="O2725" i="5"/>
  <c r="O2869" i="5"/>
  <c r="O1766" i="5"/>
  <c r="O1910" i="5"/>
  <c r="O2054" i="5"/>
  <c r="O2198" i="5"/>
  <c r="O2342" i="5"/>
  <c r="O2486" i="5"/>
  <c r="O2630" i="5"/>
  <c r="O2774" i="5"/>
  <c r="O2918" i="5"/>
  <c r="O3062" i="5"/>
  <c r="O3206" i="5"/>
  <c r="O3350" i="5"/>
  <c r="O3494" i="5"/>
  <c r="O219" i="5"/>
  <c r="O363" i="5"/>
  <c r="O507" i="5"/>
  <c r="O651" i="5"/>
  <c r="O795" i="5"/>
  <c r="O939" i="5"/>
  <c r="O1083" i="5"/>
  <c r="O1227" i="5"/>
  <c r="O1371" i="5"/>
  <c r="O1515" i="5"/>
  <c r="O1659" i="5"/>
  <c r="O1803" i="5"/>
  <c r="O1947" i="5"/>
  <c r="O2091" i="5"/>
  <c r="O148" i="5"/>
  <c r="O292" i="5"/>
  <c r="O436" i="5"/>
  <c r="O580" i="5"/>
  <c r="O724" i="5"/>
  <c r="O905" i="5"/>
  <c r="O58" i="5"/>
  <c r="O202" i="5"/>
  <c r="O346" i="5"/>
  <c r="O490" i="5"/>
  <c r="O634" i="5"/>
  <c r="O778" i="5"/>
  <c r="O922" i="5"/>
  <c r="O149" i="5"/>
  <c r="O1853" i="5"/>
  <c r="O287" i="5"/>
  <c r="O431" i="5"/>
  <c r="O575" i="5"/>
  <c r="O719" i="5"/>
  <c r="O863" i="5"/>
  <c r="O1007" i="5"/>
  <c r="O1151" i="5"/>
  <c r="O1277" i="5"/>
  <c r="O84" i="5"/>
  <c r="O228" i="5"/>
  <c r="O372" i="5"/>
  <c r="O516" i="5"/>
  <c r="O660" i="5"/>
  <c r="O804" i="5"/>
  <c r="O449" i="5"/>
  <c r="O37" i="5"/>
  <c r="O241" i="5"/>
  <c r="O385" i="5"/>
  <c r="O529" i="5"/>
  <c r="O673" i="5"/>
  <c r="O817" i="5"/>
  <c r="O961" i="5"/>
  <c r="O11" i="5"/>
  <c r="O326" i="5"/>
  <c r="O794" i="5"/>
  <c r="O1286" i="5"/>
  <c r="O1514" i="5"/>
  <c r="O1658" i="5"/>
  <c r="O809" i="5"/>
  <c r="O14" i="5"/>
  <c r="O422" i="5"/>
  <c r="O842" i="5"/>
  <c r="O1262" i="5"/>
  <c r="O111" i="5"/>
  <c r="O785" i="5"/>
  <c r="O121" i="5"/>
  <c r="O410" i="5"/>
  <c r="O818" i="5"/>
  <c r="O1214" i="5"/>
  <c r="O257" i="5"/>
  <c r="O1973" i="5"/>
  <c r="O2753" i="5"/>
  <c r="O3185" i="5"/>
  <c r="O3329" i="5"/>
  <c r="O3473" i="5"/>
  <c r="O3617" i="5"/>
  <c r="O3761" i="5"/>
  <c r="O41" i="5"/>
  <c r="O1673" i="5"/>
  <c r="O2465" i="5"/>
  <c r="O174" i="5"/>
  <c r="O774" i="5"/>
  <c r="O1386" i="5"/>
  <c r="O2010" i="5"/>
  <c r="O2622" i="5"/>
  <c r="O1589" i="5"/>
  <c r="O2417" i="5"/>
  <c r="O3053" i="5"/>
  <c r="O474" i="5"/>
  <c r="O1050" i="5"/>
  <c r="O1566" i="5"/>
  <c r="O2118" i="5"/>
  <c r="O65" i="5"/>
  <c r="O1745" i="5"/>
  <c r="O2513" i="5"/>
  <c r="O186" i="5"/>
  <c r="O786" i="5"/>
  <c r="O1362" i="5"/>
  <c r="O1986" i="5"/>
  <c r="O2574" i="5"/>
  <c r="O1373" i="5"/>
  <c r="O2357" i="5"/>
  <c r="O3005" i="5"/>
  <c r="O462" i="5"/>
  <c r="O1038" i="5"/>
  <c r="O1602" i="5"/>
  <c r="O2142" i="5"/>
  <c r="O2646" i="5"/>
  <c r="O1198" i="5"/>
  <c r="O1342" i="5"/>
  <c r="O1486" i="5"/>
  <c r="O1630" i="5"/>
  <c r="O1774" i="5"/>
  <c r="O1918" i="5"/>
  <c r="O2062" i="5"/>
  <c r="O2206" i="5"/>
  <c r="O2350" i="5"/>
  <c r="O2494" i="5"/>
  <c r="O2638" i="5"/>
  <c r="O2782" i="5"/>
  <c r="O2926" i="5"/>
  <c r="O3070" i="5"/>
  <c r="O1307" i="5"/>
  <c r="O1451" i="5"/>
  <c r="O1595" i="5"/>
  <c r="O1739" i="5"/>
  <c r="O1883" i="5"/>
  <c r="O2027" i="5"/>
  <c r="O2171" i="5"/>
  <c r="O2315" i="5"/>
  <c r="O2459" i="5"/>
  <c r="O2603" i="5"/>
  <c r="O2747" i="5"/>
  <c r="O2891" i="5"/>
  <c r="O3035" i="5"/>
  <c r="O924" i="5"/>
  <c r="O1068" i="5"/>
  <c r="O1212" i="5"/>
  <c r="O1356" i="5"/>
  <c r="O1500" i="5"/>
  <c r="O1644" i="5"/>
  <c r="O1788" i="5"/>
  <c r="O1932" i="5"/>
  <c r="O2076" i="5"/>
  <c r="O2220" i="5"/>
  <c r="O2364" i="5"/>
  <c r="O2508" i="5"/>
  <c r="O2652" i="5"/>
  <c r="O1009" i="5"/>
  <c r="O1153" i="5"/>
  <c r="O1297" i="5"/>
  <c r="O1441" i="5"/>
  <c r="O1585" i="5"/>
  <c r="O1729" i="5"/>
  <c r="O1873" i="5"/>
  <c r="O2017" i="5"/>
  <c r="O2161" i="5"/>
  <c r="O2305" i="5"/>
  <c r="O2449" i="5"/>
  <c r="O2593" i="5"/>
  <c r="O2737" i="5"/>
  <c r="O2881" i="5"/>
  <c r="O1778" i="5"/>
  <c r="O1922" i="5"/>
  <c r="O2066" i="5"/>
  <c r="O2210" i="5"/>
  <c r="O2354" i="5"/>
  <c r="O2498" i="5"/>
  <c r="O2642" i="5"/>
  <c r="O2786" i="5"/>
  <c r="O2930" i="5"/>
  <c r="O3074" i="5"/>
  <c r="O3218" i="5"/>
  <c r="O3362" i="5"/>
  <c r="O3506" i="5"/>
  <c r="O231" i="5"/>
  <c r="O375" i="5"/>
  <c r="O519" i="5"/>
  <c r="O663" i="5"/>
  <c r="O807" i="5"/>
  <c r="O951" i="5"/>
  <c r="O1095" i="5"/>
  <c r="O1239" i="5"/>
  <c r="O1383" i="5"/>
  <c r="O1527" i="5"/>
  <c r="O1671" i="5"/>
  <c r="O1815" i="5"/>
  <c r="O1959" i="5"/>
  <c r="O2103" i="5"/>
  <c r="O160" i="5"/>
  <c r="O1049" i="5"/>
  <c r="O70" i="5"/>
  <c r="O214" i="5"/>
  <c r="O358" i="5"/>
  <c r="O502" i="5"/>
  <c r="O646" i="5"/>
  <c r="O790" i="5"/>
  <c r="O934" i="5"/>
  <c r="O269" i="5"/>
  <c r="O47" i="5"/>
  <c r="O299" i="5"/>
  <c r="O443" i="5"/>
  <c r="O587" i="5"/>
  <c r="O731" i="5"/>
  <c r="O875" i="5"/>
  <c r="O1019" i="5"/>
  <c r="O1163" i="5"/>
  <c r="O1421" i="5"/>
  <c r="O96" i="5"/>
  <c r="O240" i="5"/>
  <c r="O384" i="5"/>
  <c r="O528" i="5"/>
  <c r="O672" i="5"/>
  <c r="O816" i="5"/>
  <c r="O593" i="5"/>
  <c r="O85" i="5"/>
  <c r="O253" i="5"/>
  <c r="O397" i="5"/>
  <c r="O541" i="5"/>
  <c r="O685" i="5"/>
  <c r="O829" i="5"/>
  <c r="O973" i="5"/>
  <c r="O83" i="5"/>
  <c r="O362" i="5"/>
  <c r="O830" i="5"/>
  <c r="O1322" i="5"/>
  <c r="O1526" i="5"/>
  <c r="O1670" i="5"/>
  <c r="O941" i="5"/>
  <c r="O62" i="5"/>
  <c r="O470" i="5"/>
  <c r="O890" i="5"/>
  <c r="O1298" i="5"/>
  <c r="O123" i="5"/>
  <c r="O929" i="5"/>
  <c r="O26" i="5"/>
  <c r="O446" i="5"/>
  <c r="O854" i="5"/>
  <c r="O1250" i="5"/>
  <c r="O425" i="5"/>
  <c r="O2045" i="5"/>
  <c r="O2813" i="5"/>
  <c r="O3197" i="5"/>
  <c r="O3341" i="5"/>
  <c r="O3485" i="5"/>
  <c r="O3629" i="5"/>
  <c r="O3773" i="5"/>
  <c r="O185" i="5"/>
  <c r="O1757" i="5"/>
  <c r="O2525" i="5"/>
  <c r="O222" i="5"/>
  <c r="O822" i="5"/>
  <c r="O1434" i="5"/>
  <c r="O2058" i="5"/>
  <c r="O113" i="5"/>
  <c r="O1685" i="5"/>
  <c r="O2477" i="5"/>
  <c r="O3137" i="5"/>
  <c r="O522" i="5"/>
  <c r="O1098" i="5"/>
  <c r="O1614" i="5"/>
  <c r="O2166" i="5"/>
  <c r="O209" i="5"/>
  <c r="O1817" i="5"/>
  <c r="O2573" i="5"/>
  <c r="O234" i="5"/>
  <c r="O834" i="5"/>
  <c r="O1422" i="5"/>
  <c r="O2022" i="5"/>
  <c r="O2682" i="5"/>
  <c r="O1529" i="5"/>
  <c r="O2429" i="5"/>
  <c r="O3041" i="5"/>
  <c r="O510" i="5"/>
  <c r="O1074" i="5"/>
  <c r="O1638" i="5"/>
  <c r="O2178" i="5"/>
  <c r="O1066" i="5"/>
  <c r="O1210" i="5"/>
  <c r="O1354" i="5"/>
  <c r="O1498" i="5"/>
  <c r="O1642" i="5"/>
  <c r="O1786" i="5"/>
  <c r="O1930" i="5"/>
  <c r="O2074" i="5"/>
  <c r="O2218" i="5"/>
  <c r="O2362" i="5"/>
  <c r="O2506" i="5"/>
  <c r="O2650" i="5"/>
  <c r="O2794" i="5"/>
  <c r="O2938" i="5"/>
  <c r="O3082" i="5"/>
  <c r="O1319" i="5"/>
  <c r="O1463" i="5"/>
  <c r="O1607" i="5"/>
  <c r="O1751" i="5"/>
  <c r="O1895" i="5"/>
  <c r="O2039" i="5"/>
  <c r="O2183" i="5"/>
  <c r="O2327" i="5"/>
  <c r="O2471" i="5"/>
  <c r="O2615" i="5"/>
  <c r="O2759" i="5"/>
  <c r="O2903" i="5"/>
  <c r="O3047" i="5"/>
  <c r="O936" i="5"/>
  <c r="O1080" i="5"/>
  <c r="O1224" i="5"/>
  <c r="O1368" i="5"/>
  <c r="O1512" i="5"/>
  <c r="O1656" i="5"/>
  <c r="O1800" i="5"/>
  <c r="O1944" i="5"/>
  <c r="O2088" i="5"/>
  <c r="O2232" i="5"/>
  <c r="O2376" i="5"/>
  <c r="O2520" i="5"/>
  <c r="O2664" i="5"/>
  <c r="O1021" i="5"/>
  <c r="O1165" i="5"/>
  <c r="O1309" i="5"/>
  <c r="O1453" i="5"/>
  <c r="O1597" i="5"/>
  <c r="O1741" i="5"/>
  <c r="O1885" i="5"/>
  <c r="O2029" i="5"/>
  <c r="O2173" i="5"/>
  <c r="O2317" i="5"/>
  <c r="O2461" i="5"/>
  <c r="O2605" i="5"/>
  <c r="O2749" i="5"/>
  <c r="O2893" i="5"/>
  <c r="O1790" i="5"/>
  <c r="O1934" i="5"/>
  <c r="O1181" i="5"/>
  <c r="O82" i="5"/>
  <c r="O226" i="5"/>
  <c r="O370" i="5"/>
  <c r="O514" i="5"/>
  <c r="O658" i="5"/>
  <c r="O802" i="5"/>
  <c r="O946" i="5"/>
  <c r="O389" i="5"/>
  <c r="O107" i="5"/>
  <c r="O311" i="5"/>
  <c r="O455" i="5"/>
  <c r="O599" i="5"/>
  <c r="O743" i="5"/>
  <c r="O887" i="5"/>
  <c r="O1031" i="5"/>
  <c r="O1175" i="5"/>
  <c r="O1553" i="5"/>
  <c r="O108" i="5"/>
  <c r="O252" i="5"/>
  <c r="O396" i="5"/>
  <c r="O540" i="5"/>
  <c r="O684" i="5"/>
  <c r="O828" i="5"/>
  <c r="O713" i="5"/>
  <c r="O109" i="5"/>
  <c r="O265" i="5"/>
  <c r="O409" i="5"/>
  <c r="O553" i="5"/>
  <c r="O697" i="5"/>
  <c r="O841" i="5"/>
  <c r="O89" i="5"/>
  <c r="O167" i="5"/>
  <c r="O398" i="5"/>
  <c r="O866" i="5"/>
  <c r="O1358" i="5"/>
  <c r="O1538" i="5"/>
  <c r="O1682" i="5"/>
  <c r="O1073" i="5"/>
  <c r="O86" i="5"/>
  <c r="O518" i="5"/>
  <c r="O902" i="5"/>
  <c r="O1334" i="5"/>
  <c r="O135" i="5"/>
  <c r="O1061" i="5"/>
  <c r="O50" i="5"/>
  <c r="O482" i="5"/>
  <c r="O878" i="5"/>
  <c r="O1274" i="5"/>
  <c r="O557" i="5"/>
  <c r="O2105" i="5"/>
  <c r="O2873" i="5"/>
  <c r="O3209" i="5"/>
  <c r="O3353" i="5"/>
  <c r="O3497" i="5"/>
  <c r="O3641" i="5"/>
  <c r="O3785" i="5"/>
  <c r="O329" i="5"/>
  <c r="O1829" i="5"/>
  <c r="O2585" i="5"/>
  <c r="O270" i="5"/>
  <c r="O870" i="5"/>
  <c r="O1494" i="5"/>
  <c r="O2106" i="5"/>
  <c r="O281" i="5"/>
  <c r="O1721" i="5"/>
  <c r="O2537" i="5"/>
  <c r="O30" i="5"/>
  <c r="O570" i="5"/>
  <c r="O1146" i="5"/>
  <c r="O1662" i="5"/>
  <c r="O2214" i="5"/>
  <c r="O473" i="5"/>
  <c r="O1925" i="5"/>
  <c r="O2633" i="5"/>
  <c r="O282" i="5"/>
  <c r="O882" i="5"/>
  <c r="O1470" i="5"/>
  <c r="O2070" i="5"/>
  <c r="O17" i="5"/>
  <c r="O1649" i="5"/>
  <c r="O2489" i="5"/>
  <c r="O3149" i="5"/>
  <c r="O558" i="5"/>
  <c r="O1122" i="5"/>
  <c r="O1686" i="5"/>
  <c r="O2226" i="5"/>
  <c r="O1078" i="5"/>
  <c r="O1222" i="5"/>
  <c r="O1366" i="5"/>
  <c r="O1510" i="5"/>
  <c r="O1654" i="5"/>
  <c r="O1798" i="5"/>
  <c r="O1942" i="5"/>
  <c r="O2086" i="5"/>
  <c r="O2230" i="5"/>
  <c r="O2374" i="5"/>
  <c r="O2518" i="5"/>
  <c r="O2662" i="5"/>
  <c r="O2806" i="5"/>
  <c r="O2950" i="5"/>
  <c r="O3094" i="5"/>
  <c r="O1331" i="5"/>
  <c r="O1475" i="5"/>
  <c r="O1619" i="5"/>
  <c r="O1763" i="5"/>
  <c r="O1907" i="5"/>
  <c r="O2051" i="5"/>
  <c r="O2195" i="5"/>
  <c r="O2339" i="5"/>
  <c r="O2483" i="5"/>
  <c r="O2627" i="5"/>
  <c r="O2771" i="5"/>
  <c r="O2915" i="5"/>
  <c r="O3059" i="5"/>
  <c r="O948" i="5"/>
  <c r="O1092" i="5"/>
  <c r="O1236" i="5"/>
  <c r="O1380" i="5"/>
  <c r="O1524" i="5"/>
  <c r="O1668" i="5"/>
  <c r="O1812" i="5"/>
  <c r="O1956" i="5"/>
  <c r="O2100" i="5"/>
  <c r="O2244" i="5"/>
  <c r="O2388" i="5"/>
  <c r="O2532" i="5"/>
  <c r="O2676" i="5"/>
  <c r="O1033" i="5"/>
  <c r="O1177" i="5"/>
  <c r="O1321" i="5"/>
  <c r="O1465" i="5"/>
  <c r="O1609" i="5"/>
  <c r="O1753" i="5"/>
  <c r="O1897" i="5"/>
  <c r="O2041" i="5"/>
  <c r="O2185" i="5"/>
  <c r="O2329" i="5"/>
  <c r="O2473" i="5"/>
  <c r="O2617" i="5"/>
  <c r="O2761" i="5"/>
  <c r="O2905" i="5"/>
  <c r="O1802" i="5"/>
  <c r="O1946" i="5"/>
  <c r="O2090" i="5"/>
  <c r="O2234" i="5"/>
  <c r="O1325" i="5"/>
  <c r="O94" i="5"/>
  <c r="O238" i="5"/>
  <c r="O382" i="5"/>
  <c r="O526" i="5"/>
  <c r="O670" i="5"/>
  <c r="O814" i="5"/>
  <c r="O958" i="5"/>
  <c r="O497" i="5"/>
  <c r="O143" i="5"/>
  <c r="O323" i="5"/>
  <c r="O467" i="5"/>
  <c r="O611" i="5"/>
  <c r="O755" i="5"/>
  <c r="O899" i="5"/>
  <c r="O1043" i="5"/>
  <c r="O1187" i="5"/>
  <c r="O1865" i="5"/>
  <c r="O120" i="5"/>
  <c r="O264" i="5"/>
  <c r="O408" i="5"/>
  <c r="O552" i="5"/>
  <c r="O696" i="5"/>
  <c r="O840" i="5"/>
  <c r="O845" i="5"/>
  <c r="O133" i="5"/>
  <c r="O277" i="5"/>
  <c r="O421" i="5"/>
  <c r="O565" i="5"/>
  <c r="O709" i="5"/>
  <c r="O853" i="5"/>
  <c r="O293" i="5"/>
  <c r="O49" i="5"/>
  <c r="O434" i="5"/>
  <c r="O914" i="5"/>
  <c r="O1382" i="5"/>
  <c r="O1550" i="5"/>
  <c r="O1694" i="5"/>
  <c r="O1241" i="5"/>
  <c r="O122" i="5"/>
  <c r="O542" i="5"/>
  <c r="O938" i="5"/>
  <c r="O1406" i="5"/>
  <c r="O147" i="5"/>
  <c r="O1217" i="5"/>
  <c r="O98" i="5"/>
  <c r="O494" i="5"/>
  <c r="O926" i="5"/>
  <c r="O1310" i="5"/>
  <c r="O701" i="5"/>
  <c r="O2165" i="5"/>
  <c r="O2957" i="5"/>
  <c r="O3221" i="5"/>
  <c r="O3365" i="5"/>
  <c r="O3509" i="5"/>
  <c r="O3653" i="5"/>
  <c r="O3797" i="5"/>
  <c r="O437" i="5"/>
  <c r="O1901" i="5"/>
  <c r="O2645" i="5"/>
  <c r="O318" i="5"/>
  <c r="O918" i="5"/>
  <c r="O1542" i="5"/>
  <c r="O2154" i="5"/>
  <c r="O377" i="5"/>
  <c r="O1805" i="5"/>
  <c r="O2597" i="5"/>
  <c r="O66" i="5"/>
  <c r="O618" i="5"/>
  <c r="O1182" i="5"/>
  <c r="O1710" i="5"/>
  <c r="O2262" i="5"/>
  <c r="O617" i="5"/>
  <c r="O1997" i="5"/>
  <c r="O2681" i="5"/>
  <c r="O342" i="5"/>
  <c r="O930" i="5"/>
  <c r="O1518" i="5"/>
  <c r="O2130" i="5"/>
  <c r="O125" i="5"/>
  <c r="O1733" i="5"/>
  <c r="O2549" i="5"/>
  <c r="O54" i="5"/>
  <c r="O606" i="5"/>
  <c r="O1194" i="5"/>
  <c r="O1722" i="5"/>
  <c r="O2274" i="5"/>
  <c r="O1090" i="5"/>
  <c r="O1234" i="5"/>
  <c r="O1378" i="5"/>
  <c r="O1522" i="5"/>
  <c r="O1666" i="5"/>
  <c r="O1810" i="5"/>
  <c r="O1954" i="5"/>
  <c r="O2098" i="5"/>
  <c r="O2242" i="5"/>
  <c r="O2386" i="5"/>
  <c r="O2530" i="5"/>
  <c r="O2674" i="5"/>
  <c r="O2818" i="5"/>
  <c r="O2962" i="5"/>
  <c r="O1199" i="5"/>
  <c r="O1343" i="5"/>
  <c r="O1487" i="5"/>
  <c r="O1631" i="5"/>
  <c r="O1775" i="5"/>
  <c r="O1919" i="5"/>
  <c r="O2063" i="5"/>
  <c r="O2207" i="5"/>
  <c r="O2351" i="5"/>
  <c r="O2495" i="5"/>
  <c r="O2639" i="5"/>
  <c r="O2783" i="5"/>
  <c r="O2927" i="5"/>
  <c r="O3071" i="5"/>
  <c r="O960" i="5"/>
  <c r="O1104" i="5"/>
  <c r="O1248" i="5"/>
  <c r="O1392" i="5"/>
  <c r="O1536" i="5"/>
  <c r="O1680" i="5"/>
  <c r="O1824" i="5"/>
  <c r="O1968" i="5"/>
  <c r="O2112" i="5"/>
  <c r="O2256" i="5"/>
  <c r="O2400" i="5"/>
  <c r="O2544" i="5"/>
  <c r="O2688" i="5"/>
  <c r="O1045" i="5"/>
  <c r="O1189" i="5"/>
  <c r="O1333" i="5"/>
  <c r="O1477" i="5"/>
  <c r="O1621" i="5"/>
  <c r="O1765" i="5"/>
  <c r="O1909" i="5"/>
  <c r="O2053" i="5"/>
  <c r="O2197" i="5"/>
  <c r="O2341" i="5"/>
  <c r="O2485" i="5"/>
  <c r="O2629" i="5"/>
  <c r="O2773" i="5"/>
  <c r="O2917" i="5"/>
  <c r="O1814" i="5"/>
  <c r="O1958" i="5"/>
  <c r="O2102" i="5"/>
  <c r="O2246" i="5"/>
  <c r="O2390" i="5"/>
  <c r="O2534" i="5"/>
  <c r="O2678" i="5"/>
  <c r="O2822" i="5"/>
  <c r="O1469" i="5"/>
  <c r="O106" i="5"/>
  <c r="O250" i="5"/>
  <c r="O394" i="5"/>
  <c r="O538" i="5"/>
  <c r="O682" i="5"/>
  <c r="O826" i="5"/>
  <c r="O970" i="5"/>
  <c r="O665" i="5"/>
  <c r="O191" i="5"/>
  <c r="O335" i="5"/>
  <c r="O479" i="5"/>
  <c r="O623" i="5"/>
  <c r="O767" i="5"/>
  <c r="O911" i="5"/>
  <c r="O1055" i="5"/>
  <c r="O161" i="5"/>
  <c r="O23" i="5"/>
  <c r="O132" i="5"/>
  <c r="O276" i="5"/>
  <c r="O420" i="5"/>
  <c r="O564" i="5"/>
  <c r="O708" i="5"/>
  <c r="O852" i="5"/>
  <c r="O1001" i="5"/>
  <c r="O145" i="5"/>
  <c r="O289" i="5"/>
  <c r="O433" i="5"/>
  <c r="O577" i="5"/>
  <c r="O721" i="5"/>
  <c r="O865" i="5"/>
  <c r="O413" i="5"/>
  <c r="O97" i="5"/>
  <c r="O458" i="5"/>
  <c r="O962" i="5"/>
  <c r="O1394" i="5"/>
  <c r="O1562" i="5"/>
  <c r="O1706" i="5"/>
  <c r="O1361" i="5"/>
  <c r="O146" i="5"/>
  <c r="O578" i="5"/>
  <c r="O974" i="5"/>
  <c r="O15" i="5"/>
  <c r="O159" i="5"/>
  <c r="O1385" i="5"/>
  <c r="O134" i="5"/>
  <c r="O530" i="5"/>
  <c r="O950" i="5"/>
  <c r="O1346" i="5"/>
  <c r="O881" i="5"/>
  <c r="O2237" i="5"/>
  <c r="O2993" i="5"/>
  <c r="O3233" i="5"/>
  <c r="O3377" i="5"/>
  <c r="O3521" i="5"/>
  <c r="O3665" i="5"/>
  <c r="O3809" i="5"/>
  <c r="O581" i="5"/>
  <c r="O1985" i="5"/>
  <c r="O2717" i="5"/>
  <c r="O378" i="5"/>
  <c r="O966" i="5"/>
  <c r="O1590" i="5"/>
  <c r="O2202" i="5"/>
  <c r="O509" i="5"/>
  <c r="O1949" i="5"/>
  <c r="O2657" i="5"/>
  <c r="O114" i="5"/>
  <c r="O666" i="5"/>
  <c r="O1218" i="5"/>
  <c r="O1758" i="5"/>
  <c r="O2310" i="5"/>
  <c r="O737" i="5"/>
  <c r="O2057" i="5"/>
  <c r="O2741" i="5"/>
  <c r="O402" i="5"/>
  <c r="O978" i="5"/>
  <c r="O1578" i="5"/>
  <c r="O2190" i="5"/>
  <c r="O245" i="5"/>
  <c r="O1841" i="5"/>
  <c r="O2609" i="5"/>
  <c r="O102" i="5"/>
  <c r="O654" i="5"/>
  <c r="O1242" i="5"/>
  <c r="O1770" i="5"/>
  <c r="O2322" i="5"/>
  <c r="O1102" i="5"/>
  <c r="O1246" i="5"/>
  <c r="O1390" i="5"/>
  <c r="O1534" i="5"/>
  <c r="O1678" i="5"/>
  <c r="O1822" i="5"/>
  <c r="O1966" i="5"/>
  <c r="O2110" i="5"/>
  <c r="O2254" i="5"/>
  <c r="O2398" i="5"/>
  <c r="O2542" i="5"/>
  <c r="O2686" i="5"/>
  <c r="O2830" i="5"/>
  <c r="O2974" i="5"/>
  <c r="O1211" i="5"/>
  <c r="O1355" i="5"/>
  <c r="O1499" i="5"/>
  <c r="O1643" i="5"/>
  <c r="O1787" i="5"/>
  <c r="O1931" i="5"/>
  <c r="O2075" i="5"/>
  <c r="O2219" i="5"/>
  <c r="O2363" i="5"/>
  <c r="O2507" i="5"/>
  <c r="O2651" i="5"/>
  <c r="O2795" i="5"/>
  <c r="O2939" i="5"/>
  <c r="O3083" i="5"/>
  <c r="O972" i="5"/>
  <c r="O1116" i="5"/>
  <c r="O1260" i="5"/>
  <c r="O1404" i="5"/>
  <c r="O1548" i="5"/>
  <c r="O1692" i="5"/>
  <c r="O1836" i="5"/>
  <c r="O1980" i="5"/>
  <c r="O2124" i="5"/>
  <c r="O2268" i="5"/>
  <c r="O2412" i="5"/>
  <c r="O2556" i="5"/>
  <c r="O2700" i="5"/>
  <c r="O1057" i="5"/>
  <c r="O1201" i="5"/>
  <c r="O1345" i="5"/>
  <c r="O1489" i="5"/>
  <c r="O1633" i="5"/>
  <c r="O1777" i="5"/>
  <c r="O1921" i="5"/>
  <c r="O2065" i="5"/>
  <c r="O2209" i="5"/>
  <c r="O2353" i="5"/>
  <c r="O2497" i="5"/>
  <c r="O2641" i="5"/>
  <c r="O2785" i="5"/>
  <c r="O2929" i="5"/>
  <c r="O1826" i="5"/>
  <c r="O1970" i="5"/>
  <c r="O2114" i="5"/>
  <c r="O2258" i="5"/>
  <c r="O2402" i="5"/>
  <c r="O2546" i="5"/>
  <c r="O2690" i="5"/>
  <c r="O2834" i="5"/>
  <c r="O2978" i="5"/>
  <c r="O3122" i="5"/>
  <c r="O3266" i="5"/>
  <c r="O3410" i="5"/>
  <c r="O3554" i="5"/>
  <c r="O279" i="5"/>
  <c r="O423" i="5"/>
  <c r="O567" i="5"/>
  <c r="O711" i="5"/>
  <c r="O855" i="5"/>
  <c r="O999" i="5"/>
  <c r="O1143" i="5"/>
  <c r="O1287" i="5"/>
  <c r="O1431" i="5"/>
  <c r="O1575" i="5"/>
  <c r="O1719" i="5"/>
  <c r="O1863" i="5"/>
  <c r="O2007" i="5"/>
  <c r="O64" i="5"/>
  <c r="O208" i="5"/>
  <c r="O352" i="5"/>
  <c r="O496" i="5"/>
  <c r="O1601" i="5"/>
  <c r="O118" i="5"/>
  <c r="O262" i="5"/>
  <c r="O406" i="5"/>
  <c r="O550" i="5"/>
  <c r="O694" i="5"/>
  <c r="O838" i="5"/>
  <c r="O982" i="5"/>
  <c r="O833" i="5"/>
  <c r="O203" i="5"/>
  <c r="O347" i="5"/>
  <c r="O491" i="5"/>
  <c r="O635" i="5"/>
  <c r="O779" i="5"/>
  <c r="O923" i="5"/>
  <c r="O1067" i="5"/>
  <c r="O317" i="5"/>
  <c r="O95" i="5"/>
  <c r="O144" i="5"/>
  <c r="O288" i="5"/>
  <c r="O432" i="5"/>
  <c r="O576" i="5"/>
  <c r="O720" i="5"/>
  <c r="O864" i="5"/>
  <c r="O1157" i="5"/>
  <c r="O157" i="5"/>
  <c r="O301" i="5"/>
  <c r="O445" i="5"/>
  <c r="O589" i="5"/>
  <c r="O733" i="5"/>
  <c r="O877" i="5"/>
  <c r="O569" i="5"/>
  <c r="O38" i="5"/>
  <c r="O506" i="5"/>
  <c r="O998" i="5"/>
  <c r="O1418" i="5"/>
  <c r="O1574" i="5"/>
  <c r="O1718" i="5"/>
  <c r="O1505" i="5"/>
  <c r="O182" i="5"/>
  <c r="O614" i="5"/>
  <c r="O1010" i="5"/>
  <c r="O27" i="5"/>
  <c r="O171" i="5"/>
  <c r="O1517" i="5"/>
  <c r="O170" i="5"/>
  <c r="O566" i="5"/>
  <c r="O986" i="5"/>
  <c r="O1370" i="5"/>
  <c r="O1037" i="5"/>
  <c r="O2321" i="5"/>
  <c r="O3029" i="5"/>
  <c r="O3245" i="5"/>
  <c r="O3389" i="5"/>
  <c r="O3533" i="5"/>
  <c r="O3677" i="5"/>
  <c r="O3821" i="5"/>
  <c r="O725" i="5"/>
  <c r="O2033" i="5"/>
  <c r="O2789" i="5"/>
  <c r="O438" i="5"/>
  <c r="O1026" i="5"/>
  <c r="O1650" i="5"/>
  <c r="O2250" i="5"/>
  <c r="O677" i="5"/>
  <c r="O2021" i="5"/>
  <c r="O2729" i="5"/>
  <c r="O162" i="5"/>
  <c r="O714" i="5"/>
  <c r="O1266" i="5"/>
  <c r="O1806" i="5"/>
  <c r="O2358" i="5"/>
  <c r="O869" i="5"/>
  <c r="O2117" i="5"/>
  <c r="O2801" i="5"/>
  <c r="O450" i="5"/>
  <c r="O1014" i="5"/>
  <c r="O1626" i="5"/>
  <c r="O2238" i="5"/>
  <c r="O401" i="5"/>
  <c r="O1937" i="5"/>
  <c r="O2669" i="5"/>
  <c r="O150" i="5"/>
  <c r="O702" i="5"/>
  <c r="O1278" i="5"/>
  <c r="O1818" i="5"/>
  <c r="O2370" i="5"/>
  <c r="O1114" i="5"/>
  <c r="O1258" i="5"/>
  <c r="O1402" i="5"/>
  <c r="O1546" i="5"/>
  <c r="O1690" i="5"/>
  <c r="O1834" i="5"/>
  <c r="O1978" i="5"/>
  <c r="O2122" i="5"/>
  <c r="O2266" i="5"/>
  <c r="O2410" i="5"/>
  <c r="O2554" i="5"/>
  <c r="O2698" i="5"/>
  <c r="O2842" i="5"/>
  <c r="O2986" i="5"/>
  <c r="O1223" i="5"/>
  <c r="O1367" i="5"/>
  <c r="O1511" i="5"/>
  <c r="O1655" i="5"/>
  <c r="O1799" i="5"/>
  <c r="O1943" i="5"/>
  <c r="O2087" i="5"/>
  <c r="O2231" i="5"/>
  <c r="O2375" i="5"/>
  <c r="O2519" i="5"/>
  <c r="O2663" i="5"/>
  <c r="O2807" i="5"/>
  <c r="O2951" i="5"/>
  <c r="O3095" i="5"/>
  <c r="O984" i="5"/>
  <c r="O1128" i="5"/>
  <c r="O1272" i="5"/>
  <c r="O1416" i="5"/>
  <c r="O1560" i="5"/>
  <c r="O1704" i="5"/>
  <c r="O1848" i="5"/>
  <c r="O1992" i="5"/>
  <c r="O2136" i="5"/>
  <c r="O2280" i="5"/>
  <c r="O2424" i="5"/>
  <c r="O2568" i="5"/>
  <c r="O2712" i="5"/>
  <c r="O1069" i="5"/>
  <c r="O1213" i="5"/>
  <c r="O1357" i="5"/>
  <c r="O1501" i="5"/>
  <c r="O1645" i="5"/>
  <c r="O1789" i="5"/>
  <c r="O1933" i="5"/>
  <c r="O2077" i="5"/>
  <c r="O2221" i="5"/>
  <c r="O2365" i="5"/>
  <c r="O2509" i="5"/>
  <c r="O2653" i="5"/>
  <c r="O2797" i="5"/>
  <c r="O2941" i="5"/>
  <c r="O1838" i="5"/>
  <c r="O1982" i="5"/>
  <c r="O2126" i="5"/>
  <c r="O2270" i="5"/>
  <c r="O2414" i="5"/>
  <c r="O2558" i="5"/>
  <c r="O2702" i="5"/>
  <c r="O2846" i="5"/>
  <c r="O2990" i="5"/>
  <c r="O3134" i="5"/>
  <c r="O3278" i="5"/>
  <c r="O3422" i="5"/>
  <c r="O3566" i="5"/>
  <c r="O291" i="5"/>
  <c r="O435" i="5"/>
  <c r="O579" i="5"/>
  <c r="O723" i="5"/>
  <c r="O867" i="5"/>
  <c r="O1011" i="5"/>
  <c r="O1155" i="5"/>
  <c r="O1299" i="5"/>
  <c r="O1443" i="5"/>
  <c r="O1587" i="5"/>
  <c r="O1731" i="5"/>
  <c r="O1875" i="5"/>
  <c r="O2019" i="5"/>
  <c r="O76" i="5"/>
  <c r="O220" i="5"/>
  <c r="O364" i="5"/>
  <c r="O508" i="5"/>
  <c r="O652" i="5"/>
  <c r="O796" i="5"/>
  <c r="O940" i="5"/>
  <c r="O1084" i="5"/>
  <c r="O1228" i="5"/>
  <c r="O1372" i="5"/>
  <c r="O2042" i="5"/>
  <c r="O2654" i="5"/>
  <c r="O3014" i="5"/>
  <c r="O3302" i="5"/>
  <c r="O3590" i="5"/>
  <c r="O459" i="5"/>
  <c r="O747" i="5"/>
  <c r="O1035" i="5"/>
  <c r="O1323" i="5"/>
  <c r="O1611" i="5"/>
  <c r="O1899" i="5"/>
  <c r="O100" i="5"/>
  <c r="O340" i="5"/>
  <c r="O604" i="5"/>
  <c r="O820" i="5"/>
  <c r="O1012" i="5"/>
  <c r="O1192" i="5"/>
  <c r="O1396" i="5"/>
  <c r="O1576" i="5"/>
  <c r="O1744" i="5"/>
  <c r="O1900" i="5"/>
  <c r="O3929" i="5"/>
  <c r="O4085" i="5"/>
  <c r="O4241" i="5"/>
  <c r="O4397" i="5"/>
  <c r="O4553" i="5"/>
  <c r="O4709" i="5"/>
  <c r="O4877" i="5"/>
  <c r="O5033" i="5"/>
  <c r="O5189" i="5"/>
  <c r="O5345" i="5"/>
  <c r="O5501" i="5"/>
  <c r="O5657" i="5"/>
  <c r="O2658" i="5"/>
  <c r="O2838" i="5"/>
  <c r="O2982" i="5"/>
  <c r="O3126" i="5"/>
  <c r="O3270" i="5"/>
  <c r="O3414" i="5"/>
  <c r="O3558" i="5"/>
  <c r="O3702" i="5"/>
  <c r="O3846" i="5"/>
  <c r="O3990" i="5"/>
  <c r="O4134" i="5"/>
  <c r="O4278" i="5"/>
  <c r="O4422" i="5"/>
  <c r="O4566" i="5"/>
  <c r="O115" i="5"/>
  <c r="O547" i="5"/>
  <c r="O967" i="5"/>
  <c r="O1363" i="5"/>
  <c r="O1651" i="5"/>
  <c r="O1939" i="5"/>
  <c r="O2227" i="5"/>
  <c r="O2407" i="5"/>
  <c r="O2551" i="5"/>
  <c r="O2695" i="5"/>
  <c r="O2839" i="5"/>
  <c r="O2983" i="5"/>
  <c r="O3127" i="5"/>
  <c r="O3271" i="5"/>
  <c r="O295" i="5"/>
  <c r="O751" i="5"/>
  <c r="O1195" i="5"/>
  <c r="O1519" i="5"/>
  <c r="O1807" i="5"/>
  <c r="O2095" i="5"/>
  <c r="O80" i="5"/>
  <c r="O392" i="5"/>
  <c r="O680" i="5"/>
  <c r="O992" i="5"/>
  <c r="O1256" i="5"/>
  <c r="O199" i="5"/>
  <c r="O631" i="5"/>
  <c r="O1063" i="5"/>
  <c r="O140" i="5"/>
  <c r="O404" i="5"/>
  <c r="O692" i="5"/>
  <c r="O956" i="5"/>
  <c r="O3106" i="5"/>
  <c r="O3250" i="5"/>
  <c r="O3394" i="5"/>
  <c r="O3538" i="5"/>
  <c r="O3682" i="5"/>
  <c r="O3826" i="5"/>
  <c r="O3970" i="5"/>
  <c r="O4114" i="5"/>
  <c r="O4258" i="5"/>
  <c r="O4402" i="5"/>
  <c r="O4546" i="5"/>
  <c r="O4690" i="5"/>
  <c r="O4834" i="5"/>
  <c r="O4978" i="5"/>
  <c r="O3239" i="5"/>
  <c r="O3383" i="5"/>
  <c r="O3527" i="5"/>
  <c r="O3671" i="5"/>
  <c r="O3815" i="5"/>
  <c r="O3959" i="5"/>
  <c r="O4103" i="5"/>
  <c r="O4247" i="5"/>
  <c r="O4391" i="5"/>
  <c r="O4535" i="5"/>
  <c r="O4679" i="5"/>
  <c r="O4823" i="5"/>
  <c r="O4967" i="5"/>
  <c r="O5111" i="5"/>
  <c r="O2808" i="5"/>
  <c r="O2952" i="5"/>
  <c r="O3096" i="5"/>
  <c r="O3240" i="5"/>
  <c r="O3384" i="5"/>
  <c r="O3528" i="5"/>
  <c r="O3672" i="5"/>
  <c r="O3816" i="5"/>
  <c r="O3960" i="5"/>
  <c r="O4104" i="5"/>
  <c r="O4248" i="5"/>
  <c r="O4392" i="5"/>
  <c r="O4536" i="5"/>
  <c r="O4680" i="5"/>
  <c r="O3109" i="5"/>
  <c r="O3253" i="5"/>
  <c r="O3397" i="5"/>
  <c r="O3541" i="5"/>
  <c r="O3685" i="5"/>
  <c r="O3829" i="5"/>
  <c r="O3973" i="5"/>
  <c r="O4117" i="5"/>
  <c r="O4261" i="5"/>
  <c r="O4405" i="5"/>
  <c r="O4549" i="5"/>
  <c r="O4693" i="5"/>
  <c r="O4837" i="5"/>
  <c r="O3614" i="5"/>
  <c r="O3758" i="5"/>
  <c r="O3902" i="5"/>
  <c r="O4046" i="5"/>
  <c r="O4190" i="5"/>
  <c r="O4334" i="5"/>
  <c r="O4478" i="5"/>
  <c r="O4622" i="5"/>
  <c r="O4766" i="5"/>
  <c r="O4910" i="5"/>
  <c r="O5054" i="5"/>
  <c r="O5198" i="5"/>
  <c r="O5342" i="5"/>
  <c r="O2271" i="5"/>
  <c r="O2415" i="5"/>
  <c r="O2559" i="5"/>
  <c r="O2703" i="5"/>
  <c r="O2847" i="5"/>
  <c r="O2991" i="5"/>
  <c r="O3135" i="5"/>
  <c r="O3279" i="5"/>
  <c r="O3423" i="5"/>
  <c r="O3567" i="5"/>
  <c r="O3711" i="5"/>
  <c r="O3855" i="5"/>
  <c r="O3999" i="5"/>
  <c r="O2152" i="5"/>
  <c r="O2296" i="5"/>
  <c r="O2440" i="5"/>
  <c r="O2584" i="5"/>
  <c r="O2728" i="5"/>
  <c r="O2872" i="5"/>
  <c r="O3016" i="5"/>
  <c r="O3160" i="5"/>
  <c r="O3304" i="5"/>
  <c r="O3448" i="5"/>
  <c r="O3592" i="5"/>
  <c r="O3736" i="5"/>
  <c r="O3880" i="5"/>
  <c r="O5825" i="5"/>
  <c r="O5969" i="5"/>
  <c r="O6113" i="5"/>
  <c r="O6257" i="5"/>
  <c r="O6401" i="5"/>
  <c r="O6545" i="5"/>
  <c r="O6689" i="5"/>
  <c r="O6833" i="5"/>
  <c r="O6977" i="5"/>
  <c r="O4734" i="5"/>
  <c r="O4878" i="5"/>
  <c r="O5022" i="5"/>
  <c r="O2078" i="5"/>
  <c r="O2666" i="5"/>
  <c r="O3038" i="5"/>
  <c r="O3326" i="5"/>
  <c r="O195" i="5"/>
  <c r="O483" i="5"/>
  <c r="O771" i="5"/>
  <c r="O1059" i="5"/>
  <c r="O1347" i="5"/>
  <c r="O1635" i="5"/>
  <c r="O1923" i="5"/>
  <c r="O124" i="5"/>
  <c r="O388" i="5"/>
  <c r="O616" i="5"/>
  <c r="O844" i="5"/>
  <c r="O1024" i="5"/>
  <c r="O1204" i="5"/>
  <c r="O1420" i="5"/>
  <c r="O1588" i="5"/>
  <c r="O1756" i="5"/>
  <c r="O1912" i="5"/>
  <c r="O3941" i="5"/>
  <c r="O4097" i="5"/>
  <c r="O4253" i="5"/>
  <c r="O4409" i="5"/>
  <c r="O4565" i="5"/>
  <c r="O4733" i="5"/>
  <c r="O4889" i="5"/>
  <c r="O5045" i="5"/>
  <c r="O5201" i="5"/>
  <c r="O5357" i="5"/>
  <c r="O5513" i="5"/>
  <c r="O5669" i="5"/>
  <c r="O2670" i="5"/>
  <c r="O2850" i="5"/>
  <c r="O2994" i="5"/>
  <c r="O3138" i="5"/>
  <c r="O3282" i="5"/>
  <c r="O3426" i="5"/>
  <c r="O3570" i="5"/>
  <c r="O3714" i="5"/>
  <c r="O3858" i="5"/>
  <c r="O4002" i="5"/>
  <c r="O4146" i="5"/>
  <c r="O4290" i="5"/>
  <c r="O4434" i="5"/>
  <c r="O4578" i="5"/>
  <c r="O151" i="5"/>
  <c r="O595" i="5"/>
  <c r="O1003" i="5"/>
  <c r="O1387" i="5"/>
  <c r="O1675" i="5"/>
  <c r="O1963" i="5"/>
  <c r="O2251" i="5"/>
  <c r="O2419" i="5"/>
  <c r="O2563" i="5"/>
  <c r="O2707" i="5"/>
  <c r="O2851" i="5"/>
  <c r="O2995" i="5"/>
  <c r="O3139" i="5"/>
  <c r="O3283" i="5"/>
  <c r="O331" i="5"/>
  <c r="O787" i="5"/>
  <c r="O1231" i="5"/>
  <c r="O1543" i="5"/>
  <c r="O1831" i="5"/>
  <c r="O2119" i="5"/>
  <c r="O104" i="5"/>
  <c r="O416" i="5"/>
  <c r="O704" i="5"/>
  <c r="O1016" i="5"/>
  <c r="O1268" i="5"/>
  <c r="O235" i="5"/>
  <c r="O667" i="5"/>
  <c r="O1099" i="5"/>
  <c r="O152" i="5"/>
  <c r="O428" i="5"/>
  <c r="O716" i="5"/>
  <c r="O980" i="5"/>
  <c r="O3118" i="5"/>
  <c r="O3262" i="5"/>
  <c r="O3406" i="5"/>
  <c r="O3550" i="5"/>
  <c r="O3694" i="5"/>
  <c r="O3838" i="5"/>
  <c r="O3982" i="5"/>
  <c r="O4126" i="5"/>
  <c r="O4270" i="5"/>
  <c r="O4414" i="5"/>
  <c r="O4558" i="5"/>
  <c r="O4702" i="5"/>
  <c r="O4846" i="5"/>
  <c r="O4990" i="5"/>
  <c r="O3251" i="5"/>
  <c r="O3395" i="5"/>
  <c r="O3539" i="5"/>
  <c r="O3683" i="5"/>
  <c r="O3827" i="5"/>
  <c r="O3971" i="5"/>
  <c r="O4115" i="5"/>
  <c r="O4259" i="5"/>
  <c r="O4403" i="5"/>
  <c r="O4547" i="5"/>
  <c r="O4691" i="5"/>
  <c r="O4835" i="5"/>
  <c r="O4979" i="5"/>
  <c r="O5123" i="5"/>
  <c r="O2820" i="5"/>
  <c r="O2964" i="5"/>
  <c r="O3108" i="5"/>
  <c r="O3252" i="5"/>
  <c r="O3396" i="5"/>
  <c r="O3540" i="5"/>
  <c r="O3684" i="5"/>
  <c r="O3828" i="5"/>
  <c r="O3972" i="5"/>
  <c r="O4116" i="5"/>
  <c r="O4260" i="5"/>
  <c r="O4404" i="5"/>
  <c r="O4548" i="5"/>
  <c r="O2977" i="5"/>
  <c r="O3121" i="5"/>
  <c r="O3265" i="5"/>
  <c r="O3409" i="5"/>
  <c r="O3553" i="5"/>
  <c r="O3697" i="5"/>
  <c r="O3841" i="5"/>
  <c r="O3985" i="5"/>
  <c r="O4129" i="5"/>
  <c r="O4273" i="5"/>
  <c r="O4417" i="5"/>
  <c r="O4561" i="5"/>
  <c r="O4705" i="5"/>
  <c r="O4849" i="5"/>
  <c r="O3626" i="5"/>
  <c r="O3770" i="5"/>
  <c r="O3914" i="5"/>
  <c r="O4058" i="5"/>
  <c r="O4202" i="5"/>
  <c r="O4346" i="5"/>
  <c r="O4490" i="5"/>
  <c r="O4634" i="5"/>
  <c r="O4778" i="5"/>
  <c r="O4922" i="5"/>
  <c r="O5066" i="5"/>
  <c r="O5210" i="5"/>
  <c r="O5354" i="5"/>
  <c r="O2283" i="5"/>
  <c r="O2427" i="5"/>
  <c r="O2571" i="5"/>
  <c r="O2715" i="5"/>
  <c r="O2859" i="5"/>
  <c r="O3003" i="5"/>
  <c r="O3147" i="5"/>
  <c r="O3291" i="5"/>
  <c r="O3435" i="5"/>
  <c r="O3579" i="5"/>
  <c r="O3723" i="5"/>
  <c r="O3867" i="5"/>
  <c r="O4011" i="5"/>
  <c r="O2164" i="5"/>
  <c r="O2308" i="5"/>
  <c r="O2452" i="5"/>
  <c r="O2596" i="5"/>
  <c r="O2740" i="5"/>
  <c r="O2884" i="5"/>
  <c r="O3028" i="5"/>
  <c r="O3172" i="5"/>
  <c r="O3316" i="5"/>
  <c r="O3460" i="5"/>
  <c r="O2186" i="5"/>
  <c r="O2750" i="5"/>
  <c r="O3050" i="5"/>
  <c r="O3338" i="5"/>
  <c r="O207" i="5"/>
  <c r="O495" i="5"/>
  <c r="O783" i="5"/>
  <c r="O1071" i="5"/>
  <c r="O1359" i="5"/>
  <c r="O1647" i="5"/>
  <c r="O1935" i="5"/>
  <c r="O136" i="5"/>
  <c r="O412" i="5"/>
  <c r="O628" i="5"/>
  <c r="O856" i="5"/>
  <c r="O1036" i="5"/>
  <c r="O1216" i="5"/>
  <c r="O1432" i="5"/>
  <c r="O1600" i="5"/>
  <c r="O1768" i="5"/>
  <c r="O1924" i="5"/>
  <c r="O3953" i="5"/>
  <c r="O4109" i="5"/>
  <c r="O4265" i="5"/>
  <c r="O4421" i="5"/>
  <c r="O4589" i="5"/>
  <c r="O4745" i="5"/>
  <c r="O4901" i="5"/>
  <c r="O5057" i="5"/>
  <c r="O5213" i="5"/>
  <c r="O5369" i="5"/>
  <c r="O5525" i="5"/>
  <c r="O5681" i="5"/>
  <c r="O2706" i="5"/>
  <c r="O2862" i="5"/>
  <c r="O3006" i="5"/>
  <c r="O3150" i="5"/>
  <c r="O3294" i="5"/>
  <c r="O3438" i="5"/>
  <c r="O3582" i="5"/>
  <c r="O3726" i="5"/>
  <c r="O3870" i="5"/>
  <c r="O4014" i="5"/>
  <c r="O4158" i="5"/>
  <c r="O4302" i="5"/>
  <c r="O4446" i="5"/>
  <c r="O4590" i="5"/>
  <c r="O187" i="5"/>
  <c r="O619" i="5"/>
  <c r="O1039" i="5"/>
  <c r="O1411" i="5"/>
  <c r="O1699" i="5"/>
  <c r="O1987" i="5"/>
  <c r="O2275" i="5"/>
  <c r="O2431" i="5"/>
  <c r="O2575" i="5"/>
  <c r="O2719" i="5"/>
  <c r="O2863" i="5"/>
  <c r="O3007" i="5"/>
  <c r="O3151" i="5"/>
  <c r="O3295" i="5"/>
  <c r="O367" i="5"/>
  <c r="O823" i="5"/>
  <c r="O1255" i="5"/>
  <c r="O1567" i="5"/>
  <c r="O1855" i="5"/>
  <c r="O2143" i="5"/>
  <c r="O128" i="5"/>
  <c r="O440" i="5"/>
  <c r="O728" i="5"/>
  <c r="O1040" i="5"/>
  <c r="O1280" i="5"/>
  <c r="O271" i="5"/>
  <c r="O703" i="5"/>
  <c r="O1135" i="5"/>
  <c r="O176" i="5"/>
  <c r="O452" i="5"/>
  <c r="O740" i="5"/>
  <c r="O1004" i="5"/>
  <c r="O3130" i="5"/>
  <c r="O3274" i="5"/>
  <c r="O3418" i="5"/>
  <c r="O3562" i="5"/>
  <c r="O3706" i="5"/>
  <c r="O3850" i="5"/>
  <c r="O3994" i="5"/>
  <c r="O4138" i="5"/>
  <c r="O4282" i="5"/>
  <c r="O4426" i="5"/>
  <c r="O4570" i="5"/>
  <c r="O4714" i="5"/>
  <c r="O4858" i="5"/>
  <c r="O5002" i="5"/>
  <c r="O3263" i="5"/>
  <c r="O3407" i="5"/>
  <c r="O3551" i="5"/>
  <c r="O3695" i="5"/>
  <c r="O3839" i="5"/>
  <c r="O3983" i="5"/>
  <c r="O4127" i="5"/>
  <c r="O4271" i="5"/>
  <c r="O4415" i="5"/>
  <c r="O4559" i="5"/>
  <c r="O4703" i="5"/>
  <c r="O4847" i="5"/>
  <c r="O4991" i="5"/>
  <c r="O5135" i="5"/>
  <c r="O2832" i="5"/>
  <c r="O2976" i="5"/>
  <c r="O3120" i="5"/>
  <c r="O3264" i="5"/>
  <c r="O3408" i="5"/>
  <c r="O3552" i="5"/>
  <c r="O3696" i="5"/>
  <c r="O3840" i="5"/>
  <c r="O3984" i="5"/>
  <c r="O4128" i="5"/>
  <c r="O4272" i="5"/>
  <c r="O4416" i="5"/>
  <c r="O4560" i="5"/>
  <c r="O2989" i="5"/>
  <c r="O3133" i="5"/>
  <c r="O3277" i="5"/>
  <c r="O3421" i="5"/>
  <c r="O3565" i="5"/>
  <c r="O3709" i="5"/>
  <c r="O3853" i="5"/>
  <c r="O3997" i="5"/>
  <c r="O4141" i="5"/>
  <c r="O4285" i="5"/>
  <c r="O4429" i="5"/>
  <c r="O4573" i="5"/>
  <c r="O4717" i="5"/>
  <c r="O4861" i="5"/>
  <c r="O3638" i="5"/>
  <c r="O3782" i="5"/>
  <c r="O3926" i="5"/>
  <c r="O4070" i="5"/>
  <c r="O4214" i="5"/>
  <c r="O4358" i="5"/>
  <c r="O4502" i="5"/>
  <c r="O4646" i="5"/>
  <c r="O4790" i="5"/>
  <c r="O4934" i="5"/>
  <c r="O5078" i="5"/>
  <c r="O5222" i="5"/>
  <c r="O2151" i="5"/>
  <c r="O2295" i="5"/>
  <c r="O2439" i="5"/>
  <c r="O2583" i="5"/>
  <c r="O2727" i="5"/>
  <c r="O2871" i="5"/>
  <c r="O3015" i="5"/>
  <c r="O3159" i="5"/>
  <c r="O3303" i="5"/>
  <c r="O3447" i="5"/>
  <c r="O3591" i="5"/>
  <c r="O3735" i="5"/>
  <c r="O3879" i="5"/>
  <c r="O2032" i="5"/>
  <c r="O2176" i="5"/>
  <c r="O2320" i="5"/>
  <c r="O2464" i="5"/>
  <c r="O2608" i="5"/>
  <c r="O2752" i="5"/>
  <c r="O2896" i="5"/>
  <c r="O3040" i="5"/>
  <c r="O3184" i="5"/>
  <c r="O3328" i="5"/>
  <c r="O3472" i="5"/>
  <c r="O3616" i="5"/>
  <c r="O3760" i="5"/>
  <c r="O3904" i="5"/>
  <c r="O5849" i="5"/>
  <c r="O5993" i="5"/>
  <c r="O6137" i="5"/>
  <c r="O6281" i="5"/>
  <c r="O6425" i="5"/>
  <c r="O6569" i="5"/>
  <c r="O6713" i="5"/>
  <c r="O6857" i="5"/>
  <c r="O7001" i="5"/>
  <c r="O4758" i="5"/>
  <c r="O4902" i="5"/>
  <c r="O5046" i="5"/>
  <c r="O5190" i="5"/>
  <c r="O5334" i="5"/>
  <c r="O5478" i="5"/>
  <c r="O5622" i="5"/>
  <c r="O5766" i="5"/>
  <c r="O5910" i="5"/>
  <c r="O6054" i="5"/>
  <c r="O6198" i="5"/>
  <c r="O6342" i="5"/>
  <c r="O2222" i="5"/>
  <c r="O2762" i="5"/>
  <c r="O3086" i="5"/>
  <c r="O3374" i="5"/>
  <c r="O243" i="5"/>
  <c r="O531" i="5"/>
  <c r="O819" i="5"/>
  <c r="O1107" i="5"/>
  <c r="O1395" i="5"/>
  <c r="O1683" i="5"/>
  <c r="O1971" i="5"/>
  <c r="O172" i="5"/>
  <c r="O424" i="5"/>
  <c r="O640" i="5"/>
  <c r="O868" i="5"/>
  <c r="O1048" i="5"/>
  <c r="O1252" i="5"/>
  <c r="O1444" i="5"/>
  <c r="O1612" i="5"/>
  <c r="O1780" i="5"/>
  <c r="O1936" i="5"/>
  <c r="O3965" i="5"/>
  <c r="O4121" i="5"/>
  <c r="O4277" i="5"/>
  <c r="O4445" i="5"/>
  <c r="O4601" i="5"/>
  <c r="O4757" i="5"/>
  <c r="O4913" i="5"/>
  <c r="O5069" i="5"/>
  <c r="O5225" i="5"/>
  <c r="O5381" i="5"/>
  <c r="O5537" i="5"/>
  <c r="O5693" i="5"/>
  <c r="O2718" i="5"/>
  <c r="O2874" i="5"/>
  <c r="O3018" i="5"/>
  <c r="O3162" i="5"/>
  <c r="O3306" i="5"/>
  <c r="O3450" i="5"/>
  <c r="O3594" i="5"/>
  <c r="O3738" i="5"/>
  <c r="O3882" i="5"/>
  <c r="O4026" i="5"/>
  <c r="O4170" i="5"/>
  <c r="O4314" i="5"/>
  <c r="O4458" i="5"/>
  <c r="O4602" i="5"/>
  <c r="O247" i="5"/>
  <c r="O655" i="5"/>
  <c r="O1075" i="5"/>
  <c r="O1435" i="5"/>
  <c r="O1723" i="5"/>
  <c r="O2011" i="5"/>
  <c r="O2287" i="5"/>
  <c r="O2443" i="5"/>
  <c r="O2587" i="5"/>
  <c r="O2731" i="5"/>
  <c r="O2875" i="5"/>
  <c r="O3019" i="5"/>
  <c r="O3163" i="5"/>
  <c r="O3307" i="5"/>
  <c r="O403" i="5"/>
  <c r="O859" i="5"/>
  <c r="O1291" i="5"/>
  <c r="O1591" i="5"/>
  <c r="O1879" i="5"/>
  <c r="O2167" i="5"/>
  <c r="O164" i="5"/>
  <c r="O464" i="5"/>
  <c r="O764" i="5"/>
  <c r="O1064" i="5"/>
  <c r="O1292" i="5"/>
  <c r="O319" i="5"/>
  <c r="O739" i="5"/>
  <c r="O1171" i="5"/>
  <c r="O200" i="5"/>
  <c r="O476" i="5"/>
  <c r="O752" i="5"/>
  <c r="O1028" i="5"/>
  <c r="O3142" i="5"/>
  <c r="O3286" i="5"/>
  <c r="O3430" i="5"/>
  <c r="O3574" i="5"/>
  <c r="O3718" i="5"/>
  <c r="O3862" i="5"/>
  <c r="O4006" i="5"/>
  <c r="O4150" i="5"/>
  <c r="O4294" i="5"/>
  <c r="O4438" i="5"/>
  <c r="O4582" i="5"/>
  <c r="O4726" i="5"/>
  <c r="O4870" i="5"/>
  <c r="O5014" i="5"/>
  <c r="O3275" i="5"/>
  <c r="O3419" i="5"/>
  <c r="O3563" i="5"/>
  <c r="O3707" i="5"/>
  <c r="O3851" i="5"/>
  <c r="O3995" i="5"/>
  <c r="O4139" i="5"/>
  <c r="O4283" i="5"/>
  <c r="O4427" i="5"/>
  <c r="O4571" i="5"/>
  <c r="O4715" i="5"/>
  <c r="O4859" i="5"/>
  <c r="O5003" i="5"/>
  <c r="O5147" i="5"/>
  <c r="O2844" i="5"/>
  <c r="O2988" i="5"/>
  <c r="O3132" i="5"/>
  <c r="O3276" i="5"/>
  <c r="O3420" i="5"/>
  <c r="O3564" i="5"/>
  <c r="O3708" i="5"/>
  <c r="O3852" i="5"/>
  <c r="O3996" i="5"/>
  <c r="O4140" i="5"/>
  <c r="O4284" i="5"/>
  <c r="O4428" i="5"/>
  <c r="O4572" i="5"/>
  <c r="O3001" i="5"/>
  <c r="O3145" i="5"/>
  <c r="O3289" i="5"/>
  <c r="O3433" i="5"/>
  <c r="O3577" i="5"/>
  <c r="O3721" i="5"/>
  <c r="O3865" i="5"/>
  <c r="O4009" i="5"/>
  <c r="O4153" i="5"/>
  <c r="O4297" i="5"/>
  <c r="O4441" i="5"/>
  <c r="O4585" i="5"/>
  <c r="O4729" i="5"/>
  <c r="O4873" i="5"/>
  <c r="O3650" i="5"/>
  <c r="O3794" i="5"/>
  <c r="O3938" i="5"/>
  <c r="O4082" i="5"/>
  <c r="O4226" i="5"/>
  <c r="O4370" i="5"/>
  <c r="O4514" i="5"/>
  <c r="O4658" i="5"/>
  <c r="O4802" i="5"/>
  <c r="O4946" i="5"/>
  <c r="O5090" i="5"/>
  <c r="O5234" i="5"/>
  <c r="O2163" i="5"/>
  <c r="O2307" i="5"/>
  <c r="O2451" i="5"/>
  <c r="O2595" i="5"/>
  <c r="O2739" i="5"/>
  <c r="O2883" i="5"/>
  <c r="O3027" i="5"/>
  <c r="O3171" i="5"/>
  <c r="O3315" i="5"/>
  <c r="O3459" i="5"/>
  <c r="O3603" i="5"/>
  <c r="O3747" i="5"/>
  <c r="O3891" i="5"/>
  <c r="O2044" i="5"/>
  <c r="O2188" i="5"/>
  <c r="O2332" i="5"/>
  <c r="O2476" i="5"/>
  <c r="O2620" i="5"/>
  <c r="O2764" i="5"/>
  <c r="O2330" i="5"/>
  <c r="O2798" i="5"/>
  <c r="O3098" i="5"/>
  <c r="O3386" i="5"/>
  <c r="O255" i="5"/>
  <c r="O543" i="5"/>
  <c r="O831" i="5"/>
  <c r="O1119" i="5"/>
  <c r="O1407" i="5"/>
  <c r="O1695" i="5"/>
  <c r="O1983" i="5"/>
  <c r="O184" i="5"/>
  <c r="O448" i="5"/>
  <c r="O676" i="5"/>
  <c r="O880" i="5"/>
  <c r="O1060" i="5"/>
  <c r="O1276" i="5"/>
  <c r="O1456" i="5"/>
  <c r="O1624" i="5"/>
  <c r="O1792" i="5"/>
  <c r="O1948" i="5"/>
  <c r="O3977" i="5"/>
  <c r="O4133" i="5"/>
  <c r="O4301" i="5"/>
  <c r="O4457" i="5"/>
  <c r="O4613" i="5"/>
  <c r="O4769" i="5"/>
  <c r="O4925" i="5"/>
  <c r="O5081" i="5"/>
  <c r="O5237" i="5"/>
  <c r="O5393" i="5"/>
  <c r="O5549" i="5"/>
  <c r="O5705" i="5"/>
  <c r="O2730" i="5"/>
  <c r="O2886" i="5"/>
  <c r="O3030" i="5"/>
  <c r="O3174" i="5"/>
  <c r="O3318" i="5"/>
  <c r="O3462" i="5"/>
  <c r="O3606" i="5"/>
  <c r="O3750" i="5"/>
  <c r="O3894" i="5"/>
  <c r="O4038" i="5"/>
  <c r="O4182" i="5"/>
  <c r="O4326" i="5"/>
  <c r="O4470" i="5"/>
  <c r="O4614" i="5"/>
  <c r="O283" i="5"/>
  <c r="O691" i="5"/>
  <c r="O1111" i="5"/>
  <c r="O1459" i="5"/>
  <c r="O1747" i="5"/>
  <c r="O2035" i="5"/>
  <c r="O2299" i="5"/>
  <c r="O2455" i="5"/>
  <c r="O2599" i="5"/>
  <c r="O2743" i="5"/>
  <c r="O2887" i="5"/>
  <c r="O3031" i="5"/>
  <c r="O3175" i="5"/>
  <c r="O10750" i="5"/>
  <c r="O439" i="5"/>
  <c r="O895" i="5"/>
  <c r="O1315" i="5"/>
  <c r="O1615" i="5"/>
  <c r="O1903" i="5"/>
  <c r="O2191" i="5"/>
  <c r="O188" i="5"/>
  <c r="O488" i="5"/>
  <c r="O788" i="5"/>
  <c r="O1088" i="5"/>
  <c r="O1304" i="5"/>
  <c r="O355" i="5"/>
  <c r="O775" i="5"/>
  <c r="O1207" i="5"/>
  <c r="O224" i="5"/>
  <c r="O500" i="5"/>
  <c r="O776" i="5"/>
  <c r="O1052" i="5"/>
  <c r="O3154" i="5"/>
  <c r="O3298" i="5"/>
  <c r="O3442" i="5"/>
  <c r="O3586" i="5"/>
  <c r="O3730" i="5"/>
  <c r="O3874" i="5"/>
  <c r="O4018" i="5"/>
  <c r="O4162" i="5"/>
  <c r="O4306" i="5"/>
  <c r="O4450" i="5"/>
  <c r="O4594" i="5"/>
  <c r="O4738" i="5"/>
  <c r="O4882" i="5"/>
  <c r="O5026" i="5"/>
  <c r="O3287" i="5"/>
  <c r="O3431" i="5"/>
  <c r="O3575" i="5"/>
  <c r="O3719" i="5"/>
  <c r="O3863" i="5"/>
  <c r="O4007" i="5"/>
  <c r="O4151" i="5"/>
  <c r="O4295" i="5"/>
  <c r="O4439" i="5"/>
  <c r="O4583" i="5"/>
  <c r="O4727" i="5"/>
  <c r="O4871" i="5"/>
  <c r="O5015" i="5"/>
  <c r="O5159" i="5"/>
  <c r="O2856" i="5"/>
  <c r="O3000" i="5"/>
  <c r="O3144" i="5"/>
  <c r="O3288" i="5"/>
  <c r="O3432" i="5"/>
  <c r="O3576" i="5"/>
  <c r="O3720" i="5"/>
  <c r="O3864" i="5"/>
  <c r="O4008" i="5"/>
  <c r="O4152" i="5"/>
  <c r="O4296" i="5"/>
  <c r="O4440" i="5"/>
  <c r="O4584" i="5"/>
  <c r="O3013" i="5"/>
  <c r="O3157" i="5"/>
  <c r="O3301" i="5"/>
  <c r="O3445" i="5"/>
  <c r="O3589" i="5"/>
  <c r="O3733" i="5"/>
  <c r="O3877" i="5"/>
  <c r="O4021" i="5"/>
  <c r="O4165" i="5"/>
  <c r="O4309" i="5"/>
  <c r="O4453" i="5"/>
  <c r="O4597" i="5"/>
  <c r="O4741" i="5"/>
  <c r="O4885" i="5"/>
  <c r="O3662" i="5"/>
  <c r="O3806" i="5"/>
  <c r="O3950" i="5"/>
  <c r="O4094" i="5"/>
  <c r="O4238" i="5"/>
  <c r="O4382" i="5"/>
  <c r="O4526" i="5"/>
  <c r="O4670" i="5"/>
  <c r="O4814" i="5"/>
  <c r="O4958" i="5"/>
  <c r="O5102" i="5"/>
  <c r="O5246" i="5"/>
  <c r="O2175" i="5"/>
  <c r="O2319" i="5"/>
  <c r="O2463" i="5"/>
  <c r="O2607" i="5"/>
  <c r="O2751" i="5"/>
  <c r="O2895" i="5"/>
  <c r="O3039" i="5"/>
  <c r="O3183" i="5"/>
  <c r="O3327" i="5"/>
  <c r="O3471" i="5"/>
  <c r="O3615" i="5"/>
  <c r="O3759" i="5"/>
  <c r="O2366" i="5"/>
  <c r="O2810" i="5"/>
  <c r="O3110" i="5"/>
  <c r="O3398" i="5"/>
  <c r="O267" i="5"/>
  <c r="O555" i="5"/>
  <c r="O843" i="5"/>
  <c r="O1131" i="5"/>
  <c r="O1419" i="5"/>
  <c r="O1707" i="5"/>
  <c r="O1995" i="5"/>
  <c r="O196" i="5"/>
  <c r="O460" i="5"/>
  <c r="O700" i="5"/>
  <c r="O892" i="5"/>
  <c r="O1072" i="5"/>
  <c r="O1288" i="5"/>
  <c r="O1468" i="5"/>
  <c r="O1636" i="5"/>
  <c r="O1804" i="5"/>
  <c r="O1960" i="5"/>
  <c r="O3989" i="5"/>
  <c r="O4157" i="5"/>
  <c r="O4313" i="5"/>
  <c r="O4469" i="5"/>
  <c r="O4625" i="5"/>
  <c r="O4781" i="5"/>
  <c r="O4937" i="5"/>
  <c r="O5093" i="5"/>
  <c r="O5249" i="5"/>
  <c r="O5405" i="5"/>
  <c r="O5561" i="5"/>
  <c r="O5717" i="5"/>
  <c r="O2754" i="5"/>
  <c r="O2898" i="5"/>
  <c r="O3042" i="5"/>
  <c r="O3186" i="5"/>
  <c r="O3330" i="5"/>
  <c r="O3474" i="5"/>
  <c r="O3618" i="5"/>
  <c r="O3762" i="5"/>
  <c r="O3906" i="5"/>
  <c r="O4050" i="5"/>
  <c r="O4194" i="5"/>
  <c r="O4338" i="5"/>
  <c r="O4482" i="5"/>
  <c r="O4626" i="5"/>
  <c r="O307" i="5"/>
  <c r="O727" i="5"/>
  <c r="O1147" i="5"/>
  <c r="O1483" i="5"/>
  <c r="O1771" i="5"/>
  <c r="O2059" i="5"/>
  <c r="O2311" i="5"/>
  <c r="O2467" i="5"/>
  <c r="O2611" i="5"/>
  <c r="O2755" i="5"/>
  <c r="O2899" i="5"/>
  <c r="O3043" i="5"/>
  <c r="O3187" i="5"/>
  <c r="O43" i="5"/>
  <c r="O487" i="5"/>
  <c r="O931" i="5"/>
  <c r="O1351" i="5"/>
  <c r="O1639" i="5"/>
  <c r="O1927" i="5"/>
  <c r="O2215" i="5"/>
  <c r="O212" i="5"/>
  <c r="O512" i="5"/>
  <c r="O812" i="5"/>
  <c r="O1112" i="5"/>
  <c r="O1316" i="5"/>
  <c r="O391" i="5"/>
  <c r="O811" i="5"/>
  <c r="O1243" i="5"/>
  <c r="O248" i="5"/>
  <c r="O524" i="5"/>
  <c r="O800" i="5"/>
  <c r="O1076" i="5"/>
  <c r="O3166" i="5"/>
  <c r="O3310" i="5"/>
  <c r="O3454" i="5"/>
  <c r="O3598" i="5"/>
  <c r="O3742" i="5"/>
  <c r="O3886" i="5"/>
  <c r="O4030" i="5"/>
  <c r="O4174" i="5"/>
  <c r="O4318" i="5"/>
  <c r="O4462" i="5"/>
  <c r="O4606" i="5"/>
  <c r="O4750" i="5"/>
  <c r="O4894" i="5"/>
  <c r="O5038" i="5"/>
  <c r="O3299" i="5"/>
  <c r="O3443" i="5"/>
  <c r="O3587" i="5"/>
  <c r="O3731" i="5"/>
  <c r="O3875" i="5"/>
  <c r="O4019" i="5"/>
  <c r="O4163" i="5"/>
  <c r="O4307" i="5"/>
  <c r="O4451" i="5"/>
  <c r="O4595" i="5"/>
  <c r="O4739" i="5"/>
  <c r="O4883" i="5"/>
  <c r="O5027" i="5"/>
  <c r="O5171" i="5"/>
  <c r="O2868" i="5"/>
  <c r="O3012" i="5"/>
  <c r="O3156" i="5"/>
  <c r="O3300" i="5"/>
  <c r="O3444" i="5"/>
  <c r="O3588" i="5"/>
  <c r="O3732" i="5"/>
  <c r="O3876" i="5"/>
  <c r="O4020" i="5"/>
  <c r="O4164" i="5"/>
  <c r="O4308" i="5"/>
  <c r="O4452" i="5"/>
  <c r="O4596" i="5"/>
  <c r="O3025" i="5"/>
  <c r="O3169" i="5"/>
  <c r="O3313" i="5"/>
  <c r="O3457" i="5"/>
  <c r="O3601" i="5"/>
  <c r="O3745" i="5"/>
  <c r="O3889" i="5"/>
  <c r="O4033" i="5"/>
  <c r="O4177" i="5"/>
  <c r="O4321" i="5"/>
  <c r="O4465" i="5"/>
  <c r="O4609" i="5"/>
  <c r="O4753" i="5"/>
  <c r="O4897" i="5"/>
  <c r="O3674" i="5"/>
  <c r="O3818" i="5"/>
  <c r="O3962" i="5"/>
  <c r="O4106" i="5"/>
  <c r="O4250" i="5"/>
  <c r="O4394" i="5"/>
  <c r="O4538" i="5"/>
  <c r="O4682" i="5"/>
  <c r="O4826" i="5"/>
  <c r="O4970" i="5"/>
  <c r="O5114" i="5"/>
  <c r="O5258" i="5"/>
  <c r="O2187" i="5"/>
  <c r="O2331" i="5"/>
  <c r="O2475" i="5"/>
  <c r="O2619" i="5"/>
  <c r="O2763" i="5"/>
  <c r="O2907" i="5"/>
  <c r="O3051" i="5"/>
  <c r="O3195" i="5"/>
  <c r="O3339" i="5"/>
  <c r="O3483" i="5"/>
  <c r="O3627" i="5"/>
  <c r="O3771" i="5"/>
  <c r="O3915" i="5"/>
  <c r="O2068" i="5"/>
  <c r="O2212" i="5"/>
  <c r="O2356" i="5"/>
  <c r="O2500" i="5"/>
  <c r="O2378" i="5"/>
  <c r="O2870" i="5"/>
  <c r="O3158" i="5"/>
  <c r="O3446" i="5"/>
  <c r="O315" i="5"/>
  <c r="O603" i="5"/>
  <c r="O891" i="5"/>
  <c r="O1179" i="5"/>
  <c r="O1467" i="5"/>
  <c r="O1755" i="5"/>
  <c r="O2043" i="5"/>
  <c r="O244" i="5"/>
  <c r="O472" i="5"/>
  <c r="O712" i="5"/>
  <c r="O904" i="5"/>
  <c r="O1108" i="5"/>
  <c r="O1300" i="5"/>
  <c r="O1480" i="5"/>
  <c r="O1648" i="5"/>
  <c r="O1816" i="5"/>
  <c r="O1972" i="5"/>
  <c r="O4013" i="5"/>
  <c r="O4169" i="5"/>
  <c r="O4325" i="5"/>
  <c r="O4481" i="5"/>
  <c r="O4637" i="5"/>
  <c r="O4793" i="5"/>
  <c r="O4949" i="5"/>
  <c r="O5105" i="5"/>
  <c r="O5261" i="5"/>
  <c r="O5417" i="5"/>
  <c r="O5573" i="5"/>
  <c r="O5741" i="5"/>
  <c r="O2766" i="5"/>
  <c r="O2910" i="5"/>
  <c r="O3054" i="5"/>
  <c r="O3198" i="5"/>
  <c r="O3342" i="5"/>
  <c r="O3486" i="5"/>
  <c r="O3630" i="5"/>
  <c r="O3774" i="5"/>
  <c r="O3918" i="5"/>
  <c r="O4062" i="5"/>
  <c r="O4206" i="5"/>
  <c r="O4350" i="5"/>
  <c r="O4494" i="5"/>
  <c r="O4638" i="5"/>
  <c r="O343" i="5"/>
  <c r="O763" i="5"/>
  <c r="O1183" i="5"/>
  <c r="O1507" i="5"/>
  <c r="O1795" i="5"/>
  <c r="O2083" i="5"/>
  <c r="O2323" i="5"/>
  <c r="O2479" i="5"/>
  <c r="O2623" i="5"/>
  <c r="O2767" i="5"/>
  <c r="O2911" i="5"/>
  <c r="O3055" i="5"/>
  <c r="O3199" i="5"/>
  <c r="O79" i="5"/>
  <c r="O523" i="5"/>
  <c r="O979" i="5"/>
  <c r="O1375" i="5"/>
  <c r="O1663" i="5"/>
  <c r="O1951" i="5"/>
  <c r="O2239" i="5"/>
  <c r="O236" i="5"/>
  <c r="O536" i="5"/>
  <c r="O836" i="5"/>
  <c r="O1136" i="5"/>
  <c r="O1328" i="5"/>
  <c r="O427" i="5"/>
  <c r="O847" i="5"/>
  <c r="O1327" i="5"/>
  <c r="O272" i="5"/>
  <c r="O548" i="5"/>
  <c r="O824" i="5"/>
  <c r="O1100" i="5"/>
  <c r="O3178" i="5"/>
  <c r="O3322" i="5"/>
  <c r="O3466" i="5"/>
  <c r="O3610" i="5"/>
  <c r="O3754" i="5"/>
  <c r="O3898" i="5"/>
  <c r="O4042" i="5"/>
  <c r="O4186" i="5"/>
  <c r="O4330" i="5"/>
  <c r="O4474" i="5"/>
  <c r="O4618" i="5"/>
  <c r="O4762" i="5"/>
  <c r="O4906" i="5"/>
  <c r="O5050" i="5"/>
  <c r="O3311" i="5"/>
  <c r="O3455" i="5"/>
  <c r="O3599" i="5"/>
  <c r="O3743" i="5"/>
  <c r="O3887" i="5"/>
  <c r="O4031" i="5"/>
  <c r="O4175" i="5"/>
  <c r="O4319" i="5"/>
  <c r="O4463" i="5"/>
  <c r="O4607" i="5"/>
  <c r="O4751" i="5"/>
  <c r="O4895" i="5"/>
  <c r="O5039" i="5"/>
  <c r="O5183" i="5"/>
  <c r="O2880" i="5"/>
  <c r="O3024" i="5"/>
  <c r="O3168" i="5"/>
  <c r="O3312" i="5"/>
  <c r="O3456" i="5"/>
  <c r="O3600" i="5"/>
  <c r="O3744" i="5"/>
  <c r="O3888" i="5"/>
  <c r="O4032" i="5"/>
  <c r="O4176" i="5"/>
  <c r="O4320" i="5"/>
  <c r="O4464" i="5"/>
  <c r="O4608" i="5"/>
  <c r="O3037" i="5"/>
  <c r="O3181" i="5"/>
  <c r="O3325" i="5"/>
  <c r="O3469" i="5"/>
  <c r="O3613" i="5"/>
  <c r="O3757" i="5"/>
  <c r="O3901" i="5"/>
  <c r="O4045" i="5"/>
  <c r="O4189" i="5"/>
  <c r="O4333" i="5"/>
  <c r="O4477" i="5"/>
  <c r="O4621" i="5"/>
  <c r="O4765" i="5"/>
  <c r="O4909" i="5"/>
  <c r="O3686" i="5"/>
  <c r="O3830" i="5"/>
  <c r="O3974" i="5"/>
  <c r="O4118" i="5"/>
  <c r="O4262" i="5"/>
  <c r="O4406" i="5"/>
  <c r="O4550" i="5"/>
  <c r="O4694" i="5"/>
  <c r="O4838" i="5"/>
  <c r="O4982" i="5"/>
  <c r="O5126" i="5"/>
  <c r="O5270" i="5"/>
  <c r="O2199" i="5"/>
  <c r="O2343" i="5"/>
  <c r="O2487" i="5"/>
  <c r="O2631" i="5"/>
  <c r="O2775" i="5"/>
  <c r="O2919" i="5"/>
  <c r="O3063" i="5"/>
  <c r="O3207" i="5"/>
  <c r="O3351" i="5"/>
  <c r="O3495" i="5"/>
  <c r="O3639" i="5"/>
  <c r="O3783" i="5"/>
  <c r="O3927" i="5"/>
  <c r="O2080" i="5"/>
  <c r="O2224" i="5"/>
  <c r="O2368" i="5"/>
  <c r="O2512" i="5"/>
  <c r="O2656" i="5"/>
  <c r="O2800" i="5"/>
  <c r="O2944" i="5"/>
  <c r="O3088" i="5"/>
  <c r="O3232" i="5"/>
  <c r="O3376" i="5"/>
  <c r="O3520" i="5"/>
  <c r="O3664" i="5"/>
  <c r="O3808" i="5"/>
  <c r="O3952" i="5"/>
  <c r="O5897" i="5"/>
  <c r="O6041" i="5"/>
  <c r="O6185" i="5"/>
  <c r="O6329" i="5"/>
  <c r="O2474" i="5"/>
  <c r="O2894" i="5"/>
  <c r="O3182" i="5"/>
  <c r="O3470" i="5"/>
  <c r="O339" i="5"/>
  <c r="O627" i="5"/>
  <c r="O915" i="5"/>
  <c r="O1203" i="5"/>
  <c r="O1491" i="5"/>
  <c r="O1779" i="5"/>
  <c r="O2067" i="5"/>
  <c r="O268" i="5"/>
  <c r="O484" i="5"/>
  <c r="O736" i="5"/>
  <c r="O916" i="5"/>
  <c r="O1132" i="5"/>
  <c r="O1312" i="5"/>
  <c r="O1492" i="5"/>
  <c r="O1660" i="5"/>
  <c r="O1828" i="5"/>
  <c r="O1996" i="5"/>
  <c r="O4025" i="5"/>
  <c r="O4181" i="5"/>
  <c r="O4337" i="5"/>
  <c r="O4493" i="5"/>
  <c r="O4649" i="5"/>
  <c r="O4805" i="5"/>
  <c r="O4961" i="5"/>
  <c r="O5117" i="5"/>
  <c r="O5273" i="5"/>
  <c r="O5429" i="5"/>
  <c r="O5597" i="5"/>
  <c r="O5753" i="5"/>
  <c r="O2778" i="5"/>
  <c r="O2922" i="5"/>
  <c r="O3066" i="5"/>
  <c r="O3210" i="5"/>
  <c r="O3354" i="5"/>
  <c r="O3498" i="5"/>
  <c r="O3642" i="5"/>
  <c r="O3786" i="5"/>
  <c r="O3930" i="5"/>
  <c r="O4074" i="5"/>
  <c r="O4218" i="5"/>
  <c r="O4362" i="5"/>
  <c r="O4506" i="5"/>
  <c r="O4650" i="5"/>
  <c r="O379" i="5"/>
  <c r="O799" i="5"/>
  <c r="O1219" i="5"/>
  <c r="O1531" i="5"/>
  <c r="O1819" i="5"/>
  <c r="O2107" i="5"/>
  <c r="O2335" i="5"/>
  <c r="O2491" i="5"/>
  <c r="O2635" i="5"/>
  <c r="O2779" i="5"/>
  <c r="O2923" i="5"/>
  <c r="O3067" i="5"/>
  <c r="O3211" i="5"/>
  <c r="O127" i="5"/>
  <c r="O571" i="5"/>
  <c r="O1015" i="5"/>
  <c r="O1399" i="5"/>
  <c r="O1687" i="5"/>
  <c r="O1975" i="5"/>
  <c r="O2263" i="5"/>
  <c r="O260" i="5"/>
  <c r="O560" i="5"/>
  <c r="O860" i="5"/>
  <c r="O1160" i="5"/>
  <c r="O31" i="5"/>
  <c r="O463" i="5"/>
  <c r="O883" i="5"/>
  <c r="O20" i="5"/>
  <c r="O296" i="5"/>
  <c r="O572" i="5"/>
  <c r="O848" i="5"/>
  <c r="O1124" i="5"/>
  <c r="O3190" i="5"/>
  <c r="O3334" i="5"/>
  <c r="O3478" i="5"/>
  <c r="O3622" i="5"/>
  <c r="O3766" i="5"/>
  <c r="O3910" i="5"/>
  <c r="O4054" i="5"/>
  <c r="O4198" i="5"/>
  <c r="O4342" i="5"/>
  <c r="O4486" i="5"/>
  <c r="O4630" i="5"/>
  <c r="O4774" i="5"/>
  <c r="O4918" i="5"/>
  <c r="O3179" i="5"/>
  <c r="O3323" i="5"/>
  <c r="O3467" i="5"/>
  <c r="O3611" i="5"/>
  <c r="O3755" i="5"/>
  <c r="O3899" i="5"/>
  <c r="O4043" i="5"/>
  <c r="O4187" i="5"/>
  <c r="O4331" i="5"/>
  <c r="O4475" i="5"/>
  <c r="O4619" i="5"/>
  <c r="O4763" i="5"/>
  <c r="O4907" i="5"/>
  <c r="O5051" i="5"/>
  <c r="O5195" i="5"/>
  <c r="O2892" i="5"/>
  <c r="O3036" i="5"/>
  <c r="O3180" i="5"/>
  <c r="O3324" i="5"/>
  <c r="O3468" i="5"/>
  <c r="O3612" i="5"/>
  <c r="O3756" i="5"/>
  <c r="O3900" i="5"/>
  <c r="O4044" i="5"/>
  <c r="O4188" i="5"/>
  <c r="O4332" i="5"/>
  <c r="O4476" i="5"/>
  <c r="O4620" i="5"/>
  <c r="O3049" i="5"/>
  <c r="O3193" i="5"/>
  <c r="O3337" i="5"/>
  <c r="O3481" i="5"/>
  <c r="O3625" i="5"/>
  <c r="O3769" i="5"/>
  <c r="O3913" i="5"/>
  <c r="O4057" i="5"/>
  <c r="O4201" i="5"/>
  <c r="O4345" i="5"/>
  <c r="O4489" i="5"/>
  <c r="O4633" i="5"/>
  <c r="O4777" i="5"/>
  <c r="O4921" i="5"/>
  <c r="O3698" i="5"/>
  <c r="O3842" i="5"/>
  <c r="O3986" i="5"/>
  <c r="O4130" i="5"/>
  <c r="O4274" i="5"/>
  <c r="O4418" i="5"/>
  <c r="O4562" i="5"/>
  <c r="O4706" i="5"/>
  <c r="O4850" i="5"/>
  <c r="O4994" i="5"/>
  <c r="O5138" i="5"/>
  <c r="O5282" i="5"/>
  <c r="O2211" i="5"/>
  <c r="O2355" i="5"/>
  <c r="O2499" i="5"/>
  <c r="O2643" i="5"/>
  <c r="O2787" i="5"/>
  <c r="O2931" i="5"/>
  <c r="O3075" i="5"/>
  <c r="O3219" i="5"/>
  <c r="O3363" i="5"/>
  <c r="O3507" i="5"/>
  <c r="O3651" i="5"/>
  <c r="O3795" i="5"/>
  <c r="O2510" i="5"/>
  <c r="O2906" i="5"/>
  <c r="O3194" i="5"/>
  <c r="O3482" i="5"/>
  <c r="O351" i="5"/>
  <c r="O639" i="5"/>
  <c r="O927" i="5"/>
  <c r="O1215" i="5"/>
  <c r="O1503" i="5"/>
  <c r="O1791" i="5"/>
  <c r="O2079" i="5"/>
  <c r="O280" i="5"/>
  <c r="O532" i="5"/>
  <c r="O748" i="5"/>
  <c r="O928" i="5"/>
  <c r="O1144" i="5"/>
  <c r="O1324" i="5"/>
  <c r="O1504" i="5"/>
  <c r="O1684" i="5"/>
  <c r="O1852" i="5"/>
  <c r="O2008" i="5"/>
  <c r="O4037" i="5"/>
  <c r="O4193" i="5"/>
  <c r="O4349" i="5"/>
  <c r="O4505" i="5"/>
  <c r="O4661" i="5"/>
  <c r="O4817" i="5"/>
  <c r="O4973" i="5"/>
  <c r="O5129" i="5"/>
  <c r="O5285" i="5"/>
  <c r="O5453" i="5"/>
  <c r="O5609" i="5"/>
  <c r="O5765" i="5"/>
  <c r="O2790" i="5"/>
  <c r="O2934" i="5"/>
  <c r="O3078" i="5"/>
  <c r="O3222" i="5"/>
  <c r="O3366" i="5"/>
  <c r="O3510" i="5"/>
  <c r="O3654" i="5"/>
  <c r="O3798" i="5"/>
  <c r="O3942" i="5"/>
  <c r="O4086" i="5"/>
  <c r="O4230" i="5"/>
  <c r="O4374" i="5"/>
  <c r="O4518" i="5"/>
  <c r="O4662" i="5"/>
  <c r="O415" i="5"/>
  <c r="O835" i="5"/>
  <c r="O1267" i="5"/>
  <c r="O1555" i="5"/>
  <c r="O1843" i="5"/>
  <c r="O2131" i="5"/>
  <c r="O2347" i="5"/>
  <c r="O2503" i="5"/>
  <c r="O2647" i="5"/>
  <c r="O2791" i="5"/>
  <c r="O2935" i="5"/>
  <c r="O3079" i="5"/>
  <c r="O3223" i="5"/>
  <c r="O175" i="5"/>
  <c r="O607" i="5"/>
  <c r="O1051" i="5"/>
  <c r="O1423" i="5"/>
  <c r="O1711" i="5"/>
  <c r="O1999" i="5"/>
  <c r="O2359" i="5"/>
  <c r="O284" i="5"/>
  <c r="O584" i="5"/>
  <c r="O884" i="5"/>
  <c r="O1184" i="5"/>
  <c r="O67" i="5"/>
  <c r="O499" i="5"/>
  <c r="O919" i="5"/>
  <c r="O44" i="5"/>
  <c r="O308" i="5"/>
  <c r="O596" i="5"/>
  <c r="O872" i="5"/>
  <c r="O1148" i="5"/>
  <c r="O3202" i="5"/>
  <c r="O3346" i="5"/>
  <c r="O3490" i="5"/>
  <c r="O3634" i="5"/>
  <c r="O3778" i="5"/>
  <c r="O3922" i="5"/>
  <c r="O4066" i="5"/>
  <c r="O4210" i="5"/>
  <c r="O4354" i="5"/>
  <c r="O4498" i="5"/>
  <c r="O4642" i="5"/>
  <c r="O4786" i="5"/>
  <c r="O4930" i="5"/>
  <c r="O3191" i="5"/>
  <c r="O3335" i="5"/>
  <c r="O3479" i="5"/>
  <c r="O3623" i="5"/>
  <c r="O3767" i="5"/>
  <c r="O3911" i="5"/>
  <c r="O4055" i="5"/>
  <c r="O4199" i="5"/>
  <c r="O4343" i="5"/>
  <c r="O4487" i="5"/>
  <c r="O4631" i="5"/>
  <c r="O4775" i="5"/>
  <c r="O4919" i="5"/>
  <c r="O5063" i="5"/>
  <c r="O5207" i="5"/>
  <c r="O2904" i="5"/>
  <c r="O3048" i="5"/>
  <c r="O3192" i="5"/>
  <c r="O3336" i="5"/>
  <c r="O3480" i="5"/>
  <c r="O3624" i="5"/>
  <c r="O3768" i="5"/>
  <c r="O3912" i="5"/>
  <c r="O4056" i="5"/>
  <c r="O4200" i="5"/>
  <c r="O4344" i="5"/>
  <c r="O4488" i="5"/>
  <c r="O4632" i="5"/>
  <c r="O3061" i="5"/>
  <c r="O3205" i="5"/>
  <c r="O3349" i="5"/>
  <c r="O3493" i="5"/>
  <c r="O3637" i="5"/>
  <c r="O3781" i="5"/>
  <c r="O3925" i="5"/>
  <c r="O4069" i="5"/>
  <c r="O4213" i="5"/>
  <c r="O4357" i="5"/>
  <c r="O4501" i="5"/>
  <c r="O4645" i="5"/>
  <c r="O4789" i="5"/>
  <c r="O4933" i="5"/>
  <c r="O3710" i="5"/>
  <c r="O3854" i="5"/>
  <c r="O3998" i="5"/>
  <c r="O4142" i="5"/>
  <c r="O4286" i="5"/>
  <c r="O4430" i="5"/>
  <c r="O4574" i="5"/>
  <c r="O4718" i="5"/>
  <c r="O4862" i="5"/>
  <c r="O5006" i="5"/>
  <c r="O5150" i="5"/>
  <c r="O5294" i="5"/>
  <c r="O2223" i="5"/>
  <c r="O2367" i="5"/>
  <c r="O2511" i="5"/>
  <c r="O2655" i="5"/>
  <c r="O2799" i="5"/>
  <c r="O2943" i="5"/>
  <c r="O3087" i="5"/>
  <c r="O3231" i="5"/>
  <c r="O3375" i="5"/>
  <c r="O3519" i="5"/>
  <c r="O3663" i="5"/>
  <c r="O3807" i="5"/>
  <c r="O3951" i="5"/>
  <c r="O2104" i="5"/>
  <c r="O2248" i="5"/>
  <c r="O2392" i="5"/>
  <c r="O2536" i="5"/>
  <c r="O2680" i="5"/>
  <c r="O2824" i="5"/>
  <c r="O2522" i="5"/>
  <c r="O2942" i="5"/>
  <c r="O3230" i="5"/>
  <c r="O3518" i="5"/>
  <c r="O387" i="5"/>
  <c r="O675" i="5"/>
  <c r="O963" i="5"/>
  <c r="O1251" i="5"/>
  <c r="O1539" i="5"/>
  <c r="O1827" i="5"/>
  <c r="O2115" i="5"/>
  <c r="O304" i="5"/>
  <c r="O556" i="5"/>
  <c r="O760" i="5"/>
  <c r="O964" i="5"/>
  <c r="O1156" i="5"/>
  <c r="O1336" i="5"/>
  <c r="O1516" i="5"/>
  <c r="O1708" i="5"/>
  <c r="O1864" i="5"/>
  <c r="O2020" i="5"/>
  <c r="O4049" i="5"/>
  <c r="O4205" i="5"/>
  <c r="O4361" i="5"/>
  <c r="O4517" i="5"/>
  <c r="O4673" i="5"/>
  <c r="O4829" i="5"/>
  <c r="O4985" i="5"/>
  <c r="O5141" i="5"/>
  <c r="O5309" i="5"/>
  <c r="O5465" i="5"/>
  <c r="O5621" i="5"/>
  <c r="O5777" i="5"/>
  <c r="O2802" i="5"/>
  <c r="O2946" i="5"/>
  <c r="O3090" i="5"/>
  <c r="O3234" i="5"/>
  <c r="O3378" i="5"/>
  <c r="O3522" i="5"/>
  <c r="O3666" i="5"/>
  <c r="O3810" i="5"/>
  <c r="O3954" i="5"/>
  <c r="O4098" i="5"/>
  <c r="O4242" i="5"/>
  <c r="O4386" i="5"/>
  <c r="O4530" i="5"/>
  <c r="O19" i="5"/>
  <c r="O451" i="5"/>
  <c r="O871" i="5"/>
  <c r="O1279" i="5"/>
  <c r="O1579" i="5"/>
  <c r="O1867" i="5"/>
  <c r="O2155" i="5"/>
  <c r="O2371" i="5"/>
  <c r="O2515" i="5"/>
  <c r="O2659" i="5"/>
  <c r="O2803" i="5"/>
  <c r="O2947" i="5"/>
  <c r="O3091" i="5"/>
  <c r="O3235" i="5"/>
  <c r="O211" i="5"/>
  <c r="O643" i="5"/>
  <c r="O1087" i="5"/>
  <c r="O1447" i="5"/>
  <c r="O1735" i="5"/>
  <c r="O2023" i="5"/>
  <c r="O8" i="5"/>
  <c r="O320" i="5"/>
  <c r="O608" i="5"/>
  <c r="O908" i="5"/>
  <c r="O1208" i="5"/>
  <c r="O103" i="5"/>
  <c r="O535" i="5"/>
  <c r="O955" i="5"/>
  <c r="O68" i="5"/>
  <c r="O332" i="5"/>
  <c r="O620" i="5"/>
  <c r="O896" i="5"/>
  <c r="O1172" i="5"/>
  <c r="O3214" i="5"/>
  <c r="O3358" i="5"/>
  <c r="O3502" i="5"/>
  <c r="O3646" i="5"/>
  <c r="O3790" i="5"/>
  <c r="O3934" i="5"/>
  <c r="O4078" i="5"/>
  <c r="O4222" i="5"/>
  <c r="O4366" i="5"/>
  <c r="O4510" i="5"/>
  <c r="O4654" i="5"/>
  <c r="O4798" i="5"/>
  <c r="O4942" i="5"/>
  <c r="O3203" i="5"/>
  <c r="O3347" i="5"/>
  <c r="O3491" i="5"/>
  <c r="O3635" i="5"/>
  <c r="O3779" i="5"/>
  <c r="O3923" i="5"/>
  <c r="O4067" i="5"/>
  <c r="O4211" i="5"/>
  <c r="O4355" i="5"/>
  <c r="O4499" i="5"/>
  <c r="O4643" i="5"/>
  <c r="O4787" i="5"/>
  <c r="O4931" i="5"/>
  <c r="O5075" i="5"/>
  <c r="O2772" i="5"/>
  <c r="O2916" i="5"/>
  <c r="O3060" i="5"/>
  <c r="O3204" i="5"/>
  <c r="O3348" i="5"/>
  <c r="O3492" i="5"/>
  <c r="O3636" i="5"/>
  <c r="O3780" i="5"/>
  <c r="O3924" i="5"/>
  <c r="O4068" i="5"/>
  <c r="O4212" i="5"/>
  <c r="O4356" i="5"/>
  <c r="O4500" i="5"/>
  <c r="O4644" i="5"/>
  <c r="O3073" i="5"/>
  <c r="O3217" i="5"/>
  <c r="O3361" i="5"/>
  <c r="O3505" i="5"/>
  <c r="O3649" i="5"/>
  <c r="O3793" i="5"/>
  <c r="O3937" i="5"/>
  <c r="O4081" i="5"/>
  <c r="O4225" i="5"/>
  <c r="O4369" i="5"/>
  <c r="O4513" i="5"/>
  <c r="O4657" i="5"/>
  <c r="O4801" i="5"/>
  <c r="O4945" i="5"/>
  <c r="O3722" i="5"/>
  <c r="O3866" i="5"/>
  <c r="O4010" i="5"/>
  <c r="O4154" i="5"/>
  <c r="O4298" i="5"/>
  <c r="O4442" i="5"/>
  <c r="O4586" i="5"/>
  <c r="O4730" i="5"/>
  <c r="O4874" i="5"/>
  <c r="O5018" i="5"/>
  <c r="O5162" i="5"/>
  <c r="O5306" i="5"/>
  <c r="O2235" i="5"/>
  <c r="O2379" i="5"/>
  <c r="O2523" i="5"/>
  <c r="O2667" i="5"/>
  <c r="O2811" i="5"/>
  <c r="O2955" i="5"/>
  <c r="O3099" i="5"/>
  <c r="O3243" i="5"/>
  <c r="O3387" i="5"/>
  <c r="O3531" i="5"/>
  <c r="O3675" i="5"/>
  <c r="O3819" i="5"/>
  <c r="O3963" i="5"/>
  <c r="O2116" i="5"/>
  <c r="O2260" i="5"/>
  <c r="O2404" i="5"/>
  <c r="O2548" i="5"/>
  <c r="O2692" i="5"/>
  <c r="O2836" i="5"/>
  <c r="O2980" i="5"/>
  <c r="O3124" i="5"/>
  <c r="O3268" i="5"/>
  <c r="O3412" i="5"/>
  <c r="O3556" i="5"/>
  <c r="O2606" i="5"/>
  <c r="O2954" i="5"/>
  <c r="O3242" i="5"/>
  <c r="O3530" i="5"/>
  <c r="O399" i="5"/>
  <c r="O687" i="5"/>
  <c r="O975" i="5"/>
  <c r="O1263" i="5"/>
  <c r="O1551" i="5"/>
  <c r="O1839" i="5"/>
  <c r="O2127" i="5"/>
  <c r="O316" i="5"/>
  <c r="O568" i="5"/>
  <c r="O772" i="5"/>
  <c r="O988" i="5"/>
  <c r="O1168" i="5"/>
  <c r="O1348" i="5"/>
  <c r="O1540" i="5"/>
  <c r="O1720" i="5"/>
  <c r="O1876" i="5"/>
  <c r="O3905" i="5"/>
  <c r="O4061" i="5"/>
  <c r="O4217" i="5"/>
  <c r="O4373" i="5"/>
  <c r="O4529" i="5"/>
  <c r="O4685" i="5"/>
  <c r="O4841" i="5"/>
  <c r="O4997" i="5"/>
  <c r="O5165" i="5"/>
  <c r="O5321" i="5"/>
  <c r="O5477" i="5"/>
  <c r="O5633" i="5"/>
  <c r="O5789" i="5"/>
  <c r="O2814" i="5"/>
  <c r="O2958" i="5"/>
  <c r="O3102" i="5"/>
  <c r="O3246" i="5"/>
  <c r="O3390" i="5"/>
  <c r="O3534" i="5"/>
  <c r="O3678" i="5"/>
  <c r="O3822" i="5"/>
  <c r="O3966" i="5"/>
  <c r="O4110" i="5"/>
  <c r="O4254" i="5"/>
  <c r="O4398" i="5"/>
  <c r="O4542" i="5"/>
  <c r="O55" i="5"/>
  <c r="O475" i="5"/>
  <c r="O907" i="5"/>
  <c r="O1303" i="5"/>
  <c r="O1603" i="5"/>
  <c r="O1891" i="5"/>
  <c r="O2179" i="5"/>
  <c r="O2383" i="5"/>
  <c r="O2527" i="5"/>
  <c r="O2671" i="5"/>
  <c r="O2815" i="5"/>
  <c r="O2959" i="5"/>
  <c r="O3103" i="5"/>
  <c r="O3247" i="5"/>
  <c r="O223" i="5"/>
  <c r="O679" i="5"/>
  <c r="O1123" i="5"/>
  <c r="O1471" i="5"/>
  <c r="O1759" i="5"/>
  <c r="O2047" i="5"/>
  <c r="O32" i="5"/>
  <c r="O344" i="5"/>
  <c r="O632" i="5"/>
  <c r="O944" i="5"/>
  <c r="O1220" i="5"/>
  <c r="O139" i="5"/>
  <c r="O559" i="5"/>
  <c r="O991" i="5"/>
  <c r="O92" i="5"/>
  <c r="O356" i="5"/>
  <c r="O644" i="5"/>
  <c r="O920" i="5"/>
  <c r="O1196" i="5"/>
  <c r="O3226" i="5"/>
  <c r="O3370" i="5"/>
  <c r="O3514" i="5"/>
  <c r="O3658" i="5"/>
  <c r="O3802" i="5"/>
  <c r="O3946" i="5"/>
  <c r="O4090" i="5"/>
  <c r="O4234" i="5"/>
  <c r="O4378" i="5"/>
  <c r="O4522" i="5"/>
  <c r="O4666" i="5"/>
  <c r="O4810" i="5"/>
  <c r="O4954" i="5"/>
  <c r="O3215" i="5"/>
  <c r="O3359" i="5"/>
  <c r="O3503" i="5"/>
  <c r="O3647" i="5"/>
  <c r="O3791" i="5"/>
  <c r="O3935" i="5"/>
  <c r="O4079" i="5"/>
  <c r="O4223" i="5"/>
  <c r="O4367" i="5"/>
  <c r="O4511" i="5"/>
  <c r="O4655" i="5"/>
  <c r="O4799" i="5"/>
  <c r="O4943" i="5"/>
  <c r="O5087" i="5"/>
  <c r="O2784" i="5"/>
  <c r="O2928" i="5"/>
  <c r="O3072" i="5"/>
  <c r="O3216" i="5"/>
  <c r="O3360" i="5"/>
  <c r="O3504" i="5"/>
  <c r="O3648" i="5"/>
  <c r="O3792" i="5"/>
  <c r="O3936" i="5"/>
  <c r="O4080" i="5"/>
  <c r="O4224" i="5"/>
  <c r="O4368" i="5"/>
  <c r="O4512" i="5"/>
  <c r="O4656" i="5"/>
  <c r="O3085" i="5"/>
  <c r="O3229" i="5"/>
  <c r="O3373" i="5"/>
  <c r="O3517" i="5"/>
  <c r="O3661" i="5"/>
  <c r="O3805" i="5"/>
  <c r="O3949" i="5"/>
  <c r="O4093" i="5"/>
  <c r="O4237" i="5"/>
  <c r="O4381" i="5"/>
  <c r="O4525" i="5"/>
  <c r="O4669" i="5"/>
  <c r="O4813" i="5"/>
  <c r="O4957" i="5"/>
  <c r="O3734" i="5"/>
  <c r="O3878" i="5"/>
  <c r="O4022" i="5"/>
  <c r="O4166" i="5"/>
  <c r="O4310" i="5"/>
  <c r="O4454" i="5"/>
  <c r="O4598" i="5"/>
  <c r="O4742" i="5"/>
  <c r="O4886" i="5"/>
  <c r="O5030" i="5"/>
  <c r="O5174" i="5"/>
  <c r="O5318" i="5"/>
  <c r="O2247" i="5"/>
  <c r="O2391" i="5"/>
  <c r="O2535" i="5"/>
  <c r="O2679" i="5"/>
  <c r="O2823" i="5"/>
  <c r="O2967" i="5"/>
  <c r="O3111" i="5"/>
  <c r="O3255" i="5"/>
  <c r="O3399" i="5"/>
  <c r="O3543" i="5"/>
  <c r="O3687" i="5"/>
  <c r="O3831" i="5"/>
  <c r="O3975" i="5"/>
  <c r="O2128" i="5"/>
  <c r="O2272" i="5"/>
  <c r="O2416" i="5"/>
  <c r="O2618" i="5"/>
  <c r="O2966" i="5"/>
  <c r="O3254" i="5"/>
  <c r="O3542" i="5"/>
  <c r="O411" i="5"/>
  <c r="O699" i="5"/>
  <c r="O987" i="5"/>
  <c r="O1275" i="5"/>
  <c r="O1563" i="5"/>
  <c r="O1851" i="5"/>
  <c r="O2139" i="5"/>
  <c r="O328" i="5"/>
  <c r="O592" i="5"/>
  <c r="O784" i="5"/>
  <c r="O1000" i="5"/>
  <c r="O1180" i="5"/>
  <c r="O1360" i="5"/>
  <c r="O1564" i="5"/>
  <c r="O1732" i="5"/>
  <c r="O1888" i="5"/>
  <c r="O3917" i="5"/>
  <c r="O4073" i="5"/>
  <c r="O4229" i="5"/>
  <c r="O4385" i="5"/>
  <c r="O4541" i="5"/>
  <c r="O4697" i="5"/>
  <c r="O4853" i="5"/>
  <c r="O5021" i="5"/>
  <c r="O5177" i="5"/>
  <c r="O5333" i="5"/>
  <c r="O5489" i="5"/>
  <c r="O5645" i="5"/>
  <c r="O2634" i="5"/>
  <c r="O2826" i="5"/>
  <c r="O2970" i="5"/>
  <c r="O3114" i="5"/>
  <c r="O3258" i="5"/>
  <c r="O3402" i="5"/>
  <c r="O3546" i="5"/>
  <c r="O3690" i="5"/>
  <c r="O3834" i="5"/>
  <c r="O3978" i="5"/>
  <c r="O4122" i="5"/>
  <c r="O4266" i="5"/>
  <c r="O4410" i="5"/>
  <c r="O4554" i="5"/>
  <c r="O91" i="5"/>
  <c r="O511" i="5"/>
  <c r="O943" i="5"/>
  <c r="O1339" i="5"/>
  <c r="O1627" i="5"/>
  <c r="O1915" i="5"/>
  <c r="O2203" i="5"/>
  <c r="O2395" i="5"/>
  <c r="O2539" i="5"/>
  <c r="O2683" i="5"/>
  <c r="O2827" i="5"/>
  <c r="O2971" i="5"/>
  <c r="O3115" i="5"/>
  <c r="O3259" i="5"/>
  <c r="O259" i="5"/>
  <c r="O715" i="5"/>
  <c r="O1159" i="5"/>
  <c r="O1495" i="5"/>
  <c r="O1783" i="5"/>
  <c r="O2071" i="5"/>
  <c r="O56" i="5"/>
  <c r="O368" i="5"/>
  <c r="O656" i="5"/>
  <c r="O968" i="5"/>
  <c r="O1232" i="5"/>
  <c r="O163" i="5"/>
  <c r="O583" i="5"/>
  <c r="O1027" i="5"/>
  <c r="O116" i="5"/>
  <c r="O380" i="5"/>
  <c r="O668" i="5"/>
  <c r="O932" i="5"/>
  <c r="O1244" i="5"/>
  <c r="O3238" i="5"/>
  <c r="O3382" i="5"/>
  <c r="O3526" i="5"/>
  <c r="O3670" i="5"/>
  <c r="O3814" i="5"/>
  <c r="O3958" i="5"/>
  <c r="O4102" i="5"/>
  <c r="O4246" i="5"/>
  <c r="O4390" i="5"/>
  <c r="O4534" i="5"/>
  <c r="O4678" i="5"/>
  <c r="O4822" i="5"/>
  <c r="O4966" i="5"/>
  <c r="O3227" i="5"/>
  <c r="O3371" i="5"/>
  <c r="O3515" i="5"/>
  <c r="O3659" i="5"/>
  <c r="O3803" i="5"/>
  <c r="O3947" i="5"/>
  <c r="O4091" i="5"/>
  <c r="O4235" i="5"/>
  <c r="O4379" i="5"/>
  <c r="O4523" i="5"/>
  <c r="O4667" i="5"/>
  <c r="O4811" i="5"/>
  <c r="O4955" i="5"/>
  <c r="O5099" i="5"/>
  <c r="O2796" i="5"/>
  <c r="O2940" i="5"/>
  <c r="O3084" i="5"/>
  <c r="O3228" i="5"/>
  <c r="O3372" i="5"/>
  <c r="O3516" i="5"/>
  <c r="O3660" i="5"/>
  <c r="O3804" i="5"/>
  <c r="O3948" i="5"/>
  <c r="O4092" i="5"/>
  <c r="O4236" i="5"/>
  <c r="O4380" i="5"/>
  <c r="O4524" i="5"/>
  <c r="O4668" i="5"/>
  <c r="O3097" i="5"/>
  <c r="O3241" i="5"/>
  <c r="O3385" i="5"/>
  <c r="O3529" i="5"/>
  <c r="O3673" i="5"/>
  <c r="O3817" i="5"/>
  <c r="O3961" i="5"/>
  <c r="O4105" i="5"/>
  <c r="O4249" i="5"/>
  <c r="O4393" i="5"/>
  <c r="O4537" i="5"/>
  <c r="O4681" i="5"/>
  <c r="O4825" i="5"/>
  <c r="O4969" i="5"/>
  <c r="O3746" i="5"/>
  <c r="O3890" i="5"/>
  <c r="O4034" i="5"/>
  <c r="O4178" i="5"/>
  <c r="O4322" i="5"/>
  <c r="O4466" i="5"/>
  <c r="O4610" i="5"/>
  <c r="O4754" i="5"/>
  <c r="O4898" i="5"/>
  <c r="O5042" i="5"/>
  <c r="O5186" i="5"/>
  <c r="O5330" i="5"/>
  <c r="O2259" i="5"/>
  <c r="O2403" i="5"/>
  <c r="O2547" i="5"/>
  <c r="O2691" i="5"/>
  <c r="O2835" i="5"/>
  <c r="O2979" i="5"/>
  <c r="O3123" i="5"/>
  <c r="O3267" i="5"/>
  <c r="O3411" i="5"/>
  <c r="O3555" i="5"/>
  <c r="O3699" i="5"/>
  <c r="O3843" i="5"/>
  <c r="O3987" i="5"/>
  <c r="O2140" i="5"/>
  <c r="O2284" i="5"/>
  <c r="O2428" i="5"/>
  <c r="O3903" i="5"/>
  <c r="O2632" i="5"/>
  <c r="O2932" i="5"/>
  <c r="O3196" i="5"/>
  <c r="O3424" i="5"/>
  <c r="O3652" i="5"/>
  <c r="O3844" i="5"/>
  <c r="O5837" i="5"/>
  <c r="O6029" i="5"/>
  <c r="O6221" i="5"/>
  <c r="O6413" i="5"/>
  <c r="O6593" i="5"/>
  <c r="O6761" i="5"/>
  <c r="O6929" i="5"/>
  <c r="O4710" i="5"/>
  <c r="O4890" i="5"/>
  <c r="O5070" i="5"/>
  <c r="O5226" i="5"/>
  <c r="O5382" i="5"/>
  <c r="O5538" i="5"/>
  <c r="O5694" i="5"/>
  <c r="O5850" i="5"/>
  <c r="O6006" i="5"/>
  <c r="O6162" i="5"/>
  <c r="O6318" i="5"/>
  <c r="O6474" i="5"/>
  <c r="O6618" i="5"/>
  <c r="O3415" i="5"/>
  <c r="O3559" i="5"/>
  <c r="O3703" i="5"/>
  <c r="O3847" i="5"/>
  <c r="O3991" i="5"/>
  <c r="O4135" i="5"/>
  <c r="O4279" i="5"/>
  <c r="O4423" i="5"/>
  <c r="O4567" i="5"/>
  <c r="O4711" i="5"/>
  <c r="O4855" i="5"/>
  <c r="O4999" i="5"/>
  <c r="O5143" i="5"/>
  <c r="O5287" i="5"/>
  <c r="O1340" i="5"/>
  <c r="O1484" i="5"/>
  <c r="O1628" i="5"/>
  <c r="O1772" i="5"/>
  <c r="O1916" i="5"/>
  <c r="O2060" i="5"/>
  <c r="O2204" i="5"/>
  <c r="O2348" i="5"/>
  <c r="O2492" i="5"/>
  <c r="O2636" i="5"/>
  <c r="O2780" i="5"/>
  <c r="O2924" i="5"/>
  <c r="O3068" i="5"/>
  <c r="O3212" i="5"/>
  <c r="O93" i="5"/>
  <c r="O237" i="5"/>
  <c r="O381" i="5"/>
  <c r="O525" i="5"/>
  <c r="O669" i="5"/>
  <c r="O813" i="5"/>
  <c r="O957" i="5"/>
  <c r="O1101" i="5"/>
  <c r="O1245" i="5"/>
  <c r="O1389" i="5"/>
  <c r="O1533" i="5"/>
  <c r="O1677" i="5"/>
  <c r="O5086" i="5"/>
  <c r="O5230" i="5"/>
  <c r="O5374" i="5"/>
  <c r="O5518" i="5"/>
  <c r="O5662" i="5"/>
  <c r="O5806" i="5"/>
  <c r="O5950" i="5"/>
  <c r="O6094" i="5"/>
  <c r="O6238" i="5"/>
  <c r="O6382" i="5"/>
  <c r="O6526" i="5"/>
  <c r="O5219" i="5"/>
  <c r="O5363" i="5"/>
  <c r="O5507" i="5"/>
  <c r="O5651" i="5"/>
  <c r="O5795" i="5"/>
  <c r="O5939" i="5"/>
  <c r="O6083" i="5"/>
  <c r="O6227" i="5"/>
  <c r="O6371" i="5"/>
  <c r="O6515" i="5"/>
  <c r="O6659" i="5"/>
  <c r="O6803" i="5"/>
  <c r="O6947" i="5"/>
  <c r="O7091" i="5"/>
  <c r="O4812" i="5"/>
  <c r="O4956" i="5"/>
  <c r="O5100" i="5"/>
  <c r="O5244" i="5"/>
  <c r="O5388" i="5"/>
  <c r="O5532" i="5"/>
  <c r="O5676" i="5"/>
  <c r="O5820" i="5"/>
  <c r="O5964" i="5"/>
  <c r="O6108" i="5"/>
  <c r="O6252" i="5"/>
  <c r="O6396" i="5"/>
  <c r="O6540" i="5"/>
  <c r="O5005" i="5"/>
  <c r="O5149" i="5"/>
  <c r="O5293" i="5"/>
  <c r="O5437" i="5"/>
  <c r="O5581" i="5"/>
  <c r="O5725" i="5"/>
  <c r="O5869" i="5"/>
  <c r="O6013" i="5"/>
  <c r="O6157" i="5"/>
  <c r="O6301" i="5"/>
  <c r="O6445" i="5"/>
  <c r="O6589" i="5"/>
  <c r="O6733" i="5"/>
  <c r="O6877" i="5"/>
  <c r="O5366" i="5"/>
  <c r="O5510" i="5"/>
  <c r="O5654" i="5"/>
  <c r="O5798" i="5"/>
  <c r="O5942" i="5"/>
  <c r="O6086" i="5"/>
  <c r="O6230" i="5"/>
  <c r="O6374" i="5"/>
  <c r="O6518" i="5"/>
  <c r="O6662" i="5"/>
  <c r="O6806" i="5"/>
  <c r="O6950" i="5"/>
  <c r="O7094" i="5"/>
  <c r="O4059" i="5"/>
  <c r="O4203" i="5"/>
  <c r="O4347" i="5"/>
  <c r="O4491" i="5"/>
  <c r="O4635" i="5"/>
  <c r="O4779" i="5"/>
  <c r="O4923" i="5"/>
  <c r="O5067" i="5"/>
  <c r="O5211" i="5"/>
  <c r="O5355" i="5"/>
  <c r="O5499" i="5"/>
  <c r="O5643" i="5"/>
  <c r="O5787" i="5"/>
  <c r="O5931" i="5"/>
  <c r="O4108" i="5"/>
  <c r="O4252" i="5"/>
  <c r="O4396" i="5"/>
  <c r="O4540" i="5"/>
  <c r="O4684" i="5"/>
  <c r="O4828" i="5"/>
  <c r="O4972" i="5"/>
  <c r="O5116" i="5"/>
  <c r="O5260" i="5"/>
  <c r="O5404" i="5"/>
  <c r="O5548" i="5"/>
  <c r="O5692" i="5"/>
  <c r="O5836" i="5"/>
  <c r="O5980" i="5"/>
  <c r="O7121" i="5"/>
  <c r="O7265" i="5"/>
  <c r="O7409" i="5"/>
  <c r="O7553" i="5"/>
  <c r="O7697" i="5"/>
  <c r="O3939" i="5"/>
  <c r="O2644" i="5"/>
  <c r="O2956" i="5"/>
  <c r="O3208" i="5"/>
  <c r="O3436" i="5"/>
  <c r="O3676" i="5"/>
  <c r="O3856" i="5"/>
  <c r="O5861" i="5"/>
  <c r="O6053" i="5"/>
  <c r="O6233" i="5"/>
  <c r="O6437" i="5"/>
  <c r="O6605" i="5"/>
  <c r="O6773" i="5"/>
  <c r="O6941" i="5"/>
  <c r="O4722" i="5"/>
  <c r="O4914" i="5"/>
  <c r="O5082" i="5"/>
  <c r="O5238" i="5"/>
  <c r="O5394" i="5"/>
  <c r="O5550" i="5"/>
  <c r="O5706" i="5"/>
  <c r="O5862" i="5"/>
  <c r="O6018" i="5"/>
  <c r="O6174" i="5"/>
  <c r="O6330" i="5"/>
  <c r="O6486" i="5"/>
  <c r="O6630" i="5"/>
  <c r="O3427" i="5"/>
  <c r="O3571" i="5"/>
  <c r="O3715" i="5"/>
  <c r="O3859" i="5"/>
  <c r="O4003" i="5"/>
  <c r="O4147" i="5"/>
  <c r="O4291" i="5"/>
  <c r="O4435" i="5"/>
  <c r="O4579" i="5"/>
  <c r="O4723" i="5"/>
  <c r="O4867" i="5"/>
  <c r="O5011" i="5"/>
  <c r="O5155" i="5"/>
  <c r="O5299" i="5"/>
  <c r="O1352" i="5"/>
  <c r="O1496" i="5"/>
  <c r="O1640" i="5"/>
  <c r="O1784" i="5"/>
  <c r="O1928" i="5"/>
  <c r="O2072" i="5"/>
  <c r="O2216" i="5"/>
  <c r="O2360" i="5"/>
  <c r="O2504" i="5"/>
  <c r="O2648" i="5"/>
  <c r="O2792" i="5"/>
  <c r="O2936" i="5"/>
  <c r="O3080" i="5"/>
  <c r="O3224" i="5"/>
  <c r="O105" i="5"/>
  <c r="O249" i="5"/>
  <c r="O393" i="5"/>
  <c r="O537" i="5"/>
  <c r="O681" i="5"/>
  <c r="O825" i="5"/>
  <c r="O969" i="5"/>
  <c r="O1113" i="5"/>
  <c r="O1257" i="5"/>
  <c r="O1401" i="5"/>
  <c r="O1545" i="5"/>
  <c r="O1689" i="5"/>
  <c r="O5098" i="5"/>
  <c r="O5242" i="5"/>
  <c r="O5386" i="5"/>
  <c r="O5530" i="5"/>
  <c r="O5674" i="5"/>
  <c r="O5818" i="5"/>
  <c r="O5962" i="5"/>
  <c r="O6106" i="5"/>
  <c r="O6250" i="5"/>
  <c r="O6394" i="5"/>
  <c r="O6538" i="5"/>
  <c r="O5231" i="5"/>
  <c r="O5375" i="5"/>
  <c r="O5519" i="5"/>
  <c r="O5663" i="5"/>
  <c r="O5807" i="5"/>
  <c r="O5951" i="5"/>
  <c r="O6095" i="5"/>
  <c r="O6239" i="5"/>
  <c r="O6383" i="5"/>
  <c r="O6527" i="5"/>
  <c r="O6671" i="5"/>
  <c r="O6815" i="5"/>
  <c r="O6959" i="5"/>
  <c r="O7103" i="5"/>
  <c r="O4824" i="5"/>
  <c r="O4968" i="5"/>
  <c r="O5112" i="5"/>
  <c r="O5256" i="5"/>
  <c r="O5400" i="5"/>
  <c r="O5544" i="5"/>
  <c r="O5688" i="5"/>
  <c r="O5832" i="5"/>
  <c r="O5976" i="5"/>
  <c r="O6120" i="5"/>
  <c r="O6264" i="5"/>
  <c r="O6408" i="5"/>
  <c r="O6552" i="5"/>
  <c r="O5017" i="5"/>
  <c r="O5161" i="5"/>
  <c r="O5305" i="5"/>
  <c r="O5449" i="5"/>
  <c r="O5593" i="5"/>
  <c r="O5737" i="5"/>
  <c r="O5881" i="5"/>
  <c r="O6025" i="5"/>
  <c r="O6169" i="5"/>
  <c r="O6313" i="5"/>
  <c r="O6457" i="5"/>
  <c r="O6601" i="5"/>
  <c r="O6745" i="5"/>
  <c r="O6889" i="5"/>
  <c r="O5378" i="5"/>
  <c r="O5522" i="5"/>
  <c r="O5666" i="5"/>
  <c r="O5810" i="5"/>
  <c r="O5954" i="5"/>
  <c r="O6098" i="5"/>
  <c r="O6242" i="5"/>
  <c r="O6386" i="5"/>
  <c r="O6530" i="5"/>
  <c r="O6674" i="5"/>
  <c r="O6818" i="5"/>
  <c r="O6962" i="5"/>
  <c r="O7106" i="5"/>
  <c r="O4071" i="5"/>
  <c r="O4215" i="5"/>
  <c r="O4359" i="5"/>
  <c r="O4503" i="5"/>
  <c r="O4647" i="5"/>
  <c r="O4791" i="5"/>
  <c r="O4935" i="5"/>
  <c r="O5079" i="5"/>
  <c r="O5223" i="5"/>
  <c r="O5367" i="5"/>
  <c r="O5511" i="5"/>
  <c r="O5655" i="5"/>
  <c r="O5799" i="5"/>
  <c r="O5943" i="5"/>
  <c r="O4120" i="5"/>
  <c r="O4264" i="5"/>
  <c r="O4408" i="5"/>
  <c r="O4552" i="5"/>
  <c r="O4696" i="5"/>
  <c r="O4840" i="5"/>
  <c r="O4984" i="5"/>
  <c r="O5128" i="5"/>
  <c r="O5272" i="5"/>
  <c r="O5416" i="5"/>
  <c r="O5560" i="5"/>
  <c r="O5704" i="5"/>
  <c r="O5848" i="5"/>
  <c r="O5992" i="5"/>
  <c r="O7133" i="5"/>
  <c r="O7277" i="5"/>
  <c r="O7421" i="5"/>
  <c r="O7565" i="5"/>
  <c r="O7709" i="5"/>
  <c r="O7853" i="5"/>
  <c r="O7997" i="5"/>
  <c r="O8141" i="5"/>
  <c r="O8285" i="5"/>
  <c r="O8429" i="5"/>
  <c r="O8573" i="5"/>
  <c r="O2056" i="5"/>
  <c r="O2668" i="5"/>
  <c r="O2968" i="5"/>
  <c r="O3220" i="5"/>
  <c r="O3484" i="5"/>
  <c r="O3688" i="5"/>
  <c r="O3868" i="5"/>
  <c r="O5873" i="5"/>
  <c r="O6065" i="5"/>
  <c r="O6245" i="5"/>
  <c r="O6449" i="5"/>
  <c r="O6617" i="5"/>
  <c r="O6785" i="5"/>
  <c r="O6953" i="5"/>
  <c r="O4746" i="5"/>
  <c r="O4926" i="5"/>
  <c r="O5094" i="5"/>
  <c r="O5250" i="5"/>
  <c r="O5406" i="5"/>
  <c r="O5562" i="5"/>
  <c r="O5718" i="5"/>
  <c r="O5874" i="5"/>
  <c r="O6030" i="5"/>
  <c r="O6186" i="5"/>
  <c r="O6354" i="5"/>
  <c r="O6498" i="5"/>
  <c r="O6642" i="5"/>
  <c r="O3439" i="5"/>
  <c r="O3583" i="5"/>
  <c r="O3727" i="5"/>
  <c r="O3871" i="5"/>
  <c r="O4015" i="5"/>
  <c r="O4159" i="5"/>
  <c r="O4303" i="5"/>
  <c r="O4447" i="5"/>
  <c r="O4591" i="5"/>
  <c r="O4735" i="5"/>
  <c r="O4879" i="5"/>
  <c r="O5023" i="5"/>
  <c r="O5167" i="5"/>
  <c r="O5311" i="5"/>
  <c r="O1364" i="5"/>
  <c r="O1508" i="5"/>
  <c r="O1652" i="5"/>
  <c r="O1796" i="5"/>
  <c r="O1940" i="5"/>
  <c r="O2084" i="5"/>
  <c r="O2228" i="5"/>
  <c r="O2372" i="5"/>
  <c r="O2516" i="5"/>
  <c r="O2660" i="5"/>
  <c r="O2804" i="5"/>
  <c r="O2948" i="5"/>
  <c r="O3092" i="5"/>
  <c r="O3236" i="5"/>
  <c r="O117" i="5"/>
  <c r="O261" i="5"/>
  <c r="O405" i="5"/>
  <c r="O549" i="5"/>
  <c r="O693" i="5"/>
  <c r="O837" i="5"/>
  <c r="O981" i="5"/>
  <c r="O1125" i="5"/>
  <c r="O1269" i="5"/>
  <c r="O1413" i="5"/>
  <c r="O1557" i="5"/>
  <c r="O1701" i="5"/>
  <c r="O5110" i="5"/>
  <c r="O5254" i="5"/>
  <c r="O5398" i="5"/>
  <c r="O5542" i="5"/>
  <c r="O5686" i="5"/>
  <c r="O5830" i="5"/>
  <c r="O5974" i="5"/>
  <c r="O6118" i="5"/>
  <c r="O6262" i="5"/>
  <c r="O6406" i="5"/>
  <c r="O6550" i="5"/>
  <c r="O5243" i="5"/>
  <c r="O5387" i="5"/>
  <c r="O5531" i="5"/>
  <c r="O5675" i="5"/>
  <c r="O5819" i="5"/>
  <c r="O5963" i="5"/>
  <c r="O6107" i="5"/>
  <c r="O6251" i="5"/>
  <c r="O6395" i="5"/>
  <c r="O6539" i="5"/>
  <c r="O6683" i="5"/>
  <c r="O6827" i="5"/>
  <c r="O6971" i="5"/>
  <c r="O4692" i="5"/>
  <c r="O4836" i="5"/>
  <c r="O4980" i="5"/>
  <c r="O5124" i="5"/>
  <c r="O5268" i="5"/>
  <c r="O5412" i="5"/>
  <c r="O5556" i="5"/>
  <c r="O5700" i="5"/>
  <c r="O5844" i="5"/>
  <c r="O5988" i="5"/>
  <c r="O6132" i="5"/>
  <c r="O6276" i="5"/>
  <c r="O6420" i="5"/>
  <c r="O6564" i="5"/>
  <c r="O5029" i="5"/>
  <c r="O5173" i="5"/>
  <c r="O5317" i="5"/>
  <c r="O5461" i="5"/>
  <c r="O5605" i="5"/>
  <c r="O5749" i="5"/>
  <c r="O5893" i="5"/>
  <c r="O6037" i="5"/>
  <c r="O6181" i="5"/>
  <c r="O6325" i="5"/>
  <c r="O6469" i="5"/>
  <c r="O6613" i="5"/>
  <c r="O6757" i="5"/>
  <c r="O6901" i="5"/>
  <c r="O5390" i="5"/>
  <c r="O5534" i="5"/>
  <c r="O5678" i="5"/>
  <c r="O5822" i="5"/>
  <c r="O5966" i="5"/>
  <c r="O6110" i="5"/>
  <c r="O6254" i="5"/>
  <c r="O6398" i="5"/>
  <c r="O6542" i="5"/>
  <c r="O6686" i="5"/>
  <c r="O6830" i="5"/>
  <c r="O6974" i="5"/>
  <c r="O7118" i="5"/>
  <c r="O4083" i="5"/>
  <c r="O4227" i="5"/>
  <c r="O4371" i="5"/>
  <c r="O4515" i="5"/>
  <c r="O4659" i="5"/>
  <c r="O4803" i="5"/>
  <c r="O4947" i="5"/>
  <c r="O5091" i="5"/>
  <c r="O5235" i="5"/>
  <c r="O5379" i="5"/>
  <c r="O5523" i="5"/>
  <c r="O5667" i="5"/>
  <c r="O5811" i="5"/>
  <c r="O5955" i="5"/>
  <c r="O4132" i="5"/>
  <c r="O4276" i="5"/>
  <c r="O4420" i="5"/>
  <c r="O4564" i="5"/>
  <c r="O4708" i="5"/>
  <c r="O4852" i="5"/>
  <c r="O4996" i="5"/>
  <c r="O5140" i="5"/>
  <c r="O5284" i="5"/>
  <c r="O5428" i="5"/>
  <c r="O5572" i="5"/>
  <c r="O5716" i="5"/>
  <c r="O5860" i="5"/>
  <c r="O6004" i="5"/>
  <c r="O7145" i="5"/>
  <c r="O7289" i="5"/>
  <c r="O7433" i="5"/>
  <c r="O7577" i="5"/>
  <c r="O7721" i="5"/>
  <c r="O7865" i="5"/>
  <c r="O8009" i="5"/>
  <c r="O8153" i="5"/>
  <c r="O8297" i="5"/>
  <c r="O8441" i="5"/>
  <c r="O8585" i="5"/>
  <c r="O8729" i="5"/>
  <c r="O6666" i="5"/>
  <c r="O6810" i="5"/>
  <c r="O6954" i="5"/>
  <c r="O7098" i="5"/>
  <c r="O7242" i="5"/>
  <c r="O7386" i="5"/>
  <c r="O7530" i="5"/>
  <c r="O7674" i="5"/>
  <c r="O7818" i="5"/>
  <c r="O7962" i="5"/>
  <c r="O8106" i="5"/>
  <c r="O8250" i="5"/>
  <c r="O2092" i="5"/>
  <c r="O2704" i="5"/>
  <c r="O2992" i="5"/>
  <c r="O3244" i="5"/>
  <c r="O3496" i="5"/>
  <c r="O3700" i="5"/>
  <c r="O3892" i="5"/>
  <c r="O5885" i="5"/>
  <c r="O6077" i="5"/>
  <c r="O6269" i="5"/>
  <c r="O6461" i="5"/>
  <c r="O6629" i="5"/>
  <c r="O6797" i="5"/>
  <c r="O6965" i="5"/>
  <c r="O4770" i="5"/>
  <c r="O4938" i="5"/>
  <c r="O5106" i="5"/>
  <c r="O5262" i="5"/>
  <c r="O5418" i="5"/>
  <c r="O5574" i="5"/>
  <c r="O5730" i="5"/>
  <c r="O5886" i="5"/>
  <c r="O6042" i="5"/>
  <c r="O6210" i="5"/>
  <c r="O6366" i="5"/>
  <c r="O6510" i="5"/>
  <c r="O6654" i="5"/>
  <c r="O3451" i="5"/>
  <c r="O3595" i="5"/>
  <c r="O3739" i="5"/>
  <c r="O3883" i="5"/>
  <c r="O4027" i="5"/>
  <c r="O4171" i="5"/>
  <c r="O4315" i="5"/>
  <c r="O4459" i="5"/>
  <c r="O4603" i="5"/>
  <c r="O4747" i="5"/>
  <c r="O4891" i="5"/>
  <c r="O5035" i="5"/>
  <c r="O5179" i="5"/>
  <c r="O5323" i="5"/>
  <c r="O1376" i="5"/>
  <c r="O1520" i="5"/>
  <c r="O1664" i="5"/>
  <c r="O1808" i="5"/>
  <c r="O1952" i="5"/>
  <c r="O2096" i="5"/>
  <c r="O2240" i="5"/>
  <c r="O2384" i="5"/>
  <c r="O2528" i="5"/>
  <c r="O2672" i="5"/>
  <c r="O2816" i="5"/>
  <c r="O2960" i="5"/>
  <c r="O3104" i="5"/>
  <c r="O3248" i="5"/>
  <c r="O129" i="5"/>
  <c r="O273" i="5"/>
  <c r="O417" i="5"/>
  <c r="O561" i="5"/>
  <c r="O705" i="5"/>
  <c r="O849" i="5"/>
  <c r="O993" i="5"/>
  <c r="O1137" i="5"/>
  <c r="O1281" i="5"/>
  <c r="O1425" i="5"/>
  <c r="O1569" i="5"/>
  <c r="O1713" i="5"/>
  <c r="O5122" i="5"/>
  <c r="O5266" i="5"/>
  <c r="O5410" i="5"/>
  <c r="O5554" i="5"/>
  <c r="O5698" i="5"/>
  <c r="O5842" i="5"/>
  <c r="O5986" i="5"/>
  <c r="O6130" i="5"/>
  <c r="O6274" i="5"/>
  <c r="O6418" i="5"/>
  <c r="O6562" i="5"/>
  <c r="O5255" i="5"/>
  <c r="O5399" i="5"/>
  <c r="O5543" i="5"/>
  <c r="O5687" i="5"/>
  <c r="O5831" i="5"/>
  <c r="O5975" i="5"/>
  <c r="O6119" i="5"/>
  <c r="O6263" i="5"/>
  <c r="O6407" i="5"/>
  <c r="O6551" i="5"/>
  <c r="O6695" i="5"/>
  <c r="O6839" i="5"/>
  <c r="O6983" i="5"/>
  <c r="O4704" i="5"/>
  <c r="O4848" i="5"/>
  <c r="O4992" i="5"/>
  <c r="O5136" i="5"/>
  <c r="O5280" i="5"/>
  <c r="O5424" i="5"/>
  <c r="O5568" i="5"/>
  <c r="O5712" i="5"/>
  <c r="O5856" i="5"/>
  <c r="O6000" i="5"/>
  <c r="O6144" i="5"/>
  <c r="O6288" i="5"/>
  <c r="O6432" i="5"/>
  <c r="O6576" i="5"/>
  <c r="O5041" i="5"/>
  <c r="O5185" i="5"/>
  <c r="O5329" i="5"/>
  <c r="O5473" i="5"/>
  <c r="O5617" i="5"/>
  <c r="O5761" i="5"/>
  <c r="O5905" i="5"/>
  <c r="O6049" i="5"/>
  <c r="O6193" i="5"/>
  <c r="O6337" i="5"/>
  <c r="O6481" i="5"/>
  <c r="O6625" i="5"/>
  <c r="O6769" i="5"/>
  <c r="O6913" i="5"/>
  <c r="O5402" i="5"/>
  <c r="O5546" i="5"/>
  <c r="O5690" i="5"/>
  <c r="O5834" i="5"/>
  <c r="O5978" i="5"/>
  <c r="O6122" i="5"/>
  <c r="O6266" i="5"/>
  <c r="O6410" i="5"/>
  <c r="O6554" i="5"/>
  <c r="O6698" i="5"/>
  <c r="O6842" i="5"/>
  <c r="O6986" i="5"/>
  <c r="O7130" i="5"/>
  <c r="O4095" i="5"/>
  <c r="O4239" i="5"/>
  <c r="O4383" i="5"/>
  <c r="O4527" i="5"/>
  <c r="O4671" i="5"/>
  <c r="O4815" i="5"/>
  <c r="O4959" i="5"/>
  <c r="O5103" i="5"/>
  <c r="O5247" i="5"/>
  <c r="O5391" i="5"/>
  <c r="O5535" i="5"/>
  <c r="O5679" i="5"/>
  <c r="O5823" i="5"/>
  <c r="O4000" i="5"/>
  <c r="O4144" i="5"/>
  <c r="O4288" i="5"/>
  <c r="O4432" i="5"/>
  <c r="O4576" i="5"/>
  <c r="O4720" i="5"/>
  <c r="O4864" i="5"/>
  <c r="O5008" i="5"/>
  <c r="O5152" i="5"/>
  <c r="O5296" i="5"/>
  <c r="O5440" i="5"/>
  <c r="O5584" i="5"/>
  <c r="O5728" i="5"/>
  <c r="O5872" i="5"/>
  <c r="O6016" i="5"/>
  <c r="O7157" i="5"/>
  <c r="O2200" i="5"/>
  <c r="O2716" i="5"/>
  <c r="O3004" i="5"/>
  <c r="O3256" i="5"/>
  <c r="O3508" i="5"/>
  <c r="O3712" i="5"/>
  <c r="O3916" i="5"/>
  <c r="O5909" i="5"/>
  <c r="O6089" i="5"/>
  <c r="O6293" i="5"/>
  <c r="O6473" i="5"/>
  <c r="O6641" i="5"/>
  <c r="O6809" i="5"/>
  <c r="O6989" i="5"/>
  <c r="O4782" i="5"/>
  <c r="O4950" i="5"/>
  <c r="O5118" i="5"/>
  <c r="O5274" i="5"/>
  <c r="O5430" i="5"/>
  <c r="O5586" i="5"/>
  <c r="O5742" i="5"/>
  <c r="O5898" i="5"/>
  <c r="O6066" i="5"/>
  <c r="O6222" i="5"/>
  <c r="O6378" i="5"/>
  <c r="O6522" i="5"/>
  <c r="O3319" i="5"/>
  <c r="O3463" i="5"/>
  <c r="O3607" i="5"/>
  <c r="O3751" i="5"/>
  <c r="O3895" i="5"/>
  <c r="O4039" i="5"/>
  <c r="O4183" i="5"/>
  <c r="O4327" i="5"/>
  <c r="O4471" i="5"/>
  <c r="O4615" i="5"/>
  <c r="O4759" i="5"/>
  <c r="O4903" i="5"/>
  <c r="O5047" i="5"/>
  <c r="O5191" i="5"/>
  <c r="O5335" i="5"/>
  <c r="O1388" i="5"/>
  <c r="O1532" i="5"/>
  <c r="O1676" i="5"/>
  <c r="O1820" i="5"/>
  <c r="O1964" i="5"/>
  <c r="O2108" i="5"/>
  <c r="O2252" i="5"/>
  <c r="O2396" i="5"/>
  <c r="O2540" i="5"/>
  <c r="O2684" i="5"/>
  <c r="O2828" i="5"/>
  <c r="O2972" i="5"/>
  <c r="O3116" i="5"/>
  <c r="O3260" i="5"/>
  <c r="O141" i="5"/>
  <c r="O285" i="5"/>
  <c r="O429" i="5"/>
  <c r="O573" i="5"/>
  <c r="O717" i="5"/>
  <c r="O861" i="5"/>
  <c r="O1005" i="5"/>
  <c r="O1149" i="5"/>
  <c r="O1293" i="5"/>
  <c r="O1437" i="5"/>
  <c r="O1581" i="5"/>
  <c r="O1725" i="5"/>
  <c r="O5134" i="5"/>
  <c r="O5278" i="5"/>
  <c r="O5422" i="5"/>
  <c r="O5566" i="5"/>
  <c r="O5710" i="5"/>
  <c r="O5854" i="5"/>
  <c r="O5998" i="5"/>
  <c r="O6142" i="5"/>
  <c r="O6286" i="5"/>
  <c r="O6430" i="5"/>
  <c r="O6574" i="5"/>
  <c r="O5267" i="5"/>
  <c r="O5411" i="5"/>
  <c r="O5555" i="5"/>
  <c r="O5699" i="5"/>
  <c r="O5843" i="5"/>
  <c r="O5987" i="5"/>
  <c r="O6131" i="5"/>
  <c r="O6275" i="5"/>
  <c r="O6419" i="5"/>
  <c r="O6563" i="5"/>
  <c r="O6707" i="5"/>
  <c r="O6851" i="5"/>
  <c r="O6995" i="5"/>
  <c r="O4716" i="5"/>
  <c r="O4860" i="5"/>
  <c r="O5004" i="5"/>
  <c r="O5148" i="5"/>
  <c r="O5292" i="5"/>
  <c r="O5436" i="5"/>
  <c r="O5580" i="5"/>
  <c r="O5724" i="5"/>
  <c r="O5868" i="5"/>
  <c r="O6012" i="5"/>
  <c r="O6156" i="5"/>
  <c r="O6300" i="5"/>
  <c r="O6444" i="5"/>
  <c r="O6588" i="5"/>
  <c r="O5053" i="5"/>
  <c r="O5197" i="5"/>
  <c r="O5341" i="5"/>
  <c r="O5485" i="5"/>
  <c r="O5629" i="5"/>
  <c r="O5773" i="5"/>
  <c r="O5917" i="5"/>
  <c r="O6061" i="5"/>
  <c r="O6205" i="5"/>
  <c r="O2236" i="5"/>
  <c r="O2776" i="5"/>
  <c r="O3052" i="5"/>
  <c r="O3280" i="5"/>
  <c r="O3532" i="5"/>
  <c r="O3724" i="5"/>
  <c r="O3928" i="5"/>
  <c r="O5921" i="5"/>
  <c r="O6101" i="5"/>
  <c r="O6305" i="5"/>
  <c r="O6485" i="5"/>
  <c r="O6653" i="5"/>
  <c r="O6821" i="5"/>
  <c r="O7013" i="5"/>
  <c r="O4794" i="5"/>
  <c r="O4962" i="5"/>
  <c r="O5130" i="5"/>
  <c r="O5286" i="5"/>
  <c r="O5442" i="5"/>
  <c r="O5598" i="5"/>
  <c r="O5754" i="5"/>
  <c r="O5922" i="5"/>
  <c r="O6078" i="5"/>
  <c r="O6234" i="5"/>
  <c r="O6390" i="5"/>
  <c r="O6534" i="5"/>
  <c r="O3331" i="5"/>
  <c r="O3475" i="5"/>
  <c r="O3619" i="5"/>
  <c r="O3763" i="5"/>
  <c r="O3907" i="5"/>
  <c r="O4051" i="5"/>
  <c r="O4195" i="5"/>
  <c r="O4339" i="5"/>
  <c r="O4483" i="5"/>
  <c r="O4627" i="5"/>
  <c r="O4771" i="5"/>
  <c r="O4915" i="5"/>
  <c r="O5059" i="5"/>
  <c r="O5203" i="5"/>
  <c r="O5347" i="5"/>
  <c r="O1400" i="5"/>
  <c r="O1544" i="5"/>
  <c r="O1688" i="5"/>
  <c r="O1832" i="5"/>
  <c r="O1976" i="5"/>
  <c r="O2120" i="5"/>
  <c r="O2264" i="5"/>
  <c r="O2408" i="5"/>
  <c r="O2552" i="5"/>
  <c r="O2696" i="5"/>
  <c r="O2840" i="5"/>
  <c r="O2984" i="5"/>
  <c r="O3128" i="5"/>
  <c r="O9" i="5"/>
  <c r="O153" i="5"/>
  <c r="O297" i="5"/>
  <c r="O441" i="5"/>
  <c r="O585" i="5"/>
  <c r="O729" i="5"/>
  <c r="O873" i="5"/>
  <c r="O1017" i="5"/>
  <c r="O1161" i="5"/>
  <c r="O1305" i="5"/>
  <c r="O1449" i="5"/>
  <c r="O1593" i="5"/>
  <c r="O1737" i="5"/>
  <c r="O5146" i="5"/>
  <c r="O5290" i="5"/>
  <c r="O5434" i="5"/>
  <c r="O5578" i="5"/>
  <c r="O5722" i="5"/>
  <c r="O5866" i="5"/>
  <c r="O6010" i="5"/>
  <c r="O6154" i="5"/>
  <c r="O6298" i="5"/>
  <c r="O6442" i="5"/>
  <c r="O6586" i="5"/>
  <c r="O5279" i="5"/>
  <c r="O5423" i="5"/>
  <c r="O5567" i="5"/>
  <c r="O5711" i="5"/>
  <c r="O5855" i="5"/>
  <c r="O5999" i="5"/>
  <c r="O6143" i="5"/>
  <c r="O6287" i="5"/>
  <c r="O6431" i="5"/>
  <c r="O6575" i="5"/>
  <c r="O6719" i="5"/>
  <c r="O6863" i="5"/>
  <c r="O7007" i="5"/>
  <c r="O4728" i="5"/>
  <c r="O4872" i="5"/>
  <c r="O5016" i="5"/>
  <c r="O5160" i="5"/>
  <c r="O5304" i="5"/>
  <c r="O5448" i="5"/>
  <c r="O5592" i="5"/>
  <c r="O5736" i="5"/>
  <c r="O5880" i="5"/>
  <c r="O6024" i="5"/>
  <c r="O6168" i="5"/>
  <c r="O6312" i="5"/>
  <c r="O6456" i="5"/>
  <c r="O6600" i="5"/>
  <c r="O5065" i="5"/>
  <c r="O5209" i="5"/>
  <c r="O5353" i="5"/>
  <c r="O5497" i="5"/>
  <c r="O5641" i="5"/>
  <c r="O5785" i="5"/>
  <c r="O5929" i="5"/>
  <c r="O6073" i="5"/>
  <c r="O6217" i="5"/>
  <c r="O6361" i="5"/>
  <c r="O6505" i="5"/>
  <c r="O6649" i="5"/>
  <c r="O6793" i="5"/>
  <c r="O6937" i="5"/>
  <c r="O5426" i="5"/>
  <c r="O5570" i="5"/>
  <c r="O5714" i="5"/>
  <c r="O5858" i="5"/>
  <c r="O6002" i="5"/>
  <c r="O6146" i="5"/>
  <c r="O6290" i="5"/>
  <c r="O6434" i="5"/>
  <c r="O6578" i="5"/>
  <c r="O6722" i="5"/>
  <c r="O6866" i="5"/>
  <c r="O7010" i="5"/>
  <c r="O7154" i="5"/>
  <c r="O4119" i="5"/>
  <c r="O4263" i="5"/>
  <c r="O4407" i="5"/>
  <c r="O4551" i="5"/>
  <c r="O4695" i="5"/>
  <c r="O4839" i="5"/>
  <c r="O4983" i="5"/>
  <c r="O5127" i="5"/>
  <c r="O5271" i="5"/>
  <c r="O5415" i="5"/>
  <c r="O5559" i="5"/>
  <c r="O5703" i="5"/>
  <c r="O5847" i="5"/>
  <c r="O4024" i="5"/>
  <c r="O4168" i="5"/>
  <c r="O4312" i="5"/>
  <c r="O4456" i="5"/>
  <c r="O4600" i="5"/>
  <c r="O4744" i="5"/>
  <c r="O4888" i="5"/>
  <c r="O5032" i="5"/>
  <c r="O5176" i="5"/>
  <c r="O5320" i="5"/>
  <c r="O5464" i="5"/>
  <c r="O5608" i="5"/>
  <c r="O5752" i="5"/>
  <c r="O5896" i="5"/>
  <c r="O6040" i="5"/>
  <c r="O7181" i="5"/>
  <c r="O2344" i="5"/>
  <c r="O2788" i="5"/>
  <c r="O3064" i="5"/>
  <c r="O3292" i="5"/>
  <c r="O3544" i="5"/>
  <c r="O3748" i="5"/>
  <c r="O3940" i="5"/>
  <c r="O5933" i="5"/>
  <c r="O6125" i="5"/>
  <c r="O6317" i="5"/>
  <c r="O6497" i="5"/>
  <c r="O6665" i="5"/>
  <c r="O6845" i="5"/>
  <c r="O7025" i="5"/>
  <c r="O4806" i="5"/>
  <c r="O4974" i="5"/>
  <c r="O5142" i="5"/>
  <c r="O5298" i="5"/>
  <c r="O5454" i="5"/>
  <c r="O5610" i="5"/>
  <c r="O5778" i="5"/>
  <c r="O5934" i="5"/>
  <c r="O6090" i="5"/>
  <c r="O6246" i="5"/>
  <c r="O6402" i="5"/>
  <c r="O6546" i="5"/>
  <c r="O3343" i="5"/>
  <c r="O3487" i="5"/>
  <c r="O3631" i="5"/>
  <c r="O3775" i="5"/>
  <c r="O3919" i="5"/>
  <c r="O4063" i="5"/>
  <c r="O4207" i="5"/>
  <c r="O4351" i="5"/>
  <c r="O4495" i="5"/>
  <c r="O4639" i="5"/>
  <c r="O4783" i="5"/>
  <c r="O4927" i="5"/>
  <c r="O5071" i="5"/>
  <c r="O5215" i="5"/>
  <c r="O5359" i="5"/>
  <c r="O1412" i="5"/>
  <c r="O1556" i="5"/>
  <c r="O1700" i="5"/>
  <c r="O1844" i="5"/>
  <c r="O1988" i="5"/>
  <c r="O2132" i="5"/>
  <c r="O2276" i="5"/>
  <c r="O2420" i="5"/>
  <c r="O2564" i="5"/>
  <c r="O2708" i="5"/>
  <c r="O2852" i="5"/>
  <c r="O2996" i="5"/>
  <c r="O3140" i="5"/>
  <c r="O21" i="5"/>
  <c r="O165" i="5"/>
  <c r="O309" i="5"/>
  <c r="O453" i="5"/>
  <c r="O597" i="5"/>
  <c r="O741" i="5"/>
  <c r="O885" i="5"/>
  <c r="O1029" i="5"/>
  <c r="O1173" i="5"/>
  <c r="O1317" i="5"/>
  <c r="O1461" i="5"/>
  <c r="O1605" i="5"/>
  <c r="O1749" i="5"/>
  <c r="O5158" i="5"/>
  <c r="O5302" i="5"/>
  <c r="O5446" i="5"/>
  <c r="O5590" i="5"/>
  <c r="O5734" i="5"/>
  <c r="O5878" i="5"/>
  <c r="O6022" i="5"/>
  <c r="O6166" i="5"/>
  <c r="O6310" i="5"/>
  <c r="O6454" i="5"/>
  <c r="O6598" i="5"/>
  <c r="O5291" i="5"/>
  <c r="O5435" i="5"/>
  <c r="O5579" i="5"/>
  <c r="O5723" i="5"/>
  <c r="O5867" i="5"/>
  <c r="O6011" i="5"/>
  <c r="O6155" i="5"/>
  <c r="O6299" i="5"/>
  <c r="O6443" i="5"/>
  <c r="O6587" i="5"/>
  <c r="O6731" i="5"/>
  <c r="O6875" i="5"/>
  <c r="O7019" i="5"/>
  <c r="O4740" i="5"/>
  <c r="O4884" i="5"/>
  <c r="O5028" i="5"/>
  <c r="O5172" i="5"/>
  <c r="O5316" i="5"/>
  <c r="O5460" i="5"/>
  <c r="O5604" i="5"/>
  <c r="O5748" i="5"/>
  <c r="O5892" i="5"/>
  <c r="O6036" i="5"/>
  <c r="O6180" i="5"/>
  <c r="O6324" i="5"/>
  <c r="O6468" i="5"/>
  <c r="O6612" i="5"/>
  <c r="O5077" i="5"/>
  <c r="O5221" i="5"/>
  <c r="O5365" i="5"/>
  <c r="O5509" i="5"/>
  <c r="O5653" i="5"/>
  <c r="O5797" i="5"/>
  <c r="O5941" i="5"/>
  <c r="O6085" i="5"/>
  <c r="O6229" i="5"/>
  <c r="O6373" i="5"/>
  <c r="O6517" i="5"/>
  <c r="O6661" i="5"/>
  <c r="O6805" i="5"/>
  <c r="O6949" i="5"/>
  <c r="O5438" i="5"/>
  <c r="O5582" i="5"/>
  <c r="O5726" i="5"/>
  <c r="O5870" i="5"/>
  <c r="O6014" i="5"/>
  <c r="O6158" i="5"/>
  <c r="O6302" i="5"/>
  <c r="O6446" i="5"/>
  <c r="O6590" i="5"/>
  <c r="O6734" i="5"/>
  <c r="O6878" i="5"/>
  <c r="O7022" i="5"/>
  <c r="O7166" i="5"/>
  <c r="O4131" i="5"/>
  <c r="O4275" i="5"/>
  <c r="O4419" i="5"/>
  <c r="O4563" i="5"/>
  <c r="O4707" i="5"/>
  <c r="O4851" i="5"/>
  <c r="O4995" i="5"/>
  <c r="O5139" i="5"/>
  <c r="O5283" i="5"/>
  <c r="O5427" i="5"/>
  <c r="O5571" i="5"/>
  <c r="O5715" i="5"/>
  <c r="O2380" i="5"/>
  <c r="O2812" i="5"/>
  <c r="O3076" i="5"/>
  <c r="O3340" i="5"/>
  <c r="O3568" i="5"/>
  <c r="O3772" i="5"/>
  <c r="O3964" i="5"/>
  <c r="O5945" i="5"/>
  <c r="O6149" i="5"/>
  <c r="O6341" i="5"/>
  <c r="O6509" i="5"/>
  <c r="O6677" i="5"/>
  <c r="O6869" i="5"/>
  <c r="O7037" i="5"/>
  <c r="O4818" i="5"/>
  <c r="O4986" i="5"/>
  <c r="O5154" i="5"/>
  <c r="O5310" i="5"/>
  <c r="O5466" i="5"/>
  <c r="O5634" i="5"/>
  <c r="O5790" i="5"/>
  <c r="O5946" i="5"/>
  <c r="O6102" i="5"/>
  <c r="O6258" i="5"/>
  <c r="O6414" i="5"/>
  <c r="O6558" i="5"/>
  <c r="O3355" i="5"/>
  <c r="O3499" i="5"/>
  <c r="O3643" i="5"/>
  <c r="O3787" i="5"/>
  <c r="O3931" i="5"/>
  <c r="O4075" i="5"/>
  <c r="O4219" i="5"/>
  <c r="O4363" i="5"/>
  <c r="O4507" i="5"/>
  <c r="O4651" i="5"/>
  <c r="O4795" i="5"/>
  <c r="O4939" i="5"/>
  <c r="O5083" i="5"/>
  <c r="O5227" i="5"/>
  <c r="O5371" i="5"/>
  <c r="O1424" i="5"/>
  <c r="O1568" i="5"/>
  <c r="O1712" i="5"/>
  <c r="O1856" i="5"/>
  <c r="O2000" i="5"/>
  <c r="O2144" i="5"/>
  <c r="O2288" i="5"/>
  <c r="O2432" i="5"/>
  <c r="O2576" i="5"/>
  <c r="O2720" i="5"/>
  <c r="O2864" i="5"/>
  <c r="O3008" i="5"/>
  <c r="O3152" i="5"/>
  <c r="O33" i="5"/>
  <c r="O177" i="5"/>
  <c r="O321" i="5"/>
  <c r="O465" i="5"/>
  <c r="O609" i="5"/>
  <c r="O753" i="5"/>
  <c r="O897" i="5"/>
  <c r="O1041" i="5"/>
  <c r="O1185" i="5"/>
  <c r="O1329" i="5"/>
  <c r="O1473" i="5"/>
  <c r="O1617" i="5"/>
  <c r="O1761" i="5"/>
  <c r="O5170" i="5"/>
  <c r="O5314" i="5"/>
  <c r="O5458" i="5"/>
  <c r="O5602" i="5"/>
  <c r="O5746" i="5"/>
  <c r="O5890" i="5"/>
  <c r="O6034" i="5"/>
  <c r="O6178" i="5"/>
  <c r="O6322" i="5"/>
  <c r="O6466" i="5"/>
  <c r="O6610" i="5"/>
  <c r="O5303" i="5"/>
  <c r="O5447" i="5"/>
  <c r="O5591" i="5"/>
  <c r="O5735" i="5"/>
  <c r="O5879" i="5"/>
  <c r="O6023" i="5"/>
  <c r="O6167" i="5"/>
  <c r="O6311" i="5"/>
  <c r="O6455" i="5"/>
  <c r="O6599" i="5"/>
  <c r="O6743" i="5"/>
  <c r="O6887" i="5"/>
  <c r="O7031" i="5"/>
  <c r="O4752" i="5"/>
  <c r="O4896" i="5"/>
  <c r="O5040" i="5"/>
  <c r="O5184" i="5"/>
  <c r="O5328" i="5"/>
  <c r="O5472" i="5"/>
  <c r="O5616" i="5"/>
  <c r="O5760" i="5"/>
  <c r="O5904" i="5"/>
  <c r="O6048" i="5"/>
  <c r="O6192" i="5"/>
  <c r="O6336" i="5"/>
  <c r="O6480" i="5"/>
  <c r="O6624" i="5"/>
  <c r="O5089" i="5"/>
  <c r="O5233" i="5"/>
  <c r="O5377" i="5"/>
  <c r="O5521" i="5"/>
  <c r="O5665" i="5"/>
  <c r="O5809" i="5"/>
  <c r="O5953" i="5"/>
  <c r="O6097" i="5"/>
  <c r="O6241" i="5"/>
  <c r="O6385" i="5"/>
  <c r="O6529" i="5"/>
  <c r="O6673" i="5"/>
  <c r="O6817" i="5"/>
  <c r="O6961" i="5"/>
  <c r="O5450" i="5"/>
  <c r="O5594" i="5"/>
  <c r="O5738" i="5"/>
  <c r="O5882" i="5"/>
  <c r="O6026" i="5"/>
  <c r="O6170" i="5"/>
  <c r="O6314" i="5"/>
  <c r="O6458" i="5"/>
  <c r="O6602" i="5"/>
  <c r="O6746" i="5"/>
  <c r="O6890" i="5"/>
  <c r="O7034" i="5"/>
  <c r="O7178" i="5"/>
  <c r="O4143" i="5"/>
  <c r="O4287" i="5"/>
  <c r="O4431" i="5"/>
  <c r="O4575" i="5"/>
  <c r="O4719" i="5"/>
  <c r="O4863" i="5"/>
  <c r="O5007" i="5"/>
  <c r="O5151" i="5"/>
  <c r="O5295" i="5"/>
  <c r="O5439" i="5"/>
  <c r="O5583" i="5"/>
  <c r="O5727" i="5"/>
  <c r="O5871" i="5"/>
  <c r="O4048" i="5"/>
  <c r="O4192" i="5"/>
  <c r="O4336" i="5"/>
  <c r="O4480" i="5"/>
  <c r="O4624" i="5"/>
  <c r="O2488" i="5"/>
  <c r="O2848" i="5"/>
  <c r="O3100" i="5"/>
  <c r="O3352" i="5"/>
  <c r="O3580" i="5"/>
  <c r="O3784" i="5"/>
  <c r="O3976" i="5"/>
  <c r="O5957" i="5"/>
  <c r="O6161" i="5"/>
  <c r="O6353" i="5"/>
  <c r="O6521" i="5"/>
  <c r="O6701" i="5"/>
  <c r="O6881" i="5"/>
  <c r="O7049" i="5"/>
  <c r="O4830" i="5"/>
  <c r="O4998" i="5"/>
  <c r="O5166" i="5"/>
  <c r="O5322" i="5"/>
  <c r="O5490" i="5"/>
  <c r="O5646" i="5"/>
  <c r="O5802" i="5"/>
  <c r="O5958" i="5"/>
  <c r="O6114" i="5"/>
  <c r="O6270" i="5"/>
  <c r="O6426" i="5"/>
  <c r="O6570" i="5"/>
  <c r="O3367" i="5"/>
  <c r="O3511" i="5"/>
  <c r="O3655" i="5"/>
  <c r="O3799" i="5"/>
  <c r="O3943" i="5"/>
  <c r="O4087" i="5"/>
  <c r="O4231" i="5"/>
  <c r="O4375" i="5"/>
  <c r="O4519" i="5"/>
  <c r="O4663" i="5"/>
  <c r="O4807" i="5"/>
  <c r="O4951" i="5"/>
  <c r="O5095" i="5"/>
  <c r="O5239" i="5"/>
  <c r="O5383" i="5"/>
  <c r="O1436" i="5"/>
  <c r="O1580" i="5"/>
  <c r="O1724" i="5"/>
  <c r="O1868" i="5"/>
  <c r="O2012" i="5"/>
  <c r="O2156" i="5"/>
  <c r="O2300" i="5"/>
  <c r="O2444" i="5"/>
  <c r="O2588" i="5"/>
  <c r="O2732" i="5"/>
  <c r="O2876" i="5"/>
  <c r="O3020" i="5"/>
  <c r="O3164" i="5"/>
  <c r="O45" i="5"/>
  <c r="O189" i="5"/>
  <c r="O333" i="5"/>
  <c r="O477" i="5"/>
  <c r="O621" i="5"/>
  <c r="O765" i="5"/>
  <c r="O909" i="5"/>
  <c r="O1053" i="5"/>
  <c r="O1197" i="5"/>
  <c r="O1341" i="5"/>
  <c r="O1485" i="5"/>
  <c r="O1629" i="5"/>
  <c r="O1773" i="5"/>
  <c r="O5182" i="5"/>
  <c r="O5326" i="5"/>
  <c r="O5470" i="5"/>
  <c r="O5614" i="5"/>
  <c r="O5758" i="5"/>
  <c r="O5902" i="5"/>
  <c r="O6046" i="5"/>
  <c r="O6190" i="5"/>
  <c r="O6334" i="5"/>
  <c r="O6478" i="5"/>
  <c r="O6622" i="5"/>
  <c r="O5315" i="5"/>
  <c r="O5459" i="5"/>
  <c r="O5603" i="5"/>
  <c r="O5747" i="5"/>
  <c r="O5891" i="5"/>
  <c r="O6035" i="5"/>
  <c r="O6179" i="5"/>
  <c r="O6323" i="5"/>
  <c r="O6467" i="5"/>
  <c r="O6611" i="5"/>
  <c r="O6755" i="5"/>
  <c r="O6899" i="5"/>
  <c r="O7043" i="5"/>
  <c r="O4764" i="5"/>
  <c r="O4908" i="5"/>
  <c r="O5052" i="5"/>
  <c r="O5196" i="5"/>
  <c r="O5340" i="5"/>
  <c r="O5484" i="5"/>
  <c r="O5628" i="5"/>
  <c r="O5772" i="5"/>
  <c r="O5916" i="5"/>
  <c r="O6060" i="5"/>
  <c r="O6204" i="5"/>
  <c r="O6348" i="5"/>
  <c r="O6492" i="5"/>
  <c r="O6636" i="5"/>
  <c r="O5101" i="5"/>
  <c r="O5245" i="5"/>
  <c r="O5389" i="5"/>
  <c r="O5533" i="5"/>
  <c r="O5677" i="5"/>
  <c r="O5821" i="5"/>
  <c r="O5965" i="5"/>
  <c r="O6109" i="5"/>
  <c r="O6253" i="5"/>
  <c r="O6397" i="5"/>
  <c r="O6541" i="5"/>
  <c r="O6685" i="5"/>
  <c r="O6829" i="5"/>
  <c r="O6973" i="5"/>
  <c r="O5462" i="5"/>
  <c r="O5606" i="5"/>
  <c r="O5750" i="5"/>
  <c r="O5894" i="5"/>
  <c r="O6038" i="5"/>
  <c r="O6182" i="5"/>
  <c r="O6326" i="5"/>
  <c r="O6470" i="5"/>
  <c r="O6614" i="5"/>
  <c r="O6758" i="5"/>
  <c r="O6902" i="5"/>
  <c r="O7046" i="5"/>
  <c r="O7190" i="5"/>
  <c r="O4155" i="5"/>
  <c r="O4299" i="5"/>
  <c r="O4443" i="5"/>
  <c r="O4587" i="5"/>
  <c r="O4731" i="5"/>
  <c r="O4875" i="5"/>
  <c r="O5019" i="5"/>
  <c r="O5163" i="5"/>
  <c r="O5307" i="5"/>
  <c r="O5451" i="5"/>
  <c r="O5595" i="5"/>
  <c r="O5739" i="5"/>
  <c r="O5883" i="5"/>
  <c r="O4060" i="5"/>
  <c r="O4204" i="5"/>
  <c r="O4348" i="5"/>
  <c r="O4492" i="5"/>
  <c r="O4636" i="5"/>
  <c r="O4780" i="5"/>
  <c r="O4924" i="5"/>
  <c r="O5068" i="5"/>
  <c r="O5212" i="5"/>
  <c r="O2524" i="5"/>
  <c r="O2860" i="5"/>
  <c r="O3112" i="5"/>
  <c r="O3364" i="5"/>
  <c r="O3604" i="5"/>
  <c r="O3796" i="5"/>
  <c r="O3988" i="5"/>
  <c r="O5981" i="5"/>
  <c r="O6173" i="5"/>
  <c r="O6365" i="5"/>
  <c r="O6533" i="5"/>
  <c r="O6725" i="5"/>
  <c r="O6893" i="5"/>
  <c r="O4674" i="5"/>
  <c r="O4842" i="5"/>
  <c r="O5010" i="5"/>
  <c r="O5178" i="5"/>
  <c r="O5346" i="5"/>
  <c r="O5502" i="5"/>
  <c r="O5658" i="5"/>
  <c r="O5814" i="5"/>
  <c r="O5970" i="5"/>
  <c r="O6126" i="5"/>
  <c r="O6282" i="5"/>
  <c r="O6438" i="5"/>
  <c r="O6582" i="5"/>
  <c r="O3379" i="5"/>
  <c r="O3523" i="5"/>
  <c r="O3667" i="5"/>
  <c r="O3811" i="5"/>
  <c r="O3955" i="5"/>
  <c r="O4099" i="5"/>
  <c r="O4243" i="5"/>
  <c r="O4387" i="5"/>
  <c r="O4531" i="5"/>
  <c r="O4675" i="5"/>
  <c r="O4819" i="5"/>
  <c r="O4963" i="5"/>
  <c r="O5107" i="5"/>
  <c r="O5251" i="5"/>
  <c r="O5395" i="5"/>
  <c r="O1448" i="5"/>
  <c r="O1592" i="5"/>
  <c r="O1736" i="5"/>
  <c r="O1880" i="5"/>
  <c r="O2024" i="5"/>
  <c r="O2168" i="5"/>
  <c r="O2312" i="5"/>
  <c r="O2456" i="5"/>
  <c r="O2600" i="5"/>
  <c r="O2744" i="5"/>
  <c r="O2888" i="5"/>
  <c r="O3032" i="5"/>
  <c r="O3176" i="5"/>
  <c r="O57" i="5"/>
  <c r="O201" i="5"/>
  <c r="O345" i="5"/>
  <c r="O489" i="5"/>
  <c r="O633" i="5"/>
  <c r="O777" i="5"/>
  <c r="O921" i="5"/>
  <c r="O1065" i="5"/>
  <c r="O1209" i="5"/>
  <c r="O1353" i="5"/>
  <c r="O1497" i="5"/>
  <c r="O1641" i="5"/>
  <c r="O1785" i="5"/>
  <c r="O5194" i="5"/>
  <c r="O5338" i="5"/>
  <c r="O5482" i="5"/>
  <c r="O5626" i="5"/>
  <c r="O5770" i="5"/>
  <c r="O5914" i="5"/>
  <c r="O6058" i="5"/>
  <c r="O6202" i="5"/>
  <c r="O6346" i="5"/>
  <c r="O6490" i="5"/>
  <c r="O6634" i="5"/>
  <c r="O5327" i="5"/>
  <c r="O5471" i="5"/>
  <c r="O5615" i="5"/>
  <c r="O5759" i="5"/>
  <c r="O5903" i="5"/>
  <c r="O6047" i="5"/>
  <c r="O6191" i="5"/>
  <c r="O6335" i="5"/>
  <c r="O6479" i="5"/>
  <c r="O6623" i="5"/>
  <c r="O6767" i="5"/>
  <c r="O6911" i="5"/>
  <c r="O7055" i="5"/>
  <c r="O4776" i="5"/>
  <c r="O4920" i="5"/>
  <c r="O5064" i="5"/>
  <c r="O5208" i="5"/>
  <c r="O5352" i="5"/>
  <c r="O5496" i="5"/>
  <c r="O5640" i="5"/>
  <c r="O5784" i="5"/>
  <c r="O5928" i="5"/>
  <c r="O6072" i="5"/>
  <c r="O6216" i="5"/>
  <c r="O6360" i="5"/>
  <c r="O6504" i="5"/>
  <c r="O6648" i="5"/>
  <c r="O5113" i="5"/>
  <c r="O5257" i="5"/>
  <c r="O5401" i="5"/>
  <c r="O5545" i="5"/>
  <c r="O5689" i="5"/>
  <c r="O5833" i="5"/>
  <c r="O5977" i="5"/>
  <c r="O6121" i="5"/>
  <c r="O6265" i="5"/>
  <c r="O6409" i="5"/>
  <c r="O6553" i="5"/>
  <c r="O6697" i="5"/>
  <c r="O6841" i="5"/>
  <c r="O6985" i="5"/>
  <c r="O5474" i="5"/>
  <c r="O5618" i="5"/>
  <c r="O5762" i="5"/>
  <c r="O5906" i="5"/>
  <c r="O6050" i="5"/>
  <c r="O6194" i="5"/>
  <c r="O6338" i="5"/>
  <c r="O6482" i="5"/>
  <c r="O6626" i="5"/>
  <c r="O6770" i="5"/>
  <c r="O6914" i="5"/>
  <c r="O7058" i="5"/>
  <c r="O4023" i="5"/>
  <c r="O4167" i="5"/>
  <c r="O4311" i="5"/>
  <c r="O4455" i="5"/>
  <c r="O4599" i="5"/>
  <c r="O4743" i="5"/>
  <c r="O4887" i="5"/>
  <c r="O5031" i="5"/>
  <c r="O5175" i="5"/>
  <c r="O5319" i="5"/>
  <c r="O5463" i="5"/>
  <c r="O5607" i="5"/>
  <c r="O5751" i="5"/>
  <c r="O5895" i="5"/>
  <c r="O4072" i="5"/>
  <c r="O4216" i="5"/>
  <c r="O4360" i="5"/>
  <c r="O4504" i="5"/>
  <c r="O4648" i="5"/>
  <c r="O4792" i="5"/>
  <c r="O4936" i="5"/>
  <c r="O5080" i="5"/>
  <c r="O5224" i="5"/>
  <c r="O5368" i="5"/>
  <c r="O5512" i="5"/>
  <c r="O5656" i="5"/>
  <c r="O5800" i="5"/>
  <c r="O5944" i="5"/>
  <c r="O7085" i="5"/>
  <c r="O7229" i="5"/>
  <c r="O7373" i="5"/>
  <c r="O7517" i="5"/>
  <c r="O7661" i="5"/>
  <c r="O7805" i="5"/>
  <c r="O7949" i="5"/>
  <c r="O8093" i="5"/>
  <c r="O8237" i="5"/>
  <c r="O8381" i="5"/>
  <c r="O8525" i="5"/>
  <c r="O2560" i="5"/>
  <c r="O2908" i="5"/>
  <c r="O3136" i="5"/>
  <c r="O3388" i="5"/>
  <c r="O3628" i="5"/>
  <c r="O3820" i="5"/>
  <c r="O5801" i="5"/>
  <c r="O6005" i="5"/>
  <c r="O6197" i="5"/>
  <c r="O6377" i="5"/>
  <c r="O6557" i="5"/>
  <c r="O6737" i="5"/>
  <c r="O6905" i="5"/>
  <c r="O4686" i="5"/>
  <c r="O4854" i="5"/>
  <c r="O5034" i="5"/>
  <c r="O5202" i="5"/>
  <c r="O5358" i="5"/>
  <c r="O5514" i="5"/>
  <c r="O5670" i="5"/>
  <c r="O5826" i="5"/>
  <c r="O5982" i="5"/>
  <c r="O6138" i="5"/>
  <c r="O6294" i="5"/>
  <c r="O6450" i="5"/>
  <c r="O6594" i="5"/>
  <c r="O3391" i="5"/>
  <c r="O3535" i="5"/>
  <c r="O3679" i="5"/>
  <c r="O3823" i="5"/>
  <c r="O3967" i="5"/>
  <c r="O4111" i="5"/>
  <c r="O4255" i="5"/>
  <c r="O4399" i="5"/>
  <c r="O4543" i="5"/>
  <c r="O4687" i="5"/>
  <c r="O4831" i="5"/>
  <c r="O4975" i="5"/>
  <c r="O5119" i="5"/>
  <c r="O5263" i="5"/>
  <c r="O5407" i="5"/>
  <c r="O1460" i="5"/>
  <c r="O1604" i="5"/>
  <c r="O1748" i="5"/>
  <c r="O1892" i="5"/>
  <c r="O2036" i="5"/>
  <c r="O2180" i="5"/>
  <c r="O2324" i="5"/>
  <c r="O2468" i="5"/>
  <c r="O2612" i="5"/>
  <c r="O2756" i="5"/>
  <c r="O2900" i="5"/>
  <c r="O3044" i="5"/>
  <c r="O3188" i="5"/>
  <c r="O69" i="5"/>
  <c r="O213" i="5"/>
  <c r="O357" i="5"/>
  <c r="O501" i="5"/>
  <c r="O645" i="5"/>
  <c r="O789" i="5"/>
  <c r="O933" i="5"/>
  <c r="O1077" i="5"/>
  <c r="O1221" i="5"/>
  <c r="O1365" i="5"/>
  <c r="O1509" i="5"/>
  <c r="O1653" i="5"/>
  <c r="O5062" i="5"/>
  <c r="O5206" i="5"/>
  <c r="O5350" i="5"/>
  <c r="O5494" i="5"/>
  <c r="O5638" i="5"/>
  <c r="O5782" i="5"/>
  <c r="O5926" i="5"/>
  <c r="O6070" i="5"/>
  <c r="O6214" i="5"/>
  <c r="O6358" i="5"/>
  <c r="O6502" i="5"/>
  <c r="O6646" i="5"/>
  <c r="O5339" i="5"/>
  <c r="O5483" i="5"/>
  <c r="O5627" i="5"/>
  <c r="O5771" i="5"/>
  <c r="O5915" i="5"/>
  <c r="O6059" i="5"/>
  <c r="O6203" i="5"/>
  <c r="O6347" i="5"/>
  <c r="O6491" i="5"/>
  <c r="O6635" i="5"/>
  <c r="O6779" i="5"/>
  <c r="O6923" i="5"/>
  <c r="O7067" i="5"/>
  <c r="O4788" i="5"/>
  <c r="O4932" i="5"/>
  <c r="O5076" i="5"/>
  <c r="O5220" i="5"/>
  <c r="O5364" i="5"/>
  <c r="O5508" i="5"/>
  <c r="O5652" i="5"/>
  <c r="O5796" i="5"/>
  <c r="O5940" i="5"/>
  <c r="O6084" i="5"/>
  <c r="O6228" i="5"/>
  <c r="O6372" i="5"/>
  <c r="O6516" i="5"/>
  <c r="O4981" i="5"/>
  <c r="O5125" i="5"/>
  <c r="O5269" i="5"/>
  <c r="O5413" i="5"/>
  <c r="O5557" i="5"/>
  <c r="O5701" i="5"/>
  <c r="O5845" i="5"/>
  <c r="O5989" i="5"/>
  <c r="O6133" i="5"/>
  <c r="O6277" i="5"/>
  <c r="O6421" i="5"/>
  <c r="O6565" i="5"/>
  <c r="O6709" i="5"/>
  <c r="O6853" i="5"/>
  <c r="O6997" i="5"/>
  <c r="O5486" i="5"/>
  <c r="O5630" i="5"/>
  <c r="O5774" i="5"/>
  <c r="O5918" i="5"/>
  <c r="O6062" i="5"/>
  <c r="O6206" i="5"/>
  <c r="O6350" i="5"/>
  <c r="O6494" i="5"/>
  <c r="O6638" i="5"/>
  <c r="O6782" i="5"/>
  <c r="O6926" i="5"/>
  <c r="O7070" i="5"/>
  <c r="O4035" i="5"/>
  <c r="O4179" i="5"/>
  <c r="O4323" i="5"/>
  <c r="O4467" i="5"/>
  <c r="O4611" i="5"/>
  <c r="O4755" i="5"/>
  <c r="O4899" i="5"/>
  <c r="O5043" i="5"/>
  <c r="O5187" i="5"/>
  <c r="O5331" i="5"/>
  <c r="O5475" i="5"/>
  <c r="O5619" i="5"/>
  <c r="O5763" i="5"/>
  <c r="O5907" i="5"/>
  <c r="O4084" i="5"/>
  <c r="O4228" i="5"/>
  <c r="O4372" i="5"/>
  <c r="O4516" i="5"/>
  <c r="O4660" i="5"/>
  <c r="O4804" i="5"/>
  <c r="O4948" i="5"/>
  <c r="O5092" i="5"/>
  <c r="O5236" i="5"/>
  <c r="O5380" i="5"/>
  <c r="O5524" i="5"/>
  <c r="O2572" i="5"/>
  <c r="O2920" i="5"/>
  <c r="O3148" i="5"/>
  <c r="O3400" i="5"/>
  <c r="O3640" i="5"/>
  <c r="O3832" i="5"/>
  <c r="O5813" i="5"/>
  <c r="O6017" i="5"/>
  <c r="O6209" i="5"/>
  <c r="O6389" i="5"/>
  <c r="O6581" i="5"/>
  <c r="O6749" i="5"/>
  <c r="O6917" i="5"/>
  <c r="O4698" i="5"/>
  <c r="O4866" i="5"/>
  <c r="O5058" i="5"/>
  <c r="O5214" i="5"/>
  <c r="O5370" i="5"/>
  <c r="O5526" i="5"/>
  <c r="O5682" i="5"/>
  <c r="O5838" i="5"/>
  <c r="O5994" i="5"/>
  <c r="O6150" i="5"/>
  <c r="O6306" i="5"/>
  <c r="O6462" i="5"/>
  <c r="O6606" i="5"/>
  <c r="O3403" i="5"/>
  <c r="O3547" i="5"/>
  <c r="O3691" i="5"/>
  <c r="O3835" i="5"/>
  <c r="O3979" i="5"/>
  <c r="O4123" i="5"/>
  <c r="O4267" i="5"/>
  <c r="O4411" i="5"/>
  <c r="O4555" i="5"/>
  <c r="O4699" i="5"/>
  <c r="O4843" i="5"/>
  <c r="O4987" i="5"/>
  <c r="O5131" i="5"/>
  <c r="O5275" i="5"/>
  <c r="O5419" i="5"/>
  <c r="O1472" i="5"/>
  <c r="O1616" i="5"/>
  <c r="O1760" i="5"/>
  <c r="O1904" i="5"/>
  <c r="O2048" i="5"/>
  <c r="O2192" i="5"/>
  <c r="O2336" i="5"/>
  <c r="O2480" i="5"/>
  <c r="O2624" i="5"/>
  <c r="O2768" i="5"/>
  <c r="O2912" i="5"/>
  <c r="O3056" i="5"/>
  <c r="O3200" i="5"/>
  <c r="O81" i="5"/>
  <c r="O225" i="5"/>
  <c r="O369" i="5"/>
  <c r="O513" i="5"/>
  <c r="O657" i="5"/>
  <c r="O801" i="5"/>
  <c r="O945" i="5"/>
  <c r="O1089" i="5"/>
  <c r="O1233" i="5"/>
  <c r="O1377" i="5"/>
  <c r="O1521" i="5"/>
  <c r="O1665" i="5"/>
  <c r="O5074" i="5"/>
  <c r="O5218" i="5"/>
  <c r="O5362" i="5"/>
  <c r="O5506" i="5"/>
  <c r="O5650" i="5"/>
  <c r="O5794" i="5"/>
  <c r="O5938" i="5"/>
  <c r="O6082" i="5"/>
  <c r="O6226" i="5"/>
  <c r="O6370" i="5"/>
  <c r="O6514" i="5"/>
  <c r="O6658" i="5"/>
  <c r="O5351" i="5"/>
  <c r="O5495" i="5"/>
  <c r="O5639" i="5"/>
  <c r="O5783" i="5"/>
  <c r="O5927" i="5"/>
  <c r="O6071" i="5"/>
  <c r="O6215" i="5"/>
  <c r="O6359" i="5"/>
  <c r="O6503" i="5"/>
  <c r="O6647" i="5"/>
  <c r="O6791" i="5"/>
  <c r="O6935" i="5"/>
  <c r="O7079" i="5"/>
  <c r="O4800" i="5"/>
  <c r="O4944" i="5"/>
  <c r="O5088" i="5"/>
  <c r="O5232" i="5"/>
  <c r="O5376" i="5"/>
  <c r="O5520" i="5"/>
  <c r="O5664" i="5"/>
  <c r="O5808" i="5"/>
  <c r="O5952" i="5"/>
  <c r="O6096" i="5"/>
  <c r="O6240" i="5"/>
  <c r="O6384" i="5"/>
  <c r="O6528" i="5"/>
  <c r="O4993" i="5"/>
  <c r="O5137" i="5"/>
  <c r="O5281" i="5"/>
  <c r="O5425" i="5"/>
  <c r="O5569" i="5"/>
  <c r="O5713" i="5"/>
  <c r="O5857" i="5"/>
  <c r="O6001" i="5"/>
  <c r="O6145" i="5"/>
  <c r="O6289" i="5"/>
  <c r="O6433" i="5"/>
  <c r="O6577" i="5"/>
  <c r="O6721" i="5"/>
  <c r="O6865" i="5"/>
  <c r="O7009" i="5"/>
  <c r="O5498" i="5"/>
  <c r="O5642" i="5"/>
  <c r="O5786" i="5"/>
  <c r="O5930" i="5"/>
  <c r="O6074" i="5"/>
  <c r="O6218" i="5"/>
  <c r="O6362" i="5"/>
  <c r="O6506" i="5"/>
  <c r="O6650" i="5"/>
  <c r="O6794" i="5"/>
  <c r="O6938" i="5"/>
  <c r="O7082" i="5"/>
  <c r="O4047" i="5"/>
  <c r="O4191" i="5"/>
  <c r="O4335" i="5"/>
  <c r="O4479" i="5"/>
  <c r="O4623" i="5"/>
  <c r="O4767" i="5"/>
  <c r="O4911" i="5"/>
  <c r="O5055" i="5"/>
  <c r="O5199" i="5"/>
  <c r="O5343" i="5"/>
  <c r="O5487" i="5"/>
  <c r="O5631" i="5"/>
  <c r="O5775" i="5"/>
  <c r="O5919" i="5"/>
  <c r="O4096" i="5"/>
  <c r="O4240" i="5"/>
  <c r="O4384" i="5"/>
  <c r="O4528" i="5"/>
  <c r="O4672" i="5"/>
  <c r="O4816" i="5"/>
  <c r="O4960" i="5"/>
  <c r="O5104" i="5"/>
  <c r="O5248" i="5"/>
  <c r="O5392" i="5"/>
  <c r="O5536" i="5"/>
  <c r="O5680" i="5"/>
  <c r="O5824" i="5"/>
  <c r="O5968" i="5"/>
  <c r="O7109" i="5"/>
  <c r="O7253" i="5"/>
  <c r="O6349" i="5"/>
  <c r="O6422" i="5"/>
  <c r="O4971" i="5"/>
  <c r="O4300" i="5"/>
  <c r="O5020" i="5"/>
  <c r="O5488" i="5"/>
  <c r="O5884" i="5"/>
  <c r="O7205" i="5"/>
  <c r="O7457" i="5"/>
  <c r="O7649" i="5"/>
  <c r="O7877" i="5"/>
  <c r="O8057" i="5"/>
  <c r="O8249" i="5"/>
  <c r="O8453" i="5"/>
  <c r="O8633" i="5"/>
  <c r="O8789" i="5"/>
  <c r="O6738" i="5"/>
  <c r="O6894" i="5"/>
  <c r="O7050" i="5"/>
  <c r="O7206" i="5"/>
  <c r="O7362" i="5"/>
  <c r="O7518" i="5"/>
  <c r="O7686" i="5"/>
  <c r="O7842" i="5"/>
  <c r="O7998" i="5"/>
  <c r="O8154" i="5"/>
  <c r="O8310" i="5"/>
  <c r="O8454" i="5"/>
  <c r="O5515" i="5"/>
  <c r="O5659" i="5"/>
  <c r="O5803" i="5"/>
  <c r="O5947" i="5"/>
  <c r="O6091" i="5"/>
  <c r="O6235" i="5"/>
  <c r="O6379" i="5"/>
  <c r="O6523" i="5"/>
  <c r="O6667" i="5"/>
  <c r="O6811" i="5"/>
  <c r="O6955" i="5"/>
  <c r="O7099" i="5"/>
  <c r="O7243" i="5"/>
  <c r="O7387" i="5"/>
  <c r="O3392" i="5"/>
  <c r="O3536" i="5"/>
  <c r="O3680" i="5"/>
  <c r="O3824" i="5"/>
  <c r="O3968" i="5"/>
  <c r="O4112" i="5"/>
  <c r="O4256" i="5"/>
  <c r="O4400" i="5"/>
  <c r="O4544" i="5"/>
  <c r="O4688" i="5"/>
  <c r="O4832" i="5"/>
  <c r="O4976" i="5"/>
  <c r="O5120" i="5"/>
  <c r="O1833" i="5"/>
  <c r="O1977" i="5"/>
  <c r="O2121" i="5"/>
  <c r="O2265" i="5"/>
  <c r="O2409" i="5"/>
  <c r="O2553" i="5"/>
  <c r="O2697" i="5"/>
  <c r="O2841" i="5"/>
  <c r="O2985" i="5"/>
  <c r="O3129" i="5"/>
  <c r="O3273" i="5"/>
  <c r="O3417" i="5"/>
  <c r="O3561" i="5"/>
  <c r="O3705" i="5"/>
  <c r="O6706" i="5"/>
  <c r="O6850" i="5"/>
  <c r="O6994" i="5"/>
  <c r="O7138" i="5"/>
  <c r="O7282" i="5"/>
  <c r="O7426" i="5"/>
  <c r="O7570" i="5"/>
  <c r="O7714" i="5"/>
  <c r="O7199" i="5"/>
  <c r="O7343" i="5"/>
  <c r="O7487" i="5"/>
  <c r="O7631" i="5"/>
  <c r="O7775" i="5"/>
  <c r="O7919" i="5"/>
  <c r="O8063" i="5"/>
  <c r="O8207" i="5"/>
  <c r="O8351" i="5"/>
  <c r="O8495" i="5"/>
  <c r="O8639" i="5"/>
  <c r="O8783" i="5"/>
  <c r="O8927" i="5"/>
  <c r="O6768" i="5"/>
  <c r="O6912" i="5"/>
  <c r="O7056" i="5"/>
  <c r="O7200" i="5"/>
  <c r="O7344" i="5"/>
  <c r="O7488" i="5"/>
  <c r="O7632" i="5"/>
  <c r="O7776" i="5"/>
  <c r="O7920" i="5"/>
  <c r="O8064" i="5"/>
  <c r="O7129" i="5"/>
  <c r="O7273" i="5"/>
  <c r="O7417" i="5"/>
  <c r="O7561" i="5"/>
  <c r="O7705" i="5"/>
  <c r="O7849" i="5"/>
  <c r="O7993" i="5"/>
  <c r="O8137" i="5"/>
  <c r="O8281" i="5"/>
  <c r="O7202" i="5"/>
  <c r="O7346" i="5"/>
  <c r="O7490" i="5"/>
  <c r="O7634" i="5"/>
  <c r="O7778" i="5"/>
  <c r="O7922" i="5"/>
  <c r="O8066" i="5"/>
  <c r="O8210" i="5"/>
  <c r="O8354" i="5"/>
  <c r="O8498" i="5"/>
  <c r="O6099" i="5"/>
  <c r="O6243" i="5"/>
  <c r="O6387" i="5"/>
  <c r="O6531" i="5"/>
  <c r="O6675" i="5"/>
  <c r="O6819" i="5"/>
  <c r="O6963" i="5"/>
  <c r="O7107" i="5"/>
  <c r="O7251" i="5"/>
  <c r="O7395" i="5"/>
  <c r="O7539" i="5"/>
  <c r="O7683" i="5"/>
  <c r="O7827" i="5"/>
  <c r="O6136" i="5"/>
  <c r="O6280" i="5"/>
  <c r="O6424" i="5"/>
  <c r="O6568" i="5"/>
  <c r="O6712" i="5"/>
  <c r="O6856" i="5"/>
  <c r="O7000" i="5"/>
  <c r="O7144" i="5"/>
  <c r="O7288" i="5"/>
  <c r="O7432" i="5"/>
  <c r="O7576" i="5"/>
  <c r="O7720" i="5"/>
  <c r="O7864" i="5"/>
  <c r="O8008" i="5"/>
  <c r="O8921" i="5"/>
  <c r="O9065" i="5"/>
  <c r="O9209" i="5"/>
  <c r="O9353" i="5"/>
  <c r="O9497" i="5"/>
  <c r="O9641" i="5"/>
  <c r="O9785" i="5"/>
  <c r="O9929" i="5"/>
  <c r="O10073" i="5"/>
  <c r="O10217" i="5"/>
  <c r="O10361" i="5"/>
  <c r="O10505" i="5"/>
  <c r="O10649" i="5"/>
  <c r="O8550" i="5"/>
  <c r="O8694" i="5"/>
  <c r="O8838" i="5"/>
  <c r="O8982" i="5"/>
  <c r="O9126" i="5"/>
  <c r="O9270" i="5"/>
  <c r="O9414" i="5"/>
  <c r="O9558" i="5"/>
  <c r="O9702" i="5"/>
  <c r="O9846" i="5"/>
  <c r="O7471" i="5"/>
  <c r="O7615" i="5"/>
  <c r="O7759" i="5"/>
  <c r="O7903" i="5"/>
  <c r="O8047" i="5"/>
  <c r="O8191" i="5"/>
  <c r="O8335" i="5"/>
  <c r="O8479" i="5"/>
  <c r="O8623" i="5"/>
  <c r="O8767" i="5"/>
  <c r="O8911" i="5"/>
  <c r="O9055" i="5"/>
  <c r="O9199" i="5"/>
  <c r="O9343" i="5"/>
  <c r="O5288" i="5"/>
  <c r="O5432" i="5"/>
  <c r="O5576" i="5"/>
  <c r="O5720" i="5"/>
  <c r="O5864" i="5"/>
  <c r="O6008" i="5"/>
  <c r="O6152" i="5"/>
  <c r="O6296" i="5"/>
  <c r="O6440" i="5"/>
  <c r="O6584" i="5"/>
  <c r="O3813" i="5"/>
  <c r="O3957" i="5"/>
  <c r="O4101" i="5"/>
  <c r="O4245" i="5"/>
  <c r="O4389" i="5"/>
  <c r="O4533" i="5"/>
  <c r="O4677" i="5"/>
  <c r="O4821" i="5"/>
  <c r="O4965" i="5"/>
  <c r="O5109" i="5"/>
  <c r="O6493" i="5"/>
  <c r="O6566" i="5"/>
  <c r="O5115" i="5"/>
  <c r="O4324" i="5"/>
  <c r="O5044" i="5"/>
  <c r="O5500" i="5"/>
  <c r="O5908" i="5"/>
  <c r="O7217" i="5"/>
  <c r="O7469" i="5"/>
  <c r="O7673" i="5"/>
  <c r="O7889" i="5"/>
  <c r="O8069" i="5"/>
  <c r="O8261" i="5"/>
  <c r="O8465" i="5"/>
  <c r="O8645" i="5"/>
  <c r="O8801" i="5"/>
  <c r="O6750" i="5"/>
  <c r="O6906" i="5"/>
  <c r="O7062" i="5"/>
  <c r="O7218" i="5"/>
  <c r="O7374" i="5"/>
  <c r="O7542" i="5"/>
  <c r="O7698" i="5"/>
  <c r="O7854" i="5"/>
  <c r="O8010" i="5"/>
  <c r="O8166" i="5"/>
  <c r="O8322" i="5"/>
  <c r="O8466" i="5"/>
  <c r="O5527" i="5"/>
  <c r="O5671" i="5"/>
  <c r="O5815" i="5"/>
  <c r="O5959" i="5"/>
  <c r="O6103" i="5"/>
  <c r="O6247" i="5"/>
  <c r="O6391" i="5"/>
  <c r="O6535" i="5"/>
  <c r="O6679" i="5"/>
  <c r="O6823" i="5"/>
  <c r="O6967" i="5"/>
  <c r="O7111" i="5"/>
  <c r="O7255" i="5"/>
  <c r="O7399" i="5"/>
  <c r="O3404" i="5"/>
  <c r="O3548" i="5"/>
  <c r="O3692" i="5"/>
  <c r="O3836" i="5"/>
  <c r="O3980" i="5"/>
  <c r="O4124" i="5"/>
  <c r="O4268" i="5"/>
  <c r="O4412" i="5"/>
  <c r="O4556" i="5"/>
  <c r="O4700" i="5"/>
  <c r="O4844" i="5"/>
  <c r="O4988" i="5"/>
  <c r="O5132" i="5"/>
  <c r="O1845" i="5"/>
  <c r="O1989" i="5"/>
  <c r="O2133" i="5"/>
  <c r="O2277" i="5"/>
  <c r="O2421" i="5"/>
  <c r="O2565" i="5"/>
  <c r="O2709" i="5"/>
  <c r="O2853" i="5"/>
  <c r="O2997" i="5"/>
  <c r="O3141" i="5"/>
  <c r="O3285" i="5"/>
  <c r="O3429" i="5"/>
  <c r="O3573" i="5"/>
  <c r="O3717" i="5"/>
  <c r="O6718" i="5"/>
  <c r="O6862" i="5"/>
  <c r="O7006" i="5"/>
  <c r="O7150" i="5"/>
  <c r="O7294" i="5"/>
  <c r="O7438" i="5"/>
  <c r="O7582" i="5"/>
  <c r="O7726" i="5"/>
  <c r="O7211" i="5"/>
  <c r="O7355" i="5"/>
  <c r="O7499" i="5"/>
  <c r="O7643" i="5"/>
  <c r="O7787" i="5"/>
  <c r="O7931" i="5"/>
  <c r="O8075" i="5"/>
  <c r="O8219" i="5"/>
  <c r="O8363" i="5"/>
  <c r="O8507" i="5"/>
  <c r="O8651" i="5"/>
  <c r="O8795" i="5"/>
  <c r="O8939" i="5"/>
  <c r="O6780" i="5"/>
  <c r="O6924" i="5"/>
  <c r="O7068" i="5"/>
  <c r="O7212" i="5"/>
  <c r="O7356" i="5"/>
  <c r="O7500" i="5"/>
  <c r="O7644" i="5"/>
  <c r="O7788" i="5"/>
  <c r="O7932" i="5"/>
  <c r="O8076" i="5"/>
  <c r="O7141" i="5"/>
  <c r="O7285" i="5"/>
  <c r="O7429" i="5"/>
  <c r="O7573" i="5"/>
  <c r="O7717" i="5"/>
  <c r="O7861" i="5"/>
  <c r="O8005" i="5"/>
  <c r="O8149" i="5"/>
  <c r="O8293" i="5"/>
  <c r="O7214" i="5"/>
  <c r="O7358" i="5"/>
  <c r="O7502" i="5"/>
  <c r="O7646" i="5"/>
  <c r="O7790" i="5"/>
  <c r="O7934" i="5"/>
  <c r="O8078" i="5"/>
  <c r="O8222" i="5"/>
  <c r="O8366" i="5"/>
  <c r="O5967" i="5"/>
  <c r="O6111" i="5"/>
  <c r="O6255" i="5"/>
  <c r="O6399" i="5"/>
  <c r="O6543" i="5"/>
  <c r="O6687" i="5"/>
  <c r="O6831" i="5"/>
  <c r="O6975" i="5"/>
  <c r="O7119" i="5"/>
  <c r="O7263" i="5"/>
  <c r="O7407" i="5"/>
  <c r="O7551" i="5"/>
  <c r="O7695" i="5"/>
  <c r="O7839" i="5"/>
  <c r="O6148" i="5"/>
  <c r="O6292" i="5"/>
  <c r="O6436" i="5"/>
  <c r="O6580" i="5"/>
  <c r="O6724" i="5"/>
  <c r="O6868" i="5"/>
  <c r="O7012" i="5"/>
  <c r="O7156" i="5"/>
  <c r="O7300" i="5"/>
  <c r="O7444" i="5"/>
  <c r="O7588" i="5"/>
  <c r="O7732" i="5"/>
  <c r="O7876" i="5"/>
  <c r="O8020" i="5"/>
  <c r="O8933" i="5"/>
  <c r="O9077" i="5"/>
  <c r="O9221" i="5"/>
  <c r="O9365" i="5"/>
  <c r="O9509" i="5"/>
  <c r="O9653" i="5"/>
  <c r="O9797" i="5"/>
  <c r="O9941" i="5"/>
  <c r="O10085" i="5"/>
  <c r="O10229" i="5"/>
  <c r="O10373" i="5"/>
  <c r="O10517" i="5"/>
  <c r="O10661" i="5"/>
  <c r="O8562" i="5"/>
  <c r="O8706" i="5"/>
  <c r="O6637" i="5"/>
  <c r="O6710" i="5"/>
  <c r="O5259" i="5"/>
  <c r="O4444" i="5"/>
  <c r="O5056" i="5"/>
  <c r="O5596" i="5"/>
  <c r="O5920" i="5"/>
  <c r="O7241" i="5"/>
  <c r="O7481" i="5"/>
  <c r="O7685" i="5"/>
  <c r="O7901" i="5"/>
  <c r="O8081" i="5"/>
  <c r="O8273" i="5"/>
  <c r="O8477" i="5"/>
  <c r="O8657" i="5"/>
  <c r="O8813" i="5"/>
  <c r="O6762" i="5"/>
  <c r="O6918" i="5"/>
  <c r="O7074" i="5"/>
  <c r="O7230" i="5"/>
  <c r="O7398" i="5"/>
  <c r="O7554" i="5"/>
  <c r="O7710" i="5"/>
  <c r="O7866" i="5"/>
  <c r="O8022" i="5"/>
  <c r="O8178" i="5"/>
  <c r="O8334" i="5"/>
  <c r="O8478" i="5"/>
  <c r="O5539" i="5"/>
  <c r="O5683" i="5"/>
  <c r="O5827" i="5"/>
  <c r="O5971" i="5"/>
  <c r="O6115" i="5"/>
  <c r="O6259" i="5"/>
  <c r="O6403" i="5"/>
  <c r="O6547" i="5"/>
  <c r="O6691" i="5"/>
  <c r="O6835" i="5"/>
  <c r="O6979" i="5"/>
  <c r="O7123" i="5"/>
  <c r="O7267" i="5"/>
  <c r="O3272" i="5"/>
  <c r="O3416" i="5"/>
  <c r="O3560" i="5"/>
  <c r="O3704" i="5"/>
  <c r="O3848" i="5"/>
  <c r="O3992" i="5"/>
  <c r="O4136" i="5"/>
  <c r="O4280" i="5"/>
  <c r="O4424" i="5"/>
  <c r="O4568" i="5"/>
  <c r="O4712" i="5"/>
  <c r="O4856" i="5"/>
  <c r="O5000" i="5"/>
  <c r="O5144" i="5"/>
  <c r="O1857" i="5"/>
  <c r="O2001" i="5"/>
  <c r="O2145" i="5"/>
  <c r="O2289" i="5"/>
  <c r="O2433" i="5"/>
  <c r="O2577" i="5"/>
  <c r="O2721" i="5"/>
  <c r="O2865" i="5"/>
  <c r="O3009" i="5"/>
  <c r="O3153" i="5"/>
  <c r="O3297" i="5"/>
  <c r="O3441" i="5"/>
  <c r="O3585" i="5"/>
  <c r="O3729" i="5"/>
  <c r="O6730" i="5"/>
  <c r="O6874" i="5"/>
  <c r="O7018" i="5"/>
  <c r="O7162" i="5"/>
  <c r="O7306" i="5"/>
  <c r="O7450" i="5"/>
  <c r="O7594" i="5"/>
  <c r="O7738" i="5"/>
  <c r="O7223" i="5"/>
  <c r="O7367" i="5"/>
  <c r="O7511" i="5"/>
  <c r="O7655" i="5"/>
  <c r="O7799" i="5"/>
  <c r="O7943" i="5"/>
  <c r="O8087" i="5"/>
  <c r="O8231" i="5"/>
  <c r="O8375" i="5"/>
  <c r="O8519" i="5"/>
  <c r="O8663" i="5"/>
  <c r="O8807" i="5"/>
  <c r="O8951" i="5"/>
  <c r="O6792" i="5"/>
  <c r="O6936" i="5"/>
  <c r="O7080" i="5"/>
  <c r="O6781" i="5"/>
  <c r="O6854" i="5"/>
  <c r="O5403" i="5"/>
  <c r="O4468" i="5"/>
  <c r="O5164" i="5"/>
  <c r="O5620" i="5"/>
  <c r="O5932" i="5"/>
  <c r="O7301" i="5"/>
  <c r="O7493" i="5"/>
  <c r="O7733" i="5"/>
  <c r="O7913" i="5"/>
  <c r="O8105" i="5"/>
  <c r="O8309" i="5"/>
  <c r="O8489" i="5"/>
  <c r="O8669" i="5"/>
  <c r="O8825" i="5"/>
  <c r="O6774" i="5"/>
  <c r="O6930" i="5"/>
  <c r="O7086" i="5"/>
  <c r="O7254" i="5"/>
  <c r="O7410" i="5"/>
  <c r="O7566" i="5"/>
  <c r="O7722" i="5"/>
  <c r="O7878" i="5"/>
  <c r="O8034" i="5"/>
  <c r="O8190" i="5"/>
  <c r="O8346" i="5"/>
  <c r="O8490" i="5"/>
  <c r="O5551" i="5"/>
  <c r="O5695" i="5"/>
  <c r="O5839" i="5"/>
  <c r="O5983" i="5"/>
  <c r="O6127" i="5"/>
  <c r="O6271" i="5"/>
  <c r="O6415" i="5"/>
  <c r="O6559" i="5"/>
  <c r="O6703" i="5"/>
  <c r="O6847" i="5"/>
  <c r="O6991" i="5"/>
  <c r="O7135" i="5"/>
  <c r="O7279" i="5"/>
  <c r="O3284" i="5"/>
  <c r="O3428" i="5"/>
  <c r="O3572" i="5"/>
  <c r="O3716" i="5"/>
  <c r="O3860" i="5"/>
  <c r="O4004" i="5"/>
  <c r="O4148" i="5"/>
  <c r="O4292" i="5"/>
  <c r="O4436" i="5"/>
  <c r="O4580" i="5"/>
  <c r="O4724" i="5"/>
  <c r="O4868" i="5"/>
  <c r="O5012" i="5"/>
  <c r="O5156" i="5"/>
  <c r="O1869" i="5"/>
  <c r="O2013" i="5"/>
  <c r="O2157" i="5"/>
  <c r="O2301" i="5"/>
  <c r="O2445" i="5"/>
  <c r="O2589" i="5"/>
  <c r="O2733" i="5"/>
  <c r="O2877" i="5"/>
  <c r="O3021" i="5"/>
  <c r="O3165" i="5"/>
  <c r="O3309" i="5"/>
  <c r="O3453" i="5"/>
  <c r="O3597" i="5"/>
  <c r="O3741" i="5"/>
  <c r="O6742" i="5"/>
  <c r="O6886" i="5"/>
  <c r="O7030" i="5"/>
  <c r="O7174" i="5"/>
  <c r="O7318" i="5"/>
  <c r="O7462" i="5"/>
  <c r="O7606" i="5"/>
  <c r="O7750" i="5"/>
  <c r="O7235" i="5"/>
  <c r="O7379" i="5"/>
  <c r="O7523" i="5"/>
  <c r="O7667" i="5"/>
  <c r="O7811" i="5"/>
  <c r="O7955" i="5"/>
  <c r="O8099" i="5"/>
  <c r="O8243" i="5"/>
  <c r="O8387" i="5"/>
  <c r="O8531" i="5"/>
  <c r="O8675" i="5"/>
  <c r="O8819" i="5"/>
  <c r="O6925" i="5"/>
  <c r="O6998" i="5"/>
  <c r="O5547" i="5"/>
  <c r="O4588" i="5"/>
  <c r="O5188" i="5"/>
  <c r="O5632" i="5"/>
  <c r="O5956" i="5"/>
  <c r="O7313" i="5"/>
  <c r="O7505" i="5"/>
  <c r="O7745" i="5"/>
  <c r="O7925" i="5"/>
  <c r="O8117" i="5"/>
  <c r="O8321" i="5"/>
  <c r="O8501" i="5"/>
  <c r="O8681" i="5"/>
  <c r="O8837" i="5"/>
  <c r="O6786" i="5"/>
  <c r="O6942" i="5"/>
  <c r="O7110" i="5"/>
  <c r="O7266" i="5"/>
  <c r="O7422" i="5"/>
  <c r="O7578" i="5"/>
  <c r="O7734" i="5"/>
  <c r="O7890" i="5"/>
  <c r="O8046" i="5"/>
  <c r="O8202" i="5"/>
  <c r="O8358" i="5"/>
  <c r="O8502" i="5"/>
  <c r="O5563" i="5"/>
  <c r="O5707" i="5"/>
  <c r="O5851" i="5"/>
  <c r="O5995" i="5"/>
  <c r="O6139" i="5"/>
  <c r="O6283" i="5"/>
  <c r="O6427" i="5"/>
  <c r="O6571" i="5"/>
  <c r="O6715" i="5"/>
  <c r="O6859" i="5"/>
  <c r="O7003" i="5"/>
  <c r="O7147" i="5"/>
  <c r="O7291" i="5"/>
  <c r="O3296" i="5"/>
  <c r="O3440" i="5"/>
  <c r="O3584" i="5"/>
  <c r="O3728" i="5"/>
  <c r="O3872" i="5"/>
  <c r="O4016" i="5"/>
  <c r="O4160" i="5"/>
  <c r="O4304" i="5"/>
  <c r="O4448" i="5"/>
  <c r="O4592" i="5"/>
  <c r="O4736" i="5"/>
  <c r="O4880" i="5"/>
  <c r="O5024" i="5"/>
  <c r="O5168" i="5"/>
  <c r="O1881" i="5"/>
  <c r="O2025" i="5"/>
  <c r="O2169" i="5"/>
  <c r="O2313" i="5"/>
  <c r="O2457" i="5"/>
  <c r="O2601" i="5"/>
  <c r="O2745" i="5"/>
  <c r="O2889" i="5"/>
  <c r="O3033" i="5"/>
  <c r="O3177" i="5"/>
  <c r="O3321" i="5"/>
  <c r="O3465" i="5"/>
  <c r="O3609" i="5"/>
  <c r="O3753" i="5"/>
  <c r="O6754" i="5"/>
  <c r="O6898" i="5"/>
  <c r="O7042" i="5"/>
  <c r="O7186" i="5"/>
  <c r="O7330" i="5"/>
  <c r="O7474" i="5"/>
  <c r="O7618" i="5"/>
  <c r="O7762" i="5"/>
  <c r="O7247" i="5"/>
  <c r="O7391" i="5"/>
  <c r="O7535" i="5"/>
  <c r="O7679" i="5"/>
  <c r="O7823" i="5"/>
  <c r="O7967" i="5"/>
  <c r="O8111" i="5"/>
  <c r="O8255" i="5"/>
  <c r="O8399" i="5"/>
  <c r="O8543" i="5"/>
  <c r="O8687" i="5"/>
  <c r="O8831" i="5"/>
  <c r="O6672" i="5"/>
  <c r="O6816" i="5"/>
  <c r="O6960" i="5"/>
  <c r="O7104" i="5"/>
  <c r="O7248" i="5"/>
  <c r="O7392" i="5"/>
  <c r="O7536" i="5"/>
  <c r="O7680" i="5"/>
  <c r="O7824" i="5"/>
  <c r="O7968" i="5"/>
  <c r="O7033" i="5"/>
  <c r="O7177" i="5"/>
  <c r="O7321" i="5"/>
  <c r="O7465" i="5"/>
  <c r="O7609" i="5"/>
  <c r="O7753" i="5"/>
  <c r="O7897" i="5"/>
  <c r="O8041" i="5"/>
  <c r="O8185" i="5"/>
  <c r="O8329" i="5"/>
  <c r="O7250" i="5"/>
  <c r="O7394" i="5"/>
  <c r="O7538" i="5"/>
  <c r="O7682" i="5"/>
  <c r="O7826" i="5"/>
  <c r="O7970" i="5"/>
  <c r="O8114" i="5"/>
  <c r="O8258" i="5"/>
  <c r="O8402" i="5"/>
  <c r="O6003" i="5"/>
  <c r="O6147" i="5"/>
  <c r="O6291" i="5"/>
  <c r="O6435" i="5"/>
  <c r="O6579" i="5"/>
  <c r="O6723" i="5"/>
  <c r="O6867" i="5"/>
  <c r="O7011" i="5"/>
  <c r="O7155" i="5"/>
  <c r="O7299" i="5"/>
  <c r="O7443" i="5"/>
  <c r="O7587" i="5"/>
  <c r="O7731" i="5"/>
  <c r="O7875" i="5"/>
  <c r="O6184" i="5"/>
  <c r="O6328" i="5"/>
  <c r="O6472" i="5"/>
  <c r="O6616" i="5"/>
  <c r="O6760" i="5"/>
  <c r="O6904" i="5"/>
  <c r="O7048" i="5"/>
  <c r="O7192" i="5"/>
  <c r="O7336" i="5"/>
  <c r="O7480" i="5"/>
  <c r="O7624" i="5"/>
  <c r="O7768" i="5"/>
  <c r="O7912" i="5"/>
  <c r="O8056" i="5"/>
  <c r="O8969" i="5"/>
  <c r="O9113" i="5"/>
  <c r="O9257" i="5"/>
  <c r="O9401" i="5"/>
  <c r="O9545" i="5"/>
  <c r="O9689" i="5"/>
  <c r="O9833" i="5"/>
  <c r="O9977" i="5"/>
  <c r="O10121" i="5"/>
  <c r="O10265" i="5"/>
  <c r="O10409" i="5"/>
  <c r="O10553" i="5"/>
  <c r="O10697" i="5"/>
  <c r="O8598" i="5"/>
  <c r="O8742" i="5"/>
  <c r="O8886" i="5"/>
  <c r="O9030" i="5"/>
  <c r="O9174" i="5"/>
  <c r="O9318" i="5"/>
  <c r="O9462" i="5"/>
  <c r="O9606" i="5"/>
  <c r="O9750" i="5"/>
  <c r="O9894" i="5"/>
  <c r="O7519" i="5"/>
  <c r="O7663" i="5"/>
  <c r="O7807" i="5"/>
  <c r="O5414" i="5"/>
  <c r="O7142" i="5"/>
  <c r="O5691" i="5"/>
  <c r="O4612" i="5"/>
  <c r="O5200" i="5"/>
  <c r="O5644" i="5"/>
  <c r="O6028" i="5"/>
  <c r="O7325" i="5"/>
  <c r="O7529" i="5"/>
  <c r="O7757" i="5"/>
  <c r="O7937" i="5"/>
  <c r="O8129" i="5"/>
  <c r="O8333" i="5"/>
  <c r="O8513" i="5"/>
  <c r="O8693" i="5"/>
  <c r="O8849" i="5"/>
  <c r="O6798" i="5"/>
  <c r="O6966" i="5"/>
  <c r="O7122" i="5"/>
  <c r="O7278" i="5"/>
  <c r="O7434" i="5"/>
  <c r="O7590" i="5"/>
  <c r="O7746" i="5"/>
  <c r="O7902" i="5"/>
  <c r="O8058" i="5"/>
  <c r="O8214" i="5"/>
  <c r="O8370" i="5"/>
  <c r="O5431" i="5"/>
  <c r="O5575" i="5"/>
  <c r="O5719" i="5"/>
  <c r="O5863" i="5"/>
  <c r="O6007" i="5"/>
  <c r="O6151" i="5"/>
  <c r="O6295" i="5"/>
  <c r="O6439" i="5"/>
  <c r="O6583" i="5"/>
  <c r="O6727" i="5"/>
  <c r="O6871" i="5"/>
  <c r="O7015" i="5"/>
  <c r="O7159" i="5"/>
  <c r="O7303" i="5"/>
  <c r="O3308" i="5"/>
  <c r="O3452" i="5"/>
  <c r="O3596" i="5"/>
  <c r="O3740" i="5"/>
  <c r="O3884" i="5"/>
  <c r="O4028" i="5"/>
  <c r="O4172" i="5"/>
  <c r="O4316" i="5"/>
  <c r="O4460" i="5"/>
  <c r="O4604" i="5"/>
  <c r="O4748" i="5"/>
  <c r="O4892" i="5"/>
  <c r="O5036" i="5"/>
  <c r="O5180" i="5"/>
  <c r="O1893" i="5"/>
  <c r="O2037" i="5"/>
  <c r="O2181" i="5"/>
  <c r="O2325" i="5"/>
  <c r="O2469" i="5"/>
  <c r="O2613" i="5"/>
  <c r="O2757" i="5"/>
  <c r="O2901" i="5"/>
  <c r="O3045" i="5"/>
  <c r="O3189" i="5"/>
  <c r="O3333" i="5"/>
  <c r="O3477" i="5"/>
  <c r="O3621" i="5"/>
  <c r="O3765" i="5"/>
  <c r="O6766" i="5"/>
  <c r="O6910" i="5"/>
  <c r="O7054" i="5"/>
  <c r="O7198" i="5"/>
  <c r="O7342" i="5"/>
  <c r="O7486" i="5"/>
  <c r="O7630" i="5"/>
  <c r="O7115" i="5"/>
  <c r="O7259" i="5"/>
  <c r="O7403" i="5"/>
  <c r="O7547" i="5"/>
  <c r="O7691" i="5"/>
  <c r="O7835" i="5"/>
  <c r="O7979" i="5"/>
  <c r="O8123" i="5"/>
  <c r="O8267" i="5"/>
  <c r="O8411" i="5"/>
  <c r="O8555" i="5"/>
  <c r="O8699" i="5"/>
  <c r="O8843" i="5"/>
  <c r="O6684" i="5"/>
  <c r="O6828" i="5"/>
  <c r="O6972" i="5"/>
  <c r="O7116" i="5"/>
  <c r="O7260" i="5"/>
  <c r="O7404" i="5"/>
  <c r="O7548" i="5"/>
  <c r="O7692" i="5"/>
  <c r="O7836" i="5"/>
  <c r="O7980" i="5"/>
  <c r="O7045" i="5"/>
  <c r="O7189" i="5"/>
  <c r="O7333" i="5"/>
  <c r="O7477" i="5"/>
  <c r="O7621" i="5"/>
  <c r="O7765" i="5"/>
  <c r="O7909" i="5"/>
  <c r="O8053" i="5"/>
  <c r="O8197" i="5"/>
  <c r="O8341" i="5"/>
  <c r="O7262" i="5"/>
  <c r="O7406" i="5"/>
  <c r="O7550" i="5"/>
  <c r="O7694" i="5"/>
  <c r="O7838" i="5"/>
  <c r="O7982" i="5"/>
  <c r="O8126" i="5"/>
  <c r="O8270" i="5"/>
  <c r="O8414" i="5"/>
  <c r="O6015" i="5"/>
  <c r="O6159" i="5"/>
  <c r="O6303" i="5"/>
  <c r="O6447" i="5"/>
  <c r="O6591" i="5"/>
  <c r="O6735" i="5"/>
  <c r="O6879" i="5"/>
  <c r="O7023" i="5"/>
  <c r="O7167" i="5"/>
  <c r="O7311" i="5"/>
  <c r="O7455" i="5"/>
  <c r="O7599" i="5"/>
  <c r="O7743" i="5"/>
  <c r="O7887" i="5"/>
  <c r="O6196" i="5"/>
  <c r="O6340" i="5"/>
  <c r="O6484" i="5"/>
  <c r="O6628" i="5"/>
  <c r="O6772" i="5"/>
  <c r="O6916" i="5"/>
  <c r="O7060" i="5"/>
  <c r="O7204" i="5"/>
  <c r="O7348" i="5"/>
  <c r="O7492" i="5"/>
  <c r="O7636" i="5"/>
  <c r="O7780" i="5"/>
  <c r="O7924" i="5"/>
  <c r="O8068" i="5"/>
  <c r="O8981" i="5"/>
  <c r="O9125" i="5"/>
  <c r="O9269" i="5"/>
  <c r="O9413" i="5"/>
  <c r="O9557" i="5"/>
  <c r="O9701" i="5"/>
  <c r="O9845" i="5"/>
  <c r="O9989" i="5"/>
  <c r="O10133" i="5"/>
  <c r="O10277" i="5"/>
  <c r="O10421" i="5"/>
  <c r="O10565" i="5"/>
  <c r="O10709" i="5"/>
  <c r="O8610" i="5"/>
  <c r="O8754" i="5"/>
  <c r="O8898" i="5"/>
  <c r="O9042" i="5"/>
  <c r="O9186" i="5"/>
  <c r="O9330" i="5"/>
  <c r="O9474" i="5"/>
  <c r="O9618" i="5"/>
  <c r="O9762" i="5"/>
  <c r="O9906" i="5"/>
  <c r="O7531" i="5"/>
  <c r="O7675" i="5"/>
  <c r="O7819" i="5"/>
  <c r="O7963" i="5"/>
  <c r="O8107" i="5"/>
  <c r="O8251" i="5"/>
  <c r="O8395" i="5"/>
  <c r="O8539" i="5"/>
  <c r="O8683" i="5"/>
  <c r="O8827" i="5"/>
  <c r="O8971" i="5"/>
  <c r="O9115" i="5"/>
  <c r="O9259" i="5"/>
  <c r="O9403" i="5"/>
  <c r="O5348" i="5"/>
  <c r="O5492" i="5"/>
  <c r="O5636" i="5"/>
  <c r="O5780" i="5"/>
  <c r="O5924" i="5"/>
  <c r="O6068" i="5"/>
  <c r="O6212" i="5"/>
  <c r="O6356" i="5"/>
  <c r="O6500" i="5"/>
  <c r="O6644" i="5"/>
  <c r="O3873" i="5"/>
  <c r="O4017" i="5"/>
  <c r="O4161" i="5"/>
  <c r="O4305" i="5"/>
  <c r="O4449" i="5"/>
  <c r="O4593" i="5"/>
  <c r="O4737" i="5"/>
  <c r="O4881" i="5"/>
  <c r="O5025" i="5"/>
  <c r="O5169" i="5"/>
  <c r="O5313" i="5"/>
  <c r="O5558" i="5"/>
  <c r="O4107" i="5"/>
  <c r="O5835" i="5"/>
  <c r="O4732" i="5"/>
  <c r="O5308" i="5"/>
  <c r="O5668" i="5"/>
  <c r="O6052" i="5"/>
  <c r="O7337" i="5"/>
  <c r="O7541" i="5"/>
  <c r="O7769" i="5"/>
  <c r="O7961" i="5"/>
  <c r="O8165" i="5"/>
  <c r="O8345" i="5"/>
  <c r="O8537" i="5"/>
  <c r="O8705" i="5"/>
  <c r="O8861" i="5"/>
  <c r="O6822" i="5"/>
  <c r="O6978" i="5"/>
  <c r="O7134" i="5"/>
  <c r="O7290" i="5"/>
  <c r="O7446" i="5"/>
  <c r="O7602" i="5"/>
  <c r="O7758" i="5"/>
  <c r="O7914" i="5"/>
  <c r="O8070" i="5"/>
  <c r="O8226" i="5"/>
  <c r="O8382" i="5"/>
  <c r="O5443" i="5"/>
  <c r="O5587" i="5"/>
  <c r="O5731" i="5"/>
  <c r="O5875" i="5"/>
  <c r="O6019" i="5"/>
  <c r="O6163" i="5"/>
  <c r="O6307" i="5"/>
  <c r="O6451" i="5"/>
  <c r="O6595" i="5"/>
  <c r="O6739" i="5"/>
  <c r="O6883" i="5"/>
  <c r="O7027" i="5"/>
  <c r="O7171" i="5"/>
  <c r="O7315" i="5"/>
  <c r="O3320" i="5"/>
  <c r="O3464" i="5"/>
  <c r="O3608" i="5"/>
  <c r="O3752" i="5"/>
  <c r="O3896" i="5"/>
  <c r="O4040" i="5"/>
  <c r="O4184" i="5"/>
  <c r="O4328" i="5"/>
  <c r="O4472" i="5"/>
  <c r="O4616" i="5"/>
  <c r="O4760" i="5"/>
  <c r="O4904" i="5"/>
  <c r="O5048" i="5"/>
  <c r="O5192" i="5"/>
  <c r="O1905" i="5"/>
  <c r="O2049" i="5"/>
  <c r="O2193" i="5"/>
  <c r="O2337" i="5"/>
  <c r="O2481" i="5"/>
  <c r="O2625" i="5"/>
  <c r="O2769" i="5"/>
  <c r="O2913" i="5"/>
  <c r="O3057" i="5"/>
  <c r="O3201" i="5"/>
  <c r="O3345" i="5"/>
  <c r="O3489" i="5"/>
  <c r="O3633" i="5"/>
  <c r="O3777" i="5"/>
  <c r="O6778" i="5"/>
  <c r="O6922" i="5"/>
  <c r="O7066" i="5"/>
  <c r="O7210" i="5"/>
  <c r="O7354" i="5"/>
  <c r="O7498" i="5"/>
  <c r="O7642" i="5"/>
  <c r="O7127" i="5"/>
  <c r="O7271" i="5"/>
  <c r="O7415" i="5"/>
  <c r="O7559" i="5"/>
  <c r="O7703" i="5"/>
  <c r="O7847" i="5"/>
  <c r="O7991" i="5"/>
  <c r="O8135" i="5"/>
  <c r="O8279" i="5"/>
  <c r="O8423" i="5"/>
  <c r="O8567" i="5"/>
  <c r="O8711" i="5"/>
  <c r="O8855" i="5"/>
  <c r="O6696" i="5"/>
  <c r="O6840" i="5"/>
  <c r="O6984" i="5"/>
  <c r="O7128" i="5"/>
  <c r="O7272" i="5"/>
  <c r="O7416" i="5"/>
  <c r="O7560" i="5"/>
  <c r="O7704" i="5"/>
  <c r="O7848" i="5"/>
  <c r="O7992" i="5"/>
  <c r="O7057" i="5"/>
  <c r="O7201" i="5"/>
  <c r="O7345" i="5"/>
  <c r="O7489" i="5"/>
  <c r="O7633" i="5"/>
  <c r="O7777" i="5"/>
  <c r="O7921" i="5"/>
  <c r="O8065" i="5"/>
  <c r="O8209" i="5"/>
  <c r="O8353" i="5"/>
  <c r="O7274" i="5"/>
  <c r="O7418" i="5"/>
  <c r="O7562" i="5"/>
  <c r="O7706" i="5"/>
  <c r="O7850" i="5"/>
  <c r="O7994" i="5"/>
  <c r="O8138" i="5"/>
  <c r="O8282" i="5"/>
  <c r="O8426" i="5"/>
  <c r="O6027" i="5"/>
  <c r="O6171" i="5"/>
  <c r="O6315" i="5"/>
  <c r="O6459" i="5"/>
  <c r="O6603" i="5"/>
  <c r="O6747" i="5"/>
  <c r="O6891" i="5"/>
  <c r="O7035" i="5"/>
  <c r="O7179" i="5"/>
  <c r="O7323" i="5"/>
  <c r="O7467" i="5"/>
  <c r="O7611" i="5"/>
  <c r="O7755" i="5"/>
  <c r="O6064" i="5"/>
  <c r="O6208" i="5"/>
  <c r="O6352" i="5"/>
  <c r="O6496" i="5"/>
  <c r="O6640" i="5"/>
  <c r="O6784" i="5"/>
  <c r="O6928" i="5"/>
  <c r="O7072" i="5"/>
  <c r="O7216" i="5"/>
  <c r="O7360" i="5"/>
  <c r="O7504" i="5"/>
  <c r="O7648" i="5"/>
  <c r="O7792" i="5"/>
  <c r="O7936" i="5"/>
  <c r="O8080" i="5"/>
  <c r="O8993" i="5"/>
  <c r="O9137" i="5"/>
  <c r="O9281" i="5"/>
  <c r="O9425" i="5"/>
  <c r="O9569" i="5"/>
  <c r="O9713" i="5"/>
  <c r="O9857" i="5"/>
  <c r="O10001" i="5"/>
  <c r="O10145" i="5"/>
  <c r="O10289" i="5"/>
  <c r="O10433" i="5"/>
  <c r="O10577" i="5"/>
  <c r="O10721" i="5"/>
  <c r="O8622" i="5"/>
  <c r="O8766" i="5"/>
  <c r="O8910" i="5"/>
  <c r="O9054" i="5"/>
  <c r="O9198" i="5"/>
  <c r="O9342" i="5"/>
  <c r="O9486" i="5"/>
  <c r="O9630" i="5"/>
  <c r="O9774" i="5"/>
  <c r="O9918" i="5"/>
  <c r="O7543" i="5"/>
  <c r="O7687" i="5"/>
  <c r="O7831" i="5"/>
  <c r="O7975" i="5"/>
  <c r="O8119" i="5"/>
  <c r="O8263" i="5"/>
  <c r="O8407" i="5"/>
  <c r="O8551" i="5"/>
  <c r="O8695" i="5"/>
  <c r="O5702" i="5"/>
  <c r="O4251" i="5"/>
  <c r="O5859" i="5"/>
  <c r="O4756" i="5"/>
  <c r="O5332" i="5"/>
  <c r="O5740" i="5"/>
  <c r="O7061" i="5"/>
  <c r="O7349" i="5"/>
  <c r="O7589" i="5"/>
  <c r="O7781" i="5"/>
  <c r="O7973" i="5"/>
  <c r="O8177" i="5"/>
  <c r="O8357" i="5"/>
  <c r="O8549" i="5"/>
  <c r="O8717" i="5"/>
  <c r="O6678" i="5"/>
  <c r="O6834" i="5"/>
  <c r="O6990" i="5"/>
  <c r="O7146" i="5"/>
  <c r="O7302" i="5"/>
  <c r="O7458" i="5"/>
  <c r="O7614" i="5"/>
  <c r="O7770" i="5"/>
  <c r="O7926" i="5"/>
  <c r="O8082" i="5"/>
  <c r="O8238" i="5"/>
  <c r="O8394" i="5"/>
  <c r="O5455" i="5"/>
  <c r="O5599" i="5"/>
  <c r="O5743" i="5"/>
  <c r="O5887" i="5"/>
  <c r="O6031" i="5"/>
  <c r="O6175" i="5"/>
  <c r="O6319" i="5"/>
  <c r="O6463" i="5"/>
  <c r="O6607" i="5"/>
  <c r="O6751" i="5"/>
  <c r="O6895" i="5"/>
  <c r="O7039" i="5"/>
  <c r="O7183" i="5"/>
  <c r="O7327" i="5"/>
  <c r="O3332" i="5"/>
  <c r="O3476" i="5"/>
  <c r="O3620" i="5"/>
  <c r="O3764" i="5"/>
  <c r="O3908" i="5"/>
  <c r="O4052" i="5"/>
  <c r="O4196" i="5"/>
  <c r="O4340" i="5"/>
  <c r="O4484" i="5"/>
  <c r="O4628" i="5"/>
  <c r="O4772" i="5"/>
  <c r="O4916" i="5"/>
  <c r="O5060" i="5"/>
  <c r="O5204" i="5"/>
  <c r="O1917" i="5"/>
  <c r="O2061" i="5"/>
  <c r="O2205" i="5"/>
  <c r="O2349" i="5"/>
  <c r="O2493" i="5"/>
  <c r="O2637" i="5"/>
  <c r="O2781" i="5"/>
  <c r="O2925" i="5"/>
  <c r="O3069" i="5"/>
  <c r="O3213" i="5"/>
  <c r="O3357" i="5"/>
  <c r="O3501" i="5"/>
  <c r="O3645" i="5"/>
  <c r="O3789" i="5"/>
  <c r="O6790" i="5"/>
  <c r="O6934" i="5"/>
  <c r="O7078" i="5"/>
  <c r="O7222" i="5"/>
  <c r="O7366" i="5"/>
  <c r="O7510" i="5"/>
  <c r="O7654" i="5"/>
  <c r="O7139" i="5"/>
  <c r="O7283" i="5"/>
  <c r="O7427" i="5"/>
  <c r="O7571" i="5"/>
  <c r="O7715" i="5"/>
  <c r="O7859" i="5"/>
  <c r="O8003" i="5"/>
  <c r="O8147" i="5"/>
  <c r="O8291" i="5"/>
  <c r="O8435" i="5"/>
  <c r="O8579" i="5"/>
  <c r="O8723" i="5"/>
  <c r="O8867" i="5"/>
  <c r="O6708" i="5"/>
  <c r="O6852" i="5"/>
  <c r="O6996" i="5"/>
  <c r="O7140" i="5"/>
  <c r="O7284" i="5"/>
  <c r="O7428" i="5"/>
  <c r="O7572" i="5"/>
  <c r="O7716" i="5"/>
  <c r="O7860" i="5"/>
  <c r="O8004" i="5"/>
  <c r="O7069" i="5"/>
  <c r="O7213" i="5"/>
  <c r="O7357" i="5"/>
  <c r="O7501" i="5"/>
  <c r="O7645" i="5"/>
  <c r="O7789" i="5"/>
  <c r="O7933" i="5"/>
  <c r="O8077" i="5"/>
  <c r="O8221" i="5"/>
  <c r="O8365" i="5"/>
  <c r="O7286" i="5"/>
  <c r="O7430" i="5"/>
  <c r="O7574" i="5"/>
  <c r="O7718" i="5"/>
  <c r="O7862" i="5"/>
  <c r="O8006" i="5"/>
  <c r="O8150" i="5"/>
  <c r="O8294" i="5"/>
  <c r="O8438" i="5"/>
  <c r="O6039" i="5"/>
  <c r="O6183" i="5"/>
  <c r="O6327" i="5"/>
  <c r="O6471" i="5"/>
  <c r="O6615" i="5"/>
  <c r="O6759" i="5"/>
  <c r="O6903" i="5"/>
  <c r="O7047" i="5"/>
  <c r="O7191" i="5"/>
  <c r="O7335" i="5"/>
  <c r="O7479" i="5"/>
  <c r="O7623" i="5"/>
  <c r="O7767" i="5"/>
  <c r="O6076" i="5"/>
  <c r="O6220" i="5"/>
  <c r="O6364" i="5"/>
  <c r="O6508" i="5"/>
  <c r="O6652" i="5"/>
  <c r="O6796" i="5"/>
  <c r="O6940" i="5"/>
  <c r="O7084" i="5"/>
  <c r="O7228" i="5"/>
  <c r="O7372" i="5"/>
  <c r="O7516" i="5"/>
  <c r="O7660" i="5"/>
  <c r="O7804" i="5"/>
  <c r="O7948" i="5"/>
  <c r="O8092" i="5"/>
  <c r="O9005" i="5"/>
  <c r="O9149" i="5"/>
  <c r="O9293" i="5"/>
  <c r="O9437" i="5"/>
  <c r="O9581" i="5"/>
  <c r="O9725" i="5"/>
  <c r="O9869" i="5"/>
  <c r="O10013" i="5"/>
  <c r="O10157" i="5"/>
  <c r="O10301" i="5"/>
  <c r="O10445" i="5"/>
  <c r="O10589" i="5"/>
  <c r="O10733" i="5"/>
  <c r="O8634" i="5"/>
  <c r="O8778" i="5"/>
  <c r="O8922" i="5"/>
  <c r="O9066" i="5"/>
  <c r="O9210" i="5"/>
  <c r="O9354" i="5"/>
  <c r="O9498" i="5"/>
  <c r="O9642" i="5"/>
  <c r="O9786" i="5"/>
  <c r="O7411" i="5"/>
  <c r="O7555" i="5"/>
  <c r="O5846" i="5"/>
  <c r="O4395" i="5"/>
  <c r="O4012" i="5"/>
  <c r="O4768" i="5"/>
  <c r="O5344" i="5"/>
  <c r="O5764" i="5"/>
  <c r="O7073" i="5"/>
  <c r="O7361" i="5"/>
  <c r="O7601" i="5"/>
  <c r="O7793" i="5"/>
  <c r="O7985" i="5"/>
  <c r="O8189" i="5"/>
  <c r="O8369" i="5"/>
  <c r="O8561" i="5"/>
  <c r="O8741" i="5"/>
  <c r="O6690" i="5"/>
  <c r="O6846" i="5"/>
  <c r="O7002" i="5"/>
  <c r="O7158" i="5"/>
  <c r="O7314" i="5"/>
  <c r="O7470" i="5"/>
  <c r="O7626" i="5"/>
  <c r="O7782" i="5"/>
  <c r="O7938" i="5"/>
  <c r="O8094" i="5"/>
  <c r="O8262" i="5"/>
  <c r="O8406" i="5"/>
  <c r="O5467" i="5"/>
  <c r="O5611" i="5"/>
  <c r="O5755" i="5"/>
  <c r="O5899" i="5"/>
  <c r="O6043" i="5"/>
  <c r="O6187" i="5"/>
  <c r="O6331" i="5"/>
  <c r="O6475" i="5"/>
  <c r="O6619" i="5"/>
  <c r="O6763" i="5"/>
  <c r="O6907" i="5"/>
  <c r="O7051" i="5"/>
  <c r="O7195" i="5"/>
  <c r="O7339" i="5"/>
  <c r="O3344" i="5"/>
  <c r="O3488" i="5"/>
  <c r="O3632" i="5"/>
  <c r="O3776" i="5"/>
  <c r="O3920" i="5"/>
  <c r="O4064" i="5"/>
  <c r="O4208" i="5"/>
  <c r="O4352" i="5"/>
  <c r="O4496" i="5"/>
  <c r="O4640" i="5"/>
  <c r="O4784" i="5"/>
  <c r="O4928" i="5"/>
  <c r="O5072" i="5"/>
  <c r="O5216" i="5"/>
  <c r="O1929" i="5"/>
  <c r="O2073" i="5"/>
  <c r="O2217" i="5"/>
  <c r="O2361" i="5"/>
  <c r="O2505" i="5"/>
  <c r="O2649" i="5"/>
  <c r="O2793" i="5"/>
  <c r="O2937" i="5"/>
  <c r="O3081" i="5"/>
  <c r="O3225" i="5"/>
  <c r="O3369" i="5"/>
  <c r="O3513" i="5"/>
  <c r="O3657" i="5"/>
  <c r="O3801" i="5"/>
  <c r="O6802" i="5"/>
  <c r="O6946" i="5"/>
  <c r="O7090" i="5"/>
  <c r="O7234" i="5"/>
  <c r="O7378" i="5"/>
  <c r="O7522" i="5"/>
  <c r="O7666" i="5"/>
  <c r="O7151" i="5"/>
  <c r="O7295" i="5"/>
  <c r="O7439" i="5"/>
  <c r="O7583" i="5"/>
  <c r="O7727" i="5"/>
  <c r="O7871" i="5"/>
  <c r="O8015" i="5"/>
  <c r="O8159" i="5"/>
  <c r="O8303" i="5"/>
  <c r="O8447" i="5"/>
  <c r="O8591" i="5"/>
  <c r="O8735" i="5"/>
  <c r="O8879" i="5"/>
  <c r="O6720" i="5"/>
  <c r="O6864" i="5"/>
  <c r="O7008" i="5"/>
  <c r="O7152" i="5"/>
  <c r="O7296" i="5"/>
  <c r="O7440" i="5"/>
  <c r="O7584" i="5"/>
  <c r="O7728" i="5"/>
  <c r="O7872" i="5"/>
  <c r="O8016" i="5"/>
  <c r="O7081" i="5"/>
  <c r="O7225" i="5"/>
  <c r="O7369" i="5"/>
  <c r="O7513" i="5"/>
  <c r="O7657" i="5"/>
  <c r="O7801" i="5"/>
  <c r="O7945" i="5"/>
  <c r="O8089" i="5"/>
  <c r="O8233" i="5"/>
  <c r="O8377" i="5"/>
  <c r="O7298" i="5"/>
  <c r="O7442" i="5"/>
  <c r="O7586" i="5"/>
  <c r="O7730" i="5"/>
  <c r="O7874" i="5"/>
  <c r="O8018" i="5"/>
  <c r="O8162" i="5"/>
  <c r="O8306" i="5"/>
  <c r="O8450" i="5"/>
  <c r="O6051" i="5"/>
  <c r="O6195" i="5"/>
  <c r="O6339" i="5"/>
  <c r="O6483" i="5"/>
  <c r="O6627" i="5"/>
  <c r="O6771" i="5"/>
  <c r="O6915" i="5"/>
  <c r="O7059" i="5"/>
  <c r="O7203" i="5"/>
  <c r="O7347" i="5"/>
  <c r="O7491" i="5"/>
  <c r="O7635" i="5"/>
  <c r="O7779" i="5"/>
  <c r="O6088" i="5"/>
  <c r="O6232" i="5"/>
  <c r="O6376" i="5"/>
  <c r="O6520" i="5"/>
  <c r="O6664" i="5"/>
  <c r="O6808" i="5"/>
  <c r="O6952" i="5"/>
  <c r="O7096" i="5"/>
  <c r="O7240" i="5"/>
  <c r="O7384" i="5"/>
  <c r="O7528" i="5"/>
  <c r="O7672" i="5"/>
  <c r="O7816" i="5"/>
  <c r="O7960" i="5"/>
  <c r="O8873" i="5"/>
  <c r="O9017" i="5"/>
  <c r="O9161" i="5"/>
  <c r="O9305" i="5"/>
  <c r="O9449" i="5"/>
  <c r="O9593" i="5"/>
  <c r="O9737" i="5"/>
  <c r="O9881" i="5"/>
  <c r="O5990" i="5"/>
  <c r="O4539" i="5"/>
  <c r="O4036" i="5"/>
  <c r="O4876" i="5"/>
  <c r="O5356" i="5"/>
  <c r="O5776" i="5"/>
  <c r="O7097" i="5"/>
  <c r="O7385" i="5"/>
  <c r="O7613" i="5"/>
  <c r="O7817" i="5"/>
  <c r="O8021" i="5"/>
  <c r="O8201" i="5"/>
  <c r="O8393" i="5"/>
  <c r="O8597" i="5"/>
  <c r="O8753" i="5"/>
  <c r="O6702" i="5"/>
  <c r="O6858" i="5"/>
  <c r="O7014" i="5"/>
  <c r="O7170" i="5"/>
  <c r="O7326" i="5"/>
  <c r="O7482" i="5"/>
  <c r="O7638" i="5"/>
  <c r="O7794" i="5"/>
  <c r="O7950" i="5"/>
  <c r="O8118" i="5"/>
  <c r="O8274" i="5"/>
  <c r="O8418" i="5"/>
  <c r="O5479" i="5"/>
  <c r="O5623" i="5"/>
  <c r="O5767" i="5"/>
  <c r="O5911" i="5"/>
  <c r="O6055" i="5"/>
  <c r="O6199" i="5"/>
  <c r="O6343" i="5"/>
  <c r="O6487" i="5"/>
  <c r="O6631" i="5"/>
  <c r="O6775" i="5"/>
  <c r="O6919" i="5"/>
  <c r="O7063" i="5"/>
  <c r="O7207" i="5"/>
  <c r="O7351" i="5"/>
  <c r="O3356" i="5"/>
  <c r="O3500" i="5"/>
  <c r="O3644" i="5"/>
  <c r="O3788" i="5"/>
  <c r="O3932" i="5"/>
  <c r="O4076" i="5"/>
  <c r="O4220" i="5"/>
  <c r="O4364" i="5"/>
  <c r="O4508" i="5"/>
  <c r="O4652" i="5"/>
  <c r="O4796" i="5"/>
  <c r="O4940" i="5"/>
  <c r="O5084" i="5"/>
  <c r="O1797" i="5"/>
  <c r="O1941" i="5"/>
  <c r="O2085" i="5"/>
  <c r="O2229" i="5"/>
  <c r="O2373" i="5"/>
  <c r="O2517" i="5"/>
  <c r="O2661" i="5"/>
  <c r="O2805" i="5"/>
  <c r="O2949" i="5"/>
  <c r="O3093" i="5"/>
  <c r="O3237" i="5"/>
  <c r="O3381" i="5"/>
  <c r="O3525" i="5"/>
  <c r="O3669" i="5"/>
  <c r="O6670" i="5"/>
  <c r="O6814" i="5"/>
  <c r="O6958" i="5"/>
  <c r="O7102" i="5"/>
  <c r="O7246" i="5"/>
  <c r="O7390" i="5"/>
  <c r="O7534" i="5"/>
  <c r="O7678" i="5"/>
  <c r="O7163" i="5"/>
  <c r="O7307" i="5"/>
  <c r="O7451" i="5"/>
  <c r="O7595" i="5"/>
  <c r="O7739" i="5"/>
  <c r="O7883" i="5"/>
  <c r="O8027" i="5"/>
  <c r="O8171" i="5"/>
  <c r="O8315" i="5"/>
  <c r="O8459" i="5"/>
  <c r="O8603" i="5"/>
  <c r="O8747" i="5"/>
  <c r="O8891" i="5"/>
  <c r="O6732" i="5"/>
  <c r="O6876" i="5"/>
  <c r="O7020" i="5"/>
  <c r="O7164" i="5"/>
  <c r="O7308" i="5"/>
  <c r="O7452" i="5"/>
  <c r="O7596" i="5"/>
  <c r="O7740" i="5"/>
  <c r="O7884" i="5"/>
  <c r="O8028" i="5"/>
  <c r="O7093" i="5"/>
  <c r="O7237" i="5"/>
  <c r="O7381" i="5"/>
  <c r="O7525" i="5"/>
  <c r="O7669" i="5"/>
  <c r="O7813" i="5"/>
  <c r="O7957" i="5"/>
  <c r="O8101" i="5"/>
  <c r="O8245" i="5"/>
  <c r="O8389" i="5"/>
  <c r="O7310" i="5"/>
  <c r="O7454" i="5"/>
  <c r="O7598" i="5"/>
  <c r="O7742" i="5"/>
  <c r="O7886" i="5"/>
  <c r="O8030" i="5"/>
  <c r="O8174" i="5"/>
  <c r="O8318" i="5"/>
  <c r="O8462" i="5"/>
  <c r="O6063" i="5"/>
  <c r="O6207" i="5"/>
  <c r="O6351" i="5"/>
  <c r="O6495" i="5"/>
  <c r="O6639" i="5"/>
  <c r="O6783" i="5"/>
  <c r="O6927" i="5"/>
  <c r="O7071" i="5"/>
  <c r="O7215" i="5"/>
  <c r="O7359" i="5"/>
  <c r="O7503" i="5"/>
  <c r="O7647" i="5"/>
  <c r="O7791" i="5"/>
  <c r="O6100" i="5"/>
  <c r="O6244" i="5"/>
  <c r="O6388" i="5"/>
  <c r="O6532" i="5"/>
  <c r="O6676" i="5"/>
  <c r="O6820" i="5"/>
  <c r="O6964" i="5"/>
  <c r="O7108" i="5"/>
  <c r="O7252" i="5"/>
  <c r="O7396" i="5"/>
  <c r="O7540" i="5"/>
  <c r="O7684" i="5"/>
  <c r="O7828" i="5"/>
  <c r="O7972" i="5"/>
  <c r="O8885" i="5"/>
  <c r="O9029" i="5"/>
  <c r="O9173" i="5"/>
  <c r="O9317" i="5"/>
  <c r="O9461" i="5"/>
  <c r="O9605" i="5"/>
  <c r="O9749" i="5"/>
  <c r="O9893" i="5"/>
  <c r="O10037" i="5"/>
  <c r="O10181" i="5"/>
  <c r="O10325" i="5"/>
  <c r="O10469" i="5"/>
  <c r="O10613" i="5"/>
  <c r="O8514" i="5"/>
  <c r="O8658" i="5"/>
  <c r="O8802" i="5"/>
  <c r="O8946" i="5"/>
  <c r="O9090" i="5"/>
  <c r="O9234" i="5"/>
  <c r="O9378" i="5"/>
  <c r="O9522" i="5"/>
  <c r="O9666" i="5"/>
  <c r="O9810" i="5"/>
  <c r="O7435" i="5"/>
  <c r="O7579" i="5"/>
  <c r="O7723" i="5"/>
  <c r="O7867" i="5"/>
  <c r="O6134" i="5"/>
  <c r="O4683" i="5"/>
  <c r="O4156" i="5"/>
  <c r="O4900" i="5"/>
  <c r="O5452" i="5"/>
  <c r="O5788" i="5"/>
  <c r="O7169" i="5"/>
  <c r="O7397" i="5"/>
  <c r="O7625" i="5"/>
  <c r="O7829" i="5"/>
  <c r="O8033" i="5"/>
  <c r="O8213" i="5"/>
  <c r="O8405" i="5"/>
  <c r="O8609" i="5"/>
  <c r="O8765" i="5"/>
  <c r="O6714" i="5"/>
  <c r="O6870" i="5"/>
  <c r="O7026" i="5"/>
  <c r="O7182" i="5"/>
  <c r="O7338" i="5"/>
  <c r="O7494" i="5"/>
  <c r="O7650" i="5"/>
  <c r="O7806" i="5"/>
  <c r="O7974" i="5"/>
  <c r="O8130" i="5"/>
  <c r="O8286" i="5"/>
  <c r="O8430" i="5"/>
  <c r="O5491" i="5"/>
  <c r="O5635" i="5"/>
  <c r="O5779" i="5"/>
  <c r="O5923" i="5"/>
  <c r="O6067" i="5"/>
  <c r="O6211" i="5"/>
  <c r="O6355" i="5"/>
  <c r="O6499" i="5"/>
  <c r="O6643" i="5"/>
  <c r="O6787" i="5"/>
  <c r="O6931" i="5"/>
  <c r="O7075" i="5"/>
  <c r="O7219" i="5"/>
  <c r="O7363" i="5"/>
  <c r="O3368" i="5"/>
  <c r="O3512" i="5"/>
  <c r="O3656" i="5"/>
  <c r="O3800" i="5"/>
  <c r="O3944" i="5"/>
  <c r="O4088" i="5"/>
  <c r="O4232" i="5"/>
  <c r="O4376" i="5"/>
  <c r="O4520" i="5"/>
  <c r="O4664" i="5"/>
  <c r="O4808" i="5"/>
  <c r="O4952" i="5"/>
  <c r="O5096" i="5"/>
  <c r="O1809" i="5"/>
  <c r="O1953" i="5"/>
  <c r="O2097" i="5"/>
  <c r="O2241" i="5"/>
  <c r="O2385" i="5"/>
  <c r="O2529" i="5"/>
  <c r="O2673" i="5"/>
  <c r="O2817" i="5"/>
  <c r="O2961" i="5"/>
  <c r="O3105" i="5"/>
  <c r="O3249" i="5"/>
  <c r="O3393" i="5"/>
  <c r="O3537" i="5"/>
  <c r="O3681" i="5"/>
  <c r="O6682" i="5"/>
  <c r="O6826" i="5"/>
  <c r="O6970" i="5"/>
  <c r="O7114" i="5"/>
  <c r="O7258" i="5"/>
  <c r="O7402" i="5"/>
  <c r="O7546" i="5"/>
  <c r="O7690" i="5"/>
  <c r="O7175" i="5"/>
  <c r="O7319" i="5"/>
  <c r="O7463" i="5"/>
  <c r="O7607" i="5"/>
  <c r="O7751" i="5"/>
  <c r="O7895" i="5"/>
  <c r="O8039" i="5"/>
  <c r="O8183" i="5"/>
  <c r="O8327" i="5"/>
  <c r="O8471" i="5"/>
  <c r="O8615" i="5"/>
  <c r="O8759" i="5"/>
  <c r="O8903" i="5"/>
  <c r="O6744" i="5"/>
  <c r="O6888" i="5"/>
  <c r="O7032" i="5"/>
  <c r="O7176" i="5"/>
  <c r="O7320" i="5"/>
  <c r="O7464" i="5"/>
  <c r="O7608" i="5"/>
  <c r="O7752" i="5"/>
  <c r="O7896" i="5"/>
  <c r="O8040" i="5"/>
  <c r="O7105" i="5"/>
  <c r="O7249" i="5"/>
  <c r="O7393" i="5"/>
  <c r="O7537" i="5"/>
  <c r="O7681" i="5"/>
  <c r="O7825" i="5"/>
  <c r="O7969" i="5"/>
  <c r="O8113" i="5"/>
  <c r="O8257" i="5"/>
  <c r="O8401" i="5"/>
  <c r="O7322" i="5"/>
  <c r="O7466" i="5"/>
  <c r="O6278" i="5"/>
  <c r="O4827" i="5"/>
  <c r="O4180" i="5"/>
  <c r="O4912" i="5"/>
  <c r="O5476" i="5"/>
  <c r="O5812" i="5"/>
  <c r="O7193" i="5"/>
  <c r="O7445" i="5"/>
  <c r="O7637" i="5"/>
  <c r="O7841" i="5"/>
  <c r="O8045" i="5"/>
  <c r="O8225" i="5"/>
  <c r="O8417" i="5"/>
  <c r="O8621" i="5"/>
  <c r="O8777" i="5"/>
  <c r="O6726" i="5"/>
  <c r="O6882" i="5"/>
  <c r="O7038" i="5"/>
  <c r="O7194" i="5"/>
  <c r="O7350" i="5"/>
  <c r="O7506" i="5"/>
  <c r="O7662" i="5"/>
  <c r="O7830" i="5"/>
  <c r="O7986" i="5"/>
  <c r="O8142" i="5"/>
  <c r="O8298" i="5"/>
  <c r="O8442" i="5"/>
  <c r="O5503" i="5"/>
  <c r="O5647" i="5"/>
  <c r="O5791" i="5"/>
  <c r="O5935" i="5"/>
  <c r="O6079" i="5"/>
  <c r="O6223" i="5"/>
  <c r="O6367" i="5"/>
  <c r="O6511" i="5"/>
  <c r="O6655" i="5"/>
  <c r="O6799" i="5"/>
  <c r="O6943" i="5"/>
  <c r="O7087" i="5"/>
  <c r="O7231" i="5"/>
  <c r="O7375" i="5"/>
  <c r="O3380" i="5"/>
  <c r="O3524" i="5"/>
  <c r="O3668" i="5"/>
  <c r="O3812" i="5"/>
  <c r="O3956" i="5"/>
  <c r="O4100" i="5"/>
  <c r="O4244" i="5"/>
  <c r="O4388" i="5"/>
  <c r="O4532" i="5"/>
  <c r="O4676" i="5"/>
  <c r="O4820" i="5"/>
  <c r="O4964" i="5"/>
  <c r="O5108" i="5"/>
  <c r="O1821" i="5"/>
  <c r="O1965" i="5"/>
  <c r="O2109" i="5"/>
  <c r="O2253" i="5"/>
  <c r="O2397" i="5"/>
  <c r="O2541" i="5"/>
  <c r="O2685" i="5"/>
  <c r="O2829" i="5"/>
  <c r="O2973" i="5"/>
  <c r="O3117" i="5"/>
  <c r="O3261" i="5"/>
  <c r="O3405" i="5"/>
  <c r="O3549" i="5"/>
  <c r="O3693" i="5"/>
  <c r="O6694" i="5"/>
  <c r="O6838" i="5"/>
  <c r="O6982" i="5"/>
  <c r="O7126" i="5"/>
  <c r="O7270" i="5"/>
  <c r="O7414" i="5"/>
  <c r="O7558" i="5"/>
  <c r="O7702" i="5"/>
  <c r="O7187" i="5"/>
  <c r="O7331" i="5"/>
  <c r="O7475" i="5"/>
  <c r="O7619" i="5"/>
  <c r="O7763" i="5"/>
  <c r="O7907" i="5"/>
  <c r="O8051" i="5"/>
  <c r="O8195" i="5"/>
  <c r="O8339" i="5"/>
  <c r="O8483" i="5"/>
  <c r="O8627" i="5"/>
  <c r="O8771" i="5"/>
  <c r="O8915" i="5"/>
  <c r="O6756" i="5"/>
  <c r="O6900" i="5"/>
  <c r="O7044" i="5"/>
  <c r="O7188" i="5"/>
  <c r="O7332" i="5"/>
  <c r="O7476" i="5"/>
  <c r="O7620" i="5"/>
  <c r="O7764" i="5"/>
  <c r="O7908" i="5"/>
  <c r="O8052" i="5"/>
  <c r="O7117" i="5"/>
  <c r="O7261" i="5"/>
  <c r="O7405" i="5"/>
  <c r="O7549" i="5"/>
  <c r="O7693" i="5"/>
  <c r="O7837" i="5"/>
  <c r="O7981" i="5"/>
  <c r="O8125" i="5"/>
  <c r="O8269" i="5"/>
  <c r="O8413" i="5"/>
  <c r="O7334" i="5"/>
  <c r="O7478" i="5"/>
  <c r="O7622" i="5"/>
  <c r="O7766" i="5"/>
  <c r="O7910" i="5"/>
  <c r="O8054" i="5"/>
  <c r="O8198" i="5"/>
  <c r="O8342" i="5"/>
  <c r="O8486" i="5"/>
  <c r="O6087" i="5"/>
  <c r="O6231" i="5"/>
  <c r="O6375" i="5"/>
  <c r="O6519" i="5"/>
  <c r="O6663" i="5"/>
  <c r="O6807" i="5"/>
  <c r="O6951" i="5"/>
  <c r="O7095" i="5"/>
  <c r="O7239" i="5"/>
  <c r="O7383" i="5"/>
  <c r="O7527" i="5"/>
  <c r="O7671" i="5"/>
  <c r="O7815" i="5"/>
  <c r="O6124" i="5"/>
  <c r="O6268" i="5"/>
  <c r="O6412" i="5"/>
  <c r="O6556" i="5"/>
  <c r="O6700" i="5"/>
  <c r="O6844" i="5"/>
  <c r="O6988" i="5"/>
  <c r="O7132" i="5"/>
  <c r="O7276" i="5"/>
  <c r="O7420" i="5"/>
  <c r="O7564" i="5"/>
  <c r="O7708" i="5"/>
  <c r="O7852" i="5"/>
  <c r="O7996" i="5"/>
  <c r="O8909" i="5"/>
  <c r="O9053" i="5"/>
  <c r="O9197" i="5"/>
  <c r="O9341" i="5"/>
  <c r="O9485" i="5"/>
  <c r="O9629" i="5"/>
  <c r="O9773" i="5"/>
  <c r="O9917" i="5"/>
  <c r="O10061" i="5"/>
  <c r="O10205" i="5"/>
  <c r="O10349" i="5"/>
  <c r="O10493" i="5"/>
  <c r="O10637" i="5"/>
  <c r="O8538" i="5"/>
  <c r="O8682" i="5"/>
  <c r="O8826" i="5"/>
  <c r="O8970" i="5"/>
  <c r="O9114" i="5"/>
  <c r="O9258" i="5"/>
  <c r="O9402" i="5"/>
  <c r="O9546" i="5"/>
  <c r="O9690" i="5"/>
  <c r="O9834" i="5"/>
  <c r="O7459" i="5"/>
  <c r="O7603" i="5"/>
  <c r="O7747" i="5"/>
  <c r="O7891" i="5"/>
  <c r="O8035" i="5"/>
  <c r="O8179" i="5"/>
  <c r="O6660" i="5"/>
  <c r="O7800" i="5"/>
  <c r="O7585" i="5"/>
  <c r="O7226" i="5"/>
  <c r="O7898" i="5"/>
  <c r="O8474" i="5"/>
  <c r="O6507" i="5"/>
  <c r="O7083" i="5"/>
  <c r="O7659" i="5"/>
  <c r="O6400" i="5"/>
  <c r="O6976" i="5"/>
  <c r="O7552" i="5"/>
  <c r="O8897" i="5"/>
  <c r="O9473" i="5"/>
  <c r="O10025" i="5"/>
  <c r="O10457" i="5"/>
  <c r="O8646" i="5"/>
  <c r="O9006" i="5"/>
  <c r="O9366" i="5"/>
  <c r="O9714" i="5"/>
  <c r="O7507" i="5"/>
  <c r="O7843" i="5"/>
  <c r="O8071" i="5"/>
  <c r="O8287" i="5"/>
  <c r="O8467" i="5"/>
  <c r="O8659" i="5"/>
  <c r="O8851" i="5"/>
  <c r="O9019" i="5"/>
  <c r="O9187" i="5"/>
  <c r="O9367" i="5"/>
  <c r="O5336" i="5"/>
  <c r="O5516" i="5"/>
  <c r="O5684" i="5"/>
  <c r="O5852" i="5"/>
  <c r="O6032" i="5"/>
  <c r="O6200" i="5"/>
  <c r="O6380" i="5"/>
  <c r="O6548" i="5"/>
  <c r="O6716" i="5"/>
  <c r="O3981" i="5"/>
  <c r="O4149" i="5"/>
  <c r="O4329" i="5"/>
  <c r="O4497" i="5"/>
  <c r="O4665" i="5"/>
  <c r="O4845" i="5"/>
  <c r="O5013" i="5"/>
  <c r="O5193" i="5"/>
  <c r="O5349" i="5"/>
  <c r="O5493" i="5"/>
  <c r="O5637" i="5"/>
  <c r="O5781" i="5"/>
  <c r="O5925" i="5"/>
  <c r="O7870" i="5"/>
  <c r="O8014" i="5"/>
  <c r="O8158" i="5"/>
  <c r="O8302" i="5"/>
  <c r="O8446" i="5"/>
  <c r="O8590" i="5"/>
  <c r="O8734" i="5"/>
  <c r="O8878" i="5"/>
  <c r="O9022" i="5"/>
  <c r="O9166" i="5"/>
  <c r="O9310" i="5"/>
  <c r="O9059" i="5"/>
  <c r="O9203" i="5"/>
  <c r="O9347" i="5"/>
  <c r="O9491" i="5"/>
  <c r="O9635" i="5"/>
  <c r="O9779" i="5"/>
  <c r="O9923" i="5"/>
  <c r="O8184" i="5"/>
  <c r="O8328" i="5"/>
  <c r="O8472" i="5"/>
  <c r="O8616" i="5"/>
  <c r="O8760" i="5"/>
  <c r="O8904" i="5"/>
  <c r="O9048" i="5"/>
  <c r="O9192" i="5"/>
  <c r="O9336" i="5"/>
  <c r="O9480" i="5"/>
  <c r="O9624" i="5"/>
  <c r="O8509" i="5"/>
  <c r="O8653" i="5"/>
  <c r="O8797" i="5"/>
  <c r="O8941" i="5"/>
  <c r="O9085" i="5"/>
  <c r="O9229" i="5"/>
  <c r="O9373" i="5"/>
  <c r="O8618" i="5"/>
  <c r="O8762" i="5"/>
  <c r="O8906" i="5"/>
  <c r="O9050" i="5"/>
  <c r="O9194" i="5"/>
  <c r="O9338" i="5"/>
  <c r="O7911" i="5"/>
  <c r="O8055" i="5"/>
  <c r="O8199" i="5"/>
  <c r="O8343" i="5"/>
  <c r="O8487" i="5"/>
  <c r="O8631" i="5"/>
  <c r="O8775" i="5"/>
  <c r="O8919" i="5"/>
  <c r="O9063" i="5"/>
  <c r="O9207" i="5"/>
  <c r="O9351" i="5"/>
  <c r="O8116" i="5"/>
  <c r="O8260" i="5"/>
  <c r="O8404" i="5"/>
  <c r="O8548" i="5"/>
  <c r="O8692" i="5"/>
  <c r="O8836" i="5"/>
  <c r="O8980" i="5"/>
  <c r="O9124" i="5"/>
  <c r="O9268" i="5"/>
  <c r="O9412" i="5"/>
  <c r="O9556" i="5"/>
  <c r="O9700" i="5"/>
  <c r="O9990" i="5"/>
  <c r="O10134" i="5"/>
  <c r="O10278" i="5"/>
  <c r="O10422" i="5"/>
  <c r="O10566" i="5"/>
  <c r="O10710" i="5"/>
  <c r="O9511" i="5"/>
  <c r="O9655" i="5"/>
  <c r="O9799" i="5"/>
  <c r="O9943" i="5"/>
  <c r="O10087" i="5"/>
  <c r="O10231" i="5"/>
  <c r="O10375" i="5"/>
  <c r="O10519" i="5"/>
  <c r="O10663" i="5"/>
  <c r="O6764" i="5"/>
  <c r="O6908" i="5"/>
  <c r="O7052" i="5"/>
  <c r="O7196" i="5"/>
  <c r="O7340" i="5"/>
  <c r="O7484" i="5"/>
  <c r="O7628" i="5"/>
  <c r="O7772" i="5"/>
  <c r="O6105" i="5"/>
  <c r="O6249" i="5"/>
  <c r="O6393" i="5"/>
  <c r="O6537" i="5"/>
  <c r="O6681" i="5"/>
  <c r="O6825" i="5"/>
  <c r="O6969" i="5"/>
  <c r="O7113" i="5"/>
  <c r="O7257" i="5"/>
  <c r="O7401" i="5"/>
  <c r="O7545" i="5"/>
  <c r="O9430" i="5"/>
  <c r="O9574" i="5"/>
  <c r="O9718" i="5"/>
  <c r="O9862" i="5"/>
  <c r="O10006" i="5"/>
  <c r="O10150" i="5"/>
  <c r="O10294" i="5"/>
  <c r="O10438" i="5"/>
  <c r="O10582" i="5"/>
  <c r="O10726" i="5"/>
  <c r="O10091" i="5"/>
  <c r="O10235" i="5"/>
  <c r="O10379" i="5"/>
  <c r="O10523" i="5"/>
  <c r="O10667" i="5"/>
  <c r="O9732" i="5"/>
  <c r="O9876" i="5"/>
  <c r="O10020" i="5"/>
  <c r="O10164" i="5"/>
  <c r="O10308" i="5"/>
  <c r="O10452" i="5"/>
  <c r="O10596" i="5"/>
  <c r="O10740" i="5"/>
  <c r="O9529" i="5"/>
  <c r="O9673" i="5"/>
  <c r="O9817" i="5"/>
  <c r="O9961" i="5"/>
  <c r="O10105" i="5"/>
  <c r="O10249" i="5"/>
  <c r="O10393" i="5"/>
  <c r="O10537" i="5"/>
  <c r="O10681" i="5"/>
  <c r="O9530" i="5"/>
  <c r="O9674" i="5"/>
  <c r="O9818" i="5"/>
  <c r="O9962" i="5"/>
  <c r="O10106" i="5"/>
  <c r="O10250" i="5"/>
  <c r="O10394" i="5"/>
  <c r="O10538" i="5"/>
  <c r="O10682" i="5"/>
  <c r="O9543" i="5"/>
  <c r="O9687" i="5"/>
  <c r="O9831" i="5"/>
  <c r="O9975" i="5"/>
  <c r="O10119" i="5"/>
  <c r="O10263" i="5"/>
  <c r="O10407" i="5"/>
  <c r="O10551" i="5"/>
  <c r="O10695" i="5"/>
  <c r="O9844" i="5"/>
  <c r="O9988" i="5"/>
  <c r="O10132" i="5"/>
  <c r="O10276" i="5"/>
  <c r="O10420" i="5"/>
  <c r="O10564" i="5"/>
  <c r="O10708" i="5"/>
  <c r="O7868" i="5"/>
  <c r="O8012" i="5"/>
  <c r="O8156" i="5"/>
  <c r="O8300" i="5"/>
  <c r="O8444" i="5"/>
  <c r="O8588" i="5"/>
  <c r="O8732" i="5"/>
  <c r="O8876" i="5"/>
  <c r="O9020" i="5"/>
  <c r="O10496" i="5"/>
  <c r="O10640" i="5"/>
  <c r="O7629" i="5"/>
  <c r="O7773" i="5"/>
  <c r="O7917" i="5"/>
  <c r="O8061" i="5"/>
  <c r="O8205" i="5"/>
  <c r="O8349" i="5"/>
  <c r="O8493" i="5"/>
  <c r="O8637" i="5"/>
  <c r="O8781" i="5"/>
  <c r="O8925" i="5"/>
  <c r="O10185" i="5"/>
  <c r="O10329" i="5"/>
  <c r="O10473" i="5"/>
  <c r="O10617" i="5"/>
  <c r="O10755" i="5"/>
  <c r="O9164" i="5"/>
  <c r="O9308" i="5"/>
  <c r="O9452" i="5"/>
  <c r="O9596" i="5"/>
  <c r="O9740" i="5"/>
  <c r="O9884" i="5"/>
  <c r="O10028" i="5"/>
  <c r="O10316" i="5"/>
  <c r="O9177" i="5"/>
  <c r="O9465" i="5"/>
  <c r="O9753" i="5"/>
  <c r="O10041" i="5"/>
  <c r="O9447" i="5"/>
  <c r="O10374" i="5"/>
  <c r="O10615" i="5"/>
  <c r="O6345" i="5"/>
  <c r="O9382" i="5"/>
  <c r="O10187" i="5"/>
  <c r="O9481" i="5"/>
  <c r="O10633" i="5"/>
  <c r="O9783" i="5"/>
  <c r="O10084" i="5"/>
  <c r="O8540" i="5"/>
  <c r="O8301" i="5"/>
  <c r="O9548" i="5"/>
  <c r="O9417" i="5"/>
  <c r="O8319" i="5"/>
  <c r="O9244" i="5"/>
  <c r="O9919" i="5"/>
  <c r="O7604" i="5"/>
  <c r="O9838" i="5"/>
  <c r="O9852" i="5"/>
  <c r="O10225" i="5"/>
  <c r="O10658" i="5"/>
  <c r="O10396" i="5"/>
  <c r="O10472" i="5"/>
  <c r="O10161" i="5"/>
  <c r="O9297" i="5"/>
  <c r="O6804" i="5"/>
  <c r="O7812" i="5"/>
  <c r="O7597" i="5"/>
  <c r="O7238" i="5"/>
  <c r="O7946" i="5"/>
  <c r="O5979" i="5"/>
  <c r="O6555" i="5"/>
  <c r="O7131" i="5"/>
  <c r="O7707" i="5"/>
  <c r="O6448" i="5"/>
  <c r="O7024" i="5"/>
  <c r="O7600" i="5"/>
  <c r="O8945" i="5"/>
  <c r="O9521" i="5"/>
  <c r="O10049" i="5"/>
  <c r="O10481" i="5"/>
  <c r="O8670" i="5"/>
  <c r="O9018" i="5"/>
  <c r="O9390" i="5"/>
  <c r="O9726" i="5"/>
  <c r="O7567" i="5"/>
  <c r="O7855" i="5"/>
  <c r="O8083" i="5"/>
  <c r="O8299" i="5"/>
  <c r="O8491" i="5"/>
  <c r="O8671" i="5"/>
  <c r="O8863" i="5"/>
  <c r="O9031" i="5"/>
  <c r="O9211" i="5"/>
  <c r="O9379" i="5"/>
  <c r="O5360" i="5"/>
  <c r="O5528" i="5"/>
  <c r="O5696" i="5"/>
  <c r="O5876" i="5"/>
  <c r="O6044" i="5"/>
  <c r="O6224" i="5"/>
  <c r="O6392" i="5"/>
  <c r="O6560" i="5"/>
  <c r="O3825" i="5"/>
  <c r="O3993" i="5"/>
  <c r="O4173" i="5"/>
  <c r="O4341" i="5"/>
  <c r="O4509" i="5"/>
  <c r="O4689" i="5"/>
  <c r="O4857" i="5"/>
  <c r="O5037" i="5"/>
  <c r="O5205" i="5"/>
  <c r="O5361" i="5"/>
  <c r="O5505" i="5"/>
  <c r="O5649" i="5"/>
  <c r="O5793" i="5"/>
  <c r="O5937" i="5"/>
  <c r="O7882" i="5"/>
  <c r="O8026" i="5"/>
  <c r="O8170" i="5"/>
  <c r="O8314" i="5"/>
  <c r="O8458" i="5"/>
  <c r="O8602" i="5"/>
  <c r="O8746" i="5"/>
  <c r="O8890" i="5"/>
  <c r="O9034" i="5"/>
  <c r="O9178" i="5"/>
  <c r="O9322" i="5"/>
  <c r="O9071" i="5"/>
  <c r="O9215" i="5"/>
  <c r="O9359" i="5"/>
  <c r="O9503" i="5"/>
  <c r="O9647" i="5"/>
  <c r="O9791" i="5"/>
  <c r="O9935" i="5"/>
  <c r="O8196" i="5"/>
  <c r="O8340" i="5"/>
  <c r="O8484" i="5"/>
  <c r="O8628" i="5"/>
  <c r="O8772" i="5"/>
  <c r="O8916" i="5"/>
  <c r="O9060" i="5"/>
  <c r="O9204" i="5"/>
  <c r="O9348" i="5"/>
  <c r="O9492" i="5"/>
  <c r="O9636" i="5"/>
  <c r="O8521" i="5"/>
  <c r="O8665" i="5"/>
  <c r="O8809" i="5"/>
  <c r="O8953" i="5"/>
  <c r="O9097" i="5"/>
  <c r="O9241" i="5"/>
  <c r="O9385" i="5"/>
  <c r="O8630" i="5"/>
  <c r="O8774" i="5"/>
  <c r="O8918" i="5"/>
  <c r="O9062" i="5"/>
  <c r="O9206" i="5"/>
  <c r="O9350" i="5"/>
  <c r="O7923" i="5"/>
  <c r="O8067" i="5"/>
  <c r="O8211" i="5"/>
  <c r="O8355" i="5"/>
  <c r="O8499" i="5"/>
  <c r="O8643" i="5"/>
  <c r="O8787" i="5"/>
  <c r="O8931" i="5"/>
  <c r="O9075" i="5"/>
  <c r="O9219" i="5"/>
  <c r="O9363" i="5"/>
  <c r="O8128" i="5"/>
  <c r="O8272" i="5"/>
  <c r="O8416" i="5"/>
  <c r="O8560" i="5"/>
  <c r="O8704" i="5"/>
  <c r="O8848" i="5"/>
  <c r="O8992" i="5"/>
  <c r="O9136" i="5"/>
  <c r="O9280" i="5"/>
  <c r="O9424" i="5"/>
  <c r="O9568" i="5"/>
  <c r="O9712" i="5"/>
  <c r="O10002" i="5"/>
  <c r="O10146" i="5"/>
  <c r="O10290" i="5"/>
  <c r="O10434" i="5"/>
  <c r="O10578" i="5"/>
  <c r="O10722" i="5"/>
  <c r="O9523" i="5"/>
  <c r="O9667" i="5"/>
  <c r="O9811" i="5"/>
  <c r="O9955" i="5"/>
  <c r="O10099" i="5"/>
  <c r="O10243" i="5"/>
  <c r="O10387" i="5"/>
  <c r="O10531" i="5"/>
  <c r="O10675" i="5"/>
  <c r="O6776" i="5"/>
  <c r="O6920" i="5"/>
  <c r="O7064" i="5"/>
  <c r="O7208" i="5"/>
  <c r="O7352" i="5"/>
  <c r="O7496" i="5"/>
  <c r="O7640" i="5"/>
  <c r="O5973" i="5"/>
  <c r="O6117" i="5"/>
  <c r="O6261" i="5"/>
  <c r="O6405" i="5"/>
  <c r="O6549" i="5"/>
  <c r="O6693" i="5"/>
  <c r="O6837" i="5"/>
  <c r="O6981" i="5"/>
  <c r="O7125" i="5"/>
  <c r="O7269" i="5"/>
  <c r="O7413" i="5"/>
  <c r="O7557" i="5"/>
  <c r="O9442" i="5"/>
  <c r="O9586" i="5"/>
  <c r="O9730" i="5"/>
  <c r="O9874" i="5"/>
  <c r="O10018" i="5"/>
  <c r="O10162" i="5"/>
  <c r="O10306" i="5"/>
  <c r="O10450" i="5"/>
  <c r="O10594" i="5"/>
  <c r="O10738" i="5"/>
  <c r="O10103" i="5"/>
  <c r="O10247" i="5"/>
  <c r="O10391" i="5"/>
  <c r="O10535" i="5"/>
  <c r="O10679" i="5"/>
  <c r="O9744" i="5"/>
  <c r="O9888" i="5"/>
  <c r="O10032" i="5"/>
  <c r="O10176" i="5"/>
  <c r="O10320" i="5"/>
  <c r="O10464" i="5"/>
  <c r="O10608" i="5"/>
  <c r="O10752" i="5"/>
  <c r="O9541" i="5"/>
  <c r="O9685" i="5"/>
  <c r="O9829" i="5"/>
  <c r="O9973" i="5"/>
  <c r="O10117" i="5"/>
  <c r="O10261" i="5"/>
  <c r="O10405" i="5"/>
  <c r="O10549" i="5"/>
  <c r="O10693" i="5"/>
  <c r="O9542" i="5"/>
  <c r="O9686" i="5"/>
  <c r="O9830" i="5"/>
  <c r="O9974" i="5"/>
  <c r="O10118" i="5"/>
  <c r="O10262" i="5"/>
  <c r="O10406" i="5"/>
  <c r="O10550" i="5"/>
  <c r="O10694" i="5"/>
  <c r="O9555" i="5"/>
  <c r="O9699" i="5"/>
  <c r="O9843" i="5"/>
  <c r="O9987" i="5"/>
  <c r="O10131" i="5"/>
  <c r="O10275" i="5"/>
  <c r="O10419" i="5"/>
  <c r="O10563" i="5"/>
  <c r="O10707" i="5"/>
  <c r="O9856" i="5"/>
  <c r="O10000" i="5"/>
  <c r="O10144" i="5"/>
  <c r="O10288" i="5"/>
  <c r="O10432" i="5"/>
  <c r="O10576" i="5"/>
  <c r="O10720" i="5"/>
  <c r="O7880" i="5"/>
  <c r="O8024" i="5"/>
  <c r="O8168" i="5"/>
  <c r="O8312" i="5"/>
  <c r="O8456" i="5"/>
  <c r="O8600" i="5"/>
  <c r="O8744" i="5"/>
  <c r="O8888" i="5"/>
  <c r="O10364" i="5"/>
  <c r="O10508" i="5"/>
  <c r="O10652" i="5"/>
  <c r="O7641" i="5"/>
  <c r="O7785" i="5"/>
  <c r="O7929" i="5"/>
  <c r="O8073" i="5"/>
  <c r="O8217" i="5"/>
  <c r="O8361" i="5"/>
  <c r="O8505" i="5"/>
  <c r="O8649" i="5"/>
  <c r="O8793" i="5"/>
  <c r="O10053" i="5"/>
  <c r="O10197" i="5"/>
  <c r="O10341" i="5"/>
  <c r="O10485" i="5"/>
  <c r="O10629" i="5"/>
  <c r="O9032" i="5"/>
  <c r="O9176" i="5"/>
  <c r="O9320" i="5"/>
  <c r="O9464" i="5"/>
  <c r="O9608" i="5"/>
  <c r="O9752" i="5"/>
  <c r="O9896" i="5"/>
  <c r="O10040" i="5"/>
  <c r="O10184" i="5"/>
  <c r="O10328" i="5"/>
  <c r="O9045" i="5"/>
  <c r="O9189" i="5"/>
  <c r="O9333" i="5"/>
  <c r="O9477" i="5"/>
  <c r="O9621" i="5"/>
  <c r="O9765" i="5"/>
  <c r="O9909" i="5"/>
  <c r="O10196" i="5"/>
  <c r="O10340" i="5"/>
  <c r="O9057" i="5"/>
  <c r="O9201" i="5"/>
  <c r="O9345" i="5"/>
  <c r="O9633" i="5"/>
  <c r="O9777" i="5"/>
  <c r="O9921" i="5"/>
  <c r="O9015" i="5"/>
  <c r="O10086" i="5"/>
  <c r="O10471" i="5"/>
  <c r="O6633" i="5"/>
  <c r="O9814" i="5"/>
  <c r="O10475" i="5"/>
  <c r="O10692" i="5"/>
  <c r="O9626" i="5"/>
  <c r="O9639" i="5"/>
  <c r="O9940" i="5"/>
  <c r="O8396" i="5"/>
  <c r="O7725" i="5"/>
  <c r="O10281" i="5"/>
  <c r="O9836" i="5"/>
  <c r="O9705" i="5"/>
  <c r="O8751" i="5"/>
  <c r="O9532" i="5"/>
  <c r="O10063" i="5"/>
  <c r="O6081" i="5"/>
  <c r="O7521" i="5"/>
  <c r="O10499" i="5"/>
  <c r="O9649" i="5"/>
  <c r="O10082" i="5"/>
  <c r="O10383" i="5"/>
  <c r="O8132" i="5"/>
  <c r="O7893" i="5"/>
  <c r="O10305" i="5"/>
  <c r="O10148" i="5"/>
  <c r="O6948" i="5"/>
  <c r="O7944" i="5"/>
  <c r="O7729" i="5"/>
  <c r="O7370" i="5"/>
  <c r="O7958" i="5"/>
  <c r="O5991" i="5"/>
  <c r="O6567" i="5"/>
  <c r="O7143" i="5"/>
  <c r="O7719" i="5"/>
  <c r="O6460" i="5"/>
  <c r="O7036" i="5"/>
  <c r="O7612" i="5"/>
  <c r="O8957" i="5"/>
  <c r="O9533" i="5"/>
  <c r="O10097" i="5"/>
  <c r="O10529" i="5"/>
  <c r="O8718" i="5"/>
  <c r="O9078" i="5"/>
  <c r="O9426" i="5"/>
  <c r="O9738" i="5"/>
  <c r="O7591" i="5"/>
  <c r="O7879" i="5"/>
  <c r="O8095" i="5"/>
  <c r="O8311" i="5"/>
  <c r="O8503" i="5"/>
  <c r="O8707" i="5"/>
  <c r="O8875" i="5"/>
  <c r="O9043" i="5"/>
  <c r="O9223" i="5"/>
  <c r="O9391" i="5"/>
  <c r="O5372" i="5"/>
  <c r="O5540" i="5"/>
  <c r="O5708" i="5"/>
  <c r="O5888" i="5"/>
  <c r="O6056" i="5"/>
  <c r="O6236" i="5"/>
  <c r="O6404" i="5"/>
  <c r="O6572" i="5"/>
  <c r="O3837" i="5"/>
  <c r="O4005" i="5"/>
  <c r="O4185" i="5"/>
  <c r="O4353" i="5"/>
  <c r="O4521" i="5"/>
  <c r="O4701" i="5"/>
  <c r="O4869" i="5"/>
  <c r="O5049" i="5"/>
  <c r="O5217" i="5"/>
  <c r="O5373" i="5"/>
  <c r="O5517" i="5"/>
  <c r="O5661" i="5"/>
  <c r="O5805" i="5"/>
  <c r="O5949" i="5"/>
  <c r="O7894" i="5"/>
  <c r="O8038" i="5"/>
  <c r="O8182" i="5"/>
  <c r="O8326" i="5"/>
  <c r="O8470" i="5"/>
  <c r="O8614" i="5"/>
  <c r="O8758" i="5"/>
  <c r="O8902" i="5"/>
  <c r="O9046" i="5"/>
  <c r="O9190" i="5"/>
  <c r="O9334" i="5"/>
  <c r="O9083" i="5"/>
  <c r="O9227" i="5"/>
  <c r="O9371" i="5"/>
  <c r="O9515" i="5"/>
  <c r="O9659" i="5"/>
  <c r="O9803" i="5"/>
  <c r="O9947" i="5"/>
  <c r="O8208" i="5"/>
  <c r="O8352" i="5"/>
  <c r="O8496" i="5"/>
  <c r="O8640" i="5"/>
  <c r="O8784" i="5"/>
  <c r="O8928" i="5"/>
  <c r="O9072" i="5"/>
  <c r="O9216" i="5"/>
  <c r="O9360" i="5"/>
  <c r="O9504" i="5"/>
  <c r="O9648" i="5"/>
  <c r="O8533" i="5"/>
  <c r="O8677" i="5"/>
  <c r="O8821" i="5"/>
  <c r="O8965" i="5"/>
  <c r="O9109" i="5"/>
  <c r="O9253" i="5"/>
  <c r="O9397" i="5"/>
  <c r="O8642" i="5"/>
  <c r="O8786" i="5"/>
  <c r="O8930" i="5"/>
  <c r="O9074" i="5"/>
  <c r="O9218" i="5"/>
  <c r="O9362" i="5"/>
  <c r="O7935" i="5"/>
  <c r="O8079" i="5"/>
  <c r="O8223" i="5"/>
  <c r="O8367" i="5"/>
  <c r="O8511" i="5"/>
  <c r="O8655" i="5"/>
  <c r="O8799" i="5"/>
  <c r="O8943" i="5"/>
  <c r="O9087" i="5"/>
  <c r="O9231" i="5"/>
  <c r="O9375" i="5"/>
  <c r="O8140" i="5"/>
  <c r="O8284" i="5"/>
  <c r="O8428" i="5"/>
  <c r="O8572" i="5"/>
  <c r="O8716" i="5"/>
  <c r="O8860" i="5"/>
  <c r="O9004" i="5"/>
  <c r="O9148" i="5"/>
  <c r="O9292" i="5"/>
  <c r="O9436" i="5"/>
  <c r="O9580" i="5"/>
  <c r="O9724" i="5"/>
  <c r="O10014" i="5"/>
  <c r="O10158" i="5"/>
  <c r="O10302" i="5"/>
  <c r="O10446" i="5"/>
  <c r="O10590" i="5"/>
  <c r="O10734" i="5"/>
  <c r="O9535" i="5"/>
  <c r="O9679" i="5"/>
  <c r="O9823" i="5"/>
  <c r="O9967" i="5"/>
  <c r="O10111" i="5"/>
  <c r="O10255" i="5"/>
  <c r="O10399" i="5"/>
  <c r="O10543" i="5"/>
  <c r="O10687" i="5"/>
  <c r="O6788" i="5"/>
  <c r="O6932" i="5"/>
  <c r="O7076" i="5"/>
  <c r="O7220" i="5"/>
  <c r="O7364" i="5"/>
  <c r="O7508" i="5"/>
  <c r="O7652" i="5"/>
  <c r="O5985" i="5"/>
  <c r="O6129" i="5"/>
  <c r="O6273" i="5"/>
  <c r="O6417" i="5"/>
  <c r="O6561" i="5"/>
  <c r="O6705" i="5"/>
  <c r="O6849" i="5"/>
  <c r="O6993" i="5"/>
  <c r="O7137" i="5"/>
  <c r="O7281" i="5"/>
  <c r="O7425" i="5"/>
  <c r="O7569" i="5"/>
  <c r="O9454" i="5"/>
  <c r="O9598" i="5"/>
  <c r="O9742" i="5"/>
  <c r="O9886" i="5"/>
  <c r="O10030" i="5"/>
  <c r="O10174" i="5"/>
  <c r="O10318" i="5"/>
  <c r="O10462" i="5"/>
  <c r="O10606" i="5"/>
  <c r="O10754" i="5"/>
  <c r="O10115" i="5"/>
  <c r="O10259" i="5"/>
  <c r="O10403" i="5"/>
  <c r="O10547" i="5"/>
  <c r="O10691" i="5"/>
  <c r="O9756" i="5"/>
  <c r="O9900" i="5"/>
  <c r="O10044" i="5"/>
  <c r="O10188" i="5"/>
  <c r="O10332" i="5"/>
  <c r="O10476" i="5"/>
  <c r="O10620" i="5"/>
  <c r="O9409" i="5"/>
  <c r="O9553" i="5"/>
  <c r="O9697" i="5"/>
  <c r="O9841" i="5"/>
  <c r="O9985" i="5"/>
  <c r="O10129" i="5"/>
  <c r="O10273" i="5"/>
  <c r="O10417" i="5"/>
  <c r="O10561" i="5"/>
  <c r="O10705" i="5"/>
  <c r="O9554" i="5"/>
  <c r="O9698" i="5"/>
  <c r="O9842" i="5"/>
  <c r="O9986" i="5"/>
  <c r="O10130" i="5"/>
  <c r="O10274" i="5"/>
  <c r="O10418" i="5"/>
  <c r="O10562" i="5"/>
  <c r="O10706" i="5"/>
  <c r="O9567" i="5"/>
  <c r="O9711" i="5"/>
  <c r="O9855" i="5"/>
  <c r="O9999" i="5"/>
  <c r="O10143" i="5"/>
  <c r="O10287" i="5"/>
  <c r="O10431" i="5"/>
  <c r="O10575" i="5"/>
  <c r="O10719" i="5"/>
  <c r="O9868" i="5"/>
  <c r="O10012" i="5"/>
  <c r="O10156" i="5"/>
  <c r="O10300" i="5"/>
  <c r="O10444" i="5"/>
  <c r="O10588" i="5"/>
  <c r="O10732" i="5"/>
  <c r="O7892" i="5"/>
  <c r="O8036" i="5"/>
  <c r="O8180" i="5"/>
  <c r="O8324" i="5"/>
  <c r="O8468" i="5"/>
  <c r="O8612" i="5"/>
  <c r="O8756" i="5"/>
  <c r="O8900" i="5"/>
  <c r="O10376" i="5"/>
  <c r="O10520" i="5"/>
  <c r="O10664" i="5"/>
  <c r="O7653" i="5"/>
  <c r="O7797" i="5"/>
  <c r="O7941" i="5"/>
  <c r="O8085" i="5"/>
  <c r="O8229" i="5"/>
  <c r="O8373" i="5"/>
  <c r="O8517" i="5"/>
  <c r="O8661" i="5"/>
  <c r="O8805" i="5"/>
  <c r="O10065" i="5"/>
  <c r="O10209" i="5"/>
  <c r="O10353" i="5"/>
  <c r="O10497" i="5"/>
  <c r="O10641" i="5"/>
  <c r="O9044" i="5"/>
  <c r="O9188" i="5"/>
  <c r="O9332" i="5"/>
  <c r="O9476" i="5"/>
  <c r="O9620" i="5"/>
  <c r="O9764" i="5"/>
  <c r="O9908" i="5"/>
  <c r="O10052" i="5"/>
  <c r="O9489" i="5"/>
  <c r="O8583" i="5"/>
  <c r="O9895" i="5"/>
  <c r="O7580" i="5"/>
  <c r="O7353" i="5"/>
  <c r="O10390" i="5"/>
  <c r="O9684" i="5"/>
  <c r="O9913" i="5"/>
  <c r="O10058" i="5"/>
  <c r="O10647" i="5"/>
  <c r="O8108" i="5"/>
  <c r="O8013" i="5"/>
  <c r="O10569" i="5"/>
  <c r="O10268" i="5"/>
  <c r="O9327" i="5"/>
  <c r="O9631" i="5"/>
  <c r="O7028" i="5"/>
  <c r="O6945" i="5"/>
  <c r="O10414" i="5"/>
  <c r="O9996" i="5"/>
  <c r="O10369" i="5"/>
  <c r="O9951" i="5"/>
  <c r="O10684" i="5"/>
  <c r="O10756" i="5"/>
  <c r="O10737" i="5"/>
  <c r="O9009" i="5"/>
  <c r="O7092" i="5"/>
  <c r="O7956" i="5"/>
  <c r="O7741" i="5"/>
  <c r="O7382" i="5"/>
  <c r="O8042" i="5"/>
  <c r="O6075" i="5"/>
  <c r="O6651" i="5"/>
  <c r="O7227" i="5"/>
  <c r="O7803" i="5"/>
  <c r="O6544" i="5"/>
  <c r="O7120" i="5"/>
  <c r="O7696" i="5"/>
  <c r="O9041" i="5"/>
  <c r="O9617" i="5"/>
  <c r="O10109" i="5"/>
  <c r="O10541" i="5"/>
  <c r="O8730" i="5"/>
  <c r="O9102" i="5"/>
  <c r="O9438" i="5"/>
  <c r="O9798" i="5"/>
  <c r="O7627" i="5"/>
  <c r="O7915" i="5"/>
  <c r="O8131" i="5"/>
  <c r="O8323" i="5"/>
  <c r="O8515" i="5"/>
  <c r="O8719" i="5"/>
  <c r="O8887" i="5"/>
  <c r="O9067" i="5"/>
  <c r="O9235" i="5"/>
  <c r="O9415" i="5"/>
  <c r="O5384" i="5"/>
  <c r="O5552" i="5"/>
  <c r="O5732" i="5"/>
  <c r="O5900" i="5"/>
  <c r="O6080" i="5"/>
  <c r="O6248" i="5"/>
  <c r="O6416" i="5"/>
  <c r="O6596" i="5"/>
  <c r="O3849" i="5"/>
  <c r="O4029" i="5"/>
  <c r="O4197" i="5"/>
  <c r="O4365" i="5"/>
  <c r="O4545" i="5"/>
  <c r="O4713" i="5"/>
  <c r="O4893" i="5"/>
  <c r="O5061" i="5"/>
  <c r="O5229" i="5"/>
  <c r="O5385" i="5"/>
  <c r="O5529" i="5"/>
  <c r="O5673" i="5"/>
  <c r="O5817" i="5"/>
  <c r="O5961" i="5"/>
  <c r="O7906" i="5"/>
  <c r="O8050" i="5"/>
  <c r="O8194" i="5"/>
  <c r="O8338" i="5"/>
  <c r="O8482" i="5"/>
  <c r="O8626" i="5"/>
  <c r="O8770" i="5"/>
  <c r="O8914" i="5"/>
  <c r="O9058" i="5"/>
  <c r="O9202" i="5"/>
  <c r="O9346" i="5"/>
  <c r="O9095" i="5"/>
  <c r="O9239" i="5"/>
  <c r="O9383" i="5"/>
  <c r="O9527" i="5"/>
  <c r="O9671" i="5"/>
  <c r="O9815" i="5"/>
  <c r="O9959" i="5"/>
  <c r="O8220" i="5"/>
  <c r="O8364" i="5"/>
  <c r="O8508" i="5"/>
  <c r="O8652" i="5"/>
  <c r="O8796" i="5"/>
  <c r="O8940" i="5"/>
  <c r="O9084" i="5"/>
  <c r="O9228" i="5"/>
  <c r="O9372" i="5"/>
  <c r="O9516" i="5"/>
  <c r="O9660" i="5"/>
  <c r="O8545" i="5"/>
  <c r="O8689" i="5"/>
  <c r="O8833" i="5"/>
  <c r="O8977" i="5"/>
  <c r="O9121" i="5"/>
  <c r="O9265" i="5"/>
  <c r="O8510" i="5"/>
  <c r="O8654" i="5"/>
  <c r="O8798" i="5"/>
  <c r="O8942" i="5"/>
  <c r="O9086" i="5"/>
  <c r="O9230" i="5"/>
  <c r="O9374" i="5"/>
  <c r="O7947" i="5"/>
  <c r="O8091" i="5"/>
  <c r="O8235" i="5"/>
  <c r="O8379" i="5"/>
  <c r="O8523" i="5"/>
  <c r="O8667" i="5"/>
  <c r="O8811" i="5"/>
  <c r="O8955" i="5"/>
  <c r="O9099" i="5"/>
  <c r="O9243" i="5"/>
  <c r="O9387" i="5"/>
  <c r="O8152" i="5"/>
  <c r="O8296" i="5"/>
  <c r="O8440" i="5"/>
  <c r="O8584" i="5"/>
  <c r="O8728" i="5"/>
  <c r="O8872" i="5"/>
  <c r="O9016" i="5"/>
  <c r="O9160" i="5"/>
  <c r="O9304" i="5"/>
  <c r="O9448" i="5"/>
  <c r="O9592" i="5"/>
  <c r="O9736" i="5"/>
  <c r="O10026" i="5"/>
  <c r="O10170" i="5"/>
  <c r="O10314" i="5"/>
  <c r="O10458" i="5"/>
  <c r="O10602" i="5"/>
  <c r="O10746" i="5"/>
  <c r="O9547" i="5"/>
  <c r="O9691" i="5"/>
  <c r="O9835" i="5"/>
  <c r="O9979" i="5"/>
  <c r="O10123" i="5"/>
  <c r="O10267" i="5"/>
  <c r="O10411" i="5"/>
  <c r="O10555" i="5"/>
  <c r="O10699" i="5"/>
  <c r="O6800" i="5"/>
  <c r="O6944" i="5"/>
  <c r="O7088" i="5"/>
  <c r="O7232" i="5"/>
  <c r="O7376" i="5"/>
  <c r="O7520" i="5"/>
  <c r="O7664" i="5"/>
  <c r="O5997" i="5"/>
  <c r="O6141" i="5"/>
  <c r="O6285" i="5"/>
  <c r="O6429" i="5"/>
  <c r="O6573" i="5"/>
  <c r="O6717" i="5"/>
  <c r="O6861" i="5"/>
  <c r="O7005" i="5"/>
  <c r="O7149" i="5"/>
  <c r="O7293" i="5"/>
  <c r="O7437" i="5"/>
  <c r="O7581" i="5"/>
  <c r="O9466" i="5"/>
  <c r="O9610" i="5"/>
  <c r="O9754" i="5"/>
  <c r="O9898" i="5"/>
  <c r="O10042" i="5"/>
  <c r="O10186" i="5"/>
  <c r="O10330" i="5"/>
  <c r="O10474" i="5"/>
  <c r="O10618" i="5"/>
  <c r="O9983" i="5"/>
  <c r="O10127" i="5"/>
  <c r="O10271" i="5"/>
  <c r="O10415" i="5"/>
  <c r="O10559" i="5"/>
  <c r="O10703" i="5"/>
  <c r="O9768" i="5"/>
  <c r="O9912" i="5"/>
  <c r="O10056" i="5"/>
  <c r="O10200" i="5"/>
  <c r="O10344" i="5"/>
  <c r="O10488" i="5"/>
  <c r="O10632" i="5"/>
  <c r="O9421" i="5"/>
  <c r="O9565" i="5"/>
  <c r="O9709" i="5"/>
  <c r="O9853" i="5"/>
  <c r="O9997" i="5"/>
  <c r="O10141" i="5"/>
  <c r="O10285" i="5"/>
  <c r="O10429" i="5"/>
  <c r="O10573" i="5"/>
  <c r="O10717" i="5"/>
  <c r="O9566" i="5"/>
  <c r="O9710" i="5"/>
  <c r="O9854" i="5"/>
  <c r="O9998" i="5"/>
  <c r="O10142" i="5"/>
  <c r="O10286" i="5"/>
  <c r="O10430" i="5"/>
  <c r="O10574" i="5"/>
  <c r="O10718" i="5"/>
  <c r="O9579" i="5"/>
  <c r="O9723" i="5"/>
  <c r="O9867" i="5"/>
  <c r="O10011" i="5"/>
  <c r="O10155" i="5"/>
  <c r="O10299" i="5"/>
  <c r="O10443" i="5"/>
  <c r="O10587" i="5"/>
  <c r="O10731" i="5"/>
  <c r="O9880" i="5"/>
  <c r="O10024" i="5"/>
  <c r="O10168" i="5"/>
  <c r="O10312" i="5"/>
  <c r="O10456" i="5"/>
  <c r="O10600" i="5"/>
  <c r="O10744" i="5"/>
  <c r="O7904" i="5"/>
  <c r="O8048" i="5"/>
  <c r="O8192" i="5"/>
  <c r="O8336" i="5"/>
  <c r="O8480" i="5"/>
  <c r="O8624" i="5"/>
  <c r="O8768" i="5"/>
  <c r="O8912" i="5"/>
  <c r="O10388" i="5"/>
  <c r="O10532" i="5"/>
  <c r="O10676" i="5"/>
  <c r="O7665" i="5"/>
  <c r="O7809" i="5"/>
  <c r="O7953" i="5"/>
  <c r="O8097" i="5"/>
  <c r="O8241" i="5"/>
  <c r="O8385" i="5"/>
  <c r="O8529" i="5"/>
  <c r="O8673" i="5"/>
  <c r="O8817" i="5"/>
  <c r="O10077" i="5"/>
  <c r="O10221" i="5"/>
  <c r="O10365" i="5"/>
  <c r="O10509" i="5"/>
  <c r="O10653" i="5"/>
  <c r="O9056" i="5"/>
  <c r="O9200" i="5"/>
  <c r="O9344" i="5"/>
  <c r="O9488" i="5"/>
  <c r="O9632" i="5"/>
  <c r="O9776" i="5"/>
  <c r="O9920" i="5"/>
  <c r="O10064" i="5"/>
  <c r="O10208" i="5"/>
  <c r="O10352" i="5"/>
  <c r="O9069" i="5"/>
  <c r="O9213" i="5"/>
  <c r="O9357" i="5"/>
  <c r="O9501" i="5"/>
  <c r="O9645" i="5"/>
  <c r="O9789" i="5"/>
  <c r="O9933" i="5"/>
  <c r="O9801" i="5"/>
  <c r="O8439" i="5"/>
  <c r="O8356" i="5"/>
  <c r="O8788" i="5"/>
  <c r="O9364" i="5"/>
  <c r="O9942" i="5"/>
  <c r="O10039" i="5"/>
  <c r="O7148" i="5"/>
  <c r="O6489" i="5"/>
  <c r="O9526" i="5"/>
  <c r="O10043" i="5"/>
  <c r="O9828" i="5"/>
  <c r="O9769" i="5"/>
  <c r="O9914" i="5"/>
  <c r="O9927" i="5"/>
  <c r="O10372" i="5"/>
  <c r="O8828" i="5"/>
  <c r="O8157" i="5"/>
  <c r="O9116" i="5"/>
  <c r="O9273" i="5"/>
  <c r="O8463" i="5"/>
  <c r="O10254" i="5"/>
  <c r="O6740" i="5"/>
  <c r="O6657" i="5"/>
  <c r="O10126" i="5"/>
  <c r="O10284" i="5"/>
  <c r="O10657" i="5"/>
  <c r="O9663" i="5"/>
  <c r="O10540" i="5"/>
  <c r="O10616" i="5"/>
  <c r="O10593" i="5"/>
  <c r="O9441" i="5"/>
  <c r="O7224" i="5"/>
  <c r="O8088" i="5"/>
  <c r="O7873" i="5"/>
  <c r="O7514" i="5"/>
  <c r="O8090" i="5"/>
  <c r="O6123" i="5"/>
  <c r="O6699" i="5"/>
  <c r="O7275" i="5"/>
  <c r="O7851" i="5"/>
  <c r="O6592" i="5"/>
  <c r="O7168" i="5"/>
  <c r="O7744" i="5"/>
  <c r="O9089" i="5"/>
  <c r="O9665" i="5"/>
  <c r="O10169" i="5"/>
  <c r="O10601" i="5"/>
  <c r="O8790" i="5"/>
  <c r="O9138" i="5"/>
  <c r="O9450" i="5"/>
  <c r="O9822" i="5"/>
  <c r="O7639" i="5"/>
  <c r="O7927" i="5"/>
  <c r="O8143" i="5"/>
  <c r="O8347" i="5"/>
  <c r="O8527" i="5"/>
  <c r="O8731" i="5"/>
  <c r="O8899" i="5"/>
  <c r="O9079" i="5"/>
  <c r="O9247" i="5"/>
  <c r="O5228" i="5"/>
  <c r="O5396" i="5"/>
  <c r="O5564" i="5"/>
  <c r="O5744" i="5"/>
  <c r="O5912" i="5"/>
  <c r="O6092" i="5"/>
  <c r="O6260" i="5"/>
  <c r="O6428" i="5"/>
  <c r="O6608" i="5"/>
  <c r="O3861" i="5"/>
  <c r="O4041" i="5"/>
  <c r="O4209" i="5"/>
  <c r="O4377" i="5"/>
  <c r="O4557" i="5"/>
  <c r="O4725" i="5"/>
  <c r="O4905" i="5"/>
  <c r="O5073" i="5"/>
  <c r="O5241" i="5"/>
  <c r="O5397" i="5"/>
  <c r="O5541" i="5"/>
  <c r="O5685" i="5"/>
  <c r="O5829" i="5"/>
  <c r="O7774" i="5"/>
  <c r="O7918" i="5"/>
  <c r="O8062" i="5"/>
  <c r="O8206" i="5"/>
  <c r="O8350" i="5"/>
  <c r="O8494" i="5"/>
  <c r="O8638" i="5"/>
  <c r="O8782" i="5"/>
  <c r="O8926" i="5"/>
  <c r="O9070" i="5"/>
  <c r="O9214" i="5"/>
  <c r="O8963" i="5"/>
  <c r="O9107" i="5"/>
  <c r="O9251" i="5"/>
  <c r="O9395" i="5"/>
  <c r="O9539" i="5"/>
  <c r="O9683" i="5"/>
  <c r="O9827" i="5"/>
  <c r="O9971" i="5"/>
  <c r="O8232" i="5"/>
  <c r="O8376" i="5"/>
  <c r="O8520" i="5"/>
  <c r="O8664" i="5"/>
  <c r="O8808" i="5"/>
  <c r="O8952" i="5"/>
  <c r="O9096" i="5"/>
  <c r="O9240" i="5"/>
  <c r="O9384" i="5"/>
  <c r="O9528" i="5"/>
  <c r="O9672" i="5"/>
  <c r="O8557" i="5"/>
  <c r="O8701" i="5"/>
  <c r="O8845" i="5"/>
  <c r="O8989" i="5"/>
  <c r="O9133" i="5"/>
  <c r="O9277" i="5"/>
  <c r="O8522" i="5"/>
  <c r="O8666" i="5"/>
  <c r="O8810" i="5"/>
  <c r="O8954" i="5"/>
  <c r="O9098" i="5"/>
  <c r="O9242" i="5"/>
  <c r="O9386" i="5"/>
  <c r="O7959" i="5"/>
  <c r="O8103" i="5"/>
  <c r="O8247" i="5"/>
  <c r="O8391" i="5"/>
  <c r="O8535" i="5"/>
  <c r="O8679" i="5"/>
  <c r="O8823" i="5"/>
  <c r="O8967" i="5"/>
  <c r="O9111" i="5"/>
  <c r="O9255" i="5"/>
  <c r="O9399" i="5"/>
  <c r="O8164" i="5"/>
  <c r="O8308" i="5"/>
  <c r="O8452" i="5"/>
  <c r="O8596" i="5"/>
  <c r="O8740" i="5"/>
  <c r="O8884" i="5"/>
  <c r="O9028" i="5"/>
  <c r="O9172" i="5"/>
  <c r="O9316" i="5"/>
  <c r="O9460" i="5"/>
  <c r="O9604" i="5"/>
  <c r="O9748" i="5"/>
  <c r="O10038" i="5"/>
  <c r="O10182" i="5"/>
  <c r="O10326" i="5"/>
  <c r="O10470" i="5"/>
  <c r="O10614" i="5"/>
  <c r="O10758" i="5"/>
  <c r="O9559" i="5"/>
  <c r="O9703" i="5"/>
  <c r="O9847" i="5"/>
  <c r="O9991" i="5"/>
  <c r="O10135" i="5"/>
  <c r="O10279" i="5"/>
  <c r="O10423" i="5"/>
  <c r="O10567" i="5"/>
  <c r="O10711" i="5"/>
  <c r="O6812" i="5"/>
  <c r="O6956" i="5"/>
  <c r="O7100" i="5"/>
  <c r="O7244" i="5"/>
  <c r="O7388" i="5"/>
  <c r="O7532" i="5"/>
  <c r="O7676" i="5"/>
  <c r="O6009" i="5"/>
  <c r="O6153" i="5"/>
  <c r="O6297" i="5"/>
  <c r="O6441" i="5"/>
  <c r="O6585" i="5"/>
  <c r="O6729" i="5"/>
  <c r="O6873" i="5"/>
  <c r="O7017" i="5"/>
  <c r="O7161" i="5"/>
  <c r="O7305" i="5"/>
  <c r="O7449" i="5"/>
  <c r="O7593" i="5"/>
  <c r="O9478" i="5"/>
  <c r="O9622" i="5"/>
  <c r="O9766" i="5"/>
  <c r="O9910" i="5"/>
  <c r="O10054" i="5"/>
  <c r="O10198" i="5"/>
  <c r="O10342" i="5"/>
  <c r="O10486" i="5"/>
  <c r="O10630" i="5"/>
  <c r="O9995" i="5"/>
  <c r="O10139" i="5"/>
  <c r="O10283" i="5"/>
  <c r="O10427" i="5"/>
  <c r="O10571" i="5"/>
  <c r="O10715" i="5"/>
  <c r="O9780" i="5"/>
  <c r="O9924" i="5"/>
  <c r="O10068" i="5"/>
  <c r="O10212" i="5"/>
  <c r="O10356" i="5"/>
  <c r="O10500" i="5"/>
  <c r="O10644" i="5"/>
  <c r="O9433" i="5"/>
  <c r="O9577" i="5"/>
  <c r="O9721" i="5"/>
  <c r="O9865" i="5"/>
  <c r="O10009" i="5"/>
  <c r="O10153" i="5"/>
  <c r="O10297" i="5"/>
  <c r="O10441" i="5"/>
  <c r="O10585" i="5"/>
  <c r="O10729" i="5"/>
  <c r="O9578" i="5"/>
  <c r="O9722" i="5"/>
  <c r="O9866" i="5"/>
  <c r="O10010" i="5"/>
  <c r="O10154" i="5"/>
  <c r="O10298" i="5"/>
  <c r="O10442" i="5"/>
  <c r="O10586" i="5"/>
  <c r="O10730" i="5"/>
  <c r="O9591" i="5"/>
  <c r="O9735" i="5"/>
  <c r="O9879" i="5"/>
  <c r="O10023" i="5"/>
  <c r="O10167" i="5"/>
  <c r="O10311" i="5"/>
  <c r="O10455" i="5"/>
  <c r="O10599" i="5"/>
  <c r="O10743" i="5"/>
  <c r="O9892" i="5"/>
  <c r="O10036" i="5"/>
  <c r="O10180" i="5"/>
  <c r="O10324" i="5"/>
  <c r="O10468" i="5"/>
  <c r="O10612" i="5"/>
  <c r="O10760" i="5"/>
  <c r="O7916" i="5"/>
  <c r="O8060" i="5"/>
  <c r="O8204" i="5"/>
  <c r="O8348" i="5"/>
  <c r="O8492" i="5"/>
  <c r="O8636" i="5"/>
  <c r="O8780" i="5"/>
  <c r="O8924" i="5"/>
  <c r="O10400" i="5"/>
  <c r="O10544" i="5"/>
  <c r="O10688" i="5"/>
  <c r="O7677" i="5"/>
  <c r="O7821" i="5"/>
  <c r="O7965" i="5"/>
  <c r="O8109" i="5"/>
  <c r="O8253" i="5"/>
  <c r="O8397" i="5"/>
  <c r="O8541" i="5"/>
  <c r="O8685" i="5"/>
  <c r="O8829" i="5"/>
  <c r="O10089" i="5"/>
  <c r="O10233" i="5"/>
  <c r="O10377" i="5"/>
  <c r="O10521" i="5"/>
  <c r="O10665" i="5"/>
  <c r="O9068" i="5"/>
  <c r="O9212" i="5"/>
  <c r="O9356" i="5"/>
  <c r="O9500" i="5"/>
  <c r="O9644" i="5"/>
  <c r="O9788" i="5"/>
  <c r="O9932" i="5"/>
  <c r="O10076" i="5"/>
  <c r="O10220" i="5"/>
  <c r="O8937" i="5"/>
  <c r="O9081" i="5"/>
  <c r="O9225" i="5"/>
  <c r="O9369" i="5"/>
  <c r="O9513" i="5"/>
  <c r="O9657" i="5"/>
  <c r="O9945" i="5"/>
  <c r="O8295" i="5"/>
  <c r="O8500" i="5"/>
  <c r="O8932" i="5"/>
  <c r="O9652" i="5"/>
  <c r="O10518" i="5"/>
  <c r="O10327" i="5"/>
  <c r="O7436" i="5"/>
  <c r="O7065" i="5"/>
  <c r="O10246" i="5"/>
  <c r="O10260" i="5"/>
  <c r="O10057" i="5"/>
  <c r="O10346" i="5"/>
  <c r="O10359" i="5"/>
  <c r="O7820" i="5"/>
  <c r="O10736" i="5"/>
  <c r="O10137" i="5"/>
  <c r="O10124" i="5"/>
  <c r="O8236" i="5"/>
  <c r="O10686" i="5"/>
  <c r="O6884" i="5"/>
  <c r="O6801" i="5"/>
  <c r="O10270" i="5"/>
  <c r="O10140" i="5"/>
  <c r="O9506" i="5"/>
  <c r="O9807" i="5"/>
  <c r="O10252" i="5"/>
  <c r="O8996" i="5"/>
  <c r="O8901" i="5"/>
  <c r="O10004" i="5"/>
  <c r="O7236" i="5"/>
  <c r="O7021" i="5"/>
  <c r="O7885" i="5"/>
  <c r="O7526" i="5"/>
  <c r="O8102" i="5"/>
  <c r="O6135" i="5"/>
  <c r="O6711" i="5"/>
  <c r="O7287" i="5"/>
  <c r="O7863" i="5"/>
  <c r="O6604" i="5"/>
  <c r="O7180" i="5"/>
  <c r="O7756" i="5"/>
  <c r="O9101" i="5"/>
  <c r="O9677" i="5"/>
  <c r="O10193" i="5"/>
  <c r="O10625" i="5"/>
  <c r="O8814" i="5"/>
  <c r="O9150" i="5"/>
  <c r="O9510" i="5"/>
  <c r="O9858" i="5"/>
  <c r="O7651" i="5"/>
  <c r="O7939" i="5"/>
  <c r="O8155" i="5"/>
  <c r="O8359" i="5"/>
  <c r="O8563" i="5"/>
  <c r="O8743" i="5"/>
  <c r="O8923" i="5"/>
  <c r="O9091" i="5"/>
  <c r="O9271" i="5"/>
  <c r="O5240" i="5"/>
  <c r="O5408" i="5"/>
  <c r="O5588" i="5"/>
  <c r="O5756" i="5"/>
  <c r="O5936" i="5"/>
  <c r="O6104" i="5"/>
  <c r="O6272" i="5"/>
  <c r="O6452" i="5"/>
  <c r="O6620" i="5"/>
  <c r="O3885" i="5"/>
  <c r="O4053" i="5"/>
  <c r="O4221" i="5"/>
  <c r="O4401" i="5"/>
  <c r="O4569" i="5"/>
  <c r="O4749" i="5"/>
  <c r="O4917" i="5"/>
  <c r="O5085" i="5"/>
  <c r="O5253" i="5"/>
  <c r="O5409" i="5"/>
  <c r="O5553" i="5"/>
  <c r="O5697" i="5"/>
  <c r="O5841" i="5"/>
  <c r="O7786" i="5"/>
  <c r="O7930" i="5"/>
  <c r="O8074" i="5"/>
  <c r="O8218" i="5"/>
  <c r="O8362" i="5"/>
  <c r="O8506" i="5"/>
  <c r="O8650" i="5"/>
  <c r="O8794" i="5"/>
  <c r="O8938" i="5"/>
  <c r="O9082" i="5"/>
  <c r="O9226" i="5"/>
  <c r="O8975" i="5"/>
  <c r="O9119" i="5"/>
  <c r="O9263" i="5"/>
  <c r="O9407" i="5"/>
  <c r="O9551" i="5"/>
  <c r="O9695" i="5"/>
  <c r="O9839" i="5"/>
  <c r="O8100" i="5"/>
  <c r="O8244" i="5"/>
  <c r="O8388" i="5"/>
  <c r="O8532" i="5"/>
  <c r="O8676" i="5"/>
  <c r="O8820" i="5"/>
  <c r="O8964" i="5"/>
  <c r="O9108" i="5"/>
  <c r="O9252" i="5"/>
  <c r="O9396" i="5"/>
  <c r="O9540" i="5"/>
  <c r="O8425" i="5"/>
  <c r="O8569" i="5"/>
  <c r="O8713" i="5"/>
  <c r="O8857" i="5"/>
  <c r="O9001" i="5"/>
  <c r="O9145" i="5"/>
  <c r="O9289" i="5"/>
  <c r="O8534" i="5"/>
  <c r="O8678" i="5"/>
  <c r="O8822" i="5"/>
  <c r="O8966" i="5"/>
  <c r="O9110" i="5"/>
  <c r="O9254" i="5"/>
  <c r="O9398" i="5"/>
  <c r="O7971" i="5"/>
  <c r="O8115" i="5"/>
  <c r="O8259" i="5"/>
  <c r="O8403" i="5"/>
  <c r="O8547" i="5"/>
  <c r="O8691" i="5"/>
  <c r="O8835" i="5"/>
  <c r="O8979" i="5"/>
  <c r="O9123" i="5"/>
  <c r="O9267" i="5"/>
  <c r="O9411" i="5"/>
  <c r="O8176" i="5"/>
  <c r="O8320" i="5"/>
  <c r="O8464" i="5"/>
  <c r="O8608" i="5"/>
  <c r="O8752" i="5"/>
  <c r="O8896" i="5"/>
  <c r="O9040" i="5"/>
  <c r="O9184" i="5"/>
  <c r="O9328" i="5"/>
  <c r="O9472" i="5"/>
  <c r="O9616" i="5"/>
  <c r="O9760" i="5"/>
  <c r="O10050" i="5"/>
  <c r="O10194" i="5"/>
  <c r="O10338" i="5"/>
  <c r="O10482" i="5"/>
  <c r="O10626" i="5"/>
  <c r="O9427" i="5"/>
  <c r="O9571" i="5"/>
  <c r="O9715" i="5"/>
  <c r="O9859" i="5"/>
  <c r="O10003" i="5"/>
  <c r="O10147" i="5"/>
  <c r="O10291" i="5"/>
  <c r="O10435" i="5"/>
  <c r="O10579" i="5"/>
  <c r="O10723" i="5"/>
  <c r="O6824" i="5"/>
  <c r="O6968" i="5"/>
  <c r="O7112" i="5"/>
  <c r="O7256" i="5"/>
  <c r="O7400" i="5"/>
  <c r="O7544" i="5"/>
  <c r="O7688" i="5"/>
  <c r="O6021" i="5"/>
  <c r="O6165" i="5"/>
  <c r="O6309" i="5"/>
  <c r="O6453" i="5"/>
  <c r="O6597" i="5"/>
  <c r="O6741" i="5"/>
  <c r="O6885" i="5"/>
  <c r="O7029" i="5"/>
  <c r="O7173" i="5"/>
  <c r="O7317" i="5"/>
  <c r="O7461" i="5"/>
  <c r="O7605" i="5"/>
  <c r="O9490" i="5"/>
  <c r="O9634" i="5"/>
  <c r="O9778" i="5"/>
  <c r="O9922" i="5"/>
  <c r="O10066" i="5"/>
  <c r="O10210" i="5"/>
  <c r="O10354" i="5"/>
  <c r="O10498" i="5"/>
  <c r="O10642" i="5"/>
  <c r="O10007" i="5"/>
  <c r="O10151" i="5"/>
  <c r="O10295" i="5"/>
  <c r="O10439" i="5"/>
  <c r="O10583" i="5"/>
  <c r="O10727" i="5"/>
  <c r="O9792" i="5"/>
  <c r="O9936" i="5"/>
  <c r="O10080" i="5"/>
  <c r="O10224" i="5"/>
  <c r="O10368" i="5"/>
  <c r="O10512" i="5"/>
  <c r="O10656" i="5"/>
  <c r="O9445" i="5"/>
  <c r="O9589" i="5"/>
  <c r="O9733" i="5"/>
  <c r="O9877" i="5"/>
  <c r="O10021" i="5"/>
  <c r="O10165" i="5"/>
  <c r="O10309" i="5"/>
  <c r="O10453" i="5"/>
  <c r="O10597" i="5"/>
  <c r="O10741" i="5"/>
  <c r="O9590" i="5"/>
  <c r="O9734" i="5"/>
  <c r="O9878" i="5"/>
  <c r="O10022" i="5"/>
  <c r="O10166" i="5"/>
  <c r="O10310" i="5"/>
  <c r="O10454" i="5"/>
  <c r="O10598" i="5"/>
  <c r="O10742" i="5"/>
  <c r="O9603" i="5"/>
  <c r="O9747" i="5"/>
  <c r="O9891" i="5"/>
  <c r="O10035" i="5"/>
  <c r="O10179" i="5"/>
  <c r="O10323" i="5"/>
  <c r="O10467" i="5"/>
  <c r="O10611" i="5"/>
  <c r="O10761" i="5"/>
  <c r="O9904" i="5"/>
  <c r="O10048" i="5"/>
  <c r="O10192" i="5"/>
  <c r="O10336" i="5"/>
  <c r="O10480" i="5"/>
  <c r="O10624" i="5"/>
  <c r="O7784" i="5"/>
  <c r="O7928" i="5"/>
  <c r="O8072" i="5"/>
  <c r="O8216" i="5"/>
  <c r="O8360" i="5"/>
  <c r="O8504" i="5"/>
  <c r="O8648" i="5"/>
  <c r="O8792" i="5"/>
  <c r="O8936" i="5"/>
  <c r="O10412" i="5"/>
  <c r="O10556" i="5"/>
  <c r="O10700" i="5"/>
  <c r="O7689" i="5"/>
  <c r="O7833" i="5"/>
  <c r="O7977" i="5"/>
  <c r="O8121" i="5"/>
  <c r="O8265" i="5"/>
  <c r="O8409" i="5"/>
  <c r="O8553" i="5"/>
  <c r="O8697" i="5"/>
  <c r="O8841" i="5"/>
  <c r="O10101" i="5"/>
  <c r="O10245" i="5"/>
  <c r="O10389" i="5"/>
  <c r="O10533" i="5"/>
  <c r="O10677" i="5"/>
  <c r="O9080" i="5"/>
  <c r="O9224" i="5"/>
  <c r="O9368" i="5"/>
  <c r="O9512" i="5"/>
  <c r="O9656" i="5"/>
  <c r="O9800" i="5"/>
  <c r="O9944" i="5"/>
  <c r="O10088" i="5"/>
  <c r="O10232" i="5"/>
  <c r="O8949" i="5"/>
  <c r="O9093" i="5"/>
  <c r="O9237" i="5"/>
  <c r="O9381" i="5"/>
  <c r="O9525" i="5"/>
  <c r="O9669" i="5"/>
  <c r="O9813" i="5"/>
  <c r="O9957" i="5"/>
  <c r="O9117" i="5"/>
  <c r="O9549" i="5"/>
  <c r="O9837" i="5"/>
  <c r="O8007" i="5"/>
  <c r="O9220" i="5"/>
  <c r="O9751" i="5"/>
  <c r="O10757" i="5"/>
  <c r="O6057" i="5"/>
  <c r="O7209" i="5"/>
  <c r="O10534" i="5"/>
  <c r="O10116" i="5"/>
  <c r="O10345" i="5"/>
  <c r="O10202" i="5"/>
  <c r="O10503" i="5"/>
  <c r="O10660" i="5"/>
  <c r="O8972" i="5"/>
  <c r="O8733" i="5"/>
  <c r="O9404" i="5"/>
  <c r="O9129" i="5"/>
  <c r="O8607" i="5"/>
  <c r="O9676" i="5"/>
  <c r="O10351" i="5"/>
  <c r="O7748" i="5"/>
  <c r="O9406" i="5"/>
  <c r="O10067" i="5"/>
  <c r="O10572" i="5"/>
  <c r="O9794" i="5"/>
  <c r="O10239" i="5"/>
  <c r="O7988" i="5"/>
  <c r="O8037" i="5"/>
  <c r="O9428" i="5"/>
  <c r="O9585" i="5"/>
  <c r="O7368" i="5"/>
  <c r="O7153" i="5"/>
  <c r="O8017" i="5"/>
  <c r="O7610" i="5"/>
  <c r="O8186" i="5"/>
  <c r="O6219" i="5"/>
  <c r="O6795" i="5"/>
  <c r="O7371" i="5"/>
  <c r="O6112" i="5"/>
  <c r="O6688" i="5"/>
  <c r="O7264" i="5"/>
  <c r="O7840" i="5"/>
  <c r="O9185" i="5"/>
  <c r="O9761" i="5"/>
  <c r="O10241" i="5"/>
  <c r="O10673" i="5"/>
  <c r="O8850" i="5"/>
  <c r="O9162" i="5"/>
  <c r="O9534" i="5"/>
  <c r="O9870" i="5"/>
  <c r="O7699" i="5"/>
  <c r="O7951" i="5"/>
  <c r="O8167" i="5"/>
  <c r="O8371" i="5"/>
  <c r="O8575" i="5"/>
  <c r="O8755" i="5"/>
  <c r="O8935" i="5"/>
  <c r="O9103" i="5"/>
  <c r="O9283" i="5"/>
  <c r="O5252" i="5"/>
  <c r="O5420" i="5"/>
  <c r="O5600" i="5"/>
  <c r="O5768" i="5"/>
  <c r="O5948" i="5"/>
  <c r="O6116" i="5"/>
  <c r="O6284" i="5"/>
  <c r="O6464" i="5"/>
  <c r="O6632" i="5"/>
  <c r="O3897" i="5"/>
  <c r="O4065" i="5"/>
  <c r="O4233" i="5"/>
  <c r="O4413" i="5"/>
  <c r="O4581" i="5"/>
  <c r="O4761" i="5"/>
  <c r="O4929" i="5"/>
  <c r="O5097" i="5"/>
  <c r="O5265" i="5"/>
  <c r="O5421" i="5"/>
  <c r="O5565" i="5"/>
  <c r="O5709" i="5"/>
  <c r="O5853" i="5"/>
  <c r="O7798" i="5"/>
  <c r="O7942" i="5"/>
  <c r="O8086" i="5"/>
  <c r="O8230" i="5"/>
  <c r="O8374" i="5"/>
  <c r="O8518" i="5"/>
  <c r="O8662" i="5"/>
  <c r="O8806" i="5"/>
  <c r="O8950" i="5"/>
  <c r="O9094" i="5"/>
  <c r="O9238" i="5"/>
  <c r="O8987" i="5"/>
  <c r="O9131" i="5"/>
  <c r="O9275" i="5"/>
  <c r="O9419" i="5"/>
  <c r="O9563" i="5"/>
  <c r="O9707" i="5"/>
  <c r="O9851" i="5"/>
  <c r="O8112" i="5"/>
  <c r="O8256" i="5"/>
  <c r="O8400" i="5"/>
  <c r="O8544" i="5"/>
  <c r="O8688" i="5"/>
  <c r="O8832" i="5"/>
  <c r="O8976" i="5"/>
  <c r="O9120" i="5"/>
  <c r="O9264" i="5"/>
  <c r="O9408" i="5"/>
  <c r="O9552" i="5"/>
  <c r="O8437" i="5"/>
  <c r="O8581" i="5"/>
  <c r="O8725" i="5"/>
  <c r="O8869" i="5"/>
  <c r="O9013" i="5"/>
  <c r="O9157" i="5"/>
  <c r="O9301" i="5"/>
  <c r="O8546" i="5"/>
  <c r="O8690" i="5"/>
  <c r="O8834" i="5"/>
  <c r="O8978" i="5"/>
  <c r="O9122" i="5"/>
  <c r="O9266" i="5"/>
  <c r="O9410" i="5"/>
  <c r="O7983" i="5"/>
  <c r="O8127" i="5"/>
  <c r="O8271" i="5"/>
  <c r="O8415" i="5"/>
  <c r="O8559" i="5"/>
  <c r="O8703" i="5"/>
  <c r="O8847" i="5"/>
  <c r="O8991" i="5"/>
  <c r="O9135" i="5"/>
  <c r="O9279" i="5"/>
  <c r="O9423" i="5"/>
  <c r="O8188" i="5"/>
  <c r="O8332" i="5"/>
  <c r="O8476" i="5"/>
  <c r="O8620" i="5"/>
  <c r="O8764" i="5"/>
  <c r="O8908" i="5"/>
  <c r="O9052" i="5"/>
  <c r="O9196" i="5"/>
  <c r="O9340" i="5"/>
  <c r="O9484" i="5"/>
  <c r="O9628" i="5"/>
  <c r="O10759" i="5"/>
  <c r="O10062" i="5"/>
  <c r="O10206" i="5"/>
  <c r="O10350" i="5"/>
  <c r="O10494" i="5"/>
  <c r="O10638" i="5"/>
  <c r="O9439" i="5"/>
  <c r="O9583" i="5"/>
  <c r="O9727" i="5"/>
  <c r="O9871" i="5"/>
  <c r="O10015" i="5"/>
  <c r="O10159" i="5"/>
  <c r="O10303" i="5"/>
  <c r="O10447" i="5"/>
  <c r="O10591" i="5"/>
  <c r="O10735" i="5"/>
  <c r="O6836" i="5"/>
  <c r="O6980" i="5"/>
  <c r="O7124" i="5"/>
  <c r="O7268" i="5"/>
  <c r="O7412" i="5"/>
  <c r="O7556" i="5"/>
  <c r="O7700" i="5"/>
  <c r="O6033" i="5"/>
  <c r="O6177" i="5"/>
  <c r="O6321" i="5"/>
  <c r="O6465" i="5"/>
  <c r="O6609" i="5"/>
  <c r="O6753" i="5"/>
  <c r="O6897" i="5"/>
  <c r="O7041" i="5"/>
  <c r="O7185" i="5"/>
  <c r="O7329" i="5"/>
  <c r="O7473" i="5"/>
  <c r="O9358" i="5"/>
  <c r="O9502" i="5"/>
  <c r="O9646" i="5"/>
  <c r="O9790" i="5"/>
  <c r="O9934" i="5"/>
  <c r="O10078" i="5"/>
  <c r="O10222" i="5"/>
  <c r="O10366" i="5"/>
  <c r="O10510" i="5"/>
  <c r="O10654" i="5"/>
  <c r="O10019" i="5"/>
  <c r="O10163" i="5"/>
  <c r="O10307" i="5"/>
  <c r="O10451" i="5"/>
  <c r="O10595" i="5"/>
  <c r="O10739" i="5"/>
  <c r="O9804" i="5"/>
  <c r="O9948" i="5"/>
  <c r="O10092" i="5"/>
  <c r="O10236" i="5"/>
  <c r="O10380" i="5"/>
  <c r="O10524" i="5"/>
  <c r="O10668" i="5"/>
  <c r="O9457" i="5"/>
  <c r="O9601" i="5"/>
  <c r="O9745" i="5"/>
  <c r="O9889" i="5"/>
  <c r="O10033" i="5"/>
  <c r="O10177" i="5"/>
  <c r="O10321" i="5"/>
  <c r="O10465" i="5"/>
  <c r="O10609" i="5"/>
  <c r="O10751" i="5"/>
  <c r="O9602" i="5"/>
  <c r="O9746" i="5"/>
  <c r="O9890" i="5"/>
  <c r="O10034" i="5"/>
  <c r="O10178" i="5"/>
  <c r="O10322" i="5"/>
  <c r="O10466" i="5"/>
  <c r="O10610" i="5"/>
  <c r="O10762" i="5"/>
  <c r="O9615" i="5"/>
  <c r="O9759" i="5"/>
  <c r="O9903" i="5"/>
  <c r="O10047" i="5"/>
  <c r="O10191" i="5"/>
  <c r="O10335" i="5"/>
  <c r="O10479" i="5"/>
  <c r="O10623" i="5"/>
  <c r="O9772" i="5"/>
  <c r="O9916" i="5"/>
  <c r="O10060" i="5"/>
  <c r="O10204" i="5"/>
  <c r="O10348" i="5"/>
  <c r="O10492" i="5"/>
  <c r="O10636" i="5"/>
  <c r="O7796" i="5"/>
  <c r="O7940" i="5"/>
  <c r="O8084" i="5"/>
  <c r="O8228" i="5"/>
  <c r="O8372" i="5"/>
  <c r="O8516" i="5"/>
  <c r="O8660" i="5"/>
  <c r="O8804" i="5"/>
  <c r="O8948" i="5"/>
  <c r="O10424" i="5"/>
  <c r="O10568" i="5"/>
  <c r="O10712" i="5"/>
  <c r="O7701" i="5"/>
  <c r="O7845" i="5"/>
  <c r="O7989" i="5"/>
  <c r="O8133" i="5"/>
  <c r="O8277" i="5"/>
  <c r="O8421" i="5"/>
  <c r="O8565" i="5"/>
  <c r="O8709" i="5"/>
  <c r="O8853" i="5"/>
  <c r="O10113" i="5"/>
  <c r="O10257" i="5"/>
  <c r="O10401" i="5"/>
  <c r="O10545" i="5"/>
  <c r="O10689" i="5"/>
  <c r="O9092" i="5"/>
  <c r="O9236" i="5"/>
  <c r="O9380" i="5"/>
  <c r="O9524" i="5"/>
  <c r="O9668" i="5"/>
  <c r="O9812" i="5"/>
  <c r="O9956" i="5"/>
  <c r="O10100" i="5"/>
  <c r="O10244" i="5"/>
  <c r="O8961" i="5"/>
  <c r="O9105" i="5"/>
  <c r="O9249" i="5"/>
  <c r="O9393" i="5"/>
  <c r="O9537" i="5"/>
  <c r="O9681" i="5"/>
  <c r="O9825" i="5"/>
  <c r="O9969" i="5"/>
  <c r="O9405" i="5"/>
  <c r="O9981" i="5"/>
  <c r="O8151" i="5"/>
  <c r="O9463" i="5"/>
  <c r="O7004" i="5"/>
  <c r="O6777" i="5"/>
  <c r="O9958" i="5"/>
  <c r="O10619" i="5"/>
  <c r="O9625" i="5"/>
  <c r="O9482" i="5"/>
  <c r="O9495" i="5"/>
  <c r="O9796" i="5"/>
  <c r="O8252" i="5"/>
  <c r="O7869" i="5"/>
  <c r="O10425" i="5"/>
  <c r="O9980" i="5"/>
  <c r="O9993" i="5"/>
  <c r="O8895" i="5"/>
  <c r="O10398" i="5"/>
  <c r="O10495" i="5"/>
  <c r="O6513" i="5"/>
  <c r="O9694" i="5"/>
  <c r="O10702" i="5"/>
  <c r="O9793" i="5"/>
  <c r="O10226" i="5"/>
  <c r="O10671" i="5"/>
  <c r="O8420" i="5"/>
  <c r="O8469" i="5"/>
  <c r="O9572" i="5"/>
  <c r="O10017" i="5"/>
  <c r="O7380" i="5"/>
  <c r="O7165" i="5"/>
  <c r="O8029" i="5"/>
  <c r="O7658" i="5"/>
  <c r="O8234" i="5"/>
  <c r="O6267" i="5"/>
  <c r="O6843" i="5"/>
  <c r="O7419" i="5"/>
  <c r="O6160" i="5"/>
  <c r="O6736" i="5"/>
  <c r="O7312" i="5"/>
  <c r="O7888" i="5"/>
  <c r="O9233" i="5"/>
  <c r="O9809" i="5"/>
  <c r="O10253" i="5"/>
  <c r="O10685" i="5"/>
  <c r="O8862" i="5"/>
  <c r="O9222" i="5"/>
  <c r="O9570" i="5"/>
  <c r="O9882" i="5"/>
  <c r="O7711" i="5"/>
  <c r="O7987" i="5"/>
  <c r="O8203" i="5"/>
  <c r="O8383" i="5"/>
  <c r="O8587" i="5"/>
  <c r="O8779" i="5"/>
  <c r="O8947" i="5"/>
  <c r="O9127" i="5"/>
  <c r="O9295" i="5"/>
  <c r="O5264" i="5"/>
  <c r="O5444" i="5"/>
  <c r="O5612" i="5"/>
  <c r="O5792" i="5"/>
  <c r="O5960" i="5"/>
  <c r="O6128" i="5"/>
  <c r="O6308" i="5"/>
  <c r="O6476" i="5"/>
  <c r="O6656" i="5"/>
  <c r="O3909" i="5"/>
  <c r="O4077" i="5"/>
  <c r="O4257" i="5"/>
  <c r="O4425" i="5"/>
  <c r="O4605" i="5"/>
  <c r="O4773" i="5"/>
  <c r="O4941" i="5"/>
  <c r="O5121" i="5"/>
  <c r="O5277" i="5"/>
  <c r="O5433" i="5"/>
  <c r="O5577" i="5"/>
  <c r="O5721" i="5"/>
  <c r="O5865" i="5"/>
  <c r="O7810" i="5"/>
  <c r="O7954" i="5"/>
  <c r="O8098" i="5"/>
  <c r="O8242" i="5"/>
  <c r="O8386" i="5"/>
  <c r="O8530" i="5"/>
  <c r="O8674" i="5"/>
  <c r="O8818" i="5"/>
  <c r="O8962" i="5"/>
  <c r="O9106" i="5"/>
  <c r="O9250" i="5"/>
  <c r="O8999" i="5"/>
  <c r="O9143" i="5"/>
  <c r="O9287" i="5"/>
  <c r="O9431" i="5"/>
  <c r="O9575" i="5"/>
  <c r="O9719" i="5"/>
  <c r="O9863" i="5"/>
  <c r="O8124" i="5"/>
  <c r="O8268" i="5"/>
  <c r="O8412" i="5"/>
  <c r="O8556" i="5"/>
  <c r="O8700" i="5"/>
  <c r="O8844" i="5"/>
  <c r="O8988" i="5"/>
  <c r="O9132" i="5"/>
  <c r="O9276" i="5"/>
  <c r="O9420" i="5"/>
  <c r="O9564" i="5"/>
  <c r="O8449" i="5"/>
  <c r="O8593" i="5"/>
  <c r="O8737" i="5"/>
  <c r="O8881" i="5"/>
  <c r="O9025" i="5"/>
  <c r="O9169" i="5"/>
  <c r="O9313" i="5"/>
  <c r="O8558" i="5"/>
  <c r="O8702" i="5"/>
  <c r="O8846" i="5"/>
  <c r="O8990" i="5"/>
  <c r="O9134" i="5"/>
  <c r="O9278" i="5"/>
  <c r="O9422" i="5"/>
  <c r="O7995" i="5"/>
  <c r="O8139" i="5"/>
  <c r="O8283" i="5"/>
  <c r="O8427" i="5"/>
  <c r="O8571" i="5"/>
  <c r="O8715" i="5"/>
  <c r="O8859" i="5"/>
  <c r="O9003" i="5"/>
  <c r="O9147" i="5"/>
  <c r="O9291" i="5"/>
  <c r="O9435" i="5"/>
  <c r="O8200" i="5"/>
  <c r="O8344" i="5"/>
  <c r="O8488" i="5"/>
  <c r="O8632" i="5"/>
  <c r="O8776" i="5"/>
  <c r="O8920" i="5"/>
  <c r="O9064" i="5"/>
  <c r="O9208" i="5"/>
  <c r="O9352" i="5"/>
  <c r="O9496" i="5"/>
  <c r="O9640" i="5"/>
  <c r="O9930" i="5"/>
  <c r="O10074" i="5"/>
  <c r="O10218" i="5"/>
  <c r="O10362" i="5"/>
  <c r="O10506" i="5"/>
  <c r="O10650" i="5"/>
  <c r="O9451" i="5"/>
  <c r="O9595" i="5"/>
  <c r="O9739" i="5"/>
  <c r="O9883" i="5"/>
  <c r="O10027" i="5"/>
  <c r="O10171" i="5"/>
  <c r="O10315" i="5"/>
  <c r="O10459" i="5"/>
  <c r="O10603" i="5"/>
  <c r="O10747" i="5"/>
  <c r="O6848" i="5"/>
  <c r="O6992" i="5"/>
  <c r="O7136" i="5"/>
  <c r="O7280" i="5"/>
  <c r="O7424" i="5"/>
  <c r="O7568" i="5"/>
  <c r="O7712" i="5"/>
  <c r="O6045" i="5"/>
  <c r="O6189" i="5"/>
  <c r="O6333" i="5"/>
  <c r="O6477" i="5"/>
  <c r="O6621" i="5"/>
  <c r="O6765" i="5"/>
  <c r="O6909" i="5"/>
  <c r="O7053" i="5"/>
  <c r="O7197" i="5"/>
  <c r="O7341" i="5"/>
  <c r="O7485" i="5"/>
  <c r="O9370" i="5"/>
  <c r="O9514" i="5"/>
  <c r="O9658" i="5"/>
  <c r="O9802" i="5"/>
  <c r="O9946" i="5"/>
  <c r="O10090" i="5"/>
  <c r="O10234" i="5"/>
  <c r="O10378" i="5"/>
  <c r="O10522" i="5"/>
  <c r="O10666" i="5"/>
  <c r="O10031" i="5"/>
  <c r="O10175" i="5"/>
  <c r="O10319" i="5"/>
  <c r="O10463" i="5"/>
  <c r="O10607" i="5"/>
  <c r="O10753" i="5"/>
  <c r="O9816" i="5"/>
  <c r="O9960" i="5"/>
  <c r="O10104" i="5"/>
  <c r="O10248" i="5"/>
  <c r="O10392" i="5"/>
  <c r="O10536" i="5"/>
  <c r="O10680" i="5"/>
  <c r="O9469" i="5"/>
  <c r="O9613" i="5"/>
  <c r="O9757" i="5"/>
  <c r="O9901" i="5"/>
  <c r="O10045" i="5"/>
  <c r="O10189" i="5"/>
  <c r="O10333" i="5"/>
  <c r="O10477" i="5"/>
  <c r="O10621" i="5"/>
  <c r="O9470" i="5"/>
  <c r="O9614" i="5"/>
  <c r="O9758" i="5"/>
  <c r="O9902" i="5"/>
  <c r="O10046" i="5"/>
  <c r="O10190" i="5"/>
  <c r="O10334" i="5"/>
  <c r="O10478" i="5"/>
  <c r="O10622" i="5"/>
  <c r="O9483" i="5"/>
  <c r="O9627" i="5"/>
  <c r="O9771" i="5"/>
  <c r="O9915" i="5"/>
  <c r="O10059" i="5"/>
  <c r="O10203" i="5"/>
  <c r="O10347" i="5"/>
  <c r="O10491" i="5"/>
  <c r="O10635" i="5"/>
  <c r="O9784" i="5"/>
  <c r="O9928" i="5"/>
  <c r="O10072" i="5"/>
  <c r="O10216" i="5"/>
  <c r="O10360" i="5"/>
  <c r="O10504" i="5"/>
  <c r="O10648" i="5"/>
  <c r="O7808" i="5"/>
  <c r="O7952" i="5"/>
  <c r="O8096" i="5"/>
  <c r="O8240" i="5"/>
  <c r="O8384" i="5"/>
  <c r="O8528" i="5"/>
  <c r="O8672" i="5"/>
  <c r="O8816" i="5"/>
  <c r="O8960" i="5"/>
  <c r="O10436" i="5"/>
  <c r="O10580" i="5"/>
  <c r="O10724" i="5"/>
  <c r="O7713" i="5"/>
  <c r="O7857" i="5"/>
  <c r="O8001" i="5"/>
  <c r="O8145" i="5"/>
  <c r="O8289" i="5"/>
  <c r="O8433" i="5"/>
  <c r="O8577" i="5"/>
  <c r="O8721" i="5"/>
  <c r="O8865" i="5"/>
  <c r="O10125" i="5"/>
  <c r="O10269" i="5"/>
  <c r="O10413" i="5"/>
  <c r="O10557" i="5"/>
  <c r="O10701" i="5"/>
  <c r="O9104" i="5"/>
  <c r="O9248" i="5"/>
  <c r="O9392" i="5"/>
  <c r="O9536" i="5"/>
  <c r="O9680" i="5"/>
  <c r="O9824" i="5"/>
  <c r="O9968" i="5"/>
  <c r="O10112" i="5"/>
  <c r="O10256" i="5"/>
  <c r="O8973" i="5"/>
  <c r="O9261" i="5"/>
  <c r="O9693" i="5"/>
  <c r="O8727" i="5"/>
  <c r="O10662" i="5"/>
  <c r="O7292" i="5"/>
  <c r="O6201" i="5"/>
  <c r="O7497" i="5"/>
  <c r="O10678" i="5"/>
  <c r="O10548" i="5"/>
  <c r="O9770" i="5"/>
  <c r="O10071" i="5"/>
  <c r="O10228" i="5"/>
  <c r="O8684" i="5"/>
  <c r="O8445" i="5"/>
  <c r="O10713" i="5"/>
  <c r="O8985" i="5"/>
  <c r="O9471" i="5"/>
  <c r="O10542" i="5"/>
  <c r="O7316" i="5"/>
  <c r="O7089" i="5"/>
  <c r="O10558" i="5"/>
  <c r="O10428" i="5"/>
  <c r="O10513" i="5"/>
  <c r="O10095" i="5"/>
  <c r="O7844" i="5"/>
  <c r="O7749" i="5"/>
  <c r="O10449" i="5"/>
  <c r="O10292" i="5"/>
  <c r="O7512" i="5"/>
  <c r="O7297" i="5"/>
  <c r="O8161" i="5"/>
  <c r="O7670" i="5"/>
  <c r="O8246" i="5"/>
  <c r="O6279" i="5"/>
  <c r="O6855" i="5"/>
  <c r="O7431" i="5"/>
  <c r="O6172" i="5"/>
  <c r="O6748" i="5"/>
  <c r="O7324" i="5"/>
  <c r="O7900" i="5"/>
  <c r="O9245" i="5"/>
  <c r="O9821" i="5"/>
  <c r="O10313" i="5"/>
  <c r="O10745" i="5"/>
  <c r="O8874" i="5"/>
  <c r="O9246" i="5"/>
  <c r="O9582" i="5"/>
  <c r="O7423" i="5"/>
  <c r="O7735" i="5"/>
  <c r="O7999" i="5"/>
  <c r="O8215" i="5"/>
  <c r="O8419" i="5"/>
  <c r="O8599" i="5"/>
  <c r="O8791" i="5"/>
  <c r="O8959" i="5"/>
  <c r="O9139" i="5"/>
  <c r="O9307" i="5"/>
  <c r="O5276" i="5"/>
  <c r="O5456" i="5"/>
  <c r="O5624" i="5"/>
  <c r="O5804" i="5"/>
  <c r="O5972" i="5"/>
  <c r="O6140" i="5"/>
  <c r="O6320" i="5"/>
  <c r="O6488" i="5"/>
  <c r="O6668" i="5"/>
  <c r="O3921" i="5"/>
  <c r="O4089" i="5"/>
  <c r="O4269" i="5"/>
  <c r="O4437" i="5"/>
  <c r="O4617" i="5"/>
  <c r="O4785" i="5"/>
  <c r="O4953" i="5"/>
  <c r="O5133" i="5"/>
  <c r="O5289" i="5"/>
  <c r="O5445" i="5"/>
  <c r="O5589" i="5"/>
  <c r="O5733" i="5"/>
  <c r="O5877" i="5"/>
  <c r="O7822" i="5"/>
  <c r="O7966" i="5"/>
  <c r="O8110" i="5"/>
  <c r="O8254" i="5"/>
  <c r="O8398" i="5"/>
  <c r="O8542" i="5"/>
  <c r="O8686" i="5"/>
  <c r="O8830" i="5"/>
  <c r="O8974" i="5"/>
  <c r="O9118" i="5"/>
  <c r="O9262" i="5"/>
  <c r="O9011" i="5"/>
  <c r="O9155" i="5"/>
  <c r="O9299" i="5"/>
  <c r="O9443" i="5"/>
  <c r="O9587" i="5"/>
  <c r="O9731" i="5"/>
  <c r="O9875" i="5"/>
  <c r="O8136" i="5"/>
  <c r="O8280" i="5"/>
  <c r="O8424" i="5"/>
  <c r="O8568" i="5"/>
  <c r="O8712" i="5"/>
  <c r="O8856" i="5"/>
  <c r="O9000" i="5"/>
  <c r="O9144" i="5"/>
  <c r="O9288" i="5"/>
  <c r="O9432" i="5"/>
  <c r="O9576" i="5"/>
  <c r="O8461" i="5"/>
  <c r="O8605" i="5"/>
  <c r="O8749" i="5"/>
  <c r="O8893" i="5"/>
  <c r="O9037" i="5"/>
  <c r="O9181" i="5"/>
  <c r="O9325" i="5"/>
  <c r="O8570" i="5"/>
  <c r="O8714" i="5"/>
  <c r="O8858" i="5"/>
  <c r="O9002" i="5"/>
  <c r="O9146" i="5"/>
  <c r="O9290" i="5"/>
  <c r="O9434" i="5"/>
  <c r="O8871" i="5"/>
  <c r="O9159" i="5"/>
  <c r="O8212" i="5"/>
  <c r="O8644" i="5"/>
  <c r="O9076" i="5"/>
  <c r="O10230" i="5"/>
  <c r="O6860" i="5"/>
  <c r="O6921" i="5"/>
  <c r="O10102" i="5"/>
  <c r="O9972" i="5"/>
  <c r="O10201" i="5"/>
  <c r="O10634" i="5"/>
  <c r="O10516" i="5"/>
  <c r="O10592" i="5"/>
  <c r="O8877" i="5"/>
  <c r="O9692" i="5"/>
  <c r="O9849" i="5"/>
  <c r="O9183" i="5"/>
  <c r="O10110" i="5"/>
  <c r="O7172" i="5"/>
  <c r="O7377" i="5"/>
  <c r="O10355" i="5"/>
  <c r="O10716" i="5"/>
  <c r="O9938" i="5"/>
  <c r="O10527" i="5"/>
  <c r="O8276" i="5"/>
  <c r="O8325" i="5"/>
  <c r="O9140" i="5"/>
  <c r="O9153" i="5"/>
  <c r="O7524" i="5"/>
  <c r="O7309" i="5"/>
  <c r="O8173" i="5"/>
  <c r="O7754" i="5"/>
  <c r="O8330" i="5"/>
  <c r="O6363" i="5"/>
  <c r="O6939" i="5"/>
  <c r="O7515" i="5"/>
  <c r="O6256" i="5"/>
  <c r="O6832" i="5"/>
  <c r="O7408" i="5"/>
  <c r="O7984" i="5"/>
  <c r="O9329" i="5"/>
  <c r="O9905" i="5"/>
  <c r="O10337" i="5"/>
  <c r="O8526" i="5"/>
  <c r="O8934" i="5"/>
  <c r="O9282" i="5"/>
  <c r="O9594" i="5"/>
  <c r="O7447" i="5"/>
  <c r="O7771" i="5"/>
  <c r="O8011" i="5"/>
  <c r="O8227" i="5"/>
  <c r="O8431" i="5"/>
  <c r="O8611" i="5"/>
  <c r="O8803" i="5"/>
  <c r="O8983" i="5"/>
  <c r="O9151" i="5"/>
  <c r="O9319" i="5"/>
  <c r="O5300" i="5"/>
  <c r="O5468" i="5"/>
  <c r="O5648" i="5"/>
  <c r="O5816" i="5"/>
  <c r="O5984" i="5"/>
  <c r="O6164" i="5"/>
  <c r="O6332" i="5"/>
  <c r="O6512" i="5"/>
  <c r="O6680" i="5"/>
  <c r="O3933" i="5"/>
  <c r="O4113" i="5"/>
  <c r="O4281" i="5"/>
  <c r="O4461" i="5"/>
  <c r="O4629" i="5"/>
  <c r="O4797" i="5"/>
  <c r="O4977" i="5"/>
  <c r="O5145" i="5"/>
  <c r="O5301" i="5"/>
  <c r="O5457" i="5"/>
  <c r="O5601" i="5"/>
  <c r="O5745" i="5"/>
  <c r="O5889" i="5"/>
  <c r="O7834" i="5"/>
  <c r="O7978" i="5"/>
  <c r="O8122" i="5"/>
  <c r="O8266" i="5"/>
  <c r="O8410" i="5"/>
  <c r="O8554" i="5"/>
  <c r="O8698" i="5"/>
  <c r="O8842" i="5"/>
  <c r="O8986" i="5"/>
  <c r="O9130" i="5"/>
  <c r="O9274" i="5"/>
  <c r="O9023" i="5"/>
  <c r="O9167" i="5"/>
  <c r="O9311" i="5"/>
  <c r="O9455" i="5"/>
  <c r="O9599" i="5"/>
  <c r="O9743" i="5"/>
  <c r="O9887" i="5"/>
  <c r="O8148" i="5"/>
  <c r="O8292" i="5"/>
  <c r="O8436" i="5"/>
  <c r="O8580" i="5"/>
  <c r="O8724" i="5"/>
  <c r="O8868" i="5"/>
  <c r="O9012" i="5"/>
  <c r="O9156" i="5"/>
  <c r="O9300" i="5"/>
  <c r="O9444" i="5"/>
  <c r="O9588" i="5"/>
  <c r="O8473" i="5"/>
  <c r="O8617" i="5"/>
  <c r="O8761" i="5"/>
  <c r="O8905" i="5"/>
  <c r="O9049" i="5"/>
  <c r="O9193" i="5"/>
  <c r="O9337" i="5"/>
  <c r="O8582" i="5"/>
  <c r="O8726" i="5"/>
  <c r="O8870" i="5"/>
  <c r="O9014" i="5"/>
  <c r="O9158" i="5"/>
  <c r="O9302" i="5"/>
  <c r="O9446" i="5"/>
  <c r="O8019" i="5"/>
  <c r="O8163" i="5"/>
  <c r="O8307" i="5"/>
  <c r="O8451" i="5"/>
  <c r="O8595" i="5"/>
  <c r="O8739" i="5"/>
  <c r="O8883" i="5"/>
  <c r="O9027" i="5"/>
  <c r="O9171" i="5"/>
  <c r="O9315" i="5"/>
  <c r="O9459" i="5"/>
  <c r="O8224" i="5"/>
  <c r="O8368" i="5"/>
  <c r="O8512" i="5"/>
  <c r="O8656" i="5"/>
  <c r="O8800" i="5"/>
  <c r="O8944" i="5"/>
  <c r="O9088" i="5"/>
  <c r="O9232" i="5"/>
  <c r="O9376" i="5"/>
  <c r="O9520" i="5"/>
  <c r="O9664" i="5"/>
  <c r="O9954" i="5"/>
  <c r="O10098" i="5"/>
  <c r="O10242" i="5"/>
  <c r="O10386" i="5"/>
  <c r="O10530" i="5"/>
  <c r="O10674" i="5"/>
  <c r="O9475" i="5"/>
  <c r="O9619" i="5"/>
  <c r="O9763" i="5"/>
  <c r="O9907" i="5"/>
  <c r="O10051" i="5"/>
  <c r="O10195" i="5"/>
  <c r="O10339" i="5"/>
  <c r="O10483" i="5"/>
  <c r="O10627" i="5"/>
  <c r="O6728" i="5"/>
  <c r="O6872" i="5"/>
  <c r="O7016" i="5"/>
  <c r="O7160" i="5"/>
  <c r="O7304" i="5"/>
  <c r="O7448" i="5"/>
  <c r="O7592" i="5"/>
  <c r="O7736" i="5"/>
  <c r="O6069" i="5"/>
  <c r="O6213" i="5"/>
  <c r="O6357" i="5"/>
  <c r="O6501" i="5"/>
  <c r="O6645" i="5"/>
  <c r="O6789" i="5"/>
  <c r="O6933" i="5"/>
  <c r="O7077" i="5"/>
  <c r="O7221" i="5"/>
  <c r="O7365" i="5"/>
  <c r="O7509" i="5"/>
  <c r="O9394" i="5"/>
  <c r="O9538" i="5"/>
  <c r="O9682" i="5"/>
  <c r="O9826" i="5"/>
  <c r="O9970" i="5"/>
  <c r="O10114" i="5"/>
  <c r="O10258" i="5"/>
  <c r="O10402" i="5"/>
  <c r="O10546" i="5"/>
  <c r="O10690" i="5"/>
  <c r="O10055" i="5"/>
  <c r="O10199" i="5"/>
  <c r="O10343" i="5"/>
  <c r="O10487" i="5"/>
  <c r="O10631" i="5"/>
  <c r="O9696" i="5"/>
  <c r="O9840" i="5"/>
  <c r="O9984" i="5"/>
  <c r="O10128" i="5"/>
  <c r="O10272" i="5"/>
  <c r="O10416" i="5"/>
  <c r="O10560" i="5"/>
  <c r="O10704" i="5"/>
  <c r="O9493" i="5"/>
  <c r="O9637" i="5"/>
  <c r="O9781" i="5"/>
  <c r="O9925" i="5"/>
  <c r="O10069" i="5"/>
  <c r="O10213" i="5"/>
  <c r="O10357" i="5"/>
  <c r="O10501" i="5"/>
  <c r="O10645" i="5"/>
  <c r="O9494" i="5"/>
  <c r="O9638" i="5"/>
  <c r="O9782" i="5"/>
  <c r="O9926" i="5"/>
  <c r="O10070" i="5"/>
  <c r="O10214" i="5"/>
  <c r="O10358" i="5"/>
  <c r="O10502" i="5"/>
  <c r="O10646" i="5"/>
  <c r="O9507" i="5"/>
  <c r="O9651" i="5"/>
  <c r="O9795" i="5"/>
  <c r="O9939" i="5"/>
  <c r="O10083" i="5"/>
  <c r="O10227" i="5"/>
  <c r="O10371" i="5"/>
  <c r="O10515" i="5"/>
  <c r="O10659" i="5"/>
  <c r="O9808" i="5"/>
  <c r="O9952" i="5"/>
  <c r="O10096" i="5"/>
  <c r="O10240" i="5"/>
  <c r="O10384" i="5"/>
  <c r="O10528" i="5"/>
  <c r="O10672" i="5"/>
  <c r="O7832" i="5"/>
  <c r="O7976" i="5"/>
  <c r="O8120" i="5"/>
  <c r="O8264" i="5"/>
  <c r="O8408" i="5"/>
  <c r="O8552" i="5"/>
  <c r="O8696" i="5"/>
  <c r="O8840" i="5"/>
  <c r="O8984" i="5"/>
  <c r="O10460" i="5"/>
  <c r="O10604" i="5"/>
  <c r="O10748" i="5"/>
  <c r="O7737" i="5"/>
  <c r="O7881" i="5"/>
  <c r="O8025" i="5"/>
  <c r="O8169" i="5"/>
  <c r="O8313" i="5"/>
  <c r="O8457" i="5"/>
  <c r="O8601" i="5"/>
  <c r="O8745" i="5"/>
  <c r="O8889" i="5"/>
  <c r="O10149" i="5"/>
  <c r="O10293" i="5"/>
  <c r="O10437" i="5"/>
  <c r="O10581" i="5"/>
  <c r="O10725" i="5"/>
  <c r="O9128" i="5"/>
  <c r="O9272" i="5"/>
  <c r="O9416" i="5"/>
  <c r="O9560" i="5"/>
  <c r="O9704" i="5"/>
  <c r="O9848" i="5"/>
  <c r="O9992" i="5"/>
  <c r="O10136" i="5"/>
  <c r="O10280" i="5"/>
  <c r="O8997" i="5"/>
  <c r="O9141" i="5"/>
  <c r="O9285" i="5"/>
  <c r="O9429" i="5"/>
  <c r="O9573" i="5"/>
  <c r="O9717" i="5"/>
  <c r="O9861" i="5"/>
  <c r="O10005" i="5"/>
  <c r="O5325" i="5"/>
  <c r="O8422" i="5"/>
  <c r="O8710" i="5"/>
  <c r="O8998" i="5"/>
  <c r="O9035" i="5"/>
  <c r="O9179" i="5"/>
  <c r="O9467" i="5"/>
  <c r="O9899" i="5"/>
  <c r="O8304" i="5"/>
  <c r="O8592" i="5"/>
  <c r="O8880" i="5"/>
  <c r="O9168" i="5"/>
  <c r="O9456" i="5"/>
  <c r="O8485" i="5"/>
  <c r="O8773" i="5"/>
  <c r="O9061" i="5"/>
  <c r="O9349" i="5"/>
  <c r="O8738" i="5"/>
  <c r="O9170" i="5"/>
  <c r="O9458" i="5"/>
  <c r="O8031" i="5"/>
  <c r="O9039" i="5"/>
  <c r="O8668" i="5"/>
  <c r="O8956" i="5"/>
  <c r="O9388" i="5"/>
  <c r="O9775" i="5"/>
  <c r="O7460" i="5"/>
  <c r="O7233" i="5"/>
  <c r="O10211" i="5"/>
  <c r="O9937" i="5"/>
  <c r="O10370" i="5"/>
  <c r="O9820" i="5"/>
  <c r="O8708" i="5"/>
  <c r="O8613" i="5"/>
  <c r="O9716" i="5"/>
  <c r="O9873" i="5"/>
  <c r="O7656" i="5"/>
  <c r="O7441" i="5"/>
  <c r="O8305" i="5"/>
  <c r="O7802" i="5"/>
  <c r="O8378" i="5"/>
  <c r="O6411" i="5"/>
  <c r="O6987" i="5"/>
  <c r="O7563" i="5"/>
  <c r="O6304" i="5"/>
  <c r="O6880" i="5"/>
  <c r="O7456" i="5"/>
  <c r="O8032" i="5"/>
  <c r="O9377" i="5"/>
  <c r="O9953" i="5"/>
  <c r="O10385" i="5"/>
  <c r="O8574" i="5"/>
  <c r="O8958" i="5"/>
  <c r="O9294" i="5"/>
  <c r="O9654" i="5"/>
  <c r="O7483" i="5"/>
  <c r="O7783" i="5"/>
  <c r="O8023" i="5"/>
  <c r="O8239" i="5"/>
  <c r="O8443" i="5"/>
  <c r="O8635" i="5"/>
  <c r="O8815" i="5"/>
  <c r="O8995" i="5"/>
  <c r="O9163" i="5"/>
  <c r="O9331" i="5"/>
  <c r="O5312" i="5"/>
  <c r="O5480" i="5"/>
  <c r="O5660" i="5"/>
  <c r="O5828" i="5"/>
  <c r="O5996" i="5"/>
  <c r="O6176" i="5"/>
  <c r="O6344" i="5"/>
  <c r="O6524" i="5"/>
  <c r="O6692" i="5"/>
  <c r="O3945" i="5"/>
  <c r="O4125" i="5"/>
  <c r="O4293" i="5"/>
  <c r="O4473" i="5"/>
  <c r="O4641" i="5"/>
  <c r="O4809" i="5"/>
  <c r="O4989" i="5"/>
  <c r="O5157" i="5"/>
  <c r="O5469" i="5"/>
  <c r="O5613" i="5"/>
  <c r="O5757" i="5"/>
  <c r="O5901" i="5"/>
  <c r="O7846" i="5"/>
  <c r="O7990" i="5"/>
  <c r="O8134" i="5"/>
  <c r="O8278" i="5"/>
  <c r="O8566" i="5"/>
  <c r="O8854" i="5"/>
  <c r="O9142" i="5"/>
  <c r="O9286" i="5"/>
  <c r="O9323" i="5"/>
  <c r="O9611" i="5"/>
  <c r="O9755" i="5"/>
  <c r="O8160" i="5"/>
  <c r="O8448" i="5"/>
  <c r="O8736" i="5"/>
  <c r="O9024" i="5"/>
  <c r="O9312" i="5"/>
  <c r="O9600" i="5"/>
  <c r="O8629" i="5"/>
  <c r="O8917" i="5"/>
  <c r="O9205" i="5"/>
  <c r="O8594" i="5"/>
  <c r="O8882" i="5"/>
  <c r="O9026" i="5"/>
  <c r="O9314" i="5"/>
  <c r="O8175" i="5"/>
  <c r="O8380" i="5"/>
  <c r="O8812" i="5"/>
  <c r="O9100" i="5"/>
  <c r="O9966" i="5"/>
  <c r="O10207" i="5"/>
  <c r="O6369" i="5"/>
  <c r="O9982" i="5"/>
  <c r="O9708" i="5"/>
  <c r="O10081" i="5"/>
  <c r="O10514" i="5"/>
  <c r="O9964" i="5"/>
  <c r="O8852" i="5"/>
  <c r="O8757" i="5"/>
  <c r="O9860" i="5"/>
  <c r="O7668" i="5"/>
  <c r="O7453" i="5"/>
  <c r="O8317" i="5"/>
  <c r="O7814" i="5"/>
  <c r="O8390" i="5"/>
  <c r="O6423" i="5"/>
  <c r="O6999" i="5"/>
  <c r="O7575" i="5"/>
  <c r="O6316" i="5"/>
  <c r="O6892" i="5"/>
  <c r="O7468" i="5"/>
  <c r="O8044" i="5"/>
  <c r="O9389" i="5"/>
  <c r="O9965" i="5"/>
  <c r="O10397" i="5"/>
  <c r="O8586" i="5"/>
  <c r="O8994" i="5"/>
  <c r="O9306" i="5"/>
  <c r="O9678" i="5"/>
  <c r="O7495" i="5"/>
  <c r="O7795" i="5"/>
  <c r="O8059" i="5"/>
  <c r="O8275" i="5"/>
  <c r="O8455" i="5"/>
  <c r="O8647" i="5"/>
  <c r="O8839" i="5"/>
  <c r="O9007" i="5"/>
  <c r="O9175" i="5"/>
  <c r="O9355" i="5"/>
  <c r="O5324" i="5"/>
  <c r="O5504" i="5"/>
  <c r="O5672" i="5"/>
  <c r="O5840" i="5"/>
  <c r="O6020" i="5"/>
  <c r="O6188" i="5"/>
  <c r="O6368" i="5"/>
  <c r="O6536" i="5"/>
  <c r="O6704" i="5"/>
  <c r="O3969" i="5"/>
  <c r="O4137" i="5"/>
  <c r="O4317" i="5"/>
  <c r="O4485" i="5"/>
  <c r="O4653" i="5"/>
  <c r="O4833" i="5"/>
  <c r="O5001" i="5"/>
  <c r="O5181" i="5"/>
  <c r="O5337" i="5"/>
  <c r="O5481" i="5"/>
  <c r="O5625" i="5"/>
  <c r="O5769" i="5"/>
  <c r="O5913" i="5"/>
  <c r="O7858" i="5"/>
  <c r="O8002" i="5"/>
  <c r="O8146" i="5"/>
  <c r="O8290" i="5"/>
  <c r="O8434" i="5"/>
  <c r="O8578" i="5"/>
  <c r="O8722" i="5"/>
  <c r="O8866" i="5"/>
  <c r="O9010" i="5"/>
  <c r="O9154" i="5"/>
  <c r="O9298" i="5"/>
  <c r="O9047" i="5"/>
  <c r="O9191" i="5"/>
  <c r="O9335" i="5"/>
  <c r="O9479" i="5"/>
  <c r="O9623" i="5"/>
  <c r="O9767" i="5"/>
  <c r="O9911" i="5"/>
  <c r="O8172" i="5"/>
  <c r="O8316" i="5"/>
  <c r="O8460" i="5"/>
  <c r="O8604" i="5"/>
  <c r="O8748" i="5"/>
  <c r="O8892" i="5"/>
  <c r="O9036" i="5"/>
  <c r="O9180" i="5"/>
  <c r="O9324" i="5"/>
  <c r="O9468" i="5"/>
  <c r="O9612" i="5"/>
  <c r="O8497" i="5"/>
  <c r="O8641" i="5"/>
  <c r="O8785" i="5"/>
  <c r="O8929" i="5"/>
  <c r="O9073" i="5"/>
  <c r="O9217" i="5"/>
  <c r="O9361" i="5"/>
  <c r="O8606" i="5"/>
  <c r="O8750" i="5"/>
  <c r="O8894" i="5"/>
  <c r="O9038" i="5"/>
  <c r="O9182" i="5"/>
  <c r="O9326" i="5"/>
  <c r="O7899" i="5"/>
  <c r="O8043" i="5"/>
  <c r="O8187" i="5"/>
  <c r="O8331" i="5"/>
  <c r="O8475" i="5"/>
  <c r="O8619" i="5"/>
  <c r="O8763" i="5"/>
  <c r="O8907" i="5"/>
  <c r="O9051" i="5"/>
  <c r="O9195" i="5"/>
  <c r="O9339" i="5"/>
  <c r="O8104" i="5"/>
  <c r="O8248" i="5"/>
  <c r="O8392" i="5"/>
  <c r="O8536" i="5"/>
  <c r="O8680" i="5"/>
  <c r="O8824" i="5"/>
  <c r="O8968" i="5"/>
  <c r="O9112" i="5"/>
  <c r="O9256" i="5"/>
  <c r="O9400" i="5"/>
  <c r="O9544" i="5"/>
  <c r="O9688" i="5"/>
  <c r="O9978" i="5"/>
  <c r="O10122" i="5"/>
  <c r="O10266" i="5"/>
  <c r="O10410" i="5"/>
  <c r="O10554" i="5"/>
  <c r="O10698" i="5"/>
  <c r="O9499" i="5"/>
  <c r="O9643" i="5"/>
  <c r="O9787" i="5"/>
  <c r="O9931" i="5"/>
  <c r="O10075" i="5"/>
  <c r="O10219" i="5"/>
  <c r="O10363" i="5"/>
  <c r="O10507" i="5"/>
  <c r="O10651" i="5"/>
  <c r="O6752" i="5"/>
  <c r="O6896" i="5"/>
  <c r="O7040" i="5"/>
  <c r="O7184" i="5"/>
  <c r="O7328" i="5"/>
  <c r="O7472" i="5"/>
  <c r="O7616" i="5"/>
  <c r="O7760" i="5"/>
  <c r="O6093" i="5"/>
  <c r="O6237" i="5"/>
  <c r="O6381" i="5"/>
  <c r="O6525" i="5"/>
  <c r="O6669" i="5"/>
  <c r="O6813" i="5"/>
  <c r="O6957" i="5"/>
  <c r="O7101" i="5"/>
  <c r="O7245" i="5"/>
  <c r="O7389" i="5"/>
  <c r="O7533" i="5"/>
  <c r="O9418" i="5"/>
  <c r="O9562" i="5"/>
  <c r="O9706" i="5"/>
  <c r="O9850" i="5"/>
  <c r="O9994" i="5"/>
  <c r="O10138" i="5"/>
  <c r="O10282" i="5"/>
  <c r="O10426" i="5"/>
  <c r="O10570" i="5"/>
  <c r="O10714" i="5"/>
  <c r="O10079" i="5"/>
  <c r="O10223" i="5"/>
  <c r="O10367" i="5"/>
  <c r="O10511" i="5"/>
  <c r="O10655" i="5"/>
  <c r="O9720" i="5"/>
  <c r="O9864" i="5"/>
  <c r="O10008" i="5"/>
  <c r="O10152" i="5"/>
  <c r="O10296" i="5"/>
  <c r="O10440" i="5"/>
  <c r="O10584" i="5"/>
  <c r="O10728" i="5"/>
  <c r="O9517" i="5"/>
  <c r="O9661" i="5"/>
  <c r="O9805" i="5"/>
  <c r="O9949" i="5"/>
  <c r="O10093" i="5"/>
  <c r="O10237" i="5"/>
  <c r="O10381" i="5"/>
  <c r="O10525" i="5"/>
  <c r="O10669" i="5"/>
  <c r="O9518" i="5"/>
  <c r="O9662" i="5"/>
  <c r="O9806" i="5"/>
  <c r="O9950" i="5"/>
  <c r="O10094" i="5"/>
  <c r="O10238" i="5"/>
  <c r="O10382" i="5"/>
  <c r="O10526" i="5"/>
  <c r="O10670" i="5"/>
  <c r="O9531" i="5"/>
  <c r="O9675" i="5"/>
  <c r="O9819" i="5"/>
  <c r="O9963" i="5"/>
  <c r="O10107" i="5"/>
  <c r="O10251" i="5"/>
  <c r="O10395" i="5"/>
  <c r="O10539" i="5"/>
  <c r="O10683" i="5"/>
  <c r="O9832" i="5"/>
  <c r="O9976" i="5"/>
  <c r="O10120" i="5"/>
  <c r="O10264" i="5"/>
  <c r="O10408" i="5"/>
  <c r="O10552" i="5"/>
  <c r="O10696" i="5"/>
  <c r="O7856" i="5"/>
  <c r="O8000" i="5"/>
  <c r="O8144" i="5"/>
  <c r="O8288" i="5"/>
  <c r="O8432" i="5"/>
  <c r="O8576" i="5"/>
  <c r="O8720" i="5"/>
  <c r="O8864" i="5"/>
  <c r="O9008" i="5"/>
  <c r="O10484" i="5"/>
  <c r="O10628" i="5"/>
  <c r="O7617" i="5"/>
  <c r="O7761" i="5"/>
  <c r="O7905" i="5"/>
  <c r="O8049" i="5"/>
  <c r="O8193" i="5"/>
  <c r="O8337" i="5"/>
  <c r="O8481" i="5"/>
  <c r="O8625" i="5"/>
  <c r="O8769" i="5"/>
  <c r="O8913" i="5"/>
  <c r="O10173" i="5"/>
  <c r="O10317" i="5"/>
  <c r="O10461" i="5"/>
  <c r="O10605" i="5"/>
  <c r="O10749" i="5"/>
  <c r="O9152" i="5"/>
  <c r="O9296" i="5"/>
  <c r="O9440" i="5"/>
  <c r="O9584" i="5"/>
  <c r="O9728" i="5"/>
  <c r="O9872" i="5"/>
  <c r="O10016" i="5"/>
  <c r="O10160" i="5"/>
  <c r="O10304" i="5"/>
  <c r="O9021" i="5"/>
  <c r="O9165" i="5"/>
  <c r="O9309" i="5"/>
  <c r="O9453" i="5"/>
  <c r="O9597" i="5"/>
  <c r="O9741" i="5"/>
  <c r="O9885" i="5"/>
  <c r="O10029" i="5"/>
  <c r="O10172" i="5"/>
  <c r="O9033" i="5"/>
  <c r="O9321" i="5"/>
  <c r="O9609" i="5"/>
  <c r="O9897" i="5"/>
  <c r="O9303" i="5"/>
  <c r="O9508" i="5"/>
  <c r="O9607" i="5"/>
  <c r="O10183" i="5"/>
  <c r="O7724" i="5"/>
  <c r="O9670" i="5"/>
  <c r="O10331" i="5"/>
  <c r="O10404" i="5"/>
  <c r="O10489" i="5"/>
  <c r="O10490" i="5"/>
  <c r="O10215" i="5"/>
  <c r="O7964" i="5"/>
  <c r="O10448" i="5"/>
  <c r="O8589" i="5"/>
  <c r="O9260" i="5"/>
  <c r="O9561" i="5"/>
  <c r="O8524" i="5"/>
  <c r="O9487" i="5"/>
  <c r="O10639" i="5"/>
  <c r="O6225" i="5"/>
  <c r="O9550" i="5"/>
  <c r="O10643" i="5"/>
  <c r="O9505" i="5"/>
  <c r="O9650" i="5"/>
  <c r="O9519" i="5"/>
  <c r="O10108" i="5"/>
  <c r="O8564" i="5"/>
  <c r="O8181" i="5"/>
  <c r="O9284" i="5"/>
  <c r="O9729" i="5"/>
  <c r="K10751" i="5"/>
  <c r="K10754" i="5"/>
  <c r="K10757" i="5"/>
  <c r="K10760" i="5"/>
  <c r="L10751" i="5"/>
  <c r="L10754" i="5"/>
  <c r="L10757" i="5"/>
  <c r="L10760" i="5"/>
  <c r="M10753" i="5"/>
  <c r="M10751" i="5"/>
  <c r="M10754" i="5"/>
  <c r="M10757" i="5"/>
  <c r="M10760" i="5"/>
  <c r="K10752" i="5"/>
  <c r="K10755" i="5"/>
  <c r="K10758" i="5"/>
  <c r="K10761" i="5"/>
  <c r="L10752" i="5"/>
  <c r="L10755" i="5"/>
  <c r="L10758" i="5"/>
  <c r="L10761" i="5"/>
  <c r="M10752" i="5"/>
  <c r="M10755" i="5"/>
  <c r="M10758" i="5"/>
  <c r="M10761" i="5"/>
  <c r="M10762" i="5"/>
  <c r="M10759" i="5"/>
  <c r="K10753" i="5"/>
  <c r="K10756" i="5"/>
  <c r="K10759" i="5"/>
  <c r="K10762" i="5"/>
  <c r="L10753" i="5"/>
  <c r="L10756" i="5"/>
  <c r="L10759" i="5"/>
  <c r="L10762" i="5"/>
  <c r="M10756" i="5"/>
  <c r="M10749" i="5"/>
  <c r="M10746" i="5"/>
  <c r="M10743" i="5"/>
  <c r="M10740" i="5"/>
  <c r="M10737" i="5"/>
  <c r="M10734" i="5"/>
  <c r="M10731" i="5"/>
  <c r="M10728" i="5"/>
  <c r="M10725" i="5"/>
  <c r="M10722" i="5"/>
  <c r="M10719" i="5"/>
  <c r="M10716" i="5"/>
  <c r="M10713" i="5"/>
  <c r="M10710" i="5"/>
  <c r="M10707" i="5"/>
  <c r="M10704" i="5"/>
  <c r="M10701" i="5"/>
  <c r="M10698" i="5"/>
  <c r="M10695" i="5"/>
  <c r="M10692" i="5"/>
  <c r="M10689" i="5"/>
  <c r="M10686" i="5"/>
  <c r="M10683" i="5"/>
  <c r="M10680" i="5"/>
  <c r="M10677" i="5"/>
  <c r="M10674" i="5"/>
  <c r="M10671" i="5"/>
  <c r="M10668" i="5"/>
  <c r="M10665" i="5"/>
  <c r="M10662" i="5"/>
  <c r="M10659" i="5"/>
  <c r="M10656" i="5"/>
  <c r="M10653" i="5"/>
  <c r="M10650" i="5"/>
  <c r="M10647" i="5"/>
  <c r="M10644" i="5"/>
  <c r="M10641" i="5"/>
  <c r="M10638" i="5"/>
  <c r="M10635" i="5"/>
  <c r="M10632" i="5"/>
  <c r="M10629" i="5"/>
  <c r="M10626" i="5"/>
  <c r="M10623" i="5"/>
  <c r="M10620" i="5"/>
  <c r="M10617" i="5"/>
  <c r="M10614" i="5"/>
  <c r="M10611" i="5"/>
  <c r="M10608" i="5"/>
  <c r="M10605" i="5"/>
  <c r="M10602" i="5"/>
  <c r="M10599" i="5"/>
  <c r="M10596" i="5"/>
  <c r="M10593" i="5"/>
  <c r="M10590" i="5"/>
  <c r="M10587" i="5"/>
  <c r="M10584" i="5"/>
  <c r="M10581" i="5"/>
  <c r="M10578" i="5"/>
  <c r="M10575" i="5"/>
  <c r="M10572" i="5"/>
  <c r="M10569" i="5"/>
  <c r="M10566" i="5"/>
  <c r="M10563" i="5"/>
  <c r="M10560" i="5"/>
  <c r="L10749" i="5"/>
  <c r="L10746" i="5"/>
  <c r="L10743" i="5"/>
  <c r="L10740" i="5"/>
  <c r="L10737" i="5"/>
  <c r="L10734" i="5"/>
  <c r="L10731" i="5"/>
  <c r="L10728" i="5"/>
  <c r="L10725" i="5"/>
  <c r="L10722" i="5"/>
  <c r="L10719" i="5"/>
  <c r="L10716" i="5"/>
  <c r="L10713" i="5"/>
  <c r="L10710" i="5"/>
  <c r="L10707" i="5"/>
  <c r="L10704" i="5"/>
  <c r="L10701" i="5"/>
  <c r="L10698" i="5"/>
  <c r="L10695" i="5"/>
  <c r="L10692" i="5"/>
  <c r="L10689" i="5"/>
  <c r="L10686" i="5"/>
  <c r="L10683" i="5"/>
  <c r="L10680" i="5"/>
  <c r="L10677" i="5"/>
  <c r="L10674" i="5"/>
  <c r="L10671" i="5"/>
  <c r="L10668" i="5"/>
  <c r="L10665" i="5"/>
  <c r="L10662" i="5"/>
  <c r="L10659" i="5"/>
  <c r="L10656" i="5"/>
  <c r="L10653" i="5"/>
  <c r="L10650" i="5"/>
  <c r="L10647" i="5"/>
  <c r="L10644" i="5"/>
  <c r="L10641" i="5"/>
  <c r="L10638" i="5"/>
  <c r="L10635" i="5"/>
  <c r="L10632" i="5"/>
  <c r="L10629" i="5"/>
  <c r="L10626" i="5"/>
  <c r="L10623" i="5"/>
  <c r="L10620" i="5"/>
  <c r="L10617" i="5"/>
  <c r="L10614" i="5"/>
  <c r="L10611" i="5"/>
  <c r="L10608" i="5"/>
  <c r="L10605" i="5"/>
  <c r="L10602" i="5"/>
  <c r="L10599" i="5"/>
  <c r="L10596" i="5"/>
  <c r="L10593" i="5"/>
  <c r="L10590" i="5"/>
  <c r="L10587" i="5"/>
  <c r="L10584" i="5"/>
  <c r="L10581" i="5"/>
  <c r="L10578" i="5"/>
  <c r="L10575" i="5"/>
  <c r="L10572" i="5"/>
  <c r="L10569" i="5"/>
  <c r="L10566" i="5"/>
  <c r="L10563" i="5"/>
  <c r="L10560" i="5"/>
  <c r="L10557" i="5"/>
  <c r="L10554" i="5"/>
  <c r="L10551" i="5"/>
  <c r="L10548" i="5"/>
  <c r="L10545" i="5"/>
  <c r="L10542" i="5"/>
  <c r="L10539" i="5"/>
  <c r="L10536" i="5"/>
  <c r="L10533" i="5"/>
  <c r="L10530" i="5"/>
  <c r="L10527" i="5"/>
  <c r="L10524" i="5"/>
  <c r="L10521" i="5"/>
  <c r="L10518" i="5"/>
  <c r="L10515" i="5"/>
  <c r="L10512" i="5"/>
  <c r="L10509" i="5"/>
  <c r="L10506" i="5"/>
  <c r="L10503" i="5"/>
  <c r="L10500" i="5"/>
  <c r="L10497" i="5"/>
  <c r="K10749" i="5"/>
  <c r="K10746" i="5"/>
  <c r="K10743" i="5"/>
  <c r="K10740" i="5"/>
  <c r="K10737" i="5"/>
  <c r="K10734" i="5"/>
  <c r="K10731" i="5"/>
  <c r="K10728" i="5"/>
  <c r="K10725" i="5"/>
  <c r="K10722" i="5"/>
  <c r="K10719" i="5"/>
  <c r="K10716" i="5"/>
  <c r="K10713" i="5"/>
  <c r="K10710" i="5"/>
  <c r="K10707" i="5"/>
  <c r="K10704" i="5"/>
  <c r="K10701" i="5"/>
  <c r="K10698" i="5"/>
  <c r="K10695" i="5"/>
  <c r="K10692" i="5"/>
  <c r="K10689" i="5"/>
  <c r="K10686" i="5"/>
  <c r="K10683" i="5"/>
  <c r="K10680" i="5"/>
  <c r="K10677" i="5"/>
  <c r="K10674" i="5"/>
  <c r="K10671" i="5"/>
  <c r="K10668" i="5"/>
  <c r="K10665" i="5"/>
  <c r="K10662" i="5"/>
  <c r="K10659" i="5"/>
  <c r="K10656" i="5"/>
  <c r="K10653" i="5"/>
  <c r="K10650" i="5"/>
  <c r="K10647" i="5"/>
  <c r="K10644" i="5"/>
  <c r="K10641" i="5"/>
  <c r="K10638" i="5"/>
  <c r="K10635" i="5"/>
  <c r="K10632" i="5"/>
  <c r="K10629" i="5"/>
  <c r="K10626" i="5"/>
  <c r="K10623" i="5"/>
  <c r="K10620" i="5"/>
  <c r="K10617" i="5"/>
  <c r="K10614" i="5"/>
  <c r="K10611" i="5"/>
  <c r="K10608" i="5"/>
  <c r="K10605" i="5"/>
  <c r="K10602" i="5"/>
  <c r="K10599" i="5"/>
  <c r="K10596" i="5"/>
  <c r="K10593" i="5"/>
  <c r="K10590" i="5"/>
  <c r="K10587" i="5"/>
  <c r="K10584" i="5"/>
  <c r="K10581" i="5"/>
  <c r="K10578" i="5"/>
  <c r="K10575" i="5"/>
  <c r="K10572" i="5"/>
  <c r="K10569" i="5"/>
  <c r="K10566" i="5"/>
  <c r="K10563" i="5"/>
  <c r="K10560" i="5"/>
  <c r="K10557" i="5"/>
  <c r="K10554" i="5"/>
  <c r="K10551" i="5"/>
  <c r="K10548" i="5"/>
  <c r="K10545" i="5"/>
  <c r="K10542" i="5"/>
  <c r="K10539" i="5"/>
  <c r="K10536" i="5"/>
  <c r="K10533" i="5"/>
  <c r="K10530" i="5"/>
  <c r="K10527" i="5"/>
  <c r="K10524" i="5"/>
  <c r="K10521" i="5"/>
  <c r="K10518" i="5"/>
  <c r="K10515" i="5"/>
  <c r="K10512" i="5"/>
  <c r="K10509" i="5"/>
  <c r="K10506" i="5"/>
  <c r="K10503" i="5"/>
  <c r="M10748" i="5"/>
  <c r="M10745" i="5"/>
  <c r="M10742" i="5"/>
  <c r="M10739" i="5"/>
  <c r="M10736" i="5"/>
  <c r="M10733" i="5"/>
  <c r="M10730" i="5"/>
  <c r="M10727" i="5"/>
  <c r="M10724" i="5"/>
  <c r="M10721" i="5"/>
  <c r="M10718" i="5"/>
  <c r="M10715" i="5"/>
  <c r="M10712" i="5"/>
  <c r="M10709" i="5"/>
  <c r="M10706" i="5"/>
  <c r="M10703" i="5"/>
  <c r="M10700" i="5"/>
  <c r="M10697" i="5"/>
  <c r="M10694" i="5"/>
  <c r="M10691" i="5"/>
  <c r="M10688" i="5"/>
  <c r="M10685" i="5"/>
  <c r="M10682" i="5"/>
  <c r="M10679" i="5"/>
  <c r="M10676" i="5"/>
  <c r="M10673" i="5"/>
  <c r="M10670" i="5"/>
  <c r="M10667" i="5"/>
  <c r="M10664" i="5"/>
  <c r="M10661" i="5"/>
  <c r="M10658" i="5"/>
  <c r="M10655" i="5"/>
  <c r="M10652" i="5"/>
  <c r="M10649" i="5"/>
  <c r="M10646" i="5"/>
  <c r="M10643" i="5"/>
  <c r="M10640" i="5"/>
  <c r="M10637" i="5"/>
  <c r="M10634" i="5"/>
  <c r="M10631" i="5"/>
  <c r="M10628" i="5"/>
  <c r="M10625" i="5"/>
  <c r="M10622" i="5"/>
  <c r="M10619" i="5"/>
  <c r="M10616" i="5"/>
  <c r="M10613" i="5"/>
  <c r="M10610" i="5"/>
  <c r="M10607" i="5"/>
  <c r="M10604" i="5"/>
  <c r="M10601" i="5"/>
  <c r="M10598" i="5"/>
  <c r="M10595" i="5"/>
  <c r="M10592" i="5"/>
  <c r="M10589" i="5"/>
  <c r="M10586" i="5"/>
  <c r="M10583" i="5"/>
  <c r="M10580" i="5"/>
  <c r="M10577" i="5"/>
  <c r="M10574" i="5"/>
  <c r="M10571" i="5"/>
  <c r="M10568" i="5"/>
  <c r="M10565" i="5"/>
  <c r="M10562" i="5"/>
  <c r="M10559" i="5"/>
  <c r="M10556" i="5"/>
  <c r="M10553" i="5"/>
  <c r="M10550" i="5"/>
  <c r="M10547" i="5"/>
  <c r="M10544" i="5"/>
  <c r="M10541" i="5"/>
  <c r="M10538" i="5"/>
  <c r="L10748" i="5"/>
  <c r="L10745" i="5"/>
  <c r="L10742" i="5"/>
  <c r="L10739" i="5"/>
  <c r="L10736" i="5"/>
  <c r="L10733" i="5"/>
  <c r="L10730" i="5"/>
  <c r="L10727" i="5"/>
  <c r="L10724" i="5"/>
  <c r="L10721" i="5"/>
  <c r="L10718" i="5"/>
  <c r="L10715" i="5"/>
  <c r="L10712" i="5"/>
  <c r="L10709" i="5"/>
  <c r="L10706" i="5"/>
  <c r="L10703" i="5"/>
  <c r="L10700" i="5"/>
  <c r="L10697" i="5"/>
  <c r="L10694" i="5"/>
  <c r="L10691" i="5"/>
  <c r="L10688" i="5"/>
  <c r="L10685" i="5"/>
  <c r="L10682" i="5"/>
  <c r="L10679" i="5"/>
  <c r="L10676" i="5"/>
  <c r="L10673" i="5"/>
  <c r="L10670" i="5"/>
  <c r="L10667" i="5"/>
  <c r="L10664" i="5"/>
  <c r="L10661" i="5"/>
  <c r="L10658" i="5"/>
  <c r="L10655" i="5"/>
  <c r="L10652" i="5"/>
  <c r="L10649" i="5"/>
  <c r="L10646" i="5"/>
  <c r="L10643" i="5"/>
  <c r="L10640" i="5"/>
  <c r="L10637" i="5"/>
  <c r="L10634" i="5"/>
  <c r="L10631" i="5"/>
  <c r="L10628" i="5"/>
  <c r="L10625" i="5"/>
  <c r="L10622" i="5"/>
  <c r="L10619" i="5"/>
  <c r="L10616" i="5"/>
  <c r="L10613" i="5"/>
  <c r="L10610" i="5"/>
  <c r="L10607" i="5"/>
  <c r="L10604" i="5"/>
  <c r="L10601" i="5"/>
  <c r="L10598" i="5"/>
  <c r="L10595" i="5"/>
  <c r="L10592" i="5"/>
  <c r="L10589" i="5"/>
  <c r="L10586" i="5"/>
  <c r="L10583" i="5"/>
  <c r="L10580" i="5"/>
  <c r="L10577" i="5"/>
  <c r="L10574" i="5"/>
  <c r="L10571" i="5"/>
  <c r="L10568" i="5"/>
  <c r="L10565" i="5"/>
  <c r="L10562" i="5"/>
  <c r="L10559" i="5"/>
  <c r="L10556" i="5"/>
  <c r="L10553" i="5"/>
  <c r="L10550" i="5"/>
  <c r="L10547" i="5"/>
  <c r="L10544" i="5"/>
  <c r="L10541" i="5"/>
  <c r="L10538" i="5"/>
  <c r="L10535" i="5"/>
  <c r="L10532" i="5"/>
  <c r="L10529" i="5"/>
  <c r="K10748" i="5"/>
  <c r="K10745" i="5"/>
  <c r="K10742" i="5"/>
  <c r="K10739" i="5"/>
  <c r="K10736" i="5"/>
  <c r="K10733" i="5"/>
  <c r="K10730" i="5"/>
  <c r="K10727" i="5"/>
  <c r="K10724" i="5"/>
  <c r="K10721" i="5"/>
  <c r="K10718" i="5"/>
  <c r="K10715" i="5"/>
  <c r="K10712" i="5"/>
  <c r="K10709" i="5"/>
  <c r="K10706" i="5"/>
  <c r="K10703" i="5"/>
  <c r="K10700" i="5"/>
  <c r="K10697" i="5"/>
  <c r="K10694" i="5"/>
  <c r="K10691" i="5"/>
  <c r="K10688" i="5"/>
  <c r="K10685" i="5"/>
  <c r="K10682" i="5"/>
  <c r="K10679" i="5"/>
  <c r="K10676" i="5"/>
  <c r="K10673" i="5"/>
  <c r="K10670" i="5"/>
  <c r="K10667" i="5"/>
  <c r="K10664" i="5"/>
  <c r="K10661" i="5"/>
  <c r="K10658" i="5"/>
  <c r="K10655" i="5"/>
  <c r="K10652" i="5"/>
  <c r="K10649" i="5"/>
  <c r="K10646" i="5"/>
  <c r="K10643" i="5"/>
  <c r="K10640" i="5"/>
  <c r="K10637" i="5"/>
  <c r="K10634" i="5"/>
  <c r="K10631" i="5"/>
  <c r="K10628" i="5"/>
  <c r="K10625" i="5"/>
  <c r="K10622" i="5"/>
  <c r="K10619" i="5"/>
  <c r="K10616" i="5"/>
  <c r="K10613" i="5"/>
  <c r="K10610" i="5"/>
  <c r="K10607" i="5"/>
  <c r="K10604" i="5"/>
  <c r="K10601" i="5"/>
  <c r="K10598" i="5"/>
  <c r="K10595" i="5"/>
  <c r="K10592" i="5"/>
  <c r="K10589" i="5"/>
  <c r="K10586" i="5"/>
  <c r="K10583" i="5"/>
  <c r="K10580" i="5"/>
  <c r="K10577" i="5"/>
  <c r="K10574" i="5"/>
  <c r="K10571" i="5"/>
  <c r="K10568" i="5"/>
  <c r="K10565" i="5"/>
  <c r="K10562" i="5"/>
  <c r="K10559" i="5"/>
  <c r="K10556" i="5"/>
  <c r="K10553" i="5"/>
  <c r="K10550" i="5"/>
  <c r="K10547" i="5"/>
  <c r="K10544" i="5"/>
  <c r="K10541" i="5"/>
  <c r="K10538" i="5"/>
  <c r="K10535" i="5"/>
  <c r="K10532" i="5"/>
  <c r="K10529" i="5"/>
  <c r="K10526" i="5"/>
  <c r="K10523" i="5"/>
  <c r="K10520" i="5"/>
  <c r="M10747" i="5"/>
  <c r="M10744" i="5"/>
  <c r="M10741" i="5"/>
  <c r="M10738" i="5"/>
  <c r="M10735" i="5"/>
  <c r="M10732" i="5"/>
  <c r="M10729" i="5"/>
  <c r="M10726" i="5"/>
  <c r="M10723" i="5"/>
  <c r="M10720" i="5"/>
  <c r="M10717" i="5"/>
  <c r="M10714" i="5"/>
  <c r="M10711" i="5"/>
  <c r="M10708" i="5"/>
  <c r="M10705" i="5"/>
  <c r="M10702" i="5"/>
  <c r="M10699" i="5"/>
  <c r="M10696" i="5"/>
  <c r="M10693" i="5"/>
  <c r="M10690" i="5"/>
  <c r="M10687" i="5"/>
  <c r="M10684" i="5"/>
  <c r="M10681" i="5"/>
  <c r="M10678" i="5"/>
  <c r="M10675" i="5"/>
  <c r="M10672" i="5"/>
  <c r="M10669" i="5"/>
  <c r="M10666" i="5"/>
  <c r="M10663" i="5"/>
  <c r="M10660" i="5"/>
  <c r="M10657" i="5"/>
  <c r="M10654" i="5"/>
  <c r="M10651" i="5"/>
  <c r="M10648" i="5"/>
  <c r="M10645" i="5"/>
  <c r="M10642" i="5"/>
  <c r="M10639" i="5"/>
  <c r="M10636" i="5"/>
  <c r="M10633" i="5"/>
  <c r="M10630" i="5"/>
  <c r="M10627" i="5"/>
  <c r="M10624" i="5"/>
  <c r="M10621" i="5"/>
  <c r="M10618" i="5"/>
  <c r="M10615" i="5"/>
  <c r="M10612" i="5"/>
  <c r="M10609" i="5"/>
  <c r="M10606" i="5"/>
  <c r="M10603" i="5"/>
  <c r="M10600" i="5"/>
  <c r="M10597" i="5"/>
  <c r="M10594" i="5"/>
  <c r="M10591" i="5"/>
  <c r="M10588" i="5"/>
  <c r="M10585" i="5"/>
  <c r="M10582" i="5"/>
  <c r="M10579" i="5"/>
  <c r="M10576" i="5"/>
  <c r="M10573" i="5"/>
  <c r="M10570" i="5"/>
  <c r="M10567" i="5"/>
  <c r="M10564" i="5"/>
  <c r="M10561" i="5"/>
  <c r="M10558" i="5"/>
  <c r="M10555" i="5"/>
  <c r="M10552" i="5"/>
  <c r="M10549" i="5"/>
  <c r="M10546" i="5"/>
  <c r="M10543" i="5"/>
  <c r="M10540" i="5"/>
  <c r="M10537" i="5"/>
  <c r="M10534" i="5"/>
  <c r="M10531" i="5"/>
  <c r="M10528" i="5"/>
  <c r="M10525" i="5"/>
  <c r="M10522" i="5"/>
  <c r="M10519" i="5"/>
  <c r="M10516" i="5"/>
  <c r="M10513" i="5"/>
  <c r="M10510" i="5"/>
  <c r="M10507" i="5"/>
  <c r="M10504" i="5"/>
  <c r="M10501" i="5"/>
  <c r="M10498" i="5"/>
  <c r="M10495" i="5"/>
  <c r="L10747" i="5"/>
  <c r="L10744" i="5"/>
  <c r="L10741" i="5"/>
  <c r="L10738" i="5"/>
  <c r="L10735" i="5"/>
  <c r="L10732" i="5"/>
  <c r="L10729" i="5"/>
  <c r="L10726" i="5"/>
  <c r="L10723" i="5"/>
  <c r="L10720" i="5"/>
  <c r="L10717" i="5"/>
  <c r="L10714" i="5"/>
  <c r="L10711" i="5"/>
  <c r="L10708" i="5"/>
  <c r="L10705" i="5"/>
  <c r="L10702" i="5"/>
  <c r="L10699" i="5"/>
  <c r="L10696" i="5"/>
  <c r="L10693" i="5"/>
  <c r="L10690" i="5"/>
  <c r="L10687" i="5"/>
  <c r="L10684" i="5"/>
  <c r="L10681" i="5"/>
  <c r="L10678" i="5"/>
  <c r="L10675" i="5"/>
  <c r="L10672" i="5"/>
  <c r="L10669" i="5"/>
  <c r="L10666" i="5"/>
  <c r="L10663" i="5"/>
  <c r="L10660" i="5"/>
  <c r="L10657" i="5"/>
  <c r="L10654" i="5"/>
  <c r="L10651" i="5"/>
  <c r="L10648" i="5"/>
  <c r="L10645" i="5"/>
  <c r="L10642" i="5"/>
  <c r="L10639" i="5"/>
  <c r="L10636" i="5"/>
  <c r="L10633" i="5"/>
  <c r="L10630" i="5"/>
  <c r="L10627" i="5"/>
  <c r="L10624" i="5"/>
  <c r="L10621" i="5"/>
  <c r="L10618" i="5"/>
  <c r="L10615" i="5"/>
  <c r="L10612" i="5"/>
  <c r="L10609" i="5"/>
  <c r="L10606" i="5"/>
  <c r="L10603" i="5"/>
  <c r="L10600" i="5"/>
  <c r="L10597" i="5"/>
  <c r="L10594" i="5"/>
  <c r="L10591" i="5"/>
  <c r="L10588" i="5"/>
  <c r="L10585" i="5"/>
  <c r="L10582" i="5"/>
  <c r="L10579" i="5"/>
  <c r="L10576" i="5"/>
  <c r="L10573" i="5"/>
  <c r="L10570" i="5"/>
  <c r="L10567" i="5"/>
  <c r="L10564" i="5"/>
  <c r="L10561" i="5"/>
  <c r="L10558" i="5"/>
  <c r="L10555" i="5"/>
  <c r="L10552" i="5"/>
  <c r="L10549" i="5"/>
  <c r="L10546" i="5"/>
  <c r="L10543" i="5"/>
  <c r="L10540" i="5"/>
  <c r="L10537" i="5"/>
  <c r="L10534" i="5"/>
  <c r="L10531" i="5"/>
  <c r="L10528" i="5"/>
  <c r="L10525" i="5"/>
  <c r="L10522" i="5"/>
  <c r="M10532" i="5"/>
  <c r="M10526" i="5"/>
  <c r="M10521" i="5"/>
  <c r="K10517" i="5"/>
  <c r="K10513" i="5"/>
  <c r="K10505" i="5"/>
  <c r="K10501" i="5"/>
  <c r="M10497" i="5"/>
  <c r="K10494" i="5"/>
  <c r="K10491" i="5"/>
  <c r="K10488" i="5"/>
  <c r="K10485" i="5"/>
  <c r="K10482" i="5"/>
  <c r="K10479" i="5"/>
  <c r="K10476" i="5"/>
  <c r="K10473" i="5"/>
  <c r="K10470" i="5"/>
  <c r="K10467" i="5"/>
  <c r="K10464" i="5"/>
  <c r="K10461" i="5"/>
  <c r="K10458" i="5"/>
  <c r="K10455" i="5"/>
  <c r="K10452" i="5"/>
  <c r="K10449" i="5"/>
  <c r="K10446" i="5"/>
  <c r="K10443" i="5"/>
  <c r="K10440" i="5"/>
  <c r="K10437" i="5"/>
  <c r="K10434" i="5"/>
  <c r="K10431" i="5"/>
  <c r="K10428" i="5"/>
  <c r="K10425" i="5"/>
  <c r="K10422" i="5"/>
  <c r="K10419" i="5"/>
  <c r="K10416" i="5"/>
  <c r="K10413" i="5"/>
  <c r="K10410" i="5"/>
  <c r="K10407" i="5"/>
  <c r="K10404" i="5"/>
  <c r="K10401" i="5"/>
  <c r="K10398" i="5"/>
  <c r="K10395" i="5"/>
  <c r="K10392" i="5"/>
  <c r="K10389" i="5"/>
  <c r="K10386" i="5"/>
  <c r="K10383" i="5"/>
  <c r="K10380" i="5"/>
  <c r="K10377" i="5"/>
  <c r="K10374" i="5"/>
  <c r="K10371" i="5"/>
  <c r="K10368" i="5"/>
  <c r="K10365" i="5"/>
  <c r="K10362" i="5"/>
  <c r="K10359" i="5"/>
  <c r="K10356" i="5"/>
  <c r="K10353" i="5"/>
  <c r="K10350" i="5"/>
  <c r="K10347" i="5"/>
  <c r="K10344" i="5"/>
  <c r="K10341" i="5"/>
  <c r="K10338" i="5"/>
  <c r="K10335" i="5"/>
  <c r="K10332" i="5"/>
  <c r="K10329" i="5"/>
  <c r="K10326" i="5"/>
  <c r="K10323" i="5"/>
  <c r="K10320" i="5"/>
  <c r="K10317" i="5"/>
  <c r="K10314" i="5"/>
  <c r="K10311" i="5"/>
  <c r="K10308" i="5"/>
  <c r="K10305" i="5"/>
  <c r="K10302" i="5"/>
  <c r="K10299" i="5"/>
  <c r="K10296" i="5"/>
  <c r="K10552" i="5"/>
  <c r="M10545" i="5"/>
  <c r="L10526" i="5"/>
  <c r="M10508" i="5"/>
  <c r="K10497" i="5"/>
  <c r="K10537" i="5"/>
  <c r="K10531" i="5"/>
  <c r="M10520" i="5"/>
  <c r="L10516" i="5"/>
  <c r="M10512" i="5"/>
  <c r="L10508" i="5"/>
  <c r="L10504" i="5"/>
  <c r="M10500" i="5"/>
  <c r="M10493" i="5"/>
  <c r="M10490" i="5"/>
  <c r="M10487" i="5"/>
  <c r="M10484" i="5"/>
  <c r="M10481" i="5"/>
  <c r="M10478" i="5"/>
  <c r="M10475" i="5"/>
  <c r="M10472" i="5"/>
  <c r="M10469" i="5"/>
  <c r="M10466" i="5"/>
  <c r="M10463" i="5"/>
  <c r="M10460" i="5"/>
  <c r="M10457" i="5"/>
  <c r="M10454" i="5"/>
  <c r="M10451" i="5"/>
  <c r="M10448" i="5"/>
  <c r="M10445" i="5"/>
  <c r="M10442" i="5"/>
  <c r="M10439" i="5"/>
  <c r="M10436" i="5"/>
  <c r="M10433" i="5"/>
  <c r="M10430" i="5"/>
  <c r="M10427" i="5"/>
  <c r="M10424" i="5"/>
  <c r="M10421" i="5"/>
  <c r="M10418" i="5"/>
  <c r="M10415" i="5"/>
  <c r="M10412" i="5"/>
  <c r="M10409" i="5"/>
  <c r="M10406" i="5"/>
  <c r="M10403" i="5"/>
  <c r="M10400" i="5"/>
  <c r="M10397" i="5"/>
  <c r="M10394" i="5"/>
  <c r="M10391" i="5"/>
  <c r="M10388" i="5"/>
  <c r="M10385" i="5"/>
  <c r="M10382" i="5"/>
  <c r="M10379" i="5"/>
  <c r="M10376" i="5"/>
  <c r="M10373" i="5"/>
  <c r="M10370" i="5"/>
  <c r="M10367" i="5"/>
  <c r="M10364" i="5"/>
  <c r="M10361" i="5"/>
  <c r="M10358" i="5"/>
  <c r="M10355" i="5"/>
  <c r="M10352" i="5"/>
  <c r="M10349" i="5"/>
  <c r="M10346" i="5"/>
  <c r="M10343" i="5"/>
  <c r="M10340" i="5"/>
  <c r="M10337" i="5"/>
  <c r="M10334" i="5"/>
  <c r="M10331" i="5"/>
  <c r="M10328" i="5"/>
  <c r="M10325" i="5"/>
  <c r="M10322" i="5"/>
  <c r="M10319" i="5"/>
  <c r="M10316" i="5"/>
  <c r="M10313" i="5"/>
  <c r="M10310" i="5"/>
  <c r="M10307" i="5"/>
  <c r="M10304" i="5"/>
  <c r="M10301" i="5"/>
  <c r="M10298" i="5"/>
  <c r="M10295" i="5"/>
  <c r="M10292" i="5"/>
  <c r="M10289" i="5"/>
  <c r="K10747" i="5"/>
  <c r="K10738" i="5"/>
  <c r="K10729" i="5"/>
  <c r="K10720" i="5"/>
  <c r="K10711" i="5"/>
  <c r="K10702" i="5"/>
  <c r="K10693" i="5"/>
  <c r="K10684" i="5"/>
  <c r="K10675" i="5"/>
  <c r="K10666" i="5"/>
  <c r="K10657" i="5"/>
  <c r="K10648" i="5"/>
  <c r="K10639" i="5"/>
  <c r="K10630" i="5"/>
  <c r="K10621" i="5"/>
  <c r="K10612" i="5"/>
  <c r="K10603" i="5"/>
  <c r="K10594" i="5"/>
  <c r="K10585" i="5"/>
  <c r="K10576" i="5"/>
  <c r="K10567" i="5"/>
  <c r="K10558" i="5"/>
  <c r="M10551" i="5"/>
  <c r="K10525" i="5"/>
  <c r="L10520" i="5"/>
  <c r="K10516" i="5"/>
  <c r="K10508" i="5"/>
  <c r="K10504" i="5"/>
  <c r="K10500" i="5"/>
  <c r="M10496" i="5"/>
  <c r="L10493" i="5"/>
  <c r="L10490" i="5"/>
  <c r="L10487" i="5"/>
  <c r="L10484" i="5"/>
  <c r="L10481" i="5"/>
  <c r="L10478" i="5"/>
  <c r="L10475" i="5"/>
  <c r="L10472" i="5"/>
  <c r="L10469" i="5"/>
  <c r="L10466" i="5"/>
  <c r="L10463" i="5"/>
  <c r="L10460" i="5"/>
  <c r="L10457" i="5"/>
  <c r="L10454" i="5"/>
  <c r="L10451" i="5"/>
  <c r="L10448" i="5"/>
  <c r="L10445" i="5"/>
  <c r="L10442" i="5"/>
  <c r="L10439" i="5"/>
  <c r="L10436" i="5"/>
  <c r="L10433" i="5"/>
  <c r="L10430" i="5"/>
  <c r="L10427" i="5"/>
  <c r="L10424" i="5"/>
  <c r="L10421" i="5"/>
  <c r="L10418" i="5"/>
  <c r="L10415" i="5"/>
  <c r="L10412" i="5"/>
  <c r="L10409" i="5"/>
  <c r="L10406" i="5"/>
  <c r="L10403" i="5"/>
  <c r="L10400" i="5"/>
  <c r="L10397" i="5"/>
  <c r="L10394" i="5"/>
  <c r="L10391" i="5"/>
  <c r="L10388" i="5"/>
  <c r="L10385" i="5"/>
  <c r="L10382" i="5"/>
  <c r="L10379" i="5"/>
  <c r="L10376" i="5"/>
  <c r="L10373" i="5"/>
  <c r="L10370" i="5"/>
  <c r="L10367" i="5"/>
  <c r="L10364" i="5"/>
  <c r="L10361" i="5"/>
  <c r="L10358" i="5"/>
  <c r="L10355" i="5"/>
  <c r="L10352" i="5"/>
  <c r="L10349" i="5"/>
  <c r="L10346" i="5"/>
  <c r="L10343" i="5"/>
  <c r="L10340" i="5"/>
  <c r="L10337" i="5"/>
  <c r="L10334" i="5"/>
  <c r="L10331" i="5"/>
  <c r="K10543" i="5"/>
  <c r="M10536" i="5"/>
  <c r="M10530" i="5"/>
  <c r="M10511" i="5"/>
  <c r="L10496" i="5"/>
  <c r="K10493" i="5"/>
  <c r="K10490" i="5"/>
  <c r="K10487" i="5"/>
  <c r="K10484" i="5"/>
  <c r="K10481" i="5"/>
  <c r="K10478" i="5"/>
  <c r="K10475" i="5"/>
  <c r="K10472" i="5"/>
  <c r="K10469" i="5"/>
  <c r="K10466" i="5"/>
  <c r="K10463" i="5"/>
  <c r="K10460" i="5"/>
  <c r="K10457" i="5"/>
  <c r="K10454" i="5"/>
  <c r="K10451" i="5"/>
  <c r="K10448" i="5"/>
  <c r="K10445" i="5"/>
  <c r="K10442" i="5"/>
  <c r="K10439" i="5"/>
  <c r="K10436" i="5"/>
  <c r="K10433" i="5"/>
  <c r="K10430" i="5"/>
  <c r="K10427" i="5"/>
  <c r="K10424" i="5"/>
  <c r="K10421" i="5"/>
  <c r="K10418" i="5"/>
  <c r="K10415" i="5"/>
  <c r="K10412" i="5"/>
  <c r="K10409" i="5"/>
  <c r="K10406" i="5"/>
  <c r="K10403" i="5"/>
  <c r="K10400" i="5"/>
  <c r="K10397" i="5"/>
  <c r="K10394" i="5"/>
  <c r="K10391" i="5"/>
  <c r="K10388" i="5"/>
  <c r="K10385" i="5"/>
  <c r="K10382" i="5"/>
  <c r="K10379" i="5"/>
  <c r="K10376" i="5"/>
  <c r="K10373" i="5"/>
  <c r="K10370" i="5"/>
  <c r="K10367" i="5"/>
  <c r="K10364" i="5"/>
  <c r="K10361" i="5"/>
  <c r="K10358" i="5"/>
  <c r="K10355" i="5"/>
  <c r="K10352" i="5"/>
  <c r="K10349" i="5"/>
  <c r="K10346" i="5"/>
  <c r="K10343" i="5"/>
  <c r="K10340" i="5"/>
  <c r="K10337" i="5"/>
  <c r="K10334" i="5"/>
  <c r="K10331" i="5"/>
  <c r="K10328" i="5"/>
  <c r="K10325" i="5"/>
  <c r="K10322" i="5"/>
  <c r="K10319" i="5"/>
  <c r="K10316" i="5"/>
  <c r="K10313" i="5"/>
  <c r="K10310" i="5"/>
  <c r="K10307" i="5"/>
  <c r="K10304" i="5"/>
  <c r="K10301" i="5"/>
  <c r="K10298" i="5"/>
  <c r="K10295" i="5"/>
  <c r="K10292" i="5"/>
  <c r="M10557" i="5"/>
  <c r="M10524" i="5"/>
  <c r="L10519" i="5"/>
  <c r="M10515" i="5"/>
  <c r="L10511" i="5"/>
  <c r="L10507" i="5"/>
  <c r="M10503" i="5"/>
  <c r="M10499" i="5"/>
  <c r="K10496" i="5"/>
  <c r="K10549" i="5"/>
  <c r="M10542" i="5"/>
  <c r="M10535" i="5"/>
  <c r="M10529" i="5"/>
  <c r="K10519" i="5"/>
  <c r="K10511" i="5"/>
  <c r="K10507" i="5"/>
  <c r="L10499" i="5"/>
  <c r="M10492" i="5"/>
  <c r="M10489" i="5"/>
  <c r="M10486" i="5"/>
  <c r="M10483" i="5"/>
  <c r="M10480" i="5"/>
  <c r="M10477" i="5"/>
  <c r="M10474" i="5"/>
  <c r="M10471" i="5"/>
  <c r="M10468" i="5"/>
  <c r="M10465" i="5"/>
  <c r="M10462" i="5"/>
  <c r="M10459" i="5"/>
  <c r="M10456" i="5"/>
  <c r="M10453" i="5"/>
  <c r="M10450" i="5"/>
  <c r="M10447" i="5"/>
  <c r="M10444" i="5"/>
  <c r="M10441" i="5"/>
  <c r="M10438" i="5"/>
  <c r="M10435" i="5"/>
  <c r="M10432" i="5"/>
  <c r="M10429" i="5"/>
  <c r="M10426" i="5"/>
  <c r="M10423" i="5"/>
  <c r="M10420" i="5"/>
  <c r="M10417" i="5"/>
  <c r="M10414" i="5"/>
  <c r="M10411" i="5"/>
  <c r="M10408" i="5"/>
  <c r="M10405" i="5"/>
  <c r="M10402" i="5"/>
  <c r="M10399" i="5"/>
  <c r="M10396" i="5"/>
  <c r="M10393" i="5"/>
  <c r="M10390" i="5"/>
  <c r="M10387" i="5"/>
  <c r="M10384" i="5"/>
  <c r="M10381" i="5"/>
  <c r="M10378" i="5"/>
  <c r="M10375" i="5"/>
  <c r="M10372" i="5"/>
  <c r="M10369" i="5"/>
  <c r="M10366" i="5"/>
  <c r="M10363" i="5"/>
  <c r="M10360" i="5"/>
  <c r="M10357" i="5"/>
  <c r="M10354" i="5"/>
  <c r="M10351" i="5"/>
  <c r="M10348" i="5"/>
  <c r="M10345" i="5"/>
  <c r="M10342" i="5"/>
  <c r="M10339" i="5"/>
  <c r="M10336" i="5"/>
  <c r="M10333" i="5"/>
  <c r="M10330" i="5"/>
  <c r="M10327" i="5"/>
  <c r="M10324" i="5"/>
  <c r="M10321" i="5"/>
  <c r="M10318" i="5"/>
  <c r="M10315" i="5"/>
  <c r="M10312" i="5"/>
  <c r="M10309" i="5"/>
  <c r="M10306" i="5"/>
  <c r="M10303" i="5"/>
  <c r="K10744" i="5"/>
  <c r="K10735" i="5"/>
  <c r="K10726" i="5"/>
  <c r="K10717" i="5"/>
  <c r="K10708" i="5"/>
  <c r="K10699" i="5"/>
  <c r="K10690" i="5"/>
  <c r="K10681" i="5"/>
  <c r="K10672" i="5"/>
  <c r="K10663" i="5"/>
  <c r="K10654" i="5"/>
  <c r="K10645" i="5"/>
  <c r="K10636" i="5"/>
  <c r="K10627" i="5"/>
  <c r="K10618" i="5"/>
  <c r="K10609" i="5"/>
  <c r="K10600" i="5"/>
  <c r="K10591" i="5"/>
  <c r="K10582" i="5"/>
  <c r="K10573" i="5"/>
  <c r="K10564" i="5"/>
  <c r="M10523" i="5"/>
  <c r="M10514" i="5"/>
  <c r="M10502" i="5"/>
  <c r="K10499" i="5"/>
  <c r="L10495" i="5"/>
  <c r="L10492" i="5"/>
  <c r="L10489" i="5"/>
  <c r="L10486" i="5"/>
  <c r="L10483" i="5"/>
  <c r="L10480" i="5"/>
  <c r="L10477" i="5"/>
  <c r="L10474" i="5"/>
  <c r="L10471" i="5"/>
  <c r="L10468" i="5"/>
  <c r="L10465" i="5"/>
  <c r="L10462" i="5"/>
  <c r="L10459" i="5"/>
  <c r="L10456" i="5"/>
  <c r="L10453" i="5"/>
  <c r="L10450" i="5"/>
  <c r="L10447" i="5"/>
  <c r="L10444" i="5"/>
  <c r="L10441" i="5"/>
  <c r="L10438" i="5"/>
  <c r="L10435" i="5"/>
  <c r="L10432" i="5"/>
  <c r="L10429" i="5"/>
  <c r="L10426" i="5"/>
  <c r="L10423" i="5"/>
  <c r="L10420" i="5"/>
  <c r="L10417" i="5"/>
  <c r="L10414" i="5"/>
  <c r="L10411" i="5"/>
  <c r="L10408" i="5"/>
  <c r="L10405" i="5"/>
  <c r="L10402" i="5"/>
  <c r="L10399" i="5"/>
  <c r="L10396" i="5"/>
  <c r="L10393" i="5"/>
  <c r="L10390" i="5"/>
  <c r="L10387" i="5"/>
  <c r="L10384" i="5"/>
  <c r="L10381" i="5"/>
  <c r="L10378" i="5"/>
  <c r="L10375" i="5"/>
  <c r="L10372" i="5"/>
  <c r="L10369" i="5"/>
  <c r="L10366" i="5"/>
  <c r="L10363" i="5"/>
  <c r="L10360" i="5"/>
  <c r="L10357" i="5"/>
  <c r="L10354" i="5"/>
  <c r="L10351" i="5"/>
  <c r="L10348" i="5"/>
  <c r="L10345" i="5"/>
  <c r="L10342" i="5"/>
  <c r="L10339" i="5"/>
  <c r="K10555" i="5"/>
  <c r="M10548" i="5"/>
  <c r="K10534" i="5"/>
  <c r="K10528" i="5"/>
  <c r="L10523" i="5"/>
  <c r="M10518" i="5"/>
  <c r="L10514" i="5"/>
  <c r="L10510" i="5"/>
  <c r="M10506" i="5"/>
  <c r="L10502" i="5"/>
  <c r="K10495" i="5"/>
  <c r="K10492" i="5"/>
  <c r="K10489" i="5"/>
  <c r="K10486" i="5"/>
  <c r="K10483" i="5"/>
  <c r="K10480" i="5"/>
  <c r="K10477" i="5"/>
  <c r="K10474" i="5"/>
  <c r="K10471" i="5"/>
  <c r="K10468" i="5"/>
  <c r="K10465" i="5"/>
  <c r="K10462" i="5"/>
  <c r="K10459" i="5"/>
  <c r="K10456" i="5"/>
  <c r="K10453" i="5"/>
  <c r="K10450" i="5"/>
  <c r="K10447" i="5"/>
  <c r="K10444" i="5"/>
  <c r="K10441" i="5"/>
  <c r="K10438" i="5"/>
  <c r="K10435" i="5"/>
  <c r="K10432" i="5"/>
  <c r="K10429" i="5"/>
  <c r="K10426" i="5"/>
  <c r="K10423" i="5"/>
  <c r="K10420" i="5"/>
  <c r="K10417" i="5"/>
  <c r="K10414" i="5"/>
  <c r="K10411" i="5"/>
  <c r="K10408" i="5"/>
  <c r="K10405" i="5"/>
  <c r="K10402" i="5"/>
  <c r="K10399" i="5"/>
  <c r="K10396" i="5"/>
  <c r="K10393" i="5"/>
  <c r="K10390" i="5"/>
  <c r="K10387" i="5"/>
  <c r="K10384" i="5"/>
  <c r="K10381" i="5"/>
  <c r="K10378" i="5"/>
  <c r="K10375" i="5"/>
  <c r="K10372" i="5"/>
  <c r="K10369" i="5"/>
  <c r="K10366" i="5"/>
  <c r="K10363" i="5"/>
  <c r="K10360" i="5"/>
  <c r="K10357" i="5"/>
  <c r="K10354" i="5"/>
  <c r="K10351" i="5"/>
  <c r="K10348" i="5"/>
  <c r="K10345" i="5"/>
  <c r="K10342" i="5"/>
  <c r="K10339" i="5"/>
  <c r="K10336" i="5"/>
  <c r="K10333" i="5"/>
  <c r="K10330" i="5"/>
  <c r="K10327" i="5"/>
  <c r="K10324" i="5"/>
  <c r="K10321" i="5"/>
  <c r="K10318" i="5"/>
  <c r="K10315" i="5"/>
  <c r="K10540" i="5"/>
  <c r="K10514" i="5"/>
  <c r="K10510" i="5"/>
  <c r="K10502" i="5"/>
  <c r="L10498" i="5"/>
  <c r="M10554" i="5"/>
  <c r="M10533" i="5"/>
  <c r="M10527" i="5"/>
  <c r="K10522" i="5"/>
  <c r="M10517" i="5"/>
  <c r="M10505" i="5"/>
  <c r="K10498" i="5"/>
  <c r="M10494" i="5"/>
  <c r="M10491" i="5"/>
  <c r="M10488" i="5"/>
  <c r="M10485" i="5"/>
  <c r="M10482" i="5"/>
  <c r="M10479" i="5"/>
  <c r="M10476" i="5"/>
  <c r="M10473" i="5"/>
  <c r="M10470" i="5"/>
  <c r="M10467" i="5"/>
  <c r="M10464" i="5"/>
  <c r="M10461" i="5"/>
  <c r="M10458" i="5"/>
  <c r="M10455" i="5"/>
  <c r="M10452" i="5"/>
  <c r="M10449" i="5"/>
  <c r="M10446" i="5"/>
  <c r="M10443" i="5"/>
  <c r="M10440" i="5"/>
  <c r="M10437" i="5"/>
  <c r="M10434" i="5"/>
  <c r="M10431" i="5"/>
  <c r="M10428" i="5"/>
  <c r="M10425" i="5"/>
  <c r="M10422" i="5"/>
  <c r="M10419" i="5"/>
  <c r="M10416" i="5"/>
  <c r="M10413" i="5"/>
  <c r="M10410" i="5"/>
  <c r="M10407" i="5"/>
  <c r="M10404" i="5"/>
  <c r="M10401" i="5"/>
  <c r="M10398" i="5"/>
  <c r="M10395" i="5"/>
  <c r="M10392" i="5"/>
  <c r="M10389" i="5"/>
  <c r="M10386" i="5"/>
  <c r="M10383" i="5"/>
  <c r="M10380" i="5"/>
  <c r="M10377" i="5"/>
  <c r="M10374" i="5"/>
  <c r="M10371" i="5"/>
  <c r="M10368" i="5"/>
  <c r="M10365" i="5"/>
  <c r="M10362" i="5"/>
  <c r="M10359" i="5"/>
  <c r="M10356" i="5"/>
  <c r="M10353" i="5"/>
  <c r="M10350" i="5"/>
  <c r="M10347" i="5"/>
  <c r="M10344" i="5"/>
  <c r="M10341" i="5"/>
  <c r="M10338" i="5"/>
  <c r="M10335" i="5"/>
  <c r="M10332" i="5"/>
  <c r="M10329" i="5"/>
  <c r="M10326" i="5"/>
  <c r="M10323" i="5"/>
  <c r="M10320" i="5"/>
  <c r="M10317" i="5"/>
  <c r="M10314" i="5"/>
  <c r="M10311" i="5"/>
  <c r="M10308" i="5"/>
  <c r="M10305" i="5"/>
  <c r="M10302" i="5"/>
  <c r="M10299" i="5"/>
  <c r="M10296" i="5"/>
  <c r="L10501" i="5"/>
  <c r="L10491" i="5"/>
  <c r="L10482" i="5"/>
  <c r="L10473" i="5"/>
  <c r="L10464" i="5"/>
  <c r="L10455" i="5"/>
  <c r="L10446" i="5"/>
  <c r="L10437" i="5"/>
  <c r="L10428" i="5"/>
  <c r="L10419" i="5"/>
  <c r="L10410" i="5"/>
  <c r="L10401" i="5"/>
  <c r="L10392" i="5"/>
  <c r="L10383" i="5"/>
  <c r="L10374" i="5"/>
  <c r="L10365" i="5"/>
  <c r="L10356" i="5"/>
  <c r="L10347" i="5"/>
  <c r="L10338" i="5"/>
  <c r="L10290" i="5"/>
  <c r="K10287" i="5"/>
  <c r="K10284" i="5"/>
  <c r="K10281" i="5"/>
  <c r="K10278" i="5"/>
  <c r="K10275" i="5"/>
  <c r="K10272" i="5"/>
  <c r="K10269" i="5"/>
  <c r="K10266" i="5"/>
  <c r="K10263" i="5"/>
  <c r="K10260" i="5"/>
  <c r="K10257" i="5"/>
  <c r="K10254" i="5"/>
  <c r="K10251" i="5"/>
  <c r="K10248" i="5"/>
  <c r="K10245" i="5"/>
  <c r="K10242" i="5"/>
  <c r="K10239" i="5"/>
  <c r="K10236" i="5"/>
  <c r="K10233" i="5"/>
  <c r="K10230" i="5"/>
  <c r="K10227" i="5"/>
  <c r="K10224" i="5"/>
  <c r="K10221" i="5"/>
  <c r="K10218" i="5"/>
  <c r="K10215" i="5"/>
  <c r="K10212" i="5"/>
  <c r="K10209" i="5"/>
  <c r="K10206" i="5"/>
  <c r="K10203" i="5"/>
  <c r="K10200" i="5"/>
  <c r="K10197" i="5"/>
  <c r="K10194" i="5"/>
  <c r="K10191" i="5"/>
  <c r="K10188" i="5"/>
  <c r="K10185" i="5"/>
  <c r="K10182" i="5"/>
  <c r="K10179" i="5"/>
  <c r="K10176" i="5"/>
  <c r="K10173" i="5"/>
  <c r="K10170" i="5"/>
  <c r="K10167" i="5"/>
  <c r="K10164" i="5"/>
  <c r="K10161" i="5"/>
  <c r="K10158" i="5"/>
  <c r="K10155" i="5"/>
  <c r="K10152" i="5"/>
  <c r="K10149" i="5"/>
  <c r="K10146" i="5"/>
  <c r="K10143" i="5"/>
  <c r="K10140" i="5"/>
  <c r="K10137" i="5"/>
  <c r="K10134" i="5"/>
  <c r="K10131" i="5"/>
  <c r="K10128" i="5"/>
  <c r="K10125" i="5"/>
  <c r="K10122" i="5"/>
  <c r="K10119" i="5"/>
  <c r="K10116" i="5"/>
  <c r="K10113" i="5"/>
  <c r="K10110" i="5"/>
  <c r="K10107" i="5"/>
  <c r="K10104" i="5"/>
  <c r="K10705" i="5"/>
  <c r="K10651" i="5"/>
  <c r="K10597" i="5"/>
  <c r="L10330" i="5"/>
  <c r="L10324" i="5"/>
  <c r="L10318" i="5"/>
  <c r="L10312" i="5"/>
  <c r="L10307" i="5"/>
  <c r="L10302" i="5"/>
  <c r="M10297" i="5"/>
  <c r="M10293" i="5"/>
  <c r="K10290" i="5"/>
  <c r="M10509" i="5"/>
  <c r="K10312" i="5"/>
  <c r="L10297" i="5"/>
  <c r="L10293" i="5"/>
  <c r="M10286" i="5"/>
  <c r="M10283" i="5"/>
  <c r="M10280" i="5"/>
  <c r="M10277" i="5"/>
  <c r="M10274" i="5"/>
  <c r="M10271" i="5"/>
  <c r="M10268" i="5"/>
  <c r="M10265" i="5"/>
  <c r="M10262" i="5"/>
  <c r="M10259" i="5"/>
  <c r="M10256" i="5"/>
  <c r="M10253" i="5"/>
  <c r="M10250" i="5"/>
  <c r="M10247" i="5"/>
  <c r="M10244" i="5"/>
  <c r="M10241" i="5"/>
  <c r="M10238" i="5"/>
  <c r="M10235" i="5"/>
  <c r="M10232" i="5"/>
  <c r="M10229" i="5"/>
  <c r="M10226" i="5"/>
  <c r="M10223" i="5"/>
  <c r="M10220" i="5"/>
  <c r="M10217" i="5"/>
  <c r="M10214" i="5"/>
  <c r="M10211" i="5"/>
  <c r="M10208" i="5"/>
  <c r="M10205" i="5"/>
  <c r="M10202" i="5"/>
  <c r="M10199" i="5"/>
  <c r="M10196" i="5"/>
  <c r="M10193" i="5"/>
  <c r="M10190" i="5"/>
  <c r="M10187" i="5"/>
  <c r="M10184" i="5"/>
  <c r="M10181" i="5"/>
  <c r="M10178" i="5"/>
  <c r="M10175" i="5"/>
  <c r="M10172" i="5"/>
  <c r="M10169" i="5"/>
  <c r="M10166" i="5"/>
  <c r="M10163" i="5"/>
  <c r="M10160" i="5"/>
  <c r="M10157" i="5"/>
  <c r="M10154" i="5"/>
  <c r="M10151" i="5"/>
  <c r="M10148" i="5"/>
  <c r="M10145" i="5"/>
  <c r="M10142" i="5"/>
  <c r="M10139" i="5"/>
  <c r="M10136" i="5"/>
  <c r="M10133" i="5"/>
  <c r="M10130" i="5"/>
  <c r="M10127" i="5"/>
  <c r="M10124" i="5"/>
  <c r="M10121" i="5"/>
  <c r="M10118" i="5"/>
  <c r="M10115" i="5"/>
  <c r="M10112" i="5"/>
  <c r="M10109" i="5"/>
  <c r="M10106" i="5"/>
  <c r="M10103" i="5"/>
  <c r="M10100" i="5"/>
  <c r="M10097" i="5"/>
  <c r="M10094" i="5"/>
  <c r="M10091" i="5"/>
  <c r="M10088" i="5"/>
  <c r="M10085" i="5"/>
  <c r="M10082" i="5"/>
  <c r="M10079" i="5"/>
  <c r="M10076" i="5"/>
  <c r="M10073" i="5"/>
  <c r="M10070" i="5"/>
  <c r="M10067" i="5"/>
  <c r="M10064" i="5"/>
  <c r="M10061" i="5"/>
  <c r="M10058" i="5"/>
  <c r="M10055" i="5"/>
  <c r="M10052" i="5"/>
  <c r="M10049" i="5"/>
  <c r="M10046" i="5"/>
  <c r="K10714" i="5"/>
  <c r="K10660" i="5"/>
  <c r="K10606" i="5"/>
  <c r="L10336" i="5"/>
  <c r="L10329" i="5"/>
  <c r="L10323" i="5"/>
  <c r="L10317" i="5"/>
  <c r="L10306" i="5"/>
  <c r="L10301" i="5"/>
  <c r="K10297" i="5"/>
  <c r="K10293" i="5"/>
  <c r="L10289" i="5"/>
  <c r="L10286" i="5"/>
  <c r="L10283" i="5"/>
  <c r="L10280" i="5"/>
  <c r="L10277" i="5"/>
  <c r="L10274" i="5"/>
  <c r="L10271" i="5"/>
  <c r="L10268" i="5"/>
  <c r="L10265" i="5"/>
  <c r="L10262" i="5"/>
  <c r="L10259" i="5"/>
  <c r="L10256" i="5"/>
  <c r="L10253" i="5"/>
  <c r="L10250" i="5"/>
  <c r="L10247" i="5"/>
  <c r="L10244" i="5"/>
  <c r="L10241" i="5"/>
  <c r="L10238" i="5"/>
  <c r="L10235" i="5"/>
  <c r="L10232" i="5"/>
  <c r="L10229" i="5"/>
  <c r="L10226" i="5"/>
  <c r="L10223" i="5"/>
  <c r="L10220" i="5"/>
  <c r="L10217" i="5"/>
  <c r="L10214" i="5"/>
  <c r="L10211" i="5"/>
  <c r="L10208" i="5"/>
  <c r="L10205" i="5"/>
  <c r="L10202" i="5"/>
  <c r="L10199" i="5"/>
  <c r="L10196" i="5"/>
  <c r="L10193" i="5"/>
  <c r="L10190" i="5"/>
  <c r="L10187" i="5"/>
  <c r="L10184" i="5"/>
  <c r="L10181" i="5"/>
  <c r="L10178" i="5"/>
  <c r="L10175" i="5"/>
  <c r="L10172" i="5"/>
  <c r="L10169" i="5"/>
  <c r="L10166" i="5"/>
  <c r="L10163" i="5"/>
  <c r="L10160" i="5"/>
  <c r="L10157" i="5"/>
  <c r="L10154" i="5"/>
  <c r="L10151" i="5"/>
  <c r="L10148" i="5"/>
  <c r="L10145" i="5"/>
  <c r="L10142" i="5"/>
  <c r="L10139" i="5"/>
  <c r="L10136" i="5"/>
  <c r="L10133" i="5"/>
  <c r="L10130" i="5"/>
  <c r="L10127" i="5"/>
  <c r="L10124" i="5"/>
  <c r="L10121" i="5"/>
  <c r="L10118" i="5"/>
  <c r="L10115" i="5"/>
  <c r="L10112" i="5"/>
  <c r="L10109" i="5"/>
  <c r="L10106" i="5"/>
  <c r="L10103" i="5"/>
  <c r="L10100" i="5"/>
  <c r="L10097" i="5"/>
  <c r="L10094" i="5"/>
  <c r="L10091" i="5"/>
  <c r="L10088" i="5"/>
  <c r="L10085" i="5"/>
  <c r="L10082" i="5"/>
  <c r="L10079" i="5"/>
  <c r="L10076" i="5"/>
  <c r="L10073" i="5"/>
  <c r="L10070" i="5"/>
  <c r="L10067" i="5"/>
  <c r="L10517" i="5"/>
  <c r="L10488" i="5"/>
  <c r="L10479" i="5"/>
  <c r="L10470" i="5"/>
  <c r="L10461" i="5"/>
  <c r="L10452" i="5"/>
  <c r="L10443" i="5"/>
  <c r="L10434" i="5"/>
  <c r="L10425" i="5"/>
  <c r="L10416" i="5"/>
  <c r="L10407" i="5"/>
  <c r="L10398" i="5"/>
  <c r="L10389" i="5"/>
  <c r="L10380" i="5"/>
  <c r="L10371" i="5"/>
  <c r="L10362" i="5"/>
  <c r="L10353" i="5"/>
  <c r="L10344" i="5"/>
  <c r="L10311" i="5"/>
  <c r="K10306" i="5"/>
  <c r="K10289" i="5"/>
  <c r="K10286" i="5"/>
  <c r="K10283" i="5"/>
  <c r="K10280" i="5"/>
  <c r="K10277" i="5"/>
  <c r="K10274" i="5"/>
  <c r="K10271" i="5"/>
  <c r="K10268" i="5"/>
  <c r="K10265" i="5"/>
  <c r="K10262" i="5"/>
  <c r="K10259" i="5"/>
  <c r="K10256" i="5"/>
  <c r="K10253" i="5"/>
  <c r="K10250" i="5"/>
  <c r="K10247" i="5"/>
  <c r="K10244" i="5"/>
  <c r="K10241" i="5"/>
  <c r="K10238" i="5"/>
  <c r="K10235" i="5"/>
  <c r="K10232" i="5"/>
  <c r="K10229" i="5"/>
  <c r="K10226" i="5"/>
  <c r="K10223" i="5"/>
  <c r="K10220" i="5"/>
  <c r="K10217" i="5"/>
  <c r="K10214" i="5"/>
  <c r="K10211" i="5"/>
  <c r="K10208" i="5"/>
  <c r="K10205" i="5"/>
  <c r="K10202" i="5"/>
  <c r="K10199" i="5"/>
  <c r="K10196" i="5"/>
  <c r="K10193" i="5"/>
  <c r="K10190" i="5"/>
  <c r="K10187" i="5"/>
  <c r="K10184" i="5"/>
  <c r="K10181" i="5"/>
  <c r="K10178" i="5"/>
  <c r="K10175" i="5"/>
  <c r="K10172" i="5"/>
  <c r="K10169" i="5"/>
  <c r="K10166" i="5"/>
  <c r="K10163" i="5"/>
  <c r="K10160" i="5"/>
  <c r="K10157" i="5"/>
  <c r="K10154" i="5"/>
  <c r="K10151" i="5"/>
  <c r="K10148" i="5"/>
  <c r="K10145" i="5"/>
  <c r="K10142" i="5"/>
  <c r="K10139" i="5"/>
  <c r="K10136" i="5"/>
  <c r="K10133" i="5"/>
  <c r="K10130" i="5"/>
  <c r="K10127" i="5"/>
  <c r="K10124" i="5"/>
  <c r="K10121" i="5"/>
  <c r="K10118" i="5"/>
  <c r="K10115" i="5"/>
  <c r="K10112" i="5"/>
  <c r="K10109" i="5"/>
  <c r="K10106" i="5"/>
  <c r="K10103" i="5"/>
  <c r="K10100" i="5"/>
  <c r="K10097" i="5"/>
  <c r="K10723" i="5"/>
  <c r="K10669" i="5"/>
  <c r="K10615" i="5"/>
  <c r="K10561" i="5"/>
  <c r="M10539" i="5"/>
  <c r="L10335" i="5"/>
  <c r="L10328" i="5"/>
  <c r="L10322" i="5"/>
  <c r="L10316" i="5"/>
  <c r="M10300" i="5"/>
  <c r="L10296" i="5"/>
  <c r="L10292" i="5"/>
  <c r="L10310" i="5"/>
  <c r="L10305" i="5"/>
  <c r="L10300" i="5"/>
  <c r="M10288" i="5"/>
  <c r="M10285" i="5"/>
  <c r="M10282" i="5"/>
  <c r="M10279" i="5"/>
  <c r="M10276" i="5"/>
  <c r="M10273" i="5"/>
  <c r="M10270" i="5"/>
  <c r="M10267" i="5"/>
  <c r="M10264" i="5"/>
  <c r="M10261" i="5"/>
  <c r="M10258" i="5"/>
  <c r="M10255" i="5"/>
  <c r="M10252" i="5"/>
  <c r="M10249" i="5"/>
  <c r="M10246" i="5"/>
  <c r="M10243" i="5"/>
  <c r="M10240" i="5"/>
  <c r="M10237" i="5"/>
  <c r="M10234" i="5"/>
  <c r="M10231" i="5"/>
  <c r="M10228" i="5"/>
  <c r="M10225" i="5"/>
  <c r="M10222" i="5"/>
  <c r="M10219" i="5"/>
  <c r="M10216" i="5"/>
  <c r="M10213" i="5"/>
  <c r="M10210" i="5"/>
  <c r="M10207" i="5"/>
  <c r="M10204" i="5"/>
  <c r="M10201" i="5"/>
  <c r="M10198" i="5"/>
  <c r="M10195" i="5"/>
  <c r="M10192" i="5"/>
  <c r="M10189" i="5"/>
  <c r="M10186" i="5"/>
  <c r="M10183" i="5"/>
  <c r="M10180" i="5"/>
  <c r="M10177" i="5"/>
  <c r="M10174" i="5"/>
  <c r="M10171" i="5"/>
  <c r="M10168" i="5"/>
  <c r="M10165" i="5"/>
  <c r="M10162" i="5"/>
  <c r="M10159" i="5"/>
  <c r="M10156" i="5"/>
  <c r="M10153" i="5"/>
  <c r="M10150" i="5"/>
  <c r="M10147" i="5"/>
  <c r="M10144" i="5"/>
  <c r="M10141" i="5"/>
  <c r="M10138" i="5"/>
  <c r="M10135" i="5"/>
  <c r="M10132" i="5"/>
  <c r="M10129" i="5"/>
  <c r="M10126" i="5"/>
  <c r="M10123" i="5"/>
  <c r="M10120" i="5"/>
  <c r="M10117" i="5"/>
  <c r="M10114" i="5"/>
  <c r="M10111" i="5"/>
  <c r="M10108" i="5"/>
  <c r="M10105" i="5"/>
  <c r="M10102" i="5"/>
  <c r="M10099" i="5"/>
  <c r="M10096" i="5"/>
  <c r="M10093" i="5"/>
  <c r="M10090" i="5"/>
  <c r="M10087" i="5"/>
  <c r="M10084" i="5"/>
  <c r="K10732" i="5"/>
  <c r="K10678" i="5"/>
  <c r="K10624" i="5"/>
  <c r="K10570" i="5"/>
  <c r="L10505" i="5"/>
  <c r="L10327" i="5"/>
  <c r="L10321" i="5"/>
  <c r="L10315" i="5"/>
  <c r="K10300" i="5"/>
  <c r="L10295" i="5"/>
  <c r="M10291" i="5"/>
  <c r="L10288" i="5"/>
  <c r="L10285" i="5"/>
  <c r="L10282" i="5"/>
  <c r="L10279" i="5"/>
  <c r="L10276" i="5"/>
  <c r="L10273" i="5"/>
  <c r="L10270" i="5"/>
  <c r="L10267" i="5"/>
  <c r="L10264" i="5"/>
  <c r="L10261" i="5"/>
  <c r="L10258" i="5"/>
  <c r="L10255" i="5"/>
  <c r="L10252" i="5"/>
  <c r="L10249" i="5"/>
  <c r="L10246" i="5"/>
  <c r="L10243" i="5"/>
  <c r="L10240" i="5"/>
  <c r="L10237" i="5"/>
  <c r="L10234" i="5"/>
  <c r="L10231" i="5"/>
  <c r="L10228" i="5"/>
  <c r="L10225" i="5"/>
  <c r="L10222" i="5"/>
  <c r="L10219" i="5"/>
  <c r="L10216" i="5"/>
  <c r="L10213" i="5"/>
  <c r="L10210" i="5"/>
  <c r="L10207" i="5"/>
  <c r="L10204" i="5"/>
  <c r="L10201" i="5"/>
  <c r="L10198" i="5"/>
  <c r="L10195" i="5"/>
  <c r="L10192" i="5"/>
  <c r="L10189" i="5"/>
  <c r="L10186" i="5"/>
  <c r="L10183" i="5"/>
  <c r="L10180" i="5"/>
  <c r="L10177" i="5"/>
  <c r="L10174" i="5"/>
  <c r="L10171" i="5"/>
  <c r="L10168" i="5"/>
  <c r="L10165" i="5"/>
  <c r="L10162" i="5"/>
  <c r="L10159" i="5"/>
  <c r="L10156" i="5"/>
  <c r="L10153" i="5"/>
  <c r="L10150" i="5"/>
  <c r="L10147" i="5"/>
  <c r="L10144" i="5"/>
  <c r="L10141" i="5"/>
  <c r="L10138" i="5"/>
  <c r="L10135" i="5"/>
  <c r="L10132" i="5"/>
  <c r="L10129" i="5"/>
  <c r="L10126" i="5"/>
  <c r="L10123" i="5"/>
  <c r="L10120" i="5"/>
  <c r="L10117" i="5"/>
  <c r="L10114" i="5"/>
  <c r="L10111" i="5"/>
  <c r="L10108" i="5"/>
  <c r="L10105" i="5"/>
  <c r="L10102" i="5"/>
  <c r="L10099" i="5"/>
  <c r="L10494" i="5"/>
  <c r="L10485" i="5"/>
  <c r="L10476" i="5"/>
  <c r="L10467" i="5"/>
  <c r="L10458" i="5"/>
  <c r="L10449" i="5"/>
  <c r="L10440" i="5"/>
  <c r="L10431" i="5"/>
  <c r="L10422" i="5"/>
  <c r="L10413" i="5"/>
  <c r="L10404" i="5"/>
  <c r="L10395" i="5"/>
  <c r="L10386" i="5"/>
  <c r="L10377" i="5"/>
  <c r="L10368" i="5"/>
  <c r="L10359" i="5"/>
  <c r="L10350" i="5"/>
  <c r="L10341" i="5"/>
  <c r="L10333" i="5"/>
  <c r="L10309" i="5"/>
  <c r="L10304" i="5"/>
  <c r="L10291" i="5"/>
  <c r="K10288" i="5"/>
  <c r="K10285" i="5"/>
  <c r="K10282" i="5"/>
  <c r="K10279" i="5"/>
  <c r="K10276" i="5"/>
  <c r="K10273" i="5"/>
  <c r="K10270" i="5"/>
  <c r="K10267" i="5"/>
  <c r="K10264" i="5"/>
  <c r="K10261" i="5"/>
  <c r="K10258" i="5"/>
  <c r="K10255" i="5"/>
  <c r="K10252" i="5"/>
  <c r="K10249" i="5"/>
  <c r="K10246" i="5"/>
  <c r="K10243" i="5"/>
  <c r="K10240" i="5"/>
  <c r="K10237" i="5"/>
  <c r="K10234" i="5"/>
  <c r="K10231" i="5"/>
  <c r="K10228" i="5"/>
  <c r="K10225" i="5"/>
  <c r="K10222" i="5"/>
  <c r="K10219" i="5"/>
  <c r="K10216" i="5"/>
  <c r="K10213" i="5"/>
  <c r="K10210" i="5"/>
  <c r="K10207" i="5"/>
  <c r="K10204" i="5"/>
  <c r="K10201" i="5"/>
  <c r="K10198" i="5"/>
  <c r="K10195" i="5"/>
  <c r="K10192" i="5"/>
  <c r="K10189" i="5"/>
  <c r="K10186" i="5"/>
  <c r="K10183" i="5"/>
  <c r="K10180" i="5"/>
  <c r="K10177" i="5"/>
  <c r="K10174" i="5"/>
  <c r="K10171" i="5"/>
  <c r="K10168" i="5"/>
  <c r="K10165" i="5"/>
  <c r="K10162" i="5"/>
  <c r="K10159" i="5"/>
  <c r="K10156" i="5"/>
  <c r="K10153" i="5"/>
  <c r="K10150" i="5"/>
  <c r="K10147" i="5"/>
  <c r="K10144" i="5"/>
  <c r="K10141" i="5"/>
  <c r="K10138" i="5"/>
  <c r="K10135" i="5"/>
  <c r="K10132" i="5"/>
  <c r="K10129" i="5"/>
  <c r="K10126" i="5"/>
  <c r="K10741" i="5"/>
  <c r="K10687" i="5"/>
  <c r="K10633" i="5"/>
  <c r="K10579" i="5"/>
  <c r="K10546" i="5"/>
  <c r="L10513" i="5"/>
  <c r="L10326" i="5"/>
  <c r="L10320" i="5"/>
  <c r="L10314" i="5"/>
  <c r="K10309" i="5"/>
  <c r="L10299" i="5"/>
  <c r="M10294" i="5"/>
  <c r="K10291" i="5"/>
  <c r="L10332" i="5"/>
  <c r="L10303" i="5"/>
  <c r="L10294" i="5"/>
  <c r="M10287" i="5"/>
  <c r="M10284" i="5"/>
  <c r="M10281" i="5"/>
  <c r="M10278" i="5"/>
  <c r="M10275" i="5"/>
  <c r="M10272" i="5"/>
  <c r="M10269" i="5"/>
  <c r="M10266" i="5"/>
  <c r="M10263" i="5"/>
  <c r="M10260" i="5"/>
  <c r="M10257" i="5"/>
  <c r="M10254" i="5"/>
  <c r="M10251" i="5"/>
  <c r="M10248" i="5"/>
  <c r="M10245" i="5"/>
  <c r="M10242" i="5"/>
  <c r="M10239" i="5"/>
  <c r="M10236" i="5"/>
  <c r="M10233" i="5"/>
  <c r="M10230" i="5"/>
  <c r="M10227" i="5"/>
  <c r="M10224" i="5"/>
  <c r="M10221" i="5"/>
  <c r="M10218" i="5"/>
  <c r="M10215" i="5"/>
  <c r="M10212" i="5"/>
  <c r="M10209" i="5"/>
  <c r="M10206" i="5"/>
  <c r="M10203" i="5"/>
  <c r="M10200" i="5"/>
  <c r="M10197" i="5"/>
  <c r="M10194" i="5"/>
  <c r="M10191" i="5"/>
  <c r="M10188" i="5"/>
  <c r="M10185" i="5"/>
  <c r="M10182" i="5"/>
  <c r="M10179" i="5"/>
  <c r="M10176" i="5"/>
  <c r="M10173" i="5"/>
  <c r="M10170" i="5"/>
  <c r="M10167" i="5"/>
  <c r="M10164" i="5"/>
  <c r="M10161" i="5"/>
  <c r="M10158" i="5"/>
  <c r="M10155" i="5"/>
  <c r="M10152" i="5"/>
  <c r="M10149" i="5"/>
  <c r="M10146" i="5"/>
  <c r="M10143" i="5"/>
  <c r="M10140" i="5"/>
  <c r="M10137" i="5"/>
  <c r="M10134" i="5"/>
  <c r="M10131" i="5"/>
  <c r="M10128" i="5"/>
  <c r="M10125" i="5"/>
  <c r="M10122" i="5"/>
  <c r="M10119" i="5"/>
  <c r="M10116" i="5"/>
  <c r="M10113" i="5"/>
  <c r="M10110" i="5"/>
  <c r="M10107" i="5"/>
  <c r="M10104" i="5"/>
  <c r="M10101" i="5"/>
  <c r="M10098" i="5"/>
  <c r="M10095" i="5"/>
  <c r="M10092" i="5"/>
  <c r="K10114" i="5"/>
  <c r="L10107" i="5"/>
  <c r="K10095" i="5"/>
  <c r="L10090" i="5"/>
  <c r="M10086" i="5"/>
  <c r="L10075" i="5"/>
  <c r="L10068" i="5"/>
  <c r="L10061" i="5"/>
  <c r="K10058" i="5"/>
  <c r="M10051" i="5"/>
  <c r="L10048" i="5"/>
  <c r="K10045" i="5"/>
  <c r="K10042" i="5"/>
  <c r="K10039" i="5"/>
  <c r="K10036" i="5"/>
  <c r="K10033" i="5"/>
  <c r="K10030" i="5"/>
  <c r="K10027" i="5"/>
  <c r="K10024" i="5"/>
  <c r="K10021" i="5"/>
  <c r="K10018" i="5"/>
  <c r="K10015" i="5"/>
  <c r="K10012" i="5"/>
  <c r="K10009" i="5"/>
  <c r="K10006" i="5"/>
  <c r="K10003" i="5"/>
  <c r="K10000" i="5"/>
  <c r="K9997" i="5"/>
  <c r="K9994" i="5"/>
  <c r="K9991" i="5"/>
  <c r="K9988" i="5"/>
  <c r="K9985" i="5"/>
  <c r="K9982" i="5"/>
  <c r="K9979" i="5"/>
  <c r="K9976" i="5"/>
  <c r="K9973" i="5"/>
  <c r="K9970" i="5"/>
  <c r="K9967" i="5"/>
  <c r="K9964" i="5"/>
  <c r="K9961" i="5"/>
  <c r="K9958" i="5"/>
  <c r="K9955" i="5"/>
  <c r="K9952" i="5"/>
  <c r="K9949" i="5"/>
  <c r="K9946" i="5"/>
  <c r="K9943" i="5"/>
  <c r="K9940" i="5"/>
  <c r="K9937" i="5"/>
  <c r="K9934" i="5"/>
  <c r="K9931" i="5"/>
  <c r="K9928" i="5"/>
  <c r="K9925" i="5"/>
  <c r="K9922" i="5"/>
  <c r="K9919" i="5"/>
  <c r="K9916" i="5"/>
  <c r="K9913" i="5"/>
  <c r="K9910" i="5"/>
  <c r="K9907" i="5"/>
  <c r="K9904" i="5"/>
  <c r="K9901" i="5"/>
  <c r="K9898" i="5"/>
  <c r="K9895" i="5"/>
  <c r="K9892" i="5"/>
  <c r="K9889" i="5"/>
  <c r="K9886" i="5"/>
  <c r="K9883" i="5"/>
  <c r="K9880" i="5"/>
  <c r="K9877" i="5"/>
  <c r="K9874" i="5"/>
  <c r="K9871" i="5"/>
  <c r="K9868" i="5"/>
  <c r="K9865" i="5"/>
  <c r="K9862" i="5"/>
  <c r="K10642" i="5"/>
  <c r="K10090" i="5"/>
  <c r="L10086" i="5"/>
  <c r="K10082" i="5"/>
  <c r="M10078" i="5"/>
  <c r="K10075" i="5"/>
  <c r="M10071" i="5"/>
  <c r="K10068" i="5"/>
  <c r="L10064" i="5"/>
  <c r="K10061" i="5"/>
  <c r="M10054" i="5"/>
  <c r="L10051" i="5"/>
  <c r="K10048" i="5"/>
  <c r="M10290" i="5"/>
  <c r="L10281" i="5"/>
  <c r="L10272" i="5"/>
  <c r="L10263" i="5"/>
  <c r="L10254" i="5"/>
  <c r="L10245" i="5"/>
  <c r="L10236" i="5"/>
  <c r="L10227" i="5"/>
  <c r="L10218" i="5"/>
  <c r="L10209" i="5"/>
  <c r="L10200" i="5"/>
  <c r="L10191" i="5"/>
  <c r="L10182" i="5"/>
  <c r="L10173" i="5"/>
  <c r="L10164" i="5"/>
  <c r="L10155" i="5"/>
  <c r="L10146" i="5"/>
  <c r="L10137" i="5"/>
  <c r="L10128" i="5"/>
  <c r="K10120" i="5"/>
  <c r="L10113" i="5"/>
  <c r="K10099" i="5"/>
  <c r="K10094" i="5"/>
  <c r="K10086" i="5"/>
  <c r="L10078" i="5"/>
  <c r="L10071" i="5"/>
  <c r="K10064" i="5"/>
  <c r="M10057" i="5"/>
  <c r="L10054" i="5"/>
  <c r="K10051" i="5"/>
  <c r="M10044" i="5"/>
  <c r="M10041" i="5"/>
  <c r="M10038" i="5"/>
  <c r="M10035" i="5"/>
  <c r="M10032" i="5"/>
  <c r="M10029" i="5"/>
  <c r="M10026" i="5"/>
  <c r="M10023" i="5"/>
  <c r="M10020" i="5"/>
  <c r="M10017" i="5"/>
  <c r="M10014" i="5"/>
  <c r="M10011" i="5"/>
  <c r="M10008" i="5"/>
  <c r="M10005" i="5"/>
  <c r="M10002" i="5"/>
  <c r="M9999" i="5"/>
  <c r="M9996" i="5"/>
  <c r="M9993" i="5"/>
  <c r="M9990" i="5"/>
  <c r="M9987" i="5"/>
  <c r="M9984" i="5"/>
  <c r="M9981" i="5"/>
  <c r="M9978" i="5"/>
  <c r="M9975" i="5"/>
  <c r="M9972" i="5"/>
  <c r="M9969" i="5"/>
  <c r="M9966" i="5"/>
  <c r="M9963" i="5"/>
  <c r="M9960" i="5"/>
  <c r="M9957" i="5"/>
  <c r="M9954" i="5"/>
  <c r="M9951" i="5"/>
  <c r="M9948" i="5"/>
  <c r="M9945" i="5"/>
  <c r="M9942" i="5"/>
  <c r="M9939" i="5"/>
  <c r="M9936" i="5"/>
  <c r="M9933" i="5"/>
  <c r="M9930" i="5"/>
  <c r="M9927" i="5"/>
  <c r="M9924" i="5"/>
  <c r="M9921" i="5"/>
  <c r="M9918" i="5"/>
  <c r="M9915" i="5"/>
  <c r="M9912" i="5"/>
  <c r="M9909" i="5"/>
  <c r="M9906" i="5"/>
  <c r="M9903" i="5"/>
  <c r="M9900" i="5"/>
  <c r="M9897" i="5"/>
  <c r="M9894" i="5"/>
  <c r="M9891" i="5"/>
  <c r="M9888" i="5"/>
  <c r="M9885" i="5"/>
  <c r="M9882" i="5"/>
  <c r="L10319" i="5"/>
  <c r="K10105" i="5"/>
  <c r="M10089" i="5"/>
  <c r="M10081" i="5"/>
  <c r="K10078" i="5"/>
  <c r="M10074" i="5"/>
  <c r="K10071" i="5"/>
  <c r="K10067" i="5"/>
  <c r="M10060" i="5"/>
  <c r="L10057" i="5"/>
  <c r="K10054" i="5"/>
  <c r="M10047" i="5"/>
  <c r="L10044" i="5"/>
  <c r="L10041" i="5"/>
  <c r="L10038" i="5"/>
  <c r="L10035" i="5"/>
  <c r="L10032" i="5"/>
  <c r="L10029" i="5"/>
  <c r="L10026" i="5"/>
  <c r="L10023" i="5"/>
  <c r="L10020" i="5"/>
  <c r="L10017" i="5"/>
  <c r="L10014" i="5"/>
  <c r="L10011" i="5"/>
  <c r="L10008" i="5"/>
  <c r="L10005" i="5"/>
  <c r="L10002" i="5"/>
  <c r="L9999" i="5"/>
  <c r="L9996" i="5"/>
  <c r="L9993" i="5"/>
  <c r="L9990" i="5"/>
  <c r="L9987" i="5"/>
  <c r="L9984" i="5"/>
  <c r="L9981" i="5"/>
  <c r="L9978" i="5"/>
  <c r="L9975" i="5"/>
  <c r="L9972" i="5"/>
  <c r="L9969" i="5"/>
  <c r="L9966" i="5"/>
  <c r="L9963" i="5"/>
  <c r="L9960" i="5"/>
  <c r="L9957" i="5"/>
  <c r="L9954" i="5"/>
  <c r="L9951" i="5"/>
  <c r="L9948" i="5"/>
  <c r="L9945" i="5"/>
  <c r="L9942" i="5"/>
  <c r="L9939" i="5"/>
  <c r="L9936" i="5"/>
  <c r="L9933" i="5"/>
  <c r="L9930" i="5"/>
  <c r="L9927" i="5"/>
  <c r="L9924" i="5"/>
  <c r="L9921" i="5"/>
  <c r="L9918" i="5"/>
  <c r="L9915" i="5"/>
  <c r="L9912" i="5"/>
  <c r="L9909" i="5"/>
  <c r="L9906" i="5"/>
  <c r="L9903" i="5"/>
  <c r="L9900" i="5"/>
  <c r="L9897" i="5"/>
  <c r="L9894" i="5"/>
  <c r="L9891" i="5"/>
  <c r="L9888" i="5"/>
  <c r="L9885" i="5"/>
  <c r="L9882" i="5"/>
  <c r="L9879" i="5"/>
  <c r="L9876" i="5"/>
  <c r="L9873" i="5"/>
  <c r="L9870" i="5"/>
  <c r="L9867" i="5"/>
  <c r="L9864" i="5"/>
  <c r="L9861" i="5"/>
  <c r="L10308" i="5"/>
  <c r="L10298" i="5"/>
  <c r="L10119" i="5"/>
  <c r="L10098" i="5"/>
  <c r="L10093" i="5"/>
  <c r="L10089" i="5"/>
  <c r="K10085" i="5"/>
  <c r="L10081" i="5"/>
  <c r="L10074" i="5"/>
  <c r="M10063" i="5"/>
  <c r="L10060" i="5"/>
  <c r="K10057" i="5"/>
  <c r="M10050" i="5"/>
  <c r="L10047" i="5"/>
  <c r="K10044" i="5"/>
  <c r="K10041" i="5"/>
  <c r="K10038" i="5"/>
  <c r="K10035" i="5"/>
  <c r="K10032" i="5"/>
  <c r="K10029" i="5"/>
  <c r="K10026" i="5"/>
  <c r="K10023" i="5"/>
  <c r="K10020" i="5"/>
  <c r="K10017" i="5"/>
  <c r="K10014" i="5"/>
  <c r="K10011" i="5"/>
  <c r="K10008" i="5"/>
  <c r="K10005" i="5"/>
  <c r="K10002" i="5"/>
  <c r="K9999" i="5"/>
  <c r="K9996" i="5"/>
  <c r="K9993" i="5"/>
  <c r="K9990" i="5"/>
  <c r="K9987" i="5"/>
  <c r="K9984" i="5"/>
  <c r="K9981" i="5"/>
  <c r="K9978" i="5"/>
  <c r="K9975" i="5"/>
  <c r="K9972" i="5"/>
  <c r="K9969" i="5"/>
  <c r="K9966" i="5"/>
  <c r="K9963" i="5"/>
  <c r="K9960" i="5"/>
  <c r="K9957" i="5"/>
  <c r="K9954" i="5"/>
  <c r="K9951" i="5"/>
  <c r="K9948" i="5"/>
  <c r="K9945" i="5"/>
  <c r="K9942" i="5"/>
  <c r="K9939" i="5"/>
  <c r="K9936" i="5"/>
  <c r="K9933" i="5"/>
  <c r="K9930" i="5"/>
  <c r="K9927" i="5"/>
  <c r="K9924" i="5"/>
  <c r="K9921" i="5"/>
  <c r="K9918" i="5"/>
  <c r="K9915" i="5"/>
  <c r="K9912" i="5"/>
  <c r="K9909" i="5"/>
  <c r="K9906" i="5"/>
  <c r="K9903" i="5"/>
  <c r="K9900" i="5"/>
  <c r="K9897" i="5"/>
  <c r="K9894" i="5"/>
  <c r="K9891" i="5"/>
  <c r="K9888" i="5"/>
  <c r="K9885" i="5"/>
  <c r="K9882" i="5"/>
  <c r="K9879" i="5"/>
  <c r="K9876" i="5"/>
  <c r="K9873" i="5"/>
  <c r="K9870" i="5"/>
  <c r="K9867" i="5"/>
  <c r="K9864" i="5"/>
  <c r="K10111" i="5"/>
  <c r="L10104" i="5"/>
  <c r="K10098" i="5"/>
  <c r="K10093" i="5"/>
  <c r="K10089" i="5"/>
  <c r="K10081" i="5"/>
  <c r="M10077" i="5"/>
  <c r="K10074" i="5"/>
  <c r="K10070" i="5"/>
  <c r="M10066" i="5"/>
  <c r="L10063" i="5"/>
  <c r="K10060" i="5"/>
  <c r="M10053" i="5"/>
  <c r="L10050" i="5"/>
  <c r="K10047" i="5"/>
  <c r="K10696" i="5"/>
  <c r="L10287" i="5"/>
  <c r="L10278" i="5"/>
  <c r="L10269" i="5"/>
  <c r="L10260" i="5"/>
  <c r="L10251" i="5"/>
  <c r="L10242" i="5"/>
  <c r="L10233" i="5"/>
  <c r="L10224" i="5"/>
  <c r="L10215" i="5"/>
  <c r="L10206" i="5"/>
  <c r="L10197" i="5"/>
  <c r="L10188" i="5"/>
  <c r="L10179" i="5"/>
  <c r="L10170" i="5"/>
  <c r="L10161" i="5"/>
  <c r="L10152" i="5"/>
  <c r="L10143" i="5"/>
  <c r="L10134" i="5"/>
  <c r="L10125" i="5"/>
  <c r="L10084" i="5"/>
  <c r="L10077" i="5"/>
  <c r="L10066" i="5"/>
  <c r="K10063" i="5"/>
  <c r="M10056" i="5"/>
  <c r="L10053" i="5"/>
  <c r="K10050" i="5"/>
  <c r="M10043" i="5"/>
  <c r="M10040" i="5"/>
  <c r="M10037" i="5"/>
  <c r="M10034" i="5"/>
  <c r="M10031" i="5"/>
  <c r="M10028" i="5"/>
  <c r="M10025" i="5"/>
  <c r="M10022" i="5"/>
  <c r="M10019" i="5"/>
  <c r="M10016" i="5"/>
  <c r="M10013" i="5"/>
  <c r="M10010" i="5"/>
  <c r="M10007" i="5"/>
  <c r="M10004" i="5"/>
  <c r="M10001" i="5"/>
  <c r="M9998" i="5"/>
  <c r="M9995" i="5"/>
  <c r="M9992" i="5"/>
  <c r="M9989" i="5"/>
  <c r="M9986" i="5"/>
  <c r="M9983" i="5"/>
  <c r="M9980" i="5"/>
  <c r="M9977" i="5"/>
  <c r="M9974" i="5"/>
  <c r="M9971" i="5"/>
  <c r="M9968" i="5"/>
  <c r="M9965" i="5"/>
  <c r="M9962" i="5"/>
  <c r="M9959" i="5"/>
  <c r="M9956" i="5"/>
  <c r="M9953" i="5"/>
  <c r="M9950" i="5"/>
  <c r="M9947" i="5"/>
  <c r="M9944" i="5"/>
  <c r="M9941" i="5"/>
  <c r="M9938" i="5"/>
  <c r="M9935" i="5"/>
  <c r="M9932" i="5"/>
  <c r="M9929" i="5"/>
  <c r="M9926" i="5"/>
  <c r="M9923" i="5"/>
  <c r="M9920" i="5"/>
  <c r="M9917" i="5"/>
  <c r="M9914" i="5"/>
  <c r="M9911" i="5"/>
  <c r="K10117" i="5"/>
  <c r="L10110" i="5"/>
  <c r="L10092" i="5"/>
  <c r="K10088" i="5"/>
  <c r="K10084" i="5"/>
  <c r="M10080" i="5"/>
  <c r="K10077" i="5"/>
  <c r="K10073" i="5"/>
  <c r="M10069" i="5"/>
  <c r="K10066" i="5"/>
  <c r="M10059" i="5"/>
  <c r="L10056" i="5"/>
  <c r="K10053" i="5"/>
  <c r="L10046" i="5"/>
  <c r="L10043" i="5"/>
  <c r="L10040" i="5"/>
  <c r="L10037" i="5"/>
  <c r="L10034" i="5"/>
  <c r="L10031" i="5"/>
  <c r="L10028" i="5"/>
  <c r="L10025" i="5"/>
  <c r="L10022" i="5"/>
  <c r="L10019" i="5"/>
  <c r="L10016" i="5"/>
  <c r="L10013" i="5"/>
  <c r="L10010" i="5"/>
  <c r="L10007" i="5"/>
  <c r="L10004" i="5"/>
  <c r="L10001" i="5"/>
  <c r="L9998" i="5"/>
  <c r="L9995" i="5"/>
  <c r="L9992" i="5"/>
  <c r="L9989" i="5"/>
  <c r="L9986" i="5"/>
  <c r="L9983" i="5"/>
  <c r="L9980" i="5"/>
  <c r="L9977" i="5"/>
  <c r="L9974" i="5"/>
  <c r="L9971" i="5"/>
  <c r="L9968" i="5"/>
  <c r="L9965" i="5"/>
  <c r="L9962" i="5"/>
  <c r="L9959" i="5"/>
  <c r="L9956" i="5"/>
  <c r="L9953" i="5"/>
  <c r="L9950" i="5"/>
  <c r="L9947" i="5"/>
  <c r="L9944" i="5"/>
  <c r="L9941" i="5"/>
  <c r="L9938" i="5"/>
  <c r="L9935" i="5"/>
  <c r="L9932" i="5"/>
  <c r="L9929" i="5"/>
  <c r="L9926" i="5"/>
  <c r="L9923" i="5"/>
  <c r="L9920" i="5"/>
  <c r="L9917" i="5"/>
  <c r="L9914" i="5"/>
  <c r="L9911" i="5"/>
  <c r="L9908" i="5"/>
  <c r="L9905" i="5"/>
  <c r="L9902" i="5"/>
  <c r="L9899" i="5"/>
  <c r="L9896" i="5"/>
  <c r="L9893" i="5"/>
  <c r="L9890" i="5"/>
  <c r="L9887" i="5"/>
  <c r="L9884" i="5"/>
  <c r="L9881" i="5"/>
  <c r="L9878" i="5"/>
  <c r="L9875" i="5"/>
  <c r="L9872" i="5"/>
  <c r="L9869" i="5"/>
  <c r="L9866" i="5"/>
  <c r="L9863" i="5"/>
  <c r="L9860" i="5"/>
  <c r="L9857" i="5"/>
  <c r="L9854" i="5"/>
  <c r="L9851" i="5"/>
  <c r="K10588" i="5"/>
  <c r="L10325" i="5"/>
  <c r="K10102" i="5"/>
  <c r="L10096" i="5"/>
  <c r="K10092" i="5"/>
  <c r="L10080" i="5"/>
  <c r="L10069" i="5"/>
  <c r="M10062" i="5"/>
  <c r="L10059" i="5"/>
  <c r="K10056" i="5"/>
  <c r="L10049" i="5"/>
  <c r="K10046" i="5"/>
  <c r="K10043" i="5"/>
  <c r="K10040" i="5"/>
  <c r="K10037" i="5"/>
  <c r="K10034" i="5"/>
  <c r="K10031" i="5"/>
  <c r="K10028" i="5"/>
  <c r="K10025" i="5"/>
  <c r="K10022" i="5"/>
  <c r="K10019" i="5"/>
  <c r="K10016" i="5"/>
  <c r="K10013" i="5"/>
  <c r="K10010" i="5"/>
  <c r="K10007" i="5"/>
  <c r="K10004" i="5"/>
  <c r="K10001" i="5"/>
  <c r="K9998" i="5"/>
  <c r="K9995" i="5"/>
  <c r="K9992" i="5"/>
  <c r="K9989" i="5"/>
  <c r="K9986" i="5"/>
  <c r="K9983" i="5"/>
  <c r="K9980" i="5"/>
  <c r="K9977" i="5"/>
  <c r="K9974" i="5"/>
  <c r="K9971" i="5"/>
  <c r="K9968" i="5"/>
  <c r="K9965" i="5"/>
  <c r="K9962" i="5"/>
  <c r="K9959" i="5"/>
  <c r="K9956" i="5"/>
  <c r="K9953" i="5"/>
  <c r="K9950" i="5"/>
  <c r="K9947" i="5"/>
  <c r="K9944" i="5"/>
  <c r="K9941" i="5"/>
  <c r="K9938" i="5"/>
  <c r="K9935" i="5"/>
  <c r="K9932" i="5"/>
  <c r="K9929" i="5"/>
  <c r="K9926" i="5"/>
  <c r="K9923" i="5"/>
  <c r="K9920" i="5"/>
  <c r="K9917" i="5"/>
  <c r="K9914" i="5"/>
  <c r="K9911" i="5"/>
  <c r="K9908" i="5"/>
  <c r="K9905" i="5"/>
  <c r="K9902" i="5"/>
  <c r="K9899" i="5"/>
  <c r="K9896" i="5"/>
  <c r="K9893" i="5"/>
  <c r="K9890" i="5"/>
  <c r="K9887" i="5"/>
  <c r="K9884" i="5"/>
  <c r="K9881" i="5"/>
  <c r="K9878" i="5"/>
  <c r="K9875" i="5"/>
  <c r="K9872" i="5"/>
  <c r="K10294" i="5"/>
  <c r="K10123" i="5"/>
  <c r="L10116" i="5"/>
  <c r="K10096" i="5"/>
  <c r="L10087" i="5"/>
  <c r="M10083" i="5"/>
  <c r="K10080" i="5"/>
  <c r="K10076" i="5"/>
  <c r="M10072" i="5"/>
  <c r="K10069" i="5"/>
  <c r="M10065" i="5"/>
  <c r="L10062" i="5"/>
  <c r="K10059" i="5"/>
  <c r="L10052" i="5"/>
  <c r="K10049" i="5"/>
  <c r="L10313" i="5"/>
  <c r="K10303" i="5"/>
  <c r="L10284" i="5"/>
  <c r="L10275" i="5"/>
  <c r="L10266" i="5"/>
  <c r="L10257" i="5"/>
  <c r="L10248" i="5"/>
  <c r="L10239" i="5"/>
  <c r="L10230" i="5"/>
  <c r="L10221" i="5"/>
  <c r="L10212" i="5"/>
  <c r="L10203" i="5"/>
  <c r="L10194" i="5"/>
  <c r="L10185" i="5"/>
  <c r="L10176" i="5"/>
  <c r="L10167" i="5"/>
  <c r="L10158" i="5"/>
  <c r="L10149" i="5"/>
  <c r="L10140" i="5"/>
  <c r="L10131" i="5"/>
  <c r="K10108" i="5"/>
  <c r="L10101" i="5"/>
  <c r="K10091" i="5"/>
  <c r="K10087" i="5"/>
  <c r="L10083" i="5"/>
  <c r="L10072" i="5"/>
  <c r="L10065" i="5"/>
  <c r="K10062" i="5"/>
  <c r="L10055" i="5"/>
  <c r="K10052" i="5"/>
  <c r="M10045" i="5"/>
  <c r="M10042" i="5"/>
  <c r="M10039" i="5"/>
  <c r="M10036" i="5"/>
  <c r="M10033" i="5"/>
  <c r="M10030" i="5"/>
  <c r="M10027" i="5"/>
  <c r="M10024" i="5"/>
  <c r="M10021" i="5"/>
  <c r="M10018" i="5"/>
  <c r="M10015" i="5"/>
  <c r="M10012" i="5"/>
  <c r="M10009" i="5"/>
  <c r="M10006" i="5"/>
  <c r="M10003" i="5"/>
  <c r="M10000" i="5"/>
  <c r="M9997" i="5"/>
  <c r="M9994" i="5"/>
  <c r="M9991" i="5"/>
  <c r="M9988" i="5"/>
  <c r="M9985" i="5"/>
  <c r="M9982" i="5"/>
  <c r="M9979" i="5"/>
  <c r="M9976" i="5"/>
  <c r="M9973" i="5"/>
  <c r="M9970" i="5"/>
  <c r="M9967" i="5"/>
  <c r="M9964" i="5"/>
  <c r="M9961" i="5"/>
  <c r="M9958" i="5"/>
  <c r="M9955" i="5"/>
  <c r="M9952" i="5"/>
  <c r="M9949" i="5"/>
  <c r="M9946" i="5"/>
  <c r="M9943" i="5"/>
  <c r="M9940" i="5"/>
  <c r="M9937" i="5"/>
  <c r="M9934" i="5"/>
  <c r="M9931" i="5"/>
  <c r="M9928" i="5"/>
  <c r="M9925" i="5"/>
  <c r="M9922" i="5"/>
  <c r="M9919" i="5"/>
  <c r="M9916" i="5"/>
  <c r="M9913" i="5"/>
  <c r="M9910" i="5"/>
  <c r="K10072" i="5"/>
  <c r="M9908" i="5"/>
  <c r="M9902" i="5"/>
  <c r="M9896" i="5"/>
  <c r="M9890" i="5"/>
  <c r="M9884" i="5"/>
  <c r="M9864" i="5"/>
  <c r="K9860" i="5"/>
  <c r="M9853" i="5"/>
  <c r="L9850" i="5"/>
  <c r="L9847" i="5"/>
  <c r="L9844" i="5"/>
  <c r="L9841" i="5"/>
  <c r="L9838" i="5"/>
  <c r="L9835" i="5"/>
  <c r="L9832" i="5"/>
  <c r="L9829" i="5"/>
  <c r="L9826" i="5"/>
  <c r="L9823" i="5"/>
  <c r="L9820" i="5"/>
  <c r="L9817" i="5"/>
  <c r="L9814" i="5"/>
  <c r="L9811" i="5"/>
  <c r="L9808" i="5"/>
  <c r="L9805" i="5"/>
  <c r="L9802" i="5"/>
  <c r="L9799" i="5"/>
  <c r="L9796" i="5"/>
  <c r="L9793" i="5"/>
  <c r="L9790" i="5"/>
  <c r="L9787" i="5"/>
  <c r="L9784" i="5"/>
  <c r="L9781" i="5"/>
  <c r="L9778" i="5"/>
  <c r="L9775" i="5"/>
  <c r="L9772" i="5"/>
  <c r="L9769" i="5"/>
  <c r="L9766" i="5"/>
  <c r="L9763" i="5"/>
  <c r="L9760" i="5"/>
  <c r="L9757" i="5"/>
  <c r="L9754" i="5"/>
  <c r="L9751" i="5"/>
  <c r="L9748" i="5"/>
  <c r="L9745" i="5"/>
  <c r="L9742" i="5"/>
  <c r="L9739" i="5"/>
  <c r="L9736" i="5"/>
  <c r="L9733" i="5"/>
  <c r="L9730" i="5"/>
  <c r="L9727" i="5"/>
  <c r="L9724" i="5"/>
  <c r="L9721" i="5"/>
  <c r="L9718" i="5"/>
  <c r="L9715" i="5"/>
  <c r="L9712" i="5"/>
  <c r="L9709" i="5"/>
  <c r="L9706" i="5"/>
  <c r="L9703" i="5"/>
  <c r="L9700" i="5"/>
  <c r="L9697" i="5"/>
  <c r="L9694" i="5"/>
  <c r="L9691" i="5"/>
  <c r="L9688" i="5"/>
  <c r="L9685" i="5"/>
  <c r="L9682" i="5"/>
  <c r="L9679" i="5"/>
  <c r="L9676" i="5"/>
  <c r="L9673" i="5"/>
  <c r="L9670" i="5"/>
  <c r="L9667" i="5"/>
  <c r="L9664" i="5"/>
  <c r="L9661" i="5"/>
  <c r="L9658" i="5"/>
  <c r="L9655" i="5"/>
  <c r="L9652" i="5"/>
  <c r="L9649" i="5"/>
  <c r="L9646" i="5"/>
  <c r="L9643" i="5"/>
  <c r="L9640" i="5"/>
  <c r="L9637" i="5"/>
  <c r="L9634" i="5"/>
  <c r="L9631" i="5"/>
  <c r="L10042" i="5"/>
  <c r="L10033" i="5"/>
  <c r="L10024" i="5"/>
  <c r="L10015" i="5"/>
  <c r="L10006" i="5"/>
  <c r="L9997" i="5"/>
  <c r="L9988" i="5"/>
  <c r="L9979" i="5"/>
  <c r="L9970" i="5"/>
  <c r="L9961" i="5"/>
  <c r="L9952" i="5"/>
  <c r="L9943" i="5"/>
  <c r="L9934" i="5"/>
  <c r="L9925" i="5"/>
  <c r="L9916" i="5"/>
  <c r="M9878" i="5"/>
  <c r="M9873" i="5"/>
  <c r="M9868" i="5"/>
  <c r="M9856" i="5"/>
  <c r="L9853" i="5"/>
  <c r="K9850" i="5"/>
  <c r="K9847" i="5"/>
  <c r="K9844" i="5"/>
  <c r="K9841" i="5"/>
  <c r="K9838" i="5"/>
  <c r="K9835" i="5"/>
  <c r="K9832" i="5"/>
  <c r="K9829" i="5"/>
  <c r="K9826" i="5"/>
  <c r="K9823" i="5"/>
  <c r="K9820" i="5"/>
  <c r="K9817" i="5"/>
  <c r="K9814" i="5"/>
  <c r="K9811" i="5"/>
  <c r="K9808" i="5"/>
  <c r="K9805" i="5"/>
  <c r="K9802" i="5"/>
  <c r="K9799" i="5"/>
  <c r="K9796" i="5"/>
  <c r="K9793" i="5"/>
  <c r="K9790" i="5"/>
  <c r="K9787" i="5"/>
  <c r="K9784" i="5"/>
  <c r="K9781" i="5"/>
  <c r="K9778" i="5"/>
  <c r="K9775" i="5"/>
  <c r="K9772" i="5"/>
  <c r="K9769" i="5"/>
  <c r="K9766" i="5"/>
  <c r="K9763" i="5"/>
  <c r="K9760" i="5"/>
  <c r="K9757" i="5"/>
  <c r="K9754" i="5"/>
  <c r="K9751" i="5"/>
  <c r="K9748" i="5"/>
  <c r="K9745" i="5"/>
  <c r="K9742" i="5"/>
  <c r="K9739" i="5"/>
  <c r="K9736" i="5"/>
  <c r="K9733" i="5"/>
  <c r="K9730" i="5"/>
  <c r="K9727" i="5"/>
  <c r="K9724" i="5"/>
  <c r="K9721" i="5"/>
  <c r="K9718" i="5"/>
  <c r="K9715" i="5"/>
  <c r="K9712" i="5"/>
  <c r="K9709" i="5"/>
  <c r="K9706" i="5"/>
  <c r="K9703" i="5"/>
  <c r="K9700" i="5"/>
  <c r="K9697" i="5"/>
  <c r="K9694" i="5"/>
  <c r="K9691" i="5"/>
  <c r="K9688" i="5"/>
  <c r="K9685" i="5"/>
  <c r="K9682" i="5"/>
  <c r="K9679" i="5"/>
  <c r="K9676" i="5"/>
  <c r="K9673" i="5"/>
  <c r="K10101" i="5"/>
  <c r="M9907" i="5"/>
  <c r="M9901" i="5"/>
  <c r="M9895" i="5"/>
  <c r="M9889" i="5"/>
  <c r="M9883" i="5"/>
  <c r="L9868" i="5"/>
  <c r="M9863" i="5"/>
  <c r="M9859" i="5"/>
  <c r="L9856" i="5"/>
  <c r="K9853" i="5"/>
  <c r="K10079" i="5"/>
  <c r="L9907" i="5"/>
  <c r="L9901" i="5"/>
  <c r="L9895" i="5"/>
  <c r="L9889" i="5"/>
  <c r="L9883" i="5"/>
  <c r="M9877" i="5"/>
  <c r="M9872" i="5"/>
  <c r="K9863" i="5"/>
  <c r="L9859" i="5"/>
  <c r="K9856" i="5"/>
  <c r="M9849" i="5"/>
  <c r="M9846" i="5"/>
  <c r="M9843" i="5"/>
  <c r="M9840" i="5"/>
  <c r="M9837" i="5"/>
  <c r="M9834" i="5"/>
  <c r="M9831" i="5"/>
  <c r="M9828" i="5"/>
  <c r="M9825" i="5"/>
  <c r="M9822" i="5"/>
  <c r="M9819" i="5"/>
  <c r="M9816" i="5"/>
  <c r="M9813" i="5"/>
  <c r="M9810" i="5"/>
  <c r="M9807" i="5"/>
  <c r="M9804" i="5"/>
  <c r="M9801" i="5"/>
  <c r="M9798" i="5"/>
  <c r="M9795" i="5"/>
  <c r="M9792" i="5"/>
  <c r="M9789" i="5"/>
  <c r="M9786" i="5"/>
  <c r="M9783" i="5"/>
  <c r="M9780" i="5"/>
  <c r="M9777" i="5"/>
  <c r="M9774" i="5"/>
  <c r="M9771" i="5"/>
  <c r="M9768" i="5"/>
  <c r="M9765" i="5"/>
  <c r="M9762" i="5"/>
  <c r="M9759" i="5"/>
  <c r="M9756" i="5"/>
  <c r="M9753" i="5"/>
  <c r="M9750" i="5"/>
  <c r="M9747" i="5"/>
  <c r="M9744" i="5"/>
  <c r="M9741" i="5"/>
  <c r="M9738" i="5"/>
  <c r="M9735" i="5"/>
  <c r="M9732" i="5"/>
  <c r="M9729" i="5"/>
  <c r="M9726" i="5"/>
  <c r="M9723" i="5"/>
  <c r="M9720" i="5"/>
  <c r="M9717" i="5"/>
  <c r="M9714" i="5"/>
  <c r="M9711" i="5"/>
  <c r="M9708" i="5"/>
  <c r="M9705" i="5"/>
  <c r="M9702" i="5"/>
  <c r="M9699" i="5"/>
  <c r="M9696" i="5"/>
  <c r="M9693" i="5"/>
  <c r="M9690" i="5"/>
  <c r="M9687" i="5"/>
  <c r="M9684" i="5"/>
  <c r="M9681" i="5"/>
  <c r="M9678" i="5"/>
  <c r="M9675" i="5"/>
  <c r="M9672" i="5"/>
  <c r="M9669" i="5"/>
  <c r="M9666" i="5"/>
  <c r="M9663" i="5"/>
  <c r="M9660" i="5"/>
  <c r="M9657" i="5"/>
  <c r="M9654" i="5"/>
  <c r="M9651" i="5"/>
  <c r="L10122" i="5"/>
  <c r="L9877" i="5"/>
  <c r="M9867" i="5"/>
  <c r="K9859" i="5"/>
  <c r="M9852" i="5"/>
  <c r="L9849" i="5"/>
  <c r="L9846" i="5"/>
  <c r="L9843" i="5"/>
  <c r="L9840" i="5"/>
  <c r="L9837" i="5"/>
  <c r="L9834" i="5"/>
  <c r="L9831" i="5"/>
  <c r="L9828" i="5"/>
  <c r="L9825" i="5"/>
  <c r="L9822" i="5"/>
  <c r="L9819" i="5"/>
  <c r="L9816" i="5"/>
  <c r="L9813" i="5"/>
  <c r="L9810" i="5"/>
  <c r="L9807" i="5"/>
  <c r="L9804" i="5"/>
  <c r="L9801" i="5"/>
  <c r="L9798" i="5"/>
  <c r="L9795" i="5"/>
  <c r="L9792" i="5"/>
  <c r="L9789" i="5"/>
  <c r="L9786" i="5"/>
  <c r="L9783" i="5"/>
  <c r="L9780" i="5"/>
  <c r="L9777" i="5"/>
  <c r="L9774" i="5"/>
  <c r="L9771" i="5"/>
  <c r="L9768" i="5"/>
  <c r="L9765" i="5"/>
  <c r="L9762" i="5"/>
  <c r="L9759" i="5"/>
  <c r="L9756" i="5"/>
  <c r="L9753" i="5"/>
  <c r="L9750" i="5"/>
  <c r="L9747" i="5"/>
  <c r="L9744" i="5"/>
  <c r="L9741" i="5"/>
  <c r="L9738" i="5"/>
  <c r="L9735" i="5"/>
  <c r="L9732" i="5"/>
  <c r="L9729" i="5"/>
  <c r="L9726" i="5"/>
  <c r="L9723" i="5"/>
  <c r="L9720" i="5"/>
  <c r="L9717" i="5"/>
  <c r="L9714" i="5"/>
  <c r="L9711" i="5"/>
  <c r="L9708" i="5"/>
  <c r="L9705" i="5"/>
  <c r="L9702" i="5"/>
  <c r="L9699" i="5"/>
  <c r="L9696" i="5"/>
  <c r="L9693" i="5"/>
  <c r="L9690" i="5"/>
  <c r="L9687" i="5"/>
  <c r="L9684" i="5"/>
  <c r="L9681" i="5"/>
  <c r="L9678" i="5"/>
  <c r="L9675" i="5"/>
  <c r="L9672" i="5"/>
  <c r="L9669" i="5"/>
  <c r="L9666" i="5"/>
  <c r="L9663" i="5"/>
  <c r="L9660" i="5"/>
  <c r="L9657" i="5"/>
  <c r="L9654" i="5"/>
  <c r="M10068" i="5"/>
  <c r="L10058" i="5"/>
  <c r="M10048" i="5"/>
  <c r="L10039" i="5"/>
  <c r="L10030" i="5"/>
  <c r="L10021" i="5"/>
  <c r="L10012" i="5"/>
  <c r="L10003" i="5"/>
  <c r="L9994" i="5"/>
  <c r="L9985" i="5"/>
  <c r="L9976" i="5"/>
  <c r="L9967" i="5"/>
  <c r="L9958" i="5"/>
  <c r="L9949" i="5"/>
  <c r="L9940" i="5"/>
  <c r="L9931" i="5"/>
  <c r="L9922" i="5"/>
  <c r="L9913" i="5"/>
  <c r="M9871" i="5"/>
  <c r="M9862" i="5"/>
  <c r="M9855" i="5"/>
  <c r="L9852" i="5"/>
  <c r="K9849" i="5"/>
  <c r="K9846" i="5"/>
  <c r="K9843" i="5"/>
  <c r="K9840" i="5"/>
  <c r="K9837" i="5"/>
  <c r="K9834" i="5"/>
  <c r="K9831" i="5"/>
  <c r="K9828" i="5"/>
  <c r="K9825" i="5"/>
  <c r="K9822" i="5"/>
  <c r="K9819" i="5"/>
  <c r="K9816" i="5"/>
  <c r="K9813" i="5"/>
  <c r="K9810" i="5"/>
  <c r="K9807" i="5"/>
  <c r="K9804" i="5"/>
  <c r="K9801" i="5"/>
  <c r="K9798" i="5"/>
  <c r="K9795" i="5"/>
  <c r="K9792" i="5"/>
  <c r="K9789" i="5"/>
  <c r="K9786" i="5"/>
  <c r="K9783" i="5"/>
  <c r="K9780" i="5"/>
  <c r="K9777" i="5"/>
  <c r="K9774" i="5"/>
  <c r="K9771" i="5"/>
  <c r="K9768" i="5"/>
  <c r="K9765" i="5"/>
  <c r="K9762" i="5"/>
  <c r="K9759" i="5"/>
  <c r="K9756" i="5"/>
  <c r="K9753" i="5"/>
  <c r="K9750" i="5"/>
  <c r="K9747" i="5"/>
  <c r="K9744" i="5"/>
  <c r="K9741" i="5"/>
  <c r="K9738" i="5"/>
  <c r="K9735" i="5"/>
  <c r="K9732" i="5"/>
  <c r="K9729" i="5"/>
  <c r="K9726" i="5"/>
  <c r="K9723" i="5"/>
  <c r="K9720" i="5"/>
  <c r="K9717" i="5"/>
  <c r="K9714" i="5"/>
  <c r="K9711" i="5"/>
  <c r="K9708" i="5"/>
  <c r="K9705" i="5"/>
  <c r="K9702" i="5"/>
  <c r="K9699" i="5"/>
  <c r="K9696" i="5"/>
  <c r="K9693" i="5"/>
  <c r="K9690" i="5"/>
  <c r="K9687" i="5"/>
  <c r="K9684" i="5"/>
  <c r="K9681" i="5"/>
  <c r="K9678" i="5"/>
  <c r="K9675" i="5"/>
  <c r="K9672" i="5"/>
  <c r="K9669" i="5"/>
  <c r="K9666" i="5"/>
  <c r="K9663" i="5"/>
  <c r="M9905" i="5"/>
  <c r="M9899" i="5"/>
  <c r="M9893" i="5"/>
  <c r="M9887" i="5"/>
  <c r="M9881" i="5"/>
  <c r="M9876" i="5"/>
  <c r="L9871" i="5"/>
  <c r="M9866" i="5"/>
  <c r="L9862" i="5"/>
  <c r="M9858" i="5"/>
  <c r="L9855" i="5"/>
  <c r="K9852" i="5"/>
  <c r="K9866" i="5"/>
  <c r="L9858" i="5"/>
  <c r="K9855" i="5"/>
  <c r="M9848" i="5"/>
  <c r="M9845" i="5"/>
  <c r="M9842" i="5"/>
  <c r="M9839" i="5"/>
  <c r="M9836" i="5"/>
  <c r="M9833" i="5"/>
  <c r="M9830" i="5"/>
  <c r="M9827" i="5"/>
  <c r="M9824" i="5"/>
  <c r="M9821" i="5"/>
  <c r="M9818" i="5"/>
  <c r="M9815" i="5"/>
  <c r="M9812" i="5"/>
  <c r="M9809" i="5"/>
  <c r="M9806" i="5"/>
  <c r="M9803" i="5"/>
  <c r="M9800" i="5"/>
  <c r="M9797" i="5"/>
  <c r="M9794" i="5"/>
  <c r="M9791" i="5"/>
  <c r="M9788" i="5"/>
  <c r="M9785" i="5"/>
  <c r="M9782" i="5"/>
  <c r="M9779" i="5"/>
  <c r="M9776" i="5"/>
  <c r="M9773" i="5"/>
  <c r="M9770" i="5"/>
  <c r="M9767" i="5"/>
  <c r="M9764" i="5"/>
  <c r="M9761" i="5"/>
  <c r="M9758" i="5"/>
  <c r="M9755" i="5"/>
  <c r="M9752" i="5"/>
  <c r="M9749" i="5"/>
  <c r="M9746" i="5"/>
  <c r="M9743" i="5"/>
  <c r="M9740" i="5"/>
  <c r="M9737" i="5"/>
  <c r="M9734" i="5"/>
  <c r="M9731" i="5"/>
  <c r="M9728" i="5"/>
  <c r="M9725" i="5"/>
  <c r="M9722" i="5"/>
  <c r="M9719" i="5"/>
  <c r="M9716" i="5"/>
  <c r="M9713" i="5"/>
  <c r="M9710" i="5"/>
  <c r="M9707" i="5"/>
  <c r="M9704" i="5"/>
  <c r="M9701" i="5"/>
  <c r="M9698" i="5"/>
  <c r="M9695" i="5"/>
  <c r="M9692" i="5"/>
  <c r="M9689" i="5"/>
  <c r="M9686" i="5"/>
  <c r="M9683" i="5"/>
  <c r="M9680" i="5"/>
  <c r="M9677" i="5"/>
  <c r="M9674" i="5"/>
  <c r="M9671" i="5"/>
  <c r="M9668" i="5"/>
  <c r="M9665" i="5"/>
  <c r="M9662" i="5"/>
  <c r="M9659" i="5"/>
  <c r="M9656" i="5"/>
  <c r="M9653" i="5"/>
  <c r="M9650" i="5"/>
  <c r="M9647" i="5"/>
  <c r="M9644" i="5"/>
  <c r="M9641" i="5"/>
  <c r="M9638" i="5"/>
  <c r="M9635" i="5"/>
  <c r="M9632" i="5"/>
  <c r="M9629" i="5"/>
  <c r="M9626" i="5"/>
  <c r="M10075" i="5"/>
  <c r="M9904" i="5"/>
  <c r="M9898" i="5"/>
  <c r="M9892" i="5"/>
  <c r="M9886" i="5"/>
  <c r="M9880" i="5"/>
  <c r="M9875" i="5"/>
  <c r="M9870" i="5"/>
  <c r="M9861" i="5"/>
  <c r="K9858" i="5"/>
  <c r="M9851" i="5"/>
  <c r="L9848" i="5"/>
  <c r="L9845" i="5"/>
  <c r="L9842" i="5"/>
  <c r="L9839" i="5"/>
  <c r="L9836" i="5"/>
  <c r="L9833" i="5"/>
  <c r="L9830" i="5"/>
  <c r="L9827" i="5"/>
  <c r="L9824" i="5"/>
  <c r="L9821" i="5"/>
  <c r="L9818" i="5"/>
  <c r="L9815" i="5"/>
  <c r="L9812" i="5"/>
  <c r="L9809" i="5"/>
  <c r="L9806" i="5"/>
  <c r="L9803" i="5"/>
  <c r="L9800" i="5"/>
  <c r="L9797" i="5"/>
  <c r="L9794" i="5"/>
  <c r="L9791" i="5"/>
  <c r="L9788" i="5"/>
  <c r="L9785" i="5"/>
  <c r="L9782" i="5"/>
  <c r="L9779" i="5"/>
  <c r="L9776" i="5"/>
  <c r="L9773" i="5"/>
  <c r="L9770" i="5"/>
  <c r="L9767" i="5"/>
  <c r="L9764" i="5"/>
  <c r="L9761" i="5"/>
  <c r="L9758" i="5"/>
  <c r="L9755" i="5"/>
  <c r="L9752" i="5"/>
  <c r="L9749" i="5"/>
  <c r="L9746" i="5"/>
  <c r="L9743" i="5"/>
  <c r="L9740" i="5"/>
  <c r="L9737" i="5"/>
  <c r="L9734" i="5"/>
  <c r="L9731" i="5"/>
  <c r="L9728" i="5"/>
  <c r="L9725" i="5"/>
  <c r="L9722" i="5"/>
  <c r="L9719" i="5"/>
  <c r="L9716" i="5"/>
  <c r="L9713" i="5"/>
  <c r="L9710" i="5"/>
  <c r="L9707" i="5"/>
  <c r="L9704" i="5"/>
  <c r="L9701" i="5"/>
  <c r="L9698" i="5"/>
  <c r="L9695" i="5"/>
  <c r="L9692" i="5"/>
  <c r="L9689" i="5"/>
  <c r="L9686" i="5"/>
  <c r="L9683" i="5"/>
  <c r="L9680" i="5"/>
  <c r="L9677" i="5"/>
  <c r="L9674" i="5"/>
  <c r="L9671" i="5"/>
  <c r="L9668" i="5"/>
  <c r="L9665" i="5"/>
  <c r="L9662" i="5"/>
  <c r="L9659" i="5"/>
  <c r="L9656" i="5"/>
  <c r="L9653" i="5"/>
  <c r="L9650" i="5"/>
  <c r="L9647" i="5"/>
  <c r="L9644" i="5"/>
  <c r="L9641" i="5"/>
  <c r="L9638" i="5"/>
  <c r="L10095" i="5"/>
  <c r="K10065" i="5"/>
  <c r="K10055" i="5"/>
  <c r="L10045" i="5"/>
  <c r="L10036" i="5"/>
  <c r="L10027" i="5"/>
  <c r="L10018" i="5"/>
  <c r="L10009" i="5"/>
  <c r="L10000" i="5"/>
  <c r="L9991" i="5"/>
  <c r="L9982" i="5"/>
  <c r="L9973" i="5"/>
  <c r="L9964" i="5"/>
  <c r="L9955" i="5"/>
  <c r="L9946" i="5"/>
  <c r="L9937" i="5"/>
  <c r="L9928" i="5"/>
  <c r="L9919" i="5"/>
  <c r="L9910" i="5"/>
  <c r="L9904" i="5"/>
  <c r="L9898" i="5"/>
  <c r="L9892" i="5"/>
  <c r="L9886" i="5"/>
  <c r="L9880" i="5"/>
  <c r="M9865" i="5"/>
  <c r="K9861" i="5"/>
  <c r="M9854" i="5"/>
  <c r="K9851" i="5"/>
  <c r="K9848" i="5"/>
  <c r="K9845" i="5"/>
  <c r="K9842" i="5"/>
  <c r="K9839" i="5"/>
  <c r="K9836" i="5"/>
  <c r="K9833" i="5"/>
  <c r="K9830" i="5"/>
  <c r="K9827" i="5"/>
  <c r="K9824" i="5"/>
  <c r="K9821" i="5"/>
  <c r="K9818" i="5"/>
  <c r="K9815" i="5"/>
  <c r="K9812" i="5"/>
  <c r="K9809" i="5"/>
  <c r="K9806" i="5"/>
  <c r="K9803" i="5"/>
  <c r="K9800" i="5"/>
  <c r="K9797" i="5"/>
  <c r="K9794" i="5"/>
  <c r="K9791" i="5"/>
  <c r="K9788" i="5"/>
  <c r="K9785" i="5"/>
  <c r="K9782" i="5"/>
  <c r="K9779" i="5"/>
  <c r="K9776" i="5"/>
  <c r="K9773" i="5"/>
  <c r="K9770" i="5"/>
  <c r="K9767" i="5"/>
  <c r="K9764" i="5"/>
  <c r="K9761" i="5"/>
  <c r="K9758" i="5"/>
  <c r="K9755" i="5"/>
  <c r="K9752" i="5"/>
  <c r="K9749" i="5"/>
  <c r="K9746" i="5"/>
  <c r="K9743" i="5"/>
  <c r="K9740" i="5"/>
  <c r="K9737" i="5"/>
  <c r="K9734" i="5"/>
  <c r="K9731" i="5"/>
  <c r="K9728" i="5"/>
  <c r="K9725" i="5"/>
  <c r="K9722" i="5"/>
  <c r="K9719" i="5"/>
  <c r="K9716" i="5"/>
  <c r="K9713" i="5"/>
  <c r="K9710" i="5"/>
  <c r="K9707" i="5"/>
  <c r="K9704" i="5"/>
  <c r="K9701" i="5"/>
  <c r="K9698" i="5"/>
  <c r="K9695" i="5"/>
  <c r="K9692" i="5"/>
  <c r="K10083" i="5"/>
  <c r="M9874" i="5"/>
  <c r="M9869" i="5"/>
  <c r="L9865" i="5"/>
  <c r="M9857" i="5"/>
  <c r="K9854" i="5"/>
  <c r="K9677" i="5"/>
  <c r="M9670" i="5"/>
  <c r="M9664" i="5"/>
  <c r="K9649" i="5"/>
  <c r="L9645" i="5"/>
  <c r="K9641" i="5"/>
  <c r="K9637" i="5"/>
  <c r="M9633" i="5"/>
  <c r="K9630" i="5"/>
  <c r="M9623" i="5"/>
  <c r="M9620" i="5"/>
  <c r="M9617" i="5"/>
  <c r="M9614" i="5"/>
  <c r="M9611" i="5"/>
  <c r="M9608" i="5"/>
  <c r="M9605" i="5"/>
  <c r="M9602" i="5"/>
  <c r="M9599" i="5"/>
  <c r="M9596" i="5"/>
  <c r="M9593" i="5"/>
  <c r="M9590" i="5"/>
  <c r="M9587" i="5"/>
  <c r="M9584" i="5"/>
  <c r="M9581" i="5"/>
  <c r="M9578" i="5"/>
  <c r="M9575" i="5"/>
  <c r="M9572" i="5"/>
  <c r="M9569" i="5"/>
  <c r="M9566" i="5"/>
  <c r="M9563" i="5"/>
  <c r="M9560" i="5"/>
  <c r="M9557" i="5"/>
  <c r="M9554" i="5"/>
  <c r="M9551" i="5"/>
  <c r="M9548" i="5"/>
  <c r="M9545" i="5"/>
  <c r="M9542" i="5"/>
  <c r="M9539" i="5"/>
  <c r="M9536" i="5"/>
  <c r="M9533" i="5"/>
  <c r="M9530" i="5"/>
  <c r="M9527" i="5"/>
  <c r="M9524" i="5"/>
  <c r="M9521" i="5"/>
  <c r="M9518" i="5"/>
  <c r="M9515" i="5"/>
  <c r="M9512" i="5"/>
  <c r="M9509" i="5"/>
  <c r="M9506" i="5"/>
  <c r="M9503" i="5"/>
  <c r="M9500" i="5"/>
  <c r="M9497" i="5"/>
  <c r="M9494" i="5"/>
  <c r="M9491" i="5"/>
  <c r="M9488" i="5"/>
  <c r="M9485" i="5"/>
  <c r="M9482" i="5"/>
  <c r="M9479" i="5"/>
  <c r="M9476" i="5"/>
  <c r="M9473" i="5"/>
  <c r="M9470" i="5"/>
  <c r="M9467" i="5"/>
  <c r="M9464" i="5"/>
  <c r="M9461" i="5"/>
  <c r="M9458" i="5"/>
  <c r="M9455" i="5"/>
  <c r="M9452" i="5"/>
  <c r="M9449" i="5"/>
  <c r="M9446" i="5"/>
  <c r="M9443" i="5"/>
  <c r="M9440" i="5"/>
  <c r="M9437" i="5"/>
  <c r="M9434" i="5"/>
  <c r="M9431" i="5"/>
  <c r="L9874" i="5"/>
  <c r="M9844" i="5"/>
  <c r="M9835" i="5"/>
  <c r="M9826" i="5"/>
  <c r="M9817" i="5"/>
  <c r="M9808" i="5"/>
  <c r="M9799" i="5"/>
  <c r="M9790" i="5"/>
  <c r="M9781" i="5"/>
  <c r="M9772" i="5"/>
  <c r="M9763" i="5"/>
  <c r="M9754" i="5"/>
  <c r="M9745" i="5"/>
  <c r="M9736" i="5"/>
  <c r="M9727" i="5"/>
  <c r="M9718" i="5"/>
  <c r="M9709" i="5"/>
  <c r="M9700" i="5"/>
  <c r="M9691" i="5"/>
  <c r="K9670" i="5"/>
  <c r="K9664" i="5"/>
  <c r="M9658" i="5"/>
  <c r="K9653" i="5"/>
  <c r="K9645" i="5"/>
  <c r="L9633" i="5"/>
  <c r="L9626" i="5"/>
  <c r="L9623" i="5"/>
  <c r="L9620" i="5"/>
  <c r="L9617" i="5"/>
  <c r="L9614" i="5"/>
  <c r="L9611" i="5"/>
  <c r="L9608" i="5"/>
  <c r="L9605" i="5"/>
  <c r="L9602" i="5"/>
  <c r="L9599" i="5"/>
  <c r="L9596" i="5"/>
  <c r="L9593" i="5"/>
  <c r="L9590" i="5"/>
  <c r="L9587" i="5"/>
  <c r="L9584" i="5"/>
  <c r="L9581" i="5"/>
  <c r="L9578" i="5"/>
  <c r="L9575" i="5"/>
  <c r="L9572" i="5"/>
  <c r="L9569" i="5"/>
  <c r="L9566" i="5"/>
  <c r="L9563" i="5"/>
  <c r="L9560" i="5"/>
  <c r="L9557" i="5"/>
  <c r="L9554" i="5"/>
  <c r="L9551" i="5"/>
  <c r="L9548" i="5"/>
  <c r="L9545" i="5"/>
  <c r="L9542" i="5"/>
  <c r="L9539" i="5"/>
  <c r="L9536" i="5"/>
  <c r="L9533" i="5"/>
  <c r="L9530" i="5"/>
  <c r="L9527" i="5"/>
  <c r="L9524" i="5"/>
  <c r="L9521" i="5"/>
  <c r="L9518" i="5"/>
  <c r="L9515" i="5"/>
  <c r="L9512" i="5"/>
  <c r="L9509" i="5"/>
  <c r="L9506" i="5"/>
  <c r="L9503" i="5"/>
  <c r="L9500" i="5"/>
  <c r="L9497" i="5"/>
  <c r="L9494" i="5"/>
  <c r="L9491" i="5"/>
  <c r="L9488" i="5"/>
  <c r="L9485" i="5"/>
  <c r="L9482" i="5"/>
  <c r="L9479" i="5"/>
  <c r="L9476" i="5"/>
  <c r="L9473" i="5"/>
  <c r="L9470" i="5"/>
  <c r="L9467" i="5"/>
  <c r="L9464" i="5"/>
  <c r="L9461" i="5"/>
  <c r="L9458" i="5"/>
  <c r="L9455" i="5"/>
  <c r="L9452" i="5"/>
  <c r="L9449" i="5"/>
  <c r="K9683" i="5"/>
  <c r="M9676" i="5"/>
  <c r="K9658" i="5"/>
  <c r="M9648" i="5"/>
  <c r="M9640" i="5"/>
  <c r="M9636" i="5"/>
  <c r="K9633" i="5"/>
  <c r="L9629" i="5"/>
  <c r="K9626" i="5"/>
  <c r="K9623" i="5"/>
  <c r="K9620" i="5"/>
  <c r="K9617" i="5"/>
  <c r="K9614" i="5"/>
  <c r="K9611" i="5"/>
  <c r="K9608" i="5"/>
  <c r="K9605" i="5"/>
  <c r="K9602" i="5"/>
  <c r="K9599" i="5"/>
  <c r="K9596" i="5"/>
  <c r="K9593" i="5"/>
  <c r="K9590" i="5"/>
  <c r="K9587" i="5"/>
  <c r="K9584" i="5"/>
  <c r="K9581" i="5"/>
  <c r="K9578" i="5"/>
  <c r="K9575" i="5"/>
  <c r="K9572" i="5"/>
  <c r="K9569" i="5"/>
  <c r="K9566" i="5"/>
  <c r="K9563" i="5"/>
  <c r="K9560" i="5"/>
  <c r="K9557" i="5"/>
  <c r="K9554" i="5"/>
  <c r="K9551" i="5"/>
  <c r="K9548" i="5"/>
  <c r="K9545" i="5"/>
  <c r="K9542" i="5"/>
  <c r="K9539" i="5"/>
  <c r="K9536" i="5"/>
  <c r="K9533" i="5"/>
  <c r="K9530" i="5"/>
  <c r="K9527" i="5"/>
  <c r="K9524" i="5"/>
  <c r="K9521" i="5"/>
  <c r="K9518" i="5"/>
  <c r="K9515" i="5"/>
  <c r="K9512" i="5"/>
  <c r="K9509" i="5"/>
  <c r="K9506" i="5"/>
  <c r="K9503" i="5"/>
  <c r="K9500" i="5"/>
  <c r="K9497" i="5"/>
  <c r="K9494" i="5"/>
  <c r="K9491" i="5"/>
  <c r="K9488" i="5"/>
  <c r="K9485" i="5"/>
  <c r="K9482" i="5"/>
  <c r="K9479" i="5"/>
  <c r="K9476" i="5"/>
  <c r="K9473" i="5"/>
  <c r="K9470" i="5"/>
  <c r="K9467" i="5"/>
  <c r="K9464" i="5"/>
  <c r="K9461" i="5"/>
  <c r="K9458" i="5"/>
  <c r="K9455" i="5"/>
  <c r="K9452" i="5"/>
  <c r="K9449" i="5"/>
  <c r="K9446" i="5"/>
  <c r="K9443" i="5"/>
  <c r="K9440" i="5"/>
  <c r="K9437" i="5"/>
  <c r="K9434" i="5"/>
  <c r="K9431" i="5"/>
  <c r="K9428" i="5"/>
  <c r="K9425" i="5"/>
  <c r="K9422" i="5"/>
  <c r="K9419" i="5"/>
  <c r="K9416" i="5"/>
  <c r="K9413" i="5"/>
  <c r="K9410" i="5"/>
  <c r="K9407" i="5"/>
  <c r="K9404" i="5"/>
  <c r="K9401" i="5"/>
  <c r="K9398" i="5"/>
  <c r="K9395" i="5"/>
  <c r="M9652" i="5"/>
  <c r="L9648" i="5"/>
  <c r="K9644" i="5"/>
  <c r="K9640" i="5"/>
  <c r="L9636" i="5"/>
  <c r="K9629" i="5"/>
  <c r="K9689" i="5"/>
  <c r="M9682" i="5"/>
  <c r="K9668" i="5"/>
  <c r="K9662" i="5"/>
  <c r="K9657" i="5"/>
  <c r="K9652" i="5"/>
  <c r="K9648" i="5"/>
  <c r="K9636" i="5"/>
  <c r="L9632" i="5"/>
  <c r="M9625" i="5"/>
  <c r="M9622" i="5"/>
  <c r="M9619" i="5"/>
  <c r="M9616" i="5"/>
  <c r="M9613" i="5"/>
  <c r="M9610" i="5"/>
  <c r="M9607" i="5"/>
  <c r="M9604" i="5"/>
  <c r="M9601" i="5"/>
  <c r="M9598" i="5"/>
  <c r="M9595" i="5"/>
  <c r="M9592" i="5"/>
  <c r="M9589" i="5"/>
  <c r="M9586" i="5"/>
  <c r="M9583" i="5"/>
  <c r="M9580" i="5"/>
  <c r="M9577" i="5"/>
  <c r="M9574" i="5"/>
  <c r="M9571" i="5"/>
  <c r="M9568" i="5"/>
  <c r="M9565" i="5"/>
  <c r="M9562" i="5"/>
  <c r="M9559" i="5"/>
  <c r="M9556" i="5"/>
  <c r="M9553" i="5"/>
  <c r="M9550" i="5"/>
  <c r="M9547" i="5"/>
  <c r="M9544" i="5"/>
  <c r="M9541" i="5"/>
  <c r="M9538" i="5"/>
  <c r="M9535" i="5"/>
  <c r="M9532" i="5"/>
  <c r="M9529" i="5"/>
  <c r="M9526" i="5"/>
  <c r="M9523" i="5"/>
  <c r="M9520" i="5"/>
  <c r="M9517" i="5"/>
  <c r="M9514" i="5"/>
  <c r="M9511" i="5"/>
  <c r="M9508" i="5"/>
  <c r="M9505" i="5"/>
  <c r="M9502" i="5"/>
  <c r="M9499" i="5"/>
  <c r="M9496" i="5"/>
  <c r="M9493" i="5"/>
  <c r="M9490" i="5"/>
  <c r="M9487" i="5"/>
  <c r="M9484" i="5"/>
  <c r="M9481" i="5"/>
  <c r="M9478" i="5"/>
  <c r="M9475" i="5"/>
  <c r="M9472" i="5"/>
  <c r="M9469" i="5"/>
  <c r="M9466" i="5"/>
  <c r="M9463" i="5"/>
  <c r="M9460" i="5"/>
  <c r="M9457" i="5"/>
  <c r="M9454" i="5"/>
  <c r="M9451" i="5"/>
  <c r="M9448" i="5"/>
  <c r="M9445" i="5"/>
  <c r="M9442" i="5"/>
  <c r="M9439" i="5"/>
  <c r="M9436" i="5"/>
  <c r="M9433" i="5"/>
  <c r="M9430" i="5"/>
  <c r="M9427" i="5"/>
  <c r="M9424" i="5"/>
  <c r="M9421" i="5"/>
  <c r="M9418" i="5"/>
  <c r="M9415" i="5"/>
  <c r="M9412" i="5"/>
  <c r="M9409" i="5"/>
  <c r="M9406" i="5"/>
  <c r="M9860" i="5"/>
  <c r="M9850" i="5"/>
  <c r="M9841" i="5"/>
  <c r="M9832" i="5"/>
  <c r="M9823" i="5"/>
  <c r="M9814" i="5"/>
  <c r="M9805" i="5"/>
  <c r="M9796" i="5"/>
  <c r="M9787" i="5"/>
  <c r="M9778" i="5"/>
  <c r="M9769" i="5"/>
  <c r="M9760" i="5"/>
  <c r="M9751" i="5"/>
  <c r="M9742" i="5"/>
  <c r="M9733" i="5"/>
  <c r="M9724" i="5"/>
  <c r="M9715" i="5"/>
  <c r="M9706" i="5"/>
  <c r="M9697" i="5"/>
  <c r="K9674" i="5"/>
  <c r="M9643" i="5"/>
  <c r="M9639" i="5"/>
  <c r="K9632" i="5"/>
  <c r="M9628" i="5"/>
  <c r="L9625" i="5"/>
  <c r="L9622" i="5"/>
  <c r="L9619" i="5"/>
  <c r="L9616" i="5"/>
  <c r="L9613" i="5"/>
  <c r="L9610" i="5"/>
  <c r="L9607" i="5"/>
  <c r="L9604" i="5"/>
  <c r="L9601" i="5"/>
  <c r="L9598" i="5"/>
  <c r="L9595" i="5"/>
  <c r="L9592" i="5"/>
  <c r="L9589" i="5"/>
  <c r="L9586" i="5"/>
  <c r="L9583" i="5"/>
  <c r="L9580" i="5"/>
  <c r="L9577" i="5"/>
  <c r="L9574" i="5"/>
  <c r="L9571" i="5"/>
  <c r="L9568" i="5"/>
  <c r="L9565" i="5"/>
  <c r="L9562" i="5"/>
  <c r="L9559" i="5"/>
  <c r="L9556" i="5"/>
  <c r="L9553" i="5"/>
  <c r="L9550" i="5"/>
  <c r="L9547" i="5"/>
  <c r="L9544" i="5"/>
  <c r="L9541" i="5"/>
  <c r="L9538" i="5"/>
  <c r="L9535" i="5"/>
  <c r="L9532" i="5"/>
  <c r="L9529" i="5"/>
  <c r="L9526" i="5"/>
  <c r="L9523" i="5"/>
  <c r="L9520" i="5"/>
  <c r="L9517" i="5"/>
  <c r="L9514" i="5"/>
  <c r="L9511" i="5"/>
  <c r="L9508" i="5"/>
  <c r="L9505" i="5"/>
  <c r="L9502" i="5"/>
  <c r="L9499" i="5"/>
  <c r="L9496" i="5"/>
  <c r="L9493" i="5"/>
  <c r="L9490" i="5"/>
  <c r="L9487" i="5"/>
  <c r="L9484" i="5"/>
  <c r="L9481" i="5"/>
  <c r="L9478" i="5"/>
  <c r="L9475" i="5"/>
  <c r="L9472" i="5"/>
  <c r="L9469" i="5"/>
  <c r="L9466" i="5"/>
  <c r="L9463" i="5"/>
  <c r="L9460" i="5"/>
  <c r="L9457" i="5"/>
  <c r="L9454" i="5"/>
  <c r="L9451" i="5"/>
  <c r="L9448" i="5"/>
  <c r="L9445" i="5"/>
  <c r="L9442" i="5"/>
  <c r="L9439" i="5"/>
  <c r="L9436" i="5"/>
  <c r="L9433" i="5"/>
  <c r="M9688" i="5"/>
  <c r="M9667" i="5"/>
  <c r="M9661" i="5"/>
  <c r="K9656" i="5"/>
  <c r="L9651" i="5"/>
  <c r="K9647" i="5"/>
  <c r="K9643" i="5"/>
  <c r="L9639" i="5"/>
  <c r="L9635" i="5"/>
  <c r="L9628" i="5"/>
  <c r="K9625" i="5"/>
  <c r="K9622" i="5"/>
  <c r="K9619" i="5"/>
  <c r="K9616" i="5"/>
  <c r="K9613" i="5"/>
  <c r="K9610" i="5"/>
  <c r="K9607" i="5"/>
  <c r="K9604" i="5"/>
  <c r="K9601" i="5"/>
  <c r="K9598" i="5"/>
  <c r="K9595" i="5"/>
  <c r="K9592" i="5"/>
  <c r="K9589" i="5"/>
  <c r="K9586" i="5"/>
  <c r="K9583" i="5"/>
  <c r="K9580" i="5"/>
  <c r="K9577" i="5"/>
  <c r="K9574" i="5"/>
  <c r="K9571" i="5"/>
  <c r="K9568" i="5"/>
  <c r="K9565" i="5"/>
  <c r="K9562" i="5"/>
  <c r="K9559" i="5"/>
  <c r="K9556" i="5"/>
  <c r="K9553" i="5"/>
  <c r="K9550" i="5"/>
  <c r="K9547" i="5"/>
  <c r="K9544" i="5"/>
  <c r="K9541" i="5"/>
  <c r="K9538" i="5"/>
  <c r="K9535" i="5"/>
  <c r="K9532" i="5"/>
  <c r="K9529" i="5"/>
  <c r="K9526" i="5"/>
  <c r="K9523" i="5"/>
  <c r="K9520" i="5"/>
  <c r="K9517" i="5"/>
  <c r="K9514" i="5"/>
  <c r="K9511" i="5"/>
  <c r="K9508" i="5"/>
  <c r="K9505" i="5"/>
  <c r="K9502" i="5"/>
  <c r="K9499" i="5"/>
  <c r="K9496" i="5"/>
  <c r="K9493" i="5"/>
  <c r="K9490" i="5"/>
  <c r="K9487" i="5"/>
  <c r="K9484" i="5"/>
  <c r="K9481" i="5"/>
  <c r="K9478" i="5"/>
  <c r="K9475" i="5"/>
  <c r="K9472" i="5"/>
  <c r="K9469" i="5"/>
  <c r="K9466" i="5"/>
  <c r="K9463" i="5"/>
  <c r="K9460" i="5"/>
  <c r="K9457" i="5"/>
  <c r="K9454" i="5"/>
  <c r="M9879" i="5"/>
  <c r="K9869" i="5"/>
  <c r="K9680" i="5"/>
  <c r="M9673" i="5"/>
  <c r="K9667" i="5"/>
  <c r="K9661" i="5"/>
  <c r="K9651" i="5"/>
  <c r="K9639" i="5"/>
  <c r="K9635" i="5"/>
  <c r="M9631" i="5"/>
  <c r="K9628" i="5"/>
  <c r="M9655" i="5"/>
  <c r="M9646" i="5"/>
  <c r="M9642" i="5"/>
  <c r="K9631" i="5"/>
  <c r="M9624" i="5"/>
  <c r="M9621" i="5"/>
  <c r="M9618" i="5"/>
  <c r="M9615" i="5"/>
  <c r="M9612" i="5"/>
  <c r="M9609" i="5"/>
  <c r="M9606" i="5"/>
  <c r="M9603" i="5"/>
  <c r="M9600" i="5"/>
  <c r="M9597" i="5"/>
  <c r="M9594" i="5"/>
  <c r="M9591" i="5"/>
  <c r="M9588" i="5"/>
  <c r="M9585" i="5"/>
  <c r="M9582" i="5"/>
  <c r="M9579" i="5"/>
  <c r="M9576" i="5"/>
  <c r="M9573" i="5"/>
  <c r="M9570" i="5"/>
  <c r="M9567" i="5"/>
  <c r="M9564" i="5"/>
  <c r="M9561" i="5"/>
  <c r="M9558" i="5"/>
  <c r="M9555" i="5"/>
  <c r="M9552" i="5"/>
  <c r="M9549" i="5"/>
  <c r="M9546" i="5"/>
  <c r="M9543" i="5"/>
  <c r="M9540" i="5"/>
  <c r="M9537" i="5"/>
  <c r="M9534" i="5"/>
  <c r="M9531" i="5"/>
  <c r="M9528" i="5"/>
  <c r="M9525" i="5"/>
  <c r="M9522" i="5"/>
  <c r="M9519" i="5"/>
  <c r="M9516" i="5"/>
  <c r="M9513" i="5"/>
  <c r="M9510" i="5"/>
  <c r="M9507" i="5"/>
  <c r="M9504" i="5"/>
  <c r="M9501" i="5"/>
  <c r="M9498" i="5"/>
  <c r="M9495" i="5"/>
  <c r="M9492" i="5"/>
  <c r="M9489" i="5"/>
  <c r="M9486" i="5"/>
  <c r="M9483" i="5"/>
  <c r="M9480" i="5"/>
  <c r="M9477" i="5"/>
  <c r="M9474" i="5"/>
  <c r="M9471" i="5"/>
  <c r="M9468" i="5"/>
  <c r="M9465" i="5"/>
  <c r="M9462" i="5"/>
  <c r="M9459" i="5"/>
  <c r="M9456" i="5"/>
  <c r="M9453" i="5"/>
  <c r="M9450" i="5"/>
  <c r="M9447" i="5"/>
  <c r="M9444" i="5"/>
  <c r="M9441" i="5"/>
  <c r="M9438" i="5"/>
  <c r="M9435" i="5"/>
  <c r="M9432" i="5"/>
  <c r="M9429" i="5"/>
  <c r="M9426" i="5"/>
  <c r="M9423" i="5"/>
  <c r="M9420" i="5"/>
  <c r="M9417" i="5"/>
  <c r="M9414" i="5"/>
  <c r="M9411" i="5"/>
  <c r="M9408" i="5"/>
  <c r="M9405" i="5"/>
  <c r="M9402" i="5"/>
  <c r="M9399" i="5"/>
  <c r="M9396" i="5"/>
  <c r="M9393" i="5"/>
  <c r="K9857" i="5"/>
  <c r="M9847" i="5"/>
  <c r="M9838" i="5"/>
  <c r="M9829" i="5"/>
  <c r="M9820" i="5"/>
  <c r="M9811" i="5"/>
  <c r="M9802" i="5"/>
  <c r="M9793" i="5"/>
  <c r="M9784" i="5"/>
  <c r="M9775" i="5"/>
  <c r="M9766" i="5"/>
  <c r="M9757" i="5"/>
  <c r="M9748" i="5"/>
  <c r="M9739" i="5"/>
  <c r="M9730" i="5"/>
  <c r="M9721" i="5"/>
  <c r="M9712" i="5"/>
  <c r="M9703" i="5"/>
  <c r="M9694" i="5"/>
  <c r="K9686" i="5"/>
  <c r="M9679" i="5"/>
  <c r="K9660" i="5"/>
  <c r="K9655" i="5"/>
  <c r="K9650" i="5"/>
  <c r="K9646" i="5"/>
  <c r="L9642" i="5"/>
  <c r="K9638" i="5"/>
  <c r="M9634" i="5"/>
  <c r="M9627" i="5"/>
  <c r="L9624" i="5"/>
  <c r="L9621" i="5"/>
  <c r="L9618" i="5"/>
  <c r="L9615" i="5"/>
  <c r="L9612" i="5"/>
  <c r="L9609" i="5"/>
  <c r="L9606" i="5"/>
  <c r="L9603" i="5"/>
  <c r="L9600" i="5"/>
  <c r="L9597" i="5"/>
  <c r="L9594" i="5"/>
  <c r="L9591" i="5"/>
  <c r="L9588" i="5"/>
  <c r="L9585" i="5"/>
  <c r="L9582" i="5"/>
  <c r="L9579" i="5"/>
  <c r="L9576" i="5"/>
  <c r="L9573" i="5"/>
  <c r="L9570" i="5"/>
  <c r="L9567" i="5"/>
  <c r="L9564" i="5"/>
  <c r="L9561" i="5"/>
  <c r="L9558" i="5"/>
  <c r="L9555" i="5"/>
  <c r="L9552" i="5"/>
  <c r="L9549" i="5"/>
  <c r="L9546" i="5"/>
  <c r="L9543" i="5"/>
  <c r="L9540" i="5"/>
  <c r="L9537" i="5"/>
  <c r="L9534" i="5"/>
  <c r="L9531" i="5"/>
  <c r="L9528" i="5"/>
  <c r="L9525" i="5"/>
  <c r="L9522" i="5"/>
  <c r="L9519" i="5"/>
  <c r="L9516" i="5"/>
  <c r="L9513" i="5"/>
  <c r="L9510" i="5"/>
  <c r="L9507" i="5"/>
  <c r="L9504" i="5"/>
  <c r="L9501" i="5"/>
  <c r="L9498" i="5"/>
  <c r="L9495" i="5"/>
  <c r="L9492" i="5"/>
  <c r="L9489" i="5"/>
  <c r="L9486" i="5"/>
  <c r="L9483" i="5"/>
  <c r="L9480" i="5"/>
  <c r="L9477" i="5"/>
  <c r="L9474" i="5"/>
  <c r="L9471" i="5"/>
  <c r="L9468" i="5"/>
  <c r="L9465" i="5"/>
  <c r="L9462" i="5"/>
  <c r="L9459" i="5"/>
  <c r="K9671" i="5"/>
  <c r="K9665" i="5"/>
  <c r="K9642" i="5"/>
  <c r="K9634" i="5"/>
  <c r="M9630" i="5"/>
  <c r="L9627" i="5"/>
  <c r="K9624" i="5"/>
  <c r="K9621" i="5"/>
  <c r="K9618" i="5"/>
  <c r="K9615" i="5"/>
  <c r="K9612" i="5"/>
  <c r="K9609" i="5"/>
  <c r="K9606" i="5"/>
  <c r="K9603" i="5"/>
  <c r="K9600" i="5"/>
  <c r="K9597" i="5"/>
  <c r="K9594" i="5"/>
  <c r="K9591" i="5"/>
  <c r="K9588" i="5"/>
  <c r="K9585" i="5"/>
  <c r="K9582" i="5"/>
  <c r="K9579" i="5"/>
  <c r="K9576" i="5"/>
  <c r="K9573" i="5"/>
  <c r="K9570" i="5"/>
  <c r="K9567" i="5"/>
  <c r="K9564" i="5"/>
  <c r="K9561" i="5"/>
  <c r="K9558" i="5"/>
  <c r="K9555" i="5"/>
  <c r="K9552" i="5"/>
  <c r="K9549" i="5"/>
  <c r="K9546" i="5"/>
  <c r="K9543" i="5"/>
  <c r="K9540" i="5"/>
  <c r="K9537" i="5"/>
  <c r="K9534" i="5"/>
  <c r="K9531" i="5"/>
  <c r="K9528" i="5"/>
  <c r="K9525" i="5"/>
  <c r="K9522" i="5"/>
  <c r="K9519" i="5"/>
  <c r="K9516" i="5"/>
  <c r="K9513" i="5"/>
  <c r="K9510" i="5"/>
  <c r="K9507" i="5"/>
  <c r="K9504" i="5"/>
  <c r="K9501" i="5"/>
  <c r="K9498" i="5"/>
  <c r="K9495" i="5"/>
  <c r="K9492" i="5"/>
  <c r="K9489" i="5"/>
  <c r="K9486" i="5"/>
  <c r="K9483" i="5"/>
  <c r="K9480" i="5"/>
  <c r="K9477" i="5"/>
  <c r="K9474" i="5"/>
  <c r="K9471" i="5"/>
  <c r="K9468" i="5"/>
  <c r="K9465" i="5"/>
  <c r="K9462" i="5"/>
  <c r="K9459" i="5"/>
  <c r="K9456" i="5"/>
  <c r="K9453" i="5"/>
  <c r="K9450" i="5"/>
  <c r="K9447" i="5"/>
  <c r="K9444" i="5"/>
  <c r="K9441" i="5"/>
  <c r="K9438" i="5"/>
  <c r="K9435" i="5"/>
  <c r="K9432" i="5"/>
  <c r="K9429" i="5"/>
  <c r="K9426" i="5"/>
  <c r="K9423" i="5"/>
  <c r="K9420" i="5"/>
  <c r="K9417" i="5"/>
  <c r="K9414" i="5"/>
  <c r="K9411" i="5"/>
  <c r="K9408" i="5"/>
  <c r="K9405" i="5"/>
  <c r="K9659" i="5"/>
  <c r="M9649" i="5"/>
  <c r="K9445" i="5"/>
  <c r="K9439" i="5"/>
  <c r="K9433" i="5"/>
  <c r="L9428" i="5"/>
  <c r="L9419" i="5"/>
  <c r="L9410" i="5"/>
  <c r="L9398" i="5"/>
  <c r="M9394" i="5"/>
  <c r="L9391" i="5"/>
  <c r="L9388" i="5"/>
  <c r="L9385" i="5"/>
  <c r="L9382" i="5"/>
  <c r="L9379" i="5"/>
  <c r="L9376" i="5"/>
  <c r="L9373" i="5"/>
  <c r="L9370" i="5"/>
  <c r="L9367" i="5"/>
  <c r="L9364" i="5"/>
  <c r="L9361" i="5"/>
  <c r="L9358" i="5"/>
  <c r="L9355" i="5"/>
  <c r="L9352" i="5"/>
  <c r="L9349" i="5"/>
  <c r="L9346" i="5"/>
  <c r="L9343" i="5"/>
  <c r="L9340" i="5"/>
  <c r="L9337" i="5"/>
  <c r="L9334" i="5"/>
  <c r="L9331" i="5"/>
  <c r="L9328" i="5"/>
  <c r="L9325" i="5"/>
  <c r="L9322" i="5"/>
  <c r="L9319" i="5"/>
  <c r="L9316" i="5"/>
  <c r="L9313" i="5"/>
  <c r="L9310" i="5"/>
  <c r="L9307" i="5"/>
  <c r="L9304" i="5"/>
  <c r="L9301" i="5"/>
  <c r="L9298" i="5"/>
  <c r="L9295" i="5"/>
  <c r="L9292" i="5"/>
  <c r="L9289" i="5"/>
  <c r="L9286" i="5"/>
  <c r="L9283" i="5"/>
  <c r="L9280" i="5"/>
  <c r="L9277" i="5"/>
  <c r="L9274" i="5"/>
  <c r="L9271" i="5"/>
  <c r="L9268" i="5"/>
  <c r="L9265" i="5"/>
  <c r="L9262" i="5"/>
  <c r="L9259" i="5"/>
  <c r="L9256" i="5"/>
  <c r="L9253" i="5"/>
  <c r="L9250" i="5"/>
  <c r="L9247" i="5"/>
  <c r="L9244" i="5"/>
  <c r="L9241" i="5"/>
  <c r="L9238" i="5"/>
  <c r="L9235" i="5"/>
  <c r="L9232" i="5"/>
  <c r="L9229" i="5"/>
  <c r="L9226" i="5"/>
  <c r="L9223" i="5"/>
  <c r="L9220" i="5"/>
  <c r="L9217" i="5"/>
  <c r="L9214" i="5"/>
  <c r="L9211" i="5"/>
  <c r="L9208" i="5"/>
  <c r="L9205" i="5"/>
  <c r="L9202" i="5"/>
  <c r="L9199" i="5"/>
  <c r="L9196" i="5"/>
  <c r="K9451" i="5"/>
  <c r="L9423" i="5"/>
  <c r="L9414" i="5"/>
  <c r="L9405" i="5"/>
  <c r="M9401" i="5"/>
  <c r="L9394" i="5"/>
  <c r="K9391" i="5"/>
  <c r="K9388" i="5"/>
  <c r="K9385" i="5"/>
  <c r="K9382" i="5"/>
  <c r="K9379" i="5"/>
  <c r="K9376" i="5"/>
  <c r="K9373" i="5"/>
  <c r="K9370" i="5"/>
  <c r="K9367" i="5"/>
  <c r="K9364" i="5"/>
  <c r="K9361" i="5"/>
  <c r="K9358" i="5"/>
  <c r="K9355" i="5"/>
  <c r="K9352" i="5"/>
  <c r="K9349" i="5"/>
  <c r="K9346" i="5"/>
  <c r="K9343" i="5"/>
  <c r="K9340" i="5"/>
  <c r="K9337" i="5"/>
  <c r="K9334" i="5"/>
  <c r="K9331" i="5"/>
  <c r="K9328" i="5"/>
  <c r="K9325" i="5"/>
  <c r="K9322" i="5"/>
  <c r="K9319" i="5"/>
  <c r="K9316" i="5"/>
  <c r="K9313" i="5"/>
  <c r="K9310" i="5"/>
  <c r="K9307" i="5"/>
  <c r="K9304" i="5"/>
  <c r="K9301" i="5"/>
  <c r="K9298" i="5"/>
  <c r="K9295" i="5"/>
  <c r="K9292" i="5"/>
  <c r="K9289" i="5"/>
  <c r="K9286" i="5"/>
  <c r="K9283" i="5"/>
  <c r="K9280" i="5"/>
  <c r="K9277" i="5"/>
  <c r="K9274" i="5"/>
  <c r="K9271" i="5"/>
  <c r="K9268" i="5"/>
  <c r="K9265" i="5"/>
  <c r="K9262" i="5"/>
  <c r="K9259" i="5"/>
  <c r="K9256" i="5"/>
  <c r="K9253" i="5"/>
  <c r="K9250" i="5"/>
  <c r="K9247" i="5"/>
  <c r="K9244" i="5"/>
  <c r="K9241" i="5"/>
  <c r="K9238" i="5"/>
  <c r="K9235" i="5"/>
  <c r="K9232" i="5"/>
  <c r="K9229" i="5"/>
  <c r="K9226" i="5"/>
  <c r="K9223" i="5"/>
  <c r="K9220" i="5"/>
  <c r="K9217" i="5"/>
  <c r="K9214" i="5"/>
  <c r="K9211" i="5"/>
  <c r="K9208" i="5"/>
  <c r="K9205" i="5"/>
  <c r="K9202" i="5"/>
  <c r="K9199" i="5"/>
  <c r="K9196" i="5"/>
  <c r="K9193" i="5"/>
  <c r="K9190" i="5"/>
  <c r="K9187" i="5"/>
  <c r="K9184" i="5"/>
  <c r="K9181" i="5"/>
  <c r="K9178" i="5"/>
  <c r="K9175" i="5"/>
  <c r="K9172" i="5"/>
  <c r="K9169" i="5"/>
  <c r="K9166" i="5"/>
  <c r="K9163" i="5"/>
  <c r="K9160" i="5"/>
  <c r="K9157" i="5"/>
  <c r="K9154" i="5"/>
  <c r="M9637" i="5"/>
  <c r="K9627" i="5"/>
  <c r="L9444" i="5"/>
  <c r="L9438" i="5"/>
  <c r="L9432" i="5"/>
  <c r="L9427" i="5"/>
  <c r="L9418" i="5"/>
  <c r="L9409" i="5"/>
  <c r="L9401" i="5"/>
  <c r="M9397" i="5"/>
  <c r="K9394" i="5"/>
  <c r="L9450" i="5"/>
  <c r="K9427" i="5"/>
  <c r="M9422" i="5"/>
  <c r="K9418" i="5"/>
  <c r="M9413" i="5"/>
  <c r="K9409" i="5"/>
  <c r="M9404" i="5"/>
  <c r="L9397" i="5"/>
  <c r="M9390" i="5"/>
  <c r="M9387" i="5"/>
  <c r="M9384" i="5"/>
  <c r="M9381" i="5"/>
  <c r="M9378" i="5"/>
  <c r="M9375" i="5"/>
  <c r="M9372" i="5"/>
  <c r="M9369" i="5"/>
  <c r="M9366" i="5"/>
  <c r="M9363" i="5"/>
  <c r="M9360" i="5"/>
  <c r="M9357" i="5"/>
  <c r="M9354" i="5"/>
  <c r="M9351" i="5"/>
  <c r="M9348" i="5"/>
  <c r="M9345" i="5"/>
  <c r="M9342" i="5"/>
  <c r="M9339" i="5"/>
  <c r="M9336" i="5"/>
  <c r="M9333" i="5"/>
  <c r="M9330" i="5"/>
  <c r="M9327" i="5"/>
  <c r="M9324" i="5"/>
  <c r="M9321" i="5"/>
  <c r="M9318" i="5"/>
  <c r="M9315" i="5"/>
  <c r="M9312" i="5"/>
  <c r="M9309" i="5"/>
  <c r="M9306" i="5"/>
  <c r="M9303" i="5"/>
  <c r="M9300" i="5"/>
  <c r="M9297" i="5"/>
  <c r="M9294" i="5"/>
  <c r="M9291" i="5"/>
  <c r="M9288" i="5"/>
  <c r="M9285" i="5"/>
  <c r="M9282" i="5"/>
  <c r="M9279" i="5"/>
  <c r="M9276" i="5"/>
  <c r="M9273" i="5"/>
  <c r="M9270" i="5"/>
  <c r="M9267" i="5"/>
  <c r="M9264" i="5"/>
  <c r="M9261" i="5"/>
  <c r="M9258" i="5"/>
  <c r="M9255" i="5"/>
  <c r="M9252" i="5"/>
  <c r="M9249" i="5"/>
  <c r="M9246" i="5"/>
  <c r="M9243" i="5"/>
  <c r="M9240" i="5"/>
  <c r="M9237" i="5"/>
  <c r="M9234" i="5"/>
  <c r="M9231" i="5"/>
  <c r="M9228" i="5"/>
  <c r="M9225" i="5"/>
  <c r="M9222" i="5"/>
  <c r="M9219" i="5"/>
  <c r="M9216" i="5"/>
  <c r="M9213" i="5"/>
  <c r="M9210" i="5"/>
  <c r="M9207" i="5"/>
  <c r="M9204" i="5"/>
  <c r="M9201" i="5"/>
  <c r="M9198" i="5"/>
  <c r="M9195" i="5"/>
  <c r="M9192" i="5"/>
  <c r="M9189" i="5"/>
  <c r="M9186" i="5"/>
  <c r="M9183" i="5"/>
  <c r="M9180" i="5"/>
  <c r="M9177" i="5"/>
  <c r="M9174" i="5"/>
  <c r="M9171" i="5"/>
  <c r="L9443" i="5"/>
  <c r="L9437" i="5"/>
  <c r="L9431" i="5"/>
  <c r="L9422" i="5"/>
  <c r="L9413" i="5"/>
  <c r="L9404" i="5"/>
  <c r="M9400" i="5"/>
  <c r="K9397" i="5"/>
  <c r="L9393" i="5"/>
  <c r="L9390" i="5"/>
  <c r="L9387" i="5"/>
  <c r="L9384" i="5"/>
  <c r="L9381" i="5"/>
  <c r="L9378" i="5"/>
  <c r="L9375" i="5"/>
  <c r="L9372" i="5"/>
  <c r="L9369" i="5"/>
  <c r="L9366" i="5"/>
  <c r="L9363" i="5"/>
  <c r="L9360" i="5"/>
  <c r="L9357" i="5"/>
  <c r="L9354" i="5"/>
  <c r="L9351" i="5"/>
  <c r="L9348" i="5"/>
  <c r="L9345" i="5"/>
  <c r="L9342" i="5"/>
  <c r="L9339" i="5"/>
  <c r="L9336" i="5"/>
  <c r="L9333" i="5"/>
  <c r="L9330" i="5"/>
  <c r="L9327" i="5"/>
  <c r="L9324" i="5"/>
  <c r="L9321" i="5"/>
  <c r="L9318" i="5"/>
  <c r="L9315" i="5"/>
  <c r="L9312" i="5"/>
  <c r="L9309" i="5"/>
  <c r="L9306" i="5"/>
  <c r="L9303" i="5"/>
  <c r="L9300" i="5"/>
  <c r="L9297" i="5"/>
  <c r="L9294" i="5"/>
  <c r="L9291" i="5"/>
  <c r="L9288" i="5"/>
  <c r="L9285" i="5"/>
  <c r="L9282" i="5"/>
  <c r="L9279" i="5"/>
  <c r="L9276" i="5"/>
  <c r="L9273" i="5"/>
  <c r="L9270" i="5"/>
  <c r="L9267" i="5"/>
  <c r="L9264" i="5"/>
  <c r="L9261" i="5"/>
  <c r="L9258" i="5"/>
  <c r="L9255" i="5"/>
  <c r="L9252" i="5"/>
  <c r="L9249" i="5"/>
  <c r="L9246" i="5"/>
  <c r="L9243" i="5"/>
  <c r="L9240" i="5"/>
  <c r="L9237" i="5"/>
  <c r="L9234" i="5"/>
  <c r="L9231" i="5"/>
  <c r="L9228" i="5"/>
  <c r="L9225" i="5"/>
  <c r="L9222" i="5"/>
  <c r="L9219" i="5"/>
  <c r="L9216" i="5"/>
  <c r="L9213" i="5"/>
  <c r="L9210" i="5"/>
  <c r="L9207" i="5"/>
  <c r="L9204" i="5"/>
  <c r="L9201" i="5"/>
  <c r="M9645" i="5"/>
  <c r="L9426" i="5"/>
  <c r="L9417" i="5"/>
  <c r="L9408" i="5"/>
  <c r="L9400" i="5"/>
  <c r="K9393" i="5"/>
  <c r="K9390" i="5"/>
  <c r="K9387" i="5"/>
  <c r="K9384" i="5"/>
  <c r="K9381" i="5"/>
  <c r="K9378" i="5"/>
  <c r="K9375" i="5"/>
  <c r="K9372" i="5"/>
  <c r="K9369" i="5"/>
  <c r="K9366" i="5"/>
  <c r="K9363" i="5"/>
  <c r="K9360" i="5"/>
  <c r="K9357" i="5"/>
  <c r="K9354" i="5"/>
  <c r="K9351" i="5"/>
  <c r="K9348" i="5"/>
  <c r="K9345" i="5"/>
  <c r="K9342" i="5"/>
  <c r="K9339" i="5"/>
  <c r="K9336" i="5"/>
  <c r="K9333" i="5"/>
  <c r="K9330" i="5"/>
  <c r="K9327" i="5"/>
  <c r="K9324" i="5"/>
  <c r="K9321" i="5"/>
  <c r="K9318" i="5"/>
  <c r="K9315" i="5"/>
  <c r="K9312" i="5"/>
  <c r="K9309" i="5"/>
  <c r="K9306" i="5"/>
  <c r="K9303" i="5"/>
  <c r="K9300" i="5"/>
  <c r="K9297" i="5"/>
  <c r="K9294" i="5"/>
  <c r="K9291" i="5"/>
  <c r="K9288" i="5"/>
  <c r="K9285" i="5"/>
  <c r="K9282" i="5"/>
  <c r="K9279" i="5"/>
  <c r="K9276" i="5"/>
  <c r="K9273" i="5"/>
  <c r="K9270" i="5"/>
  <c r="K9267" i="5"/>
  <c r="K9264" i="5"/>
  <c r="K9261" i="5"/>
  <c r="K9258" i="5"/>
  <c r="K9255" i="5"/>
  <c r="K9252" i="5"/>
  <c r="K9249" i="5"/>
  <c r="K9246" i="5"/>
  <c r="K9243" i="5"/>
  <c r="K9240" i="5"/>
  <c r="K9237" i="5"/>
  <c r="K9234" i="5"/>
  <c r="K9231" i="5"/>
  <c r="K9228" i="5"/>
  <c r="K9225" i="5"/>
  <c r="K9222" i="5"/>
  <c r="K9219" i="5"/>
  <c r="K9216" i="5"/>
  <c r="K9213" i="5"/>
  <c r="K9210" i="5"/>
  <c r="K9207" i="5"/>
  <c r="K9204" i="5"/>
  <c r="K9201" i="5"/>
  <c r="K9198" i="5"/>
  <c r="K9195" i="5"/>
  <c r="K9192" i="5"/>
  <c r="K9189" i="5"/>
  <c r="K9186" i="5"/>
  <c r="K9183" i="5"/>
  <c r="K9180" i="5"/>
  <c r="K9177" i="5"/>
  <c r="K9174" i="5"/>
  <c r="K9171" i="5"/>
  <c r="K9168" i="5"/>
  <c r="K9165" i="5"/>
  <c r="K9162" i="5"/>
  <c r="K9159" i="5"/>
  <c r="K9156" i="5"/>
  <c r="K9153" i="5"/>
  <c r="K9150" i="5"/>
  <c r="K9147" i="5"/>
  <c r="K9144" i="5"/>
  <c r="K9141" i="5"/>
  <c r="K9138" i="5"/>
  <c r="K9135" i="5"/>
  <c r="K9654" i="5"/>
  <c r="L9456" i="5"/>
  <c r="K9448" i="5"/>
  <c r="K9442" i="5"/>
  <c r="K9436" i="5"/>
  <c r="L9430" i="5"/>
  <c r="L9421" i="5"/>
  <c r="L9412" i="5"/>
  <c r="M9403" i="5"/>
  <c r="K9400" i="5"/>
  <c r="L9396" i="5"/>
  <c r="K9430" i="5"/>
  <c r="M9425" i="5"/>
  <c r="K9421" i="5"/>
  <c r="M9416" i="5"/>
  <c r="K9412" i="5"/>
  <c r="M9407" i="5"/>
  <c r="L9403" i="5"/>
  <c r="K9396" i="5"/>
  <c r="M9392" i="5"/>
  <c r="M9389" i="5"/>
  <c r="M9386" i="5"/>
  <c r="M9383" i="5"/>
  <c r="M9380" i="5"/>
  <c r="M9377" i="5"/>
  <c r="M9374" i="5"/>
  <c r="M9371" i="5"/>
  <c r="M9368" i="5"/>
  <c r="M9365" i="5"/>
  <c r="M9362" i="5"/>
  <c r="M9359" i="5"/>
  <c r="M9356" i="5"/>
  <c r="M9353" i="5"/>
  <c r="M9350" i="5"/>
  <c r="M9347" i="5"/>
  <c r="M9344" i="5"/>
  <c r="M9341" i="5"/>
  <c r="M9338" i="5"/>
  <c r="M9335" i="5"/>
  <c r="M9332" i="5"/>
  <c r="M9329" i="5"/>
  <c r="M9326" i="5"/>
  <c r="M9323" i="5"/>
  <c r="M9320" i="5"/>
  <c r="M9317" i="5"/>
  <c r="M9314" i="5"/>
  <c r="M9311" i="5"/>
  <c r="M9308" i="5"/>
  <c r="M9305" i="5"/>
  <c r="M9302" i="5"/>
  <c r="M9299" i="5"/>
  <c r="M9296" i="5"/>
  <c r="M9293" i="5"/>
  <c r="M9290" i="5"/>
  <c r="M9287" i="5"/>
  <c r="M9284" i="5"/>
  <c r="M9281" i="5"/>
  <c r="M9278" i="5"/>
  <c r="M9275" i="5"/>
  <c r="M9272" i="5"/>
  <c r="M9269" i="5"/>
  <c r="M9266" i="5"/>
  <c r="M9263" i="5"/>
  <c r="M9260" i="5"/>
  <c r="M9257" i="5"/>
  <c r="M9254" i="5"/>
  <c r="M9251" i="5"/>
  <c r="M9248" i="5"/>
  <c r="M9245" i="5"/>
  <c r="M9242" i="5"/>
  <c r="M9239" i="5"/>
  <c r="M9236" i="5"/>
  <c r="M9233" i="5"/>
  <c r="M9230" i="5"/>
  <c r="M9227" i="5"/>
  <c r="M9224" i="5"/>
  <c r="M9221" i="5"/>
  <c r="M9218" i="5"/>
  <c r="M9215" i="5"/>
  <c r="M9212" i="5"/>
  <c r="M9209" i="5"/>
  <c r="M9206" i="5"/>
  <c r="M9203" i="5"/>
  <c r="M9200" i="5"/>
  <c r="M9197" i="5"/>
  <c r="M9194" i="5"/>
  <c r="M9191" i="5"/>
  <c r="M9188" i="5"/>
  <c r="M9185" i="5"/>
  <c r="M9182" i="5"/>
  <c r="M9179" i="5"/>
  <c r="M9176" i="5"/>
  <c r="M9173" i="5"/>
  <c r="M9170" i="5"/>
  <c r="M9167" i="5"/>
  <c r="M9164" i="5"/>
  <c r="L9447" i="5"/>
  <c r="L9441" i="5"/>
  <c r="L9435" i="5"/>
  <c r="L9425" i="5"/>
  <c r="L9416" i="5"/>
  <c r="L9407" i="5"/>
  <c r="K9403" i="5"/>
  <c r="L9399" i="5"/>
  <c r="L9392" i="5"/>
  <c r="L9389" i="5"/>
  <c r="L9386" i="5"/>
  <c r="L9383" i="5"/>
  <c r="L9380" i="5"/>
  <c r="L9377" i="5"/>
  <c r="L9374" i="5"/>
  <c r="L9371" i="5"/>
  <c r="L9368" i="5"/>
  <c r="L9365" i="5"/>
  <c r="L9362" i="5"/>
  <c r="L9359" i="5"/>
  <c r="L9356" i="5"/>
  <c r="L9353" i="5"/>
  <c r="L9350" i="5"/>
  <c r="L9347" i="5"/>
  <c r="L9344" i="5"/>
  <c r="L9341" i="5"/>
  <c r="L9338" i="5"/>
  <c r="L9335" i="5"/>
  <c r="L9332" i="5"/>
  <c r="L9329" i="5"/>
  <c r="L9326" i="5"/>
  <c r="L9323" i="5"/>
  <c r="L9320" i="5"/>
  <c r="L9317" i="5"/>
  <c r="L9314" i="5"/>
  <c r="L9311" i="5"/>
  <c r="L9308" i="5"/>
  <c r="L9305" i="5"/>
  <c r="L9302" i="5"/>
  <c r="L9299" i="5"/>
  <c r="L9296" i="5"/>
  <c r="L9293" i="5"/>
  <c r="L9290" i="5"/>
  <c r="L9287" i="5"/>
  <c r="L9284" i="5"/>
  <c r="L9281" i="5"/>
  <c r="L9278" i="5"/>
  <c r="L9275" i="5"/>
  <c r="L9272" i="5"/>
  <c r="L9269" i="5"/>
  <c r="L9266" i="5"/>
  <c r="L9263" i="5"/>
  <c r="L9260" i="5"/>
  <c r="L9257" i="5"/>
  <c r="L9254" i="5"/>
  <c r="L9251" i="5"/>
  <c r="L9248" i="5"/>
  <c r="L9245" i="5"/>
  <c r="L9242" i="5"/>
  <c r="L9239" i="5"/>
  <c r="L9236" i="5"/>
  <c r="L9233" i="5"/>
  <c r="L9230" i="5"/>
  <c r="L9227" i="5"/>
  <c r="L9224" i="5"/>
  <c r="L9221" i="5"/>
  <c r="L9218" i="5"/>
  <c r="L9215" i="5"/>
  <c r="L9212" i="5"/>
  <c r="L9209" i="5"/>
  <c r="L9206" i="5"/>
  <c r="L9203" i="5"/>
  <c r="L9200" i="5"/>
  <c r="L9197" i="5"/>
  <c r="L9194" i="5"/>
  <c r="L9191" i="5"/>
  <c r="L9188" i="5"/>
  <c r="L9185" i="5"/>
  <c r="L9182" i="5"/>
  <c r="L9179" i="5"/>
  <c r="L9176" i="5"/>
  <c r="L9173" i="5"/>
  <c r="L9170" i="5"/>
  <c r="L9167" i="5"/>
  <c r="M9685" i="5"/>
  <c r="L9429" i="5"/>
  <c r="L9420" i="5"/>
  <c r="L9411" i="5"/>
  <c r="K9399" i="5"/>
  <c r="M9395" i="5"/>
  <c r="K9392" i="5"/>
  <c r="K9389" i="5"/>
  <c r="K9386" i="5"/>
  <c r="K9383" i="5"/>
  <c r="K9380" i="5"/>
  <c r="K9377" i="5"/>
  <c r="K9374" i="5"/>
  <c r="K9371" i="5"/>
  <c r="K9368" i="5"/>
  <c r="K9365" i="5"/>
  <c r="K9362" i="5"/>
  <c r="K9359" i="5"/>
  <c r="K9356" i="5"/>
  <c r="K9353" i="5"/>
  <c r="K9350" i="5"/>
  <c r="K9347" i="5"/>
  <c r="K9344" i="5"/>
  <c r="K9341" i="5"/>
  <c r="K9338" i="5"/>
  <c r="K9335" i="5"/>
  <c r="K9332" i="5"/>
  <c r="K9329" i="5"/>
  <c r="K9326" i="5"/>
  <c r="K9323" i="5"/>
  <c r="K9320" i="5"/>
  <c r="K9317" i="5"/>
  <c r="K9314" i="5"/>
  <c r="K9311" i="5"/>
  <c r="K9308" i="5"/>
  <c r="K9305" i="5"/>
  <c r="K9302" i="5"/>
  <c r="K9299" i="5"/>
  <c r="K9296" i="5"/>
  <c r="K9293" i="5"/>
  <c r="K9290" i="5"/>
  <c r="K9287" i="5"/>
  <c r="K9284" i="5"/>
  <c r="K9281" i="5"/>
  <c r="K9278" i="5"/>
  <c r="K9275" i="5"/>
  <c r="K9272" i="5"/>
  <c r="K9269" i="5"/>
  <c r="K9266" i="5"/>
  <c r="K9263" i="5"/>
  <c r="K9260" i="5"/>
  <c r="K9257" i="5"/>
  <c r="K9254" i="5"/>
  <c r="K9251" i="5"/>
  <c r="K9248" i="5"/>
  <c r="K9245" i="5"/>
  <c r="K9242" i="5"/>
  <c r="K9239" i="5"/>
  <c r="K9236" i="5"/>
  <c r="K9233" i="5"/>
  <c r="K9230" i="5"/>
  <c r="K9227" i="5"/>
  <c r="K9224" i="5"/>
  <c r="K9221" i="5"/>
  <c r="K9218" i="5"/>
  <c r="K9215" i="5"/>
  <c r="K9212" i="5"/>
  <c r="K9209" i="5"/>
  <c r="K9206" i="5"/>
  <c r="K9203" i="5"/>
  <c r="K9200" i="5"/>
  <c r="K9197" i="5"/>
  <c r="K9194" i="5"/>
  <c r="L9630" i="5"/>
  <c r="L9453" i="5"/>
  <c r="L9446" i="5"/>
  <c r="L9440" i="5"/>
  <c r="L9434" i="5"/>
  <c r="L9424" i="5"/>
  <c r="L9415" i="5"/>
  <c r="L9406" i="5"/>
  <c r="L9402" i="5"/>
  <c r="L9395" i="5"/>
  <c r="M9410" i="5"/>
  <c r="M9178" i="5"/>
  <c r="K9173" i="5"/>
  <c r="M9168" i="5"/>
  <c r="K9164" i="5"/>
  <c r="M9160" i="5"/>
  <c r="L9153" i="5"/>
  <c r="M9146" i="5"/>
  <c r="L9143" i="5"/>
  <c r="K9140" i="5"/>
  <c r="M9133" i="5"/>
  <c r="M9130" i="5"/>
  <c r="M9127" i="5"/>
  <c r="M9124" i="5"/>
  <c r="M9121" i="5"/>
  <c r="M9118" i="5"/>
  <c r="M9115" i="5"/>
  <c r="M9112" i="5"/>
  <c r="M9109" i="5"/>
  <c r="M9106" i="5"/>
  <c r="M9103" i="5"/>
  <c r="M9100" i="5"/>
  <c r="M9097" i="5"/>
  <c r="M9094" i="5"/>
  <c r="M9091" i="5"/>
  <c r="M9088" i="5"/>
  <c r="M9085" i="5"/>
  <c r="M9082" i="5"/>
  <c r="M9079" i="5"/>
  <c r="M9076" i="5"/>
  <c r="M9073" i="5"/>
  <c r="M9070" i="5"/>
  <c r="M9067" i="5"/>
  <c r="M9064" i="5"/>
  <c r="M9061" i="5"/>
  <c r="M9058" i="5"/>
  <c r="M9055" i="5"/>
  <c r="M9052" i="5"/>
  <c r="M9049" i="5"/>
  <c r="M9046" i="5"/>
  <c r="M9043" i="5"/>
  <c r="M9040" i="5"/>
  <c r="M9037" i="5"/>
  <c r="M9034" i="5"/>
  <c r="M9031" i="5"/>
  <c r="M9028" i="5"/>
  <c r="M9025" i="5"/>
  <c r="M9022" i="5"/>
  <c r="M9019" i="5"/>
  <c r="M9016" i="5"/>
  <c r="M9013" i="5"/>
  <c r="M9010" i="5"/>
  <c r="M9007" i="5"/>
  <c r="M9004" i="5"/>
  <c r="M9001" i="5"/>
  <c r="M8998" i="5"/>
  <c r="M8995" i="5"/>
  <c r="M8992" i="5"/>
  <c r="M8989" i="5"/>
  <c r="M8986" i="5"/>
  <c r="M8983" i="5"/>
  <c r="M8980" i="5"/>
  <c r="M8977" i="5"/>
  <c r="M8974" i="5"/>
  <c r="M8971" i="5"/>
  <c r="M8968" i="5"/>
  <c r="M8965" i="5"/>
  <c r="M8962" i="5"/>
  <c r="M8959" i="5"/>
  <c r="M8956" i="5"/>
  <c r="M8953" i="5"/>
  <c r="M8950" i="5"/>
  <c r="M8947" i="5"/>
  <c r="M8944" i="5"/>
  <c r="M8941" i="5"/>
  <c r="M8938" i="5"/>
  <c r="M8935" i="5"/>
  <c r="M8932" i="5"/>
  <c r="M8929" i="5"/>
  <c r="M8926" i="5"/>
  <c r="M8923" i="5"/>
  <c r="M8920" i="5"/>
  <c r="M8917" i="5"/>
  <c r="M9419" i="5"/>
  <c r="M9193" i="5"/>
  <c r="K9188" i="5"/>
  <c r="L9183" i="5"/>
  <c r="L9178" i="5"/>
  <c r="L9168" i="5"/>
  <c r="L9160" i="5"/>
  <c r="M9156" i="5"/>
  <c r="M9149" i="5"/>
  <c r="L9146" i="5"/>
  <c r="K9143" i="5"/>
  <c r="M9136" i="5"/>
  <c r="L9133" i="5"/>
  <c r="L9130" i="5"/>
  <c r="L9127" i="5"/>
  <c r="L9124" i="5"/>
  <c r="L9121" i="5"/>
  <c r="L9118" i="5"/>
  <c r="L9115" i="5"/>
  <c r="L9112" i="5"/>
  <c r="L9109" i="5"/>
  <c r="L9106" i="5"/>
  <c r="L9103" i="5"/>
  <c r="L9100" i="5"/>
  <c r="L9097" i="5"/>
  <c r="L9094" i="5"/>
  <c r="L9091" i="5"/>
  <c r="L9088" i="5"/>
  <c r="L9085" i="5"/>
  <c r="L9082" i="5"/>
  <c r="L9079" i="5"/>
  <c r="L9076" i="5"/>
  <c r="L9073" i="5"/>
  <c r="L9070" i="5"/>
  <c r="L9067" i="5"/>
  <c r="L9064" i="5"/>
  <c r="L9061" i="5"/>
  <c r="L9058" i="5"/>
  <c r="L9055" i="5"/>
  <c r="L9052" i="5"/>
  <c r="L9049" i="5"/>
  <c r="L9046" i="5"/>
  <c r="L9043" i="5"/>
  <c r="L9040" i="5"/>
  <c r="L9037" i="5"/>
  <c r="L9034" i="5"/>
  <c r="L9031" i="5"/>
  <c r="L9028" i="5"/>
  <c r="L9025" i="5"/>
  <c r="L9022" i="5"/>
  <c r="L9019" i="5"/>
  <c r="L9016" i="5"/>
  <c r="L9013" i="5"/>
  <c r="L9010" i="5"/>
  <c r="L9007" i="5"/>
  <c r="L9004" i="5"/>
  <c r="L9001" i="5"/>
  <c r="L8998" i="5"/>
  <c r="L8995" i="5"/>
  <c r="L8992" i="5"/>
  <c r="L8989" i="5"/>
  <c r="L8986" i="5"/>
  <c r="L8983" i="5"/>
  <c r="L8980" i="5"/>
  <c r="L8977" i="5"/>
  <c r="L8974" i="5"/>
  <c r="L8971" i="5"/>
  <c r="L8968" i="5"/>
  <c r="L8965" i="5"/>
  <c r="L8962" i="5"/>
  <c r="L8959" i="5"/>
  <c r="L8956" i="5"/>
  <c r="L8953" i="5"/>
  <c r="L8950" i="5"/>
  <c r="L8947" i="5"/>
  <c r="L8944" i="5"/>
  <c r="L8941" i="5"/>
  <c r="L8938" i="5"/>
  <c r="L8935" i="5"/>
  <c r="L8932" i="5"/>
  <c r="L8929" i="5"/>
  <c r="L8926" i="5"/>
  <c r="L8923" i="5"/>
  <c r="L8920" i="5"/>
  <c r="M9428" i="5"/>
  <c r="L9193" i="5"/>
  <c r="M9172" i="5"/>
  <c r="M9163" i="5"/>
  <c r="L9156" i="5"/>
  <c r="M9152" i="5"/>
  <c r="L9149" i="5"/>
  <c r="K9146" i="5"/>
  <c r="M9139" i="5"/>
  <c r="L9136" i="5"/>
  <c r="K9133" i="5"/>
  <c r="K9130" i="5"/>
  <c r="K9127" i="5"/>
  <c r="K9124" i="5"/>
  <c r="K9121" i="5"/>
  <c r="K9118" i="5"/>
  <c r="K9115" i="5"/>
  <c r="K9112" i="5"/>
  <c r="K9109" i="5"/>
  <c r="K9106" i="5"/>
  <c r="K9103" i="5"/>
  <c r="K9100" i="5"/>
  <c r="K9097" i="5"/>
  <c r="K9094" i="5"/>
  <c r="K9091" i="5"/>
  <c r="K9088" i="5"/>
  <c r="K9085" i="5"/>
  <c r="K9082" i="5"/>
  <c r="K9079" i="5"/>
  <c r="K9076" i="5"/>
  <c r="K9073" i="5"/>
  <c r="K9070" i="5"/>
  <c r="K9067" i="5"/>
  <c r="K9064" i="5"/>
  <c r="K9061" i="5"/>
  <c r="K9058" i="5"/>
  <c r="K9055" i="5"/>
  <c r="K9052" i="5"/>
  <c r="K9049" i="5"/>
  <c r="K9046" i="5"/>
  <c r="K9043" i="5"/>
  <c r="K9040" i="5"/>
  <c r="K9037" i="5"/>
  <c r="K9034" i="5"/>
  <c r="K9031" i="5"/>
  <c r="K9028" i="5"/>
  <c r="K9025" i="5"/>
  <c r="K9022" i="5"/>
  <c r="K9019" i="5"/>
  <c r="K9016" i="5"/>
  <c r="K9013" i="5"/>
  <c r="K9010" i="5"/>
  <c r="K9007" i="5"/>
  <c r="K9004" i="5"/>
  <c r="K9001" i="5"/>
  <c r="K8998" i="5"/>
  <c r="K8995" i="5"/>
  <c r="K8992" i="5"/>
  <c r="K8989" i="5"/>
  <c r="K8986" i="5"/>
  <c r="K8983" i="5"/>
  <c r="K8980" i="5"/>
  <c r="K8977" i="5"/>
  <c r="K8974" i="5"/>
  <c r="K8971" i="5"/>
  <c r="K8968" i="5"/>
  <c r="K8965" i="5"/>
  <c r="K8962" i="5"/>
  <c r="K8959" i="5"/>
  <c r="K8956" i="5"/>
  <c r="K8953" i="5"/>
  <c r="K8950" i="5"/>
  <c r="K8947" i="5"/>
  <c r="K8944" i="5"/>
  <c r="K8941" i="5"/>
  <c r="K8938" i="5"/>
  <c r="K8935" i="5"/>
  <c r="K8932" i="5"/>
  <c r="K8929" i="5"/>
  <c r="K8926" i="5"/>
  <c r="K8923" i="5"/>
  <c r="K8920" i="5"/>
  <c r="K8917" i="5"/>
  <c r="K8914" i="5"/>
  <c r="K8911" i="5"/>
  <c r="K8908" i="5"/>
  <c r="K8905" i="5"/>
  <c r="K8902" i="5"/>
  <c r="K8899" i="5"/>
  <c r="K8896" i="5"/>
  <c r="K8893" i="5"/>
  <c r="K8890" i="5"/>
  <c r="K8887" i="5"/>
  <c r="K8884" i="5"/>
  <c r="M9398" i="5"/>
  <c r="M9388" i="5"/>
  <c r="M9379" i="5"/>
  <c r="M9370" i="5"/>
  <c r="M9361" i="5"/>
  <c r="M9352" i="5"/>
  <c r="M9343" i="5"/>
  <c r="M9334" i="5"/>
  <c r="M9325" i="5"/>
  <c r="M9316" i="5"/>
  <c r="M9307" i="5"/>
  <c r="M9298" i="5"/>
  <c r="M9289" i="5"/>
  <c r="M9280" i="5"/>
  <c r="M9271" i="5"/>
  <c r="M9262" i="5"/>
  <c r="M9253" i="5"/>
  <c r="M9244" i="5"/>
  <c r="M9235" i="5"/>
  <c r="M9226" i="5"/>
  <c r="M9217" i="5"/>
  <c r="M9208" i="5"/>
  <c r="M9199" i="5"/>
  <c r="M9187" i="5"/>
  <c r="K9182" i="5"/>
  <c r="L9177" i="5"/>
  <c r="L9172" i="5"/>
  <c r="K9167" i="5"/>
  <c r="L9163" i="5"/>
  <c r="M9159" i="5"/>
  <c r="L9152" i="5"/>
  <c r="K9149" i="5"/>
  <c r="M9142" i="5"/>
  <c r="L9139" i="5"/>
  <c r="K9136" i="5"/>
  <c r="L9192" i="5"/>
  <c r="L9187" i="5"/>
  <c r="L9159" i="5"/>
  <c r="M9155" i="5"/>
  <c r="K9152" i="5"/>
  <c r="M9145" i="5"/>
  <c r="L9142" i="5"/>
  <c r="K9139" i="5"/>
  <c r="M9132" i="5"/>
  <c r="M9129" i="5"/>
  <c r="M9126" i="5"/>
  <c r="M9123" i="5"/>
  <c r="M9120" i="5"/>
  <c r="M9117" i="5"/>
  <c r="M9114" i="5"/>
  <c r="M9111" i="5"/>
  <c r="M9108" i="5"/>
  <c r="M9105" i="5"/>
  <c r="M9102" i="5"/>
  <c r="M9099" i="5"/>
  <c r="M9096" i="5"/>
  <c r="M9093" i="5"/>
  <c r="M9090" i="5"/>
  <c r="M9087" i="5"/>
  <c r="M9084" i="5"/>
  <c r="M9081" i="5"/>
  <c r="M9078" i="5"/>
  <c r="M9075" i="5"/>
  <c r="M9072" i="5"/>
  <c r="M9069" i="5"/>
  <c r="M9066" i="5"/>
  <c r="M9063" i="5"/>
  <c r="M9060" i="5"/>
  <c r="M9057" i="5"/>
  <c r="M9054" i="5"/>
  <c r="M9051" i="5"/>
  <c r="M9048" i="5"/>
  <c r="M9045" i="5"/>
  <c r="M9042" i="5"/>
  <c r="M9039" i="5"/>
  <c r="M9036" i="5"/>
  <c r="M9033" i="5"/>
  <c r="M9030" i="5"/>
  <c r="M9027" i="5"/>
  <c r="M9024" i="5"/>
  <c r="M9021" i="5"/>
  <c r="M9018" i="5"/>
  <c r="M9015" i="5"/>
  <c r="M9012" i="5"/>
  <c r="M9009" i="5"/>
  <c r="M9006" i="5"/>
  <c r="M9003" i="5"/>
  <c r="M9000" i="5"/>
  <c r="M8997" i="5"/>
  <c r="M8994" i="5"/>
  <c r="M8991" i="5"/>
  <c r="M8988" i="5"/>
  <c r="M8985" i="5"/>
  <c r="M8982" i="5"/>
  <c r="M8979" i="5"/>
  <c r="M8976" i="5"/>
  <c r="M8973" i="5"/>
  <c r="M8970" i="5"/>
  <c r="M8967" i="5"/>
  <c r="M8964" i="5"/>
  <c r="M8961" i="5"/>
  <c r="M8958" i="5"/>
  <c r="M8955" i="5"/>
  <c r="M8952" i="5"/>
  <c r="M8949" i="5"/>
  <c r="M8946" i="5"/>
  <c r="M8943" i="5"/>
  <c r="M8940" i="5"/>
  <c r="M8937" i="5"/>
  <c r="M8934" i="5"/>
  <c r="M8931" i="5"/>
  <c r="M8928" i="5"/>
  <c r="K9406" i="5"/>
  <c r="L9198" i="5"/>
  <c r="M9181" i="5"/>
  <c r="K9176" i="5"/>
  <c r="L9171" i="5"/>
  <c r="M9166" i="5"/>
  <c r="M9162" i="5"/>
  <c r="L9155" i="5"/>
  <c r="M9148" i="5"/>
  <c r="L9145" i="5"/>
  <c r="K9142" i="5"/>
  <c r="M9135" i="5"/>
  <c r="L9132" i="5"/>
  <c r="L9129" i="5"/>
  <c r="L9126" i="5"/>
  <c r="L9123" i="5"/>
  <c r="L9120" i="5"/>
  <c r="L9117" i="5"/>
  <c r="L9114" i="5"/>
  <c r="L9111" i="5"/>
  <c r="L9108" i="5"/>
  <c r="L9105" i="5"/>
  <c r="L9102" i="5"/>
  <c r="L9099" i="5"/>
  <c r="L9096" i="5"/>
  <c r="L9093" i="5"/>
  <c r="L9090" i="5"/>
  <c r="L9087" i="5"/>
  <c r="L9084" i="5"/>
  <c r="L9081" i="5"/>
  <c r="L9078" i="5"/>
  <c r="L9075" i="5"/>
  <c r="L9072" i="5"/>
  <c r="L9069" i="5"/>
  <c r="L9066" i="5"/>
  <c r="L9063" i="5"/>
  <c r="L9060" i="5"/>
  <c r="L9057" i="5"/>
  <c r="L9054" i="5"/>
  <c r="L9051" i="5"/>
  <c r="L9048" i="5"/>
  <c r="L9045" i="5"/>
  <c r="L9042" i="5"/>
  <c r="L9039" i="5"/>
  <c r="L9036" i="5"/>
  <c r="L9033" i="5"/>
  <c r="L9030" i="5"/>
  <c r="L9027" i="5"/>
  <c r="L9024" i="5"/>
  <c r="L9021" i="5"/>
  <c r="L9018" i="5"/>
  <c r="L9015" i="5"/>
  <c r="L9012" i="5"/>
  <c r="L9009" i="5"/>
  <c r="L9006" i="5"/>
  <c r="L9003" i="5"/>
  <c r="L9000" i="5"/>
  <c r="L8997" i="5"/>
  <c r="L8994" i="5"/>
  <c r="L8991" i="5"/>
  <c r="L8988" i="5"/>
  <c r="L8985" i="5"/>
  <c r="L8982" i="5"/>
  <c r="L8979" i="5"/>
  <c r="L8976" i="5"/>
  <c r="L8973" i="5"/>
  <c r="L8970" i="5"/>
  <c r="L8967" i="5"/>
  <c r="L8964" i="5"/>
  <c r="L8961" i="5"/>
  <c r="L8958" i="5"/>
  <c r="L8955" i="5"/>
  <c r="L8952" i="5"/>
  <c r="L8949" i="5"/>
  <c r="L8946" i="5"/>
  <c r="L8943" i="5"/>
  <c r="L8940" i="5"/>
  <c r="L8937" i="5"/>
  <c r="L8934" i="5"/>
  <c r="L8931" i="5"/>
  <c r="L8928" i="5"/>
  <c r="L8925" i="5"/>
  <c r="L8922" i="5"/>
  <c r="L8919" i="5"/>
  <c r="L8916" i="5"/>
  <c r="K9415" i="5"/>
  <c r="K9191" i="5"/>
  <c r="L9186" i="5"/>
  <c r="L9181" i="5"/>
  <c r="L9166" i="5"/>
  <c r="L9162" i="5"/>
  <c r="M9158" i="5"/>
  <c r="K9155" i="5"/>
  <c r="M9151" i="5"/>
  <c r="L9148" i="5"/>
  <c r="K9145" i="5"/>
  <c r="M9138" i="5"/>
  <c r="L9135" i="5"/>
  <c r="K9132" i="5"/>
  <c r="K9129" i="5"/>
  <c r="K9126" i="5"/>
  <c r="K9123" i="5"/>
  <c r="K9120" i="5"/>
  <c r="K9117" i="5"/>
  <c r="K9114" i="5"/>
  <c r="K9111" i="5"/>
  <c r="K9108" i="5"/>
  <c r="K9105" i="5"/>
  <c r="K9102" i="5"/>
  <c r="K9099" i="5"/>
  <c r="K9096" i="5"/>
  <c r="K9093" i="5"/>
  <c r="K9090" i="5"/>
  <c r="K9087" i="5"/>
  <c r="K9084" i="5"/>
  <c r="K9081" i="5"/>
  <c r="K9078" i="5"/>
  <c r="K9075" i="5"/>
  <c r="K9072" i="5"/>
  <c r="K9069" i="5"/>
  <c r="K9066" i="5"/>
  <c r="K9063" i="5"/>
  <c r="K9060" i="5"/>
  <c r="K9057" i="5"/>
  <c r="K9054" i="5"/>
  <c r="K9051" i="5"/>
  <c r="K9048" i="5"/>
  <c r="K9045" i="5"/>
  <c r="K9042" i="5"/>
  <c r="K9039" i="5"/>
  <c r="K9036" i="5"/>
  <c r="K9033" i="5"/>
  <c r="K9030" i="5"/>
  <c r="K9027" i="5"/>
  <c r="K9024" i="5"/>
  <c r="K9021" i="5"/>
  <c r="K9018" i="5"/>
  <c r="K9015" i="5"/>
  <c r="K9012" i="5"/>
  <c r="K9009" i="5"/>
  <c r="K9006" i="5"/>
  <c r="K9003" i="5"/>
  <c r="K9000" i="5"/>
  <c r="K8997" i="5"/>
  <c r="K8994" i="5"/>
  <c r="K8991" i="5"/>
  <c r="K8988" i="5"/>
  <c r="K8985" i="5"/>
  <c r="K8982" i="5"/>
  <c r="K8979" i="5"/>
  <c r="K8976" i="5"/>
  <c r="K8973" i="5"/>
  <c r="K8970" i="5"/>
  <c r="K8967" i="5"/>
  <c r="K8964" i="5"/>
  <c r="K8961" i="5"/>
  <c r="K8958" i="5"/>
  <c r="K8955" i="5"/>
  <c r="K8952" i="5"/>
  <c r="K8949" i="5"/>
  <c r="K8946" i="5"/>
  <c r="K8943" i="5"/>
  <c r="K8940" i="5"/>
  <c r="K8937" i="5"/>
  <c r="K8934" i="5"/>
  <c r="K9424" i="5"/>
  <c r="M9385" i="5"/>
  <c r="M9376" i="5"/>
  <c r="M9367" i="5"/>
  <c r="M9358" i="5"/>
  <c r="M9349" i="5"/>
  <c r="M9340" i="5"/>
  <c r="M9331" i="5"/>
  <c r="M9322" i="5"/>
  <c r="M9313" i="5"/>
  <c r="M9304" i="5"/>
  <c r="M9295" i="5"/>
  <c r="M9286" i="5"/>
  <c r="M9277" i="5"/>
  <c r="M9268" i="5"/>
  <c r="M9259" i="5"/>
  <c r="M9250" i="5"/>
  <c r="M9241" i="5"/>
  <c r="M9232" i="5"/>
  <c r="M9223" i="5"/>
  <c r="M9214" i="5"/>
  <c r="M9205" i="5"/>
  <c r="M9175" i="5"/>
  <c r="K9170" i="5"/>
  <c r="L9158" i="5"/>
  <c r="L9151" i="5"/>
  <c r="K9148" i="5"/>
  <c r="M9141" i="5"/>
  <c r="L9138" i="5"/>
  <c r="M9196" i="5"/>
  <c r="M9190" i="5"/>
  <c r="K9185" i="5"/>
  <c r="L9180" i="5"/>
  <c r="L9175" i="5"/>
  <c r="M9165" i="5"/>
  <c r="M9161" i="5"/>
  <c r="K9158" i="5"/>
  <c r="M9154" i="5"/>
  <c r="K9151" i="5"/>
  <c r="M9144" i="5"/>
  <c r="L9141" i="5"/>
  <c r="M9134" i="5"/>
  <c r="M9131" i="5"/>
  <c r="M9128" i="5"/>
  <c r="M9125" i="5"/>
  <c r="M9122" i="5"/>
  <c r="M9119" i="5"/>
  <c r="M9116" i="5"/>
  <c r="M9113" i="5"/>
  <c r="M9110" i="5"/>
  <c r="M9107" i="5"/>
  <c r="M9104" i="5"/>
  <c r="M9101" i="5"/>
  <c r="M9098" i="5"/>
  <c r="M9095" i="5"/>
  <c r="M9092" i="5"/>
  <c r="M9089" i="5"/>
  <c r="M9086" i="5"/>
  <c r="M9083" i="5"/>
  <c r="M9080" i="5"/>
  <c r="M9077" i="5"/>
  <c r="M9074" i="5"/>
  <c r="M9071" i="5"/>
  <c r="M9068" i="5"/>
  <c r="M9065" i="5"/>
  <c r="M9062" i="5"/>
  <c r="M9059" i="5"/>
  <c r="M9056" i="5"/>
  <c r="M9053" i="5"/>
  <c r="M9050" i="5"/>
  <c r="M9047" i="5"/>
  <c r="M9044" i="5"/>
  <c r="M9041" i="5"/>
  <c r="M9038" i="5"/>
  <c r="M9035" i="5"/>
  <c r="M9032" i="5"/>
  <c r="M9029" i="5"/>
  <c r="M9026" i="5"/>
  <c r="M9023" i="5"/>
  <c r="M9020" i="5"/>
  <c r="M9017" i="5"/>
  <c r="M9014" i="5"/>
  <c r="M9011" i="5"/>
  <c r="M9008" i="5"/>
  <c r="M9005" i="5"/>
  <c r="M9002" i="5"/>
  <c r="M8999" i="5"/>
  <c r="M8996" i="5"/>
  <c r="M8993" i="5"/>
  <c r="M8990" i="5"/>
  <c r="M8987" i="5"/>
  <c r="M8984" i="5"/>
  <c r="M8981" i="5"/>
  <c r="M8978" i="5"/>
  <c r="M8975" i="5"/>
  <c r="M8972" i="5"/>
  <c r="M8969" i="5"/>
  <c r="M8966" i="5"/>
  <c r="M8963" i="5"/>
  <c r="M8960" i="5"/>
  <c r="M8957" i="5"/>
  <c r="M8954" i="5"/>
  <c r="M8951" i="5"/>
  <c r="M8948" i="5"/>
  <c r="M8945" i="5"/>
  <c r="M8942" i="5"/>
  <c r="M8939" i="5"/>
  <c r="M8936" i="5"/>
  <c r="M8933" i="5"/>
  <c r="M8930" i="5"/>
  <c r="M8927" i="5"/>
  <c r="M8924" i="5"/>
  <c r="M8921" i="5"/>
  <c r="M8918" i="5"/>
  <c r="L9190" i="5"/>
  <c r="M9169" i="5"/>
  <c r="L9165" i="5"/>
  <c r="L9161" i="5"/>
  <c r="L9154" i="5"/>
  <c r="M9147" i="5"/>
  <c r="L9144" i="5"/>
  <c r="M9137" i="5"/>
  <c r="L9134" i="5"/>
  <c r="L9131" i="5"/>
  <c r="L9128" i="5"/>
  <c r="L9125" i="5"/>
  <c r="L9122" i="5"/>
  <c r="L9119" i="5"/>
  <c r="L9116" i="5"/>
  <c r="L9113" i="5"/>
  <c r="L9110" i="5"/>
  <c r="L9107" i="5"/>
  <c r="L9104" i="5"/>
  <c r="L9101" i="5"/>
  <c r="L9098" i="5"/>
  <c r="L9095" i="5"/>
  <c r="L9092" i="5"/>
  <c r="L9089" i="5"/>
  <c r="L9086" i="5"/>
  <c r="L9083" i="5"/>
  <c r="L9080" i="5"/>
  <c r="L9077" i="5"/>
  <c r="L9074" i="5"/>
  <c r="L9071" i="5"/>
  <c r="L9068" i="5"/>
  <c r="L9065" i="5"/>
  <c r="L9062" i="5"/>
  <c r="L9059" i="5"/>
  <c r="L9056" i="5"/>
  <c r="L9053" i="5"/>
  <c r="L9050" i="5"/>
  <c r="L9047" i="5"/>
  <c r="L9044" i="5"/>
  <c r="L9041" i="5"/>
  <c r="L9038" i="5"/>
  <c r="L9035" i="5"/>
  <c r="L9032" i="5"/>
  <c r="L9029" i="5"/>
  <c r="L9026" i="5"/>
  <c r="L9023" i="5"/>
  <c r="L9020" i="5"/>
  <c r="L9017" i="5"/>
  <c r="L9014" i="5"/>
  <c r="L9011" i="5"/>
  <c r="L9008" i="5"/>
  <c r="L9005" i="5"/>
  <c r="L9002" i="5"/>
  <c r="L8999" i="5"/>
  <c r="L8996" i="5"/>
  <c r="L8993" i="5"/>
  <c r="L8990" i="5"/>
  <c r="L8987" i="5"/>
  <c r="L8984" i="5"/>
  <c r="L8981" i="5"/>
  <c r="L8978" i="5"/>
  <c r="L8975" i="5"/>
  <c r="L8972" i="5"/>
  <c r="L8969" i="5"/>
  <c r="L8966" i="5"/>
  <c r="L8963" i="5"/>
  <c r="L8960" i="5"/>
  <c r="L8957" i="5"/>
  <c r="L8954" i="5"/>
  <c r="L8951" i="5"/>
  <c r="L8948" i="5"/>
  <c r="L8945" i="5"/>
  <c r="L8942" i="5"/>
  <c r="L8939" i="5"/>
  <c r="L8936" i="5"/>
  <c r="L8933" i="5"/>
  <c r="L8930" i="5"/>
  <c r="L8927" i="5"/>
  <c r="L8924" i="5"/>
  <c r="L8921" i="5"/>
  <c r="L8918" i="5"/>
  <c r="L8915" i="5"/>
  <c r="L8912" i="5"/>
  <c r="L8909" i="5"/>
  <c r="L8906" i="5"/>
  <c r="L8903" i="5"/>
  <c r="L8900" i="5"/>
  <c r="L8897" i="5"/>
  <c r="L8894" i="5"/>
  <c r="L8891" i="5"/>
  <c r="M9391" i="5"/>
  <c r="M9382" i="5"/>
  <c r="M9373" i="5"/>
  <c r="M9364" i="5"/>
  <c r="M9355" i="5"/>
  <c r="M9346" i="5"/>
  <c r="M9337" i="5"/>
  <c r="M9328" i="5"/>
  <c r="M9319" i="5"/>
  <c r="M9310" i="5"/>
  <c r="M9301" i="5"/>
  <c r="M9292" i="5"/>
  <c r="M9283" i="5"/>
  <c r="M9274" i="5"/>
  <c r="M9265" i="5"/>
  <c r="M9256" i="5"/>
  <c r="M9247" i="5"/>
  <c r="M9238" i="5"/>
  <c r="M9229" i="5"/>
  <c r="M9220" i="5"/>
  <c r="M9211" i="5"/>
  <c r="M9202" i="5"/>
  <c r="L9189" i="5"/>
  <c r="L9184" i="5"/>
  <c r="L9164" i="5"/>
  <c r="L9157" i="5"/>
  <c r="M9153" i="5"/>
  <c r="L9150" i="5"/>
  <c r="M9143" i="5"/>
  <c r="L9140" i="5"/>
  <c r="K9137" i="5"/>
  <c r="M9150" i="5"/>
  <c r="M9140" i="5"/>
  <c r="K9131" i="5"/>
  <c r="K9122" i="5"/>
  <c r="K9113" i="5"/>
  <c r="K9104" i="5"/>
  <c r="K9095" i="5"/>
  <c r="K9086" i="5"/>
  <c r="K9077" i="5"/>
  <c r="K9068" i="5"/>
  <c r="K9059" i="5"/>
  <c r="K9050" i="5"/>
  <c r="K9041" i="5"/>
  <c r="K9032" i="5"/>
  <c r="K9023" i="5"/>
  <c r="K9014" i="5"/>
  <c r="K9005" i="5"/>
  <c r="K8996" i="5"/>
  <c r="K8987" i="5"/>
  <c r="K8978" i="5"/>
  <c r="K8969" i="5"/>
  <c r="K8960" i="5"/>
  <c r="K8951" i="5"/>
  <c r="K8942" i="5"/>
  <c r="K8933" i="5"/>
  <c r="K8915" i="5"/>
  <c r="M8911" i="5"/>
  <c r="L8904" i="5"/>
  <c r="K8897" i="5"/>
  <c r="M8893" i="5"/>
  <c r="M8886" i="5"/>
  <c r="L8883" i="5"/>
  <c r="L8880" i="5"/>
  <c r="L8877" i="5"/>
  <c r="L8874" i="5"/>
  <c r="L8871" i="5"/>
  <c r="L8868" i="5"/>
  <c r="L8865" i="5"/>
  <c r="L8862" i="5"/>
  <c r="L8859" i="5"/>
  <c r="L8856" i="5"/>
  <c r="L8853" i="5"/>
  <c r="L8850" i="5"/>
  <c r="L8847" i="5"/>
  <c r="L8844" i="5"/>
  <c r="L8841" i="5"/>
  <c r="L8838" i="5"/>
  <c r="L8835" i="5"/>
  <c r="L8832" i="5"/>
  <c r="L8829" i="5"/>
  <c r="L8826" i="5"/>
  <c r="L8823" i="5"/>
  <c r="L8820" i="5"/>
  <c r="L8817" i="5"/>
  <c r="L8814" i="5"/>
  <c r="L8811" i="5"/>
  <c r="L8808" i="5"/>
  <c r="L8805" i="5"/>
  <c r="L8802" i="5"/>
  <c r="L8799" i="5"/>
  <c r="L8796" i="5"/>
  <c r="L8793" i="5"/>
  <c r="L8790" i="5"/>
  <c r="L8787" i="5"/>
  <c r="L8784" i="5"/>
  <c r="L8781" i="5"/>
  <c r="L8778" i="5"/>
  <c r="L8775" i="5"/>
  <c r="L8772" i="5"/>
  <c r="L8769" i="5"/>
  <c r="L8766" i="5"/>
  <c r="L8763" i="5"/>
  <c r="L8760" i="5"/>
  <c r="L8757" i="5"/>
  <c r="L8754" i="5"/>
  <c r="L8751" i="5"/>
  <c r="L8748" i="5"/>
  <c r="L8745" i="5"/>
  <c r="L8742" i="5"/>
  <c r="L8739" i="5"/>
  <c r="L8736" i="5"/>
  <c r="L8733" i="5"/>
  <c r="L8730" i="5"/>
  <c r="L8727" i="5"/>
  <c r="L8724" i="5"/>
  <c r="M8925" i="5"/>
  <c r="M8919" i="5"/>
  <c r="L8911" i="5"/>
  <c r="M8907" i="5"/>
  <c r="K8904" i="5"/>
  <c r="M8900" i="5"/>
  <c r="L8893" i="5"/>
  <c r="M8889" i="5"/>
  <c r="L8886" i="5"/>
  <c r="K8883" i="5"/>
  <c r="K8880" i="5"/>
  <c r="K8877" i="5"/>
  <c r="K8874" i="5"/>
  <c r="K8871" i="5"/>
  <c r="K8868" i="5"/>
  <c r="K8865" i="5"/>
  <c r="K8862" i="5"/>
  <c r="K8859" i="5"/>
  <c r="K8856" i="5"/>
  <c r="K8853" i="5"/>
  <c r="K8850" i="5"/>
  <c r="K8847" i="5"/>
  <c r="K8844" i="5"/>
  <c r="K8841" i="5"/>
  <c r="K8838" i="5"/>
  <c r="K8835" i="5"/>
  <c r="K8832" i="5"/>
  <c r="K8829" i="5"/>
  <c r="K8826" i="5"/>
  <c r="K8823" i="5"/>
  <c r="K8820" i="5"/>
  <c r="K8817" i="5"/>
  <c r="K8814" i="5"/>
  <c r="K8811" i="5"/>
  <c r="K8808" i="5"/>
  <c r="K8805" i="5"/>
  <c r="K8802" i="5"/>
  <c r="K8799" i="5"/>
  <c r="K8796" i="5"/>
  <c r="K8793" i="5"/>
  <c r="K8790" i="5"/>
  <c r="K8787" i="5"/>
  <c r="K8784" i="5"/>
  <c r="K8781" i="5"/>
  <c r="K8778" i="5"/>
  <c r="K8775" i="5"/>
  <c r="K8772" i="5"/>
  <c r="K8769" i="5"/>
  <c r="K8766" i="5"/>
  <c r="K8763" i="5"/>
  <c r="K8760" i="5"/>
  <c r="K8757" i="5"/>
  <c r="K8754" i="5"/>
  <c r="K8751" i="5"/>
  <c r="K8748" i="5"/>
  <c r="K8745" i="5"/>
  <c r="K8742" i="5"/>
  <c r="K8739" i="5"/>
  <c r="K8736" i="5"/>
  <c r="K8733" i="5"/>
  <c r="K8730" i="5"/>
  <c r="K8727" i="5"/>
  <c r="K8724" i="5"/>
  <c r="K8721" i="5"/>
  <c r="K8718" i="5"/>
  <c r="K8715" i="5"/>
  <c r="K8712" i="5"/>
  <c r="K8709" i="5"/>
  <c r="K8706" i="5"/>
  <c r="K8703" i="5"/>
  <c r="K8700" i="5"/>
  <c r="K8697" i="5"/>
  <c r="K8694" i="5"/>
  <c r="K8691" i="5"/>
  <c r="K8688" i="5"/>
  <c r="K8685" i="5"/>
  <c r="K8682" i="5"/>
  <c r="K8679" i="5"/>
  <c r="K8676" i="5"/>
  <c r="K9179" i="5"/>
  <c r="L9169" i="5"/>
  <c r="K8925" i="5"/>
  <c r="K8919" i="5"/>
  <c r="M8914" i="5"/>
  <c r="L8907" i="5"/>
  <c r="K8900" i="5"/>
  <c r="M8896" i="5"/>
  <c r="L8889" i="5"/>
  <c r="K8886" i="5"/>
  <c r="K8931" i="5"/>
  <c r="L8914" i="5"/>
  <c r="M8910" i="5"/>
  <c r="K8907" i="5"/>
  <c r="M8903" i="5"/>
  <c r="L8896" i="5"/>
  <c r="M8892" i="5"/>
  <c r="K8889" i="5"/>
  <c r="M8882" i="5"/>
  <c r="M8879" i="5"/>
  <c r="M8876" i="5"/>
  <c r="M8873" i="5"/>
  <c r="M8870" i="5"/>
  <c r="M8867" i="5"/>
  <c r="M8864" i="5"/>
  <c r="M8861" i="5"/>
  <c r="M8858" i="5"/>
  <c r="M8855" i="5"/>
  <c r="M8852" i="5"/>
  <c r="M8849" i="5"/>
  <c r="M8846" i="5"/>
  <c r="M8843" i="5"/>
  <c r="M8840" i="5"/>
  <c r="M8837" i="5"/>
  <c r="M8834" i="5"/>
  <c r="M8831" i="5"/>
  <c r="M8828" i="5"/>
  <c r="M8825" i="5"/>
  <c r="M8822" i="5"/>
  <c r="M8819" i="5"/>
  <c r="M8816" i="5"/>
  <c r="M8813" i="5"/>
  <c r="M8810" i="5"/>
  <c r="M8807" i="5"/>
  <c r="M8804" i="5"/>
  <c r="M8801" i="5"/>
  <c r="M8798" i="5"/>
  <c r="M8795" i="5"/>
  <c r="M8792" i="5"/>
  <c r="M8789" i="5"/>
  <c r="M8786" i="5"/>
  <c r="M8783" i="5"/>
  <c r="M8780" i="5"/>
  <c r="M8777" i="5"/>
  <c r="M8774" i="5"/>
  <c r="M8771" i="5"/>
  <c r="M8768" i="5"/>
  <c r="M8765" i="5"/>
  <c r="M8762" i="5"/>
  <c r="M8759" i="5"/>
  <c r="M8756" i="5"/>
  <c r="M8753" i="5"/>
  <c r="M8750" i="5"/>
  <c r="M8747" i="5"/>
  <c r="M8744" i="5"/>
  <c r="M8741" i="5"/>
  <c r="M8738" i="5"/>
  <c r="M8735" i="5"/>
  <c r="M8732" i="5"/>
  <c r="M8729" i="5"/>
  <c r="M8726" i="5"/>
  <c r="M8723" i="5"/>
  <c r="M8720" i="5"/>
  <c r="M8717" i="5"/>
  <c r="M8714" i="5"/>
  <c r="M8711" i="5"/>
  <c r="M8708" i="5"/>
  <c r="M8705" i="5"/>
  <c r="M8702" i="5"/>
  <c r="M8699" i="5"/>
  <c r="M8696" i="5"/>
  <c r="M8693" i="5"/>
  <c r="M8690" i="5"/>
  <c r="M8687" i="5"/>
  <c r="M8684" i="5"/>
  <c r="M8681" i="5"/>
  <c r="M8678" i="5"/>
  <c r="M8675" i="5"/>
  <c r="M8672" i="5"/>
  <c r="M8669" i="5"/>
  <c r="M8666" i="5"/>
  <c r="M8663" i="5"/>
  <c r="M8660" i="5"/>
  <c r="M8657" i="5"/>
  <c r="M8654" i="5"/>
  <c r="M8651" i="5"/>
  <c r="M8648" i="5"/>
  <c r="M8645" i="5"/>
  <c r="K9402" i="5"/>
  <c r="M9157" i="5"/>
  <c r="L9147" i="5"/>
  <c r="L9137" i="5"/>
  <c r="K9128" i="5"/>
  <c r="K9119" i="5"/>
  <c r="K9110" i="5"/>
  <c r="K9101" i="5"/>
  <c r="K9092" i="5"/>
  <c r="K9083" i="5"/>
  <c r="K9074" i="5"/>
  <c r="K9065" i="5"/>
  <c r="K9056" i="5"/>
  <c r="K9047" i="5"/>
  <c r="K9038" i="5"/>
  <c r="K9029" i="5"/>
  <c r="K9020" i="5"/>
  <c r="K9011" i="5"/>
  <c r="K9002" i="5"/>
  <c r="K8993" i="5"/>
  <c r="K8984" i="5"/>
  <c r="K8975" i="5"/>
  <c r="K8966" i="5"/>
  <c r="K8957" i="5"/>
  <c r="K8948" i="5"/>
  <c r="K8939" i="5"/>
  <c r="K8924" i="5"/>
  <c r="K8918" i="5"/>
  <c r="L8910" i="5"/>
  <c r="K8903" i="5"/>
  <c r="M8899" i="5"/>
  <c r="L8892" i="5"/>
  <c r="M8885" i="5"/>
  <c r="L8882" i="5"/>
  <c r="L8879" i="5"/>
  <c r="L8876" i="5"/>
  <c r="L8873" i="5"/>
  <c r="L8870" i="5"/>
  <c r="L8867" i="5"/>
  <c r="L8864" i="5"/>
  <c r="L8861" i="5"/>
  <c r="L8858" i="5"/>
  <c r="L8855" i="5"/>
  <c r="L8852" i="5"/>
  <c r="L8849" i="5"/>
  <c r="L8846" i="5"/>
  <c r="L8843" i="5"/>
  <c r="L8840" i="5"/>
  <c r="L8837" i="5"/>
  <c r="L8834" i="5"/>
  <c r="L8831" i="5"/>
  <c r="L8828" i="5"/>
  <c r="L8825" i="5"/>
  <c r="L8822" i="5"/>
  <c r="L8819" i="5"/>
  <c r="L8816" i="5"/>
  <c r="L8813" i="5"/>
  <c r="L8810" i="5"/>
  <c r="L8807" i="5"/>
  <c r="L8804" i="5"/>
  <c r="L8801" i="5"/>
  <c r="L8798" i="5"/>
  <c r="L8795" i="5"/>
  <c r="L8792" i="5"/>
  <c r="L8789" i="5"/>
  <c r="L8786" i="5"/>
  <c r="L8783" i="5"/>
  <c r="L8780" i="5"/>
  <c r="L8777" i="5"/>
  <c r="L8774" i="5"/>
  <c r="L8771" i="5"/>
  <c r="L8768" i="5"/>
  <c r="K8930" i="5"/>
  <c r="M8913" i="5"/>
  <c r="K8910" i="5"/>
  <c r="M8906" i="5"/>
  <c r="L8899" i="5"/>
  <c r="M8895" i="5"/>
  <c r="K8892" i="5"/>
  <c r="M8888" i="5"/>
  <c r="L8885" i="5"/>
  <c r="K8882" i="5"/>
  <c r="K8879" i="5"/>
  <c r="K8876" i="5"/>
  <c r="K8873" i="5"/>
  <c r="K8870" i="5"/>
  <c r="K8867" i="5"/>
  <c r="K8864" i="5"/>
  <c r="K8861" i="5"/>
  <c r="K8858" i="5"/>
  <c r="K8855" i="5"/>
  <c r="K8852" i="5"/>
  <c r="K8849" i="5"/>
  <c r="K8846" i="5"/>
  <c r="K8843" i="5"/>
  <c r="K8840" i="5"/>
  <c r="K8837" i="5"/>
  <c r="K8834" i="5"/>
  <c r="K8831" i="5"/>
  <c r="K8828" i="5"/>
  <c r="K8825" i="5"/>
  <c r="K8822" i="5"/>
  <c r="K8819" i="5"/>
  <c r="K8816" i="5"/>
  <c r="K8813" i="5"/>
  <c r="K8810" i="5"/>
  <c r="K8807" i="5"/>
  <c r="K8804" i="5"/>
  <c r="K8801" i="5"/>
  <c r="K8798" i="5"/>
  <c r="K8795" i="5"/>
  <c r="K8792" i="5"/>
  <c r="K8789" i="5"/>
  <c r="K8786" i="5"/>
  <c r="K8783" i="5"/>
  <c r="K8780" i="5"/>
  <c r="K8777" i="5"/>
  <c r="K8774" i="5"/>
  <c r="K8771" i="5"/>
  <c r="K8768" i="5"/>
  <c r="K8765" i="5"/>
  <c r="K8762" i="5"/>
  <c r="K8759" i="5"/>
  <c r="K8756" i="5"/>
  <c r="K8753" i="5"/>
  <c r="K8750" i="5"/>
  <c r="K8747" i="5"/>
  <c r="K8744" i="5"/>
  <c r="K8741" i="5"/>
  <c r="K8738" i="5"/>
  <c r="K8735" i="5"/>
  <c r="K8732" i="5"/>
  <c r="K8729" i="5"/>
  <c r="K8726" i="5"/>
  <c r="K8723" i="5"/>
  <c r="K8720" i="5"/>
  <c r="K8717" i="5"/>
  <c r="K8714" i="5"/>
  <c r="K8711" i="5"/>
  <c r="K8708" i="5"/>
  <c r="K8705" i="5"/>
  <c r="K8702" i="5"/>
  <c r="K8699" i="5"/>
  <c r="K8696" i="5"/>
  <c r="K8693" i="5"/>
  <c r="K8690" i="5"/>
  <c r="K8687" i="5"/>
  <c r="K8684" i="5"/>
  <c r="K8681" i="5"/>
  <c r="K8678" i="5"/>
  <c r="K8675" i="5"/>
  <c r="K8672" i="5"/>
  <c r="K8669" i="5"/>
  <c r="L8917" i="5"/>
  <c r="L8913" i="5"/>
  <c r="K8906" i="5"/>
  <c r="M8902" i="5"/>
  <c r="L8895" i="5"/>
  <c r="L8888" i="5"/>
  <c r="K8885" i="5"/>
  <c r="M8922" i="5"/>
  <c r="K8913" i="5"/>
  <c r="M8909" i="5"/>
  <c r="L8902" i="5"/>
  <c r="M8898" i="5"/>
  <c r="K8895" i="5"/>
  <c r="M8891" i="5"/>
  <c r="K8888" i="5"/>
  <c r="M8881" i="5"/>
  <c r="M8878" i="5"/>
  <c r="M8875" i="5"/>
  <c r="M8872" i="5"/>
  <c r="M8869" i="5"/>
  <c r="M8866" i="5"/>
  <c r="M8863" i="5"/>
  <c r="M8860" i="5"/>
  <c r="M8857" i="5"/>
  <c r="M8854" i="5"/>
  <c r="M8851" i="5"/>
  <c r="M8848" i="5"/>
  <c r="M8845" i="5"/>
  <c r="M8842" i="5"/>
  <c r="M8839" i="5"/>
  <c r="M8836" i="5"/>
  <c r="M8833" i="5"/>
  <c r="M8830" i="5"/>
  <c r="M8827" i="5"/>
  <c r="M8824" i="5"/>
  <c r="M8821" i="5"/>
  <c r="M8818" i="5"/>
  <c r="M8815" i="5"/>
  <c r="M8812" i="5"/>
  <c r="M8809" i="5"/>
  <c r="M8806" i="5"/>
  <c r="M8803" i="5"/>
  <c r="M8800" i="5"/>
  <c r="M8797" i="5"/>
  <c r="M8794" i="5"/>
  <c r="M8791" i="5"/>
  <c r="M8788" i="5"/>
  <c r="M8785" i="5"/>
  <c r="M8782" i="5"/>
  <c r="M8779" i="5"/>
  <c r="M8776" i="5"/>
  <c r="M8773" i="5"/>
  <c r="M8770" i="5"/>
  <c r="M8767" i="5"/>
  <c r="M8764" i="5"/>
  <c r="M8761" i="5"/>
  <c r="M8758" i="5"/>
  <c r="M8755" i="5"/>
  <c r="M8752" i="5"/>
  <c r="M8749" i="5"/>
  <c r="M8746" i="5"/>
  <c r="M8743" i="5"/>
  <c r="M8740" i="5"/>
  <c r="M8737" i="5"/>
  <c r="M8734" i="5"/>
  <c r="M8731" i="5"/>
  <c r="M8728" i="5"/>
  <c r="M8725" i="5"/>
  <c r="M8722" i="5"/>
  <c r="M8719" i="5"/>
  <c r="M8716" i="5"/>
  <c r="M8713" i="5"/>
  <c r="M8710" i="5"/>
  <c r="M8707" i="5"/>
  <c r="M8704" i="5"/>
  <c r="M8701" i="5"/>
  <c r="M8698" i="5"/>
  <c r="M8695" i="5"/>
  <c r="M8692" i="5"/>
  <c r="M8689" i="5"/>
  <c r="M8686" i="5"/>
  <c r="M8683" i="5"/>
  <c r="M8680" i="5"/>
  <c r="M8677" i="5"/>
  <c r="M8674" i="5"/>
  <c r="M8671" i="5"/>
  <c r="M8668" i="5"/>
  <c r="L9195" i="5"/>
  <c r="M9184" i="5"/>
  <c r="L9174" i="5"/>
  <c r="K9134" i="5"/>
  <c r="K9125" i="5"/>
  <c r="K9116" i="5"/>
  <c r="K9107" i="5"/>
  <c r="K9098" i="5"/>
  <c r="K9089" i="5"/>
  <c r="K9080" i="5"/>
  <c r="K9071" i="5"/>
  <c r="K9062" i="5"/>
  <c r="K9053" i="5"/>
  <c r="K9044" i="5"/>
  <c r="K9035" i="5"/>
  <c r="K9026" i="5"/>
  <c r="K9017" i="5"/>
  <c r="K9008" i="5"/>
  <c r="K8999" i="5"/>
  <c r="K8990" i="5"/>
  <c r="K8981" i="5"/>
  <c r="K8972" i="5"/>
  <c r="K8963" i="5"/>
  <c r="K8954" i="5"/>
  <c r="K8945" i="5"/>
  <c r="K8936" i="5"/>
  <c r="K8928" i="5"/>
  <c r="K8922" i="5"/>
  <c r="M8916" i="5"/>
  <c r="K8909" i="5"/>
  <c r="M8905" i="5"/>
  <c r="L8898" i="5"/>
  <c r="K8891" i="5"/>
  <c r="M8884" i="5"/>
  <c r="L8881" i="5"/>
  <c r="L8878" i="5"/>
  <c r="L8875" i="5"/>
  <c r="L8872" i="5"/>
  <c r="L8869" i="5"/>
  <c r="L8866" i="5"/>
  <c r="L8863" i="5"/>
  <c r="L8860" i="5"/>
  <c r="L8857" i="5"/>
  <c r="L8854" i="5"/>
  <c r="L8851" i="5"/>
  <c r="L8848" i="5"/>
  <c r="L8845" i="5"/>
  <c r="L8842" i="5"/>
  <c r="L8839" i="5"/>
  <c r="L8836" i="5"/>
  <c r="L8833" i="5"/>
  <c r="L8830" i="5"/>
  <c r="L8827" i="5"/>
  <c r="L8824" i="5"/>
  <c r="L8821" i="5"/>
  <c r="L8818" i="5"/>
  <c r="L8815" i="5"/>
  <c r="L8812" i="5"/>
  <c r="L8809" i="5"/>
  <c r="L8806" i="5"/>
  <c r="L8803" i="5"/>
  <c r="L8800" i="5"/>
  <c r="L8797" i="5"/>
  <c r="L8794" i="5"/>
  <c r="L8791" i="5"/>
  <c r="L8788" i="5"/>
  <c r="L8785" i="5"/>
  <c r="L8782" i="5"/>
  <c r="L8779" i="5"/>
  <c r="L8776" i="5"/>
  <c r="L8773" i="5"/>
  <c r="L8770" i="5"/>
  <c r="L8767" i="5"/>
  <c r="L8764" i="5"/>
  <c r="L8761" i="5"/>
  <c r="L8758" i="5"/>
  <c r="L8755" i="5"/>
  <c r="L8752" i="5"/>
  <c r="L8749" i="5"/>
  <c r="L8746" i="5"/>
  <c r="L8743" i="5"/>
  <c r="L8740" i="5"/>
  <c r="K8916" i="5"/>
  <c r="M8912" i="5"/>
  <c r="L8905" i="5"/>
  <c r="M8901" i="5"/>
  <c r="K8898" i="5"/>
  <c r="M8894" i="5"/>
  <c r="M8887" i="5"/>
  <c r="L8884" i="5"/>
  <c r="K8881" i="5"/>
  <c r="K8878" i="5"/>
  <c r="K8875" i="5"/>
  <c r="K8872" i="5"/>
  <c r="K8869" i="5"/>
  <c r="K8866" i="5"/>
  <c r="K8863" i="5"/>
  <c r="K8860" i="5"/>
  <c r="K8857" i="5"/>
  <c r="K8854" i="5"/>
  <c r="K8851" i="5"/>
  <c r="K8848" i="5"/>
  <c r="K8845" i="5"/>
  <c r="K8842" i="5"/>
  <c r="K8839" i="5"/>
  <c r="K8836" i="5"/>
  <c r="K8833" i="5"/>
  <c r="K8830" i="5"/>
  <c r="K8827" i="5"/>
  <c r="K8824" i="5"/>
  <c r="K8821" i="5"/>
  <c r="K8818" i="5"/>
  <c r="K8815" i="5"/>
  <c r="K8812" i="5"/>
  <c r="K8809" i="5"/>
  <c r="K8806" i="5"/>
  <c r="K8803" i="5"/>
  <c r="K8800" i="5"/>
  <c r="K8797" i="5"/>
  <c r="K8794" i="5"/>
  <c r="K8791" i="5"/>
  <c r="K8788" i="5"/>
  <c r="K8785" i="5"/>
  <c r="K8782" i="5"/>
  <c r="K8779" i="5"/>
  <c r="K8776" i="5"/>
  <c r="K8773" i="5"/>
  <c r="K8770" i="5"/>
  <c r="K8767" i="5"/>
  <c r="K8764" i="5"/>
  <c r="K8761" i="5"/>
  <c r="K8758" i="5"/>
  <c r="K8755" i="5"/>
  <c r="K8752" i="5"/>
  <c r="K8749" i="5"/>
  <c r="K8746" i="5"/>
  <c r="K8743" i="5"/>
  <c r="K8740" i="5"/>
  <c r="K8737" i="5"/>
  <c r="K8734" i="5"/>
  <c r="K8731" i="5"/>
  <c r="K8728" i="5"/>
  <c r="K8725" i="5"/>
  <c r="K8722" i="5"/>
  <c r="K8719" i="5"/>
  <c r="K8716" i="5"/>
  <c r="K8713" i="5"/>
  <c r="K8710" i="5"/>
  <c r="K8707" i="5"/>
  <c r="K8704" i="5"/>
  <c r="K8701" i="5"/>
  <c r="K8698" i="5"/>
  <c r="K8695" i="5"/>
  <c r="K8692" i="5"/>
  <c r="K8689" i="5"/>
  <c r="K8686" i="5"/>
  <c r="K8683" i="5"/>
  <c r="K8680" i="5"/>
  <c r="K8677" i="5"/>
  <c r="K8674" i="5"/>
  <c r="K8671" i="5"/>
  <c r="K8927" i="5"/>
  <c r="K8921" i="5"/>
  <c r="K8912" i="5"/>
  <c r="M8908" i="5"/>
  <c r="L8901" i="5"/>
  <c r="K8894" i="5"/>
  <c r="M8890" i="5"/>
  <c r="L8887" i="5"/>
  <c r="M8915" i="5"/>
  <c r="M8760" i="5"/>
  <c r="L8753" i="5"/>
  <c r="L8721" i="5"/>
  <c r="M8700" i="5"/>
  <c r="L8695" i="5"/>
  <c r="L8690" i="5"/>
  <c r="L8685" i="5"/>
  <c r="L8670" i="5"/>
  <c r="L8666" i="5"/>
  <c r="K8663" i="5"/>
  <c r="M8656" i="5"/>
  <c r="L8653" i="5"/>
  <c r="K8650" i="5"/>
  <c r="M8643" i="5"/>
  <c r="M8640" i="5"/>
  <c r="M8637" i="5"/>
  <c r="M8634" i="5"/>
  <c r="M8631" i="5"/>
  <c r="M8628" i="5"/>
  <c r="M8625" i="5"/>
  <c r="M8622" i="5"/>
  <c r="M8619" i="5"/>
  <c r="M8616" i="5"/>
  <c r="M8613" i="5"/>
  <c r="M8610" i="5"/>
  <c r="M8607" i="5"/>
  <c r="M8604" i="5"/>
  <c r="M8601" i="5"/>
  <c r="M8598" i="5"/>
  <c r="M8595" i="5"/>
  <c r="M8592" i="5"/>
  <c r="M8589" i="5"/>
  <c r="M8586" i="5"/>
  <c r="M8583" i="5"/>
  <c r="M8580" i="5"/>
  <c r="M8577" i="5"/>
  <c r="M8574" i="5"/>
  <c r="M8571" i="5"/>
  <c r="M8568" i="5"/>
  <c r="M8565" i="5"/>
  <c r="M8562" i="5"/>
  <c r="M8559" i="5"/>
  <c r="M8556" i="5"/>
  <c r="M8553" i="5"/>
  <c r="M8550" i="5"/>
  <c r="M8547" i="5"/>
  <c r="M8544" i="5"/>
  <c r="M8541" i="5"/>
  <c r="M8538" i="5"/>
  <c r="M8535" i="5"/>
  <c r="M8532" i="5"/>
  <c r="M8529" i="5"/>
  <c r="M8526" i="5"/>
  <c r="M8523" i="5"/>
  <c r="M8520" i="5"/>
  <c r="M8517" i="5"/>
  <c r="M8514" i="5"/>
  <c r="M8511" i="5"/>
  <c r="M8508" i="5"/>
  <c r="M8505" i="5"/>
  <c r="M8502" i="5"/>
  <c r="M8499" i="5"/>
  <c r="M8496" i="5"/>
  <c r="M8493" i="5"/>
  <c r="M8490" i="5"/>
  <c r="M8487" i="5"/>
  <c r="M8484" i="5"/>
  <c r="M8481" i="5"/>
  <c r="M8478" i="5"/>
  <c r="M8475" i="5"/>
  <c r="M8472" i="5"/>
  <c r="M8469" i="5"/>
  <c r="M8466" i="5"/>
  <c r="M8463" i="5"/>
  <c r="M8460" i="5"/>
  <c r="M8457" i="5"/>
  <c r="M8454" i="5"/>
  <c r="M8451" i="5"/>
  <c r="M8448" i="5"/>
  <c r="M8445" i="5"/>
  <c r="M8442" i="5"/>
  <c r="M8439" i="5"/>
  <c r="M8436" i="5"/>
  <c r="M8433" i="5"/>
  <c r="M8430" i="5"/>
  <c r="M8427" i="5"/>
  <c r="M8424" i="5"/>
  <c r="M8421" i="5"/>
  <c r="M8904" i="5"/>
  <c r="M8745" i="5"/>
  <c r="L8738" i="5"/>
  <c r="L8732" i="5"/>
  <c r="L8726" i="5"/>
  <c r="M8715" i="5"/>
  <c r="L8710" i="5"/>
  <c r="L8705" i="5"/>
  <c r="L8700" i="5"/>
  <c r="M8679" i="5"/>
  <c r="L8674" i="5"/>
  <c r="K8670" i="5"/>
  <c r="K8666" i="5"/>
  <c r="M8659" i="5"/>
  <c r="L8656" i="5"/>
  <c r="K8653" i="5"/>
  <c r="M8646" i="5"/>
  <c r="L8643" i="5"/>
  <c r="L8640" i="5"/>
  <c r="L8637" i="5"/>
  <c r="L8634" i="5"/>
  <c r="L8631" i="5"/>
  <c r="L8628" i="5"/>
  <c r="L8625" i="5"/>
  <c r="L8622" i="5"/>
  <c r="L8619" i="5"/>
  <c r="L8616" i="5"/>
  <c r="L8613" i="5"/>
  <c r="L8610" i="5"/>
  <c r="L8607" i="5"/>
  <c r="L8604" i="5"/>
  <c r="L8601" i="5"/>
  <c r="L8598" i="5"/>
  <c r="L8595" i="5"/>
  <c r="L8592" i="5"/>
  <c r="L8589" i="5"/>
  <c r="L8586" i="5"/>
  <c r="L8583" i="5"/>
  <c r="L8580" i="5"/>
  <c r="L8577" i="5"/>
  <c r="L8574" i="5"/>
  <c r="L8571" i="5"/>
  <c r="L8568" i="5"/>
  <c r="L8565" i="5"/>
  <c r="L8562" i="5"/>
  <c r="L8559" i="5"/>
  <c r="L8556" i="5"/>
  <c r="L8553" i="5"/>
  <c r="L8550" i="5"/>
  <c r="L8547" i="5"/>
  <c r="L8544" i="5"/>
  <c r="L8541" i="5"/>
  <c r="L8538" i="5"/>
  <c r="L8535" i="5"/>
  <c r="L8532" i="5"/>
  <c r="L8529" i="5"/>
  <c r="L8526" i="5"/>
  <c r="L8523" i="5"/>
  <c r="M8883" i="5"/>
  <c r="M8874" i="5"/>
  <c r="M8865" i="5"/>
  <c r="M8856" i="5"/>
  <c r="M8847" i="5"/>
  <c r="M8838" i="5"/>
  <c r="M8829" i="5"/>
  <c r="M8820" i="5"/>
  <c r="M8811" i="5"/>
  <c r="M8802" i="5"/>
  <c r="M8793" i="5"/>
  <c r="M8784" i="5"/>
  <c r="M8775" i="5"/>
  <c r="M8766" i="5"/>
  <c r="L8759" i="5"/>
  <c r="L8720" i="5"/>
  <c r="L8715" i="5"/>
  <c r="M8694" i="5"/>
  <c r="L8689" i="5"/>
  <c r="L8684" i="5"/>
  <c r="L8679" i="5"/>
  <c r="M8662" i="5"/>
  <c r="L8659" i="5"/>
  <c r="K8656" i="5"/>
  <c r="M8649" i="5"/>
  <c r="L8646" i="5"/>
  <c r="K8643" i="5"/>
  <c r="K8640" i="5"/>
  <c r="K8637" i="5"/>
  <c r="K8634" i="5"/>
  <c r="K8631" i="5"/>
  <c r="K8628" i="5"/>
  <c r="K8625" i="5"/>
  <c r="K8622" i="5"/>
  <c r="K8619" i="5"/>
  <c r="K8616" i="5"/>
  <c r="K8613" i="5"/>
  <c r="K8610" i="5"/>
  <c r="K8607" i="5"/>
  <c r="K8604" i="5"/>
  <c r="K8601" i="5"/>
  <c r="K8598" i="5"/>
  <c r="K8595" i="5"/>
  <c r="K8592" i="5"/>
  <c r="K8589" i="5"/>
  <c r="K8586" i="5"/>
  <c r="K8583" i="5"/>
  <c r="K8580" i="5"/>
  <c r="K8577" i="5"/>
  <c r="K8574" i="5"/>
  <c r="K8571" i="5"/>
  <c r="K8568" i="5"/>
  <c r="K8565" i="5"/>
  <c r="K8562" i="5"/>
  <c r="K8559" i="5"/>
  <c r="K8556" i="5"/>
  <c r="K8553" i="5"/>
  <c r="K8550" i="5"/>
  <c r="K8547" i="5"/>
  <c r="K8544" i="5"/>
  <c r="K8541" i="5"/>
  <c r="K8538" i="5"/>
  <c r="K8535" i="5"/>
  <c r="K8532" i="5"/>
  <c r="K8529" i="5"/>
  <c r="K8526" i="5"/>
  <c r="K8523" i="5"/>
  <c r="K8520" i="5"/>
  <c r="K8517" i="5"/>
  <c r="K8514" i="5"/>
  <c r="K8511" i="5"/>
  <c r="K8508" i="5"/>
  <c r="K8505" i="5"/>
  <c r="K8502" i="5"/>
  <c r="K8499" i="5"/>
  <c r="K8496" i="5"/>
  <c r="K8493" i="5"/>
  <c r="K8490" i="5"/>
  <c r="K8487" i="5"/>
  <c r="K8484" i="5"/>
  <c r="K8481" i="5"/>
  <c r="K8478" i="5"/>
  <c r="K8475" i="5"/>
  <c r="K8472" i="5"/>
  <c r="K8469" i="5"/>
  <c r="K8466" i="5"/>
  <c r="K8463" i="5"/>
  <c r="K8460" i="5"/>
  <c r="K8457" i="5"/>
  <c r="K8454" i="5"/>
  <c r="K8451" i="5"/>
  <c r="K8448" i="5"/>
  <c r="K8445" i="5"/>
  <c r="K8442" i="5"/>
  <c r="K8439" i="5"/>
  <c r="K8436" i="5"/>
  <c r="K8433" i="5"/>
  <c r="K8430" i="5"/>
  <c r="K8427" i="5"/>
  <c r="K8424" i="5"/>
  <c r="K8421" i="5"/>
  <c r="K8418" i="5"/>
  <c r="M8751" i="5"/>
  <c r="L8744" i="5"/>
  <c r="L8737" i="5"/>
  <c r="L8731" i="5"/>
  <c r="L8725" i="5"/>
  <c r="M8709" i="5"/>
  <c r="L8704" i="5"/>
  <c r="L8699" i="5"/>
  <c r="L8694" i="5"/>
  <c r="M8673" i="5"/>
  <c r="L8669" i="5"/>
  <c r="M8665" i="5"/>
  <c r="L8662" i="5"/>
  <c r="K8659" i="5"/>
  <c r="M8652" i="5"/>
  <c r="L8649" i="5"/>
  <c r="K8646" i="5"/>
  <c r="L8765" i="5"/>
  <c r="L8719" i="5"/>
  <c r="L8714" i="5"/>
  <c r="L8709" i="5"/>
  <c r="M8688" i="5"/>
  <c r="L8683" i="5"/>
  <c r="L8678" i="5"/>
  <c r="L8673" i="5"/>
  <c r="L8665" i="5"/>
  <c r="K8662" i="5"/>
  <c r="M8655" i="5"/>
  <c r="L8652" i="5"/>
  <c r="K8649" i="5"/>
  <c r="M8642" i="5"/>
  <c r="M8639" i="5"/>
  <c r="M8636" i="5"/>
  <c r="M8633" i="5"/>
  <c r="M8630" i="5"/>
  <c r="M8627" i="5"/>
  <c r="M8624" i="5"/>
  <c r="M8621" i="5"/>
  <c r="M8618" i="5"/>
  <c r="M8615" i="5"/>
  <c r="M8612" i="5"/>
  <c r="M8609" i="5"/>
  <c r="M8606" i="5"/>
  <c r="M8603" i="5"/>
  <c r="M8600" i="5"/>
  <c r="M8597" i="5"/>
  <c r="M8594" i="5"/>
  <c r="M8591" i="5"/>
  <c r="M8588" i="5"/>
  <c r="M8585" i="5"/>
  <c r="M8582" i="5"/>
  <c r="M8579" i="5"/>
  <c r="M8576" i="5"/>
  <c r="M8573" i="5"/>
  <c r="M8570" i="5"/>
  <c r="M8567" i="5"/>
  <c r="M8564" i="5"/>
  <c r="M8561" i="5"/>
  <c r="M8558" i="5"/>
  <c r="M8555" i="5"/>
  <c r="M8552" i="5"/>
  <c r="M8549" i="5"/>
  <c r="M8546" i="5"/>
  <c r="M8543" i="5"/>
  <c r="M8540" i="5"/>
  <c r="M8537" i="5"/>
  <c r="M8534" i="5"/>
  <c r="M8531" i="5"/>
  <c r="M8528" i="5"/>
  <c r="M8525" i="5"/>
  <c r="M8522" i="5"/>
  <c r="M8519" i="5"/>
  <c r="M8516" i="5"/>
  <c r="M8513" i="5"/>
  <c r="M8510" i="5"/>
  <c r="M8507" i="5"/>
  <c r="M8504" i="5"/>
  <c r="M8501" i="5"/>
  <c r="M8498" i="5"/>
  <c r="M8495" i="5"/>
  <c r="M8492" i="5"/>
  <c r="M8489" i="5"/>
  <c r="M8486" i="5"/>
  <c r="M8483" i="5"/>
  <c r="M8480" i="5"/>
  <c r="M8477" i="5"/>
  <c r="M8474" i="5"/>
  <c r="M8471" i="5"/>
  <c r="M8468" i="5"/>
  <c r="M8465" i="5"/>
  <c r="M8462" i="5"/>
  <c r="M8459" i="5"/>
  <c r="M8456" i="5"/>
  <c r="M8453" i="5"/>
  <c r="M8450" i="5"/>
  <c r="M8447" i="5"/>
  <c r="M8444" i="5"/>
  <c r="M8441" i="5"/>
  <c r="M8438" i="5"/>
  <c r="M8435" i="5"/>
  <c r="M8432" i="5"/>
  <c r="M8429" i="5"/>
  <c r="M8426" i="5"/>
  <c r="M8423" i="5"/>
  <c r="K9161" i="5"/>
  <c r="K8901" i="5"/>
  <c r="M8757" i="5"/>
  <c r="L8750" i="5"/>
  <c r="M8736" i="5"/>
  <c r="M8730" i="5"/>
  <c r="M8724" i="5"/>
  <c r="M8703" i="5"/>
  <c r="L8698" i="5"/>
  <c r="L8693" i="5"/>
  <c r="L8688" i="5"/>
  <c r="K8673" i="5"/>
  <c r="L8668" i="5"/>
  <c r="K8665" i="5"/>
  <c r="M8658" i="5"/>
  <c r="L8655" i="5"/>
  <c r="K8652" i="5"/>
  <c r="L8645" i="5"/>
  <c r="L8642" i="5"/>
  <c r="L8639" i="5"/>
  <c r="L8636" i="5"/>
  <c r="L8633" i="5"/>
  <c r="L8630" i="5"/>
  <c r="L8627" i="5"/>
  <c r="L8624" i="5"/>
  <c r="L8621" i="5"/>
  <c r="L8618" i="5"/>
  <c r="L8615" i="5"/>
  <c r="L8612" i="5"/>
  <c r="L8609" i="5"/>
  <c r="L8606" i="5"/>
  <c r="L8603" i="5"/>
  <c r="L8600" i="5"/>
  <c r="L8597" i="5"/>
  <c r="L8594" i="5"/>
  <c r="L8591" i="5"/>
  <c r="L8588" i="5"/>
  <c r="L8585" i="5"/>
  <c r="L8582" i="5"/>
  <c r="L8579" i="5"/>
  <c r="L8576" i="5"/>
  <c r="L8573" i="5"/>
  <c r="L8570" i="5"/>
  <c r="L8567" i="5"/>
  <c r="L8564" i="5"/>
  <c r="L8561" i="5"/>
  <c r="L8558" i="5"/>
  <c r="L8555" i="5"/>
  <c r="L8552" i="5"/>
  <c r="L8549" i="5"/>
  <c r="L8546" i="5"/>
  <c r="L8543" i="5"/>
  <c r="L8540" i="5"/>
  <c r="L8537" i="5"/>
  <c r="L8534" i="5"/>
  <c r="L8531" i="5"/>
  <c r="L8528" i="5"/>
  <c r="L8525" i="5"/>
  <c r="L8522" i="5"/>
  <c r="L8519" i="5"/>
  <c r="L8516" i="5"/>
  <c r="L8513" i="5"/>
  <c r="L8510" i="5"/>
  <c r="L8507" i="5"/>
  <c r="L8504" i="5"/>
  <c r="L8501" i="5"/>
  <c r="L8498" i="5"/>
  <c r="L8495" i="5"/>
  <c r="L8492" i="5"/>
  <c r="L8489" i="5"/>
  <c r="L8486" i="5"/>
  <c r="L8483" i="5"/>
  <c r="L8480" i="5"/>
  <c r="L8477" i="5"/>
  <c r="L8474" i="5"/>
  <c r="L8471" i="5"/>
  <c r="L8468" i="5"/>
  <c r="L8465" i="5"/>
  <c r="L8462" i="5"/>
  <c r="L8459" i="5"/>
  <c r="L8456" i="5"/>
  <c r="L8453" i="5"/>
  <c r="L8450" i="5"/>
  <c r="L8447" i="5"/>
  <c r="L8444" i="5"/>
  <c r="L8441" i="5"/>
  <c r="L8438" i="5"/>
  <c r="L8435" i="5"/>
  <c r="L8432" i="5"/>
  <c r="L8429" i="5"/>
  <c r="L8426" i="5"/>
  <c r="L8423" i="5"/>
  <c r="L8420" i="5"/>
  <c r="L8890" i="5"/>
  <c r="M8880" i="5"/>
  <c r="M8871" i="5"/>
  <c r="M8862" i="5"/>
  <c r="M8853" i="5"/>
  <c r="M8844" i="5"/>
  <c r="M8835" i="5"/>
  <c r="M8826" i="5"/>
  <c r="M8817" i="5"/>
  <c r="M8808" i="5"/>
  <c r="M8799" i="5"/>
  <c r="M8790" i="5"/>
  <c r="M8781" i="5"/>
  <c r="M8772" i="5"/>
  <c r="M8742" i="5"/>
  <c r="M8718" i="5"/>
  <c r="L8713" i="5"/>
  <c r="L8708" i="5"/>
  <c r="L8703" i="5"/>
  <c r="M8682" i="5"/>
  <c r="L8677" i="5"/>
  <c r="K8668" i="5"/>
  <c r="M8661" i="5"/>
  <c r="L8658" i="5"/>
  <c r="K8655" i="5"/>
  <c r="L8648" i="5"/>
  <c r="K8645" i="5"/>
  <c r="K8642" i="5"/>
  <c r="K8639" i="5"/>
  <c r="K8636" i="5"/>
  <c r="K8633" i="5"/>
  <c r="K8630" i="5"/>
  <c r="K8627" i="5"/>
  <c r="K8624" i="5"/>
  <c r="K8621" i="5"/>
  <c r="K8618" i="5"/>
  <c r="K8615" i="5"/>
  <c r="K8612" i="5"/>
  <c r="K8609" i="5"/>
  <c r="K8606" i="5"/>
  <c r="K8603" i="5"/>
  <c r="K8600" i="5"/>
  <c r="K8597" i="5"/>
  <c r="K8594" i="5"/>
  <c r="K8591" i="5"/>
  <c r="K8588" i="5"/>
  <c r="K8585" i="5"/>
  <c r="K8582" i="5"/>
  <c r="K8579" i="5"/>
  <c r="K8576" i="5"/>
  <c r="K8573" i="5"/>
  <c r="K8570" i="5"/>
  <c r="K8567" i="5"/>
  <c r="K8564" i="5"/>
  <c r="K8561" i="5"/>
  <c r="K8558" i="5"/>
  <c r="K8555" i="5"/>
  <c r="K8552" i="5"/>
  <c r="K8549" i="5"/>
  <c r="K8546" i="5"/>
  <c r="K8543" i="5"/>
  <c r="K8540" i="5"/>
  <c r="K8537" i="5"/>
  <c r="K8534" i="5"/>
  <c r="K8531" i="5"/>
  <c r="K8528" i="5"/>
  <c r="K8525" i="5"/>
  <c r="K8522" i="5"/>
  <c r="K8519" i="5"/>
  <c r="K8516" i="5"/>
  <c r="K8513" i="5"/>
  <c r="K8510" i="5"/>
  <c r="K8507" i="5"/>
  <c r="K8504" i="5"/>
  <c r="K8501" i="5"/>
  <c r="K8498" i="5"/>
  <c r="K8495" i="5"/>
  <c r="K8492" i="5"/>
  <c r="K8489" i="5"/>
  <c r="K8486" i="5"/>
  <c r="K8483" i="5"/>
  <c r="K8480" i="5"/>
  <c r="K8477" i="5"/>
  <c r="M8763" i="5"/>
  <c r="L8756" i="5"/>
  <c r="L8735" i="5"/>
  <c r="L8729" i="5"/>
  <c r="L8723" i="5"/>
  <c r="L8718" i="5"/>
  <c r="M8697" i="5"/>
  <c r="L8692" i="5"/>
  <c r="L8687" i="5"/>
  <c r="L8682" i="5"/>
  <c r="L8672" i="5"/>
  <c r="M8664" i="5"/>
  <c r="L8661" i="5"/>
  <c r="K8658" i="5"/>
  <c r="L8651" i="5"/>
  <c r="K8648" i="5"/>
  <c r="L8908" i="5"/>
  <c r="M8748" i="5"/>
  <c r="L8741" i="5"/>
  <c r="M8712" i="5"/>
  <c r="L8707" i="5"/>
  <c r="L8702" i="5"/>
  <c r="L8697" i="5"/>
  <c r="M8676" i="5"/>
  <c r="M8667" i="5"/>
  <c r="L8664" i="5"/>
  <c r="K8661" i="5"/>
  <c r="L8654" i="5"/>
  <c r="K8651" i="5"/>
  <c r="M8644" i="5"/>
  <c r="M8641" i="5"/>
  <c r="M8638" i="5"/>
  <c r="M8635" i="5"/>
  <c r="M8632" i="5"/>
  <c r="M8629" i="5"/>
  <c r="M8626" i="5"/>
  <c r="M8623" i="5"/>
  <c r="M8620" i="5"/>
  <c r="M8617" i="5"/>
  <c r="M8614" i="5"/>
  <c r="M8611" i="5"/>
  <c r="M8608" i="5"/>
  <c r="M8605" i="5"/>
  <c r="M8602" i="5"/>
  <c r="M8599" i="5"/>
  <c r="M8596" i="5"/>
  <c r="M8593" i="5"/>
  <c r="M8590" i="5"/>
  <c r="M8587" i="5"/>
  <c r="M8584" i="5"/>
  <c r="M8581" i="5"/>
  <c r="M8578" i="5"/>
  <c r="M8575" i="5"/>
  <c r="M8572" i="5"/>
  <c r="M8569" i="5"/>
  <c r="M8566" i="5"/>
  <c r="M8563" i="5"/>
  <c r="M8560" i="5"/>
  <c r="M8557" i="5"/>
  <c r="M8554" i="5"/>
  <c r="M8551" i="5"/>
  <c r="M8548" i="5"/>
  <c r="M8545" i="5"/>
  <c r="M8542" i="5"/>
  <c r="M8539" i="5"/>
  <c r="M8536" i="5"/>
  <c r="M8533" i="5"/>
  <c r="M8530" i="5"/>
  <c r="M8527" i="5"/>
  <c r="M8524" i="5"/>
  <c r="M8521" i="5"/>
  <c r="M8518" i="5"/>
  <c r="M8515" i="5"/>
  <c r="M8512" i="5"/>
  <c r="M8509" i="5"/>
  <c r="M8506" i="5"/>
  <c r="M8503" i="5"/>
  <c r="M8500" i="5"/>
  <c r="M8497" i="5"/>
  <c r="M8494" i="5"/>
  <c r="M8491" i="5"/>
  <c r="M8488" i="5"/>
  <c r="M8485" i="5"/>
  <c r="M8482" i="5"/>
  <c r="M8479" i="5"/>
  <c r="M8476" i="5"/>
  <c r="M8473" i="5"/>
  <c r="M8470" i="5"/>
  <c r="M8467" i="5"/>
  <c r="M8464" i="5"/>
  <c r="M8461" i="5"/>
  <c r="M8458" i="5"/>
  <c r="M8455" i="5"/>
  <c r="M8452" i="5"/>
  <c r="M8449" i="5"/>
  <c r="M8446" i="5"/>
  <c r="M8443" i="5"/>
  <c r="M8440" i="5"/>
  <c r="M8437" i="5"/>
  <c r="M8434" i="5"/>
  <c r="M8431" i="5"/>
  <c r="M8428" i="5"/>
  <c r="M8425" i="5"/>
  <c r="M8422" i="5"/>
  <c r="M8419" i="5"/>
  <c r="M8416" i="5"/>
  <c r="M8413" i="5"/>
  <c r="M8410" i="5"/>
  <c r="L8762" i="5"/>
  <c r="L8734" i="5"/>
  <c r="L8728" i="5"/>
  <c r="L8722" i="5"/>
  <c r="L8717" i="5"/>
  <c r="L8712" i="5"/>
  <c r="M8691" i="5"/>
  <c r="L8686" i="5"/>
  <c r="L8681" i="5"/>
  <c r="L8676" i="5"/>
  <c r="L8671" i="5"/>
  <c r="L8667" i="5"/>
  <c r="K8664" i="5"/>
  <c r="L8657" i="5"/>
  <c r="K8654" i="5"/>
  <c r="M8647" i="5"/>
  <c r="L8644" i="5"/>
  <c r="L8641" i="5"/>
  <c r="L8638" i="5"/>
  <c r="L8635" i="5"/>
  <c r="L8632" i="5"/>
  <c r="L8629" i="5"/>
  <c r="L8626" i="5"/>
  <c r="L8623" i="5"/>
  <c r="L8620" i="5"/>
  <c r="L8617" i="5"/>
  <c r="L8614" i="5"/>
  <c r="L8611" i="5"/>
  <c r="L8608" i="5"/>
  <c r="L8605" i="5"/>
  <c r="L8602" i="5"/>
  <c r="L8599" i="5"/>
  <c r="L8596" i="5"/>
  <c r="L8593" i="5"/>
  <c r="L8590" i="5"/>
  <c r="L8587" i="5"/>
  <c r="L8584" i="5"/>
  <c r="L8581" i="5"/>
  <c r="L8578" i="5"/>
  <c r="L8575" i="5"/>
  <c r="L8572" i="5"/>
  <c r="L8569" i="5"/>
  <c r="L8566" i="5"/>
  <c r="L8563" i="5"/>
  <c r="L8560" i="5"/>
  <c r="L8557" i="5"/>
  <c r="L8554" i="5"/>
  <c r="L8551" i="5"/>
  <c r="L8548" i="5"/>
  <c r="L8545" i="5"/>
  <c r="L8542" i="5"/>
  <c r="L8539" i="5"/>
  <c r="L8536" i="5"/>
  <c r="L8533" i="5"/>
  <c r="L8530" i="5"/>
  <c r="L8527" i="5"/>
  <c r="L8524" i="5"/>
  <c r="L8521" i="5"/>
  <c r="L8518" i="5"/>
  <c r="L8515" i="5"/>
  <c r="L8512" i="5"/>
  <c r="L8509" i="5"/>
  <c r="L8506" i="5"/>
  <c r="L8503" i="5"/>
  <c r="L8500" i="5"/>
  <c r="L8497" i="5"/>
  <c r="L8494" i="5"/>
  <c r="L8491" i="5"/>
  <c r="L8488" i="5"/>
  <c r="L8485" i="5"/>
  <c r="L8482" i="5"/>
  <c r="L8479" i="5"/>
  <c r="L8476" i="5"/>
  <c r="L8473" i="5"/>
  <c r="L8470" i="5"/>
  <c r="L8467" i="5"/>
  <c r="L8464" i="5"/>
  <c r="L8461" i="5"/>
  <c r="L8458" i="5"/>
  <c r="L8455" i="5"/>
  <c r="L8452" i="5"/>
  <c r="L8449" i="5"/>
  <c r="L8446" i="5"/>
  <c r="L8443" i="5"/>
  <c r="L8440" i="5"/>
  <c r="L8437" i="5"/>
  <c r="L8434" i="5"/>
  <c r="L8431" i="5"/>
  <c r="L8428" i="5"/>
  <c r="L8425" i="5"/>
  <c r="L8422" i="5"/>
  <c r="L8419" i="5"/>
  <c r="L8416" i="5"/>
  <c r="L8413" i="5"/>
  <c r="L8410" i="5"/>
  <c r="L8407" i="5"/>
  <c r="L8404" i="5"/>
  <c r="M8897" i="5"/>
  <c r="M8877" i="5"/>
  <c r="M8868" i="5"/>
  <c r="M8859" i="5"/>
  <c r="M8850" i="5"/>
  <c r="M8841" i="5"/>
  <c r="M8832" i="5"/>
  <c r="M8823" i="5"/>
  <c r="M8814" i="5"/>
  <c r="M8805" i="5"/>
  <c r="M8796" i="5"/>
  <c r="M8787" i="5"/>
  <c r="M8778" i="5"/>
  <c r="M8769" i="5"/>
  <c r="M8754" i="5"/>
  <c r="L8747" i="5"/>
  <c r="M8706" i="5"/>
  <c r="L8701" i="5"/>
  <c r="L8696" i="5"/>
  <c r="L8691" i="5"/>
  <c r="K8667" i="5"/>
  <c r="L8660" i="5"/>
  <c r="K8657" i="5"/>
  <c r="M8650" i="5"/>
  <c r="L8647" i="5"/>
  <c r="K8644" i="5"/>
  <c r="K8641" i="5"/>
  <c r="K8638" i="5"/>
  <c r="K8635" i="5"/>
  <c r="K8632" i="5"/>
  <c r="K8629" i="5"/>
  <c r="K8626" i="5"/>
  <c r="K8623" i="5"/>
  <c r="K8620" i="5"/>
  <c r="K8617" i="5"/>
  <c r="K8614" i="5"/>
  <c r="K8611" i="5"/>
  <c r="K8608" i="5"/>
  <c r="K8605" i="5"/>
  <c r="K8602" i="5"/>
  <c r="K8599" i="5"/>
  <c r="K8596" i="5"/>
  <c r="K8593" i="5"/>
  <c r="K8590" i="5"/>
  <c r="K8587" i="5"/>
  <c r="K8584" i="5"/>
  <c r="K8581" i="5"/>
  <c r="K8578" i="5"/>
  <c r="K8575" i="5"/>
  <c r="K8572" i="5"/>
  <c r="K8569" i="5"/>
  <c r="K8566" i="5"/>
  <c r="K8563" i="5"/>
  <c r="K8560" i="5"/>
  <c r="K8557" i="5"/>
  <c r="K8554" i="5"/>
  <c r="K8551" i="5"/>
  <c r="K8548" i="5"/>
  <c r="K8545" i="5"/>
  <c r="K8542" i="5"/>
  <c r="K8539" i="5"/>
  <c r="K8536" i="5"/>
  <c r="K8533" i="5"/>
  <c r="K8530" i="5"/>
  <c r="K8527" i="5"/>
  <c r="K8524" i="5"/>
  <c r="K8521" i="5"/>
  <c r="K8518" i="5"/>
  <c r="K8515" i="5"/>
  <c r="K8512" i="5"/>
  <c r="K8509" i="5"/>
  <c r="K8506" i="5"/>
  <c r="K8503" i="5"/>
  <c r="K8500" i="5"/>
  <c r="K8497" i="5"/>
  <c r="K8494" i="5"/>
  <c r="K8491" i="5"/>
  <c r="K8488" i="5"/>
  <c r="K8485" i="5"/>
  <c r="K8482" i="5"/>
  <c r="K8479" i="5"/>
  <c r="K8476" i="5"/>
  <c r="K8473" i="5"/>
  <c r="K8470" i="5"/>
  <c r="K8467" i="5"/>
  <c r="L8469" i="5"/>
  <c r="L8409" i="5"/>
  <c r="K8406" i="5"/>
  <c r="K8462" i="5"/>
  <c r="K8456" i="5"/>
  <c r="K8450" i="5"/>
  <c r="K8444" i="5"/>
  <c r="K8438" i="5"/>
  <c r="K8432" i="5"/>
  <c r="K8426" i="5"/>
  <c r="M8420" i="5"/>
  <c r="K8416" i="5"/>
  <c r="M8412" i="5"/>
  <c r="K8409" i="5"/>
  <c r="M8402" i="5"/>
  <c r="M8399" i="5"/>
  <c r="M8396" i="5"/>
  <c r="M8393" i="5"/>
  <c r="M8390" i="5"/>
  <c r="M8387" i="5"/>
  <c r="M8384" i="5"/>
  <c r="M8381" i="5"/>
  <c r="M8378" i="5"/>
  <c r="M8375" i="5"/>
  <c r="M8372" i="5"/>
  <c r="M8369" i="5"/>
  <c r="M8366" i="5"/>
  <c r="M8363" i="5"/>
  <c r="M8360" i="5"/>
  <c r="M8357" i="5"/>
  <c r="M8354" i="5"/>
  <c r="M8351" i="5"/>
  <c r="M8348" i="5"/>
  <c r="M8345" i="5"/>
  <c r="M8342" i="5"/>
  <c r="M8339" i="5"/>
  <c r="M8336" i="5"/>
  <c r="M8333" i="5"/>
  <c r="M8330" i="5"/>
  <c r="M8327" i="5"/>
  <c r="M8324" i="5"/>
  <c r="M8321" i="5"/>
  <c r="M8318" i="5"/>
  <c r="M8315" i="5"/>
  <c r="M8312" i="5"/>
  <c r="M8309" i="5"/>
  <c r="M8306" i="5"/>
  <c r="M8303" i="5"/>
  <c r="M8300" i="5"/>
  <c r="M8297" i="5"/>
  <c r="M8294" i="5"/>
  <c r="M8291" i="5"/>
  <c r="M8288" i="5"/>
  <c r="M8285" i="5"/>
  <c r="M8282" i="5"/>
  <c r="M8279" i="5"/>
  <c r="M8276" i="5"/>
  <c r="M8273" i="5"/>
  <c r="M8270" i="5"/>
  <c r="M8267" i="5"/>
  <c r="M8264" i="5"/>
  <c r="M8261" i="5"/>
  <c r="M8258" i="5"/>
  <c r="M8255" i="5"/>
  <c r="M8252" i="5"/>
  <c r="M8249" i="5"/>
  <c r="M8246" i="5"/>
  <c r="M8243" i="5"/>
  <c r="M8240" i="5"/>
  <c r="M8237" i="5"/>
  <c r="M8234" i="5"/>
  <c r="M8231" i="5"/>
  <c r="M8228" i="5"/>
  <c r="M8225" i="5"/>
  <c r="M8222" i="5"/>
  <c r="M8733" i="5"/>
  <c r="L8680" i="5"/>
  <c r="M8670" i="5"/>
  <c r="K8660" i="5"/>
  <c r="L8650" i="5"/>
  <c r="L8520" i="5"/>
  <c r="L8511" i="5"/>
  <c r="L8502" i="5"/>
  <c r="L8493" i="5"/>
  <c r="L8484" i="5"/>
  <c r="L8475" i="5"/>
  <c r="K8468" i="5"/>
  <c r="K8420" i="5"/>
  <c r="L8412" i="5"/>
  <c r="M8405" i="5"/>
  <c r="L8402" i="5"/>
  <c r="L8399" i="5"/>
  <c r="L8396" i="5"/>
  <c r="L8393" i="5"/>
  <c r="L8390" i="5"/>
  <c r="L8387" i="5"/>
  <c r="L8384" i="5"/>
  <c r="L8381" i="5"/>
  <c r="L8378" i="5"/>
  <c r="L8375" i="5"/>
  <c r="L8372" i="5"/>
  <c r="L8369" i="5"/>
  <c r="L8366" i="5"/>
  <c r="L8363" i="5"/>
  <c r="L8360" i="5"/>
  <c r="L8357" i="5"/>
  <c r="L8354" i="5"/>
  <c r="L8351" i="5"/>
  <c r="L8348" i="5"/>
  <c r="L8345" i="5"/>
  <c r="L8342" i="5"/>
  <c r="L8339" i="5"/>
  <c r="L8336" i="5"/>
  <c r="L8333" i="5"/>
  <c r="L8330" i="5"/>
  <c r="L8327" i="5"/>
  <c r="L8324" i="5"/>
  <c r="L8321" i="5"/>
  <c r="L8318" i="5"/>
  <c r="L8315" i="5"/>
  <c r="L8312" i="5"/>
  <c r="L8309" i="5"/>
  <c r="L8306" i="5"/>
  <c r="L8303" i="5"/>
  <c r="L8300" i="5"/>
  <c r="L8297" i="5"/>
  <c r="L8294" i="5"/>
  <c r="L8291" i="5"/>
  <c r="L8288" i="5"/>
  <c r="L8285" i="5"/>
  <c r="L8282" i="5"/>
  <c r="L8279" i="5"/>
  <c r="L8276" i="5"/>
  <c r="L8273" i="5"/>
  <c r="L8270" i="5"/>
  <c r="L8267" i="5"/>
  <c r="L8264" i="5"/>
  <c r="L8261" i="5"/>
  <c r="L8258" i="5"/>
  <c r="L8255" i="5"/>
  <c r="L8252" i="5"/>
  <c r="L8249" i="5"/>
  <c r="L8246" i="5"/>
  <c r="L8243" i="5"/>
  <c r="L8240" i="5"/>
  <c r="L8237" i="5"/>
  <c r="L8234" i="5"/>
  <c r="L8231" i="5"/>
  <c r="L8228" i="5"/>
  <c r="L8225" i="5"/>
  <c r="L8222" i="5"/>
  <c r="L8219" i="5"/>
  <c r="L8216" i="5"/>
  <c r="L8213" i="5"/>
  <c r="L8210" i="5"/>
  <c r="L8207" i="5"/>
  <c r="L8204" i="5"/>
  <c r="L8201" i="5"/>
  <c r="L8198" i="5"/>
  <c r="L8195" i="5"/>
  <c r="L8192" i="5"/>
  <c r="L8189" i="5"/>
  <c r="L8186" i="5"/>
  <c r="L8183" i="5"/>
  <c r="L8180" i="5"/>
  <c r="L8177" i="5"/>
  <c r="L8174" i="5"/>
  <c r="L8171" i="5"/>
  <c r="L8168" i="5"/>
  <c r="L8165" i="5"/>
  <c r="L8162" i="5"/>
  <c r="L8159" i="5"/>
  <c r="L8156" i="5"/>
  <c r="L8153" i="5"/>
  <c r="L8150" i="5"/>
  <c r="L8147" i="5"/>
  <c r="L8144" i="5"/>
  <c r="L8141" i="5"/>
  <c r="L8138" i="5"/>
  <c r="L8135" i="5"/>
  <c r="K8461" i="5"/>
  <c r="K8455" i="5"/>
  <c r="K8449" i="5"/>
  <c r="K8443" i="5"/>
  <c r="K8437" i="5"/>
  <c r="K8431" i="5"/>
  <c r="K8425" i="5"/>
  <c r="M8415" i="5"/>
  <c r="K8412" i="5"/>
  <c r="M8408" i="5"/>
  <c r="L8405" i="5"/>
  <c r="K8402" i="5"/>
  <c r="K8399" i="5"/>
  <c r="K8396" i="5"/>
  <c r="K8393" i="5"/>
  <c r="K8390" i="5"/>
  <c r="K8387" i="5"/>
  <c r="K8384" i="5"/>
  <c r="K8381" i="5"/>
  <c r="K8378" i="5"/>
  <c r="K8375" i="5"/>
  <c r="K8372" i="5"/>
  <c r="K8369" i="5"/>
  <c r="K8366" i="5"/>
  <c r="K8363" i="5"/>
  <c r="K8360" i="5"/>
  <c r="K8357" i="5"/>
  <c r="K8354" i="5"/>
  <c r="K8351" i="5"/>
  <c r="K8348" i="5"/>
  <c r="K8345" i="5"/>
  <c r="K8342" i="5"/>
  <c r="K8339" i="5"/>
  <c r="K8336" i="5"/>
  <c r="K8333" i="5"/>
  <c r="K8330" i="5"/>
  <c r="K8327" i="5"/>
  <c r="K8324" i="5"/>
  <c r="K8321" i="5"/>
  <c r="K8318" i="5"/>
  <c r="K8315" i="5"/>
  <c r="K8312" i="5"/>
  <c r="K8309" i="5"/>
  <c r="K8306" i="5"/>
  <c r="K8303" i="5"/>
  <c r="K8300" i="5"/>
  <c r="K8297" i="5"/>
  <c r="K8294" i="5"/>
  <c r="K8291" i="5"/>
  <c r="K8288" i="5"/>
  <c r="K8285" i="5"/>
  <c r="K8282" i="5"/>
  <c r="K8279" i="5"/>
  <c r="K8276" i="5"/>
  <c r="K8273" i="5"/>
  <c r="K8270" i="5"/>
  <c r="K8267" i="5"/>
  <c r="K8264" i="5"/>
  <c r="K8261" i="5"/>
  <c r="K8258" i="5"/>
  <c r="K8255" i="5"/>
  <c r="K8252" i="5"/>
  <c r="K8249" i="5"/>
  <c r="K8246" i="5"/>
  <c r="K8243" i="5"/>
  <c r="K8240" i="5"/>
  <c r="K8237" i="5"/>
  <c r="K8234" i="5"/>
  <c r="K8231" i="5"/>
  <c r="K8228" i="5"/>
  <c r="K8225" i="5"/>
  <c r="K8222" i="5"/>
  <c r="K8219" i="5"/>
  <c r="K8216" i="5"/>
  <c r="K8213" i="5"/>
  <c r="K8210" i="5"/>
  <c r="K8207" i="5"/>
  <c r="K8204" i="5"/>
  <c r="K8201" i="5"/>
  <c r="K8198" i="5"/>
  <c r="K8195" i="5"/>
  <c r="K8192" i="5"/>
  <c r="K8189" i="5"/>
  <c r="K8186" i="5"/>
  <c r="K8183" i="5"/>
  <c r="K8180" i="5"/>
  <c r="K8177" i="5"/>
  <c r="K8174" i="5"/>
  <c r="K8171" i="5"/>
  <c r="K8168" i="5"/>
  <c r="K8165" i="5"/>
  <c r="K8162" i="5"/>
  <c r="K8159" i="5"/>
  <c r="K8156" i="5"/>
  <c r="K8153" i="5"/>
  <c r="K8150" i="5"/>
  <c r="K8147" i="5"/>
  <c r="K8144" i="5"/>
  <c r="K8141" i="5"/>
  <c r="K8138" i="5"/>
  <c r="K8135" i="5"/>
  <c r="K8132" i="5"/>
  <c r="M8721" i="5"/>
  <c r="L8711" i="5"/>
  <c r="K8474" i="5"/>
  <c r="K8419" i="5"/>
  <c r="L8415" i="5"/>
  <c r="L8408" i="5"/>
  <c r="K8405" i="5"/>
  <c r="L8466" i="5"/>
  <c r="L8460" i="5"/>
  <c r="L8454" i="5"/>
  <c r="L8448" i="5"/>
  <c r="L8442" i="5"/>
  <c r="L8436" i="5"/>
  <c r="L8430" i="5"/>
  <c r="L8424" i="5"/>
  <c r="K8415" i="5"/>
  <c r="M8411" i="5"/>
  <c r="K8408" i="5"/>
  <c r="M8401" i="5"/>
  <c r="M8398" i="5"/>
  <c r="M8395" i="5"/>
  <c r="M8392" i="5"/>
  <c r="M8389" i="5"/>
  <c r="M8386" i="5"/>
  <c r="M8383" i="5"/>
  <c r="M8380" i="5"/>
  <c r="M8377" i="5"/>
  <c r="M8374" i="5"/>
  <c r="M8371" i="5"/>
  <c r="M8368" i="5"/>
  <c r="M8365" i="5"/>
  <c r="M8362" i="5"/>
  <c r="M8359" i="5"/>
  <c r="M8356" i="5"/>
  <c r="M8353" i="5"/>
  <c r="M8350" i="5"/>
  <c r="M8347" i="5"/>
  <c r="M8344" i="5"/>
  <c r="M8341" i="5"/>
  <c r="M8338" i="5"/>
  <c r="M8335" i="5"/>
  <c r="M8332" i="5"/>
  <c r="M8329" i="5"/>
  <c r="M8326" i="5"/>
  <c r="M8323" i="5"/>
  <c r="M8320" i="5"/>
  <c r="M8317" i="5"/>
  <c r="M8314" i="5"/>
  <c r="M8311" i="5"/>
  <c r="M8308" i="5"/>
  <c r="M8305" i="5"/>
  <c r="M8302" i="5"/>
  <c r="M8299" i="5"/>
  <c r="M8296" i="5"/>
  <c r="M8293" i="5"/>
  <c r="M8290" i="5"/>
  <c r="M8287" i="5"/>
  <c r="M8284" i="5"/>
  <c r="M8281" i="5"/>
  <c r="M8278" i="5"/>
  <c r="M8275" i="5"/>
  <c r="M8272" i="5"/>
  <c r="M8269" i="5"/>
  <c r="M8266" i="5"/>
  <c r="M8263" i="5"/>
  <c r="M8260" i="5"/>
  <c r="M8257" i="5"/>
  <c r="M8254" i="5"/>
  <c r="M8251" i="5"/>
  <c r="M8248" i="5"/>
  <c r="M8245" i="5"/>
  <c r="M8242" i="5"/>
  <c r="M8239" i="5"/>
  <c r="M8236" i="5"/>
  <c r="M8233" i="5"/>
  <c r="M8230" i="5"/>
  <c r="M8227" i="5"/>
  <c r="M8224" i="5"/>
  <c r="M8221" i="5"/>
  <c r="M8218" i="5"/>
  <c r="M8215" i="5"/>
  <c r="M8212" i="5"/>
  <c r="M8209" i="5"/>
  <c r="M8206" i="5"/>
  <c r="M8203" i="5"/>
  <c r="M8200" i="5"/>
  <c r="M8197" i="5"/>
  <c r="M8194" i="5"/>
  <c r="M8191" i="5"/>
  <c r="M8188" i="5"/>
  <c r="M8185" i="5"/>
  <c r="M8182" i="5"/>
  <c r="M8179" i="5"/>
  <c r="M8176" i="5"/>
  <c r="M8173" i="5"/>
  <c r="K8647" i="5"/>
  <c r="L8517" i="5"/>
  <c r="L8508" i="5"/>
  <c r="L8499" i="5"/>
  <c r="L8490" i="5"/>
  <c r="L8481" i="5"/>
  <c r="M8418" i="5"/>
  <c r="L8411" i="5"/>
  <c r="M8404" i="5"/>
  <c r="L8401" i="5"/>
  <c r="L8398" i="5"/>
  <c r="L8395" i="5"/>
  <c r="L8392" i="5"/>
  <c r="L8389" i="5"/>
  <c r="L8386" i="5"/>
  <c r="L8383" i="5"/>
  <c r="L8380" i="5"/>
  <c r="L8377" i="5"/>
  <c r="L8374" i="5"/>
  <c r="L8371" i="5"/>
  <c r="L8368" i="5"/>
  <c r="L8365" i="5"/>
  <c r="L8362" i="5"/>
  <c r="L8359" i="5"/>
  <c r="L8356" i="5"/>
  <c r="L8353" i="5"/>
  <c r="L8350" i="5"/>
  <c r="L8347" i="5"/>
  <c r="L8344" i="5"/>
  <c r="L8341" i="5"/>
  <c r="L8338" i="5"/>
  <c r="L8335" i="5"/>
  <c r="L8332" i="5"/>
  <c r="L8329" i="5"/>
  <c r="L8326" i="5"/>
  <c r="L8323" i="5"/>
  <c r="L8320" i="5"/>
  <c r="L8317" i="5"/>
  <c r="L8314" i="5"/>
  <c r="L8311" i="5"/>
  <c r="L8308" i="5"/>
  <c r="L8305" i="5"/>
  <c r="L8302" i="5"/>
  <c r="L8299" i="5"/>
  <c r="L8296" i="5"/>
  <c r="L8293" i="5"/>
  <c r="L8290" i="5"/>
  <c r="L8287" i="5"/>
  <c r="L8284" i="5"/>
  <c r="L8281" i="5"/>
  <c r="L8278" i="5"/>
  <c r="L8275" i="5"/>
  <c r="L8272" i="5"/>
  <c r="L8269" i="5"/>
  <c r="L8266" i="5"/>
  <c r="L8263" i="5"/>
  <c r="L8260" i="5"/>
  <c r="L8257" i="5"/>
  <c r="L8254" i="5"/>
  <c r="L8251" i="5"/>
  <c r="L8248" i="5"/>
  <c r="L8245" i="5"/>
  <c r="L8242" i="5"/>
  <c r="L8239" i="5"/>
  <c r="L8236" i="5"/>
  <c r="L8233" i="5"/>
  <c r="L8230" i="5"/>
  <c r="L8227" i="5"/>
  <c r="L8224" i="5"/>
  <c r="L8221" i="5"/>
  <c r="L8218" i="5"/>
  <c r="L8215" i="5"/>
  <c r="L8212" i="5"/>
  <c r="L8209" i="5"/>
  <c r="L8206" i="5"/>
  <c r="L8203" i="5"/>
  <c r="L8200" i="5"/>
  <c r="L8197" i="5"/>
  <c r="L8194" i="5"/>
  <c r="L8191" i="5"/>
  <c r="L8188" i="5"/>
  <c r="L8185" i="5"/>
  <c r="L8182" i="5"/>
  <c r="L8179" i="5"/>
  <c r="L8176" i="5"/>
  <c r="M8739" i="5"/>
  <c r="L8472" i="5"/>
  <c r="K8465" i="5"/>
  <c r="K8459" i="5"/>
  <c r="K8453" i="5"/>
  <c r="K8447" i="5"/>
  <c r="K8441" i="5"/>
  <c r="K8435" i="5"/>
  <c r="K8429" i="5"/>
  <c r="K8423" i="5"/>
  <c r="L8418" i="5"/>
  <c r="M8414" i="5"/>
  <c r="K8411" i="5"/>
  <c r="M8407" i="5"/>
  <c r="K8404" i="5"/>
  <c r="K8401" i="5"/>
  <c r="K8398" i="5"/>
  <c r="K8395" i="5"/>
  <c r="K8392" i="5"/>
  <c r="K8389" i="5"/>
  <c r="K8386" i="5"/>
  <c r="K8383" i="5"/>
  <c r="K8380" i="5"/>
  <c r="K8377" i="5"/>
  <c r="K8374" i="5"/>
  <c r="K8371" i="5"/>
  <c r="K8368" i="5"/>
  <c r="K8365" i="5"/>
  <c r="K8362" i="5"/>
  <c r="K8359" i="5"/>
  <c r="K8356" i="5"/>
  <c r="K8353" i="5"/>
  <c r="K8350" i="5"/>
  <c r="K8347" i="5"/>
  <c r="K8344" i="5"/>
  <c r="K8341" i="5"/>
  <c r="K8338" i="5"/>
  <c r="K8335" i="5"/>
  <c r="K8332" i="5"/>
  <c r="K8329" i="5"/>
  <c r="K8326" i="5"/>
  <c r="K8323" i="5"/>
  <c r="K8320" i="5"/>
  <c r="K8317" i="5"/>
  <c r="K8314" i="5"/>
  <c r="K8311" i="5"/>
  <c r="K8308" i="5"/>
  <c r="K8305" i="5"/>
  <c r="K8302" i="5"/>
  <c r="K8299" i="5"/>
  <c r="K8296" i="5"/>
  <c r="K8293" i="5"/>
  <c r="K8290" i="5"/>
  <c r="K8287" i="5"/>
  <c r="K8284" i="5"/>
  <c r="K8281" i="5"/>
  <c r="K8278" i="5"/>
  <c r="K8275" i="5"/>
  <c r="K8272" i="5"/>
  <c r="K8269" i="5"/>
  <c r="K8266" i="5"/>
  <c r="K8263" i="5"/>
  <c r="K8260" i="5"/>
  <c r="K8257" i="5"/>
  <c r="K8254" i="5"/>
  <c r="K8251" i="5"/>
  <c r="K8248" i="5"/>
  <c r="K8245" i="5"/>
  <c r="K8242" i="5"/>
  <c r="K8239" i="5"/>
  <c r="K8236" i="5"/>
  <c r="K8233" i="5"/>
  <c r="K8230" i="5"/>
  <c r="K8227" i="5"/>
  <c r="K8224" i="5"/>
  <c r="K8221" i="5"/>
  <c r="K8218" i="5"/>
  <c r="K8215" i="5"/>
  <c r="K8212" i="5"/>
  <c r="K8209" i="5"/>
  <c r="K8206" i="5"/>
  <c r="K8203" i="5"/>
  <c r="K8200" i="5"/>
  <c r="K8197" i="5"/>
  <c r="M8685" i="5"/>
  <c r="L8675" i="5"/>
  <c r="L8414" i="5"/>
  <c r="K8407" i="5"/>
  <c r="M8727" i="5"/>
  <c r="K8471" i="5"/>
  <c r="K8464" i="5"/>
  <c r="K8458" i="5"/>
  <c r="K8452" i="5"/>
  <c r="K8446" i="5"/>
  <c r="K8440" i="5"/>
  <c r="K8434" i="5"/>
  <c r="K8428" i="5"/>
  <c r="K8422" i="5"/>
  <c r="M8417" i="5"/>
  <c r="K8414" i="5"/>
  <c r="K8410" i="5"/>
  <c r="M8403" i="5"/>
  <c r="M8400" i="5"/>
  <c r="M8397" i="5"/>
  <c r="M8394" i="5"/>
  <c r="M8391" i="5"/>
  <c r="M8388" i="5"/>
  <c r="M8385" i="5"/>
  <c r="M8382" i="5"/>
  <c r="M8379" i="5"/>
  <c r="M8376" i="5"/>
  <c r="M8373" i="5"/>
  <c r="M8370" i="5"/>
  <c r="M8367" i="5"/>
  <c r="M8364" i="5"/>
  <c r="M8361" i="5"/>
  <c r="M8358" i="5"/>
  <c r="M8355" i="5"/>
  <c r="M8352" i="5"/>
  <c r="M8349" i="5"/>
  <c r="M8346" i="5"/>
  <c r="M8343" i="5"/>
  <c r="M8340" i="5"/>
  <c r="M8337" i="5"/>
  <c r="M8334" i="5"/>
  <c r="M8331" i="5"/>
  <c r="M8328" i="5"/>
  <c r="M8325" i="5"/>
  <c r="M8322" i="5"/>
  <c r="M8319" i="5"/>
  <c r="M8316" i="5"/>
  <c r="M8313" i="5"/>
  <c r="M8310" i="5"/>
  <c r="M8307" i="5"/>
  <c r="M8304" i="5"/>
  <c r="M8301" i="5"/>
  <c r="M8298" i="5"/>
  <c r="M8295" i="5"/>
  <c r="M8292" i="5"/>
  <c r="M8289" i="5"/>
  <c r="M8286" i="5"/>
  <c r="M8283" i="5"/>
  <c r="M8280" i="5"/>
  <c r="M8277" i="5"/>
  <c r="M8274" i="5"/>
  <c r="M8271" i="5"/>
  <c r="M8268" i="5"/>
  <c r="M8265" i="5"/>
  <c r="M8262" i="5"/>
  <c r="M8259" i="5"/>
  <c r="M8256" i="5"/>
  <c r="M8253" i="5"/>
  <c r="M8250" i="5"/>
  <c r="M8247" i="5"/>
  <c r="M8244" i="5"/>
  <c r="M8241" i="5"/>
  <c r="M8238" i="5"/>
  <c r="M8235" i="5"/>
  <c r="M8232" i="5"/>
  <c r="M8229" i="5"/>
  <c r="M8226" i="5"/>
  <c r="M8223" i="5"/>
  <c r="M8220" i="5"/>
  <c r="M8217" i="5"/>
  <c r="M8214" i="5"/>
  <c r="M8211" i="5"/>
  <c r="M8208" i="5"/>
  <c r="M8205" i="5"/>
  <c r="M8202" i="5"/>
  <c r="M8199" i="5"/>
  <c r="M8196" i="5"/>
  <c r="M8193" i="5"/>
  <c r="M8190" i="5"/>
  <c r="M8187" i="5"/>
  <c r="M8184" i="5"/>
  <c r="M8181" i="5"/>
  <c r="M8178" i="5"/>
  <c r="M8175" i="5"/>
  <c r="M8172" i="5"/>
  <c r="M8169" i="5"/>
  <c r="M8166" i="5"/>
  <c r="L8716" i="5"/>
  <c r="L8706" i="5"/>
  <c r="L8663" i="5"/>
  <c r="M8653" i="5"/>
  <c r="L8514" i="5"/>
  <c r="L8505" i="5"/>
  <c r="L8496" i="5"/>
  <c r="L8487" i="5"/>
  <c r="L8478" i="5"/>
  <c r="L8417" i="5"/>
  <c r="M8406" i="5"/>
  <c r="L8403" i="5"/>
  <c r="L8400" i="5"/>
  <c r="L8397" i="5"/>
  <c r="L8394" i="5"/>
  <c r="L8391" i="5"/>
  <c r="L8388" i="5"/>
  <c r="L8385" i="5"/>
  <c r="L8382" i="5"/>
  <c r="L8379" i="5"/>
  <c r="L8376" i="5"/>
  <c r="L8373" i="5"/>
  <c r="L8370" i="5"/>
  <c r="L8367" i="5"/>
  <c r="L8364" i="5"/>
  <c r="L8361" i="5"/>
  <c r="L8358" i="5"/>
  <c r="L8355" i="5"/>
  <c r="L8352" i="5"/>
  <c r="L8349" i="5"/>
  <c r="L8346" i="5"/>
  <c r="L8343" i="5"/>
  <c r="L8340" i="5"/>
  <c r="L8337" i="5"/>
  <c r="L8334" i="5"/>
  <c r="L8331" i="5"/>
  <c r="L8328" i="5"/>
  <c r="L8325" i="5"/>
  <c r="L8322" i="5"/>
  <c r="L8319" i="5"/>
  <c r="L8316" i="5"/>
  <c r="L8313" i="5"/>
  <c r="L8310" i="5"/>
  <c r="L8307" i="5"/>
  <c r="L8304" i="5"/>
  <c r="L8301" i="5"/>
  <c r="L8298" i="5"/>
  <c r="L8295" i="5"/>
  <c r="L8292" i="5"/>
  <c r="L8289" i="5"/>
  <c r="L8286" i="5"/>
  <c r="L8283" i="5"/>
  <c r="L8280" i="5"/>
  <c r="L8277" i="5"/>
  <c r="L8274" i="5"/>
  <c r="L8271" i="5"/>
  <c r="L8268" i="5"/>
  <c r="L8265" i="5"/>
  <c r="L8262" i="5"/>
  <c r="L8259" i="5"/>
  <c r="L8256" i="5"/>
  <c r="L8253" i="5"/>
  <c r="L8250" i="5"/>
  <c r="L8247" i="5"/>
  <c r="L8244" i="5"/>
  <c r="L8241" i="5"/>
  <c r="L8238" i="5"/>
  <c r="L8235" i="5"/>
  <c r="L8232" i="5"/>
  <c r="L8229" i="5"/>
  <c r="L8226" i="5"/>
  <c r="L8223" i="5"/>
  <c r="K8220" i="5"/>
  <c r="K8214" i="5"/>
  <c r="K8208" i="5"/>
  <c r="K8202" i="5"/>
  <c r="K8196" i="5"/>
  <c r="L8175" i="5"/>
  <c r="K8167" i="5"/>
  <c r="L8163" i="5"/>
  <c r="L8152" i="5"/>
  <c r="L8145" i="5"/>
  <c r="L8134" i="5"/>
  <c r="K8131" i="5"/>
  <c r="K8128" i="5"/>
  <c r="K8125" i="5"/>
  <c r="K8122" i="5"/>
  <c r="K8119" i="5"/>
  <c r="K8116" i="5"/>
  <c r="K8113" i="5"/>
  <c r="K8110" i="5"/>
  <c r="K8107" i="5"/>
  <c r="K8104" i="5"/>
  <c r="K8101" i="5"/>
  <c r="K8098" i="5"/>
  <c r="K8095" i="5"/>
  <c r="K8092" i="5"/>
  <c r="K8089" i="5"/>
  <c r="K8086" i="5"/>
  <c r="K8083" i="5"/>
  <c r="K8080" i="5"/>
  <c r="K8077" i="5"/>
  <c r="K8074" i="5"/>
  <c r="K8071" i="5"/>
  <c r="K8068" i="5"/>
  <c r="K8065" i="5"/>
  <c r="K8062" i="5"/>
  <c r="K8059" i="5"/>
  <c r="K8056" i="5"/>
  <c r="K8053" i="5"/>
  <c r="K8050" i="5"/>
  <c r="K8047" i="5"/>
  <c r="K8044" i="5"/>
  <c r="K8041" i="5"/>
  <c r="K8038" i="5"/>
  <c r="K8035" i="5"/>
  <c r="K8032" i="5"/>
  <c r="K8029" i="5"/>
  <c r="K8026" i="5"/>
  <c r="K8023" i="5"/>
  <c r="K8020" i="5"/>
  <c r="K8017" i="5"/>
  <c r="K8014" i="5"/>
  <c r="K8011" i="5"/>
  <c r="K8008" i="5"/>
  <c r="K8005" i="5"/>
  <c r="K8002" i="5"/>
  <c r="K7999" i="5"/>
  <c r="K7996" i="5"/>
  <c r="K7993" i="5"/>
  <c r="K7990" i="5"/>
  <c r="K7987" i="5"/>
  <c r="K7984" i="5"/>
  <c r="K7981" i="5"/>
  <c r="K7978" i="5"/>
  <c r="K7975" i="5"/>
  <c r="K7972" i="5"/>
  <c r="K7969" i="5"/>
  <c r="K7966" i="5"/>
  <c r="K7963" i="5"/>
  <c r="K7960" i="5"/>
  <c r="K7957" i="5"/>
  <c r="K7954" i="5"/>
  <c r="K7951" i="5"/>
  <c r="K7948" i="5"/>
  <c r="K7945" i="5"/>
  <c r="K7942" i="5"/>
  <c r="K7939" i="5"/>
  <c r="K7936" i="5"/>
  <c r="K7933" i="5"/>
  <c r="K7930" i="5"/>
  <c r="K7927" i="5"/>
  <c r="K7924" i="5"/>
  <c r="K7921" i="5"/>
  <c r="K7918" i="5"/>
  <c r="K7915" i="5"/>
  <c r="K7912" i="5"/>
  <c r="K7909" i="5"/>
  <c r="K7906" i="5"/>
  <c r="K7903" i="5"/>
  <c r="K7900" i="5"/>
  <c r="K7897" i="5"/>
  <c r="K7894" i="5"/>
  <c r="K7891" i="5"/>
  <c r="K7888" i="5"/>
  <c r="K7885" i="5"/>
  <c r="K7882" i="5"/>
  <c r="K7879" i="5"/>
  <c r="K7876" i="5"/>
  <c r="K7873" i="5"/>
  <c r="K7870" i="5"/>
  <c r="K7867" i="5"/>
  <c r="K7864" i="5"/>
  <c r="K7861" i="5"/>
  <c r="K7858" i="5"/>
  <c r="K7855" i="5"/>
  <c r="K7852" i="5"/>
  <c r="K7849" i="5"/>
  <c r="K7846" i="5"/>
  <c r="K7843" i="5"/>
  <c r="K7840" i="5"/>
  <c r="K7837" i="5"/>
  <c r="K7834" i="5"/>
  <c r="K7831" i="5"/>
  <c r="K7828" i="5"/>
  <c r="K7825" i="5"/>
  <c r="K7822" i="5"/>
  <c r="K7819" i="5"/>
  <c r="K7816" i="5"/>
  <c r="K7813" i="5"/>
  <c r="K7810" i="5"/>
  <c r="K7807" i="5"/>
  <c r="K7804" i="5"/>
  <c r="K7801" i="5"/>
  <c r="K7798" i="5"/>
  <c r="K7795" i="5"/>
  <c r="K7792" i="5"/>
  <c r="K7789" i="5"/>
  <c r="K7786" i="5"/>
  <c r="K7783" i="5"/>
  <c r="K7780" i="5"/>
  <c r="K7777" i="5"/>
  <c r="K7774" i="5"/>
  <c r="K7771" i="5"/>
  <c r="K7768" i="5"/>
  <c r="K7765" i="5"/>
  <c r="K7762" i="5"/>
  <c r="K7759" i="5"/>
  <c r="K7756" i="5"/>
  <c r="K7753" i="5"/>
  <c r="K7750" i="5"/>
  <c r="K7747" i="5"/>
  <c r="K7744" i="5"/>
  <c r="K7741" i="5"/>
  <c r="K7738" i="5"/>
  <c r="K7735" i="5"/>
  <c r="K7732" i="5"/>
  <c r="K7729" i="5"/>
  <c r="K7726" i="5"/>
  <c r="K7723" i="5"/>
  <c r="K7720" i="5"/>
  <c r="K7717" i="5"/>
  <c r="K7714" i="5"/>
  <c r="K7711" i="5"/>
  <c r="K7708" i="5"/>
  <c r="K7705" i="5"/>
  <c r="K7702" i="5"/>
  <c r="K7699" i="5"/>
  <c r="K7696" i="5"/>
  <c r="K7693" i="5"/>
  <c r="K7690" i="5"/>
  <c r="K7687" i="5"/>
  <c r="K7684" i="5"/>
  <c r="K7681" i="5"/>
  <c r="K7678" i="5"/>
  <c r="K7675" i="5"/>
  <c r="K7672" i="5"/>
  <c r="L8427" i="5"/>
  <c r="K8417" i="5"/>
  <c r="L8190" i="5"/>
  <c r="K8185" i="5"/>
  <c r="M8180" i="5"/>
  <c r="K8175" i="5"/>
  <c r="M8170" i="5"/>
  <c r="K8163" i="5"/>
  <c r="M8159" i="5"/>
  <c r="M8155" i="5"/>
  <c r="K8152" i="5"/>
  <c r="M8148" i="5"/>
  <c r="K8145" i="5"/>
  <c r="M8141" i="5"/>
  <c r="M8137" i="5"/>
  <c r="K8134" i="5"/>
  <c r="L8457" i="5"/>
  <c r="M8219" i="5"/>
  <c r="M8213" i="5"/>
  <c r="M8207" i="5"/>
  <c r="M8201" i="5"/>
  <c r="M8195" i="5"/>
  <c r="K8190" i="5"/>
  <c r="L8170" i="5"/>
  <c r="L8166" i="5"/>
  <c r="L8155" i="5"/>
  <c r="L8148" i="5"/>
  <c r="L8137" i="5"/>
  <c r="M8130" i="5"/>
  <c r="M8127" i="5"/>
  <c r="M8124" i="5"/>
  <c r="M8121" i="5"/>
  <c r="M8118" i="5"/>
  <c r="M8115" i="5"/>
  <c r="M8112" i="5"/>
  <c r="M8109" i="5"/>
  <c r="M8106" i="5"/>
  <c r="M8103" i="5"/>
  <c r="M8100" i="5"/>
  <c r="M8097" i="5"/>
  <c r="M8094" i="5"/>
  <c r="M8091" i="5"/>
  <c r="M8088" i="5"/>
  <c r="M8085" i="5"/>
  <c r="M8082" i="5"/>
  <c r="M8079" i="5"/>
  <c r="M8076" i="5"/>
  <c r="M8073" i="5"/>
  <c r="M8070" i="5"/>
  <c r="M8067" i="5"/>
  <c r="M8064" i="5"/>
  <c r="M8061" i="5"/>
  <c r="M8058" i="5"/>
  <c r="M8055" i="5"/>
  <c r="M8052" i="5"/>
  <c r="M8049" i="5"/>
  <c r="M8046" i="5"/>
  <c r="M8043" i="5"/>
  <c r="M8040" i="5"/>
  <c r="M8037" i="5"/>
  <c r="M8034" i="5"/>
  <c r="M8031" i="5"/>
  <c r="M8028" i="5"/>
  <c r="M8025" i="5"/>
  <c r="M8022" i="5"/>
  <c r="M8019" i="5"/>
  <c r="M8016" i="5"/>
  <c r="M8013" i="5"/>
  <c r="M8010" i="5"/>
  <c r="M8007" i="5"/>
  <c r="M8004" i="5"/>
  <c r="M8001" i="5"/>
  <c r="M7998" i="5"/>
  <c r="M7995" i="5"/>
  <c r="M7992" i="5"/>
  <c r="M7989" i="5"/>
  <c r="M7986" i="5"/>
  <c r="M7983" i="5"/>
  <c r="M7980" i="5"/>
  <c r="M7977" i="5"/>
  <c r="M7974" i="5"/>
  <c r="M7971" i="5"/>
  <c r="M7968" i="5"/>
  <c r="M7965" i="5"/>
  <c r="M7962" i="5"/>
  <c r="M7959" i="5"/>
  <c r="M7956" i="5"/>
  <c r="M7953" i="5"/>
  <c r="M7950" i="5"/>
  <c r="M7947" i="5"/>
  <c r="M7944" i="5"/>
  <c r="M7941" i="5"/>
  <c r="M7938" i="5"/>
  <c r="M7935" i="5"/>
  <c r="M7932" i="5"/>
  <c r="M7929" i="5"/>
  <c r="M7926" i="5"/>
  <c r="M7923" i="5"/>
  <c r="M7920" i="5"/>
  <c r="M7917" i="5"/>
  <c r="M7914" i="5"/>
  <c r="M7911" i="5"/>
  <c r="M7908" i="5"/>
  <c r="M7905" i="5"/>
  <c r="M7902" i="5"/>
  <c r="M7899" i="5"/>
  <c r="M7896" i="5"/>
  <c r="M7893" i="5"/>
  <c r="M7890" i="5"/>
  <c r="M7887" i="5"/>
  <c r="M7884" i="5"/>
  <c r="M7881" i="5"/>
  <c r="M7878" i="5"/>
  <c r="M7875" i="5"/>
  <c r="M7872" i="5"/>
  <c r="M7869" i="5"/>
  <c r="M7866" i="5"/>
  <c r="M7863" i="5"/>
  <c r="M7860" i="5"/>
  <c r="M7857" i="5"/>
  <c r="M7854" i="5"/>
  <c r="M7851" i="5"/>
  <c r="M7848" i="5"/>
  <c r="M7845" i="5"/>
  <c r="M7842" i="5"/>
  <c r="M7839" i="5"/>
  <c r="M7836" i="5"/>
  <c r="M7833" i="5"/>
  <c r="M7830" i="5"/>
  <c r="M7827" i="5"/>
  <c r="M7824" i="5"/>
  <c r="M7821" i="5"/>
  <c r="M7818" i="5"/>
  <c r="M7815" i="5"/>
  <c r="M7812" i="5"/>
  <c r="M7809" i="5"/>
  <c r="M7806" i="5"/>
  <c r="M7803" i="5"/>
  <c r="M7800" i="5"/>
  <c r="M7797" i="5"/>
  <c r="M7794" i="5"/>
  <c r="M7791" i="5"/>
  <c r="M7788" i="5"/>
  <c r="M7785" i="5"/>
  <c r="M7782" i="5"/>
  <c r="M7779" i="5"/>
  <c r="M7776" i="5"/>
  <c r="M7773" i="5"/>
  <c r="M7770" i="5"/>
  <c r="M7767" i="5"/>
  <c r="M7764" i="5"/>
  <c r="M7761" i="5"/>
  <c r="M7758" i="5"/>
  <c r="M7755" i="5"/>
  <c r="M7752" i="5"/>
  <c r="M7749" i="5"/>
  <c r="M7746" i="5"/>
  <c r="M7743" i="5"/>
  <c r="M7740" i="5"/>
  <c r="M7737" i="5"/>
  <c r="M7734" i="5"/>
  <c r="M7731" i="5"/>
  <c r="M7728" i="5"/>
  <c r="M7725" i="5"/>
  <c r="M7722" i="5"/>
  <c r="M7719" i="5"/>
  <c r="M7716" i="5"/>
  <c r="M7713" i="5"/>
  <c r="M7710" i="5"/>
  <c r="M7707" i="5"/>
  <c r="M7704" i="5"/>
  <c r="M7701" i="5"/>
  <c r="M7698" i="5"/>
  <c r="M7695" i="5"/>
  <c r="M7692" i="5"/>
  <c r="L8406" i="5"/>
  <c r="K8397" i="5"/>
  <c r="K8388" i="5"/>
  <c r="K8379" i="5"/>
  <c r="K8370" i="5"/>
  <c r="K8361" i="5"/>
  <c r="K8352" i="5"/>
  <c r="K8343" i="5"/>
  <c r="K8334" i="5"/>
  <c r="K8325" i="5"/>
  <c r="K8316" i="5"/>
  <c r="K8307" i="5"/>
  <c r="K8298" i="5"/>
  <c r="K8289" i="5"/>
  <c r="K8280" i="5"/>
  <c r="K8271" i="5"/>
  <c r="K8262" i="5"/>
  <c r="K8253" i="5"/>
  <c r="K8244" i="5"/>
  <c r="K8235" i="5"/>
  <c r="K8226" i="5"/>
  <c r="L8184" i="5"/>
  <c r="K8179" i="5"/>
  <c r="M8174" i="5"/>
  <c r="K8170" i="5"/>
  <c r="K8166" i="5"/>
  <c r="M8162" i="5"/>
  <c r="M8158" i="5"/>
  <c r="K8155" i="5"/>
  <c r="M8151" i="5"/>
  <c r="K8148" i="5"/>
  <c r="M8144" i="5"/>
  <c r="M8140" i="5"/>
  <c r="K8137" i="5"/>
  <c r="M8133" i="5"/>
  <c r="L8130" i="5"/>
  <c r="L8127" i="5"/>
  <c r="L8124" i="5"/>
  <c r="L8121" i="5"/>
  <c r="L8118" i="5"/>
  <c r="L8115" i="5"/>
  <c r="L8112" i="5"/>
  <c r="L8109" i="5"/>
  <c r="L8106" i="5"/>
  <c r="L8103" i="5"/>
  <c r="L8100" i="5"/>
  <c r="L8097" i="5"/>
  <c r="L8094" i="5"/>
  <c r="L8091" i="5"/>
  <c r="L8088" i="5"/>
  <c r="L8085" i="5"/>
  <c r="L8082" i="5"/>
  <c r="L8079" i="5"/>
  <c r="L8076" i="5"/>
  <c r="L8073" i="5"/>
  <c r="L8070" i="5"/>
  <c r="L8067" i="5"/>
  <c r="L8064" i="5"/>
  <c r="L8061" i="5"/>
  <c r="L8058" i="5"/>
  <c r="L8055" i="5"/>
  <c r="L8052" i="5"/>
  <c r="L8049" i="5"/>
  <c r="L8046" i="5"/>
  <c r="L8043" i="5"/>
  <c r="L8040" i="5"/>
  <c r="L8037" i="5"/>
  <c r="L8034" i="5"/>
  <c r="L8031" i="5"/>
  <c r="L8028" i="5"/>
  <c r="L8025" i="5"/>
  <c r="L8022" i="5"/>
  <c r="L8019" i="5"/>
  <c r="L8016" i="5"/>
  <c r="L8013" i="5"/>
  <c r="L8010" i="5"/>
  <c r="L8007" i="5"/>
  <c r="L8004" i="5"/>
  <c r="L8001" i="5"/>
  <c r="L7998" i="5"/>
  <c r="L7995" i="5"/>
  <c r="L7992" i="5"/>
  <c r="L7989" i="5"/>
  <c r="L7986" i="5"/>
  <c r="L7983" i="5"/>
  <c r="L7980" i="5"/>
  <c r="L7977" i="5"/>
  <c r="L7974" i="5"/>
  <c r="L7971" i="5"/>
  <c r="L7968" i="5"/>
  <c r="L7965" i="5"/>
  <c r="L7962" i="5"/>
  <c r="L7959" i="5"/>
  <c r="L7956" i="5"/>
  <c r="L7953" i="5"/>
  <c r="L7950" i="5"/>
  <c r="L7947" i="5"/>
  <c r="L7944" i="5"/>
  <c r="L7941" i="5"/>
  <c r="L7938" i="5"/>
  <c r="L7935" i="5"/>
  <c r="L7932" i="5"/>
  <c r="L7929" i="5"/>
  <c r="L7926" i="5"/>
  <c r="L7923" i="5"/>
  <c r="L7920" i="5"/>
  <c r="L7917" i="5"/>
  <c r="L7914" i="5"/>
  <c r="L7911" i="5"/>
  <c r="L7908" i="5"/>
  <c r="L7905" i="5"/>
  <c r="L7902" i="5"/>
  <c r="L7899" i="5"/>
  <c r="L7896" i="5"/>
  <c r="L7893" i="5"/>
  <c r="L7890" i="5"/>
  <c r="L7887" i="5"/>
  <c r="L7884" i="5"/>
  <c r="L7881" i="5"/>
  <c r="L7878" i="5"/>
  <c r="L7875" i="5"/>
  <c r="L7872" i="5"/>
  <c r="L7869" i="5"/>
  <c r="L7866" i="5"/>
  <c r="L7863" i="5"/>
  <c r="L7860" i="5"/>
  <c r="L7857" i="5"/>
  <c r="L7854" i="5"/>
  <c r="L7851" i="5"/>
  <c r="L7848" i="5"/>
  <c r="L7845" i="5"/>
  <c r="L7842" i="5"/>
  <c r="L7839" i="5"/>
  <c r="L7836" i="5"/>
  <c r="L7833" i="5"/>
  <c r="L7830" i="5"/>
  <c r="L7827" i="5"/>
  <c r="L7824" i="5"/>
  <c r="L7821" i="5"/>
  <c r="L7818" i="5"/>
  <c r="L7815" i="5"/>
  <c r="L7812" i="5"/>
  <c r="L7809" i="5"/>
  <c r="L7806" i="5"/>
  <c r="L7803" i="5"/>
  <c r="L7800" i="5"/>
  <c r="L7797" i="5"/>
  <c r="L7794" i="5"/>
  <c r="L7791" i="5"/>
  <c r="L7788" i="5"/>
  <c r="L7785" i="5"/>
  <c r="L7782" i="5"/>
  <c r="L7779" i="5"/>
  <c r="L7776" i="5"/>
  <c r="L7773" i="5"/>
  <c r="L7770" i="5"/>
  <c r="L7767" i="5"/>
  <c r="L7764" i="5"/>
  <c r="L7761" i="5"/>
  <c r="L7758" i="5"/>
  <c r="L7755" i="5"/>
  <c r="L7752" i="5"/>
  <c r="L7749" i="5"/>
  <c r="L7746" i="5"/>
  <c r="L7743" i="5"/>
  <c r="L7740" i="5"/>
  <c r="L7737" i="5"/>
  <c r="L8445" i="5"/>
  <c r="K8194" i="5"/>
  <c r="M8189" i="5"/>
  <c r="K8184" i="5"/>
  <c r="L8158" i="5"/>
  <c r="L8151" i="5"/>
  <c r="L8140" i="5"/>
  <c r="L8133" i="5"/>
  <c r="K8130" i="5"/>
  <c r="K8127" i="5"/>
  <c r="K8124" i="5"/>
  <c r="K8121" i="5"/>
  <c r="K8118" i="5"/>
  <c r="K8115" i="5"/>
  <c r="K8112" i="5"/>
  <c r="K8109" i="5"/>
  <c r="K8106" i="5"/>
  <c r="K8103" i="5"/>
  <c r="K8100" i="5"/>
  <c r="K8097" i="5"/>
  <c r="K8094" i="5"/>
  <c r="K8091" i="5"/>
  <c r="K8088" i="5"/>
  <c r="K8085" i="5"/>
  <c r="K8082" i="5"/>
  <c r="K8079" i="5"/>
  <c r="K8076" i="5"/>
  <c r="K8073" i="5"/>
  <c r="K8070" i="5"/>
  <c r="K8067" i="5"/>
  <c r="K8064" i="5"/>
  <c r="K8061" i="5"/>
  <c r="K8058" i="5"/>
  <c r="K8055" i="5"/>
  <c r="K8052" i="5"/>
  <c r="K8049" i="5"/>
  <c r="K8046" i="5"/>
  <c r="K8043" i="5"/>
  <c r="K8040" i="5"/>
  <c r="K8037" i="5"/>
  <c r="K8034" i="5"/>
  <c r="K8031" i="5"/>
  <c r="K8028" i="5"/>
  <c r="K8025" i="5"/>
  <c r="K8022" i="5"/>
  <c r="K8019" i="5"/>
  <c r="K8016" i="5"/>
  <c r="K8013" i="5"/>
  <c r="K8010" i="5"/>
  <c r="K8007" i="5"/>
  <c r="K8004" i="5"/>
  <c r="K8001" i="5"/>
  <c r="K7998" i="5"/>
  <c r="K7995" i="5"/>
  <c r="K7992" i="5"/>
  <c r="K7989" i="5"/>
  <c r="K7986" i="5"/>
  <c r="K7983" i="5"/>
  <c r="K7980" i="5"/>
  <c r="K7977" i="5"/>
  <c r="K7974" i="5"/>
  <c r="K7971" i="5"/>
  <c r="K7968" i="5"/>
  <c r="K7965" i="5"/>
  <c r="K7962" i="5"/>
  <c r="K7959" i="5"/>
  <c r="K7956" i="5"/>
  <c r="K7953" i="5"/>
  <c r="K7950" i="5"/>
  <c r="K7947" i="5"/>
  <c r="K7944" i="5"/>
  <c r="K7941" i="5"/>
  <c r="K7938" i="5"/>
  <c r="K7935" i="5"/>
  <c r="K7932" i="5"/>
  <c r="K7929" i="5"/>
  <c r="K7926" i="5"/>
  <c r="K7923" i="5"/>
  <c r="K7920" i="5"/>
  <c r="K7917" i="5"/>
  <c r="K7914" i="5"/>
  <c r="K7911" i="5"/>
  <c r="K7908" i="5"/>
  <c r="K7905" i="5"/>
  <c r="K7902" i="5"/>
  <c r="K7899" i="5"/>
  <c r="K7896" i="5"/>
  <c r="K7893" i="5"/>
  <c r="K7890" i="5"/>
  <c r="K7887" i="5"/>
  <c r="K7884" i="5"/>
  <c r="K7881" i="5"/>
  <c r="K7878" i="5"/>
  <c r="K7875" i="5"/>
  <c r="K7872" i="5"/>
  <c r="K7869" i="5"/>
  <c r="K7866" i="5"/>
  <c r="K7863" i="5"/>
  <c r="K7860" i="5"/>
  <c r="K7857" i="5"/>
  <c r="K7854" i="5"/>
  <c r="K7851" i="5"/>
  <c r="K7848" i="5"/>
  <c r="K7845" i="5"/>
  <c r="K7842" i="5"/>
  <c r="K7839" i="5"/>
  <c r="K7836" i="5"/>
  <c r="K7833" i="5"/>
  <c r="K7830" i="5"/>
  <c r="K7827" i="5"/>
  <c r="K7824" i="5"/>
  <c r="K7821" i="5"/>
  <c r="K7818" i="5"/>
  <c r="K7815" i="5"/>
  <c r="K7812" i="5"/>
  <c r="K7809" i="5"/>
  <c r="K7806" i="5"/>
  <c r="K7803" i="5"/>
  <c r="K7800" i="5"/>
  <c r="K7797" i="5"/>
  <c r="K7794" i="5"/>
  <c r="K7791" i="5"/>
  <c r="K7788" i="5"/>
  <c r="K7785" i="5"/>
  <c r="K7782" i="5"/>
  <c r="K7779" i="5"/>
  <c r="K7776" i="5"/>
  <c r="K7773" i="5"/>
  <c r="K7770" i="5"/>
  <c r="K7767" i="5"/>
  <c r="K7764" i="5"/>
  <c r="K7761" i="5"/>
  <c r="K7758" i="5"/>
  <c r="K7755" i="5"/>
  <c r="K7752" i="5"/>
  <c r="K7749" i="5"/>
  <c r="K7746" i="5"/>
  <c r="K7743" i="5"/>
  <c r="K7740" i="5"/>
  <c r="K7737" i="5"/>
  <c r="K7734" i="5"/>
  <c r="K7731" i="5"/>
  <c r="K7728" i="5"/>
  <c r="K7725" i="5"/>
  <c r="K7722" i="5"/>
  <c r="K7719" i="5"/>
  <c r="K7716" i="5"/>
  <c r="K7713" i="5"/>
  <c r="K7710" i="5"/>
  <c r="K7707" i="5"/>
  <c r="K7704" i="5"/>
  <c r="K7701" i="5"/>
  <c r="K7698" i="5"/>
  <c r="K7695" i="5"/>
  <c r="K7692" i="5"/>
  <c r="K7689" i="5"/>
  <c r="K7686" i="5"/>
  <c r="K7683" i="5"/>
  <c r="K7680" i="5"/>
  <c r="K7677" i="5"/>
  <c r="K7674" i="5"/>
  <c r="K7671" i="5"/>
  <c r="K7668" i="5"/>
  <c r="K7665" i="5"/>
  <c r="K7662" i="5"/>
  <c r="K7659" i="5"/>
  <c r="K7656" i="5"/>
  <c r="K7653" i="5"/>
  <c r="K7650" i="5"/>
  <c r="L8217" i="5"/>
  <c r="L8211" i="5"/>
  <c r="L8205" i="5"/>
  <c r="L8199" i="5"/>
  <c r="L8178" i="5"/>
  <c r="L8173" i="5"/>
  <c r="L8169" i="5"/>
  <c r="M8165" i="5"/>
  <c r="M8161" i="5"/>
  <c r="K8158" i="5"/>
  <c r="M8154" i="5"/>
  <c r="K8151" i="5"/>
  <c r="M8147" i="5"/>
  <c r="M8143" i="5"/>
  <c r="K8140" i="5"/>
  <c r="M8136" i="5"/>
  <c r="K8133" i="5"/>
  <c r="L8433" i="5"/>
  <c r="K8413" i="5"/>
  <c r="K8217" i="5"/>
  <c r="K8211" i="5"/>
  <c r="K8205" i="5"/>
  <c r="K8199" i="5"/>
  <c r="L8193" i="5"/>
  <c r="K8188" i="5"/>
  <c r="M8183" i="5"/>
  <c r="K8178" i="5"/>
  <c r="K8173" i="5"/>
  <c r="K8169" i="5"/>
  <c r="L8161" i="5"/>
  <c r="L8154" i="5"/>
  <c r="L8143" i="5"/>
  <c r="L8136" i="5"/>
  <c r="M8129" i="5"/>
  <c r="M8126" i="5"/>
  <c r="M8123" i="5"/>
  <c r="M8120" i="5"/>
  <c r="M8117" i="5"/>
  <c r="M8114" i="5"/>
  <c r="M8111" i="5"/>
  <c r="M8108" i="5"/>
  <c r="M8105" i="5"/>
  <c r="M8102" i="5"/>
  <c r="M8099" i="5"/>
  <c r="M8096" i="5"/>
  <c r="M8093" i="5"/>
  <c r="M8090" i="5"/>
  <c r="M8087" i="5"/>
  <c r="M8084" i="5"/>
  <c r="M8081" i="5"/>
  <c r="M8078" i="5"/>
  <c r="M8075" i="5"/>
  <c r="M8072" i="5"/>
  <c r="M8069" i="5"/>
  <c r="M8066" i="5"/>
  <c r="M8063" i="5"/>
  <c r="M8060" i="5"/>
  <c r="M8057" i="5"/>
  <c r="M8054" i="5"/>
  <c r="M8051" i="5"/>
  <c r="M8048" i="5"/>
  <c r="M8045" i="5"/>
  <c r="M8042" i="5"/>
  <c r="M8039" i="5"/>
  <c r="M8036" i="5"/>
  <c r="M8033" i="5"/>
  <c r="M8030" i="5"/>
  <c r="M8027" i="5"/>
  <c r="M8024" i="5"/>
  <c r="M8021" i="5"/>
  <c r="M8018" i="5"/>
  <c r="M8015" i="5"/>
  <c r="M8012" i="5"/>
  <c r="M8009" i="5"/>
  <c r="M8006" i="5"/>
  <c r="M8003" i="5"/>
  <c r="M8000" i="5"/>
  <c r="M7997" i="5"/>
  <c r="M7994" i="5"/>
  <c r="M7991" i="5"/>
  <c r="M7988" i="5"/>
  <c r="M7985" i="5"/>
  <c r="M7982" i="5"/>
  <c r="M7979" i="5"/>
  <c r="M7976" i="5"/>
  <c r="M7973" i="5"/>
  <c r="M7970" i="5"/>
  <c r="M7967" i="5"/>
  <c r="M7964" i="5"/>
  <c r="M7961" i="5"/>
  <c r="M7958" i="5"/>
  <c r="M7955" i="5"/>
  <c r="M7952" i="5"/>
  <c r="M7949" i="5"/>
  <c r="M7946" i="5"/>
  <c r="M7943" i="5"/>
  <c r="M7940" i="5"/>
  <c r="M7937" i="5"/>
  <c r="M7934" i="5"/>
  <c r="M7931" i="5"/>
  <c r="M7928" i="5"/>
  <c r="M7925" i="5"/>
  <c r="M7922" i="5"/>
  <c r="M7919" i="5"/>
  <c r="M7916" i="5"/>
  <c r="M7913" i="5"/>
  <c r="M7910" i="5"/>
  <c r="M7907" i="5"/>
  <c r="M7904" i="5"/>
  <c r="M7901" i="5"/>
  <c r="M7898" i="5"/>
  <c r="M7895" i="5"/>
  <c r="M7892" i="5"/>
  <c r="M7889" i="5"/>
  <c r="M7886" i="5"/>
  <c r="M7883" i="5"/>
  <c r="M7880" i="5"/>
  <c r="M7877" i="5"/>
  <c r="M7874" i="5"/>
  <c r="M7871" i="5"/>
  <c r="M7868" i="5"/>
  <c r="M7865" i="5"/>
  <c r="M7862" i="5"/>
  <c r="M7859" i="5"/>
  <c r="M7856" i="5"/>
  <c r="M7853" i="5"/>
  <c r="M7850" i="5"/>
  <c r="M7847" i="5"/>
  <c r="M7844" i="5"/>
  <c r="M7841" i="5"/>
  <c r="M7838" i="5"/>
  <c r="M7835" i="5"/>
  <c r="M7832" i="5"/>
  <c r="M7829" i="5"/>
  <c r="M7826" i="5"/>
  <c r="M7823" i="5"/>
  <c r="M7820" i="5"/>
  <c r="M7817" i="5"/>
  <c r="M7814" i="5"/>
  <c r="M7811" i="5"/>
  <c r="M7808" i="5"/>
  <c r="M7805" i="5"/>
  <c r="M7802" i="5"/>
  <c r="M7799" i="5"/>
  <c r="M7796" i="5"/>
  <c r="M7793" i="5"/>
  <c r="M7790" i="5"/>
  <c r="M7787" i="5"/>
  <c r="M7784" i="5"/>
  <c r="M7781" i="5"/>
  <c r="M7778" i="5"/>
  <c r="M7775" i="5"/>
  <c r="M7772" i="5"/>
  <c r="M7769" i="5"/>
  <c r="M7766" i="5"/>
  <c r="M7763" i="5"/>
  <c r="M7760" i="5"/>
  <c r="M7757" i="5"/>
  <c r="M7754" i="5"/>
  <c r="M7751" i="5"/>
  <c r="M7748" i="5"/>
  <c r="M7745" i="5"/>
  <c r="M7742" i="5"/>
  <c r="M7739" i="5"/>
  <c r="M7736" i="5"/>
  <c r="M7733" i="5"/>
  <c r="M7730" i="5"/>
  <c r="M7727" i="5"/>
  <c r="M7724" i="5"/>
  <c r="M7721" i="5"/>
  <c r="M7718" i="5"/>
  <c r="M7715" i="5"/>
  <c r="M7712" i="5"/>
  <c r="M7709" i="5"/>
  <c r="L8463" i="5"/>
  <c r="K8403" i="5"/>
  <c r="K8394" i="5"/>
  <c r="K8385" i="5"/>
  <c r="K8376" i="5"/>
  <c r="K8367" i="5"/>
  <c r="K8358" i="5"/>
  <c r="K8349" i="5"/>
  <c r="K8340" i="5"/>
  <c r="K8331" i="5"/>
  <c r="K8322" i="5"/>
  <c r="K8313" i="5"/>
  <c r="K8304" i="5"/>
  <c r="K8295" i="5"/>
  <c r="K8286" i="5"/>
  <c r="K8277" i="5"/>
  <c r="K8268" i="5"/>
  <c r="K8259" i="5"/>
  <c r="K8250" i="5"/>
  <c r="K8241" i="5"/>
  <c r="K8232" i="5"/>
  <c r="K8223" i="5"/>
  <c r="K8193" i="5"/>
  <c r="M8164" i="5"/>
  <c r="K8161" i="5"/>
  <c r="M8157" i="5"/>
  <c r="K8154" i="5"/>
  <c r="M8150" i="5"/>
  <c r="M8146" i="5"/>
  <c r="K8143" i="5"/>
  <c r="M8139" i="5"/>
  <c r="K8136" i="5"/>
  <c r="M8132" i="5"/>
  <c r="L8129" i="5"/>
  <c r="L8126" i="5"/>
  <c r="L8123" i="5"/>
  <c r="L8120" i="5"/>
  <c r="L8117" i="5"/>
  <c r="L8114" i="5"/>
  <c r="L8111" i="5"/>
  <c r="L8108" i="5"/>
  <c r="L8105" i="5"/>
  <c r="L8102" i="5"/>
  <c r="L8099" i="5"/>
  <c r="L8096" i="5"/>
  <c r="L8093" i="5"/>
  <c r="L8090" i="5"/>
  <c r="L8087" i="5"/>
  <c r="L8084" i="5"/>
  <c r="L8081" i="5"/>
  <c r="L8078" i="5"/>
  <c r="L8075" i="5"/>
  <c r="L8072" i="5"/>
  <c r="L8069" i="5"/>
  <c r="L8066" i="5"/>
  <c r="L8063" i="5"/>
  <c r="L8060" i="5"/>
  <c r="L8057" i="5"/>
  <c r="L8054" i="5"/>
  <c r="L8051" i="5"/>
  <c r="L8048" i="5"/>
  <c r="L8045" i="5"/>
  <c r="L8042" i="5"/>
  <c r="L8039" i="5"/>
  <c r="L8036" i="5"/>
  <c r="L8033" i="5"/>
  <c r="L8030" i="5"/>
  <c r="L8027" i="5"/>
  <c r="L8024" i="5"/>
  <c r="L8021" i="5"/>
  <c r="L8018" i="5"/>
  <c r="L8015" i="5"/>
  <c r="L8012" i="5"/>
  <c r="L8009" i="5"/>
  <c r="L8006" i="5"/>
  <c r="L8003" i="5"/>
  <c r="L8000" i="5"/>
  <c r="L7997" i="5"/>
  <c r="L7994" i="5"/>
  <c r="L7991" i="5"/>
  <c r="L7988" i="5"/>
  <c r="L7985" i="5"/>
  <c r="L7982" i="5"/>
  <c r="L7979" i="5"/>
  <c r="L7976" i="5"/>
  <c r="L7973" i="5"/>
  <c r="L7970" i="5"/>
  <c r="L7967" i="5"/>
  <c r="L7964" i="5"/>
  <c r="L7961" i="5"/>
  <c r="L7958" i="5"/>
  <c r="L7955" i="5"/>
  <c r="L7952" i="5"/>
  <c r="L7949" i="5"/>
  <c r="L7946" i="5"/>
  <c r="L7943" i="5"/>
  <c r="L7940" i="5"/>
  <c r="L7937" i="5"/>
  <c r="L7934" i="5"/>
  <c r="L7931" i="5"/>
  <c r="L7928" i="5"/>
  <c r="L7925" i="5"/>
  <c r="L7922" i="5"/>
  <c r="L7919" i="5"/>
  <c r="L7916" i="5"/>
  <c r="L7913" i="5"/>
  <c r="L7910" i="5"/>
  <c r="L7907" i="5"/>
  <c r="L7904" i="5"/>
  <c r="L7901" i="5"/>
  <c r="L7898" i="5"/>
  <c r="L7895" i="5"/>
  <c r="L7892" i="5"/>
  <c r="L7889" i="5"/>
  <c r="L7886" i="5"/>
  <c r="L7883" i="5"/>
  <c r="L7880" i="5"/>
  <c r="L7877" i="5"/>
  <c r="L7874" i="5"/>
  <c r="L7871" i="5"/>
  <c r="L7868" i="5"/>
  <c r="L7865" i="5"/>
  <c r="L7862" i="5"/>
  <c r="L7859" i="5"/>
  <c r="L7856" i="5"/>
  <c r="L7853" i="5"/>
  <c r="L7850" i="5"/>
  <c r="L7847" i="5"/>
  <c r="L7844" i="5"/>
  <c r="L7841" i="5"/>
  <c r="L7838" i="5"/>
  <c r="L7835" i="5"/>
  <c r="L7832" i="5"/>
  <c r="L7829" i="5"/>
  <c r="L7826" i="5"/>
  <c r="L7823" i="5"/>
  <c r="L7820" i="5"/>
  <c r="L7817" i="5"/>
  <c r="L7814" i="5"/>
  <c r="L7811" i="5"/>
  <c r="L7808" i="5"/>
  <c r="L7805" i="5"/>
  <c r="L7802" i="5"/>
  <c r="L7799" i="5"/>
  <c r="L7796" i="5"/>
  <c r="L7793" i="5"/>
  <c r="L7790" i="5"/>
  <c r="L7787" i="5"/>
  <c r="L7784" i="5"/>
  <c r="L7781" i="5"/>
  <c r="L7778" i="5"/>
  <c r="L7775" i="5"/>
  <c r="L7772" i="5"/>
  <c r="L7769" i="5"/>
  <c r="L7766" i="5"/>
  <c r="L7763" i="5"/>
  <c r="L7760" i="5"/>
  <c r="L7757" i="5"/>
  <c r="L7754" i="5"/>
  <c r="L7751" i="5"/>
  <c r="L7748" i="5"/>
  <c r="L7745" i="5"/>
  <c r="L7742" i="5"/>
  <c r="L7739" i="5"/>
  <c r="L7736" i="5"/>
  <c r="L7733" i="5"/>
  <c r="L7730" i="5"/>
  <c r="L7727" i="5"/>
  <c r="L7724" i="5"/>
  <c r="L7721" i="5"/>
  <c r="L8421" i="5"/>
  <c r="M8216" i="5"/>
  <c r="M8210" i="5"/>
  <c r="M8204" i="5"/>
  <c r="M8198" i="5"/>
  <c r="L8187" i="5"/>
  <c r="K8182" i="5"/>
  <c r="M8177" i="5"/>
  <c r="L8172" i="5"/>
  <c r="M8168" i="5"/>
  <c r="L8164" i="5"/>
  <c r="L8157" i="5"/>
  <c r="L8146" i="5"/>
  <c r="L8139" i="5"/>
  <c r="L8132" i="5"/>
  <c r="K8129" i="5"/>
  <c r="K8126" i="5"/>
  <c r="K8123" i="5"/>
  <c r="K8120" i="5"/>
  <c r="K8117" i="5"/>
  <c r="K8114" i="5"/>
  <c r="K8111" i="5"/>
  <c r="K8108" i="5"/>
  <c r="K8105" i="5"/>
  <c r="K8102" i="5"/>
  <c r="K8099" i="5"/>
  <c r="K8096" i="5"/>
  <c r="K8093" i="5"/>
  <c r="K8090" i="5"/>
  <c r="K8087" i="5"/>
  <c r="K8084" i="5"/>
  <c r="K8081" i="5"/>
  <c r="K8078" i="5"/>
  <c r="K8075" i="5"/>
  <c r="K8072" i="5"/>
  <c r="K8069" i="5"/>
  <c r="K8066" i="5"/>
  <c r="K8063" i="5"/>
  <c r="K8060" i="5"/>
  <c r="K8057" i="5"/>
  <c r="K8054" i="5"/>
  <c r="K8051" i="5"/>
  <c r="K8048" i="5"/>
  <c r="K8045" i="5"/>
  <c r="K8042" i="5"/>
  <c r="K8039" i="5"/>
  <c r="K8036" i="5"/>
  <c r="K8033" i="5"/>
  <c r="K8030" i="5"/>
  <c r="K8027" i="5"/>
  <c r="K8024" i="5"/>
  <c r="K8021" i="5"/>
  <c r="K8018" i="5"/>
  <c r="K8015" i="5"/>
  <c r="K8012" i="5"/>
  <c r="K8009" i="5"/>
  <c r="K8006" i="5"/>
  <c r="K8003" i="5"/>
  <c r="K8000" i="5"/>
  <c r="K7997" i="5"/>
  <c r="K7994" i="5"/>
  <c r="K7991" i="5"/>
  <c r="K7988" i="5"/>
  <c r="K7985" i="5"/>
  <c r="K7982" i="5"/>
  <c r="K7979" i="5"/>
  <c r="K7976" i="5"/>
  <c r="K7973" i="5"/>
  <c r="K7970" i="5"/>
  <c r="K7967" i="5"/>
  <c r="K7964" i="5"/>
  <c r="K7961" i="5"/>
  <c r="K7958" i="5"/>
  <c r="K7955" i="5"/>
  <c r="K7952" i="5"/>
  <c r="K7949" i="5"/>
  <c r="K7946" i="5"/>
  <c r="K7943" i="5"/>
  <c r="K7940" i="5"/>
  <c r="K7937" i="5"/>
  <c r="K7934" i="5"/>
  <c r="K7931" i="5"/>
  <c r="K7928" i="5"/>
  <c r="K7925" i="5"/>
  <c r="K7922" i="5"/>
  <c r="K7919" i="5"/>
  <c r="K7916" i="5"/>
  <c r="K7913" i="5"/>
  <c r="K7910" i="5"/>
  <c r="K7907" i="5"/>
  <c r="K7904" i="5"/>
  <c r="K7901" i="5"/>
  <c r="K7898" i="5"/>
  <c r="K7895" i="5"/>
  <c r="K7892" i="5"/>
  <c r="K7889" i="5"/>
  <c r="K7886" i="5"/>
  <c r="K7883" i="5"/>
  <c r="K7880" i="5"/>
  <c r="K7877" i="5"/>
  <c r="K7874" i="5"/>
  <c r="K7871" i="5"/>
  <c r="K7868" i="5"/>
  <c r="K7865" i="5"/>
  <c r="K7862" i="5"/>
  <c r="K7859" i="5"/>
  <c r="K7856" i="5"/>
  <c r="K7853" i="5"/>
  <c r="K7850" i="5"/>
  <c r="K7847" i="5"/>
  <c r="K7844" i="5"/>
  <c r="K7841" i="5"/>
  <c r="K7838" i="5"/>
  <c r="K7835" i="5"/>
  <c r="K7832" i="5"/>
  <c r="K7829" i="5"/>
  <c r="K7826" i="5"/>
  <c r="K7823" i="5"/>
  <c r="K7820" i="5"/>
  <c r="K7817" i="5"/>
  <c r="K7814" i="5"/>
  <c r="K7811" i="5"/>
  <c r="K7808" i="5"/>
  <c r="K7805" i="5"/>
  <c r="K7802" i="5"/>
  <c r="K7799" i="5"/>
  <c r="K7796" i="5"/>
  <c r="K7793" i="5"/>
  <c r="K7790" i="5"/>
  <c r="K7787" i="5"/>
  <c r="K7784" i="5"/>
  <c r="K7781" i="5"/>
  <c r="K7778" i="5"/>
  <c r="K7775" i="5"/>
  <c r="K7772" i="5"/>
  <c r="K7769" i="5"/>
  <c r="K7766" i="5"/>
  <c r="K7763" i="5"/>
  <c r="K7760" i="5"/>
  <c r="K7757" i="5"/>
  <c r="K7754" i="5"/>
  <c r="K7751" i="5"/>
  <c r="K7748" i="5"/>
  <c r="K7745" i="5"/>
  <c r="K7742" i="5"/>
  <c r="K7739" i="5"/>
  <c r="K7736" i="5"/>
  <c r="K7733" i="5"/>
  <c r="K7730" i="5"/>
  <c r="K7727" i="5"/>
  <c r="K7724" i="5"/>
  <c r="K7721" i="5"/>
  <c r="K7718" i="5"/>
  <c r="K7715" i="5"/>
  <c r="K7712" i="5"/>
  <c r="K7709" i="5"/>
  <c r="L8451" i="5"/>
  <c r="M8192" i="5"/>
  <c r="K8187" i="5"/>
  <c r="K8172" i="5"/>
  <c r="K8164" i="5"/>
  <c r="M8160" i="5"/>
  <c r="K8157" i="5"/>
  <c r="M8153" i="5"/>
  <c r="M8149" i="5"/>
  <c r="K8146" i="5"/>
  <c r="M8142" i="5"/>
  <c r="K8139" i="5"/>
  <c r="M8135" i="5"/>
  <c r="L8181" i="5"/>
  <c r="K8176" i="5"/>
  <c r="M8167" i="5"/>
  <c r="L8160" i="5"/>
  <c r="L8149" i="5"/>
  <c r="L8142" i="5"/>
  <c r="M8131" i="5"/>
  <c r="M8128" i="5"/>
  <c r="M8125" i="5"/>
  <c r="M8122" i="5"/>
  <c r="M8119" i="5"/>
  <c r="M8116" i="5"/>
  <c r="M8113" i="5"/>
  <c r="M8110" i="5"/>
  <c r="M8107" i="5"/>
  <c r="M8104" i="5"/>
  <c r="M8101" i="5"/>
  <c r="M8098" i="5"/>
  <c r="M8095" i="5"/>
  <c r="M8092" i="5"/>
  <c r="M8089" i="5"/>
  <c r="M8086" i="5"/>
  <c r="M8083" i="5"/>
  <c r="M8080" i="5"/>
  <c r="M8077" i="5"/>
  <c r="M8074" i="5"/>
  <c r="M8071" i="5"/>
  <c r="M8068" i="5"/>
  <c r="M8065" i="5"/>
  <c r="M8062" i="5"/>
  <c r="M8059" i="5"/>
  <c r="M8056" i="5"/>
  <c r="M8053" i="5"/>
  <c r="M8050" i="5"/>
  <c r="M8047" i="5"/>
  <c r="M8044" i="5"/>
  <c r="M8041" i="5"/>
  <c r="M8038" i="5"/>
  <c r="M8035" i="5"/>
  <c r="M8032" i="5"/>
  <c r="M8029" i="5"/>
  <c r="M8026" i="5"/>
  <c r="M8023" i="5"/>
  <c r="M8020" i="5"/>
  <c r="M8017" i="5"/>
  <c r="M8014" i="5"/>
  <c r="M8011" i="5"/>
  <c r="M8008" i="5"/>
  <c r="M8005" i="5"/>
  <c r="M8002" i="5"/>
  <c r="M7999" i="5"/>
  <c r="M7996" i="5"/>
  <c r="M7993" i="5"/>
  <c r="M7990" i="5"/>
  <c r="M7987" i="5"/>
  <c r="M7984" i="5"/>
  <c r="M7981" i="5"/>
  <c r="M7978" i="5"/>
  <c r="M7975" i="5"/>
  <c r="M7972" i="5"/>
  <c r="M7969" i="5"/>
  <c r="M7966" i="5"/>
  <c r="M7963" i="5"/>
  <c r="M7960" i="5"/>
  <c r="M7957" i="5"/>
  <c r="M7954" i="5"/>
  <c r="M7951" i="5"/>
  <c r="M7948" i="5"/>
  <c r="M7945" i="5"/>
  <c r="M7942" i="5"/>
  <c r="M7939" i="5"/>
  <c r="M7936" i="5"/>
  <c r="M7933" i="5"/>
  <c r="M7930" i="5"/>
  <c r="M7927" i="5"/>
  <c r="M7924" i="5"/>
  <c r="M7921" i="5"/>
  <c r="M7918" i="5"/>
  <c r="M7915" i="5"/>
  <c r="M7912" i="5"/>
  <c r="M7909" i="5"/>
  <c r="M7906" i="5"/>
  <c r="M7903" i="5"/>
  <c r="M7900" i="5"/>
  <c r="M7897" i="5"/>
  <c r="M7894" i="5"/>
  <c r="M7891" i="5"/>
  <c r="M7888" i="5"/>
  <c r="M7885" i="5"/>
  <c r="M7882" i="5"/>
  <c r="M7879" i="5"/>
  <c r="M7876" i="5"/>
  <c r="M7873" i="5"/>
  <c r="M7870" i="5"/>
  <c r="M7867" i="5"/>
  <c r="M7864" i="5"/>
  <c r="M7861" i="5"/>
  <c r="M7858" i="5"/>
  <c r="M7855" i="5"/>
  <c r="M7852" i="5"/>
  <c r="M7849" i="5"/>
  <c r="M7846" i="5"/>
  <c r="M7843" i="5"/>
  <c r="M7840" i="5"/>
  <c r="M7837" i="5"/>
  <c r="M7834" i="5"/>
  <c r="M7831" i="5"/>
  <c r="M7828" i="5"/>
  <c r="M7825" i="5"/>
  <c r="M7822" i="5"/>
  <c r="M7819" i="5"/>
  <c r="M7816" i="5"/>
  <c r="M7813" i="5"/>
  <c r="M7810" i="5"/>
  <c r="M7807" i="5"/>
  <c r="M7804" i="5"/>
  <c r="M7801" i="5"/>
  <c r="M7798" i="5"/>
  <c r="M7795" i="5"/>
  <c r="M7792" i="5"/>
  <c r="M7789" i="5"/>
  <c r="M7786" i="5"/>
  <c r="M7783" i="5"/>
  <c r="M7780" i="5"/>
  <c r="M7777" i="5"/>
  <c r="M7774" i="5"/>
  <c r="M7771" i="5"/>
  <c r="M7768" i="5"/>
  <c r="M7765" i="5"/>
  <c r="M7762" i="5"/>
  <c r="M7759" i="5"/>
  <c r="M7756" i="5"/>
  <c r="M7753" i="5"/>
  <c r="M7750" i="5"/>
  <c r="M7747" i="5"/>
  <c r="M7744" i="5"/>
  <c r="M7741" i="5"/>
  <c r="M7738" i="5"/>
  <c r="M7735" i="5"/>
  <c r="M7732" i="5"/>
  <c r="M7729" i="5"/>
  <c r="M7726" i="5"/>
  <c r="M7723" i="5"/>
  <c r="M7720" i="5"/>
  <c r="M7717" i="5"/>
  <c r="M7714" i="5"/>
  <c r="M7711" i="5"/>
  <c r="M7708" i="5"/>
  <c r="M7705" i="5"/>
  <c r="M7702" i="5"/>
  <c r="M7699" i="5"/>
  <c r="M7696" i="5"/>
  <c r="M7693" i="5"/>
  <c r="M7690" i="5"/>
  <c r="M7687" i="5"/>
  <c r="M7684" i="5"/>
  <c r="M7681" i="5"/>
  <c r="M7678" i="5"/>
  <c r="M7675" i="5"/>
  <c r="K8400" i="5"/>
  <c r="K8346" i="5"/>
  <c r="K8292" i="5"/>
  <c r="K8238" i="5"/>
  <c r="L8196" i="5"/>
  <c r="M8186" i="5"/>
  <c r="M8156" i="5"/>
  <c r="L8128" i="5"/>
  <c r="L8119" i="5"/>
  <c r="L8110" i="5"/>
  <c r="L8101" i="5"/>
  <c r="L8092" i="5"/>
  <c r="L8083" i="5"/>
  <c r="L8074" i="5"/>
  <c r="L8065" i="5"/>
  <c r="L8056" i="5"/>
  <c r="L8047" i="5"/>
  <c r="L8038" i="5"/>
  <c r="L8029" i="5"/>
  <c r="L8020" i="5"/>
  <c r="L8011" i="5"/>
  <c r="L8002" i="5"/>
  <c r="L7993" i="5"/>
  <c r="L7984" i="5"/>
  <c r="L7975" i="5"/>
  <c r="L7966" i="5"/>
  <c r="L7957" i="5"/>
  <c r="L7948" i="5"/>
  <c r="L7939" i="5"/>
  <c r="L7930" i="5"/>
  <c r="L7921" i="5"/>
  <c r="L7912" i="5"/>
  <c r="L7903" i="5"/>
  <c r="L7894" i="5"/>
  <c r="L7885" i="5"/>
  <c r="L7876" i="5"/>
  <c r="L7867" i="5"/>
  <c r="L7858" i="5"/>
  <c r="L7849" i="5"/>
  <c r="L7840" i="5"/>
  <c r="L7831" i="5"/>
  <c r="L7822" i="5"/>
  <c r="L7813" i="5"/>
  <c r="L7804" i="5"/>
  <c r="L7795" i="5"/>
  <c r="L7786" i="5"/>
  <c r="L7777" i="5"/>
  <c r="L7768" i="5"/>
  <c r="L7759" i="5"/>
  <c r="L7750" i="5"/>
  <c r="L7741" i="5"/>
  <c r="L7689" i="5"/>
  <c r="L7685" i="5"/>
  <c r="L7681" i="5"/>
  <c r="L7677" i="5"/>
  <c r="L7673" i="5"/>
  <c r="M7666" i="5"/>
  <c r="L7663" i="5"/>
  <c r="K7660" i="5"/>
  <c r="M7653" i="5"/>
  <c r="L7650" i="5"/>
  <c r="K7647" i="5"/>
  <c r="K7644" i="5"/>
  <c r="K7641" i="5"/>
  <c r="K7638" i="5"/>
  <c r="K7635" i="5"/>
  <c r="K7632" i="5"/>
  <c r="K7629" i="5"/>
  <c r="K7626" i="5"/>
  <c r="K7623" i="5"/>
  <c r="K7620" i="5"/>
  <c r="K7617" i="5"/>
  <c r="K7614" i="5"/>
  <c r="K7611" i="5"/>
  <c r="K7608" i="5"/>
  <c r="K7605" i="5"/>
  <c r="K7602" i="5"/>
  <c r="K7599" i="5"/>
  <c r="K7596" i="5"/>
  <c r="K7593" i="5"/>
  <c r="K7590" i="5"/>
  <c r="K7587" i="5"/>
  <c r="K7584" i="5"/>
  <c r="K7581" i="5"/>
  <c r="K7578" i="5"/>
  <c r="K7575" i="5"/>
  <c r="K7572" i="5"/>
  <c r="K7569" i="5"/>
  <c r="K7566" i="5"/>
  <c r="K7563" i="5"/>
  <c r="K7560" i="5"/>
  <c r="K7557" i="5"/>
  <c r="K7554" i="5"/>
  <c r="K7551" i="5"/>
  <c r="K7548" i="5"/>
  <c r="K7545" i="5"/>
  <c r="K7542" i="5"/>
  <c r="K7539" i="5"/>
  <c r="K7536" i="5"/>
  <c r="M8409" i="5"/>
  <c r="K8355" i="5"/>
  <c r="K8301" i="5"/>
  <c r="K8247" i="5"/>
  <c r="M8145" i="5"/>
  <c r="L7706" i="5"/>
  <c r="L7697" i="5"/>
  <c r="M7688" i="5"/>
  <c r="M7680" i="5"/>
  <c r="M7676" i="5"/>
  <c r="L7669" i="5"/>
  <c r="K7666" i="5"/>
  <c r="M7659" i="5"/>
  <c r="L7656" i="5"/>
  <c r="M7649" i="5"/>
  <c r="M7646" i="5"/>
  <c r="M7643" i="5"/>
  <c r="M7640" i="5"/>
  <c r="M7637" i="5"/>
  <c r="M7634" i="5"/>
  <c r="M7631" i="5"/>
  <c r="M7628" i="5"/>
  <c r="M7625" i="5"/>
  <c r="M7622" i="5"/>
  <c r="M7619" i="5"/>
  <c r="M7616" i="5"/>
  <c r="M7613" i="5"/>
  <c r="M7610" i="5"/>
  <c r="M7607" i="5"/>
  <c r="M7604" i="5"/>
  <c r="M7601" i="5"/>
  <c r="M7598" i="5"/>
  <c r="M7595" i="5"/>
  <c r="M7592" i="5"/>
  <c r="M7589" i="5"/>
  <c r="M7586" i="5"/>
  <c r="M7583" i="5"/>
  <c r="M7580" i="5"/>
  <c r="M7577" i="5"/>
  <c r="M7574" i="5"/>
  <c r="M7571" i="5"/>
  <c r="M7568" i="5"/>
  <c r="M7565" i="5"/>
  <c r="M7562" i="5"/>
  <c r="M7559" i="5"/>
  <c r="M7556" i="5"/>
  <c r="M7553" i="5"/>
  <c r="M7550" i="5"/>
  <c r="M7547" i="5"/>
  <c r="M7544" i="5"/>
  <c r="M7541" i="5"/>
  <c r="M7538" i="5"/>
  <c r="M7535" i="5"/>
  <c r="M7532" i="5"/>
  <c r="M7529" i="5"/>
  <c r="M7526" i="5"/>
  <c r="M7523" i="5"/>
  <c r="M7520" i="5"/>
  <c r="M7517" i="5"/>
  <c r="M7514" i="5"/>
  <c r="M7511" i="5"/>
  <c r="M7508" i="5"/>
  <c r="M7505" i="5"/>
  <c r="M7502" i="5"/>
  <c r="M7499" i="5"/>
  <c r="M7496" i="5"/>
  <c r="M7493" i="5"/>
  <c r="M7490" i="5"/>
  <c r="M7487" i="5"/>
  <c r="M7484" i="5"/>
  <c r="M7481" i="5"/>
  <c r="M7478" i="5"/>
  <c r="M7475" i="5"/>
  <c r="M7472" i="5"/>
  <c r="M7469" i="5"/>
  <c r="M7466" i="5"/>
  <c r="M7463" i="5"/>
  <c r="M7460" i="5"/>
  <c r="M7457" i="5"/>
  <c r="M7454" i="5"/>
  <c r="M7451" i="5"/>
  <c r="M7448" i="5"/>
  <c r="M7445" i="5"/>
  <c r="M7442" i="5"/>
  <c r="M7439" i="5"/>
  <c r="M7436" i="5"/>
  <c r="M7433" i="5"/>
  <c r="M7430" i="5"/>
  <c r="M7427" i="5"/>
  <c r="M7424" i="5"/>
  <c r="M7421" i="5"/>
  <c r="L8214" i="5"/>
  <c r="M8163" i="5"/>
  <c r="L7731" i="5"/>
  <c r="L7717" i="5"/>
  <c r="L7711" i="5"/>
  <c r="K7706" i="5"/>
  <c r="L7701" i="5"/>
  <c r="K7697" i="5"/>
  <c r="L7692" i="5"/>
  <c r="L7688" i="5"/>
  <c r="L7684" i="5"/>
  <c r="L7680" i="5"/>
  <c r="L7676" i="5"/>
  <c r="M7672" i="5"/>
  <c r="K7669" i="5"/>
  <c r="M7662" i="5"/>
  <c r="L7659" i="5"/>
  <c r="M7652" i="5"/>
  <c r="L7649" i="5"/>
  <c r="L7646" i="5"/>
  <c r="L7643" i="5"/>
  <c r="L7640" i="5"/>
  <c r="L7637" i="5"/>
  <c r="K8364" i="5"/>
  <c r="K8310" i="5"/>
  <c r="K8256" i="5"/>
  <c r="M8134" i="5"/>
  <c r="L8125" i="5"/>
  <c r="L8116" i="5"/>
  <c r="L8107" i="5"/>
  <c r="L8098" i="5"/>
  <c r="L8089" i="5"/>
  <c r="L8080" i="5"/>
  <c r="L8071" i="5"/>
  <c r="L8062" i="5"/>
  <c r="L8053" i="5"/>
  <c r="L8044" i="5"/>
  <c r="L8035" i="5"/>
  <c r="L8026" i="5"/>
  <c r="L8017" i="5"/>
  <c r="L8008" i="5"/>
  <c r="L7999" i="5"/>
  <c r="L7990" i="5"/>
  <c r="L7981" i="5"/>
  <c r="L7972" i="5"/>
  <c r="L7963" i="5"/>
  <c r="L7954" i="5"/>
  <c r="L7945" i="5"/>
  <c r="L7936" i="5"/>
  <c r="L7927" i="5"/>
  <c r="L7918" i="5"/>
  <c r="L7909" i="5"/>
  <c r="L7900" i="5"/>
  <c r="L7891" i="5"/>
  <c r="L7882" i="5"/>
  <c r="L7873" i="5"/>
  <c r="L7864" i="5"/>
  <c r="L7855" i="5"/>
  <c r="L7846" i="5"/>
  <c r="L7837" i="5"/>
  <c r="L7828" i="5"/>
  <c r="L7819" i="5"/>
  <c r="L7810" i="5"/>
  <c r="L7801" i="5"/>
  <c r="L7792" i="5"/>
  <c r="L7783" i="5"/>
  <c r="L7774" i="5"/>
  <c r="L7765" i="5"/>
  <c r="L7756" i="5"/>
  <c r="L7747" i="5"/>
  <c r="L7738" i="5"/>
  <c r="L7723" i="5"/>
  <c r="K7688" i="5"/>
  <c r="K7676" i="5"/>
  <c r="L7672" i="5"/>
  <c r="M7665" i="5"/>
  <c r="L7662" i="5"/>
  <c r="M7655" i="5"/>
  <c r="L7652" i="5"/>
  <c r="K7649" i="5"/>
  <c r="K7646" i="5"/>
  <c r="K7643" i="5"/>
  <c r="K7640" i="5"/>
  <c r="K7637" i="5"/>
  <c r="K7634" i="5"/>
  <c r="K7631" i="5"/>
  <c r="K7628" i="5"/>
  <c r="K7625" i="5"/>
  <c r="K7622" i="5"/>
  <c r="K7619" i="5"/>
  <c r="K7616" i="5"/>
  <c r="K7613" i="5"/>
  <c r="L8202" i="5"/>
  <c r="M8171" i="5"/>
  <c r="M8152" i="5"/>
  <c r="L7716" i="5"/>
  <c r="L7710" i="5"/>
  <c r="L7705" i="5"/>
  <c r="M7700" i="5"/>
  <c r="L7696" i="5"/>
  <c r="M7691" i="5"/>
  <c r="M7683" i="5"/>
  <c r="M7679" i="5"/>
  <c r="M7668" i="5"/>
  <c r="L7665" i="5"/>
  <c r="M7658" i="5"/>
  <c r="L7655" i="5"/>
  <c r="K7652" i="5"/>
  <c r="K8373" i="5"/>
  <c r="K8319" i="5"/>
  <c r="K8265" i="5"/>
  <c r="K8191" i="5"/>
  <c r="K8181" i="5"/>
  <c r="K8142" i="5"/>
  <c r="L7729" i="5"/>
  <c r="L7722" i="5"/>
  <c r="L7700" i="5"/>
  <c r="L7691" i="5"/>
  <c r="L7687" i="5"/>
  <c r="L7683" i="5"/>
  <c r="L7679" i="5"/>
  <c r="L7675" i="5"/>
  <c r="M7671" i="5"/>
  <c r="L7668" i="5"/>
  <c r="M7661" i="5"/>
  <c r="L7658" i="5"/>
  <c r="K7655" i="5"/>
  <c r="M7648" i="5"/>
  <c r="M7645" i="5"/>
  <c r="M7642" i="5"/>
  <c r="M7639" i="5"/>
  <c r="M7636" i="5"/>
  <c r="M7633" i="5"/>
  <c r="M7630" i="5"/>
  <c r="M7627" i="5"/>
  <c r="M7624" i="5"/>
  <c r="M7621" i="5"/>
  <c r="M7618" i="5"/>
  <c r="M7615" i="5"/>
  <c r="M7612" i="5"/>
  <c r="M7609" i="5"/>
  <c r="M7606" i="5"/>
  <c r="M7603" i="5"/>
  <c r="M7600" i="5"/>
  <c r="M7597" i="5"/>
  <c r="M7594" i="5"/>
  <c r="M7591" i="5"/>
  <c r="M7588" i="5"/>
  <c r="M7585" i="5"/>
  <c r="M7582" i="5"/>
  <c r="M7579" i="5"/>
  <c r="M7576" i="5"/>
  <c r="M7573" i="5"/>
  <c r="M7570" i="5"/>
  <c r="M7567" i="5"/>
  <c r="M7564" i="5"/>
  <c r="M7561" i="5"/>
  <c r="M7558" i="5"/>
  <c r="M7555" i="5"/>
  <c r="M7552" i="5"/>
  <c r="M7549" i="5"/>
  <c r="M7546" i="5"/>
  <c r="M7543" i="5"/>
  <c r="M7540" i="5"/>
  <c r="M7537" i="5"/>
  <c r="M7534" i="5"/>
  <c r="M7531" i="5"/>
  <c r="M7528" i="5"/>
  <c r="M7525" i="5"/>
  <c r="M7522" i="5"/>
  <c r="M7519" i="5"/>
  <c r="M7516" i="5"/>
  <c r="M7513" i="5"/>
  <c r="M7510" i="5"/>
  <c r="M7507" i="5"/>
  <c r="M7504" i="5"/>
  <c r="M7501" i="5"/>
  <c r="L8439" i="5"/>
  <c r="K8160" i="5"/>
  <c r="L7715" i="5"/>
  <c r="L7709" i="5"/>
  <c r="L7704" i="5"/>
  <c r="K7700" i="5"/>
  <c r="L7695" i="5"/>
  <c r="K7691" i="5"/>
  <c r="K7679" i="5"/>
  <c r="L7671" i="5"/>
  <c r="M7664" i="5"/>
  <c r="L7661" i="5"/>
  <c r="K7658" i="5"/>
  <c r="M7651" i="5"/>
  <c r="L7648" i="5"/>
  <c r="L7645" i="5"/>
  <c r="L7642" i="5"/>
  <c r="L7639" i="5"/>
  <c r="L7636" i="5"/>
  <c r="L7633" i="5"/>
  <c r="L7630" i="5"/>
  <c r="L7627" i="5"/>
  <c r="L7624" i="5"/>
  <c r="L7621" i="5"/>
  <c r="L7618" i="5"/>
  <c r="L7615" i="5"/>
  <c r="L7612" i="5"/>
  <c r="L7609" i="5"/>
  <c r="L7606" i="5"/>
  <c r="L7603" i="5"/>
  <c r="L7600" i="5"/>
  <c r="L7597" i="5"/>
  <c r="L7594" i="5"/>
  <c r="L7591" i="5"/>
  <c r="L7588" i="5"/>
  <c r="L7585" i="5"/>
  <c r="L7582" i="5"/>
  <c r="L7579" i="5"/>
  <c r="L7576" i="5"/>
  <c r="L7573" i="5"/>
  <c r="L7570" i="5"/>
  <c r="L7567" i="5"/>
  <c r="L7564" i="5"/>
  <c r="L7561" i="5"/>
  <c r="L7558" i="5"/>
  <c r="L7555" i="5"/>
  <c r="L7552" i="5"/>
  <c r="L7549" i="5"/>
  <c r="L7546" i="5"/>
  <c r="L7543" i="5"/>
  <c r="L7540" i="5"/>
  <c r="L7537" i="5"/>
  <c r="L7534" i="5"/>
  <c r="L7531" i="5"/>
  <c r="L7528" i="5"/>
  <c r="L7525" i="5"/>
  <c r="L7522" i="5"/>
  <c r="L7519" i="5"/>
  <c r="L7516" i="5"/>
  <c r="L7513" i="5"/>
  <c r="L7510" i="5"/>
  <c r="L7507" i="5"/>
  <c r="L7504" i="5"/>
  <c r="L7501" i="5"/>
  <c r="L7498" i="5"/>
  <c r="L7495" i="5"/>
  <c r="L7492" i="5"/>
  <c r="L7489" i="5"/>
  <c r="L7486" i="5"/>
  <c r="L7483" i="5"/>
  <c r="L7480" i="5"/>
  <c r="L7477" i="5"/>
  <c r="L7474" i="5"/>
  <c r="L7471" i="5"/>
  <c r="L7468" i="5"/>
  <c r="L7465" i="5"/>
  <c r="L7462" i="5"/>
  <c r="L7459" i="5"/>
  <c r="L7456" i="5"/>
  <c r="L7453" i="5"/>
  <c r="L7450" i="5"/>
  <c r="L7447" i="5"/>
  <c r="L7444" i="5"/>
  <c r="L7441" i="5"/>
  <c r="L7438" i="5"/>
  <c r="L7435" i="5"/>
  <c r="L7432" i="5"/>
  <c r="L7429" i="5"/>
  <c r="L7426" i="5"/>
  <c r="L7423" i="5"/>
  <c r="L7420" i="5"/>
  <c r="K8382" i="5"/>
  <c r="K8328" i="5"/>
  <c r="K8274" i="5"/>
  <c r="L8220" i="5"/>
  <c r="L8131" i="5"/>
  <c r="L8122" i="5"/>
  <c r="L8113" i="5"/>
  <c r="L8104" i="5"/>
  <c r="L8095" i="5"/>
  <c r="L8086" i="5"/>
  <c r="L8077" i="5"/>
  <c r="L8068" i="5"/>
  <c r="L8059" i="5"/>
  <c r="L8050" i="5"/>
  <c r="L8041" i="5"/>
  <c r="L8032" i="5"/>
  <c r="L8023" i="5"/>
  <c r="L8014" i="5"/>
  <c r="L8005" i="5"/>
  <c r="L7996" i="5"/>
  <c r="L7987" i="5"/>
  <c r="L7978" i="5"/>
  <c r="L7969" i="5"/>
  <c r="L7960" i="5"/>
  <c r="L7951" i="5"/>
  <c r="L7942" i="5"/>
  <c r="L7933" i="5"/>
  <c r="L7924" i="5"/>
  <c r="L7915" i="5"/>
  <c r="L7906" i="5"/>
  <c r="L7897" i="5"/>
  <c r="L7888" i="5"/>
  <c r="L7879" i="5"/>
  <c r="L7870" i="5"/>
  <c r="L7861" i="5"/>
  <c r="L7852" i="5"/>
  <c r="L7843" i="5"/>
  <c r="L7834" i="5"/>
  <c r="L7825" i="5"/>
  <c r="L7816" i="5"/>
  <c r="L7807" i="5"/>
  <c r="L7798" i="5"/>
  <c r="L7789" i="5"/>
  <c r="L7780" i="5"/>
  <c r="L7771" i="5"/>
  <c r="L7762" i="5"/>
  <c r="L7753" i="5"/>
  <c r="L7744" i="5"/>
  <c r="L7735" i="5"/>
  <c r="L7728" i="5"/>
  <c r="M7686" i="5"/>
  <c r="M7682" i="5"/>
  <c r="M7674" i="5"/>
  <c r="M7667" i="5"/>
  <c r="L7664" i="5"/>
  <c r="K7661" i="5"/>
  <c r="M7654" i="5"/>
  <c r="L7651" i="5"/>
  <c r="K7648" i="5"/>
  <c r="K7645" i="5"/>
  <c r="K7642" i="5"/>
  <c r="K7639" i="5"/>
  <c r="K7636" i="5"/>
  <c r="K7633" i="5"/>
  <c r="K7630" i="5"/>
  <c r="K7627" i="5"/>
  <c r="K7624" i="5"/>
  <c r="K7621" i="5"/>
  <c r="K7618" i="5"/>
  <c r="K7615" i="5"/>
  <c r="K7612" i="5"/>
  <c r="K7609" i="5"/>
  <c r="K7606" i="5"/>
  <c r="K7603" i="5"/>
  <c r="K7600" i="5"/>
  <c r="K7597" i="5"/>
  <c r="K7594" i="5"/>
  <c r="K7591" i="5"/>
  <c r="K7588" i="5"/>
  <c r="K8149" i="5"/>
  <c r="L7720" i="5"/>
  <c r="L7714" i="5"/>
  <c r="L7708" i="5"/>
  <c r="M7703" i="5"/>
  <c r="L7699" i="5"/>
  <c r="M7694" i="5"/>
  <c r="L7690" i="5"/>
  <c r="L7686" i="5"/>
  <c r="L7682" i="5"/>
  <c r="L7678" i="5"/>
  <c r="L7674" i="5"/>
  <c r="M7670" i="5"/>
  <c r="L7667" i="5"/>
  <c r="K7664" i="5"/>
  <c r="M7657" i="5"/>
  <c r="L7654" i="5"/>
  <c r="K7651" i="5"/>
  <c r="K8391" i="5"/>
  <c r="K8337" i="5"/>
  <c r="K8283" i="5"/>
  <c r="K8229" i="5"/>
  <c r="L8208" i="5"/>
  <c r="L8167" i="5"/>
  <c r="L7734" i="5"/>
  <c r="L7703" i="5"/>
  <c r="L7694" i="5"/>
  <c r="K7682" i="5"/>
  <c r="L7670" i="5"/>
  <c r="K7667" i="5"/>
  <c r="M7660" i="5"/>
  <c r="L7657" i="5"/>
  <c r="K7654" i="5"/>
  <c r="M7647" i="5"/>
  <c r="M7644" i="5"/>
  <c r="M7641" i="5"/>
  <c r="M7638" i="5"/>
  <c r="M7635" i="5"/>
  <c r="M7632" i="5"/>
  <c r="M7629" i="5"/>
  <c r="M7626" i="5"/>
  <c r="M7623" i="5"/>
  <c r="M7620" i="5"/>
  <c r="M7617" i="5"/>
  <c r="M7614" i="5"/>
  <c r="M7611" i="5"/>
  <c r="M7608" i="5"/>
  <c r="M7605" i="5"/>
  <c r="M7602" i="5"/>
  <c r="M7599" i="5"/>
  <c r="M7596" i="5"/>
  <c r="M7593" i="5"/>
  <c r="M7590" i="5"/>
  <c r="M7587" i="5"/>
  <c r="M7584" i="5"/>
  <c r="M7581" i="5"/>
  <c r="M7578" i="5"/>
  <c r="M7575" i="5"/>
  <c r="M7572" i="5"/>
  <c r="M7569" i="5"/>
  <c r="M7566" i="5"/>
  <c r="M7563" i="5"/>
  <c r="M7560" i="5"/>
  <c r="M7557" i="5"/>
  <c r="M7554" i="5"/>
  <c r="M7551" i="5"/>
  <c r="M7548" i="5"/>
  <c r="M7545" i="5"/>
  <c r="M7542" i="5"/>
  <c r="M7539" i="5"/>
  <c r="M7536" i="5"/>
  <c r="M7533" i="5"/>
  <c r="M7530" i="5"/>
  <c r="M7527" i="5"/>
  <c r="M7524" i="5"/>
  <c r="M7521" i="5"/>
  <c r="M7518" i="5"/>
  <c r="M7515" i="5"/>
  <c r="M7512" i="5"/>
  <c r="M7509" i="5"/>
  <c r="M7506" i="5"/>
  <c r="M7503" i="5"/>
  <c r="M7500" i="5"/>
  <c r="M7497" i="5"/>
  <c r="M7494" i="5"/>
  <c r="M7491" i="5"/>
  <c r="M7488" i="5"/>
  <c r="M7485" i="5"/>
  <c r="M7482" i="5"/>
  <c r="M7479" i="5"/>
  <c r="M7476" i="5"/>
  <c r="M7473" i="5"/>
  <c r="M7470" i="5"/>
  <c r="M7467" i="5"/>
  <c r="M7464" i="5"/>
  <c r="M7461" i="5"/>
  <c r="M7458" i="5"/>
  <c r="M7455" i="5"/>
  <c r="M7452" i="5"/>
  <c r="M7449" i="5"/>
  <c r="M7446" i="5"/>
  <c r="M7443" i="5"/>
  <c r="M7440" i="5"/>
  <c r="M7437" i="5"/>
  <c r="M8138" i="5"/>
  <c r="L7726" i="5"/>
  <c r="L7719" i="5"/>
  <c r="L7713" i="5"/>
  <c r="L7707" i="5"/>
  <c r="K7703" i="5"/>
  <c r="L7698" i="5"/>
  <c r="K7694" i="5"/>
  <c r="M7689" i="5"/>
  <c r="M7685" i="5"/>
  <c r="M7677" i="5"/>
  <c r="M7673" i="5"/>
  <c r="K7670" i="5"/>
  <c r="M7663" i="5"/>
  <c r="L7660" i="5"/>
  <c r="K7657" i="5"/>
  <c r="M7650" i="5"/>
  <c r="L7647" i="5"/>
  <c r="L7644" i="5"/>
  <c r="L7641" i="5"/>
  <c r="L7638" i="5"/>
  <c r="L7635" i="5"/>
  <c r="L7632" i="5"/>
  <c r="L7629" i="5"/>
  <c r="L7626" i="5"/>
  <c r="L7623" i="5"/>
  <c r="L7620" i="5"/>
  <c r="L7617" i="5"/>
  <c r="L7614" i="5"/>
  <c r="L7611" i="5"/>
  <c r="L7608" i="5"/>
  <c r="L7605" i="5"/>
  <c r="L7602" i="5"/>
  <c r="L7599" i="5"/>
  <c r="L7596" i="5"/>
  <c r="L7593" i="5"/>
  <c r="L7590" i="5"/>
  <c r="L7587" i="5"/>
  <c r="L7584" i="5"/>
  <c r="L7581" i="5"/>
  <c r="L7578" i="5"/>
  <c r="L7575" i="5"/>
  <c r="L7572" i="5"/>
  <c r="L7569" i="5"/>
  <c r="L7566" i="5"/>
  <c r="L7563" i="5"/>
  <c r="L7560" i="5"/>
  <c r="L7557" i="5"/>
  <c r="L7554" i="5"/>
  <c r="L7551" i="5"/>
  <c r="L7548" i="5"/>
  <c r="L7545" i="5"/>
  <c r="L7542" i="5"/>
  <c r="L7539" i="5"/>
  <c r="L7536" i="5"/>
  <c r="L7533" i="5"/>
  <c r="L7530" i="5"/>
  <c r="L7527" i="5"/>
  <c r="L7524" i="5"/>
  <c r="L7521" i="5"/>
  <c r="L7518" i="5"/>
  <c r="L7515" i="5"/>
  <c r="L7512" i="5"/>
  <c r="L7509" i="5"/>
  <c r="L7506" i="5"/>
  <c r="L7503" i="5"/>
  <c r="L7500" i="5"/>
  <c r="L7497" i="5"/>
  <c r="L7494" i="5"/>
  <c r="L7491" i="5"/>
  <c r="L7488" i="5"/>
  <c r="L7485" i="5"/>
  <c r="L7482" i="5"/>
  <c r="L7479" i="5"/>
  <c r="L7476" i="5"/>
  <c r="L7473" i="5"/>
  <c r="L7470" i="5"/>
  <c r="L7467" i="5"/>
  <c r="L7464" i="5"/>
  <c r="L7461" i="5"/>
  <c r="L7458" i="5"/>
  <c r="L7455" i="5"/>
  <c r="L7452" i="5"/>
  <c r="L7449" i="5"/>
  <c r="L7446" i="5"/>
  <c r="M7706" i="5"/>
  <c r="L7607" i="5"/>
  <c r="K7586" i="5"/>
  <c r="K7580" i="5"/>
  <c r="K7574" i="5"/>
  <c r="K7568" i="5"/>
  <c r="K7562" i="5"/>
  <c r="K7556" i="5"/>
  <c r="K7550" i="5"/>
  <c r="K7544" i="5"/>
  <c r="K7538" i="5"/>
  <c r="L7532" i="5"/>
  <c r="K7527" i="5"/>
  <c r="K7522" i="5"/>
  <c r="K7517" i="5"/>
  <c r="M7492" i="5"/>
  <c r="M7483" i="5"/>
  <c r="M7474" i="5"/>
  <c r="M7465" i="5"/>
  <c r="M7456" i="5"/>
  <c r="M7447" i="5"/>
  <c r="K7443" i="5"/>
  <c r="K7439" i="5"/>
  <c r="K7435" i="5"/>
  <c r="M7431" i="5"/>
  <c r="K7428" i="5"/>
  <c r="L7424" i="5"/>
  <c r="M7417" i="5"/>
  <c r="M7414" i="5"/>
  <c r="M7411" i="5"/>
  <c r="M7408" i="5"/>
  <c r="M7405" i="5"/>
  <c r="M7402" i="5"/>
  <c r="M7399" i="5"/>
  <c r="M7396" i="5"/>
  <c r="M7393" i="5"/>
  <c r="M7390" i="5"/>
  <c r="M7387" i="5"/>
  <c r="M7384" i="5"/>
  <c r="M7381" i="5"/>
  <c r="M7378" i="5"/>
  <c r="M7375" i="5"/>
  <c r="M7372" i="5"/>
  <c r="M7369" i="5"/>
  <c r="M7366" i="5"/>
  <c r="M7363" i="5"/>
  <c r="M7360" i="5"/>
  <c r="M7357" i="5"/>
  <c r="M7354" i="5"/>
  <c r="M7351" i="5"/>
  <c r="M7348" i="5"/>
  <c r="M7345" i="5"/>
  <c r="M7342" i="5"/>
  <c r="M7339" i="5"/>
  <c r="M7336" i="5"/>
  <c r="M7333" i="5"/>
  <c r="M7330" i="5"/>
  <c r="M7327" i="5"/>
  <c r="M7324" i="5"/>
  <c r="M7321" i="5"/>
  <c r="M7318" i="5"/>
  <c r="M7315" i="5"/>
  <c r="M7312" i="5"/>
  <c r="M7309" i="5"/>
  <c r="M7306" i="5"/>
  <c r="M7303" i="5"/>
  <c r="M7300" i="5"/>
  <c r="M7297" i="5"/>
  <c r="M7294" i="5"/>
  <c r="M7291" i="5"/>
  <c r="M7288" i="5"/>
  <c r="M7285" i="5"/>
  <c r="M7282" i="5"/>
  <c r="M7279" i="5"/>
  <c r="M7276" i="5"/>
  <c r="M7273" i="5"/>
  <c r="M7270" i="5"/>
  <c r="M7267" i="5"/>
  <c r="M7264" i="5"/>
  <c r="M7261" i="5"/>
  <c r="M7258" i="5"/>
  <c r="M7255" i="5"/>
  <c r="M7252" i="5"/>
  <c r="M7249" i="5"/>
  <c r="M7246" i="5"/>
  <c r="M7243" i="5"/>
  <c r="M7240" i="5"/>
  <c r="M7237" i="5"/>
  <c r="M7234" i="5"/>
  <c r="M7231" i="5"/>
  <c r="M7228" i="5"/>
  <c r="M7225" i="5"/>
  <c r="M7222" i="5"/>
  <c r="M7219" i="5"/>
  <c r="M7216" i="5"/>
  <c r="M7213" i="5"/>
  <c r="M7210" i="5"/>
  <c r="M7207" i="5"/>
  <c r="M7204" i="5"/>
  <c r="M7201" i="5"/>
  <c r="M7198" i="5"/>
  <c r="M7195" i="5"/>
  <c r="M7192" i="5"/>
  <c r="M7189" i="5"/>
  <c r="M7186" i="5"/>
  <c r="M7183" i="5"/>
  <c r="M7180" i="5"/>
  <c r="M7177" i="5"/>
  <c r="M7174" i="5"/>
  <c r="M7171" i="5"/>
  <c r="M7168" i="5"/>
  <c r="M7165" i="5"/>
  <c r="M7162" i="5"/>
  <c r="M7159" i="5"/>
  <c r="M7156" i="5"/>
  <c r="M7153" i="5"/>
  <c r="M7150" i="5"/>
  <c r="M7147" i="5"/>
  <c r="M7144" i="5"/>
  <c r="M7141" i="5"/>
  <c r="M7138" i="5"/>
  <c r="M7135" i="5"/>
  <c r="M7132" i="5"/>
  <c r="M7129" i="5"/>
  <c r="M7126" i="5"/>
  <c r="M7123" i="5"/>
  <c r="M7120" i="5"/>
  <c r="M7117" i="5"/>
  <c r="M7114" i="5"/>
  <c r="M7111" i="5"/>
  <c r="M7108" i="5"/>
  <c r="M7105" i="5"/>
  <c r="M7102" i="5"/>
  <c r="M7099" i="5"/>
  <c r="M7096" i="5"/>
  <c r="M7093" i="5"/>
  <c r="M7090" i="5"/>
  <c r="M7087" i="5"/>
  <c r="M7084" i="5"/>
  <c r="M7081" i="5"/>
  <c r="M7078" i="5"/>
  <c r="M7075" i="5"/>
  <c r="M7072" i="5"/>
  <c r="M7069" i="5"/>
  <c r="M7066" i="5"/>
  <c r="M7063" i="5"/>
  <c r="M7060" i="5"/>
  <c r="M7057" i="5"/>
  <c r="M7054" i="5"/>
  <c r="M7051" i="5"/>
  <c r="M7048" i="5"/>
  <c r="M7045" i="5"/>
  <c r="M7042" i="5"/>
  <c r="M7039" i="5"/>
  <c r="M7036" i="5"/>
  <c r="M7033" i="5"/>
  <c r="M7030" i="5"/>
  <c r="M7027" i="5"/>
  <c r="M7024" i="5"/>
  <c r="M7021" i="5"/>
  <c r="M7018" i="5"/>
  <c r="M7015" i="5"/>
  <c r="M7012" i="5"/>
  <c r="M7009" i="5"/>
  <c r="M7006" i="5"/>
  <c r="M7003" i="5"/>
  <c r="K7685" i="5"/>
  <c r="K7607" i="5"/>
  <c r="L7592" i="5"/>
  <c r="K7532" i="5"/>
  <c r="L7511" i="5"/>
  <c r="K7506" i="5"/>
  <c r="K7501" i="5"/>
  <c r="L7496" i="5"/>
  <c r="K7492" i="5"/>
  <c r="L7487" i="5"/>
  <c r="K7483" i="5"/>
  <c r="L7478" i="5"/>
  <c r="K7474" i="5"/>
  <c r="L7469" i="5"/>
  <c r="K7465" i="5"/>
  <c r="L7460" i="5"/>
  <c r="K7456" i="5"/>
  <c r="L7451" i="5"/>
  <c r="K7447" i="5"/>
  <c r="L7431" i="5"/>
  <c r="K7424" i="5"/>
  <c r="M7420" i="5"/>
  <c r="L7417" i="5"/>
  <c r="L7414" i="5"/>
  <c r="L7411" i="5"/>
  <c r="L7408" i="5"/>
  <c r="L7405" i="5"/>
  <c r="L7402" i="5"/>
  <c r="L7399" i="5"/>
  <c r="L7396" i="5"/>
  <c r="L7393" i="5"/>
  <c r="L7390" i="5"/>
  <c r="L7387" i="5"/>
  <c r="L7384" i="5"/>
  <c r="L7381" i="5"/>
  <c r="L7378" i="5"/>
  <c r="L7375" i="5"/>
  <c r="L7372" i="5"/>
  <c r="L7369" i="5"/>
  <c r="L7366" i="5"/>
  <c r="L7363" i="5"/>
  <c r="L7360" i="5"/>
  <c r="L7357" i="5"/>
  <c r="L7354" i="5"/>
  <c r="L7351" i="5"/>
  <c r="L7348" i="5"/>
  <c r="L7345" i="5"/>
  <c r="L7342" i="5"/>
  <c r="L7339" i="5"/>
  <c r="L7336" i="5"/>
  <c r="L7333" i="5"/>
  <c r="L7330" i="5"/>
  <c r="L7327" i="5"/>
  <c r="L7324" i="5"/>
  <c r="L7321" i="5"/>
  <c r="L7318" i="5"/>
  <c r="L7315" i="5"/>
  <c r="L7312" i="5"/>
  <c r="L7309" i="5"/>
  <c r="L7306" i="5"/>
  <c r="L7303" i="5"/>
  <c r="L7300" i="5"/>
  <c r="L7297" i="5"/>
  <c r="L7294" i="5"/>
  <c r="L7291" i="5"/>
  <c r="L7288" i="5"/>
  <c r="L7285" i="5"/>
  <c r="L7282" i="5"/>
  <c r="L7279" i="5"/>
  <c r="L7276" i="5"/>
  <c r="L7273" i="5"/>
  <c r="L7270" i="5"/>
  <c r="L7267" i="5"/>
  <c r="L7264" i="5"/>
  <c r="L7261" i="5"/>
  <c r="L7258" i="5"/>
  <c r="L7255" i="5"/>
  <c r="L7252" i="5"/>
  <c r="L7249" i="5"/>
  <c r="L7246" i="5"/>
  <c r="L7243" i="5"/>
  <c r="L7240" i="5"/>
  <c r="L7237" i="5"/>
  <c r="L7234" i="5"/>
  <c r="L7231" i="5"/>
  <c r="L7228" i="5"/>
  <c r="L7225" i="5"/>
  <c r="L7222" i="5"/>
  <c r="L7219" i="5"/>
  <c r="L7216" i="5"/>
  <c r="L7213" i="5"/>
  <c r="L7210" i="5"/>
  <c r="L7207" i="5"/>
  <c r="L7204" i="5"/>
  <c r="L7201" i="5"/>
  <c r="L7198" i="5"/>
  <c r="L7195" i="5"/>
  <c r="L7192" i="5"/>
  <c r="L7725" i="5"/>
  <c r="K7673" i="5"/>
  <c r="K7592" i="5"/>
  <c r="K7585" i="5"/>
  <c r="K7579" i="5"/>
  <c r="K7573" i="5"/>
  <c r="K7567" i="5"/>
  <c r="K7561" i="5"/>
  <c r="K7555" i="5"/>
  <c r="K7549" i="5"/>
  <c r="K7543" i="5"/>
  <c r="K7537" i="5"/>
  <c r="L7526" i="5"/>
  <c r="K7521" i="5"/>
  <c r="K7516" i="5"/>
  <c r="K7511" i="5"/>
  <c r="K7496" i="5"/>
  <c r="K7487" i="5"/>
  <c r="K7478" i="5"/>
  <c r="K7469" i="5"/>
  <c r="K7460" i="5"/>
  <c r="K7451" i="5"/>
  <c r="L7442" i="5"/>
  <c r="M7438" i="5"/>
  <c r="M7434" i="5"/>
  <c r="K7431" i="5"/>
  <c r="L7427" i="5"/>
  <c r="K7420" i="5"/>
  <c r="K7417" i="5"/>
  <c r="K7414" i="5"/>
  <c r="K7411" i="5"/>
  <c r="K7408" i="5"/>
  <c r="K7405" i="5"/>
  <c r="K7402" i="5"/>
  <c r="K7399" i="5"/>
  <c r="K7396" i="5"/>
  <c r="K7393" i="5"/>
  <c r="K7390" i="5"/>
  <c r="K7387" i="5"/>
  <c r="K7384" i="5"/>
  <c r="K7381" i="5"/>
  <c r="K7378" i="5"/>
  <c r="K7375" i="5"/>
  <c r="K7372" i="5"/>
  <c r="K7369" i="5"/>
  <c r="K7366" i="5"/>
  <c r="K7363" i="5"/>
  <c r="K7360" i="5"/>
  <c r="K7357" i="5"/>
  <c r="K7354" i="5"/>
  <c r="K7351" i="5"/>
  <c r="K7348" i="5"/>
  <c r="K7345" i="5"/>
  <c r="K7342" i="5"/>
  <c r="K7339" i="5"/>
  <c r="K7336" i="5"/>
  <c r="K7333" i="5"/>
  <c r="K7330" i="5"/>
  <c r="K7327" i="5"/>
  <c r="K7324" i="5"/>
  <c r="K7321" i="5"/>
  <c r="K7318" i="5"/>
  <c r="K7315" i="5"/>
  <c r="K7312" i="5"/>
  <c r="K7309" i="5"/>
  <c r="K7306" i="5"/>
  <c r="K7303" i="5"/>
  <c r="K7300" i="5"/>
  <c r="K7297" i="5"/>
  <c r="K7294" i="5"/>
  <c r="K7291" i="5"/>
  <c r="K7288" i="5"/>
  <c r="K7285" i="5"/>
  <c r="K7282" i="5"/>
  <c r="K7279" i="5"/>
  <c r="K7276" i="5"/>
  <c r="K7273" i="5"/>
  <c r="K7270" i="5"/>
  <c r="K7267" i="5"/>
  <c r="K7264" i="5"/>
  <c r="K7261" i="5"/>
  <c r="K7258" i="5"/>
  <c r="K7255" i="5"/>
  <c r="K7252" i="5"/>
  <c r="K7249" i="5"/>
  <c r="K7246" i="5"/>
  <c r="K7243" i="5"/>
  <c r="K7240" i="5"/>
  <c r="K7237" i="5"/>
  <c r="K7234" i="5"/>
  <c r="K7231" i="5"/>
  <c r="K7228" i="5"/>
  <c r="K7225" i="5"/>
  <c r="K7222" i="5"/>
  <c r="K7219" i="5"/>
  <c r="K7216" i="5"/>
  <c r="K7213" i="5"/>
  <c r="K7210" i="5"/>
  <c r="K7207" i="5"/>
  <c r="K7204" i="5"/>
  <c r="K7201" i="5"/>
  <c r="K7198" i="5"/>
  <c r="K7195" i="5"/>
  <c r="K7192" i="5"/>
  <c r="K7189" i="5"/>
  <c r="K7186" i="5"/>
  <c r="K7183" i="5"/>
  <c r="K7180" i="5"/>
  <c r="K7177" i="5"/>
  <c r="K7174" i="5"/>
  <c r="K7171" i="5"/>
  <c r="K7168" i="5"/>
  <c r="K7165" i="5"/>
  <c r="K7162" i="5"/>
  <c r="K7159" i="5"/>
  <c r="K7156" i="5"/>
  <c r="K7153" i="5"/>
  <c r="K7150" i="5"/>
  <c r="K7147" i="5"/>
  <c r="K7144" i="5"/>
  <c r="K7141" i="5"/>
  <c r="K7138" i="5"/>
  <c r="K7135" i="5"/>
  <c r="K7132" i="5"/>
  <c r="K7129" i="5"/>
  <c r="K7126" i="5"/>
  <c r="K7123" i="5"/>
  <c r="K7120" i="5"/>
  <c r="K7117" i="5"/>
  <c r="K7114" i="5"/>
  <c r="K7111" i="5"/>
  <c r="K7108" i="5"/>
  <c r="K7105" i="5"/>
  <c r="K7102" i="5"/>
  <c r="K7099" i="5"/>
  <c r="K7096" i="5"/>
  <c r="K7093" i="5"/>
  <c r="K7090" i="5"/>
  <c r="K7087" i="5"/>
  <c r="K7084" i="5"/>
  <c r="K7081" i="5"/>
  <c r="K7078" i="5"/>
  <c r="K7075" i="5"/>
  <c r="K7072" i="5"/>
  <c r="K7069" i="5"/>
  <c r="K7066" i="5"/>
  <c r="K7063" i="5"/>
  <c r="K7060" i="5"/>
  <c r="K7057" i="5"/>
  <c r="K7054" i="5"/>
  <c r="K7051" i="5"/>
  <c r="K7048" i="5"/>
  <c r="K7045" i="5"/>
  <c r="K7042" i="5"/>
  <c r="K7039" i="5"/>
  <c r="K7036" i="5"/>
  <c r="K7033" i="5"/>
  <c r="K7030" i="5"/>
  <c r="K7027" i="5"/>
  <c r="K7024" i="5"/>
  <c r="K7021" i="5"/>
  <c r="K7018" i="5"/>
  <c r="K7015" i="5"/>
  <c r="K7012" i="5"/>
  <c r="K7009" i="5"/>
  <c r="K7663" i="5"/>
  <c r="L7653" i="5"/>
  <c r="L7631" i="5"/>
  <c r="L7622" i="5"/>
  <c r="L7613" i="5"/>
  <c r="L7598" i="5"/>
  <c r="K7531" i="5"/>
  <c r="K7526" i="5"/>
  <c r="L7505" i="5"/>
  <c r="K7500" i="5"/>
  <c r="K7491" i="5"/>
  <c r="K7482" i="5"/>
  <c r="K7473" i="5"/>
  <c r="K7464" i="5"/>
  <c r="K7455" i="5"/>
  <c r="K7446" i="5"/>
  <c r="K7442" i="5"/>
  <c r="K7438" i="5"/>
  <c r="L7434" i="5"/>
  <c r="K7427" i="5"/>
  <c r="M7423" i="5"/>
  <c r="L7693" i="5"/>
  <c r="K7598" i="5"/>
  <c r="L7520" i="5"/>
  <c r="K7515" i="5"/>
  <c r="K7510" i="5"/>
  <c r="K7505" i="5"/>
  <c r="M7495" i="5"/>
  <c r="M7486" i="5"/>
  <c r="M7477" i="5"/>
  <c r="M7468" i="5"/>
  <c r="M7459" i="5"/>
  <c r="M7450" i="5"/>
  <c r="K7434" i="5"/>
  <c r="L7430" i="5"/>
  <c r="K7423" i="5"/>
  <c r="M7419" i="5"/>
  <c r="M7416" i="5"/>
  <c r="M7413" i="5"/>
  <c r="M7410" i="5"/>
  <c r="M7407" i="5"/>
  <c r="M7404" i="5"/>
  <c r="M7401" i="5"/>
  <c r="M7398" i="5"/>
  <c r="M7395" i="5"/>
  <c r="M7392" i="5"/>
  <c r="M7389" i="5"/>
  <c r="M7386" i="5"/>
  <c r="M7383" i="5"/>
  <c r="M7380" i="5"/>
  <c r="M7377" i="5"/>
  <c r="M7374" i="5"/>
  <c r="M7371" i="5"/>
  <c r="M7368" i="5"/>
  <c r="M7365" i="5"/>
  <c r="M7362" i="5"/>
  <c r="M7359" i="5"/>
  <c r="M7356" i="5"/>
  <c r="M7353" i="5"/>
  <c r="M7350" i="5"/>
  <c r="M7347" i="5"/>
  <c r="M7344" i="5"/>
  <c r="M7341" i="5"/>
  <c r="M7338" i="5"/>
  <c r="M7335" i="5"/>
  <c r="M7332" i="5"/>
  <c r="M7329" i="5"/>
  <c r="M7326" i="5"/>
  <c r="M7323" i="5"/>
  <c r="M7320" i="5"/>
  <c r="M7317" i="5"/>
  <c r="M7314" i="5"/>
  <c r="M7311" i="5"/>
  <c r="M7308" i="5"/>
  <c r="M7305" i="5"/>
  <c r="M7302" i="5"/>
  <c r="M7299" i="5"/>
  <c r="M7296" i="5"/>
  <c r="M7293" i="5"/>
  <c r="M7290" i="5"/>
  <c r="M7287" i="5"/>
  <c r="M7284" i="5"/>
  <c r="M7281" i="5"/>
  <c r="M7278" i="5"/>
  <c r="M7275" i="5"/>
  <c r="M7272" i="5"/>
  <c r="M7269" i="5"/>
  <c r="M7266" i="5"/>
  <c r="M7263" i="5"/>
  <c r="M7260" i="5"/>
  <c r="M7257" i="5"/>
  <c r="M7254" i="5"/>
  <c r="M7251" i="5"/>
  <c r="M7248" i="5"/>
  <c r="M7245" i="5"/>
  <c r="M7242" i="5"/>
  <c r="M7239" i="5"/>
  <c r="M7236" i="5"/>
  <c r="M7233" i="5"/>
  <c r="M7230" i="5"/>
  <c r="M7227" i="5"/>
  <c r="M7224" i="5"/>
  <c r="M7221" i="5"/>
  <c r="M7218" i="5"/>
  <c r="M7215" i="5"/>
  <c r="M7212" i="5"/>
  <c r="M7209" i="5"/>
  <c r="M7206" i="5"/>
  <c r="M7203" i="5"/>
  <c r="M7200" i="5"/>
  <c r="M7197" i="5"/>
  <c r="M7194" i="5"/>
  <c r="M7191" i="5"/>
  <c r="M7188" i="5"/>
  <c r="M7185" i="5"/>
  <c r="M7182" i="5"/>
  <c r="M7179" i="5"/>
  <c r="M7176" i="5"/>
  <c r="M7173" i="5"/>
  <c r="M7170" i="5"/>
  <c r="M7167" i="5"/>
  <c r="M7164" i="5"/>
  <c r="M7161" i="5"/>
  <c r="M7158" i="5"/>
  <c r="M7155" i="5"/>
  <c r="M7152" i="5"/>
  <c r="M7149" i="5"/>
  <c r="M7146" i="5"/>
  <c r="M7143" i="5"/>
  <c r="M7140" i="5"/>
  <c r="M7137" i="5"/>
  <c r="M7134" i="5"/>
  <c r="M7131" i="5"/>
  <c r="M7128" i="5"/>
  <c r="M7125" i="5"/>
  <c r="M7122" i="5"/>
  <c r="M7119" i="5"/>
  <c r="M7116" i="5"/>
  <c r="M7113" i="5"/>
  <c r="M7110" i="5"/>
  <c r="M7107" i="5"/>
  <c r="M7104" i="5"/>
  <c r="M7101" i="5"/>
  <c r="M7098" i="5"/>
  <c r="M7095" i="5"/>
  <c r="M7092" i="5"/>
  <c r="M7089" i="5"/>
  <c r="M7086" i="5"/>
  <c r="M7083" i="5"/>
  <c r="M7080" i="5"/>
  <c r="M7077" i="5"/>
  <c r="M7074" i="5"/>
  <c r="M7071" i="5"/>
  <c r="M7068" i="5"/>
  <c r="L7712" i="5"/>
  <c r="L7702" i="5"/>
  <c r="L7604" i="5"/>
  <c r="L7583" i="5"/>
  <c r="L7577" i="5"/>
  <c r="L7571" i="5"/>
  <c r="L7565" i="5"/>
  <c r="L7559" i="5"/>
  <c r="L7553" i="5"/>
  <c r="L7547" i="5"/>
  <c r="L7541" i="5"/>
  <c r="L7535" i="5"/>
  <c r="K7530" i="5"/>
  <c r="K7525" i="5"/>
  <c r="K7520" i="5"/>
  <c r="L7499" i="5"/>
  <c r="K7495" i="5"/>
  <c r="L7490" i="5"/>
  <c r="K7486" i="5"/>
  <c r="L7481" i="5"/>
  <c r="K7477" i="5"/>
  <c r="L7472" i="5"/>
  <c r="K7468" i="5"/>
  <c r="L7463" i="5"/>
  <c r="K7459" i="5"/>
  <c r="L7454" i="5"/>
  <c r="K7450" i="5"/>
  <c r="L7445" i="5"/>
  <c r="M7441" i="5"/>
  <c r="L7437" i="5"/>
  <c r="K7430" i="5"/>
  <c r="M7426" i="5"/>
  <c r="L7419" i="5"/>
  <c r="L7416" i="5"/>
  <c r="L7413" i="5"/>
  <c r="L7410" i="5"/>
  <c r="L7407" i="5"/>
  <c r="L7404" i="5"/>
  <c r="L7401" i="5"/>
  <c r="L7398" i="5"/>
  <c r="L7395" i="5"/>
  <c r="L7392" i="5"/>
  <c r="L7389" i="5"/>
  <c r="L7386" i="5"/>
  <c r="L7383" i="5"/>
  <c r="L7380" i="5"/>
  <c r="L7377" i="5"/>
  <c r="L7374" i="5"/>
  <c r="L7371" i="5"/>
  <c r="L7368" i="5"/>
  <c r="L7365" i="5"/>
  <c r="L7362" i="5"/>
  <c r="L7359" i="5"/>
  <c r="L7356" i="5"/>
  <c r="L7353" i="5"/>
  <c r="L7350" i="5"/>
  <c r="L7347" i="5"/>
  <c r="L7344" i="5"/>
  <c r="L7341" i="5"/>
  <c r="L7338" i="5"/>
  <c r="L7335" i="5"/>
  <c r="L7332" i="5"/>
  <c r="L7329" i="5"/>
  <c r="L7326" i="5"/>
  <c r="L7323" i="5"/>
  <c r="L7320" i="5"/>
  <c r="L7317" i="5"/>
  <c r="L7314" i="5"/>
  <c r="L7311" i="5"/>
  <c r="L7308" i="5"/>
  <c r="L7305" i="5"/>
  <c r="L7302" i="5"/>
  <c r="L7299" i="5"/>
  <c r="L7296" i="5"/>
  <c r="L7293" i="5"/>
  <c r="L7290" i="5"/>
  <c r="L7287" i="5"/>
  <c r="L7284" i="5"/>
  <c r="L7281" i="5"/>
  <c r="L7278" i="5"/>
  <c r="L7275" i="5"/>
  <c r="L7272" i="5"/>
  <c r="L7269" i="5"/>
  <c r="L7266" i="5"/>
  <c r="L7263" i="5"/>
  <c r="L7260" i="5"/>
  <c r="L7257" i="5"/>
  <c r="L7254" i="5"/>
  <c r="L7251" i="5"/>
  <c r="L7248" i="5"/>
  <c r="L7245" i="5"/>
  <c r="L7242" i="5"/>
  <c r="L7239" i="5"/>
  <c r="L7236" i="5"/>
  <c r="L7233" i="5"/>
  <c r="L7230" i="5"/>
  <c r="L7227" i="5"/>
  <c r="L7224" i="5"/>
  <c r="L7221" i="5"/>
  <c r="L7218" i="5"/>
  <c r="L7215" i="5"/>
  <c r="L7212" i="5"/>
  <c r="L7209" i="5"/>
  <c r="L7206" i="5"/>
  <c r="L7203" i="5"/>
  <c r="L7200" i="5"/>
  <c r="L7197" i="5"/>
  <c r="L7194" i="5"/>
  <c r="L7191" i="5"/>
  <c r="L7188" i="5"/>
  <c r="L7185" i="5"/>
  <c r="L7182" i="5"/>
  <c r="L7179" i="5"/>
  <c r="L7176" i="5"/>
  <c r="L7173" i="5"/>
  <c r="L7170" i="5"/>
  <c r="L7167" i="5"/>
  <c r="L7164" i="5"/>
  <c r="L7161" i="5"/>
  <c r="L7158" i="5"/>
  <c r="L7155" i="5"/>
  <c r="L7152" i="5"/>
  <c r="L7149" i="5"/>
  <c r="L7146" i="5"/>
  <c r="L7143" i="5"/>
  <c r="L7140" i="5"/>
  <c r="L7137" i="5"/>
  <c r="L7134" i="5"/>
  <c r="L7131" i="5"/>
  <c r="L7128" i="5"/>
  <c r="L7125" i="5"/>
  <c r="L7122" i="5"/>
  <c r="L7119" i="5"/>
  <c r="L7116" i="5"/>
  <c r="L7113" i="5"/>
  <c r="L7110" i="5"/>
  <c r="L7107" i="5"/>
  <c r="L7104" i="5"/>
  <c r="L7101" i="5"/>
  <c r="L7732" i="5"/>
  <c r="K7604" i="5"/>
  <c r="L7589" i="5"/>
  <c r="K7583" i="5"/>
  <c r="K7577" i="5"/>
  <c r="K7571" i="5"/>
  <c r="K7565" i="5"/>
  <c r="K7559" i="5"/>
  <c r="K7553" i="5"/>
  <c r="K7547" i="5"/>
  <c r="K7541" i="5"/>
  <c r="K7535" i="5"/>
  <c r="L7514" i="5"/>
  <c r="K7509" i="5"/>
  <c r="K7504" i="5"/>
  <c r="K7499" i="5"/>
  <c r="K7490" i="5"/>
  <c r="K7481" i="5"/>
  <c r="K7472" i="5"/>
  <c r="K7463" i="5"/>
  <c r="K7454" i="5"/>
  <c r="K7445" i="5"/>
  <c r="K7441" i="5"/>
  <c r="K7437" i="5"/>
  <c r="L7433" i="5"/>
  <c r="K7426" i="5"/>
  <c r="M7422" i="5"/>
  <c r="K7419" i="5"/>
  <c r="K7416" i="5"/>
  <c r="K7413" i="5"/>
  <c r="K7410" i="5"/>
  <c r="K7407" i="5"/>
  <c r="K7404" i="5"/>
  <c r="K7401" i="5"/>
  <c r="K7398" i="5"/>
  <c r="K7395" i="5"/>
  <c r="K7392" i="5"/>
  <c r="K7389" i="5"/>
  <c r="K7386" i="5"/>
  <c r="K7383" i="5"/>
  <c r="K7380" i="5"/>
  <c r="K7377" i="5"/>
  <c r="K7374" i="5"/>
  <c r="K7371" i="5"/>
  <c r="K7368" i="5"/>
  <c r="K7365" i="5"/>
  <c r="K7362" i="5"/>
  <c r="K7359" i="5"/>
  <c r="K7356" i="5"/>
  <c r="K7353" i="5"/>
  <c r="K7350" i="5"/>
  <c r="K7347" i="5"/>
  <c r="K7344" i="5"/>
  <c r="K7341" i="5"/>
  <c r="K7338" i="5"/>
  <c r="K7335" i="5"/>
  <c r="K7332" i="5"/>
  <c r="K7329" i="5"/>
  <c r="K7326" i="5"/>
  <c r="K7323" i="5"/>
  <c r="K7320" i="5"/>
  <c r="K7317" i="5"/>
  <c r="K7314" i="5"/>
  <c r="K7311" i="5"/>
  <c r="K7308" i="5"/>
  <c r="K7305" i="5"/>
  <c r="K7302" i="5"/>
  <c r="K7299" i="5"/>
  <c r="K7296" i="5"/>
  <c r="K7293" i="5"/>
  <c r="K7290" i="5"/>
  <c r="K7287" i="5"/>
  <c r="K7284" i="5"/>
  <c r="K7281" i="5"/>
  <c r="K7278" i="5"/>
  <c r="K7275" i="5"/>
  <c r="K7272" i="5"/>
  <c r="K7269" i="5"/>
  <c r="K7266" i="5"/>
  <c r="K7263" i="5"/>
  <c r="K7260" i="5"/>
  <c r="K7257" i="5"/>
  <c r="K7254" i="5"/>
  <c r="K7251" i="5"/>
  <c r="K7248" i="5"/>
  <c r="K7245" i="5"/>
  <c r="K7242" i="5"/>
  <c r="K7239" i="5"/>
  <c r="K7236" i="5"/>
  <c r="K7233" i="5"/>
  <c r="K7230" i="5"/>
  <c r="K7227" i="5"/>
  <c r="K7224" i="5"/>
  <c r="K7221" i="5"/>
  <c r="K7218" i="5"/>
  <c r="K7215" i="5"/>
  <c r="K7212" i="5"/>
  <c r="K7209" i="5"/>
  <c r="K7206" i="5"/>
  <c r="K7203" i="5"/>
  <c r="K7200" i="5"/>
  <c r="K7197" i="5"/>
  <c r="K7194" i="5"/>
  <c r="K7191" i="5"/>
  <c r="K7188" i="5"/>
  <c r="K7185" i="5"/>
  <c r="K7182" i="5"/>
  <c r="K7179" i="5"/>
  <c r="K7176" i="5"/>
  <c r="K7173" i="5"/>
  <c r="K7170" i="5"/>
  <c r="K7167" i="5"/>
  <c r="K7164" i="5"/>
  <c r="K7161" i="5"/>
  <c r="K7158" i="5"/>
  <c r="K7155" i="5"/>
  <c r="K7152" i="5"/>
  <c r="K7149" i="5"/>
  <c r="K7146" i="5"/>
  <c r="K7143" i="5"/>
  <c r="K7140" i="5"/>
  <c r="K7137" i="5"/>
  <c r="K7134" i="5"/>
  <c r="K7131" i="5"/>
  <c r="K7128" i="5"/>
  <c r="K7125" i="5"/>
  <c r="K7122" i="5"/>
  <c r="K7119" i="5"/>
  <c r="K7116" i="5"/>
  <c r="K7113" i="5"/>
  <c r="K7110" i="5"/>
  <c r="K7107" i="5"/>
  <c r="K7104" i="5"/>
  <c r="K7101" i="5"/>
  <c r="K7098" i="5"/>
  <c r="K7095" i="5"/>
  <c r="K7092" i="5"/>
  <c r="K7089" i="5"/>
  <c r="K7086" i="5"/>
  <c r="K7083" i="5"/>
  <c r="K7080" i="5"/>
  <c r="K7077" i="5"/>
  <c r="K7074" i="5"/>
  <c r="K7071" i="5"/>
  <c r="K7068" i="5"/>
  <c r="K7065" i="5"/>
  <c r="K7062" i="5"/>
  <c r="K7059" i="5"/>
  <c r="K7056" i="5"/>
  <c r="K7053" i="5"/>
  <c r="K7050" i="5"/>
  <c r="K7047" i="5"/>
  <c r="K7044" i="5"/>
  <c r="K7041" i="5"/>
  <c r="K7038" i="5"/>
  <c r="K7035" i="5"/>
  <c r="K7032" i="5"/>
  <c r="K7029" i="5"/>
  <c r="K7026" i="5"/>
  <c r="K7023" i="5"/>
  <c r="K7020" i="5"/>
  <c r="K7017" i="5"/>
  <c r="K7014" i="5"/>
  <c r="K7011" i="5"/>
  <c r="K7008" i="5"/>
  <c r="K7005" i="5"/>
  <c r="K7002" i="5"/>
  <c r="K6999" i="5"/>
  <c r="K6996" i="5"/>
  <c r="K6993" i="5"/>
  <c r="M7669" i="5"/>
  <c r="L7628" i="5"/>
  <c r="L7619" i="5"/>
  <c r="L7610" i="5"/>
  <c r="K7589" i="5"/>
  <c r="L7529" i="5"/>
  <c r="K7524" i="5"/>
  <c r="K7519" i="5"/>
  <c r="K7514" i="5"/>
  <c r="K7494" i="5"/>
  <c r="K7485" i="5"/>
  <c r="K7476" i="5"/>
  <c r="K7467" i="5"/>
  <c r="K7458" i="5"/>
  <c r="K7449" i="5"/>
  <c r="K7433" i="5"/>
  <c r="M7429" i="5"/>
  <c r="L7422" i="5"/>
  <c r="K7610" i="5"/>
  <c r="L7595" i="5"/>
  <c r="K7582" i="5"/>
  <c r="K7576" i="5"/>
  <c r="K7570" i="5"/>
  <c r="K7564" i="5"/>
  <c r="K7558" i="5"/>
  <c r="K7552" i="5"/>
  <c r="K7546" i="5"/>
  <c r="K7540" i="5"/>
  <c r="K7534" i="5"/>
  <c r="K7529" i="5"/>
  <c r="L7508" i="5"/>
  <c r="K7503" i="5"/>
  <c r="M7498" i="5"/>
  <c r="M7489" i="5"/>
  <c r="M7480" i="5"/>
  <c r="M7471" i="5"/>
  <c r="M7462" i="5"/>
  <c r="M7453" i="5"/>
  <c r="M7444" i="5"/>
  <c r="L7440" i="5"/>
  <c r="L7436" i="5"/>
  <c r="K7429" i="5"/>
  <c r="M7425" i="5"/>
  <c r="K7422" i="5"/>
  <c r="M7418" i="5"/>
  <c r="M7415" i="5"/>
  <c r="M7412" i="5"/>
  <c r="M7409" i="5"/>
  <c r="M7406" i="5"/>
  <c r="M7403" i="5"/>
  <c r="M7400" i="5"/>
  <c r="M7397" i="5"/>
  <c r="M7394" i="5"/>
  <c r="M7391" i="5"/>
  <c r="M7388" i="5"/>
  <c r="M7385" i="5"/>
  <c r="M7382" i="5"/>
  <c r="M7379" i="5"/>
  <c r="M7376" i="5"/>
  <c r="M7373" i="5"/>
  <c r="M7370" i="5"/>
  <c r="M7367" i="5"/>
  <c r="M7364" i="5"/>
  <c r="M7361" i="5"/>
  <c r="M7358" i="5"/>
  <c r="M7355" i="5"/>
  <c r="M7352" i="5"/>
  <c r="M7349" i="5"/>
  <c r="M7346" i="5"/>
  <c r="M7343" i="5"/>
  <c r="M7340" i="5"/>
  <c r="M7337" i="5"/>
  <c r="M7334" i="5"/>
  <c r="M7331" i="5"/>
  <c r="M7328" i="5"/>
  <c r="M7325" i="5"/>
  <c r="M7322" i="5"/>
  <c r="M7319" i="5"/>
  <c r="M7316" i="5"/>
  <c r="M7313" i="5"/>
  <c r="M7310" i="5"/>
  <c r="M7307" i="5"/>
  <c r="M7304" i="5"/>
  <c r="M7301" i="5"/>
  <c r="M7298" i="5"/>
  <c r="M7295" i="5"/>
  <c r="M7292" i="5"/>
  <c r="M7289" i="5"/>
  <c r="M7286" i="5"/>
  <c r="M7283" i="5"/>
  <c r="M7280" i="5"/>
  <c r="M7277" i="5"/>
  <c r="M7274" i="5"/>
  <c r="M7271" i="5"/>
  <c r="M7268" i="5"/>
  <c r="M7265" i="5"/>
  <c r="M7262" i="5"/>
  <c r="M7259" i="5"/>
  <c r="M7256" i="5"/>
  <c r="M7253" i="5"/>
  <c r="M7250" i="5"/>
  <c r="M7247" i="5"/>
  <c r="M7244" i="5"/>
  <c r="M7241" i="5"/>
  <c r="M7238" i="5"/>
  <c r="M7235" i="5"/>
  <c r="M7232" i="5"/>
  <c r="M7229" i="5"/>
  <c r="M7226" i="5"/>
  <c r="M7223" i="5"/>
  <c r="M7220" i="5"/>
  <c r="M7217" i="5"/>
  <c r="M7214" i="5"/>
  <c r="M7211" i="5"/>
  <c r="M7208" i="5"/>
  <c r="M7205" i="5"/>
  <c r="M7202" i="5"/>
  <c r="M7199" i="5"/>
  <c r="M7196" i="5"/>
  <c r="M7193" i="5"/>
  <c r="M7190" i="5"/>
  <c r="M7187" i="5"/>
  <c r="M7184" i="5"/>
  <c r="M7181" i="5"/>
  <c r="M7178" i="5"/>
  <c r="M7175" i="5"/>
  <c r="M7172" i="5"/>
  <c r="M7169" i="5"/>
  <c r="M7166" i="5"/>
  <c r="M7163" i="5"/>
  <c r="M7160" i="5"/>
  <c r="M7157" i="5"/>
  <c r="M7154" i="5"/>
  <c r="M7151" i="5"/>
  <c r="M7148" i="5"/>
  <c r="M7145" i="5"/>
  <c r="M7142" i="5"/>
  <c r="M7139" i="5"/>
  <c r="M7136" i="5"/>
  <c r="M7133" i="5"/>
  <c r="M7130" i="5"/>
  <c r="M7127" i="5"/>
  <c r="M7124" i="5"/>
  <c r="M7121" i="5"/>
  <c r="M7118" i="5"/>
  <c r="M7115" i="5"/>
  <c r="M7112" i="5"/>
  <c r="M7109" i="5"/>
  <c r="M7106" i="5"/>
  <c r="M7103" i="5"/>
  <c r="M7100" i="5"/>
  <c r="M7097" i="5"/>
  <c r="M7094" i="5"/>
  <c r="M7091" i="5"/>
  <c r="M7088" i="5"/>
  <c r="M7085" i="5"/>
  <c r="M7082" i="5"/>
  <c r="M7079" i="5"/>
  <c r="M7076" i="5"/>
  <c r="M7073" i="5"/>
  <c r="K7595" i="5"/>
  <c r="L7523" i="5"/>
  <c r="K7518" i="5"/>
  <c r="K7513" i="5"/>
  <c r="K7508" i="5"/>
  <c r="K7498" i="5"/>
  <c r="L7493" i="5"/>
  <c r="K7489" i="5"/>
  <c r="L7484" i="5"/>
  <c r="K7480" i="5"/>
  <c r="L7475" i="5"/>
  <c r="K7471" i="5"/>
  <c r="L7466" i="5"/>
  <c r="K7462" i="5"/>
  <c r="L7457" i="5"/>
  <c r="K7453" i="5"/>
  <c r="L7448" i="5"/>
  <c r="K7444" i="5"/>
  <c r="K7440" i="5"/>
  <c r="K7436" i="5"/>
  <c r="M7432" i="5"/>
  <c r="L7425" i="5"/>
  <c r="L7418" i="5"/>
  <c r="L7415" i="5"/>
  <c r="L7412" i="5"/>
  <c r="L7409" i="5"/>
  <c r="L7406" i="5"/>
  <c r="L7403" i="5"/>
  <c r="L7400" i="5"/>
  <c r="L7397" i="5"/>
  <c r="L7394" i="5"/>
  <c r="L7391" i="5"/>
  <c r="L7388" i="5"/>
  <c r="L7385" i="5"/>
  <c r="L7382" i="5"/>
  <c r="L7379" i="5"/>
  <c r="L7376" i="5"/>
  <c r="L7373" i="5"/>
  <c r="L7370" i="5"/>
  <c r="L7367" i="5"/>
  <c r="L7364" i="5"/>
  <c r="L7361" i="5"/>
  <c r="L7358" i="5"/>
  <c r="L7355" i="5"/>
  <c r="L7352" i="5"/>
  <c r="L7349" i="5"/>
  <c r="L7346" i="5"/>
  <c r="L7343" i="5"/>
  <c r="L7340" i="5"/>
  <c r="L7337" i="5"/>
  <c r="L7334" i="5"/>
  <c r="L7331" i="5"/>
  <c r="L7328" i="5"/>
  <c r="L7325" i="5"/>
  <c r="L7322" i="5"/>
  <c r="L7319" i="5"/>
  <c r="L7316" i="5"/>
  <c r="L7313" i="5"/>
  <c r="L7310" i="5"/>
  <c r="L7307" i="5"/>
  <c r="L7304" i="5"/>
  <c r="L7301" i="5"/>
  <c r="L7298" i="5"/>
  <c r="L7295" i="5"/>
  <c r="L7292" i="5"/>
  <c r="L7289" i="5"/>
  <c r="L7286" i="5"/>
  <c r="L7283" i="5"/>
  <c r="L7280" i="5"/>
  <c r="L7277" i="5"/>
  <c r="L7274" i="5"/>
  <c r="L7271" i="5"/>
  <c r="L7268" i="5"/>
  <c r="L7265" i="5"/>
  <c r="L7262" i="5"/>
  <c r="L7259" i="5"/>
  <c r="L7256" i="5"/>
  <c r="L7253" i="5"/>
  <c r="L7250" i="5"/>
  <c r="L7247" i="5"/>
  <c r="L7244" i="5"/>
  <c r="L7241" i="5"/>
  <c r="L7238" i="5"/>
  <c r="L7235" i="5"/>
  <c r="L7232" i="5"/>
  <c r="L7229" i="5"/>
  <c r="L7226" i="5"/>
  <c r="L7223" i="5"/>
  <c r="L7220" i="5"/>
  <c r="L7217" i="5"/>
  <c r="L7214" i="5"/>
  <c r="L7211" i="5"/>
  <c r="L7208" i="5"/>
  <c r="L7205" i="5"/>
  <c r="L7202" i="5"/>
  <c r="L7199" i="5"/>
  <c r="L7196" i="5"/>
  <c r="L7193" i="5"/>
  <c r="L7190" i="5"/>
  <c r="L7187" i="5"/>
  <c r="L7184" i="5"/>
  <c r="L7181" i="5"/>
  <c r="L7178" i="5"/>
  <c r="L7175" i="5"/>
  <c r="L7172" i="5"/>
  <c r="L7169" i="5"/>
  <c r="L7166" i="5"/>
  <c r="L7163" i="5"/>
  <c r="L7160" i="5"/>
  <c r="L7157" i="5"/>
  <c r="L7154" i="5"/>
  <c r="L7151" i="5"/>
  <c r="L7148" i="5"/>
  <c r="L7145" i="5"/>
  <c r="L7142" i="5"/>
  <c r="L7139" i="5"/>
  <c r="L7136" i="5"/>
  <c r="L7133" i="5"/>
  <c r="L7130" i="5"/>
  <c r="L7127" i="5"/>
  <c r="L7124" i="5"/>
  <c r="L7121" i="5"/>
  <c r="L7118" i="5"/>
  <c r="L7115" i="5"/>
  <c r="L7112" i="5"/>
  <c r="L7109" i="5"/>
  <c r="L7106" i="5"/>
  <c r="L7103" i="5"/>
  <c r="L7100" i="5"/>
  <c r="L7097" i="5"/>
  <c r="L7094" i="5"/>
  <c r="L7091" i="5"/>
  <c r="L7088" i="5"/>
  <c r="L7085" i="5"/>
  <c r="L7082" i="5"/>
  <c r="L7079" i="5"/>
  <c r="L7076" i="5"/>
  <c r="L7073" i="5"/>
  <c r="L7070" i="5"/>
  <c r="L7067" i="5"/>
  <c r="L7064" i="5"/>
  <c r="L7061" i="5"/>
  <c r="L7058" i="5"/>
  <c r="L7055" i="5"/>
  <c r="L7052" i="5"/>
  <c r="L7049" i="5"/>
  <c r="L7046" i="5"/>
  <c r="L7718" i="5"/>
  <c r="L7601" i="5"/>
  <c r="K7533" i="5"/>
  <c r="K7528" i="5"/>
  <c r="K7523" i="5"/>
  <c r="L7502" i="5"/>
  <c r="K7493" i="5"/>
  <c r="K7484" i="5"/>
  <c r="K7475" i="5"/>
  <c r="K7466" i="5"/>
  <c r="K7457" i="5"/>
  <c r="K7448" i="5"/>
  <c r="K7432" i="5"/>
  <c r="M7428" i="5"/>
  <c r="K7425" i="5"/>
  <c r="L7421" i="5"/>
  <c r="K7418" i="5"/>
  <c r="K7415" i="5"/>
  <c r="K7412" i="5"/>
  <c r="K7409" i="5"/>
  <c r="K7406" i="5"/>
  <c r="K7403" i="5"/>
  <c r="K7400" i="5"/>
  <c r="K7397" i="5"/>
  <c r="K7394" i="5"/>
  <c r="K7391" i="5"/>
  <c r="K7388" i="5"/>
  <c r="K7385" i="5"/>
  <c r="K7382" i="5"/>
  <c r="K7379" i="5"/>
  <c r="K7376" i="5"/>
  <c r="K7373" i="5"/>
  <c r="K7370" i="5"/>
  <c r="K7367" i="5"/>
  <c r="K7364" i="5"/>
  <c r="K7361" i="5"/>
  <c r="K7358" i="5"/>
  <c r="K7355" i="5"/>
  <c r="K7352" i="5"/>
  <c r="K7349" i="5"/>
  <c r="K7346" i="5"/>
  <c r="K7343" i="5"/>
  <c r="K7340" i="5"/>
  <c r="K7337" i="5"/>
  <c r="K7334" i="5"/>
  <c r="K7331" i="5"/>
  <c r="K7328" i="5"/>
  <c r="K7325" i="5"/>
  <c r="K7322" i="5"/>
  <c r="K7319" i="5"/>
  <c r="K7316" i="5"/>
  <c r="K7313" i="5"/>
  <c r="K7310" i="5"/>
  <c r="K7307" i="5"/>
  <c r="K7304" i="5"/>
  <c r="K7301" i="5"/>
  <c r="K7298" i="5"/>
  <c r="K7295" i="5"/>
  <c r="K7292" i="5"/>
  <c r="K7289" i="5"/>
  <c r="K7286" i="5"/>
  <c r="K7283" i="5"/>
  <c r="K7280" i="5"/>
  <c r="K7277" i="5"/>
  <c r="K7274" i="5"/>
  <c r="K7271" i="5"/>
  <c r="K7268" i="5"/>
  <c r="K7265" i="5"/>
  <c r="K7262" i="5"/>
  <c r="K7259" i="5"/>
  <c r="K7256" i="5"/>
  <c r="K7253" i="5"/>
  <c r="K7250" i="5"/>
  <c r="K7247" i="5"/>
  <c r="K7244" i="5"/>
  <c r="K7241" i="5"/>
  <c r="K7238" i="5"/>
  <c r="K7235" i="5"/>
  <c r="K7232" i="5"/>
  <c r="K7229" i="5"/>
  <c r="K7226" i="5"/>
  <c r="K7223" i="5"/>
  <c r="K7220" i="5"/>
  <c r="K7217" i="5"/>
  <c r="K7214" i="5"/>
  <c r="K7211" i="5"/>
  <c r="K7208" i="5"/>
  <c r="K7205" i="5"/>
  <c r="K7202" i="5"/>
  <c r="K7199" i="5"/>
  <c r="K7196" i="5"/>
  <c r="K7193" i="5"/>
  <c r="K7190" i="5"/>
  <c r="K7187" i="5"/>
  <c r="K7184" i="5"/>
  <c r="K7181" i="5"/>
  <c r="K7178" i="5"/>
  <c r="K7175" i="5"/>
  <c r="K7172" i="5"/>
  <c r="K7169" i="5"/>
  <c r="K7166" i="5"/>
  <c r="K7163" i="5"/>
  <c r="K7160" i="5"/>
  <c r="K7157" i="5"/>
  <c r="K7154" i="5"/>
  <c r="K7151" i="5"/>
  <c r="K7148" i="5"/>
  <c r="K7145" i="5"/>
  <c r="K7142" i="5"/>
  <c r="K7139" i="5"/>
  <c r="K7136" i="5"/>
  <c r="K7133" i="5"/>
  <c r="K7130" i="5"/>
  <c r="K7127" i="5"/>
  <c r="K7124" i="5"/>
  <c r="K7121" i="5"/>
  <c r="K7118" i="5"/>
  <c r="K7115" i="5"/>
  <c r="K7112" i="5"/>
  <c r="K7109" i="5"/>
  <c r="K7106" i="5"/>
  <c r="K7103" i="5"/>
  <c r="K7100" i="5"/>
  <c r="K7097" i="5"/>
  <c r="K7094" i="5"/>
  <c r="K7091" i="5"/>
  <c r="K7088" i="5"/>
  <c r="K7085" i="5"/>
  <c r="K7082" i="5"/>
  <c r="K7079" i="5"/>
  <c r="K7076" i="5"/>
  <c r="K7073" i="5"/>
  <c r="K7070" i="5"/>
  <c r="M7697" i="5"/>
  <c r="L7666" i="5"/>
  <c r="M7656" i="5"/>
  <c r="L7634" i="5"/>
  <c r="L7625" i="5"/>
  <c r="L7616" i="5"/>
  <c r="K7601" i="5"/>
  <c r="L7586" i="5"/>
  <c r="L7580" i="5"/>
  <c r="L7574" i="5"/>
  <c r="L7568" i="5"/>
  <c r="L7562" i="5"/>
  <c r="L7556" i="5"/>
  <c r="L7550" i="5"/>
  <c r="L7544" i="5"/>
  <c r="L7538" i="5"/>
  <c r="L7517" i="5"/>
  <c r="K7512" i="5"/>
  <c r="K7507" i="5"/>
  <c r="K7502" i="5"/>
  <c r="K7497" i="5"/>
  <c r="K7488" i="5"/>
  <c r="K7479" i="5"/>
  <c r="K7470" i="5"/>
  <c r="K7461" i="5"/>
  <c r="K7452" i="5"/>
  <c r="L7443" i="5"/>
  <c r="L7439" i="5"/>
  <c r="M7435" i="5"/>
  <c r="L7428" i="5"/>
  <c r="K7421" i="5"/>
  <c r="L7090" i="5"/>
  <c r="L7083" i="5"/>
  <c r="L7069" i="5"/>
  <c r="M7064" i="5"/>
  <c r="M7055" i="5"/>
  <c r="M7046" i="5"/>
  <c r="L7042" i="5"/>
  <c r="L7038" i="5"/>
  <c r="L7034" i="5"/>
  <c r="L7030" i="5"/>
  <c r="L7026" i="5"/>
  <c r="L7022" i="5"/>
  <c r="L7018" i="5"/>
  <c r="L7014" i="5"/>
  <c r="L7010" i="5"/>
  <c r="L7006" i="5"/>
  <c r="M6999" i="5"/>
  <c r="L6996" i="5"/>
  <c r="L7186" i="5"/>
  <c r="L7177" i="5"/>
  <c r="L7168" i="5"/>
  <c r="L7159" i="5"/>
  <c r="L7150" i="5"/>
  <c r="L7141" i="5"/>
  <c r="L7132" i="5"/>
  <c r="L7123" i="5"/>
  <c r="L7114" i="5"/>
  <c r="L7105" i="5"/>
  <c r="L7075" i="5"/>
  <c r="K7064" i="5"/>
  <c r="M7059" i="5"/>
  <c r="K7055" i="5"/>
  <c r="M7050" i="5"/>
  <c r="K7046" i="5"/>
  <c r="K7034" i="5"/>
  <c r="K7022" i="5"/>
  <c r="K7010" i="5"/>
  <c r="K7006" i="5"/>
  <c r="M7002" i="5"/>
  <c r="L6999" i="5"/>
  <c r="M6992" i="5"/>
  <c r="M6989" i="5"/>
  <c r="M6986" i="5"/>
  <c r="M6983" i="5"/>
  <c r="M6980" i="5"/>
  <c r="M6977" i="5"/>
  <c r="M6974" i="5"/>
  <c r="M6971" i="5"/>
  <c r="M6968" i="5"/>
  <c r="M6965" i="5"/>
  <c r="M6962" i="5"/>
  <c r="M6959" i="5"/>
  <c r="M6956" i="5"/>
  <c r="M6953" i="5"/>
  <c r="M6950" i="5"/>
  <c r="M6947" i="5"/>
  <c r="M6944" i="5"/>
  <c r="M6941" i="5"/>
  <c r="M6938" i="5"/>
  <c r="M6935" i="5"/>
  <c r="M6932" i="5"/>
  <c r="M6929" i="5"/>
  <c r="M6926" i="5"/>
  <c r="M6923" i="5"/>
  <c r="M6920" i="5"/>
  <c r="M6917" i="5"/>
  <c r="M6914" i="5"/>
  <c r="M6911" i="5"/>
  <c r="M6908" i="5"/>
  <c r="M6905" i="5"/>
  <c r="M6902" i="5"/>
  <c r="M6899" i="5"/>
  <c r="M6896" i="5"/>
  <c r="M6893" i="5"/>
  <c r="M6890" i="5"/>
  <c r="M6887" i="5"/>
  <c r="M6884" i="5"/>
  <c r="M6881" i="5"/>
  <c r="M6878" i="5"/>
  <c r="M6875" i="5"/>
  <c r="M6872" i="5"/>
  <c r="M6869" i="5"/>
  <c r="M6866" i="5"/>
  <c r="M6863" i="5"/>
  <c r="M6860" i="5"/>
  <c r="M6857" i="5"/>
  <c r="M6854" i="5"/>
  <c r="M6851" i="5"/>
  <c r="M6848" i="5"/>
  <c r="M6845" i="5"/>
  <c r="M6842" i="5"/>
  <c r="M6839" i="5"/>
  <c r="M6836" i="5"/>
  <c r="M6833" i="5"/>
  <c r="M6830" i="5"/>
  <c r="M6827" i="5"/>
  <c r="M6824" i="5"/>
  <c r="M6821" i="5"/>
  <c r="M6818" i="5"/>
  <c r="M6815" i="5"/>
  <c r="M6812" i="5"/>
  <c r="M6809" i="5"/>
  <c r="M6806" i="5"/>
  <c r="M6803" i="5"/>
  <c r="M6800" i="5"/>
  <c r="M6797" i="5"/>
  <c r="M6794" i="5"/>
  <c r="M6791" i="5"/>
  <c r="M6788" i="5"/>
  <c r="M6785" i="5"/>
  <c r="M6782" i="5"/>
  <c r="M6779" i="5"/>
  <c r="M6776" i="5"/>
  <c r="M6773" i="5"/>
  <c r="M6770" i="5"/>
  <c r="M6767" i="5"/>
  <c r="M6764" i="5"/>
  <c r="M6761" i="5"/>
  <c r="M6758" i="5"/>
  <c r="M6755" i="5"/>
  <c r="M6752" i="5"/>
  <c r="M6749" i="5"/>
  <c r="M6746" i="5"/>
  <c r="M6743" i="5"/>
  <c r="M6740" i="5"/>
  <c r="M6737" i="5"/>
  <c r="M6734" i="5"/>
  <c r="M6731" i="5"/>
  <c r="M6728" i="5"/>
  <c r="M6725" i="5"/>
  <c r="M6722" i="5"/>
  <c r="M6719" i="5"/>
  <c r="M6716" i="5"/>
  <c r="M6713" i="5"/>
  <c r="M6710" i="5"/>
  <c r="M6707" i="5"/>
  <c r="M6704" i="5"/>
  <c r="M6701" i="5"/>
  <c r="M6698" i="5"/>
  <c r="M6695" i="5"/>
  <c r="M6692" i="5"/>
  <c r="M6689" i="5"/>
  <c r="M6686" i="5"/>
  <c r="M6683" i="5"/>
  <c r="M6680" i="5"/>
  <c r="M6677" i="5"/>
  <c r="M6674" i="5"/>
  <c r="M6671" i="5"/>
  <c r="M6668" i="5"/>
  <c r="M6665" i="5"/>
  <c r="M6662" i="5"/>
  <c r="M6659" i="5"/>
  <c r="M6656" i="5"/>
  <c r="M6653" i="5"/>
  <c r="L7096" i="5"/>
  <c r="L7089" i="5"/>
  <c r="L7068" i="5"/>
  <c r="L7059" i="5"/>
  <c r="L7050" i="5"/>
  <c r="M7041" i="5"/>
  <c r="M7037" i="5"/>
  <c r="M7029" i="5"/>
  <c r="M7025" i="5"/>
  <c r="M7017" i="5"/>
  <c r="M7013" i="5"/>
  <c r="L7002" i="5"/>
  <c r="M6995" i="5"/>
  <c r="L6992" i="5"/>
  <c r="L6989" i="5"/>
  <c r="L6986" i="5"/>
  <c r="L6983" i="5"/>
  <c r="L6980" i="5"/>
  <c r="L6977" i="5"/>
  <c r="L6974" i="5"/>
  <c r="L6971" i="5"/>
  <c r="L6968" i="5"/>
  <c r="L6965" i="5"/>
  <c r="L6962" i="5"/>
  <c r="L6959" i="5"/>
  <c r="L6956" i="5"/>
  <c r="L6953" i="5"/>
  <c r="L6950" i="5"/>
  <c r="L6947" i="5"/>
  <c r="L6944" i="5"/>
  <c r="L6941" i="5"/>
  <c r="L6938" i="5"/>
  <c r="L6935" i="5"/>
  <c r="L6932" i="5"/>
  <c r="L6929" i="5"/>
  <c r="L6926" i="5"/>
  <c r="L6923" i="5"/>
  <c r="L6920" i="5"/>
  <c r="L6917" i="5"/>
  <c r="L6914" i="5"/>
  <c r="L6911" i="5"/>
  <c r="L6908" i="5"/>
  <c r="L6905" i="5"/>
  <c r="L6902" i="5"/>
  <c r="L6899" i="5"/>
  <c r="L6896" i="5"/>
  <c r="L6893" i="5"/>
  <c r="L6890" i="5"/>
  <c r="L6887" i="5"/>
  <c r="L6884" i="5"/>
  <c r="L6881" i="5"/>
  <c r="L6878" i="5"/>
  <c r="L6875" i="5"/>
  <c r="L6872" i="5"/>
  <c r="L6869" i="5"/>
  <c r="L6866" i="5"/>
  <c r="L6863" i="5"/>
  <c r="L6860" i="5"/>
  <c r="L6857" i="5"/>
  <c r="L6854" i="5"/>
  <c r="L6851" i="5"/>
  <c r="L6848" i="5"/>
  <c r="L6845" i="5"/>
  <c r="L6842" i="5"/>
  <c r="L6839" i="5"/>
  <c r="L6836" i="5"/>
  <c r="L6833" i="5"/>
  <c r="L6830" i="5"/>
  <c r="L6827" i="5"/>
  <c r="L6824" i="5"/>
  <c r="L6821" i="5"/>
  <c r="L6818" i="5"/>
  <c r="L6815" i="5"/>
  <c r="L6812" i="5"/>
  <c r="L6809" i="5"/>
  <c r="L6806" i="5"/>
  <c r="L6803" i="5"/>
  <c r="L6800" i="5"/>
  <c r="L6797" i="5"/>
  <c r="L6794" i="5"/>
  <c r="L6791" i="5"/>
  <c r="L6788" i="5"/>
  <c r="L6785" i="5"/>
  <c r="L6782" i="5"/>
  <c r="L6779" i="5"/>
  <c r="L6776" i="5"/>
  <c r="L6773" i="5"/>
  <c r="L6770" i="5"/>
  <c r="L6767" i="5"/>
  <c r="L6764" i="5"/>
  <c r="L6761" i="5"/>
  <c r="L6758" i="5"/>
  <c r="L6755" i="5"/>
  <c r="L6752" i="5"/>
  <c r="L6749" i="5"/>
  <c r="L6746" i="5"/>
  <c r="L6743" i="5"/>
  <c r="L6740" i="5"/>
  <c r="L6737" i="5"/>
  <c r="L6734" i="5"/>
  <c r="L6731" i="5"/>
  <c r="L6728" i="5"/>
  <c r="L6725" i="5"/>
  <c r="L6722" i="5"/>
  <c r="L6719" i="5"/>
  <c r="L6716" i="5"/>
  <c r="L6713" i="5"/>
  <c r="L6710" i="5"/>
  <c r="L6707" i="5"/>
  <c r="L6704" i="5"/>
  <c r="L6701" i="5"/>
  <c r="L6698" i="5"/>
  <c r="L6695" i="5"/>
  <c r="L6692" i="5"/>
  <c r="L6689" i="5"/>
  <c r="L6686" i="5"/>
  <c r="L6683" i="5"/>
  <c r="L6680" i="5"/>
  <c r="L6677" i="5"/>
  <c r="L6674" i="5"/>
  <c r="L6671" i="5"/>
  <c r="L6668" i="5"/>
  <c r="L6665" i="5"/>
  <c r="L6662" i="5"/>
  <c r="L6659" i="5"/>
  <c r="L6656" i="5"/>
  <c r="L6653" i="5"/>
  <c r="L6650" i="5"/>
  <c r="L6647" i="5"/>
  <c r="L6644" i="5"/>
  <c r="L6641" i="5"/>
  <c r="L6638" i="5"/>
  <c r="L6635" i="5"/>
  <c r="L6632" i="5"/>
  <c r="L6629" i="5"/>
  <c r="L6626" i="5"/>
  <c r="L6623" i="5"/>
  <c r="L6620" i="5"/>
  <c r="L6617" i="5"/>
  <c r="L6614" i="5"/>
  <c r="L6611" i="5"/>
  <c r="L6608" i="5"/>
  <c r="L6605" i="5"/>
  <c r="L6602" i="5"/>
  <c r="L6599" i="5"/>
  <c r="L6596" i="5"/>
  <c r="L6593" i="5"/>
  <c r="L6590" i="5"/>
  <c r="L6587" i="5"/>
  <c r="L6584" i="5"/>
  <c r="L6581" i="5"/>
  <c r="L6578" i="5"/>
  <c r="L6575" i="5"/>
  <c r="L6572" i="5"/>
  <c r="L6569" i="5"/>
  <c r="L6566" i="5"/>
  <c r="L6563" i="5"/>
  <c r="L6560" i="5"/>
  <c r="L6557" i="5"/>
  <c r="L6554" i="5"/>
  <c r="L6551" i="5"/>
  <c r="L6548" i="5"/>
  <c r="L6545" i="5"/>
  <c r="L6542" i="5"/>
  <c r="L6539" i="5"/>
  <c r="L6536" i="5"/>
  <c r="L6533" i="5"/>
  <c r="L6530" i="5"/>
  <c r="L6527" i="5"/>
  <c r="L6524" i="5"/>
  <c r="L7081" i="5"/>
  <c r="L7074" i="5"/>
  <c r="L7063" i="5"/>
  <c r="L7054" i="5"/>
  <c r="L7045" i="5"/>
  <c r="L7041" i="5"/>
  <c r="L7037" i="5"/>
  <c r="L7033" i="5"/>
  <c r="L7029" i="5"/>
  <c r="L7025" i="5"/>
  <c r="L7021" i="5"/>
  <c r="L7017" i="5"/>
  <c r="L7013" i="5"/>
  <c r="L7009" i="5"/>
  <c r="M7005" i="5"/>
  <c r="M6998" i="5"/>
  <c r="L6995" i="5"/>
  <c r="K6992" i="5"/>
  <c r="K6989" i="5"/>
  <c r="K6986" i="5"/>
  <c r="K6983" i="5"/>
  <c r="K6980" i="5"/>
  <c r="K6977" i="5"/>
  <c r="K6974" i="5"/>
  <c r="K6971" i="5"/>
  <c r="K6968" i="5"/>
  <c r="K6965" i="5"/>
  <c r="K6962" i="5"/>
  <c r="K6959" i="5"/>
  <c r="K6956" i="5"/>
  <c r="K6953" i="5"/>
  <c r="K6950" i="5"/>
  <c r="K6947" i="5"/>
  <c r="K6944" i="5"/>
  <c r="K6941" i="5"/>
  <c r="K6938" i="5"/>
  <c r="K6935" i="5"/>
  <c r="K6932" i="5"/>
  <c r="K6929" i="5"/>
  <c r="K6926" i="5"/>
  <c r="K6923" i="5"/>
  <c r="K6920" i="5"/>
  <c r="K6917" i="5"/>
  <c r="K6914" i="5"/>
  <c r="K6911" i="5"/>
  <c r="K6908" i="5"/>
  <c r="K6905" i="5"/>
  <c r="K6902" i="5"/>
  <c r="K6899" i="5"/>
  <c r="K6896" i="5"/>
  <c r="K6893" i="5"/>
  <c r="K6890" i="5"/>
  <c r="K6887" i="5"/>
  <c r="K6884" i="5"/>
  <c r="K6881" i="5"/>
  <c r="K6878" i="5"/>
  <c r="K6875" i="5"/>
  <c r="K6872" i="5"/>
  <c r="K6869" i="5"/>
  <c r="K6866" i="5"/>
  <c r="K6863" i="5"/>
  <c r="K6860" i="5"/>
  <c r="K6857" i="5"/>
  <c r="K6854" i="5"/>
  <c r="K6851" i="5"/>
  <c r="K6848" i="5"/>
  <c r="K6845" i="5"/>
  <c r="K6842" i="5"/>
  <c r="K6839" i="5"/>
  <c r="K6836" i="5"/>
  <c r="K6833" i="5"/>
  <c r="K6830" i="5"/>
  <c r="K6827" i="5"/>
  <c r="K6824" i="5"/>
  <c r="K6821" i="5"/>
  <c r="K6818" i="5"/>
  <c r="K6815" i="5"/>
  <c r="K6812" i="5"/>
  <c r="K6809" i="5"/>
  <c r="K6806" i="5"/>
  <c r="K6803" i="5"/>
  <c r="K6800" i="5"/>
  <c r="K6797" i="5"/>
  <c r="K6794" i="5"/>
  <c r="K6791" i="5"/>
  <c r="K6788" i="5"/>
  <c r="K6785" i="5"/>
  <c r="K6782" i="5"/>
  <c r="K6779" i="5"/>
  <c r="K6776" i="5"/>
  <c r="K6773" i="5"/>
  <c r="K6770" i="5"/>
  <c r="K6767" i="5"/>
  <c r="K6764" i="5"/>
  <c r="K6761" i="5"/>
  <c r="K6758" i="5"/>
  <c r="K6755" i="5"/>
  <c r="K6752" i="5"/>
  <c r="K6749" i="5"/>
  <c r="K6746" i="5"/>
  <c r="K6743" i="5"/>
  <c r="K6740" i="5"/>
  <c r="K6737" i="5"/>
  <c r="K6734" i="5"/>
  <c r="K6731" i="5"/>
  <c r="K6728" i="5"/>
  <c r="K6725" i="5"/>
  <c r="K6722" i="5"/>
  <c r="K6719" i="5"/>
  <c r="K6716" i="5"/>
  <c r="K6713" i="5"/>
  <c r="K6710" i="5"/>
  <c r="K6707" i="5"/>
  <c r="K6704" i="5"/>
  <c r="K6701" i="5"/>
  <c r="K6698" i="5"/>
  <c r="K6695" i="5"/>
  <c r="K6692" i="5"/>
  <c r="K6689" i="5"/>
  <c r="K6686" i="5"/>
  <c r="K6683" i="5"/>
  <c r="K6680" i="5"/>
  <c r="K6677" i="5"/>
  <c r="K6674" i="5"/>
  <c r="K6671" i="5"/>
  <c r="K6668" i="5"/>
  <c r="K6665" i="5"/>
  <c r="K6662" i="5"/>
  <c r="K6659" i="5"/>
  <c r="K6656" i="5"/>
  <c r="K6653" i="5"/>
  <c r="K6650" i="5"/>
  <c r="K6647" i="5"/>
  <c r="K6644" i="5"/>
  <c r="K6641" i="5"/>
  <c r="K6638" i="5"/>
  <c r="L7095" i="5"/>
  <c r="M7067" i="5"/>
  <c r="M7058" i="5"/>
  <c r="M7049" i="5"/>
  <c r="K7037" i="5"/>
  <c r="K7025" i="5"/>
  <c r="K7013" i="5"/>
  <c r="L7005" i="5"/>
  <c r="M7001" i="5"/>
  <c r="L6998" i="5"/>
  <c r="K6995" i="5"/>
  <c r="L7183" i="5"/>
  <c r="L7174" i="5"/>
  <c r="L7165" i="5"/>
  <c r="L7156" i="5"/>
  <c r="L7147" i="5"/>
  <c r="L7138" i="5"/>
  <c r="L7129" i="5"/>
  <c r="L7120" i="5"/>
  <c r="L7111" i="5"/>
  <c r="L7102" i="5"/>
  <c r="L7087" i="5"/>
  <c r="L7080" i="5"/>
  <c r="K7067" i="5"/>
  <c r="M7062" i="5"/>
  <c r="K7058" i="5"/>
  <c r="M7053" i="5"/>
  <c r="K7049" i="5"/>
  <c r="M7044" i="5"/>
  <c r="M7040" i="5"/>
  <c r="M7032" i="5"/>
  <c r="M7028" i="5"/>
  <c r="M7020" i="5"/>
  <c r="M7016" i="5"/>
  <c r="M7008" i="5"/>
  <c r="L7001" i="5"/>
  <c r="K6998" i="5"/>
  <c r="M6991" i="5"/>
  <c r="M6988" i="5"/>
  <c r="M6985" i="5"/>
  <c r="M6982" i="5"/>
  <c r="M6979" i="5"/>
  <c r="M6976" i="5"/>
  <c r="M6973" i="5"/>
  <c r="M6970" i="5"/>
  <c r="M6967" i="5"/>
  <c r="M6964" i="5"/>
  <c r="M6961" i="5"/>
  <c r="M6958" i="5"/>
  <c r="M6955" i="5"/>
  <c r="M6952" i="5"/>
  <c r="M6949" i="5"/>
  <c r="M6946" i="5"/>
  <c r="M6943" i="5"/>
  <c r="M6940" i="5"/>
  <c r="M6937" i="5"/>
  <c r="M6934" i="5"/>
  <c r="M6931" i="5"/>
  <c r="M6928" i="5"/>
  <c r="M6925" i="5"/>
  <c r="M6922" i="5"/>
  <c r="M6919" i="5"/>
  <c r="M6916" i="5"/>
  <c r="M6913" i="5"/>
  <c r="M6910" i="5"/>
  <c r="M6907" i="5"/>
  <c r="M6904" i="5"/>
  <c r="M6901" i="5"/>
  <c r="M6898" i="5"/>
  <c r="M6895" i="5"/>
  <c r="M6892" i="5"/>
  <c r="M6889" i="5"/>
  <c r="M6886" i="5"/>
  <c r="M6883" i="5"/>
  <c r="M6880" i="5"/>
  <c r="M6877" i="5"/>
  <c r="M6874" i="5"/>
  <c r="M6871" i="5"/>
  <c r="M6868" i="5"/>
  <c r="M6865" i="5"/>
  <c r="M6862" i="5"/>
  <c r="M6859" i="5"/>
  <c r="M6856" i="5"/>
  <c r="M6853" i="5"/>
  <c r="M6850" i="5"/>
  <c r="M6847" i="5"/>
  <c r="M6844" i="5"/>
  <c r="M6841" i="5"/>
  <c r="M6838" i="5"/>
  <c r="M6835" i="5"/>
  <c r="M6832" i="5"/>
  <c r="M6829" i="5"/>
  <c r="M6826" i="5"/>
  <c r="M6823" i="5"/>
  <c r="M6820" i="5"/>
  <c r="M6817" i="5"/>
  <c r="M6814" i="5"/>
  <c r="M6811" i="5"/>
  <c r="M6808" i="5"/>
  <c r="M6805" i="5"/>
  <c r="M6802" i="5"/>
  <c r="M6799" i="5"/>
  <c r="M6796" i="5"/>
  <c r="M6793" i="5"/>
  <c r="M6790" i="5"/>
  <c r="M6787" i="5"/>
  <c r="M6784" i="5"/>
  <c r="M6781" i="5"/>
  <c r="M6778" i="5"/>
  <c r="M6775" i="5"/>
  <c r="M6772" i="5"/>
  <c r="M6769" i="5"/>
  <c r="M6766" i="5"/>
  <c r="M6763" i="5"/>
  <c r="M6760" i="5"/>
  <c r="M6757" i="5"/>
  <c r="M6754" i="5"/>
  <c r="M6751" i="5"/>
  <c r="M6748" i="5"/>
  <c r="M6745" i="5"/>
  <c r="M6742" i="5"/>
  <c r="M6739" i="5"/>
  <c r="M6736" i="5"/>
  <c r="M6733" i="5"/>
  <c r="M6730" i="5"/>
  <c r="M6727" i="5"/>
  <c r="M6724" i="5"/>
  <c r="M6721" i="5"/>
  <c r="M6718" i="5"/>
  <c r="M6715" i="5"/>
  <c r="M6712" i="5"/>
  <c r="M6709" i="5"/>
  <c r="M6706" i="5"/>
  <c r="M6703" i="5"/>
  <c r="M6700" i="5"/>
  <c r="M6697" i="5"/>
  <c r="M6694" i="5"/>
  <c r="M6691" i="5"/>
  <c r="M6688" i="5"/>
  <c r="M6685" i="5"/>
  <c r="M6682" i="5"/>
  <c r="M6679" i="5"/>
  <c r="M6676" i="5"/>
  <c r="L7072" i="5"/>
  <c r="L7062" i="5"/>
  <c r="L7053" i="5"/>
  <c r="L7044" i="5"/>
  <c r="L7040" i="5"/>
  <c r="L7036" i="5"/>
  <c r="L7032" i="5"/>
  <c r="L7028" i="5"/>
  <c r="L7024" i="5"/>
  <c r="L7020" i="5"/>
  <c r="L7016" i="5"/>
  <c r="L7012" i="5"/>
  <c r="L7008" i="5"/>
  <c r="M7004" i="5"/>
  <c r="K7001" i="5"/>
  <c r="M6994" i="5"/>
  <c r="L6991" i="5"/>
  <c r="L6988" i="5"/>
  <c r="L6985" i="5"/>
  <c r="L6982" i="5"/>
  <c r="L6979" i="5"/>
  <c r="L6976" i="5"/>
  <c r="L6973" i="5"/>
  <c r="L6970" i="5"/>
  <c r="L6967" i="5"/>
  <c r="L6964" i="5"/>
  <c r="L6961" i="5"/>
  <c r="L6958" i="5"/>
  <c r="L6955" i="5"/>
  <c r="L6952" i="5"/>
  <c r="L6949" i="5"/>
  <c r="L6946" i="5"/>
  <c r="L6943" i="5"/>
  <c r="L6940" i="5"/>
  <c r="L6937" i="5"/>
  <c r="L6934" i="5"/>
  <c r="L6931" i="5"/>
  <c r="L6928" i="5"/>
  <c r="L6925" i="5"/>
  <c r="L6922" i="5"/>
  <c r="L6919" i="5"/>
  <c r="L6916" i="5"/>
  <c r="L6913" i="5"/>
  <c r="L6910" i="5"/>
  <c r="L6907" i="5"/>
  <c r="L6904" i="5"/>
  <c r="L6901" i="5"/>
  <c r="L6898" i="5"/>
  <c r="L6895" i="5"/>
  <c r="L6892" i="5"/>
  <c r="L6889" i="5"/>
  <c r="L6886" i="5"/>
  <c r="L6883" i="5"/>
  <c r="L6880" i="5"/>
  <c r="L6877" i="5"/>
  <c r="L6874" i="5"/>
  <c r="L6871" i="5"/>
  <c r="L6868" i="5"/>
  <c r="L6865" i="5"/>
  <c r="L6862" i="5"/>
  <c r="L6859" i="5"/>
  <c r="L6856" i="5"/>
  <c r="L6853" i="5"/>
  <c r="L6850" i="5"/>
  <c r="L6847" i="5"/>
  <c r="L6844" i="5"/>
  <c r="L6841" i="5"/>
  <c r="L6838" i="5"/>
  <c r="L6835" i="5"/>
  <c r="L6832" i="5"/>
  <c r="L6829" i="5"/>
  <c r="L6826" i="5"/>
  <c r="L6823" i="5"/>
  <c r="L6820" i="5"/>
  <c r="L6817" i="5"/>
  <c r="L6814" i="5"/>
  <c r="L6811" i="5"/>
  <c r="L6808" i="5"/>
  <c r="L6805" i="5"/>
  <c r="L6802" i="5"/>
  <c r="L6799" i="5"/>
  <c r="L6796" i="5"/>
  <c r="L6793" i="5"/>
  <c r="L6790" i="5"/>
  <c r="L6787" i="5"/>
  <c r="L6784" i="5"/>
  <c r="L6781" i="5"/>
  <c r="L6778" i="5"/>
  <c r="L6775" i="5"/>
  <c r="L6772" i="5"/>
  <c r="L6769" i="5"/>
  <c r="L6766" i="5"/>
  <c r="L6763" i="5"/>
  <c r="L6760" i="5"/>
  <c r="L6757" i="5"/>
  <c r="L6754" i="5"/>
  <c r="L6751" i="5"/>
  <c r="L6748" i="5"/>
  <c r="L6745" i="5"/>
  <c r="L6742" i="5"/>
  <c r="L6739" i="5"/>
  <c r="L6736" i="5"/>
  <c r="L6733" i="5"/>
  <c r="L6730" i="5"/>
  <c r="L6727" i="5"/>
  <c r="L6724" i="5"/>
  <c r="L6721" i="5"/>
  <c r="L6718" i="5"/>
  <c r="L6715" i="5"/>
  <c r="L6712" i="5"/>
  <c r="L6709" i="5"/>
  <c r="L6706" i="5"/>
  <c r="L6703" i="5"/>
  <c r="L6700" i="5"/>
  <c r="L6697" i="5"/>
  <c r="L6694" i="5"/>
  <c r="L6691" i="5"/>
  <c r="L6688" i="5"/>
  <c r="L7093" i="5"/>
  <c r="L7086" i="5"/>
  <c r="L7066" i="5"/>
  <c r="L7057" i="5"/>
  <c r="L7048" i="5"/>
  <c r="K7040" i="5"/>
  <c r="K7028" i="5"/>
  <c r="K7016" i="5"/>
  <c r="L7004" i="5"/>
  <c r="M6997" i="5"/>
  <c r="L6994" i="5"/>
  <c r="K6991" i="5"/>
  <c r="K6988" i="5"/>
  <c r="K6985" i="5"/>
  <c r="K6982" i="5"/>
  <c r="K6979" i="5"/>
  <c r="K6976" i="5"/>
  <c r="K6973" i="5"/>
  <c r="K6970" i="5"/>
  <c r="K6967" i="5"/>
  <c r="K6964" i="5"/>
  <c r="K6961" i="5"/>
  <c r="K6958" i="5"/>
  <c r="K6955" i="5"/>
  <c r="K6952" i="5"/>
  <c r="K6949" i="5"/>
  <c r="K6946" i="5"/>
  <c r="K6943" i="5"/>
  <c r="K6940" i="5"/>
  <c r="K6937" i="5"/>
  <c r="K6934" i="5"/>
  <c r="K6931" i="5"/>
  <c r="K6928" i="5"/>
  <c r="K6925" i="5"/>
  <c r="K6922" i="5"/>
  <c r="K6919" i="5"/>
  <c r="K6916" i="5"/>
  <c r="K6913" i="5"/>
  <c r="K6910" i="5"/>
  <c r="K6907" i="5"/>
  <c r="K6904" i="5"/>
  <c r="K6901" i="5"/>
  <c r="K6898" i="5"/>
  <c r="K6895" i="5"/>
  <c r="K6892" i="5"/>
  <c r="K6889" i="5"/>
  <c r="K6886" i="5"/>
  <c r="K6883" i="5"/>
  <c r="K6880" i="5"/>
  <c r="K6877" i="5"/>
  <c r="K6874" i="5"/>
  <c r="K6871" i="5"/>
  <c r="K6868" i="5"/>
  <c r="K6865" i="5"/>
  <c r="K6862" i="5"/>
  <c r="K6859" i="5"/>
  <c r="K6856" i="5"/>
  <c r="K6853" i="5"/>
  <c r="K6850" i="5"/>
  <c r="K6847" i="5"/>
  <c r="K6844" i="5"/>
  <c r="K6841" i="5"/>
  <c r="K6838" i="5"/>
  <c r="K6835" i="5"/>
  <c r="K6832" i="5"/>
  <c r="K6829" i="5"/>
  <c r="K6826" i="5"/>
  <c r="K6823" i="5"/>
  <c r="K6820" i="5"/>
  <c r="K6817" i="5"/>
  <c r="K6814" i="5"/>
  <c r="K6811" i="5"/>
  <c r="K6808" i="5"/>
  <c r="K6805" i="5"/>
  <c r="K6802" i="5"/>
  <c r="K6799" i="5"/>
  <c r="K6796" i="5"/>
  <c r="K6793" i="5"/>
  <c r="K6790" i="5"/>
  <c r="K6787" i="5"/>
  <c r="K6784" i="5"/>
  <c r="K6781" i="5"/>
  <c r="K6778" i="5"/>
  <c r="K6775" i="5"/>
  <c r="K6772" i="5"/>
  <c r="K6769" i="5"/>
  <c r="K6766" i="5"/>
  <c r="K6763" i="5"/>
  <c r="K6760" i="5"/>
  <c r="K6757" i="5"/>
  <c r="K6754" i="5"/>
  <c r="K6751" i="5"/>
  <c r="K6748" i="5"/>
  <c r="K6745" i="5"/>
  <c r="K6742" i="5"/>
  <c r="K6739" i="5"/>
  <c r="K6736" i="5"/>
  <c r="K6733" i="5"/>
  <c r="K6730" i="5"/>
  <c r="K6727" i="5"/>
  <c r="K6724" i="5"/>
  <c r="K6721" i="5"/>
  <c r="K6718" i="5"/>
  <c r="K6715" i="5"/>
  <c r="K6712" i="5"/>
  <c r="K6709" i="5"/>
  <c r="K6706" i="5"/>
  <c r="K6703" i="5"/>
  <c r="K6700" i="5"/>
  <c r="K6697" i="5"/>
  <c r="K6694" i="5"/>
  <c r="K6691" i="5"/>
  <c r="K6688" i="5"/>
  <c r="K6685" i="5"/>
  <c r="K6682" i="5"/>
  <c r="K6679" i="5"/>
  <c r="K6676" i="5"/>
  <c r="K6673" i="5"/>
  <c r="K6670" i="5"/>
  <c r="K6667" i="5"/>
  <c r="K6664" i="5"/>
  <c r="K6661" i="5"/>
  <c r="K6658" i="5"/>
  <c r="K6655" i="5"/>
  <c r="K6652" i="5"/>
  <c r="K6649" i="5"/>
  <c r="K6646" i="5"/>
  <c r="K6643" i="5"/>
  <c r="K6640" i="5"/>
  <c r="K6637" i="5"/>
  <c r="K6634" i="5"/>
  <c r="K6631" i="5"/>
  <c r="K6628" i="5"/>
  <c r="K6625" i="5"/>
  <c r="K6622" i="5"/>
  <c r="K6619" i="5"/>
  <c r="L7078" i="5"/>
  <c r="L7071" i="5"/>
  <c r="M7061" i="5"/>
  <c r="M7052" i="5"/>
  <c r="M7043" i="5"/>
  <c r="M7035" i="5"/>
  <c r="M7031" i="5"/>
  <c r="M7023" i="5"/>
  <c r="M7019" i="5"/>
  <c r="M7011" i="5"/>
  <c r="M7007" i="5"/>
  <c r="K7004" i="5"/>
  <c r="M7000" i="5"/>
  <c r="L6997" i="5"/>
  <c r="K6994" i="5"/>
  <c r="L7189" i="5"/>
  <c r="L7180" i="5"/>
  <c r="L7171" i="5"/>
  <c r="L7162" i="5"/>
  <c r="L7153" i="5"/>
  <c r="L7144" i="5"/>
  <c r="L7135" i="5"/>
  <c r="L7126" i="5"/>
  <c r="L7117" i="5"/>
  <c r="L7108" i="5"/>
  <c r="L7099" i="5"/>
  <c r="L7092" i="5"/>
  <c r="M7065" i="5"/>
  <c r="K7061" i="5"/>
  <c r="M7056" i="5"/>
  <c r="K7052" i="5"/>
  <c r="M7047" i="5"/>
  <c r="L7043" i="5"/>
  <c r="L7039" i="5"/>
  <c r="L7035" i="5"/>
  <c r="L7031" i="5"/>
  <c r="L7027" i="5"/>
  <c r="L7023" i="5"/>
  <c r="L7019" i="5"/>
  <c r="L7015" i="5"/>
  <c r="L7011" i="5"/>
  <c r="L7007" i="5"/>
  <c r="L7000" i="5"/>
  <c r="K6997" i="5"/>
  <c r="M6990" i="5"/>
  <c r="M6987" i="5"/>
  <c r="M6984" i="5"/>
  <c r="M6981" i="5"/>
  <c r="M6978" i="5"/>
  <c r="M6975" i="5"/>
  <c r="M6972" i="5"/>
  <c r="M6969" i="5"/>
  <c r="M6966" i="5"/>
  <c r="M6963" i="5"/>
  <c r="M6960" i="5"/>
  <c r="M6957" i="5"/>
  <c r="M6954" i="5"/>
  <c r="M6951" i="5"/>
  <c r="M6948" i="5"/>
  <c r="M6945" i="5"/>
  <c r="M6942" i="5"/>
  <c r="M6939" i="5"/>
  <c r="M6936" i="5"/>
  <c r="M6933" i="5"/>
  <c r="M6930" i="5"/>
  <c r="M6927" i="5"/>
  <c r="M6924" i="5"/>
  <c r="M6921" i="5"/>
  <c r="M6918" i="5"/>
  <c r="M6915" i="5"/>
  <c r="M6912" i="5"/>
  <c r="M6909" i="5"/>
  <c r="M6906" i="5"/>
  <c r="M6903" i="5"/>
  <c r="M6900" i="5"/>
  <c r="M6897" i="5"/>
  <c r="M6894" i="5"/>
  <c r="M6891" i="5"/>
  <c r="M6888" i="5"/>
  <c r="M6885" i="5"/>
  <c r="M6882" i="5"/>
  <c r="M6879" i="5"/>
  <c r="M6876" i="5"/>
  <c r="M6873" i="5"/>
  <c r="M6870" i="5"/>
  <c r="M6867" i="5"/>
  <c r="M6864" i="5"/>
  <c r="M6861" i="5"/>
  <c r="M6858" i="5"/>
  <c r="M6855" i="5"/>
  <c r="M6852" i="5"/>
  <c r="M6849" i="5"/>
  <c r="M6846" i="5"/>
  <c r="M6843" i="5"/>
  <c r="M6840" i="5"/>
  <c r="M6837" i="5"/>
  <c r="M6834" i="5"/>
  <c r="M6831" i="5"/>
  <c r="M6828" i="5"/>
  <c r="M6825" i="5"/>
  <c r="M6822" i="5"/>
  <c r="M6819" i="5"/>
  <c r="M6816" i="5"/>
  <c r="M6813" i="5"/>
  <c r="M6810" i="5"/>
  <c r="M6807" i="5"/>
  <c r="M6804" i="5"/>
  <c r="M6801" i="5"/>
  <c r="M6798" i="5"/>
  <c r="M6795" i="5"/>
  <c r="M6792" i="5"/>
  <c r="M6789" i="5"/>
  <c r="M6786" i="5"/>
  <c r="M6783" i="5"/>
  <c r="M6780" i="5"/>
  <c r="M6777" i="5"/>
  <c r="M6774" i="5"/>
  <c r="M6771" i="5"/>
  <c r="M6768" i="5"/>
  <c r="M6765" i="5"/>
  <c r="M6762" i="5"/>
  <c r="M6759" i="5"/>
  <c r="M6756" i="5"/>
  <c r="M6753" i="5"/>
  <c r="M6750" i="5"/>
  <c r="M6747" i="5"/>
  <c r="M6744" i="5"/>
  <c r="M6741" i="5"/>
  <c r="M6738" i="5"/>
  <c r="M6735" i="5"/>
  <c r="M6732" i="5"/>
  <c r="M6729" i="5"/>
  <c r="M6726" i="5"/>
  <c r="M6723" i="5"/>
  <c r="M6720" i="5"/>
  <c r="M6717" i="5"/>
  <c r="M6714" i="5"/>
  <c r="M6711" i="5"/>
  <c r="M6708" i="5"/>
  <c r="M6705" i="5"/>
  <c r="M6702" i="5"/>
  <c r="M6699" i="5"/>
  <c r="M6696" i="5"/>
  <c r="M6693" i="5"/>
  <c r="M6690" i="5"/>
  <c r="M6687" i="5"/>
  <c r="M6684" i="5"/>
  <c r="M6681" i="5"/>
  <c r="M6678" i="5"/>
  <c r="M6675" i="5"/>
  <c r="M6672" i="5"/>
  <c r="M6669" i="5"/>
  <c r="M6666" i="5"/>
  <c r="M6663" i="5"/>
  <c r="M6660" i="5"/>
  <c r="M6657" i="5"/>
  <c r="M6654" i="5"/>
  <c r="M6651" i="5"/>
  <c r="L7084" i="5"/>
  <c r="L7077" i="5"/>
  <c r="M7070" i="5"/>
  <c r="L7065" i="5"/>
  <c r="L7056" i="5"/>
  <c r="L7047" i="5"/>
  <c r="K7043" i="5"/>
  <c r="K7031" i="5"/>
  <c r="K7019" i="5"/>
  <c r="K7007" i="5"/>
  <c r="L7003" i="5"/>
  <c r="K7000" i="5"/>
  <c r="M6993" i="5"/>
  <c r="L6990" i="5"/>
  <c r="L6987" i="5"/>
  <c r="L6984" i="5"/>
  <c r="L6981" i="5"/>
  <c r="L6978" i="5"/>
  <c r="L6975" i="5"/>
  <c r="L6972" i="5"/>
  <c r="L6969" i="5"/>
  <c r="L6966" i="5"/>
  <c r="L6963" i="5"/>
  <c r="L6960" i="5"/>
  <c r="L6957" i="5"/>
  <c r="L6954" i="5"/>
  <c r="L6951" i="5"/>
  <c r="L6948" i="5"/>
  <c r="L6945" i="5"/>
  <c r="L6942" i="5"/>
  <c r="L6939" i="5"/>
  <c r="L6936" i="5"/>
  <c r="L6933" i="5"/>
  <c r="L6930" i="5"/>
  <c r="L6927" i="5"/>
  <c r="L6924" i="5"/>
  <c r="L6921" i="5"/>
  <c r="L6918" i="5"/>
  <c r="L6915" i="5"/>
  <c r="L6912" i="5"/>
  <c r="L6909" i="5"/>
  <c r="L6906" i="5"/>
  <c r="L6903" i="5"/>
  <c r="L6900" i="5"/>
  <c r="L6897" i="5"/>
  <c r="L6894" i="5"/>
  <c r="L6891" i="5"/>
  <c r="L6888" i="5"/>
  <c r="L6885" i="5"/>
  <c r="L6882" i="5"/>
  <c r="L6879" i="5"/>
  <c r="L6876" i="5"/>
  <c r="L6873" i="5"/>
  <c r="L6870" i="5"/>
  <c r="L6867" i="5"/>
  <c r="L6864" i="5"/>
  <c r="L6861" i="5"/>
  <c r="L6858" i="5"/>
  <c r="L6855" i="5"/>
  <c r="L6852" i="5"/>
  <c r="L6849" i="5"/>
  <c r="L6846" i="5"/>
  <c r="L6843" i="5"/>
  <c r="L6840" i="5"/>
  <c r="L6837" i="5"/>
  <c r="L6834" i="5"/>
  <c r="L6831" i="5"/>
  <c r="L6828" i="5"/>
  <c r="L6825" i="5"/>
  <c r="L6822" i="5"/>
  <c r="L6819" i="5"/>
  <c r="L6816" i="5"/>
  <c r="L6813" i="5"/>
  <c r="L6810" i="5"/>
  <c r="L6807" i="5"/>
  <c r="L6804" i="5"/>
  <c r="L6801" i="5"/>
  <c r="L6798" i="5"/>
  <c r="L6795" i="5"/>
  <c r="L6792" i="5"/>
  <c r="L6789" i="5"/>
  <c r="L6786" i="5"/>
  <c r="L6783" i="5"/>
  <c r="L6780" i="5"/>
  <c r="L6777" i="5"/>
  <c r="L6774" i="5"/>
  <c r="L6771" i="5"/>
  <c r="L6768" i="5"/>
  <c r="L6765" i="5"/>
  <c r="L6762" i="5"/>
  <c r="L6759" i="5"/>
  <c r="L6756" i="5"/>
  <c r="L6753" i="5"/>
  <c r="L6750" i="5"/>
  <c r="L6747" i="5"/>
  <c r="L6744" i="5"/>
  <c r="L6741" i="5"/>
  <c r="L6738" i="5"/>
  <c r="L6735" i="5"/>
  <c r="L6732" i="5"/>
  <c r="L6729" i="5"/>
  <c r="L6726" i="5"/>
  <c r="L6723" i="5"/>
  <c r="L6720" i="5"/>
  <c r="L6717" i="5"/>
  <c r="L6714" i="5"/>
  <c r="L6711" i="5"/>
  <c r="L6708" i="5"/>
  <c r="L6705" i="5"/>
  <c r="L6702" i="5"/>
  <c r="L6699" i="5"/>
  <c r="L6696" i="5"/>
  <c r="L6693" i="5"/>
  <c r="L6690" i="5"/>
  <c r="L6687" i="5"/>
  <c r="L6684" i="5"/>
  <c r="L6681" i="5"/>
  <c r="L6678" i="5"/>
  <c r="L6675" i="5"/>
  <c r="L6672" i="5"/>
  <c r="L6669" i="5"/>
  <c r="L6666" i="5"/>
  <c r="L6663" i="5"/>
  <c r="L6660" i="5"/>
  <c r="L7098" i="5"/>
  <c r="L7060" i="5"/>
  <c r="L7051" i="5"/>
  <c r="M7038" i="5"/>
  <c r="M7034" i="5"/>
  <c r="M7026" i="5"/>
  <c r="M7022" i="5"/>
  <c r="M7014" i="5"/>
  <c r="M7010" i="5"/>
  <c r="K7003" i="5"/>
  <c r="M6996" i="5"/>
  <c r="L6993" i="5"/>
  <c r="K6990" i="5"/>
  <c r="K6987" i="5"/>
  <c r="K6984" i="5"/>
  <c r="K6981" i="5"/>
  <c r="K6978" i="5"/>
  <c r="K6975" i="5"/>
  <c r="K6972" i="5"/>
  <c r="K6969" i="5"/>
  <c r="K6966" i="5"/>
  <c r="K6963" i="5"/>
  <c r="K6960" i="5"/>
  <c r="K6957" i="5"/>
  <c r="K6954" i="5"/>
  <c r="K6951" i="5"/>
  <c r="K6948" i="5"/>
  <c r="K6945" i="5"/>
  <c r="K6942" i="5"/>
  <c r="K6939" i="5"/>
  <c r="K6936" i="5"/>
  <c r="K6933" i="5"/>
  <c r="K6930" i="5"/>
  <c r="K6927" i="5"/>
  <c r="K6924" i="5"/>
  <c r="K6921" i="5"/>
  <c r="K6918" i="5"/>
  <c r="K6915" i="5"/>
  <c r="K6912" i="5"/>
  <c r="K6909" i="5"/>
  <c r="K6906" i="5"/>
  <c r="K6903" i="5"/>
  <c r="K6900" i="5"/>
  <c r="K6897" i="5"/>
  <c r="K6894" i="5"/>
  <c r="K6891" i="5"/>
  <c r="K6888" i="5"/>
  <c r="K6885" i="5"/>
  <c r="K6882" i="5"/>
  <c r="K6879" i="5"/>
  <c r="K6876" i="5"/>
  <c r="K6873" i="5"/>
  <c r="K6870" i="5"/>
  <c r="K6867" i="5"/>
  <c r="K6864" i="5"/>
  <c r="K6861" i="5"/>
  <c r="K6858" i="5"/>
  <c r="K6855" i="5"/>
  <c r="K6852" i="5"/>
  <c r="K6849" i="5"/>
  <c r="K6846" i="5"/>
  <c r="K6843" i="5"/>
  <c r="K6840" i="5"/>
  <c r="K6837" i="5"/>
  <c r="K6834" i="5"/>
  <c r="K6831" i="5"/>
  <c r="K6828" i="5"/>
  <c r="K6825" i="5"/>
  <c r="K6822" i="5"/>
  <c r="K6819" i="5"/>
  <c r="K6816" i="5"/>
  <c r="K6813" i="5"/>
  <c r="K6810" i="5"/>
  <c r="K6807" i="5"/>
  <c r="K6804" i="5"/>
  <c r="K6801" i="5"/>
  <c r="K6798" i="5"/>
  <c r="K6795" i="5"/>
  <c r="K6792" i="5"/>
  <c r="K6789" i="5"/>
  <c r="K6786" i="5"/>
  <c r="K6783" i="5"/>
  <c r="K6780" i="5"/>
  <c r="K6777" i="5"/>
  <c r="K6774" i="5"/>
  <c r="K6771" i="5"/>
  <c r="K6768" i="5"/>
  <c r="K6765" i="5"/>
  <c r="K6762" i="5"/>
  <c r="K6759" i="5"/>
  <c r="K6756" i="5"/>
  <c r="K6753" i="5"/>
  <c r="K6750" i="5"/>
  <c r="K6747" i="5"/>
  <c r="K6744" i="5"/>
  <c r="K6741" i="5"/>
  <c r="K6738" i="5"/>
  <c r="K6735" i="5"/>
  <c r="K6732" i="5"/>
  <c r="K6729" i="5"/>
  <c r="K6726" i="5"/>
  <c r="K6723" i="5"/>
  <c r="K6720" i="5"/>
  <c r="K6717" i="5"/>
  <c r="K6714" i="5"/>
  <c r="K6711" i="5"/>
  <c r="K6708" i="5"/>
  <c r="K6705" i="5"/>
  <c r="K6702" i="5"/>
  <c r="K6699" i="5"/>
  <c r="K6696" i="5"/>
  <c r="K6693" i="5"/>
  <c r="K6690" i="5"/>
  <c r="K6687" i="5"/>
  <c r="K6684" i="5"/>
  <c r="K6681" i="5"/>
  <c r="K6678" i="5"/>
  <c r="K6675" i="5"/>
  <c r="K6672" i="5"/>
  <c r="K6669" i="5"/>
  <c r="K6666" i="5"/>
  <c r="K6663" i="5"/>
  <c r="K6660" i="5"/>
  <c r="K6657" i="5"/>
  <c r="K6654" i="5"/>
  <c r="K6651" i="5"/>
  <c r="K6648" i="5"/>
  <c r="K6645" i="5"/>
  <c r="L6667" i="5"/>
  <c r="M6648" i="5"/>
  <c r="K6636" i="5"/>
  <c r="M6632" i="5"/>
  <c r="L6625" i="5"/>
  <c r="M6621" i="5"/>
  <c r="K6618" i="5"/>
  <c r="M6611" i="5"/>
  <c r="K6608" i="5"/>
  <c r="M6601" i="5"/>
  <c r="L6598" i="5"/>
  <c r="K6595" i="5"/>
  <c r="M6588" i="5"/>
  <c r="L6585" i="5"/>
  <c r="K6582" i="5"/>
  <c r="M6575" i="5"/>
  <c r="K6572" i="5"/>
  <c r="M6565" i="5"/>
  <c r="L6562" i="5"/>
  <c r="K6559" i="5"/>
  <c r="M6552" i="5"/>
  <c r="L6549" i="5"/>
  <c r="K6546" i="5"/>
  <c r="M6539" i="5"/>
  <c r="K6536" i="5"/>
  <c r="M6529" i="5"/>
  <c r="L6526" i="5"/>
  <c r="K6523" i="5"/>
  <c r="K6520" i="5"/>
  <c r="K6517" i="5"/>
  <c r="K6514" i="5"/>
  <c r="K6511" i="5"/>
  <c r="K6508" i="5"/>
  <c r="K6505" i="5"/>
  <c r="K6502" i="5"/>
  <c r="K6499" i="5"/>
  <c r="K6496" i="5"/>
  <c r="K6493" i="5"/>
  <c r="K6490" i="5"/>
  <c r="K6487" i="5"/>
  <c r="K6484" i="5"/>
  <c r="K6481" i="5"/>
  <c r="K6478" i="5"/>
  <c r="K6475" i="5"/>
  <c r="K6472" i="5"/>
  <c r="K6469" i="5"/>
  <c r="K6466" i="5"/>
  <c r="K6463" i="5"/>
  <c r="K6460" i="5"/>
  <c r="K6457" i="5"/>
  <c r="K6454" i="5"/>
  <c r="K6451" i="5"/>
  <c r="K6448" i="5"/>
  <c r="K6445" i="5"/>
  <c r="K6442" i="5"/>
  <c r="K6439" i="5"/>
  <c r="K6436" i="5"/>
  <c r="K6433" i="5"/>
  <c r="K6430" i="5"/>
  <c r="K6427" i="5"/>
  <c r="K6424" i="5"/>
  <c r="K6421" i="5"/>
  <c r="K6418" i="5"/>
  <c r="K6415" i="5"/>
  <c r="K6412" i="5"/>
  <c r="K6409" i="5"/>
  <c r="K6406" i="5"/>
  <c r="K6403" i="5"/>
  <c r="K6400" i="5"/>
  <c r="K6397" i="5"/>
  <c r="K6394" i="5"/>
  <c r="K6391" i="5"/>
  <c r="K6388" i="5"/>
  <c r="K6385" i="5"/>
  <c r="K6382" i="5"/>
  <c r="K6379" i="5"/>
  <c r="K6376" i="5"/>
  <c r="K6373" i="5"/>
  <c r="K6370" i="5"/>
  <c r="K6367" i="5"/>
  <c r="K6364" i="5"/>
  <c r="K6361" i="5"/>
  <c r="K6358" i="5"/>
  <c r="K6355" i="5"/>
  <c r="K6352" i="5"/>
  <c r="K6349" i="5"/>
  <c r="K6346" i="5"/>
  <c r="K6343" i="5"/>
  <c r="K6340" i="5"/>
  <c r="K6337" i="5"/>
  <c r="K6334" i="5"/>
  <c r="K6331" i="5"/>
  <c r="K6328" i="5"/>
  <c r="K6325" i="5"/>
  <c r="K6322" i="5"/>
  <c r="K6319" i="5"/>
  <c r="K6316" i="5"/>
  <c r="K6313" i="5"/>
  <c r="K6310" i="5"/>
  <c r="K6307" i="5"/>
  <c r="K6304" i="5"/>
  <c r="K6301" i="5"/>
  <c r="K6298" i="5"/>
  <c r="K6295" i="5"/>
  <c r="K6292" i="5"/>
  <c r="K6289" i="5"/>
  <c r="K6286" i="5"/>
  <c r="K6283" i="5"/>
  <c r="K6280" i="5"/>
  <c r="K6277" i="5"/>
  <c r="K6274" i="5"/>
  <c r="K6271" i="5"/>
  <c r="K6268" i="5"/>
  <c r="K6265" i="5"/>
  <c r="K6262" i="5"/>
  <c r="K6259" i="5"/>
  <c r="K6256" i="5"/>
  <c r="K6253" i="5"/>
  <c r="K6250" i="5"/>
  <c r="K6247" i="5"/>
  <c r="K6244" i="5"/>
  <c r="K6241" i="5"/>
  <c r="K6238" i="5"/>
  <c r="K6235" i="5"/>
  <c r="K6232" i="5"/>
  <c r="K6229" i="5"/>
  <c r="K6226" i="5"/>
  <c r="K6223" i="5"/>
  <c r="K6220" i="5"/>
  <c r="K6217" i="5"/>
  <c r="K6214" i="5"/>
  <c r="K6211" i="5"/>
  <c r="K6208" i="5"/>
  <c r="K6205" i="5"/>
  <c r="K6202" i="5"/>
  <c r="K6199" i="5"/>
  <c r="K6196" i="5"/>
  <c r="K6193" i="5"/>
  <c r="K6190" i="5"/>
  <c r="K6187" i="5"/>
  <c r="K6184" i="5"/>
  <c r="K6181" i="5"/>
  <c r="K6178" i="5"/>
  <c r="K6175" i="5"/>
  <c r="K6172" i="5"/>
  <c r="K6169" i="5"/>
  <c r="K6166" i="5"/>
  <c r="K6163" i="5"/>
  <c r="K6160" i="5"/>
  <c r="K6157" i="5"/>
  <c r="K6154" i="5"/>
  <c r="K6151" i="5"/>
  <c r="K6148" i="5"/>
  <c r="K6145" i="5"/>
  <c r="K6142" i="5"/>
  <c r="K6139" i="5"/>
  <c r="K6136" i="5"/>
  <c r="K6133" i="5"/>
  <c r="K6130" i="5"/>
  <c r="K6127" i="5"/>
  <c r="K6124" i="5"/>
  <c r="K6121" i="5"/>
  <c r="K6118" i="5"/>
  <c r="K6115" i="5"/>
  <c r="K6112" i="5"/>
  <c r="K6109" i="5"/>
  <c r="K6106" i="5"/>
  <c r="K6103" i="5"/>
  <c r="K6100" i="5"/>
  <c r="L6682" i="5"/>
  <c r="M6673" i="5"/>
  <c r="L6648" i="5"/>
  <c r="M6643" i="5"/>
  <c r="M6639" i="5"/>
  <c r="K6632" i="5"/>
  <c r="M6628" i="5"/>
  <c r="L6621" i="5"/>
  <c r="M6614" i="5"/>
  <c r="K6611" i="5"/>
  <c r="M6604" i="5"/>
  <c r="L6601" i="5"/>
  <c r="K6598" i="5"/>
  <c r="M6591" i="5"/>
  <c r="L6588" i="5"/>
  <c r="K6585" i="5"/>
  <c r="M6578" i="5"/>
  <c r="K6575" i="5"/>
  <c r="M6568" i="5"/>
  <c r="L6565" i="5"/>
  <c r="K6562" i="5"/>
  <c r="M6555" i="5"/>
  <c r="L6552" i="5"/>
  <c r="K6549" i="5"/>
  <c r="M6542" i="5"/>
  <c r="K6539" i="5"/>
  <c r="M6532" i="5"/>
  <c r="L6529" i="5"/>
  <c r="K6526" i="5"/>
  <c r="L6673" i="5"/>
  <c r="M6658" i="5"/>
  <c r="M6652" i="5"/>
  <c r="L6643" i="5"/>
  <c r="L6639" i="5"/>
  <c r="M6635" i="5"/>
  <c r="L6628" i="5"/>
  <c r="M6624" i="5"/>
  <c r="K6621" i="5"/>
  <c r="M6617" i="5"/>
  <c r="K6614" i="5"/>
  <c r="M6607" i="5"/>
  <c r="L6604" i="5"/>
  <c r="K6601" i="5"/>
  <c r="M6594" i="5"/>
  <c r="L6591" i="5"/>
  <c r="K6588" i="5"/>
  <c r="M6581" i="5"/>
  <c r="K6578" i="5"/>
  <c r="M6571" i="5"/>
  <c r="L6568" i="5"/>
  <c r="K6565" i="5"/>
  <c r="M6558" i="5"/>
  <c r="L6555" i="5"/>
  <c r="K6552" i="5"/>
  <c r="M6545" i="5"/>
  <c r="K6542" i="5"/>
  <c r="M6535" i="5"/>
  <c r="L6532" i="5"/>
  <c r="K6529" i="5"/>
  <c r="M6522" i="5"/>
  <c r="M6519" i="5"/>
  <c r="M6516" i="5"/>
  <c r="M6513" i="5"/>
  <c r="M6510" i="5"/>
  <c r="M6507" i="5"/>
  <c r="M6504" i="5"/>
  <c r="M6501" i="5"/>
  <c r="M6498" i="5"/>
  <c r="M6495" i="5"/>
  <c r="M6492" i="5"/>
  <c r="M6489" i="5"/>
  <c r="M6486" i="5"/>
  <c r="M6483" i="5"/>
  <c r="M6480" i="5"/>
  <c r="M6477" i="5"/>
  <c r="M6474" i="5"/>
  <c r="M6471" i="5"/>
  <c r="M6468" i="5"/>
  <c r="M6465" i="5"/>
  <c r="M6462" i="5"/>
  <c r="M6459" i="5"/>
  <c r="M6456" i="5"/>
  <c r="M6453" i="5"/>
  <c r="M6450" i="5"/>
  <c r="M6447" i="5"/>
  <c r="M6444" i="5"/>
  <c r="M6441" i="5"/>
  <c r="M6438" i="5"/>
  <c r="M6435" i="5"/>
  <c r="M6432" i="5"/>
  <c r="M6429" i="5"/>
  <c r="M6426" i="5"/>
  <c r="M6423" i="5"/>
  <c r="M6420" i="5"/>
  <c r="M6417" i="5"/>
  <c r="M6414" i="5"/>
  <c r="M6411" i="5"/>
  <c r="M6408" i="5"/>
  <c r="M6405" i="5"/>
  <c r="M6402" i="5"/>
  <c r="M6399" i="5"/>
  <c r="M6396" i="5"/>
  <c r="M6393" i="5"/>
  <c r="M6390" i="5"/>
  <c r="M6387" i="5"/>
  <c r="M6384" i="5"/>
  <c r="M6381" i="5"/>
  <c r="M6378" i="5"/>
  <c r="M6375" i="5"/>
  <c r="M6372" i="5"/>
  <c r="M6369" i="5"/>
  <c r="M6366" i="5"/>
  <c r="M6363" i="5"/>
  <c r="M6360" i="5"/>
  <c r="M6357" i="5"/>
  <c r="M6354" i="5"/>
  <c r="M6351" i="5"/>
  <c r="M6348" i="5"/>
  <c r="M6345" i="5"/>
  <c r="M6342" i="5"/>
  <c r="M6339" i="5"/>
  <c r="M6336" i="5"/>
  <c r="M6333" i="5"/>
  <c r="M6330" i="5"/>
  <c r="M6327" i="5"/>
  <c r="M6324" i="5"/>
  <c r="M6321" i="5"/>
  <c r="M6318" i="5"/>
  <c r="M6315" i="5"/>
  <c r="M6312" i="5"/>
  <c r="M6309" i="5"/>
  <c r="M6306" i="5"/>
  <c r="M6303" i="5"/>
  <c r="M6300" i="5"/>
  <c r="M6297" i="5"/>
  <c r="M6294" i="5"/>
  <c r="M6291" i="5"/>
  <c r="M6288" i="5"/>
  <c r="M6285" i="5"/>
  <c r="M6282" i="5"/>
  <c r="M6279" i="5"/>
  <c r="M6276" i="5"/>
  <c r="M6273" i="5"/>
  <c r="M6270" i="5"/>
  <c r="M6267" i="5"/>
  <c r="M6264" i="5"/>
  <c r="M6261" i="5"/>
  <c r="M6258" i="5"/>
  <c r="M6255" i="5"/>
  <c r="M6252" i="5"/>
  <c r="M6249" i="5"/>
  <c r="M6246" i="5"/>
  <c r="M6243" i="5"/>
  <c r="M6240" i="5"/>
  <c r="M6237" i="5"/>
  <c r="M6234" i="5"/>
  <c r="M6231" i="5"/>
  <c r="M6228" i="5"/>
  <c r="M6225" i="5"/>
  <c r="M6222" i="5"/>
  <c r="M6219" i="5"/>
  <c r="M6216" i="5"/>
  <c r="M6213" i="5"/>
  <c r="M6210" i="5"/>
  <c r="M6207" i="5"/>
  <c r="M6204" i="5"/>
  <c r="M6201" i="5"/>
  <c r="M6198" i="5"/>
  <c r="M6195" i="5"/>
  <c r="M6192" i="5"/>
  <c r="M6189" i="5"/>
  <c r="M6186" i="5"/>
  <c r="M6183" i="5"/>
  <c r="M6180" i="5"/>
  <c r="M6177" i="5"/>
  <c r="M6174" i="5"/>
  <c r="M6171" i="5"/>
  <c r="M6168" i="5"/>
  <c r="M6165" i="5"/>
  <c r="M6162" i="5"/>
  <c r="M6159" i="5"/>
  <c r="M6156" i="5"/>
  <c r="M6153" i="5"/>
  <c r="M6150" i="5"/>
  <c r="M6147" i="5"/>
  <c r="M6144" i="5"/>
  <c r="M6141" i="5"/>
  <c r="M6138" i="5"/>
  <c r="M6135" i="5"/>
  <c r="M6132" i="5"/>
  <c r="M6129" i="5"/>
  <c r="M6126" i="5"/>
  <c r="M6123" i="5"/>
  <c r="M6120" i="5"/>
  <c r="M6117" i="5"/>
  <c r="M6114" i="5"/>
  <c r="M6111" i="5"/>
  <c r="M6108" i="5"/>
  <c r="M6105" i="5"/>
  <c r="M6102" i="5"/>
  <c r="M6099" i="5"/>
  <c r="M6096" i="5"/>
  <c r="M6093" i="5"/>
  <c r="M6090" i="5"/>
  <c r="M6087" i="5"/>
  <c r="M6084" i="5"/>
  <c r="M6081" i="5"/>
  <c r="M6078" i="5"/>
  <c r="M6075" i="5"/>
  <c r="M6072" i="5"/>
  <c r="M6069" i="5"/>
  <c r="M6066" i="5"/>
  <c r="M6063" i="5"/>
  <c r="M6060" i="5"/>
  <c r="M6057" i="5"/>
  <c r="M6054" i="5"/>
  <c r="M6051" i="5"/>
  <c r="M6048" i="5"/>
  <c r="M6045" i="5"/>
  <c r="M6042" i="5"/>
  <c r="L6658" i="5"/>
  <c r="L6652" i="5"/>
  <c r="M6647" i="5"/>
  <c r="K6639" i="5"/>
  <c r="K6635" i="5"/>
  <c r="M6631" i="5"/>
  <c r="L6624" i="5"/>
  <c r="K6617" i="5"/>
  <c r="M6610" i="5"/>
  <c r="L6607" i="5"/>
  <c r="K6604" i="5"/>
  <c r="M6597" i="5"/>
  <c r="L6594" i="5"/>
  <c r="K6591" i="5"/>
  <c r="M6584" i="5"/>
  <c r="K6581" i="5"/>
  <c r="M6574" i="5"/>
  <c r="L6571" i="5"/>
  <c r="K6568" i="5"/>
  <c r="M6561" i="5"/>
  <c r="L6558" i="5"/>
  <c r="K6555" i="5"/>
  <c r="M6548" i="5"/>
  <c r="K6545" i="5"/>
  <c r="M6538" i="5"/>
  <c r="L6535" i="5"/>
  <c r="K6532" i="5"/>
  <c r="M6525" i="5"/>
  <c r="L6522" i="5"/>
  <c r="L6519" i="5"/>
  <c r="L6516" i="5"/>
  <c r="L6513" i="5"/>
  <c r="L6510" i="5"/>
  <c r="L6507" i="5"/>
  <c r="L6504" i="5"/>
  <c r="L6501" i="5"/>
  <c r="L6498" i="5"/>
  <c r="L6495" i="5"/>
  <c r="L6492" i="5"/>
  <c r="L6489" i="5"/>
  <c r="L6486" i="5"/>
  <c r="L6483" i="5"/>
  <c r="L6480" i="5"/>
  <c r="L6477" i="5"/>
  <c r="L6474" i="5"/>
  <c r="L6471" i="5"/>
  <c r="L6468" i="5"/>
  <c r="L6465" i="5"/>
  <c r="L6462" i="5"/>
  <c r="L6459" i="5"/>
  <c r="L6456" i="5"/>
  <c r="L6453" i="5"/>
  <c r="L6450" i="5"/>
  <c r="L6447" i="5"/>
  <c r="L6444" i="5"/>
  <c r="L6441" i="5"/>
  <c r="L6438" i="5"/>
  <c r="L6435" i="5"/>
  <c r="L6432" i="5"/>
  <c r="L6429" i="5"/>
  <c r="L6426" i="5"/>
  <c r="L6423" i="5"/>
  <c r="L6420" i="5"/>
  <c r="L6417" i="5"/>
  <c r="L6414" i="5"/>
  <c r="L6411" i="5"/>
  <c r="L6408" i="5"/>
  <c r="L6405" i="5"/>
  <c r="L6402" i="5"/>
  <c r="L6399" i="5"/>
  <c r="L6396" i="5"/>
  <c r="L6393" i="5"/>
  <c r="L6390" i="5"/>
  <c r="L6387" i="5"/>
  <c r="L6384" i="5"/>
  <c r="L6381" i="5"/>
  <c r="L6378" i="5"/>
  <c r="L6375" i="5"/>
  <c r="L6372" i="5"/>
  <c r="L6369" i="5"/>
  <c r="L6366" i="5"/>
  <c r="L6363" i="5"/>
  <c r="L6360" i="5"/>
  <c r="L6357" i="5"/>
  <c r="L6354" i="5"/>
  <c r="L6351" i="5"/>
  <c r="L6348" i="5"/>
  <c r="L6345" i="5"/>
  <c r="L6342" i="5"/>
  <c r="L6339" i="5"/>
  <c r="L6336" i="5"/>
  <c r="L6333" i="5"/>
  <c r="L6330" i="5"/>
  <c r="L6327" i="5"/>
  <c r="L6324" i="5"/>
  <c r="L6321" i="5"/>
  <c r="L6318" i="5"/>
  <c r="L6315" i="5"/>
  <c r="L6312" i="5"/>
  <c r="L6309" i="5"/>
  <c r="L6306" i="5"/>
  <c r="L6303" i="5"/>
  <c r="L6300" i="5"/>
  <c r="L6297" i="5"/>
  <c r="L6294" i="5"/>
  <c r="L6291" i="5"/>
  <c r="L6288" i="5"/>
  <c r="L6285" i="5"/>
  <c r="L6282" i="5"/>
  <c r="L6279" i="5"/>
  <c r="L6276" i="5"/>
  <c r="L6273" i="5"/>
  <c r="L6270" i="5"/>
  <c r="L6267" i="5"/>
  <c r="L6264" i="5"/>
  <c r="L6261" i="5"/>
  <c r="L6258" i="5"/>
  <c r="L6255" i="5"/>
  <c r="L6252" i="5"/>
  <c r="L6249" i="5"/>
  <c r="L6246" i="5"/>
  <c r="L6243" i="5"/>
  <c r="L6240" i="5"/>
  <c r="L6237" i="5"/>
  <c r="L6234" i="5"/>
  <c r="L6231" i="5"/>
  <c r="L6228" i="5"/>
  <c r="L6225" i="5"/>
  <c r="L6222" i="5"/>
  <c r="L6219" i="5"/>
  <c r="L6216" i="5"/>
  <c r="L6213" i="5"/>
  <c r="L6210" i="5"/>
  <c r="L6207" i="5"/>
  <c r="L6204" i="5"/>
  <c r="L6201" i="5"/>
  <c r="L6198" i="5"/>
  <c r="L6195" i="5"/>
  <c r="L6192" i="5"/>
  <c r="L6189" i="5"/>
  <c r="L6186" i="5"/>
  <c r="L6183" i="5"/>
  <c r="L6180" i="5"/>
  <c r="L6177" i="5"/>
  <c r="L6174" i="5"/>
  <c r="L6171" i="5"/>
  <c r="L6168" i="5"/>
  <c r="L6165" i="5"/>
  <c r="L6162" i="5"/>
  <c r="L6159" i="5"/>
  <c r="L6156" i="5"/>
  <c r="L6153" i="5"/>
  <c r="L6150" i="5"/>
  <c r="L6147" i="5"/>
  <c r="L6144" i="5"/>
  <c r="L6141" i="5"/>
  <c r="L6138" i="5"/>
  <c r="L6135" i="5"/>
  <c r="L6132" i="5"/>
  <c r="L6129" i="5"/>
  <c r="L6126" i="5"/>
  <c r="L6123" i="5"/>
  <c r="L6120" i="5"/>
  <c r="L6117" i="5"/>
  <c r="L6114" i="5"/>
  <c r="L6111" i="5"/>
  <c r="L6108" i="5"/>
  <c r="L6105" i="5"/>
  <c r="L6102" i="5"/>
  <c r="L6099" i="5"/>
  <c r="M6664" i="5"/>
  <c r="M6642" i="5"/>
  <c r="L6631" i="5"/>
  <c r="M6627" i="5"/>
  <c r="K6624" i="5"/>
  <c r="M6620" i="5"/>
  <c r="M6613" i="5"/>
  <c r="L6610" i="5"/>
  <c r="K6607" i="5"/>
  <c r="M6600" i="5"/>
  <c r="L6597" i="5"/>
  <c r="K6594" i="5"/>
  <c r="M6587" i="5"/>
  <c r="K6584" i="5"/>
  <c r="M6577" i="5"/>
  <c r="L6574" i="5"/>
  <c r="K6571" i="5"/>
  <c r="M6564" i="5"/>
  <c r="L6561" i="5"/>
  <c r="K6558" i="5"/>
  <c r="M6551" i="5"/>
  <c r="K6548" i="5"/>
  <c r="M6541" i="5"/>
  <c r="L6538" i="5"/>
  <c r="K6535" i="5"/>
  <c r="M6528" i="5"/>
  <c r="L6525" i="5"/>
  <c r="K6522" i="5"/>
  <c r="K6519" i="5"/>
  <c r="K6516" i="5"/>
  <c r="K6513" i="5"/>
  <c r="K6510" i="5"/>
  <c r="K6507" i="5"/>
  <c r="K6504" i="5"/>
  <c r="K6501" i="5"/>
  <c r="K6498" i="5"/>
  <c r="K6495" i="5"/>
  <c r="K6492" i="5"/>
  <c r="K6489" i="5"/>
  <c r="K6486" i="5"/>
  <c r="K6483" i="5"/>
  <c r="K6480" i="5"/>
  <c r="K6477" i="5"/>
  <c r="K6474" i="5"/>
  <c r="K6471" i="5"/>
  <c r="K6468" i="5"/>
  <c r="K6465" i="5"/>
  <c r="K6462" i="5"/>
  <c r="K6459" i="5"/>
  <c r="K6456" i="5"/>
  <c r="K6453" i="5"/>
  <c r="K6450" i="5"/>
  <c r="K6447" i="5"/>
  <c r="K6444" i="5"/>
  <c r="K6441" i="5"/>
  <c r="K6438" i="5"/>
  <c r="K6435" i="5"/>
  <c r="K6432" i="5"/>
  <c r="K6429" i="5"/>
  <c r="K6426" i="5"/>
  <c r="K6423" i="5"/>
  <c r="K6420" i="5"/>
  <c r="K6417" i="5"/>
  <c r="K6414" i="5"/>
  <c r="K6411" i="5"/>
  <c r="K6408" i="5"/>
  <c r="K6405" i="5"/>
  <c r="K6402" i="5"/>
  <c r="K6399" i="5"/>
  <c r="K6396" i="5"/>
  <c r="K6393" i="5"/>
  <c r="K6390" i="5"/>
  <c r="K6387" i="5"/>
  <c r="K6384" i="5"/>
  <c r="K6381" i="5"/>
  <c r="K6378" i="5"/>
  <c r="K6375" i="5"/>
  <c r="K6372" i="5"/>
  <c r="K6369" i="5"/>
  <c r="K6366" i="5"/>
  <c r="K6363" i="5"/>
  <c r="K6360" i="5"/>
  <c r="K6357" i="5"/>
  <c r="K6354" i="5"/>
  <c r="K6351" i="5"/>
  <c r="K6348" i="5"/>
  <c r="K6345" i="5"/>
  <c r="K6342" i="5"/>
  <c r="K6339" i="5"/>
  <c r="K6336" i="5"/>
  <c r="K6333" i="5"/>
  <c r="K6330" i="5"/>
  <c r="K6327" i="5"/>
  <c r="K6324" i="5"/>
  <c r="K6321" i="5"/>
  <c r="K6318" i="5"/>
  <c r="K6315" i="5"/>
  <c r="K6312" i="5"/>
  <c r="K6309" i="5"/>
  <c r="K6306" i="5"/>
  <c r="K6303" i="5"/>
  <c r="K6300" i="5"/>
  <c r="K6297" i="5"/>
  <c r="K6294" i="5"/>
  <c r="K6291" i="5"/>
  <c r="K6288" i="5"/>
  <c r="K6285" i="5"/>
  <c r="K6282" i="5"/>
  <c r="K6279" i="5"/>
  <c r="K6276" i="5"/>
  <c r="K6273" i="5"/>
  <c r="K6270" i="5"/>
  <c r="K6267" i="5"/>
  <c r="K6264" i="5"/>
  <c r="K6261" i="5"/>
  <c r="K6258" i="5"/>
  <c r="K6255" i="5"/>
  <c r="K6252" i="5"/>
  <c r="K6249" i="5"/>
  <c r="K6246" i="5"/>
  <c r="K6243" i="5"/>
  <c r="K6240" i="5"/>
  <c r="K6237" i="5"/>
  <c r="K6234" i="5"/>
  <c r="K6231" i="5"/>
  <c r="K6228" i="5"/>
  <c r="K6225" i="5"/>
  <c r="K6222" i="5"/>
  <c r="K6219" i="5"/>
  <c r="K6216" i="5"/>
  <c r="K6213" i="5"/>
  <c r="K6210" i="5"/>
  <c r="K6207" i="5"/>
  <c r="K6204" i="5"/>
  <c r="K6201" i="5"/>
  <c r="K6198" i="5"/>
  <c r="K6195" i="5"/>
  <c r="K6192" i="5"/>
  <c r="K6189" i="5"/>
  <c r="K6186" i="5"/>
  <c r="K6183" i="5"/>
  <c r="K6180" i="5"/>
  <c r="K6177" i="5"/>
  <c r="K6174" i="5"/>
  <c r="K6171" i="5"/>
  <c r="K6168" i="5"/>
  <c r="K6165" i="5"/>
  <c r="K6162" i="5"/>
  <c r="K6159" i="5"/>
  <c r="K6156" i="5"/>
  <c r="K6153" i="5"/>
  <c r="L6679" i="5"/>
  <c r="L6664" i="5"/>
  <c r="L6657" i="5"/>
  <c r="L6651" i="5"/>
  <c r="M6646" i="5"/>
  <c r="L6642" i="5"/>
  <c r="M6638" i="5"/>
  <c r="M6634" i="5"/>
  <c r="L6627" i="5"/>
  <c r="K6620" i="5"/>
  <c r="M6616" i="5"/>
  <c r="L6613" i="5"/>
  <c r="K6610" i="5"/>
  <c r="M6603" i="5"/>
  <c r="L6600" i="5"/>
  <c r="K6597" i="5"/>
  <c r="M6590" i="5"/>
  <c r="K6587" i="5"/>
  <c r="M6580" i="5"/>
  <c r="L6577" i="5"/>
  <c r="K6574" i="5"/>
  <c r="M6567" i="5"/>
  <c r="L6564" i="5"/>
  <c r="K6561" i="5"/>
  <c r="M6554" i="5"/>
  <c r="K6551" i="5"/>
  <c r="M6544" i="5"/>
  <c r="L6541" i="5"/>
  <c r="K6538" i="5"/>
  <c r="M6531" i="5"/>
  <c r="L6528" i="5"/>
  <c r="K6525" i="5"/>
  <c r="M6670" i="5"/>
  <c r="L6646" i="5"/>
  <c r="K6642" i="5"/>
  <c r="L6634" i="5"/>
  <c r="M6630" i="5"/>
  <c r="K6627" i="5"/>
  <c r="M6623" i="5"/>
  <c r="L6616" i="5"/>
  <c r="K6613" i="5"/>
  <c r="M6606" i="5"/>
  <c r="L6603" i="5"/>
  <c r="K6600" i="5"/>
  <c r="M6593" i="5"/>
  <c r="K6590" i="5"/>
  <c r="M6583" i="5"/>
  <c r="L6580" i="5"/>
  <c r="K6577" i="5"/>
  <c r="M6570" i="5"/>
  <c r="L6567" i="5"/>
  <c r="K6564" i="5"/>
  <c r="M6557" i="5"/>
  <c r="K6554" i="5"/>
  <c r="M6547" i="5"/>
  <c r="L6544" i="5"/>
  <c r="K6541" i="5"/>
  <c r="M6534" i="5"/>
  <c r="L6531" i="5"/>
  <c r="K6528" i="5"/>
  <c r="M6521" i="5"/>
  <c r="M6518" i="5"/>
  <c r="M6515" i="5"/>
  <c r="M6512" i="5"/>
  <c r="M6509" i="5"/>
  <c r="M6506" i="5"/>
  <c r="M6503" i="5"/>
  <c r="M6500" i="5"/>
  <c r="M6497" i="5"/>
  <c r="M6494" i="5"/>
  <c r="M6491" i="5"/>
  <c r="M6488" i="5"/>
  <c r="M6485" i="5"/>
  <c r="M6482" i="5"/>
  <c r="M6479" i="5"/>
  <c r="M6476" i="5"/>
  <c r="M6473" i="5"/>
  <c r="M6470" i="5"/>
  <c r="M6467" i="5"/>
  <c r="M6464" i="5"/>
  <c r="M6461" i="5"/>
  <c r="M6458" i="5"/>
  <c r="M6455" i="5"/>
  <c r="M6452" i="5"/>
  <c r="M6449" i="5"/>
  <c r="M6446" i="5"/>
  <c r="M6443" i="5"/>
  <c r="M6440" i="5"/>
  <c r="M6437" i="5"/>
  <c r="M6434" i="5"/>
  <c r="M6431" i="5"/>
  <c r="M6428" i="5"/>
  <c r="M6425" i="5"/>
  <c r="M6422" i="5"/>
  <c r="M6419" i="5"/>
  <c r="M6416" i="5"/>
  <c r="M6413" i="5"/>
  <c r="M6410" i="5"/>
  <c r="M6407" i="5"/>
  <c r="M6404" i="5"/>
  <c r="M6401" i="5"/>
  <c r="M6398" i="5"/>
  <c r="M6395" i="5"/>
  <c r="M6392" i="5"/>
  <c r="M6389" i="5"/>
  <c r="M6386" i="5"/>
  <c r="M6383" i="5"/>
  <c r="M6380" i="5"/>
  <c r="M6377" i="5"/>
  <c r="M6374" i="5"/>
  <c r="M6371" i="5"/>
  <c r="M6368" i="5"/>
  <c r="M6365" i="5"/>
  <c r="M6362" i="5"/>
  <c r="M6359" i="5"/>
  <c r="M6356" i="5"/>
  <c r="M6353" i="5"/>
  <c r="M6350" i="5"/>
  <c r="M6347" i="5"/>
  <c r="M6344" i="5"/>
  <c r="M6341" i="5"/>
  <c r="M6338" i="5"/>
  <c r="M6335" i="5"/>
  <c r="M6332" i="5"/>
  <c r="M6329" i="5"/>
  <c r="M6326" i="5"/>
  <c r="M6323" i="5"/>
  <c r="M6320" i="5"/>
  <c r="M6317" i="5"/>
  <c r="M6314" i="5"/>
  <c r="M6311" i="5"/>
  <c r="M6308" i="5"/>
  <c r="M6305" i="5"/>
  <c r="M6302" i="5"/>
  <c r="M6299" i="5"/>
  <c r="M6296" i="5"/>
  <c r="M6293" i="5"/>
  <c r="M6290" i="5"/>
  <c r="M6287" i="5"/>
  <c r="M6284" i="5"/>
  <c r="M6281" i="5"/>
  <c r="M6278" i="5"/>
  <c r="M6275" i="5"/>
  <c r="M6272" i="5"/>
  <c r="M6269" i="5"/>
  <c r="M6266" i="5"/>
  <c r="M6263" i="5"/>
  <c r="M6260" i="5"/>
  <c r="M6257" i="5"/>
  <c r="M6254" i="5"/>
  <c r="M6251" i="5"/>
  <c r="M6248" i="5"/>
  <c r="M6245" i="5"/>
  <c r="M6242" i="5"/>
  <c r="M6239" i="5"/>
  <c r="M6236" i="5"/>
  <c r="M6233" i="5"/>
  <c r="M6230" i="5"/>
  <c r="M6227" i="5"/>
  <c r="M6224" i="5"/>
  <c r="M6221" i="5"/>
  <c r="M6218" i="5"/>
  <c r="M6215" i="5"/>
  <c r="M6212" i="5"/>
  <c r="M6209" i="5"/>
  <c r="M6206" i="5"/>
  <c r="M6203" i="5"/>
  <c r="M6200" i="5"/>
  <c r="M6197" i="5"/>
  <c r="M6194" i="5"/>
  <c r="M6191" i="5"/>
  <c r="M6188" i="5"/>
  <c r="M6185" i="5"/>
  <c r="M6182" i="5"/>
  <c r="M6179" i="5"/>
  <c r="M6176" i="5"/>
  <c r="M6173" i="5"/>
  <c r="M6170" i="5"/>
  <c r="M6167" i="5"/>
  <c r="M6164" i="5"/>
  <c r="M6161" i="5"/>
  <c r="M6158" i="5"/>
  <c r="M6155" i="5"/>
  <c r="M6152" i="5"/>
  <c r="M6149" i="5"/>
  <c r="M6146" i="5"/>
  <c r="M6143" i="5"/>
  <c r="M6140" i="5"/>
  <c r="M6137" i="5"/>
  <c r="M6134" i="5"/>
  <c r="M6131" i="5"/>
  <c r="M6128" i="5"/>
  <c r="M6125" i="5"/>
  <c r="M6122" i="5"/>
  <c r="M6119" i="5"/>
  <c r="M6116" i="5"/>
  <c r="M6113" i="5"/>
  <c r="M6110" i="5"/>
  <c r="M6107" i="5"/>
  <c r="M6104" i="5"/>
  <c r="M6101" i="5"/>
  <c r="M6098" i="5"/>
  <c r="M6095" i="5"/>
  <c r="M6092" i="5"/>
  <c r="L6670" i="5"/>
  <c r="M6650" i="5"/>
  <c r="M6637" i="5"/>
  <c r="L6630" i="5"/>
  <c r="K6623" i="5"/>
  <c r="M6619" i="5"/>
  <c r="K6616" i="5"/>
  <c r="M6609" i="5"/>
  <c r="L6606" i="5"/>
  <c r="K6603" i="5"/>
  <c r="M6596" i="5"/>
  <c r="K6593" i="5"/>
  <c r="M6586" i="5"/>
  <c r="L6583" i="5"/>
  <c r="K6580" i="5"/>
  <c r="M6573" i="5"/>
  <c r="L6570" i="5"/>
  <c r="K6567" i="5"/>
  <c r="M6560" i="5"/>
  <c r="K6557" i="5"/>
  <c r="M6550" i="5"/>
  <c r="L6547" i="5"/>
  <c r="K6544" i="5"/>
  <c r="M6537" i="5"/>
  <c r="L6534" i="5"/>
  <c r="K6531" i="5"/>
  <c r="M6524" i="5"/>
  <c r="L6521" i="5"/>
  <c r="L6518" i="5"/>
  <c r="L6515" i="5"/>
  <c r="L6512" i="5"/>
  <c r="L6509" i="5"/>
  <c r="L6506" i="5"/>
  <c r="L6503" i="5"/>
  <c r="L6500" i="5"/>
  <c r="L6497" i="5"/>
  <c r="L6494" i="5"/>
  <c r="L6491" i="5"/>
  <c r="L6488" i="5"/>
  <c r="L6485" i="5"/>
  <c r="L6482" i="5"/>
  <c r="L6479" i="5"/>
  <c r="L6476" i="5"/>
  <c r="L6473" i="5"/>
  <c r="L6470" i="5"/>
  <c r="L6467" i="5"/>
  <c r="L6464" i="5"/>
  <c r="L6461" i="5"/>
  <c r="L6458" i="5"/>
  <c r="L6455" i="5"/>
  <c r="L6452" i="5"/>
  <c r="L6449" i="5"/>
  <c r="L6446" i="5"/>
  <c r="L6443" i="5"/>
  <c r="L6440" i="5"/>
  <c r="L6437" i="5"/>
  <c r="L6434" i="5"/>
  <c r="L6431" i="5"/>
  <c r="L6428" i="5"/>
  <c r="L6425" i="5"/>
  <c r="L6422" i="5"/>
  <c r="L6419" i="5"/>
  <c r="L6416" i="5"/>
  <c r="L6413" i="5"/>
  <c r="L6410" i="5"/>
  <c r="L6407" i="5"/>
  <c r="L6404" i="5"/>
  <c r="L6401" i="5"/>
  <c r="L6398" i="5"/>
  <c r="L6395" i="5"/>
  <c r="L6392" i="5"/>
  <c r="L6389" i="5"/>
  <c r="L6386" i="5"/>
  <c r="L6383" i="5"/>
  <c r="L6380" i="5"/>
  <c r="L6377" i="5"/>
  <c r="L6374" i="5"/>
  <c r="L6371" i="5"/>
  <c r="L6368" i="5"/>
  <c r="L6365" i="5"/>
  <c r="L6362" i="5"/>
  <c r="L6359" i="5"/>
  <c r="L6356" i="5"/>
  <c r="L6353" i="5"/>
  <c r="L6350" i="5"/>
  <c r="L6347" i="5"/>
  <c r="L6344" i="5"/>
  <c r="L6341" i="5"/>
  <c r="L6338" i="5"/>
  <c r="L6335" i="5"/>
  <c r="L6332" i="5"/>
  <c r="L6329" i="5"/>
  <c r="L6326" i="5"/>
  <c r="L6323" i="5"/>
  <c r="L6320" i="5"/>
  <c r="L6317" i="5"/>
  <c r="L6314" i="5"/>
  <c r="L6311" i="5"/>
  <c r="L6308" i="5"/>
  <c r="L6305" i="5"/>
  <c r="L6302" i="5"/>
  <c r="L6299" i="5"/>
  <c r="L6296" i="5"/>
  <c r="L6293" i="5"/>
  <c r="L6290" i="5"/>
  <c r="L6287" i="5"/>
  <c r="L6284" i="5"/>
  <c r="L6281" i="5"/>
  <c r="L6278" i="5"/>
  <c r="L6275" i="5"/>
  <c r="L6272" i="5"/>
  <c r="L6269" i="5"/>
  <c r="L6266" i="5"/>
  <c r="L6263" i="5"/>
  <c r="L6260" i="5"/>
  <c r="L6257" i="5"/>
  <c r="L6254" i="5"/>
  <c r="L6251" i="5"/>
  <c r="L6248" i="5"/>
  <c r="L6245" i="5"/>
  <c r="L6242" i="5"/>
  <c r="L6239" i="5"/>
  <c r="L6236" i="5"/>
  <c r="L6233" i="5"/>
  <c r="L6230" i="5"/>
  <c r="L6227" i="5"/>
  <c r="L6224" i="5"/>
  <c r="L6221" i="5"/>
  <c r="L6218" i="5"/>
  <c r="L6215" i="5"/>
  <c r="L6212" i="5"/>
  <c r="L6209" i="5"/>
  <c r="L6206" i="5"/>
  <c r="L6203" i="5"/>
  <c r="L6200" i="5"/>
  <c r="L6197" i="5"/>
  <c r="L6194" i="5"/>
  <c r="L6191" i="5"/>
  <c r="L6188" i="5"/>
  <c r="L6185" i="5"/>
  <c r="L6182" i="5"/>
  <c r="L6179" i="5"/>
  <c r="L6176" i="5"/>
  <c r="L6173" i="5"/>
  <c r="L6170" i="5"/>
  <c r="L6167" i="5"/>
  <c r="L6164" i="5"/>
  <c r="L6161" i="5"/>
  <c r="L6158" i="5"/>
  <c r="L6155" i="5"/>
  <c r="L6152" i="5"/>
  <c r="L6149" i="5"/>
  <c r="L6146" i="5"/>
  <c r="L6143" i="5"/>
  <c r="L6140" i="5"/>
  <c r="L6137" i="5"/>
  <c r="L6134" i="5"/>
  <c r="L6131" i="5"/>
  <c r="L6128" i="5"/>
  <c r="L6125" i="5"/>
  <c r="L6122" i="5"/>
  <c r="L6119" i="5"/>
  <c r="L6116" i="5"/>
  <c r="L6113" i="5"/>
  <c r="M6655" i="5"/>
  <c r="M6645" i="5"/>
  <c r="M6641" i="5"/>
  <c r="L6637" i="5"/>
  <c r="M6633" i="5"/>
  <c r="K6630" i="5"/>
  <c r="M6626" i="5"/>
  <c r="L6619" i="5"/>
  <c r="M6612" i="5"/>
  <c r="L6609" i="5"/>
  <c r="K6606" i="5"/>
  <c r="M6599" i="5"/>
  <c r="K6596" i="5"/>
  <c r="M6589" i="5"/>
  <c r="L6586" i="5"/>
  <c r="K6583" i="5"/>
  <c r="M6576" i="5"/>
  <c r="L6573" i="5"/>
  <c r="K6570" i="5"/>
  <c r="M6563" i="5"/>
  <c r="K6560" i="5"/>
  <c r="M6553" i="5"/>
  <c r="L6550" i="5"/>
  <c r="K6547" i="5"/>
  <c r="M6540" i="5"/>
  <c r="L6537" i="5"/>
  <c r="K6534" i="5"/>
  <c r="M6527" i="5"/>
  <c r="K6524" i="5"/>
  <c r="K6521" i="5"/>
  <c r="K6518" i="5"/>
  <c r="K6515" i="5"/>
  <c r="K6512" i="5"/>
  <c r="K6509" i="5"/>
  <c r="K6506" i="5"/>
  <c r="K6503" i="5"/>
  <c r="K6500" i="5"/>
  <c r="K6497" i="5"/>
  <c r="K6494" i="5"/>
  <c r="K6491" i="5"/>
  <c r="K6488" i="5"/>
  <c r="K6485" i="5"/>
  <c r="K6482" i="5"/>
  <c r="K6479" i="5"/>
  <c r="K6476" i="5"/>
  <c r="K6473" i="5"/>
  <c r="K6470" i="5"/>
  <c r="K6467" i="5"/>
  <c r="K6464" i="5"/>
  <c r="K6461" i="5"/>
  <c r="K6458" i="5"/>
  <c r="K6455" i="5"/>
  <c r="K6452" i="5"/>
  <c r="K6449" i="5"/>
  <c r="K6446" i="5"/>
  <c r="K6443" i="5"/>
  <c r="K6440" i="5"/>
  <c r="K6437" i="5"/>
  <c r="K6434" i="5"/>
  <c r="K6431" i="5"/>
  <c r="K6428" i="5"/>
  <c r="K6425" i="5"/>
  <c r="K6422" i="5"/>
  <c r="K6419" i="5"/>
  <c r="K6416" i="5"/>
  <c r="K6413" i="5"/>
  <c r="K6410" i="5"/>
  <c r="K6407" i="5"/>
  <c r="K6404" i="5"/>
  <c r="K6401" i="5"/>
  <c r="K6398" i="5"/>
  <c r="K6395" i="5"/>
  <c r="K6392" i="5"/>
  <c r="K6389" i="5"/>
  <c r="K6386" i="5"/>
  <c r="K6383" i="5"/>
  <c r="K6380" i="5"/>
  <c r="K6377" i="5"/>
  <c r="K6374" i="5"/>
  <c r="K6371" i="5"/>
  <c r="K6368" i="5"/>
  <c r="K6365" i="5"/>
  <c r="K6362" i="5"/>
  <c r="K6359" i="5"/>
  <c r="K6356" i="5"/>
  <c r="K6353" i="5"/>
  <c r="K6350" i="5"/>
  <c r="K6347" i="5"/>
  <c r="K6344" i="5"/>
  <c r="K6341" i="5"/>
  <c r="K6338" i="5"/>
  <c r="K6335" i="5"/>
  <c r="K6332" i="5"/>
  <c r="K6329" i="5"/>
  <c r="K6326" i="5"/>
  <c r="K6323" i="5"/>
  <c r="K6320" i="5"/>
  <c r="K6317" i="5"/>
  <c r="K6314" i="5"/>
  <c r="K6311" i="5"/>
  <c r="K6308" i="5"/>
  <c r="K6305" i="5"/>
  <c r="K6302" i="5"/>
  <c r="K6299" i="5"/>
  <c r="K6296" i="5"/>
  <c r="K6293" i="5"/>
  <c r="K6290" i="5"/>
  <c r="K6287" i="5"/>
  <c r="K6284" i="5"/>
  <c r="K6281" i="5"/>
  <c r="K6278" i="5"/>
  <c r="K6275" i="5"/>
  <c r="K6272" i="5"/>
  <c r="K6269" i="5"/>
  <c r="K6266" i="5"/>
  <c r="K6263" i="5"/>
  <c r="K6260" i="5"/>
  <c r="K6257" i="5"/>
  <c r="K6254" i="5"/>
  <c r="K6251" i="5"/>
  <c r="K6248" i="5"/>
  <c r="K6245" i="5"/>
  <c r="K6242" i="5"/>
  <c r="K6239" i="5"/>
  <c r="K6236" i="5"/>
  <c r="K6233" i="5"/>
  <c r="K6230" i="5"/>
  <c r="K6227" i="5"/>
  <c r="K6224" i="5"/>
  <c r="K6221" i="5"/>
  <c r="K6218" i="5"/>
  <c r="K6215" i="5"/>
  <c r="K6212" i="5"/>
  <c r="K6209" i="5"/>
  <c r="K6206" i="5"/>
  <c r="K6203" i="5"/>
  <c r="K6200" i="5"/>
  <c r="K6197" i="5"/>
  <c r="K6194" i="5"/>
  <c r="K6191" i="5"/>
  <c r="K6188" i="5"/>
  <c r="K6185" i="5"/>
  <c r="K6182" i="5"/>
  <c r="K6179" i="5"/>
  <c r="K6176" i="5"/>
  <c r="K6173" i="5"/>
  <c r="K6170" i="5"/>
  <c r="K6167" i="5"/>
  <c r="K6164" i="5"/>
  <c r="K6161" i="5"/>
  <c r="K6158" i="5"/>
  <c r="K6155" i="5"/>
  <c r="K6152" i="5"/>
  <c r="K6149" i="5"/>
  <c r="K6146" i="5"/>
  <c r="K6143" i="5"/>
  <c r="K6140" i="5"/>
  <c r="K6137" i="5"/>
  <c r="K6134" i="5"/>
  <c r="K6131" i="5"/>
  <c r="K6128" i="5"/>
  <c r="K6125" i="5"/>
  <c r="K6122" i="5"/>
  <c r="K6119" i="5"/>
  <c r="K6116" i="5"/>
  <c r="K6113" i="5"/>
  <c r="K6110" i="5"/>
  <c r="L6685" i="5"/>
  <c r="L6676" i="5"/>
  <c r="M6661" i="5"/>
  <c r="L6655" i="5"/>
  <c r="M6649" i="5"/>
  <c r="L6645" i="5"/>
  <c r="L6633" i="5"/>
  <c r="K6626" i="5"/>
  <c r="M6622" i="5"/>
  <c r="M6615" i="5"/>
  <c r="L6612" i="5"/>
  <c r="K6609" i="5"/>
  <c r="M6602" i="5"/>
  <c r="K6599" i="5"/>
  <c r="M6592" i="5"/>
  <c r="L6589" i="5"/>
  <c r="K6586" i="5"/>
  <c r="M6579" i="5"/>
  <c r="L6576" i="5"/>
  <c r="K6573" i="5"/>
  <c r="M6566" i="5"/>
  <c r="K6563" i="5"/>
  <c r="M6556" i="5"/>
  <c r="L6553" i="5"/>
  <c r="K6550" i="5"/>
  <c r="M6543" i="5"/>
  <c r="L6540" i="5"/>
  <c r="K6537" i="5"/>
  <c r="M6530" i="5"/>
  <c r="K6527" i="5"/>
  <c r="L6661" i="5"/>
  <c r="L6649" i="5"/>
  <c r="M6640" i="5"/>
  <c r="M6636" i="5"/>
  <c r="K6633" i="5"/>
  <c r="M6629" i="5"/>
  <c r="L6622" i="5"/>
  <c r="M6618" i="5"/>
  <c r="L6615" i="5"/>
  <c r="K6612" i="5"/>
  <c r="M6605" i="5"/>
  <c r="K6602" i="5"/>
  <c r="M6595" i="5"/>
  <c r="L6592" i="5"/>
  <c r="K6589" i="5"/>
  <c r="M6582" i="5"/>
  <c r="L6579" i="5"/>
  <c r="K6576" i="5"/>
  <c r="M6569" i="5"/>
  <c r="K6566" i="5"/>
  <c r="M6559" i="5"/>
  <c r="L6556" i="5"/>
  <c r="K6553" i="5"/>
  <c r="M6546" i="5"/>
  <c r="L6543" i="5"/>
  <c r="K6540" i="5"/>
  <c r="M6533" i="5"/>
  <c r="K6530" i="5"/>
  <c r="M6523" i="5"/>
  <c r="M6520" i="5"/>
  <c r="M6517" i="5"/>
  <c r="M6514" i="5"/>
  <c r="M6511" i="5"/>
  <c r="M6508" i="5"/>
  <c r="M6505" i="5"/>
  <c r="M6502" i="5"/>
  <c r="M6499" i="5"/>
  <c r="M6496" i="5"/>
  <c r="M6493" i="5"/>
  <c r="M6490" i="5"/>
  <c r="M6487" i="5"/>
  <c r="M6484" i="5"/>
  <c r="M6481" i="5"/>
  <c r="M6478" i="5"/>
  <c r="M6475" i="5"/>
  <c r="M6472" i="5"/>
  <c r="M6469" i="5"/>
  <c r="M6466" i="5"/>
  <c r="M6463" i="5"/>
  <c r="M6460" i="5"/>
  <c r="M6457" i="5"/>
  <c r="M6454" i="5"/>
  <c r="M6451" i="5"/>
  <c r="M6448" i="5"/>
  <c r="M6445" i="5"/>
  <c r="M6442" i="5"/>
  <c r="M6439" i="5"/>
  <c r="M6436" i="5"/>
  <c r="M6433" i="5"/>
  <c r="M6430" i="5"/>
  <c r="M6427" i="5"/>
  <c r="M6424" i="5"/>
  <c r="M6421" i="5"/>
  <c r="M6418" i="5"/>
  <c r="M6415" i="5"/>
  <c r="M6412" i="5"/>
  <c r="M6409" i="5"/>
  <c r="M6406" i="5"/>
  <c r="M6403" i="5"/>
  <c r="M6400" i="5"/>
  <c r="M6397" i="5"/>
  <c r="M6394" i="5"/>
  <c r="M6391" i="5"/>
  <c r="M6388" i="5"/>
  <c r="M6385" i="5"/>
  <c r="M6382" i="5"/>
  <c r="M6379" i="5"/>
  <c r="M6376" i="5"/>
  <c r="M6373" i="5"/>
  <c r="M6370" i="5"/>
  <c r="M6367" i="5"/>
  <c r="M6364" i="5"/>
  <c r="M6361" i="5"/>
  <c r="M6358" i="5"/>
  <c r="M6355" i="5"/>
  <c r="M6352" i="5"/>
  <c r="M6349" i="5"/>
  <c r="M6346" i="5"/>
  <c r="M6343" i="5"/>
  <c r="M6340" i="5"/>
  <c r="M6337" i="5"/>
  <c r="M6334" i="5"/>
  <c r="M6331" i="5"/>
  <c r="M6328" i="5"/>
  <c r="M6325" i="5"/>
  <c r="M6322" i="5"/>
  <c r="M6319" i="5"/>
  <c r="M6316" i="5"/>
  <c r="M6313" i="5"/>
  <c r="M6310" i="5"/>
  <c r="M6307" i="5"/>
  <c r="M6304" i="5"/>
  <c r="M6301" i="5"/>
  <c r="M6298" i="5"/>
  <c r="M6295" i="5"/>
  <c r="M6292" i="5"/>
  <c r="M6289" i="5"/>
  <c r="M6286" i="5"/>
  <c r="M6283" i="5"/>
  <c r="M6280" i="5"/>
  <c r="M6277" i="5"/>
  <c r="M6274" i="5"/>
  <c r="M6271" i="5"/>
  <c r="M6268" i="5"/>
  <c r="M6265" i="5"/>
  <c r="M6262" i="5"/>
  <c r="M6259" i="5"/>
  <c r="M6256" i="5"/>
  <c r="M6253" i="5"/>
  <c r="M6250" i="5"/>
  <c r="M6247" i="5"/>
  <c r="M6244" i="5"/>
  <c r="M6241" i="5"/>
  <c r="M6238" i="5"/>
  <c r="M6235" i="5"/>
  <c r="M6232" i="5"/>
  <c r="M6229" i="5"/>
  <c r="M6226" i="5"/>
  <c r="M6223" i="5"/>
  <c r="M6220" i="5"/>
  <c r="M6217" i="5"/>
  <c r="M6214" i="5"/>
  <c r="M6211" i="5"/>
  <c r="M6208" i="5"/>
  <c r="M6205" i="5"/>
  <c r="M6202" i="5"/>
  <c r="M6199" i="5"/>
  <c r="M6196" i="5"/>
  <c r="M6193" i="5"/>
  <c r="M6190" i="5"/>
  <c r="M6187" i="5"/>
  <c r="M6184" i="5"/>
  <c r="M6181" i="5"/>
  <c r="M6178" i="5"/>
  <c r="M6175" i="5"/>
  <c r="M6172" i="5"/>
  <c r="M6169" i="5"/>
  <c r="M6166" i="5"/>
  <c r="M6163" i="5"/>
  <c r="M6160" i="5"/>
  <c r="M6157" i="5"/>
  <c r="M6154" i="5"/>
  <c r="M6667" i="5"/>
  <c r="L6654" i="5"/>
  <c r="M6644" i="5"/>
  <c r="L6640" i="5"/>
  <c r="L6636" i="5"/>
  <c r="K6629" i="5"/>
  <c r="M6625" i="5"/>
  <c r="L6618" i="5"/>
  <c r="K6615" i="5"/>
  <c r="M6608" i="5"/>
  <c r="K6605" i="5"/>
  <c r="M6598" i="5"/>
  <c r="L6595" i="5"/>
  <c r="K6592" i="5"/>
  <c r="M6585" i="5"/>
  <c r="L6582" i="5"/>
  <c r="K6579" i="5"/>
  <c r="M6572" i="5"/>
  <c r="K6569" i="5"/>
  <c r="M6562" i="5"/>
  <c r="L6559" i="5"/>
  <c r="K6556" i="5"/>
  <c r="M6549" i="5"/>
  <c r="L6546" i="5"/>
  <c r="K6543" i="5"/>
  <c r="M6536" i="5"/>
  <c r="K6533" i="5"/>
  <c r="M6526" i="5"/>
  <c r="L6523" i="5"/>
  <c r="L6520" i="5"/>
  <c r="L6517" i="5"/>
  <c r="L6514" i="5"/>
  <c r="L6511" i="5"/>
  <c r="L6508" i="5"/>
  <c r="L6505" i="5"/>
  <c r="L6502" i="5"/>
  <c r="L6499" i="5"/>
  <c r="L6496" i="5"/>
  <c r="L6493" i="5"/>
  <c r="L6490" i="5"/>
  <c r="L6487" i="5"/>
  <c r="L6484" i="5"/>
  <c r="L6481" i="5"/>
  <c r="L6478" i="5"/>
  <c r="L6475" i="5"/>
  <c r="L6472" i="5"/>
  <c r="L6469" i="5"/>
  <c r="L6466" i="5"/>
  <c r="L6463" i="5"/>
  <c r="L6460" i="5"/>
  <c r="L6457" i="5"/>
  <c r="L6454" i="5"/>
  <c r="L6451" i="5"/>
  <c r="L6448" i="5"/>
  <c r="L6445" i="5"/>
  <c r="L6442" i="5"/>
  <c r="L6439" i="5"/>
  <c r="L6436" i="5"/>
  <c r="L6433" i="5"/>
  <c r="L6430" i="5"/>
  <c r="L6427" i="5"/>
  <c r="L6424" i="5"/>
  <c r="L6421" i="5"/>
  <c r="L6418" i="5"/>
  <c r="L6415" i="5"/>
  <c r="L6412" i="5"/>
  <c r="L6409" i="5"/>
  <c r="L6406" i="5"/>
  <c r="L6403" i="5"/>
  <c r="L6400" i="5"/>
  <c r="L6397" i="5"/>
  <c r="L6394" i="5"/>
  <c r="L6391" i="5"/>
  <c r="L6388" i="5"/>
  <c r="L6385" i="5"/>
  <c r="L6382" i="5"/>
  <c r="L6379" i="5"/>
  <c r="L6376" i="5"/>
  <c r="L6373" i="5"/>
  <c r="L6370" i="5"/>
  <c r="L6367" i="5"/>
  <c r="L6364" i="5"/>
  <c r="L6361" i="5"/>
  <c r="L6358" i="5"/>
  <c r="L6355" i="5"/>
  <c r="L6352" i="5"/>
  <c r="L6349" i="5"/>
  <c r="L6346" i="5"/>
  <c r="L6343" i="5"/>
  <c r="L6340" i="5"/>
  <c r="L6337" i="5"/>
  <c r="L6334" i="5"/>
  <c r="L6331" i="5"/>
  <c r="L6328" i="5"/>
  <c r="L6325" i="5"/>
  <c r="L6322" i="5"/>
  <c r="L6319" i="5"/>
  <c r="L6316" i="5"/>
  <c r="L6313" i="5"/>
  <c r="L6310" i="5"/>
  <c r="L6307" i="5"/>
  <c r="L6304" i="5"/>
  <c r="L6301" i="5"/>
  <c r="L6298" i="5"/>
  <c r="L6295" i="5"/>
  <c r="L6292" i="5"/>
  <c r="L6289" i="5"/>
  <c r="L6286" i="5"/>
  <c r="L6283" i="5"/>
  <c r="L6280" i="5"/>
  <c r="L6277" i="5"/>
  <c r="L6274" i="5"/>
  <c r="L6271" i="5"/>
  <c r="L6268" i="5"/>
  <c r="L6265" i="5"/>
  <c r="L6262" i="5"/>
  <c r="L6259" i="5"/>
  <c r="L6256" i="5"/>
  <c r="L6253" i="5"/>
  <c r="L6250" i="5"/>
  <c r="L6247" i="5"/>
  <c r="L6244" i="5"/>
  <c r="L6241" i="5"/>
  <c r="L6238" i="5"/>
  <c r="L6235" i="5"/>
  <c r="L6232" i="5"/>
  <c r="L6229" i="5"/>
  <c r="L6226" i="5"/>
  <c r="L6223" i="5"/>
  <c r="L6220" i="5"/>
  <c r="L6217" i="5"/>
  <c r="L6214" i="5"/>
  <c r="L6211" i="5"/>
  <c r="L6208" i="5"/>
  <c r="L6205" i="5"/>
  <c r="L6202" i="5"/>
  <c r="L6199" i="5"/>
  <c r="L6196" i="5"/>
  <c r="L6193" i="5"/>
  <c r="L6190" i="5"/>
  <c r="L6187" i="5"/>
  <c r="L6184" i="5"/>
  <c r="L6181" i="5"/>
  <c r="L6178" i="5"/>
  <c r="L6175" i="5"/>
  <c r="L6172" i="5"/>
  <c r="L6169" i="5"/>
  <c r="L6166" i="5"/>
  <c r="L6163" i="5"/>
  <c r="L6160" i="5"/>
  <c r="L6157" i="5"/>
  <c r="L6154" i="5"/>
  <c r="L6151" i="5"/>
  <c r="L6148" i="5"/>
  <c r="L6110" i="5"/>
  <c r="K6101" i="5"/>
  <c r="K6097" i="5"/>
  <c r="L6093" i="5"/>
  <c r="M6086" i="5"/>
  <c r="L6083" i="5"/>
  <c r="K6080" i="5"/>
  <c r="M6073" i="5"/>
  <c r="L6070" i="5"/>
  <c r="K6067" i="5"/>
  <c r="L6060" i="5"/>
  <c r="K6057" i="5"/>
  <c r="M6050" i="5"/>
  <c r="L6047" i="5"/>
  <c r="K6044" i="5"/>
  <c r="M6145" i="5"/>
  <c r="M6139" i="5"/>
  <c r="M6133" i="5"/>
  <c r="M6127" i="5"/>
  <c r="M6121" i="5"/>
  <c r="M6115" i="5"/>
  <c r="K6105" i="5"/>
  <c r="K6093" i="5"/>
  <c r="M6089" i="5"/>
  <c r="L6086" i="5"/>
  <c r="K6083" i="5"/>
  <c r="M6076" i="5"/>
  <c r="L6073" i="5"/>
  <c r="K6070" i="5"/>
  <c r="L6063" i="5"/>
  <c r="K6060" i="5"/>
  <c r="M6053" i="5"/>
  <c r="L6050" i="5"/>
  <c r="K6047" i="5"/>
  <c r="M6040" i="5"/>
  <c r="M6037" i="5"/>
  <c r="M6034" i="5"/>
  <c r="M6031" i="5"/>
  <c r="M6028" i="5"/>
  <c r="M6025" i="5"/>
  <c r="M6022" i="5"/>
  <c r="M6019" i="5"/>
  <c r="M6016" i="5"/>
  <c r="M6013" i="5"/>
  <c r="M6010" i="5"/>
  <c r="M6007" i="5"/>
  <c r="M6004" i="5"/>
  <c r="M6001" i="5"/>
  <c r="M5998" i="5"/>
  <c r="M5995" i="5"/>
  <c r="M5992" i="5"/>
  <c r="M5989" i="5"/>
  <c r="M5986" i="5"/>
  <c r="M5983" i="5"/>
  <c r="M5980" i="5"/>
  <c r="M5977" i="5"/>
  <c r="M5974" i="5"/>
  <c r="M5971" i="5"/>
  <c r="M5968" i="5"/>
  <c r="M5965" i="5"/>
  <c r="M5962" i="5"/>
  <c r="M5959" i="5"/>
  <c r="M5956" i="5"/>
  <c r="M5953" i="5"/>
  <c r="M5950" i="5"/>
  <c r="M5947" i="5"/>
  <c r="M5944" i="5"/>
  <c r="M5941" i="5"/>
  <c r="M5938" i="5"/>
  <c r="M5935" i="5"/>
  <c r="M5932" i="5"/>
  <c r="M5929" i="5"/>
  <c r="M5926" i="5"/>
  <c r="M5923" i="5"/>
  <c r="M5920" i="5"/>
  <c r="M5917" i="5"/>
  <c r="M5914" i="5"/>
  <c r="M5911" i="5"/>
  <c r="M5908" i="5"/>
  <c r="M5905" i="5"/>
  <c r="M5902" i="5"/>
  <c r="M5899" i="5"/>
  <c r="M5896" i="5"/>
  <c r="M5893" i="5"/>
  <c r="M5890" i="5"/>
  <c r="M5887" i="5"/>
  <c r="M5884" i="5"/>
  <c r="M5881" i="5"/>
  <c r="M5878" i="5"/>
  <c r="M5875" i="5"/>
  <c r="M5872" i="5"/>
  <c r="M5869" i="5"/>
  <c r="M5866" i="5"/>
  <c r="M5863" i="5"/>
  <c r="M5860" i="5"/>
  <c r="M5857" i="5"/>
  <c r="M5854" i="5"/>
  <c r="M5851" i="5"/>
  <c r="M5848" i="5"/>
  <c r="M5845" i="5"/>
  <c r="M5842" i="5"/>
  <c r="M5839" i="5"/>
  <c r="M5836" i="5"/>
  <c r="M5833" i="5"/>
  <c r="M5830" i="5"/>
  <c r="M5827" i="5"/>
  <c r="M5824" i="5"/>
  <c r="M5821" i="5"/>
  <c r="M5818" i="5"/>
  <c r="M5815" i="5"/>
  <c r="M5812" i="5"/>
  <c r="M5809" i="5"/>
  <c r="M5806" i="5"/>
  <c r="M5803" i="5"/>
  <c r="M5800" i="5"/>
  <c r="M5797" i="5"/>
  <c r="M5794" i="5"/>
  <c r="M5791" i="5"/>
  <c r="M5788" i="5"/>
  <c r="M5785" i="5"/>
  <c r="M5782" i="5"/>
  <c r="M5779" i="5"/>
  <c r="M5776" i="5"/>
  <c r="M5773" i="5"/>
  <c r="M5770" i="5"/>
  <c r="M5767" i="5"/>
  <c r="M5764" i="5"/>
  <c r="M5761" i="5"/>
  <c r="M5758" i="5"/>
  <c r="M5755" i="5"/>
  <c r="M5752" i="5"/>
  <c r="M5749" i="5"/>
  <c r="M5746" i="5"/>
  <c r="M5743" i="5"/>
  <c r="M5740" i="5"/>
  <c r="M5737" i="5"/>
  <c r="M5734" i="5"/>
  <c r="M5731" i="5"/>
  <c r="M5728" i="5"/>
  <c r="M5725" i="5"/>
  <c r="M5722" i="5"/>
  <c r="M5719" i="5"/>
  <c r="M5716" i="5"/>
  <c r="M5713" i="5"/>
  <c r="M5710" i="5"/>
  <c r="M5707" i="5"/>
  <c r="M5704" i="5"/>
  <c r="M5701" i="5"/>
  <c r="M5698" i="5"/>
  <c r="M5695" i="5"/>
  <c r="M5692" i="5"/>
  <c r="M5689" i="5"/>
  <c r="M5686" i="5"/>
  <c r="M5683" i="5"/>
  <c r="M5680" i="5"/>
  <c r="M5677" i="5"/>
  <c r="M5674" i="5"/>
  <c r="M5671" i="5"/>
  <c r="M5668" i="5"/>
  <c r="M5665" i="5"/>
  <c r="M5662" i="5"/>
  <c r="M5659" i="5"/>
  <c r="M5656" i="5"/>
  <c r="M5653" i="5"/>
  <c r="M5650" i="5"/>
  <c r="M5647" i="5"/>
  <c r="M5644" i="5"/>
  <c r="M5641" i="5"/>
  <c r="M5638" i="5"/>
  <c r="M5635" i="5"/>
  <c r="M5632" i="5"/>
  <c r="M5629" i="5"/>
  <c r="M5626" i="5"/>
  <c r="M5623" i="5"/>
  <c r="M5620" i="5"/>
  <c r="M5617" i="5"/>
  <c r="M5614" i="5"/>
  <c r="M5611" i="5"/>
  <c r="M5608" i="5"/>
  <c r="M5605" i="5"/>
  <c r="M5602" i="5"/>
  <c r="M5599" i="5"/>
  <c r="M5596" i="5"/>
  <c r="M5593" i="5"/>
  <c r="M5590" i="5"/>
  <c r="L6145" i="5"/>
  <c r="L6139" i="5"/>
  <c r="L6133" i="5"/>
  <c r="L6127" i="5"/>
  <c r="L6121" i="5"/>
  <c r="L6115" i="5"/>
  <c r="M6109" i="5"/>
  <c r="M6100" i="5"/>
  <c r="L6096" i="5"/>
  <c r="L6089" i="5"/>
  <c r="K6086" i="5"/>
  <c r="M6079" i="5"/>
  <c r="L6076" i="5"/>
  <c r="K6073" i="5"/>
  <c r="L6066" i="5"/>
  <c r="K6063" i="5"/>
  <c r="M6056" i="5"/>
  <c r="L6053" i="5"/>
  <c r="K6050" i="5"/>
  <c r="M6043" i="5"/>
  <c r="L6040" i="5"/>
  <c r="L6037" i="5"/>
  <c r="L6034" i="5"/>
  <c r="L6031" i="5"/>
  <c r="L6028" i="5"/>
  <c r="L6025" i="5"/>
  <c r="L6022" i="5"/>
  <c r="L6019" i="5"/>
  <c r="L6016" i="5"/>
  <c r="L6013" i="5"/>
  <c r="L6010" i="5"/>
  <c r="L6007" i="5"/>
  <c r="L6004" i="5"/>
  <c r="L6001" i="5"/>
  <c r="L5998" i="5"/>
  <c r="L5995" i="5"/>
  <c r="L5992" i="5"/>
  <c r="L5989" i="5"/>
  <c r="L5986" i="5"/>
  <c r="L5983" i="5"/>
  <c r="L5980" i="5"/>
  <c r="L5977" i="5"/>
  <c r="L5974" i="5"/>
  <c r="L5971" i="5"/>
  <c r="L5968" i="5"/>
  <c r="L5965" i="5"/>
  <c r="L5962" i="5"/>
  <c r="L5959" i="5"/>
  <c r="L5956" i="5"/>
  <c r="L5953" i="5"/>
  <c r="L5950" i="5"/>
  <c r="L5947" i="5"/>
  <c r="L5944" i="5"/>
  <c r="L5941" i="5"/>
  <c r="L5938" i="5"/>
  <c r="L5935" i="5"/>
  <c r="L5932" i="5"/>
  <c r="L5929" i="5"/>
  <c r="L5926" i="5"/>
  <c r="L5923" i="5"/>
  <c r="L5920" i="5"/>
  <c r="L5917" i="5"/>
  <c r="L5914" i="5"/>
  <c r="L5911" i="5"/>
  <c r="L5908" i="5"/>
  <c r="L5905" i="5"/>
  <c r="L5902" i="5"/>
  <c r="L5899" i="5"/>
  <c r="L5896" i="5"/>
  <c r="L5893" i="5"/>
  <c r="L5890" i="5"/>
  <c r="L5887" i="5"/>
  <c r="L5884" i="5"/>
  <c r="L5881" i="5"/>
  <c r="L5878" i="5"/>
  <c r="L5875" i="5"/>
  <c r="L5872" i="5"/>
  <c r="L5869" i="5"/>
  <c r="L5866" i="5"/>
  <c r="L5863" i="5"/>
  <c r="L5860" i="5"/>
  <c r="L5857" i="5"/>
  <c r="L5854" i="5"/>
  <c r="L5851" i="5"/>
  <c r="L5848" i="5"/>
  <c r="L5845" i="5"/>
  <c r="L5842" i="5"/>
  <c r="L5839" i="5"/>
  <c r="L5836" i="5"/>
  <c r="L5833" i="5"/>
  <c r="L5830" i="5"/>
  <c r="L5827" i="5"/>
  <c r="L5824" i="5"/>
  <c r="L5821" i="5"/>
  <c r="L5818" i="5"/>
  <c r="L5815" i="5"/>
  <c r="L5812" i="5"/>
  <c r="L5809" i="5"/>
  <c r="L5806" i="5"/>
  <c r="L5803" i="5"/>
  <c r="L5800" i="5"/>
  <c r="L5797" i="5"/>
  <c r="L5794" i="5"/>
  <c r="L5791" i="5"/>
  <c r="L5788" i="5"/>
  <c r="L5785" i="5"/>
  <c r="L5782" i="5"/>
  <c r="L5779" i="5"/>
  <c r="L5776" i="5"/>
  <c r="L5773" i="5"/>
  <c r="L5770" i="5"/>
  <c r="L5767" i="5"/>
  <c r="L5764" i="5"/>
  <c r="L5761" i="5"/>
  <c r="L5758" i="5"/>
  <c r="L5755" i="5"/>
  <c r="L5752" i="5"/>
  <c r="L5749" i="5"/>
  <c r="L5746" i="5"/>
  <c r="L5743" i="5"/>
  <c r="L5740" i="5"/>
  <c r="L5737" i="5"/>
  <c r="L5734" i="5"/>
  <c r="L5731" i="5"/>
  <c r="L5728" i="5"/>
  <c r="L5725" i="5"/>
  <c r="L5722" i="5"/>
  <c r="L5719" i="5"/>
  <c r="L5716" i="5"/>
  <c r="L5713" i="5"/>
  <c r="L5710" i="5"/>
  <c r="L5707" i="5"/>
  <c r="L5704" i="5"/>
  <c r="L5701" i="5"/>
  <c r="L5698" i="5"/>
  <c r="L5695" i="5"/>
  <c r="L5692" i="5"/>
  <c r="L5689" i="5"/>
  <c r="L5686" i="5"/>
  <c r="L5683" i="5"/>
  <c r="L5680" i="5"/>
  <c r="L5677" i="5"/>
  <c r="L5674" i="5"/>
  <c r="L5671" i="5"/>
  <c r="L5668" i="5"/>
  <c r="L5665" i="5"/>
  <c r="L5662" i="5"/>
  <c r="L5659" i="5"/>
  <c r="L5656" i="5"/>
  <c r="L5653" i="5"/>
  <c r="L5650" i="5"/>
  <c r="L5647" i="5"/>
  <c r="L5644" i="5"/>
  <c r="L5641" i="5"/>
  <c r="L5638" i="5"/>
  <c r="L5635" i="5"/>
  <c r="L5632" i="5"/>
  <c r="L5629" i="5"/>
  <c r="L5626" i="5"/>
  <c r="L5623" i="5"/>
  <c r="L5620" i="5"/>
  <c r="L5617" i="5"/>
  <c r="L5614" i="5"/>
  <c r="L5611" i="5"/>
  <c r="L5608" i="5"/>
  <c r="L5605" i="5"/>
  <c r="L5602" i="5"/>
  <c r="L5599" i="5"/>
  <c r="L5596" i="5"/>
  <c r="L5593" i="5"/>
  <c r="L5590" i="5"/>
  <c r="L5587" i="5"/>
  <c r="L5584" i="5"/>
  <c r="L5581" i="5"/>
  <c r="L5578" i="5"/>
  <c r="L5575" i="5"/>
  <c r="L5572" i="5"/>
  <c r="L5569" i="5"/>
  <c r="L5566" i="5"/>
  <c r="L5563" i="5"/>
  <c r="L5560" i="5"/>
  <c r="L5557" i="5"/>
  <c r="L5554" i="5"/>
  <c r="L5551" i="5"/>
  <c r="L5548" i="5"/>
  <c r="L5545" i="5"/>
  <c r="L5542" i="5"/>
  <c r="L5539" i="5"/>
  <c r="L5536" i="5"/>
  <c r="L5533" i="5"/>
  <c r="L5530" i="5"/>
  <c r="L5527" i="5"/>
  <c r="L5524" i="5"/>
  <c r="L5521" i="5"/>
  <c r="L5518" i="5"/>
  <c r="L5515" i="5"/>
  <c r="L5512" i="5"/>
  <c r="L5509" i="5"/>
  <c r="L5506" i="5"/>
  <c r="L5503" i="5"/>
  <c r="L5500" i="5"/>
  <c r="L5497" i="5"/>
  <c r="L5494" i="5"/>
  <c r="M6151" i="5"/>
  <c r="L6109" i="5"/>
  <c r="L6104" i="5"/>
  <c r="L6100" i="5"/>
  <c r="K6096" i="5"/>
  <c r="L6092" i="5"/>
  <c r="K6089" i="5"/>
  <c r="M6082" i="5"/>
  <c r="L6079" i="5"/>
  <c r="K6076" i="5"/>
  <c r="L6069" i="5"/>
  <c r="K6066" i="5"/>
  <c r="M6059" i="5"/>
  <c r="L6056" i="5"/>
  <c r="K6053" i="5"/>
  <c r="M6046" i="5"/>
  <c r="L6043" i="5"/>
  <c r="K6040" i="5"/>
  <c r="K6037" i="5"/>
  <c r="K6034" i="5"/>
  <c r="K6031" i="5"/>
  <c r="K6028" i="5"/>
  <c r="K6025" i="5"/>
  <c r="K6022" i="5"/>
  <c r="K6019" i="5"/>
  <c r="K6016" i="5"/>
  <c r="K6013" i="5"/>
  <c r="K6010" i="5"/>
  <c r="K6007" i="5"/>
  <c r="K6004" i="5"/>
  <c r="K6001" i="5"/>
  <c r="K5998" i="5"/>
  <c r="K5995" i="5"/>
  <c r="K5992" i="5"/>
  <c r="K5989" i="5"/>
  <c r="K5986" i="5"/>
  <c r="K5983" i="5"/>
  <c r="K5980" i="5"/>
  <c r="K5977" i="5"/>
  <c r="K5974" i="5"/>
  <c r="K5971" i="5"/>
  <c r="K5968" i="5"/>
  <c r="K5965" i="5"/>
  <c r="K5962" i="5"/>
  <c r="K5959" i="5"/>
  <c r="K5956" i="5"/>
  <c r="K5953" i="5"/>
  <c r="K5950" i="5"/>
  <c r="K5947" i="5"/>
  <c r="K5944" i="5"/>
  <c r="K5941" i="5"/>
  <c r="K5938" i="5"/>
  <c r="K5935" i="5"/>
  <c r="K5932" i="5"/>
  <c r="K5929" i="5"/>
  <c r="K5926" i="5"/>
  <c r="K5923" i="5"/>
  <c r="K5920" i="5"/>
  <c r="K5917" i="5"/>
  <c r="K5914" i="5"/>
  <c r="K5911" i="5"/>
  <c r="K5908" i="5"/>
  <c r="K5905" i="5"/>
  <c r="K5902" i="5"/>
  <c r="K5899" i="5"/>
  <c r="K5896" i="5"/>
  <c r="K5893" i="5"/>
  <c r="K5890" i="5"/>
  <c r="K5887" i="5"/>
  <c r="K5884" i="5"/>
  <c r="K5881" i="5"/>
  <c r="K5878" i="5"/>
  <c r="K5875" i="5"/>
  <c r="K5872" i="5"/>
  <c r="K5869" i="5"/>
  <c r="K5866" i="5"/>
  <c r="K5863" i="5"/>
  <c r="K5860" i="5"/>
  <c r="K5857" i="5"/>
  <c r="K5854" i="5"/>
  <c r="K5851" i="5"/>
  <c r="K5848" i="5"/>
  <c r="K5845" i="5"/>
  <c r="K5842" i="5"/>
  <c r="K5839" i="5"/>
  <c r="K5836" i="5"/>
  <c r="K5833" i="5"/>
  <c r="K5830" i="5"/>
  <c r="K5827" i="5"/>
  <c r="K5824" i="5"/>
  <c r="K5821" i="5"/>
  <c r="K5818" i="5"/>
  <c r="K5815" i="5"/>
  <c r="K5812" i="5"/>
  <c r="K5809" i="5"/>
  <c r="K5806" i="5"/>
  <c r="K5803" i="5"/>
  <c r="K5800" i="5"/>
  <c r="K5797" i="5"/>
  <c r="K5794" i="5"/>
  <c r="K5791" i="5"/>
  <c r="K5788" i="5"/>
  <c r="K5785" i="5"/>
  <c r="K5782" i="5"/>
  <c r="K5779" i="5"/>
  <c r="K5776" i="5"/>
  <c r="K5773" i="5"/>
  <c r="K5770" i="5"/>
  <c r="K5767" i="5"/>
  <c r="K5764" i="5"/>
  <c r="K5761" i="5"/>
  <c r="K5758" i="5"/>
  <c r="K5755" i="5"/>
  <c r="K5752" i="5"/>
  <c r="K5749" i="5"/>
  <c r="K5746" i="5"/>
  <c r="K5743" i="5"/>
  <c r="K5740" i="5"/>
  <c r="K5737" i="5"/>
  <c r="K5734" i="5"/>
  <c r="K5731" i="5"/>
  <c r="K5728" i="5"/>
  <c r="K5725" i="5"/>
  <c r="K5722" i="5"/>
  <c r="K5719" i="5"/>
  <c r="K5716" i="5"/>
  <c r="K5713" i="5"/>
  <c r="K5710" i="5"/>
  <c r="K5707" i="5"/>
  <c r="K5704" i="5"/>
  <c r="K5701" i="5"/>
  <c r="K5698" i="5"/>
  <c r="K5695" i="5"/>
  <c r="K5692" i="5"/>
  <c r="K5689" i="5"/>
  <c r="K5686" i="5"/>
  <c r="K5683" i="5"/>
  <c r="K5680" i="5"/>
  <c r="K5677" i="5"/>
  <c r="K5674" i="5"/>
  <c r="K5671" i="5"/>
  <c r="K5668" i="5"/>
  <c r="K5665" i="5"/>
  <c r="K5662" i="5"/>
  <c r="K5659" i="5"/>
  <c r="K5656" i="5"/>
  <c r="K5653" i="5"/>
  <c r="K5650" i="5"/>
  <c r="K5647" i="5"/>
  <c r="K5644" i="5"/>
  <c r="K5641" i="5"/>
  <c r="K5638" i="5"/>
  <c r="K5635" i="5"/>
  <c r="K5632" i="5"/>
  <c r="K5629" i="5"/>
  <c r="K5626" i="5"/>
  <c r="K5623" i="5"/>
  <c r="K5620" i="5"/>
  <c r="K5617" i="5"/>
  <c r="K5614" i="5"/>
  <c r="K5611" i="5"/>
  <c r="K5608" i="5"/>
  <c r="K5605" i="5"/>
  <c r="K5602" i="5"/>
  <c r="K5599" i="5"/>
  <c r="K5596" i="5"/>
  <c r="K5593" i="5"/>
  <c r="K5590" i="5"/>
  <c r="K5587" i="5"/>
  <c r="K5584" i="5"/>
  <c r="K5581" i="5"/>
  <c r="K5578" i="5"/>
  <c r="K5575" i="5"/>
  <c r="K6144" i="5"/>
  <c r="K6138" i="5"/>
  <c r="K6132" i="5"/>
  <c r="K6126" i="5"/>
  <c r="K6120" i="5"/>
  <c r="K6114" i="5"/>
  <c r="K6104" i="5"/>
  <c r="K6092" i="5"/>
  <c r="M6085" i="5"/>
  <c r="L6082" i="5"/>
  <c r="K6079" i="5"/>
  <c r="L6072" i="5"/>
  <c r="K6069" i="5"/>
  <c r="M6062" i="5"/>
  <c r="L6059" i="5"/>
  <c r="K6056" i="5"/>
  <c r="M6049" i="5"/>
  <c r="L6046" i="5"/>
  <c r="K6043" i="5"/>
  <c r="K6150" i="5"/>
  <c r="K6108" i="5"/>
  <c r="K6099" i="5"/>
  <c r="L6095" i="5"/>
  <c r="M6088" i="5"/>
  <c r="L6085" i="5"/>
  <c r="K6082" i="5"/>
  <c r="L6075" i="5"/>
  <c r="K6072" i="5"/>
  <c r="M6065" i="5"/>
  <c r="L6062" i="5"/>
  <c r="K6059" i="5"/>
  <c r="M6052" i="5"/>
  <c r="L6049" i="5"/>
  <c r="K6046" i="5"/>
  <c r="M6039" i="5"/>
  <c r="M6036" i="5"/>
  <c r="M6033" i="5"/>
  <c r="M6030" i="5"/>
  <c r="M6027" i="5"/>
  <c r="M6024" i="5"/>
  <c r="M6021" i="5"/>
  <c r="M6018" i="5"/>
  <c r="M6015" i="5"/>
  <c r="M6012" i="5"/>
  <c r="M6009" i="5"/>
  <c r="M6006" i="5"/>
  <c r="M6003" i="5"/>
  <c r="M6000" i="5"/>
  <c r="M5997" i="5"/>
  <c r="M5994" i="5"/>
  <c r="M5991" i="5"/>
  <c r="M5988" i="5"/>
  <c r="M5985" i="5"/>
  <c r="M5982" i="5"/>
  <c r="M5979" i="5"/>
  <c r="M5976" i="5"/>
  <c r="M5973" i="5"/>
  <c r="M5970" i="5"/>
  <c r="M5967" i="5"/>
  <c r="M5964" i="5"/>
  <c r="M5961" i="5"/>
  <c r="M5958" i="5"/>
  <c r="M5955" i="5"/>
  <c r="M5952" i="5"/>
  <c r="M5949" i="5"/>
  <c r="M5946" i="5"/>
  <c r="M5943" i="5"/>
  <c r="M5940" i="5"/>
  <c r="M5937" i="5"/>
  <c r="M5934" i="5"/>
  <c r="M5931" i="5"/>
  <c r="M5928" i="5"/>
  <c r="M5925" i="5"/>
  <c r="M5922" i="5"/>
  <c r="M5919" i="5"/>
  <c r="M5916" i="5"/>
  <c r="M5913" i="5"/>
  <c r="M5910" i="5"/>
  <c r="M5907" i="5"/>
  <c r="M5904" i="5"/>
  <c r="M5901" i="5"/>
  <c r="M5898" i="5"/>
  <c r="M5895" i="5"/>
  <c r="M5892" i="5"/>
  <c r="M5889" i="5"/>
  <c r="M5886" i="5"/>
  <c r="M5883" i="5"/>
  <c r="M5880" i="5"/>
  <c r="M5877" i="5"/>
  <c r="M5874" i="5"/>
  <c r="M5871" i="5"/>
  <c r="M5868" i="5"/>
  <c r="M5865" i="5"/>
  <c r="M5862" i="5"/>
  <c r="M5859" i="5"/>
  <c r="M5856" i="5"/>
  <c r="M5853" i="5"/>
  <c r="M5850" i="5"/>
  <c r="M5847" i="5"/>
  <c r="M5844" i="5"/>
  <c r="M5841" i="5"/>
  <c r="M5838" i="5"/>
  <c r="M5835" i="5"/>
  <c r="M5832" i="5"/>
  <c r="M5829" i="5"/>
  <c r="M5826" i="5"/>
  <c r="M5823" i="5"/>
  <c r="M5820" i="5"/>
  <c r="M5817" i="5"/>
  <c r="M5814" i="5"/>
  <c r="M5811" i="5"/>
  <c r="M5808" i="5"/>
  <c r="M5805" i="5"/>
  <c r="M5802" i="5"/>
  <c r="M5799" i="5"/>
  <c r="M5796" i="5"/>
  <c r="M5793" i="5"/>
  <c r="M5790" i="5"/>
  <c r="M5787" i="5"/>
  <c r="M5784" i="5"/>
  <c r="M5781" i="5"/>
  <c r="M5778" i="5"/>
  <c r="M5775" i="5"/>
  <c r="M5772" i="5"/>
  <c r="M5769" i="5"/>
  <c r="M5766" i="5"/>
  <c r="M5763" i="5"/>
  <c r="M5760" i="5"/>
  <c r="M5757" i="5"/>
  <c r="M5754" i="5"/>
  <c r="M5751" i="5"/>
  <c r="M5748" i="5"/>
  <c r="M5745" i="5"/>
  <c r="M5742" i="5"/>
  <c r="M5739" i="5"/>
  <c r="M5736" i="5"/>
  <c r="M5733" i="5"/>
  <c r="M5730" i="5"/>
  <c r="M5727" i="5"/>
  <c r="M5724" i="5"/>
  <c r="M5721" i="5"/>
  <c r="M5718" i="5"/>
  <c r="M5715" i="5"/>
  <c r="M5712" i="5"/>
  <c r="M5709" i="5"/>
  <c r="M5706" i="5"/>
  <c r="M5703" i="5"/>
  <c r="M5700" i="5"/>
  <c r="M5697" i="5"/>
  <c r="M5694" i="5"/>
  <c r="M5691" i="5"/>
  <c r="M5688" i="5"/>
  <c r="M5685" i="5"/>
  <c r="M5682" i="5"/>
  <c r="M5679" i="5"/>
  <c r="M5676" i="5"/>
  <c r="M5673" i="5"/>
  <c r="M5670" i="5"/>
  <c r="M5667" i="5"/>
  <c r="M5664" i="5"/>
  <c r="M5661" i="5"/>
  <c r="M5658" i="5"/>
  <c r="M5655" i="5"/>
  <c r="M5652" i="5"/>
  <c r="M5649" i="5"/>
  <c r="M5646" i="5"/>
  <c r="M5643" i="5"/>
  <c r="M5640" i="5"/>
  <c r="M5637" i="5"/>
  <c r="M5634" i="5"/>
  <c r="M5631" i="5"/>
  <c r="M5628" i="5"/>
  <c r="M5625" i="5"/>
  <c r="M5622" i="5"/>
  <c r="M5619" i="5"/>
  <c r="M5616" i="5"/>
  <c r="M5613" i="5"/>
  <c r="M5610" i="5"/>
  <c r="M6103" i="5"/>
  <c r="K6095" i="5"/>
  <c r="M6091" i="5"/>
  <c r="L6088" i="5"/>
  <c r="K6085" i="5"/>
  <c r="L6078" i="5"/>
  <c r="K6075" i="5"/>
  <c r="M6068" i="5"/>
  <c r="L6065" i="5"/>
  <c r="K6062" i="5"/>
  <c r="M6055" i="5"/>
  <c r="L6052" i="5"/>
  <c r="K6049" i="5"/>
  <c r="L6042" i="5"/>
  <c r="L6039" i="5"/>
  <c r="L6036" i="5"/>
  <c r="L6033" i="5"/>
  <c r="L6030" i="5"/>
  <c r="L6027" i="5"/>
  <c r="L6024" i="5"/>
  <c r="L6021" i="5"/>
  <c r="L6018" i="5"/>
  <c r="L6015" i="5"/>
  <c r="L6012" i="5"/>
  <c r="L6009" i="5"/>
  <c r="L6006" i="5"/>
  <c r="L6003" i="5"/>
  <c r="L6000" i="5"/>
  <c r="L5997" i="5"/>
  <c r="L5994" i="5"/>
  <c r="L5991" i="5"/>
  <c r="L5988" i="5"/>
  <c r="L5985" i="5"/>
  <c r="L5982" i="5"/>
  <c r="L5979" i="5"/>
  <c r="L5976" i="5"/>
  <c r="L5973" i="5"/>
  <c r="L5970" i="5"/>
  <c r="L5967" i="5"/>
  <c r="L5964" i="5"/>
  <c r="L5961" i="5"/>
  <c r="L5958" i="5"/>
  <c r="L5955" i="5"/>
  <c r="L5952" i="5"/>
  <c r="L5949" i="5"/>
  <c r="L5946" i="5"/>
  <c r="L5943" i="5"/>
  <c r="L5940" i="5"/>
  <c r="L5937" i="5"/>
  <c r="L5934" i="5"/>
  <c r="L5931" i="5"/>
  <c r="L5928" i="5"/>
  <c r="L5925" i="5"/>
  <c r="L5922" i="5"/>
  <c r="L5919" i="5"/>
  <c r="L5916" i="5"/>
  <c r="L5913" i="5"/>
  <c r="L5910" i="5"/>
  <c r="L5907" i="5"/>
  <c r="L5904" i="5"/>
  <c r="L5901" i="5"/>
  <c r="L5898" i="5"/>
  <c r="L5895" i="5"/>
  <c r="L5892" i="5"/>
  <c r="L5889" i="5"/>
  <c r="L5886" i="5"/>
  <c r="L5883" i="5"/>
  <c r="L5880" i="5"/>
  <c r="L5877" i="5"/>
  <c r="L5874" i="5"/>
  <c r="L5871" i="5"/>
  <c r="L5868" i="5"/>
  <c r="L5865" i="5"/>
  <c r="L5862" i="5"/>
  <c r="L5859" i="5"/>
  <c r="L5856" i="5"/>
  <c r="L5853" i="5"/>
  <c r="L5850" i="5"/>
  <c r="L5847" i="5"/>
  <c r="L5844" i="5"/>
  <c r="L5841" i="5"/>
  <c r="L5838" i="5"/>
  <c r="L5835" i="5"/>
  <c r="L5832" i="5"/>
  <c r="L5829" i="5"/>
  <c r="L5826" i="5"/>
  <c r="L5823" i="5"/>
  <c r="L5820" i="5"/>
  <c r="L5817" i="5"/>
  <c r="L5814" i="5"/>
  <c r="L5811" i="5"/>
  <c r="L5808" i="5"/>
  <c r="L5805" i="5"/>
  <c r="L5802" i="5"/>
  <c r="L5799" i="5"/>
  <c r="L5796" i="5"/>
  <c r="L5793" i="5"/>
  <c r="L5790" i="5"/>
  <c r="L5787" i="5"/>
  <c r="L5784" i="5"/>
  <c r="L5781" i="5"/>
  <c r="L5778" i="5"/>
  <c r="L5775" i="5"/>
  <c r="L5772" i="5"/>
  <c r="L5769" i="5"/>
  <c r="L5766" i="5"/>
  <c r="L5763" i="5"/>
  <c r="L5760" i="5"/>
  <c r="L5757" i="5"/>
  <c r="L5754" i="5"/>
  <c r="L5751" i="5"/>
  <c r="L5748" i="5"/>
  <c r="L5745" i="5"/>
  <c r="L5742" i="5"/>
  <c r="L5739" i="5"/>
  <c r="L5736" i="5"/>
  <c r="L5733" i="5"/>
  <c r="L5730" i="5"/>
  <c r="L5727" i="5"/>
  <c r="L5724" i="5"/>
  <c r="L5721" i="5"/>
  <c r="L5718" i="5"/>
  <c r="L5715" i="5"/>
  <c r="L5712" i="5"/>
  <c r="L5709" i="5"/>
  <c r="L5706" i="5"/>
  <c r="L5703" i="5"/>
  <c r="L5700" i="5"/>
  <c r="L5697" i="5"/>
  <c r="L5694" i="5"/>
  <c r="L5691" i="5"/>
  <c r="L5688" i="5"/>
  <c r="L5685" i="5"/>
  <c r="L5682" i="5"/>
  <c r="L5679" i="5"/>
  <c r="L5676" i="5"/>
  <c r="L5673" i="5"/>
  <c r="L5670" i="5"/>
  <c r="L5667" i="5"/>
  <c r="L5664" i="5"/>
  <c r="L5661" i="5"/>
  <c r="L5658" i="5"/>
  <c r="L5655" i="5"/>
  <c r="L5652" i="5"/>
  <c r="L5649" i="5"/>
  <c r="L5646" i="5"/>
  <c r="L5643" i="5"/>
  <c r="L5640" i="5"/>
  <c r="L5637" i="5"/>
  <c r="L5634" i="5"/>
  <c r="L5631" i="5"/>
  <c r="L5628" i="5"/>
  <c r="L5625" i="5"/>
  <c r="L5622" i="5"/>
  <c r="L5619" i="5"/>
  <c r="L5616" i="5"/>
  <c r="L5613" i="5"/>
  <c r="L5610" i="5"/>
  <c r="L5607" i="5"/>
  <c r="L5604" i="5"/>
  <c r="L5601" i="5"/>
  <c r="M6142" i="5"/>
  <c r="M6136" i="5"/>
  <c r="M6130" i="5"/>
  <c r="M6124" i="5"/>
  <c r="M6118" i="5"/>
  <c r="M6112" i="5"/>
  <c r="L6107" i="5"/>
  <c r="L6103" i="5"/>
  <c r="L6098" i="5"/>
  <c r="L6091" i="5"/>
  <c r="K6088" i="5"/>
  <c r="L6081" i="5"/>
  <c r="K6078" i="5"/>
  <c r="M6071" i="5"/>
  <c r="L6068" i="5"/>
  <c r="K6065" i="5"/>
  <c r="M6058" i="5"/>
  <c r="L6055" i="5"/>
  <c r="K6052" i="5"/>
  <c r="L6045" i="5"/>
  <c r="K6042" i="5"/>
  <c r="K6039" i="5"/>
  <c r="K6036" i="5"/>
  <c r="K6033" i="5"/>
  <c r="K6030" i="5"/>
  <c r="K6027" i="5"/>
  <c r="K6024" i="5"/>
  <c r="K6021" i="5"/>
  <c r="K6018" i="5"/>
  <c r="K6015" i="5"/>
  <c r="K6012" i="5"/>
  <c r="K6009" i="5"/>
  <c r="K6006" i="5"/>
  <c r="K6003" i="5"/>
  <c r="K6000" i="5"/>
  <c r="K5997" i="5"/>
  <c r="K5994" i="5"/>
  <c r="K5991" i="5"/>
  <c r="K5988" i="5"/>
  <c r="K5985" i="5"/>
  <c r="K5982" i="5"/>
  <c r="K5979" i="5"/>
  <c r="K5976" i="5"/>
  <c r="K5973" i="5"/>
  <c r="K5970" i="5"/>
  <c r="K5967" i="5"/>
  <c r="K5964" i="5"/>
  <c r="K5961" i="5"/>
  <c r="K5958" i="5"/>
  <c r="K5955" i="5"/>
  <c r="K5952" i="5"/>
  <c r="K5949" i="5"/>
  <c r="K5946" i="5"/>
  <c r="K5943" i="5"/>
  <c r="K5940" i="5"/>
  <c r="K5937" i="5"/>
  <c r="K5934" i="5"/>
  <c r="K5931" i="5"/>
  <c r="K5928" i="5"/>
  <c r="K5925" i="5"/>
  <c r="K5922" i="5"/>
  <c r="K5919" i="5"/>
  <c r="K5916" i="5"/>
  <c r="K5913" i="5"/>
  <c r="K5910" i="5"/>
  <c r="K5907" i="5"/>
  <c r="K5904" i="5"/>
  <c r="K5901" i="5"/>
  <c r="K5898" i="5"/>
  <c r="K5895" i="5"/>
  <c r="K5892" i="5"/>
  <c r="K5889" i="5"/>
  <c r="K5886" i="5"/>
  <c r="K5883" i="5"/>
  <c r="K5880" i="5"/>
  <c r="K5877" i="5"/>
  <c r="K5874" i="5"/>
  <c r="K5871" i="5"/>
  <c r="K5868" i="5"/>
  <c r="K5865" i="5"/>
  <c r="K5862" i="5"/>
  <c r="K5859" i="5"/>
  <c r="K5856" i="5"/>
  <c r="K5853" i="5"/>
  <c r="K5850" i="5"/>
  <c r="K5847" i="5"/>
  <c r="K5844" i="5"/>
  <c r="K5841" i="5"/>
  <c r="K5838" i="5"/>
  <c r="K5835" i="5"/>
  <c r="K5832" i="5"/>
  <c r="K5829" i="5"/>
  <c r="K5826" i="5"/>
  <c r="K5823" i="5"/>
  <c r="K5820" i="5"/>
  <c r="K5817" i="5"/>
  <c r="K5814" i="5"/>
  <c r="K5811" i="5"/>
  <c r="K5808" i="5"/>
  <c r="K5805" i="5"/>
  <c r="K5802" i="5"/>
  <c r="K5799" i="5"/>
  <c r="K5796" i="5"/>
  <c r="K5793" i="5"/>
  <c r="K5790" i="5"/>
  <c r="K5787" i="5"/>
  <c r="K5784" i="5"/>
  <c r="K5781" i="5"/>
  <c r="K5778" i="5"/>
  <c r="K5775" i="5"/>
  <c r="K5772" i="5"/>
  <c r="K5769" i="5"/>
  <c r="K5766" i="5"/>
  <c r="K5763" i="5"/>
  <c r="K5760" i="5"/>
  <c r="K5757" i="5"/>
  <c r="K5754" i="5"/>
  <c r="K5751" i="5"/>
  <c r="K5748" i="5"/>
  <c r="K5745" i="5"/>
  <c r="K5742" i="5"/>
  <c r="K5739" i="5"/>
  <c r="K5736" i="5"/>
  <c r="K5733" i="5"/>
  <c r="K5730" i="5"/>
  <c r="K5727" i="5"/>
  <c r="K5724" i="5"/>
  <c r="K5721" i="5"/>
  <c r="K5718" i="5"/>
  <c r="K5715" i="5"/>
  <c r="K5712" i="5"/>
  <c r="K5709" i="5"/>
  <c r="K5706" i="5"/>
  <c r="K5703" i="5"/>
  <c r="K5700" i="5"/>
  <c r="K5697" i="5"/>
  <c r="K5694" i="5"/>
  <c r="K5691" i="5"/>
  <c r="K5688" i="5"/>
  <c r="K5685" i="5"/>
  <c r="K5682" i="5"/>
  <c r="K5679" i="5"/>
  <c r="K5676" i="5"/>
  <c r="K5673" i="5"/>
  <c r="K5670" i="5"/>
  <c r="K5667" i="5"/>
  <c r="K5664" i="5"/>
  <c r="K5661" i="5"/>
  <c r="K5658" i="5"/>
  <c r="K5655" i="5"/>
  <c r="K5652" i="5"/>
  <c r="K5649" i="5"/>
  <c r="K5646" i="5"/>
  <c r="K5643" i="5"/>
  <c r="K5640" i="5"/>
  <c r="K5637" i="5"/>
  <c r="K5634" i="5"/>
  <c r="K5631" i="5"/>
  <c r="K5628" i="5"/>
  <c r="K5625" i="5"/>
  <c r="K5622" i="5"/>
  <c r="K5619" i="5"/>
  <c r="K5616" i="5"/>
  <c r="K5613" i="5"/>
  <c r="K5610" i="5"/>
  <c r="K5607" i="5"/>
  <c r="K5604" i="5"/>
  <c r="K5601" i="5"/>
  <c r="K5598" i="5"/>
  <c r="M6148" i="5"/>
  <c r="L6142" i="5"/>
  <c r="L6136" i="5"/>
  <c r="L6130" i="5"/>
  <c r="L6124" i="5"/>
  <c r="L6118" i="5"/>
  <c r="L6112" i="5"/>
  <c r="K6107" i="5"/>
  <c r="K6098" i="5"/>
  <c r="M6094" i="5"/>
  <c r="K6091" i="5"/>
  <c r="L6084" i="5"/>
  <c r="K6081" i="5"/>
  <c r="M6074" i="5"/>
  <c r="L6071" i="5"/>
  <c r="K6068" i="5"/>
  <c r="M6061" i="5"/>
  <c r="L6058" i="5"/>
  <c r="K6055" i="5"/>
  <c r="L6048" i="5"/>
  <c r="K6045" i="5"/>
  <c r="K6102" i="5"/>
  <c r="L6094" i="5"/>
  <c r="L6087" i="5"/>
  <c r="K6084" i="5"/>
  <c r="M6077" i="5"/>
  <c r="L6074" i="5"/>
  <c r="K6071" i="5"/>
  <c r="M6064" i="5"/>
  <c r="L6061" i="5"/>
  <c r="K6058" i="5"/>
  <c r="L6051" i="5"/>
  <c r="K6048" i="5"/>
  <c r="M6041" i="5"/>
  <c r="M6038" i="5"/>
  <c r="M6035" i="5"/>
  <c r="M6032" i="5"/>
  <c r="M6029" i="5"/>
  <c r="M6026" i="5"/>
  <c r="M6023" i="5"/>
  <c r="M6020" i="5"/>
  <c r="M6017" i="5"/>
  <c r="M6014" i="5"/>
  <c r="M6011" i="5"/>
  <c r="M6008" i="5"/>
  <c r="M6005" i="5"/>
  <c r="M6002" i="5"/>
  <c r="M5999" i="5"/>
  <c r="M5996" i="5"/>
  <c r="M5993" i="5"/>
  <c r="M5990" i="5"/>
  <c r="M5987" i="5"/>
  <c r="M5984" i="5"/>
  <c r="M5981" i="5"/>
  <c r="M5978" i="5"/>
  <c r="M5975" i="5"/>
  <c r="M5972" i="5"/>
  <c r="M5969" i="5"/>
  <c r="M5966" i="5"/>
  <c r="M5963" i="5"/>
  <c r="M5960" i="5"/>
  <c r="M5957" i="5"/>
  <c r="M5954" i="5"/>
  <c r="M5951" i="5"/>
  <c r="M5948" i="5"/>
  <c r="M5945" i="5"/>
  <c r="M5942" i="5"/>
  <c r="M5939" i="5"/>
  <c r="M5936" i="5"/>
  <c r="M5933" i="5"/>
  <c r="M5930" i="5"/>
  <c r="M5927" i="5"/>
  <c r="M5924" i="5"/>
  <c r="M5921" i="5"/>
  <c r="M5918" i="5"/>
  <c r="M5915" i="5"/>
  <c r="M5912" i="5"/>
  <c r="M5909" i="5"/>
  <c r="M5906" i="5"/>
  <c r="M5903" i="5"/>
  <c r="M5900" i="5"/>
  <c r="M5897" i="5"/>
  <c r="M5894" i="5"/>
  <c r="M5891" i="5"/>
  <c r="M5888" i="5"/>
  <c r="M5885" i="5"/>
  <c r="M5882" i="5"/>
  <c r="M5879" i="5"/>
  <c r="M5876" i="5"/>
  <c r="M5873" i="5"/>
  <c r="M5870" i="5"/>
  <c r="M5867" i="5"/>
  <c r="M5864" i="5"/>
  <c r="M5861" i="5"/>
  <c r="M5858" i="5"/>
  <c r="M5855" i="5"/>
  <c r="M5852" i="5"/>
  <c r="M5849" i="5"/>
  <c r="M5846" i="5"/>
  <c r="M5843" i="5"/>
  <c r="M5840" i="5"/>
  <c r="M5837" i="5"/>
  <c r="M5834" i="5"/>
  <c r="M5831" i="5"/>
  <c r="M5828" i="5"/>
  <c r="M5825" i="5"/>
  <c r="M5822" i="5"/>
  <c r="M5819" i="5"/>
  <c r="M5816" i="5"/>
  <c r="M5813" i="5"/>
  <c r="M5810" i="5"/>
  <c r="M5807" i="5"/>
  <c r="M5804" i="5"/>
  <c r="M5801" i="5"/>
  <c r="M5798" i="5"/>
  <c r="M5795" i="5"/>
  <c r="M5792" i="5"/>
  <c r="M5789" i="5"/>
  <c r="M5786" i="5"/>
  <c r="M5783" i="5"/>
  <c r="M5780" i="5"/>
  <c r="M5777" i="5"/>
  <c r="M5774" i="5"/>
  <c r="M5771" i="5"/>
  <c r="M5768" i="5"/>
  <c r="M5765" i="5"/>
  <c r="M5762" i="5"/>
  <c r="M5759" i="5"/>
  <c r="M5756" i="5"/>
  <c r="M5753" i="5"/>
  <c r="M5750" i="5"/>
  <c r="M5747" i="5"/>
  <c r="M5744" i="5"/>
  <c r="M5741" i="5"/>
  <c r="M5738" i="5"/>
  <c r="M5735" i="5"/>
  <c r="M5732" i="5"/>
  <c r="M5729" i="5"/>
  <c r="M5726" i="5"/>
  <c r="M5723" i="5"/>
  <c r="M5720" i="5"/>
  <c r="M5717" i="5"/>
  <c r="M5714" i="5"/>
  <c r="M5711" i="5"/>
  <c r="M5708" i="5"/>
  <c r="M5705" i="5"/>
  <c r="M5702" i="5"/>
  <c r="M5699" i="5"/>
  <c r="M5696" i="5"/>
  <c r="M5693" i="5"/>
  <c r="M5690" i="5"/>
  <c r="M5687" i="5"/>
  <c r="M5684" i="5"/>
  <c r="M5681" i="5"/>
  <c r="M5678" i="5"/>
  <c r="M5675" i="5"/>
  <c r="M5672" i="5"/>
  <c r="M5669" i="5"/>
  <c r="M5666" i="5"/>
  <c r="M5663" i="5"/>
  <c r="M5660" i="5"/>
  <c r="M5657" i="5"/>
  <c r="M5654" i="5"/>
  <c r="M5651" i="5"/>
  <c r="M5648" i="5"/>
  <c r="M5645" i="5"/>
  <c r="M5642" i="5"/>
  <c r="M5639" i="5"/>
  <c r="M5636" i="5"/>
  <c r="M5633" i="5"/>
  <c r="M5630" i="5"/>
  <c r="M5627" i="5"/>
  <c r="M5624" i="5"/>
  <c r="M5621" i="5"/>
  <c r="M5618" i="5"/>
  <c r="M5615" i="5"/>
  <c r="M5612" i="5"/>
  <c r="M5609" i="5"/>
  <c r="M5606" i="5"/>
  <c r="M5603" i="5"/>
  <c r="M5600" i="5"/>
  <c r="M5597" i="5"/>
  <c r="M5594" i="5"/>
  <c r="M5591" i="5"/>
  <c r="M5588" i="5"/>
  <c r="M5585" i="5"/>
  <c r="M5582" i="5"/>
  <c r="M5579" i="5"/>
  <c r="M5576" i="5"/>
  <c r="M5573" i="5"/>
  <c r="M5570" i="5"/>
  <c r="K6147" i="5"/>
  <c r="K6141" i="5"/>
  <c r="K6135" i="5"/>
  <c r="K6129" i="5"/>
  <c r="K6123" i="5"/>
  <c r="K6117" i="5"/>
  <c r="K6111" i="5"/>
  <c r="M6106" i="5"/>
  <c r="M6097" i="5"/>
  <c r="K6094" i="5"/>
  <c r="L6090" i="5"/>
  <c r="K6087" i="5"/>
  <c r="M6080" i="5"/>
  <c r="L6077" i="5"/>
  <c r="K6074" i="5"/>
  <c r="M6067" i="5"/>
  <c r="L6064" i="5"/>
  <c r="K6061" i="5"/>
  <c r="L6054" i="5"/>
  <c r="K6051" i="5"/>
  <c r="M6044" i="5"/>
  <c r="L6041" i="5"/>
  <c r="L6038" i="5"/>
  <c r="L6035" i="5"/>
  <c r="L6032" i="5"/>
  <c r="L6029" i="5"/>
  <c r="L6026" i="5"/>
  <c r="L6023" i="5"/>
  <c r="L6020" i="5"/>
  <c r="L6017" i="5"/>
  <c r="L6014" i="5"/>
  <c r="L6011" i="5"/>
  <c r="L6008" i="5"/>
  <c r="L6005" i="5"/>
  <c r="L6002" i="5"/>
  <c r="L5999" i="5"/>
  <c r="L5996" i="5"/>
  <c r="L5993" i="5"/>
  <c r="L5990" i="5"/>
  <c r="L5987" i="5"/>
  <c r="L5984" i="5"/>
  <c r="L5981" i="5"/>
  <c r="L5978" i="5"/>
  <c r="L5975" i="5"/>
  <c r="L5972" i="5"/>
  <c r="L5969" i="5"/>
  <c r="L5966" i="5"/>
  <c r="L5963" i="5"/>
  <c r="L5960" i="5"/>
  <c r="L5957" i="5"/>
  <c r="L5954" i="5"/>
  <c r="L5951" i="5"/>
  <c r="L5948" i="5"/>
  <c r="L5945" i="5"/>
  <c r="L5942" i="5"/>
  <c r="L5939" i="5"/>
  <c r="L5936" i="5"/>
  <c r="L5933" i="5"/>
  <c r="L5930" i="5"/>
  <c r="L5927" i="5"/>
  <c r="L5924" i="5"/>
  <c r="L5921" i="5"/>
  <c r="L5918" i="5"/>
  <c r="L5915" i="5"/>
  <c r="L5912" i="5"/>
  <c r="L5909" i="5"/>
  <c r="L5906" i="5"/>
  <c r="L5903" i="5"/>
  <c r="L5900" i="5"/>
  <c r="L5897" i="5"/>
  <c r="L5894" i="5"/>
  <c r="L5891" i="5"/>
  <c r="L5888" i="5"/>
  <c r="L5885" i="5"/>
  <c r="L5882" i="5"/>
  <c r="L5879" i="5"/>
  <c r="L5876" i="5"/>
  <c r="L5873" i="5"/>
  <c r="L5870" i="5"/>
  <c r="L5867" i="5"/>
  <c r="L5864" i="5"/>
  <c r="L5861" i="5"/>
  <c r="L5858" i="5"/>
  <c r="L5855" i="5"/>
  <c r="L5852" i="5"/>
  <c r="L5849" i="5"/>
  <c r="L5846" i="5"/>
  <c r="L5843" i="5"/>
  <c r="L5840" i="5"/>
  <c r="L5837" i="5"/>
  <c r="L5834" i="5"/>
  <c r="L5831" i="5"/>
  <c r="L5828" i="5"/>
  <c r="L5825" i="5"/>
  <c r="L5822" i="5"/>
  <c r="L5819" i="5"/>
  <c r="L5816" i="5"/>
  <c r="L5813" i="5"/>
  <c r="L5810" i="5"/>
  <c r="L5807" i="5"/>
  <c r="L5804" i="5"/>
  <c r="L5801" i="5"/>
  <c r="L5798" i="5"/>
  <c r="L5795" i="5"/>
  <c r="L5792" i="5"/>
  <c r="L5789" i="5"/>
  <c r="L5786" i="5"/>
  <c r="L5783" i="5"/>
  <c r="L5780" i="5"/>
  <c r="L5777" i="5"/>
  <c r="L5774" i="5"/>
  <c r="L5771" i="5"/>
  <c r="L5768" i="5"/>
  <c r="L5765" i="5"/>
  <c r="L5762" i="5"/>
  <c r="L5759" i="5"/>
  <c r="L5756" i="5"/>
  <c r="L5753" i="5"/>
  <c r="L5750" i="5"/>
  <c r="L5747" i="5"/>
  <c r="L5744" i="5"/>
  <c r="L5741" i="5"/>
  <c r="L5738" i="5"/>
  <c r="L5735" i="5"/>
  <c r="L5732" i="5"/>
  <c r="L5729" i="5"/>
  <c r="L5726" i="5"/>
  <c r="L5723" i="5"/>
  <c r="L5720" i="5"/>
  <c r="L5717" i="5"/>
  <c r="L5714" i="5"/>
  <c r="L5711" i="5"/>
  <c r="L5708" i="5"/>
  <c r="L5705" i="5"/>
  <c r="L5702" i="5"/>
  <c r="L5699" i="5"/>
  <c r="L5696" i="5"/>
  <c r="L5693" i="5"/>
  <c r="L5690" i="5"/>
  <c r="L5687" i="5"/>
  <c r="L5684" i="5"/>
  <c r="L5681" i="5"/>
  <c r="L5678" i="5"/>
  <c r="L5675" i="5"/>
  <c r="L5672" i="5"/>
  <c r="L5669" i="5"/>
  <c r="L5666" i="5"/>
  <c r="L5663" i="5"/>
  <c r="L5660" i="5"/>
  <c r="L5657" i="5"/>
  <c r="L5654" i="5"/>
  <c r="L5651" i="5"/>
  <c r="L5648" i="5"/>
  <c r="L5645" i="5"/>
  <c r="L5642" i="5"/>
  <c r="L5639" i="5"/>
  <c r="L5636" i="5"/>
  <c r="L5633" i="5"/>
  <c r="L5630" i="5"/>
  <c r="L5627" i="5"/>
  <c r="L5624" i="5"/>
  <c r="L5621" i="5"/>
  <c r="L5618" i="5"/>
  <c r="L5615" i="5"/>
  <c r="L5612" i="5"/>
  <c r="L5609" i="5"/>
  <c r="L5606" i="5"/>
  <c r="L5603" i="5"/>
  <c r="L5600" i="5"/>
  <c r="L6106" i="5"/>
  <c r="L6101" i="5"/>
  <c r="L6097" i="5"/>
  <c r="K6090" i="5"/>
  <c r="M6083" i="5"/>
  <c r="L6080" i="5"/>
  <c r="K6077" i="5"/>
  <c r="M6070" i="5"/>
  <c r="L6067" i="5"/>
  <c r="K6064" i="5"/>
  <c r="L6057" i="5"/>
  <c r="K6054" i="5"/>
  <c r="M6047" i="5"/>
  <c r="L6044" i="5"/>
  <c r="K6041" i="5"/>
  <c r="K6038" i="5"/>
  <c r="K6035" i="5"/>
  <c r="K6032" i="5"/>
  <c r="K6029" i="5"/>
  <c r="K6026" i="5"/>
  <c r="K6023" i="5"/>
  <c r="K6020" i="5"/>
  <c r="K6017" i="5"/>
  <c r="K6014" i="5"/>
  <c r="K6011" i="5"/>
  <c r="K6008" i="5"/>
  <c r="K6005" i="5"/>
  <c r="K6002" i="5"/>
  <c r="K5999" i="5"/>
  <c r="K5996" i="5"/>
  <c r="K5993" i="5"/>
  <c r="K5990" i="5"/>
  <c r="K5987" i="5"/>
  <c r="K5984" i="5"/>
  <c r="K5981" i="5"/>
  <c r="K5978" i="5"/>
  <c r="K5975" i="5"/>
  <c r="K5972" i="5"/>
  <c r="K5969" i="5"/>
  <c r="K5966" i="5"/>
  <c r="K5963" i="5"/>
  <c r="K5960" i="5"/>
  <c r="K5957" i="5"/>
  <c r="K5954" i="5"/>
  <c r="K5951" i="5"/>
  <c r="K5948" i="5"/>
  <c r="K5945" i="5"/>
  <c r="K5942" i="5"/>
  <c r="K5939" i="5"/>
  <c r="K5936" i="5"/>
  <c r="K5933" i="5"/>
  <c r="K5930" i="5"/>
  <c r="K5927" i="5"/>
  <c r="K5924" i="5"/>
  <c r="K5921" i="5"/>
  <c r="K5918" i="5"/>
  <c r="K5915" i="5"/>
  <c r="K5912" i="5"/>
  <c r="K5909" i="5"/>
  <c r="K5906" i="5"/>
  <c r="K5903" i="5"/>
  <c r="K5900" i="5"/>
  <c r="K5897" i="5"/>
  <c r="K5894" i="5"/>
  <c r="K5891" i="5"/>
  <c r="K5888" i="5"/>
  <c r="K5885" i="5"/>
  <c r="K5882" i="5"/>
  <c r="K5879" i="5"/>
  <c r="K5876" i="5"/>
  <c r="K5873" i="5"/>
  <c r="K5870" i="5"/>
  <c r="K5867" i="5"/>
  <c r="K5864" i="5"/>
  <c r="K5861" i="5"/>
  <c r="K5858" i="5"/>
  <c r="K5855" i="5"/>
  <c r="K5852" i="5"/>
  <c r="K5849" i="5"/>
  <c r="K5846" i="5"/>
  <c r="K5843" i="5"/>
  <c r="K5840" i="5"/>
  <c r="K5837" i="5"/>
  <c r="K5834" i="5"/>
  <c r="K5831" i="5"/>
  <c r="K5828" i="5"/>
  <c r="K5825" i="5"/>
  <c r="K5822" i="5"/>
  <c r="K5819" i="5"/>
  <c r="K5816" i="5"/>
  <c r="K5813" i="5"/>
  <c r="K5810" i="5"/>
  <c r="K5807" i="5"/>
  <c r="K5804" i="5"/>
  <c r="K5801" i="5"/>
  <c r="K5798" i="5"/>
  <c r="K5795" i="5"/>
  <c r="K5792" i="5"/>
  <c r="K5789" i="5"/>
  <c r="K5786" i="5"/>
  <c r="K5783" i="5"/>
  <c r="K5780" i="5"/>
  <c r="K5777" i="5"/>
  <c r="K5774" i="5"/>
  <c r="K5771" i="5"/>
  <c r="K5768" i="5"/>
  <c r="K5765" i="5"/>
  <c r="K5762" i="5"/>
  <c r="K5759" i="5"/>
  <c r="K5756" i="5"/>
  <c r="K5753" i="5"/>
  <c r="K5750" i="5"/>
  <c r="K5747" i="5"/>
  <c r="K5744" i="5"/>
  <c r="K5741" i="5"/>
  <c r="K5738" i="5"/>
  <c r="K5735" i="5"/>
  <c r="K5732" i="5"/>
  <c r="K5729" i="5"/>
  <c r="K5726" i="5"/>
  <c r="K5723" i="5"/>
  <c r="K5720" i="5"/>
  <c r="K5717" i="5"/>
  <c r="K5714" i="5"/>
  <c r="K5711" i="5"/>
  <c r="K5708" i="5"/>
  <c r="K5705" i="5"/>
  <c r="K5702" i="5"/>
  <c r="K5699" i="5"/>
  <c r="K5696" i="5"/>
  <c r="K5693" i="5"/>
  <c r="K5690" i="5"/>
  <c r="K5687" i="5"/>
  <c r="K5684" i="5"/>
  <c r="K5681" i="5"/>
  <c r="K5678" i="5"/>
  <c r="K5675" i="5"/>
  <c r="K5672" i="5"/>
  <c r="K5669" i="5"/>
  <c r="K5666" i="5"/>
  <c r="K5663" i="5"/>
  <c r="K5660" i="5"/>
  <c r="K5657" i="5"/>
  <c r="K5654" i="5"/>
  <c r="K5651" i="5"/>
  <c r="K5648" i="5"/>
  <c r="K5645" i="5"/>
  <c r="K5642" i="5"/>
  <c r="K5639" i="5"/>
  <c r="K5636" i="5"/>
  <c r="K5633" i="5"/>
  <c r="K5630" i="5"/>
  <c r="K5627" i="5"/>
  <c r="K5624" i="5"/>
  <c r="K5621" i="5"/>
  <c r="K5618" i="5"/>
  <c r="K5615" i="5"/>
  <c r="K5612" i="5"/>
  <c r="K5609" i="5"/>
  <c r="M5604" i="5"/>
  <c r="M5580" i="5"/>
  <c r="K5569" i="5"/>
  <c r="M5562" i="5"/>
  <c r="L5559" i="5"/>
  <c r="K5556" i="5"/>
  <c r="M5549" i="5"/>
  <c r="L5546" i="5"/>
  <c r="K5543" i="5"/>
  <c r="M5536" i="5"/>
  <c r="K5533" i="5"/>
  <c r="M5526" i="5"/>
  <c r="L5523" i="5"/>
  <c r="K5520" i="5"/>
  <c r="M5513" i="5"/>
  <c r="L5510" i="5"/>
  <c r="K5507" i="5"/>
  <c r="M5500" i="5"/>
  <c r="K5497" i="5"/>
  <c r="L5597" i="5"/>
  <c r="M5592" i="5"/>
  <c r="L5588" i="5"/>
  <c r="M5584" i="5"/>
  <c r="L5580" i="5"/>
  <c r="L5576" i="5"/>
  <c r="M5572" i="5"/>
  <c r="M5565" i="5"/>
  <c r="L5562" i="5"/>
  <c r="K5559" i="5"/>
  <c r="M5552" i="5"/>
  <c r="L5549" i="5"/>
  <c r="K5546" i="5"/>
  <c r="M5539" i="5"/>
  <c r="K5536" i="5"/>
  <c r="M5529" i="5"/>
  <c r="L5526" i="5"/>
  <c r="K5523" i="5"/>
  <c r="M5516" i="5"/>
  <c r="L5513" i="5"/>
  <c r="K5510" i="5"/>
  <c r="M5503" i="5"/>
  <c r="K5500" i="5"/>
  <c r="M5493" i="5"/>
  <c r="M5490" i="5"/>
  <c r="M5487" i="5"/>
  <c r="M5484" i="5"/>
  <c r="M5481" i="5"/>
  <c r="M5478" i="5"/>
  <c r="M5475" i="5"/>
  <c r="M5472" i="5"/>
  <c r="M5469" i="5"/>
  <c r="M5466" i="5"/>
  <c r="M5463" i="5"/>
  <c r="M5460" i="5"/>
  <c r="M5457" i="5"/>
  <c r="M5454" i="5"/>
  <c r="M5451" i="5"/>
  <c r="M5448" i="5"/>
  <c r="M5445" i="5"/>
  <c r="M5442" i="5"/>
  <c r="M5439" i="5"/>
  <c r="M5436" i="5"/>
  <c r="M5433" i="5"/>
  <c r="M5430" i="5"/>
  <c r="M5427" i="5"/>
  <c r="M5424" i="5"/>
  <c r="M5421" i="5"/>
  <c r="M5418" i="5"/>
  <c r="M5415" i="5"/>
  <c r="M5412" i="5"/>
  <c r="M5409" i="5"/>
  <c r="M5406" i="5"/>
  <c r="M5403" i="5"/>
  <c r="M5400" i="5"/>
  <c r="M5397" i="5"/>
  <c r="M5394" i="5"/>
  <c r="M5391" i="5"/>
  <c r="M5388" i="5"/>
  <c r="M5385" i="5"/>
  <c r="M5382" i="5"/>
  <c r="M5379" i="5"/>
  <c r="M5376" i="5"/>
  <c r="M5373" i="5"/>
  <c r="M5370" i="5"/>
  <c r="M5367" i="5"/>
  <c r="M5364" i="5"/>
  <c r="M5361" i="5"/>
  <c r="M5358" i="5"/>
  <c r="M5355" i="5"/>
  <c r="M5352" i="5"/>
  <c r="M5349" i="5"/>
  <c r="M5346" i="5"/>
  <c r="M5343" i="5"/>
  <c r="M5340" i="5"/>
  <c r="M5337" i="5"/>
  <c r="M5334" i="5"/>
  <c r="M5331" i="5"/>
  <c r="M5328" i="5"/>
  <c r="M5325" i="5"/>
  <c r="M5322" i="5"/>
  <c r="M5319" i="5"/>
  <c r="M5316" i="5"/>
  <c r="M5313" i="5"/>
  <c r="M5310" i="5"/>
  <c r="M5307" i="5"/>
  <c r="M5304" i="5"/>
  <c r="M5301" i="5"/>
  <c r="M5298" i="5"/>
  <c r="M5295" i="5"/>
  <c r="M5292" i="5"/>
  <c r="M5289" i="5"/>
  <c r="M5286" i="5"/>
  <c r="M5283" i="5"/>
  <c r="M5280" i="5"/>
  <c r="M5277" i="5"/>
  <c r="M5274" i="5"/>
  <c r="M5271" i="5"/>
  <c r="M5268" i="5"/>
  <c r="M5265" i="5"/>
  <c r="M5262" i="5"/>
  <c r="M5259" i="5"/>
  <c r="M5256" i="5"/>
  <c r="M5253" i="5"/>
  <c r="M5250" i="5"/>
  <c r="M5247" i="5"/>
  <c r="M5244" i="5"/>
  <c r="M5241" i="5"/>
  <c r="M5238" i="5"/>
  <c r="M5235" i="5"/>
  <c r="M5232" i="5"/>
  <c r="M5229" i="5"/>
  <c r="M5226" i="5"/>
  <c r="M5223" i="5"/>
  <c r="M5220" i="5"/>
  <c r="M5217" i="5"/>
  <c r="M5214" i="5"/>
  <c r="M5211" i="5"/>
  <c r="M5208" i="5"/>
  <c r="M5205" i="5"/>
  <c r="M5202" i="5"/>
  <c r="M5199" i="5"/>
  <c r="M5196" i="5"/>
  <c r="M5193" i="5"/>
  <c r="M5190" i="5"/>
  <c r="M5187" i="5"/>
  <c r="M5184" i="5"/>
  <c r="M5181" i="5"/>
  <c r="M5178" i="5"/>
  <c r="M5175" i="5"/>
  <c r="M5172" i="5"/>
  <c r="M5169" i="5"/>
  <c r="M5166" i="5"/>
  <c r="M5163" i="5"/>
  <c r="M5160" i="5"/>
  <c r="M5157" i="5"/>
  <c r="M5154" i="5"/>
  <c r="M5151" i="5"/>
  <c r="M5148" i="5"/>
  <c r="M5145" i="5"/>
  <c r="M5142" i="5"/>
  <c r="M5139" i="5"/>
  <c r="M5136" i="5"/>
  <c r="M5133" i="5"/>
  <c r="M5130" i="5"/>
  <c r="M5127" i="5"/>
  <c r="M5124" i="5"/>
  <c r="M5121" i="5"/>
  <c r="M5118" i="5"/>
  <c r="M5115" i="5"/>
  <c r="M5112" i="5"/>
  <c r="M5109" i="5"/>
  <c r="M5106" i="5"/>
  <c r="M5103" i="5"/>
  <c r="M5100" i="5"/>
  <c r="M5097" i="5"/>
  <c r="M5094" i="5"/>
  <c r="M5091" i="5"/>
  <c r="M5088" i="5"/>
  <c r="M5085" i="5"/>
  <c r="M5082" i="5"/>
  <c r="M5079" i="5"/>
  <c r="K5603" i="5"/>
  <c r="K5597" i="5"/>
  <c r="L5592" i="5"/>
  <c r="K5588" i="5"/>
  <c r="K5580" i="5"/>
  <c r="K5576" i="5"/>
  <c r="K5572" i="5"/>
  <c r="M5568" i="5"/>
  <c r="L5565" i="5"/>
  <c r="K5562" i="5"/>
  <c r="M5555" i="5"/>
  <c r="L5552" i="5"/>
  <c r="K5549" i="5"/>
  <c r="M5542" i="5"/>
  <c r="K5539" i="5"/>
  <c r="M5532" i="5"/>
  <c r="L5529" i="5"/>
  <c r="K5526" i="5"/>
  <c r="M5519" i="5"/>
  <c r="L5516" i="5"/>
  <c r="K5513" i="5"/>
  <c r="M5506" i="5"/>
  <c r="K5503" i="5"/>
  <c r="M5496" i="5"/>
  <c r="L5493" i="5"/>
  <c r="L5490" i="5"/>
  <c r="L5487" i="5"/>
  <c r="L5484" i="5"/>
  <c r="L5481" i="5"/>
  <c r="L5478" i="5"/>
  <c r="L5475" i="5"/>
  <c r="L5472" i="5"/>
  <c r="L5469" i="5"/>
  <c r="L5466" i="5"/>
  <c r="L5463" i="5"/>
  <c r="L5460" i="5"/>
  <c r="L5457" i="5"/>
  <c r="L5454" i="5"/>
  <c r="L5451" i="5"/>
  <c r="L5448" i="5"/>
  <c r="L5445" i="5"/>
  <c r="L5442" i="5"/>
  <c r="L5439" i="5"/>
  <c r="L5436" i="5"/>
  <c r="L5433" i="5"/>
  <c r="L5430" i="5"/>
  <c r="L5427" i="5"/>
  <c r="L5424" i="5"/>
  <c r="L5421" i="5"/>
  <c r="L5418" i="5"/>
  <c r="L5415" i="5"/>
  <c r="L5412" i="5"/>
  <c r="L5409" i="5"/>
  <c r="L5406" i="5"/>
  <c r="L5403" i="5"/>
  <c r="L5400" i="5"/>
  <c r="L5397" i="5"/>
  <c r="L5394" i="5"/>
  <c r="L5391" i="5"/>
  <c r="L5388" i="5"/>
  <c r="L5385" i="5"/>
  <c r="L5382" i="5"/>
  <c r="L5379" i="5"/>
  <c r="L5376" i="5"/>
  <c r="L5373" i="5"/>
  <c r="L5370" i="5"/>
  <c r="L5367" i="5"/>
  <c r="L5364" i="5"/>
  <c r="L5361" i="5"/>
  <c r="L5358" i="5"/>
  <c r="L5355" i="5"/>
  <c r="L5352" i="5"/>
  <c r="L5349" i="5"/>
  <c r="L5346" i="5"/>
  <c r="L5343" i="5"/>
  <c r="L5340" i="5"/>
  <c r="L5337" i="5"/>
  <c r="L5334" i="5"/>
  <c r="L5331" i="5"/>
  <c r="L5328" i="5"/>
  <c r="L5325" i="5"/>
  <c r="L5322" i="5"/>
  <c r="L5319" i="5"/>
  <c r="L5316" i="5"/>
  <c r="L5313" i="5"/>
  <c r="L5310" i="5"/>
  <c r="L5307" i="5"/>
  <c r="L5304" i="5"/>
  <c r="L5301" i="5"/>
  <c r="L5298" i="5"/>
  <c r="L5295" i="5"/>
  <c r="L5292" i="5"/>
  <c r="L5289" i="5"/>
  <c r="L5286" i="5"/>
  <c r="L5283" i="5"/>
  <c r="L5280" i="5"/>
  <c r="L5277" i="5"/>
  <c r="L5274" i="5"/>
  <c r="L5271" i="5"/>
  <c r="L5268" i="5"/>
  <c r="L5265" i="5"/>
  <c r="L5262" i="5"/>
  <c r="L5259" i="5"/>
  <c r="L5256" i="5"/>
  <c r="L5253" i="5"/>
  <c r="L5250" i="5"/>
  <c r="L5247" i="5"/>
  <c r="L5244" i="5"/>
  <c r="L5241" i="5"/>
  <c r="L5238" i="5"/>
  <c r="L5235" i="5"/>
  <c r="L5232" i="5"/>
  <c r="L5229" i="5"/>
  <c r="L5226" i="5"/>
  <c r="L5223" i="5"/>
  <c r="L5220" i="5"/>
  <c r="L5217" i="5"/>
  <c r="L5214" i="5"/>
  <c r="L5211" i="5"/>
  <c r="L5208" i="5"/>
  <c r="L5205" i="5"/>
  <c r="L5202" i="5"/>
  <c r="L5199" i="5"/>
  <c r="L5196" i="5"/>
  <c r="L5193" i="5"/>
  <c r="L5190" i="5"/>
  <c r="L5187" i="5"/>
  <c r="L5184" i="5"/>
  <c r="L5181" i="5"/>
  <c r="L5178" i="5"/>
  <c r="L5175" i="5"/>
  <c r="L5172" i="5"/>
  <c r="L5169" i="5"/>
  <c r="L5166" i="5"/>
  <c r="L5163" i="5"/>
  <c r="L5160" i="5"/>
  <c r="L5157" i="5"/>
  <c r="L5154" i="5"/>
  <c r="L5151" i="5"/>
  <c r="L5148" i="5"/>
  <c r="L5145" i="5"/>
  <c r="L5142" i="5"/>
  <c r="L5139" i="5"/>
  <c r="L5136" i="5"/>
  <c r="L5133" i="5"/>
  <c r="L5130" i="5"/>
  <c r="L5127" i="5"/>
  <c r="L5124" i="5"/>
  <c r="L5121" i="5"/>
  <c r="L5118" i="5"/>
  <c r="L5115" i="5"/>
  <c r="L5112" i="5"/>
  <c r="L5109" i="5"/>
  <c r="L5106" i="5"/>
  <c r="L5103" i="5"/>
  <c r="L5100" i="5"/>
  <c r="L5097" i="5"/>
  <c r="L5094" i="5"/>
  <c r="L5091" i="5"/>
  <c r="L5088" i="5"/>
  <c r="L5085" i="5"/>
  <c r="L5082" i="5"/>
  <c r="L5079" i="5"/>
  <c r="L5076" i="5"/>
  <c r="L5073" i="5"/>
  <c r="L5070" i="5"/>
  <c r="L5067" i="5"/>
  <c r="L5064" i="5"/>
  <c r="L5061" i="5"/>
  <c r="L5058" i="5"/>
  <c r="L5055" i="5"/>
  <c r="L5052" i="5"/>
  <c r="L5049" i="5"/>
  <c r="L5046" i="5"/>
  <c r="L5043" i="5"/>
  <c r="L5040" i="5"/>
  <c r="L5037" i="5"/>
  <c r="L5034" i="5"/>
  <c r="L5031" i="5"/>
  <c r="L5028" i="5"/>
  <c r="L5025" i="5"/>
  <c r="L5022" i="5"/>
  <c r="L5019" i="5"/>
  <c r="L5016" i="5"/>
  <c r="L5013" i="5"/>
  <c r="L5010" i="5"/>
  <c r="L5007" i="5"/>
  <c r="L5004" i="5"/>
  <c r="L5001" i="5"/>
  <c r="L4998" i="5"/>
  <c r="L4995" i="5"/>
  <c r="L4992" i="5"/>
  <c r="L4989" i="5"/>
  <c r="L4986" i="5"/>
  <c r="L4983" i="5"/>
  <c r="L4980" i="5"/>
  <c r="L4977" i="5"/>
  <c r="L4974" i="5"/>
  <c r="L4971" i="5"/>
  <c r="L4968" i="5"/>
  <c r="L4965" i="5"/>
  <c r="K5592" i="5"/>
  <c r="M5583" i="5"/>
  <c r="L5568" i="5"/>
  <c r="K5565" i="5"/>
  <c r="M5558" i="5"/>
  <c r="L5555" i="5"/>
  <c r="K5552" i="5"/>
  <c r="M5545" i="5"/>
  <c r="K5542" i="5"/>
  <c r="M5535" i="5"/>
  <c r="L5532" i="5"/>
  <c r="K5529" i="5"/>
  <c r="M5522" i="5"/>
  <c r="L5519" i="5"/>
  <c r="K5516" i="5"/>
  <c r="M5509" i="5"/>
  <c r="K5506" i="5"/>
  <c r="M5499" i="5"/>
  <c r="L5496" i="5"/>
  <c r="K5493" i="5"/>
  <c r="K5490" i="5"/>
  <c r="K5487" i="5"/>
  <c r="K5484" i="5"/>
  <c r="K5481" i="5"/>
  <c r="K5478" i="5"/>
  <c r="K5475" i="5"/>
  <c r="K5472" i="5"/>
  <c r="K5469" i="5"/>
  <c r="K5466" i="5"/>
  <c r="K5463" i="5"/>
  <c r="K5460" i="5"/>
  <c r="K5457" i="5"/>
  <c r="K5454" i="5"/>
  <c r="K5451" i="5"/>
  <c r="K5448" i="5"/>
  <c r="K5445" i="5"/>
  <c r="K5442" i="5"/>
  <c r="K5439" i="5"/>
  <c r="K5436" i="5"/>
  <c r="K5433" i="5"/>
  <c r="K5430" i="5"/>
  <c r="K5427" i="5"/>
  <c r="K5424" i="5"/>
  <c r="K5421" i="5"/>
  <c r="K5418" i="5"/>
  <c r="K5415" i="5"/>
  <c r="K5412" i="5"/>
  <c r="K5409" i="5"/>
  <c r="K5406" i="5"/>
  <c r="K5403" i="5"/>
  <c r="K5400" i="5"/>
  <c r="K5397" i="5"/>
  <c r="K5394" i="5"/>
  <c r="K5391" i="5"/>
  <c r="K5388" i="5"/>
  <c r="K5385" i="5"/>
  <c r="K5382" i="5"/>
  <c r="K5379" i="5"/>
  <c r="K5376" i="5"/>
  <c r="K5373" i="5"/>
  <c r="K5370" i="5"/>
  <c r="K5367" i="5"/>
  <c r="K5364" i="5"/>
  <c r="K5361" i="5"/>
  <c r="K5358" i="5"/>
  <c r="K5355" i="5"/>
  <c r="K5352" i="5"/>
  <c r="K5349" i="5"/>
  <c r="K5346" i="5"/>
  <c r="K5343" i="5"/>
  <c r="K5340" i="5"/>
  <c r="K5337" i="5"/>
  <c r="K5334" i="5"/>
  <c r="K5331" i="5"/>
  <c r="K5328" i="5"/>
  <c r="K5325" i="5"/>
  <c r="K5322" i="5"/>
  <c r="K5319" i="5"/>
  <c r="K5316" i="5"/>
  <c r="K5313" i="5"/>
  <c r="K5310" i="5"/>
  <c r="K5307" i="5"/>
  <c r="K5304" i="5"/>
  <c r="K5301" i="5"/>
  <c r="K5298" i="5"/>
  <c r="K5295" i="5"/>
  <c r="K5292" i="5"/>
  <c r="K5289" i="5"/>
  <c r="K5286" i="5"/>
  <c r="K5283" i="5"/>
  <c r="K5280" i="5"/>
  <c r="K5277" i="5"/>
  <c r="K5274" i="5"/>
  <c r="K5271" i="5"/>
  <c r="K5268" i="5"/>
  <c r="K5265" i="5"/>
  <c r="K5262" i="5"/>
  <c r="K5259" i="5"/>
  <c r="K5256" i="5"/>
  <c r="K5253" i="5"/>
  <c r="K5250" i="5"/>
  <c r="K5247" i="5"/>
  <c r="K5244" i="5"/>
  <c r="K5241" i="5"/>
  <c r="K5238" i="5"/>
  <c r="K5235" i="5"/>
  <c r="K5232" i="5"/>
  <c r="K5229" i="5"/>
  <c r="K5226" i="5"/>
  <c r="K5223" i="5"/>
  <c r="K5220" i="5"/>
  <c r="K5217" i="5"/>
  <c r="K5214" i="5"/>
  <c r="K5211" i="5"/>
  <c r="K5208" i="5"/>
  <c r="K5205" i="5"/>
  <c r="K5202" i="5"/>
  <c r="K5199" i="5"/>
  <c r="K5196" i="5"/>
  <c r="K5193" i="5"/>
  <c r="K5190" i="5"/>
  <c r="K5187" i="5"/>
  <c r="K5184" i="5"/>
  <c r="K5181" i="5"/>
  <c r="K5178" i="5"/>
  <c r="K5175" i="5"/>
  <c r="K5172" i="5"/>
  <c r="K5169" i="5"/>
  <c r="K5166" i="5"/>
  <c r="K5163" i="5"/>
  <c r="K5160" i="5"/>
  <c r="K5157" i="5"/>
  <c r="K5154" i="5"/>
  <c r="K5151" i="5"/>
  <c r="K5148" i="5"/>
  <c r="K5145" i="5"/>
  <c r="K5142" i="5"/>
  <c r="K5139" i="5"/>
  <c r="K5136" i="5"/>
  <c r="K5133" i="5"/>
  <c r="K5130" i="5"/>
  <c r="K5127" i="5"/>
  <c r="K5124" i="5"/>
  <c r="K5121" i="5"/>
  <c r="K5118" i="5"/>
  <c r="K5115" i="5"/>
  <c r="K5112" i="5"/>
  <c r="K5109" i="5"/>
  <c r="K5106" i="5"/>
  <c r="K5103" i="5"/>
  <c r="K5100" i="5"/>
  <c r="K5097" i="5"/>
  <c r="K5094" i="5"/>
  <c r="K5091" i="5"/>
  <c r="K5088" i="5"/>
  <c r="K5085" i="5"/>
  <c r="K5082" i="5"/>
  <c r="K5079" i="5"/>
  <c r="M5587" i="5"/>
  <c r="L5583" i="5"/>
  <c r="L5579" i="5"/>
  <c r="M5575" i="5"/>
  <c r="M5571" i="5"/>
  <c r="K5568" i="5"/>
  <c r="M5561" i="5"/>
  <c r="L5558" i="5"/>
  <c r="K5555" i="5"/>
  <c r="M5548" i="5"/>
  <c r="K5545" i="5"/>
  <c r="M5538" i="5"/>
  <c r="L5535" i="5"/>
  <c r="K5532" i="5"/>
  <c r="M5525" i="5"/>
  <c r="L5522" i="5"/>
  <c r="K5519" i="5"/>
  <c r="M5512" i="5"/>
  <c r="K5509" i="5"/>
  <c r="M5502" i="5"/>
  <c r="L5499" i="5"/>
  <c r="K5496" i="5"/>
  <c r="M5601" i="5"/>
  <c r="M5595" i="5"/>
  <c r="L5591" i="5"/>
  <c r="K5583" i="5"/>
  <c r="K5579" i="5"/>
  <c r="L5571" i="5"/>
  <c r="M5564" i="5"/>
  <c r="L5561" i="5"/>
  <c r="K5558" i="5"/>
  <c r="M5551" i="5"/>
  <c r="K5548" i="5"/>
  <c r="M5541" i="5"/>
  <c r="L5538" i="5"/>
  <c r="K5535" i="5"/>
  <c r="M5528" i="5"/>
  <c r="L5525" i="5"/>
  <c r="K5522" i="5"/>
  <c r="M5515" i="5"/>
  <c r="K5512" i="5"/>
  <c r="M5505" i="5"/>
  <c r="L5502" i="5"/>
  <c r="K5499" i="5"/>
  <c r="M5492" i="5"/>
  <c r="M5489" i="5"/>
  <c r="M5486" i="5"/>
  <c r="M5483" i="5"/>
  <c r="M5480" i="5"/>
  <c r="M5477" i="5"/>
  <c r="M5474" i="5"/>
  <c r="M5471" i="5"/>
  <c r="M5468" i="5"/>
  <c r="M5465" i="5"/>
  <c r="M5462" i="5"/>
  <c r="M5459" i="5"/>
  <c r="M5456" i="5"/>
  <c r="M5453" i="5"/>
  <c r="M5450" i="5"/>
  <c r="M5447" i="5"/>
  <c r="M5444" i="5"/>
  <c r="M5441" i="5"/>
  <c r="M5438" i="5"/>
  <c r="M5435" i="5"/>
  <c r="M5432" i="5"/>
  <c r="M5429" i="5"/>
  <c r="M5426" i="5"/>
  <c r="M5423" i="5"/>
  <c r="M5420" i="5"/>
  <c r="M5417" i="5"/>
  <c r="M5414" i="5"/>
  <c r="M5411" i="5"/>
  <c r="M5408" i="5"/>
  <c r="M5405" i="5"/>
  <c r="M5402" i="5"/>
  <c r="M5399" i="5"/>
  <c r="M5396" i="5"/>
  <c r="M5393" i="5"/>
  <c r="M5390" i="5"/>
  <c r="M5387" i="5"/>
  <c r="M5384" i="5"/>
  <c r="M5381" i="5"/>
  <c r="M5378" i="5"/>
  <c r="M5375" i="5"/>
  <c r="M5372" i="5"/>
  <c r="M5369" i="5"/>
  <c r="M5366" i="5"/>
  <c r="M5363" i="5"/>
  <c r="M5360" i="5"/>
  <c r="M5357" i="5"/>
  <c r="M5354" i="5"/>
  <c r="M5351" i="5"/>
  <c r="M5348" i="5"/>
  <c r="M5345" i="5"/>
  <c r="M5342" i="5"/>
  <c r="M5339" i="5"/>
  <c r="M5336" i="5"/>
  <c r="M5333" i="5"/>
  <c r="M5330" i="5"/>
  <c r="M5327" i="5"/>
  <c r="M5324" i="5"/>
  <c r="M5321" i="5"/>
  <c r="M5318" i="5"/>
  <c r="M5315" i="5"/>
  <c r="M5312" i="5"/>
  <c r="M5309" i="5"/>
  <c r="M5306" i="5"/>
  <c r="M5303" i="5"/>
  <c r="M5300" i="5"/>
  <c r="M5297" i="5"/>
  <c r="M5294" i="5"/>
  <c r="M5291" i="5"/>
  <c r="M5288" i="5"/>
  <c r="M5285" i="5"/>
  <c r="M5282" i="5"/>
  <c r="M5279" i="5"/>
  <c r="M5276" i="5"/>
  <c r="M5273" i="5"/>
  <c r="M5270" i="5"/>
  <c r="M5267" i="5"/>
  <c r="M5264" i="5"/>
  <c r="M5261" i="5"/>
  <c r="M5258" i="5"/>
  <c r="M5255" i="5"/>
  <c r="M5252" i="5"/>
  <c r="M5249" i="5"/>
  <c r="M5246" i="5"/>
  <c r="M5243" i="5"/>
  <c r="M5240" i="5"/>
  <c r="M5237" i="5"/>
  <c r="M5234" i="5"/>
  <c r="M5231" i="5"/>
  <c r="M5228" i="5"/>
  <c r="M5225" i="5"/>
  <c r="M5222" i="5"/>
  <c r="M5219" i="5"/>
  <c r="M5216" i="5"/>
  <c r="M5213" i="5"/>
  <c r="M5210" i="5"/>
  <c r="M5207" i="5"/>
  <c r="M5204" i="5"/>
  <c r="M5201" i="5"/>
  <c r="M5198" i="5"/>
  <c r="M5195" i="5"/>
  <c r="M5192" i="5"/>
  <c r="M5189" i="5"/>
  <c r="M5186" i="5"/>
  <c r="M5183" i="5"/>
  <c r="M5180" i="5"/>
  <c r="M5177" i="5"/>
  <c r="M5174" i="5"/>
  <c r="M5171" i="5"/>
  <c r="M5168" i="5"/>
  <c r="M5165" i="5"/>
  <c r="M5162" i="5"/>
  <c r="M5159" i="5"/>
  <c r="M5156" i="5"/>
  <c r="M5153" i="5"/>
  <c r="M5150" i="5"/>
  <c r="M5147" i="5"/>
  <c r="M5144" i="5"/>
  <c r="M5141" i="5"/>
  <c r="M5138" i="5"/>
  <c r="M5135" i="5"/>
  <c r="M5132" i="5"/>
  <c r="M5129" i="5"/>
  <c r="M5126" i="5"/>
  <c r="M5123" i="5"/>
  <c r="M5120" i="5"/>
  <c r="M5117" i="5"/>
  <c r="M5114" i="5"/>
  <c r="M5111" i="5"/>
  <c r="M5108" i="5"/>
  <c r="M5105" i="5"/>
  <c r="M5102" i="5"/>
  <c r="M5099" i="5"/>
  <c r="M5096" i="5"/>
  <c r="M5093" i="5"/>
  <c r="M5090" i="5"/>
  <c r="M5087" i="5"/>
  <c r="M5084" i="5"/>
  <c r="M5081" i="5"/>
  <c r="M5078" i="5"/>
  <c r="M5075" i="5"/>
  <c r="M5072" i="5"/>
  <c r="M5069" i="5"/>
  <c r="M5066" i="5"/>
  <c r="M5063" i="5"/>
  <c r="L5595" i="5"/>
  <c r="K5591" i="5"/>
  <c r="M5586" i="5"/>
  <c r="M5574" i="5"/>
  <c r="K5571" i="5"/>
  <c r="M5567" i="5"/>
  <c r="L5564" i="5"/>
  <c r="K5561" i="5"/>
  <c r="M5554" i="5"/>
  <c r="K5551" i="5"/>
  <c r="M5544" i="5"/>
  <c r="L5541" i="5"/>
  <c r="K5538" i="5"/>
  <c r="M5531" i="5"/>
  <c r="L5528" i="5"/>
  <c r="K5525" i="5"/>
  <c r="M5518" i="5"/>
  <c r="K5515" i="5"/>
  <c r="M5508" i="5"/>
  <c r="L5505" i="5"/>
  <c r="K5502" i="5"/>
  <c r="M5495" i="5"/>
  <c r="L5492" i="5"/>
  <c r="L5489" i="5"/>
  <c r="L5486" i="5"/>
  <c r="L5483" i="5"/>
  <c r="L5480" i="5"/>
  <c r="L5477" i="5"/>
  <c r="L5474" i="5"/>
  <c r="L5471" i="5"/>
  <c r="L5468" i="5"/>
  <c r="L5465" i="5"/>
  <c r="L5462" i="5"/>
  <c r="L5459" i="5"/>
  <c r="L5456" i="5"/>
  <c r="L5453" i="5"/>
  <c r="L5450" i="5"/>
  <c r="L5447" i="5"/>
  <c r="L5444" i="5"/>
  <c r="L5441" i="5"/>
  <c r="L5438" i="5"/>
  <c r="L5435" i="5"/>
  <c r="L5432" i="5"/>
  <c r="L5429" i="5"/>
  <c r="L5426" i="5"/>
  <c r="L5423" i="5"/>
  <c r="L5420" i="5"/>
  <c r="L5417" i="5"/>
  <c r="L5414" i="5"/>
  <c r="L5411" i="5"/>
  <c r="L5408" i="5"/>
  <c r="L5405" i="5"/>
  <c r="L5402" i="5"/>
  <c r="L5399" i="5"/>
  <c r="L5396" i="5"/>
  <c r="L5393" i="5"/>
  <c r="L5390" i="5"/>
  <c r="L5387" i="5"/>
  <c r="L5384" i="5"/>
  <c r="L5381" i="5"/>
  <c r="L5378" i="5"/>
  <c r="L5375" i="5"/>
  <c r="L5372" i="5"/>
  <c r="L5369" i="5"/>
  <c r="L5366" i="5"/>
  <c r="L5363" i="5"/>
  <c r="L5360" i="5"/>
  <c r="L5357" i="5"/>
  <c r="L5354" i="5"/>
  <c r="L5351" i="5"/>
  <c r="L5348" i="5"/>
  <c r="L5345" i="5"/>
  <c r="L5342" i="5"/>
  <c r="L5339" i="5"/>
  <c r="L5336" i="5"/>
  <c r="L5333" i="5"/>
  <c r="L5330" i="5"/>
  <c r="L5327" i="5"/>
  <c r="L5324" i="5"/>
  <c r="L5321" i="5"/>
  <c r="L5318" i="5"/>
  <c r="L5315" i="5"/>
  <c r="L5312" i="5"/>
  <c r="L5309" i="5"/>
  <c r="L5306" i="5"/>
  <c r="L5303" i="5"/>
  <c r="L5300" i="5"/>
  <c r="L5297" i="5"/>
  <c r="L5294" i="5"/>
  <c r="L5291" i="5"/>
  <c r="L5288" i="5"/>
  <c r="L5285" i="5"/>
  <c r="L5282" i="5"/>
  <c r="L5279" i="5"/>
  <c r="L5276" i="5"/>
  <c r="L5273" i="5"/>
  <c r="L5270" i="5"/>
  <c r="L5267" i="5"/>
  <c r="L5264" i="5"/>
  <c r="L5261" i="5"/>
  <c r="L5258" i="5"/>
  <c r="L5255" i="5"/>
  <c r="L5252" i="5"/>
  <c r="L5249" i="5"/>
  <c r="L5246" i="5"/>
  <c r="L5243" i="5"/>
  <c r="L5240" i="5"/>
  <c r="L5237" i="5"/>
  <c r="L5234" i="5"/>
  <c r="L5231" i="5"/>
  <c r="L5228" i="5"/>
  <c r="L5225" i="5"/>
  <c r="L5222" i="5"/>
  <c r="L5219" i="5"/>
  <c r="L5216" i="5"/>
  <c r="L5213" i="5"/>
  <c r="L5210" i="5"/>
  <c r="L5207" i="5"/>
  <c r="L5204" i="5"/>
  <c r="L5201" i="5"/>
  <c r="L5198" i="5"/>
  <c r="L5195" i="5"/>
  <c r="L5192" i="5"/>
  <c r="L5189" i="5"/>
  <c r="L5186" i="5"/>
  <c r="L5183" i="5"/>
  <c r="L5180" i="5"/>
  <c r="L5177" i="5"/>
  <c r="L5174" i="5"/>
  <c r="L5171" i="5"/>
  <c r="L5168" i="5"/>
  <c r="L5165" i="5"/>
  <c r="L5162" i="5"/>
  <c r="L5159" i="5"/>
  <c r="L5156" i="5"/>
  <c r="L5153" i="5"/>
  <c r="L5150" i="5"/>
  <c r="L5147" i="5"/>
  <c r="L5144" i="5"/>
  <c r="L5141" i="5"/>
  <c r="L5138" i="5"/>
  <c r="L5135" i="5"/>
  <c r="L5132" i="5"/>
  <c r="L5129" i="5"/>
  <c r="L5126" i="5"/>
  <c r="L5123" i="5"/>
  <c r="L5120" i="5"/>
  <c r="L5117" i="5"/>
  <c r="L5114" i="5"/>
  <c r="L5111" i="5"/>
  <c r="L5108" i="5"/>
  <c r="L5105" i="5"/>
  <c r="L5102" i="5"/>
  <c r="L5099" i="5"/>
  <c r="L5096" i="5"/>
  <c r="L5093" i="5"/>
  <c r="L5090" i="5"/>
  <c r="L5087" i="5"/>
  <c r="M5607" i="5"/>
  <c r="K5600" i="5"/>
  <c r="K5595" i="5"/>
  <c r="L5586" i="5"/>
  <c r="L5582" i="5"/>
  <c r="M5578" i="5"/>
  <c r="L5574" i="5"/>
  <c r="L5567" i="5"/>
  <c r="K5564" i="5"/>
  <c r="M5557" i="5"/>
  <c r="K5554" i="5"/>
  <c r="M5547" i="5"/>
  <c r="L5544" i="5"/>
  <c r="K5541" i="5"/>
  <c r="M5534" i="5"/>
  <c r="L5531" i="5"/>
  <c r="K5528" i="5"/>
  <c r="M5521" i="5"/>
  <c r="K5518" i="5"/>
  <c r="M5511" i="5"/>
  <c r="L5508" i="5"/>
  <c r="K5505" i="5"/>
  <c r="M5498" i="5"/>
  <c r="L5495" i="5"/>
  <c r="K5492" i="5"/>
  <c r="K5489" i="5"/>
  <c r="K5486" i="5"/>
  <c r="K5483" i="5"/>
  <c r="K5480" i="5"/>
  <c r="K5477" i="5"/>
  <c r="K5474" i="5"/>
  <c r="K5471" i="5"/>
  <c r="K5468" i="5"/>
  <c r="K5465" i="5"/>
  <c r="K5462" i="5"/>
  <c r="K5459" i="5"/>
  <c r="K5456" i="5"/>
  <c r="K5453" i="5"/>
  <c r="K5450" i="5"/>
  <c r="K5447" i="5"/>
  <c r="K5444" i="5"/>
  <c r="K5441" i="5"/>
  <c r="K5438" i="5"/>
  <c r="K5435" i="5"/>
  <c r="K5432" i="5"/>
  <c r="K5429" i="5"/>
  <c r="K5426" i="5"/>
  <c r="K5423" i="5"/>
  <c r="K5420" i="5"/>
  <c r="K5417" i="5"/>
  <c r="K5414" i="5"/>
  <c r="K5411" i="5"/>
  <c r="K5408" i="5"/>
  <c r="K5405" i="5"/>
  <c r="K5402" i="5"/>
  <c r="K5399" i="5"/>
  <c r="K5396" i="5"/>
  <c r="K5393" i="5"/>
  <c r="K5390" i="5"/>
  <c r="K5387" i="5"/>
  <c r="K5384" i="5"/>
  <c r="K5381" i="5"/>
  <c r="K5378" i="5"/>
  <c r="K5375" i="5"/>
  <c r="K5372" i="5"/>
  <c r="K5369" i="5"/>
  <c r="K5366" i="5"/>
  <c r="K5363" i="5"/>
  <c r="K5360" i="5"/>
  <c r="K5357" i="5"/>
  <c r="K5354" i="5"/>
  <c r="K5351" i="5"/>
  <c r="K5348" i="5"/>
  <c r="K5345" i="5"/>
  <c r="K5342" i="5"/>
  <c r="K5339" i="5"/>
  <c r="K5336" i="5"/>
  <c r="K5333" i="5"/>
  <c r="K5330" i="5"/>
  <c r="K5327" i="5"/>
  <c r="K5324" i="5"/>
  <c r="K5321" i="5"/>
  <c r="K5318" i="5"/>
  <c r="K5315" i="5"/>
  <c r="K5312" i="5"/>
  <c r="K5309" i="5"/>
  <c r="K5306" i="5"/>
  <c r="K5303" i="5"/>
  <c r="K5300" i="5"/>
  <c r="K5297" i="5"/>
  <c r="K5294" i="5"/>
  <c r="K5291" i="5"/>
  <c r="K5288" i="5"/>
  <c r="K5285" i="5"/>
  <c r="K5282" i="5"/>
  <c r="K5279" i="5"/>
  <c r="K5276" i="5"/>
  <c r="K5273" i="5"/>
  <c r="K5270" i="5"/>
  <c r="K5267" i="5"/>
  <c r="K5264" i="5"/>
  <c r="K5261" i="5"/>
  <c r="K5258" i="5"/>
  <c r="K5255" i="5"/>
  <c r="K5252" i="5"/>
  <c r="K5249" i="5"/>
  <c r="K5246" i="5"/>
  <c r="K5243" i="5"/>
  <c r="K5240" i="5"/>
  <c r="K5237" i="5"/>
  <c r="K5234" i="5"/>
  <c r="K5231" i="5"/>
  <c r="K5228" i="5"/>
  <c r="K5225" i="5"/>
  <c r="K5222" i="5"/>
  <c r="K5219" i="5"/>
  <c r="K5216" i="5"/>
  <c r="K5213" i="5"/>
  <c r="K5210" i="5"/>
  <c r="K5207" i="5"/>
  <c r="K5204" i="5"/>
  <c r="K5201" i="5"/>
  <c r="K5198" i="5"/>
  <c r="K5195" i="5"/>
  <c r="K5192" i="5"/>
  <c r="K5189" i="5"/>
  <c r="K5186" i="5"/>
  <c r="K5183" i="5"/>
  <c r="K5180" i="5"/>
  <c r="K5177" i="5"/>
  <c r="K5174" i="5"/>
  <c r="K5171" i="5"/>
  <c r="K5168" i="5"/>
  <c r="K5165" i="5"/>
  <c r="K5162" i="5"/>
  <c r="K5159" i="5"/>
  <c r="K5156" i="5"/>
  <c r="K5153" i="5"/>
  <c r="K5150" i="5"/>
  <c r="K5147" i="5"/>
  <c r="K5144" i="5"/>
  <c r="K5141" i="5"/>
  <c r="K5138" i="5"/>
  <c r="K5135" i="5"/>
  <c r="K5132" i="5"/>
  <c r="K5129" i="5"/>
  <c r="K5126" i="5"/>
  <c r="K5123" i="5"/>
  <c r="K5120" i="5"/>
  <c r="K5117" i="5"/>
  <c r="K5114" i="5"/>
  <c r="K5111" i="5"/>
  <c r="K5108" i="5"/>
  <c r="K5105" i="5"/>
  <c r="K5102" i="5"/>
  <c r="K5099" i="5"/>
  <c r="K5096" i="5"/>
  <c r="K5093" i="5"/>
  <c r="K5090" i="5"/>
  <c r="K5087" i="5"/>
  <c r="K5084" i="5"/>
  <c r="K5081" i="5"/>
  <c r="K5586" i="5"/>
  <c r="K5582" i="5"/>
  <c r="K5574" i="5"/>
  <c r="L5570" i="5"/>
  <c r="K5567" i="5"/>
  <c r="M5560" i="5"/>
  <c r="K5557" i="5"/>
  <c r="M5550" i="5"/>
  <c r="L5547" i="5"/>
  <c r="K5544" i="5"/>
  <c r="M5537" i="5"/>
  <c r="L5534" i="5"/>
  <c r="K5531" i="5"/>
  <c r="M5524" i="5"/>
  <c r="K5521" i="5"/>
  <c r="M5514" i="5"/>
  <c r="L5511" i="5"/>
  <c r="K5508" i="5"/>
  <c r="M5501" i="5"/>
  <c r="L5498" i="5"/>
  <c r="K5495" i="5"/>
  <c r="K5606" i="5"/>
  <c r="L5594" i="5"/>
  <c r="M5589" i="5"/>
  <c r="M5577" i="5"/>
  <c r="K5570" i="5"/>
  <c r="M5563" i="5"/>
  <c r="K5560" i="5"/>
  <c r="M5553" i="5"/>
  <c r="L5550" i="5"/>
  <c r="K5547" i="5"/>
  <c r="M5540" i="5"/>
  <c r="L5537" i="5"/>
  <c r="K5534" i="5"/>
  <c r="M5527" i="5"/>
  <c r="K5524" i="5"/>
  <c r="M5517" i="5"/>
  <c r="L5514" i="5"/>
  <c r="K5511" i="5"/>
  <c r="M5504" i="5"/>
  <c r="L5501" i="5"/>
  <c r="K5498" i="5"/>
  <c r="M5491" i="5"/>
  <c r="M5488" i="5"/>
  <c r="M5485" i="5"/>
  <c r="M5482" i="5"/>
  <c r="M5479" i="5"/>
  <c r="M5476" i="5"/>
  <c r="M5473" i="5"/>
  <c r="M5470" i="5"/>
  <c r="M5467" i="5"/>
  <c r="M5464" i="5"/>
  <c r="M5461" i="5"/>
  <c r="M5458" i="5"/>
  <c r="M5455" i="5"/>
  <c r="M5452" i="5"/>
  <c r="M5449" i="5"/>
  <c r="M5446" i="5"/>
  <c r="M5443" i="5"/>
  <c r="M5440" i="5"/>
  <c r="M5437" i="5"/>
  <c r="M5434" i="5"/>
  <c r="M5431" i="5"/>
  <c r="M5428" i="5"/>
  <c r="M5425" i="5"/>
  <c r="M5422" i="5"/>
  <c r="M5419" i="5"/>
  <c r="M5416" i="5"/>
  <c r="M5413" i="5"/>
  <c r="M5410" i="5"/>
  <c r="M5407" i="5"/>
  <c r="M5404" i="5"/>
  <c r="M5401" i="5"/>
  <c r="M5398" i="5"/>
  <c r="M5395" i="5"/>
  <c r="M5392" i="5"/>
  <c r="M5389" i="5"/>
  <c r="M5386" i="5"/>
  <c r="M5383" i="5"/>
  <c r="M5380" i="5"/>
  <c r="M5377" i="5"/>
  <c r="M5374" i="5"/>
  <c r="M5371" i="5"/>
  <c r="M5368" i="5"/>
  <c r="M5365" i="5"/>
  <c r="M5362" i="5"/>
  <c r="M5359" i="5"/>
  <c r="M5356" i="5"/>
  <c r="M5353" i="5"/>
  <c r="M5350" i="5"/>
  <c r="M5347" i="5"/>
  <c r="M5344" i="5"/>
  <c r="M5341" i="5"/>
  <c r="M5338" i="5"/>
  <c r="M5335" i="5"/>
  <c r="M5332" i="5"/>
  <c r="M5329" i="5"/>
  <c r="M5326" i="5"/>
  <c r="M5323" i="5"/>
  <c r="M5320" i="5"/>
  <c r="M5317" i="5"/>
  <c r="M5314" i="5"/>
  <c r="M5311" i="5"/>
  <c r="M5308" i="5"/>
  <c r="M5305" i="5"/>
  <c r="M5302" i="5"/>
  <c r="M5299" i="5"/>
  <c r="M5296" i="5"/>
  <c r="M5293" i="5"/>
  <c r="M5290" i="5"/>
  <c r="M5287" i="5"/>
  <c r="M5284" i="5"/>
  <c r="M5281" i="5"/>
  <c r="M5278" i="5"/>
  <c r="M5275" i="5"/>
  <c r="M5272" i="5"/>
  <c r="M5269" i="5"/>
  <c r="M5266" i="5"/>
  <c r="M5263" i="5"/>
  <c r="M5260" i="5"/>
  <c r="M5257" i="5"/>
  <c r="M5254" i="5"/>
  <c r="M5251" i="5"/>
  <c r="M5248" i="5"/>
  <c r="M5245" i="5"/>
  <c r="M5242" i="5"/>
  <c r="M5239" i="5"/>
  <c r="M5236" i="5"/>
  <c r="M5233" i="5"/>
  <c r="M5230" i="5"/>
  <c r="M5227" i="5"/>
  <c r="M5224" i="5"/>
  <c r="M5221" i="5"/>
  <c r="M5218" i="5"/>
  <c r="M5215" i="5"/>
  <c r="M5212" i="5"/>
  <c r="M5209" i="5"/>
  <c r="M5206" i="5"/>
  <c r="M5203" i="5"/>
  <c r="M5200" i="5"/>
  <c r="M5197" i="5"/>
  <c r="M5194" i="5"/>
  <c r="M5191" i="5"/>
  <c r="M5188" i="5"/>
  <c r="M5185" i="5"/>
  <c r="M5182" i="5"/>
  <c r="M5179" i="5"/>
  <c r="M5176" i="5"/>
  <c r="M5173" i="5"/>
  <c r="M5170" i="5"/>
  <c r="M5167" i="5"/>
  <c r="M5164" i="5"/>
  <c r="M5161" i="5"/>
  <c r="M5158" i="5"/>
  <c r="M5155" i="5"/>
  <c r="M5152" i="5"/>
  <c r="M5149" i="5"/>
  <c r="M5146" i="5"/>
  <c r="M5143" i="5"/>
  <c r="M5140" i="5"/>
  <c r="M5137" i="5"/>
  <c r="M5134" i="5"/>
  <c r="M5131" i="5"/>
  <c r="M5128" i="5"/>
  <c r="M5125" i="5"/>
  <c r="M5122" i="5"/>
  <c r="M5119" i="5"/>
  <c r="M5116" i="5"/>
  <c r="M5113" i="5"/>
  <c r="M5110" i="5"/>
  <c r="M5107" i="5"/>
  <c r="M5104" i="5"/>
  <c r="M5101" i="5"/>
  <c r="M5098" i="5"/>
  <c r="M5095" i="5"/>
  <c r="M5092" i="5"/>
  <c r="M5089" i="5"/>
  <c r="M5086" i="5"/>
  <c r="M5083" i="5"/>
  <c r="M5080" i="5"/>
  <c r="M5077" i="5"/>
  <c r="M5074" i="5"/>
  <c r="M5071" i="5"/>
  <c r="M5068" i="5"/>
  <c r="M5065" i="5"/>
  <c r="M5062" i="5"/>
  <c r="M5059" i="5"/>
  <c r="M5056" i="5"/>
  <c r="M5598" i="5"/>
  <c r="K5594" i="5"/>
  <c r="L5589" i="5"/>
  <c r="L5585" i="5"/>
  <c r="M5581" i="5"/>
  <c r="L5577" i="5"/>
  <c r="L5573" i="5"/>
  <c r="M5566" i="5"/>
  <c r="K5563" i="5"/>
  <c r="M5556" i="5"/>
  <c r="L5553" i="5"/>
  <c r="K5550" i="5"/>
  <c r="M5543" i="5"/>
  <c r="L5540" i="5"/>
  <c r="K5537" i="5"/>
  <c r="M5530" i="5"/>
  <c r="K5527" i="5"/>
  <c r="M5520" i="5"/>
  <c r="L5517" i="5"/>
  <c r="K5514" i="5"/>
  <c r="M5507" i="5"/>
  <c r="L5504" i="5"/>
  <c r="K5501" i="5"/>
  <c r="M5494" i="5"/>
  <c r="L5491" i="5"/>
  <c r="L5488" i="5"/>
  <c r="L5485" i="5"/>
  <c r="L5482" i="5"/>
  <c r="L5479" i="5"/>
  <c r="L5476" i="5"/>
  <c r="L5473" i="5"/>
  <c r="L5470" i="5"/>
  <c r="L5467" i="5"/>
  <c r="L5464" i="5"/>
  <c r="L5461" i="5"/>
  <c r="L5458" i="5"/>
  <c r="L5455" i="5"/>
  <c r="L5452" i="5"/>
  <c r="L5449" i="5"/>
  <c r="L5446" i="5"/>
  <c r="L5443" i="5"/>
  <c r="L5440" i="5"/>
  <c r="L5437" i="5"/>
  <c r="L5434" i="5"/>
  <c r="L5431" i="5"/>
  <c r="L5428" i="5"/>
  <c r="L5425" i="5"/>
  <c r="L5422" i="5"/>
  <c r="L5419" i="5"/>
  <c r="L5416" i="5"/>
  <c r="L5413" i="5"/>
  <c r="L5410" i="5"/>
  <c r="L5407" i="5"/>
  <c r="L5404" i="5"/>
  <c r="L5401" i="5"/>
  <c r="L5398" i="5"/>
  <c r="L5395" i="5"/>
  <c r="L5392" i="5"/>
  <c r="L5389" i="5"/>
  <c r="L5386" i="5"/>
  <c r="L5383" i="5"/>
  <c r="L5380" i="5"/>
  <c r="L5377" i="5"/>
  <c r="L5374" i="5"/>
  <c r="L5371" i="5"/>
  <c r="L5368" i="5"/>
  <c r="L5365" i="5"/>
  <c r="L5362" i="5"/>
  <c r="L5359" i="5"/>
  <c r="L5356" i="5"/>
  <c r="L5353" i="5"/>
  <c r="L5350" i="5"/>
  <c r="L5347" i="5"/>
  <c r="L5344" i="5"/>
  <c r="L5341" i="5"/>
  <c r="L5338" i="5"/>
  <c r="L5335" i="5"/>
  <c r="L5332" i="5"/>
  <c r="L5329" i="5"/>
  <c r="L5326" i="5"/>
  <c r="L5323" i="5"/>
  <c r="L5320" i="5"/>
  <c r="L5317" i="5"/>
  <c r="L5314" i="5"/>
  <c r="L5311" i="5"/>
  <c r="L5308" i="5"/>
  <c r="L5305" i="5"/>
  <c r="L5302" i="5"/>
  <c r="L5299" i="5"/>
  <c r="L5296" i="5"/>
  <c r="L5293" i="5"/>
  <c r="L5290" i="5"/>
  <c r="L5287" i="5"/>
  <c r="L5284" i="5"/>
  <c r="L5281" i="5"/>
  <c r="L5278" i="5"/>
  <c r="L5275" i="5"/>
  <c r="L5272" i="5"/>
  <c r="L5269" i="5"/>
  <c r="L5266" i="5"/>
  <c r="L5263" i="5"/>
  <c r="L5260" i="5"/>
  <c r="L5257" i="5"/>
  <c r="L5254" i="5"/>
  <c r="L5251" i="5"/>
  <c r="L5248" i="5"/>
  <c r="L5245" i="5"/>
  <c r="L5242" i="5"/>
  <c r="L5239" i="5"/>
  <c r="L5236" i="5"/>
  <c r="L5233" i="5"/>
  <c r="L5230" i="5"/>
  <c r="L5227" i="5"/>
  <c r="L5224" i="5"/>
  <c r="L5221" i="5"/>
  <c r="L5218" i="5"/>
  <c r="L5215" i="5"/>
  <c r="L5212" i="5"/>
  <c r="L5209" i="5"/>
  <c r="L5206" i="5"/>
  <c r="L5203" i="5"/>
  <c r="L5200" i="5"/>
  <c r="L5197" i="5"/>
  <c r="L5194" i="5"/>
  <c r="L5191" i="5"/>
  <c r="L5188" i="5"/>
  <c r="L5185" i="5"/>
  <c r="L5182" i="5"/>
  <c r="L5179" i="5"/>
  <c r="L5176" i="5"/>
  <c r="L5173" i="5"/>
  <c r="L5170" i="5"/>
  <c r="L5167" i="5"/>
  <c r="L5164" i="5"/>
  <c r="L5161" i="5"/>
  <c r="L5158" i="5"/>
  <c r="L5155" i="5"/>
  <c r="L5152" i="5"/>
  <c r="L5149" i="5"/>
  <c r="L5146" i="5"/>
  <c r="L5143" i="5"/>
  <c r="L5140" i="5"/>
  <c r="L5137" i="5"/>
  <c r="L5134" i="5"/>
  <c r="L5131" i="5"/>
  <c r="L5128" i="5"/>
  <c r="L5125" i="5"/>
  <c r="L5122" i="5"/>
  <c r="L5119" i="5"/>
  <c r="L5116" i="5"/>
  <c r="L5113" i="5"/>
  <c r="L5110" i="5"/>
  <c r="L5107" i="5"/>
  <c r="L5104" i="5"/>
  <c r="L5101" i="5"/>
  <c r="L5098" i="5"/>
  <c r="L5095" i="5"/>
  <c r="L5092" i="5"/>
  <c r="L5089" i="5"/>
  <c r="L5086" i="5"/>
  <c r="L5083" i="5"/>
  <c r="L5598" i="5"/>
  <c r="K5589" i="5"/>
  <c r="K5585" i="5"/>
  <c r="K5577" i="5"/>
  <c r="K5573" i="5"/>
  <c r="M5569" i="5"/>
  <c r="K5566" i="5"/>
  <c r="M5559" i="5"/>
  <c r="L5556" i="5"/>
  <c r="K5553" i="5"/>
  <c r="M5546" i="5"/>
  <c r="L5543" i="5"/>
  <c r="K5540" i="5"/>
  <c r="M5533" i="5"/>
  <c r="K5530" i="5"/>
  <c r="M5523" i="5"/>
  <c r="L5520" i="5"/>
  <c r="K5517" i="5"/>
  <c r="M5510" i="5"/>
  <c r="L5507" i="5"/>
  <c r="K5504" i="5"/>
  <c r="M5497" i="5"/>
  <c r="K5494" i="5"/>
  <c r="K5491" i="5"/>
  <c r="K5488" i="5"/>
  <c r="K5485" i="5"/>
  <c r="K5482" i="5"/>
  <c r="K5479" i="5"/>
  <c r="K5476" i="5"/>
  <c r="K5473" i="5"/>
  <c r="K5470" i="5"/>
  <c r="K5467" i="5"/>
  <c r="K5464" i="5"/>
  <c r="K5461" i="5"/>
  <c r="K5458" i="5"/>
  <c r="K5455" i="5"/>
  <c r="K5452" i="5"/>
  <c r="K5449" i="5"/>
  <c r="K5446" i="5"/>
  <c r="K5443" i="5"/>
  <c r="K5440" i="5"/>
  <c r="K5437" i="5"/>
  <c r="K5434" i="5"/>
  <c r="K5431" i="5"/>
  <c r="K5428" i="5"/>
  <c r="K5425" i="5"/>
  <c r="K5422" i="5"/>
  <c r="K5419" i="5"/>
  <c r="K5416" i="5"/>
  <c r="K5413" i="5"/>
  <c r="K5410" i="5"/>
  <c r="K5407" i="5"/>
  <c r="K5404" i="5"/>
  <c r="K5401" i="5"/>
  <c r="K5398" i="5"/>
  <c r="K5395" i="5"/>
  <c r="K5392" i="5"/>
  <c r="K5389" i="5"/>
  <c r="K5386" i="5"/>
  <c r="K5383" i="5"/>
  <c r="K5380" i="5"/>
  <c r="K5377" i="5"/>
  <c r="K5374" i="5"/>
  <c r="K5371" i="5"/>
  <c r="K5368" i="5"/>
  <c r="K5365" i="5"/>
  <c r="K5362" i="5"/>
  <c r="K5359" i="5"/>
  <c r="K5356" i="5"/>
  <c r="K5353" i="5"/>
  <c r="K5350" i="5"/>
  <c r="K5347" i="5"/>
  <c r="K5344" i="5"/>
  <c r="K5341" i="5"/>
  <c r="K5338" i="5"/>
  <c r="K5335" i="5"/>
  <c r="K5332" i="5"/>
  <c r="K5329" i="5"/>
  <c r="K5326" i="5"/>
  <c r="K5323" i="5"/>
  <c r="K5320" i="5"/>
  <c r="K5317" i="5"/>
  <c r="K5314" i="5"/>
  <c r="K5311" i="5"/>
  <c r="K5308" i="5"/>
  <c r="K5305" i="5"/>
  <c r="K5302" i="5"/>
  <c r="K5299" i="5"/>
  <c r="K5296" i="5"/>
  <c r="K5293" i="5"/>
  <c r="K5290" i="5"/>
  <c r="K5287" i="5"/>
  <c r="K5284" i="5"/>
  <c r="K5281" i="5"/>
  <c r="K5278" i="5"/>
  <c r="K5275" i="5"/>
  <c r="K5272" i="5"/>
  <c r="K5269" i="5"/>
  <c r="K5266" i="5"/>
  <c r="K5263" i="5"/>
  <c r="K5260" i="5"/>
  <c r="K5257" i="5"/>
  <c r="K5254" i="5"/>
  <c r="K5251" i="5"/>
  <c r="K5248" i="5"/>
  <c r="K5245" i="5"/>
  <c r="K5242" i="5"/>
  <c r="K5239" i="5"/>
  <c r="K5236" i="5"/>
  <c r="K5233" i="5"/>
  <c r="K5230" i="5"/>
  <c r="K5227" i="5"/>
  <c r="K5224" i="5"/>
  <c r="K5221" i="5"/>
  <c r="K5218" i="5"/>
  <c r="K5215" i="5"/>
  <c r="K5212" i="5"/>
  <c r="K5209" i="5"/>
  <c r="K5206" i="5"/>
  <c r="K5203" i="5"/>
  <c r="K5200" i="5"/>
  <c r="K5197" i="5"/>
  <c r="K5194" i="5"/>
  <c r="K5191" i="5"/>
  <c r="K5188" i="5"/>
  <c r="K5185" i="5"/>
  <c r="K5182" i="5"/>
  <c r="K5179" i="5"/>
  <c r="K5176" i="5"/>
  <c r="K5173" i="5"/>
  <c r="K5170" i="5"/>
  <c r="K5167" i="5"/>
  <c r="K5164" i="5"/>
  <c r="K5161" i="5"/>
  <c r="K5158" i="5"/>
  <c r="K5155" i="5"/>
  <c r="K5152" i="5"/>
  <c r="K5149" i="5"/>
  <c r="K5146" i="5"/>
  <c r="K5143" i="5"/>
  <c r="K5140" i="5"/>
  <c r="K5137" i="5"/>
  <c r="K5134" i="5"/>
  <c r="K5131" i="5"/>
  <c r="K5128" i="5"/>
  <c r="K5125" i="5"/>
  <c r="K5122" i="5"/>
  <c r="K5119" i="5"/>
  <c r="K5116" i="5"/>
  <c r="K5113" i="5"/>
  <c r="K5110" i="5"/>
  <c r="K5107" i="5"/>
  <c r="K5104" i="5"/>
  <c r="K5101" i="5"/>
  <c r="K5098" i="5"/>
  <c r="K5095" i="5"/>
  <c r="K5092" i="5"/>
  <c r="K5089" i="5"/>
  <c r="K5086" i="5"/>
  <c r="K5083" i="5"/>
  <c r="K5080" i="5"/>
  <c r="K5077" i="5"/>
  <c r="K5074" i="5"/>
  <c r="K5071" i="5"/>
  <c r="K5068" i="5"/>
  <c r="K5065" i="5"/>
  <c r="K5062" i="5"/>
  <c r="K5059" i="5"/>
  <c r="K5056" i="5"/>
  <c r="K5053" i="5"/>
  <c r="K5078" i="5"/>
  <c r="M5073" i="5"/>
  <c r="K5069" i="5"/>
  <c r="M5064" i="5"/>
  <c r="L5060" i="5"/>
  <c r="L5056" i="5"/>
  <c r="M5052" i="5"/>
  <c r="K5049" i="5"/>
  <c r="M5042" i="5"/>
  <c r="L5039" i="5"/>
  <c r="K5036" i="5"/>
  <c r="M5029" i="5"/>
  <c r="L5026" i="5"/>
  <c r="K5023" i="5"/>
  <c r="M5016" i="5"/>
  <c r="K5013" i="5"/>
  <c r="M5006" i="5"/>
  <c r="L5003" i="5"/>
  <c r="K5000" i="5"/>
  <c r="M4993" i="5"/>
  <c r="L4990" i="5"/>
  <c r="K4987" i="5"/>
  <c r="M4980" i="5"/>
  <c r="K4977" i="5"/>
  <c r="M4970" i="5"/>
  <c r="L4967" i="5"/>
  <c r="K4964" i="5"/>
  <c r="K4961" i="5"/>
  <c r="K4958" i="5"/>
  <c r="K4955" i="5"/>
  <c r="K4952" i="5"/>
  <c r="K4949" i="5"/>
  <c r="K4946" i="5"/>
  <c r="K4943" i="5"/>
  <c r="K4940" i="5"/>
  <c r="K4937" i="5"/>
  <c r="K4934" i="5"/>
  <c r="K4931" i="5"/>
  <c r="K4928" i="5"/>
  <c r="K4925" i="5"/>
  <c r="K4922" i="5"/>
  <c r="K4919" i="5"/>
  <c r="K4916" i="5"/>
  <c r="K4913" i="5"/>
  <c r="K4910" i="5"/>
  <c r="K4907" i="5"/>
  <c r="K4904" i="5"/>
  <c r="K4901" i="5"/>
  <c r="K4898" i="5"/>
  <c r="K4895" i="5"/>
  <c r="K4892" i="5"/>
  <c r="K4889" i="5"/>
  <c r="K4886" i="5"/>
  <c r="K4883" i="5"/>
  <c r="K4880" i="5"/>
  <c r="K4877" i="5"/>
  <c r="K4874" i="5"/>
  <c r="K4871" i="5"/>
  <c r="K4868" i="5"/>
  <c r="K4865" i="5"/>
  <c r="K4862" i="5"/>
  <c r="K4859" i="5"/>
  <c r="K4856" i="5"/>
  <c r="K4853" i="5"/>
  <c r="K4850" i="5"/>
  <c r="K4847" i="5"/>
  <c r="K4844" i="5"/>
  <c r="K4841" i="5"/>
  <c r="K4838" i="5"/>
  <c r="K4835" i="5"/>
  <c r="K4832" i="5"/>
  <c r="K4829" i="5"/>
  <c r="K4826" i="5"/>
  <c r="K4823" i="5"/>
  <c r="K4820" i="5"/>
  <c r="K4817" i="5"/>
  <c r="K4814" i="5"/>
  <c r="K4811" i="5"/>
  <c r="K4808" i="5"/>
  <c r="K4805" i="5"/>
  <c r="K4802" i="5"/>
  <c r="K4799" i="5"/>
  <c r="K4796" i="5"/>
  <c r="K4793" i="5"/>
  <c r="K4790" i="5"/>
  <c r="K4787" i="5"/>
  <c r="K4784" i="5"/>
  <c r="K4781" i="5"/>
  <c r="K4778" i="5"/>
  <c r="K4775" i="5"/>
  <c r="K4772" i="5"/>
  <c r="K4769" i="5"/>
  <c r="K4766" i="5"/>
  <c r="K4763" i="5"/>
  <c r="K4760" i="5"/>
  <c r="K4757" i="5"/>
  <c r="K4754" i="5"/>
  <c r="K4751" i="5"/>
  <c r="K4748" i="5"/>
  <c r="K4745" i="5"/>
  <c r="K4742" i="5"/>
  <c r="K4739" i="5"/>
  <c r="K4736" i="5"/>
  <c r="K4733" i="5"/>
  <c r="K4730" i="5"/>
  <c r="K4727" i="5"/>
  <c r="K4724" i="5"/>
  <c r="K4721" i="5"/>
  <c r="K4718" i="5"/>
  <c r="K4715" i="5"/>
  <c r="K4712" i="5"/>
  <c r="K4709" i="5"/>
  <c r="K4706" i="5"/>
  <c r="K4703" i="5"/>
  <c r="K4700" i="5"/>
  <c r="K4697" i="5"/>
  <c r="K4694" i="5"/>
  <c r="K4691" i="5"/>
  <c r="K4688" i="5"/>
  <c r="K4685" i="5"/>
  <c r="K4682" i="5"/>
  <c r="K4679" i="5"/>
  <c r="K4676" i="5"/>
  <c r="K4673" i="5"/>
  <c r="K4670" i="5"/>
  <c r="K4667" i="5"/>
  <c r="K4664" i="5"/>
  <c r="K4661" i="5"/>
  <c r="K4658" i="5"/>
  <c r="K4655" i="5"/>
  <c r="K4652" i="5"/>
  <c r="K4649" i="5"/>
  <c r="K4646" i="5"/>
  <c r="K4643" i="5"/>
  <c r="K4640" i="5"/>
  <c r="K4637" i="5"/>
  <c r="K4634" i="5"/>
  <c r="K4631" i="5"/>
  <c r="K4628" i="5"/>
  <c r="K4625" i="5"/>
  <c r="K4622" i="5"/>
  <c r="K4619" i="5"/>
  <c r="K4616" i="5"/>
  <c r="K4613" i="5"/>
  <c r="K4610" i="5"/>
  <c r="K4607" i="5"/>
  <c r="K4604" i="5"/>
  <c r="K4601" i="5"/>
  <c r="K4598" i="5"/>
  <c r="K4595" i="5"/>
  <c r="K4592" i="5"/>
  <c r="K4589" i="5"/>
  <c r="K4586" i="5"/>
  <c r="K4583" i="5"/>
  <c r="K4580" i="5"/>
  <c r="K4577" i="5"/>
  <c r="K4574" i="5"/>
  <c r="K4571" i="5"/>
  <c r="K4568" i="5"/>
  <c r="K4565" i="5"/>
  <c r="K4562" i="5"/>
  <c r="K4559" i="5"/>
  <c r="K4556" i="5"/>
  <c r="K4553" i="5"/>
  <c r="K4550" i="5"/>
  <c r="K4547" i="5"/>
  <c r="K4544" i="5"/>
  <c r="K4541" i="5"/>
  <c r="K4538" i="5"/>
  <c r="K4535" i="5"/>
  <c r="K5073" i="5"/>
  <c r="K5064" i="5"/>
  <c r="K5060" i="5"/>
  <c r="K5052" i="5"/>
  <c r="M5045" i="5"/>
  <c r="L5042" i="5"/>
  <c r="K5039" i="5"/>
  <c r="M5032" i="5"/>
  <c r="L5029" i="5"/>
  <c r="K5026" i="5"/>
  <c r="M5019" i="5"/>
  <c r="K5016" i="5"/>
  <c r="M5009" i="5"/>
  <c r="L5006" i="5"/>
  <c r="K5003" i="5"/>
  <c r="M4996" i="5"/>
  <c r="L4993" i="5"/>
  <c r="K4990" i="5"/>
  <c r="M4983" i="5"/>
  <c r="K4980" i="5"/>
  <c r="M4973" i="5"/>
  <c r="L4970" i="5"/>
  <c r="K4967" i="5"/>
  <c r="L5084" i="5"/>
  <c r="L5077" i="5"/>
  <c r="L5068" i="5"/>
  <c r="M5055" i="5"/>
  <c r="M5048" i="5"/>
  <c r="L5045" i="5"/>
  <c r="K5042" i="5"/>
  <c r="M5035" i="5"/>
  <c r="L5032" i="5"/>
  <c r="K5029" i="5"/>
  <c r="M5022" i="5"/>
  <c r="K5019" i="5"/>
  <c r="M5012" i="5"/>
  <c r="L5009" i="5"/>
  <c r="K5006" i="5"/>
  <c r="M4999" i="5"/>
  <c r="L4996" i="5"/>
  <c r="K4993" i="5"/>
  <c r="M4986" i="5"/>
  <c r="K4983" i="5"/>
  <c r="M4976" i="5"/>
  <c r="L4973" i="5"/>
  <c r="K4970" i="5"/>
  <c r="M4963" i="5"/>
  <c r="M4960" i="5"/>
  <c r="M4957" i="5"/>
  <c r="M4954" i="5"/>
  <c r="M4951" i="5"/>
  <c r="M4948" i="5"/>
  <c r="M4945" i="5"/>
  <c r="M4942" i="5"/>
  <c r="M4939" i="5"/>
  <c r="M4936" i="5"/>
  <c r="M4933" i="5"/>
  <c r="M4930" i="5"/>
  <c r="M4927" i="5"/>
  <c r="M4924" i="5"/>
  <c r="M4921" i="5"/>
  <c r="M4918" i="5"/>
  <c r="M4915" i="5"/>
  <c r="M4912" i="5"/>
  <c r="M4909" i="5"/>
  <c r="M4906" i="5"/>
  <c r="M4903" i="5"/>
  <c r="M4900" i="5"/>
  <c r="M4897" i="5"/>
  <c r="M4894" i="5"/>
  <c r="M4891" i="5"/>
  <c r="M4888" i="5"/>
  <c r="M4885" i="5"/>
  <c r="M4882" i="5"/>
  <c r="M4879" i="5"/>
  <c r="M4876" i="5"/>
  <c r="M4873" i="5"/>
  <c r="M4870" i="5"/>
  <c r="M4867" i="5"/>
  <c r="M4864" i="5"/>
  <c r="M4861" i="5"/>
  <c r="M4858" i="5"/>
  <c r="M4855" i="5"/>
  <c r="M4852" i="5"/>
  <c r="M4849" i="5"/>
  <c r="M4846" i="5"/>
  <c r="M4843" i="5"/>
  <c r="M4840" i="5"/>
  <c r="M4837" i="5"/>
  <c r="M4834" i="5"/>
  <c r="M4831" i="5"/>
  <c r="M4828" i="5"/>
  <c r="M4825" i="5"/>
  <c r="M4822" i="5"/>
  <c r="M4819" i="5"/>
  <c r="M4816" i="5"/>
  <c r="M4813" i="5"/>
  <c r="M4810" i="5"/>
  <c r="M4807" i="5"/>
  <c r="M4804" i="5"/>
  <c r="M4801" i="5"/>
  <c r="M4798" i="5"/>
  <c r="M4795" i="5"/>
  <c r="M4792" i="5"/>
  <c r="M4789" i="5"/>
  <c r="M4786" i="5"/>
  <c r="M4783" i="5"/>
  <c r="M4780" i="5"/>
  <c r="M4777" i="5"/>
  <c r="M4774" i="5"/>
  <c r="M4771" i="5"/>
  <c r="M4768" i="5"/>
  <c r="M4765" i="5"/>
  <c r="M4762" i="5"/>
  <c r="M4759" i="5"/>
  <c r="M4756" i="5"/>
  <c r="M4753" i="5"/>
  <c r="M4750" i="5"/>
  <c r="M4747" i="5"/>
  <c r="M4744" i="5"/>
  <c r="M4741" i="5"/>
  <c r="M4738" i="5"/>
  <c r="M4735" i="5"/>
  <c r="M4732" i="5"/>
  <c r="M4729" i="5"/>
  <c r="M4726" i="5"/>
  <c r="M4723" i="5"/>
  <c r="M4720" i="5"/>
  <c r="M4717" i="5"/>
  <c r="M4714" i="5"/>
  <c r="M4711" i="5"/>
  <c r="M4708" i="5"/>
  <c r="M4705" i="5"/>
  <c r="M4702" i="5"/>
  <c r="M4699" i="5"/>
  <c r="M4696" i="5"/>
  <c r="M4693" i="5"/>
  <c r="M4690" i="5"/>
  <c r="M4687" i="5"/>
  <c r="M4684" i="5"/>
  <c r="M4681" i="5"/>
  <c r="M4678" i="5"/>
  <c r="M4675" i="5"/>
  <c r="M4672" i="5"/>
  <c r="M4669" i="5"/>
  <c r="M4666" i="5"/>
  <c r="M4663" i="5"/>
  <c r="M4660" i="5"/>
  <c r="M4657" i="5"/>
  <c r="M4654" i="5"/>
  <c r="M4651" i="5"/>
  <c r="M4648" i="5"/>
  <c r="M4645" i="5"/>
  <c r="M4642" i="5"/>
  <c r="M4639" i="5"/>
  <c r="M4636" i="5"/>
  <c r="M4633" i="5"/>
  <c r="M4630" i="5"/>
  <c r="M4627" i="5"/>
  <c r="M4624" i="5"/>
  <c r="M4621" i="5"/>
  <c r="M4618" i="5"/>
  <c r="M4615" i="5"/>
  <c r="M4612" i="5"/>
  <c r="M4609" i="5"/>
  <c r="M4606" i="5"/>
  <c r="M4603" i="5"/>
  <c r="M4600" i="5"/>
  <c r="M4597" i="5"/>
  <c r="M4594" i="5"/>
  <c r="M4591" i="5"/>
  <c r="M4588" i="5"/>
  <c r="M4585" i="5"/>
  <c r="M4582" i="5"/>
  <c r="M4579" i="5"/>
  <c r="M4576" i="5"/>
  <c r="M4573" i="5"/>
  <c r="M4570" i="5"/>
  <c r="M4567" i="5"/>
  <c r="M4564" i="5"/>
  <c r="M4561" i="5"/>
  <c r="M4558" i="5"/>
  <c r="M4555" i="5"/>
  <c r="M4552" i="5"/>
  <c r="M4549" i="5"/>
  <c r="M4546" i="5"/>
  <c r="M4543" i="5"/>
  <c r="M4540" i="5"/>
  <c r="M4537" i="5"/>
  <c r="M4534" i="5"/>
  <c r="M4531" i="5"/>
  <c r="M4528" i="5"/>
  <c r="M4525" i="5"/>
  <c r="M4522" i="5"/>
  <c r="M4519" i="5"/>
  <c r="M4516" i="5"/>
  <c r="M4513" i="5"/>
  <c r="M4510" i="5"/>
  <c r="M4507" i="5"/>
  <c r="M4504" i="5"/>
  <c r="M4501" i="5"/>
  <c r="M4498" i="5"/>
  <c r="M4495" i="5"/>
  <c r="M4492" i="5"/>
  <c r="M4489" i="5"/>
  <c r="M4486" i="5"/>
  <c r="L5072" i="5"/>
  <c r="L5063" i="5"/>
  <c r="L5059" i="5"/>
  <c r="K5055" i="5"/>
  <c r="M5051" i="5"/>
  <c r="L5048" i="5"/>
  <c r="K5045" i="5"/>
  <c r="M5038" i="5"/>
  <c r="L5035" i="5"/>
  <c r="K5032" i="5"/>
  <c r="M5025" i="5"/>
  <c r="K5022" i="5"/>
  <c r="M5015" i="5"/>
  <c r="L5012" i="5"/>
  <c r="K5009" i="5"/>
  <c r="M5002" i="5"/>
  <c r="L4999" i="5"/>
  <c r="K4996" i="5"/>
  <c r="M4989" i="5"/>
  <c r="K4986" i="5"/>
  <c r="M4979" i="5"/>
  <c r="L4976" i="5"/>
  <c r="K4973" i="5"/>
  <c r="M4966" i="5"/>
  <c r="L4963" i="5"/>
  <c r="L4960" i="5"/>
  <c r="L4957" i="5"/>
  <c r="L4954" i="5"/>
  <c r="L4951" i="5"/>
  <c r="L4948" i="5"/>
  <c r="L4945" i="5"/>
  <c r="L4942" i="5"/>
  <c r="L4939" i="5"/>
  <c r="L4936" i="5"/>
  <c r="L4933" i="5"/>
  <c r="L4930" i="5"/>
  <c r="L4927" i="5"/>
  <c r="L4924" i="5"/>
  <c r="L4921" i="5"/>
  <c r="L4918" i="5"/>
  <c r="L4915" i="5"/>
  <c r="L4912" i="5"/>
  <c r="L4909" i="5"/>
  <c r="L4906" i="5"/>
  <c r="L4903" i="5"/>
  <c r="L4900" i="5"/>
  <c r="L4897" i="5"/>
  <c r="L4894" i="5"/>
  <c r="L4891" i="5"/>
  <c r="L4888" i="5"/>
  <c r="L4885" i="5"/>
  <c r="L4882" i="5"/>
  <c r="L4879" i="5"/>
  <c r="L4876" i="5"/>
  <c r="L4873" i="5"/>
  <c r="L4870" i="5"/>
  <c r="L4867" i="5"/>
  <c r="L4864" i="5"/>
  <c r="L4861" i="5"/>
  <c r="L4858" i="5"/>
  <c r="L4855" i="5"/>
  <c r="L4852" i="5"/>
  <c r="L4849" i="5"/>
  <c r="L4846" i="5"/>
  <c r="L4843" i="5"/>
  <c r="L4840" i="5"/>
  <c r="L4837" i="5"/>
  <c r="L4834" i="5"/>
  <c r="L4831" i="5"/>
  <c r="L4828" i="5"/>
  <c r="L4825" i="5"/>
  <c r="L4822" i="5"/>
  <c r="L4819" i="5"/>
  <c r="L4816" i="5"/>
  <c r="L4813" i="5"/>
  <c r="L4810" i="5"/>
  <c r="L4807" i="5"/>
  <c r="L4804" i="5"/>
  <c r="L4801" i="5"/>
  <c r="L4798" i="5"/>
  <c r="L4795" i="5"/>
  <c r="L4792" i="5"/>
  <c r="L4789" i="5"/>
  <c r="L4786" i="5"/>
  <c r="L4783" i="5"/>
  <c r="L4780" i="5"/>
  <c r="L4777" i="5"/>
  <c r="L4774" i="5"/>
  <c r="L4771" i="5"/>
  <c r="L4768" i="5"/>
  <c r="L4765" i="5"/>
  <c r="L4762" i="5"/>
  <c r="L4759" i="5"/>
  <c r="L4756" i="5"/>
  <c r="L4753" i="5"/>
  <c r="L4750" i="5"/>
  <c r="L4747" i="5"/>
  <c r="L4744" i="5"/>
  <c r="L4741" i="5"/>
  <c r="L4738" i="5"/>
  <c r="L4735" i="5"/>
  <c r="L4732" i="5"/>
  <c r="L4729" i="5"/>
  <c r="L4726" i="5"/>
  <c r="L4723" i="5"/>
  <c r="L4720" i="5"/>
  <c r="L4717" i="5"/>
  <c r="L4714" i="5"/>
  <c r="L4711" i="5"/>
  <c r="L4708" i="5"/>
  <c r="L4705" i="5"/>
  <c r="L4702" i="5"/>
  <c r="L4699" i="5"/>
  <c r="L4696" i="5"/>
  <c r="L4693" i="5"/>
  <c r="L4690" i="5"/>
  <c r="L4687" i="5"/>
  <c r="L4684" i="5"/>
  <c r="L4681" i="5"/>
  <c r="L4678" i="5"/>
  <c r="L4675" i="5"/>
  <c r="L4672" i="5"/>
  <c r="L4669" i="5"/>
  <c r="L4666" i="5"/>
  <c r="L4663" i="5"/>
  <c r="L4660" i="5"/>
  <c r="L4657" i="5"/>
  <c r="L4654" i="5"/>
  <c r="L4651" i="5"/>
  <c r="L4648" i="5"/>
  <c r="L4645" i="5"/>
  <c r="L4642" i="5"/>
  <c r="L4639" i="5"/>
  <c r="L4636" i="5"/>
  <c r="L4633" i="5"/>
  <c r="L4630" i="5"/>
  <c r="L4627" i="5"/>
  <c r="L4624" i="5"/>
  <c r="L4621" i="5"/>
  <c r="L4618" i="5"/>
  <c r="L4615" i="5"/>
  <c r="L4612" i="5"/>
  <c r="L4609" i="5"/>
  <c r="L4606" i="5"/>
  <c r="L4603" i="5"/>
  <c r="L4600" i="5"/>
  <c r="L4597" i="5"/>
  <c r="L4594" i="5"/>
  <c r="L4591" i="5"/>
  <c r="L4588" i="5"/>
  <c r="L4585" i="5"/>
  <c r="L4582" i="5"/>
  <c r="L4579" i="5"/>
  <c r="L4576" i="5"/>
  <c r="L4573" i="5"/>
  <c r="L4570" i="5"/>
  <c r="L4567" i="5"/>
  <c r="L4564" i="5"/>
  <c r="L4561" i="5"/>
  <c r="L4558" i="5"/>
  <c r="L4555" i="5"/>
  <c r="L4552" i="5"/>
  <c r="L4549" i="5"/>
  <c r="L4546" i="5"/>
  <c r="L4543" i="5"/>
  <c r="L4540" i="5"/>
  <c r="L4537" i="5"/>
  <c r="L4534" i="5"/>
  <c r="M5076" i="5"/>
  <c r="K5072" i="5"/>
  <c r="M5067" i="5"/>
  <c r="K5063" i="5"/>
  <c r="L5051" i="5"/>
  <c r="K5048" i="5"/>
  <c r="M5041" i="5"/>
  <c r="L5038" i="5"/>
  <c r="K5035" i="5"/>
  <c r="M5028" i="5"/>
  <c r="K5025" i="5"/>
  <c r="M5018" i="5"/>
  <c r="L5015" i="5"/>
  <c r="K5012" i="5"/>
  <c r="M5005" i="5"/>
  <c r="L5002" i="5"/>
  <c r="K4999" i="5"/>
  <c r="M4992" i="5"/>
  <c r="K4989" i="5"/>
  <c r="M4982" i="5"/>
  <c r="L4979" i="5"/>
  <c r="K4976" i="5"/>
  <c r="M4969" i="5"/>
  <c r="L4966" i="5"/>
  <c r="K4963" i="5"/>
  <c r="K4960" i="5"/>
  <c r="K4957" i="5"/>
  <c r="K4954" i="5"/>
  <c r="K4951" i="5"/>
  <c r="K4948" i="5"/>
  <c r="K4945" i="5"/>
  <c r="K4942" i="5"/>
  <c r="K4939" i="5"/>
  <c r="K4936" i="5"/>
  <c r="K4933" i="5"/>
  <c r="K4930" i="5"/>
  <c r="K4927" i="5"/>
  <c r="K4924" i="5"/>
  <c r="K4921" i="5"/>
  <c r="K4918" i="5"/>
  <c r="K4915" i="5"/>
  <c r="K4912" i="5"/>
  <c r="K4909" i="5"/>
  <c r="K4906" i="5"/>
  <c r="K4903" i="5"/>
  <c r="K4900" i="5"/>
  <c r="K4897" i="5"/>
  <c r="K4894" i="5"/>
  <c r="K4891" i="5"/>
  <c r="K4888" i="5"/>
  <c r="K4885" i="5"/>
  <c r="K4882" i="5"/>
  <c r="K4879" i="5"/>
  <c r="K4876" i="5"/>
  <c r="K4873" i="5"/>
  <c r="K4870" i="5"/>
  <c r="K4867" i="5"/>
  <c r="K4864" i="5"/>
  <c r="K4861" i="5"/>
  <c r="K4858" i="5"/>
  <c r="K4855" i="5"/>
  <c r="K4852" i="5"/>
  <c r="K4849" i="5"/>
  <c r="K4846" i="5"/>
  <c r="K4843" i="5"/>
  <c r="K4840" i="5"/>
  <c r="K4837" i="5"/>
  <c r="K4834" i="5"/>
  <c r="K4831" i="5"/>
  <c r="K4828" i="5"/>
  <c r="K4825" i="5"/>
  <c r="K4822" i="5"/>
  <c r="K4819" i="5"/>
  <c r="K4816" i="5"/>
  <c r="K4813" i="5"/>
  <c r="K4810" i="5"/>
  <c r="K4807" i="5"/>
  <c r="K4804" i="5"/>
  <c r="K4801" i="5"/>
  <c r="K4798" i="5"/>
  <c r="K4795" i="5"/>
  <c r="K4792" i="5"/>
  <c r="K4789" i="5"/>
  <c r="K4786" i="5"/>
  <c r="K4783" i="5"/>
  <c r="K4780" i="5"/>
  <c r="K4777" i="5"/>
  <c r="K4774" i="5"/>
  <c r="K4771" i="5"/>
  <c r="K4768" i="5"/>
  <c r="K4765" i="5"/>
  <c r="K4762" i="5"/>
  <c r="K4759" i="5"/>
  <c r="K4756" i="5"/>
  <c r="K4753" i="5"/>
  <c r="K4750" i="5"/>
  <c r="K4747" i="5"/>
  <c r="K4744" i="5"/>
  <c r="K4741" i="5"/>
  <c r="K4738" i="5"/>
  <c r="K4735" i="5"/>
  <c r="K4732" i="5"/>
  <c r="K4729" i="5"/>
  <c r="K4726" i="5"/>
  <c r="K4723" i="5"/>
  <c r="K4720" i="5"/>
  <c r="K4717" i="5"/>
  <c r="K4714" i="5"/>
  <c r="K4711" i="5"/>
  <c r="K4708" i="5"/>
  <c r="K4705" i="5"/>
  <c r="K4702" i="5"/>
  <c r="K4699" i="5"/>
  <c r="K4696" i="5"/>
  <c r="K4693" i="5"/>
  <c r="K4690" i="5"/>
  <c r="K4687" i="5"/>
  <c r="K4684" i="5"/>
  <c r="K4681" i="5"/>
  <c r="K4678" i="5"/>
  <c r="K4675" i="5"/>
  <c r="K4672" i="5"/>
  <c r="K4669" i="5"/>
  <c r="K4666" i="5"/>
  <c r="K4663" i="5"/>
  <c r="K4660" i="5"/>
  <c r="K4657" i="5"/>
  <c r="K4654" i="5"/>
  <c r="K4651" i="5"/>
  <c r="K4648" i="5"/>
  <c r="K4645" i="5"/>
  <c r="K4642" i="5"/>
  <c r="K4639" i="5"/>
  <c r="K4636" i="5"/>
  <c r="K4633" i="5"/>
  <c r="K4630" i="5"/>
  <c r="K4627" i="5"/>
  <c r="K4624" i="5"/>
  <c r="K4621" i="5"/>
  <c r="K4618" i="5"/>
  <c r="K4615" i="5"/>
  <c r="K4612" i="5"/>
  <c r="K4609" i="5"/>
  <c r="K4606" i="5"/>
  <c r="K4603" i="5"/>
  <c r="K4600" i="5"/>
  <c r="K4597" i="5"/>
  <c r="K5076" i="5"/>
  <c r="K5067" i="5"/>
  <c r="M5058" i="5"/>
  <c r="M5054" i="5"/>
  <c r="K5051" i="5"/>
  <c r="M5044" i="5"/>
  <c r="L5041" i="5"/>
  <c r="K5038" i="5"/>
  <c r="M5031" i="5"/>
  <c r="K5028" i="5"/>
  <c r="M5021" i="5"/>
  <c r="L5018" i="5"/>
  <c r="K5015" i="5"/>
  <c r="M5008" i="5"/>
  <c r="L5005" i="5"/>
  <c r="K5002" i="5"/>
  <c r="M4995" i="5"/>
  <c r="K4992" i="5"/>
  <c r="M4985" i="5"/>
  <c r="L4982" i="5"/>
  <c r="K4979" i="5"/>
  <c r="M4972" i="5"/>
  <c r="L4969" i="5"/>
  <c r="K4966" i="5"/>
  <c r="L5081" i="5"/>
  <c r="L5071" i="5"/>
  <c r="L5062" i="5"/>
  <c r="K5058" i="5"/>
  <c r="L5054" i="5"/>
  <c r="M5047" i="5"/>
  <c r="L5044" i="5"/>
  <c r="K5041" i="5"/>
  <c r="M5034" i="5"/>
  <c r="K5031" i="5"/>
  <c r="M5024" i="5"/>
  <c r="L5021" i="5"/>
  <c r="K5018" i="5"/>
  <c r="M5011" i="5"/>
  <c r="L5008" i="5"/>
  <c r="K5005" i="5"/>
  <c r="M4998" i="5"/>
  <c r="K4995" i="5"/>
  <c r="M4988" i="5"/>
  <c r="L4985" i="5"/>
  <c r="K4982" i="5"/>
  <c r="M4975" i="5"/>
  <c r="L4972" i="5"/>
  <c r="K4969" i="5"/>
  <c r="M4962" i="5"/>
  <c r="M4959" i="5"/>
  <c r="M4956" i="5"/>
  <c r="M4953" i="5"/>
  <c r="M4950" i="5"/>
  <c r="M4947" i="5"/>
  <c r="M4944" i="5"/>
  <c r="M4941" i="5"/>
  <c r="M4938" i="5"/>
  <c r="M4935" i="5"/>
  <c r="M4932" i="5"/>
  <c r="M4929" i="5"/>
  <c r="M4926" i="5"/>
  <c r="M4923" i="5"/>
  <c r="M4920" i="5"/>
  <c r="M4917" i="5"/>
  <c r="M4914" i="5"/>
  <c r="M4911" i="5"/>
  <c r="M4908" i="5"/>
  <c r="M4905" i="5"/>
  <c r="M4902" i="5"/>
  <c r="M4899" i="5"/>
  <c r="M4896" i="5"/>
  <c r="M4893" i="5"/>
  <c r="M4890" i="5"/>
  <c r="M4887" i="5"/>
  <c r="M4884" i="5"/>
  <c r="M4881" i="5"/>
  <c r="M4878" i="5"/>
  <c r="M4875" i="5"/>
  <c r="M4872" i="5"/>
  <c r="M4869" i="5"/>
  <c r="M4866" i="5"/>
  <c r="M4863" i="5"/>
  <c r="M4860" i="5"/>
  <c r="M4857" i="5"/>
  <c r="M4854" i="5"/>
  <c r="M4851" i="5"/>
  <c r="M4848" i="5"/>
  <c r="M4845" i="5"/>
  <c r="M4842" i="5"/>
  <c r="M4839" i="5"/>
  <c r="M4836" i="5"/>
  <c r="M4833" i="5"/>
  <c r="M4830" i="5"/>
  <c r="M4827" i="5"/>
  <c r="M4824" i="5"/>
  <c r="M4821" i="5"/>
  <c r="M4818" i="5"/>
  <c r="M4815" i="5"/>
  <c r="M4812" i="5"/>
  <c r="M4809" i="5"/>
  <c r="M4806" i="5"/>
  <c r="M4803" i="5"/>
  <c r="M4800" i="5"/>
  <c r="M4797" i="5"/>
  <c r="M4794" i="5"/>
  <c r="M4791" i="5"/>
  <c r="M4788" i="5"/>
  <c r="M4785" i="5"/>
  <c r="M4782" i="5"/>
  <c r="M4779" i="5"/>
  <c r="M4776" i="5"/>
  <c r="M4773" i="5"/>
  <c r="M4770" i="5"/>
  <c r="M4767" i="5"/>
  <c r="M4764" i="5"/>
  <c r="M4761" i="5"/>
  <c r="M4758" i="5"/>
  <c r="M4755" i="5"/>
  <c r="M4752" i="5"/>
  <c r="M4749" i="5"/>
  <c r="M4746" i="5"/>
  <c r="M4743" i="5"/>
  <c r="M4740" i="5"/>
  <c r="M4737" i="5"/>
  <c r="M4734" i="5"/>
  <c r="M4731" i="5"/>
  <c r="M4728" i="5"/>
  <c r="M4725" i="5"/>
  <c r="M4722" i="5"/>
  <c r="M4719" i="5"/>
  <c r="M4716" i="5"/>
  <c r="M4713" i="5"/>
  <c r="M4710" i="5"/>
  <c r="M4707" i="5"/>
  <c r="M4704" i="5"/>
  <c r="M4701" i="5"/>
  <c r="M4698" i="5"/>
  <c r="M4695" i="5"/>
  <c r="M4692" i="5"/>
  <c r="M4689" i="5"/>
  <c r="M4686" i="5"/>
  <c r="M4683" i="5"/>
  <c r="M4680" i="5"/>
  <c r="M4677" i="5"/>
  <c r="M4674" i="5"/>
  <c r="M4671" i="5"/>
  <c r="M4668" i="5"/>
  <c r="M4665" i="5"/>
  <c r="M4662" i="5"/>
  <c r="M4659" i="5"/>
  <c r="M4656" i="5"/>
  <c r="M4653" i="5"/>
  <c r="M4650" i="5"/>
  <c r="M4647" i="5"/>
  <c r="M4644" i="5"/>
  <c r="M4641" i="5"/>
  <c r="M4638" i="5"/>
  <c r="M4635" i="5"/>
  <c r="M4632" i="5"/>
  <c r="M4629" i="5"/>
  <c r="M4626" i="5"/>
  <c r="M4623" i="5"/>
  <c r="M4620" i="5"/>
  <c r="M4617" i="5"/>
  <c r="M4614" i="5"/>
  <c r="M4611" i="5"/>
  <c r="M4608" i="5"/>
  <c r="M4605" i="5"/>
  <c r="M4602" i="5"/>
  <c r="M4599" i="5"/>
  <c r="M4596" i="5"/>
  <c r="M4593" i="5"/>
  <c r="M4590" i="5"/>
  <c r="M4587" i="5"/>
  <c r="M4584" i="5"/>
  <c r="M4581" i="5"/>
  <c r="M4578" i="5"/>
  <c r="M4575" i="5"/>
  <c r="M4572" i="5"/>
  <c r="M4569" i="5"/>
  <c r="M4566" i="5"/>
  <c r="M4563" i="5"/>
  <c r="M4560" i="5"/>
  <c r="M4557" i="5"/>
  <c r="M4554" i="5"/>
  <c r="M4551" i="5"/>
  <c r="M4548" i="5"/>
  <c r="M4545" i="5"/>
  <c r="M4542" i="5"/>
  <c r="M4539" i="5"/>
  <c r="M4536" i="5"/>
  <c r="M4533" i="5"/>
  <c r="M4530" i="5"/>
  <c r="M4527" i="5"/>
  <c r="L5075" i="5"/>
  <c r="L5066" i="5"/>
  <c r="K5054" i="5"/>
  <c r="M5050" i="5"/>
  <c r="L5047" i="5"/>
  <c r="K5044" i="5"/>
  <c r="M5037" i="5"/>
  <c r="K5034" i="5"/>
  <c r="M5027" i="5"/>
  <c r="L5024" i="5"/>
  <c r="K5021" i="5"/>
  <c r="M5014" i="5"/>
  <c r="L5011" i="5"/>
  <c r="K5008" i="5"/>
  <c r="M5001" i="5"/>
  <c r="K4998" i="5"/>
  <c r="M4991" i="5"/>
  <c r="L4988" i="5"/>
  <c r="K4985" i="5"/>
  <c r="M4978" i="5"/>
  <c r="L4975" i="5"/>
  <c r="K4972" i="5"/>
  <c r="M4965" i="5"/>
  <c r="L4962" i="5"/>
  <c r="L4959" i="5"/>
  <c r="L4956" i="5"/>
  <c r="L4953" i="5"/>
  <c r="L4950" i="5"/>
  <c r="L4947" i="5"/>
  <c r="L4944" i="5"/>
  <c r="L4941" i="5"/>
  <c r="L4938" i="5"/>
  <c r="L4935" i="5"/>
  <c r="L4932" i="5"/>
  <c r="L4929" i="5"/>
  <c r="L4926" i="5"/>
  <c r="L4923" i="5"/>
  <c r="L4920" i="5"/>
  <c r="L4917" i="5"/>
  <c r="L4914" i="5"/>
  <c r="L4911" i="5"/>
  <c r="L4908" i="5"/>
  <c r="L4905" i="5"/>
  <c r="L4902" i="5"/>
  <c r="L4899" i="5"/>
  <c r="L4896" i="5"/>
  <c r="L4893" i="5"/>
  <c r="L4890" i="5"/>
  <c r="L4887" i="5"/>
  <c r="L4884" i="5"/>
  <c r="L4881" i="5"/>
  <c r="L4878" i="5"/>
  <c r="L4875" i="5"/>
  <c r="L4872" i="5"/>
  <c r="L4869" i="5"/>
  <c r="L4866" i="5"/>
  <c r="L4863" i="5"/>
  <c r="L4860" i="5"/>
  <c r="L4857" i="5"/>
  <c r="L4854" i="5"/>
  <c r="L4851" i="5"/>
  <c r="L4848" i="5"/>
  <c r="L4845" i="5"/>
  <c r="L4842" i="5"/>
  <c r="L4839" i="5"/>
  <c r="L4836" i="5"/>
  <c r="L4833" i="5"/>
  <c r="L4830" i="5"/>
  <c r="L4827" i="5"/>
  <c r="L4824" i="5"/>
  <c r="L4821" i="5"/>
  <c r="L4818" i="5"/>
  <c r="L4815" i="5"/>
  <c r="L4812" i="5"/>
  <c r="L4809" i="5"/>
  <c r="L4806" i="5"/>
  <c r="L4803" i="5"/>
  <c r="L4800" i="5"/>
  <c r="L4797" i="5"/>
  <c r="L4794" i="5"/>
  <c r="L4791" i="5"/>
  <c r="L4788" i="5"/>
  <c r="L4785" i="5"/>
  <c r="L4782" i="5"/>
  <c r="L4779" i="5"/>
  <c r="L4776" i="5"/>
  <c r="L4773" i="5"/>
  <c r="L4770" i="5"/>
  <c r="L4767" i="5"/>
  <c r="L4764" i="5"/>
  <c r="L4761" i="5"/>
  <c r="L4758" i="5"/>
  <c r="L4755" i="5"/>
  <c r="L4752" i="5"/>
  <c r="L4749" i="5"/>
  <c r="L4746" i="5"/>
  <c r="L4743" i="5"/>
  <c r="L4740" i="5"/>
  <c r="L4737" i="5"/>
  <c r="L4734" i="5"/>
  <c r="L4731" i="5"/>
  <c r="L4728" i="5"/>
  <c r="L4725" i="5"/>
  <c r="L4722" i="5"/>
  <c r="L4719" i="5"/>
  <c r="L4716" i="5"/>
  <c r="L4713" i="5"/>
  <c r="L4710" i="5"/>
  <c r="L4707" i="5"/>
  <c r="L4704" i="5"/>
  <c r="L4701" i="5"/>
  <c r="L4698" i="5"/>
  <c r="L4695" i="5"/>
  <c r="L4692" i="5"/>
  <c r="L4689" i="5"/>
  <c r="L4686" i="5"/>
  <c r="L4683" i="5"/>
  <c r="L4680" i="5"/>
  <c r="L4677" i="5"/>
  <c r="L4674" i="5"/>
  <c r="L4671" i="5"/>
  <c r="L4668" i="5"/>
  <c r="L4665" i="5"/>
  <c r="L4662" i="5"/>
  <c r="L4659" i="5"/>
  <c r="L4656" i="5"/>
  <c r="L4653" i="5"/>
  <c r="L4650" i="5"/>
  <c r="L4647" i="5"/>
  <c r="L4644" i="5"/>
  <c r="L4641" i="5"/>
  <c r="L4638" i="5"/>
  <c r="L4635" i="5"/>
  <c r="L4632" i="5"/>
  <c r="L4629" i="5"/>
  <c r="L4626" i="5"/>
  <c r="L4623" i="5"/>
  <c r="L4620" i="5"/>
  <c r="L4617" i="5"/>
  <c r="L4614" i="5"/>
  <c r="L4611" i="5"/>
  <c r="L4608" i="5"/>
  <c r="L4605" i="5"/>
  <c r="L4602" i="5"/>
  <c r="L4599" i="5"/>
  <c r="L4596" i="5"/>
  <c r="L4593" i="5"/>
  <c r="L4590" i="5"/>
  <c r="L4587" i="5"/>
  <c r="L4584" i="5"/>
  <c r="L4581" i="5"/>
  <c r="L4578" i="5"/>
  <c r="L4575" i="5"/>
  <c r="L4572" i="5"/>
  <c r="L4569" i="5"/>
  <c r="L4566" i="5"/>
  <c r="L4563" i="5"/>
  <c r="L4560" i="5"/>
  <c r="L4557" i="5"/>
  <c r="L5080" i="5"/>
  <c r="K5075" i="5"/>
  <c r="M5070" i="5"/>
  <c r="K5066" i="5"/>
  <c r="M5061" i="5"/>
  <c r="M5057" i="5"/>
  <c r="L5050" i="5"/>
  <c r="K5047" i="5"/>
  <c r="M5040" i="5"/>
  <c r="K5037" i="5"/>
  <c r="M5030" i="5"/>
  <c r="L5027" i="5"/>
  <c r="K5024" i="5"/>
  <c r="M5017" i="5"/>
  <c r="L5014" i="5"/>
  <c r="K5011" i="5"/>
  <c r="M5004" i="5"/>
  <c r="K5001" i="5"/>
  <c r="M4994" i="5"/>
  <c r="L4991" i="5"/>
  <c r="K4988" i="5"/>
  <c r="M4981" i="5"/>
  <c r="L4978" i="5"/>
  <c r="K4975" i="5"/>
  <c r="M4968" i="5"/>
  <c r="K4965" i="5"/>
  <c r="K4962" i="5"/>
  <c r="K4959" i="5"/>
  <c r="K4956" i="5"/>
  <c r="K4953" i="5"/>
  <c r="K4950" i="5"/>
  <c r="K4947" i="5"/>
  <c r="K4944" i="5"/>
  <c r="K4941" i="5"/>
  <c r="K4938" i="5"/>
  <c r="K4935" i="5"/>
  <c r="K4932" i="5"/>
  <c r="K4929" i="5"/>
  <c r="K4926" i="5"/>
  <c r="K4923" i="5"/>
  <c r="K4920" i="5"/>
  <c r="K4917" i="5"/>
  <c r="K4914" i="5"/>
  <c r="K4911" i="5"/>
  <c r="K4908" i="5"/>
  <c r="K4905" i="5"/>
  <c r="K4902" i="5"/>
  <c r="K4899" i="5"/>
  <c r="K4896" i="5"/>
  <c r="K4893" i="5"/>
  <c r="K4890" i="5"/>
  <c r="K4887" i="5"/>
  <c r="K4884" i="5"/>
  <c r="K4881" i="5"/>
  <c r="K4878" i="5"/>
  <c r="K4875" i="5"/>
  <c r="K4872" i="5"/>
  <c r="K4869" i="5"/>
  <c r="K4866" i="5"/>
  <c r="K4863" i="5"/>
  <c r="K4860" i="5"/>
  <c r="K4857" i="5"/>
  <c r="K4854" i="5"/>
  <c r="K4851" i="5"/>
  <c r="K4848" i="5"/>
  <c r="K4845" i="5"/>
  <c r="K4842" i="5"/>
  <c r="K4839" i="5"/>
  <c r="K4836" i="5"/>
  <c r="K4833" i="5"/>
  <c r="K4830" i="5"/>
  <c r="K4827" i="5"/>
  <c r="K4824" i="5"/>
  <c r="K4821" i="5"/>
  <c r="K4818" i="5"/>
  <c r="K4815" i="5"/>
  <c r="K4812" i="5"/>
  <c r="K4809" i="5"/>
  <c r="K4806" i="5"/>
  <c r="K4803" i="5"/>
  <c r="K4800" i="5"/>
  <c r="K4797" i="5"/>
  <c r="K4794" i="5"/>
  <c r="K4791" i="5"/>
  <c r="K4788" i="5"/>
  <c r="K4785" i="5"/>
  <c r="K4782" i="5"/>
  <c r="K4779" i="5"/>
  <c r="K4776" i="5"/>
  <c r="K4773" i="5"/>
  <c r="K4770" i="5"/>
  <c r="K4767" i="5"/>
  <c r="K4764" i="5"/>
  <c r="K4761" i="5"/>
  <c r="K4758" i="5"/>
  <c r="K4755" i="5"/>
  <c r="K4752" i="5"/>
  <c r="K4749" i="5"/>
  <c r="K4746" i="5"/>
  <c r="K4743" i="5"/>
  <c r="K4740" i="5"/>
  <c r="K4737" i="5"/>
  <c r="K4734" i="5"/>
  <c r="K4731" i="5"/>
  <c r="K4728" i="5"/>
  <c r="K4725" i="5"/>
  <c r="K4722" i="5"/>
  <c r="K4719" i="5"/>
  <c r="K4716" i="5"/>
  <c r="K4713" i="5"/>
  <c r="K4710" i="5"/>
  <c r="K4707" i="5"/>
  <c r="K4704" i="5"/>
  <c r="K4701" i="5"/>
  <c r="K4698" i="5"/>
  <c r="K4695" i="5"/>
  <c r="K4692" i="5"/>
  <c r="K4689" i="5"/>
  <c r="K4686" i="5"/>
  <c r="K4683" i="5"/>
  <c r="K4680" i="5"/>
  <c r="K4677" i="5"/>
  <c r="K4674" i="5"/>
  <c r="K4671" i="5"/>
  <c r="K4668" i="5"/>
  <c r="K4665" i="5"/>
  <c r="K4662" i="5"/>
  <c r="K4659" i="5"/>
  <c r="K4656" i="5"/>
  <c r="K4653" i="5"/>
  <c r="K4650" i="5"/>
  <c r="K4647" i="5"/>
  <c r="K4644" i="5"/>
  <c r="K4641" i="5"/>
  <c r="K4638" i="5"/>
  <c r="K4635" i="5"/>
  <c r="K4632" i="5"/>
  <c r="K4629" i="5"/>
  <c r="K4626" i="5"/>
  <c r="K4623" i="5"/>
  <c r="K4620" i="5"/>
  <c r="K4617" i="5"/>
  <c r="K4614" i="5"/>
  <c r="K4611" i="5"/>
  <c r="K4608" i="5"/>
  <c r="K4605" i="5"/>
  <c r="K4602" i="5"/>
  <c r="K4599" i="5"/>
  <c r="K4596" i="5"/>
  <c r="K4593" i="5"/>
  <c r="K4590" i="5"/>
  <c r="K4587" i="5"/>
  <c r="K4584" i="5"/>
  <c r="K4581" i="5"/>
  <c r="K4578" i="5"/>
  <c r="K4575" i="5"/>
  <c r="K4572" i="5"/>
  <c r="K4569" i="5"/>
  <c r="K4566" i="5"/>
  <c r="K4563" i="5"/>
  <c r="K4560" i="5"/>
  <c r="K4557" i="5"/>
  <c r="K4554" i="5"/>
  <c r="K4551" i="5"/>
  <c r="K4548" i="5"/>
  <c r="K4545" i="5"/>
  <c r="K4542" i="5"/>
  <c r="K4539" i="5"/>
  <c r="K4536" i="5"/>
  <c r="K4533" i="5"/>
  <c r="K5070" i="5"/>
  <c r="K5061" i="5"/>
  <c r="L5057" i="5"/>
  <c r="M5053" i="5"/>
  <c r="K5050" i="5"/>
  <c r="M5043" i="5"/>
  <c r="K5040" i="5"/>
  <c r="M5033" i="5"/>
  <c r="L5030" i="5"/>
  <c r="K5027" i="5"/>
  <c r="M5020" i="5"/>
  <c r="L5017" i="5"/>
  <c r="K5014" i="5"/>
  <c r="M5007" i="5"/>
  <c r="K5004" i="5"/>
  <c r="M4997" i="5"/>
  <c r="L4994" i="5"/>
  <c r="K4991" i="5"/>
  <c r="M4984" i="5"/>
  <c r="L4981" i="5"/>
  <c r="K4978" i="5"/>
  <c r="M4971" i="5"/>
  <c r="K4968" i="5"/>
  <c r="L5074" i="5"/>
  <c r="L5065" i="5"/>
  <c r="K5057" i="5"/>
  <c r="L5053" i="5"/>
  <c r="M5046" i="5"/>
  <c r="K5043" i="5"/>
  <c r="M5036" i="5"/>
  <c r="L5033" i="5"/>
  <c r="K5030" i="5"/>
  <c r="M5023" i="5"/>
  <c r="L5020" i="5"/>
  <c r="K5017" i="5"/>
  <c r="M5010" i="5"/>
  <c r="K5007" i="5"/>
  <c r="M5000" i="5"/>
  <c r="L4997" i="5"/>
  <c r="K4994" i="5"/>
  <c r="M4987" i="5"/>
  <c r="L4984" i="5"/>
  <c r="K4981" i="5"/>
  <c r="M4974" i="5"/>
  <c r="K4971" i="5"/>
  <c r="M4964" i="5"/>
  <c r="M4961" i="5"/>
  <c r="M4958" i="5"/>
  <c r="M4955" i="5"/>
  <c r="M4952" i="5"/>
  <c r="M4949" i="5"/>
  <c r="M4946" i="5"/>
  <c r="M4943" i="5"/>
  <c r="M4940" i="5"/>
  <c r="M4937" i="5"/>
  <c r="M4934" i="5"/>
  <c r="M4931" i="5"/>
  <c r="M4928" i="5"/>
  <c r="M4925" i="5"/>
  <c r="M4922" i="5"/>
  <c r="M4919" i="5"/>
  <c r="M4916" i="5"/>
  <c r="M4913" i="5"/>
  <c r="M4910" i="5"/>
  <c r="M4907" i="5"/>
  <c r="M4904" i="5"/>
  <c r="M4901" i="5"/>
  <c r="M4898" i="5"/>
  <c r="M4895" i="5"/>
  <c r="M4892" i="5"/>
  <c r="M4889" i="5"/>
  <c r="M4886" i="5"/>
  <c r="M4883" i="5"/>
  <c r="M4880" i="5"/>
  <c r="M4877" i="5"/>
  <c r="M4874" i="5"/>
  <c r="M4871" i="5"/>
  <c r="M4868" i="5"/>
  <c r="M4865" i="5"/>
  <c r="M4862" i="5"/>
  <c r="M4859" i="5"/>
  <c r="M4856" i="5"/>
  <c r="M4853" i="5"/>
  <c r="M4850" i="5"/>
  <c r="M4847" i="5"/>
  <c r="M4844" i="5"/>
  <c r="M4841" i="5"/>
  <c r="M4838" i="5"/>
  <c r="M4835" i="5"/>
  <c r="M4832" i="5"/>
  <c r="M4829" i="5"/>
  <c r="M4826" i="5"/>
  <c r="M4823" i="5"/>
  <c r="M4820" i="5"/>
  <c r="M4817" i="5"/>
  <c r="M4814" i="5"/>
  <c r="M4811" i="5"/>
  <c r="M4808" i="5"/>
  <c r="M4805" i="5"/>
  <c r="M4802" i="5"/>
  <c r="M4799" i="5"/>
  <c r="M4796" i="5"/>
  <c r="M4793" i="5"/>
  <c r="M4790" i="5"/>
  <c r="M4787" i="5"/>
  <c r="M4784" i="5"/>
  <c r="M4781" i="5"/>
  <c r="M4778" i="5"/>
  <c r="M4775" i="5"/>
  <c r="M4772" i="5"/>
  <c r="M4769" i="5"/>
  <c r="M4766" i="5"/>
  <c r="M4763" i="5"/>
  <c r="M4760" i="5"/>
  <c r="M4757" i="5"/>
  <c r="M4754" i="5"/>
  <c r="M4751" i="5"/>
  <c r="M4748" i="5"/>
  <c r="M4745" i="5"/>
  <c r="M4742" i="5"/>
  <c r="M4739" i="5"/>
  <c r="M4736" i="5"/>
  <c r="M4733" i="5"/>
  <c r="M4730" i="5"/>
  <c r="M4727" i="5"/>
  <c r="M4724" i="5"/>
  <c r="M4721" i="5"/>
  <c r="M4718" i="5"/>
  <c r="M4715" i="5"/>
  <c r="M4712" i="5"/>
  <c r="M4709" i="5"/>
  <c r="M4706" i="5"/>
  <c r="M4703" i="5"/>
  <c r="M4700" i="5"/>
  <c r="M4697" i="5"/>
  <c r="M4694" i="5"/>
  <c r="M4691" i="5"/>
  <c r="M4688" i="5"/>
  <c r="M4685" i="5"/>
  <c r="M4682" i="5"/>
  <c r="M4679" i="5"/>
  <c r="M4676" i="5"/>
  <c r="M4673" i="5"/>
  <c r="M4670" i="5"/>
  <c r="M4667" i="5"/>
  <c r="M4664" i="5"/>
  <c r="M4661" i="5"/>
  <c r="M4658" i="5"/>
  <c r="M4655" i="5"/>
  <c r="M4652" i="5"/>
  <c r="M4649" i="5"/>
  <c r="M4646" i="5"/>
  <c r="M4643" i="5"/>
  <c r="M4640" i="5"/>
  <c r="M4637" i="5"/>
  <c r="M4634" i="5"/>
  <c r="M4631" i="5"/>
  <c r="M4628" i="5"/>
  <c r="M4625" i="5"/>
  <c r="M4622" i="5"/>
  <c r="M4619" i="5"/>
  <c r="M4616" i="5"/>
  <c r="M4613" i="5"/>
  <c r="M4610" i="5"/>
  <c r="M4607" i="5"/>
  <c r="M4604" i="5"/>
  <c r="M4601" i="5"/>
  <c r="M4598" i="5"/>
  <c r="M4595" i="5"/>
  <c r="M4592" i="5"/>
  <c r="M4589" i="5"/>
  <c r="L5078" i="5"/>
  <c r="L5069" i="5"/>
  <c r="M5060" i="5"/>
  <c r="M5049" i="5"/>
  <c r="K5046" i="5"/>
  <c r="M5039" i="5"/>
  <c r="L5036" i="5"/>
  <c r="K5033" i="5"/>
  <c r="M5026" i="5"/>
  <c r="L5023" i="5"/>
  <c r="K5020" i="5"/>
  <c r="M5013" i="5"/>
  <c r="K5010" i="5"/>
  <c r="M5003" i="5"/>
  <c r="L5000" i="5"/>
  <c r="K4997" i="5"/>
  <c r="M4990" i="5"/>
  <c r="L4987" i="5"/>
  <c r="K4984" i="5"/>
  <c r="M4977" i="5"/>
  <c r="K4974" i="5"/>
  <c r="M4967" i="5"/>
  <c r="L4964" i="5"/>
  <c r="L4961" i="5"/>
  <c r="L4958" i="5"/>
  <c r="L4955" i="5"/>
  <c r="L4952" i="5"/>
  <c r="L4949" i="5"/>
  <c r="L4946" i="5"/>
  <c r="L4943" i="5"/>
  <c r="L4940" i="5"/>
  <c r="L4937" i="5"/>
  <c r="L4934" i="5"/>
  <c r="L4931" i="5"/>
  <c r="L4928" i="5"/>
  <c r="L4925" i="5"/>
  <c r="L4922" i="5"/>
  <c r="L4919" i="5"/>
  <c r="L4916" i="5"/>
  <c r="L4913" i="5"/>
  <c r="L4910" i="5"/>
  <c r="L4907" i="5"/>
  <c r="L4904" i="5"/>
  <c r="L4901" i="5"/>
  <c r="L4898" i="5"/>
  <c r="L4895" i="5"/>
  <c r="L4892" i="5"/>
  <c r="L4889" i="5"/>
  <c r="L4886" i="5"/>
  <c r="L4883" i="5"/>
  <c r="L4880" i="5"/>
  <c r="L4877" i="5"/>
  <c r="L4874" i="5"/>
  <c r="L4871" i="5"/>
  <c r="L4868" i="5"/>
  <c r="L4865" i="5"/>
  <c r="L4862" i="5"/>
  <c r="L4859" i="5"/>
  <c r="L4856" i="5"/>
  <c r="L4853" i="5"/>
  <c r="L4850" i="5"/>
  <c r="L4847" i="5"/>
  <c r="L4844" i="5"/>
  <c r="L4841" i="5"/>
  <c r="L4838" i="5"/>
  <c r="L4835" i="5"/>
  <c r="L4832" i="5"/>
  <c r="L4829" i="5"/>
  <c r="L4826" i="5"/>
  <c r="L4823" i="5"/>
  <c r="L4820" i="5"/>
  <c r="L4817" i="5"/>
  <c r="L4814" i="5"/>
  <c r="L4811" i="5"/>
  <c r="L4808" i="5"/>
  <c r="L4805" i="5"/>
  <c r="L4802" i="5"/>
  <c r="L4799" i="5"/>
  <c r="L4796" i="5"/>
  <c r="L4793" i="5"/>
  <c r="L4790" i="5"/>
  <c r="L4787" i="5"/>
  <c r="L4784" i="5"/>
  <c r="L4781" i="5"/>
  <c r="L4778" i="5"/>
  <c r="L4775" i="5"/>
  <c r="L4772" i="5"/>
  <c r="L4769" i="5"/>
  <c r="L4766" i="5"/>
  <c r="L4763" i="5"/>
  <c r="L4760" i="5"/>
  <c r="L4757" i="5"/>
  <c r="L4754" i="5"/>
  <c r="L4751" i="5"/>
  <c r="L4748" i="5"/>
  <c r="L4745" i="5"/>
  <c r="L4742" i="5"/>
  <c r="L4739" i="5"/>
  <c r="L4736" i="5"/>
  <c r="L4733" i="5"/>
  <c r="L4730" i="5"/>
  <c r="L4727" i="5"/>
  <c r="L4724" i="5"/>
  <c r="L4721" i="5"/>
  <c r="L4718" i="5"/>
  <c r="L4715" i="5"/>
  <c r="L4712" i="5"/>
  <c r="L4709" i="5"/>
  <c r="L4706" i="5"/>
  <c r="L4703" i="5"/>
  <c r="L4700" i="5"/>
  <c r="L4697" i="5"/>
  <c r="L4694" i="5"/>
  <c r="L4691" i="5"/>
  <c r="L4688" i="5"/>
  <c r="L4685" i="5"/>
  <c r="L4682" i="5"/>
  <c r="L4679" i="5"/>
  <c r="L4676" i="5"/>
  <c r="L4673" i="5"/>
  <c r="L4670" i="5"/>
  <c r="L4667" i="5"/>
  <c r="L4664" i="5"/>
  <c r="L4661" i="5"/>
  <c r="L4658" i="5"/>
  <c r="L4655" i="5"/>
  <c r="L4652" i="5"/>
  <c r="L4649" i="5"/>
  <c r="L4646" i="5"/>
  <c r="L4643" i="5"/>
  <c r="L4640" i="5"/>
  <c r="L4637" i="5"/>
  <c r="L4634" i="5"/>
  <c r="L4631" i="5"/>
  <c r="L4628" i="5"/>
  <c r="L4625" i="5"/>
  <c r="L4622" i="5"/>
  <c r="L4592" i="5"/>
  <c r="M4550" i="5"/>
  <c r="L4545" i="5"/>
  <c r="K4540" i="5"/>
  <c r="L4535" i="5"/>
  <c r="K4527" i="5"/>
  <c r="M4520" i="5"/>
  <c r="L4517" i="5"/>
  <c r="K4514" i="5"/>
  <c r="L4507" i="5"/>
  <c r="K4504" i="5"/>
  <c r="M4497" i="5"/>
  <c r="L4494" i="5"/>
  <c r="K4491" i="5"/>
  <c r="M4484" i="5"/>
  <c r="M4481" i="5"/>
  <c r="M4478" i="5"/>
  <c r="M4475" i="5"/>
  <c r="M4472" i="5"/>
  <c r="M4469" i="5"/>
  <c r="M4466" i="5"/>
  <c r="M4463" i="5"/>
  <c r="M4460" i="5"/>
  <c r="M4457" i="5"/>
  <c r="M4454" i="5"/>
  <c r="M4451" i="5"/>
  <c r="M4448" i="5"/>
  <c r="M4445" i="5"/>
  <c r="M4442" i="5"/>
  <c r="M4439" i="5"/>
  <c r="M4436" i="5"/>
  <c r="M4433" i="5"/>
  <c r="M4430" i="5"/>
  <c r="M4427" i="5"/>
  <c r="M4424" i="5"/>
  <c r="M4421" i="5"/>
  <c r="M4418" i="5"/>
  <c r="M4415" i="5"/>
  <c r="M4412" i="5"/>
  <c r="M4409" i="5"/>
  <c r="M4406" i="5"/>
  <c r="M4403" i="5"/>
  <c r="M4400" i="5"/>
  <c r="M4397" i="5"/>
  <c r="M4394" i="5"/>
  <c r="M4391" i="5"/>
  <c r="M4388" i="5"/>
  <c r="M4385" i="5"/>
  <c r="M4382" i="5"/>
  <c r="M4379" i="5"/>
  <c r="M4376" i="5"/>
  <c r="M4373" i="5"/>
  <c r="M4370" i="5"/>
  <c r="M4367" i="5"/>
  <c r="M4364" i="5"/>
  <c r="M4361" i="5"/>
  <c r="M4358" i="5"/>
  <c r="M4355" i="5"/>
  <c r="M4352" i="5"/>
  <c r="M4349" i="5"/>
  <c r="M4346" i="5"/>
  <c r="M4343" i="5"/>
  <c r="M4340" i="5"/>
  <c r="M4337" i="5"/>
  <c r="M4334" i="5"/>
  <c r="M4331" i="5"/>
  <c r="M4328" i="5"/>
  <c r="M4325" i="5"/>
  <c r="M4322" i="5"/>
  <c r="M4319" i="5"/>
  <c r="M4316" i="5"/>
  <c r="M4313" i="5"/>
  <c r="M4310" i="5"/>
  <c r="M4307" i="5"/>
  <c r="M4304" i="5"/>
  <c r="M4301" i="5"/>
  <c r="M4298" i="5"/>
  <c r="M4295" i="5"/>
  <c r="M4292" i="5"/>
  <c r="M4289" i="5"/>
  <c r="M4286" i="5"/>
  <c r="M4283" i="5"/>
  <c r="M4280" i="5"/>
  <c r="M4277" i="5"/>
  <c r="M4274" i="5"/>
  <c r="M4271" i="5"/>
  <c r="M4268" i="5"/>
  <c r="M4265" i="5"/>
  <c r="M4262" i="5"/>
  <c r="M4259" i="5"/>
  <c r="M4256" i="5"/>
  <c r="M4253" i="5"/>
  <c r="M4250" i="5"/>
  <c r="M4247" i="5"/>
  <c r="M4244" i="5"/>
  <c r="M4241" i="5"/>
  <c r="M4238" i="5"/>
  <c r="M4235" i="5"/>
  <c r="M4232" i="5"/>
  <c r="M4229" i="5"/>
  <c r="M4226" i="5"/>
  <c r="M4223" i="5"/>
  <c r="M4220" i="5"/>
  <c r="M4217" i="5"/>
  <c r="M4214" i="5"/>
  <c r="M4211" i="5"/>
  <c r="M4208" i="5"/>
  <c r="M4205" i="5"/>
  <c r="M4202" i="5"/>
  <c r="M4199" i="5"/>
  <c r="M4196" i="5"/>
  <c r="M4193" i="5"/>
  <c r="M4190" i="5"/>
  <c r="M4187" i="5"/>
  <c r="M4184" i="5"/>
  <c r="M4181" i="5"/>
  <c r="M4178" i="5"/>
  <c r="M4175" i="5"/>
  <c r="M4172" i="5"/>
  <c r="M4169" i="5"/>
  <c r="M4166" i="5"/>
  <c r="M4163" i="5"/>
  <c r="M4160" i="5"/>
  <c r="M4157" i="5"/>
  <c r="M4154" i="5"/>
  <c r="M4151" i="5"/>
  <c r="M4148" i="5"/>
  <c r="M4145" i="5"/>
  <c r="M4142" i="5"/>
  <c r="M4139" i="5"/>
  <c r="M4136" i="5"/>
  <c r="M4133" i="5"/>
  <c r="M4130" i="5"/>
  <c r="M4127" i="5"/>
  <c r="M4124" i="5"/>
  <c r="M4121" i="5"/>
  <c r="M4118" i="5"/>
  <c r="M4115" i="5"/>
  <c r="M4112" i="5"/>
  <c r="M4109" i="5"/>
  <c r="M4106" i="5"/>
  <c r="M4103" i="5"/>
  <c r="M4100" i="5"/>
  <c r="M4097" i="5"/>
  <c r="M4094" i="5"/>
  <c r="M4091" i="5"/>
  <c r="M4088" i="5"/>
  <c r="M4085" i="5"/>
  <c r="M4082" i="5"/>
  <c r="M4079" i="5"/>
  <c r="M4076" i="5"/>
  <c r="M4073" i="5"/>
  <c r="M4070" i="5"/>
  <c r="M4067" i="5"/>
  <c r="M4064" i="5"/>
  <c r="M4061" i="5"/>
  <c r="M4058" i="5"/>
  <c r="M4055" i="5"/>
  <c r="M4052" i="5"/>
  <c r="M4049" i="5"/>
  <c r="M4046" i="5"/>
  <c r="M4043" i="5"/>
  <c r="M4040" i="5"/>
  <c r="M4037" i="5"/>
  <c r="M4034" i="5"/>
  <c r="M4031" i="5"/>
  <c r="M4028" i="5"/>
  <c r="M4025" i="5"/>
  <c r="M4022" i="5"/>
  <c r="K4585" i="5"/>
  <c r="K4579" i="5"/>
  <c r="K4573" i="5"/>
  <c r="K4567" i="5"/>
  <c r="K4561" i="5"/>
  <c r="K4555" i="5"/>
  <c r="L4550" i="5"/>
  <c r="L4530" i="5"/>
  <c r="M4523" i="5"/>
  <c r="L4520" i="5"/>
  <c r="K4517" i="5"/>
  <c r="L4510" i="5"/>
  <c r="K4507" i="5"/>
  <c r="M4500" i="5"/>
  <c r="L4497" i="5"/>
  <c r="K4494" i="5"/>
  <c r="M4487" i="5"/>
  <c r="L4484" i="5"/>
  <c r="L4481" i="5"/>
  <c r="L4478" i="5"/>
  <c r="L4475" i="5"/>
  <c r="L4472" i="5"/>
  <c r="L4469" i="5"/>
  <c r="L4466" i="5"/>
  <c r="L4463" i="5"/>
  <c r="L4460" i="5"/>
  <c r="L4457" i="5"/>
  <c r="L4454" i="5"/>
  <c r="L4451" i="5"/>
  <c r="L4448" i="5"/>
  <c r="L4445" i="5"/>
  <c r="L4442" i="5"/>
  <c r="L4439" i="5"/>
  <c r="L4436" i="5"/>
  <c r="L4433" i="5"/>
  <c r="L4430" i="5"/>
  <c r="L4427" i="5"/>
  <c r="L4424" i="5"/>
  <c r="L4421" i="5"/>
  <c r="L4418" i="5"/>
  <c r="L4415" i="5"/>
  <c r="L4412" i="5"/>
  <c r="L4409" i="5"/>
  <c r="L4406" i="5"/>
  <c r="L4403" i="5"/>
  <c r="L4400" i="5"/>
  <c r="L4397" i="5"/>
  <c r="L4394" i="5"/>
  <c r="L4391" i="5"/>
  <c r="L4388" i="5"/>
  <c r="L4385" i="5"/>
  <c r="L4382" i="5"/>
  <c r="L4379" i="5"/>
  <c r="L4376" i="5"/>
  <c r="L4373" i="5"/>
  <c r="L4370" i="5"/>
  <c r="L4367" i="5"/>
  <c r="L4364" i="5"/>
  <c r="L4361" i="5"/>
  <c r="L4358" i="5"/>
  <c r="L4355" i="5"/>
  <c r="L4352" i="5"/>
  <c r="L4349" i="5"/>
  <c r="L4346" i="5"/>
  <c r="L4343" i="5"/>
  <c r="L4340" i="5"/>
  <c r="L4337" i="5"/>
  <c r="L4334" i="5"/>
  <c r="L4331" i="5"/>
  <c r="L4328" i="5"/>
  <c r="L4325" i="5"/>
  <c r="L4322" i="5"/>
  <c r="L4319" i="5"/>
  <c r="L4316" i="5"/>
  <c r="L4313" i="5"/>
  <c r="L4310" i="5"/>
  <c r="L4307" i="5"/>
  <c r="L4304" i="5"/>
  <c r="L4301" i="5"/>
  <c r="L4298" i="5"/>
  <c r="L4295" i="5"/>
  <c r="L4292" i="5"/>
  <c r="L4289" i="5"/>
  <c r="L4286" i="5"/>
  <c r="L4283" i="5"/>
  <c r="L4280" i="5"/>
  <c r="L4277" i="5"/>
  <c r="L4274" i="5"/>
  <c r="L4271" i="5"/>
  <c r="L4268" i="5"/>
  <c r="L4265" i="5"/>
  <c r="L4262" i="5"/>
  <c r="L4259" i="5"/>
  <c r="L4256" i="5"/>
  <c r="L4253" i="5"/>
  <c r="L4250" i="5"/>
  <c r="L4247" i="5"/>
  <c r="L4244" i="5"/>
  <c r="L4241" i="5"/>
  <c r="L4238" i="5"/>
  <c r="L4235" i="5"/>
  <c r="L4232" i="5"/>
  <c r="L4229" i="5"/>
  <c r="L4226" i="5"/>
  <c r="L4223" i="5"/>
  <c r="L4220" i="5"/>
  <c r="L4217" i="5"/>
  <c r="L4214" i="5"/>
  <c r="L4211" i="5"/>
  <c r="L4208" i="5"/>
  <c r="L4205" i="5"/>
  <c r="L4202" i="5"/>
  <c r="L4199" i="5"/>
  <c r="L4196" i="5"/>
  <c r="L4193" i="5"/>
  <c r="L4190" i="5"/>
  <c r="L4187" i="5"/>
  <c r="L4184" i="5"/>
  <c r="L4181" i="5"/>
  <c r="L4178" i="5"/>
  <c r="L4175" i="5"/>
  <c r="L4172" i="5"/>
  <c r="L4169" i="5"/>
  <c r="L4166" i="5"/>
  <c r="L4163" i="5"/>
  <c r="L4160" i="5"/>
  <c r="L4157" i="5"/>
  <c r="L4154" i="5"/>
  <c r="L4151" i="5"/>
  <c r="L4148" i="5"/>
  <c r="L4145" i="5"/>
  <c r="L4142" i="5"/>
  <c r="L4139" i="5"/>
  <c r="L4136" i="5"/>
  <c r="L4133" i="5"/>
  <c r="L4130" i="5"/>
  <c r="L4127" i="5"/>
  <c r="L4124" i="5"/>
  <c r="L4121" i="5"/>
  <c r="L4118" i="5"/>
  <c r="L4115" i="5"/>
  <c r="L4112" i="5"/>
  <c r="L4109" i="5"/>
  <c r="L4106" i="5"/>
  <c r="L4103" i="5"/>
  <c r="L4100" i="5"/>
  <c r="L4097" i="5"/>
  <c r="L4094" i="5"/>
  <c r="L4091" i="5"/>
  <c r="L4088" i="5"/>
  <c r="L4085" i="5"/>
  <c r="L4082" i="5"/>
  <c r="L4079" i="5"/>
  <c r="L4076" i="5"/>
  <c r="L4073" i="5"/>
  <c r="L4070" i="5"/>
  <c r="L4067" i="5"/>
  <c r="L4064" i="5"/>
  <c r="L4061" i="5"/>
  <c r="L4058" i="5"/>
  <c r="L4055" i="5"/>
  <c r="L4052" i="5"/>
  <c r="L4049" i="5"/>
  <c r="L4046" i="5"/>
  <c r="K4591" i="5"/>
  <c r="M4544" i="5"/>
  <c r="L4539" i="5"/>
  <c r="K4534" i="5"/>
  <c r="K4530" i="5"/>
  <c r="M4526" i="5"/>
  <c r="L4523" i="5"/>
  <c r="K4520" i="5"/>
  <c r="L4513" i="5"/>
  <c r="K4510" i="5"/>
  <c r="M4503" i="5"/>
  <c r="L4500" i="5"/>
  <c r="K4497" i="5"/>
  <c r="M4490" i="5"/>
  <c r="L4487" i="5"/>
  <c r="K4484" i="5"/>
  <c r="K4481" i="5"/>
  <c r="K4478" i="5"/>
  <c r="K4475" i="5"/>
  <c r="K4472" i="5"/>
  <c r="K4469" i="5"/>
  <c r="K4466" i="5"/>
  <c r="K4463" i="5"/>
  <c r="K4460" i="5"/>
  <c r="K4457" i="5"/>
  <c r="K4454" i="5"/>
  <c r="K4451" i="5"/>
  <c r="K4448" i="5"/>
  <c r="K4445" i="5"/>
  <c r="K4442" i="5"/>
  <c r="K4439" i="5"/>
  <c r="K4436" i="5"/>
  <c r="K4433" i="5"/>
  <c r="K4430" i="5"/>
  <c r="K4427" i="5"/>
  <c r="K4424" i="5"/>
  <c r="K4421" i="5"/>
  <c r="K4418" i="5"/>
  <c r="K4415" i="5"/>
  <c r="K4412" i="5"/>
  <c r="K4409" i="5"/>
  <c r="K4406" i="5"/>
  <c r="K4403" i="5"/>
  <c r="K4400" i="5"/>
  <c r="K4397" i="5"/>
  <c r="K4394" i="5"/>
  <c r="K4391" i="5"/>
  <c r="K4388" i="5"/>
  <c r="K4385" i="5"/>
  <c r="K4382" i="5"/>
  <c r="K4379" i="5"/>
  <c r="K4376" i="5"/>
  <c r="K4373" i="5"/>
  <c r="K4370" i="5"/>
  <c r="K4367" i="5"/>
  <c r="K4364" i="5"/>
  <c r="K4361" i="5"/>
  <c r="K4358" i="5"/>
  <c r="K4355" i="5"/>
  <c r="K4352" i="5"/>
  <c r="K4349" i="5"/>
  <c r="K4346" i="5"/>
  <c r="K4343" i="5"/>
  <c r="K4340" i="5"/>
  <c r="K4337" i="5"/>
  <c r="K4334" i="5"/>
  <c r="K4331" i="5"/>
  <c r="K4328" i="5"/>
  <c r="K4325" i="5"/>
  <c r="K4322" i="5"/>
  <c r="K4319" i="5"/>
  <c r="K4316" i="5"/>
  <c r="K4313" i="5"/>
  <c r="K4310" i="5"/>
  <c r="K4307" i="5"/>
  <c r="K4304" i="5"/>
  <c r="K4301" i="5"/>
  <c r="K4298" i="5"/>
  <c r="K4295" i="5"/>
  <c r="K4292" i="5"/>
  <c r="K4289" i="5"/>
  <c r="K4286" i="5"/>
  <c r="K4283" i="5"/>
  <c r="K4280" i="5"/>
  <c r="K4277" i="5"/>
  <c r="K4274" i="5"/>
  <c r="K4271" i="5"/>
  <c r="K4268" i="5"/>
  <c r="K4265" i="5"/>
  <c r="K4262" i="5"/>
  <c r="K4259" i="5"/>
  <c r="K4256" i="5"/>
  <c r="K4253" i="5"/>
  <c r="K4250" i="5"/>
  <c r="K4247" i="5"/>
  <c r="K4244" i="5"/>
  <c r="K4241" i="5"/>
  <c r="K4238" i="5"/>
  <c r="K4235" i="5"/>
  <c r="K4232" i="5"/>
  <c r="K4229" i="5"/>
  <c r="K4226" i="5"/>
  <c r="K4223" i="5"/>
  <c r="K4220" i="5"/>
  <c r="K4217" i="5"/>
  <c r="K4214" i="5"/>
  <c r="K4211" i="5"/>
  <c r="K4208" i="5"/>
  <c r="K4205" i="5"/>
  <c r="K4202" i="5"/>
  <c r="K4199" i="5"/>
  <c r="K4196" i="5"/>
  <c r="K4193" i="5"/>
  <c r="K4190" i="5"/>
  <c r="K4187" i="5"/>
  <c r="K4184" i="5"/>
  <c r="K4181" i="5"/>
  <c r="K4178" i="5"/>
  <c r="K4175" i="5"/>
  <c r="K4172" i="5"/>
  <c r="K4169" i="5"/>
  <c r="K4166" i="5"/>
  <c r="K4163" i="5"/>
  <c r="K4160" i="5"/>
  <c r="K4157" i="5"/>
  <c r="K4154" i="5"/>
  <c r="K4151" i="5"/>
  <c r="K4148" i="5"/>
  <c r="K4145" i="5"/>
  <c r="K4142" i="5"/>
  <c r="K4139" i="5"/>
  <c r="K4136" i="5"/>
  <c r="K4133" i="5"/>
  <c r="K4130" i="5"/>
  <c r="K4127" i="5"/>
  <c r="K4124" i="5"/>
  <c r="K4121" i="5"/>
  <c r="K4118" i="5"/>
  <c r="K4115" i="5"/>
  <c r="K4112" i="5"/>
  <c r="K4109" i="5"/>
  <c r="K4106" i="5"/>
  <c r="K4103" i="5"/>
  <c r="K4100" i="5"/>
  <c r="K4097" i="5"/>
  <c r="K4094" i="5"/>
  <c r="K4091" i="5"/>
  <c r="K4088" i="5"/>
  <c r="K4085" i="5"/>
  <c r="K4082" i="5"/>
  <c r="K4079" i="5"/>
  <c r="K4076" i="5"/>
  <c r="K4073" i="5"/>
  <c r="K4070" i="5"/>
  <c r="K4067" i="5"/>
  <c r="K4064" i="5"/>
  <c r="K4061" i="5"/>
  <c r="K4058" i="5"/>
  <c r="K4055" i="5"/>
  <c r="K4052" i="5"/>
  <c r="K4049" i="5"/>
  <c r="K4046" i="5"/>
  <c r="K4043" i="5"/>
  <c r="K4040" i="5"/>
  <c r="K4037" i="5"/>
  <c r="K4034" i="5"/>
  <c r="K4031" i="5"/>
  <c r="K4028" i="5"/>
  <c r="K4025" i="5"/>
  <c r="K4022" i="5"/>
  <c r="K4019" i="5"/>
  <c r="K4016" i="5"/>
  <c r="K4013" i="5"/>
  <c r="K4010" i="5"/>
  <c r="K4007" i="5"/>
  <c r="K4004" i="5"/>
  <c r="K4001" i="5"/>
  <c r="K3998" i="5"/>
  <c r="K3995" i="5"/>
  <c r="K3992" i="5"/>
  <c r="K3989" i="5"/>
  <c r="K3986" i="5"/>
  <c r="K3983" i="5"/>
  <c r="K3980" i="5"/>
  <c r="L4616" i="5"/>
  <c r="L4607" i="5"/>
  <c r="L4598" i="5"/>
  <c r="L4554" i="5"/>
  <c r="K4549" i="5"/>
  <c r="L4544" i="5"/>
  <c r="L4526" i="5"/>
  <c r="K4523" i="5"/>
  <c r="L4516" i="5"/>
  <c r="K4513" i="5"/>
  <c r="M4506" i="5"/>
  <c r="L4503" i="5"/>
  <c r="K4500" i="5"/>
  <c r="M4493" i="5"/>
  <c r="L4490" i="5"/>
  <c r="K4487" i="5"/>
  <c r="M4583" i="5"/>
  <c r="M4577" i="5"/>
  <c r="M4571" i="5"/>
  <c r="M4565" i="5"/>
  <c r="M4559" i="5"/>
  <c r="M4538" i="5"/>
  <c r="L4533" i="5"/>
  <c r="M4529" i="5"/>
  <c r="K4526" i="5"/>
  <c r="L4519" i="5"/>
  <c r="K4516" i="5"/>
  <c r="M4509" i="5"/>
  <c r="L4506" i="5"/>
  <c r="K4503" i="5"/>
  <c r="M4496" i="5"/>
  <c r="L4493" i="5"/>
  <c r="K4490" i="5"/>
  <c r="M4483" i="5"/>
  <c r="M4480" i="5"/>
  <c r="M4477" i="5"/>
  <c r="M4474" i="5"/>
  <c r="M4471" i="5"/>
  <c r="M4468" i="5"/>
  <c r="M4465" i="5"/>
  <c r="M4462" i="5"/>
  <c r="M4459" i="5"/>
  <c r="M4456" i="5"/>
  <c r="M4453" i="5"/>
  <c r="M4450" i="5"/>
  <c r="M4447" i="5"/>
  <c r="M4444" i="5"/>
  <c r="M4441" i="5"/>
  <c r="M4438" i="5"/>
  <c r="M4435" i="5"/>
  <c r="M4432" i="5"/>
  <c r="M4429" i="5"/>
  <c r="M4426" i="5"/>
  <c r="M4423" i="5"/>
  <c r="M4420" i="5"/>
  <c r="M4417" i="5"/>
  <c r="M4414" i="5"/>
  <c r="M4411" i="5"/>
  <c r="M4408" i="5"/>
  <c r="M4405" i="5"/>
  <c r="M4402" i="5"/>
  <c r="M4399" i="5"/>
  <c r="M4396" i="5"/>
  <c r="M4393" i="5"/>
  <c r="M4390" i="5"/>
  <c r="M4387" i="5"/>
  <c r="M4384" i="5"/>
  <c r="M4381" i="5"/>
  <c r="M4378" i="5"/>
  <c r="M4375" i="5"/>
  <c r="M4372" i="5"/>
  <c r="M4369" i="5"/>
  <c r="M4366" i="5"/>
  <c r="M4363" i="5"/>
  <c r="M4360" i="5"/>
  <c r="M4357" i="5"/>
  <c r="M4354" i="5"/>
  <c r="M4351" i="5"/>
  <c r="M4348" i="5"/>
  <c r="M4345" i="5"/>
  <c r="M4342" i="5"/>
  <c r="M4339" i="5"/>
  <c r="M4336" i="5"/>
  <c r="M4333" i="5"/>
  <c r="M4330" i="5"/>
  <c r="M4327" i="5"/>
  <c r="M4324" i="5"/>
  <c r="M4321" i="5"/>
  <c r="M4318" i="5"/>
  <c r="M4315" i="5"/>
  <c r="M4312" i="5"/>
  <c r="M4309" i="5"/>
  <c r="M4306" i="5"/>
  <c r="M4303" i="5"/>
  <c r="M4300" i="5"/>
  <c r="M4297" i="5"/>
  <c r="M4294" i="5"/>
  <c r="M4291" i="5"/>
  <c r="M4288" i="5"/>
  <c r="M4285" i="5"/>
  <c r="M4282" i="5"/>
  <c r="M4279" i="5"/>
  <c r="M4276" i="5"/>
  <c r="M4273" i="5"/>
  <c r="M4270" i="5"/>
  <c r="M4267" i="5"/>
  <c r="M4264" i="5"/>
  <c r="M4261" i="5"/>
  <c r="M4258" i="5"/>
  <c r="M4255" i="5"/>
  <c r="M4252" i="5"/>
  <c r="M4249" i="5"/>
  <c r="M4246" i="5"/>
  <c r="M4243" i="5"/>
  <c r="M4240" i="5"/>
  <c r="M4237" i="5"/>
  <c r="M4234" i="5"/>
  <c r="M4231" i="5"/>
  <c r="M4228" i="5"/>
  <c r="M4225" i="5"/>
  <c r="M4222" i="5"/>
  <c r="M4219" i="5"/>
  <c r="M4216" i="5"/>
  <c r="M4213" i="5"/>
  <c r="M4210" i="5"/>
  <c r="M4207" i="5"/>
  <c r="M4204" i="5"/>
  <c r="M4201" i="5"/>
  <c r="M4198" i="5"/>
  <c r="M4195" i="5"/>
  <c r="M4192" i="5"/>
  <c r="M4189" i="5"/>
  <c r="M4186" i="5"/>
  <c r="M4183" i="5"/>
  <c r="M4180" i="5"/>
  <c r="M4177" i="5"/>
  <c r="M4174" i="5"/>
  <c r="M4171" i="5"/>
  <c r="M4168" i="5"/>
  <c r="M4165" i="5"/>
  <c r="M4162" i="5"/>
  <c r="M4159" i="5"/>
  <c r="M4156" i="5"/>
  <c r="M4153" i="5"/>
  <c r="M4150" i="5"/>
  <c r="M4147" i="5"/>
  <c r="M4144" i="5"/>
  <c r="M4141" i="5"/>
  <c r="M4138" i="5"/>
  <c r="M4135" i="5"/>
  <c r="M4132" i="5"/>
  <c r="M4129" i="5"/>
  <c r="M4126" i="5"/>
  <c r="M4123" i="5"/>
  <c r="M4120" i="5"/>
  <c r="M4117" i="5"/>
  <c r="M4114" i="5"/>
  <c r="M4111" i="5"/>
  <c r="M4108" i="5"/>
  <c r="M4105" i="5"/>
  <c r="M4102" i="5"/>
  <c r="M4099" i="5"/>
  <c r="M4096" i="5"/>
  <c r="M4093" i="5"/>
  <c r="M4090" i="5"/>
  <c r="M4087" i="5"/>
  <c r="M4084" i="5"/>
  <c r="M4081" i="5"/>
  <c r="M4078" i="5"/>
  <c r="M4075" i="5"/>
  <c r="M4072" i="5"/>
  <c r="M4069" i="5"/>
  <c r="M4066" i="5"/>
  <c r="M4063" i="5"/>
  <c r="M4060" i="5"/>
  <c r="M4057" i="5"/>
  <c r="M4054" i="5"/>
  <c r="M4051" i="5"/>
  <c r="M4048" i="5"/>
  <c r="M4045" i="5"/>
  <c r="M4042" i="5"/>
  <c r="M4039" i="5"/>
  <c r="L4589" i="5"/>
  <c r="L4583" i="5"/>
  <c r="L4577" i="5"/>
  <c r="L4571" i="5"/>
  <c r="L4565" i="5"/>
  <c r="L4559" i="5"/>
  <c r="M4553" i="5"/>
  <c r="L4548" i="5"/>
  <c r="K4543" i="5"/>
  <c r="L4538" i="5"/>
  <c r="L4529" i="5"/>
  <c r="L4522" i="5"/>
  <c r="K4519" i="5"/>
  <c r="M4512" i="5"/>
  <c r="L4509" i="5"/>
  <c r="K4506" i="5"/>
  <c r="M4499" i="5"/>
  <c r="L4496" i="5"/>
  <c r="K4493" i="5"/>
  <c r="L4486" i="5"/>
  <c r="L4483" i="5"/>
  <c r="L4480" i="5"/>
  <c r="L4477" i="5"/>
  <c r="L4474" i="5"/>
  <c r="L4471" i="5"/>
  <c r="L4468" i="5"/>
  <c r="L4465" i="5"/>
  <c r="L4462" i="5"/>
  <c r="L4459" i="5"/>
  <c r="L4456" i="5"/>
  <c r="L4453" i="5"/>
  <c r="L4450" i="5"/>
  <c r="L4447" i="5"/>
  <c r="L4444" i="5"/>
  <c r="L4441" i="5"/>
  <c r="L4438" i="5"/>
  <c r="L4435" i="5"/>
  <c r="L4432" i="5"/>
  <c r="L4429" i="5"/>
  <c r="L4426" i="5"/>
  <c r="L4423" i="5"/>
  <c r="L4420" i="5"/>
  <c r="L4417" i="5"/>
  <c r="L4414" i="5"/>
  <c r="L4411" i="5"/>
  <c r="L4408" i="5"/>
  <c r="L4405" i="5"/>
  <c r="L4402" i="5"/>
  <c r="L4399" i="5"/>
  <c r="L4396" i="5"/>
  <c r="L4393" i="5"/>
  <c r="L4390" i="5"/>
  <c r="L4387" i="5"/>
  <c r="L4384" i="5"/>
  <c r="L4381" i="5"/>
  <c r="L4378" i="5"/>
  <c r="L4375" i="5"/>
  <c r="L4372" i="5"/>
  <c r="L4369" i="5"/>
  <c r="L4366" i="5"/>
  <c r="L4363" i="5"/>
  <c r="L4360" i="5"/>
  <c r="L4357" i="5"/>
  <c r="L4354" i="5"/>
  <c r="L4351" i="5"/>
  <c r="L4348" i="5"/>
  <c r="L4345" i="5"/>
  <c r="L4342" i="5"/>
  <c r="L4339" i="5"/>
  <c r="L4336" i="5"/>
  <c r="L4333" i="5"/>
  <c r="L4330" i="5"/>
  <c r="L4327" i="5"/>
  <c r="L4324" i="5"/>
  <c r="L4321" i="5"/>
  <c r="L4318" i="5"/>
  <c r="L4315" i="5"/>
  <c r="L4312" i="5"/>
  <c r="L4309" i="5"/>
  <c r="L4306" i="5"/>
  <c r="L4303" i="5"/>
  <c r="L4300" i="5"/>
  <c r="L4297" i="5"/>
  <c r="L4294" i="5"/>
  <c r="L4291" i="5"/>
  <c r="L4288" i="5"/>
  <c r="L4285" i="5"/>
  <c r="L4282" i="5"/>
  <c r="L4279" i="5"/>
  <c r="L4276" i="5"/>
  <c r="L4273" i="5"/>
  <c r="L4270" i="5"/>
  <c r="L4267" i="5"/>
  <c r="L4264" i="5"/>
  <c r="L4261" i="5"/>
  <c r="L4258" i="5"/>
  <c r="L4255" i="5"/>
  <c r="L4252" i="5"/>
  <c r="L4249" i="5"/>
  <c r="L4246" i="5"/>
  <c r="L4243" i="5"/>
  <c r="L4240" i="5"/>
  <c r="L4237" i="5"/>
  <c r="L4234" i="5"/>
  <c r="L4231" i="5"/>
  <c r="L4228" i="5"/>
  <c r="L4225" i="5"/>
  <c r="L4222" i="5"/>
  <c r="L4219" i="5"/>
  <c r="L4216" i="5"/>
  <c r="L4213" i="5"/>
  <c r="L4210" i="5"/>
  <c r="L4207" i="5"/>
  <c r="L4204" i="5"/>
  <c r="L4201" i="5"/>
  <c r="L4198" i="5"/>
  <c r="L4195" i="5"/>
  <c r="L4192" i="5"/>
  <c r="L4189" i="5"/>
  <c r="L4186" i="5"/>
  <c r="L4183" i="5"/>
  <c r="L4180" i="5"/>
  <c r="L4177" i="5"/>
  <c r="L4174" i="5"/>
  <c r="L4171" i="5"/>
  <c r="L4168" i="5"/>
  <c r="L4165" i="5"/>
  <c r="L4162" i="5"/>
  <c r="L4159" i="5"/>
  <c r="L4156" i="5"/>
  <c r="L4153" i="5"/>
  <c r="L4150" i="5"/>
  <c r="L4147" i="5"/>
  <c r="L4144" i="5"/>
  <c r="L4141" i="5"/>
  <c r="L4138" i="5"/>
  <c r="L4135" i="5"/>
  <c r="L4132" i="5"/>
  <c r="L4129" i="5"/>
  <c r="L4126" i="5"/>
  <c r="L4123" i="5"/>
  <c r="L4120" i="5"/>
  <c r="L4117" i="5"/>
  <c r="L4114" i="5"/>
  <c r="L4111" i="5"/>
  <c r="L4108" i="5"/>
  <c r="L4105" i="5"/>
  <c r="L4102" i="5"/>
  <c r="L4099" i="5"/>
  <c r="L4096" i="5"/>
  <c r="L4093" i="5"/>
  <c r="L4090" i="5"/>
  <c r="L4087" i="5"/>
  <c r="L4084" i="5"/>
  <c r="L4081" i="5"/>
  <c r="L4078" i="5"/>
  <c r="L4075" i="5"/>
  <c r="L4072" i="5"/>
  <c r="L4553" i="5"/>
  <c r="M4532" i="5"/>
  <c r="K4529" i="5"/>
  <c r="L4525" i="5"/>
  <c r="K4522" i="5"/>
  <c r="M4515" i="5"/>
  <c r="L4512" i="5"/>
  <c r="K4509" i="5"/>
  <c r="M4502" i="5"/>
  <c r="L4499" i="5"/>
  <c r="K4496" i="5"/>
  <c r="L4489" i="5"/>
  <c r="K4486" i="5"/>
  <c r="K4483" i="5"/>
  <c r="K4480" i="5"/>
  <c r="K4477" i="5"/>
  <c r="K4474" i="5"/>
  <c r="K4471" i="5"/>
  <c r="K4468" i="5"/>
  <c r="K4465" i="5"/>
  <c r="K4462" i="5"/>
  <c r="K4459" i="5"/>
  <c r="K4456" i="5"/>
  <c r="K4453" i="5"/>
  <c r="K4450" i="5"/>
  <c r="K4447" i="5"/>
  <c r="K4444" i="5"/>
  <c r="K4441" i="5"/>
  <c r="K4438" i="5"/>
  <c r="K4435" i="5"/>
  <c r="K4432" i="5"/>
  <c r="K4429" i="5"/>
  <c r="K4426" i="5"/>
  <c r="K4423" i="5"/>
  <c r="K4420" i="5"/>
  <c r="K4417" i="5"/>
  <c r="K4414" i="5"/>
  <c r="K4411" i="5"/>
  <c r="K4408" i="5"/>
  <c r="K4405" i="5"/>
  <c r="K4402" i="5"/>
  <c r="K4399" i="5"/>
  <c r="K4396" i="5"/>
  <c r="K4393" i="5"/>
  <c r="K4390" i="5"/>
  <c r="K4387" i="5"/>
  <c r="K4384" i="5"/>
  <c r="K4381" i="5"/>
  <c r="K4378" i="5"/>
  <c r="K4375" i="5"/>
  <c r="K4372" i="5"/>
  <c r="K4369" i="5"/>
  <c r="K4366" i="5"/>
  <c r="K4363" i="5"/>
  <c r="K4360" i="5"/>
  <c r="K4357" i="5"/>
  <c r="K4354" i="5"/>
  <c r="K4351" i="5"/>
  <c r="K4348" i="5"/>
  <c r="K4345" i="5"/>
  <c r="K4342" i="5"/>
  <c r="K4339" i="5"/>
  <c r="K4336" i="5"/>
  <c r="K4333" i="5"/>
  <c r="K4330" i="5"/>
  <c r="K4327" i="5"/>
  <c r="K4324" i="5"/>
  <c r="K4321" i="5"/>
  <c r="K4318" i="5"/>
  <c r="K4315" i="5"/>
  <c r="K4312" i="5"/>
  <c r="K4309" i="5"/>
  <c r="K4306" i="5"/>
  <c r="K4303" i="5"/>
  <c r="K4300" i="5"/>
  <c r="K4297" i="5"/>
  <c r="K4294" i="5"/>
  <c r="K4291" i="5"/>
  <c r="K4288" i="5"/>
  <c r="K4285" i="5"/>
  <c r="K4282" i="5"/>
  <c r="K4279" i="5"/>
  <c r="K4276" i="5"/>
  <c r="K4273" i="5"/>
  <c r="K4270" i="5"/>
  <c r="K4267" i="5"/>
  <c r="K4264" i="5"/>
  <c r="K4261" i="5"/>
  <c r="K4258" i="5"/>
  <c r="K4255" i="5"/>
  <c r="K4252" i="5"/>
  <c r="K4249" i="5"/>
  <c r="K4246" i="5"/>
  <c r="K4243" i="5"/>
  <c r="K4240" i="5"/>
  <c r="K4237" i="5"/>
  <c r="K4234" i="5"/>
  <c r="K4231" i="5"/>
  <c r="K4228" i="5"/>
  <c r="K4225" i="5"/>
  <c r="K4222" i="5"/>
  <c r="K4219" i="5"/>
  <c r="K4216" i="5"/>
  <c r="K4213" i="5"/>
  <c r="K4210" i="5"/>
  <c r="K4207" i="5"/>
  <c r="K4204" i="5"/>
  <c r="K4201" i="5"/>
  <c r="K4198" i="5"/>
  <c r="K4195" i="5"/>
  <c r="K4192" i="5"/>
  <c r="K4189" i="5"/>
  <c r="K4186" i="5"/>
  <c r="K4183" i="5"/>
  <c r="K4180" i="5"/>
  <c r="K4177" i="5"/>
  <c r="K4174" i="5"/>
  <c r="K4171" i="5"/>
  <c r="K4168" i="5"/>
  <c r="K4165" i="5"/>
  <c r="K4162" i="5"/>
  <c r="K4159" i="5"/>
  <c r="K4156" i="5"/>
  <c r="K4153" i="5"/>
  <c r="K4150" i="5"/>
  <c r="K4147" i="5"/>
  <c r="K4144" i="5"/>
  <c r="K4141" i="5"/>
  <c r="K4138" i="5"/>
  <c r="K4135" i="5"/>
  <c r="K4132" i="5"/>
  <c r="K4129" i="5"/>
  <c r="K4126" i="5"/>
  <c r="K4123" i="5"/>
  <c r="K4120" i="5"/>
  <c r="K4117" i="5"/>
  <c r="K4114" i="5"/>
  <c r="K4111" i="5"/>
  <c r="K4108" i="5"/>
  <c r="K4105" i="5"/>
  <c r="K4102" i="5"/>
  <c r="K4099" i="5"/>
  <c r="K4096" i="5"/>
  <c r="K4093" i="5"/>
  <c r="K4090" i="5"/>
  <c r="K4087" i="5"/>
  <c r="K4084" i="5"/>
  <c r="K4081" i="5"/>
  <c r="K4078" i="5"/>
  <c r="K4075" i="5"/>
  <c r="K4072" i="5"/>
  <c r="K4069" i="5"/>
  <c r="K4066" i="5"/>
  <c r="K4063" i="5"/>
  <c r="K4060" i="5"/>
  <c r="K4057" i="5"/>
  <c r="K4054" i="5"/>
  <c r="K4051" i="5"/>
  <c r="K4048" i="5"/>
  <c r="K4045" i="5"/>
  <c r="K4042" i="5"/>
  <c r="K4039" i="5"/>
  <c r="K4036" i="5"/>
  <c r="K4033" i="5"/>
  <c r="K4030" i="5"/>
  <c r="K4027" i="5"/>
  <c r="K4024" i="5"/>
  <c r="K4021" i="5"/>
  <c r="L4613" i="5"/>
  <c r="L4604" i="5"/>
  <c r="L4595" i="5"/>
  <c r="K4588" i="5"/>
  <c r="K4582" i="5"/>
  <c r="K4576" i="5"/>
  <c r="K4570" i="5"/>
  <c r="K4564" i="5"/>
  <c r="K4558" i="5"/>
  <c r="M4547" i="5"/>
  <c r="L4542" i="5"/>
  <c r="K4537" i="5"/>
  <c r="L4532" i="5"/>
  <c r="K4525" i="5"/>
  <c r="M4518" i="5"/>
  <c r="L4515" i="5"/>
  <c r="K4512" i="5"/>
  <c r="M4505" i="5"/>
  <c r="L4502" i="5"/>
  <c r="K4499" i="5"/>
  <c r="L4492" i="5"/>
  <c r="K4489" i="5"/>
  <c r="K4552" i="5"/>
  <c r="L4547" i="5"/>
  <c r="K4532" i="5"/>
  <c r="L4528" i="5"/>
  <c r="M4521" i="5"/>
  <c r="L4518" i="5"/>
  <c r="K4515" i="5"/>
  <c r="M4508" i="5"/>
  <c r="L4505" i="5"/>
  <c r="K4502" i="5"/>
  <c r="L4495" i="5"/>
  <c r="K4492" i="5"/>
  <c r="M4485" i="5"/>
  <c r="M4482" i="5"/>
  <c r="M4479" i="5"/>
  <c r="M4476" i="5"/>
  <c r="M4473" i="5"/>
  <c r="M4470" i="5"/>
  <c r="M4467" i="5"/>
  <c r="M4464" i="5"/>
  <c r="M4461" i="5"/>
  <c r="M4458" i="5"/>
  <c r="M4455" i="5"/>
  <c r="M4452" i="5"/>
  <c r="M4449" i="5"/>
  <c r="M4446" i="5"/>
  <c r="M4443" i="5"/>
  <c r="M4440" i="5"/>
  <c r="M4437" i="5"/>
  <c r="M4434" i="5"/>
  <c r="M4431" i="5"/>
  <c r="M4428" i="5"/>
  <c r="M4425" i="5"/>
  <c r="M4422" i="5"/>
  <c r="M4419" i="5"/>
  <c r="M4416" i="5"/>
  <c r="M4413" i="5"/>
  <c r="M4410" i="5"/>
  <c r="M4407" i="5"/>
  <c r="M4404" i="5"/>
  <c r="M4401" i="5"/>
  <c r="M4398" i="5"/>
  <c r="M4395" i="5"/>
  <c r="M4392" i="5"/>
  <c r="M4389" i="5"/>
  <c r="M4386" i="5"/>
  <c r="M4383" i="5"/>
  <c r="M4380" i="5"/>
  <c r="M4377" i="5"/>
  <c r="M4374" i="5"/>
  <c r="M4371" i="5"/>
  <c r="M4368" i="5"/>
  <c r="M4365" i="5"/>
  <c r="M4362" i="5"/>
  <c r="M4359" i="5"/>
  <c r="M4356" i="5"/>
  <c r="M4353" i="5"/>
  <c r="M4350" i="5"/>
  <c r="M4347" i="5"/>
  <c r="M4344" i="5"/>
  <c r="M4341" i="5"/>
  <c r="M4338" i="5"/>
  <c r="M4335" i="5"/>
  <c r="M4332" i="5"/>
  <c r="M4329" i="5"/>
  <c r="M4326" i="5"/>
  <c r="M4323" i="5"/>
  <c r="M4320" i="5"/>
  <c r="M4317" i="5"/>
  <c r="M4314" i="5"/>
  <c r="M4311" i="5"/>
  <c r="M4308" i="5"/>
  <c r="M4305" i="5"/>
  <c r="M4302" i="5"/>
  <c r="M4299" i="5"/>
  <c r="M4296" i="5"/>
  <c r="M4293" i="5"/>
  <c r="M4290" i="5"/>
  <c r="M4287" i="5"/>
  <c r="M4284" i="5"/>
  <c r="M4281" i="5"/>
  <c r="M4278" i="5"/>
  <c r="M4275" i="5"/>
  <c r="M4272" i="5"/>
  <c r="M4269" i="5"/>
  <c r="M4266" i="5"/>
  <c r="M4263" i="5"/>
  <c r="M4260" i="5"/>
  <c r="M4257" i="5"/>
  <c r="M4254" i="5"/>
  <c r="M4251" i="5"/>
  <c r="M4248" i="5"/>
  <c r="M4245" i="5"/>
  <c r="M4242" i="5"/>
  <c r="M4239" i="5"/>
  <c r="M4236" i="5"/>
  <c r="M4233" i="5"/>
  <c r="M4230" i="5"/>
  <c r="M4227" i="5"/>
  <c r="M4224" i="5"/>
  <c r="M4221" i="5"/>
  <c r="M4218" i="5"/>
  <c r="M4215" i="5"/>
  <c r="M4212" i="5"/>
  <c r="M4209" i="5"/>
  <c r="M4206" i="5"/>
  <c r="M4203" i="5"/>
  <c r="M4200" i="5"/>
  <c r="M4197" i="5"/>
  <c r="M4194" i="5"/>
  <c r="M4191" i="5"/>
  <c r="M4188" i="5"/>
  <c r="M4185" i="5"/>
  <c r="M4182" i="5"/>
  <c r="M4179" i="5"/>
  <c r="M4176" i="5"/>
  <c r="M4173" i="5"/>
  <c r="M4170" i="5"/>
  <c r="M4167" i="5"/>
  <c r="M4164" i="5"/>
  <c r="M4161" i="5"/>
  <c r="M4158" i="5"/>
  <c r="M4155" i="5"/>
  <c r="M4152" i="5"/>
  <c r="M4149" i="5"/>
  <c r="M4146" i="5"/>
  <c r="M4143" i="5"/>
  <c r="M4140" i="5"/>
  <c r="M4137" i="5"/>
  <c r="M4134" i="5"/>
  <c r="M4131" i="5"/>
  <c r="M4128" i="5"/>
  <c r="M4125" i="5"/>
  <c r="M4122" i="5"/>
  <c r="M4119" i="5"/>
  <c r="M4116" i="5"/>
  <c r="M4113" i="5"/>
  <c r="M4110" i="5"/>
  <c r="M4107" i="5"/>
  <c r="M4104" i="5"/>
  <c r="M4101" i="5"/>
  <c r="M4098" i="5"/>
  <c r="M4095" i="5"/>
  <c r="M4092" i="5"/>
  <c r="M4089" i="5"/>
  <c r="M4086" i="5"/>
  <c r="M4083" i="5"/>
  <c r="M4080" i="5"/>
  <c r="M4077" i="5"/>
  <c r="M4074" i="5"/>
  <c r="M4071" i="5"/>
  <c r="M4068" i="5"/>
  <c r="M4065" i="5"/>
  <c r="M4062" i="5"/>
  <c r="M4059" i="5"/>
  <c r="M4056" i="5"/>
  <c r="M4053" i="5"/>
  <c r="M4050" i="5"/>
  <c r="M4047" i="5"/>
  <c r="K4594" i="5"/>
  <c r="M4541" i="5"/>
  <c r="L4536" i="5"/>
  <c r="K4528" i="5"/>
  <c r="M4524" i="5"/>
  <c r="L4521" i="5"/>
  <c r="K4518" i="5"/>
  <c r="M4511" i="5"/>
  <c r="L4508" i="5"/>
  <c r="K4505" i="5"/>
  <c r="L4498" i="5"/>
  <c r="K4495" i="5"/>
  <c r="M4488" i="5"/>
  <c r="L4485" i="5"/>
  <c r="L4482" i="5"/>
  <c r="L4479" i="5"/>
  <c r="L4476" i="5"/>
  <c r="L4473" i="5"/>
  <c r="L4470" i="5"/>
  <c r="L4467" i="5"/>
  <c r="L4464" i="5"/>
  <c r="L4461" i="5"/>
  <c r="L4458" i="5"/>
  <c r="L4455" i="5"/>
  <c r="L4452" i="5"/>
  <c r="L4449" i="5"/>
  <c r="L4446" i="5"/>
  <c r="L4443" i="5"/>
  <c r="L4440" i="5"/>
  <c r="L4437" i="5"/>
  <c r="L4434" i="5"/>
  <c r="L4431" i="5"/>
  <c r="L4428" i="5"/>
  <c r="L4425" i="5"/>
  <c r="L4422" i="5"/>
  <c r="L4419" i="5"/>
  <c r="L4416" i="5"/>
  <c r="L4413" i="5"/>
  <c r="L4410" i="5"/>
  <c r="L4407" i="5"/>
  <c r="L4404" i="5"/>
  <c r="L4401" i="5"/>
  <c r="L4398" i="5"/>
  <c r="L4395" i="5"/>
  <c r="L4392" i="5"/>
  <c r="L4389" i="5"/>
  <c r="L4386" i="5"/>
  <c r="L4383" i="5"/>
  <c r="L4380" i="5"/>
  <c r="L4377" i="5"/>
  <c r="L4374" i="5"/>
  <c r="L4371" i="5"/>
  <c r="L4368" i="5"/>
  <c r="L4365" i="5"/>
  <c r="L4362" i="5"/>
  <c r="L4359" i="5"/>
  <c r="L4356" i="5"/>
  <c r="L4353" i="5"/>
  <c r="L4350" i="5"/>
  <c r="L4347" i="5"/>
  <c r="L4344" i="5"/>
  <c r="L4341" i="5"/>
  <c r="L4338" i="5"/>
  <c r="L4335" i="5"/>
  <c r="L4332" i="5"/>
  <c r="L4329" i="5"/>
  <c r="L4326" i="5"/>
  <c r="L4323" i="5"/>
  <c r="L4320" i="5"/>
  <c r="L4317" i="5"/>
  <c r="L4314" i="5"/>
  <c r="L4311" i="5"/>
  <c r="L4308" i="5"/>
  <c r="L4305" i="5"/>
  <c r="L4302" i="5"/>
  <c r="L4299" i="5"/>
  <c r="L4296" i="5"/>
  <c r="L4293" i="5"/>
  <c r="L4290" i="5"/>
  <c r="L4287" i="5"/>
  <c r="L4284" i="5"/>
  <c r="L4281" i="5"/>
  <c r="L4278" i="5"/>
  <c r="L4275" i="5"/>
  <c r="L4272" i="5"/>
  <c r="L4269" i="5"/>
  <c r="L4266" i="5"/>
  <c r="L4263" i="5"/>
  <c r="L4260" i="5"/>
  <c r="L4257" i="5"/>
  <c r="L4254" i="5"/>
  <c r="L4251" i="5"/>
  <c r="L4248" i="5"/>
  <c r="L4245" i="5"/>
  <c r="L4242" i="5"/>
  <c r="L4239" i="5"/>
  <c r="L4236" i="5"/>
  <c r="L4233" i="5"/>
  <c r="L4230" i="5"/>
  <c r="L4227" i="5"/>
  <c r="L4224" i="5"/>
  <c r="L4221" i="5"/>
  <c r="L4218" i="5"/>
  <c r="L4215" i="5"/>
  <c r="L4212" i="5"/>
  <c r="L4209" i="5"/>
  <c r="L4206" i="5"/>
  <c r="L4203" i="5"/>
  <c r="L4200" i="5"/>
  <c r="L4197" i="5"/>
  <c r="L4194" i="5"/>
  <c r="L4191" i="5"/>
  <c r="L4188" i="5"/>
  <c r="L4185" i="5"/>
  <c r="L4182" i="5"/>
  <c r="L4179" i="5"/>
  <c r="L4176" i="5"/>
  <c r="L4173" i="5"/>
  <c r="L4170" i="5"/>
  <c r="L4167" i="5"/>
  <c r="L4164" i="5"/>
  <c r="L4161" i="5"/>
  <c r="L4158" i="5"/>
  <c r="L4155" i="5"/>
  <c r="L4152" i="5"/>
  <c r="L4149" i="5"/>
  <c r="L4146" i="5"/>
  <c r="L4143" i="5"/>
  <c r="L4140" i="5"/>
  <c r="L4137" i="5"/>
  <c r="L4134" i="5"/>
  <c r="L4131" i="5"/>
  <c r="L4128" i="5"/>
  <c r="L4125" i="5"/>
  <c r="L4122" i="5"/>
  <c r="L4119" i="5"/>
  <c r="L4116" i="5"/>
  <c r="L4113" i="5"/>
  <c r="L4110" i="5"/>
  <c r="L4107" i="5"/>
  <c r="L4104" i="5"/>
  <c r="L4101" i="5"/>
  <c r="L4098" i="5"/>
  <c r="L4095" i="5"/>
  <c r="L4092" i="5"/>
  <c r="L4089" i="5"/>
  <c r="L4086" i="5"/>
  <c r="L4083" i="5"/>
  <c r="L4080" i="5"/>
  <c r="L4077" i="5"/>
  <c r="L4074" i="5"/>
  <c r="L4071" i="5"/>
  <c r="L4068" i="5"/>
  <c r="L4065" i="5"/>
  <c r="L4062" i="5"/>
  <c r="L4059" i="5"/>
  <c r="L4056" i="5"/>
  <c r="L4053" i="5"/>
  <c r="L4050" i="5"/>
  <c r="L4047" i="5"/>
  <c r="L4044" i="5"/>
  <c r="L4041" i="5"/>
  <c r="L4038" i="5"/>
  <c r="L4035" i="5"/>
  <c r="L4032" i="5"/>
  <c r="L4029" i="5"/>
  <c r="L4026" i="5"/>
  <c r="L4023" i="5"/>
  <c r="L4020" i="5"/>
  <c r="L4017" i="5"/>
  <c r="M4586" i="5"/>
  <c r="M4580" i="5"/>
  <c r="M4574" i="5"/>
  <c r="M4568" i="5"/>
  <c r="M4562" i="5"/>
  <c r="M4556" i="5"/>
  <c r="L4551" i="5"/>
  <c r="K4546" i="5"/>
  <c r="L4541" i="5"/>
  <c r="L4531" i="5"/>
  <c r="L4524" i="5"/>
  <c r="K4521" i="5"/>
  <c r="M4514" i="5"/>
  <c r="L4511" i="5"/>
  <c r="K4508" i="5"/>
  <c r="L4501" i="5"/>
  <c r="K4498" i="5"/>
  <c r="M4491" i="5"/>
  <c r="L4488" i="5"/>
  <c r="K4485" i="5"/>
  <c r="K4482" i="5"/>
  <c r="K4479" i="5"/>
  <c r="K4476" i="5"/>
  <c r="K4473" i="5"/>
  <c r="K4470" i="5"/>
  <c r="K4467" i="5"/>
  <c r="K4464" i="5"/>
  <c r="K4461" i="5"/>
  <c r="K4458" i="5"/>
  <c r="K4455" i="5"/>
  <c r="K4452" i="5"/>
  <c r="K4449" i="5"/>
  <c r="K4446" i="5"/>
  <c r="K4443" i="5"/>
  <c r="K4440" i="5"/>
  <c r="K4437" i="5"/>
  <c r="K4434" i="5"/>
  <c r="K4431" i="5"/>
  <c r="K4428" i="5"/>
  <c r="K4425" i="5"/>
  <c r="K4422" i="5"/>
  <c r="K4419" i="5"/>
  <c r="K4416" i="5"/>
  <c r="K4413" i="5"/>
  <c r="K4410" i="5"/>
  <c r="K4407" i="5"/>
  <c r="K4404" i="5"/>
  <c r="K4401" i="5"/>
  <c r="K4398" i="5"/>
  <c r="K4395" i="5"/>
  <c r="K4392" i="5"/>
  <c r="K4389" i="5"/>
  <c r="K4386" i="5"/>
  <c r="K4383" i="5"/>
  <c r="K4380" i="5"/>
  <c r="K4377" i="5"/>
  <c r="K4374" i="5"/>
  <c r="K4371" i="5"/>
  <c r="K4368" i="5"/>
  <c r="K4365" i="5"/>
  <c r="K4362" i="5"/>
  <c r="K4359" i="5"/>
  <c r="K4356" i="5"/>
  <c r="K4353" i="5"/>
  <c r="K4350" i="5"/>
  <c r="K4347" i="5"/>
  <c r="K4344" i="5"/>
  <c r="K4341" i="5"/>
  <c r="K4338" i="5"/>
  <c r="K4335" i="5"/>
  <c r="K4332" i="5"/>
  <c r="K4329" i="5"/>
  <c r="K4326" i="5"/>
  <c r="K4323" i="5"/>
  <c r="K4320" i="5"/>
  <c r="K4317" i="5"/>
  <c r="K4314" i="5"/>
  <c r="K4311" i="5"/>
  <c r="K4308" i="5"/>
  <c r="K4305" i="5"/>
  <c r="K4302" i="5"/>
  <c r="K4299" i="5"/>
  <c r="K4296" i="5"/>
  <c r="K4293" i="5"/>
  <c r="K4290" i="5"/>
  <c r="K4287" i="5"/>
  <c r="K4284" i="5"/>
  <c r="K4281" i="5"/>
  <c r="K4278" i="5"/>
  <c r="K4275" i="5"/>
  <c r="K4272" i="5"/>
  <c r="K4269" i="5"/>
  <c r="K4266" i="5"/>
  <c r="K4263" i="5"/>
  <c r="K4260" i="5"/>
  <c r="K4257" i="5"/>
  <c r="K4254" i="5"/>
  <c r="K4251" i="5"/>
  <c r="K4248" i="5"/>
  <c r="K4245" i="5"/>
  <c r="K4242" i="5"/>
  <c r="K4239" i="5"/>
  <c r="K4236" i="5"/>
  <c r="K4233" i="5"/>
  <c r="K4230" i="5"/>
  <c r="K4227" i="5"/>
  <c r="K4224" i="5"/>
  <c r="K4221" i="5"/>
  <c r="K4218" i="5"/>
  <c r="K4215" i="5"/>
  <c r="K4212" i="5"/>
  <c r="K4209" i="5"/>
  <c r="K4206" i="5"/>
  <c r="K4203" i="5"/>
  <c r="K4200" i="5"/>
  <c r="K4197" i="5"/>
  <c r="K4194" i="5"/>
  <c r="K4191" i="5"/>
  <c r="K4188" i="5"/>
  <c r="K4185" i="5"/>
  <c r="K4182" i="5"/>
  <c r="K4179" i="5"/>
  <c r="K4176" i="5"/>
  <c r="K4173" i="5"/>
  <c r="K4170" i="5"/>
  <c r="K4167" i="5"/>
  <c r="K4164" i="5"/>
  <c r="K4161" i="5"/>
  <c r="K4158" i="5"/>
  <c r="K4155" i="5"/>
  <c r="K4152" i="5"/>
  <c r="K4149" i="5"/>
  <c r="K4146" i="5"/>
  <c r="K4143" i="5"/>
  <c r="K4140" i="5"/>
  <c r="K4137" i="5"/>
  <c r="K4134" i="5"/>
  <c r="K4131" i="5"/>
  <c r="K4128" i="5"/>
  <c r="K4125" i="5"/>
  <c r="K4122" i="5"/>
  <c r="K4119" i="5"/>
  <c r="K4116" i="5"/>
  <c r="K4113" i="5"/>
  <c r="K4110" i="5"/>
  <c r="K4107" i="5"/>
  <c r="K4104" i="5"/>
  <c r="K4101" i="5"/>
  <c r="K4098" i="5"/>
  <c r="K4095" i="5"/>
  <c r="K4092" i="5"/>
  <c r="K4089" i="5"/>
  <c r="K4086" i="5"/>
  <c r="K4083" i="5"/>
  <c r="K4080" i="5"/>
  <c r="K4077" i="5"/>
  <c r="K4074" i="5"/>
  <c r="K4071" i="5"/>
  <c r="K4068" i="5"/>
  <c r="K4065" i="5"/>
  <c r="K4062" i="5"/>
  <c r="K4059" i="5"/>
  <c r="K4056" i="5"/>
  <c r="K4053" i="5"/>
  <c r="L4619" i="5"/>
  <c r="L4610" i="5"/>
  <c r="L4601" i="5"/>
  <c r="L4586" i="5"/>
  <c r="L4580" i="5"/>
  <c r="L4574" i="5"/>
  <c r="L4568" i="5"/>
  <c r="L4562" i="5"/>
  <c r="L4556" i="5"/>
  <c r="M4535" i="5"/>
  <c r="K4531" i="5"/>
  <c r="L4527" i="5"/>
  <c r="K4524" i="5"/>
  <c r="M4517" i="5"/>
  <c r="L4514" i="5"/>
  <c r="K4511" i="5"/>
  <c r="L4504" i="5"/>
  <c r="K4501" i="5"/>
  <c r="M4494" i="5"/>
  <c r="L4491" i="5"/>
  <c r="K4488" i="5"/>
  <c r="L4043" i="5"/>
  <c r="K4038" i="5"/>
  <c r="M4033" i="5"/>
  <c r="K4029" i="5"/>
  <c r="M4024" i="5"/>
  <c r="K4020" i="5"/>
  <c r="M4016" i="5"/>
  <c r="L4013" i="5"/>
  <c r="M4006" i="5"/>
  <c r="L4003" i="5"/>
  <c r="K4000" i="5"/>
  <c r="M3993" i="5"/>
  <c r="L3990" i="5"/>
  <c r="K3987" i="5"/>
  <c r="M3980" i="5"/>
  <c r="L3977" i="5"/>
  <c r="L3974" i="5"/>
  <c r="L3971" i="5"/>
  <c r="L3968" i="5"/>
  <c r="L3965" i="5"/>
  <c r="L3962" i="5"/>
  <c r="L3959" i="5"/>
  <c r="L3956" i="5"/>
  <c r="L3953" i="5"/>
  <c r="L3950" i="5"/>
  <c r="L3947" i="5"/>
  <c r="L3944" i="5"/>
  <c r="L3941" i="5"/>
  <c r="L3938" i="5"/>
  <c r="L3935" i="5"/>
  <c r="L3932" i="5"/>
  <c r="L3929" i="5"/>
  <c r="L3926" i="5"/>
  <c r="L3923" i="5"/>
  <c r="L3920" i="5"/>
  <c r="L3917" i="5"/>
  <c r="L3914" i="5"/>
  <c r="L3911" i="5"/>
  <c r="L3908" i="5"/>
  <c r="L3905" i="5"/>
  <c r="L3902" i="5"/>
  <c r="L3899" i="5"/>
  <c r="L3896" i="5"/>
  <c r="L3893" i="5"/>
  <c r="L3890" i="5"/>
  <c r="L3887" i="5"/>
  <c r="L3884" i="5"/>
  <c r="L3881" i="5"/>
  <c r="L3878" i="5"/>
  <c r="L3875" i="5"/>
  <c r="L3872" i="5"/>
  <c r="L3869" i="5"/>
  <c r="L3866" i="5"/>
  <c r="L3863" i="5"/>
  <c r="L3860" i="5"/>
  <c r="L3857" i="5"/>
  <c r="L3854" i="5"/>
  <c r="L3851" i="5"/>
  <c r="L3848" i="5"/>
  <c r="L3845" i="5"/>
  <c r="L3842" i="5"/>
  <c r="L3839" i="5"/>
  <c r="L3836" i="5"/>
  <c r="L3833" i="5"/>
  <c r="L3830" i="5"/>
  <c r="L3827" i="5"/>
  <c r="L3824" i="5"/>
  <c r="L3821" i="5"/>
  <c r="L3818" i="5"/>
  <c r="L3815" i="5"/>
  <c r="L3812" i="5"/>
  <c r="L3809" i="5"/>
  <c r="L3806" i="5"/>
  <c r="L3803" i="5"/>
  <c r="L3800" i="5"/>
  <c r="L3797" i="5"/>
  <c r="L3794" i="5"/>
  <c r="L3791" i="5"/>
  <c r="L3788" i="5"/>
  <c r="L3785" i="5"/>
  <c r="L3782" i="5"/>
  <c r="L3779" i="5"/>
  <c r="L3776" i="5"/>
  <c r="L3773" i="5"/>
  <c r="L3770" i="5"/>
  <c r="L3767" i="5"/>
  <c r="L3764" i="5"/>
  <c r="L3761" i="5"/>
  <c r="L3758" i="5"/>
  <c r="L3755" i="5"/>
  <c r="L3752" i="5"/>
  <c r="L3749" i="5"/>
  <c r="L3746" i="5"/>
  <c r="L3743" i="5"/>
  <c r="L3740" i="5"/>
  <c r="L3737" i="5"/>
  <c r="L3734" i="5"/>
  <c r="L3731" i="5"/>
  <c r="L3728" i="5"/>
  <c r="L3725" i="5"/>
  <c r="L3722" i="5"/>
  <c r="L3719" i="5"/>
  <c r="L3716" i="5"/>
  <c r="L3713" i="5"/>
  <c r="L3710" i="5"/>
  <c r="L3707" i="5"/>
  <c r="L3704" i="5"/>
  <c r="L3701" i="5"/>
  <c r="L3698" i="5"/>
  <c r="L3695" i="5"/>
  <c r="L3692" i="5"/>
  <c r="L3689" i="5"/>
  <c r="L3686" i="5"/>
  <c r="L3683" i="5"/>
  <c r="L3680" i="5"/>
  <c r="L3677" i="5"/>
  <c r="L3674" i="5"/>
  <c r="L3671" i="5"/>
  <c r="L3668" i="5"/>
  <c r="L3665" i="5"/>
  <c r="L3662" i="5"/>
  <c r="L3659" i="5"/>
  <c r="L3656" i="5"/>
  <c r="L3653" i="5"/>
  <c r="L3650" i="5"/>
  <c r="L3647" i="5"/>
  <c r="L3644" i="5"/>
  <c r="L3641" i="5"/>
  <c r="L3638" i="5"/>
  <c r="L3635" i="5"/>
  <c r="L3632" i="5"/>
  <c r="L3629" i="5"/>
  <c r="L3626" i="5"/>
  <c r="L3623" i="5"/>
  <c r="L3620" i="5"/>
  <c r="L3617" i="5"/>
  <c r="L3614" i="5"/>
  <c r="L3611" i="5"/>
  <c r="L3608" i="5"/>
  <c r="L3605" i="5"/>
  <c r="L3602" i="5"/>
  <c r="L3599" i="5"/>
  <c r="L3596" i="5"/>
  <c r="L3593" i="5"/>
  <c r="L3590" i="5"/>
  <c r="L3587" i="5"/>
  <c r="L3584" i="5"/>
  <c r="L3581" i="5"/>
  <c r="L3578" i="5"/>
  <c r="L3575" i="5"/>
  <c r="L3572" i="5"/>
  <c r="L3569" i="5"/>
  <c r="L3566" i="5"/>
  <c r="L3563" i="5"/>
  <c r="L3560" i="5"/>
  <c r="L3557" i="5"/>
  <c r="L3554" i="5"/>
  <c r="L3551" i="5"/>
  <c r="L3548" i="5"/>
  <c r="L3545" i="5"/>
  <c r="L3542" i="5"/>
  <c r="L3539" i="5"/>
  <c r="L3536" i="5"/>
  <c r="L3533" i="5"/>
  <c r="L3530" i="5"/>
  <c r="L3527" i="5"/>
  <c r="L3524" i="5"/>
  <c r="L3521" i="5"/>
  <c r="L3518" i="5"/>
  <c r="L3515" i="5"/>
  <c r="L3512" i="5"/>
  <c r="L3509" i="5"/>
  <c r="L3506" i="5"/>
  <c r="L3503" i="5"/>
  <c r="L3500" i="5"/>
  <c r="L3497" i="5"/>
  <c r="L3494" i="5"/>
  <c r="L3491" i="5"/>
  <c r="L3488" i="5"/>
  <c r="L3485" i="5"/>
  <c r="L3482" i="5"/>
  <c r="L3479" i="5"/>
  <c r="L3476" i="5"/>
  <c r="L3473" i="5"/>
  <c r="L3470" i="5"/>
  <c r="L3467" i="5"/>
  <c r="L3464" i="5"/>
  <c r="L3461" i="5"/>
  <c r="L3458" i="5"/>
  <c r="L3455" i="5"/>
  <c r="L3452" i="5"/>
  <c r="L3449" i="5"/>
  <c r="L3446" i="5"/>
  <c r="L3443" i="5"/>
  <c r="L3440" i="5"/>
  <c r="L3437" i="5"/>
  <c r="L3434" i="5"/>
  <c r="L3431" i="5"/>
  <c r="L4066" i="5"/>
  <c r="L4057" i="5"/>
  <c r="L4033" i="5"/>
  <c r="L4024" i="5"/>
  <c r="L4016" i="5"/>
  <c r="M4009" i="5"/>
  <c r="L4006" i="5"/>
  <c r="K4003" i="5"/>
  <c r="M3996" i="5"/>
  <c r="L3993" i="5"/>
  <c r="K3990" i="5"/>
  <c r="M3983" i="5"/>
  <c r="L3980" i="5"/>
  <c r="K3977" i="5"/>
  <c r="K3974" i="5"/>
  <c r="K3971" i="5"/>
  <c r="K3968" i="5"/>
  <c r="K3965" i="5"/>
  <c r="K3962" i="5"/>
  <c r="K3959" i="5"/>
  <c r="K3956" i="5"/>
  <c r="K3953" i="5"/>
  <c r="K3950" i="5"/>
  <c r="K3947" i="5"/>
  <c r="K3944" i="5"/>
  <c r="K3941" i="5"/>
  <c r="K3938" i="5"/>
  <c r="K3935" i="5"/>
  <c r="K3932" i="5"/>
  <c r="K3929" i="5"/>
  <c r="K3926" i="5"/>
  <c r="K3923" i="5"/>
  <c r="K3920" i="5"/>
  <c r="K3917" i="5"/>
  <c r="K3914" i="5"/>
  <c r="K3911" i="5"/>
  <c r="K3908" i="5"/>
  <c r="K3905" i="5"/>
  <c r="K3902" i="5"/>
  <c r="K3899" i="5"/>
  <c r="K3896" i="5"/>
  <c r="K3893" i="5"/>
  <c r="K3890" i="5"/>
  <c r="K3887" i="5"/>
  <c r="K3884" i="5"/>
  <c r="K3881" i="5"/>
  <c r="K3878" i="5"/>
  <c r="K3875" i="5"/>
  <c r="K3872" i="5"/>
  <c r="K3869" i="5"/>
  <c r="K3866" i="5"/>
  <c r="K3863" i="5"/>
  <c r="K3860" i="5"/>
  <c r="K3857" i="5"/>
  <c r="K3854" i="5"/>
  <c r="K3851" i="5"/>
  <c r="K3848" i="5"/>
  <c r="K3845" i="5"/>
  <c r="K3842" i="5"/>
  <c r="K3839" i="5"/>
  <c r="K3836" i="5"/>
  <c r="K3833" i="5"/>
  <c r="K3830" i="5"/>
  <c r="K3827" i="5"/>
  <c r="K3824" i="5"/>
  <c r="K3821" i="5"/>
  <c r="K3818" i="5"/>
  <c r="K3815" i="5"/>
  <c r="K3812" i="5"/>
  <c r="K3809" i="5"/>
  <c r="K3806" i="5"/>
  <c r="K3803" i="5"/>
  <c r="K3800" i="5"/>
  <c r="K3797" i="5"/>
  <c r="K3794" i="5"/>
  <c r="K3791" i="5"/>
  <c r="K3788" i="5"/>
  <c r="K3785" i="5"/>
  <c r="K3782" i="5"/>
  <c r="K3779" i="5"/>
  <c r="K3776" i="5"/>
  <c r="K3773" i="5"/>
  <c r="K3770" i="5"/>
  <c r="K3767" i="5"/>
  <c r="K3764" i="5"/>
  <c r="K3761" i="5"/>
  <c r="K3758" i="5"/>
  <c r="K3755" i="5"/>
  <c r="K3752" i="5"/>
  <c r="K3749" i="5"/>
  <c r="K3746" i="5"/>
  <c r="K3743" i="5"/>
  <c r="K3740" i="5"/>
  <c r="K3737" i="5"/>
  <c r="K3734" i="5"/>
  <c r="K3731" i="5"/>
  <c r="K3728" i="5"/>
  <c r="K3725" i="5"/>
  <c r="K3722" i="5"/>
  <c r="K3719" i="5"/>
  <c r="K3716" i="5"/>
  <c r="K3713" i="5"/>
  <c r="K3710" i="5"/>
  <c r="K3707" i="5"/>
  <c r="K3704" i="5"/>
  <c r="K3701" i="5"/>
  <c r="K3698" i="5"/>
  <c r="K3695" i="5"/>
  <c r="K3692" i="5"/>
  <c r="K3689" i="5"/>
  <c r="K3686" i="5"/>
  <c r="K3683" i="5"/>
  <c r="K3680" i="5"/>
  <c r="K3677" i="5"/>
  <c r="K3674" i="5"/>
  <c r="K3671" i="5"/>
  <c r="K3668" i="5"/>
  <c r="K3665" i="5"/>
  <c r="K3662" i="5"/>
  <c r="K3659" i="5"/>
  <c r="K3656" i="5"/>
  <c r="K3653" i="5"/>
  <c r="K3650" i="5"/>
  <c r="K3647" i="5"/>
  <c r="K3644" i="5"/>
  <c r="K3641" i="5"/>
  <c r="K3638" i="5"/>
  <c r="K3635" i="5"/>
  <c r="K3632" i="5"/>
  <c r="K3629" i="5"/>
  <c r="K3626" i="5"/>
  <c r="K3623" i="5"/>
  <c r="K3620" i="5"/>
  <c r="K3617" i="5"/>
  <c r="K3614" i="5"/>
  <c r="K3611" i="5"/>
  <c r="K3608" i="5"/>
  <c r="K3605" i="5"/>
  <c r="K3602" i="5"/>
  <c r="K3599" i="5"/>
  <c r="K3596" i="5"/>
  <c r="K3593" i="5"/>
  <c r="K3590" i="5"/>
  <c r="K3587" i="5"/>
  <c r="K3584" i="5"/>
  <c r="K3581" i="5"/>
  <c r="K3578" i="5"/>
  <c r="K3575" i="5"/>
  <c r="K3572" i="5"/>
  <c r="K3569" i="5"/>
  <c r="K3566" i="5"/>
  <c r="K3563" i="5"/>
  <c r="K3560" i="5"/>
  <c r="K3557" i="5"/>
  <c r="K3554" i="5"/>
  <c r="K3551" i="5"/>
  <c r="K3548" i="5"/>
  <c r="K3545" i="5"/>
  <c r="K3542" i="5"/>
  <c r="K3539" i="5"/>
  <c r="K3536" i="5"/>
  <c r="K3533" i="5"/>
  <c r="K3530" i="5"/>
  <c r="K3527" i="5"/>
  <c r="K3524" i="5"/>
  <c r="K3521" i="5"/>
  <c r="K3518" i="5"/>
  <c r="K3515" i="5"/>
  <c r="K3512" i="5"/>
  <c r="K3509" i="5"/>
  <c r="K3506" i="5"/>
  <c r="K3503" i="5"/>
  <c r="K3500" i="5"/>
  <c r="K3497" i="5"/>
  <c r="K3494" i="5"/>
  <c r="K3491" i="5"/>
  <c r="K3488" i="5"/>
  <c r="K3485" i="5"/>
  <c r="K3482" i="5"/>
  <c r="K3479" i="5"/>
  <c r="L4048" i="5"/>
  <c r="L4042" i="5"/>
  <c r="L4037" i="5"/>
  <c r="L4028" i="5"/>
  <c r="M4019" i="5"/>
  <c r="M4012" i="5"/>
  <c r="L4009" i="5"/>
  <c r="K4006" i="5"/>
  <c r="M3999" i="5"/>
  <c r="L3996" i="5"/>
  <c r="K3993" i="5"/>
  <c r="M3986" i="5"/>
  <c r="L3983" i="5"/>
  <c r="M4032" i="5"/>
  <c r="M4023" i="5"/>
  <c r="L4019" i="5"/>
  <c r="M4015" i="5"/>
  <c r="L4012" i="5"/>
  <c r="K4009" i="5"/>
  <c r="M4002" i="5"/>
  <c r="L3999" i="5"/>
  <c r="K3996" i="5"/>
  <c r="M3989" i="5"/>
  <c r="L3986" i="5"/>
  <c r="M3979" i="5"/>
  <c r="M3976" i="5"/>
  <c r="M3973" i="5"/>
  <c r="M3970" i="5"/>
  <c r="M3967" i="5"/>
  <c r="M3964" i="5"/>
  <c r="M3961" i="5"/>
  <c r="M3958" i="5"/>
  <c r="M3955" i="5"/>
  <c r="M3952" i="5"/>
  <c r="M3949" i="5"/>
  <c r="M3946" i="5"/>
  <c r="M3943" i="5"/>
  <c r="M3940" i="5"/>
  <c r="M3937" i="5"/>
  <c r="M3934" i="5"/>
  <c r="M3931" i="5"/>
  <c r="M3928" i="5"/>
  <c r="M3925" i="5"/>
  <c r="M3922" i="5"/>
  <c r="M3919" i="5"/>
  <c r="M3916" i="5"/>
  <c r="M3913" i="5"/>
  <c r="M3910" i="5"/>
  <c r="M3907" i="5"/>
  <c r="M3904" i="5"/>
  <c r="M3901" i="5"/>
  <c r="M3898" i="5"/>
  <c r="M3895" i="5"/>
  <c r="M3892" i="5"/>
  <c r="M3889" i="5"/>
  <c r="M3886" i="5"/>
  <c r="M3883" i="5"/>
  <c r="M3880" i="5"/>
  <c r="M3877" i="5"/>
  <c r="M3874" i="5"/>
  <c r="M3871" i="5"/>
  <c r="M3868" i="5"/>
  <c r="M3865" i="5"/>
  <c r="M3862" i="5"/>
  <c r="M3859" i="5"/>
  <c r="M3856" i="5"/>
  <c r="M3853" i="5"/>
  <c r="M3850" i="5"/>
  <c r="M3847" i="5"/>
  <c r="M3844" i="5"/>
  <c r="M3841" i="5"/>
  <c r="M3838" i="5"/>
  <c r="M3835" i="5"/>
  <c r="M3832" i="5"/>
  <c r="M3829" i="5"/>
  <c r="M3826" i="5"/>
  <c r="M3823" i="5"/>
  <c r="M3820" i="5"/>
  <c r="M3817" i="5"/>
  <c r="M3814" i="5"/>
  <c r="M3811" i="5"/>
  <c r="M3808" i="5"/>
  <c r="M3805" i="5"/>
  <c r="M3802" i="5"/>
  <c r="M3799" i="5"/>
  <c r="M3796" i="5"/>
  <c r="M3793" i="5"/>
  <c r="M3790" i="5"/>
  <c r="M3787" i="5"/>
  <c r="M3784" i="5"/>
  <c r="M3781" i="5"/>
  <c r="M3778" i="5"/>
  <c r="M3775" i="5"/>
  <c r="M3772" i="5"/>
  <c r="M3769" i="5"/>
  <c r="M3766" i="5"/>
  <c r="M3763" i="5"/>
  <c r="M3760" i="5"/>
  <c r="M3757" i="5"/>
  <c r="M3754" i="5"/>
  <c r="M3751" i="5"/>
  <c r="M3748" i="5"/>
  <c r="M3745" i="5"/>
  <c r="M3742" i="5"/>
  <c r="M3739" i="5"/>
  <c r="M3736" i="5"/>
  <c r="M3733" i="5"/>
  <c r="M3730" i="5"/>
  <c r="M3727" i="5"/>
  <c r="M3724" i="5"/>
  <c r="M3721" i="5"/>
  <c r="M3718" i="5"/>
  <c r="M3715" i="5"/>
  <c r="M3712" i="5"/>
  <c r="M3709" i="5"/>
  <c r="M3706" i="5"/>
  <c r="M3703" i="5"/>
  <c r="M3700" i="5"/>
  <c r="M3697" i="5"/>
  <c r="M3694" i="5"/>
  <c r="M3691" i="5"/>
  <c r="M3688" i="5"/>
  <c r="M3685" i="5"/>
  <c r="M3682" i="5"/>
  <c r="M3679" i="5"/>
  <c r="M3676" i="5"/>
  <c r="M3673" i="5"/>
  <c r="M3670" i="5"/>
  <c r="M3667" i="5"/>
  <c r="M3664" i="5"/>
  <c r="M3661" i="5"/>
  <c r="M3658" i="5"/>
  <c r="M3655" i="5"/>
  <c r="M3652" i="5"/>
  <c r="M3649" i="5"/>
  <c r="M3646" i="5"/>
  <c r="M3643" i="5"/>
  <c r="M3640" i="5"/>
  <c r="M3637" i="5"/>
  <c r="M3634" i="5"/>
  <c r="M3631" i="5"/>
  <c r="M3628" i="5"/>
  <c r="M3625" i="5"/>
  <c r="M3622" i="5"/>
  <c r="M3619" i="5"/>
  <c r="M3616" i="5"/>
  <c r="M3613" i="5"/>
  <c r="M3610" i="5"/>
  <c r="M3607" i="5"/>
  <c r="M3604" i="5"/>
  <c r="M3601" i="5"/>
  <c r="M3598" i="5"/>
  <c r="M3595" i="5"/>
  <c r="M3592" i="5"/>
  <c r="M3589" i="5"/>
  <c r="M3586" i="5"/>
  <c r="M3583" i="5"/>
  <c r="M3580" i="5"/>
  <c r="M3577" i="5"/>
  <c r="M3574" i="5"/>
  <c r="M3571" i="5"/>
  <c r="M3568" i="5"/>
  <c r="M3565" i="5"/>
  <c r="M3562" i="5"/>
  <c r="M3559" i="5"/>
  <c r="M3556" i="5"/>
  <c r="M3553" i="5"/>
  <c r="M3550" i="5"/>
  <c r="M3547" i="5"/>
  <c r="M3544" i="5"/>
  <c r="M3541" i="5"/>
  <c r="M3538" i="5"/>
  <c r="M3535" i="5"/>
  <c r="M3532" i="5"/>
  <c r="M3529" i="5"/>
  <c r="M3526" i="5"/>
  <c r="M3523" i="5"/>
  <c r="M3520" i="5"/>
  <c r="M3517" i="5"/>
  <c r="M3514" i="5"/>
  <c r="M3511" i="5"/>
  <c r="M3508" i="5"/>
  <c r="M3505" i="5"/>
  <c r="M3502" i="5"/>
  <c r="M3499" i="5"/>
  <c r="M3496" i="5"/>
  <c r="M3493" i="5"/>
  <c r="M3490" i="5"/>
  <c r="M3487" i="5"/>
  <c r="M3484" i="5"/>
  <c r="M3481" i="5"/>
  <c r="M3478" i="5"/>
  <c r="M3475" i="5"/>
  <c r="M3472" i="5"/>
  <c r="M3469" i="5"/>
  <c r="M3466" i="5"/>
  <c r="M3463" i="5"/>
  <c r="M3460" i="5"/>
  <c r="M3457" i="5"/>
  <c r="M3454" i="5"/>
  <c r="M3451" i="5"/>
  <c r="M3448" i="5"/>
  <c r="M3445" i="5"/>
  <c r="M3442" i="5"/>
  <c r="M3439" i="5"/>
  <c r="M3436" i="5"/>
  <c r="K4047" i="5"/>
  <c r="M4041" i="5"/>
  <c r="M4036" i="5"/>
  <c r="K4032" i="5"/>
  <c r="M4027" i="5"/>
  <c r="K4023" i="5"/>
  <c r="L4015" i="5"/>
  <c r="K4012" i="5"/>
  <c r="M4005" i="5"/>
  <c r="L4002" i="5"/>
  <c r="K3999" i="5"/>
  <c r="M3992" i="5"/>
  <c r="L3989" i="5"/>
  <c r="M3982" i="5"/>
  <c r="L3979" i="5"/>
  <c r="L3976" i="5"/>
  <c r="L3973" i="5"/>
  <c r="L3970" i="5"/>
  <c r="L3967" i="5"/>
  <c r="L3964" i="5"/>
  <c r="L3961" i="5"/>
  <c r="L3958" i="5"/>
  <c r="L3955" i="5"/>
  <c r="L3952" i="5"/>
  <c r="L3949" i="5"/>
  <c r="L3946" i="5"/>
  <c r="L3943" i="5"/>
  <c r="L3940" i="5"/>
  <c r="L3937" i="5"/>
  <c r="L3934" i="5"/>
  <c r="L3931" i="5"/>
  <c r="L3928" i="5"/>
  <c r="L3925" i="5"/>
  <c r="L3922" i="5"/>
  <c r="L3919" i="5"/>
  <c r="L3916" i="5"/>
  <c r="L3913" i="5"/>
  <c r="L3910" i="5"/>
  <c r="L3907" i="5"/>
  <c r="L3904" i="5"/>
  <c r="L3901" i="5"/>
  <c r="L3898" i="5"/>
  <c r="L3895" i="5"/>
  <c r="L3892" i="5"/>
  <c r="L3889" i="5"/>
  <c r="L3886" i="5"/>
  <c r="L3883" i="5"/>
  <c r="L3880" i="5"/>
  <c r="L3877" i="5"/>
  <c r="L3874" i="5"/>
  <c r="L3871" i="5"/>
  <c r="L3868" i="5"/>
  <c r="L3865" i="5"/>
  <c r="L3862" i="5"/>
  <c r="L3859" i="5"/>
  <c r="L3856" i="5"/>
  <c r="L3853" i="5"/>
  <c r="L3850" i="5"/>
  <c r="L3847" i="5"/>
  <c r="L3844" i="5"/>
  <c r="L3841" i="5"/>
  <c r="L3838" i="5"/>
  <c r="L3835" i="5"/>
  <c r="L3832" i="5"/>
  <c r="L3829" i="5"/>
  <c r="L3826" i="5"/>
  <c r="L3823" i="5"/>
  <c r="L3820" i="5"/>
  <c r="L3817" i="5"/>
  <c r="L3814" i="5"/>
  <c r="L3811" i="5"/>
  <c r="L3808" i="5"/>
  <c r="L3805" i="5"/>
  <c r="L3802" i="5"/>
  <c r="L3799" i="5"/>
  <c r="L3796" i="5"/>
  <c r="L3793" i="5"/>
  <c r="L3790" i="5"/>
  <c r="L3787" i="5"/>
  <c r="L3784" i="5"/>
  <c r="L3781" i="5"/>
  <c r="L3778" i="5"/>
  <c r="L3775" i="5"/>
  <c r="L3772" i="5"/>
  <c r="L3769" i="5"/>
  <c r="L3766" i="5"/>
  <c r="L3763" i="5"/>
  <c r="L3760" i="5"/>
  <c r="L3757" i="5"/>
  <c r="L3754" i="5"/>
  <c r="L3751" i="5"/>
  <c r="L3748" i="5"/>
  <c r="L3745" i="5"/>
  <c r="L3742" i="5"/>
  <c r="L3739" i="5"/>
  <c r="L3736" i="5"/>
  <c r="L3733" i="5"/>
  <c r="L3730" i="5"/>
  <c r="L3727" i="5"/>
  <c r="L3724" i="5"/>
  <c r="L3721" i="5"/>
  <c r="L3718" i="5"/>
  <c r="L3715" i="5"/>
  <c r="L3712" i="5"/>
  <c r="L3709" i="5"/>
  <c r="L3706" i="5"/>
  <c r="L3703" i="5"/>
  <c r="L3700" i="5"/>
  <c r="L3697" i="5"/>
  <c r="L3694" i="5"/>
  <c r="L3691" i="5"/>
  <c r="L3688" i="5"/>
  <c r="L3685" i="5"/>
  <c r="L3682" i="5"/>
  <c r="L3679" i="5"/>
  <c r="L3676" i="5"/>
  <c r="L3673" i="5"/>
  <c r="L3670" i="5"/>
  <c r="L3667" i="5"/>
  <c r="L3664" i="5"/>
  <c r="L3661" i="5"/>
  <c r="L3658" i="5"/>
  <c r="L3655" i="5"/>
  <c r="L3652" i="5"/>
  <c r="L3649" i="5"/>
  <c r="L3646" i="5"/>
  <c r="L3643" i="5"/>
  <c r="L3640" i="5"/>
  <c r="L3637" i="5"/>
  <c r="L3634" i="5"/>
  <c r="L3631" i="5"/>
  <c r="L3628" i="5"/>
  <c r="L3625" i="5"/>
  <c r="L3622" i="5"/>
  <c r="L3619" i="5"/>
  <c r="L3616" i="5"/>
  <c r="L3613" i="5"/>
  <c r="L3610" i="5"/>
  <c r="L3607" i="5"/>
  <c r="L3604" i="5"/>
  <c r="L3601" i="5"/>
  <c r="L3598" i="5"/>
  <c r="L3595" i="5"/>
  <c r="L3592" i="5"/>
  <c r="L3589" i="5"/>
  <c r="L3586" i="5"/>
  <c r="L3583" i="5"/>
  <c r="L3580" i="5"/>
  <c r="L3577" i="5"/>
  <c r="L3574" i="5"/>
  <c r="L3571" i="5"/>
  <c r="L3568" i="5"/>
  <c r="L3565" i="5"/>
  <c r="L3562" i="5"/>
  <c r="L3559" i="5"/>
  <c r="L3556" i="5"/>
  <c r="L3553" i="5"/>
  <c r="L3550" i="5"/>
  <c r="L3547" i="5"/>
  <c r="L3544" i="5"/>
  <c r="L3541" i="5"/>
  <c r="L3538" i="5"/>
  <c r="L3535" i="5"/>
  <c r="L3532" i="5"/>
  <c r="L3529" i="5"/>
  <c r="L3526" i="5"/>
  <c r="L3523" i="5"/>
  <c r="L3520" i="5"/>
  <c r="L3517" i="5"/>
  <c r="L3514" i="5"/>
  <c r="L4063" i="5"/>
  <c r="L4054" i="5"/>
  <c r="K4041" i="5"/>
  <c r="L4036" i="5"/>
  <c r="L4027" i="5"/>
  <c r="M4018" i="5"/>
  <c r="K4015" i="5"/>
  <c r="M4008" i="5"/>
  <c r="L4005" i="5"/>
  <c r="K4002" i="5"/>
  <c r="M3995" i="5"/>
  <c r="L3992" i="5"/>
  <c r="M3985" i="5"/>
  <c r="L3982" i="5"/>
  <c r="K3979" i="5"/>
  <c r="K3976" i="5"/>
  <c r="K3973" i="5"/>
  <c r="K3970" i="5"/>
  <c r="K3967" i="5"/>
  <c r="K3964" i="5"/>
  <c r="K3961" i="5"/>
  <c r="K3958" i="5"/>
  <c r="K3955" i="5"/>
  <c r="K3952" i="5"/>
  <c r="K3949" i="5"/>
  <c r="K3946" i="5"/>
  <c r="K3943" i="5"/>
  <c r="K3940" i="5"/>
  <c r="K3937" i="5"/>
  <c r="K3934" i="5"/>
  <c r="K3931" i="5"/>
  <c r="K3928" i="5"/>
  <c r="K3925" i="5"/>
  <c r="K3922" i="5"/>
  <c r="K3919" i="5"/>
  <c r="K3916" i="5"/>
  <c r="K3913" i="5"/>
  <c r="K3910" i="5"/>
  <c r="K3907" i="5"/>
  <c r="K3904" i="5"/>
  <c r="K3901" i="5"/>
  <c r="K3898" i="5"/>
  <c r="K3895" i="5"/>
  <c r="K3892" i="5"/>
  <c r="K3889" i="5"/>
  <c r="K3886" i="5"/>
  <c r="K3883" i="5"/>
  <c r="K3880" i="5"/>
  <c r="K3877" i="5"/>
  <c r="K3874" i="5"/>
  <c r="K3871" i="5"/>
  <c r="K3868" i="5"/>
  <c r="K3865" i="5"/>
  <c r="K3862" i="5"/>
  <c r="K3859" i="5"/>
  <c r="K3856" i="5"/>
  <c r="K3853" i="5"/>
  <c r="K3850" i="5"/>
  <c r="K3847" i="5"/>
  <c r="K3844" i="5"/>
  <c r="K3841" i="5"/>
  <c r="K3838" i="5"/>
  <c r="K3835" i="5"/>
  <c r="K3832" i="5"/>
  <c r="K3829" i="5"/>
  <c r="K3826" i="5"/>
  <c r="K3823" i="5"/>
  <c r="K3820" i="5"/>
  <c r="K3817" i="5"/>
  <c r="K3814" i="5"/>
  <c r="K3811" i="5"/>
  <c r="K3808" i="5"/>
  <c r="K3805" i="5"/>
  <c r="K3802" i="5"/>
  <c r="K3799" i="5"/>
  <c r="K3796" i="5"/>
  <c r="K3793" i="5"/>
  <c r="K3790" i="5"/>
  <c r="K3787" i="5"/>
  <c r="K3784" i="5"/>
  <c r="K3781" i="5"/>
  <c r="K3778" i="5"/>
  <c r="K3775" i="5"/>
  <c r="K3772" i="5"/>
  <c r="K3769" i="5"/>
  <c r="K3766" i="5"/>
  <c r="K3763" i="5"/>
  <c r="K3760" i="5"/>
  <c r="K3757" i="5"/>
  <c r="K3754" i="5"/>
  <c r="K3751" i="5"/>
  <c r="K3748" i="5"/>
  <c r="K3745" i="5"/>
  <c r="K3742" i="5"/>
  <c r="K3739" i="5"/>
  <c r="K3736" i="5"/>
  <c r="K3733" i="5"/>
  <c r="K3730" i="5"/>
  <c r="K3727" i="5"/>
  <c r="K3724" i="5"/>
  <c r="K3721" i="5"/>
  <c r="K3718" i="5"/>
  <c r="K3715" i="5"/>
  <c r="K3712" i="5"/>
  <c r="K3709" i="5"/>
  <c r="K3706" i="5"/>
  <c r="K3703" i="5"/>
  <c r="K3700" i="5"/>
  <c r="K3697" i="5"/>
  <c r="K3694" i="5"/>
  <c r="K3691" i="5"/>
  <c r="K3688" i="5"/>
  <c r="K3685" i="5"/>
  <c r="K3682" i="5"/>
  <c r="K3679" i="5"/>
  <c r="K3676" i="5"/>
  <c r="K3673" i="5"/>
  <c r="K3670" i="5"/>
  <c r="K3667" i="5"/>
  <c r="K3664" i="5"/>
  <c r="K3661" i="5"/>
  <c r="K3658" i="5"/>
  <c r="K3655" i="5"/>
  <c r="K3652" i="5"/>
  <c r="K3649" i="5"/>
  <c r="K3646" i="5"/>
  <c r="K3643" i="5"/>
  <c r="K3640" i="5"/>
  <c r="K3637" i="5"/>
  <c r="K3634" i="5"/>
  <c r="K3631" i="5"/>
  <c r="K3628" i="5"/>
  <c r="K3625" i="5"/>
  <c r="K3622" i="5"/>
  <c r="K3619" i="5"/>
  <c r="K3616" i="5"/>
  <c r="K3613" i="5"/>
  <c r="K3610" i="5"/>
  <c r="K3607" i="5"/>
  <c r="K3604" i="5"/>
  <c r="K3601" i="5"/>
  <c r="K3598" i="5"/>
  <c r="K3595" i="5"/>
  <c r="K3592" i="5"/>
  <c r="K3589" i="5"/>
  <c r="K3586" i="5"/>
  <c r="K3583" i="5"/>
  <c r="K3580" i="5"/>
  <c r="K3577" i="5"/>
  <c r="L4031" i="5"/>
  <c r="L4022" i="5"/>
  <c r="L4018" i="5"/>
  <c r="M4011" i="5"/>
  <c r="L4008" i="5"/>
  <c r="K4005" i="5"/>
  <c r="M3998" i="5"/>
  <c r="L3995" i="5"/>
  <c r="M3988" i="5"/>
  <c r="L3985" i="5"/>
  <c r="K3982" i="5"/>
  <c r="L4045" i="5"/>
  <c r="L4040" i="5"/>
  <c r="M4035" i="5"/>
  <c r="M4026" i="5"/>
  <c r="K4018" i="5"/>
  <c r="M4014" i="5"/>
  <c r="L4011" i="5"/>
  <c r="K4008" i="5"/>
  <c r="M4001" i="5"/>
  <c r="L3998" i="5"/>
  <c r="M3991" i="5"/>
  <c r="L3988" i="5"/>
  <c r="K3985" i="5"/>
  <c r="M3978" i="5"/>
  <c r="M3975" i="5"/>
  <c r="M3972" i="5"/>
  <c r="M3969" i="5"/>
  <c r="M3966" i="5"/>
  <c r="M3963" i="5"/>
  <c r="M3960" i="5"/>
  <c r="M3957" i="5"/>
  <c r="M3954" i="5"/>
  <c r="M3951" i="5"/>
  <c r="M3948" i="5"/>
  <c r="M3945" i="5"/>
  <c r="M3942" i="5"/>
  <c r="M3939" i="5"/>
  <c r="M3936" i="5"/>
  <c r="M3933" i="5"/>
  <c r="M3930" i="5"/>
  <c r="M3927" i="5"/>
  <c r="M3924" i="5"/>
  <c r="M3921" i="5"/>
  <c r="M3918" i="5"/>
  <c r="M3915" i="5"/>
  <c r="M3912" i="5"/>
  <c r="M3909" i="5"/>
  <c r="M3906" i="5"/>
  <c r="M3903" i="5"/>
  <c r="M3900" i="5"/>
  <c r="M3897" i="5"/>
  <c r="M3894" i="5"/>
  <c r="M3891" i="5"/>
  <c r="M3888" i="5"/>
  <c r="M3885" i="5"/>
  <c r="M3882" i="5"/>
  <c r="M3879" i="5"/>
  <c r="M3876" i="5"/>
  <c r="M3873" i="5"/>
  <c r="M3870" i="5"/>
  <c r="M3867" i="5"/>
  <c r="M3864" i="5"/>
  <c r="M3861" i="5"/>
  <c r="M3858" i="5"/>
  <c r="M3855" i="5"/>
  <c r="M3852" i="5"/>
  <c r="M3849" i="5"/>
  <c r="M3846" i="5"/>
  <c r="M3843" i="5"/>
  <c r="M3840" i="5"/>
  <c r="M3837" i="5"/>
  <c r="M3834" i="5"/>
  <c r="M3831" i="5"/>
  <c r="M3828" i="5"/>
  <c r="M3825" i="5"/>
  <c r="M3822" i="5"/>
  <c r="M3819" i="5"/>
  <c r="M3816" i="5"/>
  <c r="M3813" i="5"/>
  <c r="M3810" i="5"/>
  <c r="M3807" i="5"/>
  <c r="M3804" i="5"/>
  <c r="M3801" i="5"/>
  <c r="M3798" i="5"/>
  <c r="M3795" i="5"/>
  <c r="M3792" i="5"/>
  <c r="M3789" i="5"/>
  <c r="M3786" i="5"/>
  <c r="M3783" i="5"/>
  <c r="M3780" i="5"/>
  <c r="M3777" i="5"/>
  <c r="M3774" i="5"/>
  <c r="M3771" i="5"/>
  <c r="M3768" i="5"/>
  <c r="M3765" i="5"/>
  <c r="M3762" i="5"/>
  <c r="M3759" i="5"/>
  <c r="M3756" i="5"/>
  <c r="M3753" i="5"/>
  <c r="M3750" i="5"/>
  <c r="M3747" i="5"/>
  <c r="M3744" i="5"/>
  <c r="M3741" i="5"/>
  <c r="M3738" i="5"/>
  <c r="M3735" i="5"/>
  <c r="M3732" i="5"/>
  <c r="M3729" i="5"/>
  <c r="M3726" i="5"/>
  <c r="M3723" i="5"/>
  <c r="M3720" i="5"/>
  <c r="M3717" i="5"/>
  <c r="M3714" i="5"/>
  <c r="M3711" i="5"/>
  <c r="M3708" i="5"/>
  <c r="M3705" i="5"/>
  <c r="M3702" i="5"/>
  <c r="M3699" i="5"/>
  <c r="M3696" i="5"/>
  <c r="M3693" i="5"/>
  <c r="M3690" i="5"/>
  <c r="M3687" i="5"/>
  <c r="M3684" i="5"/>
  <c r="M3681" i="5"/>
  <c r="M3678" i="5"/>
  <c r="M3675" i="5"/>
  <c r="M3672" i="5"/>
  <c r="M3669" i="5"/>
  <c r="M3666" i="5"/>
  <c r="M3663" i="5"/>
  <c r="M3660" i="5"/>
  <c r="M3657" i="5"/>
  <c r="M3654" i="5"/>
  <c r="M3651" i="5"/>
  <c r="M3648" i="5"/>
  <c r="M3645" i="5"/>
  <c r="M3642" i="5"/>
  <c r="M3639" i="5"/>
  <c r="M3636" i="5"/>
  <c r="M3633" i="5"/>
  <c r="M3630" i="5"/>
  <c r="M3627" i="5"/>
  <c r="M3624" i="5"/>
  <c r="M3621" i="5"/>
  <c r="M3618" i="5"/>
  <c r="M3615" i="5"/>
  <c r="M3612" i="5"/>
  <c r="M3609" i="5"/>
  <c r="M3606" i="5"/>
  <c r="M3603" i="5"/>
  <c r="M3600" i="5"/>
  <c r="M3597" i="5"/>
  <c r="M3594" i="5"/>
  <c r="M3591" i="5"/>
  <c r="M3588" i="5"/>
  <c r="M3585" i="5"/>
  <c r="M3582" i="5"/>
  <c r="M3579" i="5"/>
  <c r="M3576" i="5"/>
  <c r="M3573" i="5"/>
  <c r="M3570" i="5"/>
  <c r="M3567" i="5"/>
  <c r="M3564" i="5"/>
  <c r="M3561" i="5"/>
  <c r="M3558" i="5"/>
  <c r="M3555" i="5"/>
  <c r="M3552" i="5"/>
  <c r="M3549" i="5"/>
  <c r="M3546" i="5"/>
  <c r="M3543" i="5"/>
  <c r="M3540" i="5"/>
  <c r="M3537" i="5"/>
  <c r="M3534" i="5"/>
  <c r="M3531" i="5"/>
  <c r="M3528" i="5"/>
  <c r="M3525" i="5"/>
  <c r="M3522" i="5"/>
  <c r="M3519" i="5"/>
  <c r="M3516" i="5"/>
  <c r="M3513" i="5"/>
  <c r="M3510" i="5"/>
  <c r="M3507" i="5"/>
  <c r="M3504" i="5"/>
  <c r="M3501" i="5"/>
  <c r="M3498" i="5"/>
  <c r="M3495" i="5"/>
  <c r="M3492" i="5"/>
  <c r="M3489" i="5"/>
  <c r="M3486" i="5"/>
  <c r="M3483" i="5"/>
  <c r="K4035" i="5"/>
  <c r="M4030" i="5"/>
  <c r="K4026" i="5"/>
  <c r="M4021" i="5"/>
  <c r="L4014" i="5"/>
  <c r="K4011" i="5"/>
  <c r="M4004" i="5"/>
  <c r="L4001" i="5"/>
  <c r="M3994" i="5"/>
  <c r="L3991" i="5"/>
  <c r="K3988" i="5"/>
  <c r="M3981" i="5"/>
  <c r="L3978" i="5"/>
  <c r="L3975" i="5"/>
  <c r="L3972" i="5"/>
  <c r="L3969" i="5"/>
  <c r="L3966" i="5"/>
  <c r="L3963" i="5"/>
  <c r="L3960" i="5"/>
  <c r="L3957" i="5"/>
  <c r="L3954" i="5"/>
  <c r="L3951" i="5"/>
  <c r="L3948" i="5"/>
  <c r="L3945" i="5"/>
  <c r="L3942" i="5"/>
  <c r="L3939" i="5"/>
  <c r="L3936" i="5"/>
  <c r="L3933" i="5"/>
  <c r="L3930" i="5"/>
  <c r="L3927" i="5"/>
  <c r="L3924" i="5"/>
  <c r="L3921" i="5"/>
  <c r="L3918" i="5"/>
  <c r="L3915" i="5"/>
  <c r="L3912" i="5"/>
  <c r="L3909" i="5"/>
  <c r="L3906" i="5"/>
  <c r="L3903" i="5"/>
  <c r="L3900" i="5"/>
  <c r="L3897" i="5"/>
  <c r="L3894" i="5"/>
  <c r="L3891" i="5"/>
  <c r="L3888" i="5"/>
  <c r="L3885" i="5"/>
  <c r="L3882" i="5"/>
  <c r="L3879" i="5"/>
  <c r="L3876" i="5"/>
  <c r="L3873" i="5"/>
  <c r="L3870" i="5"/>
  <c r="L3867" i="5"/>
  <c r="L3864" i="5"/>
  <c r="L3861" i="5"/>
  <c r="L3858" i="5"/>
  <c r="L3855" i="5"/>
  <c r="L3852" i="5"/>
  <c r="L3849" i="5"/>
  <c r="L3846" i="5"/>
  <c r="L3843" i="5"/>
  <c r="L3840" i="5"/>
  <c r="L3837" i="5"/>
  <c r="L3834" i="5"/>
  <c r="L3831" i="5"/>
  <c r="L3828" i="5"/>
  <c r="L3825" i="5"/>
  <c r="L3822" i="5"/>
  <c r="L3819" i="5"/>
  <c r="L3816" i="5"/>
  <c r="L3813" i="5"/>
  <c r="L3810" i="5"/>
  <c r="L3807" i="5"/>
  <c r="L3804" i="5"/>
  <c r="L3801" i="5"/>
  <c r="L3798" i="5"/>
  <c r="L3795" i="5"/>
  <c r="L3792" i="5"/>
  <c r="L3789" i="5"/>
  <c r="L3786" i="5"/>
  <c r="L3783" i="5"/>
  <c r="L3780" i="5"/>
  <c r="L3777" i="5"/>
  <c r="L3774" i="5"/>
  <c r="L3771" i="5"/>
  <c r="L3768" i="5"/>
  <c r="L3765" i="5"/>
  <c r="L3762" i="5"/>
  <c r="L3759" i="5"/>
  <c r="L3756" i="5"/>
  <c r="L3753" i="5"/>
  <c r="L3750" i="5"/>
  <c r="L3747" i="5"/>
  <c r="L3744" i="5"/>
  <c r="L3741" i="5"/>
  <c r="L3738" i="5"/>
  <c r="L3735" i="5"/>
  <c r="L3732" i="5"/>
  <c r="L3729" i="5"/>
  <c r="L3726" i="5"/>
  <c r="L3723" i="5"/>
  <c r="L3720" i="5"/>
  <c r="L3717" i="5"/>
  <c r="L3714" i="5"/>
  <c r="L3711" i="5"/>
  <c r="L3708" i="5"/>
  <c r="L3705" i="5"/>
  <c r="L3702" i="5"/>
  <c r="L3699" i="5"/>
  <c r="L3696" i="5"/>
  <c r="L3693" i="5"/>
  <c r="L3690" i="5"/>
  <c r="L3687" i="5"/>
  <c r="L3684" i="5"/>
  <c r="L3681" i="5"/>
  <c r="L3678" i="5"/>
  <c r="L3675" i="5"/>
  <c r="L3672" i="5"/>
  <c r="L3669" i="5"/>
  <c r="L3666" i="5"/>
  <c r="L3663" i="5"/>
  <c r="L3660" i="5"/>
  <c r="L3657" i="5"/>
  <c r="L3654" i="5"/>
  <c r="L3651" i="5"/>
  <c r="L3648" i="5"/>
  <c r="L3645" i="5"/>
  <c r="L3642" i="5"/>
  <c r="L3639" i="5"/>
  <c r="L3636" i="5"/>
  <c r="L3633" i="5"/>
  <c r="L3630" i="5"/>
  <c r="L3627" i="5"/>
  <c r="L3624" i="5"/>
  <c r="L3621" i="5"/>
  <c r="L3618" i="5"/>
  <c r="L3615" i="5"/>
  <c r="L3612" i="5"/>
  <c r="L3609" i="5"/>
  <c r="L3606" i="5"/>
  <c r="L3603" i="5"/>
  <c r="L3600" i="5"/>
  <c r="L3597" i="5"/>
  <c r="L3594" i="5"/>
  <c r="L3591" i="5"/>
  <c r="L3588" i="5"/>
  <c r="L3585" i="5"/>
  <c r="L3582" i="5"/>
  <c r="L3579" i="5"/>
  <c r="L3576" i="5"/>
  <c r="L3573" i="5"/>
  <c r="L3570" i="5"/>
  <c r="L3567" i="5"/>
  <c r="L3564" i="5"/>
  <c r="L3561" i="5"/>
  <c r="L3558" i="5"/>
  <c r="L3555" i="5"/>
  <c r="L3552" i="5"/>
  <c r="L3549" i="5"/>
  <c r="L3546" i="5"/>
  <c r="L3543" i="5"/>
  <c r="L3540" i="5"/>
  <c r="L3537" i="5"/>
  <c r="L3534" i="5"/>
  <c r="L3531" i="5"/>
  <c r="L3528" i="5"/>
  <c r="L3525" i="5"/>
  <c r="L3522" i="5"/>
  <c r="L3519" i="5"/>
  <c r="L3516" i="5"/>
  <c r="L3513" i="5"/>
  <c r="L3510" i="5"/>
  <c r="L3507" i="5"/>
  <c r="L4069" i="5"/>
  <c r="L4060" i="5"/>
  <c r="L4051" i="5"/>
  <c r="M4044" i="5"/>
  <c r="L4039" i="5"/>
  <c r="L4030" i="5"/>
  <c r="L4021" i="5"/>
  <c r="M4017" i="5"/>
  <c r="K4014" i="5"/>
  <c r="M4007" i="5"/>
  <c r="L4004" i="5"/>
  <c r="M3997" i="5"/>
  <c r="L3994" i="5"/>
  <c r="K3991" i="5"/>
  <c r="M3984" i="5"/>
  <c r="L3981" i="5"/>
  <c r="K3978" i="5"/>
  <c r="K3975" i="5"/>
  <c r="K3972" i="5"/>
  <c r="K3969" i="5"/>
  <c r="K3966" i="5"/>
  <c r="K3963" i="5"/>
  <c r="K3960" i="5"/>
  <c r="K3957" i="5"/>
  <c r="K3954" i="5"/>
  <c r="K3951" i="5"/>
  <c r="K3948" i="5"/>
  <c r="K3945" i="5"/>
  <c r="K3942" i="5"/>
  <c r="K3939" i="5"/>
  <c r="K3936" i="5"/>
  <c r="K3933" i="5"/>
  <c r="K3930" i="5"/>
  <c r="K3927" i="5"/>
  <c r="K3924" i="5"/>
  <c r="K3921" i="5"/>
  <c r="K3918" i="5"/>
  <c r="K3915" i="5"/>
  <c r="K3912" i="5"/>
  <c r="K3909" i="5"/>
  <c r="K3906" i="5"/>
  <c r="K3903" i="5"/>
  <c r="K3900" i="5"/>
  <c r="K3897" i="5"/>
  <c r="K3894" i="5"/>
  <c r="K3891" i="5"/>
  <c r="K3888" i="5"/>
  <c r="K3885" i="5"/>
  <c r="K3882" i="5"/>
  <c r="K3879" i="5"/>
  <c r="K3876" i="5"/>
  <c r="K3873" i="5"/>
  <c r="K3870" i="5"/>
  <c r="K3867" i="5"/>
  <c r="K3864" i="5"/>
  <c r="K3861" i="5"/>
  <c r="K3858" i="5"/>
  <c r="K3855" i="5"/>
  <c r="K3852" i="5"/>
  <c r="K3849" i="5"/>
  <c r="K3846" i="5"/>
  <c r="K3843" i="5"/>
  <c r="K3840" i="5"/>
  <c r="K3837" i="5"/>
  <c r="K3834" i="5"/>
  <c r="K3831" i="5"/>
  <c r="K3828" i="5"/>
  <c r="K3825" i="5"/>
  <c r="K3822" i="5"/>
  <c r="K3819" i="5"/>
  <c r="K3816" i="5"/>
  <c r="K3813" i="5"/>
  <c r="K3810" i="5"/>
  <c r="K3807" i="5"/>
  <c r="K3804" i="5"/>
  <c r="K3801" i="5"/>
  <c r="K3798" i="5"/>
  <c r="K3795" i="5"/>
  <c r="K3792" i="5"/>
  <c r="K3789" i="5"/>
  <c r="K3786" i="5"/>
  <c r="K3783" i="5"/>
  <c r="K3780" i="5"/>
  <c r="K3777" i="5"/>
  <c r="K3774" i="5"/>
  <c r="K3771" i="5"/>
  <c r="K3768" i="5"/>
  <c r="K3765" i="5"/>
  <c r="K3762" i="5"/>
  <c r="K3759" i="5"/>
  <c r="K3756" i="5"/>
  <c r="K3753" i="5"/>
  <c r="K3750" i="5"/>
  <c r="K3747" i="5"/>
  <c r="K3744" i="5"/>
  <c r="K3741" i="5"/>
  <c r="K3738" i="5"/>
  <c r="K3735" i="5"/>
  <c r="K3732" i="5"/>
  <c r="K3729" i="5"/>
  <c r="K3726" i="5"/>
  <c r="K3723" i="5"/>
  <c r="K3720" i="5"/>
  <c r="K3717" i="5"/>
  <c r="K3714" i="5"/>
  <c r="K3711" i="5"/>
  <c r="K3708" i="5"/>
  <c r="K3705" i="5"/>
  <c r="K3702" i="5"/>
  <c r="K3699" i="5"/>
  <c r="K3696" i="5"/>
  <c r="K3693" i="5"/>
  <c r="K3690" i="5"/>
  <c r="K3687" i="5"/>
  <c r="K3684" i="5"/>
  <c r="K3681" i="5"/>
  <c r="K3678" i="5"/>
  <c r="K3675" i="5"/>
  <c r="K3672" i="5"/>
  <c r="K3669" i="5"/>
  <c r="K3666" i="5"/>
  <c r="K3663" i="5"/>
  <c r="K3660" i="5"/>
  <c r="K3657" i="5"/>
  <c r="K3654" i="5"/>
  <c r="K3651" i="5"/>
  <c r="K3648" i="5"/>
  <c r="K3645" i="5"/>
  <c r="K3642" i="5"/>
  <c r="K3639" i="5"/>
  <c r="K3636" i="5"/>
  <c r="K3633" i="5"/>
  <c r="K3630" i="5"/>
  <c r="K3627" i="5"/>
  <c r="K3624" i="5"/>
  <c r="K3621" i="5"/>
  <c r="K3618" i="5"/>
  <c r="K3615" i="5"/>
  <c r="K3612" i="5"/>
  <c r="K3609" i="5"/>
  <c r="K3606" i="5"/>
  <c r="K3603" i="5"/>
  <c r="K3600" i="5"/>
  <c r="K3597" i="5"/>
  <c r="K3594" i="5"/>
  <c r="K3591" i="5"/>
  <c r="K3588" i="5"/>
  <c r="K3585" i="5"/>
  <c r="K3582" i="5"/>
  <c r="K3579" i="5"/>
  <c r="K3576" i="5"/>
  <c r="K3573" i="5"/>
  <c r="K3570" i="5"/>
  <c r="K3567" i="5"/>
  <c r="K3564" i="5"/>
  <c r="K3561" i="5"/>
  <c r="K3558" i="5"/>
  <c r="K3555" i="5"/>
  <c r="K3552" i="5"/>
  <c r="K3549" i="5"/>
  <c r="K3546" i="5"/>
  <c r="K3543" i="5"/>
  <c r="K3540" i="5"/>
  <c r="K3537" i="5"/>
  <c r="K3534" i="5"/>
  <c r="K3531" i="5"/>
  <c r="K3528" i="5"/>
  <c r="K3525" i="5"/>
  <c r="K3522" i="5"/>
  <c r="K3519" i="5"/>
  <c r="K3516" i="5"/>
  <c r="K3513" i="5"/>
  <c r="K3510" i="5"/>
  <c r="K3507" i="5"/>
  <c r="K3504" i="5"/>
  <c r="K3501" i="5"/>
  <c r="K3498" i="5"/>
  <c r="K3495" i="5"/>
  <c r="K3492" i="5"/>
  <c r="K3489" i="5"/>
  <c r="K3486" i="5"/>
  <c r="K3483" i="5"/>
  <c r="K3480" i="5"/>
  <c r="K3477" i="5"/>
  <c r="K3474" i="5"/>
  <c r="K3471" i="5"/>
  <c r="K3468" i="5"/>
  <c r="K3465" i="5"/>
  <c r="K3462" i="5"/>
  <c r="K3459" i="5"/>
  <c r="K3456" i="5"/>
  <c r="K3453" i="5"/>
  <c r="K3450" i="5"/>
  <c r="K3447" i="5"/>
  <c r="K3444" i="5"/>
  <c r="K3441" i="5"/>
  <c r="K3438" i="5"/>
  <c r="K4044" i="5"/>
  <c r="L4034" i="5"/>
  <c r="L4025" i="5"/>
  <c r="K4017" i="5"/>
  <c r="M4010" i="5"/>
  <c r="L4007" i="5"/>
  <c r="M4000" i="5"/>
  <c r="L3997" i="5"/>
  <c r="K3994" i="5"/>
  <c r="M3987" i="5"/>
  <c r="L3984" i="5"/>
  <c r="K3981" i="5"/>
  <c r="K4050" i="5"/>
  <c r="M4038" i="5"/>
  <c r="M4029" i="5"/>
  <c r="M4020" i="5"/>
  <c r="M4013" i="5"/>
  <c r="L4010" i="5"/>
  <c r="M4003" i="5"/>
  <c r="L4000" i="5"/>
  <c r="K3997" i="5"/>
  <c r="M3990" i="5"/>
  <c r="L3987" i="5"/>
  <c r="K3984" i="5"/>
  <c r="M3977" i="5"/>
  <c r="M3974" i="5"/>
  <c r="M3971" i="5"/>
  <c r="M3968" i="5"/>
  <c r="M3965" i="5"/>
  <c r="M3962" i="5"/>
  <c r="M3959" i="5"/>
  <c r="M3956" i="5"/>
  <c r="M3953" i="5"/>
  <c r="M3950" i="5"/>
  <c r="M3947" i="5"/>
  <c r="M3944" i="5"/>
  <c r="M3941" i="5"/>
  <c r="M3938" i="5"/>
  <c r="M3935" i="5"/>
  <c r="M3932" i="5"/>
  <c r="M3929" i="5"/>
  <c r="M3926" i="5"/>
  <c r="M3923" i="5"/>
  <c r="M3920" i="5"/>
  <c r="M3917" i="5"/>
  <c r="M3914" i="5"/>
  <c r="M3911" i="5"/>
  <c r="M3908" i="5"/>
  <c r="M3905" i="5"/>
  <c r="M3902" i="5"/>
  <c r="M3899" i="5"/>
  <c r="M3896" i="5"/>
  <c r="M3893" i="5"/>
  <c r="M3890" i="5"/>
  <c r="M3887" i="5"/>
  <c r="M3884" i="5"/>
  <c r="M3881" i="5"/>
  <c r="M3878" i="5"/>
  <c r="M3875" i="5"/>
  <c r="M3872" i="5"/>
  <c r="M3869" i="5"/>
  <c r="M3866" i="5"/>
  <c r="M3863" i="5"/>
  <c r="M3860" i="5"/>
  <c r="M3857" i="5"/>
  <c r="M3854" i="5"/>
  <c r="M3851" i="5"/>
  <c r="M3848" i="5"/>
  <c r="M3845" i="5"/>
  <c r="M3842" i="5"/>
  <c r="M3839" i="5"/>
  <c r="M3836" i="5"/>
  <c r="M3833" i="5"/>
  <c r="M3830" i="5"/>
  <c r="M3827" i="5"/>
  <c r="M3824" i="5"/>
  <c r="M3821" i="5"/>
  <c r="M3818" i="5"/>
  <c r="M3815" i="5"/>
  <c r="M3812" i="5"/>
  <c r="M3809" i="5"/>
  <c r="M3806" i="5"/>
  <c r="M3803" i="5"/>
  <c r="M3800" i="5"/>
  <c r="M3797" i="5"/>
  <c r="M3794" i="5"/>
  <c r="M3791" i="5"/>
  <c r="M3788" i="5"/>
  <c r="M3785" i="5"/>
  <c r="M3782" i="5"/>
  <c r="M3779" i="5"/>
  <c r="M3776" i="5"/>
  <c r="M3773" i="5"/>
  <c r="M3770" i="5"/>
  <c r="M3767" i="5"/>
  <c r="M3764" i="5"/>
  <c r="M3761" i="5"/>
  <c r="M3758" i="5"/>
  <c r="M3755" i="5"/>
  <c r="M3752" i="5"/>
  <c r="M3749" i="5"/>
  <c r="M3746" i="5"/>
  <c r="M3743" i="5"/>
  <c r="M3740" i="5"/>
  <c r="M3737" i="5"/>
  <c r="M3734" i="5"/>
  <c r="M3731" i="5"/>
  <c r="M3728" i="5"/>
  <c r="M3725" i="5"/>
  <c r="M3722" i="5"/>
  <c r="M3719" i="5"/>
  <c r="M3716" i="5"/>
  <c r="M3713" i="5"/>
  <c r="M3710" i="5"/>
  <c r="M3707" i="5"/>
  <c r="M3704" i="5"/>
  <c r="M3701" i="5"/>
  <c r="M3698" i="5"/>
  <c r="M3695" i="5"/>
  <c r="M3692" i="5"/>
  <c r="M3689" i="5"/>
  <c r="M3686" i="5"/>
  <c r="M3683" i="5"/>
  <c r="M3680" i="5"/>
  <c r="M3677" i="5"/>
  <c r="M3674" i="5"/>
  <c r="M3671" i="5"/>
  <c r="M3668" i="5"/>
  <c r="M3665" i="5"/>
  <c r="M3662" i="5"/>
  <c r="M3659" i="5"/>
  <c r="M3656" i="5"/>
  <c r="M3653" i="5"/>
  <c r="M3650" i="5"/>
  <c r="M3647" i="5"/>
  <c r="M3644" i="5"/>
  <c r="M3641" i="5"/>
  <c r="M3638" i="5"/>
  <c r="M3635" i="5"/>
  <c r="M3632" i="5"/>
  <c r="M3629" i="5"/>
  <c r="M3626" i="5"/>
  <c r="M3623" i="5"/>
  <c r="M3620" i="5"/>
  <c r="M3617" i="5"/>
  <c r="M3614" i="5"/>
  <c r="M3611" i="5"/>
  <c r="M3608" i="5"/>
  <c r="M3605" i="5"/>
  <c r="M3602" i="5"/>
  <c r="M3599" i="5"/>
  <c r="M3596" i="5"/>
  <c r="M3593" i="5"/>
  <c r="M3590" i="5"/>
  <c r="M3587" i="5"/>
  <c r="M3584" i="5"/>
  <c r="M3581" i="5"/>
  <c r="M3578" i="5"/>
  <c r="M3575" i="5"/>
  <c r="M3572" i="5"/>
  <c r="M3569" i="5"/>
  <c r="M3566" i="5"/>
  <c r="M3563" i="5"/>
  <c r="M3560" i="5"/>
  <c r="M3557" i="5"/>
  <c r="M3554" i="5"/>
  <c r="M3551" i="5"/>
  <c r="M3548" i="5"/>
  <c r="K3574" i="5"/>
  <c r="K3565" i="5"/>
  <c r="K3556" i="5"/>
  <c r="K3547" i="5"/>
  <c r="M3518" i="5"/>
  <c r="L3511" i="5"/>
  <c r="L3505" i="5"/>
  <c r="M3500" i="5"/>
  <c r="L3495" i="5"/>
  <c r="K3490" i="5"/>
  <c r="L3480" i="5"/>
  <c r="M3432" i="5"/>
  <c r="L3429" i="5"/>
  <c r="L3426" i="5"/>
  <c r="L3423" i="5"/>
  <c r="L3420" i="5"/>
  <c r="L3417" i="5"/>
  <c r="L3414" i="5"/>
  <c r="L3411" i="5"/>
  <c r="L3408" i="5"/>
  <c r="L3405" i="5"/>
  <c r="L3402" i="5"/>
  <c r="L3399" i="5"/>
  <c r="L3396" i="5"/>
  <c r="L3393" i="5"/>
  <c r="L3390" i="5"/>
  <c r="L3387" i="5"/>
  <c r="L3384" i="5"/>
  <c r="L3381" i="5"/>
  <c r="L3378" i="5"/>
  <c r="L3375" i="5"/>
  <c r="L3372" i="5"/>
  <c r="L3369" i="5"/>
  <c r="L3366" i="5"/>
  <c r="L3363" i="5"/>
  <c r="L3360" i="5"/>
  <c r="L3357" i="5"/>
  <c r="L3354" i="5"/>
  <c r="L3351" i="5"/>
  <c r="L3348" i="5"/>
  <c r="L3345" i="5"/>
  <c r="L3342" i="5"/>
  <c r="L3339" i="5"/>
  <c r="L3336" i="5"/>
  <c r="L3333" i="5"/>
  <c r="L3330" i="5"/>
  <c r="L3327" i="5"/>
  <c r="L3324" i="5"/>
  <c r="L3321" i="5"/>
  <c r="L3318" i="5"/>
  <c r="L3315" i="5"/>
  <c r="L3312" i="5"/>
  <c r="L3309" i="5"/>
  <c r="L3306" i="5"/>
  <c r="L3303" i="5"/>
  <c r="L3300" i="5"/>
  <c r="L3297" i="5"/>
  <c r="L3294" i="5"/>
  <c r="L3291" i="5"/>
  <c r="L3288" i="5"/>
  <c r="L3285" i="5"/>
  <c r="L3282" i="5"/>
  <c r="L3279" i="5"/>
  <c r="L3276" i="5"/>
  <c r="L3273" i="5"/>
  <c r="L3270" i="5"/>
  <c r="L3267" i="5"/>
  <c r="L3264" i="5"/>
  <c r="L3261" i="5"/>
  <c r="L3258" i="5"/>
  <c r="L3255" i="5"/>
  <c r="L3252" i="5"/>
  <c r="L3249" i="5"/>
  <c r="L3246" i="5"/>
  <c r="L3243" i="5"/>
  <c r="L3240" i="5"/>
  <c r="L3237" i="5"/>
  <c r="L3234" i="5"/>
  <c r="L3231" i="5"/>
  <c r="L3228" i="5"/>
  <c r="L3225" i="5"/>
  <c r="L3222" i="5"/>
  <c r="L3219" i="5"/>
  <c r="L3216" i="5"/>
  <c r="L3213" i="5"/>
  <c r="L3210" i="5"/>
  <c r="L3207" i="5"/>
  <c r="L3204" i="5"/>
  <c r="L3201" i="5"/>
  <c r="L3198" i="5"/>
  <c r="L3195" i="5"/>
  <c r="L3192" i="5"/>
  <c r="L3189" i="5"/>
  <c r="L3186" i="5"/>
  <c r="L3183" i="5"/>
  <c r="L3180" i="5"/>
  <c r="L3177" i="5"/>
  <c r="L3174" i="5"/>
  <c r="L3171" i="5"/>
  <c r="L3168" i="5"/>
  <c r="L3165" i="5"/>
  <c r="L3162" i="5"/>
  <c r="L3159" i="5"/>
  <c r="L3156" i="5"/>
  <c r="L3153" i="5"/>
  <c r="L3150" i="5"/>
  <c r="L3147" i="5"/>
  <c r="L3144" i="5"/>
  <c r="L3141" i="5"/>
  <c r="L3138" i="5"/>
  <c r="L3135" i="5"/>
  <c r="L3132" i="5"/>
  <c r="L3129" i="5"/>
  <c r="L3126" i="5"/>
  <c r="L3123" i="5"/>
  <c r="L3120" i="5"/>
  <c r="L3117" i="5"/>
  <c r="L3114" i="5"/>
  <c r="L3111" i="5"/>
  <c r="L3108" i="5"/>
  <c r="L3105" i="5"/>
  <c r="L3102" i="5"/>
  <c r="L3099" i="5"/>
  <c r="L3096" i="5"/>
  <c r="L3093" i="5"/>
  <c r="L3090" i="5"/>
  <c r="L3087" i="5"/>
  <c r="L3084" i="5"/>
  <c r="L3081" i="5"/>
  <c r="L3078" i="5"/>
  <c r="L3075" i="5"/>
  <c r="L3072" i="5"/>
  <c r="L3069" i="5"/>
  <c r="L3066" i="5"/>
  <c r="L3063" i="5"/>
  <c r="L3060" i="5"/>
  <c r="L3057" i="5"/>
  <c r="L3054" i="5"/>
  <c r="L3051" i="5"/>
  <c r="L3048" i="5"/>
  <c r="L3045" i="5"/>
  <c r="L3042" i="5"/>
  <c r="L3039" i="5"/>
  <c r="L3036" i="5"/>
  <c r="L3033" i="5"/>
  <c r="L3030" i="5"/>
  <c r="L3027" i="5"/>
  <c r="L3024" i="5"/>
  <c r="L3021" i="5"/>
  <c r="L3018" i="5"/>
  <c r="L3015" i="5"/>
  <c r="L3012" i="5"/>
  <c r="L3009" i="5"/>
  <c r="L3006" i="5"/>
  <c r="L3003" i="5"/>
  <c r="L3000" i="5"/>
  <c r="L2997" i="5"/>
  <c r="L2994" i="5"/>
  <c r="L2991" i="5"/>
  <c r="L2988" i="5"/>
  <c r="L2985" i="5"/>
  <c r="L2982" i="5"/>
  <c r="L2979" i="5"/>
  <c r="L2976" i="5"/>
  <c r="L2973" i="5"/>
  <c r="L2970" i="5"/>
  <c r="L2967" i="5"/>
  <c r="L2964" i="5"/>
  <c r="L2961" i="5"/>
  <c r="L2958" i="5"/>
  <c r="L2955" i="5"/>
  <c r="L2952" i="5"/>
  <c r="L2949" i="5"/>
  <c r="L2946" i="5"/>
  <c r="L2943" i="5"/>
  <c r="L2940" i="5"/>
  <c r="L2937" i="5"/>
  <c r="L2934" i="5"/>
  <c r="L2931" i="5"/>
  <c r="L2928" i="5"/>
  <c r="L2925" i="5"/>
  <c r="L2922" i="5"/>
  <c r="L2919" i="5"/>
  <c r="L2916" i="5"/>
  <c r="L2913" i="5"/>
  <c r="L2910" i="5"/>
  <c r="L2907" i="5"/>
  <c r="M3539" i="5"/>
  <c r="K3532" i="5"/>
  <c r="K3511" i="5"/>
  <c r="K3505" i="5"/>
  <c r="L3484" i="5"/>
  <c r="L3475" i="5"/>
  <c r="M3471" i="5"/>
  <c r="M3467" i="5"/>
  <c r="L3463" i="5"/>
  <c r="M3459" i="5"/>
  <c r="M3455" i="5"/>
  <c r="L3451" i="5"/>
  <c r="M3447" i="5"/>
  <c r="M3443" i="5"/>
  <c r="L3439" i="5"/>
  <c r="M3435" i="5"/>
  <c r="L3432" i="5"/>
  <c r="K3429" i="5"/>
  <c r="K3426" i="5"/>
  <c r="K3423" i="5"/>
  <c r="K3420" i="5"/>
  <c r="K3417" i="5"/>
  <c r="K3414" i="5"/>
  <c r="K3411" i="5"/>
  <c r="K3408" i="5"/>
  <c r="K3405" i="5"/>
  <c r="K3402" i="5"/>
  <c r="K3399" i="5"/>
  <c r="K3396" i="5"/>
  <c r="K3393" i="5"/>
  <c r="K3390" i="5"/>
  <c r="K3387" i="5"/>
  <c r="K3384" i="5"/>
  <c r="K3381" i="5"/>
  <c r="K3378" i="5"/>
  <c r="K3375" i="5"/>
  <c r="K3372" i="5"/>
  <c r="K3369" i="5"/>
  <c r="K3366" i="5"/>
  <c r="K3363" i="5"/>
  <c r="K3360" i="5"/>
  <c r="K3357" i="5"/>
  <c r="K3354" i="5"/>
  <c r="K3351" i="5"/>
  <c r="K3348" i="5"/>
  <c r="K3345" i="5"/>
  <c r="K3342" i="5"/>
  <c r="K3339" i="5"/>
  <c r="K3336" i="5"/>
  <c r="K3333" i="5"/>
  <c r="K3330" i="5"/>
  <c r="K3327" i="5"/>
  <c r="K3324" i="5"/>
  <c r="K3321" i="5"/>
  <c r="K3318" i="5"/>
  <c r="K3315" i="5"/>
  <c r="K3312" i="5"/>
  <c r="K3309" i="5"/>
  <c r="K3306" i="5"/>
  <c r="K3303" i="5"/>
  <c r="K3300" i="5"/>
  <c r="K3297" i="5"/>
  <c r="K3294" i="5"/>
  <c r="K3291" i="5"/>
  <c r="K3288" i="5"/>
  <c r="K3285" i="5"/>
  <c r="K3282" i="5"/>
  <c r="K3279" i="5"/>
  <c r="K3276" i="5"/>
  <c r="K3273" i="5"/>
  <c r="K3270" i="5"/>
  <c r="K3267" i="5"/>
  <c r="K3264" i="5"/>
  <c r="K3261" i="5"/>
  <c r="K3258" i="5"/>
  <c r="K3255" i="5"/>
  <c r="K3252" i="5"/>
  <c r="K3249" i="5"/>
  <c r="K3246" i="5"/>
  <c r="K3243" i="5"/>
  <c r="K3240" i="5"/>
  <c r="K3237" i="5"/>
  <c r="K3234" i="5"/>
  <c r="K3231" i="5"/>
  <c r="K3228" i="5"/>
  <c r="K3225" i="5"/>
  <c r="K3222" i="5"/>
  <c r="K3219" i="5"/>
  <c r="K3216" i="5"/>
  <c r="K3213" i="5"/>
  <c r="K3210" i="5"/>
  <c r="K3207" i="5"/>
  <c r="K3204" i="5"/>
  <c r="K3201" i="5"/>
  <c r="K3198" i="5"/>
  <c r="K3195" i="5"/>
  <c r="K3192" i="5"/>
  <c r="K3189" i="5"/>
  <c r="K3186" i="5"/>
  <c r="K3183" i="5"/>
  <c r="K3180" i="5"/>
  <c r="K3177" i="5"/>
  <c r="K3174" i="5"/>
  <c r="K3171" i="5"/>
  <c r="K3168" i="5"/>
  <c r="K3165" i="5"/>
  <c r="K3162" i="5"/>
  <c r="K3159" i="5"/>
  <c r="K3156" i="5"/>
  <c r="K3153" i="5"/>
  <c r="K3150" i="5"/>
  <c r="K3147" i="5"/>
  <c r="K3144" i="5"/>
  <c r="K3141" i="5"/>
  <c r="K3138" i="5"/>
  <c r="K3135" i="5"/>
  <c r="K3132" i="5"/>
  <c r="K3129" i="5"/>
  <c r="K3126" i="5"/>
  <c r="K3123" i="5"/>
  <c r="K3120" i="5"/>
  <c r="K3117" i="5"/>
  <c r="K3114" i="5"/>
  <c r="K3111" i="5"/>
  <c r="K3108" i="5"/>
  <c r="K3105" i="5"/>
  <c r="K3102" i="5"/>
  <c r="K3099" i="5"/>
  <c r="K3096" i="5"/>
  <c r="K3093" i="5"/>
  <c r="K3090" i="5"/>
  <c r="K3087" i="5"/>
  <c r="K3084" i="5"/>
  <c r="K3081" i="5"/>
  <c r="K3078" i="5"/>
  <c r="K3075" i="5"/>
  <c r="K3072" i="5"/>
  <c r="K3069" i="5"/>
  <c r="K3066" i="5"/>
  <c r="K3063" i="5"/>
  <c r="K3060" i="5"/>
  <c r="K3057" i="5"/>
  <c r="K3054" i="5"/>
  <c r="K3051" i="5"/>
  <c r="K3048" i="5"/>
  <c r="K3045" i="5"/>
  <c r="K3042" i="5"/>
  <c r="K3039" i="5"/>
  <c r="K3036" i="5"/>
  <c r="K3033" i="5"/>
  <c r="K3030" i="5"/>
  <c r="K3027" i="5"/>
  <c r="K3024" i="5"/>
  <c r="K3021" i="5"/>
  <c r="K3018" i="5"/>
  <c r="K3015" i="5"/>
  <c r="K3012" i="5"/>
  <c r="K3009" i="5"/>
  <c r="K3006" i="5"/>
  <c r="K3003" i="5"/>
  <c r="K3000" i="5"/>
  <c r="K2997" i="5"/>
  <c r="K2994" i="5"/>
  <c r="K2991" i="5"/>
  <c r="K2988" i="5"/>
  <c r="K2985" i="5"/>
  <c r="K2982" i="5"/>
  <c r="K2979" i="5"/>
  <c r="K2976" i="5"/>
  <c r="K2973" i="5"/>
  <c r="K2970" i="5"/>
  <c r="K2967" i="5"/>
  <c r="K2964" i="5"/>
  <c r="K2961" i="5"/>
  <c r="K2958" i="5"/>
  <c r="K2955" i="5"/>
  <c r="K2952" i="5"/>
  <c r="K2949" i="5"/>
  <c r="K2946" i="5"/>
  <c r="K2943" i="5"/>
  <c r="K2940" i="5"/>
  <c r="K2937" i="5"/>
  <c r="K2934" i="5"/>
  <c r="K2931" i="5"/>
  <c r="K2928" i="5"/>
  <c r="K2925" i="5"/>
  <c r="K2922" i="5"/>
  <c r="K2919" i="5"/>
  <c r="K2916" i="5"/>
  <c r="K2913" i="5"/>
  <c r="K2910" i="5"/>
  <c r="K2907" i="5"/>
  <c r="K2904" i="5"/>
  <c r="K2901" i="5"/>
  <c r="K2898" i="5"/>
  <c r="K2895" i="5"/>
  <c r="M3524" i="5"/>
  <c r="K3517" i="5"/>
  <c r="L3499" i="5"/>
  <c r="M3494" i="5"/>
  <c r="L3489" i="5"/>
  <c r="K3484" i="5"/>
  <c r="M3479" i="5"/>
  <c r="K3475" i="5"/>
  <c r="L3471" i="5"/>
  <c r="K3467" i="5"/>
  <c r="K3463" i="5"/>
  <c r="L3459" i="5"/>
  <c r="K3455" i="5"/>
  <c r="K3451" i="5"/>
  <c r="L3447" i="5"/>
  <c r="K3443" i="5"/>
  <c r="K3439" i="5"/>
  <c r="L3435" i="5"/>
  <c r="K3432" i="5"/>
  <c r="M3545" i="5"/>
  <c r="K3538" i="5"/>
  <c r="L3504" i="5"/>
  <c r="K3499" i="5"/>
  <c r="K3435" i="5"/>
  <c r="M3428" i="5"/>
  <c r="M3425" i="5"/>
  <c r="M3422" i="5"/>
  <c r="M3419" i="5"/>
  <c r="M3416" i="5"/>
  <c r="M3413" i="5"/>
  <c r="M3410" i="5"/>
  <c r="M3407" i="5"/>
  <c r="M3404" i="5"/>
  <c r="M3401" i="5"/>
  <c r="M3398" i="5"/>
  <c r="M3395" i="5"/>
  <c r="M3392" i="5"/>
  <c r="M3389" i="5"/>
  <c r="M3386" i="5"/>
  <c r="M3383" i="5"/>
  <c r="M3380" i="5"/>
  <c r="M3377" i="5"/>
  <c r="M3374" i="5"/>
  <c r="M3371" i="5"/>
  <c r="M3368" i="5"/>
  <c r="M3365" i="5"/>
  <c r="M3362" i="5"/>
  <c r="M3359" i="5"/>
  <c r="M3356" i="5"/>
  <c r="M3353" i="5"/>
  <c r="M3350" i="5"/>
  <c r="M3347" i="5"/>
  <c r="M3344" i="5"/>
  <c r="M3341" i="5"/>
  <c r="M3338" i="5"/>
  <c r="M3335" i="5"/>
  <c r="M3332" i="5"/>
  <c r="M3329" i="5"/>
  <c r="M3326" i="5"/>
  <c r="M3323" i="5"/>
  <c r="M3320" i="5"/>
  <c r="M3317" i="5"/>
  <c r="M3314" i="5"/>
  <c r="M3311" i="5"/>
  <c r="M3308" i="5"/>
  <c r="M3305" i="5"/>
  <c r="M3302" i="5"/>
  <c r="M3299" i="5"/>
  <c r="M3296" i="5"/>
  <c r="M3293" i="5"/>
  <c r="M3290" i="5"/>
  <c r="M3287" i="5"/>
  <c r="M3284" i="5"/>
  <c r="M3281" i="5"/>
  <c r="M3278" i="5"/>
  <c r="M3275" i="5"/>
  <c r="M3272" i="5"/>
  <c r="M3269" i="5"/>
  <c r="M3266" i="5"/>
  <c r="M3263" i="5"/>
  <c r="M3260" i="5"/>
  <c r="M3257" i="5"/>
  <c r="M3254" i="5"/>
  <c r="M3251" i="5"/>
  <c r="M3248" i="5"/>
  <c r="M3245" i="5"/>
  <c r="M3242" i="5"/>
  <c r="M3239" i="5"/>
  <c r="M3236" i="5"/>
  <c r="M3233" i="5"/>
  <c r="M3230" i="5"/>
  <c r="M3227" i="5"/>
  <c r="M3224" i="5"/>
  <c r="M3221" i="5"/>
  <c r="M3218" i="5"/>
  <c r="M3215" i="5"/>
  <c r="M3212" i="5"/>
  <c r="M3209" i="5"/>
  <c r="M3206" i="5"/>
  <c r="M3203" i="5"/>
  <c r="M3200" i="5"/>
  <c r="M3197" i="5"/>
  <c r="M3194" i="5"/>
  <c r="M3191" i="5"/>
  <c r="M3188" i="5"/>
  <c r="M3185" i="5"/>
  <c r="M3182" i="5"/>
  <c r="M3179" i="5"/>
  <c r="M3176" i="5"/>
  <c r="M3173" i="5"/>
  <c r="M3170" i="5"/>
  <c r="M3167" i="5"/>
  <c r="M3164" i="5"/>
  <c r="M3161" i="5"/>
  <c r="M3158" i="5"/>
  <c r="M3155" i="5"/>
  <c r="M3152" i="5"/>
  <c r="M3149" i="5"/>
  <c r="M3146" i="5"/>
  <c r="M3143" i="5"/>
  <c r="M3140" i="5"/>
  <c r="M3137" i="5"/>
  <c r="M3134" i="5"/>
  <c r="M3131" i="5"/>
  <c r="M3128" i="5"/>
  <c r="M3125" i="5"/>
  <c r="M3122" i="5"/>
  <c r="M3119" i="5"/>
  <c r="M3116" i="5"/>
  <c r="M3113" i="5"/>
  <c r="M3110" i="5"/>
  <c r="M3107" i="5"/>
  <c r="M3104" i="5"/>
  <c r="M3101" i="5"/>
  <c r="M3098" i="5"/>
  <c r="M3095" i="5"/>
  <c r="M3092" i="5"/>
  <c r="M3089" i="5"/>
  <c r="M3086" i="5"/>
  <c r="M3083" i="5"/>
  <c r="M3080" i="5"/>
  <c r="M3077" i="5"/>
  <c r="M3074" i="5"/>
  <c r="M3071" i="5"/>
  <c r="M3068" i="5"/>
  <c r="M3065" i="5"/>
  <c r="M3062" i="5"/>
  <c r="M3059" i="5"/>
  <c r="M3056" i="5"/>
  <c r="M3053" i="5"/>
  <c r="M3050" i="5"/>
  <c r="M3047" i="5"/>
  <c r="M3044" i="5"/>
  <c r="M3041" i="5"/>
  <c r="M3038" i="5"/>
  <c r="M3035" i="5"/>
  <c r="M3032" i="5"/>
  <c r="M3029" i="5"/>
  <c r="M3026" i="5"/>
  <c r="M3023" i="5"/>
  <c r="M3020" i="5"/>
  <c r="M3017" i="5"/>
  <c r="M3014" i="5"/>
  <c r="M3011" i="5"/>
  <c r="M3008" i="5"/>
  <c r="M3005" i="5"/>
  <c r="M3002" i="5"/>
  <c r="M2999" i="5"/>
  <c r="M2996" i="5"/>
  <c r="M2993" i="5"/>
  <c r="M2990" i="5"/>
  <c r="M2987" i="5"/>
  <c r="M2984" i="5"/>
  <c r="M2981" i="5"/>
  <c r="M2978" i="5"/>
  <c r="M2975" i="5"/>
  <c r="M2972" i="5"/>
  <c r="M2969" i="5"/>
  <c r="M2966" i="5"/>
  <c r="M2963" i="5"/>
  <c r="M2960" i="5"/>
  <c r="M2957" i="5"/>
  <c r="M2954" i="5"/>
  <c r="M2951" i="5"/>
  <c r="M2948" i="5"/>
  <c r="M2945" i="5"/>
  <c r="M2942" i="5"/>
  <c r="M2939" i="5"/>
  <c r="M2936" i="5"/>
  <c r="M2933" i="5"/>
  <c r="M2930" i="5"/>
  <c r="M2927" i="5"/>
  <c r="M2924" i="5"/>
  <c r="M2921" i="5"/>
  <c r="M2918" i="5"/>
  <c r="M2915" i="5"/>
  <c r="M2912" i="5"/>
  <c r="M2909" i="5"/>
  <c r="M2906" i="5"/>
  <c r="M2903" i="5"/>
  <c r="M2900" i="5"/>
  <c r="M2897" i="5"/>
  <c r="M2894" i="5"/>
  <c r="M2891" i="5"/>
  <c r="M2888" i="5"/>
  <c r="M2885" i="5"/>
  <c r="M2882" i="5"/>
  <c r="M2879" i="5"/>
  <c r="M2876" i="5"/>
  <c r="M2873" i="5"/>
  <c r="M2870" i="5"/>
  <c r="M2867" i="5"/>
  <c r="M2864" i="5"/>
  <c r="M2861" i="5"/>
  <c r="M2858" i="5"/>
  <c r="M2855" i="5"/>
  <c r="M2852" i="5"/>
  <c r="M2849" i="5"/>
  <c r="M2846" i="5"/>
  <c r="M2843" i="5"/>
  <c r="M2840" i="5"/>
  <c r="M2837" i="5"/>
  <c r="M2834" i="5"/>
  <c r="M2831" i="5"/>
  <c r="M2828" i="5"/>
  <c r="K3571" i="5"/>
  <c r="K3562" i="5"/>
  <c r="K3553" i="5"/>
  <c r="M3530" i="5"/>
  <c r="K3523" i="5"/>
  <c r="M3509" i="5"/>
  <c r="L3493" i="5"/>
  <c r="M3488" i="5"/>
  <c r="L3483" i="5"/>
  <c r="L3478" i="5"/>
  <c r="M3474" i="5"/>
  <c r="M3470" i="5"/>
  <c r="L3466" i="5"/>
  <c r="M3462" i="5"/>
  <c r="M3458" i="5"/>
  <c r="L3454" i="5"/>
  <c r="M3450" i="5"/>
  <c r="M3446" i="5"/>
  <c r="L3442" i="5"/>
  <c r="M3438" i="5"/>
  <c r="M3431" i="5"/>
  <c r="L3428" i="5"/>
  <c r="L3425" i="5"/>
  <c r="L3422" i="5"/>
  <c r="L3419" i="5"/>
  <c r="L3416" i="5"/>
  <c r="L3413" i="5"/>
  <c r="L3410" i="5"/>
  <c r="L3407" i="5"/>
  <c r="L3404" i="5"/>
  <c r="L3401" i="5"/>
  <c r="L3398" i="5"/>
  <c r="L3395" i="5"/>
  <c r="L3392" i="5"/>
  <c r="L3389" i="5"/>
  <c r="L3386" i="5"/>
  <c r="L3383" i="5"/>
  <c r="L3380" i="5"/>
  <c r="L3377" i="5"/>
  <c r="L3374" i="5"/>
  <c r="L3371" i="5"/>
  <c r="L3368" i="5"/>
  <c r="L3365" i="5"/>
  <c r="L3362" i="5"/>
  <c r="L3359" i="5"/>
  <c r="L3356" i="5"/>
  <c r="L3353" i="5"/>
  <c r="L3350" i="5"/>
  <c r="L3347" i="5"/>
  <c r="L3344" i="5"/>
  <c r="L3341" i="5"/>
  <c r="L3338" i="5"/>
  <c r="L3335" i="5"/>
  <c r="L3332" i="5"/>
  <c r="L3329" i="5"/>
  <c r="L3326" i="5"/>
  <c r="L3323" i="5"/>
  <c r="L3320" i="5"/>
  <c r="L3317" i="5"/>
  <c r="L3314" i="5"/>
  <c r="L3311" i="5"/>
  <c r="L3308" i="5"/>
  <c r="L3305" i="5"/>
  <c r="L3302" i="5"/>
  <c r="L3299" i="5"/>
  <c r="L3296" i="5"/>
  <c r="L3293" i="5"/>
  <c r="L3290" i="5"/>
  <c r="L3287" i="5"/>
  <c r="L3284" i="5"/>
  <c r="L3281" i="5"/>
  <c r="L3278" i="5"/>
  <c r="L3275" i="5"/>
  <c r="L3272" i="5"/>
  <c r="L3269" i="5"/>
  <c r="L3266" i="5"/>
  <c r="L3263" i="5"/>
  <c r="L3260" i="5"/>
  <c r="L3257" i="5"/>
  <c r="L3254" i="5"/>
  <c r="L3251" i="5"/>
  <c r="L3248" i="5"/>
  <c r="L3245" i="5"/>
  <c r="L3242" i="5"/>
  <c r="L3239" i="5"/>
  <c r="L3236" i="5"/>
  <c r="L3233" i="5"/>
  <c r="L3230" i="5"/>
  <c r="L3227" i="5"/>
  <c r="L3224" i="5"/>
  <c r="L3221" i="5"/>
  <c r="L3218" i="5"/>
  <c r="L3215" i="5"/>
  <c r="L3212" i="5"/>
  <c r="L3209" i="5"/>
  <c r="L3206" i="5"/>
  <c r="L3203" i="5"/>
  <c r="L3200" i="5"/>
  <c r="L3197" i="5"/>
  <c r="L3194" i="5"/>
  <c r="L3191" i="5"/>
  <c r="L3188" i="5"/>
  <c r="L3185" i="5"/>
  <c r="L3182" i="5"/>
  <c r="L3179" i="5"/>
  <c r="L3176" i="5"/>
  <c r="L3173" i="5"/>
  <c r="L3170" i="5"/>
  <c r="L3167" i="5"/>
  <c r="L3164" i="5"/>
  <c r="L3161" i="5"/>
  <c r="L3158" i="5"/>
  <c r="L3155" i="5"/>
  <c r="L3152" i="5"/>
  <c r="L3149" i="5"/>
  <c r="L3146" i="5"/>
  <c r="L3143" i="5"/>
  <c r="L3140" i="5"/>
  <c r="L3137" i="5"/>
  <c r="L3134" i="5"/>
  <c r="L3131" i="5"/>
  <c r="L3128" i="5"/>
  <c r="L3125" i="5"/>
  <c r="L3122" i="5"/>
  <c r="L3119" i="5"/>
  <c r="L3116" i="5"/>
  <c r="L3113" i="5"/>
  <c r="L3110" i="5"/>
  <c r="L3107" i="5"/>
  <c r="L3104" i="5"/>
  <c r="L3101" i="5"/>
  <c r="L3098" i="5"/>
  <c r="L3095" i="5"/>
  <c r="L3092" i="5"/>
  <c r="L3089" i="5"/>
  <c r="L3086" i="5"/>
  <c r="L3083" i="5"/>
  <c r="L3080" i="5"/>
  <c r="L3077" i="5"/>
  <c r="L3074" i="5"/>
  <c r="L3071" i="5"/>
  <c r="L3068" i="5"/>
  <c r="L3065" i="5"/>
  <c r="L3062" i="5"/>
  <c r="L3059" i="5"/>
  <c r="L3056" i="5"/>
  <c r="L3053" i="5"/>
  <c r="L3050" i="5"/>
  <c r="L3047" i="5"/>
  <c r="L3044" i="5"/>
  <c r="L3041" i="5"/>
  <c r="L3038" i="5"/>
  <c r="L3035" i="5"/>
  <c r="L3032" i="5"/>
  <c r="L3029" i="5"/>
  <c r="L3026" i="5"/>
  <c r="L3023" i="5"/>
  <c r="L3020" i="5"/>
  <c r="L3017" i="5"/>
  <c r="L3014" i="5"/>
  <c r="L3011" i="5"/>
  <c r="L3008" i="5"/>
  <c r="L3005" i="5"/>
  <c r="L3002" i="5"/>
  <c r="L2999" i="5"/>
  <c r="L2996" i="5"/>
  <c r="L2993" i="5"/>
  <c r="L2990" i="5"/>
  <c r="L2987" i="5"/>
  <c r="L2984" i="5"/>
  <c r="K3544" i="5"/>
  <c r="M3515" i="5"/>
  <c r="M3503" i="5"/>
  <c r="L3498" i="5"/>
  <c r="K3493" i="5"/>
  <c r="K3478" i="5"/>
  <c r="L3474" i="5"/>
  <c r="K3470" i="5"/>
  <c r="K3466" i="5"/>
  <c r="L3462" i="5"/>
  <c r="K3458" i="5"/>
  <c r="K3454" i="5"/>
  <c r="L3450" i="5"/>
  <c r="K3446" i="5"/>
  <c r="K3442" i="5"/>
  <c r="L3438" i="5"/>
  <c r="M3434" i="5"/>
  <c r="K3431" i="5"/>
  <c r="K3428" i="5"/>
  <c r="K3425" i="5"/>
  <c r="K3422" i="5"/>
  <c r="K3419" i="5"/>
  <c r="K3416" i="5"/>
  <c r="K3413" i="5"/>
  <c r="K3410" i="5"/>
  <c r="K3407" i="5"/>
  <c r="K3404" i="5"/>
  <c r="K3401" i="5"/>
  <c r="K3398" i="5"/>
  <c r="K3395" i="5"/>
  <c r="K3392" i="5"/>
  <c r="K3389" i="5"/>
  <c r="K3386" i="5"/>
  <c r="K3383" i="5"/>
  <c r="K3380" i="5"/>
  <c r="K3377" i="5"/>
  <c r="K3374" i="5"/>
  <c r="K3371" i="5"/>
  <c r="K3368" i="5"/>
  <c r="K3365" i="5"/>
  <c r="K3362" i="5"/>
  <c r="K3359" i="5"/>
  <c r="K3356" i="5"/>
  <c r="K3353" i="5"/>
  <c r="K3350" i="5"/>
  <c r="K3347" i="5"/>
  <c r="K3344" i="5"/>
  <c r="K3341" i="5"/>
  <c r="K3338" i="5"/>
  <c r="K3335" i="5"/>
  <c r="K3332" i="5"/>
  <c r="K3329" i="5"/>
  <c r="K3326" i="5"/>
  <c r="K3323" i="5"/>
  <c r="K3320" i="5"/>
  <c r="K3317" i="5"/>
  <c r="K3314" i="5"/>
  <c r="K3311" i="5"/>
  <c r="K3308" i="5"/>
  <c r="K3305" i="5"/>
  <c r="K3302" i="5"/>
  <c r="K3299" i="5"/>
  <c r="K3296" i="5"/>
  <c r="K3293" i="5"/>
  <c r="K3290" i="5"/>
  <c r="K3287" i="5"/>
  <c r="K3284" i="5"/>
  <c r="K3281" i="5"/>
  <c r="K3278" i="5"/>
  <c r="K3275" i="5"/>
  <c r="K3272" i="5"/>
  <c r="K3269" i="5"/>
  <c r="K3266" i="5"/>
  <c r="K3263" i="5"/>
  <c r="K3260" i="5"/>
  <c r="K3257" i="5"/>
  <c r="K3254" i="5"/>
  <c r="K3251" i="5"/>
  <c r="K3248" i="5"/>
  <c r="K3245" i="5"/>
  <c r="K3242" i="5"/>
  <c r="K3239" i="5"/>
  <c r="K3236" i="5"/>
  <c r="K3233" i="5"/>
  <c r="K3230" i="5"/>
  <c r="K3227" i="5"/>
  <c r="K3224" i="5"/>
  <c r="K3221" i="5"/>
  <c r="K3218" i="5"/>
  <c r="K3215" i="5"/>
  <c r="K3212" i="5"/>
  <c r="K3209" i="5"/>
  <c r="K3206" i="5"/>
  <c r="K3203" i="5"/>
  <c r="K3200" i="5"/>
  <c r="K3197" i="5"/>
  <c r="K3194" i="5"/>
  <c r="K3191" i="5"/>
  <c r="K3188" i="5"/>
  <c r="K3185" i="5"/>
  <c r="K3182" i="5"/>
  <c r="K3179" i="5"/>
  <c r="K3176" i="5"/>
  <c r="K3173" i="5"/>
  <c r="K3170" i="5"/>
  <c r="K3167" i="5"/>
  <c r="K3164" i="5"/>
  <c r="K3161" i="5"/>
  <c r="K3158" i="5"/>
  <c r="K3155" i="5"/>
  <c r="K3152" i="5"/>
  <c r="K3149" i="5"/>
  <c r="K3146" i="5"/>
  <c r="K3143" i="5"/>
  <c r="K3140" i="5"/>
  <c r="K3137" i="5"/>
  <c r="K3134" i="5"/>
  <c r="K3131" i="5"/>
  <c r="K3128" i="5"/>
  <c r="K3125" i="5"/>
  <c r="K3122" i="5"/>
  <c r="K3119" i="5"/>
  <c r="K3116" i="5"/>
  <c r="K3113" i="5"/>
  <c r="K3110" i="5"/>
  <c r="K3107" i="5"/>
  <c r="K3104" i="5"/>
  <c r="K3101" i="5"/>
  <c r="K3098" i="5"/>
  <c r="K3095" i="5"/>
  <c r="K3092" i="5"/>
  <c r="K3089" i="5"/>
  <c r="K3086" i="5"/>
  <c r="K3083" i="5"/>
  <c r="K3080" i="5"/>
  <c r="K3077" i="5"/>
  <c r="K3074" i="5"/>
  <c r="K3071" i="5"/>
  <c r="K3068" i="5"/>
  <c r="K3065" i="5"/>
  <c r="K3062" i="5"/>
  <c r="K3059" i="5"/>
  <c r="K3056" i="5"/>
  <c r="K3053" i="5"/>
  <c r="K3050" i="5"/>
  <c r="K3047" i="5"/>
  <c r="K3044" i="5"/>
  <c r="K3041" i="5"/>
  <c r="K3038" i="5"/>
  <c r="K3035" i="5"/>
  <c r="K3032" i="5"/>
  <c r="K3029" i="5"/>
  <c r="K3026" i="5"/>
  <c r="K3023" i="5"/>
  <c r="M3536" i="5"/>
  <c r="K3529" i="5"/>
  <c r="L3508" i="5"/>
  <c r="L3487" i="5"/>
  <c r="M3482" i="5"/>
  <c r="K3434" i="5"/>
  <c r="M3521" i="5"/>
  <c r="K3514" i="5"/>
  <c r="K3508" i="5"/>
  <c r="L3502" i="5"/>
  <c r="M3497" i="5"/>
  <c r="L3492" i="5"/>
  <c r="K3487" i="5"/>
  <c r="M3477" i="5"/>
  <c r="M3473" i="5"/>
  <c r="L3469" i="5"/>
  <c r="M3465" i="5"/>
  <c r="M3461" i="5"/>
  <c r="L3457" i="5"/>
  <c r="M3453" i="5"/>
  <c r="M3449" i="5"/>
  <c r="L3445" i="5"/>
  <c r="M3441" i="5"/>
  <c r="M3437" i="5"/>
  <c r="M3430" i="5"/>
  <c r="M3427" i="5"/>
  <c r="M3424" i="5"/>
  <c r="M3421" i="5"/>
  <c r="M3418" i="5"/>
  <c r="M3415" i="5"/>
  <c r="M3412" i="5"/>
  <c r="M3409" i="5"/>
  <c r="M3406" i="5"/>
  <c r="M3403" i="5"/>
  <c r="M3400" i="5"/>
  <c r="M3397" i="5"/>
  <c r="M3394" i="5"/>
  <c r="M3391" i="5"/>
  <c r="M3388" i="5"/>
  <c r="M3385" i="5"/>
  <c r="M3382" i="5"/>
  <c r="M3379" i="5"/>
  <c r="M3376" i="5"/>
  <c r="M3373" i="5"/>
  <c r="M3370" i="5"/>
  <c r="M3367" i="5"/>
  <c r="M3364" i="5"/>
  <c r="M3361" i="5"/>
  <c r="M3358" i="5"/>
  <c r="M3355" i="5"/>
  <c r="M3352" i="5"/>
  <c r="M3349" i="5"/>
  <c r="M3346" i="5"/>
  <c r="M3343" i="5"/>
  <c r="M3340" i="5"/>
  <c r="M3337" i="5"/>
  <c r="M3334" i="5"/>
  <c r="M3331" i="5"/>
  <c r="M3328" i="5"/>
  <c r="M3325" i="5"/>
  <c r="M3322" i="5"/>
  <c r="M3319" i="5"/>
  <c r="M3316" i="5"/>
  <c r="M3313" i="5"/>
  <c r="M3310" i="5"/>
  <c r="M3307" i="5"/>
  <c r="M3304" i="5"/>
  <c r="M3301" i="5"/>
  <c r="M3298" i="5"/>
  <c r="M3295" i="5"/>
  <c r="M3292" i="5"/>
  <c r="M3289" i="5"/>
  <c r="M3286" i="5"/>
  <c r="M3283" i="5"/>
  <c r="M3280" i="5"/>
  <c r="M3277" i="5"/>
  <c r="M3274" i="5"/>
  <c r="M3271" i="5"/>
  <c r="M3268" i="5"/>
  <c r="M3265" i="5"/>
  <c r="M3262" i="5"/>
  <c r="M3259" i="5"/>
  <c r="M3256" i="5"/>
  <c r="M3253" i="5"/>
  <c r="M3250" i="5"/>
  <c r="M3247" i="5"/>
  <c r="M3244" i="5"/>
  <c r="M3241" i="5"/>
  <c r="M3238" i="5"/>
  <c r="M3235" i="5"/>
  <c r="M3232" i="5"/>
  <c r="M3229" i="5"/>
  <c r="M3226" i="5"/>
  <c r="M3223" i="5"/>
  <c r="M3220" i="5"/>
  <c r="M3217" i="5"/>
  <c r="M3214" i="5"/>
  <c r="M3211" i="5"/>
  <c r="M3208" i="5"/>
  <c r="M3205" i="5"/>
  <c r="M3202" i="5"/>
  <c r="M3199" i="5"/>
  <c r="M3196" i="5"/>
  <c r="M3193" i="5"/>
  <c r="M3190" i="5"/>
  <c r="M3187" i="5"/>
  <c r="M3184" i="5"/>
  <c r="M3181" i="5"/>
  <c r="M3178" i="5"/>
  <c r="M3175" i="5"/>
  <c r="M3172" i="5"/>
  <c r="M3169" i="5"/>
  <c r="M3166" i="5"/>
  <c r="M3163" i="5"/>
  <c r="M3160" i="5"/>
  <c r="M3157" i="5"/>
  <c r="M3154" i="5"/>
  <c r="M3151" i="5"/>
  <c r="M3148" i="5"/>
  <c r="M3145" i="5"/>
  <c r="M3142" i="5"/>
  <c r="M3139" i="5"/>
  <c r="M3136" i="5"/>
  <c r="M3133" i="5"/>
  <c r="M3130" i="5"/>
  <c r="M3127" i="5"/>
  <c r="M3124" i="5"/>
  <c r="M3121" i="5"/>
  <c r="M3118" i="5"/>
  <c r="M3115" i="5"/>
  <c r="M3112" i="5"/>
  <c r="M3109" i="5"/>
  <c r="M3106" i="5"/>
  <c r="M3103" i="5"/>
  <c r="M3100" i="5"/>
  <c r="M3097" i="5"/>
  <c r="M3094" i="5"/>
  <c r="M3091" i="5"/>
  <c r="M3088" i="5"/>
  <c r="M3085" i="5"/>
  <c r="M3082" i="5"/>
  <c r="M3079" i="5"/>
  <c r="M3076" i="5"/>
  <c r="M3073" i="5"/>
  <c r="M3070" i="5"/>
  <c r="M3067" i="5"/>
  <c r="M3064" i="5"/>
  <c r="M3061" i="5"/>
  <c r="M3058" i="5"/>
  <c r="M3055" i="5"/>
  <c r="M3052" i="5"/>
  <c r="M3049" i="5"/>
  <c r="M3046" i="5"/>
  <c r="M3043" i="5"/>
  <c r="M3040" i="5"/>
  <c r="M3037" i="5"/>
  <c r="M3034" i="5"/>
  <c r="M3031" i="5"/>
  <c r="M3028" i="5"/>
  <c r="M3025" i="5"/>
  <c r="M3022" i="5"/>
  <c r="M3019" i="5"/>
  <c r="M3016" i="5"/>
  <c r="M3013" i="5"/>
  <c r="M3010" i="5"/>
  <c r="M3007" i="5"/>
  <c r="M3004" i="5"/>
  <c r="M3001" i="5"/>
  <c r="M2998" i="5"/>
  <c r="M2995" i="5"/>
  <c r="M2992" i="5"/>
  <c r="M2989" i="5"/>
  <c r="M2986" i="5"/>
  <c r="M2983" i="5"/>
  <c r="M2980" i="5"/>
  <c r="K3568" i="5"/>
  <c r="K3559" i="5"/>
  <c r="K3550" i="5"/>
  <c r="M3542" i="5"/>
  <c r="K3535" i="5"/>
  <c r="K3502" i="5"/>
  <c r="L3481" i="5"/>
  <c r="L3477" i="5"/>
  <c r="K3473" i="5"/>
  <c r="K3469" i="5"/>
  <c r="L3465" i="5"/>
  <c r="K3461" i="5"/>
  <c r="K3457" i="5"/>
  <c r="L3453" i="5"/>
  <c r="K3449" i="5"/>
  <c r="K3445" i="5"/>
  <c r="L3441" i="5"/>
  <c r="K3437" i="5"/>
  <c r="M3433" i="5"/>
  <c r="L3430" i="5"/>
  <c r="L3427" i="5"/>
  <c r="L3424" i="5"/>
  <c r="L3421" i="5"/>
  <c r="L3418" i="5"/>
  <c r="L3415" i="5"/>
  <c r="L3412" i="5"/>
  <c r="L3409" i="5"/>
  <c r="L3406" i="5"/>
  <c r="L3403" i="5"/>
  <c r="L3400" i="5"/>
  <c r="L3397" i="5"/>
  <c r="L3394" i="5"/>
  <c r="L3391" i="5"/>
  <c r="L3388" i="5"/>
  <c r="L3385" i="5"/>
  <c r="L3382" i="5"/>
  <c r="L3379" i="5"/>
  <c r="L3376" i="5"/>
  <c r="L3373" i="5"/>
  <c r="L3370" i="5"/>
  <c r="L3367" i="5"/>
  <c r="L3364" i="5"/>
  <c r="L3361" i="5"/>
  <c r="L3358" i="5"/>
  <c r="L3355" i="5"/>
  <c r="L3352" i="5"/>
  <c r="L3349" i="5"/>
  <c r="L3346" i="5"/>
  <c r="L3343" i="5"/>
  <c r="L3340" i="5"/>
  <c r="L3337" i="5"/>
  <c r="L3334" i="5"/>
  <c r="L3331" i="5"/>
  <c r="L3328" i="5"/>
  <c r="L3325" i="5"/>
  <c r="L3322" i="5"/>
  <c r="L3319" i="5"/>
  <c r="L3316" i="5"/>
  <c r="L3313" i="5"/>
  <c r="L3310" i="5"/>
  <c r="L3307" i="5"/>
  <c r="L3304" i="5"/>
  <c r="L3301" i="5"/>
  <c r="L3298" i="5"/>
  <c r="L3295" i="5"/>
  <c r="L3292" i="5"/>
  <c r="L3289" i="5"/>
  <c r="L3286" i="5"/>
  <c r="L3283" i="5"/>
  <c r="L3280" i="5"/>
  <c r="L3277" i="5"/>
  <c r="L3274" i="5"/>
  <c r="L3271" i="5"/>
  <c r="L3268" i="5"/>
  <c r="L3265" i="5"/>
  <c r="L3262" i="5"/>
  <c r="L3259" i="5"/>
  <c r="L3256" i="5"/>
  <c r="L3253" i="5"/>
  <c r="L3250" i="5"/>
  <c r="L3247" i="5"/>
  <c r="L3244" i="5"/>
  <c r="L3241" i="5"/>
  <c r="L3238" i="5"/>
  <c r="L3235" i="5"/>
  <c r="L3232" i="5"/>
  <c r="L3229" i="5"/>
  <c r="L3226" i="5"/>
  <c r="L3223" i="5"/>
  <c r="L3220" i="5"/>
  <c r="L3217" i="5"/>
  <c r="L3214" i="5"/>
  <c r="L3211" i="5"/>
  <c r="L3208" i="5"/>
  <c r="L3205" i="5"/>
  <c r="L3202" i="5"/>
  <c r="L3199" i="5"/>
  <c r="L3196" i="5"/>
  <c r="L3193" i="5"/>
  <c r="L3190" i="5"/>
  <c r="L3187" i="5"/>
  <c r="L3184" i="5"/>
  <c r="L3181" i="5"/>
  <c r="L3178" i="5"/>
  <c r="L3175" i="5"/>
  <c r="L3172" i="5"/>
  <c r="L3169" i="5"/>
  <c r="L3166" i="5"/>
  <c r="L3163" i="5"/>
  <c r="L3160" i="5"/>
  <c r="L3157" i="5"/>
  <c r="L3154" i="5"/>
  <c r="L3151" i="5"/>
  <c r="L3148" i="5"/>
  <c r="L3145" i="5"/>
  <c r="L3142" i="5"/>
  <c r="L3139" i="5"/>
  <c r="L3136" i="5"/>
  <c r="L3133" i="5"/>
  <c r="L3130" i="5"/>
  <c r="L3127" i="5"/>
  <c r="L3124" i="5"/>
  <c r="L3121" i="5"/>
  <c r="L3118" i="5"/>
  <c r="L3115" i="5"/>
  <c r="L3112" i="5"/>
  <c r="L3109" i="5"/>
  <c r="L3106" i="5"/>
  <c r="L3103" i="5"/>
  <c r="L3100" i="5"/>
  <c r="L3097" i="5"/>
  <c r="L3094" i="5"/>
  <c r="L3091" i="5"/>
  <c r="L3088" i="5"/>
  <c r="L3085" i="5"/>
  <c r="L3082" i="5"/>
  <c r="L3079" i="5"/>
  <c r="L3076" i="5"/>
  <c r="L3073" i="5"/>
  <c r="L3070" i="5"/>
  <c r="L3067" i="5"/>
  <c r="L3064" i="5"/>
  <c r="L3061" i="5"/>
  <c r="L3058" i="5"/>
  <c r="L3055" i="5"/>
  <c r="L3052" i="5"/>
  <c r="L3049" i="5"/>
  <c r="L3046" i="5"/>
  <c r="L3043" i="5"/>
  <c r="L3040" i="5"/>
  <c r="L3037" i="5"/>
  <c r="L3034" i="5"/>
  <c r="L3031" i="5"/>
  <c r="L3028" i="5"/>
  <c r="L3025" i="5"/>
  <c r="L3022" i="5"/>
  <c r="L3019" i="5"/>
  <c r="L3016" i="5"/>
  <c r="L3013" i="5"/>
  <c r="L3010" i="5"/>
  <c r="L3007" i="5"/>
  <c r="L3004" i="5"/>
  <c r="L3001" i="5"/>
  <c r="L2998" i="5"/>
  <c r="L2995" i="5"/>
  <c r="L2992" i="5"/>
  <c r="L2989" i="5"/>
  <c r="L2986" i="5"/>
  <c r="L2983" i="5"/>
  <c r="L2980" i="5"/>
  <c r="L2977" i="5"/>
  <c r="L2974" i="5"/>
  <c r="L2971" i="5"/>
  <c r="L2968" i="5"/>
  <c r="L2965" i="5"/>
  <c r="L2962" i="5"/>
  <c r="L2959" i="5"/>
  <c r="L2956" i="5"/>
  <c r="L2953" i="5"/>
  <c r="L2950" i="5"/>
  <c r="L2947" i="5"/>
  <c r="M3527" i="5"/>
  <c r="K3520" i="5"/>
  <c r="L3496" i="5"/>
  <c r="M3491" i="5"/>
  <c r="L3486" i="5"/>
  <c r="K3481" i="5"/>
  <c r="L3433" i="5"/>
  <c r="K3430" i="5"/>
  <c r="K3427" i="5"/>
  <c r="K3424" i="5"/>
  <c r="K3421" i="5"/>
  <c r="K3418" i="5"/>
  <c r="K3415" i="5"/>
  <c r="K3412" i="5"/>
  <c r="K3409" i="5"/>
  <c r="K3406" i="5"/>
  <c r="K3403" i="5"/>
  <c r="K3400" i="5"/>
  <c r="K3397" i="5"/>
  <c r="K3394" i="5"/>
  <c r="K3391" i="5"/>
  <c r="K3388" i="5"/>
  <c r="K3385" i="5"/>
  <c r="K3382" i="5"/>
  <c r="K3379" i="5"/>
  <c r="K3376" i="5"/>
  <c r="K3373" i="5"/>
  <c r="K3370" i="5"/>
  <c r="K3367" i="5"/>
  <c r="K3364" i="5"/>
  <c r="K3361" i="5"/>
  <c r="K3358" i="5"/>
  <c r="K3355" i="5"/>
  <c r="K3352" i="5"/>
  <c r="K3349" i="5"/>
  <c r="K3346" i="5"/>
  <c r="K3343" i="5"/>
  <c r="K3340" i="5"/>
  <c r="K3337" i="5"/>
  <c r="K3334" i="5"/>
  <c r="K3331" i="5"/>
  <c r="K3328" i="5"/>
  <c r="K3325" i="5"/>
  <c r="K3322" i="5"/>
  <c r="K3319" i="5"/>
  <c r="K3316" i="5"/>
  <c r="K3313" i="5"/>
  <c r="K3310" i="5"/>
  <c r="K3307" i="5"/>
  <c r="K3304" i="5"/>
  <c r="K3301" i="5"/>
  <c r="K3298" i="5"/>
  <c r="K3295" i="5"/>
  <c r="K3292" i="5"/>
  <c r="K3289" i="5"/>
  <c r="K3286" i="5"/>
  <c r="K3283" i="5"/>
  <c r="K3280" i="5"/>
  <c r="K3277" i="5"/>
  <c r="K3274" i="5"/>
  <c r="K3271" i="5"/>
  <c r="K3268" i="5"/>
  <c r="K3265" i="5"/>
  <c r="K3262" i="5"/>
  <c r="K3259" i="5"/>
  <c r="K3256" i="5"/>
  <c r="K3253" i="5"/>
  <c r="K3250" i="5"/>
  <c r="K3247" i="5"/>
  <c r="K3244" i="5"/>
  <c r="K3241" i="5"/>
  <c r="K3238" i="5"/>
  <c r="K3235" i="5"/>
  <c r="K3232" i="5"/>
  <c r="K3229" i="5"/>
  <c r="K3226" i="5"/>
  <c r="K3223" i="5"/>
  <c r="K3220" i="5"/>
  <c r="K3217" i="5"/>
  <c r="K3214" i="5"/>
  <c r="K3211" i="5"/>
  <c r="K3208" i="5"/>
  <c r="K3205" i="5"/>
  <c r="K3202" i="5"/>
  <c r="K3199" i="5"/>
  <c r="K3196" i="5"/>
  <c r="K3193" i="5"/>
  <c r="K3190" i="5"/>
  <c r="K3187" i="5"/>
  <c r="K3184" i="5"/>
  <c r="K3181" i="5"/>
  <c r="K3178" i="5"/>
  <c r="K3175" i="5"/>
  <c r="K3172" i="5"/>
  <c r="K3169" i="5"/>
  <c r="K3166" i="5"/>
  <c r="K3163" i="5"/>
  <c r="K3160" i="5"/>
  <c r="K3157" i="5"/>
  <c r="K3154" i="5"/>
  <c r="K3151" i="5"/>
  <c r="K3148" i="5"/>
  <c r="K3145" i="5"/>
  <c r="K3142" i="5"/>
  <c r="K3139" i="5"/>
  <c r="K3136" i="5"/>
  <c r="K3133" i="5"/>
  <c r="K3130" i="5"/>
  <c r="K3127" i="5"/>
  <c r="K3124" i="5"/>
  <c r="K3121" i="5"/>
  <c r="K3118" i="5"/>
  <c r="K3115" i="5"/>
  <c r="K3112" i="5"/>
  <c r="K3109" i="5"/>
  <c r="K3106" i="5"/>
  <c r="K3103" i="5"/>
  <c r="K3100" i="5"/>
  <c r="K3097" i="5"/>
  <c r="K3094" i="5"/>
  <c r="K3091" i="5"/>
  <c r="K3088" i="5"/>
  <c r="K3085" i="5"/>
  <c r="K3082" i="5"/>
  <c r="K3079" i="5"/>
  <c r="K3076" i="5"/>
  <c r="K3073" i="5"/>
  <c r="K3070" i="5"/>
  <c r="K3067" i="5"/>
  <c r="K3064" i="5"/>
  <c r="K3061" i="5"/>
  <c r="K3058" i="5"/>
  <c r="K3055" i="5"/>
  <c r="K3052" i="5"/>
  <c r="K3049" i="5"/>
  <c r="K3046" i="5"/>
  <c r="K3043" i="5"/>
  <c r="K3040" i="5"/>
  <c r="K3037" i="5"/>
  <c r="K3034" i="5"/>
  <c r="K3031" i="5"/>
  <c r="K3028" i="5"/>
  <c r="K3025" i="5"/>
  <c r="K3022" i="5"/>
  <c r="K3019" i="5"/>
  <c r="K3016" i="5"/>
  <c r="K3013" i="5"/>
  <c r="K3010" i="5"/>
  <c r="K3007" i="5"/>
  <c r="K3004" i="5"/>
  <c r="K3001" i="5"/>
  <c r="K2998" i="5"/>
  <c r="K2995" i="5"/>
  <c r="K2992" i="5"/>
  <c r="K2989" i="5"/>
  <c r="K2986" i="5"/>
  <c r="K2983" i="5"/>
  <c r="K2980" i="5"/>
  <c r="K2977" i="5"/>
  <c r="K2974" i="5"/>
  <c r="K2971" i="5"/>
  <c r="K2968" i="5"/>
  <c r="K2965" i="5"/>
  <c r="K2962" i="5"/>
  <c r="K2959" i="5"/>
  <c r="K2956" i="5"/>
  <c r="K2953" i="5"/>
  <c r="K2950" i="5"/>
  <c r="K2947" i="5"/>
  <c r="K2944" i="5"/>
  <c r="K2941" i="5"/>
  <c r="K2938" i="5"/>
  <c r="K2935" i="5"/>
  <c r="K2932" i="5"/>
  <c r="K2929" i="5"/>
  <c r="K2926" i="5"/>
  <c r="K2923" i="5"/>
  <c r="K2920" i="5"/>
  <c r="K2917" i="5"/>
  <c r="K2914" i="5"/>
  <c r="K2911" i="5"/>
  <c r="K2908" i="5"/>
  <c r="K2905" i="5"/>
  <c r="K2902" i="5"/>
  <c r="K2899" i="5"/>
  <c r="K2896" i="5"/>
  <c r="K2893" i="5"/>
  <c r="K2890" i="5"/>
  <c r="K2887" i="5"/>
  <c r="K2884" i="5"/>
  <c r="K2881" i="5"/>
  <c r="K2878" i="5"/>
  <c r="K2875" i="5"/>
  <c r="K2872" i="5"/>
  <c r="K2869" i="5"/>
  <c r="K2866" i="5"/>
  <c r="K2863" i="5"/>
  <c r="K2860" i="5"/>
  <c r="K2857" i="5"/>
  <c r="K2854" i="5"/>
  <c r="K3541" i="5"/>
  <c r="M3512" i="5"/>
  <c r="M3506" i="5"/>
  <c r="L3501" i="5"/>
  <c r="K3496" i="5"/>
  <c r="M3476" i="5"/>
  <c r="L3472" i="5"/>
  <c r="M3468" i="5"/>
  <c r="M3464" i="5"/>
  <c r="L3460" i="5"/>
  <c r="M3456" i="5"/>
  <c r="M3452" i="5"/>
  <c r="L3448" i="5"/>
  <c r="M3444" i="5"/>
  <c r="M3440" i="5"/>
  <c r="L3436" i="5"/>
  <c r="K3433" i="5"/>
  <c r="M3533" i="5"/>
  <c r="K3526" i="5"/>
  <c r="L3490" i="5"/>
  <c r="M3485" i="5"/>
  <c r="M3480" i="5"/>
  <c r="K3476" i="5"/>
  <c r="K3472" i="5"/>
  <c r="L3468" i="5"/>
  <c r="K3464" i="5"/>
  <c r="K3460" i="5"/>
  <c r="L3456" i="5"/>
  <c r="K3452" i="5"/>
  <c r="K3448" i="5"/>
  <c r="L3444" i="5"/>
  <c r="K3440" i="5"/>
  <c r="K3436" i="5"/>
  <c r="M3429" i="5"/>
  <c r="M3426" i="5"/>
  <c r="M3423" i="5"/>
  <c r="M3420" i="5"/>
  <c r="M3417" i="5"/>
  <c r="M3414" i="5"/>
  <c r="M3411" i="5"/>
  <c r="M3408" i="5"/>
  <c r="M3405" i="5"/>
  <c r="M3402" i="5"/>
  <c r="M3399" i="5"/>
  <c r="M3396" i="5"/>
  <c r="M3393" i="5"/>
  <c r="M3390" i="5"/>
  <c r="M3387" i="5"/>
  <c r="M3384" i="5"/>
  <c r="M3381" i="5"/>
  <c r="M3378" i="5"/>
  <c r="M3375" i="5"/>
  <c r="M3372" i="5"/>
  <c r="M3369" i="5"/>
  <c r="M3366" i="5"/>
  <c r="M3363" i="5"/>
  <c r="M3360" i="5"/>
  <c r="M3357" i="5"/>
  <c r="M3354" i="5"/>
  <c r="M3351" i="5"/>
  <c r="M3348" i="5"/>
  <c r="M3345" i="5"/>
  <c r="M3342" i="5"/>
  <c r="M3339" i="5"/>
  <c r="M3336" i="5"/>
  <c r="M3333" i="5"/>
  <c r="M3330" i="5"/>
  <c r="M3327" i="5"/>
  <c r="M3324" i="5"/>
  <c r="M3321" i="5"/>
  <c r="M3318" i="5"/>
  <c r="M3315" i="5"/>
  <c r="M3312" i="5"/>
  <c r="M3309" i="5"/>
  <c r="M3306" i="5"/>
  <c r="M3303" i="5"/>
  <c r="M3300" i="5"/>
  <c r="M3297" i="5"/>
  <c r="M3294" i="5"/>
  <c r="M3291" i="5"/>
  <c r="M3288" i="5"/>
  <c r="M3285" i="5"/>
  <c r="M3282" i="5"/>
  <c r="M3279" i="5"/>
  <c r="M3276" i="5"/>
  <c r="M3273" i="5"/>
  <c r="M3270" i="5"/>
  <c r="M3267" i="5"/>
  <c r="M3264" i="5"/>
  <c r="M3261" i="5"/>
  <c r="M3258" i="5"/>
  <c r="M3255" i="5"/>
  <c r="M3252" i="5"/>
  <c r="M3249" i="5"/>
  <c r="M3246" i="5"/>
  <c r="M3243" i="5"/>
  <c r="M3240" i="5"/>
  <c r="M3237" i="5"/>
  <c r="M3234" i="5"/>
  <c r="M3231" i="5"/>
  <c r="M3228" i="5"/>
  <c r="M3225" i="5"/>
  <c r="M3222" i="5"/>
  <c r="M3219" i="5"/>
  <c r="M3216" i="5"/>
  <c r="M3213" i="5"/>
  <c r="M3210" i="5"/>
  <c r="M3207" i="5"/>
  <c r="M3204" i="5"/>
  <c r="M3201" i="5"/>
  <c r="M3198" i="5"/>
  <c r="M3195" i="5"/>
  <c r="M3192" i="5"/>
  <c r="M3189" i="5"/>
  <c r="M3186" i="5"/>
  <c r="M3183" i="5"/>
  <c r="M3180" i="5"/>
  <c r="M3177" i="5"/>
  <c r="M3174" i="5"/>
  <c r="M3171" i="5"/>
  <c r="M3168" i="5"/>
  <c r="M3165" i="5"/>
  <c r="M3162" i="5"/>
  <c r="M3159" i="5"/>
  <c r="M3156" i="5"/>
  <c r="M3153" i="5"/>
  <c r="M3150" i="5"/>
  <c r="M3147" i="5"/>
  <c r="M3144" i="5"/>
  <c r="M3141" i="5"/>
  <c r="M3138" i="5"/>
  <c r="M3135" i="5"/>
  <c r="M3132" i="5"/>
  <c r="M3129" i="5"/>
  <c r="M3126" i="5"/>
  <c r="M3123" i="5"/>
  <c r="M3120" i="5"/>
  <c r="M3117" i="5"/>
  <c r="M3114" i="5"/>
  <c r="M3111" i="5"/>
  <c r="M3108" i="5"/>
  <c r="M3105" i="5"/>
  <c r="M3102" i="5"/>
  <c r="M3099" i="5"/>
  <c r="M3096" i="5"/>
  <c r="M3093" i="5"/>
  <c r="M3090" i="5"/>
  <c r="M3087" i="5"/>
  <c r="M3084" i="5"/>
  <c r="M3081" i="5"/>
  <c r="M3078" i="5"/>
  <c r="M3075" i="5"/>
  <c r="M3072" i="5"/>
  <c r="M3069" i="5"/>
  <c r="M3066" i="5"/>
  <c r="M3063" i="5"/>
  <c r="M3060" i="5"/>
  <c r="M3057" i="5"/>
  <c r="M3054" i="5"/>
  <c r="M3051" i="5"/>
  <c r="M3048" i="5"/>
  <c r="M3045" i="5"/>
  <c r="M3042" i="5"/>
  <c r="M3039" i="5"/>
  <c r="M3036" i="5"/>
  <c r="M3033" i="5"/>
  <c r="M3030" i="5"/>
  <c r="M3027" i="5"/>
  <c r="M3024" i="5"/>
  <c r="M3021" i="5"/>
  <c r="M3018" i="5"/>
  <c r="M3015" i="5"/>
  <c r="M3012" i="5"/>
  <c r="M3009" i="5"/>
  <c r="M2997" i="5"/>
  <c r="K2990" i="5"/>
  <c r="M2977" i="5"/>
  <c r="K2972" i="5"/>
  <c r="L2951" i="5"/>
  <c r="M2946" i="5"/>
  <c r="M2937" i="5"/>
  <c r="M2928" i="5"/>
  <c r="M2919" i="5"/>
  <c r="M2910" i="5"/>
  <c r="L2890" i="5"/>
  <c r="M2886" i="5"/>
  <c r="K2883" i="5"/>
  <c r="L2879" i="5"/>
  <c r="L2872" i="5"/>
  <c r="M2868" i="5"/>
  <c r="K2865" i="5"/>
  <c r="L2861" i="5"/>
  <c r="L2854" i="5"/>
  <c r="M2847" i="5"/>
  <c r="L2844" i="5"/>
  <c r="K2841" i="5"/>
  <c r="L2834" i="5"/>
  <c r="K2831" i="5"/>
  <c r="M2982" i="5"/>
  <c r="L2966" i="5"/>
  <c r="M2961" i="5"/>
  <c r="M2956" i="5"/>
  <c r="K2951" i="5"/>
  <c r="M2941" i="5"/>
  <c r="M2932" i="5"/>
  <c r="M2923" i="5"/>
  <c r="M2914" i="5"/>
  <c r="M2905" i="5"/>
  <c r="M2901" i="5"/>
  <c r="L2897" i="5"/>
  <c r="M2893" i="5"/>
  <c r="L2886" i="5"/>
  <c r="K2879" i="5"/>
  <c r="M2875" i="5"/>
  <c r="L2868" i="5"/>
  <c r="K2861" i="5"/>
  <c r="M2857" i="5"/>
  <c r="M2850" i="5"/>
  <c r="L2847" i="5"/>
  <c r="K2844" i="5"/>
  <c r="L2837" i="5"/>
  <c r="K2834" i="5"/>
  <c r="M2827" i="5"/>
  <c r="M2824" i="5"/>
  <c r="M2821" i="5"/>
  <c r="M2818" i="5"/>
  <c r="M2815" i="5"/>
  <c r="M2812" i="5"/>
  <c r="M2809" i="5"/>
  <c r="M2806" i="5"/>
  <c r="M2803" i="5"/>
  <c r="M2800" i="5"/>
  <c r="M2797" i="5"/>
  <c r="M2794" i="5"/>
  <c r="M2791" i="5"/>
  <c r="M2788" i="5"/>
  <c r="M2785" i="5"/>
  <c r="M2782" i="5"/>
  <c r="M2779" i="5"/>
  <c r="M2776" i="5"/>
  <c r="M2773" i="5"/>
  <c r="M2770" i="5"/>
  <c r="M2767" i="5"/>
  <c r="M2764" i="5"/>
  <c r="M2761" i="5"/>
  <c r="M2758" i="5"/>
  <c r="M2755" i="5"/>
  <c r="M2752" i="5"/>
  <c r="M2749" i="5"/>
  <c r="M2746" i="5"/>
  <c r="M2743" i="5"/>
  <c r="M2740" i="5"/>
  <c r="M2737" i="5"/>
  <c r="M2734" i="5"/>
  <c r="M2731" i="5"/>
  <c r="M2728" i="5"/>
  <c r="M2725" i="5"/>
  <c r="M2722" i="5"/>
  <c r="M2719" i="5"/>
  <c r="M2716" i="5"/>
  <c r="M2713" i="5"/>
  <c r="M2710" i="5"/>
  <c r="M2707" i="5"/>
  <c r="M2704" i="5"/>
  <c r="M2701" i="5"/>
  <c r="M2698" i="5"/>
  <c r="M2695" i="5"/>
  <c r="M2692" i="5"/>
  <c r="M2689" i="5"/>
  <c r="M2686" i="5"/>
  <c r="M2683" i="5"/>
  <c r="M2680" i="5"/>
  <c r="M2677" i="5"/>
  <c r="M2674" i="5"/>
  <c r="M2671" i="5"/>
  <c r="M2668" i="5"/>
  <c r="M2665" i="5"/>
  <c r="M2662" i="5"/>
  <c r="M2659" i="5"/>
  <c r="M2656" i="5"/>
  <c r="M2653" i="5"/>
  <c r="M2650" i="5"/>
  <c r="M2647" i="5"/>
  <c r="M2644" i="5"/>
  <c r="M2641" i="5"/>
  <c r="M2638" i="5"/>
  <c r="M2635" i="5"/>
  <c r="M2632" i="5"/>
  <c r="M2629" i="5"/>
  <c r="M2626" i="5"/>
  <c r="M2623" i="5"/>
  <c r="M2620" i="5"/>
  <c r="M2617" i="5"/>
  <c r="M2614" i="5"/>
  <c r="M2611" i="5"/>
  <c r="M2608" i="5"/>
  <c r="M2605" i="5"/>
  <c r="M2602" i="5"/>
  <c r="M2599" i="5"/>
  <c r="M2596" i="5"/>
  <c r="M2593" i="5"/>
  <c r="M2590" i="5"/>
  <c r="M2587" i="5"/>
  <c r="M2584" i="5"/>
  <c r="M2581" i="5"/>
  <c r="M2578" i="5"/>
  <c r="M2575" i="5"/>
  <c r="M2572" i="5"/>
  <c r="M2569" i="5"/>
  <c r="M2566" i="5"/>
  <c r="M2563" i="5"/>
  <c r="M2560" i="5"/>
  <c r="M2557" i="5"/>
  <c r="M2554" i="5"/>
  <c r="M2551" i="5"/>
  <c r="M2548" i="5"/>
  <c r="M2545" i="5"/>
  <c r="M2542" i="5"/>
  <c r="M2539" i="5"/>
  <c r="M2536" i="5"/>
  <c r="M2533" i="5"/>
  <c r="M2530" i="5"/>
  <c r="M2527" i="5"/>
  <c r="M2524" i="5"/>
  <c r="M2521" i="5"/>
  <c r="M2518" i="5"/>
  <c r="M2515" i="5"/>
  <c r="M2512" i="5"/>
  <c r="M2509" i="5"/>
  <c r="M2506" i="5"/>
  <c r="M2503" i="5"/>
  <c r="M2500" i="5"/>
  <c r="M2497" i="5"/>
  <c r="M2494" i="5"/>
  <c r="M2491" i="5"/>
  <c r="M2488" i="5"/>
  <c r="M2485" i="5"/>
  <c r="M2482" i="5"/>
  <c r="M2479" i="5"/>
  <c r="M2476" i="5"/>
  <c r="M2473" i="5"/>
  <c r="M2470" i="5"/>
  <c r="M2467" i="5"/>
  <c r="M2464" i="5"/>
  <c r="M2461" i="5"/>
  <c r="M2458" i="5"/>
  <c r="M2455" i="5"/>
  <c r="M2452" i="5"/>
  <c r="M2449" i="5"/>
  <c r="M2446" i="5"/>
  <c r="M2443" i="5"/>
  <c r="M2440" i="5"/>
  <c r="M2437" i="5"/>
  <c r="M2434" i="5"/>
  <c r="M2431" i="5"/>
  <c r="M2428" i="5"/>
  <c r="M2425" i="5"/>
  <c r="M2422" i="5"/>
  <c r="M2419" i="5"/>
  <c r="M2416" i="5"/>
  <c r="M2413" i="5"/>
  <c r="M2410" i="5"/>
  <c r="M2407" i="5"/>
  <c r="M2404" i="5"/>
  <c r="M2401" i="5"/>
  <c r="M2398" i="5"/>
  <c r="M2395" i="5"/>
  <c r="M2392" i="5"/>
  <c r="M2389" i="5"/>
  <c r="M2386" i="5"/>
  <c r="M2383" i="5"/>
  <c r="M2380" i="5"/>
  <c r="M2377" i="5"/>
  <c r="M2374" i="5"/>
  <c r="M2371" i="5"/>
  <c r="M2368" i="5"/>
  <c r="M2365" i="5"/>
  <c r="M2362" i="5"/>
  <c r="M2359" i="5"/>
  <c r="M2356" i="5"/>
  <c r="M2353" i="5"/>
  <c r="M2350" i="5"/>
  <c r="M2347" i="5"/>
  <c r="M2344" i="5"/>
  <c r="M2341" i="5"/>
  <c r="M2338" i="5"/>
  <c r="M2335" i="5"/>
  <c r="M2332" i="5"/>
  <c r="M2329" i="5"/>
  <c r="M2326" i="5"/>
  <c r="M2323" i="5"/>
  <c r="K3020" i="5"/>
  <c r="K3011" i="5"/>
  <c r="M3003" i="5"/>
  <c r="K2996" i="5"/>
  <c r="M2976" i="5"/>
  <c r="M2971" i="5"/>
  <c r="K2966" i="5"/>
  <c r="L2945" i="5"/>
  <c r="L2941" i="5"/>
  <c r="L2936" i="5"/>
  <c r="L2932" i="5"/>
  <c r="L2927" i="5"/>
  <c r="L2923" i="5"/>
  <c r="L2918" i="5"/>
  <c r="L2914" i="5"/>
  <c r="L2909" i="5"/>
  <c r="L2905" i="5"/>
  <c r="L2901" i="5"/>
  <c r="K2897" i="5"/>
  <c r="L2893" i="5"/>
  <c r="M2889" i="5"/>
  <c r="K2886" i="5"/>
  <c r="L2882" i="5"/>
  <c r="L2875" i="5"/>
  <c r="M2871" i="5"/>
  <c r="K2868" i="5"/>
  <c r="L2864" i="5"/>
  <c r="L2857" i="5"/>
  <c r="M2853" i="5"/>
  <c r="L2850" i="5"/>
  <c r="K2847" i="5"/>
  <c r="L2840" i="5"/>
  <c r="K2837" i="5"/>
  <c r="M2830" i="5"/>
  <c r="L2827" i="5"/>
  <c r="L2824" i="5"/>
  <c r="L2821" i="5"/>
  <c r="L2818" i="5"/>
  <c r="L2815" i="5"/>
  <c r="L2812" i="5"/>
  <c r="L2809" i="5"/>
  <c r="L2806" i="5"/>
  <c r="L2803" i="5"/>
  <c r="L2800" i="5"/>
  <c r="L2797" i="5"/>
  <c r="L2794" i="5"/>
  <c r="L2791" i="5"/>
  <c r="L2788" i="5"/>
  <c r="L2785" i="5"/>
  <c r="L2782" i="5"/>
  <c r="L2779" i="5"/>
  <c r="L2776" i="5"/>
  <c r="L2773" i="5"/>
  <c r="L2770" i="5"/>
  <c r="L2767" i="5"/>
  <c r="L2764" i="5"/>
  <c r="L2761" i="5"/>
  <c r="L2758" i="5"/>
  <c r="L2755" i="5"/>
  <c r="L2752" i="5"/>
  <c r="L2749" i="5"/>
  <c r="L2746" i="5"/>
  <c r="L2743" i="5"/>
  <c r="L2740" i="5"/>
  <c r="L2737" i="5"/>
  <c r="L2734" i="5"/>
  <c r="L2731" i="5"/>
  <c r="L2728" i="5"/>
  <c r="L2725" i="5"/>
  <c r="L2722" i="5"/>
  <c r="L2719" i="5"/>
  <c r="L2716" i="5"/>
  <c r="L2713" i="5"/>
  <c r="L2710" i="5"/>
  <c r="L2707" i="5"/>
  <c r="L2704" i="5"/>
  <c r="L2701" i="5"/>
  <c r="L2698" i="5"/>
  <c r="L2695" i="5"/>
  <c r="L2692" i="5"/>
  <c r="L2689" i="5"/>
  <c r="L2686" i="5"/>
  <c r="L2683" i="5"/>
  <c r="L2680" i="5"/>
  <c r="L2677" i="5"/>
  <c r="L2674" i="5"/>
  <c r="L2671" i="5"/>
  <c r="L2668" i="5"/>
  <c r="L2665" i="5"/>
  <c r="L2662" i="5"/>
  <c r="L2659" i="5"/>
  <c r="L2656" i="5"/>
  <c r="L2653" i="5"/>
  <c r="L2650" i="5"/>
  <c r="L2647" i="5"/>
  <c r="L2644" i="5"/>
  <c r="L2641" i="5"/>
  <c r="L2638" i="5"/>
  <c r="L2635" i="5"/>
  <c r="L2632" i="5"/>
  <c r="L2629" i="5"/>
  <c r="L2626" i="5"/>
  <c r="L2623" i="5"/>
  <c r="L2620" i="5"/>
  <c r="L2617" i="5"/>
  <c r="L2614" i="5"/>
  <c r="L2611" i="5"/>
  <c r="L2608" i="5"/>
  <c r="L2605" i="5"/>
  <c r="L2602" i="5"/>
  <c r="L2599" i="5"/>
  <c r="L2596" i="5"/>
  <c r="L2593" i="5"/>
  <c r="L2590" i="5"/>
  <c r="L2587" i="5"/>
  <c r="L2584" i="5"/>
  <c r="L2581" i="5"/>
  <c r="L2578" i="5"/>
  <c r="L2575" i="5"/>
  <c r="L2572" i="5"/>
  <c r="L2569" i="5"/>
  <c r="L2566" i="5"/>
  <c r="L2563" i="5"/>
  <c r="L2560" i="5"/>
  <c r="L2557" i="5"/>
  <c r="L2554" i="5"/>
  <c r="L2551" i="5"/>
  <c r="L2548" i="5"/>
  <c r="L2545" i="5"/>
  <c r="L2542" i="5"/>
  <c r="L2539" i="5"/>
  <c r="L2536" i="5"/>
  <c r="L2533" i="5"/>
  <c r="L2530" i="5"/>
  <c r="L2527" i="5"/>
  <c r="L2524" i="5"/>
  <c r="L2521" i="5"/>
  <c r="L2518" i="5"/>
  <c r="L2515" i="5"/>
  <c r="L2512" i="5"/>
  <c r="L2509" i="5"/>
  <c r="L2506" i="5"/>
  <c r="L2503" i="5"/>
  <c r="L2500" i="5"/>
  <c r="L2497" i="5"/>
  <c r="L2494" i="5"/>
  <c r="L2491" i="5"/>
  <c r="L2488" i="5"/>
  <c r="L2485" i="5"/>
  <c r="L2482" i="5"/>
  <c r="L2479" i="5"/>
  <c r="L2476" i="5"/>
  <c r="L2473" i="5"/>
  <c r="L2470" i="5"/>
  <c r="L2467" i="5"/>
  <c r="L2464" i="5"/>
  <c r="L2461" i="5"/>
  <c r="L2458" i="5"/>
  <c r="L2455" i="5"/>
  <c r="L2452" i="5"/>
  <c r="L2449" i="5"/>
  <c r="L2446" i="5"/>
  <c r="L2443" i="5"/>
  <c r="L2440" i="5"/>
  <c r="L2437" i="5"/>
  <c r="L2434" i="5"/>
  <c r="L2431" i="5"/>
  <c r="L2428" i="5"/>
  <c r="L2425" i="5"/>
  <c r="L2422" i="5"/>
  <c r="L2419" i="5"/>
  <c r="L2416" i="5"/>
  <c r="L2413" i="5"/>
  <c r="L2410" i="5"/>
  <c r="L2407" i="5"/>
  <c r="L2404" i="5"/>
  <c r="L2401" i="5"/>
  <c r="M2988" i="5"/>
  <c r="L2981" i="5"/>
  <c r="L2960" i="5"/>
  <c r="M2955" i="5"/>
  <c r="M2950" i="5"/>
  <c r="K2945" i="5"/>
  <c r="K2936" i="5"/>
  <c r="K2927" i="5"/>
  <c r="K2918" i="5"/>
  <c r="K2909" i="5"/>
  <c r="L2889" i="5"/>
  <c r="K2882" i="5"/>
  <c r="M2878" i="5"/>
  <c r="L2871" i="5"/>
  <c r="K2864" i="5"/>
  <c r="M2860" i="5"/>
  <c r="L2853" i="5"/>
  <c r="K2850" i="5"/>
  <c r="L2843" i="5"/>
  <c r="K2840" i="5"/>
  <c r="M2833" i="5"/>
  <c r="L2830" i="5"/>
  <c r="K2827" i="5"/>
  <c r="K2824" i="5"/>
  <c r="K2821" i="5"/>
  <c r="K2818" i="5"/>
  <c r="K2815" i="5"/>
  <c r="K2812" i="5"/>
  <c r="K2809" i="5"/>
  <c r="K2806" i="5"/>
  <c r="K2803" i="5"/>
  <c r="K2800" i="5"/>
  <c r="K2797" i="5"/>
  <c r="K2794" i="5"/>
  <c r="K2791" i="5"/>
  <c r="K2788" i="5"/>
  <c r="K2785" i="5"/>
  <c r="K2782" i="5"/>
  <c r="K2779" i="5"/>
  <c r="K2776" i="5"/>
  <c r="K2773" i="5"/>
  <c r="K2770" i="5"/>
  <c r="K2767" i="5"/>
  <c r="K2764" i="5"/>
  <c r="K2761" i="5"/>
  <c r="K2758" i="5"/>
  <c r="K2755" i="5"/>
  <c r="K2752" i="5"/>
  <c r="K2749" i="5"/>
  <c r="K2746" i="5"/>
  <c r="K2743" i="5"/>
  <c r="K2740" i="5"/>
  <c r="K2737" i="5"/>
  <c r="K2734" i="5"/>
  <c r="K2731" i="5"/>
  <c r="K2728" i="5"/>
  <c r="K2725" i="5"/>
  <c r="K2722" i="5"/>
  <c r="K2719" i="5"/>
  <c r="K2716" i="5"/>
  <c r="K2713" i="5"/>
  <c r="K2710" i="5"/>
  <c r="K2707" i="5"/>
  <c r="K2704" i="5"/>
  <c r="K2701" i="5"/>
  <c r="K2698" i="5"/>
  <c r="K2695" i="5"/>
  <c r="K2692" i="5"/>
  <c r="K2689" i="5"/>
  <c r="K2686" i="5"/>
  <c r="K2683" i="5"/>
  <c r="K2680" i="5"/>
  <c r="K2677" i="5"/>
  <c r="K2674" i="5"/>
  <c r="K2671" i="5"/>
  <c r="K2668" i="5"/>
  <c r="K2665" i="5"/>
  <c r="K2662" i="5"/>
  <c r="K2659" i="5"/>
  <c r="K2656" i="5"/>
  <c r="K2653" i="5"/>
  <c r="K2650" i="5"/>
  <c r="K2647" i="5"/>
  <c r="K2644" i="5"/>
  <c r="K2641" i="5"/>
  <c r="K2638" i="5"/>
  <c r="K2635" i="5"/>
  <c r="K2632" i="5"/>
  <c r="K2629" i="5"/>
  <c r="K2626" i="5"/>
  <c r="K2623" i="5"/>
  <c r="K2620" i="5"/>
  <c r="K2617" i="5"/>
  <c r="K2614" i="5"/>
  <c r="K2611" i="5"/>
  <c r="K2608" i="5"/>
  <c r="K2605" i="5"/>
  <c r="K2602" i="5"/>
  <c r="K2599" i="5"/>
  <c r="K2596" i="5"/>
  <c r="K2593" i="5"/>
  <c r="K2590" i="5"/>
  <c r="K2587" i="5"/>
  <c r="K2584" i="5"/>
  <c r="K2581" i="5"/>
  <c r="K2578" i="5"/>
  <c r="K2575" i="5"/>
  <c r="K2572" i="5"/>
  <c r="K2569" i="5"/>
  <c r="K2566" i="5"/>
  <c r="K2563" i="5"/>
  <c r="K2560" i="5"/>
  <c r="K2557" i="5"/>
  <c r="K2554" i="5"/>
  <c r="K2551" i="5"/>
  <c r="K2548" i="5"/>
  <c r="K2545" i="5"/>
  <c r="K2542" i="5"/>
  <c r="K2539" i="5"/>
  <c r="K2536" i="5"/>
  <c r="K2533" i="5"/>
  <c r="K2530" i="5"/>
  <c r="K2527" i="5"/>
  <c r="K2524" i="5"/>
  <c r="K2521" i="5"/>
  <c r="K2518" i="5"/>
  <c r="K2515" i="5"/>
  <c r="K2512" i="5"/>
  <c r="K2509" i="5"/>
  <c r="K2506" i="5"/>
  <c r="K2503" i="5"/>
  <c r="K2500" i="5"/>
  <c r="K2497" i="5"/>
  <c r="K2494" i="5"/>
  <c r="K2491" i="5"/>
  <c r="K2488" i="5"/>
  <c r="K2485" i="5"/>
  <c r="K2482" i="5"/>
  <c r="K2479" i="5"/>
  <c r="K2476" i="5"/>
  <c r="K2473" i="5"/>
  <c r="K2470" i="5"/>
  <c r="K2467" i="5"/>
  <c r="K2464" i="5"/>
  <c r="K2461" i="5"/>
  <c r="K2458" i="5"/>
  <c r="K2455" i="5"/>
  <c r="K2452" i="5"/>
  <c r="K2449" i="5"/>
  <c r="K2446" i="5"/>
  <c r="K2443" i="5"/>
  <c r="K2440" i="5"/>
  <c r="K2437" i="5"/>
  <c r="K2434" i="5"/>
  <c r="K2431" i="5"/>
  <c r="K2428" i="5"/>
  <c r="K2425" i="5"/>
  <c r="K2422" i="5"/>
  <c r="K2419" i="5"/>
  <c r="K2416" i="5"/>
  <c r="K2413" i="5"/>
  <c r="K2410" i="5"/>
  <c r="K2407" i="5"/>
  <c r="K2404" i="5"/>
  <c r="K2401" i="5"/>
  <c r="K2398" i="5"/>
  <c r="K2395" i="5"/>
  <c r="K2392" i="5"/>
  <c r="K2389" i="5"/>
  <c r="K2386" i="5"/>
  <c r="K2383" i="5"/>
  <c r="K2380" i="5"/>
  <c r="K2377" i="5"/>
  <c r="K2374" i="5"/>
  <c r="K2371" i="5"/>
  <c r="K3002" i="5"/>
  <c r="K2981" i="5"/>
  <c r="L2975" i="5"/>
  <c r="M2970" i="5"/>
  <c r="M2965" i="5"/>
  <c r="K2960" i="5"/>
  <c r="M2940" i="5"/>
  <c r="M2931" i="5"/>
  <c r="M2922" i="5"/>
  <c r="M2913" i="5"/>
  <c r="M2904" i="5"/>
  <c r="L2900" i="5"/>
  <c r="M2896" i="5"/>
  <c r="M2892" i="5"/>
  <c r="K2889" i="5"/>
  <c r="L2885" i="5"/>
  <c r="L2878" i="5"/>
  <c r="M2874" i="5"/>
  <c r="K2871" i="5"/>
  <c r="L2867" i="5"/>
  <c r="L2860" i="5"/>
  <c r="M2856" i="5"/>
  <c r="K2853" i="5"/>
  <c r="L2846" i="5"/>
  <c r="K2843" i="5"/>
  <c r="M2836" i="5"/>
  <c r="L2833" i="5"/>
  <c r="K2830" i="5"/>
  <c r="M2994" i="5"/>
  <c r="K2987" i="5"/>
  <c r="K2975" i="5"/>
  <c r="L2954" i="5"/>
  <c r="M2949" i="5"/>
  <c r="M2944" i="5"/>
  <c r="M2935" i="5"/>
  <c r="M2926" i="5"/>
  <c r="M2917" i="5"/>
  <c r="M2908" i="5"/>
  <c r="L2904" i="5"/>
  <c r="K2900" i="5"/>
  <c r="L2896" i="5"/>
  <c r="L2892" i="5"/>
  <c r="K2885" i="5"/>
  <c r="M2881" i="5"/>
  <c r="L2874" i="5"/>
  <c r="K2867" i="5"/>
  <c r="M2863" i="5"/>
  <c r="L2856" i="5"/>
  <c r="L2849" i="5"/>
  <c r="K2846" i="5"/>
  <c r="M2839" i="5"/>
  <c r="L2836" i="5"/>
  <c r="K2833" i="5"/>
  <c r="M2826" i="5"/>
  <c r="M2823" i="5"/>
  <c r="M2820" i="5"/>
  <c r="M2817" i="5"/>
  <c r="M2814" i="5"/>
  <c r="M2811" i="5"/>
  <c r="M2808" i="5"/>
  <c r="M2805" i="5"/>
  <c r="M2802" i="5"/>
  <c r="M2799" i="5"/>
  <c r="M2796" i="5"/>
  <c r="M2793" i="5"/>
  <c r="M2790" i="5"/>
  <c r="M2787" i="5"/>
  <c r="M2784" i="5"/>
  <c r="M2781" i="5"/>
  <c r="M2778" i="5"/>
  <c r="M2775" i="5"/>
  <c r="M2772" i="5"/>
  <c r="M2769" i="5"/>
  <c r="M2766" i="5"/>
  <c r="M2763" i="5"/>
  <c r="M2760" i="5"/>
  <c r="M2757" i="5"/>
  <c r="M2754" i="5"/>
  <c r="M2751" i="5"/>
  <c r="M2748" i="5"/>
  <c r="M2745" i="5"/>
  <c r="M2742" i="5"/>
  <c r="M2739" i="5"/>
  <c r="M2736" i="5"/>
  <c r="M2733" i="5"/>
  <c r="M2730" i="5"/>
  <c r="M2727" i="5"/>
  <c r="M2724" i="5"/>
  <c r="M2721" i="5"/>
  <c r="M2718" i="5"/>
  <c r="M2715" i="5"/>
  <c r="M2712" i="5"/>
  <c r="M2709" i="5"/>
  <c r="M2706" i="5"/>
  <c r="M2703" i="5"/>
  <c r="M2700" i="5"/>
  <c r="M2697" i="5"/>
  <c r="M2694" i="5"/>
  <c r="M2691" i="5"/>
  <c r="M2688" i="5"/>
  <c r="M2685" i="5"/>
  <c r="M2682" i="5"/>
  <c r="M2679" i="5"/>
  <c r="M2676" i="5"/>
  <c r="M2673" i="5"/>
  <c r="M2670" i="5"/>
  <c r="M2667" i="5"/>
  <c r="M2664" i="5"/>
  <c r="M2661" i="5"/>
  <c r="M2658" i="5"/>
  <c r="M2655" i="5"/>
  <c r="M2652" i="5"/>
  <c r="M2649" i="5"/>
  <c r="M2646" i="5"/>
  <c r="M2643" i="5"/>
  <c r="M2640" i="5"/>
  <c r="M2637" i="5"/>
  <c r="M2634" i="5"/>
  <c r="M2631" i="5"/>
  <c r="M2628" i="5"/>
  <c r="M2625" i="5"/>
  <c r="M2622" i="5"/>
  <c r="M2619" i="5"/>
  <c r="M2616" i="5"/>
  <c r="M2613" i="5"/>
  <c r="M2610" i="5"/>
  <c r="M2607" i="5"/>
  <c r="M2604" i="5"/>
  <c r="M2601" i="5"/>
  <c r="M2598" i="5"/>
  <c r="M2595" i="5"/>
  <c r="M2592" i="5"/>
  <c r="M2589" i="5"/>
  <c r="M2586" i="5"/>
  <c r="M2583" i="5"/>
  <c r="M2580" i="5"/>
  <c r="M2577" i="5"/>
  <c r="M2574" i="5"/>
  <c r="M2571" i="5"/>
  <c r="M2568" i="5"/>
  <c r="M2565" i="5"/>
  <c r="M2562" i="5"/>
  <c r="M2559" i="5"/>
  <c r="M2556" i="5"/>
  <c r="M2553" i="5"/>
  <c r="M2550" i="5"/>
  <c r="M2547" i="5"/>
  <c r="M2544" i="5"/>
  <c r="M2541" i="5"/>
  <c r="M2538" i="5"/>
  <c r="M2535" i="5"/>
  <c r="M2532" i="5"/>
  <c r="M2529" i="5"/>
  <c r="M2526" i="5"/>
  <c r="M2523" i="5"/>
  <c r="M2520" i="5"/>
  <c r="M2517" i="5"/>
  <c r="M2514" i="5"/>
  <c r="M2511" i="5"/>
  <c r="M2508" i="5"/>
  <c r="M2505" i="5"/>
  <c r="M2502" i="5"/>
  <c r="M2499" i="5"/>
  <c r="M2496" i="5"/>
  <c r="M2493" i="5"/>
  <c r="M2490" i="5"/>
  <c r="M2487" i="5"/>
  <c r="M2484" i="5"/>
  <c r="M2481" i="5"/>
  <c r="M2478" i="5"/>
  <c r="M2475" i="5"/>
  <c r="M2472" i="5"/>
  <c r="M2469" i="5"/>
  <c r="M2466" i="5"/>
  <c r="M2463" i="5"/>
  <c r="M2460" i="5"/>
  <c r="M2457" i="5"/>
  <c r="M2454" i="5"/>
  <c r="M2451" i="5"/>
  <c r="M2448" i="5"/>
  <c r="M2445" i="5"/>
  <c r="M2442" i="5"/>
  <c r="M2439" i="5"/>
  <c r="M2436" i="5"/>
  <c r="M2433" i="5"/>
  <c r="M2430" i="5"/>
  <c r="M2427" i="5"/>
  <c r="M2424" i="5"/>
  <c r="M2421" i="5"/>
  <c r="M2418" i="5"/>
  <c r="M2415" i="5"/>
  <c r="M2412" i="5"/>
  <c r="M2409" i="5"/>
  <c r="M2406" i="5"/>
  <c r="M2403" i="5"/>
  <c r="M2400" i="5"/>
  <c r="M2397" i="5"/>
  <c r="M2394" i="5"/>
  <c r="K3017" i="5"/>
  <c r="K3008" i="5"/>
  <c r="L2969" i="5"/>
  <c r="M2964" i="5"/>
  <c r="M2959" i="5"/>
  <c r="K2954" i="5"/>
  <c r="L2944" i="5"/>
  <c r="L2939" i="5"/>
  <c r="L2935" i="5"/>
  <c r="L2930" i="5"/>
  <c r="L2926" i="5"/>
  <c r="L2921" i="5"/>
  <c r="L2917" i="5"/>
  <c r="L2912" i="5"/>
  <c r="L2908" i="5"/>
  <c r="K2892" i="5"/>
  <c r="L2888" i="5"/>
  <c r="L2881" i="5"/>
  <c r="M2877" i="5"/>
  <c r="K2874" i="5"/>
  <c r="L2870" i="5"/>
  <c r="L2863" i="5"/>
  <c r="M2859" i="5"/>
  <c r="K2856" i="5"/>
  <c r="L2852" i="5"/>
  <c r="K2849" i="5"/>
  <c r="M2842" i="5"/>
  <c r="L2839" i="5"/>
  <c r="K2836" i="5"/>
  <c r="M2829" i="5"/>
  <c r="L2826" i="5"/>
  <c r="L2823" i="5"/>
  <c r="L2820" i="5"/>
  <c r="L2817" i="5"/>
  <c r="L2814" i="5"/>
  <c r="L2811" i="5"/>
  <c r="L2808" i="5"/>
  <c r="L2805" i="5"/>
  <c r="L2802" i="5"/>
  <c r="L2799" i="5"/>
  <c r="L2796" i="5"/>
  <c r="L2793" i="5"/>
  <c r="L2790" i="5"/>
  <c r="L2787" i="5"/>
  <c r="L2784" i="5"/>
  <c r="L2781" i="5"/>
  <c r="L2778" i="5"/>
  <c r="L2775" i="5"/>
  <c r="L2772" i="5"/>
  <c r="L2769" i="5"/>
  <c r="L2766" i="5"/>
  <c r="L2763" i="5"/>
  <c r="L2760" i="5"/>
  <c r="L2757" i="5"/>
  <c r="L2754" i="5"/>
  <c r="L2751" i="5"/>
  <c r="L2748" i="5"/>
  <c r="L2745" i="5"/>
  <c r="L2742" i="5"/>
  <c r="L2739" i="5"/>
  <c r="L2736" i="5"/>
  <c r="L2733" i="5"/>
  <c r="L2730" i="5"/>
  <c r="L2727" i="5"/>
  <c r="L2724" i="5"/>
  <c r="L2721" i="5"/>
  <c r="L2718" i="5"/>
  <c r="L2715" i="5"/>
  <c r="L2712" i="5"/>
  <c r="L2709" i="5"/>
  <c r="L2706" i="5"/>
  <c r="L2703" i="5"/>
  <c r="L2700" i="5"/>
  <c r="L2697" i="5"/>
  <c r="L2694" i="5"/>
  <c r="L2691" i="5"/>
  <c r="L2688" i="5"/>
  <c r="L2685" i="5"/>
  <c r="L2682" i="5"/>
  <c r="L2679" i="5"/>
  <c r="L2676" i="5"/>
  <c r="L2673" i="5"/>
  <c r="L2670" i="5"/>
  <c r="L2667" i="5"/>
  <c r="L2664" i="5"/>
  <c r="L2661" i="5"/>
  <c r="L2658" i="5"/>
  <c r="L2655" i="5"/>
  <c r="L2652" i="5"/>
  <c r="L2649" i="5"/>
  <c r="L2646" i="5"/>
  <c r="L2643" i="5"/>
  <c r="L2640" i="5"/>
  <c r="L2637" i="5"/>
  <c r="L2634" i="5"/>
  <c r="L2631" i="5"/>
  <c r="L2628" i="5"/>
  <c r="L2625" i="5"/>
  <c r="L2622" i="5"/>
  <c r="L2619" i="5"/>
  <c r="L2616" i="5"/>
  <c r="L2613" i="5"/>
  <c r="L2610" i="5"/>
  <c r="L2607" i="5"/>
  <c r="L2604" i="5"/>
  <c r="L2601" i="5"/>
  <c r="L2598" i="5"/>
  <c r="L2595" i="5"/>
  <c r="L2592" i="5"/>
  <c r="L2589" i="5"/>
  <c r="L2586" i="5"/>
  <c r="L2583" i="5"/>
  <c r="L2580" i="5"/>
  <c r="L2577" i="5"/>
  <c r="L2574" i="5"/>
  <c r="L2571" i="5"/>
  <c r="L2568" i="5"/>
  <c r="L2565" i="5"/>
  <c r="L2562" i="5"/>
  <c r="L2559" i="5"/>
  <c r="L2556" i="5"/>
  <c r="L2553" i="5"/>
  <c r="L2550" i="5"/>
  <c r="L2547" i="5"/>
  <c r="L2544" i="5"/>
  <c r="L2541" i="5"/>
  <c r="L2538" i="5"/>
  <c r="L2535" i="5"/>
  <c r="L2532" i="5"/>
  <c r="L2529" i="5"/>
  <c r="L2526" i="5"/>
  <c r="L2523" i="5"/>
  <c r="L2520" i="5"/>
  <c r="L2517" i="5"/>
  <c r="L2514" i="5"/>
  <c r="L2511" i="5"/>
  <c r="L2508" i="5"/>
  <c r="L2505" i="5"/>
  <c r="L2502" i="5"/>
  <c r="L2499" i="5"/>
  <c r="L2496" i="5"/>
  <c r="L2493" i="5"/>
  <c r="L2490" i="5"/>
  <c r="L2487" i="5"/>
  <c r="L2484" i="5"/>
  <c r="L2481" i="5"/>
  <c r="L2478" i="5"/>
  <c r="L2475" i="5"/>
  <c r="L2472" i="5"/>
  <c r="L2469" i="5"/>
  <c r="L2466" i="5"/>
  <c r="L2463" i="5"/>
  <c r="L2460" i="5"/>
  <c r="L2457" i="5"/>
  <c r="L2454" i="5"/>
  <c r="L2451" i="5"/>
  <c r="L2448" i="5"/>
  <c r="L2445" i="5"/>
  <c r="L2442" i="5"/>
  <c r="L2439" i="5"/>
  <c r="L2436" i="5"/>
  <c r="L2433" i="5"/>
  <c r="M3000" i="5"/>
  <c r="K2993" i="5"/>
  <c r="M2979" i="5"/>
  <c r="M2974" i="5"/>
  <c r="K2969" i="5"/>
  <c r="L2948" i="5"/>
  <c r="K2939" i="5"/>
  <c r="K2930" i="5"/>
  <c r="K2921" i="5"/>
  <c r="K2912" i="5"/>
  <c r="L2903" i="5"/>
  <c r="M2899" i="5"/>
  <c r="M2895" i="5"/>
  <c r="K2888" i="5"/>
  <c r="M2884" i="5"/>
  <c r="L2877" i="5"/>
  <c r="K2870" i="5"/>
  <c r="M2866" i="5"/>
  <c r="L2859" i="5"/>
  <c r="K2852" i="5"/>
  <c r="M2845" i="5"/>
  <c r="L2842" i="5"/>
  <c r="K2839" i="5"/>
  <c r="M2832" i="5"/>
  <c r="L2829" i="5"/>
  <c r="K2826" i="5"/>
  <c r="K2823" i="5"/>
  <c r="K2820" i="5"/>
  <c r="K2817" i="5"/>
  <c r="K2814" i="5"/>
  <c r="K2811" i="5"/>
  <c r="K2808" i="5"/>
  <c r="K2805" i="5"/>
  <c r="K2802" i="5"/>
  <c r="K2799" i="5"/>
  <c r="K2796" i="5"/>
  <c r="K2793" i="5"/>
  <c r="K2790" i="5"/>
  <c r="K2787" i="5"/>
  <c r="K2784" i="5"/>
  <c r="K2781" i="5"/>
  <c r="K2778" i="5"/>
  <c r="K2775" i="5"/>
  <c r="K2772" i="5"/>
  <c r="K2769" i="5"/>
  <c r="K2766" i="5"/>
  <c r="K2763" i="5"/>
  <c r="K2760" i="5"/>
  <c r="K2757" i="5"/>
  <c r="K2754" i="5"/>
  <c r="K2751" i="5"/>
  <c r="K2748" i="5"/>
  <c r="K2745" i="5"/>
  <c r="K2742" i="5"/>
  <c r="K2739" i="5"/>
  <c r="K2736" i="5"/>
  <c r="K2733" i="5"/>
  <c r="K2730" i="5"/>
  <c r="K2727" i="5"/>
  <c r="K2724" i="5"/>
  <c r="K2721" i="5"/>
  <c r="K2718" i="5"/>
  <c r="K2715" i="5"/>
  <c r="K2712" i="5"/>
  <c r="K2709" i="5"/>
  <c r="K2706" i="5"/>
  <c r="K2703" i="5"/>
  <c r="K2700" i="5"/>
  <c r="K2697" i="5"/>
  <c r="K2694" i="5"/>
  <c r="K2691" i="5"/>
  <c r="K2688" i="5"/>
  <c r="K2685" i="5"/>
  <c r="K2682" i="5"/>
  <c r="K2679" i="5"/>
  <c r="K2676" i="5"/>
  <c r="K2673" i="5"/>
  <c r="K2670" i="5"/>
  <c r="K2667" i="5"/>
  <c r="K2664" i="5"/>
  <c r="K2661" i="5"/>
  <c r="K2658" i="5"/>
  <c r="K2655" i="5"/>
  <c r="K2652" i="5"/>
  <c r="K2649" i="5"/>
  <c r="K2646" i="5"/>
  <c r="K2643" i="5"/>
  <c r="K2640" i="5"/>
  <c r="K2637" i="5"/>
  <c r="K2634" i="5"/>
  <c r="K2631" i="5"/>
  <c r="K2628" i="5"/>
  <c r="K2625" i="5"/>
  <c r="K2622" i="5"/>
  <c r="K2619" i="5"/>
  <c r="K2616" i="5"/>
  <c r="K2613" i="5"/>
  <c r="K2610" i="5"/>
  <c r="K2607" i="5"/>
  <c r="K2604" i="5"/>
  <c r="K2601" i="5"/>
  <c r="K2598" i="5"/>
  <c r="K2595" i="5"/>
  <c r="K2592" i="5"/>
  <c r="K2589" i="5"/>
  <c r="K2586" i="5"/>
  <c r="K2583" i="5"/>
  <c r="K2580" i="5"/>
  <c r="K2577" i="5"/>
  <c r="K2574" i="5"/>
  <c r="K2571" i="5"/>
  <c r="K2568" i="5"/>
  <c r="K2565" i="5"/>
  <c r="K2562" i="5"/>
  <c r="K2559" i="5"/>
  <c r="K2556" i="5"/>
  <c r="K2553" i="5"/>
  <c r="K2550" i="5"/>
  <c r="K2547" i="5"/>
  <c r="K2544" i="5"/>
  <c r="K2541" i="5"/>
  <c r="K2538" i="5"/>
  <c r="K2535" i="5"/>
  <c r="K2532" i="5"/>
  <c r="K2529" i="5"/>
  <c r="K2526" i="5"/>
  <c r="K2523" i="5"/>
  <c r="K2520" i="5"/>
  <c r="K2517" i="5"/>
  <c r="K2514" i="5"/>
  <c r="K2511" i="5"/>
  <c r="K2508" i="5"/>
  <c r="K2505" i="5"/>
  <c r="K2502" i="5"/>
  <c r="K2499" i="5"/>
  <c r="K2496" i="5"/>
  <c r="K2493" i="5"/>
  <c r="K2490" i="5"/>
  <c r="K2487" i="5"/>
  <c r="K2484" i="5"/>
  <c r="K2481" i="5"/>
  <c r="K2478" i="5"/>
  <c r="K2475" i="5"/>
  <c r="K2472" i="5"/>
  <c r="K2469" i="5"/>
  <c r="K2466" i="5"/>
  <c r="K2463" i="5"/>
  <c r="K2460" i="5"/>
  <c r="K2457" i="5"/>
  <c r="K2454" i="5"/>
  <c r="K2451" i="5"/>
  <c r="K2448" i="5"/>
  <c r="K2445" i="5"/>
  <c r="K2442" i="5"/>
  <c r="K2439" i="5"/>
  <c r="K2436" i="5"/>
  <c r="K2433" i="5"/>
  <c r="K2430" i="5"/>
  <c r="K2427" i="5"/>
  <c r="K2424" i="5"/>
  <c r="K2421" i="5"/>
  <c r="K2418" i="5"/>
  <c r="K2415" i="5"/>
  <c r="K2412" i="5"/>
  <c r="K2409" i="5"/>
  <c r="K2406" i="5"/>
  <c r="M2985" i="5"/>
  <c r="L2963" i="5"/>
  <c r="M2958" i="5"/>
  <c r="M2953" i="5"/>
  <c r="K2948" i="5"/>
  <c r="M2943" i="5"/>
  <c r="M2934" i="5"/>
  <c r="M2925" i="5"/>
  <c r="M2916" i="5"/>
  <c r="M2907" i="5"/>
  <c r="K2903" i="5"/>
  <c r="L2899" i="5"/>
  <c r="L2895" i="5"/>
  <c r="L2891" i="5"/>
  <c r="L2884" i="5"/>
  <c r="M2880" i="5"/>
  <c r="K2877" i="5"/>
  <c r="L2873" i="5"/>
  <c r="L2866" i="5"/>
  <c r="M2862" i="5"/>
  <c r="K2859" i="5"/>
  <c r="L2855" i="5"/>
  <c r="M2848" i="5"/>
  <c r="L2845" i="5"/>
  <c r="K2842" i="5"/>
  <c r="M2835" i="5"/>
  <c r="L2832" i="5"/>
  <c r="K2829" i="5"/>
  <c r="M3006" i="5"/>
  <c r="K2999" i="5"/>
  <c r="L2978" i="5"/>
  <c r="M2973" i="5"/>
  <c r="M2968" i="5"/>
  <c r="K2963" i="5"/>
  <c r="M2938" i="5"/>
  <c r="M2929" i="5"/>
  <c r="M2920" i="5"/>
  <c r="M2911" i="5"/>
  <c r="K2891" i="5"/>
  <c r="M2887" i="5"/>
  <c r="L2880" i="5"/>
  <c r="K2873" i="5"/>
  <c r="M2869" i="5"/>
  <c r="L2862" i="5"/>
  <c r="K2855" i="5"/>
  <c r="M2851" i="5"/>
  <c r="L2848" i="5"/>
  <c r="K2845" i="5"/>
  <c r="M2838" i="5"/>
  <c r="L2835" i="5"/>
  <c r="K2832" i="5"/>
  <c r="M2825" i="5"/>
  <c r="M2822" i="5"/>
  <c r="M2819" i="5"/>
  <c r="M2816" i="5"/>
  <c r="M2813" i="5"/>
  <c r="M2810" i="5"/>
  <c r="M2807" i="5"/>
  <c r="M2804" i="5"/>
  <c r="M2801" i="5"/>
  <c r="M2798" i="5"/>
  <c r="M2795" i="5"/>
  <c r="M2792" i="5"/>
  <c r="M2789" i="5"/>
  <c r="M2786" i="5"/>
  <c r="M2783" i="5"/>
  <c r="M2780" i="5"/>
  <c r="M2777" i="5"/>
  <c r="M2774" i="5"/>
  <c r="M2771" i="5"/>
  <c r="M2768" i="5"/>
  <c r="M2765" i="5"/>
  <c r="M2762" i="5"/>
  <c r="M2759" i="5"/>
  <c r="M2756" i="5"/>
  <c r="M2753" i="5"/>
  <c r="M2750" i="5"/>
  <c r="M2747" i="5"/>
  <c r="M2744" i="5"/>
  <c r="M2741" i="5"/>
  <c r="M2738" i="5"/>
  <c r="M2735" i="5"/>
  <c r="M2732" i="5"/>
  <c r="M2729" i="5"/>
  <c r="M2726" i="5"/>
  <c r="M2723" i="5"/>
  <c r="M2720" i="5"/>
  <c r="M2717" i="5"/>
  <c r="M2714" i="5"/>
  <c r="M2711" i="5"/>
  <c r="M2708" i="5"/>
  <c r="M2705" i="5"/>
  <c r="M2702" i="5"/>
  <c r="M2699" i="5"/>
  <c r="M2696" i="5"/>
  <c r="M2693" i="5"/>
  <c r="M2690" i="5"/>
  <c r="M2687" i="5"/>
  <c r="M2684" i="5"/>
  <c r="M2681" i="5"/>
  <c r="M2678" i="5"/>
  <c r="M2675" i="5"/>
  <c r="M2672" i="5"/>
  <c r="M2669" i="5"/>
  <c r="M2666" i="5"/>
  <c r="M2663" i="5"/>
  <c r="M2660" i="5"/>
  <c r="M2657" i="5"/>
  <c r="M2654" i="5"/>
  <c r="M2651" i="5"/>
  <c r="M2648" i="5"/>
  <c r="M2645" i="5"/>
  <c r="M2642" i="5"/>
  <c r="M2639" i="5"/>
  <c r="M2636" i="5"/>
  <c r="M2633" i="5"/>
  <c r="M2630" i="5"/>
  <c r="M2627" i="5"/>
  <c r="M2624" i="5"/>
  <c r="M2621" i="5"/>
  <c r="M2618" i="5"/>
  <c r="M2615" i="5"/>
  <c r="M2612" i="5"/>
  <c r="M2609" i="5"/>
  <c r="M2606" i="5"/>
  <c r="M2603" i="5"/>
  <c r="M2600" i="5"/>
  <c r="M2597" i="5"/>
  <c r="M2594" i="5"/>
  <c r="M2591" i="5"/>
  <c r="M2588" i="5"/>
  <c r="M2585" i="5"/>
  <c r="M2582" i="5"/>
  <c r="M2579" i="5"/>
  <c r="M2576" i="5"/>
  <c r="M2573" i="5"/>
  <c r="M2570" i="5"/>
  <c r="M2567" i="5"/>
  <c r="M2564" i="5"/>
  <c r="M2561" i="5"/>
  <c r="M2558" i="5"/>
  <c r="M2555" i="5"/>
  <c r="M2552" i="5"/>
  <c r="M2549" i="5"/>
  <c r="M2546" i="5"/>
  <c r="M2543" i="5"/>
  <c r="M2540" i="5"/>
  <c r="M2537" i="5"/>
  <c r="M2534" i="5"/>
  <c r="M2531" i="5"/>
  <c r="M2528" i="5"/>
  <c r="M2525" i="5"/>
  <c r="M2522" i="5"/>
  <c r="M2519" i="5"/>
  <c r="M2516" i="5"/>
  <c r="M2513" i="5"/>
  <c r="M2510" i="5"/>
  <c r="M2507" i="5"/>
  <c r="M2504" i="5"/>
  <c r="M2501" i="5"/>
  <c r="M2498" i="5"/>
  <c r="M2495" i="5"/>
  <c r="M2492" i="5"/>
  <c r="M2489" i="5"/>
  <c r="M2486" i="5"/>
  <c r="M2483" i="5"/>
  <c r="M2480" i="5"/>
  <c r="M2477" i="5"/>
  <c r="M2474" i="5"/>
  <c r="M2471" i="5"/>
  <c r="M2468" i="5"/>
  <c r="M2465" i="5"/>
  <c r="M2462" i="5"/>
  <c r="M2459" i="5"/>
  <c r="M2456" i="5"/>
  <c r="M2453" i="5"/>
  <c r="M2450" i="5"/>
  <c r="M2447" i="5"/>
  <c r="M2444" i="5"/>
  <c r="M2441" i="5"/>
  <c r="M2438" i="5"/>
  <c r="M2435" i="5"/>
  <c r="M2432" i="5"/>
  <c r="M2429" i="5"/>
  <c r="M2426" i="5"/>
  <c r="M2423" i="5"/>
  <c r="M2420" i="5"/>
  <c r="M2417" i="5"/>
  <c r="M2414" i="5"/>
  <c r="M2411" i="5"/>
  <c r="M2408" i="5"/>
  <c r="M2405" i="5"/>
  <c r="M2402" i="5"/>
  <c r="M2399" i="5"/>
  <c r="M2396" i="5"/>
  <c r="M2393" i="5"/>
  <c r="M2390" i="5"/>
  <c r="M2387" i="5"/>
  <c r="M2384" i="5"/>
  <c r="M2381" i="5"/>
  <c r="K3014" i="5"/>
  <c r="M2991" i="5"/>
  <c r="K2984" i="5"/>
  <c r="K2978" i="5"/>
  <c r="L2957" i="5"/>
  <c r="M2952" i="5"/>
  <c r="M2947" i="5"/>
  <c r="L2942" i="5"/>
  <c r="L2938" i="5"/>
  <c r="L2933" i="5"/>
  <c r="L2929" i="5"/>
  <c r="L2924" i="5"/>
  <c r="L2920" i="5"/>
  <c r="L2915" i="5"/>
  <c r="L2911" i="5"/>
  <c r="L2906" i="5"/>
  <c r="M2902" i="5"/>
  <c r="M2898" i="5"/>
  <c r="L2894" i="5"/>
  <c r="L2887" i="5"/>
  <c r="M2883" i="5"/>
  <c r="K2880" i="5"/>
  <c r="L2876" i="5"/>
  <c r="L2869" i="5"/>
  <c r="M2865" i="5"/>
  <c r="K2862" i="5"/>
  <c r="L2858" i="5"/>
  <c r="L2851" i="5"/>
  <c r="K2848" i="5"/>
  <c r="M2841" i="5"/>
  <c r="L2838" i="5"/>
  <c r="K2835" i="5"/>
  <c r="L2828" i="5"/>
  <c r="L2825" i="5"/>
  <c r="L2822" i="5"/>
  <c r="L2819" i="5"/>
  <c r="L2816" i="5"/>
  <c r="L2813" i="5"/>
  <c r="L2810" i="5"/>
  <c r="L2807" i="5"/>
  <c r="L2804" i="5"/>
  <c r="L2801" i="5"/>
  <c r="L2798" i="5"/>
  <c r="L2795" i="5"/>
  <c r="L2792" i="5"/>
  <c r="L2789" i="5"/>
  <c r="L2786" i="5"/>
  <c r="L2783" i="5"/>
  <c r="L2780" i="5"/>
  <c r="L2777" i="5"/>
  <c r="L2774" i="5"/>
  <c r="L2771" i="5"/>
  <c r="L2768" i="5"/>
  <c r="L2765" i="5"/>
  <c r="L2762" i="5"/>
  <c r="L2759" i="5"/>
  <c r="L2756" i="5"/>
  <c r="L2753" i="5"/>
  <c r="L2750" i="5"/>
  <c r="L2747" i="5"/>
  <c r="L2744" i="5"/>
  <c r="L2741" i="5"/>
  <c r="L2738" i="5"/>
  <c r="L2735" i="5"/>
  <c r="L2732" i="5"/>
  <c r="L2729" i="5"/>
  <c r="L2726" i="5"/>
  <c r="L2723" i="5"/>
  <c r="L2720" i="5"/>
  <c r="L2717" i="5"/>
  <c r="L2714" i="5"/>
  <c r="L2711" i="5"/>
  <c r="L2708" i="5"/>
  <c r="L2705" i="5"/>
  <c r="L2702" i="5"/>
  <c r="L2699" i="5"/>
  <c r="L2696" i="5"/>
  <c r="L2693" i="5"/>
  <c r="L2690" i="5"/>
  <c r="L2687" i="5"/>
  <c r="L2684" i="5"/>
  <c r="L2681" i="5"/>
  <c r="L2678" i="5"/>
  <c r="L2675" i="5"/>
  <c r="L2672" i="5"/>
  <c r="L2669" i="5"/>
  <c r="L2666" i="5"/>
  <c r="L2663" i="5"/>
  <c r="L2660" i="5"/>
  <c r="L2657" i="5"/>
  <c r="L2654" i="5"/>
  <c r="L2651" i="5"/>
  <c r="L2648" i="5"/>
  <c r="L2645" i="5"/>
  <c r="L2642" i="5"/>
  <c r="L2639" i="5"/>
  <c r="L2636" i="5"/>
  <c r="L2633" i="5"/>
  <c r="L2630" i="5"/>
  <c r="L2627" i="5"/>
  <c r="L2624" i="5"/>
  <c r="L2621" i="5"/>
  <c r="L2618" i="5"/>
  <c r="L2615" i="5"/>
  <c r="L2612" i="5"/>
  <c r="L2609" i="5"/>
  <c r="L2606" i="5"/>
  <c r="L2603" i="5"/>
  <c r="L2600" i="5"/>
  <c r="L2597" i="5"/>
  <c r="L2594" i="5"/>
  <c r="L2591" i="5"/>
  <c r="L2588" i="5"/>
  <c r="L2585" i="5"/>
  <c r="L2582" i="5"/>
  <c r="L2579" i="5"/>
  <c r="L2576" i="5"/>
  <c r="L2573" i="5"/>
  <c r="L2570" i="5"/>
  <c r="L2567" i="5"/>
  <c r="L2564" i="5"/>
  <c r="L2561" i="5"/>
  <c r="L2558" i="5"/>
  <c r="L2555" i="5"/>
  <c r="L2552" i="5"/>
  <c r="L2549" i="5"/>
  <c r="L2546" i="5"/>
  <c r="L2543" i="5"/>
  <c r="L2540" i="5"/>
  <c r="L2537" i="5"/>
  <c r="L2534" i="5"/>
  <c r="L2531" i="5"/>
  <c r="L2528" i="5"/>
  <c r="L2525" i="5"/>
  <c r="L2522" i="5"/>
  <c r="L2519" i="5"/>
  <c r="L2516" i="5"/>
  <c r="L2513" i="5"/>
  <c r="L2510" i="5"/>
  <c r="L2507" i="5"/>
  <c r="L2504" i="5"/>
  <c r="L2501" i="5"/>
  <c r="L2498" i="5"/>
  <c r="L2495" i="5"/>
  <c r="L2492" i="5"/>
  <c r="L2489" i="5"/>
  <c r="L2486" i="5"/>
  <c r="L2483" i="5"/>
  <c r="L2480" i="5"/>
  <c r="L2477" i="5"/>
  <c r="L2474" i="5"/>
  <c r="L2471" i="5"/>
  <c r="L2468" i="5"/>
  <c r="L2465" i="5"/>
  <c r="L2462" i="5"/>
  <c r="L2459" i="5"/>
  <c r="L2456" i="5"/>
  <c r="L2453" i="5"/>
  <c r="L2450" i="5"/>
  <c r="L2447" i="5"/>
  <c r="L2444" i="5"/>
  <c r="L2441" i="5"/>
  <c r="L2438" i="5"/>
  <c r="K3005" i="5"/>
  <c r="L2972" i="5"/>
  <c r="M2967" i="5"/>
  <c r="M2962" i="5"/>
  <c r="K2957" i="5"/>
  <c r="K2942" i="5"/>
  <c r="K2933" i="5"/>
  <c r="K2924" i="5"/>
  <c r="K2915" i="5"/>
  <c r="K2906" i="5"/>
  <c r="L2902" i="5"/>
  <c r="L2898" i="5"/>
  <c r="K2894" i="5"/>
  <c r="M2890" i="5"/>
  <c r="L2883" i="5"/>
  <c r="K2876" i="5"/>
  <c r="M2872" i="5"/>
  <c r="L2865" i="5"/>
  <c r="K2858" i="5"/>
  <c r="M2854" i="5"/>
  <c r="K2851" i="5"/>
  <c r="M2844" i="5"/>
  <c r="L2841" i="5"/>
  <c r="K2838" i="5"/>
  <c r="L2831" i="5"/>
  <c r="K2828" i="5"/>
  <c r="K2825" i="5"/>
  <c r="K2822" i="5"/>
  <c r="K2819" i="5"/>
  <c r="K2816" i="5"/>
  <c r="K2813" i="5"/>
  <c r="K2810" i="5"/>
  <c r="K2807" i="5"/>
  <c r="K2804" i="5"/>
  <c r="K2801" i="5"/>
  <c r="K2798" i="5"/>
  <c r="K2795" i="5"/>
  <c r="K2792" i="5"/>
  <c r="K2789" i="5"/>
  <c r="K2786" i="5"/>
  <c r="K2783" i="5"/>
  <c r="K2780" i="5"/>
  <c r="K2777" i="5"/>
  <c r="K2774" i="5"/>
  <c r="K2771" i="5"/>
  <c r="K2768" i="5"/>
  <c r="K2765" i="5"/>
  <c r="K2762" i="5"/>
  <c r="K2759" i="5"/>
  <c r="K2756" i="5"/>
  <c r="K2753" i="5"/>
  <c r="K2750" i="5"/>
  <c r="K2747" i="5"/>
  <c r="K2744" i="5"/>
  <c r="K2741" i="5"/>
  <c r="K2738" i="5"/>
  <c r="K2735" i="5"/>
  <c r="K2732" i="5"/>
  <c r="K2729" i="5"/>
  <c r="K2726" i="5"/>
  <c r="K2723" i="5"/>
  <c r="K2720" i="5"/>
  <c r="K2717" i="5"/>
  <c r="K2714" i="5"/>
  <c r="K2711" i="5"/>
  <c r="K2708" i="5"/>
  <c r="K2705" i="5"/>
  <c r="K2702" i="5"/>
  <c r="K2699" i="5"/>
  <c r="K2696" i="5"/>
  <c r="K2693" i="5"/>
  <c r="K2690" i="5"/>
  <c r="K2687" i="5"/>
  <c r="K2684" i="5"/>
  <c r="K2681" i="5"/>
  <c r="K2678" i="5"/>
  <c r="K2675" i="5"/>
  <c r="K2672" i="5"/>
  <c r="K2669" i="5"/>
  <c r="K2666" i="5"/>
  <c r="K2663" i="5"/>
  <c r="K2660" i="5"/>
  <c r="K2657" i="5"/>
  <c r="K2654" i="5"/>
  <c r="K2651" i="5"/>
  <c r="K2648" i="5"/>
  <c r="K2645" i="5"/>
  <c r="K2642" i="5"/>
  <c r="K2639" i="5"/>
  <c r="K2636" i="5"/>
  <c r="K2633" i="5"/>
  <c r="K2630" i="5"/>
  <c r="K2627" i="5"/>
  <c r="K2624" i="5"/>
  <c r="K2621" i="5"/>
  <c r="K2618" i="5"/>
  <c r="K2615" i="5"/>
  <c r="K2612" i="5"/>
  <c r="K2609" i="5"/>
  <c r="K2606" i="5"/>
  <c r="K2603" i="5"/>
  <c r="K2600" i="5"/>
  <c r="K2597" i="5"/>
  <c r="K2594" i="5"/>
  <c r="K2591" i="5"/>
  <c r="K2588" i="5"/>
  <c r="K2585" i="5"/>
  <c r="K2582" i="5"/>
  <c r="K2579" i="5"/>
  <c r="K2576" i="5"/>
  <c r="K2573" i="5"/>
  <c r="K2570" i="5"/>
  <c r="K2567" i="5"/>
  <c r="K2564" i="5"/>
  <c r="K2561" i="5"/>
  <c r="K2558" i="5"/>
  <c r="K2555" i="5"/>
  <c r="K2552" i="5"/>
  <c r="K2549" i="5"/>
  <c r="K2546" i="5"/>
  <c r="K2543" i="5"/>
  <c r="K2540" i="5"/>
  <c r="K2537" i="5"/>
  <c r="K2534" i="5"/>
  <c r="K2531" i="5"/>
  <c r="K2528" i="5"/>
  <c r="K2525" i="5"/>
  <c r="K2522" i="5"/>
  <c r="K2519" i="5"/>
  <c r="K2516" i="5"/>
  <c r="K2513" i="5"/>
  <c r="K2510" i="5"/>
  <c r="K2507" i="5"/>
  <c r="K2504" i="5"/>
  <c r="K2501" i="5"/>
  <c r="K2498" i="5"/>
  <c r="K2495" i="5"/>
  <c r="K2492" i="5"/>
  <c r="K2489" i="5"/>
  <c r="K2486" i="5"/>
  <c r="K2483" i="5"/>
  <c r="K2480" i="5"/>
  <c r="K2477" i="5"/>
  <c r="K2474" i="5"/>
  <c r="K2471" i="5"/>
  <c r="K2468" i="5"/>
  <c r="K2465" i="5"/>
  <c r="K2462" i="5"/>
  <c r="K2459" i="5"/>
  <c r="K2456" i="5"/>
  <c r="K2453" i="5"/>
  <c r="K2450" i="5"/>
  <c r="K2447" i="5"/>
  <c r="K2444" i="5"/>
  <c r="K2441" i="5"/>
  <c r="K2438" i="5"/>
  <c r="K2435" i="5"/>
  <c r="K2432" i="5"/>
  <c r="K2429" i="5"/>
  <c r="K2426" i="5"/>
  <c r="K2423" i="5"/>
  <c r="K2420" i="5"/>
  <c r="K2417" i="5"/>
  <c r="K2414" i="5"/>
  <c r="K2411" i="5"/>
  <c r="K2408" i="5"/>
  <c r="K2405" i="5"/>
  <c r="K2402" i="5"/>
  <c r="K2399" i="5"/>
  <c r="K2396" i="5"/>
  <c r="K2393" i="5"/>
  <c r="K2390" i="5"/>
  <c r="K2387" i="5"/>
  <c r="K2384" i="5"/>
  <c r="L2412" i="5"/>
  <c r="L2405" i="5"/>
  <c r="L2399" i="5"/>
  <c r="K2394" i="5"/>
  <c r="L2389" i="5"/>
  <c r="K2385" i="5"/>
  <c r="L2373" i="5"/>
  <c r="M2366" i="5"/>
  <c r="L2363" i="5"/>
  <c r="K2360" i="5"/>
  <c r="L2353" i="5"/>
  <c r="K2350" i="5"/>
  <c r="M2343" i="5"/>
  <c r="L2340" i="5"/>
  <c r="K2337" i="5"/>
  <c r="M2330" i="5"/>
  <c r="L2327" i="5"/>
  <c r="K2324" i="5"/>
  <c r="L2426" i="5"/>
  <c r="L2380" i="5"/>
  <c r="M2376" i="5"/>
  <c r="K2373" i="5"/>
  <c r="M2369" i="5"/>
  <c r="L2366" i="5"/>
  <c r="K2363" i="5"/>
  <c r="L2356" i="5"/>
  <c r="K2353" i="5"/>
  <c r="M2346" i="5"/>
  <c r="L2343" i="5"/>
  <c r="K2340" i="5"/>
  <c r="M2333" i="5"/>
  <c r="L2330" i="5"/>
  <c r="K2327" i="5"/>
  <c r="M2320" i="5"/>
  <c r="M2317" i="5"/>
  <c r="M2314" i="5"/>
  <c r="M2311" i="5"/>
  <c r="M2308" i="5"/>
  <c r="M2305" i="5"/>
  <c r="M2302" i="5"/>
  <c r="M2299" i="5"/>
  <c r="M2296" i="5"/>
  <c r="M2293" i="5"/>
  <c r="M2290" i="5"/>
  <c r="M2287" i="5"/>
  <c r="M2284" i="5"/>
  <c r="M2281" i="5"/>
  <c r="M2278" i="5"/>
  <c r="M2275" i="5"/>
  <c r="M2272" i="5"/>
  <c r="M2269" i="5"/>
  <c r="M2266" i="5"/>
  <c r="M2263" i="5"/>
  <c r="M2260" i="5"/>
  <c r="M2257" i="5"/>
  <c r="M2254" i="5"/>
  <c r="M2251" i="5"/>
  <c r="M2248" i="5"/>
  <c r="M2245" i="5"/>
  <c r="M2242" i="5"/>
  <c r="M2239" i="5"/>
  <c r="M2236" i="5"/>
  <c r="M2233" i="5"/>
  <c r="M2230" i="5"/>
  <c r="M2227" i="5"/>
  <c r="M2224" i="5"/>
  <c r="M2221" i="5"/>
  <c r="M2218" i="5"/>
  <c r="M2215" i="5"/>
  <c r="M2212" i="5"/>
  <c r="M2209" i="5"/>
  <c r="M2206" i="5"/>
  <c r="M2203" i="5"/>
  <c r="M2200" i="5"/>
  <c r="M2197" i="5"/>
  <c r="M2194" i="5"/>
  <c r="M2191" i="5"/>
  <c r="M2188" i="5"/>
  <c r="M2185" i="5"/>
  <c r="M2182" i="5"/>
  <c r="M2179" i="5"/>
  <c r="M2176" i="5"/>
  <c r="M2173" i="5"/>
  <c r="M2170" i="5"/>
  <c r="M2167" i="5"/>
  <c r="M2164" i="5"/>
  <c r="M2161" i="5"/>
  <c r="M2158" i="5"/>
  <c r="M2155" i="5"/>
  <c r="M2152" i="5"/>
  <c r="M2149" i="5"/>
  <c r="M2146" i="5"/>
  <c r="M2143" i="5"/>
  <c r="M2140" i="5"/>
  <c r="M2137" i="5"/>
  <c r="M2134" i="5"/>
  <c r="M2131" i="5"/>
  <c r="M2128" i="5"/>
  <c r="M2125" i="5"/>
  <c r="M2122" i="5"/>
  <c r="M2119" i="5"/>
  <c r="M2116" i="5"/>
  <c r="M2113" i="5"/>
  <c r="M2110" i="5"/>
  <c r="M2107" i="5"/>
  <c r="M2104" i="5"/>
  <c r="M2101" i="5"/>
  <c r="M2098" i="5"/>
  <c r="M2095" i="5"/>
  <c r="M2092" i="5"/>
  <c r="M2089" i="5"/>
  <c r="M2086" i="5"/>
  <c r="M2083" i="5"/>
  <c r="M2080" i="5"/>
  <c r="M2077" i="5"/>
  <c r="M2074" i="5"/>
  <c r="M2071" i="5"/>
  <c r="M2068" i="5"/>
  <c r="M2065" i="5"/>
  <c r="M2062" i="5"/>
  <c r="M2059" i="5"/>
  <c r="M2056" i="5"/>
  <c r="M2053" i="5"/>
  <c r="M2050" i="5"/>
  <c r="M2047" i="5"/>
  <c r="M2044" i="5"/>
  <c r="M2041" i="5"/>
  <c r="M2038" i="5"/>
  <c r="M2035" i="5"/>
  <c r="M2032" i="5"/>
  <c r="M2029" i="5"/>
  <c r="M2026" i="5"/>
  <c r="M2023" i="5"/>
  <c r="M2020" i="5"/>
  <c r="M2017" i="5"/>
  <c r="M2014" i="5"/>
  <c r="M2011" i="5"/>
  <c r="M2008" i="5"/>
  <c r="M2005" i="5"/>
  <c r="M2002" i="5"/>
  <c r="M1999" i="5"/>
  <c r="M1996" i="5"/>
  <c r="M1993" i="5"/>
  <c r="M1990" i="5"/>
  <c r="M1987" i="5"/>
  <c r="M1984" i="5"/>
  <c r="M1981" i="5"/>
  <c r="M1978" i="5"/>
  <c r="M1975" i="5"/>
  <c r="M1972" i="5"/>
  <c r="M1969" i="5"/>
  <c r="M1966" i="5"/>
  <c r="M1963" i="5"/>
  <c r="M1960" i="5"/>
  <c r="M1957" i="5"/>
  <c r="M1954" i="5"/>
  <c r="M1951" i="5"/>
  <c r="M1948" i="5"/>
  <c r="M1945" i="5"/>
  <c r="M1942" i="5"/>
  <c r="M1939" i="5"/>
  <c r="M1936" i="5"/>
  <c r="M1933" i="5"/>
  <c r="M1930" i="5"/>
  <c r="M1927" i="5"/>
  <c r="M1924" i="5"/>
  <c r="M1921" i="5"/>
  <c r="M1918" i="5"/>
  <c r="M1915" i="5"/>
  <c r="M1912" i="5"/>
  <c r="M1909" i="5"/>
  <c r="M1906" i="5"/>
  <c r="M1903" i="5"/>
  <c r="M1900" i="5"/>
  <c r="M1897" i="5"/>
  <c r="M1894" i="5"/>
  <c r="M1891" i="5"/>
  <c r="M1888" i="5"/>
  <c r="M1885" i="5"/>
  <c r="M1882" i="5"/>
  <c r="M1879" i="5"/>
  <c r="M1876" i="5"/>
  <c r="M1873" i="5"/>
  <c r="M1870" i="5"/>
  <c r="M1867" i="5"/>
  <c r="M1864" i="5"/>
  <c r="M1861" i="5"/>
  <c r="M1858" i="5"/>
  <c r="M1855" i="5"/>
  <c r="M1852" i="5"/>
  <c r="M1849" i="5"/>
  <c r="M1846" i="5"/>
  <c r="M1843" i="5"/>
  <c r="M1840" i="5"/>
  <c r="M1837" i="5"/>
  <c r="M1834" i="5"/>
  <c r="M1831" i="5"/>
  <c r="M1828" i="5"/>
  <c r="M1825" i="5"/>
  <c r="M1822" i="5"/>
  <c r="M1819" i="5"/>
  <c r="M1816" i="5"/>
  <c r="M1813" i="5"/>
  <c r="M1810" i="5"/>
  <c r="M1807" i="5"/>
  <c r="M1804" i="5"/>
  <c r="M1801" i="5"/>
  <c r="M1798" i="5"/>
  <c r="M1795" i="5"/>
  <c r="M1792" i="5"/>
  <c r="M1789" i="5"/>
  <c r="M1786" i="5"/>
  <c r="M1783" i="5"/>
  <c r="M1780" i="5"/>
  <c r="M1777" i="5"/>
  <c r="M1774" i="5"/>
  <c r="M1771" i="5"/>
  <c r="M1768" i="5"/>
  <c r="M1765" i="5"/>
  <c r="M1762" i="5"/>
  <c r="M1759" i="5"/>
  <c r="M1756" i="5"/>
  <c r="M1753" i="5"/>
  <c r="L2418" i="5"/>
  <c r="L2411" i="5"/>
  <c r="L2398" i="5"/>
  <c r="L2393" i="5"/>
  <c r="M2388" i="5"/>
  <c r="L2384" i="5"/>
  <c r="L2376" i="5"/>
  <c r="L2369" i="5"/>
  <c r="K2366" i="5"/>
  <c r="L2359" i="5"/>
  <c r="K2356" i="5"/>
  <c r="M2349" i="5"/>
  <c r="L2346" i="5"/>
  <c r="K2343" i="5"/>
  <c r="M2336" i="5"/>
  <c r="L2333" i="5"/>
  <c r="K2330" i="5"/>
  <c r="L2323" i="5"/>
  <c r="L2320" i="5"/>
  <c r="L2317" i="5"/>
  <c r="L2314" i="5"/>
  <c r="L2311" i="5"/>
  <c r="L2308" i="5"/>
  <c r="L2305" i="5"/>
  <c r="L2302" i="5"/>
  <c r="L2299" i="5"/>
  <c r="L2296" i="5"/>
  <c r="L2293" i="5"/>
  <c r="L2290" i="5"/>
  <c r="L2287" i="5"/>
  <c r="L2284" i="5"/>
  <c r="L2281" i="5"/>
  <c r="L2278" i="5"/>
  <c r="L2275" i="5"/>
  <c r="L2272" i="5"/>
  <c r="L2269" i="5"/>
  <c r="L2266" i="5"/>
  <c r="L2263" i="5"/>
  <c r="L2260" i="5"/>
  <c r="L2257" i="5"/>
  <c r="L2254" i="5"/>
  <c r="L2251" i="5"/>
  <c r="L2248" i="5"/>
  <c r="L2245" i="5"/>
  <c r="L2242" i="5"/>
  <c r="L2239" i="5"/>
  <c r="L2236" i="5"/>
  <c r="L2233" i="5"/>
  <c r="L2230" i="5"/>
  <c r="L2227" i="5"/>
  <c r="L2224" i="5"/>
  <c r="L2221" i="5"/>
  <c r="L2218" i="5"/>
  <c r="L2215" i="5"/>
  <c r="L2212" i="5"/>
  <c r="L2209" i="5"/>
  <c r="L2206" i="5"/>
  <c r="L2203" i="5"/>
  <c r="L2200" i="5"/>
  <c r="L2197" i="5"/>
  <c r="L2194" i="5"/>
  <c r="L2191" i="5"/>
  <c r="L2188" i="5"/>
  <c r="L2185" i="5"/>
  <c r="L2182" i="5"/>
  <c r="L2179" i="5"/>
  <c r="L2176" i="5"/>
  <c r="L2173" i="5"/>
  <c r="L2170" i="5"/>
  <c r="L2167" i="5"/>
  <c r="L2164" i="5"/>
  <c r="L2161" i="5"/>
  <c r="L2158" i="5"/>
  <c r="L2155" i="5"/>
  <c r="L2152" i="5"/>
  <c r="L2149" i="5"/>
  <c r="L2146" i="5"/>
  <c r="L2143" i="5"/>
  <c r="L2140" i="5"/>
  <c r="L2137" i="5"/>
  <c r="L2134" i="5"/>
  <c r="L2131" i="5"/>
  <c r="L2128" i="5"/>
  <c r="L2125" i="5"/>
  <c r="L2122" i="5"/>
  <c r="L2119" i="5"/>
  <c r="L2116" i="5"/>
  <c r="L2113" i="5"/>
  <c r="L2110" i="5"/>
  <c r="L2107" i="5"/>
  <c r="L2104" i="5"/>
  <c r="L2101" i="5"/>
  <c r="L2098" i="5"/>
  <c r="L2095" i="5"/>
  <c r="L2092" i="5"/>
  <c r="L2089" i="5"/>
  <c r="L2086" i="5"/>
  <c r="L2083" i="5"/>
  <c r="L2080" i="5"/>
  <c r="L2077" i="5"/>
  <c r="L2074" i="5"/>
  <c r="L2071" i="5"/>
  <c r="L2068" i="5"/>
  <c r="L2065" i="5"/>
  <c r="L2062" i="5"/>
  <c r="L2059" i="5"/>
  <c r="L2056" i="5"/>
  <c r="L2053" i="5"/>
  <c r="L2050" i="5"/>
  <c r="L2047" i="5"/>
  <c r="L2044" i="5"/>
  <c r="L2041" i="5"/>
  <c r="L2038" i="5"/>
  <c r="L2035" i="5"/>
  <c r="L2032" i="5"/>
  <c r="L2029" i="5"/>
  <c r="L2026" i="5"/>
  <c r="L2023" i="5"/>
  <c r="L2020" i="5"/>
  <c r="L2017" i="5"/>
  <c r="L2014" i="5"/>
  <c r="L2011" i="5"/>
  <c r="L2008" i="5"/>
  <c r="L2005" i="5"/>
  <c r="L2002" i="5"/>
  <c r="L1999" i="5"/>
  <c r="L1996" i="5"/>
  <c r="L1993" i="5"/>
  <c r="L1990" i="5"/>
  <c r="L1987" i="5"/>
  <c r="L1984" i="5"/>
  <c r="L1981" i="5"/>
  <c r="L1978" i="5"/>
  <c r="L1975" i="5"/>
  <c r="L1972" i="5"/>
  <c r="L1969" i="5"/>
  <c r="L1966" i="5"/>
  <c r="L1963" i="5"/>
  <c r="L1960" i="5"/>
  <c r="L1957" i="5"/>
  <c r="L1954" i="5"/>
  <c r="L1951" i="5"/>
  <c r="L1948" i="5"/>
  <c r="L1945" i="5"/>
  <c r="L1942" i="5"/>
  <c r="L1939" i="5"/>
  <c r="L1936" i="5"/>
  <c r="L1933" i="5"/>
  <c r="L1930" i="5"/>
  <c r="L1927" i="5"/>
  <c r="L1924" i="5"/>
  <c r="L1921" i="5"/>
  <c r="L1918" i="5"/>
  <c r="L1915" i="5"/>
  <c r="L1912" i="5"/>
  <c r="L1909" i="5"/>
  <c r="L1906" i="5"/>
  <c r="L1903" i="5"/>
  <c r="L1900" i="5"/>
  <c r="L1897" i="5"/>
  <c r="L1894" i="5"/>
  <c r="L1891" i="5"/>
  <c r="L1888" i="5"/>
  <c r="L1885" i="5"/>
  <c r="L1882" i="5"/>
  <c r="L1879" i="5"/>
  <c r="L1876" i="5"/>
  <c r="L1873" i="5"/>
  <c r="L1870" i="5"/>
  <c r="L1867" i="5"/>
  <c r="L1864" i="5"/>
  <c r="L1861" i="5"/>
  <c r="L1858" i="5"/>
  <c r="L1855" i="5"/>
  <c r="L1852" i="5"/>
  <c r="L1849" i="5"/>
  <c r="L1846" i="5"/>
  <c r="L1843" i="5"/>
  <c r="L1840" i="5"/>
  <c r="L1837" i="5"/>
  <c r="L1834" i="5"/>
  <c r="L1831" i="5"/>
  <c r="L1828" i="5"/>
  <c r="L1825" i="5"/>
  <c r="L1822" i="5"/>
  <c r="L1819" i="5"/>
  <c r="L1816" i="5"/>
  <c r="L1813" i="5"/>
  <c r="L1810" i="5"/>
  <c r="L1807" i="5"/>
  <c r="L1804" i="5"/>
  <c r="L1801" i="5"/>
  <c r="L2432" i="5"/>
  <c r="L2403" i="5"/>
  <c r="L2388" i="5"/>
  <c r="M2379" i="5"/>
  <c r="K2376" i="5"/>
  <c r="M2372" i="5"/>
  <c r="K2369" i="5"/>
  <c r="L2362" i="5"/>
  <c r="K2359" i="5"/>
  <c r="M2352" i="5"/>
  <c r="L2349" i="5"/>
  <c r="K2346" i="5"/>
  <c r="M2339" i="5"/>
  <c r="L2336" i="5"/>
  <c r="K2333" i="5"/>
  <c r="L2326" i="5"/>
  <c r="K2323" i="5"/>
  <c r="K2320" i="5"/>
  <c r="K2317" i="5"/>
  <c r="K2314" i="5"/>
  <c r="K2311" i="5"/>
  <c r="K2308" i="5"/>
  <c r="K2305" i="5"/>
  <c r="K2302" i="5"/>
  <c r="K2299" i="5"/>
  <c r="K2296" i="5"/>
  <c r="K2293" i="5"/>
  <c r="K2290" i="5"/>
  <c r="K2287" i="5"/>
  <c r="K2284" i="5"/>
  <c r="K2281" i="5"/>
  <c r="K2278" i="5"/>
  <c r="K2275" i="5"/>
  <c r="K2272" i="5"/>
  <c r="K2269" i="5"/>
  <c r="K2266" i="5"/>
  <c r="K2263" i="5"/>
  <c r="K2260" i="5"/>
  <c r="K2257" i="5"/>
  <c r="K2254" i="5"/>
  <c r="K2251" i="5"/>
  <c r="K2248" i="5"/>
  <c r="K2245" i="5"/>
  <c r="K2242" i="5"/>
  <c r="K2239" i="5"/>
  <c r="K2236" i="5"/>
  <c r="K2233" i="5"/>
  <c r="K2230" i="5"/>
  <c r="K2227" i="5"/>
  <c r="K2224" i="5"/>
  <c r="K2221" i="5"/>
  <c r="K2218" i="5"/>
  <c r="K2215" i="5"/>
  <c r="K2212" i="5"/>
  <c r="K2209" i="5"/>
  <c r="K2206" i="5"/>
  <c r="K2203" i="5"/>
  <c r="K2200" i="5"/>
  <c r="K2197" i="5"/>
  <c r="K2194" i="5"/>
  <c r="K2191" i="5"/>
  <c r="K2188" i="5"/>
  <c r="K2185" i="5"/>
  <c r="K2182" i="5"/>
  <c r="K2179" i="5"/>
  <c r="K2176" i="5"/>
  <c r="K2173" i="5"/>
  <c r="K2170" i="5"/>
  <c r="K2167" i="5"/>
  <c r="K2164" i="5"/>
  <c r="K2161" i="5"/>
  <c r="K2158" i="5"/>
  <c r="K2155" i="5"/>
  <c r="K2152" i="5"/>
  <c r="K2149" i="5"/>
  <c r="K2146" i="5"/>
  <c r="K2143" i="5"/>
  <c r="K2140" i="5"/>
  <c r="K2137" i="5"/>
  <c r="K2134" i="5"/>
  <c r="K2131" i="5"/>
  <c r="K2128" i="5"/>
  <c r="K2125" i="5"/>
  <c r="K2122" i="5"/>
  <c r="K2119" i="5"/>
  <c r="K2116" i="5"/>
  <c r="K2113" i="5"/>
  <c r="K2110" i="5"/>
  <c r="K2107" i="5"/>
  <c r="K2104" i="5"/>
  <c r="K2101" i="5"/>
  <c r="K2098" i="5"/>
  <c r="K2095" i="5"/>
  <c r="K2092" i="5"/>
  <c r="K2089" i="5"/>
  <c r="K2086" i="5"/>
  <c r="K2083" i="5"/>
  <c r="K2080" i="5"/>
  <c r="K2077" i="5"/>
  <c r="K2074" i="5"/>
  <c r="K2071" i="5"/>
  <c r="K2068" i="5"/>
  <c r="K2065" i="5"/>
  <c r="K2062" i="5"/>
  <c r="K2059" i="5"/>
  <c r="K2056" i="5"/>
  <c r="K2053" i="5"/>
  <c r="K2050" i="5"/>
  <c r="K2047" i="5"/>
  <c r="K2044" i="5"/>
  <c r="K2041" i="5"/>
  <c r="K2038" i="5"/>
  <c r="K2035" i="5"/>
  <c r="K2032" i="5"/>
  <c r="K2029" i="5"/>
  <c r="K2026" i="5"/>
  <c r="K2023" i="5"/>
  <c r="K2020" i="5"/>
  <c r="K2017" i="5"/>
  <c r="K2014" i="5"/>
  <c r="K2011" i="5"/>
  <c r="K2008" i="5"/>
  <c r="K2005" i="5"/>
  <c r="K2002" i="5"/>
  <c r="K1999" i="5"/>
  <c r="K1996" i="5"/>
  <c r="K1993" i="5"/>
  <c r="K1990" i="5"/>
  <c r="K1987" i="5"/>
  <c r="K1984" i="5"/>
  <c r="K1981" i="5"/>
  <c r="K1978" i="5"/>
  <c r="K1975" i="5"/>
  <c r="K1972" i="5"/>
  <c r="K1969" i="5"/>
  <c r="K1966" i="5"/>
  <c r="K1963" i="5"/>
  <c r="K1960" i="5"/>
  <c r="K1957" i="5"/>
  <c r="K1954" i="5"/>
  <c r="K1951" i="5"/>
  <c r="K1948" i="5"/>
  <c r="K1945" i="5"/>
  <c r="K1942" i="5"/>
  <c r="K1939" i="5"/>
  <c r="K1936" i="5"/>
  <c r="K1933" i="5"/>
  <c r="K1930" i="5"/>
  <c r="K1927" i="5"/>
  <c r="K1924" i="5"/>
  <c r="K1921" i="5"/>
  <c r="K1918" i="5"/>
  <c r="K1915" i="5"/>
  <c r="K1912" i="5"/>
  <c r="K1909" i="5"/>
  <c r="K1906" i="5"/>
  <c r="K1903" i="5"/>
  <c r="K1900" i="5"/>
  <c r="K1897" i="5"/>
  <c r="K1894" i="5"/>
  <c r="K1891" i="5"/>
  <c r="K1888" i="5"/>
  <c r="K1885" i="5"/>
  <c r="K1882" i="5"/>
  <c r="K1879" i="5"/>
  <c r="K1876" i="5"/>
  <c r="K1873" i="5"/>
  <c r="K1870" i="5"/>
  <c r="K1867" i="5"/>
  <c r="K1864" i="5"/>
  <c r="K1861" i="5"/>
  <c r="K1858" i="5"/>
  <c r="K1855" i="5"/>
  <c r="K1852" i="5"/>
  <c r="K1849" i="5"/>
  <c r="K1846" i="5"/>
  <c r="K1843" i="5"/>
  <c r="K1840" i="5"/>
  <c r="K1837" i="5"/>
  <c r="K1834" i="5"/>
  <c r="K1831" i="5"/>
  <c r="K1828" i="5"/>
  <c r="K1825" i="5"/>
  <c r="K1822" i="5"/>
  <c r="K1819" i="5"/>
  <c r="K1816" i="5"/>
  <c r="K1813" i="5"/>
  <c r="K1810" i="5"/>
  <c r="K1807" i="5"/>
  <c r="K1804" i="5"/>
  <c r="K1801" i="5"/>
  <c r="K1798" i="5"/>
  <c r="K1795" i="5"/>
  <c r="K1792" i="5"/>
  <c r="L2424" i="5"/>
  <c r="L2417" i="5"/>
  <c r="K2403" i="5"/>
  <c r="L2397" i="5"/>
  <c r="L2392" i="5"/>
  <c r="K2388" i="5"/>
  <c r="L2383" i="5"/>
  <c r="L2379" i="5"/>
  <c r="L2372" i="5"/>
  <c r="L2365" i="5"/>
  <c r="K2362" i="5"/>
  <c r="M2355" i="5"/>
  <c r="L2352" i="5"/>
  <c r="K2349" i="5"/>
  <c r="M2342" i="5"/>
  <c r="L2339" i="5"/>
  <c r="K2336" i="5"/>
  <c r="L2329" i="5"/>
  <c r="K2326" i="5"/>
  <c r="L2409" i="5"/>
  <c r="K2397" i="5"/>
  <c r="K2379" i="5"/>
  <c r="M2375" i="5"/>
  <c r="K2372" i="5"/>
  <c r="L2368" i="5"/>
  <c r="K2365" i="5"/>
  <c r="M2358" i="5"/>
  <c r="L2355" i="5"/>
  <c r="K2352" i="5"/>
  <c r="M2345" i="5"/>
  <c r="L2342" i="5"/>
  <c r="K2339" i="5"/>
  <c r="L2332" i="5"/>
  <c r="K2329" i="5"/>
  <c r="M2322" i="5"/>
  <c r="M2319" i="5"/>
  <c r="M2316" i="5"/>
  <c r="M2313" i="5"/>
  <c r="M2310" i="5"/>
  <c r="M2307" i="5"/>
  <c r="M2304" i="5"/>
  <c r="M2301" i="5"/>
  <c r="M2298" i="5"/>
  <c r="M2295" i="5"/>
  <c r="M2292" i="5"/>
  <c r="M2289" i="5"/>
  <c r="M2286" i="5"/>
  <c r="M2283" i="5"/>
  <c r="M2280" i="5"/>
  <c r="M2277" i="5"/>
  <c r="M2274" i="5"/>
  <c r="M2271" i="5"/>
  <c r="M2268" i="5"/>
  <c r="M2265" i="5"/>
  <c r="M2262" i="5"/>
  <c r="M2259" i="5"/>
  <c r="M2256" i="5"/>
  <c r="M2253" i="5"/>
  <c r="M2250" i="5"/>
  <c r="M2247" i="5"/>
  <c r="M2244" i="5"/>
  <c r="M2241" i="5"/>
  <c r="M2238" i="5"/>
  <c r="M2235" i="5"/>
  <c r="M2232" i="5"/>
  <c r="M2229" i="5"/>
  <c r="M2226" i="5"/>
  <c r="M2223" i="5"/>
  <c r="M2220" i="5"/>
  <c r="M2217" i="5"/>
  <c r="M2214" i="5"/>
  <c r="M2211" i="5"/>
  <c r="M2208" i="5"/>
  <c r="M2205" i="5"/>
  <c r="M2202" i="5"/>
  <c r="M2199" i="5"/>
  <c r="M2196" i="5"/>
  <c r="M2193" i="5"/>
  <c r="M2190" i="5"/>
  <c r="M2187" i="5"/>
  <c r="M2184" i="5"/>
  <c r="M2181" i="5"/>
  <c r="M2178" i="5"/>
  <c r="M2175" i="5"/>
  <c r="M2172" i="5"/>
  <c r="M2169" i="5"/>
  <c r="M2166" i="5"/>
  <c r="M2163" i="5"/>
  <c r="M2160" i="5"/>
  <c r="M2157" i="5"/>
  <c r="M2154" i="5"/>
  <c r="M2151" i="5"/>
  <c r="M2148" i="5"/>
  <c r="M2145" i="5"/>
  <c r="M2142" i="5"/>
  <c r="M2139" i="5"/>
  <c r="M2136" i="5"/>
  <c r="M2133" i="5"/>
  <c r="M2130" i="5"/>
  <c r="M2127" i="5"/>
  <c r="M2124" i="5"/>
  <c r="M2121" i="5"/>
  <c r="M2118" i="5"/>
  <c r="M2115" i="5"/>
  <c r="M2112" i="5"/>
  <c r="M2109" i="5"/>
  <c r="M2106" i="5"/>
  <c r="M2103" i="5"/>
  <c r="M2100" i="5"/>
  <c r="M2097" i="5"/>
  <c r="M2094" i="5"/>
  <c r="M2091" i="5"/>
  <c r="M2088" i="5"/>
  <c r="M2085" i="5"/>
  <c r="M2082" i="5"/>
  <c r="M2079" i="5"/>
  <c r="M2076" i="5"/>
  <c r="M2073" i="5"/>
  <c r="M2070" i="5"/>
  <c r="M2067" i="5"/>
  <c r="M2064" i="5"/>
  <c r="M2061" i="5"/>
  <c r="M2058" i="5"/>
  <c r="M2055" i="5"/>
  <c r="M2052" i="5"/>
  <c r="M2049" i="5"/>
  <c r="M2046" i="5"/>
  <c r="M2043" i="5"/>
  <c r="M2040" i="5"/>
  <c r="M2037" i="5"/>
  <c r="M2034" i="5"/>
  <c r="M2031" i="5"/>
  <c r="M2028" i="5"/>
  <c r="M2025" i="5"/>
  <c r="M2022" i="5"/>
  <c r="M2019" i="5"/>
  <c r="M2016" i="5"/>
  <c r="M2013" i="5"/>
  <c r="M2010" i="5"/>
  <c r="M2007" i="5"/>
  <c r="M2004" i="5"/>
  <c r="M2001" i="5"/>
  <c r="M1998" i="5"/>
  <c r="M1995" i="5"/>
  <c r="M1992" i="5"/>
  <c r="M1989" i="5"/>
  <c r="M1986" i="5"/>
  <c r="M1983" i="5"/>
  <c r="M1980" i="5"/>
  <c r="M1977" i="5"/>
  <c r="M1974" i="5"/>
  <c r="M1971" i="5"/>
  <c r="M1968" i="5"/>
  <c r="M1965" i="5"/>
  <c r="M1962" i="5"/>
  <c r="M1959" i="5"/>
  <c r="M1956" i="5"/>
  <c r="M1953" i="5"/>
  <c r="M1950" i="5"/>
  <c r="M1947" i="5"/>
  <c r="M1944" i="5"/>
  <c r="M1941" i="5"/>
  <c r="M1938" i="5"/>
  <c r="M1935" i="5"/>
  <c r="M1932" i="5"/>
  <c r="M1929" i="5"/>
  <c r="M1926" i="5"/>
  <c r="M1923" i="5"/>
  <c r="M1920" i="5"/>
  <c r="M1917" i="5"/>
  <c r="M1914" i="5"/>
  <c r="M1911" i="5"/>
  <c r="M1908" i="5"/>
  <c r="M1905" i="5"/>
  <c r="M1902" i="5"/>
  <c r="M1899" i="5"/>
  <c r="M1896" i="5"/>
  <c r="M1893" i="5"/>
  <c r="M1890" i="5"/>
  <c r="M1887" i="5"/>
  <c r="M1884" i="5"/>
  <c r="M1881" i="5"/>
  <c r="M1878" i="5"/>
  <c r="M1875" i="5"/>
  <c r="M1872" i="5"/>
  <c r="M1869" i="5"/>
  <c r="M1866" i="5"/>
  <c r="M1863" i="5"/>
  <c r="M1860" i="5"/>
  <c r="M1857" i="5"/>
  <c r="M1854" i="5"/>
  <c r="M1851" i="5"/>
  <c r="M1848" i="5"/>
  <c r="M1845" i="5"/>
  <c r="M1842" i="5"/>
  <c r="M1839" i="5"/>
  <c r="M1836" i="5"/>
  <c r="M1833" i="5"/>
  <c r="M1830" i="5"/>
  <c r="M1827" i="5"/>
  <c r="M1824" i="5"/>
  <c r="M1821" i="5"/>
  <c r="M1818" i="5"/>
  <c r="M1815" i="5"/>
  <c r="L2430" i="5"/>
  <c r="L2423" i="5"/>
  <c r="L2402" i="5"/>
  <c r="M2391" i="5"/>
  <c r="L2387" i="5"/>
  <c r="M2382" i="5"/>
  <c r="L2375" i="5"/>
  <c r="K2368" i="5"/>
  <c r="M2361" i="5"/>
  <c r="L2358" i="5"/>
  <c r="K2355" i="5"/>
  <c r="M2348" i="5"/>
  <c r="L2345" i="5"/>
  <c r="K2342" i="5"/>
  <c r="L2335" i="5"/>
  <c r="K2332" i="5"/>
  <c r="M2325" i="5"/>
  <c r="L2322" i="5"/>
  <c r="L2319" i="5"/>
  <c r="L2316" i="5"/>
  <c r="L2313" i="5"/>
  <c r="L2310" i="5"/>
  <c r="L2307" i="5"/>
  <c r="L2304" i="5"/>
  <c r="L2301" i="5"/>
  <c r="L2298" i="5"/>
  <c r="L2295" i="5"/>
  <c r="L2292" i="5"/>
  <c r="L2289" i="5"/>
  <c r="L2286" i="5"/>
  <c r="L2283" i="5"/>
  <c r="L2280" i="5"/>
  <c r="L2277" i="5"/>
  <c r="L2274" i="5"/>
  <c r="L2271" i="5"/>
  <c r="L2268" i="5"/>
  <c r="L2265" i="5"/>
  <c r="L2262" i="5"/>
  <c r="L2259" i="5"/>
  <c r="L2256" i="5"/>
  <c r="L2253" i="5"/>
  <c r="L2250" i="5"/>
  <c r="L2247" i="5"/>
  <c r="L2244" i="5"/>
  <c r="L2241" i="5"/>
  <c r="L2238" i="5"/>
  <c r="L2235" i="5"/>
  <c r="L2232" i="5"/>
  <c r="L2229" i="5"/>
  <c r="L2226" i="5"/>
  <c r="L2223" i="5"/>
  <c r="L2220" i="5"/>
  <c r="L2217" i="5"/>
  <c r="L2214" i="5"/>
  <c r="L2211" i="5"/>
  <c r="L2208" i="5"/>
  <c r="L2205" i="5"/>
  <c r="L2202" i="5"/>
  <c r="L2199" i="5"/>
  <c r="L2196" i="5"/>
  <c r="L2193" i="5"/>
  <c r="L2190" i="5"/>
  <c r="L2187" i="5"/>
  <c r="L2184" i="5"/>
  <c r="L2181" i="5"/>
  <c r="L2178" i="5"/>
  <c r="L2175" i="5"/>
  <c r="L2172" i="5"/>
  <c r="L2169" i="5"/>
  <c r="L2166" i="5"/>
  <c r="L2163" i="5"/>
  <c r="L2160" i="5"/>
  <c r="L2157" i="5"/>
  <c r="L2154" i="5"/>
  <c r="L2151" i="5"/>
  <c r="L2148" i="5"/>
  <c r="L2145" i="5"/>
  <c r="L2142" i="5"/>
  <c r="L2139" i="5"/>
  <c r="L2136" i="5"/>
  <c r="L2133" i="5"/>
  <c r="L2130" i="5"/>
  <c r="L2127" i="5"/>
  <c r="L2124" i="5"/>
  <c r="L2121" i="5"/>
  <c r="L2118" i="5"/>
  <c r="L2115" i="5"/>
  <c r="L2112" i="5"/>
  <c r="L2109" i="5"/>
  <c r="L2106" i="5"/>
  <c r="L2103" i="5"/>
  <c r="L2100" i="5"/>
  <c r="L2097" i="5"/>
  <c r="L2094" i="5"/>
  <c r="L2091" i="5"/>
  <c r="L2088" i="5"/>
  <c r="L2085" i="5"/>
  <c r="L2082" i="5"/>
  <c r="L2079" i="5"/>
  <c r="L2076" i="5"/>
  <c r="L2073" i="5"/>
  <c r="L2070" i="5"/>
  <c r="L2067" i="5"/>
  <c r="L2064" i="5"/>
  <c r="L2061" i="5"/>
  <c r="L2058" i="5"/>
  <c r="L2055" i="5"/>
  <c r="L2052" i="5"/>
  <c r="L2049" i="5"/>
  <c r="L2046" i="5"/>
  <c r="L2043" i="5"/>
  <c r="L2040" i="5"/>
  <c r="L2037" i="5"/>
  <c r="L2034" i="5"/>
  <c r="L2031" i="5"/>
  <c r="L2028" i="5"/>
  <c r="L2025" i="5"/>
  <c r="L2022" i="5"/>
  <c r="L2019" i="5"/>
  <c r="L2016" i="5"/>
  <c r="L2013" i="5"/>
  <c r="L2010" i="5"/>
  <c r="L2007" i="5"/>
  <c r="L2004" i="5"/>
  <c r="L2001" i="5"/>
  <c r="L1998" i="5"/>
  <c r="L1995" i="5"/>
  <c r="L1992" i="5"/>
  <c r="L1989" i="5"/>
  <c r="L1986" i="5"/>
  <c r="L1983" i="5"/>
  <c r="L1980" i="5"/>
  <c r="L1977" i="5"/>
  <c r="L1974" i="5"/>
  <c r="L1971" i="5"/>
  <c r="L1968" i="5"/>
  <c r="L1965" i="5"/>
  <c r="L1962" i="5"/>
  <c r="L1959" i="5"/>
  <c r="L1956" i="5"/>
  <c r="L1953" i="5"/>
  <c r="L1950" i="5"/>
  <c r="L1947" i="5"/>
  <c r="L1944" i="5"/>
  <c r="L1941" i="5"/>
  <c r="L1938" i="5"/>
  <c r="L1935" i="5"/>
  <c r="L1932" i="5"/>
  <c r="L1929" i="5"/>
  <c r="L1926" i="5"/>
  <c r="L1923" i="5"/>
  <c r="L1920" i="5"/>
  <c r="L1917" i="5"/>
  <c r="L1914" i="5"/>
  <c r="L1911" i="5"/>
  <c r="L1908" i="5"/>
  <c r="L1905" i="5"/>
  <c r="L1902" i="5"/>
  <c r="L1899" i="5"/>
  <c r="L1896" i="5"/>
  <c r="L1893" i="5"/>
  <c r="L1890" i="5"/>
  <c r="L1887" i="5"/>
  <c r="L1884" i="5"/>
  <c r="L1881" i="5"/>
  <c r="L1878" i="5"/>
  <c r="L1875" i="5"/>
  <c r="L1872" i="5"/>
  <c r="L1869" i="5"/>
  <c r="L1866" i="5"/>
  <c r="L1863" i="5"/>
  <c r="L2415" i="5"/>
  <c r="L2408" i="5"/>
  <c r="L2396" i="5"/>
  <c r="L2391" i="5"/>
  <c r="L2382" i="5"/>
  <c r="M2378" i="5"/>
  <c r="K2375" i="5"/>
  <c r="L2371" i="5"/>
  <c r="M2364" i="5"/>
  <c r="L2361" i="5"/>
  <c r="K2358" i="5"/>
  <c r="M2351" i="5"/>
  <c r="L2348" i="5"/>
  <c r="K2345" i="5"/>
  <c r="L2338" i="5"/>
  <c r="K2335" i="5"/>
  <c r="M2328" i="5"/>
  <c r="L2325" i="5"/>
  <c r="K2322" i="5"/>
  <c r="K2319" i="5"/>
  <c r="K2316" i="5"/>
  <c r="K2313" i="5"/>
  <c r="K2310" i="5"/>
  <c r="K2307" i="5"/>
  <c r="K2304" i="5"/>
  <c r="K2301" i="5"/>
  <c r="K2298" i="5"/>
  <c r="K2295" i="5"/>
  <c r="K2292" i="5"/>
  <c r="K2289" i="5"/>
  <c r="K2286" i="5"/>
  <c r="K2283" i="5"/>
  <c r="K2280" i="5"/>
  <c r="K2277" i="5"/>
  <c r="K2274" i="5"/>
  <c r="K2271" i="5"/>
  <c r="K2268" i="5"/>
  <c r="K2265" i="5"/>
  <c r="K2262" i="5"/>
  <c r="K2259" i="5"/>
  <c r="K2256" i="5"/>
  <c r="K2253" i="5"/>
  <c r="K2250" i="5"/>
  <c r="K2247" i="5"/>
  <c r="K2244" i="5"/>
  <c r="K2241" i="5"/>
  <c r="K2238" i="5"/>
  <c r="K2235" i="5"/>
  <c r="K2232" i="5"/>
  <c r="K2229" i="5"/>
  <c r="K2226" i="5"/>
  <c r="K2223" i="5"/>
  <c r="K2220" i="5"/>
  <c r="K2217" i="5"/>
  <c r="K2214" i="5"/>
  <c r="K2211" i="5"/>
  <c r="K2208" i="5"/>
  <c r="K2205" i="5"/>
  <c r="K2202" i="5"/>
  <c r="K2199" i="5"/>
  <c r="K2196" i="5"/>
  <c r="K2193" i="5"/>
  <c r="K2190" i="5"/>
  <c r="K2187" i="5"/>
  <c r="K2184" i="5"/>
  <c r="K2181" i="5"/>
  <c r="K2178" i="5"/>
  <c r="K2175" i="5"/>
  <c r="K2172" i="5"/>
  <c r="K2169" i="5"/>
  <c r="K2166" i="5"/>
  <c r="K2163" i="5"/>
  <c r="K2160" i="5"/>
  <c r="K2157" i="5"/>
  <c r="K2154" i="5"/>
  <c r="K2151" i="5"/>
  <c r="K2148" i="5"/>
  <c r="K2145" i="5"/>
  <c r="K2142" i="5"/>
  <c r="K2139" i="5"/>
  <c r="K2136" i="5"/>
  <c r="K2133" i="5"/>
  <c r="K2130" i="5"/>
  <c r="K2127" i="5"/>
  <c r="K2124" i="5"/>
  <c r="K2121" i="5"/>
  <c r="K2118" i="5"/>
  <c r="K2115" i="5"/>
  <c r="K2112" i="5"/>
  <c r="K2109" i="5"/>
  <c r="K2106" i="5"/>
  <c r="K2103" i="5"/>
  <c r="K2100" i="5"/>
  <c r="K2097" i="5"/>
  <c r="K2094" i="5"/>
  <c r="K2091" i="5"/>
  <c r="K2088" i="5"/>
  <c r="K2085" i="5"/>
  <c r="K2082" i="5"/>
  <c r="K2079" i="5"/>
  <c r="K2076" i="5"/>
  <c r="K2073" i="5"/>
  <c r="K2070" i="5"/>
  <c r="K2067" i="5"/>
  <c r="K2064" i="5"/>
  <c r="K2061" i="5"/>
  <c r="K2058" i="5"/>
  <c r="K2055" i="5"/>
  <c r="K2052" i="5"/>
  <c r="K2049" i="5"/>
  <c r="K2046" i="5"/>
  <c r="K2043" i="5"/>
  <c r="K2040" i="5"/>
  <c r="K2037" i="5"/>
  <c r="K2034" i="5"/>
  <c r="K2031" i="5"/>
  <c r="K2028" i="5"/>
  <c r="K2025" i="5"/>
  <c r="K2022" i="5"/>
  <c r="K2019" i="5"/>
  <c r="K2016" i="5"/>
  <c r="K2013" i="5"/>
  <c r="K2010" i="5"/>
  <c r="K2007" i="5"/>
  <c r="K2004" i="5"/>
  <c r="K2001" i="5"/>
  <c r="K1998" i="5"/>
  <c r="K1995" i="5"/>
  <c r="K1992" i="5"/>
  <c r="K1989" i="5"/>
  <c r="K1986" i="5"/>
  <c r="K1983" i="5"/>
  <c r="K1980" i="5"/>
  <c r="K1977" i="5"/>
  <c r="K1974" i="5"/>
  <c r="K1971" i="5"/>
  <c r="K1968" i="5"/>
  <c r="K1965" i="5"/>
  <c r="K1962" i="5"/>
  <c r="K1959" i="5"/>
  <c r="K1956" i="5"/>
  <c r="K1953" i="5"/>
  <c r="K1950" i="5"/>
  <c r="K1947" i="5"/>
  <c r="K1944" i="5"/>
  <c r="K1941" i="5"/>
  <c r="K1938" i="5"/>
  <c r="K1935" i="5"/>
  <c r="K1932" i="5"/>
  <c r="K1929" i="5"/>
  <c r="K1926" i="5"/>
  <c r="K1923" i="5"/>
  <c r="K1920" i="5"/>
  <c r="K1917" i="5"/>
  <c r="K1914" i="5"/>
  <c r="K1911" i="5"/>
  <c r="K1908" i="5"/>
  <c r="K1905" i="5"/>
  <c r="K1902" i="5"/>
  <c r="K1899" i="5"/>
  <c r="K1896" i="5"/>
  <c r="K1893" i="5"/>
  <c r="K1890" i="5"/>
  <c r="K1887" i="5"/>
  <c r="K1884" i="5"/>
  <c r="K1881" i="5"/>
  <c r="K1878" i="5"/>
  <c r="K1875" i="5"/>
  <c r="K1872" i="5"/>
  <c r="K1869" i="5"/>
  <c r="K1866" i="5"/>
  <c r="K1863" i="5"/>
  <c r="K1860" i="5"/>
  <c r="K1857" i="5"/>
  <c r="K1854" i="5"/>
  <c r="K1851" i="5"/>
  <c r="K1848" i="5"/>
  <c r="K1845" i="5"/>
  <c r="K1842" i="5"/>
  <c r="K1839" i="5"/>
  <c r="K1836" i="5"/>
  <c r="K1833" i="5"/>
  <c r="K1830" i="5"/>
  <c r="K1827" i="5"/>
  <c r="K1824" i="5"/>
  <c r="K1821" i="5"/>
  <c r="L2429" i="5"/>
  <c r="K2391" i="5"/>
  <c r="L2386" i="5"/>
  <c r="K2382" i="5"/>
  <c r="L2378" i="5"/>
  <c r="M2367" i="5"/>
  <c r="L2364" i="5"/>
  <c r="K2361" i="5"/>
  <c r="M2354" i="5"/>
  <c r="L2351" i="5"/>
  <c r="K2348" i="5"/>
  <c r="L2341" i="5"/>
  <c r="K2338" i="5"/>
  <c r="M2331" i="5"/>
  <c r="L2328" i="5"/>
  <c r="K2325" i="5"/>
  <c r="L2421" i="5"/>
  <c r="L2414" i="5"/>
  <c r="L2400" i="5"/>
  <c r="L2395" i="5"/>
  <c r="K2378" i="5"/>
  <c r="L2374" i="5"/>
  <c r="M2370" i="5"/>
  <c r="L2367" i="5"/>
  <c r="K2364" i="5"/>
  <c r="M2357" i="5"/>
  <c r="L2354" i="5"/>
  <c r="K2351" i="5"/>
  <c r="L2344" i="5"/>
  <c r="K2341" i="5"/>
  <c r="M2334" i="5"/>
  <c r="L2331" i="5"/>
  <c r="K2328" i="5"/>
  <c r="M2321" i="5"/>
  <c r="M2318" i="5"/>
  <c r="M2315" i="5"/>
  <c r="M2312" i="5"/>
  <c r="M2309" i="5"/>
  <c r="M2306" i="5"/>
  <c r="M2303" i="5"/>
  <c r="M2300" i="5"/>
  <c r="M2297" i="5"/>
  <c r="M2294" i="5"/>
  <c r="M2291" i="5"/>
  <c r="M2288" i="5"/>
  <c r="M2285" i="5"/>
  <c r="M2282" i="5"/>
  <c r="M2279" i="5"/>
  <c r="M2276" i="5"/>
  <c r="M2273" i="5"/>
  <c r="M2270" i="5"/>
  <c r="M2267" i="5"/>
  <c r="M2264" i="5"/>
  <c r="M2261" i="5"/>
  <c r="M2258" i="5"/>
  <c r="M2255" i="5"/>
  <c r="M2252" i="5"/>
  <c r="M2249" i="5"/>
  <c r="M2246" i="5"/>
  <c r="M2243" i="5"/>
  <c r="M2240" i="5"/>
  <c r="M2237" i="5"/>
  <c r="M2234" i="5"/>
  <c r="M2231" i="5"/>
  <c r="M2228" i="5"/>
  <c r="M2225" i="5"/>
  <c r="M2222" i="5"/>
  <c r="M2219" i="5"/>
  <c r="M2216" i="5"/>
  <c r="M2213" i="5"/>
  <c r="M2210" i="5"/>
  <c r="M2207" i="5"/>
  <c r="M2204" i="5"/>
  <c r="M2201" i="5"/>
  <c r="M2198" i="5"/>
  <c r="M2195" i="5"/>
  <c r="M2192" i="5"/>
  <c r="M2189" i="5"/>
  <c r="M2186" i="5"/>
  <c r="M2183" i="5"/>
  <c r="M2180" i="5"/>
  <c r="M2177" i="5"/>
  <c r="M2174" i="5"/>
  <c r="M2171" i="5"/>
  <c r="M2168" i="5"/>
  <c r="M2165" i="5"/>
  <c r="M2162" i="5"/>
  <c r="M2159" i="5"/>
  <c r="M2156" i="5"/>
  <c r="M2153" i="5"/>
  <c r="M2150" i="5"/>
  <c r="M2147" i="5"/>
  <c r="M2144" i="5"/>
  <c r="M2141" i="5"/>
  <c r="M2138" i="5"/>
  <c r="M2135" i="5"/>
  <c r="M2132" i="5"/>
  <c r="M2129" i="5"/>
  <c r="M2126" i="5"/>
  <c r="M2123" i="5"/>
  <c r="M2120" i="5"/>
  <c r="M2117" i="5"/>
  <c r="M2114" i="5"/>
  <c r="M2111" i="5"/>
  <c r="M2108" i="5"/>
  <c r="M2105" i="5"/>
  <c r="M2102" i="5"/>
  <c r="M2099" i="5"/>
  <c r="M2096" i="5"/>
  <c r="M2093" i="5"/>
  <c r="M2090" i="5"/>
  <c r="M2087" i="5"/>
  <c r="M2084" i="5"/>
  <c r="M2081" i="5"/>
  <c r="M2078" i="5"/>
  <c r="M2075" i="5"/>
  <c r="M2072" i="5"/>
  <c r="M2069" i="5"/>
  <c r="M2066" i="5"/>
  <c r="M2063" i="5"/>
  <c r="M2060" i="5"/>
  <c r="M2057" i="5"/>
  <c r="M2054" i="5"/>
  <c r="M2051" i="5"/>
  <c r="M2048" i="5"/>
  <c r="M2045" i="5"/>
  <c r="M2042" i="5"/>
  <c r="M2039" i="5"/>
  <c r="M2036" i="5"/>
  <c r="M2033" i="5"/>
  <c r="M2030" i="5"/>
  <c r="M2027" i="5"/>
  <c r="M2024" i="5"/>
  <c r="M2021" i="5"/>
  <c r="M2018" i="5"/>
  <c r="M2015" i="5"/>
  <c r="M2012" i="5"/>
  <c r="M2009" i="5"/>
  <c r="M2006" i="5"/>
  <c r="M2003" i="5"/>
  <c r="M2000" i="5"/>
  <c r="M1997" i="5"/>
  <c r="M1994" i="5"/>
  <c r="M1991" i="5"/>
  <c r="M1988" i="5"/>
  <c r="M1985" i="5"/>
  <c r="M1982" i="5"/>
  <c r="M1979" i="5"/>
  <c r="M1976" i="5"/>
  <c r="M1973" i="5"/>
  <c r="M1970" i="5"/>
  <c r="M1967" i="5"/>
  <c r="M1964" i="5"/>
  <c r="M1961" i="5"/>
  <c r="M1958" i="5"/>
  <c r="M1955" i="5"/>
  <c r="M1952" i="5"/>
  <c r="M1949" i="5"/>
  <c r="M1946" i="5"/>
  <c r="M1943" i="5"/>
  <c r="M1940" i="5"/>
  <c r="M1937" i="5"/>
  <c r="M1934" i="5"/>
  <c r="M1931" i="5"/>
  <c r="M1928" i="5"/>
  <c r="M1925" i="5"/>
  <c r="M1922" i="5"/>
  <c r="M1919" i="5"/>
  <c r="M1916" i="5"/>
  <c r="M1913" i="5"/>
  <c r="M1910" i="5"/>
  <c r="M1907" i="5"/>
  <c r="M1904" i="5"/>
  <c r="M1901" i="5"/>
  <c r="M1898" i="5"/>
  <c r="M1895" i="5"/>
  <c r="M1892" i="5"/>
  <c r="M1889" i="5"/>
  <c r="M1886" i="5"/>
  <c r="M1883" i="5"/>
  <c r="M1880" i="5"/>
  <c r="M1877" i="5"/>
  <c r="M1874" i="5"/>
  <c r="M1871" i="5"/>
  <c r="M1868" i="5"/>
  <c r="M1865" i="5"/>
  <c r="M1862" i="5"/>
  <c r="M1859" i="5"/>
  <c r="M1856" i="5"/>
  <c r="M1853" i="5"/>
  <c r="M1850" i="5"/>
  <c r="M1847" i="5"/>
  <c r="M1844" i="5"/>
  <c r="M1841" i="5"/>
  <c r="M1838" i="5"/>
  <c r="M1835" i="5"/>
  <c r="M1832" i="5"/>
  <c r="M1829" i="5"/>
  <c r="M1826" i="5"/>
  <c r="M1823" i="5"/>
  <c r="M1820" i="5"/>
  <c r="M1817" i="5"/>
  <c r="M1814" i="5"/>
  <c r="M1811" i="5"/>
  <c r="M1808" i="5"/>
  <c r="M1805" i="5"/>
  <c r="M1802" i="5"/>
  <c r="M1799" i="5"/>
  <c r="M1796" i="5"/>
  <c r="M1793" i="5"/>
  <c r="M1790" i="5"/>
  <c r="L2406" i="5"/>
  <c r="K2400" i="5"/>
  <c r="L2390" i="5"/>
  <c r="M2385" i="5"/>
  <c r="L2381" i="5"/>
  <c r="L2370" i="5"/>
  <c r="K2367" i="5"/>
  <c r="M2360" i="5"/>
  <c r="L2357" i="5"/>
  <c r="K2354" i="5"/>
  <c r="L2347" i="5"/>
  <c r="K2344" i="5"/>
  <c r="M2337" i="5"/>
  <c r="L2334" i="5"/>
  <c r="K2331" i="5"/>
  <c r="M2324" i="5"/>
  <c r="L2321" i="5"/>
  <c r="L2318" i="5"/>
  <c r="L2315" i="5"/>
  <c r="L2312" i="5"/>
  <c r="L2309" i="5"/>
  <c r="L2306" i="5"/>
  <c r="L2303" i="5"/>
  <c r="L2300" i="5"/>
  <c r="L2297" i="5"/>
  <c r="L2294" i="5"/>
  <c r="L2291" i="5"/>
  <c r="L2288" i="5"/>
  <c r="L2285" i="5"/>
  <c r="L2282" i="5"/>
  <c r="L2279" i="5"/>
  <c r="L2276" i="5"/>
  <c r="L2273" i="5"/>
  <c r="L2270" i="5"/>
  <c r="L2267" i="5"/>
  <c r="L2264" i="5"/>
  <c r="L2261" i="5"/>
  <c r="L2258" i="5"/>
  <c r="L2255" i="5"/>
  <c r="L2252" i="5"/>
  <c r="L2249" i="5"/>
  <c r="L2246" i="5"/>
  <c r="L2243" i="5"/>
  <c r="L2240" i="5"/>
  <c r="L2237" i="5"/>
  <c r="L2234" i="5"/>
  <c r="L2231" i="5"/>
  <c r="L2228" i="5"/>
  <c r="L2225" i="5"/>
  <c r="L2222" i="5"/>
  <c r="L2219" i="5"/>
  <c r="L2216" i="5"/>
  <c r="L2213" i="5"/>
  <c r="L2210" i="5"/>
  <c r="L2207" i="5"/>
  <c r="L2204" i="5"/>
  <c r="L2201" i="5"/>
  <c r="L2198" i="5"/>
  <c r="L2195" i="5"/>
  <c r="L2192" i="5"/>
  <c r="L2189" i="5"/>
  <c r="L2186" i="5"/>
  <c r="L2183" i="5"/>
  <c r="L2180" i="5"/>
  <c r="L2177" i="5"/>
  <c r="L2174" i="5"/>
  <c r="L2171" i="5"/>
  <c r="L2168" i="5"/>
  <c r="L2165" i="5"/>
  <c r="L2162" i="5"/>
  <c r="L2159" i="5"/>
  <c r="L2156" i="5"/>
  <c r="L2153" i="5"/>
  <c r="L2150" i="5"/>
  <c r="L2147" i="5"/>
  <c r="L2144" i="5"/>
  <c r="L2141" i="5"/>
  <c r="L2138" i="5"/>
  <c r="L2135" i="5"/>
  <c r="L2132" i="5"/>
  <c r="L2129" i="5"/>
  <c r="L2126" i="5"/>
  <c r="L2123" i="5"/>
  <c r="L2120" i="5"/>
  <c r="L2117" i="5"/>
  <c r="L2114" i="5"/>
  <c r="L2111" i="5"/>
  <c r="L2108" i="5"/>
  <c r="L2105" i="5"/>
  <c r="L2102" i="5"/>
  <c r="L2099" i="5"/>
  <c r="L2096" i="5"/>
  <c r="L2093" i="5"/>
  <c r="L2090" i="5"/>
  <c r="L2087" i="5"/>
  <c r="L2084" i="5"/>
  <c r="L2081" i="5"/>
  <c r="L2078" i="5"/>
  <c r="L2075" i="5"/>
  <c r="L2072" i="5"/>
  <c r="L2069" i="5"/>
  <c r="L2066" i="5"/>
  <c r="L2063" i="5"/>
  <c r="L2060" i="5"/>
  <c r="L2057" i="5"/>
  <c r="L2054" i="5"/>
  <c r="L2051" i="5"/>
  <c r="L2048" i="5"/>
  <c r="L2045" i="5"/>
  <c r="L2042" i="5"/>
  <c r="L2039" i="5"/>
  <c r="L2036" i="5"/>
  <c r="L2033" i="5"/>
  <c r="L2030" i="5"/>
  <c r="L2027" i="5"/>
  <c r="L2024" i="5"/>
  <c r="L2021" i="5"/>
  <c r="L2018" i="5"/>
  <c r="L2015" i="5"/>
  <c r="L2012" i="5"/>
  <c r="L2009" i="5"/>
  <c r="L2006" i="5"/>
  <c r="L2003" i="5"/>
  <c r="L2000" i="5"/>
  <c r="L1997" i="5"/>
  <c r="L1994" i="5"/>
  <c r="L1991" i="5"/>
  <c r="L1988" i="5"/>
  <c r="L1985" i="5"/>
  <c r="L1982" i="5"/>
  <c r="L1979" i="5"/>
  <c r="L1976" i="5"/>
  <c r="L1973" i="5"/>
  <c r="L1970" i="5"/>
  <c r="L1967" i="5"/>
  <c r="L1964" i="5"/>
  <c r="L1961" i="5"/>
  <c r="L1958" i="5"/>
  <c r="L1955" i="5"/>
  <c r="L1952" i="5"/>
  <c r="L1949" i="5"/>
  <c r="L1946" i="5"/>
  <c r="L1943" i="5"/>
  <c r="L1940" i="5"/>
  <c r="L1937" i="5"/>
  <c r="L1934" i="5"/>
  <c r="L1931" i="5"/>
  <c r="L1928" i="5"/>
  <c r="L1925" i="5"/>
  <c r="L1922" i="5"/>
  <c r="L1919" i="5"/>
  <c r="L1916" i="5"/>
  <c r="L1913" i="5"/>
  <c r="L1910" i="5"/>
  <c r="L1907" i="5"/>
  <c r="L1904" i="5"/>
  <c r="L1901" i="5"/>
  <c r="L1898" i="5"/>
  <c r="L1895" i="5"/>
  <c r="L1892" i="5"/>
  <c r="L1889" i="5"/>
  <c r="L1886" i="5"/>
  <c r="L1883" i="5"/>
  <c r="L1880" i="5"/>
  <c r="L1877" i="5"/>
  <c r="L1874" i="5"/>
  <c r="L1871" i="5"/>
  <c r="L1868" i="5"/>
  <c r="L1865" i="5"/>
  <c r="L1862" i="5"/>
  <c r="L2435" i="5"/>
  <c r="L2427" i="5"/>
  <c r="L2420" i="5"/>
  <c r="L2394" i="5"/>
  <c r="L2385" i="5"/>
  <c r="K2381" i="5"/>
  <c r="L2377" i="5"/>
  <c r="M2373" i="5"/>
  <c r="K2370" i="5"/>
  <c r="M2363" i="5"/>
  <c r="L2360" i="5"/>
  <c r="K2357" i="5"/>
  <c r="L2350" i="5"/>
  <c r="K2347" i="5"/>
  <c r="M2340" i="5"/>
  <c r="L2337" i="5"/>
  <c r="K2334" i="5"/>
  <c r="M2327" i="5"/>
  <c r="L2324" i="5"/>
  <c r="K2321" i="5"/>
  <c r="K2318" i="5"/>
  <c r="K2315" i="5"/>
  <c r="K2312" i="5"/>
  <c r="K2309" i="5"/>
  <c r="K2306" i="5"/>
  <c r="K2303" i="5"/>
  <c r="K2300" i="5"/>
  <c r="K2297" i="5"/>
  <c r="K2294" i="5"/>
  <c r="K2291" i="5"/>
  <c r="K2288" i="5"/>
  <c r="K2285" i="5"/>
  <c r="K2282" i="5"/>
  <c r="K2279" i="5"/>
  <c r="K2276" i="5"/>
  <c r="K2273" i="5"/>
  <c r="K2270" i="5"/>
  <c r="K2267" i="5"/>
  <c r="K2264" i="5"/>
  <c r="K2261" i="5"/>
  <c r="K2258" i="5"/>
  <c r="K2255" i="5"/>
  <c r="K2252" i="5"/>
  <c r="K2249" i="5"/>
  <c r="K2246" i="5"/>
  <c r="K2243" i="5"/>
  <c r="K2240" i="5"/>
  <c r="K2237" i="5"/>
  <c r="K2234" i="5"/>
  <c r="K2231" i="5"/>
  <c r="K2228" i="5"/>
  <c r="K2225" i="5"/>
  <c r="K2222" i="5"/>
  <c r="K2219" i="5"/>
  <c r="K2216" i="5"/>
  <c r="K2213" i="5"/>
  <c r="K2210" i="5"/>
  <c r="K2207" i="5"/>
  <c r="K2204" i="5"/>
  <c r="K2201" i="5"/>
  <c r="K2198" i="5"/>
  <c r="K2195" i="5"/>
  <c r="K2192" i="5"/>
  <c r="K2189" i="5"/>
  <c r="K2186" i="5"/>
  <c r="K2183" i="5"/>
  <c r="K2180" i="5"/>
  <c r="K2177" i="5"/>
  <c r="K2174" i="5"/>
  <c r="K2171" i="5"/>
  <c r="K2168" i="5"/>
  <c r="K2165" i="5"/>
  <c r="K2162" i="5"/>
  <c r="K2159" i="5"/>
  <c r="K2156" i="5"/>
  <c r="K2153" i="5"/>
  <c r="K2150" i="5"/>
  <c r="K2147" i="5"/>
  <c r="K2144" i="5"/>
  <c r="K2141" i="5"/>
  <c r="K2138" i="5"/>
  <c r="K2135" i="5"/>
  <c r="K2132" i="5"/>
  <c r="K2129" i="5"/>
  <c r="K2126" i="5"/>
  <c r="K2123" i="5"/>
  <c r="K2120" i="5"/>
  <c r="K2117" i="5"/>
  <c r="K2114" i="5"/>
  <c r="K2111" i="5"/>
  <c r="K2108" i="5"/>
  <c r="K2105" i="5"/>
  <c r="K2102" i="5"/>
  <c r="K2099" i="5"/>
  <c r="K2096" i="5"/>
  <c r="K2093" i="5"/>
  <c r="K2090" i="5"/>
  <c r="K2087" i="5"/>
  <c r="K2084" i="5"/>
  <c r="K2081" i="5"/>
  <c r="K2078" i="5"/>
  <c r="K2075" i="5"/>
  <c r="K2072" i="5"/>
  <c r="K2069" i="5"/>
  <c r="K2066" i="5"/>
  <c r="K2063" i="5"/>
  <c r="K2060" i="5"/>
  <c r="K2057" i="5"/>
  <c r="K2054" i="5"/>
  <c r="K2051" i="5"/>
  <c r="K2048" i="5"/>
  <c r="K2045" i="5"/>
  <c r="K2042" i="5"/>
  <c r="K2039" i="5"/>
  <c r="K2036" i="5"/>
  <c r="K2033" i="5"/>
  <c r="K2030" i="5"/>
  <c r="K2027" i="5"/>
  <c r="K2024" i="5"/>
  <c r="K2021" i="5"/>
  <c r="K2018" i="5"/>
  <c r="K2015" i="5"/>
  <c r="K2012" i="5"/>
  <c r="K2009" i="5"/>
  <c r="K2006" i="5"/>
  <c r="K2003" i="5"/>
  <c r="K2000" i="5"/>
  <c r="K1997" i="5"/>
  <c r="K1994" i="5"/>
  <c r="K1991" i="5"/>
  <c r="K1988" i="5"/>
  <c r="K1985" i="5"/>
  <c r="K1982" i="5"/>
  <c r="K1979" i="5"/>
  <c r="K1976" i="5"/>
  <c r="K1973" i="5"/>
  <c r="K1970" i="5"/>
  <c r="K1967" i="5"/>
  <c r="K1964" i="5"/>
  <c r="K1961" i="5"/>
  <c r="K1958" i="5"/>
  <c r="K1955" i="5"/>
  <c r="K1952" i="5"/>
  <c r="K1949" i="5"/>
  <c r="K1946" i="5"/>
  <c r="K1943" i="5"/>
  <c r="K1940" i="5"/>
  <c r="K1937" i="5"/>
  <c r="K1934" i="5"/>
  <c r="K1931" i="5"/>
  <c r="K1928" i="5"/>
  <c r="K1925" i="5"/>
  <c r="K1922" i="5"/>
  <c r="K1919" i="5"/>
  <c r="K1916" i="5"/>
  <c r="K1913" i="5"/>
  <c r="K1910" i="5"/>
  <c r="K1907" i="5"/>
  <c r="K1904" i="5"/>
  <c r="K1901" i="5"/>
  <c r="K1898" i="5"/>
  <c r="K1895" i="5"/>
  <c r="K1892" i="5"/>
  <c r="K1889" i="5"/>
  <c r="K1886" i="5"/>
  <c r="K1883" i="5"/>
  <c r="K1880" i="5"/>
  <c r="K1877" i="5"/>
  <c r="K1874" i="5"/>
  <c r="K1871" i="5"/>
  <c r="K1868" i="5"/>
  <c r="K1865" i="5"/>
  <c r="K1862" i="5"/>
  <c r="K1859" i="5"/>
  <c r="K1856" i="5"/>
  <c r="K1853" i="5"/>
  <c r="K1850" i="5"/>
  <c r="K1847" i="5"/>
  <c r="K1844" i="5"/>
  <c r="K1841" i="5"/>
  <c r="K1838" i="5"/>
  <c r="K1835" i="5"/>
  <c r="K1832" i="5"/>
  <c r="K1829" i="5"/>
  <c r="K1826" i="5"/>
  <c r="K1823" i="5"/>
  <c r="K1820" i="5"/>
  <c r="K1817" i="5"/>
  <c r="K1814" i="5"/>
  <c r="K1811" i="5"/>
  <c r="K1808" i="5"/>
  <c r="L1859" i="5"/>
  <c r="L1830" i="5"/>
  <c r="L1823" i="5"/>
  <c r="L1811" i="5"/>
  <c r="K1806" i="5"/>
  <c r="L1797" i="5"/>
  <c r="L1793" i="5"/>
  <c r="L1789" i="5"/>
  <c r="K1786" i="5"/>
  <c r="M1779" i="5"/>
  <c r="L1776" i="5"/>
  <c r="K1773" i="5"/>
  <c r="M1766" i="5"/>
  <c r="L1763" i="5"/>
  <c r="K1760" i="5"/>
  <c r="L1753" i="5"/>
  <c r="L1750" i="5"/>
  <c r="L1747" i="5"/>
  <c r="L1744" i="5"/>
  <c r="L1741" i="5"/>
  <c r="L1738" i="5"/>
  <c r="L1735" i="5"/>
  <c r="L1732" i="5"/>
  <c r="L1729" i="5"/>
  <c r="L1726" i="5"/>
  <c r="L1723" i="5"/>
  <c r="L1720" i="5"/>
  <c r="L1717" i="5"/>
  <c r="L1714" i="5"/>
  <c r="L1711" i="5"/>
  <c r="L1708" i="5"/>
  <c r="L1705" i="5"/>
  <c r="L1702" i="5"/>
  <c r="L1699" i="5"/>
  <c r="L1696" i="5"/>
  <c r="L1693" i="5"/>
  <c r="L1690" i="5"/>
  <c r="L1687" i="5"/>
  <c r="L1684" i="5"/>
  <c r="L1681" i="5"/>
  <c r="L1678" i="5"/>
  <c r="L1675" i="5"/>
  <c r="L1672" i="5"/>
  <c r="L1669" i="5"/>
  <c r="L1666" i="5"/>
  <c r="L1663" i="5"/>
  <c r="L1660" i="5"/>
  <c r="L1657" i="5"/>
  <c r="L1654" i="5"/>
  <c r="L1651" i="5"/>
  <c r="L1648" i="5"/>
  <c r="L1645" i="5"/>
  <c r="L1642" i="5"/>
  <c r="L1639" i="5"/>
  <c r="L1636" i="5"/>
  <c r="L1633" i="5"/>
  <c r="L1630" i="5"/>
  <c r="L1627" i="5"/>
  <c r="L1624" i="5"/>
  <c r="L1621" i="5"/>
  <c r="L1618" i="5"/>
  <c r="L1615" i="5"/>
  <c r="L1612" i="5"/>
  <c r="L1609" i="5"/>
  <c r="L1606" i="5"/>
  <c r="L1603" i="5"/>
  <c r="L1600" i="5"/>
  <c r="L1597" i="5"/>
  <c r="L1594" i="5"/>
  <c r="L1591" i="5"/>
  <c r="L1588" i="5"/>
  <c r="L1585" i="5"/>
  <c r="L1582" i="5"/>
  <c r="L1579" i="5"/>
  <c r="L1576" i="5"/>
  <c r="L1573" i="5"/>
  <c r="L1570" i="5"/>
  <c r="L1567" i="5"/>
  <c r="L1564" i="5"/>
  <c r="L1561" i="5"/>
  <c r="L1558" i="5"/>
  <c r="L1555" i="5"/>
  <c r="L1552" i="5"/>
  <c r="L1549" i="5"/>
  <c r="L1546" i="5"/>
  <c r="L1543" i="5"/>
  <c r="L1540" i="5"/>
  <c r="L1537" i="5"/>
  <c r="L1534" i="5"/>
  <c r="L1531" i="5"/>
  <c r="L1528" i="5"/>
  <c r="L1525" i="5"/>
  <c r="L1522" i="5"/>
  <c r="L1519" i="5"/>
  <c r="L1516" i="5"/>
  <c r="L1513" i="5"/>
  <c r="L1510" i="5"/>
  <c r="L1507" i="5"/>
  <c r="L1504" i="5"/>
  <c r="L1501" i="5"/>
  <c r="L1498" i="5"/>
  <c r="L1495" i="5"/>
  <c r="L1492" i="5"/>
  <c r="L1489" i="5"/>
  <c r="L1486" i="5"/>
  <c r="L1483" i="5"/>
  <c r="L1480" i="5"/>
  <c r="L1477" i="5"/>
  <c r="L1474" i="5"/>
  <c r="L1471" i="5"/>
  <c r="L1468" i="5"/>
  <c r="L1465" i="5"/>
  <c r="L1462" i="5"/>
  <c r="L1459" i="5"/>
  <c r="L1456" i="5"/>
  <c r="L1453" i="5"/>
  <c r="L1450" i="5"/>
  <c r="L1447" i="5"/>
  <c r="L1444" i="5"/>
  <c r="L1441" i="5"/>
  <c r="L1438" i="5"/>
  <c r="L1435" i="5"/>
  <c r="L1432" i="5"/>
  <c r="L1429" i="5"/>
  <c r="L1426" i="5"/>
  <c r="L1423" i="5"/>
  <c r="L1420" i="5"/>
  <c r="L1417" i="5"/>
  <c r="L1414" i="5"/>
  <c r="L1411" i="5"/>
  <c r="L1408" i="5"/>
  <c r="L1405" i="5"/>
  <c r="L1402" i="5"/>
  <c r="L1399" i="5"/>
  <c r="L1396" i="5"/>
  <c r="L1393" i="5"/>
  <c r="L1390" i="5"/>
  <c r="L1387" i="5"/>
  <c r="L1384" i="5"/>
  <c r="L1381" i="5"/>
  <c r="L1378" i="5"/>
  <c r="L1375" i="5"/>
  <c r="L1372" i="5"/>
  <c r="L1369" i="5"/>
  <c r="L1366" i="5"/>
  <c r="L1363" i="5"/>
  <c r="L1360" i="5"/>
  <c r="L1357" i="5"/>
  <c r="L1354" i="5"/>
  <c r="L1351" i="5"/>
  <c r="L1348" i="5"/>
  <c r="L1345" i="5"/>
  <c r="L1342" i="5"/>
  <c r="L1339" i="5"/>
  <c r="L1336" i="5"/>
  <c r="L1333" i="5"/>
  <c r="L1330" i="5"/>
  <c r="L1327" i="5"/>
  <c r="L1324" i="5"/>
  <c r="L1321" i="5"/>
  <c r="L1318" i="5"/>
  <c r="L1315" i="5"/>
  <c r="L1312" i="5"/>
  <c r="L1309" i="5"/>
  <c r="L1306" i="5"/>
  <c r="L1303" i="5"/>
  <c r="L1300" i="5"/>
  <c r="L1297" i="5"/>
  <c r="L1294" i="5"/>
  <c r="L1291" i="5"/>
  <c r="L1288" i="5"/>
  <c r="L1285" i="5"/>
  <c r="L1282" i="5"/>
  <c r="L1279" i="5"/>
  <c r="L1276" i="5"/>
  <c r="L1273" i="5"/>
  <c r="L1270" i="5"/>
  <c r="L1267" i="5"/>
  <c r="L1264" i="5"/>
  <c r="L1261" i="5"/>
  <c r="L1258" i="5"/>
  <c r="L1255" i="5"/>
  <c r="L1252" i="5"/>
  <c r="L1249" i="5"/>
  <c r="L1246" i="5"/>
  <c r="L1243" i="5"/>
  <c r="L1240" i="5"/>
  <c r="L1237" i="5"/>
  <c r="L1234" i="5"/>
  <c r="L1231" i="5"/>
  <c r="L1228" i="5"/>
  <c r="L1225" i="5"/>
  <c r="L1222" i="5"/>
  <c r="L1219" i="5"/>
  <c r="L1216" i="5"/>
  <c r="L1213" i="5"/>
  <c r="L1210" i="5"/>
  <c r="L1207" i="5"/>
  <c r="L1204" i="5"/>
  <c r="L1201" i="5"/>
  <c r="L1198" i="5"/>
  <c r="L1195" i="5"/>
  <c r="L1192" i="5"/>
  <c r="L1189" i="5"/>
  <c r="L1186" i="5"/>
  <c r="L1183" i="5"/>
  <c r="L1180" i="5"/>
  <c r="L1177" i="5"/>
  <c r="L1174" i="5"/>
  <c r="L1171" i="5"/>
  <c r="L1168" i="5"/>
  <c r="L1165" i="5"/>
  <c r="L1162" i="5"/>
  <c r="L1159" i="5"/>
  <c r="L1156" i="5"/>
  <c r="L1153" i="5"/>
  <c r="L1150" i="5"/>
  <c r="L1147" i="5"/>
  <c r="L1144" i="5"/>
  <c r="L1141" i="5"/>
  <c r="L1138" i="5"/>
  <c r="L1135" i="5"/>
  <c r="L1132" i="5"/>
  <c r="L1129" i="5"/>
  <c r="L1126" i="5"/>
  <c r="L1123" i="5"/>
  <c r="L1120" i="5"/>
  <c r="L1117" i="5"/>
  <c r="L1114" i="5"/>
  <c r="L1111" i="5"/>
  <c r="L1108" i="5"/>
  <c r="L1105" i="5"/>
  <c r="L1102" i="5"/>
  <c r="L1099" i="5"/>
  <c r="L1096" i="5"/>
  <c r="L1093" i="5"/>
  <c r="L1090" i="5"/>
  <c r="L1087" i="5"/>
  <c r="L1084" i="5"/>
  <c r="L1081" i="5"/>
  <c r="L1078" i="5"/>
  <c r="L1075" i="5"/>
  <c r="L1072" i="5"/>
  <c r="L1069" i="5"/>
  <c r="L1066" i="5"/>
  <c r="L1063" i="5"/>
  <c r="L1060" i="5"/>
  <c r="L1057" i="5"/>
  <c r="L1054" i="5"/>
  <c r="L1051" i="5"/>
  <c r="L1048" i="5"/>
  <c r="L1045" i="5"/>
  <c r="L1042" i="5"/>
  <c r="L1039" i="5"/>
  <c r="L1036" i="5"/>
  <c r="L1033" i="5"/>
  <c r="L1030" i="5"/>
  <c r="L1027" i="5"/>
  <c r="L1024" i="5"/>
  <c r="L1021" i="5"/>
  <c r="L1018" i="5"/>
  <c r="L1015" i="5"/>
  <c r="L1012" i="5"/>
  <c r="L1009" i="5"/>
  <c r="L1006" i="5"/>
  <c r="L1003" i="5"/>
  <c r="L1000" i="5"/>
  <c r="L997" i="5"/>
  <c r="L994" i="5"/>
  <c r="L991" i="5"/>
  <c r="L988" i="5"/>
  <c r="L985" i="5"/>
  <c r="L982" i="5"/>
  <c r="L979" i="5"/>
  <c r="L976" i="5"/>
  <c r="L973" i="5"/>
  <c r="L970" i="5"/>
  <c r="L967" i="5"/>
  <c r="L964" i="5"/>
  <c r="L961" i="5"/>
  <c r="L958" i="5"/>
  <c r="L955" i="5"/>
  <c r="L952" i="5"/>
  <c r="L949" i="5"/>
  <c r="L946" i="5"/>
  <c r="L943" i="5"/>
  <c r="L940" i="5"/>
  <c r="L937" i="5"/>
  <c r="L934" i="5"/>
  <c r="L931" i="5"/>
  <c r="L928" i="5"/>
  <c r="L925" i="5"/>
  <c r="L922" i="5"/>
  <c r="L919" i="5"/>
  <c r="L916" i="5"/>
  <c r="L913" i="5"/>
  <c r="L910" i="5"/>
  <c r="L907" i="5"/>
  <c r="L904" i="5"/>
  <c r="L901" i="5"/>
  <c r="L898" i="5"/>
  <c r="L895" i="5"/>
  <c r="L892" i="5"/>
  <c r="L889" i="5"/>
  <c r="L886" i="5"/>
  <c r="L883" i="5"/>
  <c r="L880" i="5"/>
  <c r="L877" i="5"/>
  <c r="L874" i="5"/>
  <c r="L871" i="5"/>
  <c r="L868" i="5"/>
  <c r="L865" i="5"/>
  <c r="L862" i="5"/>
  <c r="L859" i="5"/>
  <c r="L856" i="5"/>
  <c r="L853" i="5"/>
  <c r="L850" i="5"/>
  <c r="L847" i="5"/>
  <c r="L844" i="5"/>
  <c r="L841" i="5"/>
  <c r="L838" i="5"/>
  <c r="L835" i="5"/>
  <c r="L832" i="5"/>
  <c r="L829" i="5"/>
  <c r="L826" i="5"/>
  <c r="L823" i="5"/>
  <c r="L1851" i="5"/>
  <c r="L1844" i="5"/>
  <c r="K1797" i="5"/>
  <c r="K1793" i="5"/>
  <c r="K1789" i="5"/>
  <c r="M1782" i="5"/>
  <c r="L1779" i="5"/>
  <c r="K1776" i="5"/>
  <c r="M1769" i="5"/>
  <c r="L1766" i="5"/>
  <c r="K1763" i="5"/>
  <c r="L1756" i="5"/>
  <c r="K1753" i="5"/>
  <c r="K1750" i="5"/>
  <c r="K1747" i="5"/>
  <c r="K1744" i="5"/>
  <c r="K1741" i="5"/>
  <c r="K1738" i="5"/>
  <c r="K1735" i="5"/>
  <c r="K1732" i="5"/>
  <c r="K1729" i="5"/>
  <c r="K1726" i="5"/>
  <c r="K1723" i="5"/>
  <c r="K1720" i="5"/>
  <c r="K1717" i="5"/>
  <c r="K1714" i="5"/>
  <c r="K1711" i="5"/>
  <c r="K1708" i="5"/>
  <c r="K1705" i="5"/>
  <c r="K1702" i="5"/>
  <c r="K1699" i="5"/>
  <c r="K1696" i="5"/>
  <c r="K1693" i="5"/>
  <c r="K1690" i="5"/>
  <c r="K1687" i="5"/>
  <c r="K1684" i="5"/>
  <c r="K1681" i="5"/>
  <c r="K1678" i="5"/>
  <c r="K1675" i="5"/>
  <c r="K1672" i="5"/>
  <c r="K1669" i="5"/>
  <c r="K1666" i="5"/>
  <c r="K1663" i="5"/>
  <c r="K1660" i="5"/>
  <c r="K1657" i="5"/>
  <c r="K1654" i="5"/>
  <c r="K1651" i="5"/>
  <c r="K1648" i="5"/>
  <c r="K1645" i="5"/>
  <c r="K1642" i="5"/>
  <c r="K1639" i="5"/>
  <c r="K1636" i="5"/>
  <c r="K1633" i="5"/>
  <c r="K1630" i="5"/>
  <c r="K1627" i="5"/>
  <c r="K1624" i="5"/>
  <c r="K1621" i="5"/>
  <c r="K1618" i="5"/>
  <c r="K1615" i="5"/>
  <c r="K1612" i="5"/>
  <c r="K1609" i="5"/>
  <c r="K1606" i="5"/>
  <c r="K1603" i="5"/>
  <c r="K1600" i="5"/>
  <c r="K1597" i="5"/>
  <c r="K1594" i="5"/>
  <c r="K1591" i="5"/>
  <c r="K1588" i="5"/>
  <c r="K1585" i="5"/>
  <c r="K1582" i="5"/>
  <c r="K1579" i="5"/>
  <c r="K1576" i="5"/>
  <c r="K1573" i="5"/>
  <c r="K1570" i="5"/>
  <c r="K1567" i="5"/>
  <c r="K1564" i="5"/>
  <c r="K1561" i="5"/>
  <c r="K1558" i="5"/>
  <c r="K1555" i="5"/>
  <c r="K1552" i="5"/>
  <c r="K1549" i="5"/>
  <c r="K1546" i="5"/>
  <c r="K1543" i="5"/>
  <c r="K1540" i="5"/>
  <c r="K1537" i="5"/>
  <c r="K1534" i="5"/>
  <c r="K1531" i="5"/>
  <c r="K1528" i="5"/>
  <c r="K1525" i="5"/>
  <c r="K1522" i="5"/>
  <c r="K1519" i="5"/>
  <c r="K1516" i="5"/>
  <c r="K1513" i="5"/>
  <c r="K1510" i="5"/>
  <c r="K1507" i="5"/>
  <c r="K1504" i="5"/>
  <c r="K1501" i="5"/>
  <c r="K1498" i="5"/>
  <c r="K1495" i="5"/>
  <c r="K1492" i="5"/>
  <c r="K1489" i="5"/>
  <c r="K1486" i="5"/>
  <c r="K1483" i="5"/>
  <c r="K1480" i="5"/>
  <c r="K1477" i="5"/>
  <c r="K1474" i="5"/>
  <c r="K1471" i="5"/>
  <c r="K1468" i="5"/>
  <c r="K1465" i="5"/>
  <c r="K1462" i="5"/>
  <c r="K1459" i="5"/>
  <c r="K1456" i="5"/>
  <c r="K1453" i="5"/>
  <c r="K1450" i="5"/>
  <c r="K1447" i="5"/>
  <c r="K1444" i="5"/>
  <c r="K1441" i="5"/>
  <c r="K1438" i="5"/>
  <c r="K1435" i="5"/>
  <c r="K1432" i="5"/>
  <c r="K1429" i="5"/>
  <c r="K1426" i="5"/>
  <c r="K1423" i="5"/>
  <c r="K1420" i="5"/>
  <c r="K1417" i="5"/>
  <c r="K1414" i="5"/>
  <c r="K1411" i="5"/>
  <c r="K1408" i="5"/>
  <c r="K1405" i="5"/>
  <c r="K1402" i="5"/>
  <c r="K1399" i="5"/>
  <c r="K1396" i="5"/>
  <c r="K1393" i="5"/>
  <c r="K1390" i="5"/>
  <c r="K1387" i="5"/>
  <c r="K1384" i="5"/>
  <c r="K1381" i="5"/>
  <c r="K1378" i="5"/>
  <c r="K1375" i="5"/>
  <c r="K1372" i="5"/>
  <c r="K1369" i="5"/>
  <c r="K1366" i="5"/>
  <c r="K1363" i="5"/>
  <c r="K1360" i="5"/>
  <c r="K1357" i="5"/>
  <c r="K1354" i="5"/>
  <c r="K1351" i="5"/>
  <c r="K1348" i="5"/>
  <c r="K1345" i="5"/>
  <c r="K1342" i="5"/>
  <c r="K1339" i="5"/>
  <c r="K1336" i="5"/>
  <c r="K1333" i="5"/>
  <c r="K1330" i="5"/>
  <c r="K1327" i="5"/>
  <c r="K1324" i="5"/>
  <c r="K1321" i="5"/>
  <c r="K1318" i="5"/>
  <c r="K1315" i="5"/>
  <c r="K1312" i="5"/>
  <c r="K1309" i="5"/>
  <c r="K1306" i="5"/>
  <c r="K1303" i="5"/>
  <c r="K1300" i="5"/>
  <c r="K1297" i="5"/>
  <c r="K1294" i="5"/>
  <c r="K1291" i="5"/>
  <c r="K1288" i="5"/>
  <c r="K1285" i="5"/>
  <c r="K1282" i="5"/>
  <c r="K1279" i="5"/>
  <c r="K1276" i="5"/>
  <c r="K1273" i="5"/>
  <c r="K1270" i="5"/>
  <c r="K1267" i="5"/>
  <c r="K1264" i="5"/>
  <c r="K1261" i="5"/>
  <c r="K1258" i="5"/>
  <c r="K1255" i="5"/>
  <c r="K1252" i="5"/>
  <c r="K1249" i="5"/>
  <c r="K1246" i="5"/>
  <c r="K1243" i="5"/>
  <c r="K1240" i="5"/>
  <c r="K1237" i="5"/>
  <c r="K1234" i="5"/>
  <c r="K1231" i="5"/>
  <c r="K1228" i="5"/>
  <c r="K1225" i="5"/>
  <c r="K1222" i="5"/>
  <c r="K1219" i="5"/>
  <c r="K1216" i="5"/>
  <c r="K1213" i="5"/>
  <c r="K1210" i="5"/>
  <c r="K1207" i="5"/>
  <c r="K1204" i="5"/>
  <c r="K1201" i="5"/>
  <c r="K1198" i="5"/>
  <c r="K1195" i="5"/>
  <c r="K1192" i="5"/>
  <c r="K1189" i="5"/>
  <c r="K1186" i="5"/>
  <c r="K1183" i="5"/>
  <c r="K1180" i="5"/>
  <c r="K1177" i="5"/>
  <c r="K1174" i="5"/>
  <c r="K1171" i="5"/>
  <c r="K1168" i="5"/>
  <c r="K1165" i="5"/>
  <c r="K1162" i="5"/>
  <c r="K1159" i="5"/>
  <c r="K1156" i="5"/>
  <c r="K1153" i="5"/>
  <c r="K1150" i="5"/>
  <c r="K1147" i="5"/>
  <c r="K1144" i="5"/>
  <c r="K1141" i="5"/>
  <c r="K1138" i="5"/>
  <c r="K1135" i="5"/>
  <c r="K1132" i="5"/>
  <c r="K1129" i="5"/>
  <c r="K1126" i="5"/>
  <c r="K1123" i="5"/>
  <c r="K1120" i="5"/>
  <c r="K1117" i="5"/>
  <c r="K1114" i="5"/>
  <c r="K1111" i="5"/>
  <c r="K1108" i="5"/>
  <c r="K1105" i="5"/>
  <c r="K1102" i="5"/>
  <c r="K1099" i="5"/>
  <c r="K1096" i="5"/>
  <c r="K1093" i="5"/>
  <c r="K1090" i="5"/>
  <c r="K1087" i="5"/>
  <c r="K1084" i="5"/>
  <c r="K1081" i="5"/>
  <c r="K1078" i="5"/>
  <c r="K1075" i="5"/>
  <c r="K1072" i="5"/>
  <c r="K1069" i="5"/>
  <c r="K1066" i="5"/>
  <c r="K1063" i="5"/>
  <c r="K1060" i="5"/>
  <c r="K1057" i="5"/>
  <c r="K1054" i="5"/>
  <c r="K1051" i="5"/>
  <c r="K1048" i="5"/>
  <c r="K1045" i="5"/>
  <c r="K1042" i="5"/>
  <c r="K1039" i="5"/>
  <c r="K1036" i="5"/>
  <c r="K1033" i="5"/>
  <c r="K1030" i="5"/>
  <c r="K1027" i="5"/>
  <c r="K1024" i="5"/>
  <c r="K1021" i="5"/>
  <c r="K1018" i="5"/>
  <c r="K1015" i="5"/>
  <c r="K1012" i="5"/>
  <c r="K1009" i="5"/>
  <c r="K1006" i="5"/>
  <c r="K1003" i="5"/>
  <c r="K1000" i="5"/>
  <c r="K997" i="5"/>
  <c r="K994" i="5"/>
  <c r="K991" i="5"/>
  <c r="K988" i="5"/>
  <c r="K985" i="5"/>
  <c r="K982" i="5"/>
  <c r="K979" i="5"/>
  <c r="K976" i="5"/>
  <c r="K973" i="5"/>
  <c r="K970" i="5"/>
  <c r="K967" i="5"/>
  <c r="K964" i="5"/>
  <c r="K961" i="5"/>
  <c r="K958" i="5"/>
  <c r="K955" i="5"/>
  <c r="K952" i="5"/>
  <c r="K949" i="5"/>
  <c r="K946" i="5"/>
  <c r="K943" i="5"/>
  <c r="K940" i="5"/>
  <c r="K937" i="5"/>
  <c r="K934" i="5"/>
  <c r="K931" i="5"/>
  <c r="K928" i="5"/>
  <c r="K925" i="5"/>
  <c r="K922" i="5"/>
  <c r="K919" i="5"/>
  <c r="K916" i="5"/>
  <c r="K913" i="5"/>
  <c r="K910" i="5"/>
  <c r="K907" i="5"/>
  <c r="K904" i="5"/>
  <c r="K901" i="5"/>
  <c r="K898" i="5"/>
  <c r="K895" i="5"/>
  <c r="K892" i="5"/>
  <c r="K889" i="5"/>
  <c r="K886" i="5"/>
  <c r="K883" i="5"/>
  <c r="K880" i="5"/>
  <c r="K877" i="5"/>
  <c r="K874" i="5"/>
  <c r="K871" i="5"/>
  <c r="K868" i="5"/>
  <c r="K865" i="5"/>
  <c r="K862" i="5"/>
  <c r="K859" i="5"/>
  <c r="K856" i="5"/>
  <c r="K853" i="5"/>
  <c r="K850" i="5"/>
  <c r="K847" i="5"/>
  <c r="K844" i="5"/>
  <c r="K841" i="5"/>
  <c r="K838" i="5"/>
  <c r="K835" i="5"/>
  <c r="K832" i="5"/>
  <c r="K829" i="5"/>
  <c r="K826" i="5"/>
  <c r="K823" i="5"/>
  <c r="K820" i="5"/>
  <c r="K817" i="5"/>
  <c r="K814" i="5"/>
  <c r="K811" i="5"/>
  <c r="K808" i="5"/>
  <c r="K805" i="5"/>
  <c r="K802" i="5"/>
  <c r="K799" i="5"/>
  <c r="K796" i="5"/>
  <c r="K793" i="5"/>
  <c r="K790" i="5"/>
  <c r="K787" i="5"/>
  <c r="K784" i="5"/>
  <c r="K781" i="5"/>
  <c r="K778" i="5"/>
  <c r="K775" i="5"/>
  <c r="L1836" i="5"/>
  <c r="L1829" i="5"/>
  <c r="L1815" i="5"/>
  <c r="L1805" i="5"/>
  <c r="M1800" i="5"/>
  <c r="M1785" i="5"/>
  <c r="L1782" i="5"/>
  <c r="K1779" i="5"/>
  <c r="M1772" i="5"/>
  <c r="L1769" i="5"/>
  <c r="K1766" i="5"/>
  <c r="L1759" i="5"/>
  <c r="K1756" i="5"/>
  <c r="L1857" i="5"/>
  <c r="L1850" i="5"/>
  <c r="L1821" i="5"/>
  <c r="K1815" i="5"/>
  <c r="M1809" i="5"/>
  <c r="K1805" i="5"/>
  <c r="L1800" i="5"/>
  <c r="L1796" i="5"/>
  <c r="L1792" i="5"/>
  <c r="M1788" i="5"/>
  <c r="L1785" i="5"/>
  <c r="K1782" i="5"/>
  <c r="M1775" i="5"/>
  <c r="L1772" i="5"/>
  <c r="K1769" i="5"/>
  <c r="L1762" i="5"/>
  <c r="K1759" i="5"/>
  <c r="M1752" i="5"/>
  <c r="M1749" i="5"/>
  <c r="M1746" i="5"/>
  <c r="M1743" i="5"/>
  <c r="M1740" i="5"/>
  <c r="M1737" i="5"/>
  <c r="M1734" i="5"/>
  <c r="M1731" i="5"/>
  <c r="M1728" i="5"/>
  <c r="M1725" i="5"/>
  <c r="M1722" i="5"/>
  <c r="M1719" i="5"/>
  <c r="M1716" i="5"/>
  <c r="M1713" i="5"/>
  <c r="M1710" i="5"/>
  <c r="M1707" i="5"/>
  <c r="M1704" i="5"/>
  <c r="M1701" i="5"/>
  <c r="M1698" i="5"/>
  <c r="M1695" i="5"/>
  <c r="M1692" i="5"/>
  <c r="M1689" i="5"/>
  <c r="M1686" i="5"/>
  <c r="M1683" i="5"/>
  <c r="M1680" i="5"/>
  <c r="M1677" i="5"/>
  <c r="M1674" i="5"/>
  <c r="M1671" i="5"/>
  <c r="M1668" i="5"/>
  <c r="M1665" i="5"/>
  <c r="M1662" i="5"/>
  <c r="M1659" i="5"/>
  <c r="M1656" i="5"/>
  <c r="M1653" i="5"/>
  <c r="M1650" i="5"/>
  <c r="M1647" i="5"/>
  <c r="M1644" i="5"/>
  <c r="M1641" i="5"/>
  <c r="M1638" i="5"/>
  <c r="M1635" i="5"/>
  <c r="M1632" i="5"/>
  <c r="M1629" i="5"/>
  <c r="M1626" i="5"/>
  <c r="M1623" i="5"/>
  <c r="M1620" i="5"/>
  <c r="M1617" i="5"/>
  <c r="M1614" i="5"/>
  <c r="M1611" i="5"/>
  <c r="M1608" i="5"/>
  <c r="M1605" i="5"/>
  <c r="M1602" i="5"/>
  <c r="M1599" i="5"/>
  <c r="M1596" i="5"/>
  <c r="M1593" i="5"/>
  <c r="M1590" i="5"/>
  <c r="M1587" i="5"/>
  <c r="M1584" i="5"/>
  <c r="M1581" i="5"/>
  <c r="M1578" i="5"/>
  <c r="M1575" i="5"/>
  <c r="M1572" i="5"/>
  <c r="M1569" i="5"/>
  <c r="M1566" i="5"/>
  <c r="M1563" i="5"/>
  <c r="M1560" i="5"/>
  <c r="M1557" i="5"/>
  <c r="M1554" i="5"/>
  <c r="M1551" i="5"/>
  <c r="M1548" i="5"/>
  <c r="M1545" i="5"/>
  <c r="M1542" i="5"/>
  <c r="M1539" i="5"/>
  <c r="M1536" i="5"/>
  <c r="M1533" i="5"/>
  <c r="M1530" i="5"/>
  <c r="M1527" i="5"/>
  <c r="M1524" i="5"/>
  <c r="M1521" i="5"/>
  <c r="M1518" i="5"/>
  <c r="M1515" i="5"/>
  <c r="M1512" i="5"/>
  <c r="M1509" i="5"/>
  <c r="M1506" i="5"/>
  <c r="M1503" i="5"/>
  <c r="M1500" i="5"/>
  <c r="M1497" i="5"/>
  <c r="M1494" i="5"/>
  <c r="M1491" i="5"/>
  <c r="M1488" i="5"/>
  <c r="M1485" i="5"/>
  <c r="M1482" i="5"/>
  <c r="M1479" i="5"/>
  <c r="M1476" i="5"/>
  <c r="M1473" i="5"/>
  <c r="M1470" i="5"/>
  <c r="M1467" i="5"/>
  <c r="M1464" i="5"/>
  <c r="M1461" i="5"/>
  <c r="M1458" i="5"/>
  <c r="M1455" i="5"/>
  <c r="M1452" i="5"/>
  <c r="M1449" i="5"/>
  <c r="M1446" i="5"/>
  <c r="M1443" i="5"/>
  <c r="M1440" i="5"/>
  <c r="M1437" i="5"/>
  <c r="M1434" i="5"/>
  <c r="M1431" i="5"/>
  <c r="M1428" i="5"/>
  <c r="M1425" i="5"/>
  <c r="M1422" i="5"/>
  <c r="M1419" i="5"/>
  <c r="M1416" i="5"/>
  <c r="M1413" i="5"/>
  <c r="M1410" i="5"/>
  <c r="M1407" i="5"/>
  <c r="M1404" i="5"/>
  <c r="M1401" i="5"/>
  <c r="M1398" i="5"/>
  <c r="M1395" i="5"/>
  <c r="M1392" i="5"/>
  <c r="M1389" i="5"/>
  <c r="M1386" i="5"/>
  <c r="M1383" i="5"/>
  <c r="M1380" i="5"/>
  <c r="M1377" i="5"/>
  <c r="M1374" i="5"/>
  <c r="M1371" i="5"/>
  <c r="M1368" i="5"/>
  <c r="M1365" i="5"/>
  <c r="M1362" i="5"/>
  <c r="M1359" i="5"/>
  <c r="M1356" i="5"/>
  <c r="M1353" i="5"/>
  <c r="M1350" i="5"/>
  <c r="M1347" i="5"/>
  <c r="M1344" i="5"/>
  <c r="M1341" i="5"/>
  <c r="M1338" i="5"/>
  <c r="M1335" i="5"/>
  <c r="M1332" i="5"/>
  <c r="M1329" i="5"/>
  <c r="M1326" i="5"/>
  <c r="M1323" i="5"/>
  <c r="M1320" i="5"/>
  <c r="M1317" i="5"/>
  <c r="M1314" i="5"/>
  <c r="M1311" i="5"/>
  <c r="M1308" i="5"/>
  <c r="M1305" i="5"/>
  <c r="M1302" i="5"/>
  <c r="M1299" i="5"/>
  <c r="M1296" i="5"/>
  <c r="M1293" i="5"/>
  <c r="M1290" i="5"/>
  <c r="M1287" i="5"/>
  <c r="M1284" i="5"/>
  <c r="M1281" i="5"/>
  <c r="M1278" i="5"/>
  <c r="M1275" i="5"/>
  <c r="M1272" i="5"/>
  <c r="M1269" i="5"/>
  <c r="M1266" i="5"/>
  <c r="M1263" i="5"/>
  <c r="M1260" i="5"/>
  <c r="M1257" i="5"/>
  <c r="M1254" i="5"/>
  <c r="M1251" i="5"/>
  <c r="M1248" i="5"/>
  <c r="M1245" i="5"/>
  <c r="M1242" i="5"/>
  <c r="M1239" i="5"/>
  <c r="M1236" i="5"/>
  <c r="M1233" i="5"/>
  <c r="M1230" i="5"/>
  <c r="M1227" i="5"/>
  <c r="M1224" i="5"/>
  <c r="M1221" i="5"/>
  <c r="M1218" i="5"/>
  <c r="M1215" i="5"/>
  <c r="M1212" i="5"/>
  <c r="M1209" i="5"/>
  <c r="M1206" i="5"/>
  <c r="M1203" i="5"/>
  <c r="M1200" i="5"/>
  <c r="M1197" i="5"/>
  <c r="M1194" i="5"/>
  <c r="M1191" i="5"/>
  <c r="M1188" i="5"/>
  <c r="M1185" i="5"/>
  <c r="M1182" i="5"/>
  <c r="M1179" i="5"/>
  <c r="M1176" i="5"/>
  <c r="M1173" i="5"/>
  <c r="M1170" i="5"/>
  <c r="M1167" i="5"/>
  <c r="M1164" i="5"/>
  <c r="M1161" i="5"/>
  <c r="M1158" i="5"/>
  <c r="M1155" i="5"/>
  <c r="M1152" i="5"/>
  <c r="M1149" i="5"/>
  <c r="M1146" i="5"/>
  <c r="M1143" i="5"/>
  <c r="M1140" i="5"/>
  <c r="M1137" i="5"/>
  <c r="M1134" i="5"/>
  <c r="M1131" i="5"/>
  <c r="M1128" i="5"/>
  <c r="M1125" i="5"/>
  <c r="M1122" i="5"/>
  <c r="M1119" i="5"/>
  <c r="M1116" i="5"/>
  <c r="M1113" i="5"/>
  <c r="M1110" i="5"/>
  <c r="M1107" i="5"/>
  <c r="M1104" i="5"/>
  <c r="M1101" i="5"/>
  <c r="M1098" i="5"/>
  <c r="M1095" i="5"/>
  <c r="M1092" i="5"/>
  <c r="M1089" i="5"/>
  <c r="M1086" i="5"/>
  <c r="M1083" i="5"/>
  <c r="M1080" i="5"/>
  <c r="M1077" i="5"/>
  <c r="M1074" i="5"/>
  <c r="M1071" i="5"/>
  <c r="M1068" i="5"/>
  <c r="M1065" i="5"/>
  <c r="M1062" i="5"/>
  <c r="M1059" i="5"/>
  <c r="M1056" i="5"/>
  <c r="M1053" i="5"/>
  <c r="M1050" i="5"/>
  <c r="M1047" i="5"/>
  <c r="M1044" i="5"/>
  <c r="M1041" i="5"/>
  <c r="M1038" i="5"/>
  <c r="M1035" i="5"/>
  <c r="M1032" i="5"/>
  <c r="M1029" i="5"/>
  <c r="M1026" i="5"/>
  <c r="M1023" i="5"/>
  <c r="M1020" i="5"/>
  <c r="M1017" i="5"/>
  <c r="M1014" i="5"/>
  <c r="M1011" i="5"/>
  <c r="M1008" i="5"/>
  <c r="M1005" i="5"/>
  <c r="M1002" i="5"/>
  <c r="M999" i="5"/>
  <c r="M996" i="5"/>
  <c r="M993" i="5"/>
  <c r="M990" i="5"/>
  <c r="M987" i="5"/>
  <c r="M984" i="5"/>
  <c r="M981" i="5"/>
  <c r="M978" i="5"/>
  <c r="M975" i="5"/>
  <c r="M972" i="5"/>
  <c r="M969" i="5"/>
  <c r="M966" i="5"/>
  <c r="M963" i="5"/>
  <c r="M960" i="5"/>
  <c r="M957" i="5"/>
  <c r="M954" i="5"/>
  <c r="M951" i="5"/>
  <c r="M948" i="5"/>
  <c r="M945" i="5"/>
  <c r="M942" i="5"/>
  <c r="M939" i="5"/>
  <c r="M936" i="5"/>
  <c r="M933" i="5"/>
  <c r="M930" i="5"/>
  <c r="M927" i="5"/>
  <c r="M924" i="5"/>
  <c r="M921" i="5"/>
  <c r="M918" i="5"/>
  <c r="M915" i="5"/>
  <c r="M912" i="5"/>
  <c r="M909" i="5"/>
  <c r="M906" i="5"/>
  <c r="M903" i="5"/>
  <c r="M900" i="5"/>
  <c r="M897" i="5"/>
  <c r="M894" i="5"/>
  <c r="M891" i="5"/>
  <c r="M888" i="5"/>
  <c r="M885" i="5"/>
  <c r="M882" i="5"/>
  <c r="M879" i="5"/>
  <c r="M876" i="5"/>
  <c r="M873" i="5"/>
  <c r="M870" i="5"/>
  <c r="M867" i="5"/>
  <c r="M864" i="5"/>
  <c r="M861" i="5"/>
  <c r="M858" i="5"/>
  <c r="M855" i="5"/>
  <c r="M852" i="5"/>
  <c r="M849" i="5"/>
  <c r="M846" i="5"/>
  <c r="M843" i="5"/>
  <c r="M840" i="5"/>
  <c r="M837" i="5"/>
  <c r="M834" i="5"/>
  <c r="M831" i="5"/>
  <c r="M828" i="5"/>
  <c r="M825" i="5"/>
  <c r="M822" i="5"/>
  <c r="M819" i="5"/>
  <c r="M816" i="5"/>
  <c r="M813" i="5"/>
  <c r="M810" i="5"/>
  <c r="M807" i="5"/>
  <c r="M804" i="5"/>
  <c r="M801" i="5"/>
  <c r="M798" i="5"/>
  <c r="M795" i="5"/>
  <c r="M792" i="5"/>
  <c r="M789" i="5"/>
  <c r="M786" i="5"/>
  <c r="M783" i="5"/>
  <c r="L1842" i="5"/>
  <c r="L1835" i="5"/>
  <c r="L1809" i="5"/>
  <c r="K1800" i="5"/>
  <c r="K1796" i="5"/>
  <c r="L1788" i="5"/>
  <c r="K1785" i="5"/>
  <c r="M1778" i="5"/>
  <c r="L1775" i="5"/>
  <c r="K1772" i="5"/>
  <c r="L1765" i="5"/>
  <c r="K1762" i="5"/>
  <c r="M1755" i="5"/>
  <c r="L1752" i="5"/>
  <c r="L1749" i="5"/>
  <c r="L1746" i="5"/>
  <c r="L1743" i="5"/>
  <c r="L1740" i="5"/>
  <c r="L1737" i="5"/>
  <c r="L1734" i="5"/>
  <c r="L1731" i="5"/>
  <c r="L1728" i="5"/>
  <c r="L1725" i="5"/>
  <c r="L1722" i="5"/>
  <c r="L1719" i="5"/>
  <c r="L1716" i="5"/>
  <c r="L1713" i="5"/>
  <c r="L1710" i="5"/>
  <c r="L1707" i="5"/>
  <c r="L1704" i="5"/>
  <c r="L1701" i="5"/>
  <c r="L1698" i="5"/>
  <c r="L1695" i="5"/>
  <c r="L1692" i="5"/>
  <c r="L1689" i="5"/>
  <c r="L1686" i="5"/>
  <c r="L1683" i="5"/>
  <c r="L1680" i="5"/>
  <c r="L1677" i="5"/>
  <c r="L1674" i="5"/>
  <c r="L1671" i="5"/>
  <c r="L1668" i="5"/>
  <c r="L1665" i="5"/>
  <c r="L1662" i="5"/>
  <c r="L1659" i="5"/>
  <c r="L1656" i="5"/>
  <c r="L1653" i="5"/>
  <c r="L1650" i="5"/>
  <c r="L1647" i="5"/>
  <c r="L1644" i="5"/>
  <c r="L1641" i="5"/>
  <c r="L1638" i="5"/>
  <c r="L1635" i="5"/>
  <c r="L1632" i="5"/>
  <c r="L1629" i="5"/>
  <c r="L1626" i="5"/>
  <c r="L1623" i="5"/>
  <c r="L1620" i="5"/>
  <c r="L1617" i="5"/>
  <c r="L1614" i="5"/>
  <c r="L1611" i="5"/>
  <c r="L1608" i="5"/>
  <c r="L1605" i="5"/>
  <c r="L1602" i="5"/>
  <c r="L1599" i="5"/>
  <c r="L1596" i="5"/>
  <c r="L1593" i="5"/>
  <c r="L1590" i="5"/>
  <c r="L1587" i="5"/>
  <c r="L1584" i="5"/>
  <c r="L1581" i="5"/>
  <c r="L1578" i="5"/>
  <c r="L1575" i="5"/>
  <c r="L1572" i="5"/>
  <c r="L1569" i="5"/>
  <c r="L1566" i="5"/>
  <c r="L1563" i="5"/>
  <c r="L1560" i="5"/>
  <c r="L1557" i="5"/>
  <c r="L1554" i="5"/>
  <c r="L1551" i="5"/>
  <c r="L1548" i="5"/>
  <c r="L1545" i="5"/>
  <c r="L1542" i="5"/>
  <c r="L1539" i="5"/>
  <c r="L1536" i="5"/>
  <c r="L1533" i="5"/>
  <c r="L1530" i="5"/>
  <c r="L1527" i="5"/>
  <c r="L1524" i="5"/>
  <c r="L1521" i="5"/>
  <c r="L1518" i="5"/>
  <c r="L1515" i="5"/>
  <c r="L1512" i="5"/>
  <c r="L1509" i="5"/>
  <c r="L1506" i="5"/>
  <c r="L1503" i="5"/>
  <c r="L1500" i="5"/>
  <c r="L1497" i="5"/>
  <c r="L1494" i="5"/>
  <c r="L1491" i="5"/>
  <c r="L1488" i="5"/>
  <c r="L1485" i="5"/>
  <c r="L1482" i="5"/>
  <c r="L1479" i="5"/>
  <c r="L1476" i="5"/>
  <c r="L1473" i="5"/>
  <c r="L1470" i="5"/>
  <c r="L1467" i="5"/>
  <c r="L1464" i="5"/>
  <c r="L1461" i="5"/>
  <c r="L1458" i="5"/>
  <c r="L1455" i="5"/>
  <c r="L1452" i="5"/>
  <c r="L1449" i="5"/>
  <c r="L1446" i="5"/>
  <c r="L1443" i="5"/>
  <c r="L1440" i="5"/>
  <c r="L1437" i="5"/>
  <c r="L1434" i="5"/>
  <c r="L1431" i="5"/>
  <c r="L1428" i="5"/>
  <c r="L1425" i="5"/>
  <c r="L1422" i="5"/>
  <c r="L1419" i="5"/>
  <c r="L1416" i="5"/>
  <c r="L1413" i="5"/>
  <c r="L1410" i="5"/>
  <c r="L1407" i="5"/>
  <c r="L1404" i="5"/>
  <c r="L1401" i="5"/>
  <c r="L1398" i="5"/>
  <c r="L1395" i="5"/>
  <c r="L1392" i="5"/>
  <c r="L1389" i="5"/>
  <c r="L1386" i="5"/>
  <c r="L1383" i="5"/>
  <c r="L1380" i="5"/>
  <c r="L1377" i="5"/>
  <c r="L1374" i="5"/>
  <c r="L1371" i="5"/>
  <c r="L1368" i="5"/>
  <c r="L1365" i="5"/>
  <c r="L1362" i="5"/>
  <c r="L1359" i="5"/>
  <c r="L1356" i="5"/>
  <c r="L1353" i="5"/>
  <c r="L1350" i="5"/>
  <c r="L1347" i="5"/>
  <c r="L1344" i="5"/>
  <c r="L1341" i="5"/>
  <c r="L1338" i="5"/>
  <c r="L1335" i="5"/>
  <c r="L1332" i="5"/>
  <c r="L1329" i="5"/>
  <c r="L1326" i="5"/>
  <c r="L1323" i="5"/>
  <c r="L1320" i="5"/>
  <c r="L1317" i="5"/>
  <c r="L1314" i="5"/>
  <c r="L1311" i="5"/>
  <c r="L1308" i="5"/>
  <c r="L1305" i="5"/>
  <c r="L1302" i="5"/>
  <c r="L1299" i="5"/>
  <c r="L1296" i="5"/>
  <c r="L1293" i="5"/>
  <c r="L1290" i="5"/>
  <c r="L1287" i="5"/>
  <c r="L1284" i="5"/>
  <c r="L1281" i="5"/>
  <c r="L1278" i="5"/>
  <c r="L1275" i="5"/>
  <c r="L1272" i="5"/>
  <c r="L1269" i="5"/>
  <c r="L1266" i="5"/>
  <c r="L1263" i="5"/>
  <c r="L1260" i="5"/>
  <c r="L1257" i="5"/>
  <c r="L1254" i="5"/>
  <c r="L1251" i="5"/>
  <c r="L1248" i="5"/>
  <c r="L1245" i="5"/>
  <c r="L1242" i="5"/>
  <c r="L1239" i="5"/>
  <c r="L1236" i="5"/>
  <c r="L1233" i="5"/>
  <c r="L1230" i="5"/>
  <c r="L1227" i="5"/>
  <c r="L1224" i="5"/>
  <c r="L1221" i="5"/>
  <c r="L1218" i="5"/>
  <c r="L1215" i="5"/>
  <c r="L1212" i="5"/>
  <c r="L1209" i="5"/>
  <c r="L1206" i="5"/>
  <c r="L1203" i="5"/>
  <c r="L1200" i="5"/>
  <c r="L1197" i="5"/>
  <c r="L1194" i="5"/>
  <c r="L1191" i="5"/>
  <c r="L1188" i="5"/>
  <c r="L1185" i="5"/>
  <c r="L1182" i="5"/>
  <c r="L1179" i="5"/>
  <c r="L1176" i="5"/>
  <c r="L1173" i="5"/>
  <c r="L1170" i="5"/>
  <c r="L1167" i="5"/>
  <c r="L1164" i="5"/>
  <c r="L1161" i="5"/>
  <c r="L1158" i="5"/>
  <c r="L1155" i="5"/>
  <c r="L1152" i="5"/>
  <c r="L1149" i="5"/>
  <c r="L1146" i="5"/>
  <c r="L1143" i="5"/>
  <c r="L1140" i="5"/>
  <c r="L1137" i="5"/>
  <c r="L1134" i="5"/>
  <c r="L1131" i="5"/>
  <c r="L1128" i="5"/>
  <c r="L1125" i="5"/>
  <c r="L1122" i="5"/>
  <c r="L1119" i="5"/>
  <c r="L1116" i="5"/>
  <c r="L1113" i="5"/>
  <c r="L1110" i="5"/>
  <c r="L1107" i="5"/>
  <c r="L1104" i="5"/>
  <c r="L1101" i="5"/>
  <c r="L1098" i="5"/>
  <c r="L1095" i="5"/>
  <c r="L1092" i="5"/>
  <c r="L1089" i="5"/>
  <c r="L1086" i="5"/>
  <c r="L1083" i="5"/>
  <c r="L1080" i="5"/>
  <c r="L1077" i="5"/>
  <c r="L1074" i="5"/>
  <c r="L1071" i="5"/>
  <c r="L1068" i="5"/>
  <c r="L1065" i="5"/>
  <c r="L1062" i="5"/>
  <c r="L1059" i="5"/>
  <c r="L1056" i="5"/>
  <c r="L1053" i="5"/>
  <c r="L1050" i="5"/>
  <c r="L1047" i="5"/>
  <c r="L1044" i="5"/>
  <c r="L1041" i="5"/>
  <c r="L1038" i="5"/>
  <c r="L1035" i="5"/>
  <c r="L1032" i="5"/>
  <c r="L1029" i="5"/>
  <c r="L1026" i="5"/>
  <c r="L1023" i="5"/>
  <c r="L1020" i="5"/>
  <c r="L1017" i="5"/>
  <c r="L1014" i="5"/>
  <c r="L1011" i="5"/>
  <c r="L1008" i="5"/>
  <c r="L1005" i="5"/>
  <c r="L1002" i="5"/>
  <c r="L999" i="5"/>
  <c r="L996" i="5"/>
  <c r="L993" i="5"/>
  <c r="L990" i="5"/>
  <c r="L987" i="5"/>
  <c r="L984" i="5"/>
  <c r="L981" i="5"/>
  <c r="L978" i="5"/>
  <c r="L975" i="5"/>
  <c r="L972" i="5"/>
  <c r="L969" i="5"/>
  <c r="L966" i="5"/>
  <c r="L963" i="5"/>
  <c r="L960" i="5"/>
  <c r="L957" i="5"/>
  <c r="L954" i="5"/>
  <c r="L951" i="5"/>
  <c r="L948" i="5"/>
  <c r="L945" i="5"/>
  <c r="L942" i="5"/>
  <c r="L939" i="5"/>
  <c r="L1856" i="5"/>
  <c r="L1827" i="5"/>
  <c r="L1820" i="5"/>
  <c r="L1814" i="5"/>
  <c r="K1809" i="5"/>
  <c r="M1791" i="5"/>
  <c r="K1788" i="5"/>
  <c r="M1781" i="5"/>
  <c r="L1778" i="5"/>
  <c r="K1775" i="5"/>
  <c r="L1768" i="5"/>
  <c r="K1765" i="5"/>
  <c r="M1758" i="5"/>
  <c r="L1755" i="5"/>
  <c r="K1752" i="5"/>
  <c r="K1749" i="5"/>
  <c r="K1746" i="5"/>
  <c r="K1743" i="5"/>
  <c r="K1740" i="5"/>
  <c r="K1737" i="5"/>
  <c r="K1734" i="5"/>
  <c r="K1731" i="5"/>
  <c r="K1728" i="5"/>
  <c r="K1725" i="5"/>
  <c r="K1722" i="5"/>
  <c r="K1719" i="5"/>
  <c r="K1716" i="5"/>
  <c r="K1713" i="5"/>
  <c r="K1710" i="5"/>
  <c r="K1707" i="5"/>
  <c r="K1704" i="5"/>
  <c r="K1701" i="5"/>
  <c r="K1698" i="5"/>
  <c r="K1695" i="5"/>
  <c r="K1692" i="5"/>
  <c r="K1689" i="5"/>
  <c r="K1686" i="5"/>
  <c r="K1683" i="5"/>
  <c r="K1680" i="5"/>
  <c r="K1677" i="5"/>
  <c r="K1674" i="5"/>
  <c r="K1671" i="5"/>
  <c r="K1668" i="5"/>
  <c r="K1665" i="5"/>
  <c r="K1662" i="5"/>
  <c r="K1659" i="5"/>
  <c r="K1656" i="5"/>
  <c r="K1653" i="5"/>
  <c r="K1650" i="5"/>
  <c r="K1647" i="5"/>
  <c r="K1644" i="5"/>
  <c r="K1641" i="5"/>
  <c r="K1638" i="5"/>
  <c r="K1635" i="5"/>
  <c r="K1632" i="5"/>
  <c r="K1629" i="5"/>
  <c r="K1626" i="5"/>
  <c r="K1623" i="5"/>
  <c r="K1620" i="5"/>
  <c r="K1617" i="5"/>
  <c r="K1614" i="5"/>
  <c r="K1611" i="5"/>
  <c r="K1608" i="5"/>
  <c r="K1605" i="5"/>
  <c r="K1602" i="5"/>
  <c r="K1599" i="5"/>
  <c r="K1596" i="5"/>
  <c r="K1593" i="5"/>
  <c r="K1590" i="5"/>
  <c r="K1587" i="5"/>
  <c r="K1584" i="5"/>
  <c r="K1581" i="5"/>
  <c r="K1578" i="5"/>
  <c r="K1575" i="5"/>
  <c r="K1572" i="5"/>
  <c r="K1569" i="5"/>
  <c r="K1566" i="5"/>
  <c r="K1563" i="5"/>
  <c r="K1560" i="5"/>
  <c r="K1557" i="5"/>
  <c r="K1554" i="5"/>
  <c r="K1551" i="5"/>
  <c r="K1548" i="5"/>
  <c r="K1545" i="5"/>
  <c r="K1542" i="5"/>
  <c r="K1539" i="5"/>
  <c r="K1536" i="5"/>
  <c r="K1533" i="5"/>
  <c r="K1530" i="5"/>
  <c r="K1527" i="5"/>
  <c r="K1524" i="5"/>
  <c r="K1521" i="5"/>
  <c r="K1518" i="5"/>
  <c r="K1515" i="5"/>
  <c r="K1512" i="5"/>
  <c r="K1509" i="5"/>
  <c r="K1506" i="5"/>
  <c r="K1503" i="5"/>
  <c r="K1500" i="5"/>
  <c r="K1497" i="5"/>
  <c r="K1494" i="5"/>
  <c r="K1491" i="5"/>
  <c r="K1488" i="5"/>
  <c r="K1485" i="5"/>
  <c r="K1482" i="5"/>
  <c r="K1479" i="5"/>
  <c r="K1476" i="5"/>
  <c r="K1473" i="5"/>
  <c r="K1470" i="5"/>
  <c r="K1467" i="5"/>
  <c r="K1464" i="5"/>
  <c r="K1461" i="5"/>
  <c r="K1458" i="5"/>
  <c r="K1455" i="5"/>
  <c r="K1452" i="5"/>
  <c r="K1449" i="5"/>
  <c r="K1446" i="5"/>
  <c r="K1443" i="5"/>
  <c r="K1440" i="5"/>
  <c r="K1437" i="5"/>
  <c r="K1434" i="5"/>
  <c r="K1431" i="5"/>
  <c r="K1428" i="5"/>
  <c r="K1425" i="5"/>
  <c r="K1422" i="5"/>
  <c r="K1419" i="5"/>
  <c r="K1416" i="5"/>
  <c r="K1413" i="5"/>
  <c r="K1410" i="5"/>
  <c r="K1407" i="5"/>
  <c r="K1404" i="5"/>
  <c r="K1401" i="5"/>
  <c r="K1398" i="5"/>
  <c r="K1395" i="5"/>
  <c r="K1392" i="5"/>
  <c r="K1389" i="5"/>
  <c r="K1386" i="5"/>
  <c r="K1383" i="5"/>
  <c r="K1380" i="5"/>
  <c r="K1377" i="5"/>
  <c r="K1374" i="5"/>
  <c r="K1371" i="5"/>
  <c r="K1368" i="5"/>
  <c r="K1365" i="5"/>
  <c r="K1362" i="5"/>
  <c r="K1359" i="5"/>
  <c r="K1356" i="5"/>
  <c r="K1353" i="5"/>
  <c r="K1350" i="5"/>
  <c r="K1347" i="5"/>
  <c r="K1344" i="5"/>
  <c r="K1341" i="5"/>
  <c r="K1338" i="5"/>
  <c r="K1335" i="5"/>
  <c r="K1332" i="5"/>
  <c r="K1329" i="5"/>
  <c r="K1326" i="5"/>
  <c r="K1323" i="5"/>
  <c r="K1320" i="5"/>
  <c r="K1317" i="5"/>
  <c r="K1314" i="5"/>
  <c r="K1311" i="5"/>
  <c r="K1308" i="5"/>
  <c r="K1305" i="5"/>
  <c r="K1302" i="5"/>
  <c r="K1299" i="5"/>
  <c r="K1296" i="5"/>
  <c r="K1293" i="5"/>
  <c r="K1290" i="5"/>
  <c r="K1287" i="5"/>
  <c r="K1284" i="5"/>
  <c r="K1281" i="5"/>
  <c r="K1278" i="5"/>
  <c r="K1275" i="5"/>
  <c r="K1272" i="5"/>
  <c r="K1269" i="5"/>
  <c r="K1266" i="5"/>
  <c r="K1263" i="5"/>
  <c r="K1260" i="5"/>
  <c r="K1257" i="5"/>
  <c r="K1254" i="5"/>
  <c r="K1251" i="5"/>
  <c r="K1248" i="5"/>
  <c r="K1245" i="5"/>
  <c r="K1242" i="5"/>
  <c r="K1239" i="5"/>
  <c r="K1236" i="5"/>
  <c r="K1233" i="5"/>
  <c r="K1230" i="5"/>
  <c r="K1227" i="5"/>
  <c r="K1224" i="5"/>
  <c r="K1221" i="5"/>
  <c r="K1218" i="5"/>
  <c r="K1215" i="5"/>
  <c r="K1212" i="5"/>
  <c r="K1209" i="5"/>
  <c r="K1206" i="5"/>
  <c r="K1203" i="5"/>
  <c r="K1200" i="5"/>
  <c r="K1197" i="5"/>
  <c r="K1194" i="5"/>
  <c r="K1191" i="5"/>
  <c r="K1188" i="5"/>
  <c r="K1185" i="5"/>
  <c r="K1182" i="5"/>
  <c r="K1179" i="5"/>
  <c r="K1176" i="5"/>
  <c r="K1173" i="5"/>
  <c r="K1170" i="5"/>
  <c r="K1167" i="5"/>
  <c r="K1164" i="5"/>
  <c r="K1161" i="5"/>
  <c r="K1158" i="5"/>
  <c r="K1155" i="5"/>
  <c r="K1152" i="5"/>
  <c r="K1149" i="5"/>
  <c r="K1146" i="5"/>
  <c r="K1143" i="5"/>
  <c r="K1140" i="5"/>
  <c r="K1137" i="5"/>
  <c r="K1134" i="5"/>
  <c r="K1131" i="5"/>
  <c r="K1128" i="5"/>
  <c r="K1125" i="5"/>
  <c r="K1122" i="5"/>
  <c r="K1119" i="5"/>
  <c r="K1116" i="5"/>
  <c r="K1113" i="5"/>
  <c r="K1110" i="5"/>
  <c r="K1107" i="5"/>
  <c r="K1104" i="5"/>
  <c r="K1101" i="5"/>
  <c r="K1098" i="5"/>
  <c r="K1095" i="5"/>
  <c r="K1092" i="5"/>
  <c r="K1089" i="5"/>
  <c r="K1086" i="5"/>
  <c r="K1083" i="5"/>
  <c r="K1080" i="5"/>
  <c r="K1077" i="5"/>
  <c r="K1074" i="5"/>
  <c r="K1071" i="5"/>
  <c r="K1068" i="5"/>
  <c r="K1065" i="5"/>
  <c r="K1062" i="5"/>
  <c r="K1059" i="5"/>
  <c r="K1056" i="5"/>
  <c r="K1053" i="5"/>
  <c r="K1050" i="5"/>
  <c r="K1047" i="5"/>
  <c r="K1044" i="5"/>
  <c r="K1041" i="5"/>
  <c r="K1038" i="5"/>
  <c r="K1035" i="5"/>
  <c r="K1032" i="5"/>
  <c r="K1029" i="5"/>
  <c r="K1026" i="5"/>
  <c r="K1023" i="5"/>
  <c r="K1020" i="5"/>
  <c r="K1017" i="5"/>
  <c r="K1014" i="5"/>
  <c r="K1011" i="5"/>
  <c r="K1008" i="5"/>
  <c r="K1005" i="5"/>
  <c r="K1002" i="5"/>
  <c r="K999" i="5"/>
  <c r="K996" i="5"/>
  <c r="K993" i="5"/>
  <c r="K990" i="5"/>
  <c r="K987" i="5"/>
  <c r="K984" i="5"/>
  <c r="K981" i="5"/>
  <c r="K978" i="5"/>
  <c r="K975" i="5"/>
  <c r="K972" i="5"/>
  <c r="K969" i="5"/>
  <c r="K966" i="5"/>
  <c r="K963" i="5"/>
  <c r="K960" i="5"/>
  <c r="K957" i="5"/>
  <c r="K954" i="5"/>
  <c r="K951" i="5"/>
  <c r="K948" i="5"/>
  <c r="K945" i="5"/>
  <c r="K942" i="5"/>
  <c r="K939" i="5"/>
  <c r="K936" i="5"/>
  <c r="K933" i="5"/>
  <c r="K930" i="5"/>
  <c r="K927" i="5"/>
  <c r="K924" i="5"/>
  <c r="K921" i="5"/>
  <c r="K918" i="5"/>
  <c r="K915" i="5"/>
  <c r="L1848" i="5"/>
  <c r="L1841" i="5"/>
  <c r="M1803" i="5"/>
  <c r="L1799" i="5"/>
  <c r="L1795" i="5"/>
  <c r="L1791" i="5"/>
  <c r="M1784" i="5"/>
  <c r="L1781" i="5"/>
  <c r="K1778" i="5"/>
  <c r="L1771" i="5"/>
  <c r="K1768" i="5"/>
  <c r="M1761" i="5"/>
  <c r="L1758" i="5"/>
  <c r="K1755" i="5"/>
  <c r="L1833" i="5"/>
  <c r="L1826" i="5"/>
  <c r="L1808" i="5"/>
  <c r="L1803" i="5"/>
  <c r="K1799" i="5"/>
  <c r="K1791" i="5"/>
  <c r="M1787" i="5"/>
  <c r="L1784" i="5"/>
  <c r="K1781" i="5"/>
  <c r="L1774" i="5"/>
  <c r="K1771" i="5"/>
  <c r="M1764" i="5"/>
  <c r="L1761" i="5"/>
  <c r="K1758" i="5"/>
  <c r="M1751" i="5"/>
  <c r="M1748" i="5"/>
  <c r="M1745" i="5"/>
  <c r="M1742" i="5"/>
  <c r="M1739" i="5"/>
  <c r="M1736" i="5"/>
  <c r="M1733" i="5"/>
  <c r="M1730" i="5"/>
  <c r="M1727" i="5"/>
  <c r="M1724" i="5"/>
  <c r="M1721" i="5"/>
  <c r="M1718" i="5"/>
  <c r="M1715" i="5"/>
  <c r="M1712" i="5"/>
  <c r="M1709" i="5"/>
  <c r="M1706" i="5"/>
  <c r="M1703" i="5"/>
  <c r="M1700" i="5"/>
  <c r="M1697" i="5"/>
  <c r="M1694" i="5"/>
  <c r="M1691" i="5"/>
  <c r="M1688" i="5"/>
  <c r="M1685" i="5"/>
  <c r="M1682" i="5"/>
  <c r="M1679" i="5"/>
  <c r="M1676" i="5"/>
  <c r="M1673" i="5"/>
  <c r="M1670" i="5"/>
  <c r="M1667" i="5"/>
  <c r="M1664" i="5"/>
  <c r="M1661" i="5"/>
  <c r="M1658" i="5"/>
  <c r="M1655" i="5"/>
  <c r="M1652" i="5"/>
  <c r="M1649" i="5"/>
  <c r="M1646" i="5"/>
  <c r="M1643" i="5"/>
  <c r="M1640" i="5"/>
  <c r="M1637" i="5"/>
  <c r="M1634" i="5"/>
  <c r="M1631" i="5"/>
  <c r="M1628" i="5"/>
  <c r="M1625" i="5"/>
  <c r="M1622" i="5"/>
  <c r="M1619" i="5"/>
  <c r="M1616" i="5"/>
  <c r="M1613" i="5"/>
  <c r="M1610" i="5"/>
  <c r="M1607" i="5"/>
  <c r="M1604" i="5"/>
  <c r="M1601" i="5"/>
  <c r="M1598" i="5"/>
  <c r="M1595" i="5"/>
  <c r="M1592" i="5"/>
  <c r="M1589" i="5"/>
  <c r="M1586" i="5"/>
  <c r="M1583" i="5"/>
  <c r="M1580" i="5"/>
  <c r="M1577" i="5"/>
  <c r="M1574" i="5"/>
  <c r="M1571" i="5"/>
  <c r="M1568" i="5"/>
  <c r="M1565" i="5"/>
  <c r="M1562" i="5"/>
  <c r="M1559" i="5"/>
  <c r="M1556" i="5"/>
  <c r="M1553" i="5"/>
  <c r="M1550" i="5"/>
  <c r="M1547" i="5"/>
  <c r="M1544" i="5"/>
  <c r="M1541" i="5"/>
  <c r="M1538" i="5"/>
  <c r="M1535" i="5"/>
  <c r="M1532" i="5"/>
  <c r="M1529" i="5"/>
  <c r="M1526" i="5"/>
  <c r="M1523" i="5"/>
  <c r="M1520" i="5"/>
  <c r="M1517" i="5"/>
  <c r="M1514" i="5"/>
  <c r="M1511" i="5"/>
  <c r="M1508" i="5"/>
  <c r="M1505" i="5"/>
  <c r="M1502" i="5"/>
  <c r="M1499" i="5"/>
  <c r="M1496" i="5"/>
  <c r="M1493" i="5"/>
  <c r="M1490" i="5"/>
  <c r="M1487" i="5"/>
  <c r="M1484" i="5"/>
  <c r="M1481" i="5"/>
  <c r="M1478" i="5"/>
  <c r="M1475" i="5"/>
  <c r="M1472" i="5"/>
  <c r="M1469" i="5"/>
  <c r="M1466" i="5"/>
  <c r="M1463" i="5"/>
  <c r="M1460" i="5"/>
  <c r="M1457" i="5"/>
  <c r="M1454" i="5"/>
  <c r="M1451" i="5"/>
  <c r="M1448" i="5"/>
  <c r="M1445" i="5"/>
  <c r="M1442" i="5"/>
  <c r="M1439" i="5"/>
  <c r="M1436" i="5"/>
  <c r="M1433" i="5"/>
  <c r="M1430" i="5"/>
  <c r="M1427" i="5"/>
  <c r="M1424" i="5"/>
  <c r="M1421" i="5"/>
  <c r="M1418" i="5"/>
  <c r="M1415" i="5"/>
  <c r="M1412" i="5"/>
  <c r="M1409" i="5"/>
  <c r="M1406" i="5"/>
  <c r="M1403" i="5"/>
  <c r="M1400" i="5"/>
  <c r="M1397" i="5"/>
  <c r="M1394" i="5"/>
  <c r="M1391" i="5"/>
  <c r="M1388" i="5"/>
  <c r="M1385" i="5"/>
  <c r="M1382" i="5"/>
  <c r="M1379" i="5"/>
  <c r="M1376" i="5"/>
  <c r="M1373" i="5"/>
  <c r="M1370" i="5"/>
  <c r="M1367" i="5"/>
  <c r="M1364" i="5"/>
  <c r="M1361" i="5"/>
  <c r="M1358" i="5"/>
  <c r="M1355" i="5"/>
  <c r="M1352" i="5"/>
  <c r="M1349" i="5"/>
  <c r="M1346" i="5"/>
  <c r="M1343" i="5"/>
  <c r="M1340" i="5"/>
  <c r="M1337" i="5"/>
  <c r="M1334" i="5"/>
  <c r="M1331" i="5"/>
  <c r="M1328" i="5"/>
  <c r="M1325" i="5"/>
  <c r="M1322" i="5"/>
  <c r="M1319" i="5"/>
  <c r="M1316" i="5"/>
  <c r="M1313" i="5"/>
  <c r="M1310" i="5"/>
  <c r="M1307" i="5"/>
  <c r="M1304" i="5"/>
  <c r="M1301" i="5"/>
  <c r="M1298" i="5"/>
  <c r="M1295" i="5"/>
  <c r="M1292" i="5"/>
  <c r="M1289" i="5"/>
  <c r="M1286" i="5"/>
  <c r="M1283" i="5"/>
  <c r="M1280" i="5"/>
  <c r="M1277" i="5"/>
  <c r="M1274" i="5"/>
  <c r="M1271" i="5"/>
  <c r="M1268" i="5"/>
  <c r="M1265" i="5"/>
  <c r="M1262" i="5"/>
  <c r="M1259" i="5"/>
  <c r="M1256" i="5"/>
  <c r="M1253" i="5"/>
  <c r="M1250" i="5"/>
  <c r="M1247" i="5"/>
  <c r="M1244" i="5"/>
  <c r="M1241" i="5"/>
  <c r="M1238" i="5"/>
  <c r="M1235" i="5"/>
  <c r="M1232" i="5"/>
  <c r="M1229" i="5"/>
  <c r="M1226" i="5"/>
  <c r="M1223" i="5"/>
  <c r="M1220" i="5"/>
  <c r="M1217" i="5"/>
  <c r="M1214" i="5"/>
  <c r="M1211" i="5"/>
  <c r="M1208" i="5"/>
  <c r="M1205" i="5"/>
  <c r="M1202" i="5"/>
  <c r="M1199" i="5"/>
  <c r="M1196" i="5"/>
  <c r="M1193" i="5"/>
  <c r="M1190" i="5"/>
  <c r="M1187" i="5"/>
  <c r="M1184" i="5"/>
  <c r="M1181" i="5"/>
  <c r="M1178" i="5"/>
  <c r="M1175" i="5"/>
  <c r="M1172" i="5"/>
  <c r="M1169" i="5"/>
  <c r="M1166" i="5"/>
  <c r="M1163" i="5"/>
  <c r="M1160" i="5"/>
  <c r="M1157" i="5"/>
  <c r="M1154" i="5"/>
  <c r="M1151" i="5"/>
  <c r="M1148" i="5"/>
  <c r="M1145" i="5"/>
  <c r="M1142" i="5"/>
  <c r="M1139" i="5"/>
  <c r="M1136" i="5"/>
  <c r="M1133" i="5"/>
  <c r="M1130" i="5"/>
  <c r="M1127" i="5"/>
  <c r="M1124" i="5"/>
  <c r="M1121" i="5"/>
  <c r="M1118" i="5"/>
  <c r="M1115" i="5"/>
  <c r="M1112" i="5"/>
  <c r="M1109" i="5"/>
  <c r="M1106" i="5"/>
  <c r="M1103" i="5"/>
  <c r="M1100" i="5"/>
  <c r="M1097" i="5"/>
  <c r="M1094" i="5"/>
  <c r="M1091" i="5"/>
  <c r="M1088" i="5"/>
  <c r="M1085" i="5"/>
  <c r="M1082" i="5"/>
  <c r="M1079" i="5"/>
  <c r="M1076" i="5"/>
  <c r="M1073" i="5"/>
  <c r="M1070" i="5"/>
  <c r="M1067" i="5"/>
  <c r="M1064" i="5"/>
  <c r="M1061" i="5"/>
  <c r="M1058" i="5"/>
  <c r="M1055" i="5"/>
  <c r="M1052" i="5"/>
  <c r="M1049" i="5"/>
  <c r="M1046" i="5"/>
  <c r="M1043" i="5"/>
  <c r="M1040" i="5"/>
  <c r="M1037" i="5"/>
  <c r="M1034" i="5"/>
  <c r="M1031" i="5"/>
  <c r="M1028" i="5"/>
  <c r="M1025" i="5"/>
  <c r="M1022" i="5"/>
  <c r="M1019" i="5"/>
  <c r="M1016" i="5"/>
  <c r="M1013" i="5"/>
  <c r="M1010" i="5"/>
  <c r="M1007" i="5"/>
  <c r="M1004" i="5"/>
  <c r="M1001" i="5"/>
  <c r="M998" i="5"/>
  <c r="M995" i="5"/>
  <c r="M992" i="5"/>
  <c r="M989" i="5"/>
  <c r="M986" i="5"/>
  <c r="M983" i="5"/>
  <c r="M980" i="5"/>
  <c r="M977" i="5"/>
  <c r="M974" i="5"/>
  <c r="M971" i="5"/>
  <c r="M968" i="5"/>
  <c r="M965" i="5"/>
  <c r="M962" i="5"/>
  <c r="M959" i="5"/>
  <c r="M956" i="5"/>
  <c r="M953" i="5"/>
  <c r="M950" i="5"/>
  <c r="M947" i="5"/>
  <c r="M944" i="5"/>
  <c r="M941" i="5"/>
  <c r="M938" i="5"/>
  <c r="M935" i="5"/>
  <c r="M932" i="5"/>
  <c r="M929" i="5"/>
  <c r="M926" i="5"/>
  <c r="M923" i="5"/>
  <c r="M920" i="5"/>
  <c r="M917" i="5"/>
  <c r="M914" i="5"/>
  <c r="M911" i="5"/>
  <c r="M908" i="5"/>
  <c r="M905" i="5"/>
  <c r="M902" i="5"/>
  <c r="M899" i="5"/>
  <c r="M896" i="5"/>
  <c r="M893" i="5"/>
  <c r="M890" i="5"/>
  <c r="M887" i="5"/>
  <c r="M884" i="5"/>
  <c r="M881" i="5"/>
  <c r="M878" i="5"/>
  <c r="M875" i="5"/>
  <c r="M872" i="5"/>
  <c r="M869" i="5"/>
  <c r="M866" i="5"/>
  <c r="M863" i="5"/>
  <c r="M860" i="5"/>
  <c r="M857" i="5"/>
  <c r="M854" i="5"/>
  <c r="M851" i="5"/>
  <c r="L1854" i="5"/>
  <c r="L1847" i="5"/>
  <c r="L1818" i="5"/>
  <c r="M1812" i="5"/>
  <c r="K1803" i="5"/>
  <c r="M1794" i="5"/>
  <c r="L1787" i="5"/>
  <c r="K1784" i="5"/>
  <c r="L1777" i="5"/>
  <c r="K1774" i="5"/>
  <c r="M1767" i="5"/>
  <c r="L1764" i="5"/>
  <c r="K1761" i="5"/>
  <c r="M1754" i="5"/>
  <c r="L1751" i="5"/>
  <c r="L1748" i="5"/>
  <c r="L1745" i="5"/>
  <c r="L1742" i="5"/>
  <c r="L1739" i="5"/>
  <c r="L1736" i="5"/>
  <c r="L1733" i="5"/>
  <c r="L1730" i="5"/>
  <c r="L1727" i="5"/>
  <c r="L1724" i="5"/>
  <c r="L1721" i="5"/>
  <c r="L1718" i="5"/>
  <c r="L1715" i="5"/>
  <c r="L1712" i="5"/>
  <c r="L1709" i="5"/>
  <c r="L1706" i="5"/>
  <c r="L1703" i="5"/>
  <c r="L1700" i="5"/>
  <c r="L1697" i="5"/>
  <c r="L1694" i="5"/>
  <c r="L1691" i="5"/>
  <c r="L1688" i="5"/>
  <c r="L1685" i="5"/>
  <c r="L1682" i="5"/>
  <c r="L1679" i="5"/>
  <c r="L1676" i="5"/>
  <c r="L1673" i="5"/>
  <c r="L1670" i="5"/>
  <c r="L1667" i="5"/>
  <c r="L1664" i="5"/>
  <c r="L1661" i="5"/>
  <c r="L1658" i="5"/>
  <c r="L1655" i="5"/>
  <c r="L1652" i="5"/>
  <c r="L1649" i="5"/>
  <c r="L1646" i="5"/>
  <c r="L1643" i="5"/>
  <c r="L1640" i="5"/>
  <c r="L1637" i="5"/>
  <c r="L1634" i="5"/>
  <c r="L1631" i="5"/>
  <c r="L1628" i="5"/>
  <c r="L1625" i="5"/>
  <c r="L1622" i="5"/>
  <c r="L1619" i="5"/>
  <c r="L1616" i="5"/>
  <c r="L1613" i="5"/>
  <c r="L1610" i="5"/>
  <c r="L1607" i="5"/>
  <c r="L1604" i="5"/>
  <c r="L1601" i="5"/>
  <c r="L1598" i="5"/>
  <c r="L1595" i="5"/>
  <c r="L1592" i="5"/>
  <c r="L1589" i="5"/>
  <c r="L1586" i="5"/>
  <c r="L1583" i="5"/>
  <c r="L1580" i="5"/>
  <c r="L1577" i="5"/>
  <c r="L1574" i="5"/>
  <c r="L1571" i="5"/>
  <c r="L1568" i="5"/>
  <c r="L1565" i="5"/>
  <c r="L1562" i="5"/>
  <c r="L1559" i="5"/>
  <c r="L1556" i="5"/>
  <c r="L1553" i="5"/>
  <c r="L1550" i="5"/>
  <c r="L1547" i="5"/>
  <c r="L1544" i="5"/>
  <c r="L1541" i="5"/>
  <c r="L1538" i="5"/>
  <c r="L1535" i="5"/>
  <c r="L1532" i="5"/>
  <c r="L1529" i="5"/>
  <c r="L1526" i="5"/>
  <c r="L1523" i="5"/>
  <c r="L1520" i="5"/>
  <c r="L1517" i="5"/>
  <c r="L1514" i="5"/>
  <c r="L1511" i="5"/>
  <c r="L1508" i="5"/>
  <c r="L1505" i="5"/>
  <c r="L1502" i="5"/>
  <c r="L1499" i="5"/>
  <c r="L1496" i="5"/>
  <c r="L1493" i="5"/>
  <c r="L1490" i="5"/>
  <c r="L1487" i="5"/>
  <c r="L1484" i="5"/>
  <c r="L1481" i="5"/>
  <c r="L1478" i="5"/>
  <c r="L1475" i="5"/>
  <c r="L1472" i="5"/>
  <c r="L1469" i="5"/>
  <c r="L1466" i="5"/>
  <c r="L1463" i="5"/>
  <c r="L1460" i="5"/>
  <c r="L1457" i="5"/>
  <c r="L1454" i="5"/>
  <c r="L1451" i="5"/>
  <c r="L1448" i="5"/>
  <c r="L1445" i="5"/>
  <c r="L1442" i="5"/>
  <c r="L1439" i="5"/>
  <c r="L1436" i="5"/>
  <c r="L1433" i="5"/>
  <c r="L1430" i="5"/>
  <c r="L1427" i="5"/>
  <c r="L1424" i="5"/>
  <c r="L1421" i="5"/>
  <c r="L1418" i="5"/>
  <c r="L1415" i="5"/>
  <c r="L1412" i="5"/>
  <c r="L1409" i="5"/>
  <c r="L1406" i="5"/>
  <c r="L1403" i="5"/>
  <c r="L1400" i="5"/>
  <c r="L1397" i="5"/>
  <c r="L1394" i="5"/>
  <c r="L1391" i="5"/>
  <c r="L1388" i="5"/>
  <c r="L1385" i="5"/>
  <c r="L1382" i="5"/>
  <c r="L1379" i="5"/>
  <c r="L1376" i="5"/>
  <c r="L1373" i="5"/>
  <c r="L1370" i="5"/>
  <c r="L1367" i="5"/>
  <c r="L1364" i="5"/>
  <c r="L1361" i="5"/>
  <c r="L1358" i="5"/>
  <c r="L1355" i="5"/>
  <c r="L1352" i="5"/>
  <c r="L1349" i="5"/>
  <c r="L1346" i="5"/>
  <c r="L1343" i="5"/>
  <c r="L1340" i="5"/>
  <c r="L1337" i="5"/>
  <c r="L1334" i="5"/>
  <c r="L1331" i="5"/>
  <c r="L1328" i="5"/>
  <c r="L1325" i="5"/>
  <c r="L1322" i="5"/>
  <c r="L1319" i="5"/>
  <c r="L1316" i="5"/>
  <c r="L1313" i="5"/>
  <c r="L1310" i="5"/>
  <c r="L1307" i="5"/>
  <c r="L1304" i="5"/>
  <c r="L1301" i="5"/>
  <c r="L1298" i="5"/>
  <c r="L1295" i="5"/>
  <c r="L1292" i="5"/>
  <c r="L1289" i="5"/>
  <c r="L1286" i="5"/>
  <c r="L1283" i="5"/>
  <c r="L1280" i="5"/>
  <c r="L1277" i="5"/>
  <c r="L1274" i="5"/>
  <c r="L1271" i="5"/>
  <c r="L1268" i="5"/>
  <c r="L1265" i="5"/>
  <c r="L1262" i="5"/>
  <c r="L1259" i="5"/>
  <c r="L1256" i="5"/>
  <c r="L1253" i="5"/>
  <c r="L1250" i="5"/>
  <c r="L1247" i="5"/>
  <c r="L1244" i="5"/>
  <c r="L1241" i="5"/>
  <c r="L1238" i="5"/>
  <c r="L1235" i="5"/>
  <c r="L1232" i="5"/>
  <c r="L1229" i="5"/>
  <c r="L1226" i="5"/>
  <c r="L1223" i="5"/>
  <c r="L1220" i="5"/>
  <c r="L1217" i="5"/>
  <c r="L1214" i="5"/>
  <c r="L1211" i="5"/>
  <c r="L1208" i="5"/>
  <c r="L1205" i="5"/>
  <c r="L1202" i="5"/>
  <c r="L1199" i="5"/>
  <c r="L1196" i="5"/>
  <c r="L1193" i="5"/>
  <c r="L1190" i="5"/>
  <c r="L1187" i="5"/>
  <c r="L1184" i="5"/>
  <c r="L1181" i="5"/>
  <c r="L1178" i="5"/>
  <c r="L1175" i="5"/>
  <c r="L1172" i="5"/>
  <c r="L1169" i="5"/>
  <c r="L1166" i="5"/>
  <c r="L1163" i="5"/>
  <c r="L1160" i="5"/>
  <c r="L1157" i="5"/>
  <c r="L1154" i="5"/>
  <c r="L1151" i="5"/>
  <c r="L1148" i="5"/>
  <c r="L1145" i="5"/>
  <c r="L1142" i="5"/>
  <c r="L1139" i="5"/>
  <c r="L1136" i="5"/>
  <c r="L1133" i="5"/>
  <c r="L1130" i="5"/>
  <c r="L1127" i="5"/>
  <c r="L1124" i="5"/>
  <c r="L1121" i="5"/>
  <c r="L1118" i="5"/>
  <c r="L1115" i="5"/>
  <c r="L1112" i="5"/>
  <c r="L1109" i="5"/>
  <c r="L1106" i="5"/>
  <c r="L1103" i="5"/>
  <c r="L1100" i="5"/>
  <c r="L1097" i="5"/>
  <c r="L1094" i="5"/>
  <c r="L1091" i="5"/>
  <c r="L1088" i="5"/>
  <c r="L1085" i="5"/>
  <c r="L1082" i="5"/>
  <c r="L1079" i="5"/>
  <c r="L1076" i="5"/>
  <c r="L1073" i="5"/>
  <c r="L1070" i="5"/>
  <c r="L1067" i="5"/>
  <c r="L1064" i="5"/>
  <c r="L1061" i="5"/>
  <c r="L1058" i="5"/>
  <c r="L1055" i="5"/>
  <c r="L1052" i="5"/>
  <c r="L1049" i="5"/>
  <c r="L1046" i="5"/>
  <c r="L1043" i="5"/>
  <c r="L1040" i="5"/>
  <c r="L1037" i="5"/>
  <c r="L1034" i="5"/>
  <c r="L1031" i="5"/>
  <c r="L1028" i="5"/>
  <c r="L1025" i="5"/>
  <c r="L1022" i="5"/>
  <c r="L1019" i="5"/>
  <c r="L1016" i="5"/>
  <c r="L1013" i="5"/>
  <c r="L1010" i="5"/>
  <c r="L1007" i="5"/>
  <c r="L1004" i="5"/>
  <c r="L1001" i="5"/>
  <c r="L998" i="5"/>
  <c r="L995" i="5"/>
  <c r="L992" i="5"/>
  <c r="L989" i="5"/>
  <c r="L986" i="5"/>
  <c r="L983" i="5"/>
  <c r="L980" i="5"/>
  <c r="L977" i="5"/>
  <c r="L974" i="5"/>
  <c r="L971" i="5"/>
  <c r="L968" i="5"/>
  <c r="L965" i="5"/>
  <c r="L962" i="5"/>
  <c r="L959" i="5"/>
  <c r="L956" i="5"/>
  <c r="L953" i="5"/>
  <c r="L950" i="5"/>
  <c r="L947" i="5"/>
  <c r="L944" i="5"/>
  <c r="L941" i="5"/>
  <c r="L938" i="5"/>
  <c r="L935" i="5"/>
  <c r="L932" i="5"/>
  <c r="L929" i="5"/>
  <c r="L926" i="5"/>
  <c r="L923" i="5"/>
  <c r="L920" i="5"/>
  <c r="L917" i="5"/>
  <c r="L914" i="5"/>
  <c r="L911" i="5"/>
  <c r="L908" i="5"/>
  <c r="L905" i="5"/>
  <c r="L902" i="5"/>
  <c r="L899" i="5"/>
  <c r="L896" i="5"/>
  <c r="L893" i="5"/>
  <c r="L890" i="5"/>
  <c r="L887" i="5"/>
  <c r="L884" i="5"/>
  <c r="L881" i="5"/>
  <c r="L878" i="5"/>
  <c r="L875" i="5"/>
  <c r="L872" i="5"/>
  <c r="L869" i="5"/>
  <c r="L866" i="5"/>
  <c r="L863" i="5"/>
  <c r="L860" i="5"/>
  <c r="L857" i="5"/>
  <c r="L854" i="5"/>
  <c r="L851" i="5"/>
  <c r="L848" i="5"/>
  <c r="L845" i="5"/>
  <c r="L842" i="5"/>
  <c r="L839" i="5"/>
  <c r="L836" i="5"/>
  <c r="L833" i="5"/>
  <c r="L830" i="5"/>
  <c r="L827" i="5"/>
  <c r="L824" i="5"/>
  <c r="L821" i="5"/>
  <c r="L818" i="5"/>
  <c r="L815" i="5"/>
  <c r="L812" i="5"/>
  <c r="L809" i="5"/>
  <c r="L806" i="5"/>
  <c r="L803" i="5"/>
  <c r="L800" i="5"/>
  <c r="L797" i="5"/>
  <c r="L794" i="5"/>
  <c r="L791" i="5"/>
  <c r="L1839" i="5"/>
  <c r="L1832" i="5"/>
  <c r="K1818" i="5"/>
  <c r="L1812" i="5"/>
  <c r="L1798" i="5"/>
  <c r="L1794" i="5"/>
  <c r="L1790" i="5"/>
  <c r="K1787" i="5"/>
  <c r="L1780" i="5"/>
  <c r="K1777" i="5"/>
  <c r="M1770" i="5"/>
  <c r="L1767" i="5"/>
  <c r="K1764" i="5"/>
  <c r="M1757" i="5"/>
  <c r="L1754" i="5"/>
  <c r="K1751" i="5"/>
  <c r="K1748" i="5"/>
  <c r="K1745" i="5"/>
  <c r="K1742" i="5"/>
  <c r="K1739" i="5"/>
  <c r="K1736" i="5"/>
  <c r="K1733" i="5"/>
  <c r="K1730" i="5"/>
  <c r="K1727" i="5"/>
  <c r="K1724" i="5"/>
  <c r="K1721" i="5"/>
  <c r="K1718" i="5"/>
  <c r="K1715" i="5"/>
  <c r="K1712" i="5"/>
  <c r="K1709" i="5"/>
  <c r="K1706" i="5"/>
  <c r="K1703" i="5"/>
  <c r="K1700" i="5"/>
  <c r="K1697" i="5"/>
  <c r="K1694" i="5"/>
  <c r="K1691" i="5"/>
  <c r="K1688" i="5"/>
  <c r="K1685" i="5"/>
  <c r="K1682" i="5"/>
  <c r="K1679" i="5"/>
  <c r="K1676" i="5"/>
  <c r="K1673" i="5"/>
  <c r="K1670" i="5"/>
  <c r="K1667" i="5"/>
  <c r="K1664" i="5"/>
  <c r="K1661" i="5"/>
  <c r="K1658" i="5"/>
  <c r="K1655" i="5"/>
  <c r="K1652" i="5"/>
  <c r="K1649" i="5"/>
  <c r="K1646" i="5"/>
  <c r="K1643" i="5"/>
  <c r="K1640" i="5"/>
  <c r="K1637" i="5"/>
  <c r="K1634" i="5"/>
  <c r="K1631" i="5"/>
  <c r="K1628" i="5"/>
  <c r="K1625" i="5"/>
  <c r="K1622" i="5"/>
  <c r="K1619" i="5"/>
  <c r="K1616" i="5"/>
  <c r="K1613" i="5"/>
  <c r="K1610" i="5"/>
  <c r="K1607" i="5"/>
  <c r="K1604" i="5"/>
  <c r="K1601" i="5"/>
  <c r="K1598" i="5"/>
  <c r="K1595" i="5"/>
  <c r="K1592" i="5"/>
  <c r="K1589" i="5"/>
  <c r="K1586" i="5"/>
  <c r="K1583" i="5"/>
  <c r="K1580" i="5"/>
  <c r="K1577" i="5"/>
  <c r="K1574" i="5"/>
  <c r="K1571" i="5"/>
  <c r="K1568" i="5"/>
  <c r="K1565" i="5"/>
  <c r="K1562" i="5"/>
  <c r="K1559" i="5"/>
  <c r="K1556" i="5"/>
  <c r="K1553" i="5"/>
  <c r="K1550" i="5"/>
  <c r="K1547" i="5"/>
  <c r="K1544" i="5"/>
  <c r="K1541" i="5"/>
  <c r="K1538" i="5"/>
  <c r="K1535" i="5"/>
  <c r="K1532" i="5"/>
  <c r="K1529" i="5"/>
  <c r="K1526" i="5"/>
  <c r="K1523" i="5"/>
  <c r="K1520" i="5"/>
  <c r="K1517" i="5"/>
  <c r="K1514" i="5"/>
  <c r="K1511" i="5"/>
  <c r="K1508" i="5"/>
  <c r="K1505" i="5"/>
  <c r="K1502" i="5"/>
  <c r="K1499" i="5"/>
  <c r="K1496" i="5"/>
  <c r="K1493" i="5"/>
  <c r="K1490" i="5"/>
  <c r="K1487" i="5"/>
  <c r="K1484" i="5"/>
  <c r="K1481" i="5"/>
  <c r="K1478" i="5"/>
  <c r="K1475" i="5"/>
  <c r="K1472" i="5"/>
  <c r="K1469" i="5"/>
  <c r="K1466" i="5"/>
  <c r="K1463" i="5"/>
  <c r="K1460" i="5"/>
  <c r="K1457" i="5"/>
  <c r="K1454" i="5"/>
  <c r="K1451" i="5"/>
  <c r="K1448" i="5"/>
  <c r="K1445" i="5"/>
  <c r="K1442" i="5"/>
  <c r="K1439" i="5"/>
  <c r="K1436" i="5"/>
  <c r="K1433" i="5"/>
  <c r="K1430" i="5"/>
  <c r="K1427" i="5"/>
  <c r="K1424" i="5"/>
  <c r="K1421" i="5"/>
  <c r="K1418" i="5"/>
  <c r="K1415" i="5"/>
  <c r="K1412" i="5"/>
  <c r="K1409" i="5"/>
  <c r="K1406" i="5"/>
  <c r="K1403" i="5"/>
  <c r="K1400" i="5"/>
  <c r="K1397" i="5"/>
  <c r="K1394" i="5"/>
  <c r="K1391" i="5"/>
  <c r="K1388" i="5"/>
  <c r="K1385" i="5"/>
  <c r="K1382" i="5"/>
  <c r="K1379" i="5"/>
  <c r="K1376" i="5"/>
  <c r="K1373" i="5"/>
  <c r="K1370" i="5"/>
  <c r="K1367" i="5"/>
  <c r="K1364" i="5"/>
  <c r="K1361" i="5"/>
  <c r="K1358" i="5"/>
  <c r="K1355" i="5"/>
  <c r="K1352" i="5"/>
  <c r="K1349" i="5"/>
  <c r="K1346" i="5"/>
  <c r="K1343" i="5"/>
  <c r="K1340" i="5"/>
  <c r="K1337" i="5"/>
  <c r="K1334" i="5"/>
  <c r="K1331" i="5"/>
  <c r="K1328" i="5"/>
  <c r="K1325" i="5"/>
  <c r="K1322" i="5"/>
  <c r="K1319" i="5"/>
  <c r="K1316" i="5"/>
  <c r="K1313" i="5"/>
  <c r="K1310" i="5"/>
  <c r="K1307" i="5"/>
  <c r="K1304" i="5"/>
  <c r="K1301" i="5"/>
  <c r="K1298" i="5"/>
  <c r="K1295" i="5"/>
  <c r="K1292" i="5"/>
  <c r="K1289" i="5"/>
  <c r="K1286" i="5"/>
  <c r="K1283" i="5"/>
  <c r="K1280" i="5"/>
  <c r="K1277" i="5"/>
  <c r="K1274" i="5"/>
  <c r="K1271" i="5"/>
  <c r="K1268" i="5"/>
  <c r="K1265" i="5"/>
  <c r="K1262" i="5"/>
  <c r="K1259" i="5"/>
  <c r="K1256" i="5"/>
  <c r="K1253" i="5"/>
  <c r="K1250" i="5"/>
  <c r="K1247" i="5"/>
  <c r="K1244" i="5"/>
  <c r="K1241" i="5"/>
  <c r="K1238" i="5"/>
  <c r="K1235" i="5"/>
  <c r="K1232" i="5"/>
  <c r="K1229" i="5"/>
  <c r="K1226" i="5"/>
  <c r="K1223" i="5"/>
  <c r="K1220" i="5"/>
  <c r="K1217" i="5"/>
  <c r="K1214" i="5"/>
  <c r="K1211" i="5"/>
  <c r="K1208" i="5"/>
  <c r="K1205" i="5"/>
  <c r="K1202" i="5"/>
  <c r="K1199" i="5"/>
  <c r="K1196" i="5"/>
  <c r="K1193" i="5"/>
  <c r="K1190" i="5"/>
  <c r="K1187" i="5"/>
  <c r="K1184" i="5"/>
  <c r="K1181" i="5"/>
  <c r="K1178" i="5"/>
  <c r="K1175" i="5"/>
  <c r="K1172" i="5"/>
  <c r="K1169" i="5"/>
  <c r="K1166" i="5"/>
  <c r="K1163" i="5"/>
  <c r="K1160" i="5"/>
  <c r="K1157" i="5"/>
  <c r="K1154" i="5"/>
  <c r="K1151" i="5"/>
  <c r="K1148" i="5"/>
  <c r="K1145" i="5"/>
  <c r="K1142" i="5"/>
  <c r="K1139" i="5"/>
  <c r="K1136" i="5"/>
  <c r="K1133" i="5"/>
  <c r="K1130" i="5"/>
  <c r="K1127" i="5"/>
  <c r="K1124" i="5"/>
  <c r="K1121" i="5"/>
  <c r="K1118" i="5"/>
  <c r="K1115" i="5"/>
  <c r="K1112" i="5"/>
  <c r="K1109" i="5"/>
  <c r="K1106" i="5"/>
  <c r="K1103" i="5"/>
  <c r="K1100" i="5"/>
  <c r="K1097" i="5"/>
  <c r="K1094" i="5"/>
  <c r="K1091" i="5"/>
  <c r="K1088" i="5"/>
  <c r="K1085" i="5"/>
  <c r="K1082" i="5"/>
  <c r="K1079" i="5"/>
  <c r="K1076" i="5"/>
  <c r="K1073" i="5"/>
  <c r="K1070" i="5"/>
  <c r="K1067" i="5"/>
  <c r="K1064" i="5"/>
  <c r="K1061" i="5"/>
  <c r="K1058" i="5"/>
  <c r="K1055" i="5"/>
  <c r="K1052" i="5"/>
  <c r="K1049" i="5"/>
  <c r="K1046" i="5"/>
  <c r="K1043" i="5"/>
  <c r="K1040" i="5"/>
  <c r="K1037" i="5"/>
  <c r="K1034" i="5"/>
  <c r="K1031" i="5"/>
  <c r="K1028" i="5"/>
  <c r="K1025" i="5"/>
  <c r="K1022" i="5"/>
  <c r="K1019" i="5"/>
  <c r="K1016" i="5"/>
  <c r="K1013" i="5"/>
  <c r="K1010" i="5"/>
  <c r="K1007" i="5"/>
  <c r="K1004" i="5"/>
  <c r="K1001" i="5"/>
  <c r="K998" i="5"/>
  <c r="K995" i="5"/>
  <c r="K992" i="5"/>
  <c r="K989" i="5"/>
  <c r="K986" i="5"/>
  <c r="K983" i="5"/>
  <c r="K980" i="5"/>
  <c r="K977" i="5"/>
  <c r="K974" i="5"/>
  <c r="K971" i="5"/>
  <c r="K968" i="5"/>
  <c r="K965" i="5"/>
  <c r="K962" i="5"/>
  <c r="K959" i="5"/>
  <c r="K956" i="5"/>
  <c r="K953" i="5"/>
  <c r="K950" i="5"/>
  <c r="K947" i="5"/>
  <c r="K944" i="5"/>
  <c r="K941" i="5"/>
  <c r="K938" i="5"/>
  <c r="K935" i="5"/>
  <c r="K932" i="5"/>
  <c r="K929" i="5"/>
  <c r="K926" i="5"/>
  <c r="K923" i="5"/>
  <c r="K920" i="5"/>
  <c r="K917" i="5"/>
  <c r="K914" i="5"/>
  <c r="K911" i="5"/>
  <c r="K908" i="5"/>
  <c r="K905" i="5"/>
  <c r="K902" i="5"/>
  <c r="K899" i="5"/>
  <c r="K896" i="5"/>
  <c r="K893" i="5"/>
  <c r="K890" i="5"/>
  <c r="K887" i="5"/>
  <c r="K884" i="5"/>
  <c r="K881" i="5"/>
  <c r="K878" i="5"/>
  <c r="K875" i="5"/>
  <c r="K872" i="5"/>
  <c r="K869" i="5"/>
  <c r="K866" i="5"/>
  <c r="K863" i="5"/>
  <c r="K860" i="5"/>
  <c r="K857" i="5"/>
  <c r="K854" i="5"/>
  <c r="K851" i="5"/>
  <c r="K848" i="5"/>
  <c r="K845" i="5"/>
  <c r="K842" i="5"/>
  <c r="K839" i="5"/>
  <c r="K836" i="5"/>
  <c r="K833" i="5"/>
  <c r="K830" i="5"/>
  <c r="K827" i="5"/>
  <c r="K824" i="5"/>
  <c r="K821" i="5"/>
  <c r="K818" i="5"/>
  <c r="K815" i="5"/>
  <c r="K812" i="5"/>
  <c r="K809" i="5"/>
  <c r="K806" i="5"/>
  <c r="K803" i="5"/>
  <c r="K800" i="5"/>
  <c r="K797" i="5"/>
  <c r="K794" i="5"/>
  <c r="K791" i="5"/>
  <c r="K788" i="5"/>
  <c r="K785" i="5"/>
  <c r="K782" i="5"/>
  <c r="K779" i="5"/>
  <c r="K776" i="5"/>
  <c r="L1860" i="5"/>
  <c r="L1853" i="5"/>
  <c r="L1824" i="5"/>
  <c r="K1812" i="5"/>
  <c r="M1806" i="5"/>
  <c r="L1802" i="5"/>
  <c r="K1794" i="5"/>
  <c r="K1790" i="5"/>
  <c r="L1783" i="5"/>
  <c r="K1780" i="5"/>
  <c r="M1773" i="5"/>
  <c r="L1770" i="5"/>
  <c r="K1767" i="5"/>
  <c r="M1760" i="5"/>
  <c r="L1757" i="5"/>
  <c r="K1754" i="5"/>
  <c r="L1845" i="5"/>
  <c r="L1838" i="5"/>
  <c r="L1817" i="5"/>
  <c r="L1806" i="5"/>
  <c r="K1802" i="5"/>
  <c r="M1797" i="5"/>
  <c r="L1786" i="5"/>
  <c r="K1783" i="5"/>
  <c r="M1776" i="5"/>
  <c r="L1773" i="5"/>
  <c r="K1770" i="5"/>
  <c r="M1763" i="5"/>
  <c r="L1760" i="5"/>
  <c r="K1757" i="5"/>
  <c r="M1750" i="5"/>
  <c r="M1747" i="5"/>
  <c r="M1744" i="5"/>
  <c r="M1741" i="5"/>
  <c r="M1738" i="5"/>
  <c r="M1735" i="5"/>
  <c r="M1732" i="5"/>
  <c r="M1729" i="5"/>
  <c r="M1726" i="5"/>
  <c r="M1723" i="5"/>
  <c r="M1720" i="5"/>
  <c r="M1717" i="5"/>
  <c r="M1714" i="5"/>
  <c r="M1711" i="5"/>
  <c r="M1708" i="5"/>
  <c r="M1705" i="5"/>
  <c r="M1702" i="5"/>
  <c r="M1699" i="5"/>
  <c r="M1696" i="5"/>
  <c r="M1693" i="5"/>
  <c r="M1690" i="5"/>
  <c r="M1687" i="5"/>
  <c r="M1684" i="5"/>
  <c r="M1681" i="5"/>
  <c r="M1678" i="5"/>
  <c r="M1675" i="5"/>
  <c r="M1672" i="5"/>
  <c r="M1669" i="5"/>
  <c r="M1666" i="5"/>
  <c r="M1663" i="5"/>
  <c r="M1660" i="5"/>
  <c r="M1657" i="5"/>
  <c r="M1654" i="5"/>
  <c r="M1651" i="5"/>
  <c r="M1648" i="5"/>
  <c r="M1645" i="5"/>
  <c r="M1642" i="5"/>
  <c r="M1639" i="5"/>
  <c r="M1636" i="5"/>
  <c r="M1633" i="5"/>
  <c r="M1630" i="5"/>
  <c r="M1627" i="5"/>
  <c r="M1624" i="5"/>
  <c r="M1621" i="5"/>
  <c r="M1618" i="5"/>
  <c r="M1615" i="5"/>
  <c r="M1612" i="5"/>
  <c r="M1609" i="5"/>
  <c r="M1606" i="5"/>
  <c r="M1603" i="5"/>
  <c r="M1600" i="5"/>
  <c r="M1597" i="5"/>
  <c r="M1594" i="5"/>
  <c r="M1591" i="5"/>
  <c r="M1588" i="5"/>
  <c r="M1585" i="5"/>
  <c r="M1582" i="5"/>
  <c r="M1579" i="5"/>
  <c r="M1576" i="5"/>
  <c r="M1573" i="5"/>
  <c r="M1570" i="5"/>
  <c r="M1567" i="5"/>
  <c r="M1564" i="5"/>
  <c r="M1561" i="5"/>
  <c r="M1558" i="5"/>
  <c r="M1555" i="5"/>
  <c r="M1552" i="5"/>
  <c r="M1549" i="5"/>
  <c r="M1546" i="5"/>
  <c r="M1543" i="5"/>
  <c r="M1540" i="5"/>
  <c r="M1537" i="5"/>
  <c r="M1534" i="5"/>
  <c r="M1531" i="5"/>
  <c r="M1528" i="5"/>
  <c r="M1525" i="5"/>
  <c r="M1522" i="5"/>
  <c r="M1519" i="5"/>
  <c r="M1516" i="5"/>
  <c r="M1513" i="5"/>
  <c r="M1510" i="5"/>
  <c r="M1507" i="5"/>
  <c r="M1504" i="5"/>
  <c r="M1501" i="5"/>
  <c r="M1498" i="5"/>
  <c r="M1495" i="5"/>
  <c r="M1492" i="5"/>
  <c r="M1489" i="5"/>
  <c r="M1486" i="5"/>
  <c r="M1483" i="5"/>
  <c r="M1480" i="5"/>
  <c r="M1477" i="5"/>
  <c r="M1474" i="5"/>
  <c r="M1471" i="5"/>
  <c r="M1468" i="5"/>
  <c r="M1465" i="5"/>
  <c r="M1462" i="5"/>
  <c r="M1459" i="5"/>
  <c r="M1456" i="5"/>
  <c r="M1453" i="5"/>
  <c r="M1450" i="5"/>
  <c r="M1447" i="5"/>
  <c r="M1444" i="5"/>
  <c r="M1441" i="5"/>
  <c r="M1438" i="5"/>
  <c r="M1435" i="5"/>
  <c r="M1432" i="5"/>
  <c r="M1429" i="5"/>
  <c r="M1426" i="5"/>
  <c r="M1423" i="5"/>
  <c r="M1420" i="5"/>
  <c r="M1417" i="5"/>
  <c r="M1414" i="5"/>
  <c r="M1411" i="5"/>
  <c r="M1408" i="5"/>
  <c r="M1405" i="5"/>
  <c r="M1402" i="5"/>
  <c r="M1399" i="5"/>
  <c r="M1396" i="5"/>
  <c r="M1393" i="5"/>
  <c r="M1390" i="5"/>
  <c r="M1387" i="5"/>
  <c r="M1384" i="5"/>
  <c r="M1381" i="5"/>
  <c r="M1378" i="5"/>
  <c r="M1375" i="5"/>
  <c r="M1372" i="5"/>
  <c r="M1369" i="5"/>
  <c r="M1366" i="5"/>
  <c r="M1363" i="5"/>
  <c r="M1360" i="5"/>
  <c r="M1357" i="5"/>
  <c r="M1354" i="5"/>
  <c r="M1351" i="5"/>
  <c r="M1348" i="5"/>
  <c r="M1345" i="5"/>
  <c r="M1342" i="5"/>
  <c r="M1339" i="5"/>
  <c r="M1336" i="5"/>
  <c r="M1333" i="5"/>
  <c r="M1330" i="5"/>
  <c r="M1327" i="5"/>
  <c r="M1324" i="5"/>
  <c r="M1321" i="5"/>
  <c r="M1318" i="5"/>
  <c r="M1315" i="5"/>
  <c r="M1312" i="5"/>
  <c r="M1309" i="5"/>
  <c r="M1306" i="5"/>
  <c r="M1303" i="5"/>
  <c r="M1300" i="5"/>
  <c r="M1297" i="5"/>
  <c r="M1294" i="5"/>
  <c r="M1291" i="5"/>
  <c r="M1288" i="5"/>
  <c r="M1285" i="5"/>
  <c r="M1282" i="5"/>
  <c r="M1279" i="5"/>
  <c r="M1276" i="5"/>
  <c r="M1273" i="5"/>
  <c r="M1270" i="5"/>
  <c r="M1267" i="5"/>
  <c r="M1264" i="5"/>
  <c r="M1261" i="5"/>
  <c r="M1258" i="5"/>
  <c r="M1255" i="5"/>
  <c r="M1252" i="5"/>
  <c r="M1249" i="5"/>
  <c r="M1246" i="5"/>
  <c r="M1243" i="5"/>
  <c r="M1240" i="5"/>
  <c r="M1237" i="5"/>
  <c r="M1234" i="5"/>
  <c r="M1231" i="5"/>
  <c r="M1228" i="5"/>
  <c r="M1225" i="5"/>
  <c r="M1222" i="5"/>
  <c r="M1219" i="5"/>
  <c r="M1216" i="5"/>
  <c r="M1213" i="5"/>
  <c r="M1210" i="5"/>
  <c r="M1207" i="5"/>
  <c r="M1204" i="5"/>
  <c r="M1201" i="5"/>
  <c r="M1198" i="5"/>
  <c r="M1195" i="5"/>
  <c r="M1192" i="5"/>
  <c r="M1189" i="5"/>
  <c r="M1186" i="5"/>
  <c r="M1183" i="5"/>
  <c r="M1180" i="5"/>
  <c r="M1177" i="5"/>
  <c r="M1174" i="5"/>
  <c r="M1171" i="5"/>
  <c r="M1168" i="5"/>
  <c r="M1165" i="5"/>
  <c r="M1162" i="5"/>
  <c r="M1159" i="5"/>
  <c r="M1156" i="5"/>
  <c r="M1153" i="5"/>
  <c r="M1150" i="5"/>
  <c r="M1147" i="5"/>
  <c r="M1144" i="5"/>
  <c r="M1141" i="5"/>
  <c r="M1138" i="5"/>
  <c r="M1135" i="5"/>
  <c r="M1132" i="5"/>
  <c r="M1129" i="5"/>
  <c r="M1126" i="5"/>
  <c r="M1123" i="5"/>
  <c r="M1120" i="5"/>
  <c r="M1117" i="5"/>
  <c r="M1114" i="5"/>
  <c r="M1111" i="5"/>
  <c r="M1108" i="5"/>
  <c r="M1105" i="5"/>
  <c r="M1102" i="5"/>
  <c r="M1099" i="5"/>
  <c r="M1096" i="5"/>
  <c r="M1093" i="5"/>
  <c r="M1090" i="5"/>
  <c r="M1087" i="5"/>
  <c r="M1084" i="5"/>
  <c r="M1081" i="5"/>
  <c r="M1078" i="5"/>
  <c r="M1075" i="5"/>
  <c r="M1072" i="5"/>
  <c r="M1069" i="5"/>
  <c r="M1066" i="5"/>
  <c r="M1063" i="5"/>
  <c r="M1060" i="5"/>
  <c r="M1057" i="5"/>
  <c r="M1054" i="5"/>
  <c r="M1051" i="5"/>
  <c r="M1048" i="5"/>
  <c r="M1045" i="5"/>
  <c r="M1042" i="5"/>
  <c r="M1039" i="5"/>
  <c r="M1036" i="5"/>
  <c r="M1033" i="5"/>
  <c r="M1030" i="5"/>
  <c r="M1027" i="5"/>
  <c r="M1024" i="5"/>
  <c r="M1021" i="5"/>
  <c r="M1018" i="5"/>
  <c r="M1015" i="5"/>
  <c r="M1012" i="5"/>
  <c r="M1009" i="5"/>
  <c r="M1006" i="5"/>
  <c r="M1003" i="5"/>
  <c r="M1000" i="5"/>
  <c r="M997" i="5"/>
  <c r="M994" i="5"/>
  <c r="M991" i="5"/>
  <c r="M988" i="5"/>
  <c r="M985" i="5"/>
  <c r="M982" i="5"/>
  <c r="M979" i="5"/>
  <c r="M976" i="5"/>
  <c r="M973" i="5"/>
  <c r="M970" i="5"/>
  <c r="M967" i="5"/>
  <c r="M964" i="5"/>
  <c r="M961" i="5"/>
  <c r="M958" i="5"/>
  <c r="M955" i="5"/>
  <c r="M952" i="5"/>
  <c r="M949" i="5"/>
  <c r="M946" i="5"/>
  <c r="M943" i="5"/>
  <c r="M940" i="5"/>
  <c r="M937" i="5"/>
  <c r="M934" i="5"/>
  <c r="M931" i="5"/>
  <c r="M928" i="5"/>
  <c r="M925" i="5"/>
  <c r="M922" i="5"/>
  <c r="M919" i="5"/>
  <c r="M916" i="5"/>
  <c r="M913" i="5"/>
  <c r="M910" i="5"/>
  <c r="M907" i="5"/>
  <c r="M904" i="5"/>
  <c r="M901" i="5"/>
  <c r="M898" i="5"/>
  <c r="M895" i="5"/>
  <c r="K909" i="5"/>
  <c r="L894" i="5"/>
  <c r="L888" i="5"/>
  <c r="L882" i="5"/>
  <c r="L876" i="5"/>
  <c r="L870" i="5"/>
  <c r="L864" i="5"/>
  <c r="L858" i="5"/>
  <c r="L852" i="5"/>
  <c r="L831" i="5"/>
  <c r="M826" i="5"/>
  <c r="M821" i="5"/>
  <c r="M812" i="5"/>
  <c r="M803" i="5"/>
  <c r="M794" i="5"/>
  <c r="L778" i="5"/>
  <c r="M774" i="5"/>
  <c r="M771" i="5"/>
  <c r="M768" i="5"/>
  <c r="M765" i="5"/>
  <c r="M762" i="5"/>
  <c r="M759" i="5"/>
  <c r="M756" i="5"/>
  <c r="M753" i="5"/>
  <c r="M750" i="5"/>
  <c r="M747" i="5"/>
  <c r="M744" i="5"/>
  <c r="M741" i="5"/>
  <c r="M738" i="5"/>
  <c r="M735" i="5"/>
  <c r="M732" i="5"/>
  <c r="M729" i="5"/>
  <c r="M726" i="5"/>
  <c r="M723" i="5"/>
  <c r="M720" i="5"/>
  <c r="M717" i="5"/>
  <c r="M714" i="5"/>
  <c r="M711" i="5"/>
  <c r="M708" i="5"/>
  <c r="M705" i="5"/>
  <c r="M702" i="5"/>
  <c r="M699" i="5"/>
  <c r="M696" i="5"/>
  <c r="M693" i="5"/>
  <c r="M690" i="5"/>
  <c r="M687" i="5"/>
  <c r="M684" i="5"/>
  <c r="M681" i="5"/>
  <c r="M678" i="5"/>
  <c r="M675" i="5"/>
  <c r="M672" i="5"/>
  <c r="M669" i="5"/>
  <c r="M666" i="5"/>
  <c r="M663" i="5"/>
  <c r="M660" i="5"/>
  <c r="M657" i="5"/>
  <c r="M654" i="5"/>
  <c r="M651" i="5"/>
  <c r="M648" i="5"/>
  <c r="M645" i="5"/>
  <c r="M642" i="5"/>
  <c r="M639" i="5"/>
  <c r="M636" i="5"/>
  <c r="M633" i="5"/>
  <c r="M630" i="5"/>
  <c r="M627" i="5"/>
  <c r="M624" i="5"/>
  <c r="M621" i="5"/>
  <c r="M618" i="5"/>
  <c r="M615" i="5"/>
  <c r="M612" i="5"/>
  <c r="M609" i="5"/>
  <c r="M606" i="5"/>
  <c r="M603" i="5"/>
  <c r="M600" i="5"/>
  <c r="M597" i="5"/>
  <c r="M594" i="5"/>
  <c r="M591" i="5"/>
  <c r="M588" i="5"/>
  <c r="M585" i="5"/>
  <c r="M582" i="5"/>
  <c r="M579" i="5"/>
  <c r="M576" i="5"/>
  <c r="M573" i="5"/>
  <c r="M570" i="5"/>
  <c r="M567" i="5"/>
  <c r="M564" i="5"/>
  <c r="M561" i="5"/>
  <c r="M558" i="5"/>
  <c r="M555" i="5"/>
  <c r="M552" i="5"/>
  <c r="M549" i="5"/>
  <c r="M546" i="5"/>
  <c r="M543" i="5"/>
  <c r="M540" i="5"/>
  <c r="M537" i="5"/>
  <c r="M534" i="5"/>
  <c r="M531" i="5"/>
  <c r="M528" i="5"/>
  <c r="M525" i="5"/>
  <c r="M522" i="5"/>
  <c r="M519" i="5"/>
  <c r="M516" i="5"/>
  <c r="M513" i="5"/>
  <c r="M510" i="5"/>
  <c r="M507" i="5"/>
  <c r="M504" i="5"/>
  <c r="M501" i="5"/>
  <c r="M498" i="5"/>
  <c r="M495" i="5"/>
  <c r="M492" i="5"/>
  <c r="M489" i="5"/>
  <c r="M486" i="5"/>
  <c r="M483" i="5"/>
  <c r="M480" i="5"/>
  <c r="M477" i="5"/>
  <c r="M474" i="5"/>
  <c r="M471" i="5"/>
  <c r="M468" i="5"/>
  <c r="M465" i="5"/>
  <c r="M462" i="5"/>
  <c r="M459" i="5"/>
  <c r="M456" i="5"/>
  <c r="M453" i="5"/>
  <c r="M450" i="5"/>
  <c r="M447" i="5"/>
  <c r="M444" i="5"/>
  <c r="M441" i="5"/>
  <c r="M438" i="5"/>
  <c r="M435" i="5"/>
  <c r="M432" i="5"/>
  <c r="M429" i="5"/>
  <c r="M426" i="5"/>
  <c r="M423" i="5"/>
  <c r="M420" i="5"/>
  <c r="M417" i="5"/>
  <c r="M414" i="5"/>
  <c r="M411" i="5"/>
  <c r="M408" i="5"/>
  <c r="M405" i="5"/>
  <c r="M402" i="5"/>
  <c r="M399" i="5"/>
  <c r="M396" i="5"/>
  <c r="M393" i="5"/>
  <c r="M390" i="5"/>
  <c r="M387" i="5"/>
  <c r="M384" i="5"/>
  <c r="M381" i="5"/>
  <c r="M378" i="5"/>
  <c r="M375" i="5"/>
  <c r="M372" i="5"/>
  <c r="M369" i="5"/>
  <c r="M366" i="5"/>
  <c r="M363" i="5"/>
  <c r="M360" i="5"/>
  <c r="M357" i="5"/>
  <c r="M354" i="5"/>
  <c r="M351" i="5"/>
  <c r="M348" i="5"/>
  <c r="M345" i="5"/>
  <c r="M342" i="5"/>
  <c r="M339" i="5"/>
  <c r="M336" i="5"/>
  <c r="M333" i="5"/>
  <c r="M330" i="5"/>
  <c r="M327" i="5"/>
  <c r="M324" i="5"/>
  <c r="M321" i="5"/>
  <c r="M318" i="5"/>
  <c r="M315" i="5"/>
  <c r="M312" i="5"/>
  <c r="M309" i="5"/>
  <c r="M306" i="5"/>
  <c r="M303" i="5"/>
  <c r="M300" i="5"/>
  <c r="M297" i="5"/>
  <c r="M294" i="5"/>
  <c r="M291" i="5"/>
  <c r="M288" i="5"/>
  <c r="M285" i="5"/>
  <c r="M282" i="5"/>
  <c r="M279" i="5"/>
  <c r="M276" i="5"/>
  <c r="M273" i="5"/>
  <c r="M270" i="5"/>
  <c r="M267" i="5"/>
  <c r="M264" i="5"/>
  <c r="M261" i="5"/>
  <c r="M258" i="5"/>
  <c r="M255" i="5"/>
  <c r="M252" i="5"/>
  <c r="M249" i="5"/>
  <c r="M246" i="5"/>
  <c r="M243" i="5"/>
  <c r="M240" i="5"/>
  <c r="M237" i="5"/>
  <c r="M234" i="5"/>
  <c r="M231" i="5"/>
  <c r="M228" i="5"/>
  <c r="M225" i="5"/>
  <c r="M222" i="5"/>
  <c r="M219" i="5"/>
  <c r="M216" i="5"/>
  <c r="M213" i="5"/>
  <c r="M210" i="5"/>
  <c r="M207" i="5"/>
  <c r="M204" i="5"/>
  <c r="M201" i="5"/>
  <c r="M198" i="5"/>
  <c r="M195" i="5"/>
  <c r="M192" i="5"/>
  <c r="M189" i="5"/>
  <c r="M186" i="5"/>
  <c r="M183" i="5"/>
  <c r="M180" i="5"/>
  <c r="M177" i="5"/>
  <c r="M174" i="5"/>
  <c r="M171" i="5"/>
  <c r="M168" i="5"/>
  <c r="M165" i="5"/>
  <c r="M162" i="5"/>
  <c r="M159" i="5"/>
  <c r="M156" i="5"/>
  <c r="M153" i="5"/>
  <c r="M150" i="5"/>
  <c r="M147" i="5"/>
  <c r="M144" i="5"/>
  <c r="M141" i="5"/>
  <c r="M138" i="5"/>
  <c r="M135" i="5"/>
  <c r="M132" i="5"/>
  <c r="M129" i="5"/>
  <c r="M126" i="5"/>
  <c r="M123" i="5"/>
  <c r="M120" i="5"/>
  <c r="M117" i="5"/>
  <c r="M114" i="5"/>
  <c r="M111" i="5"/>
  <c r="M108" i="5"/>
  <c r="M105" i="5"/>
  <c r="M102" i="5"/>
  <c r="M99" i="5"/>
  <c r="M96" i="5"/>
  <c r="M93" i="5"/>
  <c r="M90" i="5"/>
  <c r="M87" i="5"/>
  <c r="M84" i="5"/>
  <c r="M81" i="5"/>
  <c r="M78" i="5"/>
  <c r="M75" i="5"/>
  <c r="M72" i="5"/>
  <c r="M69" i="5"/>
  <c r="M66" i="5"/>
  <c r="M63" i="5"/>
  <c r="M60" i="5"/>
  <c r="M57" i="5"/>
  <c r="M54" i="5"/>
  <c r="M51" i="5"/>
  <c r="M48" i="5"/>
  <c r="M45" i="5"/>
  <c r="M42" i="5"/>
  <c r="M39" i="5"/>
  <c r="M36" i="5"/>
  <c r="M33" i="5"/>
  <c r="M30" i="5"/>
  <c r="M27" i="5"/>
  <c r="M24" i="5"/>
  <c r="M21" i="5"/>
  <c r="M18" i="5"/>
  <c r="M15" i="5"/>
  <c r="M12" i="5"/>
  <c r="M9" i="5"/>
  <c r="K894" i="5"/>
  <c r="K888" i="5"/>
  <c r="K882" i="5"/>
  <c r="K876" i="5"/>
  <c r="K870" i="5"/>
  <c r="K864" i="5"/>
  <c r="K858" i="5"/>
  <c r="K852" i="5"/>
  <c r="L846" i="5"/>
  <c r="M841" i="5"/>
  <c r="M836" i="5"/>
  <c r="K831" i="5"/>
  <c r="L816" i="5"/>
  <c r="L807" i="5"/>
  <c r="L798" i="5"/>
  <c r="L789" i="5"/>
  <c r="M785" i="5"/>
  <c r="M781" i="5"/>
  <c r="L774" i="5"/>
  <c r="L771" i="5"/>
  <c r="L768" i="5"/>
  <c r="L765" i="5"/>
  <c r="L762" i="5"/>
  <c r="L759" i="5"/>
  <c r="L756" i="5"/>
  <c r="L753" i="5"/>
  <c r="L750" i="5"/>
  <c r="L747" i="5"/>
  <c r="L744" i="5"/>
  <c r="L741" i="5"/>
  <c r="L738" i="5"/>
  <c r="L735" i="5"/>
  <c r="L732" i="5"/>
  <c r="L729" i="5"/>
  <c r="L726" i="5"/>
  <c r="L723" i="5"/>
  <c r="L720" i="5"/>
  <c r="L717" i="5"/>
  <c r="L714" i="5"/>
  <c r="L711" i="5"/>
  <c r="L708" i="5"/>
  <c r="L705" i="5"/>
  <c r="L702" i="5"/>
  <c r="L699" i="5"/>
  <c r="L696" i="5"/>
  <c r="L693" i="5"/>
  <c r="L690" i="5"/>
  <c r="L687" i="5"/>
  <c r="L684" i="5"/>
  <c r="L681" i="5"/>
  <c r="L678" i="5"/>
  <c r="L675" i="5"/>
  <c r="L672" i="5"/>
  <c r="L669" i="5"/>
  <c r="L666" i="5"/>
  <c r="L663" i="5"/>
  <c r="L660" i="5"/>
  <c r="L657" i="5"/>
  <c r="L654" i="5"/>
  <c r="L651" i="5"/>
  <c r="L648" i="5"/>
  <c r="L645" i="5"/>
  <c r="L642" i="5"/>
  <c r="L639" i="5"/>
  <c r="L636" i="5"/>
  <c r="L633" i="5"/>
  <c r="L630" i="5"/>
  <c r="L627" i="5"/>
  <c r="L624" i="5"/>
  <c r="L621" i="5"/>
  <c r="L618" i="5"/>
  <c r="L615" i="5"/>
  <c r="L612" i="5"/>
  <c r="L609" i="5"/>
  <c r="L606" i="5"/>
  <c r="L603" i="5"/>
  <c r="L600" i="5"/>
  <c r="L597" i="5"/>
  <c r="L594" i="5"/>
  <c r="L591" i="5"/>
  <c r="L588" i="5"/>
  <c r="L585" i="5"/>
  <c r="L582" i="5"/>
  <c r="L579" i="5"/>
  <c r="L576" i="5"/>
  <c r="L573" i="5"/>
  <c r="L570" i="5"/>
  <c r="L567" i="5"/>
  <c r="L564" i="5"/>
  <c r="L561" i="5"/>
  <c r="L558" i="5"/>
  <c r="L555" i="5"/>
  <c r="L552" i="5"/>
  <c r="L549" i="5"/>
  <c r="L546" i="5"/>
  <c r="L543" i="5"/>
  <c r="L540" i="5"/>
  <c r="L537" i="5"/>
  <c r="L534" i="5"/>
  <c r="L531" i="5"/>
  <c r="L528" i="5"/>
  <c r="L525" i="5"/>
  <c r="L522" i="5"/>
  <c r="L519" i="5"/>
  <c r="L516" i="5"/>
  <c r="L513" i="5"/>
  <c r="L510" i="5"/>
  <c r="L507" i="5"/>
  <c r="L504" i="5"/>
  <c r="L501" i="5"/>
  <c r="L498" i="5"/>
  <c r="L495" i="5"/>
  <c r="L492" i="5"/>
  <c r="L489" i="5"/>
  <c r="L486" i="5"/>
  <c r="L483" i="5"/>
  <c r="L480" i="5"/>
  <c r="L477" i="5"/>
  <c r="L474" i="5"/>
  <c r="L471" i="5"/>
  <c r="L468" i="5"/>
  <c r="L465" i="5"/>
  <c r="L462" i="5"/>
  <c r="L459" i="5"/>
  <c r="L456" i="5"/>
  <c r="L453" i="5"/>
  <c r="L450" i="5"/>
  <c r="L447" i="5"/>
  <c r="L444" i="5"/>
  <c r="L441" i="5"/>
  <c r="L438" i="5"/>
  <c r="L435" i="5"/>
  <c r="L432" i="5"/>
  <c r="L429" i="5"/>
  <c r="L426" i="5"/>
  <c r="L423" i="5"/>
  <c r="L420" i="5"/>
  <c r="L417" i="5"/>
  <c r="L414" i="5"/>
  <c r="L411" i="5"/>
  <c r="L408" i="5"/>
  <c r="L405" i="5"/>
  <c r="L402" i="5"/>
  <c r="L399" i="5"/>
  <c r="L396" i="5"/>
  <c r="L393" i="5"/>
  <c r="L390" i="5"/>
  <c r="L387" i="5"/>
  <c r="L384" i="5"/>
  <c r="L381" i="5"/>
  <c r="L378" i="5"/>
  <c r="L375" i="5"/>
  <c r="L372" i="5"/>
  <c r="L369" i="5"/>
  <c r="L366" i="5"/>
  <c r="L363" i="5"/>
  <c r="L360" i="5"/>
  <c r="L357" i="5"/>
  <c r="L354" i="5"/>
  <c r="L351" i="5"/>
  <c r="L348" i="5"/>
  <c r="L345" i="5"/>
  <c r="L342" i="5"/>
  <c r="L339" i="5"/>
  <c r="L336" i="5"/>
  <c r="L333" i="5"/>
  <c r="L330" i="5"/>
  <c r="L327" i="5"/>
  <c r="L324" i="5"/>
  <c r="L321" i="5"/>
  <c r="L318" i="5"/>
  <c r="L315" i="5"/>
  <c r="L312" i="5"/>
  <c r="L309" i="5"/>
  <c r="L306" i="5"/>
  <c r="L303" i="5"/>
  <c r="L300" i="5"/>
  <c r="L297" i="5"/>
  <c r="L294" i="5"/>
  <c r="L291" i="5"/>
  <c r="L288" i="5"/>
  <c r="L285" i="5"/>
  <c r="L282" i="5"/>
  <c r="L279" i="5"/>
  <c r="L276" i="5"/>
  <c r="L273" i="5"/>
  <c r="L270" i="5"/>
  <c r="L267" i="5"/>
  <c r="L264" i="5"/>
  <c r="L261" i="5"/>
  <c r="L258" i="5"/>
  <c r="L255" i="5"/>
  <c r="L252" i="5"/>
  <c r="L249" i="5"/>
  <c r="L246" i="5"/>
  <c r="L243" i="5"/>
  <c r="L240" i="5"/>
  <c r="L237" i="5"/>
  <c r="L234" i="5"/>
  <c r="L231" i="5"/>
  <c r="L228" i="5"/>
  <c r="L225" i="5"/>
  <c r="L222" i="5"/>
  <c r="L219" i="5"/>
  <c r="L216" i="5"/>
  <c r="L213" i="5"/>
  <c r="L210" i="5"/>
  <c r="L207" i="5"/>
  <c r="L204" i="5"/>
  <c r="L201" i="5"/>
  <c r="L198" i="5"/>
  <c r="L195" i="5"/>
  <c r="L192" i="5"/>
  <c r="L189" i="5"/>
  <c r="L186" i="5"/>
  <c r="L183" i="5"/>
  <c r="L180" i="5"/>
  <c r="L177" i="5"/>
  <c r="L174" i="5"/>
  <c r="L171" i="5"/>
  <c r="L168" i="5"/>
  <c r="L165" i="5"/>
  <c r="L162" i="5"/>
  <c r="L159" i="5"/>
  <c r="L156" i="5"/>
  <c r="L153" i="5"/>
  <c r="L150" i="5"/>
  <c r="L147" i="5"/>
  <c r="L144" i="5"/>
  <c r="L141" i="5"/>
  <c r="L138" i="5"/>
  <c r="L135" i="5"/>
  <c r="L132" i="5"/>
  <c r="L129" i="5"/>
  <c r="L126" i="5"/>
  <c r="L123" i="5"/>
  <c r="L120" i="5"/>
  <c r="L117" i="5"/>
  <c r="L114" i="5"/>
  <c r="L111" i="5"/>
  <c r="L108" i="5"/>
  <c r="L105" i="5"/>
  <c r="L102" i="5"/>
  <c r="L99" i="5"/>
  <c r="L96" i="5"/>
  <c r="L93" i="5"/>
  <c r="L90" i="5"/>
  <c r="L87" i="5"/>
  <c r="L84" i="5"/>
  <c r="L81" i="5"/>
  <c r="L78" i="5"/>
  <c r="L75" i="5"/>
  <c r="L72" i="5"/>
  <c r="L69" i="5"/>
  <c r="L66" i="5"/>
  <c r="L63" i="5"/>
  <c r="L60" i="5"/>
  <c r="L57" i="5"/>
  <c r="L54" i="5"/>
  <c r="L51" i="5"/>
  <c r="L48" i="5"/>
  <c r="L45" i="5"/>
  <c r="L42" i="5"/>
  <c r="L39" i="5"/>
  <c r="L36" i="5"/>
  <c r="L33" i="5"/>
  <c r="L30" i="5"/>
  <c r="L27" i="5"/>
  <c r="L24" i="5"/>
  <c r="L21" i="5"/>
  <c r="L18" i="5"/>
  <c r="L15" i="5"/>
  <c r="L12" i="5"/>
  <c r="L9" i="5"/>
  <c r="L933" i="5"/>
  <c r="L924" i="5"/>
  <c r="L915" i="5"/>
  <c r="L900" i="5"/>
  <c r="K846" i="5"/>
  <c r="L825" i="5"/>
  <c r="M820" i="5"/>
  <c r="K816" i="5"/>
  <c r="M811" i="5"/>
  <c r="K807" i="5"/>
  <c r="M802" i="5"/>
  <c r="K798" i="5"/>
  <c r="M793" i="5"/>
  <c r="K789" i="5"/>
  <c r="L785" i="5"/>
  <c r="L781" i="5"/>
  <c r="M777" i="5"/>
  <c r="K774" i="5"/>
  <c r="K771" i="5"/>
  <c r="K768" i="5"/>
  <c r="K765" i="5"/>
  <c r="K762" i="5"/>
  <c r="K759" i="5"/>
  <c r="K756" i="5"/>
  <c r="K753" i="5"/>
  <c r="K750" i="5"/>
  <c r="K747" i="5"/>
  <c r="K744" i="5"/>
  <c r="K741" i="5"/>
  <c r="K738" i="5"/>
  <c r="K735" i="5"/>
  <c r="K732" i="5"/>
  <c r="K729" i="5"/>
  <c r="K726" i="5"/>
  <c r="K723" i="5"/>
  <c r="K720" i="5"/>
  <c r="K717" i="5"/>
  <c r="K714" i="5"/>
  <c r="K711" i="5"/>
  <c r="K708" i="5"/>
  <c r="K705" i="5"/>
  <c r="K702" i="5"/>
  <c r="K699" i="5"/>
  <c r="K696" i="5"/>
  <c r="K693" i="5"/>
  <c r="K690" i="5"/>
  <c r="K687" i="5"/>
  <c r="K684" i="5"/>
  <c r="K681" i="5"/>
  <c r="K678" i="5"/>
  <c r="K675" i="5"/>
  <c r="K672" i="5"/>
  <c r="K669" i="5"/>
  <c r="K666" i="5"/>
  <c r="K663" i="5"/>
  <c r="K660" i="5"/>
  <c r="K657" i="5"/>
  <c r="K654" i="5"/>
  <c r="K651" i="5"/>
  <c r="K648" i="5"/>
  <c r="K645" i="5"/>
  <c r="K642" i="5"/>
  <c r="K639" i="5"/>
  <c r="K636" i="5"/>
  <c r="K633" i="5"/>
  <c r="K630" i="5"/>
  <c r="K627" i="5"/>
  <c r="K624" i="5"/>
  <c r="K621" i="5"/>
  <c r="K618" i="5"/>
  <c r="K615" i="5"/>
  <c r="K612" i="5"/>
  <c r="K609" i="5"/>
  <c r="K606" i="5"/>
  <c r="K603" i="5"/>
  <c r="K600" i="5"/>
  <c r="K597" i="5"/>
  <c r="K594" i="5"/>
  <c r="K591" i="5"/>
  <c r="K588" i="5"/>
  <c r="K585" i="5"/>
  <c r="K582" i="5"/>
  <c r="K579" i="5"/>
  <c r="K576" i="5"/>
  <c r="K573" i="5"/>
  <c r="K570" i="5"/>
  <c r="K567" i="5"/>
  <c r="K564" i="5"/>
  <c r="K561" i="5"/>
  <c r="K558" i="5"/>
  <c r="K555" i="5"/>
  <c r="K552" i="5"/>
  <c r="K549" i="5"/>
  <c r="K546" i="5"/>
  <c r="K543" i="5"/>
  <c r="K540" i="5"/>
  <c r="K537" i="5"/>
  <c r="K534" i="5"/>
  <c r="K531" i="5"/>
  <c r="K528" i="5"/>
  <c r="K525" i="5"/>
  <c r="K522" i="5"/>
  <c r="K519" i="5"/>
  <c r="K516" i="5"/>
  <c r="K513" i="5"/>
  <c r="K510" i="5"/>
  <c r="K507" i="5"/>
  <c r="K504" i="5"/>
  <c r="K501" i="5"/>
  <c r="K498" i="5"/>
  <c r="K495" i="5"/>
  <c r="K492" i="5"/>
  <c r="K489" i="5"/>
  <c r="K486" i="5"/>
  <c r="K483" i="5"/>
  <c r="K480" i="5"/>
  <c r="K477" i="5"/>
  <c r="K474" i="5"/>
  <c r="K471" i="5"/>
  <c r="K468" i="5"/>
  <c r="K465" i="5"/>
  <c r="K462" i="5"/>
  <c r="K459" i="5"/>
  <c r="K456" i="5"/>
  <c r="K453" i="5"/>
  <c r="K450" i="5"/>
  <c r="K447" i="5"/>
  <c r="K444" i="5"/>
  <c r="K441" i="5"/>
  <c r="K438" i="5"/>
  <c r="K435" i="5"/>
  <c r="K432" i="5"/>
  <c r="K429" i="5"/>
  <c r="K426" i="5"/>
  <c r="K423" i="5"/>
  <c r="K420" i="5"/>
  <c r="K417" i="5"/>
  <c r="K414" i="5"/>
  <c r="K411" i="5"/>
  <c r="K408" i="5"/>
  <c r="K405" i="5"/>
  <c r="K402" i="5"/>
  <c r="K399" i="5"/>
  <c r="K396" i="5"/>
  <c r="K393" i="5"/>
  <c r="K390" i="5"/>
  <c r="K387" i="5"/>
  <c r="K384" i="5"/>
  <c r="K381" i="5"/>
  <c r="K378" i="5"/>
  <c r="K375" i="5"/>
  <c r="K372" i="5"/>
  <c r="K369" i="5"/>
  <c r="K366" i="5"/>
  <c r="K363" i="5"/>
  <c r="K360" i="5"/>
  <c r="K357" i="5"/>
  <c r="K354" i="5"/>
  <c r="K351" i="5"/>
  <c r="K348" i="5"/>
  <c r="K345" i="5"/>
  <c r="K342" i="5"/>
  <c r="K339" i="5"/>
  <c r="K336" i="5"/>
  <c r="K333" i="5"/>
  <c r="K330" i="5"/>
  <c r="K327" i="5"/>
  <c r="K324" i="5"/>
  <c r="K321" i="5"/>
  <c r="K318" i="5"/>
  <c r="K315" i="5"/>
  <c r="K312" i="5"/>
  <c r="K309" i="5"/>
  <c r="K306" i="5"/>
  <c r="K303" i="5"/>
  <c r="K300" i="5"/>
  <c r="K297" i="5"/>
  <c r="K294" i="5"/>
  <c r="K291" i="5"/>
  <c r="K288" i="5"/>
  <c r="K285" i="5"/>
  <c r="K282" i="5"/>
  <c r="K279" i="5"/>
  <c r="K276" i="5"/>
  <c r="K273" i="5"/>
  <c r="K270" i="5"/>
  <c r="K267" i="5"/>
  <c r="K264" i="5"/>
  <c r="K261" i="5"/>
  <c r="K258" i="5"/>
  <c r="K255" i="5"/>
  <c r="K252" i="5"/>
  <c r="K249" i="5"/>
  <c r="K246" i="5"/>
  <c r="K243" i="5"/>
  <c r="K240" i="5"/>
  <c r="K237" i="5"/>
  <c r="K234" i="5"/>
  <c r="K231" i="5"/>
  <c r="K228" i="5"/>
  <c r="K225" i="5"/>
  <c r="K222" i="5"/>
  <c r="K219" i="5"/>
  <c r="K216" i="5"/>
  <c r="K213" i="5"/>
  <c r="K210" i="5"/>
  <c r="K207" i="5"/>
  <c r="K204" i="5"/>
  <c r="K201" i="5"/>
  <c r="K198" i="5"/>
  <c r="K195" i="5"/>
  <c r="K192" i="5"/>
  <c r="K189" i="5"/>
  <c r="K186" i="5"/>
  <c r="K183" i="5"/>
  <c r="K180" i="5"/>
  <c r="K177" i="5"/>
  <c r="K174" i="5"/>
  <c r="K171" i="5"/>
  <c r="K168" i="5"/>
  <c r="K165" i="5"/>
  <c r="K162" i="5"/>
  <c r="K159" i="5"/>
  <c r="K156" i="5"/>
  <c r="K153" i="5"/>
  <c r="K150" i="5"/>
  <c r="K147" i="5"/>
  <c r="K144" i="5"/>
  <c r="K141" i="5"/>
  <c r="K138" i="5"/>
  <c r="K135" i="5"/>
  <c r="K132" i="5"/>
  <c r="K129" i="5"/>
  <c r="K126" i="5"/>
  <c r="K123" i="5"/>
  <c r="K120" i="5"/>
  <c r="K117" i="5"/>
  <c r="K114" i="5"/>
  <c r="K111" i="5"/>
  <c r="K108" i="5"/>
  <c r="K105" i="5"/>
  <c r="K102" i="5"/>
  <c r="K99" i="5"/>
  <c r="K96" i="5"/>
  <c r="K93" i="5"/>
  <c r="K90" i="5"/>
  <c r="K87" i="5"/>
  <c r="K84" i="5"/>
  <c r="K81" i="5"/>
  <c r="K78" i="5"/>
  <c r="K75" i="5"/>
  <c r="K72" i="5"/>
  <c r="K69" i="5"/>
  <c r="K66" i="5"/>
  <c r="K63" i="5"/>
  <c r="K60" i="5"/>
  <c r="K57" i="5"/>
  <c r="K54" i="5"/>
  <c r="K51" i="5"/>
  <c r="K48" i="5"/>
  <c r="K45" i="5"/>
  <c r="K42" i="5"/>
  <c r="K39" i="5"/>
  <c r="K36" i="5"/>
  <c r="K33" i="5"/>
  <c r="K30" i="5"/>
  <c r="K27" i="5"/>
  <c r="K24" i="5"/>
  <c r="K21" i="5"/>
  <c r="K18" i="5"/>
  <c r="K15" i="5"/>
  <c r="K12" i="5"/>
  <c r="K9" i="5"/>
  <c r="L799" i="5"/>
  <c r="M778" i="5"/>
  <c r="K900" i="5"/>
  <c r="L840" i="5"/>
  <c r="M835" i="5"/>
  <c r="M830" i="5"/>
  <c r="K825" i="5"/>
  <c r="L820" i="5"/>
  <c r="L811" i="5"/>
  <c r="L802" i="5"/>
  <c r="L793" i="5"/>
  <c r="L777" i="5"/>
  <c r="M356" i="5"/>
  <c r="M335" i="5"/>
  <c r="M329" i="5"/>
  <c r="M323" i="5"/>
  <c r="M317" i="5"/>
  <c r="M311" i="5"/>
  <c r="M305" i="5"/>
  <c r="M299" i="5"/>
  <c r="M293" i="5"/>
  <c r="M290" i="5"/>
  <c r="M284" i="5"/>
  <c r="M278" i="5"/>
  <c r="M272" i="5"/>
  <c r="M266" i="5"/>
  <c r="M260" i="5"/>
  <c r="M254" i="5"/>
  <c r="M248" i="5"/>
  <c r="M242" i="5"/>
  <c r="M236" i="5"/>
  <c r="M233" i="5"/>
  <c r="M227" i="5"/>
  <c r="M221" i="5"/>
  <c r="M215" i="5"/>
  <c r="M212" i="5"/>
  <c r="M206" i="5"/>
  <c r="M200" i="5"/>
  <c r="M191" i="5"/>
  <c r="M185" i="5"/>
  <c r="M179" i="5"/>
  <c r="M173" i="5"/>
  <c r="M170" i="5"/>
  <c r="M164" i="5"/>
  <c r="M158" i="5"/>
  <c r="M152" i="5"/>
  <c r="M149" i="5"/>
  <c r="M143" i="5"/>
  <c r="M137" i="5"/>
  <c r="M131" i="5"/>
  <c r="M128" i="5"/>
  <c r="M122" i="5"/>
  <c r="M116" i="5"/>
  <c r="M110" i="5"/>
  <c r="M104" i="5"/>
  <c r="M98" i="5"/>
  <c r="M92" i="5"/>
  <c r="M86" i="5"/>
  <c r="M80" i="5"/>
  <c r="M77" i="5"/>
  <c r="M71" i="5"/>
  <c r="M65" i="5"/>
  <c r="M62" i="5"/>
  <c r="M56" i="5"/>
  <c r="M50" i="5"/>
  <c r="M47" i="5"/>
  <c r="M41" i="5"/>
  <c r="M35" i="5"/>
  <c r="M29" i="5"/>
  <c r="M26" i="5"/>
  <c r="M20" i="5"/>
  <c r="M14" i="5"/>
  <c r="M8" i="5"/>
  <c r="L56" i="5"/>
  <c r="L44" i="5"/>
  <c r="L38" i="5"/>
  <c r="L32" i="5"/>
  <c r="L26" i="5"/>
  <c r="L23" i="5"/>
  <c r="L17" i="5"/>
  <c r="L8" i="5"/>
  <c r="K26" i="5"/>
  <c r="K11" i="5"/>
  <c r="L906" i="5"/>
  <c r="M892" i="5"/>
  <c r="M886" i="5"/>
  <c r="M880" i="5"/>
  <c r="M874" i="5"/>
  <c r="M868" i="5"/>
  <c r="M862" i="5"/>
  <c r="M856" i="5"/>
  <c r="M850" i="5"/>
  <c r="M845" i="5"/>
  <c r="K840" i="5"/>
  <c r="M815" i="5"/>
  <c r="M806" i="5"/>
  <c r="M797" i="5"/>
  <c r="M788" i="5"/>
  <c r="M784" i="5"/>
  <c r="M780" i="5"/>
  <c r="K777" i="5"/>
  <c r="M773" i="5"/>
  <c r="M770" i="5"/>
  <c r="M767" i="5"/>
  <c r="M764" i="5"/>
  <c r="M761" i="5"/>
  <c r="M758" i="5"/>
  <c r="M755" i="5"/>
  <c r="M752" i="5"/>
  <c r="M749" i="5"/>
  <c r="M746" i="5"/>
  <c r="M743" i="5"/>
  <c r="M740" i="5"/>
  <c r="M737" i="5"/>
  <c r="M734" i="5"/>
  <c r="M731" i="5"/>
  <c r="M728" i="5"/>
  <c r="M725" i="5"/>
  <c r="M722" i="5"/>
  <c r="M719" i="5"/>
  <c r="M716" i="5"/>
  <c r="M713" i="5"/>
  <c r="M710" i="5"/>
  <c r="M707" i="5"/>
  <c r="M704" i="5"/>
  <c r="M701" i="5"/>
  <c r="M698" i="5"/>
  <c r="M695" i="5"/>
  <c r="M692" i="5"/>
  <c r="M689" i="5"/>
  <c r="M686" i="5"/>
  <c r="M683" i="5"/>
  <c r="M680" i="5"/>
  <c r="M677" i="5"/>
  <c r="M674" i="5"/>
  <c r="M671" i="5"/>
  <c r="M668" i="5"/>
  <c r="M665" i="5"/>
  <c r="M662" i="5"/>
  <c r="M659" i="5"/>
  <c r="M656" i="5"/>
  <c r="M653" i="5"/>
  <c r="M650" i="5"/>
  <c r="M647" i="5"/>
  <c r="M644" i="5"/>
  <c r="M641" i="5"/>
  <c r="M638" i="5"/>
  <c r="M635" i="5"/>
  <c r="M632" i="5"/>
  <c r="M629" i="5"/>
  <c r="M626" i="5"/>
  <c r="M623" i="5"/>
  <c r="M620" i="5"/>
  <c r="M617" i="5"/>
  <c r="M614" i="5"/>
  <c r="M611" i="5"/>
  <c r="M608" i="5"/>
  <c r="M605" i="5"/>
  <c r="M602" i="5"/>
  <c r="M599" i="5"/>
  <c r="M596" i="5"/>
  <c r="M593" i="5"/>
  <c r="M590" i="5"/>
  <c r="M587" i="5"/>
  <c r="M584" i="5"/>
  <c r="M581" i="5"/>
  <c r="M578" i="5"/>
  <c r="M575" i="5"/>
  <c r="M572" i="5"/>
  <c r="M569" i="5"/>
  <c r="M566" i="5"/>
  <c r="M563" i="5"/>
  <c r="M560" i="5"/>
  <c r="M557" i="5"/>
  <c r="M554" i="5"/>
  <c r="M551" i="5"/>
  <c r="M548" i="5"/>
  <c r="M545" i="5"/>
  <c r="M542" i="5"/>
  <c r="M539" i="5"/>
  <c r="M536" i="5"/>
  <c r="M533" i="5"/>
  <c r="M530" i="5"/>
  <c r="M527" i="5"/>
  <c r="M524" i="5"/>
  <c r="M521" i="5"/>
  <c r="M518" i="5"/>
  <c r="M515" i="5"/>
  <c r="M512" i="5"/>
  <c r="M509" i="5"/>
  <c r="M506" i="5"/>
  <c r="M503" i="5"/>
  <c r="M500" i="5"/>
  <c r="M497" i="5"/>
  <c r="M494" i="5"/>
  <c r="M491" i="5"/>
  <c r="M488" i="5"/>
  <c r="M485" i="5"/>
  <c r="M482" i="5"/>
  <c r="M479" i="5"/>
  <c r="M476" i="5"/>
  <c r="M473" i="5"/>
  <c r="M470" i="5"/>
  <c r="M467" i="5"/>
  <c r="M464" i="5"/>
  <c r="M461" i="5"/>
  <c r="M458" i="5"/>
  <c r="M455" i="5"/>
  <c r="M452" i="5"/>
  <c r="M449" i="5"/>
  <c r="M446" i="5"/>
  <c r="M443" i="5"/>
  <c r="M440" i="5"/>
  <c r="M437" i="5"/>
  <c r="M434" i="5"/>
  <c r="M431" i="5"/>
  <c r="M428" i="5"/>
  <c r="M425" i="5"/>
  <c r="M422" i="5"/>
  <c r="M419" i="5"/>
  <c r="M416" i="5"/>
  <c r="M413" i="5"/>
  <c r="M410" i="5"/>
  <c r="M407" i="5"/>
  <c r="M404" i="5"/>
  <c r="M401" i="5"/>
  <c r="M398" i="5"/>
  <c r="M395" i="5"/>
  <c r="M392" i="5"/>
  <c r="M389" i="5"/>
  <c r="M386" i="5"/>
  <c r="M383" i="5"/>
  <c r="M380" i="5"/>
  <c r="M377" i="5"/>
  <c r="M374" i="5"/>
  <c r="M371" i="5"/>
  <c r="M368" i="5"/>
  <c r="M365" i="5"/>
  <c r="M362" i="5"/>
  <c r="M359" i="5"/>
  <c r="M353" i="5"/>
  <c r="M350" i="5"/>
  <c r="M347" i="5"/>
  <c r="M344" i="5"/>
  <c r="M341" i="5"/>
  <c r="M338" i="5"/>
  <c r="M332" i="5"/>
  <c r="M326" i="5"/>
  <c r="M320" i="5"/>
  <c r="M314" i="5"/>
  <c r="M308" i="5"/>
  <c r="M302" i="5"/>
  <c r="M296" i="5"/>
  <c r="M287" i="5"/>
  <c r="M281" i="5"/>
  <c r="M275" i="5"/>
  <c r="M269" i="5"/>
  <c r="M263" i="5"/>
  <c r="M257" i="5"/>
  <c r="M251" i="5"/>
  <c r="M245" i="5"/>
  <c r="M239" i="5"/>
  <c r="M230" i="5"/>
  <c r="M224" i="5"/>
  <c r="M218" i="5"/>
  <c r="M209" i="5"/>
  <c r="M203" i="5"/>
  <c r="M197" i="5"/>
  <c r="M194" i="5"/>
  <c r="M188" i="5"/>
  <c r="M182" i="5"/>
  <c r="M176" i="5"/>
  <c r="M167" i="5"/>
  <c r="M161" i="5"/>
  <c r="M155" i="5"/>
  <c r="M146" i="5"/>
  <c r="M140" i="5"/>
  <c r="M134" i="5"/>
  <c r="M125" i="5"/>
  <c r="M119" i="5"/>
  <c r="M113" i="5"/>
  <c r="M107" i="5"/>
  <c r="M101" i="5"/>
  <c r="M95" i="5"/>
  <c r="M89" i="5"/>
  <c r="M83" i="5"/>
  <c r="M74" i="5"/>
  <c r="M68" i="5"/>
  <c r="M59" i="5"/>
  <c r="M53" i="5"/>
  <c r="M44" i="5"/>
  <c r="M38" i="5"/>
  <c r="M32" i="5"/>
  <c r="M23" i="5"/>
  <c r="M17" i="5"/>
  <c r="M11" i="5"/>
  <c r="K23" i="5"/>
  <c r="K8" i="5"/>
  <c r="K837" i="5"/>
  <c r="K906" i="5"/>
  <c r="L834" i="5"/>
  <c r="M829" i="5"/>
  <c r="M824" i="5"/>
  <c r="L819" i="5"/>
  <c r="L810" i="5"/>
  <c r="L801" i="5"/>
  <c r="L792" i="5"/>
  <c r="L788" i="5"/>
  <c r="L784" i="5"/>
  <c r="L780" i="5"/>
  <c r="L773" i="5"/>
  <c r="L770" i="5"/>
  <c r="L767" i="5"/>
  <c r="L764" i="5"/>
  <c r="L761" i="5"/>
  <c r="L758" i="5"/>
  <c r="L755" i="5"/>
  <c r="L752" i="5"/>
  <c r="L749" i="5"/>
  <c r="L746" i="5"/>
  <c r="L743" i="5"/>
  <c r="L740" i="5"/>
  <c r="L737" i="5"/>
  <c r="L734" i="5"/>
  <c r="L731" i="5"/>
  <c r="L728" i="5"/>
  <c r="L725" i="5"/>
  <c r="L722" i="5"/>
  <c r="L719" i="5"/>
  <c r="L716" i="5"/>
  <c r="L713" i="5"/>
  <c r="L710" i="5"/>
  <c r="L707" i="5"/>
  <c r="L704" i="5"/>
  <c r="L701" i="5"/>
  <c r="L698" i="5"/>
  <c r="L695" i="5"/>
  <c r="L692" i="5"/>
  <c r="L689" i="5"/>
  <c r="L686" i="5"/>
  <c r="L683" i="5"/>
  <c r="L680" i="5"/>
  <c r="L677" i="5"/>
  <c r="L674" i="5"/>
  <c r="L671" i="5"/>
  <c r="L668" i="5"/>
  <c r="L665" i="5"/>
  <c r="L662" i="5"/>
  <c r="L659" i="5"/>
  <c r="L656" i="5"/>
  <c r="L653" i="5"/>
  <c r="L650" i="5"/>
  <c r="L647" i="5"/>
  <c r="L644" i="5"/>
  <c r="L641" i="5"/>
  <c r="L638" i="5"/>
  <c r="L635" i="5"/>
  <c r="L632" i="5"/>
  <c r="L629" i="5"/>
  <c r="L626" i="5"/>
  <c r="L623" i="5"/>
  <c r="L620" i="5"/>
  <c r="L617" i="5"/>
  <c r="L614" i="5"/>
  <c r="L611" i="5"/>
  <c r="L608" i="5"/>
  <c r="L605" i="5"/>
  <c r="L602" i="5"/>
  <c r="L599" i="5"/>
  <c r="L596" i="5"/>
  <c r="L593" i="5"/>
  <c r="L590" i="5"/>
  <c r="L587" i="5"/>
  <c r="L584" i="5"/>
  <c r="L581" i="5"/>
  <c r="L578" i="5"/>
  <c r="L575" i="5"/>
  <c r="L572" i="5"/>
  <c r="L569" i="5"/>
  <c r="L566" i="5"/>
  <c r="L563" i="5"/>
  <c r="L560" i="5"/>
  <c r="L557" i="5"/>
  <c r="L554" i="5"/>
  <c r="L551" i="5"/>
  <c r="L548" i="5"/>
  <c r="L545" i="5"/>
  <c r="L542" i="5"/>
  <c r="L539" i="5"/>
  <c r="L536" i="5"/>
  <c r="L533" i="5"/>
  <c r="L530" i="5"/>
  <c r="L527" i="5"/>
  <c r="L524" i="5"/>
  <c r="L521" i="5"/>
  <c r="L518" i="5"/>
  <c r="L515" i="5"/>
  <c r="L512" i="5"/>
  <c r="L509" i="5"/>
  <c r="L506" i="5"/>
  <c r="L503" i="5"/>
  <c r="L500" i="5"/>
  <c r="L497" i="5"/>
  <c r="L494" i="5"/>
  <c r="L491" i="5"/>
  <c r="L488" i="5"/>
  <c r="L485" i="5"/>
  <c r="L482" i="5"/>
  <c r="L479" i="5"/>
  <c r="L476" i="5"/>
  <c r="L473" i="5"/>
  <c r="L470" i="5"/>
  <c r="L467" i="5"/>
  <c r="L464" i="5"/>
  <c r="L461" i="5"/>
  <c r="L458" i="5"/>
  <c r="L455" i="5"/>
  <c r="L452" i="5"/>
  <c r="L449" i="5"/>
  <c r="L446" i="5"/>
  <c r="L443" i="5"/>
  <c r="L440" i="5"/>
  <c r="L437" i="5"/>
  <c r="L434" i="5"/>
  <c r="L431" i="5"/>
  <c r="L428" i="5"/>
  <c r="L425" i="5"/>
  <c r="L422" i="5"/>
  <c r="L419" i="5"/>
  <c r="L416" i="5"/>
  <c r="L413" i="5"/>
  <c r="L410" i="5"/>
  <c r="L407" i="5"/>
  <c r="L404" i="5"/>
  <c r="L401" i="5"/>
  <c r="L398" i="5"/>
  <c r="L395" i="5"/>
  <c r="L392" i="5"/>
  <c r="L389" i="5"/>
  <c r="L386" i="5"/>
  <c r="L383" i="5"/>
  <c r="L380" i="5"/>
  <c r="L377" i="5"/>
  <c r="L374" i="5"/>
  <c r="L371" i="5"/>
  <c r="L368" i="5"/>
  <c r="L365" i="5"/>
  <c r="L362" i="5"/>
  <c r="L359" i="5"/>
  <c r="L356" i="5"/>
  <c r="L353" i="5"/>
  <c r="L350" i="5"/>
  <c r="L347" i="5"/>
  <c r="L344" i="5"/>
  <c r="L341" i="5"/>
  <c r="L338" i="5"/>
  <c r="L335" i="5"/>
  <c r="L332" i="5"/>
  <c r="L329" i="5"/>
  <c r="L326" i="5"/>
  <c r="L323" i="5"/>
  <c r="L320" i="5"/>
  <c r="L317" i="5"/>
  <c r="L314" i="5"/>
  <c r="L311" i="5"/>
  <c r="L308" i="5"/>
  <c r="L305" i="5"/>
  <c r="L302" i="5"/>
  <c r="L299" i="5"/>
  <c r="L296" i="5"/>
  <c r="L293" i="5"/>
  <c r="L290" i="5"/>
  <c r="L287" i="5"/>
  <c r="L284" i="5"/>
  <c r="L281" i="5"/>
  <c r="L278" i="5"/>
  <c r="L275" i="5"/>
  <c r="L272" i="5"/>
  <c r="L269" i="5"/>
  <c r="L266" i="5"/>
  <c r="L263" i="5"/>
  <c r="L260" i="5"/>
  <c r="L257" i="5"/>
  <c r="L254" i="5"/>
  <c r="L251" i="5"/>
  <c r="L248" i="5"/>
  <c r="L245" i="5"/>
  <c r="L242" i="5"/>
  <c r="L239" i="5"/>
  <c r="L236" i="5"/>
  <c r="L233" i="5"/>
  <c r="L230" i="5"/>
  <c r="L227" i="5"/>
  <c r="L224" i="5"/>
  <c r="L221" i="5"/>
  <c r="L218" i="5"/>
  <c r="L215" i="5"/>
  <c r="L212" i="5"/>
  <c r="L209" i="5"/>
  <c r="L206" i="5"/>
  <c r="L203" i="5"/>
  <c r="L200" i="5"/>
  <c r="L197" i="5"/>
  <c r="L194" i="5"/>
  <c r="L191" i="5"/>
  <c r="L188" i="5"/>
  <c r="L185" i="5"/>
  <c r="L182" i="5"/>
  <c r="L179" i="5"/>
  <c r="L176" i="5"/>
  <c r="L173" i="5"/>
  <c r="L170" i="5"/>
  <c r="L167" i="5"/>
  <c r="L164" i="5"/>
  <c r="L161" i="5"/>
  <c r="L158" i="5"/>
  <c r="L155" i="5"/>
  <c r="L152" i="5"/>
  <c r="L149" i="5"/>
  <c r="L146" i="5"/>
  <c r="L143" i="5"/>
  <c r="L140" i="5"/>
  <c r="L137" i="5"/>
  <c r="L134" i="5"/>
  <c r="L131" i="5"/>
  <c r="L128" i="5"/>
  <c r="L125" i="5"/>
  <c r="L122" i="5"/>
  <c r="L119" i="5"/>
  <c r="L116" i="5"/>
  <c r="L113" i="5"/>
  <c r="L110" i="5"/>
  <c r="L107" i="5"/>
  <c r="L104" i="5"/>
  <c r="L101" i="5"/>
  <c r="L98" i="5"/>
  <c r="L95" i="5"/>
  <c r="L92" i="5"/>
  <c r="L89" i="5"/>
  <c r="L86" i="5"/>
  <c r="L83" i="5"/>
  <c r="L80" i="5"/>
  <c r="L77" i="5"/>
  <c r="L74" i="5"/>
  <c r="L71" i="5"/>
  <c r="L68" i="5"/>
  <c r="L65" i="5"/>
  <c r="L62" i="5"/>
  <c r="L59" i="5"/>
  <c r="L53" i="5"/>
  <c r="L50" i="5"/>
  <c r="L47" i="5"/>
  <c r="L41" i="5"/>
  <c r="L35" i="5"/>
  <c r="L29" i="5"/>
  <c r="L20" i="5"/>
  <c r="L14" i="5"/>
  <c r="L11" i="5"/>
  <c r="M842" i="5"/>
  <c r="K786" i="5"/>
  <c r="L930" i="5"/>
  <c r="L921" i="5"/>
  <c r="L912" i="5"/>
  <c r="L891" i="5"/>
  <c r="L885" i="5"/>
  <c r="L879" i="5"/>
  <c r="L873" i="5"/>
  <c r="L867" i="5"/>
  <c r="L861" i="5"/>
  <c r="L855" i="5"/>
  <c r="L849" i="5"/>
  <c r="M844" i="5"/>
  <c r="M839" i="5"/>
  <c r="K834" i="5"/>
  <c r="K819" i="5"/>
  <c r="M814" i="5"/>
  <c r="K810" i="5"/>
  <c r="M805" i="5"/>
  <c r="K801" i="5"/>
  <c r="M796" i="5"/>
  <c r="K792" i="5"/>
  <c r="K780" i="5"/>
  <c r="M776" i="5"/>
  <c r="K773" i="5"/>
  <c r="K770" i="5"/>
  <c r="K767" i="5"/>
  <c r="K764" i="5"/>
  <c r="K761" i="5"/>
  <c r="K758" i="5"/>
  <c r="K755" i="5"/>
  <c r="K752" i="5"/>
  <c r="K749" i="5"/>
  <c r="K746" i="5"/>
  <c r="K743" i="5"/>
  <c r="K740" i="5"/>
  <c r="K737" i="5"/>
  <c r="K734" i="5"/>
  <c r="K731" i="5"/>
  <c r="K728" i="5"/>
  <c r="K725" i="5"/>
  <c r="K722" i="5"/>
  <c r="K719" i="5"/>
  <c r="K716" i="5"/>
  <c r="K713" i="5"/>
  <c r="K710" i="5"/>
  <c r="K707" i="5"/>
  <c r="K704" i="5"/>
  <c r="K701" i="5"/>
  <c r="K698" i="5"/>
  <c r="K695" i="5"/>
  <c r="K692" i="5"/>
  <c r="K689" i="5"/>
  <c r="K686" i="5"/>
  <c r="K683" i="5"/>
  <c r="K680" i="5"/>
  <c r="K677" i="5"/>
  <c r="K674" i="5"/>
  <c r="K671" i="5"/>
  <c r="K668" i="5"/>
  <c r="K665" i="5"/>
  <c r="K662" i="5"/>
  <c r="K659" i="5"/>
  <c r="K656" i="5"/>
  <c r="K653" i="5"/>
  <c r="K650" i="5"/>
  <c r="K647" i="5"/>
  <c r="K644" i="5"/>
  <c r="K641" i="5"/>
  <c r="K638" i="5"/>
  <c r="K635" i="5"/>
  <c r="K632" i="5"/>
  <c r="K629" i="5"/>
  <c r="K626" i="5"/>
  <c r="K623" i="5"/>
  <c r="K620" i="5"/>
  <c r="K617" i="5"/>
  <c r="K614" i="5"/>
  <c r="K611" i="5"/>
  <c r="K608" i="5"/>
  <c r="K605" i="5"/>
  <c r="K602" i="5"/>
  <c r="K599" i="5"/>
  <c r="K596" i="5"/>
  <c r="K593" i="5"/>
  <c r="K590" i="5"/>
  <c r="K587" i="5"/>
  <c r="K584" i="5"/>
  <c r="K581" i="5"/>
  <c r="K578" i="5"/>
  <c r="K575" i="5"/>
  <c r="K572" i="5"/>
  <c r="K569" i="5"/>
  <c r="K566" i="5"/>
  <c r="K563" i="5"/>
  <c r="K560" i="5"/>
  <c r="K557" i="5"/>
  <c r="K554" i="5"/>
  <c r="K551" i="5"/>
  <c r="K548" i="5"/>
  <c r="K545" i="5"/>
  <c r="K542" i="5"/>
  <c r="K539" i="5"/>
  <c r="K536" i="5"/>
  <c r="K533" i="5"/>
  <c r="K530" i="5"/>
  <c r="K527" i="5"/>
  <c r="K524" i="5"/>
  <c r="K521" i="5"/>
  <c r="K518" i="5"/>
  <c r="K515" i="5"/>
  <c r="K512" i="5"/>
  <c r="K509" i="5"/>
  <c r="K506" i="5"/>
  <c r="K503" i="5"/>
  <c r="K500" i="5"/>
  <c r="K497" i="5"/>
  <c r="K494" i="5"/>
  <c r="K491" i="5"/>
  <c r="K488" i="5"/>
  <c r="K485" i="5"/>
  <c r="K482" i="5"/>
  <c r="K479" i="5"/>
  <c r="K476" i="5"/>
  <c r="K473" i="5"/>
  <c r="K470" i="5"/>
  <c r="K467" i="5"/>
  <c r="K464" i="5"/>
  <c r="K461" i="5"/>
  <c r="K458" i="5"/>
  <c r="K455" i="5"/>
  <c r="K452" i="5"/>
  <c r="K449" i="5"/>
  <c r="K446" i="5"/>
  <c r="K443" i="5"/>
  <c r="K440" i="5"/>
  <c r="K437" i="5"/>
  <c r="K434" i="5"/>
  <c r="K431" i="5"/>
  <c r="K428" i="5"/>
  <c r="K425" i="5"/>
  <c r="K422" i="5"/>
  <c r="K419" i="5"/>
  <c r="K416" i="5"/>
  <c r="K413" i="5"/>
  <c r="K410" i="5"/>
  <c r="K407" i="5"/>
  <c r="K404" i="5"/>
  <c r="K401" i="5"/>
  <c r="K398" i="5"/>
  <c r="K395" i="5"/>
  <c r="K392" i="5"/>
  <c r="K389" i="5"/>
  <c r="K386" i="5"/>
  <c r="K383" i="5"/>
  <c r="K380" i="5"/>
  <c r="K377" i="5"/>
  <c r="K374" i="5"/>
  <c r="K371" i="5"/>
  <c r="K368" i="5"/>
  <c r="K365" i="5"/>
  <c r="K362" i="5"/>
  <c r="K359" i="5"/>
  <c r="K356" i="5"/>
  <c r="K353" i="5"/>
  <c r="K350" i="5"/>
  <c r="K347" i="5"/>
  <c r="K344" i="5"/>
  <c r="K341" i="5"/>
  <c r="K338" i="5"/>
  <c r="K335" i="5"/>
  <c r="K332" i="5"/>
  <c r="K329" i="5"/>
  <c r="K326" i="5"/>
  <c r="K323" i="5"/>
  <c r="K320" i="5"/>
  <c r="K317" i="5"/>
  <c r="K314" i="5"/>
  <c r="K311" i="5"/>
  <c r="K308" i="5"/>
  <c r="K305" i="5"/>
  <c r="K302" i="5"/>
  <c r="K299" i="5"/>
  <c r="K296" i="5"/>
  <c r="K293" i="5"/>
  <c r="K290" i="5"/>
  <c r="K287" i="5"/>
  <c r="K284" i="5"/>
  <c r="K281" i="5"/>
  <c r="K278" i="5"/>
  <c r="K275" i="5"/>
  <c r="K272" i="5"/>
  <c r="K269" i="5"/>
  <c r="K266" i="5"/>
  <c r="K263" i="5"/>
  <c r="K260" i="5"/>
  <c r="K257" i="5"/>
  <c r="K254" i="5"/>
  <c r="K251" i="5"/>
  <c r="K248" i="5"/>
  <c r="K245" i="5"/>
  <c r="K242" i="5"/>
  <c r="K239" i="5"/>
  <c r="K236" i="5"/>
  <c r="K233" i="5"/>
  <c r="K230" i="5"/>
  <c r="K227" i="5"/>
  <c r="K224" i="5"/>
  <c r="K221" i="5"/>
  <c r="K218" i="5"/>
  <c r="K215" i="5"/>
  <c r="K212" i="5"/>
  <c r="K209" i="5"/>
  <c r="K206" i="5"/>
  <c r="K203" i="5"/>
  <c r="K200" i="5"/>
  <c r="K197" i="5"/>
  <c r="K194" i="5"/>
  <c r="K191" i="5"/>
  <c r="K188" i="5"/>
  <c r="K185" i="5"/>
  <c r="K182" i="5"/>
  <c r="K179" i="5"/>
  <c r="K176" i="5"/>
  <c r="K173" i="5"/>
  <c r="K170" i="5"/>
  <c r="K167" i="5"/>
  <c r="K164" i="5"/>
  <c r="K161" i="5"/>
  <c r="K158" i="5"/>
  <c r="K155" i="5"/>
  <c r="K152" i="5"/>
  <c r="K149" i="5"/>
  <c r="K146" i="5"/>
  <c r="K143" i="5"/>
  <c r="K140" i="5"/>
  <c r="K137" i="5"/>
  <c r="K134" i="5"/>
  <c r="K131" i="5"/>
  <c r="K128" i="5"/>
  <c r="K125" i="5"/>
  <c r="K122" i="5"/>
  <c r="K119" i="5"/>
  <c r="K116" i="5"/>
  <c r="K113" i="5"/>
  <c r="K110" i="5"/>
  <c r="K107" i="5"/>
  <c r="K104" i="5"/>
  <c r="K101" i="5"/>
  <c r="K98" i="5"/>
  <c r="K95" i="5"/>
  <c r="K92" i="5"/>
  <c r="K89" i="5"/>
  <c r="K86" i="5"/>
  <c r="K83" i="5"/>
  <c r="K80" i="5"/>
  <c r="K77" i="5"/>
  <c r="K74" i="5"/>
  <c r="K71" i="5"/>
  <c r="K68" i="5"/>
  <c r="K65" i="5"/>
  <c r="K62" i="5"/>
  <c r="K59" i="5"/>
  <c r="K56" i="5"/>
  <c r="K53" i="5"/>
  <c r="K50" i="5"/>
  <c r="K47" i="5"/>
  <c r="K44" i="5"/>
  <c r="K41" i="5"/>
  <c r="K38" i="5"/>
  <c r="K35" i="5"/>
  <c r="K32" i="5"/>
  <c r="K29" i="5"/>
  <c r="K20" i="5"/>
  <c r="K17" i="5"/>
  <c r="K14" i="5"/>
  <c r="M847" i="5"/>
  <c r="L782" i="5"/>
  <c r="K912" i="5"/>
  <c r="L897" i="5"/>
  <c r="K891" i="5"/>
  <c r="K885" i="5"/>
  <c r="K879" i="5"/>
  <c r="K873" i="5"/>
  <c r="K867" i="5"/>
  <c r="K861" i="5"/>
  <c r="K855" i="5"/>
  <c r="K849" i="5"/>
  <c r="L828" i="5"/>
  <c r="M823" i="5"/>
  <c r="L814" i="5"/>
  <c r="L805" i="5"/>
  <c r="L796" i="5"/>
  <c r="M787" i="5"/>
  <c r="L783" i="5"/>
  <c r="L776" i="5"/>
  <c r="M352" i="5"/>
  <c r="M322" i="5"/>
  <c r="M313" i="5"/>
  <c r="M307" i="5"/>
  <c r="M301" i="5"/>
  <c r="M295" i="5"/>
  <c r="M286" i="5"/>
  <c r="M280" i="5"/>
  <c r="M274" i="5"/>
  <c r="M265" i="5"/>
  <c r="M259" i="5"/>
  <c r="M253" i="5"/>
  <c r="M247" i="5"/>
  <c r="M241" i="5"/>
  <c r="M235" i="5"/>
  <c r="M226" i="5"/>
  <c r="M220" i="5"/>
  <c r="M214" i="5"/>
  <c r="M208" i="5"/>
  <c r="M202" i="5"/>
  <c r="M193" i="5"/>
  <c r="M187" i="5"/>
  <c r="M181" i="5"/>
  <c r="M175" i="5"/>
  <c r="M169" i="5"/>
  <c r="M163" i="5"/>
  <c r="M157" i="5"/>
  <c r="M151" i="5"/>
  <c r="M145" i="5"/>
  <c r="M136" i="5"/>
  <c r="M127" i="5"/>
  <c r="M121" i="5"/>
  <c r="M115" i="5"/>
  <c r="M109" i="5"/>
  <c r="M103" i="5"/>
  <c r="M97" i="5"/>
  <c r="M91" i="5"/>
  <c r="M85" i="5"/>
  <c r="M79" i="5"/>
  <c r="M73" i="5"/>
  <c r="M67" i="5"/>
  <c r="M61" i="5"/>
  <c r="M52" i="5"/>
  <c r="M46" i="5"/>
  <c r="M40" i="5"/>
  <c r="M34" i="5"/>
  <c r="M28" i="5"/>
  <c r="M22" i="5"/>
  <c r="M16" i="5"/>
  <c r="M10" i="5"/>
  <c r="L217" i="5"/>
  <c r="L190" i="5"/>
  <c r="L181" i="5"/>
  <c r="L172" i="5"/>
  <c r="L163" i="5"/>
  <c r="L151" i="5"/>
  <c r="L139" i="5"/>
  <c r="L130" i="5"/>
  <c r="L121" i="5"/>
  <c r="L109" i="5"/>
  <c r="L97" i="5"/>
  <c r="L88" i="5"/>
  <c r="L79" i="5"/>
  <c r="L70" i="5"/>
  <c r="L61" i="5"/>
  <c r="L49" i="5"/>
  <c r="L43" i="5"/>
  <c r="L34" i="5"/>
  <c r="L25" i="5"/>
  <c r="L16" i="5"/>
  <c r="K163" i="5"/>
  <c r="K151" i="5"/>
  <c r="K136" i="5"/>
  <c r="K130" i="5"/>
  <c r="K121" i="5"/>
  <c r="K109" i="5"/>
  <c r="K94" i="5"/>
  <c r="K82" i="5"/>
  <c r="K70" i="5"/>
  <c r="K61" i="5"/>
  <c r="K49" i="5"/>
  <c r="K37" i="5"/>
  <c r="K22" i="5"/>
  <c r="K13" i="5"/>
  <c r="L909" i="5"/>
  <c r="K897" i="5"/>
  <c r="L843" i="5"/>
  <c r="M838" i="5"/>
  <c r="M833" i="5"/>
  <c r="K828" i="5"/>
  <c r="M818" i="5"/>
  <c r="M809" i="5"/>
  <c r="M800" i="5"/>
  <c r="M791" i="5"/>
  <c r="L787" i="5"/>
  <c r="K783" i="5"/>
  <c r="M779" i="5"/>
  <c r="M772" i="5"/>
  <c r="M769" i="5"/>
  <c r="M766" i="5"/>
  <c r="M763" i="5"/>
  <c r="M760" i="5"/>
  <c r="M757" i="5"/>
  <c r="M754" i="5"/>
  <c r="M751" i="5"/>
  <c r="M748" i="5"/>
  <c r="M745" i="5"/>
  <c r="M742" i="5"/>
  <c r="M739" i="5"/>
  <c r="M736" i="5"/>
  <c r="M733" i="5"/>
  <c r="M730" i="5"/>
  <c r="M727" i="5"/>
  <c r="M724" i="5"/>
  <c r="M721" i="5"/>
  <c r="M718" i="5"/>
  <c r="M715" i="5"/>
  <c r="M712" i="5"/>
  <c r="M709" i="5"/>
  <c r="M706" i="5"/>
  <c r="M703" i="5"/>
  <c r="M700" i="5"/>
  <c r="M697" i="5"/>
  <c r="M694" i="5"/>
  <c r="M691" i="5"/>
  <c r="M688" i="5"/>
  <c r="M685" i="5"/>
  <c r="M682" i="5"/>
  <c r="M679" i="5"/>
  <c r="M676" i="5"/>
  <c r="M673" i="5"/>
  <c r="M670" i="5"/>
  <c r="M667" i="5"/>
  <c r="M664" i="5"/>
  <c r="M661" i="5"/>
  <c r="M658" i="5"/>
  <c r="M655" i="5"/>
  <c r="M652" i="5"/>
  <c r="M649" i="5"/>
  <c r="M646" i="5"/>
  <c r="M643" i="5"/>
  <c r="M640" i="5"/>
  <c r="M637" i="5"/>
  <c r="M634" i="5"/>
  <c r="M631" i="5"/>
  <c r="M628" i="5"/>
  <c r="M625" i="5"/>
  <c r="M622" i="5"/>
  <c r="M619" i="5"/>
  <c r="M616" i="5"/>
  <c r="M613" i="5"/>
  <c r="M610" i="5"/>
  <c r="M607" i="5"/>
  <c r="M604" i="5"/>
  <c r="M601" i="5"/>
  <c r="M598" i="5"/>
  <c r="M595" i="5"/>
  <c r="M592" i="5"/>
  <c r="M589" i="5"/>
  <c r="M586" i="5"/>
  <c r="M583" i="5"/>
  <c r="M580" i="5"/>
  <c r="M577" i="5"/>
  <c r="M574" i="5"/>
  <c r="M571" i="5"/>
  <c r="M568" i="5"/>
  <c r="M565" i="5"/>
  <c r="M562" i="5"/>
  <c r="M559" i="5"/>
  <c r="M556" i="5"/>
  <c r="M553" i="5"/>
  <c r="M550" i="5"/>
  <c r="M547" i="5"/>
  <c r="M544" i="5"/>
  <c r="M541" i="5"/>
  <c r="M538" i="5"/>
  <c r="M535" i="5"/>
  <c r="M532" i="5"/>
  <c r="M529" i="5"/>
  <c r="M526" i="5"/>
  <c r="M523" i="5"/>
  <c r="M520" i="5"/>
  <c r="M517" i="5"/>
  <c r="M514" i="5"/>
  <c r="M511" i="5"/>
  <c r="M508" i="5"/>
  <c r="M505" i="5"/>
  <c r="M502" i="5"/>
  <c r="M499" i="5"/>
  <c r="M496" i="5"/>
  <c r="M493" i="5"/>
  <c r="M490" i="5"/>
  <c r="M487" i="5"/>
  <c r="M484" i="5"/>
  <c r="M481" i="5"/>
  <c r="M478" i="5"/>
  <c r="M475" i="5"/>
  <c r="M472" i="5"/>
  <c r="M469" i="5"/>
  <c r="M466" i="5"/>
  <c r="M463" i="5"/>
  <c r="M460" i="5"/>
  <c r="M457" i="5"/>
  <c r="M454" i="5"/>
  <c r="M451" i="5"/>
  <c r="M448" i="5"/>
  <c r="M445" i="5"/>
  <c r="M442" i="5"/>
  <c r="M439" i="5"/>
  <c r="M436" i="5"/>
  <c r="M433" i="5"/>
  <c r="M430" i="5"/>
  <c r="M427" i="5"/>
  <c r="M424" i="5"/>
  <c r="M421" i="5"/>
  <c r="M418" i="5"/>
  <c r="M415" i="5"/>
  <c r="M412" i="5"/>
  <c r="M409" i="5"/>
  <c r="M406" i="5"/>
  <c r="M403" i="5"/>
  <c r="M400" i="5"/>
  <c r="M397" i="5"/>
  <c r="M394" i="5"/>
  <c r="M391" i="5"/>
  <c r="M388" i="5"/>
  <c r="M385" i="5"/>
  <c r="M382" i="5"/>
  <c r="M379" i="5"/>
  <c r="M376" i="5"/>
  <c r="M373" i="5"/>
  <c r="M370" i="5"/>
  <c r="M367" i="5"/>
  <c r="M364" i="5"/>
  <c r="M361" i="5"/>
  <c r="M358" i="5"/>
  <c r="M355" i="5"/>
  <c r="M349" i="5"/>
  <c r="M346" i="5"/>
  <c r="M343" i="5"/>
  <c r="M340" i="5"/>
  <c r="M337" i="5"/>
  <c r="M334" i="5"/>
  <c r="M331" i="5"/>
  <c r="M328" i="5"/>
  <c r="M325" i="5"/>
  <c r="M319" i="5"/>
  <c r="M316" i="5"/>
  <c r="M310" i="5"/>
  <c r="M304" i="5"/>
  <c r="M298" i="5"/>
  <c r="M292" i="5"/>
  <c r="M289" i="5"/>
  <c r="M283" i="5"/>
  <c r="M277" i="5"/>
  <c r="M271" i="5"/>
  <c r="M268" i="5"/>
  <c r="M262" i="5"/>
  <c r="M256" i="5"/>
  <c r="M250" i="5"/>
  <c r="M244" i="5"/>
  <c r="M238" i="5"/>
  <c r="M232" i="5"/>
  <c r="M229" i="5"/>
  <c r="M223" i="5"/>
  <c r="M217" i="5"/>
  <c r="M211" i="5"/>
  <c r="M205" i="5"/>
  <c r="M199" i="5"/>
  <c r="M196" i="5"/>
  <c r="M190" i="5"/>
  <c r="M184" i="5"/>
  <c r="M178" i="5"/>
  <c r="M172" i="5"/>
  <c r="M166" i="5"/>
  <c r="M160" i="5"/>
  <c r="M154" i="5"/>
  <c r="M148" i="5"/>
  <c r="M142" i="5"/>
  <c r="M139" i="5"/>
  <c r="M133" i="5"/>
  <c r="M130" i="5"/>
  <c r="M124" i="5"/>
  <c r="M118" i="5"/>
  <c r="M112" i="5"/>
  <c r="M106" i="5"/>
  <c r="M100" i="5"/>
  <c r="M94" i="5"/>
  <c r="M88" i="5"/>
  <c r="M82" i="5"/>
  <c r="M76" i="5"/>
  <c r="M70" i="5"/>
  <c r="M64" i="5"/>
  <c r="M58" i="5"/>
  <c r="M55" i="5"/>
  <c r="M49" i="5"/>
  <c r="M43" i="5"/>
  <c r="M37" i="5"/>
  <c r="M31" i="5"/>
  <c r="M25" i="5"/>
  <c r="M19" i="5"/>
  <c r="M13" i="5"/>
  <c r="L214" i="5"/>
  <c r="L196" i="5"/>
  <c r="L187" i="5"/>
  <c r="L178" i="5"/>
  <c r="L166" i="5"/>
  <c r="L160" i="5"/>
  <c r="L154" i="5"/>
  <c r="L145" i="5"/>
  <c r="L133" i="5"/>
  <c r="L127" i="5"/>
  <c r="L118" i="5"/>
  <c r="L112" i="5"/>
  <c r="L103" i="5"/>
  <c r="L94" i="5"/>
  <c r="L85" i="5"/>
  <c r="L76" i="5"/>
  <c r="L67" i="5"/>
  <c r="L58" i="5"/>
  <c r="L52" i="5"/>
  <c r="L46" i="5"/>
  <c r="L37" i="5"/>
  <c r="L28" i="5"/>
  <c r="L19" i="5"/>
  <c r="L10" i="5"/>
  <c r="K160" i="5"/>
  <c r="K142" i="5"/>
  <c r="K133" i="5"/>
  <c r="K124" i="5"/>
  <c r="K112" i="5"/>
  <c r="K103" i="5"/>
  <c r="K91" i="5"/>
  <c r="K85" i="5"/>
  <c r="K76" i="5"/>
  <c r="K58" i="5"/>
  <c r="K52" i="5"/>
  <c r="K40" i="5"/>
  <c r="K31" i="5"/>
  <c r="K19" i="5"/>
  <c r="K10" i="5"/>
  <c r="L808" i="5"/>
  <c r="L903" i="5"/>
  <c r="M848" i="5"/>
  <c r="K843" i="5"/>
  <c r="L822" i="5"/>
  <c r="L813" i="5"/>
  <c r="L804" i="5"/>
  <c r="L795" i="5"/>
  <c r="L779" i="5"/>
  <c r="M775" i="5"/>
  <c r="L772" i="5"/>
  <c r="L769" i="5"/>
  <c r="L766" i="5"/>
  <c r="L763" i="5"/>
  <c r="L760" i="5"/>
  <c r="L757" i="5"/>
  <c r="L754" i="5"/>
  <c r="L751" i="5"/>
  <c r="L748" i="5"/>
  <c r="L745" i="5"/>
  <c r="L742" i="5"/>
  <c r="L739" i="5"/>
  <c r="L736" i="5"/>
  <c r="L733" i="5"/>
  <c r="L730" i="5"/>
  <c r="L727" i="5"/>
  <c r="L724" i="5"/>
  <c r="L721" i="5"/>
  <c r="L718" i="5"/>
  <c r="L715" i="5"/>
  <c r="L712" i="5"/>
  <c r="L709" i="5"/>
  <c r="L706" i="5"/>
  <c r="L703" i="5"/>
  <c r="L700" i="5"/>
  <c r="L697" i="5"/>
  <c r="L694" i="5"/>
  <c r="L691" i="5"/>
  <c r="L688" i="5"/>
  <c r="L685" i="5"/>
  <c r="L682" i="5"/>
  <c r="L679" i="5"/>
  <c r="L676" i="5"/>
  <c r="L673" i="5"/>
  <c r="L670" i="5"/>
  <c r="L667" i="5"/>
  <c r="L664" i="5"/>
  <c r="L661" i="5"/>
  <c r="L658" i="5"/>
  <c r="L655" i="5"/>
  <c r="L652" i="5"/>
  <c r="L649" i="5"/>
  <c r="L646" i="5"/>
  <c r="L643" i="5"/>
  <c r="L640" i="5"/>
  <c r="L637" i="5"/>
  <c r="L634" i="5"/>
  <c r="L631" i="5"/>
  <c r="L628" i="5"/>
  <c r="L625" i="5"/>
  <c r="L622" i="5"/>
  <c r="L619" i="5"/>
  <c r="L616" i="5"/>
  <c r="L613" i="5"/>
  <c r="L610" i="5"/>
  <c r="L607" i="5"/>
  <c r="L604" i="5"/>
  <c r="L601" i="5"/>
  <c r="L598" i="5"/>
  <c r="L595" i="5"/>
  <c r="L592" i="5"/>
  <c r="L589" i="5"/>
  <c r="L586" i="5"/>
  <c r="L583" i="5"/>
  <c r="L580" i="5"/>
  <c r="L577" i="5"/>
  <c r="L574" i="5"/>
  <c r="L571" i="5"/>
  <c r="L568" i="5"/>
  <c r="L565" i="5"/>
  <c r="L562" i="5"/>
  <c r="L559" i="5"/>
  <c r="L556" i="5"/>
  <c r="L553" i="5"/>
  <c r="L550" i="5"/>
  <c r="L547" i="5"/>
  <c r="L544" i="5"/>
  <c r="L541" i="5"/>
  <c r="L538" i="5"/>
  <c r="L535" i="5"/>
  <c r="L532" i="5"/>
  <c r="L529" i="5"/>
  <c r="L526" i="5"/>
  <c r="L523" i="5"/>
  <c r="L520" i="5"/>
  <c r="L517" i="5"/>
  <c r="L514" i="5"/>
  <c r="L511" i="5"/>
  <c r="L508" i="5"/>
  <c r="L505" i="5"/>
  <c r="L502" i="5"/>
  <c r="L499" i="5"/>
  <c r="L496" i="5"/>
  <c r="L493" i="5"/>
  <c r="L490" i="5"/>
  <c r="L487" i="5"/>
  <c r="L484" i="5"/>
  <c r="L481" i="5"/>
  <c r="L478" i="5"/>
  <c r="L475" i="5"/>
  <c r="L472" i="5"/>
  <c r="L469" i="5"/>
  <c r="L466" i="5"/>
  <c r="L463" i="5"/>
  <c r="L460" i="5"/>
  <c r="L457" i="5"/>
  <c r="L454" i="5"/>
  <c r="L451" i="5"/>
  <c r="L448" i="5"/>
  <c r="L445" i="5"/>
  <c r="L442" i="5"/>
  <c r="L439" i="5"/>
  <c r="L436" i="5"/>
  <c r="L433" i="5"/>
  <c r="L430" i="5"/>
  <c r="L427" i="5"/>
  <c r="L424" i="5"/>
  <c r="L421" i="5"/>
  <c r="L418" i="5"/>
  <c r="L415" i="5"/>
  <c r="L412" i="5"/>
  <c r="L409" i="5"/>
  <c r="L406" i="5"/>
  <c r="L403" i="5"/>
  <c r="L400" i="5"/>
  <c r="L397" i="5"/>
  <c r="L394" i="5"/>
  <c r="L391" i="5"/>
  <c r="L388" i="5"/>
  <c r="L385" i="5"/>
  <c r="L382" i="5"/>
  <c r="L379" i="5"/>
  <c r="L376" i="5"/>
  <c r="L373" i="5"/>
  <c r="L370" i="5"/>
  <c r="L367" i="5"/>
  <c r="L364" i="5"/>
  <c r="L361" i="5"/>
  <c r="L358" i="5"/>
  <c r="L355" i="5"/>
  <c r="L352" i="5"/>
  <c r="L349" i="5"/>
  <c r="L346" i="5"/>
  <c r="L343" i="5"/>
  <c r="L340" i="5"/>
  <c r="L337" i="5"/>
  <c r="L334" i="5"/>
  <c r="L331" i="5"/>
  <c r="L328" i="5"/>
  <c r="L325" i="5"/>
  <c r="L322" i="5"/>
  <c r="L319" i="5"/>
  <c r="L316" i="5"/>
  <c r="L313" i="5"/>
  <c r="L310" i="5"/>
  <c r="L307" i="5"/>
  <c r="L304" i="5"/>
  <c r="L301" i="5"/>
  <c r="L298" i="5"/>
  <c r="L295" i="5"/>
  <c r="L292" i="5"/>
  <c r="L289" i="5"/>
  <c r="L286" i="5"/>
  <c r="L283" i="5"/>
  <c r="L280" i="5"/>
  <c r="L277" i="5"/>
  <c r="L274" i="5"/>
  <c r="L271" i="5"/>
  <c r="L268" i="5"/>
  <c r="L265" i="5"/>
  <c r="L262" i="5"/>
  <c r="L259" i="5"/>
  <c r="L256" i="5"/>
  <c r="L253" i="5"/>
  <c r="L250" i="5"/>
  <c r="L247" i="5"/>
  <c r="L244" i="5"/>
  <c r="L241" i="5"/>
  <c r="L238" i="5"/>
  <c r="L235" i="5"/>
  <c r="L232" i="5"/>
  <c r="L229" i="5"/>
  <c r="L226" i="5"/>
  <c r="L223" i="5"/>
  <c r="L220" i="5"/>
  <c r="L211" i="5"/>
  <c r="L208" i="5"/>
  <c r="L205" i="5"/>
  <c r="L202" i="5"/>
  <c r="L199" i="5"/>
  <c r="L193" i="5"/>
  <c r="L184" i="5"/>
  <c r="L175" i="5"/>
  <c r="L169" i="5"/>
  <c r="L157" i="5"/>
  <c r="L148" i="5"/>
  <c r="L142" i="5"/>
  <c r="L136" i="5"/>
  <c r="L124" i="5"/>
  <c r="L115" i="5"/>
  <c r="L106" i="5"/>
  <c r="L100" i="5"/>
  <c r="L91" i="5"/>
  <c r="L82" i="5"/>
  <c r="L73" i="5"/>
  <c r="L64" i="5"/>
  <c r="L55" i="5"/>
  <c r="L40" i="5"/>
  <c r="L31" i="5"/>
  <c r="L22" i="5"/>
  <c r="L13" i="5"/>
  <c r="K166" i="5"/>
  <c r="K157" i="5"/>
  <c r="K154" i="5"/>
  <c r="K148" i="5"/>
  <c r="K139" i="5"/>
  <c r="K127" i="5"/>
  <c r="K115" i="5"/>
  <c r="K106" i="5"/>
  <c r="K97" i="5"/>
  <c r="K88" i="5"/>
  <c r="K73" i="5"/>
  <c r="K67" i="5"/>
  <c r="K55" i="5"/>
  <c r="K46" i="5"/>
  <c r="K34" i="5"/>
  <c r="K25" i="5"/>
  <c r="K16" i="5"/>
  <c r="L817" i="5"/>
  <c r="L936" i="5"/>
  <c r="L927" i="5"/>
  <c r="L918" i="5"/>
  <c r="K903" i="5"/>
  <c r="M889" i="5"/>
  <c r="M883" i="5"/>
  <c r="M877" i="5"/>
  <c r="M871" i="5"/>
  <c r="M865" i="5"/>
  <c r="M859" i="5"/>
  <c r="M853" i="5"/>
  <c r="L837" i="5"/>
  <c r="M832" i="5"/>
  <c r="M827" i="5"/>
  <c r="K822" i="5"/>
  <c r="M817" i="5"/>
  <c r="K813" i="5"/>
  <c r="M808" i="5"/>
  <c r="K804" i="5"/>
  <c r="M799" i="5"/>
  <c r="K795" i="5"/>
  <c r="M790" i="5"/>
  <c r="L786" i="5"/>
  <c r="M782" i="5"/>
  <c r="L775" i="5"/>
  <c r="K772" i="5"/>
  <c r="K769" i="5"/>
  <c r="K766" i="5"/>
  <c r="K763" i="5"/>
  <c r="K760" i="5"/>
  <c r="K757" i="5"/>
  <c r="K754" i="5"/>
  <c r="K751" i="5"/>
  <c r="K748" i="5"/>
  <c r="K745" i="5"/>
  <c r="K742" i="5"/>
  <c r="K739" i="5"/>
  <c r="K736" i="5"/>
  <c r="K733" i="5"/>
  <c r="K730" i="5"/>
  <c r="K727" i="5"/>
  <c r="K724" i="5"/>
  <c r="K721" i="5"/>
  <c r="K718" i="5"/>
  <c r="K715" i="5"/>
  <c r="K712" i="5"/>
  <c r="K709" i="5"/>
  <c r="K706" i="5"/>
  <c r="K703" i="5"/>
  <c r="K700" i="5"/>
  <c r="K697" i="5"/>
  <c r="K694" i="5"/>
  <c r="K691" i="5"/>
  <c r="K688" i="5"/>
  <c r="K685" i="5"/>
  <c r="K682" i="5"/>
  <c r="K679" i="5"/>
  <c r="K676" i="5"/>
  <c r="K673" i="5"/>
  <c r="K670" i="5"/>
  <c r="K667" i="5"/>
  <c r="K664" i="5"/>
  <c r="K661" i="5"/>
  <c r="K658" i="5"/>
  <c r="K655" i="5"/>
  <c r="K652" i="5"/>
  <c r="K649" i="5"/>
  <c r="K646" i="5"/>
  <c r="K643" i="5"/>
  <c r="K640" i="5"/>
  <c r="K637" i="5"/>
  <c r="K634" i="5"/>
  <c r="K631" i="5"/>
  <c r="K628" i="5"/>
  <c r="K625" i="5"/>
  <c r="K622" i="5"/>
  <c r="K619" i="5"/>
  <c r="K616" i="5"/>
  <c r="K613" i="5"/>
  <c r="K610" i="5"/>
  <c r="K607" i="5"/>
  <c r="K604" i="5"/>
  <c r="K601" i="5"/>
  <c r="K598" i="5"/>
  <c r="K595" i="5"/>
  <c r="K592" i="5"/>
  <c r="K589" i="5"/>
  <c r="K586" i="5"/>
  <c r="K583" i="5"/>
  <c r="K580" i="5"/>
  <c r="K577" i="5"/>
  <c r="K574" i="5"/>
  <c r="K571" i="5"/>
  <c r="K568" i="5"/>
  <c r="K565" i="5"/>
  <c r="K562" i="5"/>
  <c r="K559" i="5"/>
  <c r="K556" i="5"/>
  <c r="K553" i="5"/>
  <c r="K550" i="5"/>
  <c r="K547" i="5"/>
  <c r="K544" i="5"/>
  <c r="K541" i="5"/>
  <c r="K538" i="5"/>
  <c r="K535" i="5"/>
  <c r="K532" i="5"/>
  <c r="K529" i="5"/>
  <c r="K526" i="5"/>
  <c r="K523" i="5"/>
  <c r="K520" i="5"/>
  <c r="K517" i="5"/>
  <c r="K514" i="5"/>
  <c r="K511" i="5"/>
  <c r="K508" i="5"/>
  <c r="K505" i="5"/>
  <c r="K502" i="5"/>
  <c r="K499" i="5"/>
  <c r="K496" i="5"/>
  <c r="K493" i="5"/>
  <c r="K490" i="5"/>
  <c r="K487" i="5"/>
  <c r="K484" i="5"/>
  <c r="K481" i="5"/>
  <c r="K478" i="5"/>
  <c r="K475" i="5"/>
  <c r="K472" i="5"/>
  <c r="K469" i="5"/>
  <c r="K466" i="5"/>
  <c r="K463" i="5"/>
  <c r="K460" i="5"/>
  <c r="K457" i="5"/>
  <c r="K454" i="5"/>
  <c r="K451" i="5"/>
  <c r="K448" i="5"/>
  <c r="K445" i="5"/>
  <c r="K442" i="5"/>
  <c r="K439" i="5"/>
  <c r="K436" i="5"/>
  <c r="K433" i="5"/>
  <c r="K430" i="5"/>
  <c r="K427" i="5"/>
  <c r="K424" i="5"/>
  <c r="K421" i="5"/>
  <c r="K418" i="5"/>
  <c r="K415" i="5"/>
  <c r="K412" i="5"/>
  <c r="K409" i="5"/>
  <c r="K406" i="5"/>
  <c r="K403" i="5"/>
  <c r="K400" i="5"/>
  <c r="K397" i="5"/>
  <c r="K394" i="5"/>
  <c r="K391" i="5"/>
  <c r="K388" i="5"/>
  <c r="K385" i="5"/>
  <c r="K382" i="5"/>
  <c r="K379" i="5"/>
  <c r="K376" i="5"/>
  <c r="K373" i="5"/>
  <c r="K370" i="5"/>
  <c r="K367" i="5"/>
  <c r="K364" i="5"/>
  <c r="K361" i="5"/>
  <c r="K358" i="5"/>
  <c r="K355" i="5"/>
  <c r="K352" i="5"/>
  <c r="K349" i="5"/>
  <c r="K346" i="5"/>
  <c r="K343" i="5"/>
  <c r="K340" i="5"/>
  <c r="K337" i="5"/>
  <c r="K334" i="5"/>
  <c r="K331" i="5"/>
  <c r="K328" i="5"/>
  <c r="K325" i="5"/>
  <c r="K322" i="5"/>
  <c r="K319" i="5"/>
  <c r="K316" i="5"/>
  <c r="K313" i="5"/>
  <c r="K310" i="5"/>
  <c r="K307" i="5"/>
  <c r="K304" i="5"/>
  <c r="K301" i="5"/>
  <c r="K298" i="5"/>
  <c r="K295" i="5"/>
  <c r="K292" i="5"/>
  <c r="K289" i="5"/>
  <c r="K286" i="5"/>
  <c r="K283" i="5"/>
  <c r="K280" i="5"/>
  <c r="K277" i="5"/>
  <c r="K274" i="5"/>
  <c r="K271" i="5"/>
  <c r="K268" i="5"/>
  <c r="K265" i="5"/>
  <c r="K262" i="5"/>
  <c r="K259" i="5"/>
  <c r="K256" i="5"/>
  <c r="K253" i="5"/>
  <c r="K250" i="5"/>
  <c r="K247" i="5"/>
  <c r="K244" i="5"/>
  <c r="K241" i="5"/>
  <c r="K238" i="5"/>
  <c r="K235" i="5"/>
  <c r="K232" i="5"/>
  <c r="K229" i="5"/>
  <c r="K226" i="5"/>
  <c r="K223" i="5"/>
  <c r="K220" i="5"/>
  <c r="K217" i="5"/>
  <c r="K214" i="5"/>
  <c r="K211" i="5"/>
  <c r="K208" i="5"/>
  <c r="K205" i="5"/>
  <c r="K202" i="5"/>
  <c r="K199" i="5"/>
  <c r="K196" i="5"/>
  <c r="K193" i="5"/>
  <c r="K190" i="5"/>
  <c r="K187" i="5"/>
  <c r="K184" i="5"/>
  <c r="K181" i="5"/>
  <c r="K178" i="5"/>
  <c r="K175" i="5"/>
  <c r="K172" i="5"/>
  <c r="K169" i="5"/>
  <c r="K145" i="5"/>
  <c r="K118" i="5"/>
  <c r="K100" i="5"/>
  <c r="K79" i="5"/>
  <c r="K64" i="5"/>
  <c r="K43" i="5"/>
  <c r="K28" i="5"/>
  <c r="L790" i="5"/>
  <c r="K10750" i="5"/>
  <c r="L10750" i="5"/>
  <c r="M10750" i="5"/>
  <c r="P4" i="1"/>
  <c r="P5" i="1"/>
  <c r="P6" i="1"/>
  <c r="P7" i="1"/>
  <c r="Q32" i="1"/>
  <c r="R32" i="1" s="1"/>
  <c r="P8" i="1"/>
  <c r="L33" i="1"/>
  <c r="P9" i="1"/>
  <c r="P10" i="1"/>
  <c r="L35" i="1"/>
  <c r="P11" i="1"/>
  <c r="P12" i="1"/>
  <c r="Q28" i="1"/>
  <c r="R28" i="1" s="1"/>
  <c r="L28" i="1"/>
  <c r="V28" i="1"/>
  <c r="Q29" i="1"/>
  <c r="R29" i="1" s="1"/>
  <c r="L29" i="1"/>
  <c r="V29" i="1"/>
  <c r="Q30" i="1"/>
  <c r="R30" i="1" s="1"/>
  <c r="L30" i="1"/>
  <c r="V30" i="1"/>
  <c r="Q31" i="1"/>
  <c r="R31" i="1" s="1"/>
  <c r="L31" i="1"/>
  <c r="V31" i="1"/>
  <c r="L32" i="1"/>
  <c r="V32" i="1"/>
  <c r="Q33" i="1"/>
  <c r="R33" i="1" s="1"/>
  <c r="V33" i="1"/>
  <c r="Q34" i="1"/>
  <c r="R34" i="1" s="1"/>
  <c r="L34" i="1"/>
  <c r="V34" i="1"/>
  <c r="Q35" i="1"/>
  <c r="R35" i="1" s="1"/>
  <c r="V35" i="1"/>
  <c r="Q36" i="1"/>
  <c r="R36" i="1" s="1"/>
  <c r="L36" i="1"/>
  <c r="V36" i="1"/>
  <c r="Q431" i="9"/>
  <c r="Q417" i="9"/>
  <c r="Q429" i="9"/>
  <c r="Q427" i="9"/>
  <c r="Q433" i="9"/>
  <c r="X590" i="1"/>
  <c r="X589" i="1"/>
  <c r="X597" i="1"/>
  <c r="W576" i="1"/>
  <c r="X579" i="1"/>
  <c r="W577" i="1"/>
  <c r="X583" i="1"/>
  <c r="Q467" i="9" l="1"/>
  <c r="Q468" i="9"/>
  <c r="AA10" i="1"/>
  <c r="AA9" i="1"/>
  <c r="AA3" i="1"/>
  <c r="AA8" i="1"/>
  <c r="AA12" i="1"/>
  <c r="AA6" i="1"/>
  <c r="AA7" i="1"/>
  <c r="AA5" i="1"/>
  <c r="AA4" i="1"/>
  <c r="AA11" i="1"/>
  <c r="Y579" i="1"/>
  <c r="Z579" i="1"/>
  <c r="Y583" i="1"/>
  <c r="Z583" i="1"/>
  <c r="Y589" i="1"/>
  <c r="Z589" i="1"/>
  <c r="Y597" i="1"/>
  <c r="Z597" i="1"/>
  <c r="Y590" i="1"/>
  <c r="Z590" i="1"/>
  <c r="Q434" i="9"/>
  <c r="Q453" i="9"/>
  <c r="Q8" i="1"/>
  <c r="R8" i="1" s="1"/>
  <c r="Q7" i="1"/>
  <c r="R7" i="1" s="1"/>
  <c r="Q405" i="9"/>
  <c r="Q406" i="9"/>
  <c r="Q415" i="9"/>
  <c r="Q416" i="9"/>
  <c r="Q5" i="1"/>
  <c r="R5" i="1" s="1"/>
  <c r="L7" i="1"/>
  <c r="Q4" i="1"/>
  <c r="R4" i="1" s="1"/>
  <c r="Q412" i="9"/>
  <c r="Q418" i="9"/>
  <c r="Q426" i="9"/>
  <c r="Q432" i="9"/>
  <c r="Q422" i="9"/>
  <c r="Q428" i="9"/>
  <c r="S36" i="1"/>
  <c r="L8" i="1"/>
  <c r="S32" i="1"/>
  <c r="S35" i="1"/>
  <c r="S28" i="1"/>
  <c r="S34" i="1"/>
  <c r="S30" i="1"/>
  <c r="Q11" i="1"/>
  <c r="R11" i="1" s="1"/>
  <c r="S33" i="1"/>
  <c r="S29" i="1"/>
  <c r="L11" i="1"/>
  <c r="L4" i="1"/>
  <c r="Q27" i="1"/>
  <c r="R27" i="1" s="1"/>
  <c r="L27" i="1"/>
  <c r="L5" i="1"/>
  <c r="L12" i="1"/>
  <c r="Q6" i="1"/>
  <c r="R6" i="1" s="1"/>
  <c r="L6" i="1"/>
  <c r="Q12" i="1"/>
  <c r="R12" i="1" s="1"/>
  <c r="Q414" i="9"/>
  <c r="Q413" i="9"/>
  <c r="Q411" i="9"/>
  <c r="Q410" i="9"/>
  <c r="Q409" i="9"/>
  <c r="Q408" i="9"/>
  <c r="Q425" i="9"/>
  <c r="Q424" i="9"/>
  <c r="Q399" i="9"/>
  <c r="Q398" i="9"/>
  <c r="Q421" i="9"/>
  <c r="Q420" i="9"/>
  <c r="Q419" i="9"/>
  <c r="Q10" i="1"/>
  <c r="R10" i="1" s="1"/>
  <c r="L10" i="1"/>
  <c r="L9" i="1"/>
  <c r="Q9" i="1"/>
  <c r="R9" i="1" s="1"/>
  <c r="Q3" i="1"/>
  <c r="R3" i="1" s="1"/>
  <c r="L3" i="1"/>
  <c r="V11" i="1"/>
  <c r="V8" i="1"/>
  <c r="V4" i="1"/>
  <c r="V10" i="1"/>
  <c r="V6" i="1"/>
  <c r="V7" i="1"/>
  <c r="V5" i="1"/>
  <c r="V12" i="1"/>
  <c r="V9" i="1"/>
  <c r="X576" i="1"/>
  <c r="X577" i="1"/>
  <c r="X587" i="1"/>
  <c r="X585" i="1"/>
  <c r="X578" i="1"/>
  <c r="X582" i="1"/>
  <c r="X584" i="1"/>
  <c r="X581" i="1"/>
  <c r="X586" i="1"/>
  <c r="X588" i="1"/>
  <c r="X23" i="1"/>
  <c r="X596" i="1"/>
  <c r="X580" i="1"/>
  <c r="V3" i="1"/>
  <c r="W575" i="1"/>
  <c r="Y581" i="1" l="1"/>
  <c r="Z581" i="1"/>
  <c r="Y584" i="1"/>
  <c r="Z584" i="1"/>
  <c r="Y582" i="1"/>
  <c r="Z582" i="1"/>
  <c r="Y578" i="1"/>
  <c r="Z578" i="1"/>
  <c r="Y586" i="1"/>
  <c r="Z586" i="1"/>
  <c r="Z585" i="1"/>
  <c r="Y585" i="1"/>
  <c r="Y587" i="1"/>
  <c r="Z587" i="1"/>
  <c r="Y577" i="1"/>
  <c r="Z577" i="1"/>
  <c r="Y576" i="1"/>
  <c r="Z576" i="1"/>
  <c r="Y580" i="1"/>
  <c r="Z580" i="1"/>
  <c r="Z596" i="1"/>
  <c r="Y596" i="1"/>
  <c r="Y23" i="1"/>
  <c r="Z23" i="1"/>
  <c r="Y588" i="1"/>
  <c r="Z588" i="1"/>
  <c r="S8" i="1"/>
  <c r="S27" i="1"/>
  <c r="S10" i="1"/>
  <c r="S9" i="1"/>
  <c r="S3" i="1"/>
  <c r="S5" i="1"/>
  <c r="S12" i="1"/>
  <c r="S6" i="1"/>
  <c r="S11" i="1"/>
  <c r="S7" i="1"/>
  <c r="X575" i="1"/>
  <c r="W574" i="1"/>
  <c r="V27" i="1"/>
  <c r="Y575" i="1" l="1"/>
  <c r="Z575" i="1"/>
  <c r="X574" i="1"/>
  <c r="Y574" i="1" l="1"/>
  <c r="Z574" i="1"/>
  <c r="X572" i="1"/>
  <c r="W572" i="1"/>
  <c r="X571" i="1"/>
  <c r="W571" i="1"/>
  <c r="X573" i="1"/>
  <c r="W573" i="1"/>
  <c r="Y571" i="1" l="1"/>
  <c r="Z571" i="1"/>
  <c r="Z573" i="1"/>
  <c r="Y573" i="1"/>
  <c r="Y572" i="1"/>
  <c r="Z572" i="1"/>
  <c r="X569" i="1"/>
  <c r="W569" i="1"/>
  <c r="Y569" i="1" l="1"/>
  <c r="Z569" i="1"/>
  <c r="X570" i="1"/>
  <c r="W570" i="1"/>
  <c r="Y570" i="1" l="1"/>
  <c r="Z570" i="1"/>
  <c r="X547" i="1"/>
  <c r="W547" i="1"/>
  <c r="X565" i="1"/>
  <c r="W565" i="1"/>
  <c r="X542" i="1"/>
  <c r="W542" i="1"/>
  <c r="X545" i="1"/>
  <c r="W545" i="1"/>
  <c r="Y542" i="1" l="1"/>
  <c r="Z542" i="1"/>
  <c r="Y565" i="1"/>
  <c r="Z565" i="1"/>
  <c r="Z545" i="1"/>
  <c r="Y545" i="1"/>
  <c r="Y547" i="1"/>
  <c r="Z547" i="1"/>
  <c r="X548" i="1"/>
  <c r="W548" i="1"/>
  <c r="X550" i="1"/>
  <c r="W550" i="1"/>
  <c r="X567" i="1"/>
  <c r="W567" i="1"/>
  <c r="X551" i="1"/>
  <c r="W551" i="1"/>
  <c r="X561" i="1"/>
  <c r="W561" i="1"/>
  <c r="X553" i="1"/>
  <c r="W553" i="1"/>
  <c r="X558" i="1"/>
  <c r="W558" i="1"/>
  <c r="X554" i="1"/>
  <c r="W554" i="1"/>
  <c r="X566" i="1"/>
  <c r="W566" i="1"/>
  <c r="X543" i="1"/>
  <c r="W543" i="1"/>
  <c r="X549" i="1"/>
  <c r="W549" i="1"/>
  <c r="X546" i="1"/>
  <c r="W546" i="1"/>
  <c r="X560" i="1"/>
  <c r="W560" i="1"/>
  <c r="X563" i="1"/>
  <c r="W563" i="1"/>
  <c r="X568" i="1"/>
  <c r="W568" i="1"/>
  <c r="X544" i="1"/>
  <c r="W544" i="1"/>
  <c r="Y548" i="1" l="1"/>
  <c r="Z548" i="1"/>
  <c r="Y553" i="1"/>
  <c r="Z553" i="1"/>
  <c r="Y563" i="1"/>
  <c r="Z563" i="1"/>
  <c r="Y554" i="1"/>
  <c r="Z554" i="1"/>
  <c r="Y561" i="1"/>
  <c r="Z561" i="1"/>
  <c r="Y550" i="1"/>
  <c r="Z550" i="1"/>
  <c r="Y558" i="1"/>
  <c r="Z558" i="1"/>
  <c r="Y544" i="1"/>
  <c r="Z544" i="1"/>
  <c r="Y551" i="1"/>
  <c r="Z551" i="1"/>
  <c r="Y546" i="1"/>
  <c r="Z546" i="1"/>
  <c r="Y543" i="1"/>
  <c r="Z543" i="1"/>
  <c r="Y560" i="1"/>
  <c r="Z560" i="1"/>
  <c r="Y549" i="1"/>
  <c r="Z549" i="1"/>
  <c r="Y568" i="1"/>
  <c r="Z568" i="1"/>
  <c r="Y566" i="1"/>
  <c r="Z566" i="1"/>
  <c r="Y567" i="1"/>
  <c r="Z567" i="1"/>
  <c r="X562" i="1"/>
  <c r="W562" i="1"/>
  <c r="X559" i="1"/>
  <c r="W559" i="1"/>
  <c r="X556" i="1"/>
  <c r="W556" i="1"/>
  <c r="X564" i="1"/>
  <c r="W564" i="1"/>
  <c r="X418" i="1"/>
  <c r="W418" i="1"/>
  <c r="X555" i="1"/>
  <c r="W555" i="1"/>
  <c r="X557" i="1"/>
  <c r="W557" i="1"/>
  <c r="X552" i="1"/>
  <c r="W552" i="1"/>
  <c r="Y562" i="1" l="1"/>
  <c r="Z562" i="1"/>
  <c r="Y555" i="1"/>
  <c r="Z555" i="1"/>
  <c r="Y557" i="1"/>
  <c r="Z557" i="1"/>
  <c r="Y552" i="1"/>
  <c r="Z552" i="1"/>
  <c r="Y418" i="1"/>
  <c r="Z418" i="1"/>
  <c r="Y559" i="1"/>
  <c r="Z559" i="1"/>
  <c r="Y564" i="1"/>
  <c r="Z564" i="1"/>
  <c r="Y556" i="1"/>
  <c r="Z556" i="1"/>
  <c r="X358" i="1"/>
  <c r="W358" i="1"/>
  <c r="W447" i="1"/>
  <c r="W489" i="1"/>
  <c r="W441" i="1"/>
  <c r="W470" i="1"/>
  <c r="W449" i="1"/>
  <c r="W446" i="1"/>
  <c r="W3" i="1"/>
  <c r="W442" i="1"/>
  <c r="W469" i="1"/>
  <c r="S31" i="1"/>
  <c r="S4" i="1"/>
  <c r="W462" i="1"/>
  <c r="W323" i="1"/>
  <c r="W476" i="1"/>
  <c r="W479" i="1"/>
  <c r="W511" i="1"/>
  <c r="W490" i="1"/>
  <c r="W482" i="1"/>
  <c r="W499" i="1"/>
  <c r="W315" i="1"/>
  <c r="W512" i="1"/>
  <c r="W322" i="1"/>
  <c r="W483" i="1"/>
  <c r="W316" i="1"/>
  <c r="W353" i="1"/>
  <c r="W460" i="1"/>
  <c r="W510" i="1"/>
  <c r="W474" i="1"/>
  <c r="W320" i="1"/>
  <c r="W496" i="1"/>
  <c r="W351" i="1"/>
  <c r="Y358" i="1" l="1"/>
  <c r="Z358" i="1"/>
  <c r="X398" i="1"/>
  <c r="W398" i="1"/>
  <c r="X158" i="1"/>
  <c r="W158" i="1"/>
  <c r="X243" i="1"/>
  <c r="W243" i="1"/>
  <c r="X299" i="1"/>
  <c r="W299" i="1"/>
  <c r="X133" i="1"/>
  <c r="W133" i="1"/>
  <c r="X78" i="1"/>
  <c r="W78" i="1"/>
  <c r="X74" i="1"/>
  <c r="W74" i="1"/>
  <c r="X83" i="1"/>
  <c r="W83" i="1"/>
  <c r="X209" i="1"/>
  <c r="W209" i="1"/>
  <c r="X10" i="1"/>
  <c r="W10" i="1"/>
  <c r="X245" i="1"/>
  <c r="W245" i="1"/>
  <c r="X343" i="1"/>
  <c r="W343" i="1"/>
  <c r="X227" i="1"/>
  <c r="W227" i="1"/>
  <c r="X40" i="1"/>
  <c r="W40" i="1"/>
  <c r="X93" i="1"/>
  <c r="W93" i="1"/>
  <c r="X309" i="1"/>
  <c r="W309" i="1"/>
  <c r="X123" i="1"/>
  <c r="W123" i="1"/>
  <c r="X172" i="1"/>
  <c r="W172" i="1"/>
  <c r="X334" i="1"/>
  <c r="W334" i="1"/>
  <c r="X280" i="1"/>
  <c r="W280" i="1"/>
  <c r="X380" i="1"/>
  <c r="W380" i="1"/>
  <c r="X288" i="1"/>
  <c r="W288" i="1"/>
  <c r="X162" i="1"/>
  <c r="W162" i="1"/>
  <c r="X189" i="1"/>
  <c r="W189" i="1"/>
  <c r="X60" i="1"/>
  <c r="W60" i="1"/>
  <c r="X202" i="1"/>
  <c r="W202" i="1"/>
  <c r="X254" i="1"/>
  <c r="W254" i="1"/>
  <c r="X28" i="1"/>
  <c r="W28" i="1"/>
  <c r="X211" i="1"/>
  <c r="W211" i="1"/>
  <c r="X146" i="1"/>
  <c r="W146" i="1"/>
  <c r="X421" i="1"/>
  <c r="W421" i="1"/>
  <c r="X203" i="1"/>
  <c r="W203" i="1"/>
  <c r="X355" i="1"/>
  <c r="W355" i="1"/>
  <c r="X304" i="1"/>
  <c r="W304" i="1"/>
  <c r="X713" i="1"/>
  <c r="W713" i="1"/>
  <c r="X174" i="1"/>
  <c r="W174" i="1"/>
  <c r="X64" i="1"/>
  <c r="W64" i="1"/>
  <c r="X277" i="1"/>
  <c r="W277" i="1"/>
  <c r="X225" i="1"/>
  <c r="W225" i="1"/>
  <c r="X431" i="1"/>
  <c r="W431" i="1"/>
  <c r="X403" i="1"/>
  <c r="W403" i="1"/>
  <c r="X290" i="1"/>
  <c r="W290" i="1"/>
  <c r="X51" i="1"/>
  <c r="W51" i="1"/>
  <c r="X427" i="1"/>
  <c r="W427" i="1"/>
  <c r="X54" i="1"/>
  <c r="W54" i="1"/>
  <c r="X138" i="1"/>
  <c r="W138" i="1"/>
  <c r="X347" i="1"/>
  <c r="W347" i="1"/>
  <c r="X56" i="1"/>
  <c r="W56" i="1"/>
  <c r="X318" i="1"/>
  <c r="W318" i="1"/>
  <c r="X48" i="1"/>
  <c r="W48" i="1"/>
  <c r="X271" i="1"/>
  <c r="W271" i="1"/>
  <c r="X195" i="1"/>
  <c r="W195" i="1"/>
  <c r="X278" i="1"/>
  <c r="W278" i="1"/>
  <c r="X79" i="1"/>
  <c r="W79" i="1"/>
  <c r="X143" i="1"/>
  <c r="W143" i="1"/>
  <c r="X173" i="1"/>
  <c r="W173" i="1"/>
  <c r="X360" i="1"/>
  <c r="W360" i="1"/>
  <c r="X213" i="1"/>
  <c r="W213" i="1"/>
  <c r="X181" i="1"/>
  <c r="W181" i="1"/>
  <c r="X534" i="1"/>
  <c r="W534" i="1"/>
  <c r="X33" i="1"/>
  <c r="W33" i="1"/>
  <c r="X429" i="1"/>
  <c r="W429" i="1"/>
  <c r="X201" i="1"/>
  <c r="W201" i="1"/>
  <c r="X170" i="1"/>
  <c r="W170" i="1"/>
  <c r="X109" i="1"/>
  <c r="W109" i="1"/>
  <c r="X89" i="1"/>
  <c r="W89" i="1"/>
  <c r="X141" i="1"/>
  <c r="W141" i="1"/>
  <c r="X147" i="1"/>
  <c r="W147" i="1"/>
  <c r="X332" i="1"/>
  <c r="W332" i="1"/>
  <c r="X244" i="1"/>
  <c r="W244" i="1"/>
  <c r="X31" i="1"/>
  <c r="W31" i="1"/>
  <c r="X62" i="1"/>
  <c r="W62" i="1"/>
  <c r="X265" i="1"/>
  <c r="W265" i="1"/>
  <c r="X228" i="1"/>
  <c r="W228" i="1"/>
  <c r="X412" i="1"/>
  <c r="W412" i="1"/>
  <c r="X381" i="1"/>
  <c r="W381" i="1"/>
  <c r="X326" i="1"/>
  <c r="W326" i="1"/>
  <c r="X47" i="1"/>
  <c r="W47" i="1"/>
  <c r="X330" i="1"/>
  <c r="W330" i="1"/>
  <c r="X55" i="1"/>
  <c r="W55" i="1"/>
  <c r="X430" i="1"/>
  <c r="W430" i="1"/>
  <c r="X359" i="1"/>
  <c r="W359" i="1"/>
  <c r="X116" i="1"/>
  <c r="W116" i="1"/>
  <c r="X218" i="1"/>
  <c r="W218" i="1"/>
  <c r="X263" i="1"/>
  <c r="W263" i="1"/>
  <c r="X121" i="1"/>
  <c r="W121" i="1"/>
  <c r="X91" i="1"/>
  <c r="W91" i="1"/>
  <c r="X269" i="1"/>
  <c r="W269" i="1"/>
  <c r="X247" i="1"/>
  <c r="W247" i="1"/>
  <c r="X379" i="1"/>
  <c r="W379" i="1"/>
  <c r="X328" i="1"/>
  <c r="W328" i="1"/>
  <c r="X286" i="1"/>
  <c r="W286" i="1"/>
  <c r="X171" i="1"/>
  <c r="W171" i="1"/>
  <c r="X301" i="1"/>
  <c r="W301" i="1"/>
  <c r="X82" i="1"/>
  <c r="W82" i="1"/>
  <c r="X76" i="1"/>
  <c r="W76" i="1"/>
  <c r="X206" i="1"/>
  <c r="W206" i="1"/>
  <c r="X241" i="1"/>
  <c r="W241" i="1"/>
  <c r="X363" i="1"/>
  <c r="W363" i="1"/>
  <c r="X274" i="1"/>
  <c r="W274" i="1"/>
  <c r="X205" i="1"/>
  <c r="W205" i="1"/>
  <c r="X114" i="1"/>
  <c r="W114" i="1"/>
  <c r="X29" i="1"/>
  <c r="W29" i="1"/>
  <c r="X130" i="1"/>
  <c r="W130" i="1"/>
  <c r="X184" i="1"/>
  <c r="W184" i="1"/>
  <c r="X95" i="1"/>
  <c r="W95" i="1"/>
  <c r="X477" i="1"/>
  <c r="W477" i="1"/>
  <c r="X532" i="1"/>
  <c r="W532" i="1"/>
  <c r="X90" i="1"/>
  <c r="W90" i="1"/>
  <c r="X327" i="1"/>
  <c r="W327" i="1"/>
  <c r="X88" i="1"/>
  <c r="W88" i="1"/>
  <c r="X525" i="1"/>
  <c r="W525" i="1"/>
  <c r="X119" i="1"/>
  <c r="W119" i="1"/>
  <c r="X537" i="1"/>
  <c r="W537" i="1"/>
  <c r="X338" i="1"/>
  <c r="W338" i="1"/>
  <c r="X197" i="1"/>
  <c r="W197" i="1"/>
  <c r="X111" i="1"/>
  <c r="W111" i="1"/>
  <c r="X235" i="1"/>
  <c r="W235" i="1"/>
  <c r="X424" i="1"/>
  <c r="W424" i="1"/>
  <c r="X199" i="1"/>
  <c r="W199" i="1"/>
  <c r="X319" i="1"/>
  <c r="W319" i="1"/>
  <c r="X156" i="1"/>
  <c r="W156" i="1"/>
  <c r="X293" i="1"/>
  <c r="W293" i="1"/>
  <c r="X382" i="1"/>
  <c r="W382" i="1"/>
  <c r="X178" i="1"/>
  <c r="W178" i="1"/>
  <c r="X86" i="1"/>
  <c r="W86" i="1"/>
  <c r="X210" i="1"/>
  <c r="W210" i="1"/>
  <c r="X232" i="1"/>
  <c r="W232" i="1"/>
  <c r="X110" i="1"/>
  <c r="W110" i="1"/>
  <c r="X264" i="1"/>
  <c r="W264" i="1"/>
  <c r="X346" i="1"/>
  <c r="W346" i="1"/>
  <c r="X117" i="1"/>
  <c r="W117" i="1"/>
  <c r="X522" i="1"/>
  <c r="W522" i="1"/>
  <c r="X493" i="1"/>
  <c r="W493" i="1"/>
  <c r="X296" i="1"/>
  <c r="W296" i="1"/>
  <c r="X99" i="1"/>
  <c r="W99" i="1"/>
  <c r="X34" i="1"/>
  <c r="W34" i="1"/>
  <c r="X538" i="1"/>
  <c r="W538" i="1"/>
  <c r="X383" i="1"/>
  <c r="W383" i="1"/>
  <c r="X521" i="1"/>
  <c r="W521" i="1"/>
  <c r="X261" i="1"/>
  <c r="W261" i="1"/>
  <c r="X526" i="1"/>
  <c r="W526" i="1"/>
  <c r="X127" i="1"/>
  <c r="W127" i="1"/>
  <c r="X340" i="1"/>
  <c r="W340" i="1"/>
  <c r="X281" i="1"/>
  <c r="W281" i="1"/>
  <c r="X166" i="1"/>
  <c r="W166" i="1"/>
  <c r="X140" i="1"/>
  <c r="W140" i="1"/>
  <c r="X80" i="1"/>
  <c r="W80" i="1"/>
  <c r="X524" i="1"/>
  <c r="W524" i="1"/>
  <c r="X391" i="1"/>
  <c r="W391" i="1"/>
  <c r="X44" i="1"/>
  <c r="W44" i="1"/>
  <c r="X32" i="1"/>
  <c r="W32" i="1"/>
  <c r="X187" i="1"/>
  <c r="W187" i="1"/>
  <c r="X434" i="1"/>
  <c r="W434" i="1"/>
  <c r="X176" i="1"/>
  <c r="W176" i="1"/>
  <c r="X433" i="1"/>
  <c r="W433" i="1"/>
  <c r="X68" i="1"/>
  <c r="W68" i="1"/>
  <c r="X198" i="1"/>
  <c r="W198" i="1"/>
  <c r="X69" i="1"/>
  <c r="W69" i="1"/>
  <c r="X407" i="1"/>
  <c r="W407" i="1"/>
  <c r="X321" i="1"/>
  <c r="W321" i="1"/>
  <c r="X395" i="1"/>
  <c r="W395" i="1"/>
  <c r="X262" i="1"/>
  <c r="W262" i="1"/>
  <c r="X219" i="1"/>
  <c r="W219" i="1"/>
  <c r="X63" i="1"/>
  <c r="W63" i="1"/>
  <c r="X233" i="1"/>
  <c r="W233" i="1"/>
  <c r="X41" i="1"/>
  <c r="W41" i="1"/>
  <c r="X345" i="1"/>
  <c r="W345" i="1"/>
  <c r="X432" i="1"/>
  <c r="W432" i="1"/>
  <c r="X155" i="1"/>
  <c r="W155" i="1"/>
  <c r="X252" i="1"/>
  <c r="W252" i="1"/>
  <c r="X283" i="1"/>
  <c r="W283" i="1"/>
  <c r="X251" i="1"/>
  <c r="W251" i="1"/>
  <c r="X385" i="1"/>
  <c r="W385" i="1"/>
  <c r="X159" i="1"/>
  <c r="W159" i="1"/>
  <c r="X260" i="1"/>
  <c r="W260" i="1"/>
  <c r="X336" i="1"/>
  <c r="W336" i="1"/>
  <c r="X307" i="1"/>
  <c r="W307" i="1"/>
  <c r="X342" i="1"/>
  <c r="W342" i="1"/>
  <c r="X361" i="1"/>
  <c r="W361" i="1"/>
  <c r="X377" i="1"/>
  <c r="W377" i="1"/>
  <c r="X282" i="1"/>
  <c r="W282" i="1"/>
  <c r="X437" i="1"/>
  <c r="W437" i="1"/>
  <c r="X144" i="1"/>
  <c r="W144" i="1"/>
  <c r="X81" i="1"/>
  <c r="W81" i="1"/>
  <c r="X250" i="1"/>
  <c r="W250" i="1"/>
  <c r="X66" i="1"/>
  <c r="W66" i="1"/>
  <c r="X118" i="1"/>
  <c r="W118" i="1"/>
  <c r="X484" i="1"/>
  <c r="W484" i="1"/>
  <c r="X11" i="1"/>
  <c r="W11" i="1"/>
  <c r="X384" i="1"/>
  <c r="W384" i="1"/>
  <c r="X531" i="1"/>
  <c r="W531" i="1"/>
  <c r="X248" i="1"/>
  <c r="W248" i="1"/>
  <c r="X539" i="1"/>
  <c r="W539" i="1"/>
  <c r="X279" i="1"/>
  <c r="W279" i="1"/>
  <c r="X368" i="1"/>
  <c r="W368" i="1"/>
  <c r="X59" i="1"/>
  <c r="W59" i="1"/>
  <c r="X71" i="1"/>
  <c r="W71" i="1"/>
  <c r="X503" i="1"/>
  <c r="W503" i="1"/>
  <c r="X249" i="1"/>
  <c r="W249" i="1"/>
  <c r="X101" i="1"/>
  <c r="W101" i="1"/>
  <c r="X160" i="1"/>
  <c r="W160" i="1"/>
  <c r="X180" i="1"/>
  <c r="W180" i="1"/>
  <c r="X324" i="1"/>
  <c r="W324" i="1"/>
  <c r="X409" i="1"/>
  <c r="W409" i="1"/>
  <c r="X163" i="1"/>
  <c r="W163" i="1"/>
  <c r="X436" i="1"/>
  <c r="W436" i="1"/>
  <c r="X161" i="1"/>
  <c r="W161" i="1"/>
  <c r="X339" i="1"/>
  <c r="W339" i="1"/>
  <c r="X42" i="1"/>
  <c r="W42" i="1"/>
  <c r="X94" i="1"/>
  <c r="W94" i="1"/>
  <c r="X35" i="1"/>
  <c r="W35" i="1"/>
  <c r="X536" i="1"/>
  <c r="W536" i="1"/>
  <c r="X370" i="1"/>
  <c r="W370" i="1"/>
  <c r="X259" i="1"/>
  <c r="W259" i="1"/>
  <c r="X397" i="1"/>
  <c r="W397" i="1"/>
  <c r="X473" i="1"/>
  <c r="W473" i="1"/>
  <c r="X313" i="1"/>
  <c r="W313" i="1"/>
  <c r="X285" i="1"/>
  <c r="W285" i="1"/>
  <c r="X8" i="1"/>
  <c r="W8" i="1"/>
  <c r="X369" i="1"/>
  <c r="W369" i="1"/>
  <c r="X190" i="1"/>
  <c r="W190" i="1"/>
  <c r="X404" i="1"/>
  <c r="W404" i="1"/>
  <c r="X329" i="1"/>
  <c r="W329" i="1"/>
  <c r="X533" i="1"/>
  <c r="W533" i="1"/>
  <c r="X389" i="1"/>
  <c r="W389" i="1"/>
  <c r="X36" i="1"/>
  <c r="W36" i="1"/>
  <c r="X257" i="1"/>
  <c r="W257" i="1"/>
  <c r="X70" i="1"/>
  <c r="W70" i="1"/>
  <c r="X364" i="1"/>
  <c r="W364" i="1"/>
  <c r="X507" i="1"/>
  <c r="W507" i="1"/>
  <c r="X125" i="1"/>
  <c r="W125" i="1"/>
  <c r="X150" i="1"/>
  <c r="W150" i="1"/>
  <c r="X129" i="1"/>
  <c r="W129" i="1"/>
  <c r="X388" i="1"/>
  <c r="W388" i="1"/>
  <c r="X102" i="1"/>
  <c r="W102" i="1"/>
  <c r="X164" i="1"/>
  <c r="W164" i="1"/>
  <c r="X325" i="1"/>
  <c r="W325" i="1"/>
  <c r="X256" i="1"/>
  <c r="W256" i="1"/>
  <c r="X113" i="1"/>
  <c r="W113" i="1"/>
  <c r="X38" i="1"/>
  <c r="W38" i="1"/>
  <c r="X167" i="1"/>
  <c r="W167" i="1"/>
  <c r="X410" i="1"/>
  <c r="W410" i="1"/>
  <c r="X196" i="1"/>
  <c r="W196" i="1"/>
  <c r="X387" i="1"/>
  <c r="W387" i="1"/>
  <c r="X273" i="1"/>
  <c r="W273" i="1"/>
  <c r="X386" i="1"/>
  <c r="W386" i="1"/>
  <c r="X414" i="1"/>
  <c r="W414" i="1"/>
  <c r="X112" i="1"/>
  <c r="W112" i="1"/>
  <c r="X77" i="1"/>
  <c r="W77" i="1"/>
  <c r="X294" i="1"/>
  <c r="W294" i="1"/>
  <c r="X287" i="1"/>
  <c r="W287" i="1"/>
  <c r="X371" i="1"/>
  <c r="W371" i="1"/>
  <c r="X84" i="1"/>
  <c r="W84" i="1"/>
  <c r="X58" i="1"/>
  <c r="W58" i="1"/>
  <c r="X194" i="1"/>
  <c r="W194" i="1"/>
  <c r="X258" i="1"/>
  <c r="W258" i="1"/>
  <c r="X237" i="1"/>
  <c r="W237" i="1"/>
  <c r="X98" i="1"/>
  <c r="W98" i="1"/>
  <c r="X405" i="1"/>
  <c r="W405" i="1"/>
  <c r="X97" i="1"/>
  <c r="W97" i="1"/>
  <c r="X392" i="1"/>
  <c r="W392" i="1"/>
  <c r="X67" i="1"/>
  <c r="W67" i="1"/>
  <c r="X105" i="1"/>
  <c r="W105" i="1"/>
  <c r="X275" i="1"/>
  <c r="W275" i="1"/>
  <c r="X126" i="1"/>
  <c r="W126" i="1"/>
  <c r="X337" i="1"/>
  <c r="W337" i="1"/>
  <c r="X272" i="1"/>
  <c r="W272" i="1"/>
  <c r="X295" i="1"/>
  <c r="W295" i="1"/>
  <c r="X362" i="1"/>
  <c r="W362" i="1"/>
  <c r="X438" i="1"/>
  <c r="W438" i="1"/>
  <c r="X215" i="1"/>
  <c r="W215" i="1"/>
  <c r="X151" i="1"/>
  <c r="W151" i="1"/>
  <c r="X411" i="1"/>
  <c r="W411" i="1"/>
  <c r="X226" i="1"/>
  <c r="W226" i="1"/>
  <c r="X39" i="1"/>
  <c r="W39" i="1"/>
  <c r="X459" i="1"/>
  <c r="W459" i="1"/>
  <c r="X186" i="1"/>
  <c r="W186" i="1"/>
  <c r="X9" i="1"/>
  <c r="W9" i="1"/>
  <c r="X224" i="1"/>
  <c r="W224" i="1"/>
  <c r="X267" i="1"/>
  <c r="W267" i="1"/>
  <c r="X216" i="1"/>
  <c r="W216" i="1"/>
  <c r="X529" i="1"/>
  <c r="W529" i="1"/>
  <c r="X4" i="1"/>
  <c r="W4" i="1"/>
  <c r="X255" i="1"/>
  <c r="W255" i="1"/>
  <c r="X527" i="1"/>
  <c r="W527" i="1"/>
  <c r="X415" i="1"/>
  <c r="W415" i="1"/>
  <c r="X57" i="1"/>
  <c r="W57" i="1"/>
  <c r="X331" i="1"/>
  <c r="W331" i="1"/>
  <c r="X270" i="1"/>
  <c r="W270" i="1"/>
  <c r="X428" i="1"/>
  <c r="W428" i="1"/>
  <c r="X131" i="1"/>
  <c r="W131" i="1"/>
  <c r="X204" i="1"/>
  <c r="W204" i="1"/>
  <c r="X152" i="1"/>
  <c r="W152" i="1"/>
  <c r="X238" i="1"/>
  <c r="W238" i="1"/>
  <c r="X212" i="1"/>
  <c r="W212" i="1"/>
  <c r="X96" i="1"/>
  <c r="W96" i="1"/>
  <c r="X120" i="1"/>
  <c r="W120" i="1"/>
  <c r="X107" i="1"/>
  <c r="W107" i="1"/>
  <c r="X229" i="1"/>
  <c r="W229" i="1"/>
  <c r="X108" i="1"/>
  <c r="W108" i="1"/>
  <c r="X230" i="1"/>
  <c r="W230" i="1"/>
  <c r="X139" i="1"/>
  <c r="W139" i="1"/>
  <c r="X333" i="1"/>
  <c r="W333" i="1"/>
  <c r="X297" i="1"/>
  <c r="W297" i="1"/>
  <c r="X425" i="1"/>
  <c r="W425" i="1"/>
  <c r="X372" i="1"/>
  <c r="W372" i="1"/>
  <c r="X504" i="1"/>
  <c r="W504" i="1"/>
  <c r="X87" i="1"/>
  <c r="W87" i="1"/>
  <c r="X193" i="1"/>
  <c r="W193" i="1"/>
  <c r="X413" i="1"/>
  <c r="W413" i="1"/>
  <c r="X246" i="1"/>
  <c r="W246" i="1"/>
  <c r="X30" i="1"/>
  <c r="W30" i="1"/>
  <c r="X268" i="1"/>
  <c r="W268" i="1"/>
  <c r="X464" i="1"/>
  <c r="W464" i="1"/>
  <c r="X217" i="1"/>
  <c r="W217" i="1"/>
  <c r="X341" i="1"/>
  <c r="W341" i="1"/>
  <c r="X222" i="1"/>
  <c r="W222" i="1"/>
  <c r="X375" i="1"/>
  <c r="W375" i="1"/>
  <c r="X374" i="1"/>
  <c r="W374" i="1"/>
  <c r="X356" i="1"/>
  <c r="W356" i="1"/>
  <c r="X399" i="1"/>
  <c r="W399" i="1"/>
  <c r="X49" i="1"/>
  <c r="W49" i="1"/>
  <c r="X85" i="1"/>
  <c r="W85" i="1"/>
  <c r="X335" i="1"/>
  <c r="W335" i="1"/>
  <c r="X234" i="1"/>
  <c r="W234" i="1"/>
  <c r="X208" i="1"/>
  <c r="W208" i="1"/>
  <c r="X236" i="1"/>
  <c r="W236" i="1"/>
  <c r="X37" i="1"/>
  <c r="W37" i="1"/>
  <c r="X46" i="1"/>
  <c r="W46" i="1"/>
  <c r="X400" i="1"/>
  <c r="W400" i="1"/>
  <c r="X145" i="1"/>
  <c r="W145" i="1"/>
  <c r="X50" i="1"/>
  <c r="W50" i="1"/>
  <c r="X168" i="1"/>
  <c r="W168" i="1"/>
  <c r="X137" i="1"/>
  <c r="W137" i="1"/>
  <c r="X183" i="1"/>
  <c r="W183" i="1"/>
  <c r="X104" i="1"/>
  <c r="W104" i="1"/>
  <c r="X182" i="1"/>
  <c r="W182" i="1"/>
  <c r="X106" i="1"/>
  <c r="W106" i="1"/>
  <c r="X73" i="1"/>
  <c r="W73" i="1"/>
  <c r="X378" i="1"/>
  <c r="W378" i="1"/>
  <c r="X530" i="1"/>
  <c r="W530" i="1"/>
  <c r="X284" i="1"/>
  <c r="W284" i="1"/>
  <c r="X303" i="1"/>
  <c r="W303" i="1"/>
  <c r="X100" i="1"/>
  <c r="W100" i="1"/>
  <c r="X276" i="1"/>
  <c r="W276" i="1"/>
  <c r="X52" i="1"/>
  <c r="W52" i="1"/>
  <c r="X185" i="1"/>
  <c r="W185" i="1"/>
  <c r="X43" i="1"/>
  <c r="W43" i="1"/>
  <c r="X396" i="1"/>
  <c r="W396" i="1"/>
  <c r="X344" i="1"/>
  <c r="W344" i="1"/>
  <c r="X311" i="1"/>
  <c r="W311" i="1"/>
  <c r="X308" i="1"/>
  <c r="W308" i="1"/>
  <c r="X528" i="1"/>
  <c r="W528" i="1"/>
  <c r="X179" i="1"/>
  <c r="W179" i="1"/>
  <c r="X376" i="1"/>
  <c r="W376" i="1"/>
  <c r="X154" i="1"/>
  <c r="W154" i="1"/>
  <c r="X253" i="1"/>
  <c r="W253" i="1"/>
  <c r="X505" i="1"/>
  <c r="W505" i="1"/>
  <c r="X239" i="1"/>
  <c r="W239" i="1"/>
  <c r="X188" i="1"/>
  <c r="W188" i="1"/>
  <c r="X373" i="1"/>
  <c r="W373" i="1"/>
  <c r="X289" i="1"/>
  <c r="W289" i="1"/>
  <c r="X134" i="1"/>
  <c r="W134" i="1"/>
  <c r="X354" i="1"/>
  <c r="W354" i="1"/>
  <c r="X300" i="1"/>
  <c r="W300" i="1"/>
  <c r="X157" i="1"/>
  <c r="W157" i="1"/>
  <c r="X135" i="1"/>
  <c r="W135" i="1"/>
  <c r="X541" i="1"/>
  <c r="W541" i="1"/>
  <c r="X75" i="1"/>
  <c r="W75" i="1"/>
  <c r="X92" i="1"/>
  <c r="W92" i="1"/>
  <c r="X242" i="1"/>
  <c r="W242" i="1"/>
  <c r="X72" i="1"/>
  <c r="W72" i="1"/>
  <c r="X535" i="1"/>
  <c r="W535" i="1"/>
  <c r="X175" i="1"/>
  <c r="W175" i="1"/>
  <c r="X165" i="1"/>
  <c r="W165" i="1"/>
  <c r="X423" i="1"/>
  <c r="W423" i="1"/>
  <c r="X408" i="1"/>
  <c r="W408" i="1"/>
  <c r="X520" i="1"/>
  <c r="W520" i="1"/>
  <c r="X153" i="1"/>
  <c r="W153" i="1"/>
  <c r="X390" i="1"/>
  <c r="W390" i="1"/>
  <c r="X523" i="1"/>
  <c r="W523" i="1"/>
  <c r="X506" i="1"/>
  <c r="W506" i="1"/>
  <c r="X124" i="1"/>
  <c r="W124" i="1"/>
  <c r="X27" i="1"/>
  <c r="W27" i="1"/>
  <c r="X394" i="1"/>
  <c r="W394" i="1"/>
  <c r="X348" i="1"/>
  <c r="W348" i="1"/>
  <c r="X142" i="1"/>
  <c r="W142" i="1"/>
  <c r="X207" i="1"/>
  <c r="W207" i="1"/>
  <c r="X305" i="1"/>
  <c r="W305" i="1"/>
  <c r="X402" i="1"/>
  <c r="W402" i="1"/>
  <c r="X223" i="1"/>
  <c r="W223" i="1"/>
  <c r="X220" i="1"/>
  <c r="W220" i="1"/>
  <c r="X214" i="1"/>
  <c r="W214" i="1"/>
  <c r="X406" i="1"/>
  <c r="W406" i="1"/>
  <c r="X61" i="1"/>
  <c r="W61" i="1"/>
  <c r="X426" i="1"/>
  <c r="W426" i="1"/>
  <c r="X231" i="1"/>
  <c r="W231" i="1"/>
  <c r="X169" i="1"/>
  <c r="W169" i="1"/>
  <c r="X435" i="1"/>
  <c r="W435" i="1"/>
  <c r="X240" i="1"/>
  <c r="W240" i="1"/>
  <c r="X367" i="1"/>
  <c r="W367" i="1"/>
  <c r="X365" i="1"/>
  <c r="W365" i="1"/>
  <c r="X221" i="1"/>
  <c r="W221" i="1"/>
  <c r="X53" i="1"/>
  <c r="W53" i="1"/>
  <c r="X298" i="1"/>
  <c r="W298" i="1"/>
  <c r="X148" i="1"/>
  <c r="W148" i="1"/>
  <c r="X393" i="1"/>
  <c r="W393" i="1"/>
  <c r="X65" i="1"/>
  <c r="W65" i="1"/>
  <c r="X357" i="1"/>
  <c r="W357" i="1"/>
  <c r="X177" i="1"/>
  <c r="W177" i="1"/>
  <c r="X366" i="1"/>
  <c r="W366" i="1"/>
  <c r="X128" i="1"/>
  <c r="W128" i="1"/>
  <c r="X200" i="1"/>
  <c r="W200" i="1"/>
  <c r="X122" i="1"/>
  <c r="W122" i="1"/>
  <c r="X149" i="1"/>
  <c r="W149" i="1"/>
  <c r="X439" i="1"/>
  <c r="W439" i="1"/>
  <c r="X540" i="1"/>
  <c r="W540" i="1"/>
  <c r="X136" i="1"/>
  <c r="W136" i="1"/>
  <c r="X266" i="1"/>
  <c r="W266" i="1"/>
  <c r="X460" i="1"/>
  <c r="X353" i="1"/>
  <c r="X323" i="1"/>
  <c r="X496" i="1"/>
  <c r="X316" i="1"/>
  <c r="X315" i="1"/>
  <c r="X462" i="1"/>
  <c r="X469" i="1"/>
  <c r="X490" i="1"/>
  <c r="X442" i="1"/>
  <c r="X470" i="1"/>
  <c r="X351" i="1"/>
  <c r="X510" i="1"/>
  <c r="X483" i="1"/>
  <c r="X499" i="1"/>
  <c r="X441" i="1"/>
  <c r="X476" i="1"/>
  <c r="X3" i="1"/>
  <c r="X322" i="1"/>
  <c r="X482" i="1"/>
  <c r="X446" i="1"/>
  <c r="X489" i="1"/>
  <c r="X449" i="1"/>
  <c r="X447" i="1"/>
  <c r="X320" i="1"/>
  <c r="X474" i="1"/>
  <c r="X511" i="1"/>
  <c r="X512" i="1"/>
  <c r="X479" i="1"/>
  <c r="W440" i="1"/>
  <c r="W492" i="1"/>
  <c r="W452" i="1"/>
  <c r="W486" i="1"/>
  <c r="W444" i="1"/>
  <c r="W292" i="1"/>
  <c r="W306" i="1"/>
  <c r="W419" i="1"/>
  <c r="W494" i="1"/>
  <c r="W416" i="1"/>
  <c r="W115" i="1"/>
  <c r="W454" i="1"/>
  <c r="W350" i="1"/>
  <c r="W455" i="1"/>
  <c r="W502" i="1"/>
  <c r="W7" i="1"/>
  <c r="W478" i="1"/>
  <c r="W517" i="1"/>
  <c r="W508" i="1"/>
  <c r="W302" i="1"/>
  <c r="W472" i="1"/>
  <c r="W317" i="1"/>
  <c r="W515" i="1"/>
  <c r="W314" i="1"/>
  <c r="W466" i="1"/>
  <c r="W467" i="1"/>
  <c r="W12" i="1"/>
  <c r="W291" i="1"/>
  <c r="W514" i="1"/>
  <c r="W458" i="1"/>
  <c r="W443" i="1"/>
  <c r="W487" i="1"/>
  <c r="W501" i="1"/>
  <c r="W312" i="1"/>
  <c r="W422" i="1"/>
  <c r="W495" i="1"/>
  <c r="W491" i="1"/>
  <c r="W500" i="1"/>
  <c r="W103" i="1"/>
  <c r="W463" i="1"/>
  <c r="W509" i="1"/>
  <c r="W497" i="1"/>
  <c r="W485" i="1"/>
  <c r="W5" i="1"/>
  <c r="W498" i="1"/>
  <c r="W513" i="1"/>
  <c r="W516" i="1"/>
  <c r="W453" i="1"/>
  <c r="W481" i="1"/>
  <c r="W518" i="1"/>
  <c r="W352" i="1"/>
  <c r="W349" i="1"/>
  <c r="W475" i="1"/>
  <c r="W310" i="1"/>
  <c r="W457" i="1"/>
  <c r="W461" i="1"/>
  <c r="W465" i="1"/>
  <c r="W401" i="1"/>
  <c r="W192" i="1"/>
  <c r="W191" i="1"/>
  <c r="W417" i="1"/>
  <c r="W456" i="1"/>
  <c r="W468" i="1"/>
  <c r="W480" i="1"/>
  <c r="W45" i="1"/>
  <c r="Y320" i="1" l="1"/>
  <c r="Z320" i="1"/>
  <c r="Z65" i="1"/>
  <c r="Y65" i="1"/>
  <c r="Y135" i="1"/>
  <c r="Z135" i="1"/>
  <c r="Z449" i="1"/>
  <c r="Y449" i="1"/>
  <c r="Y470" i="1"/>
  <c r="Z470" i="1"/>
  <c r="Z200" i="1"/>
  <c r="Y200" i="1"/>
  <c r="Y367" i="1"/>
  <c r="Z367" i="1"/>
  <c r="Y305" i="1"/>
  <c r="Z305" i="1"/>
  <c r="Y408" i="1"/>
  <c r="Z408" i="1"/>
  <c r="Z157" i="1"/>
  <c r="Y157" i="1"/>
  <c r="Y179" i="1"/>
  <c r="Z179" i="1"/>
  <c r="Z284" i="1"/>
  <c r="Y284" i="1"/>
  <c r="Y234" i="1"/>
  <c r="Z234" i="1"/>
  <c r="Z489" i="1"/>
  <c r="Y489" i="1"/>
  <c r="Y442" i="1"/>
  <c r="Z442" i="1"/>
  <c r="Y490" i="1"/>
  <c r="Z490" i="1"/>
  <c r="Y207" i="1"/>
  <c r="Z207" i="1"/>
  <c r="Y423" i="1"/>
  <c r="Z423" i="1"/>
  <c r="Y528" i="1"/>
  <c r="Z528" i="1"/>
  <c r="Y530" i="1"/>
  <c r="Z530" i="1"/>
  <c r="Y400" i="1"/>
  <c r="Z400" i="1"/>
  <c r="Y375" i="1"/>
  <c r="Z375" i="1"/>
  <c r="Y372" i="1"/>
  <c r="Z372" i="1"/>
  <c r="Z238" i="1"/>
  <c r="Y238" i="1"/>
  <c r="Y529" i="1"/>
  <c r="Z529" i="1"/>
  <c r="Y438" i="1"/>
  <c r="Z438" i="1"/>
  <c r="Y98" i="1"/>
  <c r="Z98" i="1"/>
  <c r="Y371" i="1"/>
  <c r="Z371" i="1"/>
  <c r="Y386" i="1"/>
  <c r="Z386" i="1"/>
  <c r="Y38" i="1"/>
  <c r="Z38" i="1"/>
  <c r="Y388" i="1"/>
  <c r="Z388" i="1"/>
  <c r="Y70" i="1"/>
  <c r="Z70" i="1"/>
  <c r="Y404" i="1"/>
  <c r="Z404" i="1"/>
  <c r="Y473" i="1"/>
  <c r="Z473" i="1"/>
  <c r="Y436" i="1"/>
  <c r="Z436" i="1"/>
  <c r="Y101" i="1"/>
  <c r="Z101" i="1"/>
  <c r="Y279" i="1"/>
  <c r="Z279" i="1"/>
  <c r="Y484" i="1"/>
  <c r="Z484" i="1"/>
  <c r="Z144" i="1"/>
  <c r="Y144" i="1"/>
  <c r="Y307" i="1"/>
  <c r="Z307" i="1"/>
  <c r="Y283" i="1"/>
  <c r="Z283" i="1"/>
  <c r="Y233" i="1"/>
  <c r="Z233" i="1"/>
  <c r="Y407" i="1"/>
  <c r="Z407" i="1"/>
  <c r="Z434" i="1"/>
  <c r="Y434" i="1"/>
  <c r="Y80" i="1"/>
  <c r="Z80" i="1"/>
  <c r="Y526" i="1"/>
  <c r="Z526" i="1"/>
  <c r="Y99" i="1"/>
  <c r="Z99" i="1"/>
  <c r="Z264" i="1"/>
  <c r="Y264" i="1"/>
  <c r="Y382" i="1"/>
  <c r="Z382" i="1"/>
  <c r="Y235" i="1"/>
  <c r="Z235" i="1"/>
  <c r="Z525" i="1"/>
  <c r="Y525" i="1"/>
  <c r="Y95" i="1"/>
  <c r="Z95" i="1"/>
  <c r="Z274" i="1"/>
  <c r="Y274" i="1"/>
  <c r="Y247" i="1"/>
  <c r="Z247" i="1"/>
  <c r="Z116" i="1"/>
  <c r="Y116" i="1"/>
  <c r="Y326" i="1"/>
  <c r="Z326" i="1"/>
  <c r="Z31" i="1"/>
  <c r="Y31" i="1"/>
  <c r="Z109" i="1"/>
  <c r="Y109" i="1"/>
  <c r="Z181" i="1"/>
  <c r="Y181" i="1"/>
  <c r="Y278" i="1"/>
  <c r="Z278" i="1"/>
  <c r="Y347" i="1"/>
  <c r="Z347" i="1"/>
  <c r="Y403" i="1"/>
  <c r="Z403" i="1"/>
  <c r="Y713" i="1"/>
  <c r="Z713" i="1"/>
  <c r="Y211" i="1"/>
  <c r="Z211" i="1"/>
  <c r="Y162" i="1"/>
  <c r="Z162" i="1"/>
  <c r="Y123" i="1"/>
  <c r="Z123" i="1"/>
  <c r="Y245" i="1"/>
  <c r="Z245" i="1"/>
  <c r="Z133" i="1"/>
  <c r="Y133" i="1"/>
  <c r="Z128" i="1"/>
  <c r="Y128" i="1"/>
  <c r="Y242" i="1"/>
  <c r="Z242" i="1"/>
  <c r="Y185" i="1"/>
  <c r="Z185" i="1"/>
  <c r="Z104" i="1"/>
  <c r="Y104" i="1"/>
  <c r="Y335" i="1"/>
  <c r="Z335" i="1"/>
  <c r="Y30" i="1"/>
  <c r="Z30" i="1"/>
  <c r="Z108" i="1"/>
  <c r="Y108" i="1"/>
  <c r="Y331" i="1"/>
  <c r="Z331" i="1"/>
  <c r="Y459" i="1"/>
  <c r="Z459" i="1"/>
  <c r="Y275" i="1"/>
  <c r="Z275" i="1"/>
  <c r="Y94" i="1"/>
  <c r="Z94" i="1"/>
  <c r="Y482" i="1"/>
  <c r="Z482" i="1"/>
  <c r="Y469" i="1"/>
  <c r="Z469" i="1"/>
  <c r="Z240" i="1"/>
  <c r="Y240" i="1"/>
  <c r="Z462" i="1"/>
  <c r="Y462" i="1"/>
  <c r="Z435" i="1"/>
  <c r="Y435" i="1"/>
  <c r="Y142" i="1"/>
  <c r="Z142" i="1"/>
  <c r="Y165" i="1"/>
  <c r="Z165" i="1"/>
  <c r="Y354" i="1"/>
  <c r="Z354" i="1"/>
  <c r="Y308" i="1"/>
  <c r="Z308" i="1"/>
  <c r="Y378" i="1"/>
  <c r="Z378" i="1"/>
  <c r="Y46" i="1"/>
  <c r="Z46" i="1"/>
  <c r="Y222" i="1"/>
  <c r="Z222" i="1"/>
  <c r="Y425" i="1"/>
  <c r="Z425" i="1"/>
  <c r="Z229" i="1"/>
  <c r="Y229" i="1"/>
  <c r="Z57" i="1"/>
  <c r="Y57" i="1"/>
  <c r="Z216" i="1"/>
  <c r="Y216" i="1"/>
  <c r="Z39" i="1"/>
  <c r="Y39" i="1"/>
  <c r="Y362" i="1"/>
  <c r="Z362" i="1"/>
  <c r="Z105" i="1"/>
  <c r="Y105" i="1"/>
  <c r="Y237" i="1"/>
  <c r="Z237" i="1"/>
  <c r="Y287" i="1"/>
  <c r="Z287" i="1"/>
  <c r="Z273" i="1"/>
  <c r="Y273" i="1"/>
  <c r="Y113" i="1"/>
  <c r="Z113" i="1"/>
  <c r="Z129" i="1"/>
  <c r="Y129" i="1"/>
  <c r="Y257" i="1"/>
  <c r="Z257" i="1"/>
  <c r="Y190" i="1"/>
  <c r="Z190" i="1"/>
  <c r="Y397" i="1"/>
  <c r="Z397" i="1"/>
  <c r="Y163" i="1"/>
  <c r="Z163" i="1"/>
  <c r="Z249" i="1"/>
  <c r="Y249" i="1"/>
  <c r="Y539" i="1"/>
  <c r="Z539" i="1"/>
  <c r="Y118" i="1"/>
  <c r="Z118" i="1"/>
  <c r="Y437" i="1"/>
  <c r="Z437" i="1"/>
  <c r="Y336" i="1"/>
  <c r="Z336" i="1"/>
  <c r="Z252" i="1"/>
  <c r="Y252" i="1"/>
  <c r="Z63" i="1"/>
  <c r="Y63" i="1"/>
  <c r="Z69" i="1"/>
  <c r="Y69" i="1"/>
  <c r="Y187" i="1"/>
  <c r="Z187" i="1"/>
  <c r="Z140" i="1"/>
  <c r="Y140" i="1"/>
  <c r="Y261" i="1"/>
  <c r="Z261" i="1"/>
  <c r="Z296" i="1"/>
  <c r="Y296" i="1"/>
  <c r="Y110" i="1"/>
  <c r="Z110" i="1"/>
  <c r="Y293" i="1"/>
  <c r="Z293" i="1"/>
  <c r="Y111" i="1"/>
  <c r="Z111" i="1"/>
  <c r="Z88" i="1"/>
  <c r="Y88" i="1"/>
  <c r="Z184" i="1"/>
  <c r="Y184" i="1"/>
  <c r="Y363" i="1"/>
  <c r="Z363" i="1"/>
  <c r="Z301" i="1"/>
  <c r="Y301" i="1"/>
  <c r="Y269" i="1"/>
  <c r="Z269" i="1"/>
  <c r="Y359" i="1"/>
  <c r="Z359" i="1"/>
  <c r="Y381" i="1"/>
  <c r="Z381" i="1"/>
  <c r="Z244" i="1"/>
  <c r="Y244" i="1"/>
  <c r="Y170" i="1"/>
  <c r="Z170" i="1"/>
  <c r="Y213" i="1"/>
  <c r="Z213" i="1"/>
  <c r="Y195" i="1"/>
  <c r="Z195" i="1"/>
  <c r="Y138" i="1"/>
  <c r="Z138" i="1"/>
  <c r="Y431" i="1"/>
  <c r="Z431" i="1"/>
  <c r="Z304" i="1"/>
  <c r="Y304" i="1"/>
  <c r="Y28" i="1"/>
  <c r="Z28" i="1"/>
  <c r="Z288" i="1"/>
  <c r="Y288" i="1"/>
  <c r="Y309" i="1"/>
  <c r="Z309" i="1"/>
  <c r="Z10" i="1"/>
  <c r="Y10" i="1"/>
  <c r="Y299" i="1"/>
  <c r="Z299" i="1"/>
  <c r="Y446" i="1"/>
  <c r="Z446" i="1"/>
  <c r="Y406" i="1"/>
  <c r="Z406" i="1"/>
  <c r="Z300" i="1"/>
  <c r="Y300" i="1"/>
  <c r="Y366" i="1"/>
  <c r="Z366" i="1"/>
  <c r="Y214" i="1"/>
  <c r="Z214" i="1"/>
  <c r="Y523" i="1"/>
  <c r="Z523" i="1"/>
  <c r="Z92" i="1"/>
  <c r="Y92" i="1"/>
  <c r="Y505" i="1"/>
  <c r="Z505" i="1"/>
  <c r="Y52" i="1"/>
  <c r="Z52" i="1"/>
  <c r="Y183" i="1"/>
  <c r="Z183" i="1"/>
  <c r="Z85" i="1"/>
  <c r="Y85" i="1"/>
  <c r="Y246" i="1"/>
  <c r="Z246" i="1"/>
  <c r="Z152" i="1"/>
  <c r="Y152" i="1"/>
  <c r="Y3" i="1"/>
  <c r="Z3" i="1"/>
  <c r="Y315" i="1"/>
  <c r="Z315" i="1"/>
  <c r="Z136" i="1"/>
  <c r="Y136" i="1"/>
  <c r="Y506" i="1"/>
  <c r="Z506" i="1"/>
  <c r="Y322" i="1"/>
  <c r="Z322" i="1"/>
  <c r="Y540" i="1"/>
  <c r="Z540" i="1"/>
  <c r="Y476" i="1"/>
  <c r="Z476" i="1"/>
  <c r="Z439" i="1"/>
  <c r="Y439" i="1"/>
  <c r="Z53" i="1"/>
  <c r="Y53" i="1"/>
  <c r="Y348" i="1"/>
  <c r="Z348" i="1"/>
  <c r="Y175" i="1"/>
  <c r="Z175" i="1"/>
  <c r="Y134" i="1"/>
  <c r="Z134" i="1"/>
  <c r="Y311" i="1"/>
  <c r="Z311" i="1"/>
  <c r="Z73" i="1"/>
  <c r="Y73" i="1"/>
  <c r="Y137" i="1"/>
  <c r="Z137" i="1"/>
  <c r="Z37" i="1"/>
  <c r="Y37" i="1"/>
  <c r="Y341" i="1"/>
  <c r="Z341" i="1"/>
  <c r="Y413" i="1"/>
  <c r="Z413" i="1"/>
  <c r="Z297" i="1"/>
  <c r="Y297" i="1"/>
  <c r="Y107" i="1"/>
  <c r="Z107" i="1"/>
  <c r="Z204" i="1"/>
  <c r="Y204" i="1"/>
  <c r="Z415" i="1"/>
  <c r="Y415" i="1"/>
  <c r="Y267" i="1"/>
  <c r="Z267" i="1"/>
  <c r="Y226" i="1"/>
  <c r="Z226" i="1"/>
  <c r="Y295" i="1"/>
  <c r="Z295" i="1"/>
  <c r="Z67" i="1"/>
  <c r="Y67" i="1"/>
  <c r="Y258" i="1"/>
  <c r="Z258" i="1"/>
  <c r="Y294" i="1"/>
  <c r="Z294" i="1"/>
  <c r="Y387" i="1"/>
  <c r="Z387" i="1"/>
  <c r="Z256" i="1"/>
  <c r="Y256" i="1"/>
  <c r="Y150" i="1"/>
  <c r="Z150" i="1"/>
  <c r="Y36" i="1"/>
  <c r="Z36" i="1"/>
  <c r="Y369" i="1"/>
  <c r="Z369" i="1"/>
  <c r="Y259" i="1"/>
  <c r="Z259" i="1"/>
  <c r="Y42" i="1"/>
  <c r="Z42" i="1"/>
  <c r="Y409" i="1"/>
  <c r="Z409" i="1"/>
  <c r="Y503" i="1"/>
  <c r="Z503" i="1"/>
  <c r="Z248" i="1"/>
  <c r="Y248" i="1"/>
  <c r="Y66" i="1"/>
  <c r="Z66" i="1"/>
  <c r="Y282" i="1"/>
  <c r="Z282" i="1"/>
  <c r="Z260" i="1"/>
  <c r="Y260" i="1"/>
  <c r="Y155" i="1"/>
  <c r="Z155" i="1"/>
  <c r="Y219" i="1"/>
  <c r="Z219" i="1"/>
  <c r="Y198" i="1"/>
  <c r="Z198" i="1"/>
  <c r="Y32" i="1"/>
  <c r="Z32" i="1"/>
  <c r="Y166" i="1"/>
  <c r="Z166" i="1"/>
  <c r="Y521" i="1"/>
  <c r="Z521" i="1"/>
  <c r="Y493" i="1"/>
  <c r="Z493" i="1"/>
  <c r="Z232" i="1"/>
  <c r="Y232" i="1"/>
  <c r="Z156" i="1"/>
  <c r="Y156" i="1"/>
  <c r="Y197" i="1"/>
  <c r="Z197" i="1"/>
  <c r="Y327" i="1"/>
  <c r="Z327" i="1"/>
  <c r="Y130" i="1"/>
  <c r="Z130" i="1"/>
  <c r="Y241" i="1"/>
  <c r="Z241" i="1"/>
  <c r="Y171" i="1"/>
  <c r="Z171" i="1"/>
  <c r="Y91" i="1"/>
  <c r="Z91" i="1"/>
  <c r="Y430" i="1"/>
  <c r="Z430" i="1"/>
  <c r="Y412" i="1"/>
  <c r="Z412" i="1"/>
  <c r="Z332" i="1"/>
  <c r="Y332" i="1"/>
  <c r="Z201" i="1"/>
  <c r="Y201" i="1"/>
  <c r="Y360" i="1"/>
  <c r="Z360" i="1"/>
  <c r="Y271" i="1"/>
  <c r="Z271" i="1"/>
  <c r="Y54" i="1"/>
  <c r="Z54" i="1"/>
  <c r="Z225" i="1"/>
  <c r="Y225" i="1"/>
  <c r="Y355" i="1"/>
  <c r="Z355" i="1"/>
  <c r="Y254" i="1"/>
  <c r="Z254" i="1"/>
  <c r="Y380" i="1"/>
  <c r="Z380" i="1"/>
  <c r="Y93" i="1"/>
  <c r="Z93" i="1"/>
  <c r="Z209" i="1"/>
  <c r="Y209" i="1"/>
  <c r="Y243" i="1"/>
  <c r="Z243" i="1"/>
  <c r="Z148" i="1"/>
  <c r="Y148" i="1"/>
  <c r="Y239" i="1"/>
  <c r="Z239" i="1"/>
  <c r="Z298" i="1"/>
  <c r="Y298" i="1"/>
  <c r="Y479" i="1"/>
  <c r="Z479" i="1"/>
  <c r="Y316" i="1"/>
  <c r="Z316" i="1"/>
  <c r="Z177" i="1"/>
  <c r="Y177" i="1"/>
  <c r="Y169" i="1"/>
  <c r="Z169" i="1"/>
  <c r="Z220" i="1"/>
  <c r="Y220" i="1"/>
  <c r="Y390" i="1"/>
  <c r="Z390" i="1"/>
  <c r="Z75" i="1"/>
  <c r="Y75" i="1"/>
  <c r="Z253" i="1"/>
  <c r="Y253" i="1"/>
  <c r="Z276" i="1"/>
  <c r="Y276" i="1"/>
  <c r="Z49" i="1"/>
  <c r="Y49" i="1"/>
  <c r="Y512" i="1"/>
  <c r="Z512" i="1"/>
  <c r="Y441" i="1"/>
  <c r="Z441" i="1"/>
  <c r="Y496" i="1"/>
  <c r="Z496" i="1"/>
  <c r="Y511" i="1"/>
  <c r="Z511" i="1"/>
  <c r="Y323" i="1"/>
  <c r="Z323" i="1"/>
  <c r="Y221" i="1"/>
  <c r="Z221" i="1"/>
  <c r="Y394" i="1"/>
  <c r="Z394" i="1"/>
  <c r="Y535" i="1"/>
  <c r="Z535" i="1"/>
  <c r="Y289" i="1"/>
  <c r="Z289" i="1"/>
  <c r="Y344" i="1"/>
  <c r="Z344" i="1"/>
  <c r="Y106" i="1"/>
  <c r="Z106" i="1"/>
  <c r="Z236" i="1"/>
  <c r="Y236" i="1"/>
  <c r="Y399" i="1"/>
  <c r="Z399" i="1"/>
  <c r="Y217" i="1"/>
  <c r="Z217" i="1"/>
  <c r="Y193" i="1"/>
  <c r="Z193" i="1"/>
  <c r="Y333" i="1"/>
  <c r="Z333" i="1"/>
  <c r="Z120" i="1"/>
  <c r="Y120" i="1"/>
  <c r="Y131" i="1"/>
  <c r="Z131" i="1"/>
  <c r="Z224" i="1"/>
  <c r="Y224" i="1"/>
  <c r="Y411" i="1"/>
  <c r="Z411" i="1"/>
  <c r="Z272" i="1"/>
  <c r="Y272" i="1"/>
  <c r="Y392" i="1"/>
  <c r="Z392" i="1"/>
  <c r="Y194" i="1"/>
  <c r="Z194" i="1"/>
  <c r="Z77" i="1"/>
  <c r="Y77" i="1"/>
  <c r="Z196" i="1"/>
  <c r="Y196" i="1"/>
  <c r="Z325" i="1"/>
  <c r="Y325" i="1"/>
  <c r="Y125" i="1"/>
  <c r="Z125" i="1"/>
  <c r="Y389" i="1"/>
  <c r="Z389" i="1"/>
  <c r="Z8" i="1"/>
  <c r="Y8" i="1"/>
  <c r="Y370" i="1"/>
  <c r="Z370" i="1"/>
  <c r="Z324" i="1"/>
  <c r="Y324" i="1"/>
  <c r="Z71" i="1"/>
  <c r="Y71" i="1"/>
  <c r="Y531" i="1"/>
  <c r="Z531" i="1"/>
  <c r="Z250" i="1"/>
  <c r="Y250" i="1"/>
  <c r="Y377" i="1"/>
  <c r="Z377" i="1"/>
  <c r="Y159" i="1"/>
  <c r="Z159" i="1"/>
  <c r="Y432" i="1"/>
  <c r="Z432" i="1"/>
  <c r="Y262" i="1"/>
  <c r="Z262" i="1"/>
  <c r="Y68" i="1"/>
  <c r="Z68" i="1"/>
  <c r="Y44" i="1"/>
  <c r="Z44" i="1"/>
  <c r="Z281" i="1"/>
  <c r="Y281" i="1"/>
  <c r="Y383" i="1"/>
  <c r="Z383" i="1"/>
  <c r="Y522" i="1"/>
  <c r="Z522" i="1"/>
  <c r="Y210" i="1"/>
  <c r="Z210" i="1"/>
  <c r="Y319" i="1"/>
  <c r="Z319" i="1"/>
  <c r="Z338" i="1"/>
  <c r="Y338" i="1"/>
  <c r="Y90" i="1"/>
  <c r="Z90" i="1"/>
  <c r="Z29" i="1"/>
  <c r="Y29" i="1"/>
  <c r="Y206" i="1"/>
  <c r="Z206" i="1"/>
  <c r="Y286" i="1"/>
  <c r="Z286" i="1"/>
  <c r="Y121" i="1"/>
  <c r="Z121" i="1"/>
  <c r="Z55" i="1"/>
  <c r="Y55" i="1"/>
  <c r="Z228" i="1"/>
  <c r="Y228" i="1"/>
  <c r="Y147" i="1"/>
  <c r="Z147" i="1"/>
  <c r="Y429" i="1"/>
  <c r="Z429" i="1"/>
  <c r="Y173" i="1"/>
  <c r="Z173" i="1"/>
  <c r="Y48" i="1"/>
  <c r="Z48" i="1"/>
  <c r="Y427" i="1"/>
  <c r="Z427" i="1"/>
  <c r="Z277" i="1"/>
  <c r="Y277" i="1"/>
  <c r="Y203" i="1"/>
  <c r="Z203" i="1"/>
  <c r="Y202" i="1"/>
  <c r="Z202" i="1"/>
  <c r="Z280" i="1"/>
  <c r="Y280" i="1"/>
  <c r="Y40" i="1"/>
  <c r="Z40" i="1"/>
  <c r="Z83" i="1"/>
  <c r="Y83" i="1"/>
  <c r="Y158" i="1"/>
  <c r="Z158" i="1"/>
  <c r="Y499" i="1"/>
  <c r="Z499" i="1"/>
  <c r="Y149" i="1"/>
  <c r="Z149" i="1"/>
  <c r="Y357" i="1"/>
  <c r="Z357" i="1"/>
  <c r="Y231" i="1"/>
  <c r="Z231" i="1"/>
  <c r="Y223" i="1"/>
  <c r="Z223" i="1"/>
  <c r="Z153" i="1"/>
  <c r="Y153" i="1"/>
  <c r="Y541" i="1"/>
  <c r="Z541" i="1"/>
  <c r="Y154" i="1"/>
  <c r="Z154" i="1"/>
  <c r="Z100" i="1"/>
  <c r="Y100" i="1"/>
  <c r="Z168" i="1"/>
  <c r="Y168" i="1"/>
  <c r="Y527" i="1"/>
  <c r="Z527" i="1"/>
  <c r="Y474" i="1"/>
  <c r="Z474" i="1"/>
  <c r="Y483" i="1"/>
  <c r="Z483" i="1"/>
  <c r="Y353" i="1"/>
  <c r="Z353" i="1"/>
  <c r="Y510" i="1"/>
  <c r="Z510" i="1"/>
  <c r="Y365" i="1"/>
  <c r="Z365" i="1"/>
  <c r="Z27" i="1"/>
  <c r="Y27" i="1"/>
  <c r="Y373" i="1"/>
  <c r="Z373" i="1"/>
  <c r="Y396" i="1"/>
  <c r="Z396" i="1"/>
  <c r="Y182" i="1"/>
  <c r="Z182" i="1"/>
  <c r="Z208" i="1"/>
  <c r="Y208" i="1"/>
  <c r="Y356" i="1"/>
  <c r="Z356" i="1"/>
  <c r="Z87" i="1"/>
  <c r="Y87" i="1"/>
  <c r="Z96" i="1"/>
  <c r="Y96" i="1"/>
  <c r="Y255" i="1"/>
  <c r="Z255" i="1"/>
  <c r="Y151" i="1"/>
  <c r="Z151" i="1"/>
  <c r="Z337" i="1"/>
  <c r="Y337" i="1"/>
  <c r="Y97" i="1"/>
  <c r="Z97" i="1"/>
  <c r="Y58" i="1"/>
  <c r="Z58" i="1"/>
  <c r="Z410" i="1"/>
  <c r="Y410" i="1"/>
  <c r="Z164" i="1"/>
  <c r="Y164" i="1"/>
  <c r="Y507" i="1"/>
  <c r="Z507" i="1"/>
  <c r="Y533" i="1"/>
  <c r="Z533" i="1"/>
  <c r="Y285" i="1"/>
  <c r="Z285" i="1"/>
  <c r="Y536" i="1"/>
  <c r="Z536" i="1"/>
  <c r="Y339" i="1"/>
  <c r="Z339" i="1"/>
  <c r="Z180" i="1"/>
  <c r="Y180" i="1"/>
  <c r="Z59" i="1"/>
  <c r="Y59" i="1"/>
  <c r="Y384" i="1"/>
  <c r="Z384" i="1"/>
  <c r="Z81" i="1"/>
  <c r="Y81" i="1"/>
  <c r="Y361" i="1"/>
  <c r="Z361" i="1"/>
  <c r="Y385" i="1"/>
  <c r="Z385" i="1"/>
  <c r="Y345" i="1"/>
  <c r="Z345" i="1"/>
  <c r="Y395" i="1"/>
  <c r="Z395" i="1"/>
  <c r="Y433" i="1"/>
  <c r="Z433" i="1"/>
  <c r="Y391" i="1"/>
  <c r="Z391" i="1"/>
  <c r="Y340" i="1"/>
  <c r="Z340" i="1"/>
  <c r="Y538" i="1"/>
  <c r="Z538" i="1"/>
  <c r="Y117" i="1"/>
  <c r="Z117" i="1"/>
  <c r="Y86" i="1"/>
  <c r="Z86" i="1"/>
  <c r="Y199" i="1"/>
  <c r="Z199" i="1"/>
  <c r="Z537" i="1"/>
  <c r="Y537" i="1"/>
  <c r="Y532" i="1"/>
  <c r="Z532" i="1"/>
  <c r="Y114" i="1"/>
  <c r="Z114" i="1"/>
  <c r="Y76" i="1"/>
  <c r="Z76" i="1"/>
  <c r="Y328" i="1"/>
  <c r="Z328" i="1"/>
  <c r="Y263" i="1"/>
  <c r="Z263" i="1"/>
  <c r="Y330" i="1"/>
  <c r="Z330" i="1"/>
  <c r="Y265" i="1"/>
  <c r="Z265" i="1"/>
  <c r="Y141" i="1"/>
  <c r="Z141" i="1"/>
  <c r="Z33" i="1"/>
  <c r="Y33" i="1"/>
  <c r="Y143" i="1"/>
  <c r="Z143" i="1"/>
  <c r="Z318" i="1"/>
  <c r="Y318" i="1"/>
  <c r="Z51" i="1"/>
  <c r="Y51" i="1"/>
  <c r="Y64" i="1"/>
  <c r="Z64" i="1"/>
  <c r="Y421" i="1"/>
  <c r="Z421" i="1"/>
  <c r="Y60" i="1"/>
  <c r="Z60" i="1"/>
  <c r="Y334" i="1"/>
  <c r="Z334" i="1"/>
  <c r="Y227" i="1"/>
  <c r="Z227" i="1"/>
  <c r="Y74" i="1"/>
  <c r="Z74" i="1"/>
  <c r="Z398" i="1"/>
  <c r="Y398" i="1"/>
  <c r="Y122" i="1"/>
  <c r="Z122" i="1"/>
  <c r="Y402" i="1"/>
  <c r="Z402" i="1"/>
  <c r="Y520" i="1"/>
  <c r="Z520" i="1"/>
  <c r="Y376" i="1"/>
  <c r="Z376" i="1"/>
  <c r="Y303" i="1"/>
  <c r="Z303" i="1"/>
  <c r="Y50" i="1"/>
  <c r="Z50" i="1"/>
  <c r="Y464" i="1"/>
  <c r="Z464" i="1"/>
  <c r="Y139" i="1"/>
  <c r="Z139" i="1"/>
  <c r="Y428" i="1"/>
  <c r="Z428" i="1"/>
  <c r="Y9" i="1"/>
  <c r="Z9" i="1"/>
  <c r="Z112" i="1"/>
  <c r="Y112" i="1"/>
  <c r="Y447" i="1"/>
  <c r="Z447" i="1"/>
  <c r="Y351" i="1"/>
  <c r="Z351" i="1"/>
  <c r="Y460" i="1"/>
  <c r="Z460" i="1"/>
  <c r="Y426" i="1"/>
  <c r="Z426" i="1"/>
  <c r="Y72" i="1"/>
  <c r="Z72" i="1"/>
  <c r="Y266" i="1"/>
  <c r="Z266" i="1"/>
  <c r="Y393" i="1"/>
  <c r="Z393" i="1"/>
  <c r="Z61" i="1"/>
  <c r="Y61" i="1"/>
  <c r="Z124" i="1"/>
  <c r="Y124" i="1"/>
  <c r="Z188" i="1"/>
  <c r="Y188" i="1"/>
  <c r="Z43" i="1"/>
  <c r="Y43" i="1"/>
  <c r="Y145" i="1"/>
  <c r="Z145" i="1"/>
  <c r="Y374" i="1"/>
  <c r="Z374" i="1"/>
  <c r="Z268" i="1"/>
  <c r="Y268" i="1"/>
  <c r="Y504" i="1"/>
  <c r="Z504" i="1"/>
  <c r="Y230" i="1"/>
  <c r="Z230" i="1"/>
  <c r="Z212" i="1"/>
  <c r="Y212" i="1"/>
  <c r="Y270" i="1"/>
  <c r="Z270" i="1"/>
  <c r="Z4" i="1"/>
  <c r="Y4" i="1"/>
  <c r="Y186" i="1"/>
  <c r="Z186" i="1"/>
  <c r="Y215" i="1"/>
  <c r="Z215" i="1"/>
  <c r="Y126" i="1"/>
  <c r="Z126" i="1"/>
  <c r="Y405" i="1"/>
  <c r="Z405" i="1"/>
  <c r="Y84" i="1"/>
  <c r="Z84" i="1"/>
  <c r="Y414" i="1"/>
  <c r="Z414" i="1"/>
  <c r="Y167" i="1"/>
  <c r="Z167" i="1"/>
  <c r="Y102" i="1"/>
  <c r="Z102" i="1"/>
  <c r="Y364" i="1"/>
  <c r="Z364" i="1"/>
  <c r="Y329" i="1"/>
  <c r="Z329" i="1"/>
  <c r="Y313" i="1"/>
  <c r="Z313" i="1"/>
  <c r="Z35" i="1"/>
  <c r="Y35" i="1"/>
  <c r="Y161" i="1"/>
  <c r="Z161" i="1"/>
  <c r="Z160" i="1"/>
  <c r="Y160" i="1"/>
  <c r="Z368" i="1"/>
  <c r="Y368" i="1"/>
  <c r="Y11" i="1"/>
  <c r="Z11" i="1"/>
  <c r="Y342" i="1"/>
  <c r="Z342" i="1"/>
  <c r="Y251" i="1"/>
  <c r="Z251" i="1"/>
  <c r="Z41" i="1"/>
  <c r="Y41" i="1"/>
  <c r="Y321" i="1"/>
  <c r="Z321" i="1"/>
  <c r="Z176" i="1"/>
  <c r="Y176" i="1"/>
  <c r="Y524" i="1"/>
  <c r="Z524" i="1"/>
  <c r="Y127" i="1"/>
  <c r="Z127" i="1"/>
  <c r="Y34" i="1"/>
  <c r="Z34" i="1"/>
  <c r="Y346" i="1"/>
  <c r="Z346" i="1"/>
  <c r="Y178" i="1"/>
  <c r="Z178" i="1"/>
  <c r="Y424" i="1"/>
  <c r="Z424" i="1"/>
  <c r="Y119" i="1"/>
  <c r="Z119" i="1"/>
  <c r="Y477" i="1"/>
  <c r="Z477" i="1"/>
  <c r="Z205" i="1"/>
  <c r="Y205" i="1"/>
  <c r="Y82" i="1"/>
  <c r="Z82" i="1"/>
  <c r="Y379" i="1"/>
  <c r="Z379" i="1"/>
  <c r="Y218" i="1"/>
  <c r="Z218" i="1"/>
  <c r="Z47" i="1"/>
  <c r="Y47" i="1"/>
  <c r="Y62" i="1"/>
  <c r="Z62" i="1"/>
  <c r="Y89" i="1"/>
  <c r="Z89" i="1"/>
  <c r="Y534" i="1"/>
  <c r="Z534" i="1"/>
  <c r="Z79" i="1"/>
  <c r="Y79" i="1"/>
  <c r="Y56" i="1"/>
  <c r="Z56" i="1"/>
  <c r="Y290" i="1"/>
  <c r="Z290" i="1"/>
  <c r="Y174" i="1"/>
  <c r="Z174" i="1"/>
  <c r="Y146" i="1"/>
  <c r="Z146" i="1"/>
  <c r="Y189" i="1"/>
  <c r="Z189" i="1"/>
  <c r="Z172" i="1"/>
  <c r="Y172" i="1"/>
  <c r="Y343" i="1"/>
  <c r="Z343" i="1"/>
  <c r="Y78" i="1"/>
  <c r="Z78" i="1"/>
  <c r="X420" i="1"/>
  <c r="W420" i="1"/>
  <c r="X451" i="1"/>
  <c r="W451" i="1"/>
  <c r="X450" i="1"/>
  <c r="W450" i="1"/>
  <c r="X445" i="1"/>
  <c r="W445" i="1"/>
  <c r="X519" i="1"/>
  <c r="W519" i="1"/>
  <c r="X471" i="1"/>
  <c r="W471" i="1"/>
  <c r="X6" i="1"/>
  <c r="W6" i="1"/>
  <c r="X488" i="1"/>
  <c r="W488" i="1"/>
  <c r="X448" i="1"/>
  <c r="W448" i="1"/>
  <c r="X401" i="1"/>
  <c r="X500" i="1"/>
  <c r="X458" i="1"/>
  <c r="X302" i="1"/>
  <c r="X416" i="1"/>
  <c r="X465" i="1"/>
  <c r="X453" i="1"/>
  <c r="X514" i="1"/>
  <c r="X508" i="1"/>
  <c r="X494" i="1"/>
  <c r="X516" i="1"/>
  <c r="X291" i="1"/>
  <c r="X517" i="1"/>
  <c r="X419" i="1"/>
  <c r="X513" i="1"/>
  <c r="X491" i="1"/>
  <c r="X12" i="1"/>
  <c r="X478" i="1"/>
  <c r="X306" i="1"/>
  <c r="X461" i="1"/>
  <c r="X498" i="1"/>
  <c r="X495" i="1"/>
  <c r="X467" i="1"/>
  <c r="X7" i="1"/>
  <c r="X292" i="1"/>
  <c r="X457" i="1"/>
  <c r="X5" i="1"/>
  <c r="X422" i="1"/>
  <c r="X466" i="1"/>
  <c r="X444" i="1"/>
  <c r="X45" i="1"/>
  <c r="X310" i="1"/>
  <c r="X312" i="1"/>
  <c r="X314" i="1"/>
  <c r="X502" i="1"/>
  <c r="X486" i="1"/>
  <c r="X480" i="1"/>
  <c r="X475" i="1"/>
  <c r="X485" i="1"/>
  <c r="X501" i="1"/>
  <c r="X455" i="1"/>
  <c r="X452" i="1"/>
  <c r="X497" i="1"/>
  <c r="X350" i="1"/>
  <c r="X468" i="1"/>
  <c r="X191" i="1"/>
  <c r="X352" i="1"/>
  <c r="X509" i="1"/>
  <c r="X515" i="1"/>
  <c r="X456" i="1"/>
  <c r="X518" i="1"/>
  <c r="X463" i="1"/>
  <c r="X487" i="1"/>
  <c r="X317" i="1"/>
  <c r="X454" i="1"/>
  <c r="X492" i="1"/>
  <c r="X349" i="1"/>
  <c r="X417" i="1"/>
  <c r="X192" i="1"/>
  <c r="X481" i="1"/>
  <c r="X103" i="1"/>
  <c r="X443" i="1"/>
  <c r="X472" i="1"/>
  <c r="X115" i="1"/>
  <c r="X440" i="1"/>
  <c r="Y291" i="1" l="1"/>
  <c r="Z291" i="1"/>
  <c r="Y352" i="1"/>
  <c r="Z352" i="1"/>
  <c r="Y467" i="1"/>
  <c r="Z467" i="1"/>
  <c r="Z448" i="1"/>
  <c r="Y448" i="1"/>
  <c r="Y454" i="1"/>
  <c r="Z454" i="1"/>
  <c r="Y350" i="1"/>
  <c r="Z350" i="1"/>
  <c r="Z310" i="1"/>
  <c r="Y310" i="1"/>
  <c r="Z461" i="1"/>
  <c r="Y461" i="1"/>
  <c r="Y514" i="1"/>
  <c r="Z514" i="1"/>
  <c r="Y481" i="1"/>
  <c r="Z481" i="1"/>
  <c r="Y7" i="1"/>
  <c r="Z7" i="1"/>
  <c r="Z45" i="1"/>
  <c r="Y45" i="1"/>
  <c r="Z6" i="1"/>
  <c r="Y6" i="1"/>
  <c r="Y420" i="1"/>
  <c r="Z420" i="1"/>
  <c r="Y480" i="1"/>
  <c r="Z480" i="1"/>
  <c r="Z465" i="1"/>
  <c r="Y465" i="1"/>
  <c r="Z192" i="1"/>
  <c r="Y192" i="1"/>
  <c r="Y317" i="1"/>
  <c r="Z317" i="1"/>
  <c r="Y440" i="1"/>
  <c r="Z440" i="1"/>
  <c r="Z12" i="1"/>
  <c r="Y12" i="1"/>
  <c r="Z292" i="1"/>
  <c r="Y292" i="1"/>
  <c r="Y306" i="1"/>
  <c r="Z306" i="1"/>
  <c r="Y444" i="1"/>
  <c r="Z444" i="1"/>
  <c r="Y463" i="1"/>
  <c r="Z463" i="1"/>
  <c r="Y466" i="1"/>
  <c r="Z466" i="1"/>
  <c r="Y471" i="1"/>
  <c r="Z471" i="1"/>
  <c r="Y472" i="1"/>
  <c r="Z472" i="1"/>
  <c r="Y518" i="1"/>
  <c r="Z518" i="1"/>
  <c r="Y501" i="1"/>
  <c r="Z501" i="1"/>
  <c r="Y422" i="1"/>
  <c r="Z422" i="1"/>
  <c r="Y491" i="1"/>
  <c r="Z491" i="1"/>
  <c r="Y302" i="1"/>
  <c r="Z302" i="1"/>
  <c r="Y517" i="1"/>
  <c r="Z517" i="1"/>
  <c r="Z497" i="1"/>
  <c r="Y497" i="1"/>
  <c r="Y487" i="1"/>
  <c r="Z487" i="1"/>
  <c r="Y478" i="1"/>
  <c r="Z478" i="1"/>
  <c r="Y115" i="1"/>
  <c r="Z115" i="1"/>
  <c r="Y455" i="1"/>
  <c r="Z455" i="1"/>
  <c r="Y416" i="1"/>
  <c r="Z416" i="1"/>
  <c r="Y443" i="1"/>
  <c r="Z443" i="1"/>
  <c r="Y456" i="1"/>
  <c r="Z456" i="1"/>
  <c r="Y485" i="1"/>
  <c r="Z485" i="1"/>
  <c r="Y5" i="1"/>
  <c r="Z5" i="1"/>
  <c r="Y513" i="1"/>
  <c r="Z513" i="1"/>
  <c r="Y458" i="1"/>
  <c r="Z458" i="1"/>
  <c r="Y519" i="1"/>
  <c r="Z519" i="1"/>
  <c r="Y401" i="1"/>
  <c r="Z401" i="1"/>
  <c r="Z453" i="1"/>
  <c r="Y453" i="1"/>
  <c r="Z452" i="1"/>
  <c r="Y452" i="1"/>
  <c r="Y103" i="1"/>
  <c r="Z103" i="1"/>
  <c r="Y475" i="1"/>
  <c r="Z475" i="1"/>
  <c r="Z457" i="1"/>
  <c r="Y457" i="1"/>
  <c r="Y419" i="1"/>
  <c r="Z419" i="1"/>
  <c r="Y500" i="1"/>
  <c r="Z500" i="1"/>
  <c r="Z445" i="1"/>
  <c r="Y445" i="1"/>
  <c r="Y515" i="1"/>
  <c r="Z515" i="1"/>
  <c r="Y417" i="1"/>
  <c r="Z417" i="1"/>
  <c r="Y450" i="1"/>
  <c r="Z450" i="1"/>
  <c r="Y509" i="1"/>
  <c r="Z509" i="1"/>
  <c r="Y486" i="1"/>
  <c r="Z486" i="1"/>
  <c r="Y502" i="1"/>
  <c r="Z502" i="1"/>
  <c r="Y516" i="1"/>
  <c r="Z516" i="1"/>
  <c r="Y349" i="1"/>
  <c r="Z349" i="1"/>
  <c r="Y191" i="1"/>
  <c r="Z191" i="1"/>
  <c r="Y314" i="1"/>
  <c r="Z314" i="1"/>
  <c r="Y495" i="1"/>
  <c r="Z495" i="1"/>
  <c r="Y494" i="1"/>
  <c r="Z494" i="1"/>
  <c r="Y492" i="1"/>
  <c r="Z492" i="1"/>
  <c r="Y468" i="1"/>
  <c r="Z468" i="1"/>
  <c r="Z312" i="1"/>
  <c r="Y312" i="1"/>
  <c r="Y498" i="1"/>
  <c r="Z498" i="1"/>
  <c r="Y508" i="1"/>
  <c r="Z508" i="1"/>
  <c r="Y488" i="1"/>
  <c r="Z488" i="1"/>
  <c r="Y451" i="1"/>
  <c r="Z451" i="1"/>
  <c r="X132" i="1"/>
  <c r="W132" i="1"/>
  <c r="Z132" i="1" l="1"/>
  <c r="Y132" i="1"/>
  <c r="V1" i="17" l="1"/>
  <c r="AA1" i="1" l="1"/>
  <c r="AA595" i="1"/>
  <c r="S595" i="1"/>
  <c r="W595" i="1" l="1"/>
  <c r="X595" i="1"/>
  <c r="Y595" i="1" l="1"/>
  <c r="Y1" i="1" s="1"/>
  <c r="Z595" i="1"/>
  <c r="Z1" i="1" s="1"/>
  <c r="I2" i="4" l="1"/>
  <c r="I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4AD63E-E1F6-433D-B601-E1A066B817E0}" keepAlive="1" name="Запрос — шпак" description="Соединение с запросом &quot;шпак&quot; в книге." type="5" refreshedVersion="7" background="1" saveData="1">
    <dbPr connection="Provider=Microsoft.Mashup.OleDb.1;Data Source=$Workbook$;Location=шпак;Extended Properties=&quot;&quot;" command="SELECT * FROM [шпак]"/>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<sst xmlns="http://schemas.openxmlformats.org/spreadsheetml/2006/main" count="78346" uniqueCount="34065">
  <si>
    <t>Название</t>
  </si>
  <si>
    <t>ID</t>
  </si>
  <si>
    <t>Артикул поставщика</t>
  </si>
  <si>
    <t>1</t>
  </si>
  <si>
    <t>шпак</t>
  </si>
  <si>
    <t>KP35671XS</t>
  </si>
  <si>
    <t>Каталожные номера: ES172170K2, ES170238/ES170136</t>
  </si>
  <si>
    <t>LR15YCY</t>
  </si>
  <si>
    <t>SFC9012</t>
  </si>
  <si>
    <t>24-30667-01/0</t>
  </si>
  <si>
    <t>GS8210</t>
  </si>
  <si>
    <t>2222-6078</t>
  </si>
  <si>
    <t>BP53168</t>
  </si>
  <si>
    <t>SA138</t>
  </si>
  <si>
    <t>W00190B</t>
  </si>
  <si>
    <t>W03200C</t>
  </si>
  <si>
    <t>W03215C</t>
  </si>
  <si>
    <t>W05200G</t>
  </si>
  <si>
    <t>W18200G</t>
  </si>
  <si>
    <t>W03200E</t>
  </si>
  <si>
    <t>LWP0101</t>
  </si>
  <si>
    <t>LWP0108</t>
  </si>
  <si>
    <t>LWP01274</t>
  </si>
  <si>
    <t>LWP01124</t>
  </si>
  <si>
    <t>LWP0112</t>
  </si>
  <si>
    <t>LWP0127</t>
  </si>
  <si>
    <t>701.289</t>
  </si>
  <si>
    <t>ADC1712V</t>
  </si>
  <si>
    <t>MKR005</t>
  </si>
  <si>
    <t>K015631XS</t>
  </si>
  <si>
    <t>K055468XS</t>
  </si>
  <si>
    <t>K015539</t>
  </si>
  <si>
    <t>K015670XS</t>
  </si>
  <si>
    <t>K015521</t>
  </si>
  <si>
    <t>K015521XS</t>
  </si>
  <si>
    <t>09-1006001</t>
  </si>
  <si>
    <t>08-1006001</t>
  </si>
  <si>
    <t>10-1006001</t>
  </si>
  <si>
    <t>5521XS</t>
  </si>
  <si>
    <t>5468XS</t>
  </si>
  <si>
    <t>24.2120-0803.3</t>
  </si>
  <si>
    <t>SRC1902</t>
  </si>
  <si>
    <t>SRC1930</t>
  </si>
  <si>
    <t>SRC1970</t>
  </si>
  <si>
    <t>SRC1950</t>
  </si>
  <si>
    <t>SRC0830</t>
  </si>
  <si>
    <t>SRC0850</t>
  </si>
  <si>
    <t>SRC0870</t>
  </si>
  <si>
    <t>SRC0890</t>
  </si>
  <si>
    <t>SRC1030</t>
  </si>
  <si>
    <t>SRC1050</t>
  </si>
  <si>
    <t>SFC1070</t>
  </si>
  <si>
    <t>SRC1090</t>
  </si>
  <si>
    <t>SRC7030</t>
  </si>
  <si>
    <t>SRC7050</t>
  </si>
  <si>
    <t>SRC7070</t>
  </si>
  <si>
    <t>SRC1911</t>
  </si>
  <si>
    <t>SFC1901</t>
  </si>
  <si>
    <t>SRC0811</t>
  </si>
  <si>
    <t>SFC0801</t>
  </si>
  <si>
    <t>SRC1011</t>
  </si>
  <si>
    <t>SFC1001</t>
  </si>
  <si>
    <t>SRC7011</t>
  </si>
  <si>
    <t>SFC7011</t>
  </si>
  <si>
    <t>SRC9011</t>
  </si>
  <si>
    <t>SRC9001</t>
  </si>
  <si>
    <t>SRC1900</t>
  </si>
  <si>
    <t>SRC0810</t>
  </si>
  <si>
    <t>SRC0800</t>
  </si>
  <si>
    <t>SRC1010</t>
  </si>
  <si>
    <t>SRC1000</t>
  </si>
  <si>
    <t>SRC7010</t>
  </si>
  <si>
    <t>SRC7000</t>
  </si>
  <si>
    <t>SRC9010</t>
  </si>
  <si>
    <t>SRC9000</t>
  </si>
  <si>
    <t>ADB0281</t>
  </si>
  <si>
    <t>SP1199</t>
  </si>
  <si>
    <t>TAR96</t>
  </si>
  <si>
    <t>FDB96</t>
  </si>
  <si>
    <t>GDB140M</t>
  </si>
  <si>
    <t>ADB0173</t>
  </si>
  <si>
    <t>SP1165</t>
  </si>
  <si>
    <t>GDB469M</t>
  </si>
  <si>
    <t>TAR527</t>
  </si>
  <si>
    <t>FDB527</t>
  </si>
  <si>
    <t>SFC1902</t>
  </si>
  <si>
    <t>SFC1930</t>
  </si>
  <si>
    <t>SFC1950</t>
  </si>
  <si>
    <t>SFC1970</t>
  </si>
  <si>
    <t>SFC0830</t>
  </si>
  <si>
    <t>PN0223W</t>
  </si>
  <si>
    <t>SFC0850</t>
  </si>
  <si>
    <t>SFC0870</t>
  </si>
  <si>
    <t>ADB2794</t>
  </si>
  <si>
    <t>SFC0890</t>
  </si>
  <si>
    <t>SFC1030</t>
  </si>
  <si>
    <t>SFC1050</t>
  </si>
  <si>
    <t>SRC1070</t>
  </si>
  <si>
    <t>FDB195</t>
  </si>
  <si>
    <t>SFC7030</t>
  </si>
  <si>
    <t>SFC7050</t>
  </si>
  <si>
    <t>SFC7070</t>
  </si>
  <si>
    <t>ADB0192</t>
  </si>
  <si>
    <t>SFCLL12</t>
  </si>
  <si>
    <t>SFC1810</t>
  </si>
  <si>
    <t>SFC1800</t>
  </si>
  <si>
    <t>SFC1910</t>
  </si>
  <si>
    <t>SFC1900</t>
  </si>
  <si>
    <t>SFC0810</t>
  </si>
  <si>
    <t>SFC0800</t>
  </si>
  <si>
    <t>SFC1010</t>
  </si>
  <si>
    <t>SFC1000</t>
  </si>
  <si>
    <t>ADB0431</t>
  </si>
  <si>
    <t>ADB0984</t>
  </si>
  <si>
    <t>ABS1702</t>
  </si>
  <si>
    <t>ABS1701</t>
  </si>
  <si>
    <t>FSB240</t>
  </si>
  <si>
    <t>SFC7010</t>
  </si>
  <si>
    <t>SFC7000</t>
  </si>
  <si>
    <t>SFC9010</t>
  </si>
  <si>
    <t>SFC9000</t>
  </si>
  <si>
    <t>SFC1911</t>
  </si>
  <si>
    <t>SFC0811</t>
  </si>
  <si>
    <t>SFC1011</t>
  </si>
  <si>
    <t>SFC7001</t>
  </si>
  <si>
    <t>SFC9011</t>
  </si>
  <si>
    <t>SFC9001</t>
  </si>
  <si>
    <t>PFA1801</t>
  </si>
  <si>
    <t>PFA9701</t>
  </si>
  <si>
    <t>BWF150</t>
  </si>
  <si>
    <t>PFA9601</t>
  </si>
  <si>
    <t>PFA7001</t>
  </si>
  <si>
    <t>PRC9011</t>
  </si>
  <si>
    <t>PFA0800</t>
  </si>
  <si>
    <t>PFA1000</t>
  </si>
  <si>
    <t>SRC1032</t>
  </si>
  <si>
    <t>EX94105</t>
  </si>
  <si>
    <t>EX94255</t>
  </si>
  <si>
    <t>EX93005</t>
  </si>
  <si>
    <t>EX94615</t>
  </si>
  <si>
    <t>1119-ВП</t>
  </si>
  <si>
    <t>1125-ВП</t>
  </si>
  <si>
    <t>L15Y</t>
  </si>
  <si>
    <t>DR15YC-1</t>
  </si>
  <si>
    <t>N17</t>
  </si>
  <si>
    <t>DR15YS-9</t>
  </si>
  <si>
    <t>LR15YCY-1</t>
  </si>
  <si>
    <t>L15YCY</t>
  </si>
  <si>
    <t>DR15LDCY</t>
  </si>
  <si>
    <t>А17ДВР</t>
  </si>
  <si>
    <t>А17ДВ-10</t>
  </si>
  <si>
    <t>АУ17ДВРМ</t>
  </si>
  <si>
    <t>А17ДВРМ0,7</t>
  </si>
  <si>
    <t>А17ДВРМ1,0</t>
  </si>
  <si>
    <t>А14-В2</t>
  </si>
  <si>
    <t>А17ДВ</t>
  </si>
  <si>
    <t>LR15TC-1</t>
  </si>
  <si>
    <t>LR15YS-9</t>
  </si>
  <si>
    <t>LR15YC-1</t>
  </si>
  <si>
    <t>LOR15YC-1</t>
  </si>
  <si>
    <t>DR15TC-1</t>
  </si>
  <si>
    <t>L-120</t>
  </si>
  <si>
    <t>L-123</t>
  </si>
  <si>
    <t>L-124</t>
  </si>
  <si>
    <t>L-127</t>
  </si>
  <si>
    <t>L-125</t>
  </si>
  <si>
    <t>L-126</t>
  </si>
  <si>
    <t>6PK736</t>
  </si>
  <si>
    <t>6PK825</t>
  </si>
  <si>
    <t>6PK995</t>
  </si>
  <si>
    <t>5PK1113</t>
  </si>
  <si>
    <t>6PK1823XS</t>
  </si>
  <si>
    <t>5PK1750</t>
  </si>
  <si>
    <t>FA-022</t>
  </si>
  <si>
    <t>FO-013</t>
  </si>
  <si>
    <t>FO-014-M</t>
  </si>
  <si>
    <t>FO-018</t>
  </si>
  <si>
    <t>FS-016</t>
  </si>
  <si>
    <t>FS-015</t>
  </si>
  <si>
    <t>FS-053</t>
  </si>
  <si>
    <t>FS-017</t>
  </si>
  <si>
    <t>FS-054</t>
  </si>
  <si>
    <t>FS-016C</t>
  </si>
  <si>
    <t>FS-015C</t>
  </si>
  <si>
    <t>FS-031C</t>
  </si>
  <si>
    <t>FS-017C</t>
  </si>
  <si>
    <t>FF-008</t>
  </si>
  <si>
    <t>FF-002</t>
  </si>
  <si>
    <t>A308</t>
  </si>
  <si>
    <t>MKR007</t>
  </si>
  <si>
    <t>MKR004</t>
  </si>
  <si>
    <t>MKR002</t>
  </si>
  <si>
    <t>BFC0802</t>
  </si>
  <si>
    <t>BFC1002</t>
  </si>
  <si>
    <t>BRC0802</t>
  </si>
  <si>
    <t>KFC0810</t>
  </si>
  <si>
    <t>KFC1010</t>
  </si>
  <si>
    <t>KFC1810</t>
  </si>
  <si>
    <t>KFC7010</t>
  </si>
  <si>
    <t>CVJ2110-2</t>
  </si>
  <si>
    <t>CVJ2110-1</t>
  </si>
  <si>
    <t>CVJ1118-2A</t>
  </si>
  <si>
    <t>ABS1703</t>
  </si>
  <si>
    <t>CT1137K1</t>
  </si>
  <si>
    <t>SP1181</t>
  </si>
  <si>
    <t>LWP0190</t>
  </si>
  <si>
    <t>MR006</t>
  </si>
  <si>
    <t>12011493B</t>
  </si>
  <si>
    <t>12011293B</t>
  </si>
  <si>
    <t>19034615B</t>
  </si>
  <si>
    <t>12011450B</t>
  </si>
  <si>
    <t>12011445B</t>
  </si>
  <si>
    <t>19034619B</t>
  </si>
  <si>
    <t>C0303</t>
  </si>
  <si>
    <t>T42150</t>
  </si>
  <si>
    <t>T36413</t>
  </si>
  <si>
    <t>CR001</t>
  </si>
  <si>
    <t>CR002</t>
  </si>
  <si>
    <t>CR008</t>
  </si>
  <si>
    <t>4107K</t>
  </si>
  <si>
    <t>3107K</t>
  </si>
  <si>
    <t>3120K</t>
  </si>
  <si>
    <t>3A07K</t>
  </si>
  <si>
    <t>12019142B</t>
  </si>
  <si>
    <t>HF690109</t>
  </si>
  <si>
    <t>HF690108</t>
  </si>
  <si>
    <t>HF690105</t>
  </si>
  <si>
    <t>HF690104</t>
  </si>
  <si>
    <t>MK9626/M</t>
  </si>
  <si>
    <t>MWP009</t>
  </si>
  <si>
    <t>MWP006</t>
  </si>
  <si>
    <t>KP15631XS1</t>
  </si>
  <si>
    <t>KP15539</t>
  </si>
  <si>
    <t>KP15670XS</t>
  </si>
  <si>
    <t>SGL0800</t>
  </si>
  <si>
    <t>K016PK1823XS</t>
  </si>
  <si>
    <t>DR15YCY</t>
  </si>
  <si>
    <t>DR15YCY-1</t>
  </si>
  <si>
    <t>DR15YS</t>
  </si>
  <si>
    <t>DOR15YC-1</t>
  </si>
  <si>
    <t>L15YC</t>
  </si>
  <si>
    <t>DR15YIR-1</t>
  </si>
  <si>
    <t>ТУ17ДВРМ</t>
  </si>
  <si>
    <t>LPG5</t>
  </si>
  <si>
    <t>LPG6</t>
  </si>
  <si>
    <t>P41003</t>
  </si>
  <si>
    <t>MWP005</t>
  </si>
  <si>
    <t>MWP007</t>
  </si>
  <si>
    <t>A8450031577</t>
  </si>
  <si>
    <t>LWP01014</t>
  </si>
  <si>
    <t>SFC8050</t>
  </si>
  <si>
    <t>SRC8050</t>
  </si>
  <si>
    <t>SFC8112</t>
  </si>
  <si>
    <t>SRC8112</t>
  </si>
  <si>
    <t>6PK700</t>
  </si>
  <si>
    <t>2101-9108</t>
  </si>
  <si>
    <t>2107-9013</t>
  </si>
  <si>
    <t>2108-9110</t>
  </si>
  <si>
    <t>1101-ВП</t>
  </si>
  <si>
    <t>1102-ВП</t>
  </si>
  <si>
    <t>1130-ВП</t>
  </si>
  <si>
    <t>1124-ВП</t>
  </si>
  <si>
    <t>2102-9042</t>
  </si>
  <si>
    <t>2109-9010</t>
  </si>
  <si>
    <t>2217-6040</t>
  </si>
  <si>
    <t>6128-5068</t>
  </si>
  <si>
    <t>6129-5030</t>
  </si>
  <si>
    <t>1217-4044</t>
  </si>
  <si>
    <t>1216-4040</t>
  </si>
  <si>
    <t>2213-6040</t>
  </si>
  <si>
    <t>2221-6040</t>
  </si>
  <si>
    <t>1134-2820</t>
  </si>
  <si>
    <t>4109-3073</t>
  </si>
  <si>
    <t>2219-6050</t>
  </si>
  <si>
    <t>6117-5068</t>
  </si>
  <si>
    <t>6118-5030</t>
  </si>
  <si>
    <t>6124-5030</t>
  </si>
  <si>
    <t>1215-4040</t>
  </si>
  <si>
    <t>2113-9041</t>
  </si>
  <si>
    <t>2112-9040</t>
  </si>
  <si>
    <t>2103-9042</t>
  </si>
  <si>
    <t>2104-9010</t>
  </si>
  <si>
    <t>7017-4192</t>
  </si>
  <si>
    <t>2114-9042</t>
  </si>
  <si>
    <t>7068-7611</t>
  </si>
  <si>
    <t>7067-7610</t>
  </si>
  <si>
    <t>1131-2820</t>
  </si>
  <si>
    <t>1132-2820</t>
  </si>
  <si>
    <t>1133-2820</t>
  </si>
  <si>
    <t>6132-7012</t>
  </si>
  <si>
    <t>7012-4192</t>
  </si>
  <si>
    <t>7013-4192</t>
  </si>
  <si>
    <t>AWC1701</t>
  </si>
  <si>
    <t>MWB019</t>
  </si>
  <si>
    <t>MWB017</t>
  </si>
  <si>
    <t>M255.04</t>
  </si>
  <si>
    <t>MWB018</t>
  </si>
  <si>
    <t>MWB004</t>
  </si>
  <si>
    <t>MGB002</t>
  </si>
  <si>
    <t>MGB001</t>
  </si>
  <si>
    <t>FDB1617</t>
  </si>
  <si>
    <t>W22200J</t>
  </si>
  <si>
    <t>SRCXR12</t>
  </si>
  <si>
    <t>SFCXR12</t>
  </si>
  <si>
    <t>С747</t>
  </si>
  <si>
    <t>MR012</t>
  </si>
  <si>
    <t>MAK001</t>
  </si>
  <si>
    <t>MR002</t>
  </si>
  <si>
    <t>MR013</t>
  </si>
  <si>
    <t>MKR008</t>
  </si>
  <si>
    <t>MKR006</t>
  </si>
  <si>
    <t>C894</t>
  </si>
  <si>
    <t>SFC8012</t>
  </si>
  <si>
    <t>SRC8012</t>
  </si>
  <si>
    <t>FC179</t>
  </si>
  <si>
    <t>SD5803</t>
  </si>
  <si>
    <t>SA183</t>
  </si>
  <si>
    <t>EX93012</t>
  </si>
  <si>
    <t>16012080B</t>
  </si>
  <si>
    <t>11-1006001-NIVA</t>
  </si>
  <si>
    <t>24.0111-0115.1</t>
  </si>
  <si>
    <t>1402-4195</t>
  </si>
  <si>
    <t>1403-2652</t>
  </si>
  <si>
    <t>1404-2652</t>
  </si>
  <si>
    <t>1405-2652</t>
  </si>
  <si>
    <t>1502-2622</t>
  </si>
  <si>
    <t>1501-2816</t>
  </si>
  <si>
    <t>1503-2816</t>
  </si>
  <si>
    <t>1504-2622</t>
  </si>
  <si>
    <t>1317-5446</t>
  </si>
  <si>
    <t>13.0460-2965.2</t>
  </si>
  <si>
    <t>2238-6040</t>
  </si>
  <si>
    <t>1406-2723</t>
  </si>
  <si>
    <t>1506-2816</t>
  </si>
  <si>
    <t>1507-2622</t>
  </si>
  <si>
    <t>1505-2622</t>
  </si>
  <si>
    <t>1508-6728</t>
  </si>
  <si>
    <t>1509-6754</t>
  </si>
  <si>
    <t>1122-2840</t>
  </si>
  <si>
    <t>1407-6727</t>
  </si>
  <si>
    <t>1510-6824</t>
  </si>
  <si>
    <t>1123-2840</t>
  </si>
  <si>
    <t>1141-7499</t>
  </si>
  <si>
    <t>1208-4054</t>
  </si>
  <si>
    <t>6138-8412</t>
  </si>
  <si>
    <t>6139-6619</t>
  </si>
  <si>
    <t>6137-8419</t>
  </si>
  <si>
    <t>T134H</t>
  </si>
  <si>
    <t>T859H</t>
  </si>
  <si>
    <t>T684H</t>
  </si>
  <si>
    <t>T771H</t>
  </si>
  <si>
    <t>T419H</t>
  </si>
  <si>
    <t>T340H</t>
  </si>
  <si>
    <t>MKR011</t>
  </si>
  <si>
    <t>MKR001</t>
  </si>
  <si>
    <t>T774S</t>
  </si>
  <si>
    <t>T395S</t>
  </si>
  <si>
    <t>T355S</t>
  </si>
  <si>
    <t>SFR8113</t>
  </si>
  <si>
    <t>SFL8113</t>
  </si>
  <si>
    <t>SFR9413</t>
  </si>
  <si>
    <t>SFL9413</t>
  </si>
  <si>
    <t>SRA8113</t>
  </si>
  <si>
    <t>SRA9413</t>
  </si>
  <si>
    <t>SFC9089</t>
  </si>
  <si>
    <t>SRC9089</t>
  </si>
  <si>
    <t>12-25837-01</t>
  </si>
  <si>
    <t>12-26058-03</t>
  </si>
  <si>
    <t>80-51127-20</t>
  </si>
  <si>
    <t>SFC9050</t>
  </si>
  <si>
    <t>SFC9070</t>
  </si>
  <si>
    <t>Z00200D</t>
  </si>
  <si>
    <t>Z01190F</t>
  </si>
  <si>
    <t>Задние тормозные колодки (230мм) LARGUS ABS BEST/ADR</t>
  </si>
  <si>
    <t>ABS BEST/ADR</t>
  </si>
  <si>
    <t>компл</t>
  </si>
  <si>
    <t>Задние тормозные колодки (дисковые тормоза) КАЛИНА СПОРТ, VESTA SW CROSS ADR</t>
  </si>
  <si>
    <t>Задние тормозные колодки 2101, 2121 ABS BEST/ADR</t>
  </si>
  <si>
    <t>Задние тормозные колодки 2108 ABS BEST/ADR</t>
  </si>
  <si>
    <t>Задние тормозные колодки с АБС 1118, 2170 ABS BEST/ADR</t>
  </si>
  <si>
    <t>ADR210511</t>
  </si>
  <si>
    <t>Передние тормозные колодки LOGAN II ABS BEST/ADR</t>
  </si>
  <si>
    <t>ABS1704</t>
  </si>
  <si>
    <t>Задние тормозные колодки (230мм) LARGUS ALLIED NIPPON</t>
  </si>
  <si>
    <t>ALLIED NIPPON</t>
  </si>
  <si>
    <t>Задние тормозные колодки 2101, 2121 ALLIED NIPPON</t>
  </si>
  <si>
    <t>Задние тормозные колодки 2108 ALLIED NIPPON</t>
  </si>
  <si>
    <t>ABS1802</t>
  </si>
  <si>
    <t>Задние тормозные колодки GAZEL ALLIED NIPPON</t>
  </si>
  <si>
    <t>Задние тормозные колодки с АБС 1118, 2170 ALLIED NIPPON</t>
  </si>
  <si>
    <t>Передние тормозные колодки 2101 ALLIED NIPPON</t>
  </si>
  <si>
    <t>Передние тормозные колодки 2108 ALLIED NIPPON</t>
  </si>
  <si>
    <t>Передние тормозные колодки 2110 ALLIED NIPPON</t>
  </si>
  <si>
    <t>Передние тормозные колодки 2121, 2123 ALLIED NIPPON</t>
  </si>
  <si>
    <t>ADB0795</t>
  </si>
  <si>
    <t>Передние тормозные колодки VOLGA, GAZEL ALLIED NIPPON</t>
  </si>
  <si>
    <t>ADB0985</t>
  </si>
  <si>
    <t>Передние тормозные колодки X-RAY ALLIED NIPPON</t>
  </si>
  <si>
    <t>Тормозные диски 2112 (вент., R14) ALLIED NIPPON</t>
  </si>
  <si>
    <t>шт</t>
  </si>
  <si>
    <t>Тормозные диски 11186 (вент., R15) ALNAS</t>
  </si>
  <si>
    <t>ALNAS</t>
  </si>
  <si>
    <t>А11186-3501070-04</t>
  </si>
  <si>
    <t>А2108-3501070-02</t>
  </si>
  <si>
    <t>Тормозные диски 2108 (насечки, не вент., R13) ALNAS</t>
  </si>
  <si>
    <t>Тормозные диски 2108 (не вент., R13) ALNAS</t>
  </si>
  <si>
    <t>Тормозные диски 2110 (вент., R13) ALNAS</t>
  </si>
  <si>
    <t>А2110-3501070-03</t>
  </si>
  <si>
    <t>Тормозные диски 2110 (перфорация, вент., R13) ALNAS</t>
  </si>
  <si>
    <t>Тормозные диски 2112 (вент., R14) ALNAS</t>
  </si>
  <si>
    <t>PLAD001-S-0-D</t>
  </si>
  <si>
    <t>Клапан 2101 впускной (компл.: 4шт) AMP</t>
  </si>
  <si>
    <t>AMP</t>
  </si>
  <si>
    <t>PLAD002-A-0-D</t>
  </si>
  <si>
    <t>Клапан 2101 выпускной (компл.: 4шт) AMP</t>
  </si>
  <si>
    <t>PLAD005-S-0-D</t>
  </si>
  <si>
    <t>Клапан 21083 впускной (компл.: 4шт) AMP</t>
  </si>
  <si>
    <t>PLAD006-S-0-N</t>
  </si>
  <si>
    <t>Клапан 2110 впускной (4шт) AMP</t>
  </si>
  <si>
    <t>PLAD007-A-0-N</t>
  </si>
  <si>
    <t>Клапан 2110 выпускной (4шт) AMP</t>
  </si>
  <si>
    <t>PREN018-S-0-0</t>
  </si>
  <si>
    <t>Клапан LARGUS, LOGAN 16кл впускной (4шт) AMP</t>
  </si>
  <si>
    <t>PREN019-A-0-0</t>
  </si>
  <si>
    <t>Клапан LARGUS, LOGAN 16кл выпускной (4шт) AMP</t>
  </si>
  <si>
    <t>A402</t>
  </si>
  <si>
    <t>Щетки стеклоочистителя бескаркасные 350mm. PREMIUM (с адаптерами под любое крепление) ANVO</t>
  </si>
  <si>
    <t>ANVO</t>
  </si>
  <si>
    <t>A404</t>
  </si>
  <si>
    <t>Щетки стеклоочистителя бескаркасные 410mm. PREMIUM (с адаптерами под любое крепление) ANVO</t>
  </si>
  <si>
    <t>A406</t>
  </si>
  <si>
    <t>Щетки стеклоочистителя бескаркасные 450mm. PREMIUM (с адаптерами под любое крепление) ANVO</t>
  </si>
  <si>
    <t>A408</t>
  </si>
  <si>
    <t>Щетки стеклоочистителя бескаркасные 510mm. PREMIUM (с адаптерами под любое крепление) ANVO</t>
  </si>
  <si>
    <t>A411</t>
  </si>
  <si>
    <t>Щетки стеклоочистителя бескаркасные 610mm. PREMIUM (с адаптерами под любое крепление) ANVO</t>
  </si>
  <si>
    <t>A413</t>
  </si>
  <si>
    <t>Щетки стеклоочистителя бескаркасные 650mm. PREMIUM (с адаптерами под любое крепление) ANVO</t>
  </si>
  <si>
    <t>ASAM-SA</t>
  </si>
  <si>
    <t>Поводок стеклоочистителя переднего левый LARGUS ASAM-SA</t>
  </si>
  <si>
    <t>ASP MENSAN</t>
  </si>
  <si>
    <t>Тормозные диски 2108 (не вент., R13) ASP</t>
  </si>
  <si>
    <t>Тормозные диски 2112 (вент., R14) ASP</t>
  </si>
  <si>
    <t>260206S</t>
  </si>
  <si>
    <t>Тормозные диски 2112 (перфорация, вент., R14) ASP</t>
  </si>
  <si>
    <t>270222S</t>
  </si>
  <si>
    <t>Тормозные диски LARGUS, VESTA 16кл. (вент., перфорация+насечки, 259*20.6) ASP</t>
  </si>
  <si>
    <t>K260201</t>
  </si>
  <si>
    <t>Передние тормозные колодки 2108 ASP</t>
  </si>
  <si>
    <t>K270201</t>
  </si>
  <si>
    <t>Передние тормозные колодки LARGUS, VESTA 16кл. ASP</t>
  </si>
  <si>
    <t>BC260206</t>
  </si>
  <si>
    <t>Трос привода ручного тормоза (компл.: 2шт) 1118 ASP</t>
  </si>
  <si>
    <t>BC260201</t>
  </si>
  <si>
    <t>Трос привода ручного тормоза (компл.: 2шт) 2108 ASP</t>
  </si>
  <si>
    <t>CC260206</t>
  </si>
  <si>
    <t>Трос привода сцепления 1118 ASP</t>
  </si>
  <si>
    <t>CC260201</t>
  </si>
  <si>
    <t>Трос привода сцепления 2109 ASP</t>
  </si>
  <si>
    <t>CC260207</t>
  </si>
  <si>
    <t>Трос привода сцепления 2110 ASP</t>
  </si>
  <si>
    <t>CC260208</t>
  </si>
  <si>
    <t>Трос привода сцепления 2170 ASP</t>
  </si>
  <si>
    <t>CC260209</t>
  </si>
  <si>
    <t>Трос привода сцепления 21702 (троссиковая коробка) ASP</t>
  </si>
  <si>
    <t>CC260210</t>
  </si>
  <si>
    <t>Трос привода сцепления 21901 ASP</t>
  </si>
  <si>
    <t>AS10-2905403</t>
  </si>
  <si>
    <t>Стойки передняя левая масл. 2110 ASVIC</t>
  </si>
  <si>
    <t>ASVIC</t>
  </si>
  <si>
    <t>AS10-2905402</t>
  </si>
  <si>
    <t>Стойки передняя правая масл. 2110 ASVIC</t>
  </si>
  <si>
    <t>AT10318</t>
  </si>
  <si>
    <t>Амортизатор задний г./масл. LARGUS "SPECIAL-G ATECH</t>
  </si>
  <si>
    <t>ATECH</t>
  </si>
  <si>
    <t>AT10312</t>
  </si>
  <si>
    <t>Стойка передняя г./масл. LARGUS "SPECIAL-G" ATECH</t>
  </si>
  <si>
    <t>2101.BS</t>
  </si>
  <si>
    <t>Задние тормозные колодки 2101, 2121 ATF</t>
  </si>
  <si>
    <t>ATF</t>
  </si>
  <si>
    <t>2108.BS</t>
  </si>
  <si>
    <t>Задние тормозные колодки 2108 ATF</t>
  </si>
  <si>
    <t>34.2E39.94</t>
  </si>
  <si>
    <t>1118.BS</t>
  </si>
  <si>
    <t>Задние тормозные колодки с АБС 1118, 2170 ATF</t>
  </si>
  <si>
    <t>A11.1E39.90</t>
  </si>
  <si>
    <t>Передние тормозные колодки 1111 ATF</t>
  </si>
  <si>
    <t>14.1E39.0</t>
  </si>
  <si>
    <t>Передние тормозные колодки 2101 ATF</t>
  </si>
  <si>
    <t>14.1E39.46</t>
  </si>
  <si>
    <t>Передние тормозные колодки 2108 ATF</t>
  </si>
  <si>
    <t>14.2E39.46</t>
  </si>
  <si>
    <t>Передние тормозные колодки 2110 ATF</t>
  </si>
  <si>
    <t>26.1E39.5</t>
  </si>
  <si>
    <t>Передние тормозные колодки 2121, 2123 ATF</t>
  </si>
  <si>
    <t>35.2E39.48</t>
  </si>
  <si>
    <t>Передние тормозные колодки HYUNDAI SOLARIS (RB)(2010-)/KIA RIO (UB)(2011-) ATF</t>
  </si>
  <si>
    <t>14.2E39.65</t>
  </si>
  <si>
    <t>Передние тормозные колодки LARGUS 8кл. ATF</t>
  </si>
  <si>
    <t>33.2E39.32</t>
  </si>
  <si>
    <t>Передние тормозные колодки LARGUS, VESTA 16кл. ATF</t>
  </si>
  <si>
    <t>21.2E39.57</t>
  </si>
  <si>
    <t>Передние тормозные колодки X-RAY ATF</t>
  </si>
  <si>
    <t>ATS</t>
  </si>
  <si>
    <t>Крышка термостата с элементом 21082 AUTORAM</t>
  </si>
  <si>
    <t>AUTORAM</t>
  </si>
  <si>
    <t>Термостат в сборе с корпусом 2190 AUTORAM</t>
  </si>
  <si>
    <t>Шрус наружный в сборе 2108, 2110 AUTORAM</t>
  </si>
  <si>
    <t>Шрус наружный в сборе с АБС 1118, 2170 AUTORAM</t>
  </si>
  <si>
    <t>FR2101</t>
  </si>
  <si>
    <t>Задние тормозные колодки 2101, 2121 BEST</t>
  </si>
  <si>
    <t>BEST</t>
  </si>
  <si>
    <t>FR2108</t>
  </si>
  <si>
    <t>Задние тормозные колодки 2108 BEST</t>
  </si>
  <si>
    <t>FR1118</t>
  </si>
  <si>
    <t>Задние тормозные колодки с АБС 1118, 2170 BEST</t>
  </si>
  <si>
    <t>BE101</t>
  </si>
  <si>
    <t>Передние тормозные колодки 2101 BEST</t>
  </si>
  <si>
    <t>BE743</t>
  </si>
  <si>
    <t>Передние тормозные колодки 2108 BEST</t>
  </si>
  <si>
    <t>BE744</t>
  </si>
  <si>
    <t>Передние тормозные колодки 2110 BEST</t>
  </si>
  <si>
    <t>BE121</t>
  </si>
  <si>
    <t>Передние тормозные колодки 2121, 2123 BEST</t>
  </si>
  <si>
    <t>TR 2450</t>
  </si>
  <si>
    <t>Стойка стабилизатора VESTA BM</t>
  </si>
  <si>
    <t>PILENGA</t>
  </si>
  <si>
    <t>Датчик массового расхода воздуха (ДМРВ) 2108, 2110, 2123 (-2004) BOSCH</t>
  </si>
  <si>
    <t>BOSCH</t>
  </si>
  <si>
    <t>Датчик массового расхода воздуха (ДМРВ) 2170 BOSCH</t>
  </si>
  <si>
    <t>Ремень генератора LOGAN (с ГУРом) 5PK1110 BOSCH</t>
  </si>
  <si>
    <t>Свечи 2108-2110 инж. 8кл. "PLATINUM" BOSCH</t>
  </si>
  <si>
    <t>Свечи 2108-2110 инж. 8кл. "YTTRIUM" BOSCH</t>
  </si>
  <si>
    <t>Свечи 2108-2110 инж. 8кл. BOSCH</t>
  </si>
  <si>
    <t>Свечи 2110-2112 инж. 16кл. (2-х конт.) BOSCH</t>
  </si>
  <si>
    <t>Свечи 2110-2112 инж. 16кл. (4-х конт.) "SUPER 4" BOSCH</t>
  </si>
  <si>
    <t>Свечи 2110-2112 инж. 16кл. BOSCH</t>
  </si>
  <si>
    <t>Фильтр масляный 2105, 2108 BOSCH</t>
  </si>
  <si>
    <t>Форсунка топливная 1118, 2110 16кл. ЕВРО-2, 3 "022" BOSCH</t>
  </si>
  <si>
    <t>Щетки стеклоочистителя бескаркасные (500mm.+ 500mm.) 2108, 2110, 2170, LARGUS BOSCH</t>
  </si>
  <si>
    <t>Щетки стеклоочистителя бескаркасные (600mm.+ 400mm.) 1118, 2190 BOSCH</t>
  </si>
  <si>
    <t>Щетки стеклоочистителя бескаркасные (600mm.+ 450mm.) VESTA до 2019 BOSCH</t>
  </si>
  <si>
    <t>Щетки стеклоочистителя бескаркасные (600mm.+ 450mm.) VESTA после 2019 BOSCH</t>
  </si>
  <si>
    <t>Щетки стеклоочистителя бескаркасные KAPTUR 2016- (650mm.+ 350mm.) BOSCH</t>
  </si>
  <si>
    <t>Щетки стеклоочистителя бескаркасные X-RAY, KAPTUR -2016 (650mm.+ 350mm.) BOSCH</t>
  </si>
  <si>
    <t>Щетки стеклоочистителя каркасные 340mm ECO BOSCH</t>
  </si>
  <si>
    <t>Щетки стеклоочистителя каркасные 400mm ECO BOSCH</t>
  </si>
  <si>
    <t>Щетки стеклоочистителя каркасные 450mm ECO BOSCH</t>
  </si>
  <si>
    <t>Щетки стеклоочистителя каркасные 480mm ECO BOSCH</t>
  </si>
  <si>
    <t>Щетки стеклоочистителя каркасные 500mm ECO BOSCH</t>
  </si>
  <si>
    <t>Щетки стеклоочистителя каркасные 600mm ECO BOSCH</t>
  </si>
  <si>
    <t>Щетки стеклоочистителя каркасные задние VESTA SW 330mm REAR BOSCH</t>
  </si>
  <si>
    <t>BREMBO</t>
  </si>
  <si>
    <t>P23064</t>
  </si>
  <si>
    <t>Задние тормозные колодки (дисковые тормоза) КАЛИНА СПОРТ, VESTA SW CROSS BREMBO</t>
  </si>
  <si>
    <t>S41503</t>
  </si>
  <si>
    <t>Задние тормозные колодки 2108 BREMBO</t>
  </si>
  <si>
    <t>P41003NO</t>
  </si>
  <si>
    <t>Передние тормозные колодки 2108 BREMBO</t>
  </si>
  <si>
    <t>P68033</t>
  </si>
  <si>
    <t>Передние тормозные колодки LARGUS, VESTA 16кл. BREMBO</t>
  </si>
  <si>
    <t>BRISK</t>
  </si>
  <si>
    <t>Свечи 2108 карб. № 2 "A-LINE" BRISK</t>
  </si>
  <si>
    <t>Свечи LARGUS 8кл. № 28 "A-LINE" BRISK</t>
  </si>
  <si>
    <t>Свечи 2101 карб. "CLASSIK" BRISK</t>
  </si>
  <si>
    <t>Свечи ГАЗ 402дв. "CLASSIK" BRISK</t>
  </si>
  <si>
    <t>L17</t>
  </si>
  <si>
    <t>Свечи ГАЗ 406дв. "CLASSIK" BRISK</t>
  </si>
  <si>
    <t>Свечи 2108-2110 инж. 8кл. (3-х конт.) "EXTRA" BRISK</t>
  </si>
  <si>
    <t>Свечи 2110-2112 инж. 16кл. (иридиевые) P-2 "IRIDIUM PREMIUM +" BRISK</t>
  </si>
  <si>
    <t>LR15YP-1</t>
  </si>
  <si>
    <t>Свечи 2108-2110 инж. 8кл. "PLATIN" BRISK</t>
  </si>
  <si>
    <t>LR15YS</t>
  </si>
  <si>
    <t>Свечи 2108-2110 инж. 8кл. (под газ) "SILVER" BRISK</t>
  </si>
  <si>
    <t>Свечи 2110-2112 инж. 16кл. (под газ) "SILVER" BRISK</t>
  </si>
  <si>
    <t>LR17YS</t>
  </si>
  <si>
    <t>Свечи 2108-2110 инж. 8кл. "SUPER FORTE" BRISK</t>
  </si>
  <si>
    <t>Свечи 2110-2112 инж. 16кл. "SUPER FORTE" BRISK</t>
  </si>
  <si>
    <t>LR15YC</t>
  </si>
  <si>
    <t>Свечи 2108 карб. "SUPER R" BRISK</t>
  </si>
  <si>
    <t>Свечи 2108-2110 инж. 8кл. "SUPER R" BRISK</t>
  </si>
  <si>
    <t>MR14LC-1</t>
  </si>
  <si>
    <t>CTR0067847</t>
  </si>
  <si>
    <t>Датчик массового расхода воздуха (ДМРВ) 2110, 2123, 2170 (2005-) (аналог 0 280 218 116) CARTRONIC</t>
  </si>
  <si>
    <t>CARTRONIC</t>
  </si>
  <si>
    <t>6PK1020CT</t>
  </si>
  <si>
    <t>Ремень генератора 1118 (c конд.) 6PK1020 CONTITECH</t>
  </si>
  <si>
    <t>CONTITECH</t>
  </si>
  <si>
    <t>6PK884CT</t>
  </si>
  <si>
    <t>Ремень генератора 1118 (без конд.) 6PK884 CONTITECH</t>
  </si>
  <si>
    <t>6PK698CT</t>
  </si>
  <si>
    <t>Ремень генератора 2108-2110 8кл. 6PK698 CONTITECH</t>
  </si>
  <si>
    <t>6PK737CT</t>
  </si>
  <si>
    <t>Ремень генератора 2110-2112 16кл. 6PK737 CONTITECH</t>
  </si>
  <si>
    <t>6PK745CT</t>
  </si>
  <si>
    <t>Ремень генератора 2110-2112 16кл. 6PK745 CONTITECH</t>
  </si>
  <si>
    <t>6PK1125CT</t>
  </si>
  <si>
    <t>Ремень генератора 2110-2170 (с ГУРом, с конд.) 6PK1125 CONTITECH</t>
  </si>
  <si>
    <t>6PK1115CT</t>
  </si>
  <si>
    <t>Ремень генератора 2110-2170 (с ГУРом) 6PK1115 CONTITECH</t>
  </si>
  <si>
    <t>5PK1885CT</t>
  </si>
  <si>
    <t>Ремень генератора 2123 5PK1885 CONTITECH</t>
  </si>
  <si>
    <t>6PK825CT</t>
  </si>
  <si>
    <t>Ремень генератора 2190 (без конд.) 6PK825 CONTITECH</t>
  </si>
  <si>
    <t>6PK995CT</t>
  </si>
  <si>
    <t>Ремень генератора 2190 (с конд.) 6PK995 CONTITECH</t>
  </si>
  <si>
    <t>6PK1019ELAST</t>
  </si>
  <si>
    <t>6PK1820CT</t>
  </si>
  <si>
    <t>Ремень генератора LARGUS 1.6 8-16кл. (с ГУРом, с конд.) 6PK1820 CONTITECH</t>
  </si>
  <si>
    <t>6PK1710CT</t>
  </si>
  <si>
    <t>Ремень генератора LARGUS с двиг. 21129 (с конд.) 6PK1710 CONTITECH</t>
  </si>
  <si>
    <t>5PK1125</t>
  </si>
  <si>
    <t>Ремень генератора NIVA URBAN 5PK1125 CONTITECH</t>
  </si>
  <si>
    <t>6PK1590</t>
  </si>
  <si>
    <t>Ремень генератора PRIORA (после 2018, с конд.) 6PK1590 CONTITECH</t>
  </si>
  <si>
    <t>6PK1039ELAST</t>
  </si>
  <si>
    <t>Ремень генератора VESTA (с конд.) 6PK1039 ELASTIC CONTITECH</t>
  </si>
  <si>
    <t>6PK778ELAST</t>
  </si>
  <si>
    <t>Ремень генератора VESTA, XRAY, PRIORA (после 2018, без конд.) 6PK778ELAST CONTITECH</t>
  </si>
  <si>
    <t>CT527</t>
  </si>
  <si>
    <t>Ремень ГРМ 2108 111зуб. CONTITECH</t>
  </si>
  <si>
    <t>CT996</t>
  </si>
  <si>
    <t>Ремень ГРМ 2112 136зуб. CONTITECH</t>
  </si>
  <si>
    <t>CT1137</t>
  </si>
  <si>
    <t>Ремень ГРМ 2170 137зуб. CONTITECH</t>
  </si>
  <si>
    <t>CT525</t>
  </si>
  <si>
    <t>Ремень ГРМ 2190, CITROEN 113зуб. CONTITECH</t>
  </si>
  <si>
    <t>Ремкомплект ГРМ 1119, 2170, 2190 16кл. CONTITECH</t>
  </si>
  <si>
    <t>CT1164K1</t>
  </si>
  <si>
    <t>Ремкомплект ГРМ 1119, 2190 8кл. CONTITECH</t>
  </si>
  <si>
    <t>CT527K2</t>
  </si>
  <si>
    <t>Ремкомплект ГРМ 2108, 2110 8кл. CONTITECH</t>
  </si>
  <si>
    <t>CT996K1</t>
  </si>
  <si>
    <t>Ремкомплект ГРМ 2110, 2112 16кл. CONTITECH</t>
  </si>
  <si>
    <t>CORAM</t>
  </si>
  <si>
    <t>Подшипник задней ступицы 2108, 2170 CORAM</t>
  </si>
  <si>
    <t>Подшипник передней ступицы 1118, 2170 CORAM</t>
  </si>
  <si>
    <t>Подшипник передней ступицы 2108 CORAM</t>
  </si>
  <si>
    <t>CR016ZZ</t>
  </si>
  <si>
    <t>CR076</t>
  </si>
  <si>
    <t>Ролик ГРМ (нового образца) 2108 CORAM</t>
  </si>
  <si>
    <t>Ролик ГРМ 2190 8кл. CORAM</t>
  </si>
  <si>
    <t>C744/C745</t>
  </si>
  <si>
    <t>Ролики ГРМ (натяжной+опорный) 2112 16кл. CORAM</t>
  </si>
  <si>
    <t>C835/C834</t>
  </si>
  <si>
    <t>Ролики ГРМ (натяжной+опорный) 2170 16кл. CORAM</t>
  </si>
  <si>
    <t>12011299B</t>
  </si>
  <si>
    <t>Сальник коленвала задний (большой (80*100*10)) 2108 CORTECO</t>
  </si>
  <si>
    <t>CORTECO</t>
  </si>
  <si>
    <t>Сальник коленвала передний (маленький (28*42*7)) 2108 CORTECO</t>
  </si>
  <si>
    <t>12011455B</t>
  </si>
  <si>
    <t>Сальник коленвала передний (маленький (40*56*7) 2101 CORTECO</t>
  </si>
  <si>
    <t>Сальник первичн. вала КПП 2101-2107 (28*47*8) CORTECO</t>
  </si>
  <si>
    <t>12011501B</t>
  </si>
  <si>
    <t>Сальник ступицы переднего колеса 2101-2107 (40*57,15*10) CORTECO</t>
  </si>
  <si>
    <t>Сальник хвостовика переднего моста 21213 (35,8*68*11) CORTECO</t>
  </si>
  <si>
    <t>Сальник шруса 21213 (40*57, 15*9) CORTECO</t>
  </si>
  <si>
    <t>12010803B</t>
  </si>
  <si>
    <t>Сальник штока выбора передач 1119, 2108, 2110, 2170, 2190 (16*30*7) CORTECO</t>
  </si>
  <si>
    <t>Сальники клапанов 2101-2108 8кл. CORTECO</t>
  </si>
  <si>
    <t>Сальники клапанов 2112 16кл. CORTECO</t>
  </si>
  <si>
    <t>CS11615</t>
  </si>
  <si>
    <t>Брызговики задние LARGUS CROSS "ОРИГИНАЛ+" CS20</t>
  </si>
  <si>
    <t>CS20</t>
  </si>
  <si>
    <t>CS10775</t>
  </si>
  <si>
    <t>Брызговики задние VESTA CS20</t>
  </si>
  <si>
    <t>CS11594</t>
  </si>
  <si>
    <t>Брызговики задние VESTA SW CROSS "ОРИГИНАЛ+" CS20</t>
  </si>
  <si>
    <t>CS11526</t>
  </si>
  <si>
    <t>Брызговики задние X-RAY CS20</t>
  </si>
  <si>
    <t>CS11663</t>
  </si>
  <si>
    <t>Брызговики передние LARGUS CROSS "ОРИГИНАЛ+" CS20</t>
  </si>
  <si>
    <t>CS11608</t>
  </si>
  <si>
    <t>Брызговики передние VESTA SW CROSS "ОРИГИНАЛ+" CS20</t>
  </si>
  <si>
    <t>CS15709</t>
  </si>
  <si>
    <t>CS11587</t>
  </si>
  <si>
    <t>Брызговики передние X-RAY CS20</t>
  </si>
  <si>
    <t>CS06970</t>
  </si>
  <si>
    <t>Комплект крепления глушителя (компл.: 3шт) 2101, 2107 (желтый полиуретан) "COMFORT" CS20</t>
  </si>
  <si>
    <t>CS07985</t>
  </si>
  <si>
    <t>Комплект крепления глушителя (компл.: 3шт) 2101, 2107 (красный полиуретан) "DRIVE" CS20</t>
  </si>
  <si>
    <t>CS07987</t>
  </si>
  <si>
    <t>Комплект крепления глушителя (компл.: 3шт) 2101, 2107 (синий полиуретан) "PROFI" CS20</t>
  </si>
  <si>
    <t>CS06394</t>
  </si>
  <si>
    <t>Комплект подушек глушителя (компл.: 2шт) 21213 (желтый полиуретан) "COMFORT" CS20</t>
  </si>
  <si>
    <t>CS06390</t>
  </si>
  <si>
    <t>Комплект подушек глушителя (компл.: 2шт) 21213 (красный полиуретан) "DRIVE" CS20</t>
  </si>
  <si>
    <t>CS10990</t>
  </si>
  <si>
    <t>Комплект подушек глушителя (компл.: 2шт) LARGUS "ORIGINAL+" CS20</t>
  </si>
  <si>
    <t>CS06375</t>
  </si>
  <si>
    <t>Комплект подушек глушителя (компл.: 4шт) 1118, 2190, 2194 (желтый полиуретан) "COMFORT" CS20</t>
  </si>
  <si>
    <t>CS06377</t>
  </si>
  <si>
    <t>Комплект подушек глушителя (компл.: 4шт) 1118, 2190, 2194 (красный полиуретан) "DRIVE" CS20</t>
  </si>
  <si>
    <t>CS06371</t>
  </si>
  <si>
    <t>Комплект подушек глушителя (компл.: 4шт) 2110 (желтый полиуретан) "COMFORT" CS20</t>
  </si>
  <si>
    <t>CS06388</t>
  </si>
  <si>
    <t>Комплект подушек глушителя (компл.: 4шт) 2110 (красный полиуретан) "DRIVE" CS20</t>
  </si>
  <si>
    <t>CS06373</t>
  </si>
  <si>
    <t>Комплект подушек глушителя (компл.: 4шт) 2170 (желтый полиуретан) "COMFORT" CS20</t>
  </si>
  <si>
    <t>CS06381</t>
  </si>
  <si>
    <t>Комплект подушек глушителя (компл.: 4шт) 2170 (красный полиуретан) "DRIVE" CS20</t>
  </si>
  <si>
    <t>CS12076</t>
  </si>
  <si>
    <t>Комплект подушек глушителя (компл.: 4шт) VESTA "ORIGINAL+" CS20</t>
  </si>
  <si>
    <t>CS04482</t>
  </si>
  <si>
    <t>Комплект подушек глушителя (компл.: 5шт) 2108 (желтый полиуретан) "COMFORT" CS20</t>
  </si>
  <si>
    <t>CS05751</t>
  </si>
  <si>
    <t>Комплект подушек глушителя (компл.: 5шт) 2108 (красный полиуретан) "DRIVE" CS20</t>
  </si>
  <si>
    <t>CS11337</t>
  </si>
  <si>
    <t>Подушка глушителя 1118, 2190, 2194 (желтый полиуретан) "COMFORT" CS20</t>
  </si>
  <si>
    <t>CS11701</t>
  </si>
  <si>
    <t>Подушка глушителя 1118, 2190, 2194 (красный полиуретан) "DRIVE" CS20</t>
  </si>
  <si>
    <t>CS11336</t>
  </si>
  <si>
    <t>Подушка глушителя 2121, 2123 (желтый полиуретан) "COMFORT" CS20</t>
  </si>
  <si>
    <t>CS11692</t>
  </si>
  <si>
    <t>Подушка глушителя 2121, 2123 (красный полиуретан) "DRIVE" CS20</t>
  </si>
  <si>
    <t>CS11338</t>
  </si>
  <si>
    <t>Подушка глушителя 2170 (желтый полиуретан) "COMFORT" CS20</t>
  </si>
  <si>
    <t>CS11702</t>
  </si>
  <si>
    <t>Подушка глушителя 2170 (красный полиуретан) "DRIVE" CS20</t>
  </si>
  <si>
    <t>CS17219</t>
  </si>
  <si>
    <t>Коврик салона с бортами (компл.: 4шт.) 2170 "EVACELL" CS20 (1)</t>
  </si>
  <si>
    <t>CS09498</t>
  </si>
  <si>
    <t>Комплект передней подвески 2108 (красный полиуретан) "DRIVE" CS20</t>
  </si>
  <si>
    <t>CS09499</t>
  </si>
  <si>
    <t>Комплект передней подвески 2110 (красный полиуретан) "DRIVE" CS20</t>
  </si>
  <si>
    <t>CS10429</t>
  </si>
  <si>
    <t>Комплект сайлентблоков и втулок 1118 (красный полиуретан) (кол-во деталей 19шт.) "DRIVE" CS20</t>
  </si>
  <si>
    <t>CS10427</t>
  </si>
  <si>
    <t>Комплект сайлентблоков и втулок 2108 (красный полиуретан) (кол-во деталей 19шт.) "DRIVE" CS20</t>
  </si>
  <si>
    <t>CS10428</t>
  </si>
  <si>
    <t>Комплект сайлентблоков и втулок 2110 (красный полиуретан) (кол-во деталей 20шт.) "DRIVE" CS20</t>
  </si>
  <si>
    <t>CS10432</t>
  </si>
  <si>
    <t>Комплект сайлентблоков и втулок 2121 (красный полиуретан) (кол-во деталей: 34шт.) "DRIVE" CS20</t>
  </si>
  <si>
    <t>CS10433</t>
  </si>
  <si>
    <t>Комплект сайлентблоков и втулок 21214, 2123 (красный полиурет) (кол-во деталей: 36шт.) "DRIVE" CS20</t>
  </si>
  <si>
    <t>CS10532</t>
  </si>
  <si>
    <t>Комплект сайлентблоков и втулок 2170 (красный полиуретан) (кол-во деталей 20шт.) "DRIVE" CS20</t>
  </si>
  <si>
    <t>CS10430</t>
  </si>
  <si>
    <t>Комплект сайлентблоков и втулок 2190 (красный полиуретан) (кол-во деталей 20шт.) "DRIVE" CS20</t>
  </si>
  <si>
    <t>CS08726</t>
  </si>
  <si>
    <t>Кронштейн растяжки (краб) 1118 (красный полиуретан) "DRIVE" CS20</t>
  </si>
  <si>
    <t>CS08725</t>
  </si>
  <si>
    <t>Кронштейн растяжки (краб) 2108 (красный полиуретан) "DRIVE" CS20</t>
  </si>
  <si>
    <t>CS08727</t>
  </si>
  <si>
    <t>CS09601</t>
  </si>
  <si>
    <t>Опора передней стойки 1118 "DRIVE" CS20</t>
  </si>
  <si>
    <t>CS06291</t>
  </si>
  <si>
    <t>Опора передней стойки 2108 "DRIVE" CS20</t>
  </si>
  <si>
    <t>CS06292</t>
  </si>
  <si>
    <t>Опора передней стойки 2110 "DRIVE" CS20</t>
  </si>
  <si>
    <t>CS09602</t>
  </si>
  <si>
    <t>Опора передней стойки 2170 "DRIVE" CS20</t>
  </si>
  <si>
    <t>CS09603</t>
  </si>
  <si>
    <t>Опора передней стойки 2190 (с подш., со смещ.12мм., с ЭУР) "DRIVE" CS20</t>
  </si>
  <si>
    <t>CS12884</t>
  </si>
  <si>
    <t>Опора передней стойки VESTA (с крепежом) "ORIGINAL+" CS20</t>
  </si>
  <si>
    <t>LADA</t>
  </si>
  <si>
    <t>CS12577</t>
  </si>
  <si>
    <t>Опора передней стойки в сборе VESTA (подшипник, опора, опора подпружин., креплен.) "ORIGINAL+" CS20</t>
  </si>
  <si>
    <t>CS12051</t>
  </si>
  <si>
    <t>Опора пружины передней стойки в сборе с подшипником VESTA CS20</t>
  </si>
  <si>
    <t>CS11449</t>
  </si>
  <si>
    <t>Подшипник опоры стоек 1118, 2170 "ORIGINAL" CS20</t>
  </si>
  <si>
    <t>CS10596</t>
  </si>
  <si>
    <t>Опора двигателя задняя LARGUS (усиленная) "DRIVE" CS20</t>
  </si>
  <si>
    <t>CS16155</t>
  </si>
  <si>
    <t>Опора двигателя задняя VESTA, X-RAY CS20</t>
  </si>
  <si>
    <t>CS18170</t>
  </si>
  <si>
    <t>Опора двигателя правая LARGUS, X-RAY "ORIGINAL" CS20</t>
  </si>
  <si>
    <t>CS09604</t>
  </si>
  <si>
    <t>Штанга подвески двигателя (гитара) 2112, 2170 нов.обр. "DRIVE" CS20</t>
  </si>
  <si>
    <t>CS11075</t>
  </si>
  <si>
    <t>Отбойник + пыльник задней стойки (компл: 2шт.) VESTA "PROFI" CS20</t>
  </si>
  <si>
    <t>CS08708</t>
  </si>
  <si>
    <t>Отбойник + пыльник задней стойки 2108, 2110, 1118, 2170 (красный полиуретан) "DRIVE" CS20</t>
  </si>
  <si>
    <t>CS06491</t>
  </si>
  <si>
    <t>Отбойник + пыльник задней стойки 2108, 2114 (желтый полиуретан + черный пыльник) "COMFORT" CS20</t>
  </si>
  <si>
    <t>CS06492</t>
  </si>
  <si>
    <t>Отбойник + пыльник задней стойки 2110, 2170 (желтый полиуретан + черный пыльник) "COMFORT" CS20</t>
  </si>
  <si>
    <t>CS11076</t>
  </si>
  <si>
    <t>Отбойник + пыльник передней стойки (компл: 2шт.) VESTA "PROFI" CS20</t>
  </si>
  <si>
    <t>CS06490</t>
  </si>
  <si>
    <t>Отбойник + пыльник передней стойки 2108, 2114 (желтый полиуретан + пласт. пыльник) "COMFORT" CS20</t>
  </si>
  <si>
    <t>CS09349</t>
  </si>
  <si>
    <t>Отбойник + пыльник передней стойки 2110, 1118, 2170 (красный полиуретан) "DRIVE" CS20</t>
  </si>
  <si>
    <t>CS06489</t>
  </si>
  <si>
    <t>Отбойник + пыльник передней стойки 2110, 2170 (желтый полиуретан +черный пыльник) "COMFORT" CS20</t>
  </si>
  <si>
    <t>CS07731</t>
  </si>
  <si>
    <t>Отбойник + пыльник передней стойки 2170 (желтый полиуретан +пласт. пыльник) "COMFORT" CS20</t>
  </si>
  <si>
    <t>CS04357</t>
  </si>
  <si>
    <t>Отбойник заднего амортизатора (компл.: 2шт.) 2108 (желтый полиуретан) "COMFORT" CS20</t>
  </si>
  <si>
    <t>CS09062</t>
  </si>
  <si>
    <t>Отбойник заднего амортизатора (компл.: 2шт.) 2108 (красный полиуретан) "DRIVE" CS20</t>
  </si>
  <si>
    <t>CS04358</t>
  </si>
  <si>
    <t>Отбойник заднего амортизатора (компл.: 2шт.) 2110, 2170, 2190 (желтый полиуретан) "COMFORT" CS20</t>
  </si>
  <si>
    <t>CS09063</t>
  </si>
  <si>
    <t>Отбойник заднего амортизатора (компл.: 2шт.) 2110, 2170, 2190 (красный полиуретан) "DRIVE" CS20</t>
  </si>
  <si>
    <t>CS04136</t>
  </si>
  <si>
    <t>CS09064</t>
  </si>
  <si>
    <t>Отбойник передней стойки (компл.: 2шт.) 2108 (красный полиуретан) "DRIVE" CS20</t>
  </si>
  <si>
    <t>CS04243</t>
  </si>
  <si>
    <t>Отбойник передней стойки (компл.: 2шт.) 2110, 2170, 2190 (желтый полиуретан) "COMFORT" CS20</t>
  </si>
  <si>
    <t>CS09065</t>
  </si>
  <si>
    <t>Отбойник передней стойки (компл.: 2шт.) 2110, 2170, 2190 (красный полиуретан) "DRIVE" CS20</t>
  </si>
  <si>
    <t>CS08709</t>
  </si>
  <si>
    <t>Пыльник амортизатора заднего 2108, 2110, 2170, 1119 (красный полиуретан) "DRIVE" CS20</t>
  </si>
  <si>
    <t>CS08712</t>
  </si>
  <si>
    <t>Пыльник амортизатора заднего 2108, 2110, 2170, 1119 (синий полиуретан) "PROFI" CS20</t>
  </si>
  <si>
    <t>CS09348</t>
  </si>
  <si>
    <t>Пыльник стойки телескопической 2110 (красный полиуретан) "DRIVE" CS20</t>
  </si>
  <si>
    <t>CS08235</t>
  </si>
  <si>
    <t>Пыльник стойки телескопической 2110 (синий полиуретан) "PROFI" CS20</t>
  </si>
  <si>
    <t>CS10848</t>
  </si>
  <si>
    <t>Комплект патрубков (компл.: 10шт.) 2110 "PROFI" CS20</t>
  </si>
  <si>
    <t>CS10847</t>
  </si>
  <si>
    <t>Комплект патрубков (компл.: 10шт.) 2112 "PROFI" CS20</t>
  </si>
  <si>
    <t>CS10857</t>
  </si>
  <si>
    <t>Комплект патрубков (компл.: 11шт.) 2108 "PROFI" CS20</t>
  </si>
  <si>
    <t>CS10849</t>
  </si>
  <si>
    <t>Комплект патрубков (компл.: 11шт.) 21082-2115 "PROFI" CS20</t>
  </si>
  <si>
    <t>CS10844</t>
  </si>
  <si>
    <t>Комплект патрубков (компл.: 6шт.) 2123 "PROFI" CS20</t>
  </si>
  <si>
    <t>CS10839</t>
  </si>
  <si>
    <t>Комплект патрубков (компл.: 7шт.) 2101, 2107 "PROFI" CS20</t>
  </si>
  <si>
    <t>CS10858</t>
  </si>
  <si>
    <t>Комплект патрубков (компл.: 7шт.) 21073 "PROFI" CS20</t>
  </si>
  <si>
    <t>CS10843</t>
  </si>
  <si>
    <t>Комплект патрубков (компл.: 7шт.) 2170 "PROFI" CS20</t>
  </si>
  <si>
    <t>CS10842</t>
  </si>
  <si>
    <t>Комплект патрубков (компл.: 7шт.) 2190 с АКПП "PROFI" CS20</t>
  </si>
  <si>
    <t>CS10841</t>
  </si>
  <si>
    <t>Комплект патрубков (компл.: 7шт.) 2190 с МКПП "PROFI" CS20</t>
  </si>
  <si>
    <t>CS10846</t>
  </si>
  <si>
    <t>Комплект патрубков (компл.: 8шт.) 2121 "PROFI" CS20</t>
  </si>
  <si>
    <t>CS10845</t>
  </si>
  <si>
    <t>CS10840</t>
  </si>
  <si>
    <t>Комплект патрубков медный (компл.: 7шт.) 2105, 2107 "PROFI" CS20</t>
  </si>
  <si>
    <t>CS10098</t>
  </si>
  <si>
    <t>CS13712</t>
  </si>
  <si>
    <t>Провода в/в 2101, 2107 карб. "ORIGINAL+" CS20</t>
  </si>
  <si>
    <t>CS15830</t>
  </si>
  <si>
    <t>Провода в/в 2101, 2107 карб. "PROFI" CS20</t>
  </si>
  <si>
    <t>CS13710</t>
  </si>
  <si>
    <t>Провода в/в 21073 инж. "ORIGINAL+" CS20</t>
  </si>
  <si>
    <t>CS15868</t>
  </si>
  <si>
    <t>Провода в/в 2108 карб. "PROFI" CS20</t>
  </si>
  <si>
    <t>CS13707</t>
  </si>
  <si>
    <t>Провода в/в 2108 карб. (в коробке) "ORIGINAL+" CS20</t>
  </si>
  <si>
    <t>CS13706</t>
  </si>
  <si>
    <t>Провода в/в 2108, 2110 инж. 8кл. "ORIGINAL+" CS20</t>
  </si>
  <si>
    <t>CS15870</t>
  </si>
  <si>
    <t>Провода в/в 2108, 2110 инж. 8кл. "PROFI" CS20</t>
  </si>
  <si>
    <t>CS15874</t>
  </si>
  <si>
    <t>Провода в/в 2110, 2112 инж. 16кл. "PROFI" CS20</t>
  </si>
  <si>
    <t>CS13702</t>
  </si>
  <si>
    <t>Провода в/в 2121, 21213 карб. "ORIGINAL+" CS20</t>
  </si>
  <si>
    <t>CS13700</t>
  </si>
  <si>
    <t>Провода в/в 21214 инж. "ORIGINAL+" CS20</t>
  </si>
  <si>
    <t>CS13698</t>
  </si>
  <si>
    <t>Провода в/в 2123 инж. "ORIGINAL+" CS20</t>
  </si>
  <si>
    <t>CS13696</t>
  </si>
  <si>
    <t>Провода в/в 2190 инж. "ORIGINAL+" CS20</t>
  </si>
  <si>
    <t>CS15872</t>
  </si>
  <si>
    <t>Провода в/в 2190 инж. "PROFI" CS20</t>
  </si>
  <si>
    <t>CS12527</t>
  </si>
  <si>
    <t>Заглушка головки блока цилиндров (малая+большая) LARGUS 16кл. "ORIGINAL+" CS20</t>
  </si>
  <si>
    <t>CS11875</t>
  </si>
  <si>
    <t>CS11593</t>
  </si>
  <si>
    <t>CS10015</t>
  </si>
  <si>
    <t>Комплект прокладок впускного модуля (компл.: 5шт) 1118, 2112, 2170 (красный силикон) "DRIVE" CS20</t>
  </si>
  <si>
    <t>CS06145</t>
  </si>
  <si>
    <t>Комплект прокладок впускного модуля (компл.: 5шт) 1118, 2112, 2170 (синий силикон) "PROFI" CS20</t>
  </si>
  <si>
    <t>CS10239</t>
  </si>
  <si>
    <t>Комплект прокладок впускного модуля (компл.: 5шт) LARGUS 16кл. (красный силикон) "DRIVE" CS20</t>
  </si>
  <si>
    <t>CS10240</t>
  </si>
  <si>
    <t>Комплект прокладок впускного модуля (компл.: 5шт) LARGUS 16кл. (синий силикон) "PROFI" CS20</t>
  </si>
  <si>
    <t>CS13726</t>
  </si>
  <si>
    <t>Комплект прокладок впускного модуля E-GAS(компл.: 5шт) 1118, 2112, 2170 (синий силикон) "PROFI" CS20</t>
  </si>
  <si>
    <t>CS10952</t>
  </si>
  <si>
    <t>Прокладка бензонасоса 1118 круглый профиль, металлический бак (красный силикон) "DRIVE" CS20</t>
  </si>
  <si>
    <t>CS10950</t>
  </si>
  <si>
    <t>Прокладка бензонасоса 1118 П-образный профиль, пластмассовый бак (красный силикон) "DRIVE" CS20</t>
  </si>
  <si>
    <t>CS10956</t>
  </si>
  <si>
    <t>Прокладка бензонасоса 21082 (красный силикон) "DRIVE" CS20</t>
  </si>
  <si>
    <t>CS08503</t>
  </si>
  <si>
    <t>Прокладка бензонасоса 21082 (синий силикон) "PROFI" CS20</t>
  </si>
  <si>
    <t>CS10954</t>
  </si>
  <si>
    <t>Прокладка бензонасоса 2110 инж. евро бак (красный силикон) "DRIVE" CS20</t>
  </si>
  <si>
    <t>CS10449</t>
  </si>
  <si>
    <t>Прокладка бензонасоса 2110 инж. евро бак (синий силикон) "PROFI" CS20</t>
  </si>
  <si>
    <t>CS16274</t>
  </si>
  <si>
    <t>CS16270</t>
  </si>
  <si>
    <t>CS16272</t>
  </si>
  <si>
    <t>CS16275</t>
  </si>
  <si>
    <t>CS16271</t>
  </si>
  <si>
    <t>CS16273</t>
  </si>
  <si>
    <t>CS10921</t>
  </si>
  <si>
    <t>Прокладка клапанной крышки 1118, 2108, 2110, 2170, 2190 (красный силикон) "DRIVE" CS20</t>
  </si>
  <si>
    <t>CS06632</t>
  </si>
  <si>
    <t>Прокладка клапанной крышки 1118, 2108, 2110, 2170, 2190 (синий силикон) "PROFI" CS20</t>
  </si>
  <si>
    <t>CS13976</t>
  </si>
  <si>
    <t>Прокладка клапанной крышки 2101, 2121 с металл. шайбами (красный силикон) "DRIVE" CS20</t>
  </si>
  <si>
    <t>CS13972</t>
  </si>
  <si>
    <t>Прокладка клапанной крышки 2101, 2121 с металл. шайбами (синий силикон) "PROFI" CS20</t>
  </si>
  <si>
    <t>CS11431</t>
  </si>
  <si>
    <t>Прокладка клапанной крышки LARGUS 16кл. (красный силикон) "DRIVE" CS20</t>
  </si>
  <si>
    <t>CS10497</t>
  </si>
  <si>
    <t>Прокладка поддона 2101, 2121, 2123 с метал. шайбами (красный силикон) "DRIVE" CS20</t>
  </si>
  <si>
    <t>CS10498</t>
  </si>
  <si>
    <t>Прокладка поддона 2101, 2121, 2123 с метал. шайбами (синий силикон) "PROFI" CS20</t>
  </si>
  <si>
    <t>CS10016</t>
  </si>
  <si>
    <t>Прокладка поддона картера 1118, 2108, 2110, 2170, 2190 (с метал. шайбами)(синий силикон) PROFI" CS20</t>
  </si>
  <si>
    <t>CS10157</t>
  </si>
  <si>
    <t>Прокладка поддона картера 1118, 2108, 2110, 2170, 2190 (сметал. шайбами)(красный силикон) DRIVE CS20</t>
  </si>
  <si>
    <t>CS08524</t>
  </si>
  <si>
    <t>Ремкомплект клапанной крышки 1118, 2108, 2110, 2170, 2190 (красный силикон) "DRIVE" CS20</t>
  </si>
  <si>
    <t>CS14697</t>
  </si>
  <si>
    <t>CS06735</t>
  </si>
  <si>
    <t>Ремкомплект клапанной крышки 1118, 2108, 2110, 2170, 2190 (синий силикон) "PROFI" CS20</t>
  </si>
  <si>
    <t>CS12554</t>
  </si>
  <si>
    <t>Уплотнительные кольца дроссельной заслонки (компл.: 2шт) LARGUS 16кл. (черный силикон) CS20</t>
  </si>
  <si>
    <t>CS12608</t>
  </si>
  <si>
    <t>Заглушка проемов рулевых тяг 1118, 2190 (красный силикон) "DRIVE" CS20</t>
  </si>
  <si>
    <t>CS15848</t>
  </si>
  <si>
    <t>Заглушка рейки (компл.: 4шт.) 1118, 2110, 2170, 2190 (красный силикон) "DRIVE" CS20</t>
  </si>
  <si>
    <t>CS06380</t>
  </si>
  <si>
    <t>Пыльник защитный шарнира тяги привода 1118, 2190 "РЮМКА" (красный полиуретан) "DRIVE" CS20</t>
  </si>
  <si>
    <t>CS12394</t>
  </si>
  <si>
    <t>Пыльник рулевой рейки 2108 "гофра" (синий силикон) "PROFI" CS20</t>
  </si>
  <si>
    <t>CS08456</t>
  </si>
  <si>
    <t>Пыльник шарнира карданного вала 2121, 21213, 21214 (прозрачный полиуретан) CS20</t>
  </si>
  <si>
    <t>CS06164</t>
  </si>
  <si>
    <t>Пыльник шруса внутреннего 2108 (красный полиуретан) "DRIVE" CS20</t>
  </si>
  <si>
    <t>CS04873</t>
  </si>
  <si>
    <t>Пыльник шруса внутреннего 2108 (прозрачный полиуретан) "PROFI" CS20</t>
  </si>
  <si>
    <t>CS07557</t>
  </si>
  <si>
    <t>Пыльник шруса внутреннего 2121, 2123 (красный полиуретан) "DRIVE" CS20</t>
  </si>
  <si>
    <t>CS07514</t>
  </si>
  <si>
    <t>Пыльник шруса внутреннего 2121, 2123 (прозрачный полиуретан) "PROFI" CS20</t>
  </si>
  <si>
    <t>CS06165</t>
  </si>
  <si>
    <t>Пыльник шруса наружного 2108 (красный полиуретан) "DRIVE" CS20</t>
  </si>
  <si>
    <t>CS04872</t>
  </si>
  <si>
    <t>Пыльник шруса наружного 2108 (прозрачный полиуретан) "PROFI" CS20</t>
  </si>
  <si>
    <t>CS07558</t>
  </si>
  <si>
    <t>Пыльник шруса наружного 2121, 2123 (красный полиуретан) "DRIVE" CS20</t>
  </si>
  <si>
    <t>CS07515</t>
  </si>
  <si>
    <t>Пыльник шруса наружного 2121, 2123 (прозрачный полиуретан) "PROFI" CS20</t>
  </si>
  <si>
    <t>CS07510</t>
  </si>
  <si>
    <t>Установочный комплект внутреннего шруса 2108 (красный силикон) "DRIVE" CS20</t>
  </si>
  <si>
    <t>CS07695</t>
  </si>
  <si>
    <t>Установочный комплект внутреннего шруса 2121 (красный силикон) "DRIVE" CS20</t>
  </si>
  <si>
    <t>CS07511</t>
  </si>
  <si>
    <t>Установочный комплект наружного шруса 2108 (красный силикон) "DRIVE" CS20</t>
  </si>
  <si>
    <t>CS07696</t>
  </si>
  <si>
    <t>Установочный комплект наружного шруса 2121 (красный силикон) "DRIVE" CS20</t>
  </si>
  <si>
    <t>CS07498</t>
  </si>
  <si>
    <t>CS10853</t>
  </si>
  <si>
    <t>CS10137</t>
  </si>
  <si>
    <t>CS09911</t>
  </si>
  <si>
    <t>CS00154</t>
  </si>
  <si>
    <t>CS05910</t>
  </si>
  <si>
    <t>Втулка амортизатора заднего (компл.: 8шт.) 2101, 2121 (красный полиуретан) "DRIVE" CS20</t>
  </si>
  <si>
    <t>CS06825</t>
  </si>
  <si>
    <t>Втулка заднего амортизатора (компл.: 2шт.) 1118, 2108, 2110, 2170 (красн полиуретан) "DRIVE" CS20</t>
  </si>
  <si>
    <t>CS10418</t>
  </si>
  <si>
    <t>Втулка задней балки 1118, 2108, 2110, 2170, 2190 (желтый полиуретан) "COMFORT" CS20</t>
  </si>
  <si>
    <t>CS06820</t>
  </si>
  <si>
    <t>Втулка задней балки 1118, 2108, 2110, 2170, 2190 (красный полиуретан) "DRIVE" CS20</t>
  </si>
  <si>
    <t>CS07161</t>
  </si>
  <si>
    <t>Втулка задней балки 2108 (красный полиуретан) "DRIVE" CS20</t>
  </si>
  <si>
    <t>CS00073</t>
  </si>
  <si>
    <t>Комплект втулок реактивных штанг (компл: 10шт.) 2101, 2121, 2123 (желтый полиуретан) "COMFORT" CS20</t>
  </si>
  <si>
    <t>CS05797</t>
  </si>
  <si>
    <t>Комплект втулок реактивных штанг (компл: 10шт.) 2101, 2121, 2123 (красный полиуретан) "DRIVE" CS20</t>
  </si>
  <si>
    <t>CS10431</t>
  </si>
  <si>
    <t>Комплект сайлентблоков и втулок 2101, 2107 (красный полиуретан) (кол-во деталей 34шт.) "DRIVE" CS20</t>
  </si>
  <si>
    <t>CS15298</t>
  </si>
  <si>
    <t>Муфта эластичная (усиленная) 2101, 2123 (алюминевый корпус) "ORIGINAL+" CS20</t>
  </si>
  <si>
    <t>CS12991</t>
  </si>
  <si>
    <t>Муфта эластичная (усиленная) 2123, 21214 (резина) "ORIGINAL+" CS20</t>
  </si>
  <si>
    <t>CS14662</t>
  </si>
  <si>
    <t>Муфта эластичная карданного вала (усиленная) 2101, 2123 (алюминевый корпус) CS20</t>
  </si>
  <si>
    <t>CS04865</t>
  </si>
  <si>
    <t>Подушка заднего амортизатора "бублики" (желтый полиуретан) (4шт.) 2110 "COMFORT" CS20</t>
  </si>
  <si>
    <t>CS06077</t>
  </si>
  <si>
    <t>Подушка заднего амортизатора "бублики" (красный полиуретан) (4шт.) 2110 "DRIVE" CS20</t>
  </si>
  <si>
    <t>CS07167</t>
  </si>
  <si>
    <t>Подушка поперечного стабилизатор (компл.: 6шт.) 2123 (желтый полиуретан) "COMFORT" CS20</t>
  </si>
  <si>
    <t>CS07481</t>
  </si>
  <si>
    <t>Подушка поперечного стабилизатор (компл.: 6шт.) 2123 (красный полиуретан) "DRIVE" CS20</t>
  </si>
  <si>
    <t>CS06096</t>
  </si>
  <si>
    <t>Подушка поперечного стабилизатора (компл.: 2шт.) 1118, 2170 (желтый полиуретан) "COMFORT" CS20</t>
  </si>
  <si>
    <t>CS06092</t>
  </si>
  <si>
    <t>Подушка поперечного стабилизатора (компл.: 2шт.) 1118, 2170 (красный полиуретан) "DRIVE" CS20</t>
  </si>
  <si>
    <t>CS05546</t>
  </si>
  <si>
    <t>Подушка поперечного стабилизатора (компл.: 2шт.) 2108 (желтый полиуретан) "COMFORT" CS20</t>
  </si>
  <si>
    <t>CS06071</t>
  </si>
  <si>
    <t>Подушка поперечного стабилизатора (компл.: 2шт.) 2108 (красный полиуретан) "DRIVE" CS20</t>
  </si>
  <si>
    <t>CS05547</t>
  </si>
  <si>
    <t>Подушка поперечного стабилизатора (компл.: 2шт.) 2110 (желтый полиуретан) "COMFORT" CS20</t>
  </si>
  <si>
    <t>CS06072</t>
  </si>
  <si>
    <t>Подушка поперечного стабилизатора (компл.: 2шт.) 2110 (красный полиуретан) "DRIVE" CS20</t>
  </si>
  <si>
    <t>CS05548</t>
  </si>
  <si>
    <t>Подушка поперечного стабилизатора (компл.: 2шт.) 2190 (желтый полиуретан) "COMFORT" CS20</t>
  </si>
  <si>
    <t>CS06073</t>
  </si>
  <si>
    <t>Подушка поперечного стабилизатора (компл.: 2шт.) 2190 (красный полиуретан) "DRIVE" CS20</t>
  </si>
  <si>
    <t>CS13864</t>
  </si>
  <si>
    <t>Подушка поперечного стабилизатора (компл.: 2шт.) 21928 (желтый полиуретан) "COMFORT" CS20</t>
  </si>
  <si>
    <t>CS13865</t>
  </si>
  <si>
    <t>Подушка поперечного стабилизатора (компл.: 2шт.) 21928 (красный полиуретан) "DRIVE" CS20</t>
  </si>
  <si>
    <t>CS10874</t>
  </si>
  <si>
    <t>CS10873</t>
  </si>
  <si>
    <t>Подушка поперечного стабилизатора (компл.: 2шт.) VESTA "ORIGINAL+" CS20</t>
  </si>
  <si>
    <t>CS09702</t>
  </si>
  <si>
    <t>Подушка поперечного стабилизатора (компл.: 2шт) VESTA (желтый полиуретан) "COMFORT" CS20</t>
  </si>
  <si>
    <t>CS09703</t>
  </si>
  <si>
    <t>Подушка поперечного стабилизатора (компл.: 2шт) VESTA (красный полиуретан) "DRIVE" CS20</t>
  </si>
  <si>
    <t>CS04484</t>
  </si>
  <si>
    <t>Подушка поперечного стабилизатора (компл.: 4шт.) 2101 (желтый полиуретан) "COMFORT" CS20</t>
  </si>
  <si>
    <t>CS05752</t>
  </si>
  <si>
    <t>Подушка поперечного стабилизатора (компл.: 4шт.) 2101 (красный полиуретан) "DRIVE" CS20</t>
  </si>
  <si>
    <t>CS08379</t>
  </si>
  <si>
    <t>Подушка поперечного стабилизатора (компл.: 4шт.) 2121, 21213 (желтый полиуретан) "COMFORT" CS20</t>
  </si>
  <si>
    <t>CS08095</t>
  </si>
  <si>
    <t>Подушка поперечного стабилизатора (компл.: 4шт.) 2121, 21213 (красный полиуретан) "DRIVE" CS20</t>
  </si>
  <si>
    <t>CS06811</t>
  </si>
  <si>
    <t>Сайлентблок (ромашки) 2108, 2110 (красный полиуретан) "DRIVE" CS20</t>
  </si>
  <si>
    <t>CS18136</t>
  </si>
  <si>
    <t>CS08978</t>
  </si>
  <si>
    <t>Сайлентблок переднего рычага LARGUS (красный полиуретан) "DRIVE" CS20</t>
  </si>
  <si>
    <t>CS13495</t>
  </si>
  <si>
    <t>Сайлентблок переднего рычага LARGUS (прозрачный полиуретан) "PROFI" CS20</t>
  </si>
  <si>
    <t>CS06812</t>
  </si>
  <si>
    <t>Шарнир кронштейна растяжки (компл.: 2шт.) 1118, 2108, 2110, 2170  (красный полиуретан) "DRIVE" CS20</t>
  </si>
  <si>
    <t>CS13174</t>
  </si>
  <si>
    <t>Шарниры верхних рычагов передней подвески (компл.: 4шт.) 2101 (красный полиуретан) "DRIVE" CS20</t>
  </si>
  <si>
    <t>CS09219</t>
  </si>
  <si>
    <t>Шарниры нижних рычагов передней подвески (компл.: 4шт.) 2101 (красный полиуретан) "DRIVE" CS20</t>
  </si>
  <si>
    <t>CS09155</t>
  </si>
  <si>
    <t>Шарниры нижних рычагов передней подвески (компл.:4шт.) 2123, 21214 нов.обр., URBAN "DRIVE" CS20</t>
  </si>
  <si>
    <t>CS10420</t>
  </si>
  <si>
    <t>Шарниры рычагов передней подвески (компл.: 2шт.) 1118, 2108, 2110, 2170 (желтый) "COMFORT" CS20</t>
  </si>
  <si>
    <t>Шарниры рычагов передней подвески (компл.: 2шт.) 1118, 2108, 2110, 2170 (красный) "DRIVE" CS20</t>
  </si>
  <si>
    <t>CS15588</t>
  </si>
  <si>
    <t>CS09713</t>
  </si>
  <si>
    <t>Шарниры рычагов передней подвески (компл.:8шт.) 2101 (желтый полиуретан) "COMFORT" CS20</t>
  </si>
  <si>
    <t>CS05085</t>
  </si>
  <si>
    <t>Шарниры рычагов передней подвески (компл.:8шт.) 2101 (красный полиуретан) "DRIVE" CS20</t>
  </si>
  <si>
    <t>CS10424</t>
  </si>
  <si>
    <t>Шарниры рычагов передней подвески (компл.:8шт.) 2121 (желтый полиуретан) "COMFORT" CS20</t>
  </si>
  <si>
    <t>CS08380</t>
  </si>
  <si>
    <t>Шарниры рычагов передней подвески (компл.:8шт.) 2121 (красный полиуретан) "DRIVE" CS20</t>
  </si>
  <si>
    <t>CS06827</t>
  </si>
  <si>
    <t>Стойка стабилизатора 1118, 2170 (желтый полиуретан) "COMFORT" CS20</t>
  </si>
  <si>
    <t>CS06833</t>
  </si>
  <si>
    <t>Стойка стабилизатора 1118, 2170 (красный полиуретан) "DRIVE" CS20</t>
  </si>
  <si>
    <t>CS06829</t>
  </si>
  <si>
    <t>Стойка стабилизатора 2108 (желтый полиуретан) "COMFORT" CS20</t>
  </si>
  <si>
    <t>CS06834</t>
  </si>
  <si>
    <t>Стойка стабилизатора 2108 (красный полиуретан) "DRIVE" CS20</t>
  </si>
  <si>
    <t>CS06831</t>
  </si>
  <si>
    <t>Стойка стабилизатора 2110 (желтый полиуретан) "COMFORT" CS20</t>
  </si>
  <si>
    <t>CS06835</t>
  </si>
  <si>
    <t>Стойка стабилизатора 2110 (красный полиуретан) "DRIVE" CS20</t>
  </si>
  <si>
    <t>CS07163</t>
  </si>
  <si>
    <t>Стойка стабилизатора 2190 (желтый полиуретан) "COMFORT" CS20</t>
  </si>
  <si>
    <t>CS07152</t>
  </si>
  <si>
    <t>Стойка стабилизатора 2190 (красный полиуретан) "DRIVE" CS20</t>
  </si>
  <si>
    <t>CS10876</t>
  </si>
  <si>
    <t>Стойка стабилизатора LARGUS "ORIGINAL+" CS20</t>
  </si>
  <si>
    <t>CS11503</t>
  </si>
  <si>
    <t>Стойка стабилизатора VESTA "ORIGINAL+" CS20</t>
  </si>
  <si>
    <t>CS13456</t>
  </si>
  <si>
    <t>Шланг тормозной задний (компл.: 2шт.) LARGUS, LOGAN "ORIGINAL+" CS20</t>
  </si>
  <si>
    <t>CS13458</t>
  </si>
  <si>
    <t>Шланг тормозной задний (компл.: 2шт.) VESTA "ORIGINAL+" CS20</t>
  </si>
  <si>
    <t>CS13457</t>
  </si>
  <si>
    <t>Шланг тормозной передний (компл.: 2шт.) LARGUS, LOGAN, SANDERO "ORIGINAL+" CS20</t>
  </si>
  <si>
    <t>CS13459</t>
  </si>
  <si>
    <t>Шланг тормозной передний (компл.: 2шт.) VESTA "ORIGINAL+" CS20</t>
  </si>
  <si>
    <t>CS15573</t>
  </si>
  <si>
    <t>CS15566</t>
  </si>
  <si>
    <t>CS15564</t>
  </si>
  <si>
    <t>CS11856</t>
  </si>
  <si>
    <t>Подушка межвитковая "автобафер" 1118, 2108, 2170, 2190, LARGUS (белый полиуретан) "PROFI" CS20</t>
  </si>
  <si>
    <t>CS11386</t>
  </si>
  <si>
    <t>Подушка межвитковая "автобафер" 1118, 2108, 2170, 2190, LARGUS (желтый полиуретан) "COMFORT" CS20</t>
  </si>
  <si>
    <t>CS09244</t>
  </si>
  <si>
    <t>Подушка межвитковая "автобафер" 1118, 2108, 2170, 2190, LARGUS (красный полиуретан) "DRIVE" CS20</t>
  </si>
  <si>
    <t>CS11448</t>
  </si>
  <si>
    <t>Подушка межвитковая "автобафер" 2101, 2121 d=120-140мм (желтый полиуретан) "COMFORT" CS20</t>
  </si>
  <si>
    <t>CS08481</t>
  </si>
  <si>
    <t>Подушка межвитковая "автобафер" 2101, 2121 d=120-140мм (красный полиуретан) "DRIVE" CS20</t>
  </si>
  <si>
    <t>CS15548</t>
  </si>
  <si>
    <t>Прокладка пружины + чашка задней подвески h60 2101, 2121 (синий полиуретан) "PROFI" CS20</t>
  </si>
  <si>
    <t>CS15569</t>
  </si>
  <si>
    <t>Прокладка пружины + чашка передней подвески h60 2101, 2121 (синий полиуретан) "PROFI" CS20</t>
  </si>
  <si>
    <t>CS11620</t>
  </si>
  <si>
    <t>Прокладка пружины передней подвески (компл.: 2шт.) 1119, 2170 (синий полиуретан) "PROFI" CS20</t>
  </si>
  <si>
    <t>CS13234</t>
  </si>
  <si>
    <t>Прокладка пружины передней подвески (компл.: 2шт.) 21928 "ORIGINAL+" CS20</t>
  </si>
  <si>
    <t>CTR</t>
  </si>
  <si>
    <t>432001501R</t>
  </si>
  <si>
    <t>479703074R</t>
  </si>
  <si>
    <t>8200052312/311</t>
  </si>
  <si>
    <t>7701208339-10</t>
  </si>
  <si>
    <t>Задние тормозные колодки 2101, 2121 DAFMI</t>
  </si>
  <si>
    <t>DAFMI</t>
  </si>
  <si>
    <t>Задние тормозные колодки 2108 DAFMI</t>
  </si>
  <si>
    <t>Задние тормозные колодки с АБС 1118, 2170 DAFMI</t>
  </si>
  <si>
    <t>Передние тормозные колодки 1111 DAFMI</t>
  </si>
  <si>
    <t>Передние тормозные колодки 2101 DAFMI</t>
  </si>
  <si>
    <t>Передние тормозные колодки 2108 DAFMI</t>
  </si>
  <si>
    <t>Передние тормозные колодки 2110 DAFMI</t>
  </si>
  <si>
    <t>Передние тормозные колодки 2121, 2123 DAFMI</t>
  </si>
  <si>
    <t>Передние тормозные колодки LARGUS 8кл. DAFMI INTELLI</t>
  </si>
  <si>
    <t>DAMP</t>
  </si>
  <si>
    <t>115.00.00-02/-2"</t>
  </si>
  <si>
    <t>Патрон передней стойки г./масл. (с заниж. -50) 2108 DAMP</t>
  </si>
  <si>
    <t>115.00.00-02</t>
  </si>
  <si>
    <t>Патрон передней стойки г./масл. 2108 DAMP</t>
  </si>
  <si>
    <t>108.00.00</t>
  </si>
  <si>
    <t>Патрон передней стойки г./масл. 2170 DAMP</t>
  </si>
  <si>
    <t>108.00.00-03</t>
  </si>
  <si>
    <t>Патрон передней стойки масл. 2170 DAMP</t>
  </si>
  <si>
    <t>111.00.00</t>
  </si>
  <si>
    <t>Стойки передняя г./масл. 2108 DAMP</t>
  </si>
  <si>
    <t>113.00.00-01/-2"</t>
  </si>
  <si>
    <t>Стойки передняя г/масл. (с заниж.-50) 1119 DAMP</t>
  </si>
  <si>
    <t>114.00.00-03</t>
  </si>
  <si>
    <t>Стойки передняя масл. 2170 DAMP</t>
  </si>
  <si>
    <t>KTB944</t>
  </si>
  <si>
    <t>Ремкомплект ГРМ 1119, 2170, 2190 16кл. DAYCO</t>
  </si>
  <si>
    <t>DAYCO</t>
  </si>
  <si>
    <t>KTB462</t>
  </si>
  <si>
    <t>Ремкомплект ГРМ 2110, 2112 16кл. DAYCO</t>
  </si>
  <si>
    <t>6PK888</t>
  </si>
  <si>
    <t>Ремень генератора 1118 (без конд.) 6PK888 DAYCO</t>
  </si>
  <si>
    <t>6PK1005</t>
  </si>
  <si>
    <t>Ремень генератора 1118 (с конд.) 6PK1005 DAYCO</t>
  </si>
  <si>
    <t>6PK1018HD</t>
  </si>
  <si>
    <t>Ремень генератора 1118 (с конд.) 6PK1018 DAYCO</t>
  </si>
  <si>
    <t>10A0710C</t>
  </si>
  <si>
    <t>Ремень генератора 2108 карб. DAYCO</t>
  </si>
  <si>
    <t>6PK698</t>
  </si>
  <si>
    <t>Ремень генератора 2108-2110 8кл. 6PK698 DAYCO</t>
  </si>
  <si>
    <t>Ремень генератора 2110-2112 16кл. 6PK736 DAYCO</t>
  </si>
  <si>
    <t>6PK1125</t>
  </si>
  <si>
    <t>Ремень генератора 2110-2170 (с ГУРом, с конд.) 6PK1125 DAYCO</t>
  </si>
  <si>
    <t>6PK1115</t>
  </si>
  <si>
    <t>Ремень генератора 2110-2170 (с ГУРом) 6PK1115 DAYCO</t>
  </si>
  <si>
    <t>5PK1885</t>
  </si>
  <si>
    <t>Ремень генератора 2123 5PK1885 DAYCO</t>
  </si>
  <si>
    <t>Ремень генератора 2190 (без конд.) 6PK825 DAYCO</t>
  </si>
  <si>
    <t>6PK852EE</t>
  </si>
  <si>
    <t>Ремень генератора 2190 (без конд.) 6PK825 ELASTIC DAYCO</t>
  </si>
  <si>
    <t>6PK996</t>
  </si>
  <si>
    <t>Ремень генератора 2190 (с конд.) 6PK996 DAYCO</t>
  </si>
  <si>
    <t>6PK1820</t>
  </si>
  <si>
    <t>6PK1039EE</t>
  </si>
  <si>
    <t>Ремень генератора VESTA (с конд.) 6PK1039 ELASTIC DAYCO</t>
  </si>
  <si>
    <t>6PK1040HD</t>
  </si>
  <si>
    <t>Ремень генератора VESTA (с конд.) 6PK1040HD DAYCO</t>
  </si>
  <si>
    <t>4PK812</t>
  </si>
  <si>
    <t>Ремень кондиционера 2123 4PK812 DAYCO</t>
  </si>
  <si>
    <t>94738M</t>
  </si>
  <si>
    <t>Ремень ГРМ 2112 136зуб. (усил.) DAYCO</t>
  </si>
  <si>
    <t>Корпус передней стойки 2110 DEMFI</t>
  </si>
  <si>
    <t>DEMFI</t>
  </si>
  <si>
    <t>Корпус передней стойки 2170 DEMFI</t>
  </si>
  <si>
    <t>Опора задней стойки "ПРЕМИУМ" 2108-70 DEMFI</t>
  </si>
  <si>
    <t>Опора передней стойки "ДРАЙВ" 2108 DEMFI</t>
  </si>
  <si>
    <t>Опора передней стойки "ДРАЙВ" 2110 DEMFI</t>
  </si>
  <si>
    <t>PFA8001</t>
  </si>
  <si>
    <t>PFALL01</t>
  </si>
  <si>
    <t>Опора передней стойки LARGUS, LOGAN, X-RAY, ALMERA DEMFI</t>
  </si>
  <si>
    <t>BRCLL00</t>
  </si>
  <si>
    <t>Отбойник + пыльник заднего амортизатора (компл: 2шт.) LARGUS, LOGAN, DUSTER DEMFI</t>
  </si>
  <si>
    <t>BRC8014</t>
  </si>
  <si>
    <t>Отбойник + пыльник заднего амортизатора (компл: 2шт.) VESTA (шток = 14мм.) DEMFI</t>
  </si>
  <si>
    <t>BFCLL00</t>
  </si>
  <si>
    <t>Отбойник + пыльник передней стойки (компл: 2шт.) LARGUS, LOGAN, DUSTER DEMFI</t>
  </si>
  <si>
    <t>BRC8002</t>
  </si>
  <si>
    <t>Отбойник заднего амортизатора (компл: 2шт.) VESTA DEMFI</t>
  </si>
  <si>
    <t>Отбойник заднего амортизатора (компл.: 2шт.) 2108 DEMFI</t>
  </si>
  <si>
    <t>BRC1002</t>
  </si>
  <si>
    <t>Отбойник заднего амортизатора (компл.: 2шт.) 2110 DEMFI</t>
  </si>
  <si>
    <t>BRC7002</t>
  </si>
  <si>
    <t>Отбойник заднего амортизатора (компл.: 2шт.) 2170 DEMFI</t>
  </si>
  <si>
    <t>BFC8002</t>
  </si>
  <si>
    <t>Отбойник передней стойки (компл: 2шт.) VESTA DEMFI</t>
  </si>
  <si>
    <t>BFC1802</t>
  </si>
  <si>
    <t>Отбойник передней стойки (компл.: 2шт.) 1118 DEMFI</t>
  </si>
  <si>
    <t>Отбойник передней стойки (компл.: 2шт.) 2108 DEMFI</t>
  </si>
  <si>
    <t>Отбойник передней стойки (компл.: 2шт.) 2110 DEMFI</t>
  </si>
  <si>
    <t>Амортизатор задний г./масл. "ДРАЙВ" 1119 DEMFI</t>
  </si>
  <si>
    <t>Амортизатор задний г./масл. "ДРАЙВ" 2108 DEMFI</t>
  </si>
  <si>
    <t>Амортизатор задний г./масл. "ДРАЙВ" 2110 DEMFI</t>
  </si>
  <si>
    <t>Амортизатор задний г./масл. "ДРАЙВ" 2170 DEMFI</t>
  </si>
  <si>
    <t>Амортизатор задний г./масл. "ДРАЙВ" 2190 DEMFI</t>
  </si>
  <si>
    <t>SRC1901</t>
  </si>
  <si>
    <t>Амортизатор задний масл. "ДРАЙВ" 1119 DEMFI</t>
  </si>
  <si>
    <t>SRC0801</t>
  </si>
  <si>
    <t>Амортизатор задний масл. "ДРАЙВ" 2108 DEMFI</t>
  </si>
  <si>
    <t>SRC1001</t>
  </si>
  <si>
    <t>Амортизатор задний масл. "ДРАЙВ" 2110 DEMFI</t>
  </si>
  <si>
    <t>SRC7001</t>
  </si>
  <si>
    <t>Амортизатор задний масл. "ДРАЙВ" 2170 DEMFI</t>
  </si>
  <si>
    <t>Амортизатор задний масл. "ДРАЙВ" 2190 DEMFI</t>
  </si>
  <si>
    <t>Стойка передняя г./масл. "ДРАЙВ" 1119 DEMFI</t>
  </si>
  <si>
    <t>Стойка передняя г./масл. "ДРАЙВ" 2108 DEMFI</t>
  </si>
  <si>
    <t>Стойка передняя г./масл. "ДРАЙВ" 2110 DEMFI</t>
  </si>
  <si>
    <t>Стойка передняя г./масл. "ДРАЙВ" 2170 DEMFI</t>
  </si>
  <si>
    <t>Стойка передняя г./масл. "ДРАЙВ" 2190 DEMFI</t>
  </si>
  <si>
    <t>Стойка передняя масл. "ДРАЙВ" 1119 DEMFI</t>
  </si>
  <si>
    <t>Стойка передняя масл. "ДРАЙВ" 2108 DEMFI</t>
  </si>
  <si>
    <t>Стойка передняя масл. "ДРАЙВ" 2110 DEMFI</t>
  </si>
  <si>
    <t>Стойка передняя масл. "ДРАЙВ" 2170 DEMFI</t>
  </si>
  <si>
    <t>Стойка передняя масл. "ДРАЙВ" 2190 DEMFI</t>
  </si>
  <si>
    <t>SRC1910</t>
  </si>
  <si>
    <t>Амортизатор задний г./масл. "КОМФОРТ" 1119 DEMFI</t>
  </si>
  <si>
    <t>Амортизатор задний г./масл. "КОМФОРТ" 2108 DEMFI</t>
  </si>
  <si>
    <t>Амортизатор задний г./масл. "КОМФОРТ" 2110 DEMFI</t>
  </si>
  <si>
    <t>Амортизатор задний г./масл. "КОМФОРТ" 2170 DEMFI</t>
  </si>
  <si>
    <t>Амортизатор задний г./масл. "КОМФОРТ" 2190 DEMFI</t>
  </si>
  <si>
    <t>SRC8010</t>
  </si>
  <si>
    <t>Амортизатор задний г./масл. "КОМФОРТ" VESTA DEMFI</t>
  </si>
  <si>
    <t>Амортизатор задний масл. "КОМФОРТ" 1119 DEMFI</t>
  </si>
  <si>
    <t>Амортизатор задний масл. "КОМФОРТ" 2108 DEMFI</t>
  </si>
  <si>
    <t>Амортизатор задний масл. "КОМФОРТ" 2110 DEMFI</t>
  </si>
  <si>
    <t>Амортизатор задний масл. "КОМФОРТ" 2170 DEMFI</t>
  </si>
  <si>
    <t>Амортизатор задний масл. "КОМФОРТ" 2190 DEMFI</t>
  </si>
  <si>
    <t>Стойка передняя г./масл. "КОМФОРТ" 1118 DEMFI</t>
  </si>
  <si>
    <t>Стойка передняя г./масл. "КОМФОРТ" 1119 DEMFI</t>
  </si>
  <si>
    <t>Стойка передняя г./масл. "КОМФОРТ" 2108 DEMFI</t>
  </si>
  <si>
    <t>Стойка передняя г./масл. "КОМФОРТ" 2110 DEMFI</t>
  </si>
  <si>
    <t>SFC2610</t>
  </si>
  <si>
    <t>Стойка передняя г./масл. "КОМФОРТ" 2126 DEMFI</t>
  </si>
  <si>
    <t>Стойка передняя г./масл. "КОМФОРТ" 2170 DEMFI</t>
  </si>
  <si>
    <t>Стойка передняя г./масл. "КОМФОРТ" 2190 DEMFI</t>
  </si>
  <si>
    <t>SFC8010</t>
  </si>
  <si>
    <t>Стойка передняя г./масл. "КОМФОРТ" VESTA DEMFI</t>
  </si>
  <si>
    <t>Стойка передняя масл. "КОМФОРТ" 1118 DEMFI</t>
  </si>
  <si>
    <t>Стойка передняя масл. "КОМФОРТ" 1119 DEMFI</t>
  </si>
  <si>
    <t>Стойка передняя масл. "КОМФОРТ" 2108 DEMFI</t>
  </si>
  <si>
    <t>Стойка передняя масл. "КОМФОРТ" 2110 DEMFI</t>
  </si>
  <si>
    <t>SFC2600</t>
  </si>
  <si>
    <t>Стойка передняя масл. "КОМФОРТ" 2126 DEMFI</t>
  </si>
  <si>
    <t>Стойка передняя масл. "КОМФОРТ" 2170 DEMFI</t>
  </si>
  <si>
    <t>Стойка передняя масл. "КОМФОРТ" 2190 DEMFI</t>
  </si>
  <si>
    <t>SRA9013</t>
  </si>
  <si>
    <t>Амортизатор задний г./масл. "ОРИГИНАЛ" 2190 FL DEMFI</t>
  </si>
  <si>
    <t>Амортизатор задний г./масл. "ОРИГИНАЛ" 21928 (KALINA II CROSS, GRANTA CROSS) DEMFI</t>
  </si>
  <si>
    <t>Амортизатор задний г./масл. "ОРИГИНАЛ" VESTA SW CROSS DEMFI</t>
  </si>
  <si>
    <t>Стойка передняя левая г./масл. "ОРИГИНАЛ" 21928 (KALINA II CROSS, GRANTA CROSS FL) DEMFI</t>
  </si>
  <si>
    <t>Стойка передняя левая г./масл. "ОРИГИНАЛ" VESTA SW CROSS DEMFI</t>
  </si>
  <si>
    <t>Стойка передняя правая г./масл. "ОРИГИНАЛ" 21928 (KALINA II CROSS, GRANTA CROSS FL) DEMFI</t>
  </si>
  <si>
    <t>Стойка передняя правая г./масл. "ОРИГИНАЛ" VESTA SW CROSS DEMFI</t>
  </si>
  <si>
    <t>SRC1912</t>
  </si>
  <si>
    <t>Амортизатор задний г./масл. "ПРЕМИУМ" 1119 DEMFI</t>
  </si>
  <si>
    <t>SRC0812</t>
  </si>
  <si>
    <t>Амортизатор задний г./масл. "ПРЕМИУМ" 2108 DEMFI</t>
  </si>
  <si>
    <t>SRC1012</t>
  </si>
  <si>
    <t>Амортизатор задний г./масл. "ПРЕМИУМ" 2110 DEMFI</t>
  </si>
  <si>
    <t>SRC7012</t>
  </si>
  <si>
    <t>Амортизатор задний г./масл. "ПРЕМИУМ" 2170 DEMFI</t>
  </si>
  <si>
    <t>SRC9012</t>
  </si>
  <si>
    <t>Амортизатор задний г./масл. "ПРЕМИУМ" 2190 DEMFI</t>
  </si>
  <si>
    <t>Амортизатор задний г./масл. "ПРЕМИУМ" 21905 (ГРАНТА СПОРТ) DEMFI</t>
  </si>
  <si>
    <t>Амортизатор задний г./масл. "ПРЕМИУМ" 21928 (KALINA II CROSS, GRANTA CROSS) DEMFI</t>
  </si>
  <si>
    <t>SRCRL12</t>
  </si>
  <si>
    <t>Амортизатор задний г./масл. "ПРЕМИУМ" VESTA DEMFI</t>
  </si>
  <si>
    <t>Амортизатор задний г./масл. "ПРЕМИУМ" VESTA SW CROSS DEMFI</t>
  </si>
  <si>
    <t>Амортизатор задний г./масл. "ПРЕМИУМ" X-RAY DEMFI</t>
  </si>
  <si>
    <t>SFC1912</t>
  </si>
  <si>
    <t>Стойка передняя г./масл. "ПРЕМИУМ" 1119 DEMFI</t>
  </si>
  <si>
    <t>SFC0812</t>
  </si>
  <si>
    <t>Стойка передняя г./масл. "ПРЕМИУМ" 2108 DEMFI</t>
  </si>
  <si>
    <t>SFC1012</t>
  </si>
  <si>
    <t>Стойка передняя г./масл. "ПРЕМИУМ" 2110 DEMFI</t>
  </si>
  <si>
    <t>SFC7012</t>
  </si>
  <si>
    <t>Стойка передняя г./масл. "ПРЕМИУМ" 2170 DEMFI</t>
  </si>
  <si>
    <t>Стойка передняя г./масл. "ПРЕМИУМ" 2190 DEMFI</t>
  </si>
  <si>
    <t>Стойка передняя г./масл. "ПРЕМИУМ" 21905 (ГРАНТА СПОРТ) DEMFI</t>
  </si>
  <si>
    <t>Стойка передняя г./масл. "ПРЕМИУМ" 21928 (KALINA II CROSS, GRANTA CROSS FL) DEMFI</t>
  </si>
  <si>
    <t>Стойка передняя г./масл. "ПРЕМИУМ" VESTA DEMFI</t>
  </si>
  <si>
    <t>Стойка передняя г./масл. "ПРЕМИУМ" VESTA SW CROSS DEMFI</t>
  </si>
  <si>
    <t>Стойка передняя г./масл. "ПРЕМИУМ" X-RAY DEMFI</t>
  </si>
  <si>
    <t>Амортизатор задний г./масл. (c завыш. +15) "ПРЕМИУМ" 1119 DEMFI</t>
  </si>
  <si>
    <t>Амортизатор задний г./масл. (c заниж. -30) "ПРЕМИУМ" 1119 DEMFI</t>
  </si>
  <si>
    <t>Амортизатор задний г./масл. (c заниж. -30) "ПРЕМИУМ" 2108 DEMFI</t>
  </si>
  <si>
    <t>Амортизатор задний г./масл. (c заниж. -30) "ПРЕМИУМ" 2110 DEMFI</t>
  </si>
  <si>
    <t>Амортизатор задний г./масл. (c заниж. -30) "ПРЕМИУМ" 2170 DEMFI</t>
  </si>
  <si>
    <t>Амортизатор задний г./масл. (c заниж. -50) "ПРЕМИУМ" 1119 DEMFI</t>
  </si>
  <si>
    <t>Амортизатор задний г./масл. (c заниж. -50) "ПРЕМИУМ" 2108 DEMFI</t>
  </si>
  <si>
    <t>Амортизатор задний г./масл. (c заниж. -50) "ПРЕМИУМ" 2110 DEMFI</t>
  </si>
  <si>
    <t>Амортизатор задний г./масл. (c заниж. -50) "ПРЕМИУМ" 2170 DEMFI</t>
  </si>
  <si>
    <t>Амортизатор задний г./масл. (c заниж. -50) "ПРЕМИУМ" VESTA DEMFI</t>
  </si>
  <si>
    <t>Амортизатор задний г./масл. (c заниж. -70) "ПРЕМИУМ" 1119 DEMFI</t>
  </si>
  <si>
    <t>Амортизатор задний г./масл. (c заниж. -70) "ПРЕМИУМ" 2108 DEMFI</t>
  </si>
  <si>
    <t>Амортизатор задний г./масл. (c заниж. -70) "ПРЕМИУМ" 2110 DEMFI</t>
  </si>
  <si>
    <t>Амортизатор задний г./масл. (c заниж. -70) "ПРЕМИУМ" 2170 DEMFI</t>
  </si>
  <si>
    <t>Амортизатор задний г./масл. (c заниж. -90) "ПРЕМИУМ" 2108 DEMFI</t>
  </si>
  <si>
    <t>Амортизатор задний г./масл. (c заниж. -90) "ПРЕМИУМ" 2110 DEMFI</t>
  </si>
  <si>
    <t>SRC9030</t>
  </si>
  <si>
    <t>Амортизатор задний г./масл. (с заниж. -30) "ПРЕМИУМ" 2190 DEMFI</t>
  </si>
  <si>
    <t>SRC9050</t>
  </si>
  <si>
    <t>Амортизатор задний г./масл. (с заниж. -50) "ПРЕМИУМ" 2190 DEMFI</t>
  </si>
  <si>
    <t>SRC9070</t>
  </si>
  <si>
    <t>Амортизатор задний г./масл. (с заниж. -70) "ПРЕМИУМ" 2190 DEMFI</t>
  </si>
  <si>
    <t>Амортизатор задний г./масл. (с регулируемый по высоте чашкой) "ПРЕМИУМ" 2108-70, 1118 DEMFI</t>
  </si>
  <si>
    <t>Стойка передняя г./масл. (с завыш. +15) "ПРЕМИУМ" 1119 DEMFI</t>
  </si>
  <si>
    <t>Стойка передняя г./масл. (с заниж. -30) "ПРЕМИУМ" 1119 DEMFI</t>
  </si>
  <si>
    <t>Стойка передняя г./масл. (с заниж. -30) "ПРЕМИУМ" 2108 DEMFI</t>
  </si>
  <si>
    <t>Стойка передняя г./масл. (с заниж. -30) "ПРЕМИУМ" 2110 DEMFI</t>
  </si>
  <si>
    <t>Стойка передняя г./масл. (с заниж. -30) "ПРЕМИУМ" 2170 DEMFI</t>
  </si>
  <si>
    <t>SFC9030</t>
  </si>
  <si>
    <t>Стойка передняя г./масл. (с заниж. -30) "ПРЕМИУМ" 2190 DEMFI</t>
  </si>
  <si>
    <t>Стойка передняя г./масл. (с заниж. -50) "ПРЕМИУМ" 1119 DEMFI</t>
  </si>
  <si>
    <t>Стойка передняя г./масл. (с заниж. -50) "ПРЕМИУМ" 2108 DEMFI</t>
  </si>
  <si>
    <t>Стойка передняя г./масл. (с заниж. -50) "ПРЕМИУМ" 2110 DEMFI</t>
  </si>
  <si>
    <t>Стойка передняя г./масл. (с заниж. -50) "ПРЕМИУМ" 2170 DEMFI</t>
  </si>
  <si>
    <t>Стойка передняя г./масл. (с заниж. -50) "ПРЕМИУМ" 2190 DEMFI</t>
  </si>
  <si>
    <t>Стойка передняя г./масл. (с заниж. -70) "ПРЕМИУМ" 1119 DEMFI</t>
  </si>
  <si>
    <t>Стойка передняя г./масл. (с заниж. -70) "ПРЕМИУМ" 2108 DEMFI</t>
  </si>
  <si>
    <t>Стойка передняя г./масл. (с заниж. -70) "ПРЕМИУМ" 2110 DEMFI</t>
  </si>
  <si>
    <t>Стойка передняя г./масл. (с заниж. -70) "ПРЕМИУМ" 2170 DEMFI</t>
  </si>
  <si>
    <t>Стойка передняя г./масл. (с заниж. -70) "ПРЕМИУМ" 2190 DEMFI</t>
  </si>
  <si>
    <t>Стойка передняя г./масл. (с заниж. -90) "ПРЕМИУМ" 2108 DEMFI</t>
  </si>
  <si>
    <t>SFC1090</t>
  </si>
  <si>
    <t>Стойка передняя г./масл. (с заниж. -90) "ПРЕМИУМ" 2110 DEMFI</t>
  </si>
  <si>
    <t>SGL1800</t>
  </si>
  <si>
    <t>Упор задней двери газовый 1118 DEMFI</t>
  </si>
  <si>
    <t>SGL1900</t>
  </si>
  <si>
    <t>Упор задней двери газовый 1119, 2171 DEMFI</t>
  </si>
  <si>
    <t>Упор задней двери газовый 2108 DEMFI</t>
  </si>
  <si>
    <t>SGL2100</t>
  </si>
  <si>
    <t>Упор задней двери газовый 2110 (капот), 2104, 2121 DEMFI</t>
  </si>
  <si>
    <t>SGL1200</t>
  </si>
  <si>
    <t>Упор задней двери газовый 2112, 2172 DEMFI</t>
  </si>
  <si>
    <t>Свечи 2101 карб. D4 W20EPU#4 DENSO</t>
  </si>
  <si>
    <t>DENSO</t>
  </si>
  <si>
    <t>Свечи 2108 карб. D2 W20EPRU#4 DENSO</t>
  </si>
  <si>
    <t>Свечи 2108-2110 инж. 8кл. (серия: TWIN TIP) TT02 W20TT#4 DENSO</t>
  </si>
  <si>
    <t>Свечи 2108-2110 инж. 8кл. D13 W20EPRU11#4 DENSO</t>
  </si>
  <si>
    <t>Свечи 2110-2112 инж. 16кл. D11 Q20PRU11#4 DENSO</t>
  </si>
  <si>
    <t>Насос водяной 2101, 2107 DOLZ</t>
  </si>
  <si>
    <t>DOLZ</t>
  </si>
  <si>
    <t>Насос водяной 2108, 2110 8кл. DOLZ</t>
  </si>
  <si>
    <t>Насос водяной 2112 16кл. DOLZ</t>
  </si>
  <si>
    <t>Насос водяной 2123 DOLZ</t>
  </si>
  <si>
    <t>Насос водяной 2170, 2190 16кл. DOLZ</t>
  </si>
  <si>
    <t>Насос водяной 2190 8кл. DOLZ</t>
  </si>
  <si>
    <t>Насос водяной LOGAN, LARGUS 8/16кл. (K7M, K4M) DOLZ</t>
  </si>
  <si>
    <t>PRB18C</t>
  </si>
  <si>
    <t>ECO by PHC</t>
  </si>
  <si>
    <t>Сцепление в сборе 1118, 2170 ECO by PHC</t>
  </si>
  <si>
    <t>Сцепление в сборе 2108 ECO by PHC</t>
  </si>
  <si>
    <t>Сцепление в сборе 2110 ECO by PHC</t>
  </si>
  <si>
    <t>Сцепление в сборе LARGUS 16кл. (без гидровлического выжимного) ECO by PHC</t>
  </si>
  <si>
    <t>546.968</t>
  </si>
  <si>
    <t>Сальник коленвала передний (маленький (28*42*7)) 2108 ELRING</t>
  </si>
  <si>
    <t>ELRING</t>
  </si>
  <si>
    <t>ESLgroup</t>
  </si>
  <si>
    <t>ESL432001501R</t>
  </si>
  <si>
    <t>Кольцо магнитное АБС тормозного барабана LARGUS ESLgroup</t>
  </si>
  <si>
    <t>ESL479703074R</t>
  </si>
  <si>
    <t>Кольцо магнитное АБС тормозного барабана VESTA ESLgroup</t>
  </si>
  <si>
    <t>Опора передней стойки 2108 EVOLEX</t>
  </si>
  <si>
    <t>EVOLEX</t>
  </si>
  <si>
    <t>Опора передней стойки 2110 EVOLEX</t>
  </si>
  <si>
    <t>Опора передней стойки 2190 (с подш., со смещ.12мм., с ЭУР) EVOLEX</t>
  </si>
  <si>
    <t>11194-1003020-00</t>
  </si>
  <si>
    <t>Передние тормозные колодки 2108 (зеленые) (оригинал) FERODO</t>
  </si>
  <si>
    <t>FERODO</t>
  </si>
  <si>
    <t>Передние тормозные колодки 2108 (красные) (оригинал) FERODO</t>
  </si>
  <si>
    <t>FA-079</t>
  </si>
  <si>
    <t>FORTECH</t>
  </si>
  <si>
    <t>FO-003</t>
  </si>
  <si>
    <t>Фильтр масляный KIA RIO, HYUNDAI SOLARIS FORTECH</t>
  </si>
  <si>
    <t>FS-130</t>
  </si>
  <si>
    <t>Фильтр салонный KIA RIO, HYUNDAI SOLARIS FORTECH</t>
  </si>
  <si>
    <t>FA-020</t>
  </si>
  <si>
    <t>Фильтр воздушный 2101, 2108 карб. FORTECH</t>
  </si>
  <si>
    <t>Фильтр воздушный 2112 инж. FORTECH</t>
  </si>
  <si>
    <t>FA-101</t>
  </si>
  <si>
    <t>Фильтр воздушный LARGUS 16кл. FORTECH</t>
  </si>
  <si>
    <t>FA-126</t>
  </si>
  <si>
    <t>Фильтр воздушный LARGUS 8кл. FORTECH</t>
  </si>
  <si>
    <t>FA-030</t>
  </si>
  <si>
    <t>Фильтр воздушный LOGAN 8кл. (круглый) FORTECH</t>
  </si>
  <si>
    <t>FA-180</t>
  </si>
  <si>
    <t>Фильтр воздушный VESTA, X-RAY (после 2019) FORTECH</t>
  </si>
  <si>
    <t>FA-239</t>
  </si>
  <si>
    <t>Фильтр воздушный VESTA, X-RAY FORTECH</t>
  </si>
  <si>
    <t>Фильтр масляный 2101 FORTECH</t>
  </si>
  <si>
    <t>Фильтр масляный 2108 FORTECH</t>
  </si>
  <si>
    <t>Фильтр масляный LARGUS FORTECH</t>
  </si>
  <si>
    <t>Фильтр салонный (угольный) 1118, 2190, 2123 FORTECH</t>
  </si>
  <si>
    <t>Фильтр салонный (угольный) 2110, 2170 без конд. FORTECH</t>
  </si>
  <si>
    <t>Фильтр салонный (угольный) 2170 (с конд. HALLA) FORTECH</t>
  </si>
  <si>
    <t>FS-130C</t>
  </si>
  <si>
    <t>Фильтр салонный (угольный) KIA RIO, HYUNDAI SOLARIS FORTECH</t>
  </si>
  <si>
    <t>Фильтр салонный (угольный) LARGUS FORTECH</t>
  </si>
  <si>
    <t>FS-146С</t>
  </si>
  <si>
    <t>Фильтр салонный (угольный) X-RAY, VESTA FORTECH</t>
  </si>
  <si>
    <t>Фильтр салонный 1118, 2190, 2123 FORTECH</t>
  </si>
  <si>
    <t>Фильтр салонный 2110, 2170 без конд. FORTECH</t>
  </si>
  <si>
    <t>Фильтр салонный 2123 FORTECH</t>
  </si>
  <si>
    <t>Фильтр салонный 2170 (с конд. HALLA) FORTECH</t>
  </si>
  <si>
    <t>FS-031</t>
  </si>
  <si>
    <t>Фильтр салонный LARGUS FORTECH</t>
  </si>
  <si>
    <t>FS-146</t>
  </si>
  <si>
    <t>Фильтр салонный X-RAY, VESTA FORTECH</t>
  </si>
  <si>
    <t>Фильтр топливный 1.5 FORTECH</t>
  </si>
  <si>
    <t>Фильтр топливный 1.6 FORTECH</t>
  </si>
  <si>
    <t>NF-2105-220125</t>
  </si>
  <si>
    <t>Крестовина карданного вала (усил.) 2105 FORWARD</t>
  </si>
  <si>
    <t>FORWARD</t>
  </si>
  <si>
    <t>NF-2121-2201025</t>
  </si>
  <si>
    <t>Крестовина карданного вала 2121 FORWARD</t>
  </si>
  <si>
    <t>RL3414056</t>
  </si>
  <si>
    <t>Наконечник рулевой тяги правый LARGUS, X-RAY FORWARD</t>
  </si>
  <si>
    <t>Наконечники рулевых тяг 1111 FORWARD SPORT</t>
  </si>
  <si>
    <t>REN08-3414056/057-01</t>
  </si>
  <si>
    <t>Наконечники рулевых тяг 2108 FORWARD SPORT</t>
  </si>
  <si>
    <t>RE01-3003050-01/064-01</t>
  </si>
  <si>
    <t>Наконечники рулевых тяг внутр. 2101 FORWARD</t>
  </si>
  <si>
    <t>REN01-3003200-01</t>
  </si>
  <si>
    <t>Наконечники рулевых тяг внутр. 2101 FORWARD SPORT</t>
  </si>
  <si>
    <t>RE2121-3414138</t>
  </si>
  <si>
    <t>Наконечники рулевых тяг внутр. 2121 FORWARD</t>
  </si>
  <si>
    <t>RE01-3003057-01</t>
  </si>
  <si>
    <t>Наконечники рулевых тяг наружн. 2101, 2121 FORWARD</t>
  </si>
  <si>
    <t>Наконечники рулевых тяг наружн. 2101, 2121 FORWARD SPORT</t>
  </si>
  <si>
    <t>REN21-3003010/56/38</t>
  </si>
  <si>
    <t>Трапеция рулевая в сборе 2121 FORWARD SPORT</t>
  </si>
  <si>
    <t>REN23-3414010/56/58/59</t>
  </si>
  <si>
    <t>Трапеция рулевая в сборе 2123 FORWARD SPORT</t>
  </si>
  <si>
    <t>BJ21-3003080</t>
  </si>
  <si>
    <t>Рычаг маятниковый на подшипниках 2121 FORWARD</t>
  </si>
  <si>
    <t>FA18-1306030</t>
  </si>
  <si>
    <t>Крышка термостата с элементом 1118 FORWARD</t>
  </si>
  <si>
    <t>BJ08-2904192</t>
  </si>
  <si>
    <t>Комплект шаровых опор (компл.: 2шт.) 2108 FORWARD</t>
  </si>
  <si>
    <t>BJ-2904192-01</t>
  </si>
  <si>
    <t>Комплект шаровых опор (компл.: 4шт.) 2121 FORWARD</t>
  </si>
  <si>
    <t>BJN10-2904192</t>
  </si>
  <si>
    <t>Шаровая опора 1118, 2170 FORWARD SPORT</t>
  </si>
  <si>
    <t>BJN01-2904082</t>
  </si>
  <si>
    <t>Шаровая опора 2101 нижняя FORWARD SPORT</t>
  </si>
  <si>
    <t>BJN08-2904192</t>
  </si>
  <si>
    <t>Шаровая опора 2108 FORWARD SPORT</t>
  </si>
  <si>
    <t>Опора задней стойки 2108-70 FOX</t>
  </si>
  <si>
    <t>FOX</t>
  </si>
  <si>
    <t>Шумоизолятор задней опоры (полиуретан) VESTA FOX</t>
  </si>
  <si>
    <t>Шумоизолятор задней пружины (полиуретан) 2108, 2110 FOX</t>
  </si>
  <si>
    <t>Шумоизолятор передней пружины (полиуретан) 1119, 2170, 2190 FOX</t>
  </si>
  <si>
    <t>Шумоизолятор передней пружины (полиуретан) 2108, 2110 (компл.: 4шт) FOX</t>
  </si>
  <si>
    <t>PH5822</t>
  </si>
  <si>
    <t>Фильтр масляный 2105, 2108 FRAM</t>
  </si>
  <si>
    <t>FRAM</t>
  </si>
  <si>
    <t>FCR210283</t>
  </si>
  <si>
    <t>Опора передней стойки с подшипником (компл.: 2 подш.+2 опоры) LARGUS, LOGAN, X-RAY, ALMERA FRANCECAR</t>
  </si>
  <si>
    <t>FRANCECAR</t>
  </si>
  <si>
    <t>FCR220050</t>
  </si>
  <si>
    <t>Опора пружины задняя нижняя LOGAN FRANCECAR</t>
  </si>
  <si>
    <t>FCR210330</t>
  </si>
  <si>
    <t>Передние тормозные колодки LARGUS, VESTA 16кл. FRANCECAR</t>
  </si>
  <si>
    <t>FC96</t>
  </si>
  <si>
    <t>Передние тормозные колодки 2101 FRICO</t>
  </si>
  <si>
    <t>FRICO</t>
  </si>
  <si>
    <t>Ремень генератора LOGAN двиг.: 1.4 5PK1750 GATES</t>
  </si>
  <si>
    <t>GATES</t>
  </si>
  <si>
    <t>K015473XS</t>
  </si>
  <si>
    <t>Ремкомплект ГРМ LOGAN до 2010 1,4л. 8кл. GATES</t>
  </si>
  <si>
    <t>Ремкомплект ГРМ 1119, 2170, 2190 16кл. GATES</t>
  </si>
  <si>
    <t>Ремкомплект ГРМ 1119, 2190 8кл. GATES</t>
  </si>
  <si>
    <t>Ремкомплект ГРМ 2108, 2110 8кл. (усил.) GATES</t>
  </si>
  <si>
    <t>Ремкомплект ГРМ 2108, 2110 8кл. GATES</t>
  </si>
  <si>
    <t>Ремкомплект ГРМ 2110, 2112 16кл. (усил.) GATES</t>
  </si>
  <si>
    <t>Ремкомплект ГРМ 2110, 2112 16кл. GATES</t>
  </si>
  <si>
    <t>K035671XS</t>
  </si>
  <si>
    <t>Ремкомплект ГРМ LARGUS 16кл. GATES</t>
  </si>
  <si>
    <t>K015662XS</t>
  </si>
  <si>
    <t>Ремкомплект ГРМ LARGUS 8кл., LOGAN 1,4 8кл. 2010- GATES</t>
  </si>
  <si>
    <t>Ремкомплект ГРМ + помпа 1119, 2170, 2190, 21179 16кл. GATES</t>
  </si>
  <si>
    <t>Ремкомплект ГРМ + помпа 1119, 2190 8кл. GATES</t>
  </si>
  <si>
    <t>KP55468XS</t>
  </si>
  <si>
    <t>Ремкомплект ГРМ + помпа 2110, 2112 16кл. (усил.) GATES</t>
  </si>
  <si>
    <t>Ремкомплект ГРМ + помпа 2110, 2112 16кл. GATES</t>
  </si>
  <si>
    <t>Ремкомплект ГРМ + помпа LARGUS 16кл. GATES</t>
  </si>
  <si>
    <t>6PK1018</t>
  </si>
  <si>
    <t>Ремень генератора 1118 (c конд.) 6PK1018 GATES</t>
  </si>
  <si>
    <t>6PK883</t>
  </si>
  <si>
    <t>Ремень генератора 1118 (без конд.) 6PK883 GATES</t>
  </si>
  <si>
    <t>6265MC</t>
  </si>
  <si>
    <t>Ремень генератора 2101 карб. GATES</t>
  </si>
  <si>
    <t>6261MC</t>
  </si>
  <si>
    <t>Ремень генератора 2108 карб. GATES</t>
  </si>
  <si>
    <t>Ремень генератора 2108-2110 8кл. 6PK700 GATES</t>
  </si>
  <si>
    <t>6PK738</t>
  </si>
  <si>
    <t>Ремень генератора 2110-2112 16кл. 6PK738 GATES</t>
  </si>
  <si>
    <t>6PK745</t>
  </si>
  <si>
    <t>Ремень генератора 2110-2112 16кл. 6PK745 GATES</t>
  </si>
  <si>
    <t>6PK1123</t>
  </si>
  <si>
    <t>Ремень генератора 2110-2170 (с ГУРом, с конд.) 6PK1123 GATES</t>
  </si>
  <si>
    <t>6PK1113</t>
  </si>
  <si>
    <t>Ремень генератора 2110-2170 (с ГУРом) 6PK1113 GATES</t>
  </si>
  <si>
    <t>Ремень генератора 2123 5PK1885 GATES</t>
  </si>
  <si>
    <t>6PK823SF</t>
  </si>
  <si>
    <t>Ремень генератора 2190 (без конд.) 6PK823SF GATES</t>
  </si>
  <si>
    <t>Ремень генератора 2190 (с конд.) 6PK995 GATES</t>
  </si>
  <si>
    <t>6PK1019SF</t>
  </si>
  <si>
    <t>Ремень генератора GRANTA FL (c конд.) 6PK1019ELAST GATES</t>
  </si>
  <si>
    <t>6PK1778</t>
  </si>
  <si>
    <t>Ремень генератора LARGUS (двиг.: 11189, 1,6л., 8кл.) 6PK1778 GATES</t>
  </si>
  <si>
    <t>6PK1130</t>
  </si>
  <si>
    <t>Ремень генератора LARGUS 1.6 16кл. (без ГУРа, без конд.) 6PK1130 GATES</t>
  </si>
  <si>
    <t>Ремень генератора LARGUS 1.6 8-16кл. (с ГУРом, с конд.) 6PK1823XS GATES</t>
  </si>
  <si>
    <t>6PK1708</t>
  </si>
  <si>
    <t>Ремень генератора LARGUS с двиг. 21129 (с конд.) 6PK1708 GATES</t>
  </si>
  <si>
    <t>6PK1540</t>
  </si>
  <si>
    <t>Ремень генератора PRIORA (после 2018, с конд.) 6PK1540 GATES</t>
  </si>
  <si>
    <t>Ремень генератора PRIORA (после 2018, с конд.) 6PK1590 GATES</t>
  </si>
  <si>
    <t>6PK1038</t>
  </si>
  <si>
    <t>Ремень генератора VESTA (с конд.) 6PK1038 GATES</t>
  </si>
  <si>
    <t>6PK780</t>
  </si>
  <si>
    <t>Ремень генератора VESTA, XRAY, PRIORA (после 2018, без конд.) 6PK780 GATES</t>
  </si>
  <si>
    <t>4PK916-890SF</t>
  </si>
  <si>
    <t>Ремень компрессора кондиц. LOGAN 4PK916-890SF XF GATES</t>
  </si>
  <si>
    <t>4PK813</t>
  </si>
  <si>
    <t>Ремень кондиционера 2123 4PK813 GATES</t>
  </si>
  <si>
    <t>Ремень ГРМ 2108 111зуб. (усил.) GATES</t>
  </si>
  <si>
    <t>Ремень ГРМ 2108 111зуб. GATES</t>
  </si>
  <si>
    <t>Ремень ГРМ 2112 136зуб. (усил.) GATES</t>
  </si>
  <si>
    <t>Ремень ГРМ 2112 136зуб. GATES</t>
  </si>
  <si>
    <t>5050XS</t>
  </si>
  <si>
    <t>Ремень ГРМ 2190, CITROEN 113зуб. GATES</t>
  </si>
  <si>
    <t>5671XS</t>
  </si>
  <si>
    <t>Ремень ГРМ LARGUS 16кл. GATES</t>
  </si>
  <si>
    <t>5662XS</t>
  </si>
  <si>
    <t>Ремень ГРМ LARGUS 8кл. GATES</t>
  </si>
  <si>
    <t>T43147</t>
  </si>
  <si>
    <t>Ролик ГРМ (натяжной) 2170 GATES</t>
  </si>
  <si>
    <t>T42042A</t>
  </si>
  <si>
    <t>Ролик ГРМ (нового образца) 2108 GATES</t>
  </si>
  <si>
    <t>Ролик ГРМ (опорный) 2170 GATES</t>
  </si>
  <si>
    <t>T36249</t>
  </si>
  <si>
    <t>Ролик натяжителя генер. 1118, 2123 GATES</t>
  </si>
  <si>
    <t>T39176</t>
  </si>
  <si>
    <t>Ролик натяжителя генер., конд. 2110, 2170 GATES</t>
  </si>
  <si>
    <t>Ролик натяжной ремня генератора (ГУР+конд.) LARGUS GATES</t>
  </si>
  <si>
    <t>TH14687</t>
  </si>
  <si>
    <t>Термостат 2108 карб. GATES</t>
  </si>
  <si>
    <t>300222/300225</t>
  </si>
  <si>
    <t>GKN</t>
  </si>
  <si>
    <t>U040</t>
  </si>
  <si>
    <t>Крестовина карданного вала 2101 GKN</t>
  </si>
  <si>
    <t>U110</t>
  </si>
  <si>
    <t>Крестовина карданного вала 2123 (турецкий кардан) GKN</t>
  </si>
  <si>
    <t>Установочный комплект внутреннего шруса 2108 GKN</t>
  </si>
  <si>
    <t>Установочный комплект наружного шруса 2108 GKN</t>
  </si>
  <si>
    <t>GLO</t>
  </si>
  <si>
    <t>GSP</t>
  </si>
  <si>
    <t>HANS PRIES</t>
  </si>
  <si>
    <t>HP2110-1311065</t>
  </si>
  <si>
    <t>Крышка (пробка) расширительного бачка 2110 HANS PRIES</t>
  </si>
  <si>
    <t>HLL9248</t>
  </si>
  <si>
    <t>Амортизатор задний г./масл. LARGUS HERZOG</t>
  </si>
  <si>
    <t>HERZOG</t>
  </si>
  <si>
    <t>HRL0751</t>
  </si>
  <si>
    <t>Стойка передняя г./масл. LARGUS HERZOG</t>
  </si>
  <si>
    <t>HL81040A</t>
  </si>
  <si>
    <t>Болты колесные секретные хром (литой диск) 2101-2108 HERZOG</t>
  </si>
  <si>
    <t>HL81040C</t>
  </si>
  <si>
    <t>Болты колесные секретные хром (штамп. диск) 2108 HERZOG</t>
  </si>
  <si>
    <t>HLB002K-2</t>
  </si>
  <si>
    <t>Болты колесные секретные хром LARGUS HERZOG</t>
  </si>
  <si>
    <t>HL11040</t>
  </si>
  <si>
    <t>Болты колесные секретные черные (штамп. диск) 2101 HERZOG</t>
  </si>
  <si>
    <t>HL81040</t>
  </si>
  <si>
    <t>Болты колесные секретные черные (штамп. диск) 2108 HERZOG</t>
  </si>
  <si>
    <t>HLM006K-6</t>
  </si>
  <si>
    <t>Гайки колесные секретные (закрытые+2ключа) 2121, 2123 HERZOG</t>
  </si>
  <si>
    <t>HOM006K-7</t>
  </si>
  <si>
    <t>Гайки колесные секретные (открытые+2ключа) 2121, 2123 HERZOG</t>
  </si>
  <si>
    <t>HL17010</t>
  </si>
  <si>
    <t>Клапан 2101 впусконой (компл.: 4шт) HERZOG</t>
  </si>
  <si>
    <t>HL17012</t>
  </si>
  <si>
    <t>Клапан 2101 выпускной (компл.: 4шт) HERZOG</t>
  </si>
  <si>
    <t>HL87010</t>
  </si>
  <si>
    <t>Клапан 2108 впускной (компл.: 4шт) HERZOG</t>
  </si>
  <si>
    <t>HL87012</t>
  </si>
  <si>
    <t>Клапан 21083 выпускной (компл.: 4шт) HERZOG</t>
  </si>
  <si>
    <t>HL07010</t>
  </si>
  <si>
    <t>Клапан 2112 впускной (компл.: 8шт) HERZOG</t>
  </si>
  <si>
    <t>HL07012</t>
  </si>
  <si>
    <t>Клапан 2112 выпускной (компл,: 8шт) HERZOG</t>
  </si>
  <si>
    <t>HL17010/12</t>
  </si>
  <si>
    <t>Комплект клапанов 2101 впускной+выпускной (компл.: 8шт) HERZOG</t>
  </si>
  <si>
    <t>HL87010/12</t>
  </si>
  <si>
    <t>Комплект клапанов 21083 впускной+выпускной (компл.: 8шт) HERZOG</t>
  </si>
  <si>
    <t>HL07010/12</t>
  </si>
  <si>
    <t>Комплект клапанов 2112 впускной+выпускной (компл.: 16шт) HERZOG</t>
  </si>
  <si>
    <t>HRL1378</t>
  </si>
  <si>
    <t>HRL5894</t>
  </si>
  <si>
    <t>HRL3354</t>
  </si>
  <si>
    <t>HRL5895</t>
  </si>
  <si>
    <t>HLR0765</t>
  </si>
  <si>
    <t>Кольца поршневые 11194 76,5 HERZOG</t>
  </si>
  <si>
    <t>HKR0770</t>
  </si>
  <si>
    <t>Кольца поршневые 11194 77,0 HERZOG</t>
  </si>
  <si>
    <t>HKR0775</t>
  </si>
  <si>
    <t>Кольца поршневые 11194 77,5 HERZOG</t>
  </si>
  <si>
    <t>HLR0760E</t>
  </si>
  <si>
    <t>HLR0764E</t>
  </si>
  <si>
    <t>HLR0768E</t>
  </si>
  <si>
    <t>HLR0790E</t>
  </si>
  <si>
    <t>Кольца поршневые 2101, 2107 79,0 HERZOG</t>
  </si>
  <si>
    <t>HLR0794E</t>
  </si>
  <si>
    <t>Кольца поршневые 2101, 2107 79,4 HERZOG</t>
  </si>
  <si>
    <t>HLR0798E</t>
  </si>
  <si>
    <t>HLR0820E</t>
  </si>
  <si>
    <t>Кольца поршневые 21083 82,0 HERZOG</t>
  </si>
  <si>
    <t>HLR0824E</t>
  </si>
  <si>
    <t>Кольца поршневые 21083 82,4 HERZOG</t>
  </si>
  <si>
    <t>HLR0828E</t>
  </si>
  <si>
    <t>Кольца поршневые 21083 82,8 HERZOG</t>
  </si>
  <si>
    <t>H100820E</t>
  </si>
  <si>
    <t>Кольца поршневые 21126 82,0 HERZOG</t>
  </si>
  <si>
    <t>H100825E</t>
  </si>
  <si>
    <t>Кольца поршневые 21126 82,5 HERZOG</t>
  </si>
  <si>
    <t>H100830E</t>
  </si>
  <si>
    <t>Кольца поршневые 21126 83,0 HERZOG</t>
  </si>
  <si>
    <t>HLR0795</t>
  </si>
  <si>
    <t>Кольца поршневые LARGUS 79,5 HERZOG</t>
  </si>
  <si>
    <t>HLR0800</t>
  </si>
  <si>
    <t>Кольца поршневые LARGUS 80,0 HERZOG</t>
  </si>
  <si>
    <t>HL13233</t>
  </si>
  <si>
    <t>Комплект направляющих 2101 впуск.+выпуск. (8шт) HERZOG</t>
  </si>
  <si>
    <t>HL83233</t>
  </si>
  <si>
    <t>Комплект направляющих 2108 впуск.+выпуск. (8шт) HERZOG</t>
  </si>
  <si>
    <t>HL07032</t>
  </si>
  <si>
    <t>Комплект направляющих 2112 впуск.+выпуск. (16шт) HERZOG</t>
  </si>
  <si>
    <t>HRL5136</t>
  </si>
  <si>
    <t>Комплект направляющих LOGAN, LARGUS 16кл. впуск.+выпуск. (16шт) HERZOG</t>
  </si>
  <si>
    <t>HRL6298</t>
  </si>
  <si>
    <t>Насос водяной LOGAN 8кл. 1,4:1,6 (K7J, K7M) HERZOG</t>
  </si>
  <si>
    <t>HRL1302</t>
  </si>
  <si>
    <t>Насос водяной LOGAN, LARGUS 8/16кл. (K7M, K4M) HERZOG</t>
  </si>
  <si>
    <t>H101206</t>
  </si>
  <si>
    <t>Подшипник задней ступицы 2108 HERZOG</t>
  </si>
  <si>
    <t>HRL8986</t>
  </si>
  <si>
    <t>Подшипник задней ступицы LARGUS, DUSTER 4x2 HERZOG</t>
  </si>
  <si>
    <t>HRL5812</t>
  </si>
  <si>
    <t>Подшипник задней ступицы LOGAN HERZOG</t>
  </si>
  <si>
    <t>HRL0004</t>
  </si>
  <si>
    <t>Подшипник задней ступицы VESTA, X-RAY HERZOG</t>
  </si>
  <si>
    <t>HL33020</t>
  </si>
  <si>
    <t>Подшипник передней ступицы 1118, 2170 HERZOG</t>
  </si>
  <si>
    <t>H101205</t>
  </si>
  <si>
    <t>Подшипник передней ступицы 2108 HERZOG</t>
  </si>
  <si>
    <t>HRL5779</t>
  </si>
  <si>
    <t>Подшипник передней ступицы LARGUS без АБС, VESTA HERZOG</t>
  </si>
  <si>
    <t>HRL0915</t>
  </si>
  <si>
    <t>Подшипник передней ступицы с АБС LARGUS HERZOG</t>
  </si>
  <si>
    <t>HL01056</t>
  </si>
  <si>
    <t>Ролик натяжителя генер., конд. 2110, 2170 HERZOG</t>
  </si>
  <si>
    <t>HL26120/35</t>
  </si>
  <si>
    <t>Ролики ГРМ (натяжной+опорный) 2112 HERZOG</t>
  </si>
  <si>
    <t>HL16800</t>
  </si>
  <si>
    <t>Контакт трамблера 2101 HERZOG</t>
  </si>
  <si>
    <t>HF505106</t>
  </si>
  <si>
    <t>Амортизатор задний г./масл. 2101 HOFER</t>
  </si>
  <si>
    <t>HOFER</t>
  </si>
  <si>
    <t>HF505110</t>
  </si>
  <si>
    <t>Амортизатор задний г./масл. 2121 HOFER</t>
  </si>
  <si>
    <t>HF505114</t>
  </si>
  <si>
    <t>Амортизатор задний г./масл. 2123 HOFER</t>
  </si>
  <si>
    <t>HF505105</t>
  </si>
  <si>
    <t>Амортизатор задний масл. 2101 HOFER</t>
  </si>
  <si>
    <t>HF505109</t>
  </si>
  <si>
    <t>Амортизатор задний масл. 2121 HOFER</t>
  </si>
  <si>
    <t>HF505113</t>
  </si>
  <si>
    <t>Амортизатор задний масл. 2123 HOFER</t>
  </si>
  <si>
    <t>HF505108</t>
  </si>
  <si>
    <t>Амортизатор передний г./масл. 2121 HOFER</t>
  </si>
  <si>
    <t>HF505112</t>
  </si>
  <si>
    <t>Амортизатор передний г./масл. 2123 HOFER</t>
  </si>
  <si>
    <t>HF505107</t>
  </si>
  <si>
    <t>Амортизатор передний масл. 2121 HOFER</t>
  </si>
  <si>
    <t>HF505111</t>
  </si>
  <si>
    <t>Амортизатор передний масл. 2123 HOFER</t>
  </si>
  <si>
    <t>HF514731</t>
  </si>
  <si>
    <t>Патрон передней стойки г./масл. 2108 HOFER</t>
  </si>
  <si>
    <t>HF514733</t>
  </si>
  <si>
    <t>Патрон передней стойки г./масл. 2110 HOFER</t>
  </si>
  <si>
    <t>HF514730</t>
  </si>
  <si>
    <t>Патрон передней стойки масл. 2108 HOFER</t>
  </si>
  <si>
    <t>HF514732</t>
  </si>
  <si>
    <t>Патрон передней стойки масл. 2110 HOFER</t>
  </si>
  <si>
    <t>HF525443</t>
  </si>
  <si>
    <t>Стойка передняя правая масл. (разборн.) 2108 HOFER</t>
  </si>
  <si>
    <t>HF625221</t>
  </si>
  <si>
    <t>Вентилятор отопителя 2101, 2121, 21213 HOFER</t>
  </si>
  <si>
    <t>HF625223</t>
  </si>
  <si>
    <t>Вентилятор отопителя 2108 (в сборе с кожухом) HOFER</t>
  </si>
  <si>
    <t>HF625222</t>
  </si>
  <si>
    <t>Вентилятор отопителя 2108 HOFER</t>
  </si>
  <si>
    <t>HF625224</t>
  </si>
  <si>
    <t>Вентилятор отопителя 2123, 2170, 1118 (с хвостом) HOFER</t>
  </si>
  <si>
    <t>HF626401</t>
  </si>
  <si>
    <t>Вентилятор охлаждения 1118, 2123 HOFER</t>
  </si>
  <si>
    <t>HF626402</t>
  </si>
  <si>
    <t>Вентилятор охлаждения 2103, 2108 HOFER</t>
  </si>
  <si>
    <t>HF626403</t>
  </si>
  <si>
    <t>Вентилятор охлаждения 21214 HOFER</t>
  </si>
  <si>
    <t>HF750451</t>
  </si>
  <si>
    <t>Датчик АБС заднего колеса 1118, 2170, 2190 HOFER</t>
  </si>
  <si>
    <t>HF750452</t>
  </si>
  <si>
    <t>Датчик АБС переднего колеса 1118, 2170, 2190 HOFER</t>
  </si>
  <si>
    <t>HF750464</t>
  </si>
  <si>
    <t>Датчик АБС передний LARGUS HOFER</t>
  </si>
  <si>
    <t>HF750818</t>
  </si>
  <si>
    <t>Датчик давления воздуха LARGUS HOFER</t>
  </si>
  <si>
    <t>HF750290</t>
  </si>
  <si>
    <t>Датчик детонации 2110, 2115 HOFER</t>
  </si>
  <si>
    <t>HF218037</t>
  </si>
  <si>
    <t>Датчик массового расхода воздуха (ДМРВ) 2108, 2110, 2123 (-2004) (аналог 0 280 218 037) HOFER</t>
  </si>
  <si>
    <t>HF750260</t>
  </si>
  <si>
    <t>Датчик положения дроссельной заслонки (ДПДЗ) 2112 HOFER</t>
  </si>
  <si>
    <t>HF750265</t>
  </si>
  <si>
    <t>Датчик положения дроссельной заслонки (ДПДЗ) LARGUS 16кл. HOFER</t>
  </si>
  <si>
    <t>HF750106</t>
  </si>
  <si>
    <t>Датчик положения коленвала LARGUS 16кл. HOFER</t>
  </si>
  <si>
    <t>HF750107</t>
  </si>
  <si>
    <t>Датчик положения коленвала LARGUS 8кл. HOFER</t>
  </si>
  <si>
    <t>HF750193</t>
  </si>
  <si>
    <t>Датчик распредвала (фазы) 16кл. 2110, 2112 HOFER</t>
  </si>
  <si>
    <t>HF750150</t>
  </si>
  <si>
    <t>Датчик скорости 2110, 2115 (плоский разъем без провода) HOFER</t>
  </si>
  <si>
    <t>HF750151</t>
  </si>
  <si>
    <t>Датчик скорости 2110, 2115 (плоский разъем с проводом) HOFER</t>
  </si>
  <si>
    <t>HF750157</t>
  </si>
  <si>
    <t>Датчик скорости 2170, 2190 (-02) HOFER</t>
  </si>
  <si>
    <t>HF750158</t>
  </si>
  <si>
    <t>Датчик скорости 2170, 2190 (-04) HOFER</t>
  </si>
  <si>
    <t>HF750156</t>
  </si>
  <si>
    <t>Датчик скорости 2170, 2190 HOFER</t>
  </si>
  <si>
    <t>HF750930</t>
  </si>
  <si>
    <t>Датчик температуры охлаждающей жидкости 1118, 2123, 2170 HOFER</t>
  </si>
  <si>
    <t>HF750931</t>
  </si>
  <si>
    <t>Датчик температуры охлаждающей жидкости 2101, 2108, 2110 HOFER</t>
  </si>
  <si>
    <t>HF750932</t>
  </si>
  <si>
    <t>Датчик температуры охлаждающей жидкости 2107, 2108, 2112, 2123 (с ЭСУД) HOFER</t>
  </si>
  <si>
    <t>HF750942</t>
  </si>
  <si>
    <t>Датчик температуры охлаждающей жидкости LOGAN, LARGUS, DUSTER HOFER</t>
  </si>
  <si>
    <t>HF750920</t>
  </si>
  <si>
    <t>Датчики включения вентилятора 2103, 2106, 2107 92-87С HOFER</t>
  </si>
  <si>
    <t>HF750921</t>
  </si>
  <si>
    <t>Датчики включения вентилятора 2108, 2110 99-94С HOFER</t>
  </si>
  <si>
    <t>HF750382</t>
  </si>
  <si>
    <t>Регулятор холостого хода (РХХ) 21214 HOFER</t>
  </si>
  <si>
    <t>HF750385</t>
  </si>
  <si>
    <t>Регулятор холостого хода (РХХ) LARGUS 16кл. HOFER</t>
  </si>
  <si>
    <t>HF750384</t>
  </si>
  <si>
    <t>Регулятор холостого хода (РХХ) LARGUS 8кл. HOFER</t>
  </si>
  <si>
    <t>HF901007</t>
  </si>
  <si>
    <t>Домкрат ромбический 1,5т. (110-360мм) HOFER</t>
  </si>
  <si>
    <t>HF901004</t>
  </si>
  <si>
    <t>Домкрат ромбический 1т. (110-330мм) HOFER</t>
  </si>
  <si>
    <t>HF901010</t>
  </si>
  <si>
    <t>Домкрат ромбический 2т. (110-380мм) HOFER</t>
  </si>
  <si>
    <t>HF750306</t>
  </si>
  <si>
    <t>Катушка зажигания 2112 (двиг.: 1,5л.) HOFER</t>
  </si>
  <si>
    <t>HF750305</t>
  </si>
  <si>
    <t>Катушка зажигания 2112 индивид. 16кл. HOFER</t>
  </si>
  <si>
    <t>HF909301</t>
  </si>
  <si>
    <t>Компрессор автомобильный поршневой с манометром 36L/MIN 12V HOFER</t>
  </si>
  <si>
    <t>HF101332</t>
  </si>
  <si>
    <t>Крестовина карданного вала 2101 HOFER</t>
  </si>
  <si>
    <t>HF101333</t>
  </si>
  <si>
    <t>Крестовина карданного вала 2105 HOFER</t>
  </si>
  <si>
    <t>HF101334</t>
  </si>
  <si>
    <t>Крестовина карданного вала 2121 HOFER</t>
  </si>
  <si>
    <t>HF102336</t>
  </si>
  <si>
    <t>Крестовина карданного вала МОСКВИЧ 412 HOFER</t>
  </si>
  <si>
    <t>HF744124</t>
  </si>
  <si>
    <t>Мотор-редуктор стеклоочистителя переднего 2110 (вал 10мм.) HOFER</t>
  </si>
  <si>
    <t>HF744125</t>
  </si>
  <si>
    <t>Мотор-редуктор стеклоочистителя переднего 2110 (вал 12мм.) HOFER</t>
  </si>
  <si>
    <t>HF744772</t>
  </si>
  <si>
    <t>Мотор стеклоподьемника левый 2110 HOFER</t>
  </si>
  <si>
    <t>HF744776</t>
  </si>
  <si>
    <t>Мотор стеклоподьемника левый 2123 HOFER</t>
  </si>
  <si>
    <t>HF744777</t>
  </si>
  <si>
    <t>Мотор стеклоподьемника правый 2123 HOFER</t>
  </si>
  <si>
    <t>HF812041</t>
  </si>
  <si>
    <t>Наконечник рулевой тяги левый 1118 HOFER</t>
  </si>
  <si>
    <t>HF812026</t>
  </si>
  <si>
    <t>HF812042</t>
  </si>
  <si>
    <t>Наконечник рулевой тяги правый 1118 HOFER</t>
  </si>
  <si>
    <t>HF812027</t>
  </si>
  <si>
    <t>HF812001</t>
  </si>
  <si>
    <t>Наконечники рулевых тяг 1111 HOFER</t>
  </si>
  <si>
    <t>HF812002</t>
  </si>
  <si>
    <t>Наконечники рулевых тяг 1118 HOFER</t>
  </si>
  <si>
    <t>HF812008</t>
  </si>
  <si>
    <t>Наконечники рулевых тяг 2108 HOFER</t>
  </si>
  <si>
    <t>HF812010</t>
  </si>
  <si>
    <t>Наконечники рулевых тяг 2110 HOFER</t>
  </si>
  <si>
    <t>HF812018</t>
  </si>
  <si>
    <t>Наконечники рулевых тяг VESTA HOFER</t>
  </si>
  <si>
    <t>HF812003</t>
  </si>
  <si>
    <t>Наконечники рулевых тяг внутр. 2101 HOFER</t>
  </si>
  <si>
    <t>HF812004</t>
  </si>
  <si>
    <t>Наконечники рулевых тяг наружн. 2101, 2121 HOFER</t>
  </si>
  <si>
    <t>HF812273</t>
  </si>
  <si>
    <t>Тяга рулевая в сборе VESTA HOFER</t>
  </si>
  <si>
    <t>HF812272</t>
  </si>
  <si>
    <t>Тяга рулевая в сборе X-RAY, LOGAN 2 HOFER</t>
  </si>
  <si>
    <t>HF815501</t>
  </si>
  <si>
    <t>Шаровая опора 2101 верхняя HOFER</t>
  </si>
  <si>
    <t>HF815542</t>
  </si>
  <si>
    <t>Шаровая опора 2101 нижняя "PREMIUM" HOFER</t>
  </si>
  <si>
    <t>HF815502</t>
  </si>
  <si>
    <t>Шаровая опора 2101 нижняя HOFER</t>
  </si>
  <si>
    <t>HF815543</t>
  </si>
  <si>
    <t>Шаровая опора 2108 "PREMIUM" HOFER</t>
  </si>
  <si>
    <t>HF815503</t>
  </si>
  <si>
    <t>Шаровая опора 2108 HOFER</t>
  </si>
  <si>
    <t>HF815505</t>
  </si>
  <si>
    <t>Шаровая опора 2110 HOFER</t>
  </si>
  <si>
    <t>HF815549</t>
  </si>
  <si>
    <t>Шаровая опора 2123 "PREMIUM" HOFER</t>
  </si>
  <si>
    <t>HF815516</t>
  </si>
  <si>
    <t>HF815517</t>
  </si>
  <si>
    <t>HF033021</t>
  </si>
  <si>
    <t>Насос водяной 2101, 2107 HOFER</t>
  </si>
  <si>
    <t>HF033031</t>
  </si>
  <si>
    <t>Насос водяной 2108, 2110 8кл. (с металлической крыльчаткой) HOFER</t>
  </si>
  <si>
    <t>HF033022</t>
  </si>
  <si>
    <t>Насос водяной 2108, 2110 8кл. HOFER</t>
  </si>
  <si>
    <t>HF033035</t>
  </si>
  <si>
    <t>Насос водяной 2112 16кл. (с металлической крыльчаткой) HOFER</t>
  </si>
  <si>
    <t>HF033023</t>
  </si>
  <si>
    <t>Насос водяной 2112 16кл. HOFER</t>
  </si>
  <si>
    <t>HF033034</t>
  </si>
  <si>
    <t>HF033024</t>
  </si>
  <si>
    <t>Насос водяной 2170, 2190 16кл. HOFER</t>
  </si>
  <si>
    <t>HF744084</t>
  </si>
  <si>
    <t>Насос стеклоомывателя 2108, 2110, 2123 HOFER</t>
  </si>
  <si>
    <t>HF830301</t>
  </si>
  <si>
    <t>Электробензонасос (моторчик) 2112 HOFER</t>
  </si>
  <si>
    <t>HF564261</t>
  </si>
  <si>
    <t>Опора передней стойки 1118 (с подш.) HOFER</t>
  </si>
  <si>
    <t>HF564265</t>
  </si>
  <si>
    <t>HF628421</t>
  </si>
  <si>
    <t>Переключатель подрулевой многофункциональный в сборе 1118, 2170 (с кнопками управления БК) HOFER</t>
  </si>
  <si>
    <t>HF628402</t>
  </si>
  <si>
    <t>Переключатель подрулевой многофункциональный в сборе 2108, 2115, 2110 HOFER</t>
  </si>
  <si>
    <t>HF628417</t>
  </si>
  <si>
    <t>Переключатель подрулевой световой сигнализации 1118, 2170, 2190 (квадр.) HOFER</t>
  </si>
  <si>
    <t>HF628411</t>
  </si>
  <si>
    <t>Переключатель подрулевой световой сигнализации 2109, 2115, 2110 HOFER</t>
  </si>
  <si>
    <t>HF628412</t>
  </si>
  <si>
    <t>Переключатель подрулевой световой сигнализации 2123, 2170, 1118 HOFER</t>
  </si>
  <si>
    <t>HF628428</t>
  </si>
  <si>
    <t>Переключатель подрулевой стеклоочистителей 1118, 2170 (с кнопками управления БК) HOFER</t>
  </si>
  <si>
    <t>HF628429</t>
  </si>
  <si>
    <t>Переключатель подрулевой стеклоочистителей 1118, 2170, 2190 (с управл. круиз контр., квадр.) HOFER</t>
  </si>
  <si>
    <t>HF628423</t>
  </si>
  <si>
    <t>Переключатель подрулевой стеклоочистителей 2108, 2115, 2110 HOFER</t>
  </si>
  <si>
    <t>HF628424</t>
  </si>
  <si>
    <t>Переключатель подрулевой стеклоочистителей 2123 HOFER</t>
  </si>
  <si>
    <t>HF300012</t>
  </si>
  <si>
    <t>HF300011</t>
  </si>
  <si>
    <t>HF300014</t>
  </si>
  <si>
    <t>HF300013</t>
  </si>
  <si>
    <t>HF303101</t>
  </si>
  <si>
    <t>Подшипник полуоси 2101 HOFER</t>
  </si>
  <si>
    <t>HF303102</t>
  </si>
  <si>
    <t>Подшипник полуоси 2121 HOFER</t>
  </si>
  <si>
    <t>HF301045</t>
  </si>
  <si>
    <t>Подшипник задней ступицы 2108 HOFER</t>
  </si>
  <si>
    <t>HF300041</t>
  </si>
  <si>
    <t>Подшипник передней ступицы (внутр.+нар.) 2101 HOFER</t>
  </si>
  <si>
    <t>пар</t>
  </si>
  <si>
    <t>HF301046</t>
  </si>
  <si>
    <t>Подшипник передней ступицы 2108 HOFER</t>
  </si>
  <si>
    <t>HF300044</t>
  </si>
  <si>
    <t>Подшипник передней ступицы 2121, 2123 HOFER</t>
  </si>
  <si>
    <t>HF301048</t>
  </si>
  <si>
    <t>Подшипник передней ступицы LARGUS без АБС, VESTA HOFER</t>
  </si>
  <si>
    <t>HF301049</t>
  </si>
  <si>
    <t>Подшипник передней ступицы с АБС LARGUS HOFER</t>
  </si>
  <si>
    <t>HF302161</t>
  </si>
  <si>
    <t>Подшипник выжимной 2101 HOFER</t>
  </si>
  <si>
    <t>HF302163</t>
  </si>
  <si>
    <t>Подшипник выжимной 2110 HOFER</t>
  </si>
  <si>
    <t>HF302164</t>
  </si>
  <si>
    <t>Подшипник выжимной 2123 HOFER</t>
  </si>
  <si>
    <t>HF302167</t>
  </si>
  <si>
    <t>Подшипник выжимной 2170 HOFER</t>
  </si>
  <si>
    <t>HF302168</t>
  </si>
  <si>
    <t>Подшипник выжимной 2190 HOFER</t>
  </si>
  <si>
    <t>HF871774</t>
  </si>
  <si>
    <t>Привод стеклоочистителя 2108 HOFER</t>
  </si>
  <si>
    <t>HF871779</t>
  </si>
  <si>
    <t>Привод стеклоочистителя 2123 HOFER</t>
  </si>
  <si>
    <t>HF730227</t>
  </si>
  <si>
    <t>Радиатор отопителя 1118 HOFER</t>
  </si>
  <si>
    <t>HF730228</t>
  </si>
  <si>
    <t>Радиатор отопителя 2101 (узкий) HOFER</t>
  </si>
  <si>
    <t>HF730224</t>
  </si>
  <si>
    <t>Радиатор отопителя 2105, 2107 HOFER</t>
  </si>
  <si>
    <t>HF730222</t>
  </si>
  <si>
    <t>Радиатор отопителя 2108 HOFER</t>
  </si>
  <si>
    <t>HF730223</t>
  </si>
  <si>
    <t>Радиатор отопителя 2110 (до 2003) HOFER</t>
  </si>
  <si>
    <t>HF730225</t>
  </si>
  <si>
    <t>Радиатор отопителя 2111, 2170 HOFER</t>
  </si>
  <si>
    <t>HF730226</t>
  </si>
  <si>
    <t>Радиатор отопителя 2123 HOFER</t>
  </si>
  <si>
    <t>HF730237</t>
  </si>
  <si>
    <t>Радиатор отопителя 2170 (под конд. HALLA) (паяный) HOFER</t>
  </si>
  <si>
    <t>HF730239</t>
  </si>
  <si>
    <t>Радиатор отопителя 2170 (под конд. PANASONIC) (паяный) HOFER</t>
  </si>
  <si>
    <t>HF730234</t>
  </si>
  <si>
    <t>HF730260</t>
  </si>
  <si>
    <t>Радиатор отопителя LARGUS, DUSTER (сборный) HOFER</t>
  </si>
  <si>
    <t>HF730240</t>
  </si>
  <si>
    <t>Радиатор отопителя VESTA, X-RAY, LOGAN II, SANDERO II, KAPTUR, ARKANA (паянный) HOFER</t>
  </si>
  <si>
    <t>HF708430</t>
  </si>
  <si>
    <t>Радиатор охлаждения 1118 (под конд. PANASONIC) HOFER</t>
  </si>
  <si>
    <t>HF708419</t>
  </si>
  <si>
    <t>Радиатор охлаждения 1118 HOFER</t>
  </si>
  <si>
    <t>HF708410</t>
  </si>
  <si>
    <t>Радиатор охлаждения 2106 HOFER</t>
  </si>
  <si>
    <t>HF708411</t>
  </si>
  <si>
    <t>Радиатор охлаждения 2107 HOFER</t>
  </si>
  <si>
    <t>HF708418</t>
  </si>
  <si>
    <t>Радиатор охлаждения 21073 инж.  HOFER</t>
  </si>
  <si>
    <t>HF708412</t>
  </si>
  <si>
    <t>Радиатор охлаждения 2108 универсальный HOFER</t>
  </si>
  <si>
    <t>HF708415</t>
  </si>
  <si>
    <t>Радиатор охлаждения 2110 универсальный HOFER</t>
  </si>
  <si>
    <t>HF708413</t>
  </si>
  <si>
    <t>Радиатор охлаждения 21213 карб. HOFER</t>
  </si>
  <si>
    <t>HF708414</t>
  </si>
  <si>
    <t>Радиатор охлаждения 21214 инж. HOFER</t>
  </si>
  <si>
    <t>HF708417</t>
  </si>
  <si>
    <t>Радиатор охлаждения 2123 HOFER</t>
  </si>
  <si>
    <t>HF708434</t>
  </si>
  <si>
    <t>Радиатор охлаждения 2170 (под конд. PANASONIC) HOFER</t>
  </si>
  <si>
    <t>HF708420</t>
  </si>
  <si>
    <t>Радиатор охлаждения 2170 HOFER</t>
  </si>
  <si>
    <t>HF708438</t>
  </si>
  <si>
    <t>Радиатор охлаждения 2190, КАЛИНА 2 (под конд., без конд., с МКПП) HOFER</t>
  </si>
  <si>
    <t>HF708437</t>
  </si>
  <si>
    <t>Радиатор охлаждения 2190, КАЛИНА 2 (под конд.) HOFER</t>
  </si>
  <si>
    <t>HF708466</t>
  </si>
  <si>
    <t>Радиатор охлаждения LARGUS 16кл. (с конд.) HOFER</t>
  </si>
  <si>
    <t>HF708464</t>
  </si>
  <si>
    <t>Радиатор охлаждения LARGUS 8кл., 16кл. (без конд.) HOFER</t>
  </si>
  <si>
    <t>HF708470</t>
  </si>
  <si>
    <t>Радиатор охлаждения VESTA (паяный) HOFER</t>
  </si>
  <si>
    <t>HF708469</t>
  </si>
  <si>
    <t>Радиатор охлаждения VESTA (сборный) HOFER</t>
  </si>
  <si>
    <t>HF708423</t>
  </si>
  <si>
    <t>Радиатор охлаждения ГАЗ 3302 ( с 99г.в.) 2-х рядный HOFER</t>
  </si>
  <si>
    <t>HF103101</t>
  </si>
  <si>
    <t>Ремень ГРМ 2108 111зуб. HOFER</t>
  </si>
  <si>
    <t>HF608340</t>
  </si>
  <si>
    <t>Ролик ГРМ (натяжной) 2112 HOFER</t>
  </si>
  <si>
    <t>HF608342</t>
  </si>
  <si>
    <t>Ролик ГРМ (натяжной) 2112 металлический HOFER</t>
  </si>
  <si>
    <t>HF608918</t>
  </si>
  <si>
    <t>Ролик ГРМ (натяжной) 2170 HOFER</t>
  </si>
  <si>
    <t>HF608917</t>
  </si>
  <si>
    <t>Ролик ГРМ (натяжной) 2170 металлический HOFER</t>
  </si>
  <si>
    <t>HF608321</t>
  </si>
  <si>
    <t>Ролик ГРМ (нового образца) 2108 HOFER</t>
  </si>
  <si>
    <t>HF608322</t>
  </si>
  <si>
    <t>Ролик ГРМ (нового образца) 2108 металлический HOFER</t>
  </si>
  <si>
    <t>HF608341</t>
  </si>
  <si>
    <t>Ролик ГРМ (опорный) 2112 HOFER</t>
  </si>
  <si>
    <t>HF608343</t>
  </si>
  <si>
    <t>Ролик ГРМ (опорный) 2112 металлический HOFER</t>
  </si>
  <si>
    <t>HF608915</t>
  </si>
  <si>
    <t>Ролик ГРМ (опорный) 2170 HOFER</t>
  </si>
  <si>
    <t>HF608916</t>
  </si>
  <si>
    <t>Ролик ГРМ (опорный) 2170 металлический HOFER</t>
  </si>
  <si>
    <t>HF608220</t>
  </si>
  <si>
    <t>Ролик ГРМ (старого образца) 2105, 2108 HOFER</t>
  </si>
  <si>
    <t>HF608920</t>
  </si>
  <si>
    <t>Ролик ГРМ 2190 8кл. HOFER</t>
  </si>
  <si>
    <t>HF608919</t>
  </si>
  <si>
    <t>Ролик ГРМ 2190 8кл. металлический HOFER</t>
  </si>
  <si>
    <t>HF608880</t>
  </si>
  <si>
    <t>Ролик натяжителя генер. 1118, 2123 HOFER</t>
  </si>
  <si>
    <t>HF608230</t>
  </si>
  <si>
    <t>Ролик натяжителя генер., конд. 2110, 2170 HOFER</t>
  </si>
  <si>
    <t>HF809102</t>
  </si>
  <si>
    <t>Рулевая рейка 2112 HOFER</t>
  </si>
  <si>
    <t>HF677432</t>
  </si>
  <si>
    <t>Щеточный узел стартера 2101, 2108 ст. обр. HOFER</t>
  </si>
  <si>
    <t>HF677431</t>
  </si>
  <si>
    <t>Щеточный узел стартера 2108, 2115 нов. обр. HOFER</t>
  </si>
  <si>
    <t>HF314803</t>
  </si>
  <si>
    <t>Ступица заднего колеса 2108 HOFER</t>
  </si>
  <si>
    <t>HF520141</t>
  </si>
  <si>
    <t>Диск сцепления ведомый 2106 HOFER</t>
  </si>
  <si>
    <t>HF520142</t>
  </si>
  <si>
    <t>Диск сцепления ведомый 2108 HOFER</t>
  </si>
  <si>
    <t>HF520143</t>
  </si>
  <si>
    <t>Диск сцепления ведомый 2112 HOFER</t>
  </si>
  <si>
    <t>HF520144</t>
  </si>
  <si>
    <t>Диск сцепления ведомый 2123 HOFER</t>
  </si>
  <si>
    <t>HF520146</t>
  </si>
  <si>
    <t>Диск сцепления ведомый 2170 HOFER</t>
  </si>
  <si>
    <t>HF530094</t>
  </si>
  <si>
    <t>Сцепление в сборе (тросиковая КПП, с подшипником) 2170, 2190, КАЛИНА 2 HOFER</t>
  </si>
  <si>
    <t>HF530788</t>
  </si>
  <si>
    <t>Сцепление в сборе 1118, 2170 HOFER</t>
  </si>
  <si>
    <t>HF530420</t>
  </si>
  <si>
    <t>Сцепление в сборе 2101 HOFER</t>
  </si>
  <si>
    <t>HF530550</t>
  </si>
  <si>
    <t>Сцепление в сборе 2108 HOFER</t>
  </si>
  <si>
    <t>HF530770</t>
  </si>
  <si>
    <t>Сцепление в сборе 2112 HOFER</t>
  </si>
  <si>
    <t>HF530092</t>
  </si>
  <si>
    <t>Сцепление в сборе 2123 HOFER</t>
  </si>
  <si>
    <t>HF530098</t>
  </si>
  <si>
    <t>Сцепление в сборе LARGUS 16кл. (без гидровлического выжимного) HOFER</t>
  </si>
  <si>
    <t>HF445909</t>
  </si>
  <si>
    <t>Крышка термостата с элементом 1118 HOFER</t>
  </si>
  <si>
    <t>HF445907</t>
  </si>
  <si>
    <t>Крышка термостата с элементом 21082 HOFER</t>
  </si>
  <si>
    <t>HF445302</t>
  </si>
  <si>
    <t>Термостат 2101 карб. (металл. корпус) HOFER</t>
  </si>
  <si>
    <t>HF445301</t>
  </si>
  <si>
    <t>Термостат 2101 карб. (пластм. корпус) HOFER</t>
  </si>
  <si>
    <t>HF445304</t>
  </si>
  <si>
    <t>Термостат 2108 карб. (металл. корпус) HOFER</t>
  </si>
  <si>
    <t>HF445303</t>
  </si>
  <si>
    <t>Термостат 2108 карб. (пластм. корпус) HOFER</t>
  </si>
  <si>
    <t>HF445306</t>
  </si>
  <si>
    <t>Термостат 2110 карб. (металл. корпус) HOFER</t>
  </si>
  <si>
    <t>HF445305</t>
  </si>
  <si>
    <t>Термостат 2110 карб. (пластм. корпус) HOFER</t>
  </si>
  <si>
    <t>HF445314</t>
  </si>
  <si>
    <t>Термостат 2121 (металл. корпус) HOFER</t>
  </si>
  <si>
    <t>HF445313</t>
  </si>
  <si>
    <t>Термостат 2121 (пластм. корпус) HOFER</t>
  </si>
  <si>
    <t>HF445731</t>
  </si>
  <si>
    <t>HF445730</t>
  </si>
  <si>
    <t>HF445910</t>
  </si>
  <si>
    <t>Термостат в сборе с корпусом 1118 HOFER</t>
  </si>
  <si>
    <t>HF445908</t>
  </si>
  <si>
    <t>Термостат в сборе с корпусом 21082 HOFER</t>
  </si>
  <si>
    <t>HF445912</t>
  </si>
  <si>
    <t>Термостат в сборе с корпусом 2190 HOFER</t>
  </si>
  <si>
    <t>HF445911</t>
  </si>
  <si>
    <t>Элемент термостата (вставка) 21082 HOFER</t>
  </si>
  <si>
    <t>HF144806</t>
  </si>
  <si>
    <t>Тормозные барабаны задние (чугун.) 2108 HOFER</t>
  </si>
  <si>
    <t>HF130201</t>
  </si>
  <si>
    <t>Тормозные диски 2101 HOFER</t>
  </si>
  <si>
    <t>HF130202</t>
  </si>
  <si>
    <t>Тормозные диски 2108 (не вент., R13) HOFER</t>
  </si>
  <si>
    <t>HF130204</t>
  </si>
  <si>
    <t>Тормозные диски 2110 (вент., R13) HOFER</t>
  </si>
  <si>
    <t>HF130210</t>
  </si>
  <si>
    <t>Тормозные диски 2110 (слот+перфорация, вент., R13) HOFER</t>
  </si>
  <si>
    <t>HF130212</t>
  </si>
  <si>
    <t>Тормозные диски 2112 (вент., R14) HOFER</t>
  </si>
  <si>
    <t>HF130218</t>
  </si>
  <si>
    <t>Тормозные диски 2112 (слот+перфорация, вент., R14) HOFER</t>
  </si>
  <si>
    <t>HF130220</t>
  </si>
  <si>
    <t>Тормозные диски 2121 HOFER</t>
  </si>
  <si>
    <t>HF350810</t>
  </si>
  <si>
    <t>Передние тормозные колодки LARGUS, VESTA 16кл. HOFER</t>
  </si>
  <si>
    <t>HF522205</t>
  </si>
  <si>
    <t>Упор задней двери газовый 1118 HOFER</t>
  </si>
  <si>
    <t>HF522206</t>
  </si>
  <si>
    <t>Упор задней двери газовый 1119, 2171 HOFER</t>
  </si>
  <si>
    <t>HF522202</t>
  </si>
  <si>
    <t>Упор задней двери газовый 2108 HOFER</t>
  </si>
  <si>
    <t>HF522201</t>
  </si>
  <si>
    <t>Упор задней двери газовый 2110 (капот), 2104, 2121 HOFER</t>
  </si>
  <si>
    <t>HF522203</t>
  </si>
  <si>
    <t>Упор задней двери газовый 2111 HOFER</t>
  </si>
  <si>
    <t>HF522204</t>
  </si>
  <si>
    <t>Упор задней двери газовый 2112 HOFER</t>
  </si>
  <si>
    <t>HF244208</t>
  </si>
  <si>
    <t>HF244620</t>
  </si>
  <si>
    <t>Шланг привода сцепления 2101 HOFER</t>
  </si>
  <si>
    <t>HF244604</t>
  </si>
  <si>
    <t>Шланг тормозной задний 2108 HOFER</t>
  </si>
  <si>
    <t>HF244606</t>
  </si>
  <si>
    <t>Шланг тормозной задний 2110 HOFER</t>
  </si>
  <si>
    <t>HF244610</t>
  </si>
  <si>
    <t>Шланг тормозной задний 2123 HOFER</t>
  </si>
  <si>
    <t>HF244646</t>
  </si>
  <si>
    <t>Шланг тормозной задний LARGUS, LOGAN HOFER</t>
  </si>
  <si>
    <t>HF244625</t>
  </si>
  <si>
    <t>Шланг тормозной задний VESTA HOFER</t>
  </si>
  <si>
    <t>HF244600</t>
  </si>
  <si>
    <t>Шланг тормозной передний 1118 HOFER</t>
  </si>
  <si>
    <t>HF244601</t>
  </si>
  <si>
    <t>Шланг тормозной передний 2101 HOFER</t>
  </si>
  <si>
    <t>HF244603</t>
  </si>
  <si>
    <t>Шланг тормозной передний 2108 HOFER</t>
  </si>
  <si>
    <t>HF244605</t>
  </si>
  <si>
    <t>Шланг тормозной передний 2110 HOFER</t>
  </si>
  <si>
    <t>HF244609</t>
  </si>
  <si>
    <t>Шланг тормозной передний 2123 HOFER</t>
  </si>
  <si>
    <t>HF244645</t>
  </si>
  <si>
    <t>Шланг тормозной передний LARGUS, LOGAN HOFER</t>
  </si>
  <si>
    <t>HF244624</t>
  </si>
  <si>
    <t>Шланг тормозной передний VESTA HOFER</t>
  </si>
  <si>
    <t>HF244607</t>
  </si>
  <si>
    <t>Шланг тормозной передний верхний длинный 2121 HOFER</t>
  </si>
  <si>
    <t>HF244608</t>
  </si>
  <si>
    <t>Шланг тормозной передний нижний короткий 2121 HOFER</t>
  </si>
  <si>
    <t>HF414309</t>
  </si>
  <si>
    <t>Привод колеса в сборе 2123 правый HOFER</t>
  </si>
  <si>
    <t>HF401220</t>
  </si>
  <si>
    <t>Шрус внутренний в сборе (трипоидный) 2108, 2110 HOFER</t>
  </si>
  <si>
    <t>HF401221</t>
  </si>
  <si>
    <t>Шрус внутренний в сборе (шариковый) 2108, 2110 HOFER</t>
  </si>
  <si>
    <t>HF401235</t>
  </si>
  <si>
    <t>Шрус внутренний в сборе 1111 HOFER</t>
  </si>
  <si>
    <t>HF401243</t>
  </si>
  <si>
    <t>Шрус внутренний левый в сборе (короткий, трипоидный) 2121 HOFER</t>
  </si>
  <si>
    <t>HF401244</t>
  </si>
  <si>
    <t>Шрус внутренний левый в сборе (короткий, шариковый) 2121 HOFER</t>
  </si>
  <si>
    <t>HF401246</t>
  </si>
  <si>
    <t>Шрус внутренний правый в сборе (длинный, шариковый) 2121 HOFER</t>
  </si>
  <si>
    <t>HF401530</t>
  </si>
  <si>
    <t>Шрус наружный в сборе 1111 HOFER</t>
  </si>
  <si>
    <t>HF401510</t>
  </si>
  <si>
    <t>Шрус наружный в сборе 2108, 2110 HOFER</t>
  </si>
  <si>
    <t>HF401540</t>
  </si>
  <si>
    <t>Шрус наружный в сборе 2121 HOFER</t>
  </si>
  <si>
    <t>HF401560</t>
  </si>
  <si>
    <t>Шрус наружный в сборе 21214, 2123 HOFER</t>
  </si>
  <si>
    <t>HF401511</t>
  </si>
  <si>
    <t>Шрус наружный в сборе LARGUS 16кл. HOFER</t>
  </si>
  <si>
    <t>HF401580</t>
  </si>
  <si>
    <t>HF401561</t>
  </si>
  <si>
    <t>HF855316</t>
  </si>
  <si>
    <t>Щетки стеклоочистителя бескаркасные 2108, 2110 (510mm+510mm) HOFER</t>
  </si>
  <si>
    <t>HF855116</t>
  </si>
  <si>
    <t>Щетки стеклоочистителя каркасные 2108, 2110 (510mm+510mm) HOFER</t>
  </si>
  <si>
    <t>HF855117</t>
  </si>
  <si>
    <t>Щетки стеклоочистителя каркасные 510mm HOFER</t>
  </si>
  <si>
    <t>CHD013</t>
  </si>
  <si>
    <t>Диск сцепления ведомый LARGUS 16кл. HOLA</t>
  </si>
  <si>
    <t>HOLA</t>
  </si>
  <si>
    <t>21810-1601180-00</t>
  </si>
  <si>
    <t>Подшипник выжимной 2190 INA</t>
  </si>
  <si>
    <t>INA</t>
  </si>
  <si>
    <t>Ремкомплект ГРМ 1119, 2170, 2190 16кл. INA</t>
  </si>
  <si>
    <t>Амортизатор задний г./масл. 2123 EXCEL-G KYB</t>
  </si>
  <si>
    <t>KAYABA</t>
  </si>
  <si>
    <t>Амортизатор передний г./масл. 2123 EXCEL-G KYB</t>
  </si>
  <si>
    <t>Амортизатор задний масл. 2123 PREMIUM KYB</t>
  </si>
  <si>
    <t>Амортизатор передний масл. 2123 PREMIUM KYB</t>
  </si>
  <si>
    <t>K119.2905.002/003-05</t>
  </si>
  <si>
    <t>Стойка передняя масл. "COMFORT" 1119 KIT</t>
  </si>
  <si>
    <t>KIT</t>
  </si>
  <si>
    <t>W31200I9</t>
  </si>
  <si>
    <t>Сцепление в сборе (без выжимного) VESTA, XRAY 11189 (двиг.: 1,6) KRAFTTECH</t>
  </si>
  <si>
    <t>KRAFTTECH</t>
  </si>
  <si>
    <t>Сцепление в сборе (тросиковая КПП, с подшипником) 2170, 2190, КАЛИНА 2 KRAFTTECH</t>
  </si>
  <si>
    <t>W06200B9</t>
  </si>
  <si>
    <t>KJ22308</t>
  </si>
  <si>
    <t>KRAMME</t>
  </si>
  <si>
    <t>KJ22010</t>
  </si>
  <si>
    <t>Шрус наружный в сборе 2108, 2110 KRAMME</t>
  </si>
  <si>
    <t>KJ22070</t>
  </si>
  <si>
    <t>K151208</t>
  </si>
  <si>
    <t>Подшипник задней ступицы 2108 KRONER</t>
  </si>
  <si>
    <t>KRONER</t>
  </si>
  <si>
    <t>K151118</t>
  </si>
  <si>
    <t>Подшипник передней ступицы 1118, 2170 KRONER</t>
  </si>
  <si>
    <t>K151108</t>
  </si>
  <si>
    <t>Подшипник передней ступицы 2108 KRONER</t>
  </si>
  <si>
    <t>K151247</t>
  </si>
  <si>
    <t>Подшипник передней ступицы с АБС LARGUS KRONER</t>
  </si>
  <si>
    <t>K152112</t>
  </si>
  <si>
    <t>Ролик натяжителя генер., конд. 2110, 2170 KRONER</t>
  </si>
  <si>
    <t>K101508</t>
  </si>
  <si>
    <t>Шрус внутренний в сборе 2108, 2110 KRONER</t>
  </si>
  <si>
    <t>К101608</t>
  </si>
  <si>
    <t>Шрус наружный в сборе 2108, 2110 KRONER</t>
  </si>
  <si>
    <t>K101642</t>
  </si>
  <si>
    <t>Шрус наружный в сборе с АБС 1118, 2170 KRONER</t>
  </si>
  <si>
    <t>LAVR</t>
  </si>
  <si>
    <t>Ln3528</t>
  </si>
  <si>
    <t>Пыльник рулевой тяги VESTA LEMFOERDER</t>
  </si>
  <si>
    <t>LEMFOERDER</t>
  </si>
  <si>
    <t>L518</t>
  </si>
  <si>
    <t>Герметик-прокладка крышки клапанов в шприце 20мл. 2112 (красный) LOCTITE</t>
  </si>
  <si>
    <t>LOCTITE</t>
  </si>
  <si>
    <t>LSA</t>
  </si>
  <si>
    <t>21210-5208009-10</t>
  </si>
  <si>
    <t>Насос стеклоомывателя в сборе 2101, 2121 LSA</t>
  </si>
  <si>
    <t>LUK</t>
  </si>
  <si>
    <t>21810-1702034-00</t>
  </si>
  <si>
    <t>Вилка переключения 5 передачи 2190 LUK</t>
  </si>
  <si>
    <t>Сцепление в сборе (без выжимного) VESTA, XRAY 11189 (двиг.: 1,6) LUK</t>
  </si>
  <si>
    <t>Сцепление в сборе (тросиковая КПП, с подшипником) 2170, 2190, КАЛИНА 2 LUK</t>
  </si>
  <si>
    <t>Сцепление в сборе 2101, 2121 LUK</t>
  </si>
  <si>
    <t>Сцепление в сборе 2108 LUK</t>
  </si>
  <si>
    <t>Сцепление в сборе 2123 LUK</t>
  </si>
  <si>
    <t>L10460</t>
  </si>
  <si>
    <t>Лампа H4 12V 60/55W P43T-38 LYNX</t>
  </si>
  <si>
    <t>LYNX</t>
  </si>
  <si>
    <t>C1031LR</t>
  </si>
  <si>
    <t>Шаровая опора 2108 LYNX</t>
  </si>
  <si>
    <t>Ремень генератора NIVA URBAN 5PK1123 LYNX</t>
  </si>
  <si>
    <t>Ремень генератора NIVA URBAN 5PK1140 LYNX</t>
  </si>
  <si>
    <t>136CL25.4</t>
  </si>
  <si>
    <t>Ремень ГРМ 2112 136зуб. LYNX</t>
  </si>
  <si>
    <t>137FL22</t>
  </si>
  <si>
    <t>Ремень ГРМ 2170 137зуб. LYNX</t>
  </si>
  <si>
    <t>113FL17</t>
  </si>
  <si>
    <t>Ремень ГРМ 2190 8кл. 113зуб. LYNX</t>
  </si>
  <si>
    <t>PK-1300</t>
  </si>
  <si>
    <t>Ремкомплект ГРМ 1119, 2170, 2190 16кл. LYNX</t>
  </si>
  <si>
    <t>PK-1355</t>
  </si>
  <si>
    <t>Ремкомплект ГРМ 1119, 2190 8кл. LYNX</t>
  </si>
  <si>
    <t>PK-1236</t>
  </si>
  <si>
    <t>Ремкомплект ГРМ 2108, 2110 8кл. LYNX</t>
  </si>
  <si>
    <t>PK-1314</t>
  </si>
  <si>
    <t>Ремкомплект ГРМ 2110, 2112 16кл. LYNX</t>
  </si>
  <si>
    <t>PB-1029</t>
  </si>
  <si>
    <t>Ролик ГРМ (натяжной) 2170 LYNX</t>
  </si>
  <si>
    <t>BS-4602</t>
  </si>
  <si>
    <t>Задние тормозные колодки 2101, 2121 LYNX</t>
  </si>
  <si>
    <t>BS-5717</t>
  </si>
  <si>
    <t>Задние тормозные колодки VESTA LYNX</t>
  </si>
  <si>
    <t>XF6045V</t>
  </si>
  <si>
    <t>Щетки стеклоочистителя бескаркасные (600mm.+ 450mm.) VESTA после 2019 LYNX</t>
  </si>
  <si>
    <t>XF6535R</t>
  </si>
  <si>
    <t>Щетки стеклоочистителя бескаркасные X-RAY, KAPTUR -2016 (650mm.+ 350mm.) LYNX</t>
  </si>
  <si>
    <t>LW500</t>
  </si>
  <si>
    <t>Щетки стеклоочистителя зимние 500mm LYNX</t>
  </si>
  <si>
    <t>6040LR</t>
  </si>
  <si>
    <t>Щетки стеклоочистителя каркасные 1118, 2190 (600mm+400mm) LYNX</t>
  </si>
  <si>
    <t>5050LR</t>
  </si>
  <si>
    <t>Щетки стеклоочистителя каркасные 2108, 2110 (500mm+500mm) LYNX</t>
  </si>
  <si>
    <t>Щетки стеклоочистителя каркасные 450mm LYNX</t>
  </si>
  <si>
    <t>W920/21</t>
  </si>
  <si>
    <t>Фильтр масляный 2101 MANN</t>
  </si>
  <si>
    <t>MANN</t>
  </si>
  <si>
    <t>W914/2</t>
  </si>
  <si>
    <t>Фильтр масляный 2105, 2108 MANN</t>
  </si>
  <si>
    <t>MR5391050R</t>
  </si>
  <si>
    <t>Поводок стеклоочистителя заднего (с щеткой) LARGUS MANOVER</t>
  </si>
  <si>
    <t>MANOVER</t>
  </si>
  <si>
    <t>MR1547876L</t>
  </si>
  <si>
    <t>Поводок стеклоочистителя переднего левый LARGUS MANOVER</t>
  </si>
  <si>
    <t>MR1547875R</t>
  </si>
  <si>
    <t>Поводок стеклоочистителя переднего правый LARGUS MANOVER</t>
  </si>
  <si>
    <t>Ремкомплект ГРМ 1119, 2170, 2190 16кл. (металлические ролики) "MAGNUM" MAREL</t>
  </si>
  <si>
    <t>MAREL</t>
  </si>
  <si>
    <t>Ремкомплект ГРМ 1119, 2190 8кл. (металлический ролик) "MAGNUM" MAREL</t>
  </si>
  <si>
    <t>Ремкомплект ГРМ 2108, 2110 8кл. (металлический ролик) "MAGNUM" MAREL</t>
  </si>
  <si>
    <t>Ремкомплект ГРМ 2110, 2112 16кл. (металлические ролики) "MAGNUM" MAREL</t>
  </si>
  <si>
    <t>Ремкомплект ГРМ 1119, 2170, 2190 16кл. (металлические ролики + ремень тефлон) "SPORT" MAREL</t>
  </si>
  <si>
    <t>Ремкомплект ГРМ 1119, 2190 8кл. (металлический ролик + ремень тефлон) "SPORT" MAREL</t>
  </si>
  <si>
    <t>MKR014</t>
  </si>
  <si>
    <t>Ремкомплект ГРМ LARGUS 16кл. (ремень тефлон) "SPORT" MAREL</t>
  </si>
  <si>
    <t>Ремкомплект ГРМ 1119, 2170, 2190 16кл. "STANDART" MAREL</t>
  </si>
  <si>
    <t>MKR012</t>
  </si>
  <si>
    <t>Ремкомплект ГРМ 1119, 2190 8кл. "STANDART" MAREL</t>
  </si>
  <si>
    <t>Ремкомплект ГРМ 2108, 2110 8кл. "STANDART" MAREL</t>
  </si>
  <si>
    <t>MKR003</t>
  </si>
  <si>
    <t>Ремкомплект ГРМ 2110, 2112 16кл. "STANDART" MAREL</t>
  </si>
  <si>
    <t>MKR013</t>
  </si>
  <si>
    <t>Ремкомплект ГРМ LARGUS 16кл. "STANDART" MAREL</t>
  </si>
  <si>
    <t>MKR010</t>
  </si>
  <si>
    <t>Ремкомплект ГРМ LARGUS 8кл., LOGAN 1,4 8кл. 2010- "STANDART" MAREL</t>
  </si>
  <si>
    <t>MKWP002</t>
  </si>
  <si>
    <t>Ремкомплект ГРМ + помпа 1119, 2170, 2190, 21179 16кл. "MAGNUM" MAREL</t>
  </si>
  <si>
    <t>MKWP003</t>
  </si>
  <si>
    <t>Ремкомплект ГРМ + помпа 1119, 2170, 2190, 21179 16кл. "SPORT" MAREL</t>
  </si>
  <si>
    <t>MKWP005</t>
  </si>
  <si>
    <t>Ремкомплект ГРМ + помпа 1119, 2190 8кл.  "MAGNUM" MAREL</t>
  </si>
  <si>
    <t>MKWP006</t>
  </si>
  <si>
    <t>Ремкомплект ГРМ + помпа 1119, 2190 8кл.  "SPORT" MAREL</t>
  </si>
  <si>
    <t>2101-2202025</t>
  </si>
  <si>
    <t>Крестовина карданного вала 2105 MAREL</t>
  </si>
  <si>
    <t>2121-2202025</t>
  </si>
  <si>
    <t>Крестовина карданного вала 2121 MAREL</t>
  </si>
  <si>
    <t>Насос водяной 2108, 2110 8кл. "MAGNUM TURBO" MAREL</t>
  </si>
  <si>
    <t>Насос водяной 2112 16кл. "MAGNUM TURBO" MAREL</t>
  </si>
  <si>
    <t>MWP011</t>
  </si>
  <si>
    <t>MWP008</t>
  </si>
  <si>
    <t>MWP001</t>
  </si>
  <si>
    <t>Насос водяной 2108, 2110 8кл. "MAGNUM" MAREL</t>
  </si>
  <si>
    <t>MWP002</t>
  </si>
  <si>
    <t>Насос водяной 2112 16кл. "MAGNUM" MAREL</t>
  </si>
  <si>
    <t>MWP004</t>
  </si>
  <si>
    <t>Насос водяной 2170, 2190 16кл. "MAGNUM" MAREL</t>
  </si>
  <si>
    <t>MWP003</t>
  </si>
  <si>
    <t>Насос водяной 2190 8кл. "MAGNUM" MAREL</t>
  </si>
  <si>
    <t>Опора передней стойки (усиленная) с подшипником LARGUS, X-RAY, DUSTER MAREL</t>
  </si>
  <si>
    <t>MPS002</t>
  </si>
  <si>
    <t>Подшипник опоры стоек 21928 GRANTA FL MAREL</t>
  </si>
  <si>
    <t>MPS001</t>
  </si>
  <si>
    <t>Подшипник опоры стоек VESTA MAREL</t>
  </si>
  <si>
    <t>Подшипник опоры стойки LARGUS, X-RAY, DUSTER MAREL</t>
  </si>
  <si>
    <t>MC002</t>
  </si>
  <si>
    <t>Подшипник выжимной 2123 MAREL</t>
  </si>
  <si>
    <t>MC001</t>
  </si>
  <si>
    <t>MGB003</t>
  </si>
  <si>
    <t>Ремкомплект подшипников КПП 2101, 2121, 2123  5-и ступ. (компл.: 8шт) MAREL</t>
  </si>
  <si>
    <t>Ремкомплект подшипников КПП 2108 5-и ступ. (компл.: 4шт + сальники) MAREL</t>
  </si>
  <si>
    <t>Ремкомплект подшипников КПП 2108 5-и ступ. (компл.: 4шт) MAREL</t>
  </si>
  <si>
    <t>Подшипник задней ступицы (усиленный, металлический сальник) 2108 MAREL</t>
  </si>
  <si>
    <t>MWB003</t>
  </si>
  <si>
    <t>Подшипник задней ступицы 2108 MAREL</t>
  </si>
  <si>
    <t>MWB009</t>
  </si>
  <si>
    <t>Подшипник задней ступицы LARGUS, DUSTER 4x2 MAREL</t>
  </si>
  <si>
    <t>MWB008</t>
  </si>
  <si>
    <t>Подшипник задней ступицы VESTA, X-RAY MAREL</t>
  </si>
  <si>
    <t>Подшипник передней ступицы (внутр.+нар.) 2101 MAREL</t>
  </si>
  <si>
    <t>Подшипник передней ступицы (усиленный, металлический сальник) 2108 MAREL</t>
  </si>
  <si>
    <t>MWB020</t>
  </si>
  <si>
    <t>Подшипник передней ступицы (установочный комплект, внутр.+нар.) 2101 MAREL</t>
  </si>
  <si>
    <t>Подшипник передней ступицы (установочный комплект) 2121, 2123 MAREL</t>
  </si>
  <si>
    <t>MWB001</t>
  </si>
  <si>
    <t>Подшипник передней ступицы 1118, 2170 MAREL</t>
  </si>
  <si>
    <t>MWB002</t>
  </si>
  <si>
    <t>Подшипник передней ступицы 2108 MAREL</t>
  </si>
  <si>
    <t>MWB006</t>
  </si>
  <si>
    <t>Подшипник передней ступицы LARGUS без АБС, VESTA MAREL</t>
  </si>
  <si>
    <t>MWB012</t>
  </si>
  <si>
    <t>Подшипник передней ступицы NIVA 4x4 URBAN (2017-) МЕТАЛЛИЧЕСКИЙ САЛЬНИК MAREL</t>
  </si>
  <si>
    <t>MWB005</t>
  </si>
  <si>
    <t>Подшипник передней ступицы с АБС (установочный комплект, усиленный) LARGUS, X-RAY MAREL</t>
  </si>
  <si>
    <t>MWB021</t>
  </si>
  <si>
    <t>Подшипник полуоси 2101 MAREL</t>
  </si>
  <si>
    <t>MWB023</t>
  </si>
  <si>
    <t>Подшипник полуоси 2121 MAREL</t>
  </si>
  <si>
    <t>MWB022</t>
  </si>
  <si>
    <t>Ремкомплект полуоси заднего моста 2101 (подшипник 1шт; кольцо запорное 1шт; сальник 1шт) MAREL</t>
  </si>
  <si>
    <t>MWB024</t>
  </si>
  <si>
    <t>Ремкомплект полуоси заднего моста 2121, 2123 (подшипник 1шт; кольцо запорное 1шт; сальник 1шт) MAREL</t>
  </si>
  <si>
    <t>MWB025</t>
  </si>
  <si>
    <t>Ремкомплект полуоси заднего моста 2123 с АБС (подшипник 1шт; кольцо запорное 1шт; сальник 1шт) MAREL</t>
  </si>
  <si>
    <t>Ремень генератора 1118 (c конд.) 6PK1018 MAREL</t>
  </si>
  <si>
    <t>6PK882</t>
  </si>
  <si>
    <t>Ремень генератора 1118 (без конд.) 6PK882 MAREL</t>
  </si>
  <si>
    <t>Ремень генератора 1118 (с конд.) 6PK1005 MAREL</t>
  </si>
  <si>
    <t>Ремень генератора 2108-2110 8кл. 6PK698 MAREL</t>
  </si>
  <si>
    <t>6PK742</t>
  </si>
  <si>
    <t>Ремень генератора 2110-2112 16кл. 6PK742 MAREL</t>
  </si>
  <si>
    <t>Ремень генератора 2110-2170 (с ГУРом, с конд.) 6PK1125 MAREL</t>
  </si>
  <si>
    <t>Ремень генератора 2110-2170 (с ГУРом) 6PK1115 MAREL</t>
  </si>
  <si>
    <t>5PK1888</t>
  </si>
  <si>
    <t>Ремень генератора 2123 5PK1888 MAREL</t>
  </si>
  <si>
    <t>6PK823ELAST</t>
  </si>
  <si>
    <t>Ремень генератора 2190 (без конд.) 6PK823ELAST MAREL</t>
  </si>
  <si>
    <t>Ремень генератора 2190 (с конд.) 6PK995 MAREL</t>
  </si>
  <si>
    <t>Ремень генератора GRANTA FL (c конд.) 6PK1020ELAST MAREL</t>
  </si>
  <si>
    <t>6PK1775</t>
  </si>
  <si>
    <t>Ремень генератора LARGUS (двиг.: 11189, 1,6л., 8кл.) 6PK1775 MAREL</t>
  </si>
  <si>
    <t>6PK1822</t>
  </si>
  <si>
    <t>Ремень генератора LARGUS 1.6 8-16кл. (с ГУРом, с конд.) 6PK1822 MAREL</t>
  </si>
  <si>
    <t>6PK1709</t>
  </si>
  <si>
    <t>Ремень генератора LARGUS с двиг. 21129 (с конд.) 6PK1709 MAREL</t>
  </si>
  <si>
    <t>5PK1110</t>
  </si>
  <si>
    <t>Ремень генератора LOGAN (с ГУРом) 5PK1110 MAREL</t>
  </si>
  <si>
    <t>Ремень генератора LOGAN двиг.: 1.4 5PK1750 MAREL</t>
  </si>
  <si>
    <t>Ремень генератора NIVA URBAN 5PK1125 MAREL</t>
  </si>
  <si>
    <t>Ремень генератора VESTA (с конд.) 6PK1039 ELASTIC MAREL</t>
  </si>
  <si>
    <t>Ремень генератора VESTA, XRAY, PRIORA (после 2018, без конд.) 6PK778ELAST MAREL</t>
  </si>
  <si>
    <t>Ремень генератора X-RAY (с двиг. NISSAN) 7PK1051 MAREL</t>
  </si>
  <si>
    <t>Ремень кондиционера 2123 4PK813 MAREL</t>
  </si>
  <si>
    <t>MR023</t>
  </si>
  <si>
    <t>Ролик натяжителя генер. (усиленный, с большим подшипником) 1118, 2123 "MAGNUM" MAREL</t>
  </si>
  <si>
    <t>MR001</t>
  </si>
  <si>
    <t>Ролик ГРМ (нового образца) 2108 (двухрядный) "DUO" MAREL</t>
  </si>
  <si>
    <t>MR005</t>
  </si>
  <si>
    <t>Ролик натяжителя генер., конд. 2110, 2170 (двухрядный) "DUO" MAREL</t>
  </si>
  <si>
    <t>MR003</t>
  </si>
  <si>
    <t>Ролики ГРМ (натяжной+опорный) 2112 (двухрядные) "DUO" MAREL</t>
  </si>
  <si>
    <t>Ролик ГРМ (нового образца) 2108 (двухрядный, металлический) "MAGNUM" MAREL</t>
  </si>
  <si>
    <t>MR007</t>
  </si>
  <si>
    <t>Ролик ГРМ 2190 8кл. (двухрядный, металлический) "MAGNUM" MAREL</t>
  </si>
  <si>
    <t>Ролик натяжителя генер., конд. 2110, 2170 (двухрядный, металлический) "MAGNUM" MAREL</t>
  </si>
  <si>
    <t>MR009</t>
  </si>
  <si>
    <t>Ролик натяжной ремня генератора (ГУР+конд.) LARGUS "MAGNUM" MAREL</t>
  </si>
  <si>
    <t>MR022</t>
  </si>
  <si>
    <t>Ролик натяжной ремня генератора+кронштейн (ГУР+конд.) LARGUS "MAGNUM" MAREL</t>
  </si>
  <si>
    <t>MR004</t>
  </si>
  <si>
    <t>Ролики ГРМ (натяжной+опорный) 2112 (двухрядные, металлические) "MAGNUM" MAREL</t>
  </si>
  <si>
    <t>MR008</t>
  </si>
  <si>
    <t>Ролики ГРМ (натяжной+опорный) 2170 (двухрядные, металлические) "MAGNUM" MAREL</t>
  </si>
  <si>
    <t>MR011</t>
  </si>
  <si>
    <t>Ролик ГРМ 2190 8кл. "STANDART" MAREL</t>
  </si>
  <si>
    <t>MR015</t>
  </si>
  <si>
    <t>Ролик ГРМ LARGUS 8кл. "STANDART" MAREL</t>
  </si>
  <si>
    <t>Ролик натяжителя генер. 1118, 2123 "STANDART" MAREL</t>
  </si>
  <si>
    <t>Ролик натяжителя генератора VESTA "STANDART" MAREL</t>
  </si>
  <si>
    <t>MR010</t>
  </si>
  <si>
    <t>Ролики ГРМ (натяжной+опорный) 2170 "STANDART" MAREL</t>
  </si>
  <si>
    <t>MR016</t>
  </si>
  <si>
    <t>Ролики ГРМ (натяжной+опорный) LARGUS 16кл. "STANDART" MAREL</t>
  </si>
  <si>
    <t>MASTER KIT</t>
  </si>
  <si>
    <t>77RP038</t>
  </si>
  <si>
    <t>Насос ГУРа LARGUS MASTER KIT</t>
  </si>
  <si>
    <t>77A1122</t>
  </si>
  <si>
    <t>Ремкомплект направляющих суппорта (компл.: 2шт) VESTA, LARGUS 16кл. MASTER KiT</t>
  </si>
  <si>
    <t>2101-3706400-PCS-MS</t>
  </si>
  <si>
    <t>Конденсатор распределителя зажигания 2101, 2107 MASTER SPORT</t>
  </si>
  <si>
    <t>MASTER SPORT</t>
  </si>
  <si>
    <t>050-SVA-PCS-MS</t>
  </si>
  <si>
    <t>Крестовина карданного вала 2101, 2105 (усиленная) MASTER SPORT</t>
  </si>
  <si>
    <t>060-ST-PSC-MS</t>
  </si>
  <si>
    <t>Крестовина карданного вала 2121 MASTER SPORT</t>
  </si>
  <si>
    <t>MEGAVOLT</t>
  </si>
  <si>
    <t>MV0580453453</t>
  </si>
  <si>
    <t>Электробензонасос (моторчик) 2112 MEGAVOLT</t>
  </si>
  <si>
    <t>MV8450008680</t>
  </si>
  <si>
    <t>Электробензонасос (моторчик) VESTA, X-RAY, GRANTA FL, NIVA URBAN MEGAVOLT</t>
  </si>
  <si>
    <t>10.2182.26</t>
  </si>
  <si>
    <t>Крышка термостата с элементом 2170 METAL INCAR</t>
  </si>
  <si>
    <t>METAL INCAR</t>
  </si>
  <si>
    <t>10.0100.01</t>
  </si>
  <si>
    <t>Термостат 2101 карб. (металл. корпус) METAL INCAR</t>
  </si>
  <si>
    <t>10.0300.01</t>
  </si>
  <si>
    <t>Термостат 2108 карб. (металл. корпус) METAL INCAR</t>
  </si>
  <si>
    <t>10.0112.01</t>
  </si>
  <si>
    <t>10.2182.01</t>
  </si>
  <si>
    <t>Элемент термостата (вставка) 2112-1 ст. обр. METAL INCAR</t>
  </si>
  <si>
    <t>01-1369/70</t>
  </si>
  <si>
    <t>Комплект направляющих 2101 впуск.+выпуск. (8шт) METELLI</t>
  </si>
  <si>
    <t>METELLI</t>
  </si>
  <si>
    <t>01-2326/27</t>
  </si>
  <si>
    <t>Комплект направляющих 2108 впуск.+выпуск. (8шт) METELLI</t>
  </si>
  <si>
    <t>MFILTER</t>
  </si>
  <si>
    <t>K-708</t>
  </si>
  <si>
    <t>Фильтр воздушный VESTA SPORT MFILTER</t>
  </si>
  <si>
    <t>MILES</t>
  </si>
  <si>
    <t>AB08007</t>
  </si>
  <si>
    <t>Ремкомплект ГРМ 1119, 2190 8кл. MILES</t>
  </si>
  <si>
    <t>Фильтр масляный 2101 NAC</t>
  </si>
  <si>
    <t>NAC</t>
  </si>
  <si>
    <t>8833M</t>
  </si>
  <si>
    <t>Фильтр масляный 2108 NAC</t>
  </si>
  <si>
    <t>7789-ST</t>
  </si>
  <si>
    <t>Фильтр салонный 2110, 2170 без конд. NAC</t>
  </si>
  <si>
    <t>Свечи 2101 карб. VL4 BP6E NGK</t>
  </si>
  <si>
    <t>NGK</t>
  </si>
  <si>
    <t>Свечи 2108 карб. VL2 BPR6E NGK</t>
  </si>
  <si>
    <t>Свечи 2108-2110 инж. 8кл. (платина) BPR6EGP NGK</t>
  </si>
  <si>
    <t>Свечи 2108-2110 инж. 8кл. VL10 BPR6EY-11 NGK</t>
  </si>
  <si>
    <t>Свечи 2108-2110 инж. 8кл. VL13 BPR6ES-11 NGK</t>
  </si>
  <si>
    <t>Свечи 2110-2112 инж. 16кл. (иридиевые) BCPR6EIX-11 NGK</t>
  </si>
  <si>
    <t>Свечи 2110-2112 инж. 16кл. VL11 BCPR6E-11 NGK</t>
  </si>
  <si>
    <t>Свечи HYUNDAI ACCENT VL33 BKR5E-11 NGK</t>
  </si>
  <si>
    <t>Свечи LARGUS 8кл. VL28 BKR6E NGK</t>
  </si>
  <si>
    <t>Свечи ГАЗ 406дв. VL6 BPR5E NGK</t>
  </si>
  <si>
    <t>FN1255</t>
  </si>
  <si>
    <t>Задние тормозные колодки VESTA NiBK</t>
  </si>
  <si>
    <t>NiBK</t>
  </si>
  <si>
    <t>Передние тормозные колодки 2108 NiBK</t>
  </si>
  <si>
    <t>PN0230</t>
  </si>
  <si>
    <t>Передние тормозные колодки 2121, 2123 NiBK</t>
  </si>
  <si>
    <t>PN9805</t>
  </si>
  <si>
    <t>Передние тормозные колодки LARGUS, VESTA 16кл. NiBK</t>
  </si>
  <si>
    <t>08-12/9C7</t>
  </si>
  <si>
    <t>NORMA</t>
  </si>
  <si>
    <t>10-16/9C7</t>
  </si>
  <si>
    <t>12-22/9C7</t>
  </si>
  <si>
    <t>16-27/9C7</t>
  </si>
  <si>
    <t>20-32/9C7</t>
  </si>
  <si>
    <t>25-40/9C7</t>
  </si>
  <si>
    <t>30-45/9C7</t>
  </si>
  <si>
    <t>35-50/9C7</t>
  </si>
  <si>
    <t>40-60/9C7</t>
  </si>
  <si>
    <t>50-70/9C7</t>
  </si>
  <si>
    <t>60-80/9C7</t>
  </si>
  <si>
    <t>70-90/9C7</t>
  </si>
  <si>
    <t>80-100/9C7</t>
  </si>
  <si>
    <t>90-110/9C7</t>
  </si>
  <si>
    <t>OPTIBELT</t>
  </si>
  <si>
    <t>Ремень генератора 2110-2170 (с ГУРом, с конд.) 6PK1125 OPTIBELT</t>
  </si>
  <si>
    <t>PATRON</t>
  </si>
  <si>
    <t>PSE30466</t>
  </si>
  <si>
    <t>Опора двигателя левая VESTA PATRON</t>
  </si>
  <si>
    <t>PSE4529</t>
  </si>
  <si>
    <t>Подшипник опоры стоек VESTA PATRON</t>
  </si>
  <si>
    <t>TS-P 3144</t>
  </si>
  <si>
    <t>Шаровая опора 2101 нижняя PILENGA</t>
  </si>
  <si>
    <t>CB-P 1119</t>
  </si>
  <si>
    <t>Подшипник опоры стоек VESTA PILENGA</t>
  </si>
  <si>
    <t>PW-P 1307</t>
  </si>
  <si>
    <t>Подшипник задней ступицы 2108 PILENGA</t>
  </si>
  <si>
    <t>PW-P 1313</t>
  </si>
  <si>
    <t>Подшипник передней ступицы 1118, 2170 PILENGA</t>
  </si>
  <si>
    <t>PW-P 3637</t>
  </si>
  <si>
    <t>Подшипник передней ступицы с АБС (установочный комплект) LARGUS PILENGA</t>
  </si>
  <si>
    <t>PT-P 1570</t>
  </si>
  <si>
    <t>Ролик ГРМ (натяжной) 2170 PILENGA</t>
  </si>
  <si>
    <t>PT-P 1523</t>
  </si>
  <si>
    <t>PT-P 1549</t>
  </si>
  <si>
    <t>Ролик натяжителя генер., конд. 2110, 2170 PILENGA</t>
  </si>
  <si>
    <t>BS-P 8456</t>
  </si>
  <si>
    <t>Задние тормозные колодки (230мм) LARGUS PILENGA</t>
  </si>
  <si>
    <t>BS-P 1105</t>
  </si>
  <si>
    <t>Задние тормозные колодки VESTA PILENGA</t>
  </si>
  <si>
    <t>BS-P 8455</t>
  </si>
  <si>
    <t>Задние тормозные колодки X-RAY PILENGA</t>
  </si>
  <si>
    <t>PK TOP</t>
  </si>
  <si>
    <t>T-12223</t>
  </si>
  <si>
    <t>Ремкомплект расточеной ступицы передней 2121, 2123 (с подшипником IVECO) PK TOP</t>
  </si>
  <si>
    <t>T-12205</t>
  </si>
  <si>
    <t>Ремкомплект ступицы задней 2108, 2110, 2170, 1119, 2190 PK TOP</t>
  </si>
  <si>
    <t>T-12203</t>
  </si>
  <si>
    <t>Ремкомплект ступицы передней 1118. 2170, 2190 PK TOP</t>
  </si>
  <si>
    <t>T-12206</t>
  </si>
  <si>
    <t>Ремкомплект ступицы передней 2108. 2110 PK TOP</t>
  </si>
  <si>
    <t>T-12222</t>
  </si>
  <si>
    <t>Ремкомплект ступицы передней 21214 URBAN PK TOP</t>
  </si>
  <si>
    <t>T-12219</t>
  </si>
  <si>
    <t>Ремкомплект ступицы передней LARGUS без АБС, VESTA PK TOP</t>
  </si>
  <si>
    <t>МФ-115</t>
  </si>
  <si>
    <t>PROTOS</t>
  </si>
  <si>
    <t>Фильтр воздушный 2112 инж. PROTOS</t>
  </si>
  <si>
    <t>МФ-117/П</t>
  </si>
  <si>
    <t>Фильтр воздушный VESTA, X-RAY PROTOS</t>
  </si>
  <si>
    <t>МФ-102</t>
  </si>
  <si>
    <t>МФ-103</t>
  </si>
  <si>
    <t>BPM0141.20</t>
  </si>
  <si>
    <t>Передние тормозные колодки LARGUS 8кл. REMSA</t>
  </si>
  <si>
    <t>REMSA</t>
  </si>
  <si>
    <t>6144.10</t>
  </si>
  <si>
    <t>ATR1118-8101060</t>
  </si>
  <si>
    <t>Радиатор отопителя 1118 REPAX</t>
  </si>
  <si>
    <t>REPAX</t>
  </si>
  <si>
    <t>ATR2108-8101060</t>
  </si>
  <si>
    <t>Радиатор отопителя 2108 REPAX</t>
  </si>
  <si>
    <t>ATR2111-8101060</t>
  </si>
  <si>
    <t>Радиатор отопителя 2111, 2170 REPAX</t>
  </si>
  <si>
    <t>ATR2108-1301012</t>
  </si>
  <si>
    <t>Радиатор охлаждения 2108 карб.  REPAX</t>
  </si>
  <si>
    <t>ATR2112-1301012</t>
  </si>
  <si>
    <t>Радиатор охлаждения 2112 инж. REPAX</t>
  </si>
  <si>
    <t>ATR2190-1301012</t>
  </si>
  <si>
    <t>Радиатор охлаждения 2190 REPAX</t>
  </si>
  <si>
    <t>ATR1119-2905403</t>
  </si>
  <si>
    <t>Стойки передняя левая масл. 1119 REPAX</t>
  </si>
  <si>
    <t>Опора двигателя задняя 1118 ROSTECO</t>
  </si>
  <si>
    <t>ROSTECO</t>
  </si>
  <si>
    <t>Сайлентблок (ромашки) 2190 ROSTECO</t>
  </si>
  <si>
    <t>Сальник полуоси реверсивный 2190 с АКПП ROSTECO</t>
  </si>
  <si>
    <t>Сальники КПП (ремкомплект) (компл.: 4шт.) 2110 ROSTECO</t>
  </si>
  <si>
    <t>SACHS</t>
  </si>
  <si>
    <t>Диск сцепления ведомый 2123 SACHS (1878002205 снят с производства)</t>
  </si>
  <si>
    <t>Сцепление в сборе (тросиковая КПП, с подшипником) 2170, 2190, КАЛИНА 2 SACHS</t>
  </si>
  <si>
    <t>Сцепление в сборе 2101 SACHS</t>
  </si>
  <si>
    <t>Сцепление в сборе 2108 SACHS</t>
  </si>
  <si>
    <t>Задние тормозные колодки с АБС 1118, 2170 HI-Q</t>
  </si>
  <si>
    <t>SANGSHIN</t>
  </si>
  <si>
    <t>Передние тормозные колодки 2101 HI-Q</t>
  </si>
  <si>
    <t>Передние тормозные колодки 2108 HI-Q</t>
  </si>
  <si>
    <t>Передние тормозные колодки 2110 HI-Q</t>
  </si>
  <si>
    <t>SP1168</t>
  </si>
  <si>
    <t>Передние тормозные колодки 2121, 2123 HI-Q</t>
  </si>
  <si>
    <t>SP1243</t>
  </si>
  <si>
    <t>SP1564</t>
  </si>
  <si>
    <t>Передние тормозные колодки LARGUS, VESTA 16кл. HI-Q</t>
  </si>
  <si>
    <t>SP1200</t>
  </si>
  <si>
    <t>Передние тормозные колодки VOLGA, GAZEL HI-Q</t>
  </si>
  <si>
    <t>SP4054</t>
  </si>
  <si>
    <t>Передние тормозные колодки X-RAY HI-Q</t>
  </si>
  <si>
    <t>SG-LD0001-1-R</t>
  </si>
  <si>
    <t>Радиатор охлаждения 2190 нового образца с 2015г. (с конд.) SAT</t>
  </si>
  <si>
    <t>SAT</t>
  </si>
  <si>
    <t>SG-LD0001-AT</t>
  </si>
  <si>
    <t>Радиатор охлаждения 2190, КАЛИНА 2 (под конд., с АКПП) SAT</t>
  </si>
  <si>
    <t>ST330</t>
  </si>
  <si>
    <t>Фильтр топливный 1.5 SCT</t>
  </si>
  <si>
    <t>SCT</t>
  </si>
  <si>
    <t>ST342</t>
  </si>
  <si>
    <t>Фильтр топливный 1.6 SCT</t>
  </si>
  <si>
    <t>Комплект крепления глушителя (компл.: 3шт) 2101, 2107 SEVI EXPERT</t>
  </si>
  <si>
    <t>SEVI</t>
  </si>
  <si>
    <t>Комплект подушек глушителя (компл.: 2шт) 21213 SEVI EXPERT</t>
  </si>
  <si>
    <t>Комплект подушек глушителя (компл.: 4шт) 1118, 2190, 2194 SEVI EXPERT</t>
  </si>
  <si>
    <t>Комплект подушек глушителя (компл.: 4шт) 2110 SEVI EXPERT</t>
  </si>
  <si>
    <t>Комплект подушек глушителя (компл.: 4шт) 2170 SEVI EXPERT</t>
  </si>
  <si>
    <t>Подушка глушителя (упак.: 10шт) 1118, 2190, 2194 SEVI EXPERT</t>
  </si>
  <si>
    <t>упак</t>
  </si>
  <si>
    <t>Подушка глушителя (упак.: 10шт) 2121, 2123 SEVI EXPERT</t>
  </si>
  <si>
    <t>Подушка глушителя (упак.: 10шт) 2170 SEVI EXPERT</t>
  </si>
  <si>
    <t>Подушка глушителя LARGUS SEVI EXPERT</t>
  </si>
  <si>
    <t>Кронштейн растяжки (краб) (компл.: 2шт.) 2108 SEVI EXPERT</t>
  </si>
  <si>
    <t>Кронштейн растяжки (краб) (компл.: 2шт.) 2108 SEVI EXTREAM</t>
  </si>
  <si>
    <t>Кронштейн растяжки (краб) 1118 SEVI EXPERT</t>
  </si>
  <si>
    <t>Кронштейн растяжки (краб) 2190 SEVI EXPERT</t>
  </si>
  <si>
    <t>Наконечник рулевой тяги внутр. (с крепежом) 2123 SEVI EXTREAM</t>
  </si>
  <si>
    <t>Наконечник рулевой тяги наружн. 2101, 2121 SEVI EXTREAM</t>
  </si>
  <si>
    <t>Наконечники рулевых тяг (с крепежом) 2108 SEVI EXTREAM</t>
  </si>
  <si>
    <t>Наконечники рулевых тяг (с крепежом) 2110 SEVI EXTREAM</t>
  </si>
  <si>
    <t>Наконечники рулевых тяг 1118 SEVI EXTREAM</t>
  </si>
  <si>
    <t>Наконечники рулевых тяг 2108 SEVI EXTREAM</t>
  </si>
  <si>
    <t>Наконечники рулевых тяг 2110 SEVI EXTREAM</t>
  </si>
  <si>
    <t>Наконечники рулевых тяг внутр. 2101 SEVI EXTREAM</t>
  </si>
  <si>
    <t>Наконечники рулевых тяг внутр. 2121 SEVI EXTREAM</t>
  </si>
  <si>
    <t>Наконечники рулевых тяг внутр. 2123 SEVI EXTREAM</t>
  </si>
  <si>
    <t>Шаровая опора 2101 верхняя SEVI EXTREAM</t>
  </si>
  <si>
    <t>Шаровая опора 2101 нижняя SEVI EXTREAM</t>
  </si>
  <si>
    <t>Шаровая опора 2110 (с крепежом) SEVI EXTREAM</t>
  </si>
  <si>
    <t>Шаровая опора 2110 SEVI EXTREAM</t>
  </si>
  <si>
    <t>Шаровая опора 21214 верхняя SEVI EXTREAM</t>
  </si>
  <si>
    <t>7015-4192</t>
  </si>
  <si>
    <t>Шаровая опора VESTA левая SEVI EXTREAM</t>
  </si>
  <si>
    <t>7016-4192</t>
  </si>
  <si>
    <t>Шаровая опора VESTA правая SEVI EXTREAM</t>
  </si>
  <si>
    <t>Опора карданного вала в сборе "подвесной" 2101, 2107 SEVI EXPERT</t>
  </si>
  <si>
    <t>Опора передней стойки 1118 (без подш.) SEVI EXPERT</t>
  </si>
  <si>
    <t>Опора передней стойки 1118 (с вологодским подшипником) SEVI EXPERT</t>
  </si>
  <si>
    <t>Опора передней стойки 1118 (с подш.) SEVI EXPERT</t>
  </si>
  <si>
    <t>Опора передней стойки 2108 (с вологодским подшипником) SEVI EXPERT</t>
  </si>
  <si>
    <t>Опора передней стойки 2108 SEVI EXPERT</t>
  </si>
  <si>
    <t>Опора передней стойки 2108 SEVI EXTREAM</t>
  </si>
  <si>
    <t>Опора передней стойки 2108, 2110 (с поворотным узлом) SEVI EXTREAM</t>
  </si>
  <si>
    <t>Опора передней стойки 2110 (с вологодским подшипником) SEVI EXPERT</t>
  </si>
  <si>
    <t>Опора передней стойки 2110 SEVI EXPERT</t>
  </si>
  <si>
    <t>Опора передней стойки 2110 SEVI EXTREAM</t>
  </si>
  <si>
    <t>Опора передней стойки 2170 (без подш.) SEVI EXPERT</t>
  </si>
  <si>
    <t>Опора передней стойки 2170 (с вологодским подшипником) SEVI EXPERT</t>
  </si>
  <si>
    <t>Опора передней стойки 2170 (с подш.) SEVI EXPERT</t>
  </si>
  <si>
    <t>Опора передней стойки 2190 (без подш., со смещ. 12мм., с ЭУР) SEVI EXPERT</t>
  </si>
  <si>
    <t>Опора передней стойки 2190 (без подш., со смещ. 6мм., без ЭУР) SEVI EXPERT</t>
  </si>
  <si>
    <t>Опора передней стойки 2190 (с вологодским подшипником, со смещ. 12мм., с ЭУР) SEVI EXPERT</t>
  </si>
  <si>
    <t>Опора передней стойки 2190 (с подш., со смещ. 12мм., с ЭУР) SEVI EXPERT</t>
  </si>
  <si>
    <t>Опора передней стойки 2190 (с подш., со смещ. 6мм., без ЭУР) SEVI EXPERT</t>
  </si>
  <si>
    <t>Опора передней стойки LARGUS, LOGAN, X-RAY, ALMERA SEVI EXPERT</t>
  </si>
  <si>
    <t>Опора передней стойки NEXIA SEVI EXTREAM</t>
  </si>
  <si>
    <t>1138-2820</t>
  </si>
  <si>
    <t>Опора передней стойки VESTA SEVI</t>
  </si>
  <si>
    <t>Опора передней стойки левая CHEVROLET LANOS, SENS, CHANCE (T150) SEVI</t>
  </si>
  <si>
    <t>Опора передней стойки правая CHEVROLET LANOS, SENS, CHANCE (T150) SEVI</t>
  </si>
  <si>
    <t>Опора передней стойки с подшипником LARGUS, X-RAY, DUSTER SEVI EXPERT</t>
  </si>
  <si>
    <t>1140-6729</t>
  </si>
  <si>
    <t>Опора передней стойки с подшипником VESTA SEVI EXPERT</t>
  </si>
  <si>
    <t>Подшипник вологодский опоры стоек 1118, 2170, 2190 SEVI EXPERT</t>
  </si>
  <si>
    <t>Подшипник опоры стоек 1118, 2170, 2190 SEVI EXPERT</t>
  </si>
  <si>
    <t>Подшипник опоры стоек VESTA SEVI</t>
  </si>
  <si>
    <t>Подшипник опоры стойки LARGUS, X-RAY, DUSTER SEVI</t>
  </si>
  <si>
    <t>Опора двигателя задняя 2108 SEVI EXPERT</t>
  </si>
  <si>
    <t>Опора двигателя задняя 2110 SEVI EXPERT</t>
  </si>
  <si>
    <t>Опора двигателя левая 2108 SEVI EXPERT</t>
  </si>
  <si>
    <t>Опора двигателя левая 2110, 2170 SEVI EXPERT</t>
  </si>
  <si>
    <t>Опора двигателя передняя 2108 SEVI EXPERT</t>
  </si>
  <si>
    <t>Опора двигателя правая 2110, 2170 SEVI EXPERT</t>
  </si>
  <si>
    <t>Опора раздаточной коробки 2120, 2121, 2131 SEVI EXPERT</t>
  </si>
  <si>
    <t>Подушка боковой опоры двигателя 2110, 2170 SEVI EXPERT</t>
  </si>
  <si>
    <t>Подушка задней опоры двигателя 2110, 2170 SEVI EXPERT</t>
  </si>
  <si>
    <t>Подушка передней опоры двигателя в сборе 2121 SEVI EXPERT</t>
  </si>
  <si>
    <t>Штанга подвески двигателя (гитара) 2112, 2170 SEVI EXPERT</t>
  </si>
  <si>
    <t>Опора промежуточная карданного вала "подвесной" 3302 SEVI EXTREAM</t>
  </si>
  <si>
    <t>Отбойник + пыльник задней стойки 2108, 2110, 1118, 2170 SEVI EXTREAM</t>
  </si>
  <si>
    <t>6136-6618</t>
  </si>
  <si>
    <t>Отбойник + пыльник задней стойки LARGUS SEVI EXTREAM</t>
  </si>
  <si>
    <t>Отбойник + пыльник передней стойки 2108, 2110, 1118, 2170 SEVI EXTREAM</t>
  </si>
  <si>
    <t>Отбойник задней стойки (компл.: 2шт.) 1119 SEVI EXPERT</t>
  </si>
  <si>
    <t>Отбойник задней стойки (компл.: 2шт.) 2108 SEVI EXPERT</t>
  </si>
  <si>
    <t>Отбойник задней стойки (компл.: 2шт.) 2110 SEVI EXPERT</t>
  </si>
  <si>
    <t>Отбойник задней стойки (компл.: 2шт.) 2170 SEVI EXPERT</t>
  </si>
  <si>
    <t>1511-2810</t>
  </si>
  <si>
    <t>Отбойник задней стойки (компл.: 2шт.) 2192 SEVI EXPERT</t>
  </si>
  <si>
    <t>Отбойник задней стойки (компл.: 2шт.) LARGUS, XRAY SEVI EXPERT</t>
  </si>
  <si>
    <t>Отбойник задней стойки (компл.: 2шт.) VESTA SEVI EXPERT</t>
  </si>
  <si>
    <t>Отбойник передней стойки (компл.: 2шт.) 1118, 2110, 2170, LANOS, NEXIA SEVI EXTREAM</t>
  </si>
  <si>
    <t>Отбойник передней стойки (компл.: 2шт.) 1119 SEVI EXPERT</t>
  </si>
  <si>
    <t>Отбойник передней стойки (компл.: 2шт.) 2108 SEVI EXPERT</t>
  </si>
  <si>
    <t>Отбойник передней стойки (компл.: 2шт.) 2110 SEVI EXPERT</t>
  </si>
  <si>
    <t>Отбойник передней стойки (компл.: 2шт.) VESTA SEVI EXPERT</t>
  </si>
  <si>
    <t>Пыльник амортизатора заднего 2108, 2110, 2170, 1119 SEVI EXPERT</t>
  </si>
  <si>
    <t>6130-3182</t>
  </si>
  <si>
    <t>Пыльник защитный шарнира тяги привода 1118, 2190 "РЮМКА" SEVI EXPERT</t>
  </si>
  <si>
    <t>Пыльник рулевой тяги LOGAN, LARGUS SEVI EXPERT</t>
  </si>
  <si>
    <t>Пыльник стойки телескопической 2110 SEVI EXPERT</t>
  </si>
  <si>
    <t>Пыльник шруса внутреннего 2108 SEVI EXPERT</t>
  </si>
  <si>
    <t>Пыльник шруса внутреннего 2121 SEVI EXPERT</t>
  </si>
  <si>
    <t>Пыльник шруса внутреннего VESTA SEVI EXPERT</t>
  </si>
  <si>
    <t>Пыльник шруса наружного 2108 SEVI EXPERT</t>
  </si>
  <si>
    <t>Пыльник шруса наружного 2121 SEVI EXPERT</t>
  </si>
  <si>
    <t>Пыльник шруса наружного LARGUS SEVI EXPERT</t>
  </si>
  <si>
    <t>Пыльник шруса наружного VESTA SEVI EXPERT</t>
  </si>
  <si>
    <t>Установочный комплект внутреннего шруса 2121 SEVI</t>
  </si>
  <si>
    <t>Установочный комплект наружного шруса 2108 SEVI</t>
  </si>
  <si>
    <t>Установочный комплект наружного шруса 2121 SEVI</t>
  </si>
  <si>
    <t>Установочный комплект наружного шруса LARGUS SEVI EXPERT</t>
  </si>
  <si>
    <t>Чехол защитный шарового пальца тяг рулевой трапеции 1118, 2108, 2170 SEVI EXTREAM</t>
  </si>
  <si>
    <t>Чехол защитный шаровой опоры 2101, 2121, 2123 SEVI EXTREAM</t>
  </si>
  <si>
    <t>Чехол защитный шаровой опоры 2108 SEVI EXTREAM</t>
  </si>
  <si>
    <t>Втулка амортизатора заднего (компл.: 2шт.) 2123 SEVI EXPERT</t>
  </si>
  <si>
    <t>Втулка амортизатора задней подвески (компл.: 2шт.) 2108, 2110 SEVI EXPERT</t>
  </si>
  <si>
    <t>Втулка задней балки (компл.: 2шт.) 2108 SEVI EXPERT</t>
  </si>
  <si>
    <t>Втулка задней балки (компл.: 2шт.) 2110 SEVI EXPERT</t>
  </si>
  <si>
    <t>Втулка задней балки LARGUS, DUSTER SEVI EXPERT</t>
  </si>
  <si>
    <t>Комплект втулок реактивных штанг (компл: 10шт.) 2101, 2107 SEVI EXPERT</t>
  </si>
  <si>
    <t>Комплект втулок реактивных штанг (компл: 10шт.) 2101, 2107, 2121 SEVI EXTREAM</t>
  </si>
  <si>
    <t>Комплект втулок реактивных штанг (компл: 10шт.) 2121, 2123 SEVI EXPERT</t>
  </si>
  <si>
    <t>1318-2028</t>
  </si>
  <si>
    <t>Комплект втулок рессоры ВИС 2345, 2347, 2346, 2348, 2349 ИЖ 2711, 2717 SEVI EXPERT</t>
  </si>
  <si>
    <t>Муфта эластичная карданного вала 2101, 2121 SEVI EXPERT</t>
  </si>
  <si>
    <t>Муфта эластичная карданного вала 2123 SEVI EXPERT</t>
  </si>
  <si>
    <t>Подушка заднего стабилизатора (компл.: 2шт.) 1118, 2170 SEVI EXPERT</t>
  </si>
  <si>
    <t>Подушка поперечного стабилизатора (компл.: 2шт.) 1118, 2170 SEVI EXPERT</t>
  </si>
  <si>
    <t>Подушка поперечного стабилизатора (компл.: 2шт.) 2108 SEVI EXPERT</t>
  </si>
  <si>
    <t>Подушка поперечного стабилизатора (компл.: 2шт.) 2110 SEVI EXPERT</t>
  </si>
  <si>
    <t>Подушка поперечного стабилизатора (компл.: 2шт.) 2190 SEVI EXPERT</t>
  </si>
  <si>
    <t>Подушка поперечного стабилизатора (компл.: 2шт.) 21928 (ЛЮКС) SEVI EXPERT</t>
  </si>
  <si>
    <t>Подушка поперечного стабилизатора (компл.: 2шт.) DUSTER SEVI EXPERT</t>
  </si>
  <si>
    <t>Подушка поперечного стабилизатора (компл.: 2шт.) VESTA SEVI EXPERT</t>
  </si>
  <si>
    <t>Подушка поперечного стабилизатора (компл.: 4шт.) 2121, 21213, 21214 SEVI EXPERT</t>
  </si>
  <si>
    <t>Подушка поперечного стабилизатора (компл.: 6шт.) 2123 SEVI EXPERT</t>
  </si>
  <si>
    <t>Сайлентблок (ромашки) 2108, 2110 SEVI EXPERT</t>
  </si>
  <si>
    <t>1241-2788</t>
  </si>
  <si>
    <t>Сайлентблок переднего рычага DUSTER SEVI EXPERT</t>
  </si>
  <si>
    <t>Сайлентблок переднего рычага LARGUS SEVI EXPERT</t>
  </si>
  <si>
    <t>Шарнир задний нижнего рычага передней подвески VESTA SEVI EXPERT</t>
  </si>
  <si>
    <t>Шарнир кронштейна растяжки (компл.: 2шт) 1118, 2108, 2110, 2170 SEVI EXPERT</t>
  </si>
  <si>
    <t>Шарнир передний нижнего рычага передней подвески VESTA SEVI EXPERT</t>
  </si>
  <si>
    <t>Шарнир поперечной штанги 2101, 2121-21214, URBAN,  2123 SEVI EXTREAM</t>
  </si>
  <si>
    <t>Шарнир продольной штанги нижний 2101, 2121-21214, URBAN,  2123 SEVI EXTREAM</t>
  </si>
  <si>
    <t>Шарниры и подушки переднего амортизатора (компл.: 6шт.) 2101, 2121, 2123 SEVI EXTREAM</t>
  </si>
  <si>
    <t>Шарниры нижних рычагов передней подвески (компл.:4шт.) 2101 SEVI EXPERT</t>
  </si>
  <si>
    <t>Шарниры нижних рычагов передней подвески (компл.:4шт.) 2121, 2123 SEVI EXPERT</t>
  </si>
  <si>
    <t>Шарниры нижних рычагов передней подвески (компл.:4шт.) 2123, 21214 нов.обр., URBAN SEVI EXPERT</t>
  </si>
  <si>
    <t>Шарниры переднего амортизатора 2101, 2121, 2123 SEVI EXPERT</t>
  </si>
  <si>
    <t>Шарниры переднего амортизатора 2101, 2121, 2123 SEVI EXTREAM</t>
  </si>
  <si>
    <t>Шарниры рычагов передней подвески (компл.: 2шт.) 1118, 2108, 2110, 2170 SEVI EXPERT</t>
  </si>
  <si>
    <t>Шарниры рычагов передней подвески (компл.:8шт.) 2101 SEVI EXPERT</t>
  </si>
  <si>
    <t>Шарниры рычагов передней подвески (компл.:8шт.) 2101 SEVI EXTREAM</t>
  </si>
  <si>
    <t>Шарниры рычагов передней подвески (компл.:8шт.) 2121 SEVI EXPERT</t>
  </si>
  <si>
    <t>Шарниры рычагов передней подвески (компл.:8шт.) 2121 SEVI EXTREAM</t>
  </si>
  <si>
    <t>Сальник вторичн. вала КПП 2101 (32*56*11) SEVI EXTREAM</t>
  </si>
  <si>
    <t>Сальник коленвала задний (большой (70*90*10) 2101 SEVI EXTREAM</t>
  </si>
  <si>
    <t>Сальник коленвала задний (большой (80*100*10)) 2108 SEVI EXTREAM</t>
  </si>
  <si>
    <t>Сальник коленвала передний (маленький (28*42*7)) 2108 SEVI EXTREAM</t>
  </si>
  <si>
    <t>Сальник коленвала передний (маленький (40*56*7) 2101 SEVI EXTREAM</t>
  </si>
  <si>
    <t>Сальник коленвала передний и задний (компл.: 2шт) 2101, 2121, 2123, 2126, LANOS SEVI EXTREAM</t>
  </si>
  <si>
    <t>Сальник коленвала передний и задний (компл.: 3шт) 1119, 2108, 2110, 2170, 2190 SEVI EXTREAM</t>
  </si>
  <si>
    <t>Сальник коленвала передний и задний LARGUS SEVI EXTREAM</t>
  </si>
  <si>
    <t>Сальник первичн. вала КПП 1119, 2108, 2110, 2170, 2190 (25*45*8) SEVI EXTREAM</t>
  </si>
  <si>
    <t>Сальник первичн. вала КПП 2101-2107 (28*47*8) SEVI EXTREAM</t>
  </si>
  <si>
    <t>Сальник полуоси (обрезиненный) 2101-2107, 2121, 2123 (30*45*8) SEVI EXTREAM</t>
  </si>
  <si>
    <t>Сальник полуоси левый 2110 (NBR) SEVI EXTREAM</t>
  </si>
  <si>
    <t>Сальник полуоси правый 2110 (NBR) SEVI EXTREAM</t>
  </si>
  <si>
    <t>Сальник полуоси реверсивный 2108, 2110, 2170, 1119 SEVI EXTREAM</t>
  </si>
  <si>
    <t>Сальник привода КПП LARGUS, VESTA, X-RAY SEVI EXTREAM</t>
  </si>
  <si>
    <t>Сальник привода правый LARGUS, LOGAN, CAPTUR, DUSTER, STEPWAY SEVI EXTREAM</t>
  </si>
  <si>
    <t>Сальник привода реверсивный 2123 SEVI EXTREAM</t>
  </si>
  <si>
    <t>Сальник раздаточной коробки 2123 SEVI EXTREAM</t>
  </si>
  <si>
    <t>Сальник распредвала LARGUS 16кл. SEVI EXTREAM</t>
  </si>
  <si>
    <t>Сальник распредвала LARGUS 8кл. SEVI EXTREAM</t>
  </si>
  <si>
    <t>Сальник редуктора заднего моста 2101-2107 (35,8*68*10) SEVI EXTREAM</t>
  </si>
  <si>
    <t>Сальник редуктора заднего моста и раздаточной коробки 2123 SEVI EXTREAM</t>
  </si>
  <si>
    <t>Сальник ступицы переднего колеса 2101-2107 (40*57,15*10) SEVI EXTREAM</t>
  </si>
  <si>
    <t>Сальник ступицы переднего колеса 2121, 2123 (56*73.15*10) SEVI EXTREAM</t>
  </si>
  <si>
    <t>Сальник хвостовика переднего моста 21213 (35,8*68*11) SEVI EXTREAM</t>
  </si>
  <si>
    <t>Сальник штока выбора передач 1119, 2108, 2110, 2170, 2190 (16*30*7) SEVI EXTREAM</t>
  </si>
  <si>
    <t>Стойка стабилизатора 1118, 2170 SEVI EXPERT</t>
  </si>
  <si>
    <t>Стойка стабилизатора 2108 SEVI EXPERT</t>
  </si>
  <si>
    <t>Стойка стабилизатора 2110 SEVI EXPERT</t>
  </si>
  <si>
    <t>Стойка стабилизатора 2190 SEVI EXPERT</t>
  </si>
  <si>
    <t>Стойка стабилизатора 2191 ЛЮКС SEVI EXPERT</t>
  </si>
  <si>
    <t>2212-6050</t>
  </si>
  <si>
    <t>Стойка стабилизатора LARGUS, X-RAY SEVI EXPERT</t>
  </si>
  <si>
    <t>Стойка стабилизатора NEXIA, LANOS SEVI</t>
  </si>
  <si>
    <t>Башмак натяжителя цепи 2101, 2121, 2120, 2126 SEVI EXPERT</t>
  </si>
  <si>
    <t>Успокоитель цепи 2101, 2121, 21213, 2126 SEVI EXPERT</t>
  </si>
  <si>
    <t>Штанги реактивные 2101, 2107 (с крепежом) SEVI EXPERT</t>
  </si>
  <si>
    <t>Штанги реактивные 2101, 2107 SEVI EXPERT</t>
  </si>
  <si>
    <t>Штанги реактивные 2101, 2107 SEVI EXTREAM</t>
  </si>
  <si>
    <t>Штанги реактивные 2121, 2123 SEVI EXPERT</t>
  </si>
  <si>
    <t>Штанги реактивные 21217 NIVA URBAN (нов. обр., после 2016) SEVI EXTREAM</t>
  </si>
  <si>
    <t>Вибро-шумоизолятор чашки пружины 1118 SEVI</t>
  </si>
  <si>
    <t>Подушка межвитковая "автобафер" (расстояние между витками 15мм, комплект: 2шт) SEVI EXTREAM</t>
  </si>
  <si>
    <t>Подушка межвитковая "автобафер" (расстояние между витками 21мм, комплект: 2шт) SEVI EXTREAM</t>
  </si>
  <si>
    <t>Подушка межвитковая "автобафер" (расстояние между витками 28мм, комплект: 2шт) 2101 SEVI EXTREAM</t>
  </si>
  <si>
    <t>Подушка межвитковая "автобафер" 1118, 2108, 2110, 2170, 2190, VESTA, LAR  (компл.: 2шт) SEVI EXTREAM</t>
  </si>
  <si>
    <t>Прокладка пружины задней подвески 2101 (усиленная) SEVI EXPERT</t>
  </si>
  <si>
    <t>Прокладка пружины задней подвески 2101 SEVI EXPERT</t>
  </si>
  <si>
    <t>Прокладка пружины задней подвески 2108, 2170 SEVI EXPERT</t>
  </si>
  <si>
    <t>Прокладка пружины передней подвески 1119, 2170 SEVI EXPERT</t>
  </si>
  <si>
    <t>Прокладка пружины передней подвески 2101 SEVI EXPERT</t>
  </si>
  <si>
    <t>6302-2RSH</t>
  </si>
  <si>
    <t>Подшипник генератора 2101-2108 большой 6302 SKF</t>
  </si>
  <si>
    <t>SKF</t>
  </si>
  <si>
    <t>6201-2RSH</t>
  </si>
  <si>
    <t>Подшипник генератора 2101-2108 малый 6201 SKF</t>
  </si>
  <si>
    <t>6303-2RSH</t>
  </si>
  <si>
    <t>Подшипник генератора 2110 большой 6303 SKF</t>
  </si>
  <si>
    <t>6202-2RSH</t>
  </si>
  <si>
    <t>Подшипник генератора 2110 малый 6202 SKF</t>
  </si>
  <si>
    <t>VKBA6799</t>
  </si>
  <si>
    <t>Подшипник задней ступицы (установочный комплект) LARGUS, DUSTER 4x2 SKF</t>
  </si>
  <si>
    <t>VKBA6658</t>
  </si>
  <si>
    <t>Подшипник задней ступицы (установочный комплект) VESTA, X-RAY SKF</t>
  </si>
  <si>
    <t>VKBC20019</t>
  </si>
  <si>
    <t>Подшипник задней ступицы 2108 SKF</t>
  </si>
  <si>
    <t>BAH-0031D/VK210</t>
  </si>
  <si>
    <t>Подшипник передней ступицы 1118, 2170 SKF</t>
  </si>
  <si>
    <t>VKBC20012</t>
  </si>
  <si>
    <t>Подшипник передней ступицы 2108 SKF</t>
  </si>
  <si>
    <t>VKBC20040</t>
  </si>
  <si>
    <t>Подшипник передней ступицы с АБС LARGUS SKF</t>
  </si>
  <si>
    <t>SLON</t>
  </si>
  <si>
    <t>21110-3707080-10SN</t>
  </si>
  <si>
    <t>21010-3707080(SN)</t>
  </si>
  <si>
    <t>Провода в/в 2101, 2107 карб. SLON</t>
  </si>
  <si>
    <t>21214-3707080-30(SN)</t>
  </si>
  <si>
    <t>Провода в/в 21073, 21214 инж. SLON</t>
  </si>
  <si>
    <t>21080-3707080-10(SN)</t>
  </si>
  <si>
    <t>Провода в/в 2108 карб. SLON</t>
  </si>
  <si>
    <t>21110-3707080(SN)</t>
  </si>
  <si>
    <t>Провода в/в 2108, 2110 инж. 8кл. SLON</t>
  </si>
  <si>
    <t>21120-3707080(SN)</t>
  </si>
  <si>
    <t>Провода в/в 2110, 2112 инж. 16кл. SLON</t>
  </si>
  <si>
    <t>21213-3707080(SN)</t>
  </si>
  <si>
    <t>Провода в/в 2121, 21213 карб. SLON</t>
  </si>
  <si>
    <t>21214-3707080-10(SN)</t>
  </si>
  <si>
    <t>21230-3707080-10(SN)</t>
  </si>
  <si>
    <t>Провода в/в 2123 инж. (с модулем зажигания, -2006) SLON</t>
  </si>
  <si>
    <t>SLN001</t>
  </si>
  <si>
    <t>Провода в/в LARGUS (двиг. 1.6, 8кл.) SLON</t>
  </si>
  <si>
    <t>SL10-1005058R</t>
  </si>
  <si>
    <t>Шкив (демпфер) коленчатого вала 2110 8кл. резиновый (без инд. упаковки) SLON</t>
  </si>
  <si>
    <t>SL12-1005058R</t>
  </si>
  <si>
    <t>Шкив (демпфер) коленчатого вала 2112 16кл. резиновый (без инд. упаковки) SLON</t>
  </si>
  <si>
    <t>2101-3707080(GO)</t>
  </si>
  <si>
    <t>21214-3707080-30(GO)</t>
  </si>
  <si>
    <t>Провода в/в 21073, 21214 инж. "серия GO" SLON</t>
  </si>
  <si>
    <t>2108-3707080-10(GO)</t>
  </si>
  <si>
    <t>Провода в/в 2108 карб. "серия GO" SLON</t>
  </si>
  <si>
    <t>Провода в/в 2108, 2110 инж. 8кл. "серия GO" SLON</t>
  </si>
  <si>
    <t>2112-3707080(GO)</t>
  </si>
  <si>
    <t>Провода в/в 2110, 2112 инж. 16кл. "серия GO" SLON</t>
  </si>
  <si>
    <t>21213-3707080(GO)</t>
  </si>
  <si>
    <t>Провода в/в 2121, 21213 карб. "серия GO" SLON</t>
  </si>
  <si>
    <t>2123-3707080-10(GO)</t>
  </si>
  <si>
    <t>Провода в/в 2123 инж. (с модулем зажигания, -2006) "серия GO" SLON</t>
  </si>
  <si>
    <t>91-2801</t>
  </si>
  <si>
    <t>Сальники клапанов 2101-2108 8кл. SM</t>
  </si>
  <si>
    <t>SM</t>
  </si>
  <si>
    <t>SPEEDMATE</t>
  </si>
  <si>
    <t>SM-BSK020</t>
  </si>
  <si>
    <t>Задние тормозные колодки HYUNDAI (ACCENT (MC) (2005-)/RIO (JB) (2005-2011) SPEEDMATE</t>
  </si>
  <si>
    <t>SM-BPH049</t>
  </si>
  <si>
    <t>Задние тормозные колодки HYUNDAI SOLARIS (RB) (2010-)/KIA RIO (UB) (2011-) SPEEDMATE</t>
  </si>
  <si>
    <t>SM-BPJ690</t>
  </si>
  <si>
    <t>Задние тормозные колодки NISSAN (JUKE (F15),X-TRAIL) SPEEDMATE</t>
  </si>
  <si>
    <t>SM-BPE155</t>
  </si>
  <si>
    <t>Задние тормозные колодки OPEL (ASTRA G,ASTRA H,CORSA C,MERIVA,ZAFIRA) SPEEDMATE</t>
  </si>
  <si>
    <t>SM-BPG025</t>
  </si>
  <si>
    <t>Передние тормозные колодки CHEVROLET CRUZE (J300,J305,J308),ORLANDO (J309)(R16)/OPEL ASTRA SPEEDMATE</t>
  </si>
  <si>
    <t>SM-BPH050</t>
  </si>
  <si>
    <t>Передние тормозные колодки KIA OPTIMA (2012-)(R17) SPEEDMATE</t>
  </si>
  <si>
    <t>SM-BPE142</t>
  </si>
  <si>
    <t>Передние тормозные колодки LARGUS 8кл. SPEEDMATE</t>
  </si>
  <si>
    <t>SM-AFH045</t>
  </si>
  <si>
    <t>SM-AFH041</t>
  </si>
  <si>
    <t>Фильтр воздушный KIA SORENTO (XM) (2.4) SPEEDMATE</t>
  </si>
  <si>
    <t>SM-OFH006</t>
  </si>
  <si>
    <t>Фильтр масляный HYUNDAI ACCENT (TAGAZ, MC), SOLARIS, SONATA (TAGAZ)/KIA RIO III SPEEDMATE</t>
  </si>
  <si>
    <t>SM-CFH103E</t>
  </si>
  <si>
    <t>Фильтр салонный HYUNDAI Solaris (II) (2017-), CRETA (2016-), TUCSON (TL) (2015-) SPEEDMATE</t>
  </si>
  <si>
    <t>SM-CFH102E</t>
  </si>
  <si>
    <t>Фильтр салонный HYUNDAI SOLARIS (RB)/KIA RIO (UB) (2012-) SPEEDMATE</t>
  </si>
  <si>
    <t>SM-CFH019</t>
  </si>
  <si>
    <t>Фильтр салонный KIA CEE"D ( JD, ED) (2006-), PRO CEED SPEEDMATE</t>
  </si>
  <si>
    <t>SM-CFK008</t>
  </si>
  <si>
    <t>Фильтр салонный KIA CERATO (LD), CARNIVAL  (VQ), SORENTO (XM) SPEEDMATE</t>
  </si>
  <si>
    <t>SM-CFJ002</t>
  </si>
  <si>
    <t>Фильтр салонный TOYOTA RAV4 (A10, A20) (2006) SPEEDMATE</t>
  </si>
  <si>
    <t>SM-TEK017</t>
  </si>
  <si>
    <t>Наконечник рулевой тяги левый KIA RIO (JB) (2005-2011)/HYUNDAI ACCENT SPEEDMATE</t>
  </si>
  <si>
    <t>SM-TEK018</t>
  </si>
  <si>
    <t>Наконечник рулевой тяги правый KIA RIO (JB) (2005-2011)/HYUNDAI ACCENT SPEEDMATE</t>
  </si>
  <si>
    <t>SM-ARH039</t>
  </si>
  <si>
    <t>Рычаг передней подвески левый HYUNDAI SOLARIS (RB) (2010-) SPEEDMATE</t>
  </si>
  <si>
    <t>SM-BKH082</t>
  </si>
  <si>
    <t>Втулка переднего стабилизатора HYUNDAI SOLARIS (RB),IX20 I30(GD)/KIA RIO SPEEDMATE</t>
  </si>
  <si>
    <t>SM-SLK015</t>
  </si>
  <si>
    <t>Тяга переднего стабилизатора KIA SORENTO (JC) (-2004) SPEEDMATE</t>
  </si>
  <si>
    <t>SS10115</t>
  </si>
  <si>
    <t>Опора передней стойки 1118 (с подш.) "GOLD" SS20</t>
  </si>
  <si>
    <t>SS20</t>
  </si>
  <si>
    <t>SS10116</t>
  </si>
  <si>
    <t>Опора передней стойки 2170 (с подш.) "GOLD" SS20</t>
  </si>
  <si>
    <t>SS10121</t>
  </si>
  <si>
    <t>Опора передней стойки 2190 (с подш., со смещ.12мм., с ЭУР) "GOLD" SS20</t>
  </si>
  <si>
    <t>SS10111</t>
  </si>
  <si>
    <t>Опора передней стойки 2108 "HARD SPORT" SS20</t>
  </si>
  <si>
    <t>SS10112</t>
  </si>
  <si>
    <t>Опора передней стойки 2110 "HARD SPORT" SS20</t>
  </si>
  <si>
    <t>SS10118</t>
  </si>
  <si>
    <t>Опора передней стойки 2170 (с подш.) "HARD SPORT" SS20</t>
  </si>
  <si>
    <t>SS10107</t>
  </si>
  <si>
    <t>Опора передней стойки 2110 "QUEEN" SS20</t>
  </si>
  <si>
    <t>SS10114</t>
  </si>
  <si>
    <t>Опора передней стойки 1118 (с подш.) "МАСТЕР" SS20</t>
  </si>
  <si>
    <t>SS10103</t>
  </si>
  <si>
    <t>Опора передней стойки 2108 "МАСТЕР" SS20</t>
  </si>
  <si>
    <t>SS10104</t>
  </si>
  <si>
    <t>Опора передней стойки 2110 "МАСТЕР" SS20</t>
  </si>
  <si>
    <t>SS10110</t>
  </si>
  <si>
    <t>Опора передней стойки 2170 (с подш.) "МАСТЕР" SS20</t>
  </si>
  <si>
    <t>SS10123</t>
  </si>
  <si>
    <t>Опора передней стойки 2190 (с подш., со смещ.12мм., с ЭУР) "МАСТЕР" SS20</t>
  </si>
  <si>
    <t>SS10122</t>
  </si>
  <si>
    <t>Опора передней стойки 2190 (с подш., со смещ.6мм., без ЭУР) "МАСТЕР" SS20</t>
  </si>
  <si>
    <t>SS10124</t>
  </si>
  <si>
    <t>Подшипник опоры стоек (усиленный) 1118, 2180 SS20</t>
  </si>
  <si>
    <t>SS10105</t>
  </si>
  <si>
    <t>Опора передней стойки 2108, 2110 "СПОРТ" SS20</t>
  </si>
  <si>
    <t>SS10101</t>
  </si>
  <si>
    <t>Опора передней стойки 2108 "СТАНДАРТ" SS20</t>
  </si>
  <si>
    <t>SS10102</t>
  </si>
  <si>
    <t>Опора передней стойки 2110 "СТАНДАРТ" SS20</t>
  </si>
  <si>
    <t>SS74128</t>
  </si>
  <si>
    <t>Отбойник + пыльник передней стойки (компл: 2шт.) VESTA "СТАНДАРТ" SS20</t>
  </si>
  <si>
    <t>SS74122</t>
  </si>
  <si>
    <t>Отбойник + пыльник передней стойки 1119 "СТАНДАРТ" SS20</t>
  </si>
  <si>
    <t>SS74119</t>
  </si>
  <si>
    <t>Отбойник + пыльник передней стойки 2170 "СТАНДАРТ" SS20</t>
  </si>
  <si>
    <t>SS74118</t>
  </si>
  <si>
    <t>Отбойник заднего амортизатора (компл.: 2шт.) 1118 "СТАНДАРТ" SS20</t>
  </si>
  <si>
    <t>SS74106</t>
  </si>
  <si>
    <t>Отбойник заднего амортизатора (компл.: 2шт.) 2108 "КОМФОРТ" SS20</t>
  </si>
  <si>
    <t>SS74114</t>
  </si>
  <si>
    <t>Отбойник заднего амортизатора (компл.: 2шт.) 2108 "СПОРТ" SS20</t>
  </si>
  <si>
    <t>SS74102</t>
  </si>
  <si>
    <t>Отбойник заднего амортизатора (компл.: 2шт.) 2108 "СТАНДАРТ" SS20</t>
  </si>
  <si>
    <t>SS74110</t>
  </si>
  <si>
    <t>Отбойник заднего амортизатора (компл.: 2шт.) 2108 "ШОССЕ" SS20</t>
  </si>
  <si>
    <t>SS74108</t>
  </si>
  <si>
    <t>Отбойник заднего амортизатора (компл.: 2шт.) 2110 "КОМФОРТ" SS20</t>
  </si>
  <si>
    <t>SS74116</t>
  </si>
  <si>
    <t>Отбойник заднего амортизатора (компл.: 2шт.) 2110 "СПОРТ" SS20</t>
  </si>
  <si>
    <t>SS74104</t>
  </si>
  <si>
    <t>Отбойник заднего амортизатора (компл.: 2шт.) 2110 "СТАНДАРТ" SS20</t>
  </si>
  <si>
    <t>SS74112</t>
  </si>
  <si>
    <t>Отбойник заднего амортизатора (компл.: 2шт.) 2110 "ШОССЕ" SS20</t>
  </si>
  <si>
    <t>SS74129</t>
  </si>
  <si>
    <t>Отбойник задней стойки (компл: 2шт.) VESTA "СТАНДАРТ" SS20</t>
  </si>
  <si>
    <t>SS74117</t>
  </si>
  <si>
    <t>Отбойник передней стойки (компл.: 2шт.) 1118 "СТАНДАРТ" SS20</t>
  </si>
  <si>
    <t>SS74105</t>
  </si>
  <si>
    <t>Отбойник передней стойки (компл.: 2шт.) 2108 "КОМФОРТ" SS20</t>
  </si>
  <si>
    <t>SS74113</t>
  </si>
  <si>
    <t>Отбойник передней стойки (компл.: 2шт.) 2108 "СПОРТ" SS20</t>
  </si>
  <si>
    <t>SS74101</t>
  </si>
  <si>
    <t>Отбойник передней стойки (компл.: 2шт.) 2108 "СТАНДАРТ" SS20</t>
  </si>
  <si>
    <t>SS74109</t>
  </si>
  <si>
    <t>Отбойник передней стойки (компл.: 2шт.) 2108 "ШОССЕ" SS20</t>
  </si>
  <si>
    <t>SS74107</t>
  </si>
  <si>
    <t>Отбойник передней стойки (компл.: 2шт.) 2110 "КОМФОРТ" SS20</t>
  </si>
  <si>
    <t>SS74115</t>
  </si>
  <si>
    <t>Отбойник передней стойки (компл.: 2шт.) 2110 "СПОРТ" SS20</t>
  </si>
  <si>
    <t>SS74103</t>
  </si>
  <si>
    <t>Отбойник передней стойки (компл.: 2шт.) 2110 "СТАНДАРТ" SS20</t>
  </si>
  <si>
    <t>SS74111</t>
  </si>
  <si>
    <t>Отбойник передней стойки (компл.: 2шт.) 2110 "ШОССЕ" SS20</t>
  </si>
  <si>
    <t>SS52102</t>
  </si>
  <si>
    <t>Подшипник передней ступицы (установочный комплект) 2121, 2123 SS20</t>
  </si>
  <si>
    <t>SS52103</t>
  </si>
  <si>
    <t>Подшипник полуоси (установочный комплект) 2121 SS20</t>
  </si>
  <si>
    <t>SS50106</t>
  </si>
  <si>
    <t>Проставки колеса расширения колеи 15мм (компл.: 2шт.) SS20</t>
  </si>
  <si>
    <t>SS50107</t>
  </si>
  <si>
    <t>Проставки колеса расширения колеи 20мм (компл.: 2шт.) SS20</t>
  </si>
  <si>
    <t>SS50105</t>
  </si>
  <si>
    <t>Проставки развал схождения задней подвески (1 градус) 2108, 2110 SS20</t>
  </si>
  <si>
    <t>SS50108</t>
  </si>
  <si>
    <t>Усилитель опор стоек 1118 SS20</t>
  </si>
  <si>
    <t>SS30143</t>
  </si>
  <si>
    <t>Пружина задней подвески VESTA "GOLD" SS20</t>
  </si>
  <si>
    <t>SS30131</t>
  </si>
  <si>
    <t>Пружина задней подвески с переменным шагом "GOLD PROGRESIV" 1118, 2190 SS20</t>
  </si>
  <si>
    <t>SS30127</t>
  </si>
  <si>
    <t>Пружина задней подвески с переменным шагом "GOLD PROGRESIV" 2108 SS20</t>
  </si>
  <si>
    <t>SS30128</t>
  </si>
  <si>
    <t>Пружина задней подвески с переменным шагом "GOLD PROGRESIV" 2110 SS20</t>
  </si>
  <si>
    <t>SS30129</t>
  </si>
  <si>
    <t>Пружина задней подвески с переменным шагом "GOLD PROGRESIV" 2111 SS20</t>
  </si>
  <si>
    <t>SS30142</t>
  </si>
  <si>
    <t>Пружина передней подвески VESTA "GOLD" SS20</t>
  </si>
  <si>
    <t>SS30117</t>
  </si>
  <si>
    <t>Пружина передней подвески с переменным шагом "GOLD PROGRESIV" 1119, 2190 8кл. SS20</t>
  </si>
  <si>
    <t>SS30124</t>
  </si>
  <si>
    <t>Пружина передней подвески с переменным шагом "GOLD PROGRESIV" 2108, 2110 SS20</t>
  </si>
  <si>
    <t>SS30125</t>
  </si>
  <si>
    <t>Пружина передней подвески с переменным шагом "GOLD PROGRESIV" 2110, 2112 SS20</t>
  </si>
  <si>
    <t>SS30139</t>
  </si>
  <si>
    <t>Пружина задней подвески (с заниж. -30) "RACING" 2110, 2112 SS20</t>
  </si>
  <si>
    <t>SS30140</t>
  </si>
  <si>
    <t>Пружина задней подвески (с заниж. -50) "RACING" 2110, 2112 SS20</t>
  </si>
  <si>
    <t>SS30141</t>
  </si>
  <si>
    <t>Пружина задней подвески (с заниж. -70) "RACING" 2110, 2112 SS20</t>
  </si>
  <si>
    <t>SS30136</t>
  </si>
  <si>
    <t>Пружина передней подвески (с заниж. -30) "RACING" 1119, 2170 SS20</t>
  </si>
  <si>
    <t>SS30133</t>
  </si>
  <si>
    <t>Пружина передней подвески (с заниж. -30) "RACING" 2110, 2112 SS20</t>
  </si>
  <si>
    <t>SS30137</t>
  </si>
  <si>
    <t>Пружина передней подвески (с заниж. -50) "RACING" 1119, 2170 SS20</t>
  </si>
  <si>
    <t>SS30134</t>
  </si>
  <si>
    <t>Пружина передней подвески (с заниж. -50) "RACING" 2110, 2112 SS20</t>
  </si>
  <si>
    <t>SS30107</t>
  </si>
  <si>
    <t>Пружина задней подвески 2101, 2107 SS20</t>
  </si>
  <si>
    <t>SS30108</t>
  </si>
  <si>
    <t>Пружина задней подвески 2102 SS20</t>
  </si>
  <si>
    <t>SS30103</t>
  </si>
  <si>
    <t>Пружина задней подвески 2108, 2114 SS20</t>
  </si>
  <si>
    <t>SS30104</t>
  </si>
  <si>
    <t>Пружина задней подвески 2110, 2112 SS20</t>
  </si>
  <si>
    <t>SS30105</t>
  </si>
  <si>
    <t>Пружина задней подвески 2111 SS20</t>
  </si>
  <si>
    <t>SS30112</t>
  </si>
  <si>
    <t>Пружина задней подвески 2123 SS20</t>
  </si>
  <si>
    <t>SS30106</t>
  </si>
  <si>
    <t>Пружина передней подвески 2101, 2107 SS20</t>
  </si>
  <si>
    <t>SS30101</t>
  </si>
  <si>
    <t>Пружина передней подвески 2108, 2114 SS20</t>
  </si>
  <si>
    <t>SS30102</t>
  </si>
  <si>
    <t>Пружина передней подвески 2110, 2112 SS20</t>
  </si>
  <si>
    <t>SS30111</t>
  </si>
  <si>
    <t>Пружина передней подвески 2123 SS20</t>
  </si>
  <si>
    <t>SS44105</t>
  </si>
  <si>
    <t>Вал рулевой промежуточный (цельносварной) 1118, 2190, Калина 2, DATSUN c ЭУР SS20</t>
  </si>
  <si>
    <t>SS44108</t>
  </si>
  <si>
    <t>Вал рулевой промежуточный (цельносварной) 2170, 2172 c ЭУР SS20</t>
  </si>
  <si>
    <t>SS70106</t>
  </si>
  <si>
    <t>Опора рулевой рейки 2108, 2110 (желтый полиуретан) SS20</t>
  </si>
  <si>
    <t>SS42104</t>
  </si>
  <si>
    <t>Рулевая рейка 1118, 2190 спорт (3.1 оборота, короткоходная) SS20</t>
  </si>
  <si>
    <t>SS42105</t>
  </si>
  <si>
    <t>Рулевая рейка 2112, 2170 спорт (3.1 оборота, короткоходная) SS20</t>
  </si>
  <si>
    <t>SS42103</t>
  </si>
  <si>
    <t>Рулевая рейка 2112, 2170 стандарт (4.1 оборота) (без рулевых тяг) SS20</t>
  </si>
  <si>
    <t>SS42102</t>
  </si>
  <si>
    <t>Рулевая рейка 2112, 2170 стандарт (4.1 оборота) SS20</t>
  </si>
  <si>
    <t>SS84102</t>
  </si>
  <si>
    <t>Тарельчатая пружина для рулевой рейки 2110, 1118 (упаковка: 5шт.) SS20</t>
  </si>
  <si>
    <t>SS84101</t>
  </si>
  <si>
    <t>Тарельчатая пружина для рулевой рейки 2110, 1118 SS20</t>
  </si>
  <si>
    <t>SS70101</t>
  </si>
  <si>
    <t>Втулка аморизатора задней подвески 2108, 2110 (желтый полиуретан) SS20</t>
  </si>
  <si>
    <t>SS70122</t>
  </si>
  <si>
    <t>Втулка амортизатора заднего (компл.: 4шт.) 2101 (желтый полиуретан) SS20</t>
  </si>
  <si>
    <t>SS70111</t>
  </si>
  <si>
    <t>Втулка задней балки 1118, 2110, 2170 (желтый полиуретан) SS20</t>
  </si>
  <si>
    <t>SS70110</t>
  </si>
  <si>
    <t>Втулка задней балки 2108 (желтый полиуретан) SS20</t>
  </si>
  <si>
    <t>SS70120</t>
  </si>
  <si>
    <t>Втулка задней балки 2108 (красный полиуретан) SS20</t>
  </si>
  <si>
    <t>SS70125</t>
  </si>
  <si>
    <t>Втулка реактивных штанг большая (компл: 4шт.) 2101, 2121, 2123 (желтый полиуретан) SS20</t>
  </si>
  <si>
    <t>SS70124</t>
  </si>
  <si>
    <t>Втулка реактивных штанг малая (компл: 6шт.) 2101, 2121, 2123 (желтый полиуретан) SS20</t>
  </si>
  <si>
    <t>SS70105</t>
  </si>
  <si>
    <t>Подушка заднего амортизатора "бублики" (компл.: 4шт.) 2110 (желтый полиуретан) SS20</t>
  </si>
  <si>
    <t>SS70116</t>
  </si>
  <si>
    <t>Подушка заднего амортизатора "бублики" (компл.: 4шт.) 2110 (красный полиуретан) SS20</t>
  </si>
  <si>
    <t>SS62101</t>
  </si>
  <si>
    <t>Подушка заднего амортизатора "бублики" (компл.: 4шт.) 2110 (резиновая втулка) SS20</t>
  </si>
  <si>
    <t>SS70109</t>
  </si>
  <si>
    <t>Подушка поперечного стабилизатора (компл.: 2шт.) 1118, 2170 (желтый полиуретан) SS20</t>
  </si>
  <si>
    <t>SS70119</t>
  </si>
  <si>
    <t>Подушка поперечного стабилизатора (компл.: 2шт.) 1118, 2170 (красный полиуретан) SS20</t>
  </si>
  <si>
    <t>SS70123</t>
  </si>
  <si>
    <t>Подушка поперечного стабилизатора (компл.: 2шт.) 2101 (желтый полиуретан) SS20</t>
  </si>
  <si>
    <t>SS70107</t>
  </si>
  <si>
    <t>Подушка поперечного стабилизатора (компл.: 2шт.) 2108 (желтый полиуретан) SS20</t>
  </si>
  <si>
    <t>SS70117</t>
  </si>
  <si>
    <t>Подушка поперечного стабилизатора (компл.: 2шт.) 2108 (красный полиуретан) SS20</t>
  </si>
  <si>
    <t>SS70108</t>
  </si>
  <si>
    <t>Подушка поперечного стабилизатора (компл.: 2шт.) 2110 (желтый полиуретан) SS20</t>
  </si>
  <si>
    <t>SS70118</t>
  </si>
  <si>
    <t>Подушка поперечного стабилизатора (компл.: 2шт.) 2110 (красный полиуретан) SS20</t>
  </si>
  <si>
    <t>SS70133</t>
  </si>
  <si>
    <t>Подушка поперечного стабилизатора (компл.: 2шт.) 2190 (желтый полиуретан) SS20</t>
  </si>
  <si>
    <t>SS70134</t>
  </si>
  <si>
    <t>Подушка поперечного стабилизатора (компл.: 2шт.) 21928 (желтый полиуретан) SS20</t>
  </si>
  <si>
    <t>SS70135</t>
  </si>
  <si>
    <t>Подушка поперечного стабилизатора (компл.: 2шт) VESTA (желтый полиуретан) SS20</t>
  </si>
  <si>
    <t>SS70128</t>
  </si>
  <si>
    <t>Подушка поперечного стабилизатора большая (компл.: 2шт.) 2121, 21213 (желтый полиуретан) SS20</t>
  </si>
  <si>
    <t>SS70130</t>
  </si>
  <si>
    <t>Подушка поперечного стабилизатора малая (компл.: 2шт.) 2121, 21213 (желтый полиуретан) SS20</t>
  </si>
  <si>
    <t>SS70131</t>
  </si>
  <si>
    <t>Подушка поперечного стабилизатора малая (компл.: 4шт.) 2123 (желтый полиуретан) SS20</t>
  </si>
  <si>
    <t>SS70132</t>
  </si>
  <si>
    <t>Подушка поперечного стабилизатора центральная (компл.: 2шт.) 2123 (желтый полиуретан) SS20</t>
  </si>
  <si>
    <t>SS70104</t>
  </si>
  <si>
    <t>Сайлентблок (ромашки) 2108, 2110 (желтый полиуретан) SS20</t>
  </si>
  <si>
    <t>SS70115</t>
  </si>
  <si>
    <t>Сайлентблок (ромашки) 2108, 2110 (красный полиуретан) SS20</t>
  </si>
  <si>
    <t>SS70102</t>
  </si>
  <si>
    <t>Шарнир кронштейна растяжки (компл.: 2шт.) 1118, 2108, 2110, 2170 (желтый полиуретан) SS20</t>
  </si>
  <si>
    <t>SS70113</t>
  </si>
  <si>
    <t>Шарнир кронштейна растяжки (компл.: 2шт.) 1118, 2108, 2110, 2170 (красный полиуретан) SS20</t>
  </si>
  <si>
    <t>SS70126</t>
  </si>
  <si>
    <t>Шарниры верхних рычагов передней подвески (компл.: 4шт.) 2101 (желтый полиуретан) SS20</t>
  </si>
  <si>
    <t>SS70127</t>
  </si>
  <si>
    <t>Шарниры нижних рычагов передней подвески (компл.: 4шт.) 2101 (желтый полиуретан) SS20</t>
  </si>
  <si>
    <t>SS70129</t>
  </si>
  <si>
    <t>Шарниры нижних рычагов передней подвески (компл.: 4шт.) 2121 (желтый полиуретан) SS20</t>
  </si>
  <si>
    <t>SS70136</t>
  </si>
  <si>
    <t>Шарниры нижних рычагов передней подвески (компл.:4шт.) 2123, 21214 нов.обр., URBAN (желт) SS20</t>
  </si>
  <si>
    <t>SS60101</t>
  </si>
  <si>
    <t>Шарниры переднего амортизатора (компл.: 2шт.) 2101, 2121, 2123 SS20</t>
  </si>
  <si>
    <t>SS70103</t>
  </si>
  <si>
    <t>Шарниры рычагов передней подвески (компл.: 2шт.) 1118, 2108, 2110, 2170 (желтый полиуретан) SS20</t>
  </si>
  <si>
    <t>SS70114</t>
  </si>
  <si>
    <t>Шарниры рычагов передней подвески (компл.: 2шт.) 1118, 2108, 2110, 2170 (красный полиуретан) SS20</t>
  </si>
  <si>
    <t>SS99119</t>
  </si>
  <si>
    <t>Модуль передней подвески (опора "QUEEN", стойки "СТАНДАРТ") 2108 SS20</t>
  </si>
  <si>
    <t>SS99102</t>
  </si>
  <si>
    <t>Модуль передней подвески (опора "МАСТЕР", стойки "КОМФОРТ") 2108 SS20</t>
  </si>
  <si>
    <t>SS99106</t>
  </si>
  <si>
    <t>Модуль передней подвески (опора "МАСТЕР", стойки "КОМФОРТ") 2110 SS20</t>
  </si>
  <si>
    <t>SS99133</t>
  </si>
  <si>
    <t>Модуль передней подвески (опора "МАСТЕР", стойки "КОМФОРТ") 2170 SS20</t>
  </si>
  <si>
    <t>SS99137</t>
  </si>
  <si>
    <t>Модуль передней подвески (опора "МАСТЕР", стойки "КОМФОРТ") 2190 16кл. с ЭУР SS20</t>
  </si>
  <si>
    <t>SS99135</t>
  </si>
  <si>
    <t>Модуль передней подвески (опора "МАСТЕР", стойки "КОМФОРТ") 2190 8кл. с ЭУР SS20</t>
  </si>
  <si>
    <t>SS99117</t>
  </si>
  <si>
    <t>Модуль передней подвески (опора "СТАНДАРТ", стойки "СТАНДАРТ") 2108 SS20</t>
  </si>
  <si>
    <t>SS20162</t>
  </si>
  <si>
    <t>Амортизатор задний масл. (с заниж. -30) 1119, 2108, 2110, 2170, 2190 "RACING КОМФОРТ" SS20</t>
  </si>
  <si>
    <t>SS20373</t>
  </si>
  <si>
    <t>Амортизатор задний масл. (с заниж. -30) VESTA "RACING КОМФОРТ" SS20</t>
  </si>
  <si>
    <t>SS20163</t>
  </si>
  <si>
    <t>Амортизатор задний масл. (с заниж. -50) 1119, 2108, 2110, 2170, 2190 "RACING КОМФОРТ" SS20</t>
  </si>
  <si>
    <t>SS20374</t>
  </si>
  <si>
    <t>Амортизатор задний масл. (с заниж. -50) VESTA "RACING КОМФОРТ" SS20</t>
  </si>
  <si>
    <t>SS20164</t>
  </si>
  <si>
    <t>Амортизатор задний масл. (с заниж. -70) 1119, 2108, 2110, 2170, 2190 "RACING КОМФОРТ" SS20</t>
  </si>
  <si>
    <t>SS20150</t>
  </si>
  <si>
    <t>Стойка передняя масл. (с заниж. -30) 2109, 2110 "RACING КОМФОРТ" SS20</t>
  </si>
  <si>
    <t>SS20210</t>
  </si>
  <si>
    <t>Стойка передняя масл. (с заниж. -30) 2170, 2190 "RACING КОМФОРТ" SS20</t>
  </si>
  <si>
    <t>SS20151</t>
  </si>
  <si>
    <t>Стойка передняя масл. (с заниж. -50) 2109, 2110 "RACING КОМФОРТ" SS20</t>
  </si>
  <si>
    <t>SS20211</t>
  </si>
  <si>
    <t>Стойка передняя масл. (с заниж. -50) 2170, 2190 "RACING КОМФОРТ" SS20</t>
  </si>
  <si>
    <t>SS20152</t>
  </si>
  <si>
    <t>Стойка передняя масл. (с заниж. -70) 2109, 2110 "RACING КОМФОРТ" SS20</t>
  </si>
  <si>
    <t>SS20212</t>
  </si>
  <si>
    <t>Стойка передняя масл. (с заниж. -70) 2170, 2190 "RACING КОМФОРТ" SS20</t>
  </si>
  <si>
    <t>SS20126</t>
  </si>
  <si>
    <t>Амортизатор задний масл. 1119, 2110 "КОМФОРТ" SS20</t>
  </si>
  <si>
    <t>SS20144</t>
  </si>
  <si>
    <t>Амортизатор задний масл. 1119, 2110, 2170, 2190 (толстый шток) "КОМФОРТ" SS20</t>
  </si>
  <si>
    <t>SS20122</t>
  </si>
  <si>
    <t>Амортизатор задний масл. 2108 "КОМФОРТ" SS20</t>
  </si>
  <si>
    <t>SS20130</t>
  </si>
  <si>
    <t>Амортизатор задний масл. 2170 "КОМФОРТ" SS20</t>
  </si>
  <si>
    <t>SS20198</t>
  </si>
  <si>
    <t>Амортизатор задний масл. 2190 "КОМФОРТ" SS20</t>
  </si>
  <si>
    <t>SS20320</t>
  </si>
  <si>
    <t>Амортизатор задний масл. Lada 4x4 Urban "КОМФОРТ" SS20</t>
  </si>
  <si>
    <t>SS20228</t>
  </si>
  <si>
    <t>Амортизатор задний масл. LARGUS "КОМФОРТ" SS20</t>
  </si>
  <si>
    <t>SS20334</t>
  </si>
  <si>
    <t>Амортизатор задний масл. VESTA "КОМФОРТ" SS20</t>
  </si>
  <si>
    <t>SS20177</t>
  </si>
  <si>
    <t>Амортизатор передний масл. 2101 "КОМФОРТ" SS20</t>
  </si>
  <si>
    <t>SS20171</t>
  </si>
  <si>
    <t>Амортизатор передний масл. 2123 "КОМФОРТ" SS20</t>
  </si>
  <si>
    <t>SS20316</t>
  </si>
  <si>
    <t>Амортизатор передний масл. Lada 4x4 Urban "КОМФОРТ" SS20</t>
  </si>
  <si>
    <t>SS20183</t>
  </si>
  <si>
    <t>Амортизатор передний/задний масл. ГАЗ 3202 "КОМФОРТ" SS20</t>
  </si>
  <si>
    <t>SS20114</t>
  </si>
  <si>
    <t>Стойка передняя масл. 1119 "КОМФОРТ" SS20</t>
  </si>
  <si>
    <t>SS20102</t>
  </si>
  <si>
    <t>Стойка передняя масл. 2109 "КОМФОРТ" SS20</t>
  </si>
  <si>
    <t>SS20106</t>
  </si>
  <si>
    <t>Стойка передняя масл. 2110 "КОМФОРТ" SS20</t>
  </si>
  <si>
    <t>SS20118</t>
  </si>
  <si>
    <t>Стойка передняя масл. 2170 "КОМФОРТ" SS20</t>
  </si>
  <si>
    <t>SS20194</t>
  </si>
  <si>
    <t>Стойка передняя масл. 2190 "КОМФОРТ" SS20</t>
  </si>
  <si>
    <t>SS20342</t>
  </si>
  <si>
    <t>Стойка передняя масл. LARGUS "КОМФОРТ" SS20</t>
  </si>
  <si>
    <t>SS20326</t>
  </si>
  <si>
    <t>Стойка передняя масл. VESTA "КОМФОРТ" SS20</t>
  </si>
  <si>
    <t>SS20128</t>
  </si>
  <si>
    <t>Амортизатор задний масл. 1119, 2110 "СПОРТ" SS20</t>
  </si>
  <si>
    <t>SS20182</t>
  </si>
  <si>
    <t>Амортизатор задний масл. 2101 "СПОРТ" SS20</t>
  </si>
  <si>
    <t>SS20226</t>
  </si>
  <si>
    <t>Амортизатор задний масл. 2121, 2131 "СПОРТ" SS20</t>
  </si>
  <si>
    <t>SS20176</t>
  </si>
  <si>
    <t>Амортизатор задний масл. 2123 "СПОРТ" SS20</t>
  </si>
  <si>
    <t>SS20322</t>
  </si>
  <si>
    <t>Амортизатор задний масл. Lada 4x4 Urban "СПОРТ" SS20</t>
  </si>
  <si>
    <t>SS20230</t>
  </si>
  <si>
    <t>Амортизатор задний масл. LARGUS "СПОРТ"  SS20</t>
  </si>
  <si>
    <t>SS20336</t>
  </si>
  <si>
    <t>Амортизатор задний масл. VESTA "СПОРТ"  SS20</t>
  </si>
  <si>
    <t>SS20179</t>
  </si>
  <si>
    <t>Амортизатор передний масл. 2101 "СПОРТ" SS20</t>
  </si>
  <si>
    <t>SS20222</t>
  </si>
  <si>
    <t>Амортизатор передний масл. 2121, 2131 "СПОРТ" SS20</t>
  </si>
  <si>
    <t>SS20173</t>
  </si>
  <si>
    <t>Амортизатор передний масл. 2123 "СПОРТ" SS20</t>
  </si>
  <si>
    <t>SS20318</t>
  </si>
  <si>
    <t>Амортизатор передний масл. Lada 4x4 Urban "СПОРТ" SS20</t>
  </si>
  <si>
    <t>SS20116</t>
  </si>
  <si>
    <t>Стойка передняя масл. 1119 "СПОРТ" SS20</t>
  </si>
  <si>
    <t>SS20104</t>
  </si>
  <si>
    <t>Стойка передняя масл. 2109 "СПОРТ" SS20</t>
  </si>
  <si>
    <t>SS20108</t>
  </si>
  <si>
    <t>Стойка передняя масл. 2110 "СПОРТ" SS20</t>
  </si>
  <si>
    <t>SS20120</t>
  </si>
  <si>
    <t>Стойка передняя масл. 2170 "СПОРТ" SS20</t>
  </si>
  <si>
    <t>SS20196</t>
  </si>
  <si>
    <t>Стойка передняя масл. 2190 "СПОРТ" SS20</t>
  </si>
  <si>
    <t>SS20344</t>
  </si>
  <si>
    <t>Стойка передняя масл. LARGUS "СПОРТ" SS20</t>
  </si>
  <si>
    <t>SS20328</t>
  </si>
  <si>
    <t>Стойка передняя масл. VESTA "СПОРТ" SS20</t>
  </si>
  <si>
    <t>SS20125</t>
  </si>
  <si>
    <t>Амортизатор задний масл. 1119, 2110 "СТАНДАРТ" SS20</t>
  </si>
  <si>
    <t>SS20113</t>
  </si>
  <si>
    <t>Стойка передняя масл. 1119 "СТАНДАРТ" SS20</t>
  </si>
  <si>
    <t>SS20101</t>
  </si>
  <si>
    <t>Стойка передняя масл. 2109 "СТАНДАРТ"  SS20</t>
  </si>
  <si>
    <t>SS20105</t>
  </si>
  <si>
    <t>Стойка передняя масл. 2110 "СТАНДАРТ" SS20</t>
  </si>
  <si>
    <t>SS20117</t>
  </si>
  <si>
    <t>Стойка передняя масл. 2170 "СТАНДАРТ" SS20</t>
  </si>
  <si>
    <t>SS20193</t>
  </si>
  <si>
    <t>Стойка передняя масл. 2190 "СТАНДАРТ" SS20</t>
  </si>
  <si>
    <t>SS20127</t>
  </si>
  <si>
    <t>Амортизатор задний масл. 1119, 2110 "ШОССЕ" SS20</t>
  </si>
  <si>
    <t>SS20181</t>
  </si>
  <si>
    <t>Амортизатор задний масл. 2101 "ШОССЕ" SS20</t>
  </si>
  <si>
    <t>SS20141</t>
  </si>
  <si>
    <t>Амортизатор задний масл. 2108 (толстый шток) "ШОССЕ" SS20</t>
  </si>
  <si>
    <t>SS20225</t>
  </si>
  <si>
    <t>Амортизатор задний масл. 2121, 2131 "ШОССЕ" SS20</t>
  </si>
  <si>
    <t>SS20175</t>
  </si>
  <si>
    <t>Амортизатор задний масл. 2123 "ШОССЕ" SS20</t>
  </si>
  <si>
    <t>SS20321</t>
  </si>
  <si>
    <t>Амортизатор задний масл. Lada 4x4 Urban "ШОССЕ" SS20</t>
  </si>
  <si>
    <t>SS20229</t>
  </si>
  <si>
    <t>Амортизатор задний масл. LARGUS "ШОССЕ" SS20</t>
  </si>
  <si>
    <t>SS20178</t>
  </si>
  <si>
    <t>Амортизатор передний масл. 2101 "ШОССЕ" SS20</t>
  </si>
  <si>
    <t>SS20221</t>
  </si>
  <si>
    <t>Амортизатор передний масл. 2121, 2131 "ШОССЕ" SS20</t>
  </si>
  <si>
    <t>SS20172</t>
  </si>
  <si>
    <t>Амортизатор передний масл. 2123 "ШОССЕ" SS20</t>
  </si>
  <si>
    <t>SS20317</t>
  </si>
  <si>
    <t>Амортизатор передний масл. Lada 4x4 Urban "ШОССЕ" SS20</t>
  </si>
  <si>
    <t>SS20115</t>
  </si>
  <si>
    <t>Стойка передняя масл. 1119 "ШОССЕ" SS20</t>
  </si>
  <si>
    <t>SS20103</t>
  </si>
  <si>
    <t>Стойка передняя масл. 2109 "ШОССЕ" SS20</t>
  </si>
  <si>
    <t>SS20107</t>
  </si>
  <si>
    <t>Стойка передняя масл. 2110 "ШОССЕ" SS20</t>
  </si>
  <si>
    <t>SS20119</t>
  </si>
  <si>
    <t>Стойка передняя масл. 2170 "ШОССЕ" SS20</t>
  </si>
  <si>
    <t>SS20195</t>
  </si>
  <si>
    <t>Стойка передняя масл. 2190 "ШОССЕ" SS20</t>
  </si>
  <si>
    <t>SS20343</t>
  </si>
  <si>
    <t>Стойка передняя масл. LARGUS "ШОССЕ" SS20</t>
  </si>
  <si>
    <t>SS20327</t>
  </si>
  <si>
    <t>Стойка передняя масл. VESTA "ШОССЕ" SS20</t>
  </si>
  <si>
    <t>SS40104</t>
  </si>
  <si>
    <t>Стойка стабилизатора 1118, 2170 (желтый полиуретан) SS20</t>
  </si>
  <si>
    <t>SS40107</t>
  </si>
  <si>
    <t>Стойка стабилизатора 1118, 2170 (красный полиуретан) SS20</t>
  </si>
  <si>
    <t>SS40103</t>
  </si>
  <si>
    <t>Стойка стабилизатора 1118, 2170 (резиновая втулка) SS20</t>
  </si>
  <si>
    <t>SS40105</t>
  </si>
  <si>
    <t>Стойка стабилизатора 2108 (желтый полиуретан) SS20</t>
  </si>
  <si>
    <t>SS40108</t>
  </si>
  <si>
    <t>Стойка стабилизатора 2108 (красный полиуретан) SS20</t>
  </si>
  <si>
    <t>SS40101</t>
  </si>
  <si>
    <t>Стойка стабилизатора 2108 (резиновая втулка) SS20</t>
  </si>
  <si>
    <t>SS40106</t>
  </si>
  <si>
    <t>Стойка стабилизатора 2110 (желтый полиуретан) SS20</t>
  </si>
  <si>
    <t>SS40109</t>
  </si>
  <si>
    <t>Стойка стабилизатора 2110 (красный полиуретан) SS20</t>
  </si>
  <si>
    <t>SS40102</t>
  </si>
  <si>
    <t>Стойка стабилизатора 2110 (резиновая втулка) SS20</t>
  </si>
  <si>
    <t>SS40111</t>
  </si>
  <si>
    <t>Стойка стабилизатора 2190 (резиновая втулка) SS20</t>
  </si>
  <si>
    <t>SS40113</t>
  </si>
  <si>
    <t>Стойка стабилизатора 21928 ЛЮКС (резиновая втулка) SS20</t>
  </si>
  <si>
    <t>SS54102</t>
  </si>
  <si>
    <t>Передние тормозные колодки 2101 SS20</t>
  </si>
  <si>
    <t>SS54103</t>
  </si>
  <si>
    <t>Передние тормозные колодки 2110 SS20</t>
  </si>
  <si>
    <t>SS54104</t>
  </si>
  <si>
    <t>Передние тормозные колодки 2121, 2123 SS20</t>
  </si>
  <si>
    <t>SS54105</t>
  </si>
  <si>
    <t>Передние тормозные колодки LARGUS, VESTA 16кл. SS20</t>
  </si>
  <si>
    <t>SS76101</t>
  </si>
  <si>
    <t>Вибро-шумоизолятор чашки пружины 1118 SS20</t>
  </si>
  <si>
    <t>SS76102</t>
  </si>
  <si>
    <t>Вибро-шумоизолятор чашки пружины 1119, 2170 SS20</t>
  </si>
  <si>
    <t>SS64107</t>
  </si>
  <si>
    <t>Защитная оплетка витка пружины d120-160mm SS20</t>
  </si>
  <si>
    <t>SS64106</t>
  </si>
  <si>
    <t>Защитная оплетка витка пружины d80-120mm SS20</t>
  </si>
  <si>
    <t>SS64103</t>
  </si>
  <si>
    <t>Шумоизолятор задней пружины 2108, 2110 SS20</t>
  </si>
  <si>
    <t>SS64102</t>
  </si>
  <si>
    <t>Шумоизолятор передней пружины 2108, 2110 (компл.: 2шт) SS20</t>
  </si>
  <si>
    <t>SS64101</t>
  </si>
  <si>
    <t>Шумоизолятор передней пружины 2108, 2110 (компл.: 4шт) SS20</t>
  </si>
  <si>
    <t>S105001</t>
  </si>
  <si>
    <t>Крестовина карданного вала 2101 STARNER</t>
  </si>
  <si>
    <t>STARNER</t>
  </si>
  <si>
    <t>S100221</t>
  </si>
  <si>
    <t>Подшипник полуоси 2121 STARNER</t>
  </si>
  <si>
    <t>S100208</t>
  </si>
  <si>
    <t>Подшипник задней ступицы 2108 STARNER</t>
  </si>
  <si>
    <t>S100101+102</t>
  </si>
  <si>
    <t>Подшипник передней ступицы (внутр.+нар.) 2101 STARNER</t>
  </si>
  <si>
    <t>S100170</t>
  </si>
  <si>
    <t>Подшипник передней ступицы 1118, 2170 STARNER</t>
  </si>
  <si>
    <t>S100108</t>
  </si>
  <si>
    <t>Подшипник передней ступицы 2108 STARNER</t>
  </si>
  <si>
    <t>S100121</t>
  </si>
  <si>
    <t>Подшипник передней ступицы 2121, 2123 STARNER</t>
  </si>
  <si>
    <t>S101008</t>
  </si>
  <si>
    <t>Ролик ГРМ (нового образца) 2108 STARNER</t>
  </si>
  <si>
    <t>S101005</t>
  </si>
  <si>
    <t>Ролик ГРМ (старого образца) 2105, 2108 STARNER</t>
  </si>
  <si>
    <t>S101016</t>
  </si>
  <si>
    <t>Ролик ГРМ 2190 8кл. STARNER</t>
  </si>
  <si>
    <t>S101023</t>
  </si>
  <si>
    <t>Ролик натяжителя генер. 1118, 2123 STARNER</t>
  </si>
  <si>
    <t>S101010</t>
  </si>
  <si>
    <t>Ролик натяжителя генер., конд. 2110, 2170 STARNER</t>
  </si>
  <si>
    <t>S101012+112</t>
  </si>
  <si>
    <t>Ролики ГРМ (натяжной+опорный) 2112 STARNER</t>
  </si>
  <si>
    <t>S101070+171</t>
  </si>
  <si>
    <t>Ролики ГРМ (натяжной+опорный) 2170 STARNER</t>
  </si>
  <si>
    <t>S402110</t>
  </si>
  <si>
    <t>Термостат 2110 карб. (металл. корпус) STARNER</t>
  </si>
  <si>
    <t>S402121</t>
  </si>
  <si>
    <t>Термостат 2121 (металл. корпус) STARNER</t>
  </si>
  <si>
    <t>S402123</t>
  </si>
  <si>
    <t>S201509</t>
  </si>
  <si>
    <t>Шрус внутренний в сборе (трипоидный) 2108, 2110 STARNER</t>
  </si>
  <si>
    <t>S201518</t>
  </si>
  <si>
    <t>Шрус внутренний в сборе 1111 STARNER</t>
  </si>
  <si>
    <t>S201609</t>
  </si>
  <si>
    <t>Шрус наружный в сборе 2108, 2110 STARNER</t>
  </si>
  <si>
    <t>S201671</t>
  </si>
  <si>
    <t>Шрус наружный в сборе с АБС 1118, 2170 STARNER</t>
  </si>
  <si>
    <t>2517805SX</t>
  </si>
  <si>
    <t>Опора двигателя задняя LARGUS STELLOX</t>
  </si>
  <si>
    <t>STELLOX</t>
  </si>
  <si>
    <t>7111403SX</t>
  </si>
  <si>
    <t>Опора двигателя задняя VESTA, X-RAY STELLOX</t>
  </si>
  <si>
    <t>0590452SX</t>
  </si>
  <si>
    <t>Суппорт тормозной левый LARGUS 16кл., VESTA  STELLOX</t>
  </si>
  <si>
    <t>0590453SX</t>
  </si>
  <si>
    <t>Суппорт тормозной правый LARGUS 16кл., VESTA  STELLOX</t>
  </si>
  <si>
    <t>SR01104</t>
  </si>
  <si>
    <t>Упор задней двери газовый 2112 SURAI</t>
  </si>
  <si>
    <t>SURAI</t>
  </si>
  <si>
    <t>SR01107</t>
  </si>
  <si>
    <t>Упор задней двери газовый 2172 SURAI</t>
  </si>
  <si>
    <t>TR.34101V</t>
  </si>
  <si>
    <t>Контакт трамблера 2101 TAMPLATIN</t>
  </si>
  <si>
    <t>TAMPLATIN</t>
  </si>
  <si>
    <t>Провода в/в 2101, 2107 карб. (70% силикон) TESLA</t>
  </si>
  <si>
    <t>TESLA</t>
  </si>
  <si>
    <t>T867S</t>
  </si>
  <si>
    <t>Провода в/в 21073, 21214 инж. (100% силикон) TESLA</t>
  </si>
  <si>
    <t>T135H</t>
  </si>
  <si>
    <t>Провода в/в 2108 карб. (70% силикон) TESLA</t>
  </si>
  <si>
    <t>Провода в/в 2108, 2110 инж. 8кл. (70% силикон) TESLA</t>
  </si>
  <si>
    <t>T394S</t>
  </si>
  <si>
    <t>Провода в/в 21213 карб. (100% силикон) TESLA</t>
  </si>
  <si>
    <t>TRK0259</t>
  </si>
  <si>
    <t>Подшипник опоры стоек VESTA TORK</t>
  </si>
  <si>
    <t>TORK</t>
  </si>
  <si>
    <t>6PK1020E</t>
  </si>
  <si>
    <t>Ремень генератора GRANTA FL (c конд.) 6PK1020 TRIALLI</t>
  </si>
  <si>
    <t>TRIALLI</t>
  </si>
  <si>
    <t>AG01066</t>
  </si>
  <si>
    <t>Стойка передняя г./масл. X-RAY TRIALLI</t>
  </si>
  <si>
    <t>FR790</t>
  </si>
  <si>
    <t>Сцепление в сборе (тросиковая КПП, с подшипником) 2170, 2190, КАЛИНА 2 TRIALLI</t>
  </si>
  <si>
    <t>GO841</t>
  </si>
  <si>
    <t>Шрус внутренний в сборе VESTA (КПП Renault JH3) TRIALLI</t>
  </si>
  <si>
    <t>GO424</t>
  </si>
  <si>
    <t>Шрус внутренний в сборе с АКПП 21902 TRIALLI</t>
  </si>
  <si>
    <t>GO284</t>
  </si>
  <si>
    <t>Шрус наружный в сборе 2108, 2110 TRIALLI</t>
  </si>
  <si>
    <t>TRT-PARTS</t>
  </si>
  <si>
    <t>RS7012R-RS7012L</t>
  </si>
  <si>
    <t>Наконечники рулевых тяг (с крепежом) 1118 TRT</t>
  </si>
  <si>
    <t>RS7009R-RS7009L</t>
  </si>
  <si>
    <t>Наконечники рулевых тяг (с крепежом) 2108 TRT</t>
  </si>
  <si>
    <t>RS7013R-RS7013L</t>
  </si>
  <si>
    <t>Наконечники рулевых тяг (с крепежом) 2110 TRT</t>
  </si>
  <si>
    <t>NR1064</t>
  </si>
  <si>
    <t>Опора передней стойки LARGUS, LOGAN, X-RAY, ALMERA TRT</t>
  </si>
  <si>
    <t>RS9018L</t>
  </si>
  <si>
    <t>Рычаг подвески левый в сборе LARGUS (с боковой проточкой) TRT</t>
  </si>
  <si>
    <t>RS9014L</t>
  </si>
  <si>
    <t>Рычаг подвески левый в сборе LARGUS (с круговой проточкой) TRT</t>
  </si>
  <si>
    <t>RS9018R</t>
  </si>
  <si>
    <t>Рычаг подвески правый в сборе LARGUS (с боковой проточкой) TRT</t>
  </si>
  <si>
    <t>RS9014R</t>
  </si>
  <si>
    <t>Рычаг подвески правый в сборе LARGUS (с круговой проточкой) TRT</t>
  </si>
  <si>
    <t>RS4026F</t>
  </si>
  <si>
    <t>RS3014</t>
  </si>
  <si>
    <t>RS3026</t>
  </si>
  <si>
    <t>RS8007/1B</t>
  </si>
  <si>
    <t>RS8007/2B</t>
  </si>
  <si>
    <t>RS8007/1H</t>
  </si>
  <si>
    <t>RS8007/2H</t>
  </si>
  <si>
    <t>RS8016</t>
  </si>
  <si>
    <t>RS8009</t>
  </si>
  <si>
    <t>RS8011</t>
  </si>
  <si>
    <t>RS8014</t>
  </si>
  <si>
    <t>RS8018</t>
  </si>
  <si>
    <t>GS8780</t>
  </si>
  <si>
    <t>Задние тормозные колодки (230мм) LARGUS TRW</t>
  </si>
  <si>
    <t>TRW</t>
  </si>
  <si>
    <t>GDB1384</t>
  </si>
  <si>
    <t>Задние тормозные колодки (дисковые тормоза) КАЛИНА СПОРТ, VESTA SW CROSS TRW</t>
  </si>
  <si>
    <t>Передние тормозные колодки 2108 TRW</t>
  </si>
  <si>
    <t>GDB3332</t>
  </si>
  <si>
    <t>Передние тормозные колодки LARGUS, VESTA 16кл. TRW</t>
  </si>
  <si>
    <t>GDB2157</t>
  </si>
  <si>
    <t>Передние тормозные колодки X-RAY TRW</t>
  </si>
  <si>
    <t>DF4107</t>
  </si>
  <si>
    <t>Тормозные диски 2112 (вент., R14) TRW</t>
  </si>
  <si>
    <t>JBJ156</t>
  </si>
  <si>
    <t>Шаровая опора 2108 TRW</t>
  </si>
  <si>
    <t>VALEO</t>
  </si>
  <si>
    <t>Стартер КАЛИНА 2, 2170, 2190 АКПП VALEO</t>
  </si>
  <si>
    <t>Сцепление в сборе 2101 VALEO</t>
  </si>
  <si>
    <t>Сцепление в сборе 2110 VALEO</t>
  </si>
  <si>
    <t>Сцепление в сборе DUSTER 1.6 (2015-), CAPTUR 1.6 (2016-), SANDERO (с гидровлическим выжимным) VALEO</t>
  </si>
  <si>
    <t>Сцепление в сборе LARGUS 16кл. (без гидровлического выжимного) VALEO</t>
  </si>
  <si>
    <t>Сцепление в сборе LARGUS 16кл. (с гидровлическим выжимным) VALEO</t>
  </si>
  <si>
    <t>Сцепление в сборе LARGUS 8кл. VALEO</t>
  </si>
  <si>
    <t>VenTekRes Oy</t>
  </si>
  <si>
    <t>LADA0201R</t>
  </si>
  <si>
    <t>70-31414-10</t>
  </si>
  <si>
    <t>Герметик-прокладка 70ml (градусы от -50 до +300) VICTOR REINZ</t>
  </si>
  <si>
    <t>VICTOR REINZ</t>
  </si>
  <si>
    <t>70-38569-00</t>
  </si>
  <si>
    <t>Прокладка клапанной крышки 1118, 2108, 2110, 2170, 2190 VICTOR REINZ</t>
  </si>
  <si>
    <t>71-31622-10</t>
  </si>
  <si>
    <t>Прокладка клапанной крышки LARGUS 16кл. VICTOR REINZ</t>
  </si>
  <si>
    <t>71-34359-00</t>
  </si>
  <si>
    <t>Прокладка поддона картера LARGUS VICTOR REINZ</t>
  </si>
  <si>
    <t>80-15287-40</t>
  </si>
  <si>
    <t>Сальник коленвала задний (большой (70*90*10) 2101 VICTOR REINZ</t>
  </si>
  <si>
    <t>Сальник коленвала задний (большой (80*100*10)) 2108 VICTOR REINZ</t>
  </si>
  <si>
    <t>81-18304-50</t>
  </si>
  <si>
    <t>Сальник коленвала задний LARGUS VICTOR REINZ</t>
  </si>
  <si>
    <t>Сальник коленвала передний (маленький (28*42*7)) 2108 VICTOR REINZ</t>
  </si>
  <si>
    <t>81-15855-40</t>
  </si>
  <si>
    <t>Сальник коленвала передний LARGUS VICTOR REINZ</t>
  </si>
  <si>
    <t>Сальники клапанов 2101-2108 8кл. VICTOR REINZ</t>
  </si>
  <si>
    <t>Сальники клапанов 2112 16кл. VICTOR REINZ</t>
  </si>
  <si>
    <t>UJ2101A</t>
  </si>
  <si>
    <t>WEBER</t>
  </si>
  <si>
    <t>UJ2101</t>
  </si>
  <si>
    <t>UJ21213</t>
  </si>
  <si>
    <t>FP453</t>
  </si>
  <si>
    <t>Электробензонасос (моторчик) 2112 WEBER</t>
  </si>
  <si>
    <t>BR2108-3020</t>
  </si>
  <si>
    <t>Подшипник передней ступицы 2108 WEBER</t>
  </si>
  <si>
    <t>RH1118b</t>
  </si>
  <si>
    <t>Радиатор отопителя 1118 (паяный) WEBER</t>
  </si>
  <si>
    <t>GS2108</t>
  </si>
  <si>
    <t>Упор задней двери газовый 2108 WEBER</t>
  </si>
  <si>
    <t>WZ616-009С</t>
  </si>
  <si>
    <t>WELZER</t>
  </si>
  <si>
    <t>WZ620-056</t>
  </si>
  <si>
    <t>Шрус внутренний в сборе X-RAY WELZER</t>
  </si>
  <si>
    <t>WZ616-056L</t>
  </si>
  <si>
    <t>Шрус внутренний левый в сборе LARGUS 8кл. WELZER</t>
  </si>
  <si>
    <t>WZ616-056R</t>
  </si>
  <si>
    <t>Шрус внутренний правый в сборе LARGUS 8кл. WELZER</t>
  </si>
  <si>
    <t>WZ623-012</t>
  </si>
  <si>
    <t>Шрус наружный в сборе 21214, 2123 WELZER</t>
  </si>
  <si>
    <t>WZ620-012</t>
  </si>
  <si>
    <t>Шрус наружный в сборе X-RAY WELZER</t>
  </si>
  <si>
    <t>WOORI</t>
  </si>
  <si>
    <t>21900-8127200-10</t>
  </si>
  <si>
    <t>Мотор-редуктор отопителя 2190 WOORI</t>
  </si>
  <si>
    <t>ZOLLEX</t>
  </si>
  <si>
    <t>R10-1056</t>
  </si>
  <si>
    <t>Ролик натяжителя генер., конд. 2110, 2170 ZOLLEX</t>
  </si>
  <si>
    <t>TSK-2121</t>
  </si>
  <si>
    <t>Термостат 2121 ZOLLEX</t>
  </si>
  <si>
    <t>АВТОВАЗ</t>
  </si>
  <si>
    <t>21810-1005115-00</t>
  </si>
  <si>
    <t>Маховик 2190 LADA</t>
  </si>
  <si>
    <t>Защита (усилитель) опоры стойки 1118, 2190 "SAFE" АВТОПРОДУКТ</t>
  </si>
  <si>
    <t>АВТОПРОДУКТ</t>
  </si>
  <si>
    <t>Пластины развальные задних колес (-1 градус) VESTA, XRAY "DRIVE" АВТОПРОДУКТ</t>
  </si>
  <si>
    <t>Шарнир реактивной тяги 1118, 2190 "COMFORT" АВТОПРОДУКТ</t>
  </si>
  <si>
    <t>АВТОСИЛ</t>
  </si>
  <si>
    <t>Г065</t>
  </si>
  <si>
    <t>141.3855</t>
  </si>
  <si>
    <t>АВТОЭЛЕКТРОНИКА</t>
  </si>
  <si>
    <t>А473.407529.002</t>
  </si>
  <si>
    <t>Датчик хола 2108 КАЛУГА</t>
  </si>
  <si>
    <t>21010-3501183-00</t>
  </si>
  <si>
    <t>Цилиндр переднего тормоза внутр. левый 2101 АГК</t>
  </si>
  <si>
    <t>АГК</t>
  </si>
  <si>
    <t>21010-3501182-00</t>
  </si>
  <si>
    <t>Цилиндр переднего тормоза внутр. правый 2101 АГК</t>
  </si>
  <si>
    <t>21080-3501045-00</t>
  </si>
  <si>
    <t>Цилиндр переднего тормоза левый 2108 АГК</t>
  </si>
  <si>
    <t>21210-3501179-00</t>
  </si>
  <si>
    <t>Цилиндр переднего тормоза левый 2121 АГК</t>
  </si>
  <si>
    <t>21214-3501179-00</t>
  </si>
  <si>
    <t>Цилиндр переднего тормоза левый 21214 АГК</t>
  </si>
  <si>
    <t>21010-3501181-00</t>
  </si>
  <si>
    <t>Цилиндр переднего тормоза наружн. левый 2101 АГК</t>
  </si>
  <si>
    <t>21010-3501180-00</t>
  </si>
  <si>
    <t>Цилиндр переднего тормоза наружн. правый 2101 АГК</t>
  </si>
  <si>
    <t>21080-3501044-00</t>
  </si>
  <si>
    <t>Цилиндр переднего тормоза правый 2108 АГК</t>
  </si>
  <si>
    <t>21210-3501178-00</t>
  </si>
  <si>
    <t>Цилиндр переднего тормоза правый 2121 АГК</t>
  </si>
  <si>
    <t>21214-3501178-00</t>
  </si>
  <si>
    <t>Цилиндр переднего тормоза правый 21214 АГК</t>
  </si>
  <si>
    <t>АК2121.2915.004L</t>
  </si>
  <si>
    <t>Амортизатор задний г./масл. "LIFT +50" 2121 АЛЬТЕРНАТИВА</t>
  </si>
  <si>
    <t>АЛЬТЕРНАТИВА</t>
  </si>
  <si>
    <t>АК2123.2915.004L</t>
  </si>
  <si>
    <t>Амортизатор задний г./масл. "LIFT +50" 2123 АЛЬТЕРНАТИВА</t>
  </si>
  <si>
    <t>АК2121.2905.004L</t>
  </si>
  <si>
    <t>Амортизатор передний г./масл. "LIFT +50" 2121 АЛЬТЕРНАТИВА</t>
  </si>
  <si>
    <t>АК2123.2905.004L</t>
  </si>
  <si>
    <t>Амортизатор передний г./масл. "LIFT +50" 2123 АЛЬТЕРНАТИВА</t>
  </si>
  <si>
    <t>АК119.2915.004</t>
  </si>
  <si>
    <t>Амортизатор задний г./масл. "PRO G" 1119 АЛЬТЕРНАТИВА</t>
  </si>
  <si>
    <t>АК108.2915.004</t>
  </si>
  <si>
    <t>Амортизатор задний г./масл. "PRO G" 2108 АЛЬТЕРНАТИВА</t>
  </si>
  <si>
    <t>АК110.2915.004</t>
  </si>
  <si>
    <t>Амортизатор задний г./масл. "PRO G" 2110 АЛЬТЕРНАТИВА</t>
  </si>
  <si>
    <t>АК2121.2915.004</t>
  </si>
  <si>
    <t>Амортизатор задний г./масл. "PRO G" 2121 АЛЬТЕРНАТИВА</t>
  </si>
  <si>
    <t>АК2123.2915.004</t>
  </si>
  <si>
    <t>Амортизатор задний г./масл. "PRO G" 2123 АЛЬТЕРНАТИВА</t>
  </si>
  <si>
    <t>АК170.2915.004</t>
  </si>
  <si>
    <t>Амортизатор задний г./масл. "PRO G" 2170 АЛЬТЕРНАТИВА</t>
  </si>
  <si>
    <t>АК190.2915.004</t>
  </si>
  <si>
    <t>Амортизатор задний г./масл. "PRO G" 2190 АЛЬТЕРНАТИВА</t>
  </si>
  <si>
    <t>АК2121.2905.004</t>
  </si>
  <si>
    <t>Амортизатор передний г./масл. "PRO G" 2121 АЛЬТЕРНАТИВА</t>
  </si>
  <si>
    <t>АК2123.2905.004</t>
  </si>
  <si>
    <t>Амортизатор передний г./масл. "PRO G" 2123 АЛЬТЕРНАТИВА</t>
  </si>
  <si>
    <t>АК119.2905.002/003</t>
  </si>
  <si>
    <t>Стойка передняя г./масл. "PRO G" 1119 АЛЬТЕРНАТИВА</t>
  </si>
  <si>
    <t>АК108.2905.002/003</t>
  </si>
  <si>
    <t>Стойка передняя г./масл. "PRO G" 2108 АЛЬТЕРНАТИВА</t>
  </si>
  <si>
    <t>АК110.2905.002/003</t>
  </si>
  <si>
    <t>Стойка передняя г./масл. "PRO G" 2110 АЛЬТЕРНАТИВА</t>
  </si>
  <si>
    <t>АК170.2905.002/003</t>
  </si>
  <si>
    <t>Стойка передняя г./масл. "PRO G" 2170 АЛЬТЕРНАТИВА</t>
  </si>
  <si>
    <t>АК190.2905.002/003</t>
  </si>
  <si>
    <t>Стойка передняя г./масл. "PRO G" 2190 АЛЬТЕРНАТИВА</t>
  </si>
  <si>
    <t>АК119.2915.004-10</t>
  </si>
  <si>
    <t>Амортизатор задний масл. "PRO OIL" 1119 АЛЬТЕРНАТИВА</t>
  </si>
  <si>
    <t>АК108.2915.004-10</t>
  </si>
  <si>
    <t>Амортизатор задний масл. "PRO OIL" 2108 АЛЬТЕРНАТИВА</t>
  </si>
  <si>
    <t>АК110.2915.004-10</t>
  </si>
  <si>
    <t>Амортизатор задний масл. "PRO OIL" 2110 АЛЬТЕРНАТИВА</t>
  </si>
  <si>
    <t>АК2121.2915.004-10</t>
  </si>
  <si>
    <t>Амортизатор задний масл. "PRO OIL" 2121 АЛЬТЕРНАТИВА</t>
  </si>
  <si>
    <t>АК2123.2915.004-10</t>
  </si>
  <si>
    <t>Амортизатор задний масл. "PRO OIL" 2123 АЛЬТЕРНАТИВА</t>
  </si>
  <si>
    <t>АК170.2915.004-10</t>
  </si>
  <si>
    <t>Амортизатор задний масл. "PRO OIL" 2170 АЛЬТЕРНАТИВА</t>
  </si>
  <si>
    <t>АК190.2915.004-10</t>
  </si>
  <si>
    <t>Амортизатор задний масл. "PRO OIL" 2190 АЛЬТЕРНАТИВА</t>
  </si>
  <si>
    <t>АК2121.2905.004-10</t>
  </si>
  <si>
    <t>Амортизатор передний масл. "PRO OIL" 2121 АЛЬТЕРНАТИВА</t>
  </si>
  <si>
    <t>АК2123.2905.004-10</t>
  </si>
  <si>
    <t>Амортизатор передний масл. "PRO OIL" 2123 АЛЬТЕРНАТИВА</t>
  </si>
  <si>
    <t>АК119.2905.002/003-10</t>
  </si>
  <si>
    <t>Стойка передняя масл. "PRO OIL" 1119 АЛЬТЕРНАТИВА</t>
  </si>
  <si>
    <t>АК108.2905.002/003-10</t>
  </si>
  <si>
    <t>Стойка передняя масл. "PRO OIL" 2108 АЛЬТЕРНАТИВА</t>
  </si>
  <si>
    <t>АК110.2905.002/003-10</t>
  </si>
  <si>
    <t>Стойка передняя масл. "PRO OIL" 2110 АЛЬТЕРНАТИВА</t>
  </si>
  <si>
    <t>АК170.2905.002/003-10</t>
  </si>
  <si>
    <t>Стойка передняя масл. "PRO OIL" 2170 АЛЬТЕРНАТИВА</t>
  </si>
  <si>
    <t>АК190.2905.002/003-10</t>
  </si>
  <si>
    <t>Стойка передняя масл. "PRO OIL" 2190 АЛЬТЕРНАТИВА</t>
  </si>
  <si>
    <t>АК110.2915.004-30</t>
  </si>
  <si>
    <t>Амортизатор задний г./масл. (c заниж. -30) "ST" 2110 АЛЬТЕРНАТИВА</t>
  </si>
  <si>
    <t>АК170.2915.004-90</t>
  </si>
  <si>
    <t>Амортизатор задний г./масл. (c заниж. -90) "ST" 2170 АЛЬТЕРНАТИВА</t>
  </si>
  <si>
    <t>АК190.2915.004-90</t>
  </si>
  <si>
    <t>Амортизатор задний г./масл. (c заниж. -90) "ST" 2190 АЛЬТЕРНАТИВА</t>
  </si>
  <si>
    <t>АК2101.2915.004-30</t>
  </si>
  <si>
    <t>АК2101.2915.004-50</t>
  </si>
  <si>
    <t>АК2101.2915.004-70</t>
  </si>
  <si>
    <t>АК2101.2905.004-30</t>
  </si>
  <si>
    <t>АК2101.2905.004-50</t>
  </si>
  <si>
    <t>АК2101.2905.004-70</t>
  </si>
  <si>
    <t>АК170.2905.002/003-90</t>
  </si>
  <si>
    <t>Стойка передняя г./масл. (с заниж. -90) "ST" 2170 АЛЬТЕРНАТИВА</t>
  </si>
  <si>
    <t>АК190.2905.002/003-90</t>
  </si>
  <si>
    <t>Стойка передняя г./масл. (с заниж. -90) "ST" 2190 АЛЬТЕРНАТИВА</t>
  </si>
  <si>
    <t>АК110.2915.004-01</t>
  </si>
  <si>
    <t>Амортизатор задний масл. "STANDART" 2110 АЛЬТЕРНАТИВА</t>
  </si>
  <si>
    <t>АК119.2905.002/003-01</t>
  </si>
  <si>
    <t>Стойка передняя масл. "STANDART" 1119 АЛЬТЕРНАТИВА</t>
  </si>
  <si>
    <t>АК108.2905.002/003-01</t>
  </si>
  <si>
    <t>Стойка передняя масл. "STANDART" 2108 АЛЬТЕРНАТИВА</t>
  </si>
  <si>
    <t>АК110.2905.002/003-01</t>
  </si>
  <si>
    <t>Стойка передняя масл. "STANDART" 2110 АЛЬТЕРНАТИВА</t>
  </si>
  <si>
    <t>АК170.2905.002/003-01</t>
  </si>
  <si>
    <t>Стойка передняя масл. "STANDART" 2170 АЛЬТЕРНАТИВА</t>
  </si>
  <si>
    <t>АК190.2905.002/003-01</t>
  </si>
  <si>
    <t>Стойка передняя масл. "STANDART" 2190 АЛЬТЕРНАТИВА</t>
  </si>
  <si>
    <t>A119.2902.712-30</t>
  </si>
  <si>
    <t>Пружина передней подвески (с заниж. -30) "SPORT" 1119, 2170 АСОМИ</t>
  </si>
  <si>
    <t>АСОМИ</t>
  </si>
  <si>
    <t>A180.2915.004-K</t>
  </si>
  <si>
    <t>Амортизатор задний г./масл. "PRO" VESTA SW CROSS АСОМИ</t>
  </si>
  <si>
    <t>А010.2905.001</t>
  </si>
  <si>
    <t>Стойка передняя г./масл. "PRO" LOGAN, SANDERO, LARGUS АСОМИ</t>
  </si>
  <si>
    <t>AN10-2905002</t>
  </si>
  <si>
    <t>Амортизатор задний масл. 2110 АСТОН</t>
  </si>
  <si>
    <t>АСТОН</t>
  </si>
  <si>
    <t>AN70-2905002-12</t>
  </si>
  <si>
    <t>Стойки передняя г/масл. (с заниж. -120) 2170 АСТОН</t>
  </si>
  <si>
    <t>AN90-2905002-70</t>
  </si>
  <si>
    <t>Стойки передняя г/масл. (с заниж. -70) 2190 АСТОН</t>
  </si>
  <si>
    <t>AN08-3414100-00</t>
  </si>
  <si>
    <t>Наконечники рулевых тяг 2108 АСТОН</t>
  </si>
  <si>
    <t>AN10-3414100-00</t>
  </si>
  <si>
    <t>Наконечники рулевых тяг 2110 АСТОН</t>
  </si>
  <si>
    <t>AN01-3003000</t>
  </si>
  <si>
    <t>Трапеция рулевая в сборе 2101 АСТОН</t>
  </si>
  <si>
    <t>AN21-3414000</t>
  </si>
  <si>
    <t>Трапеция рулевая в сборе 2121 АСТОН</t>
  </si>
  <si>
    <t>AN23-3414000</t>
  </si>
  <si>
    <t>Трапеция рулевая в сборе 2123 АСТОН</t>
  </si>
  <si>
    <t>AN01-2904192</t>
  </si>
  <si>
    <t>Шаровая опора 2101 верхняя АСТОН</t>
  </si>
  <si>
    <t>AN01-2904063</t>
  </si>
  <si>
    <t>Шаровая опора 2101 нижняя АСТОН</t>
  </si>
  <si>
    <t>AN08-2904192</t>
  </si>
  <si>
    <t>Шаровая опора 2108 АСТОН</t>
  </si>
  <si>
    <t>AN10-2904185</t>
  </si>
  <si>
    <t>Шаровая опора 2110 АСТОН</t>
  </si>
  <si>
    <t>AN23-2904192</t>
  </si>
  <si>
    <t>Шаровая опора 2123 АСТОН</t>
  </si>
  <si>
    <t>AN2105-3502040</t>
  </si>
  <si>
    <t>АТС11186</t>
  </si>
  <si>
    <t>Тормозные барабаны задние (чугун.) 2108 АТС</t>
  </si>
  <si>
    <t>АТС</t>
  </si>
  <si>
    <t>АТС2411-02</t>
  </si>
  <si>
    <t>Тормозные барабаны задние X-RAY, VESTA, LOGAN II (d=203мм., без подшипника c АБС) АТС</t>
  </si>
  <si>
    <t>АТС11186-01</t>
  </si>
  <si>
    <t>Тормозные диски 11186 (вент., R15) АТС</t>
  </si>
  <si>
    <t>АТС11186-05</t>
  </si>
  <si>
    <t>Тормозные диски 11186 (насечки+перфорация, вент., R15) АТС</t>
  </si>
  <si>
    <t>АТС2101-05</t>
  </si>
  <si>
    <t>Тормозные диски 2101 (насечки, не вент.) АТС</t>
  </si>
  <si>
    <t>АТС2101-01</t>
  </si>
  <si>
    <t>Тормозные диски 2101 АТС</t>
  </si>
  <si>
    <t>АТС2108-05</t>
  </si>
  <si>
    <t>АТС2108-01</t>
  </si>
  <si>
    <t>Тормозные диски 2108 (не вент., R13) АТС</t>
  </si>
  <si>
    <t>АТС2110-01</t>
  </si>
  <si>
    <t>Тормозные диски 2110 (вент., R13) АТС</t>
  </si>
  <si>
    <t>АТС2110-06</t>
  </si>
  <si>
    <t>Тормозные диски 2110 (насечки+перфорация, вент., R13) "BLACK" АТС</t>
  </si>
  <si>
    <t>АТС2110-05</t>
  </si>
  <si>
    <t>Тормозные диски 2110 (насечки+перфорация, вент., R13) АТС</t>
  </si>
  <si>
    <t>АТС2112-01</t>
  </si>
  <si>
    <t>Тормозные диски 2112 (вент., R14) АТС</t>
  </si>
  <si>
    <t>АТС2112-06</t>
  </si>
  <si>
    <t>АТС2112-05</t>
  </si>
  <si>
    <t>Тормозные диски 2112 (насечки+перфорация, вент., R14) АТС</t>
  </si>
  <si>
    <t>АТС2121-05</t>
  </si>
  <si>
    <t>Тормозные диски 2121 (насечки+перфорация) АТС</t>
  </si>
  <si>
    <t>АТС2121-01</t>
  </si>
  <si>
    <t>Тормозные диски 2121 АТС</t>
  </si>
  <si>
    <t>АТС2417-05</t>
  </si>
  <si>
    <t>Тормозные диски 21214 URBAN (насечки+перфорация, не вент.) АТС</t>
  </si>
  <si>
    <t>АТС2417-01</t>
  </si>
  <si>
    <t>Тормозные диски 21214 URBAN АТС</t>
  </si>
  <si>
    <t>АТС2412-01</t>
  </si>
  <si>
    <t>Тормозные диски LARGUS, VESTA 16кл. (вент., 259*20.6) АТС</t>
  </si>
  <si>
    <t>АТС2412-05</t>
  </si>
  <si>
    <t>Тормозные диски LARGUS, VESTA 16кл. (вент., перфорация+насечки, 259*20.6) АТС</t>
  </si>
  <si>
    <t>АТС2418-01</t>
  </si>
  <si>
    <t>Тормозные диски задние VESTA, X-RAY АТС</t>
  </si>
  <si>
    <t>АТС2108-06</t>
  </si>
  <si>
    <t>Тормозные диски задние КАЛИНА SPORT (насечки) АТС</t>
  </si>
  <si>
    <t>2108-3505010Бз</t>
  </si>
  <si>
    <t>Главный тормозной цилиндр 2108 БАЗАЛЬТ</t>
  </si>
  <si>
    <t>БАЗАЛЬТ</t>
  </si>
  <si>
    <t>2105-3502040Бз</t>
  </si>
  <si>
    <t>2110-1001240</t>
  </si>
  <si>
    <t>Подушка правой опоры двигателя (с ограничителями) 2110, 2170 БРТ</t>
  </si>
  <si>
    <t>БАЛАКОВО РЕЗИНО-ТЕХНИКА</t>
  </si>
  <si>
    <t>70-2902723</t>
  </si>
  <si>
    <t>Прокладка пружины передней подвески (компл.: 2шт.) 1119, 2170 БРТ</t>
  </si>
  <si>
    <t>БС1118-3502070-77</t>
  </si>
  <si>
    <t>Тормозные барабаны задние (чугун.) 2108 БАС</t>
  </si>
  <si>
    <t>БАС</t>
  </si>
  <si>
    <t>БС1118-3502070-77R</t>
  </si>
  <si>
    <t>Тормозные барабаны задние (чугун.) 2108 КРАСНЫЕ БАС</t>
  </si>
  <si>
    <t>БС11186-3501070-01</t>
  </si>
  <si>
    <t>Тормозные диски 11186 (вент., R15) БАС</t>
  </si>
  <si>
    <t>БС186-3501070-04</t>
  </si>
  <si>
    <t>Тормозные диски 11186 (насечки+перфорация, вент., R15) БАС</t>
  </si>
  <si>
    <t>БС2101-3501070-01</t>
  </si>
  <si>
    <t>Тормозные диски 2101 БАС</t>
  </si>
  <si>
    <t>БС2112-3501070-02</t>
  </si>
  <si>
    <t>Тормозные диски 2112 (вент., R14) БАС</t>
  </si>
  <si>
    <t>БС2112-3501070-04/05</t>
  </si>
  <si>
    <t>Тормозные диски 2112 (насечки+перфорация, вент., R14) БАС</t>
  </si>
  <si>
    <t>БС21-3501179</t>
  </si>
  <si>
    <t>Цилиндр переднего тормоза левый 2121 БАС</t>
  </si>
  <si>
    <t>БС21-3501178</t>
  </si>
  <si>
    <t>Цилиндр переднего тормоза правый 2121 БАС</t>
  </si>
  <si>
    <t>BM.4160</t>
  </si>
  <si>
    <t>БЕЛМАГ</t>
  </si>
  <si>
    <t>BM.0146</t>
  </si>
  <si>
    <t>Комплект шаровых опор 21214 (после 2016)  (с крепежом) "КОНВЕЙЕРНАЯ" БЕЛМАГ</t>
  </si>
  <si>
    <t>BM.0090</t>
  </si>
  <si>
    <t>Комплект шаровых опор 2110 (с крепежом) "КОНВЕЙЕРНАЯ" БЕЛМАГ</t>
  </si>
  <si>
    <t>BM.1683</t>
  </si>
  <si>
    <t>Шаровая опора 2123 (с крепежом) "КОНВЕЙЕРНАЯ" БЕЛМАГ</t>
  </si>
  <si>
    <t>BM.0164</t>
  </si>
  <si>
    <t>Шаровая опора с наклонным фланцем 21214, URBAN верхний (с крепежом) "КОНВЕЙЕРНАЯ" БЕЛМАГ</t>
  </si>
  <si>
    <t>BM.0174</t>
  </si>
  <si>
    <t>Шаровая опора с удлиненным фланцем 21214, URBAN нижняя (с крепежом) "КОНВЕЙЕРНАЯ" БЕЛМАГ</t>
  </si>
  <si>
    <t>BM.1633</t>
  </si>
  <si>
    <t>Шрус внутренний в сборе (трипоидный) 2108, 2110 БЕЛМАГ</t>
  </si>
  <si>
    <t>БЗ08-2904185</t>
  </si>
  <si>
    <t>Шаровая опора 2110 (закатная) БЗАК</t>
  </si>
  <si>
    <t>БЗАК</t>
  </si>
  <si>
    <t>ВП05-3401104</t>
  </si>
  <si>
    <t>Крестовина рулевого вала 2101, 2105 ВАП</t>
  </si>
  <si>
    <t>ВОЛГААВТОПРОМ</t>
  </si>
  <si>
    <t>ВП08-3104055Г</t>
  </si>
  <si>
    <t>Ось заднего колеса 2108 с шайбой, гайкой (без инд. упаковки) ВАП</t>
  </si>
  <si>
    <t>ВП430425964R</t>
  </si>
  <si>
    <t>Ось заднего колеса LARGUS (в инд. упаковке) ВАП</t>
  </si>
  <si>
    <t>ВПМ2123</t>
  </si>
  <si>
    <t>Полуось заднего моста усиленная разборная разгруженного типа 2123 ВАП</t>
  </si>
  <si>
    <t>ВП18-3103012</t>
  </si>
  <si>
    <t>ВП08-3103012</t>
  </si>
  <si>
    <t>ВП2121</t>
  </si>
  <si>
    <t>Усиленный ступичный узел 2121 (22 шлица) ВАП</t>
  </si>
  <si>
    <t>ВП2121/23</t>
  </si>
  <si>
    <t>Усиленный ступичный узел 2121, 2123 (24 шлица) ВАП</t>
  </si>
  <si>
    <t>ВПД2121/23</t>
  </si>
  <si>
    <t>Усиленный ступичный узел 2121, 2123 (24 шлица), в сборе с тормозным диском ВАП</t>
  </si>
  <si>
    <t>ВП12-1005058</t>
  </si>
  <si>
    <t>Шкив (демпфер) коленчатого вала 2112 16кл. цельный чугунный (в инд. упаковке) ВАП</t>
  </si>
  <si>
    <t>ВП23-1005060-40</t>
  </si>
  <si>
    <t>Шкив (демпфер) коленчатого вала 2123 цельный чугунный (без инд. упаковки) ВАП</t>
  </si>
  <si>
    <t>2108-1311065-04уп</t>
  </si>
  <si>
    <t>Крышка (пробка) расширительного бачка 2110 (в инд. упаковке) ВОСТОК-АМФИБИЯ</t>
  </si>
  <si>
    <t>ВОСТОК АМФИБИЯ</t>
  </si>
  <si>
    <t>21179-1000102-10</t>
  </si>
  <si>
    <t>Вкладаши коренные 21179 (0,25) ДМР</t>
  </si>
  <si>
    <t>ДАЙДО МЕТАЛЛ РУСЬ</t>
  </si>
  <si>
    <t>21010-1000104-17 1,50</t>
  </si>
  <si>
    <t>Вкладаши шатунные 21010 (1,50) ДМР</t>
  </si>
  <si>
    <t>К-т шатунных вкладышей 111194,21116,21127 (станд.) ДМР</t>
  </si>
  <si>
    <t>Свечи 2101 карб. (блистер) А17ДВ ДВРМ</t>
  </si>
  <si>
    <t>ДВРМ</t>
  </si>
  <si>
    <t>Свечи 2101 карб. (блистер) ДВРМ</t>
  </si>
  <si>
    <t>Свечи 2101 карб. (групп. упаковка) ДВРМ</t>
  </si>
  <si>
    <t>Свечи 2108 карб. (блистер) ДВРМ</t>
  </si>
  <si>
    <t>Свечи 2108 карб. (групп. упаковка) ДВРМ</t>
  </si>
  <si>
    <t>Свечи 2108-2110 инж. 8кл. (блистер) ДВРМ</t>
  </si>
  <si>
    <t>Свечи 2110-2112 инж. 16кл. (под газ) ДВРМ</t>
  </si>
  <si>
    <t>Свечи ГАЗ 402дв. (блистер) ДВРМ</t>
  </si>
  <si>
    <t>А11</t>
  </si>
  <si>
    <t>Свечи ГАЗ 402дв. (групп. упаковка) ДВРМ</t>
  </si>
  <si>
    <t>А17В</t>
  </si>
  <si>
    <t>WR7DC+</t>
  </si>
  <si>
    <t>Свечи 2108 карб. "YTTRIUM" ЭЗ</t>
  </si>
  <si>
    <t>WR7DCX+</t>
  </si>
  <si>
    <t>Свечи 2108-2110 инж. 8кл. "YTTRIUM" ЭЗ</t>
  </si>
  <si>
    <t>FR7DCX+</t>
  </si>
  <si>
    <t>Свечи 2110-2112 инж. 16кл. "YTTRIUM" ЭЗ</t>
  </si>
  <si>
    <t>FR7LDC+</t>
  </si>
  <si>
    <t>Свечи LARGUS (2-х конт.) "YTTRIUM" ЭЗ</t>
  </si>
  <si>
    <t>21214-1007160-01</t>
  </si>
  <si>
    <t>НЕИЗВЕСТНЫЙ БРЕНД</t>
  </si>
  <si>
    <t>21080-2904020</t>
  </si>
  <si>
    <t>Рычаг передней подвески нижний 2108 ТОЛЬЯТТИ</t>
  </si>
  <si>
    <t>ED2-002F/ED6-125T</t>
  </si>
  <si>
    <t>Багажник на крышу LOGAN, SANDERO (сталь) ЕВРОДЕТАЛЬ</t>
  </si>
  <si>
    <t>ЕВРОДЕТАЛЬ</t>
  </si>
  <si>
    <t>Багажник на рейлинги (сталь) 135см. ЕВРОДЕТАЛЬ</t>
  </si>
  <si>
    <t>ED4-301R</t>
  </si>
  <si>
    <t>Передние тормозные колодки LARGUS, VESTA 16кл. ЕВРОДЕТАЛЬ</t>
  </si>
  <si>
    <t>2108-2901050</t>
  </si>
  <si>
    <t>Болт развала колес регулировочный в сборе 2108 ЗАВОД</t>
  </si>
  <si>
    <t>ГЦС-1602610-01</t>
  </si>
  <si>
    <t>Главный цилиндр сцепления 2101, 2121, 2123 АвтоВАЗ</t>
  </si>
  <si>
    <t>18-2902850</t>
  </si>
  <si>
    <t>12-3705010Ch</t>
  </si>
  <si>
    <t>Катушка зажигания 2112 (двиг.: 1,5л.) КИТАЙ</t>
  </si>
  <si>
    <t>2110-1206057</t>
  </si>
  <si>
    <t>76.3734</t>
  </si>
  <si>
    <t>Коммутатор электронный (6-ти контактный) 2108 ШТАТ</t>
  </si>
  <si>
    <t>21100-3701652</t>
  </si>
  <si>
    <t>Кронштейн генератора (силуминовый) 2110</t>
  </si>
  <si>
    <t>21120-1001362</t>
  </si>
  <si>
    <t>Кронштейн генератора (силуминовый) 2112</t>
  </si>
  <si>
    <t>2108-3501018</t>
  </si>
  <si>
    <t>Направляющие суппортов 2108, 2110, 2112 ЗАВОД</t>
  </si>
  <si>
    <t>21230-1602510-01</t>
  </si>
  <si>
    <t>2110-0000000</t>
  </si>
  <si>
    <t>Ремкомплект катализатора 2110, 2112 (кольцо графитовое)</t>
  </si>
  <si>
    <t>1118-2902760</t>
  </si>
  <si>
    <t>Чашка под пружину передней стойки 1118</t>
  </si>
  <si>
    <t>21700-2902834-00</t>
  </si>
  <si>
    <t>Шайба ограничительная верхней опоры 2170</t>
  </si>
  <si>
    <t>8450006742N</t>
  </si>
  <si>
    <t>8450006741N</t>
  </si>
  <si>
    <t>Шаровая опора VESTA правая</t>
  </si>
  <si>
    <t>21214-2201012-10</t>
  </si>
  <si>
    <t>Вал карданный задний длинный 21214 КАРДАН</t>
  </si>
  <si>
    <t>КАРДАН</t>
  </si>
  <si>
    <t>КД08-3414100SP</t>
  </si>
  <si>
    <t>Наконечники рулевых тяг 2108 КЕДР (ТРИАЛ СПОРТ)</t>
  </si>
  <si>
    <t>КЕДР</t>
  </si>
  <si>
    <t>КД21-3414000</t>
  </si>
  <si>
    <t>Трапеция рулевая в сборе 2121 КЕДР</t>
  </si>
  <si>
    <t>08-2912712КМА</t>
  </si>
  <si>
    <t>Пружина задней подвески 21080 КИНЕШМА</t>
  </si>
  <si>
    <t>КИНЕШМА</t>
  </si>
  <si>
    <t>11-2912712КМА</t>
  </si>
  <si>
    <t>Пружина задней подвески 21110 (универсал) КИНЕШМА</t>
  </si>
  <si>
    <t>21-2912712КМА</t>
  </si>
  <si>
    <t>Пружина задней подвески 21210 КИНЕШМА</t>
  </si>
  <si>
    <t>KAC.LL-2912712</t>
  </si>
  <si>
    <t>Пружина задней подвески LARGUS КИНЕШМА</t>
  </si>
  <si>
    <t>8450006758КМА</t>
  </si>
  <si>
    <t>KAC.LX-2912712</t>
  </si>
  <si>
    <t>Пружина задней подвески X-RAY КИНЕШМА</t>
  </si>
  <si>
    <t>08-2902712КМА</t>
  </si>
  <si>
    <t>Пружина передней подвески 21080 КИНЕШМА</t>
  </si>
  <si>
    <t>12-2902712КМА</t>
  </si>
  <si>
    <t>Пружина передней подвески 21120 КИНЕШМА</t>
  </si>
  <si>
    <t>21-2902712КМА</t>
  </si>
  <si>
    <t>Пружина передней подвески 21210 КИНЕШМА</t>
  </si>
  <si>
    <t>23-2902712КМА</t>
  </si>
  <si>
    <t>Пружина передней подвески 21230 КИНЕШМА</t>
  </si>
  <si>
    <t>70-2902712КМА</t>
  </si>
  <si>
    <t>Пружина передней подвески 21700 (бочка) "СИНЯЯ" КИНЕШМА</t>
  </si>
  <si>
    <t>KAC.LL-2902712-01</t>
  </si>
  <si>
    <t>Пружина передней подвески LARGUS КИНЕШМА</t>
  </si>
  <si>
    <t>KAC.LV-2902712-01</t>
  </si>
  <si>
    <t>Пружина передней подвески VESTA КИНЕШМА</t>
  </si>
  <si>
    <t>BIG</t>
  </si>
  <si>
    <t>CHAMPION</t>
  </si>
  <si>
    <t>МИЛЕНА</t>
  </si>
  <si>
    <t>21010-3501800-83</t>
  </si>
  <si>
    <t>Передние тормозные колодки 2101 "SPORT" ЛАДА ИМИДЖ</t>
  </si>
  <si>
    <t>ЛАДА ИМИДЖ</t>
  </si>
  <si>
    <t>21010-3501800-82</t>
  </si>
  <si>
    <t>Передние тормозные колодки 2101 ЛАДА ИМИДЖ</t>
  </si>
  <si>
    <t>ТИИР</t>
  </si>
  <si>
    <t>21100-3501800-82</t>
  </si>
  <si>
    <t>Передние тормозные колодки 2110 ЛАДА ИМИДЖ</t>
  </si>
  <si>
    <t>21920-3501800-83</t>
  </si>
  <si>
    <t>Передние тормозные колодки 2192 (с противошумной пластиной) ЛАДА ИМИДЖ</t>
  </si>
  <si>
    <t>21080-3707010-86</t>
  </si>
  <si>
    <t>Свечи 2108 карб. (блистер) ЛАДА ИМИДЖ</t>
  </si>
  <si>
    <t>21080-3502070-00</t>
  </si>
  <si>
    <t>21703-8122020-83</t>
  </si>
  <si>
    <t>Фильтр салонный (угольный) 2170 (с конд. HALLA) ЛАДА ИМИДЖ</t>
  </si>
  <si>
    <t>LS0998</t>
  </si>
  <si>
    <t>LV0108</t>
  </si>
  <si>
    <t>LWP01904</t>
  </si>
  <si>
    <t>LWP0129</t>
  </si>
  <si>
    <t>LRc0111</t>
  </si>
  <si>
    <t>LRc01120</t>
  </si>
  <si>
    <t>LT01195</t>
  </si>
  <si>
    <t>LT01082</t>
  </si>
  <si>
    <t>LT0102</t>
  </si>
  <si>
    <t>LT0101</t>
  </si>
  <si>
    <t>LT0109</t>
  </si>
  <si>
    <t>LT0108</t>
  </si>
  <si>
    <t>LT0110</t>
  </si>
  <si>
    <t>LT0121</t>
  </si>
  <si>
    <t>LT0123</t>
  </si>
  <si>
    <t>LT0118</t>
  </si>
  <si>
    <t>LT0192</t>
  </si>
  <si>
    <t>LT0190</t>
  </si>
  <si>
    <t>LT0194</t>
  </si>
  <si>
    <t>LT0191</t>
  </si>
  <si>
    <t>LT0193</t>
  </si>
  <si>
    <t>LFh0101</t>
  </si>
  <si>
    <t>LFc0190</t>
  </si>
  <si>
    <t>21213-1601130</t>
  </si>
  <si>
    <t>Диск сцепления ведомый 21213 НАЧАЛО</t>
  </si>
  <si>
    <t>НАЧАЛО</t>
  </si>
  <si>
    <t>21090-1601085</t>
  </si>
  <si>
    <t>Диск сцепления нажимной 2109 НАЧАЛО</t>
  </si>
  <si>
    <t>НК21-2915402</t>
  </si>
  <si>
    <t>Амортизатор задний масл. 2121 НИКОН</t>
  </si>
  <si>
    <t>НИКОН</t>
  </si>
  <si>
    <t>21010-3502090-55</t>
  </si>
  <si>
    <t>Задние тормозные колодки 2101, 2121 ВИС</t>
  </si>
  <si>
    <t>ВАЗИНТЕРСЕРВИС</t>
  </si>
  <si>
    <t>21080-3502090-55</t>
  </si>
  <si>
    <t>Задние тормозные колодки 2108 ВИС</t>
  </si>
  <si>
    <t>11180-3502090-55</t>
  </si>
  <si>
    <t>Задние тормозные колодки с АБС 1118, 2170 ВИС</t>
  </si>
  <si>
    <t>21920-3502090-55</t>
  </si>
  <si>
    <t>Задние тормозные колодки с АБС 2192 ВИС</t>
  </si>
  <si>
    <t>21050-3502040-00</t>
  </si>
  <si>
    <t>11180-3414100-00</t>
  </si>
  <si>
    <t>Наконечники рулевых тяг 1118 ВИС</t>
  </si>
  <si>
    <t>21080-3414100-00</t>
  </si>
  <si>
    <t>Наконечники рулевых тяг 2108 ВИС</t>
  </si>
  <si>
    <t>21100-3414100-00</t>
  </si>
  <si>
    <t>Наконечники рулевых тяг 2110 ВИС</t>
  </si>
  <si>
    <t>21080-2904185-00</t>
  </si>
  <si>
    <t>Шаровая опора 2108 (штамп. с чехлом) ВИС</t>
  </si>
  <si>
    <t>21070-1107010-90</t>
  </si>
  <si>
    <t>Карбюратор 21070 V=1500-1600 ДААЗ</t>
  </si>
  <si>
    <t>ДААЗ</t>
  </si>
  <si>
    <t>11180-3508180-01</t>
  </si>
  <si>
    <t>Трос привода ручного тормоза 1118 ДААЗ</t>
  </si>
  <si>
    <t>21080-3508180-00</t>
  </si>
  <si>
    <t>Трос привода ручного тормоза 2108 ДААЗ</t>
  </si>
  <si>
    <t>21100-3508180-02</t>
  </si>
  <si>
    <t>Трос привода ручного тормоза 2110 ДААЗ</t>
  </si>
  <si>
    <t>11180-1602210-00</t>
  </si>
  <si>
    <t>Трос привода сцепления 1118 ДААЗ</t>
  </si>
  <si>
    <t>21100-1005030-00</t>
  </si>
  <si>
    <t>Шкив зубчатый коленчатого вала 2110 ДЗПМ</t>
  </si>
  <si>
    <t>ДЗПМ</t>
  </si>
  <si>
    <t>21116-1005030-00</t>
  </si>
  <si>
    <t>Шкив зубчатый коленчатого вала 21116 ДЗПМ</t>
  </si>
  <si>
    <t>21126-1005030-00</t>
  </si>
  <si>
    <t>Шкив зубчатый коленчатого вала 21126 ДЗПМ</t>
  </si>
  <si>
    <t>11194-1006019-00</t>
  </si>
  <si>
    <t>Шкив распредвала 11194 впуск. ДЗПМ</t>
  </si>
  <si>
    <t>11194-1006031-00</t>
  </si>
  <si>
    <t>Шкив распредвала 11194 выпуск. ДЗПМ</t>
  </si>
  <si>
    <t>21080-1006020-20</t>
  </si>
  <si>
    <t>Шкив распредвала 2108 ДЗПМ</t>
  </si>
  <si>
    <t>21116-1006020-00</t>
  </si>
  <si>
    <t>Шкив распредвала 21116 ДЗПМ</t>
  </si>
  <si>
    <t>21120-1006019-00</t>
  </si>
  <si>
    <t>Шкив распредвала 2112 впуск. ДЗПМ</t>
  </si>
  <si>
    <t>21120-1006020-00</t>
  </si>
  <si>
    <t>Шкив распредвала 2112 выпуск. ДЗПМ</t>
  </si>
  <si>
    <t>21126-1006031-00</t>
  </si>
  <si>
    <t>Шкив распредвала 21126 выпуск. ДЗПМ</t>
  </si>
  <si>
    <t>11180-8101060-00</t>
  </si>
  <si>
    <t>Радиатор отопителя 1118 ДЗР</t>
  </si>
  <si>
    <t>ДЗР</t>
  </si>
  <si>
    <t>21050-8101060-00</t>
  </si>
  <si>
    <t>Радиатор отопителя 2105 ДЗР</t>
  </si>
  <si>
    <t>21080-8101060-00</t>
  </si>
  <si>
    <t>Радиатор отопителя 2108 ДЗР</t>
  </si>
  <si>
    <t>21100-8101060-00</t>
  </si>
  <si>
    <t>Радиатор отопителя 2110 (до 2003) ДЗР</t>
  </si>
  <si>
    <t>21230-8101060-00</t>
  </si>
  <si>
    <t>Радиатор отопителя 2123 ДЗР</t>
  </si>
  <si>
    <t>11180-1301012-00</t>
  </si>
  <si>
    <t>Радиатор охлаждения 1118 ДЗР</t>
  </si>
  <si>
    <t>11190-1301012-00</t>
  </si>
  <si>
    <t>Радиатор охлаждения 1119 ДЗР</t>
  </si>
  <si>
    <t>21060-1301012-11</t>
  </si>
  <si>
    <t>Радиатор охлаждения 2106 ДЗР</t>
  </si>
  <si>
    <t>21070-1301012-11</t>
  </si>
  <si>
    <t>Радиатор охлаждения 2107 ДЗР</t>
  </si>
  <si>
    <t>21073-1301012-21</t>
  </si>
  <si>
    <t>Радиатор охлаждения 21073 инж.  ДЗР</t>
  </si>
  <si>
    <t>21082-1301012-00</t>
  </si>
  <si>
    <t>Радиатор охлаждения 21082 инж.  ДЗР</t>
  </si>
  <si>
    <t>21120-1301012-10</t>
  </si>
  <si>
    <t>Радиатор охлаждения 2112 инж. ДЗР</t>
  </si>
  <si>
    <t>21213-1301012-01</t>
  </si>
  <si>
    <t>Радиатор охлаждения 21213 карб. ДЗР</t>
  </si>
  <si>
    <t>21214-1301012-21</t>
  </si>
  <si>
    <t>Радиатор охлаждения 21214 инж. ДЗР</t>
  </si>
  <si>
    <t>21230-1301012-00</t>
  </si>
  <si>
    <t>Радиатор охлаждения 2123 ДЗР</t>
  </si>
  <si>
    <t>21080-8101150-00</t>
  </si>
  <si>
    <t>Кран печки 2108 ДААЗ</t>
  </si>
  <si>
    <t>21060-1601000-00</t>
  </si>
  <si>
    <t>Сцепление в сборе 21060 ВИС РУС</t>
  </si>
  <si>
    <t>ЭКСЕДИ ВИС РУС</t>
  </si>
  <si>
    <t>21090-1601000-00</t>
  </si>
  <si>
    <t>Сцепление в сборе 21090 ВИС РУС</t>
  </si>
  <si>
    <t>21100-1601000-00</t>
  </si>
  <si>
    <t>Сцепление в сборе 21100 ВИС РУС</t>
  </si>
  <si>
    <t>21120-1601000-00</t>
  </si>
  <si>
    <t>Сцепление в сборе 21120 ВИС РУС</t>
  </si>
  <si>
    <t>21703-1601000-00</t>
  </si>
  <si>
    <t>Сцепление в сборе 21703 ВИС РУС</t>
  </si>
  <si>
    <t>21810-1601000-00</t>
  </si>
  <si>
    <t>2112-1007300-02</t>
  </si>
  <si>
    <t>РС237-19</t>
  </si>
  <si>
    <t>Отбойник + пыльник задней стойки 2108, 2110, 1118, 2170 ОРИОН</t>
  </si>
  <si>
    <t>ОРИОН</t>
  </si>
  <si>
    <t>PC021</t>
  </si>
  <si>
    <t>Отбойник + пыльник задней стойки LARGUS ОРИОН</t>
  </si>
  <si>
    <t>РС005-1</t>
  </si>
  <si>
    <t>Отбойник + пыльник передней стойки 2108, 2110, 1118, 2170 ОРИОН</t>
  </si>
  <si>
    <t>RP003</t>
  </si>
  <si>
    <t>Отбойник + пыльник передней стойки LARGUS ОРИОН</t>
  </si>
  <si>
    <t>21083-1002046-00</t>
  </si>
  <si>
    <t>Заглушка головки блока цилиндров 2108, 2110 ПЕНЗА</t>
  </si>
  <si>
    <t>ПЕНЗА</t>
  </si>
  <si>
    <t>2110-2902760</t>
  </si>
  <si>
    <t>Чашка под пружину передней стойки (компл.: 2шт.) 2110 ПЕНЗА</t>
  </si>
  <si>
    <t>2170-2902760</t>
  </si>
  <si>
    <t>Чашка под пружину передней стойки (компл.: 2шт.) 2170 ПЕНЗА</t>
  </si>
  <si>
    <t>Шрус внутренний в сборе VESTA (КПП Renault JH3) ПРАМО</t>
  </si>
  <si>
    <t>ПРАМО</t>
  </si>
  <si>
    <t>1118-2215012P</t>
  </si>
  <si>
    <t>Шрус наружный в сборе с АБС 1118, 2170 ПРАМО</t>
  </si>
  <si>
    <t>21080-3502070</t>
  </si>
  <si>
    <t>21900-1301012-01</t>
  </si>
  <si>
    <t>Радиатор охлаждения 2190 (под конд., без конд., с МКПП) КОРЕЯ</t>
  </si>
  <si>
    <t>КОРЕЯ</t>
  </si>
  <si>
    <t>СР01-2919010-02</t>
  </si>
  <si>
    <t>Штанги реактивные (втулки 2108, 40х40) 2101 ПРОМ-ДЕТАЛЬ</t>
  </si>
  <si>
    <t>СР01-2919010-04</t>
  </si>
  <si>
    <t>Штанги реактивные (втулки полиуретан) 2101 ПРОМ-ДЕТАЛЬ</t>
  </si>
  <si>
    <t>СР01-2919010-03</t>
  </si>
  <si>
    <t>Штанги реактивные (квадратные) 2101 ПРОМ-ДЕТАЛЬ</t>
  </si>
  <si>
    <t>СР01-2919010</t>
  </si>
  <si>
    <t>Штанги реактивные (стандартные) 2101 ПРОМ-ДЕТАЛЬ</t>
  </si>
  <si>
    <t>21080-1007026-86</t>
  </si>
  <si>
    <t>Сальники клапанов 2101-2108 8кл. РЕЗЕРВ</t>
  </si>
  <si>
    <t>РЕЗЕРВ</t>
  </si>
  <si>
    <t>RK11004</t>
  </si>
  <si>
    <t>Карман багажника 2123 РЕМКОМ</t>
  </si>
  <si>
    <t>РЕМКОМ</t>
  </si>
  <si>
    <t>RK05001</t>
  </si>
  <si>
    <t>Выключатель аварийной сигнализации 2103, 2121 (6 контактов) РЕМКОМ</t>
  </si>
  <si>
    <t>RK05003</t>
  </si>
  <si>
    <t>Выключатель аварийной сигнализации 2108 РЕМКОМ</t>
  </si>
  <si>
    <t>RK05005</t>
  </si>
  <si>
    <t>Выключатель аварийной сигнализации 2114-2115 РЕМКОМ</t>
  </si>
  <si>
    <t>RK02001</t>
  </si>
  <si>
    <t>Датчик детонации 2110, 2115 РЕМКОМ</t>
  </si>
  <si>
    <t>RK02032</t>
  </si>
  <si>
    <t>Датчик уровня топлива 2110, 2115 ДУТ-5М (1-02) РЕМКОМ</t>
  </si>
  <si>
    <t>RK03024</t>
  </si>
  <si>
    <t>CO потенциометр 2112 РЕМКОМ</t>
  </si>
  <si>
    <t>RK03006</t>
  </si>
  <si>
    <t>Катушка зажигания 2112 индивид. 16кл. РЕМКОМ</t>
  </si>
  <si>
    <t>RK03020</t>
  </si>
  <si>
    <t>Регулятор холостого хода (РХХ) 2110 ст. обр. РЕМКОМ</t>
  </si>
  <si>
    <t>RK03022</t>
  </si>
  <si>
    <t>Регулятор холостого хода (РХХ) 21214, 2123 ст. обр. РЕМКОМ</t>
  </si>
  <si>
    <t>RK09057</t>
  </si>
  <si>
    <t>Упор задней двери газовый 21213, 21214, 2131 РЕМКОМ</t>
  </si>
  <si>
    <t>RK09069</t>
  </si>
  <si>
    <t>Форсунка стеклоомывателя переднего веерная (компл.: 2шт.) 2123 с защелкой РЕМКОМ</t>
  </si>
  <si>
    <t>RK04049</t>
  </si>
  <si>
    <t>Реле стартера втягивающее 2101, 2123 РЕМКОМ</t>
  </si>
  <si>
    <t>РОСДЕТАЛЬ</t>
  </si>
  <si>
    <t>3753.3771-163</t>
  </si>
  <si>
    <t>Генератор 21214 (14В, 110А) РОСДЕТАЛЬ</t>
  </si>
  <si>
    <t>RZ733.001</t>
  </si>
  <si>
    <t>Передние тормозные колодки 2101 РОСЗАПЧАСТЬ</t>
  </si>
  <si>
    <t>РОСЗАПЧАСТЬ</t>
  </si>
  <si>
    <t>RZ7330.02</t>
  </si>
  <si>
    <t>Передние тормозные колодки 2108 РОСЗАПЧАСТЬ</t>
  </si>
  <si>
    <t>RZ733.005</t>
  </si>
  <si>
    <t>Передние тормозные колодки 2121, 2123 РОСЗАПЧАСТЬ</t>
  </si>
  <si>
    <t>2101-1006060</t>
  </si>
  <si>
    <t>Автоматический натяжитель цепи (двухрядная цепь) 2101, 2103, 2106, 2121, 21213 РУСМАШ</t>
  </si>
  <si>
    <t>РУСМАШ</t>
  </si>
  <si>
    <t>21214-1006060</t>
  </si>
  <si>
    <t>Автоматический натяжитель цепи (однорядная цепь) 21214, 2123 РУСМАШ</t>
  </si>
  <si>
    <t>Комплект деталей для ремонта привода (цепь: DITTON) ГРМ 2101-2106 "SPORT" РУСМАШ</t>
  </si>
  <si>
    <t>08-1006001А</t>
  </si>
  <si>
    <t>Комплект деталей для ремонта привода ГРМ 2101-2106  РУСМАШ</t>
  </si>
  <si>
    <t>Комплект деталей для ремонта привода ГРМ 21213 РУСМАШ</t>
  </si>
  <si>
    <t>Комплект деталей для ремонта привода ГРМ 21214  РУСМАШ</t>
  </si>
  <si>
    <t>2101-1006020-РМ</t>
  </si>
  <si>
    <t>Комплект звезд ГРМ 2101,2103, 2106 РУСМАШ</t>
  </si>
  <si>
    <t>21230-1006020-РМ</t>
  </si>
  <si>
    <t>Комплект звезд ГРМ 21214, 2123 РУСМАШ</t>
  </si>
  <si>
    <t>РСШ21083</t>
  </si>
  <si>
    <t>Ремкомплект ГРМ 2108, 2110 8кл. РУСМАШ</t>
  </si>
  <si>
    <t>РСШ21124</t>
  </si>
  <si>
    <t>Ремкомплект ГРМ 2110, 2112 16кл. РУСМАШ</t>
  </si>
  <si>
    <t>2170M-1311065-01</t>
  </si>
  <si>
    <t>Крышка (пробка) расширительного бачка 2110 РЫСЬ</t>
  </si>
  <si>
    <t>РЫСЬ</t>
  </si>
  <si>
    <t>FCR210306B</t>
  </si>
  <si>
    <t>Крышка (пробка) расширительного бачка нов. обр. LARGUS (7700808836) РЫСЬ</t>
  </si>
  <si>
    <t>М2112-1009146</t>
  </si>
  <si>
    <t>Крышка маслозаливной горловины 1119, 2170 РЫСЬ</t>
  </si>
  <si>
    <t>САЛЮТ</t>
  </si>
  <si>
    <t>СТ08-1012005</t>
  </si>
  <si>
    <t>Фильтр масляный 2105, 2108 САЛЮТ</t>
  </si>
  <si>
    <t>ФТОТ-299</t>
  </si>
  <si>
    <t>Фильтр топливный 1.5 (в инд. упаковке) САЛЮТ</t>
  </si>
  <si>
    <t>ФТОТ-308</t>
  </si>
  <si>
    <t>Фильтр топливный 1.6 (в инд. упаковке) САЛЮТ</t>
  </si>
  <si>
    <t>2112-3705010-13</t>
  </si>
  <si>
    <t>Катушка зажигания 2112 индивид. 16кл. СЕВЕР</t>
  </si>
  <si>
    <t>СЕВЕР</t>
  </si>
  <si>
    <t>45.1122.14-00-00-00</t>
  </si>
  <si>
    <t>Вал промежуточный в сборе с фланцем (21 шлиц) 2123 нов. обр. СЕРП И МОЛОТ</t>
  </si>
  <si>
    <t>СЕРП И МОЛОТ</t>
  </si>
  <si>
    <t>21230-2201012-06</t>
  </si>
  <si>
    <t>21214-2203012-02</t>
  </si>
  <si>
    <t>СТ08-1307011</t>
  </si>
  <si>
    <t>Насос водяной 2108, 2110 8кл. (с металлической крыльчаткой) СТАРТАВТО</t>
  </si>
  <si>
    <t>СТАРТАВТО</t>
  </si>
  <si>
    <t>СТ12-1307011</t>
  </si>
  <si>
    <t>Насос водяной 2112 16кл. (с металлической крыльчаткой) СТАРТАВТО</t>
  </si>
  <si>
    <t>СТ90-1307011</t>
  </si>
  <si>
    <t>Насос водяной 2190 8кл. (с металлической крыльчаткой) СТАРТАВТО</t>
  </si>
  <si>
    <t>СТАТО</t>
  </si>
  <si>
    <t>СТ2190-1306010</t>
  </si>
  <si>
    <t>Термостат в сборе с корпусом 2190 СТАТО</t>
  </si>
  <si>
    <t>ТБ-З-2170</t>
  </si>
  <si>
    <t>Амортизатор задний масл. 1119, 2110, 2170, 2190 ТЕХНОЛОГИИ БУДУЩЕГО</t>
  </si>
  <si>
    <t>ТЕХНОЛОГИИ БУДУЩЕГО</t>
  </si>
  <si>
    <t>ТБ-З-2108</t>
  </si>
  <si>
    <t>Амортизатор задний масл. 2108 ТЕХНОЛОГИИ БУДУЩЕГО</t>
  </si>
  <si>
    <t>ТБ-З-LARG-CR</t>
  </si>
  <si>
    <t>Амортизатор задний масл. LARGUS CROSS ТЕХНОЛОГИИ БУДУЩЕГО</t>
  </si>
  <si>
    <t>ТБ-З-LARG</t>
  </si>
  <si>
    <t>Амортизатор задний масл. LARGUS ТЕХНОЛОГИИ БУДУЩЕГО</t>
  </si>
  <si>
    <t>ТБ-З-2180</t>
  </si>
  <si>
    <t>Амортизатор задний масл. VESTA (в комплекте отбойники VAG) ТЕХНОЛОГИИ БУДУЩЕГО</t>
  </si>
  <si>
    <t>ТБ-З-2181-CR</t>
  </si>
  <si>
    <t>Амортизатор задний масл. VESTA CROSS (в комплекте отбойники VAG) ТЕХНОЛОГИИ БУДУЩЕГО</t>
  </si>
  <si>
    <t>ТБ112381035Т-К</t>
  </si>
  <si>
    <t>Опора двигателя задняя VESTA, X-RAY "КОМФОРТ" ТЕХНОЛОГИИ БУДУЩЕГО</t>
  </si>
  <si>
    <t>ТБ8450020021</t>
  </si>
  <si>
    <t>ТБ8450030109</t>
  </si>
  <si>
    <t>ТБ2112-1001302</t>
  </si>
  <si>
    <t>Штанга подвески двигателя (гитара) 2112, 2170 нов.обр. ТЕХНОЛОГИИ БУДУЩЕГО</t>
  </si>
  <si>
    <t>ТБ8450006729</t>
  </si>
  <si>
    <t>Опора передней стойки VESTA ТЕХНОЛОГИИ БУДУЩЕГО</t>
  </si>
  <si>
    <t>ТБ2192-2912810</t>
  </si>
  <si>
    <t>Отбойник + пыльник задней стойки 2192 ТЕХНОЛОГИИ БУДУЩЕГО</t>
  </si>
  <si>
    <t>TБ8200216824</t>
  </si>
  <si>
    <t>ТБ8200437347</t>
  </si>
  <si>
    <t>ТБ1118-1101138</t>
  </si>
  <si>
    <t>Прокладка бензонасоса 1118, 2190 (П-образный профиль, пластмассовый бак) ТЕХНОЛОГИИ БУДУЩЕГО</t>
  </si>
  <si>
    <t>ТБ2181-1601211</t>
  </si>
  <si>
    <t>Пыльник вилки сцепления "кораблик" 2181, 2190 ТЕХНОЛОГИИ БУДУЩЕГО</t>
  </si>
  <si>
    <t>ТБ2110-1601211-01</t>
  </si>
  <si>
    <t>Пыльник вилки сцепления 2110 ТЕХНОЛОГИИ БУДУЩЕГО</t>
  </si>
  <si>
    <t>ТБ2182-1601211</t>
  </si>
  <si>
    <t>Пыльник вилки сцепления VESTA ТЕХНОЛОГИИ БУДУЩЕГО</t>
  </si>
  <si>
    <t>ТБ1118-1703182</t>
  </si>
  <si>
    <t>Пыльник защитный шарнира тяги привода 1118, 2190 "РЮМКА" ТЕХНОЛОГИИ БУДУЩЕГО</t>
  </si>
  <si>
    <t>ТБ2108-1703182</t>
  </si>
  <si>
    <t>Пыльник защитный шарнира тяги привода 2109 "РЮМКА" ТЕХНОЛОГИИ БУДУЩЕГО</t>
  </si>
  <si>
    <t>ТБ-П-1119</t>
  </si>
  <si>
    <t>Стойка передняя масл. 1119 ТЕХНОЛОГИИ БУДУЩЕГО</t>
  </si>
  <si>
    <t>ТБ-П-2108</t>
  </si>
  <si>
    <t>Стойка передняя масл. 2108 ТЕХНОЛОГИИ БУДУЩЕГО</t>
  </si>
  <si>
    <t>ТБ-П-2110</t>
  </si>
  <si>
    <t>Стойка передняя масл. 2110 ТЕХНОЛОГИИ БУДУЩЕГО</t>
  </si>
  <si>
    <t>ТБ-П-2170</t>
  </si>
  <si>
    <t>Стойка передняя масл. 2170 ТЕХНОЛОГИИ БУДУЩЕГО</t>
  </si>
  <si>
    <t>ТБ-П-2190</t>
  </si>
  <si>
    <t>Стойка передняя масл. 2190 ТЕХНОЛОГИИ БУДУЩЕГО</t>
  </si>
  <si>
    <t>ТБ-П-LARG</t>
  </si>
  <si>
    <t>Стойка передняя масл. LARGUS (в комплекте отбойник+пыльник) ТЕХНОЛОГИИ БУДУЩЕГО</t>
  </si>
  <si>
    <t>ТБ-П-LARG-CR</t>
  </si>
  <si>
    <t>Стойка передняя масл. LARGUS CROSS (в комплекте отбойник+пыльник) ТЕХНОЛОГИИ БУДУЩЕГО</t>
  </si>
  <si>
    <t>ТБ-П-2181-CR</t>
  </si>
  <si>
    <t>Стойка передняя масл. VESTA SW CROSS ТЕХНОЛОГИИ БУДУЩЕГО</t>
  </si>
  <si>
    <t>ТБ-П-2180</t>
  </si>
  <si>
    <t>Стойка передняя масл. VESTA ТЕХНОЛОГИИ БУДУЩЕГО</t>
  </si>
  <si>
    <t>ТБ8450006750Т</t>
  </si>
  <si>
    <t>Стойка стабилизатора (улучшенной конструкции) VESTA ТЕХНОЛОГИИ БУДУЩЕГО</t>
  </si>
  <si>
    <t>5601.0300.04</t>
  </si>
  <si>
    <t>Усилитель задней части кузова 2110, 2170 ТЕХНОМАСТЕР</t>
  </si>
  <si>
    <t>ТЕХНОМАСТЕР</t>
  </si>
  <si>
    <t>Пружина задней подвески (LIFT +30) 2121 ТЕХНОРЕССОР</t>
  </si>
  <si>
    <t>ТЕХНОРЕССОР</t>
  </si>
  <si>
    <t>Пружина задней подвески (LIFT +30) 2123 ТЕХНОРЕССОР</t>
  </si>
  <si>
    <t>Пружина задней подвески (LIFT +50) 2121 ТЕХНОРЕССОР</t>
  </si>
  <si>
    <t>Пружина задней подвески (LIFT +50) 2123 ТЕХНОРЕССОР</t>
  </si>
  <si>
    <t>Пружина задней подвески (с завыш. +20) 2108, 2110 ТЕХНОРЕССОР</t>
  </si>
  <si>
    <t>Пружина задней подвески (с завыш. +20) VESTA ТЕХНОРЕССОР</t>
  </si>
  <si>
    <t>Пружина задней подвески (с завыш. +20) X-RAY ТЕХНОРЕССОР</t>
  </si>
  <si>
    <t>Пружина задней подвески (с заниж. -120) "черные" 2108, 2110 ТЕХНОРЕССОР</t>
  </si>
  <si>
    <t>Пружина задней подвески (с заниж. -30) "красные" 2101, 2107 ТЕХНОРЕССОР</t>
  </si>
  <si>
    <t>Пружина задней подвески (с заниж. -30) "красные" 2108, 2110 ТЕХНОРЕССОР</t>
  </si>
  <si>
    <t>Пружина задней подвески (с заниж. -30) "красные" VESTA ТЕХНОРЕССОР</t>
  </si>
  <si>
    <t>Пружина задней подвески (с заниж. -30) "красные" X-RAY ТЕХНОРЕССОР</t>
  </si>
  <si>
    <t>Пружина задней подвески (с заниж. -50) "оранжевые" 2101, 2107 ТЕХНОРЕССОР</t>
  </si>
  <si>
    <t>Пружина задней подвески (с заниж. -50) "оранжевые" 2108, 2110 ТЕХНОРЕССОР</t>
  </si>
  <si>
    <t>Пружина задней подвески (с заниж. -50) "оранжевые" VESTA ТЕХНОРЕССОР</t>
  </si>
  <si>
    <t>Пружина задней подвески (с заниж. -70) "зеленые" 2101, 2107 ТЕХНОРЕССОР</t>
  </si>
  <si>
    <t>Пружина задней подвески (с заниж. -70) "зеленые" 2108, 2110 ТЕХНОРЕССОР</t>
  </si>
  <si>
    <t>Пружина задней подвески (с заниж. -70) "зеленые" VESTA ТЕХНОРЕССОР</t>
  </si>
  <si>
    <t>Пружина задней подвески (с заниж. -90) "синии" 2101, 2107 ТЕХНОРЕССОР</t>
  </si>
  <si>
    <t>Пружина задней подвески (с заниж. -90) "синии" 2108, 2110 ТЕХНОРЕССОР</t>
  </si>
  <si>
    <t>Пружина задней подвески (стандарт, УСИЛЕННАЯ) VESTA ТЕХНОРЕССОР</t>
  </si>
  <si>
    <t>Пружина задней подвески (стандарт) 2101, 2107 ТЕХНОРЕССОР</t>
  </si>
  <si>
    <t>Пружина задней подвески (стандарт) LARGUS 5-ти-7-ми местный ТЕХНОРЕССОР</t>
  </si>
  <si>
    <t>Пружина задней подвески (стандарт) LARGUS ГРУЗВОЙ ФУРГОН ТЕХНОРЕССОР</t>
  </si>
  <si>
    <t>Пружина задней подвески (стандарт) VESTA ТЕХНОРЕССОР</t>
  </si>
  <si>
    <t>Пружина задней подвески (стандарт) X-RAY ТЕХНОРЕССОР</t>
  </si>
  <si>
    <t>Пружина задней подвески 2108, 2110 ТЕХНОРЕССОР</t>
  </si>
  <si>
    <t>Пружина задней подвески с переменным шагом (УСИЛЕННАЯ) 2108, 2110 ТЕХНОРЕССОР</t>
  </si>
  <si>
    <t>Пружина передней подвески (LIFT +30) 2121 ТЕХНОРЕССОР</t>
  </si>
  <si>
    <t>Пружина передней подвески (LIFT +30) 2123 ТЕХНОРЕССОР</t>
  </si>
  <si>
    <t>Пружина передней подвески (LIFT +50) 2121 ТЕХНОРЕССОР</t>
  </si>
  <si>
    <t>Пружина передней подвески (LIFT +50) 2123 ТЕХНОРЕССОР</t>
  </si>
  <si>
    <t>Пружина передней подвески (с завыш. +20) 1119, 2170 ТЕХНОРЕССОР</t>
  </si>
  <si>
    <t>Пружина передней подвески (с завыш. +20) 2108, 2110 ТЕХНОРЕССОР</t>
  </si>
  <si>
    <t>Пружина передней подвески (с завыш. +20) VESTA ТЕХНОРЕССОР</t>
  </si>
  <si>
    <t>Пружина передней подвески (с завыш. +20) X-RAY ТЕХНОРЕССОР</t>
  </si>
  <si>
    <t>Пружина передней подвески (с заниж. -120) "черные" 1119, 2170 ТЕХНОРЕССОР</t>
  </si>
  <si>
    <t>Пружина передней подвески (с заниж. -120) "черные" 2108, 2110 ТЕХНОРЕССОР</t>
  </si>
  <si>
    <t>Пружина передней подвески (с заниж. -30) "красные" 1119, 2170 ТЕХНОРЕССОР</t>
  </si>
  <si>
    <t>Пружина передней подвески (с заниж. -30) "красные" 2101, 2107 ТЕХНОРЕССОР</t>
  </si>
  <si>
    <t>Пружина передней подвески (с заниж. -30) "красные" 2108, 2110 ТЕХНОРЕССОР</t>
  </si>
  <si>
    <t>Пружина передней подвески (с заниж. -30) "красные" 2190 (после 2018) ТЕХНОРЕССОР</t>
  </si>
  <si>
    <t>Пружина передней подвески (с заниж. -30) "красные" VESTA ТЕХНОРЕССОР</t>
  </si>
  <si>
    <t>Пружина передней подвески (с заниж. -30) "красные" X-RAY ТЕХНОРЕССОР</t>
  </si>
  <si>
    <t>Пружина передней подвески (с заниж. -50) "оранжевые" 1119, 2170 ТЕХНОРЕССОР</t>
  </si>
  <si>
    <t>Пружина передней подвески (с заниж. -50) "оранжевые" 2101, 2107 ТЕХНОРЕССОР</t>
  </si>
  <si>
    <t>Пружина передней подвески (с заниж. -50) "оранжевые" 2108, 2110 ТЕХНОРЕССОР</t>
  </si>
  <si>
    <t>Пружина передней подвески (с заниж. -50) "оранжевые" 2190 (после 2018) ТЕХНОРЕССОР</t>
  </si>
  <si>
    <t>Пружина передней подвески (с заниж. -50) "оранжевые" VESTA ТЕХНОРЕССОР</t>
  </si>
  <si>
    <t>Пружина передней подвески (с заниж. -70) "зеленые" 1119, 2170 ТЕХНОРЕССОР</t>
  </si>
  <si>
    <t>Пружина передней подвески (с заниж. -70) "зеленые" 2101, 2107 ТЕХНОРЕССОР</t>
  </si>
  <si>
    <t>Пружина передней подвески (с заниж. -70) "зеленые" 2108, 2110 ТЕХНОРЕССОР</t>
  </si>
  <si>
    <t>Пружина передней подвески (с заниж. -70) "зеленые" 2190 (после 2018) ТЕХНОРЕССОР</t>
  </si>
  <si>
    <t>Пружина передней подвески (с заниж. -70) "зеленые" VESTA ТЕХНОРЕССОР</t>
  </si>
  <si>
    <t>Пружина передней подвески (с заниж. -90) "синии" 1119, 2170 ТЕХНОРЕССОР</t>
  </si>
  <si>
    <t>Пружина передней подвески (с заниж. -90) "синии" 2101, 2107 ТЕХНОРЕССОР</t>
  </si>
  <si>
    <t>Пружина передней подвески (с заниж. -90) "синии" 2108, 2110 ТЕХНОРЕССОР</t>
  </si>
  <si>
    <t>Пружина передней подвески (стандарт, УСИЛЕННАЯ) 1119, 2170 ТЕХНОРЕССОР</t>
  </si>
  <si>
    <t>Пружина передней подвески (стандарт, УСИЛЕННАЯ) 2108, 2110 ТЕХНОРЕССОР</t>
  </si>
  <si>
    <t>Пружина передней подвески (стандарт) 1119, 2170 ТЕХНОРЕССОР</t>
  </si>
  <si>
    <t>Пружина передней подвески (стандарт) 2101, 2107 ТЕХНОРЕССОР</t>
  </si>
  <si>
    <t>Пружина передней подвески (стандарт) 2108, 2110 ТЕХНОРЕССОР</t>
  </si>
  <si>
    <t>Пружина передней подвески (стандарт) 2190 (после 2018) ТЕХНОРЕССОР</t>
  </si>
  <si>
    <t>Пружина передней подвески (стандарт) LARGUS ТЕХНОРЕССОР</t>
  </si>
  <si>
    <t>Пружина передней подвески (стандарт) VESTA ТЕХНОРЕССОР</t>
  </si>
  <si>
    <t>Пружина передней подвески (стандарт) X-RAY ТЕХНОРЕССОР</t>
  </si>
  <si>
    <t>21070-1307011-75</t>
  </si>
  <si>
    <t>ТЗА</t>
  </si>
  <si>
    <t>21230-1307011-20</t>
  </si>
  <si>
    <t>Насос водяной (без корпуса) 2123 "POWERFULL CLASSIC" ТЗА</t>
  </si>
  <si>
    <t>21230-1307011-75</t>
  </si>
  <si>
    <t>21090-1307010-75</t>
  </si>
  <si>
    <t>21124-1307010-20</t>
  </si>
  <si>
    <t>Насос водяной 2112, 1118 16кл. "POWERFULL" ТЗА</t>
  </si>
  <si>
    <t>21120-1307010-75</t>
  </si>
  <si>
    <t>21129-1307010-20</t>
  </si>
  <si>
    <t>21126-1307010-20</t>
  </si>
  <si>
    <t>Насос водяной 2170, 2190 16кл. "POWERFULL" ТЗА</t>
  </si>
  <si>
    <t>21126-1307010-75</t>
  </si>
  <si>
    <t>Насос водяной 2190 8кл. "POWERFULL LUX" ТЗА</t>
  </si>
  <si>
    <t>21116-1307010-20</t>
  </si>
  <si>
    <t>Насос водяной 2190 8кл. "POWERFULL" ТЗА</t>
  </si>
  <si>
    <t>21116-1307010-75</t>
  </si>
  <si>
    <t>21070-1307010-75</t>
  </si>
  <si>
    <t>21230-1307010-75</t>
  </si>
  <si>
    <t>ТИИР-299</t>
  </si>
  <si>
    <t>Задние тормозные колодки (дисковые тормоза) КАЛИНА СПОРТ, VESTA SW CROSS ТИИР</t>
  </si>
  <si>
    <t>ФС1118</t>
  </si>
  <si>
    <t>Фильтр салонный 1118, 2190, 2123 ТОЛЬЯТТИ</t>
  </si>
  <si>
    <t>ТОЛЬЯТТИ-ФИЛЬТР</t>
  </si>
  <si>
    <t>ФС2111</t>
  </si>
  <si>
    <t>Фильтр салонный 2110, 2170 без конд. ТОЛЬЯТТИ</t>
  </si>
  <si>
    <t>ФС2114</t>
  </si>
  <si>
    <t>Фильтр салонный 2114 ТОЛЬЯТТИ</t>
  </si>
  <si>
    <t>162.1109080-СЗ</t>
  </si>
  <si>
    <t>Фильтр салонный 2170 (с конд. PANASONIC) ТОЛЬЯТТИ</t>
  </si>
  <si>
    <t>ФС2181</t>
  </si>
  <si>
    <t>Фильтр салонный X-RAY, VESTA ТОЛЬЯТТИ</t>
  </si>
  <si>
    <t>21100-3508180-ТА</t>
  </si>
  <si>
    <t>Трос привода ручного тормоза 2110 ТРОСАВТО</t>
  </si>
  <si>
    <t>ТРОСАВТО</t>
  </si>
  <si>
    <t>BJST-108</t>
  </si>
  <si>
    <t>TRST-103</t>
  </si>
  <si>
    <t>SLST-104</t>
  </si>
  <si>
    <t>УПК2114</t>
  </si>
  <si>
    <t>Упор капота (в сборе с кронштейном) 2114</t>
  </si>
  <si>
    <t>УПК2121</t>
  </si>
  <si>
    <t>Упор капота (в сборе с кронштейном) 2121</t>
  </si>
  <si>
    <t>УПКLarg</t>
  </si>
  <si>
    <t>Упор капота (в сборе с кронштейном) LARGUS</t>
  </si>
  <si>
    <t>УПК</t>
  </si>
  <si>
    <t>Упор капота (в сборе с кронштейном) X-RAY</t>
  </si>
  <si>
    <t>УРАЛЬСКИЙ ПРУЖИННЫЙ ЗАВОД</t>
  </si>
  <si>
    <t>6001550902-U</t>
  </si>
  <si>
    <t>Пружина задней подвески LARGUS УПЗ</t>
  </si>
  <si>
    <t>8450006758-U</t>
  </si>
  <si>
    <t>Пружина задней подвески VESTA УПЗ</t>
  </si>
  <si>
    <t>6001854954-U</t>
  </si>
  <si>
    <t>Пружина передней подвески LARGUS УПЗ</t>
  </si>
  <si>
    <t>8450006725-U</t>
  </si>
  <si>
    <t>Пружина передней подвески VESTA УПЗ</t>
  </si>
  <si>
    <t>VF-015n</t>
  </si>
  <si>
    <t>Фильтр салонный 21217 NIVA URBAN ФИЛЬТРСЕРВИС</t>
  </si>
  <si>
    <t>ФИЛЬТР СЕРВИС</t>
  </si>
  <si>
    <t>EM20916</t>
  </si>
  <si>
    <t>Амортизатор задний г./масл. VESTA ЭЛАСТОМАГ</t>
  </si>
  <si>
    <t>ЭЛАСТОМАГ</t>
  </si>
  <si>
    <t>EM20889</t>
  </si>
  <si>
    <t>Амортизатор задний масл. 2101 ЭЛАСТОМАГ</t>
  </si>
  <si>
    <t>EM20897</t>
  </si>
  <si>
    <t>Амортизатор задний масл. 2108 ЭЛАСТОМАГ</t>
  </si>
  <si>
    <t>EM20896</t>
  </si>
  <si>
    <t>Амортизатор задний масл. 2110 ЭЛАСТОМАГ</t>
  </si>
  <si>
    <t>EM20902</t>
  </si>
  <si>
    <t>Амортизатор задний масл. 2123 ЭЛАСТОМАГ</t>
  </si>
  <si>
    <t>EM20910</t>
  </si>
  <si>
    <t>Амортизатор задний масл. 2170 ЭЛАСТОМАГ</t>
  </si>
  <si>
    <t>EM20891</t>
  </si>
  <si>
    <t>Амортизатор задний масл. 2190 ЭЛАСТОМАГ</t>
  </si>
  <si>
    <t>EM20911</t>
  </si>
  <si>
    <t>Амортизатор задний масл. Lada 4x4 Urban ЭЛАСТОМАГ</t>
  </si>
  <si>
    <t>EM20890</t>
  </si>
  <si>
    <t>Амортизатор передний масл. 2101 ЭЛАСТОМАГ</t>
  </si>
  <si>
    <t>EM20901</t>
  </si>
  <si>
    <t>Амортизатор передний масл. 2123 ЭЛАСТОМАГ</t>
  </si>
  <si>
    <t>EM20912</t>
  </si>
  <si>
    <t>Амортизатор передний масл. Lada 4x4 Urban ЭЛАСТОМАГ</t>
  </si>
  <si>
    <t>EM10887</t>
  </si>
  <si>
    <t>EM10898</t>
  </si>
  <si>
    <t>Опора передней стойки 2108 "КОМФОРТ" ЭЛАСТОМАГ</t>
  </si>
  <si>
    <t>EM10899</t>
  </si>
  <si>
    <t>Опора передней стойки 2108 ЭЛАСТОМАГ</t>
  </si>
  <si>
    <t>EM10897</t>
  </si>
  <si>
    <t>Опора передней стойки 2110 ЭЛАСТОМАГ</t>
  </si>
  <si>
    <t>EM10890</t>
  </si>
  <si>
    <t>Опора передней стойки 2170 (без подш.) ЭЛАСТОМАГ</t>
  </si>
  <si>
    <t>EM10888</t>
  </si>
  <si>
    <t>Опора передней стойки 2190 (без подш., с ЭУР) ЭЛАСТОМАГ</t>
  </si>
  <si>
    <t>EM50899</t>
  </si>
  <si>
    <t>Прокладка пружины задней подвески 2121, 2123 (ЛИФТ +50) ЭЛАСТОМАГ</t>
  </si>
  <si>
    <t>EM60899</t>
  </si>
  <si>
    <t>Сайлентблок (ромашки) 2108, 2110 ЭЛАСТОМАГ</t>
  </si>
  <si>
    <t>EM20915</t>
  </si>
  <si>
    <t>Стойка передняя г./масл. VESTA ЭЛАСТОМАГ</t>
  </si>
  <si>
    <t>EM20893</t>
  </si>
  <si>
    <t>Стойка передняя масл. 1118 ЭЛАСТОМАГ</t>
  </si>
  <si>
    <t>EM20894</t>
  </si>
  <si>
    <t>Стойка передняя масл. 1119 ЭЛАСТОМАГ</t>
  </si>
  <si>
    <t>EM20899</t>
  </si>
  <si>
    <t>Стойка передняя масл. 2108 ЭЛАСТОМАГ</t>
  </si>
  <si>
    <t>EM20898</t>
  </si>
  <si>
    <t>Стойка передняя масл. 2110 ЭЛАСТОМАГ</t>
  </si>
  <si>
    <t>EM20895</t>
  </si>
  <si>
    <t>Стойка передняя масл. 2170 ЭЛАСТОМАГ</t>
  </si>
  <si>
    <t>EM20892</t>
  </si>
  <si>
    <t>Стойка передняя масл. 2190 ЭЛАСТОМАГ</t>
  </si>
  <si>
    <t>EM40897</t>
  </si>
  <si>
    <t>Стойка стабилизатора 1118, 2170 (усиленная) ЭЛАСТОМАГ</t>
  </si>
  <si>
    <t>EM40899</t>
  </si>
  <si>
    <t>Стойка стабилизатора 2108 (усиленная) ЭЛАСТОМАГ</t>
  </si>
  <si>
    <t>EM40898</t>
  </si>
  <si>
    <t>Стойка стабилизатора 2110 (усиленная) ЭЛАСТОМАГ</t>
  </si>
  <si>
    <t>EM40889</t>
  </si>
  <si>
    <t>Стойка стабилизатора 2190 (усиленная) ЭЛАСТОМАГ</t>
  </si>
  <si>
    <t>91.3702</t>
  </si>
  <si>
    <t>ЭЛЕКТРОМЕХИЗМЕРЕНИЕ</t>
  </si>
  <si>
    <t>ЭТФ-100</t>
  </si>
  <si>
    <t>Фильтр воздушный 2101, 2108 карб. ЭТАЛОН</t>
  </si>
  <si>
    <t>ЭТАЛОН</t>
  </si>
  <si>
    <t>ЭТФ-200</t>
  </si>
  <si>
    <t>Фильтр воздушный 2112 инж. ЭТАЛОН</t>
  </si>
  <si>
    <t>ЭТФ-2180</t>
  </si>
  <si>
    <t>Фильтр воздушный VESTA, X-RAY (после 2019) ЭТАЛОН</t>
  </si>
  <si>
    <t>2110-1139200</t>
  </si>
  <si>
    <t>ЭТАЛОН-Т.С.</t>
  </si>
  <si>
    <t>2112-1139200</t>
  </si>
  <si>
    <t>21214-1139200</t>
  </si>
  <si>
    <t>ЭТ170</t>
  </si>
  <si>
    <t>Трубка гофрированная мотора электробензонасоса (170мм) ЭТАЛОН</t>
  </si>
  <si>
    <t>ЭТ180</t>
  </si>
  <si>
    <t>Трубка гофрированная мотора электробензонасоса (180мм) ЭТАЛОН</t>
  </si>
  <si>
    <t>ЭТ082</t>
  </si>
  <si>
    <t>Трубка гофрированная мотора электробензонасоса (82мм) ЭТАЛОН</t>
  </si>
  <si>
    <t>B1105007</t>
  </si>
  <si>
    <t>1111-3707060</t>
  </si>
  <si>
    <t>MWB016</t>
  </si>
  <si>
    <t>BPM1318.00</t>
  </si>
  <si>
    <t>09.9078.20</t>
  </si>
  <si>
    <t>09.8903.75</t>
  </si>
  <si>
    <t>ATB2544</t>
  </si>
  <si>
    <t>TH23389G1</t>
  </si>
  <si>
    <t>TH15380</t>
  </si>
  <si>
    <t>TH15685</t>
  </si>
  <si>
    <t>TH14580</t>
  </si>
  <si>
    <t>61-31045-00</t>
  </si>
  <si>
    <t>XLAD-61-RED</t>
  </si>
  <si>
    <t>D2563</t>
  </si>
  <si>
    <t>D7010</t>
  </si>
  <si>
    <t>D8025</t>
  </si>
  <si>
    <t>ADB01026</t>
  </si>
  <si>
    <t>09.8903.14</t>
  </si>
  <si>
    <t>09.9078.21</t>
  </si>
  <si>
    <t>ADB01677</t>
  </si>
  <si>
    <t>24.3220-1103.3</t>
  </si>
  <si>
    <t>XLAD-67-GREEN</t>
  </si>
  <si>
    <t>XLAD-67-RED</t>
  </si>
  <si>
    <t>XLAD-67-BLUE</t>
  </si>
  <si>
    <t>XLAD-61-GREEN</t>
  </si>
  <si>
    <t>D2599</t>
  </si>
  <si>
    <t>T359S</t>
  </si>
  <si>
    <t>ADC1597V</t>
  </si>
  <si>
    <t>P68065</t>
  </si>
  <si>
    <t>09.8903.1X</t>
  </si>
  <si>
    <t>K260102</t>
  </si>
  <si>
    <t>K260101</t>
  </si>
  <si>
    <t>6PK836</t>
  </si>
  <si>
    <t>K260103</t>
  </si>
  <si>
    <t>6PK1570</t>
  </si>
  <si>
    <t>K260207</t>
  </si>
  <si>
    <t>K270207</t>
  </si>
  <si>
    <t>CT1164</t>
  </si>
  <si>
    <t>BC260207</t>
  </si>
  <si>
    <t>BC260202</t>
  </si>
  <si>
    <t>BC260205</t>
  </si>
  <si>
    <t>BC270222</t>
  </si>
  <si>
    <t>BC260205F</t>
  </si>
  <si>
    <t>CC270207</t>
  </si>
  <si>
    <t>KTB731</t>
  </si>
  <si>
    <t>KTB842</t>
  </si>
  <si>
    <t>KTB460</t>
  </si>
  <si>
    <t>DFR-001</t>
  </si>
  <si>
    <t>6PK778</t>
  </si>
  <si>
    <t>DFR-004</t>
  </si>
  <si>
    <t>DFR-007</t>
  </si>
  <si>
    <t>DFR-009</t>
  </si>
  <si>
    <t>DFR-002</t>
  </si>
  <si>
    <t>DFR-010</t>
  </si>
  <si>
    <t>DU-035L</t>
  </si>
  <si>
    <t>DU-040L</t>
  </si>
  <si>
    <t>DUR-045L</t>
  </si>
  <si>
    <t>DUR-048L</t>
  </si>
  <si>
    <t>DUR-050L</t>
  </si>
  <si>
    <t>DUR-053L</t>
  </si>
  <si>
    <t>DUR-055L</t>
  </si>
  <si>
    <t>DUR-060L</t>
  </si>
  <si>
    <t>DUR-065L</t>
  </si>
  <si>
    <t>R-135</t>
  </si>
  <si>
    <t>ATB1010</t>
  </si>
  <si>
    <t>ATB2543</t>
  </si>
  <si>
    <t>ATB1009</t>
  </si>
  <si>
    <t>513.326</t>
  </si>
  <si>
    <t>546.941</t>
  </si>
  <si>
    <t>059.790</t>
  </si>
  <si>
    <t>KP15662XS</t>
  </si>
  <si>
    <t>4PK718</t>
  </si>
  <si>
    <t>5PK1140</t>
  </si>
  <si>
    <t>7PK1055</t>
  </si>
  <si>
    <t>T41101A</t>
  </si>
  <si>
    <t>T42041A</t>
  </si>
  <si>
    <t>T39163</t>
  </si>
  <si>
    <t>FN43551</t>
  </si>
  <si>
    <t>FN0511</t>
  </si>
  <si>
    <t>RN1187</t>
  </si>
  <si>
    <t>BPM0727.00</t>
  </si>
  <si>
    <t>BPM0221.00</t>
  </si>
  <si>
    <t>KT-P006</t>
  </si>
  <si>
    <t>ES120206 / 21703-1601180</t>
  </si>
  <si>
    <t>T910H</t>
  </si>
  <si>
    <t>Задние тормозные колодки 1111 ABS BEST/ADR</t>
  </si>
  <si>
    <t>Задние тормозные колодки VESTA  ADR</t>
  </si>
  <si>
    <t>Передние тормозные колодки 1111 ABS BEST/ADR</t>
  </si>
  <si>
    <t>Передние тормозные колодки 2101 ABS BEST/ADR</t>
  </si>
  <si>
    <t>Передние тормозные колодки 2108 ABS BEST/ADR</t>
  </si>
  <si>
    <t>Передние тормозные колодки 2110 ABS BEST/ADR</t>
  </si>
  <si>
    <t>Передние тормозные колодки 2121, 2123 ABS BEST/ADR</t>
  </si>
  <si>
    <t>Передние тормозные колодки LARGUS 8кл. ABS BEST/ADR</t>
  </si>
  <si>
    <t>Передние тормозные колодки LARGUS, VESTA 16кл. ABS BEST/ADR</t>
  </si>
  <si>
    <t>ADR211111</t>
  </si>
  <si>
    <t>Передние тормозные колодки X-RAY ADR</t>
  </si>
  <si>
    <t>ADR030-3510010</t>
  </si>
  <si>
    <t>Усилитель тормоза вакуумный 2103 ADR</t>
  </si>
  <si>
    <t>ADR080-3510010</t>
  </si>
  <si>
    <t>Усилитель тормоза вакуумный 2108 ADR</t>
  </si>
  <si>
    <t>ADR100-3510010</t>
  </si>
  <si>
    <t>Усилитель тормоза вакуумный 2110 ADR</t>
  </si>
  <si>
    <t>ADPLASTIC</t>
  </si>
  <si>
    <t>KDV2170</t>
  </si>
  <si>
    <t>Комплект уплотнителя стекла двери внешний "бархотка" (компл.: 4шт.) 2170 ADPLASTIK</t>
  </si>
  <si>
    <t>AJUSA</t>
  </si>
  <si>
    <t>Прокладка впускного модуля LARGUS 8кл. AJUCA</t>
  </si>
  <si>
    <t>Передние тормозные колодки LARGUS 8кл. ALLIED NIPPON</t>
  </si>
  <si>
    <t>Передние тормозные колодки LARGUS, VESTA 16кл. ALLIED NIPPON</t>
  </si>
  <si>
    <t>ADB02144</t>
  </si>
  <si>
    <t>Передние тормозные колодки LOGAN II ALLIED NIPPON</t>
  </si>
  <si>
    <t>Передние тормозные колодки VESTA SPORT, DUSTER 4X4 ALLIED NIPPON</t>
  </si>
  <si>
    <t>ADC1710V</t>
  </si>
  <si>
    <t>Тормозные диски 2110 (вент., R13) ALLIED NIPPON</t>
  </si>
  <si>
    <t>Тормозные диски LARGUS, VESTA 16кл. (вент., 259*20.6) ALLIED NIPPON</t>
  </si>
  <si>
    <t>AWC1801</t>
  </si>
  <si>
    <t>Тормозные диски 2112 (насечки, вент., R14) ALNAS</t>
  </si>
  <si>
    <t>AMD</t>
  </si>
  <si>
    <t>AMD.GAS351</t>
  </si>
  <si>
    <t>Прокладка поддона картера LARGUS AMD</t>
  </si>
  <si>
    <t>PLAD025-S-0-N</t>
  </si>
  <si>
    <t>Клапан (компл.: 4шт.) VESTA, X-RAY (двиг.: 21179, 1.8л. 16кл) впускной AMP</t>
  </si>
  <si>
    <t>PLAD026-B-0-N</t>
  </si>
  <si>
    <t>Клапан (компл.: 4шт.) VESTA, X-RAY (двиг.: 21179, 1.8л. 16кл) выпускной AMP</t>
  </si>
  <si>
    <t>PLAD001-S-0-N</t>
  </si>
  <si>
    <t>Клапан 2101 впускной (азот) (компл.: 4шт) AMP</t>
  </si>
  <si>
    <t>PLAD002-A-0-N</t>
  </si>
  <si>
    <t>Клапан 2101 выпускной (азот) (компл.: 4шт) AMP</t>
  </si>
  <si>
    <t>PLAD004-A-0-D</t>
  </si>
  <si>
    <t>Клапан 2108 выпускной (компл.: 4шт) AMP</t>
  </si>
  <si>
    <t>PREN001-S-0-D</t>
  </si>
  <si>
    <t>Клапан LARGUS, LOGAN 8кл впускной (4шт) AMP</t>
  </si>
  <si>
    <t>PREN002-A-0-D</t>
  </si>
  <si>
    <t>Клапан LARGUS, LOGAN 8кл выпускной (4шт) AMP</t>
  </si>
  <si>
    <t>PLAD004-A-0-N</t>
  </si>
  <si>
    <t>Клапан азот 2108 выпускной (4шт) AMP</t>
  </si>
  <si>
    <t>PLAD005-S-0-N</t>
  </si>
  <si>
    <t>Клапан азот 21083 впускной (4шт) AMP</t>
  </si>
  <si>
    <t>PR-LAD-48-2806-000-SET</t>
  </si>
  <si>
    <t>Кольца поршневые 11194 76,5 AMP</t>
  </si>
  <si>
    <t>PR-LAD-48-2806-050-SET</t>
  </si>
  <si>
    <t>Кольца поршневые 11194 77,0 AMP</t>
  </si>
  <si>
    <t>PR-LAD-44-2802-000-SET</t>
  </si>
  <si>
    <t>Кольца поршневые 2101, 2107 76,0 AMP</t>
  </si>
  <si>
    <t>PR-LAD-44-2802-040-SET</t>
  </si>
  <si>
    <t>Кольца поршневые 2101, 2107 76,4 AMP</t>
  </si>
  <si>
    <t>PR-LAD-44-2802-080-SET</t>
  </si>
  <si>
    <t>Кольца поршневые 2101, 2107 76,8 AMP</t>
  </si>
  <si>
    <t>PR-LAD-44-2803-000-SET</t>
  </si>
  <si>
    <t>Кольца поршневые 2101, 2107 79,0 AMP</t>
  </si>
  <si>
    <t>PR-LAD-44-2803-040-SET</t>
  </si>
  <si>
    <t>Кольца поршневые 2101, 2107 79,4 AMP</t>
  </si>
  <si>
    <t>PR-LAD-44-2803-080-SET</t>
  </si>
  <si>
    <t>Кольца поршневые 2101, 2107 79,8 AMP</t>
  </si>
  <si>
    <t>PR-LAD-44-2803-100-SET</t>
  </si>
  <si>
    <t>Кольца поршневые 2101, 2107 80,0 AMP</t>
  </si>
  <si>
    <t>PR-LAD-44-2804-000-SET</t>
  </si>
  <si>
    <t>Кольца поршневые 21083 82,0 AMP</t>
  </si>
  <si>
    <t>PR-LAD-44-2804-040-SET</t>
  </si>
  <si>
    <t>Кольца поршневые 21083 82,4 AMP</t>
  </si>
  <si>
    <t>PR-LAD-44-2804-080-SET</t>
  </si>
  <si>
    <t>Кольца поршневые 21083 82,8 AMP</t>
  </si>
  <si>
    <t>PR-LAD-48-2805-000-SET</t>
  </si>
  <si>
    <t>Кольца поршневые 21126 82,0 AMP</t>
  </si>
  <si>
    <t>PR-LAD-48-2805-050-SET</t>
  </si>
  <si>
    <t>Кольца поршневые 21126 82,5 AMP</t>
  </si>
  <si>
    <t>PR-WOL-44-5650-050-SET</t>
  </si>
  <si>
    <t>Кольца поршневые ГАЗ 92,5 AMP</t>
  </si>
  <si>
    <t>JLAD006-STD</t>
  </si>
  <si>
    <t>Комплект направляющих 2112 впуск.+выпуск. (16шт) (ком-т = 2упак) AMP</t>
  </si>
  <si>
    <t>JLAD001-STD</t>
  </si>
  <si>
    <t>Направляющие 2101 впуск. (4шт) AMP</t>
  </si>
  <si>
    <t>JLAD002-STD</t>
  </si>
  <si>
    <t>Направляющие 2101 выпуск. (4шт) AMP</t>
  </si>
  <si>
    <t>JLAD003-STD-T</t>
  </si>
  <si>
    <t>Направляющие 2108 впуск. (4шт) AMP</t>
  </si>
  <si>
    <t>JLAD004-STD-T</t>
  </si>
  <si>
    <t>Направляющие 2108 выпуск. (4шт) AMP</t>
  </si>
  <si>
    <t>T-02133</t>
  </si>
  <si>
    <t>Ремкомплект подшипников КПП 2108 5-и ступ. (компл.: 4шт) ANDYCAR</t>
  </si>
  <si>
    <t>ANDYCAR</t>
  </si>
  <si>
    <t>T-02173</t>
  </si>
  <si>
    <t>Ремкомплект ремня генератора 2123 (ремень 6PK1885 + 2 ролика) ANDYCAR</t>
  </si>
  <si>
    <t>21700-2902821-05</t>
  </si>
  <si>
    <t>Опора передней стойки 2170 (без подш.) ANVIS</t>
  </si>
  <si>
    <t>ANVIS</t>
  </si>
  <si>
    <t>21900-2902821-10</t>
  </si>
  <si>
    <t>Опора передней стойки 2190 (без подш., со смещ. 12мм., с ЭУР) ANVIS</t>
  </si>
  <si>
    <t>21900-2902821-00</t>
  </si>
  <si>
    <t>Опора передней стойки 2190 (без подш., со смещ. 6мм., с ЭУР) ANVIS</t>
  </si>
  <si>
    <t>A301</t>
  </si>
  <si>
    <t>Щетки стеклоочистителя бескаркасные 330mm. ANVO</t>
  </si>
  <si>
    <t>A302</t>
  </si>
  <si>
    <t>Щетки стеклоочистителя бескаркасные 350mm. ANVO</t>
  </si>
  <si>
    <t>A303</t>
  </si>
  <si>
    <t>Щетки стеклоочистителя бескаркасные 380mm. ANVO</t>
  </si>
  <si>
    <t>A304</t>
  </si>
  <si>
    <t>Щетки стеклоочистителя бескаркасные 410mm. ANVO</t>
  </si>
  <si>
    <t>A305</t>
  </si>
  <si>
    <t>Щетки стеклоочистителя бескаркасные 430mm. ANVO</t>
  </si>
  <si>
    <t>A306</t>
  </si>
  <si>
    <t>Щетки стеклоочистителя бескаркасные 450mm. ANVO</t>
  </si>
  <si>
    <t>A307</t>
  </si>
  <si>
    <t>Щетки стеклоочистителя бескаркасные 480mm. ANVO</t>
  </si>
  <si>
    <t>Щетки стеклоочистителя бескаркасные 510mm. ANVO</t>
  </si>
  <si>
    <t>A309</t>
  </si>
  <si>
    <t>Щетки стеклоочистителя бескаркасные 530mm. ANVO</t>
  </si>
  <si>
    <t>A310</t>
  </si>
  <si>
    <t>Щетки стеклоочистителя бескаркасные 550mm. ANVO</t>
  </si>
  <si>
    <t>A311</t>
  </si>
  <si>
    <t>Щетки стеклоочистителя бескаркасные 610mm. ANVO</t>
  </si>
  <si>
    <t>A312</t>
  </si>
  <si>
    <t>Щетки стеклоочистителя бескаркасные 630mm. ANVO</t>
  </si>
  <si>
    <t>A313</t>
  </si>
  <si>
    <t>Щетки стеклоочистителя бескаркасные 650mm. ANVO</t>
  </si>
  <si>
    <t>A314</t>
  </si>
  <si>
    <t>Щетки стеклоочистителя бескаркасные 700mm. ANVO</t>
  </si>
  <si>
    <t>Бачок масляный гидроусилителя руля LARGUS ASAM-SA</t>
  </si>
  <si>
    <t>Бачок расширительный LARGUS ASAM-SA</t>
  </si>
  <si>
    <t>Корпус термостата LARGUS (метал.) ASAM</t>
  </si>
  <si>
    <t>Корпус термостата LARGUS (пласт.) ASAM</t>
  </si>
  <si>
    <t>Поводок стеклоочистителя переднего правый LARGUS ASAM-SA</t>
  </si>
  <si>
    <t>Подводящий патрубок водяного насоса LARGUS 8кл. ASAM-SA</t>
  </si>
  <si>
    <t>Регулятор тормозных усилий LARGUS ASAM-SA</t>
  </si>
  <si>
    <t>Ручка двери наружняя левая LARGUS ASAM</t>
  </si>
  <si>
    <t>Ручка двери наружняя правая LARGUS ASAM</t>
  </si>
  <si>
    <t>Шкив коленвала LARGUS 16кл. (K4M ) ASAM-SA</t>
  </si>
  <si>
    <t>BCA018</t>
  </si>
  <si>
    <t>Подшипник опоры стоек 1118, 2170 ASP</t>
  </si>
  <si>
    <t>BC744</t>
  </si>
  <si>
    <t>Ролик ГРМ (натяжной) 2112 ASP</t>
  </si>
  <si>
    <t>Тормозные барабаны задние (чугун.) 2108 ASP</t>
  </si>
  <si>
    <t>Тормозные диски 2110 (вент., R13) ASP</t>
  </si>
  <si>
    <t>Тормозные диски LARGUS, VESTA 16кл. (вент., 259*20.6) ASP</t>
  </si>
  <si>
    <t>Задние тормозные колодки (230мм) LARGUS ASP</t>
  </si>
  <si>
    <t>Задние тормозные колодки 2101, 2121 ASP</t>
  </si>
  <si>
    <t>Задние тормозные колодки 2108 ASP</t>
  </si>
  <si>
    <t>Задние тормозные колодки с АБС 1118, 2170 ASP</t>
  </si>
  <si>
    <t>Передние тормозные колодки 2110 ASP</t>
  </si>
  <si>
    <t>Передние тормозные колодки LARGUS 8кл. ASP</t>
  </si>
  <si>
    <t>K550201</t>
  </si>
  <si>
    <t>Передние тормозные колодки VOLGA, GAZEL ASP</t>
  </si>
  <si>
    <t>Трос привода ручного тормоза (компл.: 2шт) 2110 ASP</t>
  </si>
  <si>
    <t>Трос привода ручного тормоза 2101 ASP</t>
  </si>
  <si>
    <t>Трос привода ручного тормоза 2121, 21213 ASP</t>
  </si>
  <si>
    <t>BC260204</t>
  </si>
  <si>
    <t>Трос привода ручного тормоза 2123 ASP</t>
  </si>
  <si>
    <t>BP270228 4x2</t>
  </si>
  <si>
    <t>Трос привода ручного тормоза DUSTER 4x2 ASP</t>
  </si>
  <si>
    <t>BP270207-1993mm</t>
  </si>
  <si>
    <t>Трос привода ручного тормоза LARGUS ASP</t>
  </si>
  <si>
    <t>Трос привода ручного тормоза VESTA, X-RAY ASP</t>
  </si>
  <si>
    <t>Трос привода ручного тормоза передний 2121 ASP</t>
  </si>
  <si>
    <t>Трос привода сцепления LARGUS ASP</t>
  </si>
  <si>
    <t>AS08-2915402</t>
  </si>
  <si>
    <t>Амортизатор задний масл. 2108 ASVIC</t>
  </si>
  <si>
    <t>AS10-2915402</t>
  </si>
  <si>
    <t>Амортизатор задний масл. 2110 ASVIC</t>
  </si>
  <si>
    <t>AS70-2915402</t>
  </si>
  <si>
    <t>Амортизатор задний масл. 2170 ASVIC</t>
  </si>
  <si>
    <t>AS90-2915402</t>
  </si>
  <si>
    <t>AS19-2905403</t>
  </si>
  <si>
    <t>Стойки передняя левая масл. 1119 ASVIC</t>
  </si>
  <si>
    <t>AS08-2905403</t>
  </si>
  <si>
    <t>Стойки передняя левая масл. 2108 ASVIC</t>
  </si>
  <si>
    <t>AS70-2905403</t>
  </si>
  <si>
    <t>Стойки передняя левая масл. 2170 ASVIC</t>
  </si>
  <si>
    <t>AS90-2905403</t>
  </si>
  <si>
    <t>Стойки передняя левая масл. 2190 ASVIC</t>
  </si>
  <si>
    <t>AS19-2905402</t>
  </si>
  <si>
    <t>Стойки передняя правая масл. 1119 ASVIC</t>
  </si>
  <si>
    <t>AS08-2905402</t>
  </si>
  <si>
    <t>Стойки передняя правая масл. 2108 ASVIC</t>
  </si>
  <si>
    <t>AS70-2905402</t>
  </si>
  <si>
    <t>Стойки передняя правая масл. 2170 ASVIC</t>
  </si>
  <si>
    <t>AS90-2905402</t>
  </si>
  <si>
    <t>Стойки передняя правая масл. 2190 ASVIC</t>
  </si>
  <si>
    <t>Главный тормозной цилиндр 2108 ATE</t>
  </si>
  <si>
    <t>ATE</t>
  </si>
  <si>
    <t>13.0460-2949.2</t>
  </si>
  <si>
    <t>Задние тормозные колодки (дисковые тормоза) КАЛИНА СПОРТ, VESTA SW CROSS ATE</t>
  </si>
  <si>
    <t>Передние тормозные колодки 2108 ATE</t>
  </si>
  <si>
    <t>13.0460-8006.2</t>
  </si>
  <si>
    <t>Передние тормозные колодки 2121, 2123 ATE</t>
  </si>
  <si>
    <t>13.0460-2709.2</t>
  </si>
  <si>
    <t>Передние тормозные колодки LARGUS, VESTA 16кл. ATE</t>
  </si>
  <si>
    <t>Тормозные диски 2101 ATE</t>
  </si>
  <si>
    <t>24.0312-0125.1</t>
  </si>
  <si>
    <t>Тормозные диски 2108 (POWER DISC, не вент., R13) ATE</t>
  </si>
  <si>
    <t>AUTO-GUR</t>
  </si>
  <si>
    <t>AG0199</t>
  </si>
  <si>
    <t>Ремкомплект рулевой рейки LARGUS, LOGAN с ГУР AUTO-GUR</t>
  </si>
  <si>
    <t>Термостат 2101 карб. AUTORAM</t>
  </si>
  <si>
    <t>Термостат в сборе с корпусом 2190 (92 градуса) AUTORAM</t>
  </si>
  <si>
    <t>Шрус внутренний в сборе (трипоидный) 2108, 2110 AUTORAM</t>
  </si>
  <si>
    <t>Шрус наружный в сборе 21214, 2123 AUTORAM</t>
  </si>
  <si>
    <t>Резинка щетки стеклоочистителя 530mm. AVS</t>
  </si>
  <si>
    <t>AVS</t>
  </si>
  <si>
    <t>AVS700</t>
  </si>
  <si>
    <t>Резинка щетки стеклоочистителя 700mm. AVS</t>
  </si>
  <si>
    <t>DVS18-90</t>
  </si>
  <si>
    <t>Дифференциал винтовой, самоблокирующийся 2108, 2110, 2170, 2190, 1118 AVTOSPRINTER</t>
  </si>
  <si>
    <t>AVTOSPRINTER</t>
  </si>
  <si>
    <t>AW2130079</t>
  </si>
  <si>
    <t>Ремень генератора 2190 6PK823 AYWI</t>
  </si>
  <si>
    <t>AYWI PARTS</t>
  </si>
  <si>
    <t>Контакт трамблера 2101 BAKONY</t>
  </si>
  <si>
    <t>BAKONY</t>
  </si>
  <si>
    <t>BARNETT</t>
  </si>
  <si>
    <t>LD004</t>
  </si>
  <si>
    <t>Передние тормозные колодки 2108 BARNETT</t>
  </si>
  <si>
    <t>FR1111</t>
  </si>
  <si>
    <t>Задние тормозные колодки 1111 BEST</t>
  </si>
  <si>
    <t>FR3302</t>
  </si>
  <si>
    <t>Задние тормозные колодки ГАЗЕЛЬ BEST</t>
  </si>
  <si>
    <t>BE-224</t>
  </si>
  <si>
    <t>Передние тормозные колодки 1111 BEST</t>
  </si>
  <si>
    <t>BE-421</t>
  </si>
  <si>
    <t>Передние тормозные колодки LARGUS, VESTA 16кл. BEST</t>
  </si>
  <si>
    <t>BE443</t>
  </si>
  <si>
    <t>Передние тормозные колодки VOLGA BEST</t>
  </si>
  <si>
    <t>BK4338</t>
  </si>
  <si>
    <t>Болты ГБЦ (комплект 10шт.) LARGUS 16кл. BGA</t>
  </si>
  <si>
    <t>BGA</t>
  </si>
  <si>
    <t>BK6318</t>
  </si>
  <si>
    <t>Болты ГБЦ (комплект 10шт.) LARGUS 8кл. BGA</t>
  </si>
  <si>
    <t>GB-9597</t>
  </si>
  <si>
    <t>Фильтр воздушный 2112 инж. (без сетки) BIG</t>
  </si>
  <si>
    <t>GB-529</t>
  </si>
  <si>
    <t>Фильтр воздушный GASELLE NEXT (дв. CUMMINS 2.8) BIG</t>
  </si>
  <si>
    <t>GB-95090</t>
  </si>
  <si>
    <t>Фильтр воздушный VESTA, X-RAY (после 2019) BIG</t>
  </si>
  <si>
    <t>GB-962</t>
  </si>
  <si>
    <t>GB-102</t>
  </si>
  <si>
    <t>Фильтр масляный 2101 BIG</t>
  </si>
  <si>
    <t>GB-102M</t>
  </si>
  <si>
    <t>Фильтр масляный 2105, 2108 BIG</t>
  </si>
  <si>
    <t>GB-104</t>
  </si>
  <si>
    <t>Фильтр масляный GASELLE NEXT (дв. CUMMINS 2.8) BIG</t>
  </si>
  <si>
    <t>GB-107</t>
  </si>
  <si>
    <t>Фильтр масляный UAZ BIG</t>
  </si>
  <si>
    <t>GB-9972/C</t>
  </si>
  <si>
    <t>Фильтр салонный (угольный) GASELLE NEXT (дв. CUMMINS 2.8) BIG</t>
  </si>
  <si>
    <t>GB-9906/C</t>
  </si>
  <si>
    <t>Фильтр салонный (угольный) LARGUS BIG</t>
  </si>
  <si>
    <t>GB-9978/C</t>
  </si>
  <si>
    <t>Фильтр салонный (угольный) X-RAY, VESTA BIG</t>
  </si>
  <si>
    <t>GB-9831</t>
  </si>
  <si>
    <t>Фильтр салонный 1118, 2190, 2123 BIG</t>
  </si>
  <si>
    <t>GB-9978</t>
  </si>
  <si>
    <t>Фильтр салонный X-RAY, VESTA BIG</t>
  </si>
  <si>
    <t>GB-320</t>
  </si>
  <si>
    <t>Фильтр топливный 1,6 (металлический) BIG</t>
  </si>
  <si>
    <t>GB-6222</t>
  </si>
  <si>
    <t>Фильтр топливный GASELLE NEXT (дв. CUMMINS 2.8) BIG</t>
  </si>
  <si>
    <t>BLITZ</t>
  </si>
  <si>
    <t>BB0220</t>
  </si>
  <si>
    <t>Задние тормозные колодки (дисковые тормоза) КАЛИНА СПОРТ, VESTA SW CROSS BLITZ</t>
  </si>
  <si>
    <t>DT 1968</t>
  </si>
  <si>
    <t>Датчик температуры охлажд. жидкости LARGUS BM</t>
  </si>
  <si>
    <t>EC 5001</t>
  </si>
  <si>
    <t>Катушка зажигания HYUNDAI SOLARIS (RB) (2010-)/KIA RIO (UB) (2011-) NEW BM</t>
  </si>
  <si>
    <t>FD 8010</t>
  </si>
  <si>
    <t>Передние тормозные колодки LARGUS, VESTA 16кл. BM</t>
  </si>
  <si>
    <t>SR 9099</t>
  </si>
  <si>
    <t>Рулевая рейка LARGUS (гидравлическая) BM</t>
  </si>
  <si>
    <t>BD 5330</t>
  </si>
  <si>
    <t>Тормозной диск задний VESTA, X-RAY BM</t>
  </si>
  <si>
    <t>BD V 741</t>
  </si>
  <si>
    <t>Тормозные диски LARGUS, VESTA 16кл. (вент., 259*20.6) BM</t>
  </si>
  <si>
    <t>FA 2238-NO</t>
  </si>
  <si>
    <t>Фильтр воздушный KIA RIO 4 BM</t>
  </si>
  <si>
    <t>FA 3174</t>
  </si>
  <si>
    <t>Фильтр воздушный LARGUS 16кл. BM</t>
  </si>
  <si>
    <t>FA 2265</t>
  </si>
  <si>
    <t>Фильтр воздушный VESTA, X-RAY (после 2019) BM</t>
  </si>
  <si>
    <t>FA 2180-NO</t>
  </si>
  <si>
    <t>Фильтр воздушный X-RAY, VESTA (полиэфирное волокно) BM</t>
  </si>
  <si>
    <t>FA 2180</t>
  </si>
  <si>
    <t>Фильтр воздушный X-RAY, VESTA BM</t>
  </si>
  <si>
    <t>FA 4007</t>
  </si>
  <si>
    <t>Фильтр салонный LARGUS BM</t>
  </si>
  <si>
    <t>FA 0443</t>
  </si>
  <si>
    <t>Фильтр салонный X-RAY, VESTA BM</t>
  </si>
  <si>
    <t>CV 2029</t>
  </si>
  <si>
    <t>Шрус внутренний в сборе LARGUS 16кл. (с КПП JR5) BM</t>
  </si>
  <si>
    <t>CV 1001</t>
  </si>
  <si>
    <t>Шрус наружный в сборе 2108, 2110 BM</t>
  </si>
  <si>
    <t>CV 2028</t>
  </si>
  <si>
    <t>Шрус наружный в сборе LARGUS 16кл. BM</t>
  </si>
  <si>
    <t>TA 2985 K</t>
  </si>
  <si>
    <t>Элемент термостата (вставка) LARGUS (89"C) BM</t>
  </si>
  <si>
    <t>Датчик детонации ГАЗ 406дв. BOSCH</t>
  </si>
  <si>
    <t>Датчик кислорода (лямбо-зонд, 1 разьем) "247"2110 ЕВРО 3  BOSCH</t>
  </si>
  <si>
    <t>Датчик кислорода (лямбо-зонд, 4-х контактный) "537" BOSCH</t>
  </si>
  <si>
    <t>Датчик кислорода (лямбо-зонд, стар. образец) "133" BOSCH</t>
  </si>
  <si>
    <t>Датчик кислорода (лямбо-зонд) "505" 2108-2115 1,5л, 2123 BOSCH</t>
  </si>
  <si>
    <t>025803000N</t>
  </si>
  <si>
    <t>Датчик кислорода (лямбо-зонд) UAZ Hunter (3151) 2.7 i [ZMZ-409.10; ZMZ-40905] 2004 - 2007 BOSCH</t>
  </si>
  <si>
    <t>Датчик массового расхода воздуха (ДМРВ) 2108, 2110 BOSCH</t>
  </si>
  <si>
    <t>Датчик массового расхода воздуха (ДМРВ) 2110, 2123, 2170 (2005-) BOSCH</t>
  </si>
  <si>
    <t>Датчик положения коленвала GAZ, UAZ (дв. 405-409 ЕВРО 2) BOSCH</t>
  </si>
  <si>
    <t>Датчик положения коленвала GAZ, UAZ (дв. 405-409 ЕВРО 3) BOSCH</t>
  </si>
  <si>
    <t>Датчик скорости заднего колеса 1118, 2170, 2190 BOSCH</t>
  </si>
  <si>
    <t>Датчик скорости переднего колеса 1118, 2170, 2190 BOSCH</t>
  </si>
  <si>
    <t>Датчик температуры охлажд. жидкости УАЗ ЗМЗ 405-409дв. BOSCH</t>
  </si>
  <si>
    <t>Конденсатор распределителя зажигания 2101, 2107 BOSCH</t>
  </si>
  <si>
    <t>Дроссельный патрубок UAZ HUNTER 2.7 2004- BOSCH</t>
  </si>
  <si>
    <t>Дроссельный патрубок в сборе 1118, 2170, 21214 E-gas BOSCH</t>
  </si>
  <si>
    <t>F000ZS0211</t>
  </si>
  <si>
    <t>Катушка зажигания 2111 4-х выводная. (двиг.: 1,6л., 8кл.) BOSCH</t>
  </si>
  <si>
    <t>Катушка зажигания 2112 индивид. 16кл. BOSCH</t>
  </si>
  <si>
    <t>Катушка зажигания индивид. GAZ, UAZ (дв. 405-409 ЕВРО 3) BOSCH</t>
  </si>
  <si>
    <t>Ремень генератора 1118 (без конд.) 6PK884 BOSCH</t>
  </si>
  <si>
    <t>Ремень генератора 1118 (без конд.) 6PK890 BOSCH</t>
  </si>
  <si>
    <t>Ремень генератора 2101 карб. BOSCH</t>
  </si>
  <si>
    <t>Ремень генератора 2108 карб. BOSCH</t>
  </si>
  <si>
    <t>Ремень генератора 2108-2110 8кл. 6PK698 BOSCH</t>
  </si>
  <si>
    <t>Ремень генератора 2110-2112 16кл. 6PK737 BOSCH</t>
  </si>
  <si>
    <t>Ремень генератора 2110-2170 (с ГУРом, с конд.) 6PK1125 BOSCH</t>
  </si>
  <si>
    <t>Ремень генератора 2110-2170 (с ГУРом) 6PK1110 BOSCH</t>
  </si>
  <si>
    <t>Ремень генератора 2190 (с конд.) 6PK995 BOSCH</t>
  </si>
  <si>
    <t>Ремень генератора 4PK1083 BOSCH</t>
  </si>
  <si>
    <t>Ремень генератора 6PK1795 BOSCH</t>
  </si>
  <si>
    <t>Ремень генератора 6PK858 (под кронштейн генератора 1118, 2190, Калина 2 (с рег. нат.)) BOSCH</t>
  </si>
  <si>
    <t>Ремень генератора GAZ дв. CHRYSLER BOSCH</t>
  </si>
  <si>
    <t>Ремень генератора GAZ, UAZ 405 без ГУРа 6PK1230 ЕВРО-2 BOSCH</t>
  </si>
  <si>
    <t>Ремень генератора GAZ, UAZ 405 без ГУРа 6PK1275 ЕВРО-3 BOSCH</t>
  </si>
  <si>
    <t>Ремень генератора GAZ, UAZ 405 с ГУРом 6PK1413 ЕВРО-3 BOSCH</t>
  </si>
  <si>
    <t>Ремень генератора GAZ, UAZ 406-409 с ГУРом 6PK1390 ЕВРО-2 BOSCH</t>
  </si>
  <si>
    <t>Ремень генератора PRIORA (после 2018, с конд.) 6PK1570 BOSCH</t>
  </si>
  <si>
    <t>Ремень генератора VESTA (с конд.) 6PK1038 BOSCH</t>
  </si>
  <si>
    <t>Ремень ГУРа забчатый GAZ 3302 дв.УМЗ 2008-2010 13х750 BOSCH</t>
  </si>
  <si>
    <t>Ремень привода насоса ГУР Газель-Бизнес дв.УМЗ (2008-2010г) зубчатый 750х10 BOSCH</t>
  </si>
  <si>
    <t>Ремень ГРМ 2105 122зуб. BOSCH</t>
  </si>
  <si>
    <t>Ремень ГРМ 2108 111зуб. BOSCH</t>
  </si>
  <si>
    <t>Ремень ГРМ 2112 136зуб. BOSCH</t>
  </si>
  <si>
    <t>Свечи 2108-2110 инж. 8кл. (4-х конт.) "SUPER 4" BOSCH</t>
  </si>
  <si>
    <t>Свечи 2110-2112 инж. 16кл. "PLATINUM" BOSCH</t>
  </si>
  <si>
    <t>Свечи FOCUS II, III BOSCH</t>
  </si>
  <si>
    <t>Свечи ГАЗ 402дв. BOSCH</t>
  </si>
  <si>
    <t>Свечи ГАЗ 402дв. W7AC 0,6 BOSCH</t>
  </si>
  <si>
    <t>Свечи ГАЗ 405-409дв. BOSCH</t>
  </si>
  <si>
    <t>Стартер 1118, 2110, 2170 (1.8кВт, редукторный) BOSCH</t>
  </si>
  <si>
    <t>Электробензонасос (моторчик) 2112 BOSCH</t>
  </si>
  <si>
    <t>Тормозная жидкость DOT4 1л. BOSCH</t>
  </si>
  <si>
    <t>Тормозные диски 2112 (вент., R14) BOSCH</t>
  </si>
  <si>
    <t>Задние тормозные колодки (дисковые тормоза) КАЛИНА СПОРТ, VESTA SW CROSS BOSCH</t>
  </si>
  <si>
    <t>Задние тормозные колодки 2108 BOSCH</t>
  </si>
  <si>
    <t>Передние тормозные колодки 2108 BOSCH</t>
  </si>
  <si>
    <t>F026009744</t>
  </si>
  <si>
    <t>Форсунка топливная (8200227124) LARGUS 8кл. "034" BOSCH</t>
  </si>
  <si>
    <t>Форсунка топливная 1118, 2110, 2123 8кл. ЕВРО-2, 3 "017" BOSCH</t>
  </si>
  <si>
    <t>Форсунка топливная 2108-2110 EV 14CL BOSCH</t>
  </si>
  <si>
    <t>Форсунка топливная UAZ 3163, 315195 409 ЕВРО-3 "237" BOSCH</t>
  </si>
  <si>
    <t>Форсунка топливная ВОЛГА "107" BOSCH</t>
  </si>
  <si>
    <t>Форсунки топливные 2110 двиг.: 1,5л (металлическая рампа) "502" BOSCH</t>
  </si>
  <si>
    <t>Щетки стеклоочистителя бескаркасные (550mm.+ 530mm.) BOSCH</t>
  </si>
  <si>
    <t>Щетки стеклоочистителя бескаркасные (600mm.+ 600mm.) BOSCH</t>
  </si>
  <si>
    <t>Щетки стеклоочистителя бескаркасные (650mm.+ 400mm.) HYINDAI SOLARIS, KIA RIO BOSCH</t>
  </si>
  <si>
    <t>Щетки стеклоочистителя бескаркасные 530mm ATW RETROFIT BOSCH</t>
  </si>
  <si>
    <t>Щетки стеклоочистителя бескаркасные CHEVROLET AVEO T300 (650mm.+ 380mm.) BOSCH</t>
  </si>
  <si>
    <t>Щетки стеклоочистителя каркасные 2108, 2110 (500mm+500mm) ECO BOSCH</t>
  </si>
  <si>
    <t>Щетки стеклоочистителя каркасные 530mm ECO BOSCH</t>
  </si>
  <si>
    <t>Щетки стеклоочистителя каркасные 550mm ECO BOSCH</t>
  </si>
  <si>
    <t>Щетки стеклоочистителя каркасные 650mm ECO BOSCH</t>
  </si>
  <si>
    <t>Щетки стеклоочистителя каркасные 700mm ECO BOSCH</t>
  </si>
  <si>
    <t>Щетки стеклоочистителя каркасные задние X-RAY 300mm (стандарт) REAR BOSCH</t>
  </si>
  <si>
    <t>Щетки стеклоочистителя каркасные задние X-RAY 400mm (увеличенная зона очистки) REAR BOSCH</t>
  </si>
  <si>
    <t>Щетки стеклоочистителя каркасные со спойлером (600mm+450mm) BOSCH</t>
  </si>
  <si>
    <t>BR81R</t>
  </si>
  <si>
    <t>Задние тормозные колодки VESTA BRAKE</t>
  </si>
  <si>
    <t>BRAKE</t>
  </si>
  <si>
    <t>BR81P</t>
  </si>
  <si>
    <t>Передние тормозные колодки LARGUS, VESTA 16кл. BRAKE</t>
  </si>
  <si>
    <t>BR.BS.1.2</t>
  </si>
  <si>
    <t>Задние тормозные колодки DAEWOO NEXIA,ESPERO,NUBIRA (J100,J150)/CHEVROLET LANOS BRAVE</t>
  </si>
  <si>
    <t>BRAVE</t>
  </si>
  <si>
    <t>BR.SA.1.13</t>
  </si>
  <si>
    <t>Стойка передняя левая масл. DAEWOO MATIZ BRAVE</t>
  </si>
  <si>
    <t>BR.SA.1.14</t>
  </si>
  <si>
    <t>Стойка передняя правая масл. DAEWOO MATIZ BRAVE</t>
  </si>
  <si>
    <t>BR.BB.2.8</t>
  </si>
  <si>
    <t>Стойка стабилизатора DUSTER (компл.: 2шт.) BRAVE</t>
  </si>
  <si>
    <t>BR.FP.1.1</t>
  </si>
  <si>
    <t>Электробензонасос (моторчик) NEXIA, MATIZ BRAVE</t>
  </si>
  <si>
    <t>Передние тормозные колодки 2110 BREMBO</t>
  </si>
  <si>
    <t>Передние тормозные колодки X-RAY BREMBO</t>
  </si>
  <si>
    <t>Тормозные диски 2112 (вент., R14) "STANDART" BREMBO</t>
  </si>
  <si>
    <t>Тормозные диски 2112 (окрашенные с канавками, вент., R14) "MAX" BREMBO</t>
  </si>
  <si>
    <t>Тормозные диски 2112 (перфорация, вент., R14) "XTRA" BREMBO</t>
  </si>
  <si>
    <t>Тормозные диски LARGUS, VESTA 16кл. (вент., 259*20.6) "STANDART" BREMBO</t>
  </si>
  <si>
    <t>Тормозные диски LARGUS, VESTA 16кл. (УФ-покрытие, вент., 259*20.6) "UV Coated" BREMBO</t>
  </si>
  <si>
    <t>Свечи 2108-2110 инж. 8кл. № 13 "A-LINE" BRISK</t>
  </si>
  <si>
    <t>Свечи 2110-2112 инж. 16кл. № 11 "A-LINE" BRISK</t>
  </si>
  <si>
    <t>RR15YPY-1</t>
  </si>
  <si>
    <t>Свечи FOCUS II, III № 25 "A-LINE" BRISK</t>
  </si>
  <si>
    <t>Свечи LARGUS 16кл. № 20 "A-LINE" BRISK</t>
  </si>
  <si>
    <t>LR17YCY</t>
  </si>
  <si>
    <t>Свечи ГАЗ 406дв. № 15 "A-LINE" BRISK</t>
  </si>
  <si>
    <t>Свечи ГАЗ 406дв. №6 "A-LINE" BRISK</t>
  </si>
  <si>
    <t>LR15TC</t>
  </si>
  <si>
    <t>Свечи 2108 карб. (3-х конт.) "EXTRA" BRISK</t>
  </si>
  <si>
    <t>Свечи 2110-2112 инж. 16кл. (3-х конт.) "EXTRA" BRISK</t>
  </si>
  <si>
    <t>P17</t>
  </si>
  <si>
    <t>Свечи P17 "GARDEN" BRISK</t>
  </si>
  <si>
    <t>DR15YIR</t>
  </si>
  <si>
    <t>Свечи 2110-2112 инж. 16кл. (иридиевые) P-4 "IRIDIUM PREMIUM +" BRISK</t>
  </si>
  <si>
    <t>MR14YIR-1</t>
  </si>
  <si>
    <t>Свечи COROLLA X (E140, E150) 2006-2013 P11 "IRIDIUM PREMIUM +" BRISK</t>
  </si>
  <si>
    <t>DOR15YIR-1</t>
  </si>
  <si>
    <t>Свечи POLO, RAPID 1.2; 1.4; 1.6; CRUZE 1,6 109л.с. P1 "IRIDIUM PREMIUM +" BRISK</t>
  </si>
  <si>
    <t>NR15S</t>
  </si>
  <si>
    <t>Свечи ГАЗ 402дв. (под газ) "SILVER" BRISK</t>
  </si>
  <si>
    <t>DR17YS</t>
  </si>
  <si>
    <t>Свечи ГАЗ 405-409дв. (под газ) "SILVER" BRISK</t>
  </si>
  <si>
    <t>LOR15YC</t>
  </si>
  <si>
    <t>Свечи 2108 карб. "SUPER FORTE" BRISK</t>
  </si>
  <si>
    <t>QR15LC-1</t>
  </si>
  <si>
    <t>Свечи HYUNDAI SOLARIS, KIA RIO, ГАЗ NEXT "SUPER R" BRISK</t>
  </si>
  <si>
    <t>DR17YC</t>
  </si>
  <si>
    <t>Свечи ГАЗ 405-409дв. "SUPER R" BRISK</t>
  </si>
  <si>
    <t>LR17YC</t>
  </si>
  <si>
    <t>Свечи ГАЗ 406дв. "SUPER R" BRISK</t>
  </si>
  <si>
    <t>Свечи 2108 карб. "SUPER" BRISK</t>
  </si>
  <si>
    <t>L17C</t>
  </si>
  <si>
    <t>Вентилятор отопителя 2108 CARTRONIC</t>
  </si>
  <si>
    <t>CTR0067846</t>
  </si>
  <si>
    <t>Датчик массового расхода воздуха (ДМРВ) 2108, 2110, 2123 (-2004) (аналог 0 280 218 037) CARTRONIC</t>
  </si>
  <si>
    <t>C030/606</t>
  </si>
  <si>
    <t>Фильтр масляный 2105, 2108 CHAMPION</t>
  </si>
  <si>
    <t>E60/B01</t>
  </si>
  <si>
    <t>6PK1054CT</t>
  </si>
  <si>
    <t>Ремень генератора GAZ, UAZ 6PK1054 CONTITECH</t>
  </si>
  <si>
    <t>Ремень генератора LARGUS  8кл. (без ГУР) 6PK836 CONTITECH</t>
  </si>
  <si>
    <t>Ремень генератора PRIORA (после 2018, с конд.) 6PK1570 CONTITECH</t>
  </si>
  <si>
    <t>HT200C</t>
  </si>
  <si>
    <t>Герметик силиконовый однокомпонентный 80ml (белый) CORTECO</t>
  </si>
  <si>
    <t>HT300C</t>
  </si>
  <si>
    <t>Герметик силиконовый однокомпонентный 80ml (черный) CORTECO</t>
  </si>
  <si>
    <t>023718P</t>
  </si>
  <si>
    <t>006339H</t>
  </si>
  <si>
    <t>023603H</t>
  </si>
  <si>
    <t>Прокладка термостата LARGUS CORTECO</t>
  </si>
  <si>
    <t>12011438B</t>
  </si>
  <si>
    <t>Сальник коленвала задний (большой (70*90*10) 2101 CORTECO</t>
  </si>
  <si>
    <t>12015352B</t>
  </si>
  <si>
    <t>Сальник коленвала задний LARGUS CORTECO</t>
  </si>
  <si>
    <t>20019851B</t>
  </si>
  <si>
    <t>Сальник коленвала передний LARGUS CORTECO</t>
  </si>
  <si>
    <t>Сальник первичн. вала КПП 2110 (25*45*9) CORTECO</t>
  </si>
  <si>
    <t>Сальник полуоси 2101-2107 (30*45*8) CORTECO</t>
  </si>
  <si>
    <t>12011839B</t>
  </si>
  <si>
    <t>Сальник распредвала LARGUS 8кл. CORTECO</t>
  </si>
  <si>
    <t>Сальник редуктора заднего моста 2101-2107 (35,8*68*10) CORTECO</t>
  </si>
  <si>
    <t>Сальники клапанов LARGUS 8кл. CORTECO</t>
  </si>
  <si>
    <t>Сальники клапанов ГАЗ 402дв. CORTECO</t>
  </si>
  <si>
    <t>8-303А</t>
  </si>
  <si>
    <t>Подшипник генератора 2110 большой 6303 CRAFT</t>
  </si>
  <si>
    <t>CRAFT</t>
  </si>
  <si>
    <t>CS12369</t>
  </si>
  <si>
    <t>Коврик багажника VESTA CROSS ЛЮКС c 2017г. (материал ПНД) "ORIGINAL+" CS20</t>
  </si>
  <si>
    <t>CS11560</t>
  </si>
  <si>
    <t>Коврик багажника VESTA SW CROSS c 2017г. (материал ПНД) "ORIGINAL+" CS20</t>
  </si>
  <si>
    <t>CS09619</t>
  </si>
  <si>
    <t>Коврик багажника VESTA СЕДАН CROSS c 2015г. (материал ПНД) "ORIGINAL+" CS20</t>
  </si>
  <si>
    <t>CS11562</t>
  </si>
  <si>
    <t>Коврик багажника X-RAY c 2015г. (материал ПНД) "ORIGINAL+" CS20</t>
  </si>
  <si>
    <t>CS17446</t>
  </si>
  <si>
    <t>Коврик салона (компл.: 4шт.) 2190 "EVACELL" CS20 (1)</t>
  </si>
  <si>
    <t>CS10815</t>
  </si>
  <si>
    <t>Коврик салона (компл.: 4шт.) VESTA "ORGINAL+" CS20</t>
  </si>
  <si>
    <t>CS13157</t>
  </si>
  <si>
    <t>Коврик салона (компл.: 4шт.) X-RAY "ORGINAL+" CS20</t>
  </si>
  <si>
    <t>CS17206</t>
  </si>
  <si>
    <t>CS15683</t>
  </si>
  <si>
    <t>CS11795</t>
  </si>
  <si>
    <t>CS11515</t>
  </si>
  <si>
    <t>Крепления плиты защитного кожуха двигателя (компл.: 4шт.) 2123 (синий силикон) "PROFI" CS20</t>
  </si>
  <si>
    <t>CS10447</t>
  </si>
  <si>
    <t>Опора двигателя левая 2110, 2170 нов. обр. "DRIVE" CS20</t>
  </si>
  <si>
    <t>CS11330</t>
  </si>
  <si>
    <t>Опора двигателя левая VESTA "ORIGINAL" CS20</t>
  </si>
  <si>
    <t>CS10446</t>
  </si>
  <si>
    <t>CS15748</t>
  </si>
  <si>
    <t>Опора экрана двигателя VESTA (красный силикон) "DRIVE" CS20</t>
  </si>
  <si>
    <t>CS09247</t>
  </si>
  <si>
    <t>CS09248</t>
  </si>
  <si>
    <t>CS12757</t>
  </si>
  <si>
    <t>CS11984</t>
  </si>
  <si>
    <t>CS10096</t>
  </si>
  <si>
    <t>CS10102</t>
  </si>
  <si>
    <t>CS10091</t>
  </si>
  <si>
    <t>CS11442</t>
  </si>
  <si>
    <t>CS15040</t>
  </si>
  <si>
    <t>CS15946</t>
  </si>
  <si>
    <t>Прокладка дроссельной заслонки LARGUS 8кл. CS20</t>
  </si>
  <si>
    <t>CS11845</t>
  </si>
  <si>
    <t>Пыльник пальца суппорта (компл.: 4шт.) 2108 (красный полиуретан) "DRIVE" CS20</t>
  </si>
  <si>
    <t>CS13589</t>
  </si>
  <si>
    <t>Пыльник шруса внутреннего 1118 (синий полиуретан) CS20</t>
  </si>
  <si>
    <t>CS13588</t>
  </si>
  <si>
    <t>Пыльник шруса наружного 1118 (синий полиуретан) CS20</t>
  </si>
  <si>
    <t>CS09705</t>
  </si>
  <si>
    <t>Подушка поперечного стабилизатора (компл.: 2шт.) VESTA (прозрачный полиуретан) "PROFI" CS20</t>
  </si>
  <si>
    <t>CS09421</t>
  </si>
  <si>
    <t>Стойки стабилизатора LARGUS, X-RAY (красный полиуретан) "DRIVE" CS20</t>
  </si>
  <si>
    <t>CS11717</t>
  </si>
  <si>
    <t>Штанги реактивные 21217 NIVA URBAN (нов. обр., после 2016) "ORIGINAL+" CS20</t>
  </si>
  <si>
    <t>CZ116</t>
  </si>
  <si>
    <t>Цепь привода ГРМ 116зв. 2103 CZ</t>
  </si>
  <si>
    <t>CZ</t>
  </si>
  <si>
    <t>CZ116/214</t>
  </si>
  <si>
    <t>Цепь привода ГРМ 116зв. 21214, 2123 CZ</t>
  </si>
  <si>
    <t>7701473354/7701471378</t>
  </si>
  <si>
    <t>DA995</t>
  </si>
  <si>
    <t>Задние тормозные колодки (230мм) LARGUS DAFMI</t>
  </si>
  <si>
    <t>Задние тормозные колодки (дисковые тормоза) КАЛИНА СПОРТ, VESTA SW CROSS DAFMI</t>
  </si>
  <si>
    <t>DA838</t>
  </si>
  <si>
    <t>Задние тормозные колодки VESTA DAFMI</t>
  </si>
  <si>
    <t>Передние тормозные колодки LARGUS 8кл. DAFMI</t>
  </si>
  <si>
    <t>Передние тормозные колодки LARGUS, VESTA 16кл. DAFMI INTELLI</t>
  </si>
  <si>
    <t>Ремкомплект ГРМ 2108, 2110 8кл. DAYCO</t>
  </si>
  <si>
    <t>Ремкомплект ГРМ LARGUS 16кл. DAYCO</t>
  </si>
  <si>
    <t>7PK1790</t>
  </si>
  <si>
    <t>Ремень генератора DUSTER 2.0 7PK1790 DAYCO</t>
  </si>
  <si>
    <t>Ремень генератора LARGUS (двиг.: 11189, 1,6л., 8кл.) 6PK1775 DAYCO</t>
  </si>
  <si>
    <t>Ремень генератора LARGUS 1.6 16кл. (без ГУРа, без конд.) 6PK1130 DAYCO</t>
  </si>
  <si>
    <t>Ремень генератора LOGAN двиг.: 1.4 5PK1750 DAYCO</t>
  </si>
  <si>
    <t>Ремень генератора NIVA URBAN 5PK1125 DAYCO</t>
  </si>
  <si>
    <t>Ремень генератора VESTA, XRAY, PRIORA (после 2018, без конд.) 6PK778 DAYCO</t>
  </si>
  <si>
    <t>4PK916E</t>
  </si>
  <si>
    <t>Ремень компрессора кондиц. LOGAN 4PK916E DAYCO</t>
  </si>
  <si>
    <t>Ремень ГРМ 2112 136зуб. DAYCO</t>
  </si>
  <si>
    <t>Ремень ГРМ 2170 137зуб. (тефлон) DAYCO</t>
  </si>
  <si>
    <t>Ремень ГРМ DUSTER 2.0 DAYCO</t>
  </si>
  <si>
    <t>Ремень ГРМ LARGUS 16кл. DAYCO</t>
  </si>
  <si>
    <t>Ремень ГРМ LARGUS 8кл. DAYCO</t>
  </si>
  <si>
    <t>Ролик ГРМ (натяжной) 2112 DAYCO</t>
  </si>
  <si>
    <t>Ролик ГРМ (натяжной) 2170 DAYCO</t>
  </si>
  <si>
    <t>Ролик ГРМ (опорный) 2112 DAYCO</t>
  </si>
  <si>
    <t>Ролик ГРМ (опорный) 2170 DAYCO</t>
  </si>
  <si>
    <t>Корпус передней стойки 1118 DEMFI</t>
  </si>
  <si>
    <t>Корпус передней стойки 2108 DEMFI</t>
  </si>
  <si>
    <t>PFALL00</t>
  </si>
  <si>
    <t>Опора передней стойки с подшипником LARGUS, X-RAY, DUSTER DEMFI</t>
  </si>
  <si>
    <t>1118-2902840-04</t>
  </si>
  <si>
    <t>Подшипник опоры стоек 1118, 2170 РМП</t>
  </si>
  <si>
    <t>РМП-Саратов</t>
  </si>
  <si>
    <t>BFC1800</t>
  </si>
  <si>
    <t>Отбойник + пыльник передней стойки (компл: 2шт.) 1118 DEMFI</t>
  </si>
  <si>
    <t>BFC1900</t>
  </si>
  <si>
    <t>Отбойник + пыльник передней стойки (компл: 2шт.) 1119 DEMFI</t>
  </si>
  <si>
    <t>BFC7000</t>
  </si>
  <si>
    <t>Отбойник + пыльник передней стойки (компл: 2шт.) 2170 DEMFI</t>
  </si>
  <si>
    <t>BFC8000</t>
  </si>
  <si>
    <t>Отбойник + пыльник передней стойки (компл: 2шт.) VESTA DEMFI</t>
  </si>
  <si>
    <t>BRC1802</t>
  </si>
  <si>
    <t>Отбойник заднего амортизатора (компл.: 2шт.) 1118 DEMFI</t>
  </si>
  <si>
    <t>SRAXC13</t>
  </si>
  <si>
    <t>Амортизатор задний г./масл. "ОРИГИНАЛ" X-RAY CROSS DEMFI</t>
  </si>
  <si>
    <t>SRA1003</t>
  </si>
  <si>
    <t>Амортизатор задний масл. "ОРИГИНАЛ" 2110 DEMFI</t>
  </si>
  <si>
    <t>SRA9003</t>
  </si>
  <si>
    <t>Амортизатор задний масл. "ОРИГИНАЛ" 2190 DEMFI</t>
  </si>
  <si>
    <t>Амортизатор задний г./масл. "ПРЕМИУМ" LOGAN DEMFI</t>
  </si>
  <si>
    <t>SRC8087</t>
  </si>
  <si>
    <t>Амортизатор задний г./масл. "ПРЕМИУМ" VESTA SPORT DEMFI</t>
  </si>
  <si>
    <t>SFCRL12</t>
  </si>
  <si>
    <t>Стойка передняя г./масл. "ПРЕМИУМ" LOGAN I DEMFI</t>
  </si>
  <si>
    <t>SFC8087</t>
  </si>
  <si>
    <t>Стойка передняя г./масл. "ПРЕМИУМ" VESTA SPORT DEMFI</t>
  </si>
  <si>
    <t>Свечи 2110-2112 инж. 16кл. (иридиевые) IK20TT#4 DENSO</t>
  </si>
  <si>
    <t>Свечи LARGUS 8кл. K20PRU#4 DENSO</t>
  </si>
  <si>
    <t>Свечи SPECTRA, NEXIA, LANOS (серия: TWIN TIP) TT01 W16TT#4 DENSO</t>
  </si>
  <si>
    <t>Свечи ГАЗ 402дв. D18 W20FPU#4 DENSO</t>
  </si>
  <si>
    <t>Свечи ГАЗ 406дв. D6 W16EPRU#4 DENSO</t>
  </si>
  <si>
    <t>Щетки стеклоочистителя бескаркасные 400mm. DENSO</t>
  </si>
  <si>
    <t>Щетки стеклоочистителя бескаркасные 450mm. DENSO</t>
  </si>
  <si>
    <t>Щетки стеклоочистителя бескаркасные 500mm. DENSO</t>
  </si>
  <si>
    <t>Щетки стеклоочистителя бескаркасные 550mm. DENSO</t>
  </si>
  <si>
    <t>Щетки стеклоочистителя бескаркасные 600mm. DENSO</t>
  </si>
  <si>
    <t>Щетки стеклоочистителя бескаркасные 650mm. DENSO</t>
  </si>
  <si>
    <t>Щетки стеклоочистителя гибридные 350mm DENSO</t>
  </si>
  <si>
    <t>Щетки стеклоочистителя гибридные 400mm DENSO</t>
  </si>
  <si>
    <t>DUR-043L</t>
  </si>
  <si>
    <t>Щетки стеклоочистителя гибридные 430mm DENSO</t>
  </si>
  <si>
    <t>Щетки стеклоочистителя гибридные 450mm DENSO</t>
  </si>
  <si>
    <t>Щетки стеклоочистителя гибридные 480mm DENSO</t>
  </si>
  <si>
    <t>Щетки стеклоочистителя гибридные 500mm DENSO</t>
  </si>
  <si>
    <t>Щетки стеклоочистителя гибридные 530mm DENSO</t>
  </si>
  <si>
    <t>Щетки стеклоочистителя гибридные 550mm DENSO</t>
  </si>
  <si>
    <t>Щетки стеклоочистителя гибридные 600mm DENSO</t>
  </si>
  <si>
    <t>Щетки стеклоочистителя гибридные 650mm DENSO</t>
  </si>
  <si>
    <t>DU-070L</t>
  </si>
  <si>
    <t>Щетки стеклоочистителя гибридные 700mm DENSO</t>
  </si>
  <si>
    <t>DITTON</t>
  </si>
  <si>
    <t>DA0023</t>
  </si>
  <si>
    <t>Цепь привода ГРМ 116зв. 2103 DITTON</t>
  </si>
  <si>
    <t>DA0028</t>
  </si>
  <si>
    <t>Цепь привода ГРМ 116зв. 21214, 2123 DITTON</t>
  </si>
  <si>
    <t>D-210</t>
  </si>
  <si>
    <t>Насос водяной Daewoo Nexia (дв.:1,5л, 8кл.) (A14, A15) DOLZ</t>
  </si>
  <si>
    <t>Насос водяной DUSTER 16кл. 2.0 DOLZ</t>
  </si>
  <si>
    <t>Насос водяной LOGAN 8кл. 1,4:1,6 (K7J, K7M) DOLZ</t>
  </si>
  <si>
    <t>Сальник коленвала задний (большой (70*90*10) 2101 ELRING</t>
  </si>
  <si>
    <t>Сальник коленвала задний (большой (80*100*10)) 2108 ELRING</t>
  </si>
  <si>
    <t>Сальник коленвала передний (маленький (40*56*7) 2101 ELRING</t>
  </si>
  <si>
    <t>EMMETEC</t>
  </si>
  <si>
    <t>DC9001KIT</t>
  </si>
  <si>
    <t>Ремкомплект рулевой рейки LARGUS, LOGAN с ГУР EMMETEC</t>
  </si>
  <si>
    <t>2110-1004047-00</t>
  </si>
  <si>
    <t>21126-1000100-10</t>
  </si>
  <si>
    <t>21126-1000100</t>
  </si>
  <si>
    <t>21127.100401557.00</t>
  </si>
  <si>
    <t>21127100401567WPRA</t>
  </si>
  <si>
    <t>21127100401577WPRA</t>
  </si>
  <si>
    <t>21127100401587WPRA</t>
  </si>
  <si>
    <t>21127100401597WPRA</t>
  </si>
  <si>
    <t>21127100401557WPRA</t>
  </si>
  <si>
    <t>21127100401567WPRP1B</t>
  </si>
  <si>
    <t>21127100401577WPRP1C</t>
  </si>
  <si>
    <t>21127100401587WPRP1D</t>
  </si>
  <si>
    <t>21127100401587WPRP1E</t>
  </si>
  <si>
    <t>21177100401567WPR</t>
  </si>
  <si>
    <t>21177100401577WPR</t>
  </si>
  <si>
    <t>21126-1003020-00</t>
  </si>
  <si>
    <t>21177-1004045-00</t>
  </si>
  <si>
    <t>SP31099</t>
  </si>
  <si>
    <t>Наконечник рулевой тяги левый VESTA FENOX</t>
  </si>
  <si>
    <t>FENOX</t>
  </si>
  <si>
    <t>SP32099</t>
  </si>
  <si>
    <t>Наконечник рулевой тяги правый VESTA FENOX</t>
  </si>
  <si>
    <t>HB1002C3</t>
  </si>
  <si>
    <t>Насос водяной 2101, 2107 (чугунная крыльчатка, керамический сальник, прокладка) FENOX</t>
  </si>
  <si>
    <t>HB1001C3</t>
  </si>
  <si>
    <t>Насос водяной 2108, 2110 8кл. (чугунная крыльчатка, керамический сальник, прокладка) FENOX</t>
  </si>
  <si>
    <t>HB1003L1</t>
  </si>
  <si>
    <t>Насос водяной 2112 16кл. (пластм. крыльчатка, керамический сальник, прокладка) FENOX</t>
  </si>
  <si>
    <t>HB2163</t>
  </si>
  <si>
    <t>Насос водяной LOGAN, LARGUS 8/16кл. (K7M, K4M) FENOX</t>
  </si>
  <si>
    <t>BP53019</t>
  </si>
  <si>
    <t>Задние тормозные колодки (180мм) LOGAN FENOX</t>
  </si>
  <si>
    <t>BP53009</t>
  </si>
  <si>
    <t>Задние тормозные колодки (230мм) LARGUS FENOX</t>
  </si>
  <si>
    <t>Задние тормозные колодки VESTA FENOX</t>
  </si>
  <si>
    <t>T22161C3</t>
  </si>
  <si>
    <t>Главный тормозной цилиндр 1118 FENOX</t>
  </si>
  <si>
    <t>Т1963C3</t>
  </si>
  <si>
    <t>Главный тормозной цилиндр 2101 FENOX</t>
  </si>
  <si>
    <t>T2043C3</t>
  </si>
  <si>
    <t>Главный тормозной цилиндр 2108, 2121 FENOX</t>
  </si>
  <si>
    <t>Т1939СЗ</t>
  </si>
  <si>
    <t>Главный цилиндр сцепления 2101 FENOX</t>
  </si>
  <si>
    <t>K1797C3</t>
  </si>
  <si>
    <t>K2055C3</t>
  </si>
  <si>
    <t>K2056C3</t>
  </si>
  <si>
    <t>K19023</t>
  </si>
  <si>
    <t>P1944C3</t>
  </si>
  <si>
    <t>PK1001L1</t>
  </si>
  <si>
    <t>Регулятор давления тормозов "колдун" (алюминиевый корпус) 1118, 2108, 2110, 2170, 2190 FENOX</t>
  </si>
  <si>
    <t>PK1001C3</t>
  </si>
  <si>
    <t>Регулятор давления тормозов "колдун" (чугунный корпус) 1118, 2108, 2110, 2170, 2190 FENOX</t>
  </si>
  <si>
    <t>CV16008E7</t>
  </si>
  <si>
    <t>Шрус наружный в сборе 2108, 2110 FENOX</t>
  </si>
  <si>
    <t>CV16018E7</t>
  </si>
  <si>
    <t>Шрус наружный в сборе с АБС 1118, 2170 FENOX</t>
  </si>
  <si>
    <t>FDB1324</t>
  </si>
  <si>
    <t>Задние тормозные колодки (дисковые тормоза) КАЛИНА СПОРТ, VESTA SW CROSS FERODO PREMIER</t>
  </si>
  <si>
    <t>Задние тормозные колодки 2108 (красные) (оригинал) FERODO</t>
  </si>
  <si>
    <t>Передние тормозные колодки 2101 (красные) (оригинал) FERODO</t>
  </si>
  <si>
    <t>Передние тормозные колодки 2121, 2123 (красные) (оригинал) FERODO</t>
  </si>
  <si>
    <t>Передние тормозные колодки LARGUS, VESTA 16кл. FERODO PREMIER</t>
  </si>
  <si>
    <t>DDF1147</t>
  </si>
  <si>
    <t>Тормозные диски 2112 (вент., R14) FERODO</t>
  </si>
  <si>
    <t>DDF1201</t>
  </si>
  <si>
    <t>2108-1012005-СЗ</t>
  </si>
  <si>
    <t>Фильтр масляный 2105, 2108 F-GROUP</t>
  </si>
  <si>
    <t>FILTERS GROUP</t>
  </si>
  <si>
    <t>FILTRON</t>
  </si>
  <si>
    <t>AP082/4</t>
  </si>
  <si>
    <t>Фильтр воздушный DAEWOO MATIZ (M100, M150) FILTRON</t>
  </si>
  <si>
    <t>AP139/1</t>
  </si>
  <si>
    <t>Фильтр воздушный VESTA SPORT FILTRON</t>
  </si>
  <si>
    <t>OP550</t>
  </si>
  <si>
    <t>Фильтр масляный UAZ FILTRON</t>
  </si>
  <si>
    <t>V218</t>
  </si>
  <si>
    <t>Передние тормозные колодки 2108 FINWALE</t>
  </si>
  <si>
    <t>FINWALE</t>
  </si>
  <si>
    <t>V221</t>
  </si>
  <si>
    <t>Передние тормозные колодки 2121, 2123 FINWALE</t>
  </si>
  <si>
    <t>F501</t>
  </si>
  <si>
    <t>Свечи 2101 карб. FINWALE</t>
  </si>
  <si>
    <t>F508</t>
  </si>
  <si>
    <t>Свечи 2108 карб. FINWALE</t>
  </si>
  <si>
    <t>F510</t>
  </si>
  <si>
    <t>Свечи 2108-2110 инж. 8кл. FINWALE</t>
  </si>
  <si>
    <t>F516</t>
  </si>
  <si>
    <t>Свечи 2110-2112 инж. 16кл. FINWALE</t>
  </si>
  <si>
    <t>F702</t>
  </si>
  <si>
    <t>Свечи ГАЗ 402дв. FINWALE</t>
  </si>
  <si>
    <t>F706</t>
  </si>
  <si>
    <t>Свечи ГАЗ 406дв. FINWALE</t>
  </si>
  <si>
    <t>LF101M</t>
  </si>
  <si>
    <t>Фильтр масляный 2101 FINWALE</t>
  </si>
  <si>
    <t>LF105M</t>
  </si>
  <si>
    <t>Фильтр масляный 2105, 2108 FINWALE</t>
  </si>
  <si>
    <t>Пружина задней подвески (с заниж. -25) 2101, 2107 FOBOS</t>
  </si>
  <si>
    <t>FOBOS</t>
  </si>
  <si>
    <t>Пружина задней подвески (с заниж. -25) 2108, 2110 FOBOS</t>
  </si>
  <si>
    <t>Пружина задней подвески (с заниж. -40) 2108, 2110 FOBOS</t>
  </si>
  <si>
    <t>Пружина задней подвески (с заниж. -50) 2101, 2107 FOBOS</t>
  </si>
  <si>
    <t>Пружина задней подвески (с заниж. -50) 2110 FOBOS</t>
  </si>
  <si>
    <t>Пружина задней подвески (с заниж. -70) 2101, 2107 FOBOS</t>
  </si>
  <si>
    <t>Пружина задней подвески (с заниж. -70) 2110 FOBOS</t>
  </si>
  <si>
    <t>Пружина задней подвески (с заниж. -90) 2110 FOBOS</t>
  </si>
  <si>
    <t>Пружина задней подвески (усиленная) LARGUS FOBOS</t>
  </si>
  <si>
    <t>Пружина задней подвески с переменным шагом 2101 FOBOS</t>
  </si>
  <si>
    <t>Пружина задней подвески с переменным шагом 2108 FOBOS</t>
  </si>
  <si>
    <t>Пружина задней подвески с переменным шагом 2110 FOBOS</t>
  </si>
  <si>
    <t>Пружина передней подвески (с заниж. -25) 1119, 2170 FOBOS</t>
  </si>
  <si>
    <t>Пружина передней подвески (с заниж. -25) 2101, 2107 FOBOS</t>
  </si>
  <si>
    <t>Пружина передней подвески (с заниж. -40) 1119, 2170 FOBOS</t>
  </si>
  <si>
    <t>Пружина передней подвески (с заниж. -40) 2108, 2110 FOBOS</t>
  </si>
  <si>
    <t>Пружина передней подвески (с заниж. -50) 1119, 2170 FOBOS</t>
  </si>
  <si>
    <t>Пружина передней подвески (с заниж. -50) 2101, 2107 FOBOS</t>
  </si>
  <si>
    <t>Пружина передней подвески (с заниж. -50) 2110 FOBOS</t>
  </si>
  <si>
    <t>Пружина передней подвески (с заниж. -70) 1119, 2170 FOBOS</t>
  </si>
  <si>
    <t>Пружина передней подвески (с заниж. -70) 2101, 2107 FOBOS</t>
  </si>
  <si>
    <t>Пружина передней подвески (с заниж. -70) 2108, 2110 FOBOS</t>
  </si>
  <si>
    <t>Пружина передней подвески (с заниж. -90) 2110 FOBOS</t>
  </si>
  <si>
    <t>Пружина передней подвески (усиленная) LARGUS FOBOS</t>
  </si>
  <si>
    <t>Пружина передней подвески с переменным шагом 2108 FOBOS</t>
  </si>
  <si>
    <t>Пружина передней подвески с переменным шагом 2110 FOBOS</t>
  </si>
  <si>
    <t>Пружина передней подвески с переменным шагом 2123 FOBOS</t>
  </si>
  <si>
    <t>FO-008</t>
  </si>
  <si>
    <t>Фильтр масляный  X-RAY, VESTA (двиг. RENAULT:1,6, 16кл.), KIA SPECTRA (ИЖ) FORTECH</t>
  </si>
  <si>
    <t>FORTLUFT</t>
  </si>
  <si>
    <t>CAT478</t>
  </si>
  <si>
    <t>Катализатор VETSA (двиг.: 1,6л.) FORTLUFT</t>
  </si>
  <si>
    <t>FW23-3103014</t>
  </si>
  <si>
    <t>Ступица переднего колеса 2123 FORWARD</t>
  </si>
  <si>
    <t>BJ01-2202025</t>
  </si>
  <si>
    <t>Крестовина карданного вала 2101 FORWARD</t>
  </si>
  <si>
    <t>RL3414057</t>
  </si>
  <si>
    <t>Наконечник рулевой тяги левый LARGUS, X-RAY FORWARD</t>
  </si>
  <si>
    <t>AFLV8450039697</t>
  </si>
  <si>
    <t>Наконечник рулевой тяги левый VESTA FORWARD</t>
  </si>
  <si>
    <t>AFLV8450039696</t>
  </si>
  <si>
    <t>Наконечник рулевой тяги правый VESTA FORWARD</t>
  </si>
  <si>
    <t>RE1118-3414056/057</t>
  </si>
  <si>
    <t>Наконечники рулевых тяг 1118 FORWARD</t>
  </si>
  <si>
    <t>RE2108-3414056/057-01</t>
  </si>
  <si>
    <t>Наконечники рулевых тяг 2108 FORWARD</t>
  </si>
  <si>
    <t>RE2110-3414056/057-01</t>
  </si>
  <si>
    <t>Наконечники рулевых тяг 2110 FORWARD</t>
  </si>
  <si>
    <t>REN10-3414056/057-01</t>
  </si>
  <si>
    <t>Наконечники рулевых тяг 2110 FORWARD SPORT</t>
  </si>
  <si>
    <t>RE2123-3414058/059</t>
  </si>
  <si>
    <t>Наконечники рулевых тяг внутр. 2123 FORWARD</t>
  </si>
  <si>
    <t>01-3003010/56/58/60</t>
  </si>
  <si>
    <t>Трапеция рулевая в сборе 2101 FORWARD</t>
  </si>
  <si>
    <t>REN01-3003010/57/50/64/54-01</t>
  </si>
  <si>
    <t>Трапеция рулевая в сборе 2101 FORWARD SPORT</t>
  </si>
  <si>
    <t>BJ3414020RL</t>
  </si>
  <si>
    <t>Тяга рулевая в сборе LARGUS, LOGAN FORWARD</t>
  </si>
  <si>
    <t>BJ01-1307010</t>
  </si>
  <si>
    <t>Насос водяной 2101, 2107 FORWARD</t>
  </si>
  <si>
    <t>BJ08-1307010</t>
  </si>
  <si>
    <t>Насос водяной 2108, 2110 8кл. FORWARD</t>
  </si>
  <si>
    <t>BJ12-1307010</t>
  </si>
  <si>
    <t>Насос водяной 2112 16кл. FORWARD</t>
  </si>
  <si>
    <t>BJ70-1307010</t>
  </si>
  <si>
    <t>Насос водяной 2170, 2190 16кл. FORWARD</t>
  </si>
  <si>
    <t>BJ90-1307010</t>
  </si>
  <si>
    <t>Насос водяной 2190 8кл. FORWARD</t>
  </si>
  <si>
    <t>BJ01-3501090</t>
  </si>
  <si>
    <t>Передние тормозные колодки 2101 FORWARD</t>
  </si>
  <si>
    <t>BJ08-3501090</t>
  </si>
  <si>
    <t>Передние тормозные колодки 2108 FORWARD</t>
  </si>
  <si>
    <t>BJ10-3501090</t>
  </si>
  <si>
    <t>Передние тормозные колодки 2110 FORWARD</t>
  </si>
  <si>
    <t>BJ21-3501090</t>
  </si>
  <si>
    <t>Передние тормозные колодки 2121, 2123 FORWARD</t>
  </si>
  <si>
    <t>BJ21-2915402</t>
  </si>
  <si>
    <t>Амортизатор задний масл. 2121 FORWARD</t>
  </si>
  <si>
    <t>BJ21-2905402</t>
  </si>
  <si>
    <t>Амортизатор передний масл. 2121 FORWARD</t>
  </si>
  <si>
    <t>BJ01-3706800</t>
  </si>
  <si>
    <t>Контакт трамблера 2101 FORWARD</t>
  </si>
  <si>
    <t>BJ08-2215030</t>
  </si>
  <si>
    <t>Кронштейн растяжки (краб) 2108 FORWARD</t>
  </si>
  <si>
    <t>BJ01-1007116</t>
  </si>
  <si>
    <t>Рычаг привода клапана (рокера) 2101 FORWARD</t>
  </si>
  <si>
    <t>BJ01-3003080</t>
  </si>
  <si>
    <t>Рычаг маятниковый на подшипниках 2101 FORWARD</t>
  </si>
  <si>
    <t>BJ213-3003080</t>
  </si>
  <si>
    <t>Рычаг маятниковый на подшипниках 21213 FORWARD</t>
  </si>
  <si>
    <t>BJ23-3003080</t>
  </si>
  <si>
    <t>Рычаг маятниковый на подшипниках 2123 FORWARD</t>
  </si>
  <si>
    <t>BJ01-2904095</t>
  </si>
  <si>
    <t>Рычаг подвески верхний левый в сборе 2101 FORWARD</t>
  </si>
  <si>
    <t>BJ01-2904096</t>
  </si>
  <si>
    <t>Рычаг подвески верхний правый в сборе 2101 FORWARD</t>
  </si>
  <si>
    <t>BJ2904011RL</t>
  </si>
  <si>
    <t>BJ01-2904011</t>
  </si>
  <si>
    <t>Рычаг подвески нижний левый в сборе 2101 FORWARD</t>
  </si>
  <si>
    <t>BJ01-2904010</t>
  </si>
  <si>
    <t>Рычаг подвески нижний правый в сборе 2101 FORWARD</t>
  </si>
  <si>
    <t>BJ2904010RL</t>
  </si>
  <si>
    <t>FA082-1306030</t>
  </si>
  <si>
    <t>Крышка термостата с элементом 21082 FORWARD</t>
  </si>
  <si>
    <t>BJ01-1306010</t>
  </si>
  <si>
    <t>Термостат 2101 карб. FORWARD</t>
  </si>
  <si>
    <t>BJ08-1306010</t>
  </si>
  <si>
    <t>Термостат 2108 карб. FORWARD</t>
  </si>
  <si>
    <t>BJ21-1306010</t>
  </si>
  <si>
    <t>Термостат 2121 FORWARD</t>
  </si>
  <si>
    <t>BJ01-1602510</t>
  </si>
  <si>
    <t>BJ01-2904082-05/192-06</t>
  </si>
  <si>
    <t>Комплект шаровых опор (компл.: 4шт.) 2101 FORWARD</t>
  </si>
  <si>
    <t>BJ2110-2904192-01</t>
  </si>
  <si>
    <t>Шаровая опора 1118, 2170 FORWARD</t>
  </si>
  <si>
    <t>BJ01-2904192</t>
  </si>
  <si>
    <t>Шаровая опора 2101 верхняя FORWARD</t>
  </si>
  <si>
    <t>BJN01-2904192</t>
  </si>
  <si>
    <t>Шаровая опора 2101 верхняя FORWARD SPORT</t>
  </si>
  <si>
    <t>BJ01-2904082</t>
  </si>
  <si>
    <t>Шаровая опора 2101 нижняя FORWARD</t>
  </si>
  <si>
    <t>Шаровая опора 2108 FORWARD</t>
  </si>
  <si>
    <t>BJ2123-2904192</t>
  </si>
  <si>
    <t>Шаровая опора 2123 FORWARD</t>
  </si>
  <si>
    <t>BJN2123-2904192</t>
  </si>
  <si>
    <t>Шаровая опора 2123 FORWARD SPORT</t>
  </si>
  <si>
    <t>RL2904192</t>
  </si>
  <si>
    <t>AFRL2904192</t>
  </si>
  <si>
    <t>AFLV8450006742</t>
  </si>
  <si>
    <t>Шаровая опора VESTA левая FORWARD</t>
  </si>
  <si>
    <t>AFLV8450006741</t>
  </si>
  <si>
    <t>Шаровая опора VESTA правая FORWARD</t>
  </si>
  <si>
    <t>BJ01-2919010-02</t>
  </si>
  <si>
    <t>Штанги реактивные (усиленные) 2101, 2121 FORWARD</t>
  </si>
  <si>
    <t>BJ213-2919010-01</t>
  </si>
  <si>
    <t>Штанги реактивные (усиленные) 21213 FORWARD</t>
  </si>
  <si>
    <t>BJ01-2919010-01</t>
  </si>
  <si>
    <t>Штанги реактивные 2101, 2121 FORWARD</t>
  </si>
  <si>
    <t>Опора передней стойки 2190 (с подш., со смещ. 12мм., с ЭУР) FOX</t>
  </si>
  <si>
    <t>Амортизатор задний г./масл. 2123 "LIFT +50" FOX</t>
  </si>
  <si>
    <t>Амортизатор передний г./масл. 2123 "LIFT +50" FOX</t>
  </si>
  <si>
    <t>Амортизатор задний г./масл. 2108, 2110, 2170 "ULTRA LINE" FOX</t>
  </si>
  <si>
    <t>Амортизатор задний г./масл. LARGUS "ULTRA LINE" FOX</t>
  </si>
  <si>
    <t>Амортизатор задний г./масл. LARGUS CROSS "ULTRA LINE" FOX</t>
  </si>
  <si>
    <t>Амортизатор задний г./масл. VESTA SW CROSS "ULTRA LINE" FOX</t>
  </si>
  <si>
    <t>Стойка передняя г./масл. 1119 "ULTRA LINE" FOX</t>
  </si>
  <si>
    <t>Стойка передняя г./масл. 2108 "ULTRA LINE" FOX</t>
  </si>
  <si>
    <t>Стойка передняя г./масл. 2110 "ULTRA LINE" FOX</t>
  </si>
  <si>
    <t>Стойка передняя г./масл. 2170 "ULTRA LINE" FOX</t>
  </si>
  <si>
    <t>Стойка передняя г./масл. 2190 "ULTRA LINE" FOX</t>
  </si>
  <si>
    <t>Стойка передняя г./масл. LARGUS "ULTRA LINE" FOX</t>
  </si>
  <si>
    <t>Стойка передняя г./масл. LARGUS CROSS "ULTRA LINE" FOX</t>
  </si>
  <si>
    <t>Стойки передние г./масл.  VESTA SW CROSS "ULTRA LINE" FOX</t>
  </si>
  <si>
    <t>Стойки передние г./масл. VESTA "ULTRA LINE" FOX</t>
  </si>
  <si>
    <t>Амортизатор задний масл. 2108, 2110, 2170 "ULTRA LINE" FOX</t>
  </si>
  <si>
    <t>Амортизатор задний масл. LARGUS "ULTRA LINE" FOX</t>
  </si>
  <si>
    <t>Амортизатор задний масл. LARGUS CROSS "ULTRA LINE" FOX</t>
  </si>
  <si>
    <t>Амортизатор задний масл. VESTA "ULTRA LINE" FOX</t>
  </si>
  <si>
    <t>Амортизатор задний масл. VESTA SW CROSS "ULTRA LINE" FOX</t>
  </si>
  <si>
    <t>Стойка передняя масл. 1119 "ULTRA LINE" FOX</t>
  </si>
  <si>
    <t>Стойка передняя масл. 2108 "ULTRA LINE" FOX</t>
  </si>
  <si>
    <t>Стойка передняя масл. 2110 "ULTRA LINE" FOX</t>
  </si>
  <si>
    <t>Стойка передняя масл. 2170 "ULTRA LINE" FOX</t>
  </si>
  <si>
    <t>Стойка передняя масл. 2190 "ULTRA LINE" FOX</t>
  </si>
  <si>
    <t>Стойка передняя масл. LARGUS "ULTRA LINE" FOX</t>
  </si>
  <si>
    <t>Стойка передняя масл. LARGUS CROSS "ULTRA LINE" FOX</t>
  </si>
  <si>
    <t>Стойки передние масл.  VESTA SW CROSS "ULTRA LINE" FOX</t>
  </si>
  <si>
    <t>Стойки передние масл. VESTA "ULTRA LINE" FOX</t>
  </si>
  <si>
    <t>Подушка заднего амортизатора "бублики" (полиуретан) (4шт.) 2110 FOX</t>
  </si>
  <si>
    <t>Подушка поперечного стабилизатора (компл.: 2шт) VESTA (полиуретан) FOX</t>
  </si>
  <si>
    <t>FCR210433</t>
  </si>
  <si>
    <t>Амортизатор задний г./масл. LOGAN FRANCECAR</t>
  </si>
  <si>
    <t>FCR210419</t>
  </si>
  <si>
    <t>Бачок расширительный LARGUS FRANCECAR</t>
  </si>
  <si>
    <t>FCR210413</t>
  </si>
  <si>
    <t>Брызговики передние LARGUS FRANCECAR</t>
  </si>
  <si>
    <t>FCR210406</t>
  </si>
  <si>
    <t>Втулка стабилизатора LARGUS FRANCECAR</t>
  </si>
  <si>
    <t>FCR220025</t>
  </si>
  <si>
    <t>Датчик давления ГУР LARGUS FRANCECAR</t>
  </si>
  <si>
    <t>FCR210661</t>
  </si>
  <si>
    <t>Датчик детонации LARGUS FRANCECAR</t>
  </si>
  <si>
    <t>FCR210400</t>
  </si>
  <si>
    <t>Датчик заднего хода LARGUS, LOGAN, DUSTER FRANCECAR</t>
  </si>
  <si>
    <t>FCR210719</t>
  </si>
  <si>
    <t>Датчик положения дроссельной заслонки (ДПДЗ) LARGUS 16кл. FRANCECAR</t>
  </si>
  <si>
    <t>FCR210660</t>
  </si>
  <si>
    <t>Датчик положения коленвала LARGUS 8кл. FRANCECAR</t>
  </si>
  <si>
    <t>FCR210392</t>
  </si>
  <si>
    <t>Датчик температуры охлажд. жидкости LARGUS FRANCECAR</t>
  </si>
  <si>
    <t>FCR210375</t>
  </si>
  <si>
    <t>Заглушка головки блока цилиндров (малая) LARGUS 16кл. FRANCECAR</t>
  </si>
  <si>
    <t>FCR210333</t>
  </si>
  <si>
    <t>Задние тормозные колодки (180мм) LOGAN FRANCECAR</t>
  </si>
  <si>
    <t>FCR210332</t>
  </si>
  <si>
    <t>Задние тормозные колодки (203мм, тормозная система BOSCH) X-RAY FRANCECAR</t>
  </si>
  <si>
    <t>FCR210335</t>
  </si>
  <si>
    <t>Задние тормозные колодки (230мм) LARGUS FRANCECAR</t>
  </si>
  <si>
    <t>FCR210365</t>
  </si>
  <si>
    <t>Зеркало заднего вида большое левое электр. LARGUS FRANCECAR</t>
  </si>
  <si>
    <t>FCR210350</t>
  </si>
  <si>
    <t>Катушка зажигания LARGUS 8кл. FRANCECAR</t>
  </si>
  <si>
    <t>FCR220038</t>
  </si>
  <si>
    <t>Колпак ступицы колеса LARGUS FRANCECAR</t>
  </si>
  <si>
    <t>FCR211000</t>
  </si>
  <si>
    <t>Комплект прокладок двигателя LARGUS 16кл. FRANCECAR</t>
  </si>
  <si>
    <t>FCR210322</t>
  </si>
  <si>
    <t>Корпус термостата LARGUS FRANCECAR</t>
  </si>
  <si>
    <t>FCR210306</t>
  </si>
  <si>
    <t>Крышка (пробка) расширительного бачка нов. обр. LARGUS (7700808836) FRANCECAR</t>
  </si>
  <si>
    <t>FCR211200</t>
  </si>
  <si>
    <t>Крышка (пробка) расширительного бачка ст. обр. LARGUS (8200048024) FRANCECAR</t>
  </si>
  <si>
    <t>FCR210290</t>
  </si>
  <si>
    <t>Наконечник рулевой тяги левый LARGUS, X-RAY FRANCECAR</t>
  </si>
  <si>
    <t>FCR210289</t>
  </si>
  <si>
    <t>Наконечник рулевой тяги правый LARGUS, X-RAY FRANCECAR</t>
  </si>
  <si>
    <t>FCR210408</t>
  </si>
  <si>
    <t>Насос водяной LOGAN, LARGUS 8/16кл. (K7M, K4M) FRANCECAR</t>
  </si>
  <si>
    <t>FCR210280</t>
  </si>
  <si>
    <t>Опора двигателя задняя LARGUS FRANCECAR</t>
  </si>
  <si>
    <t>FCR20V051</t>
  </si>
  <si>
    <t>Опора передней стойки LARGUS, LOGAN, X-RAY, ALMERA FRANCECAR</t>
  </si>
  <si>
    <t>FCR211157</t>
  </si>
  <si>
    <t>Патрубок радиатора нижний LARGUS FRANCECAR</t>
  </si>
  <si>
    <t>FCR210329</t>
  </si>
  <si>
    <t>Передние тормозные колодки LARGUS 8кл. FRANCECAR</t>
  </si>
  <si>
    <t>FCR210249</t>
  </si>
  <si>
    <t>Подрамник двигателя LOGAN, SANDERO FRANCECAR</t>
  </si>
  <si>
    <t>FCR210246</t>
  </si>
  <si>
    <t>Подушка радиатора LARGUS FRANCECAR</t>
  </si>
  <si>
    <t>FCR210228</t>
  </si>
  <si>
    <t>Прокладка ГБЦ (дв. К7М) LARGUS 8кл. FRANCECAR</t>
  </si>
  <si>
    <t>FCR210997</t>
  </si>
  <si>
    <t>Прокладка дроссельной заслонки (большая черная) LARGUS 16кл. FRANCECAR</t>
  </si>
  <si>
    <t>FCR210996</t>
  </si>
  <si>
    <t>Прокладка дроссельной заслонки LARGUS 8кл. FRANCECAR</t>
  </si>
  <si>
    <t>FCR210226</t>
  </si>
  <si>
    <t>Прокладка клапанной крышки LARGUS 8кл. FRANCECAR</t>
  </si>
  <si>
    <t>FCR210227</t>
  </si>
  <si>
    <t>Прокладка коллектора выпускн. LARGUS FRANCECAR</t>
  </si>
  <si>
    <t>FCR210225</t>
  </si>
  <si>
    <t>Прокладка поддона картера LARGUS FRANCECAR</t>
  </si>
  <si>
    <t>FCR210223</t>
  </si>
  <si>
    <t>Прокладка термостата LARGUS FRANCECAR</t>
  </si>
  <si>
    <t>FCR210221</t>
  </si>
  <si>
    <t>Пружина задней подвески LOGAN FRANCECAR</t>
  </si>
  <si>
    <t>FCR210217</t>
  </si>
  <si>
    <t>Пыльник шруса левого внутр. с подш. LOGAN, SANDERO FRANCECAR</t>
  </si>
  <si>
    <t>FCR210391</t>
  </si>
  <si>
    <t>Регулятор холостого хода (РХХ) LARGUS 8кл. FRANCECAR</t>
  </si>
  <si>
    <t>FCR210194</t>
  </si>
  <si>
    <t>Ролик генератора на кронштейне LARGUS 8кл. (ГУР, без конд.) FRANCECAR</t>
  </si>
  <si>
    <t>FCR220018</t>
  </si>
  <si>
    <t>Ролик натяжной ремня генератора (ГУР+конд.) LARGUS FRANCECAR</t>
  </si>
  <si>
    <t>FCR220016</t>
  </si>
  <si>
    <t>Ролик натяжной ремня генератора+кронштейн (ГУР+конд.) LARGUS FRANCECAR</t>
  </si>
  <si>
    <t>FCR210182</t>
  </si>
  <si>
    <t>Рычаг подвески левый в сборе LARGUS FRANCECAR</t>
  </si>
  <si>
    <t>FCR210181</t>
  </si>
  <si>
    <t>Рычаг подвески правый в сборе LARGUS FRANCECAR</t>
  </si>
  <si>
    <t>FCR20V029</t>
  </si>
  <si>
    <t>FCR210177</t>
  </si>
  <si>
    <t>Сальник коленвала задний LARGUS FRANCECAR</t>
  </si>
  <si>
    <t>FCR210176</t>
  </si>
  <si>
    <t>Сальник коленвала передний LARGUS FRANCECAR</t>
  </si>
  <si>
    <t>FCR210670</t>
  </si>
  <si>
    <t>Сальник привода КПП LARGUS, VESTA, X-RAY FRANCECAR</t>
  </si>
  <si>
    <t>FCR210429</t>
  </si>
  <si>
    <t>Стойка передняя г./масл. LARGUS FRANCECAR</t>
  </si>
  <si>
    <t>FCR210165</t>
  </si>
  <si>
    <t>Стойка стабилизатора LARGUS, X-RAY FRANCECAR</t>
  </si>
  <si>
    <t>FCR210190</t>
  </si>
  <si>
    <t>Тяга рулевая в сборе LARGUS, LOGAN FRANCECAR</t>
  </si>
  <si>
    <t>FCR210138</t>
  </si>
  <si>
    <t>Фильтр воздушный LARGUS 16кл. FRANCECAR</t>
  </si>
  <si>
    <t>FCR210137</t>
  </si>
  <si>
    <t>Фильтр воздушный LARGUS 8кл. FRANCECAR</t>
  </si>
  <si>
    <t>FCR210136</t>
  </si>
  <si>
    <t>Фильтр воздушный LOGAN 8кл. (круглый) FRANCECAR</t>
  </si>
  <si>
    <t>FCR210134</t>
  </si>
  <si>
    <t>Фильтр масляный LARGUS FRANCECAR</t>
  </si>
  <si>
    <t>FCR210131</t>
  </si>
  <si>
    <t>Фильтр салонный (угольный) LARGUS FRANCECAR</t>
  </si>
  <si>
    <t>FCR210486</t>
  </si>
  <si>
    <t>Фильтр салонный LARGUS FRANCECAR</t>
  </si>
  <si>
    <t>FCR210120</t>
  </si>
  <si>
    <t>FCR211144</t>
  </si>
  <si>
    <t>Щуп маслянный LOGAN, LARGUS FRANCECAR</t>
  </si>
  <si>
    <t>FCR210114</t>
  </si>
  <si>
    <t>Электробензонасос (моторчик) LARGUS FRANCECAR</t>
  </si>
  <si>
    <t>719-73-29</t>
  </si>
  <si>
    <t>Прокладка ГБЦ (дв. К4М) LARGUS 16кл. (серия ПРЕМИУМ) FRITEX</t>
  </si>
  <si>
    <t>FRITEX</t>
  </si>
  <si>
    <t>719-73-02</t>
  </si>
  <si>
    <t>Прокладка ГБЦ 21126 FRITEX</t>
  </si>
  <si>
    <t>21124-1008089-00</t>
  </si>
  <si>
    <t>Прокладка коллектора (металл.) 21124 FRITEX</t>
  </si>
  <si>
    <t>GL.SA.1.61</t>
  </si>
  <si>
    <t>Амортизатор задний масл. 2108 GALLANT</t>
  </si>
  <si>
    <t>GALLANT</t>
  </si>
  <si>
    <t>GL.SA.1.63</t>
  </si>
  <si>
    <t>Амортизатор задний масл. 2110 GALLANT</t>
  </si>
  <si>
    <t>GL.SA.1.62</t>
  </si>
  <si>
    <t>Амортизатор задний масл. 2170 GALLANT</t>
  </si>
  <si>
    <t>GL.CS.2.1/2.2</t>
  </si>
  <si>
    <t>Вал распределительный. (впуск.+выпуск.) LARGUS 16кл. GALLANT</t>
  </si>
  <si>
    <t>GL.SS.3.2</t>
  </si>
  <si>
    <t>Датчик аварийного давления масла LARGUS GALLANT</t>
  </si>
  <si>
    <t>GL.BC.2.2</t>
  </si>
  <si>
    <t>CC.1.1</t>
  </si>
  <si>
    <t>Крышка (пробка) расширительного бачка ст. обр. LARGUS (8200048024) GALLANT</t>
  </si>
  <si>
    <t>Опора двигателя левая VESTA GALLANT</t>
  </si>
  <si>
    <t>Опора двигателя правая VESTA GALLANT</t>
  </si>
  <si>
    <t>GL.EK.1.9</t>
  </si>
  <si>
    <t>Прокладка ГБЦ (дв. К4М) LARGUS 16кл. GALLANT</t>
  </si>
  <si>
    <t>GL.SC.1.2</t>
  </si>
  <si>
    <t>Пружина задней подвески LARGUS GALLANT</t>
  </si>
  <si>
    <t>GL.TB.1.29</t>
  </si>
  <si>
    <t>Ремень генератора 2190 (с конд.) 6PK995 GALLANT</t>
  </si>
  <si>
    <t>GL.TB.1.25</t>
  </si>
  <si>
    <t>Ремень ГРМ LARGUS 16кл. GALLANT</t>
  </si>
  <si>
    <t>GL.SA.1.52</t>
  </si>
  <si>
    <t>Стойки передние масл. 1118 GALLANT</t>
  </si>
  <si>
    <t>GL.SA.1.72</t>
  </si>
  <si>
    <t>Стойки передние масл. 1119 GALLANT</t>
  </si>
  <si>
    <t>GL.SA.1.24</t>
  </si>
  <si>
    <t>Стойки передние масл. 2108 GALLANT</t>
  </si>
  <si>
    <t>GL.SA.1.31</t>
  </si>
  <si>
    <t>Стойки передние масл. 2170 GALLANT</t>
  </si>
  <si>
    <t>GL.SA.1.35</t>
  </si>
  <si>
    <t>Стойки передние масл. 2190 GALLANT</t>
  </si>
  <si>
    <t>GL.GW.1.1</t>
  </si>
  <si>
    <t>Шкив зубчатый коленчатого вала LARGUS 16кл. (K4M) GALLANT</t>
  </si>
  <si>
    <t>GL.GW.1.2</t>
  </si>
  <si>
    <t>Шкив зубчатый коленчатого вала LARGUS 8кл. (K7M) GALLANT</t>
  </si>
  <si>
    <t>GL.CVJ.1.7</t>
  </si>
  <si>
    <t>Шрус наружный в сборе 2108, 2110 GALLANT</t>
  </si>
  <si>
    <t>GAMMA</t>
  </si>
  <si>
    <t>GMRC18735</t>
  </si>
  <si>
    <t>Радиатор кондиционера 2170 (под конд. PANASONIC) GAMMA</t>
  </si>
  <si>
    <t>GMRC18575</t>
  </si>
  <si>
    <t>Радиатор кондиционера 2190 нового образца с 2015г. GAMMA</t>
  </si>
  <si>
    <t>Радиатор кондиционера LARGUS, LOGAN GAMMA</t>
  </si>
  <si>
    <t>Радиатор кондиционера VESTA GAMMA</t>
  </si>
  <si>
    <t>K015479XS</t>
  </si>
  <si>
    <t>K015419XS</t>
  </si>
  <si>
    <t>Ремкомплект ГРМ CHEVROLET LANOS 16кл., LACETTI 16кл., DAEWOO NEXIA 16кл. GATES</t>
  </si>
  <si>
    <t>K015310XS</t>
  </si>
  <si>
    <t>Ремкомплект ГРМ CHEVROLET LANOS 8кл., DAEWOO NEXIA 8кл. GATES</t>
  </si>
  <si>
    <t>K015434XS</t>
  </si>
  <si>
    <t>Ремкомплект ГРМ DAEWOO MATIZ 0,8л GATES</t>
  </si>
  <si>
    <t>KP15603XS</t>
  </si>
  <si>
    <t>KP15419XS-2</t>
  </si>
  <si>
    <t>Ремкомплект ГРМ + помпа CHEVROLET CRUZE 1,6л.109л.с. GATES</t>
  </si>
  <si>
    <t>KP15479XS</t>
  </si>
  <si>
    <t>Ремкомплект ГРМ + помпа LARGUS 8кл., LOGAN 1,4 8кл. 2010- GATES</t>
  </si>
  <si>
    <t>KP15473XS</t>
  </si>
  <si>
    <t>Ремкомплект ГРМ + помпа LOGAN GATES</t>
  </si>
  <si>
    <t>6PK1218</t>
  </si>
  <si>
    <t>Ремень генератора GAZ 406дв. 6PK1218 GATES</t>
  </si>
  <si>
    <t>6PK1413</t>
  </si>
  <si>
    <t>Ремень генератора GAZ, UAZ 405 с ГУРом 6PK1413 ЕВРО-3 GATES</t>
  </si>
  <si>
    <t>6PK1368</t>
  </si>
  <si>
    <t>Ремень генератора GAZ, UAZ 406-409 с ГУРом 6PK1368 ЕВРО-2 GATES</t>
  </si>
  <si>
    <t>Ремень генератора LARGUS 1.6 16кл. (без ГУРа, с конд.) 5PK1113 GATES</t>
  </si>
  <si>
    <t>Ремень генератора LARGUS 8кл. (без ГУР) 4PK718 GATES</t>
  </si>
  <si>
    <t>Ремень генератора NIVA URBAN 5PK1140 GATES</t>
  </si>
  <si>
    <t>Ремень генератора X-RAY (с двиг. NISSAN) 7PK1055 GATES</t>
  </si>
  <si>
    <t>5603XS</t>
  </si>
  <si>
    <t>Ремень ГРМ CHEVROLET AVEO T300 GATES</t>
  </si>
  <si>
    <t>Ремень ГРМ CHEVROLET LANOS, ZAZ SENS, CHANCE, ТАВРИЯ GATES</t>
  </si>
  <si>
    <t>Ремень ГРМ LOGAN до 2010 1,4л. 8кл. GATES</t>
  </si>
  <si>
    <t>Ролик ГРМ (натяжной) 2112 GATES</t>
  </si>
  <si>
    <t>Ролик ГРМ (опорный) 2112 GATES</t>
  </si>
  <si>
    <t>T43228</t>
  </si>
  <si>
    <t>Ролик ГРМ 2190 8кл. GATES</t>
  </si>
  <si>
    <t>Ролик натяжной ремня генератора+кронштейн (ГУР+конд.) LARGUS GATES</t>
  </si>
  <si>
    <t>TH37288G1</t>
  </si>
  <si>
    <t>Крышка термостата с элементом DAEWOO NEXIA 94-, CHEVROLET LANOS 97- GATES</t>
  </si>
  <si>
    <t>Термостат 2101 карб. GATES</t>
  </si>
  <si>
    <t>Термостат 2110 карб. GATES</t>
  </si>
  <si>
    <t>Термостат 2121 GATES</t>
  </si>
  <si>
    <t>TH00388G1</t>
  </si>
  <si>
    <t>Элемент термостата (вставка) CHEVROLET LANOS, AVEO, CRUZE 1.6, LACETTI 1.4-1.6 16V GATES</t>
  </si>
  <si>
    <t>Элемент термостата (вставка) LARGUS GATES</t>
  </si>
  <si>
    <t>HP9940</t>
  </si>
  <si>
    <t>Задние тормозные колодки (дисковые тормоза) КАЛИНА СПОРТ, VESTA SW CROSS GOLD</t>
  </si>
  <si>
    <t>GOLD</t>
  </si>
  <si>
    <t>806014108R</t>
  </si>
  <si>
    <t>Замок зажигания LARGUS GROG</t>
  </si>
  <si>
    <t>GROG</t>
  </si>
  <si>
    <t>Картер масляный (поддон) LARGUS 16кл. GROG</t>
  </si>
  <si>
    <t>Рычаг привода клапана (рокера) LARGUS 8кл. GROG</t>
  </si>
  <si>
    <t>Опора двигателя правая VESTA GSP</t>
  </si>
  <si>
    <t>00198-St</t>
  </si>
  <si>
    <t>Гидравлический ручник с регулятором баланса GTS TECH</t>
  </si>
  <si>
    <t>STINGER</t>
  </si>
  <si>
    <t>05720-St</t>
  </si>
  <si>
    <t>Переходные пластины цельные на диски R14 (компл.: 2шт.) 2101, 2107 GTS</t>
  </si>
  <si>
    <t>00531-St</t>
  </si>
  <si>
    <t>Подрамник на резиновых сайлентблоках (без защиты, крест) 2108, 2115 GTS</t>
  </si>
  <si>
    <t>05814-St</t>
  </si>
  <si>
    <t>Стабилизатор поперечной устойчивости задний (24мм) 2101, 2107 GTS</t>
  </si>
  <si>
    <t>02927-St</t>
  </si>
  <si>
    <t>Стабилизатор поперечной устойчивости передний (22мм) 2108, 2110 GTS</t>
  </si>
  <si>
    <t>00254-St</t>
  </si>
  <si>
    <t>Штанги реактивные (квадратная труба 30х30, регулируемая, полиуретан) 2101 GTS</t>
  </si>
  <si>
    <t>H&amp;Q</t>
  </si>
  <si>
    <t>Насос ГУРа LARGUS H&amp;Q</t>
  </si>
  <si>
    <t>Шкив зубчатый коленчатого вала LARGUS 8кл. (K7M) HANS PRIES</t>
  </si>
  <si>
    <t>H962108</t>
  </si>
  <si>
    <t>Ролик ГРМ (нового образца) 2108 HERZOG</t>
  </si>
  <si>
    <t>HF505116</t>
  </si>
  <si>
    <t>Амортизатор задний г./масл. 2108 HOFER</t>
  </si>
  <si>
    <t>HF505118</t>
  </si>
  <si>
    <t>Амортизатор задний г./масл. 2110 HOFER</t>
  </si>
  <si>
    <t>HF505120</t>
  </si>
  <si>
    <t>Амортизатор задний г./масл. 2170 HOFER</t>
  </si>
  <si>
    <t>HF505122</t>
  </si>
  <si>
    <t>Амортизатор задний г./масл. 2190 HOFER</t>
  </si>
  <si>
    <t>HF505144</t>
  </si>
  <si>
    <t>Амортизатор задний г./масл. LARGUS HOFER</t>
  </si>
  <si>
    <t>HF505102</t>
  </si>
  <si>
    <t>Амортизатор задний масл. 1111 HOFER</t>
  </si>
  <si>
    <t>HF505115</t>
  </si>
  <si>
    <t>Амортизатор задний масл. 2108 HOFER</t>
  </si>
  <si>
    <t>HF505117</t>
  </si>
  <si>
    <t>Амортизатор задний масл. 2110 HOFER</t>
  </si>
  <si>
    <t>HF505119</t>
  </si>
  <si>
    <t>Амортизатор задний масл. 2170 HOFER</t>
  </si>
  <si>
    <t>HF505121</t>
  </si>
  <si>
    <t>Амортизатор задний масл. 2190 HOFER</t>
  </si>
  <si>
    <t>HF505104</t>
  </si>
  <si>
    <t>Амортизатор передний г./масл. 2101 HOFER</t>
  </si>
  <si>
    <t>HF505103</t>
  </si>
  <si>
    <t>Амортизатор передний масл. 2101 HOFER</t>
  </si>
  <si>
    <t>HF505125</t>
  </si>
  <si>
    <t>HF516640</t>
  </si>
  <si>
    <t>Стойка передняя г./масл. LARGUS HOFER</t>
  </si>
  <si>
    <t>HF516614</t>
  </si>
  <si>
    <t>Стойка передняя левая г./масл. (неразборн.) 1118 HOFER</t>
  </si>
  <si>
    <t>HF516618</t>
  </si>
  <si>
    <t>Стойка передняя левая г./масл. (неразборн.) 1119 HOFER</t>
  </si>
  <si>
    <t>HF516602</t>
  </si>
  <si>
    <t>Стойка передняя левая г./масл. (неразборн.) 2108 HOFER</t>
  </si>
  <si>
    <t>HF516606</t>
  </si>
  <si>
    <t>Стойка передняя левая г./масл. (неразборн.) 2110 HOFER</t>
  </si>
  <si>
    <t>HF516610</t>
  </si>
  <si>
    <t>Стойка передняя левая г./масл. (неразборн.) 2170 HOFER</t>
  </si>
  <si>
    <t>HF516622</t>
  </si>
  <si>
    <t>Стойка передняя левая г./масл. (неразборн.) 2190 HOFER</t>
  </si>
  <si>
    <t>HF525442</t>
  </si>
  <si>
    <t>Стойка передняя левая г./масл. (разборн.) 2108 HOFER</t>
  </si>
  <si>
    <t>HF525446</t>
  </si>
  <si>
    <t>Стойка передняя левая г./масл. (разборн.) 2110 HOFER</t>
  </si>
  <si>
    <t>HF516613</t>
  </si>
  <si>
    <t>Стойка передняя левая масл. (неразборн.) 1118 HOFER</t>
  </si>
  <si>
    <t>HF516617</t>
  </si>
  <si>
    <t>Стойка передняя левая масл. (неразборн.) 1119 HOFER</t>
  </si>
  <si>
    <t>HF516601</t>
  </si>
  <si>
    <t>Стойка передняя левая масл. (неразборн.) 2108 HOFER</t>
  </si>
  <si>
    <t>HF516605</t>
  </si>
  <si>
    <t>Стойка передняя левая масл. (неразборн.) 2110 HOFER</t>
  </si>
  <si>
    <t>HF516609</t>
  </si>
  <si>
    <t>Стойка передняя левая масл. (неразборн.) 2170 HOFER</t>
  </si>
  <si>
    <t>HF516621</t>
  </si>
  <si>
    <t>Стойка передняя левая масл. (неразборн.) 2190 HOFER</t>
  </si>
  <si>
    <t>HF525441</t>
  </si>
  <si>
    <t>Стойка передняя левая масл. (разборн.) 2108 HOFER</t>
  </si>
  <si>
    <t>HF525445</t>
  </si>
  <si>
    <t>Стойка передняя левая масл. (разборн.) 2110 HOFER</t>
  </si>
  <si>
    <t>HF505101</t>
  </si>
  <si>
    <t>Стойка передняя масл. 1111 HOFER</t>
  </si>
  <si>
    <t>HF516639</t>
  </si>
  <si>
    <t>Стойка передняя масл. LARGUS HOFER</t>
  </si>
  <si>
    <t>HF516616</t>
  </si>
  <si>
    <t>Стойка передняя правая г./масл. (неразборн.) 1118 HOFER</t>
  </si>
  <si>
    <t>HF516620</t>
  </si>
  <si>
    <t>Стойка передняя правая г./масл. (неразборн.) 1119 HOFER</t>
  </si>
  <si>
    <t>HF516604</t>
  </si>
  <si>
    <t>Стойка передняя правая г./масл. (неразборн.) 2108 HOFER</t>
  </si>
  <si>
    <t>HF516608</t>
  </si>
  <si>
    <t>Стойка передняя правая г./масл. (неразборн.) 2110 HOFER</t>
  </si>
  <si>
    <t>HF516612</t>
  </si>
  <si>
    <t>Стойка передняя правая г./масл. (неразборн.) 2170 HOFER</t>
  </si>
  <si>
    <t>HF516624</t>
  </si>
  <si>
    <t>Стойка передняя правая г./масл. (неразборн.) 2190 HOFER</t>
  </si>
  <si>
    <t>HF525444</t>
  </si>
  <si>
    <t>Стойка передняя правая г./масл. (разборн.) 2108 HOFER</t>
  </si>
  <si>
    <t>HF525448</t>
  </si>
  <si>
    <t>Стойка передняя правая г./масл. (разборн.) 2110 HOFER</t>
  </si>
  <si>
    <t>HF516615</t>
  </si>
  <si>
    <t>Стойка передняя правая масл. (неразборн.) 1118 HOFER</t>
  </si>
  <si>
    <t>HF516619</t>
  </si>
  <si>
    <t>Стойка передняя правая масл. (неразборн.) 1119 HOFER</t>
  </si>
  <si>
    <t>HF516603</t>
  </si>
  <si>
    <t>Стойка передняя правая масл. (неразборн.) 2108 HOFER</t>
  </si>
  <si>
    <t>HF516607</t>
  </si>
  <si>
    <t>Стойка передняя правая масл. (неразборн.) 2110 HOFER</t>
  </si>
  <si>
    <t>HF516611</t>
  </si>
  <si>
    <t>Стойка передняя правая масл. (неразборн.) 2170 HOFER</t>
  </si>
  <si>
    <t>HF516623</t>
  </si>
  <si>
    <t>Стойка передняя правая масл. (неразборн.) 2190 HOFER</t>
  </si>
  <si>
    <t>HF525447</t>
  </si>
  <si>
    <t>Стойка передняя правая масл. (разборн.) 2110 HOFER</t>
  </si>
  <si>
    <t>HF633622</t>
  </si>
  <si>
    <t>Генератор 1118 (14В, 85А) HOFER</t>
  </si>
  <si>
    <t>HF633623</t>
  </si>
  <si>
    <t>HF633624</t>
  </si>
  <si>
    <t>Генератор 1118, 2170 (14В, 140А) HOFER</t>
  </si>
  <si>
    <t>HF633610</t>
  </si>
  <si>
    <t>Генератор 2101 (14В, 42А) HOFER</t>
  </si>
  <si>
    <t>HF633611</t>
  </si>
  <si>
    <t>Генератор 2105 (14В, 50А) HOFER</t>
  </si>
  <si>
    <t>HF633612</t>
  </si>
  <si>
    <t>Генератор 21073i (2007-) (14В, 73А) HOFER</t>
  </si>
  <si>
    <t>HF633613</t>
  </si>
  <si>
    <t>Генератор 2108 (14В, 55А) HOFER</t>
  </si>
  <si>
    <t>HF633614</t>
  </si>
  <si>
    <t>Генератор 2110 (14В, 90А) HOFER</t>
  </si>
  <si>
    <t>HF633617</t>
  </si>
  <si>
    <t>Генератор 21213 (14В, 55А) HOFER</t>
  </si>
  <si>
    <t>HF633618</t>
  </si>
  <si>
    <t>Генератор 21214, 2123 (-10.2003) (14В, 80А) HOFER</t>
  </si>
  <si>
    <t>HF633619</t>
  </si>
  <si>
    <t>Генератор 2123 (10.2003-) (14В, 80А) HOFER</t>
  </si>
  <si>
    <t>HF218116</t>
  </si>
  <si>
    <t>Датчик массового расхода воздуха (ДМРВ) 2110, 2123, 2170 (2005-) (аналог 0 280 218 116) HOFER</t>
  </si>
  <si>
    <t>HF750101</t>
  </si>
  <si>
    <t>Датчик положения коленвала 2108, 21214, 2123 HOFER</t>
  </si>
  <si>
    <t>HF750152</t>
  </si>
  <si>
    <t>Датчик скорости 2110, 2115 (круглый разъем с проводом) HOFER</t>
  </si>
  <si>
    <t>HF750381</t>
  </si>
  <si>
    <t>Регулятор холостого хода (РХХ) 2110 HOFER</t>
  </si>
  <si>
    <t>HF414391</t>
  </si>
  <si>
    <t>Промежуточный вал в сборе 21213 HOFER</t>
  </si>
  <si>
    <t>HF750301</t>
  </si>
  <si>
    <t>Катушка зажигания 2101 HOFER</t>
  </si>
  <si>
    <t>HF750302</t>
  </si>
  <si>
    <t>Катушка зажигания 2108 HOFER</t>
  </si>
  <si>
    <t>HF750304</t>
  </si>
  <si>
    <t>Катушка зажигания 2111 4-х выводная. (двиг.: 1,6л., 8кл.) HOFER</t>
  </si>
  <si>
    <t>HF750329</t>
  </si>
  <si>
    <t>Катушка зажигания LARGUS 16кл. HOFER</t>
  </si>
  <si>
    <t>HF750330</t>
  </si>
  <si>
    <t>Катушка зажигания LARGUS 8кл. HOFER</t>
  </si>
  <si>
    <t>HF767744</t>
  </si>
  <si>
    <t>Распеределитель зажигания 2103 (бесконтактный) HOFER</t>
  </si>
  <si>
    <t>HF767743</t>
  </si>
  <si>
    <t>Распеределитель зажигания 2103 (длинный вал) HOFER</t>
  </si>
  <si>
    <t>HF767745</t>
  </si>
  <si>
    <t>Распеределитель зажигания 2108 (бесконтактный) HOFER</t>
  </si>
  <si>
    <t>HF767747</t>
  </si>
  <si>
    <t>Распеределитель зажигания 21213 (бесконтактный) HOFER</t>
  </si>
  <si>
    <t>HF102335</t>
  </si>
  <si>
    <t>Крестовина карданного вала ГАЗ 24 HOFER</t>
  </si>
  <si>
    <t>HF812990</t>
  </si>
  <si>
    <t>Рычаг маятниковый на подшипниках 2101 HOFER</t>
  </si>
  <si>
    <t>HF812992</t>
  </si>
  <si>
    <t>Рычаг маятниковый на подшипниках 21213 HOFER</t>
  </si>
  <si>
    <t>HF830920</t>
  </si>
  <si>
    <t>Модуль электробензонасоса в сборе 1118 HOFER</t>
  </si>
  <si>
    <t>HF830921</t>
  </si>
  <si>
    <t>Модуль электробензонасоса в сборе 21073 HOFER</t>
  </si>
  <si>
    <t>HF830922</t>
  </si>
  <si>
    <t>Модуль электробензонасоса в сборе 21083 HOFER</t>
  </si>
  <si>
    <t>HF830925</t>
  </si>
  <si>
    <t>Модуль электробензонасоса в сборе 21101 (1.6; бессливная топливн. система) HOFER</t>
  </si>
  <si>
    <t>HF830924</t>
  </si>
  <si>
    <t>Модуль электробензонасоса в сборе 21102 (двиг.: 1,5) HOFER</t>
  </si>
  <si>
    <t>HF830923</t>
  </si>
  <si>
    <t>Модуль электробензонасоса в сборе 2112 HOFER</t>
  </si>
  <si>
    <t>HF830928</t>
  </si>
  <si>
    <t>Модуль электробензонасоса в сборе 21236 (бессливн. топл. система) HOFER</t>
  </si>
  <si>
    <t>HF830929</t>
  </si>
  <si>
    <t>Модуль электробензонасоса в сборе 2190 (бесслив. топл. сист.) HOFER</t>
  </si>
  <si>
    <t>HF744121</t>
  </si>
  <si>
    <t>Мотор-редуктор стеклоочистителя переднего 2103 HOFER</t>
  </si>
  <si>
    <t>HF744122</t>
  </si>
  <si>
    <t>Мотор-редуктор стеклоочистителя переднего 2108 HOFER</t>
  </si>
  <si>
    <t>HF744127</t>
  </si>
  <si>
    <t>HF744137</t>
  </si>
  <si>
    <t>Мотор-редуктор стеклоочистителя переднего LARGUS HOFER</t>
  </si>
  <si>
    <t>HF744128</t>
  </si>
  <si>
    <t>Мотор-редуктор стеклоочистителя переднего VESTA HOFER</t>
  </si>
  <si>
    <t>HF744773</t>
  </si>
  <si>
    <t>Мотор стеклоподьемника правый 2110 HOFER</t>
  </si>
  <si>
    <t>HF812045</t>
  </si>
  <si>
    <t>Наконечник рулевой тяги левый 2110 HOFER</t>
  </si>
  <si>
    <t>HF812046</t>
  </si>
  <si>
    <t>Наконечник рулевой тяги правый 2110 HOFER</t>
  </si>
  <si>
    <t>HF812266</t>
  </si>
  <si>
    <t>Трапеция рулевая в сборе 2101 HOFER</t>
  </si>
  <si>
    <t>HF812267</t>
  </si>
  <si>
    <t>Трапеция рулевая в сборе 2121 HOFER</t>
  </si>
  <si>
    <t>HF812271</t>
  </si>
  <si>
    <t>Тяга рулевая в сборе LARGUS, LOGAN HOFER</t>
  </si>
  <si>
    <t>HF815541</t>
  </si>
  <si>
    <t>Шаровая опора 2101 верхняя "PREMIUM" HOFER</t>
  </si>
  <si>
    <t>HF033037</t>
  </si>
  <si>
    <t>Насос водяной 2190 8кл. HOFER</t>
  </si>
  <si>
    <t>HF033057</t>
  </si>
  <si>
    <t>Насос водяной LOGAN, LARGUS 8/16кл. (K7M, K4M) HOFER</t>
  </si>
  <si>
    <t>HF744082</t>
  </si>
  <si>
    <t>Насос стеклоомывателя в сборе 2101, 2121 HOFER</t>
  </si>
  <si>
    <t>HF744091</t>
  </si>
  <si>
    <t>Насос стеклоомывателя под 2 штуцера (6001549444) LARGUS HOFER</t>
  </si>
  <si>
    <t>HF830482</t>
  </si>
  <si>
    <t>Насос топливный 2101 карб. HOFER</t>
  </si>
  <si>
    <t>HF830483</t>
  </si>
  <si>
    <t>Насос топливный 2108 карб. HOFER</t>
  </si>
  <si>
    <t>HF830306</t>
  </si>
  <si>
    <t>Электробензонасос (моторчик) VESTA, X-RAY, GRANTA FL, NIVA URBAN HOFER</t>
  </si>
  <si>
    <t>HF830302</t>
  </si>
  <si>
    <t>HF564262</t>
  </si>
  <si>
    <t>Опора передней стойки 2108 HOFER</t>
  </si>
  <si>
    <t>HF564263</t>
  </si>
  <si>
    <t>Опора передней стойки 2110 HOFER</t>
  </si>
  <si>
    <t>HF564264</t>
  </si>
  <si>
    <t>Опора передней стойки 2170 (с подш.) HOFER</t>
  </si>
  <si>
    <t>HF564266</t>
  </si>
  <si>
    <t>HF628405</t>
  </si>
  <si>
    <t>Переключатель подрулевой (3-х рычажный, 2-х позиционный) 2104, 2105, 2107, 2121 HOFER</t>
  </si>
  <si>
    <t>HF628404</t>
  </si>
  <si>
    <t>Переключатель подрулевой (3-х рычажный, 3-х позиционный) 2103, 2106 HOFER</t>
  </si>
  <si>
    <t>HF300503</t>
  </si>
  <si>
    <t>Подшипник КПП 2101 вторичн. вала (пром. опора) (6-50306) HOFER</t>
  </si>
  <si>
    <t>HF300502</t>
  </si>
  <si>
    <t>Подшипник КПП 2101 первичн. вала (задн. опора) (6-50706) HOFER</t>
  </si>
  <si>
    <t>HF300506</t>
  </si>
  <si>
    <t>Подшипник КПП 2101 пром. вала (задн. опора) (6-92705) HOFER</t>
  </si>
  <si>
    <t>HF300505</t>
  </si>
  <si>
    <t>Подшипник КПП 2101 пром. вала (передн. опора) (6-156704) HOFER</t>
  </si>
  <si>
    <t>HF300509</t>
  </si>
  <si>
    <t>Подшипник КПП 2108 вторичн. вала (передн. опора) (6-42305) HOFER</t>
  </si>
  <si>
    <t>HF300507</t>
  </si>
  <si>
    <t>Подшипник КПП 2108 первичн. вала (передн. опора) (6-42205) HOFER</t>
  </si>
  <si>
    <t>HF300508</t>
  </si>
  <si>
    <t>Подшипник КПП 2108 первичн./вторичн. вала (задн. опора) (6-50305) HOFER</t>
  </si>
  <si>
    <t>HF303104</t>
  </si>
  <si>
    <t>Подшипник дифференциала 2108 HOFER</t>
  </si>
  <si>
    <t>HF301170</t>
  </si>
  <si>
    <t>Подшипник передней ступицы 1118, 2170 HOFER</t>
  </si>
  <si>
    <t>HF871771</t>
  </si>
  <si>
    <t>Привод стеклоочистителя 1118 HOFER</t>
  </si>
  <si>
    <t>HF871772</t>
  </si>
  <si>
    <t>Привод стеклоочистителя 2101 HOFER</t>
  </si>
  <si>
    <t>HF871773</t>
  </si>
  <si>
    <t>Привод стеклоочистителя 2103 HOFER</t>
  </si>
  <si>
    <t>HF871775</t>
  </si>
  <si>
    <t>Привод стеклоочистителя 2110 (вал 10мм.) HOFER</t>
  </si>
  <si>
    <t>HF871778</t>
  </si>
  <si>
    <t>Привод стеклоочистителя 2121 HOFER</t>
  </si>
  <si>
    <t>HF871780</t>
  </si>
  <si>
    <t>Привод стеклоочистителя 2170 HOFER</t>
  </si>
  <si>
    <t>HF730231</t>
  </si>
  <si>
    <t>Радиатор отопителя ГАЗ 3302, 2705 (D=16мм, до 2003 г.) HOFER</t>
  </si>
  <si>
    <t>HF730232</t>
  </si>
  <si>
    <t>Радиатор отопителя ГАЗ 3302, 2705 (н/о, D=18мм, c 2003г.) HOFER</t>
  </si>
  <si>
    <t>HF708432</t>
  </si>
  <si>
    <t>Радиатор охлаждения 2170 (под конд. HALLA) HOFER</t>
  </si>
  <si>
    <t>HF708436</t>
  </si>
  <si>
    <t>Радиатор охлаждения 2190, КАЛИНА 2 (без конд.) HOFER</t>
  </si>
  <si>
    <t>HF708424</t>
  </si>
  <si>
    <t>Радиатор охлаждения ГАЗ 3302 ( с 99г.в.) 3-х рядный HOFER</t>
  </si>
  <si>
    <t>HF708445</t>
  </si>
  <si>
    <t>Радиатор охлаждения ГАЗЕЛЬ NEXT CUMMINS HOFER</t>
  </si>
  <si>
    <t>HF708440</t>
  </si>
  <si>
    <t>Радиатор охлаждения ГАЗЕЛЬ-БИЗНЕС ( УМЗ, Chrysler) 2-х рядный, сборный HOFER</t>
  </si>
  <si>
    <t>HF708441</t>
  </si>
  <si>
    <t>Радиатор охлаждения ГАЗЕЛЬ-БИЗНЕС ( УМЗ, Chrysler) 3-х рядный, сборный HOFER</t>
  </si>
  <si>
    <t>HF708442</t>
  </si>
  <si>
    <t>Радиатор охлаждения ГАЗЕЛЬ-БИЗНЕС ( УМЗ, Chrysler) HOFER</t>
  </si>
  <si>
    <t>HF103601</t>
  </si>
  <si>
    <t>Ремень генератора 1118 (без конд.) 6PK884 HOFER</t>
  </si>
  <si>
    <t>HF103301</t>
  </si>
  <si>
    <t>Ремень генератора 2101 карб. HOFER</t>
  </si>
  <si>
    <t>HF103302</t>
  </si>
  <si>
    <t>Ремень генератора 2108 карб. HOFER</t>
  </si>
  <si>
    <t>HF103603</t>
  </si>
  <si>
    <t>Ремень генератора 2108-2110 8кл. 6PK700 HOFER</t>
  </si>
  <si>
    <t>HF103604</t>
  </si>
  <si>
    <t>Ремень генератора 2110-2112 16кл. 6PK740 HOFER</t>
  </si>
  <si>
    <t>HF103607</t>
  </si>
  <si>
    <t>Ремень генератора 2110-2170 (с ГУРом, с конд.) 6PK1125 HOFER</t>
  </si>
  <si>
    <t>HF103606</t>
  </si>
  <si>
    <t>Ремень генератора 2110-2170 (с ГУРом) 6PK1115 HOFER</t>
  </si>
  <si>
    <t>HF103605</t>
  </si>
  <si>
    <t>Ремень генератора 2123 5PK1885 HOFER</t>
  </si>
  <si>
    <t>HF103641</t>
  </si>
  <si>
    <t>Ремень генератора LARGUS 1.6 16кл. (без ГУРа, без конд.) 6PK1130 HOFER</t>
  </si>
  <si>
    <t>HF103643</t>
  </si>
  <si>
    <t>Ремень генератора LARGUS 1.6 8-16кл. (с ГУРом, с конд.) 6PK1203 HOFER</t>
  </si>
  <si>
    <t>HF103642</t>
  </si>
  <si>
    <t>Ремень генератора LARGUS 1.6 8-16кл. (с ГУРом, с конд.) 6PK1822 HOFER</t>
  </si>
  <si>
    <t>HF103638</t>
  </si>
  <si>
    <t>Ремень генератора LARGUS 1.6 8кл. (ГУР, без конд.) 6PK837 HOFER</t>
  </si>
  <si>
    <t>HF103644</t>
  </si>
  <si>
    <t>Ремень генератора LARGUS 8кл. (без ГУР) 4PK718 HOFER</t>
  </si>
  <si>
    <t>HF103640</t>
  </si>
  <si>
    <t>Ремень генератора LOGAN (с ГУРом) 5PK1110 HOFER</t>
  </si>
  <si>
    <t>HF103645</t>
  </si>
  <si>
    <t>Ремень генератора LOGAN двиг.: 1.4 5PK1750 HOFER</t>
  </si>
  <si>
    <t>HF103611</t>
  </si>
  <si>
    <t>Ремень генератора VESTA (с конд.) 6PK1039 HOFER</t>
  </si>
  <si>
    <t>HF103612</t>
  </si>
  <si>
    <t>Ремень генератора X-RAY (с двиг. NISSAN) 7PK1040 HOFER</t>
  </si>
  <si>
    <t>HF103102</t>
  </si>
  <si>
    <t>Ремень ГРМ 2112 136зуб. HOFER</t>
  </si>
  <si>
    <t>HF103103</t>
  </si>
  <si>
    <t>Ремень ГРМ 2170 137зуб. HOFER</t>
  </si>
  <si>
    <t>HF103639</t>
  </si>
  <si>
    <t>Ремень компрессора кондиц. LOGAN 4PK916 HOFER</t>
  </si>
  <si>
    <t>HF809103</t>
  </si>
  <si>
    <t>Рулевая рейка 1111 HOFER</t>
  </si>
  <si>
    <t>HF809101</t>
  </si>
  <si>
    <t>Рулевая рейка 2108 HOFER</t>
  </si>
  <si>
    <t>HF920054</t>
  </si>
  <si>
    <t>Скребок (теплоиз. ручка) 29см. HOFER</t>
  </si>
  <si>
    <t>HF920055</t>
  </si>
  <si>
    <t>Скребок с водосгоном квадратный 11,5х11,7 см HOFER</t>
  </si>
  <si>
    <t>HF677410</t>
  </si>
  <si>
    <t>Привод стартера (бендикс) 2101 (для редукт.старт.) HOFER</t>
  </si>
  <si>
    <t>HF677411</t>
  </si>
  <si>
    <t>Привод стартера (бендикс) 2108 (для редукт.старт.) HOFER</t>
  </si>
  <si>
    <t>HF677412</t>
  </si>
  <si>
    <t>Привод стартера (бендикс) 2110 (для редукт.старт.) HOFER</t>
  </si>
  <si>
    <t>HF677520</t>
  </si>
  <si>
    <t>Реле стартера втягивающее 2101, 2110 (для редукт. стартеров) HOFER</t>
  </si>
  <si>
    <t>Стартер 1118 8кл. (1.55кВт, редукторный) HOFER</t>
  </si>
  <si>
    <t>HF690103</t>
  </si>
  <si>
    <t>Стартер 2101 (12В, 1.55кВт, редукторный) HOFER</t>
  </si>
  <si>
    <t>Стартер 2108 (1.55кВт, редукторный) HOFER</t>
  </si>
  <si>
    <t>Стартер 2110 (1.55кВт, редукторный) HOFER</t>
  </si>
  <si>
    <t>Стартер 2170 16кл. (1.55кВт, редукторный) HOFER</t>
  </si>
  <si>
    <t>HF314842</t>
  </si>
  <si>
    <t>Ступица переднего колеса 1118 HOFER</t>
  </si>
  <si>
    <t>HF314844</t>
  </si>
  <si>
    <t>Ступица переднего колеса 2108 HOFER</t>
  </si>
  <si>
    <t>HF314845</t>
  </si>
  <si>
    <t>Ступица переднего колеса 2121 HOFER</t>
  </si>
  <si>
    <t>HF314846</t>
  </si>
  <si>
    <t>Ступица переднего колеса 2123 HOFER</t>
  </si>
  <si>
    <t>HF530214</t>
  </si>
  <si>
    <t>Сцепление в сборе 1111 HOFER</t>
  </si>
  <si>
    <t>HF530097</t>
  </si>
  <si>
    <t>Сцепление в сборе LARGUS 8кл. HOFER</t>
  </si>
  <si>
    <t>HF130230</t>
  </si>
  <si>
    <t>Тормозные диски 2101 (слоты "дуга") HOFER</t>
  </si>
  <si>
    <t>HF130231</t>
  </si>
  <si>
    <t>Тормозные диски 2101 (слоты "эллипс") HOFER</t>
  </si>
  <si>
    <t>HF130203</t>
  </si>
  <si>
    <t>Тормозные диски 2108 (слоты "дуга", не вент., R13) HOFER</t>
  </si>
  <si>
    <t>HF130242</t>
  </si>
  <si>
    <t>Тормозные диски 2108 (слоты "эллипс", не вент., R13) HOFER</t>
  </si>
  <si>
    <t>HF130208</t>
  </si>
  <si>
    <t>Тормозные диски 2110 (перфорация, вент., R13) HOFER</t>
  </si>
  <si>
    <t>HF130205</t>
  </si>
  <si>
    <t>Тормозные диски 2110 (слоты "дуга", вент., R13) HOFER</t>
  </si>
  <si>
    <t>HF130206</t>
  </si>
  <si>
    <t>Тормозные диски 2110 (слоты "эллипс", вент., R13) HOFER</t>
  </si>
  <si>
    <t>HF130216</t>
  </si>
  <si>
    <t>Тормозные диски 2112 (перфорация, вент., R14) HOFER</t>
  </si>
  <si>
    <t>HF130213</t>
  </si>
  <si>
    <t>Тормозные диски 2112 (слоты "дуга", вент., R14) HOFER</t>
  </si>
  <si>
    <t>HF130214</t>
  </si>
  <si>
    <t>Тормозные диски 2112 (слоты "эллипс", вент., R14) HOFER</t>
  </si>
  <si>
    <t>HF350920</t>
  </si>
  <si>
    <t>Задние тормозные колодки 2101, 2121 HOFER</t>
  </si>
  <si>
    <t>HF350922</t>
  </si>
  <si>
    <t>Задние тормозные колодки 2108 HOFER</t>
  </si>
  <si>
    <t>HF350924</t>
  </si>
  <si>
    <t>Задние тормозные колодки с АБС 1118, 2170 HOFER</t>
  </si>
  <si>
    <t>HF350801</t>
  </si>
  <si>
    <t>Передние тормозные колодки 2101 HOFER</t>
  </si>
  <si>
    <t>HF350803</t>
  </si>
  <si>
    <t>Передние тормозные колодки 2108 HOFER</t>
  </si>
  <si>
    <t>HF350805</t>
  </si>
  <si>
    <t>Передние тормозные колодки 2110 HOFER</t>
  </si>
  <si>
    <t>HF350807</t>
  </si>
  <si>
    <t>Передние тормозные колодки 2121, 2123 HOFER</t>
  </si>
  <si>
    <t>HF350525</t>
  </si>
  <si>
    <t>Передние тормозные колодки Hyundai Sonata (ТагАЗ) Tucson (04-), Kia Sportage (04-), Soul HOFER</t>
  </si>
  <si>
    <t>HF350375</t>
  </si>
  <si>
    <t>Передние тормозные колодки LARGUS, VESTA 16кл. "PREMIUM" HOFER</t>
  </si>
  <si>
    <t>HF350376</t>
  </si>
  <si>
    <t>HF200504</t>
  </si>
  <si>
    <t>Фильтр масляный  X-RAY, VESTA (двиг. RENAULT:1,6, 16кл.), KIA SPECTRA (ИЖ) HOFER</t>
  </si>
  <si>
    <t>HF200501</t>
  </si>
  <si>
    <t>Фильтр масляный 2101 HOFER</t>
  </si>
  <si>
    <t>HF200502</t>
  </si>
  <si>
    <t>Фильтр масляный 2105, 2108 HOFER</t>
  </si>
  <si>
    <t>HF200508</t>
  </si>
  <si>
    <t>HF200503</t>
  </si>
  <si>
    <t>Фильтр масляный UAZ HOFER</t>
  </si>
  <si>
    <t>HF200618</t>
  </si>
  <si>
    <t>Фильтр топливный (погружной) LARGUS 06- HOFER</t>
  </si>
  <si>
    <t>HF200604</t>
  </si>
  <si>
    <t>Фильтр топливный 1.5 HOFER</t>
  </si>
  <si>
    <t>HF200605</t>
  </si>
  <si>
    <t>Фильтр топливный 1.6 HOFER</t>
  </si>
  <si>
    <t>HF244100</t>
  </si>
  <si>
    <t>Главный тормозной цилиндр 1118 HOFER</t>
  </si>
  <si>
    <t>HF244101</t>
  </si>
  <si>
    <t>Главный тормозной цилиндр 2101 HOFER</t>
  </si>
  <si>
    <t>HF244102</t>
  </si>
  <si>
    <t>Главный тормозной цилиндр 2108 HOFER</t>
  </si>
  <si>
    <t>HF244103</t>
  </si>
  <si>
    <t>Главный тормозной цилиндр 2121 HOFER</t>
  </si>
  <si>
    <t>HF244104</t>
  </si>
  <si>
    <t>Главный тормозной цилиндр 21213 HOFER</t>
  </si>
  <si>
    <t>HF244105</t>
  </si>
  <si>
    <t>Главный тормозной цилиндр 21214 HOFER</t>
  </si>
  <si>
    <t>HF244230</t>
  </si>
  <si>
    <t>Главный цилиндр сцепления 2101 HOFER</t>
  </si>
  <si>
    <t>HF244231</t>
  </si>
  <si>
    <t>Главный цилиндр сцепления 2121 HOFER</t>
  </si>
  <si>
    <t>HF244181</t>
  </si>
  <si>
    <t>HF244185</t>
  </si>
  <si>
    <t>HF244250</t>
  </si>
  <si>
    <t>HF244143</t>
  </si>
  <si>
    <t>Цилиндр переднего тормоза внутр. левый 2101 HOFER</t>
  </si>
  <si>
    <t>HF244142</t>
  </si>
  <si>
    <t>Цилиндр переднего тормоза внутр. правый 2101 HOFER</t>
  </si>
  <si>
    <t>HF244145</t>
  </si>
  <si>
    <t>Цилиндр переднего тормоза левый 2108 HOFER</t>
  </si>
  <si>
    <t>HF244149</t>
  </si>
  <si>
    <t>Цилиндр переднего тормоза левый 2121 HOFER</t>
  </si>
  <si>
    <t>HF244141</t>
  </si>
  <si>
    <t>Цилиндр переднего тормоза наружн. левый 2101 HOFER</t>
  </si>
  <si>
    <t>HF244140</t>
  </si>
  <si>
    <t>Цилиндр переднего тормоза наружн. правый 2101 HOFER</t>
  </si>
  <si>
    <t>HF244144</t>
  </si>
  <si>
    <t>Цилиндр переднего тормоза правый 2108 HOFER</t>
  </si>
  <si>
    <t>HF244148</t>
  </si>
  <si>
    <t>Цилиндр переднего тормоза правый 2121 HOFER</t>
  </si>
  <si>
    <t>HF244602</t>
  </si>
  <si>
    <t>Шланг тормозной задний 2101 HOFER</t>
  </si>
  <si>
    <t>HF414311</t>
  </si>
  <si>
    <t>Привод колеса в сборе 1118 (без АБС) правый HOFER</t>
  </si>
  <si>
    <t>HF414312</t>
  </si>
  <si>
    <t>Привод колеса в сборе 1118 (с АБС) правый HOFER</t>
  </si>
  <si>
    <t>HF414304</t>
  </si>
  <si>
    <t>HF414310</t>
  </si>
  <si>
    <t>Привод колеса в сборе 1118, 2170 (с АБС) левый HOFER</t>
  </si>
  <si>
    <t>HF414302</t>
  </si>
  <si>
    <t>Привод колеса в сборе 2108 левый HOFER</t>
  </si>
  <si>
    <t>HF414303</t>
  </si>
  <si>
    <t>Привод колеса в сборе 2108 правый HOFER</t>
  </si>
  <si>
    <t>HF414305</t>
  </si>
  <si>
    <t>Привод колеса в сборе 2110 правый HOFER</t>
  </si>
  <si>
    <t>HF414306</t>
  </si>
  <si>
    <t>Привод колеса в сборе 2121 левый HOFER</t>
  </si>
  <si>
    <t>HF414307</t>
  </si>
  <si>
    <t>Привод колеса в сборе 2121 правый HOFER</t>
  </si>
  <si>
    <t>HF414308</t>
  </si>
  <si>
    <t>Привод колеса в сборе 2123 левый HOFER</t>
  </si>
  <si>
    <t>HF414313</t>
  </si>
  <si>
    <t>Привод колеса в сборе 2170 (с АБС) правый HOFER</t>
  </si>
  <si>
    <t>HF414314</t>
  </si>
  <si>
    <t>Привод колеса в сборе LARGUS 16кл. левый HOFER</t>
  </si>
  <si>
    <t>HF414315</t>
  </si>
  <si>
    <t>Привод колеса в сборе LARGUS 16кл. правый HOFER</t>
  </si>
  <si>
    <t>HF414322</t>
  </si>
  <si>
    <t>Привод колеса в сборе LARGUS 8кл. левый HOFER</t>
  </si>
  <si>
    <t>HF414323</t>
  </si>
  <si>
    <t>Привод колеса в сборе LARGUS 8кл. правый HOFER</t>
  </si>
  <si>
    <t>HF401906</t>
  </si>
  <si>
    <t>Установочный комплект внутреннего шруса 2108 HOFER</t>
  </si>
  <si>
    <t>HF401907</t>
  </si>
  <si>
    <t>Установочный комплект внутреннего шруса 2121, 2123 HOFER</t>
  </si>
  <si>
    <t>HF401902</t>
  </si>
  <si>
    <t>Установочный комплект наружного шруса 2108 HOFER</t>
  </si>
  <si>
    <t>HF401903</t>
  </si>
  <si>
    <t>Установочный комплект наружного шруса 2121, 2123 HOFER</t>
  </si>
  <si>
    <t>HF401263</t>
  </si>
  <si>
    <t>Шрус внутренний левый в сборе (короткий, трипоидный) 21214, 2123 HOFER</t>
  </si>
  <si>
    <t>HF401264</t>
  </si>
  <si>
    <t>Шрус внутренний левый в сборе (короткий, шариковый) 21214, 2123 HOFER</t>
  </si>
  <si>
    <t>HF401245</t>
  </si>
  <si>
    <t>Шрус внутренний правый в сборе (длинный, трипоидный) 2121 HOFER</t>
  </si>
  <si>
    <t>HF401265</t>
  </si>
  <si>
    <t>Шрус внутренний правый в сборе (длинный, трипоидный) 21214, 2123 HOFER</t>
  </si>
  <si>
    <t>HF401266</t>
  </si>
  <si>
    <t>Шрус внутренний правый в сборе (длинный, шариковый) 21214, 2123 HOFER</t>
  </si>
  <si>
    <t>HF855309</t>
  </si>
  <si>
    <t>Щетки стеклоочистителя бескаркасные 410mm HOFER</t>
  </si>
  <si>
    <t>HF855313</t>
  </si>
  <si>
    <t>Щетки стеклоочистителя бескаркасные 450mm HOFER</t>
  </si>
  <si>
    <t>HF855324</t>
  </si>
  <si>
    <t>Щетки стеклоочистителя бескаркасные 600mm HOFER</t>
  </si>
  <si>
    <t>HF855326</t>
  </si>
  <si>
    <t>Щетки стеклоочистителя бескаркасные 650mm HOFER</t>
  </si>
  <si>
    <t>HF855123</t>
  </si>
  <si>
    <t>Щетки стеклоочистителя каркасные 1118, 2190 (600mm+410mm) HOFER</t>
  </si>
  <si>
    <t>HF855109</t>
  </si>
  <si>
    <t>Щетки стеклоочистителя каркасные 410mm HOFER</t>
  </si>
  <si>
    <t>HF855113</t>
  </si>
  <si>
    <t>Щетки стеклоочистителя каркасные 450mm HOFER</t>
  </si>
  <si>
    <t>HF855121</t>
  </si>
  <si>
    <t>Щетки стеклоочистителя каркасные 550mm HOFER</t>
  </si>
  <si>
    <t>HF855124</t>
  </si>
  <si>
    <t>Щетки стеклоочистителя каркасные 600mm HOFER</t>
  </si>
  <si>
    <t>HF855126</t>
  </si>
  <si>
    <t>Щетки стеклоочистителя каркасные 650mm HOFER</t>
  </si>
  <si>
    <t>CHD011</t>
  </si>
  <si>
    <t>Диск сцепления ведомый LARGUS 8кл. HOLA</t>
  </si>
  <si>
    <t>HL402</t>
  </si>
  <si>
    <t>HL412</t>
  </si>
  <si>
    <t>HL404</t>
  </si>
  <si>
    <t>HL406</t>
  </si>
  <si>
    <t>Сцепление в сборе (тросиковая КПП, с подшипником) 2170, 2190, КАЛИНА 2 HOLA</t>
  </si>
  <si>
    <t>HYUNDAI/KIA</t>
  </si>
  <si>
    <t>54813-3X000</t>
  </si>
  <si>
    <t>Втулка переднего стабилизатора HYUNDAI SOLARIS (RB),IX20 I30(GD)/KIA RIO HYUNDAI/KIA</t>
  </si>
  <si>
    <t>Гидрокомпенсатор 2112 (компл.: 16шт) INA</t>
  </si>
  <si>
    <t>Гидрокомпенсатор 406 (компл.: 16шт) INA</t>
  </si>
  <si>
    <t>Ремкомплект ГРМ 1119, 2190 8кл. INA</t>
  </si>
  <si>
    <t>Ролик натяжителя генер. 1118, 2123 INA</t>
  </si>
  <si>
    <t>Ролик натяжителя генер. GAZ 406дв. INA</t>
  </si>
  <si>
    <t>JEENICE</t>
  </si>
  <si>
    <t>WS3011.03</t>
  </si>
  <si>
    <t>Задние тормозные колодки (дисковые тормоза) JEENICE</t>
  </si>
  <si>
    <t>WS2428.00</t>
  </si>
  <si>
    <t>Передние тормозные колодки LOGAN II JEENICE</t>
  </si>
  <si>
    <t>JT552K</t>
  </si>
  <si>
    <t>Фильтр масляный АКПП с прокладкой поддона JATCO 2190, 2192 JS ASAKASHI</t>
  </si>
  <si>
    <t>JS ASAKASHI</t>
  </si>
  <si>
    <t>Амортизатор задний г./масл. LARGUS EXCEL-G KYB</t>
  </si>
  <si>
    <t>Стойка передняя г./масл. LARGUS EXCEL-G KYB</t>
  </si>
  <si>
    <t>Стойка передняя левая г./масл. 1119 "EXCEL-G" KYB</t>
  </si>
  <si>
    <t>Стойка передняя левая г./масл. 2170, 2190, KALINA II "EXCEL-G" KYB</t>
  </si>
  <si>
    <t>Стойка передняя правая г./масл. 1119 "EXCEL-G" KYB</t>
  </si>
  <si>
    <t>Стойка передняя правая г./масл. 2170, 2190, KALINA II "EXCEL-G" KYB</t>
  </si>
  <si>
    <t>RA5642</t>
  </si>
  <si>
    <t>Пружина задней подвески 2101, 2107 K-FLEX KYB</t>
  </si>
  <si>
    <t>RA5649</t>
  </si>
  <si>
    <t>Пружина задней подвески 2110, 2112 K-FLEX KYB</t>
  </si>
  <si>
    <t>RA5646</t>
  </si>
  <si>
    <t>Пружина задней подвески 2121 K-FLEX KYB</t>
  </si>
  <si>
    <t>RG5014</t>
  </si>
  <si>
    <t>Пружина задней подвески 2170, 2190, KALINA II K-FLEX KYB</t>
  </si>
  <si>
    <t>RA1900</t>
  </si>
  <si>
    <t>Пружина передней подвески 2101, 2107 K-FLEX KYB</t>
  </si>
  <si>
    <t>RA1901</t>
  </si>
  <si>
    <t>Пружина передней подвески 2108, 2110 8кл. K-FLEX KYB</t>
  </si>
  <si>
    <t>Амортизатор задний масл. 2101, 2121 PREMIUM KYB</t>
  </si>
  <si>
    <t>Амортизатор передний масл. 2101, 2121 PREMIUM KYB</t>
  </si>
  <si>
    <t>K119.2915.004</t>
  </si>
  <si>
    <t>Амортизатор задний г./масл. "ACTIVE" 1118, 1119 KIT</t>
  </si>
  <si>
    <t>K108.2915.004</t>
  </si>
  <si>
    <t>Амортизатор задний г./масл. "ACTIVE" 2108 KIT</t>
  </si>
  <si>
    <t>K110.2915.004</t>
  </si>
  <si>
    <t>Амортизатор задний г./масл. "ACTIVE" 2110 KIT</t>
  </si>
  <si>
    <t>K170.2915.004</t>
  </si>
  <si>
    <t>Амортизатор задний г./масл. "ACTIVE" 2170 KIT</t>
  </si>
  <si>
    <t>K190.2915.004</t>
  </si>
  <si>
    <t>Амортизатор задний г./масл. "ACTIVE" 2190 KIT</t>
  </si>
  <si>
    <t>K119.2905.002/003</t>
  </si>
  <si>
    <t>Стойка передняя г./масл. "ACTIVE" 1119 KIT</t>
  </si>
  <si>
    <t>K108.2905.002/003</t>
  </si>
  <si>
    <t>Стойка передняя г./масл. "ACTIVE" 2108 KIT</t>
  </si>
  <si>
    <t>K110.2905.002/003</t>
  </si>
  <si>
    <t>Стойка передняя г./масл. "ACTIVE" 2110 KIT</t>
  </si>
  <si>
    <t>K170.2905.002/003</t>
  </si>
  <si>
    <t>Стойка передняя г./масл. "ACTIVE" 2170 KIT</t>
  </si>
  <si>
    <t>K190.2905.002/003</t>
  </si>
  <si>
    <t>Стойка передняя г./масл. "ACTIVE" 2190 KIT</t>
  </si>
  <si>
    <t>K119.2915.004-05</t>
  </si>
  <si>
    <t>Амортизатор задний масл. "COMFORT" 1118, 1119 KIT</t>
  </si>
  <si>
    <t>K108.2915.004-05</t>
  </si>
  <si>
    <t>Амортизатор задний масл. "COMFORT" 2108 KIT</t>
  </si>
  <si>
    <t>K110.2915.004-05</t>
  </si>
  <si>
    <t>Амортизатор задний масл. "COMFORT" 2110 KIT</t>
  </si>
  <si>
    <t>K170.2915.004-05</t>
  </si>
  <si>
    <t>Амортизатор задний масл. "COMFORT" 2170 KIT</t>
  </si>
  <si>
    <t>K190.2915.004-05</t>
  </si>
  <si>
    <t>Амортизатор задний масл. "COMFORT" 2190 KIT</t>
  </si>
  <si>
    <t>K108.2905.002/003-05</t>
  </si>
  <si>
    <t>Стойка передняя масл. "COMFORT" 2108 KIT</t>
  </si>
  <si>
    <t>K110.2905.002/003-05</t>
  </si>
  <si>
    <t>Стойка передняя масл. "COMFORT" 2110 KIT</t>
  </si>
  <si>
    <t>K170.2905.002/003-05</t>
  </si>
  <si>
    <t>Стойка передняя масл. "COMFORT" 2170 KIT</t>
  </si>
  <si>
    <t>K190.2905.002/003-05</t>
  </si>
  <si>
    <t>Стойка передняя масл. "COMFORT" 2190 KIT</t>
  </si>
  <si>
    <t>K194.2915.004+15</t>
  </si>
  <si>
    <t>Амортизатор задний г./масл. (с завыш. +15) "CROSS" КАЛИНА КРОСС KIT</t>
  </si>
  <si>
    <t>K194.2905.002/003+15</t>
  </si>
  <si>
    <t>Стойка передняя г./масл. (с завыш. +15) "CROSS" КАЛИНА КРОСС KIT</t>
  </si>
  <si>
    <t>W12215C</t>
  </si>
  <si>
    <t>W03200D</t>
  </si>
  <si>
    <t>W02180I</t>
  </si>
  <si>
    <t>W05240B</t>
  </si>
  <si>
    <t>W05240A</t>
  </si>
  <si>
    <t>W00240E</t>
  </si>
  <si>
    <t>W01240G</t>
  </si>
  <si>
    <t>W01240H9</t>
  </si>
  <si>
    <t>K152008</t>
  </si>
  <si>
    <t>Ролик ГРМ (нового образца) 2108 KRONER</t>
  </si>
  <si>
    <t>Бачок масляный гидроусилителя руля X-RAY LADA</t>
  </si>
  <si>
    <t>224332428R</t>
  </si>
  <si>
    <t>Катушка зажигания X-RAY (H4M) LADA</t>
  </si>
  <si>
    <t>Кронштейн левой опоры двигателя VESTA LADA</t>
  </si>
  <si>
    <t>Упор задней двери газовый VESTA SW LADA</t>
  </si>
  <si>
    <t>904524809R</t>
  </si>
  <si>
    <t>Упор задней двери газовый X-RAY LADA</t>
  </si>
  <si>
    <t>Наконечник рулевой тяги внутр. левый 2101 LEMFOERDER</t>
  </si>
  <si>
    <t>Наконечник рулевой тяги внутр. правый 2101 LEMFOERDER</t>
  </si>
  <si>
    <t>Наконечник рулевой тяги наружн. 2101, 2121 LEMFOERDER</t>
  </si>
  <si>
    <t>Стойка стабилизатора VESTA LEMFOERDER</t>
  </si>
  <si>
    <t>Тяга рулевой трапеции средняя 2101 LEMFOERDER</t>
  </si>
  <si>
    <t>Шаровая опора 2101 верхняя LEMFOERDER</t>
  </si>
  <si>
    <t>LIQUI MOLY</t>
  </si>
  <si>
    <t>Очиститель ДМРВ Luftmassensensor-Rein. 200мл. LIQUI MOLY</t>
  </si>
  <si>
    <t>LPR</t>
  </si>
  <si>
    <t>05P288</t>
  </si>
  <si>
    <t>Передние тормозные колодки 2108 LPR</t>
  </si>
  <si>
    <t>H-54705</t>
  </si>
  <si>
    <t>Болты колесные секретные хром (литой. диск, шаг 1,5) VESTA LS</t>
  </si>
  <si>
    <t>LS</t>
  </si>
  <si>
    <t>JN-615</t>
  </si>
  <si>
    <t>Болты колесные секретные хром (штамп. диск, шаг 1,5) VESTA LS</t>
  </si>
  <si>
    <t>H-59605</t>
  </si>
  <si>
    <t>Болты секретные хром (литой диск, 1 ключ) 2101-2108 LS</t>
  </si>
  <si>
    <t>59605SP</t>
  </si>
  <si>
    <t>Болты секретные хром (литой диск, 2 ключа) 2101-2108 LS</t>
  </si>
  <si>
    <t>Гайки колесные секретные (4 гайки, 1 ключ) HYINDAI SOLARIS, KIA RIO LS</t>
  </si>
  <si>
    <t>Гайки колесные секретные (5 гаек, 2 ключа) 2121, 2123 LS</t>
  </si>
  <si>
    <t>49615SP</t>
  </si>
  <si>
    <t>Гайки колесные секретные (6 гаек, 2 ключа) 2121, 2123 LS</t>
  </si>
  <si>
    <t>Сцепление в сборе LARGUS 16кл. (без гидровлического выжимного) LUK</t>
  </si>
  <si>
    <t>Сцепление в сборе LARGUS 8кл. LUK</t>
  </si>
  <si>
    <t>Сцепление в сборе ГАЗЕЛЬ двиг. 402-406 LUK</t>
  </si>
  <si>
    <t>Сцепление в сборе УАЗ-3151 Hunter, -3163 Patriot 280 Н*м (двиг. ЗМЗ-409) LUK</t>
  </si>
  <si>
    <t>G12728LR</t>
  </si>
  <si>
    <t>Амортизатор задний г./масл. LOGAN LYNX</t>
  </si>
  <si>
    <t>SPL1103</t>
  </si>
  <si>
    <t>Катушка зажигания 2111 4-х выводная. (двиг.: 1,6л., 8кл.) LYNX</t>
  </si>
  <si>
    <t>SPL1115</t>
  </si>
  <si>
    <t>Катушка зажигания 2112 индивид. 16кл. LYNX</t>
  </si>
  <si>
    <t>L10155</t>
  </si>
  <si>
    <t>Лампа H1 12V 55W P14.5S LYNX</t>
  </si>
  <si>
    <t>L10155B</t>
  </si>
  <si>
    <t>Лампа H1 12V 55W P14.5S SUPER WHITE LYNX</t>
  </si>
  <si>
    <t>L11155</t>
  </si>
  <si>
    <t>Лампа H11 12V 55W PGJ19-2 LYNX</t>
  </si>
  <si>
    <t>L11155B</t>
  </si>
  <si>
    <t>Лампа H11 12V 55W PGJ19-2 SUPER WHITE LYNX</t>
  </si>
  <si>
    <t>L10300</t>
  </si>
  <si>
    <t>Лампа H3 12V 100W PK22S LYNX</t>
  </si>
  <si>
    <t>L10355</t>
  </si>
  <si>
    <t>Лампа H3 12V 55W PK22S LYNX</t>
  </si>
  <si>
    <t>L10355B</t>
  </si>
  <si>
    <t>Лампа H3 12V 55W PK22S SUPER WHITE LYNX</t>
  </si>
  <si>
    <t>L10500</t>
  </si>
  <si>
    <t>Лампа H4 12V 100/80W P45T-41 LYNX</t>
  </si>
  <si>
    <t>L10460B</t>
  </si>
  <si>
    <t>Лампа H4 12V 60/55W P43T-38 SUPER WHITE LYNX</t>
  </si>
  <si>
    <t>L10460Y</t>
  </si>
  <si>
    <t>Лампа H4 12V 60/55W P43T-38 YELLOW LYNX</t>
  </si>
  <si>
    <t>L10755</t>
  </si>
  <si>
    <t>Лампа H7 12V 55W PX26D LYNX</t>
  </si>
  <si>
    <t>L10755B</t>
  </si>
  <si>
    <t>Лампа H7 12V 55W PX26D SUPER WHITE LYNX</t>
  </si>
  <si>
    <t>C4050L</t>
  </si>
  <si>
    <t>Наконечник рулевой тяги левый 2110 LYNX</t>
  </si>
  <si>
    <t>C4334L</t>
  </si>
  <si>
    <t>Наконечник рулевой тяги левый 2190 LYNX</t>
  </si>
  <si>
    <t>C4147L</t>
  </si>
  <si>
    <t>Наконечник рулевой тяги левый LARGUS, X-RAY LYNX</t>
  </si>
  <si>
    <t>C4050R</t>
  </si>
  <si>
    <t>Наконечник рулевой тяги правый 2110 LYNX</t>
  </si>
  <si>
    <t>C4334R</t>
  </si>
  <si>
    <t>Наконечник рулевой тяги правый 2190 LYNX</t>
  </si>
  <si>
    <t>C4147R</t>
  </si>
  <si>
    <t>Наконечник рулевой тяги правый LARGUS, X-RAY LYNX</t>
  </si>
  <si>
    <t>C5083L</t>
  </si>
  <si>
    <t>C5083R</t>
  </si>
  <si>
    <t>C2123LR</t>
  </si>
  <si>
    <t>Тяга рулевая в сборе LARGUS, LOGAN LYNX</t>
  </si>
  <si>
    <t>CW-0075</t>
  </si>
  <si>
    <t>Насос водяной LOGAN, LARGUS 8/16кл. (K7M, K4M) LYNX</t>
  </si>
  <si>
    <t>ME-1294</t>
  </si>
  <si>
    <t>Опора двигателя (подушка) левая LARGUS LYNX</t>
  </si>
  <si>
    <t>ME-1291</t>
  </si>
  <si>
    <t>Опора двигателя задняя LARGUS LYNX</t>
  </si>
  <si>
    <t>ME-1166</t>
  </si>
  <si>
    <t>ME-2597</t>
  </si>
  <si>
    <t>Опора двигателя правая VESTA LYNX</t>
  </si>
  <si>
    <t>WB-1186</t>
  </si>
  <si>
    <t>Подшипник передней ступицы (установочный комплект) LARGUS без АБС, VESTA LYNX</t>
  </si>
  <si>
    <t>WB-1202</t>
  </si>
  <si>
    <t>Подшипник передней ступицы с АБС (установочный комплект) LARGUS LYNX</t>
  </si>
  <si>
    <t>Провода в/в 2108 карб. LYNX</t>
  </si>
  <si>
    <t>SPC4609</t>
  </si>
  <si>
    <t>SPE4610</t>
  </si>
  <si>
    <t>Провода в/в 2108, 2110 инж. 8кл. LYNX</t>
  </si>
  <si>
    <t>SPC4606</t>
  </si>
  <si>
    <t>Провода в/в 2121, 21213 карб. LYNX</t>
  </si>
  <si>
    <t>SPE6343</t>
  </si>
  <si>
    <t>Провода в/в LARGUS двиг. 1.6 LYNX</t>
  </si>
  <si>
    <t>SH-0459</t>
  </si>
  <si>
    <t>PS-3030</t>
  </si>
  <si>
    <t>Пыльник рулевой тяги LARGUS (с хомутами) LYNX</t>
  </si>
  <si>
    <t>RC-0093</t>
  </si>
  <si>
    <t>Радиатор кондиционера LARGUS, LOGAN LYNX</t>
  </si>
  <si>
    <t>RC-0011</t>
  </si>
  <si>
    <t>Радиатор кондиционера VESTA LYNX</t>
  </si>
  <si>
    <t>RH-0331</t>
  </si>
  <si>
    <t>Радиатор отопителя 2123 LYNX</t>
  </si>
  <si>
    <t>RH-0254</t>
  </si>
  <si>
    <t>Радиатор отопителя LARGUS, DUSTER LYNX</t>
  </si>
  <si>
    <t>RM-1137</t>
  </si>
  <si>
    <t>Радиатор охлаждения 21082 инж. LYNX</t>
  </si>
  <si>
    <t>RM-1138</t>
  </si>
  <si>
    <t>Радиатор охлаждения 2110 универсальный LYNX</t>
  </si>
  <si>
    <t>RM-1149</t>
  </si>
  <si>
    <t>Радиатор охлаждения 2123 LYNX</t>
  </si>
  <si>
    <t>RM-1150</t>
  </si>
  <si>
    <t>Радиатор охлаждения 2170 LYNX</t>
  </si>
  <si>
    <t>Ремень генератора 1118 (c конд.) 6PK1018 LYNX</t>
  </si>
  <si>
    <t>Ремень генератора 1118 (без конд.) 6PK883 LYNX</t>
  </si>
  <si>
    <t>10X938LX</t>
  </si>
  <si>
    <t>Ремень генератора 2101 карб. LYNX</t>
  </si>
  <si>
    <t>Ремень генератора 2108-2110 8кл. 6PK700 LYNX</t>
  </si>
  <si>
    <t>Ремень генератора 2110-2112 16кл. 6PK738 LYNX</t>
  </si>
  <si>
    <t>Ремень генератора 2110-2112 16кл. 6PK745 LYNX</t>
  </si>
  <si>
    <t>Ремень генератора 2110-2170 (с ГУРом, с конд.) 6PK1123 LYNX</t>
  </si>
  <si>
    <t>Ремень генератора 2110-2170 (с ГУРом) 6PK1113 LYNX</t>
  </si>
  <si>
    <t>Ремень генератора 2123 5PK1885 LYNX</t>
  </si>
  <si>
    <t>Ремень генератора 6PK1025 LYNX</t>
  </si>
  <si>
    <t>Ремень генератора 6PK1195 LYNX</t>
  </si>
  <si>
    <t>Ремень генератора 6PK1328 LYNX</t>
  </si>
  <si>
    <t>6PK1019EL</t>
  </si>
  <si>
    <t>Ремень генератора GRANTA FL (c конд.) 6PK1019ELAST LYNX</t>
  </si>
  <si>
    <t>Ремень генератора LARGUS (двиг.: 11189, 1,6л., 8кл.) 6PK1778 LYNX</t>
  </si>
  <si>
    <t>Ремень генератора LARGUS 1.6 16кл. (без ГУРа, с конд.) 5PK1113 LYNX</t>
  </si>
  <si>
    <t>Ремень генератора PRIORA (после 2018, с конд.) 6PK1573 LYNX</t>
  </si>
  <si>
    <t>Ремень генератора VESTA (с конд.) 6PK1038 LYNX</t>
  </si>
  <si>
    <t>Ремень ГРМ LARGUS 16кл. LYNX</t>
  </si>
  <si>
    <t>PK-1039</t>
  </si>
  <si>
    <t>Ремкомплект ГРМ LARGUS 16кл. LYNX</t>
  </si>
  <si>
    <t>PK-1344</t>
  </si>
  <si>
    <t>Ремкомплект ГРМ LARGUS 8кл., LOGAN 1,4 8кл. 2010- LYNX</t>
  </si>
  <si>
    <t>PB-1009</t>
  </si>
  <si>
    <t>PB-3037</t>
  </si>
  <si>
    <t>Натяжитель ремня навесного оборуд. LARGUS LYNX</t>
  </si>
  <si>
    <t>PB-1026</t>
  </si>
  <si>
    <t>Ролик ГРМ (натяжной) 2112 LYNX</t>
  </si>
  <si>
    <t>PB-1025</t>
  </si>
  <si>
    <t>Ролик ГРМ (нового образца) 2108 LYNX</t>
  </si>
  <si>
    <t>PB-3011</t>
  </si>
  <si>
    <t>Ролик ГРМ (опорный) 2112 LYNX</t>
  </si>
  <si>
    <t>PB-3012</t>
  </si>
  <si>
    <t>Ролик ГРМ (опорный) 2170 LYNX</t>
  </si>
  <si>
    <t>PB-1027</t>
  </si>
  <si>
    <t>Ролик ГРМ 2190 8кл. LYNX</t>
  </si>
  <si>
    <t>PB-1028</t>
  </si>
  <si>
    <t>Ролик ГРМ LARGUS 8кл. LYNX</t>
  </si>
  <si>
    <t>PB-5007</t>
  </si>
  <si>
    <t>Ролик натяжителя генер. 1118, 2123 LYNX</t>
  </si>
  <si>
    <t>PB-5039</t>
  </si>
  <si>
    <t>Ролик натяжителя генер., конд. 2110, 2170 LYNX</t>
  </si>
  <si>
    <t>PT-3270</t>
  </si>
  <si>
    <t>Ролик натяжной навесного оборудования LARGUS LYNX</t>
  </si>
  <si>
    <t>PB-7232</t>
  </si>
  <si>
    <t>Ролик натяжной ремня генератора (ГУР+конд.) LARGUS LYNX</t>
  </si>
  <si>
    <t>PB-1053</t>
  </si>
  <si>
    <t>Ролики ГРМ (натяжной) LARGUS 16кл. LYNX</t>
  </si>
  <si>
    <t>PB-3028</t>
  </si>
  <si>
    <t>Ролики ГРМ (опорный) LARGUS 16кл. LYNX</t>
  </si>
  <si>
    <t>C8856</t>
  </si>
  <si>
    <t>Втулка задней балки 1118, 2108, 2110, 2170, 2190 LYNX</t>
  </si>
  <si>
    <t>C8852</t>
  </si>
  <si>
    <t>Подушка поперечного стабилизатора 1118, 2170 LYNX</t>
  </si>
  <si>
    <t>C8854</t>
  </si>
  <si>
    <t>Сайлентблок (ромашки) 2108, 2110 LYNX</t>
  </si>
  <si>
    <t>C8855</t>
  </si>
  <si>
    <t>Шарнир кронштейна растяжки 1118, 2108, 2110, 2170 LYNX</t>
  </si>
  <si>
    <t>C8853</t>
  </si>
  <si>
    <t>Шарнир рычага передней подвески 1118, 2108, 2110, 2170 LYNX</t>
  </si>
  <si>
    <t>C7457LR</t>
  </si>
  <si>
    <t>Стойка стабилизатора LARGUS, X-RAY LYNX</t>
  </si>
  <si>
    <t>C7460LR</t>
  </si>
  <si>
    <t>Стойка стабилизатора VESTA LYNX</t>
  </si>
  <si>
    <t>C7369LR</t>
  </si>
  <si>
    <t>Тяга переднего стабилизатора HYUNDAI SOLARIS (RB) (2010-), ELANTRA (MD) LYNX</t>
  </si>
  <si>
    <t>WH-1196</t>
  </si>
  <si>
    <t>Ступица передняя в сборе с подшипником VESTA SPORT LYNX</t>
  </si>
  <si>
    <t>CL-1030</t>
  </si>
  <si>
    <t>Сцепление в сборе (тросиковая КПП, с подшипником) 2170, 2190, КАЛИНА 2 LYNX</t>
  </si>
  <si>
    <t>CL-1031</t>
  </si>
  <si>
    <t>Сцепление в сборе 1118, 2170 LYNX</t>
  </si>
  <si>
    <t>CL-1026</t>
  </si>
  <si>
    <t>Сцепление в сборе 2108 LYNX</t>
  </si>
  <si>
    <t>CL-1029</t>
  </si>
  <si>
    <t>Сцепление в сборе 2110 LYNX</t>
  </si>
  <si>
    <t>CL-1028</t>
  </si>
  <si>
    <t>Сцепление в сборе 2123 LYNX</t>
  </si>
  <si>
    <t>BS-6304</t>
  </si>
  <si>
    <t>Задние тормозные колодки (230мм) LARGUS LYNX</t>
  </si>
  <si>
    <t>BS-4601</t>
  </si>
  <si>
    <t>Задние тормозные колодки 2108 LYNX</t>
  </si>
  <si>
    <t>BS-4400</t>
  </si>
  <si>
    <t>Задние тормозные колодки KIA SPECTRA (ИЖ),SHUMA (FB) (1997-2004),SEPHIA (1997-) LYNX</t>
  </si>
  <si>
    <t>BS-4603</t>
  </si>
  <si>
    <t>Задние тормозные колодки с АБС 1118, 2170 LYNX</t>
  </si>
  <si>
    <t>BD-4605</t>
  </si>
  <si>
    <t>Передние тормозные колодки 2108 LYNX</t>
  </si>
  <si>
    <t>BD-4602</t>
  </si>
  <si>
    <t>Передние тормозные колодки 2121, 2123 LYNX</t>
  </si>
  <si>
    <t>BD-1801</t>
  </si>
  <si>
    <t>Передние тормозные колодки DAEWOO NEXIA (R13),MATIZ (M100,M150)/CHEVROLET LANOS (T100) LYNX</t>
  </si>
  <si>
    <t>BD-3619</t>
  </si>
  <si>
    <t>Передние тормозные колодки HYUNDAI SOLARIS (RB)(2010-)/KIA RIO (UB)(2011-) LYNX</t>
  </si>
  <si>
    <t>BD-6301</t>
  </si>
  <si>
    <t>Передние тормозные колодки LARGUS 8кл. LYNX</t>
  </si>
  <si>
    <t>BD-5739</t>
  </si>
  <si>
    <t>Передние тормозные колодки LARGUS, VESTA 16кл. LYNX</t>
  </si>
  <si>
    <t>BN-1431</t>
  </si>
  <si>
    <t>Тормозные диски передние HYUNDAI SOLARIS (09.2010-12.2016), KIA RIO III (09.2011-) LYNX</t>
  </si>
  <si>
    <t>BN-1058</t>
  </si>
  <si>
    <t>Тормозные диски передние KIA RIO II (2005-2011), HYUNDAI ACCENT (2006-2010) LYNX</t>
  </si>
  <si>
    <t>LA-1505</t>
  </si>
  <si>
    <t>Фильтр воздушный 2112 инж. LYNX</t>
  </si>
  <si>
    <t>LA-1900</t>
  </si>
  <si>
    <t>Фильтр воздушный X-RAY, VESTA LYNX</t>
  </si>
  <si>
    <t>LC-1031</t>
  </si>
  <si>
    <t>Фильтр масляный 2101 LYNX</t>
  </si>
  <si>
    <t>LC-1030</t>
  </si>
  <si>
    <t>Фильтр масляный 2105, 2108 LYNX</t>
  </si>
  <si>
    <t>LC-1503</t>
  </si>
  <si>
    <t>Фильтр масляный UAZ LYNX</t>
  </si>
  <si>
    <t>LC-1909</t>
  </si>
  <si>
    <t>Фильтр масляный X-RAY, VESTA (двиг. RENAULT:1,6,) HYUNDAI SOLARIS II (двиг.: 1,4; 2017-) LYNX</t>
  </si>
  <si>
    <t>LAC-1906C</t>
  </si>
  <si>
    <t>Фильтр салонный (угольный) 1118, 2190, 2123 LYNX</t>
  </si>
  <si>
    <t>LAC-215C</t>
  </si>
  <si>
    <t>Фильтр салонный (угольный) LARGUS LYNX</t>
  </si>
  <si>
    <t>LAC-215</t>
  </si>
  <si>
    <t>Фильтр салонный LARGUS LYNX</t>
  </si>
  <si>
    <t>LF-249M</t>
  </si>
  <si>
    <t>Фильтр топливный (погружной) LARGUS 06- LYNX</t>
  </si>
  <si>
    <t>LF-1829</t>
  </si>
  <si>
    <t>Фильтр топливный 1.5 LYNX</t>
  </si>
  <si>
    <t>LF-1110</t>
  </si>
  <si>
    <t>Фильтр топливный 1.6 LYNX</t>
  </si>
  <si>
    <t>CD-6707</t>
  </si>
  <si>
    <t>Привод колеса в сборе LARGUS 16кл. правый LYNX</t>
  </si>
  <si>
    <t>CD-6705</t>
  </si>
  <si>
    <t>Привод колеса в сборе LARGUS 8кл. левый LYNX</t>
  </si>
  <si>
    <t>CD-6706</t>
  </si>
  <si>
    <t>Привод колеса в сборе LARGUS 8кл. правый LYNX</t>
  </si>
  <si>
    <t>CD-1179A</t>
  </si>
  <si>
    <t>Привод колеса в сборе VESTA (КПП Renault JH3) правый LYNX</t>
  </si>
  <si>
    <t>CO-4600</t>
  </si>
  <si>
    <t>Шрус наружный в сборе 2108, 2110 LYNX</t>
  </si>
  <si>
    <t>CO-5767</t>
  </si>
  <si>
    <t>Шрус наружный в сборе LARGUS 16кл. LYNX</t>
  </si>
  <si>
    <t>CO-3926A</t>
  </si>
  <si>
    <t>Шрус наружный в сборе VESTA LYNX</t>
  </si>
  <si>
    <t>CO-4605A</t>
  </si>
  <si>
    <t>Шрус наружный в сборе с АБС 1118, 2170 LYNX</t>
  </si>
  <si>
    <t>XF330</t>
  </si>
  <si>
    <t>XF350</t>
  </si>
  <si>
    <t>XF400</t>
  </si>
  <si>
    <t>XF450</t>
  </si>
  <si>
    <t>Щетки стеклоочистителя бескаркасные 450mm. LYNX</t>
  </si>
  <si>
    <t>XF500</t>
  </si>
  <si>
    <t>XF600</t>
  </si>
  <si>
    <t>XF700</t>
  </si>
  <si>
    <t>Щетки стеклоочистителя бескаркасные 700mm. LYNX</t>
  </si>
  <si>
    <t>LX350</t>
  </si>
  <si>
    <t>Щетки стеклоочистителя гибридные 350mm LYNX</t>
  </si>
  <si>
    <t>LX400</t>
  </si>
  <si>
    <t>Щетки стеклоочистителя гибридные 400mm LYNX</t>
  </si>
  <si>
    <t>LX500</t>
  </si>
  <si>
    <t>Щетки стеклоочистителя гибридные 500mm LYNX</t>
  </si>
  <si>
    <t>LX530</t>
  </si>
  <si>
    <t>Щетки стеклоочистителя гибридные 530mm LYNX</t>
  </si>
  <si>
    <t>LX550</t>
  </si>
  <si>
    <t>Щетки стеклоочистителя гибридные 550mm LYNX</t>
  </si>
  <si>
    <t>LX600</t>
  </si>
  <si>
    <t>Щетки стеклоочистителя гибридные 600mm LYNX</t>
  </si>
  <si>
    <t>LW330</t>
  </si>
  <si>
    <t>Щетки стеклоочистителя зимние 330mm LYNX</t>
  </si>
  <si>
    <t>LW360</t>
  </si>
  <si>
    <t>Щетки стеклоочистителя зимние 360mm LYNX</t>
  </si>
  <si>
    <t>LW550</t>
  </si>
  <si>
    <t>Щетки стеклоочистителя зимние 550mm LYNX</t>
  </si>
  <si>
    <t>Щетки стеклоочистителя каркасные 330mm LYNX</t>
  </si>
  <si>
    <t>Щетки стеклоочистителя каркасные 350mm LYNX</t>
  </si>
  <si>
    <t>Щетки стеклоочистителя каркасные 400mm LYNX</t>
  </si>
  <si>
    <t>Щетки стеклоочистителя каркасные 500mm LYNX</t>
  </si>
  <si>
    <t>Щетки стеклоочистителя каркасные 550mm LYNX</t>
  </si>
  <si>
    <t>Щетки стеклоочистителя каркасные 600mm LYNX</t>
  </si>
  <si>
    <t>Щетки стеклоочистителя каркасные 650mm LYNX</t>
  </si>
  <si>
    <t>Щетки стеклоочистителя каркасные 700mm LYNX</t>
  </si>
  <si>
    <t>6045LR</t>
  </si>
  <si>
    <t>Щетки стеклоочистителя каркасные VESTA (600mm+450mm) LYNX</t>
  </si>
  <si>
    <t>Щетки стеклоочистителя каркасные со спойлером 450mm LYNX</t>
  </si>
  <si>
    <t>Щетки стеклоочистителя каркасные со спойлером 480mm LYNX</t>
  </si>
  <si>
    <t>Щетки стеклоочистителя каркасные со спойлером 500mm LYNX</t>
  </si>
  <si>
    <t>Щетки стеклоочистителя каркасные со спойлером 530mm LYNX</t>
  </si>
  <si>
    <t>Щетки стеклоочистителя каркасные со спойлером 550mm LYNX</t>
  </si>
  <si>
    <t>Щетки стеклоочистителя каркасные со спойлером 600mm LYNX</t>
  </si>
  <si>
    <t>Щетки стеклоочистителя каркасные со спойлером 650mm LYNX</t>
  </si>
  <si>
    <t>RF-1536</t>
  </si>
  <si>
    <t>Вентилятор отопителя LARGUS, LOGAN, DUSTER (под конд.) LYNX</t>
  </si>
  <si>
    <t>MT6PK1710</t>
  </si>
  <si>
    <t>Ремень генератора LARGUS с двиг. 21129 (с конд.) 6PK1710 M-TEX</t>
  </si>
  <si>
    <t>M-TEX</t>
  </si>
  <si>
    <t>00856V4</t>
  </si>
  <si>
    <t>Кольца поршневые 2101, 2107 76,8 MAHLE</t>
  </si>
  <si>
    <t>MAHLE</t>
  </si>
  <si>
    <t>44815N0</t>
  </si>
  <si>
    <t>Кольца поршневые 2101, 2107 79,0 MAHLE</t>
  </si>
  <si>
    <t>44881N0</t>
  </si>
  <si>
    <t>Кольца поршневые 21083 82,0 MAHLE</t>
  </si>
  <si>
    <t>44881N1</t>
  </si>
  <si>
    <t>Кольца поршневые 21083 82,4 MAHLE</t>
  </si>
  <si>
    <t>44818N3</t>
  </si>
  <si>
    <t>Кольца поршневые 21083 82,8 MAHLE</t>
  </si>
  <si>
    <t>C22117</t>
  </si>
  <si>
    <t>Фильтр воздушный 2112 инж. MANN</t>
  </si>
  <si>
    <t>C1858/2</t>
  </si>
  <si>
    <t>Фильтр воздушный LARGUS 16кл. MANN</t>
  </si>
  <si>
    <t>W811/80</t>
  </si>
  <si>
    <t>Фильтр масляный KIA RIO, HYUNDAI SOLARIS MANN</t>
  </si>
  <si>
    <t>W75/3</t>
  </si>
  <si>
    <t>Фильтр масляный LARGUS MANN</t>
  </si>
  <si>
    <t>W610/3</t>
  </si>
  <si>
    <t>Фильтр масляный MITSUBISHI OUTLANDER I (CU_W), LANCER IX (CS_A) (2.0) (4G63),HYUNDAI I10 MANN</t>
  </si>
  <si>
    <t>MR8818737</t>
  </si>
  <si>
    <t>Бачок расширительный LARGUS MANOVER</t>
  </si>
  <si>
    <t>MR1548875L</t>
  </si>
  <si>
    <t>Кулак поворотный левый LARGUS 16кл. c АБС MANOVER</t>
  </si>
  <si>
    <t>MR7520954</t>
  </si>
  <si>
    <t>Кулак поворотный левый VESTA MANOVER</t>
  </si>
  <si>
    <t>MR1548877R</t>
  </si>
  <si>
    <t>Кулак поворотный правый LARGUS 16кл. c АБС MANOVER</t>
  </si>
  <si>
    <t>MR7520958</t>
  </si>
  <si>
    <t>Кулак поворотный правый VESTA MANOVER</t>
  </si>
  <si>
    <t>MR8018853</t>
  </si>
  <si>
    <t>Ступица переднего колеса VESTA MANOVER</t>
  </si>
  <si>
    <t>Подшипник передней ступицы (усиленный, металлический сальник) 1118 MAREL</t>
  </si>
  <si>
    <t>01IN/EX-SET/4/MS</t>
  </si>
  <si>
    <t>Комплект клапанов 2101 впускной+выпускной (компл.: 8шт) MASTER SPORT</t>
  </si>
  <si>
    <t>081IN/EX-SET/4/MS</t>
  </si>
  <si>
    <t>Комплект клапанов 21083 впускной+выпускной (компл.: 8шт) MASTER SPORT</t>
  </si>
  <si>
    <t>12IN/EX-SET/8/MS</t>
  </si>
  <si>
    <t>Комплект клапанов 2112 впускной+выпускной (компл.: 16шт) MASTER SPORT</t>
  </si>
  <si>
    <t>070-ST-PCS-MS</t>
  </si>
  <si>
    <t>Крестовина карданного вала МОСКВИЧ 412 MASTER SPORT</t>
  </si>
  <si>
    <t>MEGA AMPER</t>
  </si>
  <si>
    <t>TG11C063</t>
  </si>
  <si>
    <t>Генератор LARGUS 16кл, (14В, 110А) MEGA AMPER</t>
  </si>
  <si>
    <t>10.0100.21</t>
  </si>
  <si>
    <t>Термостат 2101 карб. (пластм. корпус) METAL INCAR</t>
  </si>
  <si>
    <t>10.0300.21</t>
  </si>
  <si>
    <t>Термостат 2108 карб. (пластм. корпус) METAL INCAR</t>
  </si>
  <si>
    <t>E410021</t>
  </si>
  <si>
    <t>Задние тормозные колодки (дисковые тормоза LUCAS) 1119, 2108, 2110, 2170, 2190 MILES</t>
  </si>
  <si>
    <t>E410057</t>
  </si>
  <si>
    <t>Задние тормозные колодки (дисковые тормоза LUCAS) 2121 MILES</t>
  </si>
  <si>
    <t>E110273</t>
  </si>
  <si>
    <t>Задние тормозные колодки (дисковые тормоза) КАЛИНА СПОРТ, VESTA SW CROSS MILES</t>
  </si>
  <si>
    <t>E410375</t>
  </si>
  <si>
    <t>Задние тормозные колодки (под дисковые тормоза AST) 2108, 2110, 2123, 2170 MILES</t>
  </si>
  <si>
    <t>E210079</t>
  </si>
  <si>
    <t>Задние тормозные колодки 2108 MILES</t>
  </si>
  <si>
    <t>E400025</t>
  </si>
  <si>
    <t>Передние тормозные колодки 2110 LowMetallic MILES</t>
  </si>
  <si>
    <t>E400108</t>
  </si>
  <si>
    <t>Передние тормозные колодки LARGUS, VESTA 16кл. MILES</t>
  </si>
  <si>
    <t>GC01069</t>
  </si>
  <si>
    <t>Привод колеса в сборе VESTA 2015-, X-RAY 2015-, LARGUS 2019- (КПП VAZ 21809, 21827) левый MILES</t>
  </si>
  <si>
    <t>GC02016</t>
  </si>
  <si>
    <t>Привод колеса в сборе VESTA 2015-, X-RAY 2015-, LARGUS 2019- (КПП VAZ 21809, 21827) правый MILES</t>
  </si>
  <si>
    <t>ACCB001</t>
  </si>
  <si>
    <t>Радиатор кондиционера LARGUS, LOGAN MILES</t>
  </si>
  <si>
    <t>ACRM004</t>
  </si>
  <si>
    <t>Радиатор охлаждения LARGUS 8кл., 16кл. (без конд.) MILES</t>
  </si>
  <si>
    <t>DB83006</t>
  </si>
  <si>
    <t>Ступица передняя в сборе с подшипником VESTA SPORT MILES</t>
  </si>
  <si>
    <t>K000280</t>
  </si>
  <si>
    <t>Тормозные диски LARGUS, VESTA 16кл. (вент., 259мм) MILES</t>
  </si>
  <si>
    <t>AFAU108</t>
  </si>
  <si>
    <t>Фильтр воздушный LARGUS 16кл. MILES</t>
  </si>
  <si>
    <t>AFW1147</t>
  </si>
  <si>
    <t>Фильтр салонный LARGUS MILES</t>
  </si>
  <si>
    <t>MK KASHIYAMA</t>
  </si>
  <si>
    <t>D1261H</t>
  </si>
  <si>
    <t>Передние тормозные колодки LARGUS, VESTA 16кл. MK KASHIYAMA</t>
  </si>
  <si>
    <t>Амортизатор задний г./масл. 2121 "ADVENTURE" MONROE</t>
  </si>
  <si>
    <t>MONROE</t>
  </si>
  <si>
    <t>Амортизатор задний г./масл. 2123 "ADVENTURE" MONROE</t>
  </si>
  <si>
    <t>G7386</t>
  </si>
  <si>
    <t>Амортизатор задний г./масл. DUSTER 4х4 MONROE</t>
  </si>
  <si>
    <t>G1137</t>
  </si>
  <si>
    <t>Амортизатор задний г./масл. LARGUS MONROE</t>
  </si>
  <si>
    <t>Амортизатор передний г./масл. 2121 "ADVENTURE" MONROE</t>
  </si>
  <si>
    <t>Амортизатор передний г./масл. 2123 "ADVENTURE" MONROE</t>
  </si>
  <si>
    <t>G7372</t>
  </si>
  <si>
    <t>Стойка передняя г./масл. DUSTER MONROE ORIGINAL</t>
  </si>
  <si>
    <t>G7203</t>
  </si>
  <si>
    <t>Стойка передняя г./масл. LARGUS MONROE ORIGINAL</t>
  </si>
  <si>
    <t>G7455</t>
  </si>
  <si>
    <t>Стойка передняя г./масл. LOGAN ll (пакет "плохие дороги") MONROE</t>
  </si>
  <si>
    <t>MOTORHERZ</t>
  </si>
  <si>
    <t>P1054HG</t>
  </si>
  <si>
    <t>Насос ГУРа LARGUS MOTORHERZ</t>
  </si>
  <si>
    <t>0474021/JMF1420</t>
  </si>
  <si>
    <t>Предохранители JAPVAL MINI FEMALE 14 20A MTA</t>
  </si>
  <si>
    <t>MTA</t>
  </si>
  <si>
    <t>0474031/JMF1430</t>
  </si>
  <si>
    <t>Предохранители JAPVAL MINI FEMALE 14 30A MTA</t>
  </si>
  <si>
    <t>0474041/JMF1440</t>
  </si>
  <si>
    <t>Предохранители JAPVAL MINI FEMALE 14 40A MTA</t>
  </si>
  <si>
    <t>0474051/JMF1450</t>
  </si>
  <si>
    <t>Предохранители JAPVAL MINI FEMALE 14 50A MTA</t>
  </si>
  <si>
    <t>0474061/JMF1460</t>
  </si>
  <si>
    <t>Предохранители JAPVAL MINI FEMALE 14 60A MTA</t>
  </si>
  <si>
    <t>0474071/JMF1470</t>
  </si>
  <si>
    <t>Предохранители JAPVAL MINI FEMALE 14 70A MTA</t>
  </si>
  <si>
    <t>0474081/JMF1480</t>
  </si>
  <si>
    <t>Предохранители JAPVAL MINI FEMALE 14 80A MTA</t>
  </si>
  <si>
    <t>C255</t>
  </si>
  <si>
    <t>Предохранители набор CONTINENTAL 5x8A-5x16A) MTA</t>
  </si>
  <si>
    <t>M310</t>
  </si>
  <si>
    <t>Предохранители набор MINIVAL 5A-30A (10шт+щипцы) MTA</t>
  </si>
  <si>
    <t>U112</t>
  </si>
  <si>
    <t>MV-PARTS</t>
  </si>
  <si>
    <t>MV10801R21</t>
  </si>
  <si>
    <t>Кулак поворотный левый LARGUS 16кл. c АБС MV-PARTS</t>
  </si>
  <si>
    <t>MV10801R22</t>
  </si>
  <si>
    <t>Кулак поворотный правый LARGUS 16кл. c АБС MV-PARTS</t>
  </si>
  <si>
    <t>2101-3706800</t>
  </si>
  <si>
    <t>Контакт трамблера 2101 NGK</t>
  </si>
  <si>
    <t>Свечи 2110-2112 инж. 16кл. (3-х конт.) BKUR6ET-10 NGK</t>
  </si>
  <si>
    <t>Свечи 2110-2112 инж. 16кл. (платина) BCPR6EGP NGK</t>
  </si>
  <si>
    <t>Свечи 2110-2112 инж. 16кл. BCPR6ES-11 NGK</t>
  </si>
  <si>
    <t>Свечи 2110-2112 инж. 16кл. VL12 BCPR6E NGK</t>
  </si>
  <si>
    <t>Свечи BKR-GAS NGK</t>
  </si>
  <si>
    <t>Свечи CHEVROLET SPARK VL8 BP5E NGK</t>
  </si>
  <si>
    <t>Свечи CHRYSLER, VOLGA LZTR4A-11 NGK</t>
  </si>
  <si>
    <t>Свечи FOCUS II, III TR5B-13 NGK</t>
  </si>
  <si>
    <t>Свечи LARGUS 16кл. VL20 BKR6EK NGK</t>
  </si>
  <si>
    <t>Свечи LARGUS 16кл. VL38 BKR6EZ NGK</t>
  </si>
  <si>
    <t>Свечи VL14 BKR6E-11 NGK</t>
  </si>
  <si>
    <t>Свечи VL18 BP6H NGK</t>
  </si>
  <si>
    <t>Свечи XRAY (с ниссановским двигателем) LZKAR7D-9D NGK</t>
  </si>
  <si>
    <t>Свечи ГАЗ 402дв. B6HS NGK</t>
  </si>
  <si>
    <t>Задние тормозные колодки (230мм) LARGUS NiBK</t>
  </si>
  <si>
    <t>Задние тормозные колодки 2108 NiBK</t>
  </si>
  <si>
    <t>PN0148W</t>
  </si>
  <si>
    <t>Передние тормозные колодки VW POLO (двиг.: 1,6л.) NiBK</t>
  </si>
  <si>
    <t>NSP078200898654</t>
  </si>
  <si>
    <t>Кулак поворотный левый LARGUS 16кл. c АБС NSP</t>
  </si>
  <si>
    <t>NSP</t>
  </si>
  <si>
    <t>NSP078200898655</t>
  </si>
  <si>
    <t>Кулак поворотный правый LARGUS 16кл. c АБС NSP</t>
  </si>
  <si>
    <t>073532KT</t>
  </si>
  <si>
    <t>Патрон передней стойки масл. 2108 OBERKRAFT</t>
  </si>
  <si>
    <t>OBERKRAFT</t>
  </si>
  <si>
    <t>073533KT</t>
  </si>
  <si>
    <t>Патрон передней стойки масл. 2110 OBERKRAFT</t>
  </si>
  <si>
    <t>073518KT</t>
  </si>
  <si>
    <t>Стойки передняя правая масл. 2108 OBERKRAFT</t>
  </si>
  <si>
    <t>102011KT</t>
  </si>
  <si>
    <t>Крестовина карданного вала 2101 OBERKRAFT</t>
  </si>
  <si>
    <t>102005KT</t>
  </si>
  <si>
    <t>Крестовина карданного вала 2105 OBERKRAFT</t>
  </si>
  <si>
    <t>102002KT</t>
  </si>
  <si>
    <t>Крестовина карданного вала 2121 OBERKRAFT</t>
  </si>
  <si>
    <t>032289KT</t>
  </si>
  <si>
    <t>Наконечник рулевой тяги левый 2108 OBERKRAFT</t>
  </si>
  <si>
    <t>032282KT</t>
  </si>
  <si>
    <t>Наконечник рулевой тяги левый 2110 OBERKRAFT</t>
  </si>
  <si>
    <t>032290KT</t>
  </si>
  <si>
    <t>Наконечник рулевой тяги правый 1118 OBERKRAFT</t>
  </si>
  <si>
    <t>032288KT</t>
  </si>
  <si>
    <t>Наконечник рулевой тяги правый 2108 OBERKRAFT</t>
  </si>
  <si>
    <t>KT042020</t>
  </si>
  <si>
    <t>Провода в/в 2108, 2110 инж. 8кл.(100% силикон) OBERKRAFT</t>
  </si>
  <si>
    <t>KT098600</t>
  </si>
  <si>
    <t>Диск сцепления ведомый LARGUS 8кл. OBERKRAFT</t>
  </si>
  <si>
    <t>019501KT</t>
  </si>
  <si>
    <t>Термостат 2101 карб. OBERKRAFT</t>
  </si>
  <si>
    <t>019502KT</t>
  </si>
  <si>
    <t>Термостат 2108 карб. OBERKRAFT</t>
  </si>
  <si>
    <t>019503KT</t>
  </si>
  <si>
    <t>Термостат 2110 карб. OBERKRAFT</t>
  </si>
  <si>
    <t>KT058867</t>
  </si>
  <si>
    <t>Шрус наружный в сборе 2108, 2110 OBERKRAFT</t>
  </si>
  <si>
    <t>2470S</t>
  </si>
  <si>
    <t>Клапан 2101 впускной (компл.: 4шт) OSVAT</t>
  </si>
  <si>
    <t>OSVAT</t>
  </si>
  <si>
    <t>2470SС</t>
  </si>
  <si>
    <t>Клапан 2101 впускной (хром) (компл.: 4шт) OSVAT</t>
  </si>
  <si>
    <t>2471Z</t>
  </si>
  <si>
    <t>Клапан 2101 выпускной (компл.: 4шт) OSVAT</t>
  </si>
  <si>
    <t>2471ZС</t>
  </si>
  <si>
    <t>Клапан 2101 выпускной (хром) (компл.: 4шт) OSVAT</t>
  </si>
  <si>
    <t>0504ZN</t>
  </si>
  <si>
    <t>Клапан 2108 (нитрированные) выпускной (4шт) OSVAT</t>
  </si>
  <si>
    <t>0504ZС</t>
  </si>
  <si>
    <t>Клапан 2108 (хром) выпускной (4шт) OSVAT</t>
  </si>
  <si>
    <t>0504Z</t>
  </si>
  <si>
    <t>Клапан 2108 выпускной (4шт) OSVAT</t>
  </si>
  <si>
    <t>0503SN</t>
  </si>
  <si>
    <t>Клапан 21083 (нитрированные) впускной (4шт) OSVAT</t>
  </si>
  <si>
    <t>0503SС</t>
  </si>
  <si>
    <t>Клапан 21083 (хром) впускной (4шт) OSVAT</t>
  </si>
  <si>
    <t>0503S</t>
  </si>
  <si>
    <t>Клапан 21083 впускной (4шт) OSVAT</t>
  </si>
  <si>
    <t>2043SN</t>
  </si>
  <si>
    <t>Клапан 2112 (нитрированные) впускной (4шт) OSVAT</t>
  </si>
  <si>
    <t>2044ZN</t>
  </si>
  <si>
    <t>Клапан 2112 (нитрированные) выпускной (4шт) OSVAT</t>
  </si>
  <si>
    <t>2043SС</t>
  </si>
  <si>
    <t>Клапан 2112 (хром) впускной (4шт) OSVAT</t>
  </si>
  <si>
    <t>2044ZC</t>
  </si>
  <si>
    <t>Клапан 2112 (хром) выпускной (4шт) OSVAT</t>
  </si>
  <si>
    <t>PSE30567</t>
  </si>
  <si>
    <t>Опора двигателя правая VESTA PATRON</t>
  </si>
  <si>
    <t>PS4121-HD</t>
  </si>
  <si>
    <t>Стойка стабилизатора VESTA PATRON</t>
  </si>
  <si>
    <t>HBS131</t>
  </si>
  <si>
    <t>Болты ГБЦ ТУРБО М10х1.25х100 (комплект 10шт.) PAYEN</t>
  </si>
  <si>
    <t>PAYEN</t>
  </si>
  <si>
    <t>HBS095</t>
  </si>
  <si>
    <t>Болты ГБЦ ТУРБО М12х1,25х133 (комплект 10шт.) PAYEN</t>
  </si>
  <si>
    <t>JD5315</t>
  </si>
  <si>
    <t>Прокладка впускного модуля LARGUS 8кл. PAYEN</t>
  </si>
  <si>
    <t>PK01-8101080</t>
  </si>
  <si>
    <t>Кран печки 2101 PEKAR</t>
  </si>
  <si>
    <t>PEKAR</t>
  </si>
  <si>
    <t>PK08-8101080</t>
  </si>
  <si>
    <t>Кран печки 2108 PEKAR</t>
  </si>
  <si>
    <t>PK01-1011010</t>
  </si>
  <si>
    <t>Масляный насос 2101, 2107 PEKAR</t>
  </si>
  <si>
    <t>PK08-1011010</t>
  </si>
  <si>
    <t>Масляный насос 2108 PEKAR</t>
  </si>
  <si>
    <t>704-1106010-01</t>
  </si>
  <si>
    <t>Насос топливный 1111 карб. PEKAR</t>
  </si>
  <si>
    <t>701-1106010-01</t>
  </si>
  <si>
    <t>Насос топливный 2101 карб. PEKAR</t>
  </si>
  <si>
    <t>702-1106010-01</t>
  </si>
  <si>
    <t>Насос топливный 2108 карб. PEKAR</t>
  </si>
  <si>
    <t>2112-1139010</t>
  </si>
  <si>
    <t>Электробензонасос (моторчик) 2112 PEKAR</t>
  </si>
  <si>
    <t>Электробензонасос (моторчик) LARGUS PEKAR</t>
  </si>
  <si>
    <t>Электробензонасос (моторчик) VESTA, X-RAY, GRANTA FL, NIVA URBAN PEKAR</t>
  </si>
  <si>
    <t>SH-P 2722 - G</t>
  </si>
  <si>
    <t>Амортизатор задний г./масл. 2101, 2121 PILENGA</t>
  </si>
  <si>
    <t>SH-P 2709 - G</t>
  </si>
  <si>
    <t>Амортизатор задний г./масл. 2108 PILENGA</t>
  </si>
  <si>
    <t>SH-P 2711 - G</t>
  </si>
  <si>
    <t>Амортизатор задний г./масл. 2110 PILENGA</t>
  </si>
  <si>
    <t>Амортизатор задний г./масл. 2121 PILENGA</t>
  </si>
  <si>
    <t>SH-P 2724 - G</t>
  </si>
  <si>
    <t>Амортизатор задний г./масл. 2123 PILENGA</t>
  </si>
  <si>
    <t>SH-P 7072 - G</t>
  </si>
  <si>
    <t>Амортизатор задний г./масл. LARGUS PILENGA</t>
  </si>
  <si>
    <t>SH-P 2712 - G</t>
  </si>
  <si>
    <t>Амортизатор задний г./масл. VESTA PILENGA</t>
  </si>
  <si>
    <t>SH-P 7279</t>
  </si>
  <si>
    <t>Амортизатор задний г./масл. VESTA SW CROSS PILENGA</t>
  </si>
  <si>
    <t>SH-P 7251</t>
  </si>
  <si>
    <t>Амортизатор задний г./масл. X-RAY PILENGA</t>
  </si>
  <si>
    <t>SH-P 2720 - O</t>
  </si>
  <si>
    <t>Амортизатор задний масл. 1119 PILENGA</t>
  </si>
  <si>
    <t>SH-P 2701 - O</t>
  </si>
  <si>
    <t>Амортизатор задний масл. 2101 PILENGA</t>
  </si>
  <si>
    <t>SH-P 2709 - O</t>
  </si>
  <si>
    <t>Амортизатор задний масл. 2108 PILENGA</t>
  </si>
  <si>
    <t>SH-P 2711 - O</t>
  </si>
  <si>
    <t>Амортизатор задний масл. 2110 PILENGA</t>
  </si>
  <si>
    <t>SH-P 2722 - O</t>
  </si>
  <si>
    <t>Амортизатор задний масл. 2121 PILENGA</t>
  </si>
  <si>
    <t>SH-P 2724 - O</t>
  </si>
  <si>
    <t>Амортизатор задний масл. 2123 PILENGA</t>
  </si>
  <si>
    <t>SH-P 2772 - O</t>
  </si>
  <si>
    <t>Амортизатор задний масл. 2170 PILENGA</t>
  </si>
  <si>
    <t>SH-P 7072 - G - KIT</t>
  </si>
  <si>
    <t>Ремкомплект амортизатора заднего LARGUS, VESTA, LOGAN, SANDERO PILENGA</t>
  </si>
  <si>
    <t>SH-P 2721 - G</t>
  </si>
  <si>
    <t>Амортизатор передний г./масл. 2101, 2121 PILENGA</t>
  </si>
  <si>
    <t>Амортизатор передний г./масл. 2121 PILENGA</t>
  </si>
  <si>
    <t>SH-P 2723 - G</t>
  </si>
  <si>
    <t>Амортизатор передний г./масл. 2123 PILENGA</t>
  </si>
  <si>
    <t>Амортизатор передний масл. 2101 PILENGA</t>
  </si>
  <si>
    <t>SH-P 2721 - O</t>
  </si>
  <si>
    <t>Амортизатор передний масл. 2121 PILENGA</t>
  </si>
  <si>
    <t>SH-P 2723 - O</t>
  </si>
  <si>
    <t>Амортизатор передний масл. 2123 PILENGA</t>
  </si>
  <si>
    <t>SH-P 3302 - G</t>
  </si>
  <si>
    <t>Амортизатор передний/задний масл. ГАЗ 3202 PILENGA</t>
  </si>
  <si>
    <t>SH-P 2708 - G</t>
  </si>
  <si>
    <t>Патрон передней стойки г./масл. 2108 PILENGA</t>
  </si>
  <si>
    <t>SH-P 2710 - G</t>
  </si>
  <si>
    <t>Патрон передней стойки г./масл. 2110 PILENGA</t>
  </si>
  <si>
    <t>SH-P 2708 - O</t>
  </si>
  <si>
    <t>Патрон передней стойки масл. 2108 PILENGA</t>
  </si>
  <si>
    <t>SH-P 2710 - O</t>
  </si>
  <si>
    <t>Патрон передней стойки масл. 2110 PILENGA</t>
  </si>
  <si>
    <t>SH-P 7105 - G</t>
  </si>
  <si>
    <t>Стойка передняя г./масл. LARGUS PILENGA</t>
  </si>
  <si>
    <t>SH-P 7250</t>
  </si>
  <si>
    <t>Стойка передняя г./масл. X-RAY PILENGA</t>
  </si>
  <si>
    <t>SH-P 7278</t>
  </si>
  <si>
    <t>Стойка передняя левая г./масл. VESTA CROSS PILENGA</t>
  </si>
  <si>
    <t>SH-P 7283</t>
  </si>
  <si>
    <t>Стойка передняя левая г./масл. VESTA PILENGA</t>
  </si>
  <si>
    <t>SH-P 6745 - O</t>
  </si>
  <si>
    <t>Стойка передняя левая масл. VESTA PILENGA</t>
  </si>
  <si>
    <t>SH-P 7277</t>
  </si>
  <si>
    <t>SH-P 7284</t>
  </si>
  <si>
    <t>Стойка передняя правая г./масл. VESTA PILENGA</t>
  </si>
  <si>
    <t>SH-P 6744 - O</t>
  </si>
  <si>
    <t>Стойка передняя правая масл. VESTA PILENGA</t>
  </si>
  <si>
    <t>SH-P 2718 - O</t>
  </si>
  <si>
    <t>SH-P 2719 - O</t>
  </si>
  <si>
    <t>SH-P 2770 - O</t>
  </si>
  <si>
    <t>SH-P 2790 - O</t>
  </si>
  <si>
    <t>SH-P 2728 - O</t>
  </si>
  <si>
    <t>SH-P 2729 - O</t>
  </si>
  <si>
    <t>SH-P 2771 - O</t>
  </si>
  <si>
    <t>SH-P 2791 - O</t>
  </si>
  <si>
    <t>CT-P 1179</t>
  </si>
  <si>
    <t>Ремкомплект ГРМ LARGUS 16кл. PILENGA</t>
  </si>
  <si>
    <t>CT-P 0988</t>
  </si>
  <si>
    <t>PJ-P 2121</t>
  </si>
  <si>
    <t>Крестовина карданного вала 2121 PILENGA</t>
  </si>
  <si>
    <t>TS-P 3773</t>
  </si>
  <si>
    <t>Наконечник рулевой тяги левый VESTA PILENGA</t>
  </si>
  <si>
    <t>TS-P 3772</t>
  </si>
  <si>
    <t>Наконечник рулевой тяги правый VESTA PILENGA</t>
  </si>
  <si>
    <t>TS-P 4344 K</t>
  </si>
  <si>
    <t>Наконечники рулевых тяг 2108 PILENGA</t>
  </si>
  <si>
    <t>TS-P 4849 K</t>
  </si>
  <si>
    <t>Наконечники рулевых тяг 2110 PILENGA</t>
  </si>
  <si>
    <t>Стойка стабилизатора VESTA PILENGA</t>
  </si>
  <si>
    <t>TS-P 3141</t>
  </si>
  <si>
    <t>Шаровая опора 2101 верхняя PILENGA</t>
  </si>
  <si>
    <t>TS-P 3142</t>
  </si>
  <si>
    <t>Шаровая опора 2108 PILENGA</t>
  </si>
  <si>
    <t>TS-P 3145</t>
  </si>
  <si>
    <t>Шаровая опора 2123 PILENGA</t>
  </si>
  <si>
    <t>TS-P 3178</t>
  </si>
  <si>
    <t>Шаровая опора VESTA левая PILENGA</t>
  </si>
  <si>
    <t>TS-P 3177</t>
  </si>
  <si>
    <t>Шаровая опора VESTA правая PILENGA</t>
  </si>
  <si>
    <t>WP-P 2101</t>
  </si>
  <si>
    <t>Насос водяной 2101, 2107 PILENGA</t>
  </si>
  <si>
    <t>WP-P 2108</t>
  </si>
  <si>
    <t>Насос водяной 2108, 2110 8кл. PILENGA</t>
  </si>
  <si>
    <t>WP-P 2112</t>
  </si>
  <si>
    <t>Насос водяной 2112 16кл. PILENGA</t>
  </si>
  <si>
    <t>WP-P 2170</t>
  </si>
  <si>
    <t>Насос водяной 2170, 2190 16кл. PILENGA</t>
  </si>
  <si>
    <t>WP-P 2464</t>
  </si>
  <si>
    <t>Насос водяной 2190 8кл. PILENGA</t>
  </si>
  <si>
    <t>WP-P 1787</t>
  </si>
  <si>
    <t>Насос водяной LOGAN, LARGUS 8/16кл. (K7M, K4M) PILENGA</t>
  </si>
  <si>
    <t>WP-P 2463</t>
  </si>
  <si>
    <t>Насос водяной X-RAY, LOGAN II, ARKANA, DUSTER. (двиг.: H4M) PILENGA</t>
  </si>
  <si>
    <t>CB-P 3202</t>
  </si>
  <si>
    <t>Опора передней стойки VESTA PILENGA</t>
  </si>
  <si>
    <t>PW-P 6799</t>
  </si>
  <si>
    <t>Подшипник задней ступицы (установочный комплект) LARGUS, DUSTER 4x2 PILENGA</t>
  </si>
  <si>
    <t>PW-P 1305</t>
  </si>
  <si>
    <t>Подшипник передней ступицы (внутр.+нар.) 2101 PILENGA</t>
  </si>
  <si>
    <t>PW-P 1306</t>
  </si>
  <si>
    <t>Подшипник передней ступицы 2108 PILENGA</t>
  </si>
  <si>
    <t>PW-P 1304</t>
  </si>
  <si>
    <t>Подшипник передней ступицы 2121, 2123 PILENGA</t>
  </si>
  <si>
    <t>PW-P 4100</t>
  </si>
  <si>
    <t>PW-P 1232</t>
  </si>
  <si>
    <t>PW-P 1233</t>
  </si>
  <si>
    <t>PC-P 2181</t>
  </si>
  <si>
    <t>Подшипник выжимной 2190 PILENGA</t>
  </si>
  <si>
    <t>PT-P 1545</t>
  </si>
  <si>
    <t>Ролик ГРМ (натяжной) 2112 PILENGA</t>
  </si>
  <si>
    <t>PT-P 1546</t>
  </si>
  <si>
    <t>Ролик ГРМ (нового образца) 2108 PILENGA</t>
  </si>
  <si>
    <t>PT-P 1544</t>
  </si>
  <si>
    <t>Ролик ГРМ (опорный) 2112 PILENGA</t>
  </si>
  <si>
    <t>PT-P 1571</t>
  </si>
  <si>
    <t>Ролик ГРМ (опорный) 2170 PILENGA</t>
  </si>
  <si>
    <t>PT-P 1548</t>
  </si>
  <si>
    <t>Ролик ГРМ 2190 8кл. PILENGA</t>
  </si>
  <si>
    <t>PT-P 1550</t>
  </si>
  <si>
    <t>SR-P 1141</t>
  </si>
  <si>
    <t>Рулевая рейка 2108 PILENGA</t>
  </si>
  <si>
    <t>SR-P 1142</t>
  </si>
  <si>
    <t>Рулевая рейка 2112 PILENGA</t>
  </si>
  <si>
    <t>RB-P 3009</t>
  </si>
  <si>
    <t>HB-P 2331</t>
  </si>
  <si>
    <t>Ступица задняя в сборе с подшипником (дисковые тормоза) VESTA PILENGA</t>
  </si>
  <si>
    <t>HB-P 2108</t>
  </si>
  <si>
    <t>Ступица переднего колеса 2108 PILENGA</t>
  </si>
  <si>
    <t>HB-P 2121</t>
  </si>
  <si>
    <t>Ступица переднего колеса 2121 PILENGA</t>
  </si>
  <si>
    <t>HB-P 2123</t>
  </si>
  <si>
    <t>Ступица переднего колеса 2123 PILENGA</t>
  </si>
  <si>
    <t>HB-P 2318</t>
  </si>
  <si>
    <t>Ступица передняя в сборе с подшипником VESTA SPORT PILENGA</t>
  </si>
  <si>
    <t>CK-P 4004 XR</t>
  </si>
  <si>
    <t>Сцепление в сборе (металлокерамика) 2108 PILENGA</t>
  </si>
  <si>
    <t>CK-P 4005 XR</t>
  </si>
  <si>
    <t>Сцепление в сборе (металлокерамика) 2112 PILENGA</t>
  </si>
  <si>
    <t>CK-P 4007</t>
  </si>
  <si>
    <t>Сцепление в сборе 2101 PILENGA</t>
  </si>
  <si>
    <t>CK-P 4004</t>
  </si>
  <si>
    <t>Сцепление в сборе 2108 PILENGA</t>
  </si>
  <si>
    <t>CK-P 4005</t>
  </si>
  <si>
    <t>Сцепление в сборе 2112 PILENGA</t>
  </si>
  <si>
    <t>CK-P 4009</t>
  </si>
  <si>
    <t>Сцепление в сборе 2123 PILENGA</t>
  </si>
  <si>
    <t>TT-P 4017</t>
  </si>
  <si>
    <t>Элемент термостата (вставка) LARGUS PILENGA</t>
  </si>
  <si>
    <t>6220/1</t>
  </si>
  <si>
    <t>Тормозные барабаны задние (чугун.) 2101 PILENGA</t>
  </si>
  <si>
    <t>BS-P 8831</t>
  </si>
  <si>
    <t>Задние тормозные колодки (180мм) LOGAN PILENGA</t>
  </si>
  <si>
    <t>Задние тормозные колодки (203мм, тормозная система BOSCH) X-RAY PILENGA</t>
  </si>
  <si>
    <t>FD-P 3069</t>
  </si>
  <si>
    <t>Задние тормозные колодки (дисковые тормоза TORNADO) 2121 PILENGA</t>
  </si>
  <si>
    <t>FD-P 3314</t>
  </si>
  <si>
    <t>Задние тормозные колодки (дисковые тормоза) КАЛИНА СПОРТ, VESTA SW CROSS PILENGA</t>
  </si>
  <si>
    <t>BS-T 1002 N</t>
  </si>
  <si>
    <t>Задние тормозные колодки 2108 PILENGA</t>
  </si>
  <si>
    <t>BS-P 1108</t>
  </si>
  <si>
    <t>Задние тормозные колодки NISSAN ALMERA G15 PILENGA</t>
  </si>
  <si>
    <t>BS-P 8692</t>
  </si>
  <si>
    <t>Задние тормозные колодки VW POLO (двиг.: 1,6л.) PILENGA</t>
  </si>
  <si>
    <t>BS-P 1005 N</t>
  </si>
  <si>
    <t>Задние тормозные колодки с АБС 1118, 2170 PILENGA</t>
  </si>
  <si>
    <t>FD-P 2003</t>
  </si>
  <si>
    <t>Передние тормозные колодки 2108 PILENGA</t>
  </si>
  <si>
    <t>FD-P 2005</t>
  </si>
  <si>
    <t>Передние тормозные колодки 2110 PILENGA</t>
  </si>
  <si>
    <t>FD-P 2885</t>
  </si>
  <si>
    <t>Передние тормозные колодки LARGUS 8кл. PILENGA</t>
  </si>
  <si>
    <t>FD-P 8010</t>
  </si>
  <si>
    <t>Передние тормозные колодки LARGUS, VESTA 16кл. PILENGA</t>
  </si>
  <si>
    <t>FD-P 6202</t>
  </si>
  <si>
    <t>Передние тормозные колодки VW POLO (двиг.: 1,6л.) PILENGA</t>
  </si>
  <si>
    <t>FD-P 3300</t>
  </si>
  <si>
    <t>Передние тормозные колодки X-RAY PILENGA</t>
  </si>
  <si>
    <t>FA-P 3174</t>
  </si>
  <si>
    <t>Фильтр воздушный LARGUS 16кл. PILENGA</t>
  </si>
  <si>
    <t>FA-P 2265</t>
  </si>
  <si>
    <t>Фильтр воздушный VESTA, X-RAY (после 2019) PILENGA</t>
  </si>
  <si>
    <t>FA-P 2180</t>
  </si>
  <si>
    <t>Фильтр воздушный X-RAY, VESTA PILENGA</t>
  </si>
  <si>
    <t>FA-P 0443</t>
  </si>
  <si>
    <t>Фильтр салонный X-RAY, VESTA PILENGA</t>
  </si>
  <si>
    <t>HY-P 1118</t>
  </si>
  <si>
    <t>Главный тормозной цилиндр 1118 PILENGA</t>
  </si>
  <si>
    <t>HY-P 5858</t>
  </si>
  <si>
    <t>Главный тормозной цилиндр 2101 PILENGA</t>
  </si>
  <si>
    <t>HY-P 6003</t>
  </si>
  <si>
    <t>Главный тормозной цилиндр 2108 PILENGA</t>
  </si>
  <si>
    <t>HY-P 6858</t>
  </si>
  <si>
    <t>Главный тормозной цилиндр LARGUS PILENGA</t>
  </si>
  <si>
    <t>HY-P 9982</t>
  </si>
  <si>
    <t>CC-P 2619</t>
  </si>
  <si>
    <t>Главный тормозной цилиндр VESTA, X-RAY PILENGA</t>
  </si>
  <si>
    <t>HY-P 7846</t>
  </si>
  <si>
    <t>Главный цилиндр сцепления 2101 PILENGA</t>
  </si>
  <si>
    <t>HY-P 3886</t>
  </si>
  <si>
    <t>HY-P 5956</t>
  </si>
  <si>
    <t>HY-P 5853</t>
  </si>
  <si>
    <t>CC-P 2618</t>
  </si>
  <si>
    <t>HY-P 9835</t>
  </si>
  <si>
    <t>HY-P 2123</t>
  </si>
  <si>
    <t>CV-P 2001 K</t>
  </si>
  <si>
    <t>Шрус внутренний в сборе (трипоидный) 2108, 2110 PILENGA</t>
  </si>
  <si>
    <t>CV-P 2004 K</t>
  </si>
  <si>
    <t>Шрус внутренний в сборе VESTA (КПП Renault JH3) PILENGA</t>
  </si>
  <si>
    <t>CV-P 2056 K</t>
  </si>
  <si>
    <t>Шрус внутренний левый в сборе (короткий) 2121 PILENGA</t>
  </si>
  <si>
    <t>CV-P 2356 K</t>
  </si>
  <si>
    <t>Шрус внутренний левый в сборе (короткий) 21214, 2123 PILENGA</t>
  </si>
  <si>
    <t>CV-P 2057 K</t>
  </si>
  <si>
    <t>Шрус внутренний правый в сборе (длинный) 2121 PILENGA</t>
  </si>
  <si>
    <t>CV-P 2357 K</t>
  </si>
  <si>
    <t>Шрус внутренний правый в сборе (длинный) 21214, 2123 PILENGA</t>
  </si>
  <si>
    <t>CV-P 1001 K</t>
  </si>
  <si>
    <t>Шрус наружный в сборе 2108, 2110 PILENGA</t>
  </si>
  <si>
    <t>CV-P 1002 K</t>
  </si>
  <si>
    <t>Шрус наружный в сборе 2121 PILENGA</t>
  </si>
  <si>
    <t>CV-P 1023 K</t>
  </si>
  <si>
    <t>Шрус наружный в сборе 21214, 2123 PILENGA</t>
  </si>
  <si>
    <t>CV-P 1004 K</t>
  </si>
  <si>
    <t>Шрус наружный в сборе VESTA PILENGA</t>
  </si>
  <si>
    <t>CV-P 1070 K</t>
  </si>
  <si>
    <t>Шрус наружный в сборе с АБС 1118, 2170 PILENGA</t>
  </si>
  <si>
    <t>POLMOSTROW</t>
  </si>
  <si>
    <t>48.01</t>
  </si>
  <si>
    <t>Глушитель задняя часть POLMOSTROW</t>
  </si>
  <si>
    <t>RS-04631</t>
  </si>
  <si>
    <t>Термолента 1mm*50mm*15m PROSPORT</t>
  </si>
  <si>
    <t>PROSPORT</t>
  </si>
  <si>
    <t>RS-00115</t>
  </si>
  <si>
    <t>Фильтр вентиляции картерных газов (красный хром) D=18 PROSPORT</t>
  </si>
  <si>
    <t>RS-03583</t>
  </si>
  <si>
    <t>Фильтр вентиляции картерных газов (синий хром) D=18 PROSPORT</t>
  </si>
  <si>
    <t>RS-03570</t>
  </si>
  <si>
    <t>Фильтр нулевого сопротивления для инжектора (ФНС) 2112, 2123 (карбон) PROSPORT</t>
  </si>
  <si>
    <t>RS-01134</t>
  </si>
  <si>
    <t>Фильтр нулевого сопротивления для инжектора (ФНС) 2112, 2123 (красный) PROSPORT</t>
  </si>
  <si>
    <t>RS-04378</t>
  </si>
  <si>
    <t>Фильтр нулевого сопротивления квадратный для карбюратора (ФНС) 2101 (красный)</t>
  </si>
  <si>
    <t>МФ-114</t>
  </si>
  <si>
    <t>QZS1547332</t>
  </si>
  <si>
    <t>Замок капота LARGUS QUARTZ</t>
  </si>
  <si>
    <t>QUARTZ</t>
  </si>
  <si>
    <t>QZ1549493L</t>
  </si>
  <si>
    <t>Ручка двери наружняя левая LARGUS QUARTZ</t>
  </si>
  <si>
    <t>QUATTRO FRENI</t>
  </si>
  <si>
    <t>QF14A00174</t>
  </si>
  <si>
    <t>Крышка маслозаливной горловины HYUNDAI SOLARIS QUATTRO FRENI</t>
  </si>
  <si>
    <t>Задние тормозные колодки (дисковые тормоза) КАЛИНА СПОРТ, VESTA SW CROSS REMSA</t>
  </si>
  <si>
    <t>Передние тормозные колодки 2108 REMSA</t>
  </si>
  <si>
    <t>Передние тормозные колодки LARGUS, VESTA 16кл. REMSA</t>
  </si>
  <si>
    <t>Амортизатор задний г./масл. LARGUS CROSS ORIGINAL</t>
  </si>
  <si>
    <t>306107623R</t>
  </si>
  <si>
    <t>RENAULT</t>
  </si>
  <si>
    <t>284422728R</t>
  </si>
  <si>
    <t>Датчик парковки VESTA RENAULT</t>
  </si>
  <si>
    <t>805036313R</t>
  </si>
  <si>
    <t>Замок внутренний передней левой двери LARGUS 5-ти контактный АВТОВАЗ</t>
  </si>
  <si>
    <t>Клапан абсорбера топливных паров VESTA, DUSTER RENAULT</t>
  </si>
  <si>
    <t>Клемма АКБ отрицательная (свинец) RENAULT GROUP</t>
  </si>
  <si>
    <t>Клемма АКБ положительная (свинец) RENAULT GROUP</t>
  </si>
  <si>
    <t>Подводящий патрубок водяного насоса LARGUS 16кл. RENAULT</t>
  </si>
  <si>
    <t>Рычаг подвески левый в сборе VESTA ORIGINAL</t>
  </si>
  <si>
    <t>Рычаг подвески правый в сборе VESTA ORIGINAL</t>
  </si>
  <si>
    <t>Стойка передняя г./масл. LARGUS CROSS ORIGINAL</t>
  </si>
  <si>
    <t>166008992R</t>
  </si>
  <si>
    <t>Форсунка топливная (166008992R) X-RAY H4M RENAULT</t>
  </si>
  <si>
    <t>ATR1118-2915402</t>
  </si>
  <si>
    <t>Амортизатор задний масл. 1118 REPAX</t>
  </si>
  <si>
    <t>ATR1119-2915402</t>
  </si>
  <si>
    <t>Амортизатор задний масл. 1119 REPAX</t>
  </si>
  <si>
    <t>ATR2101-2915402</t>
  </si>
  <si>
    <t>Амортизатор задний масл. 2101 REPAX</t>
  </si>
  <si>
    <t>ATR2108-2915402</t>
  </si>
  <si>
    <t>Амортизатор задний масл. 2108 REPAX</t>
  </si>
  <si>
    <t>ATR2110-2915402</t>
  </si>
  <si>
    <t>Амортизатор задний масл. 2110 REPAX</t>
  </si>
  <si>
    <t>ATR2121-2915402</t>
  </si>
  <si>
    <t>Амортизатор задний масл. 2121 REPAX</t>
  </si>
  <si>
    <t>ATR2170-2915402</t>
  </si>
  <si>
    <t>Амортизатор задний масл. 2170 REPAX</t>
  </si>
  <si>
    <t>ATR2190-2915402</t>
  </si>
  <si>
    <t>Амортизатор задний масл. 2190 REPAX</t>
  </si>
  <si>
    <t>ATR2101-2905402</t>
  </si>
  <si>
    <t>Амортизатор передний масл. 2101 REPAX</t>
  </si>
  <si>
    <t>ATR2121-2905402</t>
  </si>
  <si>
    <t>Амортизатор передний масл. 2121 REPAX</t>
  </si>
  <si>
    <t>ATR2101-3502090</t>
  </si>
  <si>
    <t>Задние тормозные колодки 2101, 2121 REPAX</t>
  </si>
  <si>
    <t>ATR2108-3502090</t>
  </si>
  <si>
    <t>Задние тормозные колодки 2108 REPAX</t>
  </si>
  <si>
    <t>ATR1118-3502090</t>
  </si>
  <si>
    <t>Задние тормозные колодки с АБС 1118, 2170 REPAX</t>
  </si>
  <si>
    <t>ATR1118-3414100</t>
  </si>
  <si>
    <t>ATR2108-3414100</t>
  </si>
  <si>
    <t>Наконечники рулевых тяг 2108 REPAX</t>
  </si>
  <si>
    <t>ATR2110-3414100</t>
  </si>
  <si>
    <t>Наконечники рулевых тяг 2110 REPAX</t>
  </si>
  <si>
    <t>ATR2101-3003200</t>
  </si>
  <si>
    <t>Наконечники рулевых тяг внутр. 2101 REPAX</t>
  </si>
  <si>
    <t>ATR2101-3003100</t>
  </si>
  <si>
    <t>Наконечники рулевых тяг наружн. 2101, 2121 REPAX</t>
  </si>
  <si>
    <t>ATR2101-3501090</t>
  </si>
  <si>
    <t>Передние тормозные колодки 2101 REPAX</t>
  </si>
  <si>
    <t>ATR2110-3501080</t>
  </si>
  <si>
    <t>Передние тормозные колодки 2110 (без датчика) REPAX</t>
  </si>
  <si>
    <t>ATR2121-3501090</t>
  </si>
  <si>
    <t>Передние тормозные колодки 2121, 2123 REPAX</t>
  </si>
  <si>
    <t>ATR2105-8101060</t>
  </si>
  <si>
    <t>Радиатор отопителя 2105 REPAX</t>
  </si>
  <si>
    <t>ATR2123-8101060</t>
  </si>
  <si>
    <t>Радиатор отопителя 2123 REPAX</t>
  </si>
  <si>
    <t>ATR1118-1301012</t>
  </si>
  <si>
    <t>Радиатор охлаждения 1118 REPAX</t>
  </si>
  <si>
    <t>ATR1119-1301012</t>
  </si>
  <si>
    <t>Радиатор охлаждения 1119 REPAX</t>
  </si>
  <si>
    <t>ATR2106-1301012</t>
  </si>
  <si>
    <t>Радиатор охлаждения 2106 REPAX</t>
  </si>
  <si>
    <t>ATR2107-1301012</t>
  </si>
  <si>
    <t>Радиатор охлаждения 2107 REPAX</t>
  </si>
  <si>
    <t>ATR21073-1301012</t>
  </si>
  <si>
    <t>Радиатор охлаждения 21073 инж.  REPAX</t>
  </si>
  <si>
    <t>ATR21082-1301012</t>
  </si>
  <si>
    <t>Радиатор охлаждения 21082 инж.  REPAX</t>
  </si>
  <si>
    <t>ATR21213-1301012</t>
  </si>
  <si>
    <t>Радиатор охлаждения 21213 карб. REPAX</t>
  </si>
  <si>
    <t>ATR21214-1301012</t>
  </si>
  <si>
    <t>Радиатор охлаждения 21214 инж. REPAX</t>
  </si>
  <si>
    <t>ATR2123-1301012</t>
  </si>
  <si>
    <t>Радиатор охлаждения 2123 REPAX</t>
  </si>
  <si>
    <t>ATR2170-1301012</t>
  </si>
  <si>
    <t>Радиатор охлаждения 2170 REPAX</t>
  </si>
  <si>
    <t>ATR1118-2905403</t>
  </si>
  <si>
    <t>Стойки передняя левая масл. 1118 REPAX</t>
  </si>
  <si>
    <t>ATR2108-2905403</t>
  </si>
  <si>
    <t>Стойки передняя левая масл. 2108 REPAX</t>
  </si>
  <si>
    <t>ATR2110-2905403</t>
  </si>
  <si>
    <t>Стойки передняя левая масл. 2110 REPAX</t>
  </si>
  <si>
    <t>ATR2170-2905403</t>
  </si>
  <si>
    <t>Стойки передняя левая масл. 2170 REPAX</t>
  </si>
  <si>
    <t>ATR2190-2905403</t>
  </si>
  <si>
    <t>Стойки передняя левая масл. 2190 REPAX</t>
  </si>
  <si>
    <t>ATR1118-2905402</t>
  </si>
  <si>
    <t>Стойки передняя правая масл. 1118 REPAX</t>
  </si>
  <si>
    <t>ATR1119-2905402</t>
  </si>
  <si>
    <t>Стойки передняя правая масл. 1119 REPAX</t>
  </si>
  <si>
    <t>ATR2108-2905402</t>
  </si>
  <si>
    <t>Стойки передняя правая масл. 2108 REPAX</t>
  </si>
  <si>
    <t>ATR2110-2905402</t>
  </si>
  <si>
    <t>Стойки передняя правая масл. 2110 REPAX</t>
  </si>
  <si>
    <t>ATR2170-2905402</t>
  </si>
  <si>
    <t>Стойки передняя правая масл. 2170 REPAX</t>
  </si>
  <si>
    <t>ATR2190-2905402</t>
  </si>
  <si>
    <t>Стойки передняя правая масл. 2190 REPAX</t>
  </si>
  <si>
    <t>ATR2101-3502070</t>
  </si>
  <si>
    <t>Тормозные барабаны задние 2101 REPAX</t>
  </si>
  <si>
    <t>ATR2108-3502070</t>
  </si>
  <si>
    <t>ATR2121-3502070</t>
  </si>
  <si>
    <t>ATR2101-3003000</t>
  </si>
  <si>
    <t>Трапеция рулевая в сборе 2101 REPAX</t>
  </si>
  <si>
    <t>ATR2121-3414000</t>
  </si>
  <si>
    <t>Трапеция рулевая в сборе 2121 REPAX</t>
  </si>
  <si>
    <t>ATR2123-3414000</t>
  </si>
  <si>
    <t>Трапеция рулевая в сборе 2123 REPAX</t>
  </si>
  <si>
    <t>ATR165006280R</t>
  </si>
  <si>
    <t>Фильтр воздушный X-RAY, VESTA REPAX</t>
  </si>
  <si>
    <t>ATR2101-2904192</t>
  </si>
  <si>
    <t>Шаровая опора 2101 верхняя (усиленная) REPAX</t>
  </si>
  <si>
    <t>ATR2101-2904192C</t>
  </si>
  <si>
    <t>Шаровая опора 2101 верхняя REPAX</t>
  </si>
  <si>
    <t>ATR2101-2904082</t>
  </si>
  <si>
    <t>Шаровая опора 2101 нижняя (усиленная) REPAX</t>
  </si>
  <si>
    <t>ATR2108-2904192</t>
  </si>
  <si>
    <t>Шаровая опора 2108 (усиленная) REPAX</t>
  </si>
  <si>
    <t>ATR2108-2904192C</t>
  </si>
  <si>
    <t>Шаровая опора 2108 REPAX</t>
  </si>
  <si>
    <t>ATR2110-2904192</t>
  </si>
  <si>
    <t>Шаровая опора 2110 REPAX</t>
  </si>
  <si>
    <t>ATR2123-2904192</t>
  </si>
  <si>
    <t>Шаровая опора 2123 REPAX</t>
  </si>
  <si>
    <t>Опора двигателя задняя 2190 ROSTECO</t>
  </si>
  <si>
    <t>Опора двигателя левая в сборе 1118 ROSTECO</t>
  </si>
  <si>
    <t>Опора двигателя правая в сборе 1118 ROSTECO</t>
  </si>
  <si>
    <t>Опора двигателя правая в сборе 2190 ROSTECO</t>
  </si>
  <si>
    <t>Патрубок печки подводящий LARGUS 16 клап. ROSTECO</t>
  </si>
  <si>
    <t>Патрубок радиатора верхний LARGUS 8 клап. ROSTECO</t>
  </si>
  <si>
    <t>Патрубок радиатора верхний VESTA ROSTECO</t>
  </si>
  <si>
    <t>Патрубок радиатора нижний LARGUS 8 клап. ROSTECO</t>
  </si>
  <si>
    <t>Патрубок расширительного бачка LARGUS 16 клап. ROSTECO</t>
  </si>
  <si>
    <t>Стойка стабилизатора VESTA ROSTECO</t>
  </si>
  <si>
    <t>Сцепление в сборе LARGUS 16кл. (без гидровлического выжимного) SACHS</t>
  </si>
  <si>
    <t>Сцепление в сборе VOLGA SACHS</t>
  </si>
  <si>
    <t>Сцепление в сборе ГАЗЕЛЬ NEXT (бензин) SACHS</t>
  </si>
  <si>
    <t>Сцепление в сборе ГАЗЕЛЬ двиг. 406 SACHS</t>
  </si>
  <si>
    <t>SP1709</t>
  </si>
  <si>
    <t>Задние тормозные колодки (дисковые тормоза) КАЛИНА СПОРТ, VESTA SW CROSS HI-Q</t>
  </si>
  <si>
    <t>SASIC</t>
  </si>
  <si>
    <t>Корпус термостата LARGUS (пласт.) SASIC</t>
  </si>
  <si>
    <t>Пыльник рулевой тяги VESTA SASIC</t>
  </si>
  <si>
    <t>SG-LD0002-2</t>
  </si>
  <si>
    <t>Радиатор охлаждения 2170 (под конд. HALLA) SAT</t>
  </si>
  <si>
    <t>SG-LD0002-1</t>
  </si>
  <si>
    <t>Радиатор охлаждения 2170 (под конд. PANASONIC) SAT</t>
  </si>
  <si>
    <t>SG-LD0001-R</t>
  </si>
  <si>
    <t>Радиатор охлаждения 2190 (под конд., без конд., с МКПП) SAT</t>
  </si>
  <si>
    <t>SS510</t>
  </si>
  <si>
    <t>Задние тормозные колодки 2101, 2121 SCT</t>
  </si>
  <si>
    <t>SP102</t>
  </si>
  <si>
    <t>Передние тормозные колодки 2101 SCT</t>
  </si>
  <si>
    <t>SP101</t>
  </si>
  <si>
    <t>Передние тормозные колодки 2108 SCT</t>
  </si>
  <si>
    <t>SP179</t>
  </si>
  <si>
    <t>Передние тормозные колодки 2121, 2123 SCT</t>
  </si>
  <si>
    <t>SP383</t>
  </si>
  <si>
    <t>Передние тормозные колодки LARGUS, VESTA 16кл. SCT</t>
  </si>
  <si>
    <t>SB2005</t>
  </si>
  <si>
    <t>Фильтр воздушный VESTA SPORT SCT</t>
  </si>
  <si>
    <t>SM102</t>
  </si>
  <si>
    <t>Фильтр масляный 2101 SCT</t>
  </si>
  <si>
    <t>SM101</t>
  </si>
  <si>
    <t>Фильтр масляный 2105, 2108 SCT</t>
  </si>
  <si>
    <t>SM142</t>
  </si>
  <si>
    <t>Фильтр масляный LARGUS SCT</t>
  </si>
  <si>
    <t>SEINTEX</t>
  </si>
  <si>
    <t>Коврик салона с высоким бортом (компл.: 4шт.) DATSUN ON-DO SEINTEX</t>
  </si>
  <si>
    <t>Коврик салона с высоким бортом (компл.: 4шт.) VESTA SEINTEX</t>
  </si>
  <si>
    <t>Коврик салона с высоким бортом (компл.: 4шт.) X-RAY SEINTEX</t>
  </si>
  <si>
    <t>Чехлы на сиденья автомобильные (из экокожи) X-RAY SEINTEX</t>
  </si>
  <si>
    <t>Наконечники рулевых тяг (с крепежом) 1118 SEVI EXTREAM</t>
  </si>
  <si>
    <t>Отбойник + пыльник амортизатора универсальный (буфер h84, d 19,5) SEVI EXTREAM</t>
  </si>
  <si>
    <t>Пыльник шруса внутреннего LOGAN, CLIO, MEGANE SEVI EXPERT</t>
  </si>
  <si>
    <t>Чехол защитный шаровой опоры LOGAN, LARGUS SEVI EXTREAM</t>
  </si>
  <si>
    <t>1320-9248</t>
  </si>
  <si>
    <t>Подушка заднего амортизатора верхняя LARGUS SEVI EXPERT</t>
  </si>
  <si>
    <t>Сальник масляного насоса DBS CUMMINS ISF 3,8 SEVI</t>
  </si>
  <si>
    <t>2105-9012</t>
  </si>
  <si>
    <t>Штанги реактивные 2101, 2107 (с крепежом) SEVI EXTREAM</t>
  </si>
  <si>
    <t>1410-7495</t>
  </si>
  <si>
    <t>1408-6757</t>
  </si>
  <si>
    <t>1409-6756</t>
  </si>
  <si>
    <t>Прокладка пружины передней подвески VESTA SEVI EXPERT</t>
  </si>
  <si>
    <t>BB1-0921</t>
  </si>
  <si>
    <t>Подшипник КПП 2108 первичн./вторичн. вала (задн. опора) (6-50305) SKF</t>
  </si>
  <si>
    <t>BB1-3913</t>
  </si>
  <si>
    <t>Подшипник КПП вторичного вала ГАЗ (50706) SKF</t>
  </si>
  <si>
    <t>BB1-4504</t>
  </si>
  <si>
    <t>VKD35032</t>
  </si>
  <si>
    <t>Подшипник опоры стоек 1118, 2170 (в инд. упаковкке) SKF</t>
  </si>
  <si>
    <t>6203-2RSH</t>
  </si>
  <si>
    <t>Подшипник первичного вала КПП опорный ГАЗЕЛЬ SKF</t>
  </si>
  <si>
    <t>32008X/Q</t>
  </si>
  <si>
    <t>Подшипник передней ступицы 2121, 2123 SKF</t>
  </si>
  <si>
    <t>Подшипник передней ступицы LARGUS без АБС, VESTA SKF</t>
  </si>
  <si>
    <t>6004-2RSH</t>
  </si>
  <si>
    <t>Подшипник рулевой колонки VESTA 6004-2RSH SKF</t>
  </si>
  <si>
    <t>VKBA6996</t>
  </si>
  <si>
    <t>Ступица передняя в сборе с подшипником VESTA SPORT SKF</t>
  </si>
  <si>
    <t>8528010000-4/8628020000-4</t>
  </si>
  <si>
    <t>Комплект клапанов 2101 впускной+выпускной (8шт) SM</t>
  </si>
  <si>
    <t>8528070000-4/8628060000-4</t>
  </si>
  <si>
    <t>Комплект клапанов 21083 впускной+выпускной (8шт) SM</t>
  </si>
  <si>
    <t>8528160000-4/8628170000-4</t>
  </si>
  <si>
    <t>Комплект клапанов 2112 впускной+выпускной (16шт) SM</t>
  </si>
  <si>
    <t>792806-00-1</t>
  </si>
  <si>
    <t>Кольца поршневые 11194 76,5 SM</t>
  </si>
  <si>
    <t>792806-50-1</t>
  </si>
  <si>
    <t>Кольца поршневые 11194 77,0 SM</t>
  </si>
  <si>
    <t>Кольца поршневые 11194 77,5 SM</t>
  </si>
  <si>
    <t>792802-00-1</t>
  </si>
  <si>
    <t>Кольца поршневые 2101, 2107 76,0 SM</t>
  </si>
  <si>
    <t>732802-40-4</t>
  </si>
  <si>
    <t>Кольца поршневые 2101, 2107 76,4 SM</t>
  </si>
  <si>
    <t>792802-80-1</t>
  </si>
  <si>
    <t>Кольца поршневые 2101, 2107 76,8 SM</t>
  </si>
  <si>
    <t>792803-00-1</t>
  </si>
  <si>
    <t>Кольца поршневые 2101, 2107 79,0 SM</t>
  </si>
  <si>
    <t>792803-40-4</t>
  </si>
  <si>
    <t>Кольца поршневые 2101, 2107 79,4 SM</t>
  </si>
  <si>
    <t>792803-80-1</t>
  </si>
  <si>
    <t>Кольца поршневые 2101, 2107 79,8 SM</t>
  </si>
  <si>
    <t>792803-10-1</t>
  </si>
  <si>
    <t>Кольца поршневые 2101, 2107 80,0 SM</t>
  </si>
  <si>
    <t>792804-00-1</t>
  </si>
  <si>
    <t>Кольца поршневые 21083 82,0 SM</t>
  </si>
  <si>
    <t>792804-40-1</t>
  </si>
  <si>
    <t>Кольца поршневые 21083 82,4 SM</t>
  </si>
  <si>
    <t>792804-80-1</t>
  </si>
  <si>
    <t>Кольца поршневые 21083 82,8 SM</t>
  </si>
  <si>
    <t>792805-00-1</t>
  </si>
  <si>
    <t>Кольца поршневые 21126 82,0 SM</t>
  </si>
  <si>
    <t>792805-50-1</t>
  </si>
  <si>
    <t>Кольца поршневые 21126 82,5 SM</t>
  </si>
  <si>
    <t>792805-10-1</t>
  </si>
  <si>
    <t>Кольца поршневые 21126 83,0 SM</t>
  </si>
  <si>
    <t>73280650000ti</t>
  </si>
  <si>
    <t>Кольца поршневые (титан) 11194 76,5 SM</t>
  </si>
  <si>
    <t>7328070000ti</t>
  </si>
  <si>
    <t>Кольца поршневые (титан) 11194 77,0 SM</t>
  </si>
  <si>
    <t>7328020000ti</t>
  </si>
  <si>
    <t>7328024000ti</t>
  </si>
  <si>
    <t>7328028000ti</t>
  </si>
  <si>
    <t>7328030000ti</t>
  </si>
  <si>
    <t>792803-40-4ti</t>
  </si>
  <si>
    <t>7328038000ti</t>
  </si>
  <si>
    <t>7328040000ti</t>
  </si>
  <si>
    <t>Кольца поршневые (титан) 21083 82,0 SM</t>
  </si>
  <si>
    <t>7328044000ti</t>
  </si>
  <si>
    <t>Кольца поршневые (титан) 21083 82,4 SM</t>
  </si>
  <si>
    <t>7328048000ti</t>
  </si>
  <si>
    <t>Кольца поршневые (титан) 21083 82,8 SM</t>
  </si>
  <si>
    <t>7328050000ti</t>
  </si>
  <si>
    <t>Кольца поршневые (титан) 21126 82,0 SM</t>
  </si>
  <si>
    <t>7328055000ti</t>
  </si>
  <si>
    <t>Кольца поршневые (титан) 21126 82,5 SM</t>
  </si>
  <si>
    <t>7328060000ti</t>
  </si>
  <si>
    <t>Кольца поршневые (титан) 21126 83,0 SM</t>
  </si>
  <si>
    <t>882805/060000-4</t>
  </si>
  <si>
    <t>Комплект направляющих 2101 впуск.+выпуск. (8шт) SM</t>
  </si>
  <si>
    <t>882807/080000-4</t>
  </si>
  <si>
    <t>Комплект направляющих 21083 впуск.+выпуск. (8шт) SM</t>
  </si>
  <si>
    <t>882809/080000-4</t>
  </si>
  <si>
    <t>Комплект направляющих 2112 впуск.+выпуск. (16шт) SM</t>
  </si>
  <si>
    <t>Комплект направляющих 402 впуск.+выпуск. SM</t>
  </si>
  <si>
    <t>91-5001</t>
  </si>
  <si>
    <t>Сальники клапанов 2112 16кл. SM</t>
  </si>
  <si>
    <t>Подшипник задней ступицы LARGUS, DUSTER 4x2 SNR</t>
  </si>
  <si>
    <t>SNR</t>
  </si>
  <si>
    <t>GB.40706.R00</t>
  </si>
  <si>
    <t>Подшипник передней ступицы LARGUS без АБС, VESTA SNR</t>
  </si>
  <si>
    <t>Подшипник передней ступицы с АБС (установочный комплект) LARGUS SNR</t>
  </si>
  <si>
    <t>Подшипник передней ступицы с АБС LARGUS SNR</t>
  </si>
  <si>
    <t>R90.8201230</t>
  </si>
  <si>
    <t>Зеркальный элемент большой левый обогрев (R90) LARGUS SOLINA</t>
  </si>
  <si>
    <t>SOLINA</t>
  </si>
  <si>
    <t>SOLLO</t>
  </si>
  <si>
    <t>SREL0001</t>
  </si>
  <si>
    <t>Кулак поворотный левый LARGUS 8кл. SOLLO</t>
  </si>
  <si>
    <t>SREL0002</t>
  </si>
  <si>
    <t>Кулак поворотный правый LARGUS 8кл. SOLLO</t>
  </si>
  <si>
    <t>SS10120</t>
  </si>
  <si>
    <t>Опора передней стойки 2190 (с подш., со смещ.6мм., без ЭУР) "GOLD" SS20</t>
  </si>
  <si>
    <t>SS10117</t>
  </si>
  <si>
    <t>Опора передней стойки 1118 (с подш.) "HARD SPORT"SS20</t>
  </si>
  <si>
    <t>SS10106</t>
  </si>
  <si>
    <t>Опора передней стойки 2108 "QUEEN" SS20</t>
  </si>
  <si>
    <t>SS10108</t>
  </si>
  <si>
    <t>SS52106</t>
  </si>
  <si>
    <t>Подшипник задней ступицы (установочный комплект) 2108 SS20</t>
  </si>
  <si>
    <t>SS52101</t>
  </si>
  <si>
    <t>Подшипник передней ступицы (установочный комплект, внутр.+нар.) 2101 SS20</t>
  </si>
  <si>
    <t>SS52108</t>
  </si>
  <si>
    <t>Подшипник передней ступицы (установочный комплект) 1118, 2170 SS20</t>
  </si>
  <si>
    <t>SS52107</t>
  </si>
  <si>
    <t>Подшипник передней ступицы (установочный комплект) 2108 SS20</t>
  </si>
  <si>
    <t>SS52104</t>
  </si>
  <si>
    <t>Подшипник полуоси левый (установочный комплект) 2123 SS20</t>
  </si>
  <si>
    <t>SS52105</t>
  </si>
  <si>
    <t>Подшипник полуоси правый (установочный комплект) 2123 SS20</t>
  </si>
  <si>
    <t>SS50103</t>
  </si>
  <si>
    <t>Проставка колесная расширения колеи 2123 SS20</t>
  </si>
  <si>
    <t>SS50104</t>
  </si>
  <si>
    <t>Проставки колеса расширения колеи 8мм (компл.: 2шт.) Lachetti SS20</t>
  </si>
  <si>
    <t>SS50101</t>
  </si>
  <si>
    <t>Проставки опоры для компенсации увеличенного угла кастора 2108, 2110 SS20</t>
  </si>
  <si>
    <t>SS30118</t>
  </si>
  <si>
    <t>Пружина передней подвески с переменным шагом "GOLD PROGRESIV" 1119, 2170, 2190 16кл. SS20</t>
  </si>
  <si>
    <t>SS30135</t>
  </si>
  <si>
    <t>Пружина передней подвески (с заниж. -70) "RACING" 2110, 2112 SS20</t>
  </si>
  <si>
    <t>SS30110</t>
  </si>
  <si>
    <t>Пружина задней подвески 2121 SS20</t>
  </si>
  <si>
    <t>SS30109</t>
  </si>
  <si>
    <t>Пружина передней подвески 2121 SS20</t>
  </si>
  <si>
    <t>SS44103</t>
  </si>
  <si>
    <t>Вал рулевой промежуточный (сборный) 1118, 2190, Калина 2, DATSUN c ЭУР SS20</t>
  </si>
  <si>
    <t>SS44104</t>
  </si>
  <si>
    <t>Вал рулевой промежуточный (сборный) 2170, 2172 c ЭУР SS20</t>
  </si>
  <si>
    <t>SS44106</t>
  </si>
  <si>
    <t>Вал рулевой промежуточный (цельносварной, 28,8 короткий) 2110, 2170, 1118, 2190 без ЭУР SS20</t>
  </si>
  <si>
    <t>SS44107</t>
  </si>
  <si>
    <t>Вал рулевой промежуточный (цельносварной, 32,4 длинный) 2110 ст.обр., 2114 SS20</t>
  </si>
  <si>
    <t>SS70112</t>
  </si>
  <si>
    <t>Втулка аморизатора задней подвески (красный полиуретан) 2108,2110 SS20</t>
  </si>
  <si>
    <t>SS70121</t>
  </si>
  <si>
    <t>Втулка задней балки 1118, 2110, 2170 (красный полиуретан) SS20</t>
  </si>
  <si>
    <t>SS82104</t>
  </si>
  <si>
    <t>Поршень с юбочкой амортизатора задней подвески 2108 SS20</t>
  </si>
  <si>
    <t>SS82103</t>
  </si>
  <si>
    <t>Поршень с юбочкой амортизаторной стойки передней подвески 2108 SS20</t>
  </si>
  <si>
    <t>SS86101</t>
  </si>
  <si>
    <t>Пружина клапана сжатия коническая 2108 SS20</t>
  </si>
  <si>
    <t>SS80102</t>
  </si>
  <si>
    <t>Шток заднего амортизатора 2108 SS20</t>
  </si>
  <si>
    <t>SS80101</t>
  </si>
  <si>
    <t>Шток переднего амортизатора 2110 SS20</t>
  </si>
  <si>
    <t>SS99103</t>
  </si>
  <si>
    <t>Модуль передней подвески (опора "QUEEN", стойки "КОМФОРТ") 2108 SS20</t>
  </si>
  <si>
    <t>SS99107</t>
  </si>
  <si>
    <t>Модуль передней подвески (опора "QUEEN", стойки "КОМФОРТ") 2110 SS20</t>
  </si>
  <si>
    <t>SS99123</t>
  </si>
  <si>
    <t>Модуль передней подвески (опора "QUEEN", стойки "СТАНДАРТ") 2110 SS20</t>
  </si>
  <si>
    <t>SS99126</t>
  </si>
  <si>
    <t>Модуль передней подвески (опора "МАСТЕР", стойки "СПОРТ") 2108 SS20</t>
  </si>
  <si>
    <t>SS99130</t>
  </si>
  <si>
    <t>Модуль передней подвески (опора "МАСТЕР", стойки "СПОРТ") 2110 SS20</t>
  </si>
  <si>
    <t>SS99118</t>
  </si>
  <si>
    <t>Модуль передней подвески (опора "МАСТЕР", стойки "СТАНДАРТ") 2108 SS20</t>
  </si>
  <si>
    <t>SS99122</t>
  </si>
  <si>
    <t>Модуль передней подвески (опора "МАСТЕР", стойки "СТАНДАРТ") 2110 SS20</t>
  </si>
  <si>
    <t>SS99110</t>
  </si>
  <si>
    <t>Модуль передней подвески (опора "МАСТЕР", стойки "ШОССЕ") 2108 SS20</t>
  </si>
  <si>
    <t>SS99114</t>
  </si>
  <si>
    <t>Модуль передней подвески (опора "МАСТЕР", стойки "ШОССЕ") 2110 SS20</t>
  </si>
  <si>
    <t>SS99104</t>
  </si>
  <si>
    <t>Модуль передней подвески (опора "СПОРТ", стойки "КОМФОРТ") 2108 SS20</t>
  </si>
  <si>
    <t>SS99108</t>
  </si>
  <si>
    <t>Модуль передней подвески (опора "СПОРТ", стойки "КОМФОРТ") 2110 SS20</t>
  </si>
  <si>
    <t>SS99128</t>
  </si>
  <si>
    <t>Модуль передней подвески (опора "СПОРТ", стойки "СПОРТ") 2108 SS20</t>
  </si>
  <si>
    <t>SS99132</t>
  </si>
  <si>
    <t>Модуль передней подвески (опора "СПОРТ", стойки "СПОРТ") 2110 SS20</t>
  </si>
  <si>
    <t>SS99120</t>
  </si>
  <si>
    <t>Модуль передней подвески (опора "СПОРТ", стойки "СТАНДАРТ") 2108 SS20</t>
  </si>
  <si>
    <t>SS99124</t>
  </si>
  <si>
    <t>Модуль передней подвески (опора "СПОРТ", стойки "СТАНДАРТ") 2110 SS20</t>
  </si>
  <si>
    <t>SS99112</t>
  </si>
  <si>
    <t>Модуль передней подвески (опора "СПОРТ", стойки "ШОССЕ") 2108 SS20</t>
  </si>
  <si>
    <t>SS99116</t>
  </si>
  <si>
    <t>Модуль передней подвески (опора "СПОРТ", стойки "ШОССЕ") 2110 SS20</t>
  </si>
  <si>
    <t>SS99101</t>
  </si>
  <si>
    <t>Модуль передней подвески (опора "СТАНДАРТ", стойки "КОМФОРТ") 2108 SS20</t>
  </si>
  <si>
    <t>SS99105</t>
  </si>
  <si>
    <t>Модуль передней подвески (опора "СТАНДАРТ", стойки "КОМФОРТ") 2110 SS20</t>
  </si>
  <si>
    <t>SS99125</t>
  </si>
  <si>
    <t>Модуль передней подвески (опора "СТАНДАРТ", стойки "СПОРТ") 2108 SS20</t>
  </si>
  <si>
    <t>SS99129</t>
  </si>
  <si>
    <t>Модуль передней подвески (опора "СТАНДАРТ", стойки "СПОРТ") 2110 SS20</t>
  </si>
  <si>
    <t>SS99121</t>
  </si>
  <si>
    <t>Модуль передней подвески (опора "СТАНДАРТ", стойки "СТАНДАРТ") 2110 SS20</t>
  </si>
  <si>
    <t>SS99109</t>
  </si>
  <si>
    <t>Модуль передней подвески (опора "СТАНДАРТ", стойки "ШОССЕ") 2108 SS20</t>
  </si>
  <si>
    <t>SS99113</t>
  </si>
  <si>
    <t>Модуль передней подвески (опора "СТАНДАРТ", стойки "ШОССЕ") 2110 SS20</t>
  </si>
  <si>
    <t>SS20375</t>
  </si>
  <si>
    <t>Амортизатор задний масл. (с заниж. -30) VESTA "RACING СПОРТ" SS20</t>
  </si>
  <si>
    <t>SS20376</t>
  </si>
  <si>
    <t>Амортизатор задний масл. (с заниж. -50) VESTA "RACING СПОРТ" SS20</t>
  </si>
  <si>
    <t>SS20207</t>
  </si>
  <si>
    <t>Стойка передняя масл. (с заниж. -30) 1119 "RACING КОМФОРТ" SS20</t>
  </si>
  <si>
    <t>SS20208</t>
  </si>
  <si>
    <t>Стойка передняя масл. (с заниж. -50) 1119 "RACING КОМФОРТ" SS20</t>
  </si>
  <si>
    <t>SS20209</t>
  </si>
  <si>
    <t>Стойка передняя масл. (с заниж. -70) 1119 "RACING КОМФОРТ" SS20</t>
  </si>
  <si>
    <t>SS20168</t>
  </si>
  <si>
    <t>Амортизатор задний масл. (с заниж. -30) 1119, 2108, 2110, 2170, 2190 "RACING СПОРТ" SS20</t>
  </si>
  <si>
    <t>SS20169</t>
  </si>
  <si>
    <t>Амортизатор задний масл. (с заниж. -50) 1119, 2108, 2110, 2170, 2190 "RACING СПОРТ" SS20</t>
  </si>
  <si>
    <t>SS20170</t>
  </si>
  <si>
    <t>Амортизатор задний масл. (с заниж. -70) 1119, 2108, 2110, 2170, 2190 "RACING СПОРТ" SS20</t>
  </si>
  <si>
    <t>SS20213</t>
  </si>
  <si>
    <t>Стойка передняя масл. (с заниж. -30) 1119 "RACING СПОРТ" SS20</t>
  </si>
  <si>
    <t>SS20156</t>
  </si>
  <si>
    <t>Стойка передняя масл. (с заниж. -30) 2109, 2110 "RACING СПОРТ" SS20</t>
  </si>
  <si>
    <t>SS20216</t>
  </si>
  <si>
    <t>Стойка передняя масл. (с заниж. -30) 2170, 2190 "RACING СПОРТ" SS20</t>
  </si>
  <si>
    <t>SS20214</t>
  </si>
  <si>
    <t>Стойка передняя масл. (с заниж. -50) 1119 "RACING СПОРТ" SS20</t>
  </si>
  <si>
    <t>SS20157</t>
  </si>
  <si>
    <t>Стойка передняя масл. (с заниж. -50) 2109, 2110 "RACING СПОРТ" SS20</t>
  </si>
  <si>
    <t>SS20217</t>
  </si>
  <si>
    <t>Стойка передняя масл. (с заниж. -50) 2170, 2190 "RACING СПОРТ" SS20</t>
  </si>
  <si>
    <t>SS20215</t>
  </si>
  <si>
    <t>Стойка передняя масл. (с заниж. -70) 1119 "RACING СПОРТ" SS20</t>
  </si>
  <si>
    <t>SS20158</t>
  </si>
  <si>
    <t>Стойка передняя масл. (с заниж. -70) 2109, 2110 "RACING СПОРТ" SS20</t>
  </si>
  <si>
    <t>SS20218</t>
  </si>
  <si>
    <t>Стойка передняя масл. (с заниж. -70) 2170, 2190 "RACING СПОРТ" SS20</t>
  </si>
  <si>
    <t>SS20369</t>
  </si>
  <si>
    <t>Стойка передняя масл. (с заниж. -30) VESTA "RACING КОМФОРТ" SS20</t>
  </si>
  <si>
    <t>SS20371</t>
  </si>
  <si>
    <t>Стойка передняя масл. (с заниж. -30) VESTA "RACING СПОРТ" SS20</t>
  </si>
  <si>
    <t>SS20370</t>
  </si>
  <si>
    <t>Стойка передняя масл. (с заниж. -50) VESTA "RACING КОМФОРТ" SS20</t>
  </si>
  <si>
    <t>SS20372</t>
  </si>
  <si>
    <t>Стойка передняя масл. (с заниж. -50) VESTA "RACING СПОРТ" SS20</t>
  </si>
  <si>
    <t>SS20186</t>
  </si>
  <si>
    <t>Амортизатор задней и передней рессорной подвески масл. UAZ Patriot, HUNTER, 469 "КОМФОРТ" SS20</t>
  </si>
  <si>
    <t>SS20180</t>
  </si>
  <si>
    <t>Амортизатор задний масл. 2101 "КОМФОРТ" SS20</t>
  </si>
  <si>
    <t>SS20140</t>
  </si>
  <si>
    <t>Амортизатор задний масл. 2108 (толстый шток) "КОМФОРТ" SS20</t>
  </si>
  <si>
    <t>SS20224</t>
  </si>
  <si>
    <t>Амортизатор задний масл. 2121, 2131 "КОМФОРТ" SS20</t>
  </si>
  <si>
    <t>SS20174</t>
  </si>
  <si>
    <t>Амортизатор задний масл. 2123 "КОМФОРТ" SS20</t>
  </si>
  <si>
    <t>SS20267</t>
  </si>
  <si>
    <t>Амортизатор задний масл. CHEVROLET CRUZE, OPEL ASTRA J  "КОМФОРТ" SS20</t>
  </si>
  <si>
    <t>SS20135</t>
  </si>
  <si>
    <t>Амортизатор задний масл. LANOS "КОМФОРТ" SS20</t>
  </si>
  <si>
    <t>SS20273</t>
  </si>
  <si>
    <t>Амортизатор задний масл. NISSAN ALMERA G15 "КОМФОРТ" SS20</t>
  </si>
  <si>
    <t>SS20220</t>
  </si>
  <si>
    <t>Амортизатор передний масл. 2121, 2131 "КОМФОРТ" SS20</t>
  </si>
  <si>
    <t>SS20244</t>
  </si>
  <si>
    <t>Амортизатор передний масл. GREAT WALL HOVER "КОМФОРТ" SS20</t>
  </si>
  <si>
    <t>SS20185</t>
  </si>
  <si>
    <t>Амортизатор передний масл. UAZ Patriot "КОМФОРТ" SS20</t>
  </si>
  <si>
    <t>SS20110</t>
  </si>
  <si>
    <t>Стойка передняя масл. 1118 "КОМФОРТ" SS20</t>
  </si>
  <si>
    <t>SS20350</t>
  </si>
  <si>
    <t>Стойка передняя масл. DUSTER "КОМФОРТ" SS20</t>
  </si>
  <si>
    <t>SS20386</t>
  </si>
  <si>
    <t>Стойка передняя масл. NISSAN ALMERA G15 "КОМФОРТ" SS20</t>
  </si>
  <si>
    <t>SS20202</t>
  </si>
  <si>
    <t>Амортизатор задней и передней рессорной подвески масл. UAZ Patriot, HUNTER, 469 "СПОРТ" SS20</t>
  </si>
  <si>
    <t>SS20145</t>
  </si>
  <si>
    <t>Амортизатор задний масл. 1119, 2110, 2170, 2190 (толстый шток) "СПОРТ" SS20</t>
  </si>
  <si>
    <t>SS20124</t>
  </si>
  <si>
    <t>Амортизатор задний масл. 2108 "СПОРТ" SS20</t>
  </si>
  <si>
    <t>SS20142</t>
  </si>
  <si>
    <t>Амортизатор задний масл. 2108 (толстый шток) "СПОРТ" SS20</t>
  </si>
  <si>
    <t>SS20132</t>
  </si>
  <si>
    <t>Амортизатор задний масл. 2170 "СПОРТ" SS20</t>
  </si>
  <si>
    <t>SS20200</t>
  </si>
  <si>
    <t>Амортизатор задний масл. 2190 "СПОРТ" SS20</t>
  </si>
  <si>
    <t>SS20201</t>
  </si>
  <si>
    <t>Амортизатор передний масл. UAZ Patriot "СПРОРТ" SS20</t>
  </si>
  <si>
    <t>SS20112</t>
  </si>
  <si>
    <t>Стойка передняя масл. 1118 "СПОРТ" SS20</t>
  </si>
  <si>
    <t>SS20252</t>
  </si>
  <si>
    <t>Амортизатор задней и передней рессорной подвески масл. UAZ Patriot, HUNTER, 469 "СТАНДАРТ" SS20</t>
  </si>
  <si>
    <t>SS20143</t>
  </si>
  <si>
    <t>Амортизатор задний масл. 1119, 2110, 2170, 2190 (толстый шток) "СТАНДАРТ" SS20</t>
  </si>
  <si>
    <t>SS20238</t>
  </si>
  <si>
    <t>Амортизатор задний масл. 2101 "СТАНДАРТ" SS20</t>
  </si>
  <si>
    <t>SS20121</t>
  </si>
  <si>
    <t>Амортизатор задний масл. 2108 "СТАНДАРТ" SS20</t>
  </si>
  <si>
    <t>SS20139</t>
  </si>
  <si>
    <t>Амортизатор задний масл. 2108 (толстый шток) "СТАНДАРТ" SS20</t>
  </si>
  <si>
    <t>SS20223</t>
  </si>
  <si>
    <t>Амортизатор задний масл. 2121, 2131 "СТАНДАРТ" SS20</t>
  </si>
  <si>
    <t>SS20236</t>
  </si>
  <si>
    <t>Амортизатор задний масл. 2123 "СТАНДАРТ" SS20</t>
  </si>
  <si>
    <t>SS20129</t>
  </si>
  <si>
    <t>Амортизатор задний масл. 2170 "СТАНДАРТ" SS20</t>
  </si>
  <si>
    <t>SS20197</t>
  </si>
  <si>
    <t>Амортизатор задний масл. 2190 "СТАНДАРТ" SS20</t>
  </si>
  <si>
    <t>SS20319</t>
  </si>
  <si>
    <t>Амортизатор задний масл. Lada 4x4 Urban "СТАНДАРТ" SS20</t>
  </si>
  <si>
    <t>SS20227</t>
  </si>
  <si>
    <t>Амортизатор задний масл. LARGUS "СТАНДАРТ" SS20</t>
  </si>
  <si>
    <t>SS20333</t>
  </si>
  <si>
    <t>Амортизатор задний масл. VESTA "СТАНДАРТ" SS20</t>
  </si>
  <si>
    <t>SS20237</t>
  </si>
  <si>
    <t>Амортизатор передний масл. 2101 "СТАНДАРТ" SS20</t>
  </si>
  <si>
    <t>SS20219</t>
  </si>
  <si>
    <t>Амортизатор передний масл. 2121, 2131 "СТАНДАРТ" SS20</t>
  </si>
  <si>
    <t>SS20235</t>
  </si>
  <si>
    <t>Амортизатор передний масл. 2123 "СТАНДАРТ" SS20</t>
  </si>
  <si>
    <t>SS20315</t>
  </si>
  <si>
    <t>Амортизатор передний масл. Lada 4x4 Urban "СТАНДАРТ" SS20</t>
  </si>
  <si>
    <t>SS20251</t>
  </si>
  <si>
    <t>Амортизатор передний масл. UAZ Patriot "СТАНДАРТ" SS20</t>
  </si>
  <si>
    <t>SS20253</t>
  </si>
  <si>
    <t>Амортизатор передний/задний масл. ГАЗ 3202 "СТАНДАРТ" SS20</t>
  </si>
  <si>
    <t>SS20109</t>
  </si>
  <si>
    <t>Стойка передняя масл. 1118 "СТАНДАРТ" SS20</t>
  </si>
  <si>
    <t>SS20341</t>
  </si>
  <si>
    <t>Стойка передняя масл. LARGUS "СТАНДАРТ" SS20</t>
  </si>
  <si>
    <t>SS20325</t>
  </si>
  <si>
    <t>Стойка передняя масл. VESTA "СТАНДАРТ" SS20</t>
  </si>
  <si>
    <t>SS20188</t>
  </si>
  <si>
    <t>Амортизатор задней и передней рессорной подвески масл. UAZ Patriot, HUNTER, 469 "ШОССЕ" SS20</t>
  </si>
  <si>
    <t>SS20146</t>
  </si>
  <si>
    <t>Амортизатор задний масл. 1119, 2110, 2170, 2190 (толстый шток) "ШОССЕ" SS20</t>
  </si>
  <si>
    <t>SS20123</t>
  </si>
  <si>
    <t>Амортизатор задний масл. 2108 "ШОССЕ" SS20</t>
  </si>
  <si>
    <t>SS20131</t>
  </si>
  <si>
    <t>Амортизатор задний масл. 2170 "ШОССЕ" SS20</t>
  </si>
  <si>
    <t>SS20199</t>
  </si>
  <si>
    <t>Амортизатор задний масл. 2190 "ШОССЕ" SS20</t>
  </si>
  <si>
    <t>SS20136</t>
  </si>
  <si>
    <t>Амортизатор задний масл. LANOS "ШОССЕ" SS20</t>
  </si>
  <si>
    <t>SS20278</t>
  </si>
  <si>
    <t>Амортизатор задний масл. LOGAN, SANDERO "ШОССЕ" SS20</t>
  </si>
  <si>
    <t>SS20335</t>
  </si>
  <si>
    <t>Амортизатор задний масл. VESTA "ШОССЕ" SS20</t>
  </si>
  <si>
    <t>SS20187</t>
  </si>
  <si>
    <t>Амортизатор передний масл. UAZ Patriot "ШОССЕ" SS20</t>
  </si>
  <si>
    <t>SS20184</t>
  </si>
  <si>
    <t>Амортизатор передний/задний масл. ГАЗ 3202 "ШОССЕ" SS20</t>
  </si>
  <si>
    <t>SS25103</t>
  </si>
  <si>
    <t>Патрон передний масл. LANOS, NEXIA "ШОССЕ" SS20</t>
  </si>
  <si>
    <t>SS20111</t>
  </si>
  <si>
    <t>Стойка передняя масл. 1118 "ШОССЕ" SS20</t>
  </si>
  <si>
    <t>SS40112</t>
  </si>
  <si>
    <t>Стойка стабилизатора 2190 (желтый полиуретан) SS20</t>
  </si>
  <si>
    <t>SS40114</t>
  </si>
  <si>
    <t>Стойка стабилизатора 21928 ЛЮКС (желтый полиуретан) SS20</t>
  </si>
  <si>
    <t>SS54101</t>
  </si>
  <si>
    <t>Тормозные барабаны задние (самоочищающиеся, перфорированные) 2108 SS20</t>
  </si>
  <si>
    <t>SS64104</t>
  </si>
  <si>
    <t>Шумоизолятор передней пружины 1118 SS20</t>
  </si>
  <si>
    <t>S105021</t>
  </si>
  <si>
    <t>Крестовина карданного вала 2121 STARNER</t>
  </si>
  <si>
    <t>S105412</t>
  </si>
  <si>
    <t>Крестовина карданного вала МОСКВИЧ 412 STARNER</t>
  </si>
  <si>
    <t>S100201</t>
  </si>
  <si>
    <t>Подшипник полуоси 2101 STARNER</t>
  </si>
  <si>
    <t>S101012M+112</t>
  </si>
  <si>
    <t>Ролики ГРМ (натяжной+опорный) 2112 металлические STARNER</t>
  </si>
  <si>
    <t>S402112</t>
  </si>
  <si>
    <t>Крышка термостата с элементом 21082 STARNER</t>
  </si>
  <si>
    <t>S402101</t>
  </si>
  <si>
    <t>Термостат 2101 карб. (металл. корпус) STARNER</t>
  </si>
  <si>
    <t>S402108</t>
  </si>
  <si>
    <t>Термостат 2108 карб. (металл. корпус) STARNER</t>
  </si>
  <si>
    <t>S402190</t>
  </si>
  <si>
    <t>Термостат в сборе с корпусом 2190 STARNER</t>
  </si>
  <si>
    <t>S402180</t>
  </si>
  <si>
    <t>Элемент термостата (вставка) LARGUS STARNER</t>
  </si>
  <si>
    <t>S200418</t>
  </si>
  <si>
    <t>Привод колеса в сборе 1111 левый STARNER</t>
  </si>
  <si>
    <t>S200318</t>
  </si>
  <si>
    <t>Привод колеса в сборе 1111 правый STARNER</t>
  </si>
  <si>
    <t>S201421</t>
  </si>
  <si>
    <t>Шрус внутренний левый в сборе (короткий) 2121 STARNER</t>
  </si>
  <si>
    <t>S201423</t>
  </si>
  <si>
    <t>Шрус внутренний левый в сборе (короткий) 21214, 2123 STARNER</t>
  </si>
  <si>
    <t>S201321</t>
  </si>
  <si>
    <t>Шрус внутренний правый в сборе (длинный) 2121 STARNER</t>
  </si>
  <si>
    <t>S201323</t>
  </si>
  <si>
    <t>Шрус внутренний правый в сборе (длинный) 21214, 2123 STARNER</t>
  </si>
  <si>
    <t>S201619</t>
  </si>
  <si>
    <t>Шрус наружный в сборе 1111 STARNER</t>
  </si>
  <si>
    <t>S201621</t>
  </si>
  <si>
    <t>Шрус наружный в сборе 2121 STARNER</t>
  </si>
  <si>
    <t>S201624</t>
  </si>
  <si>
    <t>Шрус наружный в сборе 21214, 2123 STARNER</t>
  </si>
  <si>
    <t>S201625</t>
  </si>
  <si>
    <t>STARTVOLT</t>
  </si>
  <si>
    <t>SC0903</t>
  </si>
  <si>
    <t>Катушка зажигания X-RAY (H4M) STARTVOLT</t>
  </si>
  <si>
    <t>00170-St</t>
  </si>
  <si>
    <t>Адаптер для вставки "subaru sound" 2170 16кл. с резонатором STINGER</t>
  </si>
  <si>
    <t>03523-St</t>
  </si>
  <si>
    <t>Адаптер для вставки "subaru sound" 2190 8кл. с резонатором STINGER</t>
  </si>
  <si>
    <t>00171-St</t>
  </si>
  <si>
    <t>Адаптер для вставки "subaru sound" 8кл. STINGER</t>
  </si>
  <si>
    <t>00606-St</t>
  </si>
  <si>
    <t>Адаптер для монтажа 2101, 2107 (кроме 2104) STINGER</t>
  </si>
  <si>
    <t>01761-St</t>
  </si>
  <si>
    <t>Адаптер для монтажа через балку (нержавеющая сталь) Ф=51мм 1118, 2108, 2110, 2170</t>
  </si>
  <si>
    <t>02568-St</t>
  </si>
  <si>
    <t>01759-St</t>
  </si>
  <si>
    <t>Адаптер для монтажа через балку (нержавеющая сталь) Ф=63мм 2108, 2115</t>
  </si>
  <si>
    <t>01373-St</t>
  </si>
  <si>
    <t>Адаптер для установки руля 2101, 2107 BOSS KIT</t>
  </si>
  <si>
    <t>05316-St</t>
  </si>
  <si>
    <t>Вал распределительный 2101, 21213 (11.6/10.6 фаза 266) "ТРОФИ+" ИПК КОЛОБОК ТЮНИНГ</t>
  </si>
  <si>
    <t>ИПК КОЛОБОК ТЮНИНГ</t>
  </si>
  <si>
    <t>01081-St</t>
  </si>
  <si>
    <t>Виброкомпенсатор (гофра) с двойной оплеткой D=63 L=150 STINGER</t>
  </si>
  <si>
    <t>00013-St</t>
  </si>
  <si>
    <t>Вставка для замены катализатора "Subaru style" 16кл. STINGER</t>
  </si>
  <si>
    <t>00012-St</t>
  </si>
  <si>
    <t>Вставка для замены катализатора "Subaru style" 8кл. STINGER</t>
  </si>
  <si>
    <t>03922-St</t>
  </si>
  <si>
    <t>Вставка для замены катализатора (под два датчика) "Subaru style" 2110, 2170 16кл. STINGER</t>
  </si>
  <si>
    <t>03921-St</t>
  </si>
  <si>
    <t>Вставка для замены катализатора (под два датчика) "Subaru style" 2114, 2190 8кл. STINGER</t>
  </si>
  <si>
    <t>04887-St</t>
  </si>
  <si>
    <t>Вставка для замены катализатора (под два датчика) 4-1 VESTA (двиг.: 1,6; 16кл.) STINGER</t>
  </si>
  <si>
    <t>05942-St</t>
  </si>
  <si>
    <t>Вставка для замены катализатора (под два датчика) 4-1 VESTA (двиг.: 1,8; 16кл.) STINGER</t>
  </si>
  <si>
    <t>00624-St</t>
  </si>
  <si>
    <t>Вставка для замены катализатора (под два датчика) 4-1 двиг. 1,6 16кл. STINGER SPORT</t>
  </si>
  <si>
    <t>10834-St</t>
  </si>
  <si>
    <t>Вставка для замены катализатора (под два датчика) 4-2-1 16кл. (дешевый) STINGER SPORT</t>
  </si>
  <si>
    <t>03923-St</t>
  </si>
  <si>
    <t>Вставка для замены катализатора (под два датчика) 4-2-1 16кл. STINGER SPORT</t>
  </si>
  <si>
    <t>10836-St</t>
  </si>
  <si>
    <t>Вставка для замены катализатора (под два датчика) 4-2-1 8кл. (дешевый) STINGER SPORT</t>
  </si>
  <si>
    <t>03924-St</t>
  </si>
  <si>
    <t>Вставка для замены катализатора (под два датчика) 4-2-1 8кл. STINGER SPORT</t>
  </si>
  <si>
    <t>00627-St</t>
  </si>
  <si>
    <t>Вставка для замены катализатора (под один датчик) 4-1 8кл. STINGER</t>
  </si>
  <si>
    <t>05750-St</t>
  </si>
  <si>
    <t>Вставка для замены катализатора (под один датчик) 4-1 LARGUS (двиг.: 1,6; 16кл., 106л.с.) STINGER</t>
  </si>
  <si>
    <t>05459-St</t>
  </si>
  <si>
    <t>Вставка для замены катализатора (под один датчик) 4-1 LARGUS (двиг.: 1,6; 8кл., 87л.с.) STINGER</t>
  </si>
  <si>
    <t>10118-St</t>
  </si>
  <si>
    <t>Вставка для замены катализатора (под один датчик) 4-1 X-RAY (двиг.: 1,8; 16кл.) STINGER</t>
  </si>
  <si>
    <t>00625-St</t>
  </si>
  <si>
    <t>Вставка для замены катализатора (под один датчик) 4-1 двиг. 1,6 16кл. STINGER</t>
  </si>
  <si>
    <t>00628-St</t>
  </si>
  <si>
    <t>Вставка для замены катализатора (под один датчик) 4-2-1 16кл. STINGER</t>
  </si>
  <si>
    <t>00629-St</t>
  </si>
  <si>
    <t>Вставка для замены катализатора (под один датчик) 4-2-1 8кл. STINGER</t>
  </si>
  <si>
    <t>04435-St</t>
  </si>
  <si>
    <t>Вставка для замены катализатора CHEVROLET CRUZE 1,8 STINGER</t>
  </si>
  <si>
    <t>05147-St</t>
  </si>
  <si>
    <t>Вставка для замены катализатора CHEVROLET EPICA I (06-12) 2.0L STINGER</t>
  </si>
  <si>
    <t>02959-St</t>
  </si>
  <si>
    <t>Вставка для замены катализатора LARGUS 16кл. (K4M, RENAULT) STINGER</t>
  </si>
  <si>
    <t>01762-St</t>
  </si>
  <si>
    <t>Гиб вокруг бака (нержавеющая сталь, S-ка) Ф=51мм 2108, 2110, 2170, 1118 STINGER</t>
  </si>
  <si>
    <t>02002-St</t>
  </si>
  <si>
    <t>00885-St</t>
  </si>
  <si>
    <t>Глушитель основной "SPORT" (без насадки) 2172 STINGER</t>
  </si>
  <si>
    <t>00612-St</t>
  </si>
  <si>
    <t>Глушитель основной (без насадки) 2123 STINGER</t>
  </si>
  <si>
    <t>00887-St</t>
  </si>
  <si>
    <t>Глушитель основной (без насадки) 2170 STINGER</t>
  </si>
  <si>
    <t>00880-St</t>
  </si>
  <si>
    <t>Глушитель основной (без насадки) 2190 STINGER</t>
  </si>
  <si>
    <t>04871-St</t>
  </si>
  <si>
    <t>Глушитель основной (без насадки) 2192, КАЛИНА II (хэтчбек)  STINGER</t>
  </si>
  <si>
    <t>04925-St</t>
  </si>
  <si>
    <t>Глушитель основной (без насадки) VESTA STINGER</t>
  </si>
  <si>
    <t>00895-St</t>
  </si>
  <si>
    <t>Глушитель основной для штатной установки (без насадки) 2108, 2109 STINGER</t>
  </si>
  <si>
    <t>00889-St</t>
  </si>
  <si>
    <t>Глушитель основной для штатной установки (без насадки) 2110, 2111 STINGER</t>
  </si>
  <si>
    <t>00882-St</t>
  </si>
  <si>
    <t>Глушитель основной для штатной установки (без насадки) 2112 STINGER</t>
  </si>
  <si>
    <t>00891-St</t>
  </si>
  <si>
    <t>Глушитель основной для штатной установки (без насадки) 2113, 2114 STINGER</t>
  </si>
  <si>
    <t>00884-St</t>
  </si>
  <si>
    <t>Глушитель основной для штатной установки (без насадки) 2115 STINGER</t>
  </si>
  <si>
    <t>Глушитель основной для штатной установки (без насадки) 2172 STINGER</t>
  </si>
  <si>
    <t>03553-St</t>
  </si>
  <si>
    <t>Глушитель универсальный, нержавеющая сталь, (450х51) TURBOTEMA</t>
  </si>
  <si>
    <t>00167-St</t>
  </si>
  <si>
    <t>Демпфер рейки рулевой 1117, 2108, 2110, 2170, 2190 "S-1" STINGER</t>
  </si>
  <si>
    <t>00615-St</t>
  </si>
  <si>
    <t>Дроссельный патрубок 2123 ф54 S-1</t>
  </si>
  <si>
    <t>01983-St</t>
  </si>
  <si>
    <t>Задние дисковые тормоза 2108 (без АБС) "LUCAS" STINGER</t>
  </si>
  <si>
    <t>01984-St</t>
  </si>
  <si>
    <t>Задние дисковые тормоза 2108 (без АБС) LUCAS</t>
  </si>
  <si>
    <t>00770-St</t>
  </si>
  <si>
    <t>Комплект клапанов (облегченные) 2112 впускной+выпускной (16шт) S-1</t>
  </si>
  <si>
    <t>00689-St</t>
  </si>
  <si>
    <t>Комплект направляющих 2101 впуск.+выпуск. (компл.: 8шт) "БРОНЗА" S-1</t>
  </si>
  <si>
    <t>00776-St</t>
  </si>
  <si>
    <t>Комплект равнодлинных приводов 2108, 2110 (22 шлица, под промвал) STINGER</t>
  </si>
  <si>
    <t>00697-St</t>
  </si>
  <si>
    <t>Комплект стойки передние + амортизаторы задние 2110 (с заниж. -50) "SPORT 1" STINGER</t>
  </si>
  <si>
    <t>01771-St</t>
  </si>
  <si>
    <t>Комплект фланцев ф51мм STINGER</t>
  </si>
  <si>
    <t>Комплект фланцев ф60мм STINGER</t>
  </si>
  <si>
    <t>03217-St</t>
  </si>
  <si>
    <t>Кронштейн крепления стабилизатора (к-т: 2шт) S-1</t>
  </si>
  <si>
    <t>00413-St</t>
  </si>
  <si>
    <t>Крышка клапанов плоская (для переноса сапуна) 2108, 2110 STINGER</t>
  </si>
  <si>
    <t>02599-St</t>
  </si>
  <si>
    <t>02039-St</t>
  </si>
  <si>
    <t>Кулиса короткоходная 1118 STINGER</t>
  </si>
  <si>
    <t>Кулиса короткоходная 2108, 2114 STINGER</t>
  </si>
  <si>
    <t>Кулиса короткоходная 2110, 2170 STINGER</t>
  </si>
  <si>
    <t>00648-St</t>
  </si>
  <si>
    <t>Маховик в сборе (облегченный, 4,9кг.) 2110, 2112 S1-Team</t>
  </si>
  <si>
    <t>00652-St</t>
  </si>
  <si>
    <t>Маховик в сборе 2108 под сцепление 2110 (облегченный, 4,9кг.) S1-Team</t>
  </si>
  <si>
    <t>02941-St</t>
  </si>
  <si>
    <t>Обманка датчика кислорода STINGER</t>
  </si>
  <si>
    <t>01036-St</t>
  </si>
  <si>
    <t>Панель зажигания универсальная (кнопка+тумблер)</t>
  </si>
  <si>
    <t>01035-St</t>
  </si>
  <si>
    <t>Панель зажигания универсальная (кнопка+тумблер+2 доп. тумблера)</t>
  </si>
  <si>
    <t>00113-St</t>
  </si>
  <si>
    <t>Панель зажигания универсальная (кнопка+тумблер+3 доп. тумблера)</t>
  </si>
  <si>
    <t>00053-St</t>
  </si>
  <si>
    <t>Патрубок силиконовый D=63mm, L=90mm (угол 90 град.(2.5")</t>
  </si>
  <si>
    <t>00121-St</t>
  </si>
  <si>
    <t>Паук 4-1 2123 8кл. STINGER</t>
  </si>
  <si>
    <t>00641-St</t>
  </si>
  <si>
    <t>Паук 4-2-1 "Subaru style" 2108, 2115 8кл. STINGER</t>
  </si>
  <si>
    <t>03109-St</t>
  </si>
  <si>
    <t>Паук 4-2-1 "Subaru style" 2190 8кл. STINGER</t>
  </si>
  <si>
    <t>00559-St</t>
  </si>
  <si>
    <t>Паук 4-2-1 (под датчик кислорода) 1117, 1119 8кл. (на треугольном фланце) STINGER</t>
  </si>
  <si>
    <t>00656-St</t>
  </si>
  <si>
    <t>Паук 4-2-1 (под датчик кислорода) 1118 16кл. (спорт) STINGER</t>
  </si>
  <si>
    <t>00470-St</t>
  </si>
  <si>
    <t>Паук 4-2-1 (под датчик кислорода) 1118 16кл. STINGER</t>
  </si>
  <si>
    <t>00653-St</t>
  </si>
  <si>
    <t>Паук 4-2-1 (под датчик кислорода) 1118 8кл. (спорт) STINGER</t>
  </si>
  <si>
    <t>00467-St</t>
  </si>
  <si>
    <t>Паук 4-2-1 (под датчик кислорода) 1118 8кл. STINGER</t>
  </si>
  <si>
    <t>00623-St</t>
  </si>
  <si>
    <t>Паук 4-2-1 (под датчик кислорода) 2108, 2115 16кл. (спорт) STINGER</t>
  </si>
  <si>
    <t>00658-St</t>
  </si>
  <si>
    <t>Паук 4-2-1 (под датчик кислорода) 2110 16кл. (спорт) STINGER</t>
  </si>
  <si>
    <t>00471-St</t>
  </si>
  <si>
    <t>Паук 4-2-1 (под датчик кислорода) 2110 16кл. STINGER</t>
  </si>
  <si>
    <t>00558-St</t>
  </si>
  <si>
    <t>Паук 4-2-1 (под датчик кислорода) 2110 8кл. (спорт) STINGER</t>
  </si>
  <si>
    <t>00659-St</t>
  </si>
  <si>
    <t>Паук 4-2-1 (под датчик кислорода) 2115 16кл. (спорт) STINGER</t>
  </si>
  <si>
    <t>00655-St</t>
  </si>
  <si>
    <t>Паук 4-2-1 (под датчик кислорода) 2115 8кл. (спорт) STINGER</t>
  </si>
  <si>
    <t>00468-St</t>
  </si>
  <si>
    <t>Паук 4-2-1 (под датчик кислорода) 2115 8кл. STINGER</t>
  </si>
  <si>
    <t>00660-St</t>
  </si>
  <si>
    <t>Паук 4-2-1 (под датчик кислорода) 2170 16кл. (спорт) STINGER</t>
  </si>
  <si>
    <t>00436-St</t>
  </si>
  <si>
    <t>Паук 4-2-1 (под датчик кислорода) 2170 16кл. STINGER</t>
  </si>
  <si>
    <t>00112-St</t>
  </si>
  <si>
    <t>Паук 4-2-1 (под датчик кислорода) 2190 16кл. STINGER</t>
  </si>
  <si>
    <t>05042-St</t>
  </si>
  <si>
    <t>Паук 4-2-1 (под датчик кислорода) 2190 8кл. (на треугольном фланце) STINGER</t>
  </si>
  <si>
    <t>00473-St</t>
  </si>
  <si>
    <t>Паук 4-2-1 (под датчик кислорода) 2190 8кл. STINGER</t>
  </si>
  <si>
    <t>03537-St</t>
  </si>
  <si>
    <t>Паук 4-2-1 (под датчик кислорода) ГАЗель 405-406 16кл. (спорт) STINGER</t>
  </si>
  <si>
    <t>00447-St</t>
  </si>
  <si>
    <t>Паук 4-2-1 (под два датчик кислорода) 2170 16кл. STINGER</t>
  </si>
  <si>
    <t>04799-St</t>
  </si>
  <si>
    <t>Паук 4-2-1 (под два датчика кислорода) "Subaru style" 2110, 2170 16кл. STINGER</t>
  </si>
  <si>
    <t>04912-St</t>
  </si>
  <si>
    <t>Паук 4-2-1 (под два датчика кислорода) VESTA (двиг.: 1,6; 16кл.) STINGER</t>
  </si>
  <si>
    <t>05180-St</t>
  </si>
  <si>
    <t>Паук 4-2-1 (под два датчика кислорода) VESTA SW CROSS (двиг.: 1,8; 16кл.; AMT) STINGER</t>
  </si>
  <si>
    <t>00555-St</t>
  </si>
  <si>
    <t>Паук 4-2-1 2101 8кл. STINGER</t>
  </si>
  <si>
    <t>00576-St</t>
  </si>
  <si>
    <t>Паук 4-2-1 2101 двиг. 1,6 16кл. STINGER</t>
  </si>
  <si>
    <t>00070-St</t>
  </si>
  <si>
    <t>Паук 4-2-1 21213, 21214 8кл. STINGER</t>
  </si>
  <si>
    <t>03806-St</t>
  </si>
  <si>
    <t>Паук 4-2-1 2123 8кл. STINGER</t>
  </si>
  <si>
    <t>00172-St</t>
  </si>
  <si>
    <t>Паук 4-2-1 DAEWOO NEXIA II 1.6л (спорт) STINGER</t>
  </si>
  <si>
    <t>00769-St</t>
  </si>
  <si>
    <t>Паук CHEVROLET CRUZE 16кл. 1,6л. (2009-2012, КОРЕЯ) STINGER</t>
  </si>
  <si>
    <t>00064-St</t>
  </si>
  <si>
    <t>Паук CHEVROLET LACETTI STINGER</t>
  </si>
  <si>
    <t>04396-St</t>
  </si>
  <si>
    <t>Переходник для ресивера NFR с механической дроссельной заслонки на электронную 2170 16кл. STINGER</t>
  </si>
  <si>
    <t>00205-St</t>
  </si>
  <si>
    <t>Переходник под необслуживаемую ступицу 2108 для 2101 (компл.: 2шт.) STINGER</t>
  </si>
  <si>
    <t>00195-St</t>
  </si>
  <si>
    <t>Переходные пластины на диски R14 2101, 2107  STINGER</t>
  </si>
  <si>
    <t>02530-St</t>
  </si>
  <si>
    <t>02538-St</t>
  </si>
  <si>
    <t>04343-St</t>
  </si>
  <si>
    <t>00529-St</t>
  </si>
  <si>
    <t>Подрамник на полиуретановых сайлентблоках (алюмин. защита) 2108, 2115 S-1</t>
  </si>
  <si>
    <t>00528-St</t>
  </si>
  <si>
    <t>Подрамник на полиуретановых сайлентблоках (без защиты) 2108, 2115 S-1</t>
  </si>
  <si>
    <t>04364-St</t>
  </si>
  <si>
    <t>Подрамник на резиновых сайлентблоках (без защиты) 2108, 2115 S-1</t>
  </si>
  <si>
    <t>05029-St</t>
  </si>
  <si>
    <t>Поршни турбо 82,4А 8кл. 16,5 см/3</t>
  </si>
  <si>
    <t>00444-St</t>
  </si>
  <si>
    <t>Проставки колеса расширения колеи 10мм (компл.: 2шт.) S-1</t>
  </si>
  <si>
    <t>00442-St</t>
  </si>
  <si>
    <t>Проставки колеса расширения колеи 15мм (компл.: 2шт.) S-1</t>
  </si>
  <si>
    <t>00441-St</t>
  </si>
  <si>
    <t>Проставки колеса расширения колеи 20мм (компл.: 2шт.) S-1</t>
  </si>
  <si>
    <t>05201-St</t>
  </si>
  <si>
    <t>Резонатор "MUTE" (штатная установка) VESTA SW CROSS 2018- (двиг.: 1,8; 16кл.; AMT) STINGER</t>
  </si>
  <si>
    <t>03782-St</t>
  </si>
  <si>
    <t>Резонатор "MUTE" 1118, КАЛИНА 2, 2190, DATSUN под паук STINGER</t>
  </si>
  <si>
    <t>03735-St</t>
  </si>
  <si>
    <t>Резонатор "MUTE" 2101, 2107 STINGER</t>
  </si>
  <si>
    <t>03781-St</t>
  </si>
  <si>
    <t>Резонатор "MUTE" 2108, 2109, 21099 STINGER</t>
  </si>
  <si>
    <t>03774-St</t>
  </si>
  <si>
    <t>Резонатор "MUTE" 2113, 2114 STINGER</t>
  </si>
  <si>
    <t>04317-St</t>
  </si>
  <si>
    <t>Резонатор "MUTE" 2170, 2172 под паук STINGER</t>
  </si>
  <si>
    <t>02517-St</t>
  </si>
  <si>
    <t>Резонатор "MUTE" CHEVROLET LACETTI STINGER</t>
  </si>
  <si>
    <t>05953-St</t>
  </si>
  <si>
    <t>Резонатор "MUTE" нержав. (штатная установка) VESTA SW CROSS 2018- (двиг.: 1,8; 16кл.; AMT) STINGER</t>
  </si>
  <si>
    <t>00927-St</t>
  </si>
  <si>
    <t>Резонатор (труба) 2113, 2115 (под паук) STINGER</t>
  </si>
  <si>
    <t>Резонатор (труба) 2113, 2115 STINGER</t>
  </si>
  <si>
    <t>01018-St</t>
  </si>
  <si>
    <t>Резонатор (труба) 2170, 2172 под паук STINGER</t>
  </si>
  <si>
    <t>02514-St</t>
  </si>
  <si>
    <t>Резонатор (труба) Ф63мм STINGER</t>
  </si>
  <si>
    <t>04929-St</t>
  </si>
  <si>
    <t>Резонатор (штатная установка) VESTA  2015- STINGER</t>
  </si>
  <si>
    <t>05202-St</t>
  </si>
  <si>
    <t>Резонатор (штатная установка) VESTA SW CROSS 2018- (двиг.: 1,8; 16кл.; AMT) STINGER</t>
  </si>
  <si>
    <t>00975-St</t>
  </si>
  <si>
    <t>Резонатор 1118, КАЛИНА 2, 2190, DATSUN под паук STINGER</t>
  </si>
  <si>
    <t>00976-St</t>
  </si>
  <si>
    <t>Резонатор 1118, КАЛИНА 2, 2190, DATSUN с гофрой под паук STINGER</t>
  </si>
  <si>
    <t>00607-St</t>
  </si>
  <si>
    <t>Резонатор 2101, 2107 STINGER</t>
  </si>
  <si>
    <t>01015-St</t>
  </si>
  <si>
    <t>Резонатор 2108, 2109, 21099 STINGER</t>
  </si>
  <si>
    <t>00966-St</t>
  </si>
  <si>
    <t>Резонатор 2110, 2112 1,6L (старые крепления) STINGER</t>
  </si>
  <si>
    <t>00961-St</t>
  </si>
  <si>
    <t>Резонатор 2110, 2112 16кл. под паук STINGER</t>
  </si>
  <si>
    <t>00970-St</t>
  </si>
  <si>
    <t>Резонатор 2110, 2112 с гофрой под паук STINGER</t>
  </si>
  <si>
    <t>00924-St</t>
  </si>
  <si>
    <t>Резонатор 2113, 2114, 2115 под паук STINGER</t>
  </si>
  <si>
    <t>00926-St</t>
  </si>
  <si>
    <t>Резонатор 2114 с гофрой под паук STINGER</t>
  </si>
  <si>
    <t>00071-St</t>
  </si>
  <si>
    <t>Резонатор 21214 SPORT STINGER</t>
  </si>
  <si>
    <t>00609-St</t>
  </si>
  <si>
    <t>Резонатор 2123 STINGER</t>
  </si>
  <si>
    <t>00438-St</t>
  </si>
  <si>
    <t>Резонатор 2170 под паук STINGER</t>
  </si>
  <si>
    <t>02560-St</t>
  </si>
  <si>
    <t>Резонатор 2170 с гофрой под паук STINGER</t>
  </si>
  <si>
    <t>04928-St</t>
  </si>
  <si>
    <t>Резонатор VESTA под паук STINGER</t>
  </si>
  <si>
    <t>04927-St</t>
  </si>
  <si>
    <t>Резонатор VESTA под паук с гофрой STINGER</t>
  </si>
  <si>
    <t>04385-St</t>
  </si>
  <si>
    <t>Резонатор универсальный 690х76 D=55 RUAL-003</t>
  </si>
  <si>
    <t>04386-St</t>
  </si>
  <si>
    <t>Резонатор универсальный 690х76 D=60 RUAL-004</t>
  </si>
  <si>
    <t>04312-St</t>
  </si>
  <si>
    <t>Резонатор универсальный, нержавеющая сталь (450Х51) TURBOTEMA</t>
  </si>
  <si>
    <t>03253-St</t>
  </si>
  <si>
    <t>Резонатор универсальный, нержавеющая сталь (450Х63) TURBOTEMA</t>
  </si>
  <si>
    <t>00589-St</t>
  </si>
  <si>
    <t>Ресивер 2101 16кл. ATMO STINGER</t>
  </si>
  <si>
    <t>05292-St</t>
  </si>
  <si>
    <t>00007-St</t>
  </si>
  <si>
    <t>Ресивер 21128 16кл. без дудок STINGER</t>
  </si>
  <si>
    <t>00006-St</t>
  </si>
  <si>
    <t>Ресивер 21128 16кл. с дудками STINGER</t>
  </si>
  <si>
    <t>03887-St</t>
  </si>
  <si>
    <t>Ресивер 2123 8кл. круглый STINGER</t>
  </si>
  <si>
    <t>00520-St</t>
  </si>
  <si>
    <t>Ресивер 2190 16кл. штатная установка V3,3L под Е-газ STINGER</t>
  </si>
  <si>
    <t>00309-St</t>
  </si>
  <si>
    <t>Рычаги передней подвески треугольные "Кросс" (регулируемые) 2101 S-1</t>
  </si>
  <si>
    <t>Рычаги передней подвески треугольные с полиурет. сайлентблоками 2101 "КРОСС-Р" S-1</t>
  </si>
  <si>
    <t>00564-St</t>
  </si>
  <si>
    <t>Рычаги передней подвески треугольные с полиурет. сайлентблоками 2101 S-1</t>
  </si>
  <si>
    <t>00566-St</t>
  </si>
  <si>
    <t>00568-St</t>
  </si>
  <si>
    <t>Рычаги передней подвески треугольные с полиурет. сайлентблоками 2108 S-1</t>
  </si>
  <si>
    <t>00570-St</t>
  </si>
  <si>
    <t>00569-St</t>
  </si>
  <si>
    <t>Рычаги передней подвески треугольные с резиновыми сайлентблоками "СПОРТ" 2108 S-1</t>
  </si>
  <si>
    <t>01545-St</t>
  </si>
  <si>
    <t>Рычаги передней подвески треугольные с резиновыми сайлентблоками 2101 S-1</t>
  </si>
  <si>
    <t>01755-St</t>
  </si>
  <si>
    <t>00567-St</t>
  </si>
  <si>
    <t>Рычаги передней подвески треугольные с резиновыми сайлентблоками 2108 S-1</t>
  </si>
  <si>
    <t>00906-St</t>
  </si>
  <si>
    <t>Ряд 111 КПП 2108 STINGER</t>
  </si>
  <si>
    <t>00008-St</t>
  </si>
  <si>
    <t>Ряд 18 КПП 2108 STINGER</t>
  </si>
  <si>
    <t>00905-St</t>
  </si>
  <si>
    <t>Ряд 7-ой КПП 2108 S-1</t>
  </si>
  <si>
    <t>01851-St</t>
  </si>
  <si>
    <t>Система охлаждения 2101 16кл. ATMO S1-Team</t>
  </si>
  <si>
    <t>00684-St</t>
  </si>
  <si>
    <t>01982-St</t>
  </si>
  <si>
    <t>Тормоза дисковые задние в сборе 2101 "LUCAS" STINGER</t>
  </si>
  <si>
    <t>01039-St</t>
  </si>
  <si>
    <t>Тумблер с защитным колпачком 43-042</t>
  </si>
  <si>
    <t>00139-St</t>
  </si>
  <si>
    <t>Тумблер с защитным колпачком и подсветкой</t>
  </si>
  <si>
    <t>01040-St</t>
  </si>
  <si>
    <t>Тумблер с красной клавишей 32-214</t>
  </si>
  <si>
    <t>01041-St</t>
  </si>
  <si>
    <t>Тумблер с синей клавишей 32-211</t>
  </si>
  <si>
    <t>05914-St</t>
  </si>
  <si>
    <t>Удлинитель датчика кислорода VESTA, X-RAY STINGER</t>
  </si>
  <si>
    <t>01767-St</t>
  </si>
  <si>
    <t>Удлинитель датчика кислорода универсальный STINGER</t>
  </si>
  <si>
    <t>01970-St</t>
  </si>
  <si>
    <t>Усилитель тормоза вакуумный 1118, 2170, 2123 9" с цилиндром STINGER</t>
  </si>
  <si>
    <t>00321-St</t>
  </si>
  <si>
    <t>Фиксатор заглушек распредвалов 16кл. STINGER</t>
  </si>
  <si>
    <t>00210-St</t>
  </si>
  <si>
    <t>00211-St</t>
  </si>
  <si>
    <t>Шайбы задних тормозных дисков 1118, 2108, 2110, 2170 S-1</t>
  </si>
  <si>
    <t>00807-St</t>
  </si>
  <si>
    <t>Шестерня разрезная ГРМ 2112 16кл. (алюминевая ступица) с маркерным диском  S-1</t>
  </si>
  <si>
    <t>03224-St</t>
  </si>
  <si>
    <t>Шестерня разрезная ГРМ 2112 16кл. (алюминевая ступица) с маркерным диском СПОРТ S-1</t>
  </si>
  <si>
    <t>00811-St</t>
  </si>
  <si>
    <t>Шестерня разрезная ГРМ 2112 16кл. с датчиком фаз (сталь) S-1</t>
  </si>
  <si>
    <t>00808-St</t>
  </si>
  <si>
    <t>Шестерня разрезная ГРМ 2112 16кл. с датчиком фаз (сталь) СПОРТ S-1</t>
  </si>
  <si>
    <t>Шестерня разрезная ГРМ 2170 16кл. с датчиком фаз (сталь) S-1</t>
  </si>
  <si>
    <t>00813-St</t>
  </si>
  <si>
    <t>Шестерня разрезная ГРМ 8кл. (сталь) S-1</t>
  </si>
  <si>
    <t>00820-St</t>
  </si>
  <si>
    <t>Шкивы коленвала и генератора СПОРТ S-1</t>
  </si>
  <si>
    <t>03183-St</t>
  </si>
  <si>
    <t>Шноркель 2123 ("НОРМА") S1-TEAM</t>
  </si>
  <si>
    <t>00253-St</t>
  </si>
  <si>
    <t>Штанги реактивные (квадратные, регулируемые, резиновые втулки 40х40) 2101 S-1 TEAM</t>
  </si>
  <si>
    <t>SR00500</t>
  </si>
  <si>
    <t>Автоматический натяжитель цепи (двухрядная цепь) 2101, 2103, 2106, 2121, 21213 SURAI</t>
  </si>
  <si>
    <t>SR00713</t>
  </si>
  <si>
    <t>Выключатель наружного освещения 2110, 2112 SURAI</t>
  </si>
  <si>
    <t>SR00712</t>
  </si>
  <si>
    <t>Выключатель наружного освещения 2113, 2123 SURAI</t>
  </si>
  <si>
    <t>SR00717</t>
  </si>
  <si>
    <t>Выключатель электростеклоподъемника с рамкой 21093 SURAI</t>
  </si>
  <si>
    <t>SR00708</t>
  </si>
  <si>
    <t>Кнопка открывания багажника 2110 SURAI</t>
  </si>
  <si>
    <t>SR00727</t>
  </si>
  <si>
    <t>Соединитель подрулевых переключателей 1118 (под подушку безопасности) SURAI</t>
  </si>
  <si>
    <t>SR00729</t>
  </si>
  <si>
    <t>Соединитель подрулевых переключателей 2108 SURAI</t>
  </si>
  <si>
    <t>SR00306</t>
  </si>
  <si>
    <t>Датчик кислорода (лямбо-зонд) "177" 21074 SURAI</t>
  </si>
  <si>
    <t>SR00331</t>
  </si>
  <si>
    <t>Датчик кислорода (лямбо-зонд) "772R" VESTA, X-RAY SURAI</t>
  </si>
  <si>
    <t>SR00413</t>
  </si>
  <si>
    <t>Катушка зажигания LARGUS 16кл. SURAI</t>
  </si>
  <si>
    <t>SR00204</t>
  </si>
  <si>
    <t>Мотор-редуктор стеклоочистителя переднего 2170 (вал 10мм.) SURAI</t>
  </si>
  <si>
    <t>SR00217</t>
  </si>
  <si>
    <t>Мотор-редуктор стеклоочистителя переднего 2170 (вал 12мм.) SURAI</t>
  </si>
  <si>
    <t>SR01100</t>
  </si>
  <si>
    <t>Упор задней двери газовый 1118 SURAI</t>
  </si>
  <si>
    <t>SR19-8231010</t>
  </si>
  <si>
    <t>Упор задней двери газовый 1119, 2171 SURAI</t>
  </si>
  <si>
    <t>SR01102</t>
  </si>
  <si>
    <t>Упор задней двери газовый 2108 SURAI</t>
  </si>
  <si>
    <t>SV.08.2303012</t>
  </si>
  <si>
    <t>Дифференциал винтовой, самоблокирующийся 2108, 2110, 2170, 2190, 1118 SV PARTS</t>
  </si>
  <si>
    <t>SV PARTS</t>
  </si>
  <si>
    <t>SV.01.2403018</t>
  </si>
  <si>
    <t>Дифференциал самоблокирующийся (3-х составной) 2101, 2107, 2121 SV PARTS</t>
  </si>
  <si>
    <t>SV.23.2303018</t>
  </si>
  <si>
    <t>Дифференциал самоблокирующийся (3-х составной) 21214, 2123 SV PARTS</t>
  </si>
  <si>
    <t>SV-23-3101415ABS</t>
  </si>
  <si>
    <t>Нерегулируемые ступицы в сборе с АБС (кулаки 2123) 24 шлица SV PARTS</t>
  </si>
  <si>
    <t>SV.21.3003014</t>
  </si>
  <si>
    <t>Распорная втулка подшипников передней ступицы 2121 SV PARTS</t>
  </si>
  <si>
    <t>2106-2402010-00</t>
  </si>
  <si>
    <t>Редуктор заднего моста 2106 SV-PARTS</t>
  </si>
  <si>
    <t>SV-23-3103014ABS</t>
  </si>
  <si>
    <t>Усиленный ступичный узел 2121, 2123 (24 шлица) с АБС, в сборе с тормозным диском SV PARTS</t>
  </si>
  <si>
    <t>1041703ZH</t>
  </si>
  <si>
    <t>Радиатор кондиционера 2170 (под конд. HALLA) TERMAL</t>
  </si>
  <si>
    <t>TERMAL</t>
  </si>
  <si>
    <t>1041921B</t>
  </si>
  <si>
    <t>Радиатор кондиционера 2190 нового образца с 2015г. TERMAL</t>
  </si>
  <si>
    <t>F224.000.000</t>
  </si>
  <si>
    <t>Набор предохранителей нов. обр. 2108-2115 ЕВРО (12шт. 5-30A) TESLA</t>
  </si>
  <si>
    <t>FT00.010.050</t>
  </si>
  <si>
    <t>Предохранители ЕВРО 10А (1упаковка=50шт) TESLA</t>
  </si>
  <si>
    <t>FT00.015.050</t>
  </si>
  <si>
    <t>Предохранители ЕВРО 15А (1упаковка=50шт) TESLA</t>
  </si>
  <si>
    <t>FT00.020.050</t>
  </si>
  <si>
    <t>Предохранители ЕВРО 20А (1упаковка=50шт) TESLA</t>
  </si>
  <si>
    <t>FT00.025.050</t>
  </si>
  <si>
    <t>Предохранители ЕВРО 25А (1упаковка=50шт) TESLA</t>
  </si>
  <si>
    <t>FT00.030.050</t>
  </si>
  <si>
    <t>Предохранители ЕВРО 30А (1упаковка=50шт) TESLA</t>
  </si>
  <si>
    <t>FT00.040.050</t>
  </si>
  <si>
    <t>Предохранители ЕВРО 40А (1упаковка=50шт) TESLA</t>
  </si>
  <si>
    <t>FT00.005.050</t>
  </si>
  <si>
    <t>Предохранители ЕВРО 5А (1упаковка=50шт) TESLA</t>
  </si>
  <si>
    <t>FT00.075.050</t>
  </si>
  <si>
    <t>Предохранители ЕВРО 7,5А (1упаковка=50шт) TESLA</t>
  </si>
  <si>
    <t>FC00.016.100</t>
  </si>
  <si>
    <t>Предохранители КРУГЛЫЕ 16А (1упаковка=100шт) TESLA</t>
  </si>
  <si>
    <t>FC00.008.100</t>
  </si>
  <si>
    <t>Предохранители КРУГЛЫЕ 8А (1упаковка=100шт) TESLA</t>
  </si>
  <si>
    <t>FN00.010.050</t>
  </si>
  <si>
    <t>Предохранители МИНИ 10А (1упаковка=50шт) TESLA</t>
  </si>
  <si>
    <t>FN00.015.050</t>
  </si>
  <si>
    <t>Предохранители МИНИ 15А (1упаковка=50шт) TESLA</t>
  </si>
  <si>
    <t>FN00.020.050</t>
  </si>
  <si>
    <t>Предохранители МИНИ 20А (1упаковка=50шт) TESLA</t>
  </si>
  <si>
    <t>FN00.025.050</t>
  </si>
  <si>
    <t>Предохранители МИНИ 25А (1упаковка=50шт) TESLA</t>
  </si>
  <si>
    <t>FN00.030.050</t>
  </si>
  <si>
    <t>Предохранители МИНИ 30А (1упаковка=50шт) TESLA</t>
  </si>
  <si>
    <t>Предохранители МИНИ 5А (1упаковка=50шт) TESLA</t>
  </si>
  <si>
    <t>FX00.030.010</t>
  </si>
  <si>
    <t>Предохранители СИЛОВЫЕ 30А (1упаковка=10шт) TESLA</t>
  </si>
  <si>
    <t>FX00.040.010</t>
  </si>
  <si>
    <t>Предохранители СИЛОВЫЕ 40А (1упаковка=10шт) TESLA</t>
  </si>
  <si>
    <t>FX00.050.010</t>
  </si>
  <si>
    <t>Предохранители СИЛОВЫЕ 50А (1упаковка=10шт) TESLA</t>
  </si>
  <si>
    <t>FX00.060.010</t>
  </si>
  <si>
    <t>Предохранители СИЛОВЫЕ 60А (1упаковка=10шт) TESLA</t>
  </si>
  <si>
    <t>FX00.080.010</t>
  </si>
  <si>
    <t>Предохранители СИЛОВЫЕ 80А (1упаковка=10шт) TESLA</t>
  </si>
  <si>
    <t>T403H</t>
  </si>
  <si>
    <t>Провода в/в 1111 (70% силикон) TESLA</t>
  </si>
  <si>
    <t>Провода в/в 2101, 2107 карб. (100% силикон) TESLA</t>
  </si>
  <si>
    <t>Провода в/в 21073, 21214 инж. (70% силикон) TESLA</t>
  </si>
  <si>
    <t>T356S</t>
  </si>
  <si>
    <t>Провода в/в 2108 карб. (100% силикон) TESLA</t>
  </si>
  <si>
    <t>Провода в/в 2108, 2110 инж. 8кл.(100% силикон) TESLA</t>
  </si>
  <si>
    <t>Провода в/в 2110, 2112 инж. 16кл. (100% силикон) TESLA</t>
  </si>
  <si>
    <t>Провода в/в 2110, 2112 инж. 16кл. (70% силикон) TESLA</t>
  </si>
  <si>
    <t>Провода в/в 2121 карб. (100% силикон) TESLA</t>
  </si>
  <si>
    <t>Провода в/в 2121 карб. (70% силикон) TESLA</t>
  </si>
  <si>
    <t>Провода в/в 21213 карб. (70% силикон) TESLA</t>
  </si>
  <si>
    <t>T930B</t>
  </si>
  <si>
    <t>Провода в/в LARGUS двиг. 1.6 8кл. (100% силикон) TESLA</t>
  </si>
  <si>
    <t>Провода в/в LARGUS двиг. 1.6 8кл. (70% силикон) TESLA</t>
  </si>
  <si>
    <t>T342H</t>
  </si>
  <si>
    <t>Провода в/в ГАЗ 2410 402дв. (70% силикон) TESLA</t>
  </si>
  <si>
    <t>T696H</t>
  </si>
  <si>
    <t>Провода в/в ГАЗ 3110 406дв. (70% силикон) TESLA</t>
  </si>
  <si>
    <t>AC580</t>
  </si>
  <si>
    <t>Компрессор автомобильный поршневой с манометром TORNADO</t>
  </si>
  <si>
    <t>TORNADO</t>
  </si>
  <si>
    <t>AG01508</t>
  </si>
  <si>
    <t>Амортизатор задний г./масл. 2123 TRIALLI</t>
  </si>
  <si>
    <t>AG01521</t>
  </si>
  <si>
    <t>Амортизатор задний г./масл. LARGUS CROSS TRIALLI</t>
  </si>
  <si>
    <t>AG01512</t>
  </si>
  <si>
    <t>Амортизатор задний г./масл. LARGUS TRIALLI</t>
  </si>
  <si>
    <t>AG09501</t>
  </si>
  <si>
    <t>Амортизатор задний г./масл. LOGAN TRIALLI</t>
  </si>
  <si>
    <t>AG01519</t>
  </si>
  <si>
    <t>Амортизатор задний г./масл. VESTA CROSS TRIALLI</t>
  </si>
  <si>
    <t>AG01515</t>
  </si>
  <si>
    <t>Амортизатор задний г./масл. VESTA TRIALLI</t>
  </si>
  <si>
    <t>AG01516</t>
  </si>
  <si>
    <t>Амортизатор задний г./масл. X-RAY TRIALLI</t>
  </si>
  <si>
    <t>CF108</t>
  </si>
  <si>
    <t>Главный тормозной цилиндр 2108 TRIALLI</t>
  </si>
  <si>
    <t>GF0957</t>
  </si>
  <si>
    <t>Задние тормозные колодки (230мм) LARGUS TRIALLI</t>
  </si>
  <si>
    <t>Задние тормозные колодки (барабанные) KIA RIO ll, HYUNDAI SOLARIS ll (2017-) TRIALLI</t>
  </si>
  <si>
    <t>PF0171</t>
  </si>
  <si>
    <t>Задние тормозные колодки (дисковые тормоза) КАЛИНА СПОРТ, VESTA SW CROSS TRIALLI</t>
  </si>
  <si>
    <t>CC394</t>
  </si>
  <si>
    <t>Крестовина карданного вала 2121 TRIALLI</t>
  </si>
  <si>
    <t>CC395</t>
  </si>
  <si>
    <t>Крестовина карданного вала 2123 (турецкий кардан) TRIALLI</t>
  </si>
  <si>
    <t>Опора передней стойки 2110 TRIALLI</t>
  </si>
  <si>
    <t>Передние тормозные колодки X-RAY TRIALLI</t>
  </si>
  <si>
    <t>AR831</t>
  </si>
  <si>
    <t>Привод колеса в сборе 21902 с АКПП левый TRIALLI</t>
  </si>
  <si>
    <t>AR830</t>
  </si>
  <si>
    <t>Привод колеса в сборе 21902 с АКПП правый TRIALLI</t>
  </si>
  <si>
    <t>AR847</t>
  </si>
  <si>
    <t>Привод колеса в сборе VESTA 2015-, X-RAY 2015-, LARGUS 2019- (КПП VAZ 21809, 21827) левый TRIALLI</t>
  </si>
  <si>
    <t>AR846</t>
  </si>
  <si>
    <t>Привод колеса в сборе VESTA 2015-, X-RAY 2015-, LARGUS 2019- (КПП VAZ 21809, 21827) правый TRIALLI</t>
  </si>
  <si>
    <t>GZ1020113</t>
  </si>
  <si>
    <t>Прокладка приемной трубы 1118, 2170, 2190, VESTA  (двиг.: 1,6л) TRIALLI</t>
  </si>
  <si>
    <t>CF914</t>
  </si>
  <si>
    <t>CF608</t>
  </si>
  <si>
    <t>Регулятор давления тормозов "колдун" 1118, 2108, 2110, 2170, 2190 TRIALLI</t>
  </si>
  <si>
    <t>Ремень генератора LARGUS 1.6 8кл. (ГУР, без конд.) 6PK836 TRIALLI</t>
  </si>
  <si>
    <t>6PK1039E</t>
  </si>
  <si>
    <t>Ремень генератора VESTA (с конд.) 6PK1039 TRIALLI</t>
  </si>
  <si>
    <t>CM108</t>
  </si>
  <si>
    <t>Ролик ГРМ (нового образца) 2108 TRIALLI</t>
  </si>
  <si>
    <t>CM190</t>
  </si>
  <si>
    <t>Ролик ГРМ 2190 8кл. TRIALLI</t>
  </si>
  <si>
    <t>CM0911</t>
  </si>
  <si>
    <t>Ролик натяжителя генератора VESTA TRIALLI</t>
  </si>
  <si>
    <t>CM712</t>
  </si>
  <si>
    <t>Ролики ГРМ (натяжной+опорный) 2112 16кл. TRIALLI</t>
  </si>
  <si>
    <t>CM770</t>
  </si>
  <si>
    <t>Ролики ГРМ (натяжной+опорный) 2170 TRIALLI</t>
  </si>
  <si>
    <t>AG01067</t>
  </si>
  <si>
    <t>Стойка передняя г./масл. LARGUS CROSS TRIALLI</t>
  </si>
  <si>
    <t>AG01172</t>
  </si>
  <si>
    <t>Стойка передняя левая г./масл. VESTA CROSS TRIALLI</t>
  </si>
  <si>
    <t>AG01164</t>
  </si>
  <si>
    <t>Стойка передняя левая г./масл. VESTA TRIALLI</t>
  </si>
  <si>
    <t>AG01373</t>
  </si>
  <si>
    <t>Стойка передняя правая г./масл. VESTA CROSS TRIALLI</t>
  </si>
  <si>
    <t>Стойка передняя правая г./масл. VESTA TRIALLI</t>
  </si>
  <si>
    <t>FR772</t>
  </si>
  <si>
    <t>Сцепление в сборе (без выжимного) VESTA 1.8 AMT, XRAY 1.8 AMT TRIALLI</t>
  </si>
  <si>
    <t>FR773</t>
  </si>
  <si>
    <t>Сцепление в сборе (без выжимного) VESTA 1.8, XRAY 1.8 (GB JR5, 2016) TRIALLI</t>
  </si>
  <si>
    <t>FR711</t>
  </si>
  <si>
    <t>Сцепление в сборе 1111 TRIALLI</t>
  </si>
  <si>
    <t>FR723</t>
  </si>
  <si>
    <t>Сцепление в сборе 2123 TRIALLI</t>
  </si>
  <si>
    <t>TF057</t>
  </si>
  <si>
    <t>Тормозные барабаны задние (чугун.) 2101 TRIALLI</t>
  </si>
  <si>
    <t>DF118</t>
  </si>
  <si>
    <t>Тормозные диски 11186 (вент., R15) TRIALLI</t>
  </si>
  <si>
    <t>DF315</t>
  </si>
  <si>
    <t>Тормозные диски 2108 (SPORT, не вент., R13) TRIALLI</t>
  </si>
  <si>
    <t>DF435</t>
  </si>
  <si>
    <t>Тормозные диски 2110 (перфорация, вент., R13) TRIALLI</t>
  </si>
  <si>
    <t>DF544</t>
  </si>
  <si>
    <t>Тормозные диски 2112 (насечки+перфорация, вент., R14) TRIALLI</t>
  </si>
  <si>
    <t>DF095106</t>
  </si>
  <si>
    <t>Тормозные диски LARGUS, VESTA 16кл. (вент., 259*20.6) TRIALLI</t>
  </si>
  <si>
    <t>DF095112</t>
  </si>
  <si>
    <t>GO290</t>
  </si>
  <si>
    <t>GO842</t>
  </si>
  <si>
    <t>Шрус внутренний в сборе VESTA (КПП VAZ 21807) TRIALLI</t>
  </si>
  <si>
    <t>GO847</t>
  </si>
  <si>
    <t>Шрус внутренний в сборе X-RAY, LARGUS (КПП VAZ 21809, 21827) TRIALLI</t>
  </si>
  <si>
    <t>GO435</t>
  </si>
  <si>
    <t>Шрус внутренний левый в сборе (короткий, трипоидный) 2121 TRIALLI</t>
  </si>
  <si>
    <t>GO840</t>
  </si>
  <si>
    <t>Шрус наружный в сборе VESTA TRIALLI</t>
  </si>
  <si>
    <t>GO848</t>
  </si>
  <si>
    <t>Шрус наружный в сборе X-RAY, LARGUS (КПП VAZ 21809, 21827) TRIALLI</t>
  </si>
  <si>
    <t>GO294</t>
  </si>
  <si>
    <t>Шрус наружный в сборе с АКПП 21902 TRIALLI</t>
  </si>
  <si>
    <t>R7016L</t>
  </si>
  <si>
    <t>Наконечник рулевой тяги левый DUSTER TRT</t>
  </si>
  <si>
    <t>RS7007-10</t>
  </si>
  <si>
    <t>R7016R</t>
  </si>
  <si>
    <t>Наконечник рулевой тяги правый DUSTER TRT</t>
  </si>
  <si>
    <t>RS7007-20R/L</t>
  </si>
  <si>
    <t>Наконечники рулевых тяг внутр. (с крепежом) 2101 TRT</t>
  </si>
  <si>
    <t>RS7016-20R/L</t>
  </si>
  <si>
    <t>Наконечники рулевых тяг внутр. (с крепежом) 2121 TRT</t>
  </si>
  <si>
    <t>RS7017-20R/L</t>
  </si>
  <si>
    <t>Наконечники рулевых тяг внутр. (с крепежом) 2123 TRT</t>
  </si>
  <si>
    <t>NR1066</t>
  </si>
  <si>
    <t>Опора двигателя (подушка) левая LARGUS TRT</t>
  </si>
  <si>
    <t>NR1063</t>
  </si>
  <si>
    <t>Опора двигателя задняя LARGUS TRT</t>
  </si>
  <si>
    <t>NR1054</t>
  </si>
  <si>
    <t>Опора карданного вала в сборе "подвесной" 2101, 2107 TRT</t>
  </si>
  <si>
    <t>NR1065</t>
  </si>
  <si>
    <t>Втулка задней балки LARGUS, DUSTER TRT</t>
  </si>
  <si>
    <t>NR1048/NR1049</t>
  </si>
  <si>
    <t>Комплект втулок реактивных штанг (компл: 10шт.) 2101, 2107 TRT</t>
  </si>
  <si>
    <t>NR1055</t>
  </si>
  <si>
    <t>Сайлентблок переднего рычага LARGUS TRT</t>
  </si>
  <si>
    <t>NR1046/NR1047</t>
  </si>
  <si>
    <t>Шарниры рычагов передней подвески (компл.:8шт.) 2101 TRT</t>
  </si>
  <si>
    <t>R4016</t>
  </si>
  <si>
    <t>RS7007</t>
  </si>
  <si>
    <t>Трапеция рулевая в сборе 2101 TRT</t>
  </si>
  <si>
    <t>RS7016</t>
  </si>
  <si>
    <t>Трапеция рулевая в сборе 2121 TRT</t>
  </si>
  <si>
    <t>RS7017</t>
  </si>
  <si>
    <t>Трапеция рулевая в сборе 2123 TRT</t>
  </si>
  <si>
    <t>R8016</t>
  </si>
  <si>
    <t>Шаровая опора DUSTER TRT</t>
  </si>
  <si>
    <t>Задние тормозные колодки 2108 TRW</t>
  </si>
  <si>
    <t>GS8470</t>
  </si>
  <si>
    <t>Задние тормозные колодки VESTA TRW</t>
  </si>
  <si>
    <t>JTE758</t>
  </si>
  <si>
    <t>Наконечник рулевой тяги левый 2110 TRW</t>
  </si>
  <si>
    <t>JTE451</t>
  </si>
  <si>
    <t>Наконечник рулевой тяги наружн. 2101, 2121 TRW</t>
  </si>
  <si>
    <t>JTE759</t>
  </si>
  <si>
    <t>Наконечник рулевой тяги правый 2110 TRW</t>
  </si>
  <si>
    <t>Передние тормозные колодки 2101 TRW</t>
  </si>
  <si>
    <t>GDB265M</t>
  </si>
  <si>
    <t>Передние тормозные колодки 2121, 2123 TRW</t>
  </si>
  <si>
    <t>GDB1332</t>
  </si>
  <si>
    <t>Передние тормозные колодки LARGUS 8кл. TRW</t>
  </si>
  <si>
    <t>GDB1789</t>
  </si>
  <si>
    <t>Передние тормозные колодки VESTA SPORT, DUSTER 4X4 TRW</t>
  </si>
  <si>
    <t>GDB851</t>
  </si>
  <si>
    <t>Передние тормозные колодки VOLGA, GAZEL TRW</t>
  </si>
  <si>
    <t>JGM815T</t>
  </si>
  <si>
    <t>Стойка передняя г./масл. LARGUS TRW</t>
  </si>
  <si>
    <t>DF6186</t>
  </si>
  <si>
    <t>Тормозные диски LARGUS, VESTA 16кл. (вент., 259*20.6) TRW</t>
  </si>
  <si>
    <t>JBJ137</t>
  </si>
  <si>
    <t>Шаровая опора 2101 верхняя TRW</t>
  </si>
  <si>
    <t>JBJ250</t>
  </si>
  <si>
    <t>Шаровая опора 2101 нижняя TRW</t>
  </si>
  <si>
    <t>03487-St</t>
  </si>
  <si>
    <t>Глушитель основной (с насадкой) 2101, 2107 TURBOTEMA</t>
  </si>
  <si>
    <t>TURBOTEMA</t>
  </si>
  <si>
    <t>03486-St</t>
  </si>
  <si>
    <t>Глушитель основной штатная установка (без насадки, кроме 2104) 2101, 2107 TURBOTEMA</t>
  </si>
  <si>
    <t>03252-St</t>
  </si>
  <si>
    <t>Глушитель универсальный, нержавеющая сталь, (450х63) TURBOTEMA</t>
  </si>
  <si>
    <t>04127-St</t>
  </si>
  <si>
    <t>03254-St</t>
  </si>
  <si>
    <t>Муфта эластичная на полиуретановых сайлентблоках 2101 "СПОРТ" TURBOTEMA</t>
  </si>
  <si>
    <t>03312-St</t>
  </si>
  <si>
    <t>03313-St</t>
  </si>
  <si>
    <t>Подушки двигателя (резина) 2101 8кл./16кл. TURBOTEMA</t>
  </si>
  <si>
    <t>03588-St</t>
  </si>
  <si>
    <t>Резонатор 2101, 2107 TURBOTEMA</t>
  </si>
  <si>
    <t>03767-St</t>
  </si>
  <si>
    <t>Рулевая сошка укороченная -30 (компл.: 2шт.) TURBOTEMA</t>
  </si>
  <si>
    <t>05193-St</t>
  </si>
  <si>
    <t>05156-St</t>
  </si>
  <si>
    <t>Усилитель рулевого редуктора 2101 TURBOTEMA</t>
  </si>
  <si>
    <t>UBS</t>
  </si>
  <si>
    <t>Передние тормозные колодки LARGUS, VESTA 16кл. UBS</t>
  </si>
  <si>
    <t>30.835.00</t>
  </si>
  <si>
    <t>Фильтр воздушный 2112 инж. UFI</t>
  </si>
  <si>
    <t>UFI FILTERS</t>
  </si>
  <si>
    <t>23.114.01</t>
  </si>
  <si>
    <t>Фильтр масляный 2105, 2108 UFI</t>
  </si>
  <si>
    <t>31.741.00</t>
  </si>
  <si>
    <t>Фильтр топливный 1.5 UFI</t>
  </si>
  <si>
    <t>31.515.00</t>
  </si>
  <si>
    <t>Фильтр топливный 1.6 UFI</t>
  </si>
  <si>
    <t>VR-11-С000001</t>
  </si>
  <si>
    <t>Дифференциал винтовой, самоблокирующийся 2108, 2110, 2170, 2190, 1118 VAL RACING</t>
  </si>
  <si>
    <t>VAL RACING</t>
  </si>
  <si>
    <t>Передние тормозные колодки LARGUS, VESTA 16кл. VALEO</t>
  </si>
  <si>
    <t>Противотуманная фара VESTA VALEO</t>
  </si>
  <si>
    <t>Радиатор кондиционера VESTA VALEO</t>
  </si>
  <si>
    <t>Радиатор охлаждения DUSTER (двиг.: 1.6л., 16кл. 4x4) VALEO</t>
  </si>
  <si>
    <t>Стартер LARGUS 1,2kW VALEO</t>
  </si>
  <si>
    <t>Диск сцепления ведомый 2106 VALEO</t>
  </si>
  <si>
    <t>Диск сцепления ведомый 2108 VALEO</t>
  </si>
  <si>
    <t>Диск сцепления ведомый 2123 VALEO</t>
  </si>
  <si>
    <t>21233-1601180-00</t>
  </si>
  <si>
    <t>Подшипник выжимной 2123 VALEO</t>
  </si>
  <si>
    <t>Подшипник выжимной LARGUS 8кл. VALEO</t>
  </si>
  <si>
    <t>Сцепление в сборе (без выжимного) VESTA 1.8, XRAY 1.8 (GB JR5, 2016) VALEO</t>
  </si>
  <si>
    <t>Сцепление в сборе DAEWOO LANOS (двиг.: 1,5л.; 1997-) VALEO</t>
  </si>
  <si>
    <t>Сцепление в сборе DAEWOO MATIZ (двиг.: 0,8л.) VALEO</t>
  </si>
  <si>
    <t>Сцепление в сборе DAEWOO NEXIA 1.5 16кл. 95- VALEO</t>
  </si>
  <si>
    <t>Сцепление в сборе DAEWOO NEXIA 1.5 8кл. 95- VALEO</t>
  </si>
  <si>
    <t>Сцепление в сборе DUSTER 1.6 (2015-), CAPTUR 1.6 (2016-), SANDERO (без гидровл. выжимн.) VALEO</t>
  </si>
  <si>
    <t>Щетки стеклоочистителя каркасные 380mm VALEO</t>
  </si>
  <si>
    <t>Щетки стеклоочистителя каркасные 510mm VALEO</t>
  </si>
  <si>
    <t>VAMER</t>
  </si>
  <si>
    <t>К015</t>
  </si>
  <si>
    <t>Комплект электрики для фаркопа VAMER</t>
  </si>
  <si>
    <t>Ф068</t>
  </si>
  <si>
    <t>Фаркоп 1119, KALINA II (универсал) VAMER</t>
  </si>
  <si>
    <t>Ф076</t>
  </si>
  <si>
    <t>Фаркоп 2109 VAMER</t>
  </si>
  <si>
    <t>Ф087</t>
  </si>
  <si>
    <t>Фаркоп 2110, 2111, 2112 VAMER</t>
  </si>
  <si>
    <t>Ф090</t>
  </si>
  <si>
    <t>Фаркоп 2114 VAMER</t>
  </si>
  <si>
    <t>Ф078</t>
  </si>
  <si>
    <t>Фаркоп 2121 VAMER</t>
  </si>
  <si>
    <t>Ф062</t>
  </si>
  <si>
    <t>Фаркоп 2123 VAMER</t>
  </si>
  <si>
    <t>Ф093</t>
  </si>
  <si>
    <t>Фаркоп LARGUS VAMER</t>
  </si>
  <si>
    <t>Ф094</t>
  </si>
  <si>
    <t>Фаркоп VESTA VAMER</t>
  </si>
  <si>
    <t>VAP</t>
  </si>
  <si>
    <t>VR8200758088</t>
  </si>
  <si>
    <t>Шкив зубчатый коленчатого вала LARGUS 16кл. (K4M) VAP</t>
  </si>
  <si>
    <t>Прокладка ГБЦ 21083 82,0 VICTOR REINZ</t>
  </si>
  <si>
    <t>80-21087-20</t>
  </si>
  <si>
    <t>Сальник коленвала передний (маленький (40*56*7) 2101 VICTOR REINZ</t>
  </si>
  <si>
    <t>WZ7700107555</t>
  </si>
  <si>
    <t>Гидрокомпенсатор LARGUS 16кл. (компл.: 16шт) WELZER</t>
  </si>
  <si>
    <t>WZ112-013A/014A</t>
  </si>
  <si>
    <t>Комплект клапанов 2112 впускной+выпускной (16шт) WELZER</t>
  </si>
  <si>
    <t>WZ116-013(A)/WZ616-014(A)</t>
  </si>
  <si>
    <t>Комплект клапанов LARGUS 16кл. впускной+выпускной (16шт) WELZER</t>
  </si>
  <si>
    <t>WZ616-010L</t>
  </si>
  <si>
    <t>Наконечник рулевой тяги левый LARGUS, X-RAY WELZER</t>
  </si>
  <si>
    <t>WZ616-010R</t>
  </si>
  <si>
    <t>Наконечник рулевой тяги правый LARGUS, X-RAY WELZER</t>
  </si>
  <si>
    <t>WZ7701474771</t>
  </si>
  <si>
    <t>Кольцо блокирующее синхронизатора LARGUS 1-ой и 2-ой передачи WELZER</t>
  </si>
  <si>
    <t>WZ8200302435</t>
  </si>
  <si>
    <t>Кольцо блокирующее синхронизатора LARGUS 3-ой и 4-ой передачи WELZER</t>
  </si>
  <si>
    <t>WZ8200576507</t>
  </si>
  <si>
    <t>Кольцо блокирующее синхронизатора LARGUS 5-ой передачи WELZER</t>
  </si>
  <si>
    <t>WZ</t>
  </si>
  <si>
    <t>Комплект шестерней 5-ой передачи с измененным передаточным числом LARGUS WELZER</t>
  </si>
  <si>
    <t>WZ619-057</t>
  </si>
  <si>
    <t>Шрус внутренний в сборе VESTA (AMT) WELZER</t>
  </si>
  <si>
    <t>W76695</t>
  </si>
  <si>
    <t>Промывка инжекторной системы бензинового двигателя 1L WYNN'S</t>
  </si>
  <si>
    <t>WYNN'S</t>
  </si>
  <si>
    <t>АВАР</t>
  </si>
  <si>
    <t>75.3777</t>
  </si>
  <si>
    <t>Реле (5-и контактное) АВАР</t>
  </si>
  <si>
    <t>19.3723</t>
  </si>
  <si>
    <t>Соединитель подрулевых переключателей 2108 АВТОАРМАТУРА</t>
  </si>
  <si>
    <t>АВТОАРМАТУРА</t>
  </si>
  <si>
    <t>226306024R</t>
  </si>
  <si>
    <t>Датчик температуры охлажд. жидкости LARGUS 16кл. АВТОВАЗ</t>
  </si>
  <si>
    <t>805037813R</t>
  </si>
  <si>
    <t>Замок внутренний передней левой двери LARGUS 2-х контактный АВТОВАЗ</t>
  </si>
  <si>
    <t>Ключ замка зажигания выкидной (оригинальный) VESTA, X-RAY</t>
  </si>
  <si>
    <t>Опора двигателя левая X-RAY АВТОВАЗ</t>
  </si>
  <si>
    <t>21910-8120300-00</t>
  </si>
  <si>
    <t>Трубопровод кондиционера всасывающий 2191 нового образца АВТОВАЗ</t>
  </si>
  <si>
    <t>АБ1118-2902820</t>
  </si>
  <si>
    <t>Опора передней стойки 1118 АвБалаково</t>
  </si>
  <si>
    <t>АБ2108-2902820</t>
  </si>
  <si>
    <t>Опора передней стойки 2108 АвБалаково</t>
  </si>
  <si>
    <t>АБ2110-2902820</t>
  </si>
  <si>
    <t>Опора передней стойки 2110 АвБалаково</t>
  </si>
  <si>
    <t>АБ2170-2902820</t>
  </si>
  <si>
    <t>Опора передней стойки 2170 АвБалаково</t>
  </si>
  <si>
    <t>АБ2112-1001300</t>
  </si>
  <si>
    <t>Штанга подвески двигателя (гитара) 2112, 2170 АвБалаково</t>
  </si>
  <si>
    <t>2606.3802010</t>
  </si>
  <si>
    <t>Прибор спидометра 2108 (низкая панель) АВТОПРИБОР</t>
  </si>
  <si>
    <t>АВТОПРИБОР</t>
  </si>
  <si>
    <t>Глушитель основоной (прямоточный) 2113, 2114 (под заднюю независимую подвеску) "PARTS" АВТОПРОДУКТ</t>
  </si>
  <si>
    <t>Дополнительная опора двигателя 2110, 2170 "DRIVE" АВТОПРОДУКТ</t>
  </si>
  <si>
    <t>Защита (усилитель) опоры стойки 2108, 2115 "SAFE" АВТОПРОДУКТ</t>
  </si>
  <si>
    <t>Защита двигателя для подрамника (алюминиевая) 2108, 2115 "SAFE" АВТОПРОДУКТ</t>
  </si>
  <si>
    <t>Защита двигателя для подрамника (стальная оцинкованная) 2110, 2170 "SAFE" АВТОПРОДУКТ</t>
  </si>
  <si>
    <t>Комплект опор двигателя 2108 SPORT АВТОПРОДУКТ</t>
  </si>
  <si>
    <t>Кронштейн левой опоры двигателя (тросовая КПП) 2190, KALINA II, DATSUN АВТОПРОДУКТ</t>
  </si>
  <si>
    <t>Опора двигателя задняя 2108 SPORT АВТОПРОДУКТ</t>
  </si>
  <si>
    <t>Опора двигателя передняя 21083 DRIVE АВТОПРОДУКТ</t>
  </si>
  <si>
    <t>Опора двигателя передняя 21083 SPORT АВТОПРОДУКТ</t>
  </si>
  <si>
    <t>Пластины развальные задних колес (-2,5 градуса) 2108, 2110, 2112, 2170 "DRIVE" АВТОПРОДУКТ</t>
  </si>
  <si>
    <t>Пластины развальные задних колес (-3,5 градуса) 2108, 2110, 2112, 2170 DRIVE АВТОПРОДУКТ</t>
  </si>
  <si>
    <t>Подвеска задняя независимая 2108, 2115 2110, 2170 "DRIVE" АВТОПРОДУКТ</t>
  </si>
  <si>
    <t>Подрамник на резиновых сайлентблоках (без защиты) 1118, 2190 МКПП до 2013г. "DRIVE" АВТОПРОДУКТ</t>
  </si>
  <si>
    <t>Подрамник на резиновых сайлентблоках (без защиты) 2108, 2115 "DRIVE" АВТОПРОДУКТ</t>
  </si>
  <si>
    <t>Подрамник на резиновых сайлентблоках (без защиты) 2110, 2170 "DRIVE" АВТОПРОДУКТ</t>
  </si>
  <si>
    <t>Подрамник с жесткими рычагами на резиновых сайлетблоках (без защиты) 2108, 2115 "DRIVE" АВТОПРОДУКТ</t>
  </si>
  <si>
    <t>Поперечина передней подвески усиленная 1118, 2190 (резиновая втулка) "DRIVE" АВТОПРОДУКТ</t>
  </si>
  <si>
    <t>Поперечина передней подвески усиленная 1118, 2190 (резиновая втулка) "SAFE" АВТОПРОДУКТ</t>
  </si>
  <si>
    <t>Поперечина передней подвески усиленная 2108, 2115 (полиуретановая втулка) "DRIVE" АВТОПРОДУКТ</t>
  </si>
  <si>
    <t>Поперечина передней подвески усиленная 2108, 2115 (резиновая втулка) "DRIVE" АВТОПРОДУКТ</t>
  </si>
  <si>
    <t>Поперечина передней подвески усиленная 2108, 2115 (резиновая втулка) "SAFE" АВТОПРОДУКТ</t>
  </si>
  <si>
    <t>Проставка под шаровую (+10мм, применяется с макс. занижением -50) 2108-2190 "DRIVE" АВТОПРОДУКТ</t>
  </si>
  <si>
    <t>Распорка задних стоек 1118, 2190, КАЛИНА 2, DATSUN DRIVE АВТОПРОДУКТ</t>
  </si>
  <si>
    <t>Распорка задних стоек 2108, 2110, 2170 DRIVE АВТОПРОДУКТ</t>
  </si>
  <si>
    <t>Растяжка передних стоек (нерегулируемая) 1118, 2190 "DRIVE" АВТОПРОДУКТ</t>
  </si>
  <si>
    <t>Растяжка передних стоек (нерегулируемая) 2108, 2115, 2110 "DRIVE" АВТОПРОДУКТ</t>
  </si>
  <si>
    <t>Растяжка передних стоек (нерегулируемая) 2170 "DRIVE" АВТОПРОДУКТ</t>
  </si>
  <si>
    <t>Растяжка передних стоек (нерегулируемая) VESTA "DRIVE" АВТОПРОДУКТ</t>
  </si>
  <si>
    <t>Растяжка передних стоек (регулируемая) 1118, 2190, КАЛИНА 2 DRIVE АВТОПРОДУКТ</t>
  </si>
  <si>
    <t>Растяжка передних стоек (регулируемая) 21082, 21102 инж. DRIVE АВТОПРОДУКТ</t>
  </si>
  <si>
    <t>Растяжка передних стоек (регулируемая) 2170 DRIVE АВТОПРОДУКТ</t>
  </si>
  <si>
    <t>Растяжка рычагов нижняя (под МКПП и АКПП) 1118, 2190, КАЛИНА ll (-2013г.) "DRIVE" АВТОПРОДУКТ</t>
  </si>
  <si>
    <t>Растяжка рычагов нижняя (под тросовую МКПП, АКПП) 1118, 2190, КАЛИНА ll (2013-) "SAFE" АВТОПРОДУКТ</t>
  </si>
  <si>
    <t>Растяжка рычагов нижняя 2108, 2110, 2170 DRIVE АВТОПРОДУКТ</t>
  </si>
  <si>
    <t>Стабилизатор поперечной устойчивости задний (22мм) 2110, 2170 "DRIVE" АВТОПРОДУКТ</t>
  </si>
  <si>
    <t>Усилитель кузова задний 2108, 2115 "SPORT" АВТОПРОДУКТ</t>
  </si>
  <si>
    <t>Усилитель щитка передка 2110, 2170 16кл. DRIVE АВТОПРОДУКТ</t>
  </si>
  <si>
    <t>Усилитель щитка передка 2110, 2170 8кл. DRIVE АВТОПРОДУКТ</t>
  </si>
  <si>
    <t>Шарнир реактивной тяги 2110, 2170 "COMFORT" АВТОПРОДУКТ</t>
  </si>
  <si>
    <t>Штанга подвески двигателя (гитара) 2112, 2170 COMFORT АВТОПРОДУКТ</t>
  </si>
  <si>
    <t>Задний тормозной диск КАЛИНА SPORT (вент.) АВТОРЕАЛ</t>
  </si>
  <si>
    <t>АВТОРЕАЛ</t>
  </si>
  <si>
    <t>АВР23-3103014</t>
  </si>
  <si>
    <t>Ступица переднего колеса 2123 АВТОРЕАЛ</t>
  </si>
  <si>
    <t>Тормозные барабаны задние (чугун.) 2108 АВТОРЕАЛ</t>
  </si>
  <si>
    <t>Тормозные диски 2101 АВТОРЕАЛ</t>
  </si>
  <si>
    <t>Тормозные диски 2108 (насечки, не вент., R13) АВТОРЕАЛ</t>
  </si>
  <si>
    <t>Тормозные диски 2108 (не вент., R13) АВТОРЕАЛ</t>
  </si>
  <si>
    <t>Тормозные диски 2110 (вент., R13) АВТОРЕАЛ</t>
  </si>
  <si>
    <t>Тормозные диски 2110 (перфорация, вент., R13) АВТОРЕАЛ</t>
  </si>
  <si>
    <t>Тормозные диски 2112 (вент., R14) АВТОРЕАЛ</t>
  </si>
  <si>
    <t>Тормозные диски 2112 (насечки+перфорация, вент., R14) АВТОРЕАЛ</t>
  </si>
  <si>
    <t>Тормозные диски 2112 (перфорация, вент., R14) АВТОРЕАЛ</t>
  </si>
  <si>
    <t>Тормозные диски 2121 АВТОРЕАЛ</t>
  </si>
  <si>
    <t>КП01</t>
  </si>
  <si>
    <t>Ремкомплект подшипников КПП 2101 5-и ступ. (компл.: 7шт) АвтоТехКомпл</t>
  </si>
  <si>
    <t>АвтоТехКомплект</t>
  </si>
  <si>
    <t>КП08</t>
  </si>
  <si>
    <t>Ремкомплект подшипников КПП 2108 5-и ступ. (компл.: 4шт) АвтоТехКомпл</t>
  </si>
  <si>
    <t>РПЗМ01(vbf)</t>
  </si>
  <si>
    <t>Ремкомплект полуоси заднего моста 2101 (подш.:VBF 1шт; кольцо запорное 1шт; сальник 1шт) АвтоТехКомп</t>
  </si>
  <si>
    <t>РПЗМ01</t>
  </si>
  <si>
    <t>Ремкомплект полуоси заднего моста 2101 (подшипник 1шт; кольцо запорное 1шт; сальник 1шт) АвтоТехКомп</t>
  </si>
  <si>
    <t>РПЗМ21(vbf)</t>
  </si>
  <si>
    <t>Ремкомплект полуоси заднего моста 2121 (подш.:VBF 1шт; кольцо запорное 1шт; сальник 1шт) АвтоТехКомп</t>
  </si>
  <si>
    <t>РПЗМ21</t>
  </si>
  <si>
    <t>Ремкомплект полуоси заднего моста 2121 (подшипник 1шт; кольцо запорное 1шт; сальник 1шт) АвтоТехКомп</t>
  </si>
  <si>
    <t>РПЗМ23</t>
  </si>
  <si>
    <t>Ремкомплект полуоси заднего моста 2123 (подшипник 1шт; кольцо запорное 1шт; сальник 1шт) АвтоТехКомп</t>
  </si>
  <si>
    <t>РПЗМ23ABS</t>
  </si>
  <si>
    <t>Ремкомплект полуоси заднего моста 2123 АБС (подш 1шт; кольцо запорн 1шт; сальник 1шт) АвтоТехКомп</t>
  </si>
  <si>
    <t>АТ028346052</t>
  </si>
  <si>
    <t>Форсунка топливная 1118, 2170, 2190 (дв. 21127 1,6л 16кл.) АВТОТРЕЙД</t>
  </si>
  <si>
    <t>АВТОТРЕЙД</t>
  </si>
  <si>
    <t>423.3828</t>
  </si>
  <si>
    <t>Датчик температуры охлаждающей жидкости 2107, 2108, 2112, 2123 (с ЭСУД) КАЛУГА</t>
  </si>
  <si>
    <t>А473.407529.001</t>
  </si>
  <si>
    <t>Датчик хола 2121 КАЛУГА</t>
  </si>
  <si>
    <t>571.3702КИ</t>
  </si>
  <si>
    <t>Регулятор напряжения 2108 карб. АВТОЭЛЕКТРОНИКА</t>
  </si>
  <si>
    <t>57.3702КИ</t>
  </si>
  <si>
    <t>Регулятор напряжения 2110 инж. 14В 5А с генераторами 9402.3701, 37.3771, 3202.3771 АВТОЭЛЕКТРОНИКА</t>
  </si>
  <si>
    <t>1148300-04</t>
  </si>
  <si>
    <t>Регулятор холостого хода (РХХ) 2110 КАЛУГА</t>
  </si>
  <si>
    <t>121.3405010-05</t>
  </si>
  <si>
    <t>Усилитель электромеханический рулевого управления с кронштейнами в сборе 2172 АВТОЭЛЕКТРОНИКА</t>
  </si>
  <si>
    <t>122.3405010-02</t>
  </si>
  <si>
    <t>Усилитель электромеханический рулевого управления с кронштейнами в сборе 2190 АВТОЭЛЕКТРОНИКА</t>
  </si>
  <si>
    <t>PTPS1</t>
  </si>
  <si>
    <t>Поводок троса привода сцепления PRIORA, GRANTA, KALINA, 2110, DATSUN АГАТ</t>
  </si>
  <si>
    <t>АК119.2915.004-120</t>
  </si>
  <si>
    <t>Амортизатор задний г./масл. (c заниж. -120) "ST" 1119 АЛЬТЕРНАТИВА</t>
  </si>
  <si>
    <t>АК108.2915.004-120</t>
  </si>
  <si>
    <t>Амортизатор задний г./масл. (c заниж. -120) "ST" 2108 АЛЬТЕРНАТИВА</t>
  </si>
  <si>
    <t>АК110.2915.004-120</t>
  </si>
  <si>
    <t>Амортизатор задний г./масл. (c заниж. -120) "ST" 2110 АЛЬТЕРНАТИВА</t>
  </si>
  <si>
    <t>АК170.2915.004-120</t>
  </si>
  <si>
    <t>Амортизатор задний г./масл. (c заниж. -120) "ST" 2170 АЛЬТЕРНАТИВА</t>
  </si>
  <si>
    <t>АК190.2915.004-120</t>
  </si>
  <si>
    <t>Амортизатор задний г./масл. (c заниж. -120) "ST" 2190 АЛЬТЕРНАТИВА</t>
  </si>
  <si>
    <t>АК119.2915.004-30</t>
  </si>
  <si>
    <t>Амортизатор задний г./масл. (c заниж. -30) "ST" 1119 АЛЬТЕРНАТИВА</t>
  </si>
  <si>
    <t>АК108.2915.004-30</t>
  </si>
  <si>
    <t>Амортизатор задний г./масл. (c заниж. -30) "ST" 2108 АЛЬТЕРНАТИВА</t>
  </si>
  <si>
    <t>АК170.2915.004-30</t>
  </si>
  <si>
    <t>Амортизатор задний г./масл. (c заниж. -30) "ST" 2170 АЛЬТЕРНАТИВА</t>
  </si>
  <si>
    <t>АК190.2915.004-30</t>
  </si>
  <si>
    <t>Амортизатор задний г./масл. (c заниж. -30) "ST" 2190 АЛЬТЕРНАТИВА</t>
  </si>
  <si>
    <t>АК119.2915.004-50</t>
  </si>
  <si>
    <t>Амортизатор задний г./масл. (c заниж. -50) "ST" 1119 АЛЬТЕРНАТИВА</t>
  </si>
  <si>
    <t>АК108.2915.004-50</t>
  </si>
  <si>
    <t>Амортизатор задний г./масл. (c заниж. -50) "ST" 2108 АЛЬТЕРНАТИВА</t>
  </si>
  <si>
    <t>АК110.2915.004-50</t>
  </si>
  <si>
    <t>Амортизатор задний г./масл. (c заниж. -50) "ST" 2110 АЛЬТЕРНАТИВА</t>
  </si>
  <si>
    <t>АК170.2915.004-50</t>
  </si>
  <si>
    <t>Амортизатор задний г./масл. (c заниж. -50) "ST" 2170 АЛЬТЕРНАТИВА</t>
  </si>
  <si>
    <t>АК190.2915.004-50</t>
  </si>
  <si>
    <t>Амортизатор задний г./масл. (c заниж. -50) "ST" 2190 АЛЬТЕРНАТИВА</t>
  </si>
  <si>
    <t>АК119.2915.004-70</t>
  </si>
  <si>
    <t>Амортизатор задний г./масл. (c заниж. -70) "ST" 1119 АЛЬТЕРНАТИВА</t>
  </si>
  <si>
    <t>АК108.2915.004-70</t>
  </si>
  <si>
    <t>Амортизатор задний г./масл. (c заниж. -70) "ST" 2108 АЛЬТЕРНАТИВА</t>
  </si>
  <si>
    <t>АК110.2915.004-70</t>
  </si>
  <si>
    <t>Амортизатор задний г./масл. (c заниж. -70) "ST" 2110 АЛЬТЕРНАТИВА</t>
  </si>
  <si>
    <t>АК170.2915.004-70</t>
  </si>
  <si>
    <t>Амортизатор задний г./масл. (c заниж. -70) "ST" 2170 АЛЬТЕРНАТИВА</t>
  </si>
  <si>
    <t>АК190.2915.004-70</t>
  </si>
  <si>
    <t>Амортизатор задний г./масл. (c заниж. -70) "ST" 2190 АЛЬТЕРНАТИВА</t>
  </si>
  <si>
    <t>АК119.2915.004-90</t>
  </si>
  <si>
    <t>Амортизатор задний г./масл. (c заниж. -90) "ST" 1119 АЛЬТЕРНАТИВА</t>
  </si>
  <si>
    <t>АК108.2915.004-90</t>
  </si>
  <si>
    <t>Амортизатор задний г./масл. (c заниж. -90) "ST" 2108 АЛЬТЕРНАТИВА</t>
  </si>
  <si>
    <t>АК110.2915.004-90</t>
  </si>
  <si>
    <t>Амортизатор задний г./масл. (c заниж. -90) "ST" 2110 АЛЬТЕРНАТИВА</t>
  </si>
  <si>
    <t>АК119.2905.002/003-120</t>
  </si>
  <si>
    <t>Стойка передняя г./масл. (с заниж. -120) "ST" 1119 АЛЬТЕРНАТИВА</t>
  </si>
  <si>
    <t>АК108.2905.002/003-120</t>
  </si>
  <si>
    <t>Стойка передняя г./масл. (с заниж. -120) "ST" 2108 АЛЬТЕРНАТИВА</t>
  </si>
  <si>
    <t>АК110.2905.002/003-120</t>
  </si>
  <si>
    <t>Стойка передняя г./масл. (с заниж. -120) "ST" 2110 АЛЬТЕРНАТИВА</t>
  </si>
  <si>
    <t>АК170.2905.002/003-120</t>
  </si>
  <si>
    <t>Стойка передняя г./масл. (с заниж. -120) "ST" 2170 АЛЬТЕРНАТИВА</t>
  </si>
  <si>
    <t>АК190.2905.002/003-120</t>
  </si>
  <si>
    <t>Стойка передняя г./масл. (с заниж. -120) "ST" 2190 АЛЬТЕРНАТИВА</t>
  </si>
  <si>
    <t>АК119.2905.002/003-30</t>
  </si>
  <si>
    <t>Стойка передняя г./масл. (с заниж. -30) "ST" 1119 АЛЬТЕРНАТИВА</t>
  </si>
  <si>
    <t>АК108.2905.002/003-30</t>
  </si>
  <si>
    <t>Стойка передняя г./масл. (с заниж. -30) "ST" 2108 АЛЬТЕРНАТИВА</t>
  </si>
  <si>
    <t>АК110.2905.002/003-30</t>
  </si>
  <si>
    <t>Стойка передняя г./масл. (с заниж. -30) "ST" 2110 АЛЬТЕРНАТИВА</t>
  </si>
  <si>
    <t>АК170.2905.002/003-30</t>
  </si>
  <si>
    <t>Стойка передняя г./масл. (с заниж. -30) "ST" 2170 АЛЬТЕРНАТИВА</t>
  </si>
  <si>
    <t>АК190.2905.002/003-30</t>
  </si>
  <si>
    <t>Стойка передняя г./масл. (с заниж. -30) "ST" 2190 АЛЬТЕРНАТИВА</t>
  </si>
  <si>
    <t>АК119.2905.002/003-50</t>
  </si>
  <si>
    <t>Стойка передняя г./масл. (с заниж. -50) "ST" 1119 АЛЬТЕРНАТИВА</t>
  </si>
  <si>
    <t>АК108.2905.002/003-50</t>
  </si>
  <si>
    <t>Стойка передняя г./масл. (с заниж. -50) "ST" 2108 АЛЬТЕРНАТИВА</t>
  </si>
  <si>
    <t>АК110.2905.002/003-50</t>
  </si>
  <si>
    <t>Стойка передняя г./масл. (с заниж. -50) "ST" 2110 АЛЬТЕРНАТИВА</t>
  </si>
  <si>
    <t>АК170.2905.002/003-50</t>
  </si>
  <si>
    <t>Стойка передняя г./масл. (с заниж. -50) "ST" 2170 АЛЬТЕРНАТИВА</t>
  </si>
  <si>
    <t>АК190.2905.002/003-50</t>
  </si>
  <si>
    <t>Стойка передняя г./масл. (с заниж. -50) "ST" 2190 АЛЬТЕРНАТИВА</t>
  </si>
  <si>
    <t>АК119.2905.002/003-70</t>
  </si>
  <si>
    <t>Стойка передняя г./масл. (с заниж. -70) "ST" 1119 АЛЬТЕРНАТИВА</t>
  </si>
  <si>
    <t>АК108.2905.002/003-70</t>
  </si>
  <si>
    <t>Стойка передняя г./масл. (с заниж. -70) "ST" 2108 АЛЬТЕРНАТИВА</t>
  </si>
  <si>
    <t>АК110.2905.002/003-70</t>
  </si>
  <si>
    <t>Стойка передняя г./масл. (с заниж. -70) "ST" 2110 АЛЬТЕРНАТИВА</t>
  </si>
  <si>
    <t>АК170.2905.002/003-70</t>
  </si>
  <si>
    <t>Стойка передняя г./масл. (с заниж. -70) "ST" 2170 АЛЬТЕРНАТИВА</t>
  </si>
  <si>
    <t>АК190.2905.002/003-70</t>
  </si>
  <si>
    <t>Стойка передняя г./масл. (с заниж. -70) "ST" 2190 АЛЬТЕРНАТИВА</t>
  </si>
  <si>
    <t>АК119.2905.002/003-90</t>
  </si>
  <si>
    <t>Стойка передняя г./масл. (с заниж. -90) "ST" 1119 АЛЬТЕРНАТИВА</t>
  </si>
  <si>
    <t>АК108.2905.002/003-90</t>
  </si>
  <si>
    <t>Стойка передняя г./масл. (с заниж. -90) "ST" 2108 АЛЬТЕРНАТИВА</t>
  </si>
  <si>
    <t>АК110.2905.002/003-90</t>
  </si>
  <si>
    <t>Стойка передняя г./масл. (с заниж. -90) "ST" 2110 АЛЬТЕРНАТИВА</t>
  </si>
  <si>
    <t>АК119.2915.004-01</t>
  </si>
  <si>
    <t>Амортизатор задний масл. "STANDART" 1119 АЛЬТЕРНАТИВА</t>
  </si>
  <si>
    <t>АК108.2915.004-01</t>
  </si>
  <si>
    <t>Амортизатор задний масл. "STANDART" 2108 АЛЬТЕРНАТИВА</t>
  </si>
  <si>
    <t>АК170.2915.004-01</t>
  </si>
  <si>
    <t>Амортизатор задний масл. "STANDART" 2170 АЛЬТЕРНАТИВА</t>
  </si>
  <si>
    <t>АК190.2915.004-01</t>
  </si>
  <si>
    <t>Амортизатор задний масл. "STANDART" 2190 АЛЬТЕРНАТИВА</t>
  </si>
  <si>
    <t>АПП-Групп</t>
  </si>
  <si>
    <t>Подшипник генератора 2101-2108 большой 6302 АПП</t>
  </si>
  <si>
    <t>Подшипник генератора 2101-2108 малый 6201 АПП</t>
  </si>
  <si>
    <t>Подшипник генератора 2110 большой 6303 АПП</t>
  </si>
  <si>
    <t>Подшипник генератора 2110 малый 6202 АПП</t>
  </si>
  <si>
    <t>Подшипник генератора 6203 АПП</t>
  </si>
  <si>
    <t>А119.2910.004</t>
  </si>
  <si>
    <t>Модуль задней подвески г./масл. "PRO" 1119 АСОМИ</t>
  </si>
  <si>
    <t>А108.2910.004</t>
  </si>
  <si>
    <t>Модуль задней подвески г./масл. "PRO" 2108 АСОМИ</t>
  </si>
  <si>
    <t>А110.2910.004</t>
  </si>
  <si>
    <t>Модуль задней подвески г./масл. "PRO" 2110 АСОМИ</t>
  </si>
  <si>
    <t>А170.2910.004</t>
  </si>
  <si>
    <t>Модуль задней подвески г./масл. "PRO" 2170 АСОМИ</t>
  </si>
  <si>
    <t>А190.2910.004</t>
  </si>
  <si>
    <t>Модуль задней подвески г./масл. "PRO" 2190 АСОМИ</t>
  </si>
  <si>
    <t>А194.2910.004+15</t>
  </si>
  <si>
    <t>Модуль задней подвески г./масл. (с завыш. +15) "CROSS" КАЛИНА КРОСС АСОМИ</t>
  </si>
  <si>
    <t>А108.2910.004-30</t>
  </si>
  <si>
    <t>Модуль задней подвески г./масл. (с заниж. -30) "SPORT" 2108 АСОМИ</t>
  </si>
  <si>
    <t>А110.2910.004-30</t>
  </si>
  <si>
    <t>Модуль задней подвески г./масл. (с заниж. -30) "SPORT" 2110 АСОМИ</t>
  </si>
  <si>
    <t>А110.2910.004-50</t>
  </si>
  <si>
    <t>Модуль задней подвески г./масл. (с заниж. -50) "SPORT" 2108, 2110 АСОМИ</t>
  </si>
  <si>
    <t>А119.2910.004-05</t>
  </si>
  <si>
    <t>Модуль задней подвески масл. "CLASSIC" 1119 АСОМИ</t>
  </si>
  <si>
    <t>А108.2910.004-05</t>
  </si>
  <si>
    <t>Модуль задней подвески масл. "CLASSIC" 2108 АСОМИ</t>
  </si>
  <si>
    <t>А110.2910.004-05</t>
  </si>
  <si>
    <t>Модуль задней подвески масл. "CLASSIC" 2110 АСОМИ</t>
  </si>
  <si>
    <t>А170.2910.004-05</t>
  </si>
  <si>
    <t>Модуль задней подвески масл. "CLASSIC" 2170 АСОМИ</t>
  </si>
  <si>
    <t>А190.2910.004-05</t>
  </si>
  <si>
    <t>Модуль задней подвески масл. "CLASSIC" 2190 АСОМИ</t>
  </si>
  <si>
    <t>А119.2901.030/031</t>
  </si>
  <si>
    <t>Модуль передней подвески г./масл. "PRO" 1119 АСОМИ</t>
  </si>
  <si>
    <t>А108.2901.030/031</t>
  </si>
  <si>
    <t>Модуль передней подвески г./масл. "PRO" 2108 АСОМИ</t>
  </si>
  <si>
    <t>А110.2901.030/031</t>
  </si>
  <si>
    <t>Модуль передней подвески г./масл. "PRO" 2110 АСОМИ</t>
  </si>
  <si>
    <t>А170.2901.030/031</t>
  </si>
  <si>
    <t>Модуль передней подвески г./масл. "PRO" 2170 АСОМИ</t>
  </si>
  <si>
    <t>А190.2901.030/031</t>
  </si>
  <si>
    <t>Модуль передней подвески г./масл. "PRO" 2190 АСОМИ</t>
  </si>
  <si>
    <t>А194.2901.030/031+15</t>
  </si>
  <si>
    <t>Модуль передней подвески г./масл. (с завыш. +15) "CROSS" КАЛИНА КРОСС АСОМИ</t>
  </si>
  <si>
    <t>А170.2901.030/031-30С</t>
  </si>
  <si>
    <t>Модуль передней подвески г./масл. (с заниж. -30) "SPORT" 1119, 2170 АСОМИ</t>
  </si>
  <si>
    <t>А108.2901.030/031-30</t>
  </si>
  <si>
    <t>Модуль передней подвески г./масл. (с заниж. -30) "SPORT" 2108 АСОМИ</t>
  </si>
  <si>
    <t>А110.2901.030/031-30</t>
  </si>
  <si>
    <t>Модуль передней подвески г./масл. (с заниж. -30) "SPORT" 2110 АСОМИ</t>
  </si>
  <si>
    <t>А190.2901.030/031-30</t>
  </si>
  <si>
    <t>Модуль передней подвески г./масл. (с заниж. -30) "SPORT" 2190 АСОМИ</t>
  </si>
  <si>
    <t>А170.2901.030/031-50С</t>
  </si>
  <si>
    <t>Модуль передней подвески г./масл. (с заниж. -50) "SPORT" 1119, 2170 АСОМИ</t>
  </si>
  <si>
    <t>А108.2901.030/031-50</t>
  </si>
  <si>
    <t>Модуль передней подвески г./масл. (с заниж. -50) "SPORT" 2108 АСОМИ</t>
  </si>
  <si>
    <t>А110.2901.030/031-50</t>
  </si>
  <si>
    <t>Модуль передней подвески г./масл. (с заниж. -50) "SPORT" 2110 АСОМИ</t>
  </si>
  <si>
    <t>А190.2901.030/031-50</t>
  </si>
  <si>
    <t>Модуль передней подвески г./масл. (с заниж. -50) "SPORT" 2190 АСОМИ</t>
  </si>
  <si>
    <t>А119.2901.030/031-05</t>
  </si>
  <si>
    <t>Модуль передней подвески масл. "CLASSIC" 1119 АСОМИ</t>
  </si>
  <si>
    <t>А108.2901.030/031-05</t>
  </si>
  <si>
    <t>Модуль передней подвески масл. "CLASSIC" 2108 АСОМИ</t>
  </si>
  <si>
    <t>А110.2901.030/031-05</t>
  </si>
  <si>
    <t>Модуль передней подвески масл. "CLASSIC" 2110 АСОМИ</t>
  </si>
  <si>
    <t>А170.2901.030/031-05</t>
  </si>
  <si>
    <t>Модуль передней подвески масл. "CLASSIC" 2170 АСОМИ</t>
  </si>
  <si>
    <t>А190.2901.030/031-05</t>
  </si>
  <si>
    <t>Модуль передней подвески масл. "CLASSIC" 2190 АСОМИ</t>
  </si>
  <si>
    <t>А110.2912.822</t>
  </si>
  <si>
    <t>Опора задней стойки "PRO" 2108-70 АСОМИ</t>
  </si>
  <si>
    <t>А119.2902.821</t>
  </si>
  <si>
    <t>Опора передней стойки 1118 "PRO" АСОМИ</t>
  </si>
  <si>
    <t>А119.2902.821-L</t>
  </si>
  <si>
    <t>Опора передней стойки 1118 (без подш.) "PRO LITE" АСОМИ</t>
  </si>
  <si>
    <t>А108.2902.820</t>
  </si>
  <si>
    <t>Опора передней стойки 2108 "PRO" АСОМИ</t>
  </si>
  <si>
    <t>А110.2902.820-31</t>
  </si>
  <si>
    <t>А170.2902.820-31</t>
  </si>
  <si>
    <t>Опора передней стойки 2170 "PRO" АСОМИ</t>
  </si>
  <si>
    <t>А170.2902.821-L</t>
  </si>
  <si>
    <t>Опора передней стойки 2170 (без подш.) "PRO LITE" АСОМИ</t>
  </si>
  <si>
    <t>А190.2902.821-L</t>
  </si>
  <si>
    <t>Опора передней стойки 2190 (без подш., со смещ.12мм., с ЭУР) "PRO LITE" АСОМИ</t>
  </si>
  <si>
    <t>А1906.2902.821-L</t>
  </si>
  <si>
    <t>Опора передней стойки 2190 (без подш., со смещ.6мм., без ЭУР) "PRO LITE" АСОМИ</t>
  </si>
  <si>
    <t>А190.2902.821</t>
  </si>
  <si>
    <t>Опора передней стойки 2190 (со смещ.12мм., с ЭУР) "PRO" АСОМИ</t>
  </si>
  <si>
    <t>А190.2902.822</t>
  </si>
  <si>
    <t>Опора передней стойки 2190 (со смещ.6мм., без ЭУР) "PRO" АСОМИ</t>
  </si>
  <si>
    <t>A108.2912.712-30</t>
  </si>
  <si>
    <t>Пружина задней подвески (с заниж. -30) "SPORT" 2108 АСОМИ</t>
  </si>
  <si>
    <t>A110.2912.712-30</t>
  </si>
  <si>
    <t>Пружина задней подвески (с заниж. -30) "SPORT" 2110 АСОМИ</t>
  </si>
  <si>
    <t>A110.2912.712-50</t>
  </si>
  <si>
    <t>Пружина задней подвески (с заниж. -50) "SPORT" 2108, 2110 АСОМИ</t>
  </si>
  <si>
    <t>А194.2915.004+15</t>
  </si>
  <si>
    <t>Амортизатор задний г./масл. (с завыш. +15) "CROSS" КАЛИНА КРОСС АСОМИ</t>
  </si>
  <si>
    <t>А011.2905.001-К</t>
  </si>
  <si>
    <t>Стойка передняя г./масл. (с завыш. +15) "CROSS" LARGUS КРОСС АСОМИ</t>
  </si>
  <si>
    <t>А194.2905.002/003+15</t>
  </si>
  <si>
    <t>Стойка передняя г./масл. (с завыш. +15) "CROSS" КАЛИНА КРОСС АСОМИ</t>
  </si>
  <si>
    <t>А190.2915.004-00</t>
  </si>
  <si>
    <t>Амортизатор задний г./масл. "SPORT" 1119, 2108, 2110, 2170 АСОМИ</t>
  </si>
  <si>
    <t>А110.2915.004-30</t>
  </si>
  <si>
    <t>Амортизатор задний г./масл. (c заниж. -30) "SPORT" 2110 АСОМИ</t>
  </si>
  <si>
    <t>А190.2915.004-41</t>
  </si>
  <si>
    <t>Амортизатор задний г./масл. (c заниж. -30) "SPORT" GRANTA SPORT, KALINA2 SPORT АСОМИ</t>
  </si>
  <si>
    <t>А190.2915.004-40</t>
  </si>
  <si>
    <t>Амортизатор задний г./масл. (c заниж. -40) "SPORT" GRANTA SPORT, KALINA2 SPORT АСОМИ</t>
  </si>
  <si>
    <t>А110.2915.004-50</t>
  </si>
  <si>
    <t>Амортизатор задний г./масл. (c заниж. -50) "SPORT" 2110 АСОМИ</t>
  </si>
  <si>
    <t>А119.2905.002/003-00</t>
  </si>
  <si>
    <t>Стойка передняя г./масл. "SPORT" 1119 АСОМИ</t>
  </si>
  <si>
    <t>А110.2905.002/003-00</t>
  </si>
  <si>
    <t>Стойка передняя г./масл. "SPORT" 2108, 2110 АСОМИ</t>
  </si>
  <si>
    <t>А170.2905.002/003-00</t>
  </si>
  <si>
    <t>Стойка передняя г./масл. "SPORT" 2170 АСОМИ</t>
  </si>
  <si>
    <t>А190.2905.002/003-00</t>
  </si>
  <si>
    <t>Стойка передняя г./масл. "SPORT" 2190 АСОМИ</t>
  </si>
  <si>
    <t>А119.2905.002/003-30</t>
  </si>
  <si>
    <t>Стойка передняя г./масл. (с заниж. -30) "SPORT" 1119 АСОМИ</t>
  </si>
  <si>
    <t>А110.2905.002/003-30</t>
  </si>
  <si>
    <t>Стойка передняя г./масл. (с заниж. -30) "SPORT" 2110 АСОМИ</t>
  </si>
  <si>
    <t>А170.2905.002/003-30</t>
  </si>
  <si>
    <t>Стойка передняя г./масл. (с заниж. -30) "SPORT" 2170 АСОМИ</t>
  </si>
  <si>
    <t>А190.2905.002/003-41</t>
  </si>
  <si>
    <t>Стойка передняя г./масл. (с заниж. -30) "SPORT" GRANTA SPORT, KALINA2 SPORT АСОМИ</t>
  </si>
  <si>
    <t>А190.2905.002/003-40</t>
  </si>
  <si>
    <t>Стойка передняя г./масл. (с заниж. -40) "SPORT" GRANTA SPORT, KALINA2 SPORT АСОМИ</t>
  </si>
  <si>
    <t>А119.2905.002/003-50</t>
  </si>
  <si>
    <t>Стойка передняя г./масл. (с заниж. -50) "SPORT" 1119 АСОМИ</t>
  </si>
  <si>
    <t>А110.2905.002/003-50</t>
  </si>
  <si>
    <t>Стойка передняя г./масл. (с заниж. -50) "SPORT" 2110 АСОМИ</t>
  </si>
  <si>
    <t>А170.2905.002/003-50</t>
  </si>
  <si>
    <t>Стойка передняя г./масл. (с заниж. -50) "SPORT" 2170 АСОМИ</t>
  </si>
  <si>
    <t>А190.2905.002/003-50</t>
  </si>
  <si>
    <t>Стойка передняя г./масл. (с заниж. -50) "SPORT" 2190 АСОМИ</t>
  </si>
  <si>
    <t>À119.2915.004-05</t>
  </si>
  <si>
    <t>Амортизатор задний масл. "CLASSIC" 1118, 1119 АСОМИ</t>
  </si>
  <si>
    <t>À108.2915.004-05</t>
  </si>
  <si>
    <t>Амортизатор задний масл. "CLASSIC" 2108 АСОМИ</t>
  </si>
  <si>
    <t>À110.2915.004-05</t>
  </si>
  <si>
    <t>Амортизатор задний масл. "CLASSIC" 2110 АСОМИ</t>
  </si>
  <si>
    <t>À170.2915.004-05</t>
  </si>
  <si>
    <t>Амортизатор задний масл. "CLASSIC" 2170 АСОМИ</t>
  </si>
  <si>
    <t>À190.2915.004-05</t>
  </si>
  <si>
    <t>Амортизатор задний масл. "CLASSIC" 2190 АСОМИ</t>
  </si>
  <si>
    <t>А119.2905.002/003-05</t>
  </si>
  <si>
    <t>Стойка передняя масл. "CLASSIC" 1119 АСОМИ</t>
  </si>
  <si>
    <t>А108.2905.002/003-05</t>
  </si>
  <si>
    <t>Стойка передняя масл. "CLASSIC" 2108 АСОМИ</t>
  </si>
  <si>
    <t>А110.2905.002/003-05</t>
  </si>
  <si>
    <t>Стойка передняя масл. "CLASSIC" 2110 АСОМИ</t>
  </si>
  <si>
    <t>А170.2905.002/003-05</t>
  </si>
  <si>
    <t>Стойка передняя масл. "CLASSIC" 2170 АСОМИ</t>
  </si>
  <si>
    <t>А190.2905.002/003-05</t>
  </si>
  <si>
    <t>Стойка передняя масл. "CLASSIC" 2190 АСОМИ</t>
  </si>
  <si>
    <t>А119.2915.004</t>
  </si>
  <si>
    <t>Амортизатор задний г./масл. "PRO" 1118, 1119 АСОМИ</t>
  </si>
  <si>
    <t>А108.2915.004</t>
  </si>
  <si>
    <t>Амортизатор задний г./масл. "PRO" 2108 АСОМИ</t>
  </si>
  <si>
    <t>А110.2915.004</t>
  </si>
  <si>
    <t>Амортизатор задний г./масл. "PRO" 2110 АСОМИ</t>
  </si>
  <si>
    <t>А123.2915.190</t>
  </si>
  <si>
    <t>Амортизатор задний г./масл. "PRO" 2123 АСОМИ</t>
  </si>
  <si>
    <t>А170.2915.004</t>
  </si>
  <si>
    <t>Амортизатор задний г./масл. "PRO" 2170 АСОМИ</t>
  </si>
  <si>
    <t>А190.2915.004</t>
  </si>
  <si>
    <t>Амортизатор задний г./масл. "PRO" 2190 АСОМИ</t>
  </si>
  <si>
    <t>А010.2915.004</t>
  </si>
  <si>
    <t>Амортизатор задний г./масл. "PRO" LOGAN, SANDERO АСОМИ</t>
  </si>
  <si>
    <t>А180.2915.004</t>
  </si>
  <si>
    <t>Амортизатор задний г./масл. "PRO" VESTA АСОМИ</t>
  </si>
  <si>
    <t>А030.2915.004</t>
  </si>
  <si>
    <t>Амортизатор задний г./масл. (с отбойником и пыльником) "PRO" ALMERA АСОМИ</t>
  </si>
  <si>
    <t>А011.2915.004</t>
  </si>
  <si>
    <t>Амортизатор задний г./масл. (с отбойником и пыльником) "PRO" LARGUS АСОМИ</t>
  </si>
  <si>
    <t>А123.2905.190</t>
  </si>
  <si>
    <t>Амортизатор передний г./масл. "PRO" 2123 АСОМИ</t>
  </si>
  <si>
    <t>А119.2905.002/003</t>
  </si>
  <si>
    <t>Стойка передняя г./масл. "PRO" 1119 АСОМИ</t>
  </si>
  <si>
    <t>А108.2905.002/003</t>
  </si>
  <si>
    <t>Стойка передняя г./масл. "PRO" 2108 АСОМИ</t>
  </si>
  <si>
    <t>А110.2905.002/003</t>
  </si>
  <si>
    <t>Стойка передняя г./масл. "PRO" 2110 АСОМИ</t>
  </si>
  <si>
    <t>А170.2905.002/003</t>
  </si>
  <si>
    <t>Стойка передняя г./масл. "PRO" 2170 АСОМИ</t>
  </si>
  <si>
    <t>А190.2905.002/003</t>
  </si>
  <si>
    <t>Стойка передняя г./масл. "PRO" 2190 АСОМИ</t>
  </si>
  <si>
    <t>А030.2905.001</t>
  </si>
  <si>
    <t>Стойка передняя г./масл. "PRO" ALMERA АСОМИ</t>
  </si>
  <si>
    <t>А180.2905.002/003-K</t>
  </si>
  <si>
    <t>Стойки передние г./масл. "PRO" VESTA SW CROSS АСОМИ</t>
  </si>
  <si>
    <t>А180.2905.002/003</t>
  </si>
  <si>
    <t>Стойки передние г./масл. "PRO" VESTA АСОМИ</t>
  </si>
  <si>
    <t>AN10-2915004-120</t>
  </si>
  <si>
    <t>Амортизатор задний г./масл. (c заниж. -120) 2110 АСТОН</t>
  </si>
  <si>
    <t>AN08-2915004-50</t>
  </si>
  <si>
    <t>Амортизатор задний г./масл. (c заниж. -50) 2108 АСТОН</t>
  </si>
  <si>
    <t>AN10-2915004-50</t>
  </si>
  <si>
    <t>Амортизатор задний г./масл. (c заниж. -50) 2110 АСТОН</t>
  </si>
  <si>
    <t>AN70-2915004-50</t>
  </si>
  <si>
    <t>Амортизатор задний г./масл. (c заниж. -50) 2170 АСТОН</t>
  </si>
  <si>
    <t>AN80-2915004-50</t>
  </si>
  <si>
    <t>Амортизатор задний г./масл. (c заниж. -50) VESTA АСТОН</t>
  </si>
  <si>
    <t>AN19-2915004-70</t>
  </si>
  <si>
    <t>Амортизатор задний г./масл. (c заниж. -70) 1119 АСТОН</t>
  </si>
  <si>
    <t>AN08-2915004-70</t>
  </si>
  <si>
    <t>Амортизатор задний г./масл. (c заниж. -70) 2108 АСТОН</t>
  </si>
  <si>
    <t>AN10-2915004-70</t>
  </si>
  <si>
    <t>Амортизатор задний г./масл. (c заниж. -70) 2110 АСТОН</t>
  </si>
  <si>
    <t>AN70-2915004-70</t>
  </si>
  <si>
    <t>AN80-2915004-70</t>
  </si>
  <si>
    <t>Амортизатор задний г./масл. (c заниж. -70) VESTA АСТОН</t>
  </si>
  <si>
    <t>AN08-2915004-90</t>
  </si>
  <si>
    <t>Амортизатор задний г./масл. (c заниж. -90) 2108 АСТОН</t>
  </si>
  <si>
    <t>AN10-2915004-90</t>
  </si>
  <si>
    <t>Амортизатор задний г./масл. (c заниж. -90) 2110 АСТОН</t>
  </si>
  <si>
    <t>AN70-2915004-90</t>
  </si>
  <si>
    <t>Амортизатор задний г./масл. (c заниж. -90) 2170 АСТОН</t>
  </si>
  <si>
    <t>AN90-2915004-90</t>
  </si>
  <si>
    <t>Амортизатор задний г./масл. (c заниж. -90) 2190 АСТОН</t>
  </si>
  <si>
    <t>AN80-2905002</t>
  </si>
  <si>
    <t>Амортизатор задний масл VESTA АСТОН</t>
  </si>
  <si>
    <t>AN19-2905002</t>
  </si>
  <si>
    <t>Амортизатор задний масл. 1119 АСТОН</t>
  </si>
  <si>
    <t>AN08-2905002</t>
  </si>
  <si>
    <t>Амортизатор задний масл. 2108 АСТОН</t>
  </si>
  <si>
    <t>AN70-2905002</t>
  </si>
  <si>
    <t>Амортизатор задний масл. 2170 АСТОН</t>
  </si>
  <si>
    <t>AN90-2905002</t>
  </si>
  <si>
    <t>Амортизатор задний масл. 2190 АСТОН</t>
  </si>
  <si>
    <t>AN18-2905002</t>
  </si>
  <si>
    <t>Стойки передние масл. 1118 АСТОН</t>
  </si>
  <si>
    <t>Стойки передние масл. 1119 АСТОН</t>
  </si>
  <si>
    <t>Стойки передние масл. 2108 АСТОН</t>
  </si>
  <si>
    <t>Стойки передние масл. 2110 АСТОН</t>
  </si>
  <si>
    <t>Стойки передние масл. 2170 АСТОН</t>
  </si>
  <si>
    <t>Стойки передние масл. 2190 АСТОН</t>
  </si>
  <si>
    <t>Стойки передние масл. VESTA АСТОН</t>
  </si>
  <si>
    <t>AN10-2905002-12</t>
  </si>
  <si>
    <t>Стойки передняя г/масл. (с заниж. -120) 2110 АСТОН</t>
  </si>
  <si>
    <t>AN08-2905002-50</t>
  </si>
  <si>
    <t>Стойки передняя г/масл. (с заниж. -50) 2109 АСТОН</t>
  </si>
  <si>
    <t>AN10-2905002-50</t>
  </si>
  <si>
    <t>Стойки передняя г/масл. (с заниж. -50) 2110 АСТОН</t>
  </si>
  <si>
    <t>AN70-2905002-50</t>
  </si>
  <si>
    <t>Стойки передняя г/масл. (с заниж. -50) 2170 АСТОН</t>
  </si>
  <si>
    <t>AN80-2905002-50</t>
  </si>
  <si>
    <t>Стойки передняя г/масл. (с заниж. -50) VESTA АСТОН</t>
  </si>
  <si>
    <t>AN19-2905002-70</t>
  </si>
  <si>
    <t>Стойки передняя г/масл. (с заниж. -70) 1119 АСТОН</t>
  </si>
  <si>
    <t>AN08-2905002-70</t>
  </si>
  <si>
    <t>AN10-2905002-70</t>
  </si>
  <si>
    <t>Стойки передняя г/масл. (с заниж. -70) 2110 АСТОН</t>
  </si>
  <si>
    <t>AN70-2905002-70</t>
  </si>
  <si>
    <t>Стойки передняя г/масл. (с заниж. -70) 2170 АСТОН</t>
  </si>
  <si>
    <t>AN80-2905002-70</t>
  </si>
  <si>
    <t>Стойки передняя г/масл. (с заниж. -70) VESTA АСТОН</t>
  </si>
  <si>
    <t>AN08-2905002-90</t>
  </si>
  <si>
    <t>Стойки передняя г/масл. (с заниж. -90) 2109 АСТОН</t>
  </si>
  <si>
    <t>AN10-2905002-90</t>
  </si>
  <si>
    <t>Стойки передняя г/масл. (с заниж. -90) 2110 АСТОН</t>
  </si>
  <si>
    <t>AN70-2905002-90</t>
  </si>
  <si>
    <t>Стойки передняя г/масл. (с заниж. -90) 2170 АСТОН</t>
  </si>
  <si>
    <t>AN90-2905002-90</t>
  </si>
  <si>
    <t>Стойки передняя г/масл. (с заниж. -90) 2190 АСТОН</t>
  </si>
  <si>
    <t>АСТРО</t>
  </si>
  <si>
    <t>591.3702-01</t>
  </si>
  <si>
    <t>Регулятор напряжения электронный (с элементами диагностики) 2101 АСТРО</t>
  </si>
  <si>
    <t>778.3702</t>
  </si>
  <si>
    <t>АТОЛЛ</t>
  </si>
  <si>
    <t>EVT.0100013012.12</t>
  </si>
  <si>
    <t>Коврики резиновые (передние) 1117-1119 S АТОЛЛ</t>
  </si>
  <si>
    <t>EVT.0100031012.12</t>
  </si>
  <si>
    <t>Коврики резиновые (передние) 2108-2115 S АТОЛЛ</t>
  </si>
  <si>
    <t>EVT.0100062010.12</t>
  </si>
  <si>
    <t>Коврики резиновые (передние) 2110-2112 АТОЛЛ</t>
  </si>
  <si>
    <t>EVT.0100052012.12</t>
  </si>
  <si>
    <t>Коврики резиновые (передние) 21213 S АТОЛЛ</t>
  </si>
  <si>
    <t>EVT.0111071011.12</t>
  </si>
  <si>
    <t>Коврики резиновые (передние) 2123 "LUX" АТОЛЛ</t>
  </si>
  <si>
    <t>EVT.0100062013.12</t>
  </si>
  <si>
    <t>Коврики резиновые (передние) 2170-2172 "PREMIUM" АТОЛЛ</t>
  </si>
  <si>
    <t>EVT.0100073013.12</t>
  </si>
  <si>
    <t>Коврики резиновые (передние) 2190 (2011-) "PREMIUM" АТОЛЛ</t>
  </si>
  <si>
    <t>EVT.0100013012</t>
  </si>
  <si>
    <t>Коврики резиновые 1117-1119 "S SUPER" АТОЛЛ</t>
  </si>
  <si>
    <t>EVT.0100022012</t>
  </si>
  <si>
    <t>Коврики резиновые 2101-2107 S АТОЛЛ</t>
  </si>
  <si>
    <t>EVT.0100062010</t>
  </si>
  <si>
    <t>Коврики резиновые 2110-2112 АТОЛЛ</t>
  </si>
  <si>
    <t>EVT.0100051011</t>
  </si>
  <si>
    <t>Коврики резиновые 21213-21218 "LUX" АТОЛЛ</t>
  </si>
  <si>
    <t>EVT.0111071011</t>
  </si>
  <si>
    <t>Коврики резиновые 2123 "LUX" АТОЛЛ</t>
  </si>
  <si>
    <t>EVT.0100062013</t>
  </si>
  <si>
    <t>Коврики резиновые 2170-2172 "PREMIUM" АТОЛЛ</t>
  </si>
  <si>
    <t>EVT.0100075010</t>
  </si>
  <si>
    <t>Коврики резиновые 2190 (2011-) "GRAND" АТОЛЛ</t>
  </si>
  <si>
    <t>АТС2411-03</t>
  </si>
  <si>
    <t>АТС2411-01</t>
  </si>
  <si>
    <t>Тормозные барабаны задние LOGAN (c ABS, d=203мм, диаметр под подшипник 52мм) АТС</t>
  </si>
  <si>
    <t>АТС3302-01</t>
  </si>
  <si>
    <t>АТС2418-05</t>
  </si>
  <si>
    <t>Тормозные диски задние VESTA, X-RAY (насечки) АТС</t>
  </si>
  <si>
    <t>9402.3701-14 АТЭ-1</t>
  </si>
  <si>
    <t>Генератор 1118, 2170 (14В, 120А) АТЭ-1</t>
  </si>
  <si>
    <t>АТЭ-1</t>
  </si>
  <si>
    <t>9402.3701-14У АТЭ-1</t>
  </si>
  <si>
    <t>Генератор 1118, 2170 (14В, 140А) АТЭ-1</t>
  </si>
  <si>
    <t>9402.3701 АТЭ-1</t>
  </si>
  <si>
    <t>Генератор 2110 (14В, 100А) АТЭ-1</t>
  </si>
  <si>
    <t>9402.3701У АТЭ-1</t>
  </si>
  <si>
    <t>Генератор 2110 (14В, 130А) АТЭ-1</t>
  </si>
  <si>
    <t>9412.3701У АТЭ-1</t>
  </si>
  <si>
    <t>231008432R</t>
  </si>
  <si>
    <t>Генератор LARGUS 16кл, (14В, 90А) АТЭ-1</t>
  </si>
  <si>
    <t>9402.3701-17</t>
  </si>
  <si>
    <t>Генератор ГАЗ, УАЗ с дв.УМЗ-4213, 421, 4215, 4216, 4217 и их модиф., 1-руч. (14В, 100А) АТЭ-1</t>
  </si>
  <si>
    <t>9402.3701-18У</t>
  </si>
  <si>
    <t>Генератор УАЗ 4216 (14В, 140А) АТЭ-1</t>
  </si>
  <si>
    <t>Стартер 1111 АТЭ</t>
  </si>
  <si>
    <t>2101.3708</t>
  </si>
  <si>
    <t>2108.3708</t>
  </si>
  <si>
    <t>Стартер 2108 (1.4кВт, редукторный) АТЭ-1</t>
  </si>
  <si>
    <t>2110.3708</t>
  </si>
  <si>
    <t>Стартер 2110 (1.55кВт, редукторный) АТЭ-1</t>
  </si>
  <si>
    <t>5702.3708-15</t>
  </si>
  <si>
    <t>Стартер 2170 (1.55кВт) АТЭ-1</t>
  </si>
  <si>
    <t>5732.3708</t>
  </si>
  <si>
    <t>Стартер ЗМЗ 402дв. АТЭ1</t>
  </si>
  <si>
    <t>6012.3708</t>
  </si>
  <si>
    <t>Стартер ЗМЗ 406дв. АТЭ1</t>
  </si>
  <si>
    <t>TS12E901</t>
  </si>
  <si>
    <t>Стартер КАЛИНА 2, 2170, 2190 МКПП АТЭ-1</t>
  </si>
  <si>
    <t>2101-3505008Бз</t>
  </si>
  <si>
    <t>Главный тормозной цилиндр 2101 БАЗАЛЬТ</t>
  </si>
  <si>
    <t>2108-3505006Бз</t>
  </si>
  <si>
    <t>Главный тормозной цилиндр 2108 (с бачком) БАЗАЛЬТ</t>
  </si>
  <si>
    <t>2121-3505009Бз</t>
  </si>
  <si>
    <t>Главный тормозной цилиндр 2121 БАЗАЛЬТ</t>
  </si>
  <si>
    <t>21213-3505009Бз</t>
  </si>
  <si>
    <t>Главный тормозной цилиндр 21213 БАЗАЛЬТ</t>
  </si>
  <si>
    <t>2101-1602610Бз</t>
  </si>
  <si>
    <t>Главный цилиндр сцепления 2101 БАЗАЛЬТ</t>
  </si>
  <si>
    <t>2121-1602610Бз</t>
  </si>
  <si>
    <t>Главный цилиндр сцепления 2121 БАЗАЛЬТ</t>
  </si>
  <si>
    <t>2101-3502040Бз</t>
  </si>
  <si>
    <t>2101-1602510Бз</t>
  </si>
  <si>
    <t>21214-1602510Бз</t>
  </si>
  <si>
    <t>2101-3501183Бз</t>
  </si>
  <si>
    <t>Цилиндр переднего тормоза внутр. левый 2101 БАЗАЛЬТ</t>
  </si>
  <si>
    <t>2101-3501182Бз</t>
  </si>
  <si>
    <t>Цилиндр переднего тормоза внутр. правый 2101 БАЗАЛЬТ</t>
  </si>
  <si>
    <t>2108-3501045Бз</t>
  </si>
  <si>
    <t>Цилиндр переднего тормоза левый 2108 БАЗАЛЬТ</t>
  </si>
  <si>
    <t>2121-3501179Бз</t>
  </si>
  <si>
    <t>Цилиндр переднего тормоза левый 2121 БАЗАЛЬТ</t>
  </si>
  <si>
    <t>2101-3501181Бз</t>
  </si>
  <si>
    <t>Цилиндр переднего тормоза наружн. левый 2101 БАЗАЛЬТ</t>
  </si>
  <si>
    <t>2101-3501180Бз</t>
  </si>
  <si>
    <t>Цилиндр переднего тормоза наружн. правый 2101 БАЗАЛЬТ</t>
  </si>
  <si>
    <t>2108-3501044Бз</t>
  </si>
  <si>
    <t>Цилиндр переднего тормоза правый 2108 БАЗАЛЬТ</t>
  </si>
  <si>
    <t>2121-3501178Бз</t>
  </si>
  <si>
    <t>Цилиндр переднего тормоза правый 2121 БАЗАЛЬТ</t>
  </si>
  <si>
    <t>21100-8101205-00</t>
  </si>
  <si>
    <t>2110-1001240-Л</t>
  </si>
  <si>
    <t>Подушка левой опоры двигателя (с ограничителями) 2110, 2170 БРТ</t>
  </si>
  <si>
    <t>2108-1003270-01</t>
  </si>
  <si>
    <t>Прокладка клапанной крышки 1118, 2108, 2110, 2170, 2190 (белая) БРТ</t>
  </si>
  <si>
    <t>1111-3701720-01Р</t>
  </si>
  <si>
    <t>Ремень генератора 1111 БРТ</t>
  </si>
  <si>
    <t>2101-1308020Р</t>
  </si>
  <si>
    <t>Ремень генератора 2101 карб. БРТ</t>
  </si>
  <si>
    <t>Ремень генератора 2108-2110 8кл. 6PK698 БРТ</t>
  </si>
  <si>
    <t>21214-3407042РУ</t>
  </si>
  <si>
    <t>Ремень ГУРа (зубчатый) 21214 838 БРТ</t>
  </si>
  <si>
    <t>21100-6307024-02</t>
  </si>
  <si>
    <t>Уплотнитель багажника 2110 БРТ</t>
  </si>
  <si>
    <t>21120-6307024-02</t>
  </si>
  <si>
    <t>Уплотнитель багажника 2112 БРТ</t>
  </si>
  <si>
    <t>21720-6307024-02</t>
  </si>
  <si>
    <t>Уплотнитель багажника 2172 БРТ</t>
  </si>
  <si>
    <t>2110-6107015</t>
  </si>
  <si>
    <t>Уплотнитель проема дверей (компл.: 4шт.) 2110</t>
  </si>
  <si>
    <t>2170-6107015</t>
  </si>
  <si>
    <t>Уплотнитель проема дверей (компл.: 4шт.) 2170</t>
  </si>
  <si>
    <t>ШТ81</t>
  </si>
  <si>
    <t>Шланг топливный d=8мм; длина=1м БРТ</t>
  </si>
  <si>
    <t>ШПЗ2110</t>
  </si>
  <si>
    <t>Шумоизолятор задней пружины 2108, 2110 БРТ</t>
  </si>
  <si>
    <t>ШПП2110</t>
  </si>
  <si>
    <t>Шумоизолятор передней пружины 2108, 2110 (компл.: 4шт) БРТ</t>
  </si>
  <si>
    <t>БАРНАУЛ</t>
  </si>
  <si>
    <t>УК16-А/175</t>
  </si>
  <si>
    <t>Камера колесная R16 БАРНАУЛ</t>
  </si>
  <si>
    <t>Тормозные диски LARGUS, VESTA 16кл. (вент., 259*20.6) БАС</t>
  </si>
  <si>
    <t>БС08-3501045</t>
  </si>
  <si>
    <t>Цилиндр переднего тормоза левый 2108 БАС</t>
  </si>
  <si>
    <t>БС08-3501044</t>
  </si>
  <si>
    <t>Цилиндр переднего тормоза правый 2108 БАС</t>
  </si>
  <si>
    <t>21080-5208102-50</t>
  </si>
  <si>
    <t>21100-5208008-00</t>
  </si>
  <si>
    <t>Бачок омывателя 2110 нов. обр. (без датчика)</t>
  </si>
  <si>
    <t>2110-1311014-01</t>
  </si>
  <si>
    <t>Бачок омывателя 2110 ст. обр. (под датчик)</t>
  </si>
  <si>
    <t>21700-5208102-10</t>
  </si>
  <si>
    <t>Бачок омывателя 2170 (2 мотора)</t>
  </si>
  <si>
    <t>21900-5208102-00</t>
  </si>
  <si>
    <t>Бачок омывателя 2190 (1 мотор)</t>
  </si>
  <si>
    <t>21080-1311014-00</t>
  </si>
  <si>
    <t>Бачок расширительный 2108 (без датчика)</t>
  </si>
  <si>
    <t>21083-1311014-10</t>
  </si>
  <si>
    <t>2123-1311014</t>
  </si>
  <si>
    <t>Бачок расширительный 2123 СЫЗРАНЬ</t>
  </si>
  <si>
    <t>21700-1311010-10</t>
  </si>
  <si>
    <t>БК01-3501080</t>
  </si>
  <si>
    <t>Передние тормозные колодки 2101 БЕКО</t>
  </si>
  <si>
    <t>БЕКО</t>
  </si>
  <si>
    <t>БК08-3501080</t>
  </si>
  <si>
    <t>Передние тормозные колодки 2108 БЕКО</t>
  </si>
  <si>
    <t>БК10-3501080</t>
  </si>
  <si>
    <t>Передние тормозные колодки 2110 БЕКО</t>
  </si>
  <si>
    <t>БК21-3501080</t>
  </si>
  <si>
    <t>Передние тормозные колодки 2121, 2123 БЕКО</t>
  </si>
  <si>
    <t>2121-2201012-04</t>
  </si>
  <si>
    <t>Вал карданный задний длинный 2121 БЕЛКАРД</t>
  </si>
  <si>
    <t>БЕЛКАРД</t>
  </si>
  <si>
    <t>2121-2203012-04</t>
  </si>
  <si>
    <t>Вал карданный передний короткий 2121 БЕЛКАРД</t>
  </si>
  <si>
    <t>BM.0171</t>
  </si>
  <si>
    <t>Амортизатор задний масл. 1118 БЕЛМАГ</t>
  </si>
  <si>
    <t>BM.0121</t>
  </si>
  <si>
    <t>Стойки передняя левая масл. 1119 БЕЛМАГ</t>
  </si>
  <si>
    <t>BM.0122</t>
  </si>
  <si>
    <t>Стойки передняя правая масл. 1119 БЕЛМАГ</t>
  </si>
  <si>
    <t>BM.0706</t>
  </si>
  <si>
    <t>Наконечник рулевой тяги наружн. 2101, 2121 "КОМФОРТ" БЕЛМАГ</t>
  </si>
  <si>
    <t>BM.0717</t>
  </si>
  <si>
    <t>Наконечники рулевых тяг 2108 "КОМФОРТ" БЕЛМАГ</t>
  </si>
  <si>
    <t>BM.0776</t>
  </si>
  <si>
    <t>Наконечники рулевых тяг 2110 "КОМФОРТ" БЕЛМАГ</t>
  </si>
  <si>
    <t>BM.0707</t>
  </si>
  <si>
    <t>Наконечники рулевых тяг внутр. 2101 "КОМФОРТ" БЕЛМАГ</t>
  </si>
  <si>
    <t>BM.0709</t>
  </si>
  <si>
    <t>Трапеция рулевая в сборе 2101 "КОМФОРТ" БЕЛМАГ</t>
  </si>
  <si>
    <t>BM.1151</t>
  </si>
  <si>
    <t>Трапеция рулевая в сборе 2101 (с крепежом) "КОМФОРТ" БЕЛМАГ</t>
  </si>
  <si>
    <t>BM.0225</t>
  </si>
  <si>
    <t>Наконечник рулевой тяги левый 2190 "КОНВЕЙЕРНЫЙ" БЕЛМАГ</t>
  </si>
  <si>
    <t>BM.0226</t>
  </si>
  <si>
    <t>Наконечник рулевой тяги правый 2190 "КОНВЕЙЕРНЫЙ" БЕЛМАГ</t>
  </si>
  <si>
    <t>BM.9519</t>
  </si>
  <si>
    <t>Наконечники рулевых тяг 2110 "КОНВЕЙЕРНЫЕ" БЕЛМАГ</t>
  </si>
  <si>
    <t>BM.0080</t>
  </si>
  <si>
    <t>Тяга рулевой трапеции левая в сборе 2110 "КОНВЕЙЕРНАЯ" БЕЛМАГ</t>
  </si>
  <si>
    <t>BM.0082</t>
  </si>
  <si>
    <t>Тяга рулевой трапеции левая в сборе 2190 "КОНВЕЙЕРНАЯ" БЕЛМАГ</t>
  </si>
  <si>
    <t>BM.0081</t>
  </si>
  <si>
    <t>Тяга рулевой трапеции правая в сборе 2110 "КОНВЕЙЕРНАЯ" БЕЛМАГ</t>
  </si>
  <si>
    <t>BM.0083</t>
  </si>
  <si>
    <t>Тяга рулевой трапеции правая в сборе 2190 "КОНВЕЙЕРНАЯ" БЕЛМАГ</t>
  </si>
  <si>
    <t>BM.4981</t>
  </si>
  <si>
    <t>Наконечник рулевой тяги внутр. левый 2101 на подложке "ОРИГИНАЛ" БЕЛМАГ</t>
  </si>
  <si>
    <t>BM.4980</t>
  </si>
  <si>
    <t>Наконечник рулевой тяги внутр. правый 2101 на подложке "ОРИГИНАЛ" БЕЛМАГ</t>
  </si>
  <si>
    <t>BM.4987</t>
  </si>
  <si>
    <t>Наконечник рулевой тяги левый 2108 на подложке "ОРИГИНАЛ" БЕЛМАГ</t>
  </si>
  <si>
    <t>BM.OBJ.080L</t>
  </si>
  <si>
    <t>Наконечник рулевой тяги левый LARGUS, X-RAY "ОРИГИНАЛ" БЕЛМАГ</t>
  </si>
  <si>
    <t>BM.0201</t>
  </si>
  <si>
    <t>Наконечник рулевой тяги левый VESTA "ОРИГИНАЛ" БЕЛМАГ</t>
  </si>
  <si>
    <t>BM.0071</t>
  </si>
  <si>
    <t>Наконечник рулевой тяги наружн. 2101, 2121 "ОРИГИНАЛ" БЕЛМАГ</t>
  </si>
  <si>
    <t>BM.4982</t>
  </si>
  <si>
    <t>Наконечник рулевой тяги наружн. 2101, 2121 на подложке "ОРИГИНАЛ" БЕЛМАГ</t>
  </si>
  <si>
    <t>BM.4988</t>
  </si>
  <si>
    <t>Наконечник рулевой тяги правый 2108 на подложке "ОРИГИНАЛ" БЕЛМАГ</t>
  </si>
  <si>
    <t>BM.OBJ.080R</t>
  </si>
  <si>
    <t>Наконечник рулевой тяги правый LARGUS, X-RAY "ОРИГИНАЛ" БЕЛМАГ</t>
  </si>
  <si>
    <t>BM.0202</t>
  </si>
  <si>
    <t>Наконечник рулевой тяги правый VESTA "ОРИГИНАЛ" БЕЛМАГ</t>
  </si>
  <si>
    <t>BM.5522</t>
  </si>
  <si>
    <t>BM.0460</t>
  </si>
  <si>
    <t>Наконечники рулевых тяг 2108 "ОРИГИНАЛ" БЕЛМАГ</t>
  </si>
  <si>
    <t>BM.3106</t>
  </si>
  <si>
    <t>Наконечники рулевых тяг 2110 "ОРИГИНАЛ" БЕЛМАГ</t>
  </si>
  <si>
    <t>BM.0220</t>
  </si>
  <si>
    <t>Наконечники рулевых тяг VESTA "ОРИГИНАЛ" БЕЛМАГ</t>
  </si>
  <si>
    <t>BM.0072</t>
  </si>
  <si>
    <t>Наконечники рулевых тяг внутр. 2101 "ОРИГИНАЛ" БЕЛМАГ</t>
  </si>
  <si>
    <t>BM.0597</t>
  </si>
  <si>
    <t>Наконечники рулевых тяг внутр. 2121 "ОРИГИНАЛ" БЕЛМАГ</t>
  </si>
  <si>
    <t>BM.0127</t>
  </si>
  <si>
    <t>Наконечники рулевых тяг внутр. 2123 "ОРИГИНАЛ" БЕЛМАГ</t>
  </si>
  <si>
    <t>BM.0130</t>
  </si>
  <si>
    <t>Трапеция рулевая в сборе 2101 "ОРИГИНАЛ" БЕЛМАГ</t>
  </si>
  <si>
    <t>BM.0514</t>
  </si>
  <si>
    <t>Трапеция рулевая в сборе 2101 (с крепежом) "ОРИГИНАЛ" БЕЛМАГ</t>
  </si>
  <si>
    <t>BM.9262</t>
  </si>
  <si>
    <t>Трапеция рулевая в сборе 2121 "ОРИГИНАЛ" БЕЛМАГ</t>
  </si>
  <si>
    <t>BM.0111</t>
  </si>
  <si>
    <t>Трапеция рулевая в сборе 2121 (с крепежом) "ОРИГИНАЛ" БЕЛМАГ</t>
  </si>
  <si>
    <t>BM.0279</t>
  </si>
  <si>
    <t>Трапеция рулевая в сборе 21214 (с крепежом) "ОРИГИНАЛ" БЕЛМАГ</t>
  </si>
  <si>
    <t>BM.0095</t>
  </si>
  <si>
    <t>Трапеция рулевая в сборе 2123 "ОРИГИНАЛ" БЕЛМАГ</t>
  </si>
  <si>
    <t>BM.0112</t>
  </si>
  <si>
    <t>Трапеция рулевая в сборе 2123 (с крепежом) "ОРИГИНАЛ" БЕЛМАГ</t>
  </si>
  <si>
    <t>BM.IBJ.080</t>
  </si>
  <si>
    <t>Тяга рулевая в сборе LARGUS, LOGAN "ОРИГИНАЛ" БЕЛМАГ</t>
  </si>
  <si>
    <t>BM.3757</t>
  </si>
  <si>
    <t>Тяга рулевой трапеции левая в сборе 2123 (с соединительной муфтой) "ОРИГИНАЛ" БЕЛМАГ</t>
  </si>
  <si>
    <t>Тяга рулевой трапеции правая в сборе 2123 (с соединительной муфтой) "ОРИГИНАЛ" БЕЛМАГ</t>
  </si>
  <si>
    <t>BM.0065</t>
  </si>
  <si>
    <t>Тяга рулевой трапеции средняя 2101 "ОРИГИНАЛ" БЕЛМАГ</t>
  </si>
  <si>
    <t>BM.8279</t>
  </si>
  <si>
    <t>Тяга рулевой трапеции средняя 2121 "ОРИГИНАЛ" БЕЛМАГ</t>
  </si>
  <si>
    <t>BM.0281</t>
  </si>
  <si>
    <t>Тяга рулевой трапеции средняя 21214 "ОРИГИНАЛ" БЕЛМАГ</t>
  </si>
  <si>
    <t>BM.7510</t>
  </si>
  <si>
    <t>Насос водяной 2101, 2107 (с металлической крыльчаткой) БЕЛМАГ</t>
  </si>
  <si>
    <t>BM.7511</t>
  </si>
  <si>
    <t>Насос водяной 2108, 2110 8кл. (с металлической крыльчаткой) БЕЛМАГ</t>
  </si>
  <si>
    <t>BM.7512</t>
  </si>
  <si>
    <t>Насос водяной 2112 16кл. (с металлической крыльчаткой) БЕЛМАГ</t>
  </si>
  <si>
    <t>BM.0191</t>
  </si>
  <si>
    <t>Насос водяной 2123 (с металлической крыльчаткой) БЕЛМАГ</t>
  </si>
  <si>
    <t>BM.0193</t>
  </si>
  <si>
    <t>Насос водяной 2170, 2190 16кл. (с металлической крыльчаткой) БЕЛМАГ</t>
  </si>
  <si>
    <t>BM.0192</t>
  </si>
  <si>
    <t>Насос водяной 2190 8кл. БЕЛМАГ</t>
  </si>
  <si>
    <t>BM.WTP.082</t>
  </si>
  <si>
    <t>Насос водяной LOGAN 8кл. 1,4:1,6 (K7J, K7M) БЕЛМАГ</t>
  </si>
  <si>
    <t>BM.WTP.083</t>
  </si>
  <si>
    <t>Насос водяной LOGAN, LARGUS 8/16кл. (K7M, K4M) БЕЛМАГ</t>
  </si>
  <si>
    <t>BM.0048</t>
  </si>
  <si>
    <t>Пружина задней подвески 21100 БЕЛМАГ</t>
  </si>
  <si>
    <t>BM.0049</t>
  </si>
  <si>
    <t>Пружина задней подвески 21110 БЕЛМАГ</t>
  </si>
  <si>
    <t>BM.0211</t>
  </si>
  <si>
    <t>Пружина передней подвески 11190, DATSUN (бочка) БЕЛМАГ</t>
  </si>
  <si>
    <t>BM.0045</t>
  </si>
  <si>
    <t>Пружина передней подвески 21080 БЕЛМАГ</t>
  </si>
  <si>
    <t>BM.0047</t>
  </si>
  <si>
    <t>Пружина передней подвески 21100 БЕЛМАГ</t>
  </si>
  <si>
    <t>BM.0210</t>
  </si>
  <si>
    <t>Пружина передней подвески 2170 БЕЛМАГ</t>
  </si>
  <si>
    <t>BM.5736</t>
  </si>
  <si>
    <t>Рычаг подвески верхний левый в сборе 2101 (усиленный) БЕЛМАГ</t>
  </si>
  <si>
    <t>BM.5735</t>
  </si>
  <si>
    <t>Рычаг подвески верхний правый в сборе 2101 (усиленный) БЕЛМАГ</t>
  </si>
  <si>
    <t>BM.5738</t>
  </si>
  <si>
    <t>Рычаг подвески нижний левый в сборе 2101 (усиленный) БЕЛМАГ</t>
  </si>
  <si>
    <t>BM.5737</t>
  </si>
  <si>
    <t>Рычаг подвески нижний правый в сборе 2101 (усиленный) БЕЛМАГ</t>
  </si>
  <si>
    <t>BM.STL.080</t>
  </si>
  <si>
    <t>Стойка стабилизатора LARGUS, X-RAY БЕЛМАГ</t>
  </si>
  <si>
    <t>BM.0167</t>
  </si>
  <si>
    <t>Стойка стабилизатора VESTA "КОНВЕЙЕРНАЯ" БЕЛМАГ</t>
  </si>
  <si>
    <t>BM.0246</t>
  </si>
  <si>
    <t>Стойка стабилизатора VESTA "ЭКО" БЕЛМАГ</t>
  </si>
  <si>
    <t>BM.5931</t>
  </si>
  <si>
    <t>Диск сцепления ведомый 2106 БЕЛМАГ</t>
  </si>
  <si>
    <t>BM.5621</t>
  </si>
  <si>
    <t>Диск сцепления ведомый 2108 БЕЛМАГ</t>
  </si>
  <si>
    <t>BM.5930</t>
  </si>
  <si>
    <t>Диск сцепления ведомый 2110 БЕЛМАГ</t>
  </si>
  <si>
    <t>BM.1689</t>
  </si>
  <si>
    <t>Диск сцепления нажимной 2101 БЕЛМАГ</t>
  </si>
  <si>
    <t>BM.3792</t>
  </si>
  <si>
    <t>Диск сцепления нажимной 2108 БЕЛМАГ</t>
  </si>
  <si>
    <t>BM.1690</t>
  </si>
  <si>
    <t>Диск сцепления нажимной 2110 БЕЛМАГ</t>
  </si>
  <si>
    <t>BM.0212</t>
  </si>
  <si>
    <t>Сцепление в сборе (тросиковая КПП, с подшипником) 2170, 2190, КАЛИНА 2 БЕЛМАГ</t>
  </si>
  <si>
    <t>BM.0203</t>
  </si>
  <si>
    <t>Сцепление в сборе 1118 БЕЛМАГ</t>
  </si>
  <si>
    <t>BM.1691</t>
  </si>
  <si>
    <t>Сцепление в сборе 2101 БЕЛМАГ</t>
  </si>
  <si>
    <t>BM.3793</t>
  </si>
  <si>
    <t>Сцепление в сборе 2108 БЕЛМАГ</t>
  </si>
  <si>
    <t>BM.1692</t>
  </si>
  <si>
    <t>Сцепление в сборе 2110 БЕЛМАГ</t>
  </si>
  <si>
    <t>BM.0204</t>
  </si>
  <si>
    <t>Сцепление в сборе 2112 БЕЛМАГ</t>
  </si>
  <si>
    <t>BM.0205</t>
  </si>
  <si>
    <t>Сцепление в сборе 2121 БЕЛМАГ</t>
  </si>
  <si>
    <t>BM.0206</t>
  </si>
  <si>
    <t>Сцепление в сборе 2123 БЕЛМАГ</t>
  </si>
  <si>
    <t>BM.0207</t>
  </si>
  <si>
    <t>Сцепление в сборе 2170 БЕЛМАГ</t>
  </si>
  <si>
    <t>BM.7748</t>
  </si>
  <si>
    <t>Термостат 2101 карб. (металл. корпус) БЕЛМАГ</t>
  </si>
  <si>
    <t>BM.7749</t>
  </si>
  <si>
    <t>Термостат 2108 карб. (металл. корпус) БЕЛМАГ</t>
  </si>
  <si>
    <t>BM.7750</t>
  </si>
  <si>
    <t>Термостат 2110 карб. (металл. корпус) БЕЛМАГ</t>
  </si>
  <si>
    <t>BM.0239</t>
  </si>
  <si>
    <t>Термостат 2121 (металл. корпус) БЕЛМАГ</t>
  </si>
  <si>
    <t>BM.0240</t>
  </si>
  <si>
    <t>BM.0241</t>
  </si>
  <si>
    <t>Термостат в сборе с корпусом 1118 БЕЛМАГ</t>
  </si>
  <si>
    <t>BM.0242</t>
  </si>
  <si>
    <t>Термостат в сборе с корпусом 2190 БЕЛМАГ</t>
  </si>
  <si>
    <t>BM.1520</t>
  </si>
  <si>
    <t>Тормозные барабаны задние 2101 БЕЛМАГ</t>
  </si>
  <si>
    <t>BM.1198</t>
  </si>
  <si>
    <t>BM.6713</t>
  </si>
  <si>
    <t>BM.1379</t>
  </si>
  <si>
    <t>Трос привода сцепления 2109 БЕЛМАГ</t>
  </si>
  <si>
    <t>BM.0229</t>
  </si>
  <si>
    <t>Фильтр салонный 2123 БЕЛМАГ</t>
  </si>
  <si>
    <t>BM.0230</t>
  </si>
  <si>
    <t>Фильтр салонный X-RAY, VESTA БЕЛМАГ</t>
  </si>
  <si>
    <t>BM.5583</t>
  </si>
  <si>
    <t>Главный тормозной цилиндр 1118 "ОРИГИНАЛ" БЕЛМАГ</t>
  </si>
  <si>
    <t>BM.4161</t>
  </si>
  <si>
    <t>Главный тормозной цилиндр 2101 "ОРИГИНАЛ" БЕЛМАГ</t>
  </si>
  <si>
    <t>BM.4162</t>
  </si>
  <si>
    <t>Главный тормозной цилиндр 2108 "ОРИГИНАЛ" БЕЛМАГ</t>
  </si>
  <si>
    <t>BM.0054</t>
  </si>
  <si>
    <t>Главный тормозной цилиндр 2121 "ОРИГИНАЛ" БЕЛМАГ</t>
  </si>
  <si>
    <t>BM.0137</t>
  </si>
  <si>
    <t>Главный тормозной цилиндр 21213 "ОРИГИНАЛ" БЕЛМАГ</t>
  </si>
  <si>
    <t>BM.4163</t>
  </si>
  <si>
    <t>Главный цилиндр сцепления 2101 "ОРИГИНАЛ" БЕЛМАГ</t>
  </si>
  <si>
    <t>BM.0055</t>
  </si>
  <si>
    <t>Главный цилиндр сцепления 2121 "ОРИГИНАЛ" БЕЛМАГ</t>
  </si>
  <si>
    <t>BM.0053</t>
  </si>
  <si>
    <t>BM.4164</t>
  </si>
  <si>
    <t>BM.0143</t>
  </si>
  <si>
    <t>BM.1126</t>
  </si>
  <si>
    <t>Цилиндр переднего тормоза внутр. левый 2101 "ОРИГИНАЛ" БЕЛМАГ</t>
  </si>
  <si>
    <t>BM.1125</t>
  </si>
  <si>
    <t>Цилиндр переднего тормоза внутр. правый 2101 "ОРИГИНАЛ" БЕЛМАГ</t>
  </si>
  <si>
    <t>BM.1129</t>
  </si>
  <si>
    <t>Цилиндр переднего тормоза левый 2108 "ОРИГИНАЛ" БЕЛМАГ</t>
  </si>
  <si>
    <t>BM.0194</t>
  </si>
  <si>
    <t>Цилиндр переднего тормоза левый 2121 "ОРИГИНАЛ" БЕЛМАГ</t>
  </si>
  <si>
    <t>BM.0215</t>
  </si>
  <si>
    <t>Цилиндр переднего тормоза левый 21214 "ОРИГИНАЛ" БЕЛМАГ</t>
  </si>
  <si>
    <t>BM.1124</t>
  </si>
  <si>
    <t>Цилиндр переднего тормоза наружн. левый 2101 "ОРИГИНАЛ" БЕЛМАГ</t>
  </si>
  <si>
    <t>BM.1123</t>
  </si>
  <si>
    <t>Цилиндр переднего тормоза наружн. правый 2101 "ОРИГИНАЛ" БЕЛМАГ</t>
  </si>
  <si>
    <t>BM.1128</t>
  </si>
  <si>
    <t>Цилиндр переднего тормоза правый 2108 "ОРИГИНАЛ" БЕЛМАГ</t>
  </si>
  <si>
    <t>BM.0195</t>
  </si>
  <si>
    <t>Цилиндр переднего тормоза правый 2121 "ОРИГИНАЛ" БЕЛМАГ</t>
  </si>
  <si>
    <t>BM.0216</t>
  </si>
  <si>
    <t>Цилиндр переднего тормоза правый 21214 "ОРИГИНАЛ" БЕЛМАГ</t>
  </si>
  <si>
    <t>BM.1137</t>
  </si>
  <si>
    <t>Комплект шаровых опор 2101 (с крепежом) "КОМФОРТ" БЕЛМАГ</t>
  </si>
  <si>
    <t>BM.1138</t>
  </si>
  <si>
    <t>Комплект шаровых опор и рулевых наконечников 2110 (с крепежом) "КОМФОРТ" БЕЛМАГ</t>
  </si>
  <si>
    <t>BM.0078</t>
  </si>
  <si>
    <t>Шаровая верхняя с уплотнителем ГАЗЕЛЬ NEXT БЕЛМАГ</t>
  </si>
  <si>
    <t>BM.0079</t>
  </si>
  <si>
    <t>Шаровая нижняя с уплотнителем ГАЗЕЛЬ NEXT БЕЛМАГ</t>
  </si>
  <si>
    <t>BM.0362</t>
  </si>
  <si>
    <t>Шаровая опора 2101 верхняя (с крепежом) "КОМФОРТ" БЕЛМАГ</t>
  </si>
  <si>
    <t>BM.0363</t>
  </si>
  <si>
    <t>Шаровая опора 2101 нижняя (с крепежом) "КОМФОРТ" БЕЛМАГ</t>
  </si>
  <si>
    <t>BM.0369</t>
  </si>
  <si>
    <t>Шаровая опора 2108 (с крепежом) "КОМФОРТ" БЕЛМАГ</t>
  </si>
  <si>
    <t>BM.0145</t>
  </si>
  <si>
    <t>Комплект шаровых опор 2123 (с крепежом) "КОНВЕЙЕРНАЯ" БЕЛМАГ</t>
  </si>
  <si>
    <t>BM.0091</t>
  </si>
  <si>
    <t>Комплект шаровых опор и рулевых наконечников 2190 (с крепежом) "КОНВЕЙЕРНАЯ" БЕЛМАГ</t>
  </si>
  <si>
    <t>BM.1665</t>
  </si>
  <si>
    <t>Шаровая опора 2110 (с крепежом) "КОНВЕЙЕРНАЯ" БЕЛМАГ</t>
  </si>
  <si>
    <t>BM.6132</t>
  </si>
  <si>
    <t>Шаровая опора 21214 верхняя (с крепежом) "КОНВЕЙЕРНАЯ" БЕЛМАГ</t>
  </si>
  <si>
    <t>BM.0169</t>
  </si>
  <si>
    <t>Шаровая опора VESTA левая "КОНВЕЙЕРНАЯ" БЕЛМАГ</t>
  </si>
  <si>
    <t>BM.0168</t>
  </si>
  <si>
    <t>Шаровая опора VESTA правая "КОНВЕЙЕРНАЯ" БЕЛМАГ</t>
  </si>
  <si>
    <t>BM.0444</t>
  </si>
  <si>
    <t>Комплект шаровых опор 2121 (с крепежом) "НИВА-ЛЮКС" БЕЛМАГ</t>
  </si>
  <si>
    <t>BM.0367</t>
  </si>
  <si>
    <t>Шаровая опора 2121 верхняя (с крепежом) "НИВА-ЛЮКС" БЕЛМАГ</t>
  </si>
  <si>
    <t>BM.1127</t>
  </si>
  <si>
    <t>Шаровая опора 2123 (с крепежом) "НИВА-ЛЮКС" БЕЛМАГ</t>
  </si>
  <si>
    <t>BM.1136</t>
  </si>
  <si>
    <t>Комплект шаровых опор 2101 "ОРИГИНАЛ" БЕЛМАГ</t>
  </si>
  <si>
    <t>BM.0089</t>
  </si>
  <si>
    <t>Комплект шаровых опор 2108 (с крепежом) "ОРИГИНАЛ" БЕЛМАГ</t>
  </si>
  <si>
    <t>BM.0031</t>
  </si>
  <si>
    <t>Шаровая опора 2101 верхняя "ОРИГИНАЛ" БЕЛМАГ</t>
  </si>
  <si>
    <t>BM.0032</t>
  </si>
  <si>
    <t>Шаровая опора 2101 нижняя "ОРИГИНАЛ" БЕЛМАГ</t>
  </si>
  <si>
    <t>BM.0033</t>
  </si>
  <si>
    <t>Шаровая опора 2108 "ОРИГИНАЛ" БЕЛМАГ</t>
  </si>
  <si>
    <t>BM.0088</t>
  </si>
  <si>
    <t>Комплект шаровых опор 2101 (с крепежом) "ФАВОРИТ-СТО" БЕЛМАГ</t>
  </si>
  <si>
    <t>BM.1656</t>
  </si>
  <si>
    <t>Шаровая опора 2101 верхняя (с крепежом) "ФАВОРИТ-СТО" БЕЛМАГ</t>
  </si>
  <si>
    <t>BM.1014</t>
  </si>
  <si>
    <t>Шаровая опора 2101 верхняя (с крепежом) "ФАВОРИТ" БЕЛМАГ</t>
  </si>
  <si>
    <t>BM.1657</t>
  </si>
  <si>
    <t>Шаровая опора 2101 нижняя (с крепежом) "ФАВОРИТ-СТО" БЕЛМАГ</t>
  </si>
  <si>
    <t>BM.1015</t>
  </si>
  <si>
    <t>Шаровая опора 2101 нижняя (с крепежом) "ФАВОРИТ" БЕЛМАГ</t>
  </si>
  <si>
    <t>BM.1388</t>
  </si>
  <si>
    <t>Шаровая опора 2110 (с крепежом) "ФАВОРИТ" БЕЛМАГ</t>
  </si>
  <si>
    <t>BM.0217</t>
  </si>
  <si>
    <t>Шаровая опора VESTA левая "ЭКО" БЕЛМАГ</t>
  </si>
  <si>
    <t>BM.0218</t>
  </si>
  <si>
    <t>Шаровая опора VESTA правая "ЭКО" БЕЛМАГ</t>
  </si>
  <si>
    <t>BM.0144</t>
  </si>
  <si>
    <t>Шаровая опора 2110 "КОНВЕЙЕРНАЯ" БЕЛМАГ</t>
  </si>
  <si>
    <t>BM.SBJ.080</t>
  </si>
  <si>
    <t>BM.SBJ.081</t>
  </si>
  <si>
    <t>BM.5985</t>
  </si>
  <si>
    <t>Привод колеса в сборе 2108 правый БЕЛМАГ</t>
  </si>
  <si>
    <t>BM.9517</t>
  </si>
  <si>
    <t>Привод колеса в сборе 2121 левый (внутр. трипоид.) БЕЛМАГ</t>
  </si>
  <si>
    <t>BM.9516</t>
  </si>
  <si>
    <t>Привод колеса в сборе 2121 правый (внутр. трипоид.) БЕЛМАГ</t>
  </si>
  <si>
    <t>BM.8667</t>
  </si>
  <si>
    <t>Привод колеса в сборе 2123 левый (внутр. трипоид.) БЕЛМАГ</t>
  </si>
  <si>
    <t>BM.8666</t>
  </si>
  <si>
    <t>Привод колеса в сборе 2123 правый (внутр. трипоид.) БЕЛМАГ</t>
  </si>
  <si>
    <t>BM.0198</t>
  </si>
  <si>
    <t>Привод колеса в сборе 2123 с АБС левый (внутр. трипоид.) БЕЛМАГ</t>
  </si>
  <si>
    <t>BM.0197</t>
  </si>
  <si>
    <t>Привод колеса в сборе 2123 с АБС правый (внутр. трипоид.) БЕЛМАГ</t>
  </si>
  <si>
    <t>BM.6201</t>
  </si>
  <si>
    <t>Шрус внутренний в сборе (трипоидный) 2108, 2110 "КОМФОРТ" БЕЛМАГ</t>
  </si>
  <si>
    <t>BM.9221</t>
  </si>
  <si>
    <t>Шрус внутренний в сборе (шариковый) 2108, 2110 БЕЛМАГ</t>
  </si>
  <si>
    <t>BM.ICJ.081</t>
  </si>
  <si>
    <t>Шрус внутренний в сборе LARGUS 16кл. (с КПП JR5) БЕЛМАГ</t>
  </si>
  <si>
    <t>BM.0262</t>
  </si>
  <si>
    <t>Шрус внутренний в сборе VESTA (КПП VAZ 21807) БЕЛМАГ</t>
  </si>
  <si>
    <t>BM.1674</t>
  </si>
  <si>
    <t>Шрус внутренний левый в сборе (короткий, трипоидный) 2121 БЕЛМАГ</t>
  </si>
  <si>
    <t>BM.5581</t>
  </si>
  <si>
    <t>Шрус внутренний левый в сборе (короткий, трипоидный) 21214, 2123 БЕЛМАГ</t>
  </si>
  <si>
    <t>BM.0104</t>
  </si>
  <si>
    <t>Шрус внутренний левый в сборе (короткий, шариковый) 2121 БЕЛМАГ</t>
  </si>
  <si>
    <t>BM.9223</t>
  </si>
  <si>
    <t>Шрус внутренний левый в сборе (короткий, шариковый) 21214, 2123 БЕЛМАГ</t>
  </si>
  <si>
    <t>BM.1677</t>
  </si>
  <si>
    <t>Шрус внутренний правый в сборе (длинный, трипоидный) 2121 БЕЛМАГ</t>
  </si>
  <si>
    <t>BM.5580</t>
  </si>
  <si>
    <t>Шрус внутренний правый в сборе (длинный, трипоидный) 21214, 2123 БЕЛМАГ</t>
  </si>
  <si>
    <t>BM.0103</t>
  </si>
  <si>
    <t>Шрус внутренний правый в сборе (длинный, шариковый) 2121 БЕЛМАГ</t>
  </si>
  <si>
    <t>BM.9222</t>
  </si>
  <si>
    <t>Шрус внутренний правый в сборе (длинный, шариковый) 21214, 2123 БЕЛМАГ</t>
  </si>
  <si>
    <t>BM.6202</t>
  </si>
  <si>
    <t>Шрус наружный в сборе 2108, 2110 "КОМФОРТ" БЕЛМАГ</t>
  </si>
  <si>
    <t>BM.1632</t>
  </si>
  <si>
    <t>Шрус наружный в сборе 2108, 2110 БЕЛМАГ</t>
  </si>
  <si>
    <t>BM.1673</t>
  </si>
  <si>
    <t>Шрус наружный в сборе 2121 БЕЛМАГ</t>
  </si>
  <si>
    <t>BM.5582</t>
  </si>
  <si>
    <t>Шрус наружный в сборе 21214, 2123 БЕЛМАГ</t>
  </si>
  <si>
    <t>BM.OCJ.081</t>
  </si>
  <si>
    <t>Шрус наружный в сборе LARGUS 16кл. БЕЛМАГ</t>
  </si>
  <si>
    <t>BM.0264</t>
  </si>
  <si>
    <t>Шрус наружный в сборе VESTA БЕЛМАГ</t>
  </si>
  <si>
    <t>BM.8665</t>
  </si>
  <si>
    <t>Шрус наружный в сборе с АБС 1118, 2170 БЕЛМАГ</t>
  </si>
  <si>
    <t>BM.0173</t>
  </si>
  <si>
    <t>Шрус наружный в сборе с АБС 21214, 2123 БЕЛМАГ</t>
  </si>
  <si>
    <t>BM.0245</t>
  </si>
  <si>
    <t>Штанги реактивные 21217 NIVA URBAN (нов. обр., после 2016) БЕЛМАГ</t>
  </si>
  <si>
    <t>БА18-2904192-01</t>
  </si>
  <si>
    <t>Шаровая опора 1118 БЗАК</t>
  </si>
  <si>
    <t>21083-1008081</t>
  </si>
  <si>
    <t>Прокладка коллектора 21083 БЦМ</t>
  </si>
  <si>
    <t>БЦМ</t>
  </si>
  <si>
    <t>21114-1008080</t>
  </si>
  <si>
    <t>Прокладка коллектора 21114 (двиг.: 1,6л., 8кл.) БЦМ</t>
  </si>
  <si>
    <t>2123-1008081-01</t>
  </si>
  <si>
    <t>Прокладка коллектора 21214, 2123 (металл.) БЦМ</t>
  </si>
  <si>
    <t>21100-1203021-00</t>
  </si>
  <si>
    <t>Прокладка приемной трубы 1118, 2110 (двиг.: 1,6л.) БЦМ</t>
  </si>
  <si>
    <t>21100-1203020</t>
  </si>
  <si>
    <t>Прокладка приемной трубы глушителя (фланец) 1118, 2110, 2170 БЦМ</t>
  </si>
  <si>
    <t>ВЕ08-8101080</t>
  </si>
  <si>
    <t>Вентилятор отопителя 2108 ВАЛЕЕ95</t>
  </si>
  <si>
    <t>ВАЛЕЕ95</t>
  </si>
  <si>
    <t>21214-1300025-00</t>
  </si>
  <si>
    <t>Электровентилятор охлаждения 21213, 21214 ВАЛЕЕ95</t>
  </si>
  <si>
    <t>2180-1300025</t>
  </si>
  <si>
    <t>Электровентилятор охлаждения VESTA ВАЛЕЕ95</t>
  </si>
  <si>
    <t>1118-1300025-10</t>
  </si>
  <si>
    <t>Электровентилятор охлаждения с кожухом 1118 ВАЛЕЕ95</t>
  </si>
  <si>
    <t>2190-1300025</t>
  </si>
  <si>
    <t>Электровентилятор охлаждения с кожухом 2190 ВАЛЕЕ95</t>
  </si>
  <si>
    <t>214810679B</t>
  </si>
  <si>
    <t>Электровентилятор охлаждения с кожухом LARGUS 16кл. ВАЛЕЕ95</t>
  </si>
  <si>
    <t>01008-St</t>
  </si>
  <si>
    <t>Задние дисковые тормоза 1118, 2170 (с АБС) VECTOR</t>
  </si>
  <si>
    <t>VECTOR</t>
  </si>
  <si>
    <t>01009-St</t>
  </si>
  <si>
    <t>Задние дисковые тормоза 2108 (без АБС) VECTOR</t>
  </si>
  <si>
    <t>1118-8118020-02</t>
  </si>
  <si>
    <t>Электровентилятор отопителя 1118, 2123 ВЕНТО</t>
  </si>
  <si>
    <t>ВЕНТО</t>
  </si>
  <si>
    <t>21110-8118020-02</t>
  </si>
  <si>
    <t>Электровентилятор отопителя 2111, 2170 нов. обр. ВЕНТО</t>
  </si>
  <si>
    <t>2109-1308008-01</t>
  </si>
  <si>
    <t>Электровентилятор охлаждения 2109 (4-е лопасти) ВЕНТО</t>
  </si>
  <si>
    <t>2109-1308008-83</t>
  </si>
  <si>
    <t>Электровентилятор охлаждения 2109 (8-мь лопастей) ВЕНТО</t>
  </si>
  <si>
    <t>21214-1300024-41</t>
  </si>
  <si>
    <t>Электровентилятор охлаждения 21213, 21214 ВЕНТОЛ</t>
  </si>
  <si>
    <t>21230-1300025-01</t>
  </si>
  <si>
    <t>Электровентилятор охлаждения 2123 ВЕНТОЛ</t>
  </si>
  <si>
    <t>21214-1300024-UR</t>
  </si>
  <si>
    <t>Электровентилятор охлаждения URBAN ВЕНТОЛ</t>
  </si>
  <si>
    <t>1118-1300025-11</t>
  </si>
  <si>
    <t>Электровентилятор охлаждения с кожухом 1118 ВЕНТОЛ</t>
  </si>
  <si>
    <t>219.00.0000</t>
  </si>
  <si>
    <t>Электровентилятор охлаждения с кожухом 2190 ВЕНТОЛ</t>
  </si>
  <si>
    <t>ВИННИЦА</t>
  </si>
  <si>
    <t>761.3734</t>
  </si>
  <si>
    <t>Коммутатор электронный ВИННИЦА</t>
  </si>
  <si>
    <t>ВИЭ12-1148110-46</t>
  </si>
  <si>
    <t>Дроссельный патрубок 2110, 2112 ф46 ВИЭ</t>
  </si>
  <si>
    <t>ВИЭ</t>
  </si>
  <si>
    <t>ВИЭ12-1148110-52</t>
  </si>
  <si>
    <t>Дроссельный патрубок 2110, 2112 ф52 ВИЭ</t>
  </si>
  <si>
    <t>ВИЭ12-1148110-54</t>
  </si>
  <si>
    <t>Дроссельный патрубок 2110, 2112 ф54 ВИЭ</t>
  </si>
  <si>
    <t>ВИЭ12-1148110-56</t>
  </si>
  <si>
    <t>Дроссельный патрубок 2110, 2112 ф56 ВИЭ</t>
  </si>
  <si>
    <t>21230-1148010-52</t>
  </si>
  <si>
    <t>Дроссельный патрубок 2123 ф52 ВИЭ</t>
  </si>
  <si>
    <t>21230-1148010-54</t>
  </si>
  <si>
    <t>Дроссельный патрубок 2123 ф54 ВИЭ</t>
  </si>
  <si>
    <t>21230-1148010-56</t>
  </si>
  <si>
    <t>Дроссельный патрубок 2123 ф56 ВИЭ</t>
  </si>
  <si>
    <t>ПП4К</t>
  </si>
  <si>
    <t>Паста притирочная 40г. (размер зерна: 50-80МКМ) "КЛАССИЧЕСКАЯ"  ВМП-АВТО</t>
  </si>
  <si>
    <t>ВМПАВТО</t>
  </si>
  <si>
    <t>ПП4П</t>
  </si>
  <si>
    <t>Паста притирочная 40г. (размер зерна: 50-80МКМ) "ПРОФФЕСИОНАЛЬНАЯ"  ВМП-АВТО</t>
  </si>
  <si>
    <t>Смазка для шруса "ШРУС МС" ВМП-АВТО</t>
  </si>
  <si>
    <t>ВП01-1006020</t>
  </si>
  <si>
    <t>Звездочка ГРМ (комплект) 2101 ВАП</t>
  </si>
  <si>
    <t>ВП213-1006020</t>
  </si>
  <si>
    <t>Звездочка ГРМ (комплект) 21213 ВАП</t>
  </si>
  <si>
    <t>ВП23-1006020</t>
  </si>
  <si>
    <t>Звездочка ГРМ для однорядной цепи (комплект) 2123 ВАП</t>
  </si>
  <si>
    <t>ВП214-1001185</t>
  </si>
  <si>
    <t>Виброгаситель 21214 ВАП</t>
  </si>
  <si>
    <t>ВП05-1005030</t>
  </si>
  <si>
    <t>ВП05-1006020</t>
  </si>
  <si>
    <t>ВП01-1001010</t>
  </si>
  <si>
    <t>Клапан 2101 впускной (компл.: 4шт) ВАП</t>
  </si>
  <si>
    <t>ВП01-1001012</t>
  </si>
  <si>
    <t>Клапан 2101 выпускной (компл.: 4шт) ВАП</t>
  </si>
  <si>
    <t>ВП08-1001010</t>
  </si>
  <si>
    <t>Клапан 2108 впускной (4шт) ВАП</t>
  </si>
  <si>
    <t>ВП08-1001012</t>
  </si>
  <si>
    <t>Клапан 2108 выпускной (4шт) ВАП</t>
  </si>
  <si>
    <t>ВП12-1001010</t>
  </si>
  <si>
    <t>Клапан 2112 впускной (8шт) ВАП</t>
  </si>
  <si>
    <t>ВП12-1001012</t>
  </si>
  <si>
    <t>Клапан 2112 выпускной (8шт) ВАП</t>
  </si>
  <si>
    <t>ВП01-1007010</t>
  </si>
  <si>
    <t>Комплект клапанов 2101 впускной+выпускной (8шт) ВАП</t>
  </si>
  <si>
    <t>ВП08-1007010</t>
  </si>
  <si>
    <t>Комплект клапанов 2108 впускной+выпускной (8шт) ВАП</t>
  </si>
  <si>
    <t>ВП12-1007010</t>
  </si>
  <si>
    <t>Комплект клапанов 2112 впускной+выпускной (16шт) ВАП</t>
  </si>
  <si>
    <t>ВП01-1007032/33</t>
  </si>
  <si>
    <t>Комплект направляющих 2101 впуск.+выпуск. (8шт) ВАП</t>
  </si>
  <si>
    <t>ВП08-1007032/33</t>
  </si>
  <si>
    <t>Комплект направляющих 2108 впуск.+выпуск. (8шт) ВАП</t>
  </si>
  <si>
    <t>ВП01-1007116</t>
  </si>
  <si>
    <t>Рычаг привода клапана (рокера) 2101 ВАП</t>
  </si>
  <si>
    <t>ВП214-1007116</t>
  </si>
  <si>
    <t>Рычаг привода клапана (рокера) 21214, 2123 нов. обр. ВАП</t>
  </si>
  <si>
    <t>ВП083-1007080/82</t>
  </si>
  <si>
    <t>Седло клапана 8кл. 21083 ВАП</t>
  </si>
  <si>
    <t>ВП05-2202030</t>
  </si>
  <si>
    <t>Крестовина карданного вала (усил.) 2105 ВАП</t>
  </si>
  <si>
    <t>ВП211-2202030</t>
  </si>
  <si>
    <t>Крестовина карданного вала 2121 ВАП</t>
  </si>
  <si>
    <t>ВП01-1011010Р</t>
  </si>
  <si>
    <t>Ремкомплект маслонасоса 2101 ВАП</t>
  </si>
  <si>
    <t>ВП01-1011228</t>
  </si>
  <si>
    <t>Шестерня маслонасоса (грибок) 2101 ВАП</t>
  </si>
  <si>
    <t>ВП21-1011228</t>
  </si>
  <si>
    <t>Шестерня маслонасоса (грибок) 2121 ВАП</t>
  </si>
  <si>
    <t>ВП213-1011228</t>
  </si>
  <si>
    <t>Шестерня маслонасоса (грибок) 21213 ВАП</t>
  </si>
  <si>
    <t>ВП01-1005115</t>
  </si>
  <si>
    <t>Венец маховика 2101 ВАП</t>
  </si>
  <si>
    <t>ВП08-1005115</t>
  </si>
  <si>
    <t>Венец маховика 2108 ВАП</t>
  </si>
  <si>
    <t>ВП10-1005115</t>
  </si>
  <si>
    <t>Венец маховика 2110 ВАП</t>
  </si>
  <si>
    <t>ВП213-1005115</t>
  </si>
  <si>
    <t>ВП23-1005115</t>
  </si>
  <si>
    <t>ВП01-1601180</t>
  </si>
  <si>
    <t>Подшипник выжимной 2101 ВАП</t>
  </si>
  <si>
    <t>ВП08-1601180</t>
  </si>
  <si>
    <t>Подшипник выжимной 2108, 2110 ВАП</t>
  </si>
  <si>
    <t>ВП03-3401160</t>
  </si>
  <si>
    <t>Рулевой вал 2103 ВАП</t>
  </si>
  <si>
    <t>ВП01-3003080</t>
  </si>
  <si>
    <t>Рычаг маятниковый на подшипниках 2101 ВАП</t>
  </si>
  <si>
    <t>ВП21-3003080</t>
  </si>
  <si>
    <t>Рычаг маятниковый на подшипниках 2121 ВАП</t>
  </si>
  <si>
    <t>ВП213-3003080</t>
  </si>
  <si>
    <t>Рычаг маятниковый на подшипниках 21213 ВАП</t>
  </si>
  <si>
    <t>ВП07-1307010</t>
  </si>
  <si>
    <t>Насос водяной 2101, 2107 в сборе ВАП</t>
  </si>
  <si>
    <t>ВП07-1307011</t>
  </si>
  <si>
    <t>Насос водяной 2101, 2107 ВАП</t>
  </si>
  <si>
    <t>ВП09-1307010</t>
  </si>
  <si>
    <t>Насос водяной 2108, 2110 8кл. ВАП</t>
  </si>
  <si>
    <t>ВП12-1307010</t>
  </si>
  <si>
    <t>Насос водяной 2112 16кл. ВАП</t>
  </si>
  <si>
    <t>ВП126-1307010</t>
  </si>
  <si>
    <t>Насос водяной 2170, 2190 16кл. ВАП</t>
  </si>
  <si>
    <t>ВП116-1307010</t>
  </si>
  <si>
    <t>Насос водяной 2190 8кл. ВАП</t>
  </si>
  <si>
    <t>ВП18-3104055</t>
  </si>
  <si>
    <t>Ось заднего колеса 1118 (без инд. упаковки) ВАП</t>
  </si>
  <si>
    <t>Ось заднего колеса 1118 (в инд. упаковке) ВАП</t>
  </si>
  <si>
    <t>ВП18-3104055Г</t>
  </si>
  <si>
    <t>Ось заднего колеса 1118 с шайбой, гайкой (без инд. упаковки) ВАП</t>
  </si>
  <si>
    <t>Ось заднего колеса 1118 с шайбой, гайкой (в инд. упаковке) ВАП</t>
  </si>
  <si>
    <t>ВП08-3104055</t>
  </si>
  <si>
    <t>Ось заднего колеса 2108 (без инд. упаковки) ВАП</t>
  </si>
  <si>
    <t>Ось заднего колеса 2108 (в инд. упаковке) ВАП</t>
  </si>
  <si>
    <t>Ось заднего колеса 2108 с шайбой, гайкой (в инд. упаковке) ВАП</t>
  </si>
  <si>
    <t>ВПМ2121</t>
  </si>
  <si>
    <t>Полуось заднего моста усиленная разборная разгруженного типа 2121 ("короткий мост") ВАП</t>
  </si>
  <si>
    <t>ВПМ2123АБС</t>
  </si>
  <si>
    <t>Полуось заднего моста усиленная разборная разгруженного типа 2123 с АБС ВАП</t>
  </si>
  <si>
    <t>ВП18-2215070</t>
  </si>
  <si>
    <t>Вал левый привода переднего колеса 1118 (накатанный шлиц) ВАП</t>
  </si>
  <si>
    <t>ВП08-2215070</t>
  </si>
  <si>
    <t>Вал левый привода переднего колеса 2108 (накатанный шлиц) ВАП</t>
  </si>
  <si>
    <t>ВП10-2215070</t>
  </si>
  <si>
    <t>Вал левый привода переднего колеса 2110 (накатанный шлиц) ВАП</t>
  </si>
  <si>
    <t>ВП18-2215092</t>
  </si>
  <si>
    <t>Вал правый (длинный) привода переднего колеса 1118 (накатанный шлиц) ВАП</t>
  </si>
  <si>
    <t>ВП21-2215070</t>
  </si>
  <si>
    <t>Вал привода переднего колеса 2121 (накатанный шлиц) ВАП</t>
  </si>
  <si>
    <t>Промежуточный вал (балансированный, усиленный, с 23-ей резинкой) 21213 (в инд. упаковке) ВАП</t>
  </si>
  <si>
    <t>Промежуточный вал (балансированный, усиленный, с муфтой от 2123) 21213 (в инд. упаковке) ВАП</t>
  </si>
  <si>
    <t>Промежуточный вал (балансированный) 2123 (без инд. упаковки) ВАП</t>
  </si>
  <si>
    <t>Промежуточный вал (балансированный) 2123 (в инд. упаковке) ВАП</t>
  </si>
  <si>
    <t>ВП23-2202016</t>
  </si>
  <si>
    <t>Шарнир промежуточного вала 21213, 2123 (без инд. упаковки) ВАП</t>
  </si>
  <si>
    <t>Шарнир промежуточного вала 21213, 2123 (в инд. упаковке) ВАП</t>
  </si>
  <si>
    <t>ВП08-2904020СП</t>
  </si>
  <si>
    <t>Рычаг передней подвески нижний (полиуретановые сайлентблоки) 2108 СПОРТ ВАП</t>
  </si>
  <si>
    <t>ВП08-2904020</t>
  </si>
  <si>
    <t>Рычаг передней подвески нижний 2108 ВАП</t>
  </si>
  <si>
    <t>ВП01-3103020</t>
  </si>
  <si>
    <t>Ремкомплект ступицы 2101 ВАП</t>
  </si>
  <si>
    <t>ВП21-3103020</t>
  </si>
  <si>
    <t>Ремкомплект ступицы 2121, 2123 ВАП</t>
  </si>
  <si>
    <t>ВП18-3104014СБ</t>
  </si>
  <si>
    <t>ВП08-3104014</t>
  </si>
  <si>
    <t>ВП08-3104014СБ</t>
  </si>
  <si>
    <t>ВП214-3103014</t>
  </si>
  <si>
    <t>ВП01-3103015</t>
  </si>
  <si>
    <t>ВП21-3103014</t>
  </si>
  <si>
    <t>ВП23-3103014</t>
  </si>
  <si>
    <t>ВП402027463R</t>
  </si>
  <si>
    <t>ВП8450006806</t>
  </si>
  <si>
    <t>Ступица переднего колеса VESTA ВАП</t>
  </si>
  <si>
    <t>ВП2101</t>
  </si>
  <si>
    <t>Усиленный ступичный узел 2101 с двухрядным нерегулируемым подшипником ВАП</t>
  </si>
  <si>
    <t>ВПД2121</t>
  </si>
  <si>
    <t>Усиленный ступичный узел 2121, 2123 (22 шлица), в сборе с тормозным диском ВАП</t>
  </si>
  <si>
    <t>ВПД2121/23АБС</t>
  </si>
  <si>
    <t>Усиленный ступичный узел 2121, 2123 (24 шлица) с АБС, в сборе с тормозным диском ВАП</t>
  </si>
  <si>
    <t>ВП2121/23АБС</t>
  </si>
  <si>
    <t>Усиленный ступичный узел 2123 (24 шлица) с АБС ВАП</t>
  </si>
  <si>
    <t>ВПД2121/23ВК</t>
  </si>
  <si>
    <t>Усиленный ступичный узел с ВНЕШНИМ КРЕПЛЕНИЕМ 2121, 2123 (24 шлица), в сборе с тормозным диском ВАП</t>
  </si>
  <si>
    <t>ВП01-1005060-01</t>
  </si>
  <si>
    <t>Шкив (демпфер) коленчатого вала 2101 (без инд. упаковки) ВАП</t>
  </si>
  <si>
    <t>Шкив (демпфер) коленчатого вала 2101 (в инд. упаковке) ВАП</t>
  </si>
  <si>
    <t>ВП10-1005058</t>
  </si>
  <si>
    <t>Шкив (демпфер) коленчатого вала 2110 8кл. цельный чугунный (без инд. упаковки) ВАП</t>
  </si>
  <si>
    <t>Шкив (демпфер) коленчатого вала 2110 8кл. цельный чугунный (в инд. упаковке) ВАП</t>
  </si>
  <si>
    <t>Шкив (демпфер) коленчатого вала 2112 16кл. цельный чугунный (без инд. упаковки) ВАП</t>
  </si>
  <si>
    <t>ВП214-1005060-40</t>
  </si>
  <si>
    <t>Шкив (демпфер) коленчатого вала 21214 цельный чугунный (без инд. упаковки) ВАП</t>
  </si>
  <si>
    <t>Шкив (демпфер) коленчатого вала 21214 цельный чугунный (в инд. упаковке) ВАП</t>
  </si>
  <si>
    <t>Шкив (демпфер) коленчатого вала 2123 цельный чугунный (в инд. упаковке) ВАП</t>
  </si>
  <si>
    <t>ВП10-3701051</t>
  </si>
  <si>
    <t>Шкив генератора 2110 (6-и ручейковый) ВАП</t>
  </si>
  <si>
    <t>ВП23-3701051</t>
  </si>
  <si>
    <t>Шкив генератора 2123 (5-и ручейковый) ВАП</t>
  </si>
  <si>
    <t>6302VBF</t>
  </si>
  <si>
    <t>Подшипник генератора 2101-2108 большой 6302 VBF</t>
  </si>
  <si>
    <t>ВОЛОГОДСКИЙ ПОДШИПНИКОВЫЙ ЗАВОД</t>
  </si>
  <si>
    <t>6303VBF</t>
  </si>
  <si>
    <t>Подшипник генератора 2110 большой 6303 VBF</t>
  </si>
  <si>
    <t>6202VBF</t>
  </si>
  <si>
    <t>Подшипник генератора 2110 малый 6202 VBF</t>
  </si>
  <si>
    <t>6203VBF</t>
  </si>
  <si>
    <t>Подшипник генератора 6203 VBF</t>
  </si>
  <si>
    <t>256706AKE12</t>
  </si>
  <si>
    <t>Подшипник задней ступицы 2108 VBF</t>
  </si>
  <si>
    <t>256707A1KE12</t>
  </si>
  <si>
    <t>Подшипник передней ступицы 1118, 2170 VBF</t>
  </si>
  <si>
    <t>256907AKE12</t>
  </si>
  <si>
    <t>Подшипник передней ступицы 2108 VBF</t>
  </si>
  <si>
    <t>830900AE2</t>
  </si>
  <si>
    <t>Ролик ГРМ (нового образца) 2108 VBF</t>
  </si>
  <si>
    <t>21230-1041056-11</t>
  </si>
  <si>
    <t>Ролик натяжителя генер. 1118, 2123 VBF</t>
  </si>
  <si>
    <t>Ролик натяжителя генер., конд. 2110, 2170 VBF</t>
  </si>
  <si>
    <t>2105-6105151-10</t>
  </si>
  <si>
    <t>Ручка открывания двери наружняя левая 2105 (хром) ВОСХОД</t>
  </si>
  <si>
    <t>ВОСХОД</t>
  </si>
  <si>
    <t>2105-6105151</t>
  </si>
  <si>
    <t>Ручка открывания двери наружняя левая 2105 (черная) ВОСХОД</t>
  </si>
  <si>
    <t>2105-6105150-10</t>
  </si>
  <si>
    <t>Ручка открывания двери наружняя правая 2105 (хром) ВОСХОД</t>
  </si>
  <si>
    <t>2105-6105150</t>
  </si>
  <si>
    <t>Ручка открывания двери наружняя правая 2105 (черная) ВОСХОД</t>
  </si>
  <si>
    <t>21177-1007026-10</t>
  </si>
  <si>
    <t>ВЭЛКОНТ</t>
  </si>
  <si>
    <t>21213-6100040-10</t>
  </si>
  <si>
    <t>Ручка открывания двери наружняя 21213 (хром) ГРАНДРИАЛ</t>
  </si>
  <si>
    <t>ГРАНДРИАЛ</t>
  </si>
  <si>
    <t>21213-6100040-20</t>
  </si>
  <si>
    <t>Ручка открывания двери наружняя 21213 (черная) ГРАНДРИАЛ</t>
  </si>
  <si>
    <t>GR02053</t>
  </si>
  <si>
    <t>Ручка открывания двери наружняя 2131 (черная) (компл.: 4шт) ГРАНДРИАЛ</t>
  </si>
  <si>
    <t>21010-1000102-15 0,05</t>
  </si>
  <si>
    <t>Вкладаши коренные 21010 (0,05) ДМР</t>
  </si>
  <si>
    <t>21010-1000102-11 0,25</t>
  </si>
  <si>
    <t>Вкладаши коренные 21010 (0,25) ДМР</t>
  </si>
  <si>
    <t>21010-1000102-12 0,50</t>
  </si>
  <si>
    <t>Вкладаши коренные 21010 (0,50) ДМР</t>
  </si>
  <si>
    <t>21010-1000102-13 0,75</t>
  </si>
  <si>
    <t>Вкладаши коренные 21010 (0,75) ДМР</t>
  </si>
  <si>
    <t>21010-1000102-14 1,00</t>
  </si>
  <si>
    <t>Вкладаши коренные 21010 (1,00) ДМР</t>
  </si>
  <si>
    <t>21010-1000102-16 1,50</t>
  </si>
  <si>
    <t>Вкладаши коренные 21010 (1,50) ДМР</t>
  </si>
  <si>
    <t>21010-1000102-01 ст.</t>
  </si>
  <si>
    <t>Вкладаши коренные 21010 (станд.) ДМР</t>
  </si>
  <si>
    <t>21080-1000102-15 0,05</t>
  </si>
  <si>
    <t>Вкладаши коренные 21080 (0,05) ДМР</t>
  </si>
  <si>
    <t>21080-1000102-11 0,25</t>
  </si>
  <si>
    <t>Вкладаши коренные 21080 (0,25) ДМР</t>
  </si>
  <si>
    <t>21080-1000102-12 0,50</t>
  </si>
  <si>
    <t>Вкладаши коренные 21080 (0,50) ДМР</t>
  </si>
  <si>
    <t>21080-1000102-13 0,75</t>
  </si>
  <si>
    <t>Вкладаши коренные 21080 (0,75) ДМР</t>
  </si>
  <si>
    <t>21080-1000102-14 1,00</t>
  </si>
  <si>
    <t>Вкладаши коренные 21080 (1,00) ДМР</t>
  </si>
  <si>
    <t>21080-1000102-01 ст.</t>
  </si>
  <si>
    <t>Вкладаши коренные 21080 (станд.) ДМР</t>
  </si>
  <si>
    <t>21179-1000102-20</t>
  </si>
  <si>
    <t>Вкладаши коренные 21179 (0,50) ДМР</t>
  </si>
  <si>
    <t>21179-1000102</t>
  </si>
  <si>
    <t>Вкладаши коренные 21179 (станд.) ДМР</t>
  </si>
  <si>
    <t>Вкладаши коренные LARGUS (0,25) ДМР</t>
  </si>
  <si>
    <t>Вкладаши коренные LARGUS (0,50) ДМР</t>
  </si>
  <si>
    <t>Вкладаши коренные LARGUS (станд.) ДМР</t>
  </si>
  <si>
    <t>21010-1000104-15 0,05</t>
  </si>
  <si>
    <t>Вкладаши шатунные 21010 (0,05) ДМР</t>
  </si>
  <si>
    <t>21010-1000104-11 0,25</t>
  </si>
  <si>
    <t>Вкладаши шатунные 21010 (0,25) ДМР</t>
  </si>
  <si>
    <t>21010-1000104-12 0,50</t>
  </si>
  <si>
    <t>Вкладаши шатунные 21010 (0,50) ДМР</t>
  </si>
  <si>
    <t>21010-1000104-13 0,75</t>
  </si>
  <si>
    <t>Вкладаши шатунные 21010 (0,75) ДМР</t>
  </si>
  <si>
    <t>21010-1000104-14 1,00</t>
  </si>
  <si>
    <t>Вкладаши шатунные 21010 (1,00) ДМР</t>
  </si>
  <si>
    <t>21010-1000104-16 1,25</t>
  </si>
  <si>
    <t>Вкладаши шатунные 21010 (1,25) ДМР</t>
  </si>
  <si>
    <t>21010-1000104-01 ст.</t>
  </si>
  <si>
    <t>Вкладаши шатунные 21010 (станд.) ДМР</t>
  </si>
  <si>
    <t>21179-1000104-10</t>
  </si>
  <si>
    <t>Вкладаши шатунные 21179 (0,25) ДМР</t>
  </si>
  <si>
    <t>21179-1000104-20</t>
  </si>
  <si>
    <t>Вкладаши шатунные 21179 (0,50) ДМР</t>
  </si>
  <si>
    <t>21179-1000104</t>
  </si>
  <si>
    <t>Вкладаши шатунные 21179 (станд.) ДМР</t>
  </si>
  <si>
    <t>Вкладаши шатунные LARGUS (0,25) ДМР</t>
  </si>
  <si>
    <t>Вкладаши шатунные LARGUS (станд.) ДМР</t>
  </si>
  <si>
    <t>Вкладыши шатунные LARGUS (0,50) ДМР</t>
  </si>
  <si>
    <t>Вкладыши шатунные LARGUS (станд.) ДМР</t>
  </si>
  <si>
    <t>11194-1000104-11 0,05</t>
  </si>
  <si>
    <t>К-т шатунных вкладышей 111194,21116,21127 0,05 ДМР</t>
  </si>
  <si>
    <t>11194-1000104-12 0,25</t>
  </si>
  <si>
    <t>К-т шатунных вкладышей 111194,21116,21127 0,25 ДМР</t>
  </si>
  <si>
    <t>11194-1000104-13 0,50</t>
  </si>
  <si>
    <t>К-т шатунных вкладышей 111194,21116,21127 0,50 ДМР</t>
  </si>
  <si>
    <t>11194-1000104-14 0,75</t>
  </si>
  <si>
    <t>К-т шатунных вкладышей 111194,21116,21127 0,75 ДМР</t>
  </si>
  <si>
    <t>11194-1000104-15 1,00</t>
  </si>
  <si>
    <t>К-т шатунных вкладышей 111194,21116,21127 1,00 ДМР</t>
  </si>
  <si>
    <t>Свечи 2108-2110 инж. 8кл. (групп. упаковка) ДВРМ</t>
  </si>
  <si>
    <t>21217-2910000</t>
  </si>
  <si>
    <t>Штанги реактивные 21217 NIVA URBAN (нов. обр., после 2016) ДЕТАЛЬ-РЕСУРС (ПОСТАВЩИК "GM-АВТОВАЗ")</t>
  </si>
  <si>
    <t>ДЕТАЛЬ-РЕСУРС</t>
  </si>
  <si>
    <t>21214-1006060-01</t>
  </si>
  <si>
    <t>Натяжитель цепи гидравлический нов. обр. 21214, 2123 КИТАЙ</t>
  </si>
  <si>
    <t>21214-1006060-00</t>
  </si>
  <si>
    <t>Натяжитель цепи гидравлический ст. обр. 21214, 2123 КИТАЙ</t>
  </si>
  <si>
    <t>Опора гидравлическая рычага клапана ГРМ LARGUS КИТАЙ</t>
  </si>
  <si>
    <t>21214-1007160-00</t>
  </si>
  <si>
    <t>Опора гидравлическая рычага клапана ст. обр. 21214 КИТАЙ</t>
  </si>
  <si>
    <t>21214-1007180-01</t>
  </si>
  <si>
    <t>Рампа подвода масла нов. обр. 21214 КИТАЙ</t>
  </si>
  <si>
    <t>21214-1007180-00</t>
  </si>
  <si>
    <t>Рампа подвода масла ст. обр. 21214 КИТАЙ</t>
  </si>
  <si>
    <t>Рычаг клапана LARGUS 16кл. КИТАЙ</t>
  </si>
  <si>
    <t>21100-1701105</t>
  </si>
  <si>
    <t>Вал вторичный 2110 КИТАЙ</t>
  </si>
  <si>
    <t>21100-1701030</t>
  </si>
  <si>
    <t>Вал первичный 2110 КИТАЙ</t>
  </si>
  <si>
    <t>21010-1005115</t>
  </si>
  <si>
    <t>Венец маховика 2101 ТОЛЬЯТТИ</t>
  </si>
  <si>
    <t>21080-1005115</t>
  </si>
  <si>
    <t>Венец маховика 2108 ТОЛЬЯТТИ</t>
  </si>
  <si>
    <t>21100-1005115</t>
  </si>
  <si>
    <t>Венец маховика 2110 ТОЛЬЯТТИ</t>
  </si>
  <si>
    <t>21090-1602210</t>
  </si>
  <si>
    <t>Вилка выключения сцепления 2109 ТОЛЬЯТТИ</t>
  </si>
  <si>
    <t>21100-1602210</t>
  </si>
  <si>
    <t>Вилка выключения сцепления 2110 ТОЛЬЯТТИ</t>
  </si>
  <si>
    <t>21810-1601200-01</t>
  </si>
  <si>
    <t>Вилка выключения сцепления 2190 ГРАНТА ТОЛЬЯТТИ</t>
  </si>
  <si>
    <t>21080-1702024</t>
  </si>
  <si>
    <t>Вилка переключения 1-2 передачи 2108 ТОЛЬЯТТИ</t>
  </si>
  <si>
    <t>21010-1702024</t>
  </si>
  <si>
    <t>Вилка переключения 1-4 передачи 2101 ТОЛЬЯТТИ</t>
  </si>
  <si>
    <t>21010-1701164</t>
  </si>
  <si>
    <t>Кольцо блокирующее синхронизатора 2101 (к-т: 4шт.) КИТАЙ</t>
  </si>
  <si>
    <t>21080-1701164</t>
  </si>
  <si>
    <t>Кольцо блокирующее синхронизатора 2108 (к-т: 4шт.) КИТАЙ</t>
  </si>
  <si>
    <t>21080-1701164-01</t>
  </si>
  <si>
    <t>Кольцо блокирующее синхронизатора 2108 СПОРТ (к-т: 4шт.) КИТАЙ</t>
  </si>
  <si>
    <t>21100-1701164</t>
  </si>
  <si>
    <t>Кольцо блокирующее синхронизатора 2110 (к-т: 4шт.) КИТАЙ</t>
  </si>
  <si>
    <t>21900-1701164</t>
  </si>
  <si>
    <t>Кольцо блокирующее синхронизатора 2190 КИТАЙ</t>
  </si>
  <si>
    <t>Маховик 2101 ТОЛЬЯТТИ</t>
  </si>
  <si>
    <t>Маховик 2108 ТОЛЬЯТТИ</t>
  </si>
  <si>
    <t>Маховик 2110 ТОЛЬЯТТИ</t>
  </si>
  <si>
    <t>21800-1005115-00</t>
  </si>
  <si>
    <t>Маховик 2180 ТОЛЬЯТТИ</t>
  </si>
  <si>
    <t>21080-1703050</t>
  </si>
  <si>
    <t>Механизм выбора передач 2108 ТОЛЬЯТТИ</t>
  </si>
  <si>
    <t>21100-1703050</t>
  </si>
  <si>
    <t>Механизм выбора передач 2110 ТОЛЬЯТТИ</t>
  </si>
  <si>
    <t>21100-1701110</t>
  </si>
  <si>
    <t>Муфта скользящая 1/2-ой передачи (мелкозубая) 2110 КИТАЙ</t>
  </si>
  <si>
    <t>21100-1701175</t>
  </si>
  <si>
    <t>Муфта скользящая 1/2-ой передачи 2110 (дорогая) КИТАЙ</t>
  </si>
  <si>
    <t>21100-1701175-00</t>
  </si>
  <si>
    <t>Муфта скользящая 1/2-ой передачи в сборе 2110 (дорогая) КИТАЙ</t>
  </si>
  <si>
    <t>21080-1701116</t>
  </si>
  <si>
    <t>Муфта скользящая 3/4-ой передачи 2110 КИТАЙ</t>
  </si>
  <si>
    <t>21080-1701116-00</t>
  </si>
  <si>
    <t>Муфта скользящая 3/4-ой передачи в сборе 2110 КИТАЙ</t>
  </si>
  <si>
    <t>21010-1701036</t>
  </si>
  <si>
    <t>Направляющие выжимного подшипника 2101 КИТАЙ</t>
  </si>
  <si>
    <t>21080-1701036</t>
  </si>
  <si>
    <t>Направляющие выжимного подшипника 2108 КИТАЙ</t>
  </si>
  <si>
    <t>CH810-1601180</t>
  </si>
  <si>
    <t>Подшипник выжимной 2190 КИТАЙ</t>
  </si>
  <si>
    <t>21213-2202016</t>
  </si>
  <si>
    <t>Промежуточный вал в сборе 21213 КИТАЙ</t>
  </si>
  <si>
    <t>21230-2202016</t>
  </si>
  <si>
    <t>Промежуточный вал в сборе 2123 КИТАЙ</t>
  </si>
  <si>
    <t>21010-1703057</t>
  </si>
  <si>
    <t>Рычаг выбора передач 2101 КИТАЙ</t>
  </si>
  <si>
    <t>21070-1703057</t>
  </si>
  <si>
    <t>Рычаг выбора передач 2107 КИТАЙ</t>
  </si>
  <si>
    <t>21230-1703057</t>
  </si>
  <si>
    <t>Рычаг выбора передач 2123 КИТАЙ</t>
  </si>
  <si>
    <t>Рычаг выбора передач в сборе 2101 ТОЛЬЯТТИ</t>
  </si>
  <si>
    <t>Рычаг выбора передач в сборе 2107 ТОЛЬЯТТИ</t>
  </si>
  <si>
    <t>Рычаг выбора передач в сборе 2123 ТОЛЬЯТТИ</t>
  </si>
  <si>
    <t>2101-2403055</t>
  </si>
  <si>
    <t>Сателлит 2101 КИТАЙ</t>
  </si>
  <si>
    <t>21080-1701175</t>
  </si>
  <si>
    <t>Ступица синхронизатора 1/2-ой передачи 2108 КИТАЙ</t>
  </si>
  <si>
    <t>21700-1701175</t>
  </si>
  <si>
    <t>Ступица синхронизатора 1/2-ой передачи 2170 КИТАЙ</t>
  </si>
  <si>
    <t>21080-1701149</t>
  </si>
  <si>
    <t>Ступица синхронизатора 3/4-ой передачи 2108 КИТАЙ</t>
  </si>
  <si>
    <t>21083-1701174</t>
  </si>
  <si>
    <t>Ступица синхронизатора 5-ой передачи 2108 КИТАЙ</t>
  </si>
  <si>
    <t>2108-1701171</t>
  </si>
  <si>
    <t>Сухарь муфты 2108 КИТАЙ</t>
  </si>
  <si>
    <t>Шарнир промежуточного вала "плюшка" (полупром) 21213, 2123 КИТАЙ</t>
  </si>
  <si>
    <t>21120-1701112</t>
  </si>
  <si>
    <t>Шестерня 1-ой передачи (мелкозубая) 2112 КИТАЙ</t>
  </si>
  <si>
    <t>21100-1701112</t>
  </si>
  <si>
    <t>Шестерня 1-ой передачи нов. обр. 2108, 2110 КИТАЙ</t>
  </si>
  <si>
    <t>21080-1701112</t>
  </si>
  <si>
    <t>Шестерня 1-ой передачи ст. обр. 2108, 2110 КИТАЙ</t>
  </si>
  <si>
    <t>21120-1701127</t>
  </si>
  <si>
    <t>Шестерня 2-ой передачи (мелкозубая) 2112 КИТАЙ</t>
  </si>
  <si>
    <t>21100-1701127</t>
  </si>
  <si>
    <t>Шестерня 2-ой передачи нов. обр. 2108, 2110 КИТАЙ</t>
  </si>
  <si>
    <t>21080-1701127</t>
  </si>
  <si>
    <t>Шестерня 2-ой передачи ст. обр. 2108, 2110 КИТАЙ</t>
  </si>
  <si>
    <t>21100-1701131</t>
  </si>
  <si>
    <t>Шестерня 3-ей передачи 2108, 2110 КИТАЙ</t>
  </si>
  <si>
    <t>21100-1701146</t>
  </si>
  <si>
    <t>Шестерня 4-ой передачи 2108, 2110 КИТАЙ</t>
  </si>
  <si>
    <t>21100-1701158</t>
  </si>
  <si>
    <t>Шестерня 5-ой передачи 2108, 2110 КИТАЙ</t>
  </si>
  <si>
    <t>21100-1701092</t>
  </si>
  <si>
    <t>Шестерня задней передачи 2108, 2110 КИТАЙ</t>
  </si>
  <si>
    <t>21010-2403050</t>
  </si>
  <si>
    <t>Шестерня полуоси 2101, 2107, 2123 КИТАЙ</t>
  </si>
  <si>
    <t>21080-2303050</t>
  </si>
  <si>
    <t>Шестерня полуоси 2108 КИТАЙ</t>
  </si>
  <si>
    <t>Шестерня полуоси в сборе 2101 КИТАЙ</t>
  </si>
  <si>
    <t>21070-2403050</t>
  </si>
  <si>
    <t>Шестерня полуоси в сборе 2107 КИТАЙ</t>
  </si>
  <si>
    <t>Шестерня полуоси в сборе 2108 КИТАЙ</t>
  </si>
  <si>
    <t>21230-2403050</t>
  </si>
  <si>
    <t>Шестерня полуоси в сборе 2123 КИТАЙ</t>
  </si>
  <si>
    <t>11180-3401100-63</t>
  </si>
  <si>
    <t>Вал рулевой карданный 1118 КИТАЙ</t>
  </si>
  <si>
    <t>21700-3401092</t>
  </si>
  <si>
    <t>Вал рулевой карданный 1118, 2170 с ГУРом КИТАЙ</t>
  </si>
  <si>
    <t>21070-3401092</t>
  </si>
  <si>
    <t>Вал рулевой карданный 2107 КИТАЙ</t>
  </si>
  <si>
    <t>21100-3401160-63</t>
  </si>
  <si>
    <t>Вал рулевой карданный 2110 ст. обр. КИТАЙ</t>
  </si>
  <si>
    <t>21120-3401092-63</t>
  </si>
  <si>
    <t>Вал рулевой карданный 2110, 2112 нов. обр. с ГУРом КИТАЙ</t>
  </si>
  <si>
    <t>21140-3401092-63</t>
  </si>
  <si>
    <t>Вал рулевой карданный 2114 КИТАЙ</t>
  </si>
  <si>
    <t>21210-3401092-63</t>
  </si>
  <si>
    <t>Вал рулевой карданный 2121 КИТАЙ</t>
  </si>
  <si>
    <t>21213-3401092-63</t>
  </si>
  <si>
    <t>Вал рулевой карданный 21213 КИТАЙ</t>
  </si>
  <si>
    <t>21213-3401092-А</t>
  </si>
  <si>
    <t>Вал рулевой карданный 21213 с ГУРом КИТАЙ</t>
  </si>
  <si>
    <t>21230-3401092</t>
  </si>
  <si>
    <t>Вал рулевой карданный 2123 КИТАЙ</t>
  </si>
  <si>
    <t>Вал рулевой карданный 2123 с ГУРом КИТАЙ</t>
  </si>
  <si>
    <t>Вал рулевой карданный 2170 КИТАЙ</t>
  </si>
  <si>
    <t>21700-3401092-А</t>
  </si>
  <si>
    <t>Вал рулевой карданный 2170 короткий КИТАЙ</t>
  </si>
  <si>
    <t>11180-3400010</t>
  </si>
  <si>
    <t>Рулевая рейка 1118, 2190 спорт (3.1 оборота, короткоходная) ТОЛЬЯТТИ</t>
  </si>
  <si>
    <t>11183-3400010</t>
  </si>
  <si>
    <t>21100-3400012-10</t>
  </si>
  <si>
    <t>Рулевая рейка 2112 стандарт (4.1 оборота) (без рулевых наконечников) ТОЛЬЯТТИ</t>
  </si>
  <si>
    <t>21100-3400010-30</t>
  </si>
  <si>
    <t>Рулевая рейка 2112, 2170 с ГУРом ТОЛЬЯТТИ</t>
  </si>
  <si>
    <t>21920-3400010-10</t>
  </si>
  <si>
    <t>Рулевая рейка 2190 с ЭУР ТОЛЬЯТТИ</t>
  </si>
  <si>
    <t>21080-2904270</t>
  </si>
  <si>
    <t>21010-2904001</t>
  </si>
  <si>
    <t>Рычаг подвески верхний левый в сборе 2101 ТОЛЬЯТТИ</t>
  </si>
  <si>
    <t>21010-2904000</t>
  </si>
  <si>
    <t>Рычаг подвески верхний правый в сборе 2101 ТОЛЬЯТТИ</t>
  </si>
  <si>
    <t>21010-2904021</t>
  </si>
  <si>
    <t>Рычаг подвески нижний левый в сборе 2101 ТОЛЬЯТТИ</t>
  </si>
  <si>
    <t>21010-2904020</t>
  </si>
  <si>
    <t>Рычаг подвески нижний правый в сборе 2101 ТОЛЬЯТТИ</t>
  </si>
  <si>
    <t>11190-2906010</t>
  </si>
  <si>
    <t>Стабилизатор поперечной устойчивости 1119 ТОЛЬЯТТИ</t>
  </si>
  <si>
    <t>21010-2906010</t>
  </si>
  <si>
    <t>Стабилизатор поперечной устойчивости 2101 ТОЛЬЯТТИ</t>
  </si>
  <si>
    <t>21100-2906010</t>
  </si>
  <si>
    <t>Стабилизатор поперечной устойчивости 2110 ТОЛЬЯТТИ</t>
  </si>
  <si>
    <t>21210-2906010</t>
  </si>
  <si>
    <t>Стабилизатор поперечной устойчивости 2121 ТОЛЬЯТТИ</t>
  </si>
  <si>
    <t>21214-2906010</t>
  </si>
  <si>
    <t>Стабилизатор поперечной устойчивости 21214 ТОЛЬЯТТИ</t>
  </si>
  <si>
    <t>21230-2906010</t>
  </si>
  <si>
    <t>Стабилизатор поперечной устойчивости 2123 ТОЛЬЯТТИ</t>
  </si>
  <si>
    <t>21700-2906010</t>
  </si>
  <si>
    <t>Стабилизатор поперечной устойчивости 2170 ТОЛЬЯТТИ</t>
  </si>
  <si>
    <t>21010-2919010-02</t>
  </si>
  <si>
    <t>Штанги реактивные (втулки 2108, 40х40) 2101 ТОЛЬЯТТИ</t>
  </si>
  <si>
    <t>21213-2919010-02</t>
  </si>
  <si>
    <t>Штанги реактивные (втулки 2108, 40х40) 21213 ТОЛЬЯТТИ</t>
  </si>
  <si>
    <t>21010-2919010-01</t>
  </si>
  <si>
    <t>Штанги реактивные (стандартные) 2101 ТОЛЬЯТТИ</t>
  </si>
  <si>
    <t>21213-2919010-01</t>
  </si>
  <si>
    <t>Штанги реактивные (стандартные) 21213 ТОЛЬЯТТИ</t>
  </si>
  <si>
    <t>ED6-435P</t>
  </si>
  <si>
    <t>Алюминевые рейки 135см. 2121, 2123 ЕВРОДЕТАЛЬ</t>
  </si>
  <si>
    <t>ED2-118F/ED6-115T</t>
  </si>
  <si>
    <t>Багажник на крышу 1118 (сталь) ЕВРОДЕТАЛЬ</t>
  </si>
  <si>
    <t>ED2-001F/ED6-125T</t>
  </si>
  <si>
    <t>Багажник на крышу 2101 (сталь) ЕВРОДЕТАЛЬ</t>
  </si>
  <si>
    <t>ED2-001F/ED6-115T</t>
  </si>
  <si>
    <t>Багажник на крышу 2108 (сталь) ЕВРОДЕТАЛЬ</t>
  </si>
  <si>
    <t>Багажник на крышу 2110 (сталь) ЕВРОДЕТАЛЬ</t>
  </si>
  <si>
    <t>ED2-001F/ED6-135T</t>
  </si>
  <si>
    <t>Багажник на крышу 2121 (сталь) ЕВРОДЕТАЛЬ</t>
  </si>
  <si>
    <t>Багажник на крышу 2123 (сталь) ЕВРОДЕТАЛЬ</t>
  </si>
  <si>
    <t>Багажник на крышу 2170 (сталь) ЕВРОДЕТАЛЬ</t>
  </si>
  <si>
    <t>ED2-004F/ED7-225S</t>
  </si>
  <si>
    <t>Багажник на крышу LACETTI (сталь) ЕВРОДЕТАЛЬ</t>
  </si>
  <si>
    <t>ED2-003F/ED6-115T</t>
  </si>
  <si>
    <t>Багажник на крышу NEXIA (сталь) ЕВРОДЕТАЛЬ</t>
  </si>
  <si>
    <t>ED2-011F/ED7-310K</t>
  </si>
  <si>
    <t>Багажник на рейлинги (крыло, черные) 110см. ЕВРОДЕТАЛЬ</t>
  </si>
  <si>
    <t>ED2-011F/ED7-325K</t>
  </si>
  <si>
    <t>Багажник на рейлинги (крыло, черные) 125см. ЕВРОДЕТАЛЬ</t>
  </si>
  <si>
    <t>ED2-011F/ED7-335K</t>
  </si>
  <si>
    <t>Багажник на рейлинги (крыло, черные) 135см. ЕВРОДЕТАЛЬ</t>
  </si>
  <si>
    <t>ED2-011F/ED7-210S</t>
  </si>
  <si>
    <t>Багажник на рейлинги (сталь) 110см. ЕВРОДЕТАЛЬ</t>
  </si>
  <si>
    <t>ED2-011F/ED7-225S</t>
  </si>
  <si>
    <t>Багажник на рейлинги (сталь) 125см. ЕВРОДЕТАЛЬ</t>
  </si>
  <si>
    <t>ED2-011F/ED7-010A</t>
  </si>
  <si>
    <t>Багажник на рейлинги аэродинамические (серебристый) 110см. ЕВРОДЕТАЛЬ</t>
  </si>
  <si>
    <t>ED2-011F/ED7-025A</t>
  </si>
  <si>
    <t>Багажник на рейлинги аэродинамические (серебристый) 125см. ЕВРОДЕТАЛЬ</t>
  </si>
  <si>
    <t>ED2-011F/ED7-035A</t>
  </si>
  <si>
    <t>Багажник на рейлинги аэродинамические (серебристый) 135см. ЕВРОДЕТАЛЬ</t>
  </si>
  <si>
    <t>ED2-011F/ED7-610B</t>
  </si>
  <si>
    <t>Багажник на рейлинги аэродинамические (черный) 110см. ЕВРОДЕТАЛЬ</t>
  </si>
  <si>
    <t>ED2-011F/ED7-625B</t>
  </si>
  <si>
    <t>Багажник на рейлинги аэродинамические (черный) 125см. ЕВРОДЕТАЛЬ</t>
  </si>
  <si>
    <t>ED2-011F/ED7-635B</t>
  </si>
  <si>
    <t>Багажник на рейлинги аэродинамические (черный) 135см. ЕВРОДЕТАЛЬ</t>
  </si>
  <si>
    <t>ED7-510C</t>
  </si>
  <si>
    <t>Багажник на рейлинги в сборе 110см. ЕВРОДЕТАЛЬ</t>
  </si>
  <si>
    <t>ED7-525C</t>
  </si>
  <si>
    <t>Багажник на рейлинги в сборе 125см. ЕВРОДЕТАЛЬ</t>
  </si>
  <si>
    <t>ED7-535C</t>
  </si>
  <si>
    <t>Багажник на рейлинги в сборе 135см. ЕВРОДЕТАЛЬ</t>
  </si>
  <si>
    <t>ED7-550C</t>
  </si>
  <si>
    <t>Багажник на рейлинги в сборе 150см. ЕВРОДЕТАЛЬ</t>
  </si>
  <si>
    <t>ED2-004F/ED7-335R</t>
  </si>
  <si>
    <t>Багажник с креплением Тип А без водостока (алюминий) 135см. ЕВРОДЕТАЛЬ</t>
  </si>
  <si>
    <t>ED2-005F/ED7-335R</t>
  </si>
  <si>
    <t>Багажник с креплением Тип Б без водостока (алюминий) 135см. ЕВРОДЕТАЛЬ</t>
  </si>
  <si>
    <t>ED0-001RP</t>
  </si>
  <si>
    <t>Заглушка на водосток ЕВРОДЕТАЛЬ</t>
  </si>
  <si>
    <t>ED10-009</t>
  </si>
  <si>
    <t>Комплект адаптеров для VESTA седан с 2015- ЕВРОДЕТАЛЬ</t>
  </si>
  <si>
    <t>ED2-112F</t>
  </si>
  <si>
    <t>Комплект крепежа с интегрированными рейлингами (с замком) ЕВРОДЕТАЛЬ</t>
  </si>
  <si>
    <t>Комплект крепления 2170 ЕВРОДЕТАЛЬ</t>
  </si>
  <si>
    <t>ED2-001F</t>
  </si>
  <si>
    <t>Комплект крепления на водосток 2101, 2108, 2121 ЕВРОДЕТАЛЬ</t>
  </si>
  <si>
    <t>Комплект крепления на водосток 2123 ЕВРОДЕТАЛЬ</t>
  </si>
  <si>
    <t>ED2-011F</t>
  </si>
  <si>
    <t>Комплект крепления на рейлинги (без замка) ЕВРОДЕТАЛЬ</t>
  </si>
  <si>
    <t>ED2-111F</t>
  </si>
  <si>
    <t>Комплект крепления на рейлинги (с замком) ЕВРОДЕТАЛЬ</t>
  </si>
  <si>
    <t>ED2-004F</t>
  </si>
  <si>
    <t>Комплект крепления ТИП А ЕВРОДЕТАЛЬ</t>
  </si>
  <si>
    <t>ED2-005F</t>
  </si>
  <si>
    <t>Комплект крепления ТИП Б ЕВРОДЕТАЛЬ</t>
  </si>
  <si>
    <t>ED2-201F</t>
  </si>
  <si>
    <t>Комплект опор под адаптеры (с замком) ЕВРОДЕТАЛЬ</t>
  </si>
  <si>
    <t>ED5-101B</t>
  </si>
  <si>
    <t>Крепление для велосипеда (алюминий) ЕВРОДЕТАЛЬ</t>
  </si>
  <si>
    <t>ED5-102B</t>
  </si>
  <si>
    <t>Крепление для велосипеда (сталь) ЕВРОДЕТАЛЬ</t>
  </si>
  <si>
    <t>ED5-104A</t>
  </si>
  <si>
    <t>Крепление для лыж и сноубордов (алюминий) (4 пары и 1 борд) ЕВРОДЕТАЛЬ</t>
  </si>
  <si>
    <t>ED5-106A</t>
  </si>
  <si>
    <t>Крепление для лыж и сноубордов (алюминий) (6 пар и 2 борда) ЕВРОДЕТАЛЬ</t>
  </si>
  <si>
    <t>ED7-135K</t>
  </si>
  <si>
    <t>Перекладины с пазами (крыло) 135см. ЕВРОДЕТАЛЬ</t>
  </si>
  <si>
    <t>ED7-225S</t>
  </si>
  <si>
    <t>Перекладины с пазами (сталь) 125см. ЕВРОДЕТАЛЬ</t>
  </si>
  <si>
    <t>ED7-025A</t>
  </si>
  <si>
    <t>Рейки аэродинамические (серебристый) 125см. ЕВРОДЕТАЛЬ</t>
  </si>
  <si>
    <t>ED7-035A</t>
  </si>
  <si>
    <t>Рейки аэродинамические (серебристый) 135см. ЕВРОДЕТАЛЬ</t>
  </si>
  <si>
    <t>ED6-115T</t>
  </si>
  <si>
    <t>Стальные рейки 115см. 1118, 2108, 2110, 2170, 2190 ЕВРОДЕТАЛЬ</t>
  </si>
  <si>
    <t>ED6-125T</t>
  </si>
  <si>
    <t>Стальные рейки 125см. 2101, LOGAN ЕВРОДЕТАЛЬ</t>
  </si>
  <si>
    <t>ED6-135T</t>
  </si>
  <si>
    <t>Стальные рейки 135см. 2121, 2123 ЕВРОДЕТАЛЬ</t>
  </si>
  <si>
    <t>ED5-047B</t>
  </si>
  <si>
    <t>ED1-108R</t>
  </si>
  <si>
    <t>Крышка (пробка) расширительного бачка (желтая) 2110 ЕВРОДЕТАЛЬ</t>
  </si>
  <si>
    <t>ED1-109R</t>
  </si>
  <si>
    <t>Крышка (пробка) расширительного бачка (черная) 2110 ЕВРОДЕТАЛЬ</t>
  </si>
  <si>
    <t>Крышка бензобака (универсальная) ЕВРОДЕТАЛЬ</t>
  </si>
  <si>
    <t>Крышка маслозаливной горловины 1119, 2170 ЕВРОДЕТАЛЬ</t>
  </si>
  <si>
    <t>Крышка маслозаливной горловины 2101, 21099 ЕВРОДЕТАЛЬ</t>
  </si>
  <si>
    <t>Крышка маслозаливной горловины 2112 ЕВРОДЕТАЛЬ</t>
  </si>
  <si>
    <t>ED1-402M</t>
  </si>
  <si>
    <t>Крышка маслозаливной горловины 402дв. ЕВРОДЕТАЛЬ</t>
  </si>
  <si>
    <t>ED1-406M</t>
  </si>
  <si>
    <t>Крышка маслозаливной горловины 406дв. ЕВРОДЕТАЛЬ</t>
  </si>
  <si>
    <t>ED3-001P</t>
  </si>
  <si>
    <t>Щуп маслянный (нержавеющая сталь) 2101 ЕВРОДЕТАЛЬ</t>
  </si>
  <si>
    <t>ED3-003P</t>
  </si>
  <si>
    <t>Щуп маслянный (нержавеющая сталь) 2103 ЕВРОДЕТАЛЬ</t>
  </si>
  <si>
    <t>ED3-008P</t>
  </si>
  <si>
    <t>Щуп маслянный (нержавеющая сталь) 2108 ЕВРОДЕТАЛЬ</t>
  </si>
  <si>
    <t>ED3-021P</t>
  </si>
  <si>
    <t>Щуп маслянный (нержавеющая сталь) 2121 ЕВРОДЕТАЛЬ</t>
  </si>
  <si>
    <t>ED4-101B</t>
  </si>
  <si>
    <t>Задние тормозные колодки 2101, 2121 ЕВРОДЕТАЛЬ</t>
  </si>
  <si>
    <t>ED4-108B</t>
  </si>
  <si>
    <t>Задние тормозные колодки 2108 ЕВРОДЕТАЛЬ</t>
  </si>
  <si>
    <t>ED4-211B</t>
  </si>
  <si>
    <t>Передние тормозные колодки 1111 ЕВРОДЕТАЛЬ</t>
  </si>
  <si>
    <t>ED4-201B</t>
  </si>
  <si>
    <t>Передние тормозные колодки 2101 ЕВРОДЕТАЛЬ</t>
  </si>
  <si>
    <t>ED4-208B</t>
  </si>
  <si>
    <t>Передние тормозные колодки 2108 ЕВРОДЕТАЛЬ</t>
  </si>
  <si>
    <t>ED4-210B</t>
  </si>
  <si>
    <t>Передние тормозные колодки 2110 ЕВРОДЕТАЛЬ</t>
  </si>
  <si>
    <t>ED4-221B</t>
  </si>
  <si>
    <t>Передние тормозные колодки 2121, 2123 ЕВРОДЕТАЛЬ</t>
  </si>
  <si>
    <t>ED4-234В</t>
  </si>
  <si>
    <t>Передние тормозные колодки GAZEL NEXT ЕВРОДЕТАЛЬ</t>
  </si>
  <si>
    <t>ED4-300R</t>
  </si>
  <si>
    <t>Передние тормозные колодки LARGUS 8кл. ЕВРОДЕТАЛЬ</t>
  </si>
  <si>
    <t>ED4-233B</t>
  </si>
  <si>
    <t>Передние тормозные колодки VOLGA, GAZEL ЕВРОДЕТАЛЬ</t>
  </si>
  <si>
    <t>21083-1003020</t>
  </si>
  <si>
    <t>Прокладка ГБЦ 21083 82,0 ЕЗАТИ</t>
  </si>
  <si>
    <t>ЕЗАТИ</t>
  </si>
  <si>
    <t>РСПК01(спз)</t>
  </si>
  <si>
    <t>Ремкомплект ступицы переднего колеса 2101 (подш.: СПЗ 2шт; сальник 2шт; гайка 1шт) ЕПК</t>
  </si>
  <si>
    <t>ЕПК Волжский</t>
  </si>
  <si>
    <t>LADA1</t>
  </si>
  <si>
    <t>Ремкомплект ступицы переднего колеса 2101 (подшипник 2шт; сальник 1шт; гайка 2шт) ЕПК</t>
  </si>
  <si>
    <t>РСПК21(спз)</t>
  </si>
  <si>
    <t>Ремкомплект ступицы переднего колеса 2121 (подш.: СПЗ 2шт; сальник 2шт; гайка 1шт) ЕПК</t>
  </si>
  <si>
    <t>LADA21</t>
  </si>
  <si>
    <t>Ремкомплект ступицы переднего колеса 2121 (подшипник 2шт; сальник 2шт; гайка 1шт) ЕПК</t>
  </si>
  <si>
    <t>2111-2803012</t>
  </si>
  <si>
    <t>Бампер передний (некрашенный) 2110 (качество ВАЗ)</t>
  </si>
  <si>
    <t>2115-2803015</t>
  </si>
  <si>
    <t>Бампер передний (некрашенный) 2115 (качество ВАЗ)</t>
  </si>
  <si>
    <t>2180-1311053</t>
  </si>
  <si>
    <t>Бачок расширительный VESTA</t>
  </si>
  <si>
    <t>21214-1006090-01</t>
  </si>
  <si>
    <t>Башмак натяжителя цепи 21073, 21214, 2123</t>
  </si>
  <si>
    <t>БДЗБ10</t>
  </si>
  <si>
    <t>Болты дверных замков бесшумные 2110</t>
  </si>
  <si>
    <t>БДЗБ70</t>
  </si>
  <si>
    <t>Болты дверных замков бесшумные 2170</t>
  </si>
  <si>
    <t>БР-7958</t>
  </si>
  <si>
    <t>Брызговики задние LARGUS CROSS</t>
  </si>
  <si>
    <t>БР-7959</t>
  </si>
  <si>
    <t>Брызговики передние LARGUS CROSS</t>
  </si>
  <si>
    <t>Вал привода акселератора (коряга) 21214</t>
  </si>
  <si>
    <t>130208342R/130205358R</t>
  </si>
  <si>
    <t>Вал распределительный. (впуск.+выпуск.) LARGUS 16кл. АВТОВАЗ</t>
  </si>
  <si>
    <t>08-8101078АН</t>
  </si>
  <si>
    <t>Вентилятор отопителя 2108 (с крыльчаткой) КИТАЙ</t>
  </si>
  <si>
    <t>Виброкомпенсатор (гофра) L=100 мм, Ф=45 мм</t>
  </si>
  <si>
    <t>Виброкомпенсатор (гофра) L=100 мм, Ф=51 мм</t>
  </si>
  <si>
    <t>Виброкомпенсатор (гофра) L=120 мм, Ф=51 мм</t>
  </si>
  <si>
    <t>Виброкомпенсатор (гофра) L=150 мм, Ф=51 мм</t>
  </si>
  <si>
    <t>Виброкомпенсатор (гофра) L=200 мм, Ф=51 мм</t>
  </si>
  <si>
    <t>ГК19/70</t>
  </si>
  <si>
    <t>Гайка корпуса передней стойки 1119, 2108, 2110, 2170</t>
  </si>
  <si>
    <t>21230-3505010-00</t>
  </si>
  <si>
    <t>Главный тормозной цилиндр 2123 с АБС АВТОВАЗ</t>
  </si>
  <si>
    <t>2170-1109175</t>
  </si>
  <si>
    <t>Гофра воздухозаборника 2170</t>
  </si>
  <si>
    <t>479000527R</t>
  </si>
  <si>
    <t>Датчик скорости заднего левого колеса LARGUS</t>
  </si>
  <si>
    <t>Датчик скорости заднего левого колеса VESTA</t>
  </si>
  <si>
    <t>Датчик скорости заднего правого колеса VESTA</t>
  </si>
  <si>
    <t>479101292R</t>
  </si>
  <si>
    <t>Датчик скорости переднего левого/правого колеса VESTA</t>
  </si>
  <si>
    <t>ДУТ-Л</t>
  </si>
  <si>
    <t>2172-3724550/51-30</t>
  </si>
  <si>
    <t>2114-3724030</t>
  </si>
  <si>
    <t>Жгут проводов панелей приборов 2114</t>
  </si>
  <si>
    <t>2108-6105015-01</t>
  </si>
  <si>
    <t>Замок двери наружней бесшумный (к-т: 2шт) 2109</t>
  </si>
  <si>
    <t>ЗС0189</t>
  </si>
  <si>
    <t>Защита (усилитель) опоры стойки 1118, 2190 ТМ</t>
  </si>
  <si>
    <t>21080-8201051</t>
  </si>
  <si>
    <t>Зеркало заднего вида наружнее левое 2109 БЕЛОРУСЬ</t>
  </si>
  <si>
    <t>21080-8201050</t>
  </si>
  <si>
    <t>Зеркало заднего вида наружнее правое 2109 БЕЛОРУСЬ</t>
  </si>
  <si>
    <t>21010-1009010-00</t>
  </si>
  <si>
    <t>Картер масляный (поддон) 21010 АВТОВАЗ</t>
  </si>
  <si>
    <t>Картер масляный (поддон) LARGUS 16кл. ОРИГИНАЛ</t>
  </si>
  <si>
    <t>21090-5109008-00</t>
  </si>
  <si>
    <t>Коврик салона (ковролин) 2109</t>
  </si>
  <si>
    <t>21100-5109008-00</t>
  </si>
  <si>
    <t>Коврик салона (ковролин) 2110</t>
  </si>
  <si>
    <t>21214-5109008-00</t>
  </si>
  <si>
    <t>Коврик салона (ковролин) 21214</t>
  </si>
  <si>
    <t>21700-5109008-00</t>
  </si>
  <si>
    <t>Коврик салона (ковролин) 2170</t>
  </si>
  <si>
    <t>21900-5109008-00</t>
  </si>
  <si>
    <t>Коврик салона (ковролин) 2190</t>
  </si>
  <si>
    <t>1118-3403065/72</t>
  </si>
  <si>
    <t>Кожух рулевой колонки 1118</t>
  </si>
  <si>
    <t>21090-3403065/72</t>
  </si>
  <si>
    <t>Кожух рулевой колонки 2109</t>
  </si>
  <si>
    <t>21100-3403065/72</t>
  </si>
  <si>
    <t>Кожух рулевой колонки 2110</t>
  </si>
  <si>
    <t>21120-3403065/72</t>
  </si>
  <si>
    <t>Кожух рулевой колонки 2112 ЕВРО</t>
  </si>
  <si>
    <t>21700-3403065/72</t>
  </si>
  <si>
    <t>2101-1005020</t>
  </si>
  <si>
    <t>2103-1005020</t>
  </si>
  <si>
    <t>2111-1005020</t>
  </si>
  <si>
    <t>2111-1008031-00</t>
  </si>
  <si>
    <t>21110-1008600-00</t>
  </si>
  <si>
    <t>МТ214</t>
  </si>
  <si>
    <t>Комплект механического толкателя клапана взамен гидравлического 21214, 2123 нов. обр.</t>
  </si>
  <si>
    <t>8200052311/12</t>
  </si>
  <si>
    <t>Комплект прокладок впускного модуля (компл.: 5шт) LARGUS 16кл.</t>
  </si>
  <si>
    <t>M04VESU00186</t>
  </si>
  <si>
    <t>Комплект системы холодного впуска от Lada Vesta Sport</t>
  </si>
  <si>
    <t>2115-3724010</t>
  </si>
  <si>
    <t>Комплект электропроводки моторной части 2115</t>
  </si>
  <si>
    <t>2108-1006033</t>
  </si>
  <si>
    <t>Корпус (постель) распредвала 2108</t>
  </si>
  <si>
    <t>21080-3701652</t>
  </si>
  <si>
    <t>Кронштейн генератора (силуминовый) 2108</t>
  </si>
  <si>
    <t>21082-3701652</t>
  </si>
  <si>
    <t>Кронштейн генератора (силуминовый) 21082</t>
  </si>
  <si>
    <t>21214-3701650</t>
  </si>
  <si>
    <t>Кронштейн генератора (силуминовый) 21214</t>
  </si>
  <si>
    <t>21100-1041034-20</t>
  </si>
  <si>
    <t>Кронштейн генератора (силуминовый) под конд. нов. обр. 2170</t>
  </si>
  <si>
    <t>21100-1041034</t>
  </si>
  <si>
    <t>Кронштейн генератора (силуминовый) под конд. ст. обр. 2170</t>
  </si>
  <si>
    <t>11180-1041034-00</t>
  </si>
  <si>
    <t>Кронштейн генератора в сборе с роликом 1118, 2190</t>
  </si>
  <si>
    <t>2106-5208138</t>
  </si>
  <si>
    <t>21080-1308008-00</t>
  </si>
  <si>
    <t>Крыльчатка вентилятора желтая 8-ми лопастная 2108</t>
  </si>
  <si>
    <t>2101-1103010</t>
  </si>
  <si>
    <t>2108-1103010</t>
  </si>
  <si>
    <t>Крышка бензобака с ключом 2108, 2115</t>
  </si>
  <si>
    <t>21010-1005153-00</t>
  </si>
  <si>
    <t>Крышка двигателя задняя 2101, 2107 АВТОВАЗ</t>
  </si>
  <si>
    <t>21010-1002060-00</t>
  </si>
  <si>
    <t>Крышка двигателя передняя 2101, 2107 АВТОВАЗ</t>
  </si>
  <si>
    <t>2110/1,6</t>
  </si>
  <si>
    <t>Крышка корпуса бензонасоса 2110, 2112 (двиг.: 1.6л.)</t>
  </si>
  <si>
    <t>TRK0206</t>
  </si>
  <si>
    <t>Кулак поворотный левый LARGUS 16кл. c АБС TORK</t>
  </si>
  <si>
    <t>DRS</t>
  </si>
  <si>
    <t>TRK0207</t>
  </si>
  <si>
    <t>Кулак поворотный правый LARGUS 16кл. c АБС TORK</t>
  </si>
  <si>
    <t>Масляный насос в сборе LARGUS 16кл. ORIGINAL</t>
  </si>
  <si>
    <t>11180-1139009</t>
  </si>
  <si>
    <t>21101-1139009</t>
  </si>
  <si>
    <t>Модуль электробензонасоса в сборе VESTA АВТОВАЗ</t>
  </si>
  <si>
    <t>11180-8127200-01</t>
  </si>
  <si>
    <t>Мотор-редуктор отопителя 1118</t>
  </si>
  <si>
    <t>21100-8127200-12</t>
  </si>
  <si>
    <t>Мотор-редуктор отопителя 2110 нов. обр., 2170 ЧИСТОПОЛЬ</t>
  </si>
  <si>
    <t>21100-8127200-00</t>
  </si>
  <si>
    <t>Мотор-редуктор отопителя 2110 ст. обр.</t>
  </si>
  <si>
    <t>21700-8127100-02</t>
  </si>
  <si>
    <t>Мотор-редуктор отопителя 2170</t>
  </si>
  <si>
    <t>21704-3402060</t>
  </si>
  <si>
    <t>Муляж подушки безопасности 2170 (нов. обр.)</t>
  </si>
  <si>
    <t>2170-3402060</t>
  </si>
  <si>
    <t>2190-3402060</t>
  </si>
  <si>
    <t>Муляж подушки безопасности 2190</t>
  </si>
  <si>
    <t>MLARG</t>
  </si>
  <si>
    <t>Муляж подушки безопасности LARGUS</t>
  </si>
  <si>
    <t>2181-3402060</t>
  </si>
  <si>
    <t>Муляж подушки безопасности VESTA</t>
  </si>
  <si>
    <t>Наконечник рулевой тяги левый VESTA</t>
  </si>
  <si>
    <t>Наконечник рулевой тяги правый VESTA</t>
  </si>
  <si>
    <t>21100-1206010-16</t>
  </si>
  <si>
    <t>Нейтрализатор 2110, 2115, 21214 ТОЛЬЯТТИ</t>
  </si>
  <si>
    <t>21900-5109154-00</t>
  </si>
  <si>
    <t>Облицовка туннеля пола 2190</t>
  </si>
  <si>
    <t>Опора верхняя амортизатора задней подвески в сборе VESTA</t>
  </si>
  <si>
    <t>Опора двигателя правая VESTA АВТОВАЗ</t>
  </si>
  <si>
    <t>21083-8101012-00</t>
  </si>
  <si>
    <t>Отопитель в сборе (высокая панель) 21083</t>
  </si>
  <si>
    <t>2106-8101012-00</t>
  </si>
  <si>
    <t>Отопитель в сборе 2101, 2106</t>
  </si>
  <si>
    <t>2105-8101012-00</t>
  </si>
  <si>
    <t>Отопитель в сборе 2104, 2105, 2107</t>
  </si>
  <si>
    <t>2111-8101012-00</t>
  </si>
  <si>
    <t>Отопитель в сборе 2111</t>
  </si>
  <si>
    <t>2113-8101012-00</t>
  </si>
  <si>
    <t>Отопитель в сборе 2113</t>
  </si>
  <si>
    <t>410605536R</t>
  </si>
  <si>
    <t>Передние тормозные колодки X-RAY ORIGINAL</t>
  </si>
  <si>
    <t>ПР21</t>
  </si>
  <si>
    <t>Перенос рычага кпп для LADA 4x4, Нива Урбан</t>
  </si>
  <si>
    <t>2108-3507036-00</t>
  </si>
  <si>
    <t>Планка распорная ручника 2108</t>
  </si>
  <si>
    <t>К01300</t>
  </si>
  <si>
    <t>Поводок стеклоочистителя переднего (компл.: 2шт) 1118</t>
  </si>
  <si>
    <t>К01304</t>
  </si>
  <si>
    <t>К01312</t>
  </si>
  <si>
    <t>Поводок стеклоочистителя переднего (компл.: 2шт) 2172</t>
  </si>
  <si>
    <t>21083-1303055-10</t>
  </si>
  <si>
    <t>Подводящая труба помпы 21083 ПЕНЗА</t>
  </si>
  <si>
    <t>2110-1303055-10</t>
  </si>
  <si>
    <t>Подводящая труба помпы 2110 ПЕНЗА</t>
  </si>
  <si>
    <t>2121-1303055-10</t>
  </si>
  <si>
    <t>Подводящая труба помпы 2121 ПЕНЗА</t>
  </si>
  <si>
    <t>ТК2190</t>
  </si>
  <si>
    <t>Подлокотник кожанный (нов.обр.) 2190</t>
  </si>
  <si>
    <t>ПМУПП</t>
  </si>
  <si>
    <t>8450006748N</t>
  </si>
  <si>
    <t>21214-3712010/11-00</t>
  </si>
  <si>
    <t>Подфарник желтый (левый+правый) 21214</t>
  </si>
  <si>
    <t>11180-2902840-КЧ</t>
  </si>
  <si>
    <t>Подшипник опоры стоек 1118, 2170 КРАСНО-ЧЕРНЫЙ</t>
  </si>
  <si>
    <t>1118-3743011</t>
  </si>
  <si>
    <t>Проводка ПТФ 1118, 1119</t>
  </si>
  <si>
    <t>2110-3743011</t>
  </si>
  <si>
    <t>Проводка ПТФ 2110</t>
  </si>
  <si>
    <t>2115-3743011</t>
  </si>
  <si>
    <t>Проводка ПТФ 2114, 2115</t>
  </si>
  <si>
    <t>2170-3743011</t>
  </si>
  <si>
    <t>Проводка ПТФ 2170</t>
  </si>
  <si>
    <t>2190-3743011</t>
  </si>
  <si>
    <t>Проводка ПТФ 2190</t>
  </si>
  <si>
    <t>2181-3743011</t>
  </si>
  <si>
    <t>Проводка ПТФ VESTA</t>
  </si>
  <si>
    <t>RZ70S</t>
  </si>
  <si>
    <t>Разъем зеркала 2170 SE</t>
  </si>
  <si>
    <t>SV.90.3400002</t>
  </si>
  <si>
    <t>Ремкомплект рулевой рейки 2190 ТОЛЬЯТТИ</t>
  </si>
  <si>
    <t>21214-8401014</t>
  </si>
  <si>
    <t>2107-8401014</t>
  </si>
  <si>
    <t>2107-8401014-ч</t>
  </si>
  <si>
    <t>Решетка радиатора 2107 (черная)</t>
  </si>
  <si>
    <t>RR12K</t>
  </si>
  <si>
    <t>Решетка радиатора 2112 КУПЭ ЗАВОД</t>
  </si>
  <si>
    <t>РКС2108</t>
  </si>
  <si>
    <t>Сальники КПП (ремкомплект) 2108</t>
  </si>
  <si>
    <t>РКС2110</t>
  </si>
  <si>
    <t>Сальники КПП (ремкомплект) 2110</t>
  </si>
  <si>
    <t>21100-3501155-00</t>
  </si>
  <si>
    <t>Скоба суппорта 2110 R13</t>
  </si>
  <si>
    <t>21120-3501155-00</t>
  </si>
  <si>
    <t>2123-3501085-02</t>
  </si>
  <si>
    <t>Соединитель (планка) передних тормозных цилиндров суппорта 2123 АВТОВАЗ</t>
  </si>
  <si>
    <t>2108-6104011</t>
  </si>
  <si>
    <t>2109-6104011</t>
  </si>
  <si>
    <t>Стеклоподъемник механический передней левой двери 2109, 2115</t>
  </si>
  <si>
    <t>2108-6104010</t>
  </si>
  <si>
    <t>Стеклоподъемник механический передней правой двери 2108, 2113</t>
  </si>
  <si>
    <t>2109-6104010</t>
  </si>
  <si>
    <t>Стеклоподъемник механический передней правой двери 2109, 2115</t>
  </si>
  <si>
    <t>2170-6204009-34</t>
  </si>
  <si>
    <t>Стеклоподъемник электрический (трапеция) задний левый 2170</t>
  </si>
  <si>
    <t>СЭ2170ПЛ</t>
  </si>
  <si>
    <t>Стеклоподъемник электрический (трапеция) передний левый 2170</t>
  </si>
  <si>
    <t>8450006750N</t>
  </si>
  <si>
    <t>21214-1203010-31</t>
  </si>
  <si>
    <t>Труба приемная с нейтрализатором (однотрубная) 21214 АВТОВАЗАГРЕГАТ</t>
  </si>
  <si>
    <t>2103-1108026</t>
  </si>
  <si>
    <t>Тяга газа (коряга) 2101</t>
  </si>
  <si>
    <t>УПК2180К</t>
  </si>
  <si>
    <t>Упор капота (в сборе с кронштейном) VESTA в инд. упаковке</t>
  </si>
  <si>
    <t>M04VESU00186S</t>
  </si>
  <si>
    <t>Установочный комплект системы холодного впуска Lada Vesta Sport</t>
  </si>
  <si>
    <t>2108-1007056</t>
  </si>
  <si>
    <t>Шайбы регулировочные в ассортименте</t>
  </si>
  <si>
    <t>00815ШР</t>
  </si>
  <si>
    <t>Шестерня разрезная ГРМ 2101, 2107 8кл. (сталь)</t>
  </si>
  <si>
    <t>00812ШР</t>
  </si>
  <si>
    <t>Шестерня разрезная ГРМ 2170 16кл. с датчиком фаз (сталь)</t>
  </si>
  <si>
    <t>00813ШР</t>
  </si>
  <si>
    <t>Шестерня разрезная ГРМ 8кл. (сталь)</t>
  </si>
  <si>
    <t>2101-1107611</t>
  </si>
  <si>
    <t>Шпилька карбюратора верхняя ремонтная М5х6х28</t>
  </si>
  <si>
    <t>B3</t>
  </si>
  <si>
    <t>B7</t>
  </si>
  <si>
    <t>Штуцер (коннектор) быстросъем топливной трубки тройник (пласт. шланг)</t>
  </si>
  <si>
    <t>B5</t>
  </si>
  <si>
    <t>Штуцер (коннектор) быстросъем топливной трубки угловой 45" (пласт. шланг)</t>
  </si>
  <si>
    <t>B4</t>
  </si>
  <si>
    <t>Штуцер (коннектор) быстросъем топливной трубки угловой 90" (пласт. шланг)</t>
  </si>
  <si>
    <t>2110-1700050</t>
  </si>
  <si>
    <t>21120-1009045-00</t>
  </si>
  <si>
    <t>Щуп маслянный в сборе 2112 АВТОВАЗ</t>
  </si>
  <si>
    <t>21900-1332025-11</t>
  </si>
  <si>
    <t>ZT10-1009010-00</t>
  </si>
  <si>
    <t>Картер масляный (поддон) 21100 ЗапТол</t>
  </si>
  <si>
    <t>ZT18-2904049-00</t>
  </si>
  <si>
    <t>Кронштейн растяжки (краб) 1118 ЗапТол</t>
  </si>
  <si>
    <t>ZT08-1010010-00</t>
  </si>
  <si>
    <t>Маслоприёмник 2108 ЗапТол</t>
  </si>
  <si>
    <t>ZT10-2904400-00</t>
  </si>
  <si>
    <t>Поперечина передней подвески (балка) 21100 ЗапТол</t>
  </si>
  <si>
    <t>ZT12-2904400-00</t>
  </si>
  <si>
    <t>Поперечина передней подвески (балка) 21120 ЗапТол</t>
  </si>
  <si>
    <t>ZT01-2912712-00</t>
  </si>
  <si>
    <t>Пружина задней подвески 21010 (желтая метка) ЗапТол</t>
  </si>
  <si>
    <t>ZT02-2912712-00</t>
  </si>
  <si>
    <t>Пружина задней подвески 21020 (коричневая метка) ЗапТол</t>
  </si>
  <si>
    <t>ZT99-2912712-00</t>
  </si>
  <si>
    <t>Пружина задней подвески 21099 (желтая метка) ЗапТол</t>
  </si>
  <si>
    <t>ZT10-2912712-00</t>
  </si>
  <si>
    <t>Пружина задней подвески 21100 (без метки) ЗапТол</t>
  </si>
  <si>
    <t>ZT11-2912712-00</t>
  </si>
  <si>
    <t>Пружина задней подвески 21110 (оранжевая метка) ЗапТол</t>
  </si>
  <si>
    <t>ZT21-2912712-00</t>
  </si>
  <si>
    <t>Пружина задней подвески 21210 (без метки) ЗапТол</t>
  </si>
  <si>
    <t>ZT23-2912712-00</t>
  </si>
  <si>
    <t>Пружина задней подвески 21230 (коричневая метка) ЗапТол</t>
  </si>
  <si>
    <t>ZT18-2902712-00</t>
  </si>
  <si>
    <t>Пружина передней подвески 11180 (конус) ЗапТол</t>
  </si>
  <si>
    <t>ZT19-2902712-00</t>
  </si>
  <si>
    <t>Пружина передней подвески 11190 (бочка) ЗапТол</t>
  </si>
  <si>
    <t>ZT01-2902712-00</t>
  </si>
  <si>
    <t>ZT08-2902712-00</t>
  </si>
  <si>
    <t>Пружина передней подвески 21080 (желтая метка) ЗапТол</t>
  </si>
  <si>
    <t>ZT12-2902712-00</t>
  </si>
  <si>
    <t>Пружина передней подвески 21120 (оранжевая метка) ЗапТол</t>
  </si>
  <si>
    <t>ZT21-2902712-00</t>
  </si>
  <si>
    <t>Пружина передней подвески 21210 (без метки) ЗапТол</t>
  </si>
  <si>
    <t>ZT214-2902712-00</t>
  </si>
  <si>
    <t>Пружина передней подвески 21214 ЗапТол</t>
  </si>
  <si>
    <t>ZT23-2902712-00</t>
  </si>
  <si>
    <t>Пружина передней подвески 21230 (коричневая метка) ЗапТол</t>
  </si>
  <si>
    <t>ZT70-2902712-00</t>
  </si>
  <si>
    <t>Пружина передней подвески 21700 (бочка) ЗапТол</t>
  </si>
  <si>
    <t>ZT01-1011070-00</t>
  </si>
  <si>
    <t>Сетка маслоприёмника 21010 ЗапТол</t>
  </si>
  <si>
    <t>ZT23-2906010-00</t>
  </si>
  <si>
    <t>Стабилизатор поперечной устойчивости 2123 ЗапТол</t>
  </si>
  <si>
    <t>ZT90-2906010-00</t>
  </si>
  <si>
    <t>Стабилизатор поперечной устойчивости 21900 ЗапТол</t>
  </si>
  <si>
    <t>ZT928-2906010-00</t>
  </si>
  <si>
    <t>Стабилизатор поперечной устойчивости 21928 ЗапТол</t>
  </si>
  <si>
    <t>21900-3840080-50</t>
  </si>
  <si>
    <t>Блок управления электропакетом 2190 ИТЕЛМА</t>
  </si>
  <si>
    <t>ИТЕЛМА</t>
  </si>
  <si>
    <t>КЗ01-3003080</t>
  </si>
  <si>
    <t>Рычаг маятниковый на подшипниках 2101 КААЗ</t>
  </si>
  <si>
    <t>КААЗ</t>
  </si>
  <si>
    <t>КЗ213-3003080</t>
  </si>
  <si>
    <t>Рычаг маятниковый на подшипниках 21213 КААЗ</t>
  </si>
  <si>
    <t>КЗ23-3003080</t>
  </si>
  <si>
    <t>Рычаг маятниковый на подшипниках 2123 КААЗ</t>
  </si>
  <si>
    <t>Вал карданный в сборе с кронштейном 2105 КАРДАН</t>
  </si>
  <si>
    <t>21214-2201012-00</t>
  </si>
  <si>
    <t>Вал карданный задний длинный на шрусах 21214, 2123 КАРДАН</t>
  </si>
  <si>
    <t>21214-2203012-10</t>
  </si>
  <si>
    <t>Вал карданный передний короткий 21214 КАРДАН</t>
  </si>
  <si>
    <t>21214-2203012-00</t>
  </si>
  <si>
    <t>Вал карданный передний короткий на шрусах 21214, 2123 КАРДАН</t>
  </si>
  <si>
    <t>2105-2202030-00</t>
  </si>
  <si>
    <t>Крестовина карданного вала 2105 КАРДАН</t>
  </si>
  <si>
    <t>21211-2202030-00</t>
  </si>
  <si>
    <t>Крестовина карданного вала 2121 КАРДАН</t>
  </si>
  <si>
    <t>21010-2202080-00</t>
  </si>
  <si>
    <t>Опора карданного вала в сборе "подвесной" 2101, 2107 КАРДАН</t>
  </si>
  <si>
    <t>21214-2201160-00</t>
  </si>
  <si>
    <t>Ремкомплект шруса карданного вала 21214 КАРДАН</t>
  </si>
  <si>
    <t>21010-2202023-00</t>
  </si>
  <si>
    <t>Фланец эластичной муфты 2101 КАРДАН</t>
  </si>
  <si>
    <t>КД2108-3505006</t>
  </si>
  <si>
    <t>Главный тормозной цилиндр 2108 (с бачком) КЕДР</t>
  </si>
  <si>
    <t>КД2108-3505010</t>
  </si>
  <si>
    <t>Главный тормозной цилиндр 2108 КЕДР</t>
  </si>
  <si>
    <t>КД2101-1602610</t>
  </si>
  <si>
    <t>Главный цилиндр сцепления 2101 КЕДР</t>
  </si>
  <si>
    <t>КД2121-1602610</t>
  </si>
  <si>
    <t>Главный цилиндр сцепления 2121 КЕДР</t>
  </si>
  <si>
    <t>КД01-2904082-05/192-06</t>
  </si>
  <si>
    <t>Комплект шаровых опор 2101 КЕДР</t>
  </si>
  <si>
    <t>КД01-2904082-05/192-06SP</t>
  </si>
  <si>
    <t>Комплект шаровых опор 2101 КЕДР (ТРИАЛ СПОРТ)</t>
  </si>
  <si>
    <t>КД01-2202025</t>
  </si>
  <si>
    <t>Крестовина карданного вала 2101 КЕДР</t>
  </si>
  <si>
    <t>КД05-2202030</t>
  </si>
  <si>
    <t>Крестовина карданного вала 2105 КЕДР</t>
  </si>
  <si>
    <t>КД21-2202030</t>
  </si>
  <si>
    <t>Крестовина карданного вала 2121 КЕДР</t>
  </si>
  <si>
    <t>КД8450039697</t>
  </si>
  <si>
    <t>Наконечник рулевой тяги левый VESTA КЕДР</t>
  </si>
  <si>
    <t>КД8450039696</t>
  </si>
  <si>
    <t>Наконечник рулевой тяги правый VESTA КЕДР</t>
  </si>
  <si>
    <t>КД18-3414100</t>
  </si>
  <si>
    <t>Наконечники рулевых тяг 1118 КЕДР</t>
  </si>
  <si>
    <t>КД08-3414100</t>
  </si>
  <si>
    <t>Наконечники рулевых тяг 2108 КЕДР</t>
  </si>
  <si>
    <t>Наконечники рулевых тяг 2110 КЕДР</t>
  </si>
  <si>
    <t>КД10-3414100SP</t>
  </si>
  <si>
    <t>Наконечники рулевых тяг 2110 КЕДР (ТРИАЛ СПОРТ)</t>
  </si>
  <si>
    <t>КД01-3003200</t>
  </si>
  <si>
    <t>Наконечники рулевых тяг внутр. 2101 КЕДР</t>
  </si>
  <si>
    <t>КД21-3003200</t>
  </si>
  <si>
    <t>Наконечники рулевых тяг внутр. 2121 КЕДР</t>
  </si>
  <si>
    <t>КД01-3003134</t>
  </si>
  <si>
    <t>Наконечники рулевых тяг наружн. 2101, 2121 КЕДР</t>
  </si>
  <si>
    <t>КД01-2904032</t>
  </si>
  <si>
    <t>Ось нижнего рычага 2101 КЕДР</t>
  </si>
  <si>
    <t>КД2101-1602510</t>
  </si>
  <si>
    <t>КД01-2904095</t>
  </si>
  <si>
    <t>Рычаг подвески верхний левый в сборе 2101 КЕДР</t>
  </si>
  <si>
    <t>КД01-2904096</t>
  </si>
  <si>
    <t>Рычаг подвески верхний правый в сборе 2101 КЕДР</t>
  </si>
  <si>
    <t>КД01-2904011</t>
  </si>
  <si>
    <t>Рычаг подвески нижний левый в сборе 2101 КЕДР</t>
  </si>
  <si>
    <t>КД01-2904010</t>
  </si>
  <si>
    <t>Рычаг подвески нижний правый в сборе 2101 КЕДР</t>
  </si>
  <si>
    <t>КД01-3003000</t>
  </si>
  <si>
    <t>Трапеция рулевая в сборе 2101 КЕДР</t>
  </si>
  <si>
    <t>КД01-3003000SP</t>
  </si>
  <si>
    <t>Трапеция рулевая в сборе 2101 КЕДР (ТРИАЛ СПОРТ)</t>
  </si>
  <si>
    <t>КД21-3414000SP</t>
  </si>
  <si>
    <t>Трапеция рулевая в сборе 2121 КЕДР (ТРИАЛ СПОРТ)</t>
  </si>
  <si>
    <t>КД23-3414000</t>
  </si>
  <si>
    <t>Трапеция рулевая в сборе 2123 КЕДР (ТРИАЛ СПОРТ)</t>
  </si>
  <si>
    <t>КД23-3414053</t>
  </si>
  <si>
    <t>Тяга рулевой трапеции левая 2123 КЕДР</t>
  </si>
  <si>
    <t>КД23-3414052</t>
  </si>
  <si>
    <t>Тяга рулевой трапеции правая 2123 КЕДР</t>
  </si>
  <si>
    <t>КД01-3003010</t>
  </si>
  <si>
    <t>Тяга рулевой трапеции средняя 2101 КЕДР</t>
  </si>
  <si>
    <t>КД21-3414010</t>
  </si>
  <si>
    <t>Тяга рулевой трапеции средняя 2121 КЕДР</t>
  </si>
  <si>
    <t>КД01-2904185</t>
  </si>
  <si>
    <t>Шаровая опора 2101 верхняя КЕДР</t>
  </si>
  <si>
    <t>КД01-2904185SP</t>
  </si>
  <si>
    <t>Шаровая опора 2101 верхняя КЕДР (ТРИАЛ СПОРТ)</t>
  </si>
  <si>
    <t>КД01-2904063</t>
  </si>
  <si>
    <t>Шаровая опора 2101 нижняя КЕДР</t>
  </si>
  <si>
    <t>КД01-2904063SP</t>
  </si>
  <si>
    <t>Шаровая опора 2101 нижняя КЕДР (ТРИАЛ СПОРТ)</t>
  </si>
  <si>
    <t>КД08-2904185</t>
  </si>
  <si>
    <t>Шаровая опора 2108 КЕДР</t>
  </si>
  <si>
    <t>КД08-2904185SP</t>
  </si>
  <si>
    <t>Шаровая опора 2108 КЕДР (ТРИАЛ СПОРТ)</t>
  </si>
  <si>
    <t>КД10-2904185</t>
  </si>
  <si>
    <t>Шаровая опора 2110 КЕДР</t>
  </si>
  <si>
    <t>КД21-2904192</t>
  </si>
  <si>
    <t>Шаровая опора 2121 КЕДР</t>
  </si>
  <si>
    <t>КД23-2904192</t>
  </si>
  <si>
    <t>Шаровая опора 2123 КЕДР</t>
  </si>
  <si>
    <t>КД8450006741</t>
  </si>
  <si>
    <t>Шаровая опора VESTA левая КЕДР</t>
  </si>
  <si>
    <t>КД8450006742</t>
  </si>
  <si>
    <t>Шаровая опора VESTA правая КЕДР</t>
  </si>
  <si>
    <t>9402.3701000-06</t>
  </si>
  <si>
    <t>Генератор 1118 (14В, 85А) КЗАТЭ</t>
  </si>
  <si>
    <t>КЗАТЭ</t>
  </si>
  <si>
    <t>9402.3701000-14</t>
  </si>
  <si>
    <t>9402.3701-14М</t>
  </si>
  <si>
    <t>Генератор 1118, 2170 (14В, 140А) КЗАТЭ</t>
  </si>
  <si>
    <t>372.3701000-03</t>
  </si>
  <si>
    <t>9402.3701000</t>
  </si>
  <si>
    <t>Генератор 2110 (14В, 90А) КЗАТЭ</t>
  </si>
  <si>
    <t>9412.3701-03</t>
  </si>
  <si>
    <t>Генератор 21214 (14В, 110А) КЗАТЭ</t>
  </si>
  <si>
    <t>9402.3701000-01</t>
  </si>
  <si>
    <t>Генератор 2123 (10.2003-) (14В, 80А) КЗАТЭ</t>
  </si>
  <si>
    <t>9482.3701-01</t>
  </si>
  <si>
    <t>Генератор LARGUS 16кл, (14В, 90А) КЗАТЭ</t>
  </si>
  <si>
    <t>БВО8-105-02</t>
  </si>
  <si>
    <t>Диодный мост (генератор 9402.3701-06) 1117-1119 КЗАТЭ</t>
  </si>
  <si>
    <t>2108-3701315</t>
  </si>
  <si>
    <t>Диодный мост 2108, 21213 (нов. обр.) КЗАТЭ</t>
  </si>
  <si>
    <t>2110-3701315</t>
  </si>
  <si>
    <t>Диодный мост 2110 КЗАТЭ</t>
  </si>
  <si>
    <t>57.3708800</t>
  </si>
  <si>
    <t>Реле стартера втягивающее 2101, 2110 КЗАТЭ</t>
  </si>
  <si>
    <t>5722.3708</t>
  </si>
  <si>
    <t>Стартер 2101, 2121, 2123 (1.55кВт) КЗАТЭ</t>
  </si>
  <si>
    <t>5712.3708000</t>
  </si>
  <si>
    <t>Стартер 2108 (1.55кВт) КЗАТЭ</t>
  </si>
  <si>
    <t>5702.3708000</t>
  </si>
  <si>
    <t>Стартер 2110 (1.55кВт) КЗАТЭ</t>
  </si>
  <si>
    <t>5722.3708000</t>
  </si>
  <si>
    <t>Стартер 21213 (1.55кВт) КЗАТЭ</t>
  </si>
  <si>
    <t>5702.3708000-15</t>
  </si>
  <si>
    <t>Стартер 2170 (1.55кВт) КЗАТЭ</t>
  </si>
  <si>
    <t>6001550902КМА+</t>
  </si>
  <si>
    <t>Пружина задней подвески (усиленная) LARGUS "белая метка" КИНЕШМА</t>
  </si>
  <si>
    <t>10-2912712КМА</t>
  </si>
  <si>
    <t>Пружина задней подвески 21100 КИНЕШМА</t>
  </si>
  <si>
    <t>19-2902712КМА</t>
  </si>
  <si>
    <t>Пружина передней подвески 11190, DATSUN (бочка) "КРАСНАЯ" КИНЕШМА</t>
  </si>
  <si>
    <t>11190-1700012</t>
  </si>
  <si>
    <t>КПП в сборе 1119 (под 2-е шпильки) ТОЛЬЯТТИ</t>
  </si>
  <si>
    <t>21083-1700012-00</t>
  </si>
  <si>
    <t>КПП в сборе 2109 ТОЛЬЯТТИ</t>
  </si>
  <si>
    <t>2110-1700012-00</t>
  </si>
  <si>
    <t>КПП в сборе 2110 (с креплением 2 шпильки для стартера 2110 и механическим приводом) ТОЛЬЯТТИ</t>
  </si>
  <si>
    <t>2115-1700012-10</t>
  </si>
  <si>
    <t>КПП в сборе 2115 нового образца (под 3-и шпильки) ТОЛЬЯТТИ</t>
  </si>
  <si>
    <t>21230-1700010-02</t>
  </si>
  <si>
    <t>КПП в сборе 2123 ТОЛЬЯТТИ</t>
  </si>
  <si>
    <t>21100-1700012-00</t>
  </si>
  <si>
    <t>КПП в сборе 2170 нов. обр. (под 3-и шпильки) ТОЛЬЯТТИ</t>
  </si>
  <si>
    <t>КПП в сборе 2170 ст. обр. (под 2-е шпильки) ТОЛЬЯТТИ</t>
  </si>
  <si>
    <t>21074-1700010-03</t>
  </si>
  <si>
    <t>КПП в сборе с колоколом 21074 ТОЛЬЯТТИ</t>
  </si>
  <si>
    <t>21074-1700010-43</t>
  </si>
  <si>
    <t>КПП в сборе с колоколом 21213, 21214 ТОЛЬЯТТИ</t>
  </si>
  <si>
    <t>21230-1800020-02</t>
  </si>
  <si>
    <t>Раздаточная коробка 2123 (с 2-х рядными подшипниками) ТОЛЬЯТТИ</t>
  </si>
  <si>
    <t>21230-1800020-00</t>
  </si>
  <si>
    <t>Раздаточная коробка 2123 ТОЛЬЯТТИ</t>
  </si>
  <si>
    <t>21905-3502080-87</t>
  </si>
  <si>
    <t>Задние тормозные колодки (дисковые тормоза) КАЛИНА СПОРТ, VESTA SW CROSS "SPORT" ЛАДА ИМИДЖ</t>
  </si>
  <si>
    <t>КПП в сборе 21074, 21213 ЛАДА ИМИДЖ</t>
  </si>
  <si>
    <t>Масляный насос в сборе 2110, 2112 16кл. ЛАДА ИМИДЖ</t>
  </si>
  <si>
    <t>21100-1005115-02</t>
  </si>
  <si>
    <t>Маховик в сборе (качество ВАЗ) 2110 ЛАДА ИМИДЖ</t>
  </si>
  <si>
    <t>Маховик в сборе (качество ВАЗ) 2190 ЛАДА ИМИДЖ</t>
  </si>
  <si>
    <t>21080-3501800-83</t>
  </si>
  <si>
    <t>21080-3501800-82</t>
  </si>
  <si>
    <t>Передние тормозные колодки 2108 ЛАДА ИМИДЖ</t>
  </si>
  <si>
    <t>21100-3501800-83</t>
  </si>
  <si>
    <t>Передние тормозные колодки 2110 "SPORT" ЛАДА ИМИДЖ</t>
  </si>
  <si>
    <t>21210-3501800-83</t>
  </si>
  <si>
    <t>Передние тормозные колодки 2121, 2123 "SPORT" ЛАДА ИМИДЖ</t>
  </si>
  <si>
    <t>21210-3501800-82</t>
  </si>
  <si>
    <t>Передние тормозные колодки 2121, 2123 ЛАДА ИМИДЖ</t>
  </si>
  <si>
    <t>11180-2902840-01</t>
  </si>
  <si>
    <t>Подшипник опоры стоек 1118, 2170 ЛАДА ИМИДЖ</t>
  </si>
  <si>
    <t>Пружина задней подвески 21100 ЛАДА ИМИДЖ</t>
  </si>
  <si>
    <t>21700-2902712-00</t>
  </si>
  <si>
    <t>Пружина передней подвески 21700 (бочка) ЛАДА ИМИДЖ</t>
  </si>
  <si>
    <t>11183-3400010-01</t>
  </si>
  <si>
    <t>Рулевая рейка в сборе с тягами 1118 ЛАДА ИМИДЖ</t>
  </si>
  <si>
    <t>21120-3707010-86</t>
  </si>
  <si>
    <t>Свечи 2110-2112 инж. 16кл. (блистер) ЛАДА ИМИДЖ</t>
  </si>
  <si>
    <t>21090-1601000-82</t>
  </si>
  <si>
    <t>Сцепление в сборе 2108 (VALEO) ЛАДА ИМИДЖ</t>
  </si>
  <si>
    <t>21100-1601000-82</t>
  </si>
  <si>
    <t>Сцепление в сборе 2110 (VALEO) ЛАДА ИМИДЖ</t>
  </si>
  <si>
    <t>21900-1306010-83</t>
  </si>
  <si>
    <t>Термостат в сборе с корпусом 2190 ЛАДА ИМИДЖ</t>
  </si>
  <si>
    <t>21080-2215056-86</t>
  </si>
  <si>
    <t>2123-2215057-86</t>
  </si>
  <si>
    <t>Шрус внутренний левый в сборе (короткий) 21214, 2123 ЛАДА ИМИДЖ</t>
  </si>
  <si>
    <t>21230-2215056-86</t>
  </si>
  <si>
    <t>Шрус внутренний правый в сборе (длинный) 21214, 2123 ЛАДА ИМИДЖ</t>
  </si>
  <si>
    <t>21080-2215012-86</t>
  </si>
  <si>
    <t>21700-2215012-87</t>
  </si>
  <si>
    <t>Шрус наружный в сборе с АБС 1118, 2170 ЛАДА ИМИДЖ</t>
  </si>
  <si>
    <t>2123-2215012-87</t>
  </si>
  <si>
    <t>Шрус наружный в сборе с АБС 21214, 2123 ЛАДА ИМИДЖ</t>
  </si>
  <si>
    <t>ЛИВНЫ</t>
  </si>
  <si>
    <t>2108-1012005-10-04</t>
  </si>
  <si>
    <t>Фильтр масляный 2105, 2108 "ЛЮКС" ЛИВНЫ</t>
  </si>
  <si>
    <t>ЛД18-3103012</t>
  </si>
  <si>
    <t>ЛИДЕР</t>
  </si>
  <si>
    <t>ЛД08-3103012</t>
  </si>
  <si>
    <t>ЛД21-3103014</t>
  </si>
  <si>
    <t>ЛД23-3103014</t>
  </si>
  <si>
    <t>ЛД2121</t>
  </si>
  <si>
    <t>Усиленный ступичный узел 2121, 2123 (22 шлица) ЛИДЕР</t>
  </si>
  <si>
    <t>ЛДД2121</t>
  </si>
  <si>
    <t>Усиленный ступичный узел 2121, 2123 (22 шлица), в сборе с тормозным диском ЛИДЕР</t>
  </si>
  <si>
    <t>ЛД2121/23</t>
  </si>
  <si>
    <t>Усиленный ступичный узел 2121, 2123 (24 шлица) ЛИДЕР</t>
  </si>
  <si>
    <t>ЛД2121/23АБС</t>
  </si>
  <si>
    <t>Усиленный ступичный узел 2121, 2123 (24 шлица) с АБС ЛИДЕР</t>
  </si>
  <si>
    <t>ЛДД2121/23</t>
  </si>
  <si>
    <t>Усиленный ступичный узел 2121, 2123 (24 шлица), в сборе с тормозным диском ЛИДЕР</t>
  </si>
  <si>
    <t>ЛГД21080-6105010-00</t>
  </si>
  <si>
    <t>Замок двери наружный бесшумный 2108 ЛОГО-Д</t>
  </si>
  <si>
    <t>ЛОГО-Д</t>
  </si>
  <si>
    <t>ЛГД2170-6105010-00</t>
  </si>
  <si>
    <t>Замок двери наружный бесшумный 2170 ЛОГО-Д</t>
  </si>
  <si>
    <t>ЛГД18-6100045</t>
  </si>
  <si>
    <t>Комплект цилиндров замков дверей 1118, 2123 ЛОГО-Д</t>
  </si>
  <si>
    <t>ЛГД21010-6100045-10</t>
  </si>
  <si>
    <t>Комплект цилиндров замков дверей с корпусом багажника 2105, 2107 хром ЛОГО-Д</t>
  </si>
  <si>
    <t>ЛГД21080-6100045-21</t>
  </si>
  <si>
    <t>Комплект цилиндров замков дверей с корпусом багажника 2108 хром ЛОГО-Д</t>
  </si>
  <si>
    <t>ЛГД21080-6100045-20</t>
  </si>
  <si>
    <t>Комплект цилиндров замков дверей с корпусом багажника 2108 черный ЛОГО-Д</t>
  </si>
  <si>
    <t>ЛГД21099-6100045-20</t>
  </si>
  <si>
    <t>Комплект цилиндров замков дверей с корпусом багажника 21099 черный ЛОГО-Д</t>
  </si>
  <si>
    <t>ЛГД21100-6100045-20</t>
  </si>
  <si>
    <t>Комплект цилиндров замков дверей с корпусом багажника 2110 ЛОГО-Д</t>
  </si>
  <si>
    <t>ЛГД21110-6100045-20</t>
  </si>
  <si>
    <t>Комплект цилиндров замков дверей с корпусом багажника 2111, 2112 ЛОГО-Д</t>
  </si>
  <si>
    <t>ЛГД21150-6100045-20</t>
  </si>
  <si>
    <t>Комплект цилиндров замков дверей с корпусом багажника 2115 ЛОГО-Д</t>
  </si>
  <si>
    <t>ЛГД21700-6100045-20</t>
  </si>
  <si>
    <t>Комплект цилиндров замков дверей с корпусом багажника 2170 ЛОГО-Д</t>
  </si>
  <si>
    <t>ЛГД21080-6306010</t>
  </si>
  <si>
    <t>Петля крышки багажника 2108 (компл.: 2шт) ЛОГО-Д</t>
  </si>
  <si>
    <t>ЛГД2108</t>
  </si>
  <si>
    <t>Фиксатор замка багажника 2108 ЛОГО-Д</t>
  </si>
  <si>
    <t>ЛГД11180-6105006-00</t>
  </si>
  <si>
    <t>Выключатель зажигания 1118 (комплект с личинами) иммобилайзер активирован ЛОГО-Д</t>
  </si>
  <si>
    <t>ЛГД11180-3704010-00</t>
  </si>
  <si>
    <t>Выключатель зажигания 1118 (стандарт, без личин) иммобилайзер активирован ЛОГО-Д</t>
  </si>
  <si>
    <t>ЛГД21010-3704005-30</t>
  </si>
  <si>
    <t>Выключатель зажигания 2101, 2107 ЛОГО-Д</t>
  </si>
  <si>
    <t>ЛГД21080-3704005-30</t>
  </si>
  <si>
    <t>Выключатель зажигания 2108 ЛОГО-Д</t>
  </si>
  <si>
    <t>Выключатель зажигания 2109 нов. обр. с защитой стартера ЛОГО-Д</t>
  </si>
  <si>
    <t>ЛГД21090-3704010-70</t>
  </si>
  <si>
    <t>Выключатель зажигания 2109 ст. обр. с защитой стартера ЛОГО-Д</t>
  </si>
  <si>
    <t>Выключатель зажигания 2110 нов. обр. с защитой стартера ЛОГО-Д</t>
  </si>
  <si>
    <t>ЛГД21100-3704010-70</t>
  </si>
  <si>
    <t>Выключатель зажигания 2110 ст. обр. с защитой стартера ЛОГО-Д</t>
  </si>
  <si>
    <t>ЛГД21230-6105006-00</t>
  </si>
  <si>
    <t>Выключатель зажигания 2123 (комплект с личинами) иммобилайзер активирован ЛОГО-Д</t>
  </si>
  <si>
    <t>Выключатель зажигания 2123, 1118, 2170, 2190 без иммобилайзера ЛОГО-Д</t>
  </si>
  <si>
    <t>ЛГД21700-6105006-00</t>
  </si>
  <si>
    <t>Выключатель зажигания 2170 (комплект с личинами) иммобилайзер активирован ЛОГО-Д</t>
  </si>
  <si>
    <t>ЛГД21900-6105006-00</t>
  </si>
  <si>
    <t>Выключатель зажигания 2190 (комплект с личинами) иммобилайзер активирован ЛОГО-Д</t>
  </si>
  <si>
    <t>ЛГД2108-3704100</t>
  </si>
  <si>
    <t>Контактная группа выключателя зажигания 2108 ЛОГО-Д</t>
  </si>
  <si>
    <t>ЛГД21080-3709330</t>
  </si>
  <si>
    <t>Переключатель подрулевой световой сигнализации 2109, 2115, 2110 ЛОГО-Д</t>
  </si>
  <si>
    <t>Переключатель подрулевой световой сигнализации 2123, 2170, 1118 ЛОГО-Д</t>
  </si>
  <si>
    <t>ЛГД21080-3709340</t>
  </si>
  <si>
    <t>Переключатель подрулевой стеклоочистителей 2108, 2115, 2110 ЛОГО-Д</t>
  </si>
  <si>
    <t>Переключатель подрулевой стеклоочистителей 2123 ЛОГО-Д</t>
  </si>
  <si>
    <t>ЛГД21110-3716092-00</t>
  </si>
  <si>
    <t>Плата заднего фонаря 2110 (угол) левая с лампами ЛОГО-Д</t>
  </si>
  <si>
    <t>ЛГД21100-3716092-00</t>
  </si>
  <si>
    <t>Плата заднего фонаря 2110 (угол) правая с лампами ЛОГО-Д</t>
  </si>
  <si>
    <t>ЛГД11180-6205151</t>
  </si>
  <si>
    <t>Ручка открывания двери наружняя задняя левая 1118 ЛОГО-Д</t>
  </si>
  <si>
    <t>ЛГД21090-6205137</t>
  </si>
  <si>
    <t>Ручка открывания двери наружняя задняя левая 2109 ЛОГО-Д</t>
  </si>
  <si>
    <t>ЛГД21230-6205151</t>
  </si>
  <si>
    <t>Ручка открывания двери наружняя задняя левая 2123 ЛОГО-Д</t>
  </si>
  <si>
    <t>ЛГД11180-6205150</t>
  </si>
  <si>
    <t>Ручка открывания двери наружняя задняя правая 1118 ЛОГО-Д</t>
  </si>
  <si>
    <t>ЛГД21090-6205136</t>
  </si>
  <si>
    <t>Ручка открывания двери наружняя задняя правая 2109 ЛОГО-Д</t>
  </si>
  <si>
    <t>ЛГД21230-6205150</t>
  </si>
  <si>
    <t>Ручка открывания двери наружняя задняя правая 2123 ЛОГО-Д</t>
  </si>
  <si>
    <t>ЛГД11180-6105151</t>
  </si>
  <si>
    <t>Ручка открывания двери наружняя передняя левая 1118 ЛОГО-Д</t>
  </si>
  <si>
    <t>ЛГД21090-6105177</t>
  </si>
  <si>
    <t>Ручка открывания двери наружняя передняя левая 2109 ЛОГО-Д</t>
  </si>
  <si>
    <t>ЛГД11180-6105150</t>
  </si>
  <si>
    <t>Ручка открывания двери наружняя передняя правая 1118 ЛОГО-Д</t>
  </si>
  <si>
    <t>ЛГД21090-6105176</t>
  </si>
  <si>
    <t>Ручка открывания двери наружняя передняя правая 2109 ЛОГО-Д</t>
  </si>
  <si>
    <t>ЛГД2108-2215030</t>
  </si>
  <si>
    <t>Кронштейн растяжки (краб) (компл.: 2шт.) 2108 (в инд. упаковке) ЛОГО-Д</t>
  </si>
  <si>
    <t>LS0101</t>
  </si>
  <si>
    <t>LS0112</t>
  </si>
  <si>
    <t>LS0103</t>
  </si>
  <si>
    <t>LS0108</t>
  </si>
  <si>
    <t>LS0241</t>
  </si>
  <si>
    <t>LV0101</t>
  </si>
  <si>
    <t>LL0108</t>
  </si>
  <si>
    <t>LL0101</t>
  </si>
  <si>
    <t>LWP01084</t>
  </si>
  <si>
    <t>LWP03061</t>
  </si>
  <si>
    <t>LRAC0118</t>
  </si>
  <si>
    <t>LRAC01214</t>
  </si>
  <si>
    <t>LRAC0123</t>
  </si>
  <si>
    <t>LRAC0127</t>
  </si>
  <si>
    <t>LRAC01272</t>
  </si>
  <si>
    <t>LRAC0190</t>
  </si>
  <si>
    <t>LRAC0194</t>
  </si>
  <si>
    <t>LRAC0961</t>
  </si>
  <si>
    <t>LRAC0978</t>
  </si>
  <si>
    <t>LRh0118</t>
  </si>
  <si>
    <t>LRh0101</t>
  </si>
  <si>
    <t>LRh0106</t>
  </si>
  <si>
    <t>LRh0108</t>
  </si>
  <si>
    <t>LRh0110</t>
  </si>
  <si>
    <t>LRh0111</t>
  </si>
  <si>
    <t>LRh0123</t>
  </si>
  <si>
    <t>LRh0127b</t>
  </si>
  <si>
    <t>LRh01182b</t>
  </si>
  <si>
    <t>LRh0190b</t>
  </si>
  <si>
    <t>LRh0194</t>
  </si>
  <si>
    <t>LRh0195</t>
  </si>
  <si>
    <t>LRh0128</t>
  </si>
  <si>
    <t>LRh0998</t>
  </si>
  <si>
    <t>LRc01182b</t>
  </si>
  <si>
    <t>LRc0118</t>
  </si>
  <si>
    <t>LRc0106</t>
  </si>
  <si>
    <t>LRc01070</t>
  </si>
  <si>
    <t>LRc01073</t>
  </si>
  <si>
    <t>LRc01080</t>
  </si>
  <si>
    <t>LRc01213</t>
  </si>
  <si>
    <t>LRc01214</t>
  </si>
  <si>
    <t>LRc0123</t>
  </si>
  <si>
    <t>LRc01270b</t>
  </si>
  <si>
    <t>LRc01272b</t>
  </si>
  <si>
    <t>LRc0127</t>
  </si>
  <si>
    <t>LRc0194</t>
  </si>
  <si>
    <t>LRc0190b</t>
  </si>
  <si>
    <t>LRc01192b</t>
  </si>
  <si>
    <t>LRc0192b</t>
  </si>
  <si>
    <t>LRcRELo08139</t>
  </si>
  <si>
    <t>LRc09198</t>
  </si>
  <si>
    <t>LRc0938</t>
  </si>
  <si>
    <t>LRc0978</t>
  </si>
  <si>
    <t>LRc0901</t>
  </si>
  <si>
    <t>LB0118</t>
  </si>
  <si>
    <t>LB0101</t>
  </si>
  <si>
    <t>LB0108</t>
  </si>
  <si>
    <t>LB01082</t>
  </si>
  <si>
    <t>LB0112</t>
  </si>
  <si>
    <t>LB0127</t>
  </si>
  <si>
    <t>LB0123</t>
  </si>
  <si>
    <t>LT01185</t>
  </si>
  <si>
    <t>LT010892</t>
  </si>
  <si>
    <t>LT0125</t>
  </si>
  <si>
    <t>LT0124</t>
  </si>
  <si>
    <t>LT01081</t>
  </si>
  <si>
    <t>LT01084</t>
  </si>
  <si>
    <t>LT01183</t>
  </si>
  <si>
    <t>LFK0123</t>
  </si>
  <si>
    <t>LFK01270</t>
  </si>
  <si>
    <t>LFh01182</t>
  </si>
  <si>
    <t>LFh0108</t>
  </si>
  <si>
    <t>LFh01211</t>
  </si>
  <si>
    <t>LFh01230</t>
  </si>
  <si>
    <t>LFh01270</t>
  </si>
  <si>
    <t>LFh0978</t>
  </si>
  <si>
    <t>LFh01081</t>
  </si>
  <si>
    <t>LFc0118</t>
  </si>
  <si>
    <t>LFc0103</t>
  </si>
  <si>
    <t>LFc01270</t>
  </si>
  <si>
    <t>LFc01272</t>
  </si>
  <si>
    <t>LFk0979</t>
  </si>
  <si>
    <t>LFK0194</t>
  </si>
  <si>
    <t>LFAC0118</t>
  </si>
  <si>
    <t>LFAC0190</t>
  </si>
  <si>
    <t>Передние тормозные колодки 2110 МАРКОН</t>
  </si>
  <si>
    <t>МАРКОН</t>
  </si>
  <si>
    <t>40.3706.020</t>
  </si>
  <si>
    <t>МЗАТЭ</t>
  </si>
  <si>
    <t>35.3706-50</t>
  </si>
  <si>
    <t>Крышка распределителя зажигания 2101 МЗАТЭ</t>
  </si>
  <si>
    <t>40.3706-50</t>
  </si>
  <si>
    <t>Крышка распределителя зажигания 2108 МЗАТЭ</t>
  </si>
  <si>
    <t>МЛ2101-3707080</t>
  </si>
  <si>
    <t>Провода в/в 2101, 2107 карб. МИЛЕНА</t>
  </si>
  <si>
    <t>МЛ21214-3707080</t>
  </si>
  <si>
    <t>Провода в/в 21073, 21214 инж. МИЛЕНА</t>
  </si>
  <si>
    <t>МЛ2108-3707080</t>
  </si>
  <si>
    <t>Провода в/в 2108 карб. МИЛЕНА</t>
  </si>
  <si>
    <t>МЛ2111-3707080</t>
  </si>
  <si>
    <t>Провода в/в 2108, 2110 инж. 8кл. МИЛЕНА</t>
  </si>
  <si>
    <t>МЛ2112-3707080</t>
  </si>
  <si>
    <t>Провода в/в 2110, 2112 инж. 16кл. МИЛЕНА</t>
  </si>
  <si>
    <t>2110-1005058-04</t>
  </si>
  <si>
    <t>2112-1005058-04</t>
  </si>
  <si>
    <t>Шкив (демпфер) коленчатого вала 2112 16кл. цельный МИЛЕНА</t>
  </si>
  <si>
    <t>21126-1004018/82,0E</t>
  </si>
  <si>
    <t>Поршни с пальцами и кольцами 21126 (82,0E) МОТОРДЕТАЛЬ</t>
  </si>
  <si>
    <t>МОТОРДЕТАЛЬ</t>
  </si>
  <si>
    <t>НД01-2904082-05/192-06</t>
  </si>
  <si>
    <t>Комплект шаровых опор 2101 НАДЕЖДА</t>
  </si>
  <si>
    <t>НАДЕЖДА</t>
  </si>
  <si>
    <t>НД21-2904082</t>
  </si>
  <si>
    <t>Комплект шаровых опор 2121 НАДЕЖДА</t>
  </si>
  <si>
    <t>НД23-2904082</t>
  </si>
  <si>
    <t>Комплект шаровых опор 2123 НАДЕЖДА</t>
  </si>
  <si>
    <t>НД08-3414056/057</t>
  </si>
  <si>
    <t>Наконечники рулевых тяг (с метизами) 2108 НАДЕЖДА</t>
  </si>
  <si>
    <t>Наконечники рулевых тяг (с метизами) 2110 НАДЕЖДА</t>
  </si>
  <si>
    <t>НД01-3003200</t>
  </si>
  <si>
    <t>Наконечники рулевых тяг внутр. (с метизами) 2101 НАДЕЖДА</t>
  </si>
  <si>
    <t>НД21-3003200</t>
  </si>
  <si>
    <t>Наконечники рулевых тяг внутр. 2121 НАДЕЖДА</t>
  </si>
  <si>
    <t>НД01-3003134</t>
  </si>
  <si>
    <t>Наконечники рулевых тяг наружн. (с метизами) 2101, 2121 НАДЕЖДА</t>
  </si>
  <si>
    <t>НД01-3003000</t>
  </si>
  <si>
    <t>Трапеция рулевая в сборе 2101 НАДЕЖДА</t>
  </si>
  <si>
    <t>НД21-3414000</t>
  </si>
  <si>
    <t>Трапеция рулевая в сборе 2121 НАДЕЖДА</t>
  </si>
  <si>
    <t>НД23-3414000</t>
  </si>
  <si>
    <t>Трапеция рулевая в сборе 2123 НАДЕЖДА</t>
  </si>
  <si>
    <t>НД01-3003010</t>
  </si>
  <si>
    <t>Тяга рулевой трапеции средняя 2101 НАДЕЖДА</t>
  </si>
  <si>
    <t>НД21-3414010</t>
  </si>
  <si>
    <t>Тяга рулевой трапеции средняя 2121 НАДЕЖДА</t>
  </si>
  <si>
    <t>НД01-2904185</t>
  </si>
  <si>
    <t>Шаровая опора 2101 верхняя (закатная) НАДЕЖДА</t>
  </si>
  <si>
    <t>Шаровая опора 2101 верхняя (разборная) НАДЕЖДА</t>
  </si>
  <si>
    <t>НД01-2904063</t>
  </si>
  <si>
    <t>Шаровая опора 2101 нижняя (закатная) НАДЕЖДА</t>
  </si>
  <si>
    <t>Шаровая опора 2101 нижняя (разборная) НАДЕЖДА</t>
  </si>
  <si>
    <t>НД08-2904185</t>
  </si>
  <si>
    <t>Шаровая опора 2108 (закатная) НАДЕЖДА</t>
  </si>
  <si>
    <t>НД23-2904192</t>
  </si>
  <si>
    <t>Шаровая опора 2123 (закатная) НАДЕЖДА</t>
  </si>
  <si>
    <t>21010-1601130</t>
  </si>
  <si>
    <t>Диск сцепления ведомый 2101 НАЧАЛО</t>
  </si>
  <si>
    <t>21060-1601130-01</t>
  </si>
  <si>
    <t>Диск сцепления ведомый 2106 (с асбестовой накладкой) НАЧАЛО</t>
  </si>
  <si>
    <t>21060-1601130</t>
  </si>
  <si>
    <t>Диск сцепления ведомый 2106 НАЧАЛО</t>
  </si>
  <si>
    <t>21080-1601130</t>
  </si>
  <si>
    <t>Диск сцепления ведомый 2108 НАЧАЛО</t>
  </si>
  <si>
    <t>21100-1601130</t>
  </si>
  <si>
    <t>Диск сцепления ведомый 2110 НАЧАЛО</t>
  </si>
  <si>
    <t>21120-1601130</t>
  </si>
  <si>
    <t>Диск сцепления ведомый 2112 НАЧАЛО</t>
  </si>
  <si>
    <t>21030-1601085</t>
  </si>
  <si>
    <t>Диск сцепления нажимной 2103 НАЧАЛО</t>
  </si>
  <si>
    <t>21100-1601085</t>
  </si>
  <si>
    <t>Диск сцепления нажимной 2110 НАЧАЛО</t>
  </si>
  <si>
    <t>21210-1601085</t>
  </si>
  <si>
    <t>Диск сцепления нажимной 2121 НАЧАЛО</t>
  </si>
  <si>
    <t>21703-1601085</t>
  </si>
  <si>
    <t>Диск сцепления нажимной 21703 НАЧАЛО</t>
  </si>
  <si>
    <t>3604-3502090</t>
  </si>
  <si>
    <t>21010-3502090</t>
  </si>
  <si>
    <t>Задние тормозные колодки 2101, 2121 НАЧАЛО</t>
  </si>
  <si>
    <t>21080-3502090Б</t>
  </si>
  <si>
    <t>Задние тормозные колодки 2108 НАЧАЛО</t>
  </si>
  <si>
    <t>11180-3502090</t>
  </si>
  <si>
    <t>Задние тормозные колодки с АБС 1118, 2170 НАЧАЛО</t>
  </si>
  <si>
    <t>21100-2815102</t>
  </si>
  <si>
    <t>Защита поддона (усиленная) 2110 НАЧАЛО</t>
  </si>
  <si>
    <t>11180-2815100</t>
  </si>
  <si>
    <t>Защита поддона 1118 НАЧАЛО</t>
  </si>
  <si>
    <t>21010-2802030</t>
  </si>
  <si>
    <t>Защита поддона 2101 НАЧАЛО</t>
  </si>
  <si>
    <t>21080-2815100</t>
  </si>
  <si>
    <t>Защита поддона 2108 НАЧАЛО</t>
  </si>
  <si>
    <t>21100-2815100</t>
  </si>
  <si>
    <t>Защита поддона 2110 НАЧАЛО</t>
  </si>
  <si>
    <t>Комплектация к защите 1118 НАЧАЛО</t>
  </si>
  <si>
    <t>21010-3501090</t>
  </si>
  <si>
    <t>Передние тормозные колодки 2101 НАЧАЛО</t>
  </si>
  <si>
    <t>21080-3501080</t>
  </si>
  <si>
    <t>Передние тормозные колодки 2108 НАЧАЛО</t>
  </si>
  <si>
    <t>21100-3501080</t>
  </si>
  <si>
    <t>Передние тормозные колодки 2110 НАЧАЛО</t>
  </si>
  <si>
    <t>21210-3501090</t>
  </si>
  <si>
    <t>Передние тормозные колодки 2121, 2123 НАЧАЛО</t>
  </si>
  <si>
    <t>21010-2904200</t>
  </si>
  <si>
    <t>Поперечина передней подвески (балка) 2101 НАЧАЛО</t>
  </si>
  <si>
    <t>21100-2904400</t>
  </si>
  <si>
    <t>Поперечина передней подвески (балка) 2110 НАЧАЛО</t>
  </si>
  <si>
    <t>21120-2904400</t>
  </si>
  <si>
    <t>Поперечина передней подвески (балка) 2112 НАЧАЛО</t>
  </si>
  <si>
    <t>21010-2904101</t>
  </si>
  <si>
    <t>Рычаг подвески верхний левый 2101 НАЧАЛО</t>
  </si>
  <si>
    <t>21010-2904100</t>
  </si>
  <si>
    <t>Рычаг подвески верхний правый 2101 НАЧАЛО</t>
  </si>
  <si>
    <t>21010-2904021-10</t>
  </si>
  <si>
    <t>Рычаг подвески нижний левый (усиленный) 21010 НАЧАЛО</t>
  </si>
  <si>
    <t>21010-2904020-10</t>
  </si>
  <si>
    <t>Рычаг подвески нижний правый (усиленный) 21010 НАЧАЛО</t>
  </si>
  <si>
    <t>21030-1601000</t>
  </si>
  <si>
    <t>Сцепление в сборе 2103 НАЧАЛО</t>
  </si>
  <si>
    <t>21090-1601000</t>
  </si>
  <si>
    <t>Сцепление в сборе 2108 НАЧАЛО</t>
  </si>
  <si>
    <t>21100-1601000</t>
  </si>
  <si>
    <t>Сцепление в сборе 2110 НАЧАЛО</t>
  </si>
  <si>
    <t>21210-1601000</t>
  </si>
  <si>
    <t>Сцепление в сборе 2121 НАЧАЛО</t>
  </si>
  <si>
    <t>21213-1601000</t>
  </si>
  <si>
    <t>Сцепление в сборе 21213 НАЧАЛО</t>
  </si>
  <si>
    <t>21703-1601085-10</t>
  </si>
  <si>
    <t>Сцепление в сборе 21703 НАЧАЛО</t>
  </si>
  <si>
    <t>21010-2904185</t>
  </si>
  <si>
    <t>Шаровая опора 2101 верхняя НАЧАЛО</t>
  </si>
  <si>
    <t>21010-2904063</t>
  </si>
  <si>
    <t>Шаровая опора 2101 нижняя НАЧАЛО</t>
  </si>
  <si>
    <t>НИЖНЕКАМСКШИНА</t>
  </si>
  <si>
    <t>УК-13М</t>
  </si>
  <si>
    <t>Камера колесная R13 НИЖНЕКАМСКШИНА</t>
  </si>
  <si>
    <t>УК-14М</t>
  </si>
  <si>
    <t>Камера колесная R14 НИЖНЕКАМСКШИНА</t>
  </si>
  <si>
    <t>УК-15/185-15</t>
  </si>
  <si>
    <t>Камера колесная R15 НИЖНЕКАМСКШИНА</t>
  </si>
  <si>
    <t>НК19-2915402</t>
  </si>
  <si>
    <t>Амортизатор задний масл. 1118 НИКОН</t>
  </si>
  <si>
    <t>НК01-2915402</t>
  </si>
  <si>
    <t>Амортизатор задний масл. 2101 НИКОН</t>
  </si>
  <si>
    <t>НК08-2915402</t>
  </si>
  <si>
    <t>Амортизатор задний масл. 2108 НИКОН</t>
  </si>
  <si>
    <t>НК10-2915402</t>
  </si>
  <si>
    <t>Амортизатор задний масл. 2110 НИКОН</t>
  </si>
  <si>
    <t>НК23-2915402</t>
  </si>
  <si>
    <t>Амортизатор задний масл. 2123 НИКОН</t>
  </si>
  <si>
    <t>НК70-2915402</t>
  </si>
  <si>
    <t>Амортизатор задний масл. 2170 НИКОН</t>
  </si>
  <si>
    <t>НК90-2915402</t>
  </si>
  <si>
    <t>Амортизатор задний масл. 2190 НИКОН</t>
  </si>
  <si>
    <t>НК01-2905402</t>
  </si>
  <si>
    <t>Амортизатор передний масл. 2101 НИКОН</t>
  </si>
  <si>
    <t>НК21-2905402</t>
  </si>
  <si>
    <t>Амортизатор передний масл. 2121 НИКОН</t>
  </si>
  <si>
    <t>НК23-2905402</t>
  </si>
  <si>
    <t>Амортизатор передний масл. 2123 НИКОН</t>
  </si>
  <si>
    <t>Амортизатор передний/задний масл. ГАЗ 3202 НИКОН</t>
  </si>
  <si>
    <t>НК18-2905403</t>
  </si>
  <si>
    <t>Стойка передняя левая масл. 1118 НИКОН</t>
  </si>
  <si>
    <t>НК19-2905403</t>
  </si>
  <si>
    <t>Стойка передняя левая масл. 1119 НИКОН</t>
  </si>
  <si>
    <t>НК08-2905403</t>
  </si>
  <si>
    <t>Стойка передняя левая масл. 2108 НИКОН</t>
  </si>
  <si>
    <t>НК10-2905403</t>
  </si>
  <si>
    <t>Стойка передняя левая масл. 2110 НИКОН</t>
  </si>
  <si>
    <t>НК70-2905403</t>
  </si>
  <si>
    <t>Стойка передняя левая масл. 2170 НИКОН</t>
  </si>
  <si>
    <t>НК90-2905403</t>
  </si>
  <si>
    <t>Стойка передняя левая масл. 2190 НИКОН</t>
  </si>
  <si>
    <t>НК18-2905402</t>
  </si>
  <si>
    <t>Стойка передняя правая масл. 1118 НИКОН</t>
  </si>
  <si>
    <t>НК19-2905402</t>
  </si>
  <si>
    <t>Стойка передняя правая масл. 1119 НИКОН</t>
  </si>
  <si>
    <t>НК08-2905402</t>
  </si>
  <si>
    <t>Стойка передняя правая масл. 2108 НИКОН</t>
  </si>
  <si>
    <t>НК10-2905402</t>
  </si>
  <si>
    <t>Стойка передняя правая масл. 2110 НИКОН</t>
  </si>
  <si>
    <t>НК70-2905402</t>
  </si>
  <si>
    <t>Стойка передняя правая масл. 2170 НИКОН</t>
  </si>
  <si>
    <t>НК90-2905402</t>
  </si>
  <si>
    <t>Стойка передняя правая масл. 2190 НИКОН</t>
  </si>
  <si>
    <t>НК19-2905002-00</t>
  </si>
  <si>
    <t>Стойки передние масл. 1119 НИКОН</t>
  </si>
  <si>
    <t>НК08-2905002-00</t>
  </si>
  <si>
    <t>Стойки передние масл. 2108 НИКОН</t>
  </si>
  <si>
    <t>НК10-2905002-00</t>
  </si>
  <si>
    <t>Стойки передние масл. 2110 НИКОН</t>
  </si>
  <si>
    <t>НК70-2905002-00</t>
  </si>
  <si>
    <t>Стойки передние масл. 2170 НИКОН</t>
  </si>
  <si>
    <t>НК90-2905002-00</t>
  </si>
  <si>
    <t>Стойки передние масл. 2190 НИКОН</t>
  </si>
  <si>
    <t>Вымпел-150</t>
  </si>
  <si>
    <t>Зарядное устройство (12 Вольт 7 Ампер) НПП ОРИОН СПБ</t>
  </si>
  <si>
    <t>НПП ОРИОН СПБ</t>
  </si>
  <si>
    <t>21210-3414138-00</t>
  </si>
  <si>
    <t>Наконечник рулевой тяги внутр. 2121 ВИС</t>
  </si>
  <si>
    <t>21010-3003136-00</t>
  </si>
  <si>
    <t>Наконечник рулевой тяги внутр. левый 2101 ВИС</t>
  </si>
  <si>
    <t>21010-3003130-00</t>
  </si>
  <si>
    <t>Наконечник рулевой тяги внутр. правый 2101 ВИС</t>
  </si>
  <si>
    <t>21010-3003134-00</t>
  </si>
  <si>
    <t>Наконечник рулевой тяги наружн. 2101, 2121 ВИС</t>
  </si>
  <si>
    <t>21010-3003200-00</t>
  </si>
  <si>
    <t>Наконечники рулевых тяг внутр. 2101 ВИС</t>
  </si>
  <si>
    <t>21210-3414100-00</t>
  </si>
  <si>
    <t>Наконечники рулевых тяг внутр. 2121 ВИС</t>
  </si>
  <si>
    <t>21230-3414100-90</t>
  </si>
  <si>
    <t>Наконечники рулевых тяг внутр. 2123 ВИС</t>
  </si>
  <si>
    <t>21010-3003100-00</t>
  </si>
  <si>
    <t>Наконечники рулевых тяг наружн. 2101, 2121 ВИС</t>
  </si>
  <si>
    <t>21080-2904270-00</t>
  </si>
  <si>
    <t>21900-2904270-00</t>
  </si>
  <si>
    <t>Растяжка нижнего рычага 2190 ВИС</t>
  </si>
  <si>
    <t>21010-3508012-01</t>
  </si>
  <si>
    <t>Рычаг ручного привода тормоза 2101 ВИС</t>
  </si>
  <si>
    <t>21030-3508012-02</t>
  </si>
  <si>
    <t>Рычаг ручного привода тормоза 2103 ВИС</t>
  </si>
  <si>
    <t>11180-3508010-00</t>
  </si>
  <si>
    <t>Рычаг ручного привода тормоза с тягой 1118 ВИС</t>
  </si>
  <si>
    <t>21080-3508010-01</t>
  </si>
  <si>
    <t>Рычаг ручного привода тормоза с тягой 2108 ВИС</t>
  </si>
  <si>
    <t>21100-3508010-00</t>
  </si>
  <si>
    <t>Рычаг ручного привода тормоза с тягой 2110 ВИС</t>
  </si>
  <si>
    <t>21230-3508010-00</t>
  </si>
  <si>
    <t>Рычаг ручного привода тормоза с тягой 2123 ВИС</t>
  </si>
  <si>
    <t>21010-3003000-00</t>
  </si>
  <si>
    <t>Трапеция рулевая в сборе 2101 ВИС</t>
  </si>
  <si>
    <t>21210-3414000-00</t>
  </si>
  <si>
    <t>Трапеция рулевая в сборе 2121 ВИС</t>
  </si>
  <si>
    <t>21230-3414000-00</t>
  </si>
  <si>
    <t>Трапеция рулевая в сборе 2123 ВИС</t>
  </si>
  <si>
    <t>21010-3003010-00</t>
  </si>
  <si>
    <t>Тяга рулевой трапеции средняя 2101 ВИС</t>
  </si>
  <si>
    <t>21210-3414010-00</t>
  </si>
  <si>
    <t>Тяга рулевой трапеции средняя 2121 ВИС</t>
  </si>
  <si>
    <t>21214-3414010-00</t>
  </si>
  <si>
    <t>Тяга рулевой трапеции средняя 21214 ВИС</t>
  </si>
  <si>
    <t>21230-3414010-00</t>
  </si>
  <si>
    <t>Тяга рулевой трапеции средняя 2123 ВИС</t>
  </si>
  <si>
    <t>11180-3510010-11</t>
  </si>
  <si>
    <t>Усилитель тормоза вакуумный 1118 ВИС</t>
  </si>
  <si>
    <t>21214-3510006-01</t>
  </si>
  <si>
    <t>Усилитель тормоза вакуумный с ГТЦ 21214 ВИС</t>
  </si>
  <si>
    <t>21230-3510006-13</t>
  </si>
  <si>
    <t>Усилитель тормоза вакуумный с ГТЦ 2123 ВИС</t>
  </si>
  <si>
    <t>21010-2904185-10</t>
  </si>
  <si>
    <t>Шаровая опора 2101 верхняя (кован. с чехлом) ВИС</t>
  </si>
  <si>
    <t>21010-2904185-00</t>
  </si>
  <si>
    <t>Шаровая опора 2101 верхняя (штамп. с чехлом) ВИС</t>
  </si>
  <si>
    <t>21010-2904063-10</t>
  </si>
  <si>
    <t>Шаровая опора 2101 нижняя (кован. с чехлом) ВИС</t>
  </si>
  <si>
    <t>21010-2904063-00</t>
  </si>
  <si>
    <t>Шаровая опора 2101 нижняя (штамп. с чехлом) ВИС</t>
  </si>
  <si>
    <t>21080-2904185-10</t>
  </si>
  <si>
    <t>Шаровая опора 2108 (кован. с чехлом) ВИС</t>
  </si>
  <si>
    <t>21100-2904192-00</t>
  </si>
  <si>
    <t>Шаровая опора 2110 (кован. с чехлом) ВИС</t>
  </si>
  <si>
    <t>21230-2904192-00</t>
  </si>
  <si>
    <t>Шаровая опора 2123 (кован. с чехлом) ВИС</t>
  </si>
  <si>
    <t>11180-6105006-00</t>
  </si>
  <si>
    <t>ВЫключатели зажигания (с личинками) 11180 ДААЗ</t>
  </si>
  <si>
    <t>21230-6105006-00</t>
  </si>
  <si>
    <t>ВЫключатели зажигания (с личинками) 21230 ДААЗ</t>
  </si>
  <si>
    <t>21700-6105006-00</t>
  </si>
  <si>
    <t>ВЫключатели зажигания (с личинками) 21700 ДААЗ</t>
  </si>
  <si>
    <t>21090-3704005-30</t>
  </si>
  <si>
    <t>ВЫключатели зажигания 21090 ДААЗ</t>
  </si>
  <si>
    <t>21100-3704005-30</t>
  </si>
  <si>
    <t>Выключатели зажигания 21100 ДААЗ</t>
  </si>
  <si>
    <t>21700-3704005-00</t>
  </si>
  <si>
    <t>ВЫключатели зажигания 21700 ДААЗ</t>
  </si>
  <si>
    <t>21040-6100040-20</t>
  </si>
  <si>
    <t>Выключатели замков дверей и замок двери задка 2104 ДААЗ</t>
  </si>
  <si>
    <t>21050-6100040-20</t>
  </si>
  <si>
    <t>Выключатели замков дверей и замок двери задка 2105 ДААЗ</t>
  </si>
  <si>
    <t>21099-6100040-21</t>
  </si>
  <si>
    <t>Выключатели замков дверей и замок двери задка 21099 ДААЗ</t>
  </si>
  <si>
    <t>21100-6100040-30</t>
  </si>
  <si>
    <t>Выключатели замков дверей и замок двери задка 21100 ДААЗ</t>
  </si>
  <si>
    <t>21110-6100040-30</t>
  </si>
  <si>
    <t>Выключатели замков дверей и замок двери задка 21110 ДААЗ</t>
  </si>
  <si>
    <t>21140-6100040-20</t>
  </si>
  <si>
    <t>Выключатели замков дверей и замок двери задка 21140 ДААЗ</t>
  </si>
  <si>
    <t>21100-3718010-00</t>
  </si>
  <si>
    <t>Гидрокорректор фар 2110 ДААЗ</t>
  </si>
  <si>
    <t>21140-3718010-00</t>
  </si>
  <si>
    <t>Гидрокорректор фар 2114 ДААЗ</t>
  </si>
  <si>
    <t>21214-3718010-10</t>
  </si>
  <si>
    <t>Гидрокорректор фар 21214 ДААЗ</t>
  </si>
  <si>
    <t>21900-3718010-00</t>
  </si>
  <si>
    <t>Гидрокорректор фар 2190 ДААЗ</t>
  </si>
  <si>
    <t>2112-1148110-46</t>
  </si>
  <si>
    <t>Дроссельный патрубок 2110, 2112 ф46 ДААЗ</t>
  </si>
  <si>
    <t>2112-1148110-56</t>
  </si>
  <si>
    <t>Дроссельный патрубок 2110, 2112 ф56 ДААЗ</t>
  </si>
  <si>
    <t>21120-1148010-32</t>
  </si>
  <si>
    <t>Дроссельный патрубок 2112 ДААЗ</t>
  </si>
  <si>
    <t>21230-1148010-00</t>
  </si>
  <si>
    <t>Дроссельный патрубок 2123 ДААЗ</t>
  </si>
  <si>
    <t>Дроссельный патрубок 2123 ф54 ДААЗ</t>
  </si>
  <si>
    <t>2108-6205013-10</t>
  </si>
  <si>
    <t>Замок внутренний задней левой двери 2109 ДААЗ</t>
  </si>
  <si>
    <t>21230-6205013-11</t>
  </si>
  <si>
    <t>Замок внутренний задней левой двери 2123 ДААЗ</t>
  </si>
  <si>
    <t>2108-6205012-10</t>
  </si>
  <si>
    <t>Замок внутренний задней правой двери 2109 ДААЗ</t>
  </si>
  <si>
    <t>21230-6205012-11</t>
  </si>
  <si>
    <t>Замок внутренний задней правой двери 2123 ДААЗ</t>
  </si>
  <si>
    <t>2108-6105013-10</t>
  </si>
  <si>
    <t>Замок внутренний передней левой двери 2109 ДААЗ</t>
  </si>
  <si>
    <t>21230-6105013-11</t>
  </si>
  <si>
    <t>Замок внутренний передней левой двери 2123 ДААЗ</t>
  </si>
  <si>
    <t>2108-6105012-10</t>
  </si>
  <si>
    <t>Замок внутренний передней правой двери 2109 ДААЗ</t>
  </si>
  <si>
    <t>21230-6105012-11</t>
  </si>
  <si>
    <t>Замок внутренний передней правой двери 2123 ДААЗ</t>
  </si>
  <si>
    <t>21230-6305013-11</t>
  </si>
  <si>
    <t>Замок двери задка 2123 ДААЗ</t>
  </si>
  <si>
    <t>21090-5606010-10</t>
  </si>
  <si>
    <t>Замок крышки багажника 2109 ДААЗ</t>
  </si>
  <si>
    <t>21100-5606010-11</t>
  </si>
  <si>
    <t>Замок крышки багажника 2110, 2170 ДААЗ</t>
  </si>
  <si>
    <t>11180-5606010-10</t>
  </si>
  <si>
    <t>Замок крышки багажника в сборе 1118 ДААЗ</t>
  </si>
  <si>
    <t>2111-6824110</t>
  </si>
  <si>
    <t>Замок спинки заднего сиденья 2111 ДААЗ</t>
  </si>
  <si>
    <t>21214-8201004-00</t>
  </si>
  <si>
    <t>Зеркала наружные (комплект) 21214 ДААЗ</t>
  </si>
  <si>
    <t>21230-8201021-40</t>
  </si>
  <si>
    <t>Зеркало наружнее заднего вида левое (с электроприводом) 21230 ДААЗ</t>
  </si>
  <si>
    <t>21230-8201005-00</t>
  </si>
  <si>
    <t>Зеркало наружнее заднего вида левое 21230 ДААЗ</t>
  </si>
  <si>
    <t>21230-8201020-40</t>
  </si>
  <si>
    <t>Зеркало наружнее заднего вида правое (с электроприводом) 21230 ДААЗ</t>
  </si>
  <si>
    <t>21230-8201006-00</t>
  </si>
  <si>
    <t>Зеркало наружнее заднего вида правое 21230 ДААЗ</t>
  </si>
  <si>
    <t>11110-1107010-00</t>
  </si>
  <si>
    <t>Карбюратор 1111 ДААЗ</t>
  </si>
  <si>
    <t>21050-1107010-20</t>
  </si>
  <si>
    <t>Карбюратор 2101, 21011, 21063 ДААЗ</t>
  </si>
  <si>
    <t>21070-1107010-91</t>
  </si>
  <si>
    <t>Карбюратор 21070 V=1500-1600 c вакуум-кор.ДААЗ</t>
  </si>
  <si>
    <t>21073-1107010-00</t>
  </si>
  <si>
    <t>Карбюратор 21073 V=1700 ДААЗ</t>
  </si>
  <si>
    <t>21081-1107010-00</t>
  </si>
  <si>
    <t>Карбюратор 21081 V=1100 ДААЗ</t>
  </si>
  <si>
    <t>21083-1107010-00</t>
  </si>
  <si>
    <t>21213-3716021</t>
  </si>
  <si>
    <t>Корпус фонаря левый 21213 ДААЗ</t>
  </si>
  <si>
    <t>21213-3716020</t>
  </si>
  <si>
    <t>Корпус фонаря правый 21213 ДААЗ</t>
  </si>
  <si>
    <t>21230-1602492-00</t>
  </si>
  <si>
    <t>Кронштейн рабочего цилиндра привода сцепления 2123 ДААЗ</t>
  </si>
  <si>
    <t>1118-1041084</t>
  </si>
  <si>
    <t>00000-0940000-00</t>
  </si>
  <si>
    <t>Крышка бензобака с ключом 2101 ДААЗ</t>
  </si>
  <si>
    <t>21214-6306011-00</t>
  </si>
  <si>
    <t>Петля двери задка левая 21214 ДААЗ</t>
  </si>
  <si>
    <t>21214-6306010-00</t>
  </si>
  <si>
    <t>Петля двери задка правая 21214 ДААЗ</t>
  </si>
  <si>
    <t>11190-6305070-00</t>
  </si>
  <si>
    <t>Привод замка двери задка в сборе 1119 ДААЗ</t>
  </si>
  <si>
    <t>11180-6205151-00</t>
  </si>
  <si>
    <t>Ручка открывания двери наружняя задняя левая 1118 ДААЗ</t>
  </si>
  <si>
    <t>21230-6205151-00</t>
  </si>
  <si>
    <t>Ручка открывания двери наружняя задняя левая 2123 ДААЗ</t>
  </si>
  <si>
    <t>11180-6205150-00</t>
  </si>
  <si>
    <t>Ручка открывания двери наружняя задняя правая 1118 ДААЗ</t>
  </si>
  <si>
    <t>21090-6205150-00</t>
  </si>
  <si>
    <t>Ручка открывания двери наружняя задняя правая 2109 ДААЗ</t>
  </si>
  <si>
    <t>21230-6205150-00</t>
  </si>
  <si>
    <t>Ручка открывания двери наружняя задняя правая 2123 ДААЗ</t>
  </si>
  <si>
    <t>21090-6105177-00</t>
  </si>
  <si>
    <t>Ручка открывания двери наружняя передняя левая 2109 ДААЗ</t>
  </si>
  <si>
    <t>21090-6105176-00</t>
  </si>
  <si>
    <t>Ручка открывания двери наружняя передняя правая 2109 ДААЗ</t>
  </si>
  <si>
    <t>11180-1108054-10</t>
  </si>
  <si>
    <t>Трос акселератора 1118 (1,6л.) ДААЗ</t>
  </si>
  <si>
    <t>11190-1108054-10</t>
  </si>
  <si>
    <t>Трос акселератора 1119 (1,4л.) ДААЗ</t>
  </si>
  <si>
    <t>21080-1108054-00</t>
  </si>
  <si>
    <t>Трос акселератора 2108 ДААЗ</t>
  </si>
  <si>
    <t>21082-1108054-01</t>
  </si>
  <si>
    <t>Трос акселератора 21082 ДААЗ</t>
  </si>
  <si>
    <t>21102-1108054-00</t>
  </si>
  <si>
    <t>Трос акселератора 21102 (инж., 1,5л., 8кл.) ДААЗ</t>
  </si>
  <si>
    <t>21103-1108054-00</t>
  </si>
  <si>
    <t>Трос акселератора 21103 (инж., 16кл.) ДААЗ</t>
  </si>
  <si>
    <t>Трос акселератора 21214 ДААЗ</t>
  </si>
  <si>
    <t>21010-3508180-00</t>
  </si>
  <si>
    <t>Трос привода ручного тормоза 2101 ДААЗ</t>
  </si>
  <si>
    <t>21210-3508180-00</t>
  </si>
  <si>
    <t>Трос привода ручного тормоза 2121 ДААЗ</t>
  </si>
  <si>
    <t>21090-1602210-10</t>
  </si>
  <si>
    <t>Трос привода сцепления 2109 ДААЗ</t>
  </si>
  <si>
    <t>21100-1602210-00</t>
  </si>
  <si>
    <t>Трос привода сцепления 2110 ДААЗ</t>
  </si>
  <si>
    <t>21700-1602210-00</t>
  </si>
  <si>
    <t>Трос привода сцепления 2170 ДААЗ</t>
  </si>
  <si>
    <t>21901-1602210-00</t>
  </si>
  <si>
    <t>Трос привода сцепления 21901 ДААЗ</t>
  </si>
  <si>
    <t>21030-3510010-10</t>
  </si>
  <si>
    <t>Усилитель тормоза вакуумный 2103 ДААЗ</t>
  </si>
  <si>
    <t>21080-3510010-01</t>
  </si>
  <si>
    <t>Усилитель тормоза вакуумный 2108 ДААЗ</t>
  </si>
  <si>
    <t>21100-3510010-00</t>
  </si>
  <si>
    <t>Усилитель тормоза вакуумный 2110 ДААЗ</t>
  </si>
  <si>
    <t>21230-3506085-08</t>
  </si>
  <si>
    <t>Шланг тормозной задний 2123 ДААЗ</t>
  </si>
  <si>
    <t>11180-3506006-08</t>
  </si>
  <si>
    <t>Шланг тормозной передний 1118 ДААЗ</t>
  </si>
  <si>
    <t>21010-3506006-00</t>
  </si>
  <si>
    <t>Шланг тормозной передний 2101 ДААЗ</t>
  </si>
  <si>
    <t>21080-3506006-00</t>
  </si>
  <si>
    <t>Шланг тормозной передний 2108 ДААЗ</t>
  </si>
  <si>
    <t>21100-3506006-08</t>
  </si>
  <si>
    <t>Шланг тормозной передний 2110 ДААЗ</t>
  </si>
  <si>
    <t>21230-3506006-08</t>
  </si>
  <si>
    <t>Шланг тормозной передний 2123 ДААЗ</t>
  </si>
  <si>
    <t>11180-1005030-00</t>
  </si>
  <si>
    <t>Шкив зубчатый коленчатого вала 1118 ДЗПМ</t>
  </si>
  <si>
    <t>21080-1005030-20</t>
  </si>
  <si>
    <t>Шкив зубчатый коленчатого вала 2108 ДЗПМ</t>
  </si>
  <si>
    <t>21126-1006019-00</t>
  </si>
  <si>
    <t>Шкив распредвала 21126 впуск. ДЗПМ</t>
  </si>
  <si>
    <t>21110-8101060-00</t>
  </si>
  <si>
    <t>Радиатор отопителя 2111, 2170 ДЗР</t>
  </si>
  <si>
    <t>21050-1301012-20</t>
  </si>
  <si>
    <t>Радиатор охлаждения 2105 ДЗР</t>
  </si>
  <si>
    <t>21080-1301012-00</t>
  </si>
  <si>
    <t>Радиатор охлаждения 2108 карб.  ДЗР</t>
  </si>
  <si>
    <t>21120-1301012-00</t>
  </si>
  <si>
    <t>Радиатор охлаждения 2112 карб.  ДЗР</t>
  </si>
  <si>
    <t>21700-1301012-00</t>
  </si>
  <si>
    <t>Радиатор охлаждения 2170 ДЗР</t>
  </si>
  <si>
    <t>21230-8109018-00</t>
  </si>
  <si>
    <t>Блок управления отопителем 2123 МОТОР СУПЕР</t>
  </si>
  <si>
    <t>МОТОР СУПЕР</t>
  </si>
  <si>
    <t>11184-1109010</t>
  </si>
  <si>
    <t>Корпус воздушного фильтра (в сборе) 11184 МОТОР СУПЕР</t>
  </si>
  <si>
    <t>21902-1109011-00</t>
  </si>
  <si>
    <t>Корпус воздушного фильтра (в сборе) 2190, КАЛИНА II МОТОР СУПЕР</t>
  </si>
  <si>
    <t>11190-1009146-00</t>
  </si>
  <si>
    <t>Крышка маслозаливной горловины 1119, 2170 МОТОР СУПЕР</t>
  </si>
  <si>
    <t>21010-1009146-00</t>
  </si>
  <si>
    <t>Крышка маслозаливной горловины 2101, 21099 МОТОР СУПЕР</t>
  </si>
  <si>
    <t>21120-1009146-00</t>
  </si>
  <si>
    <t>Крышка маслозаливной горловины 2112 МОТОР СУПЕР</t>
  </si>
  <si>
    <t>21230-1009146-00</t>
  </si>
  <si>
    <t>Крышка маслозаливной горловины 2123 МОТОР СУПЕР</t>
  </si>
  <si>
    <t>21073-1304010-00</t>
  </si>
  <si>
    <t>Крышка радиатора 21073 МОТОР СУПЕР</t>
  </si>
  <si>
    <t>11180-8406070-01</t>
  </si>
  <si>
    <t>Крючок капота 1118 МОТОР СУПЕР</t>
  </si>
  <si>
    <t>21100-8406070-00</t>
  </si>
  <si>
    <t>Крючок капота 2110 МОТОР СУПЕР</t>
  </si>
  <si>
    <t>21230-8406070-00</t>
  </si>
  <si>
    <t>Крючок капота 2123 МОТОР СУПЕР</t>
  </si>
  <si>
    <t>21700-8406070-01</t>
  </si>
  <si>
    <t>Крючок капота 2170 МОТОР СУПЕР</t>
  </si>
  <si>
    <t>21050-6206082-00</t>
  </si>
  <si>
    <t>Ограничитель открывания двери 2105 МОТОР СУПЕР</t>
  </si>
  <si>
    <t>21080-6206082-00</t>
  </si>
  <si>
    <t>Ограничитель открывания двери 2108 МОТОР СУПЕР</t>
  </si>
  <si>
    <t>21090-6206082-00</t>
  </si>
  <si>
    <t>Ограничитель открывания двери 2109 МОТОР СУПЕР</t>
  </si>
  <si>
    <t>21100-6206082-00</t>
  </si>
  <si>
    <t>Ограничитель открывания двери 2110 МОТОР СУПЕР</t>
  </si>
  <si>
    <t>21210-6206082-00</t>
  </si>
  <si>
    <t>Ограничитель открывания двери 2121 МОТОР СУПЕР</t>
  </si>
  <si>
    <t>21230-6206082-00</t>
  </si>
  <si>
    <t>Ограничитель открывания двери 2123 МОТОР СУПЕР</t>
  </si>
  <si>
    <t>11180-6206082-10</t>
  </si>
  <si>
    <t>Ограничитель открывания задней двери 1118 МОТОР СУПЕР</t>
  </si>
  <si>
    <t>11180-6206082-20</t>
  </si>
  <si>
    <t>Ограничитель открывания передней двери 1118 МОТОР СУПЕР</t>
  </si>
  <si>
    <t>21050-1703078-20</t>
  </si>
  <si>
    <t>Рычаг переключения передач в сборе 2105 МОТОР СУПЕР</t>
  </si>
  <si>
    <t>11180-2906010-00</t>
  </si>
  <si>
    <t>Стабилизатор поперечной устойчивости 1118 МОТОР СУПЕР</t>
  </si>
  <si>
    <t>21010-2906010-00</t>
  </si>
  <si>
    <t>Стабилизатор поперечной устойчивости 2101 МОТОР СУПЕР</t>
  </si>
  <si>
    <t>21100-2906010-00</t>
  </si>
  <si>
    <t>Стабилизатор поперечной устойчивости 2110 МОТОР СУПЕР</t>
  </si>
  <si>
    <t>21130-2906010-00</t>
  </si>
  <si>
    <t>Стабилизатор поперечной устойчивости 2113 МОТОР СУПЕР</t>
  </si>
  <si>
    <t>21210-2906010-00</t>
  </si>
  <si>
    <t>Стабилизатор поперечной устойчивости 2121 МОТОР СУПЕР</t>
  </si>
  <si>
    <t>21214-2906010-01</t>
  </si>
  <si>
    <t>Стабилизатор поперечной устойчивости 21214 МОТОР СУПЕР</t>
  </si>
  <si>
    <t>21700-2906010-00</t>
  </si>
  <si>
    <t>Стабилизатор поперечной устойчивости 2170 МОТОР СУПЕР</t>
  </si>
  <si>
    <t>21900-2906010-00</t>
  </si>
  <si>
    <t>Стабилизатор поперечной устойчивости 2190 МОТОР СУПЕР</t>
  </si>
  <si>
    <t>11180-2906050-00</t>
  </si>
  <si>
    <t>Стойка стабилизатора 1118, 2170 МОТОР СУПЕР</t>
  </si>
  <si>
    <t>21080-2906050-00</t>
  </si>
  <si>
    <t>Стойка стабилизатора 2108 МОТОР СУПЕР</t>
  </si>
  <si>
    <t>21100-2906050-00</t>
  </si>
  <si>
    <t>Стойка стабилизатора 2110 МОТОР СУПЕР</t>
  </si>
  <si>
    <t>21900-2906050-90</t>
  </si>
  <si>
    <t>Стойка стабилизатора 2190 (с шарнирами в сборе) МОТОР СУПЕР</t>
  </si>
  <si>
    <t>21120-1109080-99</t>
  </si>
  <si>
    <t>Фильтр воздушный 2112 инж. МОТОР СУПЕР</t>
  </si>
  <si>
    <t>11198-2915402-50</t>
  </si>
  <si>
    <t>Амортизатор задний г./масл. КАЛИНА SPORT СААЗ</t>
  </si>
  <si>
    <t>СААЗ</t>
  </si>
  <si>
    <t>11180-2915402-20</t>
  </si>
  <si>
    <t>Амортизатор задний масл. 1118 СААЗ</t>
  </si>
  <si>
    <t>21010-2915402-06</t>
  </si>
  <si>
    <t>Амортизатор задний масл. 2101 СААЗ</t>
  </si>
  <si>
    <t>21080-2915402-10</t>
  </si>
  <si>
    <t>Амортизатор задний масл. 2108 СААЗ</t>
  </si>
  <si>
    <t>21100-2915402-01</t>
  </si>
  <si>
    <t>Амортизатор задний масл. 2110 СААЗ</t>
  </si>
  <si>
    <t>21210-2915402-03</t>
  </si>
  <si>
    <t>Амортизатор задний масл. 2121 СААЗ</t>
  </si>
  <si>
    <t>21214-2915402-00</t>
  </si>
  <si>
    <t>Амортизатор задний масл. 21214 СААЗ</t>
  </si>
  <si>
    <t>45000-2915402-00</t>
  </si>
  <si>
    <t>Амортизатор задний масл. 2123 СААЗ</t>
  </si>
  <si>
    <t>21700-2915402-10</t>
  </si>
  <si>
    <t>Амортизатор задний масл. 2170 СААЗ</t>
  </si>
  <si>
    <t>21900-2915402-00</t>
  </si>
  <si>
    <t>Амортизатор задний масл. 2190 СААЗ</t>
  </si>
  <si>
    <t>11180-2915403-90</t>
  </si>
  <si>
    <t>Амортизатор задний масл. с буфером 1118 СААЗ</t>
  </si>
  <si>
    <t>21080-2915403-90</t>
  </si>
  <si>
    <t>Амортизатор задний масл. с буфером 2108 СААЗ</t>
  </si>
  <si>
    <t>21700-2915403-90</t>
  </si>
  <si>
    <t>Амортизатор задний масл. с буфером 2170 СААЗ</t>
  </si>
  <si>
    <t>21010-2905402-06</t>
  </si>
  <si>
    <t>Амортизатор передний масл. 2101 СААЗ</t>
  </si>
  <si>
    <t>21210-2905402-03</t>
  </si>
  <si>
    <t>Амортизатор передний масл. 2121 СААЗ</t>
  </si>
  <si>
    <t>21214-2905402-00</t>
  </si>
  <si>
    <t>Амортизатор передний масл. 21214 СААЗ</t>
  </si>
  <si>
    <t>45000-2905402-00</t>
  </si>
  <si>
    <t>Амортизатор передний масл. 2123 СААЗ</t>
  </si>
  <si>
    <t>11180-2905403-03</t>
  </si>
  <si>
    <t>Стойки передняя левая масл. 1118 СААЗ</t>
  </si>
  <si>
    <t>11190-2905403-03</t>
  </si>
  <si>
    <t>Стойки передняя левая масл. 1119 СААЗ</t>
  </si>
  <si>
    <t>21080-2905403-03</t>
  </si>
  <si>
    <t>Стойки передняя левая масл. 2108 СААЗ</t>
  </si>
  <si>
    <t>21100-2905403-03</t>
  </si>
  <si>
    <t>Стойки передняя левая масл. 2110 СААЗ</t>
  </si>
  <si>
    <t>21700-2905403-03</t>
  </si>
  <si>
    <t>Стойки передняя левая масл. 2170 СААЗ</t>
  </si>
  <si>
    <t>21900-2905403-00</t>
  </si>
  <si>
    <t>Стойки передняя левая масл. 2190 СААЗ</t>
  </si>
  <si>
    <t>21928-2905403-50</t>
  </si>
  <si>
    <t>Стойки передняя левая масл. КАЛИНА КРОСС СААЗ</t>
  </si>
  <si>
    <t>11180-2905402-03</t>
  </si>
  <si>
    <t>Стойки передняя правая масл. 1118 СААЗ</t>
  </si>
  <si>
    <t>11190-2905402-03</t>
  </si>
  <si>
    <t>Стойки передняя правая масл. 1119 СААЗ</t>
  </si>
  <si>
    <t>21080-2905402-03</t>
  </si>
  <si>
    <t>Стойки передняя правая масл. 2108 СААЗ</t>
  </si>
  <si>
    <t>21100-2905402-03</t>
  </si>
  <si>
    <t>Стойки передняя правая масл. 2110 СААЗ</t>
  </si>
  <si>
    <t>21700-2905402-03</t>
  </si>
  <si>
    <t>Стойки передняя правая масл. 2170 СААЗ</t>
  </si>
  <si>
    <t>21900-2905402-00</t>
  </si>
  <si>
    <t>Стойки передняя правая масл. 2190 СААЗ</t>
  </si>
  <si>
    <t>21928-2905402-50</t>
  </si>
  <si>
    <t>Стойки передняя правая масл. КАЛИНА КРОСС СААЗ</t>
  </si>
  <si>
    <t>11180-8231010-00</t>
  </si>
  <si>
    <t>Упор задней двери газовый 1118 СААЗ</t>
  </si>
  <si>
    <t>11183-1601130-01</t>
  </si>
  <si>
    <t>Диск сцепления ведомый 11183 ВИС РУС</t>
  </si>
  <si>
    <t>11186-1601130-01</t>
  </si>
  <si>
    <t>Диск сцепления ведомый 11186 ВИС РУС</t>
  </si>
  <si>
    <t>21060-1601130-00</t>
  </si>
  <si>
    <t>Диск сцепления ведомый 21060 ВИС РУС</t>
  </si>
  <si>
    <t>21070-1601130-00</t>
  </si>
  <si>
    <t>Диск сцепления ведомый 21070 ВИС РУС</t>
  </si>
  <si>
    <t>21076-1601130-00</t>
  </si>
  <si>
    <t>Диск сцепления ведомый 21076 ВИС РУС</t>
  </si>
  <si>
    <t>21090-1601130-00</t>
  </si>
  <si>
    <t>Диск сцепления ведомый 21090 ВИС РУС</t>
  </si>
  <si>
    <t>21100-1601130-00</t>
  </si>
  <si>
    <t>Диск сцепления ведомый 21100 ВИС РУС</t>
  </si>
  <si>
    <t>21120-1601130-00</t>
  </si>
  <si>
    <t>Диск сцепления ведомый 21120 ВИС РУС</t>
  </si>
  <si>
    <t>21213-1601130-00</t>
  </si>
  <si>
    <t>Диск сцепления ведомый 21213 ВИС РУС</t>
  </si>
  <si>
    <t>21230-1601130-00</t>
  </si>
  <si>
    <t>Диск сцепления ведомый 21230 ВИС РУС</t>
  </si>
  <si>
    <t>21703-1601130-00</t>
  </si>
  <si>
    <t>Диск сцепления ведомый 21703 ВИС РУС</t>
  </si>
  <si>
    <t>21030-1601085-00</t>
  </si>
  <si>
    <t>Диск сцепления нажимной 21030 ВИС РУС</t>
  </si>
  <si>
    <t>21090-1601085-00</t>
  </si>
  <si>
    <t>Диск сцепления нажимной 21090 ВИС РУС</t>
  </si>
  <si>
    <t>21100-1601085-00</t>
  </si>
  <si>
    <t>Диск сцепления нажимной 21100 ВИС РУС</t>
  </si>
  <si>
    <t>21110-1601085-00</t>
  </si>
  <si>
    <t>Диск сцепления нажимной 21110 ВИС РУС</t>
  </si>
  <si>
    <t>21120-1601085-00</t>
  </si>
  <si>
    <t>Диск сцепления нажимной 21120 ВИС РУС</t>
  </si>
  <si>
    <t>21210-1601085-00</t>
  </si>
  <si>
    <t>Диск сцепления нажимной 21210 ВИС РУС</t>
  </si>
  <si>
    <t>21230-1601085-00</t>
  </si>
  <si>
    <t>Диск сцепления нажимной 21230 ВИС РУС</t>
  </si>
  <si>
    <t>21703-1601085-00</t>
  </si>
  <si>
    <t>Диск сцепления нажимной 21703 ВИС РУС</t>
  </si>
  <si>
    <t>11183-1601000-00</t>
  </si>
  <si>
    <t>Сцепление в сборе 11183 ВИС РУС</t>
  </si>
  <si>
    <t>11186-1601000-00</t>
  </si>
  <si>
    <t>Сцепление в сборе 11186 ВИС РУС</t>
  </si>
  <si>
    <t>21070-1601000-00</t>
  </si>
  <si>
    <t>Сцепление в сборе 21070 ВИС РУС</t>
  </si>
  <si>
    <t>21210-1601000-00</t>
  </si>
  <si>
    <t>Сцепление в сборе 21210 ВИС РУС</t>
  </si>
  <si>
    <t>21213-1601000-00</t>
  </si>
  <si>
    <t>Сцепление в сборе 21213 ВИС РУС</t>
  </si>
  <si>
    <t>21177-1007300-02</t>
  </si>
  <si>
    <t>Гидрокомпенсатор 21177 (компл.: 16шт) (ОРИГИНАЛ) ОДК СТАР</t>
  </si>
  <si>
    <t>ОТК СТАР</t>
  </si>
  <si>
    <t>411.3775</t>
  </si>
  <si>
    <t>Блок-фара левая 2190 РОСТОВ</t>
  </si>
  <si>
    <t>СЕВиЕМ</t>
  </si>
  <si>
    <t>41.3775</t>
  </si>
  <si>
    <t>Блок-фара правая 2190 РОСТОВ</t>
  </si>
  <si>
    <t>21700-3716031-00</t>
  </si>
  <si>
    <t>Корпус фонаря заднего левый 2170 ОАТ</t>
  </si>
  <si>
    <t>АВТОСВЕТ</t>
  </si>
  <si>
    <t>2190-3716011</t>
  </si>
  <si>
    <t>21700-3716030-00</t>
  </si>
  <si>
    <t>Корпус фонаря заднего правый 2170 ОАТ</t>
  </si>
  <si>
    <t>2190-3716010</t>
  </si>
  <si>
    <t>Корпус фонаря заднего правый 2190</t>
  </si>
  <si>
    <t>21230-3711011-20</t>
  </si>
  <si>
    <t>Корпус фонаря левый 2123 (нов. обр.) BERTONE</t>
  </si>
  <si>
    <t>21230-3711010-50</t>
  </si>
  <si>
    <t>Корпус фонаря правый 2123 (нов. обр.) BERTONE</t>
  </si>
  <si>
    <t>Подфарник белый (левый+правый) 21214</t>
  </si>
  <si>
    <t>ALRU.676.512.009-01</t>
  </si>
  <si>
    <t>Противотуманная фара 2110 (б/л) BOSCH</t>
  </si>
  <si>
    <t>ALRU.676512.073/074</t>
  </si>
  <si>
    <t>Противотуманная фара 2170, 2123 нов. обр., Газель BOSCH</t>
  </si>
  <si>
    <t>ЩДР848.3702</t>
  </si>
  <si>
    <t>Регулятор напряжения 1117-1119 ОРБИТА-СВЕТ</t>
  </si>
  <si>
    <t>ОРБИТА-СВЕТ</t>
  </si>
  <si>
    <t>TH124</t>
  </si>
  <si>
    <t>2112-1148300-03</t>
  </si>
  <si>
    <t>Регулятор холостого хода (РХХ) 2112 ПЕГАС</t>
  </si>
  <si>
    <t>ПЕГАС</t>
  </si>
  <si>
    <t>ЛФК2121</t>
  </si>
  <si>
    <t>Лифт комплект передней подвески 2121 (без крепежа) ПЕНЗА</t>
  </si>
  <si>
    <t>ЛФК2123</t>
  </si>
  <si>
    <t>Лифт комплект передней подвески 2123 (без крепежа) ПЕНЗА</t>
  </si>
  <si>
    <t>2121-3501170-33</t>
  </si>
  <si>
    <t>Палец переднего суппорта в сборе 2121, 21213 (ППС нива) ПЕНЗА</t>
  </si>
  <si>
    <t>ПТК-01</t>
  </si>
  <si>
    <t>Планки распорные задних тормозных колодок 2101, 2107 ПЕНЗА</t>
  </si>
  <si>
    <t>ПТК-08</t>
  </si>
  <si>
    <t>Планки распорные задних тормозных колодок 2108, 2110 ПЕНЗА</t>
  </si>
  <si>
    <t>ППСА170810</t>
  </si>
  <si>
    <t>Проставка передней стойки алюминиевая (толщина=1.7мм) 2108, 2110 ПЕНЗА</t>
  </si>
  <si>
    <t>ПЗПГ250910</t>
  </si>
  <si>
    <t>Проставки задней подвески гальванир. (толщина=2,5мм.) 2109, 2110 ПЕНЗА</t>
  </si>
  <si>
    <t>ПЗПГ20910</t>
  </si>
  <si>
    <t>Проставки задней подвески гальванир. (толщина=2мм.) 2109, 2110 ПЕНЗА</t>
  </si>
  <si>
    <t>ПЗПК20910</t>
  </si>
  <si>
    <t>Проставки задней подвески крашенные (толщина=2мм) 2109, 2110 ПЕНЗА</t>
  </si>
  <si>
    <t>ТОБС2101-О</t>
  </si>
  <si>
    <t>Тройник обратки бензина "СОЛЮКС" (качество ВАЗ) 2101, 2107 ПЕНЗА</t>
  </si>
  <si>
    <t>ТОБС2101</t>
  </si>
  <si>
    <t>Тройник обратки бензина "СОЛЮКС" 2101, 2107 ПЕНЗА</t>
  </si>
  <si>
    <t>ТОФ16</t>
  </si>
  <si>
    <t>Тройник отопителя Ф-16мм ПЕНЗА</t>
  </si>
  <si>
    <t>ТОФ20</t>
  </si>
  <si>
    <t>Тройник отопителя Ф-20мм 2110 ПЕНЗА</t>
  </si>
  <si>
    <t>2108-2915681</t>
  </si>
  <si>
    <t>Чашка задней стойки малая 2108 ПЕНЗА</t>
  </si>
  <si>
    <t>2108-2902760</t>
  </si>
  <si>
    <t>Чашка под пружину передней стойки (компл.: 2шт.) 2108 ПЕНЗА</t>
  </si>
  <si>
    <t>2108-1703160-00</t>
  </si>
  <si>
    <t>Шарнир привода КПП "ЕВРО" 2108, 2110, 2115 ПЕНЗА</t>
  </si>
  <si>
    <t>11180-1703160-04</t>
  </si>
  <si>
    <t>Шарнира привода КПП (кулиса) 1118 ПЕНЗА</t>
  </si>
  <si>
    <t>21080-1703160-00</t>
  </si>
  <si>
    <t>Шарнира привода КПП (кулиса) 2108, 2110, 2112, 2170 ПЕНЗА</t>
  </si>
  <si>
    <t>ЭРНЗ</t>
  </si>
  <si>
    <t>Элемент крепления номерного знака (винт+саморез) ПЕНЗА</t>
  </si>
  <si>
    <t>ЭРНЗС</t>
  </si>
  <si>
    <t>Элемент крепления номерного знака секретный (винт+саморез) ПЕНЗА</t>
  </si>
  <si>
    <t>ПЛАЗМА</t>
  </si>
  <si>
    <t>ПЛ2101-3707080</t>
  </si>
  <si>
    <t>Провода в/в 2101, 2107 карб. ПЛАЗМА</t>
  </si>
  <si>
    <t>ПЛ2108-3707080-10</t>
  </si>
  <si>
    <t>Провода в/в 2108 карб. ПЛАЗМА</t>
  </si>
  <si>
    <t>ПЛ2111-3707080</t>
  </si>
  <si>
    <t>Провода в/в 2108, 2110 инж. 8кл. ПЛАЗМА</t>
  </si>
  <si>
    <t>ПЛ2112-3707080</t>
  </si>
  <si>
    <t>Провода в/в 2110, 2112 инж. 16кл. ПЛАЗМА</t>
  </si>
  <si>
    <t>ПЛ21213-3707080</t>
  </si>
  <si>
    <t>Провода в/в 2121, 21213 карб. ПЛАЗМА</t>
  </si>
  <si>
    <t>ПЛ21214-3707080-30</t>
  </si>
  <si>
    <t>Провода в/в 21214 инж. ПЛАЗМА</t>
  </si>
  <si>
    <t>ПЛ2123-3707080-10</t>
  </si>
  <si>
    <t>Провода в/в 2123 инж. (с модулем зажигания, -2006) ПЛАЗМА</t>
  </si>
  <si>
    <t>ПЛ2190-3707080-10</t>
  </si>
  <si>
    <t>Провода в/в 2190 инж. ПЛАЗМА</t>
  </si>
  <si>
    <t>П-БВШ-2123</t>
  </si>
  <si>
    <t>Уплотнитель стекла внешние 2123 с двойной лапкой (компл.: 4шт) ПЛАСТЭК-ТРОЯ</t>
  </si>
  <si>
    <t>П-БВР-2123</t>
  </si>
  <si>
    <t>Уплотнитель стекла внутренний "бархотка" 2123 (компл.: 4шт) ПЛАСТЭК-ТРОЯ</t>
  </si>
  <si>
    <t>ОТ0118</t>
  </si>
  <si>
    <t>Радиатор отопителя 1118 ПОАР</t>
  </si>
  <si>
    <t>ПОАР</t>
  </si>
  <si>
    <t>ОТ0101</t>
  </si>
  <si>
    <t>Радиатор отопителя 2101 ПОАР</t>
  </si>
  <si>
    <t>ОТ0106</t>
  </si>
  <si>
    <t>Радиатор отопителя 2106 ПОАР</t>
  </si>
  <si>
    <t>ОТ0108</t>
  </si>
  <si>
    <t>Радиатор отопителя 2108 ПОАР</t>
  </si>
  <si>
    <t>ОТ0110</t>
  </si>
  <si>
    <t>Радиатор отопителя 2110 (до 2003) ПОАР</t>
  </si>
  <si>
    <t>ОТ0111.01</t>
  </si>
  <si>
    <t>Радиатор отопителя 2111, 2170 ПОАР</t>
  </si>
  <si>
    <t>2221.110</t>
  </si>
  <si>
    <t>ОХ0119.01</t>
  </si>
  <si>
    <t>Радиатор охлаждения 1118 (под конд.  PANASONIC) ПОАР</t>
  </si>
  <si>
    <t>Радиатор охлаждения 1119 ПОАР</t>
  </si>
  <si>
    <t>ОХ0106</t>
  </si>
  <si>
    <t>Радиатор охлаждения 2106 ПОАР</t>
  </si>
  <si>
    <t>ОХ0107</t>
  </si>
  <si>
    <t>Радиатор охлаждения 2107 ПОАР</t>
  </si>
  <si>
    <t>ОХ01073</t>
  </si>
  <si>
    <t>Радиатор охлаждения 21073 инж. ПОАР</t>
  </si>
  <si>
    <t>ОХ0108</t>
  </si>
  <si>
    <t>Радиатор охлаждения 2108 универсальный ПОАР</t>
  </si>
  <si>
    <t>ОХ0110</t>
  </si>
  <si>
    <t>Радиатор охлаждения 2110 универсальный ПОАР</t>
  </si>
  <si>
    <t>ОХ01213</t>
  </si>
  <si>
    <t>Радиатор охлаждения 21213 карб. ПОАР</t>
  </si>
  <si>
    <t>ОХ01214</t>
  </si>
  <si>
    <t>Радиатор охлаждения 21214 инж. ПОАР</t>
  </si>
  <si>
    <t>ОХ0123</t>
  </si>
  <si>
    <t>Радиатор охлаждения 2123 ПОАР</t>
  </si>
  <si>
    <t>ОХ113.072</t>
  </si>
  <si>
    <t>Радиатор охлаждения 2170 (под конд. HALLA) ПОАР</t>
  </si>
  <si>
    <t>ОХ113.073</t>
  </si>
  <si>
    <t>Радиатор охлаждения 2170 (под конд. PANASONIC) ПОАР</t>
  </si>
  <si>
    <t>ОХ0127</t>
  </si>
  <si>
    <t>Радиатор охлаждения 2170 ПОАР</t>
  </si>
  <si>
    <t>OX2190.04</t>
  </si>
  <si>
    <t>Радиатор охлаждения 2190 нового образца с 2015г. (с конд., с АКПП) ПОАР</t>
  </si>
  <si>
    <t>OX2190.05</t>
  </si>
  <si>
    <t>Радиатор охлаждения 2190 нового образца с 2015г. (с конд.) ПОАР</t>
  </si>
  <si>
    <t>OX2190.06</t>
  </si>
  <si>
    <t>OX2190.03</t>
  </si>
  <si>
    <t>ОХ2190.02</t>
  </si>
  <si>
    <t>Радиатор охлаждения 2190, КАЛИНА 2 (без конд.) ПОАР</t>
  </si>
  <si>
    <t>ОХ2190</t>
  </si>
  <si>
    <t>Радиатор охлаждения 2190, КАЛИНА 2 (под конд., без конд., с МКПП) ПОАР</t>
  </si>
  <si>
    <t>ОХ2190.01</t>
  </si>
  <si>
    <t>Радиатор охлаждения 2190, КАЛИНА 2 (под конд., с АКПП) ПОАР</t>
  </si>
  <si>
    <t>1113.089</t>
  </si>
  <si>
    <t>Радиатор охлаждения LARGUS 16кл. (с конд.) ПОАР</t>
  </si>
  <si>
    <t>ПК21213</t>
  </si>
  <si>
    <t>Подлокотник кожанный (компл.: 2шт.) 21213</t>
  </si>
  <si>
    <t>ПК2123</t>
  </si>
  <si>
    <t>Подлокотник кожанный (компл.: 2шт.) 2123</t>
  </si>
  <si>
    <t>ПК10</t>
  </si>
  <si>
    <t>Подлокотник кожанный 2110</t>
  </si>
  <si>
    <t>ПК14</t>
  </si>
  <si>
    <t>Подлокотник кожанный 2114</t>
  </si>
  <si>
    <t>ПТ10Б</t>
  </si>
  <si>
    <t>Подлокотник на ножке с баром 2110</t>
  </si>
  <si>
    <t>ПТ14Б</t>
  </si>
  <si>
    <t>Подлокотник на ножке с баром 2114</t>
  </si>
  <si>
    <t>ПТ90Б</t>
  </si>
  <si>
    <t>Подлокотник на ножке с баром 2190</t>
  </si>
  <si>
    <t>ПТ23</t>
  </si>
  <si>
    <t>Подлокотник тканевый (компл.: 2шт.) 2123</t>
  </si>
  <si>
    <t>ПТ90Р</t>
  </si>
  <si>
    <t>Подлокотник тканевый (нов.обр.) 2190</t>
  </si>
  <si>
    <t>ПТ10</t>
  </si>
  <si>
    <t>Подлокотник тканевый 2110</t>
  </si>
  <si>
    <t>ПТ14</t>
  </si>
  <si>
    <t>Подлокотник тканевый 2114</t>
  </si>
  <si>
    <t>ПТ90</t>
  </si>
  <si>
    <t>Подлокотник тканевый 2190</t>
  </si>
  <si>
    <t>Подлокотник ткань (компл.: 2шт.) 21213</t>
  </si>
  <si>
    <t>ПТLarg</t>
  </si>
  <si>
    <t>Подлокотник ткань LARGUS</t>
  </si>
  <si>
    <t>ПБ2110-РБ</t>
  </si>
  <si>
    <t>Подлокотник-бар "РОМБ" 2110</t>
  </si>
  <si>
    <t>ПБ2114-РБ</t>
  </si>
  <si>
    <t>Подлокотник-бар "РОМБ" 2114</t>
  </si>
  <si>
    <t>ПБ2101</t>
  </si>
  <si>
    <t>Подлокотник-бар 2101, 2107</t>
  </si>
  <si>
    <t>ПБ2110</t>
  </si>
  <si>
    <t>ПБ2114</t>
  </si>
  <si>
    <t>Подлокотник-бар 2114</t>
  </si>
  <si>
    <t>ПБ2123</t>
  </si>
  <si>
    <t>Подлокотник-бар 2123</t>
  </si>
  <si>
    <t>ПБ2190</t>
  </si>
  <si>
    <t>Подлокотник-бар 2190</t>
  </si>
  <si>
    <t>ПБ2181</t>
  </si>
  <si>
    <t>Подлокотник-бар VESTA</t>
  </si>
  <si>
    <t>C-118</t>
  </si>
  <si>
    <t>Комплект адаптеров B-1 ПОПУТЧИК</t>
  </si>
  <si>
    <t>ПОПУТЧИК</t>
  </si>
  <si>
    <t>C-119</t>
  </si>
  <si>
    <t>Комплект адаптеров B-2 ПОПУТЧИК</t>
  </si>
  <si>
    <t>C-120</t>
  </si>
  <si>
    <t>Комплект адаптеров B-3 ПОПУТЧИК</t>
  </si>
  <si>
    <t>C-123</t>
  </si>
  <si>
    <t>Комплект адаптеров E ПОПУТЧИК</t>
  </si>
  <si>
    <t>C-124</t>
  </si>
  <si>
    <t>Комплект адаптеров F ПОПУТЧИК</t>
  </si>
  <si>
    <t>C-121</t>
  </si>
  <si>
    <t>Комплект адаптеров С ПОПУТЧИК</t>
  </si>
  <si>
    <t>C-101</t>
  </si>
  <si>
    <t>Щетки стеклоочистителя бескаркасные 330mm. ПОПУТЧИК</t>
  </si>
  <si>
    <t>C-102</t>
  </si>
  <si>
    <t>Щетки стеклоочистителя бескаркасные 350mm. ПОПУТЧИК</t>
  </si>
  <si>
    <t>C-103</t>
  </si>
  <si>
    <t>Щетки стеклоочистителя бескаркасные 380mm. ПОПУТЧИК</t>
  </si>
  <si>
    <t>C-104</t>
  </si>
  <si>
    <t>Щетки стеклоочистителя бескаркасные 410mm. ПОПУТЧИК</t>
  </si>
  <si>
    <t>C-105</t>
  </si>
  <si>
    <t>Щетки стеклоочистителя бескаркасные 430mm. ПОПУТЧИК</t>
  </si>
  <si>
    <t>C-106</t>
  </si>
  <si>
    <t>Щетки стеклоочистителя бескаркасные 450mm. ПОПУТЧИК</t>
  </si>
  <si>
    <t>C-107</t>
  </si>
  <si>
    <t>Щетки стеклоочистителя бескаркасные 480mm. ПОПУТЧИК</t>
  </si>
  <si>
    <t>C-108</t>
  </si>
  <si>
    <t>Щетки стеклоочистителя бескаркасные 510mm. ПОПУТЧИК</t>
  </si>
  <si>
    <t>C-109</t>
  </si>
  <si>
    <t>Щетки стеклоочистителя бескаркасные 530mm. ПОПУТЧИК</t>
  </si>
  <si>
    <t>C-110</t>
  </si>
  <si>
    <t>Щетки стеклоочистителя бескаркасные 550mm. ПОПУТЧИК</t>
  </si>
  <si>
    <t>C-111</t>
  </si>
  <si>
    <t>Щетки стеклоочистителя бескаркасные 610mm. ПОПУТЧИК</t>
  </si>
  <si>
    <t>C-112</t>
  </si>
  <si>
    <t>Щетки стеклоочистителя бескаркасные 630mm. ПОПУТЧИК</t>
  </si>
  <si>
    <t>C-113</t>
  </si>
  <si>
    <t>Щетки стеклоочистителя бескаркасные 650mm. ПОПУТЧИК</t>
  </si>
  <si>
    <t>C-114</t>
  </si>
  <si>
    <t>Щетки стеклоочистителя бескаркасные 700mm. ПОПУТЧИК</t>
  </si>
  <si>
    <t>ЛР1119.1300008-00</t>
  </si>
  <si>
    <t>Радиатор кондиционера 1118 (под конд. PANASONIC) ПРАМО</t>
  </si>
  <si>
    <t>ЛР21703.1300008-00</t>
  </si>
  <si>
    <t>Радиатор кондиционера 2170 (под конд. HALLA) ПРАМО</t>
  </si>
  <si>
    <t>ЛР2170.1300008-00</t>
  </si>
  <si>
    <t>Радиатор кондиционера 2170 (под конд. PANASONIC) ПРАМО</t>
  </si>
  <si>
    <t>ЛР2190.8112010</t>
  </si>
  <si>
    <t>Радиатор кондиционера 2190 ПРАМО</t>
  </si>
  <si>
    <t>ЛР1118.8101060</t>
  </si>
  <si>
    <t>Радиатор отопителя 1118 ПРАМО</t>
  </si>
  <si>
    <t>ЛР2105.8101060</t>
  </si>
  <si>
    <t>Радиатор отопителя 2101 (узкий) ПРАМО</t>
  </si>
  <si>
    <t>ЛР2106.8101060</t>
  </si>
  <si>
    <t>Радиатор отопителя 2106 ПРАМО</t>
  </si>
  <si>
    <t>ЛР2108.8101060</t>
  </si>
  <si>
    <t>Радиатор отопителя 2108 ПРАМО</t>
  </si>
  <si>
    <t>ЛР2110.8101060</t>
  </si>
  <si>
    <t>Радиатор отопителя 2110 (до 2003) ПРАМО</t>
  </si>
  <si>
    <t>ЛР2111.8101060</t>
  </si>
  <si>
    <t>Радиатор отопителя 2111, 2170 ПРАМО</t>
  </si>
  <si>
    <t>ЛР2123.8101060</t>
  </si>
  <si>
    <t>Радиатор отопителя 2123 ПРАМО</t>
  </si>
  <si>
    <t>ЛР2170.8116014-10</t>
  </si>
  <si>
    <t>Радиатор отопителя 2170 (под конд. HALLA) ПРАМО</t>
  </si>
  <si>
    <t>ЛР2170.8116014-00</t>
  </si>
  <si>
    <t>Радиатор отопителя 2170 (под конд. PANASONIC) ПРАМО</t>
  </si>
  <si>
    <t>ЛР2190.8101060</t>
  </si>
  <si>
    <t>ЛР6001547484</t>
  </si>
  <si>
    <t>Радиатор отопителя LARGUS, DUSTER ПРАМО</t>
  </si>
  <si>
    <t>ЛР11190.1300010-40</t>
  </si>
  <si>
    <t>Радиатор охлаждения 1118 (под конд. PANASONIC) ПРАМО</t>
  </si>
  <si>
    <t>ЛР1118.1301012</t>
  </si>
  <si>
    <t>Радиатор охлаждения 1118 ПРАМО</t>
  </si>
  <si>
    <t>ЛР2106.1301012</t>
  </si>
  <si>
    <t>Радиатор охлаждения 2106 ПРАМО</t>
  </si>
  <si>
    <t>ЛР2107.1301012</t>
  </si>
  <si>
    <t>Радиатор охлаждения 2107 ПРАМО</t>
  </si>
  <si>
    <t>ЛР21073.1301012</t>
  </si>
  <si>
    <t>Радиатор охлаждения 21073 инж. ПРАМО</t>
  </si>
  <si>
    <t>ЛР2108.1301012</t>
  </si>
  <si>
    <t>Радиатор охлаждения 2108 универсальный ПРАМО</t>
  </si>
  <si>
    <t>ЛР2110.1301012</t>
  </si>
  <si>
    <t>Радиатор охлаждения 2110 универсальный ПРАМО</t>
  </si>
  <si>
    <t>ЛР21213.1301012</t>
  </si>
  <si>
    <t>Радиатор охлаждения 21213 карб. ПРАМО</t>
  </si>
  <si>
    <t>ЛР21214.1301012</t>
  </si>
  <si>
    <t>Радиатор охлаждения 21214 инж. ПРАМО</t>
  </si>
  <si>
    <t>ЛР2123.1301012</t>
  </si>
  <si>
    <t>Радиатор охлаждения 2123 ПРАМО</t>
  </si>
  <si>
    <t>ЛР2170.1301012-51</t>
  </si>
  <si>
    <t>Радиатор охлаждения 2170 (под конд. HALLA) ПРАМО</t>
  </si>
  <si>
    <t>ЛР2172.1300010-40</t>
  </si>
  <si>
    <t>Радиатор охлаждения 2170 (под конд. PANASONIC) ПРАМО</t>
  </si>
  <si>
    <t>ЛР2170.1301012</t>
  </si>
  <si>
    <t>Радиатор охлаждения 2170 ПРАМО</t>
  </si>
  <si>
    <t>ЛР2190.1301012</t>
  </si>
  <si>
    <t>Радиатор охлаждения 2190 (под конд., без конд., с МКПП) ПРАМО</t>
  </si>
  <si>
    <t>ЛР214106179R-СБ</t>
  </si>
  <si>
    <t>Радиатор охлаждения VESTA ПРАМО</t>
  </si>
  <si>
    <t>ЛР11190-40-СБ</t>
  </si>
  <si>
    <t>Радиатор охлаждения 1118 (под конд.  PANASONIC) ДЕШ ПРАМО</t>
  </si>
  <si>
    <t>ЛР2170-51-СБ</t>
  </si>
  <si>
    <t>Радиатор охлаждения 2170 (под конд. HALLA) ДЕШ ПРАМО</t>
  </si>
  <si>
    <t>ЛР2172-40-СБ</t>
  </si>
  <si>
    <t>Радиатор охлаждения 2170 (под конд. PANASONIC) ДЕШ ПРАМО</t>
  </si>
  <si>
    <t>ЛР2192-1301012-СБ</t>
  </si>
  <si>
    <t>Радиатор охлаждения 2190 (под конд., без конд., с МКПП) ДЕШ ПРАМО</t>
  </si>
  <si>
    <t>ЛР21903-1300008-14-СБ</t>
  </si>
  <si>
    <t>Радиатор охлаждения 2190 нового образца с 2015г. (с конд.) ДЕШ ПРАМО</t>
  </si>
  <si>
    <t>ЛР21082.1306010</t>
  </si>
  <si>
    <t>Крышка термостата с элементом 21082 ПРАМО</t>
  </si>
  <si>
    <t>ЛР1118.520515</t>
  </si>
  <si>
    <t>Трапеция стеклоочистителя 1118 ПРАМО</t>
  </si>
  <si>
    <t>ЛР2101.520515</t>
  </si>
  <si>
    <t>Трапеция стеклоочистителя 2101 ПРАМО</t>
  </si>
  <si>
    <t>ЛР2103.520515</t>
  </si>
  <si>
    <t>Трапеция стеклоочистителя 2103, 2107 ПРАМО</t>
  </si>
  <si>
    <t>ЛР2108.520515</t>
  </si>
  <si>
    <t>Трапеция стеклоочистителя 2108 ПРАМО</t>
  </si>
  <si>
    <t>ЛР2110.520515</t>
  </si>
  <si>
    <t>Трапеция стеклоочистителя 2110 ПРАМО</t>
  </si>
  <si>
    <t>ЛР2121.520515</t>
  </si>
  <si>
    <t>Трапеция стеклоочистителя 2121 ПРАМО</t>
  </si>
  <si>
    <t>ЛР2170.520515</t>
  </si>
  <si>
    <t>Трапеция стеклоочистителя 2170 ПРАМО</t>
  </si>
  <si>
    <t>2110-2215012P</t>
  </si>
  <si>
    <t>Шрус наружный в сборе 2108, 2110 ПРАМО</t>
  </si>
  <si>
    <t>ЛР2101.8101080</t>
  </si>
  <si>
    <t>Вентилятор отопителя 2101, 2121, 21213 ПРАМО</t>
  </si>
  <si>
    <t>ЛР2108.8101080</t>
  </si>
  <si>
    <t>Вентилятор отопителя 2108 ПРАМО</t>
  </si>
  <si>
    <t>ЛР2123.8101080</t>
  </si>
  <si>
    <t>Вентилятор отопителя 2123, 2170, 1118 ПРАМО</t>
  </si>
  <si>
    <t>53.3780</t>
  </si>
  <si>
    <t>Вентилятор охлаждения 1118, 2123 ПРАМО</t>
  </si>
  <si>
    <t>70.3730</t>
  </si>
  <si>
    <t>Вентилятор охлаждения 2103, 2108 ПРАМО</t>
  </si>
  <si>
    <t>ЛР2103.3730000</t>
  </si>
  <si>
    <t>Мотор-редуктор стеклоочистителя переднего 2101, 2121, 1111 ПРАМО</t>
  </si>
  <si>
    <t>ЛР2108.3730000</t>
  </si>
  <si>
    <t>Мотор-редуктор стеклоочистителя переднего 2108 ПРАМО</t>
  </si>
  <si>
    <t>ЛР2110.3730000</t>
  </si>
  <si>
    <t>Мотор-редуктор стеклоочистителя переднего 2110 ПРАМО</t>
  </si>
  <si>
    <t>11180-2215092</t>
  </si>
  <si>
    <t>Вал правый (длинный) привода переднего колеса 1118 САМАРА</t>
  </si>
  <si>
    <t>21080-2215092</t>
  </si>
  <si>
    <t>Вал правый (длинный) привода переднего колеса 2108 САМАРА</t>
  </si>
  <si>
    <t>21100-2215092</t>
  </si>
  <si>
    <t>Вал правый (длинный) привода переднего колеса 2110 САМАРА</t>
  </si>
  <si>
    <t>21210-2215070</t>
  </si>
  <si>
    <t>Вал привода переднего колеса 2121 САМАРА</t>
  </si>
  <si>
    <t>21030-2403069</t>
  </si>
  <si>
    <t>21210-2403069</t>
  </si>
  <si>
    <t>21213-2403069</t>
  </si>
  <si>
    <t>21213-2302010</t>
  </si>
  <si>
    <t>Редуктор переднего моста (РПМ) 2121 (22 шлица, 06 пара) САМАРА</t>
  </si>
  <si>
    <t>21214-2302010</t>
  </si>
  <si>
    <t>Редуктор переднего моста (РПМ) 21214 САМАРА</t>
  </si>
  <si>
    <t>2123-2302010</t>
  </si>
  <si>
    <t>Редуктор переднего моста (РПМ) 2123 САМАРА</t>
  </si>
  <si>
    <t>21010-3400010</t>
  </si>
  <si>
    <t>Рулевой механизм (колонка) 2101 САМАРА</t>
  </si>
  <si>
    <t>21050-3400010</t>
  </si>
  <si>
    <t>Рулевой механизм (колонка) 2105 САМАРА</t>
  </si>
  <si>
    <t>21214-3400010</t>
  </si>
  <si>
    <t>Рулевой механизм (колонка) 21214 САМАРА</t>
  </si>
  <si>
    <t>21210-3103014</t>
  </si>
  <si>
    <t>Ступица переднего колеса 2121 САМАРА</t>
  </si>
  <si>
    <t>21230-3103014</t>
  </si>
  <si>
    <t>Ступица переднего колеса 2123 САМАРА</t>
  </si>
  <si>
    <t>21010-3502070</t>
  </si>
  <si>
    <t>Тормозные барабаны задние 2101 САМАРА</t>
  </si>
  <si>
    <t>21210-3502070</t>
  </si>
  <si>
    <t>K4-5150-000</t>
  </si>
  <si>
    <t>Кольца поршневые 21126 82,0 ПРИМА</t>
  </si>
  <si>
    <t>ПР12-1007010</t>
  </si>
  <si>
    <t>Комплект клапанов 2112 впускной+выпускной (16шт) ПРИМА</t>
  </si>
  <si>
    <t>2190-8112010</t>
  </si>
  <si>
    <t>Радиатор кондиционера 2190 КОРЕЯ</t>
  </si>
  <si>
    <t>21902-1300008-11</t>
  </si>
  <si>
    <t>Радиатор охлаждения 2190, КАЛИНА 2 (под конд., с АКПП) КОРЕЯ</t>
  </si>
  <si>
    <t>21010-2919013-88</t>
  </si>
  <si>
    <t>Штанга реактивная продольная верхняя (мосол) 2101 САМАРА</t>
  </si>
  <si>
    <t>Штанги реактивные 21217 NIVA URBAN (нов. обр., после 2016) ПРОМ-ДЕТАЛЬ</t>
  </si>
  <si>
    <t>21120-1007026-03</t>
  </si>
  <si>
    <t>Сальники клапанов 2112 16кл. РЕЗЕРВ</t>
  </si>
  <si>
    <t>24-1007014-01-03</t>
  </si>
  <si>
    <t>Сальники клапанов дв. 402 РЕЗЕРВ</t>
  </si>
  <si>
    <t>RK11003</t>
  </si>
  <si>
    <t>Карманы задних боковых дверей 2123 РЕМКОМ</t>
  </si>
  <si>
    <t>RK11001</t>
  </si>
  <si>
    <t>Органайзер универсальный на спинку кресла РЕМКОМ</t>
  </si>
  <si>
    <t>RK11005</t>
  </si>
  <si>
    <t>Пепельница/контейнер в подстаканник с крышкой и подсветкой универсальная РЕМКОМ</t>
  </si>
  <si>
    <t>PA1016</t>
  </si>
  <si>
    <t>Подиум акустический кожа (компл.: 2шт.) 2110 R16</t>
  </si>
  <si>
    <t>RK11002</t>
  </si>
  <si>
    <t>Сумка багажника 2123 РЕМКОМ</t>
  </si>
  <si>
    <t>RK06010</t>
  </si>
  <si>
    <t>Блок выключателей электростеклоподъемников 2190 на 2-е двери РЕМКОМ</t>
  </si>
  <si>
    <t>RK06011</t>
  </si>
  <si>
    <t>Блок управления наружными зеркалами (джойстик) 2110 РЕМКОМ</t>
  </si>
  <si>
    <t>RK06012</t>
  </si>
  <si>
    <t>Блок управления обогревом сидений 2110 РЕМКОМ</t>
  </si>
  <si>
    <t>RK06013</t>
  </si>
  <si>
    <t>Блок управления обогревом сидений 2170 РЕМКОМ</t>
  </si>
  <si>
    <t>RK06015</t>
  </si>
  <si>
    <t>Выключатель блокировки задних электростеклоподъемников LARGUS РЕМКОМ</t>
  </si>
  <si>
    <t>RK06001</t>
  </si>
  <si>
    <t>Выключатель электростеклоподъемника 1118 РЕМКОМ</t>
  </si>
  <si>
    <t>RK06002</t>
  </si>
  <si>
    <t>Выключатель электростеклоподъемника 21093 РЕМКОМ</t>
  </si>
  <si>
    <t>RK06006</t>
  </si>
  <si>
    <t>Выключатель электростеклоподъемника 2110 (блок на 2 двери) РЕМКОМ</t>
  </si>
  <si>
    <t>RK06007</t>
  </si>
  <si>
    <t>Выключатель электростеклоподъемника 2110 (блок на 4 двери) РЕМКОМ</t>
  </si>
  <si>
    <t>RK06003</t>
  </si>
  <si>
    <t>Выключатель электростеклоподъемника 2170 РЕМКОМ</t>
  </si>
  <si>
    <t>RK06021</t>
  </si>
  <si>
    <t>Выключатель электростеклоподъемника задней правой двери LARGUS РЕМКОМ</t>
  </si>
  <si>
    <t>RK06016</t>
  </si>
  <si>
    <t>Выключатель электростеклоподъемника с рамкой 21093 РЕМКОМ</t>
  </si>
  <si>
    <t>RK06005</t>
  </si>
  <si>
    <t>Выключатель электростеклоподъемника универсальный РЕМКОМ</t>
  </si>
  <si>
    <t>RK06009</t>
  </si>
  <si>
    <t>Модуль двери водителя 1118 ЛЮКС РЕМКОМ</t>
  </si>
  <si>
    <t>RK06008</t>
  </si>
  <si>
    <t>Модуль двери водителя 1118 РЕМКОМ</t>
  </si>
  <si>
    <t>RK06020</t>
  </si>
  <si>
    <t>Модуль управления светотехникой 1118 ЛЮКС РЕМКОМ</t>
  </si>
  <si>
    <t>RK06019</t>
  </si>
  <si>
    <t>Модуль управления светотехникой 1118 РЕМКОМ</t>
  </si>
  <si>
    <t>RK06014</t>
  </si>
  <si>
    <t>Модуль управления светотехникой 2170 ЛЮКС РЕМКОМ</t>
  </si>
  <si>
    <t>RK06018</t>
  </si>
  <si>
    <t>Модуль управления светотехникой 2170 РЕМКОМ</t>
  </si>
  <si>
    <t>RK05002</t>
  </si>
  <si>
    <t>Выключатель аварийной сигнализации 2103, 2121 (7 контактов) РЕМКОМ</t>
  </si>
  <si>
    <t>RK05006</t>
  </si>
  <si>
    <t>Выключатель вентилятора отопителя 2101, 2103, 2106 РЕМКОМ</t>
  </si>
  <si>
    <t>RK05007</t>
  </si>
  <si>
    <t>Выключатель вентилятора отопителя 2105, 2107, 2121 РЕМКОМ</t>
  </si>
  <si>
    <t>RK05014</t>
  </si>
  <si>
    <t>Выключатель наружного освещения 2103, 2106 (2-х позиционный) РЕМКОМ</t>
  </si>
  <si>
    <t>RK05013</t>
  </si>
  <si>
    <t>Выключатель наружного освещения 2105, 2107, 2121 (3-х позиционный) РЕМКОМ</t>
  </si>
  <si>
    <t>RK05017</t>
  </si>
  <si>
    <t>Выключатель наружного освещения 2110, 2112 РЕМКОМ</t>
  </si>
  <si>
    <t>RK05016</t>
  </si>
  <si>
    <t>Выключатель наружного освещения 2113, 2123 РЕМКОМ</t>
  </si>
  <si>
    <t>RK05021</t>
  </si>
  <si>
    <t>Выключатель обогрева сидений 2108 РЕМКОМ</t>
  </si>
  <si>
    <t>RK05032</t>
  </si>
  <si>
    <t>Выключатель сигнала положения педали сцепления 21214 E-GAS РЕМКОМ</t>
  </si>
  <si>
    <t>RK05030</t>
  </si>
  <si>
    <t>Выключатель сигнала торможения 1118, 2190 E-GAS РЕМКОМ</t>
  </si>
  <si>
    <t>RK05033</t>
  </si>
  <si>
    <t>Кнопка открывания багажника 2110 РЕМКОМ</t>
  </si>
  <si>
    <t>RK05036</t>
  </si>
  <si>
    <t>Концевой выключатель двери в сборе 2190 (3-и детали) РЕМКОМ</t>
  </si>
  <si>
    <t>RK05037</t>
  </si>
  <si>
    <t>Концевой выключатель двери в сборе LARGUS (3-и детали) РЕМКОМ</t>
  </si>
  <si>
    <t>RK05035</t>
  </si>
  <si>
    <t>Концевой выключатель двери ВАЗ РЕМКОМ</t>
  </si>
  <si>
    <t>RK05034</t>
  </si>
  <si>
    <t>Концевой выключатель капота ВАЗ РЕМКОМ</t>
  </si>
  <si>
    <t>RK05008</t>
  </si>
  <si>
    <t>Переключатель вентилятора отопителя 2108, 2113 РЕМКОМ</t>
  </si>
  <si>
    <t>RK05048</t>
  </si>
  <si>
    <t>Переключатель вентилятора отопителя с установочным комплектом 2108, 2113 РЕМКОМ</t>
  </si>
  <si>
    <t>RK05043</t>
  </si>
  <si>
    <t>Переключатель подрулевой (3-х рычажный, 2-х позиционный) 2104, 2105, 2107, 2121 РЕМКОМ</t>
  </si>
  <si>
    <t>RK05044</t>
  </si>
  <si>
    <t>Переключатель подрулевой (3-х рычажный, 3-х позиционный) 2103, 2106 РЕМКОМ</t>
  </si>
  <si>
    <t>RK05039</t>
  </si>
  <si>
    <t>Переключатель подрулевой световой сигнализации 2109, 2115, 2110 РЕМКОМ</t>
  </si>
  <si>
    <t>RK05041</t>
  </si>
  <si>
    <t>Переключатель подрулевой световой сигнализации 2123, 2170, 1118 РЕМКОМ</t>
  </si>
  <si>
    <t>RK05045</t>
  </si>
  <si>
    <t>Переключатель подрулевой световой сигнализации 2190, КАЛИНА 2 РЕМКОМ</t>
  </si>
  <si>
    <t>RK05051</t>
  </si>
  <si>
    <t>Переключатель подрулевой световой сигнализации LARGUS (с туманками) РЕМКОМ</t>
  </si>
  <si>
    <t>RK05052</t>
  </si>
  <si>
    <t>Переключатель подрулевой световой сигнализации VESTA, X-RAY, LOGAN II, SANDERO II, DUSTER РЕМКОМ</t>
  </si>
  <si>
    <t>RK05038</t>
  </si>
  <si>
    <t>Переключатель подрулевой стеклоочистителей 1118, 2170 РЕМКОМ</t>
  </si>
  <si>
    <t>RK05040</t>
  </si>
  <si>
    <t>Переключатель подрулевой стеклоочистителей 2108, 2115, 2110 РЕМКОМ</t>
  </si>
  <si>
    <t>RK05042</t>
  </si>
  <si>
    <t>Переключатель подрулевой стеклоочистителей 2123 РЕМКОМ</t>
  </si>
  <si>
    <t>RK05047</t>
  </si>
  <si>
    <t>Переключатель подрулевой стеклоочистителей 2190, КАЛИНА 2 (с навигацией и круиз контролем) РЕМКОМ</t>
  </si>
  <si>
    <t>RK05046</t>
  </si>
  <si>
    <t>Переключатель подрулевой стеклоочистителей 2190, КАЛИНА 2 (с управлением марш. компьютером) РЕМКОМ</t>
  </si>
  <si>
    <t>RK05050</t>
  </si>
  <si>
    <t>Переключатель подрулевой стеклоочистителей LARGUS РЕМКОМ</t>
  </si>
  <si>
    <t>RK02015</t>
  </si>
  <si>
    <t>Датчик АБС заднего колеса 1118, 2170, 2190 РЕМКОМ</t>
  </si>
  <si>
    <t>RK02014</t>
  </si>
  <si>
    <t>Датчик АБС переднего колеса 1118, 2170, 2190 РЕМКОМ</t>
  </si>
  <si>
    <t>RK02046</t>
  </si>
  <si>
    <t>Датчик аварийного уровня тормозной жидкости 2101, 2107 РЕМКОМ</t>
  </si>
  <si>
    <t>RK02047</t>
  </si>
  <si>
    <t>Датчик аварийного уровня тормозной жидкости 2108, 2112 РЕМКОМ</t>
  </si>
  <si>
    <t>RK02002</t>
  </si>
  <si>
    <t>Датчик детонации 2110, 2112 ст. обр. РЕМКОМ</t>
  </si>
  <si>
    <t>RK02054</t>
  </si>
  <si>
    <t>Датчик заднего хода LARGUS, LOGAN, DUSTER РЕМКОМ</t>
  </si>
  <si>
    <t>RK02003</t>
  </si>
  <si>
    <t>Датчик положения дроссельной заслонки (ДПДЗ) 2108, 21214, 2123 РЕМКОМ</t>
  </si>
  <si>
    <t>RK02049</t>
  </si>
  <si>
    <t>Датчик положения дроссельной заслонки (ДПДЗ) LARGUS 16кл. РЕМКОМ</t>
  </si>
  <si>
    <t>RK02004</t>
  </si>
  <si>
    <t>Датчик положения коленвала 2108, 21214, 2123 РЕМКОМ</t>
  </si>
  <si>
    <t>RK02051</t>
  </si>
  <si>
    <t>Датчик положения коленвала LARGUS 16кл. РЕМКОМ</t>
  </si>
  <si>
    <t>RK02050</t>
  </si>
  <si>
    <t>Датчик положения коленвала LARGUS 8кл. РЕМКОМ</t>
  </si>
  <si>
    <t>RK02006</t>
  </si>
  <si>
    <t>Датчик распредвала (фазы) 16кл. 2110, 2112 РЕМКОМ</t>
  </si>
  <si>
    <t>RK02005</t>
  </si>
  <si>
    <t>Датчик распредвала (фазы) 8кл. 2110, 2112 РЕМКОМ</t>
  </si>
  <si>
    <t>RK02009</t>
  </si>
  <si>
    <t>Датчик скорости 1118 РЕМКОМ</t>
  </si>
  <si>
    <t>RK02013</t>
  </si>
  <si>
    <t>Датчик скорости 2110, 2115 (круглый разъем с проводом) РЕМКОМ</t>
  </si>
  <si>
    <t>RK02011</t>
  </si>
  <si>
    <t>Датчик скорости 2110, 2115 (плоский разъем без провода) РЕМКОМ</t>
  </si>
  <si>
    <t>RK02012</t>
  </si>
  <si>
    <t>Датчик скорости 2110, 2115 (плоский разъем с проводом) РЕМКОМ</t>
  </si>
  <si>
    <t>RK02010</t>
  </si>
  <si>
    <t>Датчик скорости 2170, 2190 РЕМКОМ</t>
  </si>
  <si>
    <t>RK02057</t>
  </si>
  <si>
    <t>Датчик скорости заднего колеса левый 2123 РЕМКОМ</t>
  </si>
  <si>
    <t>RK02056</t>
  </si>
  <si>
    <t>Датчик скорости заднего колеса правый 2123 РЕМКОМ</t>
  </si>
  <si>
    <t>RK02055</t>
  </si>
  <si>
    <t>Датчик скорости переднего колеса 2123 РЕМКОМ</t>
  </si>
  <si>
    <t>RK02020</t>
  </si>
  <si>
    <t>Датчик температуры наружного воздуха с разъемом 2113, 2123 РЕМКОМ</t>
  </si>
  <si>
    <t>RK02019</t>
  </si>
  <si>
    <t>Датчик температуры охлаждающей жидкости инж. 2107, 21213, 2123 РЕМКОМ</t>
  </si>
  <si>
    <t>RK02016</t>
  </si>
  <si>
    <t>Датчик уровня жидкости бачка омывателя 2108, 2115 (длинный 19,5см) РЕМКОМ</t>
  </si>
  <si>
    <t>RK02021</t>
  </si>
  <si>
    <t>Датчик уровня масла 2108, 2115 РЕМКОМ</t>
  </si>
  <si>
    <t>RK02017</t>
  </si>
  <si>
    <t>Датчик уровня охлаждающей жидкости 21099, 2115 (средний 15,5см) РЕМКОМ</t>
  </si>
  <si>
    <t>RK02018</t>
  </si>
  <si>
    <t>Датчик уровня охлаждающей жидкости 2110, 2112 (короткий 12,0см) РЕМКОМ</t>
  </si>
  <si>
    <t>RK02023</t>
  </si>
  <si>
    <t>Датчик уровня топлива 1118 ДУТ-10 (железный бак) РЕМКОМ</t>
  </si>
  <si>
    <t>RK02024</t>
  </si>
  <si>
    <t>Датчик уровня топлива 1118 ДУТ-17 (пластиковый бак) РЕМКОМ</t>
  </si>
  <si>
    <t>RK02022</t>
  </si>
  <si>
    <t>Датчик уровня топлива 1118 ДУТ-К (железный бак) РЕМКОМ</t>
  </si>
  <si>
    <t>RK02041</t>
  </si>
  <si>
    <t>Датчик уровня топлива 2104 карб. РЕМКОМ</t>
  </si>
  <si>
    <t>RK02033</t>
  </si>
  <si>
    <t>Датчик уровня топлива 21044 ДУТ-7 РЕМКОМ</t>
  </si>
  <si>
    <t>RK02034</t>
  </si>
  <si>
    <t>Датчик уровня топлива 21073 ДУТ-6М РЕМКОМ</t>
  </si>
  <si>
    <t>RK02026</t>
  </si>
  <si>
    <t>Датчик уровня топлива 2108 ДУТ-2-02 (2-02) РЕМКОМ</t>
  </si>
  <si>
    <t>RK02025</t>
  </si>
  <si>
    <t>Датчик уровня топлива 2108 ДУТ-2М (2-01) РЕМКОМ</t>
  </si>
  <si>
    <t>RK02042</t>
  </si>
  <si>
    <t>Датчик уровня топлива 2108 карб. РЕМКОМ</t>
  </si>
  <si>
    <t>RK02043</t>
  </si>
  <si>
    <t>Датчик уровня топлива 21083 карб. РЕМКОМ</t>
  </si>
  <si>
    <t>RK02027</t>
  </si>
  <si>
    <t>Датчик уровня топлива 2110, 2112 ДУТ-1М (1-01) РЕМКОМ</t>
  </si>
  <si>
    <t>RK02030</t>
  </si>
  <si>
    <t>Датчик уровня топлива 2110, 2112, 2170 двиг.: 1.6 ДУТ-11 РЕМКОМ</t>
  </si>
  <si>
    <t>RK02029</t>
  </si>
  <si>
    <t>Датчик уровня топлива 2110, 2112, 2170 двиг.: 1.6 ДУТ-К2 РЕМКОМ</t>
  </si>
  <si>
    <t>RK02031</t>
  </si>
  <si>
    <t>Датчик уровня топлива 21102 ДУТ-1-02 (1-02) РЕМКОМ</t>
  </si>
  <si>
    <t>RK02028</t>
  </si>
  <si>
    <t>Датчик уровня топлива 21102 ДУТ-1-03 (1-03) РЕМКОМ</t>
  </si>
  <si>
    <t>RK02044</t>
  </si>
  <si>
    <t>Датчик уровня топлива 2121 карб. РЕМКОМ</t>
  </si>
  <si>
    <t>RK02045</t>
  </si>
  <si>
    <t>Датчик уровня топлива 21213 карб. РЕМКОМ</t>
  </si>
  <si>
    <t>RK02035</t>
  </si>
  <si>
    <t>Датчик уровня топлива 21214 ДУТ-3М (3М-01) РЕМКОМ</t>
  </si>
  <si>
    <t>RK02036</t>
  </si>
  <si>
    <t>Датчик уровня топлива 2123 ДУТ-4М (4М) РЕМКОМ</t>
  </si>
  <si>
    <t>RK02037</t>
  </si>
  <si>
    <t>Датчик уровня топлива 2123 ДУТ-К3 РЕМКОМ</t>
  </si>
  <si>
    <t>RK02038</t>
  </si>
  <si>
    <t>Датчик уровня топлива 2131 ДУТ-12-01 РЕМКОМ</t>
  </si>
  <si>
    <t>RK02007</t>
  </si>
  <si>
    <t>Датчик хола 2105, 2107 РЕМКОМ</t>
  </si>
  <si>
    <t>RK02008</t>
  </si>
  <si>
    <t>Датчик хола 2108 РЕМКОМ</t>
  </si>
  <si>
    <t>RK07001</t>
  </si>
  <si>
    <t>Бачок масляный гидроусилителя руля 2110, 2123 РЕМКОМ</t>
  </si>
  <si>
    <t>RK07002</t>
  </si>
  <si>
    <t>Гидрокомпенсатор 2112 (компл.: 16шт) РЕМКОМ</t>
  </si>
  <si>
    <t>RK07004</t>
  </si>
  <si>
    <t>Гидрокомпенсатор 21214, 2123 нов. обр. РЕМКОМ</t>
  </si>
  <si>
    <t>RK07003</t>
  </si>
  <si>
    <t>Гидрокомпенсатор 21214, 2123 ст. обр. РЕМКОМ</t>
  </si>
  <si>
    <t>RK07024</t>
  </si>
  <si>
    <t>Клапан 2101 впускной (компл.: 4шт) РЕМКОМ</t>
  </si>
  <si>
    <t>RK07025</t>
  </si>
  <si>
    <t>Клапан 2101 выпускной (компл.: 4шт) РЕМКОМ</t>
  </si>
  <si>
    <t>RK07027</t>
  </si>
  <si>
    <t>Клапан 2108 впускной (компл.: 4шт) РЕМКОМ</t>
  </si>
  <si>
    <t>RK07028</t>
  </si>
  <si>
    <t>Клапан 2108 выпускной (компл.: 4шт) РЕМКОМ</t>
  </si>
  <si>
    <t>RK07030</t>
  </si>
  <si>
    <t>Клапан 2112 впускной (компл.: 8шт) РЕМКОМ</t>
  </si>
  <si>
    <t>RK07031</t>
  </si>
  <si>
    <t>Клапан 2112 выпускной (компл.: 8шт) РЕМКОМ</t>
  </si>
  <si>
    <t>RK07033</t>
  </si>
  <si>
    <t>Клапан LARGUS, LOGAN 16кл впускной (компл.: 4шт) РЕМКОМ</t>
  </si>
  <si>
    <t>RK07034</t>
  </si>
  <si>
    <t>Клапан LARGUS, LOGAN 16кл выпускной (компл.: 4шт) РЕМКОМ</t>
  </si>
  <si>
    <t>RK07049</t>
  </si>
  <si>
    <t>Клапан LARGUS, LOGAN 8кл впускной (компл.: 4шт) РЕМКОМ</t>
  </si>
  <si>
    <t>RK07050</t>
  </si>
  <si>
    <t>Клапан LARGUS, LOGAN 8кл выпускной (компл.: 4шт) РЕМКОМ</t>
  </si>
  <si>
    <t>RK07065</t>
  </si>
  <si>
    <t>Клапан VESTA, X-RAY (двиг.: 21179, 1.8л. 16кл) впускной (компл.: 8шт.) РЕМКОМ</t>
  </si>
  <si>
    <t>RK07066</t>
  </si>
  <si>
    <t>Клапан VESTA, X-RAY (двиг.: 21179, 1.8л. 16кл) выпускной (компл.: 8шт.) РЕМКОМ</t>
  </si>
  <si>
    <t>RK07039</t>
  </si>
  <si>
    <t>Комплект клапанов (облегченные, увеличенные) 2101 впускной+выпускной (компл.: 8шт) СПОРТ РЕМКОМ</t>
  </si>
  <si>
    <t>RK07040</t>
  </si>
  <si>
    <t>Комплект клапанов (облегченные, увеличенные) 21083 впускной+выпускной (компл.: 8шт) СПОРТ РЕМКОМ</t>
  </si>
  <si>
    <t>RK07041</t>
  </si>
  <si>
    <t>Комплект клапанов (облегченные, увеличенные) 2112 впускной+выпускной (компл.: 16шт) СПОРТ РЕМКОМ</t>
  </si>
  <si>
    <t>RK07036</t>
  </si>
  <si>
    <t>Комплект клапанов (облегченные) 2101 впускной+выпускной (компл.: 8шт) РЕМКОМ</t>
  </si>
  <si>
    <t>RK07037</t>
  </si>
  <si>
    <t>Комплект клапанов (облегченные) 21083 впускной+выпускной (компл.: 8шт) РЕМКОМ</t>
  </si>
  <si>
    <t>RK07038</t>
  </si>
  <si>
    <t>Комплект клапанов (облегченные) 2112 впускной+выпускной (компл.: 16шт) РЕМКОМ</t>
  </si>
  <si>
    <t>RK07026</t>
  </si>
  <si>
    <t>Комплект клапанов 2101 впускной+выпускной (компл.: 8шт) РЕМКОМ</t>
  </si>
  <si>
    <t>RK07029</t>
  </si>
  <si>
    <t>Комплект клапанов 2108 впускной+выпускной (компл.: 8шт) РЕМКОМ</t>
  </si>
  <si>
    <t>RK07032</t>
  </si>
  <si>
    <t>Комплект клапанов 2112 впускной+выпускной (компл.: 16шт) РЕМКОМ</t>
  </si>
  <si>
    <t>RK07035</t>
  </si>
  <si>
    <t>Комплект клапанов LARGUS 16кл. впускной+выпускной (компл.: 16шт) РЕМКОМ</t>
  </si>
  <si>
    <t>RK07051</t>
  </si>
  <si>
    <t>Комплект клапанов LARGUS 8кл. впускной+выпускной (компл.: 8шт) РЕМКОМ</t>
  </si>
  <si>
    <t>RK07067</t>
  </si>
  <si>
    <t>Комплект клапанов VESTA, X-RAY (двиг.: 21179, 1.8л. 16кл) (компл.: 16шт.) РЕМКОМ</t>
  </si>
  <si>
    <t>RK07068</t>
  </si>
  <si>
    <t>RK07058</t>
  </si>
  <si>
    <t>Комплект направляющих 2101 впуск.+выпуск. (компл.: 8шт) РЕМКОМ</t>
  </si>
  <si>
    <t>RK07059</t>
  </si>
  <si>
    <t>Комплект направляющих 2108 впуск.+выпуск. (компл.: 8шт) РЕМКОМ</t>
  </si>
  <si>
    <t>RK07060</t>
  </si>
  <si>
    <t>Комплект направляющих 2112 впуск.+выпуск. (компл.: 16шт) РЕМКОМ</t>
  </si>
  <si>
    <t>RK07062</t>
  </si>
  <si>
    <t>Комплект направляющих LOGAN, LARGUS 16кл. впуск.+выпуск. (компл.: 16шт) РЕМКОМ</t>
  </si>
  <si>
    <t>RK07061</t>
  </si>
  <si>
    <t>Комплект направляющих LOGAN, LARGUS, SANDERO 8кл. впуск.+выпуск. (компл.: 8шт) РЕМКОМ</t>
  </si>
  <si>
    <t>RK07008</t>
  </si>
  <si>
    <t>Масляный насос 2101, 2107 РЕМКОМ</t>
  </si>
  <si>
    <t>RK07009</t>
  </si>
  <si>
    <t>Масляный насос 2121, 21213 РЕМКОМ</t>
  </si>
  <si>
    <t>RK07010</t>
  </si>
  <si>
    <t>Масляный насос в сборе 2108, 2112 8кл. РЕМКОМ</t>
  </si>
  <si>
    <t>RK07011</t>
  </si>
  <si>
    <t>Масляный насос в сборе 2110, 2112 16кл. РЕМКОМ</t>
  </si>
  <si>
    <t>RK07007</t>
  </si>
  <si>
    <t>Насос гидроусилителя 2123 РЕМКОМ</t>
  </si>
  <si>
    <t>RK07063</t>
  </si>
  <si>
    <t>Насос ГУРа LARGUS (двиг.: K7M, 1.6л., 8 кл.) РЕМКОМ</t>
  </si>
  <si>
    <t>RK07005</t>
  </si>
  <si>
    <t>Натяжитель цепи гидравлический нов. обр. 21214, 2123 РЕМКОМ</t>
  </si>
  <si>
    <t>RK07006</t>
  </si>
  <si>
    <t>Натяжитель цепи гидравлический ст. обр. 21214, 2123 РЕМКОМ</t>
  </si>
  <si>
    <t>RK07043</t>
  </si>
  <si>
    <t>Пластина маслоотделителя 2108, 2112, 2115 (8 кл., компл.: 6 пластин) РЕМКОМ</t>
  </si>
  <si>
    <t>RK07013</t>
  </si>
  <si>
    <t>Рампа маслоподающая 21214, 2123 нов. обр. РЕМКОМ</t>
  </si>
  <si>
    <t>RK07012</t>
  </si>
  <si>
    <t>Рампа маслоподающая 21214, 2123 ст. обр. РЕМКОМ</t>
  </si>
  <si>
    <t>RK07015</t>
  </si>
  <si>
    <t>RK07014</t>
  </si>
  <si>
    <t>RK07053</t>
  </si>
  <si>
    <t>RK07057</t>
  </si>
  <si>
    <t>Форсунка масляная охлаждения поршня (компл.: 4шт) 1118, 2112, 2170 РЕМКОМ</t>
  </si>
  <si>
    <t>RK07016</t>
  </si>
  <si>
    <t>Шланги высокого давления ГУР 2110, 2170 (компл.: 2шт + трубка, кронштейн) РЕМКОМ</t>
  </si>
  <si>
    <t>RK07017</t>
  </si>
  <si>
    <t>Шланги высокого давления ГУР 2110, 2170 нов. обр. (компл.: 2шт + трубка, кронштейн) РЕМКОМ</t>
  </si>
  <si>
    <t>RK07054</t>
  </si>
  <si>
    <t>Элемент термостата (вставка) LARGUS (двиг.: K7M, 1.6л., 8 кл.) РЕМКОМ</t>
  </si>
  <si>
    <t>Рычаг подвески верхний левый в сборе 2101 РЕМКОМ</t>
  </si>
  <si>
    <t>Рычаг подвески верхний правый в сборе 2101 РЕМКОМ</t>
  </si>
  <si>
    <t>12009RK</t>
  </si>
  <si>
    <t>Рычаг подвески левый LARGUS (без шаровой опоры) РЕМКОМ</t>
  </si>
  <si>
    <t>Рычаг подвески левый в сборе LARGUS (с боковой проточкой) РЕМКОМ</t>
  </si>
  <si>
    <t>Рычаг подвески левый в сборе LARGUS (с круговой проточкой) РЕМКОМ</t>
  </si>
  <si>
    <t>Рычаг подвески нижний левый в сборе 2101 РЕМКОМ</t>
  </si>
  <si>
    <t>Рычаг подвески нижний правый в сборе 2101 РЕМКОМ</t>
  </si>
  <si>
    <t>Рычаг подвески правый LARGUS (без шаровой опоры) РЕМКОМ</t>
  </si>
  <si>
    <t>Рычаг подвески правый в сборе LARGUS (с боковой проточкой) РЕМКОМ</t>
  </si>
  <si>
    <t>Рычаг подвески правый в сборе LARGUS (с круговой проточкой) РЕМКОМ</t>
  </si>
  <si>
    <t>Стойка стабилизатора LARGUS, X-RAY РЕМКОМ</t>
  </si>
  <si>
    <t>Штанги реактивные 2101 РЕМКОМ</t>
  </si>
  <si>
    <t>Штанги реактивные 21213 РЕМКОМ</t>
  </si>
  <si>
    <t>Суппорт тормозной передний левый в сборе с колодками 2101 РЕМКОМ</t>
  </si>
  <si>
    <t>Суппорт тормозной передний левый в сборе с колодками 2108 не вентилируемые РЕМКОМ</t>
  </si>
  <si>
    <t>RK10013</t>
  </si>
  <si>
    <t>Суппорт тормозной передний левый в сборе с колодками 2110 вентилируемые РЕМКОМ</t>
  </si>
  <si>
    <t>Суппорт тормозной передний левый в сборе с колодками 2112, 2170 вентилируемые РЕМКОМ</t>
  </si>
  <si>
    <t>Суппорт тормозной передний левый в сборе с колодками 2121, 21213, 2131 РЕМКОМ</t>
  </si>
  <si>
    <t>Суппорт тормозной передний левый в сборе с колодками 21214, 2123 нов. обр. РЕМКОМ</t>
  </si>
  <si>
    <t>10019RK</t>
  </si>
  <si>
    <t>Суппорт тормозной передний левый в сборе с колодками 21214, 2123 ст. обр. РЕМКОМ</t>
  </si>
  <si>
    <t>Суппорт тормозной передний правый в сборе с колодками 2101 РЕМКОМ</t>
  </si>
  <si>
    <t>Суппорт тормозной передний правый в сборе с колодками 2108 не вентилируемые РЕМКОМ</t>
  </si>
  <si>
    <t>10014RK</t>
  </si>
  <si>
    <t>Суппорт тормозной передний правый в сборе с колодками 2110 вентилируемые РЕМКОМ</t>
  </si>
  <si>
    <t>Суппорт тормозной передний правый в сборе с колодками 2112, 2170 вентилируемые РЕМКОМ</t>
  </si>
  <si>
    <t>Суппорт тормозной передний правый в сборе с колодками 2121, 21213, 2131 РЕМКОМ</t>
  </si>
  <si>
    <t>10022RK</t>
  </si>
  <si>
    <t>Суппорт тормозной передний правый в сборе с колодками 21214, 2123 нов. обр. РЕМКОМ</t>
  </si>
  <si>
    <t>Суппорт тормозной передний правый в сборе с колодками 21214, 2123 ст. обр. РЕМКОМ</t>
  </si>
  <si>
    <t>10003RK</t>
  </si>
  <si>
    <t>Цилиндр переднего тормоза внутр. левый 2101 РЕМКОМ</t>
  </si>
  <si>
    <t>10004RK</t>
  </si>
  <si>
    <t>Цилиндр переднего тормоза внутр. правый 2101 РЕМКОМ</t>
  </si>
  <si>
    <t>Цилиндр переднего тормоза левый 2108 РЕМКОМ</t>
  </si>
  <si>
    <t>10007RK</t>
  </si>
  <si>
    <t>Цилиндр переднего тормоза левый 2121 РЕМКОМ</t>
  </si>
  <si>
    <t>10001RK</t>
  </si>
  <si>
    <t>Цилиндр переднего тормоза наружн. левый 2101 РЕМКОМ</t>
  </si>
  <si>
    <t>10002RK</t>
  </si>
  <si>
    <t>Цилиндр переднего тормоза наружн. правый 2101 РЕМКОМ</t>
  </si>
  <si>
    <t>Цилиндр переднего тормоза правый 2108 РЕМКОМ</t>
  </si>
  <si>
    <t>10008RK</t>
  </si>
  <si>
    <t>Цилиндр переднего тормоза правый 2121 РЕМКОМ</t>
  </si>
  <si>
    <t>10030RK</t>
  </si>
  <si>
    <t>Шланг тормозной задний 1118 ДААЗ</t>
  </si>
  <si>
    <t>10024RK</t>
  </si>
  <si>
    <t>Шланг тормозной задний 2101 РЕМКОМ</t>
  </si>
  <si>
    <t>Шланг тормозной задний 2108 РЕМКОМ</t>
  </si>
  <si>
    <t>Шланг тормозной задний 2110 РЕМКОМ</t>
  </si>
  <si>
    <t>RK10034</t>
  </si>
  <si>
    <t>Шланг тормозной задний 2123 РЕМКОМ</t>
  </si>
  <si>
    <t>Шланг тормозной передний 1118 РЕМКОМ</t>
  </si>
  <si>
    <t>10023RK</t>
  </si>
  <si>
    <t>Шланг тормозной передний 2101 РЕМКОМ</t>
  </si>
  <si>
    <t>Шланг тормозной передний 2108 РЕМКОМ</t>
  </si>
  <si>
    <t>Шланг тормозной передний 2110 РЕМКОМ</t>
  </si>
  <si>
    <t>10033RK</t>
  </si>
  <si>
    <t>Шланг тормозной передний 2123 РЕМКОМ</t>
  </si>
  <si>
    <t>10031RK</t>
  </si>
  <si>
    <t>Шланг тормозной передний верхний длинный 2121 РЕМКОМ</t>
  </si>
  <si>
    <t>10032RK</t>
  </si>
  <si>
    <t>Шланг тормозной передний нижний короткий 2121 РЕМКОМ</t>
  </si>
  <si>
    <t>RK13006</t>
  </si>
  <si>
    <t>RK13007</t>
  </si>
  <si>
    <t>RK13004</t>
  </si>
  <si>
    <t>Диск сцепления ведомый 2110 РЕМКОМ</t>
  </si>
  <si>
    <t>RK13008</t>
  </si>
  <si>
    <t>RK13011</t>
  </si>
  <si>
    <t>Трос переключения передач (компл.: 2шт.) 2170 РЕМКОМ</t>
  </si>
  <si>
    <t>RK13010</t>
  </si>
  <si>
    <t>Трос переключения передач (компл.: 2шт.) 2190, КАЛИНА 2 РЕМКОМ</t>
  </si>
  <si>
    <t>RK13013</t>
  </si>
  <si>
    <t>Трос переключения передач (компл.: 2шт.) LARGUS, DUSTER (без кулисы) РЕМКОМ</t>
  </si>
  <si>
    <t>RK13012</t>
  </si>
  <si>
    <t>Трос переключения передач (компл.: 2шт.) VESTA РЕМКОМ</t>
  </si>
  <si>
    <t>RK03016</t>
  </si>
  <si>
    <t>Жгут бензонасоса 2110, 2112 РЕМКОМ</t>
  </si>
  <si>
    <t>RK03015</t>
  </si>
  <si>
    <t>Жгут проводов катушек зажигания 1118, 2170 РЕМКОМ</t>
  </si>
  <si>
    <t>RK03014</t>
  </si>
  <si>
    <t>Жгут проводов катушек зажигания 2112 16кл. РЕМКОМ</t>
  </si>
  <si>
    <t>RK03012</t>
  </si>
  <si>
    <t>Жгут проводов форсунок 11184 16кл. РЕМКОМ</t>
  </si>
  <si>
    <t>RK03013</t>
  </si>
  <si>
    <t>Жгут проводов форсунок 11186 8кл. РЕМКОМ</t>
  </si>
  <si>
    <t>RK03009</t>
  </si>
  <si>
    <t>Жгут проводов форсунок 2108, 2115 8кл. РЕМКОМ</t>
  </si>
  <si>
    <t>RK03010</t>
  </si>
  <si>
    <t>Жгут проводов форсунок 2112 16кл. РЕМКОМ</t>
  </si>
  <si>
    <t>RK03011</t>
  </si>
  <si>
    <t>Жгут проводов форсунок 21214 РЕМКОМ</t>
  </si>
  <si>
    <t>RK03057</t>
  </si>
  <si>
    <t>Жгут проводов форсунок 2170, 2190, KALINA 2, VESTA, XRAY (двиг. 21127 1.6, 16кл.) РЕМКОМ</t>
  </si>
  <si>
    <t>RK03005</t>
  </si>
  <si>
    <t>Катушка зажигания 2111 4-х выводная. (двиг.: 1,6л., 8кл.) РЕМКОМ</t>
  </si>
  <si>
    <t>RK03039</t>
  </si>
  <si>
    <t>Катушка зажигания LARGUS 8кл. РЕМКОМ</t>
  </si>
  <si>
    <t>RK03004</t>
  </si>
  <si>
    <t>Клапан продувки адсорбера 1118 ЕВРО 4 РЕМКОМ</t>
  </si>
  <si>
    <t>RK03003</t>
  </si>
  <si>
    <t>Клапан продувки адсорбера 21103 ЕВРО 3 РЕМКОМ</t>
  </si>
  <si>
    <t>RK03002</t>
  </si>
  <si>
    <t>Клапан продувки адсорбера 2112 ЕВРО 2 РЕМКОМ</t>
  </si>
  <si>
    <t>RK03068</t>
  </si>
  <si>
    <t>Комплект прокладок впускного модуля (компл.: 5шт) LARGUS 16кл. РЕМКОМ</t>
  </si>
  <si>
    <t>RK03045</t>
  </si>
  <si>
    <t>Контроллер 1117-1119 (двиг.: 11183, 1,6л., 8кл., Евро-2) РЕМКОМ</t>
  </si>
  <si>
    <t>RK03042</t>
  </si>
  <si>
    <t>Контроллер 1117-1119 (двиг.: 11183, 1,6л., 8кл., Евро-3) РЕМКОМ</t>
  </si>
  <si>
    <t>RK03046</t>
  </si>
  <si>
    <t>Контроллер 1117-1119 (двиг.: 11194, 1,4л., 16кл., Евро-3) РЕМКОМ</t>
  </si>
  <si>
    <t>RK03043</t>
  </si>
  <si>
    <t>Контроллер 2104, 2121, 21213-21214 (двиг.: 21214, 1.7л., 8кл., Евро-3) РЕМКОМ</t>
  </si>
  <si>
    <t>RK03044</t>
  </si>
  <si>
    <t>Контроллер 2107, 2121-2131, 2123 (двиг.: 21214, 1.7л., 8кл., Евро-2) РЕМКОМ</t>
  </si>
  <si>
    <t>RK03049</t>
  </si>
  <si>
    <t>Контроллер 2108-21099, 2113-2115 (двиг.: 2111, 1,5л., 8кл., Евро-2) РЕМКОМ</t>
  </si>
  <si>
    <t>RK03047</t>
  </si>
  <si>
    <t>Контроллер 2110-2112 (двиг.: 21124, 1,6л., 16кл., Евро-2) РЕМКОМ</t>
  </si>
  <si>
    <t>RK03041</t>
  </si>
  <si>
    <t>Контроллер 21101, 21104, 2113-2115 (двиг.: 21114, 1,6л., 8кл., Евро-2) РЕМКОМ</t>
  </si>
  <si>
    <t>RK03050</t>
  </si>
  <si>
    <t>Контроллер 2123 (двиг.: 2123, 1,7л., 8кл., Евро-2) РЕМКОМ</t>
  </si>
  <si>
    <t>RK03048</t>
  </si>
  <si>
    <t>Контроллер 2170-2172 с E-GAS (двиг.: 21126, 1,6л., 16кл., Евро-3) РЕМКОМ</t>
  </si>
  <si>
    <t>RK03040</t>
  </si>
  <si>
    <t>Модуль зажигания LARGUS, LOGAN, DUSTER 16кл. РЕМКОМ</t>
  </si>
  <si>
    <t>RK03060</t>
  </si>
  <si>
    <t>Провода в/в 2101, 2107 карб. РЕМКОМ</t>
  </si>
  <si>
    <t>RK03061</t>
  </si>
  <si>
    <t>Провода в/в 21073 инж. РЕМКОМ</t>
  </si>
  <si>
    <t>RK03062</t>
  </si>
  <si>
    <t>Провода в/в 2108 карб. РЕМКОМ</t>
  </si>
  <si>
    <t>RK03066</t>
  </si>
  <si>
    <t>Провода в/в 2108, 2110 инж. 8кл. РЕМКОМ</t>
  </si>
  <si>
    <t>RK03007</t>
  </si>
  <si>
    <t>Провода в/в 2108, 2110 инж. 8кл.(силикон) РЕМКОМ</t>
  </si>
  <si>
    <t>RK03008</t>
  </si>
  <si>
    <t>Провода в/в 2110, 2112 инж. 16кл.(силикон) РЕМКОМ</t>
  </si>
  <si>
    <t>RK03063</t>
  </si>
  <si>
    <t>Провода в/в 2121, 21213 карб. РЕМКОМ</t>
  </si>
  <si>
    <t>RK03058</t>
  </si>
  <si>
    <t>Провода в/в 21214 инж. РЕМКОМ</t>
  </si>
  <si>
    <t>RK03064</t>
  </si>
  <si>
    <t>Провода в/в 2123 инж. РЕМКОМ</t>
  </si>
  <si>
    <t>RK03065</t>
  </si>
  <si>
    <t>Провода в/в 2190 инж. РЕМКОМ</t>
  </si>
  <si>
    <t>RK03038</t>
  </si>
  <si>
    <t>Провода в/в LARGUS двиг. 1.6 8кл. (100% силикон) РЕМКОМ</t>
  </si>
  <si>
    <t>RK03019</t>
  </si>
  <si>
    <t>Регулятор давления топлива 1118 двиг.: 1,6 РЕМКОМ</t>
  </si>
  <si>
    <t>RK03018</t>
  </si>
  <si>
    <t>Регулятор давления топлива 2110, 2112 нов. обр. РЕМКОМ</t>
  </si>
  <si>
    <t>RK03017</t>
  </si>
  <si>
    <t>Регулятор давления топлива 2110, 2112 ст. обр. РЕМКОМ</t>
  </si>
  <si>
    <t>RK03021</t>
  </si>
  <si>
    <t>Регулятор холостого хода (РХХ) 2110 нов. обр. РЕМКОМ</t>
  </si>
  <si>
    <t>RK03023</t>
  </si>
  <si>
    <t>Регулятор холостого хода (РХХ) 21214, 2123 нов. обр. РЕМКОМ</t>
  </si>
  <si>
    <t>RK03035</t>
  </si>
  <si>
    <t>Регулятор холостого хода (РХХ) LARGUS 16кл. РЕМКОМ</t>
  </si>
  <si>
    <t>RK03034</t>
  </si>
  <si>
    <t>Регулятор холостого хода (РХХ) LARGUS 8кл. РЕМКОМ</t>
  </si>
  <si>
    <t>RK03037</t>
  </si>
  <si>
    <t>Регулятор холостого хода (РХХ) в сборе LARGUS 16кл. РЕМКОМ</t>
  </si>
  <si>
    <t>RK03033</t>
  </si>
  <si>
    <t>Уплотнители впускного ресивера и дросселя 2170, КАЛИНА 2, 2190 двиг.: 1,6 16кл.E-GAS РЕМКОМ</t>
  </si>
  <si>
    <t>RK03028</t>
  </si>
  <si>
    <t>Уплотнители впускного ресивера и дросселя 2190, КАЛИНА 2 16кл. (компл.: 5шт) РЕМКОМ</t>
  </si>
  <si>
    <t>RK03027</t>
  </si>
  <si>
    <t>Уплотнители впускного ресивера и дросселя 2190, КАЛИНА 2 8кл. (компл.: 3шт) РЕМКОМ</t>
  </si>
  <si>
    <t>RK03025</t>
  </si>
  <si>
    <t>Уплотнители впускного ресивера и дросселя двиг.: 1,6 16кл белые (компл.: 5шт) РЕМКОМ</t>
  </si>
  <si>
    <t>RK03026</t>
  </si>
  <si>
    <t>Уплотнители впускного ресивера и дросселя двиг.: 1,6 16кл черные (компл.: 5шт) РЕМКОМ</t>
  </si>
  <si>
    <t>RK03032</t>
  </si>
  <si>
    <t>Уплотнительные кольца дроссельной заслонки LARGUS 16кл. (силикон) (компл.: 2шт) РЕМКОМ</t>
  </si>
  <si>
    <t>RK03031</t>
  </si>
  <si>
    <t>Уплотнительные кольца свечных колодцев 2112 (силикон) (компл.: 8шт) РЕМКОМ</t>
  </si>
  <si>
    <t>RK03029</t>
  </si>
  <si>
    <t>Фильтр воздушный 2112 инж. РЕМКОМ</t>
  </si>
  <si>
    <t>RK03001</t>
  </si>
  <si>
    <t>Электробензонасос (моторчик) 2112 РЕМКОМ</t>
  </si>
  <si>
    <t>RK03069</t>
  </si>
  <si>
    <t>Электробензонасос (моторчик) VESTA, X-RAY, GRANTA FL, NIVA URBAN РЕМКОМ</t>
  </si>
  <si>
    <t>RK09038</t>
  </si>
  <si>
    <t>Буксировочная петля 2170 РЕМКОМ</t>
  </si>
  <si>
    <t>RK09040</t>
  </si>
  <si>
    <t>Буксировочная петля LARGUS, LOGAN РЕМКОМ</t>
  </si>
  <si>
    <t>RK09039</t>
  </si>
  <si>
    <t>Буксировочная петля NIVA URBAN РЕМКОМ</t>
  </si>
  <si>
    <t>RK09041</t>
  </si>
  <si>
    <t>Буксировочная петля VESTA РЕМКОМ</t>
  </si>
  <si>
    <t>RK09024</t>
  </si>
  <si>
    <t>Вал рулевой карданный 1118 в сборе РЕМКОМ</t>
  </si>
  <si>
    <t>RK09023</t>
  </si>
  <si>
    <t>Вал рулевой карданный 2107 РЕМКОМ</t>
  </si>
  <si>
    <t>RK09049</t>
  </si>
  <si>
    <t>Вал рулевой карданный 2170 в сборе РЕМКОМ</t>
  </si>
  <si>
    <t>RK09008</t>
  </si>
  <si>
    <t>Компенсатор уровня сигнала CO2 (ЕВРО-2,3, короткий, входной d=2) РЕМКОМ</t>
  </si>
  <si>
    <t>RK09042</t>
  </si>
  <si>
    <t>Комплект хомутов шруса ленточный (мал.+бол.) универсальный РЕМКОМ</t>
  </si>
  <si>
    <t>RK09031</t>
  </si>
  <si>
    <t>Крышка (пробка) расширительного бачка нов. обр. LARGUS РЕМКОМ</t>
  </si>
  <si>
    <t>RK09034</t>
  </si>
  <si>
    <t>Крышка (пробка) расширительного бачка ст. обр. LARGUS РЕМКОМ</t>
  </si>
  <si>
    <t>RK09015</t>
  </si>
  <si>
    <t>Крышка (пробка) расширительного бачка универсальная РЕМКОМ</t>
  </si>
  <si>
    <t>RK09011</t>
  </si>
  <si>
    <t>Крышка бензобака 1118, 2170, 2123 ЕВРО РЕМКОМ</t>
  </si>
  <si>
    <t>RK09032</t>
  </si>
  <si>
    <t>Крышка бензобака VESTA, LARGUS, X-RAY (с ключом) РЕМКОМ</t>
  </si>
  <si>
    <t>RK09012</t>
  </si>
  <si>
    <t>Крышка бензобака VESTA, LARGUS, X-RAY РЕМКОМ</t>
  </si>
  <si>
    <t>RK09009</t>
  </si>
  <si>
    <t>Крышка бензобака с ключом 2101, 2107, 2121 РЕМКОМ</t>
  </si>
  <si>
    <t>RK09010</t>
  </si>
  <si>
    <t>Крышка бензобака с ключом 2108, 2115 РЕМКОМ</t>
  </si>
  <si>
    <t>RK09016</t>
  </si>
  <si>
    <t>Крышка маслозаливной горловины 1118, 2110, 2170 (двиг.: 1,6 16кл.) РЕМКОМ</t>
  </si>
  <si>
    <t>RK09065</t>
  </si>
  <si>
    <t>Крышка маслозаливной горловины 2101, 2107, 2121 РЕМКОМ</t>
  </si>
  <si>
    <t>RK09067</t>
  </si>
  <si>
    <t>Крышка маслозаливной горловины 2108, 2110 РЕМКОМ</t>
  </si>
  <si>
    <t>RK09013</t>
  </si>
  <si>
    <t>Крышка маслозаливной горловины универсальная РЕМКОМ</t>
  </si>
  <si>
    <t>RK09066</t>
  </si>
  <si>
    <t>Крышка радиатора 2101, 2107, 2121 (латунь) РЕМКОМ</t>
  </si>
  <si>
    <t>RK09007</t>
  </si>
  <si>
    <t>Поводок стеклоочистителя переднего 1118 РЕМКОМ</t>
  </si>
  <si>
    <t>RK09002</t>
  </si>
  <si>
    <t>Поводок стеклоочистителя переднего 2103, 2107, 2121 РЕМКОМ</t>
  </si>
  <si>
    <t>RK09003</t>
  </si>
  <si>
    <t>Поводок стеклоочистителя переднего 2108 РЕМКОМ</t>
  </si>
  <si>
    <t>RK09004</t>
  </si>
  <si>
    <t>Поводок стеклоочистителя переднего 2108, 2114 (крючок) РЕМКОМ</t>
  </si>
  <si>
    <t>RK09005</t>
  </si>
  <si>
    <t>Поводок стеклоочистителя переднего 2110 РЕМКОМ</t>
  </si>
  <si>
    <t>RK09006</t>
  </si>
  <si>
    <t>Поводок стеклоочистителя переднего 2170 РЕМКОМ</t>
  </si>
  <si>
    <t>RK09036</t>
  </si>
  <si>
    <t>Привод спидометра 4-х ступенчатой КПП 2101 (12 зубьев) РЕМКОМ</t>
  </si>
  <si>
    <t>RK09035</t>
  </si>
  <si>
    <t>Привод спидометра 4-х ступенчатой КПП 2103 (9 зубьев) РЕМКОМ</t>
  </si>
  <si>
    <t>RK09037</t>
  </si>
  <si>
    <t>Привод спидометра 5-и ступенчатой КПП 2106 (13 зубьев) РЕМКОМ</t>
  </si>
  <si>
    <t>RK09001</t>
  </si>
  <si>
    <t>Промежуточный вал в сборе 21213 РЕМКОМ</t>
  </si>
  <si>
    <t>RK09058</t>
  </si>
  <si>
    <t>Разъем проводки прицепа европейского типа в сборе (розетка, вилка; 7 контактов, алюминевый) РЕМКОМ</t>
  </si>
  <si>
    <t>RK09033</t>
  </si>
  <si>
    <t>Разъем проводки прицепа европейского типа в сборе (розетка, вилка; 7 контактов) РЕМКОМ</t>
  </si>
  <si>
    <t>RK09054</t>
  </si>
  <si>
    <t>Упор задней двери газовый 1118 РЕМКОМ</t>
  </si>
  <si>
    <t>RK09055</t>
  </si>
  <si>
    <t>Упор задней двери газовый 1119, 2171 РЕМКОМ</t>
  </si>
  <si>
    <t>RK09052</t>
  </si>
  <si>
    <t>Упор задней двери газовый 2108 РЕМКОМ</t>
  </si>
  <si>
    <t>RK09051</t>
  </si>
  <si>
    <t>Упор задней двери газовый 2110 (капот), 2104, 2121 РЕМКОМ</t>
  </si>
  <si>
    <t>RK09053</t>
  </si>
  <si>
    <t>Упор задней двери газовый 2111 РЕМКОМ</t>
  </si>
  <si>
    <t>RK09056</t>
  </si>
  <si>
    <t>Упор задней двери газовый 2172 РЕМКОМ</t>
  </si>
  <si>
    <t>RK09070</t>
  </si>
  <si>
    <t>Форсунка стеклоомывателя заднего веерная 2123 с защелкой РЕМКОМ</t>
  </si>
  <si>
    <t>RK09068</t>
  </si>
  <si>
    <t>Форсунка стеклоомывателя переднего веерная универсальная "ПРЕМИУМ" РЕМКОМ</t>
  </si>
  <si>
    <t>RK09021</t>
  </si>
  <si>
    <t>Форсунка стеклоомывателя переднего веерная универсальная регулируемая с защелкой РЕМКОМ</t>
  </si>
  <si>
    <t>RK09020</t>
  </si>
  <si>
    <t>Форсунка стеклоомывателя переднего веерная универсальная с защелкой РЕМКОМ</t>
  </si>
  <si>
    <t>RK09029</t>
  </si>
  <si>
    <t>Хомут глушителя в сборе 1118, 2170 (компл.: 1шт.) РЕМКОМ</t>
  </si>
  <si>
    <t>RK09030</t>
  </si>
  <si>
    <t>Хомут глушителя в сборе 2101, 2107 (в сборе с установочным комплектом) РЕМКОМ</t>
  </si>
  <si>
    <t>RK09027</t>
  </si>
  <si>
    <t>Хомут глушителя в сборе 2101, 2107 (компл.: 2шт.) РЕМКОМ</t>
  </si>
  <si>
    <t>RK09028</t>
  </si>
  <si>
    <t>Хомут глушителя в сборе 2108, 2115 (компл.: 1шт.) РЕМКОМ</t>
  </si>
  <si>
    <t>RK09017</t>
  </si>
  <si>
    <t>Щетки стеклоочистителя каркасные 2101, 2121 (350mm+350mm) РЕМКОМ</t>
  </si>
  <si>
    <t>RK09018</t>
  </si>
  <si>
    <t>Щетки стеклоочистителя каркасные 2108 (510mm+510mm) РЕМКОМ</t>
  </si>
  <si>
    <t>RK09019</t>
  </si>
  <si>
    <t>Щетки стеклоочистителя каркасные 2108, 2110 (510mm+510mm) РЕМКОМ</t>
  </si>
  <si>
    <t>RK01094</t>
  </si>
  <si>
    <t>Комплект заглушек блока цилиндров (компл.: 6шт.) 2108 РЕМКОМ</t>
  </si>
  <si>
    <t>RK01093</t>
  </si>
  <si>
    <t>Комплект заглушек блока цилиндров (компл.: 7шт.) 2101 РЕМКОМ</t>
  </si>
  <si>
    <t>RK01055</t>
  </si>
  <si>
    <t>Ремкомплект амортизатора заднего 2108 РЕМКОМ</t>
  </si>
  <si>
    <t>RK01056</t>
  </si>
  <si>
    <t>Ремкомплект амортизатора заднего 2110, 2170, 1118, 2190 РЕМКОМ</t>
  </si>
  <si>
    <t>RK01079</t>
  </si>
  <si>
    <t>Ремкомплект выключателя положения педали сцепления 1118, 2170, 2190 РЕМКОМ</t>
  </si>
  <si>
    <t>RK01035</t>
  </si>
  <si>
    <t>Ремкомплект задних левых тормозных колодок 2101, 2121, 2123 РЕМКОМ</t>
  </si>
  <si>
    <t>RK01034</t>
  </si>
  <si>
    <t>Ремкомплект задних правых тормозных колодок 2101, 2121, 2123 РЕМКОМ</t>
  </si>
  <si>
    <t>RK01033</t>
  </si>
  <si>
    <t>Ремкомплект задних тормозных колодок "солдатики" 2101, 2121, 2123 РЕМКОМ</t>
  </si>
  <si>
    <t>RK01001</t>
  </si>
  <si>
    <t>Ремкомплект карбюратора 2105 РЕМКОМ</t>
  </si>
  <si>
    <t>RK01002</t>
  </si>
  <si>
    <t>Ремкомплект карбюратора 2107 РЕМКОМ</t>
  </si>
  <si>
    <t>RK01003</t>
  </si>
  <si>
    <t>Ремкомплект карбюратора 21083 РЕМКОМ</t>
  </si>
  <si>
    <t>RK01017</t>
  </si>
  <si>
    <t>Ремкомплект катализатора 2110, 2112 РЕМКОМ</t>
  </si>
  <si>
    <t>RK01040</t>
  </si>
  <si>
    <t>Ремкомплект катализатора 2110, 2112 с усиленным кольцом РЕМКОМ</t>
  </si>
  <si>
    <t>RK01031</t>
  </si>
  <si>
    <t>Ремкомплект катализатора LARGUS 16кл. РЕМКОМ</t>
  </si>
  <si>
    <t>RK01030</t>
  </si>
  <si>
    <t>Ремкомплект катализатора LARGUS 8кл. РЕМКОМ</t>
  </si>
  <si>
    <t>RK01063</t>
  </si>
  <si>
    <t>Ремкомплект крепления переднего крыла 1117, 1119 РЕМКОМ</t>
  </si>
  <si>
    <t>RK01044</t>
  </si>
  <si>
    <t>Ремкомплект крепления переднего крыла 2108, 2115, 1111, 2123 РЕМКОМ</t>
  </si>
  <si>
    <t>RK01062</t>
  </si>
  <si>
    <t>Ремкомплект крепления переднего крыла 2170 РЕМКОМ</t>
  </si>
  <si>
    <t>RK01020</t>
  </si>
  <si>
    <t>Ремкомплект модуля зажигания "Bosch 202" (3 детали) РЕМКОМ</t>
  </si>
  <si>
    <t>RK01021</t>
  </si>
  <si>
    <t>Ремкомплект модуля зажигания "Bosch 204" (3 детали) РЕМКОМ</t>
  </si>
  <si>
    <t>RK01022</t>
  </si>
  <si>
    <t>Ремкомплект модуля зажигания "Bosch нов. образца" (3 детали) РЕМКОМ</t>
  </si>
  <si>
    <t>RK01019</t>
  </si>
  <si>
    <t>Ремкомплект модуля зажигания "Итэлма" (3 детали) РЕМКОМ</t>
  </si>
  <si>
    <t>RK01018</t>
  </si>
  <si>
    <t>Ремкомплект модуля зажигания 56.3705 "Новосибирск" (3 детали) РЕМКОМ</t>
  </si>
  <si>
    <t>RK01087</t>
  </si>
  <si>
    <t>Ремкомплект модуля зажигания LARGUS, LOGAN, DUSTER РЕМКОМ</t>
  </si>
  <si>
    <t>RK01026</t>
  </si>
  <si>
    <t>Ремкомплект наклеек стоек дверей 1117, КАЛИНА 2 (универсал) РЕМКОМ</t>
  </si>
  <si>
    <t>RK01025</t>
  </si>
  <si>
    <t>Ремкомплект наклеек стоек дверей 1119, 2190, КАЛИНА 2, DATSUN (седан, хэтчбэк) РЕМКОМ</t>
  </si>
  <si>
    <t>RK01027</t>
  </si>
  <si>
    <t>Ремкомплект наклеек стоек дверей 2110, 2112, 2170, 2172 (седан, хэтчбэк) РЕМКОМ</t>
  </si>
  <si>
    <t>RK01090</t>
  </si>
  <si>
    <t>Ремкомплект наклеек стоек дверей 2190 (лмфтбек) РЕМКОМ</t>
  </si>
  <si>
    <t>RK01092</t>
  </si>
  <si>
    <t>Ремкомплект наклеек стоек дверей VESTA SW CROSS РЕМКОМ</t>
  </si>
  <si>
    <t>RK01091</t>
  </si>
  <si>
    <t>Ремкомплект наклеек стоек дверей VESTA РЕМКОМ</t>
  </si>
  <si>
    <t>RK01068</t>
  </si>
  <si>
    <t>Ремкомплект насоса маслянного (полный) 2101, 2107, 2121 РЕМКОМ</t>
  </si>
  <si>
    <t>RK01037</t>
  </si>
  <si>
    <t>Ремкомплект переднего левого тормозного суппорта 2101 РЕМКОМ</t>
  </si>
  <si>
    <t>RK01036</t>
  </si>
  <si>
    <t>Ремкомплект переднего правого тормозного суппорта 2101 РЕМКОМ</t>
  </si>
  <si>
    <t>RK01075</t>
  </si>
  <si>
    <t>Ремкомплект полуоси заднего моста 2101, 2107 РЕМКОМ</t>
  </si>
  <si>
    <t>RK01076</t>
  </si>
  <si>
    <t>Ремкомплект полуоси заднего моста 2121, 21213, 21214 РЕМКОМ</t>
  </si>
  <si>
    <t>RK01077</t>
  </si>
  <si>
    <t>Ремкомплект полуоси заднего моста 2123 РЕМКОМ</t>
  </si>
  <si>
    <t>RK01059</t>
  </si>
  <si>
    <t>Ремкомплект приемной трубы 2108, 2121 РЕМКОМ</t>
  </si>
  <si>
    <t>RK01005</t>
  </si>
  <si>
    <t>Ремкомплект редуктора стартера 2108 РЕМКОМ</t>
  </si>
  <si>
    <t>RK01006</t>
  </si>
  <si>
    <t>Ремкомплект редуктора стартера 2110 РЕМКОМ</t>
  </si>
  <si>
    <t>RK01007</t>
  </si>
  <si>
    <t>Ремкомплект редуктора стартера 2121 РЕМКОМ</t>
  </si>
  <si>
    <t>RK01045</t>
  </si>
  <si>
    <t>Ремкомплект редукторного стартера 5702/ 5712/ 5722 (щетки, втулки) РЕМКОМ</t>
  </si>
  <si>
    <t>RK01012</t>
  </si>
  <si>
    <t>Ремкомплект рулевой рейки 1119 РЕМКОМ</t>
  </si>
  <si>
    <t>RK01009</t>
  </si>
  <si>
    <t>Ремкомплект рулевой рейки 2108 полный РЕМКОМ</t>
  </si>
  <si>
    <t>RK01008</t>
  </si>
  <si>
    <t>Ремкомплект рулевой рейки 2108 РЕМКОМ</t>
  </si>
  <si>
    <t>RK01010</t>
  </si>
  <si>
    <t>Ремкомплект рулевой рейки 2110 РЕМКОМ</t>
  </si>
  <si>
    <t>RK01011</t>
  </si>
  <si>
    <t>Ремкомплект рулевой рейки 2110, 2170 с ГУР РЕМКОМ</t>
  </si>
  <si>
    <t>RK01084</t>
  </si>
  <si>
    <t>Ремкомплект рычага передней подвески LARGUS, LOGAN (шаровая с круговой проточкой) РЕМКОМ</t>
  </si>
  <si>
    <t>RK01067</t>
  </si>
  <si>
    <t>Ремкомплект рычага передней подвески LARGUS, X-RAY (шаровая с боковой проточкой) РЕМКОМ</t>
  </si>
  <si>
    <t>RK01048</t>
  </si>
  <si>
    <t>Ремкомплект стартера 29.3708 2108, 21099 (щетки, втулки) РЕМКОМ</t>
  </si>
  <si>
    <t>RK01047</t>
  </si>
  <si>
    <t>Ремкомплект стартера 35.3708 2101, 2107 нов. обр. (щетки, втулки) РЕМКОМ</t>
  </si>
  <si>
    <t>RK01046</t>
  </si>
  <si>
    <t>Ремкомплект стартера 35.3708 2101, 2107 ст. обр. (щетки, втулки) РЕМКОМ</t>
  </si>
  <si>
    <t>RK01016</t>
  </si>
  <si>
    <t>Ремкомплект стеклоомывателя заднего 2104, 2121 (трубка, форсунка) РЕМКОМ</t>
  </si>
  <si>
    <t>RK01023</t>
  </si>
  <si>
    <t>Ремкомплект стеклоомывателя заднего 2112 (трубка, форсунка) РЕМКОМ</t>
  </si>
  <si>
    <t>RK01086</t>
  </si>
  <si>
    <t>Ремкомплект стеклоомывателя переднего 1119, 2190 (трубки, тройник, форсунки) РЕМКОМ</t>
  </si>
  <si>
    <t>RK01013</t>
  </si>
  <si>
    <t>Ремкомплект стеклоомывателя переднего 2101, 2115 (трубки, тройник, форсунки) РЕМКОМ</t>
  </si>
  <si>
    <t>RK01014</t>
  </si>
  <si>
    <t>Ремкомплект стеклоомывателя переднего 2110 (трубки, тройник, форсунки) РЕМКОМ</t>
  </si>
  <si>
    <t>RK01015</t>
  </si>
  <si>
    <t>Ремкомплект стеклоомывателя переднего 2170 (трубки, тройник, форсунки) РЕМКОМ</t>
  </si>
  <si>
    <t>RK01078</t>
  </si>
  <si>
    <t>Ремкомплект стойки передней 1117, 1118, 1119 РЕМКОМ</t>
  </si>
  <si>
    <t>RK01049</t>
  </si>
  <si>
    <t>Ремкомплект стойки передней 2108 РЕМКОМ</t>
  </si>
  <si>
    <t>RK01050</t>
  </si>
  <si>
    <t>Ремкомплект стойки передней 2110 РЕМКОМ</t>
  </si>
  <si>
    <t>RK01051</t>
  </si>
  <si>
    <t>Ремкомплект стойки передней 2170 РЕМКОМ</t>
  </si>
  <si>
    <t>RK01074</t>
  </si>
  <si>
    <t>Ремкомплект ступицы задней 2108, 2110, 2170, 1119, 2190 РЕМКОМ</t>
  </si>
  <si>
    <t>RK01073</t>
  </si>
  <si>
    <t>Ремкомплект ступицы передней 1118, 2170, 2190 РЕМКОМ</t>
  </si>
  <si>
    <t>RK01072</t>
  </si>
  <si>
    <t>Ремкомплект ступицы передней 2108. 2110 РЕМКОМ</t>
  </si>
  <si>
    <t>RK01071</t>
  </si>
  <si>
    <t>Ремкомплект ступицы передней 2121, 2123 РЕМКОМ</t>
  </si>
  <si>
    <t>RK01069</t>
  </si>
  <si>
    <t>Ремкомплект ступицы передней левой 2101 РЕМКОМ</t>
  </si>
  <si>
    <t>RK01070</t>
  </si>
  <si>
    <t>Ремкомплект ступицы передней правой 2101 РЕМКОМ</t>
  </si>
  <si>
    <t>RK01060</t>
  </si>
  <si>
    <t>Ремкомплект сцепления 2110 РЕМКОМ</t>
  </si>
  <si>
    <t>RK01032</t>
  </si>
  <si>
    <t>Ремкомплект топливного насоса 2101, 2108 РЕМКОМ</t>
  </si>
  <si>
    <t>RK01082</t>
  </si>
  <si>
    <t>Ремкомплект троса переключения передач 2190, KALINA 2, DATSUN РЕМКОМ</t>
  </si>
  <si>
    <t>RK01024</t>
  </si>
  <si>
    <t>Ремкомплект форсунок универсальный (компл. на 4 форсунки) РЕМКОМ</t>
  </si>
  <si>
    <t>RK01042</t>
  </si>
  <si>
    <t>Ремкомплект хвостовика вторичного вала КПП 2101, 2107 с гайкой РЕМКОМ</t>
  </si>
  <si>
    <t>RK01043</t>
  </si>
  <si>
    <t>Ремкомплект хвостовика вторичного вала КПП 21213 с гайкой РЕМКОМ</t>
  </si>
  <si>
    <t>RK01064</t>
  </si>
  <si>
    <t>Ремкомплект хвостовика вторичного вала КПП 2123 с гайкой РЕМКОМ</t>
  </si>
  <si>
    <t>RK01038</t>
  </si>
  <si>
    <t>Ремкомплект штанги стабилизатора поперечной устойчивости 2101, 2107 РЕМКОМ</t>
  </si>
  <si>
    <t>RK01039</t>
  </si>
  <si>
    <t>Ремкомплект штанги стабилизатора поперечной устойчивости 2121 РЕМКОМ</t>
  </si>
  <si>
    <t>RK01085</t>
  </si>
  <si>
    <t>Ремкомплекты крепления реактивных штанг 2101, 2121, 2123 РЕМКОМ</t>
  </si>
  <si>
    <t>RK01089</t>
  </si>
  <si>
    <t>Ремкомплекты механизма стеклоочистителя 1119, 2190 РЕМКОМ</t>
  </si>
  <si>
    <t>RK01088</t>
  </si>
  <si>
    <t>Ремкомплекты механизма стеклоочистителя 2110, 2170 РЕМКОМ</t>
  </si>
  <si>
    <t>RK04031</t>
  </si>
  <si>
    <t>Антенна 1118, 2190 (штатная установка, компл. с кабелем) РЕМКОМ</t>
  </si>
  <si>
    <t>RK04034</t>
  </si>
  <si>
    <t>Антенна 2123 (штатная установка, компл. с кабелем) РЕМКОМ</t>
  </si>
  <si>
    <t>RK04032</t>
  </si>
  <si>
    <t>Антенна 2170 (штатная установка, компл. с кабелем) РЕМКОМ</t>
  </si>
  <si>
    <t>RK04033</t>
  </si>
  <si>
    <t>Антенна 2170 с навигацией (штатная установка, компл. с кабелем) РЕМКОМ</t>
  </si>
  <si>
    <t>RK04077</t>
  </si>
  <si>
    <t>Антенна XRAY (штатная установка, компл. с кабелем) РЕМКОМ</t>
  </si>
  <si>
    <t>RK04039</t>
  </si>
  <si>
    <t>Вентилятор отопителя 2101, 2121, 21213 (в сборе с крыльчаткой) РЕМКОМ</t>
  </si>
  <si>
    <t>RK04040</t>
  </si>
  <si>
    <t>Вентилятор отопителя 2108 (с крыльчаткой) РЕМКОМ</t>
  </si>
  <si>
    <t>RK04069</t>
  </si>
  <si>
    <t>Вентилятор отопителя 2110 ст. обр. (с крыльчаткой) РЕМКОМ</t>
  </si>
  <si>
    <t>RK04053</t>
  </si>
  <si>
    <t>Держатель предохранителя плоского "Макси" с крышкой и проводом (до 100А) РЕМКОМ</t>
  </si>
  <si>
    <t>RK04078</t>
  </si>
  <si>
    <t>Держатель предохранителя плоского "МИНИ" с крышкой и проводом (до 30А, компл.: 1шт.) РЕМКОМ</t>
  </si>
  <si>
    <t>RK04052</t>
  </si>
  <si>
    <t>Держатель предохранителя плоского "Норма" с крышкой и проводом (до 30А, компл. 2шт.) РЕМКОМ</t>
  </si>
  <si>
    <t>RK04050</t>
  </si>
  <si>
    <t>Жгут проводов фары 2110 BOSCH РЕМКОМ</t>
  </si>
  <si>
    <t>RK04001</t>
  </si>
  <si>
    <t>Замок центральный (актуатор) 2109 2 вывода РЕМКОМ</t>
  </si>
  <si>
    <t>RK04002</t>
  </si>
  <si>
    <t>Замок центральный (актуатор) 2109 5 выводов РЕМКОМ</t>
  </si>
  <si>
    <t>RK04003</t>
  </si>
  <si>
    <t>Замок центральный (актуатор) 2170 2 вывода РЕМКОМ</t>
  </si>
  <si>
    <t>RK04004</t>
  </si>
  <si>
    <t>Замок центральный (актуатор) 2170 4 вывода РЕМКОМ</t>
  </si>
  <si>
    <t>RK04005</t>
  </si>
  <si>
    <t>Клапан электромагнитный карбюратора 2103, 2107 РЕМКОМ</t>
  </si>
  <si>
    <t>RK04006</t>
  </si>
  <si>
    <t>Клапан электромагнитный карбюратора 2108 РЕМКОМ</t>
  </si>
  <si>
    <t>RK04007</t>
  </si>
  <si>
    <t>Клапан электромагнитный карбюратора 21083 РЕМКОМ</t>
  </si>
  <si>
    <t>RK04085</t>
  </si>
  <si>
    <t>Ключ выкидной без платы (стиль Audi) 1118, 2170, 2190, 2123, DATSUN РЕМКОМ</t>
  </si>
  <si>
    <t>RK04084</t>
  </si>
  <si>
    <t>Ключ выкидной без платы (стиль Volkswagen) 1118, 2170, 2190, 2123, DATSUN РЕМКОМ</t>
  </si>
  <si>
    <t>RK04095</t>
  </si>
  <si>
    <t>Коммутатор электронный (6-ти контактный) 2108 РЕМКОМ</t>
  </si>
  <si>
    <t>RK04059</t>
  </si>
  <si>
    <t>Конденсатор распределителя зажигания 2101, 2107 РЕМКОМ</t>
  </si>
  <si>
    <t>RK04054</t>
  </si>
  <si>
    <t>Контакт трамблера 2101 РЕМКОМ</t>
  </si>
  <si>
    <t>RK04086</t>
  </si>
  <si>
    <t>Корпус ключа без платы "НОРМА" (пластиковые кнопки с заготов.) 1118, 2170, 2190, 2123, DATSUN РЕМКОМ</t>
  </si>
  <si>
    <t>RK04045</t>
  </si>
  <si>
    <t>Мотор-редуктор стеклоочистителя заднего 2104, 2108, 2121 РЕМКОМ</t>
  </si>
  <si>
    <t>RK04041</t>
  </si>
  <si>
    <t>Мотор-редуктор стеклоочистителя переднего 2101, 2121, 1111 РЕМКОМ</t>
  </si>
  <si>
    <t>RK04042</t>
  </si>
  <si>
    <t>Мотор-редуктор стеклоочистителя переднего 2108 РЕМКОМ</t>
  </si>
  <si>
    <t>RK04043</t>
  </si>
  <si>
    <t>Мотор-редуктор стеклоочистителя переднего 2110 (вал 10мм.) РЕМКОМ</t>
  </si>
  <si>
    <t>RK04070</t>
  </si>
  <si>
    <t>Мотор-редуктор стеклоочистителя переднего 2110 (вал 12мм.) РЕМКОМ</t>
  </si>
  <si>
    <t>RK04071</t>
  </si>
  <si>
    <t>Мотор-редуктор стеклоочистителя переднего 2110, 1118, 2170, 2121 (евроразъем, вал 10мм.) РЕМКОМ</t>
  </si>
  <si>
    <t>RK04044</t>
  </si>
  <si>
    <t>Мотор-редуктор стеклоочистителя переднего 2110, 1118, 2170, 2121 (евроразъем, вал 12мм.) РЕМКОМ</t>
  </si>
  <si>
    <t>RK04067</t>
  </si>
  <si>
    <t>Насос отопителя салона дополнительный ГАЗ, УАЗ, ЗИЛ (d=18мм, 12V) РЕМКОМ</t>
  </si>
  <si>
    <t>RK04068</t>
  </si>
  <si>
    <t>Насос отопителя салона дополнительный ГАЗ, УАЗ, ЗИЛ (d=20мм, 12V) РЕМКОМ</t>
  </si>
  <si>
    <t>RK04009</t>
  </si>
  <si>
    <t>Насос стеклоомывателя 2108, 2110, 2123 РЕМКОМ</t>
  </si>
  <si>
    <t>RK04008</t>
  </si>
  <si>
    <t>Насос стеклоомывателя в сборе 2101, 2121 РЕМКОМ</t>
  </si>
  <si>
    <t>RK04010</t>
  </si>
  <si>
    <t>Насос стеклоомывателя под 1 штуцер LARGUS РЕМКОМ</t>
  </si>
  <si>
    <t>RK04011</t>
  </si>
  <si>
    <t>Насос стеклоомывателя под 2 штуцера (6001549444) LARGUS РЕМКОМ</t>
  </si>
  <si>
    <t>RK04029</t>
  </si>
  <si>
    <t>RK04014</t>
  </si>
  <si>
    <t>RK04012</t>
  </si>
  <si>
    <t>RK04013</t>
  </si>
  <si>
    <t>RK04087</t>
  </si>
  <si>
    <t>Прикуриватель в сборе LARGUS РЕМКОМ</t>
  </si>
  <si>
    <t>RK04088</t>
  </si>
  <si>
    <t>Радиатор отопителя 2170 (под конд. HALLA) РЕМКОМ</t>
  </si>
  <si>
    <t>RK04089</t>
  </si>
  <si>
    <t>Радиатор отопителя 2170 (под конд. PANASONIC) РЕМКОМ</t>
  </si>
  <si>
    <t>RK04090</t>
  </si>
  <si>
    <t>RK04091</t>
  </si>
  <si>
    <t>Радиатор отопителя LARGUS, DUSTER РЕМКОМ</t>
  </si>
  <si>
    <t>RK04092</t>
  </si>
  <si>
    <t>Радиатор отопителя VESTA, X-RAY, LOGAN II, SANDERO II, KAPTUR, ARKANA РЕМКОМ</t>
  </si>
  <si>
    <t>RK04030</t>
  </si>
  <si>
    <t>Резистор электровентилятора отопителя 1118 РЕМКОМ</t>
  </si>
  <si>
    <t>RK04017</t>
  </si>
  <si>
    <t>Резистор электровентилятора отопителя 2170 (под конд. HALLA) РЕМКОМ</t>
  </si>
  <si>
    <t>RK04016</t>
  </si>
  <si>
    <t>Резистор электровентилятора отопителя 2170 (под конд. PANASONIC) РЕМКОМ</t>
  </si>
  <si>
    <t>RK04018</t>
  </si>
  <si>
    <t>Резистор электровентилятора отопителя 2190 РЕМКОМ</t>
  </si>
  <si>
    <t>RK04020</t>
  </si>
  <si>
    <t>Резистор электровентилятора отопителя LARGUS нов. обр. РЕМКОМ</t>
  </si>
  <si>
    <t>RK04019</t>
  </si>
  <si>
    <t>Резистор электровентилятора отопителя LARGUS РЕМКОМ</t>
  </si>
  <si>
    <t>RK04035</t>
  </si>
  <si>
    <t>Реле центрального замка 2108, 2115 (6-и контактное) РЕМКОМ</t>
  </si>
  <si>
    <t>RK04023</t>
  </si>
  <si>
    <t>RK04024</t>
  </si>
  <si>
    <t>RK04022</t>
  </si>
  <si>
    <t>RK04021</t>
  </si>
  <si>
    <t>RK04025</t>
  </si>
  <si>
    <t>Стоп-сигнал дополнительный 2110 РЕМКОМ</t>
  </si>
  <si>
    <t>RK04066</t>
  </si>
  <si>
    <t>Трапеция стеклоочистителя 1118 ( в сборе с мотором) РЕМКОМ</t>
  </si>
  <si>
    <t>RK04072</t>
  </si>
  <si>
    <t>Трапеция стеклоочистителя 2101 (в сборе с мотором) РЕМКОМ</t>
  </si>
  <si>
    <t>RK04061</t>
  </si>
  <si>
    <t>Трапеция стеклоочистителя 2103, 2107 ( в сборе с мотором) РЕМКОМ</t>
  </si>
  <si>
    <t>RK04073</t>
  </si>
  <si>
    <t>Трапеция стеклоочистителя 2105 (в сборе с мотором) РЕМКОМ</t>
  </si>
  <si>
    <t>RK04062</t>
  </si>
  <si>
    <t>Трапеция стеклоочистителя 2108 (в сборе с мотором) РЕМКОМ</t>
  </si>
  <si>
    <t>RK04063</t>
  </si>
  <si>
    <t>Трапеция стеклоочистителя 2110 (в сборе с мотором) РЕМКОМ</t>
  </si>
  <si>
    <t>RK04065</t>
  </si>
  <si>
    <t>Трапеция стеклоочистителя 2121 (в сборе с мотором) РЕМКОМ</t>
  </si>
  <si>
    <t>RK04064</t>
  </si>
  <si>
    <t>Трапеция стеклоочистителя 2170 (в сборе с мотором) РЕМКОМ</t>
  </si>
  <si>
    <t>RK04076</t>
  </si>
  <si>
    <t>Чип-ключ выкидной с ПДУ (стиль AUDI) 1118, 2170, 2190, 2123, DATSUN РЕМКОМ</t>
  </si>
  <si>
    <t>RK04082</t>
  </si>
  <si>
    <t>Чип-ключ выкидной с ПДУ (стиль AUDI) GRANTA FL РЕМКОМ</t>
  </si>
  <si>
    <t>RK04079</t>
  </si>
  <si>
    <t>Чип-ключ выкидной с ПДУ (стиль Volkswagen, 2-е кнопки) 1118, 2170, 2190, 2123, DATSUN РЕМКОМ</t>
  </si>
  <si>
    <t>RK04080</t>
  </si>
  <si>
    <t>Чип-ключ выкидной с ПДУ (стиль Volkswagen, 3-и кнопки) 1118, 2170, 2190, 2123, DATSUN РЕМКОМ</t>
  </si>
  <si>
    <t>RK04081</t>
  </si>
  <si>
    <t>Чип-ключ выкидной с ПДУ (стиль Volkswagen) GRANTA FL РЕМКОМ</t>
  </si>
  <si>
    <t>RK04075</t>
  </si>
  <si>
    <t>Чип-ключ с ПДУ 1118, 2170, 2190, 2123, DATSUN РЕМКОМ</t>
  </si>
  <si>
    <t>RK04027</t>
  </si>
  <si>
    <t>RK04056</t>
  </si>
  <si>
    <t>Щеточный узел стартера 2190 (на стартеры VALEO TS12E901/902), 21083, 2110 (на стратер ПРАМО 21214-81</t>
  </si>
  <si>
    <t>RK04026</t>
  </si>
  <si>
    <t>RK04048</t>
  </si>
  <si>
    <t>Электровентилятор радиатора кондиционера с кожухом 1118, 2170 (под конд. PANASONIC) РЕМКОМ</t>
  </si>
  <si>
    <t>372.3701-03</t>
  </si>
  <si>
    <t>Генератор 21073i (2007-) (14В, 73А) РОСДЕТАЛЬ</t>
  </si>
  <si>
    <t>Генератор 2110 (14В, 135А) РОСДЕТАЛЬ</t>
  </si>
  <si>
    <t>3727.3771-187</t>
  </si>
  <si>
    <t>Стартер 2101 (12В, 1.55кВт, редукторный) РОСДЕТАЛЬ</t>
  </si>
  <si>
    <t>0921.3708</t>
  </si>
  <si>
    <t>Стартер 2108 (1.55кВт, редукторный) РОСДЕТАЛЬ</t>
  </si>
  <si>
    <t>092.3708</t>
  </si>
  <si>
    <t>Стартер 2110 (1.55кВт, редукторный) РОСДЕТАЛЬ</t>
  </si>
  <si>
    <t>RZ81</t>
  </si>
  <si>
    <t>Передние тормозные колодки LARGUS, VESTA 16кл. РОСЗАПЧАСТЬ</t>
  </si>
  <si>
    <t>РУЛЕВЫЕ СИСТЕМЫ</t>
  </si>
  <si>
    <t>2110-3407180-10</t>
  </si>
  <si>
    <t>Шкив насоса ГУРа 2110, 2170, 2123 РУЛЕВЫЙ СИСТЕМЫ</t>
  </si>
  <si>
    <t>2101-1006020-RZ</t>
  </si>
  <si>
    <t>Комплект разрезных звезд ГРМ 2101,2103, 2106 РУСМАШ</t>
  </si>
  <si>
    <t>21230-1006020-RZ</t>
  </si>
  <si>
    <t>Комплект разрезных звезд ГРМ 21214, 2123 РУСМАШ</t>
  </si>
  <si>
    <t>2108-1006120РМ</t>
  </si>
  <si>
    <t>Ролик ГРМ (автоматический) 2108 РУСМАШ</t>
  </si>
  <si>
    <t>УПР165.000.010000</t>
  </si>
  <si>
    <t>Крышка бензобака 1118, 2170, 2123 (с ключом) РЫСЬ</t>
  </si>
  <si>
    <t>RС2108</t>
  </si>
  <si>
    <t>Ручки открывания двери наружные крашенные (ЕВРО) 2108 РЫСЬ</t>
  </si>
  <si>
    <t>RС2109</t>
  </si>
  <si>
    <t>Ручки открывания двери наружные крашенные (ЕВРО) 2109 РЫСЬ</t>
  </si>
  <si>
    <t>RС2110</t>
  </si>
  <si>
    <t>Ручки открывания двери наружные крашенные (ЕВРО) 2110 РЫСЬ</t>
  </si>
  <si>
    <t>RN2107</t>
  </si>
  <si>
    <t>Ручки открывания двери наружные некрашенные (ЕВРО) 2105, 2107 РЫСЬ</t>
  </si>
  <si>
    <t>RN2108</t>
  </si>
  <si>
    <t>Ручки открывания двери наружные некрашенные (ЕВРО) 2108 РЫСЬ</t>
  </si>
  <si>
    <t>RN2109</t>
  </si>
  <si>
    <t>Ручки открывания двери наружные некрашенные (ЕВРО) 2109 РЫСЬ</t>
  </si>
  <si>
    <t>RN2110</t>
  </si>
  <si>
    <t>Ручки открывания двери наружные некрашенные (ЕВРО) 2110 РЫСЬ</t>
  </si>
  <si>
    <t>RNCh2110</t>
  </si>
  <si>
    <t>ФЭС-294</t>
  </si>
  <si>
    <t>Фильтр воздушный 2101, 2108 карб. САЛЮТ</t>
  </si>
  <si>
    <t>СТ01-1012005</t>
  </si>
  <si>
    <t>Фильтр масляный 2101 САЛЮТ</t>
  </si>
  <si>
    <t>6-256706</t>
  </si>
  <si>
    <t>Подшипник задней ступицы 2108 СПЗ</t>
  </si>
  <si>
    <t>САМАРСКИЙ ПОДШИПНИКОВЫЙ ЗАВОД</t>
  </si>
  <si>
    <t>6-256707</t>
  </si>
  <si>
    <t>Подшипник передней ступицы 1118, 2170 СПЗ</t>
  </si>
  <si>
    <t>6-256907</t>
  </si>
  <si>
    <t>Подшипник передней ступицы 2108 СПЗ</t>
  </si>
  <si>
    <t>21214-2201014</t>
  </si>
  <si>
    <t>Ремкомплект карданного вала (шрус, белый пыльник, выпуск до 31.12.2011) 21214, 2123 СЕРП И МОЛОТ</t>
  </si>
  <si>
    <t>21230-2201014</t>
  </si>
  <si>
    <t>Ремкомплект карданного вала (шрус, черный пыльник, после 01.01.2012) 21214, 2123 СЕРП И МОЛОТ</t>
  </si>
  <si>
    <t>СТ01-3303080-АЛ</t>
  </si>
  <si>
    <t>Рычаг маятниковый на подшипниках (алюминевый корпус) 2101 СИТЕК</t>
  </si>
  <si>
    <t>СИТЕК</t>
  </si>
  <si>
    <t>СТ01-3303080-СТ</t>
  </si>
  <si>
    <t>Рычаг маятниковый на подшипниках (стальной корпус) 2101 СИТЕК</t>
  </si>
  <si>
    <t>КР07-2919110</t>
  </si>
  <si>
    <t>Штанга реактивная длинная (регулируемая, полиуретановые втулки 40х40) 2101 "ПАНАРА" СИТЕК</t>
  </si>
  <si>
    <t>КР214-2919110</t>
  </si>
  <si>
    <t>Штанга реактивная длинная (регулируемая) 21214 URBAN "ПАНАРА" СИТЕК</t>
  </si>
  <si>
    <t>КЛ07-2919110-00</t>
  </si>
  <si>
    <t>Штанги реактивные (все регулируемые, резиновые втулки 40х40) 2101 "КРОСС-ЛИФТ" СИТЕК</t>
  </si>
  <si>
    <t>КР07-2919110-13</t>
  </si>
  <si>
    <t>Штанги реактивные (длинная регулируемая, резиновые втулки 40х40) 2101 "КРОСС-Р" СИТЕК</t>
  </si>
  <si>
    <t>КР213-2919110-13</t>
  </si>
  <si>
    <t>Штанги реактивные (длинная регулируемая, резиновые втулки 40х40) 21213 "КРОСС-Р" СИТЕК</t>
  </si>
  <si>
    <t>ЛД21010-2919010-01</t>
  </si>
  <si>
    <t>ЛД07-2919110-13</t>
  </si>
  <si>
    <t>Штанги реактивные (не регулируемые, втулки полиуретан) 2101 "ЛИДЕР" СИТЕК</t>
  </si>
  <si>
    <t>ЛД213-2919110-13</t>
  </si>
  <si>
    <t>Штанги реактивные (не регулируемые, втулки полиуретан) 21213 "ЛИДЕР" СИТЕК</t>
  </si>
  <si>
    <t>КС07-2919110-13</t>
  </si>
  <si>
    <t>Штанги реактивные (не регулируемые, резиновые втулки 40х40) 2101 "КРОСС" СИТЕК</t>
  </si>
  <si>
    <t>КС213-2919110-13</t>
  </si>
  <si>
    <t>Штанги реактивные (не регулируемые, резиновые втулки 40х40) 21213 "КРОСС" СИТЕК</t>
  </si>
  <si>
    <t>СР07-2919110-13</t>
  </si>
  <si>
    <t>2111-3705010-03</t>
  </si>
  <si>
    <t>Катушка зажигания 2111 4-х выводная. (двиг.: 1,6л., 8кл.) СОАТЭ</t>
  </si>
  <si>
    <t>СОАТЭ</t>
  </si>
  <si>
    <t>038.3706</t>
  </si>
  <si>
    <t>Распеределитель зажигания 2103 (бесконтактный) СОАТЭ</t>
  </si>
  <si>
    <t>040.3706</t>
  </si>
  <si>
    <t>Распеределитель зажигания 2108 (бесконтактный) СОАТЭ</t>
  </si>
  <si>
    <t>038.3706-10</t>
  </si>
  <si>
    <t>Распеределитель зажигания 21213 (бесконтактный) СОАТЭ</t>
  </si>
  <si>
    <t>67.1139</t>
  </si>
  <si>
    <t>Электробензонасос (моторчик) VESTA, X-RAY, GRANTA FL, NIVA URBAN СОАТЭ</t>
  </si>
  <si>
    <t>СПБ01-2904180</t>
  </si>
  <si>
    <t>Сайлентблок рычага переднего верхний (желтый полиуретан) (4шт.) 2101 СПБ</t>
  </si>
  <si>
    <t>СПБ</t>
  </si>
  <si>
    <t>СПБ01-2904040</t>
  </si>
  <si>
    <t>Сайлентблок рычага переднего нижний (желтый полиуретан) (4шт.) 2101 СПБ</t>
  </si>
  <si>
    <t>СТ07-1307011</t>
  </si>
  <si>
    <t>Насос водяной 2101, 2107 (с металлической крыльчаткой) СТАРТАВТО</t>
  </si>
  <si>
    <t>СТ21126-1307011</t>
  </si>
  <si>
    <t>Насос водяной 2170, 2190 16кл. (с металлической крыльчаткой) СТАРТАВТО</t>
  </si>
  <si>
    <t>СТ21082-1306010</t>
  </si>
  <si>
    <t>Крышка термостата с элементом 21082 СТАТО</t>
  </si>
  <si>
    <t>СТ2101-1306010</t>
  </si>
  <si>
    <t>Термостат 2101 карб. (металл. корпус) СТАТО</t>
  </si>
  <si>
    <t>СТ2108-1306010</t>
  </si>
  <si>
    <t>Термостат 2108 карб. (металл. корпус) СТАТО</t>
  </si>
  <si>
    <t>СТ2110-1306010</t>
  </si>
  <si>
    <t>Термостат 2110 карб. (металл. корпус) СТАТО</t>
  </si>
  <si>
    <t>СТ2123-1306010</t>
  </si>
  <si>
    <t>Термостат в сборе с корпусом 21082 СТАТО</t>
  </si>
  <si>
    <t>21010-1000100/82,4</t>
  </si>
  <si>
    <t>Кольца поршневые 2101, 2107 79,0 СТК</t>
  </si>
  <si>
    <t>СТК</t>
  </si>
  <si>
    <t>21083-1000100/82,4</t>
  </si>
  <si>
    <t>Кольца поршневые 21083 82,4 СТК</t>
  </si>
  <si>
    <t>21100-1000100/82,4</t>
  </si>
  <si>
    <t>Кольца поршневые 2110 82,4 СТК</t>
  </si>
  <si>
    <t>21126-1000100/82,0</t>
  </si>
  <si>
    <t>Кольца поршневые 21116, 21126 82,0 СТК</t>
  </si>
  <si>
    <t>21126-1000100/82,5</t>
  </si>
  <si>
    <t>Кольца поршневые 21116, 21126 82,5 СТК</t>
  </si>
  <si>
    <t>11194-1004015/76,5</t>
  </si>
  <si>
    <t>Поршни с пальцами (с проточкой) 11194 (76,5) СТК</t>
  </si>
  <si>
    <t>11194-1004015/77,0</t>
  </si>
  <si>
    <t>Поршни с пальцами (с проточкой) 11194 (77,0) СТК</t>
  </si>
  <si>
    <t>11194-1004015/77,5</t>
  </si>
  <si>
    <t>Поршни с пальцами (с проточкой) 11194 (77,5) СТК</t>
  </si>
  <si>
    <t>21116-1004015/82,0</t>
  </si>
  <si>
    <t>Поршни с пальцами (с проточкой) 21116 (82,0) СТК</t>
  </si>
  <si>
    <t>21116-1004015/82,5</t>
  </si>
  <si>
    <t>Поршни с пальцами (с проточкой) 21116 (82,5) СТК</t>
  </si>
  <si>
    <t>21116-1004015/83,0</t>
  </si>
  <si>
    <t>Поршни с пальцами (с проточкой) 21116 (83,0) СТК</t>
  </si>
  <si>
    <t>21126-1004015/82,0</t>
  </si>
  <si>
    <t>Поршни с пальцами (с проточкой) 21126 (82,0) СТК</t>
  </si>
  <si>
    <t>21126-1004015/82,5</t>
  </si>
  <si>
    <t>Поршни с пальцами (с проточкой) 21126 (82,5) СТК</t>
  </si>
  <si>
    <t>21126-1004015/83,0</t>
  </si>
  <si>
    <t>Поршни с пальцами (с проточкой) 21126 (83,0) СТК</t>
  </si>
  <si>
    <t>21010-1004015/76,0</t>
  </si>
  <si>
    <t>Поршни с пальцами 21010 (76,0) СТК</t>
  </si>
  <si>
    <t>21010-1004015/76,4</t>
  </si>
  <si>
    <t>Поршни с пальцами 21010 (76,4) СТК</t>
  </si>
  <si>
    <t>21010-1004015/76,8</t>
  </si>
  <si>
    <t>Поршни с пальцами 21010 (76,8) СТК</t>
  </si>
  <si>
    <t>21011-1004015/79,0</t>
  </si>
  <si>
    <t>Поршни с пальцами 21011 (79,0) СТК</t>
  </si>
  <si>
    <t>21011-1004015/79,4</t>
  </si>
  <si>
    <t>Поршни с пальцами 21011 (79,4) СТК</t>
  </si>
  <si>
    <t>21011-1004015/79,8</t>
  </si>
  <si>
    <t>Поршни с пальцами 21011 (79,8) СТК</t>
  </si>
  <si>
    <t>2105-1004015/79,0</t>
  </si>
  <si>
    <t>Поршни с пальцами 2105 (79,0) СТК</t>
  </si>
  <si>
    <t>2105-1004015/79,4</t>
  </si>
  <si>
    <t>Поршни с пальцами 2105 (79,4) СТК</t>
  </si>
  <si>
    <t>2105-1004015/79,8</t>
  </si>
  <si>
    <t>Поршни с пальцами 2105 (79,8) СТК</t>
  </si>
  <si>
    <t>21080-1004015/76,0</t>
  </si>
  <si>
    <t>Поршни с пальцами 21080 (76,0) СТК</t>
  </si>
  <si>
    <t>21080-1004015/76,4</t>
  </si>
  <si>
    <t>Поршни с пальцами 21080 (76,4) СТК</t>
  </si>
  <si>
    <t>21080-1004015/76,8</t>
  </si>
  <si>
    <t>Поршни с пальцами 21080 (76,8) СТК</t>
  </si>
  <si>
    <t>21083-1004015/82,0</t>
  </si>
  <si>
    <t>Поршни с пальцами 21083 (82,0) СТК</t>
  </si>
  <si>
    <t>21083-1004015/82,4</t>
  </si>
  <si>
    <t>Поршни с пальцами 21083 (82,4) СТК</t>
  </si>
  <si>
    <t>21083-1004015/82,8</t>
  </si>
  <si>
    <t>Поршни с пальцами 21083 (82,8) СТК</t>
  </si>
  <si>
    <t>21100-1004015/82,0</t>
  </si>
  <si>
    <t>Поршни с пальцами 21100 (82,0) СТК</t>
  </si>
  <si>
    <t>21100-1004015/82,4</t>
  </si>
  <si>
    <t>Поршни с пальцами 21100 (82,4) СТК</t>
  </si>
  <si>
    <t>21100-1004015/82,8</t>
  </si>
  <si>
    <t>Поршни с пальцами 21100 (82,8) СТК</t>
  </si>
  <si>
    <t>21124-1004015/82,0</t>
  </si>
  <si>
    <t>Поршни с пальцами 21124 (82,0) СТК</t>
  </si>
  <si>
    <t>21124-1004015/82,4</t>
  </si>
  <si>
    <t>Поршни с пальцами 21124 (82,4) СТК</t>
  </si>
  <si>
    <t>21124-1004015/82,8</t>
  </si>
  <si>
    <t>Поршни с пальцами 21124 (82,8) СТК</t>
  </si>
  <si>
    <t>21179-1004015</t>
  </si>
  <si>
    <t>Поршни с пальцами 21179 (82,0) СТК</t>
  </si>
  <si>
    <t>Поршни с пальцами 21179 (82,5) СТК</t>
  </si>
  <si>
    <t>21213-1004015/82,0</t>
  </si>
  <si>
    <t>Поршни с пальцами 21213 (82,0) СТК</t>
  </si>
  <si>
    <t>21213-1004015/82,4</t>
  </si>
  <si>
    <t>Поршни с пальцами 21213 (82,4) СТК</t>
  </si>
  <si>
    <t>21213-1004015/82,8</t>
  </si>
  <si>
    <t>Поршни с пальцами 21213 (82,8) СТК</t>
  </si>
  <si>
    <t>7701474855/79,5</t>
  </si>
  <si>
    <t>Поршни с пальцами LARGUS 16кл. (79,5) СТК</t>
  </si>
  <si>
    <t>7701474855/80,0</t>
  </si>
  <si>
    <t>Поршни с пальцами LARGUS 16кл. (80,0) СТК</t>
  </si>
  <si>
    <t>7701474854/79,5</t>
  </si>
  <si>
    <t>Поршни с пальцами LARGUS 8кл. (79,5) СТК</t>
  </si>
  <si>
    <t>7701474854/80,0</t>
  </si>
  <si>
    <t>Поршни с пальцами LARGUS 8кл. (80,0) СТК</t>
  </si>
  <si>
    <t>Поршни с пальцами и кольцами (с проточкой) 11194 (76,5) СТК</t>
  </si>
  <si>
    <t>Поршни с пальцами и кольцами (с проточкой) 11194 (77,0) СТК</t>
  </si>
  <si>
    <t>Поршни с пальцами и кольцами (с проточкой) 21116 (82,0) СТК</t>
  </si>
  <si>
    <t>Поршни с пальцами и кольцами (с проточкой) 21116 (82,5) СТК</t>
  </si>
  <si>
    <t>Поршни с пальцами и кольцами (с проточкой) 21126 (82,0) СТК</t>
  </si>
  <si>
    <t>Поршни с пальцами и кольцами (с проточкой) 21126 (82,5) СТК</t>
  </si>
  <si>
    <t>Поршни с пальцами и кольцами LARGUS 8кл. (79,5) СТК</t>
  </si>
  <si>
    <t>ФС-6.2</t>
  </si>
  <si>
    <t>Фильтр салонный (угольный) 2170 (с конд. PANASONIC) КМ</t>
  </si>
  <si>
    <t>ТД КИЛОМЕТР</t>
  </si>
  <si>
    <t>Фильтр салонный 1118, 2190, 2123 КМ</t>
  </si>
  <si>
    <t>Фильтр салонный 2110 (ст. обр., до 2003) КМ</t>
  </si>
  <si>
    <t>Фильтр салонный 2110, 2170 без конд. КМ</t>
  </si>
  <si>
    <t>ФС-3</t>
  </si>
  <si>
    <t>Фильтр салонный 2114 КМ</t>
  </si>
  <si>
    <t>ФС-4</t>
  </si>
  <si>
    <t>Фильтр салонный 2123 КМ</t>
  </si>
  <si>
    <t>DK106</t>
  </si>
  <si>
    <t>Фильтр салонный 2170 (с конд. HALLA) КМ</t>
  </si>
  <si>
    <t>DK107</t>
  </si>
  <si>
    <t>Фильтр салонный 2170 (с конд. PANASONIC) КМ</t>
  </si>
  <si>
    <t>21083-1004018B</t>
  </si>
  <si>
    <t>Поршни с пальцами и кольцами 21083 (82,0B) ТДМК</t>
  </si>
  <si>
    <t>ТДМК</t>
  </si>
  <si>
    <t>21083-1004018C</t>
  </si>
  <si>
    <t>Поршни с пальцами и кольцами 21083 (82,0C) ТДМК</t>
  </si>
  <si>
    <t>21083-1004018D</t>
  </si>
  <si>
    <t>Поршни с пальцами и кольцами 21083 (82,0D) ТДМК</t>
  </si>
  <si>
    <t>21083-1004018E</t>
  </si>
  <si>
    <t>Поршни с пальцами и кольцами 21083 (82,0E) ТДМК</t>
  </si>
  <si>
    <t>21083-1004018-31A</t>
  </si>
  <si>
    <t>Поршни с пальцами и кольцами 21083 (82,4A) ТДМК</t>
  </si>
  <si>
    <t>21083-1004018-31B</t>
  </si>
  <si>
    <t>Поршни с пальцами и кольцами 21083 (82,4B) ТДМК</t>
  </si>
  <si>
    <t>21083-1004018-31C</t>
  </si>
  <si>
    <t>Поршни с пальцами и кольцами 21083 (82,4C) ТДМК</t>
  </si>
  <si>
    <t>21083-1004018-31D</t>
  </si>
  <si>
    <t>Поршни с пальцами и кольцами 21083 (82,4D) ТДМК</t>
  </si>
  <si>
    <t>21083-1004018-31E</t>
  </si>
  <si>
    <t>Поршни с пальцами и кольцами 21083 (82,4E) ТДМК</t>
  </si>
  <si>
    <t>21083-1004018-32A</t>
  </si>
  <si>
    <t>Поршни с пальцами и кольцами 21083 (82,8A) ТДМК</t>
  </si>
  <si>
    <t>21083-1004018-32B</t>
  </si>
  <si>
    <t>Поршни с пальцами и кольцами 21083 (82,8B) ТДМК</t>
  </si>
  <si>
    <t>21083-1004018-32C</t>
  </si>
  <si>
    <t>Поршни с пальцами и кольцами 21083 (82,8C) ТДМК</t>
  </si>
  <si>
    <t>21083-1004018-32D</t>
  </si>
  <si>
    <t>Поршни с пальцами и кольцами 21083 (82,8D) ТДМК</t>
  </si>
  <si>
    <t>21083-1004018-32E</t>
  </si>
  <si>
    <t>Поршни с пальцами и кольцами 21083 (82,8E) ТДМК</t>
  </si>
  <si>
    <t>21124-1004018A</t>
  </si>
  <si>
    <t>Поршни с пальцами и кольцами 21124 (82,0A) ТДМК</t>
  </si>
  <si>
    <t>21124-1004018B</t>
  </si>
  <si>
    <t>Поршни с пальцами и кольцами 21124 (82,0B) ТДМК</t>
  </si>
  <si>
    <t>21124-1004018C</t>
  </si>
  <si>
    <t>Поршни с пальцами и кольцами 21124 (82,0C) ТДМК</t>
  </si>
  <si>
    <t>21124-1004018D</t>
  </si>
  <si>
    <t>Поршни с пальцами и кольцами 21124 (82,0D) ТДМК</t>
  </si>
  <si>
    <t>21124-1004018E</t>
  </si>
  <si>
    <t>Поршни с пальцами и кольцами 21124 (82,0E) ТДМК</t>
  </si>
  <si>
    <t>21124-1004018-31A</t>
  </si>
  <si>
    <t>Поршни с пальцами и кольцами 21124 (82,4A) ТДМК</t>
  </si>
  <si>
    <t>21124-1004018-31B</t>
  </si>
  <si>
    <t>Поршни с пальцами и кольцами 21124 (82,4B) ТДМК</t>
  </si>
  <si>
    <t>21124-1004018-31C</t>
  </si>
  <si>
    <t>Поршни с пальцами и кольцами 21124 (82,4C) ТДМК</t>
  </si>
  <si>
    <t>21124-1004018-31D</t>
  </si>
  <si>
    <t>Поршни с пальцами и кольцами 21124 (82,4D) ТДМК</t>
  </si>
  <si>
    <t>21124-1004018-31E</t>
  </si>
  <si>
    <t>Поршни с пальцами и кольцами 21124 (82,4E) ТДМК</t>
  </si>
  <si>
    <t>21124-1004018-32A</t>
  </si>
  <si>
    <t>Поршни с пальцами и кольцами 21124 (82,8A) ТДМК</t>
  </si>
  <si>
    <t>21124-1004018-32B</t>
  </si>
  <si>
    <t>Поршни с пальцами и кольцами 21124 (82,8B) ТДМК</t>
  </si>
  <si>
    <t>21124-1004018-32C</t>
  </si>
  <si>
    <t>Поршни с пальцами и кольцами 21124 (82,8C) ТДМК</t>
  </si>
  <si>
    <t>21124-1004018-32D</t>
  </si>
  <si>
    <t>Поршни с пальцами и кольцами 21124 (82,8D) ТДМК</t>
  </si>
  <si>
    <t>21124-1004018-32E</t>
  </si>
  <si>
    <t>Поршни с пальцами и кольцами 21124 (82,8E) ТДМК</t>
  </si>
  <si>
    <t>21213-1004018A</t>
  </si>
  <si>
    <t>Поршни с пальцами и кольцами 21213 (82,0A) ТДМК</t>
  </si>
  <si>
    <t>21213-1004018D</t>
  </si>
  <si>
    <t>Поршни с пальцами и кольцами 21213 (82,0D) ТДМК</t>
  </si>
  <si>
    <t>21213-1004018-31A</t>
  </si>
  <si>
    <t>Поршни с пальцами и кольцами 21213 (82,4A) ТДМК</t>
  </si>
  <si>
    <t>Защита картера двигателя усиленная LARGUS "БРОНЯ" ТЕХНОСФЕРА</t>
  </si>
  <si>
    <t>ТЕХНО СФЕРА</t>
  </si>
  <si>
    <t>Защита порогов с алюм. листом d=63,5 LARGUS ТЕХНОСФЕРА</t>
  </si>
  <si>
    <t>Крепление запасного колеса на дверные петли LARGUS ТЕХНО СФЕРА</t>
  </si>
  <si>
    <t>TS2121Z</t>
  </si>
  <si>
    <t>Подрамник раздаточной коробки передач (с защитой) 2121, 21214, 2131, URBAN ТЕХНО СФЕРА</t>
  </si>
  <si>
    <t>ФП-Л</t>
  </si>
  <si>
    <t>Фаркоп LARGUS ТЕХНО СФЕРА</t>
  </si>
  <si>
    <t>ТБ112381035Т-С</t>
  </si>
  <si>
    <t>Опора двигателя задняя VESTA, X-RAY "СПОРТ" ТЕХНОЛОГИИ БУДУЩЕГО</t>
  </si>
  <si>
    <t>ТБ8200275528</t>
  </si>
  <si>
    <t>ТБ2190-2904046</t>
  </si>
  <si>
    <t>Сайлентблок (ромашка) 2190 ТЕХНОЛОГИИ БУДУЩЕГО</t>
  </si>
  <si>
    <t>ТБ2190-2904040</t>
  </si>
  <si>
    <t>Шарнир рычага передней подвески 2190 ТЕХНОЛОГИИ БУДУЩЕГО</t>
  </si>
  <si>
    <t>ТБ8200277960</t>
  </si>
  <si>
    <t>Стойка стабилизатора LARGUS, X-RAY ТЕХНОЛОГИИ БУДУЩЕГО</t>
  </si>
  <si>
    <t>8403.0100.04</t>
  </si>
  <si>
    <t>Защита (усилитель) опоры стойки 1118, 2190 ТЕХНОМАСТЕР</t>
  </si>
  <si>
    <t>3701.0200.04</t>
  </si>
  <si>
    <t>Кронштейн генератора 1118, 2190, Калина 2 (с регулировкой натяжения) ТЕХНОМАСТЕР</t>
  </si>
  <si>
    <t>2904.2000.04</t>
  </si>
  <si>
    <t>Кронштейн растяжки (краб) (компл.: 2шт.) 1119, 2190 СПОРТ ТЕХНОМАСТЕР</t>
  </si>
  <si>
    <t>2904.0900.04</t>
  </si>
  <si>
    <t>Кронштейн растяжки (краб) (компл.: 2шт.) 2108 СПОРТ ТЕХНОМАСТЕР</t>
  </si>
  <si>
    <t>8231.0710.04</t>
  </si>
  <si>
    <t>Кронштейн упора капота 1118, 2170, 2190 ТЕХНОМАСТЕР</t>
  </si>
  <si>
    <t>1001.0400.04</t>
  </si>
  <si>
    <t>2904.1000.04</t>
  </si>
  <si>
    <t>Поперечина передней подвески 2110, 2170 8кл. ТЕХНОМАСТЕР</t>
  </si>
  <si>
    <t>2904.2900.04</t>
  </si>
  <si>
    <t>Растяжка передних стоек (3-х точечн.) 1118, 2190 ТЕХНОМАСТЕР</t>
  </si>
  <si>
    <t>2904.2650.04</t>
  </si>
  <si>
    <t>Растяжка передних стоек (3-х точечн.) 2170 ТЕХНОМАСТЕР</t>
  </si>
  <si>
    <t>2904.6000.04</t>
  </si>
  <si>
    <t>Растяжка передних стоек (нерегулируемая) DAEWOO NEXIA (2005-) ТЕХНОМАСТЕР</t>
  </si>
  <si>
    <t>2904.6010.04</t>
  </si>
  <si>
    <t>Растяжка передних стоек (регулируемая) DAEWOO NEXIA (2005-) ТЕХНОМАСТЕР</t>
  </si>
  <si>
    <t>2904.3210.04</t>
  </si>
  <si>
    <t>Растяжка передних стоек (с доп. опорой, 3-х точечн.) 1118, 2190, КАЛИНА 2 16кл. ТЕХНОМАСТЕР</t>
  </si>
  <si>
    <t>2904.3110.04</t>
  </si>
  <si>
    <t>Растяжка передних стоек (с доп. опорой, 3-х точечн.) 1118, 2190, КАЛИНА 2 8кл. ТЕХНОМАСТЕР</t>
  </si>
  <si>
    <t>2904.1200.04</t>
  </si>
  <si>
    <t>Растяжка передних стоек (с доп. опорой)  21103 16кл. ТЕХНОМАСТЕР</t>
  </si>
  <si>
    <t>2904.1400.04</t>
  </si>
  <si>
    <t>Растяжка передних стоек (с доп. опорой)  2114, 2115 8кл. ТЕХНОМАСТЕР</t>
  </si>
  <si>
    <t>2904.3100.04</t>
  </si>
  <si>
    <t>Растяжка передних стоек (с доп. опорой) 1118, 2190, КАЛИНА 2 8кл. ТЕХНОМАСТЕР</t>
  </si>
  <si>
    <t>2904.2800.04</t>
  </si>
  <si>
    <t>Растяжка передних стоек 1118, 2190, КАЛИНА 2 ТЕХНОМАСТЕР</t>
  </si>
  <si>
    <t>2904.0500.04</t>
  </si>
  <si>
    <t>Растяжка передних стоек 2108, 2110 карб. ТЕХНОМАСТЕР</t>
  </si>
  <si>
    <t>2904.0600.04</t>
  </si>
  <si>
    <t>Растяжка передних стоек 21082, 21102 инж. ТЕХНОМАСТЕР</t>
  </si>
  <si>
    <t>2904.2350.04</t>
  </si>
  <si>
    <t>Растяжка передних стоек 2170 ТЕХНОМАСТЕР</t>
  </si>
  <si>
    <t>2801.0100.04</t>
  </si>
  <si>
    <t>Растяжка передняя нижняя 1118, 2190 ТЕХНОМАСТЕР</t>
  </si>
  <si>
    <t>2801.0300.04</t>
  </si>
  <si>
    <t>Растяжка передняя нижняя 2170 ТЕХНОМАСТЕР</t>
  </si>
  <si>
    <t>2904.3300.04</t>
  </si>
  <si>
    <t>Рычаги передней подвески треугольные 2108, 1118, 2170, 2190 ТЕХНОМАСТЕР</t>
  </si>
  <si>
    <t>2916.0400.04</t>
  </si>
  <si>
    <t>Стабилизатор поперечной устойчивости задний (16мм) 2108, 2110 ТЕХНОМАСТЕР</t>
  </si>
  <si>
    <t>2916.0500.04</t>
  </si>
  <si>
    <t>Стабилизатор поперечной устойчивости задний 2101, 21213, 2123 ТЕХНОМАСТЕР</t>
  </si>
  <si>
    <t>8231.0100.04</t>
  </si>
  <si>
    <t>Упор капота (без кронштейна) 1119 ТЕХНОМАСТЕР</t>
  </si>
  <si>
    <t>8231.0400.04</t>
  </si>
  <si>
    <t>Упор капота (без кронштейна) 2170 ТЕХНОМАСТЕР</t>
  </si>
  <si>
    <t>8231.0700.04</t>
  </si>
  <si>
    <t>Упор капота (без кронштейна) 2190, КАЛИНА 2 ТЕХНОМАСТЕР</t>
  </si>
  <si>
    <t>8231.0900.04</t>
  </si>
  <si>
    <t>Упор капота (в сборе с кронштейном, одинарный) VESTA ТЕХНОМАСТЕР</t>
  </si>
  <si>
    <t>8231.6500.04</t>
  </si>
  <si>
    <t>Упор капота (в сборе с кронштейном) LARGUS ТЕХНОМАСТЕР</t>
  </si>
  <si>
    <t>5601.0400.04</t>
  </si>
  <si>
    <t>Усилитель задней части кузова 2109 ТЕХНОМАСТЕР</t>
  </si>
  <si>
    <t>5601.0100.04</t>
  </si>
  <si>
    <t>Усилитель задней части кузова 2111, 2112, 2171, 2172 ТЕХНОМАСТЕР</t>
  </si>
  <si>
    <t>5301.0300.04</t>
  </si>
  <si>
    <t>Усилитель щитка передка 1118 ТЕХНОМАСТЕР</t>
  </si>
  <si>
    <t>5301.0200.04</t>
  </si>
  <si>
    <t>Усилитель щитка передка 2108, 2115 ТЕХНОМАСТЕР</t>
  </si>
  <si>
    <t>5301.0100.04</t>
  </si>
  <si>
    <t>Усилитель щитка передка 2110 ТЕХНОМАСТЕР</t>
  </si>
  <si>
    <t>1001.0100.04</t>
  </si>
  <si>
    <t>Штанга подвески двигателя дополнительная 2110 ТЕХНОМАСТЕР</t>
  </si>
  <si>
    <t>Пружина задней подвески (усиленная) 2101 ТЕХНОРЕССОР</t>
  </si>
  <si>
    <t>21010-1011070-75</t>
  </si>
  <si>
    <t>Маслоприёмник 2101 (в инд. упаковке) ТЗА</t>
  </si>
  <si>
    <t>Маслоприёмник 2121 (в инд. упаковке) ТЗА</t>
  </si>
  <si>
    <t>21010-1011010-00</t>
  </si>
  <si>
    <t>Масляный насос 2101, 2107 ТЗА</t>
  </si>
  <si>
    <t>21210-1011010-00</t>
  </si>
  <si>
    <t>Масляный насос 2121, 21213 ТЗА</t>
  </si>
  <si>
    <t>21070-1307011-20</t>
  </si>
  <si>
    <t>Насос водяной (без корпуса) 2101, 21073 "POWERFULL CLASSIC" ТЗА</t>
  </si>
  <si>
    <t>21114-1307010-20</t>
  </si>
  <si>
    <t>Насос водяной 2114, 1118 8кл. "POWERFULL" ТЗА</t>
  </si>
  <si>
    <t>21213-1307010-75</t>
  </si>
  <si>
    <t>21010-1006060-00</t>
  </si>
  <si>
    <t>Натяжитель цепи в сборе с прокладкой  2101 ТЗА</t>
  </si>
  <si>
    <t>21010-1601180-00</t>
  </si>
  <si>
    <t>Подшипник выжимной 2101 (в инд. упаковке) ТЗА</t>
  </si>
  <si>
    <t>21100-1601180-00</t>
  </si>
  <si>
    <t>Подшипник выжимной 2108, 2110 (в инд. упаковке) ТЗА</t>
  </si>
  <si>
    <t>21030-1702150-01</t>
  </si>
  <si>
    <t>21060-1702150-01</t>
  </si>
  <si>
    <t>21010-1005060-01</t>
  </si>
  <si>
    <t>Шкив коленвала 2101 (в инд. упаковке) ТЗА</t>
  </si>
  <si>
    <t>161.1109080-СЗ</t>
  </si>
  <si>
    <t>Фильтр салонный 2170 (с конд. HALLA) ТОЛЬЯТТИ</t>
  </si>
  <si>
    <t>ТЧМ2101-5205065</t>
  </si>
  <si>
    <t>Поводок стеклоочистителя переднего 2103, 2107, 2121 ТОЧМАШ</t>
  </si>
  <si>
    <t>ТОЧМАШ</t>
  </si>
  <si>
    <t>ТЧМ2108-5205065</t>
  </si>
  <si>
    <t>Поводок стеклоочистителя переднего 2108 ТОЧМАШ</t>
  </si>
  <si>
    <t>ТЧМ2114-5205065</t>
  </si>
  <si>
    <t>Поводок стеклоочистителя переднего 2108, 2114 (крючок) ТОЧМАШ</t>
  </si>
  <si>
    <t>ТЧМ2110-5205065</t>
  </si>
  <si>
    <t>Поводок стеклоочистителя переднего 2110 ТОЧМАШ</t>
  </si>
  <si>
    <t>ТЧМ2103-5205070</t>
  </si>
  <si>
    <t>Щетки стеклоочистителя каркасные 2101, 2121 (350mm+350mm) ТОЧМАШ</t>
  </si>
  <si>
    <t>ТЧМ2108-5205070</t>
  </si>
  <si>
    <t>Щетки стеклоочистителя каркасные 2108 (510mm+510mm) ТОЧМАШ</t>
  </si>
  <si>
    <t>ТЧМ2114-5205070</t>
  </si>
  <si>
    <t>Щетки стеклоочистителя каркасные 2108, 2114 (510mm+510mm) ТОЧМАШ</t>
  </si>
  <si>
    <t>ТЧМ2110-5205070</t>
  </si>
  <si>
    <t>Щетки стеклоочистителя каркасные 2110 (510mm+510mm) ТОЧМАШ</t>
  </si>
  <si>
    <t>21020-1200010ВВВ</t>
  </si>
  <si>
    <t>Глушитель основной 2104 (крашенный) ВВВ</t>
  </si>
  <si>
    <t>ВВВ</t>
  </si>
  <si>
    <t>21060-1201005ВВВ</t>
  </si>
  <si>
    <t>Глушитель основной 2106 (крашенный) ВВВ</t>
  </si>
  <si>
    <t>21100-1200010ВВВ</t>
  </si>
  <si>
    <t>Глушитель основной 2110 нов. обр. ВВВ</t>
  </si>
  <si>
    <t>21100-1201010-00</t>
  </si>
  <si>
    <t>Глушитель основной 2110 ст. обр. ВВВ</t>
  </si>
  <si>
    <t>21130-1201005ВВВ</t>
  </si>
  <si>
    <t>Глушитель основной 2114 ВВВ</t>
  </si>
  <si>
    <t>2121-1201005ВВВ</t>
  </si>
  <si>
    <t>Глушитель основной 2121 ВВВ</t>
  </si>
  <si>
    <t>21230-1200010ВВВ</t>
  </si>
  <si>
    <t>Глушитель основной 2123 Шеви-Нива (нов.обр.) круг/б ВВВ</t>
  </si>
  <si>
    <t>21700-1201005ВВВ</t>
  </si>
  <si>
    <t>Глушитель основной 2170 (седан) ВВВ</t>
  </si>
  <si>
    <t>21010-1203010ВВВ</t>
  </si>
  <si>
    <t>Приемная труба 2101 ВВВ</t>
  </si>
  <si>
    <t>21101-1203008-00</t>
  </si>
  <si>
    <t>Приемная труба 4-1 2112 8кл. (2 датичка, ЕВРО3) ВВВ</t>
  </si>
  <si>
    <t>2103-1200020-81</t>
  </si>
  <si>
    <t>Резонатор 2103-2107 (2 банки) ВВВ</t>
  </si>
  <si>
    <t>21071-2020051ВВВ</t>
  </si>
  <si>
    <t>Резонатор 21071 инж. (крашенный) ВВВ</t>
  </si>
  <si>
    <t>21073-1104017ВВВ</t>
  </si>
  <si>
    <t>Резонатор 21073 инж. (крашенный) ВВВ</t>
  </si>
  <si>
    <t>21081-1202005ВВВ</t>
  </si>
  <si>
    <t>Резонатор 2108 ВВВ</t>
  </si>
  <si>
    <t>21100-1203121ВВВ</t>
  </si>
  <si>
    <t>Резонатор 2110 ВВВ</t>
  </si>
  <si>
    <t>21101-1200020-20ВВВ</t>
  </si>
  <si>
    <t>Резонатор 2110 нов. обр. ВВВ</t>
  </si>
  <si>
    <t>21144-1202005ВВВ</t>
  </si>
  <si>
    <t>Резонатор 2114 (с 2008г.) ВВВ</t>
  </si>
  <si>
    <t>11190-2914008-01ВВВ</t>
  </si>
  <si>
    <t>Рычаг задней подвески (балка) 1119 ВВВ</t>
  </si>
  <si>
    <t>21100-2914008-01ВВВ</t>
  </si>
  <si>
    <t>Рычаг задней подвески (балка) 2108, 2110 ВВВ</t>
  </si>
  <si>
    <t>21700-2914008-01ВВВ</t>
  </si>
  <si>
    <t>Рычаг задней подвески (балка) 2170 ВВВ</t>
  </si>
  <si>
    <t>11180-1108054-ТА</t>
  </si>
  <si>
    <t>Трос акселератора 1118 (1,6л.) ТРОСАВТО</t>
  </si>
  <si>
    <t>11190-1108054-ТА</t>
  </si>
  <si>
    <t>Трос акселератора 1119 (1,4л.) ТРОСАВТО</t>
  </si>
  <si>
    <t>21080-1108054-ТА</t>
  </si>
  <si>
    <t>Трос акселератора 2108 ТРОСАВТО</t>
  </si>
  <si>
    <t>21082-1108054-ТА</t>
  </si>
  <si>
    <t>Трос акселератора 21082 ТРОСАВТО</t>
  </si>
  <si>
    <t>21102-1108054-ТА</t>
  </si>
  <si>
    <t>Трос акселератора 21102 (инж., 1,5л., 8кл.) ТРОСАВТО</t>
  </si>
  <si>
    <t>21103-1108054-ТА</t>
  </si>
  <si>
    <t>Трос акселератора 21103 (инж., 16кл.) ТРОСАВТО</t>
  </si>
  <si>
    <t>21104-1108054-ТА</t>
  </si>
  <si>
    <t>Трос акселератора 21104 (1,6л., 2170) ТРОСАВТО</t>
  </si>
  <si>
    <t>21214-1108054-ТА</t>
  </si>
  <si>
    <t>Трос акселератора 21214 ТРОСАВТО</t>
  </si>
  <si>
    <t>21230-1108054-ТА</t>
  </si>
  <si>
    <t>Трос акселератора 2123 ТРОСАВТО</t>
  </si>
  <si>
    <t>6001548721-ТА</t>
  </si>
  <si>
    <t>Трос акселератора LARGUS (1,6л., 16кл.) ТРОСАВТО</t>
  </si>
  <si>
    <t>6001546868-ТА</t>
  </si>
  <si>
    <t>Трос акселератора LARGUS (1,6л., 8кл.) ТРОСАВТО</t>
  </si>
  <si>
    <t>2108-8406140-ТА</t>
  </si>
  <si>
    <t>Трос капота 2108 ТРОСАВТО</t>
  </si>
  <si>
    <t>2170-8406140-ТА</t>
  </si>
  <si>
    <t>Трос капота 2170 ТРОСАВТО</t>
  </si>
  <si>
    <t>11180-3508180-ТА</t>
  </si>
  <si>
    <t>Трос привода ручного тормоза 1118 ТРОСАВТО</t>
  </si>
  <si>
    <t>21010-3508180-ТА</t>
  </si>
  <si>
    <t>Трос привода ручного тормоза 2101 ТРОСАВТО</t>
  </si>
  <si>
    <t>21080-3508180-ТА</t>
  </si>
  <si>
    <t>Трос привода ручного тормоза 2108 ТРОСАВТО</t>
  </si>
  <si>
    <t>21210-3508180-ТА</t>
  </si>
  <si>
    <t>Трос привода ручного тормоза 2121 ТРОСАВТО</t>
  </si>
  <si>
    <t>21230-3508180-ТА</t>
  </si>
  <si>
    <t>Трос привода ручного тормоза 2123 ТРОСАВТО</t>
  </si>
  <si>
    <t>21310-3508180-ТА</t>
  </si>
  <si>
    <t>Трос привода ручного тормоза 2131 ТРОСАВТО</t>
  </si>
  <si>
    <t>23450-3508180-105</t>
  </si>
  <si>
    <t>Трос привода ручного тормоза 2345 (2104) ТРОСАВТО</t>
  </si>
  <si>
    <t>23460-3508180-213</t>
  </si>
  <si>
    <t>Трос привода ручного тормоза 2346 (2121) ТРОСАВТО</t>
  </si>
  <si>
    <t>23470-3508180-09</t>
  </si>
  <si>
    <t>Трос привода ручного тормоза 2347 (2108) ТРОСАВТО</t>
  </si>
  <si>
    <t>23490-3508180-09</t>
  </si>
  <si>
    <t>Трос привода ручного тормоза 2349 (2190) ТРОСАВТО</t>
  </si>
  <si>
    <t>6001549112-ТА</t>
  </si>
  <si>
    <t>Трос привода ручного тормоза LARGUS ТРОСАВТО</t>
  </si>
  <si>
    <t>8450006880-ТА</t>
  </si>
  <si>
    <t>Трос привода ручного тормоза VESTA, X-RAY ТРОСАВТО</t>
  </si>
  <si>
    <t>11180-1602210-ТА</t>
  </si>
  <si>
    <t>Трос привода сцепления 1118 ТРОСАВТО</t>
  </si>
  <si>
    <t>21090-1602210-ТА</t>
  </si>
  <si>
    <t>Трос привода сцепления 2109 ТРОСАВТО</t>
  </si>
  <si>
    <t>21100-1602210-ТА</t>
  </si>
  <si>
    <t>Трос привода сцепления 2110 ТРОСАВТО</t>
  </si>
  <si>
    <t>21700-1602210-ТА</t>
  </si>
  <si>
    <t>Трос привода сцепления 2170 ТРОСАВТО</t>
  </si>
  <si>
    <t>21702-1602210-ТА</t>
  </si>
  <si>
    <t>Трос привода сцепления 21702 (троссиковая коробка) ТРОСАВТО</t>
  </si>
  <si>
    <t>21901-1602210-ТА</t>
  </si>
  <si>
    <t>Трос привода сцепления 21901 ТРОСАВТО</t>
  </si>
  <si>
    <t>6001546867-ТА</t>
  </si>
  <si>
    <t>Трос привода сцепления LARGUS ТРОСАВТО</t>
  </si>
  <si>
    <t>21080-1108100</t>
  </si>
  <si>
    <t>Трос ручного управления карбюратором (трос подсоса) 2108 ТРОСАВТО</t>
  </si>
  <si>
    <t>BJST-109</t>
  </si>
  <si>
    <t>BJST-101</t>
  </si>
  <si>
    <t>BJST-123</t>
  </si>
  <si>
    <t>BJST-110</t>
  </si>
  <si>
    <t>BJST-102</t>
  </si>
  <si>
    <t>BJST-113</t>
  </si>
  <si>
    <t>TRST-105</t>
  </si>
  <si>
    <t>TRST-106</t>
  </si>
  <si>
    <t>REST-101</t>
  </si>
  <si>
    <t>REST-104</t>
  </si>
  <si>
    <t>REST-105</t>
  </si>
  <si>
    <t>TRST-101</t>
  </si>
  <si>
    <t>SL70-198</t>
  </si>
  <si>
    <t>ST70-101</t>
  </si>
  <si>
    <t>ST70-103</t>
  </si>
  <si>
    <t>ST70-110</t>
  </si>
  <si>
    <t>CB70-103</t>
  </si>
  <si>
    <t>CB70-104</t>
  </si>
  <si>
    <t>CB70-102</t>
  </si>
  <si>
    <t>CB70-101</t>
  </si>
  <si>
    <t>BJ70-103</t>
  </si>
  <si>
    <t>BJ70-102</t>
  </si>
  <si>
    <t>BJ70-101</t>
  </si>
  <si>
    <t>BJ70-107</t>
  </si>
  <si>
    <t>BJ70-106</t>
  </si>
  <si>
    <t>TNV2121-2</t>
  </si>
  <si>
    <t>Воздухозаборник с вентиляционными накладками (компл.: 3-и детали) 2121 (две полосы) ТЮНАВТО</t>
  </si>
  <si>
    <t>ТЮНАВТО</t>
  </si>
  <si>
    <t>TNV2121-1</t>
  </si>
  <si>
    <t>Воздухозаборник с вентиляционными накладками (компл.: 3-и детали) 2121 (одна полоса) ТЮНАВТО</t>
  </si>
  <si>
    <t>LS-DP-TN</t>
  </si>
  <si>
    <t>Дефлектор печки "ТЕПЛЫЕ НОГИ" LARGUS ТЮНАВТО</t>
  </si>
  <si>
    <t>TNDFL02</t>
  </si>
  <si>
    <t>Дополнительные фонари задние (новый дизайн) LARGUS ТЮНАВТО</t>
  </si>
  <si>
    <t>TNDFL01</t>
  </si>
  <si>
    <t>Дополнительные фонари задние (старый дизайн) LARGUS ТЮНАВТО</t>
  </si>
  <si>
    <t>TNZNBX-R</t>
  </si>
  <si>
    <t>Защитная накладка в проем двери багажника X-RAY ТЮНАВТО</t>
  </si>
  <si>
    <t>TNZNZB-L</t>
  </si>
  <si>
    <t>Защитная накладка на задний бампер LARGUS ТЮНАВТО</t>
  </si>
  <si>
    <t>TNZNZB-Vс</t>
  </si>
  <si>
    <t>Защитная накладка на задний бампер VESTA (cross) ТЮНАВТО</t>
  </si>
  <si>
    <t>TNZNZB-Vs</t>
  </si>
  <si>
    <t>Защитная накладка на задний бампер VESTA (седан) ТЮНАВТО</t>
  </si>
  <si>
    <t>TNZNZB-X</t>
  </si>
  <si>
    <t>Защитная накладка на задний бампер X-RAY ТЮНАВТО</t>
  </si>
  <si>
    <t>ZNZBptf-L</t>
  </si>
  <si>
    <t>Защитная накладка на задний бампер с противотуманной фарой LARGUS ТЮНАВТО</t>
  </si>
  <si>
    <t>TNKPTF2181</t>
  </si>
  <si>
    <t>Кронштейны для установки противотуманных фар VESTA ТЮНАВТО</t>
  </si>
  <si>
    <t>TNPFD2121</t>
  </si>
  <si>
    <t>Подфарник с диодными ходовыми огнями (левый+правый) 21214 ТЮНАВТО</t>
  </si>
  <si>
    <t>PTFС2181</t>
  </si>
  <si>
    <t>Противотуманная фара (светодиодная) VESTA ТЮНАВТО</t>
  </si>
  <si>
    <t>PTFRC2181</t>
  </si>
  <si>
    <t>Противотуманная фара задняя (светодиодная) VESTA, GRANTA лифтбек ТЮНАВТО</t>
  </si>
  <si>
    <t>TNRPTFLchr</t>
  </si>
  <si>
    <t>Рамки противотуманных фар (с хромированной полосой) LARGUS ТЮНАВТО</t>
  </si>
  <si>
    <t>2121NС</t>
  </si>
  <si>
    <t>Решетка радиатора 2121 NIVA "ЦЕПЬ"</t>
  </si>
  <si>
    <t>TN1118</t>
  </si>
  <si>
    <t>Ручки открывания двери наружные некрашенные (ЕВРО) 1118 ТЮНАВТО</t>
  </si>
  <si>
    <t>ТN2106</t>
  </si>
  <si>
    <t>Ручки открывания двери наружные некрашенные (ЕВРО) 2101, 2106, 2121 ТЮНАВТО</t>
  </si>
  <si>
    <t>TN2110</t>
  </si>
  <si>
    <t>Ручки открывания двери наружные некрашенные (ЕВРО) 2110 ТЮНАВТО</t>
  </si>
  <si>
    <t>TN2123</t>
  </si>
  <si>
    <t>Ручки открывания двери наружные некрашенные (ЕВРО) 2123 ТЮНАВТО</t>
  </si>
  <si>
    <t>TNLRg</t>
  </si>
  <si>
    <t>Ручки открывания двери наружные некрашенные (ЕВРО) LARGUS, LOGAN ТЮНАВТО</t>
  </si>
  <si>
    <t>CCd-L</t>
  </si>
  <si>
    <t>Стоп-сигнал светодиодный LARGUS ТЮНАВТО</t>
  </si>
  <si>
    <t>FZS2170</t>
  </si>
  <si>
    <t>Фонари задние светодиодные 2170 ТЮНАВТО</t>
  </si>
  <si>
    <t>FZS2190</t>
  </si>
  <si>
    <t>Фонари задние светодиодные 2190 ТЮНАВТО</t>
  </si>
  <si>
    <t>TNFZR2121</t>
  </si>
  <si>
    <t>Фонари задние светодиодные красные 2121, 21214 "LEXUS STYLE" ТЮНАВТО</t>
  </si>
  <si>
    <t>TNFZG2121</t>
  </si>
  <si>
    <t>Фонари задние светодиодные серые 2121, 21214 "LEXUS STYLE" ТЮНАВТО</t>
  </si>
  <si>
    <t>TNCZK-1</t>
  </si>
  <si>
    <t>Чехол запасного колеса (некрашенный) LARGUS ТЮНАВТО</t>
  </si>
  <si>
    <t>КРТА08</t>
  </si>
  <si>
    <t>Кронштейн растяжки (краб) (компл.: 2шт.) 2108 ТЮНИНГ АВТО</t>
  </si>
  <si>
    <t>ТЮНИНГ АВТО</t>
  </si>
  <si>
    <t>КХТА14</t>
  </si>
  <si>
    <t>Кулиса короткоходная 2108, 2114 ТЮНИНГ АВТО</t>
  </si>
  <si>
    <t>NP-PRK21</t>
  </si>
  <si>
    <t>Подрамник под раздаточную коробку 2121 ТЮНИНГ АВТО</t>
  </si>
  <si>
    <t>РПСТА01</t>
  </si>
  <si>
    <t>Растяжка передней подвески 2101, 2107 ТЮНИНГ АВТО</t>
  </si>
  <si>
    <t>РПСТА018</t>
  </si>
  <si>
    <t>Растяжка передних стоек (регулируемая) 1118, 2190, КАЛИНА 2 ТЮНИНГ АВТО</t>
  </si>
  <si>
    <t>РПСТА081</t>
  </si>
  <si>
    <t>Растяжка передних стоек (регулируемая) 2108, 2110 карб. ТЮНИНГ АВТО</t>
  </si>
  <si>
    <t>РПСТА082</t>
  </si>
  <si>
    <t>Растяжка передних стоек (регулируемая) 21082, 21102 инж. ТЮНИНГ АВТО</t>
  </si>
  <si>
    <t>РПСТА070</t>
  </si>
  <si>
    <t>Растяжка передних стоек (регулируемая) 2170 ТЮНИНГ АВТО</t>
  </si>
  <si>
    <t>RT2108-3</t>
  </si>
  <si>
    <t>Рычаги передней подвески треугольные с полиурет. сайлентблоками 2108 ТЮНИНГ АВТО</t>
  </si>
  <si>
    <t>RT2108-2</t>
  </si>
  <si>
    <t>Рычаги передней подвески треугольные с резиновыми сайлентблоками 2108 ТЮНИНГ АВТО</t>
  </si>
  <si>
    <t>TP214</t>
  </si>
  <si>
    <t>Туннель пола URBAN ТЮНИНГ АВТО</t>
  </si>
  <si>
    <t>TNCZK-23K</t>
  </si>
  <si>
    <t>Чехол запасного колеса (крашенный) 2123 ТЮНИНГ АВТО</t>
  </si>
  <si>
    <t>TNCZK-23B</t>
  </si>
  <si>
    <t>Чехол запасного колеса (шагрень) 2123 BERTONE ТЮНАВТО</t>
  </si>
  <si>
    <t>УПБ2190</t>
  </si>
  <si>
    <t>Упор багажника GRANTA СЕДАН</t>
  </si>
  <si>
    <t>УПБVesta</t>
  </si>
  <si>
    <t>Упор багажника VESTA СЕДАН</t>
  </si>
  <si>
    <t>УПК2123</t>
  </si>
  <si>
    <t>Упор капота (в сборе с кронштейном) 2123</t>
  </si>
  <si>
    <t>УПК2170</t>
  </si>
  <si>
    <t>Упор капота (в сборе с кронштейном) 2170</t>
  </si>
  <si>
    <t>УПКLargFL</t>
  </si>
  <si>
    <t>Упор капота (в сборе с кронштейном) LARGUS FL</t>
  </si>
  <si>
    <t>УПК-NTR</t>
  </si>
  <si>
    <t>Упор капота (в сборе с кронштейном) NIVA TRAVEL</t>
  </si>
  <si>
    <t>УПК2180</t>
  </si>
  <si>
    <t>VF-010n</t>
  </si>
  <si>
    <t>Фильтр салонный 2110 (ст. обр., до 2003) ФИЛЬТРСЕРВИС</t>
  </si>
  <si>
    <t>VF-017n</t>
  </si>
  <si>
    <t>Фильтр салонный 2170 (с конд. HALLA) ФИЛЬТР СЕРВИС</t>
  </si>
  <si>
    <t>VF-012n</t>
  </si>
  <si>
    <t>Фильтр салонный X-RAY, VESTA ФИЛЬТР СЕРВИС</t>
  </si>
  <si>
    <t>ЧХ2190FL</t>
  </si>
  <si>
    <t>Чехлы на сиденья автомобильные (задний 60х40) GRANTA FL</t>
  </si>
  <si>
    <t>ЧХ2190FLC</t>
  </si>
  <si>
    <t>ЧХ1118</t>
  </si>
  <si>
    <t>ЧХ2108</t>
  </si>
  <si>
    <t>ЧХ2110</t>
  </si>
  <si>
    <t>ЧХ2112</t>
  </si>
  <si>
    <t>ЧХ2123</t>
  </si>
  <si>
    <t>Чехлы на сиденья автомобильные 2123</t>
  </si>
  <si>
    <t>ЧХ2190</t>
  </si>
  <si>
    <t>ЧХ0005</t>
  </si>
  <si>
    <t>Чехлы на сиденья автомобильные LARGUS (5-ти местный)</t>
  </si>
  <si>
    <t>ЧХ0007</t>
  </si>
  <si>
    <t>Чехлы на сиденья автомобильные LARGUS (7-ми местный)</t>
  </si>
  <si>
    <t>ЧХ0008</t>
  </si>
  <si>
    <t>Чехлы на сиденья автомобильные VESTA</t>
  </si>
  <si>
    <t>ЧХ0009</t>
  </si>
  <si>
    <t>Чехлы на сиденья автомобильные X-RAY</t>
  </si>
  <si>
    <t>X1M УНИВЕРСАЛ</t>
  </si>
  <si>
    <t>Бортовой компьютер 1118, 2110, 2114, 2123 ШТАТ</t>
  </si>
  <si>
    <t>ШТАТ</t>
  </si>
  <si>
    <t>X1-P</t>
  </si>
  <si>
    <t>Бортовой компьютер 2170 ШТАТ</t>
  </si>
  <si>
    <t>X1-G</t>
  </si>
  <si>
    <t>Бортовой компьютер 2190 ШТАТ</t>
  </si>
  <si>
    <t>SA2121.2915.402+30</t>
  </si>
  <si>
    <t>Амортизатор задний г./масл. "LIFT +30" 2121 ШТОК АВТО</t>
  </si>
  <si>
    <t>ШТОК АВТО</t>
  </si>
  <si>
    <t>SA170‑2915004‑108</t>
  </si>
  <si>
    <t>Амортизатор задний г./масл. (с регулируемый по высоте чашкой)  2108-70, 1118 ШТОК АВТО</t>
  </si>
  <si>
    <t>SA2101.2915.004-50</t>
  </si>
  <si>
    <t>SA108-2915402</t>
  </si>
  <si>
    <t>Амортизатор задний масл. 2108 ШТОК АВТО</t>
  </si>
  <si>
    <t>SA110-2915402</t>
  </si>
  <si>
    <t>Амортизатор задний масл. 2110 ШТОК АВТО</t>
  </si>
  <si>
    <t>SA170-2915402</t>
  </si>
  <si>
    <t>Амортизатор задний масл. 2170 ШТОК АВТО</t>
  </si>
  <si>
    <t>SA2101.2905.004-50</t>
  </si>
  <si>
    <t>SA170</t>
  </si>
  <si>
    <t>Корпус передней стойки 2170 ШТОК АВТО</t>
  </si>
  <si>
    <t>SA119-2905006-002</t>
  </si>
  <si>
    <t>Патрон передней стойки масл. 1119 SILVERGLIDE ШТОК АВТО</t>
  </si>
  <si>
    <t>SA108-2905006-002</t>
  </si>
  <si>
    <t>Патрон передней стойки масл. 2108 SILVERGLIDE ШТОК АВТО</t>
  </si>
  <si>
    <t>SA110-2905006-001</t>
  </si>
  <si>
    <t>Патрон передней стойки масл. 2110 SILVERGLIDE ШТОК АВТО</t>
  </si>
  <si>
    <t>SA2126-2905006-002</t>
  </si>
  <si>
    <t>Патрон передней стойки масл. 2126 ШТОК АВТО</t>
  </si>
  <si>
    <t>SA170-2905006-001</t>
  </si>
  <si>
    <t>Патрон передней стойки масл. 2170 SILVERGLIDE ШТОК АВТО</t>
  </si>
  <si>
    <t>SA190-2905006-001</t>
  </si>
  <si>
    <t>Патрон передней стойки масл. 2190 SILVERGLIDE ШТОК АВТО</t>
  </si>
  <si>
    <t>SA170-2905403/02</t>
  </si>
  <si>
    <t>Стойки передние масл. 2170 ШТОК АВТО</t>
  </si>
  <si>
    <t>SA119-2905403/02</t>
  </si>
  <si>
    <t>Стойки передняя масл. 1119 ШТОК АВТО</t>
  </si>
  <si>
    <t>SA108-2905403/02</t>
  </si>
  <si>
    <t>Стойки передняя масл. 2108 ШТОК АВТО</t>
  </si>
  <si>
    <t>SA110-2905403/02</t>
  </si>
  <si>
    <t>Стойки передняя масл. 2110 ШТОК АВТО</t>
  </si>
  <si>
    <t>SA190-2905403/02</t>
  </si>
  <si>
    <t>Стойки передняя масл. 2190 ШТОК АВТО</t>
  </si>
  <si>
    <t>SA10-2905607</t>
  </si>
  <si>
    <t>Шток переднего амортизатора 2108 ШТОК АВТО</t>
  </si>
  <si>
    <t>ШС18</t>
  </si>
  <si>
    <t>Шторка солнцезащитная (компл.: 2шт.) 1118, 2190</t>
  </si>
  <si>
    <t>ШС08</t>
  </si>
  <si>
    <t>Шторка солнцезащитная (компл.: 2шт.) 2108, 2113</t>
  </si>
  <si>
    <t>ШС09</t>
  </si>
  <si>
    <t>Шторка солнцезащитная (компл.: 2шт.) 2109, 2114</t>
  </si>
  <si>
    <t>ШС10</t>
  </si>
  <si>
    <t>Шторка солнцезащитная (компл.: 2шт.) 2110, 2170</t>
  </si>
  <si>
    <t>ШС214</t>
  </si>
  <si>
    <t>Шторка солнцезащитная (компл.: 2шт.) 21214</t>
  </si>
  <si>
    <t>ШС23</t>
  </si>
  <si>
    <t>Шторка солнцезащитная (компл.: 2шт.) 2123</t>
  </si>
  <si>
    <t>ШС3302</t>
  </si>
  <si>
    <t>Шторка солнцезащитная (компл.: 2шт.) 3302</t>
  </si>
  <si>
    <t>ШС-GN</t>
  </si>
  <si>
    <t>Шторка солнцезащитная (компл.: 2шт.) GAZEL NEXT</t>
  </si>
  <si>
    <t>ШС00</t>
  </si>
  <si>
    <t>Шторка солнцезащитная (компл.: 2шт.) LARGUS, SANDERO (до 2014г.)</t>
  </si>
  <si>
    <t>ШCSan</t>
  </si>
  <si>
    <t>Шторка солнцезащитная (компл.: 2шт.) SANDERO (после 2014г.)</t>
  </si>
  <si>
    <t>ШС80</t>
  </si>
  <si>
    <t>Шторка солнцезащитная (компл.: 2шт.) VESTA</t>
  </si>
  <si>
    <t>EM50902</t>
  </si>
  <si>
    <t>Прокладка пружины + чашка задней подвески 2101, 2121 (компл.: 2шт) ЭЛАСТОМАГ</t>
  </si>
  <si>
    <t>EM50901</t>
  </si>
  <si>
    <t>Прокладка пружины + чашка передней подвески 2101, 2121 (компл.: 2шт) ЭЛАСТОМАГ</t>
  </si>
  <si>
    <t>901-001</t>
  </si>
  <si>
    <t>Панель приборов 1118, 2170 FLASH X4 ЭЛЕКОММ</t>
  </si>
  <si>
    <t>ЭЛЕКОМ ЭЛЕКТРОНИКС</t>
  </si>
  <si>
    <t>6022.3829-01м</t>
  </si>
  <si>
    <t>Датчик аварийного давления масла (белый) 1118, 2170 ЭМИ</t>
  </si>
  <si>
    <t>6022.3829-01</t>
  </si>
  <si>
    <t>Датчик аварийного давления масла 1118, 2170 ЭМИ</t>
  </si>
  <si>
    <t>6022.3829</t>
  </si>
  <si>
    <t>Датчик аварийного давления масла 2108, 2115 ЭМИ</t>
  </si>
  <si>
    <t>1332.3768</t>
  </si>
  <si>
    <t>Датчик заднего хода 1118, 2170 ЭМИ</t>
  </si>
  <si>
    <t>1312.3768</t>
  </si>
  <si>
    <t>Датчик заднего хода 2103 (4-х ступка) ЭМИ</t>
  </si>
  <si>
    <t>1322.3768</t>
  </si>
  <si>
    <t>Датчик заднего хода 2108 ЭМИ</t>
  </si>
  <si>
    <t>1362.3768</t>
  </si>
  <si>
    <t>Датчик заднего хода 2123 ЭМИ</t>
  </si>
  <si>
    <t>1332.3768-01</t>
  </si>
  <si>
    <t>Датчик заднего хода 2170, 2190, КАЛИНА 2 (с тросиковой КПП) ЭМИ</t>
  </si>
  <si>
    <t>30.3847</t>
  </si>
  <si>
    <t>Датчик положения коленвала 2108, 21214, 2123 ЭМИ</t>
  </si>
  <si>
    <t>64.3855-02</t>
  </si>
  <si>
    <t>Датчик уровня жидкости бачка омывателя 2108, 2115 (длинный 20,0см) ЭМИ</t>
  </si>
  <si>
    <t>64.3855-03</t>
  </si>
  <si>
    <t>Датчик уровня масла 2108, 2115 ЭМИ</t>
  </si>
  <si>
    <t>64.3855</t>
  </si>
  <si>
    <t>Датчик уровня охлаждающей жидкости 21099, 2115 (средний 16,5см) ЭМИ</t>
  </si>
  <si>
    <t>23.3787</t>
  </si>
  <si>
    <t>644.3777</t>
  </si>
  <si>
    <t>2172-3763075-00</t>
  </si>
  <si>
    <t>Блок выключателей электростеклоподъемников 2170 на 2-е двери ЭЛКАР</t>
  </si>
  <si>
    <t>ЭЛКАР</t>
  </si>
  <si>
    <t>2172-3763080-00</t>
  </si>
  <si>
    <t>Блок выключателей электростеклоподъемников 2170 на 4-е двери ЭЛКАР</t>
  </si>
  <si>
    <t>1118-3843010</t>
  </si>
  <si>
    <t>Датчик скорости 1118 ЭЛКАР</t>
  </si>
  <si>
    <t>2170-3843010</t>
  </si>
  <si>
    <t>Датчик скорости 2170, 2190 ЭЛКАР</t>
  </si>
  <si>
    <t>21116-1148010</t>
  </si>
  <si>
    <t>Дроссельный патрубок с электроприводом 21116 8кл. ЭЛКАР</t>
  </si>
  <si>
    <t>9П5.139018</t>
  </si>
  <si>
    <t>Датчик уровня топлива 21073 ДУТ-6-01 (6-01) ЭТАЛОН</t>
  </si>
  <si>
    <t>ЭТ207</t>
  </si>
  <si>
    <t>Трубка гофрированная мотора электробензонасоса (207мм) ЭТАЛОН</t>
  </si>
  <si>
    <t>ЭТ276</t>
  </si>
  <si>
    <t>Трубка гофрированная мотора электробензонасоса (276мм) ЭТАЛОН</t>
  </si>
  <si>
    <t>Д-11</t>
  </si>
  <si>
    <t>Датчик аварийного давления масла Д-11 1118, 2170 ЮНИТЕРМ</t>
  </si>
  <si>
    <t>ЮНИТЕРМ</t>
  </si>
  <si>
    <t>Задние тормозные колодки (дисковые тормоза) КАЛИНА СПОРТ, VESTA SW CROSS ALLIED NIPPON</t>
  </si>
  <si>
    <t>Подшипник задней ступицы (установочный комплект) VESTA, X-RAY ASAM-SA</t>
  </si>
  <si>
    <t>BC835</t>
  </si>
  <si>
    <t>Ролик ГРМ (натяжной) 2170 ASP</t>
  </si>
  <si>
    <t>BC834</t>
  </si>
  <si>
    <t>Ролик ГРМ (опорный) 2170 ASP</t>
  </si>
  <si>
    <t>RJ60036</t>
  </si>
  <si>
    <t>Рычаг передней подвески левый VESTA ASP</t>
  </si>
  <si>
    <t>RJ60037</t>
  </si>
  <si>
    <t>Рычаг передней подвески правый VESTA ASP</t>
  </si>
  <si>
    <t>Тормозные диски 2121 ASP</t>
  </si>
  <si>
    <t>K270101</t>
  </si>
  <si>
    <t>Задние тормозные колодки HYUNDAI SOLARIS (RB) (2010-)/KIA RIO (UB) (2011-) ATF</t>
  </si>
  <si>
    <t>GB-9597C</t>
  </si>
  <si>
    <t>Фильтр воздушный 2112 инж. (с сеткой) BIG</t>
  </si>
  <si>
    <t>BR.BP.1.17</t>
  </si>
  <si>
    <t>Передние тормозные колодки HYUNDAI SOLARIS (RB)(2010-)/KIA RIO (UB)(2011-) BRAVE</t>
  </si>
  <si>
    <t>CZ114</t>
  </si>
  <si>
    <t>Цепь привода ГРМ 114зв. 2101 CZ</t>
  </si>
  <si>
    <t>112383665R</t>
  </si>
  <si>
    <t>D438E</t>
  </si>
  <si>
    <t>DA656</t>
  </si>
  <si>
    <t>DA140</t>
  </si>
  <si>
    <t>DA770</t>
  </si>
  <si>
    <t>D131SM</t>
  </si>
  <si>
    <t>D656SM</t>
  </si>
  <si>
    <t>D743SM</t>
  </si>
  <si>
    <t>D140SM</t>
  </si>
  <si>
    <t>D301SM</t>
  </si>
  <si>
    <t>D339SM</t>
  </si>
  <si>
    <t>D339E</t>
  </si>
  <si>
    <t>D204SM</t>
  </si>
  <si>
    <t>D204E</t>
  </si>
  <si>
    <t>DOMINANT</t>
  </si>
  <si>
    <t>NS3107263JX0A</t>
  </si>
  <si>
    <t>Сальники клапанов 2101-2108 8кл. GOETZE</t>
  </si>
  <si>
    <t>GOETZE</t>
  </si>
  <si>
    <t>HLR6670</t>
  </si>
  <si>
    <t>Комплект направляющих LOGAN, LARGUS, SANDERO 8кл. впуск.+выпуск. (8шт) HERZOG</t>
  </si>
  <si>
    <t>BD-3620</t>
  </si>
  <si>
    <t>Задние тормозные колодки HYUNDAI SOLARIS (RB) (2010-)/KIA RIO (UB) (2011-) LYNX</t>
  </si>
  <si>
    <t>BC-0049</t>
  </si>
  <si>
    <t>Ремкомплект заднего тормозного суппорта без поршня GRANTA SPORT, VESTA SW CROSS, X-RAY CROSS LYNX</t>
  </si>
  <si>
    <t>MWB026</t>
  </si>
  <si>
    <t>Ремкомплект расточеной ступицы передней 2121, 2123 (с подшипником IVECO) MAREL</t>
  </si>
  <si>
    <t>Фильтр масляный  X-RAY, VESTA (двиг. RENAULT:1,6, 16кл.), KIA SPECTRA (ИЖ) NAC</t>
  </si>
  <si>
    <t>ATR2170-2902712</t>
  </si>
  <si>
    <t>Пружина передней подвески 21700 (бочка) REPAX</t>
  </si>
  <si>
    <t>SP1047</t>
  </si>
  <si>
    <t>Передние тормозные колодки HYUNDAI ACCENT (TAGAZ),GETZ (TB) HI-Q</t>
  </si>
  <si>
    <t>SP1399</t>
  </si>
  <si>
    <t>Передние тормозные колодки HYUNDAI SOLARIS (RB)(2010-)/KIA RIO (UB)(2011-) HI-Q</t>
  </si>
  <si>
    <t>Наконечник рулевой тяги левый VESTA SEVI</t>
  </si>
  <si>
    <t>7070-4057</t>
  </si>
  <si>
    <t>Наконечник рулевой тяги правый VESTA SEVI</t>
  </si>
  <si>
    <t>VKBC20038</t>
  </si>
  <si>
    <t>Подшипник задней ступицы LARGUS, DUSTER 4x2 SKF</t>
  </si>
  <si>
    <t>VKBC20060</t>
  </si>
  <si>
    <t>Подшипник задней ступицы VESTA, X-RAY SKF</t>
  </si>
  <si>
    <t>VKBC20175</t>
  </si>
  <si>
    <t>Подшипник передней ступицы NIVA 4x4 URBAN (2017-) SKF</t>
  </si>
  <si>
    <t>VKBA3637</t>
  </si>
  <si>
    <t>Подшипник передней ступицы с АБС (установочный комплект) LARGUS SKF</t>
  </si>
  <si>
    <t>VKM32243</t>
  </si>
  <si>
    <t>Ролик натяжителя генер. 1118, 2123 SKF</t>
  </si>
  <si>
    <t>2519780SX</t>
  </si>
  <si>
    <t>1041908ZH</t>
  </si>
  <si>
    <t>Радиатор кондиционера 2190 TERMAL</t>
  </si>
  <si>
    <t>Промежуточный вал (балансированный, усиленный) 21213 (без инд. упаковки) ВАП</t>
  </si>
  <si>
    <t>21230-5107092-00</t>
  </si>
  <si>
    <t>Крышка бензобака с проводом 2123</t>
  </si>
  <si>
    <t>2123-3743011</t>
  </si>
  <si>
    <t>Проводка ПТФ 2123</t>
  </si>
  <si>
    <t>Генератор 21073i (2007-) (14В, 73А) КЗАТЭ</t>
  </si>
  <si>
    <t>Шрус внутренний в сборе VESTA (КПП VAZ 21807) ПРАМО</t>
  </si>
  <si>
    <t>Шрус наружный в сборе VESTA ПРАМО</t>
  </si>
  <si>
    <t>RK02039</t>
  </si>
  <si>
    <t>Датчик уровня топлива 1111 карб. ОКА РЕМКОМ</t>
  </si>
  <si>
    <t>RK02040</t>
  </si>
  <si>
    <t>Датчик уровня топлива 2101, 2103, 2105 карб. РЕМКОМ</t>
  </si>
  <si>
    <t>RK07018</t>
  </si>
  <si>
    <t>Шланги высокого давления ГУР 2123 РЕМКОМ</t>
  </si>
  <si>
    <t>RK10012</t>
  </si>
  <si>
    <t>Опора передней стойки LARGUS, LOGAN, X-RAY, ALMERA ТЕХНОЛОГИИ БУДУЩЕГО</t>
  </si>
  <si>
    <t>Отбойник + пыльник задней стойки LARGUS ТЕХНОЛОГИИ БУДУЩЕГО</t>
  </si>
  <si>
    <t>Отбойник + пыльник передней стойки LARGUS ТЕХНОЛОГИИ БУДУЩЕГО</t>
  </si>
  <si>
    <t>ТИИР-260</t>
  </si>
  <si>
    <t>Передние тормозные колодки 2110 ТИИР</t>
  </si>
  <si>
    <t>BJST-104</t>
  </si>
  <si>
    <t>SA2123.2915.402+50</t>
  </si>
  <si>
    <t>Амортизатор задний г./масл. "LIFT +50" 2123 ШТОК АВТО</t>
  </si>
  <si>
    <t>Сальник вторичн. вала КПП 2101 (32*56*11) CORTECO</t>
  </si>
  <si>
    <t>CL0201</t>
  </si>
  <si>
    <t>Стойка стабилизатора X-RAY CROSS CTR</t>
  </si>
  <si>
    <t>440264369R</t>
  </si>
  <si>
    <t>WS337502</t>
  </si>
  <si>
    <t>Передние тормозные колодки VESTA SPORT, DUSTER 4X4 JEENICE</t>
  </si>
  <si>
    <t>KSLF1023</t>
  </si>
  <si>
    <t>Стойка стабилизатора X-RAY CROSS KYB</t>
  </si>
  <si>
    <t>430423019R</t>
  </si>
  <si>
    <t>Ось заднего колеса VESTA, X-RAY LADA</t>
  </si>
  <si>
    <t>Шрус наружный в сборе 2108, 2110 SPIDAN</t>
  </si>
  <si>
    <t>LOBRO</t>
  </si>
  <si>
    <t>PARTRA</t>
  </si>
  <si>
    <t>SL5112</t>
  </si>
  <si>
    <t>Стойка стабилизатора X-RAY CROSS PARTRA</t>
  </si>
  <si>
    <t>Наконечник рулевой тяги внутр. (с крепежом) 2101 SEVI EXTREAM</t>
  </si>
  <si>
    <t>Трапеция рулевая в сборе 2101 (с крепежом) SEVI EXTREAM</t>
  </si>
  <si>
    <t>Трапеция рулевая в сборе 2121 (с крепежом) SEVI EXTREAM</t>
  </si>
  <si>
    <t>Трапеция рулевая в сборе 2123 (с крепежом) SEVI EXTREAM</t>
  </si>
  <si>
    <t>Шаровая опора 2121 верхняя (с крепежом) SEVI EXTREAM</t>
  </si>
  <si>
    <t>5402-2312</t>
  </si>
  <si>
    <t>5403-8698</t>
  </si>
  <si>
    <t>1401-4195</t>
  </si>
  <si>
    <t>Прокладка пружины передней подвески 2101 (усиленная) SEVI EXPERT</t>
  </si>
  <si>
    <t>CS2170</t>
  </si>
  <si>
    <t>Сцепление в сборе 2170 WEBER</t>
  </si>
  <si>
    <t>Генератор 1118, 2170, 2190 (14В, 115А) КЗАТЭ</t>
  </si>
  <si>
    <t>Опора двигателя правая (усиленная) LARGUS, X-RAY (двиг.: 21129, 21179, 11189) ТОЛЬЯТТИ</t>
  </si>
  <si>
    <t>Опора двигателя правая (усиленная) VESTA (двиг.: 21129, 21179) ТОЛЬЯТТИ</t>
  </si>
  <si>
    <t>94224</t>
  </si>
  <si>
    <t>94847</t>
  </si>
  <si>
    <t>941059</t>
  </si>
  <si>
    <t>Номенклатура</t>
  </si>
  <si>
    <t>025005P</t>
  </si>
  <si>
    <t>941071</t>
  </si>
  <si>
    <t>941072</t>
  </si>
  <si>
    <t>94714</t>
  </si>
  <si>
    <t>5419XS</t>
  </si>
  <si>
    <t>5479XS</t>
  </si>
  <si>
    <t>5PK1123</t>
  </si>
  <si>
    <t>6PK1195</t>
  </si>
  <si>
    <t>KSLF1069</t>
  </si>
  <si>
    <t>8031</t>
  </si>
  <si>
    <t>350L</t>
  </si>
  <si>
    <t>450LS</t>
  </si>
  <si>
    <t>480LS</t>
  </si>
  <si>
    <t>500LS</t>
  </si>
  <si>
    <t>550L</t>
  </si>
  <si>
    <t>550LS</t>
  </si>
  <si>
    <t>600LS</t>
  </si>
  <si>
    <t>650L</t>
  </si>
  <si>
    <t>650LS</t>
  </si>
  <si>
    <t>6PK0700</t>
  </si>
  <si>
    <t>6PK0745</t>
  </si>
  <si>
    <t>6PK0883</t>
  </si>
  <si>
    <t>6PK1025</t>
  </si>
  <si>
    <t>6PK1039EL</t>
  </si>
  <si>
    <t>6PK1328</t>
  </si>
  <si>
    <t>6PK1573</t>
  </si>
  <si>
    <t>700L</t>
  </si>
  <si>
    <t>C4109L</t>
  </si>
  <si>
    <t>C4109R</t>
  </si>
  <si>
    <t>C5695R</t>
  </si>
  <si>
    <t>L14221</t>
  </si>
  <si>
    <t>LW400</t>
  </si>
  <si>
    <t>LW450</t>
  </si>
  <si>
    <t>LW480</t>
  </si>
  <si>
    <t>LW530</t>
  </si>
  <si>
    <t>LW600</t>
  </si>
  <si>
    <t>LW650</t>
  </si>
  <si>
    <t>LX650</t>
  </si>
  <si>
    <t>SC-2882</t>
  </si>
  <si>
    <t>WK512</t>
  </si>
  <si>
    <t>130C17529R</t>
  </si>
  <si>
    <t>FC.41795.S01</t>
  </si>
  <si>
    <t>5PK1697</t>
  </si>
  <si>
    <t>CS256</t>
  </si>
  <si>
    <t>CS818</t>
  </si>
  <si>
    <t>801122</t>
  </si>
  <si>
    <t>809726</t>
  </si>
  <si>
    <t>Производитель (бренд)</t>
  </si>
  <si>
    <t>Ед. хранения</t>
  </si>
  <si>
    <t>Прайс-лист</t>
  </si>
  <si>
    <t>LD101</t>
  </si>
  <si>
    <t>Задние тормозные колодки (дисковые тормоза) КАЛИНА СПОРТ, VESTA SW CROSS BARNETT</t>
  </si>
  <si>
    <t>LD001</t>
  </si>
  <si>
    <t>Передние тормозные колодки LARGUS, VESTA 16кл. BARNETT</t>
  </si>
  <si>
    <t>ADN12141</t>
  </si>
  <si>
    <t>BLUE PRINT</t>
  </si>
  <si>
    <t>Лампа H4 12V 60/55W "ECO" (коробка) BOSCH</t>
  </si>
  <si>
    <t>Лампа H4 12V 60/55W "PURE LIGHT - STANDART" (блистер) BOSCH</t>
  </si>
  <si>
    <t>Лампа H7 12V 60/55W "PURE LIGHT - STANDART" (блистер) BOSCH</t>
  </si>
  <si>
    <t>Лампа H7 12V 60/55W "PURE LIGHT - STANDART" (коробка) BOSCH</t>
  </si>
  <si>
    <t>Тормозные диски передние KIA RIO II (2005-2011), HYUNDAI ACCENT (2006-2010) BOSCH</t>
  </si>
  <si>
    <t>Фильтр топливный 1,5 BOSCH</t>
  </si>
  <si>
    <t>BR.BP.1.22</t>
  </si>
  <si>
    <t>Передние тормозные колодки HYUNDAI CRETA 1.6 BRAVE</t>
  </si>
  <si>
    <t>BR.CVJ.1.4</t>
  </si>
  <si>
    <t>Шрус наружный в сборе NEXIA, LANOS BRAVE</t>
  </si>
  <si>
    <t>Прокладка клапанной крышки LARGUS 8кл. CORTECO</t>
  </si>
  <si>
    <t>Пружина передней подвески (усиленная) LOGAN II FOBOS</t>
  </si>
  <si>
    <t>GL.BB.5.2</t>
  </si>
  <si>
    <t>Рычаг подвески левый в сборе LARGUS (с круговой проточкой) GALLANT</t>
  </si>
  <si>
    <t>GL.BB.5.1</t>
  </si>
  <si>
    <t>Рычаг подвески правый в сборе LARGUS (с круговой проточкой) GALLANT</t>
  </si>
  <si>
    <t>Ln7708</t>
  </si>
  <si>
    <t>Жидкость для пропитки воздушных фильтров нулевого сопротивления (пропитка ФНС) 400мг. LAVR</t>
  </si>
  <si>
    <t>Лампа (2-х контактная, прямая) P21/5W 12V BAY15D (упак.: 10шт) LYNX</t>
  </si>
  <si>
    <t>Наконечник рулевой тяги левый VESTA LYNX</t>
  </si>
  <si>
    <t>Наконечник рулевой тяги правый VESTA LYNX</t>
  </si>
  <si>
    <t>Пружина задней подвески DUSTER 4x4 LYNX</t>
  </si>
  <si>
    <t>6PK0738</t>
  </si>
  <si>
    <t>XF6048S</t>
  </si>
  <si>
    <t>Щетки стеклоочистителя бескаркасные (600mm.+ 480mm.) LYNX</t>
  </si>
  <si>
    <t>Щетки стеклоочистителя гибридные 650mm LYNX</t>
  </si>
  <si>
    <t>Щетки стеклоочистителя зимние 400mm LYNX</t>
  </si>
  <si>
    <t>Щетки стеклоочистителя зимние 450mm LYNX</t>
  </si>
  <si>
    <t>Щетки стеклоочистителя зимние 480mm LYNX</t>
  </si>
  <si>
    <t>Щетки стеклоочистителя зимние 530mm LYNX</t>
  </si>
  <si>
    <t>Щетки стеклоочистителя зимние 600mm LYNX</t>
  </si>
  <si>
    <t>Щетки стеклоочистителя зимние 650mm LYNX</t>
  </si>
  <si>
    <t>330L</t>
  </si>
  <si>
    <t>400L</t>
  </si>
  <si>
    <t>450L</t>
  </si>
  <si>
    <t>500L</t>
  </si>
  <si>
    <t>600L</t>
  </si>
  <si>
    <t>530LS</t>
  </si>
  <si>
    <t>Фильтр топливный 1.6 MANN</t>
  </si>
  <si>
    <t>MANNOL</t>
  </si>
  <si>
    <t>Жидкость для пропитки воздушных фильтров нулевого сопротивления (пропитка ФНС) 200мг. MANNOL</t>
  </si>
  <si>
    <t>Фильтр воздушный VESTA, X-RAY (после 2019) NAC</t>
  </si>
  <si>
    <t>7717-ST</t>
  </si>
  <si>
    <t>Фильтр салонный LARGUS NAC</t>
  </si>
  <si>
    <t>KT058878</t>
  </si>
  <si>
    <t>Шрус внутренний в сборе 2108, 2110 OBERKRAFT</t>
  </si>
  <si>
    <t>OSRAM</t>
  </si>
  <si>
    <t>Лампа W5W 12V 5W W2.1x9.5d "ORIGINAL LINE" (упак.: 10шт) OSRAM</t>
  </si>
  <si>
    <t>SP1401</t>
  </si>
  <si>
    <t>Задние тормозные колодки HYUNDAI SOLARIS (RB) (2010-)/KIA RIO (UB) (2011-) HI-Q</t>
  </si>
  <si>
    <t>Передние тормозные колодки LARGUS 8кл., LOGAN 1 HI-Q</t>
  </si>
  <si>
    <t>Подшипник задней ступицы VESTA, X-RAY SNR</t>
  </si>
  <si>
    <t>Подшипник задней ступицы 2108 TRIALLI</t>
  </si>
  <si>
    <t>Подшипник передней ступицы 1118, 2170 TRIALLI</t>
  </si>
  <si>
    <t>RS7014L</t>
  </si>
  <si>
    <t>Наконечник рулевой тяги левый LARGUS, X-RAY TRT</t>
  </si>
  <si>
    <t>RS7026L</t>
  </si>
  <si>
    <t>Наконечник рулевой тяги левый VESTA TRT</t>
  </si>
  <si>
    <t>RS7014R</t>
  </si>
  <si>
    <t>Наконечник рулевой тяги правый LARGUS, X-RAY TRT</t>
  </si>
  <si>
    <t>RS7026R</t>
  </si>
  <si>
    <t>Наконечник рулевой тяги правый VESTA TRT</t>
  </si>
  <si>
    <t>NR1001</t>
  </si>
  <si>
    <t>Втулка стойки переднего стабилизатора DAEWOO NEXIA,ESPERO/CHEVROLET LANOS TRT</t>
  </si>
  <si>
    <t>NR1003</t>
  </si>
  <si>
    <t>Сайлентблок переднего рычага передний DAEWOO NEXIA, ESPERO/CHEVROLET LANOS TRT</t>
  </si>
  <si>
    <t>Стойка стабилизатора DUSTER TRT</t>
  </si>
  <si>
    <t>R4000</t>
  </si>
  <si>
    <t>Стойка стабилизатора NEXIA, LANOS TRT</t>
  </si>
  <si>
    <t>Стойка стабилизатора VESTA TRT</t>
  </si>
  <si>
    <t>Тяга рулевая в сборе LARGUS, LOGAN TRT</t>
  </si>
  <si>
    <t>Тяга рулевая в сборе VESTA TRT</t>
  </si>
  <si>
    <t>Шаровая опора 2101 верхняя SPORT TRT</t>
  </si>
  <si>
    <t>Шаровая опора 2101 верхняя STANDART TRT</t>
  </si>
  <si>
    <t>Шаровая опора 2101 нижняя SPORT TRT</t>
  </si>
  <si>
    <t>Шаровая опора 2101 нижняя STANDART TRT</t>
  </si>
  <si>
    <t>Шаровая опора 2108 SPORT TRT</t>
  </si>
  <si>
    <t>Шаровая опора 2108 STANDART TRT</t>
  </si>
  <si>
    <t>Шаровая опора 2123 TRT</t>
  </si>
  <si>
    <t>R8000</t>
  </si>
  <si>
    <t>Шаровая опора DAEWOO NEXIA, ESPERO/CHEVROLET LANOS TRT</t>
  </si>
  <si>
    <t>21703-1601180-10</t>
  </si>
  <si>
    <t>81-33653-10</t>
  </si>
  <si>
    <t>21213-3401092</t>
  </si>
  <si>
    <t>Вал рулевой карданный 21213 с ГУРом АВТОВАЗ</t>
  </si>
  <si>
    <t>Вал рулевой карданный 2123 с ГУРом АВТОВАЗ</t>
  </si>
  <si>
    <t>551.3763-07</t>
  </si>
  <si>
    <t>Блок управления электромеханического усилителя рулевого управления 2172 АВТОЭЛЕКТРОНИКА</t>
  </si>
  <si>
    <t>Тормозные диски 2108 (насечки+перфорация, не вент., R13) АТС</t>
  </si>
  <si>
    <t>АТС2502-01</t>
  </si>
  <si>
    <t>571.3708600-02</t>
  </si>
  <si>
    <t>Привод стартера (бендикс) 21083 КЗАТЭ</t>
  </si>
  <si>
    <t>KS290</t>
  </si>
  <si>
    <t>Контакт трамблера 2101 BERU</t>
  </si>
  <si>
    <t>BERU</t>
  </si>
  <si>
    <t>GB-302NO</t>
  </si>
  <si>
    <t>Фильтр топливный 1,5 (н.о.) BIG</t>
  </si>
  <si>
    <t>Фильтр топливный 1,6 (н.о.) BIG</t>
  </si>
  <si>
    <t>BILSTAIN</t>
  </si>
  <si>
    <t>Амортизатор задний масл. 2108, 2110 (н.о.) BILSTAIN</t>
  </si>
  <si>
    <t>Патрон передней стойки г./масл. 2108 (н.о.) BILSTAIN</t>
  </si>
  <si>
    <t>Патрон передней стойки г./масл. 2110 (н.о.) BILSTAIN</t>
  </si>
  <si>
    <t>Патрон передней стойки масл. 2108 (н.о.) BILSTAIN</t>
  </si>
  <si>
    <t>Патрон передней стойки масл. 2110 (н.о.) BILSTAIN</t>
  </si>
  <si>
    <t>0258006537N</t>
  </si>
  <si>
    <t>Датчик кислорода (лямбо-зонд, 4-х контактный) 537 (н.о.) BOSCH</t>
  </si>
  <si>
    <t>1987949095NO</t>
  </si>
  <si>
    <t>Ремень ГРМ 2108 111зуб. (н.о.) BOSCH</t>
  </si>
  <si>
    <t>E36/B02NO</t>
  </si>
  <si>
    <t>Щетки стеклоочистителя каркасные 360mm (н.о.) CHAMPION</t>
  </si>
  <si>
    <t>E51/B02NO</t>
  </si>
  <si>
    <t>6PK698CTN</t>
  </si>
  <si>
    <t>Ремень генератора 2108-2110 8кл. 6PK698 (н.о.) CONTITECH</t>
  </si>
  <si>
    <t>6PK736CTN</t>
  </si>
  <si>
    <t>Ремень генератора 2110-2112 16кл. 6PK736 (н.о.) CONTITECH</t>
  </si>
  <si>
    <t>CT527A</t>
  </si>
  <si>
    <t>Ремень ГРМ 2108 111зуб. (н.о.) CONTITECH</t>
  </si>
  <si>
    <t>CT996NO</t>
  </si>
  <si>
    <t>Ремень ГРМ 2112 136зуб. (н.о.) CONTITECH</t>
  </si>
  <si>
    <t>19018251N</t>
  </si>
  <si>
    <t>Сальники клапанов 2101-2108 8кл. (н.о.) CORTECO</t>
  </si>
  <si>
    <t>19030310N</t>
  </si>
  <si>
    <t>Сальники клапанов 2112 16кл. (н.о.) CORTECO</t>
  </si>
  <si>
    <t>Ремень генератора 1118 (без конд.) 6PK888 (н.о.) DAYCO</t>
  </si>
  <si>
    <t>Ремень генератора 1118 (с конд.) 6PK1005 (н.о.) DAYCO</t>
  </si>
  <si>
    <t>Ремень генератора 1118 (с конд.) 6PK1018 (н.о.) DAYCO</t>
  </si>
  <si>
    <t>10A0940C</t>
  </si>
  <si>
    <t>Ремень генератора 2101 карб. (н.о) DAYCO</t>
  </si>
  <si>
    <t>Ремень генератора 2108 карб. (н.о.) DAYCO</t>
  </si>
  <si>
    <t>Ремень генератора 2108-2110 8кл. 6PK698 (н.о.) DAYCO</t>
  </si>
  <si>
    <t>Ремень генератора 2110-2112 16кл. 6PK736 (н.о.) DAYCO</t>
  </si>
  <si>
    <t>6PK742NO</t>
  </si>
  <si>
    <t>Ремень генератора 2110-2112 16кл. 6PK742 (н.о.) DAYCO</t>
  </si>
  <si>
    <t>Ремень генератора 2110-2170 (с ГУРом, с конд.) 6PK1125 (н.о.) DAYCO</t>
  </si>
  <si>
    <t>Ремень генератора 2110-2170 (с ГУРом) 6PK1115 (н.о.) DAYCO</t>
  </si>
  <si>
    <t>Ремень генератора 2123 5PK1885 (н.о.) DAYCO</t>
  </si>
  <si>
    <t>Ремень генератора 2190 (без конд.) 6PK825 (н.о.) DAYCO</t>
  </si>
  <si>
    <t>Ремень генератора 2190 (с конд.) 6PK995 (н.о.) DAYCO</t>
  </si>
  <si>
    <t>111SP190NO</t>
  </si>
  <si>
    <t>Ремень ГРМ 2108 111зуб. (н.о.) DAYCO</t>
  </si>
  <si>
    <t>Ремень кондиционера 2123 4PK812 (н.о) DAYCO</t>
  </si>
  <si>
    <t>28122177N</t>
  </si>
  <si>
    <t>Датчик кислорода (лямбо-зонд) "177" 21074 (н.о.) DELPHI</t>
  </si>
  <si>
    <t>DELPHI</t>
  </si>
  <si>
    <t>513.326NO</t>
  </si>
  <si>
    <t>Сальник коленвала задний (большой (70*90*10) 2101 (Н,О.) ELRING</t>
  </si>
  <si>
    <t>546.941NO</t>
  </si>
  <si>
    <t>Сальник коленвала задний (большой (80*100*10)) 2108 (Н.О.) ELRING</t>
  </si>
  <si>
    <t>546.968NO</t>
  </si>
  <si>
    <t>Сальник коленвала передний (маленький (28*42*7)) 2108 (Н.О.) ELRING</t>
  </si>
  <si>
    <t>059.790NO</t>
  </si>
  <si>
    <t>Сальник коленвала передний (маленький (40*56*7) 2101 (Н.О.) ELRING</t>
  </si>
  <si>
    <t>553.190</t>
  </si>
  <si>
    <t>Сальники клапанов 2101-2108 8кл. (н.о.) ELRING</t>
  </si>
  <si>
    <t>Сальники клапанов 2112 16кл. (н.о.) ELRING</t>
  </si>
  <si>
    <t>5521Ch</t>
  </si>
  <si>
    <t>Ремень ГРМ 2108 111зуб. (н.о.) GATES</t>
  </si>
  <si>
    <t>5539Ch</t>
  </si>
  <si>
    <t>Ремень ГРМ 2112 136зуб. (н.о.) GATES</t>
  </si>
  <si>
    <t>5631XSCh</t>
  </si>
  <si>
    <t>Ремень ГРМ 2170 137зуб. (н.о.) GATES</t>
  </si>
  <si>
    <t>5050XS/CH</t>
  </si>
  <si>
    <t>Ремень ГРМ 2190, CITROEN 113зуб. (н.о.) GATES</t>
  </si>
  <si>
    <t>24-30667-01/0NO</t>
  </si>
  <si>
    <t>Сальники клапанов 2101-2108 8кл. (н.о.) GOETZE</t>
  </si>
  <si>
    <t>420007310NO</t>
  </si>
  <si>
    <t>Гидрокомпенсатор 2112 (компл.: 16шт) (н.о) INA</t>
  </si>
  <si>
    <t>Ролик натяжителя генер. 1118, 2123 (н.о.) INA</t>
  </si>
  <si>
    <t>ISAI</t>
  </si>
  <si>
    <t>IS214</t>
  </si>
  <si>
    <t>W920/21NO</t>
  </si>
  <si>
    <t>Фильтр масляный 2101 (н.о.) MANN</t>
  </si>
  <si>
    <t>W914/2N</t>
  </si>
  <si>
    <t>Фильтр масляный 2105, 2108 (н.о.) MANN</t>
  </si>
  <si>
    <t>RZ126+/1006238Ch</t>
  </si>
  <si>
    <t>Ролики ГРМ (натяжной+опорный) 2170 (металлические) (н.о.) MAREL</t>
  </si>
  <si>
    <t>Насос топливный 2101 карб. (н.о.) PEKAR</t>
  </si>
  <si>
    <t>Насос топливный 2108 карб. (н.о.) PEKAR</t>
  </si>
  <si>
    <t>РМ21-1006060</t>
  </si>
  <si>
    <t>Автоматический натяжитель цепи (однорядная цепь) 21214, 2123 PILOT</t>
  </si>
  <si>
    <t>PILOT</t>
  </si>
  <si>
    <t>130C17480R</t>
  </si>
  <si>
    <t>Ремкомплект ГРМ LARGUS 8кл., LOGAN 1,4 8кл. 2010- (н.о.) RENAULT GROUP</t>
  </si>
  <si>
    <t>SN110-3707080NO</t>
  </si>
  <si>
    <t>Провода в/в 2108, 2110 инж. 8кл. (н.о.) SLON</t>
  </si>
  <si>
    <t>7328040000NO</t>
  </si>
  <si>
    <t>Кольца поршневые (хром) 21083 82,0 (н.о.) NPR</t>
  </si>
  <si>
    <t>7328044000NO</t>
  </si>
  <si>
    <t>Кольца поршневые (хром) 21083 82,4 (н.о.) NPR</t>
  </si>
  <si>
    <t>Кольца поршневые (хром) 21126 82,0 (н.о.) NPR</t>
  </si>
  <si>
    <t>792804-00-1N</t>
  </si>
  <si>
    <t>Кольца поршневые 21083 82,0 (н.о.) SM</t>
  </si>
  <si>
    <t>792805-00-1NO</t>
  </si>
  <si>
    <t>Кольца поршневые 21126 82,0 (н.о.) SM</t>
  </si>
  <si>
    <t>8528010000-4/8628020000-4Ch</t>
  </si>
  <si>
    <t>Комплект клапанов 2101 впускной+выпускной (8шт) (н.о.) SM</t>
  </si>
  <si>
    <t>86-2806/86-2807</t>
  </si>
  <si>
    <t>Комплект клапанов 21083 впускной+выпускной (8шт) (н.о.) SM</t>
  </si>
  <si>
    <t>85-2816/86-2817</t>
  </si>
  <si>
    <t>Комплект клапанов 2112 впускной+выпускной (16шт) (н.о.) SM</t>
  </si>
  <si>
    <t>882805/060000-4NO</t>
  </si>
  <si>
    <t>Комплект направляющих 2101 впуск.+выпуск. (8шт) (н.о.) SM</t>
  </si>
  <si>
    <t>882807/080000-4NO</t>
  </si>
  <si>
    <t>Комплект направляющих 21083 впуск.+выпуск. (8шт) (н.о.) SM</t>
  </si>
  <si>
    <t>91-2801NO</t>
  </si>
  <si>
    <t>Сальники клапанов 2101-2108 8кл. (н.о.) SM</t>
  </si>
  <si>
    <t>Сальники клапанов 2112 16кл. (н.о.) SM</t>
  </si>
  <si>
    <t>SS52102Ch</t>
  </si>
  <si>
    <t>Подшипник передней ступицы (установочный комплект) 2121, 2123 (н.о.) SS20</t>
  </si>
  <si>
    <t>GS8780K</t>
  </si>
  <si>
    <t>Задние тормозные колодки (230мм) LARGUS (н.о.) TRW</t>
  </si>
  <si>
    <t>GS8210K</t>
  </si>
  <si>
    <t>Задние тормозные колодки 2108 (н.о.) TRW</t>
  </si>
  <si>
    <t>21214-3505010-82</t>
  </si>
  <si>
    <t>Главный тормозной цилиндр 21214 (н.о.) VALEO</t>
  </si>
  <si>
    <t>21214-1602610</t>
  </si>
  <si>
    <t>810203NO</t>
  </si>
  <si>
    <t>CH093-6512210-03</t>
  </si>
  <si>
    <t>Замок центральный (актуатор) 2109 2 вывода КИТАЙ</t>
  </si>
  <si>
    <t>CH093-6512110</t>
  </si>
  <si>
    <t>Замок центральный (актуатор) 2109 5 выводов КИТАЙ</t>
  </si>
  <si>
    <t>21070-1703078-11</t>
  </si>
  <si>
    <t>Рычаг переключения передач в сборе 2107 КИТАЙ</t>
  </si>
  <si>
    <t>21230-1148010</t>
  </si>
  <si>
    <t>CTR0117909</t>
  </si>
  <si>
    <t>Дроссельный патрубок с электроприводом 21116 8кл. CARTRONIC</t>
  </si>
  <si>
    <t>МЛ2111-3707080NO</t>
  </si>
  <si>
    <t>Провода в/в 2108, 2110 инж. 8кл. (н.о.) МИЛЕНА</t>
  </si>
  <si>
    <t>K4-5150-050</t>
  </si>
  <si>
    <t>207007-01</t>
  </si>
  <si>
    <t>Провода в/в 2110, 2112 инж. 16кл. САМАРА</t>
  </si>
  <si>
    <t>CH21700-8116014-10</t>
  </si>
  <si>
    <t>Радиатор отопителя 2170 (под конд. HALLA)</t>
  </si>
  <si>
    <t>CH21700-8101060-00</t>
  </si>
  <si>
    <t>CH2190-8101060</t>
  </si>
  <si>
    <t>Радиатор отопителя 2190</t>
  </si>
  <si>
    <t>CH11190-1300010-40</t>
  </si>
  <si>
    <t>Радиатор охлаждения 1118 (под конд. PANASONIC)</t>
  </si>
  <si>
    <t>21230-3407012</t>
  </si>
  <si>
    <t>Насос ГУРА 2123 КИТАЙ</t>
  </si>
  <si>
    <t>21080-3400012-10</t>
  </si>
  <si>
    <t>Рулевая рейка 2108 стандарт (без рулевых наконечников) КИТАЙ</t>
  </si>
  <si>
    <t>21100-1201005-10</t>
  </si>
  <si>
    <t>Рулевая рейка 2110 ст. обр. стандарт (без рулевых наконечников) КИТАЙ</t>
  </si>
  <si>
    <t>SP-BK</t>
  </si>
  <si>
    <t>Брызговики универсальные (черные) SPARCO</t>
  </si>
  <si>
    <t>SPARCO</t>
  </si>
  <si>
    <t>ZK001</t>
  </si>
  <si>
    <t>Замок капота СПОРТ</t>
  </si>
  <si>
    <t>ZFT21214W</t>
  </si>
  <si>
    <t>Зеркала наружные (комплект) 21214 (белые) "MERSEDES STYLE" ZFT</t>
  </si>
  <si>
    <t>KFNS16</t>
  </si>
  <si>
    <t>KFNS08</t>
  </si>
  <si>
    <t>Кронштейн фильтра нулевого сопротивления (ФНС) 16кл. "синий"</t>
  </si>
  <si>
    <t>PP2170</t>
  </si>
  <si>
    <t>PP2170LS</t>
  </si>
  <si>
    <t>Повторители поворота 2170 LEXUS STYLE</t>
  </si>
  <si>
    <t>PP2191LS</t>
  </si>
  <si>
    <t>Повторители поворота 2191 LEXUS STYLE</t>
  </si>
  <si>
    <t>PP2180LS</t>
  </si>
  <si>
    <t>Повторители поворота VESTA LEXUS STYLE</t>
  </si>
  <si>
    <t>PA1416</t>
  </si>
  <si>
    <t>01325-St</t>
  </si>
  <si>
    <t>Радиатор низкий под 4-х дроссельный впуск</t>
  </si>
  <si>
    <t>2121NZ</t>
  </si>
  <si>
    <t>Решетка радиатора 2121 NIVA ZLAYA</t>
  </si>
  <si>
    <t>RKPP0910V</t>
  </si>
  <si>
    <t>RKPP0070V</t>
  </si>
  <si>
    <t>Ручка КПП 2170 (хром, в стиле VESTA)</t>
  </si>
  <si>
    <t>FNS2112</t>
  </si>
  <si>
    <t>Фильтр нулевого сопротивления для инжектора (ФНС) 2112, 2123</t>
  </si>
  <si>
    <t>FNS2112St</t>
  </si>
  <si>
    <t>Фильтр нулевого сопротивления для инжектора (ФНС) 2112, 2123 (в штатное место)</t>
  </si>
  <si>
    <t>FNS2101</t>
  </si>
  <si>
    <t>Фильтр нулевого сопротивления круглый для карбюратора (ФНС) 2101</t>
  </si>
  <si>
    <t>ZFT-359RED</t>
  </si>
  <si>
    <t>ZFT-359GREY</t>
  </si>
  <si>
    <t>Фонари задние светодиодные серые 2121, 21214 (ZFT-359) ZFT</t>
  </si>
  <si>
    <t>11180-1139009-01</t>
  </si>
  <si>
    <t>Модуль электробензонасоса в сборе 1118 УТЁС</t>
  </si>
  <si>
    <t>УТЁС</t>
  </si>
  <si>
    <t>21083-1139007-01</t>
  </si>
  <si>
    <t>Модуль электробензонасоса в сборе 21083 УТЕС</t>
  </si>
  <si>
    <t>21101-1139009-02</t>
  </si>
  <si>
    <t>Модуль электробензонасоса в сборе 21101 (1.6; бессливная топливн. система) УТЁС</t>
  </si>
  <si>
    <t>21102-1139009-02</t>
  </si>
  <si>
    <t>Модуль электробензонасоса в сборе 21102 (двиг.: 1,5) УТЁС</t>
  </si>
  <si>
    <t>21214-1139009-02</t>
  </si>
  <si>
    <t>Модуль электробензонасоса в сборе 21214 УТЁС</t>
  </si>
  <si>
    <t>21110-3707010-86</t>
  </si>
  <si>
    <t>Свечи 2108-2110 инж. 8кл. (блистер) ЛАДА ИМИДЖ</t>
  </si>
  <si>
    <t>МОТОРИКА</t>
  </si>
  <si>
    <t>21800-1139009-00</t>
  </si>
  <si>
    <t>Модуль электробензонасоса в сборе VESTA МОТОРИКА</t>
  </si>
  <si>
    <t>21800-1139020-00</t>
  </si>
  <si>
    <t>Ремкомплект модуля электрбензонасоса (сетка, крышка, фильтр тонкой очистки) 2180 МОТОРИКА</t>
  </si>
  <si>
    <t>21800-1139200-00</t>
  </si>
  <si>
    <t>Сетка бензонасоса VESTA (в упаковке) МОТОРИКА</t>
  </si>
  <si>
    <t>8450090615-01</t>
  </si>
  <si>
    <t>8450030109-01</t>
  </si>
  <si>
    <t>11180-3414058-00</t>
  </si>
  <si>
    <t>Тяга рулевой трапеции (усы) 1118 САМАРА</t>
  </si>
  <si>
    <t>21080-3414060-00</t>
  </si>
  <si>
    <t>21100-3414059-10</t>
  </si>
  <si>
    <t>Тяга рулевой трапеции (усы) 2110 САМАРА</t>
  </si>
  <si>
    <t>21120-3414059-10</t>
  </si>
  <si>
    <t>Тяга рулевой трапеции (усы) 2112 САМАРА</t>
  </si>
  <si>
    <t>RK12004</t>
  </si>
  <si>
    <t>RK10009</t>
  </si>
  <si>
    <t>RK10017</t>
  </si>
  <si>
    <t>RK10010</t>
  </si>
  <si>
    <t>RK10018</t>
  </si>
  <si>
    <t>RK10005</t>
  </si>
  <si>
    <t>RK10006</t>
  </si>
  <si>
    <t>RK10026</t>
  </si>
  <si>
    <t>RK10028</t>
  </si>
  <si>
    <t>RK10029</t>
  </si>
  <si>
    <t>RK10025</t>
  </si>
  <si>
    <t>RK10027</t>
  </si>
  <si>
    <t>ТБ8450090615</t>
  </si>
  <si>
    <t>Опора двигателя правая LARGUS, X-RAY ТЕХНОЛОГИИ БУДУЩЕГО</t>
  </si>
  <si>
    <t>ТБ8450055326</t>
  </si>
  <si>
    <t>Шланг тормозной задний 1118, 2190, Lada 4x4, Нива 2123 ТЕХНОЛОГИИ БУДУЩЕГО</t>
  </si>
  <si>
    <t>ТБ8450006862</t>
  </si>
  <si>
    <t>Шланг тормозной задний VESTA (барабанные тормоза) ТЕХНОЛОГИИ БУДУЩЕГО</t>
  </si>
  <si>
    <t>ТБ8450031129</t>
  </si>
  <si>
    <t>Шланг тормозной задний VESTA SW CROSS, X-RAY CROSS (дисковые тормоза) ТЕХНОЛОГИИ БУДУЩЕГО</t>
  </si>
  <si>
    <t>ТБ8450051150</t>
  </si>
  <si>
    <t>Шланг тормозной передний 1118, 2190 ТЕХНОЛОГИИ БУДУЩЕГО</t>
  </si>
  <si>
    <t>ТБ8450058627</t>
  </si>
  <si>
    <t>Шланг тормозной передний Lada 4x4, Нива 2123 ТЕХНОЛОГИИ БУДУЩЕГО</t>
  </si>
  <si>
    <t>ТБ8450022221</t>
  </si>
  <si>
    <t>ТБ8450031128</t>
  </si>
  <si>
    <t>Шланг тормозной передний VESTA ТЕХНОЛОГИИ БУДУЩЕГО</t>
  </si>
  <si>
    <t>BJST-124</t>
  </si>
  <si>
    <t>УПК2190-1</t>
  </si>
  <si>
    <t>Упор капота (один упор, в сборе с кронштейном) 2190, КАЛИНА 2, DATSUN</t>
  </si>
  <si>
    <t>X2442BS</t>
  </si>
  <si>
    <t>Задние тормозные колодки (230мм) LARGUS ATF</t>
  </si>
  <si>
    <t>GB-95086</t>
  </si>
  <si>
    <t>Фильтр воздушный VESTA SPORT BIG</t>
  </si>
  <si>
    <t>Ремкомплект ГРМ 1119, 2190 8кл. DAYCO</t>
  </si>
  <si>
    <t>GL.IP.1.1</t>
  </si>
  <si>
    <t>Главный цилиндр сцепления VESTA GALLANT</t>
  </si>
  <si>
    <t>ST-DC01-394-B0</t>
  </si>
  <si>
    <t>Радиатор кондиционера LARGUS, LOGAN SAT</t>
  </si>
  <si>
    <t>Ремень генератора 5PK1697 TRIALLI</t>
  </si>
  <si>
    <t>6PK850</t>
  </si>
  <si>
    <t>Ремень генератора 6PK850 TRIALLI</t>
  </si>
  <si>
    <t>GO289</t>
  </si>
  <si>
    <t>Шрус наружный в сборе LARGUS 16кл. TRIALLI</t>
  </si>
  <si>
    <t>Подрамник с жесткими рычагами на резиновых сайлетблоках (без защиты) 2110, 2170 "DRIVE" АВТОПРОДУКТ</t>
  </si>
  <si>
    <t>Тормозной барабан задний LARGUS (d=228мм., без подшипника и кольца АБС) АТС</t>
  </si>
  <si>
    <t>RK02048</t>
  </si>
  <si>
    <t>Датчик аварийного уровня тормозной жидкости 1118, 2170 РЕМКОМ</t>
  </si>
  <si>
    <t>RK04094</t>
  </si>
  <si>
    <t>Щеточный узел редукторного стартера 21083, 2110, 21214 ПРАМО-ИСКРА, ЭЛТРА (на стартеры 2110 / 2113 /</t>
  </si>
  <si>
    <t>3М 6051</t>
  </si>
  <si>
    <t>Сменный патрон (фильтр) 3М 6051 для масок и полумасок 3М серии 6000 (компл.: 2шт) 3М</t>
  </si>
  <si>
    <t>3M</t>
  </si>
  <si>
    <t xml:space="preserve">Палец поршневой 2101 (зеленый) AMP </t>
  </si>
  <si>
    <t xml:space="preserve">Палец поршневой 2101 (красный) AMP </t>
  </si>
  <si>
    <t xml:space="preserve">Палец поршневой 2101 (синий) AMP </t>
  </si>
  <si>
    <t xml:space="preserve">Палец поршневой 2108 (зеленый) AMP </t>
  </si>
  <si>
    <t xml:space="preserve">Палец поршневой 2108 (красный) AMP </t>
  </si>
  <si>
    <t xml:space="preserve">Амортизатор задний масл. 2190 ASVIC </t>
  </si>
  <si>
    <t xml:space="preserve">Электробензонасос (моторчик) 2112 с сеткой ATS </t>
  </si>
  <si>
    <t xml:space="preserve">Датчик распредвала (фазы) GAZ, UAZ 405-409 BOSCH  </t>
  </si>
  <si>
    <t xml:space="preserve">Свечи 2101 карб. № 4 "A-LINE" BRISK                                                                                                                     </t>
  </si>
  <si>
    <t xml:space="preserve">Свечи ГАЗ 406дв. (под газ) "SILVER" BRISK </t>
  </si>
  <si>
    <t xml:space="preserve">Щетки стеклоочистителя каркасные 610mm CHAMPION </t>
  </si>
  <si>
    <t xml:space="preserve">Подшипник передней ступицы LARGUS без АБС, VESTA CORAM </t>
  </si>
  <si>
    <t xml:space="preserve">Подшипник передней ступицы с АБС LARGUS CORAM </t>
  </si>
  <si>
    <t xml:space="preserve">Прокладка поддона картера LARGUS двиг.: 1,4; 1,6 CORTECO </t>
  </si>
  <si>
    <t xml:space="preserve">Брызговики передние X-RAY CROSS "ОРИГИНАЛ+" CS20 </t>
  </si>
  <si>
    <t xml:space="preserve">Коврик салона с бортами (компл.: 4шт.) 2108 "EVACELL" CS20 </t>
  </si>
  <si>
    <t xml:space="preserve">Опора верхняя амортизатора задней подвески в сборе VESTA "ОРИГИНАЛ+" CS20 </t>
  </si>
  <si>
    <t xml:space="preserve">Крепления плиты защитного кожуха двигателя (компл.: 4шт.) 2123 (красный силикон) "DRIVE" CS20 </t>
  </si>
  <si>
    <t xml:space="preserve">Опора двигателя правая 2110, 2170 в сборе (длинный болт) "DRIVE" CS20 </t>
  </si>
  <si>
    <t xml:space="preserve">Отбойник заднего и переднего амортизатора (компл.: 4шт.) 2108 (желтый полиуретан) "COMFORT" CS20 </t>
  </si>
  <si>
    <t xml:space="preserve">Прокладка двигателя 2101 76,0 полный "PROFI" CS20 </t>
  </si>
  <si>
    <t xml:space="preserve">Прокладка двигателя 21011 79,0 полный с герметиком "PROFI" CS20 </t>
  </si>
  <si>
    <t xml:space="preserve">Прокладка двигателя 21083 82,0 полный с герметиком "PROFI" CS20 </t>
  </si>
  <si>
    <t xml:space="preserve">Прокладка двигателя 2112 82,0 полный 16V с герметиком "PROFI" CS20 </t>
  </si>
  <si>
    <t xml:space="preserve">Прокладка двигателя 21126 82,0 полный "PROFI" CS20 </t>
  </si>
  <si>
    <t xml:space="preserve">Прокладка двигателя 21213 82,0 полный с герметиком "PROFI" CS20 </t>
  </si>
  <si>
    <t xml:space="preserve">Ремкомплект клапанной крышки 1118, 2108, 2110, 2170, 2190 (прокладка + 2 втулки) "ORIGINAL+" CS20 </t>
  </si>
  <si>
    <t xml:space="preserve">Втулка амортизатора заднего (компл.: 8шт.) 2101, 2121 (желтый полиуретан) "COMFORT" CS20 </t>
  </si>
  <si>
    <t xml:space="preserve">Подпружинник задний (верхний) VESTA (прозрачный полиуретан) "PROFI" CS20 </t>
  </si>
  <si>
    <t xml:space="preserve">Подпружинник задний (нижний) VESTA (синий полиуретан) "PROFI" CS20 </t>
  </si>
  <si>
    <t xml:space="preserve">Подпружинник задний (увеличенный) VESTA (синий полиуретан) "PROFI" CS20 </t>
  </si>
  <si>
    <t xml:space="preserve">Передние тормозные колодки LARGUS, VESTA 16кл. DAFMI </t>
  </si>
  <si>
    <t xml:space="preserve">Ремень генератора LARGUS 1.6 8-16кл. (с ГУРом, с конд.) 6PK1820 DAYCO </t>
  </si>
  <si>
    <t xml:space="preserve">Ремень генератора LOGAN (с ГУРом) 5PK1110 DAYCO </t>
  </si>
  <si>
    <t xml:space="preserve">Опора передней стойки "ДРАЙВ" VESTA DEMFI </t>
  </si>
  <si>
    <t xml:space="preserve">Стойка передняя г./масл. (с заниж. -50) "ПРЕМИУМ" VESTA DEMFI </t>
  </si>
  <si>
    <t xml:space="preserve">Амортизатор задний г./масл. VESTA "ULTRA LINE" FOX                                              </t>
  </si>
  <si>
    <t xml:space="preserve">Комплект хомутов шруса (мал.+бол.) 2108 GKN </t>
  </si>
  <si>
    <t xml:space="preserve">Комплект хомутов шруса универсальный (мал.+бол.) GKN </t>
  </si>
  <si>
    <t xml:space="preserve">Шрус внутренний в сборе 2108, 2110 GLO </t>
  </si>
  <si>
    <t xml:space="preserve">Шрус наружный в сборе 2108, 2110 GLO </t>
  </si>
  <si>
    <t xml:space="preserve">Шрус наружный в сборе с АБС 1118, 2170 GLO </t>
  </si>
  <si>
    <t xml:space="preserve">Шрус наружный в сборе 2108, 2110 GSP </t>
  </si>
  <si>
    <t xml:space="preserve">Кольца поршневые 2101, 2107 76,0 HERZOG </t>
  </si>
  <si>
    <t xml:space="preserve">Кольца поршневые 2101, 2107 76,4 HERZOG </t>
  </si>
  <si>
    <t xml:space="preserve">Кольца поршневые 2101, 2107 76,8 HERZOG </t>
  </si>
  <si>
    <t xml:space="preserve">Кольца поршневые 2101, 2107 79,8 HERZOG </t>
  </si>
  <si>
    <t xml:space="preserve">Наконечник рулевой тяги левый LARGUS, X-RAY HOFER </t>
  </si>
  <si>
    <t xml:space="preserve">Наконечник рулевой тяги правый LARGUS, X-RAY HOFER </t>
  </si>
  <si>
    <t xml:space="preserve">Насос водяной 2123 HOFER </t>
  </si>
  <si>
    <t xml:space="preserve">Электробензонасос (моторчик) ГАЗ 3302 HOFER </t>
  </si>
  <si>
    <t xml:space="preserve">Фильтр масляный LARGUS HOFER </t>
  </si>
  <si>
    <t xml:space="preserve">Шрус наружный в сборе с АБС 1118, 2170 HOFER </t>
  </si>
  <si>
    <t xml:space="preserve">Шрус наружный в сборе с АБС 21214, 2123 HOFER </t>
  </si>
  <si>
    <t xml:space="preserve">Провода в/в 2101, 2107 карб. HOLA </t>
  </si>
  <si>
    <t xml:space="preserve">Провода в/в 21073, 21214 инж. HOLA </t>
  </si>
  <si>
    <t xml:space="preserve">Провода в/в 2108 карб. HOLA </t>
  </si>
  <si>
    <t xml:space="preserve">Провода в/в 2108, 2110 инж. 8кл. HOLA </t>
  </si>
  <si>
    <t xml:space="preserve">Подшипник выжимной 2101 KRAFTTECH </t>
  </si>
  <si>
    <t xml:space="preserve">Подшипник выжимной 2108, 2110 KRAFTTECH </t>
  </si>
  <si>
    <t xml:space="preserve">Сцепление в сборе 1118, 2170 KRAFTTECH </t>
  </si>
  <si>
    <t xml:space="preserve">Сцепление в сборе 2101 KRAFTTECH </t>
  </si>
  <si>
    <t xml:space="preserve">Сцепление в сборе 2108 KRAFTTECH </t>
  </si>
  <si>
    <t xml:space="preserve">Сцепление в сборе 2110 KRAFTTECH </t>
  </si>
  <si>
    <t xml:space="preserve">Сцепление в сборе 2121 KRAFTTECH </t>
  </si>
  <si>
    <t xml:space="preserve">Сцепление в сборе 2123 KRAFTTECH </t>
  </si>
  <si>
    <t xml:space="preserve">Сцепление в сборе LARGUS 16кл. (без гидровлического выжимного) KRAFTTECH </t>
  </si>
  <si>
    <t xml:space="preserve">Сцепление в сборе LARGUS 8кл. KRAFTTECH </t>
  </si>
  <si>
    <t xml:space="preserve">Сцепление в сборе LOGAN (двиг.: 1,4) 8кл. KRAFTTECH </t>
  </si>
  <si>
    <t xml:space="preserve">Сцепление в сборе ГАЗЕЛЬ BUSINESS cummins KRAFTTECH </t>
  </si>
  <si>
    <t xml:space="preserve">Сцепление в сборе ГАЗЕЛЬ BUSINESS УМЗ 4216 KRAFTTECH </t>
  </si>
  <si>
    <t xml:space="preserve">Сцепление в сборе ГАЗЕЛЬ двиг. 402-406 KRAFTTECH </t>
  </si>
  <si>
    <t xml:space="preserve">Сцепление в сборе ГАЗЕЛЬ двиг. КРАЙСЛЕР KRAFTTECH </t>
  </si>
  <si>
    <t xml:space="preserve">Сцепление в сборе УАЗ-3151 Hunter, -3163 Patriot 280 Н*м (двиг. ЗМЗ-409) KRAFTTECH </t>
  </si>
  <si>
    <t xml:space="preserve">Шрус внутренний в сборе 2108, 2110 KRAMME </t>
  </si>
  <si>
    <t xml:space="preserve">Шрус наружный в сборе с АБС 1118, 2170 KRAMME </t>
  </si>
  <si>
    <t xml:space="preserve">Смазка для суппортов 5гр. LAVR SERVICE BRAKE CONTROL </t>
  </si>
  <si>
    <t>H-20605</t>
  </si>
  <si>
    <t>Гайки колесные секретные M12x1,25 L=32mm (1 ключ) LS</t>
  </si>
  <si>
    <t xml:space="preserve">Прокладка ГБЦ X-RAY (HR16DE) LYNX </t>
  </si>
  <si>
    <t xml:space="preserve">Щетки стеклоочистителя бескаркасные 330mm. LYNX </t>
  </si>
  <si>
    <t xml:space="preserve">Щетки стеклоочистителя бескаркасные 350mm. LYNX </t>
  </si>
  <si>
    <t xml:space="preserve">Щетки стеклоочистителя бескаркасные 400mm. LYNX </t>
  </si>
  <si>
    <t xml:space="preserve">Щетки стеклоочистителя бескаркасные 500mm. LYNX </t>
  </si>
  <si>
    <t xml:space="preserve">Щетки стеклоочистителя бескаркасные 600mm. LYNX </t>
  </si>
  <si>
    <t xml:space="preserve">Насос водяной 2190 8кл. "MAGNUM TURBO" MAREL </t>
  </si>
  <si>
    <t xml:space="preserve">Насос водяной 2101, 2107 "MAGNUM" MAREL </t>
  </si>
  <si>
    <t xml:space="preserve">Подшипник выжимной 2190 (усиленный, металлический) "MAGNUM" MAREL </t>
  </si>
  <si>
    <t xml:space="preserve">Предохранители набор UNIVAL 5A-30A (12шт+щипцы) MTA   </t>
  </si>
  <si>
    <t xml:space="preserve">Фильтр топливный 1.5 NAC </t>
  </si>
  <si>
    <t xml:space="preserve">Фильтр топливный 1.6 NAC </t>
  </si>
  <si>
    <t xml:space="preserve">Стойка передняя правая г./масл. VESTA CROSS PILENGA </t>
  </si>
  <si>
    <t xml:space="preserve">Подшипник полуоси 2101 PILENGA </t>
  </si>
  <si>
    <t xml:space="preserve">Подшипник полуоси 2121 PILENGA </t>
  </si>
  <si>
    <t>PC-P 2123</t>
  </si>
  <si>
    <t>Подшипник выжимной 2123 PILENGA</t>
  </si>
  <si>
    <t xml:space="preserve">Ролик натяжителя генер. 1118, 2123 PILENGA </t>
  </si>
  <si>
    <t xml:space="preserve">Ролик натяжителя генератора VESTA PILENGA </t>
  </si>
  <si>
    <t xml:space="preserve">Фильтр воздушный VESTA, X-RAY (после 2019) PROTOS </t>
  </si>
  <si>
    <t xml:space="preserve">Фильтр салонный 2110, 2170 без конд. PROTOS </t>
  </si>
  <si>
    <t xml:space="preserve">Фильтр салонный X-RAY, VESTA PROTOS </t>
  </si>
  <si>
    <t xml:space="preserve">Наконечники рулевых тяг 1118 REPAX </t>
  </si>
  <si>
    <t>RUSEFF</t>
  </si>
  <si>
    <t>16734N</t>
  </si>
  <si>
    <t>Смазка для суппортов 5гр. RUSEFF</t>
  </si>
  <si>
    <t xml:space="preserve">Комплект подушек глушителя (компл.: 5шт) 2108 SEVI EXPERT </t>
  </si>
  <si>
    <t xml:space="preserve">Наконечник рулевой тяги внутр. (с крепежом) 2121 SEVI EXTREAM </t>
  </si>
  <si>
    <t xml:space="preserve">Наконечник рулевой тяги левый LARGUS, X-RAY (со стопорной гайкой) SEVI EXTREAM </t>
  </si>
  <si>
    <t xml:space="preserve">Наконечник рулевой тяги наружн. (с крепежом) 2101, 2121 SEVI EXTREAM </t>
  </si>
  <si>
    <t xml:space="preserve">Наконечник рулевой тяги правый LARGUS, X-RAY (со стопорной гайкой) SEVI EXTREAM </t>
  </si>
  <si>
    <t xml:space="preserve">Шаровая опора 2101 верхняя (с крепежом) SEVI EXTREAM </t>
  </si>
  <si>
    <t xml:space="preserve">Шаровая опора 2101 нижняя (с крепежом) SEVI EXTREAM </t>
  </si>
  <si>
    <t xml:space="preserve">Шаровая опора 2121 нижняя (с крепежом) SEVI EXTREAM </t>
  </si>
  <si>
    <t xml:space="preserve">Опора раздаточной коробки 2123 SEVI </t>
  </si>
  <si>
    <t xml:space="preserve">Подушка передней опоры двигателя 2101 SEVI EXPERT </t>
  </si>
  <si>
    <t xml:space="preserve">Прокладка впускного модуля X-RAY SEVI EXTREAM </t>
  </si>
  <si>
    <t xml:space="preserve">Установочный комплект внутреннего шруса 2108 SEVI </t>
  </si>
  <si>
    <t xml:space="preserve">Втулка амортизатора заднего (компл.: 4шт.) 2101, 2121 SEVI EXPERT </t>
  </si>
  <si>
    <t xml:space="preserve">Подушка поперечного стабилизатора (компл.: 4шт.) 2101 SEVI EXPERT   </t>
  </si>
  <si>
    <t xml:space="preserve">Прокладка пружины задней подвески верхняя LARGUS SEVI EXPERT </t>
  </si>
  <si>
    <t xml:space="preserve">Прокладка пружины задней подвески верхняя VESTA SEVI EXPERT </t>
  </si>
  <si>
    <t xml:space="preserve">Прокладка пружины задней подвески нижняя VESTA SEVI EXPERT </t>
  </si>
  <si>
    <t xml:space="preserve">Провода в/в 2101, 2107 карб. "серия GO" SLON </t>
  </si>
  <si>
    <t xml:space="preserve">Кольца поршневые (титан) 2101, 2107 76,0 SM </t>
  </si>
  <si>
    <t xml:space="preserve">Кольца поршневые (титан) 2101, 2107 76,4 SM </t>
  </si>
  <si>
    <t xml:space="preserve">Кольца поршневые (титан) 2101, 2107 76,8 SM </t>
  </si>
  <si>
    <t xml:space="preserve">Кольца поршневые (титан) 2101, 2107 79,0 SM </t>
  </si>
  <si>
    <t xml:space="preserve">Кольца поршневые (титан) 2101, 2107 79,4 SM </t>
  </si>
  <si>
    <t xml:space="preserve">Кольца поршневые (титан) 2101, 2107 79,8 SM </t>
  </si>
  <si>
    <t xml:space="preserve">Опора передней стойки 1118 (без подш.) "МАСТЕР" SS20                                    </t>
  </si>
  <si>
    <t xml:space="preserve">Датчик абсолютного давления для 2190-2194, LADA Vesta 1.6i (двиг. 21127) STARTVOLT </t>
  </si>
  <si>
    <t xml:space="preserve">Адаптер для монтажа через балку (нержавеющая сталь) Ф=51мм 2101, 2107 (кроме 2104) </t>
  </si>
  <si>
    <t xml:space="preserve">Главная пара 2108 4.3 </t>
  </si>
  <si>
    <t xml:space="preserve">Крышка ремня ГРМ 16кл. (прозрачная) </t>
  </si>
  <si>
    <t xml:space="preserve">Пламягаситель универсальный (стронгер) 300*90 ф55 </t>
  </si>
  <si>
    <t xml:space="preserve">Пламягаситель универсальный (стронгер) 550*90 ф55 </t>
  </si>
  <si>
    <t xml:space="preserve">Пламягаситель универсальный (стронгер) 550*90 ф65 </t>
  </si>
  <si>
    <t xml:space="preserve">Ресивер 2101 8кл. (мех. дроссельная заслонка, отверстие фланца d=34мм) NFR STYLE </t>
  </si>
  <si>
    <t xml:space="preserve">Тарелка клапана 2101 8кл. адюминий Д16Т (компл.: 8шт) </t>
  </si>
  <si>
    <t xml:space="preserve">Шайбы для установки задних дисковых тормозов 2101, 2107 </t>
  </si>
  <si>
    <t xml:space="preserve">Комплект передних боковых стекол 2105, 2107 (из полистирола) TURBOTEMA </t>
  </si>
  <si>
    <t xml:space="preserve">Подушки двигателя (полиуретан) 2101 8кл./16кл. TURBOTEMA </t>
  </si>
  <si>
    <t xml:space="preserve">Рулевые сгоны цельные L-100mm. (компл.: 2шт.) TURBOTEMA </t>
  </si>
  <si>
    <t xml:space="preserve">Стартер VESTA, X-RAY 1,6 16кл. 1,2kW VALEO </t>
  </si>
  <si>
    <t>Шрус наружный в сборе 2108, 2110 WEBER</t>
  </si>
  <si>
    <t>Шрус наружный в сборе с АБС 1118, 2170 WEBER</t>
  </si>
  <si>
    <t xml:space="preserve">Пластины развальные задних колес (-1 градус) 2108, 2110, 2112, 2170 "DRIVE" АВТОПРОДУКТ </t>
  </si>
  <si>
    <t xml:space="preserve">Пластины развальные задних колес (-1,5 градуса) 2108, 2110, 2112, 2170 "DRIVE" АВТОПРОДУКТ </t>
  </si>
  <si>
    <t xml:space="preserve">Пластины развальные задних колес (-2 градуса) 2108, 2110, 2112, 2170 "DRIVE" АВТОПРОДУКТ </t>
  </si>
  <si>
    <t xml:space="preserve">Герметик-прокладка 180гр. (серый) АВТОСИЛ </t>
  </si>
  <si>
    <t xml:space="preserve">Герметик-прокладка 65гр. (серый) АВТОСИЛ </t>
  </si>
  <si>
    <t xml:space="preserve">АГАТ </t>
  </si>
  <si>
    <t xml:space="preserve">Амортизатор задний г./масл. (c заниж. -70) 2170 АСТОН </t>
  </si>
  <si>
    <t xml:space="preserve">Реле напряжения (интеграл) 2110 АСТРО </t>
  </si>
  <si>
    <t xml:space="preserve">Тормозные диски 2112 (насечки+перфорация, вент., R14) "BLACK" АТС </t>
  </si>
  <si>
    <t xml:space="preserve">Уплотнители проема передней/задней левой/правой дверей (компл.: 4шт.) LARGUS, DUSTER </t>
  </si>
  <si>
    <t xml:space="preserve">Уплотнитель проема двери задка LARGUS, DUSTER </t>
  </si>
  <si>
    <t xml:space="preserve">Бачок ГТЦ 1118, 2170, 2190, КАЛИНА II </t>
  </si>
  <si>
    <t xml:space="preserve">Бачок омывателя 2108 нов. обр. (1 мотор, 5,2л.) </t>
  </si>
  <si>
    <t xml:space="preserve">Бачок расширительный 2170 (под кондиционер) </t>
  </si>
  <si>
    <t xml:space="preserve">Наконечники рулевых тяг 1118 "ОРИГИНАЛ" БЕЛМАГ </t>
  </si>
  <si>
    <t xml:space="preserve">Шаровая опора 2108 (с крепежом) "PROFI" БЗАК </t>
  </si>
  <si>
    <t xml:space="preserve">Шкив коленчатого вала 2105 ВАП </t>
  </si>
  <si>
    <t xml:space="preserve">Шкив распределительного вала 2105 ВАП </t>
  </si>
  <si>
    <t xml:space="preserve">Маховик 2101 ВАП </t>
  </si>
  <si>
    <t xml:space="preserve">Маховик 2108 ВАП </t>
  </si>
  <si>
    <t xml:space="preserve">Маховик 2110 ВАП </t>
  </si>
  <si>
    <t xml:space="preserve">Маховик 21213 ВАП </t>
  </si>
  <si>
    <t xml:space="preserve">Маховик 2123 ВАП </t>
  </si>
  <si>
    <t xml:space="preserve">Ступица заднего колеса 1118 с осью, подшипником, шайбой и гайкой (без инд. упаковки) ВАП </t>
  </si>
  <si>
    <t xml:space="preserve">Ступица заднего колеса 1118 с осью, подшипником, шайбой и гайкой (в инд. упаковке) ВАП </t>
  </si>
  <si>
    <t xml:space="preserve">Ступица заднего колеса 2108 (без инд. упаковки) ВАП </t>
  </si>
  <si>
    <t xml:space="preserve">Ступица заднего колеса 2108 (в инд. упаковке) ВАП </t>
  </si>
  <si>
    <t xml:space="preserve">Ступица заднего колеса 2108 с осью, подшипником, шайбой и гайкой (без инд. упаковки) ВАП </t>
  </si>
  <si>
    <t xml:space="preserve">Ступица заднего колеса 2108 с осью, подшипником, шайбой и гайкой (в инд. упаковке) ВАП </t>
  </si>
  <si>
    <t xml:space="preserve">Ступица заднего колеса 2108 с подшипником (без инд. упаковки) ВАП </t>
  </si>
  <si>
    <t xml:space="preserve">Ступица заднего колеса 2108 с подшипником (в инд. упаковке) ВАП </t>
  </si>
  <si>
    <t xml:space="preserve">Ступица переднего колеса 1118, 2170 (без инд. упаковки) ВАП </t>
  </si>
  <si>
    <t xml:space="preserve">Ступица переднего колеса 1118, 2170 (в инд. упаковке) ВАП </t>
  </si>
  <si>
    <t xml:space="preserve">Ступица переднего колеса 2101 (без инд. упаковки) ВАП </t>
  </si>
  <si>
    <t xml:space="preserve">Ступица переднего колеса 2101 (в инд. упаковке) ВАП </t>
  </si>
  <si>
    <t xml:space="preserve">Ступица переднего колеса 2101 с подшипниками СПЗ-9 (без инд. упаковки) ВАП </t>
  </si>
  <si>
    <t xml:space="preserve">Ступица переднего колеса 2108 (без инд. упаковки) ВАП </t>
  </si>
  <si>
    <t xml:space="preserve">Ступица переднего колеса 2108 (в инд. упаковке) ВАП </t>
  </si>
  <si>
    <t xml:space="preserve">Ступица переднего колеса 2121 (в инд. упаковке) ВАП </t>
  </si>
  <si>
    <t xml:space="preserve">Ступица переднего колеса 2121 цельная (в инд. упаковке) ВАП </t>
  </si>
  <si>
    <t xml:space="preserve">Ступица переднего колеса 2123 (в инд. упаковке) ВАП </t>
  </si>
  <si>
    <t xml:space="preserve">Ступица переднего колеса 2123 цельная (в инд. упаковке) ВАП </t>
  </si>
  <si>
    <t xml:space="preserve">Ступица переднего колеса LARGUS, X-RAY 23 шлица (в инд. упаковке) ВАП </t>
  </si>
  <si>
    <t xml:space="preserve">Бокс автомобильный быстросъемный (карбон, белый) "МАГНУМ 390" (1850х840х420) ЕВРОДЕТАЛЬ </t>
  </si>
  <si>
    <t xml:space="preserve">Крышка радиатора 2101 ЕВРОДЕТАЛЬ </t>
  </si>
  <si>
    <t xml:space="preserve">Амортизатор задний г./масл. VESTA </t>
  </si>
  <si>
    <t xml:space="preserve">Вал привода акселератора (коряга) 2121 </t>
  </si>
  <si>
    <t xml:space="preserve">Датчик скорости переднего левого/правого колеса LARGUS </t>
  </si>
  <si>
    <t xml:space="preserve">Датчик уровня топлива LARGUS </t>
  </si>
  <si>
    <t xml:space="preserve">Жгут проводов зеркал 2170 SE </t>
  </si>
  <si>
    <t xml:space="preserve">Защита (усилитель) опоры стойки 1118, 2190 </t>
  </si>
  <si>
    <t xml:space="preserve">Кожух рулевой колонки 2170 </t>
  </si>
  <si>
    <t xml:space="preserve">Коленвал 2101 САМАРА </t>
  </si>
  <si>
    <t xml:space="preserve">Коленвал 2103 САМАРА </t>
  </si>
  <si>
    <t xml:space="preserve">Коленвал 2111 САМАРА </t>
  </si>
  <si>
    <t xml:space="preserve">Коллектор впускной (ресивер) алюминиевый 2111 8кл. </t>
  </si>
  <si>
    <t xml:space="preserve">Коллектор впускной (ресивер) пластм. 2111 8кл. </t>
  </si>
  <si>
    <t xml:space="preserve">Кольцо катализатора (графитовое) 2110 </t>
  </si>
  <si>
    <t xml:space="preserve">Кронштейны крепления бачка омывателя 2101 </t>
  </si>
  <si>
    <t xml:space="preserve">Крышка бензобака с ключом 2101, 2107, 2121 </t>
  </si>
  <si>
    <t xml:space="preserve">Модуль электробензонасоса в сборе 1118 </t>
  </si>
  <si>
    <t xml:space="preserve">Модуль электробензонасоса в сборе 21101 (1.6; бессливная топливн. система) </t>
  </si>
  <si>
    <t xml:space="preserve">Муляж подушки безопасности 2170 (ст. обр.) </t>
  </si>
  <si>
    <t xml:space="preserve">Поводок стеклоочистителя переднего (компл.: 2шт) 2110 </t>
  </si>
  <si>
    <t xml:space="preserve">Подушка межвитковая "автобафер" универсальная (полиуретан прозрачный) </t>
  </si>
  <si>
    <t xml:space="preserve">Подушка поперечного стабилизатора (компл.: 2шт) VESTA (полиуретан) </t>
  </si>
  <si>
    <t xml:space="preserve">Решетка радиатора (с эмблемой) 21214 NIVA URBAN </t>
  </si>
  <si>
    <t xml:space="preserve">Решетка радиатора 2107 (хром) </t>
  </si>
  <si>
    <t xml:space="preserve">Скоба суппорта 2112 R14 </t>
  </si>
  <si>
    <t xml:space="preserve">Стеклоподъемник механический передней левой двери 2108, 2113 </t>
  </si>
  <si>
    <t xml:space="preserve">Стойка стабилизатора VESTA </t>
  </si>
  <si>
    <t xml:space="preserve">Шаровая опора VESTA левая </t>
  </si>
  <si>
    <t xml:space="preserve">Штуцер (коннектор) быстросъем топливной трубки прямой (пласт. шланг) </t>
  </si>
  <si>
    <t xml:space="preserve">Щуп масла КПП 2108, 2110 </t>
  </si>
  <si>
    <t xml:space="preserve">Электровентилятор охлаждения с кожухом 2190 </t>
  </si>
  <si>
    <t xml:space="preserve">Пружина задней подвески VESTA КИНЕШМА </t>
  </si>
  <si>
    <t xml:space="preserve">Амортизатор задний г./масл. 2108, 2110 BILSTAIN                                                     </t>
  </si>
  <si>
    <t xml:space="preserve">Щетки стеклоочистителя каркасные 510mm (н.о.) CHAMPION </t>
  </si>
  <si>
    <t xml:space="preserve">Дроссельный патрубок 2123 </t>
  </si>
  <si>
    <t xml:space="preserve">Кольца поршневые 21126 82,5 (н.о.) ПРИМА </t>
  </si>
  <si>
    <t xml:space="preserve">Радиатор отопителя 2170 (под конд. PANASONIC) </t>
  </si>
  <si>
    <t xml:space="preserve">Кронштейн фильтра нулевого сопротивления (ФНС) 16кл. "красный" </t>
  </si>
  <si>
    <t xml:space="preserve">Повторители поворота 2170 </t>
  </si>
  <si>
    <t xml:space="preserve">Подиум акустический (компл.: 2шт.) 2114 R16 </t>
  </si>
  <si>
    <t xml:space="preserve">Ручка КПП 2109, 2110 (хром, в стиле VESTA) </t>
  </si>
  <si>
    <t xml:space="preserve">Фонари задние светодиодные красные 2121, 21214 (ZFT-359) ZFT </t>
  </si>
  <si>
    <t xml:space="preserve">Передние тормозные колодки 2108 "SPORT" ЛАДА ИМИДЖ </t>
  </si>
  <si>
    <t xml:space="preserve">Шрус внутренний в сборе 2108, 2110 ЛАДА ИМИДЖ </t>
  </si>
  <si>
    <t xml:space="preserve">Шрус наружный в сборе 2108, 2110 ЛАДА ИМИДЖ </t>
  </si>
  <si>
    <t xml:space="preserve">Ступица переднего колеса 1118, 2170 (в инд. упаковке) ЛИДЕР </t>
  </si>
  <si>
    <t xml:space="preserve">Ступица переднего колеса 2108 (в инд. упаковке) ЛИДЕР </t>
  </si>
  <si>
    <t xml:space="preserve">Ступица переднего колеса 2121 (в инд. упаковке) ЛИДЕР </t>
  </si>
  <si>
    <t xml:space="preserve">Ступица переднего колеса 2123 (в инд. упаковке) ЛИДЕР </t>
  </si>
  <si>
    <t xml:space="preserve">Бегунок 2108 МЗАТЭ </t>
  </si>
  <si>
    <t xml:space="preserve">Шкив (демпфер) коленчатого вала 2110 8кл. цельный МИЛЕНА </t>
  </si>
  <si>
    <t>Датчик уровня топлива 2190 (ст. обр. под большой моторчик) МОТОРИКА</t>
  </si>
  <si>
    <t xml:space="preserve">Задние тормозные колодки (230мм) LARGUS НАЧАЛО </t>
  </si>
  <si>
    <t xml:space="preserve">Карбюратор 21083 V=1500 ДААЗ </t>
  </si>
  <si>
    <t xml:space="preserve">Кронштейн ролика натяжителя ремня генератора 1118, 2190 ДААЗ </t>
  </si>
  <si>
    <t xml:space="preserve">Корпус фонаря заднего левый 2190 </t>
  </si>
  <si>
    <t xml:space="preserve">Кронштейн крепления решетки радиатора 21214 URBAN </t>
  </si>
  <si>
    <t xml:space="preserve">Подлокотник-бар 2110 </t>
  </si>
  <si>
    <t xml:space="preserve">Шрус внутренний в сборе 2108, 2110 ПРАМО </t>
  </si>
  <si>
    <t xml:space="preserve">Полуось заднего моста 2103 САМАРА </t>
  </si>
  <si>
    <t xml:space="preserve">Полуось заднего моста 2121 САМАРА </t>
  </si>
  <si>
    <t xml:space="preserve">Полуось заднего моста 21213 САМАРА </t>
  </si>
  <si>
    <t xml:space="preserve">Тяга рулевой трапеции (усы) 2108 САМАРА </t>
  </si>
  <si>
    <t xml:space="preserve">Комплект направляющих (компл.: 16шт.) VESTA, X-RAY (двиг.: 21179, 1.8л., 16кл.) РЕМКОМ </t>
  </si>
  <si>
    <t xml:space="preserve">Рычаг привода клапана (рокера) 2101 нов. обр. РЕМКОМ </t>
  </si>
  <si>
    <t xml:space="preserve">Рычаг привода клапана (рокера) 2101 РЕМКОМ </t>
  </si>
  <si>
    <t xml:space="preserve">Плафон освещения салона передний (светодиодный) 2170 ЛЮКС РЕМКОМ </t>
  </si>
  <si>
    <t xml:space="preserve">Прикуриватель в сборе 1118, 2110, 2115, 2170, 2123 РЕМКОМ </t>
  </si>
  <si>
    <t xml:space="preserve">Прикуриватель в сборе 2101, 2107 РЕМКОМ </t>
  </si>
  <si>
    <t xml:space="preserve">Прикуриватель в сборе 2108 РЕМКОМ </t>
  </si>
  <si>
    <t xml:space="preserve">Соединитель подрулевых переключателей 1118 (под подушку безопасности) РЕМКОМ </t>
  </si>
  <si>
    <t xml:space="preserve">Соединитель подрулевых переключателей 2170, 2190 (под подушку безопасности) РЕМКОМ </t>
  </si>
  <si>
    <t xml:space="preserve">Соленоид блокировки заднего хода 1118 нов. обр. РЕМКОМ </t>
  </si>
  <si>
    <t xml:space="preserve">Соленоид блокировки заднего хода 1118 ст. обр. РЕМКОМ </t>
  </si>
  <si>
    <t xml:space="preserve">Щеточный узел стартера 2108, 2115 нов. обр. РЕМКОМ </t>
  </si>
  <si>
    <t xml:space="preserve">Щеточный узел стартера 2108, 2115 нов. обр. со втулками РЕМКОМ </t>
  </si>
  <si>
    <t xml:space="preserve">Щеточный узел стартера в сборе 2101, 2108 ст. обр. РЕМКОМ </t>
  </si>
  <si>
    <t xml:space="preserve">Кардан задний динный (на шрусах) 2121, 21213, 21214 СЕРП И МОЛОТ </t>
  </si>
  <si>
    <t xml:space="preserve">Кардан передний короткий (на шрусах) 2121, 21213, 21214 СЕРП И МОЛОТ </t>
  </si>
  <si>
    <t>ТБ8450006754</t>
  </si>
  <si>
    <t>Отбойник + пыльник задней стойки VESTA, X-RAY CROSS ТЕХНОЛОГИИ БУДУЩЕГО</t>
  </si>
  <si>
    <t>ТБ8450006728</t>
  </si>
  <si>
    <t>Отбойник + пыльник передней стойки VESTA ТЕХНОЛОГИИ БУДУЩЕГО</t>
  </si>
  <si>
    <t xml:space="preserve">Опора двигателя передняя (усиленная) 21083 ТЕХНОМАСТЕР  </t>
  </si>
  <si>
    <t xml:space="preserve">Привод спидометра 4-х ступенчатой КПП 2103 (9 зубьев) ТЗА   </t>
  </si>
  <si>
    <t xml:space="preserve">Привод спидометра 5-и ступенчатой КПП 2106 (13 зубьев) ТЗА   </t>
  </si>
  <si>
    <t xml:space="preserve">Упор капота (в сборе с кронштейном) VESTA </t>
  </si>
  <si>
    <t xml:space="preserve">Чехлы на сиденья автомобильные (задний цельный) GRANTA FL </t>
  </si>
  <si>
    <t xml:space="preserve">Чехлы на сиденья автомобильные 1118, 1119 </t>
  </si>
  <si>
    <t xml:space="preserve">Чехлы на сиденья автомобильные 2108, 2115 </t>
  </si>
  <si>
    <t xml:space="preserve">Чехлы на сиденья автомобильные 2110, 2170 </t>
  </si>
  <si>
    <t xml:space="preserve">Чехлы на сиденья автомобильные 2112, 2172 </t>
  </si>
  <si>
    <t xml:space="preserve">Чехлы на сиденья автомобильные 2190 </t>
  </si>
  <si>
    <t xml:space="preserve">Реле (4-х контактное) универсальное ЭМИ </t>
  </si>
  <si>
    <t xml:space="preserve">Реле напряжения (интеграл) нов. обр. 2108 ЭМИ </t>
  </si>
  <si>
    <t xml:space="preserve">Реле поворота и аварийной сигнализации 2108 ЭМИ </t>
  </si>
  <si>
    <t xml:space="preserve">Сетка бензонасоса 2110 двиг.: 1,5 (без среза) ЭТАЛОН </t>
  </si>
  <si>
    <t xml:space="preserve">Сетка бензонасоса 2112 двиг.: 1,6 (со срезом) ЭТАЛОН </t>
  </si>
  <si>
    <t xml:space="preserve">Сетка бензонасоса 21214 ЭТАЛОН </t>
  </si>
  <si>
    <t>C1349LR</t>
  </si>
  <si>
    <t>C5695L</t>
  </si>
  <si>
    <t>21700-1041020-10</t>
  </si>
  <si>
    <t>Ремень генератора 2110-2170 (с ГУРом) 6PK1114 (ремень GATES) ЛАДА ИМИДЖ</t>
  </si>
  <si>
    <t>Ремень ГРМ CHEVROLET LANOS 16кл., LACETTI 16кл., DAEWOO NEXIA 16кл. GATES</t>
  </si>
  <si>
    <t>Опора передней стойки 2190 (с подш., со смещ. 12мм., с ЭУР) HOFER</t>
  </si>
  <si>
    <t>Опора передней стойки 2190 (с подш., со смещ.6мм., без ЭУР) HOFER</t>
  </si>
  <si>
    <t>K152290</t>
  </si>
  <si>
    <t>Ролик ГРМ 2190 8кл. KRONER</t>
  </si>
  <si>
    <t>Ролик натяжителя генер. 1118, 2123 KRONER</t>
  </si>
  <si>
    <t>6PK1823</t>
  </si>
  <si>
    <t>Ремень генератора LARGUS 1.6 8-16кл. (с ГУРом, с конд.) 6PK1823 LYNX</t>
  </si>
  <si>
    <t>6PK0823EL</t>
  </si>
  <si>
    <t>Ремень генератора 2190 (без конд.) 6PK823SF LYNX</t>
  </si>
  <si>
    <t>Ремень генератора VESTA (с конд.) 6PK1039 ELASTIC LYNX</t>
  </si>
  <si>
    <t>Рычаг передней подвески левый VESTA LYNX</t>
  </si>
  <si>
    <t>Рычаг передней подвески правый VESTA LYNX</t>
  </si>
  <si>
    <t>SA193</t>
  </si>
  <si>
    <t>Задние тормозные колодки (барабанные) KIA RIO ll, HYUNDAI SOLARIS ll (2017-) HI-Q</t>
  </si>
  <si>
    <t>1516-6754</t>
  </si>
  <si>
    <t>Отбойник + пыльник задней стойки (компл: 2шт.) VESTA SEVI EXPERT</t>
  </si>
  <si>
    <t>1515-6728</t>
  </si>
  <si>
    <t>Отбойник + пыльник передней стойки (компл: 2шт.) VESTA SEVI EXPERT</t>
  </si>
  <si>
    <t>9402.3701-06</t>
  </si>
  <si>
    <t>Генератор 1117-1119 (14В, 100А) АТЭ-1</t>
  </si>
  <si>
    <t>Г221А.3701</t>
  </si>
  <si>
    <t>Генератор 2101 (14В, 42А) АТЭ-1</t>
  </si>
  <si>
    <t>Г222.3701</t>
  </si>
  <si>
    <t>Генератор 2105 (14В, 50А) АТЭ-1</t>
  </si>
  <si>
    <t>372.3701</t>
  </si>
  <si>
    <t>Генератор 2108 (14В, 60А) АТЭ-1</t>
  </si>
  <si>
    <t>371.3701</t>
  </si>
  <si>
    <t>Генератор 21213 (14В, 60А) АТЭ-1</t>
  </si>
  <si>
    <t>9412.3701</t>
  </si>
  <si>
    <t>Генератор 21214, 2123 (-10.2003) (14В, 90А) АТЭ-1</t>
  </si>
  <si>
    <t>9402.3701-04</t>
  </si>
  <si>
    <t>Генератор 21214, 2123 (10.2003-) (14В, 100А) АТЭ-1</t>
  </si>
  <si>
    <t>Генератор 21214, 2123 (10.2003-) (14В, 140А) АТЭ-1</t>
  </si>
  <si>
    <t>9422.3701</t>
  </si>
  <si>
    <t>Генератор ГАЗ 405, 406, 409 (14В, 100А) АТЭ-1</t>
  </si>
  <si>
    <t>Стартер LARGUS (12V, 0,9kW) АТЭ-1</t>
  </si>
  <si>
    <t>21900-3827010-00</t>
  </si>
  <si>
    <t>6202СПЗ</t>
  </si>
  <si>
    <t>Подшипник генератора 2101-2108 большой 6302 СПЗ</t>
  </si>
  <si>
    <t>3495</t>
  </si>
  <si>
    <t>5301</t>
  </si>
  <si>
    <t>5302</t>
  </si>
  <si>
    <t>5521</t>
  </si>
  <si>
    <t>665503</t>
  </si>
  <si>
    <t>365507</t>
  </si>
  <si>
    <t>665059</t>
  </si>
  <si>
    <t>365057</t>
  </si>
  <si>
    <t>341824</t>
  </si>
  <si>
    <t>343098</t>
  </si>
  <si>
    <t>343097</t>
  </si>
  <si>
    <t>1113</t>
  </si>
  <si>
    <t>1115</t>
  </si>
  <si>
    <t>1101</t>
  </si>
  <si>
    <t>1102</t>
  </si>
  <si>
    <t>1117</t>
  </si>
  <si>
    <t>1119-</t>
  </si>
  <si>
    <t>3577</t>
  </si>
  <si>
    <t>3975</t>
  </si>
  <si>
    <t>6129</t>
  </si>
  <si>
    <t>5339</t>
  </si>
  <si>
    <t>5637</t>
  </si>
  <si>
    <t>1124</t>
  </si>
  <si>
    <t>1121</t>
  </si>
  <si>
    <t>7056</t>
  </si>
  <si>
    <t>7057</t>
  </si>
  <si>
    <t>7059</t>
  </si>
  <si>
    <t>20817</t>
  </si>
  <si>
    <t>6111</t>
  </si>
  <si>
    <t>6110</t>
  </si>
  <si>
    <t>6119</t>
  </si>
  <si>
    <t>6112</t>
  </si>
  <si>
    <t>1103</t>
  </si>
  <si>
    <t>1301</t>
  </si>
  <si>
    <t>4110</t>
  </si>
  <si>
    <t>2201</t>
  </si>
  <si>
    <t>3103</t>
  </si>
  <si>
    <t>5112</t>
  </si>
  <si>
    <t>1302</t>
  </si>
  <si>
    <t>1303</t>
  </si>
  <si>
    <t>1211</t>
  </si>
  <si>
    <t>1304</t>
  </si>
  <si>
    <t>1203</t>
  </si>
  <si>
    <t>1307</t>
  </si>
  <si>
    <t>4101</t>
  </si>
  <si>
    <t>2202</t>
  </si>
  <si>
    <t>2302</t>
  </si>
  <si>
    <t>5103</t>
  </si>
  <si>
    <t>5101</t>
  </si>
  <si>
    <t>5102</t>
  </si>
  <si>
    <t>1101-</t>
  </si>
  <si>
    <t>2204</t>
  </si>
  <si>
    <t>6107</t>
  </si>
  <si>
    <t>6102</t>
  </si>
  <si>
    <t>6101</t>
  </si>
  <si>
    <t>1209</t>
  </si>
  <si>
    <t>2301</t>
  </si>
  <si>
    <t>2304</t>
  </si>
  <si>
    <t>1207</t>
  </si>
  <si>
    <t>2203</t>
  </si>
  <si>
    <t>6001</t>
  </si>
  <si>
    <t>5104</t>
  </si>
  <si>
    <t>5105</t>
  </si>
  <si>
    <t>5106</t>
  </si>
  <si>
    <t>1102-</t>
  </si>
  <si>
    <t>5107</t>
  </si>
  <si>
    <t>5108</t>
  </si>
  <si>
    <t>4102</t>
  </si>
  <si>
    <t>2205</t>
  </si>
  <si>
    <t>6108</t>
  </si>
  <si>
    <t>1210</t>
  </si>
  <si>
    <t>5109</t>
  </si>
  <si>
    <t>2225</t>
  </si>
  <si>
    <t>2208</t>
  </si>
  <si>
    <t>2305</t>
  </si>
  <si>
    <t>1125-</t>
  </si>
  <si>
    <t>4106</t>
  </si>
  <si>
    <t>4104</t>
  </si>
  <si>
    <t>2206</t>
  </si>
  <si>
    <t>2218</t>
  </si>
  <si>
    <t>4107</t>
  </si>
  <si>
    <t>4105</t>
  </si>
  <si>
    <t>2209</t>
  </si>
  <si>
    <t>2306</t>
  </si>
  <si>
    <t>2207</t>
  </si>
  <si>
    <t>2210</t>
  </si>
  <si>
    <t>2211</t>
  </si>
  <si>
    <t>5117</t>
  </si>
  <si>
    <t>5116</t>
  </si>
  <si>
    <t>5113</t>
  </si>
  <si>
    <t>4108</t>
  </si>
  <si>
    <t>4103</t>
  </si>
  <si>
    <t>6106</t>
  </si>
  <si>
    <t>6105</t>
  </si>
  <si>
    <t>1212</t>
  </si>
  <si>
    <t>1213</t>
  </si>
  <si>
    <t>1214</t>
  </si>
  <si>
    <t>1206</t>
  </si>
  <si>
    <t>6109</t>
  </si>
  <si>
    <t>7050</t>
  </si>
  <si>
    <t>7053</t>
  </si>
  <si>
    <t>7051</t>
  </si>
  <si>
    <t>7001</t>
  </si>
  <si>
    <t>7005</t>
  </si>
  <si>
    <t>7002</t>
  </si>
  <si>
    <t>2152</t>
  </si>
  <si>
    <t>8000</t>
  </si>
  <si>
    <t>8018</t>
  </si>
  <si>
    <t>8015</t>
  </si>
  <si>
    <t>8001</t>
  </si>
  <si>
    <t>8019</t>
  </si>
  <si>
    <t>8002</t>
  </si>
  <si>
    <t>8003</t>
  </si>
  <si>
    <t>8007</t>
  </si>
  <si>
    <t>8021</t>
  </si>
  <si>
    <t>6121</t>
  </si>
  <si>
    <t>1305</t>
  </si>
  <si>
    <t>1306</t>
  </si>
  <si>
    <t>1202</t>
  </si>
  <si>
    <t>8020</t>
  </si>
  <si>
    <t>1111</t>
  </si>
  <si>
    <t>2303</t>
  </si>
  <si>
    <t>7055</t>
  </si>
  <si>
    <t>7003</t>
  </si>
  <si>
    <t>7009</t>
  </si>
  <si>
    <t>8017</t>
  </si>
  <si>
    <t>8016</t>
  </si>
  <si>
    <t>8004</t>
  </si>
  <si>
    <t>8023</t>
  </si>
  <si>
    <t>8006</t>
  </si>
  <si>
    <t>8005</t>
  </si>
  <si>
    <t>8011</t>
  </si>
  <si>
    <t>6131</t>
  </si>
  <si>
    <t>6122</t>
  </si>
  <si>
    <t>7066</t>
  </si>
  <si>
    <t>7061</t>
  </si>
  <si>
    <t>7064</t>
  </si>
  <si>
    <t>7065</t>
  </si>
  <si>
    <t>7062</t>
  </si>
  <si>
    <t>7063</t>
  </si>
  <si>
    <t>7007</t>
  </si>
  <si>
    <t>7010</t>
  </si>
  <si>
    <t>7008</t>
  </si>
  <si>
    <t>7011</t>
  </si>
  <si>
    <t>7004</t>
  </si>
  <si>
    <t>2151</t>
  </si>
  <si>
    <t>8014</t>
  </si>
  <si>
    <t>8008</t>
  </si>
  <si>
    <t>8009</t>
  </si>
  <si>
    <t>1205</t>
  </si>
  <si>
    <t>7060</t>
  </si>
  <si>
    <t>7058</t>
  </si>
  <si>
    <t>3102</t>
  </si>
  <si>
    <t>8029</t>
  </si>
  <si>
    <t>8010</t>
  </si>
  <si>
    <t>8024</t>
  </si>
  <si>
    <t>8030</t>
  </si>
  <si>
    <t>8013</t>
  </si>
  <si>
    <t>8012</t>
  </si>
  <si>
    <t>2154</t>
  </si>
  <si>
    <t>1119</t>
  </si>
  <si>
    <t>832406</t>
  </si>
  <si>
    <t>1126</t>
  </si>
  <si>
    <t>1125</t>
  </si>
  <si>
    <t>1129</t>
  </si>
  <si>
    <t>1130</t>
  </si>
  <si>
    <t>1127</t>
  </si>
  <si>
    <t>1128</t>
  </si>
  <si>
    <t>2153</t>
  </si>
  <si>
    <t>SRA7003</t>
  </si>
  <si>
    <t>KFC9010</t>
  </si>
  <si>
    <t>6PK1020ELAST</t>
  </si>
  <si>
    <t>21010-2904192</t>
  </si>
  <si>
    <t>Передние тормозные колодки VESTA SPORT, DUSTER 4X4 LYNX</t>
  </si>
  <si>
    <t>VS-OS 0902</t>
  </si>
  <si>
    <t>Датчик кислорода "лямбо-зонд" LARGUS STARTVOLT</t>
  </si>
  <si>
    <t>RUB</t>
  </si>
  <si>
    <t>Цена</t>
  </si>
  <si>
    <t>DEXTRA</t>
  </si>
  <si>
    <t>DX_5722.3708</t>
  </si>
  <si>
    <t>Стартер 2101 (12В, 1.55кВт, редукторный) DEXTRA</t>
  </si>
  <si>
    <t>DX_5712,3708</t>
  </si>
  <si>
    <t>Стартер 2108 (1.4кВт, редукторный) DEXTRA</t>
  </si>
  <si>
    <t>DX_5702.3708</t>
  </si>
  <si>
    <t>Стартер 2110 (1.55кВт, редукторный) DEXTRA</t>
  </si>
  <si>
    <t>DX_5702.3708.15</t>
  </si>
  <si>
    <t>Стартер 2170 (1.55кВт) DEXTRA</t>
  </si>
  <si>
    <t>DX_21902.37080-10</t>
  </si>
  <si>
    <t>Стартер КАЛИНА 2, 2170, 2190 АКПП DEXTRA</t>
  </si>
  <si>
    <t>21-3003010/56/58/60</t>
  </si>
  <si>
    <t xml:space="preserve">Трапеция рулевая в сборе 2121 FORWARD </t>
  </si>
  <si>
    <t>23-3003010/56/58/60</t>
  </si>
  <si>
    <t xml:space="preserve">Трапеция рулевая в сборе 2123 FORWARD </t>
  </si>
  <si>
    <t>Ремень генератора LARGUS с двиг. 21129 (с конд.) 6PK1708 LYNX</t>
  </si>
  <si>
    <t>Ремкомплект ГРМ LARGUS 8кл., LOGAN 1,4 8кл. 2010- RENAULT GROUP</t>
  </si>
  <si>
    <t>АВ905-3502070</t>
  </si>
  <si>
    <t>AB08-3104014</t>
  </si>
  <si>
    <t>Ступица заднего колеса 2108 АВТОРЕАЛ</t>
  </si>
  <si>
    <t>AV2002</t>
  </si>
  <si>
    <t>Ступица задняя VESTA АВТОРЕАЛ</t>
  </si>
  <si>
    <t>АВ1118-3103015</t>
  </si>
  <si>
    <t>Ступица переднего колеса 1118 АВТОРЕАЛ</t>
  </si>
  <si>
    <t>AB01-3103015</t>
  </si>
  <si>
    <t>Ступица переднего колеса 2101 АВТОРЕАЛ</t>
  </si>
  <si>
    <t>AB08-3103015</t>
  </si>
  <si>
    <t>Ступица переднего колеса 2108 АВТОРЕАЛ</t>
  </si>
  <si>
    <t>AB21-3103015</t>
  </si>
  <si>
    <t>Ступица переднего колеса 2121 АВТОРЕАЛ</t>
  </si>
  <si>
    <t>AB21214-3103015</t>
  </si>
  <si>
    <t>Ступица переднего колеса 21214, URBAN АВТОРЕАЛ</t>
  </si>
  <si>
    <t>AV2001</t>
  </si>
  <si>
    <t>Ступица переднего колеса VESTA АВТОРЕАЛ</t>
  </si>
  <si>
    <t>AB1118-3502070</t>
  </si>
  <si>
    <t>AB01-3501070</t>
  </si>
  <si>
    <t>ABE08-3501070</t>
  </si>
  <si>
    <t>AB08-3501070</t>
  </si>
  <si>
    <t>АВ10-3501070</t>
  </si>
  <si>
    <t>ABP10-3501070</t>
  </si>
  <si>
    <t>АВ12-3501070</t>
  </si>
  <si>
    <t>ABPE12-3501070</t>
  </si>
  <si>
    <t>ABP12-3501070</t>
  </si>
  <si>
    <t>AB21-3501070</t>
  </si>
  <si>
    <t>АВ8450009844</t>
  </si>
  <si>
    <t>Тормозные диски LARGUS, VESTA 16кл. (вент., 259*20.6) АВТОРЕАЛ</t>
  </si>
  <si>
    <t>АВПЕ8450031577</t>
  </si>
  <si>
    <t>Тормозные диски LARGUS, VESTA 16кл. (вент., перфорация+насечки, 259*20.6) АВТОРЕАЛ</t>
  </si>
  <si>
    <t>Стартер 2101 (12В, 1.55кВт, редукторный) АТЭ-1</t>
  </si>
  <si>
    <t>1118-3505010Бз</t>
  </si>
  <si>
    <t>Главный тормозной цилиндр 1118 БАЗАЛЬТ</t>
  </si>
  <si>
    <t>Пружина передней подвески 21010 (желтая метка) ЗапТол</t>
  </si>
  <si>
    <t>КД08-3512010</t>
  </si>
  <si>
    <t>Регулятор давления тормозов "колдун" 1118, 2108, 2110, 2170, 2190 КЕДР</t>
  </si>
  <si>
    <t>КД214-3414000</t>
  </si>
  <si>
    <t>Трапеция рулевая в сборе 21214 КЕДР</t>
  </si>
  <si>
    <t>ЛР2123-8112010</t>
  </si>
  <si>
    <t>Радиатор кондиционера 2123 ПРАМО</t>
  </si>
  <si>
    <t>Г221.А3701</t>
  </si>
  <si>
    <t>Генератор 2101 (14В, 42А) РОСДЕТАЛЬ</t>
  </si>
  <si>
    <t>9211.3708</t>
  </si>
  <si>
    <t>Стартер 1118 8кл. (1.55кВт, редукторный) РОСДЕТАЛЬ</t>
  </si>
  <si>
    <t>CV 2001</t>
  </si>
  <si>
    <t>Шрус внутренний в сборе (трипоидный) 2108, 2110 BM</t>
  </si>
  <si>
    <t>CV 1070</t>
  </si>
  <si>
    <t>Шрус наружный в сборе с АБС 1118, 2170 BM</t>
  </si>
  <si>
    <t>Фильтр салонный 2170 (с конд. PANASONIC) FORTECH</t>
  </si>
  <si>
    <t>Фильтр масляный ГАЗ NAC</t>
  </si>
  <si>
    <t>SP1260</t>
  </si>
  <si>
    <t>Передние тормозные колодки FORD (FOCUS II (DA_),FOCUS III,C-MAX,C-MAX II,KUGA I)/MAZDA HI-Q</t>
  </si>
  <si>
    <t>Свечи 2110-2112 инж. 16кл. (блистер) ДВРМ</t>
  </si>
  <si>
    <t>172022047R</t>
  </si>
  <si>
    <t>Поставщик</t>
  </si>
  <si>
    <t>Подшипник выжимной (гидравлический) LARGUS, VESTA, X-RAY ECO by PHC</t>
  </si>
  <si>
    <t>GL.SA.1.83</t>
  </si>
  <si>
    <t>Стойка передняя левая г./масл. VESTA GALLANT</t>
  </si>
  <si>
    <t>GL.SA.1.82</t>
  </si>
  <si>
    <t>Стойка передняя правая г./масл. VESTA GALLANT</t>
  </si>
  <si>
    <t>HL07300/1</t>
  </si>
  <si>
    <t>Гидрокомпенсатор 2112 (компл.: 16шт) HERZOG</t>
  </si>
  <si>
    <t>Подшипник генератора 2101-2108 большой 6302 HOFER</t>
  </si>
  <si>
    <t>Подшипник генератора 2101-2108 малый 6201 HOFER</t>
  </si>
  <si>
    <t>Подшипник генератора 2110 большой 6303 HOFER</t>
  </si>
  <si>
    <t>Подшипник генератора 2110 малый 6202 HOFER</t>
  </si>
  <si>
    <t>Подшипник выжимной (гидравлический) LARGUS, VESTA, X-RAY LUK</t>
  </si>
  <si>
    <t>Подшипник передней ступицы SOLARIS II (2017-), RIO IV (2017-) PILENGA</t>
  </si>
  <si>
    <t>Главный цилиндр сцепления LARGUS (двиг.: RENAULT), DUSTER ORIGINAL</t>
  </si>
  <si>
    <t>Ремкомплект ГРМ LARGUS 16кл. RENAULT GROUP</t>
  </si>
  <si>
    <t>SPARK</t>
  </si>
  <si>
    <t>2111-3707010</t>
  </si>
  <si>
    <t>Свечи 2111 инж. 8кл. SPARK</t>
  </si>
  <si>
    <t>2112-3707010</t>
  </si>
  <si>
    <t>Свечи 2112 инж. 16кл. SPARK</t>
  </si>
  <si>
    <t>Подшипник выжимной (гидравлический) LARGUS, VESTA, X-RAY VALEO</t>
  </si>
  <si>
    <t>Ремкомплект ГРМ LOGAN до 2010 1,4л. 8кл. (н.о.) RENAULT GROUP</t>
  </si>
  <si>
    <t>Главный цилиндр сцепления 21214, URBAN (н.о.) VALEO</t>
  </si>
  <si>
    <t>RK12001</t>
  </si>
  <si>
    <t>RK12002</t>
  </si>
  <si>
    <t>RK10015</t>
  </si>
  <si>
    <t>RK10016</t>
  </si>
  <si>
    <t>Главный цилиндр сцепления 21214, URBAN РЕМКОМ</t>
  </si>
  <si>
    <t>Главный цилиндр сцепления LARGUS (двиг.: RENAULT), DUSTER РЕМКОМ</t>
  </si>
  <si>
    <t>KTB899</t>
  </si>
  <si>
    <t>Ремкомплект ГРМ DUSTER 2.0 DAYCO</t>
  </si>
  <si>
    <t>GL.TB.1.12</t>
  </si>
  <si>
    <t>Ремень генератора 2123 5PK2225 (с конд.) GALLANT</t>
  </si>
  <si>
    <t>Стойка стабилизатора VESTA KYB</t>
  </si>
  <si>
    <t>K152123</t>
  </si>
  <si>
    <t>H-20705</t>
  </si>
  <si>
    <t>H-49700SP</t>
  </si>
  <si>
    <t>Гайки колесные секретные (4 гайки, 2 ключа) HYINDAI SOLARIS, KIA RIO LS</t>
  </si>
  <si>
    <t>C9604K</t>
  </si>
  <si>
    <t>Комплект сайлентблоков на рычаги 1118, 2108, 2110, 2170 (кол-во деталей 4шт.) LYNX</t>
  </si>
  <si>
    <t>BC-6080</t>
  </si>
  <si>
    <t>Ремкомплект заднего тормозного суппорта с поршнем для GRANTA SPORT, VESTA SW CROSS, X-RAY CROSS LYNX</t>
  </si>
  <si>
    <t>CO-4602</t>
  </si>
  <si>
    <t>Шрус наружный в сборе 21214. 2123 LYNX</t>
  </si>
  <si>
    <t>CO-3925A</t>
  </si>
  <si>
    <t>Шрус наружный в сборе с АКПП 21902 LYNX</t>
  </si>
  <si>
    <t>MPS003</t>
  </si>
  <si>
    <t>Подшипник опоры стоек 1118, 2170 MAREL</t>
  </si>
  <si>
    <t>MHC007</t>
  </si>
  <si>
    <t>Подшипник выжимной (гидравлический) LARGUS, VESTA, X-RAY (1 стопор, до 10.2018) MAREL</t>
  </si>
  <si>
    <t>MHC008</t>
  </si>
  <si>
    <t>Подшипник выжимной (гидравлический) LARGUS, VESTA, X-RAY (2 стопора, после 10.2018) MAREL</t>
  </si>
  <si>
    <t>6302-2RS</t>
  </si>
  <si>
    <t>Подшипник генератора 2101-2108 большой 6302 MAREL</t>
  </si>
  <si>
    <t>6201-2RS</t>
  </si>
  <si>
    <t>Подшипник генератора 2101-2108 малый 6201 MAREL</t>
  </si>
  <si>
    <t>6303-2RS</t>
  </si>
  <si>
    <t>Подшипник генератора 2110 большой 6303 MAREL</t>
  </si>
  <si>
    <t>6202-2RS</t>
  </si>
  <si>
    <t>Подшипник генератора 2110 малый 6202 MAREL</t>
  </si>
  <si>
    <t>6203-2RS</t>
  </si>
  <si>
    <t>Подшипник генератора 6203 MAREL</t>
  </si>
  <si>
    <t>MWB010</t>
  </si>
  <si>
    <t>Подшипник задней ступицы (установочный комплект) DUSTER 4x4 MAREL</t>
  </si>
  <si>
    <t>MWB011</t>
  </si>
  <si>
    <t>Подшипник передней ступицы (установочный комплект, встроенный ABS-Sensor) DUSTER MAREL</t>
  </si>
  <si>
    <t>MWB014</t>
  </si>
  <si>
    <t>Подшипник передней ступицы (установочный комплект) SOLARIS (2014-2017), RIO III (2014-2017) MAREL</t>
  </si>
  <si>
    <t>MWB015</t>
  </si>
  <si>
    <t>Подшипник передней ступицы SOLARIS II (2017-), RIO IV (2017-) MAREL</t>
  </si>
  <si>
    <t>MHC005</t>
  </si>
  <si>
    <t>Главный цилиндр сцепления 21214, URBAN MAREL</t>
  </si>
  <si>
    <t>MHC001</t>
  </si>
  <si>
    <t>Главный цилиндр сцепления LARGUS (двиг.: 11189, 21129 до 2021г.), X-RAY MAREL</t>
  </si>
  <si>
    <t>MHC002</t>
  </si>
  <si>
    <t>Главный цилиндр сцепления LARGUS (двиг.: RENAULT), DUSTER MAREL</t>
  </si>
  <si>
    <t>MHC006</t>
  </si>
  <si>
    <t>Главный цилиндр сцепления LARGUS FL (2021-), LOGAN (2018-), DUSTER 2.0, KAPTUR (2016-) MAREL</t>
  </si>
  <si>
    <t>MHC003</t>
  </si>
  <si>
    <t>Главный цилиндр сцепления VESTA MAREL</t>
  </si>
  <si>
    <t>MHC004</t>
  </si>
  <si>
    <t>Опора двигателя задняя VESTA SPORT (двиг.: 21179,1,8л.) ROSTECO</t>
  </si>
  <si>
    <t>S200423</t>
  </si>
  <si>
    <t>Привод колеса в сборе 2123 левый STARNER</t>
  </si>
  <si>
    <t>TORQUE</t>
  </si>
  <si>
    <t>Подшипник выжимной 2101 TORQUE</t>
  </si>
  <si>
    <t>A1.5.07-80</t>
  </si>
  <si>
    <t>A1.5.07-90</t>
  </si>
  <si>
    <t>LR17YC-A</t>
  </si>
  <si>
    <t>Свечи ГАЗ 406дв. "SUPER R" (инд. упаковка) BRISK</t>
  </si>
  <si>
    <t>CS13352</t>
  </si>
  <si>
    <t>Ремень бачка омывателя 2110 L330 (синий силикон) "PROFI" CS20</t>
  </si>
  <si>
    <t>CS11456</t>
  </si>
  <si>
    <t>Ремень бачка расширительного 2105 L280 (красный силикон) "DRIVE" CS20</t>
  </si>
  <si>
    <t>CS11458</t>
  </si>
  <si>
    <t>Ремень бачка расширительного 2110 L280 (красный силикон) "DRIVE" CS20</t>
  </si>
  <si>
    <t>HF744980</t>
  </si>
  <si>
    <t>Замок центральный (актуатор) 2109 2 вывода HOFER</t>
  </si>
  <si>
    <t>HF744981</t>
  </si>
  <si>
    <t>Замок центральный (актуатор) 2109 5 выводов HOFER</t>
  </si>
  <si>
    <t>HF103609</t>
  </si>
  <si>
    <t>Ремень генератора 2190 (с конд.) 6PK995 HOFER</t>
  </si>
  <si>
    <t>Насос водяной 2123 "MAGNUM" MAREL</t>
  </si>
  <si>
    <t>Тормозные диски 2112 (вент., R14) HI-Q</t>
  </si>
  <si>
    <t>Опора рулевой рейки 2110, 2170 "DRIVE" АВТОПРОДУКТ</t>
  </si>
  <si>
    <t>CS17015</t>
  </si>
  <si>
    <t>Стойка стабилизатора 21928 (красный полиуретан) "DRIVE" CS20</t>
  </si>
  <si>
    <t>SRA2303</t>
  </si>
  <si>
    <t>Амортизатор задний масл. 2123 "ОРИГИНАЛ" DEMFI</t>
  </si>
  <si>
    <t>SFA2303</t>
  </si>
  <si>
    <t>Амортизатор передний масл. 2123 "ОРИГИНАЛ" DEMFI</t>
  </si>
  <si>
    <t>Подшипник выжимной 2170 LUK</t>
  </si>
  <si>
    <t>Шаровая опора KIA RIO IV (2017-2022) LYNX</t>
  </si>
  <si>
    <t>MWP013</t>
  </si>
  <si>
    <t>Насос водяной LOGAN, LARGUS 8/16кл. (K7M, K4M) "MAGNUM" MAREL</t>
  </si>
  <si>
    <t>8033-9692</t>
  </si>
  <si>
    <t>Сальник коленвала задний LARGUS SEVI EXTREAM</t>
  </si>
  <si>
    <t>8032-3776</t>
  </si>
  <si>
    <t>Сальник коленвала передний LARGUS SEVI EXTREAM</t>
  </si>
  <si>
    <t>Тормозные диски LOGAN, LOGAN II, SANDERO I (не вент.) АТС</t>
  </si>
  <si>
    <t>2111-1148035-14</t>
  </si>
  <si>
    <t>Шланг впускной трубы 2111 8кл. БРТ</t>
  </si>
  <si>
    <t>2112-1148035-14</t>
  </si>
  <si>
    <t>Шланг впускной трубы 2112 16кл. БРТ</t>
  </si>
  <si>
    <t>Электровентилятор охлаждения 2123 ВАЛЕЕ95</t>
  </si>
  <si>
    <t>Электровентилятор охлаждения URBAN ВАЛЕЕ95</t>
  </si>
  <si>
    <t>ТБ-1259-КУБ</t>
  </si>
  <si>
    <t>Комплект опор двигателя VESTA (8450038648, 8450006299 (без корпуса), 112381035Т, шайбы) ТЕХНОЛОГИИ Б</t>
  </si>
  <si>
    <t>Опора двигателя правая (без кронштейна) VESTA (двиг.: 21129, 21179) ТЕХНОЛОГИИ БУДУЩЕГО</t>
  </si>
  <si>
    <t>ТБ8450038648</t>
  </si>
  <si>
    <t>Опора двигателя правая (с кронштейном в сборе) VESTA  (двиг.: 21129, 21179) ТЕХНОЛОГИИ БУДУЩЕГО</t>
  </si>
  <si>
    <t>ТБ8450033956</t>
  </si>
  <si>
    <t>Опора двигателя правая (с кронштейном в сборе) VESTA  (двиг.: H4M) ТЕХНОЛОГИИ БУДУЩЕГО</t>
  </si>
  <si>
    <t>ТБ2110-2902816</t>
  </si>
  <si>
    <t>Отбойник передней стойки 2110 ТЕХНОЛОГИИ БУДУЩЕГО</t>
  </si>
  <si>
    <t>ТБ2111-1148035-14</t>
  </si>
  <si>
    <t>ТБ2112-1148035-14</t>
  </si>
  <si>
    <t>ТБ8450020039</t>
  </si>
  <si>
    <t>ТБ8450021800</t>
  </si>
  <si>
    <t>ТБ21928-2916040</t>
  </si>
  <si>
    <t>Подушка поперечного стабилизатора 21928 ТЕХНОЛОГИИ БУДУЩЕГО</t>
  </si>
  <si>
    <t>А1118-3502070-77</t>
  </si>
  <si>
    <t>Тормозные барабаны задние (чугун.) 2108 ALNAS</t>
  </si>
  <si>
    <t>CS06337</t>
  </si>
  <si>
    <t>CS09113</t>
  </si>
  <si>
    <t>Фильтр воздушный  KIA RIO III, HYUNDAI SOLARIS FORTECH</t>
  </si>
  <si>
    <t>Ремкомплект ГРМ LARGUS 16кл. INA</t>
  </si>
  <si>
    <t>PK-1003</t>
  </si>
  <si>
    <t>Ремкомплект ГРМ CHEVROLET LANOS 8кл., DAEWOO NEXIA 8кл. LYNX</t>
  </si>
  <si>
    <t xml:space="preserve">Фильтр воздушный  KIA RIO III, HYUNDAI SOLARIS PROTOS </t>
  </si>
  <si>
    <t>SIBTEK</t>
  </si>
  <si>
    <t>AF-86</t>
  </si>
  <si>
    <t>Фильтр воздушный  KIA RIO III, HYUNDAI SOLARIS SIBTEK</t>
  </si>
  <si>
    <t>AF-9622</t>
  </si>
  <si>
    <t>Фильтр воздушный  KIA RIO IV, HYUNDAI SOLARIS II SIBTEK</t>
  </si>
  <si>
    <t>AF-0620</t>
  </si>
  <si>
    <t>Фильтр воздушный ARKANA (19-) SIBTEK</t>
  </si>
  <si>
    <t>AF-0614/1</t>
  </si>
  <si>
    <t>Фильтр воздушный DUSTER I (10-), DUSTER II (18-), KAPTUR (16-), LOGAN II (13-) SIBTEK</t>
  </si>
  <si>
    <t>AF-98</t>
  </si>
  <si>
    <t>Фильтр воздушный LARGUS 8кл. SIBTEK</t>
  </si>
  <si>
    <t>AF-27040</t>
  </si>
  <si>
    <t>Фильтр воздушный VESTA, X-RAY (после 2019) SIBTEK</t>
  </si>
  <si>
    <t>AF-27030</t>
  </si>
  <si>
    <t>Фильтр воздушный VESTA, X-RAY SIBTEK</t>
  </si>
  <si>
    <t>AC-04C</t>
  </si>
  <si>
    <t>Фильтр салонный (угольный) 2123 SIBTEK</t>
  </si>
  <si>
    <t>AC-15C</t>
  </si>
  <si>
    <t>Фильтр салонный (угольный) 2170 (с конд. HALLA) SIBTEK</t>
  </si>
  <si>
    <t>AC-62C</t>
  </si>
  <si>
    <t>Фильтр салонный (угольный) KIA RIO, HYUNDAI SOLARIS SIBTEK</t>
  </si>
  <si>
    <t>AC-2505C</t>
  </si>
  <si>
    <t>Фильтр салонный (угольный) LARGUS SIBTEK</t>
  </si>
  <si>
    <t>AC-2505</t>
  </si>
  <si>
    <t>Фильтр салонный LARGUS SIBTEK</t>
  </si>
  <si>
    <t>Фильтр воздушный  KIA RIO III, HYUNDAI SOLARIS SPEEDMATE</t>
  </si>
  <si>
    <t>11606-50</t>
  </si>
  <si>
    <t>Пружина передней подвески (с заниж. -50) "оранжевые" VW POLO LIFTBACK 2020 ТЕХНОРЕССОР</t>
  </si>
  <si>
    <t>Прайс-заказ</t>
  </si>
  <si>
    <t>Код</t>
  </si>
  <si>
    <t>00-00011837</t>
  </si>
  <si>
    <t>00-00004732</t>
  </si>
  <si>
    <t>00-00010582</t>
  </si>
  <si>
    <t>00-00006327</t>
  </si>
  <si>
    <t>00-00004729</t>
  </si>
  <si>
    <t>00-00004730</t>
  </si>
  <si>
    <t>00-00008419</t>
  </si>
  <si>
    <t>00-00004731</t>
  </si>
  <si>
    <t>00-00006328</t>
  </si>
  <si>
    <t>00-00004728</t>
  </si>
  <si>
    <t>00-00004725</t>
  </si>
  <si>
    <t>00-00004726</t>
  </si>
  <si>
    <t>00-00004727</t>
  </si>
  <si>
    <t>00-00004724</t>
  </si>
  <si>
    <t>00-00004723</t>
  </si>
  <si>
    <t>00-00011004</t>
  </si>
  <si>
    <t>00-00006708</t>
  </si>
  <si>
    <t>00-00006686</t>
  </si>
  <si>
    <t>00-00006687</t>
  </si>
  <si>
    <t>00-00006688</t>
  </si>
  <si>
    <t>00-00009248</t>
  </si>
  <si>
    <t>00-00009605</t>
  </si>
  <si>
    <t>00-00000017</t>
  </si>
  <si>
    <t>00-00009148</t>
  </si>
  <si>
    <t>00-00000014</t>
  </si>
  <si>
    <t>00-00000015</t>
  </si>
  <si>
    <t>00-00000018</t>
  </si>
  <si>
    <t>00-00000016</t>
  </si>
  <si>
    <t>00-00000020</t>
  </si>
  <si>
    <t>00-00000021</t>
  </si>
  <si>
    <t>00-00000022</t>
  </si>
  <si>
    <t>00-00000023</t>
  </si>
  <si>
    <t>00-00000025</t>
  </si>
  <si>
    <t>00-00000024</t>
  </si>
  <si>
    <t>00-00010708</t>
  </si>
  <si>
    <t>00-00005169</t>
  </si>
  <si>
    <t>00-00000026</t>
  </si>
  <si>
    <t>00-00008098</t>
  </si>
  <si>
    <t>00-00000033</t>
  </si>
  <si>
    <t>00-00000034</t>
  </si>
  <si>
    <t>00-00008501</t>
  </si>
  <si>
    <t>00-00000028</t>
  </si>
  <si>
    <t>00-00000029</t>
  </si>
  <si>
    <t>00-00000068</t>
  </si>
  <si>
    <t>00-00000077</t>
  </si>
  <si>
    <t>00-00000078</t>
  </si>
  <si>
    <t>00-00000072</t>
  </si>
  <si>
    <t>00-00000070</t>
  </si>
  <si>
    <t>00-00000071</t>
  </si>
  <si>
    <t>00-00000073</t>
  </si>
  <si>
    <t>00-00011437</t>
  </si>
  <si>
    <t>00-00000074</t>
  </si>
  <si>
    <t>00-00000076</t>
  </si>
  <si>
    <t>00-00000075</t>
  </si>
  <si>
    <t>00-00010902</t>
  </si>
  <si>
    <t>00-00009213</t>
  </si>
  <si>
    <t>00-00009214</t>
  </si>
  <si>
    <t>00-00000260</t>
  </si>
  <si>
    <t>00-00000254</t>
  </si>
  <si>
    <t>00-00000261</t>
  </si>
  <si>
    <t>00-00000255</t>
  </si>
  <si>
    <t>00-00000256</t>
  </si>
  <si>
    <t>00-00000257</t>
  </si>
  <si>
    <t>00-00000258</t>
  </si>
  <si>
    <t>00-00000259</t>
  </si>
  <si>
    <t>00-00000269</t>
  </si>
  <si>
    <t>00-00000270</t>
  </si>
  <si>
    <t>00-00000271</t>
  </si>
  <si>
    <t>00-00000272</t>
  </si>
  <si>
    <t>00-00000262</t>
  </si>
  <si>
    <t>00-00000263</t>
  </si>
  <si>
    <t>00-00005121</t>
  </si>
  <si>
    <t>00-00005122</t>
  </si>
  <si>
    <t>00-00000273</t>
  </si>
  <si>
    <t>00-00000274</t>
  </si>
  <si>
    <t>00-00000275</t>
  </si>
  <si>
    <t>00-00000276</t>
  </si>
  <si>
    <t>00-00000277</t>
  </si>
  <si>
    <t>00-00000278</t>
  </si>
  <si>
    <t>00-00000279</t>
  </si>
  <si>
    <t>00-00000280</t>
  </si>
  <si>
    <t>00-00000281</t>
  </si>
  <si>
    <t>00-00000282</t>
  </si>
  <si>
    <t>00-00005123</t>
  </si>
  <si>
    <t>00-00005124</t>
  </si>
  <si>
    <t>00-00000283</t>
  </si>
  <si>
    <t>00-00000268</t>
  </si>
  <si>
    <t>00-00000264</t>
  </si>
  <si>
    <t>00-00000265</t>
  </si>
  <si>
    <t>00-00000266</t>
  </si>
  <si>
    <t>00-00000267</t>
  </si>
  <si>
    <t>00-00000284</t>
  </si>
  <si>
    <t>00-00000285</t>
  </si>
  <si>
    <t>00-00000286</t>
  </si>
  <si>
    <t>00-00000287</t>
  </si>
  <si>
    <t>00-00000288</t>
  </si>
  <si>
    <t>00-00008102</t>
  </si>
  <si>
    <t>00-00009585</t>
  </si>
  <si>
    <t>00-00008033</t>
  </si>
  <si>
    <t>00-00006707</t>
  </si>
  <si>
    <t>00-00008032</t>
  </si>
  <si>
    <t>00-00011448</t>
  </si>
  <si>
    <t>00-00011449</t>
  </si>
  <si>
    <t>00-00011450</t>
  </si>
  <si>
    <t>00-00011451</t>
  </si>
  <si>
    <t>00-00011452</t>
  </si>
  <si>
    <t>00-00011453</t>
  </si>
  <si>
    <t>00-00000080</t>
  </si>
  <si>
    <t>00-00000081</t>
  </si>
  <si>
    <t>00-00000082</t>
  </si>
  <si>
    <t>00-00000083</t>
  </si>
  <si>
    <t>00-00000084</t>
  </si>
  <si>
    <t>00-00000085</t>
  </si>
  <si>
    <t>00-00000086</t>
  </si>
  <si>
    <t>00-00000087</t>
  </si>
  <si>
    <t>00-00000088</t>
  </si>
  <si>
    <t>00-00000089</t>
  </si>
  <si>
    <t>00-00000090</t>
  </si>
  <si>
    <t>00-00000091</t>
  </si>
  <si>
    <t>00-00000092</t>
  </si>
  <si>
    <t>00-00000093</t>
  </si>
  <si>
    <t>00-00010775</t>
  </si>
  <si>
    <t>00-00011072</t>
  </si>
  <si>
    <t>00-00011237</t>
  </si>
  <si>
    <t>00-00011644</t>
  </si>
  <si>
    <t>00-00009394</t>
  </si>
  <si>
    <t>00-00009395</t>
  </si>
  <si>
    <t>00-00010419</t>
  </si>
  <si>
    <t>00-00011720</t>
  </si>
  <si>
    <t>00-00010422</t>
  </si>
  <si>
    <t>00-00010994</t>
  </si>
  <si>
    <t>00-00010995</t>
  </si>
  <si>
    <t>00-00010421</t>
  </si>
  <si>
    <t>00-00005758</t>
  </si>
  <si>
    <t>00-00005759</t>
  </si>
  <si>
    <t>00-00005762</t>
  </si>
  <si>
    <t>00-00005763</t>
  </si>
  <si>
    <t>00-00011742</t>
  </si>
  <si>
    <t>00-00011744</t>
  </si>
  <si>
    <t>00-00000059</t>
  </si>
  <si>
    <t>00-00000053</t>
  </si>
  <si>
    <t>00-00000054</t>
  </si>
  <si>
    <t>00-00000055</t>
  </si>
  <si>
    <t>00-00000056</t>
  </si>
  <si>
    <t>00-00000057</t>
  </si>
  <si>
    <t>00-00005766</t>
  </si>
  <si>
    <t>00-00009674</t>
  </si>
  <si>
    <t>00-00009666</t>
  </si>
  <si>
    <t>00-00004543</t>
  </si>
  <si>
    <t>00-00004545</t>
  </si>
  <si>
    <t>00-00004544</t>
  </si>
  <si>
    <t>00-00004537</t>
  </si>
  <si>
    <t>00-00004538</t>
  </si>
  <si>
    <t>00-00004541</t>
  </si>
  <si>
    <t>00-00004542</t>
  </si>
  <si>
    <t>00-00004540</t>
  </si>
  <si>
    <t>00-00005770</t>
  </si>
  <si>
    <t>00-00005772</t>
  </si>
  <si>
    <t>00-00005773</t>
  </si>
  <si>
    <t>00-00006745</t>
  </si>
  <si>
    <t>00-00006746</t>
  </si>
  <si>
    <t>00-00006747</t>
  </si>
  <si>
    <t>00-00009677</t>
  </si>
  <si>
    <t>00-00005768</t>
  </si>
  <si>
    <t>00-00009676</t>
  </si>
  <si>
    <t>00-00005774</t>
  </si>
  <si>
    <t>00-00005776</t>
  </si>
  <si>
    <t>00-00005777</t>
  </si>
  <si>
    <t>00-00005778</t>
  </si>
  <si>
    <t>00-00005779</t>
  </si>
  <si>
    <t>00-00005780</t>
  </si>
  <si>
    <t>00-00005781</t>
  </si>
  <si>
    <t>00-00005769</t>
  </si>
  <si>
    <t>00-00004733</t>
  </si>
  <si>
    <t>00-00004641</t>
  </si>
  <si>
    <t>00-00004734</t>
  </si>
  <si>
    <t>00-00007734</t>
  </si>
  <si>
    <t>00-00004738</t>
  </si>
  <si>
    <t>00-00004735</t>
  </si>
  <si>
    <t>00-00004736</t>
  </si>
  <si>
    <t>00-00004737</t>
  </si>
  <si>
    <t>00-00004739</t>
  </si>
  <si>
    <t>00-00004740</t>
  </si>
  <si>
    <t>00-00004741</t>
  </si>
  <si>
    <t>00-00004742</t>
  </si>
  <si>
    <t>00-00004743</t>
  </si>
  <si>
    <t>00-00004744</t>
  </si>
  <si>
    <t>00-00010290</t>
  </si>
  <si>
    <t>00-00011096</t>
  </si>
  <si>
    <t>00-00010178</t>
  </si>
  <si>
    <t>00-00006517</t>
  </si>
  <si>
    <t>00-00010229</t>
  </si>
  <si>
    <t>00-00010228</t>
  </si>
  <si>
    <t>00-00010700</t>
  </si>
  <si>
    <t>00-00010851</t>
  </si>
  <si>
    <t>00-00009013</t>
  </si>
  <si>
    <t>00-00009014</t>
  </si>
  <si>
    <t>00-00011766</t>
  </si>
  <si>
    <t>00-00009947</t>
  </si>
  <si>
    <t>00-00009948</t>
  </si>
  <si>
    <t>00-00009946</t>
  </si>
  <si>
    <t>00-00009949</t>
  </si>
  <si>
    <t>00-00009941</t>
  </si>
  <si>
    <t>00-00009937</t>
  </si>
  <si>
    <t>00-00009938</t>
  </si>
  <si>
    <t>00-00009939</t>
  </si>
  <si>
    <t>00-00009940</t>
  </si>
  <si>
    <t>00-00009945</t>
  </si>
  <si>
    <t>00-00009942</t>
  </si>
  <si>
    <t>00-00009943</t>
  </si>
  <si>
    <t>00-00009944</t>
  </si>
  <si>
    <t>00-00000095</t>
  </si>
  <si>
    <t>00-00010772</t>
  </si>
  <si>
    <t>00-00011371</t>
  </si>
  <si>
    <t>00-00011095</t>
  </si>
  <si>
    <t>00-00009168</t>
  </si>
  <si>
    <t>00-00011497</t>
  </si>
  <si>
    <t>00-00006812</t>
  </si>
  <si>
    <t>00-00006811</t>
  </si>
  <si>
    <t>00-00010144</t>
  </si>
  <si>
    <t>00-00005906</t>
  </si>
  <si>
    <t>00-00004645</t>
  </si>
  <si>
    <t>00-00004646</t>
  </si>
  <si>
    <t>00-00008013</t>
  </si>
  <si>
    <t>00-00000100</t>
  </si>
  <si>
    <t>00-00006805</t>
  </si>
  <si>
    <t>00-00011808</t>
  </si>
  <si>
    <t>00-00010184</t>
  </si>
  <si>
    <t>00-00011807</t>
  </si>
  <si>
    <t>00-00008691</t>
  </si>
  <si>
    <t>00-00000116</t>
  </si>
  <si>
    <t>00-00000114</t>
  </si>
  <si>
    <t>00-00010962</t>
  </si>
  <si>
    <t>00-00000115</t>
  </si>
  <si>
    <t>00-00008421</t>
  </si>
  <si>
    <t>00-00000118</t>
  </si>
  <si>
    <t>00-00000117</t>
  </si>
  <si>
    <t>00-00000119</t>
  </si>
  <si>
    <t>00-00000120</t>
  </si>
  <si>
    <t>00-00008422</t>
  </si>
  <si>
    <t>00-00000121</t>
  </si>
  <si>
    <t>00-00009215</t>
  </si>
  <si>
    <t>00-00009127</t>
  </si>
  <si>
    <t>00-00011542</t>
  </si>
  <si>
    <t>00-00011722</t>
  </si>
  <si>
    <t>00-00011380</t>
  </si>
  <si>
    <t>00-00011831</t>
  </si>
  <si>
    <t>00-00009380</t>
  </si>
  <si>
    <t>00-00010999</t>
  </si>
  <si>
    <t>00-00011540</t>
  </si>
  <si>
    <t>00-00011541</t>
  </si>
  <si>
    <t>00-00011379</t>
  </si>
  <si>
    <t>00-00011564</t>
  </si>
  <si>
    <t>00-00011382</t>
  </si>
  <si>
    <t>00-00010951</t>
  </si>
  <si>
    <t>00-00010952</t>
  </si>
  <si>
    <t>00-00009793</t>
  </si>
  <si>
    <t>00-00011000</t>
  </si>
  <si>
    <t>00-00011543</t>
  </si>
  <si>
    <t>00-00011381</t>
  </si>
  <si>
    <t>00-00011240</t>
  </si>
  <si>
    <t>00-00011799</t>
  </si>
  <si>
    <t>00-00011030</t>
  </si>
  <si>
    <t>00-00011064</t>
  </si>
  <si>
    <t>00-00011031</t>
  </si>
  <si>
    <t>00-00010917</t>
  </si>
  <si>
    <t>00-00006608</t>
  </si>
  <si>
    <t>00-00008817</t>
  </si>
  <si>
    <t>00-00006038</t>
  </si>
  <si>
    <t>00-00011407</t>
  </si>
  <si>
    <t>00-00010698</t>
  </si>
  <si>
    <t>00-00011332</t>
  </si>
  <si>
    <t>00-00008808</t>
  </si>
  <si>
    <t>00-00008807</t>
  </si>
  <si>
    <t>00-00011032</t>
  </si>
  <si>
    <t>00-00008812</t>
  </si>
  <si>
    <t>00-00011898</t>
  </si>
  <si>
    <t>00-00010133</t>
  </si>
  <si>
    <t>00-00009543</t>
  </si>
  <si>
    <t>00-00004677</t>
  </si>
  <si>
    <t>00-00011899</t>
  </si>
  <si>
    <t>00-00010919</t>
  </si>
  <si>
    <t>00-00011356</t>
  </si>
  <si>
    <t>00-00006730</t>
  </si>
  <si>
    <t>00-00006731</t>
  </si>
  <si>
    <t>00-00010389</t>
  </si>
  <si>
    <t>00-00011285</t>
  </si>
  <si>
    <t>00-00011314</t>
  </si>
  <si>
    <t>00-00006737</t>
  </si>
  <si>
    <t>00-00006734</t>
  </si>
  <si>
    <t>00-00006735</t>
  </si>
  <si>
    <t>00-00009368</t>
  </si>
  <si>
    <t>00-00011361</t>
  </si>
  <si>
    <t>00-00011315</t>
  </si>
  <si>
    <t>00-00011280</t>
  </si>
  <si>
    <t>00-00011281</t>
  </si>
  <si>
    <t>00-00011309</t>
  </si>
  <si>
    <t>00-00006733</t>
  </si>
  <si>
    <t>00-00006732</t>
  </si>
  <si>
    <t>00-00011363</t>
  </si>
  <si>
    <t>00-00011284</t>
  </si>
  <si>
    <t>00-00011364</t>
  </si>
  <si>
    <t>00-00009209</t>
  </si>
  <si>
    <t>00-00006736</t>
  </si>
  <si>
    <t>00-00006729</t>
  </si>
  <si>
    <t>00-00011282</t>
  </si>
  <si>
    <t>00-00011787</t>
  </si>
  <si>
    <t>00-00011786</t>
  </si>
  <si>
    <t>00-00011788</t>
  </si>
  <si>
    <t>00-00011789</t>
  </si>
  <si>
    <t>00-00006562</t>
  </si>
  <si>
    <t>00-00011339</t>
  </si>
  <si>
    <t>00-00006559</t>
  </si>
  <si>
    <t>00-00006560</t>
  </si>
  <si>
    <t>00-00006558</t>
  </si>
  <si>
    <t>00-00006561</t>
  </si>
  <si>
    <t>00-00006563</t>
  </si>
  <si>
    <t>00-00009151</t>
  </si>
  <si>
    <t>00-00006719</t>
  </si>
  <si>
    <t>00-00011305</t>
  </si>
  <si>
    <t>00-00011352</t>
  </si>
  <si>
    <t>00-00007826</t>
  </si>
  <si>
    <t>00-00011321</t>
  </si>
  <si>
    <t>00-00011338</t>
  </si>
  <si>
    <t>00-00011320</t>
  </si>
  <si>
    <t>00-00011317</t>
  </si>
  <si>
    <t>00-00011312</t>
  </si>
  <si>
    <t>00-00009138</t>
  </si>
  <si>
    <t>00-00010193</t>
  </si>
  <si>
    <t>00-00011262</t>
  </si>
  <si>
    <t>00-00011313</t>
  </si>
  <si>
    <t>00-00011337</t>
  </si>
  <si>
    <t>00-00011318</t>
  </si>
  <si>
    <t>00-00006566</t>
  </si>
  <si>
    <t>00-00006567</t>
  </si>
  <si>
    <t>00-00006565</t>
  </si>
  <si>
    <t>00-00007920</t>
  </si>
  <si>
    <t>00-00011319</t>
  </si>
  <si>
    <t>00-00011362</t>
  </si>
  <si>
    <t>00-00006556</t>
  </si>
  <si>
    <t>00-00007822</t>
  </si>
  <si>
    <t>00-00011311</t>
  </si>
  <si>
    <t>00-00009650</t>
  </si>
  <si>
    <t>00-00006557</t>
  </si>
  <si>
    <t>00-00011292</t>
  </si>
  <si>
    <t>00-00011333</t>
  </si>
  <si>
    <t>00-00011286</t>
  </si>
  <si>
    <t>00-00011287</t>
  </si>
  <si>
    <t>00-00011076</t>
  </si>
  <si>
    <t>00-00011288</t>
  </si>
  <si>
    <t>00-00006744</t>
  </si>
  <si>
    <t>00-00010391</t>
  </si>
  <si>
    <t>00-00011334</t>
  </si>
  <si>
    <t>00-00011336</t>
  </si>
  <si>
    <t>00-00011329</t>
  </si>
  <si>
    <t>00-00009996</t>
  </si>
  <si>
    <t>00-00011283</t>
  </si>
  <si>
    <t>00-00010153</t>
  </si>
  <si>
    <t>00-00010786</t>
  </si>
  <si>
    <t>00-00011296</t>
  </si>
  <si>
    <t>00-00007594</t>
  </si>
  <si>
    <t>00-00010279</t>
  </si>
  <si>
    <t>00-00011330</t>
  </si>
  <si>
    <t>00-00006741</t>
  </si>
  <si>
    <t>00-00006740</t>
  </si>
  <si>
    <t>00-00011293</t>
  </si>
  <si>
    <t>00-00011316</t>
  </si>
  <si>
    <t>00-00010987</t>
  </si>
  <si>
    <t>00-00006742</t>
  </si>
  <si>
    <t>00-00006725</t>
  </si>
  <si>
    <t>00-00011236</t>
  </si>
  <si>
    <t>00-00011212</t>
  </si>
  <si>
    <t>00-00006727</t>
  </si>
  <si>
    <t>00-00010662</t>
  </si>
  <si>
    <t>00-00011340</t>
  </si>
  <si>
    <t>00-00011341</t>
  </si>
  <si>
    <t>00-00011297</t>
  </si>
  <si>
    <t>00-00010966</t>
  </si>
  <si>
    <t>00-00010958</t>
  </si>
  <si>
    <t>00-00009129</t>
  </si>
  <si>
    <t>00-00011298</t>
  </si>
  <si>
    <t>00-00006724</t>
  </si>
  <si>
    <t>00-00006721</t>
  </si>
  <si>
    <t>00-00010340</t>
  </si>
  <si>
    <t>00-00010341</t>
  </si>
  <si>
    <t>00-00006722</t>
  </si>
  <si>
    <t>00-00011122</t>
  </si>
  <si>
    <t>00-00010342</t>
  </si>
  <si>
    <t>00-00006723</t>
  </si>
  <si>
    <t>00-00010343</t>
  </si>
  <si>
    <t>00-00011121</t>
  </si>
  <si>
    <t>00-00009116</t>
  </si>
  <si>
    <t>00-00011366</t>
  </si>
  <si>
    <t>00-00011367</t>
  </si>
  <si>
    <t>00-00006726</t>
  </si>
  <si>
    <t>00-00011277</t>
  </si>
  <si>
    <t>00-00011276</t>
  </si>
  <si>
    <t>00-00010741</t>
  </si>
  <si>
    <t>00-00011811</t>
  </si>
  <si>
    <t>00-00011746</t>
  </si>
  <si>
    <t>00-00008284</t>
  </si>
  <si>
    <t>00-00008285</t>
  </si>
  <si>
    <t>00-00011020</t>
  </si>
  <si>
    <t>00-00009256</t>
  </si>
  <si>
    <t>00-00008120</t>
  </si>
  <si>
    <t>00-00010974</t>
  </si>
  <si>
    <t>00-00009830</t>
  </si>
  <si>
    <t>00-00000123</t>
  </si>
  <si>
    <t>00-00009124</t>
  </si>
  <si>
    <t>00-00008189</t>
  </si>
  <si>
    <t>00-00009843</t>
  </si>
  <si>
    <t>00-00009122</t>
  </si>
  <si>
    <t>00-00009123</t>
  </si>
  <si>
    <t>00-00009827</t>
  </si>
  <si>
    <t>00-00009828</t>
  </si>
  <si>
    <t>00-00009829</t>
  </si>
  <si>
    <t>00-00006092</t>
  </si>
  <si>
    <t>00-00006091</t>
  </si>
  <si>
    <t>00-00000143</t>
  </si>
  <si>
    <t>00-00000144</t>
  </si>
  <si>
    <t>00-00009275</t>
  </si>
  <si>
    <t>00-00000146</t>
  </si>
  <si>
    <t>00-00000145</t>
  </si>
  <si>
    <t>00-00010233</t>
  </si>
  <si>
    <t>00-00010631</t>
  </si>
  <si>
    <t>00-00000133</t>
  </si>
  <si>
    <t>00-00000142</t>
  </si>
  <si>
    <t>00-00010230</t>
  </si>
  <si>
    <t>00-00010231</t>
  </si>
  <si>
    <t>00-00000136</t>
  </si>
  <si>
    <t>00-00000139</t>
  </si>
  <si>
    <t>00-00009902</t>
  </si>
  <si>
    <t>00-00005100</t>
  </si>
  <si>
    <t>00-00010666</t>
  </si>
  <si>
    <t>00-00009273</t>
  </si>
  <si>
    <t>00-00009274</t>
  </si>
  <si>
    <t>00-00009903</t>
  </si>
  <si>
    <t>00-00011216</t>
  </si>
  <si>
    <t>00-00000137</t>
  </si>
  <si>
    <t>00-00011217</t>
  </si>
  <si>
    <t>00-00000140</t>
  </si>
  <si>
    <t>00-00010232</t>
  </si>
  <si>
    <t>00-00007825</t>
  </si>
  <si>
    <t>00-00005459</t>
  </si>
  <si>
    <t>00-00010737</t>
  </si>
  <si>
    <t>00-00006366</t>
  </si>
  <si>
    <t>00-00006408</t>
  </si>
  <si>
    <t>00-00000135</t>
  </si>
  <si>
    <t>00-00000138</t>
  </si>
  <si>
    <t>00-00000141</t>
  </si>
  <si>
    <t>00-00004881</t>
  </si>
  <si>
    <t>00-00011261</t>
  </si>
  <si>
    <t>00-00011957</t>
  </si>
  <si>
    <t>00-00006461</t>
  </si>
  <si>
    <t>00-00011238</t>
  </si>
  <si>
    <t>00-00000134</t>
  </si>
  <si>
    <t>00-00011218</t>
  </si>
  <si>
    <t>00-00005204</t>
  </si>
  <si>
    <t>00-00010003</t>
  </si>
  <si>
    <t>00-00010428</t>
  </si>
  <si>
    <t>00-00000154</t>
  </si>
  <si>
    <t>00-00000152</t>
  </si>
  <si>
    <t>00-00005086</t>
  </si>
  <si>
    <t>00-00005066</t>
  </si>
  <si>
    <t>00-00004941</t>
  </si>
  <si>
    <t>00-00004944</t>
  </si>
  <si>
    <t>00-00010261</t>
  </si>
  <si>
    <t>00-00004940</t>
  </si>
  <si>
    <t>00-00004938</t>
  </si>
  <si>
    <t>00-00004943</t>
  </si>
  <si>
    <t>00-00005087</t>
  </si>
  <si>
    <t>00-00004937</t>
  </si>
  <si>
    <t>00-00010687</t>
  </si>
  <si>
    <t>00-00010149</t>
  </si>
  <si>
    <t>00-00010528</t>
  </si>
  <si>
    <t>00-00005878</t>
  </si>
  <si>
    <t>00-00008839</t>
  </si>
  <si>
    <t>00-00011093</t>
  </si>
  <si>
    <t>00-00010052</t>
  </si>
  <si>
    <t>00-00011029</t>
  </si>
  <si>
    <t>00-00005879</t>
  </si>
  <si>
    <t>00-00010365</t>
  </si>
  <si>
    <t>00-00004942</t>
  </si>
  <si>
    <t>00-00004939</t>
  </si>
  <si>
    <t>00-00004934</t>
  </si>
  <si>
    <t>00-00004935</t>
  </si>
  <si>
    <t>00-00009565</t>
  </si>
  <si>
    <t>00-00004933</t>
  </si>
  <si>
    <t>00-00005148</t>
  </si>
  <si>
    <t>00-00005085</t>
  </si>
  <si>
    <t>00-00005084</t>
  </si>
  <si>
    <t>00-00004649</t>
  </si>
  <si>
    <t>00-00000156</t>
  </si>
  <si>
    <t>00-00000157</t>
  </si>
  <si>
    <t>00-00000158</t>
  </si>
  <si>
    <t>00-00010633</t>
  </si>
  <si>
    <t>00-00010634</t>
  </si>
  <si>
    <t>00-00009899</t>
  </si>
  <si>
    <t>00-00000159</t>
  </si>
  <si>
    <t>00-00000160</t>
  </si>
  <si>
    <t>00-00000161</t>
  </si>
  <si>
    <t>00-00000163</t>
  </si>
  <si>
    <t>00-00000165</t>
  </si>
  <si>
    <t>00-00005125</t>
  </si>
  <si>
    <t>00-00004608</t>
  </si>
  <si>
    <t>00-00004609</t>
  </si>
  <si>
    <t>00-00009678</t>
  </si>
  <si>
    <t>00-00000166</t>
  </si>
  <si>
    <t>00-00000167</t>
  </si>
  <si>
    <t>00-00000168</t>
  </si>
  <si>
    <t>00-00000169</t>
  </si>
  <si>
    <t>00-00000171</t>
  </si>
  <si>
    <t>00-00000170</t>
  </si>
  <si>
    <t>00-00000172</t>
  </si>
  <si>
    <t>00-00000173</t>
  </si>
  <si>
    <t>00-00000175</t>
  </si>
  <si>
    <t>00-00000176</t>
  </si>
  <si>
    <t>00-00000178</t>
  </si>
  <si>
    <t>00-00000179</t>
  </si>
  <si>
    <t>00-00000180</t>
  </si>
  <si>
    <t>00-00000182</t>
  </si>
  <si>
    <t>00-00000184</t>
  </si>
  <si>
    <t>00-00000185</t>
  </si>
  <si>
    <t>00-00000186</t>
  </si>
  <si>
    <t>00-00000187</t>
  </si>
  <si>
    <t>00-00000188</t>
  </si>
  <si>
    <t>00-00000189</t>
  </si>
  <si>
    <t>00-00010330</t>
  </si>
  <si>
    <t>00-00007616</t>
  </si>
  <si>
    <t>00-00009175</t>
  </si>
  <si>
    <t>00-00008319</t>
  </si>
  <si>
    <t>00-00008320</t>
  </si>
  <si>
    <t>00-00008321</t>
  </si>
  <si>
    <t>00-00009176</t>
  </si>
  <si>
    <t>00-00008322</t>
  </si>
  <si>
    <t>00-00009616</t>
  </si>
  <si>
    <t>00-00008323</t>
  </si>
  <si>
    <t>00-00007796</t>
  </si>
  <si>
    <t>00-00007797</t>
  </si>
  <si>
    <t>00-00008722</t>
  </si>
  <si>
    <t>00-00007804</t>
  </si>
  <si>
    <t>00-00007805</t>
  </si>
  <si>
    <t>00-00007791</t>
  </si>
  <si>
    <t>00-00007794</t>
  </si>
  <si>
    <t>00-00007795</t>
  </si>
  <si>
    <t>00-00007800</t>
  </si>
  <si>
    <t>00-00007801</t>
  </si>
  <si>
    <t>00-00007806</t>
  </si>
  <si>
    <t>00-00007807</t>
  </si>
  <si>
    <t>00-00007964</t>
  </si>
  <si>
    <t>00-00007798</t>
  </si>
  <si>
    <t>00-00007799</t>
  </si>
  <si>
    <t>00-00007792</t>
  </si>
  <si>
    <t>00-00007793</t>
  </si>
  <si>
    <t>00-00007802</t>
  </si>
  <si>
    <t>00-00007789</t>
  </si>
  <si>
    <t>00-00007803</t>
  </si>
  <si>
    <t>00-00007790</t>
  </si>
  <si>
    <t>00-00008328</t>
  </si>
  <si>
    <t>00-00008327</t>
  </si>
  <si>
    <t>00-00008326</t>
  </si>
  <si>
    <t>00-00008329</t>
  </si>
  <si>
    <t>00-00011439</t>
  </si>
  <si>
    <t>00-00007670</t>
  </si>
  <si>
    <t>00-00008330</t>
  </si>
  <si>
    <t>00-00011174</t>
  </si>
  <si>
    <t>00-00011040</t>
  </si>
  <si>
    <t>00-00007723</t>
  </si>
  <si>
    <t>00-00007722</t>
  </si>
  <si>
    <t>00-00007725</t>
  </si>
  <si>
    <t>00-00007724</t>
  </si>
  <si>
    <t>00-00007726</t>
  </si>
  <si>
    <t>00-00007729</t>
  </si>
  <si>
    <t>00-00007730</t>
  </si>
  <si>
    <t>00-00007727</t>
  </si>
  <si>
    <t>00-00007728</t>
  </si>
  <si>
    <t>00-00007671</t>
  </si>
  <si>
    <t>00-00007672</t>
  </si>
  <si>
    <t>00-00007673</t>
  </si>
  <si>
    <t>00-00011993</t>
  </si>
  <si>
    <t>00-00011992</t>
  </si>
  <si>
    <t>00-00009617</t>
  </si>
  <si>
    <t>00-00007966</t>
  </si>
  <si>
    <t>00-00007967</t>
  </si>
  <si>
    <t>00-00007968</t>
  </si>
  <si>
    <t>00-00007969</t>
  </si>
  <si>
    <t>00-00007970</t>
  </si>
  <si>
    <t>00-00011308</t>
  </si>
  <si>
    <t>00-00008334</t>
  </si>
  <si>
    <t>00-00008210</t>
  </si>
  <si>
    <t>00-00008209</t>
  </si>
  <si>
    <t>00-00008331</t>
  </si>
  <si>
    <t>00-00008332</t>
  </si>
  <si>
    <t>00-00007689</t>
  </si>
  <si>
    <t>00-00010289</t>
  </si>
  <si>
    <t>00-00008425</t>
  </si>
  <si>
    <t>00-00008204</t>
  </si>
  <si>
    <t>00-00008426</t>
  </si>
  <si>
    <t>00-00011354</t>
  </si>
  <si>
    <t>00-00011082</t>
  </si>
  <si>
    <t>00-00007690</t>
  </si>
  <si>
    <t>00-00007685</t>
  </si>
  <si>
    <t>00-00007676</t>
  </si>
  <si>
    <t>00-00008199</t>
  </si>
  <si>
    <t>00-00008200</t>
  </si>
  <si>
    <t>00-00007686</t>
  </si>
  <si>
    <t>00-00008201</t>
  </si>
  <si>
    <t>00-00007682</t>
  </si>
  <si>
    <t>00-00008202</t>
  </si>
  <si>
    <t>00-00008203</t>
  </si>
  <si>
    <t>00-00007678</t>
  </si>
  <si>
    <t>00-00007677</t>
  </si>
  <si>
    <t>00-00007679</t>
  </si>
  <si>
    <t>00-00007680</t>
  </si>
  <si>
    <t>00-00010852</t>
  </si>
  <si>
    <t>00-00007681</t>
  </si>
  <si>
    <t>00-00007683</t>
  </si>
  <si>
    <t>00-00007684</t>
  </si>
  <si>
    <t>00-00008205</t>
  </si>
  <si>
    <t>00-00008206</t>
  </si>
  <si>
    <t>00-00008207</t>
  </si>
  <si>
    <t>00-00008208</t>
  </si>
  <si>
    <t>00-00007781</t>
  </si>
  <si>
    <t>00-00007782</t>
  </si>
  <si>
    <t>00-00007779</t>
  </si>
  <si>
    <t>00-00007780</t>
  </si>
  <si>
    <t>00-00007775</t>
  </si>
  <si>
    <t>00-00007777</t>
  </si>
  <si>
    <t>00-00007778</t>
  </si>
  <si>
    <t>00-00007776</t>
  </si>
  <si>
    <t>00-00007785</t>
  </si>
  <si>
    <t>00-00007786</t>
  </si>
  <si>
    <t>00-00007783</t>
  </si>
  <si>
    <t>00-00007784</t>
  </si>
  <si>
    <t>00-00010739</t>
  </si>
  <si>
    <t>00-00011469</t>
  </si>
  <si>
    <t>00-00011181</t>
  </si>
  <si>
    <t>00-00010928</t>
  </si>
  <si>
    <t>00-00010957</t>
  </si>
  <si>
    <t>00-00010507</t>
  </si>
  <si>
    <t>00-00010258</t>
  </si>
  <si>
    <t>00-00010257</t>
  </si>
  <si>
    <t>00-00010260</t>
  </si>
  <si>
    <t>00-00009190</t>
  </si>
  <si>
    <t>00-00010259</t>
  </si>
  <si>
    <t>00-00008669</t>
  </si>
  <si>
    <t>00-00009981</t>
  </si>
  <si>
    <t>00-00008670</t>
  </si>
  <si>
    <t>00-00009982</t>
  </si>
  <si>
    <t>00-00009980</t>
  </si>
  <si>
    <t>00-00008665</t>
  </si>
  <si>
    <t>00-00009983</t>
  </si>
  <si>
    <t>00-00009985</t>
  </si>
  <si>
    <t>00-00008666</t>
  </si>
  <si>
    <t>00-00008667</t>
  </si>
  <si>
    <t>00-00008668</t>
  </si>
  <si>
    <t>00-00008664</t>
  </si>
  <si>
    <t>00-00009984</t>
  </si>
  <si>
    <t>00-00008325</t>
  </si>
  <si>
    <t>00-00007975</t>
  </si>
  <si>
    <t>00-00007976</t>
  </si>
  <si>
    <t>00-00007973</t>
  </si>
  <si>
    <t>00-00007974</t>
  </si>
  <si>
    <t>00-00007971</t>
  </si>
  <si>
    <t>00-00007972</t>
  </si>
  <si>
    <t>00-00010587</t>
  </si>
  <si>
    <t>00-00008671</t>
  </si>
  <si>
    <t>00-00008672</t>
  </si>
  <si>
    <t>00-00008673</t>
  </si>
  <si>
    <t>00-00008674</t>
  </si>
  <si>
    <t>00-00008675</t>
  </si>
  <si>
    <t>00-00008676</t>
  </si>
  <si>
    <t>00-00010283</t>
  </si>
  <si>
    <t>00-00010284</t>
  </si>
  <si>
    <t>00-00010285</t>
  </si>
  <si>
    <t>00-00010286</t>
  </si>
  <si>
    <t>00-00010287</t>
  </si>
  <si>
    <t>00-00010288</t>
  </si>
  <si>
    <t>00-00009877</t>
  </si>
  <si>
    <t>00-00007693</t>
  </si>
  <si>
    <t>00-00007694</t>
  </si>
  <si>
    <t>00-00008427</t>
  </si>
  <si>
    <t>00-00008428</t>
  </si>
  <si>
    <t>00-00007692</t>
  </si>
  <si>
    <t>00-00008429</t>
  </si>
  <si>
    <t>00-00008430</t>
  </si>
  <si>
    <t>00-00007700</t>
  </si>
  <si>
    <t>00-00007699</t>
  </si>
  <si>
    <t>00-00007702</t>
  </si>
  <si>
    <t>00-00008797</t>
  </si>
  <si>
    <t>00-00007701</t>
  </si>
  <si>
    <t>00-00008336</t>
  </si>
  <si>
    <t>00-00009189</t>
  </si>
  <si>
    <t>00-00009876</t>
  </si>
  <si>
    <t>00-00008677</t>
  </si>
  <si>
    <t>00-00009879</t>
  </si>
  <si>
    <t>00-00008431</t>
  </si>
  <si>
    <t>00-00007811</t>
  </si>
  <si>
    <t>00-00008338</t>
  </si>
  <si>
    <t>00-00007810</t>
  </si>
  <si>
    <t>00-00007977</t>
  </si>
  <si>
    <t>00-00007979</t>
  </si>
  <si>
    <t>00-00007980</t>
  </si>
  <si>
    <t>00-00008337</t>
  </si>
  <si>
    <t>00-00007809</t>
  </si>
  <si>
    <t>00-00007978</t>
  </si>
  <si>
    <t>00-00007981</t>
  </si>
  <si>
    <t>00-00007982</t>
  </si>
  <si>
    <t>00-00008510</t>
  </si>
  <si>
    <t>00-00008512</t>
  </si>
  <si>
    <t>00-00008511</t>
  </si>
  <si>
    <t>00-00008513</t>
  </si>
  <si>
    <t>00-00009882</t>
  </si>
  <si>
    <t>00-00009881</t>
  </si>
  <si>
    <t>00-00008678</t>
  </si>
  <si>
    <t>00-00009880</t>
  </si>
  <si>
    <t>00-00011955</t>
  </si>
  <si>
    <t>00-00011953</t>
  </si>
  <si>
    <t>00-00011954</t>
  </si>
  <si>
    <t>00-00007772</t>
  </si>
  <si>
    <t>00-00007773</t>
  </si>
  <si>
    <t>00-00008532</t>
  </si>
  <si>
    <t>00-00007645</t>
  </si>
  <si>
    <t>00-00007646</t>
  </si>
  <si>
    <t>00-00007644</t>
  </si>
  <si>
    <t>00-00007651</t>
  </si>
  <si>
    <t>00-00007652</t>
  </si>
  <si>
    <t>00-00007787</t>
  </si>
  <si>
    <t>00-00010853</t>
  </si>
  <si>
    <t>00-00008333</t>
  </si>
  <si>
    <t>00-00008796</t>
  </si>
  <si>
    <t>00-00007962</t>
  </si>
  <si>
    <t>00-00007963</t>
  </si>
  <si>
    <t>00-00007661</t>
  </si>
  <si>
    <t>00-00007662</t>
  </si>
  <si>
    <t>00-00007654</t>
  </si>
  <si>
    <t>00-00007653</t>
  </si>
  <si>
    <t>00-00007655</t>
  </si>
  <si>
    <t>00-00007656</t>
  </si>
  <si>
    <t>00-00007657</t>
  </si>
  <si>
    <t>00-00007658</t>
  </si>
  <si>
    <t>00-00007664</t>
  </si>
  <si>
    <t>00-00007665</t>
  </si>
  <si>
    <t>00-00008423</t>
  </si>
  <si>
    <t>00-00008424</t>
  </si>
  <si>
    <t>00-00007666</t>
  </si>
  <si>
    <t>Подушка поперечного стабилизатора (компл.: 2шт.) LARGUS, X-RAY "ORIGINAL+" CS20</t>
  </si>
  <si>
    <t>00-00007663</t>
  </si>
  <si>
    <t>00-00008324</t>
  </si>
  <si>
    <t>00-00007667</t>
  </si>
  <si>
    <t>00-00007668</t>
  </si>
  <si>
    <t>00-00008197</t>
  </si>
  <si>
    <t>00-00008198</t>
  </si>
  <si>
    <t>00-00007659</t>
  </si>
  <si>
    <t>00-00007660</t>
  </si>
  <si>
    <t>00-00007704</t>
  </si>
  <si>
    <t>00-00011355</t>
  </si>
  <si>
    <t>00-00007709</t>
  </si>
  <si>
    <t>00-00008280</t>
  </si>
  <si>
    <t>00-00007647</t>
  </si>
  <si>
    <t>00-00008533</t>
  </si>
  <si>
    <t>00-00008534</t>
  </si>
  <si>
    <t>00-00008432</t>
  </si>
  <si>
    <t>00-00007649</t>
  </si>
  <si>
    <t>00-00009860</t>
  </si>
  <si>
    <t>00-00007705</t>
  </si>
  <si>
    <t>00-00007706</t>
  </si>
  <si>
    <t>00-00007707</t>
  </si>
  <si>
    <t>00-00007708</t>
  </si>
  <si>
    <t>00-00007714</t>
  </si>
  <si>
    <t>00-00007713</t>
  </si>
  <si>
    <t>00-00007715</t>
  </si>
  <si>
    <t>00-00007716</t>
  </si>
  <si>
    <t>00-00007717</t>
  </si>
  <si>
    <t>00-00007718</t>
  </si>
  <si>
    <t>00-00007719</t>
  </si>
  <si>
    <t>00-00007720</t>
  </si>
  <si>
    <t>00-00011956</t>
  </si>
  <si>
    <t>00-00011222</t>
  </si>
  <si>
    <t>00-00007712</t>
  </si>
  <si>
    <t>00-00007711</t>
  </si>
  <si>
    <t>00-00008536</t>
  </si>
  <si>
    <t>00-00008538</t>
  </si>
  <si>
    <t>00-00008537</t>
  </si>
  <si>
    <t>00-00008539</t>
  </si>
  <si>
    <t>00-00007813</t>
  </si>
  <si>
    <t>00-00009619</t>
  </si>
  <si>
    <t>00-00009618</t>
  </si>
  <si>
    <t>00-00009620</t>
  </si>
  <si>
    <t>00-00007961</t>
  </si>
  <si>
    <t>00-00007641</t>
  </si>
  <si>
    <t>00-00007642</t>
  </si>
  <si>
    <t>00-00008195</t>
  </si>
  <si>
    <t>00-00008196</t>
  </si>
  <si>
    <t>00-00011180</t>
  </si>
  <si>
    <t>00-00011179</t>
  </si>
  <si>
    <t>00-00007687</t>
  </si>
  <si>
    <t>00-00008335</t>
  </si>
  <si>
    <t>00-00010140</t>
  </si>
  <si>
    <t>00-00010559</t>
  </si>
  <si>
    <t>00-00010141</t>
  </si>
  <si>
    <t>00-00010560</t>
  </si>
  <si>
    <t>00-00009597</t>
  </si>
  <si>
    <t>00-00011756</t>
  </si>
  <si>
    <t>00-00011550</t>
  </si>
  <si>
    <t>00-00010795</t>
  </si>
  <si>
    <t>00-00011546</t>
  </si>
  <si>
    <t>00-00011547</t>
  </si>
  <si>
    <t>00-00011548</t>
  </si>
  <si>
    <t>00-00011549</t>
  </si>
  <si>
    <t>00-00011544</t>
  </si>
  <si>
    <t>00-00011545</t>
  </si>
  <si>
    <t>00-00000246</t>
  </si>
  <si>
    <t>00-00000247</t>
  </si>
  <si>
    <t>00-00000248</t>
  </si>
  <si>
    <t>00-00011421</t>
  </si>
  <si>
    <t>00-00011422</t>
  </si>
  <si>
    <t>00-00011248</t>
  </si>
  <si>
    <t>00-00011253</t>
  </si>
  <si>
    <t>00-00010710</t>
  </si>
  <si>
    <t>00-00011241</t>
  </si>
  <si>
    <t>00-00010714</t>
  </si>
  <si>
    <t>00-00010713</t>
  </si>
  <si>
    <t>00-00010712</t>
  </si>
  <si>
    <t>00-00011625</t>
  </si>
  <si>
    <t>00-00011725</t>
  </si>
  <si>
    <t>00-00010722</t>
  </si>
  <si>
    <t>00-00010721</t>
  </si>
  <si>
    <t>00-00011767</t>
  </si>
  <si>
    <t>00-00011246</t>
  </si>
  <si>
    <t>00-00010711</t>
  </si>
  <si>
    <t>00-00011242</t>
  </si>
  <si>
    <t>00-00011247</t>
  </si>
  <si>
    <t>00-00011245</t>
  </si>
  <si>
    <t>00-00011726</t>
  </si>
  <si>
    <t>00-00010720</t>
  </si>
  <si>
    <t>00-00004147</t>
  </si>
  <si>
    <t>00-00011768</t>
  </si>
  <si>
    <t>00-00011244</t>
  </si>
  <si>
    <t>00-00010719</t>
  </si>
  <si>
    <t>00-00010718</t>
  </si>
  <si>
    <t>00-00005817</t>
  </si>
  <si>
    <t>00-00011710</t>
  </si>
  <si>
    <t>00-00011708</t>
  </si>
  <si>
    <t>00-00000195</t>
  </si>
  <si>
    <t>00-00000194</t>
  </si>
  <si>
    <t>00-00011709</t>
  </si>
  <si>
    <t>00-00004546</t>
  </si>
  <si>
    <t>00-00006146</t>
  </si>
  <si>
    <t>00-00000198</t>
  </si>
  <si>
    <t>00-00000199</t>
  </si>
  <si>
    <t>00-00000201</t>
  </si>
  <si>
    <t>00-00000202</t>
  </si>
  <si>
    <t>00-00004548</t>
  </si>
  <si>
    <t>00-00000197</t>
  </si>
  <si>
    <t>00-00004547</t>
  </si>
  <si>
    <t>00-00000196</t>
  </si>
  <si>
    <t>00-00005088</t>
  </si>
  <si>
    <t>00-00000223</t>
  </si>
  <si>
    <t>00-00000225</t>
  </si>
  <si>
    <t>00-00000230</t>
  </si>
  <si>
    <t>00-00000238</t>
  </si>
  <si>
    <t>00-00004746</t>
  </si>
  <si>
    <t>00-00000244</t>
  </si>
  <si>
    <t>00-00000296</t>
  </si>
  <si>
    <t>00-00000295</t>
  </si>
  <si>
    <t>00-00009686</t>
  </si>
  <si>
    <t>00-00000294</t>
  </si>
  <si>
    <t>00-00011950</t>
  </si>
  <si>
    <t>00-00009688</t>
  </si>
  <si>
    <t>00-00000297</t>
  </si>
  <si>
    <t>00-00000307</t>
  </si>
  <si>
    <t>00-00000308</t>
  </si>
  <si>
    <t>00-00000299</t>
  </si>
  <si>
    <t>00-00000298</t>
  </si>
  <si>
    <t>00-00000300</t>
  </si>
  <si>
    <t>00-00000302</t>
  </si>
  <si>
    <t>00-00000301</t>
  </si>
  <si>
    <t>00-00000304</t>
  </si>
  <si>
    <t>00-00000305</t>
  </si>
  <si>
    <t>00-00009679</t>
  </si>
  <si>
    <t>00-00000306</t>
  </si>
  <si>
    <t>00-00009684</t>
  </si>
  <si>
    <t>00-00009680</t>
  </si>
  <si>
    <t>00-00000310</t>
  </si>
  <si>
    <t>00-00000309</t>
  </si>
  <si>
    <t>00-00000311</t>
  </si>
  <si>
    <t>00-00006401</t>
  </si>
  <si>
    <t>00-00010736</t>
  </si>
  <si>
    <t>00-00009683</t>
  </si>
  <si>
    <t>00-00007884</t>
  </si>
  <si>
    <t>00-00009682</t>
  </si>
  <si>
    <t>00-00000312</t>
  </si>
  <si>
    <t>00-00000303</t>
  </si>
  <si>
    <t>00-00000314</t>
  </si>
  <si>
    <t>00-00000315</t>
  </si>
  <si>
    <t>00-00000316</t>
  </si>
  <si>
    <t>00-00000317</t>
  </si>
  <si>
    <t>00-00009685</t>
  </si>
  <si>
    <t>00-00000318</t>
  </si>
  <si>
    <t>00-00000319</t>
  </si>
  <si>
    <t>00-00009690</t>
  </si>
  <si>
    <t>00-00000320</t>
  </si>
  <si>
    <t>00-00009689</t>
  </si>
  <si>
    <t>00-00008418</t>
  </si>
  <si>
    <t>00-00000336</t>
  </si>
  <si>
    <t>00-00000337</t>
  </si>
  <si>
    <t>00-00000338</t>
  </si>
  <si>
    <t>00-00000339</t>
  </si>
  <si>
    <t>00-00000344</t>
  </si>
  <si>
    <t>00-00000345</t>
  </si>
  <si>
    <t>00-00000346</t>
  </si>
  <si>
    <t>00-00000347</t>
  </si>
  <si>
    <t>00-00000348</t>
  </si>
  <si>
    <t>00-00000349</t>
  </si>
  <si>
    <t>00-00000350</t>
  </si>
  <si>
    <t>00-00010993</t>
  </si>
  <si>
    <t>00-00010337</t>
  </si>
  <si>
    <t>00-00010336</t>
  </si>
  <si>
    <t>00-00009582</t>
  </si>
  <si>
    <t>00-00010551</t>
  </si>
  <si>
    <t>00-00010550</t>
  </si>
  <si>
    <t>00-00010544</t>
  </si>
  <si>
    <t>00-00010545</t>
  </si>
  <si>
    <t>00-00010543</t>
  </si>
  <si>
    <t>00-00010546</t>
  </si>
  <si>
    <t>00-00010541</t>
  </si>
  <si>
    <t>00-00010548</t>
  </si>
  <si>
    <t>00-00010547</t>
  </si>
  <si>
    <t>00-00000340</t>
  </si>
  <si>
    <t>00-00009580</t>
  </si>
  <si>
    <t>00-00009581</t>
  </si>
  <si>
    <t>00-00010542</t>
  </si>
  <si>
    <t>00-00000341</t>
  </si>
  <si>
    <t>00-00000342</t>
  </si>
  <si>
    <t>00-00000343</t>
  </si>
  <si>
    <t>00-00000351</t>
  </si>
  <si>
    <t>00-00000352</t>
  </si>
  <si>
    <t>00-00000353</t>
  </si>
  <si>
    <t>00-00000354</t>
  </si>
  <si>
    <t>00-00000355</t>
  </si>
  <si>
    <t>00-00000356</t>
  </si>
  <si>
    <t>00-00000357</t>
  </si>
  <si>
    <t>00-00000358</t>
  </si>
  <si>
    <t>00-00000359</t>
  </si>
  <si>
    <t>00-00000360</t>
  </si>
  <si>
    <t>00-00000361</t>
  </si>
  <si>
    <t>00-00000362</t>
  </si>
  <si>
    <t>00-00000363</t>
  </si>
  <si>
    <t>00-00000364</t>
  </si>
  <si>
    <t>00-00000365</t>
  </si>
  <si>
    <t>00-00000366</t>
  </si>
  <si>
    <t>00-00000367</t>
  </si>
  <si>
    <t>00-00000368</t>
  </si>
  <si>
    <t>00-00000369</t>
  </si>
  <si>
    <t>00-00000370</t>
  </si>
  <si>
    <t>00-00000371</t>
  </si>
  <si>
    <t>00-00000372</t>
  </si>
  <si>
    <t>00-00000373</t>
  </si>
  <si>
    <t>00-00000374</t>
  </si>
  <si>
    <t>00-00000375</t>
  </si>
  <si>
    <t>00-00006355</t>
  </si>
  <si>
    <t>00-00000376</t>
  </si>
  <si>
    <t>00-00000378</t>
  </si>
  <si>
    <t>00-00000377</t>
  </si>
  <si>
    <t>00-00000379</t>
  </si>
  <si>
    <t>00-00000380</t>
  </si>
  <si>
    <t>00-00000381</t>
  </si>
  <si>
    <t>00-00000382</t>
  </si>
  <si>
    <t>00-00000383</t>
  </si>
  <si>
    <t>00-00000384</t>
  </si>
  <si>
    <t>00-00004571</t>
  </si>
  <si>
    <t>00-00000385</t>
  </si>
  <si>
    <t>00-00000386</t>
  </si>
  <si>
    <t>00-00006356</t>
  </si>
  <si>
    <t>00-00000387</t>
  </si>
  <si>
    <t>00-00000388</t>
  </si>
  <si>
    <t>00-00000389</t>
  </si>
  <si>
    <t>00-00000390</t>
  </si>
  <si>
    <t>00-00000391</t>
  </si>
  <si>
    <t>00-00000392</t>
  </si>
  <si>
    <t>00-00000393</t>
  </si>
  <si>
    <t>00-00010968</t>
  </si>
  <si>
    <t>00-00010572</t>
  </si>
  <si>
    <t>00-00011106</t>
  </si>
  <si>
    <t>00-00011105</t>
  </si>
  <si>
    <t>00-00011666</t>
  </si>
  <si>
    <t>00-00011665</t>
  </si>
  <si>
    <t>00-00011976</t>
  </si>
  <si>
    <t>00-00011977</t>
  </si>
  <si>
    <t>00-00011009</t>
  </si>
  <si>
    <t>00-00010571</t>
  </si>
  <si>
    <t>00-00011013</t>
  </si>
  <si>
    <t>00-00011010</t>
  </si>
  <si>
    <t>00-00010570</t>
  </si>
  <si>
    <t>00-00011014</t>
  </si>
  <si>
    <t>00-00000394</t>
  </si>
  <si>
    <t>00-00000395</t>
  </si>
  <si>
    <t>00-00000396</t>
  </si>
  <si>
    <t>00-00000397</t>
  </si>
  <si>
    <t>00-00000398</t>
  </si>
  <si>
    <t>00-00005706</t>
  </si>
  <si>
    <t>00-00011026</t>
  </si>
  <si>
    <t>00-00007613</t>
  </si>
  <si>
    <t>00-00008394</t>
  </si>
  <si>
    <t>00-00005709</t>
  </si>
  <si>
    <t>00-00011629</t>
  </si>
  <si>
    <t>00-00008261</t>
  </si>
  <si>
    <t>00-00009372</t>
  </si>
  <si>
    <t>00-00000399</t>
  </si>
  <si>
    <t>00-00000401</t>
  </si>
  <si>
    <t>00-00000402</t>
  </si>
  <si>
    <t>00-00000403</t>
  </si>
  <si>
    <t>00-00000404</t>
  </si>
  <si>
    <t>00-00005707</t>
  </si>
  <si>
    <t>00-00011025</t>
  </si>
  <si>
    <t>00-00000405</t>
  </si>
  <si>
    <t>00-00008395</t>
  </si>
  <si>
    <t>00-00005708</t>
  </si>
  <si>
    <t>00-00011626</t>
  </si>
  <si>
    <t>00-00008262</t>
  </si>
  <si>
    <t>00-00009373</t>
  </si>
  <si>
    <t>00-00000406</t>
  </si>
  <si>
    <t>00-00000407</t>
  </si>
  <si>
    <t>00-00000410</t>
  </si>
  <si>
    <t>00-00000414</t>
  </si>
  <si>
    <t>00-00000418</t>
  </si>
  <si>
    <t>00-00000408</t>
  </si>
  <si>
    <t>00-00000411</t>
  </si>
  <si>
    <t>00-00000415</t>
  </si>
  <si>
    <t>00-00000419</t>
  </si>
  <si>
    <t>00-00007855</t>
  </si>
  <si>
    <t>00-00000409</t>
  </si>
  <si>
    <t>00-00000412</t>
  </si>
  <si>
    <t>00-00000416</t>
  </si>
  <si>
    <t>00-00000420</t>
  </si>
  <si>
    <t>00-00000413</t>
  </si>
  <si>
    <t>00-00000417</t>
  </si>
  <si>
    <t>00-00007770</t>
  </si>
  <si>
    <t>00-00006870</t>
  </si>
  <si>
    <t>00-00007771</t>
  </si>
  <si>
    <t>00-00000421</t>
  </si>
  <si>
    <t>00-00000422</t>
  </si>
  <si>
    <t>00-00000423</t>
  </si>
  <si>
    <t>00-00000426</t>
  </si>
  <si>
    <t>00-00000430</t>
  </si>
  <si>
    <t>00-00000434</t>
  </si>
  <si>
    <t>00-00007768</t>
  </si>
  <si>
    <t>00-00000424</t>
  </si>
  <si>
    <t>00-00000427</t>
  </si>
  <si>
    <t>00-00000431</t>
  </si>
  <si>
    <t>00-00000435</t>
  </si>
  <si>
    <t>00-00006869</t>
  </si>
  <si>
    <t>00-00007854</t>
  </si>
  <si>
    <t>00-00000425</t>
  </si>
  <si>
    <t>00-00000428</t>
  </si>
  <si>
    <t>00-00000432</t>
  </si>
  <si>
    <t>00-00000436</t>
  </si>
  <si>
    <t>00-00007769</t>
  </si>
  <si>
    <t>00-00000429</t>
  </si>
  <si>
    <t>00-00000433</t>
  </si>
  <si>
    <t>00-00006486</t>
  </si>
  <si>
    <t>00-00006487</t>
  </si>
  <si>
    <t>00-00006488</t>
  </si>
  <si>
    <t>00-00006490</t>
  </si>
  <si>
    <t>00-00006489</t>
  </si>
  <si>
    <t>00-00000440</t>
  </si>
  <si>
    <t>00-00000441</t>
  </si>
  <si>
    <t>00-00000443</t>
  </si>
  <si>
    <t>00-00000442</t>
  </si>
  <si>
    <t>00-00010967</t>
  </si>
  <si>
    <t>00-00000444</t>
  </si>
  <si>
    <t>00-00004655</t>
  </si>
  <si>
    <t>00-00000446</t>
  </si>
  <si>
    <t>00-00004656</t>
  </si>
  <si>
    <t>00-00011372</t>
  </si>
  <si>
    <t>00-00011304</t>
  </si>
  <si>
    <t>00-00009781</t>
  </si>
  <si>
    <t>00-00010649</t>
  </si>
  <si>
    <t>00-00009782</t>
  </si>
  <si>
    <t>00-00011008</t>
  </si>
  <si>
    <t>00-00009783</t>
  </si>
  <si>
    <t>00-00010594</t>
  </si>
  <si>
    <t>00-00000447</t>
  </si>
  <si>
    <t>00-00000448</t>
  </si>
  <si>
    <t>00-00011120</t>
  </si>
  <si>
    <t>00-00000449</t>
  </si>
  <si>
    <t>00-00006800</t>
  </si>
  <si>
    <t>00-00000450</t>
  </si>
  <si>
    <t>00-00000452</t>
  </si>
  <si>
    <t>00-00000451</t>
  </si>
  <si>
    <t>00-00000453</t>
  </si>
  <si>
    <t>00-00000454</t>
  </si>
  <si>
    <t>00-00006801</t>
  </si>
  <si>
    <t>00-00011887</t>
  </si>
  <si>
    <t>00-00011888</t>
  </si>
  <si>
    <t>00-00011889</t>
  </si>
  <si>
    <t>00-00011890</t>
  </si>
  <si>
    <t>00-00011891</t>
  </si>
  <si>
    <t>00-00011619</t>
  </si>
  <si>
    <t>00-00011620</t>
  </si>
  <si>
    <t>00-00000002</t>
  </si>
  <si>
    <t>00-00000003</t>
  </si>
  <si>
    <t>00-00000004</t>
  </si>
  <si>
    <t>00-00000005</t>
  </si>
  <si>
    <t>00-00000007</t>
  </si>
  <si>
    <t>00-00000008</t>
  </si>
  <si>
    <t>00-00000009</t>
  </si>
  <si>
    <t>00-00009117</t>
  </si>
  <si>
    <t>00-00000011</t>
  </si>
  <si>
    <t>00-00000010</t>
  </si>
  <si>
    <t>00-00011714</t>
  </si>
  <si>
    <t>00-00010875</t>
  </si>
  <si>
    <t>00-00010873</t>
  </si>
  <si>
    <t>00-00010871</t>
  </si>
  <si>
    <t>00-00010872</t>
  </si>
  <si>
    <t>00-00010874</t>
  </si>
  <si>
    <t>00-00011157</t>
  </si>
  <si>
    <t>00-00011158</t>
  </si>
  <si>
    <t>00-00011159</t>
  </si>
  <si>
    <t>00-00011160</t>
  </si>
  <si>
    <t>00-00008907</t>
  </si>
  <si>
    <t>00-00010416</t>
  </si>
  <si>
    <t>00-00010417</t>
  </si>
  <si>
    <t>00-00000456</t>
  </si>
  <si>
    <t>00-00000457</t>
  </si>
  <si>
    <t>00-00000459</t>
  </si>
  <si>
    <t>00-00007921</t>
  </si>
  <si>
    <t>00-00006621</t>
  </si>
  <si>
    <t>00-00006619</t>
  </si>
  <si>
    <t>00-00006620</t>
  </si>
  <si>
    <t>00-00011646</t>
  </si>
  <si>
    <t>00-00011647</t>
  </si>
  <si>
    <t>00-00011133</t>
  </si>
  <si>
    <t>00-00011134</t>
  </si>
  <si>
    <t>00-00011135</t>
  </si>
  <si>
    <t>00-00011136</t>
  </si>
  <si>
    <t>00-00011132</t>
  </si>
  <si>
    <t>00-00011137</t>
  </si>
  <si>
    <t>00-00011138</t>
  </si>
  <si>
    <t>00-00011139</t>
  </si>
  <si>
    <t>00-00011140</t>
  </si>
  <si>
    <t>00-00011142</t>
  </si>
  <si>
    <t>00-00011141</t>
  </si>
  <si>
    <t>00-00006618</t>
  </si>
  <si>
    <t>00-00006617</t>
  </si>
  <si>
    <t>00-00005328</t>
  </si>
  <si>
    <t>00-00006616</t>
  </si>
  <si>
    <t>00-00010130</t>
  </si>
  <si>
    <t>00-00010129</t>
  </si>
  <si>
    <t>00-00000473</t>
  </si>
  <si>
    <t>00-00000474</t>
  </si>
  <si>
    <t>00-00000472</t>
  </si>
  <si>
    <t>00-00010154</t>
  </si>
  <si>
    <t>00-00011669</t>
  </si>
  <si>
    <t>00-00008544</t>
  </si>
  <si>
    <t>00-00005812</t>
  </si>
  <si>
    <t>00-00010777</t>
  </si>
  <si>
    <t>00-00005332</t>
  </si>
  <si>
    <t>00-00005333</t>
  </si>
  <si>
    <t>00-00006048</t>
  </si>
  <si>
    <t>00-00005041</t>
  </si>
  <si>
    <t>00-00005042</t>
  </si>
  <si>
    <t>00-00000471</t>
  </si>
  <si>
    <t>00-00006572</t>
  </si>
  <si>
    <t>00-00006047</t>
  </si>
  <si>
    <t>00-00010673</t>
  </si>
  <si>
    <t>00-00010281</t>
  </si>
  <si>
    <t>00-00010127</t>
  </si>
  <si>
    <t>00-00010150</t>
  </si>
  <si>
    <t>00-00010041</t>
  </si>
  <si>
    <t>00-00000481</t>
  </si>
  <si>
    <t>00-00010613</t>
  </si>
  <si>
    <t>00-00004657</t>
  </si>
  <si>
    <t>00-00005220</t>
  </si>
  <si>
    <t>00-00010614</t>
  </si>
  <si>
    <t>00-00000485</t>
  </si>
  <si>
    <t>00-00010671</t>
  </si>
  <si>
    <t>00-00009125</t>
  </si>
  <si>
    <t>00-00006770</t>
  </si>
  <si>
    <t>00-00009907</t>
  </si>
  <si>
    <t>00-00009988</t>
  </si>
  <si>
    <t>00-00011566</t>
  </si>
  <si>
    <t>00-00006684</t>
  </si>
  <si>
    <t>00-00009968</t>
  </si>
  <si>
    <t>00-00000484</t>
  </si>
  <si>
    <t>00-00000486</t>
  </si>
  <si>
    <t>00-00000487</t>
  </si>
  <si>
    <t>00-00000488</t>
  </si>
  <si>
    <t>00-00000489</t>
  </si>
  <si>
    <t>00-00004549</t>
  </si>
  <si>
    <t>00-00010484</t>
  </si>
  <si>
    <t>00-00010485</t>
  </si>
  <si>
    <t>00-00010387</t>
  </si>
  <si>
    <t>00-00005109</t>
  </si>
  <si>
    <t>00-00004632</t>
  </si>
  <si>
    <t>00-00008471</t>
  </si>
  <si>
    <t>00-00004637</t>
  </si>
  <si>
    <t>00-00009927</t>
  </si>
  <si>
    <t>00-00006759</t>
  </si>
  <si>
    <t>00-00008527</t>
  </si>
  <si>
    <t>00-00006451</t>
  </si>
  <si>
    <t>00-00009147</t>
  </si>
  <si>
    <t>00-00005551</t>
  </si>
  <si>
    <t>00-00005639</t>
  </si>
  <si>
    <t>00-00009976</t>
  </si>
  <si>
    <t>00-00010388</t>
  </si>
  <si>
    <t>00-00004630</t>
  </si>
  <si>
    <t>00-00004631</t>
  </si>
  <si>
    <t>00-00005871</t>
  </si>
  <si>
    <t>00-00008472</t>
  </si>
  <si>
    <t>00-00004636</t>
  </si>
  <si>
    <t>00-00008528</t>
  </si>
  <si>
    <t>00-00010386</t>
  </si>
  <si>
    <t>00-00006594</t>
  </si>
  <si>
    <t>00-00009407</t>
  </si>
  <si>
    <t>00-00008775</t>
  </si>
  <si>
    <t>00-00006452</t>
  </si>
  <si>
    <t>00-00010202</t>
  </si>
  <si>
    <t>00-00004635</t>
  </si>
  <si>
    <t>00-00009205</t>
  </si>
  <si>
    <t>00-00011692</t>
  </si>
  <si>
    <t>00-00004707</t>
  </si>
  <si>
    <t>00-00004710</t>
  </si>
  <si>
    <t>00-00004708</t>
  </si>
  <si>
    <t>00-00000506</t>
  </si>
  <si>
    <t>00-00000507</t>
  </si>
  <si>
    <t>00-00000509</t>
  </si>
  <si>
    <t>00-00000508</t>
  </si>
  <si>
    <t>00-00006699</t>
  </si>
  <si>
    <t>00-00009886</t>
  </si>
  <si>
    <t>00-00001004</t>
  </si>
  <si>
    <t>00-00003577</t>
  </si>
  <si>
    <t>00-00000512</t>
  </si>
  <si>
    <t>00-00004948</t>
  </si>
  <si>
    <t>00-00000513</t>
  </si>
  <si>
    <t>00-00000520</t>
  </si>
  <si>
    <t>00-00000521</t>
  </si>
  <si>
    <t>00-00000522</t>
  </si>
  <si>
    <t>00-00005710</t>
  </si>
  <si>
    <t>00-00000524</t>
  </si>
  <si>
    <t>00-00001006</t>
  </si>
  <si>
    <t>00-00000515</t>
  </si>
  <si>
    <t>00-00000516</t>
  </si>
  <si>
    <t>00-00000517</t>
  </si>
  <si>
    <t>00-00000518</t>
  </si>
  <si>
    <t>00-00000519</t>
  </si>
  <si>
    <t>00-00000523</t>
  </si>
  <si>
    <t>00-00001005</t>
  </si>
  <si>
    <t>00-00000526</t>
  </si>
  <si>
    <t>00-00000527</t>
  </si>
  <si>
    <t>00-00010828</t>
  </si>
  <si>
    <t>00-00004951</t>
  </si>
  <si>
    <t>00-00000539</t>
  </si>
  <si>
    <t>00-00000538</t>
  </si>
  <si>
    <t>00-00000540</t>
  </si>
  <si>
    <t>00-00000541</t>
  </si>
  <si>
    <t>00-00005822</t>
  </si>
  <si>
    <t>00-00000542</t>
  </si>
  <si>
    <t>00-00005823</t>
  </si>
  <si>
    <t>00-00000549</t>
  </si>
  <si>
    <t>00-00000550</t>
  </si>
  <si>
    <t>00-00000551</t>
  </si>
  <si>
    <t>00-00000552</t>
  </si>
  <si>
    <t>00-00000553</t>
  </si>
  <si>
    <t>00-00000554</t>
  </si>
  <si>
    <t>00-00000555</t>
  </si>
  <si>
    <t>00-00000556</t>
  </si>
  <si>
    <t>00-00000557</t>
  </si>
  <si>
    <t>00-00000558</t>
  </si>
  <si>
    <t>00-00000559</t>
  </si>
  <si>
    <t>00-00000560</t>
  </si>
  <si>
    <t>00-00000595</t>
  </si>
  <si>
    <t>00-00000596</t>
  </si>
  <si>
    <t>00-00010515</t>
  </si>
  <si>
    <t>00-00000597</t>
  </si>
  <si>
    <t>00-00010516</t>
  </si>
  <si>
    <t>00-00000598</t>
  </si>
  <si>
    <t>00-00000599</t>
  </si>
  <si>
    <t>00-00000562</t>
  </si>
  <si>
    <t>00-00000563</t>
  </si>
  <si>
    <t>00-00000565</t>
  </si>
  <si>
    <t>00-00000566</t>
  </si>
  <si>
    <t>00-00000564</t>
  </si>
  <si>
    <t>00-00000592</t>
  </si>
  <si>
    <t>00-00000591</t>
  </si>
  <si>
    <t>00-00000593</t>
  </si>
  <si>
    <t>00-00000594</t>
  </si>
  <si>
    <t>00-00000529</t>
  </si>
  <si>
    <t>00-00000530</t>
  </si>
  <si>
    <t>00-00000537</t>
  </si>
  <si>
    <t>00-00000543</t>
  </si>
  <si>
    <t>00-00000580</t>
  </si>
  <si>
    <t>00-00000569</t>
  </si>
  <si>
    <t>00-00000570</t>
  </si>
  <si>
    <t>00-00000571</t>
  </si>
  <si>
    <t>00-00000572</t>
  </si>
  <si>
    <t>00-00000574</t>
  </si>
  <si>
    <t>00-00000575</t>
  </si>
  <si>
    <t>00-00000576</t>
  </si>
  <si>
    <t>00-00000577</t>
  </si>
  <si>
    <t>00-00000578</t>
  </si>
  <si>
    <t>00-00000579</t>
  </si>
  <si>
    <t>00-00000588</t>
  </si>
  <si>
    <t>00-00000589</t>
  </si>
  <si>
    <t>00-00000585</t>
  </si>
  <si>
    <t>00-00000586</t>
  </si>
  <si>
    <t>00-00000587</t>
  </si>
  <si>
    <t>00-00011442</t>
  </si>
  <si>
    <t>00-00000535</t>
  </si>
  <si>
    <t>00-00000534</t>
  </si>
  <si>
    <t>00-00000536</t>
  </si>
  <si>
    <t>00-00000607</t>
  </si>
  <si>
    <t>00-00000608</t>
  </si>
  <si>
    <t>00-00000612</t>
  </si>
  <si>
    <t>00-00000613</t>
  </si>
  <si>
    <t>00-00000614</t>
  </si>
  <si>
    <t>00-00000615</t>
  </si>
  <si>
    <t>00-00000605</t>
  </si>
  <si>
    <t>00-00000606</t>
  </si>
  <si>
    <t>00-00000609</t>
  </si>
  <si>
    <t>00-00000610</t>
  </si>
  <si>
    <t>00-00000611</t>
  </si>
  <si>
    <t>Шаровая опора LARGUS (2012-2014г.) (с круговой проточкой) FORWARD</t>
  </si>
  <si>
    <t>00-00005051</t>
  </si>
  <si>
    <t>Шаровая опора LARGUS (после 2014г.), X-RAY (с боковой проточкой) FORWARD</t>
  </si>
  <si>
    <t>00-00005820</t>
  </si>
  <si>
    <t>00-00005821</t>
  </si>
  <si>
    <t>00-00000531</t>
  </si>
  <si>
    <t>00-00000533</t>
  </si>
  <si>
    <t>00-00000532</t>
  </si>
  <si>
    <t>00-00010145</t>
  </si>
  <si>
    <t>00-00011567</t>
  </si>
  <si>
    <t>00-00011591</t>
  </si>
  <si>
    <t>00-00011590</t>
  </si>
  <si>
    <t>00-00004809</t>
  </si>
  <si>
    <t>00-00011583</t>
  </si>
  <si>
    <t>00-00011584</t>
  </si>
  <si>
    <t>00-00008179</t>
  </si>
  <si>
    <t>00-00011579</t>
  </si>
  <si>
    <t>00-00005054</t>
  </si>
  <si>
    <t>00-00005055</t>
  </si>
  <si>
    <t>00-00005056</t>
  </si>
  <si>
    <t>00-00005057</t>
  </si>
  <si>
    <t>00-00005058</t>
  </si>
  <si>
    <t>00-00011588</t>
  </si>
  <si>
    <t>00-00010903</t>
  </si>
  <si>
    <t>00-00010998</t>
  </si>
  <si>
    <t>00-00008216</t>
  </si>
  <si>
    <t>00-00004814</t>
  </si>
  <si>
    <t>00-00011582</t>
  </si>
  <si>
    <t>00-00011585</t>
  </si>
  <si>
    <t>00-00008215</t>
  </si>
  <si>
    <t>00-00011580</t>
  </si>
  <si>
    <t>00-00004808</t>
  </si>
  <si>
    <t>00-00004812</t>
  </si>
  <si>
    <t>00-00004813</t>
  </si>
  <si>
    <t>00-00004807</t>
  </si>
  <si>
    <t>00-00004811</t>
  </si>
  <si>
    <t>00-00011587</t>
  </si>
  <si>
    <t>00-00011586</t>
  </si>
  <si>
    <t>00-00011575</t>
  </si>
  <si>
    <t>00-00008217</t>
  </si>
  <si>
    <t>00-00011577</t>
  </si>
  <si>
    <t>00-00011578</t>
  </si>
  <si>
    <t>00-00011581</t>
  </si>
  <si>
    <t>00-00011594</t>
  </si>
  <si>
    <t>00-00011595</t>
  </si>
  <si>
    <t>00-00011598</t>
  </si>
  <si>
    <t>00-00011596</t>
  </si>
  <si>
    <t>00-00011597</t>
  </si>
  <si>
    <t>00-00011599</t>
  </si>
  <si>
    <t>00-00011574</t>
  </si>
  <si>
    <t>00-00011571</t>
  </si>
  <si>
    <t>00-00011572</t>
  </si>
  <si>
    <t>00-00011576</t>
  </si>
  <si>
    <t>00-00011472</t>
  </si>
  <si>
    <t>00-00011573</t>
  </si>
  <si>
    <t>00-00004663</t>
  </si>
  <si>
    <t>00-00004662</t>
  </si>
  <si>
    <t>00-00005060</t>
  </si>
  <si>
    <t>00-00004661</t>
  </si>
  <si>
    <t>00-00004660</t>
  </si>
  <si>
    <t>00-00004659</t>
  </si>
  <si>
    <t>00-00000628</t>
  </si>
  <si>
    <t>00-00005717</t>
  </si>
  <si>
    <t>00-00000634</t>
  </si>
  <si>
    <t>00-00000636</t>
  </si>
  <si>
    <t>00-00000637</t>
  </si>
  <si>
    <t>00-00000642</t>
  </si>
  <si>
    <t>00-00006748</t>
  </si>
  <si>
    <t>00-00000644</t>
  </si>
  <si>
    <t>00-00006598</t>
  </si>
  <si>
    <t>00-00000646</t>
  </si>
  <si>
    <t>00-00000648</t>
  </si>
  <si>
    <t>00-00006602</t>
  </si>
  <si>
    <t>00-00005666</t>
  </si>
  <si>
    <t>00-00000723</t>
  </si>
  <si>
    <t>00-00000724</t>
  </si>
  <si>
    <t>00-00000656</t>
  </si>
  <si>
    <t>00-00000658</t>
  </si>
  <si>
    <t>00-00006607</t>
  </si>
  <si>
    <t>00-00006749</t>
  </si>
  <si>
    <t>00-00000665</t>
  </si>
  <si>
    <t>00-00000667</t>
  </si>
  <si>
    <t>00-00000668</t>
  </si>
  <si>
    <t>00-00005667</t>
  </si>
  <si>
    <t>00-00005668</t>
  </si>
  <si>
    <t>00-00006753</t>
  </si>
  <si>
    <t>00-00005442</t>
  </si>
  <si>
    <t>00-00005182</t>
  </si>
  <si>
    <t>00-00000671</t>
  </si>
  <si>
    <t>00-00000674</t>
  </si>
  <si>
    <t>00-00008162</t>
  </si>
  <si>
    <t>00-00000726</t>
  </si>
  <si>
    <t>00-00000725</t>
  </si>
  <si>
    <t>00-00000679</t>
  </si>
  <si>
    <t>00-00000680</t>
  </si>
  <si>
    <t>00-00000688</t>
  </si>
  <si>
    <t>00-00000689</t>
  </si>
  <si>
    <t>00-00000690</t>
  </si>
  <si>
    <t>00-00005726</t>
  </si>
  <si>
    <t>00-00000691</t>
  </si>
  <si>
    <t>00-00004911</t>
  </si>
  <si>
    <t>00-00000692</t>
  </si>
  <si>
    <t>00-00005108</t>
  </si>
  <si>
    <t>00-00000695</t>
  </si>
  <si>
    <t>00-00006755</t>
  </si>
  <si>
    <t>00-00008178</t>
  </si>
  <si>
    <t>00-00000703</t>
  </si>
  <si>
    <t>00-00000704</t>
  </si>
  <si>
    <t>00-00000710</t>
  </si>
  <si>
    <t>00-00000711</t>
  </si>
  <si>
    <t>00-00007816</t>
  </si>
  <si>
    <t>00-00000714</t>
  </si>
  <si>
    <t>00-00000715</t>
  </si>
  <si>
    <t>00-00000717</t>
  </si>
  <si>
    <t>00-00000718</t>
  </si>
  <si>
    <t>00-00000719</t>
  </si>
  <si>
    <t>00-00006354</t>
  </si>
  <si>
    <t>00-00000732</t>
  </si>
  <si>
    <t>00-00000733</t>
  </si>
  <si>
    <t>00-00005669</t>
  </si>
  <si>
    <t>00-00000734</t>
  </si>
  <si>
    <t>00-00000735</t>
  </si>
  <si>
    <t>00-00000736</t>
  </si>
  <si>
    <t>00-00000740</t>
  </si>
  <si>
    <t>Шаровая опора LARGUS (2012-2014г.) (с круговой проточкой) FRANCECAR</t>
  </si>
  <si>
    <t>00-00007827</t>
  </si>
  <si>
    <t>00-00000741</t>
  </si>
  <si>
    <t>00-00001535</t>
  </si>
  <si>
    <t>00-00005815</t>
  </si>
  <si>
    <t>00-00006670</t>
  </si>
  <si>
    <t>00-00008380</t>
  </si>
  <si>
    <t>00-00009799</t>
  </si>
  <si>
    <t>00-00009800</t>
  </si>
  <si>
    <t>00-00010520</t>
  </si>
  <si>
    <t>00-00009798</t>
  </si>
  <si>
    <t>00-00011830</t>
  </si>
  <si>
    <t>00-00011483</t>
  </si>
  <si>
    <t>00-00010489</t>
  </si>
  <si>
    <t>00-00011426</t>
  </si>
  <si>
    <t>00-00011103</t>
  </si>
  <si>
    <t>00-00011672</t>
  </si>
  <si>
    <t>00-00005044</t>
  </si>
  <si>
    <t>00-00008118</t>
  </si>
  <si>
    <t>00-00011944</t>
  </si>
  <si>
    <t>00-00008164</t>
  </si>
  <si>
    <t>00-00009951</t>
  </si>
  <si>
    <t>00-00009152</t>
  </si>
  <si>
    <t>00-00009153</t>
  </si>
  <si>
    <t>00-00011915</t>
  </si>
  <si>
    <t>00-00011914</t>
  </si>
  <si>
    <t>00-00011435</t>
  </si>
  <si>
    <t>00-00011436</t>
  </si>
  <si>
    <t>00-00006168</t>
  </si>
  <si>
    <t>00-00009402</t>
  </si>
  <si>
    <t>00-00009659</t>
  </si>
  <si>
    <t>00-00010774</t>
  </si>
  <si>
    <t>00-00010773</t>
  </si>
  <si>
    <t>00-00010996</t>
  </si>
  <si>
    <t>00-00010214</t>
  </si>
  <si>
    <t>00-00010216</t>
  </si>
  <si>
    <t>00-00010213</t>
  </si>
  <si>
    <t>00-00010215</t>
  </si>
  <si>
    <t>00-00000752</t>
  </si>
  <si>
    <t>00-00000753</t>
  </si>
  <si>
    <t>00-00000750</t>
  </si>
  <si>
    <t>00-00000751</t>
  </si>
  <si>
    <t>00-00000756</t>
  </si>
  <si>
    <t>00-00000757</t>
  </si>
  <si>
    <t>00-00010227</t>
  </si>
  <si>
    <t>00-00010226</t>
  </si>
  <si>
    <t>00-00010705</t>
  </si>
  <si>
    <t>00-00008707</t>
  </si>
  <si>
    <t>Ремкомплект ГРМ HYUNDAI GETZ (2002-2011г., дв.: 1,6л.), ACCENT (1999-2010г., дв.: 1,6л) GATES</t>
  </si>
  <si>
    <t>00-00000755</t>
  </si>
  <si>
    <t>00-00000754</t>
  </si>
  <si>
    <t>00-00007745</t>
  </si>
  <si>
    <t>00-00006434</t>
  </si>
  <si>
    <t>00-00006433</t>
  </si>
  <si>
    <t>00-00010888</t>
  </si>
  <si>
    <t>00-00006413</t>
  </si>
  <si>
    <t>00-00010898</t>
  </si>
  <si>
    <t>00-00009814</t>
  </si>
  <si>
    <t>Ремкомплект ГРМ + помпа HYUN GETZ (2002-2011г., дв.: 1,6л.), ACCENT (1999-2010г., дв.: 1,6л) GATES</t>
  </si>
  <si>
    <t>00-00000749</t>
  </si>
  <si>
    <t>00-00008819</t>
  </si>
  <si>
    <t>00-00008097</t>
  </si>
  <si>
    <t>00-00000758</t>
  </si>
  <si>
    <t>00-00000759</t>
  </si>
  <si>
    <t>00-00000760</t>
  </si>
  <si>
    <t>00-00000761</t>
  </si>
  <si>
    <t>00-00000762</t>
  </si>
  <si>
    <t>00-00000764</t>
  </si>
  <si>
    <t>00-00000766</t>
  </si>
  <si>
    <t>00-00000763</t>
  </si>
  <si>
    <t>00-00000765</t>
  </si>
  <si>
    <t>00-00011851</t>
  </si>
  <si>
    <t>00-00000767</t>
  </si>
  <si>
    <t>00-00000768</t>
  </si>
  <si>
    <t>00-00000769</t>
  </si>
  <si>
    <t>00-00010280</t>
  </si>
  <si>
    <t>00-00011322</t>
  </si>
  <si>
    <t>00-00005511</t>
  </si>
  <si>
    <t>00-00011042</t>
  </si>
  <si>
    <t>00-00009681</t>
  </si>
  <si>
    <t>00-00000770</t>
  </si>
  <si>
    <t>00-00000771</t>
  </si>
  <si>
    <t>00-00000772</t>
  </si>
  <si>
    <t>00-00010580</t>
  </si>
  <si>
    <t>00-00011083</t>
  </si>
  <si>
    <t>00-00005466</t>
  </si>
  <si>
    <t>00-00005719</t>
  </si>
  <si>
    <t>00-00006525</t>
  </si>
  <si>
    <t>00-00011047</t>
  </si>
  <si>
    <t>00-00006717</t>
  </si>
  <si>
    <t>00-00006524</t>
  </si>
  <si>
    <t>00-00009852</t>
  </si>
  <si>
    <t>00-00000773</t>
  </si>
  <si>
    <t>00-00008905</t>
  </si>
  <si>
    <t>00-00007867</t>
  </si>
  <si>
    <t>00-00000775</t>
  </si>
  <si>
    <t>00-00000776</t>
  </si>
  <si>
    <t>00-00000774</t>
  </si>
  <si>
    <t>00-00000777</t>
  </si>
  <si>
    <t>00-00000780</t>
  </si>
  <si>
    <t>00-00010590</t>
  </si>
  <si>
    <t>00-00011801</t>
  </si>
  <si>
    <t>00-00011225</t>
  </si>
  <si>
    <t>00-00011800</t>
  </si>
  <si>
    <t>Ремень ГРМ HYUNDAI GETZ (2002-2011г., дв.: 1,6л.), ACCENT (1999-2010г., дв.: 1,6л) GATES</t>
  </si>
  <si>
    <t>00-00000782</t>
  </si>
  <si>
    <t>00-00000781</t>
  </si>
  <si>
    <t>00-00010630</t>
  </si>
  <si>
    <t>00-00009770</t>
  </si>
  <si>
    <t>00-00009778</t>
  </si>
  <si>
    <t>00-00000783</t>
  </si>
  <si>
    <t>00-00000785</t>
  </si>
  <si>
    <t>00-00009779</t>
  </si>
  <si>
    <t>00-00009841</t>
  </si>
  <si>
    <t>00-00011001</t>
  </si>
  <si>
    <t>00-00000784</t>
  </si>
  <si>
    <t>00-00005917</t>
  </si>
  <si>
    <t>00-00006036</t>
  </si>
  <si>
    <t>00-00011260</t>
  </si>
  <si>
    <t>00-00000786</t>
  </si>
  <si>
    <t>00-00000787</t>
  </si>
  <si>
    <t>00-00000788</t>
  </si>
  <si>
    <t>00-00000789</t>
  </si>
  <si>
    <t>00-00011258</t>
  </si>
  <si>
    <t>00-00011259</t>
  </si>
  <si>
    <t>00-00000791</t>
  </si>
  <si>
    <t>00-00004664</t>
  </si>
  <si>
    <t>00-00000792</t>
  </si>
  <si>
    <t>00-00000793</t>
  </si>
  <si>
    <t>00-00000794</t>
  </si>
  <si>
    <t>00-00000795</t>
  </si>
  <si>
    <t>00-00000801</t>
  </si>
  <si>
    <t>00-00000798</t>
  </si>
  <si>
    <t>00-00000799</t>
  </si>
  <si>
    <t>00-00000803</t>
  </si>
  <si>
    <t>00-00011185</t>
  </si>
  <si>
    <t>00-00007953</t>
  </si>
  <si>
    <t>00-00011493</t>
  </si>
  <si>
    <t>00-00008911</t>
  </si>
  <si>
    <t>00-00010930</t>
  </si>
  <si>
    <t>00-00000805</t>
  </si>
  <si>
    <t>00-00008112</t>
  </si>
  <si>
    <t>00-00008698</t>
  </si>
  <si>
    <t>00-00006504</t>
  </si>
  <si>
    <t>00-00008759</t>
  </si>
  <si>
    <t>00-00010218</t>
  </si>
  <si>
    <t>00-00010219</t>
  </si>
  <si>
    <t>00-00010836</t>
  </si>
  <si>
    <t>00-00008825</t>
  </si>
  <si>
    <t>00-00010426</t>
  </si>
  <si>
    <t>00-00000808</t>
  </si>
  <si>
    <t>00-00000832</t>
  </si>
  <si>
    <t>00-00000809</t>
  </si>
  <si>
    <t>00-00000812</t>
  </si>
  <si>
    <t>00-00000810</t>
  </si>
  <si>
    <t>00-00000813</t>
  </si>
  <si>
    <t>00-00000814</t>
  </si>
  <si>
    <t>00-00000815</t>
  </si>
  <si>
    <t>00-00000816</t>
  </si>
  <si>
    <t>00-00005420</t>
  </si>
  <si>
    <t>00-00007877</t>
  </si>
  <si>
    <t>00-00007989</t>
  </si>
  <si>
    <t>00-00008291</t>
  </si>
  <si>
    <t>00-00007878</t>
  </si>
  <si>
    <t>00-00006522</t>
  </si>
  <si>
    <t>00-00005422</t>
  </si>
  <si>
    <t>00-00000817</t>
  </si>
  <si>
    <t>00-00000818</t>
  </si>
  <si>
    <t>00-00000819</t>
  </si>
  <si>
    <t>00-00005197</t>
  </si>
  <si>
    <t>00-00005201</t>
  </si>
  <si>
    <t>00-00005200</t>
  </si>
  <si>
    <t>00-00005202</t>
  </si>
  <si>
    <t>00-00000825</t>
  </si>
  <si>
    <t>00-00000826</t>
  </si>
  <si>
    <t>00-00005637</t>
  </si>
  <si>
    <t>00-00008518</t>
  </si>
  <si>
    <t>00-00008519</t>
  </si>
  <si>
    <t>00-00008520</t>
  </si>
  <si>
    <t>00-00006390</t>
  </si>
  <si>
    <t>00-00006391</t>
  </si>
  <si>
    <t>00-00008521</t>
  </si>
  <si>
    <t>00-00007990</t>
  </si>
  <si>
    <t>00-00006389</t>
  </si>
  <si>
    <t>00-00007991</t>
  </si>
  <si>
    <t>00-00000827</t>
  </si>
  <si>
    <t>00-00000828</t>
  </si>
  <si>
    <t>00-00004611</t>
  </si>
  <si>
    <t>00-00000829</t>
  </si>
  <si>
    <t>00-00005456</t>
  </si>
  <si>
    <t>00-00000821</t>
  </si>
  <si>
    <t>00-00000822</t>
  </si>
  <si>
    <t>00-00000823</t>
  </si>
  <si>
    <t>00-00006802</t>
  </si>
  <si>
    <t>00-00005423</t>
  </si>
  <si>
    <t>00-00005440</t>
  </si>
  <si>
    <t>00-00005424</t>
  </si>
  <si>
    <t>00-00005514</t>
  </si>
  <si>
    <t>00-00008522</t>
  </si>
  <si>
    <t>00-00007992</t>
  </si>
  <si>
    <t>00-00007993</t>
  </si>
  <si>
    <t>00-00005513</t>
  </si>
  <si>
    <t>00-00005425</t>
  </si>
  <si>
    <t>00-00005636</t>
  </si>
  <si>
    <t>00-00007994</t>
  </si>
  <si>
    <t>00-00000830</t>
  </si>
  <si>
    <t>00-00005430</t>
  </si>
  <si>
    <t>00-00000831</t>
  </si>
  <si>
    <t>00-00000820</t>
  </si>
  <si>
    <t>00-00000836</t>
  </si>
  <si>
    <t>00-00000837</t>
  </si>
  <si>
    <t>00-00000838</t>
  </si>
  <si>
    <t>00-00000839</t>
  </si>
  <si>
    <t>00-00000840</t>
  </si>
  <si>
    <t>00-00000841</t>
  </si>
  <si>
    <t>00-00000842</t>
  </si>
  <si>
    <t>00-00008292</t>
  </si>
  <si>
    <t>00-00010392</t>
  </si>
  <si>
    <t>00-00000843</t>
  </si>
  <si>
    <t>00-00000844</t>
  </si>
  <si>
    <t>00-00000845</t>
  </si>
  <si>
    <t>00-00000846</t>
  </si>
  <si>
    <t>00-00000847</t>
  </si>
  <si>
    <t>00-00000848</t>
  </si>
  <si>
    <t>00-00000849</t>
  </si>
  <si>
    <t>00-00000851</t>
  </si>
  <si>
    <t>00-00000852</t>
  </si>
  <si>
    <t>00-00000853</t>
  </si>
  <si>
    <t>00-00000854</t>
  </si>
  <si>
    <t>00-00000855</t>
  </si>
  <si>
    <t>00-00000856</t>
  </si>
  <si>
    <t>00-00005888</t>
  </si>
  <si>
    <t>00-00000857</t>
  </si>
  <si>
    <t>00-00000858</t>
  </si>
  <si>
    <t>00-00000859</t>
  </si>
  <si>
    <t>00-00000860</t>
  </si>
  <si>
    <t>00-00008799</t>
  </si>
  <si>
    <t>00-00000861</t>
  </si>
  <si>
    <t>00-00000863</t>
  </si>
  <si>
    <t>00-00000865</t>
  </si>
  <si>
    <t>00-00000867</t>
  </si>
  <si>
    <t>00-00000869</t>
  </si>
  <si>
    <t>00-00000887</t>
  </si>
  <si>
    <t>00-00000871</t>
  </si>
  <si>
    <t>00-00000873</t>
  </si>
  <si>
    <t>00-00000875</t>
  </si>
  <si>
    <t>00-00000877</t>
  </si>
  <si>
    <t>00-00000879</t>
  </si>
  <si>
    <t>00-00000881</t>
  </si>
  <si>
    <t>00-00000883</t>
  </si>
  <si>
    <t>00-00000885</t>
  </si>
  <si>
    <t>00-00000889</t>
  </si>
  <si>
    <t>00-00000891</t>
  </si>
  <si>
    <t>00-00009278</t>
  </si>
  <si>
    <t>00-00009143</t>
  </si>
  <si>
    <t>00-00000862</t>
  </si>
  <si>
    <t>00-00000864</t>
  </si>
  <si>
    <t>00-00000866</t>
  </si>
  <si>
    <t>00-00000868</t>
  </si>
  <si>
    <t>00-00000870</t>
  </si>
  <si>
    <t>00-00000888</t>
  </si>
  <si>
    <t>00-00000872</t>
  </si>
  <si>
    <t>00-00000874</t>
  </si>
  <si>
    <t>00-00000876</t>
  </si>
  <si>
    <t>00-00000878</t>
  </si>
  <si>
    <t>00-00000880</t>
  </si>
  <si>
    <t>00-00000882</t>
  </si>
  <si>
    <t>00-00000884</t>
  </si>
  <si>
    <t>00-00000886</t>
  </si>
  <si>
    <t>00-00000890</t>
  </si>
  <si>
    <t>00-00000892</t>
  </si>
  <si>
    <t>00-00000894</t>
  </si>
  <si>
    <t>00-00000895</t>
  </si>
  <si>
    <t>00-00000896</t>
  </si>
  <si>
    <t>00-00000897</t>
  </si>
  <si>
    <t>00-00000898</t>
  </si>
  <si>
    <t>00-00000899</t>
  </si>
  <si>
    <t>00-00000900</t>
  </si>
  <si>
    <t>00-00001173</t>
  </si>
  <si>
    <t>00-00001174</t>
  </si>
  <si>
    <t>00-00008310</t>
  </si>
  <si>
    <t>00-00001175</t>
  </si>
  <si>
    <t>00-00001176</t>
  </si>
  <si>
    <t>00-00001177</t>
  </si>
  <si>
    <t>00-00001178</t>
  </si>
  <si>
    <t>00-00001179</t>
  </si>
  <si>
    <t>00-00001180</t>
  </si>
  <si>
    <t>00-00001181</t>
  </si>
  <si>
    <t>00-00001182</t>
  </si>
  <si>
    <t>00-00008340</t>
  </si>
  <si>
    <t>00-00008341</t>
  </si>
  <si>
    <t>00-00008342</t>
  </si>
  <si>
    <t>00-00008343</t>
  </si>
  <si>
    <t>00-00008344</t>
  </si>
  <si>
    <t>00-00001184</t>
  </si>
  <si>
    <t>00-00001185</t>
  </si>
  <si>
    <t>00-00001235</t>
  </si>
  <si>
    <t>00-00008339</t>
  </si>
  <si>
    <t>00-00008345</t>
  </si>
  <si>
    <t>00-00008346</t>
  </si>
  <si>
    <t>00-00008347</t>
  </si>
  <si>
    <t>00-00008348</t>
  </si>
  <si>
    <t>00-00008350</t>
  </si>
  <si>
    <t>00-00008349</t>
  </si>
  <si>
    <t>00-00008351</t>
  </si>
  <si>
    <t>00-00008353</t>
  </si>
  <si>
    <t>00-00008354</t>
  </si>
  <si>
    <t>00-00008352</t>
  </si>
  <si>
    <t>00-00001231</t>
  </si>
  <si>
    <t>00-00001232</t>
  </si>
  <si>
    <t>00-00001233</t>
  </si>
  <si>
    <t>00-00001234</t>
  </si>
  <si>
    <t>00-00001229</t>
  </si>
  <si>
    <t>00-00001230</t>
  </si>
  <si>
    <t>00-00001227</t>
  </si>
  <si>
    <t>00-00001228</t>
  </si>
  <si>
    <t>00-00008802</t>
  </si>
  <si>
    <t>00-00008801</t>
  </si>
  <si>
    <t>00-00000902</t>
  </si>
  <si>
    <t>00-00000903</t>
  </si>
  <si>
    <t>00-00000904</t>
  </si>
  <si>
    <t>00-00010945</t>
  </si>
  <si>
    <t>00-00001187</t>
  </si>
  <si>
    <t>00-00001188</t>
  </si>
  <si>
    <t>00-00001189</t>
  </si>
  <si>
    <t>00-00001190</t>
  </si>
  <si>
    <t>00-00001191</t>
  </si>
  <si>
    <t>00-00010678</t>
  </si>
  <si>
    <t>00-00010677</t>
  </si>
  <si>
    <t>00-00001193</t>
  </si>
  <si>
    <t>00-00001194</t>
  </si>
  <si>
    <t>00-00001195</t>
  </si>
  <si>
    <t>00-00001196</t>
  </si>
  <si>
    <t>00-00008680</t>
  </si>
  <si>
    <t>00-00000949</t>
  </si>
  <si>
    <t>00-00000950</t>
  </si>
  <si>
    <t>00-00000951</t>
  </si>
  <si>
    <t>00-00010061</t>
  </si>
  <si>
    <t>00-00006696</t>
  </si>
  <si>
    <t>00-00001035</t>
  </si>
  <si>
    <t>00-00001036</t>
  </si>
  <si>
    <t>00-00000932</t>
  </si>
  <si>
    <t>00-00010947</t>
  </si>
  <si>
    <t>00-00000933</t>
  </si>
  <si>
    <t>00-00000934</t>
  </si>
  <si>
    <t>00-00000935</t>
  </si>
  <si>
    <t>00-00000936</t>
  </si>
  <si>
    <t>00-00010014</t>
  </si>
  <si>
    <t>00-00008800</t>
  </si>
  <si>
    <t>00-00011946</t>
  </si>
  <si>
    <t>00-00011947</t>
  </si>
  <si>
    <t>00-00001201</t>
  </si>
  <si>
    <t>00-00001202</t>
  </si>
  <si>
    <t>00-00001199</t>
  </si>
  <si>
    <t>00-00001200</t>
  </si>
  <si>
    <t>00-00001203</t>
  </si>
  <si>
    <t>00-00010680</t>
  </si>
  <si>
    <t>00-00010679</t>
  </si>
  <si>
    <t>00-00001204</t>
  </si>
  <si>
    <t>00-00001205</t>
  </si>
  <si>
    <t>00-00001206</t>
  </si>
  <si>
    <t>00-00001207</t>
  </si>
  <si>
    <t>00-00011162</t>
  </si>
  <si>
    <t>00-00011054</t>
  </si>
  <si>
    <t>00-00008295</t>
  </si>
  <si>
    <t>00-00011163</t>
  </si>
  <si>
    <t>00-00011055</t>
  </si>
  <si>
    <t>00-00008296</t>
  </si>
  <si>
    <t>00-00010062</t>
  </si>
  <si>
    <t>00-00000906</t>
  </si>
  <si>
    <t>00-00000909</t>
  </si>
  <si>
    <t>00-00000910</t>
  </si>
  <si>
    <t>00-00010681</t>
  </si>
  <si>
    <t>00-00000907</t>
  </si>
  <si>
    <t>00-00000908</t>
  </si>
  <si>
    <t>00-00000911</t>
  </si>
  <si>
    <t>00-00000912</t>
  </si>
  <si>
    <t>00-00008293</t>
  </si>
  <si>
    <t>00-00010411</t>
  </si>
  <si>
    <t>00-00008294</t>
  </si>
  <si>
    <t>00-00000913</t>
  </si>
  <si>
    <t>00-00000914</t>
  </si>
  <si>
    <t>00-00000915</t>
  </si>
  <si>
    <t>00-00000916</t>
  </si>
  <si>
    <t>00-00000917</t>
  </si>
  <si>
    <t>00-00000918</t>
  </si>
  <si>
    <t>00-00000919</t>
  </si>
  <si>
    <t>00-00000920</t>
  </si>
  <si>
    <t>00-00010412</t>
  </si>
  <si>
    <t>Шаровая опора LARGUS (2012-2014г.) (с круговой проточкой) HOFER</t>
  </si>
  <si>
    <t>00-00008297</t>
  </si>
  <si>
    <t>Шаровая опора LARGUS (после 2014г.), X-RAY (с боковой проточкой) HOFER</t>
  </si>
  <si>
    <t>00-00000925</t>
  </si>
  <si>
    <t>00-00000926</t>
  </si>
  <si>
    <t>00-00000927</t>
  </si>
  <si>
    <t>00-00000928</t>
  </si>
  <si>
    <t>00-00000929</t>
  </si>
  <si>
    <t>00-00010013</t>
  </si>
  <si>
    <t>00-00000930</t>
  </si>
  <si>
    <t>00-00008298</t>
  </si>
  <si>
    <t>00-00008299</t>
  </si>
  <si>
    <t>00-00000923</t>
  </si>
  <si>
    <t>00-00000922</t>
  </si>
  <si>
    <t>00-00010682</t>
  </si>
  <si>
    <t>00-00000938</t>
  </si>
  <si>
    <t>00-00000939</t>
  </si>
  <si>
    <t>00-00000940</t>
  </si>
  <si>
    <t>00-00011673</t>
  </si>
  <si>
    <t>00-00008914</t>
  </si>
  <si>
    <t>00-00000942</t>
  </si>
  <si>
    <t>00-00000943</t>
  </si>
  <si>
    <t>00-00000944</t>
  </si>
  <si>
    <t>00-00000945</t>
  </si>
  <si>
    <t>00-00000946</t>
  </si>
  <si>
    <t>00-00000947</t>
  </si>
  <si>
    <t>00-00001214</t>
  </si>
  <si>
    <t>00-00001215</t>
  </si>
  <si>
    <t>00-00001209</t>
  </si>
  <si>
    <t>00-00001210</t>
  </si>
  <si>
    <t>00-00004593</t>
  </si>
  <si>
    <t>00-00001216</t>
  </si>
  <si>
    <t>00-00001217</t>
  </si>
  <si>
    <t>00-00001211</t>
  </si>
  <si>
    <t>00-00004594</t>
  </si>
  <si>
    <t>00-00001212</t>
  </si>
  <si>
    <t>00-00001213</t>
  </si>
  <si>
    <t>00-00000953</t>
  </si>
  <si>
    <t>00-00000954</t>
  </si>
  <si>
    <t>00-00000955</t>
  </si>
  <si>
    <t>00-00000956</t>
  </si>
  <si>
    <t>00-00000958</t>
  </si>
  <si>
    <t>00-00000959</t>
  </si>
  <si>
    <t>00-00000960</t>
  </si>
  <si>
    <t>00-00000961</t>
  </si>
  <si>
    <t>00-00000962</t>
  </si>
  <si>
    <t>00-00000964</t>
  </si>
  <si>
    <t>00-00000963</t>
  </si>
  <si>
    <t>00-00000966</t>
  </si>
  <si>
    <t>00-00000967</t>
  </si>
  <si>
    <t>00-00000968</t>
  </si>
  <si>
    <t>00-00000970</t>
  </si>
  <si>
    <t>00-00000971</t>
  </si>
  <si>
    <t>00-00000972</t>
  </si>
  <si>
    <t>00-00000973</t>
  </si>
  <si>
    <t>00-00000974</t>
  </si>
  <si>
    <t>00-00004534</t>
  </si>
  <si>
    <t>00-00010015</t>
  </si>
  <si>
    <t>00-00000976</t>
  </si>
  <si>
    <t>00-00000977</t>
  </si>
  <si>
    <t>00-00000978</t>
  </si>
  <si>
    <t>00-00000979</t>
  </si>
  <si>
    <t>00-00000980</t>
  </si>
  <si>
    <t>00-00001219</t>
  </si>
  <si>
    <t>00-00001220</t>
  </si>
  <si>
    <t>00-00001221</t>
  </si>
  <si>
    <t>00-00001222</t>
  </si>
  <si>
    <t>00-00001223</t>
  </si>
  <si>
    <t>00-00001224</t>
  </si>
  <si>
    <t>00-00001225</t>
  </si>
  <si>
    <t>00-00001226</t>
  </si>
  <si>
    <t>00-00001012</t>
  </si>
  <si>
    <t>00-00001013</t>
  </si>
  <si>
    <t>00-00001014</t>
  </si>
  <si>
    <t>00-00001015</t>
  </si>
  <si>
    <t>00-00001016</t>
  </si>
  <si>
    <t>00-00001017</t>
  </si>
  <si>
    <t>00-00001018</t>
  </si>
  <si>
    <t>00-00006526</t>
  </si>
  <si>
    <t>00-00006527</t>
  </si>
  <si>
    <t>00-00006528</t>
  </si>
  <si>
    <t>00-00006529</t>
  </si>
  <si>
    <t>00-00009182</t>
  </si>
  <si>
    <t>00-00001010</t>
  </si>
  <si>
    <t>00-00001011</t>
  </si>
  <si>
    <t>00-00006530</t>
  </si>
  <si>
    <t>00-00000995</t>
  </si>
  <si>
    <t>00-00000996</t>
  </si>
  <si>
    <t>00-00000997</t>
  </si>
  <si>
    <t>00-00000998</t>
  </si>
  <si>
    <t>00-00000999</t>
  </si>
  <si>
    <t>00-00001000</t>
  </si>
  <si>
    <t>00-00001001</t>
  </si>
  <si>
    <t>00-00001002</t>
  </si>
  <si>
    <t>00-00001003</t>
  </si>
  <si>
    <t>00-00006531</t>
  </si>
  <si>
    <t>00-00006532</t>
  </si>
  <si>
    <t>00-00001007</t>
  </si>
  <si>
    <t>00-00006533</t>
  </si>
  <si>
    <t>00-00006535</t>
  </si>
  <si>
    <t>00-00006534</t>
  </si>
  <si>
    <t>00-00006537</t>
  </si>
  <si>
    <t>00-00006536</t>
  </si>
  <si>
    <t>00-00006539</t>
  </si>
  <si>
    <t>00-00006538</t>
  </si>
  <si>
    <t>00-00001008</t>
  </si>
  <si>
    <t>00-00001009</t>
  </si>
  <si>
    <t>00-00010406</t>
  </si>
  <si>
    <t>00-00006644</t>
  </si>
  <si>
    <t>00-00006645</t>
  </si>
  <si>
    <t>00-00010407</t>
  </si>
  <si>
    <t>00-00001025</t>
  </si>
  <si>
    <t>00-00001023</t>
  </si>
  <si>
    <t>00-00001024</t>
  </si>
  <si>
    <t>00-00001026</t>
  </si>
  <si>
    <t>00-00001027</t>
  </si>
  <si>
    <t>00-00010935</t>
  </si>
  <si>
    <t>00-00001029</t>
  </si>
  <si>
    <t>00-00001028</t>
  </si>
  <si>
    <t>00-00011948</t>
  </si>
  <si>
    <t>00-00010019</t>
  </si>
  <si>
    <t>00-00010020</t>
  </si>
  <si>
    <t>00-00010936</t>
  </si>
  <si>
    <t>00-00010018</t>
  </si>
  <si>
    <t>00-00010683</t>
  </si>
  <si>
    <t>00-00010017</t>
  </si>
  <si>
    <t>00-00010684</t>
  </si>
  <si>
    <t>00-00010934</t>
  </si>
  <si>
    <t>00-00010685</t>
  </si>
  <si>
    <t>00-00001020</t>
  </si>
  <si>
    <t>00-00001021</t>
  </si>
  <si>
    <t>00-00001022</t>
  </si>
  <si>
    <t>00-00010016</t>
  </si>
  <si>
    <t>00-00000988</t>
  </si>
  <si>
    <t>00-00000989</t>
  </si>
  <si>
    <t>00-00000990</t>
  </si>
  <si>
    <t>00-00008300</t>
  </si>
  <si>
    <t>00-00000982</t>
  </si>
  <si>
    <t>00-00000984</t>
  </si>
  <si>
    <t>00-00000991</t>
  </si>
  <si>
    <t>00-00000993</t>
  </si>
  <si>
    <t>00-00000992</t>
  </si>
  <si>
    <t>00-00008301</t>
  </si>
  <si>
    <t>00-00000983</t>
  </si>
  <si>
    <t>00-00000987</t>
  </si>
  <si>
    <t>00-00008302</t>
  </si>
  <si>
    <t>00-00000986</t>
  </si>
  <si>
    <t>00-00000985</t>
  </si>
  <si>
    <t>00-00001031</t>
  </si>
  <si>
    <t>00-00001032</t>
  </si>
  <si>
    <t>00-00001033</t>
  </si>
  <si>
    <t>00-00010696</t>
  </si>
  <si>
    <t>00-00010697</t>
  </si>
  <si>
    <t>00-00001237</t>
  </si>
  <si>
    <t>00-00001238</t>
  </si>
  <si>
    <t>00-00001239</t>
  </si>
  <si>
    <t>00-00001240</t>
  </si>
  <si>
    <t>00-00001241</t>
  </si>
  <si>
    <t>00-00001242</t>
  </si>
  <si>
    <t>00-00001243</t>
  </si>
  <si>
    <t>00-00001244</t>
  </si>
  <si>
    <t>00-00001245</t>
  </si>
  <si>
    <t>00-00006541</t>
  </si>
  <si>
    <t>00-00006540</t>
  </si>
  <si>
    <t>00-00008303</t>
  </si>
  <si>
    <t>00-00001038</t>
  </si>
  <si>
    <t>00-00001039</t>
  </si>
  <si>
    <t>00-00001040</t>
  </si>
  <si>
    <t>00-00001041</t>
  </si>
  <si>
    <t>00-00001043</t>
  </si>
  <si>
    <t>00-00001044</t>
  </si>
  <si>
    <t>00-00001045</t>
  </si>
  <si>
    <t>00-00001046</t>
  </si>
  <si>
    <t>00-00001047</t>
  </si>
  <si>
    <t>00-00001054</t>
  </si>
  <si>
    <t>00-00001048</t>
  </si>
  <si>
    <t>00-00001053</t>
  </si>
  <si>
    <t>00-00001049</t>
  </si>
  <si>
    <t>00-00001050</t>
  </si>
  <si>
    <t>00-00001051</t>
  </si>
  <si>
    <t>00-00001052</t>
  </si>
  <si>
    <t>00-00008304</t>
  </si>
  <si>
    <t>00-00008305</t>
  </si>
  <si>
    <t>00-00001056</t>
  </si>
  <si>
    <t>00-00001057</t>
  </si>
  <si>
    <t>00-00001060</t>
  </si>
  <si>
    <t>00-00001061</t>
  </si>
  <si>
    <t>00-00001062</t>
  </si>
  <si>
    <t>00-00001063</t>
  </si>
  <si>
    <t>00-00001064</t>
  </si>
  <si>
    <t>00-00001065</t>
  </si>
  <si>
    <t>00-00001066</t>
  </si>
  <si>
    <t>00-00001067</t>
  </si>
  <si>
    <t>00-00001068</t>
  </si>
  <si>
    <t>00-00001069</t>
  </si>
  <si>
    <t>00-00001058</t>
  </si>
  <si>
    <t>00-00001059</t>
  </si>
  <si>
    <t>00-00001070</t>
  </si>
  <si>
    <t>00-00001071</t>
  </si>
  <si>
    <t>00-00001073</t>
  </si>
  <si>
    <t>00-00001075</t>
  </si>
  <si>
    <t>00-00001076</t>
  </si>
  <si>
    <t>00-00001074</t>
  </si>
  <si>
    <t>00-00001079</t>
  </si>
  <si>
    <t>00-00001077</t>
  </si>
  <si>
    <t>00-00001078</t>
  </si>
  <si>
    <t>00-00001084</t>
  </si>
  <si>
    <t>00-00001082</t>
  </si>
  <si>
    <t>00-00001083</t>
  </si>
  <si>
    <t>00-00001080</t>
  </si>
  <si>
    <t>00-00001081</t>
  </si>
  <si>
    <t>00-00001085</t>
  </si>
  <si>
    <t>00-00001088</t>
  </si>
  <si>
    <t>00-00001089</t>
  </si>
  <si>
    <t>00-00001086</t>
  </si>
  <si>
    <t>00-00001087</t>
  </si>
  <si>
    <t>00-00001090</t>
  </si>
  <si>
    <t>00-00001093</t>
  </si>
  <si>
    <t>00-00001094</t>
  </si>
  <si>
    <t>00-00001092</t>
  </si>
  <si>
    <t>00-00001096</t>
  </si>
  <si>
    <t>00-00001095</t>
  </si>
  <si>
    <t>00-00001097</t>
  </si>
  <si>
    <t>00-00001098</t>
  </si>
  <si>
    <t>00-00010946</t>
  </si>
  <si>
    <t>00-00008357</t>
  </si>
  <si>
    <t>00-00007838</t>
  </si>
  <si>
    <t>00-00008358</t>
  </si>
  <si>
    <t>00-00001100</t>
  </si>
  <si>
    <t>00-00001101</t>
  </si>
  <si>
    <t>00-00001102</t>
  </si>
  <si>
    <t>00-00001105</t>
  </si>
  <si>
    <t>00-00001103</t>
  </si>
  <si>
    <t>00-00001104</t>
  </si>
  <si>
    <t>00-00010021</t>
  </si>
  <si>
    <t>00-00001107</t>
  </si>
  <si>
    <t>00-00001108</t>
  </si>
  <si>
    <t>00-00010022</t>
  </si>
  <si>
    <t>00-00011601</t>
  </si>
  <si>
    <t>00-00008803</t>
  </si>
  <si>
    <t>00-00001109</t>
  </si>
  <si>
    <t>00-00001110</t>
  </si>
  <si>
    <t>00-00001112</t>
  </si>
  <si>
    <t>00-00001113</t>
  </si>
  <si>
    <t>00-00001114</t>
  </si>
  <si>
    <t>00-00001115</t>
  </si>
  <si>
    <t>00-00001116</t>
  </si>
  <si>
    <t>00-00009107</t>
  </si>
  <si>
    <t>00-00001117</t>
  </si>
  <si>
    <t>00-00001118</t>
  </si>
  <si>
    <t>00-00001119</t>
  </si>
  <si>
    <t>00-00001120</t>
  </si>
  <si>
    <t>00-00010686</t>
  </si>
  <si>
    <t>00-00001121</t>
  </si>
  <si>
    <t>00-00001126</t>
  </si>
  <si>
    <t>00-00001127</t>
  </si>
  <si>
    <t>00-00001122</t>
  </si>
  <si>
    <t>00-00001124</t>
  </si>
  <si>
    <t>00-00001128</t>
  </si>
  <si>
    <t>00-00001129</t>
  </si>
  <si>
    <t>00-00001123</t>
  </si>
  <si>
    <t>00-00001125</t>
  </si>
  <si>
    <t>00-00001131</t>
  </si>
  <si>
    <t>00-00001132</t>
  </si>
  <si>
    <t>00-00001133</t>
  </si>
  <si>
    <t>00-00001134</t>
  </si>
  <si>
    <t>00-00001135</t>
  </si>
  <si>
    <t>00-00010688</t>
  </si>
  <si>
    <t>00-00010689</t>
  </si>
  <si>
    <t>00-00001136</t>
  </si>
  <si>
    <t>00-00001137</t>
  </si>
  <si>
    <t>00-00001138</t>
  </si>
  <si>
    <t>00-00001139</t>
  </si>
  <si>
    <t>00-00001140</t>
  </si>
  <si>
    <t>00-00010690</t>
  </si>
  <si>
    <t>00-00010691</t>
  </si>
  <si>
    <t>00-00001141</t>
  </si>
  <si>
    <t>00-00001142</t>
  </si>
  <si>
    <t>00-00001144</t>
  </si>
  <si>
    <t>00-00001145</t>
  </si>
  <si>
    <t>00-00001152</t>
  </si>
  <si>
    <t>00-00001155</t>
  </si>
  <si>
    <t>00-00001151</t>
  </si>
  <si>
    <t>00-00001146</t>
  </si>
  <si>
    <t>00-00001147</t>
  </si>
  <si>
    <t>00-00001153</t>
  </si>
  <si>
    <t>00-00001148</t>
  </si>
  <si>
    <t>00-00001154</t>
  </si>
  <si>
    <t>00-00001149</t>
  </si>
  <si>
    <t>00-00001150</t>
  </si>
  <si>
    <t>00-00008306</t>
  </si>
  <si>
    <t>00-00008307</t>
  </si>
  <si>
    <t>00-00008308</t>
  </si>
  <si>
    <t>00-00008309</t>
  </si>
  <si>
    <t>00-00001156</t>
  </si>
  <si>
    <t>00-00001157</t>
  </si>
  <si>
    <t>00-00001158</t>
  </si>
  <si>
    <t>00-00001159</t>
  </si>
  <si>
    <t>00-00001160</t>
  </si>
  <si>
    <t>00-00001161</t>
  </si>
  <si>
    <t>00-00002179</t>
  </si>
  <si>
    <t>00-00010408</t>
  </si>
  <si>
    <t>00-00010409</t>
  </si>
  <si>
    <t>00-00001162</t>
  </si>
  <si>
    <t>00-00001164</t>
  </si>
  <si>
    <t>00-00010632</t>
  </si>
  <si>
    <t>00-00010410</t>
  </si>
  <si>
    <t>00-00001163</t>
  </si>
  <si>
    <t>00-00001165</t>
  </si>
  <si>
    <t>00-00001166</t>
  </si>
  <si>
    <t>00-00001168</t>
  </si>
  <si>
    <t>00-00001169</t>
  </si>
  <si>
    <t>00-00001170</t>
  </si>
  <si>
    <t>00-00010948</t>
  </si>
  <si>
    <t>00-00001167</t>
  </si>
  <si>
    <t>00-00001171</t>
  </si>
  <si>
    <t>00-00010981</t>
  </si>
  <si>
    <t>00-00010977</t>
  </si>
  <si>
    <t>00-00010978</t>
  </si>
  <si>
    <t>00-00010979</t>
  </si>
  <si>
    <t>00-00010980</t>
  </si>
  <si>
    <t>00-00010694</t>
  </si>
  <si>
    <t>00-00010693</t>
  </si>
  <si>
    <t>00-00010964</t>
  </si>
  <si>
    <t>00-00010937</t>
  </si>
  <si>
    <t>00-00010965</t>
  </si>
  <si>
    <t>00-00010938</t>
  </si>
  <si>
    <t>00-00010939</t>
  </si>
  <si>
    <t>00-00010940</t>
  </si>
  <si>
    <t>00-00004879</t>
  </si>
  <si>
    <t>00-00005783</t>
  </si>
  <si>
    <t>00-00001247</t>
  </si>
  <si>
    <t>00-00001248</t>
  </si>
  <si>
    <t>00-00001249</t>
  </si>
  <si>
    <t>00-00001250</t>
  </si>
  <si>
    <t>00-00010441</t>
  </si>
  <si>
    <t>00-00011463</t>
  </si>
  <si>
    <t>00-00001252</t>
  </si>
  <si>
    <t>00-00009836</t>
  </si>
  <si>
    <t>00-00010174</t>
  </si>
  <si>
    <t>00-00001254</t>
  </si>
  <si>
    <t>00-00009687</t>
  </si>
  <si>
    <t>00-00001255</t>
  </si>
  <si>
    <t>00-00001256</t>
  </si>
  <si>
    <t>00-00011374</t>
  </si>
  <si>
    <t>00-00011063</t>
  </si>
  <si>
    <t>00-00010439</t>
  </si>
  <si>
    <t>00-00011777</t>
  </si>
  <si>
    <t>00-00011403</t>
  </si>
  <si>
    <t>00-00001298</t>
  </si>
  <si>
    <t>00-00001299</t>
  </si>
  <si>
    <t>00-00001301</t>
  </si>
  <si>
    <t>00-00001304</t>
  </si>
  <si>
    <t>00-00011089</t>
  </si>
  <si>
    <t>00-00011087</t>
  </si>
  <si>
    <t>00-00011090</t>
  </si>
  <si>
    <t>00-00011088</t>
  </si>
  <si>
    <t>00-00001307</t>
  </si>
  <si>
    <t>00-00001309</t>
  </si>
  <si>
    <t>00-00001311</t>
  </si>
  <si>
    <t>00-00011092</t>
  </si>
  <si>
    <t>00-00001312</t>
  </si>
  <si>
    <t>00-00001313</t>
  </si>
  <si>
    <t>00-00001315</t>
  </si>
  <si>
    <t>00-00001317</t>
  </si>
  <si>
    <t>00-00001318</t>
  </si>
  <si>
    <t>00-00001319</t>
  </si>
  <si>
    <t>00-00011942</t>
  </si>
  <si>
    <t>00-00011760</t>
  </si>
  <si>
    <t>00-00005838</t>
  </si>
  <si>
    <t>00-00005839</t>
  </si>
  <si>
    <t>00-00005840</t>
  </si>
  <si>
    <t>00-00005841</t>
  </si>
  <si>
    <t>00-00005842</t>
  </si>
  <si>
    <t>00-00005843</t>
  </si>
  <si>
    <t>00-00005844</t>
  </si>
  <si>
    <t>00-00005845</t>
  </si>
  <si>
    <t>00-00005846</t>
  </si>
  <si>
    <t>00-00005847</t>
  </si>
  <si>
    <t>00-00005853</t>
  </si>
  <si>
    <t>00-00005854</t>
  </si>
  <si>
    <t>00-00005855</t>
  </si>
  <si>
    <t>00-00005856</t>
  </si>
  <si>
    <t>00-00005857</t>
  </si>
  <si>
    <t>00-00005848</t>
  </si>
  <si>
    <t>00-00005849</t>
  </si>
  <si>
    <t>00-00005850</t>
  </si>
  <si>
    <t>00-00005851</t>
  </si>
  <si>
    <t>00-00005852</t>
  </si>
  <si>
    <t>00-00005859</t>
  </si>
  <si>
    <t>00-00005860</t>
  </si>
  <si>
    <t>00-00001260</t>
  </si>
  <si>
    <t>00-00001261</t>
  </si>
  <si>
    <t>00-00011418</t>
  </si>
  <si>
    <t>00-00010838</t>
  </si>
  <si>
    <t>00-00001274</t>
  </si>
  <si>
    <t>00-00001268</t>
  </si>
  <si>
    <t>00-00001269</t>
  </si>
  <si>
    <t>00-00001270</t>
  </si>
  <si>
    <t>00-00001271</t>
  </si>
  <si>
    <t>00-00001272</t>
  </si>
  <si>
    <t>00-00001273</t>
  </si>
  <si>
    <t>00-00001275</t>
  </si>
  <si>
    <t>00-00001276</t>
  </si>
  <si>
    <t>00-00004527</t>
  </si>
  <si>
    <t>00-00005196</t>
  </si>
  <si>
    <t>00-00001279</t>
  </si>
  <si>
    <t>00-00001278</t>
  </si>
  <si>
    <t>00-00004528</t>
  </si>
  <si>
    <t>00-00004852</t>
  </si>
  <si>
    <t>00-00011423</t>
  </si>
  <si>
    <t>00-00011419</t>
  </si>
  <si>
    <t>00-00010984</t>
  </si>
  <si>
    <t>00-00001281</t>
  </si>
  <si>
    <t>00-00001283</t>
  </si>
  <si>
    <t>00-00001284</t>
  </si>
  <si>
    <t>00-00001285</t>
  </si>
  <si>
    <t>00-00005676</t>
  </si>
  <si>
    <t>00-00011845</t>
  </si>
  <si>
    <t>00-00011846</t>
  </si>
  <si>
    <t>00-00005677</t>
  </si>
  <si>
    <t>00-00001286</t>
  </si>
  <si>
    <t>00-00001287</t>
  </si>
  <si>
    <t>00-00001289</t>
  </si>
  <si>
    <t>00-00011624</t>
  </si>
  <si>
    <t>00-00010799</t>
  </si>
  <si>
    <t>00-00010954</t>
  </si>
  <si>
    <t>00-00011755</t>
  </si>
  <si>
    <t>00-00010804</t>
  </si>
  <si>
    <t>00-00010805</t>
  </si>
  <si>
    <t>00-00011813</t>
  </si>
  <si>
    <t>00-00008885</t>
  </si>
  <si>
    <t>00-00010401</t>
  </si>
  <si>
    <t>00-00010403</t>
  </si>
  <si>
    <t>00-00010400</t>
  </si>
  <si>
    <t>00-00009645</t>
  </si>
  <si>
    <t>00-00009787</t>
  </si>
  <si>
    <t>00-00010402</t>
  </si>
  <si>
    <t>00-00010399</t>
  </si>
  <si>
    <t>00-00009387</t>
  </si>
  <si>
    <t>00-00008393</t>
  </si>
  <si>
    <t>00-00008913</t>
  </si>
  <si>
    <t>00-00010143</t>
  </si>
  <si>
    <t>00-00010552</t>
  </si>
  <si>
    <t>00-00008279</t>
  </si>
  <si>
    <t>00-00004643</t>
  </si>
  <si>
    <t>00-00004910</t>
  </si>
  <si>
    <t>00-00011343</t>
  </si>
  <si>
    <t>00-00011941</t>
  </si>
  <si>
    <t>00-00008190</t>
  </si>
  <si>
    <t>00-00007735</t>
  </si>
  <si>
    <t>00-00009657</t>
  </si>
  <si>
    <t>00-00010640</t>
  </si>
  <si>
    <t>00-00010176</t>
  </si>
  <si>
    <t>00-00001326</t>
  </si>
  <si>
    <t>00-00008220</t>
  </si>
  <si>
    <t>00-00006587</t>
  </si>
  <si>
    <t>00-00001331</t>
  </si>
  <si>
    <t>00-00001327</t>
  </si>
  <si>
    <t>00-00001328</t>
  </si>
  <si>
    <t>00-00001329</t>
  </si>
  <si>
    <t>00-00001330</t>
  </si>
  <si>
    <t>00-00001332</t>
  </si>
  <si>
    <t>00-00001333</t>
  </si>
  <si>
    <t>00-00011420</t>
  </si>
  <si>
    <t>00-00001334</t>
  </si>
  <si>
    <t>00-00001335</t>
  </si>
  <si>
    <t>00-00001336</t>
  </si>
  <si>
    <t>00-00010488</t>
  </si>
  <si>
    <t>00-00008868</t>
  </si>
  <si>
    <t>00-00008869</t>
  </si>
  <si>
    <t>00-00011784</t>
  </si>
  <si>
    <t>00-00008248</t>
  </si>
  <si>
    <t>00-00006543</t>
  </si>
  <si>
    <t>00-00006550</t>
  </si>
  <si>
    <t>00-00006551</t>
  </si>
  <si>
    <t>00-00006544</t>
  </si>
  <si>
    <t>00-00006545</t>
  </si>
  <si>
    <t>00-00006546</t>
  </si>
  <si>
    <t>00-00006549</t>
  </si>
  <si>
    <t>00-00006547</t>
  </si>
  <si>
    <t>00-00006548</t>
  </si>
  <si>
    <t>00-00006378</t>
  </si>
  <si>
    <t>00-00006167</t>
  </si>
  <si>
    <t>00-00006542</t>
  </si>
  <si>
    <t>00-00001411</t>
  </si>
  <si>
    <t>00-00009718</t>
  </si>
  <si>
    <t>00-00001414</t>
  </si>
  <si>
    <t>00-00006674</t>
  </si>
  <si>
    <t>00-00001413</t>
  </si>
  <si>
    <t>00-00009719</t>
  </si>
  <si>
    <t>00-00001415</t>
  </si>
  <si>
    <t>00-00011780</t>
  </si>
  <si>
    <t>00-00001416</t>
  </si>
  <si>
    <t>00-00001417</t>
  </si>
  <si>
    <t>00-00001418</t>
  </si>
  <si>
    <t>00-00005512</t>
  </si>
  <si>
    <t>00-00011975</t>
  </si>
  <si>
    <t>00-00009717</t>
  </si>
  <si>
    <t>00-00009731</t>
  </si>
  <si>
    <t>00-00009730</t>
  </si>
  <si>
    <t>00-00009729</t>
  </si>
  <si>
    <t>00-00011303</t>
  </si>
  <si>
    <t>00-00009733</t>
  </si>
  <si>
    <t>00-00009734</t>
  </si>
  <si>
    <t>00-00001340</t>
  </si>
  <si>
    <t>00-00008863</t>
  </si>
  <si>
    <t>00-00001343</t>
  </si>
  <si>
    <t>00-00001346</t>
  </si>
  <si>
    <t>00-00010813</t>
  </si>
  <si>
    <t>00-00011806</t>
  </si>
  <si>
    <t>00-00011252</t>
  </si>
  <si>
    <t>00-00009746</t>
  </si>
  <si>
    <t>00-00009748</t>
  </si>
  <si>
    <t>00-00009743</t>
  </si>
  <si>
    <t>00-00009745</t>
  </si>
  <si>
    <t>00-00008489</t>
  </si>
  <si>
    <t>00-00008490</t>
  </si>
  <si>
    <t>00-00009738</t>
  </si>
  <si>
    <t>00-00008491</t>
  </si>
  <si>
    <t>00-00001355</t>
  </si>
  <si>
    <t>00-00001356</t>
  </si>
  <si>
    <t>00-00006715</t>
  </si>
  <si>
    <t>00-00001359</t>
  </si>
  <si>
    <t>00-00001358</t>
  </si>
  <si>
    <t>00-00001357</t>
  </si>
  <si>
    <t>00-00001353</t>
  </si>
  <si>
    <t>00-00001354</t>
  </si>
  <si>
    <t>00-00001360</t>
  </si>
  <si>
    <t>00-00011854</t>
  </si>
  <si>
    <t>00-00010790</t>
  </si>
  <si>
    <t>00-00010914</t>
  </si>
  <si>
    <t>00-00010791</t>
  </si>
  <si>
    <t>00-00011041</t>
  </si>
  <si>
    <t>00-00010792</t>
  </si>
  <si>
    <t>00-00001361</t>
  </si>
  <si>
    <t>00-00011868</t>
  </si>
  <si>
    <t>00-00011894</t>
  </si>
  <si>
    <t>00-00009811</t>
  </si>
  <si>
    <t>00-00005819</t>
  </si>
  <si>
    <t>00-00010194</t>
  </si>
  <si>
    <t>00-00006714</t>
  </si>
  <si>
    <t>00-00011853</t>
  </si>
  <si>
    <t>00-00001364</t>
  </si>
  <si>
    <t>00-00001362</t>
  </si>
  <si>
    <t>00-00001469</t>
  </si>
  <si>
    <t>00-00001365</t>
  </si>
  <si>
    <t>00-00012007</t>
  </si>
  <si>
    <t>PW-1300</t>
  </si>
  <si>
    <t>Ремкомплект ГРМ + помпа 1119, 2170, 2190, 21179 16кл. LYNX</t>
  </si>
  <si>
    <t>00-00001348</t>
  </si>
  <si>
    <t>00-00001349</t>
  </si>
  <si>
    <t>00-00001350</t>
  </si>
  <si>
    <t>00-00001351</t>
  </si>
  <si>
    <t>00-00011979</t>
  </si>
  <si>
    <t>00-00001352</t>
  </si>
  <si>
    <t>00-00010382</t>
  </si>
  <si>
    <t>00-00001378</t>
  </si>
  <si>
    <t>00-00001379</t>
  </si>
  <si>
    <t>00-00001372</t>
  </si>
  <si>
    <t>00-00001371</t>
  </si>
  <si>
    <t>00-00001369</t>
  </si>
  <si>
    <t>00-00001374</t>
  </si>
  <si>
    <t>00-00001373</t>
  </si>
  <si>
    <t>00-00001370</t>
  </si>
  <si>
    <t>00-00001375</t>
  </si>
  <si>
    <t>00-00001368</t>
  </si>
  <si>
    <t>00-00001367</t>
  </si>
  <si>
    <t>00-00005718</t>
  </si>
  <si>
    <t>00-00011124</t>
  </si>
  <si>
    <t>00-00001376</t>
  </si>
  <si>
    <t>00-00001377</t>
  </si>
  <si>
    <t>00-00011866</t>
  </si>
  <si>
    <t>00-00011867</t>
  </si>
  <si>
    <t>00-00009726</t>
  </si>
  <si>
    <t>00-00009727</t>
  </si>
  <si>
    <t>00-00009723</t>
  </si>
  <si>
    <t>00-00009725</t>
  </si>
  <si>
    <t>00-00009722</t>
  </si>
  <si>
    <t>00-00009721</t>
  </si>
  <si>
    <t>00-00010553</t>
  </si>
  <si>
    <t>00-00009786</t>
  </si>
  <si>
    <t>00-00010277</t>
  </si>
  <si>
    <t>00-00011461</t>
  </si>
  <si>
    <t>00-00008486</t>
  </si>
  <si>
    <t>00-00008485</t>
  </si>
  <si>
    <t>00-00008483</t>
  </si>
  <si>
    <t>00-00008484</t>
  </si>
  <si>
    <t>00-00008866</t>
  </si>
  <si>
    <t>00-00001385</t>
  </si>
  <si>
    <t>00-00001383</t>
  </si>
  <si>
    <t>00-00001384</t>
  </si>
  <si>
    <t>00-00011747</t>
  </si>
  <si>
    <t>00-00010915</t>
  </si>
  <si>
    <t>00-00005875</t>
  </si>
  <si>
    <t>00-00001382</t>
  </si>
  <si>
    <t>00-00001387</t>
  </si>
  <si>
    <t>00-00001389</t>
  </si>
  <si>
    <t>00-00009254</t>
  </si>
  <si>
    <t>00-00009120</t>
  </si>
  <si>
    <t>00-00001391</t>
  </si>
  <si>
    <t>00-00001390</t>
  </si>
  <si>
    <t>00-00011869</t>
  </si>
  <si>
    <t>00-00011748</t>
  </si>
  <si>
    <t>00-00011221</t>
  </si>
  <si>
    <t>00-00010010</t>
  </si>
  <si>
    <t>00-00010047</t>
  </si>
  <si>
    <t>00-00001394</t>
  </si>
  <si>
    <t>00-00008847</t>
  </si>
  <si>
    <t>00-00001396</t>
  </si>
  <si>
    <t>00-00001397</t>
  </si>
  <si>
    <t>00-00011565</t>
  </si>
  <si>
    <t>00-00011693</t>
  </si>
  <si>
    <t>00-00001406</t>
  </si>
  <si>
    <t>00-00001399</t>
  </si>
  <si>
    <t>00-00001403</t>
  </si>
  <si>
    <t>00-00008848</t>
  </si>
  <si>
    <t>00-00001408</t>
  </si>
  <si>
    <t>00-00001407</t>
  </si>
  <si>
    <t>00-00009712</t>
  </si>
  <si>
    <t>00-00008859</t>
  </si>
  <si>
    <t>00-00008860</t>
  </si>
  <si>
    <t>00-00008857</t>
  </si>
  <si>
    <t>00-00001423</t>
  </si>
  <si>
    <t>00-00001426</t>
  </si>
  <si>
    <t>00-00001427</t>
  </si>
  <si>
    <t>00-00008854</t>
  </si>
  <si>
    <t>00-00001424</t>
  </si>
  <si>
    <t>00-00008853</t>
  </si>
  <si>
    <t>00-00011300</t>
  </si>
  <si>
    <t>00-00010829</t>
  </si>
  <si>
    <t>00-00001433</t>
  </si>
  <si>
    <t>00-00001434</t>
  </si>
  <si>
    <t>00-00001435</t>
  </si>
  <si>
    <t>00-00005543</t>
  </si>
  <si>
    <t>00-00001436</t>
  </si>
  <si>
    <t>00-00001437</t>
  </si>
  <si>
    <t>00-00010956</t>
  </si>
  <si>
    <t>00-00007633</t>
  </si>
  <si>
    <t>00-00001438</t>
  </si>
  <si>
    <t>00-00001439</t>
  </si>
  <si>
    <t>00-00001440</t>
  </si>
  <si>
    <t>00-00001441</t>
  </si>
  <si>
    <t>00-00001442</t>
  </si>
  <si>
    <t>00-00001443</t>
  </si>
  <si>
    <t>00-00011674</t>
  </si>
  <si>
    <t>00-00001444</t>
  </si>
  <si>
    <t>00-00001445</t>
  </si>
  <si>
    <t>00-00001446</t>
  </si>
  <si>
    <t>00-00001447</t>
  </si>
  <si>
    <t>00-00011005</t>
  </si>
  <si>
    <t>00-00001449</t>
  </si>
  <si>
    <t>00-00001448</t>
  </si>
  <si>
    <t>00-00005651</t>
  </si>
  <si>
    <t>00-00001450</t>
  </si>
  <si>
    <t>00-00001451</t>
  </si>
  <si>
    <t>00-00001459</t>
  </si>
  <si>
    <t>00-00001461</t>
  </si>
  <si>
    <t>00-00001452</t>
  </si>
  <si>
    <t>00-00001453</t>
  </si>
  <si>
    <t>00-00001454</t>
  </si>
  <si>
    <t>00-00001455</t>
  </si>
  <si>
    <t>00-00001456</t>
  </si>
  <si>
    <t>00-00007866</t>
  </si>
  <si>
    <t>00-00001457</t>
  </si>
  <si>
    <t>00-00001458</t>
  </si>
  <si>
    <t>00-00005609</t>
  </si>
  <si>
    <t>00-00010192</t>
  </si>
  <si>
    <t>00-00001462</t>
  </si>
  <si>
    <t>00-00001463</t>
  </si>
  <si>
    <t>00-00001464</t>
  </si>
  <si>
    <t>00-00001465</t>
  </si>
  <si>
    <t>00-00001466</t>
  </si>
  <si>
    <t>00-00001467</t>
  </si>
  <si>
    <t>00-00001468</t>
  </si>
  <si>
    <t>00-00011360</t>
  </si>
  <si>
    <t>00-00008843</t>
  </si>
  <si>
    <t>00-00006842</t>
  </si>
  <si>
    <t>00-00011670</t>
  </si>
  <si>
    <t>00-00006767</t>
  </si>
  <si>
    <t>00-00006843</t>
  </si>
  <si>
    <t>00-00008149</t>
  </si>
  <si>
    <t>00-00001480</t>
  </si>
  <si>
    <t>00-00008163</t>
  </si>
  <si>
    <t>00-00001481</t>
  </si>
  <si>
    <t>00-00001482</t>
  </si>
  <si>
    <t>00-00011111</t>
  </si>
  <si>
    <t>00-00001483</t>
  </si>
  <si>
    <t>00-00010932</t>
  </si>
  <si>
    <t>00-00011795</t>
  </si>
  <si>
    <t>00-00011815</t>
  </si>
  <si>
    <t>00-00010147</t>
  </si>
  <si>
    <t>00-00008493</t>
  </si>
  <si>
    <t>00-00011073</t>
  </si>
  <si>
    <t>00-00008494</t>
  </si>
  <si>
    <t>00-00011074</t>
  </si>
  <si>
    <t>00-00006395</t>
  </si>
  <si>
    <t>00-00006394</t>
  </si>
  <si>
    <t>00-00006393</t>
  </si>
  <si>
    <t>00-00009546</t>
  </si>
  <si>
    <t>00-00001472</t>
  </si>
  <si>
    <t>00-00001473</t>
  </si>
  <si>
    <t>00-00001474</t>
  </si>
  <si>
    <t>00-00001471</t>
  </si>
  <si>
    <t>00-00007887</t>
  </si>
  <si>
    <t>00-00009090</t>
  </si>
  <si>
    <t>00-00010599</t>
  </si>
  <si>
    <t>00-00009088</t>
  </si>
  <si>
    <t>00-00009089</t>
  </si>
  <si>
    <t>00-00009086</t>
  </si>
  <si>
    <t>00-00009087</t>
  </si>
  <si>
    <t>00-00010598</t>
  </si>
  <si>
    <t>00-00010597</t>
  </si>
  <si>
    <t>00-00011078</t>
  </si>
  <si>
    <t>00-00011080</t>
  </si>
  <si>
    <t>00-00011079</t>
  </si>
  <si>
    <t>00-00011081</t>
  </si>
  <si>
    <t>00-00009359</t>
  </si>
  <si>
    <t>00-00009360</t>
  </si>
  <si>
    <t>00-00006700</t>
  </si>
  <si>
    <t>00-00007606</t>
  </si>
  <si>
    <t>00-00010121</t>
  </si>
  <si>
    <t>00-00006680</t>
  </si>
  <si>
    <t>00-00006678</t>
  </si>
  <si>
    <t>00-00006679</t>
  </si>
  <si>
    <t>00-00009065</t>
  </si>
  <si>
    <t>00-00007837</t>
  </si>
  <si>
    <t>00-00009066</t>
  </si>
  <si>
    <t>00-00011940</t>
  </si>
  <si>
    <t>00-00009093</t>
  </si>
  <si>
    <t>00-00011930</t>
  </si>
  <si>
    <t>00-00011488</t>
  </si>
  <si>
    <t>00-00010608</t>
  </si>
  <si>
    <t>00-00009092</t>
  </si>
  <si>
    <t>00-00011938</t>
  </si>
  <si>
    <t>00-00011939</t>
  </si>
  <si>
    <t>00-00011491</t>
  </si>
  <si>
    <t>00-00011490</t>
  </si>
  <si>
    <t>00-00011929</t>
  </si>
  <si>
    <t>00-00011925</t>
  </si>
  <si>
    <t>00-00011927</t>
  </si>
  <si>
    <t>00-00011926</t>
  </si>
  <si>
    <t>00-00011928</t>
  </si>
  <si>
    <t>00-00011405</t>
  </si>
  <si>
    <t>00-00009095</t>
  </si>
  <si>
    <t>00-00009096</t>
  </si>
  <si>
    <t>00-00010600</t>
  </si>
  <si>
    <t>00-00011921</t>
  </si>
  <si>
    <t>00-00004672</t>
  </si>
  <si>
    <t>00-00006702</t>
  </si>
  <si>
    <t>00-00006703</t>
  </si>
  <si>
    <t>00-00009064</t>
  </si>
  <si>
    <t>00-00010448</t>
  </si>
  <si>
    <t>00-00004671</t>
  </si>
  <si>
    <t>00-00010602</t>
  </si>
  <si>
    <t>00-00011920</t>
  </si>
  <si>
    <t>00-00010122</t>
  </si>
  <si>
    <t>00-00011923</t>
  </si>
  <si>
    <t>00-00006701</t>
  </si>
  <si>
    <t>00-00010601</t>
  </si>
  <si>
    <t>00-00009062</t>
  </si>
  <si>
    <t>00-00009063</t>
  </si>
  <si>
    <t>00-00011922</t>
  </si>
  <si>
    <t>00-00004633</t>
  </si>
  <si>
    <t>00-00010603</t>
  </si>
  <si>
    <t>00-00010604</t>
  </si>
  <si>
    <t>00-00010605</t>
  </si>
  <si>
    <t>00-00010606</t>
  </si>
  <si>
    <t>00-00010607</t>
  </si>
  <si>
    <t>00-00011717</t>
  </si>
  <si>
    <t>00-00011205</t>
  </si>
  <si>
    <t>00-00011201</t>
  </si>
  <si>
    <t>00-00011203</t>
  </si>
  <si>
    <t>00-00011197</t>
  </si>
  <si>
    <t>00-00011198</t>
  </si>
  <si>
    <t>00-00011208</t>
  </si>
  <si>
    <t>00-00011207</t>
  </si>
  <si>
    <t>00-00011299</t>
  </si>
  <si>
    <t>00-00011200</t>
  </si>
  <si>
    <t>00-00011202</t>
  </si>
  <si>
    <t>00-00011204</t>
  </si>
  <si>
    <t>00-00011210</t>
  </si>
  <si>
    <t>00-00011211</t>
  </si>
  <si>
    <t>00-00011209</t>
  </si>
  <si>
    <t>00-00011193</t>
  </si>
  <si>
    <t>00-00011194</t>
  </si>
  <si>
    <t>00-00011195</t>
  </si>
  <si>
    <t>00-00011206</t>
  </si>
  <si>
    <t>00-00011199</t>
  </si>
  <si>
    <t>00-00011196</t>
  </si>
  <si>
    <t>00-00011192</t>
  </si>
  <si>
    <t>00-00009079</t>
  </si>
  <si>
    <t>00-00009081</t>
  </si>
  <si>
    <t>00-00009080</t>
  </si>
  <si>
    <t>00-00006698</t>
  </si>
  <si>
    <t>00-00001476</t>
  </si>
  <si>
    <t>00-00011404</t>
  </si>
  <si>
    <t>00-00001475</t>
  </si>
  <si>
    <t>00-00008820</t>
  </si>
  <si>
    <t>00-00011627</t>
  </si>
  <si>
    <t>00-00001477</t>
  </si>
  <si>
    <t>00-00001478</t>
  </si>
  <si>
    <t>00-00009083</t>
  </si>
  <si>
    <t>00-00010595</t>
  </si>
  <si>
    <t>00-00009084</t>
  </si>
  <si>
    <t>00-00009085</t>
  </si>
  <si>
    <t>00-00009082</t>
  </si>
  <si>
    <t>00-00010596</t>
  </si>
  <si>
    <t>00-00011935</t>
  </si>
  <si>
    <t>00-00011932</t>
  </si>
  <si>
    <t>00-00011933</t>
  </si>
  <si>
    <t>00-00011936</t>
  </si>
  <si>
    <t>00-00011934</t>
  </si>
  <si>
    <t>00-00011937</t>
  </si>
  <si>
    <t>00-00010067</t>
  </si>
  <si>
    <t>00-00005550</t>
  </si>
  <si>
    <t>00-00009806</t>
  </si>
  <si>
    <t>00-00009795</t>
  </si>
  <si>
    <t>00-00009807</t>
  </si>
  <si>
    <t>00-00006313</t>
  </si>
  <si>
    <t>00-00004952</t>
  </si>
  <si>
    <t>00-00004888</t>
  </si>
  <si>
    <t>00-00008883</t>
  </si>
  <si>
    <t>00-00010006</t>
  </si>
  <si>
    <t>00-00011167</t>
  </si>
  <si>
    <t>00-00011168</t>
  </si>
  <si>
    <t>00-00005126</t>
  </si>
  <si>
    <t>00-00001495</t>
  </si>
  <si>
    <t>00-00001500</t>
  </si>
  <si>
    <t>00-00001496</t>
  </si>
  <si>
    <t>00-00001501</t>
  </si>
  <si>
    <t>00-00001499</t>
  </si>
  <si>
    <t>00-00001505</t>
  </si>
  <si>
    <t>00-00001512</t>
  </si>
  <si>
    <t>00-00001513</t>
  </si>
  <si>
    <t>00-00010265</t>
  </si>
  <si>
    <t>00-00010654</t>
  </si>
  <si>
    <t>00-00010558</t>
  </si>
  <si>
    <t>00-00007913</t>
  </si>
  <si>
    <t>00-00009561</t>
  </si>
  <si>
    <t>00-00008356</t>
  </si>
  <si>
    <t>00-00011369</t>
  </si>
  <si>
    <t>00-00010327</t>
  </si>
  <si>
    <t>00-00011432</t>
  </si>
  <si>
    <t>00-00011433</t>
  </si>
  <si>
    <t>00-00010084</t>
  </si>
  <si>
    <t>00-00008798</t>
  </si>
  <si>
    <t>00-00011015</t>
  </si>
  <si>
    <t>00-00011459</t>
  </si>
  <si>
    <t>00-00010395</t>
  </si>
  <si>
    <t>00-00010116</t>
  </si>
  <si>
    <t>00-00010011</t>
  </si>
  <si>
    <t>00-00010196</t>
  </si>
  <si>
    <t>00-00009769</t>
  </si>
  <si>
    <t>00-00008872</t>
  </si>
  <si>
    <t>00-00008103</t>
  </si>
  <si>
    <t>00-00005674</t>
  </si>
  <si>
    <t>00-00009768</t>
  </si>
  <si>
    <t>00-00008873</t>
  </si>
  <si>
    <t>00-00009767</t>
  </si>
  <si>
    <t>00-00005673</t>
  </si>
  <si>
    <t>00-00008904</t>
  </si>
  <si>
    <t>00-00009128</t>
  </si>
  <si>
    <t>00-00007945</t>
  </si>
  <si>
    <t>00-00007946</t>
  </si>
  <si>
    <t>00-00007947</t>
  </si>
  <si>
    <t>00-00007948</t>
  </si>
  <si>
    <t>00-00007949</t>
  </si>
  <si>
    <t>00-00007950</t>
  </si>
  <si>
    <t>00-00007951</t>
  </si>
  <si>
    <t>00-00009284</t>
  </si>
  <si>
    <t>00-00009283</t>
  </si>
  <si>
    <t>00-00008259</t>
  </si>
  <si>
    <t>00-00010473</t>
  </si>
  <si>
    <t>00-00010474</t>
  </si>
  <si>
    <t>00-00011809</t>
  </si>
  <si>
    <t>00-00003864</t>
  </si>
  <si>
    <t>00-00001528</t>
  </si>
  <si>
    <t>00-00005331</t>
  </si>
  <si>
    <t>00-00004947</t>
  </si>
  <si>
    <t>00-00004749</t>
  </si>
  <si>
    <t>00-00001530</t>
  </si>
  <si>
    <t>00-00001531</t>
  </si>
  <si>
    <t>00-00001532</t>
  </si>
  <si>
    <t>00-00006593</t>
  </si>
  <si>
    <t>00-00001543</t>
  </si>
  <si>
    <t>00-00001544</t>
  </si>
  <si>
    <t>00-00011267</t>
  </si>
  <si>
    <t>00-00001545</t>
  </si>
  <si>
    <t>00-00001546</t>
  </si>
  <si>
    <t>00-00011440</t>
  </si>
  <si>
    <t>00-00009894</t>
  </si>
  <si>
    <t>00-00011266</t>
  </si>
  <si>
    <t>00-00011616</t>
  </si>
  <si>
    <t>00-00001547</t>
  </si>
  <si>
    <t>00-00001548</t>
  </si>
  <si>
    <t>00-00010997</t>
  </si>
  <si>
    <t>00-00005678</t>
  </si>
  <si>
    <t>00-00008090</t>
  </si>
  <si>
    <t>00-00011438</t>
  </si>
  <si>
    <t>00-00004885</t>
  </si>
  <si>
    <t>00-00009661</t>
  </si>
  <si>
    <t>00-00011842</t>
  </si>
  <si>
    <t>00-00010778</t>
  </si>
  <si>
    <t>00-00004800</t>
  </si>
  <si>
    <t>00-00004721</t>
  </si>
  <si>
    <t>00-00001550</t>
  </si>
  <si>
    <t>00-00001551</t>
  </si>
  <si>
    <t>00-00008093</t>
  </si>
  <si>
    <t>00-00009816</t>
  </si>
  <si>
    <t>00-00001549</t>
  </si>
  <si>
    <t>00-00010185</t>
  </si>
  <si>
    <t>00-00010830</t>
  </si>
  <si>
    <t>00-00010186</t>
  </si>
  <si>
    <t>00-00005316</t>
  </si>
  <si>
    <t>00-00005463</t>
  </si>
  <si>
    <t>00-00010177</t>
  </si>
  <si>
    <t>00-00010210</t>
  </si>
  <si>
    <t>00-00010564</t>
  </si>
  <si>
    <t>00-00001553</t>
  </si>
  <si>
    <t>00-00001554</t>
  </si>
  <si>
    <t>00-00001555</t>
  </si>
  <si>
    <t>00-00001556</t>
  </si>
  <si>
    <t>00-00001557</t>
  </si>
  <si>
    <t>00-00001558</t>
  </si>
  <si>
    <t>00-00001559</t>
  </si>
  <si>
    <t>00-00001560</t>
  </si>
  <si>
    <t>00-00001561</t>
  </si>
  <si>
    <t>00-00001562</t>
  </si>
  <si>
    <t>00-00001563</t>
  </si>
  <si>
    <t>00-00001564</t>
  </si>
  <si>
    <t>00-00001565</t>
  </si>
  <si>
    <t>00-00001566</t>
  </si>
  <si>
    <t>00-00009396</t>
  </si>
  <si>
    <t>00-00009397</t>
  </si>
  <si>
    <t>00-00004836</t>
  </si>
  <si>
    <t>00-00004887</t>
  </si>
  <si>
    <t>00-00005127</t>
  </si>
  <si>
    <t>00-00006376</t>
  </si>
  <si>
    <t>00-00005172</t>
  </si>
  <si>
    <t>00-00007767</t>
  </si>
  <si>
    <t>00-00005445</t>
  </si>
  <si>
    <t>00-00006081</t>
  </si>
  <si>
    <t>00-00006082</t>
  </si>
  <si>
    <t>00-00004891</t>
  </si>
  <si>
    <t>00-00010203</t>
  </si>
  <si>
    <t>00-00009144</t>
  </si>
  <si>
    <t>00-00005093</t>
  </si>
  <si>
    <t>00-00006099</t>
  </si>
  <si>
    <t>00-00006668</t>
  </si>
  <si>
    <t>00-00011822</t>
  </si>
  <si>
    <t>00-00009270</t>
  </si>
  <si>
    <t>00-00004523</t>
  </si>
  <si>
    <t>00-00011783</t>
  </si>
  <si>
    <t>00-00001575</t>
  </si>
  <si>
    <t>00-00001572</t>
  </si>
  <si>
    <t>00-00001585</t>
  </si>
  <si>
    <t>00-00001581</t>
  </si>
  <si>
    <t>00-00001574</t>
  </si>
  <si>
    <t>00-00001573</t>
  </si>
  <si>
    <t>00-00001579</t>
  </si>
  <si>
    <t>00-00001570</t>
  </si>
  <si>
    <t>00-00001582</t>
  </si>
  <si>
    <t>00-00001576</t>
  </si>
  <si>
    <t>00-00001571</t>
  </si>
  <si>
    <t>00-00001580</t>
  </si>
  <si>
    <t>00-00001583</t>
  </si>
  <si>
    <t>00-00001584</t>
  </si>
  <si>
    <t>00-00011758</t>
  </si>
  <si>
    <t>00-00011302</t>
  </si>
  <si>
    <t>00-00011323</t>
  </si>
  <si>
    <t>00-00009401</t>
  </si>
  <si>
    <t>00-00010887</t>
  </si>
  <si>
    <t>00-00009775</t>
  </si>
  <si>
    <t>00-00009774</t>
  </si>
  <si>
    <t>00-00010505</t>
  </si>
  <si>
    <t>00-00001589</t>
  </si>
  <si>
    <t>00-00001590</t>
  </si>
  <si>
    <t>00-00001592</t>
  </si>
  <si>
    <t>00-00001591</t>
  </si>
  <si>
    <t>00-00008290</t>
  </si>
  <si>
    <t>00-00001593</t>
  </si>
  <si>
    <t>00-00001594</t>
  </si>
  <si>
    <t>00-00010064</t>
  </si>
  <si>
    <t>00-00011108</t>
  </si>
  <si>
    <t>00-00011107</t>
  </si>
  <si>
    <t>00-00001612</t>
  </si>
  <si>
    <t>00-00001616</t>
  </si>
  <si>
    <t>00-00001617</t>
  </si>
  <si>
    <t>00-00001613</t>
  </si>
  <si>
    <t>00-00001614</t>
  </si>
  <si>
    <t>00-00001615</t>
  </si>
  <si>
    <t>00-00008804</t>
  </si>
  <si>
    <t>00-00011036</t>
  </si>
  <si>
    <t>00-00009831</t>
  </si>
  <si>
    <t>00-00009993</t>
  </si>
  <si>
    <t>00-00001618</t>
  </si>
  <si>
    <t>00-00001619</t>
  </si>
  <si>
    <t>00-00001620</t>
  </si>
  <si>
    <t>00-00001621</t>
  </si>
  <si>
    <t>00-00001622</t>
  </si>
  <si>
    <t>00-00009992</t>
  </si>
  <si>
    <t>00-00008811</t>
  </si>
  <si>
    <t>00-00001623</t>
  </si>
  <si>
    <t>00-00001624</t>
  </si>
  <si>
    <t>00-00001625</t>
  </si>
  <si>
    <t>00-00001626</t>
  </si>
  <si>
    <t>00-00001627</t>
  </si>
  <si>
    <t>00-00001628</t>
  </si>
  <si>
    <t>00-00009928</t>
  </si>
  <si>
    <t>00-00001629</t>
  </si>
  <si>
    <t>00-00001630</t>
  </si>
  <si>
    <t>00-00001631</t>
  </si>
  <si>
    <t>00-00001632</t>
  </si>
  <si>
    <t>00-00007604</t>
  </si>
  <si>
    <t>00-00009832</t>
  </si>
  <si>
    <t>00-00011037</t>
  </si>
  <si>
    <t>00-00009801</t>
  </si>
  <si>
    <t>00-00008806</t>
  </si>
  <si>
    <t>00-00011038</t>
  </si>
  <si>
    <t>00-00011455</t>
  </si>
  <si>
    <t>00-00008805</t>
  </si>
  <si>
    <t>00-00001633</t>
  </si>
  <si>
    <t>00-00001635</t>
  </si>
  <si>
    <t>00-00001637</t>
  </si>
  <si>
    <t>00-00001639</t>
  </si>
  <si>
    <t>00-00001634</t>
  </si>
  <si>
    <t>00-00001636</t>
  </si>
  <si>
    <t>00-00001638</t>
  </si>
  <si>
    <t>00-00001640</t>
  </si>
  <si>
    <t>00-00010921</t>
  </si>
  <si>
    <t>00-00010922</t>
  </si>
  <si>
    <t>00-00006301</t>
  </si>
  <si>
    <t>00-00009822</t>
  </si>
  <si>
    <t>00-00009823</t>
  </si>
  <si>
    <t>00-00001650</t>
  </si>
  <si>
    <t>00-00001651</t>
  </si>
  <si>
    <t>00-00005048</t>
  </si>
  <si>
    <t>00-00001652</t>
  </si>
  <si>
    <t>00-00001653</t>
  </si>
  <si>
    <t>00-00001654</t>
  </si>
  <si>
    <t>00-00001655</t>
  </si>
  <si>
    <t>00-00009818</t>
  </si>
  <si>
    <t>00-00009819</t>
  </si>
  <si>
    <t>00-00001656</t>
  </si>
  <si>
    <t>00-00001657</t>
  </si>
  <si>
    <t>00-00001658</t>
  </si>
  <si>
    <t>00-00001659</t>
  </si>
  <si>
    <t>00-00006302</t>
  </si>
  <si>
    <t>00-00011002</t>
  </si>
  <si>
    <t>00-00010923</t>
  </si>
  <si>
    <t>00-00011325</t>
  </si>
  <si>
    <t>00-00006150</t>
  </si>
  <si>
    <t>00-00010942</t>
  </si>
  <si>
    <t>00-00001662</t>
  </si>
  <si>
    <t>00-00001660</t>
  </si>
  <si>
    <t>00-00001663</t>
  </si>
  <si>
    <t>00-00001661</t>
  </si>
  <si>
    <t>00-00001664</t>
  </si>
  <si>
    <t>00-00011496</t>
  </si>
  <si>
    <t>00-00006683</t>
  </si>
  <si>
    <t>00-00001665</t>
  </si>
  <si>
    <t>00-00001666</t>
  </si>
  <si>
    <t>00-00011838</t>
  </si>
  <si>
    <t>00-00006613</t>
  </si>
  <si>
    <t>00-00001668</t>
  </si>
  <si>
    <t>00-00001670</t>
  </si>
  <si>
    <t>00-00001667</t>
  </si>
  <si>
    <t>00-00001669</t>
  </si>
  <si>
    <t>00-00001671</t>
  </si>
  <si>
    <t>00-00001672</t>
  </si>
  <si>
    <t>00-00001673</t>
  </si>
  <si>
    <t>00-00001674</t>
  </si>
  <si>
    <t>00-00007925</t>
  </si>
  <si>
    <t>00-00001675</t>
  </si>
  <si>
    <t>00-00001676</t>
  </si>
  <si>
    <t>00-00011327</t>
  </si>
  <si>
    <t>00-00010916</t>
  </si>
  <si>
    <t>00-00001677</t>
  </si>
  <si>
    <t>00-00001678</t>
  </si>
  <si>
    <t>00-00001679</t>
  </si>
  <si>
    <t>00-00011457</t>
  </si>
  <si>
    <t>00-00001681</t>
  </si>
  <si>
    <t>00-00001682</t>
  </si>
  <si>
    <t>00-00001683</t>
  </si>
  <si>
    <t>00-00001684</t>
  </si>
  <si>
    <t>00-00001685</t>
  </si>
  <si>
    <t>00-00001686</t>
  </si>
  <si>
    <t>00-00011003</t>
  </si>
  <si>
    <t>00-00001688</t>
  </si>
  <si>
    <t>00-00011668</t>
  </si>
  <si>
    <t>00-00010581</t>
  </si>
  <si>
    <t>00-00010224</t>
  </si>
  <si>
    <t>00-00011182</t>
  </si>
  <si>
    <t>00-00009833</t>
  </si>
  <si>
    <t>00-00001699</t>
  </si>
  <si>
    <t>00-00011183</t>
  </si>
  <si>
    <t>00-00005047</t>
  </si>
  <si>
    <t>00-00009962</t>
  </si>
  <si>
    <t>00-00007890</t>
  </si>
  <si>
    <t>00-00001698</t>
  </si>
  <si>
    <t>00-00001702</t>
  </si>
  <si>
    <t>00-00001703</t>
  </si>
  <si>
    <t>00-00008273</t>
  </si>
  <si>
    <t>00-00006303</t>
  </si>
  <si>
    <t>00-00009961</t>
  </si>
  <si>
    <t>00-00009834</t>
  </si>
  <si>
    <t>00-00010834</t>
  </si>
  <si>
    <t>00-00011347</t>
  </si>
  <si>
    <t>00-00008810</t>
  </si>
  <si>
    <t>00-00008813</t>
  </si>
  <si>
    <t>00-00001713</t>
  </si>
  <si>
    <t>00-00001714</t>
  </si>
  <si>
    <t>00-00001715</t>
  </si>
  <si>
    <t>00-00011033</t>
  </si>
  <si>
    <t>00-00011650</t>
  </si>
  <si>
    <t>00-00010904</t>
  </si>
  <si>
    <t>00-00001716</t>
  </si>
  <si>
    <t>00-00001717</t>
  </si>
  <si>
    <t>00-00004676</t>
  </si>
  <si>
    <t>00-00004675</t>
  </si>
  <si>
    <t>00-00010905</t>
  </si>
  <si>
    <t>00-00001718</t>
  </si>
  <si>
    <t>00-00001719</t>
  </si>
  <si>
    <t>00-00001732</t>
  </si>
  <si>
    <t>00-00008815</t>
  </si>
  <si>
    <t>00-00001728</t>
  </si>
  <si>
    <t>00-00001729</t>
  </si>
  <si>
    <t>00-00001730</t>
  </si>
  <si>
    <t>00-00001731</t>
  </si>
  <si>
    <t>00-00001734</t>
  </si>
  <si>
    <t>00-00001735</t>
  </si>
  <si>
    <t>00-00001736</t>
  </si>
  <si>
    <t>00-00008814</t>
  </si>
  <si>
    <t>00-00001733</t>
  </si>
  <si>
    <t>00-00011399</t>
  </si>
  <si>
    <t>00-00011392</t>
  </si>
  <si>
    <t>00-00011397</t>
  </si>
  <si>
    <t>00-00011396</t>
  </si>
  <si>
    <t>00-00011393</t>
  </si>
  <si>
    <t>00-00011394</t>
  </si>
  <si>
    <t>00-00010855</t>
  </si>
  <si>
    <t>00-00004767</t>
  </si>
  <si>
    <t>00-00005284</t>
  </si>
  <si>
    <t>00-00005283</t>
  </si>
  <si>
    <t>00-00005302</t>
  </si>
  <si>
    <t>00-00005282</t>
  </si>
  <si>
    <t>00-00005286</t>
  </si>
  <si>
    <t>00-00010324</t>
  </si>
  <si>
    <t>00-00008105</t>
  </si>
  <si>
    <t>00-00010323</t>
  </si>
  <si>
    <t>00-00009015</t>
  </si>
  <si>
    <t>00-00010325</t>
  </si>
  <si>
    <t>00-00010326</t>
  </si>
  <si>
    <t>00-00011655</t>
  </si>
  <si>
    <t>00-00010776</t>
  </si>
  <si>
    <t>00-00009613</t>
  </si>
  <si>
    <t>00-00011065</t>
  </si>
  <si>
    <t>00-00001809</t>
  </si>
  <si>
    <t>00-00001812</t>
  </si>
  <si>
    <t>00-00001810</t>
  </si>
  <si>
    <t>00-00001811</t>
  </si>
  <si>
    <t>00-00001813</t>
  </si>
  <si>
    <t>00-00006163</t>
  </si>
  <si>
    <t>00-00006450</t>
  </si>
  <si>
    <t>00-00010809</t>
  </si>
  <si>
    <t>00-00006819</t>
  </si>
  <si>
    <t>00-00008000</t>
  </si>
  <si>
    <t>00-00010433</t>
  </si>
  <si>
    <t>00-00010434</t>
  </si>
  <si>
    <t>00-00009607</t>
  </si>
  <si>
    <t>00-00008912</t>
  </si>
  <si>
    <t>00-00011906</t>
  </si>
  <si>
    <t>00-00011885</t>
  </si>
  <si>
    <t>00-00006809</t>
  </si>
  <si>
    <t>00-00006810</t>
  </si>
  <si>
    <t>00-00006162</t>
  </si>
  <si>
    <t>00-00010800</t>
  </si>
  <si>
    <t>00-00008590</t>
  </si>
  <si>
    <t>00-00008591</t>
  </si>
  <si>
    <t>00-00008592</t>
  </si>
  <si>
    <t>00-00008593</t>
  </si>
  <si>
    <t>00-00008594</t>
  </si>
  <si>
    <t>00-00008595</t>
  </si>
  <si>
    <t>00-00008596</t>
  </si>
  <si>
    <t>00-00008597</t>
  </si>
  <si>
    <t>00-00008598</t>
  </si>
  <si>
    <t>00-00008599</t>
  </si>
  <si>
    <t>00-00008602</t>
  </si>
  <si>
    <t>00-00008603</t>
  </si>
  <si>
    <t>00-00008601</t>
  </si>
  <si>
    <t>00-00008607</t>
  </si>
  <si>
    <t>00-00008610</t>
  </si>
  <si>
    <t>00-00008611</t>
  </si>
  <si>
    <t>00-00008609</t>
  </si>
  <si>
    <t>00-00008608</t>
  </si>
  <si>
    <t>00-00008604</t>
  </si>
  <si>
    <t>00-00008605</t>
  </si>
  <si>
    <t>00-00008606</t>
  </si>
  <si>
    <t>00-00011741</t>
  </si>
  <si>
    <t>00-00008622</t>
  </si>
  <si>
    <t>00-00008623</t>
  </si>
  <si>
    <t>00-00008624</t>
  </si>
  <si>
    <t>00-00008625</t>
  </si>
  <si>
    <t>00-00008626</t>
  </si>
  <si>
    <t>00-00008627</t>
  </si>
  <si>
    <t>00-00008628</t>
  </si>
  <si>
    <t>00-00008629</t>
  </si>
  <si>
    <t>00-00008630</t>
  </si>
  <si>
    <t>00-00008631</t>
  </si>
  <si>
    <t>00-00008632</t>
  </si>
  <si>
    <t>00-00008633</t>
  </si>
  <si>
    <t>00-00008634</t>
  </si>
  <si>
    <t>00-00008635</t>
  </si>
  <si>
    <t>00-00008636</t>
  </si>
  <si>
    <t>00-00008637</t>
  </si>
  <si>
    <t>00-00008638</t>
  </si>
  <si>
    <t>00-00008639</t>
  </si>
  <si>
    <t>00-00008640</t>
  </si>
  <si>
    <t>00-00008641</t>
  </si>
  <si>
    <t>00-00008642</t>
  </si>
  <si>
    <t>00-00008643</t>
  </si>
  <si>
    <t>00-00008644</t>
  </si>
  <si>
    <t>00-00008645</t>
  </si>
  <si>
    <t>00-00008646</t>
  </si>
  <si>
    <t>00-00008647</t>
  </si>
  <si>
    <t>00-00008648</t>
  </si>
  <si>
    <t>00-00008649</t>
  </si>
  <si>
    <t>00-00008650</t>
  </si>
  <si>
    <t>00-00008651</t>
  </si>
  <si>
    <t>00-00008600</t>
  </si>
  <si>
    <t>00-00008541</t>
  </si>
  <si>
    <t>00-00008542</t>
  </si>
  <si>
    <t>00-00008612</t>
  </si>
  <si>
    <t>00-00008613</t>
  </si>
  <si>
    <t>00-00008614</t>
  </si>
  <si>
    <t>00-00008652</t>
  </si>
  <si>
    <t>00-00008619</t>
  </si>
  <si>
    <t>00-00008620</t>
  </si>
  <si>
    <t>00-00008621</t>
  </si>
  <si>
    <t>00-00008615</t>
  </si>
  <si>
    <t>00-00008616</t>
  </si>
  <si>
    <t>00-00008617</t>
  </si>
  <si>
    <t>00-00008618</t>
  </si>
  <si>
    <t>00-00009542</t>
  </si>
  <si>
    <t>00-00009220</t>
  </si>
  <si>
    <t>00-00010504</t>
  </si>
  <si>
    <t>00-00009541</t>
  </si>
  <si>
    <t>00-00009540</t>
  </si>
  <si>
    <t>00-00009222</t>
  </si>
  <si>
    <t>00-00009608</t>
  </si>
  <si>
    <t>00-00009710</t>
  </si>
  <si>
    <t>00-00010432</t>
  </si>
  <si>
    <t>00-00009709</t>
  </si>
  <si>
    <t>00-00009609</t>
  </si>
  <si>
    <t>00-00004830</t>
  </si>
  <si>
    <t>00-00009227</t>
  </si>
  <si>
    <t>00-00009226</t>
  </si>
  <si>
    <t>00-00010990</t>
  </si>
  <si>
    <t>00-00011841</t>
  </si>
  <si>
    <t>00-00004551</t>
  </si>
  <si>
    <t>00-00004634</t>
  </si>
  <si>
    <t>00-00006165</t>
  </si>
  <si>
    <t>00-00001815</t>
  </si>
  <si>
    <t>00-00001816</t>
  </si>
  <si>
    <t>00-00001818</t>
  </si>
  <si>
    <t>00-00006164</t>
  </si>
  <si>
    <t>00-00007996</t>
  </si>
  <si>
    <t>00-00008871</t>
  </si>
  <si>
    <t>00-00005441</t>
  </si>
  <si>
    <t>00-00006554</t>
  </si>
  <si>
    <t>00-00004550</t>
  </si>
  <si>
    <t>00-00009405</t>
  </si>
  <si>
    <t>00-00005187</t>
  </si>
  <si>
    <t>00-00010646</t>
  </si>
  <si>
    <t>00-00005186</t>
  </si>
  <si>
    <t>00-00001822</t>
  </si>
  <si>
    <t>00-00001823</t>
  </si>
  <si>
    <t>00-00001824</t>
  </si>
  <si>
    <t>00-00001825</t>
  </si>
  <si>
    <t>00-00011896</t>
  </si>
  <si>
    <t>00-00011066</t>
  </si>
  <si>
    <t>00-00008276</t>
  </si>
  <si>
    <t>00-00001827</t>
  </si>
  <si>
    <t>00-00001826</t>
  </si>
  <si>
    <t>00-00010125</t>
  </si>
  <si>
    <t>00-00009844</t>
  </si>
  <si>
    <t>00-00008317</t>
  </si>
  <si>
    <t>00-00011044</t>
  </si>
  <si>
    <t>00-00011667</t>
  </si>
  <si>
    <t>00-00008389</t>
  </si>
  <si>
    <t>00-00006794</t>
  </si>
  <si>
    <t>00-00006795</t>
  </si>
  <si>
    <t>00-00006796</t>
  </si>
  <si>
    <t>00-00007874</t>
  </si>
  <si>
    <t>00-00007879</t>
  </si>
  <si>
    <t>00-00011187</t>
  </si>
  <si>
    <t>00-00011188</t>
  </si>
  <si>
    <t>00-00011189</t>
  </si>
  <si>
    <t>00-00011190</t>
  </si>
  <si>
    <t>00-00011186</t>
  </si>
  <si>
    <t>00-00009385</t>
  </si>
  <si>
    <t>00-00001829</t>
  </si>
  <si>
    <t>00-00001830</t>
  </si>
  <si>
    <t>00-00009840</t>
  </si>
  <si>
    <t>00-00001831</t>
  </si>
  <si>
    <t>00-00001832</t>
  </si>
  <si>
    <t>00-00007864</t>
  </si>
  <si>
    <t>00-00007862</t>
  </si>
  <si>
    <t>00-00007863</t>
  </si>
  <si>
    <t>00-00007865</t>
  </si>
  <si>
    <t>00-00006319</t>
  </si>
  <si>
    <t>00-00005382</t>
  </si>
  <si>
    <t>00-00006316</t>
  </si>
  <si>
    <t>00-00006315</t>
  </si>
  <si>
    <t>00-00006317</t>
  </si>
  <si>
    <t>00-00006314</t>
  </si>
  <si>
    <t>00-00005657</t>
  </si>
  <si>
    <t>00-00005527</t>
  </si>
  <si>
    <t>00-00006318</t>
  </si>
  <si>
    <t>00-00005383</t>
  </si>
  <si>
    <t>00-00005377</t>
  </si>
  <si>
    <t>00-00005378</t>
  </si>
  <si>
    <t>00-00005380</t>
  </si>
  <si>
    <t>00-00005381</t>
  </si>
  <si>
    <t>00-00011773</t>
  </si>
  <si>
    <t>00-00011774</t>
  </si>
  <si>
    <t>00-00005532</t>
  </si>
  <si>
    <t>00-00008436</t>
  </si>
  <si>
    <t>00-00011723</t>
  </si>
  <si>
    <t>00-00011772</t>
  </si>
  <si>
    <t>00-00005394</t>
  </si>
  <si>
    <t>00-00008435</t>
  </si>
  <si>
    <t>00-00011724</t>
  </si>
  <si>
    <t>00-00011006</t>
  </si>
  <si>
    <t>00-00005395</t>
  </si>
  <si>
    <t>00-00006322</t>
  </si>
  <si>
    <t>00-00005397</t>
  </si>
  <si>
    <t>00-00005530</t>
  </si>
  <si>
    <t>00-00005396</t>
  </si>
  <si>
    <t>00-00008434</t>
  </si>
  <si>
    <t>00-00006120</t>
  </si>
  <si>
    <t>00-00005531</t>
  </si>
  <si>
    <t>00-00007572</t>
  </si>
  <si>
    <t>00-00006792</t>
  </si>
  <si>
    <t>00-00006623</t>
  </si>
  <si>
    <t>00-00008791</t>
  </si>
  <si>
    <t>00-00007740</t>
  </si>
  <si>
    <t>00-00011691</t>
  </si>
  <si>
    <t>00-00007741</t>
  </si>
  <si>
    <t>00-00008792</t>
  </si>
  <si>
    <t>00-00005393</t>
  </si>
  <si>
    <t>00-00011770</t>
  </si>
  <si>
    <t>00-00011771</t>
  </si>
  <si>
    <t>00-00007985</t>
  </si>
  <si>
    <t>00-00005662</t>
  </si>
  <si>
    <t>00-00006119</t>
  </si>
  <si>
    <t>Шаровая опора LARGUS (2012-2014г.) (с круговой проточкой) SEVI EXTREAM</t>
  </si>
  <si>
    <t>00-00007834</t>
  </si>
  <si>
    <t>Шаровая опора LARGUS (после 2014г.), X-RAY (с боковой проточкой) SEVI EXPERT</t>
  </si>
  <si>
    <t>00-00011385</t>
  </si>
  <si>
    <t>00-00011386</t>
  </si>
  <si>
    <t>00-00008244</t>
  </si>
  <si>
    <t>00-00005352</t>
  </si>
  <si>
    <t>00-00008451</t>
  </si>
  <si>
    <t>00-00001834</t>
  </si>
  <si>
    <t>00-00008448</t>
  </si>
  <si>
    <t>00-00001836</t>
  </si>
  <si>
    <t>00-00001837</t>
  </si>
  <si>
    <t>00-00007742</t>
  </si>
  <si>
    <t>00-00008449</t>
  </si>
  <si>
    <t>00-00001838</t>
  </si>
  <si>
    <t>00-00001839</t>
  </si>
  <si>
    <t>00-00005521</t>
  </si>
  <si>
    <t>00-00008450</t>
  </si>
  <si>
    <t>00-00001841</t>
  </si>
  <si>
    <t>00-00005522</t>
  </si>
  <si>
    <t>00-00005353</t>
  </si>
  <si>
    <t>00-00008452</t>
  </si>
  <si>
    <t>00-00001843</t>
  </si>
  <si>
    <t>00-00001842</t>
  </si>
  <si>
    <t>00-00005354</t>
  </si>
  <si>
    <t>00-00005653</t>
  </si>
  <si>
    <t>00-00010385</t>
  </si>
  <si>
    <t>00-00008034</t>
  </si>
  <si>
    <t>00-00008035</t>
  </si>
  <si>
    <t>00-00011376</t>
  </si>
  <si>
    <t>00-00011401</t>
  </si>
  <si>
    <t>00-00006108</t>
  </si>
  <si>
    <t>00-00005351</t>
  </si>
  <si>
    <t>00-00009935</t>
  </si>
  <si>
    <t>00-00009950</t>
  </si>
  <si>
    <t>00-00005386</t>
  </si>
  <si>
    <t>00-00006039</t>
  </si>
  <si>
    <t>00-00005384</t>
  </si>
  <si>
    <t>00-00005658</t>
  </si>
  <si>
    <t>00-00005385</t>
  </si>
  <si>
    <t>00-00005659</t>
  </si>
  <si>
    <t>00-00007571</t>
  </si>
  <si>
    <t>00-00008245</t>
  </si>
  <si>
    <t>00-00005528</t>
  </si>
  <si>
    <t>00-00006040</t>
  </si>
  <si>
    <t>00-00008790</t>
  </si>
  <si>
    <t>00-00005388</t>
  </si>
  <si>
    <t>00-00005387</t>
  </si>
  <si>
    <t>00-00011046</t>
  </si>
  <si>
    <t>00-00010826</t>
  </si>
  <si>
    <t>00-00011843</t>
  </si>
  <si>
    <t>00-00009691</t>
  </si>
  <si>
    <t>00-00011377</t>
  </si>
  <si>
    <t>00-00011844</t>
  </si>
  <si>
    <t>00-00009692</t>
  </si>
  <si>
    <t>00-00010093</t>
  </si>
  <si>
    <t>00-00010088</t>
  </si>
  <si>
    <t>00-00010090</t>
  </si>
  <si>
    <t>00-00010091</t>
  </si>
  <si>
    <t>00-00011145</t>
  </si>
  <si>
    <t>00-00010096</t>
  </si>
  <si>
    <t>00-00010095</t>
  </si>
  <si>
    <t>00-00005350</t>
  </si>
  <si>
    <t>00-00010092</t>
  </si>
  <si>
    <t>00-00010087</t>
  </si>
  <si>
    <t>00-00010089</t>
  </si>
  <si>
    <t>00-00010094</t>
  </si>
  <si>
    <t>00-00011775</t>
  </si>
  <si>
    <t>00-00011776</t>
  </si>
  <si>
    <t>00-00006410</t>
  </si>
  <si>
    <t>00-00011344</t>
  </si>
  <si>
    <t>00-00006117</t>
  </si>
  <si>
    <t>00-00006320</t>
  </si>
  <si>
    <t>00-00005390</t>
  </si>
  <si>
    <t>00-00005392</t>
  </si>
  <si>
    <t>00-00007984</t>
  </si>
  <si>
    <t>00-00006632</t>
  </si>
  <si>
    <t>00-00005389</t>
  </si>
  <si>
    <t>00-00005391</t>
  </si>
  <si>
    <t>00-00005529</t>
  </si>
  <si>
    <t>00-00006633</t>
  </si>
  <si>
    <t>00-00005516</t>
  </si>
  <si>
    <t>00-00005518</t>
  </si>
  <si>
    <t>00-00005517</t>
  </si>
  <si>
    <t>00-00005519</t>
  </si>
  <si>
    <t>00-00005652</t>
  </si>
  <si>
    <t>00-00005661</t>
  </si>
  <si>
    <t>00-00006321</t>
  </si>
  <si>
    <t>00-00005660</t>
  </si>
  <si>
    <t>00-00006118</t>
  </si>
  <si>
    <t>00-00009636</t>
  </si>
  <si>
    <t>00-00006656</t>
  </si>
  <si>
    <t>00-00006113</t>
  </si>
  <si>
    <t>00-00005358</t>
  </si>
  <si>
    <t>00-00005359</t>
  </si>
  <si>
    <t>00-00009104</t>
  </si>
  <si>
    <t>00-00006629</t>
  </si>
  <si>
    <t>00-00005362</t>
  </si>
  <si>
    <t>00-00005361</t>
  </si>
  <si>
    <t>00-00011467</t>
  </si>
  <si>
    <t>00-00009137</t>
  </si>
  <si>
    <t>00-00010568</t>
  </si>
  <si>
    <t>00-00007831</t>
  </si>
  <si>
    <t>00-00011686</t>
  </si>
  <si>
    <t>00-00011464</t>
  </si>
  <si>
    <t>00-00005370</t>
  </si>
  <si>
    <t>00-00005364</t>
  </si>
  <si>
    <t>00-00005365</t>
  </si>
  <si>
    <t>00-00005371</t>
  </si>
  <si>
    <t>00-00005656</t>
  </si>
  <si>
    <t>00-00007833</t>
  </si>
  <si>
    <t>00-00005655</t>
  </si>
  <si>
    <t>Подушка поперечного стабилизатора (компл.: 2шт.) LARGUS, X-RAY SEVI EXPERT</t>
  </si>
  <si>
    <t>00-00006114</t>
  </si>
  <si>
    <t>00-00006791</t>
  </si>
  <si>
    <t>00-00005372</t>
  </si>
  <si>
    <t>00-00005373</t>
  </si>
  <si>
    <t>00-00005379</t>
  </si>
  <si>
    <t>00-00011345</t>
  </si>
  <si>
    <t>00-00005360</t>
  </si>
  <si>
    <t>00-00005520</t>
  </si>
  <si>
    <t>00-00005376</t>
  </si>
  <si>
    <t>00-00005158</t>
  </si>
  <si>
    <t>00-00006412</t>
  </si>
  <si>
    <t>00-00006793</t>
  </si>
  <si>
    <t>00-00011466</t>
  </si>
  <si>
    <t>00-00005523</t>
  </si>
  <si>
    <t>00-00005654</t>
  </si>
  <si>
    <t>00-00005665</t>
  </si>
  <si>
    <t>00-00006109</t>
  </si>
  <si>
    <t>00-00007983</t>
  </si>
  <si>
    <t>00-00008214</t>
  </si>
  <si>
    <t>00-00005357</t>
  </si>
  <si>
    <t>00-00005355</t>
  </si>
  <si>
    <t>00-00006627</t>
  </si>
  <si>
    <t>00-00005356</t>
  </si>
  <si>
    <t>00-00006628</t>
  </si>
  <si>
    <t>00-00007830</t>
  </si>
  <si>
    <t>00-00008165</t>
  </si>
  <si>
    <t>00-00005524</t>
  </si>
  <si>
    <t>00-00005887</t>
  </si>
  <si>
    <t>00-00011913</t>
  </si>
  <si>
    <t>00-00005886</t>
  </si>
  <si>
    <t>00-00005885</t>
  </si>
  <si>
    <t>00-00011912</t>
  </si>
  <si>
    <t>00-00007986</t>
  </si>
  <si>
    <t>00-00006122</t>
  </si>
  <si>
    <t>00-00005535</t>
  </si>
  <si>
    <t>00-00010794</t>
  </si>
  <si>
    <t>00-00008169</t>
  </si>
  <si>
    <t>00-00008166</t>
  </si>
  <si>
    <t>00-00006624</t>
  </si>
  <si>
    <t>00-00005664</t>
  </si>
  <si>
    <t>00-00005663</t>
  </si>
  <si>
    <t>00-00006411</t>
  </si>
  <si>
    <t>00-00008172</t>
  </si>
  <si>
    <t>00-00008171</t>
  </si>
  <si>
    <t>00-00008170</t>
  </si>
  <si>
    <t>00-00006124</t>
  </si>
  <si>
    <t>00-00005537</t>
  </si>
  <si>
    <t>00-00005536</t>
  </si>
  <si>
    <t>00-00006121</t>
  </si>
  <si>
    <t>00-00006123</t>
  </si>
  <si>
    <t>00-00008167</t>
  </si>
  <si>
    <t>00-00006323</t>
  </si>
  <si>
    <t>00-00005534</t>
  </si>
  <si>
    <t>00-00008168</t>
  </si>
  <si>
    <t>00-00005368</t>
  </si>
  <si>
    <t>00-00005366</t>
  </si>
  <si>
    <t>00-00005367</t>
  </si>
  <si>
    <t>00-00005369</t>
  </si>
  <si>
    <t>00-00005375</t>
  </si>
  <si>
    <t>00-00005374</t>
  </si>
  <si>
    <t>00-00010825</t>
  </si>
  <si>
    <t>00-00008246</t>
  </si>
  <si>
    <t>00-00008247</t>
  </si>
  <si>
    <t>00-00011609</t>
  </si>
  <si>
    <t>00-00011690</t>
  </si>
  <si>
    <t>00-00005363</t>
  </si>
  <si>
    <t>00-00006630</t>
  </si>
  <si>
    <t>00-00006631</t>
  </si>
  <si>
    <t>00-00007832</t>
  </si>
  <si>
    <t>00-00005349</t>
  </si>
  <si>
    <t>00-00011465</t>
  </si>
  <si>
    <t>00-00005525</t>
  </si>
  <si>
    <t>00-00009635</t>
  </si>
  <si>
    <t>00-00008433</t>
  </si>
  <si>
    <t>00-00010793</t>
  </si>
  <si>
    <t>00-00009639</t>
  </si>
  <si>
    <t>00-00010086</t>
  </si>
  <si>
    <t>00-00011689</t>
  </si>
  <si>
    <t>00-00011687</t>
  </si>
  <si>
    <t>00-00011688</t>
  </si>
  <si>
    <t>00-00009637</t>
  </si>
  <si>
    <t>00-00011769</t>
  </si>
  <si>
    <t>00-00009638</t>
  </si>
  <si>
    <t>00-00010567</t>
  </si>
  <si>
    <t>00-00006116</t>
  </si>
  <si>
    <t xml:space="preserve">AF-86      </t>
  </si>
  <si>
    <t>00-00011984</t>
  </si>
  <si>
    <t>00-00011986</t>
  </si>
  <si>
    <t>00-00011985</t>
  </si>
  <si>
    <t>00-00011981</t>
  </si>
  <si>
    <t>00-00011983</t>
  </si>
  <si>
    <t>00-00011982</t>
  </si>
  <si>
    <t>00-00011991</t>
  </si>
  <si>
    <t>00-00011990</t>
  </si>
  <si>
    <t>00-00011989</t>
  </si>
  <si>
    <t>00-00011988</t>
  </si>
  <si>
    <t>00-00011987</t>
  </si>
  <si>
    <t>00-00008655</t>
  </si>
  <si>
    <t>00-00008658</t>
  </si>
  <si>
    <t>00-00008656</t>
  </si>
  <si>
    <t>00-00008657</t>
  </si>
  <si>
    <t>00-00009711</t>
  </si>
  <si>
    <t>00-00011551</t>
  </si>
  <si>
    <t>00-00005785</t>
  </si>
  <si>
    <t>00-00011736</t>
  </si>
  <si>
    <t>00-00011737</t>
  </si>
  <si>
    <t>00-00009887</t>
  </si>
  <si>
    <t>00-00011607</t>
  </si>
  <si>
    <t>00-00011606</t>
  </si>
  <si>
    <t>00-00005791</t>
  </si>
  <si>
    <t>00-00009771</t>
  </si>
  <si>
    <t>00-00005787</t>
  </si>
  <si>
    <t>00-00005786</t>
  </si>
  <si>
    <t>00-00005788</t>
  </si>
  <si>
    <t>00-00005789</t>
  </si>
  <si>
    <t>00-00011738</t>
  </si>
  <si>
    <t>00-00011739</t>
  </si>
  <si>
    <t>00-00005790</t>
  </si>
  <si>
    <t>00-00010334</t>
  </si>
  <si>
    <t>00-00011740</t>
  </si>
  <si>
    <t>00-00011458</t>
  </si>
  <si>
    <t>00-00001852</t>
  </si>
  <si>
    <t>00-00001845</t>
  </si>
  <si>
    <t>00-00001850</t>
  </si>
  <si>
    <t>00-00001846</t>
  </si>
  <si>
    <t>00-00001847</t>
  </si>
  <si>
    <t>00-00001848</t>
  </si>
  <si>
    <t>00-00001849</t>
  </si>
  <si>
    <t>00-00009370</t>
  </si>
  <si>
    <t>00-00001851</t>
  </si>
  <si>
    <t>00-00009926</t>
  </si>
  <si>
    <t>00-00006105</t>
  </si>
  <si>
    <t>00-00006106</t>
  </si>
  <si>
    <t>00-00008017</t>
  </si>
  <si>
    <t>00-00008022</t>
  </si>
  <si>
    <t>00-00008018</t>
  </si>
  <si>
    <t>00-00008019</t>
  </si>
  <si>
    <t>00-00008020</t>
  </si>
  <si>
    <t>00-00008021</t>
  </si>
  <si>
    <t>00-00009369</t>
  </si>
  <si>
    <t>00-00008023</t>
  </si>
  <si>
    <t>00-00001861</t>
  </si>
  <si>
    <t>00-00001862</t>
  </si>
  <si>
    <t>00-00001863</t>
  </si>
  <si>
    <t>00-00001897</t>
  </si>
  <si>
    <t>00-00001898</t>
  </si>
  <si>
    <t>00-00001899</t>
  </si>
  <si>
    <t>00-00001894</t>
  </si>
  <si>
    <t>00-00001895</t>
  </si>
  <si>
    <t>00-00001896</t>
  </si>
  <si>
    <t>00-00001900</t>
  </si>
  <si>
    <t>00-00001901</t>
  </si>
  <si>
    <t>00-00001902</t>
  </si>
  <si>
    <t>00-00001903</t>
  </si>
  <si>
    <t>00-00001904</t>
  </si>
  <si>
    <t>00-00001905</t>
  </si>
  <si>
    <t>00-00001906</t>
  </si>
  <si>
    <t>00-00001907</t>
  </si>
  <si>
    <t>00-00001908</t>
  </si>
  <si>
    <t>00-00001909</t>
  </si>
  <si>
    <t>00-00001882</t>
  </si>
  <si>
    <t>00-00001881</t>
  </si>
  <si>
    <t>00-00001869</t>
  </si>
  <si>
    <t>00-00001870</t>
  </si>
  <si>
    <t>00-00001871</t>
  </si>
  <si>
    <t>00-00001872</t>
  </si>
  <si>
    <t>00-00001873</t>
  </si>
  <si>
    <t>00-00001874</t>
  </si>
  <si>
    <t>00-00001875</t>
  </si>
  <si>
    <t>00-00001876</t>
  </si>
  <si>
    <t>00-00001877</t>
  </si>
  <si>
    <t>00-00001878</t>
  </si>
  <si>
    <t>00-00001879</t>
  </si>
  <si>
    <t>00-00001880</t>
  </si>
  <si>
    <t>00-00001866</t>
  </si>
  <si>
    <t>00-00001867</t>
  </si>
  <si>
    <t>00-00001868</t>
  </si>
  <si>
    <t>00-00005464</t>
  </si>
  <si>
    <t>00-00001910</t>
  </si>
  <si>
    <t>00-00001911</t>
  </si>
  <si>
    <t>00-00005192</t>
  </si>
  <si>
    <t>00-00011827</t>
  </si>
  <si>
    <t>00-00005638</t>
  </si>
  <si>
    <t>00-00006832</t>
  </si>
  <si>
    <t>00-00005046</t>
  </si>
  <si>
    <t>00-00009366</t>
  </si>
  <si>
    <t>00-00010476</t>
  </si>
  <si>
    <t>00-00010477</t>
  </si>
  <si>
    <t>00-00011908</t>
  </si>
  <si>
    <t>00-00011909</t>
  </si>
  <si>
    <t>00-00007223</t>
  </si>
  <si>
    <t>00-00007233</t>
  </si>
  <si>
    <t>00-00006906</t>
  </si>
  <si>
    <t>00-00007238</t>
  </si>
  <si>
    <t>00-00007258</t>
  </si>
  <si>
    <t>00-00007225</t>
  </si>
  <si>
    <t>00-00007254</t>
  </si>
  <si>
    <t>00-00007548</t>
  </si>
  <si>
    <t>00-00007341</t>
  </si>
  <si>
    <t>00-00007364</t>
  </si>
  <si>
    <t>00-00007339</t>
  </si>
  <si>
    <t>00-00007460</t>
  </si>
  <si>
    <t>00-00007442</t>
  </si>
  <si>
    <t>00-00007461</t>
  </si>
  <si>
    <t>00-00007457</t>
  </si>
  <si>
    <t>00-00007023</t>
  </si>
  <si>
    <t>00-00007048</t>
  </si>
  <si>
    <t>00-00006890</t>
  </si>
  <si>
    <t>00-00007210</t>
  </si>
  <si>
    <t>00-00006894</t>
  </si>
  <si>
    <t>00-00006494</t>
  </si>
  <si>
    <t>00-00006339</t>
  </si>
  <si>
    <t>00-00004849</t>
  </si>
  <si>
    <t>00-00008224</t>
  </si>
  <si>
    <t>00-00002028</t>
  </si>
  <si>
    <t>00-00002029</t>
  </si>
  <si>
    <t>00-00002034</t>
  </si>
  <si>
    <t>00-00002039</t>
  </si>
  <si>
    <t>00-00002030</t>
  </si>
  <si>
    <t>00-00002035</t>
  </si>
  <si>
    <t>00-00008223</t>
  </si>
  <si>
    <t>00-00002027</t>
  </si>
  <si>
    <t>00-00002031</t>
  </si>
  <si>
    <t>00-00002036</t>
  </si>
  <si>
    <t>00-00002038</t>
  </si>
  <si>
    <t>00-00002040</t>
  </si>
  <si>
    <t>00-00002041</t>
  </si>
  <si>
    <t>00-00002042</t>
  </si>
  <si>
    <t>00-00002033</t>
  </si>
  <si>
    <t>00-00002032</t>
  </si>
  <si>
    <t>00-00002037</t>
  </si>
  <si>
    <t>00-00010538</t>
  </si>
  <si>
    <t>00-00010537</t>
  </si>
  <si>
    <t>00-00010536</t>
  </si>
  <si>
    <t>00-00008447</t>
  </si>
  <si>
    <t>00-00006380</t>
  </si>
  <si>
    <t>00-00008444</t>
  </si>
  <si>
    <t>00-00008437</t>
  </si>
  <si>
    <t>00-00008440</t>
  </si>
  <si>
    <t>00-00008181</t>
  </si>
  <si>
    <t>00-00008445</t>
  </si>
  <si>
    <t>00-00008438</t>
  </si>
  <si>
    <t>00-00008442</t>
  </si>
  <si>
    <t>00-00010539</t>
  </si>
  <si>
    <t>00-00008446</t>
  </si>
  <si>
    <t>00-00008182</t>
  </si>
  <si>
    <t>00-00008443</t>
  </si>
  <si>
    <t>00-00007824</t>
  </si>
  <si>
    <t>00-00008439</t>
  </si>
  <si>
    <t>00-00008183</t>
  </si>
  <si>
    <t>00-00006597</t>
  </si>
  <si>
    <t>00-00006021</t>
  </si>
  <si>
    <t>00-00008441</t>
  </si>
  <si>
    <t>00-00004716</t>
  </si>
  <si>
    <t>00-00002097</t>
  </si>
  <si>
    <t>00-00004714</t>
  </si>
  <si>
    <t>00-00004715</t>
  </si>
  <si>
    <t>00-00008278</t>
  </si>
  <si>
    <t>00-00002094</t>
  </si>
  <si>
    <t>00-00002095</t>
  </si>
  <si>
    <t>00-00002096</t>
  </si>
  <si>
    <t>00-00008516</t>
  </si>
  <si>
    <t>00-00002046</t>
  </si>
  <si>
    <t>00-00002047</t>
  </si>
  <si>
    <t>00-00002044</t>
  </si>
  <si>
    <t>00-00002048</t>
  </si>
  <si>
    <t>00-00002049</t>
  </si>
  <si>
    <t>00-00002043</t>
  </si>
  <si>
    <t>00-00011635</t>
  </si>
  <si>
    <t>00-00002055</t>
  </si>
  <si>
    <t>00-00002056</t>
  </si>
  <si>
    <t>00-00008557</t>
  </si>
  <si>
    <t>00-00008558</t>
  </si>
  <si>
    <t>00-00011636</t>
  </si>
  <si>
    <t>00-00008560</t>
  </si>
  <si>
    <t>00-00008559</t>
  </si>
  <si>
    <t>00-00002066</t>
  </si>
  <si>
    <t>00-00002067</t>
  </si>
  <si>
    <t>00-00002058</t>
  </si>
  <si>
    <t>00-00002059</t>
  </si>
  <si>
    <t>00-00002060</t>
  </si>
  <si>
    <t>00-00002072</t>
  </si>
  <si>
    <t>00-00002069</t>
  </si>
  <si>
    <t>00-00002073</t>
  </si>
  <si>
    <t>00-00002070</t>
  </si>
  <si>
    <t>00-00002071</t>
  </si>
  <si>
    <t>00-00002050</t>
  </si>
  <si>
    <t>00-00008562</t>
  </si>
  <si>
    <t>00-00002051</t>
  </si>
  <si>
    <t>00-00002052</t>
  </si>
  <si>
    <t>00-00008561</t>
  </si>
  <si>
    <t>00-00002053</t>
  </si>
  <si>
    <t>00-00002054</t>
  </si>
  <si>
    <t>00-00002061</t>
  </si>
  <si>
    <t>00-00002062</t>
  </si>
  <si>
    <t>00-00002063</t>
  </si>
  <si>
    <t>00-00002064</t>
  </si>
  <si>
    <t>00-00002065</t>
  </si>
  <si>
    <t>00-00002135</t>
  </si>
  <si>
    <t>00-00002137</t>
  </si>
  <si>
    <t>00-00002139</t>
  </si>
  <si>
    <t>00-00002140</t>
  </si>
  <si>
    <t>00-00002136</t>
  </si>
  <si>
    <t>00-00002138</t>
  </si>
  <si>
    <t>00-00002130</t>
  </si>
  <si>
    <t>00-00002131</t>
  </si>
  <si>
    <t>00-00002132</t>
  </si>
  <si>
    <t>00-00002133</t>
  </si>
  <si>
    <t>00-00002134</t>
  </si>
  <si>
    <t>00-00008515</t>
  </si>
  <si>
    <t>00-00002146</t>
  </si>
  <si>
    <t>00-00002099</t>
  </si>
  <si>
    <t>00-00002100</t>
  </si>
  <si>
    <t>00-00002101</t>
  </si>
  <si>
    <t>00-00002103</t>
  </si>
  <si>
    <t>00-00002105</t>
  </si>
  <si>
    <t>00-00002102</t>
  </si>
  <si>
    <t>00-00002104</t>
  </si>
  <si>
    <t>00-00002108</t>
  </si>
  <si>
    <t>00-00002109</t>
  </si>
  <si>
    <t>00-00002123</t>
  </si>
  <si>
    <t>00-00008525</t>
  </si>
  <si>
    <t>00-00002124</t>
  </si>
  <si>
    <t>00-00002112</t>
  </si>
  <si>
    <t>00-00002116</t>
  </si>
  <si>
    <t>00-00002115</t>
  </si>
  <si>
    <t>00-00002113</t>
  </si>
  <si>
    <t>00-00002117</t>
  </si>
  <si>
    <t>00-00002114</t>
  </si>
  <si>
    <t>00-00002118</t>
  </si>
  <si>
    <t>00-00005704</t>
  </si>
  <si>
    <t>00-00008524</t>
  </si>
  <si>
    <t>00-00002142</t>
  </si>
  <si>
    <t>00-00002119</t>
  </si>
  <si>
    <t>00-00002121</t>
  </si>
  <si>
    <t>00-00002120</t>
  </si>
  <si>
    <t>00-00002122</t>
  </si>
  <si>
    <t>00-00002125</t>
  </si>
  <si>
    <t>00-00002126</t>
  </si>
  <si>
    <t>00-00002106</t>
  </si>
  <si>
    <t>00-00002107</t>
  </si>
  <si>
    <t>00-00002127</t>
  </si>
  <si>
    <t>00-00002129</t>
  </si>
  <si>
    <t>00-00002128</t>
  </si>
  <si>
    <t>00-00008523</t>
  </si>
  <si>
    <t>00-00008546</t>
  </si>
  <si>
    <t>00-00002110</t>
  </si>
  <si>
    <t>00-00002111</t>
  </si>
  <si>
    <t>00-00008551</t>
  </si>
  <si>
    <t>00-00008550</t>
  </si>
  <si>
    <t>00-00008552</t>
  </si>
  <si>
    <t>00-00008549</t>
  </si>
  <si>
    <t>00-00008548</t>
  </si>
  <si>
    <t>00-00002011</t>
  </si>
  <si>
    <t>00-00002012</t>
  </si>
  <si>
    <t>00-00002013</t>
  </si>
  <si>
    <t>00-00002014</t>
  </si>
  <si>
    <t>00-00002015</t>
  </si>
  <si>
    <t>00-00002016</t>
  </si>
  <si>
    <t>00-00009439</t>
  </si>
  <si>
    <t>00-00009441</t>
  </si>
  <si>
    <t>00-00009440</t>
  </si>
  <si>
    <t>00-00008571</t>
  </si>
  <si>
    <t>00-00008572</t>
  </si>
  <si>
    <t>00-00002017</t>
  </si>
  <si>
    <t>00-00002018</t>
  </si>
  <si>
    <t>00-00002019</t>
  </si>
  <si>
    <t>00-00002020</t>
  </si>
  <si>
    <t>00-00008563</t>
  </si>
  <si>
    <t>00-00008564</t>
  </si>
  <si>
    <t>00-00008573</t>
  </si>
  <si>
    <t>00-00008574</t>
  </si>
  <si>
    <t>00-00008567</t>
  </si>
  <si>
    <t>00-00008568</t>
  </si>
  <si>
    <t>00-00008565</t>
  </si>
  <si>
    <t>00-00008566</t>
  </si>
  <si>
    <t>00-00002021</t>
  </si>
  <si>
    <t>00-00002022</t>
  </si>
  <si>
    <t>00-00008569</t>
  </si>
  <si>
    <t>00-00008570</t>
  </si>
  <si>
    <t>00-00002023</t>
  </si>
  <si>
    <t>00-00002024</t>
  </si>
  <si>
    <t>00-00002025</t>
  </si>
  <si>
    <t>00-00002026</t>
  </si>
  <si>
    <t>00-00010460</t>
  </si>
  <si>
    <t>00-00010461</t>
  </si>
  <si>
    <t>00-00001925</t>
  </si>
  <si>
    <t>00-00010463</t>
  </si>
  <si>
    <t>00-00001926</t>
  </si>
  <si>
    <t>00-00010462</t>
  </si>
  <si>
    <t>00-00001927</t>
  </si>
  <si>
    <t>00-00001999</t>
  </si>
  <si>
    <t>00-00002002</t>
  </si>
  <si>
    <t>00-00002008</t>
  </si>
  <si>
    <t>00-00002000</t>
  </si>
  <si>
    <t>00-00002003</t>
  </si>
  <si>
    <t>00-00002009</t>
  </si>
  <si>
    <t>00-00002001</t>
  </si>
  <si>
    <t>00-00002004</t>
  </si>
  <si>
    <t>00-00002010</t>
  </si>
  <si>
    <t>00-00001928</t>
  </si>
  <si>
    <t>00-00001929</t>
  </si>
  <si>
    <t>00-00001930</t>
  </si>
  <si>
    <t>00-00008463</t>
  </si>
  <si>
    <t>00-00002005</t>
  </si>
  <si>
    <t>00-00008466</t>
  </si>
  <si>
    <t>00-00008464</t>
  </si>
  <si>
    <t>00-00002006</t>
  </si>
  <si>
    <t>00-00008467</t>
  </si>
  <si>
    <t>00-00008465</t>
  </si>
  <si>
    <t>00-00002007</t>
  </si>
  <si>
    <t>00-00008468</t>
  </si>
  <si>
    <t>00-00010464</t>
  </si>
  <si>
    <t>00-00010465</t>
  </si>
  <si>
    <t>00-00010466</t>
  </si>
  <si>
    <t>00-00010467</t>
  </si>
  <si>
    <t>00-00008264</t>
  </si>
  <si>
    <t>00-00001941</t>
  </si>
  <si>
    <t>00-00001938</t>
  </si>
  <si>
    <t>00-00001939</t>
  </si>
  <si>
    <t>00-00001940</t>
  </si>
  <si>
    <t>00-00001937</t>
  </si>
  <si>
    <t>00-00001942</t>
  </si>
  <si>
    <t>00-00001943</t>
  </si>
  <si>
    <t>00-00001944</t>
  </si>
  <si>
    <t>00-00001945</t>
  </si>
  <si>
    <t>00-00010648</t>
  </si>
  <si>
    <t>00-00008184</t>
  </si>
  <si>
    <t>00-00001946</t>
  </si>
  <si>
    <t>00-00001947</t>
  </si>
  <si>
    <t>00-00011228</t>
  </si>
  <si>
    <t>00-00006823</t>
  </si>
  <si>
    <t>00-00001968</t>
  </si>
  <si>
    <t>00-00001969</t>
  </si>
  <si>
    <t>00-00001970</t>
  </si>
  <si>
    <t>00-00010789</t>
  </si>
  <si>
    <t>00-00008185</t>
  </si>
  <si>
    <t>00-00008263</t>
  </si>
  <si>
    <t>00-00008474</t>
  </si>
  <si>
    <t>00-00001971</t>
  </si>
  <si>
    <t>00-00001972</t>
  </si>
  <si>
    <t>00-00001973</t>
  </si>
  <si>
    <t>00-00001974</t>
  </si>
  <si>
    <t>00-00001975</t>
  </si>
  <si>
    <t>00-00001976</t>
  </si>
  <si>
    <t>00-00011084</t>
  </si>
  <si>
    <t>00-00002143</t>
  </si>
  <si>
    <t>00-00010985</t>
  </si>
  <si>
    <t>00-00006822</t>
  </si>
  <si>
    <t>00-00008481</t>
  </si>
  <si>
    <t>00-00001953</t>
  </si>
  <si>
    <t>00-00001950</t>
  </si>
  <si>
    <t>00-00001952</t>
  </si>
  <si>
    <t>00-00001951</t>
  </si>
  <si>
    <t>00-00001949</t>
  </si>
  <si>
    <t>00-00008458</t>
  </si>
  <si>
    <t>00-00001954</t>
  </si>
  <si>
    <t>00-00001955</t>
  </si>
  <si>
    <t>00-00001956</t>
  </si>
  <si>
    <t>00-00008460</t>
  </si>
  <si>
    <t>00-00008456</t>
  </si>
  <si>
    <t>00-00007634</t>
  </si>
  <si>
    <t>00-00001977</t>
  </si>
  <si>
    <t>00-00008457</t>
  </si>
  <si>
    <t>00-00001978</t>
  </si>
  <si>
    <t>00-00008459</t>
  </si>
  <si>
    <t>00-00008478</t>
  </si>
  <si>
    <t>00-00008455</t>
  </si>
  <si>
    <t>00-00001979</t>
  </si>
  <si>
    <t>00-00001980</t>
  </si>
  <si>
    <t>00-00001981</t>
  </si>
  <si>
    <t>00-00001982</t>
  </si>
  <si>
    <t>00-00001983</t>
  </si>
  <si>
    <t>00-00008221</t>
  </si>
  <si>
    <t>00-00007635</t>
  </si>
  <si>
    <t>00-00008479</t>
  </si>
  <si>
    <t>00-00001934</t>
  </si>
  <si>
    <t>00-00001932</t>
  </si>
  <si>
    <t>00-00008237</t>
  </si>
  <si>
    <t>00-00001933</t>
  </si>
  <si>
    <t>00-00001931</t>
  </si>
  <si>
    <t>00-00008234</t>
  </si>
  <si>
    <t>00-00008236</t>
  </si>
  <si>
    <t>00-00001935</t>
  </si>
  <si>
    <t>00-00001936</t>
  </si>
  <si>
    <t>00-00008235</t>
  </si>
  <si>
    <t>00-00008232</t>
  </si>
  <si>
    <t>00-00008233</t>
  </si>
  <si>
    <t>00-00008238</t>
  </si>
  <si>
    <t>00-00008241</t>
  </si>
  <si>
    <t>00-00008239</t>
  </si>
  <si>
    <t>00-00008240</t>
  </si>
  <si>
    <t>00-00008476</t>
  </si>
  <si>
    <t>00-00008473</t>
  </si>
  <si>
    <t>00-00001993</t>
  </si>
  <si>
    <t>00-00001994</t>
  </si>
  <si>
    <t>00-00001995</t>
  </si>
  <si>
    <t>00-00001996</t>
  </si>
  <si>
    <t>00-00001997</t>
  </si>
  <si>
    <t>00-00001998</t>
  </si>
  <si>
    <t>00-00002144</t>
  </si>
  <si>
    <t>00-00008231</t>
  </si>
  <si>
    <t>00-00008480</t>
  </si>
  <si>
    <t>00-00001961</t>
  </si>
  <si>
    <t>00-00001958</t>
  </si>
  <si>
    <t>00-00001959</t>
  </si>
  <si>
    <t>00-00001960</t>
  </si>
  <si>
    <t>00-00001957</t>
  </si>
  <si>
    <t>00-00001962</t>
  </si>
  <si>
    <t>00-00001963</t>
  </si>
  <si>
    <t>00-00001964</t>
  </si>
  <si>
    <t>00-00001965</t>
  </si>
  <si>
    <t>00-00008413</t>
  </si>
  <si>
    <t>00-00001966</t>
  </si>
  <si>
    <t>00-00008454</t>
  </si>
  <si>
    <t>00-00010850</t>
  </si>
  <si>
    <t>00-00008266</t>
  </si>
  <si>
    <t>00-00001984</t>
  </si>
  <si>
    <t>00-00001985</t>
  </si>
  <si>
    <t>00-00001986</t>
  </si>
  <si>
    <t>00-00008414</t>
  </si>
  <si>
    <t>00-00008477</t>
  </si>
  <si>
    <t>00-00008475</t>
  </si>
  <si>
    <t>00-00010440</t>
  </si>
  <si>
    <t>00-00001987</t>
  </si>
  <si>
    <t>00-00001988</t>
  </si>
  <si>
    <t>00-00001989</t>
  </si>
  <si>
    <t>00-00001990</t>
  </si>
  <si>
    <t>00-00001991</t>
  </si>
  <si>
    <t>00-00001992</t>
  </si>
  <si>
    <t>00-00008453</t>
  </si>
  <si>
    <t>00-00008267</t>
  </si>
  <si>
    <t>00-00002085</t>
  </si>
  <si>
    <t>00-00002088</t>
  </si>
  <si>
    <t>00-00002093</t>
  </si>
  <si>
    <t>00-00002082</t>
  </si>
  <si>
    <t>00-00002086</t>
  </si>
  <si>
    <t>00-00002089</t>
  </si>
  <si>
    <t>00-00002083</t>
  </si>
  <si>
    <t>00-00002087</t>
  </si>
  <si>
    <t>00-00002090</t>
  </si>
  <si>
    <t>00-00002084</t>
  </si>
  <si>
    <t>00-00002091</t>
  </si>
  <si>
    <t>00-00008514</t>
  </si>
  <si>
    <t>00-00002092</t>
  </si>
  <si>
    <t>00-00011631</t>
  </si>
  <si>
    <t>00-00011632</t>
  </si>
  <si>
    <t>00-00011633</t>
  </si>
  <si>
    <t>00-00011634</t>
  </si>
  <si>
    <t>00-00008702</t>
  </si>
  <si>
    <t>00-00002074</t>
  </si>
  <si>
    <t>00-00002075</t>
  </si>
  <si>
    <t>00-00002079</t>
  </si>
  <si>
    <t>00-00002080</t>
  </si>
  <si>
    <t>00-00002076</t>
  </si>
  <si>
    <t>00-00002077</t>
  </si>
  <si>
    <t>00-00008281</t>
  </si>
  <si>
    <t>00-00002078</t>
  </si>
  <si>
    <t>00-00002160</t>
  </si>
  <si>
    <t>00-00002161</t>
  </si>
  <si>
    <t>00-00002162</t>
  </si>
  <si>
    <t>00-00002163</t>
  </si>
  <si>
    <t>00-00002164</t>
  </si>
  <si>
    <t>00-00002165</t>
  </si>
  <si>
    <t>00-00002169</t>
  </si>
  <si>
    <t>00-00002166</t>
  </si>
  <si>
    <t>00-00002167</t>
  </si>
  <si>
    <t>00-00002168</t>
  </si>
  <si>
    <t>00-00011943</t>
  </si>
  <si>
    <t>00-00002170</t>
  </si>
  <si>
    <t>00-00002171</t>
  </si>
  <si>
    <t>00-00004682</t>
  </si>
  <si>
    <t>00-00004917</t>
  </si>
  <si>
    <t>00-00005065</t>
  </si>
  <si>
    <t>00-00002172</t>
  </si>
  <si>
    <t>00-00010959</t>
  </si>
  <si>
    <t>00-00004936</t>
  </si>
  <si>
    <t>00-00007856</t>
  </si>
  <si>
    <t>00-00002173</t>
  </si>
  <si>
    <t>00-00002174</t>
  </si>
  <si>
    <t>00-00002175</t>
  </si>
  <si>
    <t>00-00002176</t>
  </si>
  <si>
    <t>00-00002177</t>
  </si>
  <si>
    <t>00-00002178</t>
  </si>
  <si>
    <t>00-00009853</t>
  </si>
  <si>
    <t>00-00007562</t>
  </si>
  <si>
    <t>00-00006610</t>
  </si>
  <si>
    <t>00-00008180</t>
  </si>
  <si>
    <t>00-00004954</t>
  </si>
  <si>
    <t>00-00002181</t>
  </si>
  <si>
    <t>00-00002182</t>
  </si>
  <si>
    <t>00-00002183</t>
  </si>
  <si>
    <t>00-00002184</t>
  </si>
  <si>
    <t>00-00002185</t>
  </si>
  <si>
    <t>00-00002186</t>
  </si>
  <si>
    <t>00-00002187</t>
  </si>
  <si>
    <t>00-00002188</t>
  </si>
  <si>
    <t>00-00011608</t>
  </si>
  <si>
    <t>00-00002189</t>
  </si>
  <si>
    <t>00-00011425</t>
  </si>
  <si>
    <t>00-00011871</t>
  </si>
  <si>
    <t>00-00010797</t>
  </si>
  <si>
    <t>00-00011430</t>
  </si>
  <si>
    <t>00-00009398</t>
  </si>
  <si>
    <t>00-00011719</t>
  </si>
  <si>
    <t>00-00009646</t>
  </si>
  <si>
    <t>00-00009647</t>
  </si>
  <si>
    <t>00-00006140</t>
  </si>
  <si>
    <t>00-00006141</t>
  </si>
  <si>
    <t>00-00002191</t>
  </si>
  <si>
    <t>00-00002192</t>
  </si>
  <si>
    <t>00-00006509</t>
  </si>
  <si>
    <t>00-00005493</t>
  </si>
  <si>
    <t>00-00007820</t>
  </si>
  <si>
    <t>00-00009994</t>
  </si>
  <si>
    <t>00-00011485</t>
  </si>
  <si>
    <t>00-00005026</t>
  </si>
  <si>
    <t>00-00002193</t>
  </si>
  <si>
    <t>00-00002194</t>
  </si>
  <si>
    <t>00-00005739</t>
  </si>
  <si>
    <t>00-00005740</t>
  </si>
  <si>
    <t>00-00005111</t>
  </si>
  <si>
    <t>00-00008762</t>
  </si>
  <si>
    <t>00-00008366</t>
  </si>
  <si>
    <t>00-00011434</t>
  </si>
  <si>
    <t>00-00006143</t>
  </si>
  <si>
    <t>00-00011475</t>
  </si>
  <si>
    <t>00-00006142</t>
  </si>
  <si>
    <t>00-00002196</t>
  </si>
  <si>
    <t>00-00010397</t>
  </si>
  <si>
    <t>00-00010398</t>
  </si>
  <si>
    <t>00-00010396</t>
  </si>
  <si>
    <t>00-00002195</t>
  </si>
  <si>
    <t>00-00002197</t>
  </si>
  <si>
    <t>00-00004854</t>
  </si>
  <si>
    <t>00-00009974</t>
  </si>
  <si>
    <t>00-00008758</t>
  </si>
  <si>
    <t>00-00008121</t>
  </si>
  <si>
    <t>00-00005494</t>
  </si>
  <si>
    <t>00-00010469</t>
  </si>
  <si>
    <t>00-00009825</t>
  </si>
  <si>
    <t>00-00005151</t>
  </si>
  <si>
    <t>00-00002198</t>
  </si>
  <si>
    <t>00-00008543</t>
  </si>
  <si>
    <t>00-00010123</t>
  </si>
  <si>
    <t>00-00007927</t>
  </si>
  <si>
    <t>00-00009802</t>
  </si>
  <si>
    <t>00-00008717</t>
  </si>
  <si>
    <t>00-00009848</t>
  </si>
  <si>
    <t>00-00008718</t>
  </si>
  <si>
    <t>00-00009803</t>
  </si>
  <si>
    <t>00-00009849</t>
  </si>
  <si>
    <t>00-00006508</t>
  </si>
  <si>
    <t>00-00006676</t>
  </si>
  <si>
    <t>00-00005293</t>
  </si>
  <si>
    <t>00-00010513</t>
  </si>
  <si>
    <t>00-00008400</t>
  </si>
  <si>
    <t>00-00002200</t>
  </si>
  <si>
    <t>00-00011487</t>
  </si>
  <si>
    <t>00-00008107</t>
  </si>
  <si>
    <t>00-00005891</t>
  </si>
  <si>
    <t>00-00002201</t>
  </si>
  <si>
    <t>00-00008764</t>
  </si>
  <si>
    <t>00-00005287</t>
  </si>
  <si>
    <t>00-00008761</t>
  </si>
  <si>
    <t>00-00008760</t>
  </si>
  <si>
    <t>00-00005920</t>
  </si>
  <si>
    <t>00-00005491</t>
  </si>
  <si>
    <t>00-00005921</t>
  </si>
  <si>
    <t>00-00006665</t>
  </si>
  <si>
    <t>00-00008110</t>
  </si>
  <si>
    <t>00-00009571</t>
  </si>
  <si>
    <t>00-00005683</t>
  </si>
  <si>
    <t>00-00005684</t>
  </si>
  <si>
    <t>00-00005685</t>
  </si>
  <si>
    <t>00-00005682</t>
  </si>
  <si>
    <t>00-00002202</t>
  </si>
  <si>
    <t>00-00002203</t>
  </si>
  <si>
    <t>00-00002216</t>
  </si>
  <si>
    <t>00-00004878</t>
  </si>
  <si>
    <t>00-00002207</t>
  </si>
  <si>
    <t>00-00002208</t>
  </si>
  <si>
    <t>00-00002209</t>
  </si>
  <si>
    <t>00-00010561</t>
  </si>
  <si>
    <t>00-00004855</t>
  </si>
  <si>
    <t>00-00002210</t>
  </si>
  <si>
    <t>00-00002211</t>
  </si>
  <si>
    <t>00-00002212</t>
  </si>
  <si>
    <t>00-00002204</t>
  </si>
  <si>
    <t>00-00002206</t>
  </si>
  <si>
    <t>00-00002205</t>
  </si>
  <si>
    <t>00-00002213</t>
  </si>
  <si>
    <t>00-00002214</t>
  </si>
  <si>
    <t>00-00002215</t>
  </si>
  <si>
    <t>00-00008529</t>
  </si>
  <si>
    <t>00-00004857</t>
  </si>
  <si>
    <t>00-00010586</t>
  </si>
  <si>
    <t>00-00005741</t>
  </si>
  <si>
    <t>00-00005742</t>
  </si>
  <si>
    <t>00-00005140</t>
  </si>
  <si>
    <t>00-00008763</t>
  </si>
  <si>
    <t>00-00002218</t>
  </si>
  <si>
    <t>00-00002217</t>
  </si>
  <si>
    <t>00-00006502</t>
  </si>
  <si>
    <t>00-00005153</t>
  </si>
  <si>
    <t>00-00005290</t>
  </si>
  <si>
    <t>00-00006498</t>
  </si>
  <si>
    <t>00-00002219</t>
  </si>
  <si>
    <t>00-00006659</t>
  </si>
  <si>
    <t>00-00006346</t>
  </si>
  <si>
    <t>00-00006660</t>
  </si>
  <si>
    <t>00-00002220</t>
  </si>
  <si>
    <t>00-00002221</t>
  </si>
  <si>
    <t>00-00005289</t>
  </si>
  <si>
    <t>00-00005288</t>
  </si>
  <si>
    <t>00-00005454</t>
  </si>
  <si>
    <t>00-00005138</t>
  </si>
  <si>
    <t>00-00005139</t>
  </si>
  <si>
    <t>00-00008716</t>
  </si>
  <si>
    <t>00-00002222</t>
  </si>
  <si>
    <t>00-00002223</t>
  </si>
  <si>
    <t>00-00002224</t>
  </si>
  <si>
    <t>00-00008765</t>
  </si>
  <si>
    <t>00-00004922</t>
  </si>
  <si>
    <t>00-00004919</t>
  </si>
  <si>
    <t>00-00004920</t>
  </si>
  <si>
    <t>00-00005919</t>
  </si>
  <si>
    <t>00-00004921</t>
  </si>
  <si>
    <t>00-00004572</t>
  </si>
  <si>
    <t>00-00008768</t>
  </si>
  <si>
    <t>00-00011560</t>
  </si>
  <si>
    <t>00-00005089</t>
  </si>
  <si>
    <t>00-00005743</t>
  </si>
  <si>
    <t>00-00005487</t>
  </si>
  <si>
    <t>00-00011643</t>
  </si>
  <si>
    <t>00-00008767</t>
  </si>
  <si>
    <t>00-00002231</t>
  </si>
  <si>
    <t>00-00002230</t>
  </si>
  <si>
    <t>00-00002225</t>
  </si>
  <si>
    <t>00-00002226</t>
  </si>
  <si>
    <t>00-00009805</t>
  </si>
  <si>
    <t>00-00008719</t>
  </si>
  <si>
    <t>00-00009804</t>
  </si>
  <si>
    <t>00-00002227</t>
  </si>
  <si>
    <t>00-00005873</t>
  </si>
  <si>
    <t>00-00006501</t>
  </si>
  <si>
    <t>00-00005152</t>
  </si>
  <si>
    <t>00-00002228</t>
  </si>
  <si>
    <t>00-00002229</t>
  </si>
  <si>
    <t>00-00006650</t>
  </si>
  <si>
    <t>00-00007926</t>
  </si>
  <si>
    <t>00-00005692</t>
  </si>
  <si>
    <t>00-00005691</t>
  </si>
  <si>
    <t>00-00006507</t>
  </si>
  <si>
    <t>00-00006506</t>
  </si>
  <si>
    <t>00-00006505</t>
  </si>
  <si>
    <t>00-00009212</t>
  </si>
  <si>
    <t>00-00005156</t>
  </si>
  <si>
    <t>00-00005157</t>
  </si>
  <si>
    <t>00-00005292</t>
  </si>
  <si>
    <t>00-00002232</t>
  </si>
  <si>
    <t>00-00005137</t>
  </si>
  <si>
    <t>00-00006337</t>
  </si>
  <si>
    <t>00-00008769</t>
  </si>
  <si>
    <t>00-00002233</t>
  </si>
  <si>
    <t>00-00008771</t>
  </si>
  <si>
    <t>00-00002234</t>
  </si>
  <si>
    <t>00-00005154</t>
  </si>
  <si>
    <t>00-00008770</t>
  </si>
  <si>
    <t>00-00002199</t>
  </si>
  <si>
    <t>00-00005155</t>
  </si>
  <si>
    <t>00-00008108</t>
  </si>
  <si>
    <t>00-00008396</t>
  </si>
  <si>
    <t>00-00007752</t>
  </si>
  <si>
    <t>00-00006348</t>
  </si>
  <si>
    <t>00-00011486</t>
  </si>
  <si>
    <t>00-00010514</t>
  </si>
  <si>
    <t>00-00005686</t>
  </si>
  <si>
    <t>00-00005687</t>
  </si>
  <si>
    <t>00-00005688</t>
  </si>
  <si>
    <t>00-00005689</t>
  </si>
  <si>
    <t>00-00008766</t>
  </si>
  <si>
    <t>00-00004923</t>
  </si>
  <si>
    <t>00-00008111</t>
  </si>
  <si>
    <t>00-00008133</t>
  </si>
  <si>
    <t>00-00007851</t>
  </si>
  <si>
    <t>00-00005730</t>
  </si>
  <si>
    <t>00-00006096</t>
  </si>
  <si>
    <t>00-00006095</t>
  </si>
  <si>
    <t>00-00002236</t>
  </si>
  <si>
    <t>00-00006097</t>
  </si>
  <si>
    <t>00-00002235</t>
  </si>
  <si>
    <t>00-00002237</t>
  </si>
  <si>
    <t>00-00002238</t>
  </si>
  <si>
    <t>00-00005690</t>
  </si>
  <si>
    <t>00-00005681</t>
  </si>
  <si>
    <t>00-00010862</t>
  </si>
  <si>
    <t>00-00010863</t>
  </si>
  <si>
    <t>00-00010865</t>
  </si>
  <si>
    <t>00-00010864</t>
  </si>
  <si>
    <t>00-00010866</t>
  </si>
  <si>
    <t>00-00010867</t>
  </si>
  <si>
    <t>00-00010858</t>
  </si>
  <si>
    <t>00-00010857</t>
  </si>
  <si>
    <t>00-00010860</t>
  </si>
  <si>
    <t>00-00009268</t>
  </si>
  <si>
    <t>00-00009161</t>
  </si>
  <si>
    <t>00-00001738</t>
  </si>
  <si>
    <t>00-00010842</t>
  </si>
  <si>
    <t>00-00008362</t>
  </si>
  <si>
    <t>00-00010256</t>
  </si>
  <si>
    <t>00-00008363</t>
  </si>
  <si>
    <t>00-00010869</t>
  </si>
  <si>
    <t>00-00011552</t>
  </si>
  <si>
    <t>00-00009600</t>
  </si>
  <si>
    <t>00-00010650</t>
  </si>
  <si>
    <t>00-00009656</t>
  </si>
  <si>
    <t>00-00010651</t>
  </si>
  <si>
    <t>00-00006640</t>
  </si>
  <si>
    <t>00-00009660</t>
  </si>
  <si>
    <t>00-00007765</t>
  </si>
  <si>
    <t>00-00005803</t>
  </si>
  <si>
    <t>00-00005807</t>
  </si>
  <si>
    <t>00-00006088</t>
  </si>
  <si>
    <t>00-00011161</t>
  </si>
  <si>
    <t>00-00006059</t>
  </si>
  <si>
    <t>00-00006519</t>
  </si>
  <si>
    <t>00-00006520</t>
  </si>
  <si>
    <t>00-00006709</t>
  </si>
  <si>
    <t>00-00006133</t>
  </si>
  <si>
    <t>00-00007839</t>
  </si>
  <si>
    <t>00-00006134</t>
  </si>
  <si>
    <t>00-00006135</t>
  </si>
  <si>
    <t>00-00009160</t>
  </si>
  <si>
    <t>00-00010973</t>
  </si>
  <si>
    <t>00-00007573</t>
  </si>
  <si>
    <t>00-00007574</t>
  </si>
  <si>
    <t>00-00006136</t>
  </si>
  <si>
    <t>00-00010971</t>
  </si>
  <si>
    <t>00-00010972</t>
  </si>
  <si>
    <t>00-00011468</t>
  </si>
  <si>
    <t>00-00006137</t>
  </si>
  <si>
    <t>00-00006635</t>
  </si>
  <si>
    <t>00-00006518</t>
  </si>
  <si>
    <t>00-00006636</t>
  </si>
  <si>
    <t>00-00009570</t>
  </si>
  <si>
    <t>00-00004850</t>
  </si>
  <si>
    <t>00-00004564</t>
  </si>
  <si>
    <t>00-00002241</t>
  </si>
  <si>
    <t>00-00004567</t>
  </si>
  <si>
    <t>00-00002247</t>
  </si>
  <si>
    <t>00-00004565</t>
  </si>
  <si>
    <t>00-00002243</t>
  </si>
  <si>
    <t>00-00002242</t>
  </si>
  <si>
    <t>00-00004569</t>
  </si>
  <si>
    <t>00-00004570</t>
  </si>
  <si>
    <t>00-00002244</t>
  </si>
  <si>
    <t>00-00004566</t>
  </si>
  <si>
    <t>00-00002246</t>
  </si>
  <si>
    <t>00-00004568</t>
  </si>
  <si>
    <t>00-00002245</t>
  </si>
  <si>
    <t>00-00002248</t>
  </si>
  <si>
    <t>00-00008495</t>
  </si>
  <si>
    <t>00-00008257</t>
  </si>
  <si>
    <t>00-00008258</t>
  </si>
  <si>
    <t>00-00009400</t>
  </si>
  <si>
    <t>00-00009913</t>
  </si>
  <si>
    <t>00-00011911</t>
  </si>
  <si>
    <t>00-00008692</t>
  </si>
  <si>
    <t>00-00010445</t>
  </si>
  <si>
    <t>00-00010074</t>
  </si>
  <si>
    <t>00-00010486</t>
  </si>
  <si>
    <t>00-00009766</t>
  </si>
  <si>
    <t>00-00005324</t>
  </si>
  <si>
    <t>00-00008311</t>
  </si>
  <si>
    <t>00-00009379</t>
  </si>
  <si>
    <t>00-00008122</t>
  </si>
  <si>
    <t>00-00011061</t>
  </si>
  <si>
    <t>00-00010335</t>
  </si>
  <si>
    <t>00-00008219</t>
  </si>
  <si>
    <t>00-00011075</t>
  </si>
  <si>
    <t>00-00011053</t>
  </si>
  <si>
    <t>00-00005922</t>
  </si>
  <si>
    <t>00-00011782</t>
  </si>
  <si>
    <t>00-00011781</t>
  </si>
  <si>
    <t>00-00011230</t>
  </si>
  <si>
    <t>00-00011102</t>
  </si>
  <si>
    <t>00-00011170</t>
  </si>
  <si>
    <t>00-00011171</t>
  </si>
  <si>
    <t>00-00011229</t>
  </si>
  <si>
    <t>00-00010348</t>
  </si>
  <si>
    <t>00-00010282</t>
  </si>
  <si>
    <t>00-00010821</t>
  </si>
  <si>
    <t>00-00010822</t>
  </si>
  <si>
    <t>00-00010073</t>
  </si>
  <si>
    <t>00-00011628</t>
  </si>
  <si>
    <t>00-00009649</t>
  </si>
  <si>
    <t>00-00011476</t>
  </si>
  <si>
    <t>00-00011479</t>
  </si>
  <si>
    <t>00-00009648</t>
  </si>
  <si>
    <t>00-00011477</t>
  </si>
  <si>
    <t>00-00011478</t>
  </si>
  <si>
    <t>00-00010405</t>
  </si>
  <si>
    <t>00-00008312</t>
  </si>
  <si>
    <t>00-00009765</t>
  </si>
  <si>
    <t>00-00004684</t>
  </si>
  <si>
    <t>00-00009764</t>
  </si>
  <si>
    <t>00-00004685</t>
  </si>
  <si>
    <t>00-00010076</t>
  </si>
  <si>
    <t>00-00010450</t>
  </si>
  <si>
    <t>00-00006326</t>
  </si>
  <si>
    <t>00-00011224</t>
  </si>
  <si>
    <t>00-00006762</t>
  </si>
  <si>
    <t>00-00011039</t>
  </si>
  <si>
    <t>00-00009850</t>
  </si>
  <si>
    <t>00-00010075</t>
  </si>
  <si>
    <t>00-00009851</t>
  </si>
  <si>
    <t>00-00009658</t>
  </si>
  <si>
    <t>00-00010563</t>
  </si>
  <si>
    <t>00-00010562</t>
  </si>
  <si>
    <t>00-00011172</t>
  </si>
  <si>
    <t>00-00005306</t>
  </si>
  <si>
    <t>00-00008850</t>
  </si>
  <si>
    <t>00-00011427</t>
  </si>
  <si>
    <t>00-00010992</t>
  </si>
  <si>
    <t>00-00009378</t>
  </si>
  <si>
    <t>00-00009355</t>
  </si>
  <si>
    <t>00-00011173</t>
  </si>
  <si>
    <t>00-00005305</t>
  </si>
  <si>
    <t>00-00011428</t>
  </si>
  <si>
    <t>00-00010991</t>
  </si>
  <si>
    <t>00-00009697</t>
  </si>
  <si>
    <t>00-00004601</t>
  </si>
  <si>
    <t>00-00006385</t>
  </si>
  <si>
    <t>00-00006471</t>
  </si>
  <si>
    <t>00-00009698</t>
  </si>
  <si>
    <t>00-00011790</t>
  </si>
  <si>
    <t>00-00011791</t>
  </si>
  <si>
    <t>00-00006383</t>
  </si>
  <si>
    <t>00-00006381</t>
  </si>
  <si>
    <t>00-00006382</t>
  </si>
  <si>
    <t>00-00006472</t>
  </si>
  <si>
    <t>00-00006473</t>
  </si>
  <si>
    <t>00-00006474</t>
  </si>
  <si>
    <t>00-00009700</t>
  </si>
  <si>
    <t>00-00009702</t>
  </si>
  <si>
    <t>00-00011431</t>
  </si>
  <si>
    <t>00-00009703</t>
  </si>
  <si>
    <t>00-00005224</t>
  </si>
  <si>
    <t>00-00008028</t>
  </si>
  <si>
    <t>00-00005223</t>
  </si>
  <si>
    <t>00-00008029</t>
  </si>
  <si>
    <t>00-00009704</t>
  </si>
  <si>
    <t>00-00009262</t>
  </si>
  <si>
    <t>00-00009696</t>
  </si>
  <si>
    <t>00-00009705</t>
  </si>
  <si>
    <t>00-00009261</t>
  </si>
  <si>
    <t>00-00009706</t>
  </si>
  <si>
    <t>00-00009708</t>
  </si>
  <si>
    <t>00-00009258</t>
  </si>
  <si>
    <t>00-00007568</t>
  </si>
  <si>
    <t>00-00006468</t>
  </si>
  <si>
    <t>00-00006469</t>
  </si>
  <si>
    <t>00-00006470</t>
  </si>
  <si>
    <t>00-00006484</t>
  </si>
  <si>
    <t>00-00006386</t>
  </si>
  <si>
    <t>00-00006480</t>
  </si>
  <si>
    <t>00-00006481</t>
  </si>
  <si>
    <t>00-00006482</t>
  </si>
  <si>
    <t>00-00006483</t>
  </si>
  <si>
    <t>00-00006479</t>
  </si>
  <si>
    <t>00-00006436</t>
  </si>
  <si>
    <t>00-00006476</t>
  </si>
  <si>
    <t>00-00009257</t>
  </si>
  <si>
    <t>00-00007755</t>
  </si>
  <si>
    <t>00-00006477</t>
  </si>
  <si>
    <t>Шаровая опора LARGUS (2012-2014г.) (с круговой проточкой) TRT</t>
  </si>
  <si>
    <t>00-00006478</t>
  </si>
  <si>
    <t>Шаровая опора LARGUS (после 2014г.), X-RAY (с боковой проточкой) TRT</t>
  </si>
  <si>
    <t>00-00006384</t>
  </si>
  <si>
    <t>00-00009893</t>
  </si>
  <si>
    <t>00-00002250</t>
  </si>
  <si>
    <t>00-00010188</t>
  </si>
  <si>
    <t>00-00010187</t>
  </si>
  <si>
    <t>00-00010044</t>
  </si>
  <si>
    <t>00-00010008</t>
  </si>
  <si>
    <t>00-00011223</t>
  </si>
  <si>
    <t>00-00010007</t>
  </si>
  <si>
    <t>00-00010131</t>
  </si>
  <si>
    <t>00-00002253</t>
  </si>
  <si>
    <t>00-00002254</t>
  </si>
  <si>
    <t>00-00010644</t>
  </si>
  <si>
    <t>00-00002255</t>
  </si>
  <si>
    <t>00-00011474</t>
  </si>
  <si>
    <t>00-00009357</t>
  </si>
  <si>
    <t>00-00009845</t>
  </si>
  <si>
    <t>00-00011028</t>
  </si>
  <si>
    <t>00-00010339</t>
  </si>
  <si>
    <t>00-00010197</t>
  </si>
  <si>
    <t>00-00009978</t>
  </si>
  <si>
    <t>00-00009979</t>
  </si>
  <si>
    <t>00-00009977</t>
  </si>
  <si>
    <t>00-00005927</t>
  </si>
  <si>
    <t>00-00006351</t>
  </si>
  <si>
    <t>00-00005680</t>
  </si>
  <si>
    <t>00-00008115</t>
  </si>
  <si>
    <t>00-00006347</t>
  </si>
  <si>
    <t>00-00006349</t>
  </si>
  <si>
    <t>00-00006350</t>
  </si>
  <si>
    <t>00-00005926</t>
  </si>
  <si>
    <t>00-00006352</t>
  </si>
  <si>
    <t>00-00008699</t>
  </si>
  <si>
    <t>00-00009589</t>
  </si>
  <si>
    <t>00-00010811</t>
  </si>
  <si>
    <t>00-00004553</t>
  </si>
  <si>
    <t>00-00004554</t>
  </si>
  <si>
    <t>00-00004555</t>
  </si>
  <si>
    <t>00-00004556</t>
  </si>
  <si>
    <t>00-00008114</t>
  </si>
  <si>
    <t>00-00009140</t>
  </si>
  <si>
    <t>00-00009224</t>
  </si>
  <si>
    <t>00-00009575</t>
  </si>
  <si>
    <t>00-00010788</t>
  </si>
  <si>
    <t>00-00002260</t>
  </si>
  <si>
    <t>00-00006682</t>
  </si>
  <si>
    <t>00-00003582</t>
  </si>
  <si>
    <t>00-00005945</t>
  </si>
  <si>
    <t>00-00005944</t>
  </si>
  <si>
    <t>00-00005947</t>
  </si>
  <si>
    <t>00-00005946</t>
  </si>
  <si>
    <t>00-00009572</t>
  </si>
  <si>
    <t>00-00009573</t>
  </si>
  <si>
    <t>00-00010012</t>
  </si>
  <si>
    <t>00-00002259</t>
  </si>
  <si>
    <t>00-00006087</t>
  </si>
  <si>
    <t>00-00006523</t>
  </si>
  <si>
    <t>00-00011648</t>
  </si>
  <si>
    <t>00-00005481</t>
  </si>
  <si>
    <t>00-00008711</t>
  </si>
  <si>
    <t>00-00002261</t>
  </si>
  <si>
    <t>00-00002262</t>
  </si>
  <si>
    <t>00-00002263</t>
  </si>
  <si>
    <t>00-00010532</t>
  </si>
  <si>
    <t>00-00010533</t>
  </si>
  <si>
    <t>00-00011256</t>
  </si>
  <si>
    <t>00-00011255</t>
  </si>
  <si>
    <t>00-00003579</t>
  </si>
  <si>
    <t>00-00007607</t>
  </si>
  <si>
    <t>00-00003581</t>
  </si>
  <si>
    <t>00-00006130</t>
  </si>
  <si>
    <t>00-00003580</t>
  </si>
  <si>
    <t>00-00010345</t>
  </si>
  <si>
    <t>00-00010346</t>
  </si>
  <si>
    <t>00-00010035</t>
  </si>
  <si>
    <t>00-00010029</t>
  </si>
  <si>
    <t>00-00010026</t>
  </si>
  <si>
    <t>00-00010031</t>
  </si>
  <si>
    <t>00-00010032</t>
  </si>
  <si>
    <t>00-00010027</t>
  </si>
  <si>
    <t>00-00010024</t>
  </si>
  <si>
    <t>00-00010033</t>
  </si>
  <si>
    <t>00-00010034</t>
  </si>
  <si>
    <t>00-00010425</t>
  </si>
  <si>
    <t>00-00010120</t>
  </si>
  <si>
    <t>00-00005798</t>
  </si>
  <si>
    <t>00-00010663</t>
  </si>
  <si>
    <t>00-00010652</t>
  </si>
  <si>
    <t>00-00010653</t>
  </si>
  <si>
    <t>00-00010665</t>
  </si>
  <si>
    <t>00-00011353</t>
  </si>
  <si>
    <t>00-00005797</t>
  </si>
  <si>
    <t>00-00010060</t>
  </si>
  <si>
    <t>00-00002267</t>
  </si>
  <si>
    <t>00-00011406</t>
  </si>
  <si>
    <t>00-00010065</t>
  </si>
  <si>
    <t>00-00002268</t>
  </si>
  <si>
    <t>00-00002269</t>
  </si>
  <si>
    <t>00-00005964</t>
  </si>
  <si>
    <t>00-00005967</t>
  </si>
  <si>
    <t>00-00005966</t>
  </si>
  <si>
    <t>00-00002349</t>
  </si>
  <si>
    <t>00-00008714</t>
  </si>
  <si>
    <t>00-00006006</t>
  </si>
  <si>
    <t>00-00002346</t>
  </si>
  <si>
    <t>00-00002355</t>
  </si>
  <si>
    <t>00-00002358</t>
  </si>
  <si>
    <t>00-00002364</t>
  </si>
  <si>
    <t>00-00002363</t>
  </si>
  <si>
    <t>00-00010512</t>
  </si>
  <si>
    <t>00-00002957</t>
  </si>
  <si>
    <t>00-00002958</t>
  </si>
  <si>
    <t>00-00003042</t>
  </si>
  <si>
    <t>00-00003043</t>
  </si>
  <si>
    <t>00-00003044</t>
  </si>
  <si>
    <t>Шаровая опора LARGUS (2012-2014г.) (с круговой проточкой) WELZER</t>
  </si>
  <si>
    <t>00-00010436</t>
  </si>
  <si>
    <t>00-00010437</t>
  </si>
  <si>
    <t>00-00002982</t>
  </si>
  <si>
    <t>00-00003014</t>
  </si>
  <si>
    <t>00-00008874</t>
  </si>
  <si>
    <t>00-00008786</t>
  </si>
  <si>
    <t>00-00003069</t>
  </si>
  <si>
    <t>00-00003070</t>
  </si>
  <si>
    <t>00-00003077</t>
  </si>
  <si>
    <t>00-00008875</t>
  </si>
  <si>
    <t>00-00010394</t>
  </si>
  <si>
    <t>00-00005829</t>
  </si>
  <si>
    <t>00-00008743</t>
  </si>
  <si>
    <t>00-00008755</t>
  </si>
  <si>
    <t>00-00010002</t>
  </si>
  <si>
    <t>00-00002384</t>
  </si>
  <si>
    <t>00-00011796</t>
  </si>
  <si>
    <t>00-00011797</t>
  </si>
  <si>
    <t>00-00007999</t>
  </si>
  <si>
    <t>00-00008910</t>
  </si>
  <si>
    <t>00-00009960</t>
  </si>
  <si>
    <t>00-00010502</t>
  </si>
  <si>
    <t>00-00010331</t>
  </si>
  <si>
    <t>00-00010540</t>
  </si>
  <si>
    <t>00-00011234</t>
  </si>
  <si>
    <t>00-00007916</t>
  </si>
  <si>
    <t>00-00007896</t>
  </si>
  <si>
    <t>00-00007914</t>
  </si>
  <si>
    <t>00-00007915</t>
  </si>
  <si>
    <t>00-00007917</t>
  </si>
  <si>
    <t>00-00004488</t>
  </si>
  <si>
    <t>00-00008706</t>
  </si>
  <si>
    <t>00-00009504</t>
  </si>
  <si>
    <t>00-00004613</t>
  </si>
  <si>
    <t>00-00005861</t>
  </si>
  <si>
    <t>00-00009436</t>
  </si>
  <si>
    <t>00-00009459</t>
  </si>
  <si>
    <t>00-00005865</t>
  </si>
  <si>
    <t>00-00009854</t>
  </si>
  <si>
    <t>00-00005866</t>
  </si>
  <si>
    <t>00-00009422</t>
  </si>
  <si>
    <t>00-00005867</t>
  </si>
  <si>
    <t>00-00009468</t>
  </si>
  <si>
    <t>00-00004626</t>
  </si>
  <si>
    <t>00-00011143</t>
  </si>
  <si>
    <t>00-00004627</t>
  </si>
  <si>
    <t>00-00004628</t>
  </si>
  <si>
    <t>00-00005862</t>
  </si>
  <si>
    <t>00-00005863</t>
  </si>
  <si>
    <t>00-00008391</t>
  </si>
  <si>
    <t>00-00008705</t>
  </si>
  <si>
    <t>00-00008704</t>
  </si>
  <si>
    <t>00-00008211</t>
  </si>
  <si>
    <t>00-00009431</t>
  </si>
  <si>
    <t>00-00009456</t>
  </si>
  <si>
    <t>00-00005928</t>
  </si>
  <si>
    <t>00-00008096</t>
  </si>
  <si>
    <t>00-00005914</t>
  </si>
  <si>
    <t>00-00009443</t>
  </si>
  <si>
    <t>00-00005488</t>
  </si>
  <si>
    <t>00-00009462</t>
  </si>
  <si>
    <t>00-00005135</t>
  </si>
  <si>
    <t>00-00005136</t>
  </si>
  <si>
    <t>00-00009494</t>
  </si>
  <si>
    <t>00-00009450</t>
  </si>
  <si>
    <t>00-00009505</t>
  </si>
  <si>
    <t>00-00005933</t>
  </si>
  <si>
    <t>00-00005931</t>
  </si>
  <si>
    <t>00-00005930</t>
  </si>
  <si>
    <t>00-00005932</t>
  </si>
  <si>
    <t>00-00009480</t>
  </si>
  <si>
    <t>00-00005929</t>
  </si>
  <si>
    <t>00-00005869</t>
  </si>
  <si>
    <t>00-00009115</t>
  </si>
  <si>
    <t>00-00008100</t>
  </si>
  <si>
    <t>00-00005934</t>
  </si>
  <si>
    <t>00-00005935</t>
  </si>
  <si>
    <t>00-00005864</t>
  </si>
  <si>
    <t>00-00009452</t>
  </si>
  <si>
    <t>00-00005868</t>
  </si>
  <si>
    <t>00-00008390</t>
  </si>
  <si>
    <t>00-00011874</t>
  </si>
  <si>
    <t>00-00011875</t>
  </si>
  <si>
    <t>00-00011878</t>
  </si>
  <si>
    <t>00-00011879</t>
  </si>
  <si>
    <t>00-00011877</t>
  </si>
  <si>
    <t>00-00011880</t>
  </si>
  <si>
    <t>00-00011876</t>
  </si>
  <si>
    <t>00-00010899</t>
  </si>
  <si>
    <t>00-00011881</t>
  </si>
  <si>
    <t>00-00002386</t>
  </si>
  <si>
    <t>00-00002387</t>
  </si>
  <si>
    <t>00-00002389</t>
  </si>
  <si>
    <t>00-00002388</t>
  </si>
  <si>
    <t>00-00002390</t>
  </si>
  <si>
    <t>00-00002391</t>
  </si>
  <si>
    <t>00-00002392</t>
  </si>
  <si>
    <t>00-00002393</t>
  </si>
  <si>
    <t>00-00010138</t>
  </si>
  <si>
    <t>00-00002394</t>
  </si>
  <si>
    <t>00-00011872</t>
  </si>
  <si>
    <t>00-00011873</t>
  </si>
  <si>
    <t>00-00004435</t>
  </si>
  <si>
    <t>00-00004436</t>
  </si>
  <si>
    <t>00-00006358</t>
  </si>
  <si>
    <t>00-00006359</t>
  </si>
  <si>
    <t>00-00006689</t>
  </si>
  <si>
    <t>00-00006056</t>
  </si>
  <si>
    <t>00-00006690</t>
  </si>
  <si>
    <t>00-00006055</t>
  </si>
  <si>
    <t>00-00006357</t>
  </si>
  <si>
    <t>00-00008270</t>
  </si>
  <si>
    <t>00-00011129</t>
  </si>
  <si>
    <t>00-00011812</t>
  </si>
  <si>
    <t>00-00002379</t>
  </si>
  <si>
    <t>00-00005285</t>
  </si>
  <si>
    <t>00-00002380</t>
  </si>
  <si>
    <t>00-00002381</t>
  </si>
  <si>
    <t>00-00006101</t>
  </si>
  <si>
    <t>00-00006041</t>
  </si>
  <si>
    <t>00-00002382</t>
  </si>
  <si>
    <t>00-00007818</t>
  </si>
  <si>
    <t>00-00009890</t>
  </si>
  <si>
    <t>00-00006654</t>
  </si>
  <si>
    <t>00-00004443</t>
  </si>
  <si>
    <t>00-00004444</t>
  </si>
  <si>
    <t>00-00004448</t>
  </si>
  <si>
    <t>00-00004449</t>
  </si>
  <si>
    <t>00-00009820</t>
  </si>
  <si>
    <t>00-00004445</t>
  </si>
  <si>
    <t>00-00004446</t>
  </si>
  <si>
    <t>00-00004447</t>
  </si>
  <si>
    <t>00-00004450</t>
  </si>
  <si>
    <t>00-00009821</t>
  </si>
  <si>
    <t>00-00002411</t>
  </si>
  <si>
    <t>00-00002413</t>
  </si>
  <si>
    <t>00-00002417</t>
  </si>
  <si>
    <t>00-00002418</t>
  </si>
  <si>
    <t>00-00002408</t>
  </si>
  <si>
    <t>00-00002409</t>
  </si>
  <si>
    <t>00-00002410</t>
  </si>
  <si>
    <t>00-00002412</t>
  </si>
  <si>
    <t>00-00002414</t>
  </si>
  <si>
    <t>00-00002415</t>
  </si>
  <si>
    <t>00-00002416</t>
  </si>
  <si>
    <t>00-00002422</t>
  </si>
  <si>
    <t>00-00002423</t>
  </si>
  <si>
    <t>00-00002419</t>
  </si>
  <si>
    <t>00-00002420</t>
  </si>
  <si>
    <t>00-00002421</t>
  </si>
  <si>
    <t>00-00002424</t>
  </si>
  <si>
    <t>00-00002425</t>
  </si>
  <si>
    <t>00-00002426</t>
  </si>
  <si>
    <t>00-00002427</t>
  </si>
  <si>
    <t>00-00002428</t>
  </si>
  <si>
    <t>00-00002429</t>
  </si>
  <si>
    <t>00-00002430</t>
  </si>
  <si>
    <t>00-00002431</t>
  </si>
  <si>
    <t>00-00002432</t>
  </si>
  <si>
    <t>00-00002433</t>
  </si>
  <si>
    <t>00-00002434</t>
  </si>
  <si>
    <t>00-00002435</t>
  </si>
  <si>
    <t>00-00002436</t>
  </si>
  <si>
    <t>00-00002437</t>
  </si>
  <si>
    <t>00-00002438</t>
  </si>
  <si>
    <t>00-00002439</t>
  </si>
  <si>
    <t>00-00010891</t>
  </si>
  <si>
    <t>00-00009377</t>
  </si>
  <si>
    <t>00-00010890</t>
  </si>
  <si>
    <t>00-00010893</t>
  </si>
  <si>
    <t>00-00010892</t>
  </si>
  <si>
    <t>00-00002440</t>
  </si>
  <si>
    <t>00-00002447</t>
  </si>
  <si>
    <t>00-00002451</t>
  </si>
  <si>
    <t>00-00002455</t>
  </si>
  <si>
    <t>00-00002459</t>
  </si>
  <si>
    <t>00-00002441</t>
  </si>
  <si>
    <t>00-00002448</t>
  </si>
  <si>
    <t>00-00002452</t>
  </si>
  <si>
    <t>00-00002456</t>
  </si>
  <si>
    <t>00-00002460</t>
  </si>
  <si>
    <t>00-00002442</t>
  </si>
  <si>
    <t>00-00002449</t>
  </si>
  <si>
    <t>00-00002453</t>
  </si>
  <si>
    <t>00-00002457</t>
  </si>
  <si>
    <t>00-00005907</t>
  </si>
  <si>
    <t>00-00002443</t>
  </si>
  <si>
    <t>00-00002450</t>
  </si>
  <si>
    <t>00-00002454</t>
  </si>
  <si>
    <t>00-00002458</t>
  </si>
  <si>
    <t>00-00005908</t>
  </si>
  <si>
    <t>00-00005911</t>
  </si>
  <si>
    <t>00-00002444</t>
  </si>
  <si>
    <t>00-00002445</t>
  </si>
  <si>
    <t>00-00005912</t>
  </si>
  <si>
    <t>00-00002461</t>
  </si>
  <si>
    <t>00-00002462</t>
  </si>
  <si>
    <t>00-00010894</t>
  </si>
  <si>
    <t>00-00009376</t>
  </si>
  <si>
    <t>00-00010895</t>
  </si>
  <si>
    <t>00-00010896</t>
  </si>
  <si>
    <t>00-00010897</t>
  </si>
  <si>
    <t>00-00002468</t>
  </si>
  <si>
    <t>00-00002469</t>
  </si>
  <si>
    <t>00-00002470</t>
  </si>
  <si>
    <t>00-00002471</t>
  </si>
  <si>
    <t>00-00002472</t>
  </si>
  <si>
    <t>00-00002473</t>
  </si>
  <si>
    <t>00-00002474</t>
  </si>
  <si>
    <t>00-00002475</t>
  </si>
  <si>
    <t>00-00002476</t>
  </si>
  <si>
    <t>00-00002477</t>
  </si>
  <si>
    <t>00-00002478</t>
  </si>
  <si>
    <t>00-00002479</t>
  </si>
  <si>
    <t>00-00002480</t>
  </si>
  <si>
    <t>00-00002481</t>
  </si>
  <si>
    <t>00-00005909</t>
  </si>
  <si>
    <t>00-00002482</t>
  </si>
  <si>
    <t>00-00002483</t>
  </si>
  <si>
    <t>00-00002484</t>
  </si>
  <si>
    <t>00-00002485</t>
  </si>
  <si>
    <t>00-00005910</t>
  </si>
  <si>
    <t>00-00002486</t>
  </si>
  <si>
    <t>00-00002487</t>
  </si>
  <si>
    <t>00-00002488</t>
  </si>
  <si>
    <t>00-00002489</t>
  </si>
  <si>
    <t>00-00002490</t>
  </si>
  <si>
    <t>00-00002491</t>
  </si>
  <si>
    <t>00-00002492</t>
  </si>
  <si>
    <t>00-00002493</t>
  </si>
  <si>
    <t>00-00002494</t>
  </si>
  <si>
    <t>00-00002495</t>
  </si>
  <si>
    <t>00-00006364</t>
  </si>
  <si>
    <t>00-00006363</t>
  </si>
  <si>
    <t>00-00006361</t>
  </si>
  <si>
    <t>00-00006365</t>
  </si>
  <si>
    <t>00-00006362</t>
  </si>
  <si>
    <t>00-00002591</t>
  </si>
  <si>
    <t>00-00002592</t>
  </si>
  <si>
    <t>00-00002593</t>
  </si>
  <si>
    <t>00-00002594</t>
  </si>
  <si>
    <t>00-00002595</t>
  </si>
  <si>
    <t>00-00002585</t>
  </si>
  <si>
    <t>00-00002614</t>
  </si>
  <si>
    <t>00-00002615</t>
  </si>
  <si>
    <t>00-00002616</t>
  </si>
  <si>
    <t>00-00002601</t>
  </si>
  <si>
    <t>00-00002602</t>
  </si>
  <si>
    <t>00-00002603</t>
  </si>
  <si>
    <t>00-00002604</t>
  </si>
  <si>
    <t>00-00002605</t>
  </si>
  <si>
    <t>00-00002586</t>
  </si>
  <si>
    <t>00-00002587</t>
  </si>
  <si>
    <t>00-00002588</t>
  </si>
  <si>
    <t>00-00002589</t>
  </si>
  <si>
    <t>00-00002590</t>
  </si>
  <si>
    <t>00-00002584</t>
  </si>
  <si>
    <t>00-00002606</t>
  </si>
  <si>
    <t>00-00002607</t>
  </si>
  <si>
    <t>00-00002608</t>
  </si>
  <si>
    <t>00-00002609</t>
  </si>
  <si>
    <t>00-00002610</t>
  </si>
  <si>
    <t>00-00002611</t>
  </si>
  <si>
    <t>00-00002612</t>
  </si>
  <si>
    <t>00-00002613</t>
  </si>
  <si>
    <t>00-00002596</t>
  </si>
  <si>
    <t>00-00002597</t>
  </si>
  <si>
    <t>00-00002598</t>
  </si>
  <si>
    <t>00-00002599</t>
  </si>
  <si>
    <t>00-00002600</t>
  </si>
  <si>
    <t>00-00002530</t>
  </si>
  <si>
    <t>00-00002524</t>
  </si>
  <si>
    <t>00-00002531</t>
  </si>
  <si>
    <t>00-00002525</t>
  </si>
  <si>
    <t>00-00002526</t>
  </si>
  <si>
    <t>00-00002527</t>
  </si>
  <si>
    <t>00-00002532</t>
  </si>
  <si>
    <t>00-00002534</t>
  </si>
  <si>
    <t>00-00002533</t>
  </si>
  <si>
    <t>00-00002529</t>
  </si>
  <si>
    <t>00-00002528</t>
  </si>
  <si>
    <t>00-00002544</t>
  </si>
  <si>
    <t>00-00002545</t>
  </si>
  <si>
    <t>00-00002546</t>
  </si>
  <si>
    <t>00-00002541</t>
  </si>
  <si>
    <t>00-00002582</t>
  </si>
  <si>
    <t>00-00002583</t>
  </si>
  <si>
    <t>00-00002581</t>
  </si>
  <si>
    <t>00-00002567</t>
  </si>
  <si>
    <t>00-00002503</t>
  </si>
  <si>
    <t>00-00002562</t>
  </si>
  <si>
    <t>00-00002561</t>
  </si>
  <si>
    <t>00-00002504</t>
  </si>
  <si>
    <t>00-00002563</t>
  </si>
  <si>
    <t>00-00002564</t>
  </si>
  <si>
    <t>00-00002565</t>
  </si>
  <si>
    <t>00-00002566</t>
  </si>
  <si>
    <t>00-00002551</t>
  </si>
  <si>
    <t>00-00002553</t>
  </si>
  <si>
    <t>00-00002555</t>
  </si>
  <si>
    <t>00-00002557</t>
  </si>
  <si>
    <t>00-00002560</t>
  </si>
  <si>
    <t>00-00002559</t>
  </si>
  <si>
    <t>00-00002552</t>
  </si>
  <si>
    <t>00-00002554</t>
  </si>
  <si>
    <t>00-00002556</t>
  </si>
  <si>
    <t>00-00002558</t>
  </si>
  <si>
    <t>00-00002512</t>
  </si>
  <si>
    <t>00-00002513</t>
  </si>
  <si>
    <t>00-00002514</t>
  </si>
  <si>
    <t>00-00002515</t>
  </si>
  <si>
    <t>00-00002516</t>
  </si>
  <si>
    <t>00-00002575</t>
  </si>
  <si>
    <t>00-00002576</t>
  </si>
  <si>
    <t>00-00002577</t>
  </si>
  <si>
    <t>00-00002578</t>
  </si>
  <si>
    <t>00-00002579</t>
  </si>
  <si>
    <t>00-00002505</t>
  </si>
  <si>
    <t>00-00002506</t>
  </si>
  <si>
    <t>00-00002507</t>
  </si>
  <si>
    <t>00-00002508</t>
  </si>
  <si>
    <t>00-00002509</t>
  </si>
  <si>
    <t>00-00002510</t>
  </si>
  <si>
    <t>00-00002511</t>
  </si>
  <si>
    <t>00-00007931</t>
  </si>
  <si>
    <t>00-00007997</t>
  </si>
  <si>
    <t>00-00002519</t>
  </si>
  <si>
    <t>00-00002518</t>
  </si>
  <si>
    <t>00-00002517</t>
  </si>
  <si>
    <t>00-00002570</t>
  </si>
  <si>
    <t>00-00002568</t>
  </si>
  <si>
    <t>00-00002569</t>
  </si>
  <si>
    <t>00-00002571</t>
  </si>
  <si>
    <t>00-00002572</t>
  </si>
  <si>
    <t>00-00002574</t>
  </si>
  <si>
    <t>00-00002573</t>
  </si>
  <si>
    <t>00-00007930</t>
  </si>
  <si>
    <t>00-00007998</t>
  </si>
  <si>
    <t>00-00010661</t>
  </si>
  <si>
    <t>00-00008147</t>
  </si>
  <si>
    <t>00-00010659</t>
  </si>
  <si>
    <t>00-00011600</t>
  </si>
  <si>
    <t>00-00010622</t>
  </si>
  <si>
    <t>00-00011416</t>
  </si>
  <si>
    <t>00-00008415</t>
  </si>
  <si>
    <t>00-00010660</t>
  </si>
  <si>
    <t>00-00007836</t>
  </si>
  <si>
    <t>00-00010623</t>
  </si>
  <si>
    <t>00-00009550</t>
  </si>
  <si>
    <t>00-00010139</t>
  </si>
  <si>
    <t>00-00010643</t>
  </si>
  <si>
    <t>00-00011561</t>
  </si>
  <si>
    <t>00-00009966</t>
  </si>
  <si>
    <t>00-00002618</t>
  </si>
  <si>
    <t>00-00002620</t>
  </si>
  <si>
    <t>00-00002621</t>
  </si>
  <si>
    <t>00-00002622</t>
  </si>
  <si>
    <t>00-00009965</t>
  </si>
  <si>
    <t>00-00002623</t>
  </si>
  <si>
    <t>00-00002624</t>
  </si>
  <si>
    <t>00-00002625</t>
  </si>
  <si>
    <t>00-00002626</t>
  </si>
  <si>
    <t>00-00002627</t>
  </si>
  <si>
    <t>00-00002628</t>
  </si>
  <si>
    <t>00-00010167</t>
  </si>
  <si>
    <t>00-00010657</t>
  </si>
  <si>
    <t>00-00010658</t>
  </si>
  <si>
    <t>00-00008795</t>
  </si>
  <si>
    <t>00-00010655</t>
  </si>
  <si>
    <t>00-00007835</t>
  </si>
  <si>
    <t>00-00010624</t>
  </si>
  <si>
    <t>00-00011417</t>
  </si>
  <si>
    <t>00-00008416</t>
  </si>
  <si>
    <t>00-00010645</t>
  </si>
  <si>
    <t>00-00009761</t>
  </si>
  <si>
    <t>00-00011471</t>
  </si>
  <si>
    <t>00-00010625</t>
  </si>
  <si>
    <t>00-00005918</t>
  </si>
  <si>
    <t>00-00010656</t>
  </si>
  <si>
    <t>00-00009211</t>
  </si>
  <si>
    <t>00-00011562</t>
  </si>
  <si>
    <t>00-00002635</t>
  </si>
  <si>
    <t>00-00002636</t>
  </si>
  <si>
    <t>00-00002637</t>
  </si>
  <si>
    <t>00-00002638</t>
  </si>
  <si>
    <t>00-00002639</t>
  </si>
  <si>
    <t>00-00002643</t>
  </si>
  <si>
    <t>00-00002644</t>
  </si>
  <si>
    <t>00-00002640</t>
  </si>
  <si>
    <t>00-00002641</t>
  </si>
  <si>
    <t>00-00002642</t>
  </si>
  <si>
    <t>00-00006652</t>
  </si>
  <si>
    <t>00-00007757</t>
  </si>
  <si>
    <t>00-00004900</t>
  </si>
  <si>
    <t>00-00009240</t>
  </si>
  <si>
    <t>00-00009237</t>
  </si>
  <si>
    <t>00-00009238</t>
  </si>
  <si>
    <t>00-00009242</t>
  </si>
  <si>
    <t>00-00009243</t>
  </si>
  <si>
    <t>00-00009239</t>
  </si>
  <si>
    <t>00-00009241</t>
  </si>
  <si>
    <t>00-00009232</t>
  </si>
  <si>
    <t>00-00010511</t>
  </si>
  <si>
    <t>00-00009230</t>
  </si>
  <si>
    <t>00-00009235</t>
  </si>
  <si>
    <t>00-00009236</t>
  </si>
  <si>
    <t>00-00009231</t>
  </si>
  <si>
    <t>00-00009234</t>
  </si>
  <si>
    <t>00-00009590</t>
  </si>
  <si>
    <t>00-00009591</t>
  </si>
  <si>
    <t>00-00007695</t>
  </si>
  <si>
    <t>00-00008283</t>
  </si>
  <si>
    <t>00-00008776</t>
  </si>
  <si>
    <t>00-00009592</t>
  </si>
  <si>
    <t>00-00011400</t>
  </si>
  <si>
    <t>00-00007628</t>
  </si>
  <si>
    <t>00-00008778</t>
  </si>
  <si>
    <t>00-00009925</t>
  </si>
  <si>
    <t>00-00007629</t>
  </si>
  <si>
    <t>00-00007696</t>
  </si>
  <si>
    <t>00-00007697</t>
  </si>
  <si>
    <t>00-00008780</t>
  </si>
  <si>
    <t>00-00007630</t>
  </si>
  <si>
    <t>00-00007698</t>
  </si>
  <si>
    <t>00-00008099</t>
  </si>
  <si>
    <t>00-00007631</t>
  </si>
  <si>
    <t>00-00005222</t>
  </si>
  <si>
    <t>00-00006763</t>
  </si>
  <si>
    <t>00-00008777</t>
  </si>
  <si>
    <t>00-00011328</t>
  </si>
  <si>
    <t>00-00010575</t>
  </si>
  <si>
    <t>00-00011779</t>
  </si>
  <si>
    <t>00-00008783</t>
  </si>
  <si>
    <t>00-00008784</t>
  </si>
  <si>
    <t>00-00011958</t>
  </si>
  <si>
    <t>00-00008782</t>
  </si>
  <si>
    <t>00-00008781</t>
  </si>
  <si>
    <t>00-00008779</t>
  </si>
  <si>
    <t>00-00011859</t>
  </si>
  <si>
    <t>00-00010004</t>
  </si>
  <si>
    <t>00-00008583</t>
  </si>
  <si>
    <t>00-00011861</t>
  </si>
  <si>
    <t>00-00011862</t>
  </si>
  <si>
    <t>00-00011856</t>
  </si>
  <si>
    <t>00-00008581</t>
  </si>
  <si>
    <t>00-00008582</t>
  </si>
  <si>
    <t>00-00011857</t>
  </si>
  <si>
    <t>00-00011860</t>
  </si>
  <si>
    <t>00-00011858</t>
  </si>
  <si>
    <t>00-00008584</t>
  </si>
  <si>
    <t>00-00009119</t>
  </si>
  <si>
    <t>00-00010189</t>
  </si>
  <si>
    <t>00-00010610</t>
  </si>
  <si>
    <t>00-00010611</t>
  </si>
  <si>
    <t>00-00010517</t>
  </si>
  <si>
    <t>00-00010941</t>
  </si>
  <si>
    <t>00-00010901</t>
  </si>
  <si>
    <t>00-00010576</t>
  </si>
  <si>
    <t>00-00010577</t>
  </si>
  <si>
    <t>00-00011855</t>
  </si>
  <si>
    <t>00-00010555</t>
  </si>
  <si>
    <t>00-00010579</t>
  </si>
  <si>
    <t>00-00010578</t>
  </si>
  <si>
    <t>00-00002647</t>
  </si>
  <si>
    <t>00-00002648</t>
  </si>
  <si>
    <t>00-00002649</t>
  </si>
  <si>
    <t>00-00002650</t>
  </si>
  <si>
    <t>00-00002651</t>
  </si>
  <si>
    <t>00-00002652</t>
  </si>
  <si>
    <t>00-00002654</t>
  </si>
  <si>
    <t>00-00002655</t>
  </si>
  <si>
    <t>00-00002657</t>
  </si>
  <si>
    <t>00-00002656</t>
  </si>
  <si>
    <t>00-00002666</t>
  </si>
  <si>
    <t>00-00002667</t>
  </si>
  <si>
    <t>00-00002658</t>
  </si>
  <si>
    <t>00-00002659</t>
  </si>
  <si>
    <t>00-00002660</t>
  </si>
  <si>
    <t>00-00002661</t>
  </si>
  <si>
    <t>00-00002664</t>
  </si>
  <si>
    <t>00-00002665</t>
  </si>
  <si>
    <t>00-00002662</t>
  </si>
  <si>
    <t>00-00002663</t>
  </si>
  <si>
    <t>00-00010845</t>
  </si>
  <si>
    <t>00-00011263</t>
  </si>
  <si>
    <t>00-00011264</t>
  </si>
  <si>
    <t>00-00005161</t>
  </si>
  <si>
    <t>00-00004861</t>
  </si>
  <si>
    <t>00-00010674</t>
  </si>
  <si>
    <t>00-00010675</t>
  </si>
  <si>
    <t>00-00011492</t>
  </si>
  <si>
    <t>00-00009131</t>
  </si>
  <si>
    <t>00-00006080</t>
  </si>
  <si>
    <t>00-00010609</t>
  </si>
  <si>
    <t>00-00010310</t>
  </si>
  <si>
    <t>00-00010311</t>
  </si>
  <si>
    <t>00-00009587</t>
  </si>
  <si>
    <t>00-00009922</t>
  </si>
  <si>
    <t>00-00006077</t>
  </si>
  <si>
    <t>00-00010527</t>
  </si>
  <si>
    <t>00-00010182</t>
  </si>
  <si>
    <t>00-00009923</t>
  </si>
  <si>
    <t>00-00004822</t>
  </si>
  <si>
    <t>00-00004622</t>
  </si>
  <si>
    <t>00-00007845</t>
  </si>
  <si>
    <t>00-00008155</t>
  </si>
  <si>
    <t>00-00008721</t>
  </si>
  <si>
    <t>00-00006798</t>
  </si>
  <si>
    <t>00-00006614</t>
  </si>
  <si>
    <t>00-00000069</t>
  </si>
  <si>
    <t>00-00009842</t>
  </si>
  <si>
    <t>00-00006671</t>
  </si>
  <si>
    <t>00-00006521</t>
  </si>
  <si>
    <t>00-00010302</t>
  </si>
  <si>
    <t>00-00010304</t>
  </si>
  <si>
    <t>00-00010303</t>
  </si>
  <si>
    <t>00-00010305</t>
  </si>
  <si>
    <t>00-00010847</t>
  </si>
  <si>
    <t>00-00010815</t>
  </si>
  <si>
    <t>00-00010206</t>
  </si>
  <si>
    <t>00-00010955</t>
  </si>
  <si>
    <t>00-00010817</t>
  </si>
  <si>
    <t>00-00010816</t>
  </si>
  <si>
    <t>00-00010818</t>
  </si>
  <si>
    <t>00-00010819</t>
  </si>
  <si>
    <t>00-00011348</t>
  </si>
  <si>
    <t>00-00010820</t>
  </si>
  <si>
    <t>00-00002670</t>
  </si>
  <si>
    <t>00-00002669</t>
  </si>
  <si>
    <t>00-00002671</t>
  </si>
  <si>
    <t>00-00002672</t>
  </si>
  <si>
    <t>00-00009185</t>
  </si>
  <si>
    <t>00-00009184</t>
  </si>
  <si>
    <t>00-00010373</t>
  </si>
  <si>
    <t>00-00010374</t>
  </si>
  <si>
    <t>00-00010375</t>
  </si>
  <si>
    <t>00-00008921</t>
  </si>
  <si>
    <t>00-00008925</t>
  </si>
  <si>
    <t>00-00008928</t>
  </si>
  <si>
    <t>00-00008916</t>
  </si>
  <si>
    <t>00-00008937</t>
  </si>
  <si>
    <t>00-00008938</t>
  </si>
  <si>
    <t>00-00010748</t>
  </si>
  <si>
    <t>00-00010749</t>
  </si>
  <si>
    <t>00-00008927</t>
  </si>
  <si>
    <t>00-00008948</t>
  </si>
  <si>
    <t>00-00008952</t>
  </si>
  <si>
    <t>00-00008949</t>
  </si>
  <si>
    <t>00-00008953</t>
  </si>
  <si>
    <t>00-00008917</t>
  </si>
  <si>
    <t>00-00008918</t>
  </si>
  <si>
    <t>00-00008923</t>
  </si>
  <si>
    <t>00-00008887</t>
  </si>
  <si>
    <t>00-00008932</t>
  </si>
  <si>
    <t>00-00008920</t>
  </si>
  <si>
    <t>00-00008922</t>
  </si>
  <si>
    <t>00-00008924</t>
  </si>
  <si>
    <t>00-00008888</t>
  </si>
  <si>
    <t>00-00008933</t>
  </si>
  <si>
    <t>00-00008915</t>
  </si>
  <si>
    <t>00-00008926</t>
  </si>
  <si>
    <t>00-00008929</t>
  </si>
  <si>
    <t>00-00008934</t>
  </si>
  <si>
    <t>00-00008919</t>
  </si>
  <si>
    <t>00-00008930</t>
  </si>
  <si>
    <t>00-00008931</t>
  </si>
  <si>
    <t>00-00008939</t>
  </si>
  <si>
    <t>00-00008940</t>
  </si>
  <si>
    <t>00-00008941</t>
  </si>
  <si>
    <t>00-00008942</t>
  </si>
  <si>
    <t>00-00010764</t>
  </si>
  <si>
    <t>00-00008943</t>
  </si>
  <si>
    <t>00-00008944</t>
  </si>
  <si>
    <t>00-00008945</t>
  </si>
  <si>
    <t>00-00008950</t>
  </si>
  <si>
    <t>00-00008951</t>
  </si>
  <si>
    <t>00-00008946</t>
  </si>
  <si>
    <t>00-00008947</t>
  </si>
  <si>
    <t>00-00010765</t>
  </si>
  <si>
    <t>00-00009055</t>
  </si>
  <si>
    <t>00-00009056</t>
  </si>
  <si>
    <t>00-00009057</t>
  </si>
  <si>
    <t>00-00009058</t>
  </si>
  <si>
    <t>00-00009059</t>
  </si>
  <si>
    <t>00-00009060</t>
  </si>
  <si>
    <t>00-00010492</t>
  </si>
  <si>
    <t>00-00010750</t>
  </si>
  <si>
    <t>00-00010699</t>
  </si>
  <si>
    <t>00-00010371</t>
  </si>
  <si>
    <t>00-00010368</t>
  </si>
  <si>
    <t>00-00010369</t>
  </si>
  <si>
    <t>00-00010370</t>
  </si>
  <si>
    <t>00-00010535</t>
  </si>
  <si>
    <t>00-00010753</t>
  </si>
  <si>
    <t>00-00010754</t>
  </si>
  <si>
    <t>00-00010755</t>
  </si>
  <si>
    <t>00-00010756</t>
  </si>
  <si>
    <t>00-00010498</t>
  </si>
  <si>
    <t>00-00010743</t>
  </si>
  <si>
    <t>00-00010742</t>
  </si>
  <si>
    <t>00-00009039</t>
  </si>
  <si>
    <t>00-00009040</t>
  </si>
  <si>
    <t>00-00009041</t>
  </si>
  <si>
    <t>00-00009042</t>
  </si>
  <si>
    <t>00-00009043</t>
  </si>
  <si>
    <t>00-00009044</t>
  </si>
  <si>
    <t>00-00009053</t>
  </si>
  <si>
    <t>00-00009045</t>
  </si>
  <si>
    <t>00-00009046</t>
  </si>
  <si>
    <t>00-00009047</t>
  </si>
  <si>
    <t>00-00009048</t>
  </si>
  <si>
    <t>00-00009049</t>
  </si>
  <si>
    <t>00-00009050</t>
  </si>
  <si>
    <t>00-00009051</t>
  </si>
  <si>
    <t>00-00009052</t>
  </si>
  <si>
    <t>00-00008890</t>
  </si>
  <si>
    <t>00-00010759</t>
  </si>
  <si>
    <t>00-00010760</t>
  </si>
  <si>
    <t>00-00010761</t>
  </si>
  <si>
    <t>00-00010762</t>
  </si>
  <si>
    <t>00-00010758</t>
  </si>
  <si>
    <t>00-00010763</t>
  </si>
  <si>
    <t>00-00009035</t>
  </si>
  <si>
    <t>00-00009036</t>
  </si>
  <si>
    <t>00-00009037</t>
  </si>
  <si>
    <t>00-00010377</t>
  </si>
  <si>
    <t>00-00010500</t>
  </si>
  <si>
    <t>00-00010501</t>
  </si>
  <si>
    <t>00-00008154</t>
  </si>
  <si>
    <t>00-00008963</t>
  </si>
  <si>
    <t>00-00008964</t>
  </si>
  <si>
    <t>00-00008965</t>
  </si>
  <si>
    <t>00-00008966</t>
  </si>
  <si>
    <t>00-00008961</t>
  </si>
  <si>
    <t>00-00008962</t>
  </si>
  <si>
    <t>00-00008967</t>
  </si>
  <si>
    <t>00-00008968</t>
  </si>
  <si>
    <t>00-00008979</t>
  </si>
  <si>
    <t>00-00008980</t>
  </si>
  <si>
    <t>00-00008971</t>
  </si>
  <si>
    <t>00-00008972</t>
  </si>
  <si>
    <t>00-00008973</t>
  </si>
  <si>
    <t>00-00008975</t>
  </si>
  <si>
    <t>00-00008977</t>
  </si>
  <si>
    <t>00-00008969</t>
  </si>
  <si>
    <t>00-00008970</t>
  </si>
  <si>
    <t>00-00008974</t>
  </si>
  <si>
    <t>00-00008976</t>
  </si>
  <si>
    <t>00-00008978</t>
  </si>
  <si>
    <t>00-00008987</t>
  </si>
  <si>
    <t>00-00008997</t>
  </si>
  <si>
    <t>00-00010960</t>
  </si>
  <si>
    <t>00-00010961</t>
  </si>
  <si>
    <t>00-00008982</t>
  </si>
  <si>
    <t>00-00008989</t>
  </si>
  <si>
    <t>00-00008993</t>
  </si>
  <si>
    <t>00-00008996</t>
  </si>
  <si>
    <t>00-00006576</t>
  </si>
  <si>
    <t>00-00009003</t>
  </si>
  <si>
    <t>00-00009004</t>
  </si>
  <si>
    <t>00-00010366</t>
  </si>
  <si>
    <t>00-00008998</t>
  </si>
  <si>
    <t>00-00009001</t>
  </si>
  <si>
    <t>00-00008359</t>
  </si>
  <si>
    <t>00-00010769</t>
  </si>
  <si>
    <t>00-00010770</t>
  </si>
  <si>
    <t>00-00006590</t>
  </si>
  <si>
    <t>00-00006589</t>
  </si>
  <si>
    <t>00-00009000</t>
  </si>
  <si>
    <t>00-00008999</t>
  </si>
  <si>
    <t>00-00009002</t>
  </si>
  <si>
    <t>00-00008986</t>
  </si>
  <si>
    <t>00-00008994</t>
  </si>
  <si>
    <t>00-00008981</t>
  </si>
  <si>
    <t>00-00008988</t>
  </si>
  <si>
    <t>00-00008992</t>
  </si>
  <si>
    <t>00-00008935</t>
  </si>
  <si>
    <t>Шаровая опора LARGUS (2012-2014г.) (с круговой проточкой) "ОРИГИНАЛ" БЕЛМАГ</t>
  </si>
  <si>
    <t>00-00008936</t>
  </si>
  <si>
    <t>Шаровая опора LARGUS (после 2014г.), X-RAY (с боковой проточкой) "ОРИГИНАЛ" БЕЛМАГ</t>
  </si>
  <si>
    <t>00-00008985</t>
  </si>
  <si>
    <t>00-00008984</t>
  </si>
  <si>
    <t>00-00008983</t>
  </si>
  <si>
    <t>00-00008991</t>
  </si>
  <si>
    <t>00-00008990</t>
  </si>
  <si>
    <t>00-00008995</t>
  </si>
  <si>
    <t>00-00010767</t>
  </si>
  <si>
    <t>00-00010768</t>
  </si>
  <si>
    <t>00-00010933</t>
  </si>
  <si>
    <t>00-00010493</t>
  </si>
  <si>
    <t>00-00010751</t>
  </si>
  <si>
    <t>00-00010495</t>
  </si>
  <si>
    <t>00-00010496</t>
  </si>
  <si>
    <t>00-00011034</t>
  </si>
  <si>
    <t>00-00011035</t>
  </si>
  <si>
    <t>00-00009022</t>
  </si>
  <si>
    <t>00-00009021</t>
  </si>
  <si>
    <t>00-00009023</t>
  </si>
  <si>
    <t>00-00010744</t>
  </si>
  <si>
    <t>00-00010746</t>
  </si>
  <si>
    <t>00-00008703</t>
  </si>
  <si>
    <t>00-00009029</t>
  </si>
  <si>
    <t>00-00009026</t>
  </si>
  <si>
    <t>00-00009030</t>
  </si>
  <si>
    <t>00-00008700</t>
  </si>
  <si>
    <t>00-00009031</t>
  </si>
  <si>
    <t>00-00009027</t>
  </si>
  <si>
    <t>00-00009032</t>
  </si>
  <si>
    <t>00-00009025</t>
  </si>
  <si>
    <t>00-00009024</t>
  </si>
  <si>
    <t>00-00009028</t>
  </si>
  <si>
    <t>00-00008194</t>
  </si>
  <si>
    <t>00-00010745</t>
  </si>
  <si>
    <t>00-00010747</t>
  </si>
  <si>
    <t>00-00009020</t>
  </si>
  <si>
    <t>00-00009033</t>
  </si>
  <si>
    <t>00-00010379</t>
  </si>
  <si>
    <t>00-00005013</t>
  </si>
  <si>
    <t>00-00009826</t>
  </si>
  <si>
    <t>00-00008826</t>
  </si>
  <si>
    <t>00-00005232</t>
  </si>
  <si>
    <t>00-00009857</t>
  </si>
  <si>
    <t>00-00008833</t>
  </si>
  <si>
    <t>00-00010523</t>
  </si>
  <si>
    <t>00-00011027</t>
  </si>
  <si>
    <t>00-00008315</t>
  </si>
  <si>
    <t>00-00010449</t>
  </si>
  <si>
    <t>00-00011959</t>
  </si>
  <si>
    <t>00-00011960</t>
  </si>
  <si>
    <t>00-00010781</t>
  </si>
  <si>
    <t>00-00008840</t>
  </si>
  <si>
    <t>00-00009266</t>
  </si>
  <si>
    <t>00-00006445</t>
  </si>
  <si>
    <t>00-00007924</t>
  </si>
  <si>
    <t>00-00007923</t>
  </si>
  <si>
    <t>00-00011707</t>
  </si>
  <si>
    <t>00-00005648</t>
  </si>
  <si>
    <t>00-00011704</t>
  </si>
  <si>
    <t>00-00011705</t>
  </si>
  <si>
    <t>00-00008091</t>
  </si>
  <si>
    <t>00-00007868</t>
  </si>
  <si>
    <t>00-00011694</t>
  </si>
  <si>
    <t>00-00010384</t>
  </si>
  <si>
    <t>00-00011706</t>
  </si>
  <si>
    <t>00-00002685</t>
  </si>
  <si>
    <t>00-00006697</t>
  </si>
  <si>
    <t>00-00010782</t>
  </si>
  <si>
    <t>00-00007627</t>
  </si>
  <si>
    <t>00-00006094</t>
  </si>
  <si>
    <t>00-00010783</t>
  </si>
  <si>
    <t>00-00010784</t>
  </si>
  <si>
    <t>00-00010785</t>
  </si>
  <si>
    <t>00-00006154</t>
  </si>
  <si>
    <t>00-00006153</t>
  </si>
  <si>
    <t>00-00009772</t>
  </si>
  <si>
    <t>00-00002692</t>
  </si>
  <si>
    <t>00-00002693</t>
  </si>
  <si>
    <t>00-00002691</t>
  </si>
  <si>
    <t>00-00002730</t>
  </si>
  <si>
    <t>00-00002696</t>
  </si>
  <si>
    <t>00-00002697</t>
  </si>
  <si>
    <t>00-00002707</t>
  </si>
  <si>
    <t>00-00002706</t>
  </si>
  <si>
    <t>00-00002710</t>
  </si>
  <si>
    <t>00-00002709</t>
  </si>
  <si>
    <t>00-00002713</t>
  </si>
  <si>
    <t>00-00002712</t>
  </si>
  <si>
    <t>00-00002705</t>
  </si>
  <si>
    <t>00-00002708</t>
  </si>
  <si>
    <t>00-00002711</t>
  </si>
  <si>
    <t>00-00002703</t>
  </si>
  <si>
    <t>00-00002704</t>
  </si>
  <si>
    <t>00-00002699</t>
  </si>
  <si>
    <t>00-00002700</t>
  </si>
  <si>
    <t>00-00002702</t>
  </si>
  <si>
    <t>00-00002688</t>
  </si>
  <si>
    <t>00-00002689</t>
  </si>
  <si>
    <t>00-00002690</t>
  </si>
  <si>
    <t>00-00002854</t>
  </si>
  <si>
    <t>00-00002855</t>
  </si>
  <si>
    <t>00-00002856</t>
  </si>
  <si>
    <t>00-00002857</t>
  </si>
  <si>
    <t>00-00002834</t>
  </si>
  <si>
    <t>00-00002835</t>
  </si>
  <si>
    <t>00-00002836</t>
  </si>
  <si>
    <t>00-00002829</t>
  </si>
  <si>
    <t>00-00002832</t>
  </si>
  <si>
    <t>00-00002833</t>
  </si>
  <si>
    <t>00-00002830</t>
  </si>
  <si>
    <t>00-00002831</t>
  </si>
  <si>
    <t>00-00002818</t>
  </si>
  <si>
    <t>00-00002819</t>
  </si>
  <si>
    <t>00-00002860</t>
  </si>
  <si>
    <t>00-00002715</t>
  </si>
  <si>
    <t>00-00002716</t>
  </si>
  <si>
    <t>00-00002717</t>
  </si>
  <si>
    <t>00-00002725</t>
  </si>
  <si>
    <t>00-00002724</t>
  </si>
  <si>
    <t>00-00002726</t>
  </si>
  <si>
    <t>00-00002727</t>
  </si>
  <si>
    <t>00-00002728</t>
  </si>
  <si>
    <t>00-00002729</t>
  </si>
  <si>
    <t>00-00002813</t>
  </si>
  <si>
    <t>00-00002812</t>
  </si>
  <si>
    <t>00-00002815</t>
  </si>
  <si>
    <t>00-00002814</t>
  </si>
  <si>
    <t>00-00002809</t>
  </si>
  <si>
    <t>00-00002808</t>
  </si>
  <si>
    <t>00-00002811</t>
  </si>
  <si>
    <t>00-00002810</t>
  </si>
  <si>
    <t>00-00002816</t>
  </si>
  <si>
    <t>00-00002771</t>
  </si>
  <si>
    <t>00-00002772</t>
  </si>
  <si>
    <t>00-00002773</t>
  </si>
  <si>
    <t>00-00002862</t>
  </si>
  <si>
    <t>00-00002863</t>
  </si>
  <si>
    <t>00-00002864</t>
  </si>
  <si>
    <t>00-00004864</t>
  </si>
  <si>
    <t>00-00002865</t>
  </si>
  <si>
    <t>00-00002822</t>
  </si>
  <si>
    <t>00-00002825</t>
  </si>
  <si>
    <t>00-00002823</t>
  </si>
  <si>
    <t>00-00002827</t>
  </si>
  <si>
    <t>00-00002826</t>
  </si>
  <si>
    <t>00-00002821</t>
  </si>
  <si>
    <t>00-00002820</t>
  </si>
  <si>
    <t>00-00002769</t>
  </si>
  <si>
    <t>00-00002768</t>
  </si>
  <si>
    <t>00-00002775</t>
  </si>
  <si>
    <t>00-00002776</t>
  </si>
  <si>
    <t>00-00002797</t>
  </si>
  <si>
    <t>00-00002796</t>
  </si>
  <si>
    <t>00-00002791</t>
  </si>
  <si>
    <t>00-00002790</t>
  </si>
  <si>
    <t>00-00002795</t>
  </si>
  <si>
    <t>00-00002794</t>
  </si>
  <si>
    <t>00-00002792</t>
  </si>
  <si>
    <t>00-00002793</t>
  </si>
  <si>
    <t>00-00006841</t>
  </si>
  <si>
    <t>00-00002788</t>
  </si>
  <si>
    <t>00-00002789</t>
  </si>
  <si>
    <t>00-00002779</t>
  </si>
  <si>
    <t>00-00002778</t>
  </si>
  <si>
    <t>00-00002785</t>
  </si>
  <si>
    <t>00-00002787</t>
  </si>
  <si>
    <t>00-00002786</t>
  </si>
  <si>
    <t>00-00002798</t>
  </si>
  <si>
    <t>00-00002799</t>
  </si>
  <si>
    <t>00-00002800</t>
  </si>
  <si>
    <t>00-00002801</t>
  </si>
  <si>
    <t>00-00002806</t>
  </si>
  <si>
    <t>00-00010839</t>
  </si>
  <si>
    <t>00-00002777</t>
  </si>
  <si>
    <t>00-00002741</t>
  </si>
  <si>
    <t>00-00002744</t>
  </si>
  <si>
    <t>00-00002740</t>
  </si>
  <si>
    <t>00-00002745</t>
  </si>
  <si>
    <t>00-00002743</t>
  </si>
  <si>
    <t>00-00002742</t>
  </si>
  <si>
    <t>00-00011144</t>
  </si>
  <si>
    <t>00-00002845</t>
  </si>
  <si>
    <t>00-00002844</t>
  </si>
  <si>
    <t>00-00002849</t>
  </si>
  <si>
    <t>00-00002848</t>
  </si>
  <si>
    <t>00-00002851</t>
  </si>
  <si>
    <t>00-00002850</t>
  </si>
  <si>
    <t>00-00002843</t>
  </si>
  <si>
    <t>00-00002842</t>
  </si>
  <si>
    <t>00-00002846</t>
  </si>
  <si>
    <t>00-00002847</t>
  </si>
  <si>
    <t>00-00010840</t>
  </si>
  <si>
    <t>00-00010841</t>
  </si>
  <si>
    <t>00-00010205</t>
  </si>
  <si>
    <t>00-00010160</t>
  </si>
  <si>
    <t>00-00010161</t>
  </si>
  <si>
    <t>00-00010204</t>
  </si>
  <si>
    <t>00-00002878</t>
  </si>
  <si>
    <t>00-00002880</t>
  </si>
  <si>
    <t>00-00002879</t>
  </si>
  <si>
    <t>00-00005748</t>
  </si>
  <si>
    <t>00-00002881</t>
  </si>
  <si>
    <t>00-00002882</t>
  </si>
  <si>
    <t>00-00006705</t>
  </si>
  <si>
    <t>00-00008695</t>
  </si>
  <si>
    <t>00-00008003</t>
  </si>
  <si>
    <t>00-00008696</t>
  </si>
  <si>
    <t>00-00008004</t>
  </si>
  <si>
    <t>00-00010353</t>
  </si>
  <si>
    <t>00-00009106</t>
  </si>
  <si>
    <t>00-00008006</t>
  </si>
  <si>
    <t>00-00010949</t>
  </si>
  <si>
    <t>00-00002885</t>
  </si>
  <si>
    <t>00-00002886</t>
  </si>
  <si>
    <t>00-00002887</t>
  </si>
  <si>
    <t>00-00002888</t>
  </si>
  <si>
    <t>00-00002889</t>
  </si>
  <si>
    <t>00-00011232</t>
  </si>
  <si>
    <t>00-00002890</t>
  </si>
  <si>
    <t>00-00002891</t>
  </si>
  <si>
    <t>00-00002892</t>
  </si>
  <si>
    <t>00-00002893</t>
  </si>
  <si>
    <t>00-00002894</t>
  </si>
  <si>
    <t>00-00002895</t>
  </si>
  <si>
    <t>00-00002896</t>
  </si>
  <si>
    <t>00-00006067</t>
  </si>
  <si>
    <t>00-00006068</t>
  </si>
  <si>
    <t>00-00006066</t>
  </si>
  <si>
    <t>00-00006329</t>
  </si>
  <si>
    <t>00-00006330</t>
  </si>
  <si>
    <t>00-00002897</t>
  </si>
  <si>
    <t>00-00002898</t>
  </si>
  <si>
    <t>00-00002899</t>
  </si>
  <si>
    <t>00-00002900</t>
  </si>
  <si>
    <t>00-00002901</t>
  </si>
  <si>
    <t>00-00002902</t>
  </si>
  <si>
    <t>00-00002903</t>
  </si>
  <si>
    <t>00-00011233</t>
  </si>
  <si>
    <t>00-00002904</t>
  </si>
  <si>
    <t>00-00006070</t>
  </si>
  <si>
    <t>00-00006071</t>
  </si>
  <si>
    <t>00-00006069</t>
  </si>
  <si>
    <t>00-00006331</t>
  </si>
  <si>
    <t>00-00009367</t>
  </si>
  <si>
    <t>00-00006332</t>
  </si>
  <si>
    <t>00-00002905</t>
  </si>
  <si>
    <t>00-00002911</t>
  </si>
  <si>
    <t>00-00002906</t>
  </si>
  <si>
    <t>00-00002907</t>
  </si>
  <si>
    <t>00-00002908</t>
  </si>
  <si>
    <t>00-00002909</t>
  </si>
  <si>
    <t>00-00002910</t>
  </si>
  <si>
    <t>00-00002934</t>
  </si>
  <si>
    <t>00-00002935</t>
  </si>
  <si>
    <t>00-00002936</t>
  </si>
  <si>
    <t>00-00002937</t>
  </si>
  <si>
    <t>00-00002938</t>
  </si>
  <si>
    <t>00-00002939</t>
  </si>
  <si>
    <t>00-00002940</t>
  </si>
  <si>
    <t>00-00002941</t>
  </si>
  <si>
    <t>00-00002948</t>
  </si>
  <si>
    <t>00-00002949</t>
  </si>
  <si>
    <t>00-00002932</t>
  </si>
  <si>
    <t>00-00002929</t>
  </si>
  <si>
    <t>00-00002945</t>
  </si>
  <si>
    <t>00-00002946</t>
  </si>
  <si>
    <t>00-00002947</t>
  </si>
  <si>
    <t>00-00010910</t>
  </si>
  <si>
    <t>00-00010911</t>
  </si>
  <si>
    <t>00-00010912</t>
  </si>
  <si>
    <t>00-00009874</t>
  </si>
  <si>
    <t>00-00009150</t>
  </si>
  <si>
    <t>00-00002960</t>
  </si>
  <si>
    <t>00-00002961</t>
  </si>
  <si>
    <t>00-00002964</t>
  </si>
  <si>
    <t>00-00002965</t>
  </si>
  <si>
    <t>00-00002966</t>
  </si>
  <si>
    <t>00-00002967</t>
  </si>
  <si>
    <t>00-00002968</t>
  </si>
  <si>
    <t>00-00002969</t>
  </si>
  <si>
    <t>00-00002975</t>
  </si>
  <si>
    <t>00-00002976</t>
  </si>
  <si>
    <t>00-00003024</t>
  </si>
  <si>
    <t>00-00003025</t>
  </si>
  <si>
    <t>00-00003026</t>
  </si>
  <si>
    <t>00-00003080</t>
  </si>
  <si>
    <t>00-00003081</t>
  </si>
  <si>
    <t>00-00003084</t>
  </si>
  <si>
    <t>00-00003082</t>
  </si>
  <si>
    <t>00-00003083</t>
  </si>
  <si>
    <t>00-00002977</t>
  </si>
  <si>
    <t>00-00002978</t>
  </si>
  <si>
    <t>00-00002979</t>
  </si>
  <si>
    <t>00-00002980</t>
  </si>
  <si>
    <t>00-00002981</t>
  </si>
  <si>
    <t>00-00003021</t>
  </si>
  <si>
    <t>00-00003022</t>
  </si>
  <si>
    <t>00-00003023</t>
  </si>
  <si>
    <t>00-00010584</t>
  </si>
  <si>
    <t>00-00003085</t>
  </si>
  <si>
    <t>00-00003086</t>
  </si>
  <si>
    <t>00-00002985</t>
  </si>
  <si>
    <t>00-00002984</t>
  </si>
  <si>
    <t>00-00002983</t>
  </si>
  <si>
    <t>00-00002987</t>
  </si>
  <si>
    <t>00-00002986</t>
  </si>
  <si>
    <t>00-00002992</t>
  </si>
  <si>
    <t>00-00005103</t>
  </si>
  <si>
    <t>00-00002988</t>
  </si>
  <si>
    <t>00-00002990</t>
  </si>
  <si>
    <t>00-00002991</t>
  </si>
  <si>
    <t>00-00002993</t>
  </si>
  <si>
    <t>00-00002994</t>
  </si>
  <si>
    <t>00-00002995</t>
  </si>
  <si>
    <t>00-00002996</t>
  </si>
  <si>
    <t>00-00002997</t>
  </si>
  <si>
    <t>00-00002998</t>
  </si>
  <si>
    <t>00-00003027</t>
  </si>
  <si>
    <t>00-00002999</t>
  </si>
  <si>
    <t>00-00003000</t>
  </si>
  <si>
    <t>00-00003001</t>
  </si>
  <si>
    <t>00-00003002</t>
  </si>
  <si>
    <t>00-00003003</t>
  </si>
  <si>
    <t>00-00002989</t>
  </si>
  <si>
    <t>00-00003004</t>
  </si>
  <si>
    <t>00-00003006</t>
  </si>
  <si>
    <t>00-00003007</t>
  </si>
  <si>
    <t>00-00003005</t>
  </si>
  <si>
    <t>00-00003008</t>
  </si>
  <si>
    <t>00-00003009</t>
  </si>
  <si>
    <t>00-00003010</t>
  </si>
  <si>
    <t>00-00003011</t>
  </si>
  <si>
    <t>00-00003012</t>
  </si>
  <si>
    <t>00-00003013</t>
  </si>
  <si>
    <t>00-00003015</t>
  </si>
  <si>
    <t>00-00003019</t>
  </si>
  <si>
    <t>00-00003016</t>
  </si>
  <si>
    <t>00-00003017</t>
  </si>
  <si>
    <t>00-00003020</t>
  </si>
  <si>
    <t>00-00003018</t>
  </si>
  <si>
    <t>00-00003029</t>
  </si>
  <si>
    <t>00-00003030</t>
  </si>
  <si>
    <t>00-00003031</t>
  </si>
  <si>
    <t>00-00003032</t>
  </si>
  <si>
    <t>00-00003033</t>
  </si>
  <si>
    <t>00-00003034</t>
  </si>
  <si>
    <t>00-00003035</t>
  </si>
  <si>
    <t>00-00003036</t>
  </si>
  <si>
    <t>00-00003040</t>
  </si>
  <si>
    <t>00-00003037</t>
  </si>
  <si>
    <t>00-00003041</t>
  </si>
  <si>
    <t>00-00003038</t>
  </si>
  <si>
    <t>00-00003039</t>
  </si>
  <si>
    <t>00-00003099</t>
  </si>
  <si>
    <t>00-00003100</t>
  </si>
  <si>
    <t>00-00003103</t>
  </si>
  <si>
    <t>00-00003104</t>
  </si>
  <si>
    <t>00-00003105</t>
  </si>
  <si>
    <t>00-00003106</t>
  </si>
  <si>
    <t>00-00003108</t>
  </si>
  <si>
    <t>00-00003107</t>
  </si>
  <si>
    <t>00-00003109</t>
  </si>
  <si>
    <t>00-00003110</t>
  </si>
  <si>
    <t>00-00003111</t>
  </si>
  <si>
    <t>00-00003112</t>
  </si>
  <si>
    <t>00-00003092</t>
  </si>
  <si>
    <t>00-00003093</t>
  </si>
  <si>
    <t>00-00003094</t>
  </si>
  <si>
    <t>00-00003095</t>
  </si>
  <si>
    <t>00-00003096</t>
  </si>
  <si>
    <t>00-00003097</t>
  </si>
  <si>
    <t>00-00003098</t>
  </si>
  <si>
    <t>00-00003088</t>
  </si>
  <si>
    <t>00-00003089</t>
  </si>
  <si>
    <t>00-00003090</t>
  </si>
  <si>
    <t>00-00003091</t>
  </si>
  <si>
    <t>00-00003071</t>
  </si>
  <si>
    <t>00-00006104</t>
  </si>
  <si>
    <t>00-00003143</t>
  </si>
  <si>
    <t>00-00003145</t>
  </si>
  <si>
    <t>00-00003147</t>
  </si>
  <si>
    <t>00-00003149</t>
  </si>
  <si>
    <t>00-00003151</t>
  </si>
  <si>
    <t>00-00003153</t>
  </si>
  <si>
    <t>00-00003155</t>
  </si>
  <si>
    <t>00-00003157</t>
  </si>
  <si>
    <t>00-00003159</t>
  </si>
  <si>
    <t>00-00003161</t>
  </si>
  <si>
    <t>00-00003162</t>
  </si>
  <si>
    <t>00-00003163</t>
  </si>
  <si>
    <t>00-00003164</t>
  </si>
  <si>
    <t>00-00003165</t>
  </si>
  <si>
    <t>00-00003166</t>
  </si>
  <si>
    <t>00-00003167</t>
  </si>
  <si>
    <t>00-00003168</t>
  </si>
  <si>
    <t>00-00003169</t>
  </si>
  <si>
    <t>00-00003170</t>
  </si>
  <si>
    <t>00-00003171</t>
  </si>
  <si>
    <t>00-00003172</t>
  </si>
  <si>
    <t>00-00003173</t>
  </si>
  <si>
    <t>00-00004557</t>
  </si>
  <si>
    <t>00-00003174</t>
  </si>
  <si>
    <t>00-00003175</t>
  </si>
  <si>
    <t>00-00004558</t>
  </si>
  <si>
    <t>00-00003176</t>
  </si>
  <si>
    <t>00-00003178</t>
  </si>
  <si>
    <t>00-00008117</t>
  </si>
  <si>
    <t>00-00009100</t>
  </si>
  <si>
    <t>00-00006311</t>
  </si>
  <si>
    <t>00-00009750</t>
  </si>
  <si>
    <t>00-00003180</t>
  </si>
  <si>
    <t>00-00006126</t>
  </si>
  <si>
    <t>00-00004908</t>
  </si>
  <si>
    <t>00-00004909</t>
  </si>
  <si>
    <t>00-00010317</t>
  </si>
  <si>
    <t>00-00010318</t>
  </si>
  <si>
    <t>00-00009101</t>
  </si>
  <si>
    <t>00-00003181</t>
  </si>
  <si>
    <t>00-00003182</t>
  </si>
  <si>
    <t>00-00003183</t>
  </si>
  <si>
    <t>00-00003184</t>
  </si>
  <si>
    <t>00-00006312</t>
  </si>
  <si>
    <t>00-00009102</t>
  </si>
  <si>
    <t>00-00010319</t>
  </si>
  <si>
    <t>00-00010320</t>
  </si>
  <si>
    <t>00-00009751</t>
  </si>
  <si>
    <t>00-00008256</t>
  </si>
  <si>
    <t>00-00005679</t>
  </si>
  <si>
    <t>00-00009627</t>
  </si>
  <si>
    <t>00-00003123</t>
  </si>
  <si>
    <t>00-00003124</t>
  </si>
  <si>
    <t>00-00005800</t>
  </si>
  <si>
    <t>00-00003129</t>
  </si>
  <si>
    <t>00-00003128</t>
  </si>
  <si>
    <t>00-00003127</t>
  </si>
  <si>
    <t>00-00005799</t>
  </si>
  <si>
    <t>00-00005460</t>
  </si>
  <si>
    <t>00-00003125</t>
  </si>
  <si>
    <t>00-00003116</t>
  </si>
  <si>
    <t>00-00003117</t>
  </si>
  <si>
    <t>00-00003118</t>
  </si>
  <si>
    <t>00-00003119</t>
  </si>
  <si>
    <t>00-00003130</t>
  </si>
  <si>
    <t>00-00003131</t>
  </si>
  <si>
    <t>00-00003134</t>
  </si>
  <si>
    <t>00-00003133</t>
  </si>
  <si>
    <t>00-00003132</t>
  </si>
  <si>
    <t>00-00003135</t>
  </si>
  <si>
    <t>00-00003136</t>
  </si>
  <si>
    <t>00-00003140</t>
  </si>
  <si>
    <t>00-00003138</t>
  </si>
  <si>
    <t>00-00003137</t>
  </si>
  <si>
    <t>00-00003139</t>
  </si>
  <si>
    <t>00-00005015</t>
  </si>
  <si>
    <t>00-00006693</t>
  </si>
  <si>
    <t>00-00006052</t>
  </si>
  <si>
    <t>00-00006691</t>
  </si>
  <si>
    <t>00-00006053</t>
  </si>
  <si>
    <t>00-00004851</t>
  </si>
  <si>
    <t>00-00005314</t>
  </si>
  <si>
    <t>00-00005313</t>
  </si>
  <si>
    <t>00-00009210</t>
  </si>
  <si>
    <t>00-00007748</t>
  </si>
  <si>
    <t>00-00009909</t>
  </si>
  <si>
    <t>00-00005027</t>
  </si>
  <si>
    <t>00-00009111</t>
  </si>
  <si>
    <t>00-00009112</t>
  </si>
  <si>
    <t>00-00007958</t>
  </si>
  <si>
    <t>00-00007959</t>
  </si>
  <si>
    <t>00-00005508</t>
  </si>
  <si>
    <t>00-00005509</t>
  </si>
  <si>
    <t>00-00005698</t>
  </si>
  <si>
    <t>00-00005485</t>
  </si>
  <si>
    <t>00-00005554</t>
  </si>
  <si>
    <t>00-00005552</t>
  </si>
  <si>
    <t>00-00009016</t>
  </si>
  <si>
    <t>00-00005181</t>
  </si>
  <si>
    <t>00-00005553</t>
  </si>
  <si>
    <t>00-00002912</t>
  </si>
  <si>
    <t>00-00005501</t>
  </si>
  <si>
    <t>00-00009549</t>
  </si>
  <si>
    <t>00-00008876</t>
  </si>
  <si>
    <t>00-00005713</t>
  </si>
  <si>
    <t>00-00005714</t>
  </si>
  <si>
    <t>00-00005715</t>
  </si>
  <si>
    <t>00-00005712</t>
  </si>
  <si>
    <t>00-00005716</t>
  </si>
  <si>
    <t>00-00005896</t>
  </si>
  <si>
    <t>00-00009362</t>
  </si>
  <si>
    <t>00-00007956</t>
  </si>
  <si>
    <t>00-00002913</t>
  </si>
  <si>
    <t>00-00006367</t>
  </si>
  <si>
    <t>00-00002924</t>
  </si>
  <si>
    <t>00-00002914</t>
  </si>
  <si>
    <t>00-00002915</t>
  </si>
  <si>
    <t>00-00005219</t>
  </si>
  <si>
    <t>00-00005217</t>
  </si>
  <si>
    <t>00-00006058</t>
  </si>
  <si>
    <t>00-00010446</t>
  </si>
  <si>
    <t>00-00010220</t>
  </si>
  <si>
    <t>00-00010221</t>
  </si>
  <si>
    <t>00-00010222</t>
  </si>
  <si>
    <t>00-00010244</t>
  </si>
  <si>
    <t>00-00010101</t>
  </si>
  <si>
    <t>00-00010103</t>
  </si>
  <si>
    <t>00-00010102</t>
  </si>
  <si>
    <t>00-00010884</t>
  </si>
  <si>
    <t>00-00010100</t>
  </si>
  <si>
    <t>00-00005101</t>
  </si>
  <si>
    <t>00-00004886</t>
  </si>
  <si>
    <t>00-00005102</t>
  </si>
  <si>
    <t>00-00005336</t>
  </si>
  <si>
    <t>00-00005335</t>
  </si>
  <si>
    <t>00-00002883</t>
  </si>
  <si>
    <t>00-00004902</t>
  </si>
  <si>
    <t>00-00009204</t>
  </si>
  <si>
    <t>00-00005897</t>
  </si>
  <si>
    <t>00-00009252</t>
  </si>
  <si>
    <t>00-00007957</t>
  </si>
  <si>
    <t>00-00002681</t>
  </si>
  <si>
    <t>00-00002674</t>
  </si>
  <si>
    <t>00-00002675</t>
  </si>
  <si>
    <t>00-00002676</t>
  </si>
  <si>
    <t>00-00002677</t>
  </si>
  <si>
    <t>00-00007566</t>
  </si>
  <si>
    <t>00-00002678</t>
  </si>
  <si>
    <t>00-00002679</t>
  </si>
  <si>
    <t>00-00010349</t>
  </si>
  <si>
    <t>00-00007747</t>
  </si>
  <si>
    <t>00-00010573</t>
  </si>
  <si>
    <t>00-00002916</t>
  </si>
  <si>
    <t>00-00002917</t>
  </si>
  <si>
    <t>00-00011715</t>
  </si>
  <si>
    <t>00-00005825</t>
  </si>
  <si>
    <t>00-00005826</t>
  </si>
  <si>
    <t>00-00005082</t>
  </si>
  <si>
    <t>00-00005894</t>
  </si>
  <si>
    <t>00-00005895</t>
  </si>
  <si>
    <t>00-00005816</t>
  </si>
  <si>
    <t>00-00004930</t>
  </si>
  <si>
    <t>00-00004931</t>
  </si>
  <si>
    <t>00-00005273</t>
  </si>
  <si>
    <t>00-00004483</t>
  </si>
  <si>
    <t>00-00004485</t>
  </si>
  <si>
    <t>00-00004484</t>
  </si>
  <si>
    <t>00-00004486</t>
  </si>
  <si>
    <t>00-00008661</t>
  </si>
  <si>
    <t>00-00008175</t>
  </si>
  <si>
    <t>00-00008269</t>
  </si>
  <si>
    <t>00-00010803</t>
  </si>
  <si>
    <t>00-00008500</t>
  </si>
  <si>
    <t>00-00005307</t>
  </si>
  <si>
    <t>00-00005308</t>
  </si>
  <si>
    <t>00-00004713</t>
  </si>
  <si>
    <t>00-00008001</t>
  </si>
  <si>
    <t>00-00010347</t>
  </si>
  <si>
    <t>00-00006588</t>
  </si>
  <si>
    <t>00-00005702</t>
  </si>
  <si>
    <t>00-00005558</t>
  </si>
  <si>
    <t>00-00005452</t>
  </si>
  <si>
    <t>00-00005451</t>
  </si>
  <si>
    <t>00-00005453</t>
  </si>
  <si>
    <t>00-00008818</t>
  </si>
  <si>
    <t>00-00005884</t>
  </si>
  <si>
    <t>00-00010566</t>
  </si>
  <si>
    <t>00-00002922</t>
  </si>
  <si>
    <t>00-00009179</t>
  </si>
  <si>
    <t>00-00009178</t>
  </si>
  <si>
    <t>00-00009180</t>
  </si>
  <si>
    <t>00-00002919</t>
  </si>
  <si>
    <t>00-00002920</t>
  </si>
  <si>
    <t>00-00002923</t>
  </si>
  <si>
    <t>00-00010447</t>
  </si>
  <si>
    <t>00-00005813</t>
  </si>
  <si>
    <t>00-00005482</t>
  </si>
  <si>
    <t>00-00008009</t>
  </si>
  <si>
    <t>00-00008589</t>
  </si>
  <si>
    <t>00-00002682</t>
  </si>
  <si>
    <t>00-00009363</t>
  </si>
  <si>
    <t>00-00005185</t>
  </si>
  <si>
    <t>00-00011116</t>
  </si>
  <si>
    <t>00-00007871</t>
  </si>
  <si>
    <t>00-00008176</t>
  </si>
  <si>
    <t>00-00008579</t>
  </si>
  <si>
    <t>00-00009863</t>
  </si>
  <si>
    <t>00-00005734</t>
  </si>
  <si>
    <t>00-00005735</t>
  </si>
  <si>
    <t>00-00006825</t>
  </si>
  <si>
    <t>00-00006824</t>
  </si>
  <si>
    <t>00-00009808</t>
  </si>
  <si>
    <t>00-00005898</t>
  </si>
  <si>
    <t>00-00010732</t>
  </si>
  <si>
    <t>00-00005899</t>
  </si>
  <si>
    <t>00-00010907</t>
  </si>
  <si>
    <t>00-00010518</t>
  </si>
  <si>
    <t>00-00010078</t>
  </si>
  <si>
    <t>00-00006064</t>
  </si>
  <si>
    <t>00-00010806</t>
  </si>
  <si>
    <t>00-00002921</t>
  </si>
  <si>
    <t>00-00005877</t>
  </si>
  <si>
    <t>00-00009997</t>
  </si>
  <si>
    <t>00-00004753</t>
  </si>
  <si>
    <t>00-00004752</t>
  </si>
  <si>
    <t>00-00005547</t>
  </si>
  <si>
    <t>00-00005068</t>
  </si>
  <si>
    <t>00-00002683</t>
  </si>
  <si>
    <t>00-00005483</t>
  </si>
  <si>
    <t>00-00005484</t>
  </si>
  <si>
    <t>00-00005107</t>
  </si>
  <si>
    <t>00-00005105</t>
  </si>
  <si>
    <t>00-00005106</t>
  </si>
  <si>
    <t>00-00006338</t>
  </si>
  <si>
    <t>00-00008140</t>
  </si>
  <si>
    <t>00-00008141</t>
  </si>
  <si>
    <t>00-00008275</t>
  </si>
  <si>
    <t>00-00008142</t>
  </si>
  <si>
    <t>00-00008405</t>
  </si>
  <si>
    <t>00-00005827</t>
  </si>
  <si>
    <t>00-00011056</t>
  </si>
  <si>
    <t>00-00003188</t>
  </si>
  <si>
    <t>00-00003189</t>
  </si>
  <si>
    <t>00-00003187</t>
  </si>
  <si>
    <t>00-00003191</t>
  </si>
  <si>
    <t>00-00003192</t>
  </si>
  <si>
    <t>00-00003194</t>
  </si>
  <si>
    <t>00-00003195</t>
  </si>
  <si>
    <t>00-00003196</t>
  </si>
  <si>
    <t>00-00003197</t>
  </si>
  <si>
    <t>00-00003198</t>
  </si>
  <si>
    <t>00-00003199</t>
  </si>
  <si>
    <t>00-00003200</t>
  </si>
  <si>
    <t>00-00003202</t>
  </si>
  <si>
    <t>00-00003203</t>
  </si>
  <si>
    <t>00-00003204</t>
  </si>
  <si>
    <t>00-00003205</t>
  </si>
  <si>
    <t>00-00003206</t>
  </si>
  <si>
    <t>00-00003207</t>
  </si>
  <si>
    <t>00-00003208</t>
  </si>
  <si>
    <t>00-00003209</t>
  </si>
  <si>
    <t>00-00003201</t>
  </si>
  <si>
    <t>00-00003186</t>
  </si>
  <si>
    <t>00-00003210</t>
  </si>
  <si>
    <t>00-00003211</t>
  </si>
  <si>
    <t>00-00003212</t>
  </si>
  <si>
    <t>00-00007609</t>
  </si>
  <si>
    <t>00-00003214</t>
  </si>
  <si>
    <t>00-00003215</t>
  </si>
  <si>
    <t>00-00003216</t>
  </si>
  <si>
    <t>00-00003218</t>
  </si>
  <si>
    <t>00-00003221</t>
  </si>
  <si>
    <t>00-00003219</t>
  </si>
  <si>
    <t>00-00003222</t>
  </si>
  <si>
    <t>00-00003220</t>
  </si>
  <si>
    <t>00-00003223</t>
  </si>
  <si>
    <t>00-00003224</t>
  </si>
  <si>
    <t>00-00003225</t>
  </si>
  <si>
    <t>00-00003226</t>
  </si>
  <si>
    <t>00-00003227</t>
  </si>
  <si>
    <t>00-00010963</t>
  </si>
  <si>
    <t>00-00010427</t>
  </si>
  <si>
    <t>00-00011553</t>
  </si>
  <si>
    <t>00-00010988</t>
  </si>
  <si>
    <t>00-00003253</t>
  </si>
  <si>
    <t>00-00003254</t>
  </si>
  <si>
    <t>00-00003255</t>
  </si>
  <si>
    <t>00-00003256</t>
  </si>
  <si>
    <t>00-00003257</t>
  </si>
  <si>
    <t>00-00010626</t>
  </si>
  <si>
    <t>00-00010627</t>
  </si>
  <si>
    <t>00-00003262</t>
  </si>
  <si>
    <t>00-00003264</t>
  </si>
  <si>
    <t>00-00003265</t>
  </si>
  <si>
    <t>00-00003266</t>
  </si>
  <si>
    <t>00-00003267</t>
  </si>
  <si>
    <t>00-00003258</t>
  </si>
  <si>
    <t>00-00003259</t>
  </si>
  <si>
    <t>00-00003263</t>
  </si>
  <si>
    <t>00-00003268</t>
  </si>
  <si>
    <t>00-00011554</t>
  </si>
  <si>
    <t>00-00011883</t>
  </si>
  <si>
    <t>00-00003269</t>
  </si>
  <si>
    <t>00-00003270</t>
  </si>
  <si>
    <t>00-00003271</t>
  </si>
  <si>
    <t>00-00003272</t>
  </si>
  <si>
    <t>00-00003248</t>
  </si>
  <si>
    <t>00-00003251</t>
  </si>
  <si>
    <t>00-00003249</t>
  </si>
  <si>
    <t>00-00003252</t>
  </si>
  <si>
    <t>00-00011882</t>
  </si>
  <si>
    <t>00-00003250</t>
  </si>
  <si>
    <t>00-00003273</t>
  </si>
  <si>
    <t>00-00003274</t>
  </si>
  <si>
    <t>00-00003275</t>
  </si>
  <si>
    <t>00-00003276</t>
  </si>
  <si>
    <t>00-00003281</t>
  </si>
  <si>
    <t>00-00003282</t>
  </si>
  <si>
    <t>00-00003283</t>
  </si>
  <si>
    <t>00-00003284</t>
  </si>
  <si>
    <t>00-00003277</t>
  </si>
  <si>
    <t>00-00003278</t>
  </si>
  <si>
    <t>00-00003279</t>
  </si>
  <si>
    <t>00-00003285</t>
  </si>
  <si>
    <t>00-00003280</t>
  </si>
  <si>
    <t>00-00010628</t>
  </si>
  <si>
    <t>00-00010629</t>
  </si>
  <si>
    <t>00-00003229</t>
  </si>
  <si>
    <t>00-00006138</t>
  </si>
  <si>
    <t>00-00003230</t>
  </si>
  <si>
    <t>00-00003233</t>
  </si>
  <si>
    <t>00-00003235</t>
  </si>
  <si>
    <t>00-00006851</t>
  </si>
  <si>
    <t>00-00003238</t>
  </si>
  <si>
    <t>00-00005556</t>
  </si>
  <si>
    <t>00-00010249</t>
  </si>
  <si>
    <t>00-00005883</t>
  </si>
  <si>
    <t>00-00005733</t>
  </si>
  <si>
    <t>00-00003239</t>
  </si>
  <si>
    <t>00-00003242</t>
  </si>
  <si>
    <t>00-00009383</t>
  </si>
  <si>
    <t>00-00003243</t>
  </si>
  <si>
    <t>00-00003244</t>
  </si>
  <si>
    <t>00-00003245</t>
  </si>
  <si>
    <t>00-00003246</t>
  </si>
  <si>
    <t>00-00007954</t>
  </si>
  <si>
    <t>00-00009560</t>
  </si>
  <si>
    <t>00-00008788</t>
  </si>
  <si>
    <t>00-00010876</t>
  </si>
  <si>
    <t>00-00009595</t>
  </si>
  <si>
    <t>00-00005178</t>
  </si>
  <si>
    <t>00-00008697</t>
  </si>
  <si>
    <t>00-00009812</t>
  </si>
  <si>
    <t>00-00006625</t>
  </si>
  <si>
    <t>00-00009593</t>
  </si>
  <si>
    <t>00-00005904</t>
  </si>
  <si>
    <t>00-00009594</t>
  </si>
  <si>
    <t>00-00010877</t>
  </si>
  <si>
    <t>00-00005179</t>
  </si>
  <si>
    <t>00-00005177</t>
  </si>
  <si>
    <t>00-00008659</t>
  </si>
  <si>
    <t>00-00004755</t>
  </si>
  <si>
    <t>00-00004624</t>
  </si>
  <si>
    <t>00-00004625</t>
  </si>
  <si>
    <t>00-00006424</t>
  </si>
  <si>
    <t>00-00006677</t>
  </si>
  <si>
    <t>00-00006425</t>
  </si>
  <si>
    <t>00-00006512</t>
  </si>
  <si>
    <t>00-00006374</t>
  </si>
  <si>
    <t>00-00006375</t>
  </si>
  <si>
    <t>00-00005736</t>
  </si>
  <si>
    <t>00-00008794</t>
  </si>
  <si>
    <t>00-00010338</t>
  </si>
  <si>
    <t>00-00004894</t>
  </si>
  <si>
    <t>00-00006768</t>
  </si>
  <si>
    <t>00-00006175</t>
  </si>
  <si>
    <t>00-00005832</t>
  </si>
  <si>
    <t>00-00006760</t>
  </si>
  <si>
    <t>00-00000192</t>
  </si>
  <si>
    <t>00-00000191</t>
  </si>
  <si>
    <t>00-00000322</t>
  </si>
  <si>
    <t>00-00004654</t>
  </si>
  <si>
    <t>00-00010009</t>
  </si>
  <si>
    <t>00-00004651</t>
  </si>
  <si>
    <t>00-00004650</t>
  </si>
  <si>
    <t>00-00000323</t>
  </si>
  <si>
    <t>00-00000324</t>
  </si>
  <si>
    <t>00-00011653</t>
  </si>
  <si>
    <t>00-00000326</t>
  </si>
  <si>
    <t>00-00000325</t>
  </si>
  <si>
    <t>00-00004652</t>
  </si>
  <si>
    <t>00-00005325</t>
  </si>
  <si>
    <t>00-00004831</t>
  </si>
  <si>
    <t>00-00000327</t>
  </si>
  <si>
    <t>00-00004653</t>
  </si>
  <si>
    <t>00-00006388</t>
  </si>
  <si>
    <t>00-00000465</t>
  </si>
  <si>
    <t>00-00000464</t>
  </si>
  <si>
    <t>00-00000467</t>
  </si>
  <si>
    <t>00-00000466</t>
  </si>
  <si>
    <t>00-00000462</t>
  </si>
  <si>
    <t>00-00000463</t>
  </si>
  <si>
    <t>00-00004648</t>
  </si>
  <si>
    <t>00-00005218</t>
  </si>
  <si>
    <t>00-00005303</t>
  </si>
  <si>
    <t>00-00005073</t>
  </si>
  <si>
    <t>00-00006306</t>
  </si>
  <si>
    <t>00-00004666</t>
  </si>
  <si>
    <t>00-00007736</t>
  </si>
  <si>
    <t>00-00010734</t>
  </si>
  <si>
    <t>00-00006309</t>
  </si>
  <si>
    <t>00-00006160</t>
  </si>
  <si>
    <t>00-00005592</t>
  </si>
  <si>
    <t>00-00001596</t>
  </si>
  <si>
    <t>00-00001597</t>
  </si>
  <si>
    <t>00-00001739</t>
  </si>
  <si>
    <t>00-00008909</t>
  </si>
  <si>
    <t>00-00008125</t>
  </si>
  <si>
    <t>00-00008126</t>
  </si>
  <si>
    <t>00-00006174</t>
  </si>
  <si>
    <t>00-00010071</t>
  </si>
  <si>
    <t>00-00006852</t>
  </si>
  <si>
    <t>00-00010636</t>
  </si>
  <si>
    <t>00-00007636</t>
  </si>
  <si>
    <t>00-00006765</t>
  </si>
  <si>
    <t>00-00005606</t>
  </si>
  <si>
    <t>00-00005607</t>
  </si>
  <si>
    <t>00-00006764</t>
  </si>
  <si>
    <t>00-00006846</t>
  </si>
  <si>
    <t>00-00006325</t>
  </si>
  <si>
    <t>00-00010637</t>
  </si>
  <si>
    <t>00-00010638</t>
  </si>
  <si>
    <t>00-00002145</t>
  </si>
  <si>
    <t>00-00002252</t>
  </si>
  <si>
    <t>00-00002251</t>
  </si>
  <si>
    <t>00-00011617</t>
  </si>
  <si>
    <t>00-00007853</t>
  </si>
  <si>
    <t>00-00011473</t>
  </si>
  <si>
    <t>00-00006638</t>
  </si>
  <si>
    <t>00-00006758</t>
  </si>
  <si>
    <t>00-00003705</t>
  </si>
  <si>
    <t>00-00005071</t>
  </si>
  <si>
    <t>00-00005072</t>
  </si>
  <si>
    <t>00-00006172</t>
  </si>
  <si>
    <t>00-00006845</t>
  </si>
  <si>
    <t>00-00011765</t>
  </si>
  <si>
    <t>00-00003295</t>
  </si>
  <si>
    <t>00-00003296</t>
  </si>
  <si>
    <t>00-00003555</t>
  </si>
  <si>
    <t>00-00003298</t>
  </si>
  <si>
    <t>00-00002963</t>
  </si>
  <si>
    <t>00-00003101</t>
  </si>
  <si>
    <t>00-00003102</t>
  </si>
  <si>
    <t>00-00004768</t>
  </si>
  <si>
    <t>00-00004618</t>
  </si>
  <si>
    <t>00-00010316</t>
  </si>
  <si>
    <t>00-00010247</t>
  </si>
  <si>
    <t>00-00010248</t>
  </si>
  <si>
    <t>00-00009171</t>
  </si>
  <si>
    <t>00-00009172</t>
  </si>
  <si>
    <t>00-00009173</t>
  </si>
  <si>
    <t>00-00009174</t>
  </si>
  <si>
    <t>00-00009861</t>
  </si>
  <si>
    <t>00-00005492</t>
  </si>
  <si>
    <t>00-00009364</t>
  </si>
  <si>
    <t>00-00009858</t>
  </si>
  <si>
    <t>00-00009859</t>
  </si>
  <si>
    <t>00-00004619</t>
  </si>
  <si>
    <t>00-00007746</t>
  </si>
  <si>
    <t>00-00004821</t>
  </si>
  <si>
    <t>00-00010314</t>
  </si>
  <si>
    <t>00-00010315</t>
  </si>
  <si>
    <t>00-00004438</t>
  </si>
  <si>
    <t>00-00011123</t>
  </si>
  <si>
    <t>00-00004441</t>
  </si>
  <si>
    <t>00-00004439</t>
  </si>
  <si>
    <t>00-00004440</t>
  </si>
  <si>
    <t>00-00006641</t>
  </si>
  <si>
    <t>00-00006639</t>
  </si>
  <si>
    <t>00-00006455</t>
  </si>
  <si>
    <t>00-00006454</t>
  </si>
  <si>
    <t>00-00006458</t>
  </si>
  <si>
    <t>00-00006457</t>
  </si>
  <si>
    <t>00-00006456</t>
  </si>
  <si>
    <t>00-00006462</t>
  </si>
  <si>
    <t>00-00006463</t>
  </si>
  <si>
    <t>00-00006459</t>
  </si>
  <si>
    <t>00-00006460</t>
  </si>
  <si>
    <t>00-00010585</t>
  </si>
  <si>
    <t>00-00006045</t>
  </si>
  <si>
    <t>00-00004756</t>
  </si>
  <si>
    <t>00-00003303</t>
  </si>
  <si>
    <t>00-00010989</t>
  </si>
  <si>
    <t>00-00010273</t>
  </si>
  <si>
    <t>00-00004823</t>
  </si>
  <si>
    <t>00-00003301</t>
  </si>
  <si>
    <t>00-00004824</t>
  </si>
  <si>
    <t>00-00010276</t>
  </si>
  <si>
    <t>00-00008360</t>
  </si>
  <si>
    <t>00-00010274</t>
  </si>
  <si>
    <t>00-00004882</t>
  </si>
  <si>
    <t>00-00010275</t>
  </si>
  <si>
    <t>00-00003309</t>
  </si>
  <si>
    <t>00-00007852</t>
  </si>
  <si>
    <t>00-00006799</t>
  </si>
  <si>
    <t>00-00005159</t>
  </si>
  <si>
    <t>00-00003304</t>
  </si>
  <si>
    <t>00-00003305</t>
  </si>
  <si>
    <t>00-00003306</t>
  </si>
  <si>
    <t>00-00003307</t>
  </si>
  <si>
    <t>00-00003308</t>
  </si>
  <si>
    <t>00-00006814</t>
  </si>
  <si>
    <t>00-00003300</t>
  </si>
  <si>
    <t>00-00010879</t>
  </si>
  <si>
    <t>00-00004883</t>
  </si>
  <si>
    <t>00-00008160</t>
  </si>
  <si>
    <t>00-00008161</t>
  </si>
  <si>
    <t>00-00004806</t>
  </si>
  <si>
    <t>00-00004884</t>
  </si>
  <si>
    <t>00-00009406</t>
  </si>
  <si>
    <t>00-00011558</t>
  </si>
  <si>
    <t>00-00002873</t>
  </si>
  <si>
    <t>00-00002874</t>
  </si>
  <si>
    <t>00-00002875</t>
  </si>
  <si>
    <t>00-00002876</t>
  </si>
  <si>
    <t>00-00002867</t>
  </si>
  <si>
    <t>00-00002870</t>
  </si>
  <si>
    <t>00-00002868</t>
  </si>
  <si>
    <t>00-00002869</t>
  </si>
  <si>
    <t>00-00002872</t>
  </si>
  <si>
    <t>00-00003341</t>
  </si>
  <si>
    <t>00-00009105</t>
  </si>
  <si>
    <t>00-00009113</t>
  </si>
  <si>
    <t>00-00003318</t>
  </si>
  <si>
    <t>00-00003311</t>
  </si>
  <si>
    <t>00-00003312</t>
  </si>
  <si>
    <t>00-00003314</t>
  </si>
  <si>
    <t>00-00003321</t>
  </si>
  <si>
    <t>00-00003322</t>
  </si>
  <si>
    <t>00-00003323</t>
  </si>
  <si>
    <t>00-00003324</t>
  </si>
  <si>
    <t>00-00008037</t>
  </si>
  <si>
    <t>00-00010070</t>
  </si>
  <si>
    <t>00-00003327</t>
  </si>
  <si>
    <t>00-00003328</t>
  </si>
  <si>
    <t>00-00009114</t>
  </si>
  <si>
    <t>00-00003332</t>
  </si>
  <si>
    <t>00-00003337</t>
  </si>
  <si>
    <t>00-00003339</t>
  </si>
  <si>
    <t>00-00003338</t>
  </si>
  <si>
    <t>00-00003340</t>
  </si>
  <si>
    <t>00-00003329</t>
  </si>
  <si>
    <t>00-00003331</t>
  </si>
  <si>
    <t>00-00003333</t>
  </si>
  <si>
    <t>00-00003335</t>
  </si>
  <si>
    <t>00-00008036</t>
  </si>
  <si>
    <t>00-00003346</t>
  </si>
  <si>
    <t>00-00003347</t>
  </si>
  <si>
    <t>00-00003348</t>
  </si>
  <si>
    <t>00-00003349</t>
  </si>
  <si>
    <t>00-00010321</t>
  </si>
  <si>
    <t>00-00010308</t>
  </si>
  <si>
    <t>00-00003368</t>
  </si>
  <si>
    <t>00-00003361</t>
  </si>
  <si>
    <t>00-00003370</t>
  </si>
  <si>
    <t>00-00003369</t>
  </si>
  <si>
    <t>00-00003360</t>
  </si>
  <si>
    <t>00-00003371</t>
  </si>
  <si>
    <t>00-00003366</t>
  </si>
  <si>
    <t>00-00003362</t>
  </si>
  <si>
    <t>00-00003367</t>
  </si>
  <si>
    <t>00-00003363</t>
  </si>
  <si>
    <t>00-00003343</t>
  </si>
  <si>
    <t>00-00003387</t>
  </si>
  <si>
    <t>00-00003388</t>
  </si>
  <si>
    <t>00-00010364</t>
  </si>
  <si>
    <t>00-00003385</t>
  </si>
  <si>
    <t>00-00003386</t>
  </si>
  <si>
    <t>00-00004605</t>
  </si>
  <si>
    <t>00-00003439</t>
  </si>
  <si>
    <t>00-00003440</t>
  </si>
  <si>
    <t>00-00003484</t>
  </si>
  <si>
    <t>00-00003441</t>
  </si>
  <si>
    <t>00-00003389</t>
  </si>
  <si>
    <t>00-00003390</t>
  </si>
  <si>
    <t>00-00003391</t>
  </si>
  <si>
    <t>00-00003392</t>
  </si>
  <si>
    <t>00-00003393</t>
  </si>
  <si>
    <t>00-00003394</t>
  </si>
  <si>
    <t>00-00003395</t>
  </si>
  <si>
    <t>00-00003396</t>
  </si>
  <si>
    <t>00-00003397</t>
  </si>
  <si>
    <t>00-00006803</t>
  </si>
  <si>
    <t>00-00009614</t>
  </si>
  <si>
    <t>00-00009640</t>
  </si>
  <si>
    <t>00-00003400</t>
  </si>
  <si>
    <t>00-00011603</t>
  </si>
  <si>
    <t>00-00005052</t>
  </si>
  <si>
    <t>00-00003398</t>
  </si>
  <si>
    <t>00-00003399</t>
  </si>
  <si>
    <t>00-00003401</t>
  </si>
  <si>
    <t>00-00004596</t>
  </si>
  <si>
    <t>00-00003402</t>
  </si>
  <si>
    <t>00-00003437</t>
  </si>
  <si>
    <t>00-00003408</t>
  </si>
  <si>
    <t>00-00003405</t>
  </si>
  <si>
    <t>00-00003406</t>
  </si>
  <si>
    <t>00-00003407</t>
  </si>
  <si>
    <t>00-00003409</t>
  </si>
  <si>
    <t>00-00003410</t>
  </si>
  <si>
    <t>00-00003411</t>
  </si>
  <si>
    <t>00-00003412</t>
  </si>
  <si>
    <t>00-00003404</t>
  </si>
  <si>
    <t>00-00003403</t>
  </si>
  <si>
    <t>00-00003413</t>
  </si>
  <si>
    <t>00-00007995</t>
  </si>
  <si>
    <t>00-00011604</t>
  </si>
  <si>
    <t>00-00011155</t>
  </si>
  <si>
    <t>00-00003414</t>
  </si>
  <si>
    <t>00-00003415</t>
  </si>
  <si>
    <t>00-00003416</t>
  </si>
  <si>
    <t>00-00003417</t>
  </si>
  <si>
    <t>00-00003418</t>
  </si>
  <si>
    <t>00-00003419</t>
  </si>
  <si>
    <t>00-00003420</t>
  </si>
  <si>
    <t>00-00003421</t>
  </si>
  <si>
    <t>00-00003422</t>
  </si>
  <si>
    <t>00-00003423</t>
  </si>
  <si>
    <t>00-00003424</t>
  </si>
  <si>
    <t>00-00003426</t>
  </si>
  <si>
    <t>00-00003427</t>
  </si>
  <si>
    <t>00-00003428</t>
  </si>
  <si>
    <t>00-00003429</t>
  </si>
  <si>
    <t>00-00004595</t>
  </si>
  <si>
    <t>00-00003432</t>
  </si>
  <si>
    <t>00-00003431</t>
  </si>
  <si>
    <t>00-00003430</t>
  </si>
  <si>
    <t>00-00003433</t>
  </si>
  <si>
    <t>00-00003434</t>
  </si>
  <si>
    <t>00-00003435</t>
  </si>
  <si>
    <t>00-00003436</t>
  </si>
  <si>
    <t>00-00011249</t>
  </si>
  <si>
    <t>00-00003444</t>
  </si>
  <si>
    <t>00-00003442</t>
  </si>
  <si>
    <t>00-00003443</t>
  </si>
  <si>
    <t>00-00003445</t>
  </si>
  <si>
    <t>00-00003446</t>
  </si>
  <si>
    <t>00-00003448</t>
  </si>
  <si>
    <t>00-00003447</t>
  </si>
  <si>
    <t>00-00010362</t>
  </si>
  <si>
    <t>00-00003459</t>
  </si>
  <si>
    <t>00-00007847</t>
  </si>
  <si>
    <t>00-00003457</t>
  </si>
  <si>
    <t>00-00010360</t>
  </si>
  <si>
    <t>00-00003452</t>
  </si>
  <si>
    <t>00-00010361</t>
  </si>
  <si>
    <t>00-00003453</t>
  </si>
  <si>
    <t>00-00003454</t>
  </si>
  <si>
    <t>00-00003455</t>
  </si>
  <si>
    <t>00-00003456</t>
  </si>
  <si>
    <t>00-00011605</t>
  </si>
  <si>
    <t>00-00010358</t>
  </si>
  <si>
    <t>00-00003487</t>
  </si>
  <si>
    <t>00-00003460</t>
  </si>
  <si>
    <t>00-00010508</t>
  </si>
  <si>
    <t>00-00009162</t>
  </si>
  <si>
    <t>00-00003458</t>
  </si>
  <si>
    <t>00-00007846</t>
  </si>
  <si>
    <t>00-00004604</t>
  </si>
  <si>
    <t>00-00010359</t>
  </si>
  <si>
    <t>00-00010363</t>
  </si>
  <si>
    <t>00-00003469</t>
  </si>
  <si>
    <t>00-00003468</t>
  </si>
  <si>
    <t>00-00003472</t>
  </si>
  <si>
    <t>00-00003473</t>
  </si>
  <si>
    <t>00-00003474</t>
  </si>
  <si>
    <t>00-00010849</t>
  </si>
  <si>
    <t>00-00003475</t>
  </si>
  <si>
    <t>00-00003476</t>
  </si>
  <si>
    <t>00-00003485</t>
  </si>
  <si>
    <t>00-00003477</t>
  </si>
  <si>
    <t>00-00003480</t>
  </si>
  <si>
    <t>00-00003479</t>
  </si>
  <si>
    <t>00-00003482</t>
  </si>
  <si>
    <t>00-00003483</t>
  </si>
  <si>
    <t>00-00003486</t>
  </si>
  <si>
    <t>00-00003478</t>
  </si>
  <si>
    <t>00-00008213</t>
  </si>
  <si>
    <t>00-00003470</t>
  </si>
  <si>
    <t>00-00003471</t>
  </si>
  <si>
    <t>00-00008502</t>
  </si>
  <si>
    <t>00-00005228</t>
  </si>
  <si>
    <t>00-00005229</t>
  </si>
  <si>
    <t>00-00005230</t>
  </si>
  <si>
    <t>00-00003488</t>
  </si>
  <si>
    <t>00-00003492</t>
  </si>
  <si>
    <t>00-00003489</t>
  </si>
  <si>
    <t>00-00003490</t>
  </si>
  <si>
    <t>00-00003491</t>
  </si>
  <si>
    <t>00-00009109</t>
  </si>
  <si>
    <t>00-00010519</t>
  </si>
  <si>
    <t>00-00006025</t>
  </si>
  <si>
    <t>00-00011839</t>
  </si>
  <si>
    <t>00-00011826</t>
  </si>
  <si>
    <t>00-00011903</t>
  </si>
  <si>
    <t>00-00011825</t>
  </si>
  <si>
    <t>00-00006622</t>
  </si>
  <si>
    <t>00-00003494</t>
  </si>
  <si>
    <t>00-00003495</t>
  </si>
  <si>
    <t>00-00003496</t>
  </si>
  <si>
    <t>00-00003497</t>
  </si>
  <si>
    <t>00-00003498</t>
  </si>
  <si>
    <t>00-00003499</t>
  </si>
  <si>
    <t>00-00003500</t>
  </si>
  <si>
    <t>00-00003501</t>
  </si>
  <si>
    <t>00-00003509</t>
  </si>
  <si>
    <t>00-00003510</t>
  </si>
  <si>
    <t>00-00003511</t>
  </si>
  <si>
    <t>00-00003512</t>
  </si>
  <si>
    <t>00-00003513</t>
  </si>
  <si>
    <t>00-00003502</t>
  </si>
  <si>
    <t>00-00003503</t>
  </si>
  <si>
    <t>00-00003504</t>
  </si>
  <si>
    <t>00-00003505</t>
  </si>
  <si>
    <t>00-00003506</t>
  </si>
  <si>
    <t>00-00003508</t>
  </si>
  <si>
    <t>00-00003516</t>
  </si>
  <si>
    <t>00-00007875</t>
  </si>
  <si>
    <t>00-00003517</t>
  </si>
  <si>
    <t>00-00003515</t>
  </si>
  <si>
    <t>00-00003518</t>
  </si>
  <si>
    <t>00-00003519</t>
  </si>
  <si>
    <t>00-00003520</t>
  </si>
  <si>
    <t>00-00003521</t>
  </si>
  <si>
    <t>00-00003522</t>
  </si>
  <si>
    <t>00-00003523</t>
  </si>
  <si>
    <t>00-00003524</t>
  </si>
  <si>
    <t>00-00003525</t>
  </si>
  <si>
    <t>00-00007751</t>
  </si>
  <si>
    <t>00-00003546</t>
  </si>
  <si>
    <t>00-00003548</t>
  </si>
  <si>
    <t>00-00003547</t>
  </si>
  <si>
    <t>00-00003526</t>
  </si>
  <si>
    <t>00-00006072</t>
  </si>
  <si>
    <t>00-00003528</t>
  </si>
  <si>
    <t>00-00006073</t>
  </si>
  <si>
    <t>00-00003527</t>
  </si>
  <si>
    <t>00-00003529</t>
  </si>
  <si>
    <t>00-00003550</t>
  </si>
  <si>
    <t>00-00003549</t>
  </si>
  <si>
    <t>00-00003551</t>
  </si>
  <si>
    <t>00-00003552</t>
  </si>
  <si>
    <t>00-00003532</t>
  </si>
  <si>
    <t>00-00003533</t>
  </si>
  <si>
    <t>00-00003534</t>
  </si>
  <si>
    <t>00-00003535</t>
  </si>
  <si>
    <t>00-00003536</t>
  </si>
  <si>
    <t>00-00003537</t>
  </si>
  <si>
    <t>00-00003538</t>
  </si>
  <si>
    <t>00-00003539</t>
  </si>
  <si>
    <t>00-00003540</t>
  </si>
  <si>
    <t>00-00003541</t>
  </si>
  <si>
    <t>00-00003542</t>
  </si>
  <si>
    <t>00-00003543</t>
  </si>
  <si>
    <t>00-00003545</t>
  </si>
  <si>
    <t>00-00003530</t>
  </si>
  <si>
    <t>00-00003531</t>
  </si>
  <si>
    <t>00-00007841</t>
  </si>
  <si>
    <t>00-00007842</t>
  </si>
  <si>
    <t>00-00007843</t>
  </si>
  <si>
    <t>00-00003559</t>
  </si>
  <si>
    <t>00-00003562</t>
  </si>
  <si>
    <t>00-00003558</t>
  </si>
  <si>
    <t>00-00003560</t>
  </si>
  <si>
    <t>00-00003563</t>
  </si>
  <si>
    <t>00-00003564</t>
  </si>
  <si>
    <t>00-00003561</t>
  </si>
  <si>
    <t>00-00007870</t>
  </si>
  <si>
    <t>00-00003565</t>
  </si>
  <si>
    <t>00-00003566</t>
  </si>
  <si>
    <t>00-00008177</t>
  </si>
  <si>
    <t>00-00010068</t>
  </si>
  <si>
    <t>00-00005146</t>
  </si>
  <si>
    <t>00-00003567</t>
  </si>
  <si>
    <t>00-00003568</t>
  </si>
  <si>
    <t>00-00003569</t>
  </si>
  <si>
    <t>00-00003570</t>
  </si>
  <si>
    <t>00-00003571</t>
  </si>
  <si>
    <t>00-00005147</t>
  </si>
  <si>
    <t>00-00003572</t>
  </si>
  <si>
    <t>00-00003573</t>
  </si>
  <si>
    <t>00-00003574</t>
  </si>
  <si>
    <t>00-00003575</t>
  </si>
  <si>
    <t>00-00003576</t>
  </si>
  <si>
    <t>00-00005644</t>
  </si>
  <si>
    <t>00-00005640</t>
  </si>
  <si>
    <t>00-00005641</t>
  </si>
  <si>
    <t>00-00005642</t>
  </si>
  <si>
    <t>00-00005643</t>
  </si>
  <si>
    <t>00-00008586</t>
  </si>
  <si>
    <t>00-00003586</t>
  </si>
  <si>
    <t>00-00003587</t>
  </si>
  <si>
    <t>00-00003588</t>
  </si>
  <si>
    <t>00-00003589</t>
  </si>
  <si>
    <t>00-00003585</t>
  </si>
  <si>
    <t>00-00003603</t>
  </si>
  <si>
    <t>00-00003596</t>
  </si>
  <si>
    <t>00-00003597</t>
  </si>
  <si>
    <t>00-00003598</t>
  </si>
  <si>
    <t>00-00003599</t>
  </si>
  <si>
    <t>00-00003601</t>
  </si>
  <si>
    <t>00-00003600</t>
  </si>
  <si>
    <t>00-00003602</t>
  </si>
  <si>
    <t>00-00003594</t>
  </si>
  <si>
    <t>00-00003595</t>
  </si>
  <si>
    <t>00-00003604</t>
  </si>
  <si>
    <t>00-00003612</t>
  </si>
  <si>
    <t>00-00003613</t>
  </si>
  <si>
    <t>00-00003618</t>
  </si>
  <si>
    <t>00-00003619</t>
  </si>
  <si>
    <t>00-00003614</t>
  </si>
  <si>
    <t>00-00003615</t>
  </si>
  <si>
    <t>00-00003616</t>
  </si>
  <si>
    <t>00-00003617</t>
  </si>
  <si>
    <t>00-00003591</t>
  </si>
  <si>
    <t>00-00003592</t>
  </si>
  <si>
    <t>00-00003593</t>
  </si>
  <si>
    <t>00-00003620</t>
  </si>
  <si>
    <t>00-00003621</t>
  </si>
  <si>
    <t>00-00003622</t>
  </si>
  <si>
    <t>00-00003623</t>
  </si>
  <si>
    <t>00-00004789</t>
  </si>
  <si>
    <t>00-00007897</t>
  </si>
  <si>
    <t>00-00007898</t>
  </si>
  <si>
    <t>00-00003608</t>
  </si>
  <si>
    <t>00-00003609</t>
  </si>
  <si>
    <t>00-00003610</t>
  </si>
  <si>
    <t>00-00003611</t>
  </si>
  <si>
    <t>00-00003605</t>
  </si>
  <si>
    <t>00-00003607</t>
  </si>
  <si>
    <t>00-00005924</t>
  </si>
  <si>
    <t>00-00003606</t>
  </si>
  <si>
    <t>00-00007906</t>
  </si>
  <si>
    <t>00-00007909</t>
  </si>
  <si>
    <t>00-00007911</t>
  </si>
  <si>
    <t>00-00007907</t>
  </si>
  <si>
    <t>00-00007908</t>
  </si>
  <si>
    <t>00-00007910</t>
  </si>
  <si>
    <t>00-00007900</t>
  </si>
  <si>
    <t>00-00007901</t>
  </si>
  <si>
    <t>00-00007902</t>
  </si>
  <si>
    <t>00-00007903</t>
  </si>
  <si>
    <t>00-00007904</t>
  </si>
  <si>
    <t>00-00007905</t>
  </si>
  <si>
    <t>00-00010430</t>
  </si>
  <si>
    <t>00-00010642</t>
  </si>
  <si>
    <t>00-00011409</t>
  </si>
  <si>
    <t>00-00010431</t>
  </si>
  <si>
    <t>00-00008218</t>
  </si>
  <si>
    <t>00-00004796</t>
  </si>
  <si>
    <t>00-00004615</t>
  </si>
  <si>
    <t>00-00004616</t>
  </si>
  <si>
    <t>00-00010780</t>
  </si>
  <si>
    <t>00-00006034</t>
  </si>
  <si>
    <t>00-00008367</t>
  </si>
  <si>
    <t>00-00006033</t>
  </si>
  <si>
    <t>00-00008368</t>
  </si>
  <si>
    <t>00-00006032</t>
  </si>
  <si>
    <t>00-00007731</t>
  </si>
  <si>
    <t>00-00006031</t>
  </si>
  <si>
    <t>00-00007732</t>
  </si>
  <si>
    <t>00-00008369</t>
  </si>
  <si>
    <t>00-00010454</t>
  </si>
  <si>
    <t>00-00006035</t>
  </si>
  <si>
    <t>00-00004779</t>
  </si>
  <si>
    <t>00-00008836</t>
  </si>
  <si>
    <t>00-00004781</t>
  </si>
  <si>
    <t>00-00004784</t>
  </si>
  <si>
    <t>00-00004782</t>
  </si>
  <si>
    <t>00-00004785</t>
  </si>
  <si>
    <t>00-00004783</t>
  </si>
  <si>
    <t>00-00005738</t>
  </si>
  <si>
    <t>00-00004790</t>
  </si>
  <si>
    <t>00-00004792</t>
  </si>
  <si>
    <t>00-00004791</t>
  </si>
  <si>
    <t>00-00004793</t>
  </si>
  <si>
    <t>00-00004794</t>
  </si>
  <si>
    <t>00-00004795</t>
  </si>
  <si>
    <t>00-00011016</t>
  </si>
  <si>
    <t>00-00011017</t>
  </si>
  <si>
    <t>00-00007899</t>
  </si>
  <si>
    <t>00-00007823</t>
  </si>
  <si>
    <t>00-00008188</t>
  </si>
  <si>
    <t>00-00008370</t>
  </si>
  <si>
    <t>00-00008371</t>
  </si>
  <si>
    <t>00-00007733</t>
  </si>
  <si>
    <t>00-00008187</t>
  </si>
  <si>
    <t>00-00004786</t>
  </si>
  <si>
    <t>00-00004787</t>
  </si>
  <si>
    <t>00-00009755</t>
  </si>
  <si>
    <t>00-00004788</t>
  </si>
  <si>
    <t>00-00009791</t>
  </si>
  <si>
    <t>00-00009792</t>
  </si>
  <si>
    <t>00-00003625</t>
  </si>
  <si>
    <t>00-00003626</t>
  </si>
  <si>
    <t>00-00003627</t>
  </si>
  <si>
    <t>00-00003628</t>
  </si>
  <si>
    <t>00-00003629</t>
  </si>
  <si>
    <t>00-00003630</t>
  </si>
  <si>
    <t>00-00003631</t>
  </si>
  <si>
    <t>00-00003633</t>
  </si>
  <si>
    <t>00-00003634</t>
  </si>
  <si>
    <t>00-00003635</t>
  </si>
  <si>
    <t>00-00003636</t>
  </si>
  <si>
    <t>00-00003637</t>
  </si>
  <si>
    <t>00-00003640</t>
  </si>
  <si>
    <t>00-00003641</t>
  </si>
  <si>
    <t>00-00003642</t>
  </si>
  <si>
    <t>00-00003643</t>
  </si>
  <si>
    <t>00-00003644</t>
  </si>
  <si>
    <t>00-00003645</t>
  </si>
  <si>
    <t>00-00003646</t>
  </si>
  <si>
    <t>00-00003647</t>
  </si>
  <si>
    <t>00-00003648</t>
  </si>
  <si>
    <t>00-00003649</t>
  </si>
  <si>
    <t>00-00003650</t>
  </si>
  <si>
    <t>00-00003651</t>
  </si>
  <si>
    <t>00-00003652</t>
  </si>
  <si>
    <t>00-00003653</t>
  </si>
  <si>
    <t>00-00003655</t>
  </si>
  <si>
    <t>00-00003656</t>
  </si>
  <si>
    <t>00-00003657</t>
  </si>
  <si>
    <t>00-00005329</t>
  </si>
  <si>
    <t>00-00003658</t>
  </si>
  <si>
    <t>00-00003659</t>
  </si>
  <si>
    <t>00-00003660</t>
  </si>
  <si>
    <t>00-00003661</t>
  </si>
  <si>
    <t>00-00003662</t>
  </si>
  <si>
    <t>00-00003663</t>
  </si>
  <si>
    <t>00-00003664</t>
  </si>
  <si>
    <t>00-00005398</t>
  </si>
  <si>
    <t>00-00005399</t>
  </si>
  <si>
    <t>00-00003666</t>
  </si>
  <si>
    <t>00-00003667</t>
  </si>
  <si>
    <t>00-00003668</t>
  </si>
  <si>
    <t>00-00003670</t>
  </si>
  <si>
    <t>00-00003669</t>
  </si>
  <si>
    <t>00-00003671</t>
  </si>
  <si>
    <t>00-00003672</t>
  </si>
  <si>
    <t>00-00003673</t>
  </si>
  <si>
    <t>00-00003674</t>
  </si>
  <si>
    <t>00-00003675</t>
  </si>
  <si>
    <t>00-00003676</t>
  </si>
  <si>
    <t>00-00003677</t>
  </si>
  <si>
    <t>00-00003678</t>
  </si>
  <si>
    <t>00-00003679</t>
  </si>
  <si>
    <t>00-00003680</t>
  </si>
  <si>
    <t>00-00003681</t>
  </si>
  <si>
    <t>00-00003682</t>
  </si>
  <si>
    <t>00-00003683</t>
  </si>
  <si>
    <t>00-00003684</t>
  </si>
  <si>
    <t>00-00003685</t>
  </si>
  <si>
    <t>00-00005470</t>
  </si>
  <si>
    <t>00-00010000</t>
  </si>
  <si>
    <t>00-00008007</t>
  </si>
  <si>
    <t>00-00010848</t>
  </si>
  <si>
    <t>00-00003687</t>
  </si>
  <si>
    <t>00-00003688</t>
  </si>
  <si>
    <t>00-00003689</t>
  </si>
  <si>
    <t>00-00003690</t>
  </si>
  <si>
    <t>00-00003691</t>
  </si>
  <si>
    <t>00-00003700</t>
  </si>
  <si>
    <t>00-00003701</t>
  </si>
  <si>
    <t>00-00003702</t>
  </si>
  <si>
    <t>00-00003703</t>
  </si>
  <si>
    <t>00-00003694</t>
  </si>
  <si>
    <t>00-00003695</t>
  </si>
  <si>
    <t>00-00003696</t>
  </si>
  <si>
    <t>00-00003697</t>
  </si>
  <si>
    <t>00-00003698</t>
  </si>
  <si>
    <t>00-00003699</t>
  </si>
  <si>
    <t>00-00003692</t>
  </si>
  <si>
    <t>00-00003693</t>
  </si>
  <si>
    <t>00-00003704</t>
  </si>
  <si>
    <t>00-00003709</t>
  </si>
  <si>
    <t>00-00003710</t>
  </si>
  <si>
    <t>00-00003711</t>
  </si>
  <si>
    <t>00-00003712</t>
  </si>
  <si>
    <t>00-00003713</t>
  </si>
  <si>
    <t>00-00003714</t>
  </si>
  <si>
    <t>00-00003715</t>
  </si>
  <si>
    <t>00-00003716</t>
  </si>
  <si>
    <t>00-00003717</t>
  </si>
  <si>
    <t>00-00003718</t>
  </si>
  <si>
    <t>00-00003719</t>
  </si>
  <si>
    <t>00-00003720</t>
  </si>
  <si>
    <t>00-00003721</t>
  </si>
  <si>
    <t>00-00003724</t>
  </si>
  <si>
    <t>00-00003723</t>
  </si>
  <si>
    <t>00-00003725</t>
  </si>
  <si>
    <t>00-00003726</t>
  </si>
  <si>
    <t>00-00003727</t>
  </si>
  <si>
    <t>00-00003728</t>
  </si>
  <si>
    <t>00-00003729</t>
  </si>
  <si>
    <t>00-00003730</t>
  </si>
  <si>
    <t>00-00003731</t>
  </si>
  <si>
    <t>00-00003732</t>
  </si>
  <si>
    <t>00-00003733</t>
  </si>
  <si>
    <t>00-00003734</t>
  </si>
  <si>
    <t>00-00003735</t>
  </si>
  <si>
    <t>00-00003736</t>
  </si>
  <si>
    <t>00-00003737</t>
  </si>
  <si>
    <t>00-00003738</t>
  </si>
  <si>
    <t>00-00003739</t>
  </si>
  <si>
    <t>00-00003740</t>
  </si>
  <si>
    <t>00-00003741</t>
  </si>
  <si>
    <t>00-00003742</t>
  </si>
  <si>
    <t>00-00003743</t>
  </si>
  <si>
    <t>00-00003744</t>
  </si>
  <si>
    <t>00-00003745</t>
  </si>
  <si>
    <t>00-00003746</t>
  </si>
  <si>
    <t>00-00003747</t>
  </si>
  <si>
    <t>00-00003748</t>
  </si>
  <si>
    <t>00-00003749</t>
  </si>
  <si>
    <t>00-00003750</t>
  </si>
  <si>
    <t>00-00003751</t>
  </si>
  <si>
    <t>00-00003752</t>
  </si>
  <si>
    <t>00-00003753</t>
  </si>
  <si>
    <t>00-00008186</t>
  </si>
  <si>
    <t>00-00003755</t>
  </si>
  <si>
    <t>00-00003756</t>
  </si>
  <si>
    <t>00-00003757</t>
  </si>
  <si>
    <t>00-00003758</t>
  </si>
  <si>
    <t>00-00003759</t>
  </si>
  <si>
    <t>00-00003760</t>
  </si>
  <si>
    <t>00-00003761</t>
  </si>
  <si>
    <t>00-00003762</t>
  </si>
  <si>
    <t>00-00003763</t>
  </si>
  <si>
    <t>00-00003764</t>
  </si>
  <si>
    <t>00-00003765</t>
  </si>
  <si>
    <t>00-00003766</t>
  </si>
  <si>
    <t>00-00003767</t>
  </si>
  <si>
    <t>00-00003768</t>
  </si>
  <si>
    <t>00-00003769</t>
  </si>
  <si>
    <t>00-00003770</t>
  </si>
  <si>
    <t>00-00003771</t>
  </si>
  <si>
    <t>00-00003772</t>
  </si>
  <si>
    <t>00-00003773</t>
  </si>
  <si>
    <t>00-00003774</t>
  </si>
  <si>
    <t>00-00003775</t>
  </si>
  <si>
    <t>00-00003776</t>
  </si>
  <si>
    <t>00-00003777</t>
  </si>
  <si>
    <t>00-00003778</t>
  </si>
  <si>
    <t>00-00003779</t>
  </si>
  <si>
    <t>00-00003780</t>
  </si>
  <si>
    <t>00-00003781</t>
  </si>
  <si>
    <t>00-00003782</t>
  </si>
  <si>
    <t>00-00003783</t>
  </si>
  <si>
    <t>00-00004332</t>
  </si>
  <si>
    <t>00-00011622</t>
  </si>
  <si>
    <t>00-00011623</t>
  </si>
  <si>
    <t>00-00011763</t>
  </si>
  <si>
    <t>00-00011762</t>
  </si>
  <si>
    <t>00-00005168</t>
  </si>
  <si>
    <t>00-00005167</t>
  </si>
  <si>
    <t>00-00005166</t>
  </si>
  <si>
    <t>00-00006335</t>
  </si>
  <si>
    <t>00-00005165</t>
  </si>
  <si>
    <t>00-00006336</t>
  </si>
  <si>
    <t>00-00011018</t>
  </si>
  <si>
    <t>00-00011019</t>
  </si>
  <si>
    <t>00-00007869</t>
  </si>
  <si>
    <t>00-00005164</t>
  </si>
  <si>
    <t>00-00005163</t>
  </si>
  <si>
    <t>00-00006103</t>
  </si>
  <si>
    <t>00-00004840</t>
  </si>
  <si>
    <t>00-00005049</t>
  </si>
  <si>
    <t>00-00005062</t>
  </si>
  <si>
    <t>00-00005050</t>
  </si>
  <si>
    <t>00-00009864</t>
  </si>
  <si>
    <t>00-00003786</t>
  </si>
  <si>
    <t>00-00005569</t>
  </si>
  <si>
    <t>00-00009551</t>
  </si>
  <si>
    <t>00-00005570</t>
  </si>
  <si>
    <t>00-00005571</t>
  </si>
  <si>
    <t>00-00005572</t>
  </si>
  <si>
    <t>00-00005573</t>
  </si>
  <si>
    <t>00-00005574</t>
  </si>
  <si>
    <t>00-00005576</t>
  </si>
  <si>
    <t>00-00006075</t>
  </si>
  <si>
    <t>00-00002918</t>
  </si>
  <si>
    <t>00-00005575</t>
  </si>
  <si>
    <t>00-00005580</t>
  </si>
  <si>
    <t>00-00005579</t>
  </si>
  <si>
    <t>00-00005577</t>
  </si>
  <si>
    <t>00-00005578</t>
  </si>
  <si>
    <t>00-00005581</t>
  </si>
  <si>
    <t>00-00002925</t>
  </si>
  <si>
    <t>00-00002926</t>
  </si>
  <si>
    <t>00-00002927</t>
  </si>
  <si>
    <t>00-00005582</t>
  </si>
  <si>
    <t>00-00006050</t>
  </si>
  <si>
    <t>00-00006049</t>
  </si>
  <si>
    <t>00-00005583</t>
  </si>
  <si>
    <t>00-00005584</t>
  </si>
  <si>
    <t>00-00011696</t>
  </si>
  <si>
    <t>00-00011697</t>
  </si>
  <si>
    <t>00-00011698</t>
  </si>
  <si>
    <t>00-00011699</t>
  </si>
  <si>
    <t>00-00011700</t>
  </si>
  <si>
    <t>00-00011701</t>
  </si>
  <si>
    <t>00-00011702</t>
  </si>
  <si>
    <t>00-00011703</t>
  </si>
  <si>
    <t>00-00011517</t>
  </si>
  <si>
    <t>00-00011516</t>
  </si>
  <si>
    <t>00-00003789</t>
  </si>
  <si>
    <t>00-00003790</t>
  </si>
  <si>
    <t>00-00003791</t>
  </si>
  <si>
    <t>00-00003792</t>
  </si>
  <si>
    <t>00-00003793</t>
  </si>
  <si>
    <t>00-00003794</t>
  </si>
  <si>
    <t>00-00007829</t>
  </si>
  <si>
    <t>00-00005299</t>
  </si>
  <si>
    <t>00-00003795</t>
  </si>
  <si>
    <t>00-00003796</t>
  </si>
  <si>
    <t>00-00003797</t>
  </si>
  <si>
    <t>00-00003798</t>
  </si>
  <si>
    <t>00-00003799</t>
  </si>
  <si>
    <t>00-00003800</t>
  </si>
  <si>
    <t>00-00003801</t>
  </si>
  <si>
    <t>00-00003802</t>
  </si>
  <si>
    <t>00-00003803</t>
  </si>
  <si>
    <t>00-00003804</t>
  </si>
  <si>
    <t>00-00003805</t>
  </si>
  <si>
    <t>00-00003806</t>
  </si>
  <si>
    <t>00-00005504</t>
  </si>
  <si>
    <t>00-00008314</t>
  </si>
  <si>
    <t>00-00011495</t>
  </si>
  <si>
    <t>00-00005334</t>
  </si>
  <si>
    <t>00-00003808</t>
  </si>
  <si>
    <t>00-00003807</t>
  </si>
  <si>
    <t>00-00004606</t>
  </si>
  <si>
    <t>00-00004880</t>
  </si>
  <si>
    <t>00-00010480</t>
  </si>
  <si>
    <t>00-00009969</t>
  </si>
  <si>
    <t>00-00010245</t>
  </si>
  <si>
    <t>00-00009914</t>
  </si>
  <si>
    <t>00-00010043</t>
  </si>
  <si>
    <t>00-00010162</t>
  </si>
  <si>
    <t>00-00010163</t>
  </si>
  <si>
    <t>00-00009970</t>
  </si>
  <si>
    <t>00-00009975</t>
  </si>
  <si>
    <t>00-00009998</t>
  </si>
  <si>
    <t>00-00009915</t>
  </si>
  <si>
    <t>00-00009971</t>
  </si>
  <si>
    <t>00-00010223</t>
  </si>
  <si>
    <t>00-00010482</t>
  </si>
  <si>
    <t>00-00010924</t>
  </si>
  <si>
    <t>00-00010882</t>
  </si>
  <si>
    <t>00-00009548</t>
  </si>
  <si>
    <t>00-00008274</t>
  </si>
  <si>
    <t>00-00009154</t>
  </si>
  <si>
    <t>00-00009547</t>
  </si>
  <si>
    <t>00-00009155</t>
  </si>
  <si>
    <t>00-00009763</t>
  </si>
  <si>
    <t>00-00003810</t>
  </si>
  <si>
    <t>00-00003811</t>
  </si>
  <si>
    <t>00-00003812</t>
  </si>
  <si>
    <t>00-00003814</t>
  </si>
  <si>
    <t>00-00003815</t>
  </si>
  <si>
    <t>00-00003813</t>
  </si>
  <si>
    <t>00-00003816</t>
  </si>
  <si>
    <t>00-00003817</t>
  </si>
  <si>
    <t>00-00003818</t>
  </si>
  <si>
    <t>00-00003819</t>
  </si>
  <si>
    <t>00-00003820</t>
  </si>
  <si>
    <t>00-00003821</t>
  </si>
  <si>
    <t>00-00003822</t>
  </si>
  <si>
    <t>00-00003823</t>
  </si>
  <si>
    <t>00-00003824</t>
  </si>
  <si>
    <t>00-00003825</t>
  </si>
  <si>
    <t>00-00003826</t>
  </si>
  <si>
    <t>00-00003827</t>
  </si>
  <si>
    <t>00-00003828</t>
  </si>
  <si>
    <t>00-00003829</t>
  </si>
  <si>
    <t>00-00003837</t>
  </si>
  <si>
    <t>00-00006643</t>
  </si>
  <si>
    <t>00-00003839</t>
  </si>
  <si>
    <t>00-00009197</t>
  </si>
  <si>
    <t>00-00003838</t>
  </si>
  <si>
    <t>00-00003841</t>
  </si>
  <si>
    <t>00-00003842</t>
  </si>
  <si>
    <t>00-00003843</t>
  </si>
  <si>
    <t>00-00003844</t>
  </si>
  <si>
    <t>00-00003845</t>
  </si>
  <si>
    <t>00-00003846</t>
  </si>
  <si>
    <t>00-00003847</t>
  </si>
  <si>
    <t>00-00005296</t>
  </si>
  <si>
    <t>00-00005295</t>
  </si>
  <si>
    <t>00-00003848</t>
  </si>
  <si>
    <t>00-00005297</t>
  </si>
  <si>
    <t>00-00003863</t>
  </si>
  <si>
    <t>00-00003850</t>
  </si>
  <si>
    <t>00-00003851</t>
  </si>
  <si>
    <t>00-00003852</t>
  </si>
  <si>
    <t>00-00003853</t>
  </si>
  <si>
    <t>00-00003854</t>
  </si>
  <si>
    <t>00-00003855</t>
  </si>
  <si>
    <t>00-00003856</t>
  </si>
  <si>
    <t>00-00003857</t>
  </si>
  <si>
    <t>00-00003858</t>
  </si>
  <si>
    <t>00-00003861</t>
  </si>
  <si>
    <t>00-00003862</t>
  </si>
  <si>
    <t>00-00003859</t>
  </si>
  <si>
    <t>00-00003860</t>
  </si>
  <si>
    <t>00-00008835</t>
  </si>
  <si>
    <t>00-00009199</t>
  </si>
  <si>
    <t>00-00009202</t>
  </si>
  <si>
    <t>00-00009200</t>
  </si>
  <si>
    <t>00-00009061</t>
  </si>
  <si>
    <t>00-00009810</t>
  </si>
  <si>
    <t>00-00003868</t>
  </si>
  <si>
    <t>00-00003877</t>
  </si>
  <si>
    <t>00-00003878</t>
  </si>
  <si>
    <t>00-00003879</t>
  </si>
  <si>
    <t>00-00003880</t>
  </si>
  <si>
    <t>00-00003881</t>
  </si>
  <si>
    <t>00-00003882</t>
  </si>
  <si>
    <t>00-00003883</t>
  </si>
  <si>
    <t>00-00011614</t>
  </si>
  <si>
    <t>00-00011070</t>
  </si>
  <si>
    <t>00-00011069</t>
  </si>
  <si>
    <t>00-00011613</t>
  </si>
  <si>
    <t>00-00011071</t>
  </si>
  <si>
    <t>00-00011615</t>
  </si>
  <si>
    <t>00-00003887</t>
  </si>
  <si>
    <t>00-00003888</t>
  </si>
  <si>
    <t>00-00003889</t>
  </si>
  <si>
    <t>00-00003885</t>
  </si>
  <si>
    <t>00-00003886</t>
  </si>
  <si>
    <t>00-00003890</t>
  </si>
  <si>
    <t>00-00003891</t>
  </si>
  <si>
    <t>00-00003892</t>
  </si>
  <si>
    <t>00-00003895</t>
  </si>
  <si>
    <t>00-00003896</t>
  </si>
  <si>
    <t>00-00003897</t>
  </si>
  <si>
    <t>00-00011384</t>
  </si>
  <si>
    <t>00-00003898</t>
  </si>
  <si>
    <t>00-00003906</t>
  </si>
  <si>
    <t>00-00003907</t>
  </si>
  <si>
    <t>00-00003908</t>
  </si>
  <si>
    <t>00-00011023</t>
  </si>
  <si>
    <t>00-00010042</t>
  </si>
  <si>
    <t>00-00006372</t>
  </si>
  <si>
    <t>00-00003909</t>
  </si>
  <si>
    <t>00-00003910</t>
  </si>
  <si>
    <t>00-00003911</t>
  </si>
  <si>
    <t>00-00003912</t>
  </si>
  <si>
    <t>00-00003913</t>
  </si>
  <si>
    <t>00-00003900</t>
  </si>
  <si>
    <t>00-00003899</t>
  </si>
  <si>
    <t>00-00003901</t>
  </si>
  <si>
    <t>00-00011794</t>
  </si>
  <si>
    <t>00-00008504</t>
  </si>
  <si>
    <t>00-00011793</t>
  </si>
  <si>
    <t>00-00011792</t>
  </si>
  <si>
    <t>00-00008152</t>
  </si>
  <si>
    <t>00-00008153</t>
  </si>
  <si>
    <t>00-00006849</t>
  </si>
  <si>
    <t>00-00006847</t>
  </si>
  <si>
    <t>00-00006848</t>
  </si>
  <si>
    <t>00-00011745</t>
  </si>
  <si>
    <t>00-00005326</t>
  </si>
  <si>
    <t>00-00006850</t>
  </si>
  <si>
    <t>00-00008271</t>
  </si>
  <si>
    <t>00-00011097</t>
  </si>
  <si>
    <t>00-00010707</t>
  </si>
  <si>
    <t>00-00010943</t>
  </si>
  <si>
    <t>00-00008870</t>
  </si>
  <si>
    <t>00-00003921</t>
  </si>
  <si>
    <t>00-00003923</t>
  </si>
  <si>
    <t>00-00003922</t>
  </si>
  <si>
    <t>00-00003924</t>
  </si>
  <si>
    <t>00-00005180</t>
  </si>
  <si>
    <t>00-00004598</t>
  </si>
  <si>
    <t>00-00004599</t>
  </si>
  <si>
    <t>00-00011645</t>
  </si>
  <si>
    <t>00-00006295</t>
  </si>
  <si>
    <t>00-00006296</t>
  </si>
  <si>
    <t>00-00006297</t>
  </si>
  <si>
    <t>00-00008067</t>
  </si>
  <si>
    <t>00-00010881</t>
  </si>
  <si>
    <t>00-00006298</t>
  </si>
  <si>
    <t>00-00004101</t>
  </si>
  <si>
    <t>00-00004102</t>
  </si>
  <si>
    <t>00-00004103</t>
  </si>
  <si>
    <t>00-00004104</t>
  </si>
  <si>
    <t>00-00004167</t>
  </si>
  <si>
    <t>00-00004092</t>
  </si>
  <si>
    <t>00-00004093</t>
  </si>
  <si>
    <t>00-00004097</t>
  </si>
  <si>
    <t>00-00004098</t>
  </si>
  <si>
    <t>00-00004094</t>
  </si>
  <si>
    <t>00-00009329</t>
  </si>
  <si>
    <t>00-00004168</t>
  </si>
  <si>
    <t>00-00004096</t>
  </si>
  <si>
    <t>00-00004100</t>
  </si>
  <si>
    <t>00-00004099</t>
  </si>
  <si>
    <t>00-00008057</t>
  </si>
  <si>
    <t>00-00008056</t>
  </si>
  <si>
    <t>00-00008059</t>
  </si>
  <si>
    <t>00-00008058</t>
  </si>
  <si>
    <t>00-00004065</t>
  </si>
  <si>
    <t>00-00004066</t>
  </si>
  <si>
    <t>00-00004067</t>
  </si>
  <si>
    <t>00-00004068</t>
  </si>
  <si>
    <t>00-00004069</t>
  </si>
  <si>
    <t>00-00004163</t>
  </si>
  <si>
    <t>00-00004072</t>
  </si>
  <si>
    <t>00-00004071</t>
  </si>
  <si>
    <t>00-00004074</t>
  </si>
  <si>
    <t>00-00004073</t>
  </si>
  <si>
    <t>00-00004075</t>
  </si>
  <si>
    <t>00-00004078</t>
  </si>
  <si>
    <t>00-00004076</t>
  </si>
  <si>
    <t>00-00004079</t>
  </si>
  <si>
    <t>00-00004082</t>
  </si>
  <si>
    <t>00-00004083</t>
  </si>
  <si>
    <t>00-00004081</t>
  </si>
  <si>
    <t>00-00004080</t>
  </si>
  <si>
    <t>00-00004070</t>
  </si>
  <si>
    <t>00-00004978</t>
  </si>
  <si>
    <t>00-00004089</t>
  </si>
  <si>
    <t>00-00004090</t>
  </si>
  <si>
    <t>00-00004087</t>
  </si>
  <si>
    <t>00-00004088</t>
  </si>
  <si>
    <t>00-00004164</t>
  </si>
  <si>
    <t>00-00006237</t>
  </si>
  <si>
    <t>00-00009328</t>
  </si>
  <si>
    <t>00-00004084</t>
  </si>
  <si>
    <t>00-00004085</t>
  </si>
  <si>
    <t>00-00004086</t>
  </si>
  <si>
    <t>00-00004166</t>
  </si>
  <si>
    <t>00-00004165</t>
  </si>
  <si>
    <t>00-00004979</t>
  </si>
  <si>
    <t>00-00003966</t>
  </si>
  <si>
    <t>00-00003965</t>
  </si>
  <si>
    <t>00-00003999</t>
  </si>
  <si>
    <t>00-00003997</t>
  </si>
  <si>
    <t>00-00003998</t>
  </si>
  <si>
    <t>00-00003953</t>
  </si>
  <si>
    <t>00-00003952</t>
  </si>
  <si>
    <t>00-00006208</t>
  </si>
  <si>
    <t>00-00003954</t>
  </si>
  <si>
    <t>00-00004149</t>
  </si>
  <si>
    <t>00-00003955</t>
  </si>
  <si>
    <t>00-00004151</t>
  </si>
  <si>
    <t>00-00004150</t>
  </si>
  <si>
    <t>00-00003957</t>
  </si>
  <si>
    <t>00-00003956</t>
  </si>
  <si>
    <t>00-00003960</t>
  </si>
  <si>
    <t>00-00003964</t>
  </si>
  <si>
    <t>00-00003962</t>
  </si>
  <si>
    <t>00-00003963</t>
  </si>
  <si>
    <t>00-00003961</t>
  </si>
  <si>
    <t>00-00006210</t>
  </si>
  <si>
    <t>00-00006211</t>
  </si>
  <si>
    <t>00-00006209</t>
  </si>
  <si>
    <t>00-00003971</t>
  </si>
  <si>
    <t>00-00003970</t>
  </si>
  <si>
    <t>00-00003967</t>
  </si>
  <si>
    <t>00-00003972</t>
  </si>
  <si>
    <t>00-00003968</t>
  </si>
  <si>
    <t>00-00003969</t>
  </si>
  <si>
    <t>00-00003990</t>
  </si>
  <si>
    <t>00-00003974</t>
  </si>
  <si>
    <t>00-00003975</t>
  </si>
  <si>
    <t>00-00003973</t>
  </si>
  <si>
    <t>00-00003991</t>
  </si>
  <si>
    <t>00-00003992</t>
  </si>
  <si>
    <t>00-00003984</t>
  </si>
  <si>
    <t>00-00003985</t>
  </si>
  <si>
    <t>00-00003977</t>
  </si>
  <si>
    <t>00-00003976</t>
  </si>
  <si>
    <t>00-00003993</t>
  </si>
  <si>
    <t>00-00003994</t>
  </si>
  <si>
    <t>00-00003978</t>
  </si>
  <si>
    <t>00-00003981</t>
  </si>
  <si>
    <t>00-00003980</t>
  </si>
  <si>
    <t>00-00003983</t>
  </si>
  <si>
    <t>00-00003982</t>
  </si>
  <si>
    <t>00-00003979</t>
  </si>
  <si>
    <t>00-00003995</t>
  </si>
  <si>
    <t>00-00003996</t>
  </si>
  <si>
    <t>00-00003986</t>
  </si>
  <si>
    <t>00-00003987</t>
  </si>
  <si>
    <t>00-00003988</t>
  </si>
  <si>
    <t>00-00003989</t>
  </si>
  <si>
    <t>00-00003958</t>
  </si>
  <si>
    <t>00-00003959</t>
  </si>
  <si>
    <t>00-00004106</t>
  </si>
  <si>
    <t>00-00004107</t>
  </si>
  <si>
    <t>00-00004109</t>
  </si>
  <si>
    <t>00-00004108</t>
  </si>
  <si>
    <t>00-00006238</t>
  </si>
  <si>
    <t>00-00006239</t>
  </si>
  <si>
    <t>00-00006241</t>
  </si>
  <si>
    <t>00-00006242</t>
  </si>
  <si>
    <t>00-00006244</t>
  </si>
  <si>
    <t>00-00006245</t>
  </si>
  <si>
    <t>00-00004983</t>
  </si>
  <si>
    <t>00-00004984</t>
  </si>
  <si>
    <t>00-00004980</t>
  </si>
  <si>
    <t>00-00004981</t>
  </si>
  <si>
    <t>00-00009331</t>
  </si>
  <si>
    <t>00-00009332</t>
  </si>
  <si>
    <t>00-00004989</t>
  </si>
  <si>
    <t>00-00004990</t>
  </si>
  <si>
    <t>00-00004991</t>
  </si>
  <si>
    <t>00-00004986</t>
  </si>
  <si>
    <t>00-00004987</t>
  </si>
  <si>
    <t>00-00004988</t>
  </si>
  <si>
    <t>00-00006240</t>
  </si>
  <si>
    <t>00-00006243</t>
  </si>
  <si>
    <t>00-00006246</t>
  </si>
  <si>
    <t>00-00004985</t>
  </si>
  <si>
    <t>00-00004982</t>
  </si>
  <si>
    <t>00-00009333</t>
  </si>
  <si>
    <t>00-00009330</t>
  </si>
  <si>
    <t>00-00008060</t>
  </si>
  <si>
    <t>00-00008061</t>
  </si>
  <si>
    <t>00-00008062</t>
  </si>
  <si>
    <t>00-00008063</t>
  </si>
  <si>
    <t>00-00008064</t>
  </si>
  <si>
    <t>00-00004113</t>
  </si>
  <si>
    <t>00-00004114</t>
  </si>
  <si>
    <t>00-00004115</t>
  </si>
  <si>
    <t>00-00004116</t>
  </si>
  <si>
    <t>00-00004112</t>
  </si>
  <si>
    <t>00-00008065</t>
  </si>
  <si>
    <t>00-00004110</t>
  </si>
  <si>
    <t>00-00004111</t>
  </si>
  <si>
    <t>00-00004992</t>
  </si>
  <si>
    <t>00-00004118</t>
  </si>
  <si>
    <t>00-00004117</t>
  </si>
  <si>
    <t>00-00004120</t>
  </si>
  <si>
    <t>00-00004119</t>
  </si>
  <si>
    <t>00-00006247</t>
  </si>
  <si>
    <t>00-00006249</t>
  </si>
  <si>
    <t>00-00004121</t>
  </si>
  <si>
    <t>00-00004122</t>
  </si>
  <si>
    <t>00-00004123</t>
  </si>
  <si>
    <t>00-00006248</t>
  </si>
  <si>
    <t>00-00008071</t>
  </si>
  <si>
    <t>00-00008072</t>
  </si>
  <si>
    <t>00-00008077</t>
  </si>
  <si>
    <t>00-00008075</t>
  </si>
  <si>
    <t>00-00008073</t>
  </si>
  <si>
    <t>00-00008069</t>
  </si>
  <si>
    <t>00-00008070</t>
  </si>
  <si>
    <t>00-00008078</t>
  </si>
  <si>
    <t>00-00008076</t>
  </si>
  <si>
    <t>00-00008074</t>
  </si>
  <si>
    <t>00-00009349</t>
  </si>
  <si>
    <t>00-00008079</t>
  </si>
  <si>
    <t>00-00008080</t>
  </si>
  <si>
    <t>00-00006280</t>
  </si>
  <si>
    <t>00-00006282</t>
  </si>
  <si>
    <t>00-00006284</t>
  </si>
  <si>
    <t>00-00006286</t>
  </si>
  <si>
    <t>00-00006288</t>
  </si>
  <si>
    <t>00-00006292</t>
  </si>
  <si>
    <t>00-00006290</t>
  </si>
  <si>
    <t>00-00006281</t>
  </si>
  <si>
    <t>00-00006283</t>
  </si>
  <si>
    <t>00-00006285</t>
  </si>
  <si>
    <t>00-00006287</t>
  </si>
  <si>
    <t>00-00006289</t>
  </si>
  <si>
    <t>00-00006293</t>
  </si>
  <si>
    <t>00-00006291</t>
  </si>
  <si>
    <t>00-00005003</t>
  </si>
  <si>
    <t>00-00005004</t>
  </si>
  <si>
    <t>00-00005007</t>
  </si>
  <si>
    <t>00-00005009</t>
  </si>
  <si>
    <t>00-00005005</t>
  </si>
  <si>
    <t>00-00005006</t>
  </si>
  <si>
    <t>00-00005008</t>
  </si>
  <si>
    <t>00-00005010</t>
  </si>
  <si>
    <t>00-00009344</t>
  </si>
  <si>
    <t>00-00009338</t>
  </si>
  <si>
    <t>00-00009339</t>
  </si>
  <si>
    <t>00-00009342</t>
  </si>
  <si>
    <t>00-00009348</t>
  </si>
  <si>
    <t>00-00009343</t>
  </si>
  <si>
    <t>00-00009337</t>
  </si>
  <si>
    <t>00-00009340</t>
  </si>
  <si>
    <t>00-00009341</t>
  </si>
  <si>
    <t>00-00009347</t>
  </si>
  <si>
    <t>00-00009345</t>
  </si>
  <si>
    <t>00-00009346</t>
  </si>
  <si>
    <t>00-00008083</t>
  </si>
  <si>
    <t>00-00008084</t>
  </si>
  <si>
    <t>00-00008082</t>
  </si>
  <si>
    <t>00-00008085</t>
  </si>
  <si>
    <t>00-00008087</t>
  </si>
  <si>
    <t>00-00008086</t>
  </si>
  <si>
    <t>00-00009350</t>
  </si>
  <si>
    <t>00-00008088</t>
  </si>
  <si>
    <t>00-00004024</t>
  </si>
  <si>
    <t>00-00004016</t>
  </si>
  <si>
    <t>00-00004015</t>
  </si>
  <si>
    <t>00-00004014</t>
  </si>
  <si>
    <t>00-00004012</t>
  </si>
  <si>
    <t>00-00004013</t>
  </si>
  <si>
    <t>00-00004009</t>
  </si>
  <si>
    <t>00-00004010</t>
  </si>
  <si>
    <t>00-00004011</t>
  </si>
  <si>
    <t>00-00008041</t>
  </si>
  <si>
    <t>00-00004005</t>
  </si>
  <si>
    <t>00-00004006</t>
  </si>
  <si>
    <t>00-00009300</t>
  </si>
  <si>
    <t>00-00004004</t>
  </si>
  <si>
    <t>00-00004003</t>
  </si>
  <si>
    <t>00-00004002</t>
  </si>
  <si>
    <t>00-00009309</t>
  </si>
  <si>
    <t>00-00008043</t>
  </si>
  <si>
    <t>00-00008052</t>
  </si>
  <si>
    <t>00-00008044</t>
  </si>
  <si>
    <t>00-00008045</t>
  </si>
  <si>
    <t>00-00008046</t>
  </si>
  <si>
    <t>00-00008047</t>
  </si>
  <si>
    <t>00-00008048</t>
  </si>
  <si>
    <t>00-00008049</t>
  </si>
  <si>
    <t>00-00008050</t>
  </si>
  <si>
    <t>00-00008051</t>
  </si>
  <si>
    <t>00-00006212</t>
  </si>
  <si>
    <t>00-00009301</t>
  </si>
  <si>
    <t>00-00009302</t>
  </si>
  <si>
    <t>00-00009303</t>
  </si>
  <si>
    <t>00-00009304</t>
  </si>
  <si>
    <t>00-00004007</t>
  </si>
  <si>
    <t>00-00004008</t>
  </si>
  <si>
    <t>00-00009306</t>
  </si>
  <si>
    <t>00-00008042</t>
  </si>
  <si>
    <t>00-00009307</t>
  </si>
  <si>
    <t>00-00009305</t>
  </si>
  <si>
    <t>00-00006213</t>
  </si>
  <si>
    <t>00-00004019</t>
  </si>
  <si>
    <t>00-00004018</t>
  </si>
  <si>
    <t>00-00004017</t>
  </si>
  <si>
    <t>00-00004021</t>
  </si>
  <si>
    <t>00-00004020</t>
  </si>
  <si>
    <t>00-00004023</t>
  </si>
  <si>
    <t>00-00004022</t>
  </si>
  <si>
    <t>00-00004158</t>
  </si>
  <si>
    <t>00-00004157</t>
  </si>
  <si>
    <t>00-00004159</t>
  </si>
  <si>
    <t>00-00004155</t>
  </si>
  <si>
    <t>00-00004028</t>
  </si>
  <si>
    <t>00-00004027</t>
  </si>
  <si>
    <t>00-00004025</t>
  </si>
  <si>
    <t>00-00004026</t>
  </si>
  <si>
    <t>00-00004154</t>
  </si>
  <si>
    <t>00-00004153</t>
  </si>
  <si>
    <t>00-00004029</t>
  </si>
  <si>
    <t>00-00004001</t>
  </si>
  <si>
    <t>00-00009299</t>
  </si>
  <si>
    <t>00-00006257</t>
  </si>
  <si>
    <t>00-00006258</t>
  </si>
  <si>
    <t>00-00006259</t>
  </si>
  <si>
    <t>00-00006260</t>
  </si>
  <si>
    <t>00-00004994</t>
  </si>
  <si>
    <t>00-00004993</t>
  </si>
  <si>
    <t>00-00006268</t>
  </si>
  <si>
    <t>00-00004140</t>
  </si>
  <si>
    <t>00-00006279</t>
  </si>
  <si>
    <t>00-00004999</t>
  </si>
  <si>
    <t>00-00006271</t>
  </si>
  <si>
    <t>00-00004139</t>
  </si>
  <si>
    <t>00-00004134</t>
  </si>
  <si>
    <t>00-00005000</t>
  </si>
  <si>
    <t>00-00004135</t>
  </si>
  <si>
    <t>00-00004132</t>
  </si>
  <si>
    <t>00-00004133</t>
  </si>
  <si>
    <t>00-00004136</t>
  </si>
  <si>
    <t>00-00006275</t>
  </si>
  <si>
    <t>00-00006276</t>
  </si>
  <si>
    <t>00-00004137</t>
  </si>
  <si>
    <t>00-00006270</t>
  </si>
  <si>
    <t>00-00004131</t>
  </si>
  <si>
    <t>00-00004126</t>
  </si>
  <si>
    <t>00-00004127</t>
  </si>
  <si>
    <t>00-00004128</t>
  </si>
  <si>
    <t>00-00004129</t>
  </si>
  <si>
    <t>00-00004130</t>
  </si>
  <si>
    <t>00-00006272</t>
  </si>
  <si>
    <t>00-00006273</t>
  </si>
  <si>
    <t>00-00006274</t>
  </si>
  <si>
    <t>00-00004125</t>
  </si>
  <si>
    <t>00-00006277</t>
  </si>
  <si>
    <t>00-00005001</t>
  </si>
  <si>
    <t>00-00006250</t>
  </si>
  <si>
    <t>00-00006251</t>
  </si>
  <si>
    <t>00-00006253</t>
  </si>
  <si>
    <t>00-00006252</t>
  </si>
  <si>
    <t>00-00006254</t>
  </si>
  <si>
    <t>00-00006255</t>
  </si>
  <si>
    <t>00-00006256</t>
  </si>
  <si>
    <t>00-00009336</t>
  </si>
  <si>
    <t>00-00009335</t>
  </si>
  <si>
    <t>00-00008066</t>
  </si>
  <si>
    <t>00-00004179</t>
  </si>
  <si>
    <t>00-00004178</t>
  </si>
  <si>
    <t>00-00004998</t>
  </si>
  <si>
    <t>00-00006278</t>
  </si>
  <si>
    <t>00-00004996</t>
  </si>
  <si>
    <t>00-00004997</t>
  </si>
  <si>
    <t>00-00004175</t>
  </si>
  <si>
    <t>00-00004176</t>
  </si>
  <si>
    <t>00-00004177</t>
  </si>
  <si>
    <t>00-00009289</t>
  </si>
  <si>
    <t>00-00009288</t>
  </si>
  <si>
    <t>00-00006182</t>
  </si>
  <si>
    <t>00-00006183</t>
  </si>
  <si>
    <t>00-00008039</t>
  </si>
  <si>
    <t>00-00006184</t>
  </si>
  <si>
    <t>00-00006185</t>
  </si>
  <si>
    <t>00-00006186</t>
  </si>
  <si>
    <t>00-00003927</t>
  </si>
  <si>
    <t>00-00003928</t>
  </si>
  <si>
    <t>00-00003929</t>
  </si>
  <si>
    <t>00-00003949</t>
  </si>
  <si>
    <t>00-00004148</t>
  </si>
  <si>
    <t>00-00004145</t>
  </si>
  <si>
    <t>00-00004144</t>
  </si>
  <si>
    <t>00-00004966</t>
  </si>
  <si>
    <t>00-00004964</t>
  </si>
  <si>
    <t>00-00004965</t>
  </si>
  <si>
    <t>00-00003933</t>
  </si>
  <si>
    <t>00-00003934</t>
  </si>
  <si>
    <t>00-00003935</t>
  </si>
  <si>
    <t>00-00003932</t>
  </si>
  <si>
    <t>00-00003931</t>
  </si>
  <si>
    <t>00-00009293</t>
  </si>
  <si>
    <t>00-00004142</t>
  </si>
  <si>
    <t>00-00004141</t>
  </si>
  <si>
    <t>00-00004143</t>
  </si>
  <si>
    <t>00-00009294</t>
  </si>
  <si>
    <t>00-00009296</t>
  </si>
  <si>
    <t>00-00009295</t>
  </si>
  <si>
    <t>00-00006187</t>
  </si>
  <si>
    <t>00-00006188</t>
  </si>
  <si>
    <t>00-00006189</t>
  </si>
  <si>
    <t>00-00006190</t>
  </si>
  <si>
    <t>00-00006191</t>
  </si>
  <si>
    <t>00-00006192</t>
  </si>
  <si>
    <t>00-00006193</t>
  </si>
  <si>
    <t>00-00003936</t>
  </si>
  <si>
    <t>00-00003937</t>
  </si>
  <si>
    <t>00-00003938</t>
  </si>
  <si>
    <t>00-00004967</t>
  </si>
  <si>
    <t>00-00003943</t>
  </si>
  <si>
    <t>00-00003940</t>
  </si>
  <si>
    <t>00-00003939</t>
  </si>
  <si>
    <t>00-00003941</t>
  </si>
  <si>
    <t>00-00003942</t>
  </si>
  <si>
    <t>00-00009297</t>
  </si>
  <si>
    <t>00-00006194</t>
  </si>
  <si>
    <t>00-00004970</t>
  </si>
  <si>
    <t>00-00004969</t>
  </si>
  <si>
    <t>00-00004968</t>
  </si>
  <si>
    <t>00-00003947</t>
  </si>
  <si>
    <t>00-00003948</t>
  </si>
  <si>
    <t>00-00009298</t>
  </si>
  <si>
    <t>00-00003944</t>
  </si>
  <si>
    <t>00-00003945</t>
  </si>
  <si>
    <t>00-00003946</t>
  </si>
  <si>
    <t>00-00006195</t>
  </si>
  <si>
    <t>00-00006196</t>
  </si>
  <si>
    <t>00-00006197</t>
  </si>
  <si>
    <t>00-00006198</t>
  </si>
  <si>
    <t>00-00006203</t>
  </si>
  <si>
    <t>00-00006199</t>
  </si>
  <si>
    <t>00-00006202</t>
  </si>
  <si>
    <t>00-00006204</t>
  </si>
  <si>
    <t>00-00006200</t>
  </si>
  <si>
    <t>00-00006201</t>
  </si>
  <si>
    <t>00-00006205</t>
  </si>
  <si>
    <t>00-00004146</t>
  </si>
  <si>
    <t>00-00008040</t>
  </si>
  <si>
    <t>00-00003950</t>
  </si>
  <si>
    <t>00-00004961</t>
  </si>
  <si>
    <t>00-00004962</t>
  </si>
  <si>
    <t>00-00004963</t>
  </si>
  <si>
    <t>00-00006206</t>
  </si>
  <si>
    <t>00-00006207</t>
  </si>
  <si>
    <t>00-00009290</t>
  </si>
  <si>
    <t>00-00009292</t>
  </si>
  <si>
    <t>00-00009291</t>
  </si>
  <si>
    <t>00-00004031</t>
  </si>
  <si>
    <t>00-00004034</t>
  </si>
  <si>
    <t>00-00004032</t>
  </si>
  <si>
    <t>00-00004033</t>
  </si>
  <si>
    <t>00-00008053</t>
  </si>
  <si>
    <t>00-00006217</t>
  </si>
  <si>
    <t>00-00006218</t>
  </si>
  <si>
    <t>00-00006219</t>
  </si>
  <si>
    <t>00-00006214</t>
  </si>
  <si>
    <t>00-00009310</t>
  </si>
  <si>
    <t>00-00006215</t>
  </si>
  <si>
    <t>00-00004161</t>
  </si>
  <si>
    <t>00-00004035</t>
  </si>
  <si>
    <t>00-00004036</t>
  </si>
  <si>
    <t>00-00004037</t>
  </si>
  <si>
    <t>00-00004038</t>
  </si>
  <si>
    <t>00-00004039</t>
  </si>
  <si>
    <t>00-00004040</t>
  </si>
  <si>
    <t>00-00004041</t>
  </si>
  <si>
    <t>00-00009324</t>
  </si>
  <si>
    <t>00-00009323</t>
  </si>
  <si>
    <t>00-00009311</t>
  </si>
  <si>
    <t>00-00006216</t>
  </si>
  <si>
    <t>00-00004162</t>
  </si>
  <si>
    <t>00-00009325</t>
  </si>
  <si>
    <t>00-00006221</t>
  </si>
  <si>
    <t>00-00006220</t>
  </si>
  <si>
    <t>00-00006222</t>
  </si>
  <si>
    <t>00-00006223</t>
  </si>
  <si>
    <t>00-00006226</t>
  </si>
  <si>
    <t>00-00006224</t>
  </si>
  <si>
    <t>00-00006225</t>
  </si>
  <si>
    <t>00-00006227</t>
  </si>
  <si>
    <t>00-00006228</t>
  </si>
  <si>
    <t>00-00004043</t>
  </si>
  <si>
    <t>00-00004042</t>
  </si>
  <si>
    <t>00-00004044</t>
  </si>
  <si>
    <t>00-00004045</t>
  </si>
  <si>
    <t>00-00004047</t>
  </si>
  <si>
    <t>00-00004050</t>
  </si>
  <si>
    <t>00-00004048</t>
  </si>
  <si>
    <t>00-00004049</t>
  </si>
  <si>
    <t>00-00009312</t>
  </si>
  <si>
    <t>00-00009313</t>
  </si>
  <si>
    <t>00-00009314</t>
  </si>
  <si>
    <t>00-00009315</t>
  </si>
  <si>
    <t>00-00009316</t>
  </si>
  <si>
    <t>00-00009317</t>
  </si>
  <si>
    <t>00-00004051</t>
  </si>
  <si>
    <t>00-00004053</t>
  </si>
  <si>
    <t>00-00004052</t>
  </si>
  <si>
    <t>00-00004054</t>
  </si>
  <si>
    <t>00-00004056</t>
  </si>
  <si>
    <t>00-00004055</t>
  </si>
  <si>
    <t>00-00004160</t>
  </si>
  <si>
    <t>00-00004971</t>
  </si>
  <si>
    <t>00-00004059</t>
  </si>
  <si>
    <t>00-00004060</t>
  </si>
  <si>
    <t>00-00004058</t>
  </si>
  <si>
    <t>00-00004057</t>
  </si>
  <si>
    <t>00-00004061</t>
  </si>
  <si>
    <t>00-00006234</t>
  </si>
  <si>
    <t>00-00006229</t>
  </si>
  <si>
    <t>00-00006230</t>
  </si>
  <si>
    <t>00-00006231</t>
  </si>
  <si>
    <t>00-00006232</t>
  </si>
  <si>
    <t>00-00006233</t>
  </si>
  <si>
    <t>00-00006236</t>
  </si>
  <si>
    <t>00-00006235</t>
  </si>
  <si>
    <t>00-00008054</t>
  </si>
  <si>
    <t>00-00009321</t>
  </si>
  <si>
    <t>00-00009318</t>
  </si>
  <si>
    <t>00-00009319</t>
  </si>
  <si>
    <t>00-00009320</t>
  </si>
  <si>
    <t>00-00008055</t>
  </si>
  <si>
    <t>00-00009327</t>
  </si>
  <si>
    <t>00-00004063</t>
  </si>
  <si>
    <t>00-00004977</t>
  </si>
  <si>
    <t>00-00009326</t>
  </si>
  <si>
    <t>00-00004062</t>
  </si>
  <si>
    <t>00-00004973</t>
  </si>
  <si>
    <t>00-00009286</t>
  </si>
  <si>
    <t>00-00009958</t>
  </si>
  <si>
    <t>00-00009959</t>
  </si>
  <si>
    <t>00-00009287</t>
  </si>
  <si>
    <t>00-00009633</t>
  </si>
  <si>
    <t>00-00009634</t>
  </si>
  <si>
    <t>00-00009632</t>
  </si>
  <si>
    <t>00-00009629</t>
  </si>
  <si>
    <t>00-00009630</t>
  </si>
  <si>
    <t>00-00009631</t>
  </si>
  <si>
    <t>00-00005097</t>
  </si>
  <si>
    <t>00-00005098</t>
  </si>
  <si>
    <t>00-00005099</t>
  </si>
  <si>
    <t>00-00011274</t>
  </si>
  <si>
    <t>00-00009759</t>
  </si>
  <si>
    <t>00-00006400</t>
  </si>
  <si>
    <t>00-00006398</t>
  </si>
  <si>
    <t>00-00010055</t>
  </si>
  <si>
    <t>00-00011649</t>
  </si>
  <si>
    <t>00-00010056</t>
  </si>
  <si>
    <t>00-00010077</t>
  </si>
  <si>
    <t>00-00010057</t>
  </si>
  <si>
    <t>00-00010059</t>
  </si>
  <si>
    <t>00-00010058</t>
  </si>
  <si>
    <t>00-00011651</t>
  </si>
  <si>
    <t>00-00011652</t>
  </si>
  <si>
    <t>00-00010053</t>
  </si>
  <si>
    <t>00-00010054</t>
  </si>
  <si>
    <t>00-00011654</t>
  </si>
  <si>
    <t>00-00006646</t>
  </si>
  <si>
    <t>00-00006647</t>
  </si>
  <si>
    <t>00-00011657</t>
  </si>
  <si>
    <t>00-00010738</t>
  </si>
  <si>
    <t>00-00005069</t>
  </si>
  <si>
    <t>00-00005053</t>
  </si>
  <si>
    <t>00-00005067</t>
  </si>
  <si>
    <t>00-00004819</t>
  </si>
  <si>
    <t>00-00004798</t>
  </si>
  <si>
    <t>00-00004799</t>
  </si>
  <si>
    <t>00-00004820</t>
  </si>
  <si>
    <t>00-00004859</t>
  </si>
  <si>
    <t>00-00008889</t>
  </si>
  <si>
    <t>00-00004187</t>
  </si>
  <si>
    <t>00-00004188</t>
  </si>
  <si>
    <t>00-00004189</t>
  </si>
  <si>
    <t>00-00004190</t>
  </si>
  <si>
    <t>00-00004191</t>
  </si>
  <si>
    <t>00-00011848</t>
  </si>
  <si>
    <t>00-00004240</t>
  </si>
  <si>
    <t>00-00004241</t>
  </si>
  <si>
    <t>00-00004242</t>
  </si>
  <si>
    <t>00-00005567</t>
  </si>
  <si>
    <t>00-00009569</t>
  </si>
  <si>
    <t>00-00005505</t>
  </si>
  <si>
    <t>00-00004533</t>
  </si>
  <si>
    <t>00-00004532</t>
  </si>
  <si>
    <t>00-00004530</t>
  </si>
  <si>
    <t>00-00004531</t>
  </si>
  <si>
    <t>00-00004579</t>
  </si>
  <si>
    <t>00-00004580</t>
  </si>
  <si>
    <t>00-00004577</t>
  </si>
  <si>
    <t>00-00011331</t>
  </si>
  <si>
    <t>00-00005830</t>
  </si>
  <si>
    <t>00-00004244</t>
  </si>
  <si>
    <t>00-00004245</t>
  </si>
  <si>
    <t>00-00007889</t>
  </si>
  <si>
    <t>00-00004248</t>
  </si>
  <si>
    <t>00-00004249</t>
  </si>
  <si>
    <t>00-00004246</t>
  </si>
  <si>
    <t>00-00004247</t>
  </si>
  <si>
    <t>00-00009269</t>
  </si>
  <si>
    <t>00-00006100</t>
  </si>
  <si>
    <t>00-00008011</t>
  </si>
  <si>
    <t>00-00005022</t>
  </si>
  <si>
    <t>00-00008010</t>
  </si>
  <si>
    <t>00-00011127</t>
  </si>
  <si>
    <t>00-00008498</t>
  </si>
  <si>
    <t>00-00008499</t>
  </si>
  <si>
    <t>00-00005116</t>
  </si>
  <si>
    <t>00-00005117</t>
  </si>
  <si>
    <t>00-00005118</t>
  </si>
  <si>
    <t>00-00005119</t>
  </si>
  <si>
    <t>00-00005120</t>
  </si>
  <si>
    <t>00-00010730</t>
  </si>
  <si>
    <t>00-00010724</t>
  </si>
  <si>
    <t>00-00010725</t>
  </si>
  <si>
    <t>00-00010726</t>
  </si>
  <si>
    <t>00-00010728</t>
  </si>
  <si>
    <t>00-00010731</t>
  </si>
  <si>
    <t>00-00010729</t>
  </si>
  <si>
    <t>00-00011358</t>
  </si>
  <si>
    <t>00-00005675</t>
  </si>
  <si>
    <t>00-00005160</t>
  </si>
  <si>
    <t>00-00004255</t>
  </si>
  <si>
    <t>00-00004256</t>
  </si>
  <si>
    <t>00-00004257</t>
  </si>
  <si>
    <t>00-00004258</t>
  </si>
  <si>
    <t>00-00004259</t>
  </si>
  <si>
    <t>00-00004260</t>
  </si>
  <si>
    <t>00-00004261</t>
  </si>
  <si>
    <t>00-00004262</t>
  </si>
  <si>
    <t>00-00004263</t>
  </si>
  <si>
    <t>00-00004264</t>
  </si>
  <si>
    <t>00-00004265</t>
  </si>
  <si>
    <t>00-00004266</t>
  </si>
  <si>
    <t>00-00004267</t>
  </si>
  <si>
    <t>00-00004268</t>
  </si>
  <si>
    <t>00-00004269</t>
  </si>
  <si>
    <t>00-00004270</t>
  </si>
  <si>
    <t>00-00004271</t>
  </si>
  <si>
    <t>00-00007881</t>
  </si>
  <si>
    <t>00-00007882</t>
  </si>
  <si>
    <t>00-00007883</t>
  </si>
  <si>
    <t>00-00004272</t>
  </si>
  <si>
    <t>00-00004273</t>
  </si>
  <si>
    <t>00-00004274</t>
  </si>
  <si>
    <t>00-00004275</t>
  </si>
  <si>
    <t>00-00004276</t>
  </si>
  <si>
    <t>00-00004277</t>
  </si>
  <si>
    <t>00-00004278</t>
  </si>
  <si>
    <t>00-00004279</t>
  </si>
  <si>
    <t>00-00004280</t>
  </si>
  <si>
    <t>00-00004281</t>
  </si>
  <si>
    <t>00-00004282</t>
  </si>
  <si>
    <t>00-00004283</t>
  </si>
  <si>
    <t>00-00009108</t>
  </si>
  <si>
    <t>00-00008150</t>
  </si>
  <si>
    <t>00-00004284</t>
  </si>
  <si>
    <t>00-00004285</t>
  </si>
  <si>
    <t>00-00004286</t>
  </si>
  <si>
    <t>00-00004287</t>
  </si>
  <si>
    <t>00-00005811</t>
  </si>
  <si>
    <t>00-00006145</t>
  </si>
  <si>
    <t>00-00006098</t>
  </si>
  <si>
    <t>00-00004562</t>
  </si>
  <si>
    <t>00-00004563</t>
  </si>
  <si>
    <t>00-00004288</t>
  </si>
  <si>
    <t>00-00004559</t>
  </si>
  <si>
    <t>00-00004560</t>
  </si>
  <si>
    <t>00-00004561</t>
  </si>
  <si>
    <t>00-00005188</t>
  </si>
  <si>
    <t>00-00004860</t>
  </si>
  <si>
    <t>00-00003287</t>
  </si>
  <si>
    <t>00-00003288</t>
  </si>
  <si>
    <t>00-00003289</t>
  </si>
  <si>
    <t>00-00003292</t>
  </si>
  <si>
    <t>00-00003293</t>
  </si>
  <si>
    <t>00-00003290</t>
  </si>
  <si>
    <t>00-00003291</t>
  </si>
  <si>
    <t>00-00005611</t>
  </si>
  <si>
    <t>00-00005612</t>
  </si>
  <si>
    <t>00-00005613</t>
  </si>
  <si>
    <t>00-00005614</t>
  </si>
  <si>
    <t>00-00006060</t>
  </si>
  <si>
    <t>00-00005615</t>
  </si>
  <si>
    <t>00-00005616</t>
  </si>
  <si>
    <t>00-00005617</t>
  </si>
  <si>
    <t>00-00005618</t>
  </si>
  <si>
    <t>00-00006157</t>
  </si>
  <si>
    <t>00-00005619</t>
  </si>
  <si>
    <t>00-00005620</t>
  </si>
  <si>
    <t>00-00005621</t>
  </si>
  <si>
    <t>00-00005622</t>
  </si>
  <si>
    <t>00-00007632</t>
  </si>
  <si>
    <t>00-00005624</t>
  </si>
  <si>
    <t>00-00005625</t>
  </si>
  <si>
    <t>00-00005626</t>
  </si>
  <si>
    <t>00-00005627</t>
  </si>
  <si>
    <t>00-00006062</t>
  </si>
  <si>
    <t>00-00005628</t>
  </si>
  <si>
    <t>00-00005629</t>
  </si>
  <si>
    <t>00-00005630</t>
  </si>
  <si>
    <t>00-00005631</t>
  </si>
  <si>
    <t>00-00006158</t>
  </si>
  <si>
    <t>00-00005632</t>
  </si>
  <si>
    <t>00-00005633</t>
  </si>
  <si>
    <t>00-00005634</t>
  </si>
  <si>
    <t>00-00005635</t>
  </si>
  <si>
    <t>00-00006061</t>
  </si>
  <si>
    <t>00-00005623</t>
  </si>
  <si>
    <t>00-00006125</t>
  </si>
  <si>
    <t>00-00010435</t>
  </si>
  <si>
    <t>00-00008496</t>
  </si>
  <si>
    <t>00-00006397</t>
  </si>
  <si>
    <t>00-00010211</t>
  </si>
  <si>
    <t>00-00008681</t>
  </si>
  <si>
    <t>00-00011510</t>
  </si>
  <si>
    <t>00-00011509</t>
  </si>
  <si>
    <t>00-00011514</t>
  </si>
  <si>
    <t>00-00011513</t>
  </si>
  <si>
    <t>00-00011511</t>
  </si>
  <si>
    <t>00-00011512</t>
  </si>
  <si>
    <t>00-00011967</t>
  </si>
  <si>
    <t>00-00011532</t>
  </si>
  <si>
    <t>00-00011533</t>
  </si>
  <si>
    <t>00-00011521</t>
  </si>
  <si>
    <t>00-00011523</t>
  </si>
  <si>
    <t>00-00011968</t>
  </si>
  <si>
    <t>00-00011969</t>
  </si>
  <si>
    <t>00-00011676</t>
  </si>
  <si>
    <t>00-00011534</t>
  </si>
  <si>
    <t>00-00007960</t>
  </si>
  <si>
    <t>00-00005304</t>
  </si>
  <si>
    <t>00-00011519</t>
  </si>
  <si>
    <t>00-00006830</t>
  </si>
  <si>
    <t>00-00011677</t>
  </si>
  <si>
    <t>00-00006831</t>
  </si>
  <si>
    <t>00-00011678</t>
  </si>
  <si>
    <t>00-00011966</t>
  </si>
  <si>
    <t>00-00011971</t>
  </si>
  <si>
    <t>00-00011972</t>
  </si>
  <si>
    <t>00-00011973</t>
  </si>
  <si>
    <t>00-00011974</t>
  </si>
  <si>
    <t>00-00011536</t>
  </si>
  <si>
    <t>00-00011529</t>
  </si>
  <si>
    <t>00-00011527</t>
  </si>
  <si>
    <t>00-00011528</t>
  </si>
  <si>
    <t>00-00011530</t>
  </si>
  <si>
    <t>00-00011531</t>
  </si>
  <si>
    <t>00-00011970</t>
  </si>
  <si>
    <t>00-00011682</t>
  </si>
  <si>
    <t>00-00011681</t>
  </si>
  <si>
    <t>00-00011502</t>
  </si>
  <si>
    <t>00-00011498</t>
  </si>
  <si>
    <t>00-00011499</t>
  </si>
  <si>
    <t>00-00011500</t>
  </si>
  <si>
    <t>00-00011501</t>
  </si>
  <si>
    <t>00-00011505</t>
  </si>
  <si>
    <t>00-00011506</t>
  </si>
  <si>
    <t>00-00011503</t>
  </si>
  <si>
    <t>00-00011504</t>
  </si>
  <si>
    <t>00-00011525</t>
  </si>
  <si>
    <t>00-00011679</t>
  </si>
  <si>
    <t>00-00011728</t>
  </si>
  <si>
    <t>00-00011730</t>
  </si>
  <si>
    <t>00-00011729</t>
  </si>
  <si>
    <t>00-00011732</t>
  </si>
  <si>
    <t>00-00011733</t>
  </si>
  <si>
    <t>00-00011735</t>
  </si>
  <si>
    <t>00-00011734</t>
  </si>
  <si>
    <t>00-00004302</t>
  </si>
  <si>
    <t>00-00005548</t>
  </si>
  <si>
    <t>00-00004290</t>
  </si>
  <si>
    <t>00-00004291</t>
  </si>
  <si>
    <t>00-00004292</t>
  </si>
  <si>
    <t>00-00005130</t>
  </si>
  <si>
    <t>00-00005722</t>
  </si>
  <si>
    <t>00-00004293</t>
  </si>
  <si>
    <t>00-00004294</t>
  </si>
  <si>
    <t>00-00005499</t>
  </si>
  <si>
    <t>00-00005500</t>
  </si>
  <si>
    <t>00-00004873</t>
  </si>
  <si>
    <t>00-00004872</t>
  </si>
  <si>
    <t>00-00005870</t>
  </si>
  <si>
    <t>00-00005274</t>
  </si>
  <si>
    <t>00-00004874</t>
  </si>
  <si>
    <t>00-00006492</t>
  </si>
  <si>
    <t>00-00005132</t>
  </si>
  <si>
    <t>00-00005133</t>
  </si>
  <si>
    <t>00-00004876</t>
  </si>
  <si>
    <t>00-00004868</t>
  </si>
  <si>
    <t>00-00004869</t>
  </si>
  <si>
    <t>00-00004297</t>
  </si>
  <si>
    <t>00-00007638</t>
  </si>
  <si>
    <t>00-00005134</t>
  </si>
  <si>
    <t>00-00004298</t>
  </si>
  <si>
    <t>00-00004299</t>
  </si>
  <si>
    <t>00-00005330</t>
  </si>
  <si>
    <t>00-00004867</t>
  </si>
  <si>
    <t>00-00005723</t>
  </si>
  <si>
    <t>00-00004300</t>
  </si>
  <si>
    <t>00-00005872</t>
  </si>
  <si>
    <t>00-00004301</t>
  </si>
  <si>
    <t>00-00004303</t>
  </si>
  <si>
    <t>00-00004304</t>
  </si>
  <si>
    <t>00-00005131</t>
  </si>
  <si>
    <t>00-00005724</t>
  </si>
  <si>
    <t>00-00008575</t>
  </si>
  <si>
    <t>00-00008576</t>
  </si>
  <si>
    <t>00-00006430</t>
  </si>
  <si>
    <t>00-00006429</t>
  </si>
  <si>
    <t>00-00008409</t>
  </si>
  <si>
    <t>00-00005233</t>
  </si>
  <si>
    <t>00-00011146</t>
  </si>
  <si>
    <t>00-00004315</t>
  </si>
  <si>
    <t>00-00004307</t>
  </si>
  <si>
    <t>00-00004306</t>
  </si>
  <si>
    <t>00-00004957</t>
  </si>
  <si>
    <t>00-00011150</t>
  </si>
  <si>
    <t>00-00011153</t>
  </si>
  <si>
    <t>00-00004308</t>
  </si>
  <si>
    <t>00-00004309</t>
  </si>
  <si>
    <t>00-00004955</t>
  </si>
  <si>
    <t>00-00004310</t>
  </si>
  <si>
    <t>00-00004311</t>
  </si>
  <si>
    <t>00-00004959</t>
  </si>
  <si>
    <t>00-00004312</t>
  </si>
  <si>
    <t>00-00004313</t>
  </si>
  <si>
    <t>00-00008410</t>
  </si>
  <si>
    <t>00-00006341</t>
  </si>
  <si>
    <t>00-00008469</t>
  </si>
  <si>
    <t>00-00008526</t>
  </si>
  <si>
    <t>00-00008031</t>
  </si>
  <si>
    <t>00-00011148</t>
  </si>
  <si>
    <t>00-00008694</t>
  </si>
  <si>
    <t>00-00006711</t>
  </si>
  <si>
    <t>00-00005461</t>
  </si>
  <si>
    <t>00-00004314</t>
  </si>
  <si>
    <t>00-00008406</t>
  </si>
  <si>
    <t>00-00008577</t>
  </si>
  <si>
    <t>00-00008578</t>
  </si>
  <si>
    <t>00-00006431</t>
  </si>
  <si>
    <t>00-00006432</t>
  </si>
  <si>
    <t>00-00011113</t>
  </si>
  <si>
    <t>00-00011112</t>
  </si>
  <si>
    <t>00-00008030</t>
  </si>
  <si>
    <t>00-00011147</t>
  </si>
  <si>
    <t>00-00006324</t>
  </si>
  <si>
    <t>00-00004330</t>
  </si>
  <si>
    <t>00-00004318</t>
  </si>
  <si>
    <t>00-00004316</t>
  </si>
  <si>
    <t>00-00004317</t>
  </si>
  <si>
    <t>00-00008382</t>
  </si>
  <si>
    <t>00-00004958</t>
  </si>
  <si>
    <t>00-00011152</t>
  </si>
  <si>
    <t>00-00011154</t>
  </si>
  <si>
    <t>00-00004319</t>
  </si>
  <si>
    <t>00-00004320</t>
  </si>
  <si>
    <t>00-00004321</t>
  </si>
  <si>
    <t>00-00008383</t>
  </si>
  <si>
    <t>00-00004956</t>
  </si>
  <si>
    <t>00-00011965</t>
  </si>
  <si>
    <t>00-00004322</t>
  </si>
  <si>
    <t>00-00004323</t>
  </si>
  <si>
    <t>00-00004324</t>
  </si>
  <si>
    <t>00-00008384</t>
  </si>
  <si>
    <t>00-00004960</t>
  </si>
  <si>
    <t>00-00004325</t>
  </si>
  <si>
    <t>00-00004326</t>
  </si>
  <si>
    <t>00-00004327</t>
  </si>
  <si>
    <t>00-00008407</t>
  </si>
  <si>
    <t>00-00008408</t>
  </si>
  <si>
    <t>00-00004329</t>
  </si>
  <si>
    <t>00-00006340</t>
  </si>
  <si>
    <t>00-00004328</t>
  </si>
  <si>
    <t>00-00008385</t>
  </si>
  <si>
    <t>00-00008470</t>
  </si>
  <si>
    <t>00-00005234</t>
  </si>
  <si>
    <t>00-00011149</t>
  </si>
  <si>
    <t>00-00006710</t>
  </si>
  <si>
    <t>00-00005462</t>
  </si>
  <si>
    <t>00-00004333</t>
  </si>
  <si>
    <t>00-00004334</t>
  </si>
  <si>
    <t>00-00004348</t>
  </si>
  <si>
    <t>00-00004349</t>
  </si>
  <si>
    <t>00-00011350</t>
  </si>
  <si>
    <t>00-00004338</t>
  </si>
  <si>
    <t>00-00009817</t>
  </si>
  <si>
    <t>00-00004346</t>
  </si>
  <si>
    <t>00-00004339</t>
  </si>
  <si>
    <t>00-00004343</t>
  </si>
  <si>
    <t>00-00005892</t>
  </si>
  <si>
    <t>00-00009654</t>
  </si>
  <si>
    <t>00-00004340</t>
  </si>
  <si>
    <t>00-00008503</t>
  </si>
  <si>
    <t>00-00004342</t>
  </si>
  <si>
    <t>00-00004344</t>
  </si>
  <si>
    <t>00-00004341</t>
  </si>
  <si>
    <t>00-00004750</t>
  </si>
  <si>
    <t>00-00004337</t>
  </si>
  <si>
    <t>00-00004345</t>
  </si>
  <si>
    <t>00-00004347</t>
  </si>
  <si>
    <t>00-00004350</t>
  </si>
  <si>
    <t>00-00004335</t>
  </si>
  <si>
    <t>00-00004336</t>
  </si>
  <si>
    <t>00-00004351</t>
  </si>
  <si>
    <t>00-00004352</t>
  </si>
  <si>
    <t>00-00004353</t>
  </si>
  <si>
    <t>00-00008531</t>
  </si>
  <si>
    <t>00-00011684</t>
  </si>
  <si>
    <t>00-00004892</t>
  </si>
  <si>
    <t>00-00005312</t>
  </si>
  <si>
    <t>00-00003557</t>
  </si>
  <si>
    <t>00-00005311</t>
  </si>
  <si>
    <t>00-00005310</t>
  </si>
  <si>
    <t>00-00008662</t>
  </si>
  <si>
    <t>00-00004355</t>
  </si>
  <si>
    <t>00-00004356</t>
  </si>
  <si>
    <t>00-00004357</t>
  </si>
  <si>
    <t>00-00004358</t>
  </si>
  <si>
    <t>00-00004359</t>
  </si>
  <si>
    <t>00-00004360</t>
  </si>
  <si>
    <t>00-00004361</t>
  </si>
  <si>
    <t>00-00004362</t>
  </si>
  <si>
    <t>00-00005206</t>
  </si>
  <si>
    <t>00-00005207</t>
  </si>
  <si>
    <t>00-00007564</t>
  </si>
  <si>
    <t>00-00007565</t>
  </si>
  <si>
    <t>00-00007817</t>
  </si>
  <si>
    <t>00-00006345</t>
  </si>
  <si>
    <t>00-00005208</t>
  </si>
  <si>
    <t>00-00005209</t>
  </si>
  <si>
    <t>00-00005210</t>
  </si>
  <si>
    <t>00-00011131</t>
  </si>
  <si>
    <t>00-00006180</t>
  </si>
  <si>
    <t>00-00005211</t>
  </si>
  <si>
    <t>00-00005212</t>
  </si>
  <si>
    <t>00-00005213</t>
  </si>
  <si>
    <t>00-00005214</t>
  </si>
  <si>
    <t>00-00007888</t>
  </si>
  <si>
    <t>00-00005215</t>
  </si>
  <si>
    <t>00-00009897</t>
  </si>
  <si>
    <t>00-00009896</t>
  </si>
  <si>
    <t>00-00009898</t>
  </si>
  <si>
    <t>00-00005258</t>
  </si>
  <si>
    <t>00-00005259</t>
  </si>
  <si>
    <t>00-00005260</t>
  </si>
  <si>
    <t>00-00005261</t>
  </si>
  <si>
    <t>00-00005262</t>
  </si>
  <si>
    <t>00-00005263</t>
  </si>
  <si>
    <t>00-00005264</t>
  </si>
  <si>
    <t>00-00005266</t>
  </si>
  <si>
    <t>00-00005265</t>
  </si>
  <si>
    <t>00-00005271</t>
  </si>
  <si>
    <t>00-00005272</t>
  </si>
  <si>
    <t>00-00006090</t>
  </si>
  <si>
    <t>00-00010072</t>
  </si>
  <si>
    <t>00-00005243</t>
  </si>
  <si>
    <t>00-00005238</t>
  </si>
  <si>
    <t>00-00005239</t>
  </si>
  <si>
    <t>00-00005240</t>
  </si>
  <si>
    <t>00-00005244</t>
  </si>
  <si>
    <t>00-00005245</t>
  </si>
  <si>
    <t>00-00005242</t>
  </si>
  <si>
    <t>00-00005247</t>
  </si>
  <si>
    <t>00-00003639</t>
  </si>
  <si>
    <t>00-00005246</t>
  </si>
  <si>
    <t>00-00005045</t>
  </si>
  <si>
    <t>00-00005248</t>
  </si>
  <si>
    <t>00-00005249</t>
  </si>
  <si>
    <t>00-00005252</t>
  </si>
  <si>
    <t>00-00005250</t>
  </si>
  <si>
    <t>00-00005251</t>
  </si>
  <si>
    <t>00-00005253</t>
  </si>
  <si>
    <t>00-00005255</t>
  </si>
  <si>
    <t>00-00005254</t>
  </si>
  <si>
    <t>00-00005256</t>
  </si>
  <si>
    <t>00-00004863</t>
  </si>
  <si>
    <t>00-00004418</t>
  </si>
  <si>
    <t>00-00004416</t>
  </si>
  <si>
    <t>00-00004417</t>
  </si>
  <si>
    <t>00-00004420</t>
  </si>
  <si>
    <t>00-00004421</t>
  </si>
  <si>
    <t>00-00004424</t>
  </si>
  <si>
    <t>00-00004423</t>
  </si>
  <si>
    <t>00-00004425</t>
  </si>
  <si>
    <t>00-00004371</t>
  </si>
  <si>
    <t>00-00004370</t>
  </si>
  <si>
    <t>00-00004372</t>
  </si>
  <si>
    <t>00-00004365</t>
  </si>
  <si>
    <t>00-00004366</t>
  </si>
  <si>
    <t>00-00004367</t>
  </si>
  <si>
    <t>00-00004368</t>
  </si>
  <si>
    <t>00-00004393</t>
  </si>
  <si>
    <t>00-00007750</t>
  </si>
  <si>
    <t>00-00004383</t>
  </si>
  <si>
    <t>00-00004382</t>
  </si>
  <si>
    <t>00-00004384</t>
  </si>
  <si>
    <t>00-00004386</t>
  </si>
  <si>
    <t>00-00004400</t>
  </si>
  <si>
    <t>00-00004401</t>
  </si>
  <si>
    <t>00-00004402</t>
  </si>
  <si>
    <t>00-00004403</t>
  </si>
  <si>
    <t>00-00004412</t>
  </si>
  <si>
    <t>00-00004410</t>
  </si>
  <si>
    <t>00-00004415</t>
  </si>
  <si>
    <t>00-00004413</t>
  </si>
  <si>
    <t>00-00004407</t>
  </si>
  <si>
    <t>00-00004404</t>
  </si>
  <si>
    <t>00-00004405</t>
  </si>
  <si>
    <t>00-00004406</t>
  </si>
  <si>
    <t>00-00011828</t>
  </si>
  <si>
    <t>00-00004432</t>
  </si>
  <si>
    <t>00-00008903</t>
  </si>
  <si>
    <t>00-00008902</t>
  </si>
  <si>
    <t>00-00009588</t>
  </si>
  <si>
    <t>00-00008509</t>
  </si>
  <si>
    <t>00-00008891</t>
  </si>
  <si>
    <t>00-00008897</t>
  </si>
  <si>
    <t>00-00008898</t>
  </si>
  <si>
    <t>00-00008900</t>
  </si>
  <si>
    <t>00-00008899</t>
  </si>
  <si>
    <t>00-00008901</t>
  </si>
  <si>
    <t>00-00009159</t>
  </si>
  <si>
    <t>00-00008896</t>
  </si>
  <si>
    <t>00-00008508</t>
  </si>
  <si>
    <t>00-00009157</t>
  </si>
  <si>
    <t>00-00009158</t>
  </si>
  <si>
    <t>00-00008895</t>
  </si>
  <si>
    <t>00-00010191</t>
  </si>
  <si>
    <t>00-00008893</t>
  </si>
  <si>
    <t>00-00004818</t>
  </si>
  <si>
    <t>00-00008892</t>
  </si>
  <si>
    <t>00-00008894</t>
  </si>
  <si>
    <t>00-00005469</t>
  </si>
  <si>
    <t>00-00009156</t>
  </si>
  <si>
    <t>00-00009973</t>
  </si>
  <si>
    <t>00-00009167</t>
  </si>
  <si>
    <t>00-00008507</t>
  </si>
  <si>
    <t>00-00008404</t>
  </si>
  <si>
    <t>00-00006428</t>
  </si>
  <si>
    <t>00-00005498</t>
  </si>
  <si>
    <t>00-00005490</t>
  </si>
  <si>
    <t>00-00005646</t>
  </si>
  <si>
    <t>00-00005497</t>
  </si>
  <si>
    <t>00-00006761</t>
  </si>
  <si>
    <t>00-00005496</t>
  </si>
  <si>
    <t>00-00005495</t>
  </si>
  <si>
    <t>00-00006139</t>
  </si>
  <si>
    <t>00-00005337</t>
  </si>
  <si>
    <t>00-00005510</t>
  </si>
  <si>
    <t>00-00009919</t>
  </si>
  <si>
    <t>00-00010556</t>
  </si>
  <si>
    <t>00-00010522</t>
  </si>
  <si>
    <t>00-00008690</t>
  </si>
  <si>
    <t>00-00008689</t>
  </si>
  <si>
    <t>00-00008688</t>
  </si>
  <si>
    <t>00-00008686</t>
  </si>
  <si>
    <t>00-00008687</t>
  </si>
  <si>
    <t>00-00008685</t>
  </si>
  <si>
    <t>00-00008684</t>
  </si>
  <si>
    <t>00-00011556</t>
  </si>
  <si>
    <t>00-00011555</t>
  </si>
  <si>
    <t>00-00005876</t>
  </si>
  <si>
    <t>00-00008388</t>
  </si>
  <si>
    <t>00-00008683</t>
  </si>
  <si>
    <t>00-00010270</t>
  </si>
  <si>
    <t>00-00010272</t>
  </si>
  <si>
    <t>00-00010269</t>
  </si>
  <si>
    <t>00-00010271</t>
  </si>
  <si>
    <t>00-00005721</t>
  </si>
  <si>
    <t>00-00005226</t>
  </si>
  <si>
    <t>00-00009895</t>
  </si>
  <si>
    <t>00-00006574</t>
  </si>
  <si>
    <t>00-00010621</t>
  </si>
  <si>
    <t>00-00010620</t>
  </si>
  <si>
    <t>00-00004452</t>
  </si>
  <si>
    <t>00-00004453</t>
  </si>
  <si>
    <t>00-00004454</t>
  </si>
  <si>
    <t>00-00004455</t>
  </si>
  <si>
    <t>00-00010322</t>
  </si>
  <si>
    <t>00-00004456</t>
  </si>
  <si>
    <t>00-00004457</t>
  </si>
  <si>
    <t>00-00004458</t>
  </si>
  <si>
    <t>00-00004865</t>
  </si>
  <si>
    <t>00-00004866</t>
  </si>
  <si>
    <t>00-00007929</t>
  </si>
  <si>
    <t>00-00008173</t>
  </si>
  <si>
    <t>00-00010927</t>
  </si>
  <si>
    <t>00-00011424</t>
  </si>
  <si>
    <t>00-00011443</t>
  </si>
  <si>
    <t>00-00011052</t>
  </si>
  <si>
    <t>00-00011050</t>
  </si>
  <si>
    <t>00-00004847</t>
  </si>
  <si>
    <t>00-00004846</t>
  </si>
  <si>
    <t>00-00004848</t>
  </si>
  <si>
    <t>00-00011051</t>
  </si>
  <si>
    <t>00-00006514</t>
  </si>
  <si>
    <t>00-00004774</t>
  </si>
  <si>
    <t>00-00004776</t>
  </si>
  <si>
    <t>00-00004777</t>
  </si>
  <si>
    <t>00-00009611</t>
  </si>
  <si>
    <t>00-00004775</t>
  </si>
  <si>
    <t>00-00006673</t>
  </si>
  <si>
    <t>00-00004844</t>
  </si>
  <si>
    <t>00-00004842</t>
  </si>
  <si>
    <t>00-00004841</t>
  </si>
  <si>
    <t>00-00004843</t>
  </si>
  <si>
    <t>00-00004845</t>
  </si>
  <si>
    <t>00-00005275</t>
  </si>
  <si>
    <t>00-00009871</t>
  </si>
  <si>
    <t>00-00009866</t>
  </si>
  <si>
    <t>00-00009867</t>
  </si>
  <si>
    <t>00-00009868</t>
  </si>
  <si>
    <t>00-00009869</t>
  </si>
  <si>
    <t>00-00009870</t>
  </si>
  <si>
    <t>00-00009889</t>
  </si>
  <si>
    <t>00-00010557</t>
  </si>
  <si>
    <t>00-00009873</t>
  </si>
  <si>
    <t>00-00009999</t>
  </si>
  <si>
    <t>00-00009872</t>
  </si>
  <si>
    <t>00-00009883</t>
  </si>
  <si>
    <t>00-00004460</t>
  </si>
  <si>
    <t>00-00004461</t>
  </si>
  <si>
    <t>00-00004462</t>
  </si>
  <si>
    <t>00-00004463</t>
  </si>
  <si>
    <t>00-00005555</t>
  </si>
  <si>
    <t>00-00004464</t>
  </si>
  <si>
    <t>00-00008243</t>
  </si>
  <si>
    <t>00-00004465</t>
  </si>
  <si>
    <t>00-00004466</t>
  </si>
  <si>
    <t>00-00008242</t>
  </si>
  <si>
    <t>00-00011641</t>
  </si>
  <si>
    <t>00-00004468</t>
  </si>
  <si>
    <t>00-00004467</t>
  </si>
  <si>
    <t>00-00004469</t>
  </si>
  <si>
    <t>00-00004470</t>
  </si>
  <si>
    <t>00-00011642</t>
  </si>
  <si>
    <t>00-00011640</t>
  </si>
  <si>
    <t>00-00011637</t>
  </si>
  <si>
    <t>00-00011638</t>
  </si>
  <si>
    <t>00-00011639</t>
  </si>
  <si>
    <t>00-00004472</t>
  </si>
  <si>
    <t>00-00009884</t>
  </si>
  <si>
    <t>00-00004477</t>
  </si>
  <si>
    <t>00-00004478</t>
  </si>
  <si>
    <t>00-00004479</t>
  </si>
  <si>
    <t>00-00004480</t>
  </si>
  <si>
    <t>00-00004481</t>
  </si>
  <si>
    <t>00-00004482</t>
  </si>
  <si>
    <t>00-00004473</t>
  </si>
  <si>
    <t>00-00004474</t>
  </si>
  <si>
    <t>00-00004475</t>
  </si>
  <si>
    <t>00-00004476</t>
  </si>
  <si>
    <t>00-00007919</t>
  </si>
  <si>
    <t>00-00005585</t>
  </si>
  <si>
    <t>00-00004897</t>
  </si>
  <si>
    <t>00-00004896</t>
  </si>
  <si>
    <t>00-00005037</t>
  </si>
  <si>
    <t>00-00005586</t>
  </si>
  <si>
    <t>00-00005083</t>
  </si>
  <si>
    <t>00-00005588</t>
  </si>
  <si>
    <t>00-00005587</t>
  </si>
  <si>
    <t>00-00004898</t>
  </si>
  <si>
    <t>00-00005590</t>
  </si>
  <si>
    <t>00-00005591</t>
  </si>
  <si>
    <t>00-00005589</t>
  </si>
  <si>
    <t>00-00004901</t>
  </si>
  <si>
    <t>00-00004899</t>
  </si>
  <si>
    <t>00-00005036</t>
  </si>
  <si>
    <t>00-00009910</t>
  </si>
  <si>
    <t>00-00009911</t>
  </si>
  <si>
    <t>00-00006827</t>
  </si>
  <si>
    <t>00-00006828</t>
  </si>
  <si>
    <t>00-00009207</t>
  </si>
  <si>
    <t>00-00004491</t>
  </si>
  <si>
    <t>00-00004490</t>
  </si>
  <si>
    <t>00-00011349</t>
  </si>
  <si>
    <t>00-00004500</t>
  </si>
  <si>
    <t>00-00004510</t>
  </si>
  <si>
    <t>00-00004511</t>
  </si>
  <si>
    <t>00-00004512</t>
  </si>
  <si>
    <t>00-00011235</t>
  </si>
  <si>
    <t>00-00004513</t>
  </si>
  <si>
    <t>00-00010040</t>
  </si>
  <si>
    <t>00-00004514</t>
  </si>
  <si>
    <t>00-00004515</t>
  </si>
  <si>
    <t>00-00006043</t>
  </si>
  <si>
    <t>Итого</t>
  </si>
  <si>
    <t>Заказ</t>
  </si>
  <si>
    <t>Сумма</t>
  </si>
  <si>
    <t>формула</t>
  </si>
  <si>
    <t>00-00012018</t>
  </si>
  <si>
    <t>Щетки стеклоочистителя бескаркасные (730mm.+ 730mm.) BOSCH</t>
  </si>
  <si>
    <t>BRISS FILTER</t>
  </si>
  <si>
    <t>00-00012016</t>
  </si>
  <si>
    <t>BFA-201</t>
  </si>
  <si>
    <t>Фильтр воздушный 2112 инж. BRISS FILTER</t>
  </si>
  <si>
    <t xml:space="preserve">SGL8105    </t>
  </si>
  <si>
    <t>SGL8105</t>
  </si>
  <si>
    <t>Упор задней двери газовый VESTA SW, VESTA SW CROSS DEMFI</t>
  </si>
  <si>
    <t>00-00012017</t>
  </si>
  <si>
    <t>OP643/3</t>
  </si>
  <si>
    <t xml:space="preserve">Фильтр масляный LARGUS FILTRON </t>
  </si>
  <si>
    <t>00-00012019</t>
  </si>
  <si>
    <t>HF830305</t>
  </si>
  <si>
    <t>Электробензонасос (моторчик) LARGUS HOFER</t>
  </si>
  <si>
    <t>00-00011916</t>
  </si>
  <si>
    <t>MKR009</t>
  </si>
  <si>
    <t>Ремкомплект ГРМ LOGAN до 2010 1,4л. 8кл. "STANDART" MAREL</t>
  </si>
  <si>
    <t>00-00011919</t>
  </si>
  <si>
    <t>MKWP009</t>
  </si>
  <si>
    <t>Ремкомплект ГРМ + помпа LARGUS 8кл., LOGAN 1,4 8кл. 2010- "STANDART" MAREL</t>
  </si>
  <si>
    <t>00-00012013</t>
  </si>
  <si>
    <t>10.0400.01</t>
  </si>
  <si>
    <t>Крышка термостата с элементом 1118 (85 градусов) METAL INCAR</t>
  </si>
  <si>
    <t>00-00001510</t>
  </si>
  <si>
    <t>10.0200.21</t>
  </si>
  <si>
    <t>Крышка термостата с элементом 21082 (85 градусов) METAL INCAR</t>
  </si>
  <si>
    <t>00-00012011</t>
  </si>
  <si>
    <t>10.3300.30</t>
  </si>
  <si>
    <t>Термостат в сборе с корпусом 2190 (85 градусов) METAL INCAR</t>
  </si>
  <si>
    <t>00-00012012</t>
  </si>
  <si>
    <t>10.3301.30</t>
  </si>
  <si>
    <t>Термостат в сборе с корпусом 2190 (92 градуса) METAL INCAR</t>
  </si>
  <si>
    <t>00-00012009</t>
  </si>
  <si>
    <t>10.3303.30</t>
  </si>
  <si>
    <t>Термостат в сборе с корпусом 2190 с АКПП, X-RAY, VESTA (85 градусов) METAL INCAR</t>
  </si>
  <si>
    <t>00-00012010</t>
  </si>
  <si>
    <t>10.3304.30</t>
  </si>
  <si>
    <t>Термостат в сборе с корпусом 2190 с АКПП, X-RAY, VESTA (92 градуса) METAL INCAR</t>
  </si>
  <si>
    <t>00-00001506</t>
  </si>
  <si>
    <t>10.2182.02</t>
  </si>
  <si>
    <t>Элемент термостата (вставка) 2112-2 н. обр. METAL INCAR</t>
  </si>
  <si>
    <t>00-00012014</t>
  </si>
  <si>
    <t>10.2120.30</t>
  </si>
  <si>
    <t>Элемент термостата (вставка) 2190 (92 градуса) METAL INCAR</t>
  </si>
  <si>
    <t>00-00001509</t>
  </si>
  <si>
    <t>13.1200.06</t>
  </si>
  <si>
    <t>Элемент термостата (вставка) LARGUS (89 градусов) METAL INCAR</t>
  </si>
  <si>
    <t xml:space="preserve">Фильтр салонный 1118, 2190, 2123 PROTOS </t>
  </si>
  <si>
    <t>Шарниры и подушки переднего амортизатора (компл.: 6шт.) 2101, 2121, 2123 SEVI EXPERT</t>
  </si>
  <si>
    <t>00-00011999</t>
  </si>
  <si>
    <t>SS20366</t>
  </si>
  <si>
    <t>00-00012004</t>
  </si>
  <si>
    <t>SS20362</t>
  </si>
  <si>
    <t>Стойки передние г./масл.  VESTA SW CROSS "КОМФОРТ" SS20</t>
  </si>
  <si>
    <t>00-00012002</t>
  </si>
  <si>
    <t>SS20368</t>
  </si>
  <si>
    <t>00-00012001</t>
  </si>
  <si>
    <t>SS20367</t>
  </si>
  <si>
    <t>00-00012005</t>
  </si>
  <si>
    <t>SS20363</t>
  </si>
  <si>
    <t>Стойки передние г./масл.  VESTA SW CROSS "ШОССЕ" SS20</t>
  </si>
  <si>
    <t>00-00012020</t>
  </si>
  <si>
    <t>CM170</t>
  </si>
  <si>
    <t>Ролик натяжителя генер., конд. 2110, 2170 TRIALLI</t>
  </si>
  <si>
    <t>00-00003073</t>
  </si>
  <si>
    <t>WZ690-012</t>
  </si>
  <si>
    <t>Шрус наружный в сборе с АКПП 21902 WELZER</t>
  </si>
  <si>
    <t>00-00009481</t>
  </si>
  <si>
    <t>Подрамник с жесткими рычагами на резиновых сайл. (без защиты) 1118, 2190 (-2013) "DRIVE" АВТОПРОДУКТ</t>
  </si>
  <si>
    <t>7054</t>
  </si>
  <si>
    <t>7052</t>
  </si>
  <si>
    <t>7006</t>
  </si>
  <si>
    <t>3106</t>
  </si>
  <si>
    <t>3105</t>
  </si>
  <si>
    <t>00-00012022</t>
  </si>
  <si>
    <t>HND101</t>
  </si>
  <si>
    <t>Задние тормозные колодки HYUNDAI SOLARIS (RB) (2010-)/KIA RIO (UB) (2011-) BARNETT</t>
  </si>
  <si>
    <t>00-00012021</t>
  </si>
  <si>
    <t>HND001</t>
  </si>
  <si>
    <t>Передние тормозные колодки HYUNDAI SOLARIS II (2017-) BARNETT</t>
  </si>
  <si>
    <t>00-00012023</t>
  </si>
  <si>
    <t>Сцепление в сборе X-RAY LUK</t>
  </si>
  <si>
    <t>00-00011949</t>
  </si>
  <si>
    <t>6PK1768</t>
  </si>
  <si>
    <t>Ремень генератора 6PK1768 LYNX</t>
  </si>
  <si>
    <t>00-00012024</t>
  </si>
  <si>
    <t>LW380</t>
  </si>
  <si>
    <t>Щетки стеклоочистителя зимние 380mm LYNX</t>
  </si>
  <si>
    <t>TS-P 3901</t>
  </si>
  <si>
    <t>00-00011961</t>
  </si>
  <si>
    <t>SS25104</t>
  </si>
  <si>
    <t>Патрон передний масл. LANOS, NEXIA "СПОРТ" SS20</t>
  </si>
  <si>
    <t>00-00012006</t>
  </si>
  <si>
    <t>SS20364</t>
  </si>
  <si>
    <t>Стойки передние г./масл.  VESTA SW CROSS "СПОРТ" SS20</t>
  </si>
  <si>
    <t>00-00012000</t>
  </si>
  <si>
    <t>SS20365</t>
  </si>
  <si>
    <t>00-00012003</t>
  </si>
  <si>
    <t>SS20361</t>
  </si>
  <si>
    <t>Стойки передние г./масл.  VESTA SW CROSS "СТАНДАРТ" SS20</t>
  </si>
  <si>
    <t>SP-127</t>
  </si>
  <si>
    <t>SP-138</t>
  </si>
  <si>
    <t>SP-151</t>
  </si>
  <si>
    <t>SP-155</t>
  </si>
  <si>
    <t>SP-164</t>
  </si>
  <si>
    <t>00-00012028</t>
  </si>
  <si>
    <t>HF130251</t>
  </si>
  <si>
    <t>Тормозные диски 11186 (вент., R15) HOFER</t>
  </si>
  <si>
    <t>00-00012031</t>
  </si>
  <si>
    <t>HF130254</t>
  </si>
  <si>
    <t>Тормозные диски 11186 (перфорация, вент., R15) HOFER</t>
  </si>
  <si>
    <t>00-00012032</t>
  </si>
  <si>
    <t>HF130255</t>
  </si>
  <si>
    <t>Тормозные диски 11186 (слот+перфорация, вент., R15) HOFER</t>
  </si>
  <si>
    <t>00-00012029</t>
  </si>
  <si>
    <t>HF130252</t>
  </si>
  <si>
    <t>Тормозные диски 11186 (слоты "дуга", вент., R15) HOFER</t>
  </si>
  <si>
    <t>00-00012030</t>
  </si>
  <si>
    <t>HF130253</t>
  </si>
  <si>
    <t>Тормозные диски 11186 (слоты "эллипс", вент., R15) HOFER</t>
  </si>
  <si>
    <t>00-00012033</t>
  </si>
  <si>
    <t>HF130256</t>
  </si>
  <si>
    <t>Тормозные диски LARGUS, VESTA 16кл. (вент., 259*20.6) HOFER</t>
  </si>
  <si>
    <t>00-00012035</t>
  </si>
  <si>
    <t>HF130259</t>
  </si>
  <si>
    <t>Тормозные диски LARGUS, VESTA 16кл. (вент., перфорация, 259*20.6) HOFER</t>
  </si>
  <si>
    <t>00-00012036</t>
  </si>
  <si>
    <t>HF130260</t>
  </si>
  <si>
    <t>Тормозные диски LARGUS, VESTA 16кл. (вент., слот+перфорация, 259*20.6) HOFER</t>
  </si>
  <si>
    <t>00-00012034</t>
  </si>
  <si>
    <t>HF130257</t>
  </si>
  <si>
    <t>Тормозные диски LARGUS, VESTA 16кл. (вент., слоты "дуга", 259*20.6) HOFER</t>
  </si>
  <si>
    <t>00-00012039</t>
  </si>
  <si>
    <t>SP-167</t>
  </si>
  <si>
    <t>Свечи 2101 карб. LYNX</t>
  </si>
  <si>
    <t>00-00012040</t>
  </si>
  <si>
    <t>Свечи 2108 карб. LYNX</t>
  </si>
  <si>
    <t>00-00012041</t>
  </si>
  <si>
    <t>Свечи 2108-2110 инж. 8кл. LYNX</t>
  </si>
  <si>
    <t>00-00012042</t>
  </si>
  <si>
    <t>Свечи 2110-2112 инж. 16кл. LYNX</t>
  </si>
  <si>
    <t>00-00012043</t>
  </si>
  <si>
    <t>Свечи HYUNDAI SOLARIS, KIA RIO, ГАЗ NEXT LYNX</t>
  </si>
  <si>
    <t>00-00012045</t>
  </si>
  <si>
    <t>SP-128</t>
  </si>
  <si>
    <t>Свечи ГАЗ 405-409дв. LYNX</t>
  </si>
  <si>
    <t>00-00012044</t>
  </si>
  <si>
    <t>Свечи ГАЗ 406дв. LYNX</t>
  </si>
  <si>
    <t>00-00009216</t>
  </si>
  <si>
    <t>A-804</t>
  </si>
  <si>
    <t>Щетки стеклоочистителя зимние 410mm ANVO</t>
  </si>
  <si>
    <t>00-00009217</t>
  </si>
  <si>
    <t>A-808</t>
  </si>
  <si>
    <t>Щетки стеклоочистителя зимние 510mm ANVO</t>
  </si>
  <si>
    <t>00-00009218</t>
  </si>
  <si>
    <t>A-811</t>
  </si>
  <si>
    <t>Щетки стеклоочистителя зимние 610mm ANVO</t>
  </si>
  <si>
    <t>DACHIA</t>
  </si>
  <si>
    <t>00-00012053</t>
  </si>
  <si>
    <t>Кольцо катализатора LARGUS 16кл DACHIA</t>
  </si>
  <si>
    <t>00-00012054</t>
  </si>
  <si>
    <t>Кольцо катализатора LARGUS 8кл DACHIA</t>
  </si>
  <si>
    <t>Кольцо магнитное АБС тормозного барабана LARGUS DACHIA</t>
  </si>
  <si>
    <t>Кольцо магнитное АБС тормозного барабана VESTA DACHIA</t>
  </si>
  <si>
    <t>Комплект клапанов LARGUS 16кл. впускной+выпускной (компл.: 16шт) DACHIA</t>
  </si>
  <si>
    <t>Комплект прокладок впускного модуля (компл.: 5шт) LARGUS 16кл. DACHIA</t>
  </si>
  <si>
    <t>Комплект прокладок двигателя LARGUS 16кл. K4M DACHIA</t>
  </si>
  <si>
    <t>Комплект прокладок двигателя LARGUS 8кл. K7J DACHIA</t>
  </si>
  <si>
    <t>Крышка бензобака VESTA, LARGUS, X-RAY (с ключом) DACHIA</t>
  </si>
  <si>
    <t>Кулак поворотный левый LARGUS 16кл. c АБС DACHIA</t>
  </si>
  <si>
    <t>Кулак поворотный правый LARGUS 16кл. c АБС DACHIA</t>
  </si>
  <si>
    <t>289209776R</t>
  </si>
  <si>
    <t>Опора двигателя задняя (резинометаллическая) LARGUS DACHIA</t>
  </si>
  <si>
    <t>Опора двигателя задняя (усиленная металлическая нов. обр.) LARGUS DACHIA</t>
  </si>
  <si>
    <t>Планки распорные задних тормозных колодок LARGUS DACHIA</t>
  </si>
  <si>
    <t>Планки распорные задних тормозных колодок VESTA DACHIA</t>
  </si>
  <si>
    <t>Планки распорные задних тормозных колодок X-RAY DACHIA</t>
  </si>
  <si>
    <t>Пробка поддона картера LARGUS DACHIA</t>
  </si>
  <si>
    <t>Прокладка ГБЦ (дв. К4М) LARGUS 16кл. DACHIA</t>
  </si>
  <si>
    <t>Прокладка клапанной крышки (стальная) LARGUS 8кл. DACHIA</t>
  </si>
  <si>
    <t>Прокладка сливной пробки поддона картера LARGUS DACHIA</t>
  </si>
  <si>
    <t>Ремкомплект доработанных направляющих суппорта (компл.: 4шт) VESTA, LARGUS 16кл. DACHIA</t>
  </si>
  <si>
    <t>Ремкомплект направляющих заднего суппорта (компл.: 2шт) VESTA CROSS, X-RAY CROSS DACHIA</t>
  </si>
  <si>
    <t>Ремкомплекты задних тормозных колодок (солдатики) LARGUS DACHIA</t>
  </si>
  <si>
    <t>Ремкомплекты задних тормозных колодок (солдатики) VESTA DACHIA</t>
  </si>
  <si>
    <t>Ремкомплекты задних тормозных колодок (солдатики) X-RAY DACHIA</t>
  </si>
  <si>
    <t>Стойка стабилизатора LARGUS, X-RAY DACHIA</t>
  </si>
  <si>
    <t>00-00012055</t>
  </si>
  <si>
    <t>Фильтр топливный (погружной) LARGUS 06- DACHIA</t>
  </si>
  <si>
    <t>Шкив зубчатый коленчатого вала LARGUS 16кл. (K4M) DACHIA</t>
  </si>
  <si>
    <t>Шкив распредвала LARGUS 16кл. (K4M) DACHIA</t>
  </si>
  <si>
    <t>Щуп маслянный LARGUS 16кл. DACHIA</t>
  </si>
  <si>
    <t>00-00012059</t>
  </si>
  <si>
    <t>L-142</t>
  </si>
  <si>
    <t>00-00012047</t>
  </si>
  <si>
    <t>GL.TB.1.9</t>
  </si>
  <si>
    <t>Ремень ГРМ 2170 137зуб. GALLANT</t>
  </si>
  <si>
    <t>00-00012048</t>
  </si>
  <si>
    <t>GL.TN.1.9</t>
  </si>
  <si>
    <t>Ролик ГРМ 2190 8кл. GALLANT</t>
  </si>
  <si>
    <t>00-00008092</t>
  </si>
  <si>
    <t>K055550XS</t>
  </si>
  <si>
    <t>Ремкомплект ГРМ DUSTER 2.0 GATES</t>
  </si>
  <si>
    <t>Термостат 2123 (металл. корпус) (80 градусов) HOFER</t>
  </si>
  <si>
    <t>Термостат 2123 (пластм. корпус) (80 градусов) HOFER</t>
  </si>
  <si>
    <t>00-00012061</t>
  </si>
  <si>
    <t>WS2395.00</t>
  </si>
  <si>
    <t>Задние тормозные колодки (дисковые тормоза) КАЛИНА СПОРТ, VESTA SW CROSS JEENICE</t>
  </si>
  <si>
    <t>00-00012078</t>
  </si>
  <si>
    <t>Фонарь задний наружный левый VESTA LADA</t>
  </si>
  <si>
    <t>00-00012079</t>
  </si>
  <si>
    <t>Фонарь задний наружный правый VESTA LADA</t>
  </si>
  <si>
    <t>00-00012049</t>
  </si>
  <si>
    <t>PW-1355</t>
  </si>
  <si>
    <t>Ремкомплект ГРМ + помпа 1119, 2190 8кл. LYNX</t>
  </si>
  <si>
    <t>00-00012060</t>
  </si>
  <si>
    <t>BD-2834</t>
  </si>
  <si>
    <t>Задние тормозные колодки (дисковые тормоза) КАЛИНА СПОРТ, VESTA SW CROSS LYNX</t>
  </si>
  <si>
    <t>00-00012056</t>
  </si>
  <si>
    <t>HEP-02A</t>
  </si>
  <si>
    <t>Электробензонасос низкого давления для карбюраторных двигателей HEP-02A MEGAVOLT</t>
  </si>
  <si>
    <t>Термостат 2123 (металл. корпус) (80 градусов) METAL INCAR</t>
  </si>
  <si>
    <t>00-00012065</t>
  </si>
  <si>
    <t>TS-P 1190</t>
  </si>
  <si>
    <t>Тяга рулевая в сборе LARGUS, LOGAN PILENGA</t>
  </si>
  <si>
    <t>00-00012037</t>
  </si>
  <si>
    <t>Термостат 2123 (металл. корпус) (80 градусов) STARNER</t>
  </si>
  <si>
    <t>00-00012076</t>
  </si>
  <si>
    <t>Ch-8450100(990/991/992/993)</t>
  </si>
  <si>
    <t>Комплект молдингов переднего бампера GRANTA FL АНАЛОГ</t>
  </si>
  <si>
    <t>00-00012075</t>
  </si>
  <si>
    <t>8450100(990/991/992/993)</t>
  </si>
  <si>
    <t>Комплект молдингов переднего бампера GRANTA FL ЗАВОД</t>
  </si>
  <si>
    <t>00-00012077</t>
  </si>
  <si>
    <t>8450090(633/634/635/636)</t>
  </si>
  <si>
    <t>Комплект молдингов переднего бампера LARGUS FL ЗАВОД</t>
  </si>
  <si>
    <t>00-00012074</t>
  </si>
  <si>
    <t>Ch-8450008(669/670/923/924)</t>
  </si>
  <si>
    <t>Комплект молдингов переднего бампера VESTA АНАЛОГ</t>
  </si>
  <si>
    <t>00-00012073</t>
  </si>
  <si>
    <t>8450008(669/670/923/924)</t>
  </si>
  <si>
    <t>Комплект молдингов переднего бампера VESTA ЗАВОД</t>
  </si>
  <si>
    <t>Термостат 2123 (металл. корпус) (80 градусов) БЕЛМАГ</t>
  </si>
  <si>
    <t>00-00012062</t>
  </si>
  <si>
    <t>РКИ-19Т</t>
  </si>
  <si>
    <t>Уплотнитель вертикальный средней стойки (компл.: 2шт) РКИ-19Т 2190, 1118, 2123, VESTA, Х-RAY ПЛАСТЭК</t>
  </si>
  <si>
    <t>Термостат 2123 (металл. корпус) (80 градусов) СТАТО</t>
  </si>
  <si>
    <t>00-00012064</t>
  </si>
  <si>
    <t>Закуп</t>
  </si>
  <si>
    <t>00-00000052</t>
  </si>
  <si>
    <t>Тормозные диски 2101 ASP</t>
  </si>
  <si>
    <t>Фильтр воздушный VESTA, X-RAY BIG</t>
  </si>
  <si>
    <t>00-00012082</t>
  </si>
  <si>
    <t>SH-B 8012</t>
  </si>
  <si>
    <t>Упор задней двери газовый X-RAY BM</t>
  </si>
  <si>
    <t>Свечи 2110-2112 инж. 16кл.  (серия: TWIN TIP) TT04 K20TT#4 DENSO</t>
  </si>
  <si>
    <t>00-00012084</t>
  </si>
  <si>
    <t>GL.CVJ.1.21</t>
  </si>
  <si>
    <t>Шрус наружный в сборе VESTA GALLANT</t>
  </si>
  <si>
    <t>Датчик температуры охлаждающей жидкости 2101, 2108, 2110 LUZAR</t>
  </si>
  <si>
    <t>LUZAR</t>
  </si>
  <si>
    <t>Датчик температуры охлаждающей жидкости 2107, 2108, 2112, 2123 (с ЭСУД) LUZAR</t>
  </si>
  <si>
    <t>Датчик температуры охлаждающей жидкости LARGUS LUZAR</t>
  </si>
  <si>
    <t>Датчики включения вентилятора 2103, 2106, 2107 92-87С LUZAR</t>
  </si>
  <si>
    <t>Датчики включения вентилятора 2108, 2110 99-94С LUZAR</t>
  </si>
  <si>
    <t>Датчики включения вентилятора МОСКВИЧ 87-82С LUZAR</t>
  </si>
  <si>
    <t>Кран печки 2101 LUZAR</t>
  </si>
  <si>
    <t>Кран печки 2108 LUZAR</t>
  </si>
  <si>
    <t>Крышка (пробка) расширительного бачка 2110 LUZAR</t>
  </si>
  <si>
    <t xml:space="preserve">Крышка радиатора 2101 в блистере LUZAR </t>
  </si>
  <si>
    <t>Насос водяной 2101, 2107 LUZAR</t>
  </si>
  <si>
    <t>Насос водяной 2101, 2107 LUZAR TURBO</t>
  </si>
  <si>
    <t>Насос водяной 2108, 2110 8кл. LUZAR</t>
  </si>
  <si>
    <t>Насос водяной 2108, 2110 8кл. LUZAR TURBO</t>
  </si>
  <si>
    <t>Насос водяной 2112 16кл. LUZAR</t>
  </si>
  <si>
    <t>Насос водяной 2112 16кл. LUZAR TURBO</t>
  </si>
  <si>
    <t>Насос водяной 2170, 2190 16кл. LUZAR</t>
  </si>
  <si>
    <t>Насос водяной 2170, 2190 16кл. LUZAR TURBO</t>
  </si>
  <si>
    <t>Насос водяной 2190 8кл. LUZAR</t>
  </si>
  <si>
    <t>Насос водяной 2190 8кл. LUZAR TURBO</t>
  </si>
  <si>
    <t>Насос водяной GAZELE 406дв. LUZAR</t>
  </si>
  <si>
    <t>Радиатор кондиционера 1118 (под конд. PANASONIC) LUZAR</t>
  </si>
  <si>
    <t>Радиатор кондиционера 21214 URBAN LUZAR</t>
  </si>
  <si>
    <t>Радиатор кондиционера 2123 LUZAR</t>
  </si>
  <si>
    <t>Радиатор кондиционера 2170 (под конд. HALLA) LUZAR</t>
  </si>
  <si>
    <t>Радиатор кондиционера 2170 (под конд. PANASONIC) LUZAR</t>
  </si>
  <si>
    <t>Радиатор кондиционера 2190 LUZAR</t>
  </si>
  <si>
    <t>Радиатор кондиционера 2190 нового образца с 2015г. LUZAR</t>
  </si>
  <si>
    <t>Радиатор кондиционера LARGUS, LOGAN LUZAR</t>
  </si>
  <si>
    <t>Радиатор кондиционера VESTA LUZAR</t>
  </si>
  <si>
    <t>Радиатор отопителя 1118 LUZAR</t>
  </si>
  <si>
    <t>Радиатор отопителя 2101 (медный, 3-х рядный) LUZAR</t>
  </si>
  <si>
    <t>Радиатор отопителя 2101 (узкий) LUZAR</t>
  </si>
  <si>
    <t>Радиатор отопителя 2106 LUZAR</t>
  </si>
  <si>
    <t>Радиатор отопителя 2108 LUZAR</t>
  </si>
  <si>
    <t>Радиатор отопителя 2110 (до 2003) LUZAR</t>
  </si>
  <si>
    <t>Радиатор отопителя 2111, 2170 LUZAR</t>
  </si>
  <si>
    <t>Радиатор отопителя 2123 LUZAR</t>
  </si>
  <si>
    <t>Радиатор отопителя 2170 (под конд. HALLA) LUZAR</t>
  </si>
  <si>
    <t>Радиатор отопителя 2170 (под конд. PANASONIC) LUZAR</t>
  </si>
  <si>
    <t>Радиатор отопителя 2190 нового образца (2018-) LUZAR</t>
  </si>
  <si>
    <t>Радиатор отопителя LADA 4x4 FL (2019-) LUZAR</t>
  </si>
  <si>
    <t>Радиатор отопителя LARGUS, DUSTER LUZAR</t>
  </si>
  <si>
    <t>Радиатор охлаждения 1111 LUZAR</t>
  </si>
  <si>
    <t>Радиатор охлаждения 1118 (под конд. PANASONIC) LUZAR</t>
  </si>
  <si>
    <t>Радиатор охлаждения 1118 LUZAR</t>
  </si>
  <si>
    <t>Радиатор охлаждения 2106 LUZAR</t>
  </si>
  <si>
    <t>Радиатор охлаждения 2107 LUZAR</t>
  </si>
  <si>
    <t>Радиатор охлаждения 21073 инж. LUZAR</t>
  </si>
  <si>
    <t>Радиатор охлаждения 2108 универсальный LUZAR</t>
  </si>
  <si>
    <t>Радиатор охлаждения 2112 универсальный LUZAR</t>
  </si>
  <si>
    <t>Радиатор охлаждения 21213 карб. LUZAR</t>
  </si>
  <si>
    <t>Радиатор охлаждения 21214 инж. LUZAR</t>
  </si>
  <si>
    <t>Радиатор охлаждения 2123 LUZAR</t>
  </si>
  <si>
    <t>Радиатор охлаждения 2170 (под конд. HALLA) LUZAR</t>
  </si>
  <si>
    <t>Радиатор охлаждения 2170 (под конд. PANASONIC) LUZAR</t>
  </si>
  <si>
    <t>Радиатор охлаждения 2170 LUZAR</t>
  </si>
  <si>
    <t>Радиатор охлаждения 2190 нового образца с 2015г. (с конд.) LUZAR</t>
  </si>
  <si>
    <t>Радиатор охлаждения 2190, КАЛИНА 2 (несборный) LUZAR</t>
  </si>
  <si>
    <t>Радиатор охлаждения 2190, КАЛИНА 2 (под конд., с АКПП) LUZAR</t>
  </si>
  <si>
    <t>Радиатор охлаждения 2190, КАЛИНА 2 (сборный) LUZAR</t>
  </si>
  <si>
    <t>Радиатор охлаждения LARGUS 16кл. (с конд.) LUZAR</t>
  </si>
  <si>
    <t>Радиатор охлаждения LARGUS 8кл., 16кл. (без конд.) LUZAR</t>
  </si>
  <si>
    <t>Радиатор охлаждения VESTA LUZAR</t>
  </si>
  <si>
    <t>Ремень генератора 1118 (без конд.) 6PK882 LUZAR</t>
  </si>
  <si>
    <t>Ремень генератора 2101 карб. LUZAR</t>
  </si>
  <si>
    <t>Ремень генератора 2108 карб. LUZAR</t>
  </si>
  <si>
    <t>Ремень генератора 2108-2110 8кл. 6PK700 LUZAR</t>
  </si>
  <si>
    <t>Ремень генератора 2110-2112 16кл. 6PK738 LUZAR</t>
  </si>
  <si>
    <t>Ремень генератора 2110-2170 (с ГУРом) 6PK1115 LUZAR</t>
  </si>
  <si>
    <t>Ремень генератора 2123 5PK1885 LUZAR</t>
  </si>
  <si>
    <t>Крышка термостата с элементом 1118 (85 градусов) LUZAR</t>
  </si>
  <si>
    <t>Крышка термостата с элементом 1118 (92 градуса) "ЗИМА" LUZAR</t>
  </si>
  <si>
    <t>Крышка термостата с элементом 21082 (85 градусов) LUZAR</t>
  </si>
  <si>
    <t>Крышка термостата с элементом 21082 (92 градуса) "ЗИМА" LUZAR</t>
  </si>
  <si>
    <t>Термостат 2101 карб. (87 градусов) "ЗИМА" LUZAR</t>
  </si>
  <si>
    <t>Термостат 2101 карб. LUZAR</t>
  </si>
  <si>
    <t>Термостат 2108 карб. (85 градусов) LUZAR</t>
  </si>
  <si>
    <t>Термостат 2108 карб. (92 градуса) "ЗИМА" LUZAR</t>
  </si>
  <si>
    <t>Термостат 2110 карб. (85 градусов) LUZAR</t>
  </si>
  <si>
    <t>Термостат 2121 (80 градусов) LUZAR</t>
  </si>
  <si>
    <t>Термостат 2123 (80 градусов) LUZAR</t>
  </si>
  <si>
    <t>Термостат 2123 нового образца (80 градусов) LUZAR</t>
  </si>
  <si>
    <t>Термостат в сборе с корпусом 1118 (85 градусов) LUZAR</t>
  </si>
  <si>
    <t>Термостат в сборе с корпусом 21081 (85 градусов) LUZAR</t>
  </si>
  <si>
    <t>Термостат в сборе с корпусом 21082 (85 градусов) LUZAR</t>
  </si>
  <si>
    <t>Термостат в сборе с корпусом 2190 (85 градусов) LUZAR</t>
  </si>
  <si>
    <t>Термостат в сборе с корпусом 2190 (92 градуса) "ЗИМА" LUZAR</t>
  </si>
  <si>
    <t>Термостат в сборе с корпусом 2190 с АКПП, X-RAY, VESTA (85 градусов) LUZAR</t>
  </si>
  <si>
    <t>Элемент термостата (вставка) 21082 (85 градусов) LUZAR</t>
  </si>
  <si>
    <t>Элемент термостата (вставка) 2190 (85 градусов) LUZAR</t>
  </si>
  <si>
    <t>Элемент термостата (вставка) 2190, VESTA, X-RAY (92 градуса) "ЗИМА" LUZAR</t>
  </si>
  <si>
    <t>Блок электровентилятора охлаждения с кожухом 2123 LUZAR</t>
  </si>
  <si>
    <t>Блок электровентилятора охлаждения с кожухом 2170 (под конд. HALLA) LUZAR</t>
  </si>
  <si>
    <t>Электовентилятор отопителя 1118, 2170 (под конд. PANASONIC) LUZAR</t>
  </si>
  <si>
    <t>Электовентилятор отопителя 2101, 2107, 2121 LUZAR</t>
  </si>
  <si>
    <t>Электовентилятор отопителя 2108, 2110 (до 2003г.) LUZAR</t>
  </si>
  <si>
    <t>Электовентилятор отопителя 2111, 2170 LUZAR</t>
  </si>
  <si>
    <t>Электовентилятор отопителя 2123 (после 2003г.) LUZAR</t>
  </si>
  <si>
    <t>Электовентилятор отопителя 2170, 2190 (под конд. HALLA) LUZAR</t>
  </si>
  <si>
    <t>Электовентилятор отопителя VESTA LUZAR</t>
  </si>
  <si>
    <t>Электовентилятор отопителя с кожухом 21081 LUZAR</t>
  </si>
  <si>
    <t>Электровентилятор охлаждения 1118, 2123 LUZAR</t>
  </si>
  <si>
    <t>Электровентилятор охлаждения 2103, 2107, 2108 LUZAR</t>
  </si>
  <si>
    <t>Электровентилятор охлаждения 2170 (под конд. HALLA) LUZAR</t>
  </si>
  <si>
    <t>Электровентилятор охлаждения 2170 (под конд. PANASONIC) LUZAR</t>
  </si>
  <si>
    <t>Электровентилятор охлаждения с кожухом 2190 LUZAR</t>
  </si>
  <si>
    <t>Электровентилятор охлаждения с кожухом 2194 нового образца LUZAR</t>
  </si>
  <si>
    <t>Электровентилятор радиатора кондиционера с кожухом 1118, 2170 (под конд. PANASONIC) LUZAR</t>
  </si>
  <si>
    <t>Электровентилятор радиатора кондиционера с кожухом 2190 LUZAR</t>
  </si>
  <si>
    <t>00-00012081</t>
  </si>
  <si>
    <t>RB-1023</t>
  </si>
  <si>
    <t>Радиатор охлаждения LARGUS 16кл. (с конд.) LYNX</t>
  </si>
  <si>
    <t>00-00012090</t>
  </si>
  <si>
    <t>Фильтр воздушный VESTA SPORT LYNX</t>
  </si>
  <si>
    <t>00-00009888</t>
  </si>
  <si>
    <t>LC-331</t>
  </si>
  <si>
    <t>Фильтр масляный KIA RIO, HYUNDAI SOLARIS LYNX</t>
  </si>
  <si>
    <t>Провода в/в 21214 инж. (с модулем зажигани зажигания, -2006) SLON</t>
  </si>
  <si>
    <t>Провода в/в 21214 инж. (с модулем зажигания, -2006) "серия GO" SLON</t>
  </si>
  <si>
    <t>00-00007172</t>
  </si>
  <si>
    <t>SM-BPH047</t>
  </si>
  <si>
    <t>Передние тормозные колодки HYUNDAI SOLARIS (RB)(2010-)/KIA RIO (UB)(2011-) SPEEDMATE</t>
  </si>
  <si>
    <t>00-00009019</t>
  </si>
  <si>
    <t>SM-BPH070</t>
  </si>
  <si>
    <t>Передние тормозные колодки HYUNDAI SOLARIS II (2017-) SPEEDMATE</t>
  </si>
  <si>
    <t>00-00007262</t>
  </si>
  <si>
    <t>SM-BPJ027</t>
  </si>
  <si>
    <t>Передние тормозные колодки LARGUS, VESTA 16кл. SPEEDMATE</t>
  </si>
  <si>
    <t>00-00008793</t>
  </si>
  <si>
    <t>Сцепление в сборе ГАЗЕЛЬ двиг. 402-406 VALEO</t>
  </si>
  <si>
    <t>00-00012070</t>
  </si>
  <si>
    <t>12-22026-01</t>
  </si>
  <si>
    <t>Сальники клапанов ГАЗ 402дв. VICTOR REINZ</t>
  </si>
  <si>
    <t>00-00012083</t>
  </si>
  <si>
    <t>УПК2190-2</t>
  </si>
  <si>
    <t>Упор капота (два упора, в сборе с кронштейном) 2190, КАЛИНА 2, DATSUN</t>
  </si>
  <si>
    <t>00-00012103</t>
  </si>
  <si>
    <t>HND201</t>
  </si>
  <si>
    <t>Задние тормозные колодки (барабанные) KIA RIO ll, HYUNDAI SOLARIS ll (2017-) BARNETT</t>
  </si>
  <si>
    <t>00-00012107</t>
  </si>
  <si>
    <t>CS18829</t>
  </si>
  <si>
    <t>Амортизатор задний г/масл. (с заниж. -50) 2101, 2107 "DRIVE" CS20</t>
  </si>
  <si>
    <t>00-00012108</t>
  </si>
  <si>
    <t>CS18830</t>
  </si>
  <si>
    <t>Амортизатор передний г/масл. (с заниж. -50) 2101, 2107 "DRIVE" CS20</t>
  </si>
  <si>
    <t>Патрубок воздушного фильтра "шланг впускной трубы" 2112 16кл. (синий силикон) "PROFI" CS20</t>
  </si>
  <si>
    <t>00-00011994</t>
  </si>
  <si>
    <t>FA-250</t>
  </si>
  <si>
    <t>Фильтр воздушный  KIA RIO IV, HYUNDAI SOLARIS II FORTECH</t>
  </si>
  <si>
    <t>00-00012094</t>
  </si>
  <si>
    <t>GL.HR.1.8</t>
  </si>
  <si>
    <t>Радиатор отопителя VESTA, X-RAY, LOGAN II, SANDERO II, KAPTUR, ARKANA (паянный) GALLANT</t>
  </si>
  <si>
    <t>00-00012091</t>
  </si>
  <si>
    <t>Сцепление в сборе 2123 HOLA</t>
  </si>
  <si>
    <t>00-00012086</t>
  </si>
  <si>
    <t>LT0901</t>
  </si>
  <si>
    <t>Элемент термостата (вставка) LARGUS (83 градуса) LUZAR</t>
  </si>
  <si>
    <t>00-00012087</t>
  </si>
  <si>
    <t>LT0902</t>
  </si>
  <si>
    <t>Элемент термостата (вставка) LARGUS (89 градусов) LUZAR</t>
  </si>
  <si>
    <t>00-00012092</t>
  </si>
  <si>
    <t>RF-1602</t>
  </si>
  <si>
    <t>Электровентилятор радиатора кондиционера с кожухом 2190 LYNX</t>
  </si>
  <si>
    <t>00-00011917</t>
  </si>
  <si>
    <t>MKWP007</t>
  </si>
  <si>
    <t>Ремкомплект ГРМ + помпа LARGUS 16кл. "MAGNUM" MAREL</t>
  </si>
  <si>
    <t>00-00011918</t>
  </si>
  <si>
    <t>MKWP008</t>
  </si>
  <si>
    <t>Ремкомплект ГРМ + помпа LARGUS 16кл. "SPORT" MAREL</t>
  </si>
  <si>
    <t>00-00012097</t>
  </si>
  <si>
    <t>Ремень генератора 2110-2112 16кл. 6PK742 RUBENA</t>
  </si>
  <si>
    <t>RUBENA</t>
  </si>
  <si>
    <t>00-00012121</t>
  </si>
  <si>
    <t>AF-04</t>
  </si>
  <si>
    <t xml:space="preserve">Фильтр воздушный 2112 инж. SIBTEK </t>
  </si>
  <si>
    <t>00-00012095</t>
  </si>
  <si>
    <t>AF-109</t>
  </si>
  <si>
    <t>Фильтр воздушный CHEVROLET CRUZE (J300, J305, J308) (1.6; 1.8), ORLANDO (J309) SIBTEK</t>
  </si>
  <si>
    <t>00-00012109</t>
  </si>
  <si>
    <t>AC-15</t>
  </si>
  <si>
    <t>00-00012111</t>
  </si>
  <si>
    <t>AC-62</t>
  </si>
  <si>
    <t>00-00012120</t>
  </si>
  <si>
    <t>AC-05C</t>
  </si>
  <si>
    <t>Фильтр салонный (угольный) 1118, 2190, 2123 SIBTEK</t>
  </si>
  <si>
    <t>00-00012116</t>
  </si>
  <si>
    <t>AC-43003C</t>
  </si>
  <si>
    <t>Фильтр салонный (угольный) X-RAY, VESTA SIBTEK</t>
  </si>
  <si>
    <t>00-00012119</t>
  </si>
  <si>
    <t>AC-05</t>
  </si>
  <si>
    <t>Фильтр салонный 1118, 2190, 2123 SIBTEK</t>
  </si>
  <si>
    <t>00-00012110</t>
  </si>
  <si>
    <t>AC-04</t>
  </si>
  <si>
    <t xml:space="preserve">Фильтр салонный 2123 SIBTEK </t>
  </si>
  <si>
    <t>00-00012117</t>
  </si>
  <si>
    <t>AC-16</t>
  </si>
  <si>
    <t xml:space="preserve">Фильтр салонный 2170 (с конд. PANASONIC) SIBTEK </t>
  </si>
  <si>
    <t>00-00012118</t>
  </si>
  <si>
    <t>AC-9972</t>
  </si>
  <si>
    <t xml:space="preserve">Фильтр салонный GASELLE NEXT SIBTEK </t>
  </si>
  <si>
    <t>00-00012115</t>
  </si>
  <si>
    <t>AC-43003</t>
  </si>
  <si>
    <t>Фильтр салонный X-RAY, VESTA SIBTEK</t>
  </si>
  <si>
    <t>00-00012104</t>
  </si>
  <si>
    <t>18854-10080</t>
  </si>
  <si>
    <t>00-00012098</t>
  </si>
  <si>
    <t>SM-BDE034</t>
  </si>
  <si>
    <t>Тормозные диски LARGUS, VESTA 16кл. (вент., 259*20.6) SPEEDMATE</t>
  </si>
  <si>
    <t>00-00007328</t>
  </si>
  <si>
    <t>SM-OFE004</t>
  </si>
  <si>
    <t>Фильтр масляный LARGUS SPEEDMATE</t>
  </si>
  <si>
    <t>00-00012093</t>
  </si>
  <si>
    <t>LG0901</t>
  </si>
  <si>
    <t>Генератор LARGUS 16кл, (14В, 95А) STARTVOLT</t>
  </si>
  <si>
    <t>00-00011656</t>
  </si>
  <si>
    <t>SR0</t>
  </si>
  <si>
    <t>Модуль управления светотехникой 1118 ЛЮКС SURAI</t>
  </si>
  <si>
    <t>00-00012113</t>
  </si>
  <si>
    <t>Подшипник выжимной 2108, 2110, 2170 (в инд. упаковке) VALEO</t>
  </si>
  <si>
    <t>00-00012123</t>
  </si>
  <si>
    <t>Подшипник выжимной 2123 (в инд. упаковке) VALEO</t>
  </si>
  <si>
    <t>00-00012122</t>
  </si>
  <si>
    <t>21126-1006040-00</t>
  </si>
  <si>
    <t>Ремень ГРМ 2170 137зуб. TADEM</t>
  </si>
  <si>
    <t>00-00002930</t>
  </si>
  <si>
    <t>Свечи 2108-2110 инж. 8кл. (под газ) ДВРМ</t>
  </si>
  <si>
    <t>00-00008411</t>
  </si>
  <si>
    <t>00-00009374</t>
  </si>
  <si>
    <t>21100-1004045-01</t>
  </si>
  <si>
    <t>Шатун с крышкой в сборе 2110 (класс 2) 2110 ЛАДА ИМИДЖ</t>
  </si>
  <si>
    <t>00-00012125</t>
  </si>
  <si>
    <t>21083-1004018/82,4A</t>
  </si>
  <si>
    <t>Поршни с пальцами и кольцами 21083 (82,4А) МОТОРДЕТАЛЬ</t>
  </si>
  <si>
    <t>00-00012099</t>
  </si>
  <si>
    <t>СТ23-1307010-75</t>
  </si>
  <si>
    <t>Насос водяной 2123 (с металлической крыльчаткой) СТАРТАВТО</t>
  </si>
  <si>
    <t>Патрубок воздушного фильтра "шланг впускной трубы"  2111 8кл. ТЕХНОЛОГИИ БУДУЩЕГО</t>
  </si>
  <si>
    <t>Патрубок воздушного фильтра "шланг впускной трубы"  2112 16кл. ТЕХНОЛОГИИ БУДУЩЕГО</t>
  </si>
  <si>
    <t>Патрубок воздушного фильтра VESTA (на системе впуска до 09.2019г.) ТЕХНОЛОГИИ БУДУЩЕГО</t>
  </si>
  <si>
    <t>Патрубок воздушного фильтра VESTA (на системе впуска после 09.2019г.) ТЕХНОЛОГИИ БУДУЩЕГО</t>
  </si>
  <si>
    <t>00-00012102</t>
  </si>
  <si>
    <t>KTB794</t>
  </si>
  <si>
    <t>Ремкомплект ГРМ LARGUS 8кл., LOGAN 1,4 8кл. 2010- DAYCO</t>
  </si>
  <si>
    <t>00-00000313</t>
  </si>
  <si>
    <t>Ремень ГРМ 2108 111зуб. DAYCO</t>
  </si>
  <si>
    <t>R236</t>
  </si>
  <si>
    <t>Ремкомплект ремня генератора LARGUS, DUSTER (ремень 6PK1823 + 2 ролика) GATES</t>
  </si>
  <si>
    <t>00-00001267</t>
  </si>
  <si>
    <t>W00160E</t>
  </si>
  <si>
    <t xml:space="preserve">Сцепление в сборе 1111 KRAFTTECH </t>
  </si>
  <si>
    <t>00-00010618</t>
  </si>
  <si>
    <t>Подшипник выжимной 2101, 2121 LUK</t>
  </si>
  <si>
    <t>00-00012046</t>
  </si>
  <si>
    <t>LGS0005</t>
  </si>
  <si>
    <t>Комплект для подключения радиатора отопителя VESTA LUZAR</t>
  </si>
  <si>
    <t>00-00012149</t>
  </si>
  <si>
    <t>CW-0106</t>
  </si>
  <si>
    <t>Насос водяной 2101, 2107 LYNX</t>
  </si>
  <si>
    <t>00-00012145</t>
  </si>
  <si>
    <t>CW-0089</t>
  </si>
  <si>
    <t>Насос водяной 2108, 2110 8кл. LYNX</t>
  </si>
  <si>
    <t>00-00012146</t>
  </si>
  <si>
    <t>CW-0078</t>
  </si>
  <si>
    <t>Насос водяной 2112 16кл. LYNX</t>
  </si>
  <si>
    <t>00-00012147</t>
  </si>
  <si>
    <t>CW-0205</t>
  </si>
  <si>
    <t>Насос водяной 2170, 2190 16кл. LYNX</t>
  </si>
  <si>
    <t>00-00012148</t>
  </si>
  <si>
    <t>CW-0206</t>
  </si>
  <si>
    <t>Насос водяной 2190 8кл. LYNX</t>
  </si>
  <si>
    <t>00-00012112</t>
  </si>
  <si>
    <t>SPE5513</t>
  </si>
  <si>
    <t>Провода в/в ACCENT TAGAZ двиг. 1.5 LYNX</t>
  </si>
  <si>
    <t>00-00012138</t>
  </si>
  <si>
    <t>PK-5031</t>
  </si>
  <si>
    <t>Ремкомплект ремня генератора 1118 (без конд.) (ремень 6PK883 + ролик) LYNX</t>
  </si>
  <si>
    <t>00-00012144</t>
  </si>
  <si>
    <t>PK-5037</t>
  </si>
  <si>
    <t>Ремкомплект ремня генератора 2110-2170 (с ГУРом, с конд.) (ремень 6PK1123 + ролик) LYNX</t>
  </si>
  <si>
    <t>00-00012137</t>
  </si>
  <si>
    <t>PK-5030</t>
  </si>
  <si>
    <t>Ремкомплект ремня генератора 2110-2170 (с ГУРом) (ремень 6PK1113 + ролик) LYNX</t>
  </si>
  <si>
    <t>00-00012141</t>
  </si>
  <si>
    <t>PK-5034</t>
  </si>
  <si>
    <t>Ремкомплект ремня генератора 2190 (с конд.) (ремень 6PK995 + ролик) LYNX</t>
  </si>
  <si>
    <t>00-00012151</t>
  </si>
  <si>
    <t>BN-1605</t>
  </si>
  <si>
    <t>Тормозные диски 2112 (вент., R14) LYNX</t>
  </si>
  <si>
    <t>00-00009924</t>
  </si>
  <si>
    <t>LC-218</t>
  </si>
  <si>
    <t>Фильтр масляный  X-RAY, VESTA (двиг. RENAULT:1,6, 16кл.), KIA SPECTRA (ИЖ) LYNX</t>
  </si>
  <si>
    <t>00-00009625</t>
  </si>
  <si>
    <t>LC-1501</t>
  </si>
  <si>
    <t>Фильтр масляный DAEWOO NEXIA, ESPERO, NUBIRA, LEGANZA/CHEVROLET LACETTI, LANOS LYNX</t>
  </si>
  <si>
    <t>00-00001398</t>
  </si>
  <si>
    <t>LC-1400</t>
  </si>
  <si>
    <t>Фильтр масляный LARGUS LYNX</t>
  </si>
  <si>
    <t>00-00012129</t>
  </si>
  <si>
    <t>XF380</t>
  </si>
  <si>
    <t>Щетки стеклоочистителя бескаркасные 380mm. LYNX</t>
  </si>
  <si>
    <t>00-00012130</t>
  </si>
  <si>
    <t>XF650</t>
  </si>
  <si>
    <t>Щетки стеклоочистителя бескаркасные 650mm. LYNX</t>
  </si>
  <si>
    <t>00-00001498</t>
  </si>
  <si>
    <t>10.0102.02</t>
  </si>
  <si>
    <t>Термостат 2121 (металл. корпус) METAL INCAR</t>
  </si>
  <si>
    <t>00-00012127</t>
  </si>
  <si>
    <t>Пыльник рулевой рейки 2108 "гофра" ROSTECO</t>
  </si>
  <si>
    <t>00-00012128</t>
  </si>
  <si>
    <t>Пыльник рулевой рейки 2110 "гофра" ROSTECO</t>
  </si>
  <si>
    <t>00-00012152</t>
  </si>
  <si>
    <t>S100141</t>
  </si>
  <si>
    <t>Подшипник передней ступицы LARGUS без АБС, VESTA STARNER</t>
  </si>
  <si>
    <t>00-00012126</t>
  </si>
  <si>
    <t>Электробензонасос (моторчик) 2112 СОАТЭ</t>
  </si>
  <si>
    <t>00-00012166</t>
  </si>
  <si>
    <t>BB0292</t>
  </si>
  <si>
    <t>Передние тормозные колодки LARGUS, VESTA 16кл. BLITZ</t>
  </si>
  <si>
    <t>00-00012165</t>
  </si>
  <si>
    <t>09.9078.75</t>
  </si>
  <si>
    <t>Тормозные диски LARGUS, VESTA 16кл. (вент., 259*20, окрашенные с канавками) "MAX" BREMBO</t>
  </si>
  <si>
    <t>00-00012153</t>
  </si>
  <si>
    <t>K152270</t>
  </si>
  <si>
    <t>Ролик ГРМ (натяжной) 2170 KRONER</t>
  </si>
  <si>
    <t>00-00005486</t>
  </si>
  <si>
    <t>K152170</t>
  </si>
  <si>
    <t>Ролик ГРМ (опорный) 2170 KRONER</t>
  </si>
  <si>
    <t>Радиатор охлаждения VESTA, X-RAY (дв. 1.8л, A/C после 2015), VESTA SPORT LUZAR</t>
  </si>
  <si>
    <t>АВТОТЕХНОЛОГИИ</t>
  </si>
  <si>
    <t>00-00012159</t>
  </si>
  <si>
    <t>2108-2905621</t>
  </si>
  <si>
    <t>Втулка направляющяя переднего штока (22х17) 2108 АВТОТЕХНОЛОГИИ</t>
  </si>
  <si>
    <t>00-00012161</t>
  </si>
  <si>
    <t>ЗТЦ-2105-3502040</t>
  </si>
  <si>
    <t>Наименование</t>
  </si>
  <si>
    <t>00-00012167</t>
  </si>
  <si>
    <t>CS16316</t>
  </si>
  <si>
    <t>Трубки электропроводки защитные (компл.: 4шт) D20/L100 (синий силикон) CS20</t>
  </si>
  <si>
    <t>00-00001363</t>
  </si>
  <si>
    <t>111CL19</t>
  </si>
  <si>
    <t>Ремень ГРМ 2108 111зуб. LYNX</t>
  </si>
  <si>
    <t>00-00009986</t>
  </si>
  <si>
    <t>BD-6325</t>
  </si>
  <si>
    <t>Передние тормозные колодки X-RAY LYNX</t>
  </si>
  <si>
    <t>00-00012170</t>
  </si>
  <si>
    <t>LW430</t>
  </si>
  <si>
    <t>Щетки стеклоочистителя зимние 430mm LYNX</t>
  </si>
  <si>
    <t>00-00001701</t>
  </si>
  <si>
    <t>FD-T 2001</t>
  </si>
  <si>
    <t>Передние тормозные колодки 2101 PILENGA</t>
  </si>
  <si>
    <t>00-00012171</t>
  </si>
  <si>
    <t>SP1407</t>
  </si>
  <si>
    <t>Задние тормозные колодки HYUNDAI I30 (11-), KIA CEED (12-) EPB, KIA OPTIMA HI-Q</t>
  </si>
  <si>
    <t>00-00012168</t>
  </si>
  <si>
    <t>SS20382</t>
  </si>
  <si>
    <t>Стойка передняя масл. LOGAN "КОМФОРТ" SS20</t>
  </si>
  <si>
    <t>19030310</t>
  </si>
  <si>
    <t>00-00012069</t>
  </si>
  <si>
    <t>Ремень генератора 2190 (без конд.) 6PK820 BOSCH</t>
  </si>
  <si>
    <t>00-00012050</t>
  </si>
  <si>
    <t>Прокладка ГБЦ (дв. К7М) LARGUS 8кл. DACHIA</t>
  </si>
  <si>
    <t>00-00007744</t>
  </si>
  <si>
    <t>Упаковка DEMFI</t>
  </si>
  <si>
    <t>00-00012176</t>
  </si>
  <si>
    <t>GMRCL-2194</t>
  </si>
  <si>
    <t>Радиатор охлаждения 2190 нового образца с 2015г. (с конд., с АКПП) GAMMA</t>
  </si>
  <si>
    <t>00-00012154</t>
  </si>
  <si>
    <t>HF750981</t>
  </si>
  <si>
    <t>Датчик уровня охлаждающей жидкости 21099, 2115 (средний 12см) HOFER</t>
  </si>
  <si>
    <t>00-00012155</t>
  </si>
  <si>
    <t>HF750982</t>
  </si>
  <si>
    <t>Датчик уровня охлаждающей жидкости 2110, 2112 (короткий 9,0см) HOFER</t>
  </si>
  <si>
    <t>00-00012156</t>
  </si>
  <si>
    <t>HF103608</t>
  </si>
  <si>
    <t>Ремень генератора 2190 (без конд.) 6PK825 HOFER</t>
  </si>
  <si>
    <t>00-00012175</t>
  </si>
  <si>
    <t>LRh0978</t>
  </si>
  <si>
    <t>Радиатор отопителя VESTA, X-RAY, LOGAN II, SANDERO II, KAPTUR, ARKANA LUZAR</t>
  </si>
  <si>
    <t>00-00012173</t>
  </si>
  <si>
    <t>TK-0022</t>
  </si>
  <si>
    <t>Ремкомплект цепи ГРМ HYUNDAI SOLARIS 1.4-1.6л. 2010-, CRETA 1.6л. 2016- LYNX</t>
  </si>
  <si>
    <t>00-00012177</t>
  </si>
  <si>
    <t>SP-156</t>
  </si>
  <si>
    <t>Свечи FOCUS II, III LYNX</t>
  </si>
  <si>
    <t>00-00008156</t>
  </si>
  <si>
    <t>21213-2215012-86</t>
  </si>
  <si>
    <t>Шрус наружный в сборе 2121 ЛАДА ИМИДЖ</t>
  </si>
  <si>
    <t>00-00005257</t>
  </si>
  <si>
    <t>21104-1108054-00</t>
  </si>
  <si>
    <t>Трос акселератора 21104 (1,6л., 2170) ДААЗ</t>
  </si>
  <si>
    <t>00-00004391</t>
  </si>
  <si>
    <t>SLST-105</t>
  </si>
  <si>
    <t>00-00012178</t>
  </si>
  <si>
    <t>Ремень генератора LOGAN (с ГУРом) 5PK1110 CONTITECH</t>
  </si>
  <si>
    <t>00-00010716</t>
  </si>
  <si>
    <t>545019811R</t>
  </si>
  <si>
    <t>Рычаг подвески левый в сборе LARGUS (с боковой проточкой) DACHIA</t>
  </si>
  <si>
    <t>00-00010717</t>
  </si>
  <si>
    <t>Рычаг подвески правый в сборе LARGUS (с боковой проточкой) DACHIA</t>
  </si>
  <si>
    <t>Клапан LARGUS впускной 16кл. (компл.: 8шт.) HERZOG</t>
  </si>
  <si>
    <t>Клапан LARGUS впускной 8 кл. (компл.: 4шт.) HERZOG</t>
  </si>
  <si>
    <t>Клапан LARGUS выпускной 16кл. (компл.: 8шт.) HERZOG</t>
  </si>
  <si>
    <t>Клапан LARGUS выпускной 8 кл. (компл.: 4шт.) HERZOG</t>
  </si>
  <si>
    <t>00-00009735</t>
  </si>
  <si>
    <t>WB-1318</t>
  </si>
  <si>
    <t>Подшипник задней ступицы (установочный комплект) LARGUS, DUSTER 4x2 LYNX</t>
  </si>
  <si>
    <t>00-00012180</t>
  </si>
  <si>
    <t>WB-1035</t>
  </si>
  <si>
    <t>Подшипник задней ступицы 2108 LYNX</t>
  </si>
  <si>
    <t>00-00012179</t>
  </si>
  <si>
    <t>WB-1034</t>
  </si>
  <si>
    <t>Подшипник передней ступицы 2108 LYNX</t>
  </si>
  <si>
    <t xml:space="preserve">Фильтр салонный 2170 (с конд. HALLA) SIBTEK </t>
  </si>
  <si>
    <t>Фильтр салонный KIA RIO, HYUNDAI SOLARIS SIBTEK</t>
  </si>
  <si>
    <t>00-00012124</t>
  </si>
  <si>
    <t>CS13156</t>
  </si>
  <si>
    <t>Комплект патрубков (компл.: 8шт.) 2170 "PROFI" CS20</t>
  </si>
  <si>
    <t>00-00012071</t>
  </si>
  <si>
    <t>Ремень ГРМ 2190, CITROEN 113зуб. DAYCO</t>
  </si>
  <si>
    <t>00-00012198</t>
  </si>
  <si>
    <t>SFL8013</t>
  </si>
  <si>
    <t>Стойка передняя левая г./масл. "ОРИГИНАЛ" VESTA DEMFI</t>
  </si>
  <si>
    <t>00-00012199</t>
  </si>
  <si>
    <t>SFR8013</t>
  </si>
  <si>
    <t>Стойка передняя правая г./масл. "ОРИГИНАЛ" VESTA DEMFI</t>
  </si>
  <si>
    <t>00-00012197</t>
  </si>
  <si>
    <t>42140-VAZ21126</t>
  </si>
  <si>
    <t>Ремень ГРМ 2170 137зуб. FEBEST</t>
  </si>
  <si>
    <t>FEBEST</t>
  </si>
  <si>
    <t>00-00012196</t>
  </si>
  <si>
    <t>42140-VAZ11186</t>
  </si>
  <si>
    <t>00-00007618</t>
  </si>
  <si>
    <t>GD08-2905002-01</t>
  </si>
  <si>
    <t>Стойка передняя масл. 2108 GOLD</t>
  </si>
  <si>
    <t>00-00007619</t>
  </si>
  <si>
    <t>GD10-2905002-01</t>
  </si>
  <si>
    <t>Стойка передняя масл. 2110 GOLD</t>
  </si>
  <si>
    <t>00-00004889</t>
  </si>
  <si>
    <t>S444</t>
  </si>
  <si>
    <t>Амортизатор задний г./масл. 2123 HOLA</t>
  </si>
  <si>
    <t>00-00004890</t>
  </si>
  <si>
    <t>S443</t>
  </si>
  <si>
    <t>Амортизатор передний г./масл. 2123 HOLA</t>
  </si>
  <si>
    <t>00-00012205</t>
  </si>
  <si>
    <t>S441</t>
  </si>
  <si>
    <t>Амортизатор передний масл. 2123 HOLA</t>
  </si>
  <si>
    <t>00-00012194</t>
  </si>
  <si>
    <t>LAC-206</t>
  </si>
  <si>
    <t>Фильтр салонный MITSUBISHI OUTLANDER XL (CW_W), LANCER X (CY_A), ASX (GA_W) LYNX</t>
  </si>
  <si>
    <t>NISSAN</t>
  </si>
  <si>
    <t>00-00012203</t>
  </si>
  <si>
    <t>31726-28X0A</t>
  </si>
  <si>
    <t>00-00012213</t>
  </si>
  <si>
    <t>CTS790</t>
  </si>
  <si>
    <t>Ремкомплект подшипников КПП KALINA II, VESTA (компл.: 6шт ) TRIALLI</t>
  </si>
  <si>
    <t>00-00012210</t>
  </si>
  <si>
    <t>ВП430423019R</t>
  </si>
  <si>
    <t>Ось заднего колеса VESTA, X-RAY ВАП</t>
  </si>
  <si>
    <t>00-00012211</t>
  </si>
  <si>
    <t>ВП8450030988</t>
  </si>
  <si>
    <t>Ступица задняя VESTA (под дисковый тормоз) ВАП</t>
  </si>
  <si>
    <t>00-00000476</t>
  </si>
  <si>
    <t>Передние тормозные колодки 2101 (зеленые) FERODO</t>
  </si>
  <si>
    <t>00-00011278</t>
  </si>
  <si>
    <t>TAR96NO</t>
  </si>
  <si>
    <t>Передние тормозные колодки 2101 (зеленые) (н.о.) FERODO</t>
  </si>
  <si>
    <t>00-00011279</t>
  </si>
  <si>
    <t>FDB96NO</t>
  </si>
  <si>
    <t>Передние тормозные колодки 2101 (красные) (н.о.) FERODO</t>
  </si>
  <si>
    <t>00-00012207</t>
  </si>
  <si>
    <t>НД2180</t>
  </si>
  <si>
    <t xml:space="preserve">Накладка обивки двери "PREMIUM" VESTA </t>
  </si>
  <si>
    <t>00-00012204</t>
  </si>
  <si>
    <t>ЛЛ2107-2919000-10СТ</t>
  </si>
  <si>
    <t>Штанги реактивные (все регулируемые, полиуретановые втулки) 2101 "ЛИДЕР ЛИФТИНГ" СИТЕК</t>
  </si>
  <si>
    <t>00-00012220</t>
  </si>
  <si>
    <t>21700-3743010010</t>
  </si>
  <si>
    <t>Противотуманная фара 2170</t>
  </si>
  <si>
    <t>00-00012219</t>
  </si>
  <si>
    <t xml:space="preserve">Противотуманная фара LARGUS </t>
  </si>
  <si>
    <t>00-00012192</t>
  </si>
  <si>
    <t>Клапан VESTA, X-RAY (двиг.: 21179, 1.8л. 16кл) впускной. (компл.: 8шт.) HERZOG</t>
  </si>
  <si>
    <t>00-00012193</t>
  </si>
  <si>
    <t>Клапан VESTA, X-RAY (двиг.: 21179, 1.8л. 16кл) выпускной. (компл.: 8шт.) HERZOG</t>
  </si>
  <si>
    <t>00-00012183</t>
  </si>
  <si>
    <t>H12 1000</t>
  </si>
  <si>
    <t>Сальники клапанов 2101-2108 8кл. HERZOG</t>
  </si>
  <si>
    <t>00-00012184</t>
  </si>
  <si>
    <t>HL2 7026</t>
  </si>
  <si>
    <t>Сальники клапанов 2112 16кл. HERZOG</t>
  </si>
  <si>
    <t>00-00012186</t>
  </si>
  <si>
    <t>F7 TC</t>
  </si>
  <si>
    <t>Свечи 2101 карб. HERZOG</t>
  </si>
  <si>
    <t>00-00001266</t>
  </si>
  <si>
    <t>Диск сцепления ГАЗЕЛЬ двиг. 406 KRAFTTECH</t>
  </si>
  <si>
    <t>00-00012229</t>
  </si>
  <si>
    <t>6PK1228</t>
  </si>
  <si>
    <t>Ремень генератора GAZ, UAZ 405 без ГУРа 6PK1230 ЕВРО-2 LYNX</t>
  </si>
  <si>
    <t>00-00012221</t>
  </si>
  <si>
    <t>SP-141</t>
  </si>
  <si>
    <t>00-00001388</t>
  </si>
  <si>
    <t>BD-4601</t>
  </si>
  <si>
    <t>Передние тормозные колодки 2110 LYNX</t>
  </si>
  <si>
    <t>00-00007237</t>
  </si>
  <si>
    <t>SM-BPJ009</t>
  </si>
  <si>
    <t>Передние тормозные колодки TOYOTA (CAMRY VI V40)(2006-2011) SPEEDMATE</t>
  </si>
  <si>
    <t>00-00012212</t>
  </si>
  <si>
    <t>SS20354</t>
  </si>
  <si>
    <t>00-00012225</t>
  </si>
  <si>
    <t>SS20356</t>
  </si>
  <si>
    <t>00-00012228</t>
  </si>
  <si>
    <t>SS20352</t>
  </si>
  <si>
    <t>Стойка передняя масл. DUSTER "СПОРТ" SS20</t>
  </si>
  <si>
    <t>00-00012223</t>
  </si>
  <si>
    <t>SS20353</t>
  </si>
  <si>
    <t>00-00012226</t>
  </si>
  <si>
    <t>SS20349</t>
  </si>
  <si>
    <t>Стойка передняя масл. DUSTER "СТАНДАРТ" SS20</t>
  </si>
  <si>
    <t>00-00012224</t>
  </si>
  <si>
    <t>SS20355</t>
  </si>
  <si>
    <t>00-00012227</t>
  </si>
  <si>
    <t>SS20351</t>
  </si>
  <si>
    <t>Стойка передняя масл. DUSTER "ШОССЕ" SS20</t>
  </si>
  <si>
    <t>00-00012214</t>
  </si>
  <si>
    <t>CS0170</t>
  </si>
  <si>
    <t>Подшипник передней ступицы (установочный комплект) LARGUS без АБС, VESTA TRIALLI</t>
  </si>
  <si>
    <t>00-00012217</t>
  </si>
  <si>
    <t>2181-3743011-П</t>
  </si>
  <si>
    <t xml:space="preserve">Проводка ПТФ (с платой) VESTA </t>
  </si>
  <si>
    <t>00-00012218</t>
  </si>
  <si>
    <t>21928-3743011</t>
  </si>
  <si>
    <t>Проводка ПТФ GRANTA FL</t>
  </si>
  <si>
    <t>00-00012216</t>
  </si>
  <si>
    <t xml:space="preserve">Проводка ПТФ LARGUS </t>
  </si>
  <si>
    <t>00-00011836</t>
  </si>
  <si>
    <t>3М (США)</t>
  </si>
  <si>
    <t>00-00004722</t>
  </si>
  <si>
    <t>ABS BEST/ADR (РОССИЯ, Г. МОСКВА)</t>
  </si>
  <si>
    <t>00-00009247</t>
  </si>
  <si>
    <t>00-00009624</t>
  </si>
  <si>
    <t>00-00000012</t>
  </si>
  <si>
    <t>ALLIED NIPPON (ЯПОНИЯ)</t>
  </si>
  <si>
    <t>00-00000013</t>
  </si>
  <si>
    <t>ЗАДНИЕ ТОРМОЗНЫЕ КОЛОДКИ</t>
  </si>
  <si>
    <t>00-00000019</t>
  </si>
  <si>
    <t>ПЕРЕДНИЕ ТОРМОЗНЫЕ КОЛОДКИ</t>
  </si>
  <si>
    <t>00-00000030</t>
  </si>
  <si>
    <t>ТОРМОЗНЫЕ ДИСКИ</t>
  </si>
  <si>
    <t>00-00000027</t>
  </si>
  <si>
    <t>ЦИЛИНДРЫ ТОРМОЗНЫЕ</t>
  </si>
  <si>
    <t>00-00000067</t>
  </si>
  <si>
    <t>ALNAS (РОССИЯ)</t>
  </si>
  <si>
    <t>00-00006772</t>
  </si>
  <si>
    <t>AMD (КОРЕЯ)</t>
  </si>
  <si>
    <t>00-00000249</t>
  </si>
  <si>
    <t>AMP (ПОЛЬША)</t>
  </si>
  <si>
    <t>00-00000250</t>
  </si>
  <si>
    <t>КЛАПАНА</t>
  </si>
  <si>
    <t>00-00000251</t>
  </si>
  <si>
    <t>КОЛЬЦА ПОРШНЕВЫЕ</t>
  </si>
  <si>
    <t>00-00000252</t>
  </si>
  <si>
    <t>НАПРАВЛЯЮЩИЕ КЛАПАНОВ</t>
  </si>
  <si>
    <t>00-00000253</t>
  </si>
  <si>
    <t>ПАЛЬЦЫ ПОРШНЕВЫЕ</t>
  </si>
  <si>
    <t>00-00008101</t>
  </si>
  <si>
    <t xml:space="preserve">ANDYCAR (ЧЕХИЯ) </t>
  </si>
  <si>
    <t>00-00006706</t>
  </si>
  <si>
    <t>ANVIS (РОССИЯ)</t>
  </si>
  <si>
    <t>00-00000079</t>
  </si>
  <si>
    <t>ANVO (КИТАЙ)</t>
  </si>
  <si>
    <t>00-00011447</t>
  </si>
  <si>
    <t>ЩЕТКИ PREMIUM (С УНИВЕРСАЛЬНЫМИ АДАПТЕРАМИ)</t>
  </si>
  <si>
    <t>00-00011454</t>
  </si>
  <si>
    <t>ЩЕТКИ STANDART</t>
  </si>
  <si>
    <t>00-00011612</t>
  </si>
  <si>
    <t>ЩЕТКИ ЗИМНИЕ</t>
  </si>
  <si>
    <t>00-00009393</t>
  </si>
  <si>
    <t>00-00000041</t>
  </si>
  <si>
    <t>ASP MENSAN (ТУРЦИЯ)</t>
  </si>
  <si>
    <t>00-00005749</t>
  </si>
  <si>
    <t>ПОДШИПНИКИ</t>
  </si>
  <si>
    <t>00-00011743</t>
  </si>
  <si>
    <t>РЫЧАГИ ПЕРЕДНЕЙ ПОДВЕСКИ</t>
  </si>
  <si>
    <t>00-00000058</t>
  </si>
  <si>
    <t>ТОРМОЗНЫЕ БАРАБАНЫ</t>
  </si>
  <si>
    <t>00-00000051</t>
  </si>
  <si>
    <t>00-00004535</t>
  </si>
  <si>
    <t>ТОРМОЗНЫЕ КОЛОДКИ</t>
  </si>
  <si>
    <t>00-00005767</t>
  </si>
  <si>
    <t>ТРОСА</t>
  </si>
  <si>
    <t>00-00004640</t>
  </si>
  <si>
    <t>ASVIC (РОССИЯ, Г. САМАРА)</t>
  </si>
  <si>
    <t>00-00006516</t>
  </si>
  <si>
    <t>ATE (ГЕРМАНИЯ)</t>
  </si>
  <si>
    <t>00-00009012</t>
  </si>
  <si>
    <t>ATECH (РОССИЯ, Г. САМАРА)</t>
  </si>
  <si>
    <t>00-00009936</t>
  </si>
  <si>
    <t>ATF (РОССИЯ, Г. ТАМБОВ)</t>
  </si>
  <si>
    <t>00-00000094</t>
  </si>
  <si>
    <t>ATS (ГЕРМАНИЯ)</t>
  </si>
  <si>
    <t>00-00010771</t>
  </si>
  <si>
    <t>00-00012263</t>
  </si>
  <si>
    <t>AUTOFREN (ИСПАНИЯ)</t>
  </si>
  <si>
    <t>00-00012265</t>
  </si>
  <si>
    <t>D4725</t>
  </si>
  <si>
    <t>Ремкомплект переднего тормозного суппорта (компл: 5деталей) LOGAN 16кл. AUTOFREN</t>
  </si>
  <si>
    <t>AUTOFREN</t>
  </si>
  <si>
    <t>00-00012264</t>
  </si>
  <si>
    <t>D4256</t>
  </si>
  <si>
    <t>Ремкомплект переднего тормозного суппорта (компл: 5деталей) VESTA, LARGUS 16кл. AUTOFREN</t>
  </si>
  <si>
    <t>00-00005905</t>
  </si>
  <si>
    <t>AUTORAM (КИТАЙ)</t>
  </si>
  <si>
    <t>00-00004644</t>
  </si>
  <si>
    <t>AVS (КИТАЙ)</t>
  </si>
  <si>
    <t>00-00008012</t>
  </si>
  <si>
    <t>AVTOSPRINTER (РОССИЯ, Г. ТОЛЬЯТТИ)</t>
  </si>
  <si>
    <t>00-00000060</t>
  </si>
  <si>
    <t>AYWI PARTS (КОРЕЯ)</t>
  </si>
  <si>
    <t>00-00006804</t>
  </si>
  <si>
    <t>BAKONY (ВЕНГРИЯ)</t>
  </si>
  <si>
    <t>00-00010183</t>
  </si>
  <si>
    <t>00-00000113</t>
  </si>
  <si>
    <t>BEST (УКРАИНА)</t>
  </si>
  <si>
    <t>00-00009126</t>
  </si>
  <si>
    <t>BGA (ВЕЛИКОБРИТАНИЯ)</t>
  </si>
  <si>
    <t>00-00004623</t>
  </si>
  <si>
    <t>BIG (РОССИЯ)</t>
  </si>
  <si>
    <t>00-00011239</t>
  </si>
  <si>
    <t>00-00011798</t>
  </si>
  <si>
    <t>BLUE PRINT (ВЕЛИКОБРИТАНИЯ)</t>
  </si>
  <si>
    <t>00-00006037</t>
  </si>
  <si>
    <t>BM (ИТАЛИЯ)</t>
  </si>
  <si>
    <t>00-00006446</t>
  </si>
  <si>
    <t>BOSCH (ГЕРМАНИЯ)</t>
  </si>
  <si>
    <t>00-00006728</t>
  </si>
  <si>
    <t>ДАТЧИКИ</t>
  </si>
  <si>
    <t>00-00009208</t>
  </si>
  <si>
    <t>ДРОССЕЛЬНЫЕ ПАТРУБКИ</t>
  </si>
  <si>
    <t>00-00006738</t>
  </si>
  <si>
    <t>КАТУШКИ ЗАЖИГАНИЯ</t>
  </si>
  <si>
    <t>00-00011785</t>
  </si>
  <si>
    <t>ЛАМПОЧКИ</t>
  </si>
  <si>
    <t>00-00009552</t>
  </si>
  <si>
    <t>ОПТИКА</t>
  </si>
  <si>
    <t>00-00006569</t>
  </si>
  <si>
    <t>РЕМНИ ГЕНЕРАТОРА</t>
  </si>
  <si>
    <t>00-00006568</t>
  </si>
  <si>
    <t>РЕМНИ ГРМ</t>
  </si>
  <si>
    <t>00-00006570</t>
  </si>
  <si>
    <t>СВЕЧИ</t>
  </si>
  <si>
    <t>00-00006743</t>
  </si>
  <si>
    <t>СТАРТЕРА</t>
  </si>
  <si>
    <t>00-00010390</t>
  </si>
  <si>
    <t>ТОПЛИВНЫЕ НАСОСЫ</t>
  </si>
  <si>
    <t>00-00011335</t>
  </si>
  <si>
    <t>ТОРМОЗНАЯ ЖИДКОСТЬ</t>
  </si>
  <si>
    <t>00-00009995</t>
  </si>
  <si>
    <t>00-00010152</t>
  </si>
  <si>
    <t>00-00011295</t>
  </si>
  <si>
    <t>ТОРМОЗНЫЕ ЦИЛИНДРЫ</t>
  </si>
  <si>
    <t>00-00007593</t>
  </si>
  <si>
    <t>ФИЛЬТРЫ</t>
  </si>
  <si>
    <t>00-00006739</t>
  </si>
  <si>
    <t>ФОРСУНКИ</t>
  </si>
  <si>
    <t>00-00006720</t>
  </si>
  <si>
    <t>ЩЕТКИ СТЕКЛООЧИСТИТЕЛЯ</t>
  </si>
  <si>
    <t>00-00011275</t>
  </si>
  <si>
    <t>BRAKE (РОССИЯ)</t>
  </si>
  <si>
    <t>00-00008119</t>
  </si>
  <si>
    <t>BRAVE (КИТАЙ)</t>
  </si>
  <si>
    <t>00-00000122</t>
  </si>
  <si>
    <t>00-00000132</t>
  </si>
  <si>
    <t>BRISK (ЧЕХИЯ)</t>
  </si>
  <si>
    <t>00-00010234</t>
  </si>
  <si>
    <t>СЕРИЯ "A-LINE"</t>
  </si>
  <si>
    <t>00-00010236</t>
  </si>
  <si>
    <t>СЕРИЯ "CLASSIK"</t>
  </si>
  <si>
    <t>00-00010238</t>
  </si>
  <si>
    <t>СЕРИЯ "EXTRA"</t>
  </si>
  <si>
    <t>00-00010242</t>
  </si>
  <si>
    <t>СЕРИЯ "GARDEN"</t>
  </si>
  <si>
    <t>00-00010240</t>
  </si>
  <si>
    <t>СЕРИЯ "IRIDIUM PREMIUM +"</t>
  </si>
  <si>
    <t>00-00010241</t>
  </si>
  <si>
    <t>СЕРИЯ "PLATIN"</t>
  </si>
  <si>
    <t>00-00010235</t>
  </si>
  <si>
    <t>СЕРИЯ "SILVER"</t>
  </si>
  <si>
    <t>00-00010239</t>
  </si>
  <si>
    <t>СЕРИЯ "SUPER FORTE"</t>
  </si>
  <si>
    <t>00-00010237</t>
  </si>
  <si>
    <t>СЕРИЯ "SUPER R"</t>
  </si>
  <si>
    <t>00-00010676</t>
  </si>
  <si>
    <t>СЕРИЯ "SUPER"</t>
  </si>
  <si>
    <t>00-00012015</t>
  </si>
  <si>
    <t>00-00005203</t>
  </si>
  <si>
    <t>CARTRONIC (Г. МОСКВА)</t>
  </si>
  <si>
    <t>00-00000147</t>
  </si>
  <si>
    <t>CHAMPION (БЕЛЬГИЯ)</t>
  </si>
  <si>
    <t>00-00004932</t>
  </si>
  <si>
    <t>CONTITECH (ГЕРМАНИЯ)</t>
  </si>
  <si>
    <t>00-00000155</t>
  </si>
  <si>
    <t>CORAM (ИТАЛИЯ)</t>
  </si>
  <si>
    <t>00-00000162</t>
  </si>
  <si>
    <t>CORTECO (ГЕРМАНИЯ)</t>
  </si>
  <si>
    <t>00-00007615</t>
  </si>
  <si>
    <t>CRAFT (ЛИТВА)</t>
  </si>
  <si>
    <t>00-00007639</t>
  </si>
  <si>
    <t>CS20 (РОССИЯ, Г. БАЛАКОВО)</t>
  </si>
  <si>
    <t>00-00012105</t>
  </si>
  <si>
    <t>АМОРТИЗАТОРЫ</t>
  </si>
  <si>
    <t>00-00012106</t>
  </si>
  <si>
    <t>СЕРИЯ "DRIVE"</t>
  </si>
  <si>
    <t>00-00008318</t>
  </si>
  <si>
    <t>БРЫЗГОВИКИ</t>
  </si>
  <si>
    <t>00-00007788</t>
  </si>
  <si>
    <t>ВИБРОИЗОЛИРУЮЩИЕ ЭЛЕМЕНТЫ ВЫХЛОПНОЙ СИСТЕМЫ</t>
  </si>
  <si>
    <t>00-00007669</t>
  </si>
  <si>
    <t>КОВРЫ САЛОНА</t>
  </si>
  <si>
    <t>00-00007721</t>
  </si>
  <si>
    <t>КОМЛЕКТЫ CS20</t>
  </si>
  <si>
    <t>00-00007675</t>
  </si>
  <si>
    <t>КРОНШТЕЙНЫ РАСТЯЖКИ</t>
  </si>
  <si>
    <t>00-00007965</t>
  </si>
  <si>
    <t>ОПОРЫ</t>
  </si>
  <si>
    <t>00-00007688</t>
  </si>
  <si>
    <t>ОПОРЫ ДВИГАТЕЛЯ</t>
  </si>
  <si>
    <t>00-00007674</t>
  </si>
  <si>
    <t>ОТБОЙНИКИ</t>
  </si>
  <si>
    <t>00-00007774</t>
  </si>
  <si>
    <t>ПАТРУБКИ</t>
  </si>
  <si>
    <t>00-00008663</t>
  </si>
  <si>
    <t>ПРОВОДА ВЫСОКОВОЛЬТНЫЕ</t>
  </si>
  <si>
    <t>00-00007691</t>
  </si>
  <si>
    <t>ПРОКЛАДКИ</t>
  </si>
  <si>
    <t>00-00007808</t>
  </si>
  <si>
    <t>ПЫЛЬНИКИ</t>
  </si>
  <si>
    <t>00-00011952</t>
  </si>
  <si>
    <t>РЕМНИ КРЕПЛЕНИЯ БАЧКА</t>
  </si>
  <si>
    <t>00-00007643</t>
  </si>
  <si>
    <t>САЙЛЕНТБЛОКИ, ВТУЛКИ</t>
  </si>
  <si>
    <t>00-00007710</t>
  </si>
  <si>
    <t>СТОЙКИ СТАБИЛИЗАТОРА</t>
  </si>
  <si>
    <t>00-00012230</t>
  </si>
  <si>
    <t>00-00012231</t>
  </si>
  <si>
    <t>CS14315</t>
  </si>
  <si>
    <t>Задние тормозные колодки с АБС 1118, 2170 "ОРИГИНАЛ+" CS20</t>
  </si>
  <si>
    <t>00-00012232</t>
  </si>
  <si>
    <t>CS14307</t>
  </si>
  <si>
    <t>Передние тормозные колодки 2110 "ОРИГИНАЛ+" CS20</t>
  </si>
  <si>
    <t>00-00008535</t>
  </si>
  <si>
    <t>ТОРМОЗНЫЕ ШЛАНГИ</t>
  </si>
  <si>
    <t>00-00007812</t>
  </si>
  <si>
    <t>ШТАНГИ РЕАКТИВНЫЕ</t>
  </si>
  <si>
    <t>00-00007640</t>
  </si>
  <si>
    <t>ШУМОИЗОЛЯТОРЫ ПОДВЕСКИ</t>
  </si>
  <si>
    <t>00-00009596</t>
  </si>
  <si>
    <t>CTR (КОРЕЯ)</t>
  </si>
  <si>
    <t>00-00000245</t>
  </si>
  <si>
    <t>CZ (ЧЕХИЯ)</t>
  </si>
  <si>
    <t>00-00010709</t>
  </si>
  <si>
    <t>00-00000193</t>
  </si>
  <si>
    <t>DAFMI (УКРАИНА)</t>
  </si>
  <si>
    <t>00-00000203</t>
  </si>
  <si>
    <t>DAMP (РОССИЯ, Г. САНКТ-ПЕТЕРБУРГ)</t>
  </si>
  <si>
    <t>00-00000289</t>
  </si>
  <si>
    <t>DAYCO (ИТАЛИЯ)</t>
  </si>
  <si>
    <t>00-00000290</t>
  </si>
  <si>
    <t>КОМПЛЕКТЫ ГРМ</t>
  </si>
  <si>
    <t>00-00000291</t>
  </si>
  <si>
    <t>00-00000292</t>
  </si>
  <si>
    <t>00-00000293</t>
  </si>
  <si>
    <t>РОЛИКИ ГРМ</t>
  </si>
  <si>
    <t>00-00000328</t>
  </si>
  <si>
    <t>DEMFI (РОССИЯ, Г. ТОЛЬЯТТИ)</t>
  </si>
  <si>
    <t>00-00000329</t>
  </si>
  <si>
    <t>КОРПУСА</t>
  </si>
  <si>
    <t>00-00000331</t>
  </si>
  <si>
    <t>00-00000330</t>
  </si>
  <si>
    <t>00-00000332</t>
  </si>
  <si>
    <t>СЕРИЯ "ДРАЙВ"</t>
  </si>
  <si>
    <t>00-00000333</t>
  </si>
  <si>
    <t>СЕРИЯ "КОМФОРТ"</t>
  </si>
  <si>
    <t>00-00010569</t>
  </si>
  <si>
    <t>СЕРИЯ "ОРИГИНАЛ"</t>
  </si>
  <si>
    <t>00-00000334</t>
  </si>
  <si>
    <t>СЕРИЯ "ПРЕМИУМ"</t>
  </si>
  <si>
    <t>00-00000335</t>
  </si>
  <si>
    <t>СЕРИЯ "ПРЕМИУМ" С ЗАНИЖЕНИЕМ</t>
  </si>
  <si>
    <t>00-00007743</t>
  </si>
  <si>
    <t>УПАКОВКА</t>
  </si>
  <si>
    <t>00-00006485</t>
  </si>
  <si>
    <t>00-00000437</t>
  </si>
  <si>
    <t>DENSO (ЯПОНИЯ)</t>
  </si>
  <si>
    <t>00-00000438</t>
  </si>
  <si>
    <t>00-00009780</t>
  </si>
  <si>
    <t>ЩЕТКИ СТЕКЛООЧИСТИТЕЛЯ БЕСКАРКАСНЫЕ</t>
  </si>
  <si>
    <t>00-00000439</t>
  </si>
  <si>
    <t>ЩЕТКИ СТЕКЛООЧИСТИТЕЛЯ ГИБРИДНЫЕ</t>
  </si>
  <si>
    <t>00-00011886</t>
  </si>
  <si>
    <t>00-00011618</t>
  </si>
  <si>
    <t>00-00000001</t>
  </si>
  <si>
    <t>DOLZ (ИСПАНИЯ)</t>
  </si>
  <si>
    <t>00-00011713</t>
  </si>
  <si>
    <t>00-00010870</t>
  </si>
  <si>
    <t>ECO by PHC (КОРЕЯ)</t>
  </si>
  <si>
    <t>00-00000461</t>
  </si>
  <si>
    <t>ELRING (ГЕРМАНИЯ)</t>
  </si>
  <si>
    <t>00-00008906</t>
  </si>
  <si>
    <t>00-00010415</t>
  </si>
  <si>
    <t>00-00000455</t>
  </si>
  <si>
    <t>EVOLEX (РОССИЯ, Г. САМАРА)</t>
  </si>
  <si>
    <t>00-00012195</t>
  </si>
  <si>
    <t>FEBEST (ГЕРМАНИЯ)</t>
  </si>
  <si>
    <t>00-00000468</t>
  </si>
  <si>
    <t>FENOX (ГЕРМАНИЯ)</t>
  </si>
  <si>
    <t>00-00010128</t>
  </si>
  <si>
    <t>НАКОНЕЧНИКИ РУЛЕВЫХ ТЯГ</t>
  </si>
  <si>
    <t>00-00000469</t>
  </si>
  <si>
    <t>НАСОСЫ ВОДЯНЫЕ</t>
  </si>
  <si>
    <t>00-00008146</t>
  </si>
  <si>
    <t>00-00000470</t>
  </si>
  <si>
    <t>00-00010126</t>
  </si>
  <si>
    <t>ШРУСА</t>
  </si>
  <si>
    <t>00-00000475</t>
  </si>
  <si>
    <t>FERODO ORIGINAL (ГЕРМАНИЯ)</t>
  </si>
  <si>
    <t>00-00006769</t>
  </si>
  <si>
    <t xml:space="preserve">FILTERS GROUP (РОССИЯ) </t>
  </si>
  <si>
    <t>00-00009906</t>
  </si>
  <si>
    <t>00-00000483</t>
  </si>
  <si>
    <t>FINWALE (ГЕРМАНИЯ)</t>
  </si>
  <si>
    <t>00-00004629</t>
  </si>
  <si>
    <t>FOBOS (РОССИЯ, Г. МОСКВА)</t>
  </si>
  <si>
    <t>00-00000490</t>
  </si>
  <si>
    <t>FORTECH (КОРЕЯ)</t>
  </si>
  <si>
    <t>00-00004705</t>
  </si>
  <si>
    <t>ИНОМАРКИ</t>
  </si>
  <si>
    <t>00-00005594</t>
  </si>
  <si>
    <t>ФИЛЬТРА ВОЗДУШНЫЕ</t>
  </si>
  <si>
    <t>00-00005595</t>
  </si>
  <si>
    <t>ФИЛЬТРА МАСЛЯНЫЕ</t>
  </si>
  <si>
    <t>00-00005596</t>
  </si>
  <si>
    <t>ФИЛЬТРА САЛОННЫЕ</t>
  </si>
  <si>
    <t>00-00000505</t>
  </si>
  <si>
    <t>00-00000510</t>
  </si>
  <si>
    <t>00-00000514</t>
  </si>
  <si>
    <t>00-00000525</t>
  </si>
  <si>
    <t>ФИЛЬТРА ТОПЛИВНЫЕ</t>
  </si>
  <si>
    <t>00-00010827</t>
  </si>
  <si>
    <t>00-00000528</t>
  </si>
  <si>
    <t>FORWARD (РОССИЯ, Г. МИАСС)</t>
  </si>
  <si>
    <t>00-00008821</t>
  </si>
  <si>
    <t xml:space="preserve"> СТУПИЦА</t>
  </si>
  <si>
    <t>00-00000548</t>
  </si>
  <si>
    <t>КРЕСТОВИНЫ</t>
  </si>
  <si>
    <t>00-00000546</t>
  </si>
  <si>
    <t>НАКОНЕЧНИКИ РУЛЕВЫХ ТЯГ, РУЛЕВОЙ ВАЛ</t>
  </si>
  <si>
    <t>00-00000561</t>
  </si>
  <si>
    <t>00-00000590</t>
  </si>
  <si>
    <t>00-00000544</t>
  </si>
  <si>
    <t>ПОДВЕСКА ПЕРЕДНЯЯ И ЗАДНЯЯ</t>
  </si>
  <si>
    <t>00-00000581</t>
  </si>
  <si>
    <t>РАЗНОЕ</t>
  </si>
  <si>
    <t>00-00000568</t>
  </si>
  <si>
    <t>РЫЧАГИ МАЯТНИКОВЫЕ</t>
  </si>
  <si>
    <t>00-00000573</t>
  </si>
  <si>
    <t>РЫЧАГИ ПОДВЕСКИ</t>
  </si>
  <si>
    <t>00-00000584</t>
  </si>
  <si>
    <t>ТЕРМОСТАТЫ</t>
  </si>
  <si>
    <t>00-00011441</t>
  </si>
  <si>
    <t>ЦИЛИНДРЫ</t>
  </si>
  <si>
    <t>00-00000545</t>
  </si>
  <si>
    <t>ШАРОВЫЕ ОПОРЫ</t>
  </si>
  <si>
    <t>00-00000547</t>
  </si>
  <si>
    <t>00-00004658</t>
  </si>
  <si>
    <t>FOX (РОССИЯ)</t>
  </si>
  <si>
    <t>00-00010701</t>
  </si>
  <si>
    <t>00-00011589</t>
  </si>
  <si>
    <t>СЕРИЯ "LIFT+50"</t>
  </si>
  <si>
    <t>00-00011593</t>
  </si>
  <si>
    <t>СЕРИЯ "ULTRA LINE ГАЗ"</t>
  </si>
  <si>
    <t>00-00006867</t>
  </si>
  <si>
    <t>СЕРИЯ "ULTRA LINE МАСЛО"</t>
  </si>
  <si>
    <t>00-00011592</t>
  </si>
  <si>
    <t>СЕРИЯ "ULTRA LINE С ЗАНИЖЕНИЕМ"</t>
  </si>
  <si>
    <t>00-00006868</t>
  </si>
  <si>
    <t>00-00000626</t>
  </si>
  <si>
    <t>FRAM (ФРАНЦИЯ)</t>
  </si>
  <si>
    <t>00-00000630</t>
  </si>
  <si>
    <t>FRANCECAR (ФРАНЦИЯ)</t>
  </si>
  <si>
    <t>00-00001534</t>
  </si>
  <si>
    <t>FRICO (УКРАИНА)</t>
  </si>
  <si>
    <t>00-00005814</t>
  </si>
  <si>
    <t>FRITEX (РОССИЯ, Г. ЯРОСЛАВЛЬ)</t>
  </si>
  <si>
    <t>00-00005043</t>
  </si>
  <si>
    <t>GALLANT (КИТАЙ)</t>
  </si>
  <si>
    <t>00-00010212</t>
  </si>
  <si>
    <t>00-00000743</t>
  </si>
  <si>
    <t>GATES (ГЕРМАНИЯ)</t>
  </si>
  <si>
    <t>00-00000744</t>
  </si>
  <si>
    <t>00-00006435</t>
  </si>
  <si>
    <t>КОМПЛЕКТЫ ГРМ + ПОМПА</t>
  </si>
  <si>
    <t>00-00000746</t>
  </si>
  <si>
    <t>00-00000745</t>
  </si>
  <si>
    <t>00-00000747</t>
  </si>
  <si>
    <t>РОЛИКИ ГРМ, ГЕНЕРАТОРА</t>
  </si>
  <si>
    <t>00-00000748</t>
  </si>
  <si>
    <t>00-00000790</t>
  </si>
  <si>
    <t>GKN (ГЕРМАНИЯ)</t>
  </si>
  <si>
    <t>00-00000797</t>
  </si>
  <si>
    <t>GLO (ГЕРМАНИЯ)</t>
  </si>
  <si>
    <t>00-00000802</t>
  </si>
  <si>
    <t>GOETZE (ГЕРМАНИЯ)</t>
  </si>
  <si>
    <t>00-00011184</t>
  </si>
  <si>
    <t>GOLD (КОРЕЯ)</t>
  </si>
  <si>
    <t>00-00007617</t>
  </si>
  <si>
    <t>GOLD (РОССИЯ, г. ТОЛЬЯТТИ)</t>
  </si>
  <si>
    <t>00-00007952</t>
  </si>
  <si>
    <t>GROG (КИТАЙ)</t>
  </si>
  <si>
    <t>00-00000804</t>
  </si>
  <si>
    <t>GSP (ГЕРМАНИЯ)</t>
  </si>
  <si>
    <t>00-00006503</t>
  </si>
  <si>
    <t>GTS (РОСИИЯ, Г. ТОЛЬЯТТИ)</t>
  </si>
  <si>
    <t>00-00010835</t>
  </si>
  <si>
    <t>00-00008824</t>
  </si>
  <si>
    <t>00-00000807</t>
  </si>
  <si>
    <t>HERZOG (ГЕРМАНИЯ)</t>
  </si>
  <si>
    <t>00-00005404</t>
  </si>
  <si>
    <t xml:space="preserve">АМОРТИЗАТОРЫ, СТОЙКИ </t>
  </si>
  <si>
    <t>00-00005400</t>
  </si>
  <si>
    <t>БОЛТЫ, ГАЙКИ КОЛЕСНЫЕ</t>
  </si>
  <si>
    <t>00-00005411</t>
  </si>
  <si>
    <t>ДВИГАТЕЛЬ</t>
  </si>
  <si>
    <t>00-00005402</t>
  </si>
  <si>
    <t>00-00005401</t>
  </si>
  <si>
    <t>00-00005403</t>
  </si>
  <si>
    <t>00-00005412</t>
  </si>
  <si>
    <t>00-00005413</t>
  </si>
  <si>
    <t>ПОДШИПНИКИ СТУПИЦЫ</t>
  </si>
  <si>
    <t>00-00005405</t>
  </si>
  <si>
    <t xml:space="preserve">РОЛИКИ </t>
  </si>
  <si>
    <t>00-00012182</t>
  </si>
  <si>
    <t>САЛЬНИКИ</t>
  </si>
  <si>
    <t>00-00012185</t>
  </si>
  <si>
    <t>00-00005407</t>
  </si>
  <si>
    <t>ЭЛЕКТРОКОМПОНЕНТЫ</t>
  </si>
  <si>
    <t>00-00000834</t>
  </si>
  <si>
    <t>HOFER (ГЕРМАНИЯ)</t>
  </si>
  <si>
    <t>00-00000835</t>
  </si>
  <si>
    <t>АМОРТИЗАТОРЫ ЗАДНЕЙ ПОДВЕСКИ</t>
  </si>
  <si>
    <t>00-00000850</t>
  </si>
  <si>
    <t>АМОРТИЗАТОРЫ, СТОЙКИ ПЕРЕДНЕЙ ПОДВЕСКИ</t>
  </si>
  <si>
    <t>00-00000893</t>
  </si>
  <si>
    <t>ВЕНТИЛЯТОРЫ ОТОПИТЕЛЯ, ОХЛАЖДЕНИЯ</t>
  </si>
  <si>
    <t>00-00001172</t>
  </si>
  <si>
    <t>ГЕНЕРАТОРЫ</t>
  </si>
  <si>
    <t>00-00001183</t>
  </si>
  <si>
    <t>00-00000901</t>
  </si>
  <si>
    <t>ДОМКРАТЫ</t>
  </si>
  <si>
    <t>00-00010944</t>
  </si>
  <si>
    <t>КАРДАНЫ</t>
  </si>
  <si>
    <t>00-00001186</t>
  </si>
  <si>
    <t>КАТУШКИ, РАСПРЕДЕЛИТЕЛИ ЗАЖИГАНИЯ</t>
  </si>
  <si>
    <t>00-00008679</t>
  </si>
  <si>
    <t>КОМПРЕССОРА</t>
  </si>
  <si>
    <t>00-00000948</t>
  </si>
  <si>
    <t>КРЕСТОВИНЫ КАРДАННОГО ВАЛА</t>
  </si>
  <si>
    <t>00-00001037</t>
  </si>
  <si>
    <t>МАЯТНИКОВЫЕ РЫЧАГИ</t>
  </si>
  <si>
    <t>00-00000931</t>
  </si>
  <si>
    <t>МОДУЛЬ ЭЛЕКТРОБЕНЗОНАСОСА</t>
  </si>
  <si>
    <t>00-00011945</t>
  </si>
  <si>
    <t>МОТОР-РЕДУКТОР ЗАМКА ДВЕРИ</t>
  </si>
  <si>
    <t>00-00001197</t>
  </si>
  <si>
    <t>МОТОР-РЕДУКТОР СТЕКЛООЧИСТИТЕЛЯ</t>
  </si>
  <si>
    <t>00-00001198</t>
  </si>
  <si>
    <t>МОТОР-РЕДУКТОР СТЕКЛОПОДЪЕМНИКА</t>
  </si>
  <si>
    <t>00-00000905</t>
  </si>
  <si>
    <t>НАКОНЕЧНИКИ РУЛЕВЫХ ТЯГ, ШАРОВЫЕ ОПОРЫ</t>
  </si>
  <si>
    <t>00-00000924</t>
  </si>
  <si>
    <t>00-00000921</t>
  </si>
  <si>
    <t>НАСОСЫ СТЕКЛООМЫВАТЕЛЯ</t>
  </si>
  <si>
    <t>00-00000937</t>
  </si>
  <si>
    <t>НАСОСЫ ТОПЛИВНЫЕ</t>
  </si>
  <si>
    <t>00-00000941</t>
  </si>
  <si>
    <t>00-00001208</t>
  </si>
  <si>
    <t>ПЕРЕКЛЮЧАТЕЛИ ПОДРУЛЕВЫЕ</t>
  </si>
  <si>
    <t>00-00000952</t>
  </si>
  <si>
    <t>ПОДШИПНИКИ ГЕНЕРАТОРА</t>
  </si>
  <si>
    <t>00-00000957</t>
  </si>
  <si>
    <t>ПОДШИПНИКИ КПП</t>
  </si>
  <si>
    <t>00-00000965</t>
  </si>
  <si>
    <t>ПОДШИПНИКИ ПОЛУОСИ, ДИФФЕРЕНЦИАЛА</t>
  </si>
  <si>
    <t>00-00000969</t>
  </si>
  <si>
    <t>00-00000975</t>
  </si>
  <si>
    <t>ПОДШИПНИКИ СЦЕПЛЕНИЯ</t>
  </si>
  <si>
    <t>00-00001218</t>
  </si>
  <si>
    <t>ПРИВОД СТЕКЛООЧИСТИТЕЛЕЙ</t>
  </si>
  <si>
    <t>00-00000994</t>
  </si>
  <si>
    <t>РАДИАТОРЫ</t>
  </si>
  <si>
    <t>00-00001019</t>
  </si>
  <si>
    <t>РЕМНИ</t>
  </si>
  <si>
    <t>00-00000981</t>
  </si>
  <si>
    <t>00-00001030</t>
  </si>
  <si>
    <t>РУЛЕВЫЕ РЕЙКИ</t>
  </si>
  <si>
    <t>00-00010695</t>
  </si>
  <si>
    <t>СКРЕБКИ</t>
  </si>
  <si>
    <t>00-00001236</t>
  </si>
  <si>
    <t>00-00012242</t>
  </si>
  <si>
    <t>HF690120</t>
  </si>
  <si>
    <t>Стартер LARGUS 16кл. HOFER</t>
  </si>
  <si>
    <t>00-00001034</t>
  </si>
  <si>
    <t>СТУПИЦЫ КОЛЕСА</t>
  </si>
  <si>
    <t>00-00001042</t>
  </si>
  <si>
    <t>СЦЕПЛЕНИЕ</t>
  </si>
  <si>
    <t>00-00001055</t>
  </si>
  <si>
    <t>00-00001072</t>
  </si>
  <si>
    <t>ТОРМОЗНЫЕ ДИСКИ, БАРАБАНЫ</t>
  </si>
  <si>
    <t>00-00001091</t>
  </si>
  <si>
    <t>00-00001099</t>
  </si>
  <si>
    <t>00-00001106</t>
  </si>
  <si>
    <t>ФИЛЬТРА</t>
  </si>
  <si>
    <t>00-00001111</t>
  </si>
  <si>
    <t>ЦИЛИНДРЫ ТОРМОЗНЫЕ, СЦЕПЛЕНИЯ</t>
  </si>
  <si>
    <t>00-00001130</t>
  </si>
  <si>
    <t>ШЛАНГИ ТОРМОЗНЫЕ, ШЛАНГИ СЦЕПЛЕНИЯ</t>
  </si>
  <si>
    <t>00-00001143</t>
  </si>
  <si>
    <t>ШРУСА И ПРИВОДА</t>
  </si>
  <si>
    <t>00-00010692</t>
  </si>
  <si>
    <t>00-00001246</t>
  </si>
  <si>
    <t>HOLA (ГЕРМАНИЯ)</t>
  </si>
  <si>
    <t>00-00011462</t>
  </si>
  <si>
    <t>00-00001251</t>
  </si>
  <si>
    <t>INA (ГЕРМАНИЯ)</t>
  </si>
  <si>
    <t>00-00010438</t>
  </si>
  <si>
    <t>00-00011402</t>
  </si>
  <si>
    <t>JS ASAKASHI (ЯПОНИЯ)</t>
  </si>
  <si>
    <t>00-00001290</t>
  </si>
  <si>
    <t>KAYABA (ЯПОНИЯ)</t>
  </si>
  <si>
    <t>00-00001291</t>
  </si>
  <si>
    <t>СЕРИЯ "EXCEL-G"</t>
  </si>
  <si>
    <t>00-00001293</t>
  </si>
  <si>
    <t>СЕРИЯ "K-FLEX"</t>
  </si>
  <si>
    <t>00-00001294</t>
  </si>
  <si>
    <t>СЕРИЯ "PREMIUM"</t>
  </si>
  <si>
    <t>00-00011759</t>
  </si>
  <si>
    <t>00-00005835</t>
  </si>
  <si>
    <t>KIT (РОССИЯ, Г. ТОЛЬЯТТИ)</t>
  </si>
  <si>
    <t>00-00005836</t>
  </si>
  <si>
    <t>СЕРИЯ "ACTIVE"</t>
  </si>
  <si>
    <t>00-00005837</t>
  </si>
  <si>
    <t>СЕРИЯ "COMFORT"</t>
  </si>
  <si>
    <t>00-00005858</t>
  </si>
  <si>
    <t>СЕРИЯ "CROSS"</t>
  </si>
  <si>
    <t>00-00001259</t>
  </si>
  <si>
    <t>KRAFTTECH (ТУРЦИЯ)</t>
  </si>
  <si>
    <t>00-00010983</t>
  </si>
  <si>
    <t>KRAMME (ИТАЛИЯ)</t>
  </si>
  <si>
    <t>00-00001280</t>
  </si>
  <si>
    <t>KRONER (ГЕРМАНИЯ)</t>
  </si>
  <si>
    <t>00-00010798</t>
  </si>
  <si>
    <t>00-00008884</t>
  </si>
  <si>
    <t>00-00009644</t>
  </si>
  <si>
    <t>LEMFOERDER (ГЕРМАНИЯ)</t>
  </si>
  <si>
    <t>00-00009386</t>
  </si>
  <si>
    <t>00-00008392</t>
  </si>
  <si>
    <t>LOBRO (ГЕРМАНИЯ)</t>
  </si>
  <si>
    <t>00-00006155</t>
  </si>
  <si>
    <t>LOCTITE (РОССИЯ)</t>
  </si>
  <si>
    <t>00-00010142</t>
  </si>
  <si>
    <t>00-00004642</t>
  </si>
  <si>
    <t>LS (КИТАЙ)</t>
  </si>
  <si>
    <t>00-00010639</t>
  </si>
  <si>
    <t>00-00001325</t>
  </si>
  <si>
    <t>LUK (ГЕРМАНИЯ)</t>
  </si>
  <si>
    <t>00-00003374</t>
  </si>
  <si>
    <t>LUZAR (РОССИЯ, Г. САНКТ-ПЕТЕРБУРГ)</t>
  </si>
  <si>
    <t>00-00003375</t>
  </si>
  <si>
    <t>00-00003438</t>
  </si>
  <si>
    <t>КРЫШКИ, КРАНЫ</t>
  </si>
  <si>
    <t>00-00003376</t>
  </si>
  <si>
    <t>00-00003380</t>
  </si>
  <si>
    <t>РАДИАТОРЫ КОНДИЦИОНЕРА (ФРИОНОВЫЕ)</t>
  </si>
  <si>
    <t>00-00003378</t>
  </si>
  <si>
    <t>РАДИАТОРЫ ОТОПИТЕЛЯ</t>
  </si>
  <si>
    <t>00-00003379</t>
  </si>
  <si>
    <t>РАДИАТОРЫ ОХЛАЖДЕНИЯ</t>
  </si>
  <si>
    <t>00-00003381</t>
  </si>
  <si>
    <t>РЕМНИ ГРМ, ГЕНЕРАТОРА</t>
  </si>
  <si>
    <t>00-00003382</t>
  </si>
  <si>
    <t>00-00003384</t>
  </si>
  <si>
    <t>ЭЛЕКТРОВЕНТИЛЯТОРЫ</t>
  </si>
  <si>
    <t>00-00001337</t>
  </si>
  <si>
    <t>LYNX (ЯПОНИЯ)</t>
  </si>
  <si>
    <t>00-00010487</t>
  </si>
  <si>
    <t xml:space="preserve">АМОРТИЗАТОРЫ, СТОЙКИ ПЕРЕДНЕЙ И ЗАДНЕЙ ПОДВЕСКИ </t>
  </si>
  <si>
    <t>00-00008867</t>
  </si>
  <si>
    <t>00-00006166</t>
  </si>
  <si>
    <t>00-00001409</t>
  </si>
  <si>
    <t>00-00009716</t>
  </si>
  <si>
    <t>00-00009728</t>
  </si>
  <si>
    <t>00-00009732</t>
  </si>
  <si>
    <t>00-00001338</t>
  </si>
  <si>
    <t>00-00010670</t>
  </si>
  <si>
    <t>00-00011805</t>
  </si>
  <si>
    <t>ПРУЖИНЫ</t>
  </si>
  <si>
    <t>00-00011251</t>
  </si>
  <si>
    <t>00-00008487</t>
  </si>
  <si>
    <t>00-00001347</t>
  </si>
  <si>
    <t>РЕМНИ И РОЛИКИ ГРМ, ГЕНЕРАТОРА</t>
  </si>
  <si>
    <t>00-00012172</t>
  </si>
  <si>
    <t>КОМПЛЕКТ ЦЕПИ ГРМ</t>
  </si>
  <si>
    <t>00-00012135</t>
  </si>
  <si>
    <t>КОМПЛЕКТЫ ГРМ (РЕМЕНЬ + РОЛИКИ + ПОМПА)</t>
  </si>
  <si>
    <t>00-00012134</t>
  </si>
  <si>
    <t>КОМПЛЕКТЫ ГРМ (РЕМЕНЬ + РОЛИКИ)</t>
  </si>
  <si>
    <t>00-00012136</t>
  </si>
  <si>
    <t xml:space="preserve">КОМПЛЕКТЫ РЕМЕНЬ ГЕНЕРАТОРА + РОЛИК </t>
  </si>
  <si>
    <t>00-00012133</t>
  </si>
  <si>
    <t>00-00012132</t>
  </si>
  <si>
    <t>00-00001366</t>
  </si>
  <si>
    <t>00-00011865</t>
  </si>
  <si>
    <t>00-00009720</t>
  </si>
  <si>
    <t>00-00012038</t>
  </si>
  <si>
    <t>00-00009785</t>
  </si>
  <si>
    <t>00-00011460</t>
  </si>
  <si>
    <t>СТУПИЦЫ</t>
  </si>
  <si>
    <t>00-00008482</t>
  </si>
  <si>
    <t>00-00001381</t>
  </si>
  <si>
    <t>ТОРМОЗНЫЕ КОЛОДКИ, ДИСКИ</t>
  </si>
  <si>
    <t>00-00001392</t>
  </si>
  <si>
    <t>00-00001419</t>
  </si>
  <si>
    <t>00-00001428</t>
  </si>
  <si>
    <t>00-00001431</t>
  </si>
  <si>
    <t>00-00001430</t>
  </si>
  <si>
    <t>ЩЕТКИ СТЕКЛООЧИСТИТЕЛЯ ЗИМНИЕ</t>
  </si>
  <si>
    <t>00-00001429</t>
  </si>
  <si>
    <t>ЩЕТКИ СТЕКЛООЧИСТИТЕЛЯ КАРКАСНЫЕ</t>
  </si>
  <si>
    <t>00-00001432</t>
  </si>
  <si>
    <t>ЩЕТКИ СТЕКЛООЧИСТИТЕЛЯ КАРКАСНЫЕ СО СПОЙЛЕРОМ</t>
  </si>
  <si>
    <t>00-00011359</t>
  </si>
  <si>
    <t>ЭЛЕКТР0ВЕНТИЛЯТОРЫ</t>
  </si>
  <si>
    <t>00-00008842</t>
  </si>
  <si>
    <t>M-TEX (БЕЛАРУСЬ)</t>
  </si>
  <si>
    <t>00-00006766</t>
  </si>
  <si>
    <t>MAHLE (АВСТРИЯ)</t>
  </si>
  <si>
    <t>00-00001479</t>
  </si>
  <si>
    <t>MANN (ГЕРМАНИЯ)</t>
  </si>
  <si>
    <t>00-00011814</t>
  </si>
  <si>
    <t>00-00006392</t>
  </si>
  <si>
    <t>MANOVER (ГЕРМАНИЯ)</t>
  </si>
  <si>
    <t>00-00001470</t>
  </si>
  <si>
    <t>MAREL (ИТАЛИЯ)</t>
  </si>
  <si>
    <t>00-00009071</t>
  </si>
  <si>
    <t>00-00009072</t>
  </si>
  <si>
    <t>СЕРИЯ "KIT MAGNUM"</t>
  </si>
  <si>
    <t>00-00009074</t>
  </si>
  <si>
    <t>СЕРИЯ "KIT SPORT"</t>
  </si>
  <si>
    <t>00-00009073</t>
  </si>
  <si>
    <t>СЕРИЯ "KIT STANDART"</t>
  </si>
  <si>
    <t>00-00011077</t>
  </si>
  <si>
    <t>00-00009358</t>
  </si>
  <si>
    <t>00-00009067</t>
  </si>
  <si>
    <t>00-00009069</t>
  </si>
  <si>
    <t>СЕРИЯ "MAGNUM TURBO"</t>
  </si>
  <si>
    <t>00-00009068</t>
  </si>
  <si>
    <t>СЕРИЯ "MAGNUM"</t>
  </si>
  <si>
    <t>00-00009091</t>
  </si>
  <si>
    <t>ОПОРЫ СТОЕК</t>
  </si>
  <si>
    <t>00-00011489</t>
  </si>
  <si>
    <t>ПОДШИНИКИ ВЫЖИМНЫЕ</t>
  </si>
  <si>
    <t>00-00011924</t>
  </si>
  <si>
    <t>00-00009094</t>
  </si>
  <si>
    <t>00-00009070</t>
  </si>
  <si>
    <t>00-00011191</t>
  </si>
  <si>
    <t>00-00012254</t>
  </si>
  <si>
    <t>00-00012255</t>
  </si>
  <si>
    <t>MCT527</t>
  </si>
  <si>
    <t>Ремень ГРМ 2108 111зуб. MAREL</t>
  </si>
  <si>
    <t>00-00012256</t>
  </si>
  <si>
    <t>MCT996</t>
  </si>
  <si>
    <t>Ремень ГРМ 2112 136зуб. MAREL</t>
  </si>
  <si>
    <t>00-00012257</t>
  </si>
  <si>
    <t>MCT1137</t>
  </si>
  <si>
    <t>Ремень ГРМ 2170 137зуб. MAREL</t>
  </si>
  <si>
    <t>00-00012258</t>
  </si>
  <si>
    <t>MCT1164</t>
  </si>
  <si>
    <t>00-00012259</t>
  </si>
  <si>
    <t>MCT1179</t>
  </si>
  <si>
    <t>Ремень ГРМ LARGUS 16кл. MAREL</t>
  </si>
  <si>
    <t>00-00012260</t>
  </si>
  <si>
    <t>MCT988</t>
  </si>
  <si>
    <t>Ремень ГРМ LARGUS 8кл. MAREL</t>
  </si>
  <si>
    <t>00-00009075</t>
  </si>
  <si>
    <t>00-00009077</t>
  </si>
  <si>
    <t>СЕРИЯ "DUO"</t>
  </si>
  <si>
    <t>00-00009076</t>
  </si>
  <si>
    <t>00-00009078</t>
  </si>
  <si>
    <t>СЕРИЯ "STANDART"</t>
  </si>
  <si>
    <t>00-00011931</t>
  </si>
  <si>
    <t>00-00009410</t>
  </si>
  <si>
    <t>00-00004837</t>
  </si>
  <si>
    <t>MASTER SPORT (ГЕРМАНИЯ)</t>
  </si>
  <si>
    <t>00-00010005</t>
  </si>
  <si>
    <t>00-00011166</t>
  </si>
  <si>
    <t>00-00001493</t>
  </si>
  <si>
    <t>METAL INCAR (ПОЛЬША)</t>
  </si>
  <si>
    <t>00-00001511</t>
  </si>
  <si>
    <t>METTELLI (ИТАЛИЯ)</t>
  </si>
  <si>
    <t>00-00010264</t>
  </si>
  <si>
    <t>00-00007912</t>
  </si>
  <si>
    <t>00-00010195</t>
  </si>
  <si>
    <t>00-00005672</t>
  </si>
  <si>
    <t>MONROE (БЕЛЬГИЯ)</t>
  </si>
  <si>
    <t>00-00008653</t>
  </si>
  <si>
    <t>00-00007944</t>
  </si>
  <si>
    <t>MTA (ИТАЛИЯ)</t>
  </si>
  <si>
    <t>00-00010472</t>
  </si>
  <si>
    <t>00-00001514</t>
  </si>
  <si>
    <t>NAC (КОРЕЯ)</t>
  </si>
  <si>
    <t>00-00001517</t>
  </si>
  <si>
    <t>00-00001518</t>
  </si>
  <si>
    <t>00-00001519</t>
  </si>
  <si>
    <t>00-00001520</t>
  </si>
  <si>
    <t>00-00001542</t>
  </si>
  <si>
    <t>NGK (ЯПОНИЯ)</t>
  </si>
  <si>
    <t>00-00005315</t>
  </si>
  <si>
    <t>NIBK (ЯПОНИЯ)</t>
  </si>
  <si>
    <t>00-00012202</t>
  </si>
  <si>
    <t>00-00001552</t>
  </si>
  <si>
    <t>NORMA (ГЕРМАНИЯ)</t>
  </si>
  <si>
    <t>00-00009145</t>
  </si>
  <si>
    <t>NSP (КОРЕЯ)</t>
  </si>
  <si>
    <t>00-00004834</t>
  </si>
  <si>
    <t>OBERKRAFT (ГЕРМАНИЯ)</t>
  </si>
  <si>
    <t>00-00004835</t>
  </si>
  <si>
    <t>00-00005171</t>
  </si>
  <si>
    <t>00-00005091</t>
  </si>
  <si>
    <t>00-00010702</t>
  </si>
  <si>
    <t>00-00009263</t>
  </si>
  <si>
    <t>00-00005092</t>
  </si>
  <si>
    <t>00-00010703</t>
  </si>
  <si>
    <t>00-00004518</t>
  </si>
  <si>
    <t>OPTIBELT (ГЕРМАНИЯ)</t>
  </si>
  <si>
    <t>00-00010451</t>
  </si>
  <si>
    <t>00-00001569</t>
  </si>
  <si>
    <t>OSVAT (ИТАЛИЯ)</t>
  </si>
  <si>
    <t>00-00011757</t>
  </si>
  <si>
    <t>00-00009381</t>
  </si>
  <si>
    <t>00-00009773</t>
  </si>
  <si>
    <t>PAYEN (ФРАНЦИЯ)</t>
  </si>
  <si>
    <t>00-00001588</t>
  </si>
  <si>
    <t>PEKAR (РОССИЯ, Г. САНКТ-ПЕТЕРБУРГ)</t>
  </si>
  <si>
    <t>00-00001598</t>
  </si>
  <si>
    <t>PILENGA (ИТАЛИЯ)</t>
  </si>
  <si>
    <t>00-00001599</t>
  </si>
  <si>
    <t>00-00001600</t>
  </si>
  <si>
    <t>00-00010920</t>
  </si>
  <si>
    <t>00-00006300</t>
  </si>
  <si>
    <t>00-00001601</t>
  </si>
  <si>
    <t>00-00001602</t>
  </si>
  <si>
    <t>00-00011324</t>
  </si>
  <si>
    <t>00-00006149</t>
  </si>
  <si>
    <t>ПОДШИПНИКИ ОПОРЫ ПЕРЕДНЕЙ СТОЙКИ</t>
  </si>
  <si>
    <t>00-00001603</t>
  </si>
  <si>
    <t>ПОДШИПНИКИ СТУПИЦЫ, ПОЛУОСИ</t>
  </si>
  <si>
    <t>00-00012262</t>
  </si>
  <si>
    <t>Подшипник передней ступицы ACCENT PILENGA</t>
  </si>
  <si>
    <t>00-00006612</t>
  </si>
  <si>
    <t>ПОДШИПНИКИ СЦЕПЛЕНИЯ (ВЫЖИМНЫЕ)</t>
  </si>
  <si>
    <t>00-00001604</t>
  </si>
  <si>
    <t>00-00001605</t>
  </si>
  <si>
    <t>00-00011326</t>
  </si>
  <si>
    <t>САЙЛЕНТБЛОКИ</t>
  </si>
  <si>
    <t>00-00001606</t>
  </si>
  <si>
    <t>00-00001680</t>
  </si>
  <si>
    <t>00-00010918</t>
  </si>
  <si>
    <t>00-00001607</t>
  </si>
  <si>
    <t>00-00001608</t>
  </si>
  <si>
    <t>00-00008809</t>
  </si>
  <si>
    <t>00-00001610</t>
  </si>
  <si>
    <t>00-00001611</t>
  </si>
  <si>
    <t>00-00011389</t>
  </si>
  <si>
    <t>00-00010854</t>
  </si>
  <si>
    <t>00-00005281</t>
  </si>
  <si>
    <t>PROSPORT (КИТАЙ)</t>
  </si>
  <si>
    <t>00-00008104</t>
  </si>
  <si>
    <t>PROTOS (РОССИЯ, Г. КРАСНОДАР)</t>
  </si>
  <si>
    <t>00-00009612</t>
  </si>
  <si>
    <t>QUARTZ (КИТАЙ)</t>
  </si>
  <si>
    <t>00-00005443</t>
  </si>
  <si>
    <t>00-00001808</t>
  </si>
  <si>
    <t>REMSA (ИСПАНИЯ)</t>
  </si>
  <si>
    <t>00-00006161</t>
  </si>
  <si>
    <t>RENAULT ORIGINAL</t>
  </si>
  <si>
    <t>00-00008540</t>
  </si>
  <si>
    <t>REPAX (РОССИЯ)</t>
  </si>
  <si>
    <t>00-00009219</t>
  </si>
  <si>
    <t>ROSTECO (РОССИЯ)</t>
  </si>
  <si>
    <t>00-00012096</t>
  </si>
  <si>
    <t>RUBENA (ЧЕХИЯ)</t>
  </si>
  <si>
    <t>00-00011840</t>
  </si>
  <si>
    <t>00-00001814</t>
  </si>
  <si>
    <t>SACHS (ГЕРМАНИЯ)</t>
  </si>
  <si>
    <t>00-00001819</t>
  </si>
  <si>
    <t>SANGSHIN (КОРЕЯ)</t>
  </si>
  <si>
    <t>00-00011043</t>
  </si>
  <si>
    <t>00-00006078</t>
  </si>
  <si>
    <t>SAT (КИТАЙ)</t>
  </si>
  <si>
    <t>00-00001828</t>
  </si>
  <si>
    <t>SCT (ГЕРМАНИЯ)</t>
  </si>
  <si>
    <t>00-00007861</t>
  </si>
  <si>
    <t>00-00001833</t>
  </si>
  <si>
    <t>SEVI (РОССИЯ, Г. БАЛАКОВО)</t>
  </si>
  <si>
    <t>00-00005526</t>
  </si>
  <si>
    <t>00-00005344</t>
  </si>
  <si>
    <t>00-00005347</t>
  </si>
  <si>
    <t>00-00005339</t>
  </si>
  <si>
    <t>00-00005345</t>
  </si>
  <si>
    <t>00-00011045</t>
  </si>
  <si>
    <t>ОПОРЫ КАРДАННОГО ВАЛА</t>
  </si>
  <si>
    <t>00-00005341</t>
  </si>
  <si>
    <t>00-00011900</t>
  </si>
  <si>
    <t>00-00005346</t>
  </si>
  <si>
    <t>ПЫЛЬНИКИ, РЕМКОМПЛЕКТЫ</t>
  </si>
  <si>
    <t>00-00005342</t>
  </si>
  <si>
    <t>00-00005533</t>
  </si>
  <si>
    <t>00-00005343</t>
  </si>
  <si>
    <t>00-00008282</t>
  </si>
  <si>
    <t>УСПОКОИТЕЛИ И НАТЯЖИТЕЛИ ЦЕПИ</t>
  </si>
  <si>
    <t>00-00005348</t>
  </si>
  <si>
    <t>00-00005340</t>
  </si>
  <si>
    <t>00-00006115</t>
  </si>
  <si>
    <t>ЭЛЕМЕНТЫ УПРАВЛЕНИЯ ПЕРЕДАЧАМИ</t>
  </si>
  <si>
    <t>00-00011980</t>
  </si>
  <si>
    <t>00-00005784</t>
  </si>
  <si>
    <t>SKF (ГЕРМАНИЯ)</t>
  </si>
  <si>
    <t>00-00001844</t>
  </si>
  <si>
    <t>SLON (РОССИЯ, Г. ТОЛЬЯТТИ)</t>
  </si>
  <si>
    <t>00-00008024</t>
  </si>
  <si>
    <t>00-00012236</t>
  </si>
  <si>
    <t>ПРОВОДА В/В SLON</t>
  </si>
  <si>
    <t>00-00012238</t>
  </si>
  <si>
    <t>ШКИВЫ</t>
  </si>
  <si>
    <t>00-00012239</t>
  </si>
  <si>
    <t>8450108506SL</t>
  </si>
  <si>
    <t>Провода в/в 11182 инж. 8кл. SLON</t>
  </si>
  <si>
    <t>00-00008016</t>
  </si>
  <si>
    <t>СЕРИЯ "GO"</t>
  </si>
  <si>
    <t>00-00001853</t>
  </si>
  <si>
    <t>SM (ГЕРМАНИЯ)</t>
  </si>
  <si>
    <t>00-00001854</t>
  </si>
  <si>
    <t>00-00001857</t>
  </si>
  <si>
    <t>КОЛЬЦА ПОРШНЕВЫЕ SM</t>
  </si>
  <si>
    <t>00-00001856</t>
  </si>
  <si>
    <t>КОЛЬЦА ПОРШНЕВЫЕ ТИТАН</t>
  </si>
  <si>
    <t>00-00001855</t>
  </si>
  <si>
    <t>00-00001859</t>
  </si>
  <si>
    <t>САЛЬНИКИ КЛАПАНОВ</t>
  </si>
  <si>
    <t>00-00005191</t>
  </si>
  <si>
    <t>SNR (ФРАНЦИЯ)</t>
  </si>
  <si>
    <t>00-00009365</t>
  </si>
  <si>
    <t>SOLINA (КИТАЙ)</t>
  </si>
  <si>
    <t>00-00010475</t>
  </si>
  <si>
    <t>00-00011907</t>
  </si>
  <si>
    <t>00-00006871</t>
  </si>
  <si>
    <t>SPEEDMATE (КОРЕЯ)</t>
  </si>
  <si>
    <t>00-00007575</t>
  </si>
  <si>
    <t>ТОРМОЗНАЯ СИСТЕМА</t>
  </si>
  <si>
    <t>00-00007577</t>
  </si>
  <si>
    <t>00-00007576</t>
  </si>
  <si>
    <t xml:space="preserve">ПЕРЕДНИЕ ТОРМОЗНЫЕ КОЛОДКИ </t>
  </si>
  <si>
    <t>00-00007578</t>
  </si>
  <si>
    <t>00-00007579</t>
  </si>
  <si>
    <t>00-00007580</t>
  </si>
  <si>
    <t>00-00007581</t>
  </si>
  <si>
    <t>00-00007583</t>
  </si>
  <si>
    <t>ХОДОВАЯ ЧАСТЬ</t>
  </si>
  <si>
    <t>00-00007590</t>
  </si>
  <si>
    <t>НАКОНЕЧНИКИ РУЛЕВОЙ ТЯГИ</t>
  </si>
  <si>
    <t>00-00007599</t>
  </si>
  <si>
    <t>00-00007589</t>
  </si>
  <si>
    <t>00-00007600</t>
  </si>
  <si>
    <t>00-00001912</t>
  </si>
  <si>
    <t>SS20 (РОССИЯ, Г. САМАРА)</t>
  </si>
  <si>
    <t>00-00001919</t>
  </si>
  <si>
    <t>00-00008229</t>
  </si>
  <si>
    <t>СЕРИЯ "GOLD"</t>
  </si>
  <si>
    <t>00-00008230</t>
  </si>
  <si>
    <t>СЕРИЯ "HARD SPORT"</t>
  </si>
  <si>
    <t>00-00008228</t>
  </si>
  <si>
    <t>СЕРИЯ "QUEEN"</t>
  </si>
  <si>
    <t>00-00008226</t>
  </si>
  <si>
    <t>СЕРИЯ "МАСТЕР"</t>
  </si>
  <si>
    <t>00-00008227</t>
  </si>
  <si>
    <t>СЕРИЯ "СПОРТ"</t>
  </si>
  <si>
    <t>00-00008225</t>
  </si>
  <si>
    <t>СЕРИЯ "СТАНДАРТ"</t>
  </si>
  <si>
    <t>00-00006379</t>
  </si>
  <si>
    <t>00-00001921</t>
  </si>
  <si>
    <t>00-00001920</t>
  </si>
  <si>
    <t>ПРОСТАВКИ</t>
  </si>
  <si>
    <t>00-00001922</t>
  </si>
  <si>
    <t>00-00008554</t>
  </si>
  <si>
    <t>СЕРИЯ GOLD</t>
  </si>
  <si>
    <t>00-00008555</t>
  </si>
  <si>
    <t>СЕРИЯ RACING</t>
  </si>
  <si>
    <t>00-00008556</t>
  </si>
  <si>
    <t>СЕРИЯ КОМФОРТ</t>
  </si>
  <si>
    <t>00-00001924</t>
  </si>
  <si>
    <t>РУЛЕВОЙ МЕХАНИЗМ</t>
  </si>
  <si>
    <t>00-00002098</t>
  </si>
  <si>
    <t>00-00008553</t>
  </si>
  <si>
    <t>СТОЙКИ И АМОРТИЗАТОРЫ</t>
  </si>
  <si>
    <t>00-00008547</t>
  </si>
  <si>
    <t>КОМПЛЕКТУЮЩИЕ АМОРТЗИТОРОВ</t>
  </si>
  <si>
    <t>00-00001918</t>
  </si>
  <si>
    <t>МОДУЛИ ПОДВЕСКИ В СБОРЕ</t>
  </si>
  <si>
    <t>00-00001913</t>
  </si>
  <si>
    <t>СЕРИЯ "RACING"</t>
  </si>
  <si>
    <t>00-00008461</t>
  </si>
  <si>
    <t>СЕРИЯ "RACING КОМФОРТ"</t>
  </si>
  <si>
    <t>00-00008462</t>
  </si>
  <si>
    <t>СЕРИЯ "RACING СПОРТ"</t>
  </si>
  <si>
    <t>00-00001915</t>
  </si>
  <si>
    <t>00-00001916</t>
  </si>
  <si>
    <t>00-00001914</t>
  </si>
  <si>
    <t>00-00001917</t>
  </si>
  <si>
    <t>СЕРИЯ "ШОССЕ"</t>
  </si>
  <si>
    <t>00-00002081</t>
  </si>
  <si>
    <t>00-00008701</t>
  </si>
  <si>
    <t>00-00001923</t>
  </si>
  <si>
    <t>00-00002147</t>
  </si>
  <si>
    <t>STARNER (ГЕРМАНИЯ)</t>
  </si>
  <si>
    <t>00-00002150</t>
  </si>
  <si>
    <t>00-00002151</t>
  </si>
  <si>
    <t>00-00002152</t>
  </si>
  <si>
    <t>00-00002153</t>
  </si>
  <si>
    <t>00-00002154</t>
  </si>
  <si>
    <t>00-00002155</t>
  </si>
  <si>
    <t>00-00010796</t>
  </si>
  <si>
    <t>00-00005889</t>
  </si>
  <si>
    <t>STELLOX (КИТАЙ)</t>
  </si>
  <si>
    <t>00-00002190</t>
  </si>
  <si>
    <t>STINGER (РОССИЯ, Г. ТОЛЬЯТТИ)</t>
  </si>
  <si>
    <t>00-00008361</t>
  </si>
  <si>
    <t>SURAI (КИТАЙ)</t>
  </si>
  <si>
    <t>00-00010861</t>
  </si>
  <si>
    <t>ВЫКЛЮЧАТЕЛИ, ПЕРЕКЛЮЧАТЕЛИ</t>
  </si>
  <si>
    <t>00-00010856</t>
  </si>
  <si>
    <t>00-00010859</t>
  </si>
  <si>
    <t>00-00011902</t>
  </si>
  <si>
    <t>Мотор-редуктор стеклоочистителя</t>
  </si>
  <si>
    <t>00-00011901</t>
  </si>
  <si>
    <t>НАТЯЖИТЕЛИ ЦЕПИ</t>
  </si>
  <si>
    <t>00-00010868</t>
  </si>
  <si>
    <t>УПОРЫ ЗАДНЕЙ ДВЕРИ, КАПОТА</t>
  </si>
  <si>
    <t>00-00008787</t>
  </si>
  <si>
    <t>SV-PARTS</t>
  </si>
  <si>
    <t>00-00007764</t>
  </si>
  <si>
    <t>TAMPLATIN (ТУРЦИЯ)</t>
  </si>
  <si>
    <t>00-00005801</t>
  </si>
  <si>
    <t>TERMAL (КИТАЙ)</t>
  </si>
  <si>
    <t>00-00002239</t>
  </si>
  <si>
    <t>TESLA (ЧЕХИЯ)</t>
  </si>
  <si>
    <t>00-00005696</t>
  </si>
  <si>
    <t>TORK (КИТАЙ)</t>
  </si>
  <si>
    <t>00-00009912</t>
  </si>
  <si>
    <t>TORNADO (КИТАЙ)</t>
  </si>
  <si>
    <t>00-00011910</t>
  </si>
  <si>
    <t>00-00004683</t>
  </si>
  <si>
    <t>TRIALLI (ИТАЛИЯ)</t>
  </si>
  <si>
    <t>00-00012241</t>
  </si>
  <si>
    <t>CF0141</t>
  </si>
  <si>
    <t>00-00004600</t>
  </si>
  <si>
    <t>00-00006464</t>
  </si>
  <si>
    <t>НАКОНЕЧНИКИ РУЛЕВЫЕ</t>
  </si>
  <si>
    <t>00-00009699</t>
  </si>
  <si>
    <t>00-00009701</t>
  </si>
  <si>
    <t>00-00006466</t>
  </si>
  <si>
    <t>РЫЧАГИ</t>
  </si>
  <si>
    <t>00-00009259</t>
  </si>
  <si>
    <t>00-00008144</t>
  </si>
  <si>
    <t>00-00006475</t>
  </si>
  <si>
    <t>ТРАПЕЦИИ РУЛЕВЫЕ</t>
  </si>
  <si>
    <t>00-00006467</t>
  </si>
  <si>
    <t>ТЯГИ РУЛЕВЫЕ</t>
  </si>
  <si>
    <t>00-00006465</t>
  </si>
  <si>
    <t>00-00002249</t>
  </si>
  <si>
    <t>TRW/LUCAS (ГЕРМАНИЯ)</t>
  </si>
  <si>
    <t>00-00005925</t>
  </si>
  <si>
    <t>TURBOTEMA (РОССИЯ, Г. ТОЛЬЯТТИ)</t>
  </si>
  <si>
    <t>00-00010810</t>
  </si>
  <si>
    <t>00-00004552</t>
  </si>
  <si>
    <t>UFI FILTERS (ИТАЛИЯ)</t>
  </si>
  <si>
    <t>00-00008113</t>
  </si>
  <si>
    <t>VAL RACING (РОССИЯ, Г. ТОЛЬЯТТИ)</t>
  </si>
  <si>
    <t>00-00002258</t>
  </si>
  <si>
    <t>VALEO (РОССИЯ)</t>
  </si>
  <si>
    <t>00-00009223</t>
  </si>
  <si>
    <t>ПРОТИВОТУМАННЫЕ ФАРЫ</t>
  </si>
  <si>
    <t>00-00005941</t>
  </si>
  <si>
    <t>00-00005942</t>
  </si>
  <si>
    <t>00-00005940</t>
  </si>
  <si>
    <t>СЦЕПЛЕНИЯ</t>
  </si>
  <si>
    <t>00-00009139</t>
  </si>
  <si>
    <t>00-00010344</t>
  </si>
  <si>
    <t>00-00010023</t>
  </si>
  <si>
    <t>00-00010424</t>
  </si>
  <si>
    <t>00-00010119</t>
  </si>
  <si>
    <t>00-00002266</t>
  </si>
  <si>
    <t>VICTOR REINZ (ГЕРМАНИЯ)</t>
  </si>
  <si>
    <t>00-00002270</t>
  </si>
  <si>
    <t>WEBER (ЧЕХИЯ)</t>
  </si>
  <si>
    <t>00-00005963</t>
  </si>
  <si>
    <t>00-00002278</t>
  </si>
  <si>
    <t>00-00008712</t>
  </si>
  <si>
    <t>00-00002275</t>
  </si>
  <si>
    <t>00-00006010</t>
  </si>
  <si>
    <t>00-00002340</t>
  </si>
  <si>
    <t>00-00002277</t>
  </si>
  <si>
    <t>00-00002279</t>
  </si>
  <si>
    <t>00-00003060</t>
  </si>
  <si>
    <t>WELZER (КИТАЙ)</t>
  </si>
  <si>
    <t>00-00010704</t>
  </si>
  <si>
    <t>ГИДРОКОМПЕНСАТОРЫ</t>
  </si>
  <si>
    <t>00-00006669</t>
  </si>
  <si>
    <t>00-00003079</t>
  </si>
  <si>
    <t>00-00010066</t>
  </si>
  <si>
    <t>ШЕСТЕРНИ</t>
  </si>
  <si>
    <t>00-00003078</t>
  </si>
  <si>
    <t>00-00010393</t>
  </si>
  <si>
    <t>00-00005828</t>
  </si>
  <si>
    <t>WYNN'S (БЕЛЬГИЯ)</t>
  </si>
  <si>
    <t>00-00006368</t>
  </si>
  <si>
    <t>ZOLLEX (КИТАЙ)</t>
  </si>
  <si>
    <t>00-00008737</t>
  </si>
  <si>
    <t>00-00008749</t>
  </si>
  <si>
    <t>00-00010001</t>
  </si>
  <si>
    <t>00-00002383</t>
  </si>
  <si>
    <t>АВТОАРМАТУРА (РОССИЯ, Г. САНКТ-ПЕТЕРБУРГ)</t>
  </si>
  <si>
    <t>00-00007939</t>
  </si>
  <si>
    <t>00-00007891</t>
  </si>
  <si>
    <t>АВТОЗАПЧАСТИ БАЛАКОВО (РОССИЯ, Г. БАЛАКОВО)</t>
  </si>
  <si>
    <t>00-00004487</t>
  </si>
  <si>
    <t>АВТОПРИБОР (РОССИЯ)</t>
  </si>
  <si>
    <t>00-00004612</t>
  </si>
  <si>
    <t>АВТОПРОДУКТ (РОССИЯ, Г. ТОЛЬЯТТИ)</t>
  </si>
  <si>
    <t>00-00002385</t>
  </si>
  <si>
    <t>АВТОРЕАЛ (РОССИЯ, Г. МИАСС)</t>
  </si>
  <si>
    <t>00-00004434</t>
  </si>
  <si>
    <t>АВТОСИЛ (РОССИЯ, Г. КАЗАНЬ)</t>
  </si>
  <si>
    <t>00-00006054</t>
  </si>
  <si>
    <t>АвтоТехКомплект (РОССИЯ, Г. ТОЛЬЯТТИ)</t>
  </si>
  <si>
    <t>00-00012158</t>
  </si>
  <si>
    <t>00-00011128</t>
  </si>
  <si>
    <t>АвтоТрейд (г. Калуга)</t>
  </si>
  <si>
    <t>00-00002378</t>
  </si>
  <si>
    <t>АВТОЭЛЕКТРОНИКА (РОССИЯ, Г. КАЛУГА)</t>
  </si>
  <si>
    <t>00-00006653</t>
  </si>
  <si>
    <t xml:space="preserve">АГАТ (РОССИЯ, Г. ТОЛЬЯТТИ) </t>
  </si>
  <si>
    <t>00-00004442</t>
  </si>
  <si>
    <t>АГК (РОССИЯ, Г. ТОЛЬЯТТИ)</t>
  </si>
  <si>
    <t>00-00002395</t>
  </si>
  <si>
    <t>АЛЬТЕРНАТИВА (РОССИЯ, Г. ТОЛЬЯТТИ)</t>
  </si>
  <si>
    <t>00-00010889</t>
  </si>
  <si>
    <t xml:space="preserve">СЕРИЯ "LIFT +50" </t>
  </si>
  <si>
    <t>00-00002398</t>
  </si>
  <si>
    <t>СЕРИЯ "PRO G" (разборная конструкция, газонаполненные)</t>
  </si>
  <si>
    <t>00-00002399</t>
  </si>
  <si>
    <t>СЕРИЯ "PRO OIL" (разборная конструкция, гидравлические)</t>
  </si>
  <si>
    <t>00-00002400</t>
  </si>
  <si>
    <t>СЕРИЯ "PRO ST" (разборная конструкция, с занижением)</t>
  </si>
  <si>
    <t>00-00002401</t>
  </si>
  <si>
    <t>СЕРИЯ "STANDART" (неразборная конструкция, гидравлические)</t>
  </si>
  <si>
    <t>00-00006360</t>
  </si>
  <si>
    <t>00-00002496</t>
  </si>
  <si>
    <t>АСОМИ (РОССИЯ, Г. ТОЛЬЯТТИ)</t>
  </si>
  <si>
    <t>00-00002501</t>
  </si>
  <si>
    <t>00-00002499</t>
  </si>
  <si>
    <t>00-00002502</t>
  </si>
  <si>
    <t>00-00002580</t>
  </si>
  <si>
    <t>00-00002500</t>
  </si>
  <si>
    <t>СЕРИЯ "SPORT"</t>
  </si>
  <si>
    <t>00-00002497</t>
  </si>
  <si>
    <t>СЕРИЯ "КОМФОРТ CLASSIC"</t>
  </si>
  <si>
    <t>00-00002498</t>
  </si>
  <si>
    <t>СЕРИЯ "КОМФОРТ PRO"</t>
  </si>
  <si>
    <t>00-00002617</t>
  </si>
  <si>
    <t>АСТОН (РОССИЯ, Г. САМАРА)</t>
  </si>
  <si>
    <t>00-00002629</t>
  </si>
  <si>
    <t>АМОРТИЗАТОРЫ, СТОЙКИ ПЕРЕДНЕЙ И ЗАДНЕЙ ПОДВЕСКИ</t>
  </si>
  <si>
    <t>00-00002630</t>
  </si>
  <si>
    <t>00-00006651</t>
  </si>
  <si>
    <t>00-00007756</t>
  </si>
  <si>
    <t xml:space="preserve">АСТРО </t>
  </si>
  <si>
    <t>00-00009229</t>
  </si>
  <si>
    <t>00-00005221</t>
  </si>
  <si>
    <t>АТС (РОССИЯ, Г. АЛЬМЕТЬЕВСК)</t>
  </si>
  <si>
    <t>00-00008580</t>
  </si>
  <si>
    <t>АТЭ-1 (КИТАЙ)</t>
  </si>
  <si>
    <t>00-00011863</t>
  </si>
  <si>
    <t>00-00011864</t>
  </si>
  <si>
    <t>00-00002645</t>
  </si>
  <si>
    <t>БАЗАЛЬТ (РОССИЯ, Г. МИАСС)</t>
  </si>
  <si>
    <t>00-00004620</t>
  </si>
  <si>
    <t>БАЛАКОВО РЕЗИНО-ТЕХНИКА (БРТ) (РОССИЯ, Г. БАЛАКОВО)</t>
  </si>
  <si>
    <t>00-00012072</t>
  </si>
  <si>
    <t>БАМПЕРА</t>
  </si>
  <si>
    <t>00-00007844</t>
  </si>
  <si>
    <t>00-00009010</t>
  </si>
  <si>
    <t>БАС (РОССИЯ, Г. ТОЛЬЯТТИ)</t>
  </si>
  <si>
    <t>00-00010814</t>
  </si>
  <si>
    <t>БАЧКИ</t>
  </si>
  <si>
    <t>00-00002668</t>
  </si>
  <si>
    <t>БЕКО ЛАДА (РОССИЯ, Г. ТОЛЬЯТТИ)</t>
  </si>
  <si>
    <t>00-00009183</t>
  </si>
  <si>
    <t>БЕЛКАРД (РОССИЯ, Г. ГРОДНО)</t>
  </si>
  <si>
    <t>00-00006575</t>
  </si>
  <si>
    <t>БЕЛМАГ (РОССИЯ, Г. МАГНИТОГОРСК)</t>
  </si>
  <si>
    <t>00-00010372</t>
  </si>
  <si>
    <t>АМОРТИЗАТОРЫ, СТОЙКИ ПЕРЕДНЕЙ ПОДВЕСКИ И ЗАДНЕЙ ПОДВЕСКИ</t>
  </si>
  <si>
    <t>00-00008954</t>
  </si>
  <si>
    <t>00-00008955</t>
  </si>
  <si>
    <t>00-00008957</t>
  </si>
  <si>
    <t>СЕРИЯ "КОНВЕЙЕРНАЯ"</t>
  </si>
  <si>
    <t>00-00008956</t>
  </si>
  <si>
    <t>00-00009054</t>
  </si>
  <si>
    <t>00-00010367</t>
  </si>
  <si>
    <t>00-00010752</t>
  </si>
  <si>
    <t>00-00010497</t>
  </si>
  <si>
    <t>00-00009038</t>
  </si>
  <si>
    <t>00-00010757</t>
  </si>
  <si>
    <t>00-00009034</t>
  </si>
  <si>
    <t>00-00010376</t>
  </si>
  <si>
    <t>00-00010499</t>
  </si>
  <si>
    <t>00-00008960</t>
  </si>
  <si>
    <t>00-00008958</t>
  </si>
  <si>
    <t>00-00009006</t>
  </si>
  <si>
    <t>00-00009009</t>
  </si>
  <si>
    <t>00-00009007</t>
  </si>
  <si>
    <t>СЕРИЯ "НИВА-ЛЮКС"</t>
  </si>
  <si>
    <t>00-00009005</t>
  </si>
  <si>
    <t>00-00009008</t>
  </si>
  <si>
    <t>СЕРИЯ "ФАВОРИТ"</t>
  </si>
  <si>
    <t>00-00010766</t>
  </si>
  <si>
    <t>СЕРИЯ "ЭКО"</t>
  </si>
  <si>
    <t>00-00008959</t>
  </si>
  <si>
    <t>00-00010378</t>
  </si>
  <si>
    <t>00-00004825</t>
  </si>
  <si>
    <t>БЗАК (РОССИЯ, Г. БЕЛЕБЕЙ)</t>
  </si>
  <si>
    <t>00-00005231</t>
  </si>
  <si>
    <t>БЦМ (БЕЛОРУССИЯ)</t>
  </si>
  <si>
    <t>00-00006444</t>
  </si>
  <si>
    <t>ВАЛЕЕ95 (РОССИЯ, Г. ТОЛЬЯТТИ)</t>
  </si>
  <si>
    <t>00-00007922</t>
  </si>
  <si>
    <t>00-00005647</t>
  </si>
  <si>
    <t>ВЕНТО (РОССИЯ, Г. ТОЛЬЯТТИ)</t>
  </si>
  <si>
    <t>00-00002684</t>
  </si>
  <si>
    <t>ВИННИЦА (УКРАИНА)</t>
  </si>
  <si>
    <t>00-00006093</t>
  </si>
  <si>
    <t>ВИЭ (РОССИЯ, Г. ТОЛЬЯТТИ)</t>
  </si>
  <si>
    <t>00-00006152</t>
  </si>
  <si>
    <t>ВМПАВТО (РОССИЯ)</t>
  </si>
  <si>
    <t>00-00002687</t>
  </si>
  <si>
    <t>ВОЛГААВТОПРОМ (РОССИЯ)</t>
  </si>
  <si>
    <t>00-00002721</t>
  </si>
  <si>
    <t>ГАЗОРАСПРЕДЕЛИТЕЛЬНЫЙ МЕХАНИЗМ</t>
  </si>
  <si>
    <t>00-00002722</t>
  </si>
  <si>
    <t>00-00002718</t>
  </si>
  <si>
    <t>КЛАПАНА, НАПРАВЛЯЮЩИЕ</t>
  </si>
  <si>
    <t>00-00002720</t>
  </si>
  <si>
    <t>00-00002852</t>
  </si>
  <si>
    <t>МАСЛЯНЫЕ НАСОСЫ</t>
  </si>
  <si>
    <t>00-00002828</t>
  </si>
  <si>
    <t>МАХОВИКИ, ВЫЖИМНЫЕ</t>
  </si>
  <si>
    <t>00-00002719</t>
  </si>
  <si>
    <t>00-00002723</t>
  </si>
  <si>
    <t>00-00002807</t>
  </si>
  <si>
    <t>ОСЬ ЗАДНЕГО КОЛЕСА</t>
  </si>
  <si>
    <t>00-00002770</t>
  </si>
  <si>
    <t>ПОЛУОСИ</t>
  </si>
  <si>
    <t>00-00002861</t>
  </si>
  <si>
    <t>ПРИВОДА</t>
  </si>
  <si>
    <t>00-00002817</t>
  </si>
  <si>
    <t>ПРОМЕЖУТОЧНЫЕ ВАЛЫ</t>
  </si>
  <si>
    <t>00-00002767</t>
  </si>
  <si>
    <t>00-00002774</t>
  </si>
  <si>
    <t>СТУПИЦА ПЕРЕДНЕГО КОЛЕСА</t>
  </si>
  <si>
    <t>00-00002766</t>
  </si>
  <si>
    <t>УСИЛЕННЫЕ СТУПИЧНЫЕ УЗЛЫ</t>
  </si>
  <si>
    <t>00-00002841</t>
  </si>
  <si>
    <t>00-00002877</t>
  </si>
  <si>
    <t>ВОЛОГОДСКИЙ ПОДШИПНИКОВЫЙ ЗАВОД (РОССИЯ, Г. ВОЛОГДА)</t>
  </si>
  <si>
    <t>00-00005506</t>
  </si>
  <si>
    <t>ВОСТОК-АМФИБИЯ (РОССИЯ, Г. ЧИСТОПОЛЬ)</t>
  </si>
  <si>
    <t>00-00008002</t>
  </si>
  <si>
    <t>ВОСХОД (РОССИЯ, Г. ДИМИТРОВГРАД)</t>
  </si>
  <si>
    <t>00-00010352</t>
  </si>
  <si>
    <t>ВЭЛКТОНТ</t>
  </si>
  <si>
    <t>00-00008005</t>
  </si>
  <si>
    <t>ГРАНДРИАЛ (РОССИЯ, Г. ДИМИТРОВГРАД)</t>
  </si>
  <si>
    <t>00-00002884</t>
  </si>
  <si>
    <t>ДАЙДО МЕТАЛЛ РУСЬ (РОССИЯ, Г. ЗАВОЛЖЬЕ)</t>
  </si>
  <si>
    <t>00-00002928</t>
  </si>
  <si>
    <t>ДВРМ (РОССИЯ, Г. ЭНГЕЛЬС)</t>
  </si>
  <si>
    <t>00-00010908</t>
  </si>
  <si>
    <t>ЭЗ STANDART</t>
  </si>
  <si>
    <t>00-00010909</t>
  </si>
  <si>
    <t>ЭЗ YTTRIUM</t>
  </si>
  <si>
    <t>00-00009149</t>
  </si>
  <si>
    <t>ДЕТАЛЬ-РЕСУРС (РОССИЯ. Г. ТОЛЬЯТТИ)</t>
  </si>
  <si>
    <t>00-00002950</t>
  </si>
  <si>
    <t xml:space="preserve">ЕВРАЗ </t>
  </si>
  <si>
    <t>00-00002951</t>
  </si>
  <si>
    <t>ДЕТАЛИ ДВИГАТЕЛЯ</t>
  </si>
  <si>
    <t>00-00002971</t>
  </si>
  <si>
    <t>ДЕТАЛИ ТРАНСМИССИИ И КПП</t>
  </si>
  <si>
    <t>00-00003028</t>
  </si>
  <si>
    <t>РУЛЕВОЕ УПРАВЛЕНИЕ</t>
  </si>
  <si>
    <t>00-00003087</t>
  </si>
  <si>
    <t>00-00003113</t>
  </si>
  <si>
    <t>ЕВРОДЕТАЛЬ (РОСИЯ, Г. МОСКВА)</t>
  </si>
  <si>
    <t>00-00003141</t>
  </si>
  <si>
    <t>БАГАЖНИКИ</t>
  </si>
  <si>
    <t>00-00009626</t>
  </si>
  <si>
    <t>БОКСЫ</t>
  </si>
  <si>
    <t>00-00003115</t>
  </si>
  <si>
    <t>КРЫШКИ, ПРОВОДА, ЩУПЫ</t>
  </si>
  <si>
    <t>00-00003114</t>
  </si>
  <si>
    <t>00-00005014</t>
  </si>
  <si>
    <t>ЕЗАТИ (РОССИЯ, Г. ЕГОРЬЕВСК)</t>
  </si>
  <si>
    <t>00-00006051</t>
  </si>
  <si>
    <t>ЕПК Волжский (РОСИИЯ, Г. ВОЛЖСКИЙ)</t>
  </si>
  <si>
    <t>00-00002673</t>
  </si>
  <si>
    <t>ЗАПЧАСТИ ОТЕЧКА РАЗНОЕ</t>
  </si>
  <si>
    <t>00-00003185</t>
  </si>
  <si>
    <t>ЗАПЧАСТИ ТОЛЬЯТТИ</t>
  </si>
  <si>
    <t>00-00007608</t>
  </si>
  <si>
    <t>ИТЕЛМА (РОССИЯ)</t>
  </si>
  <si>
    <t>00-00003213</t>
  </si>
  <si>
    <t>КААЗ (РОССИЯ, Г. КИНЕЛЬ)</t>
  </si>
  <si>
    <t>00-00003217</t>
  </si>
  <si>
    <t>КАРДАН (РОССИЯ, Г. СЫЗРАНЬ)</t>
  </si>
  <si>
    <t>00-00003247</t>
  </si>
  <si>
    <t>КЕДР (РОССИЯ, Г. МИАСС)</t>
  </si>
  <si>
    <t>00-00003228</t>
  </si>
  <si>
    <t>КЗАТЭ (РОССИЯ, Г. САМАРА)</t>
  </si>
  <si>
    <t>00-00005176</t>
  </si>
  <si>
    <t>КИНЕШМА (РОССИЯ, Г. КИНЕШМА)</t>
  </si>
  <si>
    <t>00-00003294</t>
  </si>
  <si>
    <t>КИТАЙ</t>
  </si>
  <si>
    <t>00-00004754</t>
  </si>
  <si>
    <t>BERU (Н.О.)</t>
  </si>
  <si>
    <t>00-00011383</t>
  </si>
  <si>
    <t>BIG (Н.О.)</t>
  </si>
  <si>
    <t>00-00006373</t>
  </si>
  <si>
    <t>BILSTAIN (Н.О.)</t>
  </si>
  <si>
    <t>00-00005128</t>
  </si>
  <si>
    <t>BOSCH (Н.О.)</t>
  </si>
  <si>
    <t>00-00004893</t>
  </si>
  <si>
    <t>CHAMPION (Н.О.)</t>
  </si>
  <si>
    <t>00-00005831</t>
  </si>
  <si>
    <t>CONTITECH (Н.О.)</t>
  </si>
  <si>
    <t>00-00000190</t>
  </si>
  <si>
    <t>CORTECO (Н.О.)</t>
  </si>
  <si>
    <t>00-00000321</t>
  </si>
  <si>
    <t>DAYCO (Н.О.)</t>
  </si>
  <si>
    <t>00-00006387</t>
  </si>
  <si>
    <t>DELPHI (Н.О.)</t>
  </si>
  <si>
    <t>00-00011156</t>
  </si>
  <si>
    <t>ELRING (Н.О.)</t>
  </si>
  <si>
    <t>00-00010615</t>
  </si>
  <si>
    <t>FERODO (ГЕРМАНИЯ)</t>
  </si>
  <si>
    <t>00-00005545</t>
  </si>
  <si>
    <t>FERODO (Н.О.)</t>
  </si>
  <si>
    <t>00-00004647</t>
  </si>
  <si>
    <t>GATES (Н.О.)</t>
  </si>
  <si>
    <t>00-00006305</t>
  </si>
  <si>
    <t>GOETZE (Н.О.)</t>
  </si>
  <si>
    <t>00-00004665</t>
  </si>
  <si>
    <t>INA (Н.О.)</t>
  </si>
  <si>
    <t>00-00010733</t>
  </si>
  <si>
    <t>00-00006308</t>
  </si>
  <si>
    <t>MANN (Н.О.)</t>
  </si>
  <si>
    <t>00-00005457</t>
  </si>
  <si>
    <t>MAREL (Н.О.)</t>
  </si>
  <si>
    <t>00-00001595</t>
  </si>
  <si>
    <t>PEKAR (Н.О.)</t>
  </si>
  <si>
    <t>00-00001737</t>
  </si>
  <si>
    <t>PILOT (Н.О.)</t>
  </si>
  <si>
    <t>00-00008123</t>
  </si>
  <si>
    <t>RENAULT ORIGINAL (Н.О.)</t>
  </si>
  <si>
    <t>00-00006173</t>
  </si>
  <si>
    <t>SLON (Н.О.)</t>
  </si>
  <si>
    <t>00-00005605</t>
  </si>
  <si>
    <t>SM (Н.О.)</t>
  </si>
  <si>
    <t>00-00008277</t>
  </si>
  <si>
    <t>SS20 (Н.О.)</t>
  </si>
  <si>
    <t>00-00010672</t>
  </si>
  <si>
    <t>TRW/LUCAS (Н.О.)</t>
  </si>
  <si>
    <t>00-00005189</t>
  </si>
  <si>
    <t>VALEO (Н.О.)</t>
  </si>
  <si>
    <t>00-00006065</t>
  </si>
  <si>
    <t>ДЕТАЛИ КИТАЙ</t>
  </si>
  <si>
    <t>00-00005070</t>
  </si>
  <si>
    <t>00-00006171</t>
  </si>
  <si>
    <t>МИЛЕНА (Н.О.)</t>
  </si>
  <si>
    <t>00-00006844</t>
  </si>
  <si>
    <t>ПРИМА (Н.О.)</t>
  </si>
  <si>
    <t>00-00011764</t>
  </si>
  <si>
    <t>ПРОВОДА ВЫСОКОВОЛЬТНЫЕ (КИТАЙ)</t>
  </si>
  <si>
    <t>00-00003297</t>
  </si>
  <si>
    <t>РАДИАТОРЫ ОХЛАЖДЕНИЯ, ОТОПИТЕЛЯ</t>
  </si>
  <si>
    <t>00-00005938</t>
  </si>
  <si>
    <t>00-00004617</t>
  </si>
  <si>
    <t>ТЮНИНГ</t>
  </si>
  <si>
    <t>00-00004437</t>
  </si>
  <si>
    <t>УТЁС (Н.О.)</t>
  </si>
  <si>
    <t>00-00006453</t>
  </si>
  <si>
    <t>КПП ТОЛЬЯТТИ</t>
  </si>
  <si>
    <t>00-00003299</t>
  </si>
  <si>
    <t>ЛАДА ИМИДЖ (РОССИЯ)</t>
  </si>
  <si>
    <t>00-00011557</t>
  </si>
  <si>
    <t>00-00002866</t>
  </si>
  <si>
    <t>ЛИДЕР (РОССИЯ, Г. МИАСС)</t>
  </si>
  <si>
    <t>00-00003310</t>
  </si>
  <si>
    <t>ЛОГО-Д (РОССИЯ, Г. ДИМИТРОВГРАД)</t>
  </si>
  <si>
    <t>00-00003325</t>
  </si>
  <si>
    <t>ЗАМКИ ДВЕРЕЙ</t>
  </si>
  <si>
    <t>00-00003326</t>
  </si>
  <si>
    <t>ЗАМКИ ЗАЖИГАНИЯ</t>
  </si>
  <si>
    <t>00-00003345</t>
  </si>
  <si>
    <t>ПЕРЕКЛЮЧАТЕЛИ</t>
  </si>
  <si>
    <t>00-00003350</t>
  </si>
  <si>
    <t>ПЛАТЫ ЗАДНИХ ФОНАРЕЙ</t>
  </si>
  <si>
    <t>00-00003359</t>
  </si>
  <si>
    <t>РУЧКИ ОТКРЫВАНИЯ ДВЕРИ</t>
  </si>
  <si>
    <t>00-00003342</t>
  </si>
  <si>
    <t>00-00005198</t>
  </si>
  <si>
    <t>МАРКОН (Г. ЯРОСЛАВЛЬ)</t>
  </si>
  <si>
    <t>00-00005023</t>
  </si>
  <si>
    <t>МЗАТЭ (РОССИЯ, Г. МОСКВА)</t>
  </si>
  <si>
    <t>00-00003377</t>
  </si>
  <si>
    <t>МИЛЕНА (РОССИЯ, Г. ПОЛЕВСКОЙ)</t>
  </si>
  <si>
    <t>00-00006022</t>
  </si>
  <si>
    <t>МОТОРДЕТАЛЬ (РОССИЯ, Г. КОСТРОМА)</t>
  </si>
  <si>
    <t>00-00011824</t>
  </si>
  <si>
    <t>00-00003493</t>
  </si>
  <si>
    <t>НАДЕЖДА (РОССИЯ)</t>
  </si>
  <si>
    <t>00-00012206</t>
  </si>
  <si>
    <t>НАКЛАДКИ ОБИВКИ ДВЕРИ</t>
  </si>
  <si>
    <t>00-00003514</t>
  </si>
  <si>
    <t>НАЧАЛО (РОССИЯ, Г. НАБЕРЕЖНЫЕ ЧЕЛНЫ)</t>
  </si>
  <si>
    <t>00-00007840</t>
  </si>
  <si>
    <t>00-00003556</t>
  </si>
  <si>
    <t>НИКОН (РОССИЯ, Г. РЯЗАНЬ)</t>
  </si>
  <si>
    <t>00-00008585</t>
  </si>
  <si>
    <t>НПП ОРИОН СПБ (РОССИЯ, Г. САНКТ-ПЕТЕРБУРГ)</t>
  </si>
  <si>
    <t>00-00003583</t>
  </si>
  <si>
    <t>ОАТ (ОБЪЕДИНЕННЫЕ АВТОМОБИЛЬНЫЕ ТЕХНОЛОГИИ)</t>
  </si>
  <si>
    <t>00-00003584</t>
  </si>
  <si>
    <t>ВАЗИНТЕРСЕРВИС (РОССИЯ, Г. ТОЛЬЯТТИ)</t>
  </si>
  <si>
    <t>00-00003624</t>
  </si>
  <si>
    <t>ДААЗ (РОССИЯ, Г. ДИМИТРОВГРАД)</t>
  </si>
  <si>
    <t>00-00003654</t>
  </si>
  <si>
    <t>ДЗПМ (РОССИЯ, Г. ДИМИТРОВГРАД)</t>
  </si>
  <si>
    <t>00-00003665</t>
  </si>
  <si>
    <t>ДЗР (РОССИЯ, Г. ДИМИТРОВГРАД)</t>
  </si>
  <si>
    <t>00-00006299</t>
  </si>
  <si>
    <t>ДЗС (РОССИЯ, Г. ДИМИТРОВГРАД)</t>
  </si>
  <si>
    <t>00-00003686</t>
  </si>
  <si>
    <t>МОТОР-СУПЕР (РОССИЯ, Г. ТОЛЬЯТТИ)</t>
  </si>
  <si>
    <t>00-00003722</t>
  </si>
  <si>
    <t>СААЗ (РОССИЯ, Г. СКОПИНО)</t>
  </si>
  <si>
    <t>00-00003754</t>
  </si>
  <si>
    <t>ЭКСЕДИ ВИС РУС (РОССИЯ, Г. ТОЛЬЯТТИ)</t>
  </si>
  <si>
    <t>00-00011621</t>
  </si>
  <si>
    <t>ОДК СТАР (Г. ПЕРМЬ)</t>
  </si>
  <si>
    <t>00-00011761</t>
  </si>
  <si>
    <t>ОПОРЫ ДВИГАТЕЛЯ ТОЛЬЯТТИ</t>
  </si>
  <si>
    <t>00-00005162</t>
  </si>
  <si>
    <t>ОПТИКА РАЗНОЕ</t>
  </si>
  <si>
    <t>00-00006102</t>
  </si>
  <si>
    <t>ОРБИТА-СВЕТ (РОССИЯ, Г. САРАНСК)</t>
  </si>
  <si>
    <t>00-00005061</t>
  </si>
  <si>
    <t>ОРИОН (РОССИЯ, Г. САМАРА)</t>
  </si>
  <si>
    <t>00-00003785</t>
  </si>
  <si>
    <t>ПЕГАС (РОССИЯ)</t>
  </si>
  <si>
    <t>00-00005568</t>
  </si>
  <si>
    <t>ПЕНЗА (РОССИЯ, Г. ПЕНЗА)</t>
  </si>
  <si>
    <t>00-00011695</t>
  </si>
  <si>
    <t>00-00011515</t>
  </si>
  <si>
    <t>ПЛАСТЭК (РОССИЯ, Г.ТОЛЬЯТТИ)</t>
  </si>
  <si>
    <t>00-00003788</t>
  </si>
  <si>
    <t>ПОАР (РОССИЯ)</t>
  </si>
  <si>
    <t>00-00009762</t>
  </si>
  <si>
    <t>ПОДЛОКОТНИКИ-БАРЫ (РОССИЯ, Г. ТОЛЬЯТТИ)</t>
  </si>
  <si>
    <t>00-00003809</t>
  </si>
  <si>
    <t>ПОПУТЧИК (КОРЕЯ)</t>
  </si>
  <si>
    <t>00-00003830</t>
  </si>
  <si>
    <t>ПРАМО (РОССИЯ)</t>
  </si>
  <si>
    <t>00-00003836</t>
  </si>
  <si>
    <t>00-00003840</t>
  </si>
  <si>
    <t>00-00003849</t>
  </si>
  <si>
    <t>00-00009198</t>
  </si>
  <si>
    <t>РАДИАТОРЫ ОХЛАЖДЕНИЯ (ДЕШЕВЫЕ)</t>
  </si>
  <si>
    <t>00-00003866</t>
  </si>
  <si>
    <t>00-00003876</t>
  </si>
  <si>
    <t>ТРАПЕЦИИ СТЕКЛООЧИСТИТЕЛЯ</t>
  </si>
  <si>
    <t>00-00011068</t>
  </si>
  <si>
    <t>00-00003884</t>
  </si>
  <si>
    <t>ЭЛЕКТРОВЕНТИЛЯТОРЫ, МОТОР-РЕДУКТОРА</t>
  </si>
  <si>
    <t>00-00003894</t>
  </si>
  <si>
    <t>ПРИБРЕЖНЫЙ (РОССИЯ)</t>
  </si>
  <si>
    <t>00-00006806</t>
  </si>
  <si>
    <t>00-00011832</t>
  </si>
  <si>
    <t>ПРОВОДКА ПТФ (Г. ТОЛЬЯТТИ)</t>
  </si>
  <si>
    <t>00-00010706</t>
  </si>
  <si>
    <t>РАДИАТОРЫ КОРЕЯ</t>
  </si>
  <si>
    <t>00-00003920</t>
  </si>
  <si>
    <t>00-00004597</t>
  </si>
  <si>
    <t>РЕЗЕРВ (РОССИЯ, Г. САМАРА)</t>
  </si>
  <si>
    <t>00-00003925</t>
  </si>
  <si>
    <t>РЕМКОМ (РОССИЯ, Г. ТОЛЬЯТТИ)</t>
  </si>
  <si>
    <t>00-00006294</t>
  </si>
  <si>
    <t>АКСЕССУАРЫ</t>
  </si>
  <si>
    <t>00-00004091</t>
  </si>
  <si>
    <t>ВЫКЛЮЧАТЕЛИ, БЛОКИ ЭЛЕКТРОСТЕКЛОПОДЪЕМНИКА, БЛОКИ УПРАВЛЕНИЯ</t>
  </si>
  <si>
    <t>00-00004064</t>
  </si>
  <si>
    <t>00-00003951</t>
  </si>
  <si>
    <t>00-00004105</t>
  </si>
  <si>
    <t>ДЕТАЛИ ДВИГАТЕЛЯ, СИСТЕМЫ ГУР</t>
  </si>
  <si>
    <t>00-00008068</t>
  </si>
  <si>
    <t>ДЕТАЛИ ПОДВЕСКИ</t>
  </si>
  <si>
    <t>00-00005002</t>
  </si>
  <si>
    <t>ДЕТАЛИ ТОРМОЗНОЙ СИСТЕМЫ</t>
  </si>
  <si>
    <t>00-00008081</t>
  </si>
  <si>
    <t>ДЕТАЛИ ТРАНСМИССИИ</t>
  </si>
  <si>
    <t>00-00004000</t>
  </si>
  <si>
    <t>КОМПОНЕНТЫ ВПРЫСКА</t>
  </si>
  <si>
    <t>00-00004124</t>
  </si>
  <si>
    <t>00-00003926</t>
  </si>
  <si>
    <t>РЕМКОМПЛЕКТЫ</t>
  </si>
  <si>
    <t>00-00004030</t>
  </si>
  <si>
    <t>00-00009285</t>
  </si>
  <si>
    <t>00-00005096</t>
  </si>
  <si>
    <t>РОСЗАПЧАСТЬ (РОССИЯ, Г. ТОЛЬЯТТИ)</t>
  </si>
  <si>
    <t>00-00009758</t>
  </si>
  <si>
    <t>00-00010050</t>
  </si>
  <si>
    <t>РУСМАШ (РОССИЯ, Г. МОСКВА)</t>
  </si>
  <si>
    <t>00-00004797</t>
  </si>
  <si>
    <t>РЫСЬ (РОССИЯ, Г. МОСКВА)</t>
  </si>
  <si>
    <t>00-00004186</t>
  </si>
  <si>
    <t>САЛЮТ (РОССИЯ, Г. САМАРА)</t>
  </si>
  <si>
    <t>00-00004239</t>
  </si>
  <si>
    <t>САМАРСКИЙ ПОДШИПНИКОВЫЙ ЗАВОД (РОССИЯ, Г. САМАРА)</t>
  </si>
  <si>
    <t>00-00005566</t>
  </si>
  <si>
    <t>СЕВЕР (РОССИЯ, Г. НОВОСИБИРСК)</t>
  </si>
  <si>
    <t>00-00009568</t>
  </si>
  <si>
    <t>00-00004529</t>
  </si>
  <si>
    <t>СЕРП И МОЛОТ (РОССИЯ, Г. САРАТОВ)</t>
  </si>
  <si>
    <t>00-00004243</t>
  </si>
  <si>
    <t>СИТЕК (РОССИЯ, Г. САМАРА)</t>
  </si>
  <si>
    <t>00-00004583</t>
  </si>
  <si>
    <t>00-00004581</t>
  </si>
  <si>
    <t>00-00005021</t>
  </si>
  <si>
    <t>СОАТЭ (РОССИЯ, Г. СТАРЫЙ ОСКОЛ)</t>
  </si>
  <si>
    <t>00-00008497</t>
  </si>
  <si>
    <t>СПБ (г. Санкт-Петербург)</t>
  </si>
  <si>
    <t>00-00005114</t>
  </si>
  <si>
    <t>СТАРТАВТО (РОССИЯ, Г. САМАРА)</t>
  </si>
  <si>
    <t>00-00005115</t>
  </si>
  <si>
    <t>00-00010723</t>
  </si>
  <si>
    <t>00-00004254</t>
  </si>
  <si>
    <t>СТК (РОССИЯ, Г. САМАРА)</t>
  </si>
  <si>
    <t>00-00003286</t>
  </si>
  <si>
    <t>ТД КИЛОМЕТР (РОССИЯ, Г. МОСКВА)</t>
  </si>
  <si>
    <t>00-00005610</t>
  </si>
  <si>
    <t>ТДМК (РОССИЯ, Г. ТОЛЬЯТТИ)</t>
  </si>
  <si>
    <t>00-00006396</t>
  </si>
  <si>
    <t>ТЕХНО СФЕРА (РОССИЯ, Г. ТОЛЬЯТТИ)</t>
  </si>
  <si>
    <t>00-00006829</t>
  </si>
  <si>
    <t>ТЕХНОЛОГИИ БУДУЩЕГО (РОССИЯ, Г. ТОЛЬЯТТИ)</t>
  </si>
  <si>
    <t>00-00011508</t>
  </si>
  <si>
    <t>АМОРТИЗАТОРЫ ЗАДНИЕ (разборные,с саморегулирующим клапанным механизмом)</t>
  </si>
  <si>
    <t>00-00011520</t>
  </si>
  <si>
    <t>00-00011522</t>
  </si>
  <si>
    <t>00-00011518</t>
  </si>
  <si>
    <t>00-00011537</t>
  </si>
  <si>
    <t>00-00011535</t>
  </si>
  <si>
    <t>00-00011526</t>
  </si>
  <si>
    <t>00-00011680</t>
  </si>
  <si>
    <t>00-00011507</t>
  </si>
  <si>
    <t>СТОЙКИ ПЕРЕДНИЕ (разборные,с саморегулирующим клапанным механизмом)</t>
  </si>
  <si>
    <t>00-00011524</t>
  </si>
  <si>
    <t>00-00011727</t>
  </si>
  <si>
    <t>00-00012063</t>
  </si>
  <si>
    <t>УПЛОТНИТЕЛИ</t>
  </si>
  <si>
    <t>00-00004289</t>
  </si>
  <si>
    <t>ТЕХНОМАСТЕР (РОССИЯ, Г. ТОЛЬЯТТИ)</t>
  </si>
  <si>
    <t>00-00004305</t>
  </si>
  <si>
    <t>ТЕХНОРЕССОР (РОССИЯ, Г. МОСКВА)</t>
  </si>
  <si>
    <t>00-00004331</t>
  </si>
  <si>
    <t>ТЗА (РОССИЯ, Г. ТОЛЬЯТТИ)</t>
  </si>
  <si>
    <t>00-00008530</t>
  </si>
  <si>
    <t>ТИИР (РОССИЯ)</t>
  </si>
  <si>
    <t>00-00005309</t>
  </si>
  <si>
    <t>ТОЛЬЯТТИ-ФИЛЬТР (РОССИЯ)</t>
  </si>
  <si>
    <t>00-00004354</t>
  </si>
  <si>
    <t>ТОЧМАШ (РОССИЯ)</t>
  </si>
  <si>
    <t>00-00005205</t>
  </si>
  <si>
    <t>ТРИ-В (РОССИЯ, Г. ТОЛЬЯТТИ)</t>
  </si>
  <si>
    <t>00-00004862</t>
  </si>
  <si>
    <t>ТРОС АВТО (РОССИЯ, Г. ДИМИТРОВГРАД)</t>
  </si>
  <si>
    <t>00-00005270</t>
  </si>
  <si>
    <t>ТРОС АКСЕЛЕРАТОРА</t>
  </si>
  <si>
    <t>00-00006089</t>
  </si>
  <si>
    <t>ТРОС КАПОТА</t>
  </si>
  <si>
    <t>00-00005267</t>
  </si>
  <si>
    <t>ТРОС ПРИВОДА РУЧНОГО ТОРМОЗА</t>
  </si>
  <si>
    <t>00-00005269</t>
  </si>
  <si>
    <t>ТРОС ПРИВОДА СЦЕПЛЕНИЯ</t>
  </si>
  <si>
    <t>00-00005268</t>
  </si>
  <si>
    <t>ТРОС УПРАВЛЕНИЯ КАРБЮРАТОРОМ</t>
  </si>
  <si>
    <t>00-00004363</t>
  </si>
  <si>
    <t>00-00004817</t>
  </si>
  <si>
    <t>ТЮНАВТО (РОССИЯ, Г. ТОЛЬЯТТИ)</t>
  </si>
  <si>
    <t>00-00005489</t>
  </si>
  <si>
    <t>ТЮНИНГ АВТО (РОССИЯ, Г. ТОЛЬЯТТИ)</t>
  </si>
  <si>
    <t>00-00008682</t>
  </si>
  <si>
    <t>УПОРЫ КАПОТА ТОЛЬЯТТИ</t>
  </si>
  <si>
    <t>00-00010266</t>
  </si>
  <si>
    <t>00-00005225</t>
  </si>
  <si>
    <t>ФИЛЬТР СЕРВИС (Г. МОСКВА)</t>
  </si>
  <si>
    <t>00-00012160</t>
  </si>
  <si>
    <t>ЦИЛИНДРЫ ДИМИТРОВГРАД</t>
  </si>
  <si>
    <t>00-00004451</t>
  </si>
  <si>
    <t>ЧЕХЛЫ (РОССИЯ, Г. ТОЛЬЯТТИ)</t>
  </si>
  <si>
    <t>00-00007928</t>
  </si>
  <si>
    <t>ШТАТ (РОССИЯ, Г. ТОЛЬЯТТИ)</t>
  </si>
  <si>
    <t>00-00004773</t>
  </si>
  <si>
    <t>ШТОК АВТО (РОССИЯ, Г. УЛЬЯНОВСК)</t>
  </si>
  <si>
    <t>00-00011444</t>
  </si>
  <si>
    <t>SA2123.2905.402+50</t>
  </si>
  <si>
    <t>Амортизатор передний г./масл. "LIFT +50" 2123 ШТОК АВТО</t>
  </si>
  <si>
    <t>00-00009865</t>
  </si>
  <si>
    <t>ШТОРКИ СОЛНЦЕЗАЩИТНЫЕ</t>
  </si>
  <si>
    <t>00-00004459</t>
  </si>
  <si>
    <t>ЭЛАСТОМАГ (РОССИЯ, Г. САМАРА)</t>
  </si>
  <si>
    <t>00-00007918</t>
  </si>
  <si>
    <t>ЭЛЕКОМ ЭЛЕКТРОНИКС (РОССИЯ, Г. ТОЛЬЯТТИ)</t>
  </si>
  <si>
    <t>00-00004895</t>
  </si>
  <si>
    <t>ЭЛЕКТРОМЕХИЗМЕРЕНИЕ (РОССИЯ, Г. ПЕНЗА)</t>
  </si>
  <si>
    <t>00-00006826</t>
  </si>
  <si>
    <t>ЭЛКАР (РОССИЯ, Г. МОСКВА)</t>
  </si>
  <si>
    <t>00-00004489</t>
  </si>
  <si>
    <t>ЭТАЛОН (РОССИЯ, Г. ТОЛЬЯТТИ)</t>
  </si>
  <si>
    <t>00-00004492</t>
  </si>
  <si>
    <t>ЭТАЛОН-Т.С. (РОССИЯ)</t>
  </si>
  <si>
    <t>00-00006042</t>
  </si>
  <si>
    <t>ЮНИТЕРМ (РОССИЯ, Г. САМАРА)</t>
  </si>
  <si>
    <t>R-233</t>
  </si>
  <si>
    <t>00-00000498</t>
  </si>
  <si>
    <t>00-00000499</t>
  </si>
  <si>
    <t>FB-1102</t>
  </si>
  <si>
    <t>Передние тормозные колодки 2108 FORTECH</t>
  </si>
  <si>
    <t>00-00000503</t>
  </si>
  <si>
    <t>FB-1201</t>
  </si>
  <si>
    <t>Передние тормозные колодки LARGUS 8кл. FORTECH</t>
  </si>
  <si>
    <t>00-00000504</t>
  </si>
  <si>
    <t>FB-1223</t>
  </si>
  <si>
    <t>Передние тормозные колодки LARGUS, VESTA 16кл. FORTECH</t>
  </si>
  <si>
    <t>00-00012274</t>
  </si>
  <si>
    <t>T43228БезУп</t>
  </si>
  <si>
    <t>Ролик ГРМ 2190 8кл. (оригинал, без упаковки) GATES</t>
  </si>
  <si>
    <t>00-00012266</t>
  </si>
  <si>
    <t>HF314847</t>
  </si>
  <si>
    <t>Ступица переднего колеса 21214, URBAN HOFER</t>
  </si>
  <si>
    <t>00-00012267</t>
  </si>
  <si>
    <t>HF314849</t>
  </si>
  <si>
    <t>Ступица переднего колеса VESTA HOFER</t>
  </si>
  <si>
    <t>00-00001516</t>
  </si>
  <si>
    <t>00-00001525</t>
  </si>
  <si>
    <t>Передние тормозные колодки 2110 NAC</t>
  </si>
  <si>
    <t>00-00001526</t>
  </si>
  <si>
    <t>Передние тормозные колодки 2121, 2123 NAC</t>
  </si>
  <si>
    <t>00-00004673</t>
  </si>
  <si>
    <t>Фильтр масляный LARGUS NAC</t>
  </si>
  <si>
    <t>00-00012270</t>
  </si>
  <si>
    <t>FBS17/12</t>
  </si>
  <si>
    <t>Хомут пружинный 17-12 NORMA</t>
  </si>
  <si>
    <t>00-00012269</t>
  </si>
  <si>
    <t>FBS22/12</t>
  </si>
  <si>
    <t>Хомут пружинный 22-12 NORMA</t>
  </si>
  <si>
    <t>Хомут червячный 08-12 (тормозной шланг) NORMA</t>
  </si>
  <si>
    <t>Хомут червячный 10-16 (топливный шланг) NORMA</t>
  </si>
  <si>
    <t>Хомут червячный 12-22 (бензин) NORMA</t>
  </si>
  <si>
    <t>Хомут червячный 16-27 (патрубок печки) NORMA</t>
  </si>
  <si>
    <t>Хомут червячный 20-32 NORMA</t>
  </si>
  <si>
    <t>Хомут червячный 25-40 (радиатор) NORMA</t>
  </si>
  <si>
    <t>Хомут червячный 30-45 (радиатор) NORMA</t>
  </si>
  <si>
    <t>Хомут червячный 35-50 (патрубок охлаждения) NORMA</t>
  </si>
  <si>
    <t>Хомут червячный 40-60 NORMA</t>
  </si>
  <si>
    <t>Хомут червячный 50-70 NORMA</t>
  </si>
  <si>
    <t>Хомут червячный 60-80 NORMA</t>
  </si>
  <si>
    <t>Хомут червячный 70-90 NORMA</t>
  </si>
  <si>
    <t>Хомут червячный 80-100 NORMA</t>
  </si>
  <si>
    <t>Хомут червячный 90-110 NORMA</t>
  </si>
  <si>
    <t>00-00012271</t>
  </si>
  <si>
    <t>AF-115</t>
  </si>
  <si>
    <t xml:space="preserve">Фильтр воздушный LARGUS 16кл. SIBTEK </t>
  </si>
  <si>
    <t>00-00009487</t>
  </si>
  <si>
    <t>Поперечина передней подвески усиленная 1118, 2190 (полиуретановая втулка) "DRIVE" АВТОПРОДУКТ</t>
  </si>
  <si>
    <t>00-00009534</t>
  </si>
  <si>
    <t>Растяжка рычагов нижняя (под тросовую МКПП, АКПП) 1118, 2190, КАЛИНА ll (2013-) "DRIVE" АВТОПРОДУКТ</t>
  </si>
  <si>
    <t>00-00008412</t>
  </si>
  <si>
    <t>ВИЭ91-8101060</t>
  </si>
  <si>
    <t>Растяжка нижнего рычага "сабля" 2108 ТОЛЬЯТТИ</t>
  </si>
  <si>
    <t>00-00012272</t>
  </si>
  <si>
    <t>5670XS/CH</t>
  </si>
  <si>
    <t>Растяжка нижнего рычага "сабля" 2108 ВИС</t>
  </si>
  <si>
    <t>00-00012280</t>
  </si>
  <si>
    <t>Свечи 2110-2112 инж. 16кл. № 14 "A-LINE" BRISK</t>
  </si>
  <si>
    <t>00-00012287</t>
  </si>
  <si>
    <t>CS14335</t>
  </si>
  <si>
    <t>Задние тормозные колодки (230мм) LARGUS "ОРИГИНАЛ+" CS20</t>
  </si>
  <si>
    <t>00-00012286</t>
  </si>
  <si>
    <t>CS14314</t>
  </si>
  <si>
    <t>Задние тормозные колодки 2108 "ОРИГИНАЛ+" CS20</t>
  </si>
  <si>
    <t>00-00012283</t>
  </si>
  <si>
    <t>CS14334</t>
  </si>
  <si>
    <t>Задние тормозные колодки VESTA "ОРИГИНАЛ+" CS20</t>
  </si>
  <si>
    <t>00-00012285</t>
  </si>
  <si>
    <t>CS18955</t>
  </si>
  <si>
    <t>Задние тормозные колодки X-RAY "ОРИГИНАЛ+" CS20</t>
  </si>
  <si>
    <t>00-00012288</t>
  </si>
  <si>
    <t>CS14304</t>
  </si>
  <si>
    <t>Передние тормозные колодки 2101 "ОРИГИНАЛ+" CS20</t>
  </si>
  <si>
    <t>00-00012289</t>
  </si>
  <si>
    <t>CS14309</t>
  </si>
  <si>
    <t>Передние тормозные колодки 2121, 2123 "ОРИГИНАЛ+" CS20</t>
  </si>
  <si>
    <t>00-00012284</t>
  </si>
  <si>
    <t>CS14308</t>
  </si>
  <si>
    <t>Передние тормозные колодки LARGUS, VESTA 16кл. "ОРИНИНАЛ+" CS20</t>
  </si>
  <si>
    <t>00-00012279</t>
  </si>
  <si>
    <t>7PK1051EL</t>
  </si>
  <si>
    <t>Ремень генератора X-RAY (с двиг. NISSAN) 7PK1051 LYNX</t>
  </si>
  <si>
    <t>00-00001503</t>
  </si>
  <si>
    <t>10.0102.22</t>
  </si>
  <si>
    <t>Термостат 2121 (пластм. корпус) METAL INCAR</t>
  </si>
  <si>
    <t>00-00001504</t>
  </si>
  <si>
    <t>10.0112.21</t>
  </si>
  <si>
    <t>Термостат 2123 (пластм. корпус) (80 градусов) METAL INCAR</t>
  </si>
  <si>
    <t>00-00001508</t>
  </si>
  <si>
    <t>10.2120.10</t>
  </si>
  <si>
    <t>Элемент термостата (вставка) 2190 (85 градусов) METAL INCAR</t>
  </si>
  <si>
    <t>00-00012278</t>
  </si>
  <si>
    <t>TS-P 2495</t>
  </si>
  <si>
    <t>Тяга рулевая в сборе VESTA PILENGA</t>
  </si>
  <si>
    <t>00-00012275</t>
  </si>
  <si>
    <t>KD472.00</t>
  </si>
  <si>
    <t>Ремкомплект ГРМ 1119, 2170, 2190 16кл. SNR</t>
  </si>
  <si>
    <t>00-00012281</t>
  </si>
  <si>
    <t>GT910</t>
  </si>
  <si>
    <t>Ремкомплект ГРМ + помпа 2110, 2112 16кл. TRIALLI</t>
  </si>
  <si>
    <t>00-00012282</t>
  </si>
  <si>
    <t>GD770</t>
  </si>
  <si>
    <t>Ремкомплект ГРМ 1119, 2170, 2190 16кл. TRIALLI</t>
  </si>
  <si>
    <t>ED2-170F</t>
  </si>
  <si>
    <t>ED2-123F</t>
  </si>
  <si>
    <t>00-00012276</t>
  </si>
  <si>
    <t>SNR (КИТАЙ)</t>
  </si>
  <si>
    <t>620331900</t>
  </si>
  <si>
    <t>00-00009136</t>
  </si>
  <si>
    <t>CA270207</t>
  </si>
  <si>
    <t>Трос акселератора LARGUS (1,6л., 8кл.) ASP</t>
  </si>
  <si>
    <t>00-00012295</t>
  </si>
  <si>
    <t>BS011</t>
  </si>
  <si>
    <t>Задние тормозные колодки (230мм) LARGUS BEST</t>
  </si>
  <si>
    <t>00-00012293</t>
  </si>
  <si>
    <t>BE422</t>
  </si>
  <si>
    <t>Задние тормозные колодки (дисковые тормоза) КАЛИНА СПОРТ, VESTA SW CROSS BEST</t>
  </si>
  <si>
    <t>00-00012292</t>
  </si>
  <si>
    <t>BS010</t>
  </si>
  <si>
    <t>Задние тормозные колодки VESTA BEST</t>
  </si>
  <si>
    <t>00-00012291</t>
  </si>
  <si>
    <t>BS015</t>
  </si>
  <si>
    <t>Задние тормозные колодки X-RAY BEST</t>
  </si>
  <si>
    <t>00-00012297</t>
  </si>
  <si>
    <t>BE797</t>
  </si>
  <si>
    <t>Передние тормозные колодки GAZEL NEXT BEST</t>
  </si>
  <si>
    <t>00-00012296</t>
  </si>
  <si>
    <t>BE339</t>
  </si>
  <si>
    <t>Передние тормозные колодки LARGUS 8кл. BEST</t>
  </si>
  <si>
    <t>00-00012298</t>
  </si>
  <si>
    <t>BE337</t>
  </si>
  <si>
    <t>Передние тормозные колодки LOGAN II BEST</t>
  </si>
  <si>
    <t>00-00012294</t>
  </si>
  <si>
    <t>BE401</t>
  </si>
  <si>
    <t>Передние тормозные колодки X-RAY BEST</t>
  </si>
  <si>
    <t>00-00001277</t>
  </si>
  <si>
    <t>W04240D</t>
  </si>
  <si>
    <t xml:space="preserve">Сцепление в сборе ГАЗЕЛЬ двиг. 405 KRAFTTECH </t>
  </si>
  <si>
    <t>00-00012215</t>
  </si>
  <si>
    <t>5111-5641</t>
  </si>
  <si>
    <t>Опора двигателя задняя LARGUS SEVI EXPERT</t>
  </si>
  <si>
    <t>00-00012300</t>
  </si>
  <si>
    <t>5413-8566</t>
  </si>
  <si>
    <t>00-00010589</t>
  </si>
  <si>
    <t>Подушка межвитковая "автобафер" (расстояние между витками 48мм, комплект: 2шт) 2101 SEVI EXTREAM</t>
  </si>
  <si>
    <t>00-00012301</t>
  </si>
  <si>
    <t>PF970</t>
  </si>
  <si>
    <t>Передние тормозные колодки 2110 TRIALLI</t>
  </si>
  <si>
    <t>00-00012290</t>
  </si>
  <si>
    <t>AR810</t>
  </si>
  <si>
    <t>Привод колеса в сборе 2170 (с АБС) правый TRIALLI</t>
  </si>
  <si>
    <t>00-00006577</t>
  </si>
  <si>
    <t>A8450031577ЕУ</t>
  </si>
  <si>
    <t>Тормозные диски LARGUS, VESTA 16кл. (вент., перфорация+насечки, 259*20.6) БАС</t>
  </si>
  <si>
    <t>00-00012299</t>
  </si>
  <si>
    <t>1001.0500.04</t>
  </si>
  <si>
    <t>Опора двигателя задняя LARGUS ТЕХНОМАСТЕР</t>
  </si>
  <si>
    <t>Фильтр масляный вариатора X-RAY BLUE PRINT</t>
  </si>
  <si>
    <t>Фильтр масляный вариатора X-RAY DOMINANT</t>
  </si>
  <si>
    <t>00-00012310</t>
  </si>
  <si>
    <t>FEDERAL RESERVE</t>
  </si>
  <si>
    <t>00-00012311</t>
  </si>
  <si>
    <t>21126-1003020-02</t>
  </si>
  <si>
    <t>Фильтр масляный вариатора X-RAY NISSAN</t>
  </si>
  <si>
    <t>00-00012307</t>
  </si>
  <si>
    <t>00-00012304</t>
  </si>
  <si>
    <t>SR00728</t>
  </si>
  <si>
    <t>Соединитель подрулевых переключателей 2170, 2190 (под подушку безопасности) SURAI</t>
  </si>
  <si>
    <t>00-00012302</t>
  </si>
  <si>
    <t>F113.000.000</t>
  </si>
  <si>
    <t>Набор предохранителей МИНИ (12шт. 5-30A) TESLA</t>
  </si>
  <si>
    <t>00-00012315</t>
  </si>
  <si>
    <t>T106S</t>
  </si>
  <si>
    <t>Провода в/в ГАЗ дв. КРАЙСЛЕР (100% силикон) TESLA</t>
  </si>
  <si>
    <t>00-00012303</t>
  </si>
  <si>
    <t>21820-1601200-00</t>
  </si>
  <si>
    <t>Вилка выключения сцепления VESTA ТОЛЬЯТТИ</t>
  </si>
  <si>
    <t>00-00009815</t>
  </si>
  <si>
    <t>21090-6205151-00</t>
  </si>
  <si>
    <t>Ручка открывания двери наружняя задняя левая 2109 ДААЗ</t>
  </si>
  <si>
    <t>00-00012322</t>
  </si>
  <si>
    <t>AMD.WTB25</t>
  </si>
  <si>
    <t>Бачок расширительный LARGUS AMD</t>
  </si>
  <si>
    <t>00-00012320</t>
  </si>
  <si>
    <t>Ремень ГРМ 2170 137зуб. BOSCH</t>
  </si>
  <si>
    <t>00-00012025</t>
  </si>
  <si>
    <t>00-00012312</t>
  </si>
  <si>
    <t>CWORKS (ЯПОНИЯ)</t>
  </si>
  <si>
    <t>00-00012313</t>
  </si>
  <si>
    <t>B19CR1058</t>
  </si>
  <si>
    <t>Фильтр масляный АКПП с прокладкой поддона JATCO 2190, 2192 CWORKS</t>
  </si>
  <si>
    <t>CWORKS</t>
  </si>
  <si>
    <t>545004269R</t>
  </si>
  <si>
    <t>00-00012321</t>
  </si>
  <si>
    <t>21116-1003020-02</t>
  </si>
  <si>
    <t>00-00012163</t>
  </si>
  <si>
    <t>HF830930</t>
  </si>
  <si>
    <t>Модуль электробензонасоса в сборе 21214 (защелка, элект. педаль) HOFER</t>
  </si>
  <si>
    <t>00-00012164</t>
  </si>
  <si>
    <t>HF830927</t>
  </si>
  <si>
    <t>Модуль электробензонасоса в сборе 2123 HOFER</t>
  </si>
  <si>
    <t>00-00012268</t>
  </si>
  <si>
    <t>HF314885</t>
  </si>
  <si>
    <t>Ступица переднего колеса DUSTER HOFER</t>
  </si>
  <si>
    <t>00-00012305</t>
  </si>
  <si>
    <t>Стойка передняя левая г./масл. X-RAY CROSS LADA</t>
  </si>
  <si>
    <t>00-00012306</t>
  </si>
  <si>
    <t>Стойка передняя правая г./масл. X-RAY CROSS LADA</t>
  </si>
  <si>
    <t>00-00008881</t>
  </si>
  <si>
    <t>SP1787</t>
  </si>
  <si>
    <t>Передние тормозные колодки LOGAN II HI-Q</t>
  </si>
  <si>
    <t>00-00012318</t>
  </si>
  <si>
    <t>SUFIX</t>
  </si>
  <si>
    <t>00-00012326</t>
  </si>
  <si>
    <t>SH-1761</t>
  </si>
  <si>
    <t>Рычаг передней подвески левый VESTA SUFIX</t>
  </si>
  <si>
    <t>00-00012327</t>
  </si>
  <si>
    <t>SH-1762</t>
  </si>
  <si>
    <t>Рычаг передней подвески правый VESTA SUFIX</t>
  </si>
  <si>
    <t>00-00012319</t>
  </si>
  <si>
    <t>Фильтр воздушный HYUNDAI CRETA (двиг.: 1,6-2,0л) SUFIX</t>
  </si>
  <si>
    <t>00-00012328</t>
  </si>
  <si>
    <t>SP-1005</t>
  </si>
  <si>
    <t>Фильтр масляный 2105, 2108 SUFIX</t>
  </si>
  <si>
    <t>00-00012329</t>
  </si>
  <si>
    <t>ST-1247</t>
  </si>
  <si>
    <t>Шрус наружный в сборе с АКПП 21902 SUFIX</t>
  </si>
  <si>
    <t>00-00012245</t>
  </si>
  <si>
    <t>АТС2112-03</t>
  </si>
  <si>
    <t>Тормозные диски 2112 (насечки, вент., R14) АТС</t>
  </si>
  <si>
    <t>00-00012246</t>
  </si>
  <si>
    <t>АТС2112-02</t>
  </si>
  <si>
    <t>Тормозные диски 2112 (перфорация, вент., R14) АТС</t>
  </si>
  <si>
    <t>00-00012247</t>
  </si>
  <si>
    <t>АТС2112-07</t>
  </si>
  <si>
    <t>Тормозные диски 2112 (универсальные слоты+перфорация, вент., R14) АТС</t>
  </si>
  <si>
    <t>00-00012250</t>
  </si>
  <si>
    <t>АТС2412-06</t>
  </si>
  <si>
    <t>Тормозные диски LARGUS, VESTA 16кл. (вент., перфорация+насечки, 259*20.6) "BLACK" АТС</t>
  </si>
  <si>
    <t>00-00012251</t>
  </si>
  <si>
    <t>АТС2412-07</t>
  </si>
  <si>
    <t>Тормозные диски LARGUS, VESTA 16кл. (вент., универсальные слоты+перфорация, 259*20.6) АТС</t>
  </si>
  <si>
    <t>ТРЕК (РОССИЯ, Г.МИАСС)</t>
  </si>
  <si>
    <t>Комплект шаровых опор 2101 (с крепежом) "TRS SPORT" ТРЕК</t>
  </si>
  <si>
    <t>ТРЕК</t>
  </si>
  <si>
    <t>Комплект шаровых опор 2101 (с крепежом) "КЛАССИКА" ТРЕК</t>
  </si>
  <si>
    <t>Комплект шаровых опор 2101 (с крепежом) "ЧЕМПИОН" ТРЕК</t>
  </si>
  <si>
    <t>Комплект шаровых опор 2108 (с крепежом) "TRS SPORT" ТРЕК</t>
  </si>
  <si>
    <t>Комплект шаровых опор 2108 (с крепежом) "ЧЕМПИОН" ТРЕК</t>
  </si>
  <si>
    <t>Комплект шаровых опор 2121 до 2009г. (с крепежом) "TRS SPORT" ТРЕК</t>
  </si>
  <si>
    <t>Комплект шаровых опор 2121 до 2009г. (с крепежом) "ЧЕМПИОН" ТРЕК</t>
  </si>
  <si>
    <t>Комплект шаровых опор 2123 (с крепежом) "ЧЕМПИОН" ТРЕК</t>
  </si>
  <si>
    <t>Комплект шаровых опор VESTA (с крепежом) "ЧЕМПИОН" ТРЕК</t>
  </si>
  <si>
    <t>00-00012342</t>
  </si>
  <si>
    <t>ППП08-30</t>
  </si>
  <si>
    <t>Поперечина передней подвески 2108 (Ф30) ТЮНИНГ АВТО</t>
  </si>
  <si>
    <t>00-00012343</t>
  </si>
  <si>
    <t>ППП08-40</t>
  </si>
  <si>
    <t>Поперечина передней подвески 2108 (Ф40) ТЮНИНГ АВТО</t>
  </si>
  <si>
    <t>00-00012344</t>
  </si>
  <si>
    <t>ШДД1070-С</t>
  </si>
  <si>
    <t>Штанга двигателя дополнительная 2110,2170 "СПОРТ" ТЮНИНГ АВТО</t>
  </si>
  <si>
    <t>00-00012358</t>
  </si>
  <si>
    <t>FA 3170</t>
  </si>
  <si>
    <t>Фильтр воздушный LOGAN 8кл. (круглый) BM</t>
  </si>
  <si>
    <t>00-00012346</t>
  </si>
  <si>
    <t>CR082</t>
  </si>
  <si>
    <t>Подшипник задней ступицы LARGUS, DUSTER 4x2 CORAM</t>
  </si>
  <si>
    <t>00-00012345</t>
  </si>
  <si>
    <t>CR038</t>
  </si>
  <si>
    <t>Подшипник задней ступицы VESTA, X-RAY CORAM</t>
  </si>
  <si>
    <t>00-00012348</t>
  </si>
  <si>
    <t>KTC834/5</t>
  </si>
  <si>
    <t>Ремкомплект ГРМ 1119, 2170, 2190 16кл. (ролики + ремень тефлон DAYCO) CORAM</t>
  </si>
  <si>
    <t>00-00012347</t>
  </si>
  <si>
    <t>KTC894</t>
  </si>
  <si>
    <t>Ремкомплект ГРМ 1119, 2190 8кл. (ролик + ремень тефлон DAYCO) CORAM</t>
  </si>
  <si>
    <t>00-00011951</t>
  </si>
  <si>
    <t xml:space="preserve">Корпус передней стойки 2190 DEMFI </t>
  </si>
  <si>
    <t>00-00012200</t>
  </si>
  <si>
    <t xml:space="preserve">Амортизатор задний г./масл. "ПРЕМИУМ" 2123 DEMFI </t>
  </si>
  <si>
    <t>00-00012201</t>
  </si>
  <si>
    <t xml:space="preserve">Амортизатор передний г./масл. "ПРЕМИУМ" 2123 DEMFI </t>
  </si>
  <si>
    <t>00-00012349</t>
  </si>
  <si>
    <t>00-00012354</t>
  </si>
  <si>
    <t>BS136</t>
  </si>
  <si>
    <t>Ремень ГРМ 2112 136зуб. (усил.) FINWALE</t>
  </si>
  <si>
    <t>49600SP(5+2)</t>
  </si>
  <si>
    <t>00-00012352</t>
  </si>
  <si>
    <t>G121107LR</t>
  </si>
  <si>
    <t>Амортизатор задний г./масл. DUSTER 4х2 LYNX</t>
  </si>
  <si>
    <t>00-00012351</t>
  </si>
  <si>
    <t>G32946LR</t>
  </si>
  <si>
    <t>Амортизатор задний г./масл. DUSTER 4х4 LYNX</t>
  </si>
  <si>
    <t>00-00012353</t>
  </si>
  <si>
    <t>G32945LR</t>
  </si>
  <si>
    <t>Стойка передняя г./масл. DUSTER LYNX</t>
  </si>
  <si>
    <t>00-00012359</t>
  </si>
  <si>
    <t>6PK1020EL</t>
  </si>
  <si>
    <t>Ремень генератора GRANTA FL (c конд.) 6PK1020ELAST LYNX</t>
  </si>
  <si>
    <t>00-00012008</t>
  </si>
  <si>
    <t>61-36660-00</t>
  </si>
  <si>
    <t>Прокладка ГБЦ 2112 16кл. 84,0 VICTOR REINZ</t>
  </si>
  <si>
    <t>Шрус внутренний в сборе (трипоидный) 2108, 2110 WEBER</t>
  </si>
  <si>
    <t>00-00009501</t>
  </si>
  <si>
    <t>Рычаги передней подвески треугольные (регулируемые) с резин. сайлентблоками 2108 "SPORT" АВТОПРОДУкт</t>
  </si>
  <si>
    <t>00-00012350</t>
  </si>
  <si>
    <t>21230-1148010-46</t>
  </si>
  <si>
    <t>Дроссельный патрубок 2123 ф46 ВИЭ</t>
  </si>
  <si>
    <t>ED2-123F/ED7-235S</t>
  </si>
  <si>
    <t>ED2-170F/ED7-210S</t>
  </si>
  <si>
    <t>Пружина задней подвески (с заниж. -50) "оранжевые" X-RAY ТЕХНОРЕССОР</t>
  </si>
  <si>
    <t>Пружина передней подвески (с заниж. -50) "оранжевые" X-RAY ТЕХНОРЕССОР</t>
  </si>
  <si>
    <t>00-00012403</t>
  </si>
  <si>
    <t>CS11877</t>
  </si>
  <si>
    <t>Кольцо уплотнительное свечного колодца (компл: 8шт) 2112 (красный силикон) "DRIVE" CS20</t>
  </si>
  <si>
    <t>00-00009615</t>
  </si>
  <si>
    <t>CL-8193</t>
  </si>
  <si>
    <t xml:space="preserve">Подшипник выжимной (гидравлический) LARGUS, VESTA, X-RAY LYNX </t>
  </si>
  <si>
    <t>00-00012357</t>
  </si>
  <si>
    <t>6PK858</t>
  </si>
  <si>
    <t>Ремень генератора 6PK858 (под кронштейн генератора 1118, 2190, Калина 2 (с рег. нат.)) MILES</t>
  </si>
  <si>
    <t>Амортизатор задний масл. DUSTER 4x4 "КОМФОРТ" SS20</t>
  </si>
  <si>
    <t>Амортизатор задний масл. DUSTER 4x4 "СПОРТ" SS20</t>
  </si>
  <si>
    <t>Амортизатор задний масл. DUSTER 4x4 "СТАНДАРТ" SS20</t>
  </si>
  <si>
    <t>Амортизатор задний масл. DUSTER 4x4 "ШОССЕ" SS20</t>
  </si>
  <si>
    <t>00-00012393</t>
  </si>
  <si>
    <t>SH-1010</t>
  </si>
  <si>
    <t>Рычаг подвески левый в сборе LARGUS (с круговой проточкой) SUFIX</t>
  </si>
  <si>
    <t>00-00012394</t>
  </si>
  <si>
    <t>SH-1011</t>
  </si>
  <si>
    <t>Рычаг подвески правый в сборе LARGUS (с круговой проточкой) SUFIX</t>
  </si>
  <si>
    <t>00-00004419</t>
  </si>
  <si>
    <t>BJST-111</t>
  </si>
  <si>
    <t>Комплект шаровых опор 2108 (с крепежом) "КЛАССИКА" ТРЕК</t>
  </si>
  <si>
    <t>00-00012330</t>
  </si>
  <si>
    <t>BJST-122</t>
  </si>
  <si>
    <t>Комплект шаровых опор 21214М до 2016г. (с крепежом) "TRS SPORT" ТРЕК</t>
  </si>
  <si>
    <t>00-00012340</t>
  </si>
  <si>
    <t>BJST-125</t>
  </si>
  <si>
    <t>Комплект шаровых опор 21214М до 2016г. (с крепежом) "ЧЕМПИОН" ТРЕК</t>
  </si>
  <si>
    <t>00-00012341</t>
  </si>
  <si>
    <t>BJST-117</t>
  </si>
  <si>
    <t>Комплект шаровых опор 2123 (с крепежом) "TRS SPORT" ТРЕК</t>
  </si>
  <si>
    <t>00-00012331</t>
  </si>
  <si>
    <t>СЕРИЯ "TRS SPORT"</t>
  </si>
  <si>
    <t>00-00012372</t>
  </si>
  <si>
    <t>RE70-118</t>
  </si>
  <si>
    <t>Наконечник рулевой тяги внутр. левый (с крепежом) 2101 "TRS SPORT" ТРЕК</t>
  </si>
  <si>
    <t>00-00012373</t>
  </si>
  <si>
    <t>RE70-117</t>
  </si>
  <si>
    <t>Наконечник рулевой тяги внутр. правый (с крепежом) 2101 "TRS SPORT" ТРЕК</t>
  </si>
  <si>
    <t>00-00012361</t>
  </si>
  <si>
    <t>TRST-114</t>
  </si>
  <si>
    <t>Наконечники рулевых тяг наружн. 2101, 2121 "TRS SPORT" ТРЕК</t>
  </si>
  <si>
    <t>SLST-111</t>
  </si>
  <si>
    <t>Стойки стабилизатора 1118, 2170 "TRS SPORT" ТРЕК</t>
  </si>
  <si>
    <t>SLST-109</t>
  </si>
  <si>
    <t>Стойки стабилизатора 2108 "TRS SPORT" ТРЕК</t>
  </si>
  <si>
    <t>00-00012365</t>
  </si>
  <si>
    <t>SLST-110</t>
  </si>
  <si>
    <t>Стойки стабилизатора 2110 "TRS SPORT" ТРЕК</t>
  </si>
  <si>
    <t>00-00012366</t>
  </si>
  <si>
    <t>SLST-112</t>
  </si>
  <si>
    <t>Стойки стабилизатора 2190 "TRS SPORT" ТРЕК</t>
  </si>
  <si>
    <t>00-00004385</t>
  </si>
  <si>
    <t>ST70-112</t>
  </si>
  <si>
    <t>Трапеция рулевая в сборе (с крепежом) 2101 "TRS SPORT" ТРЕК</t>
  </si>
  <si>
    <t>00-00012368</t>
  </si>
  <si>
    <t>CB70-111</t>
  </si>
  <si>
    <t>Установочный комплект внутреннего шруса 2108 "TRS SPORT" ТРЕК</t>
  </si>
  <si>
    <t>00-00012370</t>
  </si>
  <si>
    <t>CB70-112</t>
  </si>
  <si>
    <t>Установочный комплект внутреннего шруса 2123 "TRS SPORT" ТРЕК</t>
  </si>
  <si>
    <t>00-00012369</t>
  </si>
  <si>
    <t>CB70-110</t>
  </si>
  <si>
    <t>Установочный комплект наружного шруса 2108 "TRS SPORT" ТРЕК</t>
  </si>
  <si>
    <t>00-00012371</t>
  </si>
  <si>
    <t>CB70-109</t>
  </si>
  <si>
    <t>Установочный комплект наружного шруса 2123 "TRS SPORT" ТРЕК</t>
  </si>
  <si>
    <t>00-00012363</t>
  </si>
  <si>
    <t>BJ70-119</t>
  </si>
  <si>
    <t>Шаровая опора (с крепежом) 2108 "TRS SPORT" ТРЕК</t>
  </si>
  <si>
    <t>00-00012387</t>
  </si>
  <si>
    <t>ST70-113</t>
  </si>
  <si>
    <t>Штанги реактивные 2101 "TRS SPORT" ТРЕК</t>
  </si>
  <si>
    <t>00-00012386</t>
  </si>
  <si>
    <t>ST70-114</t>
  </si>
  <si>
    <t>Штанги реактивные 21213, 2123 "TRS SPORT" ТРЕК</t>
  </si>
  <si>
    <t>00-00012335</t>
  </si>
  <si>
    <t>СЕРИЯ "КЛАССИКА"</t>
  </si>
  <si>
    <t>Наконечники рулевых тяг 2108 "КЛАССИКА" ТРЕК</t>
  </si>
  <si>
    <t>Наконечники рулевых тяг 2110 "КЛАССИКА" ТРЕК</t>
  </si>
  <si>
    <t>Наконечники рулевых тяг внутр. (с крепежом) 2101 "КЛАССИКА" ТРЕК</t>
  </si>
  <si>
    <t>Наконечники рулевых тяг внутр. (с крепежом) 2121 "КЛАССИКА" ТРЕК</t>
  </si>
  <si>
    <t>Наконечники рулевых тяг внутр. (с крепежом) 2123 "КЛАССИКА" ТРЕК</t>
  </si>
  <si>
    <t>Наконечники рулевых тяг наружн. 2101, 2121 "КЛАССИКА" ТРЕК</t>
  </si>
  <si>
    <t>00-00012379</t>
  </si>
  <si>
    <t>SBST-104</t>
  </si>
  <si>
    <t>Сайлентблок (ромашки) 2108, 2110 "КЛАССИКА" ТРЕК</t>
  </si>
  <si>
    <t>00-00012376</t>
  </si>
  <si>
    <t>SBST-113</t>
  </si>
  <si>
    <t>Сайлентблок переднего рычага (компл.: 2шт) LARGUS "КЛАССИКА" ТРЕК</t>
  </si>
  <si>
    <t>Трапеция рулевая в сборе (с крепежом) 2101 "КЛАССИКА" ТРЕК</t>
  </si>
  <si>
    <t>Трапеция рулевая в сборе (с крепежом) 2121 "КЛАССИКА" ТРЕК</t>
  </si>
  <si>
    <t>Трапеция рулевая в сборе (с крепежом) 2123 "КЛАССИКА" ТРЕК</t>
  </si>
  <si>
    <t>00-00012388</t>
  </si>
  <si>
    <t>CR70-112</t>
  </si>
  <si>
    <t>Тяга рулевой трапеции средняя (без крепежа) 21214M "КЛАССИКА" ТРЕК</t>
  </si>
  <si>
    <t>00-00012381</t>
  </si>
  <si>
    <t>SBST-107</t>
  </si>
  <si>
    <t>Шарниры нижних рычагов передней подвески (компл.:4шт.) 2121, 2123 "КЛАССИКА" ТРЕК</t>
  </si>
  <si>
    <t>00-00012380</t>
  </si>
  <si>
    <t>SBST-106</t>
  </si>
  <si>
    <t>Шарниры нижних рычагов передней подвески (компл.:4шт.) 2123, 21214 нов.обр., URBAN "КЛАССИКА" ТРЕК</t>
  </si>
  <si>
    <t>00-00012377</t>
  </si>
  <si>
    <t>SBST-101</t>
  </si>
  <si>
    <t>Шарниры рычагов передней подвески (компл.:8шт.) 2101 "КЛАССИКА" ТРЕК</t>
  </si>
  <si>
    <t>00-00012378</t>
  </si>
  <si>
    <t>SBST-102</t>
  </si>
  <si>
    <t>Шарниры рычагов передней подвески (компл.:8шт.) 2121 "КЛАССИКА" ТРЕК</t>
  </si>
  <si>
    <t>00-00004409</t>
  </si>
  <si>
    <t>BJ70-111</t>
  </si>
  <si>
    <t>Шаровая опора (с крепежом) 2101 верхняя "КЛАССИКА" ТРЕК</t>
  </si>
  <si>
    <t>00-00004408</t>
  </si>
  <si>
    <t>BJ70-110</t>
  </si>
  <si>
    <t>Шаровая опора (с крепежом) 2101 нижняя "КЛАССИКА" ТРЕК</t>
  </si>
  <si>
    <t>Шаровая опора (с крепежом) 2108 "КЛАССИКА" ТРЕК</t>
  </si>
  <si>
    <t>ST70-121</t>
  </si>
  <si>
    <t>Штанги реактивные 2101 "КЛАССИКА" ТРЕК</t>
  </si>
  <si>
    <t>00-00012337</t>
  </si>
  <si>
    <t>СЕРИЯ "ЧЕМПИОН S10"</t>
  </si>
  <si>
    <t>00-00012383</t>
  </si>
  <si>
    <t>ST70-115a</t>
  </si>
  <si>
    <t>Трапеция рулевая в сборе (с крепежом) 2121 "ЧЕМПИОН S10" ТРЕК</t>
  </si>
  <si>
    <t>00-00012385</t>
  </si>
  <si>
    <t>ST70-116a</t>
  </si>
  <si>
    <t>Трапеция рулевая в сборе (с крепежом) 2123 "ЧЕМПИОН S10" ТРЕК</t>
  </si>
  <si>
    <t>00-00012332</t>
  </si>
  <si>
    <t>СЕРИЯ "ЧЕМПИОН"</t>
  </si>
  <si>
    <t>00-00012374</t>
  </si>
  <si>
    <t>RE70-113</t>
  </si>
  <si>
    <t>Наконечник рулевой тяги внутр. левый (с крепежом) 2123 "ЧЕМПИОН" ТРЕК</t>
  </si>
  <si>
    <t>00-00012389</t>
  </si>
  <si>
    <t>TR70-102</t>
  </si>
  <si>
    <t>Наконечник рулевой тяги наружн. 2101, 2121 "ЧЕМПИОН" ТРЕК</t>
  </si>
  <si>
    <t>Наконечники рулевых тяг 2108 "ЧЕМПИОН" ТРЕК</t>
  </si>
  <si>
    <t>00-00012339</t>
  </si>
  <si>
    <t>TRST-112</t>
  </si>
  <si>
    <t>Наконечники рулевых тяг 2110 "ЧЕМПИОН" ТРЕК</t>
  </si>
  <si>
    <t>00-00012382</t>
  </si>
  <si>
    <t>REST-108</t>
  </si>
  <si>
    <t>Наконечники рулевых тяг внутр. (с крепежом) 2123 "ЧЕМПИОН" ТРЕК</t>
  </si>
  <si>
    <t>00-00012360</t>
  </si>
  <si>
    <t>TRST-102</t>
  </si>
  <si>
    <t>Наконечники рулевых тяг наружн. 2101, 2121 "ЧЕМПИОН" ТРЕК</t>
  </si>
  <si>
    <t>00-00012390</t>
  </si>
  <si>
    <t>SL70-175</t>
  </si>
  <si>
    <t>Стойка стабилизатора LARGUS "ЧЕМПИОН" ТРЕК</t>
  </si>
  <si>
    <t>Стойки стабилизатора 1118, 2170 "ЧЕМПИОН" ТРЕК</t>
  </si>
  <si>
    <t>00-00004392</t>
  </si>
  <si>
    <t>SLST-102</t>
  </si>
  <si>
    <t>Стойки стабилизатора 2108 "ЧЕМПИОН" ТРЕК</t>
  </si>
  <si>
    <t>Стойки стабилизатора 2110 "ЧЕМПИОН" ТРЕК</t>
  </si>
  <si>
    <t>00-00012364</t>
  </si>
  <si>
    <t>SLST-107</t>
  </si>
  <si>
    <t>Стойки стабилизатора 2190 "ЧЕМПИОН" ТРЕК</t>
  </si>
  <si>
    <t>00-00012367</t>
  </si>
  <si>
    <t>SLST-113</t>
  </si>
  <si>
    <t>Стойки стабилизатора VESTA "ЧЕМПИОН" ТРЕК</t>
  </si>
  <si>
    <t>ST70-106</t>
  </si>
  <si>
    <t>Трапеция рулевая в сборе (с крепежом) 2101 "ЧЕМПИОН" ТРЕК</t>
  </si>
  <si>
    <t>Установочный комплект внутреннего шруса 2108 "ЧЕМПИОН" ТРЕК</t>
  </si>
  <si>
    <t>Установочный комплект внутреннего шруса 2123 "ЧЕМПИОН" ТРЕК</t>
  </si>
  <si>
    <t>00-00012391</t>
  </si>
  <si>
    <t>SB70-122</t>
  </si>
  <si>
    <t>Шарнир задний нижнего рычага передней подвески VESTA "ЧЕМПИОН" ТРЕК</t>
  </si>
  <si>
    <t>00-00012392</t>
  </si>
  <si>
    <t>SB70-121</t>
  </si>
  <si>
    <t>Шарнир передний нижнего рычага передней подвески VESTA "ЧЕМПИОН" ТРЕК</t>
  </si>
  <si>
    <t>Шаровая опора (с крепежом) 2108 "ЧЕМПИОН" ТРЕК</t>
  </si>
  <si>
    <t>00-00004411</t>
  </si>
  <si>
    <t>BJ70-163</t>
  </si>
  <si>
    <t>Шаровая опора (с крепежом) VESTA левая "ЧЕМПИОН" ТРЕК</t>
  </si>
  <si>
    <t>00-00004414</t>
  </si>
  <si>
    <t>BJ70-162</t>
  </si>
  <si>
    <t>Шаровая опора (с крепежом) VESTA правая "ЧЕМПИОН" ТРЕК</t>
  </si>
  <si>
    <t>BJ70-141</t>
  </si>
  <si>
    <t>Шаровая опора LARGUS (2012-2014г.) (с круговой проточкой) "ЧЕМПИОН" ТРЕК</t>
  </si>
  <si>
    <t>00-00012362</t>
  </si>
  <si>
    <t>BJ70-164</t>
  </si>
  <si>
    <t>Шаровая опора LARGUS (после 2014г.), X-RAY (с боковой проточкой) "ЧЕМПИОН" ТРЕК</t>
  </si>
  <si>
    <t>Стойка стабилизатора VESTA "ЧЕМПИОН" ТРЕК</t>
  </si>
  <si>
    <t>00-00004399</t>
  </si>
  <si>
    <t>CR70-101</t>
  </si>
  <si>
    <t>Тяга рулевой трапеции средняя (без крепежа) 2101 "КЛАССИКА" ТРЕК</t>
  </si>
  <si>
    <t>00-00004369</t>
  </si>
  <si>
    <t>CR70-102</t>
  </si>
  <si>
    <t>Тяга рулевой трапеции средняя (без крепежа) 2121 "КЛАССИКА" ТРЕК</t>
  </si>
  <si>
    <t>Установочный комплект наружного шруса 2108 "ЧЕМПИОН" ТРЕК</t>
  </si>
  <si>
    <t>Установочный комплект наружного шруса 2123 "ЧЕМПИОН" ТРЕК</t>
  </si>
  <si>
    <t>Шаровая опора (с крепежом) 2101 верхняя "ЧЕМПИОН" ТРЕК</t>
  </si>
  <si>
    <t>Шаровая опора (с крепежом) 2101 нижняя "ЧЕМПИОН" ТРЕК</t>
  </si>
  <si>
    <t>Шаровая опора (с крепежом) 2123 "ЧЕМПИОН" ТРЕК</t>
  </si>
  <si>
    <t>Сальники клапанов (компл: 16шт) LARGUS 16кл. CORTECO</t>
  </si>
  <si>
    <t>00-00012401</t>
  </si>
  <si>
    <t>00-00012399</t>
  </si>
  <si>
    <t>00-00012400</t>
  </si>
  <si>
    <t>Крышка (пробка) расширительного бачка нов. обр. LARGUS DACHIA</t>
  </si>
  <si>
    <t>00-00012277</t>
  </si>
  <si>
    <t>SRA8013</t>
  </si>
  <si>
    <t>Амортизатор задний г./масл. "ОРИГИНАЛ" VESTA DEMFI</t>
  </si>
  <si>
    <t>00-00012409</t>
  </si>
  <si>
    <t>Амортизатор задний г/масл. (с заниж. -50) "ПРЕМИУМ" 2101, 2107 DEMFI</t>
  </si>
  <si>
    <t>00-00012410</t>
  </si>
  <si>
    <t>Амортизатор передний г/масл. (с заниж. -50) "ПРЕМИУМ" 2101, 2107 DEMFI</t>
  </si>
  <si>
    <t>00-00000778</t>
  </si>
  <si>
    <t>5631XS</t>
  </si>
  <si>
    <t>Ремень ГРМ 2170 137зуб. GATES</t>
  </si>
  <si>
    <t>00-00012407</t>
  </si>
  <si>
    <t>00-00012408</t>
  </si>
  <si>
    <t>SO-0396</t>
  </si>
  <si>
    <t>Сальники клапанов (компл.: 8шт) LARGUS 16кл. LYNX</t>
  </si>
  <si>
    <t>PW-P 3907</t>
  </si>
  <si>
    <t>00-00012325</t>
  </si>
  <si>
    <t>1120-2840</t>
  </si>
  <si>
    <t>Подшипник опоры стоек 21928 GRANTA FL SEVI EXPERT</t>
  </si>
  <si>
    <t>Сальники клапанов (компл: 16шт) LARGUS 16кл. РЕМКОМ</t>
  </si>
  <si>
    <t>530053610</t>
  </si>
  <si>
    <t>20693</t>
  </si>
  <si>
    <t>3182654146</t>
  </si>
  <si>
    <t>Свечи 2190, LARGUS (с дв. 11182 8кл.), VESTA (c дв. H4M) "SUPER R" BRISK</t>
  </si>
  <si>
    <t>00-00012429</t>
  </si>
  <si>
    <t>HF708416</t>
  </si>
  <si>
    <t>Радиатор охлаждения 1111 HOFER</t>
  </si>
  <si>
    <t>00-00012430</t>
  </si>
  <si>
    <t>HF103610</t>
  </si>
  <si>
    <t>Ремень генератора VESTA, XRAY, PRIORA (после 2018, без конд.) 6PK778 HOFER</t>
  </si>
  <si>
    <t>00-00012405</t>
  </si>
  <si>
    <t>HF350930</t>
  </si>
  <si>
    <t>Задние тормозные колодки ГАЗЕЛЬ HOFER</t>
  </si>
  <si>
    <t>00-00012428</t>
  </si>
  <si>
    <t>HF350565</t>
  </si>
  <si>
    <t>Передние тормозные колодки LARGUS 8кл. HOFER</t>
  </si>
  <si>
    <t>00-00012427</t>
  </si>
  <si>
    <t>SP-148</t>
  </si>
  <si>
    <t>Свечи NISSAN QASHQAI 2.0L (иридиевые) LYNX</t>
  </si>
  <si>
    <t>00-00012440</t>
  </si>
  <si>
    <t>XF530</t>
  </si>
  <si>
    <t>Щетки стеклоочистителя бескаркасные 530mm. LYNX</t>
  </si>
  <si>
    <t>Свечи HYUNDAI SOLARIS, KIA RIO, ГАЗ NEXT LZKR6B-10E NGK</t>
  </si>
  <si>
    <t>Свечи HYUNDAI SOLARIS, KIA RIO, ГАЗ NEXT VL49 LZKR6B-10E NGK</t>
  </si>
  <si>
    <t>Свечи HYUNDAI SOLARIS, KIA RIO, ГАЗ NEXT SPARK</t>
  </si>
  <si>
    <t>00-00012436</t>
  </si>
  <si>
    <t>SS20413</t>
  </si>
  <si>
    <t>Амортизатор задний масл. X-RAY "КОМФОРТ" SS20</t>
  </si>
  <si>
    <t>00-00012432</t>
  </si>
  <si>
    <t>SS20409</t>
  </si>
  <si>
    <t>Стойка передняя масл. X-RAY "КОМФОРТ" SS20</t>
  </si>
  <si>
    <t>00-00012437</t>
  </si>
  <si>
    <t>SS20415</t>
  </si>
  <si>
    <t>Амортизатор задний масл. X-RAY "СПОРТ"  SS20</t>
  </si>
  <si>
    <t>00-00012433</t>
  </si>
  <si>
    <t>SS20411</t>
  </si>
  <si>
    <t>Стойка передняя масл. X-RAY "СПОРТ" SS20</t>
  </si>
  <si>
    <t>00-00012438</t>
  </si>
  <si>
    <t>SS20412</t>
  </si>
  <si>
    <t>Амортизатор задний масл. X-RAY "СТАНДАРТ" SS20</t>
  </si>
  <si>
    <t>00-00012434</t>
  </si>
  <si>
    <t>SS20408</t>
  </si>
  <si>
    <t>Стойка передняя масл. X-RAY "СТАНДАРТ" SS20</t>
  </si>
  <si>
    <t>00-00012439</t>
  </si>
  <si>
    <t>SS20414</t>
  </si>
  <si>
    <t>Амортизатор задний масл. X-RAY "ШОССЕ" SS20</t>
  </si>
  <si>
    <t>00-00012435</t>
  </si>
  <si>
    <t>SS20410</t>
  </si>
  <si>
    <t>Стойка передняя масл. X-RAY "ШОССЕ" SS20</t>
  </si>
  <si>
    <t>00-00012412</t>
  </si>
  <si>
    <t>ПРЕДОХРАНИТЕЛИ</t>
  </si>
  <si>
    <t>00-00012413</t>
  </si>
  <si>
    <t>00-00012414</t>
  </si>
  <si>
    <t>СВЕЧИ ЗАЖИГАНИЯ</t>
  </si>
  <si>
    <t>00-00012415</t>
  </si>
  <si>
    <t>TL4</t>
  </si>
  <si>
    <t>Свечи 2101 карб. ZS6EC TESLINE</t>
  </si>
  <si>
    <t>00-00012416</t>
  </si>
  <si>
    <t>TL2</t>
  </si>
  <si>
    <t>Свечи 2108 карб. ZS6REC TESLINE</t>
  </si>
  <si>
    <t>00-00012417</t>
  </si>
  <si>
    <t>TL13</t>
  </si>
  <si>
    <t>Свечи 2108-2110 инж. 8кл. ZS6REC-11 TESLINE</t>
  </si>
  <si>
    <t>00-00012418</t>
  </si>
  <si>
    <t>TL11</t>
  </si>
  <si>
    <t>Свечи 2110-2112 инж. 16кл. TS6REC-11 TESLINE</t>
  </si>
  <si>
    <t>00-00012422</t>
  </si>
  <si>
    <t>TL71</t>
  </si>
  <si>
    <t>Свечи 2190, LARGUS (с дв. 11182 8кл.), VESTA (c дв. H4M) AU7ROC-9 TESLINE</t>
  </si>
  <si>
    <t>00-00012425</t>
  </si>
  <si>
    <t>TL49</t>
  </si>
  <si>
    <t>Свечи HYUNDAI SOLARIS, KIA RIO, ГАЗ NEXT BU6ROC-10 TESLINE</t>
  </si>
  <si>
    <t>00-00012423</t>
  </si>
  <si>
    <t>TL28</t>
  </si>
  <si>
    <t>Свечи LARGUS 16кл. TKS6RC TESLINE</t>
  </si>
  <si>
    <t>00-00012424</t>
  </si>
  <si>
    <t>TL20</t>
  </si>
  <si>
    <t>Свечи LARGUS 8кл. TKS6RKC TESLINE</t>
  </si>
  <si>
    <t>00-00012420</t>
  </si>
  <si>
    <t>TL18</t>
  </si>
  <si>
    <t>Свечи ГАЗ 402дв. ZM6EC TESLINE</t>
  </si>
  <si>
    <t>00-00012421</t>
  </si>
  <si>
    <t>TL6</t>
  </si>
  <si>
    <t>Свечи ГАЗ 405-409дв. ЕВРО-2 ZS5REC TESLINE</t>
  </si>
  <si>
    <t>00-00012419</t>
  </si>
  <si>
    <t>TL72</t>
  </si>
  <si>
    <t xml:space="preserve">Свечи ГАЗ 405-409дв. ЕВРО-3 TS5REC-11 TESLINE </t>
  </si>
  <si>
    <t>00-00012431</t>
  </si>
  <si>
    <t>A190.2915.004-41</t>
  </si>
  <si>
    <t>Амортизатор задний г./масл. (с заниж. -41) "SPORT" 2190 АСОМИ</t>
  </si>
  <si>
    <t>Стойка передняя г./масл. (с заниж. -41) "SPORT" 2190 АСОМИ</t>
  </si>
  <si>
    <t>Пружина задней подвески (стандарт) 2121 ТЕХНОРЕССОР</t>
  </si>
  <si>
    <t>Пружина задней подвески (стандарт) 2123 ТЕХНОРЕССОР</t>
  </si>
  <si>
    <t>Пружина передней подвески (стандарт) 2121 ТЕХНОРЕССОР</t>
  </si>
  <si>
    <t>Пружина передней подвески (стандарт) 2123 ТЕХНОРЕССОР</t>
  </si>
  <si>
    <t>00-00012447</t>
  </si>
  <si>
    <t>DR15YC-1 (1317)</t>
  </si>
  <si>
    <t>Свечи 2110-2112 инж. 16кл. "SUPER R" (упаковка: 10шт) BRISK</t>
  </si>
  <si>
    <t>00-00012442</t>
  </si>
  <si>
    <t>CS12254</t>
  </si>
  <si>
    <t>SGLXR05</t>
  </si>
  <si>
    <t>Упор задней двери газовый X-RAY DEMFI</t>
  </si>
  <si>
    <t>00-00000633</t>
  </si>
  <si>
    <t>FCR210420</t>
  </si>
  <si>
    <t>Бачок омывателя LARGUS FRANCECAR</t>
  </si>
  <si>
    <t>00-00000641</t>
  </si>
  <si>
    <t>FCR210402</t>
  </si>
  <si>
    <t>Датчик давления ГУР (7700413763) LARGUS FRANCECAR</t>
  </si>
  <si>
    <t>00-00000645</t>
  </si>
  <si>
    <t>FCR210659</t>
  </si>
  <si>
    <t>Датчик положения коленвала LARGUS 16кл. FRANCECAR</t>
  </si>
  <si>
    <t>00-00006606</t>
  </si>
  <si>
    <t>FCR30B062</t>
  </si>
  <si>
    <t>Задние тормозные колодки VESTA FRANCECAR</t>
  </si>
  <si>
    <t>00-00000657</t>
  </si>
  <si>
    <t>FCR210366</t>
  </si>
  <si>
    <t>Зеркало заднего вида большое правое электр. LARGUS FRANCECAR</t>
  </si>
  <si>
    <t>00-00000666</t>
  </si>
  <si>
    <t>FCR210307</t>
  </si>
  <si>
    <t>Крышка маслозаливной горловины LARGUS FRANCECAR</t>
  </si>
  <si>
    <t>00-00000670</t>
  </si>
  <si>
    <t>FCR210286</t>
  </si>
  <si>
    <t>Насос стеклоомывателя под 1 штуцер (6001549443) LARGUS FRANCECAR</t>
  </si>
  <si>
    <t>00-00010647</t>
  </si>
  <si>
    <t>SP1399A</t>
  </si>
  <si>
    <t>Передние тормозные колодки HYUNDAI SOLARIS II (2017-) HI-Q</t>
  </si>
  <si>
    <t>00-00012441</t>
  </si>
  <si>
    <t>VR14-A00001M</t>
  </si>
  <si>
    <t>Блокировка принудительная с тросовым приводом 2121 (22 шлица) VAL RACING</t>
  </si>
  <si>
    <t>00-00012446</t>
  </si>
  <si>
    <t>AN70-2905002-70-M</t>
  </si>
  <si>
    <t>Модуль передней подвески масл. (с заниж. -70) 2170 АСТОН</t>
  </si>
  <si>
    <t>00-00012445</t>
  </si>
  <si>
    <t>AN70-2905002-М</t>
  </si>
  <si>
    <t>Модуль передней подвески масл. 2170 АСТОН</t>
  </si>
  <si>
    <t>00-00012443</t>
  </si>
  <si>
    <t>SA2121.2905.402+50</t>
  </si>
  <si>
    <t>Амортизатор передний г./масл. "LIFT +30" 2121 ШТОК АВТО</t>
  </si>
  <si>
    <t>Свечи 2110-2112 инж. 16кл. (блистер) "SUPER R" BRISK</t>
  </si>
  <si>
    <t>00-00012448</t>
  </si>
  <si>
    <t>CE0338L</t>
  </si>
  <si>
    <t>Наконечник рулевой тяги левый HYUNDAI SOLARIS (RB) (1.4, 1.6) (2010-) CTR</t>
  </si>
  <si>
    <t>00-00012449</t>
  </si>
  <si>
    <t>CE0338R</t>
  </si>
  <si>
    <t>Наконечник рулевой тяги правый HYUNDAI SOLARIS (RB) (1.4, 1.6) (2010-) CTR</t>
  </si>
  <si>
    <t>00-00012450</t>
  </si>
  <si>
    <t>SFC9210</t>
  </si>
  <si>
    <t>Стойка передняя г./масл. "КОМФОРТ" 2192 FL DEMFI</t>
  </si>
  <si>
    <t>00-00012460</t>
  </si>
  <si>
    <t>Амортизатор задний масл. "ОРИГИНАЛ" 2170 DEMFI</t>
  </si>
  <si>
    <t>00-00012451</t>
  </si>
  <si>
    <t>SFC9212</t>
  </si>
  <si>
    <t>Стойка передняя г./масл. "ПРЕМИУМ" 2192 FL DEMFI</t>
  </si>
  <si>
    <t>Стойки передняя правая масл. 2170 PILENGA</t>
  </si>
  <si>
    <t>Стойки передняя правая масл. 2190 PILENGA</t>
  </si>
  <si>
    <t>00-00012453</t>
  </si>
  <si>
    <t>SS20404</t>
  </si>
  <si>
    <t>Амортизатор задний масл. DUSTER 4x2 "КОМФОРТ" SS20</t>
  </si>
  <si>
    <t>00-00012454</t>
  </si>
  <si>
    <t>SS20406</t>
  </si>
  <si>
    <t>Амортизатор задний масл. DUSTER 4x2 "СПОРТ" SS20</t>
  </si>
  <si>
    <t>00-00012455</t>
  </si>
  <si>
    <t>SS20403</t>
  </si>
  <si>
    <t>Амортизатор задний масл. DUSTER 4x2 "СТАНДАРТ" SS20</t>
  </si>
  <si>
    <t>00-00012456</t>
  </si>
  <si>
    <t>SS20405</t>
  </si>
  <si>
    <t>Амортизатор задний масл. DUSTER 4x2 "ШОССЕ" SS20</t>
  </si>
  <si>
    <t>00-00012464</t>
  </si>
  <si>
    <t>00-00012461</t>
  </si>
  <si>
    <t>CR70-111</t>
  </si>
  <si>
    <t>Муфта соединительная рулевой тяги (усиленная) "скрутка" 2101, 2121, 21214, 2123 "TRS SPORT" ТРЕК</t>
  </si>
  <si>
    <t>00-00012465</t>
  </si>
  <si>
    <t>00-00012467</t>
  </si>
  <si>
    <t>УСТАНОВОЧНЫЕ КОМПЛЕКТЫ ШРУСА</t>
  </si>
  <si>
    <t>00-00012333</t>
  </si>
  <si>
    <t>00-00012466</t>
  </si>
  <si>
    <t>00-00012472</t>
  </si>
  <si>
    <t>00-00012462</t>
  </si>
  <si>
    <t>ST70-119</t>
  </si>
  <si>
    <t>Трапеция рулевая в сборе (с крепежом) 21214М, URBAN "КЛАССИКА" ТРЕК</t>
  </si>
  <si>
    <t>00-00012473</t>
  </si>
  <si>
    <t>00-00012336</t>
  </si>
  <si>
    <t>00-00012474</t>
  </si>
  <si>
    <t>00-00004433</t>
  </si>
  <si>
    <t>ST70-111</t>
  </si>
  <si>
    <t>Штанги реактивные 21213, 2123 "КЛАССИКА" ТРЕК</t>
  </si>
  <si>
    <t>00-00012338</t>
  </si>
  <si>
    <t>00-00012463</t>
  </si>
  <si>
    <t>ST70-122</t>
  </si>
  <si>
    <t>Трапеция рулевая в сборе (с крепежом) 21214М, URBAN "ЧЕМПИОН S10" ТРЕК</t>
  </si>
  <si>
    <t>00-00012468</t>
  </si>
  <si>
    <t>00-00012375</t>
  </si>
  <si>
    <t>RE70-114</t>
  </si>
  <si>
    <t>Наконечник рулевой тяги внутр. правый (с крепежом) 2123 "ЧЕМПИОН" ТРЕК</t>
  </si>
  <si>
    <t>00-00012471</t>
  </si>
  <si>
    <t>00-00012469</t>
  </si>
  <si>
    <t>00-00012470</t>
  </si>
  <si>
    <t>00-00012334</t>
  </si>
  <si>
    <t>00-00012482</t>
  </si>
  <si>
    <t>AT10320</t>
  </si>
  <si>
    <t>Амортизатор задний г./масл. LARGUS CROSS "SPECIAL-G ATECH</t>
  </si>
  <si>
    <t>00-00012459</t>
  </si>
  <si>
    <t>Стойка передняя г./масл. LARGUS CROSS "SPECIAL-G" ATECH</t>
  </si>
  <si>
    <t>00-00012488</t>
  </si>
  <si>
    <t>2112.3705010-10</t>
  </si>
  <si>
    <t>Катушка зажигания 2112 индивид. 16кл. FEDERAL RESERVE</t>
  </si>
  <si>
    <t>Кольца поршневые 21126 82,0 FEDERAL RESERVE</t>
  </si>
  <si>
    <t>Кольца поршневые 21126 82,5 FEDERAL RESERVE</t>
  </si>
  <si>
    <t>00-00012487</t>
  </si>
  <si>
    <t>11189.100401597.WPR00</t>
  </si>
  <si>
    <t>Поршни с пальцами (безвтыковые) 21116 (82,0E) FEDERAL RESERVE</t>
  </si>
  <si>
    <t>00-00012486</t>
  </si>
  <si>
    <t>21083-1003020-02</t>
  </si>
  <si>
    <t>00-00012489</t>
  </si>
  <si>
    <t>2112-1003020-02</t>
  </si>
  <si>
    <t>Сальники клапанов 2112 16кл. FEDERAL RESERVE</t>
  </si>
  <si>
    <t>00-00010982</t>
  </si>
  <si>
    <t>Щетки стеклоочистителя бескаркасные 510mm HOFER</t>
  </si>
  <si>
    <t>00-00012484</t>
  </si>
  <si>
    <t>G321003LR</t>
  </si>
  <si>
    <t>Амортизатор задний г./масл. X-RAY LYNX</t>
  </si>
  <si>
    <t>00-00012485</t>
  </si>
  <si>
    <t>Стойка передняя г./масл. X-RAY LYNX</t>
  </si>
  <si>
    <t>00-00011716</t>
  </si>
  <si>
    <t>Фильтр воздушный CHEVROLET CRUZE (J300, J305, J308) (1.6; 1.8), ORLANDO (J309) NAC</t>
  </si>
  <si>
    <t>00-00012478</t>
  </si>
  <si>
    <t>SA0152</t>
  </si>
  <si>
    <t>00-00012481</t>
  </si>
  <si>
    <t>Опора двигателя передняя (усиленная) 21083 SPORT АВТОПРОДУКТ</t>
  </si>
  <si>
    <t>00-00012477</t>
  </si>
  <si>
    <t>ТБ2110-2902816-СБ</t>
  </si>
  <si>
    <t>Отбойник + пыльник передней стойки 2110 ТЕХНОЛОГИИ БУДУЩЕГО</t>
  </si>
  <si>
    <t>00-00012491</t>
  </si>
  <si>
    <t>21214-1003020-02</t>
  </si>
  <si>
    <t>00-00012492</t>
  </si>
  <si>
    <t>2108-1007026-03</t>
  </si>
  <si>
    <t>Сальники клапанов 2101-2108 8кл. FEDERAL RESERVE</t>
  </si>
  <si>
    <t>6</t>
  </si>
  <si>
    <t>А141 2112-1006040 / 94714</t>
  </si>
  <si>
    <t>2112370708004</t>
  </si>
  <si>
    <t>21214370708010</t>
  </si>
  <si>
    <t>2123370708010</t>
  </si>
  <si>
    <t>2111370708010</t>
  </si>
  <si>
    <t>21113707080</t>
  </si>
  <si>
    <t>212133707080</t>
  </si>
  <si>
    <t>2108370708010</t>
  </si>
  <si>
    <t>2101370708001</t>
  </si>
  <si>
    <t>FSB240ABS</t>
  </si>
  <si>
    <t>1103.</t>
  </si>
  <si>
    <t>М255.04</t>
  </si>
  <si>
    <t>620342709</t>
  </si>
  <si>
    <t>MAK001, 543A06915R.</t>
  </si>
  <si>
    <t>8450006996.</t>
  </si>
  <si>
    <t>2121-3501090, Г0001852.</t>
  </si>
  <si>
    <t>1403-2652.</t>
  </si>
  <si>
    <t>1404-2652.</t>
  </si>
  <si>
    <t>1318-2028.</t>
  </si>
  <si>
    <t>21214370708030</t>
  </si>
  <si>
    <t>8200506297</t>
  </si>
  <si>
    <t>21810-1601180-00 / ES122181</t>
  </si>
  <si>
    <t>ДА656</t>
  </si>
  <si>
    <t>ДА140</t>
  </si>
  <si>
    <t>ДА770</t>
  </si>
  <si>
    <t>Д131СМ</t>
  </si>
  <si>
    <t>Д656СМ</t>
  </si>
  <si>
    <t>Д743СМ</t>
  </si>
  <si>
    <t>Д140СМ</t>
  </si>
  <si>
    <t>Д301СМ</t>
  </si>
  <si>
    <t>Д339СМ</t>
  </si>
  <si>
    <t>Д339Е</t>
  </si>
  <si>
    <t>Д204СМ</t>
  </si>
  <si>
    <t>Д204Е</t>
  </si>
  <si>
    <t>111SP190</t>
  </si>
  <si>
    <t>DUR-070L</t>
  </si>
  <si>
    <t>HF 812 026</t>
  </si>
  <si>
    <t>HF 815 541</t>
  </si>
  <si>
    <t>8200048024</t>
  </si>
  <si>
    <t>21080-1014251</t>
  </si>
  <si>
    <t>1120-2840 21928-2902840-00</t>
  </si>
  <si>
    <t>5111-5641 / 8200575641</t>
  </si>
  <si>
    <t>5413-8566 8200068566</t>
  </si>
  <si>
    <t>00-00012497</t>
  </si>
  <si>
    <t>Стойка передняя  г./масл. "ОРИГИНАЛ" LARGUS CROSS DEMFI</t>
  </si>
  <si>
    <t>00-00012506</t>
  </si>
  <si>
    <t>Пружина передней подвески (стандарт) 1119 FOBOS</t>
  </si>
  <si>
    <t>Пружина передней подвески (стандарт) 2170 FOBOS</t>
  </si>
  <si>
    <t>00-00012505</t>
  </si>
  <si>
    <t>PJ-P 2101</t>
  </si>
  <si>
    <t>Крестовина карданного вала 2101 PILENGA</t>
  </si>
  <si>
    <t>00-00012504</t>
  </si>
  <si>
    <t>SG-1211</t>
  </si>
  <si>
    <t>Шаровая опора VESTA левая SUFIX</t>
  </si>
  <si>
    <t>00-00012503</t>
  </si>
  <si>
    <t>SG-1212</t>
  </si>
  <si>
    <t>Шаровая опора VESTA правая SUFIX</t>
  </si>
  <si>
    <t>00-00012507</t>
  </si>
  <si>
    <t>21214-2201012</t>
  </si>
  <si>
    <t>Кардан задний динный (на крестовинах) 2121, 21213, 21214 "SM PROFI" СЕРП И МОЛОТ</t>
  </si>
  <si>
    <t>00-00012508</t>
  </si>
  <si>
    <t>21214-2203102</t>
  </si>
  <si>
    <t>Кардан передний короткий (на крестовинах) 2121, 21213, 21214 "SM PROFI" СЕРП И МОЛОТ</t>
  </si>
  <si>
    <t>-</t>
  </si>
  <si>
    <t>03-1006100</t>
  </si>
  <si>
    <t>04-1006100</t>
  </si>
  <si>
    <t>ES172170K2, ES170238/ES170136</t>
  </si>
  <si>
    <t>1118-3502070</t>
  </si>
  <si>
    <t>C834, C835</t>
  </si>
  <si>
    <t>ЕХ93012</t>
  </si>
  <si>
    <t>00-00012511</t>
  </si>
  <si>
    <t>T-02175</t>
  </si>
  <si>
    <t>Ремкомплект ремня генератора 2110-2170 (с ГУРом) (ремень 6PK1115 + ролик) ANDYCAR</t>
  </si>
  <si>
    <t>00-00012240</t>
  </si>
  <si>
    <t>CT988K2</t>
  </si>
  <si>
    <t>Ремкомплект ГРМ LOGAN до 2010 1,4л. 8кл. CONTITECH</t>
  </si>
  <si>
    <t>CEN</t>
  </si>
  <si>
    <t>Наконечник рулевой тяги левый (новый арт.:) CTR</t>
  </si>
  <si>
    <t>00-00012512</t>
  </si>
  <si>
    <t>C7364LR</t>
  </si>
  <si>
    <t>Стойка стабилизатора X-RAY CROSS LYNX</t>
  </si>
  <si>
    <t>00-00012509</t>
  </si>
  <si>
    <t>BS-6300</t>
  </si>
  <si>
    <t>Задние тормозные колодки X-RAY LYNX</t>
  </si>
  <si>
    <t>00-00012513</t>
  </si>
  <si>
    <t>CF012061</t>
  </si>
  <si>
    <t>Суппорт тормозной задний левый VESTA TRIALLI</t>
  </si>
  <si>
    <t>AP0321</t>
  </si>
  <si>
    <t>00-00009493</t>
  </si>
  <si>
    <t>AP0416</t>
  </si>
  <si>
    <t>Усилитель кузова задний 1118, 2190 "SPORT" АВТОПРОДУКТ</t>
  </si>
  <si>
    <t>00-00012314</t>
  </si>
  <si>
    <t>21127-1008600-00</t>
  </si>
  <si>
    <t>Ресивер 21127 VESTA, X-RAY 16кл 1.6л.</t>
  </si>
  <si>
    <t>00-00007591</t>
  </si>
  <si>
    <t>21177-1008600</t>
  </si>
  <si>
    <t xml:space="preserve">Ресивер 21177 VESTA, X-RAY 16кл 1.8л. </t>
  </si>
  <si>
    <t>00-00012516</t>
  </si>
  <si>
    <t>AMDGAS361</t>
  </si>
  <si>
    <t>Прокладка корпуса термостата LARGUS AMD</t>
  </si>
  <si>
    <t>00-00012534</t>
  </si>
  <si>
    <t>AT10109</t>
  </si>
  <si>
    <t>Амортизатор задний масл. 2170 "STANDART OIL" ATECH</t>
  </si>
  <si>
    <t>00-00012533</t>
  </si>
  <si>
    <t>AT10110</t>
  </si>
  <si>
    <t>Амортизатор задний масл. 2190 "STANDART OIL" ATECH</t>
  </si>
  <si>
    <t>00-00012535</t>
  </si>
  <si>
    <t>AT10221</t>
  </si>
  <si>
    <t>Амортизатор задний масл. Lada 4x4 Urban "SPECIAL OIL" ATECH</t>
  </si>
  <si>
    <t>00-00012536</t>
  </si>
  <si>
    <t>AT10220</t>
  </si>
  <si>
    <t>Амортизатор передний масл. Lada 4x4 Urban "SPECIAL OIL" ATECH</t>
  </si>
  <si>
    <t>00-00012531</t>
  </si>
  <si>
    <t>AT10104</t>
  </si>
  <si>
    <t>Стойка передняя масл. 1119 "STANDART OIL" ATECH</t>
  </si>
  <si>
    <t>00-00012532</t>
  </si>
  <si>
    <t>AT10106</t>
  </si>
  <si>
    <t>Стойка передняя масл. 2190 "STANDART OIL" ATECH</t>
  </si>
  <si>
    <t>Поршни с пальцами (безвтыковые) 21127 (82,0B) FEDERAL RESERVE</t>
  </si>
  <si>
    <t>Поршни с пальцами (безвтыковые) 21127 (82,0C) FEDERAL RESERVE</t>
  </si>
  <si>
    <t>Поршни с пальцами (безвтыковые) 21127 (82,5B) FEDERAL RESERVE</t>
  </si>
  <si>
    <t>Поршни с пальцами (втыковые) 21177 (82,0C) FEDERAL RESERVE</t>
  </si>
  <si>
    <t>Втулка шатуна 2110 FEDERAL RESERVE</t>
  </si>
  <si>
    <t>Гидрокомпенсатор 2112 (компл.: 16шт) (ОРИГИНАЛ) FEDERAL RESERVE</t>
  </si>
  <si>
    <t>Моторкомплект (безвтыковые) 21127 (82,0A) FEDERAL RESERVE</t>
  </si>
  <si>
    <t>Моторкомплект (безвтыковые) 21127 (82,5A) FEDERAL RESERVE</t>
  </si>
  <si>
    <t>00-00012537</t>
  </si>
  <si>
    <t>FR2110-3501080</t>
  </si>
  <si>
    <t>Передние тормозные колодки 2110 FEDERAL RESERVE</t>
  </si>
  <si>
    <t>00-00012538</t>
  </si>
  <si>
    <t>FRAR43018ST</t>
  </si>
  <si>
    <t>Передние тормозные колодки LARGUS, VESTA 16кл. FEDERAL RESERVE</t>
  </si>
  <si>
    <t>Поршни с пальцами (безвтыковые) 21127 (82,0D) FEDERAL RESERVE</t>
  </si>
  <si>
    <t>Поршни с пальцами (безвтыковые) 21127 (82,0E) FEDERAL RESERVE</t>
  </si>
  <si>
    <t>Поршни с пальцами (безвтыковые) 21127 (82,0А) FEDERAL RESERVE</t>
  </si>
  <si>
    <t>Поршни с пальцами (безвтыковые) 21127 (82,5C) FEDERAL RESERVE</t>
  </si>
  <si>
    <t>Поршни с пальцами (безвтыковые) 21127 (82,5D) FEDERAL RESERVE</t>
  </si>
  <si>
    <t>Поршни с пальцами (безвтыковые) 21127 (82,5E) FEDERAL RESERVE</t>
  </si>
  <si>
    <t>Поршни с пальцами (втыковые) 21177 (82,0B) FEDERAL RESERVE</t>
  </si>
  <si>
    <t>00-00012539</t>
  </si>
  <si>
    <t>11182-1003020-00</t>
  </si>
  <si>
    <t>00-00012518</t>
  </si>
  <si>
    <t>HF815510</t>
  </si>
  <si>
    <t>Шаровая опора VESTA левая HOFER</t>
  </si>
  <si>
    <t>00-00012519</t>
  </si>
  <si>
    <t>HF815511</t>
  </si>
  <si>
    <t>Шаровая опора VESTA правая HOFER</t>
  </si>
  <si>
    <t>00-00012522</t>
  </si>
  <si>
    <t>HF130288</t>
  </si>
  <si>
    <t>Тормозные диски LARGUS (вент., слот+перфорация, 259*20.6) HOFER</t>
  </si>
  <si>
    <t>00-00012521</t>
  </si>
  <si>
    <t>HF350960</t>
  </si>
  <si>
    <t>Задние тормозные колодки (дисковые тормоза) КАЛИНА СПОРТ, VESTA SW CROSS HOFER</t>
  </si>
  <si>
    <t>00-00012520</t>
  </si>
  <si>
    <t>HF350306</t>
  </si>
  <si>
    <t>Передние тормозные колодки GAZEL NEXT "PREMIUM" HOFER</t>
  </si>
  <si>
    <t>Стойки передняя левая масл. 1118 PILENGA</t>
  </si>
  <si>
    <t>Стойки передняя левая масл. 1119 PILENGA</t>
  </si>
  <si>
    <t>Стойки передняя левая масл. 2170 PILENGA</t>
  </si>
  <si>
    <t>Стойки передняя левая масл. 2190 PILENGA</t>
  </si>
  <si>
    <t>Стойки передняя правая масл. 1118 PILENGA</t>
  </si>
  <si>
    <t>Стойки передняя правая масл. 1119 PILENGA</t>
  </si>
  <si>
    <t xml:space="preserve">Прокладка впускного модуля LARGUS 16кл. SEVI EXTREAM </t>
  </si>
  <si>
    <t>00-00012237</t>
  </si>
  <si>
    <t>00-00012233</t>
  </si>
  <si>
    <t>2112-3705010-SL</t>
  </si>
  <si>
    <t>Катушка зажигания 2112 индивид. 16кл. SLON</t>
  </si>
  <si>
    <t>00-00010593</t>
  </si>
  <si>
    <t>EC.40988.H206</t>
  </si>
  <si>
    <t>Подшипник КПП вторичн. вала (передн. опора) LARGUS SNR</t>
  </si>
  <si>
    <t>00-00012515</t>
  </si>
  <si>
    <t>RCF012063</t>
  </si>
  <si>
    <t>Ремкомплект направляющих заднего суппорта (компл.: 2шт) VESTA CROSS, X-RAY CROSS TRIALLI</t>
  </si>
  <si>
    <t>00-00012514</t>
  </si>
  <si>
    <t>CF012062</t>
  </si>
  <si>
    <t>Суппорт тормозной задний правый VESTA TRIALLI</t>
  </si>
  <si>
    <t>00-00009444</t>
  </si>
  <si>
    <t>Поперечина передней подвески с дополнительной опорой  2108, 2115 "DRIVE" АВТОПРОДУКТ</t>
  </si>
  <si>
    <t>00-00009653</t>
  </si>
  <si>
    <t>Ремень генератора 1118 (c конд.) 6PK1020 BOSCH</t>
  </si>
  <si>
    <t>00-00012543</t>
  </si>
  <si>
    <t>CS07155</t>
  </si>
  <si>
    <t>Комплект патрубков радиатора (компл.: 2шт.) 1119 "PROFI" CS20</t>
  </si>
  <si>
    <t>Прокладка ГБЦ 21124 (оригинал) FEDERAL RESERVE</t>
  </si>
  <si>
    <t>Прокладка ГБЦ 21126 (конвейерная) FEDERAL RESERVE</t>
  </si>
  <si>
    <t>00-00012547</t>
  </si>
  <si>
    <t>11194-1000100</t>
  </si>
  <si>
    <t>Кольца поршневые 11194 76,5 FEDERAL RESERVE</t>
  </si>
  <si>
    <t>Прокладка ГБЦ 11194 (конвейерная) FEDERAL RESERVE</t>
  </si>
  <si>
    <t>00-00012549</t>
  </si>
  <si>
    <t>11194-1003020-02</t>
  </si>
  <si>
    <t>Прокладка ГБЦ 11194 (оригинал) FEDERAL RESERVE</t>
  </si>
  <si>
    <t>Прокладка ГБЦ 21083 (оригинал) FEDERAL RESERVE</t>
  </si>
  <si>
    <t>Прокладка ГБЦ 21116 (оригинал) FEDERAL RESERVE</t>
  </si>
  <si>
    <t>Прокладка ГБЦ 21126 (оригинал) FEDERAL RESERVE</t>
  </si>
  <si>
    <t>21176-1003020-02</t>
  </si>
  <si>
    <t>Прокладка ГБЦ 21176 (оригинал) FEDERAL RESERVE</t>
  </si>
  <si>
    <t>00-00012548</t>
  </si>
  <si>
    <t>21213-1003020-02</t>
  </si>
  <si>
    <t>Прокладка ГБЦ 21213 (оригинал) FEDERAL RESERVE</t>
  </si>
  <si>
    <t>Прокладка ГБЦ 21214 (оригинал) FEDERAL RESERVE</t>
  </si>
  <si>
    <t>2112-1007026-03</t>
  </si>
  <si>
    <t>Тормозные диски LARGUS, VESTA 16кл. (вент., 259*20.6) FERODO</t>
  </si>
  <si>
    <t>00-00012545</t>
  </si>
  <si>
    <t>LRc01194</t>
  </si>
  <si>
    <t>Радиатор охлаждения 2190 нового образца с 2015г. (с конд., с АКПП) LUZAR</t>
  </si>
  <si>
    <t>00-00012546</t>
  </si>
  <si>
    <t>LFh01214</t>
  </si>
  <si>
    <t>Электовентилятор отопителя URBAN LUZAR</t>
  </si>
  <si>
    <t>00-00012569</t>
  </si>
  <si>
    <t>00-00012570</t>
  </si>
  <si>
    <t>MA1275LR</t>
  </si>
  <si>
    <t>Опора верхняя амортизатора задней подвески в сборе VESTA LYNX</t>
  </si>
  <si>
    <t>Тормозные диски LARGUS, VESTA 16кл. (вент., 259*20.6) NIBK</t>
  </si>
  <si>
    <t>Тормозные диски LARGUS, VESTA 16кл. (вент., 259*20.6) REMSA</t>
  </si>
  <si>
    <t>00-00012541</t>
  </si>
  <si>
    <t>SS42107</t>
  </si>
  <si>
    <t>Рулевая рейка 2190, 2191 стандарт (4.2 оборота) SS20</t>
  </si>
  <si>
    <t>00-00012571</t>
  </si>
  <si>
    <t>Опора верхняя амортизатора задней подвески в сборе VESTA SUFIX</t>
  </si>
  <si>
    <t>00-00012542</t>
  </si>
  <si>
    <t>ST-1451</t>
  </si>
  <si>
    <t>Шрус внутренний в сборе с АКПП 21902 SUFIX</t>
  </si>
  <si>
    <t>00-00009694</t>
  </si>
  <si>
    <t>NR1067</t>
  </si>
  <si>
    <t>Подушка поперечного стабилизатора LARGUS, LOGAN TRT</t>
  </si>
  <si>
    <t>Подшипник выжимной 2170 (без упаковки) VALEO</t>
  </si>
  <si>
    <t>00-00012586</t>
  </si>
  <si>
    <t>AT10315</t>
  </si>
  <si>
    <t>Амортизатор задний г./масл. VESTA "SPECIAL-G ATECH</t>
  </si>
  <si>
    <t>00-00012584</t>
  </si>
  <si>
    <t>AT10101</t>
  </si>
  <si>
    <t>Стойка передняя масл. 2108 "STANDART OIL" ATECH</t>
  </si>
  <si>
    <t>00-00012585</t>
  </si>
  <si>
    <t>AT10102</t>
  </si>
  <si>
    <t>Стойка передняя масл. 2110 "STANDART OIL" ATECH</t>
  </si>
  <si>
    <t>SRC9412</t>
  </si>
  <si>
    <t>Мотор-редуктор стеклоочистителя переднего 1118, 2170, 2123 (10мм) HOFER</t>
  </si>
  <si>
    <t>Передние тормозные колодки LOGAN II 8кл. "PREMIUM" HOFER</t>
  </si>
  <si>
    <t>00-00012627</t>
  </si>
  <si>
    <t>TS-P 1186</t>
  </si>
  <si>
    <t>Наконечник рулевой тяги левый LARGUS, X-RAY PILENGA</t>
  </si>
  <si>
    <t>00-00012628</t>
  </si>
  <si>
    <t>TS-P 1187</t>
  </si>
  <si>
    <t>Наконечник рулевой тяги правый LARGUS, X-RAY PILENGA</t>
  </si>
  <si>
    <t>00-00010591</t>
  </si>
  <si>
    <t>EC.40987.H206</t>
  </si>
  <si>
    <t>Подшипник КПП вторичн. вала (задн. опора) LARGUS SNR</t>
  </si>
  <si>
    <t>11274-St</t>
  </si>
  <si>
    <t xml:space="preserve">Переходник с электронной дросельной заслонки на механическую 2170 16кл. </t>
  </si>
  <si>
    <t>00-00012565</t>
  </si>
  <si>
    <t>SA-1139</t>
  </si>
  <si>
    <t>Амортизатор задний г./масл. X-RAY SUFIX</t>
  </si>
  <si>
    <t>00-00012558</t>
  </si>
  <si>
    <t>SX-1116</t>
  </si>
  <si>
    <t>Задние тормозные колодки (дисковые тормоза) КАЛИНА СПОРТ, VESTA SW CROSS SUFIX</t>
  </si>
  <si>
    <t>00-00012557</t>
  </si>
  <si>
    <t>SY-1051</t>
  </si>
  <si>
    <t>Задние тормозные колодки VESTA SUFIX</t>
  </si>
  <si>
    <t>00-00012550</t>
  </si>
  <si>
    <t>SE-1677</t>
  </si>
  <si>
    <t>Наконечник рулевой тяги левый VESTA SUFIX</t>
  </si>
  <si>
    <t>00-00012551</t>
  </si>
  <si>
    <t>SE-1678</t>
  </si>
  <si>
    <t>Наконечник рулевой тяги правый VESTA SUFIX</t>
  </si>
  <si>
    <t>00-00012559</t>
  </si>
  <si>
    <t>SX-1248</t>
  </si>
  <si>
    <t>Передние тормозные колодки LARGUS, VESTA 16кл. SUFIX</t>
  </si>
  <si>
    <t>00-00012567</t>
  </si>
  <si>
    <t>SX-1407</t>
  </si>
  <si>
    <t>Передние тормозные колодки X-RAY SUFIX</t>
  </si>
  <si>
    <t>00-00012555</t>
  </si>
  <si>
    <t>SM-1054</t>
  </si>
  <si>
    <t>Подшипник задней ступицы VESTA, X-RAY SUFIX</t>
  </si>
  <si>
    <t>00-00012556</t>
  </si>
  <si>
    <t>SM-1028</t>
  </si>
  <si>
    <t>Подшипник передней ступицы LARGUS без АБС, VESTA SUFIX</t>
  </si>
  <si>
    <t>00-00012562</t>
  </si>
  <si>
    <t>FP-2124</t>
  </si>
  <si>
    <t>Ролик ГРМ (натяжной) 2170 SUFIX</t>
  </si>
  <si>
    <t>00-00012561</t>
  </si>
  <si>
    <t>FP-2319</t>
  </si>
  <si>
    <t>Ролик ГРМ (опорный) 2170 SUFIX</t>
  </si>
  <si>
    <t>00-00012568</t>
  </si>
  <si>
    <t>FP-2000</t>
  </si>
  <si>
    <t>Ролик ГРМ 2190 8кл. SUFIX</t>
  </si>
  <si>
    <t>00-00012563</t>
  </si>
  <si>
    <t>FP-2299</t>
  </si>
  <si>
    <t>Ролик натяжителя генератора VESTA SUFIX</t>
  </si>
  <si>
    <t>00-00012560</t>
  </si>
  <si>
    <t>FX-1034</t>
  </si>
  <si>
    <t>Тормозные диски LARGUS, VESTA 16кл. (вент., 259*20.6) SUFIX</t>
  </si>
  <si>
    <t>00-00012583</t>
  </si>
  <si>
    <t>SP-1006</t>
  </si>
  <si>
    <t>Фильтр масляный 2101 SUFIX</t>
  </si>
  <si>
    <t>SP-1020</t>
  </si>
  <si>
    <t>00-00012553</t>
  </si>
  <si>
    <t>ST-1450</t>
  </si>
  <si>
    <t>Шрус внутренний в сборе VESTA (КПП Renault JH3) SUFIX</t>
  </si>
  <si>
    <t>00-00012554</t>
  </si>
  <si>
    <t>ST-1449</t>
  </si>
  <si>
    <t>Шрус внутренний в сборе VESTA (КПП VAZ 21807) SUFIX</t>
  </si>
  <si>
    <t>00-00012552</t>
  </si>
  <si>
    <t>ST-1081</t>
  </si>
  <si>
    <t>Шрус наружный в сборе VESTA SUFIX</t>
  </si>
  <si>
    <t>00-00012587</t>
  </si>
  <si>
    <t>CF012001</t>
  </si>
  <si>
    <t>Суппорт тормозной левый LARGUS 16кл., VESTA  TRIALLI</t>
  </si>
  <si>
    <t>00-00012588</t>
  </si>
  <si>
    <t>CF012002</t>
  </si>
  <si>
    <t>Суппорт тормозной правый LARGUS 16кл., VESTA  TRIALLI</t>
  </si>
  <si>
    <t>Датчик распредвала (фазы) 8кл. 2110, 2112 КАЛУГА</t>
  </si>
  <si>
    <t>830900AKF</t>
  </si>
  <si>
    <t>00-00012629</t>
  </si>
  <si>
    <t>406-1012005-11</t>
  </si>
  <si>
    <t>Фильтр масляный 406 "PREMIER" ЛИВНЫ</t>
  </si>
  <si>
    <t>3975 / BP6H</t>
  </si>
  <si>
    <t>1316 / N17</t>
  </si>
  <si>
    <t>21082-1301012</t>
  </si>
  <si>
    <t>00-00012647</t>
  </si>
  <si>
    <t>AMD.SEN312</t>
  </si>
  <si>
    <t>Датчик распредвала (фазы) 8кл. 21117, VESTA, X-RAY AMD</t>
  </si>
  <si>
    <t>00-00012655</t>
  </si>
  <si>
    <t>AT10105</t>
  </si>
  <si>
    <t>Стойка передняя масл. 2170 "STANDART OIL" ATECH</t>
  </si>
  <si>
    <t>00-00012582</t>
  </si>
  <si>
    <t>CS14151</t>
  </si>
  <si>
    <t>Комплект прокладок впускного модуля E-GAS(компл.: 5шт) 1118, 2112, 2170 (красн силикон) "PROFI" CS20</t>
  </si>
  <si>
    <t>00-00012652</t>
  </si>
  <si>
    <t>11182.1007010.00/12.00</t>
  </si>
  <si>
    <t>Комплект клапанов 11182 впускной+выпускной (компл.: 8шт) FEDERAL RESERVE</t>
  </si>
  <si>
    <t>00-00012653</t>
  </si>
  <si>
    <t>11194-1004045-00</t>
  </si>
  <si>
    <t>Шатун облегченный 11194 (группа B) FEDERAL RESERVE</t>
  </si>
  <si>
    <t>00-00012648</t>
  </si>
  <si>
    <t>Пружина передней подвески с переменным шагом 2101 FOBOS</t>
  </si>
  <si>
    <t>00-00012600</t>
  </si>
  <si>
    <t>HF750632</t>
  </si>
  <si>
    <t>Датчик кислорода (лямбо-зонд, стар. образец) "133" HOFER</t>
  </si>
  <si>
    <t>00-00012602</t>
  </si>
  <si>
    <t>HF750192</t>
  </si>
  <si>
    <t>Датчик распредвала (фазы) 8кл. 2110, 2112 HOFER</t>
  </si>
  <si>
    <t>00-00012603</t>
  </si>
  <si>
    <t>HF750980</t>
  </si>
  <si>
    <t>Датчик уровня охлаждающей жидкости 21099, 2115 (средний 16см) HOFER</t>
  </si>
  <si>
    <t>00-00012605</t>
  </si>
  <si>
    <t>HF902112</t>
  </si>
  <si>
    <t>Домкрат бутылочный (без пред.кл.) 4т. (195-380мм) HOFER</t>
  </si>
  <si>
    <t>00-00012606</t>
  </si>
  <si>
    <t>HF902113</t>
  </si>
  <si>
    <t>Домкрат бутылочный (без пред.кл.) 6т. (200-385мм) HOFER</t>
  </si>
  <si>
    <t>00-00012607</t>
  </si>
  <si>
    <t>HF902114</t>
  </si>
  <si>
    <t>Домкрат бутылочный (без пред.кл.) 8т. (205-390мм) HOFER</t>
  </si>
  <si>
    <t>00-00012608</t>
  </si>
  <si>
    <t>HF902133</t>
  </si>
  <si>
    <t>Домкрат бутылочный (с пред.кл.) 4т. (195-380мм) HOFER</t>
  </si>
  <si>
    <t>00-00012609</t>
  </si>
  <si>
    <t>HF902135</t>
  </si>
  <si>
    <t>Домкрат бутылочный (с пред.кл.) 6т. (200-385мм) HOFER</t>
  </si>
  <si>
    <t>00-00012610</t>
  </si>
  <si>
    <t>HF902137</t>
  </si>
  <si>
    <t>Домкрат бутылочный (с пред.кл.) 8т. (205-390мм) HOFER</t>
  </si>
  <si>
    <t>00-00012611</t>
  </si>
  <si>
    <t>HF902154</t>
  </si>
  <si>
    <t>Домкрат бутылочный с увеличенной высотой (с пред.кл.) 6т. (215-415мм) HOFER</t>
  </si>
  <si>
    <t>00-00012623</t>
  </si>
  <si>
    <t>HF102348</t>
  </si>
  <si>
    <t>Крестовина карданного вала GAZELLE BUSINESS, NEXT (турецкий кардан)  HOFER</t>
  </si>
  <si>
    <t>00-00012625</t>
  </si>
  <si>
    <t>HF744129</t>
  </si>
  <si>
    <t>Мотор-редуктор стеклоочистителя переднего 1118, 2170, 2123 (12мм) HOFER</t>
  </si>
  <si>
    <t>00-00012624</t>
  </si>
  <si>
    <t>HF744126</t>
  </si>
  <si>
    <t>Мотор-редуктор стеклоочистителя переднего 2115 (вал 10мм.) HOFER</t>
  </si>
  <si>
    <t>00-00012626</t>
  </si>
  <si>
    <t>HF033056</t>
  </si>
  <si>
    <t>Насос водяной LOGAN 8кл. 1,4:1,6 (K7J, K7M) HOFER</t>
  </si>
  <si>
    <t>00-00012631</t>
  </si>
  <si>
    <t>НАСОСЫ ОТОПИТЕЛЯ</t>
  </si>
  <si>
    <t>00-00012632</t>
  </si>
  <si>
    <t>HF627380</t>
  </si>
  <si>
    <t>Насос отопителя салона дополнительный ГАЗ, УАЗ, ЗИЛ (d=16мм, 12V) HOFER</t>
  </si>
  <si>
    <t>00-00012633</t>
  </si>
  <si>
    <t>HF627381</t>
  </si>
  <si>
    <t>Насос отопителя салона дополнительный ГАЗ, УАЗ, ЗИЛ (d=18мм, 12V) HOFER</t>
  </si>
  <si>
    <t>00-00012630</t>
  </si>
  <si>
    <t>HF744090</t>
  </si>
  <si>
    <t>Насос стеклоомывателя под 1 штуцер (6001549443) LARGUS HOFER</t>
  </si>
  <si>
    <t>00-00012634</t>
  </si>
  <si>
    <t>HF300901</t>
  </si>
  <si>
    <t>Подшипник опоры стоек 1118, 2170 HOFER</t>
  </si>
  <si>
    <t>00-00012589</t>
  </si>
  <si>
    <t>00-00012596</t>
  </si>
  <si>
    <t>HF518244</t>
  </si>
  <si>
    <t>Отбойник + пыльник заднего амортизатора (компл: 2шт.) LARGUS, LOGAN, DUSTER HOFER</t>
  </si>
  <si>
    <t>00-00012598</t>
  </si>
  <si>
    <t>HF518236</t>
  </si>
  <si>
    <t>Отбойник + пыльник задней стойки (компл: 2шт.) VESTA HOFER</t>
  </si>
  <si>
    <t>00-00012597</t>
  </si>
  <si>
    <t>HF518246</t>
  </si>
  <si>
    <t>Отбойник + пыльник передней стойки (компл: 2шт.) LARGUS, LOGAN, DUSTER HOFER</t>
  </si>
  <si>
    <t>00-00012599</t>
  </si>
  <si>
    <t>HF518240</t>
  </si>
  <si>
    <t>Отбойник + пыльник передней стойки (компл: 2шт.) VESTA HOFER</t>
  </si>
  <si>
    <t>00-00012595</t>
  </si>
  <si>
    <t>HF518228</t>
  </si>
  <si>
    <t>Отбойник + пыльник передней стойки (компл: 2шт) 2170 HOFER</t>
  </si>
  <si>
    <t>00-00012591</t>
  </si>
  <si>
    <t>HF518212</t>
  </si>
  <si>
    <t>Отбойник заднего амортизатора (компл.: 2шт.) 2108 HOFER</t>
  </si>
  <si>
    <t>00-00012593</t>
  </si>
  <si>
    <t>HF518220</t>
  </si>
  <si>
    <t>Отбойник заднего амортизатора (компл.: 2шт.) 2110 HOFER</t>
  </si>
  <si>
    <t>00-00012590</t>
  </si>
  <si>
    <t>HF518206</t>
  </si>
  <si>
    <t>Отбойник передней стойки (компл.: 2шт.) 1118 HOFER</t>
  </si>
  <si>
    <t>00-00012592</t>
  </si>
  <si>
    <t>HF518216</t>
  </si>
  <si>
    <t>Отбойник передней стойки (компл.: 2шт.) 2108 HOFER</t>
  </si>
  <si>
    <t>00-00012594</t>
  </si>
  <si>
    <t>HF518224</t>
  </si>
  <si>
    <t>Отбойник передней стойки (компл.: 2шт.) 2110 HOFER</t>
  </si>
  <si>
    <t>00-00012635</t>
  </si>
  <si>
    <t>HF103602</t>
  </si>
  <si>
    <t>Ремень генератора 1118 (c конд.) 6PK1018 HOFER</t>
  </si>
  <si>
    <t>00-00012636</t>
  </si>
  <si>
    <t>СИГНАЛЫ</t>
  </si>
  <si>
    <t>00-00012637</t>
  </si>
  <si>
    <t>HF651702</t>
  </si>
  <si>
    <t>Сигнал звуковой "улитка" (компл.: 2шт) ГАЗ-24 (d-90, 12V) HOFER</t>
  </si>
  <si>
    <t>00-00012638</t>
  </si>
  <si>
    <t>HF651703</t>
  </si>
  <si>
    <t>Сигнал звуковой "улитка" (компл.: 2шт) ГАЗ-3110 (d-105, 12V) HOFER</t>
  </si>
  <si>
    <t>00-00012613</t>
  </si>
  <si>
    <t>HF350962</t>
  </si>
  <si>
    <t>Задние тормозные колодки (230мм) LARGUS HOFER</t>
  </si>
  <si>
    <t>00-00012614</t>
  </si>
  <si>
    <t>HF350961</t>
  </si>
  <si>
    <t>Задние тормозные колодки VESTA  HOFER</t>
  </si>
  <si>
    <t>00-00012615</t>
  </si>
  <si>
    <t>HF350800</t>
  </si>
  <si>
    <t>Передние тормозные колодки 1111 HOFER</t>
  </si>
  <si>
    <t>00-00012617</t>
  </si>
  <si>
    <t>HF350802</t>
  </si>
  <si>
    <t>Передние тормозные колодки GAZEL NEXT HOFER</t>
  </si>
  <si>
    <t>00-00012618</t>
  </si>
  <si>
    <t>HF350563</t>
  </si>
  <si>
    <t>Передние тормозные колодки LOGAN HOFER</t>
  </si>
  <si>
    <t>00-00012620</t>
  </si>
  <si>
    <t>HF350566</t>
  </si>
  <si>
    <t>Передние тормозные колодки LOGAN II 16кл. HOFER</t>
  </si>
  <si>
    <t>00-00012619</t>
  </si>
  <si>
    <t>HF350811</t>
  </si>
  <si>
    <t>Передние тормозные колодки LOGAN II 8кл. HOFER</t>
  </si>
  <si>
    <t>00-00012616</t>
  </si>
  <si>
    <t>HF350809</t>
  </si>
  <si>
    <t>Передние тормозные колодки VOLGA, GAZEL HOFER</t>
  </si>
  <si>
    <t>00-00012622</t>
  </si>
  <si>
    <t>HF350378</t>
  </si>
  <si>
    <t>Передние тормозные колодки X-RAY "PREMIUM" HOFER</t>
  </si>
  <si>
    <t>00-00012621</t>
  </si>
  <si>
    <t>HF350567</t>
  </si>
  <si>
    <t>Передние тормозные колодки X-RAY HOFER</t>
  </si>
  <si>
    <t>00-00012640</t>
  </si>
  <si>
    <t>HF401223</t>
  </si>
  <si>
    <t>Шрус внутренний правый в сборе LARGUS 8кл. HOFER</t>
  </si>
  <si>
    <t>00-00012641</t>
  </si>
  <si>
    <t>HF401512</t>
  </si>
  <si>
    <t>Шрус наружный в сборе LARGUS 8кл. HOFER</t>
  </si>
  <si>
    <t>00-00012530</t>
  </si>
  <si>
    <t>5415-8638</t>
  </si>
  <si>
    <t>Комплект прокладок впускного модуля (компл.: 4шт) 21127 SEVI EXTREAM</t>
  </si>
  <si>
    <t>00-00012660</t>
  </si>
  <si>
    <t>00-00012654</t>
  </si>
  <si>
    <t>S201691</t>
  </si>
  <si>
    <t>Шрус наружный в сборе с АКПП 21902 STARNER</t>
  </si>
  <si>
    <t>00-00012644</t>
  </si>
  <si>
    <t>VS-MP 0901</t>
  </si>
  <si>
    <t>Датчик абсолютного давления LARGUS STARTVOLT</t>
  </si>
  <si>
    <t>VS-MP 0180</t>
  </si>
  <si>
    <t>00-00012661</t>
  </si>
  <si>
    <t>GT908</t>
  </si>
  <si>
    <t>Ремкомплект ГРМ + помпа 2108, 2110 8кл. TRIALLI</t>
  </si>
  <si>
    <t>ED2-301F/ED7-235S</t>
  </si>
  <si>
    <t>RK12005</t>
  </si>
  <si>
    <t>RK12006</t>
  </si>
  <si>
    <t>RK12003</t>
  </si>
  <si>
    <t>RK10020</t>
  </si>
  <si>
    <t>00-00012544</t>
  </si>
  <si>
    <t>TRF2121-30</t>
  </si>
  <si>
    <t>Пружина передней подвески (с заниж. -30) "красные" 2121 ТЕХНОРЕССОР</t>
  </si>
  <si>
    <t>К015521XS</t>
  </si>
  <si>
    <t>5539</t>
  </si>
  <si>
    <t>HN1BRK0592</t>
  </si>
  <si>
    <t>HN1BRK0602</t>
  </si>
  <si>
    <t>HN1BRK0172</t>
  </si>
  <si>
    <t>HN1BRK0182</t>
  </si>
  <si>
    <t>00-00012665</t>
  </si>
  <si>
    <t>AUTOWELT</t>
  </si>
  <si>
    <t>00-00012666</t>
  </si>
  <si>
    <t>RS57061</t>
  </si>
  <si>
    <t>Кольца поршневые X-RAY дв. HR16DE-H4M 78,0 (0,50) AUTOWELT</t>
  </si>
  <si>
    <t>00-00012689</t>
  </si>
  <si>
    <t>Свечи 2108-2110 инж. 8кл. № 10 "A-LINE" BRISK</t>
  </si>
  <si>
    <t>00-00012682</t>
  </si>
  <si>
    <t>CRTR0123096</t>
  </si>
  <si>
    <t>Клапан электромагнитный регулировки фаз ГРМ VESTA, X-RAY (двиг.: 21179, 1.8л.) CARTRONIC</t>
  </si>
  <si>
    <t>00-00012663</t>
  </si>
  <si>
    <t>GL.BS.1.10</t>
  </si>
  <si>
    <t>Задние тормозные колодки VESTA GALLANT</t>
  </si>
  <si>
    <t>00-00012675</t>
  </si>
  <si>
    <t>GANZ</t>
  </si>
  <si>
    <t>00-00012676</t>
  </si>
  <si>
    <t>GRE20001</t>
  </si>
  <si>
    <t>Масляный насос в сборе 2110, 2112 16кл. GANZ</t>
  </si>
  <si>
    <t>00-00012683</t>
  </si>
  <si>
    <t>HEINNER (КИТАЙ)</t>
  </si>
  <si>
    <t>00-00012686</t>
  </si>
  <si>
    <t>Задние тормозные колодки (КЕРАМИЧЕСКИЕ) (дисковые тормоза) КАЛИНА СПОРТ, VESTA SW CROSS HEINNER</t>
  </si>
  <si>
    <t>HEINNER</t>
  </si>
  <si>
    <t>00-00012684</t>
  </si>
  <si>
    <t>Передние тормозные колодки (КЕРАМИЧЕСКИЕ) 2110 HEINNER</t>
  </si>
  <si>
    <t>00-00012685</t>
  </si>
  <si>
    <t>Передние тормозные колодки (КЕРАМИЧЕСКИЕ) LARGUS, VESTA 16кл. HEINNER</t>
  </si>
  <si>
    <t>00-00012687</t>
  </si>
  <si>
    <t>Передние тормозные колодки (КЕРАМИЧЕСКИЕ) X-RAY HEINNER</t>
  </si>
  <si>
    <t>00-00012673</t>
  </si>
  <si>
    <t>НАСОСЫ МАСЛЯНЫЕ</t>
  </si>
  <si>
    <t>00-00012674</t>
  </si>
  <si>
    <t>LOP0112</t>
  </si>
  <si>
    <t>Масляный насос в сборе 2110, 2112 16кл. LUZAR</t>
  </si>
  <si>
    <t>Электровентилятор охлаждения с кожухом VESTA (с конд.) LUZAR</t>
  </si>
  <si>
    <t>00-00012667</t>
  </si>
  <si>
    <t>RH-0343</t>
  </si>
  <si>
    <t>02280-St</t>
  </si>
  <si>
    <t>00809-St</t>
  </si>
  <si>
    <t>00-00012657</t>
  </si>
  <si>
    <t>TEIKEN</t>
  </si>
  <si>
    <t>00-00012659</t>
  </si>
  <si>
    <t>443390.50</t>
  </si>
  <si>
    <t>Поршни X-RAY дв. HR16DE-H4M с поршневым пальцем 78,0 (0,50) TEIKIN</t>
  </si>
  <si>
    <t>00-00012694</t>
  </si>
  <si>
    <t>AN08-2905002-70-M</t>
  </si>
  <si>
    <t>Модуль передней подвески масл. (с заниж. -70) 2108 АСТОН</t>
  </si>
  <si>
    <t>00-00012695</t>
  </si>
  <si>
    <t>AN70-2905002-90-M</t>
  </si>
  <si>
    <t>Модуль передней подвески масл. (с заниж. -90) 2170 АСТОН</t>
  </si>
  <si>
    <t>00-00012696</t>
  </si>
  <si>
    <t>AN08-2905002-М</t>
  </si>
  <si>
    <t>Модуль передней подвески масл. 2108 АСТОН</t>
  </si>
  <si>
    <t>00-00012688</t>
  </si>
  <si>
    <t>Вкладаши коренные LARGUS (0,75) ДМР</t>
  </si>
  <si>
    <t>00-00012690</t>
  </si>
  <si>
    <t>Вкладыши шатунные LARGUS (0,75) ДМР</t>
  </si>
  <si>
    <t>RK10011</t>
  </si>
  <si>
    <t>RK10021</t>
  </si>
  <si>
    <t>00-00012669</t>
  </si>
  <si>
    <t>830900AKE</t>
  </si>
  <si>
    <t>Ролик натяжителя генер., конд. 2110, 2170 СПЗ</t>
  </si>
  <si>
    <t>00-00012680</t>
  </si>
  <si>
    <t>RS57060</t>
  </si>
  <si>
    <t>Кольца поршневые X-RAY дв. HR16DE-H4M 78,0 (STANDART) AUTOWELT</t>
  </si>
  <si>
    <t>00-00012700</t>
  </si>
  <si>
    <t>CS15120</t>
  </si>
  <si>
    <t>Кольца уплотнительные форсунок VESTA, X-RAY (двиг.: 21127) "ORIGINAL+" CS20</t>
  </si>
  <si>
    <t>00-00012698</t>
  </si>
  <si>
    <t>CS10854</t>
  </si>
  <si>
    <t>00-00012402</t>
  </si>
  <si>
    <t>Катушка зажигания LARGUS 16кл. DACHIA</t>
  </si>
  <si>
    <t>00-00012699</t>
  </si>
  <si>
    <t>Шатун облегченный 21117 FEDERAL RESERVE</t>
  </si>
  <si>
    <t>00-00012601</t>
  </si>
  <si>
    <t>HF750630</t>
  </si>
  <si>
    <t>Датчик кислорода (лямбо-зонд, 4-х контактный) "537" HOFER</t>
  </si>
  <si>
    <t>00-00012604</t>
  </si>
  <si>
    <t>HF218225</t>
  </si>
  <si>
    <t>Датчик массового расхода воздуха (ДМРВ) 2170 HOFER</t>
  </si>
  <si>
    <t>00-00012612</t>
  </si>
  <si>
    <t>HF350754</t>
  </si>
  <si>
    <t>Задние тормозные колодки (дисковые тормоза) КАЛИНА СПОРТ, VESTA SW CROSS "PREMIUM" HOFER</t>
  </si>
  <si>
    <t>00-00012639</t>
  </si>
  <si>
    <t>HF401222</t>
  </si>
  <si>
    <t>Шрус внутренний в сборе LARGUS 16кл. (с КПП JR5) HOFER</t>
  </si>
  <si>
    <t>00-00012691</t>
  </si>
  <si>
    <t>LFc0194</t>
  </si>
  <si>
    <t>Электровентилятор радиатора кондиционера без кожуха 2190 нового образца с 2015г. LUZAR</t>
  </si>
  <si>
    <t>00-00012706</t>
  </si>
  <si>
    <t>C1403L</t>
  </si>
  <si>
    <t>Шаровая опора VESTA левая LYNX</t>
  </si>
  <si>
    <t>00-00012707</t>
  </si>
  <si>
    <t>C1403R</t>
  </si>
  <si>
    <t xml:space="preserve">Шаровая опора VESTA правая LYNX </t>
  </si>
  <si>
    <t>00-00012677</t>
  </si>
  <si>
    <t>SG-1107</t>
  </si>
  <si>
    <t>Прокладка клапанной крышки X-RAY (HR16DE) LYNX</t>
  </si>
  <si>
    <t>00-00012679</t>
  </si>
  <si>
    <t>SO-0290</t>
  </si>
  <si>
    <t>Сальник коленвала задний (большой (117x84x7,5)) X-RAY (HR16DE) LYNX</t>
  </si>
  <si>
    <t>00-00012678</t>
  </si>
  <si>
    <t>SO-0236</t>
  </si>
  <si>
    <t>Сальник коленвала передний (маленький (52x40x6)) X-RAY (HR16DE) LYNX</t>
  </si>
  <si>
    <t>00-00012708</t>
  </si>
  <si>
    <t>SP-116</t>
  </si>
  <si>
    <t>Свечи LARGUS 8кл. LYNX</t>
  </si>
  <si>
    <t>00-00012671</t>
  </si>
  <si>
    <t>BC-8299</t>
  </si>
  <si>
    <t>Ремкомплект для установки передних тормозных колодок LARGUS, VESTA LYNX</t>
  </si>
  <si>
    <t>00-00012672</t>
  </si>
  <si>
    <t>BC-8185</t>
  </si>
  <si>
    <t>Ремкомплект для установки передних тормозных колодок X-RAY LYNX</t>
  </si>
  <si>
    <t>7PK1051ELAST</t>
  </si>
  <si>
    <t>00-00012703</t>
  </si>
  <si>
    <t>PC-P 2108</t>
  </si>
  <si>
    <t>Подшипник выжимной 2108, 2110 PILENGA</t>
  </si>
  <si>
    <t>00-00012662</t>
  </si>
  <si>
    <t>5427-9528</t>
  </si>
  <si>
    <t>Прокладка корпуса воздушного фильтра  LARGUS, LOGAN SEVI EXTREAM</t>
  </si>
  <si>
    <t>00-00012681</t>
  </si>
  <si>
    <t>SVC0179</t>
  </si>
  <si>
    <t>Клапан электромагнитный регулировки фаз ГРМ VESTA, X-RAY (двиг.: 21179, 1.8л.) STARTVOLT</t>
  </si>
  <si>
    <t>00-00012658</t>
  </si>
  <si>
    <t>44339STD</t>
  </si>
  <si>
    <t>Поршни X-RAY дв. HR16DE-H4M с поршневым пальцем 78,0 (STANDART) TEIKIN</t>
  </si>
  <si>
    <t>00-00012670</t>
  </si>
  <si>
    <t>RCF012061</t>
  </si>
  <si>
    <t>Ремкомплект заднего суппорта (компл.: 2шт) VESTA CROSS, X-RAY CROSS TRIALLI</t>
  </si>
  <si>
    <t>00-00012697</t>
  </si>
  <si>
    <t>PT442</t>
  </si>
  <si>
    <t>Сальник штока выбора передач 1119, 2108, 2110, 2170, 2190 (16*30*7) TRIALLI</t>
  </si>
  <si>
    <t>VECTOR (РОССИЯ, Г. ТОЛЬЯТТИ)</t>
  </si>
  <si>
    <t>00-00012704</t>
  </si>
  <si>
    <t>AC2170P</t>
  </si>
  <si>
    <t>Радиатор кондиционера 2170 (под конд. PANASONIC) VECTOR</t>
  </si>
  <si>
    <t>00-00012249</t>
  </si>
  <si>
    <t>АТС2412-03</t>
  </si>
  <si>
    <t>Тормозные диски LARGUS, VESTA 16кл. (вент., насечки, 259*20.6) АТС</t>
  </si>
  <si>
    <t>00-00012248</t>
  </si>
  <si>
    <t>АТС2412-02</t>
  </si>
  <si>
    <t>Тормозные диски LARGUS, VESTA 16кл. (вент., перфорация, 259*20.6) АТС</t>
  </si>
  <si>
    <t>00-00003638</t>
  </si>
  <si>
    <t>21230-3508180-00</t>
  </si>
  <si>
    <t>Трос привода ручного тормоза 2123 ДААЗ</t>
  </si>
  <si>
    <t>00-00012642</t>
  </si>
  <si>
    <t>LD207</t>
  </si>
  <si>
    <t>Задние тормозные колодки VESTA BARNETT</t>
  </si>
  <si>
    <t>00-00010146</t>
  </si>
  <si>
    <t>104.270</t>
  </si>
  <si>
    <t>Болты ГБЦ ТУРБО М10х1.25х100 (комплект 10шт.) ELRING</t>
  </si>
  <si>
    <t>00-00012713</t>
  </si>
  <si>
    <t>11189.100401587.WPR00</t>
  </si>
  <si>
    <t>Поршни с пальцами (безвтыковые) 21116 (82,0D) FEDERAL RESERVE</t>
  </si>
  <si>
    <t>00-00012714</t>
  </si>
  <si>
    <t>11189.100401557.WPR01</t>
  </si>
  <si>
    <t>Поршни с пальцами (безвтыковые) 21116 (82,5A) FEDERAL RESERVE</t>
  </si>
  <si>
    <t>00-00011998</t>
  </si>
  <si>
    <t>K015568XS</t>
  </si>
  <si>
    <t>Ремкомплект ГРМ HYUNDAI GETZ (2002-2011г., дв.:1,3л.), ACCENT (1999-2010г., дв.:1,3-1,5л.) GATES</t>
  </si>
  <si>
    <t>00-00012715</t>
  </si>
  <si>
    <t>00-00012716</t>
  </si>
  <si>
    <t>NGN</t>
  </si>
  <si>
    <t>00-00012717</t>
  </si>
  <si>
    <t>V0080</t>
  </si>
  <si>
    <t>Смазка для суппортов 5гр. NGN</t>
  </si>
  <si>
    <t>00-00012722</t>
  </si>
  <si>
    <t>551103022R</t>
  </si>
  <si>
    <t>Стойка стабилизатора DUSTER, KAPTUR RENAULT</t>
  </si>
  <si>
    <t>00-00012668</t>
  </si>
  <si>
    <t>1204-4040</t>
  </si>
  <si>
    <t>AP0250</t>
  </si>
  <si>
    <t>00-00012710</t>
  </si>
  <si>
    <t>Т17ДВРМ1.0</t>
  </si>
  <si>
    <t>Свечи 2108-2110 инж. 8кл. (3-х конт.) ДВРМ</t>
  </si>
  <si>
    <t>00-00002942</t>
  </si>
  <si>
    <t>Свечи 2110-2112 инж. 16кл. (3-х конт.) ДВРМ</t>
  </si>
  <si>
    <t>00-00002933</t>
  </si>
  <si>
    <t>Свечи 2110-2112 инж. 16кл. (групп. упаковка) ДВРМ</t>
  </si>
  <si>
    <t>00-00004711</t>
  </si>
  <si>
    <t>Задние тормозные колодки 2101, 2121</t>
  </si>
  <si>
    <t>00-00004712</t>
  </si>
  <si>
    <t>Задние тормозные колодки 2108</t>
  </si>
  <si>
    <t>00-00012748</t>
  </si>
  <si>
    <t>AT10319</t>
  </si>
  <si>
    <t>Амортизатор задний г./масл. VESTA SW CROSS "SPECIAL-G ATECH</t>
  </si>
  <si>
    <t>00-00012731</t>
  </si>
  <si>
    <t>AT10108</t>
  </si>
  <si>
    <t>Амортизатор задний масл. 2110 "STANDART OIL" ATECH</t>
  </si>
  <si>
    <t>00-00012701</t>
  </si>
  <si>
    <t>Стойка передняя г./масл. VESTA "SPECIAL-G" ATECH</t>
  </si>
  <si>
    <t>00-00012749</t>
  </si>
  <si>
    <t>AT10314</t>
  </si>
  <si>
    <t>Стойка передняя г./масл. VESTA SW CROSS "SPECIAL-G" ATECH</t>
  </si>
  <si>
    <t>00-00012726</t>
  </si>
  <si>
    <t>00-00012727</t>
  </si>
  <si>
    <t>F000BL10S2</t>
  </si>
  <si>
    <t>Диодный мост 2190 BOSCH</t>
  </si>
  <si>
    <t>SFL9213</t>
  </si>
  <si>
    <t>Стойка передняя левая г./масл. "ОРИГИНАЛ" 2192 FL DEMFI</t>
  </si>
  <si>
    <t>SFR9213</t>
  </si>
  <si>
    <t>Стойка передняя правая г./масл. "ОРИГИНАЛ" 2192 FL DEMFI</t>
  </si>
  <si>
    <t>00-00012734</t>
  </si>
  <si>
    <t>21127.100401557.WPR01</t>
  </si>
  <si>
    <t>Поршни с пальцами (безвтыковые) 21127 (82,5A) FEDERAL RESERVE</t>
  </si>
  <si>
    <t>00-00012736</t>
  </si>
  <si>
    <t>21011-1003020-02</t>
  </si>
  <si>
    <t>Прокладка ГБЦ 21011 (оригинал) FEDERAL RESERVE</t>
  </si>
  <si>
    <t>00-00012735</t>
  </si>
  <si>
    <t>2107-1003020-02</t>
  </si>
  <si>
    <t>Прокладка ГБЦ 2107 (оригинал) FEDERAL RESERVE</t>
  </si>
  <si>
    <t>00-00012732</t>
  </si>
  <si>
    <t>00-00012733</t>
  </si>
  <si>
    <t>KPAPZ81+2</t>
  </si>
  <si>
    <t>Комплект проставок алюминиевый передние + задние VESTA (+2см) FOX</t>
  </si>
  <si>
    <t>00-00012753</t>
  </si>
  <si>
    <t>GL.BS.11.1</t>
  </si>
  <si>
    <t>Задние тормозные колодки (203мм, тормозная система BOSCH) X-RAY GALLANT</t>
  </si>
  <si>
    <t>00-00012754</t>
  </si>
  <si>
    <t>GL.BS.1.6</t>
  </si>
  <si>
    <t>Задние тормозные колодки (203мм, тормозная система LUCAS) LOGAN GALLANT</t>
  </si>
  <si>
    <t>00-00012712</t>
  </si>
  <si>
    <t>HF244189</t>
  </si>
  <si>
    <t>Стабилизатор поперечной устойчивости VESTA МТПК</t>
  </si>
  <si>
    <t>00-00012577</t>
  </si>
  <si>
    <t>LRIC0322</t>
  </si>
  <si>
    <t>Радиатора интеркулера GAZELLE NEXT LUZAR</t>
  </si>
  <si>
    <t>00-00012131</t>
  </si>
  <si>
    <t>LT0550</t>
  </si>
  <si>
    <t>Крышка термостата с элементом  Cruze (09-)/Aveo T255 (08-) (с алюм. корпусом) (105 градусов) LUZAR</t>
  </si>
  <si>
    <t>00-00012572</t>
  </si>
  <si>
    <t>LT0410</t>
  </si>
  <si>
    <t>Термостат ZAZ-DAEWOO SENS (2002-)  LUZAR</t>
  </si>
  <si>
    <t>00-00012085</t>
  </si>
  <si>
    <t>LT0119</t>
  </si>
  <si>
    <t>Термостат в сборе с корпусом 1118 (E-GAZ) (85 градусов) LUZAR</t>
  </si>
  <si>
    <t>00-00012573</t>
  </si>
  <si>
    <t>LEC03218</t>
  </si>
  <si>
    <t>Муфта вентилятора электромагнитная (поликлиновый ремень) GAZELLE BUSINESS LUZAR</t>
  </si>
  <si>
    <t>00-00012702</t>
  </si>
  <si>
    <t>LFR0991</t>
  </si>
  <si>
    <t>Резистор электровентилятора отопителя LARGUS LUZAR</t>
  </si>
  <si>
    <t>00-00012575</t>
  </si>
  <si>
    <t>LFh0991</t>
  </si>
  <si>
    <t>Электовентилятор отопителя (без кондиционера) LARGUS, LOGAN LUZAR</t>
  </si>
  <si>
    <t>00-00012580</t>
  </si>
  <si>
    <t>LFh0987</t>
  </si>
  <si>
    <t>Электовентилятор отопителя (с кондиционером) LARGUS, LOGAN, DUSTER LUZAR</t>
  </si>
  <si>
    <t>00-00012579</t>
  </si>
  <si>
    <t>LFc01215</t>
  </si>
  <si>
    <t>Электровентилятор охлаждения (11-ти лопастные на подшипниках, тип "ВЕНТОЛ") 21214 LUZAR</t>
  </si>
  <si>
    <t>00-00012574</t>
  </si>
  <si>
    <t>LFc01214</t>
  </si>
  <si>
    <t>Электровентилятор охлаждения (8-ми лопастные на подшипниках) 21214 LUZAR</t>
  </si>
  <si>
    <t>00-00012693</t>
  </si>
  <si>
    <t>LFc0955</t>
  </si>
  <si>
    <t>Электровентилятор охлаждения с кожухом LARGUS 16кл. (без конд.) LUZAR</t>
  </si>
  <si>
    <t>00-00012576</t>
  </si>
  <si>
    <t>LFc0966</t>
  </si>
  <si>
    <t>Электровентилятор охлаждения с кожухом LARGUS 16кл. (с конд.) LUZAR</t>
  </si>
  <si>
    <t>00-00012692</t>
  </si>
  <si>
    <t>LFK0978</t>
  </si>
  <si>
    <t>Электровентилятор охлаждения с кожухом VESTA (без конд.) LUZAR</t>
  </si>
  <si>
    <t>00-00012578</t>
  </si>
  <si>
    <t>LFAC0127</t>
  </si>
  <si>
    <t>Электровентилятор радиатора кондиционера с кожухом 2170 (под конд. HALLA) LUZAR</t>
  </si>
  <si>
    <t>00-00011301</t>
  </si>
  <si>
    <t>ME-2266</t>
  </si>
  <si>
    <t>Опора двигателя задняя VESTA, X-RAY LYNX</t>
  </si>
  <si>
    <t>00-00009739</t>
  </si>
  <si>
    <t>RH-0162</t>
  </si>
  <si>
    <t>Радиатор отопителя 2105, 2107 LYNX</t>
  </si>
  <si>
    <t>00-00009740</t>
  </si>
  <si>
    <t>RH-0161</t>
  </si>
  <si>
    <t>Радиатор отопителя 2108 LYNX</t>
  </si>
  <si>
    <t>00-00012174</t>
  </si>
  <si>
    <t>RH-0249</t>
  </si>
  <si>
    <t>Радиатор отопителя VESTA, X-RAY, LOGAN II, SANDERO II, KAPTUR, ARKANA LYNX</t>
  </si>
  <si>
    <t>00-00012737</t>
  </si>
  <si>
    <t>TK-0051</t>
  </si>
  <si>
    <t>Ремкомплект цепи ГРМ VESTA, X-RAY H4M LYNX</t>
  </si>
  <si>
    <t>00-00012169</t>
  </si>
  <si>
    <t>6PK0860</t>
  </si>
  <si>
    <t>Ремень генератора 6PK860 (под кронштейн генератора 1118, 2190, Калина 2 (с рег. нат.)) LYNX</t>
  </si>
  <si>
    <t>00-00001395</t>
  </si>
  <si>
    <t>LA-1402</t>
  </si>
  <si>
    <t>Фильтр воздушный LARGUS 16кл. LYNX</t>
  </si>
  <si>
    <t>00-00012720</t>
  </si>
  <si>
    <t>LO-201</t>
  </si>
  <si>
    <t>Фильтр масляный (вставка) ARKANA 1,3 TURBO LYNX</t>
  </si>
  <si>
    <t>00-00012517</t>
  </si>
  <si>
    <t>LT-1185</t>
  </si>
  <si>
    <t>Фильтр масляный вариатора X-RAY LYNX</t>
  </si>
  <si>
    <t>00-00001422</t>
  </si>
  <si>
    <t>CI-4601</t>
  </si>
  <si>
    <t>Шрус внутренний в сборе 2108, 2110 LYNX</t>
  </si>
  <si>
    <t>00-00008849</t>
  </si>
  <si>
    <t>CI-3778</t>
  </si>
  <si>
    <t>Шрус внутренний в сборе с АКПП 21902 LYNX</t>
  </si>
  <si>
    <t>00-00012725</t>
  </si>
  <si>
    <t>Масляный насос в сборе 2110, 2112 16кл. PEKAR</t>
  </si>
  <si>
    <t>00-00012744</t>
  </si>
  <si>
    <t>CV-P 1241</t>
  </si>
  <si>
    <t>Шрус внутренний в сборе X-RAY (КПП Renault JR5) PILENGA</t>
  </si>
  <si>
    <t>00-00012721</t>
  </si>
  <si>
    <t>Прокладка сливной пробки поддона картера ARKANA RENAULT ORIGINAL</t>
  </si>
  <si>
    <t>00-00012723</t>
  </si>
  <si>
    <t>152095084R</t>
  </si>
  <si>
    <t>Фильтр масляный (вставка) ARKANA 1,3 TURBO RENAULT ORIGINAL</t>
  </si>
  <si>
    <t>00-00012719</t>
  </si>
  <si>
    <t>Передние тормозные колодки VESTA SPORT, DUSTER 4X4 HI-Q</t>
  </si>
  <si>
    <t>Шаровая опора 2123, 21214 нижняя SEVI EXTREAM</t>
  </si>
  <si>
    <t>00-00012709</t>
  </si>
  <si>
    <t>5422-2311</t>
  </si>
  <si>
    <t>Прокладка впускного коллектора LARGUS 16кл. SEVI EXTREAM</t>
  </si>
  <si>
    <t>00-00012564</t>
  </si>
  <si>
    <t>SY-1057</t>
  </si>
  <si>
    <t>Задние тормозные колодки X-RAY SUFIX</t>
  </si>
  <si>
    <t>00-00012747</t>
  </si>
  <si>
    <t>CF012092</t>
  </si>
  <si>
    <t>Скоба переднего суппорта VESTA TRIALLI</t>
  </si>
  <si>
    <t>00-00007859</t>
  </si>
  <si>
    <t>21901-3708805</t>
  </si>
  <si>
    <t>Втягивающее реле стартера 2190 VALEO</t>
  </si>
  <si>
    <t>00-00012728</t>
  </si>
  <si>
    <t>Втягивающее реле стартера LARGUS VALEO</t>
  </si>
  <si>
    <t>00-00012243</t>
  </si>
  <si>
    <t>АТС2110-03</t>
  </si>
  <si>
    <t>Тормозные диски 2110 (насечки, вент., R13) АТС</t>
  </si>
  <si>
    <t>00-00012244</t>
  </si>
  <si>
    <t>АТС2110-02</t>
  </si>
  <si>
    <t>Тормозные диски 2110 (перфорация, вент., R13) АТС</t>
  </si>
  <si>
    <t>00-00005173</t>
  </si>
  <si>
    <t>БАТЭ (БЕЛОРУССИЯ)</t>
  </si>
  <si>
    <t>00-00012730</t>
  </si>
  <si>
    <t>5121.3708310</t>
  </si>
  <si>
    <t>Щеточный узел стартера 2110 (на стартеры БАТЭ)</t>
  </si>
  <si>
    <t>БАТЭ</t>
  </si>
  <si>
    <t>Бачок расширительный 21083, 2114 (под датчик)</t>
  </si>
  <si>
    <t>00-00012739</t>
  </si>
  <si>
    <t>00-00012740</t>
  </si>
  <si>
    <t>BM.0260</t>
  </si>
  <si>
    <t>Крестовина карданного вала 2121 БЕЛМАГ</t>
  </si>
  <si>
    <t>00-00012729</t>
  </si>
  <si>
    <t>00-00012742</t>
  </si>
  <si>
    <t>21080-3507035-00</t>
  </si>
  <si>
    <t>Ремкомплект задних тормозных колодок "солдатики" 2108, 2110 ПЕНЗА</t>
  </si>
  <si>
    <t>00-00012525</t>
  </si>
  <si>
    <t xml:space="preserve">Щеточный узел стартера 2110 (на стартеры ПРАМО-ИСКРА) </t>
  </si>
  <si>
    <t>00-00012750</t>
  </si>
  <si>
    <t>ККРК21</t>
  </si>
  <si>
    <t>Кронштейн крепления раздаточной коробки (дополнительный) 2121 ТЮНИНГ АВТО</t>
  </si>
  <si>
    <t>00-00012526</t>
  </si>
  <si>
    <t>ЭЛЕКТРОМ (РОССИЯ, Г. ЧЕБОКСАРЫ)</t>
  </si>
  <si>
    <t>00-00012527</t>
  </si>
  <si>
    <t>Щеточный узел стартера 2110 (на стартеры ЭЛЕКТРОМ)</t>
  </si>
  <si>
    <t>ЭЛЕКТРОМ</t>
  </si>
  <si>
    <t>00-00012759</t>
  </si>
  <si>
    <t>Свечи RENAULT ARKANA 1.3 TURBO BOSCH</t>
  </si>
  <si>
    <t>00-00012765</t>
  </si>
  <si>
    <t>Сальники клапанов (упак.: 8шт) 2101-2108 8кл. ELRING</t>
  </si>
  <si>
    <t>00-00012766</t>
  </si>
  <si>
    <t>Сальники клапанов (упак.: 8шт) 2112 16кл. ELRING</t>
  </si>
  <si>
    <t>00-00012316</t>
  </si>
  <si>
    <t>21126-1006040-01</t>
  </si>
  <si>
    <t>Ремень ГРМ 2170 137зуб. (ремень GATES) ЛАДА ИМИДЖ</t>
  </si>
  <si>
    <t>00-00012755</t>
  </si>
  <si>
    <t xml:space="preserve">JAPANPARTS </t>
  </si>
  <si>
    <t>00-00012756</t>
  </si>
  <si>
    <t>PA-013AF</t>
  </si>
  <si>
    <t>Передние тормозные колодки LARGUS, VESTA 16кл. JAPANPARTS</t>
  </si>
  <si>
    <t>00-00012774</t>
  </si>
  <si>
    <t>Шаровая опора DUSTER LEMFOERDER</t>
  </si>
  <si>
    <t>00-00012772</t>
  </si>
  <si>
    <t>RF-1167</t>
  </si>
  <si>
    <t>Электровентилятор охлаждения с кожухом LARGUS 16кл. (с конд.) LYNX</t>
  </si>
  <si>
    <t>00-00012758</t>
  </si>
  <si>
    <t>SS20300</t>
  </si>
  <si>
    <t>Амортизатор задний г./масл. Nissan Qashqai (J10), Qashqai (+2), X-Trail (T31) "СТАНДАРТ" SS20</t>
  </si>
  <si>
    <t>00-00012773</t>
  </si>
  <si>
    <t>29-99594-SX</t>
  </si>
  <si>
    <t>Электровентилятор охлаждения с кожухом VESTA (с конд.) STELLOX</t>
  </si>
  <si>
    <t>Амортизатор задний г/масл. (с заниж. -30) "ST" 2101, 2107 АЛЬТЕРНАТИВА</t>
  </si>
  <si>
    <t>Амортизатор задний г/масл. (с заниж. -50) "ST" 2101, 2107 АЛЬТЕРНАТИВА</t>
  </si>
  <si>
    <t>Амортизатор задний г/масл. (с заниж. -70) "ST" 2101, 2107 АЛЬТЕРНАТИВА</t>
  </si>
  <si>
    <t>Амортизатор передний г/масл. (с заниж. -30) "ST" 2101, 2107 АЛЬТЕРНАТИВА</t>
  </si>
  <si>
    <t>Амортизатор передний г/масл. (с заниж. -50) "ST" 2101, 2107 АЛЬТЕРНАТИВА</t>
  </si>
  <si>
    <t>Амортизатор передний г/масл. (с заниж. -70) "ST" 2101, 2107 АЛЬТЕРНАТИВА</t>
  </si>
  <si>
    <t>00-00011778</t>
  </si>
  <si>
    <t>AN90-2905002-50</t>
  </si>
  <si>
    <t>Стойки передняя г/масл. (с заниж. -50) 2190 АСТОН</t>
  </si>
  <si>
    <t>00-00012741</t>
  </si>
  <si>
    <t>BM.0259</t>
  </si>
  <si>
    <t>Крестовина карданного вала 2105 БЕЛМАГ</t>
  </si>
  <si>
    <t>00-00002944</t>
  </si>
  <si>
    <t>00-00002680</t>
  </si>
  <si>
    <t>21910-3102010</t>
  </si>
  <si>
    <t>Колпаки колесных дисков 2190 R14 (нов.обр.) АвтоВАЗ</t>
  </si>
  <si>
    <t>553.190NO</t>
  </si>
  <si>
    <t>701.289NO</t>
  </si>
  <si>
    <t>00-00012767</t>
  </si>
  <si>
    <t>2123-3414080</t>
  </si>
  <si>
    <t>Рычаг маятниковый на подшипниках (полимерное покрытие) 2123 "ПРОФИ" СИТЕК</t>
  </si>
  <si>
    <t>00-00011964</t>
  </si>
  <si>
    <t>11607-30</t>
  </si>
  <si>
    <t>Пружина задней подвески (с заниж. -30) "красные" VW POLO LIFTBACK 2020 ТЕХНОРЕССОР</t>
  </si>
  <si>
    <t>00-00008387</t>
  </si>
  <si>
    <t>Пружина задней подвески (с заниж. -50) "оранжевые" 2108, 2110 "КОМФОРТ" ТЕХНОРЕССОР</t>
  </si>
  <si>
    <t>00-00012253</t>
  </si>
  <si>
    <t>11607-50</t>
  </si>
  <si>
    <t>Пружина задней подвески (с заниж. -50) "оранжевые" VW POLO LIFTBACK 2020 ТЕХНОРЕССОР</t>
  </si>
  <si>
    <t>00-00012718</t>
  </si>
  <si>
    <t>11607-70</t>
  </si>
  <si>
    <t>Пружина задней подвески (с заниж. -70) "зеленые" VW POLO LIFTBACK 2020 ТЕХНОРЕССОР</t>
  </si>
  <si>
    <t>00-00008386</t>
  </si>
  <si>
    <t>Пружина передней подвески (с заниж. -50) "оранжевые" 1119, 2170 "КОМФОРТ" ТЕХНОРЕССОР</t>
  </si>
  <si>
    <t>00-00012794</t>
  </si>
  <si>
    <t>Фильтр воздушный 2112 инж. BOSCH</t>
  </si>
  <si>
    <t>00-00012776</t>
  </si>
  <si>
    <t>Амортизатор задний г./масл. "ОРИГИНАЛ" LARGUS DEMFI</t>
  </si>
  <si>
    <t>00-00012775</t>
  </si>
  <si>
    <t>K017PK1793</t>
  </si>
  <si>
    <t>Ремкомплект ремня генератора DUSTER 2.0 (ремень 7PK1793 + 2 ролика) GATES</t>
  </si>
  <si>
    <t>00-00012780</t>
  </si>
  <si>
    <t>KALE (ТУРЦИЯ) АНАЛОГ ХОМУТА NORMA</t>
  </si>
  <si>
    <t>00-00012781</t>
  </si>
  <si>
    <t>08-12/9C7W1</t>
  </si>
  <si>
    <t>Хомут червячный 08-12 (тормозной шланг) KALE</t>
  </si>
  <si>
    <t>KALE</t>
  </si>
  <si>
    <t>00-00012782</t>
  </si>
  <si>
    <t>10-16/9C7W1</t>
  </si>
  <si>
    <t>Хомут червячный 10-16 (топливный шланг) KALE</t>
  </si>
  <si>
    <t>00-00012783</t>
  </si>
  <si>
    <t>12-20/9C7W1</t>
  </si>
  <si>
    <t>Хомут червячный 12-20 (бензин) KALE</t>
  </si>
  <si>
    <t>00-00012784</t>
  </si>
  <si>
    <t>12-22/9C7W1</t>
  </si>
  <si>
    <t>Хомут червячный 12-22 (бензин) KALE</t>
  </si>
  <si>
    <t>00-00012785</t>
  </si>
  <si>
    <t>16-27/9C7W1</t>
  </si>
  <si>
    <t>Хомут червячный 16-27 (патрубок печки) KALE</t>
  </si>
  <si>
    <t>00-00012786</t>
  </si>
  <si>
    <t>20-32/9C7W1</t>
  </si>
  <si>
    <t>Хомут червячный 20-32 KALE</t>
  </si>
  <si>
    <t>00-00012787</t>
  </si>
  <si>
    <t>25-40/9C7W1</t>
  </si>
  <si>
    <t>Хомут червячный 25-40 (радиатор) KALE</t>
  </si>
  <si>
    <t>00-00012788</t>
  </si>
  <si>
    <t>30-45/9C7W1</t>
  </si>
  <si>
    <t>Хомут червячный 30-45 (радиатор) KALE</t>
  </si>
  <si>
    <t>00-00012789</t>
  </si>
  <si>
    <t>32-50/9C7W1</t>
  </si>
  <si>
    <t>Хомут червячный 32-50 (патрубок охлаждения) KALE</t>
  </si>
  <si>
    <t>00-00012790</t>
  </si>
  <si>
    <t>SPE4409</t>
  </si>
  <si>
    <t>Провода в/в KIA SPECTRA (ИЖ) LYNX</t>
  </si>
  <si>
    <t>00-00012804</t>
  </si>
  <si>
    <t>CL-1097</t>
  </si>
  <si>
    <t>Сцепление в сборе 2101 LYNX</t>
  </si>
  <si>
    <t>00-00012803</t>
  </si>
  <si>
    <t>CL-1055</t>
  </si>
  <si>
    <t>Сцепление в сборе LARGUS 16кл. (без гидровлического выжимного) LYNX</t>
  </si>
  <si>
    <t>00-00012777</t>
  </si>
  <si>
    <t>XF550</t>
  </si>
  <si>
    <t>Щетки стеклоочистителя бескаркасные 550mm. LYNX</t>
  </si>
  <si>
    <t>00-00012778</t>
  </si>
  <si>
    <t>LX450</t>
  </si>
  <si>
    <t>Щетки стеклоочистителя гибридные 450mm LYNX</t>
  </si>
  <si>
    <t>00-00012779</t>
  </si>
  <si>
    <t>LW700</t>
  </si>
  <si>
    <t>Щетки стеклоочистителя зимние 700mm LYNX</t>
  </si>
  <si>
    <t>00-00012795</t>
  </si>
  <si>
    <t>RF-1567</t>
  </si>
  <si>
    <t>Электровентилятор охлаждения с кожухом VESTA (с конд.) LYNX</t>
  </si>
  <si>
    <t>00-00012805</t>
  </si>
  <si>
    <t>OC384</t>
  </si>
  <si>
    <t>Фильтр масляный 2105, 2108 MAHLE</t>
  </si>
  <si>
    <t>00-00012769</t>
  </si>
  <si>
    <t>MARSHALL</t>
  </si>
  <si>
    <t>00-00012770</t>
  </si>
  <si>
    <t>M2623973</t>
  </si>
  <si>
    <t>Передние тормозные колодки LARGUS, VESTA 16кл. MARSHALL</t>
  </si>
  <si>
    <t>00-00009195</t>
  </si>
  <si>
    <t>SG-RN0002-08-2</t>
  </si>
  <si>
    <t>Радиатор охлаждения LARGUS 16кл. (с конд.) SAT</t>
  </si>
  <si>
    <t>00-00012791</t>
  </si>
  <si>
    <t>SR00333</t>
  </si>
  <si>
    <t>00-00012771</t>
  </si>
  <si>
    <t>TF079</t>
  </si>
  <si>
    <t>Тормозные барабаны задние (алюминиевые.) 2108 TRIALLI</t>
  </si>
  <si>
    <t>00-00012806</t>
  </si>
  <si>
    <t>BDA671</t>
  </si>
  <si>
    <t>Скоба переднего суппорта LARGUS TRW</t>
  </si>
  <si>
    <t>00-00012802</t>
  </si>
  <si>
    <t>Опора передней стойки 2108, 2110 "PRO" АСОМИ</t>
  </si>
  <si>
    <t>00-00012792</t>
  </si>
  <si>
    <t>21214-1139009-22</t>
  </si>
  <si>
    <t xml:space="preserve">Модуль электробензонасоса в сборе 21214 (защелка, элект. педаль) </t>
  </si>
  <si>
    <t>00-00012793</t>
  </si>
  <si>
    <t>21236-1139009-16</t>
  </si>
  <si>
    <t xml:space="preserve">Модуль электробензонасоса в сборе 21236 (бессливн. топл. система) </t>
  </si>
  <si>
    <t>CRTR0089709</t>
  </si>
  <si>
    <t>00-00012811</t>
  </si>
  <si>
    <t>Подшипник первичн. вала LARGUS, VESTA, X-RAY (под гидровлический выжимной для КПП RENAULT) DACHIA</t>
  </si>
  <si>
    <t>00-00012813</t>
  </si>
  <si>
    <t>Стойка передняя левая масл. "ОРИГИНАЛ" 2190  DEMFI</t>
  </si>
  <si>
    <t>00-00012812</t>
  </si>
  <si>
    <t>Стойка передняя правая масл. "ОРИГИНАЛ" 2190  DEMFI</t>
  </si>
  <si>
    <t>00-00001192</t>
  </si>
  <si>
    <t>HF767741</t>
  </si>
  <si>
    <t>Распеределитель зажигания 2101 (короткий вал) HOFER</t>
  </si>
  <si>
    <t>00-00008488</t>
  </si>
  <si>
    <t>RM-1136</t>
  </si>
  <si>
    <t>Радиатор охлаждения 2108 карб. LYNX</t>
  </si>
  <si>
    <t>00-00012757</t>
  </si>
  <si>
    <t>BC-2003</t>
  </si>
  <si>
    <t>Ремкомплект направляющих заднего суппорта (компл.: 2шт) LYNX</t>
  </si>
  <si>
    <t>LA-1067</t>
  </si>
  <si>
    <t>00-00012808</t>
  </si>
  <si>
    <t>MHC011</t>
  </si>
  <si>
    <t>Главный тормозной цилиндр LARGUS с двигателем ВАЗ (2016-) MAREL</t>
  </si>
  <si>
    <t>00-00012809</t>
  </si>
  <si>
    <t>MHC009</t>
  </si>
  <si>
    <t>Главный цилиндр сцепления GAZ: 3302 BUSINESS, NEXT, SOBOL NN (typ SACHS) MAREL</t>
  </si>
  <si>
    <t>00-00012810</t>
  </si>
  <si>
    <t>MHC010</t>
  </si>
  <si>
    <t>Шарниры рычагов передней подвески (компл.:8шт.) 2123, 21214 нов.обр., URBAN SEVI EXPERT</t>
  </si>
  <si>
    <t>Шарниры рычагов передней подвески (компл.:8шт.) 2123, 21214 нов.обр., URBAN SEVI EXTREAM</t>
  </si>
  <si>
    <t>Подшипник КПП первичного вала ГАЗ (50307) SKF</t>
  </si>
  <si>
    <t>00-00012404</t>
  </si>
  <si>
    <t>SS20378</t>
  </si>
  <si>
    <t>Стойки передние масл. CHEVROLET CRUZE, OPEL ASTRA J  "КОМФОРТ" SS20</t>
  </si>
  <si>
    <t>00-00012817</t>
  </si>
  <si>
    <t>GO839</t>
  </si>
  <si>
    <t>Шрус наружный в сборе VESTA SW 22 шлица (2015-) TRIALLI</t>
  </si>
  <si>
    <t>00-00012760</t>
  </si>
  <si>
    <t>АВТОПАРАЛЛЕЛЬ</t>
  </si>
  <si>
    <t>00-00012761</t>
  </si>
  <si>
    <t>АПР21-10</t>
  </si>
  <si>
    <t>Вал карданный задний длинный (квадратный фланец) 2121 АВТОПАРАЛЛЕЛЬ</t>
  </si>
  <si>
    <t>00-00012824</t>
  </si>
  <si>
    <t>АПР214-10</t>
  </si>
  <si>
    <t>Вал карданный задний длинный (на шрусах) 2121, 21213, 21214 АВТОПАРАЛЛЕЛЬ</t>
  </si>
  <si>
    <t>00-00012829</t>
  </si>
  <si>
    <t>АПР23-10</t>
  </si>
  <si>
    <t>Вал карданный задний длинный (усиленный) 2123 АВТОПАРАЛЛЕЛЬ</t>
  </si>
  <si>
    <t>00-00012825</t>
  </si>
  <si>
    <t>АПР214-10-01</t>
  </si>
  <si>
    <t>Вал карданный задний длинный нов. обр. (на шрусах) 2121, 21213, 21214 АВТОПАРАЛЛЕЛЬ</t>
  </si>
  <si>
    <t>00-00012764</t>
  </si>
  <si>
    <t>АПР21-20</t>
  </si>
  <si>
    <t>Промежуточный вал в сборе на крестовине 2121 АВТОПАРАЛЛЕЛЬ</t>
  </si>
  <si>
    <t>00-00012826</t>
  </si>
  <si>
    <t>АПР213-20</t>
  </si>
  <si>
    <t>Промежуточный вал в сборе на крестовине 21213 АВТОПАРАЛЛЕЛЬ</t>
  </si>
  <si>
    <t>00-00012827</t>
  </si>
  <si>
    <t>АПР23-20</t>
  </si>
  <si>
    <t>Промежуточный вал в сборе на крестовине 2123 АВТОПАРАЛЛЕЛЬ</t>
  </si>
  <si>
    <t>00-00012828</t>
  </si>
  <si>
    <t>АПР31-20</t>
  </si>
  <si>
    <t>ET1107R</t>
  </si>
  <si>
    <t>00-00003554</t>
  </si>
  <si>
    <t>CH2110-5208009</t>
  </si>
  <si>
    <t xml:space="preserve">Насос стеклоомывателя (хорошее качество) 2108, 2110, 2123 </t>
  </si>
  <si>
    <t>00-00012815</t>
  </si>
  <si>
    <t>00-00012814</t>
  </si>
  <si>
    <t>00-00012830</t>
  </si>
  <si>
    <t>CS15344</t>
  </si>
  <si>
    <t>Комплект прокладок впускного модуля (компл.: 5шт) VESTA 21177 (синий силикон) "PROFI" CS20</t>
  </si>
  <si>
    <t>00-00012832</t>
  </si>
  <si>
    <t>CS16247</t>
  </si>
  <si>
    <t>Пыльник шруса внутреннего VESTA (полиуретан черный) "ORIGINAL+" CS20</t>
  </si>
  <si>
    <t>00-00012831</t>
  </si>
  <si>
    <t>CS16245</t>
  </si>
  <si>
    <t>Пыльник шруса наружного VESTA (полиуретан черный) "ORIGINAL+" CS20</t>
  </si>
  <si>
    <t>00-00012838</t>
  </si>
  <si>
    <t xml:space="preserve">KALE RADIATOR (ТУРЦИЯ) </t>
  </si>
  <si>
    <t>00-00012839</t>
  </si>
  <si>
    <t>Электровентилятор охлаждения с кожухом VESTA (с конд.) KALE</t>
  </si>
  <si>
    <t>00-00012837</t>
  </si>
  <si>
    <t>6PK0778EL</t>
  </si>
  <si>
    <t>Ремень генератора VESTA, XRAY, PRIORA (после 2018, без конд.) 6PK778ELAST LYNX</t>
  </si>
  <si>
    <t>00-00012818</t>
  </si>
  <si>
    <t>RF-1533</t>
  </si>
  <si>
    <t>Электовентилятор отопителя VESTA LYNX</t>
  </si>
  <si>
    <t>FM-1127</t>
  </si>
  <si>
    <t>SO-1028</t>
  </si>
  <si>
    <t>АТС2411-03-02</t>
  </si>
  <si>
    <t>Тормозной барабан задний LARGUS (d=228мм., с подшипником и кольцом АБС) АТС</t>
  </si>
  <si>
    <t>Амортизатор задний масл. (с заниж. -50) 2101, 2107 ШТОК АВТО</t>
  </si>
  <si>
    <t>Амортизатор передний масл. (с заниж. -50) 2101, 2107 ШТОК АВТО</t>
  </si>
  <si>
    <t>00-00012840</t>
  </si>
  <si>
    <t>SA195-2905002/3-103</t>
  </si>
  <si>
    <t>Стойка передняя г./масл. X-RAY CROSS ШТОК АВТО</t>
  </si>
  <si>
    <t>https://motorring.ru/product/22185-remkomplekt-grm-marel-16kl-lada-priora-kalina-granta-largus</t>
  </si>
  <si>
    <t>https://motorring.ru/product/12298-komplekt-remenya-grm-rolikami-gates-16kl-lada-largus</t>
  </si>
  <si>
    <t>https://motorring.ru/product/20109-remkomplekt-grm-pompoy-gates-lada-kalina-priora-granta</t>
  </si>
  <si>
    <t>https://motorring.ru/product/4550-komplekt-remnya-grm-gates-original-16kl-lada-priora-kalina</t>
  </si>
  <si>
    <t>https://motorring.ru/product/19924-podshipnik-vyghimnoy-gidravlicheskiy-sachs-lada-largus</t>
  </si>
  <si>
    <t>https://motorring.ru/product/19875-sceplenie-valeo-sbore-trosikovaya-kpp-bez-podshipnika-lada</t>
  </si>
  <si>
    <t>https://motorring.ru/product/153-disk-scepleniya-vedomyy-valeo-shevrole-niva</t>
  </si>
  <si>
    <t>https://motorring.ru/product/19890-sceplenie-sbore-luk-lada-vesta-iks-rey-pod-kpp-jh3</t>
  </si>
  <si>
    <t>https://motorring.ru/product/19991-opora-dvigatelya-levaya-sevi-expert-vaz-2110-2111-2112-lada</t>
  </si>
  <si>
    <t>https://motorring.ru/product/16037-remkomplekt-grm-pompoy-gates-lada-largus</t>
  </si>
  <si>
    <t>https://motorring.ru/product/20112-remkoplekt-grm-pompoy-gates-lada-kalina-priora-granta</t>
  </si>
  <si>
    <t>https://motorring.ru/product/13215-remeny-generatora-gates-dlya-vaz-2108-099-karbyurator</t>
  </si>
  <si>
    <t>https://motorring.ru/product/12300</t>
  </si>
  <si>
    <t>https://motorring.ru/product/20113-remkomplekt-grm-pompoy-gates-vaz-2110-2112</t>
  </si>
  <si>
    <t>https://motorring.ru/product/13221-remeny-generatora-gates-dlya-lada-granta-kalina-bez</t>
  </si>
  <si>
    <t>https://motorring.ru/product/13213</t>
  </si>
  <si>
    <t>https://motorring.ru/product/4558-komplekt-remnya-grm-gates-usilennyy-8kl-vaz-2108-21099</t>
  </si>
  <si>
    <t>https://motorring.ru/product/26172-remeny-grm-gates-bez-rolika-8kl-lada-largus</t>
  </si>
  <si>
    <t>https://motorring.ru/product/22592-remeny-grm-gates-dlya-8-klapannyh-lada-largus</t>
  </si>
  <si>
    <t>https://motorring.ru/product/4551-remeny-grm-gates-8kl-vaz-2108-21099-2110-2112-2113-2115</t>
  </si>
  <si>
    <t>https://motorring.ru/product/16038-remeny-generatora-poliklinovyy-getes-5pk1140-lada-niva</t>
  </si>
  <si>
    <t>https://motorring.ru/product/13214</t>
  </si>
  <si>
    <t>https://motorring.ru/product/4552-remeny-grm-gates-136-zubyev-16-kl-2110-2112-2114</t>
  </si>
  <si>
    <t>https://motorring.ru/product/20663-remeny-generatora-renault-6pk1823-lada-largus-gur</t>
  </si>
  <si>
    <t>https://motorring.ru/product/38916-perednie-tormoznye-kolodki-heinner-lada-iks-rey</t>
  </si>
  <si>
    <t>https://motorring.ru/product/38915-tormoznye-kolodki-perednie-heinner-lada-largus-vesta</t>
  </si>
  <si>
    <t>https://motorring.ru/product/38913-zadnie-kolodki-diskovogo-tormoza-heinner-lada-sport</t>
  </si>
  <si>
    <t>https://motorring.ru/product/38914-perednie-tormoznye-kolodki-heinner-vaz-2110</t>
  </si>
  <si>
    <t>https://motorring.ru/product/13087</t>
  </si>
  <si>
    <t>https://motorring.ru/product/13082-remeny-generatora-contitech-6pk1020-dlya-lada-kalina</t>
  </si>
  <si>
    <t>https://motorring.ru/product/13086-remeny-generatora-contitech-6pk1125-dlya-vaz-2110-12-lada</t>
  </si>
  <si>
    <t>https://motorring.ru/product/19721-remeny-generatora-6pk1820-contitech-lada-largus-gurom</t>
  </si>
  <si>
    <t>https://motorring.ru/product/13084-remeny-generatora-contitech-6pk698-dlya-8kl-vaz-2108-2115</t>
  </si>
  <si>
    <t>https://motorring.ru/product/11306-remeny-generatora-contitech-6pk737-dlya-vaz-2110-12-16v</t>
  </si>
  <si>
    <t>https://motorring.ru/product/13083-remeny-generatora-contitech-6pk884-dlya-lada-kalina-bez</t>
  </si>
  <si>
    <t>https://motorring.ru/product/13089-remeny-generatora-contitech-dlya-lada-granta-kalina</t>
  </si>
  <si>
    <t>https://motorring.ru/product/13092-remeny-grm-contitech-16kl-lada-priora-kalina-granta-kalina</t>
  </si>
  <si>
    <t>https://motorring.ru/product/13093-remeny-grm-contitech-8kl-lada-kalina-granta-priora</t>
  </si>
  <si>
    <t>https://motorring.ru/product/13096-komplekt-remnya-grm-contitech-dlya-8-klapannyh-vaz</t>
  </si>
  <si>
    <t>https://motorring.ru/product/13097</t>
  </si>
  <si>
    <t>https://motorring.ru/product/24707-remeny-poliklinovyy-generatora-kompressora-kondicionera</t>
  </si>
  <si>
    <t>https://motorring.ru/product/38539-remkomplekt-grm-marel-pompa-16kl-lada-largus-nissan-renault</t>
  </si>
  <si>
    <t>https://motorring.ru/product/38540-remkomplekt-grm-marel-pompa-sport-16kl-lada-largus-renault</t>
  </si>
  <si>
    <t>https://motorring.ru/product/38541-remkomplekt-grm-marel-pompa-standard-8kl-lada-largus-renault</t>
  </si>
  <si>
    <t>https://motorring.ru/product/38537-remkomplekt-grm-marel-pompa-sport-8kl-lada-kalina-datsun</t>
  </si>
  <si>
    <t>https://motorring.ru/product/38536-remkomplekt-grm-marel-pompa-8kl-lada-kalina-datsun</t>
  </si>
  <si>
    <t>https://motorring.ru/product/38535-remkomplekt-grm-marel-sport-pompa-16kl-lada</t>
  </si>
  <si>
    <t>https://motorring.ru/product/38534-remkomplekt-grm-marel-pompa-16kl-lada-priora-kalina-largus</t>
  </si>
  <si>
    <t>https://motorring.ru/product/123-komplekt-remnya-grm-marel-standart-lada-granta-kalina</t>
  </si>
  <si>
    <t>https://motorring.ru/product/38531-remkomplekt-grm-marel-standard-16v-lada-largus-renault-nissan</t>
  </si>
  <si>
    <t>https://motorring.ru/product/38532-remkomplekt-grm-marel-standard-8v-lada-largus-renault</t>
  </si>
  <si>
    <t>https://motorring.ru/product/37911-remkomplekt-grm-marel-kit-serii-standart-16v-lada</t>
  </si>
  <si>
    <t>https://motorring.ru/product/19911-komplekt-grm-marel-metallicheskie-roliki-remeny-teflon-8kl</t>
  </si>
  <si>
    <t>https://motorring.ru/product/135-komplekt-remnya-grm-marel-rolikami-16kl-lada-priora-kalina</t>
  </si>
  <si>
    <t>https://motorring.ru/product/1472-komplekt-remnya-grm-marel-16kl-vaz-2110-2112-2114</t>
  </si>
  <si>
    <t>https://motorring.ru/product/38529-komplekt-remnya-grm-marel-standard-16kl-vaz-2110</t>
  </si>
  <si>
    <t>https://motorring.ru/product/38525-komplekt-remnya-grm-marel-8kl-vaz-2108-2110-2113</t>
  </si>
  <si>
    <t>https://motorring.ru/product/15144-komplekt-remnya-grm-marel-8kl-vaz-2108-21099-2110-2112</t>
  </si>
  <si>
    <t>https://motorring.ru/product/38813-komplekt-rolikov-grm-marel-pod-dvigately-reno-largus-reno-nissan</t>
  </si>
  <si>
    <t>https://motorring.ru/product/19921-roliki-grm-metallicheskie-natyaghnoy-opornyy-marel-lada</t>
  </si>
  <si>
    <t>https://motorring.ru/product/38689-remontnyy-komplekt-4-5-st-podshipnikov-kpp-marel-2101-07-niva</t>
  </si>
  <si>
    <t>https://motorring.ru/product/38557-vodyanoy-nasos-pompa-marel-magnum-lada-largus</t>
  </si>
  <si>
    <t>https://motorring.ru/product/21311-komplekt-podshipnikov-kpp-marel-salynikami-vaz-2108-21099</t>
  </si>
  <si>
    <t>https://motorring.ru/product/21313-komplekt-rolikov-grm-natyaghnoy-opornyy-marel-magnum-vaz</t>
  </si>
  <si>
    <t>https://motorring.ru/product/21320-rolik-grm-natyaghnoy-marel-magnum-lada-granta-largus-datsun</t>
  </si>
  <si>
    <t>https://motorring.ru/product/38798-rolik-natyaghitelya-remnya-generator-largus-reno</t>
  </si>
  <si>
    <t>https://motorring.ru/product/19910-podshipnik-peredney-stupicy-usilennyy-lada-largus-abs</t>
  </si>
  <si>
    <t>https://motorring.ru/product/21309-vodyanoy-nasos-pompa-marel-magnum-vaz-2108-21099-2110-2112</t>
  </si>
  <si>
    <t>https://motorring.ru/product/38556-vodyanoy-nasos-pompa-marel-magnum-vaz-2110-2112</t>
  </si>
  <si>
    <t>https://motorring.ru/product/19899-vodyanoy-nasos-pompa-21116-marel-magnum-lada-kalina-priora</t>
  </si>
  <si>
    <t>https://motorring.ru/product/19897-vodyanoy-nasos-pompa-marel-magnum-lada-kalina-priora-granta</t>
  </si>
  <si>
    <t>https://motorring.ru/product/19894-vodyanoy-nasos-pompa-marel-magnum-turbo-vaz-2108-21099</t>
  </si>
  <si>
    <t>https://motorring.ru/product/19896-vodyanoy-nasos-pompa-marel-magnum-turbo-vaz-2110-2112</t>
  </si>
  <si>
    <t>https://motorring.ru/product/38551-vodyanoy-nasos-21116-marel-magnum-turbo-kalina</t>
  </si>
  <si>
    <t>https://motorring.ru/product/19898-vodyanoy-nasos-pompa-21126-marel-magnum-lada-kalina-priora</t>
  </si>
  <si>
    <t>https://motorring.ru/product/38550-vodyanoy-nasos-pompa-marel-magnum-turbo-lada-niva</t>
  </si>
  <si>
    <t>https://motorring.ru/product/38729-remeny-generatora-marel-dlya-reno-logan-2005-2009-godov-gur</t>
  </si>
  <si>
    <t>https://motorring.ru/product/38722-remeny-generatora-marel-lada-largus-gur</t>
  </si>
  <si>
    <t>https://motorring.ru/product/38632-vyghimnoy-podshipnik-marel-ada-priora-kalina-granta-vesta</t>
  </si>
  <si>
    <t>https://motorring.ru/product/21310-komplekt-podshipnikov-kpp-vaz-2108-21099-2110-2112</t>
  </si>
  <si>
    <t>https://motorring.ru/product/38817-glavnyy-cilindr-scepleniya-marel-largus-2021-xray-reno-logan-2014</t>
  </si>
  <si>
    <t>https://motorring.ru/product/38819-glavnyy-cilindr-scepleniya-pod-dvigately-reno-marel-largus-reno</t>
  </si>
  <si>
    <t>https://motorring.ru/product/37550-cilindr-gidroprivoda-scepleniya-glavniy-marel-lada-vesta</t>
  </si>
  <si>
    <t>https://motorring.ru/product/37549-cilindr-gidroprivoda-scepleniya-rabochiy-marel-lada-4x4-vesta</t>
  </si>
  <si>
    <t>https://motorring.ru/product/38816-glavnyy-cilindr-scepleniya-marel-lada-4h4-niva</t>
  </si>
  <si>
    <t>https://motorring.ru/product/38822</t>
  </si>
  <si>
    <t>https://motorring.ru/product/19920-roliki-grm-metallicheskie-natyaghnoy-opornyy-marel-vaz</t>
  </si>
  <si>
    <t>https://motorring.ru/product/38802-rolik-remnya-privoda-grm-marel-standard-dlya-16-kl-kalina-granta</t>
  </si>
  <si>
    <t>https://motorring.ru/product/38799-rolik-natyaghnoy-remnya-privoda-grm-marel-standard-8kl-largus</t>
  </si>
  <si>
    <t>https://motorring.ru/product/22091-remkomplekt-podshipnika-peredney-stupicy-lada-largus-vesta</t>
  </si>
  <si>
    <t>https://motorring.ru/product/21315-podshipnik-zadney-stupicy-marel-lada-largus-reno-daster</t>
  </si>
  <si>
    <t>https://motorring.ru/product/21319-podshipnik-peredney-stupicy-marel-lada-niva-urban-shevrolet</t>
  </si>
  <si>
    <t>https://motorring.ru/product/19891-vodyanoy-nasos-pompa-marel-magnum-vaz-2101-2107-lada-niva</t>
  </si>
  <si>
    <t>https://motorring.ru/product/22090-podshipnik-peredney-stupicy-marel-lada-priora-priora-kalina</t>
  </si>
  <si>
    <t>https://motorring.ru/product/21316-podshipnik-zadney-stupicy-marel-lada-vesta-iks-rey-reno</t>
  </si>
  <si>
    <t>https://motorring.ru/product/38724-remeny-generatora-marel-pod-dvigately-vaz-lada-largus-xrey-gur</t>
  </si>
  <si>
    <t>https://motorring.ru/product/38723-remeny-generatora-marel-pod-dvigately-reno-lada-largus-gur</t>
  </si>
  <si>
    <t>https://motorring.ru/product/38762-remeny-generatora-marel-pod-dvigately-h4m-xrey-reno-daster-2</t>
  </si>
  <si>
    <t>https://motorring.ru/product/22184-remkomplekt-opory-amortizatora-podshipnik-usilennaya-opora</t>
  </si>
  <si>
    <t>https://motorring.ru/product/38631-vyghimnoy-podshipnik-marel-lada-niva-trevel</t>
  </si>
  <si>
    <t>https://motorring.ru/product/38630-podshipnik-opory-stoyki-peredney-podveski-marel-vesta</t>
  </si>
  <si>
    <t>https://motorring.ru/product/22182-natyaghnoy-rolik-grm-dvuhryadnyy-marel-magnum-8kl-vaz</t>
  </si>
  <si>
    <t>https://motorring.ru/product/16491-rolik-natyaghnoy-remnya-generatora-kondicionera-marel</t>
  </si>
  <si>
    <t>https://motorring.ru/product/22201-opornyy-rolik-privodnogo-remnya-marel-lada-largus-reno</t>
  </si>
  <si>
    <t>https://motorring.ru/product/22616-rolik-grm-plastikovyy-marel-lada-granta-kalina-largus</t>
  </si>
  <si>
    <t>https://motorring.ru/product/22194-natyaghnoy-rolik-privodnogo-remnya-marel-lada-vesta-iks-rey</t>
  </si>
  <si>
    <t>https://motorring.ru/product/38797-rolik-usilennyy-privodnogo-remnya-marel-8-kl-niva-kalina-granta</t>
  </si>
  <si>
    <t>https://motorring.ru/product/19908-podshipnik-peredney-stupicy-usilennyy-marel-lada-kalina</t>
  </si>
  <si>
    <t>https://motorring.ru/product/21318-podshipnik-peredney-stupicy-marel-vaz-2108-21099-2110-2112</t>
  </si>
  <si>
    <t>https://motorring.ru/product/21314-podshipnik-zadney-stupicy-marel-vaz-2108-21099-2110-2112</t>
  </si>
  <si>
    <t>https://motorring.ru/product/19909-podshipnik-peredney-stupicy-usilennyy-marel-vaz-2108-21099</t>
  </si>
  <si>
    <t>https://motorring.ru/product/19903-podshipnik-zadney-stupicy-usilennyy-marel-vaz-2108-21099</t>
  </si>
  <si>
    <t>https://motorring.ru/product/38696-komplekt-podshipnikov-peredney-stupicy-marel-lada-4h4-niva</t>
  </si>
  <si>
    <t>https://motorring.ru/product/38705-remontnyy-komplekt-marel-poluosi-lada-4h4-niva-abs</t>
  </si>
  <si>
    <t>Column1</t>
  </si>
  <si>
    <t>Column2</t>
  </si>
  <si>
    <t>Column3</t>
  </si>
  <si>
    <t>Column4</t>
  </si>
  <si>
    <t>Column5</t>
  </si>
  <si>
    <t>Column6</t>
  </si>
  <si>
    <t>Column7</t>
  </si>
  <si>
    <t>Column8</t>
  </si>
  <si>
    <t>Column9</t>
  </si>
  <si>
    <t>Column10</t>
  </si>
  <si>
    <t>Column11</t>
  </si>
  <si>
    <t>Column12</t>
  </si>
  <si>
    <t>Column13</t>
  </si>
  <si>
    <t>Column14</t>
  </si>
  <si>
    <t>Column15</t>
  </si>
  <si>
    <t>Column16</t>
  </si>
  <si>
    <t>00-00012841</t>
  </si>
  <si>
    <t>JLAD010-B-S-0</t>
  </si>
  <si>
    <t>Комплект направляющих (компл.: 16шт.) VESTA, X-RAY (двиг.: 21179, 1.8л., 16кл.) AMP</t>
  </si>
  <si>
    <t>SFC9412</t>
  </si>
  <si>
    <t>1125-VP</t>
  </si>
  <si>
    <t>1101-VP</t>
  </si>
  <si>
    <t>1102-VP</t>
  </si>
  <si>
    <t>1119-VP</t>
  </si>
  <si>
    <t>1130-VP</t>
  </si>
  <si>
    <t>00-00001858</t>
  </si>
  <si>
    <t>КОЛЬЦА ПОРШНЕВЫЕ NPR</t>
  </si>
  <si>
    <t>00-00001893</t>
  </si>
  <si>
    <t>Кольца поршневые (хром) 21126 82,0 NPR</t>
  </si>
  <si>
    <t>00-00012845</t>
  </si>
  <si>
    <t>АПР21-30</t>
  </si>
  <si>
    <t>Вал карданный передний короткий (квадратный фланец) 2121 АВТОПАРАЛЛЕЛЬ</t>
  </si>
  <si>
    <t>AP0011</t>
  </si>
  <si>
    <t>AP0415</t>
  </si>
  <si>
    <t>00-00012843</t>
  </si>
  <si>
    <t>Генератор 21214 (14В, 140А) КЗАТЭ</t>
  </si>
  <si>
    <t>21010-1006033-00</t>
  </si>
  <si>
    <t>Корпус (постель) распредвала 2101, 21213 ЛАДА ИМИДЖ</t>
  </si>
  <si>
    <t>21214-1006033-00</t>
  </si>
  <si>
    <t>Корпус (постель) распредвала 21214, 2123 ЛАДА ИМИДЖ</t>
  </si>
  <si>
    <t>00-00012846</t>
  </si>
  <si>
    <t>НК-2112i</t>
  </si>
  <si>
    <t>Фильтр воздушный 2112 инж. НИКОН</t>
  </si>
  <si>
    <t>00-00012844</t>
  </si>
  <si>
    <t>TH1362</t>
  </si>
  <si>
    <t>Ремень ГРМ 2112 136зуб. HOLA</t>
  </si>
  <si>
    <t>00-00012498</t>
  </si>
  <si>
    <t>SA403-2915004-107</t>
  </si>
  <si>
    <t>Амортизатор задний г./масл. LARGUS CROSS ШТОК АВТО</t>
  </si>
  <si>
    <t>00-00012499</t>
  </si>
  <si>
    <t>SA403-2905004-106</t>
  </si>
  <si>
    <t>Стойка передняя г./масл. LARGUS CROSS ШТОК АВТО</t>
  </si>
  <si>
    <t>1102-vp</t>
  </si>
  <si>
    <t>1119-vp</t>
  </si>
  <si>
    <t>1125-vp</t>
  </si>
  <si>
    <t>1130-vp</t>
  </si>
  <si>
    <t>https://motorring.ru/product/13148-komplekt-remnya-grm-dayco-8kl-lada-kalina-granta-priora</t>
  </si>
  <si>
    <t>https://motorring.ru/product/20038-sharniry-rychagov-peredney-podveski-sevi-expert-lada-niva</t>
  </si>
  <si>
    <t>https://motorring.ru/product/34646-chehol-amortizatora-sevi-buferom-peredney-podveski-2108</t>
  </si>
  <si>
    <t>https://motorring.ru/product/6813-salonnyy-filytr-fortech-ugolynyy-lada-priora-kondicionerom</t>
  </si>
  <si>
    <t>https://motorring.ru/product/20158-porshnevye-kolyca-herzog-lada-kalina</t>
  </si>
  <si>
    <t>Пост</t>
  </si>
  <si>
    <t>Прим</t>
  </si>
  <si>
    <t>Мин</t>
  </si>
  <si>
    <t>Макс</t>
  </si>
  <si>
    <t>00-00012864</t>
  </si>
  <si>
    <t>ABS1705</t>
  </si>
  <si>
    <t>Задние тормозные колодки VESTA ALLIED NIPPON</t>
  </si>
  <si>
    <t>00-00012852</t>
  </si>
  <si>
    <t>CS10500</t>
  </si>
  <si>
    <t>Муфта ресивера (компл.: 4шт) 2112 (синий силикон) "PROFI" CS20</t>
  </si>
  <si>
    <t>00-00012853</t>
  </si>
  <si>
    <t>11189.100401567.00</t>
  </si>
  <si>
    <t>Моторкомплект (безвтыковые) 21116 (82,0B) FEDERAL RESERVE</t>
  </si>
  <si>
    <t>00-00012855</t>
  </si>
  <si>
    <t>11189.100401587.00</t>
  </si>
  <si>
    <t>Моторкомплект (безвтыковые) 21116 (82,0D) FEDERAL RESERVE</t>
  </si>
  <si>
    <t>00-00012854</t>
  </si>
  <si>
    <t>11189.100401577.01</t>
  </si>
  <si>
    <t>Моторкомплект (безвтыковые) 21116 (82,5C) FEDERAL RESERVE</t>
  </si>
  <si>
    <t>00-00012856</t>
  </si>
  <si>
    <t>21127.100401587.00</t>
  </si>
  <si>
    <t>Моторкомплект (безвтыковые) 21127 (82,0D) FEDERAL RESERVE</t>
  </si>
  <si>
    <t>00-00012857</t>
  </si>
  <si>
    <t>21127.100401597.01</t>
  </si>
  <si>
    <t>Моторкомплект (безвтыковые) 21127 (82,5E) FEDERAL RESERVE</t>
  </si>
  <si>
    <t>00-00012859</t>
  </si>
  <si>
    <t>21177.100401567.10</t>
  </si>
  <si>
    <t>Моторкомплект (безвтыковые) 21179 (82,0B) FEDERAL RESERVE</t>
  </si>
  <si>
    <t>00-00012858</t>
  </si>
  <si>
    <t>21177.100401557.11</t>
  </si>
  <si>
    <t>Моторкомплект (безвтыковые) 21179 (82,5A) FEDERAL RESERVE</t>
  </si>
  <si>
    <t>00-00012860</t>
  </si>
  <si>
    <t>21177.100401587.11</t>
  </si>
  <si>
    <t>Моторкомплект (безвтыковые) 21179 (82,5C) FEDERAL RESERVE</t>
  </si>
  <si>
    <t>00-00012861</t>
  </si>
  <si>
    <t>Моторкомплект (безвтыковые) 21179 (82,5D) FEDERAL RESERVE</t>
  </si>
  <si>
    <t>00-00012862</t>
  </si>
  <si>
    <t>21177.100401597.11</t>
  </si>
  <si>
    <t>Моторкомплект (безвтыковые) 21179 (82,5E) FEDERAL RESERVE</t>
  </si>
  <si>
    <t>00-00000779</t>
  </si>
  <si>
    <t>5670XS</t>
  </si>
  <si>
    <t>00-00012847</t>
  </si>
  <si>
    <t>T43147уп</t>
  </si>
  <si>
    <t>Привод колеса в сборе 1118, 2110, 2170(без АБС) левый HOFER</t>
  </si>
  <si>
    <t>00-00012848</t>
  </si>
  <si>
    <t>MECAFILTER (ФРАНЦИЯ)</t>
  </si>
  <si>
    <t>00-00012851</t>
  </si>
  <si>
    <t>ELP9490</t>
  </si>
  <si>
    <t>Фильтр воздушный X-RAY, VESTA MECAFILTER</t>
  </si>
  <si>
    <t>MECAFILTER</t>
  </si>
  <si>
    <t>00-00012849</t>
  </si>
  <si>
    <t>ELH4081</t>
  </si>
  <si>
    <t>Фильтр масляный 2105, 2108 MECAFILTER</t>
  </si>
  <si>
    <t>00-00012850</t>
  </si>
  <si>
    <t>ELH4317</t>
  </si>
  <si>
    <t>Фильтр масляный LARGUS MECAFILTER</t>
  </si>
  <si>
    <t>RK12007</t>
  </si>
  <si>
    <t>RK12008</t>
  </si>
  <si>
    <t>RK12011</t>
  </si>
  <si>
    <t>RK12012</t>
  </si>
  <si>
    <t>https://motorring.ru/product/7028-perednie-tormoznye-kolodki-brembo-vaz-peredniy-privod</t>
  </si>
  <si>
    <t>00-00012866</t>
  </si>
  <si>
    <t>00-00006681</t>
  </si>
  <si>
    <t>Насос водяной 2170, 2190 16кл. "MAGNUM TURBO" MAREL</t>
  </si>
  <si>
    <t>00-00012869</t>
  </si>
  <si>
    <t>00-00000478</t>
  </si>
  <si>
    <t>TAR527N</t>
  </si>
  <si>
    <t>Передние тормозные колодки 2108 (зеленые) FERODO</t>
  </si>
  <si>
    <t>00-00000479</t>
  </si>
  <si>
    <t>FDB527N</t>
  </si>
  <si>
    <t>Передние тормозные колодки 2108 (красные) FERODO</t>
  </si>
  <si>
    <t>00-00012865</t>
  </si>
  <si>
    <t>RK01193</t>
  </si>
  <si>
    <t>Ремкомплект приемной трубы 1118, 2170, 2190, VESTA  (двиг.: 1,6л, 8кл.) РЕМКОМ</t>
  </si>
  <si>
    <t>00-00011048</t>
  </si>
  <si>
    <t>Комплект прокладок впускного модуля (компл.: 4шт) LARGUS 8кл. ASAM</t>
  </si>
  <si>
    <t>00-00010414</t>
  </si>
  <si>
    <t>Масляный насос в сборе LARGUS 8кл. ASAM</t>
  </si>
  <si>
    <t>00-00012875</t>
  </si>
  <si>
    <t>11189.100401597.00</t>
  </si>
  <si>
    <t>Моторкомплект (безвтыковые) 21116 (82,0E) FEDERAL RESERVE</t>
  </si>
  <si>
    <t>00-00012876</t>
  </si>
  <si>
    <t>Моторкомплект (безвтыковые) 21116 (82,5A) FEDERAL RESERVE</t>
  </si>
  <si>
    <t>00-00012874</t>
  </si>
  <si>
    <t>00-00012863</t>
  </si>
  <si>
    <t>Пружина задней подвески (усиленная) VESTA SW CROSS FOBOS</t>
  </si>
  <si>
    <t>00-00000796</t>
  </si>
  <si>
    <t>Шрус наружный в сборе 2108, 2110 GKN</t>
  </si>
  <si>
    <t>00-00012842</t>
  </si>
  <si>
    <t>HF516690</t>
  </si>
  <si>
    <t>Стойка передняя г./масл. LOGAN II HOFER</t>
  </si>
  <si>
    <t>00-00012798</t>
  </si>
  <si>
    <t>LS0534</t>
  </si>
  <si>
    <t>Датчик температуры охлаждающей жидкости NEXIA, MATIZ, LACETTI (с ЭСУД) LUZAR</t>
  </si>
  <si>
    <t>00-00012797</t>
  </si>
  <si>
    <t>LS0514</t>
  </si>
  <si>
    <t>Датчики включения вентилятора NEXIA, LANOS LUZAR</t>
  </si>
  <si>
    <t>00-00012870</t>
  </si>
  <si>
    <t>00-00012799</t>
  </si>
  <si>
    <t>LT0353</t>
  </si>
  <si>
    <t>Элемент термостата (вставка) GAS BUSINESS (70 градусов) LUZAR</t>
  </si>
  <si>
    <t>00-00012800</t>
  </si>
  <si>
    <t>LT03028</t>
  </si>
  <si>
    <t>Элемент термостата (вставка) GAS BUSINESS CUMMINS(82 градуса) LUZAR</t>
  </si>
  <si>
    <t>00-00012796</t>
  </si>
  <si>
    <t>LFc0310</t>
  </si>
  <si>
    <t>Электровентилятор охлаждения GAZ 406дв LUZAR</t>
  </si>
  <si>
    <t>00-00012877</t>
  </si>
  <si>
    <t>00-00012873</t>
  </si>
  <si>
    <t>00-00001700</t>
  </si>
  <si>
    <t>BS-P 1001 N</t>
  </si>
  <si>
    <t>Задние тормозные колодки 2101, 2121 PILENGA</t>
  </si>
  <si>
    <t>00-00010926</t>
  </si>
  <si>
    <t>Сцепление в сборе LARGUS 8кл. SACHS</t>
  </si>
  <si>
    <t>00-00006555</t>
  </si>
  <si>
    <t>Сцепление в сборе ГАЗЕЛЬ NEXT (дизель 150 л.с.) SACHS</t>
  </si>
  <si>
    <t>00-00010986</t>
  </si>
  <si>
    <t>SP4098</t>
  </si>
  <si>
    <t>Передние тормозные колодки HYUNDAI CRETA 1,6 2WD, I-30/CEE"D (ED) (2006-),SOUL II (PS) HI-Q</t>
  </si>
  <si>
    <t>00-00012752</t>
  </si>
  <si>
    <t>Шаровая опора 2123, 21214 верхняя (с крепежом) SEVI EXTREAM</t>
  </si>
  <si>
    <t>00-00012751</t>
  </si>
  <si>
    <t>Шаровая опора 2123, 21214 нижняя (с крепежом) SEVI EXTREAM</t>
  </si>
  <si>
    <t>00-00012871</t>
  </si>
  <si>
    <t>Сцепление в сборе (с гидровдлическим выжимным) VESTA, XRAY 11189 (двиг.: 1,6) VALEO</t>
  </si>
  <si>
    <t>00-00011803</t>
  </si>
  <si>
    <t>00-00011804</t>
  </si>
  <si>
    <t>Сцепление в сборе HYUNDAI ACCENT ТАГАЗ (двиг.: 1,5л., 102л.с., 2000-) VALEO</t>
  </si>
  <si>
    <t>00-00011802</t>
  </si>
  <si>
    <t>Сцепление в сборе HYUNDAI SOLARIS (RB)(2010-)/KIA RIO (UB)(2011-) VALEO</t>
  </si>
  <si>
    <t>00-00012878</t>
  </si>
  <si>
    <t>РАБОЧИЙ ЦИЛИНДР СЦЕПЛЕНИЯ</t>
  </si>
  <si>
    <t>00-00012879</t>
  </si>
  <si>
    <t>2123-1602492</t>
  </si>
  <si>
    <t>00-00012891</t>
  </si>
  <si>
    <t>ADB31668</t>
  </si>
  <si>
    <t>Передние тормозные колодки VESTA NG (с китайскими суппортами, 2023-) ALLIED NIPPON</t>
  </si>
  <si>
    <t>00-00012881</t>
  </si>
  <si>
    <t>APLUS</t>
  </si>
  <si>
    <t>00-00012882</t>
  </si>
  <si>
    <t>22521AP</t>
  </si>
  <si>
    <t>Стойка стабилизатора X-RAY CROSS APLUS</t>
  </si>
  <si>
    <t>00-00012892</t>
  </si>
  <si>
    <t>P56088</t>
  </si>
  <si>
    <t>Передние тормозные колодки VESTA NG (с китайскими суппортами, 2023-) BREMBO</t>
  </si>
  <si>
    <t>00-00012896</t>
  </si>
  <si>
    <t>CTR0117984</t>
  </si>
  <si>
    <t>Дроссельный патрубок с электроприводом 21126 16кл. CARTRONIC</t>
  </si>
  <si>
    <t>00-00012895</t>
  </si>
  <si>
    <t>CRTR0126640</t>
  </si>
  <si>
    <t>Дроссельный патрубок с электроприводом 21127 16кл. CARTRONIC</t>
  </si>
  <si>
    <t>00-00012884</t>
  </si>
  <si>
    <t>Передние тормозные колодки VESTA NG (с китайскими суппортами, 2023-) CTR</t>
  </si>
  <si>
    <t>11189.100401557.01</t>
  </si>
  <si>
    <t>00-00012902</t>
  </si>
  <si>
    <t>00-00012905</t>
  </si>
  <si>
    <t>HF445913</t>
  </si>
  <si>
    <t>Термостат в сборе с корпусом 2190 (92 градуса) HOFER</t>
  </si>
  <si>
    <t>00-00012887</t>
  </si>
  <si>
    <t>00-00012888</t>
  </si>
  <si>
    <t>D1250MH</t>
  </si>
  <si>
    <t>00-00012901</t>
  </si>
  <si>
    <t>21177-1005058-01</t>
  </si>
  <si>
    <t>Демпфер крутильных колебаний VESTA, X-RAY (двиг.: 1,8л, 16кл.) LADA</t>
  </si>
  <si>
    <t>00-00012899</t>
  </si>
  <si>
    <t>00-00012900</t>
  </si>
  <si>
    <t>00-00012885</t>
  </si>
  <si>
    <t>BD-5707</t>
  </si>
  <si>
    <t>Передние тормозные колодки VESTA NG (с китайскими суппортами, 2023-) LYNX</t>
  </si>
  <si>
    <t>00-00012150</t>
  </si>
  <si>
    <t>BN-1604</t>
  </si>
  <si>
    <t>Тормозные диски 2110 (вент., R13) LYNX</t>
  </si>
  <si>
    <t>00-00012893</t>
  </si>
  <si>
    <t>00-00012889</t>
  </si>
  <si>
    <t>00-00012890</t>
  </si>
  <si>
    <t>00-00011164</t>
  </si>
  <si>
    <t>Актуатор сцепления 2182, VESTA SACHS</t>
  </si>
  <si>
    <t>00-00012883</t>
  </si>
  <si>
    <t>00-00012886</t>
  </si>
  <si>
    <t>00-00012894</t>
  </si>
  <si>
    <t>00-00012904</t>
  </si>
  <si>
    <t>00-00009479</t>
  </si>
  <si>
    <t>Кронштейн задней опоры двигателя 1118, 2190, КАЛИНА ll, DATSUN с МКПП "DRIVE" АВТОПРОДУКТ</t>
  </si>
  <si>
    <t>00-00010442</t>
  </si>
  <si>
    <t>БС2108-3501070-01</t>
  </si>
  <si>
    <t>Тормозные диски 2108 БАС</t>
  </si>
  <si>
    <t>00-00012906</t>
  </si>
  <si>
    <t>00-00011817</t>
  </si>
  <si>
    <t>21127-1148010-10</t>
  </si>
  <si>
    <t>Дроссельный патрубок 21127 с элект. педалью ф52 ЭЛКАР</t>
  </si>
  <si>
    <t>832407</t>
  </si>
  <si>
    <t>832380</t>
  </si>
  <si>
    <t>821071</t>
  </si>
  <si>
    <t>https://motorring.ru/product/19874-sceplenie-valeo-sbore-bez-podshipnika-lada-vesta-rey</t>
  </si>
  <si>
    <t>https://motorring.ru/product/19878-sceplenie-valeo-sbore-lada-largus</t>
  </si>
  <si>
    <t>00-00012911</t>
  </si>
  <si>
    <t>Стойка стабилизатора X-RAY CROSS SUFIX</t>
  </si>
  <si>
    <t>COB-WEB</t>
  </si>
  <si>
    <t>00-00012926</t>
  </si>
  <si>
    <t>SF462</t>
  </si>
  <si>
    <t>00-00012908</t>
  </si>
  <si>
    <t>FT022</t>
  </si>
  <si>
    <t>Фильтр масляный вариатора X-RAY JAPANPARTS</t>
  </si>
  <si>
    <t>JAPANPARTS</t>
  </si>
  <si>
    <t>00-00012909</t>
  </si>
  <si>
    <t>00-00012910</t>
  </si>
  <si>
    <t>00-00012835</t>
  </si>
  <si>
    <t>Антенна иммобилайзера GRANTA FL LADA</t>
  </si>
  <si>
    <t>21703-1601000-01</t>
  </si>
  <si>
    <t>Сцепление в сборе (тросиковая КПП, с подшипником) 2170, 2190, КАЛИНА 2 (VALEO) LADA</t>
  </si>
  <si>
    <t>330LF</t>
  </si>
  <si>
    <t>00-00012918</t>
  </si>
  <si>
    <t>00-00012919</t>
  </si>
  <si>
    <t>S542108</t>
  </si>
  <si>
    <t>Задние тормозные колодки 2108 STARNER</t>
  </si>
  <si>
    <t>SV-1017</t>
  </si>
  <si>
    <t>Привод колеса в сборе 21902 с АКПП левый SUFIX</t>
  </si>
  <si>
    <t>00-00012922</t>
  </si>
  <si>
    <t>SV-1016</t>
  </si>
  <si>
    <t>Привод колеса в сборе 21902 с АКПП правый SUFIX</t>
  </si>
  <si>
    <t>00-00012920</t>
  </si>
  <si>
    <t>00-00012921</t>
  </si>
  <si>
    <t>АТС2411-02-02</t>
  </si>
  <si>
    <t>Тормозные барабаны задние X-RAY, VESTA, LOGAN II (d=203мм., с подшипником и кольцом) АТС</t>
  </si>
  <si>
    <t>Бренд</t>
  </si>
  <si>
    <t>https://motorring.ru/product/20218-vysokovolytnye-provoda-silikon-tesla-t771h-vaz-2107-niva</t>
  </si>
  <si>
    <t>https://motorring.ru/product/20228-provoda-vysokovolytnye-silikon-tesla-t419h-lada-niva-21213</t>
  </si>
  <si>
    <t>https://motorring.ru/product/20223-vysokovolytnye-provoda-100-silikon-tesla-t774s-vaz</t>
  </si>
  <si>
    <t>https://motorring.ru/product/20222-vysokovolytnye-provoda-100-silikon-tesla-t395s-vaz</t>
  </si>
  <si>
    <t>https://motorring.ru/product/20217-vysokovolytnye-provoda-100-silikon-tesla-t867s-vaz-2107</t>
  </si>
  <si>
    <t>https://motorring.ru/product/20220-vysokovolytnye-provoda-100-silikon-tesla-t356s-vaz</t>
  </si>
  <si>
    <t>https://motorring.ru/product/20216-vysokovolytnye-provoda-tesla-t134h-vaz-2101-2107</t>
  </si>
  <si>
    <t>00-00010668</t>
  </si>
  <si>
    <t>CC021</t>
  </si>
  <si>
    <t xml:space="preserve">Крестовина карданного вала 2121 CORAM </t>
  </si>
  <si>
    <t>Насос стеклоомывателя (с 2-мя выходами) в сборе VESTA SW CROSS, X-RAY, KAPTUR, ARKANA DACHIA</t>
  </si>
  <si>
    <t>00-00000445</t>
  </si>
  <si>
    <t>Свечи 2110-2112 инж. 16кл. (серия: TWIN TIP) TT07 Q20TT#4 DENSO</t>
  </si>
  <si>
    <t>21127.100401557.01</t>
  </si>
  <si>
    <t>00-00012931</t>
  </si>
  <si>
    <t>5539B</t>
  </si>
  <si>
    <t>Ремень ГРМ 2112 136зуб. (БЕЗ УПАКОВКИ, ОРИГИНАЛ) GATES</t>
  </si>
  <si>
    <t>00-00012932</t>
  </si>
  <si>
    <t>HLV7032</t>
  </si>
  <si>
    <t>Комплект направляющих (компл.: 16шт.) VESTA, X-RAY (двиг.: 21179, 1.8л., 16кл.) HERZOG</t>
  </si>
  <si>
    <t>00-00012917</t>
  </si>
  <si>
    <t>00-00012915</t>
  </si>
  <si>
    <t>HF200022</t>
  </si>
  <si>
    <t>Фильтр воздушный 2112 инж. (с сеткой) HOFER</t>
  </si>
  <si>
    <t>HF200088</t>
  </si>
  <si>
    <t>Фильтр воздушный LARGUS 16кл. HOFER</t>
  </si>
  <si>
    <t>00-00010175</t>
  </si>
  <si>
    <t>21810-1702022-01</t>
  </si>
  <si>
    <t>Вилка переключения 1-2 передачи 2190 LUK</t>
  </si>
  <si>
    <t>1124-VP</t>
  </si>
  <si>
    <t>00-00012114</t>
  </si>
  <si>
    <t>Подшипник выжимной 2190 (в инд. упаковке) VALEO</t>
  </si>
  <si>
    <t>21233-1601000</t>
  </si>
  <si>
    <t>00-00012940</t>
  </si>
  <si>
    <t>00-00012933</t>
  </si>
  <si>
    <t>RK04093</t>
  </si>
  <si>
    <t>Разн</t>
  </si>
  <si>
    <t>https://motorring.ru/product/19925-sceplenie-sbore-trosikovaya-kpp-sachs-lada-kalina-priora</t>
  </si>
  <si>
    <t>3000950097</t>
  </si>
  <si>
    <t>11189.100401577.00</t>
  </si>
  <si>
    <t>Моторкомплект (безвтыковые) 21116 (82,0C) FEDERAL RESERVE</t>
  </si>
  <si>
    <t>00-00012927</t>
  </si>
  <si>
    <t>00-00010929</t>
  </si>
  <si>
    <t>BD111</t>
  </si>
  <si>
    <t>Ремень ГРМ 2108 111зуб. (н.о.) FINWALE</t>
  </si>
  <si>
    <t>00-00006754</t>
  </si>
  <si>
    <t>FCR30S002</t>
  </si>
  <si>
    <t>Регулятор холостого хода (РХХ) LARGUS 16кл. FRANCECAR</t>
  </si>
  <si>
    <t>00-00001262</t>
  </si>
  <si>
    <t>Y00200B</t>
  </si>
  <si>
    <t>Диск сцепления ведомый 2101 KRAFTTECH</t>
  </si>
  <si>
    <t>00-00001263</t>
  </si>
  <si>
    <t>Y00190C</t>
  </si>
  <si>
    <t>Диск сцепления ведомый 2108 KRAFTTECH</t>
  </si>
  <si>
    <t>00-00001264</t>
  </si>
  <si>
    <t>Y03200A</t>
  </si>
  <si>
    <t>Диск сцепления ведомый 2110 KRAFTTECH</t>
  </si>
  <si>
    <t>00-00001265</t>
  </si>
  <si>
    <t>Y04215G</t>
  </si>
  <si>
    <t>Диск сцепления ведомый 2123 KRAFTTECH</t>
  </si>
  <si>
    <t>SP-158</t>
  </si>
  <si>
    <t>Свечи 2110-2112 инж. 16кл. (3-х конт.) LYNX</t>
  </si>
  <si>
    <t>SP-154</t>
  </si>
  <si>
    <t>Свечи POLO, RAPID 1.2; 1.4; 1.6; CRUZE 1,6 109л.с. LYNX</t>
  </si>
  <si>
    <t>XF5548R</t>
  </si>
  <si>
    <t>Щетки стеклоочистителя бескаркасные (550mm.+ 480mm.) LYNX</t>
  </si>
  <si>
    <t>XF6043G</t>
  </si>
  <si>
    <t>Щетки стеклоочистителя бескаркасные (600mm.+ 430mm.) LYNX</t>
  </si>
  <si>
    <t>XF7373P</t>
  </si>
  <si>
    <t>Щетки стеклоочистителя бескаркасные (730mm.+ 730mm.) LYNX</t>
  </si>
  <si>
    <t>Свечи 2110-2112 инж. 16кл. (3-х конт.) VL24 BKUR6ET-10 NGK</t>
  </si>
  <si>
    <t>00-00006578</t>
  </si>
  <si>
    <t>WZ619-056</t>
  </si>
  <si>
    <t>Шрус внутренний в сборе VESTA (КПП VAZ 21807) WELZER</t>
  </si>
  <si>
    <t>00-00003075</t>
  </si>
  <si>
    <t>WZ615-012</t>
  </si>
  <si>
    <t>Шрус наружный в сборе LARGUS 8кл. WELZER</t>
  </si>
  <si>
    <t>00-00002631</t>
  </si>
  <si>
    <t>00-00002633</t>
  </si>
  <si>
    <t>AN21-3003080</t>
  </si>
  <si>
    <t>Рычаг маятниковый на подшипниках 2121 АСТОН</t>
  </si>
  <si>
    <t>00-00011749</t>
  </si>
  <si>
    <t>KRON (КИТАЙ)</t>
  </si>
  <si>
    <t>00-00011751</t>
  </si>
  <si>
    <t>KR-02</t>
  </si>
  <si>
    <t>Шрус наружный в сборе с АБС 1118, 2170 KRON</t>
  </si>
  <si>
    <t>00-00011731</t>
  </si>
  <si>
    <t>ТБ8200778634</t>
  </si>
  <si>
    <t>Шланг тормозной задний LARGUS ТЕХНОЛОГИИ БУДУЩЕГО</t>
  </si>
  <si>
    <t>Бренд + Арт</t>
  </si>
  <si>
    <t>https://motorring.ru/product/38626-podshipnik-opory-stoyki-peredney-podveski-marel-1118</t>
  </si>
  <si>
    <t>https://motorring.ru/product/38627-podshipnik-opory-stoyki-peredney-podveski-marel-granta-fl</t>
  </si>
  <si>
    <t>https://motorring.ru/product/38629-gidravlicheskiy-vyghimnoy-podshipnik-marel-2stopora-vesta</t>
  </si>
  <si>
    <t>https://motorring.ru/product/38709-remeny-generatora-marel-lada-kalina-granta-datsun-kondicionerom</t>
  </si>
  <si>
    <t>https://motorring.ru/product/38710-remeny-generatora-marel-vaz-2108-2115-inzhektor</t>
  </si>
  <si>
    <t>https://motorring.ru/product/38715-remeny-generatora-marel-vaz-2110-12-lada-priora-gur-kondicioner</t>
  </si>
  <si>
    <t>https://motorring.ru/product/38716-remeny-generatora-marel-vaz-2110-12-lada-priora-gur</t>
  </si>
  <si>
    <t>https://motorring.ru/product/38717-remeny-generatora-marel-dlya-shevrole-niva</t>
  </si>
  <si>
    <t>https://motorring.ru/product/38720-remeny-generatora-marel-kalina-granta-datsun-8kl-kondicionerom</t>
  </si>
  <si>
    <t>https://motorring.ru/product/38739-remeny-generatora-marel-pod-dvigately-vaz-vesta-xrey-kondey</t>
  </si>
  <si>
    <t>https://motorring.ru/product/38758-remeny-generatora-marel-pod-komplektacii-bez-kondicionera-vesta</t>
  </si>
  <si>
    <t>https://motorring.ru/product/38765-remeny-generatora-marel-dlya-shevrole-niva-kondicionerom</t>
  </si>
  <si>
    <t>https://motorring.ru/product/38766-remeny-grm-zubchatyy-marel-vaz-2108-2112-kalina</t>
  </si>
  <si>
    <t>https://motorring.ru/product/38777-remeny-grm-zubchatyy-marel-16-kl-kalina-priora-granta-vesta-xray</t>
  </si>
  <si>
    <t>https://motorring.ru/product/38783-remeny-grm-zubchatyy-marel-dlya-8-klapannyh-lada-kalina</t>
  </si>
  <si>
    <t>https://motorring.ru/product/38788-remeny-grm-zubchatyy-marel-16-kl-largus-reno-nissan</t>
  </si>
  <si>
    <t>https://motorring.ru/product/38795-remeny-grm-zubchatyy-marel-8-kl-largus-reno-logan-sandero-kango</t>
  </si>
  <si>
    <t>https://motorring.ru/product/38721-remeny-generatora-marel-granta-kondicionerom</t>
  </si>
  <si>
    <t>00-00012872</t>
  </si>
  <si>
    <t>Задний тормозной цилиндр 2105, 2108 ALLIED NIPPON</t>
  </si>
  <si>
    <t>Задний тормозной цилиндр VOLGA, GAZEL ALLIED NIPPON</t>
  </si>
  <si>
    <t>Задний тормозной цилиндр 2105, 2108 ATE</t>
  </si>
  <si>
    <t>Задний тормозной цилиндр 2101, 2103, 2106, 2121 BOSCH</t>
  </si>
  <si>
    <t>00-00012867</t>
  </si>
  <si>
    <t>00-00012868</t>
  </si>
  <si>
    <t>CS19159</t>
  </si>
  <si>
    <t>Опора двигателя задняя 1118 "ORIGINAL+" CS20</t>
  </si>
  <si>
    <t>CS19161</t>
  </si>
  <si>
    <t>Опора двигателя левая в сборе 1118 "ORIGINAL+" CS20</t>
  </si>
  <si>
    <t>CS19163</t>
  </si>
  <si>
    <t>Опора двигателя правая в сборе 1118 "ORIGINAL+" CS20</t>
  </si>
  <si>
    <t>Комплект патрубков (компл.: 8шт.) 21214 "PROFI" CS20</t>
  </si>
  <si>
    <t>Задний тормозной цилиндр LARGUS с АБС DACHIA</t>
  </si>
  <si>
    <t>Задний тормозной цилиндр VESTA DACHIA</t>
  </si>
  <si>
    <t>00-00005701</t>
  </si>
  <si>
    <t>112381035R</t>
  </si>
  <si>
    <t>Опора двигателя задняя VESTA, X-RAY DACHIA</t>
  </si>
  <si>
    <t>00-00012929</t>
  </si>
  <si>
    <t>21127.100401577.00</t>
  </si>
  <si>
    <t>Моторкомплект (безвтыковые) 21127 (82,0C) FEDERAL RESERVE</t>
  </si>
  <si>
    <t>Задний тормозной цилиндр 1111 FENOX</t>
  </si>
  <si>
    <t>Задний тормозной цилиндр 2101, 2103, 2106, 2121 FENOX</t>
  </si>
  <si>
    <t>Задний тормозной цилиндр 2105, 2108 FENOX</t>
  </si>
  <si>
    <t>Задний тормозной цилиндр VESTA FENOX</t>
  </si>
  <si>
    <t>HB701</t>
  </si>
  <si>
    <t>Подшипник передней ступицы с АБС LARGUS FINWALE</t>
  </si>
  <si>
    <t>Задний тормозной цилиндр 2105, 2108 GALLANT</t>
  </si>
  <si>
    <t>00-00012897</t>
  </si>
  <si>
    <t>Задний тормозной цилиндр 2101 HOFER</t>
  </si>
  <si>
    <t>Задний тормозной цилиндр 2105, 2108 HOFER</t>
  </si>
  <si>
    <t>Задний тормозной цилиндр LARGUS с АБС HOFER</t>
  </si>
  <si>
    <t>Задний тормозной цилиндр VOLGA, GAZEL HOFER</t>
  </si>
  <si>
    <t>Y00240О</t>
  </si>
  <si>
    <t>Рычаг подвески левый в сборе LARGUS LYNX</t>
  </si>
  <si>
    <t>Рычаг подвески правый в сборе LARGUS LYNX</t>
  </si>
  <si>
    <t>00-00012898</t>
  </si>
  <si>
    <t>77BO043</t>
  </si>
  <si>
    <t>Масляный насос в сборе LARGUS 16кл. MASTER KIT</t>
  </si>
  <si>
    <t>Задний тормозной цилиндр 2105, 2108 PILENGA</t>
  </si>
  <si>
    <t>Задний тормозной цилиндр LARGUS с АБС PILENGA</t>
  </si>
  <si>
    <t>Задний тормозной цилиндр LOGAN без АБС PILENGA</t>
  </si>
  <si>
    <t>Задний тормозной цилиндр VESTA PILENGA</t>
  </si>
  <si>
    <t>00-00011049</t>
  </si>
  <si>
    <t>Провода в/в 1118 инж. SLON</t>
  </si>
  <si>
    <t>00-00012913</t>
  </si>
  <si>
    <t>00-00012914</t>
  </si>
  <si>
    <t>S532108</t>
  </si>
  <si>
    <t>Передние тормозные колодки 2108 STARNER</t>
  </si>
  <si>
    <t>S538481</t>
  </si>
  <si>
    <t>Передние тормозные колодки LARGUS, VESTA 16кл. STARNER</t>
  </si>
  <si>
    <t>Шрус наружный в сборе 21214, 2123 с АБС STARNER</t>
  </si>
  <si>
    <t>Задний тормозной цилиндр VESTA TRIALLI</t>
  </si>
  <si>
    <t>Задний тормозной цилиндр 2105, 2108 TRW</t>
  </si>
  <si>
    <t>Сцепление в сборе (без выжимного) VESTA, XRAY 11189 (двиг.: 1,6) VALEO</t>
  </si>
  <si>
    <t>00-00008492</t>
  </si>
  <si>
    <t>Сцепление в сборе (тросиковая КПП, с подшипником) 2170, 2190, КАЛИНА 2 VALEO</t>
  </si>
  <si>
    <t>Сцепление в сборе 2123 (ОРИГИНАЛ, без упаковки) VALEO</t>
  </si>
  <si>
    <t>Сцепление в сборе LARGUS, VESTA, X-RAY 21179 VALEO</t>
  </si>
  <si>
    <t>00-00012907</t>
  </si>
  <si>
    <t>AV1001</t>
  </si>
  <si>
    <t>Тормозные барабаны задние X-RAY, VESTA, LOGAN II (d=203мм., с подшипником и кольцом) АВТОРЕАЛ</t>
  </si>
  <si>
    <t>00-00011892</t>
  </si>
  <si>
    <t>AN08-2915004-30</t>
  </si>
  <si>
    <t>Амортизатор задний г./масл. (c заниж. -30) 2108 АСТОН</t>
  </si>
  <si>
    <t>00-00012746</t>
  </si>
  <si>
    <t>AN10-2915004-30</t>
  </si>
  <si>
    <t>Амортизатор задний г./масл. (c заниж. -30) 2110 АСТОН</t>
  </si>
  <si>
    <t>AN80-2915004-30</t>
  </si>
  <si>
    <t>Амортизатор задний г./масл. (c заниж. -30) VESTA АСТОН</t>
  </si>
  <si>
    <t>00-00012645</t>
  </si>
  <si>
    <t>AN90-2915004-70</t>
  </si>
  <si>
    <t>Амортизатор задний г./масл. (c заниж. -70) 2190 АСТОН</t>
  </si>
  <si>
    <t>AN80-2915004-90</t>
  </si>
  <si>
    <t>Амортизатор задний г./масл. (c заниж. -90) VESTA АСТОН</t>
  </si>
  <si>
    <t>AN19-2905002-30</t>
  </si>
  <si>
    <t>Стойки передняя г/масл. (с заниж. -30) 1119 АСТОН</t>
  </si>
  <si>
    <t>00-00011893</t>
  </si>
  <si>
    <t>AN08-2905002-30</t>
  </si>
  <si>
    <t>Стойки передняя г/масл. (с заниж. -30) 2109 АСТОН</t>
  </si>
  <si>
    <t>00-00012745</t>
  </si>
  <si>
    <t>AN10-2905002-30</t>
  </si>
  <si>
    <t>Стойки передняя г/масл. (с заниж. -30) 2110 АСТОН</t>
  </si>
  <si>
    <t>AN70-2905002-30</t>
  </si>
  <si>
    <t>Стойки передняя г/масл. (с заниж. -30) 2170 АСТОН</t>
  </si>
  <si>
    <t>AN90-2905002-30</t>
  </si>
  <si>
    <t>Стойки передняя г/масл. (с заниж. -30) 2190 АСТОН</t>
  </si>
  <si>
    <t>AN80-2905002-30</t>
  </si>
  <si>
    <t>Стойки передняя г/масл. (с заниж. -30) VESTA АСТОН</t>
  </si>
  <si>
    <t>00-00012743</t>
  </si>
  <si>
    <t>AN19-2905002-50</t>
  </si>
  <si>
    <t>Стойки передняя г/масл. (с заниж. -50) 1119 АСТОН</t>
  </si>
  <si>
    <t>AN80-2905002-90</t>
  </si>
  <si>
    <t>Стойки передняя г/масл. (с заниж. -90) VESTA АСТОН</t>
  </si>
  <si>
    <t>Задний тормозной цилиндр 2105, 2108 АСТОН</t>
  </si>
  <si>
    <t>Задний тормозной цилиндр 2101 БАЗАЛЬТ</t>
  </si>
  <si>
    <t>Задний тормозной цилиндр 2105, 2108 БАЗАЛЬТ</t>
  </si>
  <si>
    <t>БС2110-3501070-02</t>
  </si>
  <si>
    <t>Тормозные диски 2110 (вент., R13) БАС</t>
  </si>
  <si>
    <t>Задний тормозной цилиндр 2101 "ОРИГИНАЛ" БЕЛМАГ</t>
  </si>
  <si>
    <t>Задний тормозной цилиндр 2105, 2108 "ОРИГИНАЛ" БЕЛМАГ</t>
  </si>
  <si>
    <t>BM.0509</t>
  </si>
  <si>
    <t>Привод колеса в сборе VESTA 2015-, X-RAY 2015-, LARGUS 2019- (КПП VAZ 21809, 21827) правый БЕЛМАГ</t>
  </si>
  <si>
    <t>ED2-110F/ED7-210S</t>
  </si>
  <si>
    <t>Задний тормозной цилиндр 2105, 2108 ВИС</t>
  </si>
  <si>
    <t>60.1139</t>
  </si>
  <si>
    <t>Задний тормозной цилиндр 2105, 2108 ДИМИТРОВГРАД</t>
  </si>
  <si>
    <t>https://motorring.ru/product/38628-gidravlicheskiy-vyghimnoy-podshipnik-marel-dlya-lada-largus</t>
  </si>
  <si>
    <t>00-00012939</t>
  </si>
  <si>
    <t>6PK1205</t>
  </si>
  <si>
    <t>Ремень генератора LARGUS 1.6 8-16кл. (с ГУРом, с конд.) 6PK1205 DAYCO</t>
  </si>
  <si>
    <t>00-00012944</t>
  </si>
  <si>
    <t>HB703</t>
  </si>
  <si>
    <t>00-00012979</t>
  </si>
  <si>
    <t>Кронштейн подушки штанги переднего стабилизатора VESTA LADA</t>
  </si>
  <si>
    <t>00-00012980</t>
  </si>
  <si>
    <t>LRc0302b</t>
  </si>
  <si>
    <t>Радиатор охлаждения ГАЗ 3302 (стар. образец, до 99г.в.) LUZAR</t>
  </si>
  <si>
    <t>00-00012974</t>
  </si>
  <si>
    <t>METEOR (БЫВШИЙ ЗАВОД BOSCH)</t>
  </si>
  <si>
    <t>00-00012976</t>
  </si>
  <si>
    <t>SA201</t>
  </si>
  <si>
    <t>METEOR</t>
  </si>
  <si>
    <t>00-00012975</t>
  </si>
  <si>
    <t>SA221</t>
  </si>
  <si>
    <t>00-00012978</t>
  </si>
  <si>
    <t>SA440</t>
  </si>
  <si>
    <t>00-00012977</t>
  </si>
  <si>
    <t>Насос стеклоомывателя (с 2-мя выходами) в сборе VESTA SW CROSS, X-RAY, KAPTUR, ARKANA RENAULT</t>
  </si>
  <si>
    <t>00-00012943</t>
  </si>
  <si>
    <t>ТБ8200316994</t>
  </si>
  <si>
    <t>Прокладка пружины задней подвески нижняя LARGUS ТЕХНОЛОГИИ БУДУЩЕГО</t>
  </si>
  <si>
    <t>00-00012971</t>
  </si>
  <si>
    <t>S201591</t>
  </si>
  <si>
    <t>Шрус внутренний в сборе с АКПП 21902 STARNER</t>
  </si>
  <si>
    <t>00-00012972</t>
  </si>
  <si>
    <t>SH-1635</t>
  </si>
  <si>
    <t>Рычаг подвески левый в сборе DUSTER SUFIX</t>
  </si>
  <si>
    <t>00-00012973</t>
  </si>
  <si>
    <t>SH-1636</t>
  </si>
  <si>
    <t>Рычаг подвески правый в сборе DUSTER SUFIX</t>
  </si>
  <si>
    <t>00-00012956</t>
  </si>
  <si>
    <t>432026617R</t>
  </si>
  <si>
    <t>Тормозные барабаны задние X-RAY, VESTA, LOGAN II (d=203мм., с подшипником) АВТОВАЗ</t>
  </si>
  <si>
    <t>00-00002943</t>
  </si>
  <si>
    <t>00-00012963</t>
  </si>
  <si>
    <t>RK13020</t>
  </si>
  <si>
    <t>Шестерня 1-ой передачи 2180 d-39, 40 зуб. для 2170, 2190, VESTA (10.2012- под 12-ый вал) РЕМКОМ</t>
  </si>
  <si>
    <t>00-00012962</t>
  </si>
  <si>
    <t>RK13019</t>
  </si>
  <si>
    <t>Шестерня 1-ой передачи 2181 d-32, 40 зуб. для 1118, 2190 (10.2012- под 10-ый вал) РЕМКОМ</t>
  </si>
  <si>
    <t>00-00012965</t>
  </si>
  <si>
    <t>RK13032</t>
  </si>
  <si>
    <t>Шестерня 2-ой передачи 2180 d-39, 40 зуб. для 2170, 2190, VESTA (10.2012- под 12-ый вал) РЕМКОМ</t>
  </si>
  <si>
    <t>00-00012964</t>
  </si>
  <si>
    <t>RK13031</t>
  </si>
  <si>
    <t>Шестерня 2-ой передачи 2181 d-32, 40 зуб. для 1118, 2190 (10.2012- под 10-ый вал) РЕМКОМ</t>
  </si>
  <si>
    <t>00-00012952</t>
  </si>
  <si>
    <t>RK03075</t>
  </si>
  <si>
    <t>Датчик кислорода "лямбо-зонд" LARGUS до катализатора (оранжевый, двиг.: K4M, 16кл.) РЕМКОМ</t>
  </si>
  <si>
    <t>00-00012954</t>
  </si>
  <si>
    <t>RK03076</t>
  </si>
  <si>
    <t>Датчик кислорода "лямбо-зонд" LARGUS после катализатора (белый, двиг.: K7M, 8кл.) РЕМКОМ</t>
  </si>
  <si>
    <t>00-00012953</t>
  </si>
  <si>
    <t>RK03078</t>
  </si>
  <si>
    <t>Датчик кислорода "лямбо-зонд" LARGUS после катализатора (синий, двиг.: K4M, 16кл.) РЕМКОМ</t>
  </si>
  <si>
    <t>00-00012955</t>
  </si>
  <si>
    <t>RK03077</t>
  </si>
  <si>
    <t>Датчик кислорода "лямбо-зонд" VESTA, X-RAY до и после катализатора (серый, двиг.: 1,6л.) РЕМКОМ</t>
  </si>
  <si>
    <t>00-00012950</t>
  </si>
  <si>
    <t>RK03093</t>
  </si>
  <si>
    <t>Комплект топливных трубок (компл.: 2шт) 1119 РЕМКОМ</t>
  </si>
  <si>
    <t>00-00012949</t>
  </si>
  <si>
    <t>RK03092</t>
  </si>
  <si>
    <t>Комплект топливных трубок (компл.: 2шт) 2110, 2170 (двиг.: 1,6л.) РЕМКОМ</t>
  </si>
  <si>
    <t>00-00012948</t>
  </si>
  <si>
    <t>RK03091</t>
  </si>
  <si>
    <t>Комплект топливных трубок (компл.: 2шт) 2114 (двиг.: 1,6л.) РЕМКОМ</t>
  </si>
  <si>
    <t>00-00012951</t>
  </si>
  <si>
    <t>RK03094</t>
  </si>
  <si>
    <t>Комплект топливных трубок (компл.: 2шт) 2190 РЕМКОМ</t>
  </si>
  <si>
    <t>00-00012957</t>
  </si>
  <si>
    <t>RK03070</t>
  </si>
  <si>
    <t>Регулятор давления топлива VESTA (двиг.: 1,6/1,8л, 16кл.) 3.8 бар (380кПа) РЕМКОМ</t>
  </si>
  <si>
    <t>00-00012961</t>
  </si>
  <si>
    <t>RK09098</t>
  </si>
  <si>
    <t>Поводок стеклоочистителя заднего (с щеткой) LARGUS РЕМКОМ</t>
  </si>
  <si>
    <t>00-00012960</t>
  </si>
  <si>
    <t>RK09097</t>
  </si>
  <si>
    <t>Поводок стеклоочистителя заднего (с щеткой) X-RAY РЕМКОМ</t>
  </si>
  <si>
    <t>00-00012947</t>
  </si>
  <si>
    <t>RK01217</t>
  </si>
  <si>
    <t>Клапан обратного хода омывателя стекла РЕМКОМ</t>
  </si>
  <si>
    <t>00-00012945</t>
  </si>
  <si>
    <t>RK01081</t>
  </si>
  <si>
    <t>Ремкомплект задних левых тормозных колодок 1119, 2108, 2110, 2190  РЕМКОМ</t>
  </si>
  <si>
    <t>00-00012946</t>
  </si>
  <si>
    <t>RK01188</t>
  </si>
  <si>
    <t>Ремкомплект направляющих суппорта (компл.: 2шт) VESTA, LARGUS 16кл. РЕМКОМ</t>
  </si>
  <si>
    <t>00-00012958</t>
  </si>
  <si>
    <t>RK04221</t>
  </si>
  <si>
    <t>Насос стеклоомывателя (с 2-мя выходами) в сборе VESTA SW CROSS, X-RAY, KAPTUR, ARKANA РЕМКОМ</t>
  </si>
  <si>
    <t>00-00012052</t>
  </si>
  <si>
    <t>RK04220</t>
  </si>
  <si>
    <t>Насос стеклоомывателя в сборе VESTA SEDAN РЕМКОМ</t>
  </si>
  <si>
    <t>00-00012959</t>
  </si>
  <si>
    <t>RK04208</t>
  </si>
  <si>
    <t>Резистор добавочного отопителя 1118, 2110, 2123 (4-х контакт.) РЕМКОМ</t>
  </si>
  <si>
    <t>00-00012941</t>
  </si>
  <si>
    <t>РКИ-ЛОБ</t>
  </si>
  <si>
    <t xml:space="preserve">Универсальный уплотнитель лобового стекла РКИ-ЛОБ (длина 1,4м.) ТЕХНОЛОГИИ БУДУЩЕГО </t>
  </si>
  <si>
    <t>%</t>
  </si>
  <si>
    <t>00-00013042</t>
  </si>
  <si>
    <t>СЕРИЯ "SPECIAL-G"</t>
  </si>
  <si>
    <t>00-00013043</t>
  </si>
  <si>
    <t>СЕРИЯ "SPECIAL-OIL"</t>
  </si>
  <si>
    <t>00-00013041</t>
  </si>
  <si>
    <t>СЕРИЯ "STANDART OIL"</t>
  </si>
  <si>
    <t>00-00013044</t>
  </si>
  <si>
    <t>СЕРИЯ "STANDART-G"</t>
  </si>
  <si>
    <t>00-00013046</t>
  </si>
  <si>
    <t>AT10607</t>
  </si>
  <si>
    <t>Амортизатор задний г./масл. 2108 "STANDART G" ATECH</t>
  </si>
  <si>
    <t>00-00013045</t>
  </si>
  <si>
    <t>AT10608</t>
  </si>
  <si>
    <t>Амортизатор задний г./масл. 2110 "STANDART-G" ATECH</t>
  </si>
  <si>
    <t>00-00013047</t>
  </si>
  <si>
    <t>AT10604</t>
  </si>
  <si>
    <t>Стойка передняя г./масл. 1119 "STANDART-G" ATECH</t>
  </si>
  <si>
    <t>00-00013048</t>
  </si>
  <si>
    <t>AT10605</t>
  </si>
  <si>
    <t>Стойка передняя г./масл. 2170 "STANDART-G" ATECH</t>
  </si>
  <si>
    <t>00-00012983</t>
  </si>
  <si>
    <t>11189.100401567.01</t>
  </si>
  <si>
    <t>Моторкомплект (безвтыковые) 21116 (82,5B) FEDERAL RESERVE</t>
  </si>
  <si>
    <t>Рабочий цилиндр сцепления "РЦС" 2101, 2121 FENOX</t>
  </si>
  <si>
    <t>Рабочий цилиндр сцепления "РЦС" 2101 FORWARD</t>
  </si>
  <si>
    <t>Рабочий цилиндр сцепления "РЦС" 2101 HOFER</t>
  </si>
  <si>
    <t>CH11-223</t>
  </si>
  <si>
    <t>00-00012981</t>
  </si>
  <si>
    <t>КОМПРЕССОРА КОНДИЦИОНЕРА</t>
  </si>
  <si>
    <t>00-00012982</t>
  </si>
  <si>
    <t>LCAC0303</t>
  </si>
  <si>
    <t>Компрессор кондиционера УАЗ 3163 "Патриот" (05.2012-) (тип Sanden) LUZAR</t>
  </si>
  <si>
    <t>00-00013037</t>
  </si>
  <si>
    <t>MC003</t>
  </si>
  <si>
    <t xml:space="preserve">Подшипник выжимной 2190  "STANDART" MAREL </t>
  </si>
  <si>
    <t>Рабочий цилиндр сцепления "РЦС" 21214, URBAN, 2123, VESTA MAREL</t>
  </si>
  <si>
    <t>Рабочий цилиндр сцепления "РЦС" GAZ: 3302 BUSINESS, NEXT, SOBOL NN (typ SACHS) MAREL</t>
  </si>
  <si>
    <t>00-00013036</t>
  </si>
  <si>
    <t>GE09164</t>
  </si>
  <si>
    <t>Рабочий цилиндр сцепления "РЦС" 2101 PILENGA</t>
  </si>
  <si>
    <t>Рабочий цилиндр сцепления "РЦС" 2123 PILENGA</t>
  </si>
  <si>
    <t>Обойма шаровой рычага КПП "пятка" в сборе 2110, 2170, 2190 SEVI EXPERT</t>
  </si>
  <si>
    <t>Рабочий цилиндр сцепления "РЦС" 21214, URBAN, 2123, VESTA TRIALLI</t>
  </si>
  <si>
    <t>00-00012763</t>
  </si>
  <si>
    <t>АПР214-30</t>
  </si>
  <si>
    <t>Рабочий цилиндр сцепления "РЦС" 2101 БАЗАЛЬТ</t>
  </si>
  <si>
    <t>Рабочий цилиндр сцепления "РЦС" 21214 БАЗАЛЬТ</t>
  </si>
  <si>
    <t>Рабочий цилиндр сцепления "РЦС" 2101 "ОРИГИНАЛ" БЕЛМАГ</t>
  </si>
  <si>
    <t>Рабочий цилиндр сцепления "РЦС" 2123 "ОРИГИНАЛ" БЕЛМАГ</t>
  </si>
  <si>
    <t>00-00013027</t>
  </si>
  <si>
    <t>2121-1803020</t>
  </si>
  <si>
    <t xml:space="preserve">Вилка включения передач 2121 </t>
  </si>
  <si>
    <t>00-00013026</t>
  </si>
  <si>
    <t>2121-1803028</t>
  </si>
  <si>
    <t xml:space="preserve">Вилка раздаточной коробки 2121 </t>
  </si>
  <si>
    <t>Рабочий цилиндр сцепления "РЦС" 2123 АвтоВАЗ</t>
  </si>
  <si>
    <t>Рабочий цилиндр сцепления "РЦС" 2101 КЕДР</t>
  </si>
  <si>
    <t>Рабочий цилиндр сцепления "РЦС" 21214, URBAN, 2123, VESTA (н.о) VALEO</t>
  </si>
  <si>
    <t>Сцепление в сборе (тросиковая КПП, с подшипником) 2170, 2190, КАЛИНА 2 ВИС РУС</t>
  </si>
  <si>
    <t>Рабочий цилиндр сцепления "РЦС" 21214, URBAN, 2123, VESTA РЕМКОМ</t>
  </si>
  <si>
    <t>Ручки открывания двери наружные крашенные + хром (ЕВРО) 2110 РЫСЬ</t>
  </si>
  <si>
    <t>00-00004499</t>
  </si>
  <si>
    <t>9П5.139014-02</t>
  </si>
  <si>
    <t>Датчик уровня топлива 21214 ДУТ-3М (3М-01) ЭТАЛОН</t>
  </si>
  <si>
    <t>00-00013028</t>
  </si>
  <si>
    <t>ДУТ-12-01</t>
  </si>
  <si>
    <t>Датчик уровня топлива 2131 ДУТ-12-01 ЭТАЛОН</t>
  </si>
  <si>
    <t>00-00012930</t>
  </si>
  <si>
    <t>CRTR0077206</t>
  </si>
  <si>
    <t>Датчик распредвала (фазы) 16кл. 2110, 2112 CARTRONIC</t>
  </si>
  <si>
    <t>00-00013138</t>
  </si>
  <si>
    <t>Ремень генератора GRANTA FL (без конд.) 6PK852ELAST CONTITECH</t>
  </si>
  <si>
    <t>G121226LR</t>
  </si>
  <si>
    <t>00-00013139</t>
  </si>
  <si>
    <t>CO-3845</t>
  </si>
  <si>
    <t>Шрус наружный в сборе DUSTER 4x4  (двиг.: 1,6л, 16кл.) LYNX</t>
  </si>
  <si>
    <t>00-00013126</t>
  </si>
  <si>
    <t>XF430</t>
  </si>
  <si>
    <t xml:space="preserve">Щетки стеклоочистителя бескаркасные 430mm. LYNX </t>
  </si>
  <si>
    <t>00-00013125</t>
  </si>
  <si>
    <t>FC-2140</t>
  </si>
  <si>
    <t>Катушка зажигания X-RAY (H4M) SUFIX</t>
  </si>
  <si>
    <t>11194-1000104-10</t>
  </si>
  <si>
    <t>00-00013107</t>
  </si>
  <si>
    <t>2121ОТ</t>
  </si>
  <si>
    <t xml:space="preserve">Радиатор отопителя LADA 4x4 FL (2021-) </t>
  </si>
  <si>
    <t>Кронштейн рабочего цилиндра сцепления (пласт., доработанный) 2123 АВТОВАЗ</t>
  </si>
  <si>
    <t>00-00013059</t>
  </si>
  <si>
    <t>ФЭС-2112бс</t>
  </si>
  <si>
    <t>Фильтр воздушный 2112 инж. (без сетки) САЛЮТ</t>
  </si>
  <si>
    <t>ФЭС-2112сс</t>
  </si>
  <si>
    <t>Фильтр воздушный 2112 инж. (с сеткой) САЛЮТ</t>
  </si>
  <si>
    <t>00-00013060</t>
  </si>
  <si>
    <t>ФОМ-ГАЗ</t>
  </si>
  <si>
    <t>Фильтр масляный ГАЗ САЛЮТ</t>
  </si>
  <si>
    <t>00-00013062</t>
  </si>
  <si>
    <t>ФЭС-310-ВАЗ</t>
  </si>
  <si>
    <t>Фильтр салонный 1118, 2190, 2123 САЛЮТ</t>
  </si>
  <si>
    <t>00-00013061</t>
  </si>
  <si>
    <t>ФЭС-293-ВАЗ</t>
  </si>
  <si>
    <t>Фильтр салонный 2110, 2170 без конд. САЛЮТ</t>
  </si>
  <si>
    <t>00-00013063</t>
  </si>
  <si>
    <t>ФЭС-297-ВАЗ</t>
  </si>
  <si>
    <t>Фильтр салонный 2123 САЛЮТ</t>
  </si>
  <si>
    <t>00-00013149</t>
  </si>
  <si>
    <t>34-0007</t>
  </si>
  <si>
    <t>Проставка под шаровую (+20мм) 2108-2190 GTS</t>
  </si>
  <si>
    <t>00-00013201</t>
  </si>
  <si>
    <t>SP-183</t>
  </si>
  <si>
    <t>Свечи MAZDA CX-5 LYNX</t>
  </si>
  <si>
    <t>Главный цилиндр сцепления VESTA PILENGA</t>
  </si>
  <si>
    <t>00-00007477</t>
  </si>
  <si>
    <t>SM-OFK005</t>
  </si>
  <si>
    <t>Фильтр масляный  X-RAY, VESTA (двиг. RENAULT:1,6, 16кл.), KIA SPECTRA (ИЖ) SPEEDMATE</t>
  </si>
  <si>
    <t>00-00013202</t>
  </si>
  <si>
    <t>FX-1138</t>
  </si>
  <si>
    <t>Тормозные диски DUSTER (10-), ARKANA (10-) SUFIX</t>
  </si>
  <si>
    <t>00-00013200</t>
  </si>
  <si>
    <t>CV537</t>
  </si>
  <si>
    <t>Сальники клапанов 2101-2108 8кл. TRIALLI</t>
  </si>
  <si>
    <t>Тормозные диски DUSTER (10-), ARKANA (10-) АТС</t>
  </si>
  <si>
    <t>00-00013203</t>
  </si>
  <si>
    <t>21900-1300060-00</t>
  </si>
  <si>
    <t xml:space="preserve">Бачок расширительный 2190 </t>
  </si>
  <si>
    <t>00-00002784</t>
  </si>
  <si>
    <t xml:space="preserve">Ступица переднего колеса 2101 с подшипниками СПЗ-9 (в инд. упаковке) ВАП </t>
  </si>
  <si>
    <t>Втулка задней балки VESTA "ORIGINAL+" CS20</t>
  </si>
  <si>
    <t>Втулка задней балки VESTA FRANCECAR</t>
  </si>
  <si>
    <t>CH11-010</t>
  </si>
  <si>
    <t>00-00013226</t>
  </si>
  <si>
    <t>Сцепление в сборе 2108 HOLA</t>
  </si>
  <si>
    <t>00-00013214</t>
  </si>
  <si>
    <t>L11960B</t>
  </si>
  <si>
    <t>Лампа H19 12V 60/55W PU43t-3 LYNX</t>
  </si>
  <si>
    <t>00-00013220</t>
  </si>
  <si>
    <t>C7039LR</t>
  </si>
  <si>
    <t>BD-6317</t>
  </si>
  <si>
    <t>00-00013252</t>
  </si>
  <si>
    <t>ЩЕТКИ СТЕКЛООЧИСТИТЕЛЯ ЗАДНИЕ</t>
  </si>
  <si>
    <t>00-00013253</t>
  </si>
  <si>
    <t>LR35A</t>
  </si>
  <si>
    <t>Щетки стеклоочистителя каркасные задние VESTA SW 350mm LYNX</t>
  </si>
  <si>
    <t>00-00013254</t>
  </si>
  <si>
    <t>LR30C</t>
  </si>
  <si>
    <t>Щетки стеклоочистителя каркасные задние X-RAY 300mm LYNX</t>
  </si>
  <si>
    <t>00-00013212</t>
  </si>
  <si>
    <t>MASUMA</t>
  </si>
  <si>
    <t>00-00013213</t>
  </si>
  <si>
    <t>MFT-2004</t>
  </si>
  <si>
    <t>Фильтр масляный вариатора X-RAY MASUMA</t>
  </si>
  <si>
    <t>Втулка задней балки VESTA PILENGA</t>
  </si>
  <si>
    <t>00-00013064</t>
  </si>
  <si>
    <t>SP1383</t>
  </si>
  <si>
    <t>Передние тормозные колодки VESTA NG (с китайскими суппортами, 2023-) HI-Q</t>
  </si>
  <si>
    <t>00-00013208</t>
  </si>
  <si>
    <t>S542190</t>
  </si>
  <si>
    <t>Задние тормозные колодки (дисковые тормоза) КАЛИНА СПОРТ, VESTA SW CROSS STARNER</t>
  </si>
  <si>
    <t>00-00013207</t>
  </si>
  <si>
    <t>S541118</t>
  </si>
  <si>
    <t>Задние тормозные колодки с АБС 1118, 2170 STARNER</t>
  </si>
  <si>
    <t>00-00013251</t>
  </si>
  <si>
    <t>RRK-01</t>
  </si>
  <si>
    <t>Ремкомплект заднего тормозного суппорта без поршня TORNADO</t>
  </si>
  <si>
    <t>00-00013210</t>
  </si>
  <si>
    <t>TR1118-3502200</t>
  </si>
  <si>
    <t>Тормоза дисковые задние в сборе с АБС (без тормозных дисков) 2108 TORNADO</t>
  </si>
  <si>
    <t>00-00012480</t>
  </si>
  <si>
    <t>TR2108-3502071-08</t>
  </si>
  <si>
    <t>Тормозной диск задний R13 для ЗДТ TORNADO</t>
  </si>
  <si>
    <t>00-00013255</t>
  </si>
  <si>
    <t xml:space="preserve">Сцепление в сборе ГАЗЕЛЬ BUSINESS УМЗ 4216 VALEO </t>
  </si>
  <si>
    <t>Втулка задней балки VESTA VTR</t>
  </si>
  <si>
    <t>00-00006497</t>
  </si>
  <si>
    <t>CS2106</t>
  </si>
  <si>
    <t>Сцепление в сборе 2101, 2121 (усиленное) WEBER</t>
  </si>
  <si>
    <t>00-00002343</t>
  </si>
  <si>
    <t>CS2108</t>
  </si>
  <si>
    <t>Сцепление в сборе 2108 WEBER</t>
  </si>
  <si>
    <t>00-00002345</t>
  </si>
  <si>
    <t>CS2123</t>
  </si>
  <si>
    <t>Сцепление в сборе 2123 WEBER</t>
  </si>
  <si>
    <t>00-00013211</t>
  </si>
  <si>
    <t>AP0302</t>
  </si>
  <si>
    <t>Кронштейн левой опоры двигателя (кулисная КПП) 2190, KALINA II, DATSUN АВТОПРОДУКТ</t>
  </si>
  <si>
    <t>00-00009506</t>
  </si>
  <si>
    <t>Растяжка передних стоек (регулируемая, с доп. опорой)  2170 16кл. "DRIVE" АВТОПРОДУКТ</t>
  </si>
  <si>
    <t>00-00013205</t>
  </si>
  <si>
    <t>АУ14ДВРМ</t>
  </si>
  <si>
    <t>00-00013215</t>
  </si>
  <si>
    <t>9402.3701B</t>
  </si>
  <si>
    <t>Генератор 2110, 2170 (14В, 120А) КЗАТЭ</t>
  </si>
  <si>
    <t>00-00013216</t>
  </si>
  <si>
    <t>9402.3701С</t>
  </si>
  <si>
    <t>Генератор 2110, 2170 (14В, 140А) КЗАТЭ</t>
  </si>
  <si>
    <t>00-00003236</t>
  </si>
  <si>
    <t>371.3701000-02</t>
  </si>
  <si>
    <t>Генератор 21213 (14В, 55А) КЗАТЭ</t>
  </si>
  <si>
    <t>00-00008157</t>
  </si>
  <si>
    <t>2123-2215012-86</t>
  </si>
  <si>
    <t>Шрус наружный в сборе 21214, 2123 ЛАДА ИМИДЖ</t>
  </si>
  <si>
    <t>00-00013260</t>
  </si>
  <si>
    <t>ТБ8450006299БК</t>
  </si>
  <si>
    <t>Опора двигателя левая (без корпуса) VESTA ТЕХНОЛОГИИ БУДУЩЕГО</t>
  </si>
  <si>
    <t>00-00013259</t>
  </si>
  <si>
    <t>ТБ8450006299</t>
  </si>
  <si>
    <t>Опора двигателя левая (с корпусом) VESTA ТЕХНОЛОГИИ БУДУЩЕГО</t>
  </si>
  <si>
    <t>00-00013261</t>
  </si>
  <si>
    <t>ТБ8200287912</t>
  </si>
  <si>
    <t>Втулка задней балки VESTA, LARGUS, DUSTER ТЕХНОЛОГИИ БУДУЩЕГО</t>
  </si>
  <si>
    <t>00-00013258</t>
  </si>
  <si>
    <t>РКИ-ZT</t>
  </si>
  <si>
    <t>Универсальный уплотнитель (длина 3м.) РКИ-ZT 2190, 1118, 2123, VESTA, X-RAY ТЕХНОЛОГИИ БУДУЩЕГО</t>
  </si>
  <si>
    <t>РКИ-D (3М)</t>
  </si>
  <si>
    <t>Уплотнитель капота (15х20мм., длина 3м.) РКИ-D 2190, 1118, 2123, VESTA, X-RAY ТЕХНОЛОГИИ БУДУЩЕГО</t>
  </si>
  <si>
    <t>00-00013256</t>
  </si>
  <si>
    <t>РКИ-D (4М)</t>
  </si>
  <si>
    <t>Уплотнитель капота (15х20мм., длина 4м.) РКИ-D 2190, 1118, 2123, VESTA, X-RAY ТЕХНОЛОГИИ БУДУЩЕГО</t>
  </si>
  <si>
    <t>00-00013257</t>
  </si>
  <si>
    <t>РКИ-Т</t>
  </si>
  <si>
    <t>Уплотнитель панели приборов образный (17мм., длина 1,5м) РКИ-Т ТЕХНОЛОГИИ БУДУЩЕГО</t>
  </si>
  <si>
    <t>Рек</t>
  </si>
  <si>
    <t>MR</t>
  </si>
  <si>
    <t>Факт</t>
  </si>
  <si>
    <t>https://docs.google.com/spreadsheets/d/1f8_y-lcqVEuKpceVw_F97NEKzue5YmQtx8GIXUS_2B8/export?format=xlsx</t>
  </si>
  <si>
    <t>00-00013264</t>
  </si>
  <si>
    <t>GB-302</t>
  </si>
  <si>
    <t>Фильтр топливный 1,5  BIG</t>
  </si>
  <si>
    <t>00-00013269</t>
  </si>
  <si>
    <t>BYSUN PARTS (КИТАЙ)</t>
  </si>
  <si>
    <t>00-00013275</t>
  </si>
  <si>
    <t>BP-8200742812</t>
  </si>
  <si>
    <t xml:space="preserve">Амортизатор задний г./масл. LARGUS BYSUN PARTS </t>
  </si>
  <si>
    <t>BYSUN PARTS</t>
  </si>
  <si>
    <t>00-00013270</t>
  </si>
  <si>
    <t>Вал распределительный. (впуск.+выпуск.) LARGUS 16кл. BYSUN PARTS</t>
  </si>
  <si>
    <t>00-00013290</t>
  </si>
  <si>
    <t>BP-7701473353</t>
  </si>
  <si>
    <t>00-00013289</t>
  </si>
  <si>
    <t>BP-7701475893</t>
  </si>
  <si>
    <t>00-00013296</t>
  </si>
  <si>
    <t>BP-226A41772R</t>
  </si>
  <si>
    <t>Датчик кислорода "лямбо-зонд" VESTA, X-RAY до и после катализатора (серый, двиг.: 1,6л.) BYSUN PARTS</t>
  </si>
  <si>
    <t>00-00013282</t>
  </si>
  <si>
    <t>Датчик стоп-сигнала LARGUS BYSUN PARTS</t>
  </si>
  <si>
    <t>00-00013280</t>
  </si>
  <si>
    <t>BP-7701210109</t>
  </si>
  <si>
    <t>Задние тормозные колодки (230мм) LARGUS BYSUN PARTS</t>
  </si>
  <si>
    <t>00-00013281</t>
  </si>
  <si>
    <t>BP-6001546809</t>
  </si>
  <si>
    <t>Замок зажигания LARGUS BYSUN PARTS</t>
  </si>
  <si>
    <t>00-00013291</t>
  </si>
  <si>
    <t>BP-7701471378/7701471379</t>
  </si>
  <si>
    <t>Комплект клапанов LARGUS 16кл. впускной+выпускной (компл.: 16шт) BYSUN PARTS</t>
  </si>
  <si>
    <t>00-00013292</t>
  </si>
  <si>
    <t>BP-7701471886</t>
  </si>
  <si>
    <t>Комплект прокладок двигателя LARGUS 16кл. K4M BYSUN PARTS</t>
  </si>
  <si>
    <t>00-00013300</t>
  </si>
  <si>
    <t>BP-8200048024</t>
  </si>
  <si>
    <t>Крышка (пробка) расширительного бачка нов. обр. LARGUS BYSUN PARTS</t>
  </si>
  <si>
    <t>00-00013295</t>
  </si>
  <si>
    <t>BP-7701207449</t>
  </si>
  <si>
    <t>Крышка корпуса бензонасоса LARGUS BYSUN PARTS</t>
  </si>
  <si>
    <t>00-00013271</t>
  </si>
  <si>
    <t>BP-8200591428</t>
  </si>
  <si>
    <t xml:space="preserve">Масляный насос в сборе LARGUS 16кл. BYSUN PARTS </t>
  </si>
  <si>
    <t>00-00013286</t>
  </si>
  <si>
    <t>BP-6001550443/42</t>
  </si>
  <si>
    <t>Наконечники рулевых тяг LARGUS, X-RAY BYSUN PARTS</t>
  </si>
  <si>
    <t>00-00013276</t>
  </si>
  <si>
    <t>BP-112381035R</t>
  </si>
  <si>
    <t>Опора двигателя задняя VESTA, X-RAY BYSUN PARTS</t>
  </si>
  <si>
    <t>00-00013278</t>
  </si>
  <si>
    <t>BP-6001547499</t>
  </si>
  <si>
    <t>00-00013273</t>
  </si>
  <si>
    <t>BP-6001548986</t>
  </si>
  <si>
    <t>Подшипник задней ступицы (установочный комплект) LARGUS, DUSTER 4x2 BYSUN PARTS</t>
  </si>
  <si>
    <t>00-00013272</t>
  </si>
  <si>
    <t>BP-7701207677</t>
  </si>
  <si>
    <t>Подшипник передней ступицы с АБС (установочный комплект) LARGUS BYSUN PARTS</t>
  </si>
  <si>
    <t>00-00013293</t>
  </si>
  <si>
    <t>BP-8200356346</t>
  </si>
  <si>
    <t>Прокладка ГБЦ (дв. К4М) LARGUS 16кл. BYSUN PARTS</t>
  </si>
  <si>
    <t>00-00013297</t>
  </si>
  <si>
    <t>BP-11044BC20C</t>
  </si>
  <si>
    <t xml:space="preserve">Прокладка ГБЦ X-RAY (HR16DE) BYSUN PARTS </t>
  </si>
  <si>
    <t>00-00013298</t>
  </si>
  <si>
    <t>BP-7700273486</t>
  </si>
  <si>
    <t>Прокладка поддона картера LARGUS BYSUN PARTS</t>
  </si>
  <si>
    <t>00-00013284</t>
  </si>
  <si>
    <t>BP-6001548955</t>
  </si>
  <si>
    <t>Пружина задней подвески LARGUS BYSUN PARTS</t>
  </si>
  <si>
    <t>00-00013285</t>
  </si>
  <si>
    <t>BP-6001547496</t>
  </si>
  <si>
    <t>Пружина передней подвески LARGUS BYSUN PARTS</t>
  </si>
  <si>
    <t>00-00013277</t>
  </si>
  <si>
    <t>BP-6040002245</t>
  </si>
  <si>
    <t>Сайлентблок переднего рычага (компл.: 4шт) LARGUS BYSUN PARTS</t>
  </si>
  <si>
    <t>00-00013294</t>
  </si>
  <si>
    <t>BP-7700103938</t>
  </si>
  <si>
    <t>Сальники клапанов (компл: 16шт) LARGUS 16кл. BYSUN PARTS</t>
  </si>
  <si>
    <t>00-00013283</t>
  </si>
  <si>
    <t>BP-7700500168</t>
  </si>
  <si>
    <t xml:space="preserve">Свечи LARGUS (2-х конт.) BYSUN PARTS </t>
  </si>
  <si>
    <t>00-00013274</t>
  </si>
  <si>
    <t>BP-6001547105</t>
  </si>
  <si>
    <t xml:space="preserve">Стойка передняя г./масл. LARGUS BYSUN PARTS </t>
  </si>
  <si>
    <t>00-00013279</t>
  </si>
  <si>
    <t>BP-8200208335</t>
  </si>
  <si>
    <t>Ступица переднего колеса LARGUS, X-RAY 23 шлица BYSUN PARTS</t>
  </si>
  <si>
    <t>00-00013288</t>
  </si>
  <si>
    <t>BP-6001548578</t>
  </si>
  <si>
    <t xml:space="preserve">Тормозные диски LARGUS, VESTA 16кл. (вент., перфорация+насечки, 259*20.6) BYSUN PARTS </t>
  </si>
  <si>
    <t>00-00013301</t>
  </si>
  <si>
    <t>BP-272773016R</t>
  </si>
  <si>
    <t>Фильтр салонный (угольный) X-RAY, VESTA BYSUN PARTS</t>
  </si>
  <si>
    <t>00-00013299</t>
  </si>
  <si>
    <t>BP-8200307403</t>
  </si>
  <si>
    <t>Электробензонасос (моторчик) LARGUS BYSUN PARTS</t>
  </si>
  <si>
    <t>00-00012966</t>
  </si>
  <si>
    <t>00-00013039</t>
  </si>
  <si>
    <t>РЕМОНТНЫЕ НАБОРЫ ЭЛЕКТРОПРОВОДКИ</t>
  </si>
  <si>
    <t>00-00013121</t>
  </si>
  <si>
    <t>ЖГУТЫ НИЗКОВОЛЬТНЫХ ПРОВОДОВ</t>
  </si>
  <si>
    <t>00-00013144</t>
  </si>
  <si>
    <t>Жгут подключения электроусилителя руля 2110-2115, Niva, 2190, 1118-1119, 2170 CARGEN</t>
  </si>
  <si>
    <t>CARGEN</t>
  </si>
  <si>
    <t>00-00013268</t>
  </si>
  <si>
    <t>Сальники клапанов 11182 DACHIA</t>
  </si>
  <si>
    <t>00-00013229</t>
  </si>
  <si>
    <t>HF830926</t>
  </si>
  <si>
    <t>Модуль электробензонасоса в сборе 21214 (резьба) HOFER</t>
  </si>
  <si>
    <t>00-00013228</t>
  </si>
  <si>
    <t>HF830932</t>
  </si>
  <si>
    <t>Модуль электробензонасоса в сборе LARGUS HOFER</t>
  </si>
  <si>
    <t>00-00013230</t>
  </si>
  <si>
    <t>HF651700</t>
  </si>
  <si>
    <t>00-00013231</t>
  </si>
  <si>
    <t>HF651701</t>
  </si>
  <si>
    <t>00-00013232</t>
  </si>
  <si>
    <t>HF651705</t>
  </si>
  <si>
    <t>00-00013233</t>
  </si>
  <si>
    <t>HF651706</t>
  </si>
  <si>
    <t>00-00013234</t>
  </si>
  <si>
    <t>HF200619</t>
  </si>
  <si>
    <t>Фильтр топливный (погружной) LARGUS 06- с трубками HOFER</t>
  </si>
  <si>
    <t>00-00013235</t>
  </si>
  <si>
    <t>HF855305</t>
  </si>
  <si>
    <t>Щетки стеклоочистителя бескаркасные 360mm HOFER</t>
  </si>
  <si>
    <t>00-00013236</t>
  </si>
  <si>
    <t>HF855307</t>
  </si>
  <si>
    <t>Щетки стеклоочистителя бескаркасные 380mm HOFER</t>
  </si>
  <si>
    <t>00-00013237</t>
  </si>
  <si>
    <t>HF855311</t>
  </si>
  <si>
    <t>Щетки стеклоочистителя бескаркасные 430mm HOFER</t>
  </si>
  <si>
    <t>00-00013238</t>
  </si>
  <si>
    <t>HF855315</t>
  </si>
  <si>
    <t>Щетки стеклоочистителя бескаркасные 480mm HOFER</t>
  </si>
  <si>
    <t>00-00013239</t>
  </si>
  <si>
    <t>HF855319</t>
  </si>
  <si>
    <t>Щетки стеклоочистителя бескаркасные 530mm HOFER</t>
  </si>
  <si>
    <t>00-00013240</t>
  </si>
  <si>
    <t>HF855321</t>
  </si>
  <si>
    <t>Щетки стеклоочистителя бескаркасные 550mm HOFER</t>
  </si>
  <si>
    <t>00-00013241</t>
  </si>
  <si>
    <t>HF855322</t>
  </si>
  <si>
    <t>Щетки стеклоочистителя бескаркасные 580mm HOFER</t>
  </si>
  <si>
    <t>00-00013245</t>
  </si>
  <si>
    <t>HF855105</t>
  </si>
  <si>
    <t>Щетки стеклоочистителя каркасные 360mm HOFER</t>
  </si>
  <si>
    <t>00-00013246</t>
  </si>
  <si>
    <t>HF855107</t>
  </si>
  <si>
    <t>Щетки стеклоочистителя каркасные 380mm HOFER</t>
  </si>
  <si>
    <t>00-00013247</t>
  </si>
  <si>
    <t>HF855111</t>
  </si>
  <si>
    <t>Щетки стеклоочистителя каркасные 430mm HOFER</t>
  </si>
  <si>
    <t>00-00013248</t>
  </si>
  <si>
    <t>HF855115</t>
  </si>
  <si>
    <t>Щетки стеклоочистителя каркасные 480mm HOFER</t>
  </si>
  <si>
    <t>00-00013249</t>
  </si>
  <si>
    <t>HF855119</t>
  </si>
  <si>
    <t>Щетки стеклоочистителя каркасные 530mm HOFER</t>
  </si>
  <si>
    <t>00-00013250</t>
  </si>
  <si>
    <t>HF855122</t>
  </si>
  <si>
    <t>Щетки стеклоочистителя каркасные 580mm HOFER</t>
  </si>
  <si>
    <t>00-00013224</t>
  </si>
  <si>
    <t>KRAUF (ГЕРМАНИЯ)</t>
  </si>
  <si>
    <t>00-00013225</t>
  </si>
  <si>
    <t>EPS0029WM</t>
  </si>
  <si>
    <t>Датчик парковки VESTA KRAUF</t>
  </si>
  <si>
    <t>KRAUF</t>
  </si>
  <si>
    <t>00-00009715</t>
  </si>
  <si>
    <t>PW-1357</t>
  </si>
  <si>
    <t>Ремкомплект ГРМ + помпа LARGUS 16кл. LYNX</t>
  </si>
  <si>
    <t>00-00013265</t>
  </si>
  <si>
    <t>XF750</t>
  </si>
  <si>
    <t>Щетки стеклоочистителя бескаркасные 750mm. LYNX</t>
  </si>
  <si>
    <t>00-00013209</t>
  </si>
  <si>
    <t>MWB007</t>
  </si>
  <si>
    <t>Подшипник задней ступицы LOGAN MAREL</t>
  </si>
  <si>
    <t>00-00002265</t>
  </si>
  <si>
    <t>Комплект деталей для ремонта привода (цепь: БОЛГАРИЯ) ГРМ 2101-2106 "SPORT" РУСМАШ</t>
  </si>
  <si>
    <t>00-00013266</t>
  </si>
  <si>
    <t>10001-30dr56</t>
  </si>
  <si>
    <t>Пружина задней подвески (с заниж. -30, 56кг/см") 2101, 2107 "ДРИФТ" ТЕХНОРЕССОР</t>
  </si>
  <si>
    <t>00-00013267</t>
  </si>
  <si>
    <t>10000-30dr73</t>
  </si>
  <si>
    <t>Пружина передней подвески (с заниж. -30, 73кг/см") 2101, 2107 "ДРИФТ" ТЕХНОРЕССОР</t>
  </si>
  <si>
    <t>XLAD-61-BLUE</t>
  </si>
  <si>
    <t>https://motorring.ru/product/6805-salonnyy-filytr-fortech-lada-priora-kondicionerom-hala</t>
  </si>
  <si>
    <t>https://motorring.ru/product/4726-opory-stoek-peredney-podveski-sevi-ekspert-vaz-2110-2112</t>
  </si>
  <si>
    <t>https://motorring.ru/product/20034-sharniry-nighnego-rychaga-peredney-podveski-sevi-expert</t>
  </si>
  <si>
    <t>https://motorring.ru/product/20031-sharniry-nighnego-rychaga-peredney-podveski-sevi-expert-vaz</t>
  </si>
  <si>
    <t>https://motorring.ru/product/14708-sharniry-rychagov-peredney-podveski-sevi-expert-2101-2107</t>
  </si>
  <si>
    <t>https://motorring.ru/product/20010-sharniry-rychagov-balki-zadney-podveski-sevi-expert-vaz</t>
  </si>
  <si>
    <t>https://motorring.ru/product/20013-podushki-krepleniya-amortizatora-sevi-expert-vaz-2101-2115</t>
  </si>
  <si>
    <t>https://motorring.ru/product/39088-opora-stoek-peredney-podveski-sevi-ekspert-vol-podshipnikom-prior</t>
  </si>
  <si>
    <t>https://motorring.ru/product/39086-opora-stoki-peredney-podveski-sevi-ekspert-vol-podshibnikom-2108</t>
  </si>
  <si>
    <t>https://motorring.ru/product/39099-podshipnik-vol-opory-stoyki-peredney-podveski-sevi-kalina-granta</t>
  </si>
  <si>
    <t>https://motorring.ru/product/13126-salynik-shrusa-corteco-40h57-15h9-dlya-lada-4h4-niva</t>
  </si>
  <si>
    <t>https://motorring.ru/product/7589-kryshka-rasshiritelynogo-bachka-rysy-dvumya-klapanami-vaz</t>
  </si>
  <si>
    <t>https://motorring.ru/product/13185</t>
  </si>
  <si>
    <t>https://motorring.ru/product/22609-zadnie-tormoznye-kolodki-lada-kalina-sport-vesta-kross</t>
  </si>
  <si>
    <t>https://motorring.ru/product/13098-vyghimnoy-podshipnik-coram-c0303-dlya-lada-granta-kalina</t>
  </si>
  <si>
    <t>https://motorring.ru/product/13099-podshipnik-zadney-stupicy-coram-cr001</t>
  </si>
  <si>
    <t>https://motorring.ru/product/13100-podshipnik-peredney-stupicy-coram-cr002</t>
  </si>
  <si>
    <t>https://motorring.ru/product/13101</t>
  </si>
  <si>
    <t>https://motorring.ru/product/7040-tormoznye-kolodki-perednie-dafmi-dlya-vaz-2101-2107</t>
  </si>
  <si>
    <t>https://motorring.ru/product/2707</t>
  </si>
  <si>
    <t>https://motorring.ru/product/19716-komplekt-svechey-zaghiganiya-super-forte-brisk-inghektornye</t>
  </si>
  <si>
    <t>https://motorring.ru/product/4221-komplekt-svechey-zaghiganiya-brisk-a-line-dlya-vaz</t>
  </si>
  <si>
    <t>https://motorring.ru/product/4216</t>
  </si>
  <si>
    <t>https://motorring.ru/product/40990-neventiliruemye-tormoznye-diski-hofer-r13-bez-nasechek-2108</t>
  </si>
  <si>
    <t>https://motorring.ru/product/34797-starter-reduktornyy-hofer-dlya-8kl-lada-kalina</t>
  </si>
  <si>
    <t>https://motorring.ru/product/39491-porshnevye-kolyca-herzog-76mm-vaz-2101-2107</t>
  </si>
  <si>
    <t>https://motorring.ru/product/39492-porshnevye-kolyca-herzog-76-4mm-vaz-2101-2107</t>
  </si>
  <si>
    <t>https://motorring.ru/product/39493-porshnevye-kolyca-herzog-76-8mm-vaz-2101-2107</t>
  </si>
  <si>
    <t>https://motorring.ru/product/39494-porshnevye-kolyca-herzog-79mm-vaz-2101-2107</t>
  </si>
  <si>
    <t>https://motorring.ru/product/39495-porshnevye-kolyca-herzog-79-4mm-vaz-2101-2107</t>
  </si>
  <si>
    <t>https://motorring.ru/product/39496-porshnevye-kolyca-herzog-79-8mm-vaz-2101-2107</t>
  </si>
  <si>
    <t>https://motorring.ru/product/20166-porshnevye-kolyca-herzog-lada-largus</t>
  </si>
  <si>
    <t>https://motorring.ru/product/20167-porshnevye-kolyca-herzog-lada-largus</t>
  </si>
  <si>
    <t>https://motorring.ru/product/20160-porshnevye-kolyca-herzog-21083-vaz-2108-21099-2113-2115</t>
  </si>
  <si>
    <t>https://motorring.ru/product/20161-porshnevye-kolyca-herzog-21083-vaz-2108-21099-2113-2115</t>
  </si>
  <si>
    <t>https://motorring.ru/product/20162-porshnevye-kolyca-herzog-21083-vaz-2108-21099-2113-2115</t>
  </si>
  <si>
    <t>https://motorring.ru/product/82-vodyanoy-nasos-pompa-dolz-vaz-2101-2107</t>
  </si>
  <si>
    <t>https://motorring.ru/product/16237-vodyanoy-nasos-pompa-dolz-vaz-2108-21099</t>
  </si>
  <si>
    <t>https://motorring.ru/product/13339-vodyanoy-nasos-pompa-dolz-vaz-2110-2111-2112-lada-kalina</t>
  </si>
  <si>
    <t>https://motorring.ru/product/15872-vodyanoy-nasos-pompa-dolz-lada-priora-kalina</t>
  </si>
  <si>
    <t>https://motorring.ru/product/10166-vodyanoy-nasos-pompa-dolz-dlya-lada-granta</t>
  </si>
  <si>
    <t>https://motorring.ru/product/15849-vodyanoy-nasos-pompa-dolz-shevrole-niva</t>
  </si>
  <si>
    <t>https://motorring.ru/product/13183-salynik-kolenvala-zadniy-bolyshoy-40h56h7-elring-dlya-vaz</t>
  </si>
  <si>
    <t>https://motorring.ru/product/39101-shtanga-podveski-dvigatelya-zadnyaya-sevi-expert-largus-reno</t>
  </si>
  <si>
    <t>https://motorring.ru/product/39100-podshipnik-opory-stoyki-peredney-podveski-sevi-expert-granta-fl</t>
  </si>
  <si>
    <t>https://motorring.ru/product/13151-remeny-generatora-dayco-6pk1005-dlya-lada-kalina</t>
  </si>
  <si>
    <t>https://motorring.ru/product/13159-remeny-generatora-dayco-6pk996-dlya-lada-granta-kalina</t>
  </si>
  <si>
    <t>https://motorring.ru/product/22611-tormoznye-kolodki-allied-nippon-perednie-lada-iks-rey</t>
  </si>
  <si>
    <t>https://motorring.ru/product/13158</t>
  </si>
  <si>
    <t>https://motorring.ru/product/7128-tormoznye-kolodki-perednie-ferodo-zelenye-original-dlya</t>
  </si>
  <si>
    <t>https://motorring.ru/product/6952-tormoznye-diski-allied-nippon-2110-r13-ventiliruemye</t>
  </si>
  <si>
    <t>https://motorring.ru/product/17328-komplekt-svechey-zaghiganiya-a-17dvrm-engelys-karb-nye-sht</t>
  </si>
  <si>
    <t>https://motorring.ru/product/4224-komplekt-svechey-zaghiganiya-standard-dlya-vaz</t>
  </si>
  <si>
    <t>https://motorring.ru/product/4226-komplekt-svechey-zaghiganiya-standard-dlya-vaz</t>
  </si>
  <si>
    <t>https://motorring.ru/product/4223-komplekt-svechey-zaghiganiya-standard-vaz-2101-2107</t>
  </si>
  <si>
    <t>https://motorring.ru/product/4228-komplekt-svechey-zaghiganiya-standard-vaz-2101-2107</t>
  </si>
  <si>
    <t>https://motorring.ru/product/4222-komplekt-svechey-zaghiganiya-standard-vaz</t>
  </si>
  <si>
    <t>https://motorring.ru/product/6971</t>
  </si>
  <si>
    <t>https://motorring.ru/product/6969-palycy-porshnevye-amp-zelenye-dlya-vaz-2108-21099-2113-2115</t>
  </si>
  <si>
    <t>https://motorring.ru/product/6970-palycy-porshnevye-amp-krasnye-dlya-vaz-2108-21099-2113-2115</t>
  </si>
  <si>
    <t>https://motorring.ru/product/20189-napravlyayuschie-vtulki-klapanov-herzog-vaz-2101-2107-lada</t>
  </si>
  <si>
    <t>https://motorring.ru/product/20190-napravlyayuschie-vtulki-klapanov-herzog-vaz-2108-21099</t>
  </si>
  <si>
    <t>https://motorring.ru/product/34532-komplekt-remnya-grm-dayco-dlya-16-klapannyh-lada-largus</t>
  </si>
  <si>
    <t>https://motorring.ru/product/6802-salonnyy-filytr-fortech-lada-kalina-kalina-granta</t>
  </si>
  <si>
    <t>https://motorring.ru/product/6803-salonnyy-filytr-fortech-vaz-2110-2111-2112-lada-priora</t>
  </si>
  <si>
    <t>https://motorring.ru/product/6804-salonnyy-filytr-fortech-shevrole-niva</t>
  </si>
  <si>
    <t>https://motorring.ru/product/6810-salonnyy-filytr-fortech-ugolynyy-lada-kalina-granta</t>
  </si>
  <si>
    <t>https://motorring.ru/product/6811-salonnyy-filytr-fortech-ugolynyy-vaz-2110-2111-2112-lada</t>
  </si>
  <si>
    <t>https://motorring.ru/product/6812</t>
  </si>
  <si>
    <t>https://motorring.ru/product/6801</t>
  </si>
  <si>
    <t>https://motorring.ru/product/19884-filytr-maslyanyy-fortech-vaz-2105-2107-2108-21099-2110-2112</t>
  </si>
  <si>
    <t>https://motorring.ru/product/6799-maslyanyy-filytr-fortech-vaz-2101-2107-lada-niva-4h4</t>
  </si>
  <si>
    <t>https://motorring.ru/product/24979-komplekt-zadnih-tormoznyh-kolodok-nibk-lada-vesta</t>
  </si>
  <si>
    <t>https://motorring.ru/product/6814-toplivnyy-filytr-fortech-ff-008-vaz-dvigatelem</t>
  </si>
  <si>
    <t>https://motorring.ru/product/7036-toplivnyy-filytr-fortech-ff-002-dlya-avtomobiley-dvigatelem</t>
  </si>
  <si>
    <t>https://motorring.ru/product/6796-vozdushnyy-filytr-fortech-vaz-inghektornym-dvigatelem</t>
  </si>
  <si>
    <t>https://motorring.ru/product/7124-schetka-stekloochistitelya-gibridnaya-denso</t>
  </si>
  <si>
    <t>https://motorring.ru/product/7119-schetka-stekloochistitelya-gibridnaya-denso-55sm-dur-055l</t>
  </si>
  <si>
    <t>https://motorring.ru/product/7123-schetka-stekloochistitelya-gibridnaya-denso-60sm-dur-060l</t>
  </si>
  <si>
    <t>https://motorring.ru/product/7116-schetka-stekloochistitelya-gibridnaya-denso-45sm-dur-045l</t>
  </si>
  <si>
    <t>https://motorring.ru/product/7117-schetka-stekloochistitelya-gibridnaya-denso</t>
  </si>
  <si>
    <t>https://motorring.ru/product/7118-schetka-stekloochistitelya-gibridnaya-denso-53sm-du530</t>
  </si>
  <si>
    <t>https://motorring.ru/product/7115-schetka-stekloochistitelya-gibridnaya-denso-40sm-du-040l</t>
  </si>
  <si>
    <t>https://motorring.ru/product/4218-komplekt-svechey-zaghiganiya-brisk-gaz-dlya</t>
  </si>
  <si>
    <t>https://motorring.ru/product/13146-tormoznye-kolodki-zadnie-dafmi-dlya-lada-priora-kalina</t>
  </si>
  <si>
    <t>https://motorring.ru/product/4675</t>
  </si>
  <si>
    <t>https://motorring.ru/product/2703</t>
  </si>
  <si>
    <t>https://motorring.ru/product/4759-tormoznye-kolodki-perednie-remsa-dlya-peredneprivodnyh-vaz</t>
  </si>
  <si>
    <t>https://motorring.ru/product/4758</t>
  </si>
  <si>
    <t>https://motorring.ru/product/12122-remeny-generatora-gates-lada-granta-kalina-kondicionerom</t>
  </si>
  <si>
    <t>https://motorring.ru/product/19969-sharovaya-opora-sevi-extream-lada-largus-reno-logan-sandero</t>
  </si>
  <si>
    <t>https://motorring.ru/product/19973-sharovaya-opora-sevi-extream-lada-largus-reno-logan-sandero</t>
  </si>
  <si>
    <t>https://motorring.ru/product/20005-pylynik-privoda-narughnego-shrusa-sevi-expert-lada-vesta</t>
  </si>
  <si>
    <t>https://motorring.ru/product/20001-pylynik-privoda-vnutrennego-shrusa-sevi-expert-lada-vesta</t>
  </si>
  <si>
    <t>https://motorring.ru/product/20006-ustanovochnyy-komplekt-narughnogo-shrusa-sevi-expert-lada</t>
  </si>
  <si>
    <t>https://motorring.ru/product/20004-pylynik-privoda-narughnego-shrusa-sevi-expert-lada-largus</t>
  </si>
  <si>
    <t>https://motorring.ru/product/36054-pylynik-privoda-vnutrennego-shrusa-sevi-dlya-reno-logan</t>
  </si>
  <si>
    <t>https://motorring.ru/product/13153-remeny-generatora-dayco-10a0710c-dlya-vaz-2108-099</t>
  </si>
  <si>
    <t>https://motorring.ru/product/13111-salynik-kolenvala-peredniy-corteco-vaz-2108-21099-2113-2115</t>
  </si>
  <si>
    <t>https://motorring.ru/product/20323-salyniki-klapanov-victor-reinz-vaz-2101-2107-2108-21099</t>
  </si>
  <si>
    <t>https://motorring.ru/product/13124-salynik-hvostovika-perednego-mosta-corteco-8h68h11-dlya</t>
  </si>
  <si>
    <t>https://motorring.ru/product/13116</t>
  </si>
  <si>
    <t>https://motorring.ru/product/13232-shrus-narughnyy-sbore-glo-vaz-2108-21099-2113-2115</t>
  </si>
  <si>
    <t>https://motorring.ru/product/13231-shrus-vnutrenniy-sbore-glo-vaz-2108-21099-2113-2115</t>
  </si>
  <si>
    <t>https://motorring.ru/product/19039-podushka-glushitelya-sevi-expert-lada-largus-iks-rey-reno</t>
  </si>
  <si>
    <t>https://motorring.ru/product/20015-komplekt-podushek-stabilizatora-sevi-expert-reno-daster</t>
  </si>
  <si>
    <t>https://motorring.ru/product/20017-komplekt-podushek-stabilizatora-sevi-expert-lada-vesta</t>
  </si>
  <si>
    <t>https://motorring.ru/product/20016-komplekt-podushek-stabilizatora-sevi-expert-lada-largus-iks</t>
  </si>
  <si>
    <t>https://motorring.ru/product/14724-stoyka-stabilizatora-sevi-expert-dlya-lada-largus-iks-rey</t>
  </si>
  <si>
    <t>https://motorring.ru/product/26173-prokladka-prughiny-peredney-podveski-sevi-expert-lada-vesta</t>
  </si>
  <si>
    <t>https://motorring.ru/product/14718-sharnir-zadniy-nighnego-rychaga-peredney-podveski-sevi-expert-lad</t>
  </si>
  <si>
    <t>https://motorring.ru/product/20025-sharnir-perednego-rychaga-peredniy-sevi-expert-lada-vesta</t>
  </si>
  <si>
    <t>https://motorring.ru/product/14717-saylentblok-perednego-rychaga-sevi-expert-lada-largus-reno</t>
  </si>
  <si>
    <t>https://motorring.ru/product/19987-verhnyaya-opora-stoyki-peredney-podveski-sevi-expert-dlya</t>
  </si>
  <si>
    <t>https://motorring.ru/product/19988-opora-stoyki-peredney-podveski-dlya-daewoo-nexia</t>
  </si>
  <si>
    <t>https://motorring.ru/product/24341-podshipnik-opory-amortizatora-sevi-expert-lada-iks-rey</t>
  </si>
  <si>
    <t>https://motorring.ru/product/24339-podshipnik-verhney-opory-stoyki-peredney-podveski-sevi</t>
  </si>
  <si>
    <t>https://motorring.ru/product/20040-salynik-kolenvala-zadniy-sevi-extreme-vaz-2101-2107-lada</t>
  </si>
  <si>
    <t>https://motorring.ru/product/20041-salynik-kolenvala-zadniy-sevi-extreme-vaz-2108-21099</t>
  </si>
  <si>
    <t>https://motorring.ru/product/20043-salynik-kolenvala-peredniy-sevi-extreme-vaz-2108-21099-2110</t>
  </si>
  <si>
    <t>https://motorring.ru/product/20045-salynik-kolenvala-peredniy-sevi-extreme-vaz-2101-2107-lada</t>
  </si>
  <si>
    <t>https://motorring.ru/product/20063-salynik-razdatochnoy-korobki-sevi-extreme-shevrole-niva</t>
  </si>
  <si>
    <t>https://motorring.ru/product/20064-salynik-raspredvala-sevi-extreme-lada-largus</t>
  </si>
  <si>
    <t>https://motorring.ru/product/20065-salynik-raspredvala-sevi-extreme-lada-largus</t>
  </si>
  <si>
    <t>https://motorring.ru/product/20062-salynik-poluosi-reversivnyy-sevi-extream-vaz-2108-21099</t>
  </si>
  <si>
    <t>https://motorring.ru/product/20049-salyniki-kolenchatogo-vala-peredniy-zadniy-sevi-extreme</t>
  </si>
  <si>
    <t>https://motorring.ru/product/20071-salynik-stupicy-perednego-kolesa-sevi-extreme-lada-niva-4h4</t>
  </si>
  <si>
    <t>https://motorring.ru/product/20072-salynik-reduktora-perednego-mosta-sevi-extreme-lada-niva</t>
  </si>
  <si>
    <t>https://motorring.ru/product/20060-salynik-poluosi-levyy-sevi-extream-vaz-2108-21099-2110-2112</t>
  </si>
  <si>
    <t>https://motorring.ru/product/20061-salynik-poluosi-pravyy-sevi-extream-vaz-2108-21099</t>
  </si>
  <si>
    <t>https://motorring.ru/product/20047-salyniki-kolenchatogo-vala-peredniy-zadniy-sevi-extreme-vaz</t>
  </si>
  <si>
    <t>https://motorring.ru/product/20069-salynik-reduktora-zadnego-mosta-sevi-extreme-vaz-2101-2107</t>
  </si>
  <si>
    <t>https://motorring.ru/product/20059-salynik-poluosi-prorezinennyy-sevi-extream-vaz-2101-2107</t>
  </si>
  <si>
    <t>https://motorring.ru/product/19967-komplekt-tyag-rulevoy-trapecii-krepeghom-seci-extream</t>
  </si>
  <si>
    <t>https://motorring.ru/product/19036-nakonechniki-krayney-tyagi-rulevoy-trapecii-vnutrennie</t>
  </si>
  <si>
    <t>https://motorring.ru/product/19960-nakonechniki-krayney-tyagi-rulevoy-trapecii-vnutrennie-bez</t>
  </si>
  <si>
    <t>https://motorring.ru/product/19963-nakonechniki-tyagi-rulevoy-trapecii-vnutrennie-sevi-extream</t>
  </si>
  <si>
    <t>https://motorring.ru/product/4610-opory-stoek-peredney-podveski-sevi-ekspert-vaz-2108-21099</t>
  </si>
  <si>
    <t>https://motorring.ru/product/19983-komplekt-opor-stoek-peredney-podveski-povorotnym-uzlom-sevi</t>
  </si>
  <si>
    <t>https://motorring.ru/product/14711-vibroshumoizolyator-prughiny-peredney-podveski-sevi-extream</t>
  </si>
  <si>
    <t>https://motorring.ru/product/4732-opory-stoek-peredney-podveski-sevi-ekstrim-vaz-2108-21099</t>
  </si>
  <si>
    <t>https://motorring.ru/product/4731-opory-stoek-peredney-podveski-sevi-ekspert-bez-podshipnika</t>
  </si>
  <si>
    <t>https://motorring.ru/product/4733-opory-stoek-peredney-podveski-sevi-ekspert-podshipnikom</t>
  </si>
  <si>
    <t>https://motorring.ru/product/19985-opora-stoyki-peredney-podveski-podshipnikom-smescheniem-eur</t>
  </si>
  <si>
    <t>https://motorring.ru/product/4729</t>
  </si>
  <si>
    <t>https://motorring.ru/product/19986-opora-peredney-stoyki-podshipnika-smescheniem-6mm-bez-eur</t>
  </si>
  <si>
    <t>https://motorring.ru/product/19984-opora-peredney-stoyki-bez-podshipnika-smescheniem-6mm-bez</t>
  </si>
  <si>
    <t>https://motorring.ru/product/19980-opora-stoyki-peredney-podveski-bez-podshipnika-sevi-expert</t>
  </si>
  <si>
    <t>https://motorring.ru/product/4728-komplekt-opor-stoek-peredney-podveski-sevi-ekspert-lada</t>
  </si>
  <si>
    <t>https://motorring.ru/product/19989-podshipnik-opory-stoyki-peredney-podveski-sevi-expert-lada</t>
  </si>
  <si>
    <t>https://motorring.ru/product/13471</t>
  </si>
  <si>
    <t>https://motorring.ru/product/13088-remeny-generatora-contitech-6pk825-8-klapannyh-granta</t>
  </si>
  <si>
    <t>https://motorring.ru/product/13090-remeny-grm-contitech-dlya-8-klapannyh-vaz-2108-21099</t>
  </si>
  <si>
    <t>https://motorring.ru/product/4676-tormoznye-kolodki-zadnie-dafmi-dlya-vaz-2108-21099</t>
  </si>
  <si>
    <t>00-00013303</t>
  </si>
  <si>
    <t>CONTIBELT</t>
  </si>
  <si>
    <t>00-00013312</t>
  </si>
  <si>
    <t>КОМПЛЕКТЫ ГРМ, РЕМНИ</t>
  </si>
  <si>
    <t>00-00013309</t>
  </si>
  <si>
    <t>CB527</t>
  </si>
  <si>
    <t>Ремень ГРМ 2108 111зуб. CONTIBELT</t>
  </si>
  <si>
    <t>00-00013311</t>
  </si>
  <si>
    <t>CB527K2</t>
  </si>
  <si>
    <t>Ремкомплект ГРМ 2108, 2110 8кл. CONTIBELT</t>
  </si>
  <si>
    <t>00-00013307</t>
  </si>
  <si>
    <t>Ремень генератора 2190 (без конд.) 6PK823ELAST CONTIBELT</t>
  </si>
  <si>
    <t>00-00013308</t>
  </si>
  <si>
    <t>6PK995ELAST</t>
  </si>
  <si>
    <t>00-00013304</t>
  </si>
  <si>
    <t>Ремень генератора GRANTA FL (c конд.) 6PK1020ELAST CONTIBELT</t>
  </si>
  <si>
    <t>00-00013305</t>
  </si>
  <si>
    <t>00-00013306</t>
  </si>
  <si>
    <t>Ремень генератора VESTA, XRAY, PRIORA (после 2018, без конд.) 6PK778ELAST CONTIBELT</t>
  </si>
  <si>
    <t>00-00012903</t>
  </si>
  <si>
    <t>21177.100401567.11</t>
  </si>
  <si>
    <t>Моторкомплект (безвтыковые) 21179 (82,5B) FEDERAL RESERVE</t>
  </si>
  <si>
    <t>00-00005564</t>
  </si>
  <si>
    <t>FINORD (ФИНЛЯНДИЯ)</t>
  </si>
  <si>
    <t>00-00013314</t>
  </si>
  <si>
    <t>00-00013317</t>
  </si>
  <si>
    <t>FN-2239</t>
  </si>
  <si>
    <t>FINORD</t>
  </si>
  <si>
    <t>00-00013315</t>
  </si>
  <si>
    <t>FN-2237</t>
  </si>
  <si>
    <t>Радиатор отопителя VESTA, X-RAY, LOGAN II, SANDERO II, KAPTUR, ARKANA FINORD</t>
  </si>
  <si>
    <t>00-00013313</t>
  </si>
  <si>
    <t>ТЕРМОСТАТЫ, КРЫШКИ</t>
  </si>
  <si>
    <t>00-00013319</t>
  </si>
  <si>
    <t>FN-2522</t>
  </si>
  <si>
    <t>Крышка термостата с элементом 21082 FINORD</t>
  </si>
  <si>
    <t>00-00013318</t>
  </si>
  <si>
    <t>FN-2531</t>
  </si>
  <si>
    <t>00-00013243</t>
  </si>
  <si>
    <t>HF855217</t>
  </si>
  <si>
    <t>Щетки стеклоочистителя зимние 510mm HOFER</t>
  </si>
  <si>
    <t>00-00009900</t>
  </si>
  <si>
    <t>LGR</t>
  </si>
  <si>
    <t>00-00013320</t>
  </si>
  <si>
    <t>00-00013322</t>
  </si>
  <si>
    <t>LGR-4704</t>
  </si>
  <si>
    <t>Подшипник задней ступицы 2108 LGR</t>
  </si>
  <si>
    <t>00-00013323</t>
  </si>
  <si>
    <t>LGR-4718</t>
  </si>
  <si>
    <t>Подшипник передней ступицы 1118, 2170 LGR</t>
  </si>
  <si>
    <t>00-00013321</t>
  </si>
  <si>
    <t>LGR-4703</t>
  </si>
  <si>
    <t>Подшипник передней ступицы 2108 LGR</t>
  </si>
  <si>
    <t>МФ-2112i</t>
  </si>
  <si>
    <t>МФ-116i</t>
  </si>
  <si>
    <t>00-00009478</t>
  </si>
  <si>
    <t>AP0303</t>
  </si>
  <si>
    <t>Глушитель основной (прямоточный) 1117, 1118 "PARTS" АВТОПРОДУКТ</t>
  </si>
  <si>
    <t>00-00009529</t>
  </si>
  <si>
    <t>AP0546</t>
  </si>
  <si>
    <t>Глушитель основной (прямоточный) 1119, KALINA ll хетчбэк "PARTS" АВТОПРОДУКТ</t>
  </si>
  <si>
    <t>00-00009423</t>
  </si>
  <si>
    <t>AP0021</t>
  </si>
  <si>
    <t>Глушитель основной (прямоточный) 2108, 2109 "PARTS" АВТОПРОДУКТ</t>
  </si>
  <si>
    <t>00-00009451</t>
  </si>
  <si>
    <t>AP0145</t>
  </si>
  <si>
    <t>Глушитель основной (прямоточный) 21099 "PARTS" АВТОПРОДУКТ</t>
  </si>
  <si>
    <t>00-00009453</t>
  </si>
  <si>
    <t>AP0151</t>
  </si>
  <si>
    <t>Глушитель основной (прямоточный) 2110 "PARTS" АВТОПРОДУКТ</t>
  </si>
  <si>
    <t>00-00009454</t>
  </si>
  <si>
    <t>AP0152</t>
  </si>
  <si>
    <t>Глушитель основной (прямоточный) 2111 "PARTS" АВТОПРОДУКТ</t>
  </si>
  <si>
    <t>00-00009470</t>
  </si>
  <si>
    <t>AP0271</t>
  </si>
  <si>
    <t>Глушитель основной (прямоточный) 2112 "PARTS" АВТОПРОДУКТ</t>
  </si>
  <si>
    <t>00-00009474</t>
  </si>
  <si>
    <t>AP0294</t>
  </si>
  <si>
    <t>Глушитель основной (прямоточный) 2115 "PARTS" АВТОПРОДУКТ</t>
  </si>
  <si>
    <t>00-00009500</t>
  </si>
  <si>
    <t>AP0428</t>
  </si>
  <si>
    <t>Глушитель основной (прямоточный) 2170, 2171 "PARTS" АВТОПРОДУКТ</t>
  </si>
  <si>
    <t>00-00009512</t>
  </si>
  <si>
    <t>AP0468</t>
  </si>
  <si>
    <t>Глушитель основной (прямоточный) 2172 "PARTS" АВТОПРОДУКТ</t>
  </si>
  <si>
    <t>00-00009528</t>
  </si>
  <si>
    <t>AP0541</t>
  </si>
  <si>
    <t>Глушитель основной (прямоточный) GRANTA седан, лифтбэк "PARTS" АВТОПРОДУКТ</t>
  </si>
  <si>
    <t>00-00009530</t>
  </si>
  <si>
    <t>AP0548</t>
  </si>
  <si>
    <t>Глушитель основной (прямоточный) KALINA ll универсал, CROSS "PARTS" АВТОПРОДУКТ</t>
  </si>
  <si>
    <t>AP0293</t>
  </si>
  <si>
    <t>00-00009428</t>
  </si>
  <si>
    <t>AP0030</t>
  </si>
  <si>
    <t>Дифференциал винтовой, самоблокирующийся (необслуж.) 2108, 2110, 2170, 2190, 1118 DRIVE АВТОПРОДУКТ</t>
  </si>
  <si>
    <t>00-00009419</t>
  </si>
  <si>
    <t>AP0005</t>
  </si>
  <si>
    <t>Дифференциал винтовой, самоблокирующийся 2101, 2121, 2123 DRIVE PRO АВТОПРОДУКТ</t>
  </si>
  <si>
    <t>00-00009427</t>
  </si>
  <si>
    <t>AP0029</t>
  </si>
  <si>
    <t>Дифференциал винтовой, самоблокирующийся 2108, 2110, 2170, 2190, 1118 DRIVE АВТОПРОДУКТ</t>
  </si>
  <si>
    <t>00-00009420</t>
  </si>
  <si>
    <t>AP0006</t>
  </si>
  <si>
    <t>Дифференциал дисковый, самоблокирующийся 2121, 2123 DRIVE АВТОПРОДУКТ</t>
  </si>
  <si>
    <t>AP0451</t>
  </si>
  <si>
    <t>AP0365</t>
  </si>
  <si>
    <t>00-00009523</t>
  </si>
  <si>
    <t>AP0489</t>
  </si>
  <si>
    <t>Защита (усилитель) опоры стойки 1118, 2190 (1,5 градуса, для авто с ув.. кастром) "SAFE" АВТОПРОДУКТ</t>
  </si>
  <si>
    <t>AP0075</t>
  </si>
  <si>
    <t>00-00009442</t>
  </si>
  <si>
    <t>AP0076</t>
  </si>
  <si>
    <t>Защита (усилитель) опоры стойки 2108, 2115 (1,5 градуса, для авто с ув.. кастром) "SAFE" АВТОПРОДУКТ</t>
  </si>
  <si>
    <t>00-00008420</t>
  </si>
  <si>
    <t>AP0215</t>
  </si>
  <si>
    <t>Защита (усилитель) опоры стойки 2110, 2170 "SAFE" АВТОПРОДУКТ</t>
  </si>
  <si>
    <t>00-00009461</t>
  </si>
  <si>
    <t>AP0216</t>
  </si>
  <si>
    <t>Защита (усилитель) опоры стойки 2110, 2170 (1,5 градуса, для авто с ув.. кастром) "SAFE" АВТОПРОДУКТ</t>
  </si>
  <si>
    <t>AP0070</t>
  </si>
  <si>
    <t>00-00009485</t>
  </si>
  <si>
    <t>AP0361</t>
  </si>
  <si>
    <t>Защита двигателя для подрамника (стальная оцинкованная) 1118, 2190 "SAFE" АВТОПРОДУКТ</t>
  </si>
  <si>
    <t>00-00009437</t>
  </si>
  <si>
    <t>AP0071</t>
  </si>
  <si>
    <t>Защита двигателя для подрамника (стальная оцинкованная) 2108, 2115 "SAFE" АВТОПРОДУКТ</t>
  </si>
  <si>
    <t>AP0211</t>
  </si>
  <si>
    <t>00-00009544</t>
  </si>
  <si>
    <t>AP0599</t>
  </si>
  <si>
    <t>К-т проставок (устанавл. только с незав. подв. и задн. диск. торм. STT, LADA SPORT) АВТОПРОДУКТ</t>
  </si>
  <si>
    <t>AP0010</t>
  </si>
  <si>
    <t>00-00009517</t>
  </si>
  <si>
    <t>AP0475</t>
  </si>
  <si>
    <t>Комплект тяг рулевой трапеции (компл.: 2шт.) 2121, 2123 "DRIVE" АВТОПРОДУКТ</t>
  </si>
  <si>
    <t>00-00009477</t>
  </si>
  <si>
    <t>AP0301</t>
  </si>
  <si>
    <t>Кронштейн генератора 1118, 2190, Калина 2 (с регулировкой натяжения) "PARTS" АВТОПРОДУКТ</t>
  </si>
  <si>
    <t>00-00009522</t>
  </si>
  <si>
    <t>AP0488</t>
  </si>
  <si>
    <t>Кронштейн задней опоры двигателя 1118, 2190, КАЛИНА ll, DATSUN с АКПП "DRIVE" АВТОПРОДУКТ</t>
  </si>
  <si>
    <t>AP0305</t>
  </si>
  <si>
    <t>AP0487</t>
  </si>
  <si>
    <t>00-00009538</t>
  </si>
  <si>
    <t>AP0582</t>
  </si>
  <si>
    <t>Кронштейн регулятора давления в сборе 1118, 2108. 2110, 2114, 2170, 2190 "PARTS" АВТОПРОДУКТ</t>
  </si>
  <si>
    <t>00-00009518</t>
  </si>
  <si>
    <t>AP0477</t>
  </si>
  <si>
    <t>Наконечник рулевой тяги левый 2121, 2123 (запчасть к АР0475, АР0476) "PARTS" АВТОПРОДУКТ</t>
  </si>
  <si>
    <t>AP0013</t>
  </si>
  <si>
    <t>AP0020</t>
  </si>
  <si>
    <t>AP0010а</t>
  </si>
  <si>
    <t>00-00009515</t>
  </si>
  <si>
    <t>AP0472</t>
  </si>
  <si>
    <t>Опора раздаточной коробки 2120, 2121, 2131 "DRIVE" АВТОПРОДУКТ</t>
  </si>
  <si>
    <t>AP0245</t>
  </si>
  <si>
    <t>00-00009449</t>
  </si>
  <si>
    <t>AP0117</t>
  </si>
  <si>
    <t>Пластины развальные задних колес (-1 градус, с корректир) 2108, 2110, 2112, 2170 "DRIVE" АВТОПРОДУКТ</t>
  </si>
  <si>
    <t>AP0110</t>
  </si>
  <si>
    <t>AP0680</t>
  </si>
  <si>
    <t>AP0111</t>
  </si>
  <si>
    <t>AP0112</t>
  </si>
  <si>
    <t>AP0113</t>
  </si>
  <si>
    <t>00-00009448</t>
  </si>
  <si>
    <t>AP0116</t>
  </si>
  <si>
    <t>Пластины развальные задних колес (-3 градуса) 2108, 2110, 2112, 2170 "DRIVE" АВТОПРОДУКТ</t>
  </si>
  <si>
    <t>AP0114</t>
  </si>
  <si>
    <t>00-00009539</t>
  </si>
  <si>
    <t>AP0589</t>
  </si>
  <si>
    <t>Подвеска задняя независимая 1118, 2190, КАЛИНА ll "DRIVE" АВТОПРОДУКТ</t>
  </si>
  <si>
    <t>AP0107</t>
  </si>
  <si>
    <t>00-00009482</t>
  </si>
  <si>
    <t>AP0331</t>
  </si>
  <si>
    <t>Подрамник на полиуретановых сайлентблоках (без защиты) 1118, 2190 МКПП до 2013г. "DRIVE" АВТОПРОДУКТ</t>
  </si>
  <si>
    <t>00-00009435</t>
  </si>
  <si>
    <t>AP0041</t>
  </si>
  <si>
    <t>Подрамник на полиуретановых сайлентблоках (без защиты) 2108, 2115 "DRIVE" АВТОПРОДУКТ</t>
  </si>
  <si>
    <t>AP0341</t>
  </si>
  <si>
    <t>00-00009533</t>
  </si>
  <si>
    <t>AP0561</t>
  </si>
  <si>
    <t>Подрамник на резиновых сайлентблоках (без защиты) 1118, 2190 МКПП после 2013г. "DRIVE" АВТОПРОДУКТ</t>
  </si>
  <si>
    <t>AP0051</t>
  </si>
  <si>
    <t>00-00006491</t>
  </si>
  <si>
    <t>AP0055</t>
  </si>
  <si>
    <t>Подрамник на резиновых сайлентблоках (без защиты) 2108, 2115 "SPORT" АВТОПРОДУКТ</t>
  </si>
  <si>
    <t>AP0191</t>
  </si>
  <si>
    <t>00-00009531</t>
  </si>
  <si>
    <t>AP0551</t>
  </si>
  <si>
    <t>Подрамник с жесткими рычагами на резиновых сайл. (без защиты) 1118, 2190 (2013-) "DRIVE" АВТОПРОДУКТ</t>
  </si>
  <si>
    <t>AP0033</t>
  </si>
  <si>
    <t>AP0171</t>
  </si>
  <si>
    <t>AP0092</t>
  </si>
  <si>
    <t>AP0380</t>
  </si>
  <si>
    <t>AP0370</t>
  </si>
  <si>
    <t>AP0390</t>
  </si>
  <si>
    <t>00-00009488</t>
  </si>
  <si>
    <t>AP0385</t>
  </si>
  <si>
    <t>Поперечина передней подвески усиленная 1118, 2190 (резиновая втулка) "SPORT" АВТОПРОДУКТ</t>
  </si>
  <si>
    <t>AP0090</t>
  </si>
  <si>
    <t>AP0080</t>
  </si>
  <si>
    <t>AP0100</t>
  </si>
  <si>
    <t>00-00009445</t>
  </si>
  <si>
    <t>AP0095</t>
  </si>
  <si>
    <t>Поперечина передней подвески усиленная 2108, 2115 (резиновая втулка) "SPORT" АВТОПРОДУКТ</t>
  </si>
  <si>
    <t>00-00009502</t>
  </si>
  <si>
    <t>AP0440</t>
  </si>
  <si>
    <t>Поперечина передней подвески усиленная 2110, 2170 (резиновая втулка) "DRIVE" АВТОПРОДУКТ</t>
  </si>
  <si>
    <t>AP0218</t>
  </si>
  <si>
    <t>00-00009463</t>
  </si>
  <si>
    <t>AP0226</t>
  </si>
  <si>
    <t>Растяжка заднего рычага (балки) 1118, 2108, 2110, 2170, 2190 "PARTS" АВТОПРОДУКТ</t>
  </si>
  <si>
    <t>00-00009513</t>
  </si>
  <si>
    <t>AP0470</t>
  </si>
  <si>
    <t>Растяжка нижняя 2121, 2123 "DRIVE" АВТОПРОДУКТ</t>
  </si>
  <si>
    <t>AP0420</t>
  </si>
  <si>
    <t>00-00009472</t>
  </si>
  <si>
    <t>AP0290</t>
  </si>
  <si>
    <t>Растяжка передних стоек (нерегулируемая) 2108, 2115 16кл.  "DRIVE" АВТОПРОДУКТ</t>
  </si>
  <si>
    <t>AP0140</t>
  </si>
  <si>
    <t>AP0460</t>
  </si>
  <si>
    <t>AP0690</t>
  </si>
  <si>
    <t>00-00009495</t>
  </si>
  <si>
    <t>AP0421</t>
  </si>
  <si>
    <t>Растяжка передних стоек (регулируемая, с доп. опорой)  1118, 2190 16кл. "DRIVE" АВТОПРОДУКТ</t>
  </si>
  <si>
    <t>00-00009476</t>
  </si>
  <si>
    <t>AP0297</t>
  </si>
  <si>
    <t>Растяжка передних стоек (регулируемая, с доп. опорой)  2114, 2115 16кл. "DRIVE" АВТОПРОДУКТ</t>
  </si>
  <si>
    <t>AP0461</t>
  </si>
  <si>
    <t>AP0419</t>
  </si>
  <si>
    <t>AP0130</t>
  </si>
  <si>
    <t>AP0459</t>
  </si>
  <si>
    <t>00-00009475</t>
  </si>
  <si>
    <t>AP0295</t>
  </si>
  <si>
    <t>Растяжка передних стоек (с доп. опорой)  2114, 2115 16кл. "DRIVE" АВТОПРОДУКТ</t>
  </si>
  <si>
    <t>AP0310</t>
  </si>
  <si>
    <t>AP0571</t>
  </si>
  <si>
    <t>AP0570</t>
  </si>
  <si>
    <t>AP0160</t>
  </si>
  <si>
    <t>00-00009467</t>
  </si>
  <si>
    <t>AP0240</t>
  </si>
  <si>
    <t>Рычаг задний (балка) в сборе на полиуретановы втулках 2108, 2115, 2110, 2170 "SPORT PRO" АВТОПРОДУКТ</t>
  </si>
  <si>
    <t>00-00009492</t>
  </si>
  <si>
    <t>AP0410</t>
  </si>
  <si>
    <t>Рычаг задний (балка) в сборе на полиуретановых втулках 1118, 2190 "SPORT PRO" АВТОПРОДУКТ</t>
  </si>
  <si>
    <t>00-00009465</t>
  </si>
  <si>
    <t>AP0230</t>
  </si>
  <si>
    <t>Рычаг задний (балка) в сборе на резиновых втулках 2108, 2115, 2110, 2170 "SPORT PRO" АВТОПРОДУКТ</t>
  </si>
  <si>
    <t>AP0430</t>
  </si>
  <si>
    <t>00-00012510</t>
  </si>
  <si>
    <t>AP0038</t>
  </si>
  <si>
    <t>Рычаги подрамника жетские 1118, 2108, 2110, 2170, 2190 "DRIVE" АВТОПРОДУКТ</t>
  </si>
  <si>
    <t>00-00009434</t>
  </si>
  <si>
    <t>AP0036</t>
  </si>
  <si>
    <t>Сайлентблок рычага подрамника (только для рычагов автопродукт) 2108, 2110 "DRIVE" АВТОПРОДУКТ</t>
  </si>
  <si>
    <t>AP0453</t>
  </si>
  <si>
    <t>00-00009417</t>
  </si>
  <si>
    <t>AP0002</t>
  </si>
  <si>
    <t>Тяга с контргайками рулевой трапеции 2101 SPORT АВТОПРОДУКТ</t>
  </si>
  <si>
    <t>00-00009416</t>
  </si>
  <si>
    <t>AP0001</t>
  </si>
  <si>
    <t>Тяга с контргайками рулевой трапеции 2101, 2121, 2123 DRIVE АВТОПРОДУКТ</t>
  </si>
  <si>
    <t>AP0120</t>
  </si>
  <si>
    <t>00-00009469</t>
  </si>
  <si>
    <t>AP0260</t>
  </si>
  <si>
    <t>Усилитель кузова задний 2111, 2112, 2171, 2172 "SPORT" АВТОПРОДУКТ</t>
  </si>
  <si>
    <t>AP0285</t>
  </si>
  <si>
    <t>AP0286</t>
  </si>
  <si>
    <t>00-00009432</t>
  </si>
  <si>
    <t>AP0034</t>
  </si>
  <si>
    <t>Шайбы для регулировки кастора на подрамниках 2108 "PARTS" АВТОПРОДУКТ</t>
  </si>
  <si>
    <t>AP0300</t>
  </si>
  <si>
    <t>AP0150</t>
  </si>
  <si>
    <t>AP0270</t>
  </si>
  <si>
    <t>суммаитог</t>
  </si>
  <si>
    <t>Парс</t>
  </si>
  <si>
    <t/>
  </si>
  <si>
    <t>https://motorring.ru/product/4727-opory-stoek-peredney-podveski-sevi-ekstrim-vaz-2110-2112</t>
  </si>
  <si>
    <t>https://motorring.ru/product/10962-sharniry-rychagov-peredney-podveski-sevi-ekstrim-vaz</t>
  </si>
  <si>
    <t>https://motorring.ru/product/10963-saylentbloki-rychagov-peredney-podveski-sevi-ekspert-lada</t>
  </si>
  <si>
    <t>https://motorring.ru/product/20037-sharniry-rychagov-peredney-podveski-sevi-expert-vaz</t>
  </si>
  <si>
    <t>https://motorring.ru/product/20009-sharniry-rychaga-balki-zadney-podveski-sevi-expert-vaz</t>
  </si>
  <si>
    <t>https://motorring.ru/product/12513-saylentbloki-nighnih-rychagov-peredney-podveski-sevi</t>
  </si>
  <si>
    <t>https://motorring.ru/product/20008-komplekt-vtulok-zadnego-amortizatora-sevi-expert-vaz</t>
  </si>
  <si>
    <t>https://motorring.ru/product/39156-sharnir-podushki-perednego-amortizatora-sevi-extreme-2101-07-niva</t>
  </si>
  <si>
    <t>https://motorring.ru/product/39157-sharnir-perednego-amortizatora-sevi-expert-2101-07-niva-4x4</t>
  </si>
  <si>
    <t>https://motorring.ru/product/20019-sharniry-podushki-perednego-amortizatora-sevi-extreme-vaz</t>
  </si>
  <si>
    <t>https://motorring.ru/product/39158-sharnir-perednego-amortizatora-sevi-extream-2101-07-niva-4x4</t>
  </si>
  <si>
    <t>https://motorring.ru/product/20007-komplekt-vtulok-zadnego-amortizatora-sevi-expert-vaz</t>
  </si>
  <si>
    <t>https://motorring.ru/product/39248-podushki-meghvitkovye-universalynye-15mm-sevi-extream</t>
  </si>
  <si>
    <t>https://motorring.ru/product/20078-podushka-meghvitkovaya-avtobafer-sevi-extreme</t>
  </si>
  <si>
    <t>https://motorring.ru/product/39249-podushki-meghvitkovye-universalynye-28mm-sevi-extream</t>
  </si>
  <si>
    <t>https://motorring.ru/product/39252-podushki-meghvitkovye-universalynye-sevi-extream</t>
  </si>
  <si>
    <t>https://motorring.ru/product/20018-komplekt-podushek-stabilizatora-sevi-expert-vaz-2101-2107</t>
  </si>
  <si>
    <t>https://motorring.ru/product/14710-podushki-vtulki-poperechnogo-stabilizatora-15mm-sevi-expert-2108-</t>
  </si>
  <si>
    <t>https://motorring.ru/product/14712-podushki-poperechnogo-stabilizatora-sevi-expert-vaz-2110-12</t>
  </si>
  <si>
    <t>https://motorring.ru/product/14720-stoyki-stabilizatora-sevi-expert-vaz-2108-15</t>
  </si>
  <si>
    <t>https://motorring.ru/product/14721-stoyki-stabilizatora-sevi-expert-dlya-vaz-2110-2112</t>
  </si>
  <si>
    <t>https://motorring.ru/product/14719-stoyki-stabilizatora-sevi-expert-lada-kalina-priora</t>
  </si>
  <si>
    <t>https://motorring.ru/product/14722-stoyki-stabilizatora-sevi-expert-lada-granta</t>
  </si>
  <si>
    <t>https://motorring.ru/product/14709-podushki-poperechnogo-stabilizatora-sevi-ekspert-lada</t>
  </si>
  <si>
    <t>https://motorring.ru/product/14715-podushki-poperechnogo-stabilizatora-sevi-expert-lada-granta</t>
  </si>
  <si>
    <t>https://motorring.ru/product/14713-podushki-poperechnogo-stabilizatora-sevi-expert-lada-niva</t>
  </si>
  <si>
    <t>https://motorring.ru/product/14714-podushki-poperechnogo-stabilizatora-sevi-expert-shevrole-niva</t>
  </si>
  <si>
    <t>https://motorring.ru/product/14723-stoyki-stabilizatora-sevi-expert-lada-granta-kalina-2</t>
  </si>
  <si>
    <t>https://motorring.ru/product/20014-komplekt-podushek-stabilizatora-sevi-expert-lada-kalina</t>
  </si>
  <si>
    <t>https://motorring.ru/product/20022-sharniry-kronshteyna-rastyaghki-sevi-expert-vaz-2108-21099</t>
  </si>
  <si>
    <t>https://motorring.ru/product/13457-kronshteyny-krepleniya-rastyaghki-kraby-sevi-ekspert-vaz</t>
  </si>
  <si>
    <t>https://motorring.ru/product/19023-kronshteyny-rastyaghki-kraby-sevi-extream-vaz-2108-21099</t>
  </si>
  <si>
    <t>https://motorring.ru/product/14716-sharniry-rastyaghki-romashki-sevi-expert-vaz-2108-15</t>
  </si>
  <si>
    <t>https://motorring.ru/product/13458-kronshteyn-rastyaghki-sevi-expert-lada-kalina</t>
  </si>
  <si>
    <t>https://motorring.ru/product/13459-kronshteyn-rastyaghki-sevi-expert-lada-granta</t>
  </si>
  <si>
    <t>https://motorring.ru/product/39108-opora-promeghutochnaya-kardannogo-vala-sevi-extream-gazel</t>
  </si>
  <si>
    <t>https://motorring.ru/product/27896-opora-kardannogo-vala-sevi-ekspert-vaz-2101-2107</t>
  </si>
  <si>
    <t>https://motorring.ru/product/39151-mufta-elastichnaya-kardannogo-vala-2101-07-niva-4x4-urban</t>
  </si>
  <si>
    <t>https://motorring.ru/product/39152-mufta-elastichnaya-kardannogo-vala-niva-4x4-urban-shevrole</t>
  </si>
  <si>
    <t>https://motorring.ru/product/19031-komplekt-podushek-glushitelya-sevi-expert-vaz-2108-21099</t>
  </si>
  <si>
    <t>https://motorring.ru/product/19032-komplekt-podushek-glushitelya-sevi-expert-vaz-2110-2112</t>
  </si>
  <si>
    <t>https://motorring.ru/product/19034-komplekt-podushek-glushitelya-sevi-expert-lada-niva-4h4</t>
  </si>
  <si>
    <t>https://motorring.ru/product/19035-komplekt-podushek-glushitelya-sevi-expert-lada-kalina</t>
  </si>
  <si>
    <t>https://motorring.ru/product/19029-komplekt-podushek-glushitelya-sevi-expert-lada-priora</t>
  </si>
  <si>
    <t>https://motorring.ru/product/625-komplekt-podushek-glushitelya-sevi-expert-lada-kalina</t>
  </si>
  <si>
    <t>https://motorring.ru/product/19038-komplekt-podushek-glushitelya-sevi-expert-lada-priora-vesta</t>
  </si>
  <si>
    <t>https://motorring.ru/product/19030-komplekt-podushek-glushitelya-sevi-expert-lada-niva-4h4</t>
  </si>
  <si>
    <t>https://motorring.ru/product/19027-komplekt-krepleniya-glushitelya-sevi-expert-vaz-2101-2107</t>
  </si>
  <si>
    <t>https://motorring.ru/product/13465-opora-dvigatelya-levaya-sevi-ekspert-vaz-2108-21099</t>
  </si>
  <si>
    <t>https://motorring.ru/product/13466-opora-dvigatelya-perednyaya-sevi-ekspert-vaz-2108-21099</t>
  </si>
  <si>
    <t>https://motorring.ru/product/13464-opora-dvigatelya-zadnyaya-sevi-ekspert-vaz-2108-21099</t>
  </si>
  <si>
    <t>https://motorring.ru/product/19990-opora-dvigatelya-zadnyaya-sevi-expert-vaz-2110-2112-lada</t>
  </si>
  <si>
    <t>https://motorring.ru/product/19992-opora-dvigatelya-pravaya-vaz-2110-2112-lada-priora</t>
  </si>
  <si>
    <t>https://motorring.ru/product/19994-podushka-bokovoy-opory-dvigatelya-sevi-expert-vaz-2110-2112</t>
  </si>
  <si>
    <t>https://motorring.ru/product/19995-podushka-zadney-opory-dvigatelya-vaz-2110-2111-2112-lada</t>
  </si>
  <si>
    <t>https://motorring.ru/product/13467-shtanga-podveski-dvigatelya-sevi-expert-vaz-2110-12-2170-72</t>
  </si>
  <si>
    <t>https://motorring.ru/product/39103-podushka-zadney-opory-dvigatelya-sevi-expert-2101-2107</t>
  </si>
  <si>
    <t>https://motorring.ru/product/39104-podushka-zadney-opory-dvigatelya-sevi-expert-niva-4x4</t>
  </si>
  <si>
    <t>https://motorring.ru/product/19993-opora-razdatochnoy-korobki-sevi-expert-dlya-lada-niva-4h4</t>
  </si>
  <si>
    <t>https://motorring.ru/product/39102-opora-razdatochnoy-korobki-sevi-expert-shevrole-niva</t>
  </si>
  <si>
    <t>https://motorring.ru/product/39223-bashmak-natyaghitelya-cepi-sevi-expert-2101-2107-4x4</t>
  </si>
  <si>
    <t>https://motorring.ru/product/39225-uspokoitely-cepi-sevi-expert-2101-2107-lada-4x4</t>
  </si>
  <si>
    <t>https://motorring.ru/product/39263-oboyma-opory-sharovoy-rychaga-kpp-sbore-sevi-expert-2110-12-grant</t>
  </si>
  <si>
    <t>https://motorring.ru/product/20002-pylynik-privoda-narughnego-shrusa-sevi-expert-vaz</t>
  </si>
  <si>
    <t>https://motorring.ru/product/19999-pylynik-privoda-vnutrennego-shrusa-sevi-expert-vaz</t>
  </si>
  <si>
    <t>https://motorring.ru/product/20003-pylynik-privoda-narughnego-shrusa-sevi-expert-lada-niva-4h4</t>
  </si>
  <si>
    <t>https://motorring.ru/product/20000-pylynik-privoda-vnutrennego-shrusa-sevi-expert-lada-niva</t>
  </si>
  <si>
    <t>https://motorring.ru/product/19996-pylynik-amortizatora-zadney-podveski-sevi-expert-vaz</t>
  </si>
  <si>
    <t>https://motorring.ru/product/19998-pylynik-stoyki-teleskopicheskoy-sevi-expert-vaz-2110-2112</t>
  </si>
  <si>
    <t>https://motorring.ru/product/19997-pylynik-rulevoy-tyagi-sevi-expert-lada-largus-reno-logan</t>
  </si>
  <si>
    <t>https://motorring.ru/product/14706-ustanovochnyy-komplekt-narughnogo-shrusa-sevi-ekspert-vaz</t>
  </si>
  <si>
    <t>https://motorring.ru/product/14704-ustanovochnyy-komplekt-vnutrennego-shrusa-sevi-ekspert-vaz</t>
  </si>
  <si>
    <t>https://motorring.ru/product/14707</t>
  </si>
  <si>
    <t>https://motorring.ru/product/14705</t>
  </si>
  <si>
    <t>https://motorring.ru/product/39143-chehol-zaschitnyy-sharovoy-opory-sevi-extream-2101-07-niva-4x4</t>
  </si>
  <si>
    <t>https://motorring.ru/product/39144-chehol-zaschitnyy-sharovoy-opory-sevi-extream-2108-2115-kalina</t>
  </si>
  <si>
    <t>https://motorring.ru/product/39142-chehol-sharovogo-palyca-tyag-rulevoy-trapecii-sevi-2108-15-kalina</t>
  </si>
  <si>
    <t>https://motorring.ru/product/19970-palec-sharovoy-peredney-podveski-verhniy-zaschitnym-chehlom</t>
  </si>
  <si>
    <t>https://motorring.ru/product/19971-palec-sharovoy-peredney-podveski-nighniy-zaschitnym-chehlom</t>
  </si>
  <si>
    <t>https://motorring.ru/product/13463-sharovaya-opora-sevi-ekstrim-vaz-2108-21099-2113-2115</t>
  </si>
  <si>
    <t>https://motorring.ru/product/19972-palec-sharovoy-peredney-podveski-nighniy-zaschitnym-chehlom</t>
  </si>
  <si>
    <t>https://motorring.ru/product/39076-palec-sharovoy-peredney-podveski-verhniy-krepez-2101-07-niva-4x4</t>
  </si>
  <si>
    <t>https://motorring.ru/product/39078</t>
  </si>
  <si>
    <t>https://motorring.ru/product/39080-palec-sharovoy-peredney-podveski-verhniy-chehlom-krepez-sevi-4x4</t>
  </si>
  <si>
    <t>https://motorring.ru/product/39081-palec-sharovoy-peredney-podveski-verhniy-chehlom-krepez-sevi-4x4</t>
  </si>
  <si>
    <t>https://motorring.ru/product/39079-sharovaya-opora-sevi-ekstrim-krepez-vaz-2108-21099-2113-2115</t>
  </si>
  <si>
    <t>https://motorring.ru/product/19965-komplekt-tyag-rulevoy-trapecii-krepeghom-seci-extream-vaz</t>
  </si>
  <si>
    <t>https://motorring.ru/product/19037-nakonechniki-krayney-tyagi-rulevoy-trapecii-narughnye-sevi</t>
  </si>
  <si>
    <t>https://motorring.ru/product/39071-nakonechniki-tyagi-rulevoy-trapecii-narughnye-sevi-2101-niva</t>
  </si>
  <si>
    <t>https://motorring.ru/product/39067-nakonechniki-tyagi-rulevoy-trapecii-vnutrennie-sevi-extreme-2101</t>
  </si>
  <si>
    <t>https://motorring.ru/product/13460-komplekt-nakonechnikov-rulevyh-tyag-sevi-ekstrim-vaz</t>
  </si>
  <si>
    <t>https://motorring.ru/product/19961-nakonechniki-tyagi-rulevoy-trapecii-narughnye-krepeghom</t>
  </si>
  <si>
    <t>https://motorring.ru/product/13462-komplekt-nakonechnikov-rulevyh-tyag-sevi-ekstrim-vaz</t>
  </si>
  <si>
    <t>https://motorring.ru/product/19962-nakonechniki-tyagi-rulevoy-trapecii-narughnye-krepeghom</t>
  </si>
  <si>
    <t>https://motorring.ru/product/13461-komplekt-nakonechnikov-rulevyh-tyag-sevi-ekstrim-lada-kalina</t>
  </si>
  <si>
    <t>https://motorring.ru/product/39074-nakonechniki-tyagi-rulevoy-narughnye-levyy-pravyy-sevi-kalina</t>
  </si>
  <si>
    <t>https://motorring.ru/product/19966-komplekt-tyag-rulevoy-trapecii-krepeghom-sevi-extreme-lada</t>
  </si>
  <si>
    <t>https://motorring.ru/product/39068-nakonechniki-tyagi-rulevoy-trapecii-vnutrennie-sevi-extreme-niva</t>
  </si>
  <si>
    <t>https://motorring.ru/product/39160-salynik-vtorichnogo-vala-sevi-extream-kpp-2101-07-niva-4x4</t>
  </si>
  <si>
    <t>https://motorring.ru/product/39177-salyniki-kolenchatogo-vala-peredni-zadni-sevi-extreme-2101-07-4x4</t>
  </si>
  <si>
    <t>https://motorring.ru/product/39215-salynik-reduktora-zadnego-mosta-razdatochnoy-korobki-sevi-4x4</t>
  </si>
  <si>
    <t>https://motorring.ru/product/39198-salynik-pervichnogo-vala-korobki-peredach-sevi-extream-2101</t>
  </si>
  <si>
    <t>https://motorring.ru/product/39216-salynik-stupicy-perednego-kolesa-sevi-extream-2101-4x4</t>
  </si>
  <si>
    <t>https://motorring.ru/product/39220-salynik-shtoka-vybora-peredach-sevi-extream-2108-09-kalina</t>
  </si>
  <si>
    <t>https://motorring.ru/product/39189-salynik-pervichnogo-vala-kpp-sevi-extream-2108-15-granta</t>
  </si>
  <si>
    <t>https://motorring.ru/product/39213-salynik-privoda-reversivnyy-sevi-extream-4h4-niva</t>
  </si>
  <si>
    <t>https://motorring.ru/product/39184-salynik-maslyanogo-nasosa-sevi-dlya-gaz</t>
  </si>
  <si>
    <t>https://motorring.ru/product/39211-salynik-privoda-pravyy-sevi-extream-xrey-renault</t>
  </si>
  <si>
    <t>https://motorring.ru/product/39202-salynik-privoda-kpp-sevi-extream-largus-vesta-xray-reno</t>
  </si>
  <si>
    <t>https://motorring.ru/product/39091-opora-stoyki-peredney-podveski-levay-sevi-zaz-chance-chevrolet</t>
  </si>
  <si>
    <t>https://motorring.ru/product/39093-opora-stoyki-peredney-podveski-pravy-sevi-zaz-chance-chevrolet</t>
  </si>
  <si>
    <t>https://motorring.ru/product/39090-opora-peredney-stoyki-sevi-lada-vesta</t>
  </si>
  <si>
    <t>https://motorring.ru/product/39098-opora-stoyki-peredney-podveski-podshipnikom-sevi-expert-vesta</t>
  </si>
  <si>
    <t>не нашел</t>
  </si>
  <si>
    <t>https://motorring.ru/product/39097-opora-stoyki-peredney-podveski-podshipnikom-sevi-largus-xray</t>
  </si>
  <si>
    <t>https://motorring.ru/product/39147-saylentblok-perednego-rychaga-sevi-expert-largus-vesta-reno-dacia</t>
  </si>
  <si>
    <t>https://motorring.ru/product/39146-komplekt-vtulok-zadnego-amortizatora-sevi-expert-niva-2120</t>
  </si>
  <si>
    <t>https://motorring.ru/product/39171-podushka-krepleniya-zadnego-amortizatora-verhny-sevi-largus-reno</t>
  </si>
  <si>
    <t>https://motorring.ru/product/39261-prokladka-prughiny-peredney-podveski-usilennaya-sevi-expert-01-07</t>
  </si>
  <si>
    <t>https://motorring.ru/product/39262-prokladka-prughiny-peredney-podveski-sevi-expert-2101-07-4x4</t>
  </si>
  <si>
    <t>https://motorring.ru/product/39255-prokladka-prughiny-zadney-podveski-verhnyaya-sevi-expert-4x4</t>
  </si>
  <si>
    <t>https://motorring.ru/product/39253-prokladka-prughiny-zadney-podveski-usilennaya-sevi-expert-01-07</t>
  </si>
  <si>
    <t>https://motorring.ru/product/39257-prokladka-prughiny-zadney-podveski-sevi-expert-2108-15-kalina</t>
  </si>
  <si>
    <t>https://motorring.ru/product/14126-chashka-prokladkoy-rezinovoy-pod-prughinu-opory-stoek-dlya</t>
  </si>
  <si>
    <t>https://motorring.ru/product/39259-prokladka-prughiny-zadney-podveski-verhnyaya-sevi-expert-vesta</t>
  </si>
  <si>
    <t>https://motorring.ru/product/39260-prokladka-prughiny-zadney-podveski-nighnyaya-sevi-expert-vesta</t>
  </si>
  <si>
    <t>https://motorring.ru/product/39258-prokladka-prughiny-zadney-podveski-verhnyaya-sevi-expert-largus</t>
  </si>
  <si>
    <t>https://motorring.ru/product/39134-bufer-hoda-sghatiya-peredni-podveski-sevi-expert-2108-15</t>
  </si>
  <si>
    <t>https://motorring.ru/product/39117-bufer-hoda-sghatiya-zadney-podveski-sevi-expert-dlya-vaz</t>
  </si>
  <si>
    <t>https://motorring.ru/product/39136-bufer-hoda-sghatiya-peredni-podveski-sevi-expert-2110-12-kalina</t>
  </si>
  <si>
    <t>https://motorring.ru/product/39118-bufer-hoda-sghatiya-zadney-podveski-sevi-expert-2110-12-priora</t>
  </si>
  <si>
    <t>https://motorring.ru/product/39119-bufer-hoda-sghatiya-zadney-podveski-sevi-expert-priora</t>
  </si>
  <si>
    <t>https://motorring.ru/product/39128-bufer-hoda-sghatiya-peredni-podveski-sevi-expert-kalina</t>
  </si>
  <si>
    <t>https://motorring.ru/product/39116-bufer-hoda-sghatiya-zadney-podveski-sevi-expert-kalina-granta</t>
  </si>
  <si>
    <t>https://motorring.ru/product/39138-bufer-hoda-sghatiya-peredni-podveski-sevi-vesta</t>
  </si>
  <si>
    <t>https://motorring.ru/product/39122-bufer-hoda-sghatiya-zadney-podveski-sevi-expert-vesta-xray</t>
  </si>
  <si>
    <t>https://motorring.ru/product/39121-bufer-hoda-sghatiya-zadney-podveski-sevi-expert-largus-xray-reno</t>
  </si>
  <si>
    <t>https://motorring.ru/product/39120-bufer-hoda-sghatiya-zadney-podveski-sevi-expert-kalina-granta</t>
  </si>
  <si>
    <t>https://motorring.ru/product/39115-bufer-hoda-sghatiya-peredney-podveski-koghuhom-kolycom-sevi-vesta</t>
  </si>
  <si>
    <t>https://motorring.ru/product/39112-bufery-hoda-sghatiya-zadney-podveski-koghuhom-sevi-vesta</t>
  </si>
  <si>
    <t>https://motorring.ru/product/39148-vtulki-reaktivnyh-shtang-sevi-expert-2101-07-niva</t>
  </si>
  <si>
    <t>https://motorring.ru/product/20075-shtangi-prodolynoy-poperechnoy-ustoychivosti-sevi-extreme</t>
  </si>
  <si>
    <t>https://motorring.ru/product/39241-shtangi-prodolynoy-ustoychivosti-krepegh-sevi-extream-2101-2107</t>
  </si>
  <si>
    <t>https://motorring.ru/product/39243-shtangi-prodolynoy-poperechnoy-ustoychivosti-sevi-01-07</t>
  </si>
  <si>
    <t>https://motorring.ru/product/39231-shtangi-prodolynoy-poperechnoy-ustoychivosti-krepeghom-sevi-01-07</t>
  </si>
  <si>
    <t>https://motorring.ru/product/39245-shtangi-prodolynoy-poperechnoy-ustoychivosti-sevi-expert-4h4</t>
  </si>
  <si>
    <t>https://motorring.ru/product/39155-sharnir-poperechnoy-shtangi-nizhni-sevi-extreme-2101-07-niva-4x4</t>
  </si>
  <si>
    <t>https://motorring.ru/product/39154-sharnir-poperechnoy-shtangi-sevi-extreme-2101-07-niva-4x4</t>
  </si>
  <si>
    <t>https://motorring.ru/product/39247-shtangi-prodolynoy-poperechnoy-ustoychivosti-sevi-extream-4h4</t>
  </si>
  <si>
    <t>https://motorring.ru/product/39264-stoyka-stabilizatora-sevi-dlya-daewoo-nexia-sens-chevrolet-lanos</t>
  </si>
  <si>
    <t>https://motorring.ru/product/39163-komplekt-podushek-zadnego-stabilizatora-sevi-expert-kalina-priora</t>
  </si>
  <si>
    <t>https://motorring.ru/product/39139-prokladka-vpusknogo-kollektora-sevi-extream-largus-reno</t>
  </si>
  <si>
    <t>https://motorring.ru/product/39140-prokladka-vpusknogo-kollektora-sevi-extream-vesta-xray-reno</t>
  </si>
  <si>
    <t>https://motorring.ru/product/39141-chehol-zaschitnyy-krestoviny-kpp-sevi-expert-2108-15-kalina-grant</t>
  </si>
  <si>
    <t>https://motorring.ru/product/39114-chehol-amortizatora-buferom-hoda-sghatiya-sevi-largus-xray-reno</t>
  </si>
  <si>
    <t>https://motorring.ru/product/39111-komplekt-chehla-amortizatora-158mm-buferom-hoda-sghatiya-84-sevi</t>
  </si>
  <si>
    <t>https://motorring.ru/product/39083-palec-sharovoy-peredney-podveski-levyy-sevi-extream-vesta</t>
  </si>
  <si>
    <t>https://motorring.ru/product/39084-palec-sharovoy-peredney-podveski-pravy-sevi-extream-vesta</t>
  </si>
  <si>
    <t>https://motorring.ru/product/39082-palec-sharovoy-peredney-podveski-verhniy-sevi-extream-2101-07-4x4</t>
  </si>
  <si>
    <t>https://motorring.ru/product/39072-nakonechnik-rulevoy-tyagi-pravyy-stopornoy-gaykoy-sevi-largus</t>
  </si>
  <si>
    <t>https://motorring.ru/product/39069-nakonechniki-tyagi-rulevoy-trapeci-vnutrennie-sevi-extreme-largus</t>
  </si>
  <si>
    <t>https://motorring.ru/product/39173-salynik-kolenchatogo-vala-peredniy-sevi-extreme-largus-reno-logan</t>
  </si>
  <si>
    <t>https://motorring.ru/product/39161-salynik-kolenchatogo-vala-zadniy-sevi-extreme-largus-reno-toyota</t>
  </si>
  <si>
    <t>https://motorring.ru/product/39087-opora-stoki-peredney-podveski-sevi-ekspert-vol-podshib-2110-12</t>
  </si>
  <si>
    <t>https://motorring.ru/product/39085-opora-stoyki-peredney-podveski-vol-podshipnika-sevi-expert-kalina</t>
  </si>
  <si>
    <t>https://motorring.ru/product/39089-opora-stoyki-peredney-podveski-vol-podship-12mm-ur-sevi-granta</t>
  </si>
  <si>
    <t>https://motorring.ru/product/6830</t>
  </si>
  <si>
    <t>https://motorring.ru/product/39933-cceplenie-krafttech-sbore-bez-vyghimnogo-11189-vesta-xrey</t>
  </si>
  <si>
    <t>https://motorring.ru/product/6818-vyghimnoy-podshipnik-krafttech-dlya-vaz-2101-2107</t>
  </si>
  <si>
    <t>https://motorring.ru/product/39524-vyghimnoy-podshipnik-krafttech-2108-21099-2110-2112</t>
  </si>
  <si>
    <t>https://motorring.ru/product/25873-patrubok-radiatora-verhniy-rosteco-lada-vesta</t>
  </si>
  <si>
    <t>https://motorring.ru/product/6938-tormoznye-kolodki-zadnie-allied-nippon-vaz-2101-2107-lada</t>
  </si>
  <si>
    <t>ESPRA</t>
  </si>
  <si>
    <t>https://motorring.ru/product/4745</t>
  </si>
  <si>
    <t>https://motorring.ru/product/6849-svechi-zaghiganiya-ngk-karbyuratornye-vaz-2101-2107</t>
  </si>
  <si>
    <t>https://motorring.ru/product/4762-svechi-zaghiganiya-ngk-peredneprivodnye-vaz</t>
  </si>
  <si>
    <t>https://motorring.ru/product/4764-svechi-zaghiganiya-ngk-vaz-2110-2115-kalina-priora-granta</t>
  </si>
  <si>
    <t>https://motorring.ru/product/4763-svechi-zaghiganiya-ngk-vaz-2108-2115-kalina-priora-granta</t>
  </si>
  <si>
    <t>https://motorring.ru/product/13166-remeny-grm-dayco-16kl-vaz-2110-2112-2114-super-avto</t>
  </si>
  <si>
    <t>https://motorring.ru/product/13165</t>
  </si>
  <si>
    <t>https://motorring.ru/product/13169-remeny-grm-dayco-dlya-lada-largus</t>
  </si>
  <si>
    <t>https://motorring.ru/product/13170-remeny-grm-dayco-8klapannye-lada-largus</t>
  </si>
  <si>
    <t>https://motorring.ru/product/13167-remeny-grm-dayco-teflon-16kl-lada-priora-kalina-granta</t>
  </si>
  <si>
    <t>https://motorring.ru/product/13168</t>
  </si>
  <si>
    <t>https://motorring.ru/product/13152-remeny-generatora-dayco-6pk1018hd-dlya-lada-kalina</t>
  </si>
  <si>
    <t>https://motorring.ru/product/39271-ghgut-vysokovolytnyh-provodov-slon-dlya-vaz-2101-2107</t>
  </si>
  <si>
    <t>https://motorring.ru/product/39277-ghgut-vysokovolytnyh-provodov-slon-2108-21099-2110-2111</t>
  </si>
  <si>
    <t>https://motorring.ru/product/39278-ghgut-vysokovolytnyh-provodov-slon-8-kl-2108-2115</t>
  </si>
  <si>
    <t>https://motorring.ru/product/39279-ghgut-vysokovolytnyh-provodov-slon-16-kl-2110-2112</t>
  </si>
  <si>
    <t>https://motorring.ru/product/39280-ghgut-vysokovolytnyh-provodov-slon-4x4-2120</t>
  </si>
  <si>
    <t>https://motorring.ru/product/39285-ghgut-vysokovolytnyh-provodov-modulem-zaghiganiya-slon-4x4</t>
  </si>
  <si>
    <t>https://motorring.ru/product/39276-ghgut-vysokovolytnyh-provodov-slon-2101-2107-4x4-niva</t>
  </si>
  <si>
    <t>https://motorring.ru/product/39284-ghgut-vysokovolytnyh-provodov-modulem-zaghiganiya-slon-niva</t>
  </si>
  <si>
    <t>https://motorring.ru/product/24114-vysokovolytnye-provoda-slon-lada-largus</t>
  </si>
  <si>
    <t>https://motorring.ru/product/39489-porshnevye-kolyca-herzog-21126-82-5mm-lada-kalina-priora-granta</t>
  </si>
  <si>
    <t>https://motorring.ru/product/41112-nakonechnik-rulevoy-tyagi-hofer-levyy-lada-largus-iks-rey</t>
  </si>
  <si>
    <t>https://motorring.ru/product/13080-komplekt-svechey-zaghiganiya-brisk-a-line-dlya-lada-largus</t>
  </si>
  <si>
    <t>https://motorring.ru/product/7034</t>
  </si>
  <si>
    <t>https://motorring.ru/product/13081-komplekt-svechey-zaghiganiya-brisk-a-line-dlya-lada-largus</t>
  </si>
  <si>
    <t>https://motorring.ru/product/4215-komplekt-svechey-zaghiganiya-brisk-dlya-karbyuratornyh-vaz</t>
  </si>
  <si>
    <t>https://motorring.ru/product/4220-komplekt-svechey-zaghiganiya-brisk-a-line-dlya-8-klapannyh</t>
  </si>
  <si>
    <t>https://motorring.ru/product/7029-komplekt-svechey-zaghiganiya-brisk-l15ys-dlya</t>
  </si>
  <si>
    <t>https://motorring.ru/product/7033-komplekt-svechey-zaghiganiya-brisk-super-forte-dlya</t>
  </si>
  <si>
    <t>https://motorring.ru/product/7030-komplekt-svechey-zaghiganiya-brisk-vaz-2104-2107-2108-21099</t>
  </si>
  <si>
    <t>https://motorring.ru/product/7032-komplekt-svechey-zaghiganiya-brisk-8-kl-dlya-peredneprivodnyh-vaz</t>
  </si>
  <si>
    <t>https://motorring.ru/product/19712-komplekt-svechey-brisk-a-line-karbyuratornye-vaz-2108-21099</t>
  </si>
  <si>
    <t>https://motorring.ru/product/4219-komplekt-svechey-zaghiganiya-brisk-a-line-dlya-8-klapannyh</t>
  </si>
  <si>
    <t>https://motorring.ru/product/7031-komplekt-svechey-zaghiganiya-brisk-gaz-dlya</t>
  </si>
  <si>
    <t>https://motorring.ru/product/19715-komplekt-svechey-zaghiganiya-iridievyh-brisk-p-2</t>
  </si>
  <si>
    <t>https://motorring.ru/product/38549-krestovina-kardannogo-vala-marel-lada-niva-4h4</t>
  </si>
  <si>
    <t>https://motorring.ru/product/38547-krestovina-kardannogo-vala-marel-vaz-2101-2107</t>
  </si>
  <si>
    <t>https://motorring.ru/product/38968-podshipnik-generatora-marel-maliy-vaz-2101</t>
  </si>
  <si>
    <t>https://motorring.ru/product/38971-podshipnik-generatora-marel-maliy-vaz-2108</t>
  </si>
  <si>
    <t>https://motorring.ru/product/38967-podshipnik-generatora-marel-bolshoy-vaz-2101</t>
  </si>
  <si>
    <t>https://motorring.ru/product/38969-podshipnik-generatora-marel-bolshoy-vaz-2110</t>
  </si>
  <si>
    <t>https://motorring.ru/product/38711-remeny-generatora-marel-vaz-2110-2112-inzhektor</t>
  </si>
  <si>
    <t>https://motorring.ru/product/38718-remeny-generatora-marel-kalina-granta-datsun-8kl-bez-kondicionera</t>
  </si>
  <si>
    <t>https://motorring.ru/product/38707-remeny-generatora-marel-lada-kalina-bez-kondicionera</t>
  </si>
  <si>
    <t>https://motorring.ru/product/22190-komplekt-remnya-grm-marel-sport-lada-granta-kalina-largus</t>
  </si>
  <si>
    <t>https://motorring.ru/product/19913-rolik-grm-novogo-obrazca-metallicheskiy-marel-vaz</t>
  </si>
  <si>
    <t>https://motorring.ru/product/19919-rolik-natyaghitelya-generatora-dvuhryadnyy-metallicheskiy</t>
  </si>
  <si>
    <t>https://motorring.ru/product/22204-rolik-privodnogo-remnya-kryshkoy-marel-shevrole-niva-lada</t>
  </si>
  <si>
    <t>https://motorring.ru/product/21312-komplekt-podshipnikov-peredney-stupicy-marel-vaz-2101-2107</t>
  </si>
  <si>
    <t>https://motorring.ru/product/38693-remontnyy-komplekt-peredney-stupicy-marel-vaz-2101-2107</t>
  </si>
  <si>
    <t>https://motorring.ru/product/38700-podshipnik-zadney-poluosi-marel-vaz-2101-2107</t>
  </si>
  <si>
    <t>https://motorring.ru/product/38702-remontnyy-komplekt-marel-zadney-poluosi-vaz-2101-2107</t>
  </si>
  <si>
    <t>https://motorring.ru/product/38701-podshipnik-zadney-poluosi-marel-lada-4h4-niva-legend</t>
  </si>
  <si>
    <t>https://motorring.ru/product/38704-remontnyy-komplekt-marel-poluosi-4h4-niva-bez-abs</t>
  </si>
  <si>
    <t>https://motorring.ru/product/6936-tormoznoy-cilindr-zadniy-allied-nippon-vaz-2101-2107</t>
  </si>
  <si>
    <t>https://motorring.ru/product/13129-salyniki-klapanov-corteco-16kl-vaz-2110-2112-lada-priora</t>
  </si>
  <si>
    <t>https://motorring.ru/product/35982-opory-stoek-perednie-evolex-dlya-vaz-2110-2112</t>
  </si>
  <si>
    <t>https://motorring.ru/product/20164-porshnevye-kolyca-herzog-21126-lada-kalina-kalina-priora</t>
  </si>
  <si>
    <t>https://motorring.ru/product/39490-porshnevye-kolyca-herzog-dv-11194-77-5mm-kalina</t>
  </si>
  <si>
    <t>https://motorring.ru/product/13241-komplekt-remnya-grm-ina-16kl-lada-priora-kalina-granta</t>
  </si>
  <si>
    <t>https://motorring.ru/product/20142-perednie-tormoznye-kolodki-sangsin-hi-q-vaz-2108-21099</t>
  </si>
  <si>
    <t>https://motorring.ru/product/2673-avtomaticheskiy-natyaghitely-cepi-pilot-vaz-2101-2107-2121</t>
  </si>
  <si>
    <t>https://motorring.ru/product/2674-avtomaticheskiy-natyaghitely-cepi-pilot-vaz-21213-21214</t>
  </si>
  <si>
    <t>https://motorring.ru/product/18644-probka-rasshiritelynogo-bachka-rysy-lada-largus-vesta-iks</t>
  </si>
  <si>
    <t>https://motorring.ru/product/19624-perednie-tormoznye-diski-bas-standart-ventiliruemye-lada</t>
  </si>
  <si>
    <t>https://motorring.ru/product/6954-tormoznye-barabany-zadnie-alnas-chugun-vaz-2108-21099</t>
  </si>
  <si>
    <t>Сигнал звуковой ВАЗ-2108, УАЗ, 12V (высокий тон) HOFER</t>
  </si>
  <si>
    <t>Сигнал звуковой ВАЗ-2108, УАЗ, 12V (низкий тон) HOFER</t>
  </si>
  <si>
    <t>Сигнал звуковой ВАЗ-2110, 12V (высокий тон) HOFER</t>
  </si>
  <si>
    <t>Сигнал звуковой ВАЗ-2110, 12V (низкий тон) HOFER</t>
  </si>
  <si>
    <t>Сцепление в сборе (без выжимного) VESTA 1.8 , XRAY 1.8 (КПП ВАЗ 21807) MILES</t>
  </si>
  <si>
    <t>3000950095</t>
  </si>
  <si>
    <t>00-00013328</t>
  </si>
  <si>
    <t>S532192</t>
  </si>
  <si>
    <t>Передние тормозные колодки LARGUS 8кл. STARNER</t>
  </si>
  <si>
    <t>00-00013352</t>
  </si>
  <si>
    <t>FV-15</t>
  </si>
  <si>
    <t>Свечи 2101 карб. SUFIX</t>
  </si>
  <si>
    <t>00-00013353</t>
  </si>
  <si>
    <t>FV-54</t>
  </si>
  <si>
    <t>Свечи 2108-2110 инж. 8кл. SUFIX</t>
  </si>
  <si>
    <t>00-00013355</t>
  </si>
  <si>
    <t>FV-19</t>
  </si>
  <si>
    <t>Свечи 2110-2112 инж. 16кл. (под газ) SUFIX</t>
  </si>
  <si>
    <t>00-00013354</t>
  </si>
  <si>
    <t>FV-13</t>
  </si>
  <si>
    <t>Свечи 2110-2112 инж. 16кл. SUFIX</t>
  </si>
  <si>
    <t>00-00013357</t>
  </si>
  <si>
    <t>FV-46</t>
  </si>
  <si>
    <t>Свечи 2190, LARGUS (с дв. 11182 8кл.), VESTA (c дв. H4M) (иридиевые) SUFIX</t>
  </si>
  <si>
    <t>00-00013356</t>
  </si>
  <si>
    <t>FV-27</t>
  </si>
  <si>
    <t>Свечи 2190, LARGUS (с дв. 11182 8кл.), VESTA (c дв. H4M) SUFIX</t>
  </si>
  <si>
    <t>Шрус внутренний в сборе LARGUS 16кл. (с КПП JR5) TRIALLI</t>
  </si>
  <si>
    <t>TG12C209</t>
  </si>
  <si>
    <t>Реле напряжения "интеграл' (под кол. 1 конт.) VESTA, X-RAY</t>
  </si>
  <si>
    <t>00-00010969</t>
  </si>
  <si>
    <t>21120-1006014/15-00</t>
  </si>
  <si>
    <t>Вал распределительный (выпуск.+впуск.) 2112, 2170, VESTA ЛАДА ИМИДЖ</t>
  </si>
  <si>
    <t>00-00013329</t>
  </si>
  <si>
    <t>10001-50dr25</t>
  </si>
  <si>
    <t>Пружина задней подвески (с заниж. -50, 25кг/см") 2101, 2107 "ДРИФТ" ТЕХНОРЕССОР</t>
  </si>
  <si>
    <t>00-00013330</t>
  </si>
  <si>
    <t>10000-50dr51</t>
  </si>
  <si>
    <t>Пружина передней подвески (с заниж. -50, 51кг/см") 2101, 2107 "ДРИФТ" ТЕХНОРЕССОР</t>
  </si>
  <si>
    <t>3000 950 095</t>
  </si>
  <si>
    <t>https://motorring.ru/product/19927-sceplenie-sbore-sachs-lada-priora</t>
  </si>
  <si>
    <t>https://motorring.ru/product/6943</t>
  </si>
  <si>
    <t>https://motorring.ru/product/6939-tormoznye-kolodki-zadnie-allied-nippon-dlya</t>
  </si>
  <si>
    <t>https://motorring.ru/product/13056-tormoznye-kolodki-perednie-allied-nippon-duster</t>
  </si>
  <si>
    <t>https://motorring.ru/product/6942-tormoznye-kolodki-zadnie-allied-nippon-lada-largus</t>
  </si>
  <si>
    <t>https://motorring.ru/product/6944-perednie-tormoznye-kolodki-allied-nippon-vaz-2108-2115</t>
  </si>
  <si>
    <t>https://motorring.ru/product/22610-perednie-tormoznye-kolodki-allied-nippon-vaz-2110-2112</t>
  </si>
  <si>
    <t>https://motorring.ru/product/6940-tormoznye-kolodki-zadnie-allied-nippon-dlya-lada-priora</t>
  </si>
  <si>
    <t>https://motorring.ru/product/6948-tormoznye-kolodki-perednie-allied-nippon-dlya-lada-largus</t>
  </si>
  <si>
    <t>https://motorring.ru/product/6947</t>
  </si>
  <si>
    <t>https://motorring.ru/product/22613-tormoznoy-disk-allied-nippon-ventiliruemye-dlya-lada-largus</t>
  </si>
  <si>
    <t>https://motorring.ru/product/11305-remeny-generatora-dayco-6pk1125-dlya-vaz-2110-2112-lada</t>
  </si>
  <si>
    <t>https://motorring.ru/product/13155-remeny-generatora-dayco-6pk1115-dlya-vaz-2110-2112-lada</t>
  </si>
  <si>
    <t>https://motorring.ru/product/13157</t>
  </si>
  <si>
    <t>https://motorring.ru/product/13161</t>
  </si>
  <si>
    <t>https://motorring.ru/product/25687-rolik-opornyy-remnya-generatora-gates-lada-priora</t>
  </si>
  <si>
    <t>https://motorring.ru/product/39354-remkomplekt-grm-pompoy-usilennyy-gates-16-kl-2110-12-kalina</t>
  </si>
  <si>
    <t>https://motorring.ru/product/20118-remeny-grm-gates-113-zubyev-lada-granta</t>
  </si>
  <si>
    <t>https://motorring.ru/product/4559-komplekt-remnya-rolikov-grm-gates-usilennyy-16kl-vaz</t>
  </si>
  <si>
    <t>https://motorring.ru/product/13219</t>
  </si>
  <si>
    <t>https://motorring.ru/product/13217</t>
  </si>
  <si>
    <t>https://motorring.ru/product/39409-element-termostata-gates-lada-largus</t>
  </si>
  <si>
    <t>https://motorring.ru/product/3622-komplekt-remnya-grm-gates-8kl-lada-kalina-granta-priora</t>
  </si>
  <si>
    <t>https://motorring.ru/product/4557-komplekt-remnya-grm-gates-8-klapannyh-lada</t>
  </si>
  <si>
    <t>https://motorring.ru/product/4556-komplekt-remnya-grm-gates-16kl-vaz-2110-2112-2114</t>
  </si>
  <si>
    <t>https://motorring.ru/product/22602-perednie-gazomaslyanye-amortizatory-monroe-adventure-lada</t>
  </si>
  <si>
    <t>https://motorring.ru/product/22599-zadnie-gazomaslyanye-amortizatory-monroe-adventure-shevrole</t>
  </si>
  <si>
    <t>https://motorring.ru/product/39959-sceplenie-sachs-sbore-16-klapannyh-lada-largus</t>
  </si>
  <si>
    <t>https://motorring.ru/product/20215-provoda-vysokovolytnye-tesla-t355s-vaz-2101-2107</t>
  </si>
  <si>
    <t>https://motorring.ru/product/20226-provoda-vysokovolytnye-silikon-tesla-t340h-lada-niva-2121</t>
  </si>
  <si>
    <t>https://motorring.ru/product/20221-vysokovolytnye-provoda-silikon-tesla-t135h-vaz-2108-21099</t>
  </si>
  <si>
    <t>https://motorring.ru/product/20227-provoda-vysokovolytnye-100-silikon-tesla-t394s-lada-niva</t>
  </si>
  <si>
    <t>https://motorring.ru/product/16558-vysokovolytnye-provoda-tesla-t684h-vaz-2108-2115-8kl-lada</t>
  </si>
  <si>
    <t>https://motorring.ru/product/20224-vysokovolytnye-provoda-silikon-tesla-t859h-vaz-2110-2111</t>
  </si>
  <si>
    <t>https://motorring.ru/product/38889-vyghimnoy-podshipnik-valeo-lada-granta</t>
  </si>
  <si>
    <t>https://motorring.ru/product/15512</t>
  </si>
  <si>
    <t>https://motorring.ru/product/20321-salynik-kolenvala-zadniy-bolyshoy-80x100x10-victor-reinz</t>
  </si>
  <si>
    <t>К015521</t>
  </si>
  <si>
    <t>3310003</t>
  </si>
  <si>
    <t>q20tt4</t>
  </si>
  <si>
    <t>420007310</t>
  </si>
  <si>
    <t>T 135H</t>
  </si>
  <si>
    <t>4702</t>
  </si>
  <si>
    <t>R-236</t>
  </si>
  <si>
    <t>20294 / 2190-1001033</t>
  </si>
  <si>
    <t>20294</t>
  </si>
  <si>
    <t>20090 / 1118-1001245</t>
  </si>
  <si>
    <t>20090</t>
  </si>
  <si>
    <t>20296 / 2190-1001089</t>
  </si>
  <si>
    <t>20296</t>
  </si>
  <si>
    <t>20407</t>
  </si>
  <si>
    <t>20066 / 2108-1703042, 2110-1701043, 2110-2301034-12</t>
  </si>
  <si>
    <t>20066</t>
  </si>
  <si>
    <t>20835 / 8450006750</t>
  </si>
  <si>
    <t>20835</t>
  </si>
  <si>
    <t>W 920/21</t>
  </si>
  <si>
    <t>W92021</t>
  </si>
  <si>
    <t>3000951634</t>
  </si>
  <si>
    <t>804298</t>
  </si>
  <si>
    <t>21902221501200 / S201691</t>
  </si>
  <si>
    <t>Н100825Е</t>
  </si>
  <si>
    <t>00-00013326</t>
  </si>
  <si>
    <t>CS11746</t>
  </si>
  <si>
    <t>Комплект патрубков (компл.: 9шт.) 2170 "PROFI" CS20</t>
  </si>
  <si>
    <t>00-00012928</t>
  </si>
  <si>
    <t>6PK0780</t>
  </si>
  <si>
    <t>00-00013334</t>
  </si>
  <si>
    <t>AB08004</t>
  </si>
  <si>
    <t>Ремкомплект ГРМ 1119, 2170, 2190 16кл. MILES</t>
  </si>
  <si>
    <t>00-00013364</t>
  </si>
  <si>
    <t>БС2121-3501070-01</t>
  </si>
  <si>
    <t>Тормозные диски 2121 БАС</t>
  </si>
  <si>
    <t>00-00012942</t>
  </si>
  <si>
    <t>ТБ8450020021БК</t>
  </si>
  <si>
    <t>00-00013363</t>
  </si>
  <si>
    <t>TRR2108-30K</t>
  </si>
  <si>
    <t>Пружина задней подвески (с заниж. -30) "красные" 2108, 2110 "КОМФОРТ" ТЕХНОРЕССОР</t>
  </si>
  <si>
    <t>00-00013362</t>
  </si>
  <si>
    <t>Пружина задней подвески (с заниж. -70) "зеленые" 2108, 2110 "КОМФОРТ" ТЕХНОРЕССОР</t>
  </si>
  <si>
    <t>https://motorring.ru/product/20159-porshnevye-kolyca-herzog-lada-kalina</t>
  </si>
  <si>
    <t>https://motorring.ru/product/20165-porshnevye-kolyca-herzog-21126-lada-kalina-kalina-priora</t>
  </si>
  <si>
    <t>00-00012540</t>
  </si>
  <si>
    <t>SRALC13</t>
  </si>
  <si>
    <t>Амортизатор задний г./масл. "ОРИГИНАЛ" LARGUS CROSS DEMFI</t>
  </si>
  <si>
    <t>00-00011215</t>
  </si>
  <si>
    <t>SFLXC13</t>
  </si>
  <si>
    <t>Стойка передняя левая г./масл. "ОРИГИНАЛ" X-RAY CROSS DEMFI</t>
  </si>
  <si>
    <t>00-00011214</t>
  </si>
  <si>
    <t>SFRXC13</t>
  </si>
  <si>
    <t>Стойка передняя правая г./масл. "ОРИГИНАЛ" X-RAY CROSS DEMFI</t>
  </si>
  <si>
    <t>00-00000400</t>
  </si>
  <si>
    <t>SFC1812</t>
  </si>
  <si>
    <t>Стойка передняя г./масл. "ПРЕМИУМ" 1118 DEMFI</t>
  </si>
  <si>
    <t>21127.100401567.01</t>
  </si>
  <si>
    <t>Моторкомплект (безвтыковые) 21127 (82,5B) FEDERAL RESERVE</t>
  </si>
  <si>
    <t>00-00013365</t>
  </si>
  <si>
    <t>XF480</t>
  </si>
  <si>
    <t xml:space="preserve">Щетки стеклоочистителя бескаркасные 480mm. LYNX </t>
  </si>
  <si>
    <t>00-00013366</t>
  </si>
  <si>
    <t>00-00013369</t>
  </si>
  <si>
    <t>KTRo-8450039726</t>
  </si>
  <si>
    <t xml:space="preserve">Комплект для подключения радиатора отопителя VESTA </t>
  </si>
  <si>
    <t>00-00013379</t>
  </si>
  <si>
    <t>Насос водяной 2108, 2110 8кл. AUTORAM</t>
  </si>
  <si>
    <t>00-00013373</t>
  </si>
  <si>
    <t>BIGSTARAVTO (КИТАЙ)</t>
  </si>
  <si>
    <t>00-00013374</t>
  </si>
  <si>
    <t>BSA2112FV</t>
  </si>
  <si>
    <t>Фильтр воздушный 2112 инж. (с сеткой) BIGSTARAVTO</t>
  </si>
  <si>
    <t>BIGSTARAVTO</t>
  </si>
  <si>
    <t>00-00013372</t>
  </si>
  <si>
    <t>CB0205</t>
  </si>
  <si>
    <t>Шаровая опора KIA CERATO CTR</t>
  </si>
  <si>
    <t>SFALC13</t>
  </si>
  <si>
    <t>4608</t>
  </si>
  <si>
    <t>Прокладка ГБЦ 11182 (конвейер) FEDERAL RESERVE</t>
  </si>
  <si>
    <t>REN1111-3414056/057</t>
  </si>
  <si>
    <t>REN01-3003057-01</t>
  </si>
  <si>
    <t>00-00013227</t>
  </si>
  <si>
    <t>Отбойник + пыльник передней стойки (компл: 2шт) 1118 HOFER</t>
  </si>
  <si>
    <t>00-00013351</t>
  </si>
  <si>
    <t>GE09276</t>
  </si>
  <si>
    <t>5282</t>
  </si>
  <si>
    <t>00-00013375</t>
  </si>
  <si>
    <t>00-00013376</t>
  </si>
  <si>
    <t>Свечи Nissan Almera Classic (06-)/Almera N16 (00-) 1.6i  LFR5A-11 NGK</t>
  </si>
  <si>
    <t>00-00013381</t>
  </si>
  <si>
    <t>FB-1006</t>
  </si>
  <si>
    <t>Ремень ГРМ 2108 111зуб. SUFIX</t>
  </si>
  <si>
    <t>00-00013380</t>
  </si>
  <si>
    <t>FB-1028</t>
  </si>
  <si>
    <t>Ремень ГРМ 2112 136зуб. SUFIX</t>
  </si>
  <si>
    <t>00-00013382</t>
  </si>
  <si>
    <t>FB-1031</t>
  </si>
  <si>
    <t>Ремень ГРМ 2170 137зуб. SUFIX</t>
  </si>
  <si>
    <t>00-00013383</t>
  </si>
  <si>
    <t>FB-1009</t>
  </si>
  <si>
    <t>Ремень ГРМ 2190 8кл. 113зуб. SUFIX</t>
  </si>
  <si>
    <t>21810-1702012-00</t>
  </si>
  <si>
    <t>Механизм выбора передач в сборе 2181 АВТОВАЗ</t>
  </si>
  <si>
    <t>00-00013378</t>
  </si>
  <si>
    <t>21080-2904040ЛВ</t>
  </si>
  <si>
    <t>Шарниры рычагов передней подвески (компл.: 2шт.) 1118, 2108, 2110, 2170 БРТ</t>
  </si>
  <si>
    <t>00-00013384</t>
  </si>
  <si>
    <t>VR8SC+</t>
  </si>
  <si>
    <t>Свечи 2190, LARGUS (с дв. 11182 8кл.), VESTA (c дв. H4M) "YTTRIUM" ЭЗ</t>
  </si>
  <si>
    <t>00-00013393</t>
  </si>
  <si>
    <t>SV.10.3400002</t>
  </si>
  <si>
    <t>Ремкомплект рулевой рейки 2110 ТОЛЬЯТТИ</t>
  </si>
  <si>
    <t>00-00013371</t>
  </si>
  <si>
    <t>Пружина передней подвески (с заниж. -50) "оранжевые" 2108, 2110 "КОМФОРТ" ТЕХНОРЕССОР</t>
  </si>
  <si>
    <t>Eplex</t>
  </si>
  <si>
    <t>#</t>
  </si>
  <si>
    <t>Артикул</t>
  </si>
  <si>
    <t>Min Цена</t>
  </si>
  <si>
    <t>Город</t>
  </si>
  <si>
    <t>stparts.ru</t>
  </si>
  <si>
    <t>etp.armtek.ru лег.</t>
  </si>
  <si>
    <t>www.part-kom.ru</t>
  </si>
  <si>
    <t>rossko.ru</t>
  </si>
  <si>
    <t>berg.ru</t>
  </si>
  <si>
    <t>Россия</t>
  </si>
  <si>
    <t>Москва</t>
  </si>
  <si>
    <t>Самара</t>
  </si>
  <si>
    <t>Москва Никольское</t>
  </si>
  <si>
    <t>Тольятти Борк-ая, 38</t>
  </si>
  <si>
    <t>Нижний Новгород</t>
  </si>
  <si>
    <t>Саратов</t>
  </si>
  <si>
    <t>Тольятти</t>
  </si>
  <si>
    <t>Самара пСмышляевка</t>
  </si>
  <si>
    <t>8450077259</t>
  </si>
  <si>
    <t>00-00013422</t>
  </si>
  <si>
    <t>JLAD011-STD</t>
  </si>
  <si>
    <t>Направляющие 2101 впуск. (4шт) NEW AMP</t>
  </si>
  <si>
    <t>00-00013423</t>
  </si>
  <si>
    <t>JLAD012-STD</t>
  </si>
  <si>
    <t>Направляющие 2101 выпуск. (4шт) NEW AMP</t>
  </si>
  <si>
    <t>Кронштейн растяжки (краб) 2190 (красный полиуретан) "DRIVE" CS20</t>
  </si>
  <si>
    <t>Комплект патрубков отопителя (компл.: 3шт.) 2170 (красный силикон) "DRIVE" CS20</t>
  </si>
  <si>
    <t>Комплект патрубков радиатора (компл.: 4шт.) 2121 (желтый силикон) "COMFORT" CS20</t>
  </si>
  <si>
    <t>Патрубок вентиляции картера 21073 (синий силикон) "PROFI" CS20</t>
  </si>
  <si>
    <t>Патрубок вентиляции картера верхний "сапунёнок" 2112 16кл. (синий силикон) "PROFI" CS20</t>
  </si>
  <si>
    <t>Патрубок вентиляции картера нижний 2112 16кл. (синий силикон) "PROFI" CS20</t>
  </si>
  <si>
    <t>Патрубок системы охлаждения 2108-2115, 2110-2112 (синий силикон) "PROFI" CS20</t>
  </si>
  <si>
    <t>Комплект прокладок впускного модуля (компл.: 3шт) 2190 (красный силикон) "DRIVE" CS20</t>
  </si>
  <si>
    <t>Комплект прокладок впускного модуля (компл.: 3шт) 2190 (синий силикон) "PROFI" CS20</t>
  </si>
  <si>
    <t>00-00013427</t>
  </si>
  <si>
    <t>CS12042</t>
  </si>
  <si>
    <t xml:space="preserve">Прокладка дроссельной заслонки LARGUS 16кл. (красный силикон) "DRIVE" CS20 </t>
  </si>
  <si>
    <t>00-00013428</t>
  </si>
  <si>
    <t>CS12041</t>
  </si>
  <si>
    <t xml:space="preserve">Прокладка дроссельной заслонки LARGUS 16кл. (синий силикон) "PROFI" CS20 </t>
  </si>
  <si>
    <t xml:space="preserve">Наконечник модуля зажигания толстый (компл. на 4-е свечи) BOSCH 2112 (синий силикон) "PROFI" CS20 </t>
  </si>
  <si>
    <t>Наконечник модуля зажигания тонкий (компл. на 4-е свечи) BOSCH 2112 (синий силикон) "PROFI" CS20</t>
  </si>
  <si>
    <t>00-00013416</t>
  </si>
  <si>
    <t>Сальники клапанов VESTA, X-RAY (двиг.: 21177 1,8л.) DACHIA</t>
  </si>
  <si>
    <t>00-00010619</t>
  </si>
  <si>
    <t>21810-1702030-00</t>
  </si>
  <si>
    <t>Вилка переключения 3-4 передачи 2190 LUK</t>
  </si>
  <si>
    <t>00-00013417</t>
  </si>
  <si>
    <t>Крестовина карданного вала 2123 (турецкий кардан) MAREL</t>
  </si>
  <si>
    <t>00-00013424</t>
  </si>
  <si>
    <t>CK-P 4120</t>
  </si>
  <si>
    <t>Сцепление в сборе (тросиковая КПП, с подшипником) 2170, 2190, КАЛИНА 2 PILENGA</t>
  </si>
  <si>
    <t>00-00013067</t>
  </si>
  <si>
    <t>SX-1385</t>
  </si>
  <si>
    <t>Передние тормозные колодки VESTA NG (с китайскими суппортами, 2023-) SUFIX</t>
  </si>
  <si>
    <t>00-00013327</t>
  </si>
  <si>
    <t>Привод колеса в сборе VESTA 2015-, X-RAY 2015-, LARGUS 2019- (КПП VAZ 21809, 21827) левый SUFIX</t>
  </si>
  <si>
    <t>00-00013408</t>
  </si>
  <si>
    <t>FB-3118</t>
  </si>
  <si>
    <t>Ремень генератора 1118 (без конд.) 6PK883 SUFIX</t>
  </si>
  <si>
    <t>00-00013415</t>
  </si>
  <si>
    <t>FB-4015</t>
  </si>
  <si>
    <t>Ремень генератора 2101 карб. SUFIX</t>
  </si>
  <si>
    <t>00-00013414</t>
  </si>
  <si>
    <t>FB-4009</t>
  </si>
  <si>
    <t>Ремень генератора 2108 карб. SUFIX</t>
  </si>
  <si>
    <t>00-00013407</t>
  </si>
  <si>
    <t>FB-3110</t>
  </si>
  <si>
    <t>Ремень генератора 2108-2110 8кл. 6PK700 SUFIX</t>
  </si>
  <si>
    <t>00-00013405</t>
  </si>
  <si>
    <t>FB-3112</t>
  </si>
  <si>
    <t>Ремень генератора 2110-2112 16кл. 6PK745 SUFIX</t>
  </si>
  <si>
    <t>00-00013410</t>
  </si>
  <si>
    <t>FB-3146</t>
  </si>
  <si>
    <t>Ремень генератора 2110-2170 (с ГУРом, с конд.) 6PK1123 SUFIX</t>
  </si>
  <si>
    <t>00-00013409</t>
  </si>
  <si>
    <t>FB-3145</t>
  </si>
  <si>
    <t>Ремень генератора 2110-2170 (с ГУРом) 6PK1113 SUFIX</t>
  </si>
  <si>
    <t>00-00013411</t>
  </si>
  <si>
    <t>FB-3327</t>
  </si>
  <si>
    <t>Ремень генератора 2190 (без конд.) 6PK823ELAST SUFIX</t>
  </si>
  <si>
    <t>00-00013406</t>
  </si>
  <si>
    <t>FB-3077</t>
  </si>
  <si>
    <t>Ремень генератора NIVA URBAN 5PK1123 SUFIX</t>
  </si>
  <si>
    <t>00-00013412</t>
  </si>
  <si>
    <t>FB-3330</t>
  </si>
  <si>
    <t>Ремень генератора VESTA (с конд.) 6PK1039 ELASTIC SUFIX</t>
  </si>
  <si>
    <t>00-00013413</t>
  </si>
  <si>
    <t>FB-3333</t>
  </si>
  <si>
    <t>Ремень генератора X-RAY (с двиг. NISSAN) 7PK1051 SUFIX</t>
  </si>
  <si>
    <t>00-00012566</t>
  </si>
  <si>
    <t>SU-1194</t>
  </si>
  <si>
    <t>Стойка передняя г./масл. X-RAY SUFIX</t>
  </si>
  <si>
    <t>00-00013402</t>
  </si>
  <si>
    <t>ST-1124</t>
  </si>
  <si>
    <t xml:space="preserve">Шрус внутренний в сборе 2108, 2110 SUFIX </t>
  </si>
  <si>
    <t>00-00013403</t>
  </si>
  <si>
    <t>ST-1084</t>
  </si>
  <si>
    <t>Шрус наружный в сборе 2108, 2110 SUFIX</t>
  </si>
  <si>
    <t>00-00013404</t>
  </si>
  <si>
    <t>ST-1086</t>
  </si>
  <si>
    <t xml:space="preserve">Шрус наружный в сборе с АБС 1118, 2170 SUFIX </t>
  </si>
  <si>
    <t>00-00013426</t>
  </si>
  <si>
    <t>SV.21.00033429.17</t>
  </si>
  <si>
    <t xml:space="preserve">Переходные пластины передние (компл.: 2шт.) 2121 под суппорта 2108 SV PARTS  </t>
  </si>
  <si>
    <t>00-00005017</t>
  </si>
  <si>
    <t>2108-1005034</t>
  </si>
  <si>
    <t>Сальник коленвала передний (маленький (28*42*7)) 2108 БРТ</t>
  </si>
  <si>
    <t>00-00013399</t>
  </si>
  <si>
    <t>BM.0478</t>
  </si>
  <si>
    <t>Стойка стабилизатора X-RAY CROSS "КОНВЕЙЕРНАЯ" БЕЛМАГ</t>
  </si>
  <si>
    <t>Сальники клапанов VESTA, X-RAY (двиг.: 21177 1,8л.) ВЭЛКОНТ</t>
  </si>
  <si>
    <t>00-00013398</t>
  </si>
  <si>
    <t>21900-8217020-00</t>
  </si>
  <si>
    <t>Ремень безопасность передний правый 2190</t>
  </si>
  <si>
    <t>00-00013394</t>
  </si>
  <si>
    <t>TRT502</t>
  </si>
  <si>
    <t>Реле напряжения (интеграл) 2123 (1 пров+1 клемма папа; ген.7712.3701-01 120А) КЗАТЭ</t>
  </si>
  <si>
    <t>00-00013418</t>
  </si>
  <si>
    <t>LUK (Н.О.)</t>
  </si>
  <si>
    <t>00-00013420</t>
  </si>
  <si>
    <t>619116100NO</t>
  </si>
  <si>
    <t>Сцепление в сборе 2108 (н.о) LUK</t>
  </si>
  <si>
    <t>00-00013421</t>
  </si>
  <si>
    <t>6203051000NO</t>
  </si>
  <si>
    <t>Сцепление в сборе 2110 (н.о.) LUK</t>
  </si>
  <si>
    <t>00-00013419</t>
  </si>
  <si>
    <t>620316600NO</t>
  </si>
  <si>
    <t>Сцепление в сборе 2170 (н.о.) LUK</t>
  </si>
  <si>
    <t>00-00013425</t>
  </si>
  <si>
    <t>ТЕХНОПАРК</t>
  </si>
  <si>
    <t>ТР.90.00000361</t>
  </si>
  <si>
    <t>Вал привода левый с АКПП 21902 ТЕХНОПАРК</t>
  </si>
  <si>
    <t>ТР.90.00000362</t>
  </si>
  <si>
    <t xml:space="preserve">Вал привода правый с АКПП 21902 ТЕХНОПАРК </t>
  </si>
  <si>
    <t>00-00013430</t>
  </si>
  <si>
    <t>00-00013431</t>
  </si>
  <si>
    <t>CS21104</t>
  </si>
  <si>
    <t>Крестовина карданного вала 2121 CS20</t>
  </si>
  <si>
    <t>00-00013435</t>
  </si>
  <si>
    <t>CS12753</t>
  </si>
  <si>
    <t>Комплект патрубков отопителя (компл.: 4шт.) 2108 (красный силикон) "DRIVE" CS20</t>
  </si>
  <si>
    <t>00-00013433</t>
  </si>
  <si>
    <t>CS12733</t>
  </si>
  <si>
    <t>Патрубок вентиляции картера верхний "сапунёнок" 2108 (красный силикон) "DRIVE" CS20</t>
  </si>
  <si>
    <t>00-00013445</t>
  </si>
  <si>
    <t>7PK1165</t>
  </si>
  <si>
    <t>Ремень генератора RENAULT ARKANA (двиг.: 1,3л TURBO) 7PK1165 GATES</t>
  </si>
  <si>
    <t>00-00013444</t>
  </si>
  <si>
    <t>7PK1179SF</t>
  </si>
  <si>
    <t>Ремень генератора RENAULT ARKANA (двиг.: 1,3л TURBO) 7PK1179SF GATES</t>
  </si>
  <si>
    <t>00-00012916</t>
  </si>
  <si>
    <t>LWP0901</t>
  </si>
  <si>
    <t>Насос водяной ARKANA 1.3T (двиг.: H5H/M282) LUZAR</t>
  </si>
  <si>
    <t>00-00013438</t>
  </si>
  <si>
    <t>00-00013439</t>
  </si>
  <si>
    <t>GS-1315</t>
  </si>
  <si>
    <t>Упор задней двери газовый 2191 ГРАНТА ЛИФТБЕК LYNX</t>
  </si>
  <si>
    <t>00-00013476</t>
  </si>
  <si>
    <t>RF-1601</t>
  </si>
  <si>
    <t>Электровентилятор охлаждения с кожухом 2190 LYNX</t>
  </si>
  <si>
    <t>Тормозные барабаны задние (алюминиевые.) 2108 REPAX</t>
  </si>
  <si>
    <t>00-00009017</t>
  </si>
  <si>
    <t>ST610024</t>
  </si>
  <si>
    <t>Насос водяной ARKANA 1.3T (двиг.: H5H/M282) SAT</t>
  </si>
  <si>
    <t>00-00013440</t>
  </si>
  <si>
    <t>SS20447</t>
  </si>
  <si>
    <t>Амортизатор задний г./масл. VESTA SW CROSS (в комл. отб. + пыл.) "КОМФОРТ" SS20</t>
  </si>
  <si>
    <t>00-00013441</t>
  </si>
  <si>
    <t>SS20449</t>
  </si>
  <si>
    <t>Амортизатор задний г./масл. VESTA SW CROSS (в комл. отб. + пыл.) "СПОРТ" SS20</t>
  </si>
  <si>
    <t>00-00013442</t>
  </si>
  <si>
    <t>SS20446</t>
  </si>
  <si>
    <t>Амортизатор задний г./масл. VESTA SW CROSS (в комл. отб. + пыл.) "СТАНДАРТ" SS20</t>
  </si>
  <si>
    <t>00-00013443</t>
  </si>
  <si>
    <t>SS20448</t>
  </si>
  <si>
    <t>Амортизатор задний г./масл. VESTA SW CROSS (в комл. отб. + пыл.) "ШОССЕ" SS20</t>
  </si>
  <si>
    <t>00-00013429</t>
  </si>
  <si>
    <t>GZ1017010</t>
  </si>
  <si>
    <t>Прокладка двигателя 2101 76,0 полный TRIALLI</t>
  </si>
  <si>
    <t>Тормозные барабаны задние (алюминиевые.) 2108 БЕЛМАГ</t>
  </si>
  <si>
    <t>Рулевая рейка 1118, 2190 стандарт (4.1 оборота) (без наконечников) ТОЛЬЯТТИ</t>
  </si>
  <si>
    <t>00-00013477</t>
  </si>
  <si>
    <t>SKF (Н.О.)</t>
  </si>
  <si>
    <t>00-00013478</t>
  </si>
  <si>
    <t>6201-2RSH-NO</t>
  </si>
  <si>
    <t>Подшипник генератора 2101-2108 малый 6201 (класс точности P6) SKF</t>
  </si>
  <si>
    <t>00-00013480</t>
  </si>
  <si>
    <t>6303-2RSH-NO</t>
  </si>
  <si>
    <t>Подшипник генератора 2110 большой 6303 (класс точности P6) SKF</t>
  </si>
  <si>
    <t>00-00013479</t>
  </si>
  <si>
    <t>6202-2RSH-NO</t>
  </si>
  <si>
    <t>Подшипник генератора 2110 малый 6202 (класс точности P6) SKF</t>
  </si>
  <si>
    <t>00-00013481</t>
  </si>
  <si>
    <t>VKBC20019-NO</t>
  </si>
  <si>
    <t>Подшипник задней ступицы 2108 (н.о.) SKF</t>
  </si>
  <si>
    <t>00-00013484</t>
  </si>
  <si>
    <t>VKBC20038-NO</t>
  </si>
  <si>
    <t>Подшипник задней ступицы LARGUS, DUSTER 4x2 (н.о.) SKF</t>
  </si>
  <si>
    <t>00-00013482</t>
  </si>
  <si>
    <t>VKBC20012-NO</t>
  </si>
  <si>
    <t>Подшипник передней ступицы 2108 (н.о.) SKF</t>
  </si>
  <si>
    <t>00-00013483</t>
  </si>
  <si>
    <t>VKBC20040-NO</t>
  </si>
  <si>
    <t>Подшипник передней ступицы с АБС LARGUS (н.о.) SKF</t>
  </si>
  <si>
    <t>Тормозные барабаны задние (алюминиевые.) 2108 ЛАДА ИМИДЖ</t>
  </si>
  <si>
    <t>00-00013474</t>
  </si>
  <si>
    <t>21083-1000100-А</t>
  </si>
  <si>
    <t>Кольца поршневые 21083 82,4 МОТОРДЕТАЛЬ</t>
  </si>
  <si>
    <t>00-00013472</t>
  </si>
  <si>
    <t>21010-810115000</t>
  </si>
  <si>
    <t xml:space="preserve">Кран печки 2101 ДААЗ </t>
  </si>
  <si>
    <t>Тормозные барабаны задние (алюминиевые.) 2108 РОСТОВ</t>
  </si>
  <si>
    <t>Ремень ГРМ 2190 8кл. 113зуб. BOSCH</t>
  </si>
  <si>
    <t>CARGEN (РОССИЯ, Г. ТОЛЬЯТТИ)</t>
  </si>
  <si>
    <t>CONTIBELT (КИТАЙ)</t>
  </si>
  <si>
    <t>Ремень ГРМ 2190 8кл. 113зуб. CONTITECH</t>
  </si>
  <si>
    <t>Комплект патрубков отопителя (компл.: 2шт.) 21213 (синий силикон) "PROFI" CS20</t>
  </si>
  <si>
    <t>Комплект патрубков отопителя (компл.: 2шт.) 21214 (синий силикон) "PROFI" CS20</t>
  </si>
  <si>
    <t>Комплект патрубков радиатора (компл.: 3 шт.) 2170 16кл. (синий силикон) "PROFI" CS20</t>
  </si>
  <si>
    <t>00-00013631</t>
  </si>
  <si>
    <t>GV0294</t>
  </si>
  <si>
    <t>Втулка переднего стабилизатора HYUNDAI SOLARIS (RB),IX20 I30(GD)/KIA RIO CTR</t>
  </si>
  <si>
    <t>Ремень ГРМ 2190 8кл. 113зуб. (тефлон) DAYCO</t>
  </si>
  <si>
    <t>00-00012935</t>
  </si>
  <si>
    <t>Сцепление в сборе 2101 ECO by PHC</t>
  </si>
  <si>
    <t>Ремень ГРМ 2190 8кл. 113зуб. FEBEST</t>
  </si>
  <si>
    <t>00-00013147</t>
  </si>
  <si>
    <t>11189.100401557.00</t>
  </si>
  <si>
    <t>Моторкомплект (безвтыковые) 21116 (82,0A) FEDERAL RESERVE</t>
  </si>
  <si>
    <t>00-00013486</t>
  </si>
  <si>
    <t>11189.100401587.01</t>
  </si>
  <si>
    <t>Моторкомплект (безвтыковые) 21116 (82,5D) FEDERAL RESERVE</t>
  </si>
  <si>
    <t>00-00013487</t>
  </si>
  <si>
    <t>11189.100401597.01</t>
  </si>
  <si>
    <t>Моторкомплект (безвтыковые) 21116 (82,5E) FEDERAL RESERVE</t>
  </si>
  <si>
    <t>00-00013370</t>
  </si>
  <si>
    <t>21127.100401567.00</t>
  </si>
  <si>
    <t>Моторкомплект (безвтыковые) 21127 (82,0B) FEDERAL RESERVE</t>
  </si>
  <si>
    <t>00-00013148</t>
  </si>
  <si>
    <t>21127.100401597.00</t>
  </si>
  <si>
    <t>Моторкомплект (безвтыковые) 21127 (82,0E) FEDERAL RESERVE</t>
  </si>
  <si>
    <t>00-00013495</t>
  </si>
  <si>
    <t>21127.100401577.01</t>
  </si>
  <si>
    <t>Моторкомплект (безвтыковые) 21127 (82,5C) FEDERAL RESERVE</t>
  </si>
  <si>
    <t>00-00013488</t>
  </si>
  <si>
    <t>21127.100401587.01</t>
  </si>
  <si>
    <t>Моторкомплект (безвтыковые) 21127 (82,5D) FEDERAL RESERVE</t>
  </si>
  <si>
    <t>00-00013473</t>
  </si>
  <si>
    <t>Моторкомплект (безвтыковые) 21127 (83,0A) FEDERAL RESERVE</t>
  </si>
  <si>
    <t>00-00013489</t>
  </si>
  <si>
    <t>FCR221006</t>
  </si>
  <si>
    <t>Ролики ГРМ (опорный) LARGUS 16кл. FRANCECAR</t>
  </si>
  <si>
    <t>Ремень ГРМ 2190 8кл. 113зуб. GATES</t>
  </si>
  <si>
    <t>00-00013491</t>
  </si>
  <si>
    <t>HF103104</t>
  </si>
  <si>
    <t>Ремень ГРМ 2190 8кл. 113зуб. MAREL</t>
  </si>
  <si>
    <t>00-00013494</t>
  </si>
  <si>
    <t>UR16</t>
  </si>
  <si>
    <t>Резинка щетки стеклоочистителя 400mm. MASUMA</t>
  </si>
  <si>
    <t>00-00013493</t>
  </si>
  <si>
    <t>UR24</t>
  </si>
  <si>
    <t>Резинка щетки стеклоочистителя 600mm. MASUMA</t>
  </si>
  <si>
    <t>00-00013492</t>
  </si>
  <si>
    <t>UR26</t>
  </si>
  <si>
    <t>Резинка щетки стеклоочистителя 650mm. MASUMA</t>
  </si>
  <si>
    <t>00-00013625</t>
  </si>
  <si>
    <t xml:space="preserve">Фильтр воздушный HYUNDAI SOLARIS II KIA RIO IV NAC </t>
  </si>
  <si>
    <t>Прокладка дроссельной заслонки большая LARGUS 16кл. SEVI EXTREAM</t>
  </si>
  <si>
    <t>GF0850</t>
  </si>
  <si>
    <t>00-00013302</t>
  </si>
  <si>
    <t>CF705</t>
  </si>
  <si>
    <t>Задний тормозной цилиндр 2105, 2108 TRIALLI</t>
  </si>
  <si>
    <t>00-00012057</t>
  </si>
  <si>
    <t>FW791</t>
  </si>
  <si>
    <t>Маховик 2190, VESTA, X-RAY TRIALLI</t>
  </si>
  <si>
    <t>00-00012058</t>
  </si>
  <si>
    <t>FW772</t>
  </si>
  <si>
    <t>Маховик VESTA, X-RAY (двиг.: 1,8л.) TRIALLI</t>
  </si>
  <si>
    <t>SA0151</t>
  </si>
  <si>
    <t>Опора передней стойки 2108 TRIALLI</t>
  </si>
  <si>
    <t>00-00013616</t>
  </si>
  <si>
    <t>CT0906</t>
  </si>
  <si>
    <t>Подшипник выжимной (гидравлический) LARGUS, VESTA, X-RAY (2 стопора, после 10.2018) TRIALLI</t>
  </si>
  <si>
    <t>00-00013619</t>
  </si>
  <si>
    <t>CT191</t>
  </si>
  <si>
    <t>Подшипник выжимной с направляющей втулкой 2190 TRIALLI</t>
  </si>
  <si>
    <t>00-00011833</t>
  </si>
  <si>
    <t>AR733</t>
  </si>
  <si>
    <t>Привод колеса в сборе 2123 с АБС левый TRIALLI</t>
  </si>
  <si>
    <t>00-00011834</t>
  </si>
  <si>
    <t>AR732</t>
  </si>
  <si>
    <t>Привод колеса в сборе 2123 с АБС правый TRIALLI</t>
  </si>
  <si>
    <t>00-00012261</t>
  </si>
  <si>
    <t>CM0906</t>
  </si>
  <si>
    <t>Ролик натяжной ремня генератора (ГУР+конд.) LARGUS TRIALLI</t>
  </si>
  <si>
    <t>00-00013608</t>
  </si>
  <si>
    <t>FR771</t>
  </si>
  <si>
    <t>Сцепление в сборе (без выжимного) VESTA, XRAY 11189 (двиг.: 1,6) TRIALLI</t>
  </si>
  <si>
    <t>00-00013612</t>
  </si>
  <si>
    <t>FR770</t>
  </si>
  <si>
    <t>Сцепление в сборе 1118, 2170 TRIALLI</t>
  </si>
  <si>
    <t>00-00013609</t>
  </si>
  <si>
    <t>FR798</t>
  </si>
  <si>
    <t>Сцепление в сборе 2101 TRIALLI</t>
  </si>
  <si>
    <t>00-00013610</t>
  </si>
  <si>
    <t>FR761</t>
  </si>
  <si>
    <t>Сцепление в сборе 2108 TRIALLI</t>
  </si>
  <si>
    <t>00-00013611</t>
  </si>
  <si>
    <t>FR751</t>
  </si>
  <si>
    <t>Сцепление в сборе 2110 TRIALLI</t>
  </si>
  <si>
    <t>00-00013615</t>
  </si>
  <si>
    <t>FR721</t>
  </si>
  <si>
    <t>Сцепление в сборе 2121 TRIALLI</t>
  </si>
  <si>
    <t>00-00013614</t>
  </si>
  <si>
    <t>FR0908</t>
  </si>
  <si>
    <t>Сцепление в сборе LARGUS 16кл. (без гидровлического выжимного) TRIALLI</t>
  </si>
  <si>
    <t>00-00013620</t>
  </si>
  <si>
    <t>FR0924</t>
  </si>
  <si>
    <t>Сцепление в сборе LARGUS 16кл. (с гидровлическим выжимным) TRIALLI</t>
  </si>
  <si>
    <t>00-00013613</t>
  </si>
  <si>
    <t>FR0907</t>
  </si>
  <si>
    <t>Сцепление в сборе LARGUS 8кл. TRIALLI</t>
  </si>
  <si>
    <t>00-00013617</t>
  </si>
  <si>
    <t>FR774</t>
  </si>
  <si>
    <t>Сцепление в сборе с маховиком (без выжимного) VESTA 1.8 AMT, XRAY 1.8 AMT TRIALLI</t>
  </si>
  <si>
    <t>00-00013618</t>
  </si>
  <si>
    <t>FR775</t>
  </si>
  <si>
    <t>Сцепление в сборе с маховиком (без выжимного) VESTA 1.8, XRAY 1.8 (GB JR5, 2016) TRIALLI</t>
  </si>
  <si>
    <t>00-00005542</t>
  </si>
  <si>
    <t>Сцепление в сборе VESTA 1.8 AMT, XRAY 1.8 AMT VALEO</t>
  </si>
  <si>
    <t>Ремень ГРМ 2190 8кл. 113зуб. (н.о.) GATES</t>
  </si>
  <si>
    <t>Опора двигателя левая (без корпуса) X-RAY, LARGUS с дв. ВАЗ ТЕХНОЛОГИИ БУДУЩЕГО</t>
  </si>
  <si>
    <t>Опора двигателя левая (с корпусом) X-RAY, LARGUS с дв. ВАЗ ТЕХНОЛОГИИ БУДУЩЕГО</t>
  </si>
  <si>
    <t>00-00013436</t>
  </si>
  <si>
    <t>CS12731</t>
  </si>
  <si>
    <t>Патрубок вентиляции картера верхний "сапунёнок" 2111 8кл. (красный силикон) "DRIVE" CS20</t>
  </si>
  <si>
    <t>00-00013634</t>
  </si>
  <si>
    <t>00-00013635</t>
  </si>
  <si>
    <t>CS13774</t>
  </si>
  <si>
    <t>Сальники КПП (ремкомплект) (компл.: 4шт.) 2110 "ORIGINAL+" CS20</t>
  </si>
  <si>
    <t>00-00013679</t>
  </si>
  <si>
    <t>K015680XS</t>
  </si>
  <si>
    <t>Ремкомплект ГРМ VAG 1.2TSI/1.4TSI 12- GATES</t>
  </si>
  <si>
    <t>00-00013689</t>
  </si>
  <si>
    <t>96CL17.3</t>
  </si>
  <si>
    <t>Ремень ГРМ LARGUS 8кл. LYNX</t>
  </si>
  <si>
    <t>00-00013654</t>
  </si>
  <si>
    <t>PB-5013</t>
  </si>
  <si>
    <t>Ролик натяжителя генератора X-RAY (двиг.: H4M) LYNX</t>
  </si>
  <si>
    <t>00-00013675</t>
  </si>
  <si>
    <t>MAPA (ТУРЦИЯ)</t>
  </si>
  <si>
    <t>00-00013676</t>
  </si>
  <si>
    <t xml:space="preserve">Сцепление в сборе LARGUS 8кл. MAPA </t>
  </si>
  <si>
    <t>MAPA</t>
  </si>
  <si>
    <t>00-00013655</t>
  </si>
  <si>
    <t>PT-P 5010</t>
  </si>
  <si>
    <t>Ролик натяжителя генератора X-RAY (двиг.: H4M) PILENGA</t>
  </si>
  <si>
    <t>00-00013670</t>
  </si>
  <si>
    <t xml:space="preserve">Абсорбер топливных паров Megane II 2004 Седан 1.6 K4M761 (фильтр угольный) RENAULT </t>
  </si>
  <si>
    <t>00-00013672</t>
  </si>
  <si>
    <t>253206170R</t>
  </si>
  <si>
    <t>Датчик стоп-сигнала LARGUS RENAULT ORIGINAL</t>
  </si>
  <si>
    <t>Коллектор впускной (ресивер) LARGUS 16кл. RENAULT ORIGINAL</t>
  </si>
  <si>
    <t>00-00013677</t>
  </si>
  <si>
    <t>140036159r</t>
  </si>
  <si>
    <t>Коллектор впускной (ресивер) RENAULT DUSTER, CAPTUR (после 2016) для двиг. H4M RENAULT ORIGINAL</t>
  </si>
  <si>
    <t>00-00013673</t>
  </si>
  <si>
    <t>150003601R</t>
  </si>
  <si>
    <t>Масляный насос в сборе RENAULT MASTER III 2.3DCI 10- RENAULT ORIGINAL</t>
  </si>
  <si>
    <t>00-00011884</t>
  </si>
  <si>
    <t>130C13130R</t>
  </si>
  <si>
    <t>Ремкомплект ГРМ DUSTER 2.0 RENAULT ORIGINAL</t>
  </si>
  <si>
    <t>00-00013678</t>
  </si>
  <si>
    <t>289132889r</t>
  </si>
  <si>
    <t>Сальник коленвала задний LARGUS RENAULT ORIGINAL</t>
  </si>
  <si>
    <t>00-00013638</t>
  </si>
  <si>
    <t>4113-7472</t>
  </si>
  <si>
    <t>Комплект подушек глушителя (компл.: 4шт) VESTA SEVI EXPERT</t>
  </si>
  <si>
    <t>00-00013632</t>
  </si>
  <si>
    <t>5414-8583</t>
  </si>
  <si>
    <t>Прокладка дроссельной заслонки малая LARGUS 16кл. SEVI EXTREAM</t>
  </si>
  <si>
    <t>00-00013485</t>
  </si>
  <si>
    <t>5411-8636</t>
  </si>
  <si>
    <t xml:space="preserve">Прокладка ресивера и дроссельной заслонки 2112 SEVI EXTREAM </t>
  </si>
  <si>
    <t>00-00013691</t>
  </si>
  <si>
    <t>FB-1020</t>
  </si>
  <si>
    <t>Ремень ГРМ CHEVROLET LANOS 16кл., LACETTI 16кл., DAEWOO NEXIA 16кл. SUFIX</t>
  </si>
  <si>
    <t>00-00013692</t>
  </si>
  <si>
    <t>FB-1007</t>
  </si>
  <si>
    <t>Ремень ГРМ CHEVROLET LANOS 8кл., DAEWOO NEXIA 8кл. SUFIX</t>
  </si>
  <si>
    <t>00-00013690</t>
  </si>
  <si>
    <t>FB-1052</t>
  </si>
  <si>
    <t>Ремень ГРМ LARGUS 8кл. SUFIX</t>
  </si>
  <si>
    <t>00-00013693</t>
  </si>
  <si>
    <t>AC 2190-N</t>
  </si>
  <si>
    <t>Радиатор кондиционера 2190 нового образца с 2015г. VECTOR</t>
  </si>
  <si>
    <t>00-00005018</t>
  </si>
  <si>
    <t>21100-2301035-00</t>
  </si>
  <si>
    <t>Сальник полуоси левый с пружиной (красный) 21100 БРТ</t>
  </si>
  <si>
    <t>00-00005019</t>
  </si>
  <si>
    <t>21100-2301034-00</t>
  </si>
  <si>
    <t>Сальник полуоси правый с пружиной (черный) 21100 БРТ</t>
  </si>
  <si>
    <t>00-00013633</t>
  </si>
  <si>
    <t>21810-1601180-NO</t>
  </si>
  <si>
    <t>Подшипник выжимной 2190 (Н.О.) LUK/INA</t>
  </si>
  <si>
    <t>00-00013687</t>
  </si>
  <si>
    <t>21116-1004018-К-АР А</t>
  </si>
  <si>
    <t>Поршни с пальцами и кольцами 21116 (82,5A) МОТОРДЕТАЛЬ</t>
  </si>
  <si>
    <t>00-00013685</t>
  </si>
  <si>
    <t>21126-1004018-К А</t>
  </si>
  <si>
    <t>Поршни с пальцами и кольцами 21126 (82,0A) МОТОРДЕТАЛЬ</t>
  </si>
  <si>
    <t>00-00013686</t>
  </si>
  <si>
    <t>21126-1004018-К-БР А</t>
  </si>
  <si>
    <t>Поршни с пальцами и кольцами 21126 (83,0A) МОТОРДЕТАЛЬ</t>
  </si>
  <si>
    <t>00-00013688</t>
  </si>
  <si>
    <t>21179-1004018-К-АР А</t>
  </si>
  <si>
    <t>Поршни с пальцами и кольцами 21179 (82,5A) МОТОРДЕТАЛЬ</t>
  </si>
  <si>
    <t>00-00013680</t>
  </si>
  <si>
    <t>ОМЕГА</t>
  </si>
  <si>
    <t>00-00013681</t>
  </si>
  <si>
    <t>57.3705</t>
  </si>
  <si>
    <t>Катушка зажигания 2111 4-х выводная. (двиг.: 1,6л., 8кл.) ОМЕГА</t>
  </si>
  <si>
    <t>00-00013391</t>
  </si>
  <si>
    <t>1118-2215070</t>
  </si>
  <si>
    <t>Вал привода левый 1118 САМАРА</t>
  </si>
  <si>
    <t>Y</t>
  </si>
  <si>
    <t>HF 815 501</t>
  </si>
  <si>
    <t>6РК1822</t>
  </si>
  <si>
    <t>R-216/236</t>
  </si>
  <si>
    <t>https://motorring.ru/product/41431-nasos-vodyanoy-popa-dolz-pod-dvigateli-k7m-k4m-dlya-lada</t>
  </si>
  <si>
    <t>00-00013639</t>
  </si>
  <si>
    <t>ALCA</t>
  </si>
  <si>
    <t>00-00013640</t>
  </si>
  <si>
    <t>Резинка щетки стеклоочистителя 610mm. (профиль "Елочка") ALCA</t>
  </si>
  <si>
    <t>00-00013641</t>
  </si>
  <si>
    <t>Резинка щетки стеклоочистителя 710mm. (профиль "БОШ") ALCA</t>
  </si>
  <si>
    <t>00-00013642</t>
  </si>
  <si>
    <t>Щетки стеклоочистителя бескаркасные 350mm. "SUPER FLAT" ALCA</t>
  </si>
  <si>
    <t>00-00013643</t>
  </si>
  <si>
    <t>Щетки стеклоочистителя бескаркасные 380mm. "SUPER FLAT" ALCA</t>
  </si>
  <si>
    <t>00-00013644</t>
  </si>
  <si>
    <t>Щетки стеклоочистителя бескаркасные 400mm. "SUPER FLAT" ALCA</t>
  </si>
  <si>
    <t>00-00013645</t>
  </si>
  <si>
    <t>Щетки стеклоочистителя бескаркасные 430mm. "SUPER FLAT" ALCA</t>
  </si>
  <si>
    <t>00-00013646</t>
  </si>
  <si>
    <t>Щетки стеклоочистителя бескаркасные 450mm. "SUPER FLAT" ALCA</t>
  </si>
  <si>
    <t>00-00013647</t>
  </si>
  <si>
    <t>Щетки стеклоочистителя бескаркасные 480mm. "SUPER FLAT" ALCA</t>
  </si>
  <si>
    <t>00-00013648</t>
  </si>
  <si>
    <t>Щетки стеклоочистителя бескаркасные 500mm. "SUPER FLAT" ALCA</t>
  </si>
  <si>
    <t>00-00013649</t>
  </si>
  <si>
    <t>Щетки стеклоочистителя бескаркасные 530mm. "SUPER FLAT" ALCA</t>
  </si>
  <si>
    <t>00-00013650</t>
  </si>
  <si>
    <t>Щетки стеклоочистителя бескаркасные 560mm. "SUPER FLAT" ALCA</t>
  </si>
  <si>
    <t>00-00013651</t>
  </si>
  <si>
    <t>Щетки стеклоочистителя бескаркасные 600mm. "SUPER FLAT" ALCA</t>
  </si>
  <si>
    <t>00-00013652</t>
  </si>
  <si>
    <t>Щетки стеклоочистителя бескаркасные 650mm. "SUPER FLAT" ALCA</t>
  </si>
  <si>
    <t>Ремень генератора GRANTA FL (c конд.) 6PK1019ELAST CONTITECH</t>
  </si>
  <si>
    <t>00-00013698</t>
  </si>
  <si>
    <t>GL.BE.1.12</t>
  </si>
  <si>
    <t>Подшипник задней ступицы LARGUS, DUSTER 4x2 GALLANT</t>
  </si>
  <si>
    <t>00-00013695</t>
  </si>
  <si>
    <t>GL.BE.1.14</t>
  </si>
  <si>
    <t>Подшипник задней ступицы VESTA, X-RAY GALLANT</t>
  </si>
  <si>
    <t>00-00013696</t>
  </si>
  <si>
    <t>GL.BE.1.9</t>
  </si>
  <si>
    <t>Подшипник передней ступицы LARGUS без АБС, VESTA GALLANT</t>
  </si>
  <si>
    <t>00-00013697</t>
  </si>
  <si>
    <t>GL.BE.1.10</t>
  </si>
  <si>
    <t>Подшипник передней ступицы с АБС LARGUS GALLANT</t>
  </si>
  <si>
    <t>00-00013217</t>
  </si>
  <si>
    <t>Ремкомплект ГРМ + помпа CHEVROLET CRUZE, AVEO 1,6л.124л.с., 1,8л. 141л.с. GATES</t>
  </si>
  <si>
    <t>00-00013711</t>
  </si>
  <si>
    <t>21120-1007300-86</t>
  </si>
  <si>
    <t>Гидрокомпенсатор 2112 (компл.: 16шт) LADA</t>
  </si>
  <si>
    <t>Уплотнители впускного ресивера XRAY, VESTA (дв.: 1,8л.) ROSTECO</t>
  </si>
  <si>
    <t>Сцепление в сборе ГАЗЕЛЬ BUSINESS УМЗ 4216 SACHS</t>
  </si>
  <si>
    <t>VKBC4221</t>
  </si>
  <si>
    <t>00-00013714</t>
  </si>
  <si>
    <t>SJ-1136</t>
  </si>
  <si>
    <t>Стойка стабилизатора VESTA SUFIX</t>
  </si>
  <si>
    <t>00-00013715</t>
  </si>
  <si>
    <t>SD-1018</t>
  </si>
  <si>
    <t>Тяга рулевая в сборе LARGUS, LOGAN SUFIX</t>
  </si>
  <si>
    <t>00-00013713</t>
  </si>
  <si>
    <t>SD-1206</t>
  </si>
  <si>
    <t>Тяга рулевая в сборе VESTA SUFIX</t>
  </si>
  <si>
    <t>00-00013708</t>
  </si>
  <si>
    <t>АВТОПАРТНЕР</t>
  </si>
  <si>
    <t>00-00013709</t>
  </si>
  <si>
    <t>Привод стартера (бендикс) VESTA (тип VALEO) АВТОПАРТНЕР</t>
  </si>
  <si>
    <t>Комплект патрубков (компл.: 3шт.) 2110 БРТ</t>
  </si>
  <si>
    <t>00-00013710</t>
  </si>
  <si>
    <t>CG-134658</t>
  </si>
  <si>
    <t>Щеточный узел стартера 2110 (на стартеры BOSCH) САМАРААВТО</t>
  </si>
  <si>
    <t>00-00013707</t>
  </si>
  <si>
    <t>Привод стартера (бендикс) 2190 МКПП VALEO</t>
  </si>
  <si>
    <t>00-00013533</t>
  </si>
  <si>
    <t>Сальник коленвала передний и задний (компл.: 3шт) 1119, 2108, 2110, 2170, 2190 РЕЗЕРВ</t>
  </si>
  <si>
    <t>RK12010</t>
  </si>
  <si>
    <t>Фильтр масляный АКПП без прокладки поддона JATCO 2190, 2192 COB-WEB</t>
  </si>
  <si>
    <t>00-00013450</t>
  </si>
  <si>
    <t>CS17403</t>
  </si>
  <si>
    <t>Амортизатор задний г/масл. (усиленный) 2123 "DRIVE" CS20</t>
  </si>
  <si>
    <t>00-00013446</t>
  </si>
  <si>
    <t>CS17396</t>
  </si>
  <si>
    <t>Амортизатор задний г/масл. 2101 "DRIVE" CS20</t>
  </si>
  <si>
    <t>00-00013447</t>
  </si>
  <si>
    <t>CS17400</t>
  </si>
  <si>
    <t>Амортизатор задний г/масл. 2121 "DRIVE" CS20</t>
  </si>
  <si>
    <t>00-00013451</t>
  </si>
  <si>
    <t>CS17404</t>
  </si>
  <si>
    <t>Амортизатор передний г/масл. (усиленный) 2123 "DRIVE" CS20</t>
  </si>
  <si>
    <t>00-00013448</t>
  </si>
  <si>
    <t>CS17397</t>
  </si>
  <si>
    <t>Амортизатор передний г/масл. 2101 "DRIVE" CS20</t>
  </si>
  <si>
    <t>00-00013449</t>
  </si>
  <si>
    <t>CS17399</t>
  </si>
  <si>
    <t>Амортизатор передний г/масл. 2121 "DRIVE" CS20</t>
  </si>
  <si>
    <t>00-00013452</t>
  </si>
  <si>
    <t>CS20353</t>
  </si>
  <si>
    <t>Брызговики задние LARGUS  FL 2019-2021 CS20</t>
  </si>
  <si>
    <t>00-00013730</t>
  </si>
  <si>
    <t>00-00013663</t>
  </si>
  <si>
    <t>CS17016</t>
  </si>
  <si>
    <t>Вал карданный ВАЗ-21214 зад..2123 зад/пер. SMPROFI "COMFORT" CS20</t>
  </si>
  <si>
    <t>00-00013664</t>
  </si>
  <si>
    <t>CS17008</t>
  </si>
  <si>
    <t>Вал карданный ВАЗ-21214 передний (усиленный) SMPROFI "COMFORT" CS20</t>
  </si>
  <si>
    <t>00-00013665</t>
  </si>
  <si>
    <t>CS21081</t>
  </si>
  <si>
    <t>Вал карданный ВАЗ-21214 передний на шрусах "пруток" (белый пыльник)  М8х20 CS20</t>
  </si>
  <si>
    <t>00-00013666</t>
  </si>
  <si>
    <t>CS21082</t>
  </si>
  <si>
    <t>Вал карданный ВАЗ-21214 передний на шрусах (белый пыльник) М8х16 CS20</t>
  </si>
  <si>
    <t>00-00013667</t>
  </si>
  <si>
    <t>CS21083</t>
  </si>
  <si>
    <t>Вал карданный ВАЗ-21214 передний на шрусах (черный пыльник)  М8х20 CS20</t>
  </si>
  <si>
    <t>00-00013660</t>
  </si>
  <si>
    <t>CS21078</t>
  </si>
  <si>
    <t>Вал карданный на шрусах ВАЗ-21214 зад,2123 зад/пер. (с04.2013г.в. белый пыльник) М8х20 CS20</t>
  </si>
  <si>
    <t>00-00013659</t>
  </si>
  <si>
    <t>CS21071</t>
  </si>
  <si>
    <t>Вал карданный на шрусах ВАЗ-21214 зад,2123 зад/пер. (с04.2013г.в. черный пыльник) шпилька М8х20 CS20</t>
  </si>
  <si>
    <t>00-00013661</t>
  </si>
  <si>
    <t>Вал карданный на шрусах ВАЗ-21214 зад..2123 зад/пер. М8х16 CS20</t>
  </si>
  <si>
    <t>00-00013662</t>
  </si>
  <si>
    <t>CS21080</t>
  </si>
  <si>
    <t>Вал карданный на шрусах ВАЗ-21214 зад..2123 зад/пер. М8х20 CS20</t>
  </si>
  <si>
    <t>00-00013461</t>
  </si>
  <si>
    <t>CS12053</t>
  </si>
  <si>
    <t>Опора карданного вала в сборе "подвесной" 2101, 2107 "ORIGINAL+"CS20</t>
  </si>
  <si>
    <t>00-00013626</t>
  </si>
  <si>
    <t>CS21087</t>
  </si>
  <si>
    <t>Шрус карданного вала 21214, 2123 (шпилька М8х20) (белый резиновый) CS20</t>
  </si>
  <si>
    <t>00-00013623</t>
  </si>
  <si>
    <t>CS17006</t>
  </si>
  <si>
    <t>Шрус карданного вала 21214, 2123 (шпилька М8х20) (черный резиновый) CS20</t>
  </si>
  <si>
    <t>00-00013624</t>
  </si>
  <si>
    <t>00-00013455</t>
  </si>
  <si>
    <t>CS21102</t>
  </si>
  <si>
    <t xml:space="preserve">Крестовина карданного вала 2101 CS20 </t>
  </si>
  <si>
    <t>00-00013456</t>
  </si>
  <si>
    <t>CS21103</t>
  </si>
  <si>
    <t xml:space="preserve">Крестовина карданного вала 2105 усиленная CS20 </t>
  </si>
  <si>
    <t>00-00013457</t>
  </si>
  <si>
    <t>CS16593</t>
  </si>
  <si>
    <t>Кронштейн растяжки (краб) 1118 "ORIGINAL+" CS20</t>
  </si>
  <si>
    <t>00-00013458</t>
  </si>
  <si>
    <t>CS16595</t>
  </si>
  <si>
    <t>Кронштейн растяжки (краб) 2190 "ORIGINAL+" CS20</t>
  </si>
  <si>
    <t>00-00013733</t>
  </si>
  <si>
    <t>ОБОЙМЫ ШАРОВОЙ РЫЧАГА КПП</t>
  </si>
  <si>
    <t>00-00013459</t>
  </si>
  <si>
    <t>CS13100</t>
  </si>
  <si>
    <t>Обойма шаровой рычага КПП "пятка" в сборе 1118 "ORIGINAL+" CS20</t>
  </si>
  <si>
    <t>00-00013460</t>
  </si>
  <si>
    <t>CS13098</t>
  </si>
  <si>
    <t>00-00013463</t>
  </si>
  <si>
    <t>Опора двигателя задняя 2108 "ORIGINAL+" CS20</t>
  </si>
  <si>
    <t>00-00013462</t>
  </si>
  <si>
    <t>CS14137</t>
  </si>
  <si>
    <t>Опора двигателя левая 2108 "ORIGINAL+" CS20</t>
  </si>
  <si>
    <t>00-00013464</t>
  </si>
  <si>
    <t>CS14130</t>
  </si>
  <si>
    <t>Опора двигателя передняя 2108 "ORIGINAL+" CS20</t>
  </si>
  <si>
    <t>00-00013513</t>
  </si>
  <si>
    <t>CS08812</t>
  </si>
  <si>
    <t>Комплект патрубков отопителя (компл.: 2шт.) 1118 (синий силикон) "PROFI" CS20</t>
  </si>
  <si>
    <t>00-00013547</t>
  </si>
  <si>
    <t>Комплект патрубков отопителя (компл.: 2шт.) 2111 с 2005 г.в. (красный силикон) "DRIVE" CS20</t>
  </si>
  <si>
    <t>00-00013548</t>
  </si>
  <si>
    <t>Комплект патрубков отопителя (компл.: 2шт.) 2111 с 2005 г.в. (синий силикон) "PROFI" CS20</t>
  </si>
  <si>
    <t>00-00013562</t>
  </si>
  <si>
    <t>Комплект патрубков отопителя (компл.: 2шт.) 2123 ( синий силикон) "PROFI" CS20</t>
  </si>
  <si>
    <t>00-00013570</t>
  </si>
  <si>
    <t>CS08811</t>
  </si>
  <si>
    <t>Комплект патрубков отопителя (компл.: 2шт.) 2170 (синий силикон) "PROFI" CS20</t>
  </si>
  <si>
    <t>00-00013530</t>
  </si>
  <si>
    <t>CS09246</t>
  </si>
  <si>
    <t>Комплект патрубков отопителя (компл.: 2шт.) 21704 (синий силикон) "PROFI" CS20</t>
  </si>
  <si>
    <t>00-00013577</t>
  </si>
  <si>
    <t>CS09249</t>
  </si>
  <si>
    <t>Комплект патрубков отопителя (компл.: 2шт.) 2190 (синий силикон) "PROFI" CS20</t>
  </si>
  <si>
    <t>00-00013497</t>
  </si>
  <si>
    <t>CS15263</t>
  </si>
  <si>
    <t>Комплект патрубков отопителя (компл.: 2шт.) VESTA ( резина EPDM) "ORIGINAL+" CS20</t>
  </si>
  <si>
    <t>00-00013499</t>
  </si>
  <si>
    <t>CS10089</t>
  </si>
  <si>
    <t>Комплект патрубков отопителя (компл.: 2шт.) VESTA с дв. K4M ( синий силикон) "PROFI" CS20</t>
  </si>
  <si>
    <t>00-00013500</t>
  </si>
  <si>
    <t>CS12746</t>
  </si>
  <si>
    <t>Комплект патрубков отопителя (компл.: 2шт.) VESTA с дв. P3M ( красный силикон) "DRIVE" CS20</t>
  </si>
  <si>
    <t>00-00013501</t>
  </si>
  <si>
    <t>CS10090</t>
  </si>
  <si>
    <t>Комплект патрубков отопителя (компл.: 2шт.) VESTA с дв. P3M ( синий силикон) "PROFI" CS20</t>
  </si>
  <si>
    <t>00-00013509</t>
  </si>
  <si>
    <t>CS12747</t>
  </si>
  <si>
    <t>Комплект патрубков отопителя (компл.: 2шт.) X-RAY ( красный силикон) "DRIVE" CS20</t>
  </si>
  <si>
    <t>00-00013510</t>
  </si>
  <si>
    <t>CS10088</t>
  </si>
  <si>
    <t>Комплект патрубков отопителя (компл.: 2шт.) X-RAY ( синий силикон) "PROFI" CS20</t>
  </si>
  <si>
    <t>00-00013542</t>
  </si>
  <si>
    <t>CS12755</t>
  </si>
  <si>
    <t>Комплект патрубков отопителя (компл.: 3шт.) 2110 до 2005 г.в. (красный силикон) "DRIVE" CS20</t>
  </si>
  <si>
    <t>00-00013543</t>
  </si>
  <si>
    <t>CS08807</t>
  </si>
  <si>
    <t>Комплект патрубков отопителя (компл.: 3шт.) 2110 до 2005 г.в. (синий силикон) "PROFI" CS20</t>
  </si>
  <si>
    <t>00-00013534</t>
  </si>
  <si>
    <t>CS08805</t>
  </si>
  <si>
    <t>Комплект патрубков отопителя (компл.: 4шт.) 2108 (синий силикон) "PROFI" CS20</t>
  </si>
  <si>
    <t>00-00013538</t>
  </si>
  <si>
    <t>CS08806</t>
  </si>
  <si>
    <t>Комплект патрубков отопителя (компл.: 4шт.) 21082, 2114 (синий силикон) "PROFI" CS20</t>
  </si>
  <si>
    <t>00-00013552</t>
  </si>
  <si>
    <t>CS08808</t>
  </si>
  <si>
    <t>Комплект патрубков отопителя (компл.: 4шт.) 2112 16кл. (синий силикон) "PROFI" CS20</t>
  </si>
  <si>
    <t>00-00013559</t>
  </si>
  <si>
    <t>Комплект патрубков отопителя (компл.: 4шт.) 21213 ( синий силикон) "PROFI" CS20</t>
  </si>
  <si>
    <t>00-00013468</t>
  </si>
  <si>
    <t>CS13543</t>
  </si>
  <si>
    <t>Комплект патрубков отопителя LARGUS 16V к-т.3шт (синий силикон) "PROFI" CS20</t>
  </si>
  <si>
    <t>00-00013469</t>
  </si>
  <si>
    <t>CS20123</t>
  </si>
  <si>
    <t>Комплект патрубков отопителя LARGUS 8V 1,6 к-т.2шт (красный силикон) "DRIVE" CS20</t>
  </si>
  <si>
    <t>00-00013531</t>
  </si>
  <si>
    <t>CS07081</t>
  </si>
  <si>
    <t>Комплект патрубков радиатора "алюминевый" (компл.: 4шт.) 21704 (синий силикон) "PROFI" CS20</t>
  </si>
  <si>
    <t>00-00013524</t>
  </si>
  <si>
    <t>Комплект патрубков радиатора "алюминевый"(компл.: 4шт.) 2105-2107 (желтый силикон) "COMFORT" CS20</t>
  </si>
  <si>
    <t>00-00013528</t>
  </si>
  <si>
    <t>CS06923</t>
  </si>
  <si>
    <t>Комплект патрубков радиатора "медный" (компл.: 4шт.) 2105-2107 (синий силикон) "PROFI" CS20</t>
  </si>
  <si>
    <t>00-00013571</t>
  </si>
  <si>
    <t>CS12008</t>
  </si>
  <si>
    <t>Комплект патрубков радиатора (компл.: 2 шт.) 2170 16кл. (красный силикон) "DRIVE" CS20</t>
  </si>
  <si>
    <t>00-00013572</t>
  </si>
  <si>
    <t>CS06535</t>
  </si>
  <si>
    <t>Комплект патрубков радиатора (компл.: 2 шт.) 2170 16кл. (синий силикон) "PROFI" CS20</t>
  </si>
  <si>
    <t>00-00013515</t>
  </si>
  <si>
    <t>CS11994</t>
  </si>
  <si>
    <t>Комплект патрубков радиатора (компл.: 2шт.) 1118 16кл. (красный силикон) "DRIVE" CS20</t>
  </si>
  <si>
    <t>00-00013521</t>
  </si>
  <si>
    <t>CS11997</t>
  </si>
  <si>
    <t>Комплект патрубков радиатора (компл.: 2шт.) 1118 8кл. термостат 21082 (красный силикон) "DRIVE" CS20</t>
  </si>
  <si>
    <t>00-00013522</t>
  </si>
  <si>
    <t>CS07542</t>
  </si>
  <si>
    <t>Комплект патрубков радиатора (компл.: 2шт.) 1118 8кл. термостат 21082 (синий силикон) "PROFI" CS20</t>
  </si>
  <si>
    <t>00-00013563</t>
  </si>
  <si>
    <t>Комплект патрубков радиатора (компл.: 2шт.) 2123 (красный силикон) "DRIVE" CS20</t>
  </si>
  <si>
    <t>00-00013564</t>
  </si>
  <si>
    <t>Комплект патрубков радиатора (компл.: 2шт.) 2123 (синий силикон) "PROFI" CS20</t>
  </si>
  <si>
    <t>00-00013581</t>
  </si>
  <si>
    <t>Комплект патрубков радиатора (компл.: 2шт.) 2190 16 кл. МКПП (синий силикон) "PROFI" CS20</t>
  </si>
  <si>
    <t>00-00013578</t>
  </si>
  <si>
    <t>Комплект патрубков радиатора (компл.: 2шт.) 2190 8 кл. АКПП (красный силикон) "DRIVE" CS20</t>
  </si>
  <si>
    <t>00-00013579</t>
  </si>
  <si>
    <t>Комплект патрубков радиатора (компл.: 2шт.) 2190 АКПП (синий силикон) "PROFI" CS20</t>
  </si>
  <si>
    <t>00-00013502</t>
  </si>
  <si>
    <t>CS13558</t>
  </si>
  <si>
    <t>Комплект патрубков радиатора (компл.: 2шт.) VESTA (синий силикон) "PROFI" CS20</t>
  </si>
  <si>
    <t>00-00013511</t>
  </si>
  <si>
    <t>CS12791</t>
  </si>
  <si>
    <t>Комплект патрубков радиатора (компл.: 2шт.) X-RAY (красный силикон) "DRIVE" CS20</t>
  </si>
  <si>
    <t>00-00013512</t>
  </si>
  <si>
    <t>CS10092</t>
  </si>
  <si>
    <t>Комплект патрубков радиатора (компл.: 2шт.) X-RAY (синий силикон) "PROFI" CS20</t>
  </si>
  <si>
    <t>00-00013573</t>
  </si>
  <si>
    <t>CS12761</t>
  </si>
  <si>
    <t>Комплект патрубков радиатора (компл.: 3 шт.) 2170 16кл. (красный силикон) "DRIVE" CS20</t>
  </si>
  <si>
    <t>00-00013517</t>
  </si>
  <si>
    <t>CS16709</t>
  </si>
  <si>
    <t>Комплект патрубков радиатора (компл.: 3шт.) 1118 16кл. (синий силикон) "PROFI" CS20</t>
  </si>
  <si>
    <t>00-00013520</t>
  </si>
  <si>
    <t>CS16711</t>
  </si>
  <si>
    <t>Комплект патрубков радиатора (компл.: 3шт.) 1118 8кл. термостат 1118 (синий силикон) "PROFI" CS20</t>
  </si>
  <si>
    <t>00-00013566</t>
  </si>
  <si>
    <t>Комплект патрубков радиатора (компл.: 3шт.) 2123 (синий силикон) "PROFI" CS20</t>
  </si>
  <si>
    <t>00-00013567</t>
  </si>
  <si>
    <t>Комплект патрубков радиатора (компл.: 4 шт.) 2123 (синий силикон) В упаковке "PROFI" CS20</t>
  </si>
  <si>
    <t>00-00013574</t>
  </si>
  <si>
    <t>Комплект патрубков радиатора (компл.: 4 шт.) 2170 16кл. (красный силикон) "DRIVE" CS20</t>
  </si>
  <si>
    <t>00-00013575</t>
  </si>
  <si>
    <t>Комплект патрубков радиатора (компл.: 4 шт.) 2170 16кл. (синий силикон) "PROFI" CS20</t>
  </si>
  <si>
    <t>00-00013537</t>
  </si>
  <si>
    <t>CS06497</t>
  </si>
  <si>
    <t>Комплект патрубков радиатора (компл.: 4шт.) 2108 (синий силикон) "PROFI" CS20</t>
  </si>
  <si>
    <t>00-00013541</t>
  </si>
  <si>
    <t>CS06515</t>
  </si>
  <si>
    <t>Комплект патрубков радиатора (компл.: 4шт.) 21082, 2114 (синий силикон) "PROFI" CS20</t>
  </si>
  <si>
    <t>00-00013554</t>
  </si>
  <si>
    <t>Комплект патрубков радиатора (компл.: 4шт.) 2110 16 кл. (синий силикон) "PROFI" CS20</t>
  </si>
  <si>
    <t>00-00013544</t>
  </si>
  <si>
    <t>CS12003</t>
  </si>
  <si>
    <t>Комплект патрубков радиатора (компл.: 4шт.) 2110 8 кл. (красный силикон) "DRIVE" CS20</t>
  </si>
  <si>
    <t>00-00013545</t>
  </si>
  <si>
    <t>CS06523</t>
  </si>
  <si>
    <t>Комплект патрубков радиатора (компл.: 4шт.) 2110 8 кл. (синий силикон) "PROFI" CS20</t>
  </si>
  <si>
    <t>00-00013555</t>
  </si>
  <si>
    <t>Комплект патрубков радиатора (компл.: 4шт.) 2121 (красный силикон) "DRIVE" CS20</t>
  </si>
  <si>
    <t>00-00013556</t>
  </si>
  <si>
    <t>CS08860</t>
  </si>
  <si>
    <t>Комплект патрубков радиатора (компл.: 4шт.) 2121 (синий силикон) "PROFI" CS20</t>
  </si>
  <si>
    <t>00-00013471</t>
  </si>
  <si>
    <t>CS13560</t>
  </si>
  <si>
    <t>Комплект патрубков радиатора (компл.: 4шт.) LARGUS 8v RENAULT с конд. (синий силикон ) "PROFI" CS20</t>
  </si>
  <si>
    <t>00-00013568</t>
  </si>
  <si>
    <t>Комплект патрубков радиатора и отопителя (компл.: 8 шт.) 2123 (синий силикон) "PROFI" CS20</t>
  </si>
  <si>
    <t>00-00013470</t>
  </si>
  <si>
    <t>CS19527</t>
  </si>
  <si>
    <t>Комплект патрубков радиатора усиленный (компл.: 4шт.) LARGUS 16v (резина EPDM) "ORIGINAL+" CS20</t>
  </si>
  <si>
    <t>00-00013465</t>
  </si>
  <si>
    <t>CS01000</t>
  </si>
  <si>
    <t>Муфта ресивера (компл.: 4шт) 2112 (красный силикон) "DRIVE" CS20</t>
  </si>
  <si>
    <t>00-00013507</t>
  </si>
  <si>
    <t>CS12729</t>
  </si>
  <si>
    <t>Патрубок вентиляции картера верхний "сапунёнок" X-RAY (красный силикон) "DRIVE" CS20</t>
  </si>
  <si>
    <t>00-00013508</t>
  </si>
  <si>
    <t>CS10103</t>
  </si>
  <si>
    <t>Патрубок вентиляции картера верхний "сапунёнок" X-RAY (синий силикон) "PROFI" CS20</t>
  </si>
  <si>
    <t>00-00013503</t>
  </si>
  <si>
    <t>CS17874</t>
  </si>
  <si>
    <t>Патрубок воздушного фильтра "шланг впускной трубы" (синий силикон) LARGUS, X-RAY "PROFI" CS20</t>
  </si>
  <si>
    <t>00-00013546</t>
  </si>
  <si>
    <t>Патрубок воздушного фильтра "шланг впускной трубы" 2110 8 кл. (синий силикон) "PROFI" CS20</t>
  </si>
  <si>
    <t>00-00013496</t>
  </si>
  <si>
    <t>CS14979</t>
  </si>
  <si>
    <t>Патрубок воздушного фильтра "шланг впускной трубы" LARGUS, X-RAY "ORIGINAL+" CS20</t>
  </si>
  <si>
    <t>00-00013504</t>
  </si>
  <si>
    <t>CS14980</t>
  </si>
  <si>
    <t>Патрубок воздушного фильтра "шланг впускной трубы" VESTA (с хомутами) "ORIGINAL+" CS20</t>
  </si>
  <si>
    <t>00-00013550</t>
  </si>
  <si>
    <t>Патрубок наливной горловины топливного бака 2112 (синий силикон) "PROFI" CS20</t>
  </si>
  <si>
    <t>00-00013518</t>
  </si>
  <si>
    <t>CS16700</t>
  </si>
  <si>
    <t>Патрубок радиатора нижний отводящий "стыкованный"1118 16кл. (синий силикон) "PROFI" CS20</t>
  </si>
  <si>
    <t>00-00013519</t>
  </si>
  <si>
    <t>CS16710</t>
  </si>
  <si>
    <t>Патрубок радиатора от термостата к помпе 1118 8кл. (синий силикон) "PROFI" CS20</t>
  </si>
  <si>
    <t>00-00013506</t>
  </si>
  <si>
    <t>CS10093</t>
  </si>
  <si>
    <t>Патрубок расширительного бачка (синий силикон) X-RAY "PROFI" CS20</t>
  </si>
  <si>
    <t>00-00013466</t>
  </si>
  <si>
    <t>CS18116</t>
  </si>
  <si>
    <t>Наконечник модуля зажигания (компл. 3 шт на 1 свечу) LARGUS (синий силикон) CS20</t>
  </si>
  <si>
    <t>00-00013582</t>
  </si>
  <si>
    <t>Прокладка клапанной крышки LARGUS 11182 (красный силикон) "DRIVE" CS20</t>
  </si>
  <si>
    <t>00-00013583</t>
  </si>
  <si>
    <t>CS18569</t>
  </si>
  <si>
    <t>Прокладка клапанной крышки LARGUS 11182 (синий силикон) "PROFI" CS20</t>
  </si>
  <si>
    <t>00-00013585</t>
  </si>
  <si>
    <t>Прокладка поддона картера "алюминевый" 2190 (с метал. шайбами)(синий силикон) PROFI" CS20</t>
  </si>
  <si>
    <t>00-00013584</t>
  </si>
  <si>
    <t>Прокладка поддона картера "алюминевый" 2190 (сметал. шайбами)(красный силикон) DRIVE CS20</t>
  </si>
  <si>
    <t>00-00013467</t>
  </si>
  <si>
    <t>CS17922</t>
  </si>
  <si>
    <t>Наконечник модуля зажигания (компл. 2 шт на 1 свечу) Renault, Lada "ORIGINAL+" CS20</t>
  </si>
  <si>
    <t>00-00013437</t>
  </si>
  <si>
    <t>CS20118</t>
  </si>
  <si>
    <t xml:space="preserve">Наконечник модуля зажигания толстый (компл. на 4-е свечи) ИТЭЛМА 2112 (синий силикон) "PROFI" CS20 </t>
  </si>
  <si>
    <t>00-00013588</t>
  </si>
  <si>
    <t>CS15187</t>
  </si>
  <si>
    <t>Пыльник вилки сцепления "кораблик" 2108 (красный силикон) "PROFI" CS20</t>
  </si>
  <si>
    <t>00-00013589</t>
  </si>
  <si>
    <t>Пыльник вилки сцепления "кораблик" 2108 (синий силикон) "PROFI" CS20</t>
  </si>
  <si>
    <t>00-00013591</t>
  </si>
  <si>
    <t>CS12451</t>
  </si>
  <si>
    <t>Пыльник вилки сцепления "кораблик" 2110, 2170, 1118 (красный полиуретан) "DRIVE" CS20</t>
  </si>
  <si>
    <t>00-00013592</t>
  </si>
  <si>
    <t>Пыльник вилки сцепления "кораблик" 2110, 2170, 1118 (синий полиуретан) "PROFI" CS20</t>
  </si>
  <si>
    <t>00-00013594</t>
  </si>
  <si>
    <t>Пыльник передней стойки 2110 (красный полиуретан) 1 шт. "DRIVE" CS20</t>
  </si>
  <si>
    <t>00-00013595</t>
  </si>
  <si>
    <t>Пыльник рабочего цилиндра сцепления  2123 (красный силикон) "DRIVE" CS20</t>
  </si>
  <si>
    <t>00-00013596</t>
  </si>
  <si>
    <t>CS12264</t>
  </si>
  <si>
    <t>Пыльник рабочего цилиндра сцепления  2123 (синий силикон) "PROFI" CS20</t>
  </si>
  <si>
    <t>00-00013593</t>
  </si>
  <si>
    <t>Пыльник рулевой рейки 2110 "гофра" (синий силикон) "PROFI" CS20</t>
  </si>
  <si>
    <t>00-00013586</t>
  </si>
  <si>
    <t>CS13059</t>
  </si>
  <si>
    <t>Пыльник рулевой рейки LARGUS "гофра"  "ORIGINAL+" CS20</t>
  </si>
  <si>
    <t>00-00013587</t>
  </si>
  <si>
    <t>Пыльник рулевой рейки VESTA "гофра"  "ORIGINAL+" CS20</t>
  </si>
  <si>
    <t>00-00013590</t>
  </si>
  <si>
    <t>00-00013606</t>
  </si>
  <si>
    <t>Пыльник шруса внутреннего VESTA (полиуретан красный) "DRIVE+" CS20</t>
  </si>
  <si>
    <t>00-00013607</t>
  </si>
  <si>
    <t>Пыльник шруса внутреннего с хомутами VESTA (полиуретан красный) "DRIVE" CS20</t>
  </si>
  <si>
    <t>00-00013621</t>
  </si>
  <si>
    <t>Пыльник шруса наружнего VESTA (полиуретан красный) "DRIVE+" CS20</t>
  </si>
  <si>
    <t>00-00013622</t>
  </si>
  <si>
    <t>CS16532</t>
  </si>
  <si>
    <t>Пыльник шруса наружнего с хомутами VESTA (полиуретан красный) "DRIVE" CS20</t>
  </si>
  <si>
    <t>00-00013597</t>
  </si>
  <si>
    <t>CS14894</t>
  </si>
  <si>
    <t>Ремкомплект рабочего цилиндра сцепления  2123 (красный силикон) "DRIVE" CS20</t>
  </si>
  <si>
    <t>00-00013598</t>
  </si>
  <si>
    <t>Ремкомплект рабочего цилиндра сцепления  2123 (синий силикон) "PROFI" CS20</t>
  </si>
  <si>
    <t>00-00013600</t>
  </si>
  <si>
    <t>Шарнир передний нижнего рычага передней подвески VESTA (красный полиуритан) "DRIVE" CS20</t>
  </si>
  <si>
    <t>00-00013603</t>
  </si>
  <si>
    <t>CS15099</t>
  </si>
  <si>
    <t>Сальник КПП X-RAY (2 шт) CS20</t>
  </si>
  <si>
    <t>00-00013601</t>
  </si>
  <si>
    <t>Сальник привода VESTA, LOGAN (40х55х13) "FPM" CS20</t>
  </si>
  <si>
    <t>00-00013602</t>
  </si>
  <si>
    <t>Сальник привода VESTA, LOGAN (40х55х13) "NBR" CS20</t>
  </si>
  <si>
    <t>00-00013604</t>
  </si>
  <si>
    <t>CS13775</t>
  </si>
  <si>
    <t>Сальник привода комплект 2110 2 шт (красный+ черный) CS20</t>
  </si>
  <si>
    <t>00-00013605</t>
  </si>
  <si>
    <t>CS20503</t>
  </si>
  <si>
    <t>Стойка стабилизатора VESTA с силиконовым пыльником CS20</t>
  </si>
  <si>
    <t>00-00013729</t>
  </si>
  <si>
    <t>ЦЕПЬ</t>
  </si>
  <si>
    <t>00-00013453</t>
  </si>
  <si>
    <t>CS17067</t>
  </si>
  <si>
    <t>Башмак натяжителя цепи 21213 CS20</t>
  </si>
  <si>
    <t>00-00013454</t>
  </si>
  <si>
    <t>CS20619</t>
  </si>
  <si>
    <t>Башмак натяжителя цепи 21214, 2123 CS20</t>
  </si>
  <si>
    <t>00-00013731</t>
  </si>
  <si>
    <t>00-00013658</t>
  </si>
  <si>
    <t>CS20480</t>
  </si>
  <si>
    <t>Шаровая опора 2110 (красный силикон) CS20</t>
  </si>
  <si>
    <t>00-00013636</t>
  </si>
  <si>
    <t>CS20474</t>
  </si>
  <si>
    <t>Шаровая опора LARGUS (после 2013г.), X-RAY (с боковой проточкой) (усиленная, красный силикон) CS20</t>
  </si>
  <si>
    <t>00-00013656</t>
  </si>
  <si>
    <t>CS20468</t>
  </si>
  <si>
    <t>Шаровая опора VESTA левая усиленная (красный силикон) CS20</t>
  </si>
  <si>
    <t>00-00013657</t>
  </si>
  <si>
    <t>CS20464</t>
  </si>
  <si>
    <t>Шаровая опора VESTA правая усиленная (красный силикон) CS20</t>
  </si>
  <si>
    <t>00-00013627</t>
  </si>
  <si>
    <t>Штанги реактивные 2101-07 (желтый полиуретан) "KOMFORT" CS20</t>
  </si>
  <si>
    <t>00-00013628</t>
  </si>
  <si>
    <t>Штанги реактивные 2101-07 (красный полиуретан) "DRIVE" CS20</t>
  </si>
  <si>
    <t>00-00013629</t>
  </si>
  <si>
    <t>Штанги реактивные 2121 (желтый полиуретан) "KOMFORT" CS20</t>
  </si>
  <si>
    <t>00-00013630</t>
  </si>
  <si>
    <t>Штанги реактивные 2121 (красный полиуретан) "DRIVE" CS20</t>
  </si>
  <si>
    <t>00-00013727</t>
  </si>
  <si>
    <t>B19CR1056</t>
  </si>
  <si>
    <t>Фильтр грубой очистки масла вариатора с прокладкой поддона Vesta, XRAY CWORKS</t>
  </si>
  <si>
    <t>00-00013242</t>
  </si>
  <si>
    <t>HF855209</t>
  </si>
  <si>
    <t>Щетки стеклоочистителя зимние 410mm HOFER</t>
  </si>
  <si>
    <t>00-00013244</t>
  </si>
  <si>
    <t>HF855224</t>
  </si>
  <si>
    <t>Щетки стеклоочистителя зимние 600mm HOFER</t>
  </si>
  <si>
    <t>00-00013684</t>
  </si>
  <si>
    <t>S412</t>
  </si>
  <si>
    <t>Амортизатор задний масл. 2121 HOLA</t>
  </si>
  <si>
    <t>00-00013683</t>
  </si>
  <si>
    <t>S442</t>
  </si>
  <si>
    <t>Амортизатор задний масл. 2123 HOLA</t>
  </si>
  <si>
    <t>00-00013682</t>
  </si>
  <si>
    <t>S411</t>
  </si>
  <si>
    <t>Амортизатор передний масл. 2121 HOLA</t>
  </si>
  <si>
    <t>00-00013726</t>
  </si>
  <si>
    <t>LT1184</t>
  </si>
  <si>
    <t>Фильтр грубой очистки масла вариатора с прокладкой поддона Vesta, XRAY LYNX</t>
  </si>
  <si>
    <t>00-00013737</t>
  </si>
  <si>
    <t xml:space="preserve">Сцепление в сборе LARGUS 16кл. (без гидровлического выжимного) MAPA </t>
  </si>
  <si>
    <t>00-00013743</t>
  </si>
  <si>
    <t>PT-P 0608</t>
  </si>
  <si>
    <t>Ролик натяжной ремня генератора PILENGA</t>
  </si>
  <si>
    <t>00-00013740</t>
  </si>
  <si>
    <t>Фильтр топливный DUSTER 2л.  RENAULT</t>
  </si>
  <si>
    <t>00-00013738</t>
  </si>
  <si>
    <t>Фильтр воздушный VESTA SPORT SIBTEK</t>
  </si>
  <si>
    <t>00-00013728</t>
  </si>
  <si>
    <t>АПР213-30</t>
  </si>
  <si>
    <t>Вал карданный передний короткий (усиленный) 2123 АВТОПАРАЛЛЕЛЬ</t>
  </si>
  <si>
    <t>Промежуточный вал в сборе на шрусах 2131 АВТОПАРАЛЛЕЛЬ</t>
  </si>
  <si>
    <t>ПРОМ-ДЕТАЛЬ (РОССИЯ, Г. САМАРА)</t>
  </si>
  <si>
    <t>00-00013736</t>
  </si>
  <si>
    <t>СР07-2919110</t>
  </si>
  <si>
    <t>Штанга реактивная длинная (регулируемая) 2101 "ПАНАРА" ПРОМ-ДЕТАЛЬ</t>
  </si>
  <si>
    <t>ПРОМ-ДЕТАЛЬ</t>
  </si>
  <si>
    <t>00-00013734</t>
  </si>
  <si>
    <t>СР01-2919010-05</t>
  </si>
  <si>
    <t>Штанги реактивные (все регулируемые) 2101 ПРОМ-ДЕТАЛЬ</t>
  </si>
  <si>
    <t>00-00013735</t>
  </si>
  <si>
    <t>СР01-2919010-06</t>
  </si>
  <si>
    <t>Штанги реактивные (динная регулируемая) 2101 ПРОМ-ДЕТАЛЬ</t>
  </si>
  <si>
    <t>00-00013716</t>
  </si>
  <si>
    <t>ТБ-0544-КУБ</t>
  </si>
  <si>
    <t>Комплект опор двигателя 2110, 2170 ТЕХНОЛОГИИ БУДУЩЕГО</t>
  </si>
  <si>
    <t>00-00007624</t>
  </si>
  <si>
    <t>ТБ2110-1001240-Л</t>
  </si>
  <si>
    <t>Подушка левой опоры двигателя (с ограничителями) 2110, 2170 ТЕХНОЛОГИИ БУДУЩЕГО</t>
  </si>
  <si>
    <t>00-00007625</t>
  </si>
  <si>
    <t>ТБ2110-1001240-П</t>
  </si>
  <si>
    <t>Подушка правой опоры двигателя (с ограничителями) 2110, 2170 ТЕХНОЛОГИИ БУДУЩЕГО</t>
  </si>
  <si>
    <t>00-00013717</t>
  </si>
  <si>
    <t>М06020103</t>
  </si>
  <si>
    <t>Втулка амортизатора заднего LARGUS ТЕХНОЛОГИИ БУДУЩЕГО</t>
  </si>
  <si>
    <t>00-00013719</t>
  </si>
  <si>
    <t>ТБ8450051873</t>
  </si>
  <si>
    <t>Уплотнитель задней крышки ГРМ дв. 11189 ТЕХНОЛОГИИ БУДУЩЕГО</t>
  </si>
  <si>
    <t>00-00013718</t>
  </si>
  <si>
    <t>ТБ8450051872</t>
  </si>
  <si>
    <t>Уплотнитель кожуха ГРМ дв. 11189 ТЕХНОЛОГИИ БУДУЩЕГО</t>
  </si>
  <si>
    <t>https://motorring.ru/product/37528-prokladka-drosselynoy-zaslonki-16-klapannyy-dvigately-dlya</t>
  </si>
  <si>
    <t>Кол-во</t>
  </si>
  <si>
    <t>Под заказ</t>
  </si>
  <si>
    <t>ABD0192</t>
  </si>
  <si>
    <t>21703-1701033, 2108-1701031, 2108-1701190, MGB001</t>
  </si>
  <si>
    <t>00-00013792</t>
  </si>
  <si>
    <t>A2101-3501070-00</t>
  </si>
  <si>
    <t>Тормозные диски 2101 ALNAS</t>
  </si>
  <si>
    <t>00-00013763</t>
  </si>
  <si>
    <t>LD202</t>
  </si>
  <si>
    <t>Задние тормозные колодки (230мм) LARGUS BARNETT</t>
  </si>
  <si>
    <t>00-00013761</t>
  </si>
  <si>
    <t>LD204</t>
  </si>
  <si>
    <t>Задние тормозные колодки X-RAY BARNETT</t>
  </si>
  <si>
    <t>00-00013776</t>
  </si>
  <si>
    <t>LD206</t>
  </si>
  <si>
    <t>Задние тормозные колодки с АБС 1118, 2170 BARNETT</t>
  </si>
  <si>
    <t>00-00013764</t>
  </si>
  <si>
    <t>LD007</t>
  </si>
  <si>
    <t>Передние тормозные колодки VESTA NG (с китайскими суппортами, 2023-) BARNETT</t>
  </si>
  <si>
    <t>00-00013762</t>
  </si>
  <si>
    <t>LD006</t>
  </si>
  <si>
    <t>Передние тормозные колодки X-RAY BARNETT</t>
  </si>
  <si>
    <t>00-00013789</t>
  </si>
  <si>
    <t>RGRF90-3400010</t>
  </si>
  <si>
    <t xml:space="preserve">Ремкомплект рулевой рейки LARGUS, LOGAN с ГУР BYSUN PARTS </t>
  </si>
  <si>
    <t>00-00013767</t>
  </si>
  <si>
    <t>CB527WP1</t>
  </si>
  <si>
    <t>Ремкомплект ГРМ + помпа 2108, 2110 8кл. CONTIBELT</t>
  </si>
  <si>
    <t>00-00013768</t>
  </si>
  <si>
    <t>Ремень генератора 2108-2110 8кл. 6PK698 CONTIBELT</t>
  </si>
  <si>
    <t>00-00013769</t>
  </si>
  <si>
    <t>6PK737</t>
  </si>
  <si>
    <t>Ремень генератора 2110-2112 16кл. 6PK737 CONTIBELT</t>
  </si>
  <si>
    <t>00-00013766</t>
  </si>
  <si>
    <t>Ремень генератора 2123 5PK1885 CONTIBELT</t>
  </si>
  <si>
    <t>Ремень генератора 2190 (с конд.) 6PK995ELAST CONTIBELT</t>
  </si>
  <si>
    <t>Ремень генератора VESTA (с конд.) 6PK1039ELAST CONTIBELT</t>
  </si>
  <si>
    <t>00-00013793</t>
  </si>
  <si>
    <t>LDK-008C</t>
  </si>
  <si>
    <t>Сцепление в сборе (без выжимного) VESTA, XRAY 11189 (двиг.: 1,6) ECO by PHC</t>
  </si>
  <si>
    <t>00-00013795</t>
  </si>
  <si>
    <t>LDK-006C</t>
  </si>
  <si>
    <t>Сцепление в сборе (тросиковая КПП, с подшипником) 2170, 2190, КАЛИНА 2 ECO by PHC</t>
  </si>
  <si>
    <t>LDK-004C</t>
  </si>
  <si>
    <t>LDK-002С</t>
  </si>
  <si>
    <t>LDK-001С</t>
  </si>
  <si>
    <t>LDK-009C</t>
  </si>
  <si>
    <t>00-00013791</t>
  </si>
  <si>
    <t>LDK-011C</t>
  </si>
  <si>
    <t>Сцепление в сборе 2123 ECO by PHC</t>
  </si>
  <si>
    <t>LDK-007C</t>
  </si>
  <si>
    <t>00-00013794</t>
  </si>
  <si>
    <t>LDK-010C</t>
  </si>
  <si>
    <t>Сцепление в сборе VESTA 1.8 AMT, XRAY 1.8 AMT ECO by PHC</t>
  </si>
  <si>
    <t>00-00013770</t>
  </si>
  <si>
    <t>FN-5515</t>
  </si>
  <si>
    <t>Упор задней двери газовый VESTA SW, VESTA SW CROSS FINORD</t>
  </si>
  <si>
    <t>00-00011268</t>
  </si>
  <si>
    <t>Пружина задней подвески LARGUS CROSS FOBOS</t>
  </si>
  <si>
    <t>00-00005694</t>
  </si>
  <si>
    <t>FRA-ROI (КИТАЙ)</t>
  </si>
  <si>
    <t>00-00013788</t>
  </si>
  <si>
    <t>550507FR</t>
  </si>
  <si>
    <t>Опора пружины задняя верхняя (усиленная) LARGUS FRA-ROI</t>
  </si>
  <si>
    <t>FRA-ROI</t>
  </si>
  <si>
    <t>00-00013748</t>
  </si>
  <si>
    <t>HF144816</t>
  </si>
  <si>
    <t>Тормозные барабаны задние (чугун.) 3302 HOFER</t>
  </si>
  <si>
    <t>00-00013771</t>
  </si>
  <si>
    <t>ВЫЖИМНЫЕ ПОДШИПНИКИ</t>
  </si>
  <si>
    <t>00-00013772</t>
  </si>
  <si>
    <t>LGR-1533</t>
  </si>
  <si>
    <t>Подшипник выжимной 2110 LGR</t>
  </si>
  <si>
    <t>00-00013773</t>
  </si>
  <si>
    <t>LGR-1534</t>
  </si>
  <si>
    <t>Подшипник выжимной 2123 LGR</t>
  </si>
  <si>
    <t>00-00013775</t>
  </si>
  <si>
    <t>LGR-1536</t>
  </si>
  <si>
    <t>Подшипник выжимной 2170 LGR</t>
  </si>
  <si>
    <t>00-00013774</t>
  </si>
  <si>
    <t>LGR-1535</t>
  </si>
  <si>
    <t>Подшипник выжимной 2190 LGR</t>
  </si>
  <si>
    <t>00-00013780</t>
  </si>
  <si>
    <t>СУППОРТА ТОРМОЗНЫЕ</t>
  </si>
  <si>
    <t>00-00009954</t>
  </si>
  <si>
    <t>LGR-6335</t>
  </si>
  <si>
    <t>00-00013784</t>
  </si>
  <si>
    <t>LGR-6343</t>
  </si>
  <si>
    <t>00-00010201</t>
  </si>
  <si>
    <t>LGR-6337</t>
  </si>
  <si>
    <t>00-00013782</t>
  </si>
  <si>
    <t>LGR-6345</t>
  </si>
  <si>
    <t>00-00013781</t>
  </si>
  <si>
    <t>LGR-6339</t>
  </si>
  <si>
    <t>00-00010199</t>
  </si>
  <si>
    <t>LGR-6334</t>
  </si>
  <si>
    <t>00-00013785</t>
  </si>
  <si>
    <t>LGR-6342</t>
  </si>
  <si>
    <t>00-00009953</t>
  </si>
  <si>
    <t>LGR-6336</t>
  </si>
  <si>
    <t>00-00013783</t>
  </si>
  <si>
    <t>LGR-6344</t>
  </si>
  <si>
    <t>00-00013565</t>
  </si>
  <si>
    <t>LGR-6338</t>
  </si>
  <si>
    <t>00-00013777</t>
  </si>
  <si>
    <t>00-00013778</t>
  </si>
  <si>
    <t>LGR-6103</t>
  </si>
  <si>
    <t>Передние тормозные колодки 2108 LGR</t>
  </si>
  <si>
    <t>00-00013779</t>
  </si>
  <si>
    <t>LGR-6101</t>
  </si>
  <si>
    <t>Передние тормозные колодки 2121, 2123 LGR</t>
  </si>
  <si>
    <t>Опора двигателя правая LARGUS 8кл. K7M LYNX</t>
  </si>
  <si>
    <t>00-00013801</t>
  </si>
  <si>
    <t>BC-8239</t>
  </si>
  <si>
    <t>Ремкомплект для установки задних тормозных колодок (дисковые тормоза) КАЛИНА СПОРТ, VESTA SW LYNX</t>
  </si>
  <si>
    <t>00-00011165</t>
  </si>
  <si>
    <t>E210564</t>
  </si>
  <si>
    <t>Задние тормозные колодки VESTA MILES</t>
  </si>
  <si>
    <t>00-00013344</t>
  </si>
  <si>
    <t>E210129</t>
  </si>
  <si>
    <t>Задние тормозные колодки X-RAY MILES</t>
  </si>
  <si>
    <t>00-00013336</t>
  </si>
  <si>
    <t>DC17076</t>
  </si>
  <si>
    <t>Наконечник рулевой тяги левый LARGUS, X-RAY MILES</t>
  </si>
  <si>
    <t>00-00013339</t>
  </si>
  <si>
    <t>DC17077</t>
  </si>
  <si>
    <t>Наконечник рулевой тяги правый LARGUS, X-RAY MILES</t>
  </si>
  <si>
    <t>00-00013342</t>
  </si>
  <si>
    <t>E400392</t>
  </si>
  <si>
    <t>Передние тормозные колодки 2121, 2123 MILES</t>
  </si>
  <si>
    <t>00-00013331</t>
  </si>
  <si>
    <t>E400048</t>
  </si>
  <si>
    <t>Передние тормозные колодки LARGUS 8кл., LOGAN 1 MILES</t>
  </si>
  <si>
    <t>00-00013065</t>
  </si>
  <si>
    <t>E400544</t>
  </si>
  <si>
    <t>Передние тормозные колодки VESTA NG (с китайскими суппортами, 2023-) MILES</t>
  </si>
  <si>
    <t>00-00013332</t>
  </si>
  <si>
    <t>AB26021</t>
  </si>
  <si>
    <t>Ремень ГРМ 2108 111зуб. MILES</t>
  </si>
  <si>
    <t>00-00013347</t>
  </si>
  <si>
    <t>AB26024</t>
  </si>
  <si>
    <t>Ремень ГРМ 2112 136зуб. MILES</t>
  </si>
  <si>
    <t>00-00013340</t>
  </si>
  <si>
    <t>AB26035</t>
  </si>
  <si>
    <t>Ремень ГРМ 2170 137зуб. MILES</t>
  </si>
  <si>
    <t>00-00013337</t>
  </si>
  <si>
    <t>AB26036</t>
  </si>
  <si>
    <t>Ремень ГРМ 2190, CITROEN 113зуб. MILES</t>
  </si>
  <si>
    <t>00-00013345</t>
  </si>
  <si>
    <t>AB08013</t>
  </si>
  <si>
    <t>Ремкомплект ГРМ 2108, 2110 8кл. MILES</t>
  </si>
  <si>
    <t>00-00013343</t>
  </si>
  <si>
    <t>AB08005</t>
  </si>
  <si>
    <t>Ремкомплект ГРМ LARGUS 16кл. MILES</t>
  </si>
  <si>
    <t>00-00013346</t>
  </si>
  <si>
    <t>AB08006</t>
  </si>
  <si>
    <t>Ремкомплект ГРМ LARGUS 8кл., LOGAN 1,4 8кл. 2010- MILES</t>
  </si>
  <si>
    <t>00-00013335</t>
  </si>
  <si>
    <t>DG01369</t>
  </si>
  <si>
    <t>Стойка передняя г./масл. LARGUS MILES</t>
  </si>
  <si>
    <t>00-00013348</t>
  </si>
  <si>
    <t>GE09053</t>
  </si>
  <si>
    <t>Сцепление в сборе (без выжимного) VESTA, XRAY 11189 (двиг.: 1,6) MILES</t>
  </si>
  <si>
    <t>00-00013349</t>
  </si>
  <si>
    <t>GE09011</t>
  </si>
  <si>
    <t>Сцепление в сборе 2101, 2121 MILES</t>
  </si>
  <si>
    <t>00-00013750</t>
  </si>
  <si>
    <t>GE09003</t>
  </si>
  <si>
    <t>Сцепление в сборе 2108 MILES</t>
  </si>
  <si>
    <t>00-00013751</t>
  </si>
  <si>
    <t>GE09012</t>
  </si>
  <si>
    <t>Сцепление в сборе 2110 MILES</t>
  </si>
  <si>
    <t>00-00013350</t>
  </si>
  <si>
    <t>GE09043</t>
  </si>
  <si>
    <t>Сцепление в сборе 2123 MILES</t>
  </si>
  <si>
    <t>00-00013341</t>
  </si>
  <si>
    <t>GE09019</t>
  </si>
  <si>
    <t>Сцепление в сборе 2170 MILES</t>
  </si>
  <si>
    <t>00-00013333</t>
  </si>
  <si>
    <t>DC39000</t>
  </si>
  <si>
    <t>Тяга рулевая в сборе LARGUS, LOGAN MILES</t>
  </si>
  <si>
    <t>00-00013744</t>
  </si>
  <si>
    <t>PT-P 0608 K</t>
  </si>
  <si>
    <t>Ролик натяжной ремня генератора + кронштейн PILENGA</t>
  </si>
  <si>
    <t>00-00013671</t>
  </si>
  <si>
    <t>226905987R</t>
  </si>
  <si>
    <t>Датчик кислорода "лямбо-зонд" VESTA, X-RAY до и после катализатора (серый, двиг.: 1,6л.) RENAULT</t>
  </si>
  <si>
    <t>00-00013674</t>
  </si>
  <si>
    <t>110449922R</t>
  </si>
  <si>
    <t>Прокладка ГБЦ X-RAY (HR16DE) RENAULT</t>
  </si>
  <si>
    <t>00-00009132</t>
  </si>
  <si>
    <t>Свечи LARGUS 16кл. RENAULT GROUP</t>
  </si>
  <si>
    <t>SP1390</t>
  </si>
  <si>
    <t>00-00013747</t>
  </si>
  <si>
    <t>1181-1003</t>
  </si>
  <si>
    <t>Опора верхняя амортизатора задней подвески в сборе LACETTI, NUBIRA SEVI EXPERT</t>
  </si>
  <si>
    <t>00-00013705</t>
  </si>
  <si>
    <t>Подушка межвитковая "автобафер" (расстояние между витками 13мм, комплект: 2шт) SEVI EXTREAM</t>
  </si>
  <si>
    <t>Опора двигателя правая LARGUS 8кл. K7M STELLOX</t>
  </si>
  <si>
    <t>00-00013787</t>
  </si>
  <si>
    <t>FM-4256</t>
  </si>
  <si>
    <t>Опора двигателя правая LARGUS 8кл. K7M SUFIX</t>
  </si>
  <si>
    <t>00-00013802</t>
  </si>
  <si>
    <t>CT190</t>
  </si>
  <si>
    <t>Подшипник выжимной 2190 TRIALLI</t>
  </si>
  <si>
    <t>00-00002264</t>
  </si>
  <si>
    <t>00-00013790</t>
  </si>
  <si>
    <t>AN10-2905002-70-M</t>
  </si>
  <si>
    <t>Модуль передней подвески масл. (с заниж. -70) 2110 АСТОН</t>
  </si>
  <si>
    <t>00-00013765</t>
  </si>
  <si>
    <t>АТС3002-02</t>
  </si>
  <si>
    <t>Тормозные барабаны задние (алюминиевые) 2108 АТС</t>
  </si>
  <si>
    <t>00-00013746</t>
  </si>
  <si>
    <t>У-АТС</t>
  </si>
  <si>
    <t>Упаковка АТС</t>
  </si>
  <si>
    <t>00-00009855</t>
  </si>
  <si>
    <t>Прокладка коллектора выпускн. 21114 (двиг.: 1,6л., 8кл.) БЦМ</t>
  </si>
  <si>
    <t>00-00013752</t>
  </si>
  <si>
    <t>ПЕРМСКИЙ ПРУЖИННО-РЕССОРНЫЙ ЗАВОД (Г. ПЕРМЬ)</t>
  </si>
  <si>
    <t>00-00013757</t>
  </si>
  <si>
    <t>PPRZ00002</t>
  </si>
  <si>
    <t>Пружина задней подвески 2101 ППРЗ</t>
  </si>
  <si>
    <t>ПЕРМСКИЙ ПРУЖИННО-РЕССОРНЫЙ ЗАВОД</t>
  </si>
  <si>
    <t>00-00013754</t>
  </si>
  <si>
    <t>PPRZ00008</t>
  </si>
  <si>
    <t>Пружина задней подвески 2108, 2110 ППРЗ</t>
  </si>
  <si>
    <t>00-00013755</t>
  </si>
  <si>
    <t>PPRZ00009</t>
  </si>
  <si>
    <t>Пружина задней подвески 2111 ППРЗ</t>
  </si>
  <si>
    <t>00-00013759</t>
  </si>
  <si>
    <t>PPRZ00011</t>
  </si>
  <si>
    <t>Пружина задней подвески 2121 ППРЗ</t>
  </si>
  <si>
    <t>00-00013756</t>
  </si>
  <si>
    <t>PPRZ00001</t>
  </si>
  <si>
    <t>Пружина передней подвески 2101 ППРЗ</t>
  </si>
  <si>
    <t>00-00013753</t>
  </si>
  <si>
    <t>PPRZ00007</t>
  </si>
  <si>
    <t>Пружина передней подвески 2110 ППРЗ</t>
  </si>
  <si>
    <t>00-00013758</t>
  </si>
  <si>
    <t>PPRZ00010</t>
  </si>
  <si>
    <t>Пружина передней подвески 2121 ППРЗ</t>
  </si>
  <si>
    <t>00-00013749</t>
  </si>
  <si>
    <t>21700-8118020-10</t>
  </si>
  <si>
    <t>Электовентилятор отопителя 2170, 2190 (под конд. HALLA) КОРЕЯ</t>
  </si>
  <si>
    <t>00-00013700</t>
  </si>
  <si>
    <t>TR70-136</t>
  </si>
  <si>
    <t>Наконечник рулевой тяги левый LARGUS, X-RAY "ЧЕМПИОН" ТРЕК</t>
  </si>
  <si>
    <t>00-00013701</t>
  </si>
  <si>
    <t>TR70-135</t>
  </si>
  <si>
    <t>Наконечник рулевой тяги правый LARGUS, X-RAY "ЧЕМПИОН" ТРЕК</t>
  </si>
  <si>
    <t>00-00013699</t>
  </si>
  <si>
    <t>TRST-118</t>
  </si>
  <si>
    <t>Наконечники рулевых тяг LARGUS, X-RAY "ЧЕМПИОН" ТРЕК</t>
  </si>
  <si>
    <t>00-00013702</t>
  </si>
  <si>
    <t>CR70-103</t>
  </si>
  <si>
    <t>Тяга рулевой трапеции средняя (без крепежа) 2101 "ЧЕМПИОН" ТРЕК</t>
  </si>
  <si>
    <t>Опора передней стойки 1118 (без подш.) "КОМФОРТ" ЭЛАСТОМАГ</t>
  </si>
  <si>
    <t>EM10889</t>
  </si>
  <si>
    <t>Опора передней стойки 1118 (без подш.) ЭЛАСТОМАГ</t>
  </si>
  <si>
    <t>00-00011711</t>
  </si>
  <si>
    <t>00-00011712</t>
  </si>
  <si>
    <t>CV270222</t>
  </si>
  <si>
    <t>Шрус наружный в сборе VESTA ASP</t>
  </si>
  <si>
    <t>5473XS</t>
  </si>
  <si>
    <t>00-00013804</t>
  </si>
  <si>
    <t>T41155</t>
  </si>
  <si>
    <t>Ролик ГРМ LOGAN до 2010 1,4л. 8кл. GATES</t>
  </si>
  <si>
    <t>00-00008861</t>
  </si>
  <si>
    <t>SPE4605</t>
  </si>
  <si>
    <t>Провода в/в 2101, 2107 карб. LYNX</t>
  </si>
  <si>
    <t>00-00010038</t>
  </si>
  <si>
    <t>0036322SX</t>
  </si>
  <si>
    <t xml:space="preserve">Насос ГУРа LARGUS STELLOX   </t>
  </si>
  <si>
    <t>00-00013805</t>
  </si>
  <si>
    <t>SV-1026</t>
  </si>
  <si>
    <t>Привод колеса в сборе 2123 левый SUFIX</t>
  </si>
  <si>
    <t>00-00013806</t>
  </si>
  <si>
    <t>SV-1027</t>
  </si>
  <si>
    <t>Привод колеса в сборе 2123 правый SUFIX</t>
  </si>
  <si>
    <t>00-00013815</t>
  </si>
  <si>
    <t>2108-2901056</t>
  </si>
  <si>
    <t>Гайка штока передней стойки М14х1,5</t>
  </si>
  <si>
    <t>00-00005608</t>
  </si>
  <si>
    <t>TAR527NO</t>
  </si>
  <si>
    <t>Передние тормозные колодки 2108 (зеленые) (н.о.) FERODO</t>
  </si>
  <si>
    <t>21128-1307010-20</t>
  </si>
  <si>
    <t>Элемент каталога</t>
  </si>
  <si>
    <t>00-00013830</t>
  </si>
  <si>
    <t>CRTR0074490</t>
  </si>
  <si>
    <t>Модуль электробензонасоса в сборе 21214 CARTRONIC</t>
  </si>
  <si>
    <t>00-00013637</t>
  </si>
  <si>
    <t>CS20704</t>
  </si>
  <si>
    <t>Ремкомплект клапанной крышки 1118, 2108, 2110, 2170, 2190 (белый силикон) "PROFI" CS20</t>
  </si>
  <si>
    <t>00-00013732</t>
  </si>
  <si>
    <t>00-00013599</t>
  </si>
  <si>
    <t>Рычаг передней подвески нижний 2108 СБ (полиуретановые втулки) CS20</t>
  </si>
  <si>
    <t>Рычаг подвески левый в сборе (с круговой проточкой) LARGUS FORWARD</t>
  </si>
  <si>
    <t>Рычаг подвески правый в сборе (с круговой проточкой) LARGUS FORWARD</t>
  </si>
  <si>
    <t>00-00013817</t>
  </si>
  <si>
    <t>7PK1051SF</t>
  </si>
  <si>
    <t>Ремень генератора X-RAY (с двиг. NISSAN) 7PK1051SF GATES</t>
  </si>
  <si>
    <t>Генератор 1118, 2170, 2190 (14В, 115А) HOFER</t>
  </si>
  <si>
    <t>00-00013828</t>
  </si>
  <si>
    <t>CH11-201</t>
  </si>
  <si>
    <t>Сцепление в сборе 2101, 2121 HOLA</t>
  </si>
  <si>
    <t>CH11-228</t>
  </si>
  <si>
    <t>00-00013829</t>
  </si>
  <si>
    <t>Сцепление в сборе 2110 HOLA</t>
  </si>
  <si>
    <t>00-00013816</t>
  </si>
  <si>
    <t>UR18</t>
  </si>
  <si>
    <t>Резинка щетки стеклоочистителя 450mm. MASUMA</t>
  </si>
  <si>
    <t>00-00013831</t>
  </si>
  <si>
    <t>PW-P 3596</t>
  </si>
  <si>
    <t>Подшипник передней ступицы с АБС (установочный комплект) VESTA PILENGA</t>
  </si>
  <si>
    <t>Подшипник выжимной (гидравлический) LARGUS, VESTA, X-RAY (стар арт: 3182654146) SACHS</t>
  </si>
  <si>
    <t>00-00013832</t>
  </si>
  <si>
    <t>C1341LR</t>
  </si>
  <si>
    <t>Шаровая опора LARGUS (после 2014г.), X-RAY (с боковой проточкой) LYNX</t>
  </si>
  <si>
    <t>AF-0360</t>
  </si>
  <si>
    <t>00-00013837</t>
  </si>
  <si>
    <t>Подшипник выжимной (гидравлический) DUSTER VALEO</t>
  </si>
  <si>
    <t>00-00013834</t>
  </si>
  <si>
    <t>7904.3702А3</t>
  </si>
  <si>
    <t xml:space="preserve">Реле напряжения (интеграл) 2110 БАТЭ </t>
  </si>
  <si>
    <t>00-00013835</t>
  </si>
  <si>
    <t>7931.3702И4М</t>
  </si>
  <si>
    <t xml:space="preserve">Реле напряжения (интеграл) 2123 БАТЭ </t>
  </si>
  <si>
    <t>00-00012528</t>
  </si>
  <si>
    <t>КРОНА</t>
  </si>
  <si>
    <t>00-00012529</t>
  </si>
  <si>
    <t>Щеточный узел стартера LARGUS (на стартеры MITSUBISHI)</t>
  </si>
  <si>
    <t>00-00006026</t>
  </si>
  <si>
    <t>21124-1004018/82,0E</t>
  </si>
  <si>
    <t>Поршни с пальцами и кольцами 21124 (82,0E) МОТОРДЕТАЛЬ</t>
  </si>
  <si>
    <t>00-00013819</t>
  </si>
  <si>
    <t>PPRZ00025</t>
  </si>
  <si>
    <t>Пружина задней подвески (с заниж. -30) 2110 ППРЗ</t>
  </si>
  <si>
    <t>00-00013820</t>
  </si>
  <si>
    <t>PPRZ00027</t>
  </si>
  <si>
    <t>Пружина задней подвески (с заниж. -70) 2110 ППРЗ</t>
  </si>
  <si>
    <t>00-00013821</t>
  </si>
  <si>
    <t>PPRZ00028</t>
  </si>
  <si>
    <t>Пружина задней подвески (с заниж. -90) 2110 ППРЗ</t>
  </si>
  <si>
    <t>00-00013822</t>
  </si>
  <si>
    <t>PPRZ00021</t>
  </si>
  <si>
    <t>Пружина передней подвески (с заниж. -30) 2110 ППРЗ</t>
  </si>
  <si>
    <t>00-00013823</t>
  </si>
  <si>
    <t>PPRZ00022</t>
  </si>
  <si>
    <t>Пружина передней подвески (с заниж. -50) 2110 ППРЗ</t>
  </si>
  <si>
    <t>00-00013824</t>
  </si>
  <si>
    <t>PPRZ00023</t>
  </si>
  <si>
    <t>Пружина передней подвески (с заниж. -70) 2110 ППРЗ</t>
  </si>
  <si>
    <t>00-00013825</t>
  </si>
  <si>
    <t>PPRZ00024</t>
  </si>
  <si>
    <t>Пружина передней подвески (с заниж. -90) 2110 ППРЗ</t>
  </si>
  <si>
    <t>Генератор 1118, 2170, 2190 (14В, 115А) РОСДЕТАЛЬ</t>
  </si>
  <si>
    <t>00-00013798</t>
  </si>
  <si>
    <t>REST-111</t>
  </si>
  <si>
    <t>Комплект наконечников рулевой тяги левая/правая (с крепежом) 2121 "TRS" ТРЕК</t>
  </si>
  <si>
    <t>00-00013799</t>
  </si>
  <si>
    <t>REST-117</t>
  </si>
  <si>
    <t>Комплект наконечников рулевой тяги левой (с крепежом) 2101 "TRS" ТРЕК</t>
  </si>
  <si>
    <t>00-00013797</t>
  </si>
  <si>
    <t>REST-112</t>
  </si>
  <si>
    <t>Комплект наконечников рулевой тяги левой (с крепежом) 2123 "TRS" ТРЕК</t>
  </si>
  <si>
    <t>00-00013800</t>
  </si>
  <si>
    <t>REST-116</t>
  </si>
  <si>
    <t>Комплект наконечников рулевой тяги правой (с крепежом) 2101 "TRS" ТРЕК</t>
  </si>
  <si>
    <t>00-00013796</t>
  </si>
  <si>
    <t>REST-113</t>
  </si>
  <si>
    <t>Комплект наконечников рулевой тяги правой (с крепежом) 2123 "TRS" ТРЕК</t>
  </si>
  <si>
    <t>00-00013844</t>
  </si>
  <si>
    <t>AVTOBRIBOR (г. ТОЛЬЯТТИ)</t>
  </si>
  <si>
    <t>00-00013850</t>
  </si>
  <si>
    <t>832460AVT</t>
  </si>
  <si>
    <t>Сцепление в сборе (тросиковая КПП, с подшипником) 2170, 2190, КАЛИНА 2 AVTOPRIBOR</t>
  </si>
  <si>
    <t>00-00013845</t>
  </si>
  <si>
    <t>Сцепление в сборе 2101 AVTOPRIBOR</t>
  </si>
  <si>
    <t>00-00013846</t>
  </si>
  <si>
    <t>801122AVT</t>
  </si>
  <si>
    <t>Сцепление в сборе 2108 AVTOPRIBOR</t>
  </si>
  <si>
    <t>00-00013847</t>
  </si>
  <si>
    <t>826222AVT</t>
  </si>
  <si>
    <t>Сцепление в сборе 2110 AVTOPRIBOR</t>
  </si>
  <si>
    <t>00-00013849</t>
  </si>
  <si>
    <t>826474AVT</t>
  </si>
  <si>
    <t>Сцепление в сборе 2123 AVTOPRIBOR</t>
  </si>
  <si>
    <t>00-00013848</t>
  </si>
  <si>
    <t>828003AVT</t>
  </si>
  <si>
    <t>00-00013852</t>
  </si>
  <si>
    <t>Ремень генератора GAZ, UAZ PATRIOT с конд. 6PK2100 BOSCH</t>
  </si>
  <si>
    <t>00-00013856</t>
  </si>
  <si>
    <t>CRTR0089671</t>
  </si>
  <si>
    <t>Модуль электробензонасоса в сборе 21313 CARTRONIC</t>
  </si>
  <si>
    <t>00-00013827</t>
  </si>
  <si>
    <t>Ремкомплект доработанных направляющих суппорта (компл.: 4шт) VESTA NG DACHIA</t>
  </si>
  <si>
    <t>00-00013858</t>
  </si>
  <si>
    <t>FEBI</t>
  </si>
  <si>
    <t>00-00013859</t>
  </si>
  <si>
    <t>Крышка маслозаливной горловины 2108, 2110 FEBI</t>
  </si>
  <si>
    <t>00-00013843</t>
  </si>
  <si>
    <t>WP0501</t>
  </si>
  <si>
    <t>Насос водяной LOGAN, LARGUS 8/16кл. (K7M, K4M) FINWALE</t>
  </si>
  <si>
    <t>00-00013842</t>
  </si>
  <si>
    <t>AFRL2904011</t>
  </si>
  <si>
    <t>Рычаг подвески левый в сборе (с боковой проточкой) LARGUS FORWARD</t>
  </si>
  <si>
    <t>Суппорт передний левый в сборе со шлангом (без колодок) 2108 LGR</t>
  </si>
  <si>
    <t>Суппорт передний левый в сборе со шлангом (без колодок) 2112 LGR</t>
  </si>
  <si>
    <t>Суппорт передний левый в сборе со шлангом (без колодок) 2121 LGR</t>
  </si>
  <si>
    <t>Суппорт передний левый в сборе со шлангом (без колодок) 21214 LGR</t>
  </si>
  <si>
    <t>Суппорт передний левый в сборе со шлангом (без колодок) 2123 LGR</t>
  </si>
  <si>
    <t>Суппорт передний правый в сборе со шлангом (без колодок) 2108 LGR</t>
  </si>
  <si>
    <t>Суппорт передний правый в сборе со шлангом (без колодок) 2112 LGR</t>
  </si>
  <si>
    <t>Суппорт передний правый в сборе со шлангом (без колодок) 2121 LGR</t>
  </si>
  <si>
    <t>Суппорт передний правый в сборе со шлангом (без колодок) 21214 LGR</t>
  </si>
  <si>
    <t>Суппорт передний правый в сборе со шлангом (без колодок) 2123 LGR</t>
  </si>
  <si>
    <t>00-00013857</t>
  </si>
  <si>
    <t>622315300БезУпак</t>
  </si>
  <si>
    <t>Сцепление в сборе 2123 (БЕЗ УПАКОВКИ, ОРИГИНАЛ) LUK</t>
  </si>
  <si>
    <t>00-00013839</t>
  </si>
  <si>
    <t>AN90-2905002-90-M</t>
  </si>
  <si>
    <t>Модуль передней подвески масл. (с заниж. -90) 2190 АСТОН</t>
  </si>
  <si>
    <t>00-00009578</t>
  </si>
  <si>
    <t>00-00013840</t>
  </si>
  <si>
    <t>AN90-2906050-00</t>
  </si>
  <si>
    <t>Стойка стабилизатора 2190 АСТОН</t>
  </si>
  <si>
    <t>PT-206</t>
  </si>
  <si>
    <t>Фильтр топливный карб без отстойника 2101, 2108 POLISTONE</t>
  </si>
  <si>
    <t>POLISTONE</t>
  </si>
  <si>
    <t>PT-215</t>
  </si>
  <si>
    <t>Фильтр топливный карб с отстойником 2101, 2108 POLISTONE</t>
  </si>
  <si>
    <t>00-00000480</t>
  </si>
  <si>
    <t>Передние тормозные колодки 2121, 2123 (красные) FERODO</t>
  </si>
  <si>
    <t>00-00011847</t>
  </si>
  <si>
    <t>FDB195NO</t>
  </si>
  <si>
    <t>Передние тормозные колодки 2121, 2123 (красные) (н.о.) FERODO</t>
  </si>
  <si>
    <t>Гидрокомпенсаторы нов. обр. 21214 (н.о.) INA</t>
  </si>
  <si>
    <t>00-00013854</t>
  </si>
  <si>
    <t>21124-1004018/82,4A</t>
  </si>
  <si>
    <t>Поршни с пальцами и кольцами 21124 (82,4A) МОТОРДЕТАЛЬ</t>
  </si>
  <si>
    <t>2101-1006060РМ</t>
  </si>
  <si>
    <t>21214-1006060-РМ</t>
  </si>
  <si>
    <t>21210-1011070-75</t>
  </si>
  <si>
    <t>NIBK</t>
  </si>
  <si>
    <t>DLX</t>
  </si>
  <si>
    <t>Elring</t>
  </si>
  <si>
    <t>MECARM</t>
  </si>
  <si>
    <t>Ряд</t>
  </si>
  <si>
    <t>00-00013860</t>
  </si>
  <si>
    <t>CS09750</t>
  </si>
  <si>
    <t>Пыльник шарнира карданного вала 2121, 21213, 21214 (красный полиуретан) CS20</t>
  </si>
  <si>
    <t>00-00013853</t>
  </si>
  <si>
    <t>HF750938</t>
  </si>
  <si>
    <t>Датчик температуры охлаждающей жидкости ГАЗ 33025, 33027, УАЗ 3160, 31631, 3151 (ДВ.УМЗ 4213) HOFER</t>
  </si>
  <si>
    <t>00-00006704</t>
  </si>
  <si>
    <t>Передние тормозные колодки ГАЗ 406 NAC</t>
  </si>
  <si>
    <t>00-00013865</t>
  </si>
  <si>
    <t>00-00013866</t>
  </si>
  <si>
    <t>SGP0906</t>
  </si>
  <si>
    <t>Муфта свободного хода генератора X-RAY STARTVOLT</t>
  </si>
  <si>
    <t>00-00013367</t>
  </si>
  <si>
    <t>АПР23-22020116</t>
  </si>
  <si>
    <t>Ремкомплект карданного вала (шрус, белый пыльник, выпуск до 31.12.2011) 21214, 2123 АВТОПАРАЛЛЕЛЬ</t>
  </si>
  <si>
    <t>00-00013368</t>
  </si>
  <si>
    <t>АПР23-22020116-01</t>
  </si>
  <si>
    <t>Ремкомплект карданного вала (шрус, черный пыльник, выпуск до 31.12.2011) 21214, 2123 АВТОПАРАЛЛЕЛЬ</t>
  </si>
  <si>
    <t>00-00013864</t>
  </si>
  <si>
    <t>НК80-2905403</t>
  </si>
  <si>
    <t>Стойка передняя левая масл. VESTA НИКОН</t>
  </si>
  <si>
    <t>00-00013861</t>
  </si>
  <si>
    <t>ТБ2192-2912622</t>
  </si>
  <si>
    <t>Отбойник задней стойки 2192 ТЕХНОЛОГИИ БУДУЩЕГО</t>
  </si>
  <si>
    <t>00-00013862</t>
  </si>
  <si>
    <t>ТБ8450043436</t>
  </si>
  <si>
    <t>Отбойник задней стойки VESTA, X-RAY CROSS ТЕХНОЛОГИИ БУДУЩЕГО</t>
  </si>
  <si>
    <t>00-00013868</t>
  </si>
  <si>
    <t>809726AVT</t>
  </si>
  <si>
    <t>Диск сцепления ведомый 2123 AVTOPRIBOR</t>
  </si>
  <si>
    <t>AVTOPRIBOR</t>
  </si>
  <si>
    <t>00-00013870</t>
  </si>
  <si>
    <t>SRC2112</t>
  </si>
  <si>
    <t xml:space="preserve">Амортизатор задний г./масл. "ПРЕМИУМ" Lada 4x4 Urban DEMFI </t>
  </si>
  <si>
    <t>00-00013871</t>
  </si>
  <si>
    <t>SFC2112</t>
  </si>
  <si>
    <t xml:space="preserve">Амортизатор передний г./масл. "ПРЕМИУМ" Lada 4x4 Urban DEMFI </t>
  </si>
  <si>
    <t>Ремень ГРМ 2190 8кл. 113зуб. "PREMIUM" HOFER</t>
  </si>
  <si>
    <t>00-00013867</t>
  </si>
  <si>
    <t>E500108</t>
  </si>
  <si>
    <t>Передние тормозные колодки (КЕРАМИЧЕСКИЕ) LARGUS, VESTA 16кл. MILES</t>
  </si>
  <si>
    <t>00-00013878</t>
  </si>
  <si>
    <t>E500537</t>
  </si>
  <si>
    <t>Передние тормозные колодки (КЕРАМИЧЕСКИЕ) X-RAY MILES</t>
  </si>
  <si>
    <t>00-00013869</t>
  </si>
  <si>
    <t>31375-31X03</t>
  </si>
  <si>
    <t>Сальник первичн. вала КПП 2108 (40.9*59.3*7.65*7.85) NISSAN</t>
  </si>
  <si>
    <t>00-00013874</t>
  </si>
  <si>
    <t>ШКИВЫ ГЕНЕРАТОРА</t>
  </si>
  <si>
    <t>00-00013875</t>
  </si>
  <si>
    <t>Шкив с обгонной муфтой генератора NISSAN ALMERA III G15 (12-), RENAULT DUSTER (10-) 1.6I VALEO</t>
  </si>
  <si>
    <t>00-00012762</t>
  </si>
  <si>
    <t>АПР211-10</t>
  </si>
  <si>
    <t>Вал карданный задний длинный (круглый фланец) 2121 АВТОПАРАЛЛЕЛЬ</t>
  </si>
  <si>
    <t>00-00013880</t>
  </si>
  <si>
    <t>ТБ8450093231</t>
  </si>
  <si>
    <t>Отбойник + пыльник передней стойки LARGUS (НОВАЯ ГЕНЕРАЦИЯ) ТЕХНОЛОГИИ БУДУЩЕГО</t>
  </si>
  <si>
    <t>00-00013881</t>
  </si>
  <si>
    <t>ТБ8450043437</t>
  </si>
  <si>
    <t>Отбойник + пыльник передней стойки VESTA (НОВАЯ ГЕНЕРАЦИЯ) ТЕХНОЛОГИИ БУДУЩЕГО</t>
  </si>
  <si>
    <t>00-00013872</t>
  </si>
  <si>
    <t>Пружина передней подвески (с заниж. -30) "красные" 1119, 2170 "КОМФОРТ" ТЕХНОРЕССОР</t>
  </si>
  <si>
    <t>00-00013873</t>
  </si>
  <si>
    <t>Пружина передней подвески (с заниж. -70) "зеленые" 1119, 2170 "КОМФОРТ" ТЕХНОРЕССОР</t>
  </si>
  <si>
    <t>SRALL15</t>
  </si>
  <si>
    <t>SFR9003</t>
  </si>
  <si>
    <t>00-00001497</t>
  </si>
  <si>
    <t>10.0110.01</t>
  </si>
  <si>
    <t>Термостат 2110 карб. (металл. корпус) METAL INCAR</t>
  </si>
  <si>
    <t>00-00013904</t>
  </si>
  <si>
    <t>MSTART (КИТАЙ)</t>
  </si>
  <si>
    <t>00-00013905</t>
  </si>
  <si>
    <t>MT4056/4057-118</t>
  </si>
  <si>
    <t>Наконечники рулевых тяг 1118 MSTART</t>
  </si>
  <si>
    <t>MSTART</t>
  </si>
  <si>
    <t>Ремкомплект ГРМ LARGUS 8кл., LOGAN 1,4 8кл. 2010- PILENGA</t>
  </si>
  <si>
    <t>00-00013906</t>
  </si>
  <si>
    <t>ROCKET</t>
  </si>
  <si>
    <t>00-00013907</t>
  </si>
  <si>
    <t>518ААААА</t>
  </si>
  <si>
    <t>Электробензонасос (моторчик) VESTA NG, X-RAY, GRANTA FL (2023-) ROCKET</t>
  </si>
  <si>
    <t>00-00013833</t>
  </si>
  <si>
    <t>VSR 0190</t>
  </si>
  <si>
    <t>Втягивающее реле стартера KALINA II, GRANTA, VESTA, X-RAY (МТ/АТ) STATVOLT</t>
  </si>
  <si>
    <t>00-00013841</t>
  </si>
  <si>
    <t>LG 0119X</t>
  </si>
  <si>
    <t>Генератор 1118, 2170, 2190 (14В, 115А) STARTVOLT</t>
  </si>
  <si>
    <t>00-00013917</t>
  </si>
  <si>
    <t>LG0180</t>
  </si>
  <si>
    <t>Генератор VESTA (15-), X-RAY (16-) 1.6I (14В, 140A) + предохранители 80A STARTVOLT</t>
  </si>
  <si>
    <t>00-00013916</t>
  </si>
  <si>
    <t>LG0181</t>
  </si>
  <si>
    <t>Генератор VESTA (15-), X-RAY (16-) 1.6I (14В, 200A) + предохранители 100A STARTVOLT</t>
  </si>
  <si>
    <t>00-00013918</t>
  </si>
  <si>
    <t>LG0192</t>
  </si>
  <si>
    <t>Генератор VESTA (15-), X-RAY (16-) 1.6I, 1.8I  (14В, 120A) STARTVOLT</t>
  </si>
  <si>
    <t>00-00013915</t>
  </si>
  <si>
    <t>LG0185</t>
  </si>
  <si>
    <t>Генератор VESTA (15-), X-RAY (16-) 1.8I (14В, 150A) STARTVOLT</t>
  </si>
  <si>
    <t>00-00013919</t>
  </si>
  <si>
    <t>VDB 0192</t>
  </si>
  <si>
    <t>Мост диодный генератора VESTA (15-), X-RAY (16-) 1.6I, 1.8I  (14В, 120A) STARTVOLT</t>
  </si>
  <si>
    <t>RS8026L</t>
  </si>
  <si>
    <t xml:space="preserve">Шаровая опора левая VESTA TRT </t>
  </si>
  <si>
    <t>00-00013911</t>
  </si>
  <si>
    <t>RS8026R</t>
  </si>
  <si>
    <t xml:space="preserve">Шаровая опора правая VESTA TRT </t>
  </si>
  <si>
    <t>00-00013920</t>
  </si>
  <si>
    <t>Генератор VESTA (15-), X-RAY (16-) 1.6I, 1.8I  (14В, 120A) VALEO</t>
  </si>
  <si>
    <t>00-00013913</t>
  </si>
  <si>
    <t>00-00013914</t>
  </si>
  <si>
    <t>Генератор VESTA (15-), X-RAY (16-) 1.8I (14В, 150A) VALEO</t>
  </si>
  <si>
    <t>00-00013879</t>
  </si>
  <si>
    <t>AN70-2905002-30-M</t>
  </si>
  <si>
    <t>Модуль передней подвески масл. (с заниж. -30) 2170 АСТОН</t>
  </si>
  <si>
    <t>00-00013836</t>
  </si>
  <si>
    <t>AN90-2905002-70-M</t>
  </si>
  <si>
    <t>Модуль передней подвески масл. (с заниж. -70) 2190 АСТОН</t>
  </si>
  <si>
    <t>00-00013818</t>
  </si>
  <si>
    <t>AN08-2905002-12</t>
  </si>
  <si>
    <t>Стойки передняя г/масл. (с заниж. -120) 2108 АСТОН</t>
  </si>
  <si>
    <t>00-00013786</t>
  </si>
  <si>
    <t>AN90-2905002-12</t>
  </si>
  <si>
    <t>Стойки передняя г/масл. (с заниж. -120) 2190 АСТОН</t>
  </si>
  <si>
    <t>00-00013475</t>
  </si>
  <si>
    <t>AN19-2905002-90</t>
  </si>
  <si>
    <t>Стойки передняя г/масл. (с заниж. -90) 1119 АСТОН</t>
  </si>
  <si>
    <t>00-00013910</t>
  </si>
  <si>
    <t>KAC.LL-2902712</t>
  </si>
  <si>
    <t>00-00013899</t>
  </si>
  <si>
    <t>PPRZ00017</t>
  </si>
  <si>
    <t>Пружина задней подвески (с заниж. -30) 2108 ППРЗ</t>
  </si>
  <si>
    <t>00-00013900</t>
  </si>
  <si>
    <t>PPRZ00018</t>
  </si>
  <si>
    <t>Пружина задней подвески (с заниж. -50) 2108 ППРЗ</t>
  </si>
  <si>
    <t>00-00013883</t>
  </si>
  <si>
    <t>PPRZ00026</t>
  </si>
  <si>
    <t>Пружина задней подвески (с заниж. -50) 2110 ППРЗ</t>
  </si>
  <si>
    <t>00-00013901</t>
  </si>
  <si>
    <t>PPRZ00019</t>
  </si>
  <si>
    <t>Пружина задней подвески (с заниж. -70) 2108 ППРЗ</t>
  </si>
  <si>
    <t>00-00013902</t>
  </si>
  <si>
    <t>PPRZ00020</t>
  </si>
  <si>
    <t>Пружина задней подвески (с заниж. -90) 2108 ППРЗ</t>
  </si>
  <si>
    <t>00-00013895</t>
  </si>
  <si>
    <t>PPRZ00013</t>
  </si>
  <si>
    <t>Пружина передней подвески (с заниж. -30) 2108 ППРЗ</t>
  </si>
  <si>
    <t>00-00013896</t>
  </si>
  <si>
    <t>PPRZ00014</t>
  </si>
  <si>
    <t>Пружина передней подвески (с заниж. -50) 2108 ППРЗ</t>
  </si>
  <si>
    <t>00-00013897</t>
  </si>
  <si>
    <t>PPRZ00015</t>
  </si>
  <si>
    <t>Пружина передней подвески (с заниж. -70) 2108 ППРЗ</t>
  </si>
  <si>
    <t>00-00013898</t>
  </si>
  <si>
    <t>PPRZ00016</t>
  </si>
  <si>
    <t>Пружина передней подвески (с заниж. -90) 2108 ППРЗ</t>
  </si>
  <si>
    <t>2108-1701190 / 2108-1701031 / 21703-1701033 / MGB002</t>
  </si>
  <si>
    <t>Опоры стоек передние EVOLEX  ВАЗ 2110</t>
  </si>
  <si>
    <t>СВОД</t>
  </si>
  <si>
    <t>Переменные</t>
  </si>
  <si>
    <t>00-00013945</t>
  </si>
  <si>
    <t>CS13468</t>
  </si>
  <si>
    <t>Шланг тормозной передний (компл.: 2шт.) 2108 CS20</t>
  </si>
  <si>
    <t>00-00011012</t>
  </si>
  <si>
    <t>SRARL13</t>
  </si>
  <si>
    <t>Амортизатор задний г./масл. "ОРИГИНАЛ" LOGAN DEMFI</t>
  </si>
  <si>
    <t>00-00013934</t>
  </si>
  <si>
    <t>Амортизатор задний г./масл. "ПРЕМИУМ" LARGUS УНИВЕРСАЛ DEMFI</t>
  </si>
  <si>
    <t>Амортизатор задний г./масл. "ПРЕМИУМ" LARGUS ФУРГОН DEMFI</t>
  </si>
  <si>
    <t>00-00013932</t>
  </si>
  <si>
    <t>SFCLL14</t>
  </si>
  <si>
    <t>Стойка передняя г./масл. "ПРЕМИУМ" LARGUS УНИВЕРСАЛ DEMFI</t>
  </si>
  <si>
    <t>Стойка передняя г./масл. "ПРЕМИУМ" LARGUS ФУРГОН DEMFI</t>
  </si>
  <si>
    <t>00-00013811</t>
  </si>
  <si>
    <t>SFL1903</t>
  </si>
  <si>
    <t>Стойка передняя левая масл. "ОРИГИНАЛ" 1119  DEMFI</t>
  </si>
  <si>
    <t>00-00013807</t>
  </si>
  <si>
    <t>SFL0803</t>
  </si>
  <si>
    <t>Стойка передняя левая масл. "ОРИГИНАЛ" 2108  DEMFI</t>
  </si>
  <si>
    <t>00-00013809</t>
  </si>
  <si>
    <t>SFL1003</t>
  </si>
  <si>
    <t>Стойка передняя левая масл. "ОРИГИНАЛ" 2110  DEMFI</t>
  </si>
  <si>
    <t>00-00013813</t>
  </si>
  <si>
    <t>SFL7003</t>
  </si>
  <si>
    <t>Стойка передняя левая масл. "ОРИГИНАЛ" 2170  DEMFI</t>
  </si>
  <si>
    <t>00-00013812</t>
  </si>
  <si>
    <t>SFR1903</t>
  </si>
  <si>
    <t>Стойка передняя правая масл. "ОРИГИНАЛ" 1119  DEMFI</t>
  </si>
  <si>
    <t>00-00013808</t>
  </si>
  <si>
    <t>SFR0803</t>
  </si>
  <si>
    <t>Стойка передняя правая масл. "ОРИГИНАЛ" 2108  DEMFI</t>
  </si>
  <si>
    <t>00-00013810</t>
  </si>
  <si>
    <t>SFR1003</t>
  </si>
  <si>
    <t>Стойка передняя правая масл. "ОРИГИНАЛ" 2110  DEMFI</t>
  </si>
  <si>
    <t>00-00013814</t>
  </si>
  <si>
    <t>SFR7003</t>
  </si>
  <si>
    <t>Стойка передняя правая масл. "ОРИГИНАЛ" 2170  DEMFI</t>
  </si>
  <si>
    <t>00-00013925</t>
  </si>
  <si>
    <t>0201C11F</t>
  </si>
  <si>
    <t>Передние тормозные колодки VESTA NG (с китайскими суппортами, 2023-) FEBEST</t>
  </si>
  <si>
    <t>00-00013912</t>
  </si>
  <si>
    <t>42117-007</t>
  </si>
  <si>
    <t>Упор задней двери газовый 2191 ГРАНТА ЛИФТБЕК FEBEST</t>
  </si>
  <si>
    <t>00-00013939</t>
  </si>
  <si>
    <t>Пружина задней подвески (стандарт) VESTA SW CROSS FOBOS</t>
  </si>
  <si>
    <t>00-00013942</t>
  </si>
  <si>
    <t>Пружина задней подвески (усиленная) VESTA FOBOS</t>
  </si>
  <si>
    <t>00-00013940</t>
  </si>
  <si>
    <t>Пружина передней подвески (стандарт) VESTA FOBOS</t>
  </si>
  <si>
    <t>00-00013803</t>
  </si>
  <si>
    <t>Прокладка коллектора (металл.) 2111 FRITEX</t>
  </si>
  <si>
    <t>00-00013923</t>
  </si>
  <si>
    <t>HF750640</t>
  </si>
  <si>
    <t>Датчик кислорода "лямбо-зонд" LARGUS до катализатора (оранжевый, двиг.: K4M, 16кл.) HOFER</t>
  </si>
  <si>
    <t>00-00013924</t>
  </si>
  <si>
    <t>HF750641</t>
  </si>
  <si>
    <t>Датчик кислорода "лямбо-зонд" LARGUS после катализатора (белый, двиг.: K7M, 8кл.) HOFER</t>
  </si>
  <si>
    <t>00-00013922</t>
  </si>
  <si>
    <t>HF750631</t>
  </si>
  <si>
    <t>Датчик кислорода (лямбо-зонд) "177" 21074 HOFER</t>
  </si>
  <si>
    <t>00-00011178</t>
  </si>
  <si>
    <t>K303160</t>
  </si>
  <si>
    <t>Стойка стабилизатора VESTA KRONER</t>
  </si>
  <si>
    <t>00-00013926</t>
  </si>
  <si>
    <t>05P094</t>
  </si>
  <si>
    <t>Передние тормозные колодки 2108 (под широкие диски) LPR</t>
  </si>
  <si>
    <t>00-00013933</t>
  </si>
  <si>
    <t>HPP1010EBK_MHZ</t>
  </si>
  <si>
    <t>Бачок масляный гидроусилителя руля LARGUS MOTORHERZ</t>
  </si>
  <si>
    <t>00-00013882</t>
  </si>
  <si>
    <t>3151600743ZFR</t>
  </si>
  <si>
    <t>Подшипник выжимной 2123 SACHS (ZF RUSSIA)</t>
  </si>
  <si>
    <t>00-00013903</t>
  </si>
  <si>
    <t>3151600704ZFR</t>
  </si>
  <si>
    <t>Подшипник выжимной 2190 SACHS (ZF RUSSIA)</t>
  </si>
  <si>
    <t>DWK029</t>
  </si>
  <si>
    <t>Сцепление в сборе HYUNDAI ACCENT 215мм. (двиг.: 1,5л., 102л.с., 2000-) VALEO</t>
  </si>
  <si>
    <t xml:space="preserve">Пружина передней подвески LARGUS КИНЕШМА </t>
  </si>
  <si>
    <t>у Мотора китай</t>
  </si>
  <si>
    <t>https://motorring.ru/product/22733-patrubok-pechki-podvodyaschiy-rosteco-lada-largus</t>
  </si>
  <si>
    <t>https://motorring.ru/product/21719-komplekt-salynikov-kpp-rosteco-remkomplekt-vaz-2108-21099</t>
  </si>
  <si>
    <t>https://motorring.ru/product/22582-perednie-tormoznye-diski-hi-q-r14-venteliruemye-vaz</t>
  </si>
  <si>
    <t>00-00013967</t>
  </si>
  <si>
    <t>ADR180-3510010</t>
  </si>
  <si>
    <t>Усилитель тормоза вакуумный 1118, 2170 ADR</t>
  </si>
  <si>
    <t>00-00013706</t>
  </si>
  <si>
    <t>SH-B 8011</t>
  </si>
  <si>
    <t>Упор задней двери газовый VESTA SW, VESTA SW CROSS BM</t>
  </si>
  <si>
    <t>00-00013936</t>
  </si>
  <si>
    <t>Щетки стеклоочистителя каркасные (400mm.+ 400mm.) BOSCH</t>
  </si>
  <si>
    <t>00-00013851</t>
  </si>
  <si>
    <t>6PK1000</t>
  </si>
  <si>
    <t>00-00013947</t>
  </si>
  <si>
    <t>HR1BRK0083</t>
  </si>
  <si>
    <t>Передние тормозные колодки (КЕРАМИЧЕСКИЕ) VESTA NG (с китайскими суппортами, 2023-) HEINNER</t>
  </si>
  <si>
    <t>00-00013958</t>
  </si>
  <si>
    <t>CH11-115</t>
  </si>
  <si>
    <t>Сцепление в сборе VESTA 1.8 AMT, XRAY 1.8 AMT HOLA</t>
  </si>
  <si>
    <t>Сцепление в сборе VESTA 1.8 AMT, XRAY 1.8 AMT KRAFTTECH</t>
  </si>
  <si>
    <t>00-00013066</t>
  </si>
  <si>
    <t>PN2452</t>
  </si>
  <si>
    <t>Передние тормозные колодки VESTA NG (с китайскими суппортами, 2023-) NIBK</t>
  </si>
  <si>
    <t>00-00013966</t>
  </si>
  <si>
    <t>RB0140</t>
  </si>
  <si>
    <t>Подушка поперечного стабилизатора (компл.: 2шт.) VESTA TRIALLI</t>
  </si>
  <si>
    <t>00-00013955</t>
  </si>
  <si>
    <t>АПР211-30</t>
  </si>
  <si>
    <t>Вал карданный передний короткий (круглый фланец) 2121 АВТОПАРАЛЛЕЛЬ</t>
  </si>
  <si>
    <t>00-00013956</t>
  </si>
  <si>
    <t>АПР21-20-01</t>
  </si>
  <si>
    <t>Промежуточный вал в сборе на крестовине 2121 (усиленный) АВТОПАРАЛЛЕЛЬ</t>
  </si>
  <si>
    <t>00-00013957</t>
  </si>
  <si>
    <t>АПР213-20-01</t>
  </si>
  <si>
    <t>Промежуточный вал в сборе на крестовине 21213 (усиленный) АВТОПАРАЛЛЕЛЬ</t>
  </si>
  <si>
    <t>00-00013948</t>
  </si>
  <si>
    <t>АТС0001</t>
  </si>
  <si>
    <t>Ступица заднего колеса 2108 АТС</t>
  </si>
  <si>
    <t>00-00013950</t>
  </si>
  <si>
    <t>АТС0003</t>
  </si>
  <si>
    <t xml:space="preserve">Ступица заднего колеса 2108 с подшипником АТС </t>
  </si>
  <si>
    <t>00-00013949</t>
  </si>
  <si>
    <t>АТС0002</t>
  </si>
  <si>
    <t>Ступица переднего колеса 2101 АТС</t>
  </si>
  <si>
    <t>00-00013951</t>
  </si>
  <si>
    <t>АТС0005</t>
  </si>
  <si>
    <t>Ступица переднего колеса 2101 с подшипниками АТС</t>
  </si>
  <si>
    <t>00-00013953</t>
  </si>
  <si>
    <t>АТС00011</t>
  </si>
  <si>
    <t>Ступица переднего колеса 2123 (под нерегулируемый подшипник) АТС</t>
  </si>
  <si>
    <t>00-00013952</t>
  </si>
  <si>
    <t>АТС0007</t>
  </si>
  <si>
    <t>Ступица переднего колеса 2123 (под регулируемый подшипник) АТС</t>
  </si>
  <si>
    <t>00-00013954</t>
  </si>
  <si>
    <t>АТС00012</t>
  </si>
  <si>
    <t>Ступица переднего колеса 2123 (с нерегулируемым подшипником, сальником и гайкой) АТС</t>
  </si>
  <si>
    <t>00-00012500</t>
  </si>
  <si>
    <t>SA180-2905002/03-106</t>
  </si>
  <si>
    <t>Стойка передняя г./масл. VESTA ШТОК АВТО</t>
  </si>
  <si>
    <t>РЦ</t>
  </si>
  <si>
    <t>https://motorring.ru/product/30144-komplekt-svechey-zaghiganiya-dlya-lada-largus-fl</t>
  </si>
  <si>
    <t>https://motorring.ru/product/42573-prughiny-zadney-podveski-pprz-vaz-2107-2101</t>
  </si>
  <si>
    <t>https://motorring.ru/product/42574-prughiny-zadney-podveski-pprz-vaz-2108-2115</t>
  </si>
  <si>
    <t>https://motorring.ru/product/42575-prughiny-zadney-podveski-pprz-vaz-2111</t>
  </si>
  <si>
    <t>https://motorring.ru/product/42576-prughiny-zadney-podveski-pprz-vaz-2121</t>
  </si>
  <si>
    <t>https://motorring.ru/product/42583-prughiny-peredney-podveski-pprz-vaz-2107-2101</t>
  </si>
  <si>
    <t>https://motorring.ru/product/42582-prughiny-peredney-podveski-pprz-vaz-2121</t>
  </si>
  <si>
    <t>https://motorring.ru/product/42570-prughiny-zadney-podveski-pprz-30mm-vaz-2110-2112</t>
  </si>
  <si>
    <t>https://motorring.ru/product/42571-prughiny-zadney-podveski-pprz-70mm-vaz-2110-2112</t>
  </si>
  <si>
    <t>https://motorring.ru/product/42572-prughiny-zadney-podveski-pprz-90mm-vaz-2110-2112</t>
  </si>
  <si>
    <t>https://motorring.ru/product/42581-prughiny-peredney-podveski-pprz-vaz-2110-2112</t>
  </si>
  <si>
    <t>https://motorring.ru/product/42577-prughiny-peredney-podveski-30mm-pprz-vaz-2110-2112</t>
  </si>
  <si>
    <t>https://motorring.ru/product/42578-prughiny-peredney-podveski-50mm-pprz-vaz-2110-2112</t>
  </si>
  <si>
    <t>https://motorring.ru/product/42579-prughiny-peredney-podveski-70mm-pprz-vaz-2110-2112</t>
  </si>
  <si>
    <t>https://motorring.ru/product/42580-prughiny-peredney-podveski-90mm-pprz-vaz-2110-2112</t>
  </si>
  <si>
    <t>00-00013974</t>
  </si>
  <si>
    <t>CS16055</t>
  </si>
  <si>
    <t>CE0611L</t>
  </si>
  <si>
    <t>Наконечник рулевой тяги левый LARGUS, X-RAY CTR</t>
  </si>
  <si>
    <t>CE0524</t>
  </si>
  <si>
    <t>Наконечник рулевой тяги левый VESTA CTR</t>
  </si>
  <si>
    <t>CE0611R</t>
  </si>
  <si>
    <t>Наконечник рулевой тяги правый LARGUS, X-RAY CTR</t>
  </si>
  <si>
    <t>CE0525</t>
  </si>
  <si>
    <t>Наконечник рулевой тяги правый VESTA CTR</t>
  </si>
  <si>
    <t>CL0579</t>
  </si>
  <si>
    <t>Стойка стабилизатора VESTA CTR</t>
  </si>
  <si>
    <t>CR0522</t>
  </si>
  <si>
    <t>Тяга рулевая в сборе LARGUS, LOGAN CTR</t>
  </si>
  <si>
    <t>CR0443</t>
  </si>
  <si>
    <t>Тяга рулевая в сборе VESTA CTR</t>
  </si>
  <si>
    <t>GV0590</t>
  </si>
  <si>
    <t>Шарнир задний нижнего рычага передней подвески VESTA CTR</t>
  </si>
  <si>
    <t>GV0580</t>
  </si>
  <si>
    <t>Шарнир передний нижнего рычага передней подвески VESTA CTR</t>
  </si>
  <si>
    <t>CB0345</t>
  </si>
  <si>
    <t>Шаровая опора LARGUS (2012-2014г.) (с круговой проточкой) CTR</t>
  </si>
  <si>
    <t>CB0466</t>
  </si>
  <si>
    <t>Шаровая опора LARGUS (после 2014г.), X-RAY (с боковой проточкой) CTR</t>
  </si>
  <si>
    <t>CB0057L</t>
  </si>
  <si>
    <t>Шаровая опора VESTA левая CTR</t>
  </si>
  <si>
    <t>CB0057R</t>
  </si>
  <si>
    <t>Шаровая опора VESTA правая CTR</t>
  </si>
  <si>
    <t>00-00013826</t>
  </si>
  <si>
    <t>7PK1793</t>
  </si>
  <si>
    <t xml:space="preserve">Ремень генератора DUSTER 2.0  GATES </t>
  </si>
  <si>
    <t>Ремень генератора VW Golf VII (12-)/Tiguan (16-) 1.2TSi/1.4TSi 6PK1000 GATES</t>
  </si>
  <si>
    <t>00-00013863</t>
  </si>
  <si>
    <t>Ремень ГРМ 2105 122зуб. GATES</t>
  </si>
  <si>
    <t>00-00009788</t>
  </si>
  <si>
    <t>GD70-2905002-01</t>
  </si>
  <si>
    <t>Стойка передняя масл. 2170 GOLD</t>
  </si>
  <si>
    <t>00-00013970</t>
  </si>
  <si>
    <t>LRc0195</t>
  </si>
  <si>
    <t>Радиатор охлаждения 2190 нового образца с 2015г. (с конд.) (паяный) LUZAR</t>
  </si>
  <si>
    <t>00-00013972</t>
  </si>
  <si>
    <t>SA191</t>
  </si>
  <si>
    <t>Задние тормозные колодки (230мм) LARGUS HI-Q</t>
  </si>
  <si>
    <t>00-00013973</t>
  </si>
  <si>
    <t>Предохранители МИНИ 7,5А (1упаковка=50шт) TESLA</t>
  </si>
  <si>
    <t>00-00013976</t>
  </si>
  <si>
    <t>TF058</t>
  </si>
  <si>
    <t>Сцепление в сборе 2123 VALEO ТУРЦИЯ</t>
  </si>
  <si>
    <t>00-00013984</t>
  </si>
  <si>
    <t>AN90-2915002-90-M</t>
  </si>
  <si>
    <t>Модуль задней подвески масл. (с заниж. -90) 2190 АСТОН</t>
  </si>
  <si>
    <t>00-00013983</t>
  </si>
  <si>
    <t>AN08-2905002-90-M</t>
  </si>
  <si>
    <t>Модуль передней подвески масл. (с заниж. -90) 2108 АСТОН</t>
  </si>
  <si>
    <t>00-00013921</t>
  </si>
  <si>
    <t>BM.0293</t>
  </si>
  <si>
    <t>Сцепление в сборе (усиленное) 2123 БЕЛМАГ</t>
  </si>
  <si>
    <t>Насос водяной (без корпуса) 2101, 21073 "STANDART" ТЗА</t>
  </si>
  <si>
    <t>Насос водяной (без корпуса) 2123 "STANDART" ТЗА</t>
  </si>
  <si>
    <t>Насос водяной 2108, 2110 8кл. "STANDART" ТЗА</t>
  </si>
  <si>
    <t xml:space="preserve">Насос водяной 2112, 1118 16кл. "STANDART" ТЗА </t>
  </si>
  <si>
    <t>Насос водяной 2170, 2190 16кл. "STANDART" ТЗА</t>
  </si>
  <si>
    <t>Насос водяной 2190 8кл. "STANDART" ТЗА</t>
  </si>
  <si>
    <t>Насос водяной в сборе 2101, 21073 "STANDART" ТЗА</t>
  </si>
  <si>
    <t>Насос водяной в сборе 21213 "STANDART" ТЗА</t>
  </si>
  <si>
    <t>Насос водяной в сборе 2123 "STANDART" ТЗА</t>
  </si>
  <si>
    <t>00-00011685</t>
  </si>
  <si>
    <t>ТИИР-295</t>
  </si>
  <si>
    <t>Передние тормозные колодки 2110 "SPORT" ТИИР</t>
  </si>
  <si>
    <t>21233-1601180</t>
  </si>
  <si>
    <t>https://motorring.ru/product/156-mufta-vklyucheniya-scepleniya-vyghimnoy-valeo-shevrole-niva</t>
  </si>
  <si>
    <t>Сцепление в сборе 1118, 2170 AVTOPRIBOR</t>
  </si>
  <si>
    <t>00-00013992</t>
  </si>
  <si>
    <t>LWP0982</t>
  </si>
  <si>
    <t>Насос водяной DUSTER 16кл. 2.0 LUZAR</t>
  </si>
  <si>
    <t>00-00013994</t>
  </si>
  <si>
    <t>VS-OS 0905</t>
  </si>
  <si>
    <t>Датчик кислорода "лямбо-зонд" DUSTER 2.0 (10-), KAPTUR 2.0 (16-) до катализатора STARTVOLT</t>
  </si>
  <si>
    <t>00-00013993</t>
  </si>
  <si>
    <t>VS-OS 0906</t>
  </si>
  <si>
    <t>Датчик кислорода "лямбо-зонд" VESTA, X-RAY до и после катализатора (серый, двиг.: 1,6л.) STARTVOLT</t>
  </si>
  <si>
    <t>00-00013991</t>
  </si>
  <si>
    <t>FP-2031</t>
  </si>
  <si>
    <t>Ролик натяжной ремня генератора (ГУР+конд.) LARGUS SUFIX</t>
  </si>
  <si>
    <t>00-00013986</t>
  </si>
  <si>
    <t>CC146</t>
  </si>
  <si>
    <t>Крестовина карданного вала 2105 (усиленная) TRIALLI</t>
  </si>
  <si>
    <t>00-00013977</t>
  </si>
  <si>
    <t>TF077</t>
  </si>
  <si>
    <t>Тормозные барабаны задние (алюминиевые.) 2101 TRIALLI</t>
  </si>
  <si>
    <t>00-00013978</t>
  </si>
  <si>
    <t>TF078</t>
  </si>
  <si>
    <t>00-00013979</t>
  </si>
  <si>
    <t>TF0059s</t>
  </si>
  <si>
    <t>Тормозные барабаны задние (чугун.) 2108 "PRO" TRIALLI</t>
  </si>
  <si>
    <t>00-00013982</t>
  </si>
  <si>
    <t>TF0101</t>
  </si>
  <si>
    <t>Тормозные барабаны задние VESTA (с подшипником и кольцом) TRIALLI</t>
  </si>
  <si>
    <t>00-00013981</t>
  </si>
  <si>
    <t>TF225685</t>
  </si>
  <si>
    <t>Тормозные барабаны задние X-RAY (d=203.3мм., с подшипником и кольцом) TRIALLI</t>
  </si>
  <si>
    <t>Сцепление в сборе 1118, 2170 VALEO ТУРЦИЯ</t>
  </si>
  <si>
    <t>00-00013262</t>
  </si>
  <si>
    <t>П-2180-5206064/2180-5206065</t>
  </si>
  <si>
    <t>Окантовка ветрового окна веста боковые (водосток) L-650мм в тубусе ПЛАСТЭК</t>
  </si>
  <si>
    <t>00-00013720</t>
  </si>
  <si>
    <t>00-00013722</t>
  </si>
  <si>
    <t>ТБ8450032242</t>
  </si>
  <si>
    <t>Трос привода ручного тормоза (барабан) VESTA ТЕХНОЛОГИИ БУДУЩЕГО</t>
  </si>
  <si>
    <t>00-00013723</t>
  </si>
  <si>
    <t>ТБ8450021200</t>
  </si>
  <si>
    <t>Трос привода ручного тормоза X-RAY ТЕХНОЛОГИИ БУДУЩЕГО</t>
  </si>
  <si>
    <t>00-00014000</t>
  </si>
  <si>
    <t>CA90</t>
  </si>
  <si>
    <t>Смазка для суппортов 90мл. ASP</t>
  </si>
  <si>
    <t>Опора передней стойки "ДРАЙВ" 1118 (без подш.) DEMFI</t>
  </si>
  <si>
    <t>Опора передней стойки "ДРАЙВ" 2170 (без подш.) DEMFI</t>
  </si>
  <si>
    <t>Опора передней стойки "ДРАЙВ" 2190 (без подш., со смещ.12мм., с ЭУР) DEMFI</t>
  </si>
  <si>
    <t>Опора передней стойки "ДРАЙВ" 2190 (без подш., со смещ.6мм., без ЭУР) DEMFI</t>
  </si>
  <si>
    <t>00-00013998</t>
  </si>
  <si>
    <t>1118-2902840МП</t>
  </si>
  <si>
    <t xml:space="preserve">Подшипник опоры стоек 1118, 2170 ИнПродМаш </t>
  </si>
  <si>
    <t>ИнПродМаш</t>
  </si>
  <si>
    <t>SFC2312</t>
  </si>
  <si>
    <t>SFL9003</t>
  </si>
  <si>
    <t>Ремень генератора VESTA, XRAY, PRIORA (после 2018, без конд.) 6PK780 LYNX</t>
  </si>
  <si>
    <t>00-00014003</t>
  </si>
  <si>
    <t>TT-P 4004</t>
  </si>
  <si>
    <t>Элемент термостата (вставка) VESTA, X-RAY с двиг. H4M (82 градуса) PILENGA</t>
  </si>
  <si>
    <t>Амортизатор задний г./масл. VESTA SW  (без отб. и пыл.) "КОМФОРТ" SS20</t>
  </si>
  <si>
    <t>Амортизатор задний г./масл. VESTA SW (без отб. и пыл.) "СПОРТ" SS20</t>
  </si>
  <si>
    <t>Амортизатор задний г./масл. VESTA SW  (без отб. и пыл.) "СТАНДАРТ" SS20</t>
  </si>
  <si>
    <t>Амортизатор задний г./масл. VESTA SW (без отб. и пыл.) "ШОССЕ" SS20</t>
  </si>
  <si>
    <t>00-00014001</t>
  </si>
  <si>
    <t>FG0909</t>
  </si>
  <si>
    <t>Установочный комплект наружного шруса LARGUS TRIALLI</t>
  </si>
  <si>
    <t>00-00013963</t>
  </si>
  <si>
    <t>80-33653-10</t>
  </si>
  <si>
    <t>Сальник коленвала передний (маленький (28*42*7)) 2108 (1упаковка = 10штук) VICTOR REINZ</t>
  </si>
  <si>
    <t>00-00014002</t>
  </si>
  <si>
    <t>AN90-2915004-120</t>
  </si>
  <si>
    <t>Амортизатор задний г./масл. (c заниж. -120) 2190 АСТОН</t>
  </si>
  <si>
    <t>00-00013969</t>
  </si>
  <si>
    <t>АТС2808-05</t>
  </si>
  <si>
    <t>Тормозные диски "РОМАШКА" 2112 (насечки+перфорация, вент., R14) АТС</t>
  </si>
  <si>
    <t>00-00014005</t>
  </si>
  <si>
    <t>BM.0356</t>
  </si>
  <si>
    <t>Шрус наружный в сборе с АБС 21214 URBAN БЕЛМАГ</t>
  </si>
  <si>
    <t>N</t>
  </si>
  <si>
    <t>Доп</t>
  </si>
  <si>
    <t>MC003 / 21810160118020</t>
  </si>
  <si>
    <t>https://motorring.ru/product/42592-komplekt-scepleniya-avtopribor-sbore-pod-trosikovuyu-kpp</t>
  </si>
  <si>
    <t>mc003</t>
  </si>
  <si>
    <t>735634AVT</t>
  </si>
  <si>
    <t>Радиатор охлаждения VESTA AVTOPRIBOR</t>
  </si>
  <si>
    <t>701514AVT</t>
  </si>
  <si>
    <t>Радиатор охлаждения X-RAY, DUSTER AVTOPRIBOR</t>
  </si>
  <si>
    <t>438285AVT</t>
  </si>
  <si>
    <t>Стартер КАЛИНА 2, 2170, 2190 МКПП AVTOPRIBOR</t>
  </si>
  <si>
    <t>00-00013218</t>
  </si>
  <si>
    <t>K015603XS</t>
  </si>
  <si>
    <t>Ремкомплект ГРМ CHEVROLET CRUZE, AVEO 1,6л.124л.с., 1,8л. 141л.с. GATES</t>
  </si>
  <si>
    <t>735635AVT</t>
  </si>
  <si>
    <t>Радиатор охлаждения LARGUS 16кл. (с конд.) AVTOPRIBOR</t>
  </si>
  <si>
    <t>00-00014007</t>
  </si>
  <si>
    <t>ШКИВЫ КИТАЙ</t>
  </si>
  <si>
    <t>00-00014008</t>
  </si>
  <si>
    <t>21080-1005030</t>
  </si>
  <si>
    <t>Шкив зубчатый коленчатого вала 2108 КИТАЙ</t>
  </si>
  <si>
    <t>00-00014009</t>
  </si>
  <si>
    <t>21100-1005030</t>
  </si>
  <si>
    <t>Шкив зубчатый коленчатого вала 2110 КИТАЙ</t>
  </si>
  <si>
    <t>00-00014010</t>
  </si>
  <si>
    <t>21116-1005030</t>
  </si>
  <si>
    <t>Шкив зубчатый коленчатого вала 21116 КИТАЙ</t>
  </si>
  <si>
    <t>00-00014011</t>
  </si>
  <si>
    <t>21126-1005030</t>
  </si>
  <si>
    <t>Шкив зубчатый коленчатого вала 21126 КИТАЙ</t>
  </si>
  <si>
    <t>снят</t>
  </si>
  <si>
    <t>00-00014065</t>
  </si>
  <si>
    <t>БЕСКАРКАСНЫЕ "SUPER FLAT"</t>
  </si>
  <si>
    <t>00-00014063</t>
  </si>
  <si>
    <t>КАРКАСНЫЕ "SPECIAL KONTAKT"</t>
  </si>
  <si>
    <t>00-00013653</t>
  </si>
  <si>
    <t>Щетка стеклоочистителя каркасная 350mm. "SPECIAL KONTAKT" ALCA</t>
  </si>
  <si>
    <t>00-00014015</t>
  </si>
  <si>
    <t>Щетка стеклоочистителя каркасная 400mm. "SPECIAL KONTAKT" ALCA</t>
  </si>
  <si>
    <t>00-00014016</t>
  </si>
  <si>
    <t>Щетка стеклоочистителя каркасная 450mm. "SPECIAL KONTAKT" ALCA</t>
  </si>
  <si>
    <t>00-00014014</t>
  </si>
  <si>
    <t>Щетка стеклоочистителя каркасная 600mm. "SPECIAL KONTAKT" ALCA</t>
  </si>
  <si>
    <t>00-00014064</t>
  </si>
  <si>
    <t>КАРКАСНЫЕ "START"</t>
  </si>
  <si>
    <t>00-00014057</t>
  </si>
  <si>
    <t>Щетка стеклоочистителя каркасная 350mm. "START" ALCA</t>
  </si>
  <si>
    <t>00-00014058</t>
  </si>
  <si>
    <t>Щетка стеклоочистителя каркасная 400mm. "START" ALCA</t>
  </si>
  <si>
    <t>00-00014059</t>
  </si>
  <si>
    <t>Щетка стеклоочистителя каркасная 450mm. "START" ALCA</t>
  </si>
  <si>
    <t>00-00014060</t>
  </si>
  <si>
    <t>Щетка стеклоочистителя каркасная 500mm. "START" ALCA</t>
  </si>
  <si>
    <t>00-00014061</t>
  </si>
  <si>
    <t>Щетка стеклоочистителя каркасная 600mm. "START" ALCA</t>
  </si>
  <si>
    <t>00-00014062</t>
  </si>
  <si>
    <t>РЕЗИНКИ СТЕКЛООЧИСТИТЕЛЯ</t>
  </si>
  <si>
    <t>00-00014024</t>
  </si>
  <si>
    <t>Резинка щетки стеклоочистителя 1000mm. (BUS) ALCA</t>
  </si>
  <si>
    <t>00-00014023</t>
  </si>
  <si>
    <t>Резинка щетки стеклоочистителя 500mm. (профиль "Елочка") ALCA</t>
  </si>
  <si>
    <t>00-00014027</t>
  </si>
  <si>
    <t>А2112-3501070-03</t>
  </si>
  <si>
    <t>Тормозные диски 2112 (перфорация, вент., R14) ALNAS</t>
  </si>
  <si>
    <t>00-00014031</t>
  </si>
  <si>
    <t>CS11796</t>
  </si>
  <si>
    <t>Опоры экрана двигателя 21114, 21124 (красный силикон) "DRIVE" CS20</t>
  </si>
  <si>
    <t>00-00014054</t>
  </si>
  <si>
    <t>ELTA (ТУРЦИЯ)</t>
  </si>
  <si>
    <t>00-00014055</t>
  </si>
  <si>
    <t>EBJ2566</t>
  </si>
  <si>
    <t>Шаровая опора LARGUS (2012-2014г.) (с круговой проточкой) ELTA</t>
  </si>
  <si>
    <t>ELTA</t>
  </si>
  <si>
    <t>00-00014029</t>
  </si>
  <si>
    <t>HB704</t>
  </si>
  <si>
    <t>Подшипник задней ступицы (установочный комплект) VESTA, X-RAY FINWALE</t>
  </si>
  <si>
    <t>00-00014030</t>
  </si>
  <si>
    <t>HB702</t>
  </si>
  <si>
    <t>Подшипник передней ступицы (установочный комплект) LARGUS без АБС, VESTA FINWALE</t>
  </si>
  <si>
    <t>00-00014025</t>
  </si>
  <si>
    <t>FS-001</t>
  </si>
  <si>
    <t>Фильтр салонный ACCENT TAGAZ, GETZ (2002-) FORTECH</t>
  </si>
  <si>
    <t>00-00014017</t>
  </si>
  <si>
    <t>HEYNER</t>
  </si>
  <si>
    <t>00-00014018</t>
  </si>
  <si>
    <t>Щетки стеклоочистителя гибридные 400mm HEYNER HYBRID</t>
  </si>
  <si>
    <t>00-00014019</t>
  </si>
  <si>
    <t>Щетки стеклоочистителя гибридные 450mm HEYNER HYBRID</t>
  </si>
  <si>
    <t>00-00014021</t>
  </si>
  <si>
    <t>Щетки стеклоочистителя гибридные 500mm HEYNER HYBRID</t>
  </si>
  <si>
    <t>00-00014020</t>
  </si>
  <si>
    <t>Щетки стеклоочистителя гибридные 600mm HEYNER HYBRID</t>
  </si>
  <si>
    <t>00-00014035</t>
  </si>
  <si>
    <t>HF812032</t>
  </si>
  <si>
    <t>Шарниры рулевых тяг (компл.: 4шт.) ГАЗ 3302, 2217 HOFER</t>
  </si>
  <si>
    <t>00-00014039</t>
  </si>
  <si>
    <t>HF300192</t>
  </si>
  <si>
    <t>Ремкомплект ступицы заднего колеса ГАЗ 3302 HOFER</t>
  </si>
  <si>
    <t>00-00014036</t>
  </si>
  <si>
    <t>HF300184</t>
  </si>
  <si>
    <t>Ремкомплект ступицы переднего колеса 2101 (подшипник 2шт; сальник 1шт; гайка 2шт) HOFER</t>
  </si>
  <si>
    <t>00-00014037</t>
  </si>
  <si>
    <t>HF300189</t>
  </si>
  <si>
    <t>Ремкомплект ступицы переднего колеса 2121 (подшипник 2шт; сальник 2шт; гайка 1шт) HOFER</t>
  </si>
  <si>
    <t>00-00014042</t>
  </si>
  <si>
    <t>HF608243</t>
  </si>
  <si>
    <t>Ролик натяжителя генер. GAZ 405дв. ЕВРО-3 (3203RS) HOFER</t>
  </si>
  <si>
    <t>00-00014040</t>
  </si>
  <si>
    <t>HF608241</t>
  </si>
  <si>
    <t>Ролик натяжителя генер. GAZ 406дв. HOFER</t>
  </si>
  <si>
    <t>00-00014034</t>
  </si>
  <si>
    <t>HF520145</t>
  </si>
  <si>
    <t>Диск сцепления ГАЗЕЛЬ двиг. 406 HOFER</t>
  </si>
  <si>
    <t>00-00014044</t>
  </si>
  <si>
    <t>HF530091</t>
  </si>
  <si>
    <t xml:space="preserve">Сцепление в сборе ГАЗЕЛЬ BUSINESS УМЗ 4216 HOFER </t>
  </si>
  <si>
    <t>00-00014043</t>
  </si>
  <si>
    <t>HF530090</t>
  </si>
  <si>
    <t>Сцепление в сборе ГАЗЕЛЬ двиг. 406 HOFER</t>
  </si>
  <si>
    <t>00-00014045</t>
  </si>
  <si>
    <t>HF200021</t>
  </si>
  <si>
    <t>Фильтр воздушный 2112 инж. (без сетки) HOFER</t>
  </si>
  <si>
    <t>00-00014047</t>
  </si>
  <si>
    <t>HF855318</t>
  </si>
  <si>
    <t>Щетки стеклоочистителя бескаркасные (530mm+530mm) HOFER</t>
  </si>
  <si>
    <t>00-00014048</t>
  </si>
  <si>
    <t>HF855323</t>
  </si>
  <si>
    <t>Щетки стеклоочистителя бескаркасные (600mm.+ 410mm.) 1118, 2190 HOFER</t>
  </si>
  <si>
    <t>HF855317</t>
  </si>
  <si>
    <t>00-00014049</t>
  </si>
  <si>
    <t>HF855409</t>
  </si>
  <si>
    <t>Щетки стеклоочистителя гибридные 410mm HOFER</t>
  </si>
  <si>
    <t>00-00014050</t>
  </si>
  <si>
    <t>HF855417</t>
  </si>
  <si>
    <t>Щетки стеклоочистителя гибридные 510mm HOFER</t>
  </si>
  <si>
    <t>00-00014051</t>
  </si>
  <si>
    <t>HF855424</t>
  </si>
  <si>
    <t>Щетки стеклоочистителя гибридные 600mm HOFER</t>
  </si>
  <si>
    <t>00-00014052</t>
  </si>
  <si>
    <t>HF855114</t>
  </si>
  <si>
    <t>Щетки стеклоочистителя каркасные (480mm+480mm) HOFER</t>
  </si>
  <si>
    <t>00-00014053</t>
  </si>
  <si>
    <t>HF855118</t>
  </si>
  <si>
    <t>Щетки стеклоочистителя каркасные (530mm+530mm) HOFER</t>
  </si>
  <si>
    <t>Тормозные барабаны задние (алюминиевые.) 2121, 2123 REPAX</t>
  </si>
  <si>
    <t>00-00013712</t>
  </si>
  <si>
    <t>Уплотнитель дроссельной заслонки XRAY, VESTA (дв.: 1,8л.) ROSTECO</t>
  </si>
  <si>
    <t>Тормозные барабаны задние (алюминиевые.) 2121, 2123 TRIALLI</t>
  </si>
  <si>
    <t>Тормозные барабаны задние (чугун.) 2121, 2123 TRIALLI</t>
  </si>
  <si>
    <t>Тормозные диски GAZelle 3302 АТС</t>
  </si>
  <si>
    <t>00-00014032</t>
  </si>
  <si>
    <t>Опора передней стойки с подшипником LARGUS, X-RAY, DUSTER БМРТ</t>
  </si>
  <si>
    <t>Тормозные барабаны задние (алюминиевые.) 2121, 2123 БЕЛМАГ</t>
  </si>
  <si>
    <t>Тормозные барабаны задние (алюминиевые.) 2121, 2123 САМАРА</t>
  </si>
  <si>
    <t>RK12013</t>
  </si>
  <si>
    <t>ЗЦ</t>
  </si>
  <si>
    <t>Google</t>
  </si>
  <si>
    <t>Радиатор отопителя 2190 (-2015) FINORD</t>
  </si>
  <si>
    <t>00-00014013</t>
  </si>
  <si>
    <t>KP45671XS</t>
  </si>
  <si>
    <t>Ремкомплект ГРМ + помпа FLUENCE 1.6 16кл., MEGANE 1.6 16кл GATES</t>
  </si>
  <si>
    <t>00-00014087</t>
  </si>
  <si>
    <t>HF505130</t>
  </si>
  <si>
    <t>Амортизатор задний г./масл. (усиленный) ГАЗ 3302 БИЗНЕС, ГАЗЕЛЬ NEXT HOFER</t>
  </si>
  <si>
    <t>00-00014086</t>
  </si>
  <si>
    <t>HF505126</t>
  </si>
  <si>
    <t>Амортизатор передний г./масл. (усиленный) ГАЗ 3302 HOFER</t>
  </si>
  <si>
    <t>Амортизатор передний масл. (усиленный) ГАЗ 3302 HOFER</t>
  </si>
  <si>
    <t>Радиатор отопителя 2190 (паяный) (-2015) HOFER</t>
  </si>
  <si>
    <t>00-00014089</t>
  </si>
  <si>
    <t>HF730262</t>
  </si>
  <si>
    <t>Радиатор отопителя 2190 (паяный) (2015-2017) HOFER</t>
  </si>
  <si>
    <t>00-00014090</t>
  </si>
  <si>
    <t>HF730263</t>
  </si>
  <si>
    <t>Радиатор отопителя 2190 (паяный) (2018-) HOFER</t>
  </si>
  <si>
    <t>Радиатор отопителя 2190 (-2015) LUZAR</t>
  </si>
  <si>
    <t>Радиатор отопителя 2190 нового образца (2015-2017) LUZAR</t>
  </si>
  <si>
    <t>Радиатор отопителя 2190 нового образца (2015-2017) LYNX</t>
  </si>
  <si>
    <t>00-00014074</t>
  </si>
  <si>
    <t>BD-3010</t>
  </si>
  <si>
    <t>Задние тормозные колодки (под дисковые тормоза TORNADO) 2108, 2110, 2123, 2170 LYNX</t>
  </si>
  <si>
    <t>Сцепление в сборе (тросиковая КПП, с подшипником) 2170, 2190, КАЛИНА 2 MILES</t>
  </si>
  <si>
    <t>PRIMA (ПОЛЬША)</t>
  </si>
  <si>
    <t>PRIMA</t>
  </si>
  <si>
    <t>00-00014076</t>
  </si>
  <si>
    <t>L01</t>
  </si>
  <si>
    <t>Комплект направляющих 2101 впуск.+выпуск. (8шт) PRIMA</t>
  </si>
  <si>
    <t>00-00014077</t>
  </si>
  <si>
    <t>L08</t>
  </si>
  <si>
    <t>Комплект направляющих 2108 впуск.+выпуск. (8шт) PRIMA</t>
  </si>
  <si>
    <t>00-00014075</t>
  </si>
  <si>
    <t>BM.0148</t>
  </si>
  <si>
    <t>Шаровая опора 2123 (без крепежа) "КОНВЕЙЕРНАЯ" БЕЛМАГ</t>
  </si>
  <si>
    <t>Радиатор отопителя 2190 нового образца (2015-2017) ВИЭ</t>
  </si>
  <si>
    <t>Радиатор отопителя 2190 (-2015) ПОАР</t>
  </si>
  <si>
    <t>Радиатор отопителя 2190 (-2015) ПРАМО</t>
  </si>
  <si>
    <t>Радиатор отопителя 2190 (-2015) РЕМКОМ</t>
  </si>
  <si>
    <t>Штанги реактивные (желтые) 2101 "КЛАССИК" СИТЕК</t>
  </si>
  <si>
    <t>00-00014081</t>
  </si>
  <si>
    <t>ЛДу21010-2919010-01</t>
  </si>
  <si>
    <t>Штанги реактивные (усиленные) 2101 "СТАНДАРТ" СИТЕК</t>
  </si>
  <si>
    <t>00-00014082</t>
  </si>
  <si>
    <t>ЛДу21213-2919010-01</t>
  </si>
  <si>
    <t>Штанги реактивные (усиленные) 21213 "СТАНДАРТ" СИТЕК</t>
  </si>
  <si>
    <t>Штанги реактивные 2101, 2107 (не регулируемые, резиновые втулки 40х40) "СПРИНТ Р" СИТЕК</t>
  </si>
  <si>
    <t>00-00014085</t>
  </si>
  <si>
    <t>UR-L214-2919110</t>
  </si>
  <si>
    <t>Штанги реактивные 21217 NIVA URBAN (все регулируемые) "URBAN LIFT" СИТЕК</t>
  </si>
  <si>
    <t>00-00014084</t>
  </si>
  <si>
    <t>UR-R214-2919110</t>
  </si>
  <si>
    <t>Штанги реактивные 21217 NIVA URBAN (длинная регулируемая) "URBAN R" СИТЕК</t>
  </si>
  <si>
    <t>00-00014080</t>
  </si>
  <si>
    <t>UR214-2919110</t>
  </si>
  <si>
    <t>Штанги реактивные 21217 NIVA URBAN (нов. обр., после 2016) "URBAN" СИТЕК</t>
  </si>
  <si>
    <t>00-00014079</t>
  </si>
  <si>
    <t>Пружина задней подвески (с завыш. +20) LARGUS ТЕХНОРЕССОР</t>
  </si>
  <si>
    <t>00-00014100</t>
  </si>
  <si>
    <t>C9 (КИТАЙ)</t>
  </si>
  <si>
    <t>00-00014101</t>
  </si>
  <si>
    <t>C9H1</t>
  </si>
  <si>
    <t>Лампа светодиодная H1 6000K SUPER LED C9</t>
  </si>
  <si>
    <t>C9</t>
  </si>
  <si>
    <t>00-00014102</t>
  </si>
  <si>
    <t>C9H11</t>
  </si>
  <si>
    <t>Лампа светодиодная H11 6000K SUPER LED C9</t>
  </si>
  <si>
    <t>00-00014103</t>
  </si>
  <si>
    <t>C9H4</t>
  </si>
  <si>
    <t>Лампа светодиодная H4 6000K SUPER LED C9</t>
  </si>
  <si>
    <t>00-00014104</t>
  </si>
  <si>
    <t>C9H7</t>
  </si>
  <si>
    <t>Лампа светодиодная H7 6000K SUPER LED C9</t>
  </si>
  <si>
    <t>00-00014105</t>
  </si>
  <si>
    <t>C9HB3</t>
  </si>
  <si>
    <t>Лампа светодиодная HB3 6000K SUPER LED C9</t>
  </si>
  <si>
    <t>00-00014106</t>
  </si>
  <si>
    <t>C9HB4</t>
  </si>
  <si>
    <t>Лампа светодиодная HB4 6000K SUPER LED C9</t>
  </si>
  <si>
    <t>00-00014107</t>
  </si>
  <si>
    <t>CS06288</t>
  </si>
  <si>
    <t>00-00014108</t>
  </si>
  <si>
    <t>CS06289</t>
  </si>
  <si>
    <t>Пыльник рулевых тяг 2108 с кольцами (прозрачный силикон) "PROFI" CS20</t>
  </si>
  <si>
    <t>HLV7010</t>
  </si>
  <si>
    <t>HLV7012</t>
  </si>
  <si>
    <t>00-00014098</t>
  </si>
  <si>
    <t>LT-1240</t>
  </si>
  <si>
    <t>Подушка заднего амортизатора "бублики" (компл.: 4шт.) 2110 SEVI EXPERT</t>
  </si>
  <si>
    <t>00-00014097</t>
  </si>
  <si>
    <t>DF095208</t>
  </si>
  <si>
    <t>Тормозной диск задний VESTA SPORT TRIALLI</t>
  </si>
  <si>
    <t>Тормозной диск передний VESTA SPORT TRIALLI</t>
  </si>
  <si>
    <t>00-00014114</t>
  </si>
  <si>
    <t>ABS3110</t>
  </si>
  <si>
    <t>Задние тормозные колодки X-RAY ALLIED NIPPON</t>
  </si>
  <si>
    <t>00-00013739</t>
  </si>
  <si>
    <t>114620SR</t>
  </si>
  <si>
    <t>Фильтр масляный АКПП с прокладкой поддона JATCO 2190, 2192 COB-WEB</t>
  </si>
  <si>
    <t>00-00014113</t>
  </si>
  <si>
    <t>HF830304</t>
  </si>
  <si>
    <t xml:space="preserve">Электробензонасос (моторчик) ГАЗ 3110, 3302 (0 580 454 001; 110л/ч) HOFER </t>
  </si>
  <si>
    <t>00-00013930</t>
  </si>
  <si>
    <t>LS0306</t>
  </si>
  <si>
    <t>Датчик температуры для а/м ГАЗ 3110 Волга, 3302 ГАЗель инж. (406) LUZAR</t>
  </si>
  <si>
    <t>00-00012936</t>
  </si>
  <si>
    <t>LRhDWEs94312</t>
  </si>
  <si>
    <t>Радиатор отопителя DAEWOO NEXIA (94-) (алюминиевый) LUZAR</t>
  </si>
  <si>
    <t>00-00012938</t>
  </si>
  <si>
    <t>LRh0590</t>
  </si>
  <si>
    <t>Радиатор отопителя DAEWOO NEXIA NEW (08-) LUZAR</t>
  </si>
  <si>
    <t>00-00012937</t>
  </si>
  <si>
    <t>LRhHUAc94320</t>
  </si>
  <si>
    <t>Радиатор отопителя HYUNDAI ACCENT (94-) (алюминиевый) LUZAR</t>
  </si>
  <si>
    <t>00-00013929</t>
  </si>
  <si>
    <t>LRC01082</t>
  </si>
  <si>
    <t>Радиатор охлаждения 21082 инж. LUZAR</t>
  </si>
  <si>
    <t>00-00012581</t>
  </si>
  <si>
    <t>LRIC03028</t>
  </si>
  <si>
    <t>Радиатора интеркулера GAZELLE 33025, 33027 LUZAR</t>
  </si>
  <si>
    <t>00-00013931</t>
  </si>
  <si>
    <t>LT0582</t>
  </si>
  <si>
    <t>Элемент термостата (вставка) Daewoo Matiz (98-) (82°С) LUZAR</t>
  </si>
  <si>
    <t>00-00013204</t>
  </si>
  <si>
    <t>LT0366</t>
  </si>
  <si>
    <t>Элемент термостата (вставка) GAS BUSINESS (80 градусов) LUZAR</t>
  </si>
  <si>
    <t>00-00014116</t>
  </si>
  <si>
    <t>FK-7012</t>
  </si>
  <si>
    <t>Сцепление в сборе (без выжимного) VESTA, XRAY 11189 (двиг.: 1,6) SUFIX</t>
  </si>
  <si>
    <t>00-00014115</t>
  </si>
  <si>
    <t>FK-7005</t>
  </si>
  <si>
    <t>Сцепление в сборе (тросиковая КПП, с подшипником) 2170, 2190, КАЛИНА 2 SUFIX</t>
  </si>
  <si>
    <t>00-00014118</t>
  </si>
  <si>
    <t>Сцепление в сборе 1118, 2170 SUFIX</t>
  </si>
  <si>
    <t>00-00014122</t>
  </si>
  <si>
    <t>FK-7010</t>
  </si>
  <si>
    <t>Сцепление в сборе 2101 SUFIX</t>
  </si>
  <si>
    <t>00-00014121</t>
  </si>
  <si>
    <t>FK-7004</t>
  </si>
  <si>
    <t>Сцепление в сборе 2110 SUFIX</t>
  </si>
  <si>
    <t>00-00014120</t>
  </si>
  <si>
    <t>FK-7003</t>
  </si>
  <si>
    <t>Сцепление в сборе 2123 SUFIX</t>
  </si>
  <si>
    <t>00-00014117</t>
  </si>
  <si>
    <t>FK-7007</t>
  </si>
  <si>
    <t xml:space="preserve">Сцепление в сборе LARGUS 8кл. SUFIX </t>
  </si>
  <si>
    <t>00-00004582</t>
  </si>
  <si>
    <t>00-00004253</t>
  </si>
  <si>
    <t>СТ70-2902821-PR</t>
  </si>
  <si>
    <t>Опора передней стойки "ПРОФИ" 2170 (с металл. подшипником) СИТЕК</t>
  </si>
  <si>
    <t>00-00014112</t>
  </si>
  <si>
    <t>https://www.avtoall.ru/kolodki_tormoznye_vaz_2108_perednie__4sht___nibk-627379/</t>
  </si>
  <si>
    <t>1980 снят</t>
  </si>
  <si>
    <t>AT10316</t>
  </si>
  <si>
    <t>AT10311</t>
  </si>
  <si>
    <t>00-00014123</t>
  </si>
  <si>
    <t>438286AVT</t>
  </si>
  <si>
    <t>Стартер КАЛИНА 2, 2170, 2190 АКПП AVTOPRIBOR</t>
  </si>
  <si>
    <t>00-00014127</t>
  </si>
  <si>
    <t>AVX10X975</t>
  </si>
  <si>
    <t>Ремень гидроусилителя 21214 Урбан (975) зубчатый CONTITECH</t>
  </si>
  <si>
    <t>Чехол защитный шаровой опоры (компл.: 4шт.) 2101, 2107 (красный силикон) "DRIVE" CS20</t>
  </si>
  <si>
    <t>Чехол защитный шаровой опоры (компл.: 4шт.) 2123 (синий силикон) "PROFI" CS20</t>
  </si>
  <si>
    <t>Чехол защитный шаровой опоры 1118, 2115, 2110, 2170, 2190 (красный силикон) "DRIVE" CS20</t>
  </si>
  <si>
    <t>Чехол защитный шаровой опоры 2108 (красный силикон) "DRIVE" CS20</t>
  </si>
  <si>
    <t>Чехол защитный шаровой опоры 2108 (прозрачный силикон) "PROFI" CS20</t>
  </si>
  <si>
    <t xml:space="preserve">Чехол рулевых тяг (компл.: 6шт.) 2101, 2107 (красный силикон) "DRIVE" CS20 </t>
  </si>
  <si>
    <t>00-00014133</t>
  </si>
  <si>
    <t>CL0520</t>
  </si>
  <si>
    <t>Стойка стабилизатора DUSTER, KAPTUR CTR</t>
  </si>
  <si>
    <t>Насос водяной VESTA, X-RAY (двиг.: 21129 и 21179, 1,8л.) DOLZ</t>
  </si>
  <si>
    <t>21127.100401557.02</t>
  </si>
  <si>
    <t>00-00014140</t>
  </si>
  <si>
    <t>21177.100401577.10</t>
  </si>
  <si>
    <t>Моторкомплект (безвтыковые) 21179 (82,0C) FEDERAL RESERVE</t>
  </si>
  <si>
    <t>00-00013941</t>
  </si>
  <si>
    <t>Пружина задней подвески (стандарт) VESTA FOBOS</t>
  </si>
  <si>
    <t>SRS00</t>
  </si>
  <si>
    <t>SFS90</t>
  </si>
  <si>
    <t>RSA23.50</t>
  </si>
  <si>
    <t>FSA23.50</t>
  </si>
  <si>
    <t>RSA08.10</t>
  </si>
  <si>
    <t>RSALar.10</t>
  </si>
  <si>
    <t>RSALar.11</t>
  </si>
  <si>
    <t>RSA80.10</t>
  </si>
  <si>
    <t>RSA81.10</t>
  </si>
  <si>
    <t>FSA19.10</t>
  </si>
  <si>
    <t>FSA08.10</t>
  </si>
  <si>
    <t>FSA10.10</t>
  </si>
  <si>
    <t>FSA70.10</t>
  </si>
  <si>
    <t>FSA90.10</t>
  </si>
  <si>
    <t>FSALar.10</t>
  </si>
  <si>
    <t>FSALar.11</t>
  </si>
  <si>
    <t>FSA81.10</t>
  </si>
  <si>
    <t>FSA80.10</t>
  </si>
  <si>
    <t>RSA08.00</t>
  </si>
  <si>
    <t>RSALar.00</t>
  </si>
  <si>
    <t>RSA80.00</t>
  </si>
  <si>
    <t>RSA81.00</t>
  </si>
  <si>
    <t>FSA19.00</t>
  </si>
  <si>
    <t>FSA08.00</t>
  </si>
  <si>
    <t>FSA10.00</t>
  </si>
  <si>
    <t>FSA70.00</t>
  </si>
  <si>
    <t>FSA90.00</t>
  </si>
  <si>
    <t>FSALar.00</t>
  </si>
  <si>
    <t>FSALar.01</t>
  </si>
  <si>
    <t>FSA81.00</t>
  </si>
  <si>
    <t>FSA80.00</t>
  </si>
  <si>
    <t>RSA08.51</t>
  </si>
  <si>
    <t>Амортизатор задний г./масл. (c заниж. -50) 2110 "SPORT LINE" FOX</t>
  </si>
  <si>
    <t>RSA08.71</t>
  </si>
  <si>
    <t>Амортизатор задний г./масл. (c заниж. -70) 2110 "SPORT LINE" FOX</t>
  </si>
  <si>
    <t>RSA80.51</t>
  </si>
  <si>
    <t>Амортизатор задний г./масл. (с заниж. -50) VESTA "SPORT LINE" FOX</t>
  </si>
  <si>
    <t>RSA01.51</t>
  </si>
  <si>
    <t>Амортизатор задний г/масл. (с заниж. -50) 2101, 2107 "SPORT LINE" FOX</t>
  </si>
  <si>
    <t>RSA01.71</t>
  </si>
  <si>
    <t>Амортизатор задний г/масл. (с заниж. -70) 2101, 2107 "SPORT LINE" FOX</t>
  </si>
  <si>
    <t>RSA01.50</t>
  </si>
  <si>
    <t>Амортизатор задний масл. (с заниж. -50) 2101, 2107 "SPORT LINE" FOX</t>
  </si>
  <si>
    <t>FSA01.51</t>
  </si>
  <si>
    <t>Амортизатор передний г./масл. (с заниж. -50) 2101, 2107 "SPORT LINE" FOX</t>
  </si>
  <si>
    <t>FSA01.71</t>
  </si>
  <si>
    <t>Амортизатор передний г./масл. (с заниж. -70) 2101, 2107 "SPORT LINE" FOX</t>
  </si>
  <si>
    <t>FSA01.50</t>
  </si>
  <si>
    <t>Амортизатор передний масл. (с заниж. -50) 2101, 2107 "SPORT LINE" FOX</t>
  </si>
  <si>
    <t>FSA19.50</t>
  </si>
  <si>
    <t>Стойка передняя г./масл. (с заниж. -50) 1119 "SPORT LINE" FOX</t>
  </si>
  <si>
    <t>FSA08.50</t>
  </si>
  <si>
    <t>Стойка передняя г./масл. (с заниж. -50) 2108, 2110 "SPORT LINE" FOX</t>
  </si>
  <si>
    <t>FSA70.50</t>
  </si>
  <si>
    <t>Стойка передняя г./масл. (с заниж. -50) 2170, 2190 "SPORT LINE" FOX</t>
  </si>
  <si>
    <t>FSA80.50</t>
  </si>
  <si>
    <t>Стойка передняя г./масл. (с заниж. -50) VESTA "SPORT LINE" FOX</t>
  </si>
  <si>
    <t>FSA08.70</t>
  </si>
  <si>
    <t>Стойка передняя г./масл. (с заниж. -70) 2108, 2110 "SPORT LINE" FOX</t>
  </si>
  <si>
    <t>FSA70.70</t>
  </si>
  <si>
    <t>Стойка передняя г./масл. (с заниж. -70) 2170, 2190 "SPORT LINE" FOX</t>
  </si>
  <si>
    <t>SB08</t>
  </si>
  <si>
    <t>SB80</t>
  </si>
  <si>
    <t>RNI80</t>
  </si>
  <si>
    <t>RNI08</t>
  </si>
  <si>
    <t>FNI70</t>
  </si>
  <si>
    <t>FNI08</t>
  </si>
  <si>
    <t>00-00014148</t>
  </si>
  <si>
    <t>2108-1007032</t>
  </si>
  <si>
    <t>Комплект направляющих 2108 впуск.+выпуск. (8шт) СТК</t>
  </si>
  <si>
    <t>00-00014033</t>
  </si>
  <si>
    <t>HF218014</t>
  </si>
  <si>
    <t>Датчик массового расхода воздуха (ДМРВ) 2104, 2107  (ан. SIEMENS 5WK9 7014) HOFER</t>
  </si>
  <si>
    <t>00-00014088</t>
  </si>
  <si>
    <t>HF830935</t>
  </si>
  <si>
    <t>Модуль электробензонасоса в сборе ГАЗ 3302 ДВ.4216, 40524 ЕВРО-3, КРАЙСЛ (ШТУЦЕРА БЫСТРОСЪЕМ) HOFER</t>
  </si>
  <si>
    <t>00-00013988</t>
  </si>
  <si>
    <t>HF628435</t>
  </si>
  <si>
    <t>Переключатель подрулевой световой сигнализации LARGUS (без БК, c зад. ст/оч) HOFER</t>
  </si>
  <si>
    <t>00-00013987</t>
  </si>
  <si>
    <t>HF628434</t>
  </si>
  <si>
    <t>Переключатель подрулевой световой сигнализации LARGUS (без БК, без зад. ст/оч) HOFER</t>
  </si>
  <si>
    <t>00-00013989</t>
  </si>
  <si>
    <t>HF628436</t>
  </si>
  <si>
    <t>Переключатель подрулевой световой сигнализации LARGUS (с БК, без зад. ст/оч) HOFER</t>
  </si>
  <si>
    <t>00-00013990</t>
  </si>
  <si>
    <t>HF628437</t>
  </si>
  <si>
    <t>Переключатель подрулевой световой сигнализации LARGUS (с БК, с зад. ст/оч) HOFER</t>
  </si>
  <si>
    <t>00-00014038</t>
  </si>
  <si>
    <t>HF300191</t>
  </si>
  <si>
    <t>Ремкомплект ступицы переднего колеса ГАЗ 3302 HOFER</t>
  </si>
  <si>
    <t>00-00014041</t>
  </si>
  <si>
    <t>HF608242</t>
  </si>
  <si>
    <t>Ролик натяжителя генер. (усиленный) GAZ 406дв. HOFER</t>
  </si>
  <si>
    <t>00-00014026</t>
  </si>
  <si>
    <t>HF530100</t>
  </si>
  <si>
    <t>Сцепление в сборе ГАЗЕЛЬ NEXT (дизель 150 л.с.) HOFER</t>
  </si>
  <si>
    <t>00-00014046</t>
  </si>
  <si>
    <t>HF855314</t>
  </si>
  <si>
    <t>Щетки стеклоочистителя бескаркасные (480mm+480mm) HOFER</t>
  </si>
  <si>
    <t>Насос водяной VESTA, X-RAY (двиг.: 21129 и 21179, 1,8л.) LUZAR TURBO</t>
  </si>
  <si>
    <t>00-00014128</t>
  </si>
  <si>
    <t>Свечи Kia Ceed (07-)/Hyundai i30 (07-) 1.4i/1.6i ZFR5F-11 NGK</t>
  </si>
  <si>
    <t>00-00014125</t>
  </si>
  <si>
    <t>S546668</t>
  </si>
  <si>
    <t>Задние тормозные колодки VESTA STARNER</t>
  </si>
  <si>
    <t>00-00014146</t>
  </si>
  <si>
    <t>SX-1088</t>
  </si>
  <si>
    <t>Передние тормозные колодки DAEWOO NEXIA (R13),MATIZ (M100,M150)/CHEVROLET LANOS (T100) SUFIX</t>
  </si>
  <si>
    <t>SV-1013</t>
  </si>
  <si>
    <t>FK-7006</t>
  </si>
  <si>
    <t>00-00014130</t>
  </si>
  <si>
    <t>21050-3701630-00</t>
  </si>
  <si>
    <t>Кронштейн генератора 2105</t>
  </si>
  <si>
    <t>00-00014131</t>
  </si>
  <si>
    <t>21900-1001231</t>
  </si>
  <si>
    <t xml:space="preserve">Кронштейн левой опоры двигателя (кулисная КПП) 2190, KALINA II, DATSUN </t>
  </si>
  <si>
    <t>00-00014132</t>
  </si>
  <si>
    <t>21900-1001231-00</t>
  </si>
  <si>
    <t>Кронштейн левой опоры двигателя (тросовая КПП) 2190, KALINA II, DATSUN</t>
  </si>
  <si>
    <t>00-00014135</t>
  </si>
  <si>
    <t xml:space="preserve">Отопитель в сборе (без кондиционера) NIVA LEGEND </t>
  </si>
  <si>
    <t>00-00014134</t>
  </si>
  <si>
    <t xml:space="preserve">Отопитель в сборе (под кондиционер) NIVA LEGEND </t>
  </si>
  <si>
    <t>00-00014147</t>
  </si>
  <si>
    <t>21126-1004018/82,5A</t>
  </si>
  <si>
    <t>Поршни с пальцами и кольцами 21126 (82,5A) МОТОРДЕТАЛЬ</t>
  </si>
  <si>
    <t>Насос водяной VESTA, X-RAY (двиг.: 21129 и 21179, 1,8л.) "POWERFULL LUX" ТЗА</t>
  </si>
  <si>
    <t>00-00014169</t>
  </si>
  <si>
    <t>CARVILLE RACING</t>
  </si>
  <si>
    <t>00-00014170</t>
  </si>
  <si>
    <t>G515025</t>
  </si>
  <si>
    <t>Смазка для суппортов 5гр. CARVILLE RACING</t>
  </si>
  <si>
    <t>Пыльник рулевых тяг 2101 (прозрачный силикон) "PROFI" CS20</t>
  </si>
  <si>
    <t>Пыльник рулевых тяг 2108 (красный силикон) "DRIVE" CS20</t>
  </si>
  <si>
    <t>00-00014136</t>
  </si>
  <si>
    <t>CS10979</t>
  </si>
  <si>
    <t xml:space="preserve">Чехол рулевых тяг 2101, 2107 (прозрачный силикон) "PROFI" CS20 </t>
  </si>
  <si>
    <t>00-00014137</t>
  </si>
  <si>
    <t>CS14635</t>
  </si>
  <si>
    <t xml:space="preserve">Чехол рулевых тяг 2108 (прозрачный силикон) "PROFI" CS20 </t>
  </si>
  <si>
    <t>00-00014138</t>
  </si>
  <si>
    <t>00-00014139</t>
  </si>
  <si>
    <t>CS19521</t>
  </si>
  <si>
    <t>Ремень ГРМ 2170 137зуб. CS20</t>
  </si>
  <si>
    <t>00-00014165</t>
  </si>
  <si>
    <t>GV0577</t>
  </si>
  <si>
    <t>Втулка задней балки 2110 CTR</t>
  </si>
  <si>
    <t>00-00014168</t>
  </si>
  <si>
    <t>GK0841</t>
  </si>
  <si>
    <t>Передние тормозные колодки LARGUS, VESTA 16кл. CTR</t>
  </si>
  <si>
    <t>00-00012444</t>
  </si>
  <si>
    <t>CL0291</t>
  </si>
  <si>
    <t>Стойка стабилизатора SOLARIS CTR</t>
  </si>
  <si>
    <t>00-00014166</t>
  </si>
  <si>
    <t>GV0578</t>
  </si>
  <si>
    <t>Шарниры рычагов передней подвески 1118, 2108, 2110, 2170 CTR</t>
  </si>
  <si>
    <t>00-00014163</t>
  </si>
  <si>
    <t>CB0053</t>
  </si>
  <si>
    <t>Шаровая опора 2101 верхняя CTR</t>
  </si>
  <si>
    <t>00-00014164</t>
  </si>
  <si>
    <t>CB0054</t>
  </si>
  <si>
    <t>Шаровая опора 2101 нижняя CTR</t>
  </si>
  <si>
    <t>00-00014162</t>
  </si>
  <si>
    <t>CB0585</t>
  </si>
  <si>
    <t>Шаровая опора 2108 CTR</t>
  </si>
  <si>
    <t>00-00014156</t>
  </si>
  <si>
    <t>00-00014159</t>
  </si>
  <si>
    <t>HF775207</t>
  </si>
  <si>
    <t>Свечи 2108 карб. (0,7мм, c резистором) HOFER</t>
  </si>
  <si>
    <t>00-00014158</t>
  </si>
  <si>
    <t>HF775203</t>
  </si>
  <si>
    <t>Свечи 2108 карб. (0,7мм, без резистора) HOFER</t>
  </si>
  <si>
    <t>00-00014160</t>
  </si>
  <si>
    <t>HF775208</t>
  </si>
  <si>
    <t>Свечи 2108 карб. (3-х конт.) HOFER</t>
  </si>
  <si>
    <t>00-00014157</t>
  </si>
  <si>
    <t>HF775201</t>
  </si>
  <si>
    <t>Свечи 2110-2112 инж. 16кл. (1,1мм) HOFER</t>
  </si>
  <si>
    <t>00-00014161</t>
  </si>
  <si>
    <t>HF775217</t>
  </si>
  <si>
    <t>Свечи 2190, LARGUS (с дв. 11182 8кл.), VESTA (c дв. H4M) HOFER</t>
  </si>
  <si>
    <t>00-00014056</t>
  </si>
  <si>
    <t>CH01-030</t>
  </si>
  <si>
    <t>Сцепление в сборе (без выжимного) VESTA, XRAY 11189 (двиг.: 1,6) HOLA</t>
  </si>
  <si>
    <t>7069-4056</t>
  </si>
  <si>
    <t>00-00014119</t>
  </si>
  <si>
    <t>FK-7002</t>
  </si>
  <si>
    <t>Сцепление в сборе 2108 SUFIX</t>
  </si>
  <si>
    <t>00-00014153</t>
  </si>
  <si>
    <t>MTS0173</t>
  </si>
  <si>
    <t>Автоматический натяжитель цепи (однорядная цепь) 21214, 2123 TRIALLI</t>
  </si>
  <si>
    <t>00-00014154</t>
  </si>
  <si>
    <t>ТБ8450106958</t>
  </si>
  <si>
    <t>Колпачок концевика нов. обр. 1119, 2170, 2190, VESTA ТЕХНОЛОГИИ БУДУЩЕГО</t>
  </si>
  <si>
    <t>00-00013721</t>
  </si>
  <si>
    <t>ТБ8450032243</t>
  </si>
  <si>
    <t>Трос привода ручного тормоза (дисковый) VESTA ТЕХНОЛОГИИ БУДУЩЕГО</t>
  </si>
  <si>
    <t>00-00014155</t>
  </si>
  <si>
    <t>SA123-2915004-107</t>
  </si>
  <si>
    <t>Амортизатор задний г./масл.  2123 ШТОК АВТО</t>
  </si>
  <si>
    <t>Датчик массового расхода воздуха (ДМРВ) УАЗ 31519, 3163 (дв.409) BOSCH</t>
  </si>
  <si>
    <t>Подшипник выжимной 2190 (без упаковки) CORAM</t>
  </si>
  <si>
    <t>00-00014178</t>
  </si>
  <si>
    <t>GMRC-18736</t>
  </si>
  <si>
    <t>Радиатор кондиционера 1118 (под конд. PANASONIC) GAMMA</t>
  </si>
  <si>
    <t>GMRC-18577</t>
  </si>
  <si>
    <t>GMRC-18578</t>
  </si>
  <si>
    <t>00-00014179</t>
  </si>
  <si>
    <t>K015539УСИЛ</t>
  </si>
  <si>
    <t>Ремкомплект ГРМ 2110, 2112 16кл. (металлические ролики) GATES</t>
  </si>
  <si>
    <t>00-00014172</t>
  </si>
  <si>
    <t>HF775210</t>
  </si>
  <si>
    <t>Свечи 2108-2110 инж. 8кл. (3-х конт.) HOFER</t>
  </si>
  <si>
    <t>00-00014171</t>
  </si>
  <si>
    <t>HF775209</t>
  </si>
  <si>
    <t>Свечи 2108-2110 инж. 8кл. HOFER</t>
  </si>
  <si>
    <t>00-00014173</t>
  </si>
  <si>
    <t>HF775212</t>
  </si>
  <si>
    <t>Свечи 2110-2112 инж. 16кл. (1,0мм) HOFER</t>
  </si>
  <si>
    <t>00-00014174</t>
  </si>
  <si>
    <t>HF775211</t>
  </si>
  <si>
    <t>Свечи 2110-2112 инж. 16кл. (3-х конт.) HOFER</t>
  </si>
  <si>
    <t>00-00014176</t>
  </si>
  <si>
    <t>HF775214</t>
  </si>
  <si>
    <t>Свечи LARGUS 16кл. HOFER</t>
  </si>
  <si>
    <t>00-00014175</t>
  </si>
  <si>
    <t>HF775215</t>
  </si>
  <si>
    <t>Свечи LARGUS 8кл. HOFER</t>
  </si>
  <si>
    <t>00-00014225</t>
  </si>
  <si>
    <t>FAW02S</t>
  </si>
  <si>
    <t>Фильтр воздушный DAEWOO MATIZ (M100, M150) JAPANPARTS</t>
  </si>
  <si>
    <t>00-00014181</t>
  </si>
  <si>
    <t>21116-1005025-00</t>
  </si>
  <si>
    <t>Шкив зубчатый коленчатого вала 21116 LADA</t>
  </si>
  <si>
    <t>Сцепление в сборе УАЗ 469 (УМЗ 417) LUK</t>
  </si>
  <si>
    <t>00-00014201</t>
  </si>
  <si>
    <t>6PK0995</t>
  </si>
  <si>
    <t>Ремень генератора 2190 (с конд.) 6PK995 LYNX</t>
  </si>
  <si>
    <t>SA211</t>
  </si>
  <si>
    <t>00-00014202</t>
  </si>
  <si>
    <t>QF83A00077</t>
  </si>
  <si>
    <t>Натяжитель цепи гидравлический VESTA, X-RAY QUATTRO FRENI</t>
  </si>
  <si>
    <t>00-00014195</t>
  </si>
  <si>
    <t>16119-1KA1B</t>
  </si>
  <si>
    <t>Дроссельная заслонка двигателя H4M RENAULT ORIGINAL</t>
  </si>
  <si>
    <t>00-00014198</t>
  </si>
  <si>
    <t>Форсунка топливная (8200227124) LARGUS 16кл. RENAULT</t>
  </si>
  <si>
    <t>00-00014193</t>
  </si>
  <si>
    <t>Подшипник выжимной 2170 SACHS</t>
  </si>
  <si>
    <t>00-00014180</t>
  </si>
  <si>
    <t>ST-LD01-394-10</t>
  </si>
  <si>
    <t>Радиатор кондиционера 2190 нового образца с 2015г. SAT</t>
  </si>
  <si>
    <t>00-00009194</t>
  </si>
  <si>
    <t>ST-DC02-394-0</t>
  </si>
  <si>
    <t>Радиатор кондиционера VESTA SAT</t>
  </si>
  <si>
    <t>00-00013742</t>
  </si>
  <si>
    <t>FP-1047</t>
  </si>
  <si>
    <t>Муфта свободного хода генератора X-RAY SUFIX</t>
  </si>
  <si>
    <t>00-00014226</t>
  </si>
  <si>
    <t>MTS0171</t>
  </si>
  <si>
    <t>Автоматический натяжитель цепи (двухрядная цепь) 2101, 2103, 2106, 2121, 21213 TRIALLI</t>
  </si>
  <si>
    <t>00-00014199</t>
  </si>
  <si>
    <t>FD314</t>
  </si>
  <si>
    <t>Диск сцепления ведомый VESTA 1.8, XRAY 1.8 (GB JR5, 2016) TRIALLI</t>
  </si>
  <si>
    <t>00-00014194</t>
  </si>
  <si>
    <t>CM123</t>
  </si>
  <si>
    <t>Ролик натяжителя генер. 1118, 2123 TRIALLI</t>
  </si>
  <si>
    <t>00-00014177</t>
  </si>
  <si>
    <t>SB108</t>
  </si>
  <si>
    <t>Сайлентблок (ромашки) 2108, 2110 TRIALLI</t>
  </si>
  <si>
    <t>00-00014200</t>
  </si>
  <si>
    <t>GO295</t>
  </si>
  <si>
    <t>Шрус наружный в сборе LARGUS (12-15г.в.) 1.6i 16V MT (внутр соед.: 22шлица) TRIALLI</t>
  </si>
  <si>
    <t>00-00014071</t>
  </si>
  <si>
    <t>АТС3002-03</t>
  </si>
  <si>
    <t>Тормозные барабаны задние (алюминиевые.) 2121, 2123 АТС</t>
  </si>
  <si>
    <t>Натижитель цепи гидравлический 21214 ISAI</t>
  </si>
  <si>
    <t>00-00014186</t>
  </si>
  <si>
    <t>НПЦ Пружина</t>
  </si>
  <si>
    <t>00-00014192</t>
  </si>
  <si>
    <t>NPC00061</t>
  </si>
  <si>
    <t>00-00014190</t>
  </si>
  <si>
    <t>NPC00107</t>
  </si>
  <si>
    <t>00-00014187</t>
  </si>
  <si>
    <t>NPC00051</t>
  </si>
  <si>
    <t>00-00014188</t>
  </si>
  <si>
    <t>NPC00108</t>
  </si>
  <si>
    <t>00-00014189</t>
  </si>
  <si>
    <t>NPC00120</t>
  </si>
  <si>
    <t>00-00014191</t>
  </si>
  <si>
    <t>NPC00059</t>
  </si>
  <si>
    <t>21730-1108054-00</t>
  </si>
  <si>
    <t>00-00014251</t>
  </si>
  <si>
    <t>BP-8200005185</t>
  </si>
  <si>
    <t>Бачок масляный гидроусилителя руля LARGUS BYSUN PARTS</t>
  </si>
  <si>
    <t>00-00014249</t>
  </si>
  <si>
    <t>BP-7701470460</t>
  </si>
  <si>
    <t>Бачок расширительный LARGUS BYSUN PARTS</t>
  </si>
  <si>
    <t>00-00014245</t>
  </si>
  <si>
    <t>BP-7701471373</t>
  </si>
  <si>
    <t>Болты ГБЦ (комплект 10шт.) LARGUS 16кл. BYSUN PARTS</t>
  </si>
  <si>
    <t>00-00014244</t>
  </si>
  <si>
    <t>BP-7700738987</t>
  </si>
  <si>
    <t>Болты ГБЦ (комплект 10шт.) LARGUS 8кл. BYSUN PARTS</t>
  </si>
  <si>
    <t>00-00014243</t>
  </si>
  <si>
    <t>BP-7700273911</t>
  </si>
  <si>
    <t>Венец маховика LARGUS (для КПП RENAULT) BYSUN PARTS</t>
  </si>
  <si>
    <t>00-00014237</t>
  </si>
  <si>
    <t>BP-6001549988</t>
  </si>
  <si>
    <t>Втулка задней балки LARGUS, DUSTER BYSUN PARTS</t>
  </si>
  <si>
    <t>00-00014256</t>
  </si>
  <si>
    <t>BP-6001548018</t>
  </si>
  <si>
    <t>Диск сцепления ведомый LARGUS 8кл. BYSUN PARTS</t>
  </si>
  <si>
    <t>00-00014232</t>
  </si>
  <si>
    <t>BP-7700108925</t>
  </si>
  <si>
    <t>Картер масляный (поддон) LARGUS 16кл. BYSUN PARTS</t>
  </si>
  <si>
    <t>00-00014239</t>
  </si>
  <si>
    <t>BP-8200416793</t>
  </si>
  <si>
    <t>Коленвал LARGUS BYSUN PARTS</t>
  </si>
  <si>
    <t>00-00014241</t>
  </si>
  <si>
    <t>BP-7700109151</t>
  </si>
  <si>
    <t>Комплект направляющих LOGAN, LARGUS 16кл. впуск.+выпуск. (16шт) BYSUN PARTS</t>
  </si>
  <si>
    <t>00-00014238</t>
  </si>
  <si>
    <t>BP-8200561420</t>
  </si>
  <si>
    <t>Корпус термостата LARGUS (метал.) BYSUN PARTS</t>
  </si>
  <si>
    <t>00-00014229</t>
  </si>
  <si>
    <t>BP-8200698014</t>
  </si>
  <si>
    <t xml:space="preserve">Масляный насос в сборе LARGUS 8кл. BYSUN PARTS </t>
  </si>
  <si>
    <t>00-00014242</t>
  </si>
  <si>
    <t>BP-7700110616</t>
  </si>
  <si>
    <t>Муфта свободного хода генератора LARGUS BYSUN PARTS</t>
  </si>
  <si>
    <t>00-00014257</t>
  </si>
  <si>
    <t>BP-112383665R</t>
  </si>
  <si>
    <t>Опора двигателя задняя (усиленная металлическая нов. обр.) LARGUS BYSUN PARTS</t>
  </si>
  <si>
    <t>00-00014233</t>
  </si>
  <si>
    <t>BP-113753301R</t>
  </si>
  <si>
    <t>Опора двигателя правая LARGUS 16кл. K4M BYSUN PARTS</t>
  </si>
  <si>
    <t>00-00014252</t>
  </si>
  <si>
    <t>BP-8200420742</t>
  </si>
  <si>
    <t>Опора двигателя правая LARGUS 8кл. K7M BYSUN PARTS</t>
  </si>
  <si>
    <t>Опора передней стойки с подшипником LARGUS, LOGAN, X-RAY, ALMERA BYSUN PAR</t>
  </si>
  <si>
    <t>00-00014253</t>
  </si>
  <si>
    <t>BP-8200752920</t>
  </si>
  <si>
    <t>Ось коромысел клапанов LARGUS 8кл (K7M) BYSUN PARTS</t>
  </si>
  <si>
    <t>00-00014234</t>
  </si>
  <si>
    <t>BP-8200134513</t>
  </si>
  <si>
    <t>Подводящая труба помпы LARGUS 16кл BYSUN PARTS</t>
  </si>
  <si>
    <t>00-00014255</t>
  </si>
  <si>
    <t>BP-306200650R</t>
  </si>
  <si>
    <t>Подшипник выжимной (гидравлический) LARGUS, VESTA, X-RAY (1 стопор, до 10.2018) BYSUN PARTS</t>
  </si>
  <si>
    <t>00-00014254</t>
  </si>
  <si>
    <t>BP-6001547484</t>
  </si>
  <si>
    <t>Радиатор отопителя LARGUS, DUSTER BYSUN PARTS</t>
  </si>
  <si>
    <t>00-00014258</t>
  </si>
  <si>
    <t>BP-7700273618</t>
  </si>
  <si>
    <t>Рычаг привода клапана (рокера) LARGUS 8кл. BYSUN PARTS</t>
  </si>
  <si>
    <t>00-00014250</t>
  </si>
  <si>
    <t>BP-7701473544</t>
  </si>
  <si>
    <t>Сальник коленвала задний LARGUS BYSUN PARTS</t>
  </si>
  <si>
    <t>00-00014260</t>
  </si>
  <si>
    <t>BP-6001547138</t>
  </si>
  <si>
    <t>Стойка стабилизатора LARGUS, X-RAY BYSUN PARTS</t>
  </si>
  <si>
    <t>00-00014235</t>
  </si>
  <si>
    <t>BP-7700859465</t>
  </si>
  <si>
    <t>Трубка подачи охлаждающей жидкости LARGUS BYSUN PARTS</t>
  </si>
  <si>
    <t>00-00014231</t>
  </si>
  <si>
    <t>BP-8200758088</t>
  </si>
  <si>
    <t>Шкив зубчатый коленчатого вала LARGUS 16кл. (K4M) BYSUN PARTS</t>
  </si>
  <si>
    <t>00-00014247</t>
  </si>
  <si>
    <t>BP-7701471374</t>
  </si>
  <si>
    <t>Шкив коленвала LARGUS 16кл. (K4M ) BYSUN PARTS</t>
  </si>
  <si>
    <t>00-00014246</t>
  </si>
  <si>
    <t>BP-7700739336</t>
  </si>
  <si>
    <t>Шкив коленвала LARGUS 8кл. (K7M) BYSUN PARTS</t>
  </si>
  <si>
    <t>00-00014236</t>
  </si>
  <si>
    <t>BP-7700273904</t>
  </si>
  <si>
    <t>00-00014248</t>
  </si>
  <si>
    <t>BP-7701067122</t>
  </si>
  <si>
    <t>Щуп маслянный LARGUS 8кл. BYSUN PARTS</t>
  </si>
  <si>
    <t>00-00014230</t>
  </si>
  <si>
    <t>BP-8200765566</t>
  </si>
  <si>
    <t>Электровентилятор охлаждения с кожухом LARGUS 16кл. BYSUN PARTS</t>
  </si>
  <si>
    <t>00-00014261</t>
  </si>
  <si>
    <t>BP-8200772985</t>
  </si>
  <si>
    <t>Элемент термостата (вставка) LARGUS BYSUN PARTS</t>
  </si>
  <si>
    <t>00-00014262</t>
  </si>
  <si>
    <t>Поршни с пальцами (безвтыковые) 21127 (83,0A) FEDERAL RESERVE</t>
  </si>
  <si>
    <t>00-00014263</t>
  </si>
  <si>
    <t>Поршни с пальцами (безвтыковые) 21127 (83,0B) FEDERAL RESERVE</t>
  </si>
  <si>
    <t>00-00014264</t>
  </si>
  <si>
    <t>21177.100401557</t>
  </si>
  <si>
    <t>Поршни с пальцами (безвтыковые) 21177 (83,0A) FEDERAL RESERVE</t>
  </si>
  <si>
    <t>00-00014265</t>
  </si>
  <si>
    <t>21177.100401567</t>
  </si>
  <si>
    <t>Поршни с пальцами (безвтыковые) 21177 (83,0B) FEDERAL RESERVE</t>
  </si>
  <si>
    <t>00-00014203</t>
  </si>
  <si>
    <t>HF505129</t>
  </si>
  <si>
    <t>Амортизатор задний масл. (усиленный) ГАЗ 3302 БИЗНЕС, ГАЗЕЛЬ NEXT HOFER</t>
  </si>
  <si>
    <t>00-00014205</t>
  </si>
  <si>
    <t>HF218350</t>
  </si>
  <si>
    <t>Датчик массового расхода воздуха (ДМРВ) ГАЗ, УАЗ (дв.406) 5-ти конт., МИКАС 7.1, 7.2 HOFER</t>
  </si>
  <si>
    <t>00-00014206</t>
  </si>
  <si>
    <t>HF218351</t>
  </si>
  <si>
    <t>Датчик массового расхода воздуха (ДМРВ) ГАЗ, УАЗ (дв.406) 6-ти конт., МИКАС 11 HOFER</t>
  </si>
  <si>
    <t>00-00014207</t>
  </si>
  <si>
    <t>HF218220</t>
  </si>
  <si>
    <t>Датчик массового расхода воздуха (ДМРВ) УАЗ 31519, 3163 (дв.409) HOFER</t>
  </si>
  <si>
    <t>00-00014208</t>
  </si>
  <si>
    <t>HF750263</t>
  </si>
  <si>
    <t>Датчик положения дроссельной заслонки (ДПДЗ) ГАЗ, УАЗ (дв. ЗМЗ 405, 406, 409) HOFER</t>
  </si>
  <si>
    <t>00-00014204</t>
  </si>
  <si>
    <t>HF750159</t>
  </si>
  <si>
    <t>Датчик скорости ГАЗ 3302 дв. 406 (6 имп., круглый разъем с проводом) HOFER</t>
  </si>
  <si>
    <t>00-00014213</t>
  </si>
  <si>
    <t>HF750383</t>
  </si>
  <si>
    <t>Регулятор холостого хода (РХХ) ГАЗ, УАЗ (ЗМЗ-405, 406, 409; УМЗ 4213, 4216) HOFER</t>
  </si>
  <si>
    <t>00-00014209</t>
  </si>
  <si>
    <t>HF812019</t>
  </si>
  <si>
    <t>Наконечники рулевых тяг ГАЗ 3302, 2705, 2217 HOFER</t>
  </si>
  <si>
    <t>00-00014210</t>
  </si>
  <si>
    <t>HF043025</t>
  </si>
  <si>
    <t xml:space="preserve">Насос водяной ГАЗ 2410, 3302 (дв.402) HOFER </t>
  </si>
  <si>
    <t>00-00014211</t>
  </si>
  <si>
    <t>HF043026</t>
  </si>
  <si>
    <t xml:space="preserve">Насос водяной ГАЗ 3302, 2705 (дв.406) HOFER </t>
  </si>
  <si>
    <t>00-00014212</t>
  </si>
  <si>
    <t>HF744087</t>
  </si>
  <si>
    <t>Насос стеклоомывателя ГАЗель-Бизнес, NEXT HOFER</t>
  </si>
  <si>
    <t>00-00014214</t>
  </si>
  <si>
    <t>HF690121</t>
  </si>
  <si>
    <t>Стартер ГАЗ  дв.ЗМЗ 402 (2.0 кВт, редукт., 6002.3708-01) малогабаритный HOFER</t>
  </si>
  <si>
    <t>00-00014215</t>
  </si>
  <si>
    <t>HF690114</t>
  </si>
  <si>
    <t>Стартер ГАЗ  дв.ЗМЗ 402 (2.0 кВт, редукт., 6002.3708) HOFER</t>
  </si>
  <si>
    <t>00-00014216</t>
  </si>
  <si>
    <t>HF690122</t>
  </si>
  <si>
    <t>Стартер ГАЗ  дв.ЗМЗ 406 (2.0 кВт, редукт., 6012.3708-01) малогабаритный HOFER</t>
  </si>
  <si>
    <t>00-00014217</t>
  </si>
  <si>
    <t>HF690115</t>
  </si>
  <si>
    <t>Стартер ГАЗ  дв.ЗМЗ 406 (2.0 кВт, редукт., 6012.3708) HOFER</t>
  </si>
  <si>
    <t>00-00014218</t>
  </si>
  <si>
    <t>HF314850</t>
  </si>
  <si>
    <t>Ступица переднего колеса с подшипником ГАЗель Next (13-), Ford Transit (06-) HOFER</t>
  </si>
  <si>
    <t>00-00014220</t>
  </si>
  <si>
    <t>HF530095</t>
  </si>
  <si>
    <t>Сцепление в сборе УАЗ 469 (УМЗ 417) HOFER</t>
  </si>
  <si>
    <t>00-00014219</t>
  </si>
  <si>
    <t>HF530096</t>
  </si>
  <si>
    <t>Сцепление в сборе УАЗ-3151 Hunter, -3163 Patriot 280 Н*м (двиг. ЗМЗ-409) HOFER</t>
  </si>
  <si>
    <t>00-00014221</t>
  </si>
  <si>
    <t>HF200610</t>
  </si>
  <si>
    <t>Фильтр топливный ГАЗ дв.406 под хомут (метал.корп.) HOFER</t>
  </si>
  <si>
    <t>00-00014222</t>
  </si>
  <si>
    <t>HF200611</t>
  </si>
  <si>
    <t>Фильтр топливный ГАЗ дв.4062  под штуцер, M14x1.5/M12x1.5 до 2007г (метал.корп.) HOFER</t>
  </si>
  <si>
    <t>00-00014223</t>
  </si>
  <si>
    <t>HF200612</t>
  </si>
  <si>
    <t>Фильтр топливный ГАЗ дв.4062, Евро-3, под клипсы (метал.корп.) HOFER</t>
  </si>
  <si>
    <t>00-00014224</t>
  </si>
  <si>
    <t>HF244252</t>
  </si>
  <si>
    <t>Рабочий цилиндр сцепления "РЦС" ГАЗ 3302 (дв. 406, шток-102мм) HOFER</t>
  </si>
  <si>
    <t>00-00014182</t>
  </si>
  <si>
    <t>RU54 (РОССИЯ, Г. НОВОСИБИРСК)</t>
  </si>
  <si>
    <t>00-00014183</t>
  </si>
  <si>
    <t>CF-15</t>
  </si>
  <si>
    <t>Фильтр салонный 21217 NIVA URBAN RU54</t>
  </si>
  <si>
    <t>RU54</t>
  </si>
  <si>
    <t>Датчик массового расхода воздуха (ДМРВ) 2104, 2107 SURAI</t>
  </si>
  <si>
    <t>00-00014196</t>
  </si>
  <si>
    <t>VOLTON</t>
  </si>
  <si>
    <t>00-00014197</t>
  </si>
  <si>
    <t>VLT8200227124</t>
  </si>
  <si>
    <t>Форсунка топливная (8200227124) LARGUS 8кл. VOLTON</t>
  </si>
  <si>
    <t>00-00014271</t>
  </si>
  <si>
    <t>21126-1000100-А</t>
  </si>
  <si>
    <t>Кольца поршневые 21126 82,5 МОТОРДЕТАЛЬ</t>
  </si>
  <si>
    <t>00-00010332</t>
  </si>
  <si>
    <t>21124-1004018/82,4B</t>
  </si>
  <si>
    <t>Поршни с пальцами и кольцами 21124 (82,4B) МОТОРДЕТАЛЬ</t>
  </si>
  <si>
    <t>Column17</t>
  </si>
  <si>
    <t>Column18</t>
  </si>
  <si>
    <t>Башмак натяжителя цепи СЭВИ для ВАЗ 2101-2107, Лада Нива 4x4</t>
  </si>
  <si>
    <t>Буфер хода сжатия задней подвески СЭВИ ЭКСПЕРТ для ВАЗ 2110-2112, Лада Калина</t>
  </si>
  <si>
    <t>Буфер хода сжатия задней подвески СЭВИ ЭКСПЕРТ для Лада Веста</t>
  </si>
  <si>
    <t>Буфер хода сжатия задней подвески СЭВИ ЭКСПЕРТ для Лада Калина, Гранта</t>
  </si>
  <si>
    <t>Буфер хода сжатия задней подвески СЭВИ ЭКСПЕРТ для Лада Приора</t>
  </si>
  <si>
    <t>Буфер хода сжатия передней подвески СЭВИ ЭКСПЕРТ для ВАЗ 2110-2112, Лада Калина</t>
  </si>
  <si>
    <t>Буфер хода сжатия передней подвески СЭВИ ЭКСПЕРТ для Лада Веста</t>
  </si>
  <si>
    <t>Буфер хода сжатия передней подвески СЭВИ ЭКСПЕРТ для Лада Калина, Гранта</t>
  </si>
  <si>
    <t>Буферы СЭВИ ЭКСПЕРТ хода сжатия задней подвески для Лада Калина 2, Гранта, Приора 2</t>
  </si>
  <si>
    <t>Буферы СЭВИ ЭКСПЕРТ хода сжатия задней подвески с кожухом для Лада Веста</t>
  </si>
  <si>
    <t>Буферы СЭВИ ЭКСПЕРТ хода сжатия передней подвески с кожухом и кольцом для Лада Веста</t>
  </si>
  <si>
    <t>Виброшумоизоляторы пружины передней подвески СЭВИ ЭКСТРИМ для ВАЗ 2108-21099, 2113-2115, 2110-2112</t>
  </si>
  <si>
    <t>Вставка термостата GATES для Лада Ларгус</t>
  </si>
  <si>
    <t>Втулки реактивных штанг СЭВИ ЭКСПЕРТ для ВАЗ 2101-2107, Лада Нива 4x4, Шевроле Нива</t>
  </si>
  <si>
    <t>Выжимной подшипник MAREL для Лада Нива 4х4, Шевроле Нива</t>
  </si>
  <si>
    <t>Выжимной подшипник SACHS гидравлический для Лада Ларгус, Веста, XRAY</t>
  </si>
  <si>
    <t>Высоковольтные провода SLON для Лада Ока</t>
  </si>
  <si>
    <t>Главный цилиндр сцепления MAREL для Лада Веста</t>
  </si>
  <si>
    <t>Главный цилиндр сцепления MAREL для Лада Веста, Нива 4х4 Урбан</t>
  </si>
  <si>
    <t>Главный цилиндр сцепления MAREL для Лада Ларгус FL</t>
  </si>
  <si>
    <t>Главный цилиндр сцепления MAREL для Лада Ларгус, XRAY</t>
  </si>
  <si>
    <t>Главный цилиндр сцепления MAREL для Лада Нива 4х4 Урбан</t>
  </si>
  <si>
    <t>Диски ATE переднего тормоза для ВАЗ 2101-2107</t>
  </si>
  <si>
    <t>Задние тормозные колодки DAfmi INTELLI дисковые для Лада Калина, Гранта, Веста</t>
  </si>
  <si>
    <t>Задние тормозные колодки DAfmi для ВАЗ 2101-2107, Лада Нива 4х4, Шевроле Нива</t>
  </si>
  <si>
    <t>Колодки TRW под задние дисковые тормоза LUCAS для Лада Калина спорт, Гранта спорт</t>
  </si>
  <si>
    <t>Колодки тормозные Allied Nippon задние для ВАЗ 2101-2107, Лада Нива 4х4, Шевроле Нива</t>
  </si>
  <si>
    <t>Колодки тормозные Allied Nippon передние для ВАЗ 2101-2107</t>
  </si>
  <si>
    <t>Колодки тормозные Allied Nippon передние для ВАЗ 2108-21099, 2113-2115</t>
  </si>
  <si>
    <t>Колодки тормозные Allied Nippon передние для Лада Нива 4х4, Шевроле Нива</t>
  </si>
  <si>
    <t>Колодки тормозные Allied Nipponпередние для ВАЗ 2110-2112</t>
  </si>
  <si>
    <t>Колодки тормозные Heinner задние, керамические для Лада Калина Спорт, Гранта Спорт, Веста, Xray Cross</t>
  </si>
  <si>
    <t>Колодки тормозные Heinner передние, керамические для Лада Xray</t>
  </si>
  <si>
    <t>Колодки тормозные Heinner передние, керамические для Лада Ларгус, Веста</t>
  </si>
  <si>
    <t>Комплект втулок заднего амортизатора СЭВИ ЭКСПЕРТ для ВАЗ 2101-2107, Лада Нива 4x4</t>
  </si>
  <si>
    <t>Комплект втулок заднего амортизатора СЭВИ ЭКСТРИМ для Лада Нива 4х4, Надежда, Шевроле Нива</t>
  </si>
  <si>
    <t>Комплект втулок реактивных штанг СЭВИ ЭКСПЕРТ для ВАЗ 2101-2107, Лада Нива 4x4, Шевроле Нива</t>
  </si>
  <si>
    <t>Комплект деталей для ремонта привода ГРМ Пилот SPORT для двигателей ВАЗ 2101, 21011</t>
  </si>
  <si>
    <t>Комплект крепления глушителя СЭВИ ЭКСПЕРТ для ВАЗ 2101-2107, Лада Нива 4x4</t>
  </si>
  <si>
    <t>Комплект подушек глушителя СЭВИ ЭКСПЕРТ для ВАЗ 2108-21099, 2113-2115</t>
  </si>
  <si>
    <t>Комплект подушек заднего стабилизатора СЭВИ ЭКСПЕРТ для Лада Калина, Калина 2, Приора, Гранта</t>
  </si>
  <si>
    <t>Комплект подушек стабилизатора СЭВИ ЭКСПЕРТ для Renault Duster</t>
  </si>
  <si>
    <t>Комплект подушек стабилизатора СЭВИ ЭКСПЕРТ для ВАЗ 2101-2107</t>
  </si>
  <si>
    <t>Комплект подушек стабилизатора СЭВИ ЭКСПЕРТ для ВАЗ 2110-2112</t>
  </si>
  <si>
    <t>Комплект подушек стабилизатора СЭВИ ЭКСПЕРТ для Лада Веста</t>
  </si>
  <si>
    <t>Комплект подушек стабилизатора СЭВИ ЭКСПЕРТ для Лада Калина 2, Гранта</t>
  </si>
  <si>
    <t>Комплект подушек стабилизатора СЭВИ ЭКСПЕРТ для Лада Калина, Приора, Приора 2</t>
  </si>
  <si>
    <t>Комплект подушек стабилизатора СЭВИ ЭКСПЕРТ для Лада Нива 4x4</t>
  </si>
  <si>
    <t>Комплект подушек стабилизатора СЭВИ ЭКСПЕРТ для Шевроле Нива</t>
  </si>
  <si>
    <t>Комплект подушек стойки стабилизатора СЭВИ ЭКСПЕРТ для Chevrolet, DAEWOO, ZAZ, Opel</t>
  </si>
  <si>
    <t>Комплект подшипников Marel передней ступицы для ВАЗ 2101-2107</t>
  </si>
  <si>
    <t>Комплект тормозных дисков Allied Nippon R13 для ВАЗ 2110-2112</t>
  </si>
  <si>
    <t>Комплект тяг рулевой трапеции с крепежом СЭВИ ЭКСТРИМ для ВАЗ 2101-2107</t>
  </si>
  <si>
    <t>Комплект тяг рулевой трапеции с крепежом СЭВИ ЭКСТРИМ для Лада Нива 4x4</t>
  </si>
  <si>
    <t>Комплект тяг рулевой трапеции с крепежом СЭВИ ЭКСТРИМ для Шевроле Нива</t>
  </si>
  <si>
    <t>Крестовина карданного вала MAREL с маслёнкой и стопорными кольцами для ВАЗ 2101-2107</t>
  </si>
  <si>
    <t>Крестовина карданного вала MAREL с маслёнкой и стопорными кольцами для Лада Нива 4х4</t>
  </si>
  <si>
    <t>Кронштейн растяжки СЭВИ ЭКСПЕРТ для Лада Калина</t>
  </si>
  <si>
    <t>Кронштейн растяжки СЭВИ ЭКСПЕРТ для Лада Калина 2, Гранта</t>
  </si>
  <si>
    <t>Кронштейны растяжки СЭВИ ЭКСПЕРТ для ВАЗ 2108-21099, 2113-2115</t>
  </si>
  <si>
    <t>Кронштейны растяжки СЭВИ ЭКСТРИМ для ВАЗ 2108-21099, 2113-2115</t>
  </si>
  <si>
    <t>Крышка расширительного бачка Рысь с двумя клапанами для Лада Ларгус, Веста, XRAY</t>
  </si>
  <si>
    <t>Масляный фильтр FORTECH FO-013 для ВАЗ 2101-07, Лада Нива 4х4</t>
  </si>
  <si>
    <t>Масляный фильтр FORTECH FO-018 для Лада Ларгус</t>
  </si>
  <si>
    <t>Масляный фильтр MANN для ВАЗ 2101-2107, Лада Нива 4х4</t>
  </si>
  <si>
    <t>Муфта СЭВИ ЭКСПЕРТ эластичная карданного вала для Лада Нива 4х4 Урбан, Шевроле Нива</t>
  </si>
  <si>
    <t>Наконечник рулевой тяги HOFER наружный левый для Лада Ларгус</t>
  </si>
  <si>
    <t>Наконечники крайней тяги рулевой трапеции СЭВИ ЭКСТРИМ внутренние для ВАЗ 2101-2107</t>
  </si>
  <si>
    <t>Наконечники крайней тяги рулевой трапеции СЭВИ ЭКСТРИМ внутренние для Лада Нива 4x4 Урбан, Шевроле Нива</t>
  </si>
  <si>
    <t>Наконечники крайней тяги рулевой трапеции СЭВИ ЭКСТРИМ внутренние с крепежом для Лада Нива 4x4 Урбан, Шевроле Нива</t>
  </si>
  <si>
    <t>Наконечники крайней тяги рулевой трапеции СЭВИ ЭКСТРИМ наружные для ВАЗ 2101-2107, Лада Нива 4x4, Шевроле Нива</t>
  </si>
  <si>
    <t>Наконечники СЭВИ ЭКСТРИМ крайней тяги рулевой трапеции внутренние с крепежом для ВАЗ 2101-2107</t>
  </si>
  <si>
    <t>Наконечники СЭВИ ЭКСТРИМ крайней тяги рулевой трапеции наружные с крепежом для ВАЗ 2101-2107, Лада Нива 4х4, Шевроле Нива</t>
  </si>
  <si>
    <t>Наконечники тяги рулевой трапеции СЭВИ ЭКСТРИМ внутренние для Лада Нива 4x4</t>
  </si>
  <si>
    <t>Наконечники тяги рулевой трапеции СЭВИ ЭКСТРИМ внутренние с крепежом для Лада Нива 4x4</t>
  </si>
  <si>
    <t>Наконечники тяги рулевой трапеции СЭВИ ЭКСТРИМ наружные для ВАЗ 2108-21099, 2113-2115</t>
  </si>
  <si>
    <t>Наконечники тяги рулевой трапеции СЭВИ ЭКСТРИМ наружные с крепежом для Лада Калина, Калина 2, Гранта</t>
  </si>
  <si>
    <t>Натяжитель цепи автоматический Пилот для ВАЗ 2101-2107</t>
  </si>
  <si>
    <t>Натяжитель цепи автоматический Пилот для Лада Нива 4х4</t>
  </si>
  <si>
    <t>Натяжной ролик приводного ремня Marel для Лада Веста, XRAY</t>
  </si>
  <si>
    <t>Опора двигателя задняя ROSTECO для Лада Гранта, Калина 2</t>
  </si>
  <si>
    <t>Опора двигателя задняя СЭВИ ЭКСПЕРТ для ВАЗ 2108-21099, 2113-2115</t>
  </si>
  <si>
    <t>Опора двигателя левая ROSTECO для Лада Калина</t>
  </si>
  <si>
    <t>Опора двигателя левая СЭВИ ЭКСПЕРТ для ВАЗ 2108-21099, 2113-2115</t>
  </si>
  <si>
    <t>Опора двигателя передняя СЭВИ ЭКСПЕРТ для ВАЗ 2108-21099, 2113-2115</t>
  </si>
  <si>
    <t>Опора двигателя правая ROSTECO для Лада Гранта, Калина 2</t>
  </si>
  <si>
    <t>Опора карданного вала СЭВИ ЭКСПЕРТ для ВАЗ 2101-2107</t>
  </si>
  <si>
    <t>Опора промежуточная карданного вала СЭВИ ЭКСТРИМ</t>
  </si>
  <si>
    <t>Опора раздаточной коробки СЭВИ ЭКСПЕРТ для Лада Нива 4x4</t>
  </si>
  <si>
    <t>Опора раздаточной коробки СЭВИ ЭКСПЕРТ для Шевроле Нива</t>
  </si>
  <si>
    <t>Опора стойки передней подвески с вологодским подшипником СЭВИ Эксперт для Лада Приора</t>
  </si>
  <si>
    <t>Опора стойки передней подвески СЭВИ ЭКСПЕРТ для ВАЗ 2108-21099, 2113-2115</t>
  </si>
  <si>
    <t>Опора стойки передней подвески СЭВИ ЭКСПЕРТ для ВАЗ 2110-2112</t>
  </si>
  <si>
    <t>Опора стойки передней подвески СЭВИ ЭКСПЕРТ с вологодским подшипником для ВАЗ 2110-2112</t>
  </si>
  <si>
    <t>Опора стойки передней подвески СЭВИ ЭКСПЕРТ с вологодским подшипником для Лада Калина</t>
  </si>
  <si>
    <t>Опора стойки передней подвески СЭВИ ЭКСПЕРТ с вологодским подшипником на ВАЗ 2108-21099, 2113-2115</t>
  </si>
  <si>
    <t>Опора стойки передней подвески СЭВИ ЭКСПЕРТ с подшипником для Лада Приора, Приора 2</t>
  </si>
  <si>
    <t>Опора стойки передней подвески СЭВИ ЭКСТРИМ для Daewoo Nexia</t>
  </si>
  <si>
    <t>Опора стойки передней подвески СЭВИ ЭКСТРИМ левая для Chevrolet, Daewoo, ZAZ</t>
  </si>
  <si>
    <t>Опора стойки передней подвески СЭВИ ЭКСТРИМ правая для Chevrolet, Daewoo, ZAZ</t>
  </si>
  <si>
    <t>Опора СЭВИ ЭКСПЕРТ стойки передней подвески для Лада Веста</t>
  </si>
  <si>
    <t>Опора СЭВИ ЭКСПЕРТ стойки передней подвески с подшипником для Лада Веста</t>
  </si>
  <si>
    <t>Опоры стоек передней подвески СЭВИ ЭКСТРИМ для ВАЗ 2108-21099, 2113-2115</t>
  </si>
  <si>
    <t>Опоры стоек передней подвески СЭВИ ЭКСТРИМ для ВАЗ 2110-2112</t>
  </si>
  <si>
    <t>Опоры стоек передней подвески СЭВИ ЭКСТРИМ с поворотным узлом для ВАЗ 2108-21099, 2113-2115</t>
  </si>
  <si>
    <t>Опоры стоек передние Evolex для Лада Гранта, Калина 2, Датсун модели с ЭУР</t>
  </si>
  <si>
    <t>Патрубок радиатора верхний ROSTECO для Лада Веста</t>
  </si>
  <si>
    <t>Передние тормозные диски R14 вентилируемые Sangsin  HI-Q для ВАЗ 2110-2112, Лада Калина 2, Приора, Приора 2</t>
  </si>
  <si>
    <t>Передние тормозные колодки DAfmi для ВАЗ 2101-2107</t>
  </si>
  <si>
    <t>Передние тормозные колодки DAfmi для Лада Нива 4х4, Шевроле Нива</t>
  </si>
  <si>
    <t>Передние тормозные колодки DAfmi для Лада Ока</t>
  </si>
  <si>
    <t>Подушка передней опоры двигателя СЭВИ ЭКСПЕРТ в сборе для ВАЗ 2101-2107</t>
  </si>
  <si>
    <t>Подушка передней опоры двигателя СЭВИ ЭКСПЕРТ в сборе для Лада Нива 4x4, Шевроле Нива</t>
  </si>
  <si>
    <t>Подшипник Coram передней ступицы для ВАЗ 2108-21099, 2110-2112, 2113-2115</t>
  </si>
  <si>
    <t>Подшипник Coram передней ступицы для Лада Калина, Гранта, Приора</t>
  </si>
  <si>
    <t>Подшипник MAREL опоры стойки для Лада Веста</t>
  </si>
  <si>
    <t>Подшипник MAREL опоры стойки пердней подвески для Лада Гранта FL</t>
  </si>
  <si>
    <t>Подшипник MAREL передней ступицы для ВАЗ 2108-21099, 2110-2112, 2113-2115</t>
  </si>
  <si>
    <t>Подшипник MAREL полуоси для ВАЗ 2101-2107</t>
  </si>
  <si>
    <t>Подшипник MAREL полуоси для Лада Нива 4х4, Шевроле Нива</t>
  </si>
  <si>
    <t>Подшипник опоры стойки передней подвески СЭВИ ЭКСПЕРТ для Лада Веста</t>
  </si>
  <si>
    <t>Подшипник опоры стойки передней подвески СЭВИ ЭКСПЕРТ для Лада Калина, Калина 2, Приора, Приора 2, Гранта</t>
  </si>
  <si>
    <t>Подшипник передней ступицы Marel для ВАЗ 2108-21099, 2110-2112, 2113-2115</t>
  </si>
  <si>
    <t>Подшипник СЭВИ Эксперт опоры стойки передней подвески для Лада Гранта FL</t>
  </si>
  <si>
    <t>Прокладка пружины задней подвески СЭВИ ЭКСПЕРТ для ВАЗ 2101-2107, Лада Надежда, Нива 4х4, Нива 4х4 Урбан, Шевроле Нива</t>
  </si>
  <si>
    <t>Прокладка пружины задней подвески СЭВИ ЭКСПЕРТ для ВАЗ 2108-21099, 2110-2112, 2113-2115, Лада Калина, Приора, Гранта</t>
  </si>
  <si>
    <t>Прокладка пружины передней подвески СЭВИ ЭКСПЕРТ для ВАЗ 2101-2107</t>
  </si>
  <si>
    <t>Прокладка пружины передней подвески СЭВИ ЭКСПЕРТ для ВАЗ 2101-2107, Лада Нива 4х4</t>
  </si>
  <si>
    <t>Прокладка пружины передней подвески СЭВИ ЭКСПЕРТ для Лада Веста</t>
  </si>
  <si>
    <t>Пыльник привода внутренний СЭВИ ЭКСПЕРТ для Лада Нива 4x4, Шевроле Нива</t>
  </si>
  <si>
    <t>Пыльник привода СЭВИ ЭКСПЕРТ внешний для Лада Веста</t>
  </si>
  <si>
    <t>Пыльник привода СЭВИ ЭКСПЕРТ внешний для Лада Нива 4x4, Шевроле Нива</t>
  </si>
  <si>
    <t>Пыльник привода СЭВИ ЭКСПЕРТ внутренний правый для Renault</t>
  </si>
  <si>
    <t>Радиатор охлаждения REPAX универсальный для ВАЗ 2108-21099, 2113-2115</t>
  </si>
  <si>
    <t>Ремень генератора ContiTech поликлиновой для Шевроле Нива</t>
  </si>
  <si>
    <t>Ремень генератора DAYCO для Шевроле Нива</t>
  </si>
  <si>
    <t>Ремень генератора GATES для Лада Нива 4х4 Урбан</t>
  </si>
  <si>
    <t>Ремень генератора MAREL для Лада XRAY</t>
  </si>
  <si>
    <t>Ремень генератора MAREL поликлиновый для ВАЗ 2108-21099, 2110-2112, 2113-2115</t>
  </si>
  <si>
    <t>Ремень генератора MAREL поликлиновый для Лада Ларгус</t>
  </si>
  <si>
    <t>Ремень генератора MAREL поликлиновый для Лада Нива 4х4 Урбан</t>
  </si>
  <si>
    <t>Ремень генератора MAREL поликлиновый для Шевроле Нива</t>
  </si>
  <si>
    <t>Ремень ГРМ ContiTech зубчатый, 113 зубьев для Лада Калина, Калина 2, Гранта, Приора</t>
  </si>
  <si>
    <t>Ремень ГРМ ContiTech зубчатый, 137 зубьев для Лада Калина, Калина 2, Гранта, Приора, Веста</t>
  </si>
  <si>
    <t>Ремень ГРМ DAYCO для ВАЗ 2108-21099</t>
  </si>
  <si>
    <t>Ремень ГРМ MAREL зубчатый для ВАЗ 2108-21099, 2110-2112, Лада Калина</t>
  </si>
  <si>
    <t>Ремкомплект ГРМ MAREL MAGNUM с помпой для Лада Калина, Приора, Гранта, Ларгус, Веста, XRAY</t>
  </si>
  <si>
    <t>Ремонтный комплект MAREL задней полуоси для ВАЗ 2101-2107</t>
  </si>
  <si>
    <t>Ремонтный комплект MAREL задней полуоси для Лада Нива 4х4, Шевроле Нива</t>
  </si>
  <si>
    <t>Ролик ГРМ MAREL DUO для ВАЗ 2108-21099, 2110-2112, 2113-2115</t>
  </si>
  <si>
    <t>Ролик ГРМ MAREL DUO для ВАЗ 2110-2112, Лада Приора</t>
  </si>
  <si>
    <t>Ролик натяжной ремня генератора MAREL для Лада Приора, Приора 2</t>
  </si>
  <si>
    <t>Салонный фильтр FORTECH FS-015 для ВАЗ 2110-2112, Лада Приора</t>
  </si>
  <si>
    <t>Салонный фильтр FORTECH FS-016C угольный для Лада Калина, Гранта</t>
  </si>
  <si>
    <t>Салонный фильтр FORTECH FS-053 для Шевроле Нива</t>
  </si>
  <si>
    <t>Сальник вторичного вала КПП СЭВИ ЭКСТРИМ для ВАЗ 2101-2107, Лада Нива 4x4, Шевроле Нива</t>
  </si>
  <si>
    <t>Сальник коленвала задний СЭВИ ЭКСТРИМ для ВАЗ 2101-2107, Лада Нива 4x4, Шевроле Нива</t>
  </si>
  <si>
    <t>Сальник коленвала задний СЭВИ ЭКСТРИМ для Лада Ларгус, Renault, Nissan, Mercedes-Benz, Chevrolet, Toyota</t>
  </si>
  <si>
    <t>Сальник коленчатого вала передний СЭВИ ЭКСТРИМ для ВАЗ 2101-2107, Лада Нива 4x4, Шевроле Нива</t>
  </si>
  <si>
    <t>Сальник коленчатого вала СЭВИ передний и задний для Лада Ларгус, Renault/Dacia</t>
  </si>
  <si>
    <t>Сальник первичного вала КПП Corteco для ВАЗ 2110-2112</t>
  </si>
  <si>
    <t>Сальник первичного вала КПП СЭВИ ЭКСТРИМ для ВАЗ 2101-2107, Лада Нива 4x4, Шевроле Нива</t>
  </si>
  <si>
    <t>Сальник полуоси обрезиненный СЭВИ ЭКСТРИМ для ВАЗ 2101-2107, Лада Нива 4x4, Шевроле Нива</t>
  </si>
  <si>
    <t>Сальник привода Corteco для Лада Нива 4х4</t>
  </si>
  <si>
    <t>Сальник привода КПП СЭВИ ЭКСТРИМ для Лада Ларгус, Веста, XRAY</t>
  </si>
  <si>
    <t>Сальник привода правый СЭВИ ЭКСТРИМ для Лада XRAY, Renault, Nissan</t>
  </si>
  <si>
    <t>Сальник привода реверсивный СЭВИ ЭКСТРИМ для Шевроле Нива</t>
  </si>
  <si>
    <t>Сальник раздаточной коробки СЭВИ ЭКСТРИМ для Лада Нива 4x4 Урбан, Шевроле Нива</t>
  </si>
  <si>
    <t>Сальник редуктора заднего моста и раздаточной коробки СЭВИ ЭКСТРИМ для Лада Нива 4x4 Урбан, Шевроле Нива</t>
  </si>
  <si>
    <t>Сальник редуктора заднего моста СЭВИ ЭКСТРИМ для ВАЗ 2101-2107, Лада Нива 4x4</t>
  </si>
  <si>
    <t>Сальник редуктора переднего моста СЭВИ ЭКСТРИМ для Лада Нива 4x4, Шевроле Нива</t>
  </si>
  <si>
    <t>Сальник ступицы переднего колеса СЭВИ ЭКСТРИМ для ВАЗ 2101-2107</t>
  </si>
  <si>
    <t>Сальник ступицы переднего колеса СЭВИ ЭКСТРИМ для Лада Нива 4x4, Шевроле Нива</t>
  </si>
  <si>
    <t>Сальник хвостовика переднего моста Corteco для Лада Нива 4x4</t>
  </si>
  <si>
    <t>Сальники клапанов GOETZE для ВАЗ 2108-21099, 2113-2115</t>
  </si>
  <si>
    <t>Сальники коленчатого вала передний и задний СЭВИ ЭКСТРИМ для ВАЗ 2101-2107, Лада Нива 4x4, Шевроле Нива</t>
  </si>
  <si>
    <t>Свечи зажигания BRISK для двигателя ЗМЗ-402</t>
  </si>
  <si>
    <t>Свечи зажигания NGK V-line №18</t>
  </si>
  <si>
    <t>Свечи зажигания Standard YTTRIUM VR8SC+ для Лада Гранта, Гранта FL, Ларгус, XRAY</t>
  </si>
  <si>
    <t>Свечи зажигания Standard А14В-2</t>
  </si>
  <si>
    <t>Стойка стабилизатора переднего ROSTECO для Лада Веста</t>
  </si>
  <si>
    <t>Стойка стабилизатора СЭВИ ЭКСПЕРТ для Chevrolet, Daewoo, ZAZ, Opel</t>
  </si>
  <si>
    <t>Стойки стабилизатора СЭВИ ЭКСПЕРТ для ВАЗ 2110-2112</t>
  </si>
  <si>
    <t>Стойки стабилизатора СЭВИ ЭКСПЕРТ для Лада Калина, Приора, Приора 2</t>
  </si>
  <si>
    <t>Сцепление Avtopribor в сборе для ВАЗ 2101-2107, Лада Нива 4х4</t>
  </si>
  <si>
    <t>https://motorring.ru/product/42593-komplekt-scepleniya-avtopribor-sbore-dlya-vaz-2101-2107</t>
  </si>
  <si>
    <t>Сцепление KRAFTTECH в сборе для Шевроле Нива</t>
  </si>
  <si>
    <t>Сцепление MecArm для ВАЗ 2110-2112</t>
  </si>
  <si>
    <t>Тормозные диски HOFER R13 для ВАЗ 2108-21099, 2113-2115</t>
  </si>
  <si>
    <t>Тормозные колодки NiBK задние для Лада Веста</t>
  </si>
  <si>
    <t>Тормозные колодки NiBK задние для Лада Ларгус</t>
  </si>
  <si>
    <t>Тормозные колодки NiBK передние для Лада Веста, Ларгус</t>
  </si>
  <si>
    <t>Тормозные колодки REMSA задние, под дисковые тормоза для Лада Калина Спорт, Веста SW Cross</t>
  </si>
  <si>
    <t>Тормозные колодки REMSA передние для Лада Веста, Ларгус с 16-ти клапанным двигателем</t>
  </si>
  <si>
    <t>Тормозные колодки REMSA передние для Лада Ларгус с 8-ми клапанным двигателем</t>
  </si>
  <si>
    <t>Тормозные колодки Sangsin HI-Q задние для ВАЗ 2101-2107, Лада Нива 4x4</t>
  </si>
  <si>
    <t>Успокоитель цепи СЭВИ ЭКСПЕРТ для ВАЗ 2101-2107, Лада Нива 4x4</t>
  </si>
  <si>
    <t>Установочный комплект внутреннего ШРУСа СЭВИ ЭКСПЕРТ для Лада Нива 4x4, Шевроле Нива</t>
  </si>
  <si>
    <t>Установочный комплект наружного ШРУСа СЭВИ ЭКСПЕРТ для Лада Нива 4x4, Шевроле Нива</t>
  </si>
  <si>
    <t>Чехол амортизатора с буфером хода сжатия СЭВИ ЭКСТРИМ универсальный</t>
  </si>
  <si>
    <t>Чехол защитный шаровой опоры СЭВИ ЭКСТРИМ для ВАЗ 2101-2107, Лада Нива 4x4, Шевроле Нива</t>
  </si>
  <si>
    <t>Чехол рулевой тяги СЭВИ ЭКСПЕРТ для Лада Ларгус, Renault, Opel</t>
  </si>
  <si>
    <t>Чехол стойки телескопической СЭВИ ЭКСПЕРТ для ВАЗ 2110-2112</t>
  </si>
  <si>
    <t>Шарнир задний нижнего рычага передней подвески СЭВИ ЭКСПЕРТ для Лада Веста</t>
  </si>
  <si>
    <t>Шарнир переднего рычага передний СЭВИ ЭКСПЕРТ для Лада Веста</t>
  </si>
  <si>
    <t>Шарнир поперечной штанги СЭВИ ЭКСТРИМ для ВАЗ 2101-2107, Лада Нива 4x4, Шевроле Нива</t>
  </si>
  <si>
    <t>Шарнир продольной штанги нижний СЭВИ ЭКСТРИМ для ВАЗ 2101-2107, Лада Нива 4x4, Шевроле Нива</t>
  </si>
  <si>
    <t>Шарнир рычага балки задней подвески СЭВИ ЭКСПЕРТ для ВАЗ 2108-21099</t>
  </si>
  <si>
    <t>Шарнир рычага передней подвески СЭВИ ЭКСПЕРТ для Лада Ларгус, Renault</t>
  </si>
  <si>
    <t>Шарниры нижнего рычага передней подвески на а/м ВАЗ 2101-2107 СЭВИ</t>
  </si>
  <si>
    <t>Шарниры рычагов передней подвески СЭВИ ЭКСПЕРТ для ВАЗ 2101-2107</t>
  </si>
  <si>
    <t>Шарниры рычагов передней подвески СЭВИ ЭКСТРИМ для ВАЗ 2101-2107</t>
  </si>
  <si>
    <t>Шарниры штанг продольной и поперечной устойчивости СЭВИ ЭКСТРИМ для ВАЗ 2101-2107, Лада Нива 4x4, Шевроле Нива</t>
  </si>
  <si>
    <t>Шаровая опора HOFER Premium верхняя, цельнокованная для ВАЗ 2101-2107</t>
  </si>
  <si>
    <t>Шаровая опора HOFER верхняя, для ВАЗ 2101-2107, Лада Нива 4х4</t>
  </si>
  <si>
    <t>Шаровая опора СЭВИ ЭКСТРИМ для Лада Ларгус, Renault, Nissan, Mahindra</t>
  </si>
  <si>
    <t>Шрус GKN внешний для ВАЗ 2108-2115, 2110-2112, 2113-2115</t>
  </si>
  <si>
    <t>ШРУС GLO внешний для ВАЗ 2108-21099, 2110-2112, 2113-2115</t>
  </si>
  <si>
    <t>ШРУС GLO внутренний для ВАЗ 2108-21099, 2110-2112, 2113-2115</t>
  </si>
  <si>
    <t>Штанги продольной и поперечной устойчивости СЭВИ ЭКСПЕРТ для ВАЗ 2101-2107</t>
  </si>
  <si>
    <t>Штанги продольной и поперечной устойчивости СЭВИ ЭКСПЕРТ для Лада Нива 4x4, Шевроле Нива</t>
  </si>
  <si>
    <t>Штанги продольной и поперечной устойчивости СЭВИ ЭКСПЕРТ с крепежом для ВАЗ 2101-2107</t>
  </si>
  <si>
    <t>Штанги продольной и поперечной устойчивости СЭВИ ЭКСТРИМ для ВАЗ 2101-2107</t>
  </si>
  <si>
    <t>Штанги продольной и поперечной устойчивости СЭВИ ЭКСТРИМ для ВАЗ 2101-2107, Лада Нива 4x4, Шевроле Нива</t>
  </si>
  <si>
    <t>Штанги продольной и поперечной устойчивости СЭВИ ЭКСТРИМ с крепежом для ВАЗ 2101-2107</t>
  </si>
  <si>
    <t>3495AVT</t>
  </si>
  <si>
    <t>Щуп маслянный LARGUS BYSUN PARTS</t>
  </si>
  <si>
    <t>Сцепление в сборе 1118, 2170 SACHS</t>
  </si>
  <si>
    <t>00-00012208</t>
  </si>
  <si>
    <t>SP2080</t>
  </si>
  <si>
    <t>Передние тормозные колодки TOYOTA (CAMRY VI V40)(2006-2011) HI-Q</t>
  </si>
  <si>
    <t>00-00014281</t>
  </si>
  <si>
    <t>VTULKA</t>
  </si>
  <si>
    <t>00-00014282</t>
  </si>
  <si>
    <t>17-06-083</t>
  </si>
  <si>
    <t>Шарнир кронштейна растяжки (компл.: 2шт.) 1118, 2108, 2110, 2170 (желтый полиуретан) VTULKA</t>
  </si>
  <si>
    <t>Стойки передняя г/масл. (с заниж. -70) 2108 АСТОН</t>
  </si>
  <si>
    <t>00-00014275</t>
  </si>
  <si>
    <t>NPC00165</t>
  </si>
  <si>
    <t xml:space="preserve">Пружина задней подвески (с заниж. -20, высота 277мм) Vesta Sport, Sportline НПЦ </t>
  </si>
  <si>
    <t>00-00014274</t>
  </si>
  <si>
    <t>NPC00163</t>
  </si>
  <si>
    <t xml:space="preserve">Пружина задней подвески (с заниж. -60, высота 352мм) Granta FL Drive Active,  Granta FL SPORT НПЦ </t>
  </si>
  <si>
    <t>00-00014273</t>
  </si>
  <si>
    <t>NPC00162</t>
  </si>
  <si>
    <t xml:space="preserve">Пружина передней подвески (с заниж. -40, высота 285мм) Granta FL Drive Active,  Granta FL SPORT НПЦ </t>
  </si>
  <si>
    <t>00-00014276</t>
  </si>
  <si>
    <t>NPC00164</t>
  </si>
  <si>
    <t xml:space="preserve">Пружина передней подвески (с заниж. -40, высота 311мм) Vesta Sport, Sportline НПЦ </t>
  </si>
  <si>
    <t>https://motorring.ru/product/13110-salynik-kolenvala-peredniy-corteco-vaz-2101-2107</t>
  </si>
  <si>
    <t>Буфер хода сжатия задней подвески СЭВИ ЭКСПЕРТ для ВАЗ 2108-21099, 2113-2115, ЗАЗ Таврия, Таврия Нова, Славута, Дана</t>
  </si>
  <si>
    <t>Буфер хода сжатия задней подвески СЭВИ ЭКСПЕРТ для Лада Ларгус, XRAY, Renault Logan I, Logan II, Sandero I, Sandero II, Sandero I Stepway, Sandero II Stepway, Duster</t>
  </si>
  <si>
    <t>Буфер хода сжатия передней подвески СЭВИ ЭКСПЕРТ для ВАЗ 2108-21099, 2113-2115, ЗАЗ Таврия, Таврия Нова, Славута, Дана</t>
  </si>
  <si>
    <t>Буферы хода сжатия передней подвески СЭВИ ЭКСТРИМ для ВАЗ 2110-2112, 2113-2115, Лада Калина, Калина 2, Приора, Приора 2, Гранта</t>
  </si>
  <si>
    <t>Втулки направляющие клапанов HERZOG чугун для ВАЗ 2101-2107, Лада Нива 4x4, Шевроле Нива</t>
  </si>
  <si>
    <t>Втулки направляющие клапанов HERZOG чугун для ВАЗ 2108-21099, 2110-2112, 2113-2115, Лада Калина, Калина 2, Приора, Гранта 8-ми клапанный двигатель</t>
  </si>
  <si>
    <t>Выжимной подшипник CORAM для Лада Калина 2, Гранта, Датсун mi-DO, on-DO</t>
  </si>
  <si>
    <t>Выжимной подшипник INA для Лада Калина 2, Гранта, Датсун mi-DO, on-DO</t>
  </si>
  <si>
    <t>Выжимной подшипник MAREL MAGNUM усиленный для Лада Калина 2, Гранта, Гранта FL, Приора, Веста, XRAY тросовая КПП</t>
  </si>
  <si>
    <t>Выжимной подшипник MAREL гидравлический 1 стопор для Лада Ларгус, Веста, XRAY, Шевроле Нива, Renault Duster, Logan Stepway 2</t>
  </si>
  <si>
    <t>Выжимной подшипник MAREL гидравлический 2 стопора для Лада Ларгус, Веста, XRAY, Шевроле Нива, Renault Duster, Logan Stepway 2</t>
  </si>
  <si>
    <t>Выжимной подшипник MAREL для Лада Калина 2, Гранта, Гранта FL, Веста, XRAY, Датсун mi-DO, on-DO</t>
  </si>
  <si>
    <t>Выжимной подшипник муфта ESPRA для Лада Гранта, Калина 2, Веста с КПП ВАЗ-2181</t>
  </si>
  <si>
    <t>Выжимной подшипник муфта ESPRA для Лада Приора, Гранта</t>
  </si>
  <si>
    <t>Выжимной подшипник муфта KRAFTTECH для ВАЗ 2101-2107, Лада Нива 4x4</t>
  </si>
  <si>
    <t>Выжимной подшипник муфта KRAFTTECH для ВАЗ 2108-21099, 2113-2115, 2110-2112</t>
  </si>
  <si>
    <t>Высоковольтные провода SLON для ВАЗ 2101-2107 карбюратор</t>
  </si>
  <si>
    <t>Высоковольтные провода SLON для ВАЗ 2105, 2107 инжектор</t>
  </si>
  <si>
    <t>Высоковольтные провода SLON для ВАЗ 2108-21099, 2110, 2111 карбюратор</t>
  </si>
  <si>
    <t>Высоковольтные провода SLON для ВАЗ 2110-2112 с 16-ти клапанным двигателем</t>
  </si>
  <si>
    <t>Высоковольтные провода SLON для Лада Ларгус, Renault Logan, Sandero, MCV, Dacia Logan</t>
  </si>
  <si>
    <t>Высоковольтные провода SLON для Лада Надежда, Нива 4х4 карбюратор</t>
  </si>
  <si>
    <t>Высоковольтные провода SLON для Лада Нива 4х4 инжектор, до 2006 года выпуска</t>
  </si>
  <si>
    <t>Высоковольтные провода SLON для Шевроле Нива до 2006 года выпуска</t>
  </si>
  <si>
    <t>Высоковольтные провода SLON нового образца для ВАЗ 2108-21099, 2110-2112, 2113-2115, Лада Калина, Калина 2, Приора, Гранта с 8-ми клапанным двигателем</t>
  </si>
  <si>
    <t>Высоковольтные провода SLON старого образца для  ВАЗ 2108-21099, 2110-2112, 2113-2115 с 8-ми клапанным двигателем</t>
  </si>
  <si>
    <t>Высоковольтные провода TESLA силиконовые для ВАЗ 2101-2107 карбюратор</t>
  </si>
  <si>
    <t>Высоковольтные провода TESLA силиконовые для ВАЗ 2107, Лада Нива 4х4, Шевроле Нива инжектор</t>
  </si>
  <si>
    <t>Высоковольтные провода TESLA силиконовые для ВАЗ 2108-21099 карбюратор</t>
  </si>
  <si>
    <t>Высоковольтные провода TESLA силиконовые для ВАЗ 2108-21099, 2110-2112, 2113-2115, Лада Калина, Приора, Гранта</t>
  </si>
  <si>
    <t>Высоковольтные провода TESLA силиконовые для ВАЗ 2110-2112 инжектор, 16V</t>
  </si>
  <si>
    <t>Высоковольтные провода TESLA силиконовые для Лада Нива 4х4 моно впрыск</t>
  </si>
  <si>
    <t>Газомаслянные передние патроны «KYB» Каяба для ВАЗ 2108-2115 2 шт.</t>
  </si>
  <si>
    <t>Газомаслянные передние патроны «KYB» Каяба для ВАЗ 2110-2112 2шт</t>
  </si>
  <si>
    <t>Газомаслянные передние патроны «KYB» Каяба для Лада Калина, Калина 2, Гранта 2 шт.</t>
  </si>
  <si>
    <t>Газомаслянные передние патроны «KYB» Каяба для Лада Приора 2 шт.</t>
  </si>
  <si>
    <t>Газомасляный передний патрон «KYB» Каяба для ВАЗ 2110-12 1 шт.</t>
  </si>
  <si>
    <t>Газомасляный передний патрон «KYB» Каяба для Лада Калина, Калина 2, Гранта 1 шт.</t>
  </si>
  <si>
    <t>Газомасляный передний патрон «KYB» Каяба для Лада Приора 1 шт.</t>
  </si>
  <si>
    <t>Главный цилиндр сцепления MAREL для Лада Ларгус с двигателем H4M</t>
  </si>
  <si>
    <t>ДУБЛЬ Щётка стеклоочистителя DENSO гибридная 400 мм</t>
  </si>
  <si>
    <t>дубль Щётка стеклоочистителя DENSO гибридная 450 мм</t>
  </si>
  <si>
    <t>дубль Щётка стеклоочистителя DENSO гибридная 500 мм</t>
  </si>
  <si>
    <t>дубль Щётка стеклоочистителя DENSO гибридная 530 мм</t>
  </si>
  <si>
    <t>дубль Щётка стеклоочистителя DENSO гибридная 550 мм</t>
  </si>
  <si>
    <t>дубль Щётка стеклоочистителя DENSO гибридная 650 мм</t>
  </si>
  <si>
    <t>Задние тормозные колодки Allied Nippon 230 мм для Лада Ларгус</t>
  </si>
  <si>
    <t>Задние тормозные колодки Allied Nippon дисковые тормоза для Лада Калина спорт, Веста SW Cross</t>
  </si>
  <si>
    <t>Задние тормозные колодки DAfmi для ВАЗ 2108-21099, 2110-2112, 2113-2115, Лада Калина, Калина 2, Гранта, Приора, Приора 2</t>
  </si>
  <si>
    <t>Задние тормозные колодки DAfmi для Лада Калина, Калина 2, Гранта, Приора, Приора 2 с АБС</t>
  </si>
  <si>
    <t>Колодки передние Allied Nippon для Лада Ларгус без АБС</t>
  </si>
  <si>
    <t>Колодки передние Allied Nippon для Лада Ларгус с АБС</t>
  </si>
  <si>
    <t>Колодки тормозные Allied Nippon задние для ВАЗ 2108-21099, 2110-2112, 2113-2115, Лада Калина, Калина 2, Приора, Гранта</t>
  </si>
  <si>
    <t>Колодки тормозные Allied Nippon задние под АБС для Лада Калина, Приора, Гранта</t>
  </si>
  <si>
    <t>Колодки тормозные FERODO задние для ВАЗ 2108-21099, 2110-2112, 2113-2115, Лада Приора, Приора 2, Калина, Калина 2, Гранта под АБС</t>
  </si>
  <si>
    <t>Колодки тормозные FERODO передние зеленые для ВАЗ 2101-2107</t>
  </si>
  <si>
    <t>Колодки тормозные Heinner передние, керамические для ВАЗ 2108-21099, 2110-2112, 2113-2115, Лада Приора, Приора 2, Калина, Калина 2, Гранта, Гранта FL Датсун mi-DO, on-DO</t>
  </si>
  <si>
    <t>Колодки тормозные Hi-Q передние для ВАЗ 2108-21099, 2110-2112, 2113-2115, Лада Калина, Приора, Гранта</t>
  </si>
  <si>
    <t>Колодки тормозные Hi-Q передние для ВАЗ 2108-21099, 2110-2112, Лада Калина, Приора, Гранта</t>
  </si>
  <si>
    <t>Колодки тормозные NIBK передние для ВАЗ 2108-21099, 2110-2112, Лада Калина, Приора</t>
  </si>
  <si>
    <t>Комплект втулок заднего амортизатора СЭВИ ЭКСПЕРТ для ВАЗ 2108-21099, 2113-2115, 2110-2112, Лада Калина, Калина 2, Приора, Приора 2, Гранта, Датсун mi-DO, on-DO</t>
  </si>
  <si>
    <t>Комплект втулок рессоры СЭВИ ЭКСПЕРТ для ВИС 2345, 2346, 2347, 2348, 2349, 1705, ИЖ 412, 427, 434, 2711, 2715, 2717, Москвич 412, 408, 2137, 2140, 2734, 2126 ОДА</t>
  </si>
  <si>
    <t>Комплект ГРМ GATES KIT POWER GRIP SPORT для ВАЗ 2108-21099, 2110-2112, 2113-2115, Лада Калина, Приора, Гранта 8-ми клапанный двигатель</t>
  </si>
  <si>
    <t>Комплект ГРМ GATES KIT POWER GRIP SPORT для ВАЗ 2110-2112 с 16-ти клапанным двигателем</t>
  </si>
  <si>
    <t>Комплект ГРМ GATES KIT POWER GRIP для ВАЗ 2108-21099, 2110-2112, 2113-2115, Лада Калина, Приора 8-ми клапанный двигатель</t>
  </si>
  <si>
    <t>Комплект ГРМ GATES KIT POWER GRIP для ВАЗ 2110-2112 16-ти клапанный двигатель ВАЗ-21124</t>
  </si>
  <si>
    <t>Комплект ГРМ GATES KIT POWER GRIP для ВАЗ 2110-2112 с 16-ти клапанным двигателем</t>
  </si>
  <si>
    <t>Комплект ГРМ GATES KIT POWER GRIP для Лада Калина 2, Гранта, Ларгус 8-ми клапанный двигатель</t>
  </si>
  <si>
    <t>Комплект ГРМ GATES KIT POWER GRIP с помпой для Лада Калина, Калина 2, Приора, Гранта, Веста, Ларгус 16-ти клапанный двигатель</t>
  </si>
  <si>
    <t>Комплект ГРМ GATES KIT POWER GRIP с помпой для Лада Приора, Калина 2, Гранта 8-ми клапанный двигатель</t>
  </si>
  <si>
    <t>Комплект ГРМ GATES для ВАЗ 2110-2112 с 16-ти клапанным двигателем</t>
  </si>
  <si>
    <t>Комплект ГРМ GATES для Лада Ларгус K7M с 8-ми клапанным двигателем</t>
  </si>
  <si>
    <t>Комплект ГРМ GATES для Лада Ларгус с 16-ти клапанным двигателем</t>
  </si>
  <si>
    <t>Комплект ГРМ GATES с помпой для Лада Ларгус двигатель K4M</t>
  </si>
  <si>
    <t>Комплект наконечников рулевых тяг СЭВИ ЭКСТРИМ для ВАЗ 2110-2112, Лада Калина, Калина 2, Приора, Приора 2, Гранта</t>
  </si>
  <si>
    <t>Комплект наконечников рулевых тяг СЭВИ ЭКСТРИМ для Лада Калина до 10.2011 года выпуска</t>
  </si>
  <si>
    <t>Комплект наконечников рулевых тяг СЭВИ ЭКСТРИМ с крепежом для ВАЗ 2108-21099, 2113-2115</t>
  </si>
  <si>
    <t>Комплект подушек стабилизатора СЭВИ ЭКСПЕРТ для ВАЗ 2108-21099, 2113-2115, Лада Ока</t>
  </si>
  <si>
    <t>Комплект подушек стабилизатора СЭВИ ЭКСПЕРТ для Лада Калина 2, Гранта, Датсун mi-DO, on-DO</t>
  </si>
  <si>
    <t>Комплект подушек стабилизатора СЭВИ ЭКСПЕРТ для Лада Ларгус, XRAY, RENAULT, DACIA</t>
  </si>
  <si>
    <t>Комплект подшипников КПП Marel для ВАЗ 2108-21099, 2110-2112, 2113-2115, Лада Калина 2, Приора, Гранта</t>
  </si>
  <si>
    <t>Комплект подшипников КПП Marel с сальниками для ВАЗ 2108-21099, 2110-2112, Лада Калина, Приора, Гранта, Веста, XRAY, Datsun mi-DO, on-DO</t>
  </si>
  <si>
    <t>Комплект ремня ГРМ Marel Sport для Лада Гранта, Калина 2, Ларгус, Датсун mi-DO, on-DO</t>
  </si>
  <si>
    <t>Комплект роликов ГРМ натяжной и опорный Coram для ВАЗ 2114, Лада Калина, Калина 2, Приора, Приора 2, Гранта, Веста, XRAY с 16-ти клапанным двигателем</t>
  </si>
  <si>
    <t>Комплект сальников ROSTECO КПП ВАЗ 2110 для ВАЗ 2108-21099, 2110-2112, 2113-2115, Лада Калина, Гранта, Приора</t>
  </si>
  <si>
    <t>Комплект сцепления Valeo без подшипника для Лада Калина 2, Приора 2, Гранта, Веста 1.6L AMT, XRAY</t>
  </si>
  <si>
    <t>Комплект тормозных колодок DLX Deluxe передних для Лада XRAY</t>
  </si>
  <si>
    <t>Крышка расширительного бачка Рысь с двумя клапанами для ВАЗ 2108-21099, 2110-2112, 2113-2115, Лада Калина, Приора, Гранта, Датсун mi-DO, on-DO</t>
  </si>
  <si>
    <t>Масляные передние патроны «KYB» Каяба для ВАЗ 2108-15 2 шт.</t>
  </si>
  <si>
    <t>Масляные передние патроны «KYB» Каяба для ВАЗ 2110-12 2 шт.</t>
  </si>
  <si>
    <t>Масляные передние патроны «KYB» Каяба для Лада Калина, Калина 2, Гранта 2 шт.</t>
  </si>
  <si>
    <t>Масляные передние патроны «KYB» Каяба для Лада Приора 2 шт.</t>
  </si>
  <si>
    <t>Масляный патрон передней подвески «KYB» Каяба для ВАЗ 2110-12 1 шт.</t>
  </si>
  <si>
    <t>Масляный патрон передней подвески «KYB» Каяба для Лада Калина, Калина 2, Гранта 1 шт.</t>
  </si>
  <si>
    <t>Масляный патрон передней подвески «KYB» Каяба для Лада Приора 1 шт.</t>
  </si>
  <si>
    <t>Масляный фильтр FORTECH FO-014 M для ВАЗ 2104, 2105, 2107, 2108-21099, 2113-2115, 2110-2112, Лада Приора, Калина, Нива 4х4, Ока</t>
  </si>
  <si>
    <t>Муфта джуба СЭВИ ЭКСПЕРТ эластичная карданного вала для ВАЗ 2101-2107, Лада Нива 4х4</t>
  </si>
  <si>
    <t>Наконечник рулевой тяги левый СЭВИ ЭКСТРИМ со стопорной гайкой для Лада Ларгус, XRAY, Renault, Dacia</t>
  </si>
  <si>
    <t>Наконечник рулевой тяги правый СЭВИ ЭКСТРИМ со стопорной гайкой для Лада Ларгус, XRAY, Renault, Dacia</t>
  </si>
  <si>
    <t>Наконечники тяги рулевой трапеции СЭВИ ЭКСТРИМ наружные с крепежом для ВАЗ 2110-2112, Лада Калина, Калина 2, Приора, Приора 2, Гранта</t>
  </si>
  <si>
    <t>Натяжитель MAREL MAGNUM приводного ремня с роликом для Лада Ларгус с ГУР, с кондиционером</t>
  </si>
  <si>
    <t>Натяжной ролик MAREL MAGNUM приводного ремня генератора для Лада Ларгус с кондиционером, с ГУР</t>
  </si>
  <si>
    <t>Натяжной ролик ГРМ Coram для ВАЗ 2108-21099, 2110-2112, 2113-2115, Лада Калина, Приора, Гранта 8-ми клапанный двигатель</t>
  </si>
  <si>
    <t>Натяжной ролик ГРМ DAYCO для Лада Приора с 16-ти клапанным двигателем</t>
  </si>
  <si>
    <t>Натяжной ролик ГРМ двухрядный Marel Magnum 8 клапанов для ВАЗ 2108-21099, 2110-2112, Лада Калина, Приора</t>
  </si>
  <si>
    <t>Обводной ролик ГРМ GATES для ВАЗ 2114, Лада Калина, Калина 2, Гранта, Приора 16 клапанный двигатель ВАЗ 21126, 21127</t>
  </si>
  <si>
    <t>Обойма опоры шаровой рычага КПП СЭВИ ЭКСПЕРТ в сборе для ВАЗ 2110-2112, Лада Приора, Приора 2, Гранта</t>
  </si>
  <si>
    <t>Опора двигателя задняя СЭВИ ЭКСПЕРТ для ВАЗ 2110-2112, Лада Приора, Приора 2</t>
  </si>
  <si>
    <t>Опора двигателя левая СЭВИ ЭКСПЕРТ для ВА3 2110-2112, Лада Приора, Приора 2</t>
  </si>
  <si>
    <t>Опора двигателя правая СЭВИ ЭКСПЕРТ для ВАЗ 2110-2112, Лада Приора, Приора 2</t>
  </si>
  <si>
    <t>Опора стойки передней подвески СЭВИ ЭКСПЕРТ без подшипника для Лада Калина</t>
  </si>
  <si>
    <t>Опора стойки передней подвески СЭВИ ЭКСПЕРТ без подшипника для Лада Приора</t>
  </si>
  <si>
    <t>Опора стойки передней подвески СЭВИ ЭКСПЕРТ для Лада Ларгус, XRAY, Nissan, Renault</t>
  </si>
  <si>
    <t>Опора стойки передней подвески СЭВИ ЭКСПЕРТ с вологодским подшипником для Лада Калина 2, Гранта, Датсун mi-DO, on-DO с ЭУР</t>
  </si>
  <si>
    <t>Опора стойки передней подвески СЭВИ ЭКСПЕРТ с подшипником для Лада Калина</t>
  </si>
  <si>
    <t>Опора стойки передней подвески СЭВИ ЭКСПЕРТ с подшипником для Лада Ларгус, XRAY, Nissan Almera G15RA, Renault Logan I, Logan II, Sandero I, Sandero II, Sandero I Stepway, Sandero II Stepway, Duster, Dokker, Tondar 90, Lodgy</t>
  </si>
  <si>
    <t>Опора стойки передней подвески СЭВИ ЭКСПЕРТ со смещением 12 мм, без подшипника для Лада Гранта с ЭУР</t>
  </si>
  <si>
    <t>Опора стойки передней подвески СЭВИ ЭКСПЕРТ со смещением 12 мм, с подшипником для Лада Гранта с ЭУР</t>
  </si>
  <si>
    <t>Опора стойки передней подвески СЭВИ ЭКСПЕРТ со смещением 6 мм, без подшипника для Лада Гранта без ЭУР</t>
  </si>
  <si>
    <t>Опора стойки передней подвески СЭВИ ЭКСПЕРТ со смещением 6 мм, с подшипником для Лада Гранта без ЭУР</t>
  </si>
  <si>
    <t>Опорный ролик ГРМ DAYCO для Лада Приора с 16-ти клапанным двигателем</t>
  </si>
  <si>
    <t>Опоры стоек EVOLEX 1118 Калина передние 2 шт.</t>
  </si>
  <si>
    <t>Опоры стоек EVOLEX 2108 передние 2 шт.</t>
  </si>
  <si>
    <t>Оригинальные гидрокомпенсаторы INA для ВАЗ 2110-2112, 2114, Лада Калина, Калина 2, Гранта, Приора, Приора 2 16-ти клапанный двигатель</t>
  </si>
  <si>
    <t>Оригинальные тормозные колодки FERODO передние зеленые для ВАЗ 2108-21099, 2110-2112, 2113-2115, Лада Калина, Калина 2, Приора, Приора 2, Гранта, Гранта FL, Датсун mi-DO, on-DO</t>
  </si>
  <si>
    <t>Палец шаровая опора СЭВИ ЭКСТРИМ шаровой передней подвески верхний для ВАЗ 2101-2107, Лада Нива 4x4</t>
  </si>
  <si>
    <t>Палец шаровая опора СЭВИ ЭКСТРИМ шаровой передней подвески верхний с защитным чехлом для ВАЗ 2101-2107, Лада Нива 4x4, Нива Legend, Нива Travel, Шевроле Нива</t>
  </si>
  <si>
    <t>Палец шаровая опора СЭВИ ЭКСТРИМ шаровой передней подвески верхний с защитным чехлом и крепежом для ВАЗ 2101-2107</t>
  </si>
  <si>
    <t>Палец шаровая опора СЭВИ ЭКСТРИМ шаровой передней подвески верхний с защитным чехлом и крепежом для Лада Нива 4x4</t>
  </si>
  <si>
    <t>Палец шаровая опора СЭВИ ЭКСТРИМ шаровой передней подвески верхний с защитным чехлом и крепежом для Шевроле Нива</t>
  </si>
  <si>
    <t>Палец шаровая опора СЭВИ ЭКСТРИМ шаровой передней подвески нижний с защитным чехлом для ВАЗ 2101-2107</t>
  </si>
  <si>
    <t>Палец шаровая опора СЭВИ ЭКСТРИМ шаровой передней подвески нижний с защитным чехлом и крепежом для ВАЗ 2101-2107</t>
  </si>
  <si>
    <t>Палец шаровая опора СЭВИ ЭКСТРИМ шаровой передней подвески нижний с защитным чехлом и крепежом для Лада Нива 4x4</t>
  </si>
  <si>
    <t>Палец шаровая опора СЭВИ ЭКСТРИМ шаровой передней подвески нижний с защитным чехлом и крепежом для Шевроле Нива</t>
  </si>
  <si>
    <t>Палец шаровая опора СЭВИ ЭКСТРИМ шаровой передней подвески с защитным чехлом для ВАЗ 2108-21099, 2113-2115, 2110-2112, Лада Калина, Калина 2, Приора, Приора 2, Гранта, Ока, Датсун mi-DO, on-DO</t>
  </si>
  <si>
    <t>Палец шаровая опора СЭВИ ЭКСТРИМ шаровой передней подвески с защитным чехлом для Лада Нива 4x4 Урбан в нижние рычаги, Шевроле Нива в верхние и нижние рычаги</t>
  </si>
  <si>
    <t>Палец шаровая опора СЭВИ ЭКСТРИМ шаровой передней подвески с защитным чехлом и крепежом для ВАЗ 2108-21099, 2113-2115, 2110-2112, Лада Калина, Калина 2, Приора, Приора 2, Гранта, Ока, Датсун mi-DO, on-DO</t>
  </si>
  <si>
    <t>Палец шаровая опора СЭВИ ЭКСТРИМ шаровой передней подвески, левый для Лада Веста</t>
  </si>
  <si>
    <t>Палец шаровая опора СЭВИ ЭКСТРИМ шаровой передней подвески, правый для Лада Веста</t>
  </si>
  <si>
    <t>Патроны передней подвески KYB Ultra Sr для ВАЗ 2110 2 шт.</t>
  </si>
  <si>
    <t>Патрубок печки подводящий ROSTECO для Лада Ларгус с 16-ти клапанным двигателем</t>
  </si>
  <si>
    <t>Передние тормозные диски БАС вентилируемые для Лада Веста, Ларгус, XRAY, Renault Logan</t>
  </si>
  <si>
    <t>Передние тормозные колодки Allied Nippon для Лада XRAY</t>
  </si>
  <si>
    <t>Передние тормозные колодки Allied Nippon для Лада Веста Спорт, XRAY, Renault Duster</t>
  </si>
  <si>
    <t>Передние тормозные колодки BREMBO аналог для ВАЗ 2108-21099, 2110-2112, 2113-2115, Лада Калина, Калина 2, Гранта, Гранта FL, Приора, Приора 2, Датсун mi-DO, on-DO</t>
  </si>
  <si>
    <t>Передние тормозные колодки DAfmi INTELLI для Лада Ларгус 8 клапанный двигатель</t>
  </si>
  <si>
    <t>Передние тормозные колодки DAfmi INTELLI для Лада Ларгус, Веста, XRAY 16 клапанный двигатель</t>
  </si>
  <si>
    <t>Передние тормозные колодки DAfmi для ВАЗ 2108-21099, 2110-2112, 2113-2115, Лада Калина, Калина 2, Приора, Приора 2</t>
  </si>
  <si>
    <t>Передние тормозные колодки DAfmi для Лада Ларгус 8 клапанный двигатель</t>
  </si>
  <si>
    <t>Передние тормозные колодки DAfmi для Лада Ларгус, Веста, XRAY 16 клапанный двигатель</t>
  </si>
  <si>
    <t>Пластины маслоотделителя для ВАЗ 2108-21099, 2110-2112, 2113-2115 8-ми клапанный двигатель</t>
  </si>
  <si>
    <t>Подушка боковой опоры двигателя СЭВИ ЭКСПЕРТ для ВАЗ 2110-2112, Лада Приора, Приора 2</t>
  </si>
  <si>
    <t>Подушка глушителя СЭВИ ЭКСПЕРТ для Лада Ларгус, Веста Cross, XRAY, Renault Logan, Sandero, Duster</t>
  </si>
  <si>
    <t>Подушка задней опоры двигателя СЭВИ ЭКСПЕРТ для ВАЗ 2110-2112, Лада Приора, Приора 2</t>
  </si>
  <si>
    <t>Подушка СЭВИ ЭКСПЕРТ крепления заднего амортизатора для Лада Ларгус, Renault Logan, Sandero</t>
  </si>
  <si>
    <t>Подушки глушителя СЭВИ ЭКСПЕРТ 10 шт. для ВАЗ 2110-2112, Лада Калина, Калина 2, Приора, Приора 2, Гранта, Нива 4x4, Шевроле Нива, Датсун mi-DO, on-DO</t>
  </si>
  <si>
    <t>Подушки глушителя СЭВИ ЭКСПЕРТ 10 шт. для Лада Калина, Калина 2, Гранта, Датсун mi-DO, on-DO</t>
  </si>
  <si>
    <t>Подушки глушителя СЭВИ ЭКСПЕРТ 10 шт. для Лада Приора, Приора 2, Веста</t>
  </si>
  <si>
    <t>Подушки глушителя СЭВИ ЭКСПЕРТ 2 шт. для Лада Нива 4x4, Шевроле Нива</t>
  </si>
  <si>
    <t>Подушки глушителя СЭВИ ЭКСПЕРТ 4 шт. для ВАЗ 2110-2112</t>
  </si>
  <si>
    <t>Подушки глушителя СЭВИ ЭКСПЕРТ 4 шт. для Лада Калина, Калина 2, Гранта, Датсун mi-DO, on-DO</t>
  </si>
  <si>
    <t>Подушки глушителя СЭВИ ЭКСПЕРТ 4 шт. для Лада Приора, Приора 2</t>
  </si>
  <si>
    <t>Подушки крепления амортизатора СЭВИ ЭКСПЕРТ для ВАЗ 2101-2107, 2108-21099, 2113-2115, 2110-2112, Лада Калина, Калина 2, Приора, Приора 2, Гранта, Нива 4x4, Ока, Шевроле Нива</t>
  </si>
  <si>
    <t>Подушки межвитковые СЭВИ ЭКСТРИМ расстояние между витками 15 мм в передние пружины для Лада Нива 4x4</t>
  </si>
  <si>
    <t>Подушки межвитковые СЭВИ ЭКСТРИМ расстояние между витками 21 мм для ВАЗ 2106, 2107, 2114, 2115, Лада Калина универсал, Приора универсал, хэтчбек, Приора 2 универсал, хэтчбек, Гранта</t>
  </si>
  <si>
    <t>Подушки межвитковые СЭВИ ЭКСТРИМ расстояние между витками 28 мм для ВАЗ 2101-2107, Лада Нива 4x4</t>
  </si>
  <si>
    <t>Подушки межвитковые СЭВИ ЭКСТРИМ расстояние между витками 38 мм для ВАЗ 2114, 2115, Лада Калина универсал, Приора универсал, хэтчбек, Приора 2 универсал, хэтчбек, Гранта, Ларгус, Веста</t>
  </si>
  <si>
    <t>Подшипник Coram задней ступицы ВАЗ 2108 для ВАЗ 2108-21099, 2110-2112, 2113-2115, Лада Приора, Калина, Гранта, Datsun mo-DO, on-DO</t>
  </si>
  <si>
    <t>Подшипник MAREL генератора большой для ВАЗ 2107, 2108-21099, 2113-2115, Лада Нива 4х4, Ока</t>
  </si>
  <si>
    <t>Подшипник MAREL генератора большой для ВАЗ 2108-21099, 2110-2112, Лада Нива 4х4, Шевроле Нива</t>
  </si>
  <si>
    <t>Подшипник MAREL генератора малый для ВАЗ 2107, 2108-21099, 2113-2115, Лада Нива 4х4, Ока</t>
  </si>
  <si>
    <t>Подшипник MAREL генератора малый для ВАЗ 2108-21099, 2110-2112, Лада Нива 4х4, Шевроле Нива</t>
  </si>
  <si>
    <t>Подшипник MAREL задней ступицы для ВАЗ 2108-21099, 2110-2112, 2113-2115, Лада Калина, Калина 2, Гранта, Гранта FL, Приора, Приора 2, Ока, Датсун mi-DO, on-DO</t>
  </si>
  <si>
    <t>Подшипник MAREL задней ступицы для Лада Веста, XRAY, Renault Logan</t>
  </si>
  <si>
    <t>Подшипник MAREL задней ступицы для Лада Ларгус, Renault Duster, Kangoo I, Kangoo II, Captur</t>
  </si>
  <si>
    <t>Подшипник MAREL опоры стойки для Лада Калина, Приора, Гранта, Датсун mi-DO, on-DO</t>
  </si>
  <si>
    <t>Подшипник MAREL передней ступицы для Лада Калина, Гранта, Приора, Датсун mi-DO, on-DO</t>
  </si>
  <si>
    <t>Подшипник MAREL передней ступицы для Лада Ларгус, Веста, Renault Logan, Sandero, Megane</t>
  </si>
  <si>
    <t>Подшипник MAREL передней ступицы металлический сальник для Лада Нива 4х4, Шевроле Нива</t>
  </si>
  <si>
    <t>Подшипник MAREL передней ступицы усиленный для Лада Ларгус, Ларгус FL, XRAY, Renault Logan, Sandero, Megane с АБС</t>
  </si>
  <si>
    <t>Подшипник MAREL передней ступицы усиленный, металлический сальник для Лада Калина, Гранта, Приора, Датсун mi-DO, on-DO</t>
  </si>
  <si>
    <t>Подшипник задней ступицы Marel для ВАЗ 2108-21099, 2110-2112, 2113-2115, Лада Калина, Гранта, Приора, Датсун mi-DO, on-DO</t>
  </si>
  <si>
    <t>Подшипник опоры амортизатора Marel для Лада Ларгус, XRAY, Renault Logan, Duster, Nissan Terrano, Almera</t>
  </si>
  <si>
    <t>Подшипник опоры стойки передней подвески СЭВИ ЭКСПЕРТ вологодский для Лада Калина, Калина 2, Приора, Приора 2, Гранта</t>
  </si>
  <si>
    <t>Подшипник опоры стойки передней подвески СЭВИ ЭКСПЕРТ для Лада Ларгус, XRAY, Nissan Almera G15RA, Renault Logan I, Logan II, Sandero I, Sandero II, Clio I, Clio II, Duster, Dokker, Kangoo I, Symbol II, Twingo I, Twingo III</t>
  </si>
  <si>
    <t>Подшипник передней ступицы Marel для Лада Нива 4x4, Нива Travel, Шевроле Нива</t>
  </si>
  <si>
    <t>Подшипник ступицы HOFER заднего колеса для ВАЗ 2108-21099, 2110-2112, 2113-2115, Лада Калина, Калина 2, Гранта, Гранта FL, Приора, Приора 2</t>
  </si>
  <si>
    <t>Провода высоковольтные TESLA HI-TEMP suppressor для ВАЗ 2101-2107 карбюратор</t>
  </si>
  <si>
    <t>Провода высоковольтные TESLA HI-TEMP suppressor для ВАЗ 2104-2107, Лада Нива 4x4, Шевроле Нива инжектор</t>
  </si>
  <si>
    <t>Провода высоковольтные TESLA HI-TEMP suppressor для ВАЗ 2108-21099, 2110-2112, 2113-2115 инжектор, 16V</t>
  </si>
  <si>
    <t>Провода высоковольтные TESLA HI-TEMP suppressor для ВАЗ 2108-21099, 2110-2112, 2113-2115, Лада Калина, Калина 2, Гранта, Приора инжектор, 8V</t>
  </si>
  <si>
    <t>Провода высоковольтные TESLA HI-TEMP suppressor для ВАЗ 2108-21099, 2110, 2111, 2115 карбюратор</t>
  </si>
  <si>
    <t>Провода высоковольтные TESLA HI-TEMP suppressor для Лада Ларгус, Renault Logan, Sandero</t>
  </si>
  <si>
    <t>Провода высоковольтные TESLA силиконовые для Лада Нива 4х4</t>
  </si>
  <si>
    <t>Провода высоковольтные TESLA силиконовые для Лада Нива 4х4, ЗАЗ Таврия карбюраторный двигатель</t>
  </si>
  <si>
    <t>Прокладка ГБЦ VICTOR REINZ 2112 84.0 мм для ВАЗ 2110-2112, 2113, 2114, Лада Приора двигатель 16-ти клапанный</t>
  </si>
  <si>
    <t>Прокладка пружины передней подвески СЭВИ ЭКСПЕРТ верхняя для Лада Калина, Калина 2, Приора, Гранта</t>
  </si>
  <si>
    <t>Прокладка СЭВИ ЭКСПЕРТ пружины задней подвески верхняя для Лада Веста</t>
  </si>
  <si>
    <t>Прокладка СЭВИ ЭКСПЕРТ пружины задней подвески верхняя для Лада Ларгус, Renault Logan, Logan II, Sandero, Sandero II</t>
  </si>
  <si>
    <t>Прокладка СЭВИ ЭКСПЕРТ пружины задней подвески нижняя для Лада Веста, Ларгус, XRAY, Renault Logan, Logan II, Sandero, Sandero II</t>
  </si>
  <si>
    <t>Прокладка СЭВИ ЭКСПЕРТ пружины передней подвески усиленная для ВАЗ 2101-2107</t>
  </si>
  <si>
    <t>Прокладка СЭВИ ЭКСТРИМ впускного коллектора для Лада Веста, XRAY, Renault Logan II, Sandero, Duster, Kaptur</t>
  </si>
  <si>
    <t>Прокладка СЭВИ ЭКСТРИМ впускного коллектора для Лада Ларгус, Renault Logan, Sandero, Duster, Megane</t>
  </si>
  <si>
    <t>Прокладка СЭВИ ЭКСТРИМ дроссельной заслонки 16 клапанный двигатель для Лада Ларгус, Рено</t>
  </si>
  <si>
    <t>Пружина задней подвески НПЦ для Лада Веста седан</t>
  </si>
  <si>
    <t>NPC00060</t>
  </si>
  <si>
    <t>Пружина задней подвески НПЦ для Лада Ларгус</t>
  </si>
  <si>
    <t>NPC00068</t>
  </si>
  <si>
    <t>Пружина задней подвески НПЦ для Лада Ларгус фургон</t>
  </si>
  <si>
    <t>NPC00069</t>
  </si>
  <si>
    <t>Пружина задней подвески НПЦ усиленная для Лада Веста седан</t>
  </si>
  <si>
    <t>NPC00109</t>
  </si>
  <si>
    <t>Пружина передней подвески НПЦ бочкообразная для Лада Калина, Гранта</t>
  </si>
  <si>
    <t>Пружина передней подвески НПЦ для Лада Ларгус</t>
  </si>
  <si>
    <t>NPC00118</t>
  </si>
  <si>
    <t>Пружина передней подвески НПЦ с изолятором для Лада Веста седан</t>
  </si>
  <si>
    <t>NPC00058</t>
  </si>
  <si>
    <t>Пружины задней подвески НПЦ для Лада Веста Cross</t>
  </si>
  <si>
    <t>Пружины передней подвески НПЦ бочкообразные для Лада Калина, Гранта</t>
  </si>
  <si>
    <t>Пружины передней подвески НПЦ для Лада Веста Cross</t>
  </si>
  <si>
    <t>Пружины передней подвески НПЦ для Лада Гранта FL</t>
  </si>
  <si>
    <t>Пружины передней подвески НПЦ для Лада Ларгус Кросс</t>
  </si>
  <si>
    <t>Пыльник привода внутренний СЭВИ ЭКСПЕРТ для ВАЗ 2108-21099, 2113-2115, 2110-2112, Лада Калина, Калина 2, Приора, Приора 2, Гранта, Датсун mi-DO, on-DO</t>
  </si>
  <si>
    <t>Пыльник привода внутренний СЭВИ ЭКСПЕРТ для Лада Ларгус, Веста, XRAY, Renault Sandero</t>
  </si>
  <si>
    <t>Пыльник привода СЭВИ ЭКСПЕРТ  с хомутами и смазкой, внешний для Лада Ларгус, XRAY, Renault, Nissan</t>
  </si>
  <si>
    <t>Пыльник привода СЭВИ ЭКСПЕРТ внешний для ВАЗ 2108-21099, 2113-2115, 2110-2112, Лада Калина, Калина 2, Приора, Приора 2, Гранта, Датсун mi-DO, on-DO</t>
  </si>
  <si>
    <t>Пыльник привода СЭВИ ЭКСПЕРТ внешний для Лада Ларгус, XRAY, Renault, Nissan</t>
  </si>
  <si>
    <t>Пыльник приводаСЭВИ ЭКСПЕРТ с хомутами и смазкой, внутренний для ВАЗ 2108-21099, 2113-2115, 2110-2112, Лада Калина, Калина 2, Приора, Приора 2, Гранта, Датсун mi-DO, on-DO</t>
  </si>
  <si>
    <t>Пыльник СЭВИ ЭКСПЕРТ карданчика кулисы КПП для ВАЗ 2108-21099, 2110-2112, 2113-2115, Лада Калина, Калина 2, Гранта, Приора</t>
  </si>
  <si>
    <t>Радиатор ПРАМО универсальный алюминиевый для ВАЗ 2108-21099, 2113-2115</t>
  </si>
  <si>
    <t>Ремень генератора ContiTech поликлиновой для ВАЗ 2108-21099, 2110-2112, 2113-2115, Лада Калина с 8 клапанным двигателем</t>
  </si>
  <si>
    <t>Ремень генератора ContiTech поликлиновой для ВАЗ 2110-2112, Лада Приора с 16 клапанным двигателем, без ГУР, без кондиционера</t>
  </si>
  <si>
    <t>Ремень генератора ContiTech поликлиновой для ВАЗ 2110-2112, Лада Приора с ГУР, с кондиционером</t>
  </si>
  <si>
    <t>Ремень генератора ContiTech поликлиновой для Лада Гранта FL с кондиционером</t>
  </si>
  <si>
    <t>Ремень генератора ContiTech поликлиновой для Лада Гранта, Калина 2 без кондиционера</t>
  </si>
  <si>
    <t>Ремень генератора ContiTech поликлиновой для Лада Гранта, Калина 2 с кондиционером</t>
  </si>
  <si>
    <t>Ремень генератора ContiTech поликлиновой для Лада Калина без кондиционера</t>
  </si>
  <si>
    <t>Ремень генератора ContiTech поликлиновой для Лада Калина, Приора с кондиционером</t>
  </si>
  <si>
    <t>Ремень генератора ContiTech поликлиновой для Лада Ларгус 8 клапанный двигатель, без ГУР</t>
  </si>
  <si>
    <t>Ремень генератора ContiTech поликлиновой для Лада Ларгус двигатель 21129, с кондиционером</t>
  </si>
  <si>
    <t>Ремень генератора ContiTech поликлиновой для Лада Ларгус с ГУР, с кондиционером</t>
  </si>
  <si>
    <t>Ремень генератора ContiTech поликлиновой для Лада Приора 2 с кондиционером</t>
  </si>
  <si>
    <t>Ремень генератора Dayco 6PK825 для Лада Калина 2, Гранта, Датсун mi-DO, on-DO</t>
  </si>
  <si>
    <t>Ремень генератора DAYCO для ВАЗ 2108-21099 с карбюраторным двигателем</t>
  </si>
  <si>
    <t>Ремень генератора DAYCO для ВАЗ 2110-2112, Лада Приора с ГУР, без кондиционера</t>
  </si>
  <si>
    <t>Ремень генератора DAYCO для ВАЗ 2110-2112, Лада Приора с ГУР, с кондиционером</t>
  </si>
  <si>
    <t>Ремень генератора DAYCO для Лада Калина с кондиционером</t>
  </si>
  <si>
    <t>Ремень генератора DAYCO для Лада Калина, Калина 2, Гранта с кондиционером</t>
  </si>
  <si>
    <t>Ремень генератора DAYCO для Лада Ларгус с ГУР, с кондиционером</t>
  </si>
  <si>
    <t>Ремень генератора DAYCO для Лада Приора, Веста, XRAY с 2018 г.в., без кондиционера</t>
  </si>
  <si>
    <t>Ремень генератора GATES 738 мм для ВАЗ 2110-2112 с 16-ти клапанным двигателем</t>
  </si>
  <si>
    <t>Ремень генератора GATES POWER GRIP для Лада Калина, Калина 2, Гранта, Датсун mi-DO, on-DO с кондиционером</t>
  </si>
  <si>
    <t>Ремень генератора GATES для ВАЗ 2101-2107 с карбюраторным двигателем</t>
  </si>
  <si>
    <t>Ремень генератора GATES для ВАЗ 2108-21099 с карбюраторным двигателем</t>
  </si>
  <si>
    <t>Ремень генератора GATES для ВАЗ 2110-2112, Лада Приора с ГУР и кондиционером</t>
  </si>
  <si>
    <t>Ремень генератора GATES для Лада Гранта без кондиционера</t>
  </si>
  <si>
    <t>Ремень генератора GATES для Лада Калина без кондиционера</t>
  </si>
  <si>
    <t>Ремень генератора GATES для Лада Ларгус с 8-ми клапанным двигателем ВАЗ 11189 1,6л</t>
  </si>
  <si>
    <t>Ремень генератора GATES для Лада Ларгус с 8-ми клапанным двигателем, без ГУР</t>
  </si>
  <si>
    <t>Ремень генератора GATES для Лада Ларгус с ГУР</t>
  </si>
  <si>
    <t>Ремень генератора MAREL для Лада Гранта FL с кондиционером</t>
  </si>
  <si>
    <t>Ремень генератора MAREL для Лада Ларгус с кондиционером</t>
  </si>
  <si>
    <t>Ремень генератора MAREL для Лада Ларгус с кондиционером, с ГУР</t>
  </si>
  <si>
    <t>Ремень генератора MAREL поликлиновый для ВАЗ 2110-2112 16 клапанный двигатель</t>
  </si>
  <si>
    <t>Ремень генератора MAREL поликлиновый для ВАЗ 2110-2112, Лада Приора с ГУР</t>
  </si>
  <si>
    <t>Ремень генератора MAREL поликлиновый для ВАЗ 2110-2112, Лада Приора с ГУР, с кондиционером</t>
  </si>
  <si>
    <t>Ремень генератора MAREL поликлиновый для Лада Веста, XRAY без кондиционера, без ГУР</t>
  </si>
  <si>
    <t>Ремень генератора MAREL поликлиновый для Лада Веста, XRAY с кондиционером</t>
  </si>
  <si>
    <t>Ремень генератора MAREL поликлиновый для Лада Веста, XRAY с кондиционером, ЭГУР</t>
  </si>
  <si>
    <t>Ремень генератора MAREL поликлиновый для Лада Калина 2, Граната, Граната FL, Датсун mi-DO, on-DO с кондиционером</t>
  </si>
  <si>
    <t>Ремень генератора MAREL поликлиновый для Лада Калина 2, Гранта без кондиционера</t>
  </si>
  <si>
    <t>Ремень генератора MAREL поликлиновый для Лада Калина 8 клапанный двигатель, без кондиционера</t>
  </si>
  <si>
    <t>Ремень генератора MAREL поликлиновый для Лада Калина, Калина 2, Гранта, Датсун mi-DO, on-DO с кондиционером</t>
  </si>
  <si>
    <t>Ремень генератора MAREL поликлиновый для Лада Ларгус 8-ми клапанный двигатель</t>
  </si>
  <si>
    <t>Ремень генератора MAREL поликлиновый для Лада Нива 4х4 Урбан с кондиционером</t>
  </si>
  <si>
    <t>Ремень генератора MAREL поликлиновый для Шевроле Нива с кондиционером</t>
  </si>
  <si>
    <t>Ремень генератора Renault Logan 1.4 1750 ГУР+кондиционер DAYCO</t>
  </si>
  <si>
    <t>Ремень генератора БРТ для Лада Ларгус с ГУР</t>
  </si>
  <si>
    <t>Ремень генератора эластичный DAYCO для Лада Веста с кондиционером</t>
  </si>
  <si>
    <t>Ремень ГРМ ContiTech зубчатый, 111 зуб для ВАЗ 2108-21099, 2110-2112, 2113-2115, Лада Калина, Гранта, Ларгус</t>
  </si>
  <si>
    <t>Ремень ГРМ DAYCO plus для ВАЗ 2110-2112, 2114 с 16-ти клапанным двигателем</t>
  </si>
  <si>
    <t>Ремень ГРМ DAYCO для ВАЗ 2110-2112 с 16-ти клапанным двигателем</t>
  </si>
  <si>
    <t>Ремень ГРМ DAYCO для Лада Калина 2, Приора, Гранта с 8-ми клапанным двигателем</t>
  </si>
  <si>
    <t>Ремень ГРМ DAYCO для Лада Ларгус с 16-ти клапанным двигателем</t>
  </si>
  <si>
    <t>Ремень ГРМ DAYCO для Лада Ларгус с 8-ми клапанным двигателем</t>
  </si>
  <si>
    <t>Ремень ГРМ DAYCO для Лада Приора, Гранта с 16-ти клапанным двигателем</t>
  </si>
  <si>
    <t>Ремень ГРМ Gates 5521 111х19 для ВАЗ 2108-21099, 2110-2112, 2113-2115, Лада Калина, Приора, Гранта с 8-ми клапанным двигателем</t>
  </si>
  <si>
    <t>Ремень ГРМ Gates POWER GRIP для ВАЗ 2110-2112 16-ти клапанный двигатель</t>
  </si>
  <si>
    <t>Ремень ГРМ GATES для Лада Гранта, Калина 2 с 8-ми клапанным двигателем</t>
  </si>
  <si>
    <t>Ремень ГРМ MAREL зубчатый для Лада Калина, Калина 2, Приора, Приора 2, Гранта, Гранта FL, Ларгус, Ларгус FL, Веста, XRAY, Датсун mi-DO, on-DO 16-ти клапанный двигатель</t>
  </si>
  <si>
    <t>Ремень ГРМ MAREL зубчатый для Лада Калина, Калина 2, Приора, Приора 2, Гранта, Гранта FL, Ларгус, Ларгус FL, Веста, Датсун mi-DO, on-DO 8-ми клапанный двигатель</t>
  </si>
  <si>
    <t>Ремень ГРМ MAREL зубчатый для Лада Ларгус, Nissan Almera, Renault Logan, Sandero 8-ми клапанный двигатель</t>
  </si>
  <si>
    <t>Ремень ГРМ MAREL зубчатый для Лада Ларгус, Ларгус FL, Nissan Almera, Renault Duster, Fluence, Logan, Megane, Sandero 16-ти клапанный двигатель</t>
  </si>
  <si>
    <t>Ремень ГРМ с роликами CONTINENTAL для Лада Калина, Калина 2, Приора, Приора 2, Гранта, Гранта FL, Веста, XRAY 16-ти клапанный двигатель</t>
  </si>
  <si>
    <t>Ремень ГРМ с роликами GATES KIT POWER GRIP для Лада Калина, Калина 2, Приора, Гранта, Веста, XRAY 16-ти клапанный двигатель</t>
  </si>
  <si>
    <t>Ремень ГРМ с роликами INA для ВАЗ 2110-2112 16-ти клапанный двигатель</t>
  </si>
  <si>
    <t>Ремень ГРМ с роликами INA для Лада Калина, Калина 2, Приора, Гранта, Веста, XRAY 16-ти клапанный двигатель</t>
  </si>
  <si>
    <t>Ремень ГРМ с роликами MAREL для ВАЗ 2110-2112 16-ти клапанный двигатель</t>
  </si>
  <si>
    <t>Ремень ГРМ с роликами MAREL для ВАЗ 2114 Супер-Авто, Лада Приора, Калина, Калина 2, Гранта, Гранта FL, Веста, XRAY</t>
  </si>
  <si>
    <t>Ремень ГРМ с роликом MAREL для ВАЗ 2108-21099, 2113-2115, 2110-2112 8-ми клапанный двигатель</t>
  </si>
  <si>
    <t>Ремень ГРМ с роликом MAREL для Лада Калина 2, Гранта 8-ми клапанный двигатель</t>
  </si>
  <si>
    <t>Ремкомплект ГРМ ContiTech для ВАЗ 2108-21099, 2110-2112, 2113-2115, Лада Калина, Гранта 8 клапанный двигатель</t>
  </si>
  <si>
    <t>Ремкомплект ГРМ ContiTech для ВАЗ 2110-2112 16 клапанный двигатель</t>
  </si>
  <si>
    <t>Ремкомплект ГРМ DAYCO для Лада Калина 2, Гранта, Гранта FL 8-ми клапанный двигатель</t>
  </si>
  <si>
    <t>Ремкомплект ГРМ DAYCO для Лада Ларгус 16-ти клапанный двигатель</t>
  </si>
  <si>
    <t>Ремкомплект ГРМ MAREL KIT 2170 STANDARD MKR011 для Лада Калина, Приора, Гранта, Ларгус, Веста, XRAY 16 клапанный двигатель</t>
  </si>
  <si>
    <t>Ремкомплект ГРМ MAREL MAGNUM с помпой для Лада Калина 2, Гранта, Ларгус, Датсун mi-DO, on-DO 8 клапанный двигатель</t>
  </si>
  <si>
    <t>Ремкомплект ГРМ MAREL MAGNUM с помпой для Лада Ларгус 16-ти клапанный двигатель</t>
  </si>
  <si>
    <t>Ремкомплект ГРМ Marel Sport для Лада Калина, Калина 2, Приора, Приора 2, Гранта, Ларгус, Веста, XRAY 16-ти клапанный двигатель</t>
  </si>
  <si>
    <t>Ремкомплект ГРМ MAREL SPORT ремень тефлон для Лада Ларгус 16 клапанный двигатель</t>
  </si>
  <si>
    <t>Ремкомплект ГРМ MAREL SPORT с помпой для Лада Калина, Приора, Гранта, Ларгус, Веста, XRAY 16-ти клапанный двигатель</t>
  </si>
  <si>
    <t>Ремкомплект ГРМ MAREL SPORT с помпой для Лада Калина, Приора, Гранта, Ларгус, Веста, XRAY 8 клапанный двигатель</t>
  </si>
  <si>
    <t>Ремкомплект ГРМ MAREL SPORT с помпой для Лада Ларгус 16-ти клапанный двигатель</t>
  </si>
  <si>
    <t>Ремкомплект ГРМ Marel Standard для ВАЗ 2108-21099, 2110-2112, 2113-2115, Лада Калина, Гранта 8 клапанный двигатель</t>
  </si>
  <si>
    <t>Ремкомплект ГРМ MAREL STANDARD с помпой для Лада Ларгус 8-ми клапанный двигатель</t>
  </si>
  <si>
    <t>Ремкомплект ГРМ MAREL STANDART для ВАЗ 2110-2112 16-ти клапанный двигатель</t>
  </si>
  <si>
    <t>Ремкомплект ГРМ MAREL STANDART для Лада Калина 2, Гранта, Ларгус, Датсун mi-DO, on-DO 8 клапанный двигатель</t>
  </si>
  <si>
    <t>Ремкомплект ГРМ MAREL STANDART для Лада Ларгус 16 клапанный двигатель</t>
  </si>
  <si>
    <t>Ремкомплект ГРМ MAREL STANDART для Лада Ларгус 8 клапанный двигатель</t>
  </si>
  <si>
    <t>Ремкомплект опоры амортизатора Marel подшипник и усиленная опора для Лада Ларгус, XRAY, Renault Duster, Logan, Logan 2, Sandero, Sandero 2, Nissan Almera, Terrano</t>
  </si>
  <si>
    <t>Ремонтный комплект MAREL задней полуоси для Лада Нива 4х4, Шевроле Нива с АБС</t>
  </si>
  <si>
    <t>Ремонтный комплект MAREL передней ступицы внутренний и наружный подшипник для ВАЗ 2101-2107</t>
  </si>
  <si>
    <t>Ремонтный комплект MAREL подшипников КПП 4-5 ступ. для ВАЗ 2101-2107, Лада Нива 4х4, Шевроле Нива</t>
  </si>
  <si>
    <t>Ролик генератора MAREL натяжной для Лада Калина, Калина 2, Гранта, Шевроле Нива</t>
  </si>
  <si>
    <t>Ролик ГРМ MAREL MAGNUM для Лада Гранта, Калина 2, Ларгус, Датсун mi-DO, on-DO 8 клапанный двигатель</t>
  </si>
  <si>
    <t>Ролик ГРМ MAREL STANDART для Лада Гранта, Калина 2, Ларгус, Датсун mi-DO, on-DO 8 клапанный двигатель</t>
  </si>
  <si>
    <t>Ролик ГРМ MAREL STANDART для Лада Ларгус 8 клапанный двигатель</t>
  </si>
  <si>
    <t>Ролик натяжной ремня ГРМ CORAM металлический для Лада Гранта 8-ми клапанный двигатель</t>
  </si>
  <si>
    <t>Ролик приводного ремня Marel с крышкой для Лада Калина, Гранта, Шевроле Нива, Датсун mi-DO, on-DO</t>
  </si>
  <si>
    <t>Ролики ГРМ MAREL DUO для ВАЗ 2110-2112 16 клапанный двигатель</t>
  </si>
  <si>
    <t>Ролики ГРМ MAREL MAGNUM металлические для ВАЗ 2110-2112 16 клапанный двигатель</t>
  </si>
  <si>
    <t>Ролики ГРМ MAREL MAGNUM металлические для Лада Калина, Приора, Гранта, Ларгус, Веста, Xray 16 клапанный двигатель</t>
  </si>
  <si>
    <t>Ролики ГРМ MAREL STANDART для Лада Калина, Приора, Гранта, Ларгус, Веста, Xray 16 клапанный двигатель</t>
  </si>
  <si>
    <t>Ролики ГРМ MAREL STANDART для Лада Ларгус 16 клапанный двигатель</t>
  </si>
  <si>
    <t>Ролики ГРМ натяжной и опорный Espra для Лада Приора 16-ти клапанный двигатель</t>
  </si>
  <si>
    <t>Салонный фильтр FORTECH FS-017 для Лада Приора с кондиционером Halla</t>
  </si>
  <si>
    <t>Салонный фильтр FORTECH FS-054 для Лада Приора с кондиционером Panasonic</t>
  </si>
  <si>
    <t>Салонный фильтр FORTECH угольный для ВАЗ 2110-2112, Лада Приора</t>
  </si>
  <si>
    <t>Сальник коленвала CORTECO передний, маленький 40х56х7 мм для ВАЗ 2101-2107, Лада Нива 4x4, Шевроле Нива</t>
  </si>
  <si>
    <t>Сальник коленвала Elring задний, большой 70х90х10 мм для ВАЗ 2101-2107, Лада Нива 4x4, Шевроле Нива</t>
  </si>
  <si>
    <t>Сальник коленвала Elring передний, маленький 28х42х7 мм для ВАЗ 2108-21099, 2113-2115</t>
  </si>
  <si>
    <t>Сальник коленвала Elring передний, маленький 40х56х7 мм для ВАЗ 2101-2107, Лада Нива 4x4, Шевроле Нива</t>
  </si>
  <si>
    <t>Сальник коленвала Victor Reinz задний, 70x90x10 мм для ВАЗ 2101-2107</t>
  </si>
  <si>
    <t>Сальник коленвала Victor Reinz задний, 80x100x8 мм для Лада Ларгус с двигателем K4M</t>
  </si>
  <si>
    <t>Сальник коленвала Victor Reinz задний, большой, 80X100X10 мм для ВАЗ 2108-21099, 2113-2115</t>
  </si>
  <si>
    <t>Сальник коленвала Victor Reinz передний, 35x47x7 мм для Лада Ларгус с двигателем K4M</t>
  </si>
  <si>
    <t>Сальник коленвала задний СЭВИ ЭКСТРИМ для ВАЗ 2108-21099, 2113-2115, 2110-2112, Лада Калина, Калина 2, Приора, Приора 2, Гранта</t>
  </si>
  <si>
    <t>Сальник коленвала передний СЭВИ ЭКСТРИМ для Лада Ларгус, Renault Logan, Sandero, Duster</t>
  </si>
  <si>
    <t>Сальник коленчатого вала передний и задний СЭВИ ЭКСТРИМ для ВАЗ 2108-21099, 2113-2115, 2110-2112, Лада Калина, Калина 2, Приора, Приора 2, Гранта</t>
  </si>
  <si>
    <t>Сальник коленчатого вала передний СЭВИ ЭКСТРИМ для ВАЗ 2108-21099, 2113-2115, 2110-2112, Лада Калина, Калина 2, Приора, Приора 2, Гранта</t>
  </si>
  <si>
    <t>Сальник масляного насоса СЭВИ для автомобилей ГАЗ с двигателем CUMMINS ISF 3,8</t>
  </si>
  <si>
    <t>Сальник первичного вала КПП СЭВИ ЭКСТРИМ для ВАЗ 2108-21099, 2113-2115, 2110-2112, Лада Калина, Калина 2, Приора, Приора 2, Гранта, Веста</t>
  </si>
  <si>
    <t>Сальник полуоси левый СЭВИ ЭКСТРИМ для ВАЗ 2108-21099, 2113-2115, 2110-2112, Лада Калина, Калина 2, Приора, Приора 2, Гранта, Нива 4x4 Урбан, Веста, Шевроле Нива</t>
  </si>
  <si>
    <t>Сальник полуоси правый СЭВИ ЭКСТРИМ для ВАЗ 2108-21099, 2113-2115, 2110-2112, Лада Калина, Калина 2, Приора, Приора 2, Гранта, Нива 4x4 Урбан, Веста, Шевроле Нива</t>
  </si>
  <si>
    <t>Сальник полуоси реверсивный СЭВИ для ВАЗ 2108-21099, 2113-2115, 2110-2112, Лада Калина, Приора, Гранта, Калина 2, Веста, Нива 4x4, Шевроле Нива</t>
  </si>
  <si>
    <t>Сальник распредвала СЭВИ для Лада Ларгус, Renault, Dacia с 16 клапанным двигателем</t>
  </si>
  <si>
    <t>Сальник распредвала СЭВИ для Лада Ларгус, Renault, Dacia, Nissan, Opel с 8-клапанным двигателем</t>
  </si>
  <si>
    <t>Сальник распредвала, коленвала передний Corteco 28х42х7 для ВАЗ 2108</t>
  </si>
  <si>
    <t>Сальник штока выбора передач СЭВИ ЭКСТРИМ для ВАЗ 2108-21099, 2113-2115, 2110-2112, Лада Калина, Приора, Приора 2, Гранта, Ока</t>
  </si>
  <si>
    <t>Сальники клапанов Corteco для ВАЗ 2110-2112, Лада Калина, Калина 2, Гранта, Приора 16-ти клапанный двигатель</t>
  </si>
  <si>
    <t>Сальники клапанов Elring Китай для ВАЗ 2110-2112</t>
  </si>
  <si>
    <t>Сальники клапанов Victor Reinz для ВАЗ 2101-2107, 2108-21099, 2110-2112, 2113-2115 8 клапанный двигатель</t>
  </si>
  <si>
    <t>Свеча зажигания DENSO IRIDIUM TT для ВАЗ 2110-2112, 2114, Лада Калина, Калина 2, Приора, Приора 2, Гранта, Гранта FL, Веста, XRAY 16-ти клапанный двигатель</t>
  </si>
  <si>
    <t>Свеча зажигания Denso для ВАЗ 2110-2112, 2114, Лада Калина, Калина 2, Приора, Приора 2, Гранта, Гранта FL, Веста, XRAY 16-ти клапанный двигатель</t>
  </si>
  <si>
    <t>Свечи зажигания BRISK A-line №10 для ВАЗ 2108-21099, 2110-2112, 2113-2115, Лада Калина, Калина 2, Гранта, Приора, Приора 2, Датсун mi-DO, on-DO, Шевроле Нива 8-ми клапанный двигатель</t>
  </si>
  <si>
    <t>Свечи зажигания BRISK A-line №11 для ВАЗ 2110-2112, 2114, Лада Калина, Калина 2, Приора, Приора 2, Гранта 16-ти клапанный двигатель</t>
  </si>
  <si>
    <t>Свечи зажигания BRISK A-line №13 для ВАЗ 2104-2107, 2108-21099, 2110-2112, 2113-2115, Лада Калина, Калина 2 Нива 4х4 8-ми клапанный двигатель</t>
  </si>
  <si>
    <t>Свечи зажигания BRISK A-Line №2 для ВАЗ 2101-2107, 2108-21099, 2110-2112, Лада Нива 4х4 карбюраторный двигатель</t>
  </si>
  <si>
    <t>Свечи зажигания BRISK A-line №20 для Лада Ларгус 8-ми клапанный двигатель</t>
  </si>
  <si>
    <t>Свечи зажигания BRISK A-line №28 для Лада Ларгус 8-ми клапанный двигатель</t>
  </si>
  <si>
    <t>Свечи зажигания BRISK A-line №4 для для ВАЗ 2101-2107 карбюраторный двигатель</t>
  </si>
  <si>
    <t>Свечи зажигания BRISK MR14LC-1 11182 для Лада Гранта FL, Веста NG, Ларгус FL 8-ми клапанный двигатель</t>
  </si>
  <si>
    <t>Свечи зажигания BRISK SILVER для ВАЗ 2110-2112, 2114, Лада Калина, Калина 2, Приора, Приора 2, Гранта, Гранта FL, Веста, XRAY 16-ти клапанный двигатель</t>
  </si>
  <si>
    <t>Свечи зажигания BRISK Super Forte для ВАЗ 2108-21099, 2110-2112, Лада Нива 4х4 8-ми клапанный двигатель</t>
  </si>
  <si>
    <t>Свечи зажигания BRISK Super Forte для ВАЗ 2110-2112, 2114, Лада Калина, Калина 2, Приора, Приора 2, Гранта, Гранта FL, Веста, XRAY 16-ти клапанный двигатель</t>
  </si>
  <si>
    <t>Свечи зажигания BRISK для ВАЗ 2101-2107, 2108-21099, 2110-2112, Лада Нива 4Х4, Ока карбюраторный двигатель</t>
  </si>
  <si>
    <t>Свечи зажигания BRISK для ВАЗ 2104-2107, 2108-21099, 2110-2112, 2113-2115, Лада Калина, Калина 2, Гранта, Гранта FL, Нива 4х4 8-ми клапанный двигатель</t>
  </si>
  <si>
    <t>Свечи зажигания BRISK для ВАЗ 2104, 2105, 2107, 2108-21099, 2110-2112, 2113-2115, Лада Калина, Калина 2, Гранта, Гранта FL, Нива 4х4 8-ми клапанный двигатель</t>
  </si>
  <si>
    <t>Свечи зажигания BRISK для ВАЗ 2104, 2105, 2107, 2108-21099, 2110-2112, 2113-2115, Лада Калина, Калина 2, Гранта, Гранта FL, Нива 4Х4 8-ми клапанный двигатель</t>
  </si>
  <si>
    <t>Свечи зажигания BRISK для ВАЗ 2108-21099, 2110-2112 карбюраторный двигатель</t>
  </si>
  <si>
    <t>Свечи зажигания BRISK для ВАЗ 2110-2112, 2114, Лада Калина, Калина 2, Приора, Приора 2, Гранта, Гранта FL, Веста, XRAY 16-ти клапанный двигатель</t>
  </si>
  <si>
    <t>Свечи зажигания BRISK для ВАЗ 2114, 2110-2112, Лада Калина, Калина 2, Приора, Приора 2, Гранта, Гранта FL, Веста, XRAY 16-ти клапанный двигатель</t>
  </si>
  <si>
    <t>Свечи зажигания NGK V-line №10 для ВАЗ 2104, 2105, 2107, 2108-21099, 2110-2112, 2113-2115, Лада Калина, Калина 2, Гранта, Нива 4х4 8-ми клапанный двигатель</t>
  </si>
  <si>
    <t>Свечи зажигания NGK V-line №11 для ВАЗ 2114, 2110-2112, Лада Калина, Калина 2, Приора, Приора 2, Гранта, Гранта FL, Веста, XRAY с 16-ти клапанным двигателем</t>
  </si>
  <si>
    <t>Свечи зажигания NGK V-line №12 для ВАЗ 2110-2112, 2114, Лада Калина, Калина 2, Приора, Приора 2, Гранта, Гранта FL, Веста, XRAY 16-ти клапанный двигатель</t>
  </si>
  <si>
    <t>Свечи зажигания NGK V-line №13 для ВАЗ 2104, 2105, 2107, 2108-21099, 2110-2112, 2113-2115, Лада Калина, Калина 2, Нива 4х4 8-ми клапанный двигатель</t>
  </si>
  <si>
    <t>Свечи зажигания NGK V-line №4 для ВАЗ 2101-2107, 2108-21099, 2110-2112, Лада Нива 4Х4, Ока карбюраторный двигатель</t>
  </si>
  <si>
    <t>Свечи зажигания Standard A17ДВ-10 для ВАЗ 2101-2107, 2108-21099 карбюраторный двигатель</t>
  </si>
  <si>
    <t>Свечи зажигания Standard A17ДВР для ВАЗ 2108-21099, 2110-2112, 2113-2115, Лада Калина, Калина 2, Приора, Гранта</t>
  </si>
  <si>
    <t>Свечи зажигания Standard A17ДВРМ 0.7 для ВАЗ 2108-21099 карбюраторный двигатель</t>
  </si>
  <si>
    <t>Свечи зажигания Standard A17ДВРМ 1.0 для ВАЗ 2108-21099, 2110-2112, 2113-2115, Лада Калина, Калина 2, Приора, Гранта, Датсун mi-DO, on-DO</t>
  </si>
  <si>
    <t>Свечи зажигания Standard AУ17ДВРМ для ВАЗ 2110-2112, 2114, Лада Калина, Калина 2, Приора, Приора 2, Гранта с 16-ти клапанным двигателем</t>
  </si>
  <si>
    <t>Свечи зажигания Standard LPG5 для ВАЗ 2108-21099, 2110-2112 с ГБО</t>
  </si>
  <si>
    <t>Свечи зажигания Standard LPG6 для ВАЗ 2110-2112 с 16-ти клапанным двигателем, газ</t>
  </si>
  <si>
    <t>Свечи зажигания Standard А17ДВ для ВАЗ 2101-2107 карбюраторный двигатель</t>
  </si>
  <si>
    <t>Свечи зажигания Standard ТУ17ДВРМ 3 электрода для ВАЗ 2110-2112, 2114, Лада Калина, Калина 2, Приора, Приора 2, Гранта с 16-ти клапанным двигателем</t>
  </si>
  <si>
    <t>Свечи зажигания иридиевые BRISK Premium+ P2 для ВАЗ 2110-2112, 2114, Лада Калина, Калина 2, Приора, Приора 2, Гранта, Гранта FL, Веста, XRAY 16-ти клапанный двигатель</t>
  </si>
  <si>
    <t>Свечи зажигания иридиевые BRISK PREMIUM+ P4 для Лада Ларгус, Renault Logan, Megane, Sandero 16-ти клапанный двигатель</t>
  </si>
  <si>
    <t>Стартер HOFER 1.55 кВт, редукторный для ВАЗ 2108-21099</t>
  </si>
  <si>
    <t>Стартер HOFER 1.55 кВт, редукторный для ВАЗ 2110-2112</t>
  </si>
  <si>
    <t>Стартер HOFER 1.55 кВт, редукторный, усилен. кпп для ВАЗ 2111, Лада Калина 8-ми клапанный двигатель</t>
  </si>
  <si>
    <t>Стартер HOFER 1.55 кВт, редукторный, усилен. кпп для Лада Приора 16-ти клапанный двигатель</t>
  </si>
  <si>
    <t>Стойка стабилизатора СЭВИ ЭКСПЕРТ для Лада Ларгус, XRAY, Nissan, Renault</t>
  </si>
  <si>
    <t>Стойки стабилизатора СЭВИ ЭКСПЕРТ 22 мм для Лада Калина 2, Гранта, Датсун mi-DO, on-DO</t>
  </si>
  <si>
    <t>Стойки стабилизатора СЭВИ ЭКСПЕРТ 24 мм для Лада Калина 2, Гранта, Датсун mi-DO, on-DO</t>
  </si>
  <si>
    <t>Стойки стабилизатора СЭВИ ЭКСПЕРТ для ВАЗ 2108-21099, 2113-2115, Лада Ока</t>
  </si>
  <si>
    <t>Сцепление KRAFTTECH в сборе без выжимного для Лада Веста, XRAY двигатель 11189</t>
  </si>
  <si>
    <t>Сцепление LUK RepSet в сборе под КПП J3 гидравлический для Лада Ларгус, Веста, XRAY</t>
  </si>
  <si>
    <t>Сцепление SACHS в сборе без гидравлического выжимного подшипника для Лада Ларгус</t>
  </si>
  <si>
    <t>Сцепление SACHS в сборе для ВАЗ 2110-2112, Лада Калина, Приора</t>
  </si>
  <si>
    <t>Сцепление SACHS в сборе тросиковая КПП для Лада Калина 2, Приора 2, Гранта, Веста</t>
  </si>
  <si>
    <t>Сцепление Valeo в сборе без подшипника для Лада Веста, XRAY двигатель ВАЗ 21179, МКПП Renault JR5</t>
  </si>
  <si>
    <t>Тормозной диск Allied Nippon вентилируемые, 259х20,6 мм для Лада Ларгус, Веста, XRAY</t>
  </si>
  <si>
    <t>Тормозные барабаны БАС для ВАЗ 2108-21099, 2113-2115, 2110-2112, Лада Калина, Гранта, Приора</t>
  </si>
  <si>
    <t>Тормозные диски BREMBO Standart вентилируемые, 259х20,6 мм для Лада Ларгус, Веста, XRAY</t>
  </si>
  <si>
    <t>Тормозные диски BREMBO UV Coated УФ-покрытие, вентилируемые, 259х20,6 мм для Лада Ларгус, Веста, XRAY</t>
  </si>
  <si>
    <t>Тормозные диски БАС R14, вентилируемые для ВАЗ 2110-2112, Лада Калина, Калина 2, Приора, Приора 2, Гранта</t>
  </si>
  <si>
    <t>Тормозные колодки FRICO передние на Лада XRAY, Renault Logan, Sandero</t>
  </si>
  <si>
    <t>Тормозные колодки REMSA передние для ВАЗ 2108-21099, 2110-2112, Лада Калина</t>
  </si>
  <si>
    <t>Установочный комплект внешнего ШРУСа СЭВИ ЭКСПЕРТ для ВАЗ 2108-21099, 2113-2115, 2110-2112, Лада Калина, Калина 2, Приора, Приора 2, Гранта, Датсун mi-DO, on-DO</t>
  </si>
  <si>
    <t>Фильтр воздушный FORTECH с сеткой для ВАЗ 2107, 2108-21099, 2113-2115, 2110-2112, Лада Калина, Калина 2, Приора, Приора 2, Гранта, Гранта FL, Нива 4х4, Шевроле Нива</t>
  </si>
  <si>
    <t>Фильтр воздушный САЛЮТ для ВАЗ 2101-2107, 2108-21099, 2110-2112, Лада Нива 4х4</t>
  </si>
  <si>
    <t>Фильтр топливный FORTECH для ВАЗ 2108-21099, 2110-2112, 2113-2115, Лада Калина, Калина 2, Приора, Приора 2, Гранта, Гранта FL, Нива Travel, Шевроле Нива</t>
  </si>
  <si>
    <t>Цилиндр тормозной задний Allied Nippon для ВАЗ 2104, 2105, 2107, 2108-21099, 2110-2112, 2113-2115, Лада Калина, Калина 2, Приора, Приора 2, Гранта, Гранта FL, Нива 4х4, Шевроле Нива</t>
  </si>
  <si>
    <t>Чехол амортизатора задней подвески СЭВИ ЭКСПЕРТ для ВАЗ 2108-21099, 2113-2115, 2110-2112, Лада Калина, Калина 2, Приора, Приора 2, Гранта</t>
  </si>
  <si>
    <t>Чехол амортизатора с буфером хода сжатия СЭВИ ЭКСТРИМ буфер h84, d12 универсальный</t>
  </si>
  <si>
    <t>Чехол амортизатора с буфером хода сжатия СЭВИ ЭКСТРИМ буфер h84, d19,5 универсальный</t>
  </si>
  <si>
    <t>Чехол защитный шарового пальца СЭВИ ЭКСТРИМ для Лада Ларгус, Renault Logan, Sandero, Clio, Scenic, Megane, Zoe, Twizy, Nissan NP200, Aprio, Mahindra Verito</t>
  </si>
  <si>
    <t>Чехол защитный шарового пальца тяг рулевой трапеции СЭВИ ЭКСТРИМ для ВАЗ 2108-21099, 2113-2115, 2110-2112, Лада Калина, Калина 2, Приора, Приора 2, Гранта</t>
  </si>
  <si>
    <t>Чехол защитный шаровой опоры СЭВИ ЭКСТРИМ для ВАЗ 2108-21099, 2113-2115, 2110-2112, Лада Калина, Калина 2, Приора, Приора 2, Гранта, Веста, Ока, Датсун mi-DO, on-DO</t>
  </si>
  <si>
    <t>Шарнир рычага балки задней подвески СЭВИ ЭКСПЕРТ для Лада Ларгус, Renault Duster, Logan I, Logan II, Sandero I, Sandero II, Dacia Duster, Logan I, Logan II, Sandero I, Sandero II</t>
  </si>
  <si>
    <t>Шарниры и подушки переднего амортизатора СЭВИ ЭКСПЕРТ для ВАЗ 2101-2107, Лада Нива 4x4, Ока, Шевроле Нива</t>
  </si>
  <si>
    <t>Шарниры и подушки переднего амортизатора СЭВИ ЭКСТРИМ для ВАЗ 2101-2107, Лада Нива 4x4, Ока, Шевроле Нива</t>
  </si>
  <si>
    <t>Шарниры кронштейна растяжки СЭВИ ЭКСПЕРТ для ВАЗ 2108-21099, 2113-2115, 2110-2112, Лада Калина, Калина 2, Приора, Приора 2, Гранта, Датсун mi-DO, on-DO</t>
  </si>
  <si>
    <t>Шарниры нижнего рычага передней подвески СЭВИ ЭКСПЕРТ для Лада Нива 4x4, Шевроле Нива до 2009 года выпуска</t>
  </si>
  <si>
    <t>Шарниры нижних рычагов передней подвески СЭВИ ЭКСПЕРТ для Лада Нива 4x4 Урбан, Шевроле Нива с 2009 года выпуска</t>
  </si>
  <si>
    <t>Шарниры переднего амортизатора СЭВИ ЭКСПЕРТ для ВАЗ 2101-2107, Лада Нива 4x4, Ока, Шевроле Нива</t>
  </si>
  <si>
    <t>Шарниры переднего амортизатора СЭВИ ЭКСТРИМ для ВАЗ 2101-2107, Лада Нива 4x4, Ока, Шевроле Нива</t>
  </si>
  <si>
    <t>Шарниры рычагов балки задней подвески СЭВИ ЭКСПЕРТ для ВАЗ 2108-21099, 2113-2115, 2110-2112, Лада Калина, Калина 2, Приора, Приора 2, Гранта, Датсун mi-Do, on-Do</t>
  </si>
  <si>
    <t>Шарниры рычагов передней подвески СЭВИ ЭКСПЕРТ для ВАЗ 2108-21099, 2113-2115, 2110-2112, Лада Калина, Калина 2, Приора, Приора 2, Гранта, Датсун mi-Do, on-Do</t>
  </si>
  <si>
    <t>Шарниры рычагов передней подвески СЭВИ ЭКСПЕРТ для Лада Нива 4x4 Урбан, Шевроле Нива с 2009 года выпуска</t>
  </si>
  <si>
    <t>Шарниры рычагов передней подвески СЭВИ ЭКСПЕРТ для Лада Нива 4x4, Шевроле Нива до 2009 года выпуска</t>
  </si>
  <si>
    <t>Шарниры рычагов передней подвески СЭВИ ЭКСТРИМ для Лада Нива 4x4, Шевроле Нива до 2009 года выпуска</t>
  </si>
  <si>
    <t>Шаровая опора СЭВИ ЭКСТРИМ для Лада Ларгус с 2014 года выпуска, XRAY, Renault Logan II, Sandero II, Captur</t>
  </si>
  <si>
    <t>ШРУС GLO внешний с АБС для Лада Калина, Калина 2, Приора, Приора 2, Гранта</t>
  </si>
  <si>
    <t>ШРУС HOFER внутренний трипоидный для ВАЗ 2108-21099, 2113-2115, 2110-2112, Лада Калина, Калина 2, Приора, Приора 2, Гранта</t>
  </si>
  <si>
    <t>ШРУС STARNER внешний ВАЗ-2190 с AКПП и ABS для Лада Гранта, Гранта FL, Калина 2, Датсун mi-DO, on-DO</t>
  </si>
  <si>
    <t>ШРУС WEBER внешний без АБС для ВАЗ 2108-21099, 2110-2112, 2113-2115, Лада Калина, Калина 2, Приора, Приора 2, Гранта, Гранта FL, Датсун Mi-Do, On-Do</t>
  </si>
  <si>
    <t>ШРУС WEBER внешний с АБС для ВАЗ 2108-21099, 2110-2112, 2113-2115, Лада Калина, Калина 2, Приора, Приора 2, Гранта, Гранта FL, Датсун Mi-Do, On-Do</t>
  </si>
  <si>
    <t>ШРУС Weber внутренний для ВАЗ 2108-21099, 2110-2112, 2113-2115, Лада Калина, Калина 2, Приора, Приора 2, Гранта, Гранта FL, Датсун Mi-Do, On-Do</t>
  </si>
  <si>
    <t>Штанга подвески двигателя СЭВИ ЭКСПЕРТ для ВАЗ 2110-2112, Лада Приора, Приора 2</t>
  </si>
  <si>
    <t>Штанга СЭВИ ЭКСПЕРТ подвески двигателя для Лада Ларгус, Renault Clio, Duster, Logan, Sandero, Modus, Megan</t>
  </si>
  <si>
    <t>Щётка стеклоочистителя DENSO бескаркасная 400 мм</t>
  </si>
  <si>
    <t>Щётка стеклоочистителя DENSO бескаркасная 450 мм</t>
  </si>
  <si>
    <t>Щётка стеклоочистителя DENSO бескаркасная 500 мм</t>
  </si>
  <si>
    <t>Щётка стеклоочистителя DENSO бескаркасная 600 мм</t>
  </si>
  <si>
    <t>Щётка стеклоочистителя DENSO бескаркасная 650 мм</t>
  </si>
  <si>
    <t>Щётка стеклоочистителя DENSO гибридная 600 мм</t>
  </si>
  <si>
    <t>Щётка стеклоочистителя DENSO гибридная 700 мм</t>
  </si>
  <si>
    <t>Поршневые кольца Herzog 11194 для Лада Калина с двигателем ВАЗ 11194</t>
  </si>
  <si>
    <t>Поршневые кольца Herzog 11194 76.5 мм для Лада Калина с двигателем ВАЗ 11194</t>
  </si>
  <si>
    <t>Поршневые кольца Herzog 11194 77.0 мм для Лада Калина с двигателем ВАЗ 11194</t>
  </si>
  <si>
    <t>Поршневые кольца Herzog 11194 77.5 мм для Лада Калина с двигателем ВАЗ 11194</t>
  </si>
  <si>
    <t>Поршневые кольца Herzog 2101 для ВАЗ 2101-2107 с двигателем ВАЗ 2101, 2103</t>
  </si>
  <si>
    <t>Поршневые кольца Herzog 2101 76.0 мм для ВАЗ 2101-2107 с двигателем ВАЗ 2101, 2103</t>
  </si>
  <si>
    <t>Поршневые кольца Herzog 2101 76.4 мм для ВАЗ 2101-2107 с двигателем ВАЗ 2101, 2103</t>
  </si>
  <si>
    <t>Поршневые кольца Herzog 2101 76.8 мм для ВАЗ 2101-2107 с двигателем ВАЗ 2101, 2103</t>
  </si>
  <si>
    <t>Поршневые кольца Herzog 2106 для ВАЗ 2103, 2106, 2107 с двигателем ВАЗ 2106</t>
  </si>
  <si>
    <t>Поршневые кольца Herzog 2106 79.0 мм для ВАЗ 2103, 2106, 2107 с двигателем ВАЗ 2106</t>
  </si>
  <si>
    <t>Поршневые кольца Herzog 2106 79.4 мм для ВАЗ 2103, 2106, 2107 с двигателем ВАЗ 2106</t>
  </si>
  <si>
    <t>Поршневые кольца Herzog 2106 79.8 мм для ВАЗ 2103, 2106, 2107 с двигателем ВАЗ 2106</t>
  </si>
  <si>
    <t>Поршневые кольца Herzog 21083 для ВАЗ 2108-21099 с двигателем ВАЗ 21083</t>
  </si>
  <si>
    <t>Поршневые кольца Herzog 21083 82.0 мм для ВАЗ 2108-21099 с двигателем ВАЗ 21083</t>
  </si>
  <si>
    <t>Поршневые кольца Herzog 21083 82.4 мм для ВАЗ 2108-21099 с двигателем ВАЗ 21083</t>
  </si>
  <si>
    <t>Поршневые кольца Herzog 21083 82.8 мм для ВАЗ 2108-21099 с двигателем ВАЗ 21083</t>
  </si>
  <si>
    <t>Поршневые кольца Herzog 21126 для ВАЗ 2113, 2114, Лада Калина, Калина 2, Приора, Гранта с двигателем ВАЗ 21126</t>
  </si>
  <si>
    <t>Поршневые кольца Herzog 21126 82.0 мм для ВАЗ 2113, 2114, Лада Калина, Калина 2, Приора, Гранта с двигателем ВАЗ 21126</t>
  </si>
  <si>
    <t>Поршневые кольца Herzog 21126 82.5 мм для ВАЗ 2113, 2114, Лада Калина, Калина 2, Приора, Гранта с двигателем ВАЗ 21126</t>
  </si>
  <si>
    <t>Поршневые кольца Herzog 21126 83.0 мм для ВАЗ 2113, 2114, Лада Калина, Калина 2, Приора, Гранта с двигателем ВАЗ 21126</t>
  </si>
  <si>
    <t>Поршневые кольца Herzog K4M для Лада Ларгус, Dacia, Nissan, Renault с двигателем K4M</t>
  </si>
  <si>
    <t>Поршневые кольца Herzog K4M 79.5 мм для Лада Ларгус, Dacia, Nissan, Renault с двигателем K4M</t>
  </si>
  <si>
    <t>Поршневые кольца Herzog K4M 80.0 мм для Лада Ларгус, Dacia, Nissan, Renault с двигателем K4M</t>
  </si>
  <si>
    <t>Поршневые пальцы AMP 22 мм для ВАЗ 2108-21099, 2110-2112, 2113-2115, Лада Калина, Приора, Гранта</t>
  </si>
  <si>
    <t>Поршневые пальцы AMP для ВАЗ 2108-21099, 2110-2112, 2113-2115, Лада Калина, Приора, Гранта 1 класс синий</t>
  </si>
  <si>
    <t>Поршневые пальцы AMP для ВАЗ 2108-21099, 2110-2112, 2113-2115, Лада Калина, Приора, Гранта 2 класс зелёный</t>
  </si>
  <si>
    <t>Поршневые пальцы AMP для ВАЗ 2108-21099, 2110-2112, 2113-2115, Лада Калина, Приора, Гранта 3 класс красный</t>
  </si>
  <si>
    <t>Пружины ППРЗ задней подвески для ВАЗ 2110-2112 Занижение 30 мм</t>
  </si>
  <si>
    <t>Пружины ППРЗ задней подвески для ВАЗ 2110-2112 Занижение 50 мм</t>
  </si>
  <si>
    <t>Пружины ППРЗ задней подвески для ВАЗ 2110-2112 Занижение 70 мм</t>
  </si>
  <si>
    <t>Пружины ППРЗ задней подвески для ВАЗ 2110-2112 Занижение 90 мм</t>
  </si>
  <si>
    <t>Пружины ППРЗ передней подвески с занижением 0 / 30 / 50 / 70 / 90 мм для ВАЗ 2108-21099, 2110-2112, 2113-2115</t>
  </si>
  <si>
    <t>Пружины ППРЗ передней подвески для ВАЗ 2108-21099, 2110-2112, 2113-2115 Без занижения</t>
  </si>
  <si>
    <t>Пружины ППРЗ передней подвески для ВАЗ 2108-21099, 2110-2112, 2113-2115 Занижение 30 мм</t>
  </si>
  <si>
    <t>Пружины ППРЗ передней подвески для ВАЗ 2108-21099, 2110-2112, 2113-2115 Занижение 50 мм</t>
  </si>
  <si>
    <t>Пружины ППРЗ передней подвески для ВАЗ 2108-21099, 2110-2112, 2113-2115 Занижение 70 мм</t>
  </si>
  <si>
    <t>Пружины ППРЗ передней подвески для ВАЗ 2108-21099, 2110-2112, 2113-2115 Занижение 90 мм</t>
  </si>
  <si>
    <t>00-00014291</t>
  </si>
  <si>
    <t>ER15YIR-1</t>
  </si>
  <si>
    <t>Свечи TOYOTA CAMRY V50 (иридиевые) P-3 "IRIDIUM PREMIUM +" BRISK</t>
  </si>
  <si>
    <t>Патрубок радиатора от термостата к помпе 2123 "тройник" (синий силикон) "PROFI" CS20</t>
  </si>
  <si>
    <t>00-00014272</t>
  </si>
  <si>
    <t>6PK1710</t>
  </si>
  <si>
    <t>Ремень генератора LARGUS с двиг. 21129 (с конд.) 6PK1710 DAYCO</t>
  </si>
  <si>
    <t>00-00014306</t>
  </si>
  <si>
    <t>DELUXE AUTO</t>
  </si>
  <si>
    <t>00-00014307</t>
  </si>
  <si>
    <t>0KZ101</t>
  </si>
  <si>
    <t>Задние тормозные колодки (230мм) LARGUS DELUXE AUTO</t>
  </si>
  <si>
    <t>00-00014295</t>
  </si>
  <si>
    <t>HF708446</t>
  </si>
  <si>
    <t>Радиатор охлаждения (паяный) ГАЗЕЛЬ NEXT CUMMINS HOFER</t>
  </si>
  <si>
    <t>00-00014296</t>
  </si>
  <si>
    <t>HF708444</t>
  </si>
  <si>
    <t>Радиатор охлаждения (паяный) ГАЗЕЛЬ-БИЗНЕС (тип ПРАМО) HOFER</t>
  </si>
  <si>
    <t>00-00014297</t>
  </si>
  <si>
    <t>HF708426</t>
  </si>
  <si>
    <t>Радиатор охлаждения (паяный) УАЗ 3163 PATRIOT МКПП (алюм.бачок.) HOFER</t>
  </si>
  <si>
    <t>00-00014298</t>
  </si>
  <si>
    <t>HF708450</t>
  </si>
  <si>
    <t>Радиатор охлаждения (паяный) УАЗ 3163 PATRIOT МКПП (с конд.) HOFER</t>
  </si>
  <si>
    <t>00-00014302</t>
  </si>
  <si>
    <t>HF103618</t>
  </si>
  <si>
    <t>Ремень генератора 8PK2166 3302 GAZ Бизнес, NEXT дв.Cummins HOFER</t>
  </si>
  <si>
    <t>00-00014301</t>
  </si>
  <si>
    <t>HF103614</t>
  </si>
  <si>
    <t>Ремень генератора GAZ, UAZ 406-409 с ГУРом 6PK1370 ЕВРО-2 HOFER</t>
  </si>
  <si>
    <t>00-00014299</t>
  </si>
  <si>
    <t>HF103306</t>
  </si>
  <si>
    <t>Ремень генератора зубчатый AVX13x750 ГАЗ 3302 Бизнес HOFER</t>
  </si>
  <si>
    <t>00-00014293</t>
  </si>
  <si>
    <t>HF144808</t>
  </si>
  <si>
    <t>Тормозные барабаны задние (чугун.) 2108 ЖЕЛТЫЕ HOFER</t>
  </si>
  <si>
    <t>00-00014292</t>
  </si>
  <si>
    <t>HF144807</t>
  </si>
  <si>
    <t>Тормозные барабаны задние (чугун.) 2108 КРАСНЫЕ HOFER</t>
  </si>
  <si>
    <t>00-00014303</t>
  </si>
  <si>
    <t>HF244151</t>
  </si>
  <si>
    <t>Цилиндр переднего тормоза левый 21214 HOFER</t>
  </si>
  <si>
    <t>00-00014304</t>
  </si>
  <si>
    <t>HF244150</t>
  </si>
  <si>
    <t>Цилиндр переднего тормоза правый 21214 HOFER</t>
  </si>
  <si>
    <t>00-00014312</t>
  </si>
  <si>
    <t>Амортизатор задний г./масл. X-RAY KYB</t>
  </si>
  <si>
    <t>00-00014311</t>
  </si>
  <si>
    <t>Стойка передняя г./масл. X-RAY "EXCEL G" KYB</t>
  </si>
  <si>
    <t>00-00001339</t>
  </si>
  <si>
    <t>SPC4605</t>
  </si>
  <si>
    <t>00-00008864</t>
  </si>
  <si>
    <t>SPE4614</t>
  </si>
  <si>
    <t>Провода в/в 21073, 21214 инж. LYNX</t>
  </si>
  <si>
    <t>00-00001344</t>
  </si>
  <si>
    <t>SPC4614</t>
  </si>
  <si>
    <t>00-00008862</t>
  </si>
  <si>
    <t>SPE4609</t>
  </si>
  <si>
    <t>00-00001345</t>
  </si>
  <si>
    <t>SPC4615</t>
  </si>
  <si>
    <t>Провода в/в 2123 инж. LYNX</t>
  </si>
  <si>
    <t>132CL27</t>
  </si>
  <si>
    <t>00-00013741</t>
  </si>
  <si>
    <t>PA-1060</t>
  </si>
  <si>
    <t>Муфта свободного хода генератора X-RAY LYNX</t>
  </si>
  <si>
    <t>00-00001380</t>
  </si>
  <si>
    <t>PT-3035</t>
  </si>
  <si>
    <t>Ролик натяжной ремня генератора+кронштейн (ГУР+конд.) LARGUS LYNX</t>
  </si>
  <si>
    <t>00-00001400</t>
  </si>
  <si>
    <t>LAC-1904C</t>
  </si>
  <si>
    <t>Фильтр салонный (угольный) 2110, 2170 без конд. LYNX</t>
  </si>
  <si>
    <t>00-00013938</t>
  </si>
  <si>
    <t>LAC-1515C</t>
  </si>
  <si>
    <t>Фильтр салонный (угольный) CHEVROLET CRUZE LYNX</t>
  </si>
  <si>
    <t>00-00008858</t>
  </si>
  <si>
    <t>CD-1178A</t>
  </si>
  <si>
    <t>Привод колеса в сборе VESTA (КПП Renault JH3) левый LYNX</t>
  </si>
  <si>
    <t>00-00014006</t>
  </si>
  <si>
    <t>RF-1611</t>
  </si>
  <si>
    <t>Электовентилятор отопителя 1118, 2170 (под конд. PANASONIC) LYNX</t>
  </si>
  <si>
    <t>00-00014277</t>
  </si>
  <si>
    <t>METACO (КИТАЙ)</t>
  </si>
  <si>
    <t>00-00014278</t>
  </si>
  <si>
    <t>Фильтр масляный CF MOTO 1000EPS METACO</t>
  </si>
  <si>
    <t>METACO</t>
  </si>
  <si>
    <t>00-00014283</t>
  </si>
  <si>
    <t>G1023</t>
  </si>
  <si>
    <t>Тормозные диски LARGUS, VESTA 16кл. (вент., 259*20.6) MK KASHIYAMA</t>
  </si>
  <si>
    <t>00-00014290</t>
  </si>
  <si>
    <t>SD4021</t>
  </si>
  <si>
    <t>Тормозные диски TOYOTA CAMRY (V40-V50), RAV4 III-IV, AURIS/LEXUS ES HI-Q</t>
  </si>
  <si>
    <t>00-00014308</t>
  </si>
  <si>
    <t>GO.010</t>
  </si>
  <si>
    <t>Провода в/в Hyundai Accent, Getz "серия GO" SLON</t>
  </si>
  <si>
    <t>00-00014313</t>
  </si>
  <si>
    <t>FM-4121</t>
  </si>
  <si>
    <t>Опора двигателя задняя LARGUS SUFIX</t>
  </si>
  <si>
    <t>00-00014314</t>
  </si>
  <si>
    <t>FM-4378</t>
  </si>
  <si>
    <t>Опора двигателя задняя VESTA, X-RAY SUFIX</t>
  </si>
  <si>
    <t>SJ-1570</t>
  </si>
  <si>
    <t>Ступица переднего колеса (без шпильки) 21214, URBAN (в инд. упаковке) ВАП</t>
  </si>
  <si>
    <t>00-00014309</t>
  </si>
  <si>
    <t>110-3701611-15</t>
  </si>
  <si>
    <t>Противотуманная фара 2110 СЕВиЕМ</t>
  </si>
  <si>
    <t>190-3701611-15</t>
  </si>
  <si>
    <t>Противотуманная фара 2190, LARGUS СЕВиЕМ</t>
  </si>
  <si>
    <t>CFV7-005</t>
  </si>
  <si>
    <t>CFV7-001</t>
  </si>
  <si>
    <t>CFV7-002</t>
  </si>
  <si>
    <t>https://motorring.ru/product/44110-prughiny-zadney-podveski-npc-dlya-lada-vesta-kross-vesta</t>
  </si>
  <si>
    <t>https://motorring.ru/product/44112-prughiny-peredney-podveski-npc-dlya-lada-granta-kalina</t>
  </si>
  <si>
    <t>https://motorring.ru/product/44113-prughiny-peredney-podveski-npc-bez-zanigheniya-priora</t>
  </si>
  <si>
    <t>https://motorring.ru/product/44114-prughiny-peredney-podveski-npc-granta-fl</t>
  </si>
  <si>
    <t>https://motorring.ru/product/44115-prughiny-peredney-podveski-npc-dlya-lada-largus-cross</t>
  </si>
  <si>
    <t>NPC00081</t>
  </si>
  <si>
    <t>https://motorring.ru/product/44111-prughiny-peredney-podveski-npc-dlya-lada-vesta-kross-vesta</t>
  </si>
  <si>
    <t>SRCLL12</t>
  </si>
  <si>
    <t>SRCLL14</t>
  </si>
  <si>
    <t>Ролик ГРМ (натяжной) 2170 (БЕЗ УПАКОВКИ, ОРИГИНАЛ) GATES</t>
  </si>
  <si>
    <t>00-00014294</t>
  </si>
  <si>
    <t>HF750813</t>
  </si>
  <si>
    <t>Датчик давления и темпер. наддув. воздуха ГАЗель-Бизнес (дв. УМЗ 4213,4216) HOFER</t>
  </si>
  <si>
    <t>00-00014327</t>
  </si>
  <si>
    <t>HF300188</t>
  </si>
  <si>
    <t>Подшипник задней ступицы (установочный комплект) 2108 HOFER</t>
  </si>
  <si>
    <t>00-00014325</t>
  </si>
  <si>
    <t>HF300183</t>
  </si>
  <si>
    <t>Подшипник передней ступицы (установочный комплект) 1118, 2170 HOFER</t>
  </si>
  <si>
    <t>00-00014326</t>
  </si>
  <si>
    <t>HF300187</t>
  </si>
  <si>
    <t>Подшипник передней ступицы (установочный комплект) 2108 HOFER</t>
  </si>
  <si>
    <t>00-00014329</t>
  </si>
  <si>
    <t>HF300180</t>
  </si>
  <si>
    <t>Подшипник передней ступицы (установочный комплект) LARGUS без АБС, VESTA HOFER</t>
  </si>
  <si>
    <t>00-00014328</t>
  </si>
  <si>
    <t>HF300181</t>
  </si>
  <si>
    <t>Подшипник передней ступицы с АБС (установочный комплект) LARGUS HOFER</t>
  </si>
  <si>
    <t>00-00014300</t>
  </si>
  <si>
    <t>HF103648</t>
  </si>
  <si>
    <t>Ремень генератора GAZ, UAZ 405 без ГУРа 6PK1220 ЕВРО-2 HOFER</t>
  </si>
  <si>
    <t>00-00014330</t>
  </si>
  <si>
    <t>HF445914</t>
  </si>
  <si>
    <t>Элемент термостата (вставка) 2190 (85 градусов) HOFER</t>
  </si>
  <si>
    <t>00-00014331</t>
  </si>
  <si>
    <t>HF445915</t>
  </si>
  <si>
    <t>Элемент термостата (вставка) 2190 (92 градуса) HOFER</t>
  </si>
  <si>
    <t>Фильтр масляный АКПП с прокладкой поддона JATCO 2190, 2192 LYNX</t>
  </si>
  <si>
    <t>00-00014320</t>
  </si>
  <si>
    <t>SP-1044</t>
  </si>
  <si>
    <t>Фильтр масляный MITSUBISHI OUTLANDER I (CU_W), LANCER IX (CS_A) (2.0) (4G63),HYUNDAI I10 SUFIX</t>
  </si>
  <si>
    <t>00-00014315</t>
  </si>
  <si>
    <t>Сцепление в сборе VESTA 1.8 AMT, XRAY 1.8 AMT SACHS</t>
  </si>
  <si>
    <t>02040-St</t>
  </si>
  <si>
    <t>02041-St</t>
  </si>
  <si>
    <t>00-00014323</t>
  </si>
  <si>
    <t>Фильтр масляный CHEVROLET CRUZE SUFIX</t>
  </si>
  <si>
    <t>00-00010243</t>
  </si>
  <si>
    <t>2110-3401224-Р</t>
  </si>
  <si>
    <t>Пыльник рулевой рейки 2110 "гофра" БРТ</t>
  </si>
  <si>
    <t>00-00004574</t>
  </si>
  <si>
    <t>СТ10-2902821-PR</t>
  </si>
  <si>
    <t>Опора передней стойки "ПРОФИ" 2110 СИТЕК</t>
  </si>
  <si>
    <t>Пружины ППРЗ задней подвески с занижением 30 / 50 / 70 / 90 мм для ВАЗ 2108-21099, 2110-2112, 2113-2115</t>
  </si>
  <si>
    <t>00-00006409</t>
  </si>
  <si>
    <t>А14ДВРМ 0,7</t>
  </si>
  <si>
    <t xml:space="preserve">Свечи А14ДВРМ 0,7 (блистер) ДВРМ </t>
  </si>
  <si>
    <t>00-00014335</t>
  </si>
  <si>
    <t>11194-1004018-К-АР E</t>
  </si>
  <si>
    <t>Поршни с пальцами и кольцами 11194 (76,5E) МОТОРДЕТАЛЬ</t>
  </si>
  <si>
    <t>00-00014333</t>
  </si>
  <si>
    <t>21116-1004018-К-АР E</t>
  </si>
  <si>
    <t>Поршни с пальцами и кольцами 21116 (83,0E) МОТОРДЕТАЛЬ</t>
  </si>
  <si>
    <t>00-00014334</t>
  </si>
  <si>
    <t>21213-1004018/82,4A</t>
  </si>
  <si>
    <t>Поршни с пальцами и кольцами 21213 (82,4А) МОТОРДЕТАЛЬ</t>
  </si>
  <si>
    <t>00-00014129</t>
  </si>
  <si>
    <t>ХЛАМ</t>
  </si>
  <si>
    <t>Пружина задней подвески (с заниж. -30) "красные" 2108, 2110 "КОМФОРТ" Хлам</t>
  </si>
  <si>
    <t>Шумоизоляторы EVOLEX на пружины с диаметром прутка от 12 до 13,2 мм универсальные</t>
  </si>
  <si>
    <t>ЕХ95001</t>
  </si>
  <si>
    <t>https://www.ozon.ru/product/shumoizolyatory-universalnye-na-pruzhiny-s-diametrom-prutka-ot-12-do-13-2-mm-komplekt-2-sht-1355208061/</t>
  </si>
  <si>
    <t>BP-253206170R</t>
  </si>
  <si>
    <t>00-00014341</t>
  </si>
  <si>
    <t>CS22280</t>
  </si>
  <si>
    <t>Пыльник рулевой рейки LARGUS (красный полиуретан)  CS20</t>
  </si>
  <si>
    <t>00-00014342</t>
  </si>
  <si>
    <t>CS22278</t>
  </si>
  <si>
    <t>Пыльник рулевой рейки LARGUS (синий полиуретан)  CS20</t>
  </si>
  <si>
    <t>00-00014343</t>
  </si>
  <si>
    <t>CS22389</t>
  </si>
  <si>
    <t>Пыльник рулевой рейки VESTA (красный полиуретан)  CS20</t>
  </si>
  <si>
    <t>00-00014344</t>
  </si>
  <si>
    <t>CS22390</t>
  </si>
  <si>
    <t>Пыльник рулевой рейки VESTA (синий полиуретан)  CS20</t>
  </si>
  <si>
    <t>00-00014337</t>
  </si>
  <si>
    <t>EX95001</t>
  </si>
  <si>
    <t>00-00014332</t>
  </si>
  <si>
    <t>LCAC01214</t>
  </si>
  <si>
    <t>Компрессор кондиционера 4х4 URBAN LUZAR</t>
  </si>
  <si>
    <t>00-00014267</t>
  </si>
  <si>
    <t>MH63/1</t>
  </si>
  <si>
    <t>Фильтр масляный CF MOTO 1000EPS MANN</t>
  </si>
  <si>
    <t>00-00014339</t>
  </si>
  <si>
    <t>77B0036VFK</t>
  </si>
  <si>
    <t>Ремкомплект цепи ГРМ VESTA, X-RAY H4M MASTER KIT</t>
  </si>
  <si>
    <t>00-00014336</t>
  </si>
  <si>
    <t>E500025</t>
  </si>
  <si>
    <t>Передние тормозные колодки (КЕРАМИЧЕСКИЕ) 2110 MILES</t>
  </si>
  <si>
    <t>00-00014228</t>
  </si>
  <si>
    <t>MT151</t>
  </si>
  <si>
    <t>Механический натяжитель цепи 2101, 2103, 2106 TRIALLI</t>
  </si>
  <si>
    <t>00-00014227</t>
  </si>
  <si>
    <t>MT154</t>
  </si>
  <si>
    <t>Натижитель цепи гидравлический 21214 TRIALLI</t>
  </si>
  <si>
    <t>Рулевая рейка VESTA ТОЛЬЯТТИ</t>
  </si>
  <si>
    <t>Амортизатор задний KYB Excel-G газомасляный для ВАЗ 2101-2107, Лада Нива 4х4</t>
  </si>
  <si>
    <t>Амортизатор задний KYB Excel-G газомасляный для ВАЗ 2108-21099, 2110-2112, 2113-2115, Лада Калина, Калина 2, Приора, Гранта</t>
  </si>
  <si>
    <t>Амортизатор передний KYB Excel-G газомасляный для ВАЗ 2101-2107, Лада Нива 4х4</t>
  </si>
  <si>
    <t>Амортизатор передний MONROE Adventure газомасляный для Лада Нива 4х4</t>
  </si>
  <si>
    <t>Опора стойки передней подвески HOFER без ЭУР, со смещением 6 мм для Лада Гранта</t>
  </si>
  <si>
    <t>Опора стойки передней подвески HOFER для ВАЗ 2108-21099, 2113-2115</t>
  </si>
  <si>
    <t>Опора стойки передней подвески HOFER для ВАЗ 2110-2112</t>
  </si>
  <si>
    <t>Опора стойки передней подвески HOFER для Лада Приора</t>
  </si>
  <si>
    <t>Опора стойки передней подвески HOFER под ЭУР -12 мм для Лада Гранта</t>
  </si>
  <si>
    <t>Пружины задней подвески ППРЗ для ВАЗ 2101-2107</t>
  </si>
  <si>
    <t>Пружины задней подвески ППРЗ для ВАЗ 2108-21099, 2110-2112, 2113-2115</t>
  </si>
  <si>
    <t>Пружины задней подвески ППРЗ для Лада Нива 4x4</t>
  </si>
  <si>
    <t>Пружины задней подвески ППРЗ с занижением 30 мм для ВАЗ 2108-21099, 2110-2112, 2113-2115</t>
  </si>
  <si>
    <t>Пружины задней подвески ППРЗ с занижением 50 мм для ВАЗ 2108-21099, 2110-2112, 2113-2115</t>
  </si>
  <si>
    <t>Пружины задней подвески ППРЗ с занижением 70 мм для ВАЗ 2108-21099, 2110-2112, 2113-2115</t>
  </si>
  <si>
    <t>Пружины задней подвески ППРЗ с занижением 90 мм для ВАЗ 2108-21099, 2110-2112, 2113-2115</t>
  </si>
  <si>
    <t>Пружины передней подвески ППРЗ для ВАЗ 2101-2107</t>
  </si>
  <si>
    <t>Пружины передней подвески ППРЗ для ВАЗ 2108-21099, 2110-2112, 2113-2115</t>
  </si>
  <si>
    <t>Пружины передней подвески ППРЗ для Лада Нива 4x4</t>
  </si>
  <si>
    <t>Пружины передней подвески ППРЗ с занижением 30 мм для ВАЗ 2108-21099, 2110-2112, 2113-2115</t>
  </si>
  <si>
    <t>Пружины передней подвески ППРЗ с занижением 50 мм для ВАЗ 2108-21099, 2110-2112, 2113-2115</t>
  </si>
  <si>
    <t>Пружины передней подвески ППРЗ с занижением 70 мм для ВАЗ 2108-21099, 2110-2112, 2113-2115</t>
  </si>
  <si>
    <t>Пружины передней подвески ППРЗ с занижением 90 мм для ВАЗ 2108-21099, 2110-2112, 2113-2115</t>
  </si>
  <si>
    <t>Стойка передняя левая KYB Excel-G газомасляная для ВАЗ 2108-21099, 2113-2115</t>
  </si>
  <si>
    <t>Стойка передняя левая KYB Premium масляная для ВАЗ 2108-21099, 2113-2115</t>
  </si>
  <si>
    <t>Стойка передняя правая KYB Excel-G газомасляная для ВАЗ 2108-21099, 2113-2115</t>
  </si>
  <si>
    <t>Стойка передняя правая KYB Premium масляная для ВАЗ 2108-21099, 2113-2115</t>
  </si>
  <si>
    <t>ШРУС наружный GLO 21213, 22 шлица, без АБС для Лада Нива 4х4</t>
  </si>
  <si>
    <t>https://motorring.ru/product/41133-opora-verhnyaya-stoyki-peredney-podveski-hofer-vaz-2110</t>
  </si>
  <si>
    <t>https://motorring.ru/product/41132-verhnyaya-opora-stoyki-peredney-podveski-hofer-2108</t>
  </si>
  <si>
    <t>https://motorring.ru/product/41135-opora-peredney-stoyki-hofer-eur-granta</t>
  </si>
  <si>
    <t>https://motorring.ru/product/41134-opora-peredney-stoyki-hofer-podshipnikom-dlya-lada-priora</t>
  </si>
  <si>
    <t>https://motorring.ru/product/41136-opora-peredney-stoyki-hofers-podshipnikom-smeschenie-6mm</t>
  </si>
  <si>
    <t>00-00011630</t>
  </si>
  <si>
    <t>SRCXC12</t>
  </si>
  <si>
    <t>Амортизатор задний г./масл. "ПРЕМИУМ" X-RAY CROSS DEMFI</t>
  </si>
  <si>
    <t>00-00010225</t>
  </si>
  <si>
    <t>SFCFF12</t>
  </si>
  <si>
    <t>Стойка передняя г./масл. "ПРЕМИУМ" FORD FOCUS II DEMFI</t>
  </si>
  <si>
    <t>00-00011213</t>
  </si>
  <si>
    <t>SFCXC12</t>
  </si>
  <si>
    <t>Стойка передняя г./масл. "ПРЕМИУМ" X-RAY CROSS DEMFI</t>
  </si>
  <si>
    <t>00-00014319</t>
  </si>
  <si>
    <t>FO-022</t>
  </si>
  <si>
    <t>Фильтр масляный MITSUBISHI OUTLANDER I (CU_W), LANCER IX (CS_A) (2.0) (4G63),HYUNDAI I10 FORTECH</t>
  </si>
  <si>
    <t>00-00014345</t>
  </si>
  <si>
    <t>77AK1486</t>
  </si>
  <si>
    <t>Суппорт тормозной левый LARGUS 16кл., VESTA  MASTER KIT</t>
  </si>
  <si>
    <t>00-00014346</t>
  </si>
  <si>
    <t>77AK1487</t>
  </si>
  <si>
    <t>Суппорт тормозной правый LARGUS 16кл., VESTA  MASTER KIT</t>
  </si>
  <si>
    <t>00-00014321</t>
  </si>
  <si>
    <t>Фильтр масляный CHEVROLET CRUZE NAC</t>
  </si>
  <si>
    <t>00-00014317</t>
  </si>
  <si>
    <t>Фильтр масляный KIA RIO, HYUNDAI SOLARIS NAC</t>
  </si>
  <si>
    <t>00-00014318</t>
  </si>
  <si>
    <t>Фильтр масляный MITSUBISHI OUTLANDER I (CU_W), LANCER IX (CS_A) (2.0) (4G63),HYUNDAI I10 NAC</t>
  </si>
  <si>
    <t>00-00014352</t>
  </si>
  <si>
    <t>SP1823</t>
  </si>
  <si>
    <t>Задние тормозные колодки (дисковые тормоза) VESTA SW CROSS HI-Q</t>
  </si>
  <si>
    <t>00-00014347</t>
  </si>
  <si>
    <t>SE-1015</t>
  </si>
  <si>
    <t>Наконечник рулевой тяги левый 2110 SUFIX</t>
  </si>
  <si>
    <t>00-00014348</t>
  </si>
  <si>
    <t>SE-1016</t>
  </si>
  <si>
    <t>Наконечник рулевой тяги правый 2110 SUFIX</t>
  </si>
  <si>
    <t>00-00014350</t>
  </si>
  <si>
    <t>SG-1338</t>
  </si>
  <si>
    <t>Шаровая опора 2101 верхняя SUFIX</t>
  </si>
  <si>
    <t>00-00014351</t>
  </si>
  <si>
    <t>SG-1339</t>
  </si>
  <si>
    <t>Шаровая опора 2101 нижняя SUFIX</t>
  </si>
  <si>
    <t>00-00014349</t>
  </si>
  <si>
    <t>SG-1134</t>
  </si>
  <si>
    <t>Шаровая опора 2108 SUFIX</t>
  </si>
  <si>
    <t>00-00010112</t>
  </si>
  <si>
    <t>21100-1703190-00</t>
  </si>
  <si>
    <t>Подушка рычага КПП (обойма опоры кулисы) 2110 БРТ</t>
  </si>
  <si>
    <t>MK10-34.14.100</t>
  </si>
  <si>
    <t>НМ2110-3414056-01/057-01</t>
  </si>
  <si>
    <t>https://www.ozon.ru/product/provoda-vysokovoltnye-vaz-2112-slon-inzhektor-16-klap-artikul-2112-3707080-971602758/</t>
  </si>
  <si>
    <t>Выбор</t>
  </si>
  <si>
    <t>Включает НДС</t>
  </si>
  <si>
    <t>00-00014284</t>
  </si>
  <si>
    <t>ЗИМНИЕ "WINTER"</t>
  </si>
  <si>
    <t>00-00014285</t>
  </si>
  <si>
    <t>Щетки стеклоочистителя зимние 400mm. "WINTER" ALCA</t>
  </si>
  <si>
    <t>00-00014286</t>
  </si>
  <si>
    <t>Щетки стеклоочистителя зимние 450mm. "WINTER" ALCA</t>
  </si>
  <si>
    <t>00-00014287</t>
  </si>
  <si>
    <t>Щетки стеклоочистителя зимние 480mm. "WINTER" ALCA</t>
  </si>
  <si>
    <t>00-00014288</t>
  </si>
  <si>
    <t>Щетки стеклоочистителя зимние 500mm. "WINTER" ALCA</t>
  </si>
  <si>
    <t>00-00014289</t>
  </si>
  <si>
    <t>Щетки стеклоочистителя зимние 600mm. "WINTER" ALCA</t>
  </si>
  <si>
    <t>00-00014397</t>
  </si>
  <si>
    <t>595785AVT</t>
  </si>
  <si>
    <t>Втягивающее реле стартера LARGUS, DUSTER (для старт 438327, 438328 ) AVTOPRIBOR</t>
  </si>
  <si>
    <t>00-00014401</t>
  </si>
  <si>
    <t>AL200AVT</t>
  </si>
  <si>
    <t>Генератор 1118, 2170, 2190 (14В, 115А) AVTOPRIBOR</t>
  </si>
  <si>
    <t>00-00014386</t>
  </si>
  <si>
    <t>804527AVT</t>
  </si>
  <si>
    <t>Подшипник выжимной (гидравлический) LARGUS, VESTA, X-RAY AVTOPRIBOR</t>
  </si>
  <si>
    <t>00-00014391</t>
  </si>
  <si>
    <t>804295AVT</t>
  </si>
  <si>
    <t>Подшипник выжимной 2101 (в инд. упаковке) AVTOPRIBOR</t>
  </si>
  <si>
    <t>00-00014388</t>
  </si>
  <si>
    <t>804296AVT</t>
  </si>
  <si>
    <t>Подшипник выжимной 2108, 2110, 2170 (в инд. упаковке) AVTOPRIBOR</t>
  </si>
  <si>
    <t>00-00014390</t>
  </si>
  <si>
    <t>804297AVT</t>
  </si>
  <si>
    <t>Подшипник выжимной 2123 (в инд. упаковке) AVTOPRIBOR</t>
  </si>
  <si>
    <t>00-00014389</t>
  </si>
  <si>
    <t>804298AVT</t>
  </si>
  <si>
    <t>Подшипник выжимной 2190 (в инд. упаковке) AVTOPRIBOR</t>
  </si>
  <si>
    <t>00-00014398</t>
  </si>
  <si>
    <t>438328AVT</t>
  </si>
  <si>
    <t>Стартер LARGUS 1,2kW AVTOPRIBOR</t>
  </si>
  <si>
    <t>00-00014383</t>
  </si>
  <si>
    <t>832198AVT</t>
  </si>
  <si>
    <t>Сцепление в сборе (без гидровлического выжимного) LARGUS, VESTA, X-RAY 21179 AVTOPRIBOR</t>
  </si>
  <si>
    <t>00-00014385</t>
  </si>
  <si>
    <t>834614AVT</t>
  </si>
  <si>
    <t>Сцепление в сборе (с гидровлическим выжимным) LARGUS, VESTA, X-RAY 21179 AVTOPRIBOR</t>
  </si>
  <si>
    <t>00-00014384</t>
  </si>
  <si>
    <t>832290AVT</t>
  </si>
  <si>
    <t>Сцепление в сборе VESTA 1.8 AMT, XRAY 1.8 AMT AVTOPRIBOR</t>
  </si>
  <si>
    <t>00-00014354</t>
  </si>
  <si>
    <t>BR.BP.1.89</t>
  </si>
  <si>
    <t>Задние тормозные колодки (дисковые тормоза) КАЛИНА СПОРТ, VESTA SW CROSS BRAVE</t>
  </si>
  <si>
    <t>00-00014355</t>
  </si>
  <si>
    <t>BR.SP.3.42</t>
  </si>
  <si>
    <t>Наконечники рулевых тяг (с крепежом) 2110 BRAVE</t>
  </si>
  <si>
    <t>00-00014367</t>
  </si>
  <si>
    <t>BP-7701471364</t>
  </si>
  <si>
    <t xml:space="preserve">Головка блока цилиндров в сборе "ГБЦ" LARGUS 16кл. K4M BYSUN PARTS </t>
  </si>
  <si>
    <t>00-00014368</t>
  </si>
  <si>
    <t>BP-7701468858</t>
  </si>
  <si>
    <t xml:space="preserve">Головка блока цилиндров в сборе "ГБЦ" LARGUS 8кл. K7M BYSUN PARTS </t>
  </si>
  <si>
    <t xml:space="preserve">Головка блока цилиндров голая "ГБЦ" LARGUS 16кл. K4M BYSUN PARTS </t>
  </si>
  <si>
    <t xml:space="preserve">Головка блока цилиндров голая "ГБЦ" LARGUS 8кл. K7M BYSUN PARTS </t>
  </si>
  <si>
    <t>00-00014369</t>
  </si>
  <si>
    <t>BP-100015193</t>
  </si>
  <si>
    <t xml:space="preserve">Двигатель в сборе LARGUS 8кл. K7M BYSUN PARTS </t>
  </si>
  <si>
    <t>00-00014363</t>
  </si>
  <si>
    <t>BP-7700427640</t>
  </si>
  <si>
    <t>Концевик дверной выключатель освещения LARGUS BYSUN PARTS</t>
  </si>
  <si>
    <t>00-00014364</t>
  </si>
  <si>
    <t>BP- 7701474854/55 /56</t>
  </si>
  <si>
    <t>Поршни с пальцами и кольцами LARGUS BYSUN PARTS</t>
  </si>
  <si>
    <t>00-00014240</t>
  </si>
  <si>
    <t>BP-117206746R</t>
  </si>
  <si>
    <t>Ремкомплект ремня генератора LARGUS, DUSTER (ремень 6PK1823 + 2 ролика) BYSUN PARTS</t>
  </si>
  <si>
    <t>00-00014362</t>
  </si>
  <si>
    <t>BP-7700273776</t>
  </si>
  <si>
    <t>Сальник коленвала передний LARGUS BYSUN PARTS</t>
  </si>
  <si>
    <t>00-00014365</t>
  </si>
  <si>
    <t>BP-7701471281</t>
  </si>
  <si>
    <t>00-00014366</t>
  </si>
  <si>
    <t>BP-7701465085</t>
  </si>
  <si>
    <t>Прокладка сливной пробки поддона картера (1упаковка=10шт) LARGUS CORTECO</t>
  </si>
  <si>
    <t>00-00014092</t>
  </si>
  <si>
    <t>DIAX</t>
  </si>
  <si>
    <t>00-00014096</t>
  </si>
  <si>
    <t>DIAXB36</t>
  </si>
  <si>
    <t>Ароматизатор гель-масло Aqueblue Light Squash 5936 (115мл) DIAX</t>
  </si>
  <si>
    <t>00-00014094</t>
  </si>
  <si>
    <t>DIAXB37</t>
  </si>
  <si>
    <t>Ароматизатор гель-масло Cool Squash 5937 (115мл) DIAX</t>
  </si>
  <si>
    <t>00-00014357</t>
  </si>
  <si>
    <t>FLEETGUARD</t>
  </si>
  <si>
    <t>00-00014358</t>
  </si>
  <si>
    <t>LF17356</t>
  </si>
  <si>
    <t>Фильтр масляный GASELLE NEXT (дв. CUMMINS 2.8) FLEETGUARD</t>
  </si>
  <si>
    <t>00-00014353</t>
  </si>
  <si>
    <t>GL.BS.1.2</t>
  </si>
  <si>
    <t>Задние тормозные колодки (230мм) LARGUS GALLANT</t>
  </si>
  <si>
    <t>00-00014379</t>
  </si>
  <si>
    <t>LGR-6199</t>
  </si>
  <si>
    <t>Задние тормозные колодки (дисковые тормоза) КАЛИНА СПОРТ, VESTA SW CROSS LGR</t>
  </si>
  <si>
    <t>00-00014373</t>
  </si>
  <si>
    <t>00-00014374</t>
  </si>
  <si>
    <t>LGR-7105</t>
  </si>
  <si>
    <t>Фильтр масляный 2105, 2108 LGR</t>
  </si>
  <si>
    <t>00-00014375</t>
  </si>
  <si>
    <t>00-00014376</t>
  </si>
  <si>
    <t>LGR-3202</t>
  </si>
  <si>
    <t>Шрус внутренний в сборе (трипоидный) 2108, 2110 LGR</t>
  </si>
  <si>
    <t>00-00014377</t>
  </si>
  <si>
    <t>LGR-3145</t>
  </si>
  <si>
    <t>Шрус наружный в сборе 2108, 2110 LGR</t>
  </si>
  <si>
    <t>00-00014378</t>
  </si>
  <si>
    <t>LGR-3167</t>
  </si>
  <si>
    <t>Шрус наружный в сборе с АБС 1118, 2170 LGR</t>
  </si>
  <si>
    <t>00-00014370</t>
  </si>
  <si>
    <t>77R040</t>
  </si>
  <si>
    <t>Рулевая рейка LARGUS MASTER KIT</t>
  </si>
  <si>
    <t>Передние тормозные колодки VESTA NG (с китайскими суппортами, 2023-) MK KASHIYAMA</t>
  </si>
  <si>
    <t>00-00014361</t>
  </si>
  <si>
    <t>FP-2351</t>
  </si>
  <si>
    <t>Ролик натяжителя генер. 1118, 2123 SUFIX</t>
  </si>
  <si>
    <t>00-00014371</t>
  </si>
  <si>
    <t>Ступица заднего колеса (дисковый тормоз) LADA VESTA, SW, SW CROSS, X-Ray, X-Ray CROSS АВТОРЕАЛ</t>
  </si>
  <si>
    <t>00-00014360</t>
  </si>
  <si>
    <t>AN70-2915004-120</t>
  </si>
  <si>
    <t>Амортизатор задний г./масл. (c заниж. -120) 2170 АСТОН</t>
  </si>
  <si>
    <t>00-00014359</t>
  </si>
  <si>
    <t>AN90-2915004-50</t>
  </si>
  <si>
    <t>Амортизатор задний г./масл. (c заниж. -50) 2190 АСТОН</t>
  </si>
  <si>
    <t>Амортизатор задний MONROE Adventure газомасляный для Шевроле Нива</t>
  </si>
  <si>
    <t>2</t>
  </si>
  <si>
    <t>Пружины задней подвески НПЦ занижение 20 мм, высота 277 мм для Лада FL Drive Active, Спорт</t>
  </si>
  <si>
    <t>Пружины передней подвески НПЦ для Лада Приора</t>
  </si>
  <si>
    <t>Пружины передней подвески НПЦ занижение 40 мм, высота 285 мм для Лада FL Drive Active, Спорт</t>
  </si>
  <si>
    <t>Пружины передней подвески НПЦ занижение 40 мм, высота 311 мм для Лада Веста Спорт, Веста NG Sportline</t>
  </si>
  <si>
    <t>Стойка передняя левая KYB Excel-G газомасляная для ВАЗ 2110-2112</t>
  </si>
  <si>
    <t>Стойка передняя левая KYB Premium масляная для ВАЗ 2110-2112</t>
  </si>
  <si>
    <t>Стойка передняя левая KYB Premium масляная для Лада Приора</t>
  </si>
  <si>
    <t>Стойка передняя правая KYB Excel-G газомаслянная для ВАЗ 2110-2112</t>
  </si>
  <si>
    <t>Стойка передняя правая KYB Premium масляная для ВАЗ 2110-2112</t>
  </si>
  <si>
    <t>Стойка передняя правая KYB Premium масляная для Лада Приора</t>
  </si>
  <si>
    <t>OEM</t>
  </si>
  <si>
    <t>Помпа DOLZ для ВАЗ 2101-2107, Лада Нива 4х4</t>
  </si>
  <si>
    <t>Помпа DOLZ для ВАЗ 2108-21099, 2113-2115, 2110-2112, Лада Калина с 8-ми клапанным двигателем</t>
  </si>
  <si>
    <t>Помпа DOLZ для ВАЗ 2110-2112 с 16-ти клапанным двигателем</t>
  </si>
  <si>
    <t>Помпа DOLZ для Лада Веста объём двигателя 1.8 л</t>
  </si>
  <si>
    <t>Помпа DOLZ для Лада Калина 2, Приора, Гранта с 8-ми клапанным двигателем</t>
  </si>
  <si>
    <t>Помпа DOLZ для Лада Калина, Калина 2, Приора, Приора 2, Гранта с 16-ти клапанным двигателем</t>
  </si>
  <si>
    <t>Помпа DOLZ для Лада Ларгус</t>
  </si>
  <si>
    <t>Помпа DOLZ для Лада Ларгус 8 клапанный двигатель</t>
  </si>
  <si>
    <t>Помпа DOLZ для Шевроле Нива</t>
  </si>
  <si>
    <t>Помпа MAREL MAGNUM TURBO для ВАЗ 2101-2107, Лада Нива 4х4, Шевроле Нива</t>
  </si>
  <si>
    <t>Помпа MAREL MAGNUM TURBO для ВАЗ 2108-21099, 2113-2115, 2110-2112, Лада Ока</t>
  </si>
  <si>
    <t>Помпа MAREL MAGNUM TURBO для Лада Гранта, Калина 2, Ларгус, Датсун mi-DO, on-DO 8 клапанный двигатель</t>
  </si>
  <si>
    <t>Помпа MAREL MAGNUM TURBO для Лада Калина, Калина 2, Приора, Приора 2, Гранта, Ларгус, Веста, XRAY</t>
  </si>
  <si>
    <t>Помпа MAREL Magnum Turbo помпа, 16V для ВАЗ 2110-2112</t>
  </si>
  <si>
    <t>Помпа MAREL MAGNUM для ВАЗ 2101-2107, Лада Нива 4x4, 4x4 Урбан, Шевроле Нива</t>
  </si>
  <si>
    <t>Помпа MAREL MAGNUM для ВАЗ 2108-21099, 2110-2112, 2113-2115, Лада Калина, Гранта, Ока 8 клапанный двигатель</t>
  </si>
  <si>
    <t>Помпа MAREL MAGNUM для ВАЗ 2110-2112 16 клапанный двигатель</t>
  </si>
  <si>
    <t>Помпа MAREL MAGNUM для Лада Гранта, Калина 2, Ларгус, Датсун mi-DO, on-DO 8 клапанный двигатель</t>
  </si>
  <si>
    <t>Помпа MAREL MAGNUM для Лада Калина, Приора, Гранта, Ларгус, Веста, Xray 16 клапанный двигатель</t>
  </si>
  <si>
    <t>Помпа MAREL MAGNUM для Лада Ларгус</t>
  </si>
  <si>
    <t>Пружины задней подвески НПЦ занижение 20 мм, высота 277 мм для Лада Веста Спорт, Веста NG Sportline</t>
  </si>
  <si>
    <t xml:space="preserve">Шатун двигателя LARGUS 16кл. K4M BYSUN PARTS </t>
  </si>
  <si>
    <t xml:space="preserve">Шатун двигателя LARGUS 8кл. K7M BYSUN PARTS </t>
  </si>
  <si>
    <t>00-00014356</t>
  </si>
  <si>
    <t>CS17405</t>
  </si>
  <si>
    <t>Амортизатор задний г./масл. 2108 "DRIVE" CS20</t>
  </si>
  <si>
    <t>00-00014411</t>
  </si>
  <si>
    <t>CS17406</t>
  </si>
  <si>
    <t>Амортизатор задний г/масл. 2170 "DRIVE" CS20</t>
  </si>
  <si>
    <t>Обойма шаровой рычага КПП "пятка" в сборе 2110, 2170, 2190 "ORIGINAL+" CS20</t>
  </si>
  <si>
    <t>00-00009878</t>
  </si>
  <si>
    <t>CS15828</t>
  </si>
  <si>
    <t>Пыльник вилки сцепления "кораблик" 2181, 2190 (синий силикон) "PROFI" CS20</t>
  </si>
  <si>
    <t>SRC0150</t>
  </si>
  <si>
    <t>SFC0150</t>
  </si>
  <si>
    <t>00-00014405</t>
  </si>
  <si>
    <t>EX96007</t>
  </si>
  <si>
    <t>Опора передней стойки 2170 (без подш.) "STANDART" EVOLEX</t>
  </si>
  <si>
    <t>00-00014406</t>
  </si>
  <si>
    <t>EX96009</t>
  </si>
  <si>
    <t>Опора передней стойки 2190 (без подш.) "STANDART" EVOLEX</t>
  </si>
  <si>
    <t>00-00014404</t>
  </si>
  <si>
    <t>EV-1118-2902840</t>
  </si>
  <si>
    <t>Подшипник задней ступицы LARGUS, DUSTER 4x2 FINWALE</t>
  </si>
  <si>
    <t>00-00014338</t>
  </si>
  <si>
    <t>HF130258</t>
  </si>
  <si>
    <t>Тормозные диски LARGUS, VESTA 16кл. (вент., слоты "эллипс", 259*20.6) HOFER</t>
  </si>
  <si>
    <t>00-00014410</t>
  </si>
  <si>
    <t>CH11-009</t>
  </si>
  <si>
    <t>Сцепление в сборе 1118, 2170 HOLA</t>
  </si>
  <si>
    <t>00-00014407</t>
  </si>
  <si>
    <t>CH01-026</t>
  </si>
  <si>
    <t>00-00014403</t>
  </si>
  <si>
    <t>D11376MH</t>
  </si>
  <si>
    <t>Передние тормозные колодки HYUNDAI SOLARIS II (2017-) MK KASHIYAMA</t>
  </si>
  <si>
    <t>00-00014408</t>
  </si>
  <si>
    <t>700-1106960-01</t>
  </si>
  <si>
    <t>Ремкомплект бензонасоса 2101, 2108 PEKAR</t>
  </si>
  <si>
    <t>00-00010953</t>
  </si>
  <si>
    <t>TRK0264</t>
  </si>
  <si>
    <t>Опора двигателя левая VESTA TORK</t>
  </si>
  <si>
    <t>00-00013995</t>
  </si>
  <si>
    <t>SA2121.2915.402+50</t>
  </si>
  <si>
    <t>Амортизатор задний г./масл. "LIFT +50" 2121 ШТОК АВТО</t>
  </si>
  <si>
    <t>00-00014412</t>
  </si>
  <si>
    <t>Свечи 2108 карб. (4-х конт.) "SUPER 4" BOSCH</t>
  </si>
  <si>
    <t>00-00014418</t>
  </si>
  <si>
    <t>Насос стеклоомывателя (с 1-им выходом) в сборе VESTA DACHIA</t>
  </si>
  <si>
    <t>00-00014417</t>
  </si>
  <si>
    <t>Ремкомплект доработанных направляющих суппорта (компл.: 4шт) X-RAY CROSS DACHIA</t>
  </si>
  <si>
    <t>00-00014416</t>
  </si>
  <si>
    <t>Скоба переднего суппорта (с противоскрипными пластин. и доработанными направл.) LARGUS, VESTA DACHIA</t>
  </si>
  <si>
    <t>00-00014382</t>
  </si>
  <si>
    <t>HNIBRK0632</t>
  </si>
  <si>
    <t>Передние тормозные колодки (с добавлением керамики) GAZEL NEXT HEINNER</t>
  </si>
  <si>
    <t>00-00014381</t>
  </si>
  <si>
    <t>HN1BRK0642</t>
  </si>
  <si>
    <t>Передние тормозные колодки (с добавлением керамики) VOLGA, GAZEL HEINNER</t>
  </si>
  <si>
    <t>00-00014428</t>
  </si>
  <si>
    <t>HF505123</t>
  </si>
  <si>
    <t>Амортизатор задний масл. "ОРИГИНАЛ" 21928 (KALINA II CROSS, GRANTA CROSS) DEMFI</t>
  </si>
  <si>
    <t>00-00014429</t>
  </si>
  <si>
    <t>HF812007</t>
  </si>
  <si>
    <t>Наконечник рулевой тяги наружн. 2101, 2121 HOFER</t>
  </si>
  <si>
    <t>00-00014430</t>
  </si>
  <si>
    <t>HF300015</t>
  </si>
  <si>
    <t>Подшипник генератора ГАЗ 2410 малый (180502, 62202-2RS) HOFER</t>
  </si>
  <si>
    <t>00-00014427</t>
  </si>
  <si>
    <t>HF690101</t>
  </si>
  <si>
    <t>Стартер 1111 HOFER</t>
  </si>
  <si>
    <t>00-00014431</t>
  </si>
  <si>
    <t>HF314841</t>
  </si>
  <si>
    <t>Ступица переднего колеса 1111 (R12, X3) HOFER</t>
  </si>
  <si>
    <t>00-00014434</t>
  </si>
  <si>
    <t>TH1372ST</t>
  </si>
  <si>
    <t>Ремкомплект ГРМ 1119, 2170, 2190 16кл. HOLA</t>
  </si>
  <si>
    <t>00-00014435</t>
  </si>
  <si>
    <t>TH0967ST</t>
  </si>
  <si>
    <t>Ремкомплект ГРМ LARGUS 8кл., LOGAN 1,4 8кл. 2010- HOLA</t>
  </si>
  <si>
    <t>00-00014423</t>
  </si>
  <si>
    <t>LWP0123</t>
  </si>
  <si>
    <t>Насос водяной 2123 LUZAR</t>
  </si>
  <si>
    <t>00-00014420</t>
  </si>
  <si>
    <t>LWP0998</t>
  </si>
  <si>
    <t>Насос водяной LOGAN 8кл. 1,4:1,6 (K7J, K7M) LUZAR</t>
  </si>
  <si>
    <t>00-00014421</t>
  </si>
  <si>
    <t>LWP0930</t>
  </si>
  <si>
    <t>Насос водяной LOGAN, LARGUS 8/16кл. (K7M, K4M) LUZAR</t>
  </si>
  <si>
    <t>00-00014422</t>
  </si>
  <si>
    <t>LWP0931</t>
  </si>
  <si>
    <t>Насос водяной LOGAN, LARGUS 8/16кл. (K7M, K4M) LUZAR TURBO</t>
  </si>
  <si>
    <t>00-00014419</t>
  </si>
  <si>
    <t>LWP0999</t>
  </si>
  <si>
    <t>Насос водяной X-RAY, LOGAN II, ARKANA, DUSTER. (двиг.: H4M) LUZAR</t>
  </si>
  <si>
    <t>00-00010565</t>
  </si>
  <si>
    <t>SD3067</t>
  </si>
  <si>
    <t>Тормозные диски LARGUS, VESTA 16кл. (вент., 259*20.6) HI-Q</t>
  </si>
  <si>
    <t>00-00014425</t>
  </si>
  <si>
    <t>АКLGS.2915.004-01</t>
  </si>
  <si>
    <t>Амортизатор задний г./масл. "STANDART" LARGUS АЛЬТЕРНАТИВА</t>
  </si>
  <si>
    <t>00-00014424</t>
  </si>
  <si>
    <t>АКVST.2915.004-01</t>
  </si>
  <si>
    <t>Амортизатор задний г./масл. "STANDART" VESTA АЛЬТЕРНАТИВА</t>
  </si>
  <si>
    <t>00-00014426</t>
  </si>
  <si>
    <t>АКLGS.2905.002/003</t>
  </si>
  <si>
    <t>Стойки передние г./масл. "STANDART" LARGUS АЛЬТЕРНАТИВА</t>
  </si>
  <si>
    <t>00-00008287</t>
  </si>
  <si>
    <t>АКVST.2905.002/003</t>
  </si>
  <si>
    <t>Стойки передние г./масл. "STANDART" VESTA АЛЬТЕРНАТИВА</t>
  </si>
  <si>
    <t>00-00002931</t>
  </si>
  <si>
    <t>LPG4</t>
  </si>
  <si>
    <t>Свечи 2108 карб. (под газ) ДВРМ</t>
  </si>
  <si>
    <t>00-00014432</t>
  </si>
  <si>
    <t>2110-2215070</t>
  </si>
  <si>
    <t>Вал левый (короткий) привода переднего колеса 2110 САМАРА</t>
  </si>
  <si>
    <t>21011307010</t>
  </si>
  <si>
    <t>2101-1307010</t>
  </si>
  <si>
    <t>21081307010</t>
  </si>
  <si>
    <t>2108-1307010</t>
  </si>
  <si>
    <t>21121307010</t>
  </si>
  <si>
    <t>2112-1307010</t>
  </si>
  <si>
    <t>8450075469</t>
  </si>
  <si>
    <t>211161307010</t>
  </si>
  <si>
    <t>21116-1307010</t>
  </si>
  <si>
    <t>210105707R</t>
  </si>
  <si>
    <t>7701478018</t>
  </si>
  <si>
    <t>212301307011</t>
  </si>
  <si>
    <t>2123-1307011</t>
  </si>
  <si>
    <t>21081307011</t>
  </si>
  <si>
    <t>2108-1307011</t>
  </si>
  <si>
    <t>211261307010</t>
  </si>
  <si>
    <t>21126-1307010</t>
  </si>
  <si>
    <t>21011307011</t>
  </si>
  <si>
    <t>2101-1307011</t>
  </si>
  <si>
    <t>21080130701100</t>
  </si>
  <si>
    <t>Сцепление Avtopribor в сборе без подшипника для Лада Ларгус, Веста, XRAY двигатель ВАЗ 21129 / 11189, МКПП JH3 / JR5</t>
  </si>
  <si>
    <t>Сцепление Avtopribor в сборе выжимной подшипник для Лада Ларгус, Renault Logan, Sandero, Megane двигатель K7M, КПП JH3</t>
  </si>
  <si>
    <t>Сцепление Avtopribor в сборе для ВАЗ 2108-21099, 2113-2115</t>
  </si>
  <si>
    <t>Фильтр топливный Fortech для ВАЗ 2104, 2105, 2107, 2108-21099, 2110-2112, 2113-2115</t>
  </si>
  <si>
    <t>21231117010</t>
  </si>
  <si>
    <t>2123-1117010</t>
  </si>
  <si>
    <t>172022047F</t>
  </si>
  <si>
    <t>00-00014474</t>
  </si>
  <si>
    <t>EX96008</t>
  </si>
  <si>
    <t>Опора передней стойки VESTA (без подш.) "STANDART" EVOLEX</t>
  </si>
  <si>
    <t>00-00005565</t>
  </si>
  <si>
    <t>FN-2518</t>
  </si>
  <si>
    <t>Крышка термостата с элементом 1118 FINORD</t>
  </si>
  <si>
    <t>00-00014479</t>
  </si>
  <si>
    <t>FN-2501</t>
  </si>
  <si>
    <t>Термостат 2101 карб. FINORD</t>
  </si>
  <si>
    <t>00-00014480</t>
  </si>
  <si>
    <t>FN-2508</t>
  </si>
  <si>
    <t>Термостат 2108 карб. (85 градусов) FINORD</t>
  </si>
  <si>
    <t>00-00014481</t>
  </si>
  <si>
    <t>FN-2523</t>
  </si>
  <si>
    <t>Термостат 2123 (80 градусов) FINORD</t>
  </si>
  <si>
    <t>00-00014482</t>
  </si>
  <si>
    <t>FN-2528</t>
  </si>
  <si>
    <t>Термостат 2123 нового образца (80 градусов) FINORD</t>
  </si>
  <si>
    <t>00-00014483</t>
  </si>
  <si>
    <t>FN-2530</t>
  </si>
  <si>
    <t>Термостат в сборе с корпусом 2190 (85 градусов) FINORD</t>
  </si>
  <si>
    <t xml:space="preserve">Термостат в сборе с корпусом 2190 с АКПП, X-RAY, VESTA (85 градусов) FINORD </t>
  </si>
  <si>
    <t>00-00014458</t>
  </si>
  <si>
    <t>HF130285</t>
  </si>
  <si>
    <t>Тормозные диски LARGUS (вент., слоты "дуга", 259*20.6) HOFER</t>
  </si>
  <si>
    <t>00-00014484</t>
  </si>
  <si>
    <t>ШАРОВЫЕ И НАКОНЕЧНИКИ</t>
  </si>
  <si>
    <t>00-00014486</t>
  </si>
  <si>
    <t>LGR-4167</t>
  </si>
  <si>
    <t>Наконечник рулевой тяги левый LARGUS, X-RAY LGR</t>
  </si>
  <si>
    <t>00-00014487</t>
  </si>
  <si>
    <t>LGR-4168</t>
  </si>
  <si>
    <t>Наконечник рулевой тяги правый LARGUS, X-RAY LGR</t>
  </si>
  <si>
    <t>00-00014485</t>
  </si>
  <si>
    <t>LGR-4335</t>
  </si>
  <si>
    <t>Шаровая опора 2108 LGR</t>
  </si>
  <si>
    <t>LRh0101c</t>
  </si>
  <si>
    <t>Термостат 2123 (87 градусов) "ЗИМА" LUZAR</t>
  </si>
  <si>
    <t>Ролик натяжной ремня ГРМ VW Passat B5 (96-) 1.8T/2.0i (d82) LYNX</t>
  </si>
  <si>
    <t>00-00014438</t>
  </si>
  <si>
    <t>SA248</t>
  </si>
  <si>
    <t>Свечи 2101 карб. W7DC+ "BLUE LINE" METEOR</t>
  </si>
  <si>
    <t>Свечи 2108 карб. WR7DC+ "BLUE LINE" METEOR</t>
  </si>
  <si>
    <t>00-00014440</t>
  </si>
  <si>
    <t>SA352</t>
  </si>
  <si>
    <t>Свечи 2108-2110 инж. 8кл. (4-х конт.) WR78X "BLUE LINE" METEOR</t>
  </si>
  <si>
    <t>Свечи 2108-2110 инж. 8кл. WR7DCX+ "BLUE LINE" METEOR</t>
  </si>
  <si>
    <t>00-00014439</t>
  </si>
  <si>
    <t>SA351</t>
  </si>
  <si>
    <t>Свечи 2110-2112 инж. 16кл. (4-х конт.)  FR78X "BLUE LINE" METEOR</t>
  </si>
  <si>
    <t>Свечи 2110-2112 инж. 16кл. (платина) FR7DPP30X "BLACK LINE" METEOR</t>
  </si>
  <si>
    <t>Свечи 2110-2112 инж. 16кл. FR7DCX+ "BLUE LINE" METEOR</t>
  </si>
  <si>
    <t>00-00014446</t>
  </si>
  <si>
    <t>SA429</t>
  </si>
  <si>
    <t>Свечи 2190, LARGUS (с дв. 11182 8кл.), VESTA (c дв. H4M) (платина) VR7SPP33 "BLACK LINE" METEOR</t>
  </si>
  <si>
    <t>00-00014443</t>
  </si>
  <si>
    <t>SA224</t>
  </si>
  <si>
    <t>Свечи 2190, LARGUS (с дв. 11182 8кл.), VESTA (c дв. H4M) VR8SC+ "BLUE LINE" METEOR</t>
  </si>
  <si>
    <t>00-00014452</t>
  </si>
  <si>
    <t>SA102</t>
  </si>
  <si>
    <t>Свечи 402 W7BC "GREEN LINE" METEOR</t>
  </si>
  <si>
    <t>00-00014451</t>
  </si>
  <si>
    <t>SA220</t>
  </si>
  <si>
    <t>Свечи 402 WR8BC+ "BLUE LINE" METEOR</t>
  </si>
  <si>
    <t>00-00014450</t>
  </si>
  <si>
    <t>SA203</t>
  </si>
  <si>
    <t>Свечи 405, 406, 409 ЕВРО-2 WR8DC+ "BLUE LINE" METEOR</t>
  </si>
  <si>
    <t>00-00014447</t>
  </si>
  <si>
    <t>SA206</t>
  </si>
  <si>
    <t>Свечи 405, 409 ЕВРО-3 FR8DC+ "BLUE LINE" METEOR</t>
  </si>
  <si>
    <t>00-00014448</t>
  </si>
  <si>
    <t>SA222</t>
  </si>
  <si>
    <t>Свечи 406 WR8DCX+ "BLUE LINE" METEOR</t>
  </si>
  <si>
    <t>00-00014444</t>
  </si>
  <si>
    <t>SA215</t>
  </si>
  <si>
    <t>Свечи HYUNDAI SOLARIS, KIA RIO, ГАЗ NEXT YR8SEU "BLUE LINE" METEOR</t>
  </si>
  <si>
    <t>00-00014445</t>
  </si>
  <si>
    <t>SA444</t>
  </si>
  <si>
    <t>Свечи LARGUS 16кл. (платина) FR7DPP+ "BLACK LINE" METEOR</t>
  </si>
  <si>
    <t>00-00014441</t>
  </si>
  <si>
    <t>SA208</t>
  </si>
  <si>
    <t>Свечи LARGUS 16кл. FR7DC+ "BLUE LINE" METEOR</t>
  </si>
  <si>
    <t>00-00014442</t>
  </si>
  <si>
    <t>SA307</t>
  </si>
  <si>
    <t>Свечи LARGUS 8кл. FR7LDC+ "BLUE LINE" METEOR</t>
  </si>
  <si>
    <t>00-00014449</t>
  </si>
  <si>
    <t>SS161</t>
  </si>
  <si>
    <t>Свечи бензопилы, газонокосилки, триммеры WSR6F "GREEN LINE" METEOR</t>
  </si>
  <si>
    <t>00-00014453</t>
  </si>
  <si>
    <t>CWW14AC</t>
  </si>
  <si>
    <t>Щетки стеклоочистителя зимние 350mm MILES</t>
  </si>
  <si>
    <t>00-00014454</t>
  </si>
  <si>
    <t>CWW16AC</t>
  </si>
  <si>
    <t>Щетки стеклоочистителя зимние 400mm MILES</t>
  </si>
  <si>
    <t>00-00014455</t>
  </si>
  <si>
    <t>CWW18AC</t>
  </si>
  <si>
    <t>Щетки стеклоочистителя зимние 450mm MILES</t>
  </si>
  <si>
    <t>00-00014457</t>
  </si>
  <si>
    <t>CWW20AC</t>
  </si>
  <si>
    <t>Щетки стеклоочистителя зимние 500mm MILES</t>
  </si>
  <si>
    <t>00-00014456</t>
  </si>
  <si>
    <t>CWW24AC</t>
  </si>
  <si>
    <t>Щетки стеклоочистителя зимние 600mm MILES</t>
  </si>
  <si>
    <t>00-00014433</t>
  </si>
  <si>
    <t>SP1196</t>
  </si>
  <si>
    <t>Передние тормозные колодки HYUNDAI IX35 (LM) (2010-),i40 (VF)/KIA SPORTAGE (SL)(2010-) HI-Q</t>
  </si>
  <si>
    <t>00-00014436</t>
  </si>
  <si>
    <t>SD1110</t>
  </si>
  <si>
    <t>Тормозные диски передние HYUNDAI SOLARIS (09.2010-12.2016), KIA RIO III (09.2011-) HI-Q</t>
  </si>
  <si>
    <t>00-00014437</t>
  </si>
  <si>
    <t>Шарнир задней подвески для а/м ГАЗ: 3302, 2217, 2752, 2705, 33104, 3221  SEVI EXPERT</t>
  </si>
  <si>
    <t>00-00014467</t>
  </si>
  <si>
    <t>FN-1000</t>
  </si>
  <si>
    <t>Электовентилятор отопителя 2111, 2170 SUFIX</t>
  </si>
  <si>
    <t>00-00014465</t>
  </si>
  <si>
    <t>FN-1032</t>
  </si>
  <si>
    <t>Электовентилятор отопителя 2170, 2190 (под конд. HALLA) SUFIX</t>
  </si>
  <si>
    <t>00-00002272</t>
  </si>
  <si>
    <t>00-00006083</t>
  </si>
  <si>
    <t>SA3302O</t>
  </si>
  <si>
    <t xml:space="preserve">Амортизатор передний/задний масл. ГАЗ 3202 WEBER </t>
  </si>
  <si>
    <t>00-00002280</t>
  </si>
  <si>
    <t>00-00002368</t>
  </si>
  <si>
    <t>GP2110</t>
  </si>
  <si>
    <t>Насос стеклоомывателя 2108, 2110, 2123 WEBER</t>
  </si>
  <si>
    <t>00-00014475</t>
  </si>
  <si>
    <t>CVJ4601-2</t>
  </si>
  <si>
    <t>Шрус наружный в сборе LARGUS 16кл. WEBER</t>
  </si>
  <si>
    <t xml:space="preserve">Свечи 405, 409 ЕВРО-3 АУ14ДВРМ 1,0 (блистер) ДВРМ </t>
  </si>
  <si>
    <t>00-00014463</t>
  </si>
  <si>
    <t>21010-1602210</t>
  </si>
  <si>
    <t>Вилка выключения сцепления 2101 ТОЛЬЯТТИ</t>
  </si>
  <si>
    <t>00-00014469</t>
  </si>
  <si>
    <t>СУППОРТА ТОРМОЗНЫЕ ТОЛЬЯТТИ</t>
  </si>
  <si>
    <t>00-00014470</t>
  </si>
  <si>
    <t>2110-3501015</t>
  </si>
  <si>
    <t xml:space="preserve">Суппорт передний левый в сборе со шлангом (без колодок) 2110 </t>
  </si>
  <si>
    <t>00-00014472</t>
  </si>
  <si>
    <t>2112-3501013</t>
  </si>
  <si>
    <t>Суппорт передний левый в сборе со шлангом (без колодок) 2112</t>
  </si>
  <si>
    <t>00-00014471</t>
  </si>
  <si>
    <t>2110-3501014</t>
  </si>
  <si>
    <t>Суппорт передний правый в сборе со шлангом (без колодок) 2110</t>
  </si>
  <si>
    <t>00-00014473</t>
  </si>
  <si>
    <t>2112-3501012</t>
  </si>
  <si>
    <t xml:space="preserve">Суппорт передний правый в сборе со шлангом (без колодок) 2112 </t>
  </si>
  <si>
    <t>00-00014468</t>
  </si>
  <si>
    <t>ТР.А-140А</t>
  </si>
  <si>
    <t>Передние тормозные колодки VESTA NG (с китайскими суппортами, 2023-) ТИИР</t>
  </si>
  <si>
    <t>0</t>
  </si>
  <si>
    <t>4</t>
  </si>
  <si>
    <t>6001548890</t>
  </si>
  <si>
    <t>8450006445</t>
  </si>
  <si>
    <t>Сцепление Avtopribor в сборе гидравлический подшипник для Лада Ларгус, Renault Clio, Logan 2, Logan Stepway 2, Megane 2, Sandero 2, Sandero Stepway 2 двигатель K4M, КПП JR5</t>
  </si>
  <si>
    <t>Сцепление Avtopribor в сборе для ВАЗ 2110-2112, Лада Приора</t>
  </si>
  <si>
    <t>Сцепление Avtopribor в сборе для Лада Калина 2, Приора 2, Гранта, Веста тросовая КПП</t>
  </si>
  <si>
    <t>Сцепление Avtopribor в сборе для Лада Приора, Приора 2, Калина двигатель ВАЗ 11194</t>
  </si>
  <si>
    <t>Сцепление Avtopribor в сборе для Шевроле Нива</t>
  </si>
  <si>
    <t>Код товара</t>
  </si>
  <si>
    <t>Y / N</t>
  </si>
  <si>
    <t>https://motorring.ru/product/42594-sceplenie-avtopribor-sbore-vaz-2108-21099-2113-2115</t>
  </si>
  <si>
    <t>https://motorring.ru/product/45939-komplekt-scepleniya-avtopribor-832198avt-lada-vesta-xray-largus</t>
  </si>
  <si>
    <t>https://motorring.ru/product/42595-sceplenie-avtopribor-sbore-pod-kulisnyy-privod-kpp-vaz-2110</t>
  </si>
  <si>
    <t>https://motorring.ru/product/42597-sceplenie-avtopribor-sbore-pod-kulisnyy-privod-kpp-priora</t>
  </si>
  <si>
    <t>https://motorring.ru/product/42596-sceplenie-avtopribor-sbore-lada-niva-shevrole-niva</t>
  </si>
  <si>
    <t>11890 снят</t>
  </si>
  <si>
    <t>2090 снят</t>
  </si>
  <si>
    <t>2190 снят</t>
  </si>
  <si>
    <t>3290 снят</t>
  </si>
  <si>
    <t>https://motorring.ru/product/45940-komplekt-scepleniya-avtopribor-834614avt-lada-vesta-xray-largus</t>
  </si>
  <si>
    <t>Наименование элемента</t>
  </si>
  <si>
    <t>Ссылка на конкурентов</t>
  </si>
  <si>
    <t>Склад</t>
  </si>
  <si>
    <t>00-00013287</t>
  </si>
  <si>
    <t>BP-401602523R</t>
  </si>
  <si>
    <t>Шаровая опора LARGUS (после 2014г.), X-RAY (с боковой проточкой) BYSUN PARTS</t>
  </si>
  <si>
    <t>GK0973</t>
  </si>
  <si>
    <t>00-00014508</t>
  </si>
  <si>
    <t>CHB910</t>
  </si>
  <si>
    <t>Подшипник выжимной 2190 HOLA</t>
  </si>
  <si>
    <t>Бачок расширительный LARGUS (2016-), X-RAY LADA</t>
  </si>
  <si>
    <t>00-00014488</t>
  </si>
  <si>
    <t>Свечи VL16 BCP5E NGK</t>
  </si>
  <si>
    <t>00-00014502</t>
  </si>
  <si>
    <t>Кронштейн растяжки (краб) 1118 ROSTECO</t>
  </si>
  <si>
    <t>00-00014503</t>
  </si>
  <si>
    <t>Кронштейн растяжки (краб) 2190 ROSTECO</t>
  </si>
  <si>
    <t>00-00014505</t>
  </si>
  <si>
    <t>Ремкомплект рулевой рейки (компл.: 9 деталей) 1118, 2110, 2170 ROSTECO</t>
  </si>
  <si>
    <t>00-00014498</t>
  </si>
  <si>
    <t>Рычаг передней подвески нижний (компл.: 2шт.) 2108 ROSTECO</t>
  </si>
  <si>
    <t>00-00014501</t>
  </si>
  <si>
    <t>Шарнир кронштейна растяжки (компл.: 2шт) 1118, 2108, 2110, 2170 ROSTECO</t>
  </si>
  <si>
    <t>00-00014497</t>
  </si>
  <si>
    <t>Шарниры рычагов передней подвески (компл.: 2шт.) 1118, 2108, 2110, 2170 ROSTECO</t>
  </si>
  <si>
    <t>00-00014500</t>
  </si>
  <si>
    <t>Шарниры тяг рулевой рейки (компл.: 2шт.) 2108 ROSTECO</t>
  </si>
  <si>
    <t>00-00014499</t>
  </si>
  <si>
    <t>Шарниры тяг рулевой рейки (компл.: 2шт.) 2110 ROSTECO</t>
  </si>
  <si>
    <t xml:space="preserve">Сцепление в сборе 2123 SACHS </t>
  </si>
  <si>
    <t>00-00014507</t>
  </si>
  <si>
    <t>2123-1005058-50</t>
  </si>
  <si>
    <t>Шкив (демпфер) коленчатого вала 2123 с конд. SLON</t>
  </si>
  <si>
    <t>00-00014506</t>
  </si>
  <si>
    <t>42164.1005070-01</t>
  </si>
  <si>
    <t>Шкив (демпфер) коленчатого вала ГАЗель дв. УМЗ-4216 ЕВРО 3 SLON</t>
  </si>
  <si>
    <t>00-00014466</t>
  </si>
  <si>
    <t>FN-1026</t>
  </si>
  <si>
    <t>Электовентилятор отопителя 1118, 2170 (под конд. PANASONIC) SUFIX</t>
  </si>
  <si>
    <t>00-00014462</t>
  </si>
  <si>
    <t>FN-1010</t>
  </si>
  <si>
    <t>Электовентилятор отопителя VESTA SUFIX</t>
  </si>
  <si>
    <t>00-00014461</t>
  </si>
  <si>
    <t>FN-1022</t>
  </si>
  <si>
    <t>Электровентилятор охлаждения с кожухом 2190 SUFIX</t>
  </si>
  <si>
    <t>00-00014460</t>
  </si>
  <si>
    <t>FN-1007</t>
  </si>
  <si>
    <t>Электровентилятор охлаждения с кожухом LARGUS 16кл. (с конд.) SUFIX</t>
  </si>
  <si>
    <t>00-00014459</t>
  </si>
  <si>
    <t>FN-1023</t>
  </si>
  <si>
    <t>Электровентилятор радиатора кондиционера с кожухом 2190 SUFIX</t>
  </si>
  <si>
    <t>00-00014509</t>
  </si>
  <si>
    <t>Модуль электробензонасоса в сборе LARGUS (2016-), X-RAY ОРИГИНАЛ</t>
  </si>
  <si>
    <t>00-00014511</t>
  </si>
  <si>
    <t>ED1023M</t>
  </si>
  <si>
    <t>Крышка маслозаливной горловины 2123 ЕВРОДЕТАЛЬ</t>
  </si>
  <si>
    <t>Модуль электробензонасоса в сборе LARGUS (2016-), X-RAY МОТОРИКА</t>
  </si>
  <si>
    <t>00-00014492</t>
  </si>
  <si>
    <t xml:space="preserve">Пружина задней подвески LARGUS универсал (5-7 местный) НПЦ </t>
  </si>
  <si>
    <t>00-00014493</t>
  </si>
  <si>
    <t xml:space="preserve">Пружина задней подвески LARGUS фургон (2-х местный) НПЦ </t>
  </si>
  <si>
    <t xml:space="preserve">Пружина задней подвески VESTA CROSS НПЦ </t>
  </si>
  <si>
    <t>00-00014491</t>
  </si>
  <si>
    <t xml:space="preserve">Пружина задней подвески VESTA НПЦ </t>
  </si>
  <si>
    <t>Пружина передней подвески 21700 (бочка) НПЦ</t>
  </si>
  <si>
    <t>Пружина передней подвески 2190 (после 2018) НПЦ</t>
  </si>
  <si>
    <t>Пружина передней подвески LARGUS CROSS НПЦ</t>
  </si>
  <si>
    <t>00-00014495</t>
  </si>
  <si>
    <t xml:space="preserve">Пружина передней подвески LARGUS универсал (5-7 местный) НПЦ </t>
  </si>
  <si>
    <t>00-00014494</t>
  </si>
  <si>
    <t>NPC00119</t>
  </si>
  <si>
    <t xml:space="preserve">Пружина передней подвески LARGUS фургон (2-х местный) НПЦ </t>
  </si>
  <si>
    <t>00-00014490</t>
  </si>
  <si>
    <t xml:space="preserve">Пружина передней подвески VESTA (с изолятором) НПЦ </t>
  </si>
  <si>
    <t>Пружина передней подвески VESTA CROSS НПЦ</t>
  </si>
  <si>
    <t>00-00014504</t>
  </si>
  <si>
    <t>Ремкомплект рулевой рейки (компл.: 8 деталей) 2108 ROSTECO</t>
  </si>
  <si>
    <t>https://www.ozon.ru/product/provoda-vysokovoltnye-vaz-2101-07-karbyurator-slon-komplekt-1070841478/</t>
  </si>
  <si>
    <t>https://www.ozon.ru/product/provoda-vysokovoltnye-silikonovye-komplekt-vaz-2108-c-karbyuratorom-slon-artikul-2108370708010-746785723/</t>
  </si>
  <si>
    <t>https://www.ozon.ru/product/provoda-vysokovoltnye-1086052534/</t>
  </si>
  <si>
    <t>https://www.ozon.ru/product/provoda-vysokovoltnye-vaz-2123-21214-slon-posle-2006g-s-gur-1395062923/</t>
  </si>
  <si>
    <t>https://www.ozon.ru/product/provoda-v-v-vaz-2105-2107-21214-silikonovye-inzhektor-8-klapanov-do-2014-go-21214-3707080-30-572031499/</t>
  </si>
  <si>
    <t>https://www.ozon.ru/product/slon-zhgut-provodov-1393101457/</t>
  </si>
  <si>
    <t>https://www.ozon.ru/product/provoda-vysokovoltnye-largus-logan-1-4-1-6-8kl-silikonovye-slon-8200506297-922299623/</t>
  </si>
  <si>
    <t>https://www.ozon.ru/product/nasos-vodyanoy-dolz-r135-1042010794/</t>
  </si>
  <si>
    <t>https://www.ozon.ru/product/nibk-kolodki-tormoznye-art-pn9805-982650536/</t>
  </si>
  <si>
    <t>https://www.ozon.ru/product/svechi-zazhiganiya-dlya-gaz-dv-402-511-uaz-4218-brisk-classic-n17-836629420/</t>
  </si>
  <si>
    <t>https://www.ozon.ru/product/perednie-tormoznye-kolodki-vaz-lada-2101-ferodo-target-art-tar96b-1565622285/</t>
  </si>
  <si>
    <t>Кат/ номер</t>
  </si>
  <si>
    <t>Арт. пост.</t>
  </si>
  <si>
    <t>Ссылка</t>
  </si>
  <si>
    <t>8200772985</t>
  </si>
  <si>
    <t>2101-3707080</t>
  </si>
  <si>
    <t>21214-3707080</t>
  </si>
  <si>
    <t>2108-3707080</t>
  </si>
  <si>
    <t>2112-3707080</t>
  </si>
  <si>
    <t>21213-3707080</t>
  </si>
  <si>
    <t>11113707060</t>
  </si>
  <si>
    <t>2123-3707080</t>
  </si>
  <si>
    <t>2111-3707080</t>
  </si>
  <si>
    <t>21013707080</t>
  </si>
  <si>
    <t>212143707080</t>
  </si>
  <si>
    <t>21083707080</t>
  </si>
  <si>
    <t>21123707080</t>
  </si>
  <si>
    <t>21213707080</t>
  </si>
  <si>
    <t>2121-3707080</t>
  </si>
  <si>
    <t>210821301012</t>
  </si>
  <si>
    <t>2111812202011</t>
  </si>
  <si>
    <t>2111-8122020</t>
  </si>
  <si>
    <t>111808122010</t>
  </si>
  <si>
    <t>1118-8122010</t>
  </si>
  <si>
    <t>2170812202010</t>
  </si>
  <si>
    <t>2170-8122020</t>
  </si>
  <si>
    <t>2170812202001</t>
  </si>
  <si>
    <t>Салонный фильтр FORTECH для Лада Калина, Гранта</t>
  </si>
  <si>
    <t>11188122010</t>
  </si>
  <si>
    <t>1118-8122010, 2123-8122010</t>
  </si>
  <si>
    <t>Салонный фильтр FORTECH угольный для Лада Ларгус</t>
  </si>
  <si>
    <t>272775374R</t>
  </si>
  <si>
    <t>Салонный фильтр FORTECH угольный для Лада Приора с кондиционером Halla</t>
  </si>
  <si>
    <t>21703812202082</t>
  </si>
  <si>
    <t>21703-8122020</t>
  </si>
  <si>
    <t>IK20TT</t>
  </si>
  <si>
    <t>21123707010</t>
  </si>
  <si>
    <t>Q20TT</t>
  </si>
  <si>
    <t>21120370701086</t>
  </si>
  <si>
    <t>7700500168</t>
  </si>
  <si>
    <t>7700500155</t>
  </si>
  <si>
    <t>21013707010</t>
  </si>
  <si>
    <t>2101-3707010</t>
  </si>
  <si>
    <t>21110370701004</t>
  </si>
  <si>
    <t>2101370700002</t>
  </si>
  <si>
    <t>2101-3707000</t>
  </si>
  <si>
    <t>21113707010</t>
  </si>
  <si>
    <t>2111370701003</t>
  </si>
  <si>
    <t>21083707010</t>
  </si>
  <si>
    <t>2108-3707010</t>
  </si>
  <si>
    <t>2112370701001</t>
  </si>
  <si>
    <t>BPR6EY-11</t>
  </si>
  <si>
    <t>211103707010</t>
  </si>
  <si>
    <t>BCPR6E-11</t>
  </si>
  <si>
    <t>BCPR6E</t>
  </si>
  <si>
    <t>BPR6ES-11</t>
  </si>
  <si>
    <t>BP6E</t>
  </si>
  <si>
    <t>Кат. номер</t>
  </si>
  <si>
    <t>00-00014409</t>
  </si>
  <si>
    <t>AT10107</t>
  </si>
  <si>
    <t>Амортизатор задний масл. 2108 "STANDART OIL" ATECH</t>
  </si>
  <si>
    <t>00-00012088</t>
  </si>
  <si>
    <t>B-RING (КИТАЙ)</t>
  </si>
  <si>
    <t>00-00014541</t>
  </si>
  <si>
    <t>BLS0108R</t>
  </si>
  <si>
    <t>Подшипник задней ступицы 2108 B-RING</t>
  </si>
  <si>
    <t>B-RING</t>
  </si>
  <si>
    <t>00-00014540</t>
  </si>
  <si>
    <t>BLS0118F</t>
  </si>
  <si>
    <t>Подшипник передней ступицы 1118, 2170 B-RING</t>
  </si>
  <si>
    <t>00-00014525</t>
  </si>
  <si>
    <t>BR.SS.17.47</t>
  </si>
  <si>
    <t>Датчик АБС передний X-RAY, X-RAY CROSS BRAVE</t>
  </si>
  <si>
    <t>00-00014530</t>
  </si>
  <si>
    <t>BR.SS.17.45</t>
  </si>
  <si>
    <t>Датчик скорости заднего левого колеса VESTA BRAVE</t>
  </si>
  <si>
    <t>00-00014529</t>
  </si>
  <si>
    <t>BR.SS.17.46</t>
  </si>
  <si>
    <t>Датчик скорости заднего правого колеса VESTA BRAVE</t>
  </si>
  <si>
    <t>00-00014531</t>
  </si>
  <si>
    <t>BR.SS.17.44</t>
  </si>
  <si>
    <t>Датчик скорости переднего левого/правого колеса VESTA BRAVE</t>
  </si>
  <si>
    <t>00-00014523</t>
  </si>
  <si>
    <t>DMAF (КИТАЙ)</t>
  </si>
  <si>
    <t>DMAF1118-1130010</t>
  </si>
  <si>
    <t>Датчик массового расхода воздуха (ДМРВ) 1118, 2112  DMAF</t>
  </si>
  <si>
    <t>DMAF</t>
  </si>
  <si>
    <t>00-00014528</t>
  </si>
  <si>
    <t>K17123</t>
  </si>
  <si>
    <t>Задний тормозной цилиндр X-RAY FENOX</t>
  </si>
  <si>
    <t>00-00014532</t>
  </si>
  <si>
    <t>HF627384</t>
  </si>
  <si>
    <t>Насос отопителя салона дополнительный КАМАЗ, МАЗ, ГАЗ (d=16мм, 24V) HOFER</t>
  </si>
  <si>
    <t>00-00014533</t>
  </si>
  <si>
    <t>HF627385</t>
  </si>
  <si>
    <t>Насос отопителя салона дополнительный КАМАЗ, МАЗ, ГАЗ (d=18мм, 24V) HOFER</t>
  </si>
  <si>
    <t>Сцепление в сборе (без гидровлического выжимного) LARGUS, VESTA, X-RAY 21179 HOLA</t>
  </si>
  <si>
    <t>Сцепление в сборе (без гидровлического выжимного) LARGUS, VESTA, X-RAY 21179 LUK</t>
  </si>
  <si>
    <t>00-00014514</t>
  </si>
  <si>
    <t>STT</t>
  </si>
  <si>
    <t>00-00014516</t>
  </si>
  <si>
    <t>TT-00163</t>
  </si>
  <si>
    <t>Глушитель основной (прямоточный, без насадки) 2108, 2109 STT</t>
  </si>
  <si>
    <t>00-00014517</t>
  </si>
  <si>
    <t>TT-00166</t>
  </si>
  <si>
    <t>Глушитель основной (прямоточный, без насадки) 21099 STT</t>
  </si>
  <si>
    <t>00-00014515</t>
  </si>
  <si>
    <t>TT-001__</t>
  </si>
  <si>
    <t>Глушитель основной (прямоточный) 1119, KALINA ll хетчбэк STT</t>
  </si>
  <si>
    <t>00-00014521</t>
  </si>
  <si>
    <t>TT-00170</t>
  </si>
  <si>
    <t>Глушитель основной (прямоточный) 2110 1,6л. (новые крепления, 2008-) STT</t>
  </si>
  <si>
    <t>00-00014520</t>
  </si>
  <si>
    <t>TT-00186</t>
  </si>
  <si>
    <t>Глушитель основной (прямоточный) 2115 STT</t>
  </si>
  <si>
    <t>00-00014518</t>
  </si>
  <si>
    <t>TT-00193</t>
  </si>
  <si>
    <t>Глушитель основной (прямоточный) 2170, 2171 STT</t>
  </si>
  <si>
    <t>00-00014519</t>
  </si>
  <si>
    <t>TT-00211</t>
  </si>
  <si>
    <t>Глушитель основной (прямоточный) GRANTA седан, лифтбэк STT</t>
  </si>
  <si>
    <t>00-00014526</t>
  </si>
  <si>
    <t>FHK-1001</t>
  </si>
  <si>
    <t>Задний тормозной цилиндр X-RAY SUFIX</t>
  </si>
  <si>
    <t>00-00014537</t>
  </si>
  <si>
    <t>T417S</t>
  </si>
  <si>
    <t>Провода в/в ГАЗ 2705, 3221, 3302 (УМЗ 4216, Евро4 до 09/2011) (100% силикон) TESLA</t>
  </si>
  <si>
    <t>00-00014539</t>
  </si>
  <si>
    <t>T341H</t>
  </si>
  <si>
    <t>Провода в/в ГАЗ 2705, 3221, 3302 (УМЗ 4216, Евро4) (70% силикон) TESLA</t>
  </si>
  <si>
    <t>00-00014538</t>
  </si>
  <si>
    <t>T683H</t>
  </si>
  <si>
    <t>Провода в/в ЗиЛ 130, 131, 133; ЛиАЗ 677 с двигателями 6,0 (70% силикон) TESLA</t>
  </si>
  <si>
    <t>Сцепление в сборе 2108 VALEO ТУРЦИЯ</t>
  </si>
  <si>
    <t>00-00014512</t>
  </si>
  <si>
    <t>ПК0507ВТН</t>
  </si>
  <si>
    <t>Провод коммутатора 2105,2107 ВИННИЦА</t>
  </si>
  <si>
    <t>ED1201T</t>
  </si>
  <si>
    <t>Генератор 2123 (14В, 110А) РОСДЕТАЛЬ</t>
  </si>
  <si>
    <t>00-00013876</t>
  </si>
  <si>
    <t>SA2123.2915.402+30</t>
  </si>
  <si>
    <t>Амортизатор задний г./масл. "LIFT +30" 2123 ШТОК АВТО</t>
  </si>
  <si>
    <t>00-00014549</t>
  </si>
  <si>
    <t>Ремень генератора 6PK1805 BOSCH</t>
  </si>
  <si>
    <t>00-00014550</t>
  </si>
  <si>
    <t>Ремень клиновой 13x775 BOSCH</t>
  </si>
  <si>
    <t>00-00014551</t>
  </si>
  <si>
    <t>Ремень клиновой AVX11.5x755La BOSCH</t>
  </si>
  <si>
    <t>00-00014553</t>
  </si>
  <si>
    <t>BP-166008992R</t>
  </si>
  <si>
    <t>Форсунка топливная (166008992R) X-RAY H4M BYSUN PARTS</t>
  </si>
  <si>
    <t>00-00014552</t>
  </si>
  <si>
    <t>Шкив распредвала LARGUS 8кл. (K7M) BYSUN PARTS</t>
  </si>
  <si>
    <t>00-00014534</t>
  </si>
  <si>
    <t>DX_9211.3708</t>
  </si>
  <si>
    <t>Стартер 1118 8кл. (1.55кВт, редукторный) DEXTRA</t>
  </si>
  <si>
    <t>00-00014559</t>
  </si>
  <si>
    <t>HF103106</t>
  </si>
  <si>
    <t>Ремень ГРМ LARGUS 16кл. 132зуб "PREMIUM" HOFER</t>
  </si>
  <si>
    <t>00-00014560</t>
  </si>
  <si>
    <t>HF103105</t>
  </si>
  <si>
    <t>Ремень ГРМ LARGUS 8кл. 96зуб "PREMIUM" HOFER</t>
  </si>
  <si>
    <t>00-00014561</t>
  </si>
  <si>
    <t>HF200510</t>
  </si>
  <si>
    <t>Фильтр масляный DAEWOO NEXIA, ESPERO, NUBIRA, LEGANZA/CHEVROLET LACETTI, LANOS HOFER</t>
  </si>
  <si>
    <t>00-00014562</t>
  </si>
  <si>
    <t>HF200516</t>
  </si>
  <si>
    <t>Фильтр масляный FORD FOCUS II (1.8, 2.0) (2004-2011), FOCUS III, MONDEO III HOFER</t>
  </si>
  <si>
    <t>00-00014563</t>
  </si>
  <si>
    <t>HF200507</t>
  </si>
  <si>
    <t>Фильтр масляный KIA RIO, HYUNDAI SOLARIS HOFER</t>
  </si>
  <si>
    <t>00-00014564</t>
  </si>
  <si>
    <t>HF200519</t>
  </si>
  <si>
    <t xml:space="preserve">Фильтр масляный KIA SPECTRA, NISSAN X-TRAIL HOFER </t>
  </si>
  <si>
    <t>00-00014556</t>
  </si>
  <si>
    <t>PB-5068</t>
  </si>
  <si>
    <t>Ролик натяжителя генер. GAZ 406дв. LYNX</t>
  </si>
  <si>
    <t>00-00014574</t>
  </si>
  <si>
    <t>LW6048S</t>
  </si>
  <si>
    <t>Щетки стеклоочистителя зимние AUDI A3 03-12, SKODA Octavia I 04&gt;, VW Golf V 03-08 (600mm+480mm) LYNX</t>
  </si>
  <si>
    <t>00-00014576</t>
  </si>
  <si>
    <t>LW6543S</t>
  </si>
  <si>
    <t>Щетки стеклоочистителя зимние FORD Focus II 04-12, PEUGEOT 207 06&gt; (650mm+430mm) LYNX</t>
  </si>
  <si>
    <t>00-00014578</t>
  </si>
  <si>
    <t>LW6045P</t>
  </si>
  <si>
    <t>Щетки стеклоочистителя зимние GEELY Coolray 20&gt;, CHANGAN CS55 PLUS 22&gt; / UNI-V 22 (600mm+450mm) LYNX</t>
  </si>
  <si>
    <t>00-00014571</t>
  </si>
  <si>
    <t>LW6045L</t>
  </si>
  <si>
    <t>Щетки стеклоочистителя зимние MAZDA 6(GJ) 12&gt; / CX-5(KF) 17&gt; (600mm+450mm) LYNX</t>
  </si>
  <si>
    <t>00-00014572</t>
  </si>
  <si>
    <t>LW6048B</t>
  </si>
  <si>
    <t>Щетки стеклоочистителя зимние SKODA Octavia III 12&gt; / Jetta IV 11&gt; / Passat 10-14 (600mm+480mm) LYNX</t>
  </si>
  <si>
    <t>00-00014573</t>
  </si>
  <si>
    <t>LW6048P</t>
  </si>
  <si>
    <t>Щетки стеклоочистителя зимние SKODA Yeti 09&gt;, VW Golf VI 03-13 / Jetta III 05-10  (600mm+480mm) LYNX</t>
  </si>
  <si>
    <t>00-00014575</t>
  </si>
  <si>
    <t>LW6053P</t>
  </si>
  <si>
    <t>Щетки стеклоочистителя зимние VW Tiguan 07&gt;, CHANGAN CS95 23&gt; (600mm+530mm) LYNX</t>
  </si>
  <si>
    <t>00-00014548</t>
  </si>
  <si>
    <t>К4</t>
  </si>
  <si>
    <t>Кольца поршневые 84,0 ПРИМА</t>
  </si>
  <si>
    <t>00-00014580</t>
  </si>
  <si>
    <t>FN-1016</t>
  </si>
  <si>
    <t>Вентилятор отопителя 2101, 2121, 21213 SUFIX</t>
  </si>
  <si>
    <t>00-00014581</t>
  </si>
  <si>
    <t>SM-1008</t>
  </si>
  <si>
    <t>Подшипник задней ступицы 2108 SUFIX</t>
  </si>
  <si>
    <t>00-00014554</t>
  </si>
  <si>
    <t>Диск сцепления нажимной 21230 VALEO</t>
  </si>
  <si>
    <t>BM.3762</t>
  </si>
  <si>
    <t>00-00014555</t>
  </si>
  <si>
    <t>КТ620331900БП</t>
  </si>
  <si>
    <t>Сцепление в сборе (тросиковая КПП, без подшипника) 2170, 2190, КАЛИНА 2 LUK</t>
  </si>
  <si>
    <t>00-00014579</t>
  </si>
  <si>
    <t>21126-1004014-K-AR"A"</t>
  </si>
  <si>
    <t>Поршни с пальцами без колец 21126 (82,5A) МОТОРДЕТАЛЬ</t>
  </si>
  <si>
    <t>2170М131106501</t>
  </si>
  <si>
    <t>2170М-1311065</t>
  </si>
  <si>
    <t>21110370701000</t>
  </si>
  <si>
    <t>11182370701000</t>
  </si>
  <si>
    <t>11182-3707010, 8450037850</t>
  </si>
  <si>
    <t>21080370701086</t>
  </si>
  <si>
    <t>21120370701001</t>
  </si>
  <si>
    <t>F01H7K0221-YS4</t>
  </si>
  <si>
    <t>8200030765</t>
  </si>
  <si>
    <t>7700273698</t>
  </si>
  <si>
    <t xml:space="preserve">HF690104 </t>
  </si>
  <si>
    <t>21083708010</t>
  </si>
  <si>
    <t>2108-3708010, 5712.3708</t>
  </si>
  <si>
    <t>21103708010</t>
  </si>
  <si>
    <t>2110-3708010, 5702.3708</t>
  </si>
  <si>
    <t>2111370801010</t>
  </si>
  <si>
    <t>2111-3708010, 5702.3708-10</t>
  </si>
  <si>
    <t>2110-3708010, 5702.3708-15</t>
  </si>
  <si>
    <t>https://www.ozon.ru/product/porshnevye-koltsa-76-8-mm-vaz-2101-2108-1650331289/</t>
  </si>
  <si>
    <t>https://www.ozon.ru/product/herzog-koltso-porshnevoe-art-hlr-0765-1-sht-1357361611/</t>
  </si>
  <si>
    <t>https://www.ozon.ru/product/koltsa-porshnevye-11194-herzog-nabornye-77-0-k-t-na-4-tsilindra-707731158/</t>
  </si>
  <si>
    <t>https://www.ozon.ru/product/koltsa-porshnevye-11194-herzog-nabornye-77-5-k-t-na-4-tsilindra-707731144/</t>
  </si>
  <si>
    <t>https://www.ozon.ru/product/koltsa-porshnevye-vaz-2108-99-82-8-1357361304/</t>
  </si>
  <si>
    <t>https://www.ozon.ru/product/koltsa-porshnevye-21126-herzog-nabornye-82-0-k-t-na-4-tsilindra-707719655/</t>
  </si>
  <si>
    <t>https://www.ozon.ru/product/herzog-koltso-porshnevoe-art-h10-0825e-1-sht-1357361798/</t>
  </si>
  <si>
    <t>https://www.ozon.ru/product/herzog-koltso-porshnevoe-art-h10-0830e-1-sht-1357361941/</t>
  </si>
  <si>
    <t>https://www.ozon.ru/product/pruzhiny-zadnie-lada-2110-12-zanizhenie-30mm-pprz-1760730813/</t>
  </si>
  <si>
    <t>https://www.ozon.ru/product/pruzhiny-zadnie-lada-2110-12-zanizhenie-50mm-pprz-1760762329/</t>
  </si>
  <si>
    <t>https://www.ozon.ru/product/pruzhina-zadnie-lada-2110-12-zanizhenie-70mm-pprz-1760773465/</t>
  </si>
  <si>
    <t>https://www.ozon.ru/product/pruzhiny-zadnie-lada-2110-12-zanizhenie-90mm-pprz-1760786356/</t>
  </si>
  <si>
    <t>https://www.ozon.ru/product/pruzhiny-peredney-podveski-dlya-vaz-2110-12-2902712-1454269324/</t>
  </si>
  <si>
    <t>https://www.ozon.ru/product/pruzhiny-perednie-lada-2110-12-zanizhenie-30mm-pprz-1760802500/</t>
  </si>
  <si>
    <t>https://www.ozon.ru/product/pruzhiny-perednie-lada-2110-12-zanizhenie-50mm-pprz-1760813297/</t>
  </si>
  <si>
    <t>https://www.ozon.ru/product/pruzhiny-perednie-lada-2110-12-zanizhenie-70mm-pprz-1760829420/</t>
  </si>
  <si>
    <t>https://www.ozon.ru/product/pruzhiny-perednie-lada-2110-12-zanizhenie-90mm-pprz-1760834891/</t>
  </si>
  <si>
    <t>https://www.ozon.ru/product/hofer-opora-amortizatora-art-hf-564-265-609059160/</t>
  </si>
  <si>
    <t>https://www.ozon.ru/product/hofer-opora-kardannogo-vala-art-hf-564-264-1-sht-1359157379/</t>
  </si>
  <si>
    <t>https://www.ozon.ru/product/opora-peredney-stoyki-lyustra-vaz-2190-s-eur-s-podshipnikom-hofer-572033154/</t>
  </si>
  <si>
    <t>https://www.ozon.ru/product/avtopribor-komplekt-stsepleniya-art-3495avt-1-sht-1634222142/</t>
  </si>
  <si>
    <t>https://www.ozon.ru/product/perednie-tormoznye-kolodki-lada-kalina-granta-priora-datsun-on-do-mi-do-lada-kalina-granta-priora-302185469/</t>
  </si>
  <si>
    <t>https://www.ozon.ru/product/komplekt-stsepleniya-avtopribor-v-sbore-vaz-2123-shevrolet-niva-art-826474avt-1652254051/</t>
  </si>
  <si>
    <t>https://www.ozon.ru/product/komplekt-stsepleniya-avtopribor-v-sbore-vaz-priora-kalina-granta-2110-2170-1118-2190-art-828003avt-1652260219/</t>
  </si>
  <si>
    <t>https://www.ozon.ru/product/komplekt-stseplenie-v-sbore-avtopribor-826222-vaz-2110-2112-priora-kalina-1638008224/</t>
  </si>
  <si>
    <t>https://www.ozon.ru/product/komplekt-stsepleniya-avtopribor-pod-mkpp-v-sbore-bez-gidravlicheskogo-vyzhimnogo-dlya-lada-1749661289/</t>
  </si>
  <si>
    <t>https://www.ozon.ru/product/komplekt-stsepleniya-avtopribor-v-sbore-vaz-2108-2109-2113-2114-2115-8-klapannyy-dvigatel-1652299225/</t>
  </si>
  <si>
    <t>https://www.ozon.ru/product/contitech-remen-poliklinovoy-art-6pk1020-1508806048/</t>
  </si>
  <si>
    <t>https://www.ozon.ru/product/contitech-remen-poliklinovoy-art-6pk1125-1540357504/</t>
  </si>
  <si>
    <t>https://www.ozon.ru/product/contitech-remen-poliklinovoy-art-6pk1710-1541901273/</t>
  </si>
  <si>
    <t>https://www.ozon.ru/product/contitech-remen-poliklinovoy-art-6pk698-1540358808/</t>
  </si>
  <si>
    <t>https://www.ozon.ru/product/contitech-remen-poliklinovoy-art-6pk737-1499633540/</t>
  </si>
  <si>
    <t>https://www.ozon.ru/product/contitech-remen-poliklinovoy-art-6pk745-1557136423/</t>
  </si>
  <si>
    <t>https://www.ozon.ru/product/contitech-remen-poliklinovoy-art-6pk825-1540358129/</t>
  </si>
  <si>
    <t>https://www.ozon.ru/product/contitech-remen-poliklinovoy-art-6pk836-505223131/</t>
  </si>
  <si>
    <t>https://www.ozon.ru/product/ct-6pk995-remen-p-k-fiat-ducato-peugeot-boxer-2-8hdi-jtd-99-mb-t1-1419600127/</t>
  </si>
  <si>
    <t>https://www.ozon.ru/product/contitech-remen-poliklinovoy-art-6pk1019elast-753737218/</t>
  </si>
  <si>
    <t>https://www.ozon.ru/product/contitech-privod-remennyy-art-6pk1570-668790141/</t>
  </si>
  <si>
    <t>https://www.ozon.ru/product/contitech-remen-grm-art-ct1137-1-sht-1528925148/</t>
  </si>
  <si>
    <t>https://www.ozon.ru/product/herzog-napravlyayushchaya-klapana-art-hl1-3233-1-sht-1357362316/</t>
  </si>
  <si>
    <t>https://www.ozon.ru/product/nasos-vodyanoy-2110-2112-16-ti-kl-dolz-l-124-original-1674317799/</t>
  </si>
  <si>
    <t>https://www.ozon.ru/product/nasos-vodyanoy-2101-2107-dolz-1741580950/</t>
  </si>
  <si>
    <t>https://www.ozon.ru/product/nasos-vodyanoy-pompa-dolz-dlya-a-m-vaz-2123-shevrole-niva-niva-trevel-1568131920/</t>
  </si>
  <si>
    <t>https://www.ozon.ru/product/vyzhimnoy-podshipnik-na-lada-largus-vesta-nissan-almera-renault-logan-duster-sachs-1753005796/</t>
  </si>
  <si>
    <t>https://www.ozon.ru/product/vodyanoy-nasos-pompa-dolz-r236-dlya-a-m-lada-renault-nissan-1042010715/</t>
  </si>
  <si>
    <t>https://www.ozon.ru/product/komplekt-stsepleniya-sachs-3000951634-renault-dacia-lada-largus-1629682041/</t>
  </si>
  <si>
    <t>https://www.ozon.ru/product/filtr-maslyanyy-mann-na-lada-niva-2111-oka-gaz-gazel-sobol-volga-uaz-31512-patriot-w920-21-1005815745/</t>
  </si>
  <si>
    <t>https://www.ozon.ru/product/kolodki-tormoznye-barabannye-lada-vesta-gfl-nissan-note-e11-ne11-lada-vesta-nissan-nout-nibk-fn1255-710575852/</t>
  </si>
  <si>
    <t>https://www.ozon.ru/product/kolodka-tormoznaya-renault-logan-1-6-2007-lada-largus-1-6-2012-zadnyaya-nibk-fn43551-4sht-487613050/</t>
  </si>
  <si>
    <t>https://www.ozon.ru/product/kolpachki-maslosemnye-8-sht-victor-reinz-12-25837-01-10286-8-klapannyy-dvigatel-vaz-2101-12-646887283/</t>
  </si>
  <si>
    <t>https://www.ozon.ru/product/salnik-dvigatelya-1097198643/</t>
  </si>
  <si>
    <t>https://www.ozon.ru/product/salnik-dvigatelya-dlya-citroen-dacia-jeep-mahindra-renault-nissan-renault-81-15855-40-victor-reinz-485674420/</t>
  </si>
  <si>
    <t>https://www.ozon.ru/product/lr2108-1301012-pramo-radiator-ohlazhdeniya-dvigatelya-836034106/</t>
  </si>
  <si>
    <t>https://www.ozon.ru/product/prokladka-gbts-lada-110-111-112-1-5-95-1650014614/</t>
  </si>
  <si>
    <t>https://www.ozon.ru/product/victor-reinz-salnik-dvigatelya-art-815112720-1717255444/</t>
  </si>
  <si>
    <t>https://www.ozon.ru/product/denso-shchetka-stekloochistitelya-beskarkasnaya-art-dfr001-40-sm-291689300/</t>
  </si>
  <si>
    <t>https://www.ozon.ru/product/dfr004-denso-shchetka-stekloochistitelya-500mm-1752594973/</t>
  </si>
  <si>
    <t>https://www.ozon.ru/product/denso-shchetka-stekloochistitelya-beskarkasnaya-art-dfr006-55-sm-1648653376/</t>
  </si>
  <si>
    <t>https://www.ozon.ru/product/du070l-denso-shchetka-stekloochistitelya-gibr-1092642432/</t>
  </si>
  <si>
    <t>https://www.ozon.ru/category/shchetki-stekloochistiteley-i-aksessuary-8507/denso-30656524/?deny_category_prediction=true&amp;from_global=true&amp;sorting=price&amp;text=DUR-060L</t>
  </si>
  <si>
    <t>неадкватная цена</t>
  </si>
  <si>
    <t>https://www.ozon.ru/product/svechi-zazhiganiya-ngk-v-line-11-bcpr6e5282-komplekt-4sht-1037239065/</t>
  </si>
  <si>
    <t>https://www.ozon.ru/product/svecha-q20pru11-1733081957/</t>
  </si>
  <si>
    <t>https://www.ozon.ru/search/?brand=30656524&amp;from_global=true&amp;sorting=price&amp;text=denso+4702</t>
  </si>
  <si>
    <t>https://www.ozon.ru/product/ngk-svecha-zazhiganiya-art-3577-vline-10-bpr6ey-11-1-sht-1223831024/</t>
  </si>
  <si>
    <t>21013103020, 21013103025</t>
  </si>
  <si>
    <t>2101-3103020, 2101-3103025</t>
  </si>
  <si>
    <t>21083104020</t>
  </si>
  <si>
    <t>2108-3104020</t>
  </si>
  <si>
    <t>21083103020</t>
  </si>
  <si>
    <t>2108-3103020</t>
  </si>
  <si>
    <t>11183103020</t>
  </si>
  <si>
    <t>1118-3103020</t>
  </si>
  <si>
    <t>8200600646</t>
  </si>
  <si>
    <t>432102069R</t>
  </si>
  <si>
    <t>21083103020M</t>
  </si>
  <si>
    <t>111803103020</t>
  </si>
  <si>
    <t>6001547696</t>
  </si>
  <si>
    <t>21214310302082</t>
  </si>
  <si>
    <t>21214-3103020</t>
  </si>
  <si>
    <t>7701207677</t>
  </si>
  <si>
    <t>111803103020M</t>
  </si>
  <si>
    <t>21010240308001</t>
  </si>
  <si>
    <t>2101-2403080</t>
  </si>
  <si>
    <t>21210240308000</t>
  </si>
  <si>
    <t>2121-2403080</t>
  </si>
  <si>
    <t>21083104020M</t>
  </si>
  <si>
    <t>2108-3104020, DAC30600037</t>
  </si>
  <si>
    <t>2108-3103020, DAC34640037 ZZ</t>
  </si>
  <si>
    <t>21210310180086</t>
  </si>
  <si>
    <t>2121-3101800</t>
  </si>
  <si>
    <t>21010240308086</t>
  </si>
  <si>
    <t>21210240308086</t>
  </si>
  <si>
    <t>21230240308086</t>
  </si>
  <si>
    <t>2123-2403080</t>
  </si>
  <si>
    <t>21010310180086</t>
  </si>
  <si>
    <t>2101-3101800</t>
  </si>
  <si>
    <t>21013103038</t>
  </si>
  <si>
    <t>2101-3103038</t>
  </si>
  <si>
    <t>21213103038</t>
  </si>
  <si>
    <t>2121-3103038</t>
  </si>
  <si>
    <t xml:space="preserve">Артикул </t>
  </si>
  <si>
    <t>00-00014585</t>
  </si>
  <si>
    <t>Ремкомплект доработанных направляющих суппорта (компл.: 4шт) VESTA NG BYSUN PARTS</t>
  </si>
  <si>
    <t>00-00014566</t>
  </si>
  <si>
    <t>Щетки стеклоочистителя гибридные 650mm HEYNER HYBRID</t>
  </si>
  <si>
    <t>00-00014557</t>
  </si>
  <si>
    <t>SP1240</t>
  </si>
  <si>
    <t>00-00002273</t>
  </si>
  <si>
    <t>00-00005990</t>
  </si>
  <si>
    <t>SS2101-3057</t>
  </si>
  <si>
    <t>00-00014583</t>
  </si>
  <si>
    <t>SS2110-4058</t>
  </si>
  <si>
    <t>Тяга рулевая левая 2110, 2170 WEBER</t>
  </si>
  <si>
    <t>00-00014584</t>
  </si>
  <si>
    <t>SS2110-4059</t>
  </si>
  <si>
    <t>Тяга рулевая правая 2110, 2170 WEBER</t>
  </si>
  <si>
    <t>00-00014582</t>
  </si>
  <si>
    <t>BR2121-3020</t>
  </si>
  <si>
    <t>Подшипник передней ступицы 2121, 2123 WEBER</t>
  </si>
  <si>
    <t>00-00002282</t>
  </si>
  <si>
    <t>00-00002375</t>
  </si>
  <si>
    <t>RCK1118</t>
  </si>
  <si>
    <t>Электровентилятор охлаждения 1118, 2123 WEBER</t>
  </si>
  <si>
    <t>00-00002377</t>
  </si>
  <si>
    <t>RCK2121</t>
  </si>
  <si>
    <t>Электровентилятор охлаждения 21213, 21214 WEBER</t>
  </si>
  <si>
    <t>https://www.ozon.ru/product/koltso-porshnya-82-0-herzog-komplekt-hlr-0820-hlr-0820e-1050894241/</t>
  </si>
  <si>
    <t>https://www.ozon.ru/product/koltso-porshnya-82-4-komplekt-herzog-hlr-0824-hlr-0824e-1050894271/</t>
  </si>
  <si>
    <t>https://www.ozon.ru/product/contitech-remen-poliklinovoy-art-5pk1885-1-sht-982117672/</t>
  </si>
  <si>
    <t>https://www.ozon.ru/product/shchetka-stekloochistitelya-beskarkasnaya-denso-dfr002-1086183032/</t>
  </si>
  <si>
    <t>https://www.ozon.ru/product/nasos-vodyanoy-vaz-2108-pompa-dolz-l-123-927264618/</t>
  </si>
  <si>
    <t>https://www.ozon.ru/product/nasos-vodyanoy-dolz-l-125-2190-2170-16kl-granta-priora-1589661572/</t>
  </si>
  <si>
    <t>https://www.ozon.ru/product/ctseplenie-valeo-avtopribor-vaz-2170-1118-2110-kulisa-1755717019/</t>
  </si>
  <si>
    <t>https://www.ozon.ru/product/opora-amortizatora-hofer-hf564263-1149460250/</t>
  </si>
  <si>
    <t>https://www.ozon.ru/product/provoda-vysokovoltnye-1412013167/</t>
  </si>
  <si>
    <t>21102215068</t>
  </si>
  <si>
    <t>2110-2215068</t>
  </si>
  <si>
    <t>392416815R</t>
  </si>
  <si>
    <t>39241-6815R</t>
  </si>
  <si>
    <t>21212215068</t>
  </si>
  <si>
    <t>2121-2215068</t>
  </si>
  <si>
    <t>6001550547</t>
  </si>
  <si>
    <t>21102215030</t>
  </si>
  <si>
    <t>2110-2215030</t>
  </si>
  <si>
    <t>392416968R</t>
  </si>
  <si>
    <t>39241-6968R</t>
  </si>
  <si>
    <t>2121221503001</t>
  </si>
  <si>
    <t>2121-2215030</t>
  </si>
  <si>
    <t>7700108269</t>
  </si>
  <si>
    <t>21082215068</t>
  </si>
  <si>
    <t>2108-2215068</t>
  </si>
  <si>
    <t>Сайлентблоки растяжки передней подвески СЭВИ ЭКСПЕРТ ромашка для ВАЗ 2108-21099, 2113-2115, 2110-2112, Лада Калина, Калина 2, Приора, Приора 2, Гранта, Датсун mi-Do, on-Do</t>
  </si>
  <si>
    <t>21082215030</t>
  </si>
  <si>
    <t>2108-2215030</t>
  </si>
  <si>
    <t>21102215012</t>
  </si>
  <si>
    <t>2110-2215012</t>
  </si>
  <si>
    <t>111862215012</t>
  </si>
  <si>
    <t>11186-2215012</t>
  </si>
  <si>
    <t>21082215056</t>
  </si>
  <si>
    <t>2108-2215056</t>
  </si>
  <si>
    <t>21080221505686</t>
  </si>
  <si>
    <t>21902221501200</t>
  </si>
  <si>
    <t>21902-2215012</t>
  </si>
  <si>
    <t>11186221501200</t>
  </si>
  <si>
    <t>212132215012</t>
  </si>
  <si>
    <t>21213-2215012</t>
  </si>
  <si>
    <t>00-00014594</t>
  </si>
  <si>
    <t>CZ072/5.05</t>
  </si>
  <si>
    <t>Цепь привода ГРМ 72зв. (втулка 5.05мм) GAZ CZ</t>
  </si>
  <si>
    <t>00-00014595</t>
  </si>
  <si>
    <t>CZ072/6.35</t>
  </si>
  <si>
    <t>Цепь привода ГРМ 72зв. (втулка 6.35мм) ЕВРО-3 GAZ CZ</t>
  </si>
  <si>
    <t>00-00014596</t>
  </si>
  <si>
    <t>CZ092/5.05</t>
  </si>
  <si>
    <t>Цепь привода ГРМ 92зв. (втулка 5.05мм) GAZ CZ</t>
  </si>
  <si>
    <t>00-00014597</t>
  </si>
  <si>
    <t>CZ092/6.35</t>
  </si>
  <si>
    <t>Цепь привода ГРМ 92зв. (втулка 6.35мм) ЕВРО-3 GAZ CZ</t>
  </si>
  <si>
    <t>00-00014599</t>
  </si>
  <si>
    <t>6PK1805</t>
  </si>
  <si>
    <t>Ремень генератора 6PK1805 DAYCO</t>
  </si>
  <si>
    <t>00-00014513</t>
  </si>
  <si>
    <t>DLL52</t>
  </si>
  <si>
    <t>Стойка передняя г./масл. "ПРЕМИУМ" LARGUS УНИВЕРСАЛ и ФУРГОН DEMFI</t>
  </si>
  <si>
    <t>00-00014586</t>
  </si>
  <si>
    <t>00-00014587</t>
  </si>
  <si>
    <t>LRC0327</t>
  </si>
  <si>
    <t>Радиатор охлаждения ГАЗЕЛЬ-БИЗНЕС (УМЗ, Chrysler) 3-х рядный, сборный LUZAR</t>
  </si>
  <si>
    <t>Сцепление в сборе 1118, 2170 LUK ОРИГИНАЛ</t>
  </si>
  <si>
    <t>00-00014592</t>
  </si>
  <si>
    <t>LT0111</t>
  </si>
  <si>
    <t>Термостат в сборе с корпусом 2190 (75 градусов) обрезиненный клапан LUZAR</t>
  </si>
  <si>
    <t>00-00014593</t>
  </si>
  <si>
    <t>FN-1013</t>
  </si>
  <si>
    <t>Вентилятор отопителя 2108 (в сборе с кожухом) SUFIX</t>
  </si>
  <si>
    <t>00-00014535</t>
  </si>
  <si>
    <t>SY-1037</t>
  </si>
  <si>
    <t>Задние тормозные колодки (230мм) LARGUS SUFIX</t>
  </si>
  <si>
    <t>00-00014536</t>
  </si>
  <si>
    <t>SM-1029</t>
  </si>
  <si>
    <t>Подшипник передней ступицы с АБС LARGUS SUFIX</t>
  </si>
  <si>
    <t>00-00014588</t>
  </si>
  <si>
    <t>SDR-1000</t>
  </si>
  <si>
    <t>Рулевая рейка 2108 SUFIX</t>
  </si>
  <si>
    <t>00-00012705</t>
  </si>
  <si>
    <t>SO-1385</t>
  </si>
  <si>
    <t>Фильтр воздушный VESTA SPORT SUFIX</t>
  </si>
  <si>
    <t>00-00013401</t>
  </si>
  <si>
    <t>SQ-1017</t>
  </si>
  <si>
    <t>Фильтр топливный 1.5 SUFIX</t>
  </si>
  <si>
    <t>00-00013400</t>
  </si>
  <si>
    <t>SQ-1006</t>
  </si>
  <si>
    <t>Фильтр топливный 1.6 SUFIX</t>
  </si>
  <si>
    <t>00-00014527</t>
  </si>
  <si>
    <t>CF0949</t>
  </si>
  <si>
    <t>Задний тормозной цилиндр X-RAY TRIALLI</t>
  </si>
  <si>
    <t>00-00014415</t>
  </si>
  <si>
    <t>PF0902CR</t>
  </si>
  <si>
    <t>Передние тормозные колодки VESTA SPORT, DUSTER 4X4 "PRO" TRIALLI</t>
  </si>
  <si>
    <t>00-00014414</t>
  </si>
  <si>
    <t>AR850</t>
  </si>
  <si>
    <t>Привод колеса в сборе VESTA SPORT (2018-) левый TRIALLI</t>
  </si>
  <si>
    <t>00-00014413</t>
  </si>
  <si>
    <t>AR851</t>
  </si>
  <si>
    <t>Привод колеса в сборе VESTA SPORT (2018-) правый TRIALLI</t>
  </si>
  <si>
    <t>00-00014464</t>
  </si>
  <si>
    <t>FR776</t>
  </si>
  <si>
    <t>Сцепление в сборе (без выжимного) XRAY (двиг.: 21129, КПП 21809) TRIALLI</t>
  </si>
  <si>
    <t>Наконечники рулевых тяг наружн. 2101, 2121 TRT</t>
  </si>
  <si>
    <t>00-00009693</t>
  </si>
  <si>
    <t>NR1052</t>
  </si>
  <si>
    <t>Втулка амортизатора заднего (компл.: 8шт.) 2101, 2121 TRT</t>
  </si>
  <si>
    <t>00-00009695</t>
  </si>
  <si>
    <t>NR1053</t>
  </si>
  <si>
    <t>Подушка поперечного стабилизатора (компл.: 4шт.) 2101 TRT</t>
  </si>
  <si>
    <t>Крестовина карданного вала (усиленная) 2105 WEBER</t>
  </si>
  <si>
    <t>Крестовина карданного вала 2101 WEBER</t>
  </si>
  <si>
    <t>Крестовина карданного вала 21213 WEBER</t>
  </si>
  <si>
    <t>Наконечник рулевой тяги наружн. 2101, 2121 WEBER</t>
  </si>
  <si>
    <t>Вал карданный передний короткий (на шрусах) 21214 АВТОПАРАЛЛЕЛЬ</t>
  </si>
  <si>
    <t>00-00014612</t>
  </si>
  <si>
    <t>АПР214-30-10</t>
  </si>
  <si>
    <t>Вал карданный передний короткий нов. обр. (на шрусах) 21214 АВТОПАРАЛЛЕЛЬ</t>
  </si>
  <si>
    <t>00-00014602</t>
  </si>
  <si>
    <t>01-2025АПР</t>
  </si>
  <si>
    <t>Крестовина карданного вала 2101 АВТОПАРАЛЛЕЛЬ</t>
  </si>
  <si>
    <t>00-00014603</t>
  </si>
  <si>
    <t>21-2025АПР</t>
  </si>
  <si>
    <t>Крестовина карданного вала 2121 АВТОПАРАЛЛЕЛЬ</t>
  </si>
  <si>
    <t>00-00014613</t>
  </si>
  <si>
    <t>АПР21-5011</t>
  </si>
  <si>
    <t>Привод колеса в сборе 2121 левый АВТОПАРАЛЛЕЛЬ</t>
  </si>
  <si>
    <t>00-00014614</t>
  </si>
  <si>
    <t>АПР21-5010</t>
  </si>
  <si>
    <t>Привод колеса в сборе 2121 правый АВТОПАРАЛЛЕЛЬ</t>
  </si>
  <si>
    <t>00-00014615</t>
  </si>
  <si>
    <t>АПР23-5011</t>
  </si>
  <si>
    <t>Привод колеса в сборе 2123 левый АВТОПАРАЛЛЕЛЬ</t>
  </si>
  <si>
    <t>00-00014616</t>
  </si>
  <si>
    <t>АПР23-5010</t>
  </si>
  <si>
    <t>Привод колеса в сборе 2123 правый АВТОПАРАЛЛЕЛЬ</t>
  </si>
  <si>
    <t>00-00014618</t>
  </si>
  <si>
    <t>АПР23-5011-10</t>
  </si>
  <si>
    <t>Привод колеса в сборе 2123 с АБС левый АВТОПАРАЛЛЕЛЬ</t>
  </si>
  <si>
    <t>00-00014617</t>
  </si>
  <si>
    <t>АПР23-5010-10</t>
  </si>
  <si>
    <t>Привод колеса в сборе 2123 с АБС правый АВТОПАРАЛЛЕЛЬ</t>
  </si>
  <si>
    <t>00-00014604</t>
  </si>
  <si>
    <t>АПР213-2016</t>
  </si>
  <si>
    <t>Шарнир промежуточного вала "плюшка" (полупром) 21213, 2123 АВТОПАРАЛЛЕЛЬ</t>
  </si>
  <si>
    <t>00-00014606</t>
  </si>
  <si>
    <t>08-5056-10АПР</t>
  </si>
  <si>
    <t>Шрус внутренний в сборе (трипоидный) 2108, 2110 АВТОПАРАЛЛЕЛЬ</t>
  </si>
  <si>
    <t>00-00014605</t>
  </si>
  <si>
    <t>08-5056АПР</t>
  </si>
  <si>
    <t>Шрус внутренний в сборе (шариковый) 2108, 2110 АВТОПАРАЛЛЕЛЬ</t>
  </si>
  <si>
    <t>00-00014607</t>
  </si>
  <si>
    <t>10-5012АПР</t>
  </si>
  <si>
    <t>Шрус наружный в сборе 2108, 2110 АВТОПАРАЛЛЕЛЬ</t>
  </si>
  <si>
    <t>00-00014609</t>
  </si>
  <si>
    <t>21-5012АПР</t>
  </si>
  <si>
    <t>Шрус наружный в сборе 2121 АВТОПАРАЛЛЕЛЬ</t>
  </si>
  <si>
    <t>00-00014610</t>
  </si>
  <si>
    <t>23-5012АПР</t>
  </si>
  <si>
    <t>Шрус наружный в сборе 21214, 2123 АВТОПАРАЛЛЕЛЬ</t>
  </si>
  <si>
    <t>00-00014608</t>
  </si>
  <si>
    <t>18-5012АПР</t>
  </si>
  <si>
    <t xml:space="preserve">Шрус наружный в сборе с АБС 1118, 2170 АВТОПАРАЛЛЕЛЬ </t>
  </si>
  <si>
    <t>00-00014611</t>
  </si>
  <si>
    <t>23-5012-10АПР</t>
  </si>
  <si>
    <t xml:space="preserve">Шрус наружный в сборе с АБС 21214, 2123 АВТОПАРАЛЛЕЛЬ </t>
  </si>
  <si>
    <t>Выжимной подшипник LUK гидравлический на Лада Ларгус, Веста, XRAY</t>
  </si>
  <si>
    <t>510009710</t>
  </si>
  <si>
    <t>https://motorring.ru/product/19888-vyghimnoy-podshipnik-gidravlcheskiy-luk-lada-largus</t>
  </si>
  <si>
    <t>Сцепление LUK 2112 в сборе для ВАЗ 2110-2112, Лада Калина, Приора, Гранта</t>
  </si>
  <si>
    <t>620316600</t>
  </si>
  <si>
    <t>https://motorring.ru/product/3869-sceplenie-luk-sbore-vaz-2110-2112</t>
  </si>
  <si>
    <t>Сцепление LUK в сборе для ВАЗ 2101-2107, Лада Нива 4х4</t>
  </si>
  <si>
    <t>620019816</t>
  </si>
  <si>
    <t>https://motorring.ru/product/4668</t>
  </si>
  <si>
    <t>Сцепление LuK в сборе для ВАЗ 2108-21099, 2113-2115</t>
  </si>
  <si>
    <t>619116100</t>
  </si>
  <si>
    <t>https://motorring.ru/product/19889-sceplenie-sbore-luk-vaz-2108-21099-2113-2115</t>
  </si>
  <si>
    <t>Сцепление LUK в сборе для Шевроле Нива</t>
  </si>
  <si>
    <t>622315300</t>
  </si>
  <si>
    <t>https://motorring.ru/product/6843-sceplenie-luk-sbore-shevrole-niva</t>
  </si>
  <si>
    <t>00-00014598</t>
  </si>
  <si>
    <t>Ось заднего колеса VESTA, X-RAY ASAM-SA</t>
  </si>
  <si>
    <t>00-00014624</t>
  </si>
  <si>
    <t>BESTAUTO (КИТАЙ)</t>
  </si>
  <si>
    <t>00-00014632</t>
  </si>
  <si>
    <t>21810-1601180</t>
  </si>
  <si>
    <t>Подшипник выжимной 2190 BESTAUTO</t>
  </si>
  <si>
    <t>BESTAUTO</t>
  </si>
  <si>
    <t>00-00014636</t>
  </si>
  <si>
    <t>R155.89</t>
  </si>
  <si>
    <t>Подшипник задней ступицы (установочный комплект) LARGUS, DUSTER 4x2 BESTAUTO</t>
  </si>
  <si>
    <t>00-00014634</t>
  </si>
  <si>
    <t>R155.88ZZ</t>
  </si>
  <si>
    <t>Подшипник задней ступицы (установочный комплект) VESTA, X-RAY BESTAUTO</t>
  </si>
  <si>
    <t>00-00014640</t>
  </si>
  <si>
    <t>Подшипник задней ступицы 2108 BESTAUTO</t>
  </si>
  <si>
    <t>00-00014630</t>
  </si>
  <si>
    <t>Подшипник КПП 2108 вторичн. вала (передн. опора) (6-42305) BESTAUTO</t>
  </si>
  <si>
    <t>00-00014626</t>
  </si>
  <si>
    <t>Подшипник КПП 2108 первичн. вала (передн. опора) (6-42205) BESTAUTO</t>
  </si>
  <si>
    <t>00-00014637</t>
  </si>
  <si>
    <t>21703-1701033</t>
  </si>
  <si>
    <t>Подшипник КПП 21703 первичн./вторичн. вала (задн. опора) (750305) BESTAUTO</t>
  </si>
  <si>
    <t>00-00014625</t>
  </si>
  <si>
    <t>21928-2902840</t>
  </si>
  <si>
    <t>Подшипник опоры стоек 21928 GRANTA FL BESTAUTO</t>
  </si>
  <si>
    <t>00-00014631</t>
  </si>
  <si>
    <t>Подшипник опоры стоек VESTA BESTAUTO</t>
  </si>
  <si>
    <t>00-00014633</t>
  </si>
  <si>
    <t>Подшипник передней ступицы (установочный комплект) LARGUS без АБС, VESTA BESTAUTO</t>
  </si>
  <si>
    <t>00-00014638</t>
  </si>
  <si>
    <t>256707ZZ</t>
  </si>
  <si>
    <t>Подшипник передней ступицы 1118, 2170 BESTAUTO</t>
  </si>
  <si>
    <t>00-00014639</t>
  </si>
  <si>
    <t>256907ZZ</t>
  </si>
  <si>
    <t>Подшипник передней ступицы 2108 BESTAUTO</t>
  </si>
  <si>
    <t>00-00014641</t>
  </si>
  <si>
    <t>Подшипник передней ступицы NIVA 4x4 URBAN (2017-) МЕТАЛЛИЧЕСКИЙ САЛЬНИК BESTAUTO</t>
  </si>
  <si>
    <t>00-00014635</t>
  </si>
  <si>
    <t>Подшипник передней ступицы с АБС (установочный комплект) LARGUS BESTAUTO</t>
  </si>
  <si>
    <t>00-00014629</t>
  </si>
  <si>
    <t>2123-1041056</t>
  </si>
  <si>
    <t>Ролик натяжителя генер. 1118, 2123 BESTAUTO</t>
  </si>
  <si>
    <t>00-00014628</t>
  </si>
  <si>
    <t>2110-1041056</t>
  </si>
  <si>
    <t>Ролик натяжителя генер., конд. 2110, 2170 BESTAUTO</t>
  </si>
  <si>
    <t>00-00014627</t>
  </si>
  <si>
    <t>Ролики ГРМ (опорный) LARGUS 16кл. BESTAUTO</t>
  </si>
  <si>
    <t>BP-84500434220</t>
  </si>
  <si>
    <t>Опора задней стойки 2108-70 "PREMIUM" EVOLEX</t>
  </si>
  <si>
    <t>Опора передней стойки 2190 (без подш., со смещ.12мм., с ЭУР) "PREMIUM" EVOLEX</t>
  </si>
  <si>
    <t>EX93012+подш</t>
  </si>
  <si>
    <t>Подшипник опоры стоек 1118, 2170, 2190 "PREMIUM" EVOLEX</t>
  </si>
  <si>
    <t>Шумоизолятор пружины подвески 13мм (компл.: 2шт.) "PREMIUM" EVOLEX</t>
  </si>
  <si>
    <t>00-00014621</t>
  </si>
  <si>
    <t>K045669XS</t>
  </si>
  <si>
    <t>Ремкомплект ГРМ FORD FOCUS ll (двиг.: 1,4-1,6) GATES</t>
  </si>
  <si>
    <t>00-00012308</t>
  </si>
  <si>
    <t>SH40-102G</t>
  </si>
  <si>
    <t>Амортизатор задний г./масл. LARGUS HOLA</t>
  </si>
  <si>
    <t>00-00014149</t>
  </si>
  <si>
    <t>S432</t>
  </si>
  <si>
    <t>Амортизатор задний масл. 2110 HOLA</t>
  </si>
  <si>
    <t>00-00004833</t>
  </si>
  <si>
    <t>19D18</t>
  </si>
  <si>
    <t>Диск сцепления ведомый 2108 HOLA</t>
  </si>
  <si>
    <t>00-00010740</t>
  </si>
  <si>
    <t>CHB010</t>
  </si>
  <si>
    <t xml:space="preserve">Подшипник выжимной (гидравлический) LARGUS, VESTA, X-RAY HOLA </t>
  </si>
  <si>
    <t>00-00014305</t>
  </si>
  <si>
    <t>TH1119</t>
  </si>
  <si>
    <t>Ремень ГРМ 2108 111зуб. HOLA</t>
  </si>
  <si>
    <t>00-00012309</t>
  </si>
  <si>
    <t>SH20-103G</t>
  </si>
  <si>
    <t>Стойка передняя г./масл. LARGUS HOLA</t>
  </si>
  <si>
    <t>00-00014619</t>
  </si>
  <si>
    <t>CH01-031</t>
  </si>
  <si>
    <t>Сцепление в сборе (без выжимного) VESTA 1.8, XRAY 1.8 (GB JR5, 2016) HOLA</t>
  </si>
  <si>
    <t>00-00014589</t>
  </si>
  <si>
    <t>LL0998</t>
  </si>
  <si>
    <t>Крышка (пробка) расширительного бачка нов. обр. LARGUS LUZAR</t>
  </si>
  <si>
    <t>00-00014590</t>
  </si>
  <si>
    <t>LRc01900</t>
  </si>
  <si>
    <t>Радиатор охлаждения 2190, КАЛИНА 2 (универсальный, сборный) LUZAR</t>
  </si>
  <si>
    <t>00-00014591</t>
  </si>
  <si>
    <t>LFh0113</t>
  </si>
  <si>
    <t>Электовентилятор отопителя 2111, 2123 (универсальный) "СТАНДАРТ" LUZAR</t>
  </si>
  <si>
    <t>00-00012801</t>
  </si>
  <si>
    <t>CL-2653</t>
  </si>
  <si>
    <t>Сцепление в сборе (без выжимного) VESTA, XRAY 11189 (двиг.: 1,6) LYNX</t>
  </si>
  <si>
    <t>00-00014558</t>
  </si>
  <si>
    <t>BD-7596</t>
  </si>
  <si>
    <t>Передние тормозные колодки LEXUS RX270-450h,TOYOTA Highlander 3.5 07&gt; LYNX</t>
  </si>
  <si>
    <t>00-00014565</t>
  </si>
  <si>
    <t>BN-1053</t>
  </si>
  <si>
    <t>Тормозные диски передние HYUNDAI ACCENT (00-) d=241 LYNX</t>
  </si>
  <si>
    <t>00-00009967</t>
  </si>
  <si>
    <t>1040262X</t>
  </si>
  <si>
    <t>Радиатор кондиционера LARGUS, LOGAN TERMAL</t>
  </si>
  <si>
    <t>00-00009964</t>
  </si>
  <si>
    <t>2111-1132188</t>
  </si>
  <si>
    <t>Кольцо уплотнительное форсунок (серебро) 2110</t>
  </si>
  <si>
    <t>00-00003914</t>
  </si>
  <si>
    <t>00-00003916</t>
  </si>
  <si>
    <t>СК2108-8231010</t>
  </si>
  <si>
    <t>Упор задней двери газовый 2108 СКОП</t>
  </si>
  <si>
    <t>Пружина передней подвески 1119, 2190 НПЦ</t>
  </si>
  <si>
    <t>https://www.ozon.ru/product/stekloochistitel-500-mm-1760111542/</t>
  </si>
  <si>
    <t>https://www.ozon.ru/product/nasos-vodyanoy-vaz-2190-pompa-dv-21116-8-kl-1-6-dolz-l-126-362520924/</t>
  </si>
  <si>
    <t>https://www.ozon.ru/product/stseplenie-sachs-granta-vesta-1-6-vesta-1-6-amt-trosikovaya-kpp-vaz-3000-950-097-1618434368/</t>
  </si>
  <si>
    <t>https://www.ozon.ru/product/opora-peredney-stoyki-vaz-2108-hofer-1773633339/</t>
  </si>
  <si>
    <t>https://www.ozon.ru/product/k-kt-provodov-skoda-favorit-1-3i-91-97-1770467155/</t>
  </si>
  <si>
    <t>https://www.ozon.ru/product/provoda-vysokovoltnye-tesla-t394s-1413968019/</t>
  </si>
  <si>
    <t>https://www.ozon.ru/product/sevi-otboynik-amortizatora-art-6139-6619-1032568370/</t>
  </si>
  <si>
    <t>Диск сцепления Avtopribor для Шевроле Нива</t>
  </si>
  <si>
    <t xml:space="preserve">Сцепление Avtopribor в сборе без подшипника для Лада Веста, XRAY </t>
  </si>
  <si>
    <t>8460006730, 8450076252</t>
  </si>
  <si>
    <t>https://motorring.ru/product/45941-komplekt-scepleniya-avtopribor-832290avt-lada-vesta-xray</t>
  </si>
  <si>
    <t>11186-3501070</t>
  </si>
  <si>
    <t>Тормозные диски 11186 (насечки+перфорация, вент., R15) "EUROSPORT" ALNAS</t>
  </si>
  <si>
    <t>2108-3501070</t>
  </si>
  <si>
    <t>2110-3501070</t>
  </si>
  <si>
    <t>Тормозные диски 2110 (насечки+перфорация, вент., R13) "EUROSPORT" ALNAS</t>
  </si>
  <si>
    <t>2112-3501070</t>
  </si>
  <si>
    <t>2112-04</t>
  </si>
  <si>
    <t>Тормозные диски 2112 (насечки+перфорация, вент., R14) "EUROSPORT" ALNAS</t>
  </si>
  <si>
    <t>00-00014665</t>
  </si>
  <si>
    <t>AVTOSTANDART (ТОЛЬЯТТИ)</t>
  </si>
  <si>
    <t>00-00014666</t>
  </si>
  <si>
    <t>Насос водяной 2170, 2190 16кл. AVTOSTANDART</t>
  </si>
  <si>
    <t>AVTOSTANDART</t>
  </si>
  <si>
    <t>00-00014667</t>
  </si>
  <si>
    <t>Насос водяной 2190 8кл. AVTOSTANDART</t>
  </si>
  <si>
    <t>SRC2312</t>
  </si>
  <si>
    <t>00-00014622</t>
  </si>
  <si>
    <t>KOYO</t>
  </si>
  <si>
    <t>00-00014623</t>
  </si>
  <si>
    <t>DAC3055W3CS31</t>
  </si>
  <si>
    <t>Подшипник ступицы 30x55x32 (для квдрокиклов Yamaha, Honda, Kawasaki, Suzuki, Stels, CF-Moto) KOYO</t>
  </si>
  <si>
    <t>21120-1011010</t>
  </si>
  <si>
    <t>00-00014644</t>
  </si>
  <si>
    <t>SP1564SD</t>
  </si>
  <si>
    <t>Передние тормозные колодки LARGUS, VESTA 16кл. "SEVERY DUTY" HI-Q</t>
  </si>
  <si>
    <t>00-00014645</t>
  </si>
  <si>
    <t>12-40616-01</t>
  </si>
  <si>
    <t>Сальники клапанов VESTA H4M VICTOR REINZ</t>
  </si>
  <si>
    <t>00-00014646</t>
  </si>
  <si>
    <t>АТС0112</t>
  </si>
  <si>
    <t>Масляный насос в сборе 2110, 2112 16кл. АТС</t>
  </si>
  <si>
    <t>00-00003193</t>
  </si>
  <si>
    <t>ZT18-2912712-00</t>
  </si>
  <si>
    <t>Пружина задней подвески 11180 ЗапТол</t>
  </si>
  <si>
    <t>10021-30</t>
  </si>
  <si>
    <t>10023-30</t>
  </si>
  <si>
    <t>10021-50</t>
  </si>
  <si>
    <t>10023-50</t>
  </si>
  <si>
    <t>10003-20s</t>
  </si>
  <si>
    <t>10013-20w</t>
  </si>
  <si>
    <t>10009-20</t>
  </si>
  <si>
    <t>10011-20</t>
  </si>
  <si>
    <t>10003-120</t>
  </si>
  <si>
    <t>10001-30</t>
  </si>
  <si>
    <t>10003-30c</t>
  </si>
  <si>
    <t>10003-30</t>
  </si>
  <si>
    <t>10009-30</t>
  </si>
  <si>
    <t>10011-30</t>
  </si>
  <si>
    <t>10001-50</t>
  </si>
  <si>
    <t>10003-50c</t>
  </si>
  <si>
    <t>10003-50</t>
  </si>
  <si>
    <t>10009-50</t>
  </si>
  <si>
    <t>10011-50</t>
  </si>
  <si>
    <t>10001-70</t>
  </si>
  <si>
    <t>10003-70c</t>
  </si>
  <si>
    <t>10003-70</t>
  </si>
  <si>
    <t>10009-70</t>
  </si>
  <si>
    <t>10001-90</t>
  </si>
  <si>
    <t>10003-90</t>
  </si>
  <si>
    <t>10009-s</t>
  </si>
  <si>
    <t>10013-w</t>
  </si>
  <si>
    <t>10013-f</t>
  </si>
  <si>
    <t>10001-s</t>
  </si>
  <si>
    <t>10003-s</t>
  </si>
  <si>
    <t>10020-30</t>
  </si>
  <si>
    <t>10022-30</t>
  </si>
  <si>
    <t>10020-50</t>
  </si>
  <si>
    <t>10022-50</t>
  </si>
  <si>
    <t>10004-20</t>
  </si>
  <si>
    <t>10002-20</t>
  </si>
  <si>
    <t>10008-20</t>
  </si>
  <si>
    <t>10010-20</t>
  </si>
  <si>
    <t>10004-120</t>
  </si>
  <si>
    <t>10002-120</t>
  </si>
  <si>
    <t>10004-30c</t>
  </si>
  <si>
    <t>10004-30</t>
  </si>
  <si>
    <t>10000-30</t>
  </si>
  <si>
    <t>10002-30</t>
  </si>
  <si>
    <t>10006-30</t>
  </si>
  <si>
    <t>10008-30</t>
  </si>
  <si>
    <t>10010-30</t>
  </si>
  <si>
    <t>10004-50c</t>
  </si>
  <si>
    <t>10004-50</t>
  </si>
  <si>
    <t>10000-50</t>
  </si>
  <si>
    <t>10002-50с</t>
  </si>
  <si>
    <t>10002-50</t>
  </si>
  <si>
    <t>10006-50</t>
  </si>
  <si>
    <t>10008-50</t>
  </si>
  <si>
    <t>10010-50</t>
  </si>
  <si>
    <t>10004-70c</t>
  </si>
  <si>
    <t>10004-70</t>
  </si>
  <si>
    <t>10000-70</t>
  </si>
  <si>
    <t>10002-70</t>
  </si>
  <si>
    <t>10006-70</t>
  </si>
  <si>
    <t>10008-70</t>
  </si>
  <si>
    <t>10004-90</t>
  </si>
  <si>
    <t>10000-90</t>
  </si>
  <si>
    <t>10002-90</t>
  </si>
  <si>
    <t>10004-s</t>
  </si>
  <si>
    <t>10002-s</t>
  </si>
  <si>
    <t>SLON 8200506297</t>
  </si>
  <si>
    <t>https://www.ozon.ru/product/remen-poliklinovoy-daihatsu-dayhatsu-ford-ford-toyota-toyota-1649225369/</t>
  </si>
  <si>
    <t>https://www.ozon.ru/product/napravlyayushchie-vtulki-klapanov-2108-10-zmz-406-komplekt-8-sht-herzog-hl8-3233-1050957125/</t>
  </si>
  <si>
    <t>https://www.ozon.ru/product/vysokovoltnye-broneprovoda-tesla-t684h-vaz-inzhektor-1750895208/</t>
  </si>
  <si>
    <t>Выжимной подшипник Avtopribor для Лада Нива 4x4, Нива Travel, Шевроле Нива</t>
  </si>
  <si>
    <t>2123301601180</t>
  </si>
  <si>
    <t>Выжимной подшипник муфта Avtopribor для Лада Гранта, Калина 2, Веста, Датсун mi-DO, on-DO</t>
  </si>
  <si>
    <t>00-00014654</t>
  </si>
  <si>
    <t>Щетки стеклоочистителя бескаркасные 280mm. "SUPER FLAT" ALCA</t>
  </si>
  <si>
    <t>00-00014655</t>
  </si>
  <si>
    <t>Щетки стеклоочистителя бескаркасные 330mm. "SUPER FLAT" ALCA</t>
  </si>
  <si>
    <t>00-00014657</t>
  </si>
  <si>
    <t>Щетка стеклоочистителя каркасная 430mm. "START" ALCA</t>
  </si>
  <si>
    <t>AUTOWELT (КИТАЙ)</t>
  </si>
  <si>
    <t>00-00014691</t>
  </si>
  <si>
    <t>VI-57015</t>
  </si>
  <si>
    <t>Клапан впускной X-RAY дв. HR16DE-H4M (31.7х5х101.8) AUTOWELT</t>
  </si>
  <si>
    <t>00-00014668</t>
  </si>
  <si>
    <t>VE-57014</t>
  </si>
  <si>
    <t>Клапан выпускной X-RAY дв. HR16DE-H4M (25.5х5х102.5) AUTOWELT</t>
  </si>
  <si>
    <t>00-00014694</t>
  </si>
  <si>
    <t>BR.SS.17.49</t>
  </si>
  <si>
    <t>Датчик скорости заднего левого колеса X-RAY BRAVE</t>
  </si>
  <si>
    <t>00-00014695</t>
  </si>
  <si>
    <t>BR.SS.17.48</t>
  </si>
  <si>
    <t>Датчик скорости заднего правого колеса X-RAY BRAVE</t>
  </si>
  <si>
    <t>BP-8200177718</t>
  </si>
  <si>
    <t>Датчик заднего хода VESTA BYSUN PARTS</t>
  </si>
  <si>
    <t>00-00014686</t>
  </si>
  <si>
    <t>BP-253250007R</t>
  </si>
  <si>
    <t>Датчик положения педали сцепления BYSUN PARTS</t>
  </si>
  <si>
    <t>BP-8200168238</t>
  </si>
  <si>
    <t>00-00014688</t>
  </si>
  <si>
    <t>00-00014679</t>
  </si>
  <si>
    <t>BP-7701465088/7701465090</t>
  </si>
  <si>
    <t>Комплект клапанов LARGUS 8кл. впускной+выпускной (компл.: 8шт) BYSUN PARTS</t>
  </si>
  <si>
    <t>00-00014677</t>
  </si>
  <si>
    <t>BP-8200898655</t>
  </si>
  <si>
    <t>Кулак поворотный левый LARGUS 16кл. c АБС BYSUN PARTS</t>
  </si>
  <si>
    <t>00-00014678</t>
  </si>
  <si>
    <t>BP-8200898654</t>
  </si>
  <si>
    <t>Кулак поворотный правый LARGUS 16кл. c АБС BYSUN PARTS</t>
  </si>
  <si>
    <t>00-00014682</t>
  </si>
  <si>
    <t>BP-210101302R</t>
  </si>
  <si>
    <t>Насос водяной LOGAN, LARGUS 8/16кл. (K7M, K4M) BYSUN PARTS</t>
  </si>
  <si>
    <t>00-00014681</t>
  </si>
  <si>
    <t>BP-8200014933</t>
  </si>
  <si>
    <t>Опора двигателя задняя (резинометаллическая) LARGUS BYSUN PARTS</t>
  </si>
  <si>
    <t>00-00014683</t>
  </si>
  <si>
    <t>BP-6001549290</t>
  </si>
  <si>
    <t>Отбойник + пыльник передней стойки LARGUS BYSUN PARTS</t>
  </si>
  <si>
    <t>00-00014685</t>
  </si>
  <si>
    <t>BP-7700500155</t>
  </si>
  <si>
    <t xml:space="preserve">Свечи LARGUS BYSUN PARTS </t>
  </si>
  <si>
    <t>00-00014680</t>
  </si>
  <si>
    <t>BP-432000505R</t>
  </si>
  <si>
    <t>Тормозной барабан задний LARGUS (d=228мм., с подшипником и кольцом АБС) BYSUN PARTS</t>
  </si>
  <si>
    <t>00-00014684</t>
  </si>
  <si>
    <t>BP-8450009844</t>
  </si>
  <si>
    <t xml:space="preserve">Тормозные диски LARGUS, VESTA 16кл. (вент., 259*20.6) BYSUN PARTS </t>
  </si>
  <si>
    <t>00-00014676</t>
  </si>
  <si>
    <t>BP-6001550441</t>
  </si>
  <si>
    <t>Тяга рулевая в сборе LARGUS, LOGAN BYSUN PARTS</t>
  </si>
  <si>
    <t>00-00014687</t>
  </si>
  <si>
    <t>BP-7701473505</t>
  </si>
  <si>
    <t>Форсунка подачи масла LARGUS BYSUN PARTS</t>
  </si>
  <si>
    <t>00-00014669</t>
  </si>
  <si>
    <t>6PK2100</t>
  </si>
  <si>
    <t>Ремень генератора GAZ, UAZ PATRIOT с конд. 6PK2100 CONTITECH</t>
  </si>
  <si>
    <t xml:space="preserve">6PK852ELAST </t>
  </si>
  <si>
    <t xml:space="preserve">CS21079 </t>
  </si>
  <si>
    <t xml:space="preserve">CS21086 </t>
  </si>
  <si>
    <t xml:space="preserve">CS14136 </t>
  </si>
  <si>
    <t xml:space="preserve">CS12756 </t>
  </si>
  <si>
    <t xml:space="preserve">CS08809 </t>
  </si>
  <si>
    <t xml:space="preserve">CS08810   </t>
  </si>
  <si>
    <t xml:space="preserve">CS07156  </t>
  </si>
  <si>
    <t xml:space="preserve">CS11978 </t>
  </si>
  <si>
    <t xml:space="preserve">CS12007  </t>
  </si>
  <si>
    <t xml:space="preserve">CS06498 </t>
  </si>
  <si>
    <t xml:space="preserve">CS06939  </t>
  </si>
  <si>
    <t xml:space="preserve">CS12009 </t>
  </si>
  <si>
    <t xml:space="preserve">CS06892 </t>
  </si>
  <si>
    <t xml:space="preserve">CS13562  </t>
  </si>
  <si>
    <t xml:space="preserve">CS20268      </t>
  </si>
  <si>
    <t xml:space="preserve">CS12764 </t>
  </si>
  <si>
    <t xml:space="preserve">CS11605 </t>
  </si>
  <si>
    <t xml:space="preserve">CS06516 </t>
  </si>
  <si>
    <t xml:space="preserve">CS12005 </t>
  </si>
  <si>
    <t xml:space="preserve">CS16151  </t>
  </si>
  <si>
    <t xml:space="preserve">CS15039 </t>
  </si>
  <si>
    <t xml:space="preserve">CS14572   </t>
  </si>
  <si>
    <t xml:space="preserve">CS18575  </t>
  </si>
  <si>
    <t xml:space="preserve">CS14822    </t>
  </si>
  <si>
    <t xml:space="preserve">CS14835 </t>
  </si>
  <si>
    <t xml:space="preserve">CS15185 </t>
  </si>
  <si>
    <t xml:space="preserve">CS12159 </t>
  </si>
  <si>
    <t xml:space="preserve">CS20005 </t>
  </si>
  <si>
    <t xml:space="preserve">CS12263  </t>
  </si>
  <si>
    <t xml:space="preserve">CS17062 </t>
  </si>
  <si>
    <t xml:space="preserve">CS18559 </t>
  </si>
  <si>
    <t xml:space="preserve">CS09912 </t>
  </si>
  <si>
    <t xml:space="preserve">CS16336 </t>
  </si>
  <si>
    <t xml:space="preserve">CS16334 </t>
  </si>
  <si>
    <t xml:space="preserve">CS16335 </t>
  </si>
  <si>
    <t xml:space="preserve">CS14896 </t>
  </si>
  <si>
    <t xml:space="preserve">CS20414 </t>
  </si>
  <si>
    <t xml:space="preserve">CS16416 </t>
  </si>
  <si>
    <t xml:space="preserve">CS13789  </t>
  </si>
  <si>
    <t xml:space="preserve">CS18779 </t>
  </si>
  <si>
    <t xml:space="preserve">CS18801 </t>
  </si>
  <si>
    <t xml:space="preserve">CS18773 </t>
  </si>
  <si>
    <t xml:space="preserve">CS18772  </t>
  </si>
  <si>
    <t xml:space="preserve">CS18803 </t>
  </si>
  <si>
    <t>00-00014142</t>
  </si>
  <si>
    <t>21127.100401567.02</t>
  </si>
  <si>
    <t>Моторкомплект (безвтыковые) 21127 (83,0B) FEDERAL RESERVE</t>
  </si>
  <si>
    <t>00-00014143</t>
  </si>
  <si>
    <t>21177.100401557.10</t>
  </si>
  <si>
    <t>Моторкомплект (безвтыковые) 21179 (82,0A) FEDERAL RESERVE</t>
  </si>
  <si>
    <t>00-00014141</t>
  </si>
  <si>
    <t>21177.100401587.10</t>
  </si>
  <si>
    <t>Моторкомплект (безвтыковые) 21179 (82,0D) FEDERAL RESERVE</t>
  </si>
  <si>
    <t>00-00014144</t>
  </si>
  <si>
    <t>21177.100401557.12</t>
  </si>
  <si>
    <t>Моторкомплект (безвтыковые) 21179 (83,0A) FEDERAL RESERVE</t>
  </si>
  <si>
    <t>00-00014145</t>
  </si>
  <si>
    <t>21177.100401567.12</t>
  </si>
  <si>
    <t>Моторкомплект (безвтыковые) 21179 (83,0B) FEDERAL RESERVE</t>
  </si>
  <si>
    <t xml:space="preserve">GL.RP.3.10 </t>
  </si>
  <si>
    <t xml:space="preserve">GL.RP.3.12 </t>
  </si>
  <si>
    <t>00-00014647</t>
  </si>
  <si>
    <t>GKP (КИТАЙ)</t>
  </si>
  <si>
    <t>00-00014649</t>
  </si>
  <si>
    <t>GKP1T00122</t>
  </si>
  <si>
    <t>Сцепление в сборе (без выжимного) VESTA, XRAY 11189 (двиг.: 1,6) GKP</t>
  </si>
  <si>
    <t>GKP</t>
  </si>
  <si>
    <t>00-00014648</t>
  </si>
  <si>
    <t>GKP1T00123</t>
  </si>
  <si>
    <t>Сцепление в сборе (без гидровлического выжимного) LARGUS, VESTA, X-RAY 21179 GKP</t>
  </si>
  <si>
    <t>00-00014650</t>
  </si>
  <si>
    <t>GKP8Q00062</t>
  </si>
  <si>
    <t>Шрус наружный в сборе VESTA SW 22 шлица (2015-) GKP</t>
  </si>
  <si>
    <t>00-00014659</t>
  </si>
  <si>
    <t>Щетки стеклоочистителя каркасные задние 350mm "REAR FLAT HYBRID" HEYNER</t>
  </si>
  <si>
    <t>00-00014660</t>
  </si>
  <si>
    <t>Щетки стеклоочистителя каркасные задние 400mm "REAR FLAT HYBRID" HEYNER</t>
  </si>
  <si>
    <t xml:space="preserve">CH11-230 </t>
  </si>
  <si>
    <t>00-00014673</t>
  </si>
  <si>
    <t>LT0980</t>
  </si>
  <si>
    <t>Элемент термостата (вставка) VESTA, X-RAY с двиг. H4M (82 градуса) LUZAR</t>
  </si>
  <si>
    <t>00-00014670</t>
  </si>
  <si>
    <t>CM109</t>
  </si>
  <si>
    <t>Ролик натяжителя генер. GAZ 406дв. TRIALLI</t>
  </si>
  <si>
    <t>00-00014672</t>
  </si>
  <si>
    <t>SO-0898</t>
  </si>
  <si>
    <t>Сальник клапанов VESTA H4M LYNX</t>
  </si>
  <si>
    <t>00-00014671</t>
  </si>
  <si>
    <t>SO-0462</t>
  </si>
  <si>
    <t>Сальники клапанов (компл.: 8шт) VESTA H4M LYNX</t>
  </si>
  <si>
    <t xml:space="preserve">6PK1020ELAST </t>
  </si>
  <si>
    <t xml:space="preserve">2111-3707080(GO) </t>
  </si>
  <si>
    <t xml:space="preserve">FN00.005.050                                        </t>
  </si>
  <si>
    <t xml:space="preserve">FN00.075.050                                        </t>
  </si>
  <si>
    <t>00-00014675</t>
  </si>
  <si>
    <t>T680H</t>
  </si>
  <si>
    <t>Провода в/в ГАЗ 53, 66, 3307, 3308, 3309; ПАЗ 672, 3205, 3206 (70% силикон) TESLA</t>
  </si>
  <si>
    <t xml:space="preserve">PF0102 </t>
  </si>
  <si>
    <t xml:space="preserve">AG01365                 </t>
  </si>
  <si>
    <t xml:space="preserve">АТС2414-01 </t>
  </si>
  <si>
    <t xml:space="preserve">7102.3708000 </t>
  </si>
  <si>
    <t xml:space="preserve"> 11180-3505102-00</t>
  </si>
  <si>
    <t>00-00014674</t>
  </si>
  <si>
    <t>BM.0594</t>
  </si>
  <si>
    <t>Тяга рулевая в сборе X-RAY CROSS "ОРИГИНАЛ" БЕЛМАГ</t>
  </si>
  <si>
    <t xml:space="preserve">ВП213-2202010 </t>
  </si>
  <si>
    <t xml:space="preserve">ВП23-2202010 </t>
  </si>
  <si>
    <t>ED1019M</t>
  </si>
  <si>
    <t>ED1001M</t>
  </si>
  <si>
    <t>ED1012M</t>
  </si>
  <si>
    <t xml:space="preserve"> 2121-1108026</t>
  </si>
  <si>
    <t xml:space="preserve"> 21214-1108026</t>
  </si>
  <si>
    <t xml:space="preserve">21050-2200012-00    </t>
  </si>
  <si>
    <t xml:space="preserve">9412.3701000С </t>
  </si>
  <si>
    <t xml:space="preserve">GB-320NO </t>
  </si>
  <si>
    <t xml:space="preserve">21100-2912712-00                                        </t>
  </si>
  <si>
    <t xml:space="preserve">ЛГД21090-3704010-30 </t>
  </si>
  <si>
    <t xml:space="preserve">ЛГД21100-3704010-30 </t>
  </si>
  <si>
    <t xml:space="preserve">ЛГД21230-3709330 </t>
  </si>
  <si>
    <t xml:space="preserve">ЛГД21230-3709340 </t>
  </si>
  <si>
    <t xml:space="preserve">2108-2215056P </t>
  </si>
  <si>
    <t xml:space="preserve">21080-1005034;5160-01                                           </t>
  </si>
  <si>
    <t>Шланг тормозной передний X-RAY CROSS ТЕХНОЛОГИИ БУДУЩЕГО</t>
  </si>
  <si>
    <t>00-00014690</t>
  </si>
  <si>
    <t>ФОРМУЛА СВЕТА</t>
  </si>
  <si>
    <t>Фары 2101, 2121, 21213 (с ходовыми огнями) ФОРМУЛА СВЕТА</t>
  </si>
  <si>
    <t xml:space="preserve">MAREL 6PK1020ELAST </t>
  </si>
  <si>
    <t>https://www.ozon.ru/product/svecha-zazhiganiya-ngk-bp6h-3975-vl18-dlya-gaz-uaz-zmz-402-umz-417-421-451-258686042/</t>
  </si>
  <si>
    <t>https://www.ozon.ru/product/remen-poliklinovoy-audi-audi-bmw-bmv-1655908326/</t>
  </si>
  <si>
    <t>https://www.ozon.ru/product/81-18304-50-salnik-renault-95-1-4-1-6-k7j-k4m-k-v-zadniy-1765269074/</t>
  </si>
  <si>
    <t>https://www.ozon.ru/product/svechi-a14-v2-gaz-402dv-blister-4-sht-volga24-3102-volga-zmz-402-1-4027-4021-589793423/</t>
  </si>
  <si>
    <t>https://www.ozon.ru/product/stseplenie-komplekt-sachs-3000950095-622651683/</t>
  </si>
  <si>
    <t>https://www.ozon.ru/product/komplekt-porshnevyh-kolets-80-0-dlya-lada-largus-logan-sandero-herzog-920108245/</t>
  </si>
  <si>
    <t>https://www.ozon.ru/product/koltso-porshnya-79-5-largus-logan-sandero-16kl-herzog-komplekt-hlr-0795-1050893646/</t>
  </si>
  <si>
    <t>00-00014707</t>
  </si>
  <si>
    <t>Катушка зажигания 2112 индивид. 16кл. BESTAUTO</t>
  </si>
  <si>
    <t>00-00014706</t>
  </si>
  <si>
    <t>Катушка зажигания LARGUS 16кл. BESTAUTO</t>
  </si>
  <si>
    <t>00-00014705</t>
  </si>
  <si>
    <t>224336134R</t>
  </si>
  <si>
    <t>Катушка зажигания LARGUS 8кл. BESTAUTO</t>
  </si>
  <si>
    <t>00-00014708</t>
  </si>
  <si>
    <t>Катушка зажигания X-RAY (H4M) BESTAUTO</t>
  </si>
  <si>
    <t>00-00014704</t>
  </si>
  <si>
    <t>33010-JF015</t>
  </si>
  <si>
    <t>Ремкомплект вариатора X-RAY BESTAUTO</t>
  </si>
  <si>
    <t>00-00014701</t>
  </si>
  <si>
    <t>Фильтр масляный вариатора X-RAY BESTAUTO</t>
  </si>
  <si>
    <t>00-00014703</t>
  </si>
  <si>
    <t>Фильтр салонный (угольный) LARGUS BESTAUTO</t>
  </si>
  <si>
    <t>00-00014702</t>
  </si>
  <si>
    <t>272773016R</t>
  </si>
  <si>
    <t>Фильтр салонный (угольный) X-RAY, VESTA BESTAUTO</t>
  </si>
  <si>
    <t>BP-8200100527/8200100528</t>
  </si>
  <si>
    <t>00-00014689</t>
  </si>
  <si>
    <t>BP-7701070956</t>
  </si>
  <si>
    <t>Задний тормозной цилиндр LARGUS с АБС BYSUN PARTS</t>
  </si>
  <si>
    <t>00-00014693</t>
  </si>
  <si>
    <t>Датчик скорости переднего колеса X-RAY CROSS LADA</t>
  </si>
  <si>
    <t>00-00014697</t>
  </si>
  <si>
    <t>PB-5378</t>
  </si>
  <si>
    <t>Ролик натяжителя генератора VESTA LYNX</t>
  </si>
  <si>
    <t>Пружины задней подвески ППРЗ без занижения для ВАЗ 2110-2112, Лада Калина, Калина 2, Приора, Гранта, Гранта FL</t>
  </si>
  <si>
    <t>https://www.ozon.ru/product/provoda-vysokovoltnye-slon-2108370708010-1086056784/</t>
  </si>
  <si>
    <t>https://www.ozon.ru/product/nasos-vodyanoy-vaz-2110-2112-dolz-l-124-1252330113/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</si>
</sst>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font>
      <sz val="11"/>
      <color theme="1"/>
      <name val="Calibri"/>
      <family val="2"/>
      <scheme val="minor"/>
    </font>
    <font>
      <sz val="11"/>
      <color theme="1"/>
      <name val="Calibri"/>
      <family val="2"/>
      <charset val="204"/>
      <scheme val="minor"/>
    </font>
    <font>
      <sz val="11"/>
      <color theme="1"/>
      <name val="Calibri"/>
      <family val="2"/>
      <charset val="204"/>
      <scheme val="minor"/>
    </font>
    <font>
      <sz val="10"/>
      <color theme="1"/>
      <name val="Calibri"/>
      <family val="2"/>
      <charset val="204"/>
    </font>
    <font>
      <sz val="11"/>
      <color theme="1"/>
      <name val="Calibri"/>
      <family val="2"/>
      <charset val="204"/>
      <scheme val="minor"/>
    </font>
    <font>
      <sz val="18"/>
      <color theme="3"/>
      <name val="Calibri Light"/>
      <family val="2"/>
      <charset val="204"/>
      <scheme val="major"/>
    </font>
    <font>
      <sz val="10"/>
      <name val="Calibri"/>
      <family val="2"/>
      <charset val="204"/>
      <scheme val="minor"/>
    </font>
    <font>
      <sz val="11"/>
      <name val="Calibri"/>
      <family val="2"/>
      <charset val="204"/>
      <scheme val="minor"/>
    </font>
    <font>
      <sz val="10"/>
      <name val="Arial"/>
      <family val="2"/>
      <charset val="204"/>
    </font>
    <font>
      <sz val="11"/>
      <color theme="1"/>
      <name val="Calibri"/>
      <family val="2"/>
      <scheme val="minor"/>
    </font>
    <font>
      <sz val="10"/>
      <color theme="1"/>
      <name val="Calibri"/>
      <family val="2"/>
      <charset val="204"/>
      <scheme val="minor"/>
    </font>
    <font>
      <sz val="8"/>
      <name val="Arial"/>
      <family val="2"/>
    </font>
    <font>
      <sz val="8"/>
      <name val="Calibri"/>
      <family val="2"/>
      <charset val="204"/>
      <scheme val="minor"/>
    </font>
    <font>
      <sz val="10"/>
      <color theme="1"/>
      <name val="Arial Unicode MS"/>
    </font>
    <font>
      <sz val="10"/>
      <color rgb="FF006100"/>
      <name val="Calibri"/>
      <family val="2"/>
      <charset val="204"/>
    </font>
    <font>
      <sz val="10"/>
      <color rgb="FF9C0006"/>
      <name val="Calibri"/>
      <family val="2"/>
      <charset val="204"/>
    </font>
    <font>
      <sz val="10"/>
      <color rgb="FF9C5700"/>
      <name val="Calibri"/>
      <family val="2"/>
      <charset val="204"/>
    </font>
    <font>
      <sz val="10"/>
      <color rgb="FF3F3F76"/>
      <name val="Calibri"/>
      <family val="2"/>
      <charset val="204"/>
    </font>
    <font>
      <b/>
      <sz val="10"/>
      <color rgb="FF3F3F3F"/>
      <name val="Calibri"/>
      <family val="2"/>
      <charset val="204"/>
    </font>
    <font>
      <b/>
      <sz val="10"/>
      <color rgb="FFFA7D00"/>
      <name val="Calibri"/>
      <family val="2"/>
      <charset val="204"/>
    </font>
    <font>
      <sz val="10"/>
      <color rgb="FFFA7D00"/>
      <name val="Calibri"/>
      <family val="2"/>
      <charset val="204"/>
    </font>
    <font>
      <b/>
      <sz val="10"/>
      <color theme="0"/>
      <name val="Calibri"/>
      <family val="2"/>
      <charset val="204"/>
    </font>
    <font>
      <sz val="10"/>
      <color rgb="FFFF0000"/>
      <name val="Calibri"/>
      <family val="2"/>
      <charset val="204"/>
    </font>
    <font>
      <i/>
      <sz val="10"/>
      <color rgb="FF7F7F7F"/>
      <name val="Calibri"/>
      <family val="2"/>
      <charset val="204"/>
    </font>
    <font>
      <b/>
      <sz val="10"/>
      <color theme="1"/>
      <name val="Calibri"/>
      <family val="2"/>
      <charset val="204"/>
    </font>
    <font>
      <sz val="10"/>
      <color theme="0"/>
      <name val="Calibri"/>
      <family val="2"/>
      <charset val="204"/>
    </font>
    <font>
      <b/>
      <sz val="11"/>
      <color theme="1"/>
      <name val="Calibri"/>
      <family val="1"/>
      <charset val="204"/>
    </font>
    <font>
      <sz val="10"/>
      <color rgb="FFC00000"/>
      <name val="Calibri"/>
      <family val="2"/>
      <charset val="204"/>
    </font>
    <font>
      <sz val="10"/>
      <color rgb="FF7030A0"/>
      <name val="Calibri"/>
      <family val="2"/>
      <charset val="204"/>
    </font>
    <font>
      <sz val="10"/>
      <color theme="5" tint="-0.24994659260841701"/>
      <name val="Calibri"/>
      <family val="2"/>
      <charset val="204"/>
    </font>
    <font>
      <sz val="10"/>
      <name val="Calibri"/>
      <family val="2"/>
      <charset val="204"/>
    </font>
    <font>
      <sz val="8"/>
      <name val="Calibri"/>
      <family val="2"/>
      <scheme val="minor"/>
    </font>
    <font>
      <sz val="10"/>
      <color rgb="FFFF0000"/>
      <name val="Calibri"/>
      <family val="2"/>
      <charset val="204"/>
      <scheme val="minor"/>
    </font>
    <font>
      <b/>
      <sz val="10"/>
      <color theme="1"/>
      <name val="Calibri"/>
      <family val="2"/>
      <charset val="204"/>
      <scheme val="minor"/>
    </font>
    <font>
      <b/>
      <sz val="11"/>
      <name val="Calibri"/>
      <family val="2"/>
      <charset val="204"/>
    </font>
    <font>
      <b/>
      <sz val="11"/>
      <name val="Calibri"/>
      <family val="2"/>
      <charset val="204"/>
      <scheme val="minor"/>
    </font>
    <font>
      <sz val="11"/>
      <name val="Calibri"/>
      <family val="2"/>
      <charset val="204"/>
    </font>
    <font>
      <sz val="10"/>
      <color theme="0"/>
      <name val="Calibri"/>
      <family val="2"/>
      <charset val="204"/>
      <scheme val="minor"/>
    </font>
    <font>
      <b/>
      <sz val="10"/>
      <name val="Calibri"/>
      <family val="2"/>
      <charset val="20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theme="0" tint="-0.14996795556505021"/>
        <bgColor indexed="64"/>
      </patternFill>
    </fill>
    <fill>
      <patternFill patternType="solid">
        <fgColor rgb="FF002060"/>
        <bgColor indexed="64"/>
      </patternFill>
    </fill>
    <fill>
      <patternFill patternType="solid">
        <fgColor theme="7" tint="-0.249977111117893"/>
        <bgColor indexed="64"/>
      </patternFill>
    </fill>
    <fill>
      <patternFill patternType="solid">
        <fgColor rgb="FFFF0000"/>
        <bgColor indexed="64"/>
      </patternFill>
    </fill>
    <fill>
      <patternFill patternType="solid">
        <fgColor theme="3"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70C0"/>
        <bgColor indexed="64"/>
      </patternFill>
    </fill>
    <fill>
      <patternFill patternType="solid">
        <fgColor theme="3" tint="0.39997558519241921"/>
        <bgColor indexed="64"/>
      </patternFill>
    </fill>
    <fill>
      <patternFill patternType="solid">
        <fgColor rgb="FFDCFCE5"/>
      </patternFill>
    </fill>
    <fill>
      <patternFill patternType="solid">
        <fgColor rgb="FFD9F2FF"/>
      </patternFill>
    </fill>
    <fill>
      <patternFill patternType="solid">
        <fgColor rgb="FF00B0F0"/>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499984740745262"/>
        <bgColor indexed="64"/>
      </patternFill>
    </fill>
    <fill>
      <patternFill patternType="solid">
        <fgColor theme="3" tint="0.79998168889431442"/>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double">
        <color rgb="FFFF0000"/>
      </right>
      <top/>
      <bottom style="double">
        <color rgb="FFFF0000"/>
      </bottom>
      <diagonal/>
    </border>
    <border>
      <left/>
      <right style="double">
        <color rgb="FF7030A0"/>
      </right>
      <top/>
      <bottom style="double">
        <color rgb="FF7030A0"/>
      </bottom>
      <diagonal/>
    </border>
    <border>
      <left/>
      <right style="double">
        <color theme="5" tint="-0.24994659260841701"/>
      </right>
      <top/>
      <bottom style="double">
        <color theme="5" tint="-0.24994659260841701"/>
      </bottom>
      <diagonal/>
    </border>
    <border>
      <left/>
      <right style="double">
        <color theme="0"/>
      </right>
      <top/>
      <bottom style="double">
        <color theme="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hair">
        <color rgb="FFB9B9B9"/>
      </left>
      <right style="hair">
        <color rgb="FFB9B9B9"/>
      </right>
      <top style="hair">
        <color rgb="FFB9B9B9"/>
      </top>
      <bottom style="hair">
        <color rgb="FFB9B9B9"/>
      </bottom>
      <diagonal/>
    </border>
    <border>
      <left style="thin">
        <color indexed="64"/>
      </left>
      <right style="thin">
        <color indexed="64"/>
      </right>
      <top style="thin">
        <color indexed="64"/>
      </top>
      <bottom style="thin">
        <color indexed="64"/>
      </bottom>
      <diagonal/>
    </border>
    <border diagonalUp="1" diagonalDown="1">
      <left/>
      <right/>
      <top/>
      <bottom/>
      <diagonal style="double">
        <color rgb="FFC00000"/>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s>
  <cellStyleXfs count="44">
    <xf numFmtId="0" fontId="0" fillId="0" borderId="0"/>
    <xf numFmtId="0" fontId="5" fillId="0" borderId="0" applyNumberFormat="0" applyFill="0" applyBorder="0" applyAlignment="0" applyProtection="0"/>
    <xf numFmtId="0" fontId="36" fillId="41" borderId="1" applyNumberFormat="0" applyBorder="0" applyAlignment="0" applyProtection="0"/>
    <xf numFmtId="0" fontId="36" fillId="27" borderId="2" applyNumberFormat="0" applyBorder="0" applyAlignment="0" applyProtection="0"/>
    <xf numFmtId="0" fontId="36" fillId="33" borderId="3" applyNumberFormat="0" applyBorder="0" applyAlignment="0" applyProtection="0"/>
    <xf numFmtId="0" fontId="36" fillId="36" borderId="21" applyNumberFormat="0" applyBorder="0" applyAlignment="0" applyProtection="0"/>
    <xf numFmtId="0" fontId="14" fillId="2" borderId="0" applyNumberFormat="0" applyBorder="0" applyAlignment="0" applyProtection="0"/>
    <xf numFmtId="0" fontId="15" fillId="3" borderId="0" applyNumberFormat="0" applyBorder="0" applyAlignment="0" applyProtection="0"/>
    <xf numFmtId="0" fontId="16" fillId="4" borderId="0" applyNumberFormat="0" applyBorder="0" applyAlignment="0" applyProtection="0"/>
    <xf numFmtId="0" fontId="17" fillId="5" borderId="4" applyNumberFormat="0" applyAlignment="0" applyProtection="0"/>
    <xf numFmtId="0" fontId="18" fillId="6" borderId="5" applyNumberFormat="0" applyAlignment="0" applyProtection="0"/>
    <xf numFmtId="0" fontId="19" fillId="6" borderId="4" applyNumberFormat="0" applyAlignment="0" applyProtection="0"/>
    <xf numFmtId="0" fontId="20" fillId="0" borderId="6" applyNumberFormat="0" applyFill="0" applyAlignment="0" applyProtection="0"/>
    <xf numFmtId="0" fontId="21" fillId="7" borderId="7" applyNumberFormat="0" applyAlignment="0" applyProtection="0"/>
    <xf numFmtId="0" fontId="22" fillId="0" borderId="0" applyNumberFormat="0" applyFill="0" applyBorder="0" applyAlignment="0" applyProtection="0"/>
    <xf numFmtId="0" fontId="4" fillId="8" borderId="8" applyNumberFormat="0" applyFont="0" applyAlignment="0" applyProtection="0"/>
    <xf numFmtId="0" fontId="23" fillId="0" borderId="0" applyNumberFormat="0" applyFill="0" applyBorder="0" applyAlignment="0" applyProtection="0"/>
    <xf numFmtId="0" fontId="24" fillId="0" borderId="9" applyNumberFormat="0" applyFill="0" applyAlignment="0" applyProtection="0"/>
    <xf numFmtId="0" fontId="27" fillId="0" borderId="14" applyNumberFormat="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28" fillId="0" borderId="15" applyNumberFormat="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29" fillId="0" borderId="16" applyNumberFormat="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27" fillId="30" borderId="22" applyNumberFormat="0" applyProtection="0">
      <alignment horizontal="center" vertical="center"/>
    </xf>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25" fillId="31" borderId="17" applyNumberFormat="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0" fillId="29"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9" fontId="4" fillId="0" borderId="0" applyFont="0" applyFill="0" applyBorder="0" applyAlignment="0" applyProtection="0"/>
    <xf numFmtId="0" fontId="11" fillId="0" borderId="0"/>
  </cellStyleXfs>
  <cellXfs count="200">
    <xf numFmtId="0" fontId="0" fillId="0" borderId="0" xfId="0"/>
    <xf numFmtId="0" fontId="0" fillId="0" borderId="10" xfId="0" applyBorder="1" applyAlignment="1">
      <alignment horizontal="center"/>
    </xf>
    <xf numFmtId="0" fontId="0" fillId="0" borderId="11" xfId="0" applyBorder="1" applyAlignment="1">
      <alignment horizontal="center"/>
    </xf>
    <xf numFmtId="0" fontId="0" fillId="0" borderId="0" xfId="0"/>
    <xf numFmtId="0" fontId="7" fillId="0" borderId="0" xfId="0" applyFont="1" applyAlignment="1">
      <alignment horizontal="left" vertical="center"/>
    </xf>
    <xf numFmtId="1" fontId="7" fillId="0" borderId="0" xfId="0" applyNumberFormat="1" applyFont="1" applyAlignment="1">
      <alignment horizontal="left" vertical="center"/>
    </xf>
    <xf numFmtId="2" fontId="7" fillId="0" borderId="0" xfId="0" applyNumberFormat="1" applyFont="1" applyAlignment="1">
      <alignment horizontal="left" vertical="center"/>
    </xf>
    <xf numFmtId="9" fontId="7" fillId="0" borderId="0" xfId="42" applyFont="1" applyAlignment="1">
      <alignment horizontal="left" vertical="center"/>
    </xf>
    <xf numFmtId="0" fontId="9" fillId="0" borderId="0" xfId="0" applyFont="1" applyAlignment="1">
      <alignment horizontal="left" vertical="top" wrapText="1"/>
    </xf>
    <xf numFmtId="0" fontId="0" fillId="0" borderId="0" xfId="0"/>
    <xf numFmtId="0" fontId="0" fillId="0" borderId="0" xfId="0" applyAlignment="1">
      <alignment wrapText="1"/>
    </xf>
    <xf numFmtId="9" fontId="0" fillId="0" borderId="0" xfId="42" applyFont="1"/>
    <xf numFmtId="1" fontId="6" fillId="0" borderId="13" xfId="0" applyNumberFormat="1" applyFont="1" applyBorder="1" applyAlignment="1">
      <alignment horizontal="left" vertical="center" wrapText="1"/>
    </xf>
    <xf numFmtId="49" fontId="6" fillId="0" borderId="13" xfId="0" applyNumberFormat="1" applyFont="1" applyBorder="1" applyAlignment="1">
      <alignment horizontal="left" vertical="center" wrapText="1"/>
    </xf>
    <xf numFmtId="2" fontId="6" fillId="0" borderId="13" xfId="0" applyNumberFormat="1" applyFont="1" applyBorder="1" applyAlignment="1">
      <alignment horizontal="left" vertical="center" wrapText="1"/>
    </xf>
    <xf numFmtId="49" fontId="8" fillId="0" borderId="13" xfId="0" applyNumberFormat="1" applyFont="1" applyBorder="1" applyAlignment="1">
      <alignment horizontal="left" vertical="center" wrapText="1"/>
    </xf>
    <xf numFmtId="2" fontId="15" fillId="3" borderId="13" xfId="7" applyNumberFormat="1" applyBorder="1" applyAlignment="1">
      <alignment horizontal="left" vertical="center" wrapText="1"/>
    </xf>
    <xf numFmtId="1" fontId="10" fillId="0" borderId="13" xfId="0" applyNumberFormat="1" applyFont="1" applyBorder="1" applyAlignment="1">
      <alignment horizontal="right" wrapText="1"/>
    </xf>
    <xf numFmtId="1" fontId="13" fillId="0" borderId="13" xfId="0" applyNumberFormat="1" applyFont="1" applyBorder="1" applyAlignment="1">
      <alignment horizontal="right" wrapText="1"/>
    </xf>
    <xf numFmtId="1" fontId="0" fillId="0" borderId="13" xfId="0" applyNumberFormat="1" applyBorder="1" applyAlignment="1">
      <alignment horizontal="left" vertical="top" wrapText="1"/>
    </xf>
    <xf numFmtId="49" fontId="30" fillId="0" borderId="13" xfId="38" applyNumberFormat="1" applyFill="1" applyBorder="1" applyAlignment="1">
      <alignment horizontal="left" vertical="center" wrapText="1"/>
    </xf>
    <xf numFmtId="2" fontId="6" fillId="0" borderId="13" xfId="0" applyNumberFormat="1" applyFont="1" applyFill="1" applyBorder="1" applyAlignment="1">
      <alignment horizontal="left" vertical="center" wrapText="1"/>
    </xf>
    <xf numFmtId="49" fontId="25" fillId="31" borderId="17" xfId="34" applyNumberFormat="1" applyBorder="1" applyAlignment="1">
      <alignment horizontal="left" vertical="center" wrapText="1"/>
    </xf>
    <xf numFmtId="1" fontId="0" fillId="0" borderId="13" xfId="0" applyNumberFormat="1" applyBorder="1" applyAlignment="1" applyProtection="1">
      <alignment horizontal="left" vertical="top" wrapText="1"/>
    </xf>
    <xf numFmtId="0" fontId="0" fillId="0" borderId="0" xfId="0" applyNumberFormat="1"/>
    <xf numFmtId="0" fontId="0" fillId="0" borderId="0" xfId="0" applyNumberFormat="1" applyAlignment="1">
      <alignment wrapText="1"/>
    </xf>
    <xf numFmtId="1" fontId="10" fillId="0" borderId="18" xfId="0" applyNumberFormat="1" applyFont="1" applyBorder="1" applyAlignment="1">
      <alignment horizontal="center" vertical="center" wrapText="1"/>
    </xf>
    <xf numFmtId="0" fontId="0" fillId="0" borderId="19" xfId="0" applyBorder="1" applyAlignment="1">
      <alignment horizontal="left" vertical="top" wrapText="1"/>
    </xf>
    <xf numFmtId="0" fontId="0" fillId="0" borderId="19" xfId="0" applyNumberFormat="1" applyBorder="1" applyAlignment="1">
      <alignment horizontal="left" vertical="top" wrapText="1"/>
    </xf>
    <xf numFmtId="0" fontId="0" fillId="0" borderId="19" xfId="0" applyBorder="1" applyAlignment="1" applyProtection="1">
      <alignment horizontal="left" vertical="top" wrapText="1"/>
    </xf>
    <xf numFmtId="1" fontId="6" fillId="0" borderId="19" xfId="0" applyNumberFormat="1" applyFont="1" applyBorder="1" applyAlignment="1">
      <alignment horizontal="left" vertical="center" wrapText="1"/>
    </xf>
    <xf numFmtId="49" fontId="6" fillId="0" borderId="19" xfId="0" applyNumberFormat="1" applyFont="1" applyBorder="1" applyAlignment="1">
      <alignment horizontal="left" vertical="center" wrapText="1"/>
    </xf>
    <xf numFmtId="0" fontId="10" fillId="0" borderId="19" xfId="0" applyFont="1" applyBorder="1" applyAlignment="1">
      <alignment horizontal="left" wrapText="1"/>
    </xf>
    <xf numFmtId="0" fontId="13" fillId="0" borderId="19" xfId="0" applyFont="1" applyBorder="1" applyAlignment="1">
      <alignment horizontal="left" wrapText="1"/>
    </xf>
    <xf numFmtId="2" fontId="32" fillId="0" borderId="19" xfId="0" applyNumberFormat="1" applyFont="1" applyBorder="1" applyAlignment="1">
      <alignment horizontal="left" wrapText="1"/>
    </xf>
    <xf numFmtId="49" fontId="10" fillId="0" borderId="19" xfId="0" applyNumberFormat="1" applyFont="1" applyBorder="1" applyAlignment="1">
      <alignment horizontal="left" wrapText="1"/>
    </xf>
    <xf numFmtId="49" fontId="7" fillId="0" borderId="19" xfId="0" applyNumberFormat="1" applyFont="1" applyBorder="1" applyAlignment="1">
      <alignment horizontal="left" vertical="center" wrapText="1"/>
    </xf>
    <xf numFmtId="0" fontId="7" fillId="0" borderId="19" xfId="0" applyFont="1" applyBorder="1" applyAlignment="1">
      <alignment horizontal="left" vertical="center" wrapText="1"/>
    </xf>
    <xf numFmtId="49" fontId="13" fillId="0" borderId="19" xfId="0" applyNumberFormat="1" applyFont="1" applyBorder="1" applyAlignment="1">
      <alignment horizontal="left" wrapText="1"/>
    </xf>
    <xf numFmtId="49" fontId="8" fillId="0" borderId="19" xfId="0" applyNumberFormat="1" applyFont="1" applyBorder="1" applyAlignment="1">
      <alignment horizontal="left" wrapText="1"/>
    </xf>
    <xf numFmtId="0" fontId="13" fillId="0" borderId="19" xfId="0" applyNumberFormat="1" applyFont="1" applyBorder="1" applyAlignment="1">
      <alignment horizontal="left" wrapText="1"/>
    </xf>
    <xf numFmtId="1" fontId="7" fillId="0" borderId="19" xfId="0" applyNumberFormat="1" applyFont="1" applyBorder="1" applyAlignment="1">
      <alignment horizontal="left" vertical="center"/>
    </xf>
    <xf numFmtId="0" fontId="7" fillId="0" borderId="19" xfId="0" applyNumberFormat="1" applyFont="1" applyBorder="1" applyAlignment="1">
      <alignment horizontal="left" vertical="center"/>
    </xf>
    <xf numFmtId="1" fontId="0" fillId="0" borderId="19" xfId="0" applyNumberFormat="1" applyBorder="1"/>
    <xf numFmtId="0" fontId="34" fillId="39" borderId="20" xfId="0" applyFont="1" applyFill="1" applyBorder="1"/>
    <xf numFmtId="49" fontId="34" fillId="39" borderId="20" xfId="0" applyNumberFormat="1" applyFont="1" applyFill="1" applyBorder="1" applyAlignment="1">
      <alignment horizontal="left"/>
    </xf>
    <xf numFmtId="49" fontId="34" fillId="39" borderId="20" xfId="0" applyNumberFormat="1" applyFont="1" applyFill="1" applyBorder="1"/>
    <xf numFmtId="0" fontId="34" fillId="39" borderId="20" xfId="0" applyFont="1" applyFill="1" applyBorder="1" applyAlignment="1">
      <alignment horizontal="right"/>
    </xf>
    <xf numFmtId="0" fontId="0" fillId="40" borderId="20" xfId="0" applyFill="1" applyBorder="1"/>
    <xf numFmtId="0" fontId="0" fillId="39" borderId="20" xfId="0" applyFill="1" applyBorder="1"/>
    <xf numFmtId="49" fontId="0" fillId="39" borderId="20" xfId="0" applyNumberFormat="1" applyFill="1" applyBorder="1" applyAlignment="1">
      <alignment horizontal="left"/>
    </xf>
    <xf numFmtId="49" fontId="0" fillId="39" borderId="20" xfId="0" applyNumberFormat="1" applyFill="1" applyBorder="1"/>
    <xf numFmtId="0" fontId="0" fillId="39" borderId="20" xfId="0" applyFill="1" applyBorder="1" applyAlignment="1">
      <alignment horizontal="right"/>
    </xf>
    <xf numFmtId="49" fontId="0" fillId="40" borderId="20" xfId="0" applyNumberFormat="1" applyFill="1" applyBorder="1" applyAlignment="1">
      <alignment horizontal="left"/>
    </xf>
    <xf numFmtId="49" fontId="0" fillId="40" borderId="20" xfId="0" applyNumberFormat="1" applyFill="1" applyBorder="1"/>
    <xf numFmtId="0" fontId="0" fillId="40" borderId="20" xfId="0" applyFill="1" applyBorder="1" applyAlignment="1">
      <alignment horizontal="right"/>
    </xf>
    <xf numFmtId="0" fontId="0" fillId="0" borderId="0" xfId="0" applyAlignment="1">
      <alignment horizontal="right"/>
    </xf>
    <xf numFmtId="49" fontId="0" fillId="0" borderId="0" xfId="0" applyNumberFormat="1" applyAlignment="1">
      <alignment horizontal="left"/>
    </xf>
    <xf numFmtId="49" fontId="0" fillId="0" borderId="0" xfId="0" applyNumberFormat="1"/>
    <xf numFmtId="2" fontId="0" fillId="0" borderId="0" xfId="0" applyNumberFormat="1"/>
    <xf numFmtId="2" fontId="0" fillId="0" borderId="10" xfId="0" applyNumberFormat="1" applyBorder="1" applyAlignment="1">
      <alignment horizontal="center"/>
    </xf>
    <xf numFmtId="2" fontId="0" fillId="27" borderId="10" xfId="0" applyNumberFormat="1" applyFill="1" applyBorder="1" applyAlignment="1">
      <alignment horizontal="center"/>
    </xf>
    <xf numFmtId="2" fontId="0" fillId="27" borderId="11" xfId="0" applyNumberFormat="1" applyFill="1" applyBorder="1" applyAlignment="1">
      <alignment horizontal="center"/>
    </xf>
    <xf numFmtId="0" fontId="26" fillId="0" borderId="0" xfId="0" applyFont="1" applyAlignment="1">
      <alignment horizontal="left" vertical="top"/>
    </xf>
    <xf numFmtId="0" fontId="0" fillId="0" borderId="0" xfId="0" applyFill="1"/>
    <xf numFmtId="1" fontId="15" fillId="3" borderId="13" xfId="7" applyNumberFormat="1" applyBorder="1" applyAlignment="1">
      <alignment horizontal="left" vertical="center" wrapText="1"/>
    </xf>
    <xf numFmtId="1" fontId="15" fillId="3" borderId="12" xfId="7" applyNumberFormat="1" applyBorder="1" applyAlignment="1">
      <alignment horizontal="left" vertical="center" wrapText="1"/>
    </xf>
    <xf numFmtId="1" fontId="6" fillId="0" borderId="12" xfId="0" applyNumberFormat="1" applyFont="1" applyBorder="1" applyAlignment="1">
      <alignment horizontal="left" vertical="center" wrapText="1"/>
    </xf>
    <xf numFmtId="0" fontId="7" fillId="0" borderId="0" xfId="0" applyFont="1" applyAlignment="1">
      <alignment horizontal="left" vertical="top"/>
    </xf>
    <xf numFmtId="0" fontId="0" fillId="34" borderId="23" xfId="0" applyFill="1" applyBorder="1"/>
    <xf numFmtId="1" fontId="0" fillId="0" borderId="0" xfId="0" applyNumberFormat="1" applyAlignment="1">
      <alignment horizontal="left"/>
    </xf>
    <xf numFmtId="0" fontId="0" fillId="0" borderId="24" xfId="0" applyNumberFormat="1" applyBorder="1" applyAlignment="1">
      <alignment horizontal="left" vertical="top" wrapText="1"/>
    </xf>
    <xf numFmtId="2" fontId="6" fillId="0" borderId="24" xfId="0" applyNumberFormat="1" applyFont="1" applyBorder="1" applyAlignment="1">
      <alignment horizontal="left" vertical="center" wrapText="1"/>
    </xf>
    <xf numFmtId="49" fontId="30" fillId="0" borderId="24" xfId="38" applyNumberFormat="1" applyFill="1" applyBorder="1" applyAlignment="1">
      <alignment horizontal="left" vertical="center" wrapText="1"/>
    </xf>
    <xf numFmtId="1" fontId="6" fillId="27" borderId="24" xfId="0" applyNumberFormat="1" applyFont="1" applyFill="1" applyBorder="1" applyAlignment="1">
      <alignment horizontal="left" vertical="center" wrapText="1"/>
    </xf>
    <xf numFmtId="1" fontId="6" fillId="0" borderId="24" xfId="0" applyNumberFormat="1" applyFont="1" applyBorder="1" applyAlignment="1">
      <alignment horizontal="left" vertical="center" wrapText="1"/>
    </xf>
    <xf numFmtId="1" fontId="35" fillId="35" borderId="24" xfId="0" applyNumberFormat="1" applyFont="1" applyFill="1" applyBorder="1" applyAlignment="1">
      <alignment horizontal="left" vertical="center"/>
    </xf>
    <xf numFmtId="1" fontId="7" fillId="28" borderId="24" xfId="0" applyNumberFormat="1" applyFont="1" applyFill="1" applyBorder="1" applyAlignment="1">
      <alignment horizontal="left" vertical="center"/>
    </xf>
    <xf numFmtId="0" fontId="7" fillId="28" borderId="24" xfId="0" applyFont="1" applyFill="1" applyBorder="1" applyAlignment="1">
      <alignment horizontal="left" vertical="center"/>
    </xf>
    <xf numFmtId="49" fontId="25" fillId="31" borderId="24" xfId="34" applyNumberFormat="1" applyBorder="1" applyAlignment="1">
      <alignment horizontal="left" vertical="center" wrapText="1"/>
    </xf>
    <xf numFmtId="2" fontId="6" fillId="0" borderId="24" xfId="0" applyNumberFormat="1" applyFont="1" applyFill="1" applyBorder="1" applyAlignment="1">
      <alignment horizontal="left" vertical="center" wrapText="1"/>
    </xf>
    <xf numFmtId="2" fontId="7" fillId="0" borderId="24" xfId="0" applyNumberFormat="1" applyFont="1" applyBorder="1" applyAlignment="1">
      <alignment horizontal="left" vertical="center"/>
    </xf>
    <xf numFmtId="2" fontId="15" fillId="3" borderId="24" xfId="7" applyNumberFormat="1" applyBorder="1" applyAlignment="1">
      <alignment horizontal="left" vertical="center" wrapText="1"/>
    </xf>
    <xf numFmtId="49" fontId="15" fillId="3" borderId="24" xfId="7" applyNumberFormat="1" applyBorder="1" applyAlignment="1">
      <alignment horizontal="left" vertical="center" wrapText="1"/>
    </xf>
    <xf numFmtId="49" fontId="6" fillId="0" borderId="24" xfId="0" applyNumberFormat="1" applyFont="1" applyBorder="1" applyAlignment="1">
      <alignment horizontal="left" vertical="top" wrapText="1"/>
    </xf>
    <xf numFmtId="0" fontId="26" fillId="38" borderId="24" xfId="0" applyFont="1" applyFill="1" applyBorder="1" applyAlignment="1">
      <alignment horizontal="left" vertical="top" wrapText="1"/>
    </xf>
    <xf numFmtId="1" fontId="6" fillId="0" borderId="24" xfId="0" applyNumberFormat="1" applyFont="1" applyBorder="1" applyAlignment="1">
      <alignment horizontal="left" vertical="top" wrapText="1"/>
    </xf>
    <xf numFmtId="2" fontId="6" fillId="0" borderId="24" xfId="0" applyNumberFormat="1" applyFont="1" applyBorder="1" applyAlignment="1">
      <alignment horizontal="left" vertical="top" wrapText="1"/>
    </xf>
    <xf numFmtId="1" fontId="6" fillId="27" borderId="24" xfId="0" applyNumberFormat="1" applyFont="1" applyFill="1" applyBorder="1" applyAlignment="1">
      <alignment horizontal="left" vertical="top" wrapText="1"/>
    </xf>
    <xf numFmtId="1" fontId="35" fillId="35" borderId="24" xfId="0" applyNumberFormat="1" applyFont="1" applyFill="1" applyBorder="1" applyAlignment="1">
      <alignment horizontal="left" vertical="top"/>
    </xf>
    <xf numFmtId="9" fontId="7" fillId="28" borderId="24" xfId="0" applyNumberFormat="1" applyFont="1" applyFill="1" applyBorder="1" applyAlignment="1">
      <alignment horizontal="left" vertical="top"/>
    </xf>
    <xf numFmtId="2" fontId="32" fillId="0" borderId="24" xfId="0" applyNumberFormat="1" applyFont="1" applyBorder="1" applyAlignment="1">
      <alignment horizontal="left" wrapText="1"/>
    </xf>
    <xf numFmtId="1" fontId="32" fillId="27" borderId="24" xfId="0" applyNumberFormat="1" applyFont="1" applyFill="1" applyBorder="1" applyAlignment="1">
      <alignment horizontal="left" vertical="center" wrapText="1"/>
    </xf>
    <xf numFmtId="49" fontId="6" fillId="0" borderId="24" xfId="0" applyNumberFormat="1" applyFont="1" applyBorder="1" applyAlignment="1">
      <alignment horizontal="left" vertical="center" wrapText="1"/>
    </xf>
    <xf numFmtId="0" fontId="10" fillId="0" borderId="24" xfId="0" applyFont="1" applyBorder="1" applyAlignment="1">
      <alignment horizontal="left" vertical="center" wrapText="1"/>
    </xf>
    <xf numFmtId="0" fontId="6" fillId="0" borderId="24" xfId="0" applyFont="1" applyBorder="1" applyAlignment="1">
      <alignment horizontal="left" vertical="center" wrapText="1"/>
    </xf>
    <xf numFmtId="0" fontId="10" fillId="0" borderId="24" xfId="0" applyFont="1" applyBorder="1" applyAlignment="1">
      <alignment horizontal="left" wrapText="1"/>
    </xf>
    <xf numFmtId="49" fontId="10" fillId="0" borderId="24" xfId="0" applyNumberFormat="1" applyFont="1" applyBorder="1" applyAlignment="1">
      <alignment horizontal="left" vertical="center" wrapText="1"/>
    </xf>
    <xf numFmtId="49" fontId="10" fillId="0" borderId="24" xfId="0" applyNumberFormat="1" applyFont="1" applyBorder="1" applyAlignment="1">
      <alignment horizontal="left" wrapText="1"/>
    </xf>
    <xf numFmtId="49" fontId="7" fillId="0" borderId="24" xfId="0" applyNumberFormat="1" applyFont="1" applyBorder="1" applyAlignment="1">
      <alignment horizontal="left" vertical="center" wrapText="1"/>
    </xf>
    <xf numFmtId="0" fontId="7" fillId="0" borderId="24" xfId="0" applyFont="1" applyBorder="1" applyAlignment="1">
      <alignment horizontal="left" vertical="center" wrapText="1"/>
    </xf>
    <xf numFmtId="0" fontId="0" fillId="0" borderId="24" xfId="0" applyBorder="1" applyAlignment="1">
      <alignment horizontal="left" vertical="center" wrapText="1"/>
    </xf>
    <xf numFmtId="49" fontId="13" fillId="0" borderId="24" xfId="0" applyNumberFormat="1" applyFont="1" applyBorder="1" applyAlignment="1">
      <alignment horizontal="left" wrapText="1"/>
    </xf>
    <xf numFmtId="0" fontId="13" fillId="0" borderId="24" xfId="0" applyNumberFormat="1" applyFont="1" applyBorder="1" applyAlignment="1">
      <alignment horizontal="left" wrapText="1"/>
    </xf>
    <xf numFmtId="0" fontId="0" fillId="0" borderId="24" xfId="0" applyBorder="1" applyAlignment="1">
      <alignment horizontal="left" vertical="top" wrapText="1"/>
    </xf>
    <xf numFmtId="0" fontId="0" fillId="0" borderId="24" xfId="0" applyBorder="1" applyAlignment="1" applyProtection="1">
      <alignment horizontal="left" vertical="top" wrapText="1"/>
    </xf>
    <xf numFmtId="1" fontId="7" fillId="0" borderId="24" xfId="0" applyNumberFormat="1" applyFont="1" applyBorder="1" applyAlignment="1">
      <alignment horizontal="left" vertical="center"/>
    </xf>
    <xf numFmtId="0" fontId="7" fillId="0" borderId="24" xfId="0" applyNumberFormat="1" applyFont="1" applyBorder="1" applyAlignment="1">
      <alignment horizontal="left" vertical="center"/>
    </xf>
    <xf numFmtId="49" fontId="8" fillId="0" borderId="24" xfId="0" applyNumberFormat="1" applyFont="1" applyBorder="1" applyAlignment="1">
      <alignment horizontal="left" wrapText="1"/>
    </xf>
    <xf numFmtId="1" fontId="15" fillId="3" borderId="24" xfId="7" applyNumberFormat="1" applyBorder="1" applyAlignment="1">
      <alignment horizontal="left" vertical="center" wrapText="1"/>
    </xf>
    <xf numFmtId="0" fontId="8" fillId="0" borderId="24" xfId="0" applyNumberFormat="1" applyFont="1" applyBorder="1" applyAlignment="1">
      <alignment horizontal="left" vertical="center" wrapText="1"/>
    </xf>
    <xf numFmtId="49" fontId="8" fillId="0" borderId="24" xfId="0" applyNumberFormat="1" applyFont="1" applyBorder="1" applyAlignment="1">
      <alignment horizontal="left" vertical="center" wrapText="1"/>
    </xf>
    <xf numFmtId="0" fontId="0" fillId="0" borderId="0" xfId="0" applyAlignment="1">
      <alignment horizontal="left" wrapText="1"/>
    </xf>
    <xf numFmtId="0" fontId="0" fillId="0" borderId="0" xfId="0" applyAlignment="1">
      <alignment horizontal="left"/>
    </xf>
    <xf numFmtId="2" fontId="0" fillId="27" borderId="0" xfId="0" applyNumberFormat="1" applyFill="1" applyAlignment="1">
      <alignment horizontal="left"/>
    </xf>
    <xf numFmtId="0" fontId="0" fillId="0" borderId="24" xfId="0" applyBorder="1" applyAlignment="1">
      <alignment horizontal="left"/>
    </xf>
    <xf numFmtId="0" fontId="0" fillId="0" borderId="24" xfId="0" applyBorder="1" applyAlignment="1">
      <alignment horizontal="left" wrapText="1"/>
    </xf>
    <xf numFmtId="0" fontId="27" fillId="0" borderId="14" xfId="18" applyAlignment="1">
      <alignment horizontal="left"/>
    </xf>
    <xf numFmtId="0" fontId="27" fillId="0" borderId="14" xfId="18" applyAlignment="1">
      <alignment horizontal="left" wrapText="1"/>
    </xf>
    <xf numFmtId="1" fontId="0" fillId="0" borderId="24" xfId="0" applyNumberFormat="1" applyBorder="1" applyAlignment="1">
      <alignment horizontal="left"/>
    </xf>
    <xf numFmtId="0" fontId="0" fillId="0" borderId="0" xfId="0" applyFill="1" applyAlignment="1">
      <alignment horizontal="left"/>
    </xf>
    <xf numFmtId="0" fontId="0" fillId="0" borderId="24" xfId="0" applyBorder="1"/>
    <xf numFmtId="1" fontId="35" fillId="35" borderId="13" xfId="0" applyNumberFormat="1" applyFont="1" applyFill="1" applyBorder="1" applyAlignment="1">
      <alignment horizontal="left" vertical="center"/>
    </xf>
    <xf numFmtId="1" fontId="6" fillId="27" borderId="13" xfId="0" applyNumberFormat="1" applyFont="1" applyFill="1" applyBorder="1" applyAlignment="1">
      <alignment horizontal="left" vertical="center" wrapText="1"/>
    </xf>
    <xf numFmtId="1" fontId="0" fillId="28" borderId="24" xfId="0" applyNumberFormat="1" applyFill="1" applyBorder="1" applyAlignment="1">
      <alignment horizontal="left"/>
    </xf>
    <xf numFmtId="1" fontId="0" fillId="42" borderId="24" xfId="0" applyNumberFormat="1" applyFill="1" applyBorder="1" applyAlignment="1">
      <alignment horizontal="left"/>
    </xf>
    <xf numFmtId="1" fontId="0" fillId="43" borderId="24" xfId="0" applyNumberFormat="1" applyFill="1" applyBorder="1" applyAlignment="1">
      <alignment horizontal="left"/>
    </xf>
    <xf numFmtId="1" fontId="0" fillId="32" borderId="24" xfId="0" applyNumberFormat="1" applyFill="1" applyBorder="1" applyAlignment="1">
      <alignment horizontal="left"/>
    </xf>
    <xf numFmtId="1" fontId="0" fillId="44" borderId="24" xfId="0" applyNumberFormat="1" applyFill="1" applyBorder="1" applyAlignment="1">
      <alignment horizontal="left"/>
    </xf>
    <xf numFmtId="1" fontId="10" fillId="33" borderId="24" xfId="0" applyNumberFormat="1" applyFont="1" applyFill="1" applyBorder="1" applyAlignment="1">
      <alignment horizontal="left" vertical="center"/>
    </xf>
    <xf numFmtId="1" fontId="10" fillId="37" borderId="24" xfId="0" applyNumberFormat="1" applyFont="1" applyFill="1" applyBorder="1" applyAlignment="1">
      <alignment horizontal="left" vertical="center"/>
    </xf>
    <xf numFmtId="2" fontId="6" fillId="0" borderId="13" xfId="0" applyNumberFormat="1" applyFont="1" applyBorder="1" applyAlignment="1">
      <alignment horizontal="left" vertical="center"/>
    </xf>
    <xf numFmtId="0" fontId="0" fillId="45" borderId="0" xfId="0" applyFill="1"/>
    <xf numFmtId="2" fontId="6" fillId="0" borderId="24" xfId="0" applyNumberFormat="1" applyFont="1" applyBorder="1" applyAlignment="1">
      <alignment horizontal="left" vertical="center"/>
    </xf>
    <xf numFmtId="1" fontId="6" fillId="36" borderId="24" xfId="0" applyNumberFormat="1" applyFont="1" applyFill="1" applyBorder="1" applyAlignment="1">
      <alignment horizontal="left" vertical="center" wrapText="1"/>
    </xf>
    <xf numFmtId="2" fontId="25" fillId="31" borderId="24" xfId="34" applyNumberFormat="1" applyBorder="1" applyAlignment="1">
      <alignment horizontal="left" vertical="center" wrapText="1"/>
    </xf>
    <xf numFmtId="2" fontId="37" fillId="31" borderId="24" xfId="0" applyNumberFormat="1" applyFont="1" applyFill="1" applyBorder="1" applyAlignment="1">
      <alignment horizontal="left" vertical="center" wrapText="1"/>
    </xf>
    <xf numFmtId="49" fontId="25" fillId="31" borderId="24" xfId="38" applyNumberFormat="1" applyFont="1" applyFill="1" applyBorder="1" applyAlignment="1">
      <alignment horizontal="left" vertical="center" wrapText="1"/>
    </xf>
    <xf numFmtId="9" fontId="7" fillId="0" borderId="0" xfId="0" applyNumberFormat="1" applyFont="1" applyAlignment="1">
      <alignment horizontal="left" vertical="center"/>
    </xf>
    <xf numFmtId="0" fontId="0" fillId="0" borderId="25" xfId="0" applyBorder="1"/>
    <xf numFmtId="0" fontId="0" fillId="0" borderId="25" xfId="0" applyBorder="1" applyAlignment="1">
      <alignment horizontal="left"/>
    </xf>
    <xf numFmtId="0" fontId="0" fillId="0" borderId="25" xfId="0" applyBorder="1" applyAlignment="1">
      <alignment horizontal="left" wrapText="1"/>
    </xf>
    <xf numFmtId="49" fontId="8" fillId="0" borderId="25" xfId="0" applyNumberFormat="1" applyFont="1" applyBorder="1" applyAlignment="1">
      <alignment horizontal="left" vertical="center" wrapText="1"/>
    </xf>
    <xf numFmtId="1" fontId="6" fillId="0" borderId="25" xfId="0" applyNumberFormat="1" applyFont="1" applyBorder="1" applyAlignment="1">
      <alignment horizontal="left" vertical="center" wrapText="1"/>
    </xf>
    <xf numFmtId="2" fontId="6" fillId="0" borderId="25" xfId="0" applyNumberFormat="1" applyFont="1" applyBorder="1" applyAlignment="1">
      <alignment horizontal="left" vertical="center" wrapText="1"/>
    </xf>
    <xf numFmtId="2" fontId="6" fillId="0" borderId="25" xfId="0" applyNumberFormat="1" applyFont="1" applyBorder="1" applyAlignment="1">
      <alignment horizontal="left" vertical="center"/>
    </xf>
    <xf numFmtId="1" fontId="6" fillId="27" borderId="25" xfId="0" applyNumberFormat="1" applyFont="1" applyFill="1" applyBorder="1" applyAlignment="1">
      <alignment horizontal="left" vertical="center" wrapText="1"/>
    </xf>
    <xf numFmtId="1" fontId="35" fillId="35" borderId="25" xfId="0" applyNumberFormat="1" applyFont="1" applyFill="1" applyBorder="1" applyAlignment="1">
      <alignment horizontal="left" vertical="center"/>
    </xf>
    <xf numFmtId="0" fontId="7" fillId="28" borderId="25" xfId="0" applyFont="1" applyFill="1" applyBorder="1" applyAlignment="1">
      <alignment horizontal="left" vertical="center"/>
    </xf>
    <xf numFmtId="1" fontId="7" fillId="28" borderId="25" xfId="0" applyNumberFormat="1" applyFont="1" applyFill="1" applyBorder="1" applyAlignment="1">
      <alignment horizontal="left" vertical="center"/>
    </xf>
    <xf numFmtId="0" fontId="0" fillId="0" borderId="25" xfId="0" applyNumberFormat="1" applyBorder="1" applyAlignment="1">
      <alignment horizontal="left" vertical="top" wrapText="1"/>
    </xf>
    <xf numFmtId="0" fontId="0" fillId="0" borderId="26" xfId="0" applyBorder="1"/>
    <xf numFmtId="0" fontId="0" fillId="0" borderId="26" xfId="0" applyBorder="1" applyAlignment="1">
      <alignment horizontal="left"/>
    </xf>
    <xf numFmtId="0" fontId="0" fillId="0" borderId="26" xfId="0" applyBorder="1" applyAlignment="1">
      <alignment horizontal="left" wrapText="1"/>
    </xf>
    <xf numFmtId="49" fontId="8" fillId="0" borderId="26" xfId="0" applyNumberFormat="1" applyFont="1" applyBorder="1" applyAlignment="1">
      <alignment horizontal="left" vertical="center" wrapText="1"/>
    </xf>
    <xf numFmtId="1" fontId="6" fillId="0" borderId="26" xfId="0" applyNumberFormat="1" applyFont="1" applyBorder="1" applyAlignment="1">
      <alignment horizontal="left" vertical="center" wrapText="1"/>
    </xf>
    <xf numFmtId="2" fontId="6" fillId="0" borderId="26" xfId="0" applyNumberFormat="1" applyFont="1" applyBorder="1" applyAlignment="1">
      <alignment horizontal="left" vertical="center" wrapText="1"/>
    </xf>
    <xf numFmtId="2" fontId="6" fillId="0" borderId="26" xfId="0" applyNumberFormat="1" applyFont="1" applyBorder="1" applyAlignment="1">
      <alignment horizontal="left" vertical="center"/>
    </xf>
    <xf numFmtId="1" fontId="6" fillId="27" borderId="26" xfId="0" applyNumberFormat="1" applyFont="1" applyFill="1" applyBorder="1" applyAlignment="1">
      <alignment horizontal="left" vertical="center" wrapText="1"/>
    </xf>
    <xf numFmtId="1" fontId="35" fillId="35" borderId="26" xfId="0" applyNumberFormat="1" applyFont="1" applyFill="1" applyBorder="1" applyAlignment="1">
      <alignment horizontal="left" vertical="center"/>
    </xf>
    <xf numFmtId="0" fontId="7" fillId="28" borderId="26" xfId="0" applyFont="1" applyFill="1" applyBorder="1" applyAlignment="1">
      <alignment horizontal="left" vertical="center"/>
    </xf>
    <xf numFmtId="1" fontId="7" fillId="28" borderId="26" xfId="0" applyNumberFormat="1" applyFont="1" applyFill="1" applyBorder="1" applyAlignment="1">
      <alignment horizontal="left" vertical="center"/>
    </xf>
    <xf numFmtId="0" fontId="27" fillId="27" borderId="14" xfId="18" applyFill="1" applyAlignment="1">
      <alignment horizontal="left" wrapText="1"/>
    </xf>
    <xf numFmtId="0" fontId="33" fillId="0" borderId="26" xfId="0" applyFont="1" applyBorder="1" applyAlignment="1">
      <alignment horizontal="left" vertical="top" wrapText="1"/>
    </xf>
    <xf numFmtId="9" fontId="0" fillId="27" borderId="26" xfId="0" applyNumberFormat="1" applyFill="1" applyBorder="1" applyAlignment="1">
      <alignment horizontal="left"/>
    </xf>
    <xf numFmtId="0" fontId="33" fillId="0" borderId="26" xfId="0" applyFont="1" applyBorder="1" applyAlignment="1">
      <alignment horizontal="left" vertical="center" wrapText="1"/>
    </xf>
    <xf numFmtId="2" fontId="33" fillId="0" borderId="26" xfId="0" applyNumberFormat="1" applyFont="1" applyBorder="1" applyAlignment="1">
      <alignment horizontal="left" vertical="center" wrapText="1"/>
    </xf>
    <xf numFmtId="9" fontId="2" fillId="0" borderId="26" xfId="42" applyFont="1" applyBorder="1" applyAlignment="1">
      <alignment horizontal="left" wrapText="1"/>
    </xf>
    <xf numFmtId="0" fontId="0" fillId="0" borderId="26" xfId="0" applyBorder="1" applyAlignment="1">
      <alignment horizontal="left" vertical="center"/>
    </xf>
    <xf numFmtId="0" fontId="0" fillId="28" borderId="26" xfId="0" applyFill="1" applyBorder="1" applyAlignment="1">
      <alignment horizontal="left" vertical="center"/>
    </xf>
    <xf numFmtId="9" fontId="12" fillId="28" borderId="26" xfId="0" applyNumberFormat="1" applyFont="1" applyFill="1" applyBorder="1" applyAlignment="1">
      <alignment horizontal="left" vertical="center"/>
    </xf>
    <xf numFmtId="9" fontId="7" fillId="28" borderId="26" xfId="0" applyNumberFormat="1" applyFont="1" applyFill="1" applyBorder="1" applyAlignment="1">
      <alignment horizontal="left" vertical="center"/>
    </xf>
    <xf numFmtId="0" fontId="7" fillId="0" borderId="26" xfId="0" applyFont="1" applyBorder="1" applyAlignment="1">
      <alignment horizontal="left" vertical="center"/>
    </xf>
    <xf numFmtId="0" fontId="27" fillId="0" borderId="26" xfId="18" applyBorder="1" applyAlignment="1">
      <alignment horizontal="left" wrapText="1"/>
    </xf>
    <xf numFmtId="0" fontId="0" fillId="35" borderId="26" xfId="0" applyFill="1" applyBorder="1" applyAlignment="1">
      <alignment horizontal="left" vertical="center"/>
    </xf>
    <xf numFmtId="9" fontId="1" fillId="0" borderId="26" xfId="42" applyFont="1" applyBorder="1" applyAlignment="1">
      <alignment horizontal="left" wrapText="1"/>
    </xf>
    <xf numFmtId="9" fontId="0" fillId="0" borderId="0" xfId="0" applyNumberFormat="1" applyAlignment="1">
      <alignment horizontal="left"/>
    </xf>
    <xf numFmtId="9" fontId="26" fillId="28" borderId="26" xfId="42" applyFont="1" applyFill="1" applyBorder="1" applyAlignment="1">
      <alignment horizontal="left" vertical="top" wrapText="1"/>
    </xf>
    <xf numFmtId="1" fontId="26" fillId="28" borderId="26" xfId="42" applyNumberFormat="1" applyFont="1" applyFill="1" applyBorder="1" applyAlignment="1">
      <alignment horizontal="left" vertical="top" wrapText="1"/>
    </xf>
    <xf numFmtId="1" fontId="12" fillId="28" borderId="26" xfId="0" applyNumberFormat="1" applyFont="1" applyFill="1" applyBorder="1" applyAlignment="1">
      <alignment horizontal="left" vertical="center"/>
    </xf>
    <xf numFmtId="1" fontId="0" fillId="36" borderId="24" xfId="0" applyNumberFormat="1" applyFill="1" applyBorder="1" applyAlignment="1">
      <alignment horizontal="left"/>
    </xf>
    <xf numFmtId="0" fontId="27" fillId="0" borderId="14" xfId="18"/>
    <xf numFmtId="1" fontId="27" fillId="0" borderId="14" xfId="18" applyNumberFormat="1"/>
    <xf numFmtId="1" fontId="27" fillId="0" borderId="14" xfId="18" applyNumberFormat="1" applyAlignment="1">
      <alignment horizontal="left"/>
    </xf>
    <xf numFmtId="1" fontId="7" fillId="0" borderId="26" xfId="0" applyNumberFormat="1" applyFont="1" applyBorder="1" applyAlignment="1">
      <alignment horizontal="left" vertical="center"/>
    </xf>
    <xf numFmtId="0" fontId="38" fillId="0" borderId="26" xfId="0" applyFont="1" applyBorder="1" applyAlignment="1">
      <alignment horizontal="left" vertical="top" wrapText="1"/>
    </xf>
    <xf numFmtId="1" fontId="30" fillId="0" borderId="26" xfId="18" applyNumberFormat="1" applyFont="1" applyBorder="1" applyAlignment="1">
      <alignment horizontal="center"/>
    </xf>
    <xf numFmtId="1" fontId="0" fillId="35" borderId="26" xfId="0" applyNumberFormat="1" applyFill="1" applyBorder="1" applyAlignment="1">
      <alignment horizontal="left" vertical="center"/>
    </xf>
    <xf numFmtId="9" fontId="0" fillId="0" borderId="0" xfId="42" applyFont="1" applyAlignment="1">
      <alignment horizontal="left"/>
    </xf>
    <xf numFmtId="0" fontId="7" fillId="0" borderId="26" xfId="0" applyFont="1" applyBorder="1" applyAlignment="1">
      <alignment horizontal="left" vertical="center" wrapText="1"/>
    </xf>
    <xf numFmtId="0" fontId="8" fillId="0" borderId="24" xfId="0" applyNumberFormat="1" applyFont="1" applyBorder="1" applyAlignment="1">
      <alignment horizontal="left" wrapText="1"/>
    </xf>
    <xf numFmtId="1" fontId="0" fillId="0" borderId="0" xfId="0" applyNumberFormat="1"/>
    <xf numFmtId="0" fontId="26" fillId="0" borderId="26" xfId="0" applyFont="1" applyBorder="1" applyAlignment="1" applyProtection="1">
      <alignment horizontal="left" vertical="top" wrapText="1"/>
    </xf>
    <xf numFmtId="1" fontId="0" fillId="0" borderId="26" xfId="0" applyNumberFormat="1" applyBorder="1" applyAlignment="1" applyProtection="1">
      <alignment horizontal="left" vertical="top" wrapText="1"/>
    </xf>
    <xf numFmtId="0" fontId="0" fillId="0" borderId="26" xfId="0" applyBorder="1" applyAlignment="1" applyProtection="1">
      <alignment horizontal="left" vertical="top" wrapText="1"/>
    </xf>
    <xf numFmtId="1" fontId="26" fillId="27" borderId="26" xfId="0" applyNumberFormat="1" applyFont="1" applyFill="1" applyBorder="1" applyAlignment="1" applyProtection="1">
      <alignment horizontal="left" vertical="top" wrapText="1"/>
    </xf>
    <xf numFmtId="0" fontId="26" fillId="0" borderId="26" xfId="0" applyFont="1" applyBorder="1" applyAlignment="1" applyProtection="1">
      <alignment horizontal="left" vertical="top" wrapText="1"/>
    </xf>
    <xf numFmtId="1" fontId="0" fillId="0" borderId="26" xfId="0" applyNumberFormat="1" applyBorder="1" applyAlignment="1" applyProtection="1">
      <alignment horizontal="left" vertical="top" wrapText="1"/>
    </xf>
    <xf numFmtId="0" fontId="0" fillId="0" borderId="26" xfId="0" applyBorder="1" applyAlignment="1" applyProtection="1">
      <alignment horizontal="left" vertical="top" wrapText="1"/>
    </xf>
    <xf numFmtId="1" fontId="26" fillId="27" borderId="26" xfId="0" applyNumberFormat="1" applyFont="1" applyFill="1" applyBorder="1" applyAlignment="1" applyProtection="1">
      <alignment horizontal="left" vertical="top" wrapText="1"/>
    </xf>
  </cellXfs>
  <cellStyles count="4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ustomBuiltin="1"/>
    <cellStyle name="Обычный 2" xfId="43" xr:uid="{D0827164-D28A-43AB-8CCA-BEE9CBDEFB01}"/>
    <cellStyle name="Плохой" xfId="7" builtinId="27" customBuiltin="1"/>
    <cellStyle name="Пояснение" xfId="16" builtinId="53" customBuiltin="1"/>
    <cellStyle name="Примечание" xfId="15" builtinId="10" customBuiltin="1"/>
    <cellStyle name="Процентный" xfId="42" builtinId="5"/>
    <cellStyle name="Связанная ячейка" xfId="12" builtinId="24" customBuiltin="1"/>
    <cellStyle name="Текст предупреждения" xfId="14" builtinId="11" customBuiltin="1"/>
    <cellStyle name="Хороший" xfId="6" builtinId="26" customBuiltin="1"/>
  </cellStyles>
  <dxfs count="31">
    <dxf>
      <fill>
        <patternFill>
          <bgColor rgb="FFFFFF00"/>
        </patternFill>
      </fill>
    </dxf>
    <dxf>
      <fill>
        <patternFill patternType="lightDown">
          <fgColor rgb="FFFF0000"/>
        </patternFill>
      </fill>
    </dxf>
    <dxf>
      <fill>
        <patternFill>
          <bgColor rgb="FFFFFF00"/>
        </patternFill>
      </fill>
    </dxf>
    <dxf>
      <fill>
        <patternFill>
          <bgColor rgb="FFFFFF00"/>
        </patternFill>
      </fill>
    </dxf>
    <dxf>
      <fill>
        <patternFill patternType="lightDown">
          <fgColor rgb="FFFF0000"/>
        </patternFill>
      </fill>
    </dxf>
    <dxf>
      <fill>
        <patternFill patternType="lightDown">
          <fgColor rgb="FFFF0000"/>
        </patternFill>
      </fill>
    </dxf>
    <dxf>
      <fill>
        <patternFill>
          <bgColor theme="3" tint="0.59996337778862885"/>
        </patternFill>
      </fill>
    </dxf>
    <dxf>
      <font>
        <color rgb="FF9C0006"/>
      </font>
      <fill>
        <patternFill>
          <bgColor rgb="FFFFC7CE"/>
        </patternFill>
      </fill>
    </dxf>
    <dxf>
      <font>
        <color rgb="FF9C0006"/>
      </font>
      <fill>
        <patternFill>
          <bgColor rgb="FFFFC7CE"/>
        </patternFill>
      </fill>
    </dxf>
    <dxf>
      <fill>
        <patternFill patternType="lightDown">
          <fgColor rgb="FFFF0000"/>
        </patternFill>
      </fill>
    </dxf>
    <dxf>
      <fill>
        <patternFill>
          <bgColor rgb="FFFFC000"/>
        </patternFill>
      </fill>
    </dxf>
    <dxf>
      <fill>
        <patternFill>
          <bgColor rgb="FFFFC000"/>
        </patternFill>
      </fill>
    </dxf>
    <dxf>
      <fill>
        <patternFill patternType="lightDown">
          <fgColor rgb="FFFF0000"/>
        </patternFill>
      </fill>
    </dxf>
    <dxf>
      <fill>
        <patternFill patternType="lightDown">
          <fgColor rgb="FFFF0000"/>
        </patternFill>
      </fill>
    </dxf>
    <dxf>
      <fill>
        <patternFill>
          <bgColor rgb="FFFFFF00"/>
        </patternFill>
      </fill>
    </dxf>
    <dxf>
      <fill>
        <patternFill>
          <bgColor rgb="FFFFFF00"/>
        </patternFill>
      </fill>
    </dxf>
    <dxf>
      <fill>
        <patternFill>
          <bgColor theme="3" tint="0.59996337778862885"/>
        </patternFill>
      </fill>
    </dxf>
    <dxf>
      <fill>
        <patternFill>
          <bgColor theme="2" tint="-0.24994659260841701"/>
        </patternFill>
      </fill>
    </dxf>
    <dxf>
      <fill>
        <patternFill patternType="lightDown">
          <fgColor rgb="FFFF0000"/>
        </patternFill>
      </fill>
    </dxf>
    <dxf>
      <fill>
        <patternFill>
          <bgColor rgb="FFFFFF00"/>
        </patternFill>
      </fill>
    </dxf>
    <dxf>
      <fill>
        <patternFill>
          <bgColor rgb="FFFFC000"/>
        </patternFill>
      </fill>
    </dxf>
    <dxf>
      <fill>
        <patternFill>
          <bgColor theme="3" tint="0.59996337778862885"/>
        </patternFill>
      </fill>
    </dxf>
    <dxf>
      <font>
        <color rgb="FF9C0006"/>
      </font>
      <fill>
        <patternFill>
          <bgColor rgb="FFFFC7CE"/>
        </patternFill>
      </fill>
    </dxf>
    <dxf>
      <font>
        <color rgb="FF9C0006"/>
      </font>
      <fill>
        <patternFill>
          <bgColor rgb="FFFFC7CE"/>
        </patternFill>
      </fill>
    </dxf>
    <dxf>
      <fill>
        <patternFill patternType="lightDown">
          <fgColor rgb="FFFF0000"/>
        </patternFill>
      </fill>
    </dxf>
    <dxf>
      <fill>
        <patternFill patternType="lightDown">
          <fgColor rgb="FFFF0000"/>
        </patternFill>
      </fill>
    </dxf>
    <dxf>
      <fill>
        <patternFill>
          <bgColor rgb="FFFFC000"/>
        </patternFill>
      </fill>
    </dxf>
    <dxf>
      <fill>
        <patternFill>
          <bgColor rgb="FFFFC000"/>
        </patternFill>
      </fill>
    </dxf>
    <dxf>
      <fill>
        <patternFill patternType="none">
          <fgColor indexed="64"/>
          <bgColor indexed="65"/>
        </patternFill>
      </fill>
    </dxf>
    <dxf>
      <numFmt numFmtId="0" formatCode="General"/>
    </dxf>
    <dxf>
      <numFmt numFmtId="0" formatCode="General"/>
    </dxf>
  </dxfs>
  <tableStyles count="0" defaultTableStyle="TableStyleMedium2" defaultPivotStyle="PivotStyleLight16"/>
  <colors>
    <mruColors>
      <color rgb="FFFFA3A3"/>
      <color rgb="FFFF8B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B72FCDC-7494-4DE9-8AB8-30EC73E035A8}" autoFormatId="16" applyNumberFormats="0" applyBorderFormats="0" applyFontFormats="0" applyPatternFormats="0" applyAlignmentFormats="0" applyWidthHeightFormats="0">
  <queryTableRefresh nextId="22">
    <queryTableFields count="1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20" name="Column17" tableColumnId="17"/>
      <queryTableField id="21" name="Column18"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1CB39B2-0AC2-4DE4-B3E6-6EA22B507590}" name="шпак" displayName="шпак" ref="A1:R755" tableType="queryTable" totalsRowShown="0">
  <autoFilter ref="A1:R755" xr:uid="{69A4ADC7-7A80-4C62-AC0F-44BB41F69B5E}"/>
  <tableColumns count="18">
    <tableColumn id="1" xr3:uid="{7B4012EB-83A3-4758-8C84-6AB9E9684EEE}" uniqueName="1" name="Column1" queryTableFieldId="1"/>
    <tableColumn id="2" xr3:uid="{F9906188-FC7A-4D19-8DE4-0E2AF46ACFBB}" uniqueName="2" name="Column2" queryTableFieldId="2"/>
    <tableColumn id="3" xr3:uid="{6EFD9B2A-5442-477E-970A-0DE61E55DB3E}" uniqueName="3" name="Column3" queryTableFieldId="3"/>
    <tableColumn id="4" xr3:uid="{082566CF-F969-4369-9A7E-5EF1749F631C}" uniqueName="4" name="Column4" queryTableFieldId="4"/>
    <tableColumn id="5" xr3:uid="{5EBF26FF-C722-47D1-A269-D993BDDF4FF1}" uniqueName="5" name="Column5" queryTableFieldId="5" dataDxfId="30"/>
    <tableColumn id="6" xr3:uid="{B056AF8D-E904-45A5-AEC4-83DDEF651749}" uniqueName="6" name="Column6" queryTableFieldId="6" dataDxfId="29"/>
    <tableColumn id="7" xr3:uid="{C77B32C7-B0B0-48E6-B6F6-852973B5426E}" uniqueName="7" name="Column7" queryTableFieldId="7"/>
    <tableColumn id="8" xr3:uid="{DE6D9134-C4E0-4531-8BEB-6968E0D0505E}" uniqueName="8" name="Column8" queryTableFieldId="8"/>
    <tableColumn id="9" xr3:uid="{4B3D835B-6E84-45DE-8F74-1C795DBC170A}" uniqueName="9" name="Column9" queryTableFieldId="9"/>
    <tableColumn id="10" xr3:uid="{AB403BB5-B324-4516-B6AC-58AE5A45A798}" uniqueName="10" name="Column10" queryTableFieldId="10"/>
    <tableColumn id="11" xr3:uid="{5B5E6279-0185-4294-A353-46F7D4A0C4AD}" uniqueName="11" name="Column11" queryTableFieldId="11"/>
    <tableColumn id="12" xr3:uid="{7098A5D7-9239-45C7-B915-03F1BFF76622}" uniqueName="12" name="Column12" queryTableFieldId="12"/>
    <tableColumn id="13" xr3:uid="{1E552B63-E66D-4F2D-B61D-7D7F1B120C91}" uniqueName="13" name="Column13" queryTableFieldId="13"/>
    <tableColumn id="14" xr3:uid="{71D1536E-4F99-4364-85E4-A412CA67D987}" uniqueName="14" name="Column14" queryTableFieldId="14"/>
    <tableColumn id="15" xr3:uid="{898BB1CB-3698-42BB-8FB2-4D2F41E87DA5}" uniqueName="15" name="Column15" queryTableFieldId="15"/>
    <tableColumn id="16" xr3:uid="{D3E3F083-CC73-4D9D-868B-C0CD07A7CF27}" uniqueName="16" name="Column16" queryTableFieldId="16"/>
    <tableColumn id="17" xr3:uid="{4AF5F588-EFC7-46EC-BC0F-DA71370FE8D8}" uniqueName="17" name="Column17" queryTableFieldId="20"/>
    <tableColumn id="18" xr3:uid="{ED092E9E-D781-4A87-9242-E9E6797F59EA}" uniqueName="18" name="Column18" queryTableFieldId="21"/>
  </tableColumns>
  <tableStyleInfo name="TableStyleMedium7"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filterMode="1"/>
  <dimension ref="A1:AV764"/>
  <sheetViews>
    <sheetView showGridLines="0" zoomScale="85" zoomScaleNormal="85" workbookViewId="0">
      <pane ySplit="2" topLeftCell="A169" activePane="bottomLeft" state="frozen"/>
      <selection pane="bottomLeft" activeCell="S1" activeCellId="2" sqref="A1:A1048576 P1:P1048576 S1:S1048576"/>
    </sheetView>
  </sheetViews>
  <sheetFormatPr defaultRowHeight="15" outlineLevelCol="1"/>
  <cols>
    <col min="1" max="1" width="7.140625" style="4" customWidth="1"/>
    <col min="2" max="2" width="7" style="4" bestFit="1" customWidth="1"/>
    <col min="3" max="3" width="36.5703125" style="4" customWidth="1"/>
    <col min="4" max="4" width="4.5703125" style="4" bestFit="1" customWidth="1"/>
    <col min="5" max="5" width="5" style="4" bestFit="1" customWidth="1"/>
    <col min="6" max="8" width="13.28515625" style="4" customWidth="1" outlineLevel="1"/>
    <col min="9" max="9" width="11.85546875" style="5" customWidth="1"/>
    <col min="10" max="10" width="11.140625" style="5" customWidth="1"/>
    <col min="11" max="11" width="7.42578125" style="5" bestFit="1" customWidth="1"/>
    <col min="12" max="12" width="5.5703125" style="5" bestFit="1" customWidth="1"/>
    <col min="13" max="13" width="4.5703125" style="6" bestFit="1" customWidth="1"/>
    <col min="14" max="14" width="9.28515625" style="6" bestFit="1" customWidth="1"/>
    <col min="15" max="15" width="7.42578125" style="4" bestFit="1" customWidth="1"/>
    <col min="16" max="16" width="6" style="5" bestFit="1" customWidth="1"/>
    <col min="17" max="17" width="5" style="6" customWidth="1"/>
    <col min="18" max="19" width="6" style="5" bestFit="1" customWidth="1"/>
    <col min="20" max="21" width="5.85546875" style="5" customWidth="1" outlineLevel="1"/>
    <col min="22" max="22" width="7.85546875" style="5" customWidth="1" outlineLevel="1"/>
    <col min="23" max="23" width="7.42578125" style="5" customWidth="1" outlineLevel="1"/>
    <col min="24" max="24" width="6.7109375" style="4" customWidth="1"/>
    <col min="25" max="25" width="7.28515625" style="4" bestFit="1" customWidth="1"/>
    <col min="26" max="27" width="9.140625" style="4"/>
    <col min="28" max="28" width="8.5703125" style="4" bestFit="1" customWidth="1"/>
    <col min="29" max="29" width="8.140625" style="4" bestFit="1" customWidth="1" outlineLevel="1"/>
    <col min="30" max="30" width="5.140625" style="4" bestFit="1" customWidth="1" outlineLevel="1"/>
    <col min="31" max="31" width="5.7109375" style="4" customWidth="1" outlineLevel="1"/>
    <col min="32" max="32" width="8.5703125" style="4" bestFit="1" customWidth="1"/>
    <col min="33" max="33" width="9.140625" style="113"/>
    <col min="34" max="34" width="8.140625" style="4" bestFit="1" customWidth="1" outlineLevel="1"/>
    <col min="35" max="35" width="5.140625" style="4" bestFit="1" customWidth="1" outlineLevel="1"/>
    <col min="36" max="36" width="5.7109375" style="4" customWidth="1" outlineLevel="1"/>
    <col min="37" max="37" width="9.7109375" style="4" bestFit="1" customWidth="1"/>
    <col min="38" max="38" width="7" style="4" customWidth="1"/>
    <col min="39" max="39" width="9.140625" style="4" customWidth="1" outlineLevel="1"/>
    <col min="40" max="40" width="2" style="4" customWidth="1" outlineLevel="1"/>
    <col min="41" max="41" width="6" style="4" customWidth="1" outlineLevel="1"/>
    <col min="42" max="43" width="9.140625" style="4"/>
    <col min="44" max="44" width="9.140625" style="4" customWidth="1" outlineLevel="1"/>
    <col min="45" max="45" width="2" style="4" customWidth="1" outlineLevel="1"/>
    <col min="46" max="46" width="6" style="4" customWidth="1" outlineLevel="1"/>
    <col min="47" max="16384" width="9.140625" style="4"/>
  </cols>
  <sheetData>
    <row r="1" spans="1:48">
      <c r="B1" s="4">
        <v>2</v>
      </c>
      <c r="C1" s="112">
        <v>3</v>
      </c>
      <c r="D1" s="113">
        <v>4</v>
      </c>
      <c r="E1" s="113">
        <v>16</v>
      </c>
      <c r="F1" s="113">
        <v>5</v>
      </c>
      <c r="G1" s="113">
        <v>6</v>
      </c>
      <c r="H1" s="113">
        <v>7</v>
      </c>
      <c r="N1" s="6" t="s">
        <v>28377</v>
      </c>
      <c r="O1" s="7">
        <f>COUNT(AF:AF)/COUNT(A:A)</f>
        <v>0.82441700960219477</v>
      </c>
      <c r="P1" s="65">
        <f>T1</f>
        <v>10</v>
      </c>
      <c r="R1" s="66">
        <f>U1</f>
        <v>11</v>
      </c>
      <c r="T1" s="70">
        <v>10</v>
      </c>
      <c r="U1" s="70">
        <v>11</v>
      </c>
      <c r="X1" s="138">
        <v>0.2</v>
      </c>
      <c r="Y1" s="164" t="str">
        <f>_xlfn.CONCAT(ROUND(MIN(Y3:Y8973)*100,0),"-",ROUND(MAX(Y3:Y8973)*100,0),"%")</f>
        <v>20-116%</v>
      </c>
      <c r="Z1" s="164" t="str">
        <f>_xlfn.CONCAT(ROUND(SUBTOTAL(5,Z3:Z8973)*100,0)," - ",ROUND(SUBTOTAL(4,Z3:Z8973)*100,0),"%")</f>
        <v>-100 - 65%</v>
      </c>
      <c r="AA1" s="164" t="str">
        <f>_xlfn.CONCAT(ROUND(SUBTOTAL(5,AA3:AA89973)*100,0)," - ",ROUND(SUBTOTAL(4,AA3:AA89973)*100,0),"%")</f>
        <v>2 - 478%</v>
      </c>
      <c r="AB1" s="114"/>
      <c r="AC1" s="113">
        <v>10</v>
      </c>
      <c r="AD1" s="188">
        <f>COUNT(Кат!$AF:$AF,Торг!$AC:$AC)/COUNT(Кат!$A:$A,Торг!$A:$A)</f>
        <v>0.829105473965287</v>
      </c>
      <c r="AE1" s="169">
        <f>AI1</f>
        <v>0.13618157543391188</v>
      </c>
      <c r="AF1" s="114"/>
      <c r="AH1" s="113">
        <v>11</v>
      </c>
      <c r="AI1" s="188">
        <f>COUNT(Кат!$AK:$AK,Торг!$AH:$AH)/COUNT(Кат!$A:$A,Торг!$A:$A)</f>
        <v>0.13618157543391188</v>
      </c>
      <c r="AJ1" s="174">
        <f>AS1</f>
        <v>0</v>
      </c>
      <c r="AM1" s="113">
        <v>12</v>
      </c>
      <c r="AN1" s="113"/>
      <c r="AO1" s="174"/>
      <c r="AR1" s="113">
        <v>13</v>
      </c>
      <c r="AS1" s="113"/>
      <c r="AT1" s="174"/>
    </row>
    <row r="2" spans="1:48" s="68" customFormat="1" ht="33" customHeight="1">
      <c r="A2" s="84" t="s">
        <v>1</v>
      </c>
      <c r="B2" s="85" t="s">
        <v>14734</v>
      </c>
      <c r="C2" s="85" t="s">
        <v>23231</v>
      </c>
      <c r="D2" s="85"/>
      <c r="E2" s="85"/>
      <c r="F2" s="85" t="str">
        <f>VLOOKUP($A2,'Выгр Кат'!$A:$T,F$1,0)</f>
        <v>Артикул</v>
      </c>
      <c r="G2" s="85" t="str">
        <f>VLOOKUP($A2,'Выгр Кат'!$A:$T,G$1,0)</f>
        <v>Кат/ номер</v>
      </c>
      <c r="H2" s="85" t="str">
        <f>VLOOKUP($A2,'Выгр Кат'!$A:$T,H$1,0)</f>
        <v>OEM</v>
      </c>
      <c r="I2" s="86" t="s">
        <v>28812</v>
      </c>
      <c r="J2" s="86" t="s">
        <v>28810</v>
      </c>
      <c r="K2" s="86" t="s">
        <v>28810</v>
      </c>
      <c r="L2" s="86"/>
      <c r="M2" s="87"/>
      <c r="N2" s="87" t="s">
        <v>27219</v>
      </c>
      <c r="O2" s="84" t="s">
        <v>26995</v>
      </c>
      <c r="P2" s="88" t="s">
        <v>30805</v>
      </c>
      <c r="Q2" s="87"/>
      <c r="R2" s="86"/>
      <c r="S2" s="88" t="s">
        <v>30486</v>
      </c>
      <c r="T2" s="85" t="str">
        <f>VLOOKUP($A2,'Выгр Кат'!$A:$T,T$1,0)</f>
        <v>ЗЦ</v>
      </c>
      <c r="U2" s="85" t="str">
        <f>VLOOKUP($A2,'Выгр Кат'!$A:$T,U$1,0)</f>
        <v>РЦ</v>
      </c>
      <c r="V2" s="89" t="s">
        <v>27256</v>
      </c>
      <c r="W2" s="89" t="s">
        <v>27256</v>
      </c>
      <c r="X2" s="90">
        <v>7.0000000000000007E-2</v>
      </c>
      <c r="Y2" s="165" t="s">
        <v>27763</v>
      </c>
      <c r="Z2" s="165" t="s">
        <v>27540</v>
      </c>
      <c r="AA2" s="165" t="s">
        <v>27761</v>
      </c>
      <c r="AB2" s="166" t="s">
        <v>32510</v>
      </c>
      <c r="AC2" s="170" t="s">
        <v>30806</v>
      </c>
      <c r="AD2" s="171"/>
      <c r="AE2" s="170" t="s">
        <v>30651</v>
      </c>
      <c r="AF2" s="163" t="s">
        <v>27762</v>
      </c>
      <c r="AG2" s="163" t="s">
        <v>27762</v>
      </c>
      <c r="AH2" s="170" t="s">
        <v>30806</v>
      </c>
      <c r="AI2" s="171"/>
      <c r="AJ2" s="170" t="s">
        <v>30651</v>
      </c>
      <c r="AK2" s="163">
        <v>2</v>
      </c>
      <c r="AL2" s="163">
        <v>2</v>
      </c>
      <c r="AM2" s="170" t="s">
        <v>30806</v>
      </c>
      <c r="AN2" s="171"/>
      <c r="AO2" s="170" t="s">
        <v>30651</v>
      </c>
      <c r="AP2" s="163">
        <v>3</v>
      </c>
      <c r="AQ2" s="163">
        <v>3</v>
      </c>
      <c r="AR2" s="170" t="s">
        <v>30806</v>
      </c>
      <c r="AS2" s="171"/>
      <c r="AT2" s="170" t="s">
        <v>30651</v>
      </c>
      <c r="AU2" s="163">
        <v>4</v>
      </c>
      <c r="AV2" s="163">
        <v>4</v>
      </c>
    </row>
    <row r="3" spans="1:48" ht="45.75" hidden="1" thickBot="1">
      <c r="A3" s="121">
        <v>204152</v>
      </c>
      <c r="B3" s="115">
        <f>VLOOKUP($A3,'Выгр Кат'!$A:$T,B$1,0)</f>
        <v>38274</v>
      </c>
      <c r="C3" s="116" t="str">
        <f>VLOOKUP($A3,'Выгр Кат'!$A:$T,C$1,0)</f>
        <v>Ремень генератора MAREL поликлиновый для Лада Нива 4х4 Урбан</v>
      </c>
      <c r="D3" s="115" t="str">
        <f>VLOOKUP($A3,'Выгр Кат'!$A:$T,D$1,0)</f>
        <v>Y</v>
      </c>
      <c r="E3" s="115" t="str">
        <f>VLOOKUP($A3,'Выгр Кат'!$A:$T,E$1,0)</f>
        <v>1</v>
      </c>
      <c r="F3" s="115">
        <f>VLOOKUP($A3,'Выгр Кат'!$A:$T,F$1,0)</f>
        <v>0</v>
      </c>
      <c r="G3" s="115" t="str">
        <f>VLOOKUP($A3,'Выгр Кат'!$A:$T,G$1,0)</f>
        <v>5PK1125</v>
      </c>
      <c r="H3" s="115">
        <f>VLOOKUP($A3,'Выгр Кат'!$A:$T,H$1,0)</f>
        <v>0</v>
      </c>
      <c r="I3" s="91" t="str">
        <f t="shared" ref="I3:I22" si="0">_xlfn.CONCAT(N3," ",G3)</f>
        <v>MAREL 5PK1125</v>
      </c>
      <c r="J3" s="71" t="s">
        <v>611</v>
      </c>
      <c r="K3" s="75" t="e">
        <f>VLOOKUP(J3,'Отчет Eplex'!$B:$E,4,0)</f>
        <v>#N/A</v>
      </c>
      <c r="L3" s="75" t="e">
        <f t="shared" ref="L3:L64" si="1">K3-P3</f>
        <v>#N/A</v>
      </c>
      <c r="M3" s="72">
        <v>1</v>
      </c>
      <c r="N3" s="79" t="s">
        <v>2270</v>
      </c>
      <c r="O3" s="135" t="str">
        <f>IFERROR(IF(INDEX('Прайс шпак'!$F:$F,MATCH(I3,'Прайс шпак'!N:N,0))=N3,"шпак","Ошибка"),"Ошибка")</f>
        <v>шпак</v>
      </c>
      <c r="P3" s="92">
        <f>INDEX('Прайс шпак'!$H:$H,MATCH(I3,'Прайс шпак'!N:N,0))*M3</f>
        <v>540</v>
      </c>
      <c r="Q3" s="72">
        <f>VLOOKUP(P3,Наценка!$A$1:$B$8,2,1)</f>
        <v>1.5</v>
      </c>
      <c r="R3" s="75">
        <f t="shared" ref="R3:R66" si="2">P3*Q3</f>
        <v>810</v>
      </c>
      <c r="S3" s="74">
        <f t="shared" ref="S3:S64" si="3">IF(R3&lt;=1000,(ROUNDUP(R3,-1)-1),(ROUNDUP(R3,-2)-10))</f>
        <v>809</v>
      </c>
      <c r="T3" s="75">
        <f>VLOOKUP($A3,'Выгр Кат'!$A:$T,T$1,0)</f>
        <v>540</v>
      </c>
      <c r="U3" s="75">
        <f>VLOOKUP($A3,'Выгр Кат'!$A:$T,U$1,0)</f>
        <v>809</v>
      </c>
      <c r="V3" s="76">
        <f t="shared" ref="V3:V64" si="4">P3-T3</f>
        <v>0</v>
      </c>
      <c r="W3" s="76">
        <f t="shared" ref="W3:W64" si="5">S3-U3</f>
        <v>0</v>
      </c>
      <c r="X3" s="77">
        <f>IF(IFERROR(RIGHT(E3,1),"")="✔",S3*(1-#REF!),S3*(1-$X$2))</f>
        <v>752.37</v>
      </c>
      <c r="Y3" s="167">
        <f>IFERROR(X3/P3-1,"")</f>
        <v>0.39327777777777784</v>
      </c>
      <c r="Z3" s="167">
        <f>IFERROR((AB3-X3)/AB3,"")</f>
        <v>0.22356037151702787</v>
      </c>
      <c r="AA3" s="167">
        <f>IFERROR(IF(AB3="","",AB3/P3-1),"")</f>
        <v>0.79444444444444451</v>
      </c>
      <c r="AB3" s="169">
        <f>AF3</f>
        <v>969</v>
      </c>
      <c r="AC3" s="161">
        <f>IFERROR(ROUND((VLOOKUP($A3,'ИЗ ГУГЛА'!$B:$Z,AC$1,0)+AE3)*AD3,),VLOOKUP($A3,'ИЗ ГУГЛА'!$B:$Z,AC$1,0))</f>
        <v>969</v>
      </c>
      <c r="AD3" s="160">
        <v>1</v>
      </c>
      <c r="AE3" s="160">
        <v>0</v>
      </c>
      <c r="AF3" s="183">
        <v>969</v>
      </c>
      <c r="AG3" s="152" t="s">
        <v>26896</v>
      </c>
      <c r="AH3" s="161" t="str">
        <f>IFERROR(ROUND((VLOOKUP($A3,'ИЗ ГУГЛА'!$B:$Z,AH$1,0)+AJ3)*AI3,),VLOOKUP($A3,'ИЗ ГУГЛА'!$B:$Z,AH$1,0))</f>
        <v/>
      </c>
      <c r="AI3" s="160">
        <v>1</v>
      </c>
      <c r="AJ3" s="160">
        <v>0</v>
      </c>
      <c r="AK3" s="172"/>
      <c r="AL3" s="172"/>
      <c r="AM3" s="161" t="str">
        <f>IFERROR(ROUND((VLOOKUP($A3,'ИЗ ГУГЛА'!$B:$Z,AM$1,0)+AO3)*AN3,),VLOOKUP($A3,'ИЗ ГУГЛА'!$B:$Z,AM$1,0))</f>
        <v/>
      </c>
      <c r="AN3" s="160">
        <v>1</v>
      </c>
      <c r="AO3" s="160">
        <v>0</v>
      </c>
      <c r="AP3" s="172"/>
      <c r="AQ3" s="172"/>
      <c r="AR3" s="161" t="str">
        <f>IFERROR(ROUND((VLOOKUP($A3,'ИЗ ГУГЛА'!$B:$Z,AR$1,0)+AT3)*AS3,),VLOOKUP($A3,'ИЗ ГУГЛА'!$B:$Z,AR$1,0))</f>
        <v/>
      </c>
      <c r="AS3" s="160">
        <v>1</v>
      </c>
      <c r="AT3" s="160">
        <v>0</v>
      </c>
      <c r="AU3" s="172"/>
      <c r="AV3" s="172"/>
    </row>
    <row r="4" spans="1:48" ht="45.75" hidden="1" thickBot="1">
      <c r="A4" s="121">
        <v>204145</v>
      </c>
      <c r="B4" s="115">
        <f>VLOOKUP($A4,'Выгр Кат'!$A:$T,B$1,0)</f>
        <v>38133</v>
      </c>
      <c r="C4" s="116" t="str">
        <f>VLOOKUP($A4,'Выгр Кат'!$A:$T,C$1,0)</f>
        <v>Ремень генератора MAREL поликлиновый для Лада Веста, XRAY с кондиционером</v>
      </c>
      <c r="D4" s="115" t="str">
        <f>VLOOKUP($A4,'Выгр Кат'!$A:$T,D$1,0)</f>
        <v>Y</v>
      </c>
      <c r="E4" s="115" t="str">
        <f>VLOOKUP($A4,'Выгр Кат'!$A:$T,E$1,0)</f>
        <v>1</v>
      </c>
      <c r="F4" s="115">
        <f>VLOOKUP($A4,'Выгр Кат'!$A:$T,F$1,0)</f>
        <v>0</v>
      </c>
      <c r="G4" s="115" t="str">
        <f>VLOOKUP($A4,'Выгр Кат'!$A:$T,G$1,0)</f>
        <v>6PK1039ELAST</v>
      </c>
      <c r="H4" s="115">
        <f>VLOOKUP($A4,'Выгр Кат'!$A:$T,H$1,0)</f>
        <v>0</v>
      </c>
      <c r="I4" s="91" t="str">
        <f t="shared" si="0"/>
        <v>MAREL 6PK1039ELAST</v>
      </c>
      <c r="J4" s="71" t="s">
        <v>615</v>
      </c>
      <c r="K4" s="75" t="e">
        <f>VLOOKUP(J4,'Отчет Eplex'!$B:$E,4,0)</f>
        <v>#N/A</v>
      </c>
      <c r="L4" s="75" t="e">
        <f t="shared" si="1"/>
        <v>#N/A</v>
      </c>
      <c r="M4" s="72">
        <v>1</v>
      </c>
      <c r="N4" s="79" t="s">
        <v>2270</v>
      </c>
      <c r="O4" s="135" t="str">
        <f>IFERROR(IF(INDEX('Прайс шпак'!$F:$F,MATCH(I4,'Прайс шпак'!N:N,0))=N4,"шпак","Ошибка"),"Ошибка")</f>
        <v>шпак</v>
      </c>
      <c r="P4" s="92">
        <f>INDEX('Прайс шпак'!$H:$H,MATCH(I4,'Прайс шпак'!N:N,0))*M4</f>
        <v>740</v>
      </c>
      <c r="Q4" s="72">
        <f>VLOOKUP(P4,Наценка!$A$1:$B$8,2,1)</f>
        <v>1.5</v>
      </c>
      <c r="R4" s="75">
        <f t="shared" si="2"/>
        <v>1110</v>
      </c>
      <c r="S4" s="74">
        <f t="shared" si="3"/>
        <v>1190</v>
      </c>
      <c r="T4" s="75">
        <f>VLOOKUP($A4,'Выгр Кат'!$A:$T,T$1,0)</f>
        <v>740</v>
      </c>
      <c r="U4" s="75">
        <f>VLOOKUP($A4,'Выгр Кат'!$A:$T,U$1,0)</f>
        <v>1190</v>
      </c>
      <c r="V4" s="76">
        <f t="shared" si="4"/>
        <v>0</v>
      </c>
      <c r="W4" s="76">
        <f t="shared" si="5"/>
        <v>0</v>
      </c>
      <c r="X4" s="77">
        <f>IF(IFERROR(RIGHT(E4,1),"")="✔",S4*(1-#REF!),S4*(1-$X$2))</f>
        <v>1106.6999999999998</v>
      </c>
      <c r="Y4" s="167">
        <f t="shared" ref="Y4:Y66" si="6">IFERROR(X4/P4-1,"")</f>
        <v>0.4955405405405402</v>
      </c>
      <c r="Z4" s="167">
        <f t="shared" ref="Z4:Z66" si="7">IFERROR((AB4-X4)/AB4,"")</f>
        <v>7.0000000000000159E-2</v>
      </c>
      <c r="AA4" s="167">
        <f t="shared" ref="AA4:AA66" si="8">IFERROR(IF(AB4="","",AB4/P4-1),"")</f>
        <v>0.60810810810810811</v>
      </c>
      <c r="AB4" s="169">
        <f t="shared" ref="AB4:AB24" si="9">AF4</f>
        <v>1190</v>
      </c>
      <c r="AC4" s="161">
        <f>IFERROR(ROUND((VLOOKUP($A4,'ИЗ ГУГЛА'!$B:$Z,AC$1,0)+AE4)*AD4,),VLOOKUP($A4,'ИЗ ГУГЛА'!$B:$Z,AC$1,0))</f>
        <v>1190</v>
      </c>
      <c r="AD4" s="78">
        <v>1</v>
      </c>
      <c r="AE4" s="160">
        <v>0</v>
      </c>
      <c r="AF4" s="183">
        <v>1190</v>
      </c>
      <c r="AG4" s="152" t="s">
        <v>27319</v>
      </c>
      <c r="AH4" s="161" t="str">
        <f>IFERROR(ROUND((VLOOKUP($A4,'ИЗ ГУГЛА'!$B:$Z,AH$1,0)+AJ4)*AI4,),VLOOKUP($A4,'ИЗ ГУГЛА'!$B:$Z,AH$1,0))</f>
        <v/>
      </c>
      <c r="AI4" s="78">
        <v>1</v>
      </c>
      <c r="AJ4" s="160">
        <v>0</v>
      </c>
      <c r="AK4" s="172"/>
      <c r="AL4" s="172"/>
      <c r="AM4" s="161" t="str">
        <f>IFERROR(ROUND((VLOOKUP($A4,'ИЗ ГУГЛА'!$B:$Z,AM$1,0)+AO4)*AN4,),VLOOKUP($A4,'ИЗ ГУГЛА'!$B:$Z,AM$1,0))</f>
        <v/>
      </c>
      <c r="AN4" s="160">
        <v>1</v>
      </c>
      <c r="AO4" s="160">
        <v>0</v>
      </c>
      <c r="AP4" s="172"/>
      <c r="AQ4" s="172"/>
      <c r="AR4" s="161" t="str">
        <f>IFERROR(ROUND((VLOOKUP($A4,'ИЗ ГУГЛА'!$B:$Z,AR$1,0)+AT4)*AS4,),VLOOKUP($A4,'ИЗ ГУГЛА'!$B:$Z,AR$1,0))</f>
        <v/>
      </c>
      <c r="AS4" s="160">
        <v>1</v>
      </c>
      <c r="AT4" s="160">
        <v>0</v>
      </c>
      <c r="AU4" s="172"/>
      <c r="AV4" s="172"/>
    </row>
    <row r="5" spans="1:48" ht="30.75" hidden="1" thickBot="1">
      <c r="A5" s="121">
        <v>204151</v>
      </c>
      <c r="B5" s="115">
        <f>VLOOKUP($A5,'Выгр Кат'!$A:$T,B$1,0)</f>
        <v>29659</v>
      </c>
      <c r="C5" s="116" t="str">
        <f>VLOOKUP($A5,'Выгр Кат'!$A:$T,C$1,0)</f>
        <v>Ремень генератора MAREL для Лада Ларгус с кондиционером</v>
      </c>
      <c r="D5" s="115" t="str">
        <f>VLOOKUP($A5,'Выгр Кат'!$A:$T,D$1,0)</f>
        <v>Y</v>
      </c>
      <c r="E5" s="115" t="str">
        <f>VLOOKUP($A5,'Выгр Кат'!$A:$T,E$1,0)</f>
        <v>1</v>
      </c>
      <c r="F5" s="115">
        <f>VLOOKUP($A5,'Выгр Кат'!$A:$T,F$1,0)</f>
        <v>0</v>
      </c>
      <c r="G5" s="115" t="str">
        <f>VLOOKUP($A5,'Выгр Кат'!$A:$T,G$1,0)</f>
        <v>6PK1709</v>
      </c>
      <c r="H5" s="115">
        <f>VLOOKUP($A5,'Выгр Кат'!$A:$T,H$1,0)</f>
        <v>0</v>
      </c>
      <c r="I5" s="91" t="str">
        <f t="shared" si="0"/>
        <v>MAREL 6PK1709</v>
      </c>
      <c r="J5" s="71" t="s">
        <v>2376</v>
      </c>
      <c r="K5" s="75" t="e">
        <f>VLOOKUP(J5,'Отчет Eplex'!$B:$E,4,0)</f>
        <v>#N/A</v>
      </c>
      <c r="L5" s="75" t="e">
        <f t="shared" si="1"/>
        <v>#N/A</v>
      </c>
      <c r="M5" s="72">
        <v>1</v>
      </c>
      <c r="N5" s="79" t="s">
        <v>2270</v>
      </c>
      <c r="O5" s="135" t="str">
        <f>IFERROR(IF(INDEX('Прайс шпак'!$F:$F,MATCH(I5,'Прайс шпак'!N:N,0))=N5,"шпак","Ошибка"),"Ошибка")</f>
        <v>шпак</v>
      </c>
      <c r="P5" s="92">
        <f>INDEX('Прайс шпак'!$H:$H,MATCH(I5,'Прайс шпак'!N:N,0))*M5</f>
        <v>770</v>
      </c>
      <c r="Q5" s="72">
        <f>VLOOKUP(P5,Наценка!$A$1:$B$8,2,1)</f>
        <v>1.5</v>
      </c>
      <c r="R5" s="75">
        <f t="shared" si="2"/>
        <v>1155</v>
      </c>
      <c r="S5" s="74">
        <f t="shared" si="3"/>
        <v>1190</v>
      </c>
      <c r="T5" s="75">
        <f>VLOOKUP($A5,'Выгр Кат'!$A:$T,T$1,0)</f>
        <v>770</v>
      </c>
      <c r="U5" s="75">
        <f>VLOOKUP($A5,'Выгр Кат'!$A:$T,U$1,0)</f>
        <v>1190</v>
      </c>
      <c r="V5" s="76">
        <f t="shared" si="4"/>
        <v>0</v>
      </c>
      <c r="W5" s="76">
        <f t="shared" si="5"/>
        <v>0</v>
      </c>
      <c r="X5" s="77">
        <f>IF(IFERROR(RIGHT(E5,1),"")="✔",S5*(1-#REF!),S5*(1-$X$2))</f>
        <v>1106.6999999999998</v>
      </c>
      <c r="Y5" s="167">
        <f t="shared" si="6"/>
        <v>0.43727272727272704</v>
      </c>
      <c r="Z5" s="167">
        <f t="shared" si="7"/>
        <v>0.1420930232558141</v>
      </c>
      <c r="AA5" s="167">
        <f t="shared" si="8"/>
        <v>0.67532467532467533</v>
      </c>
      <c r="AB5" s="169">
        <f t="shared" si="9"/>
        <v>1290</v>
      </c>
      <c r="AC5" s="161">
        <f>IFERROR(ROUND((VLOOKUP($A5,'ИЗ ГУГЛА'!$B:$Z,AC$1,0)+AE5)*AD5,),VLOOKUP($A5,'ИЗ ГУГЛА'!$B:$Z,AC$1,0))</f>
        <v>1290</v>
      </c>
      <c r="AD5" s="78">
        <v>1</v>
      </c>
      <c r="AE5" s="160">
        <v>0</v>
      </c>
      <c r="AF5" s="117">
        <v>1290</v>
      </c>
      <c r="AG5" s="152" t="s">
        <v>26915</v>
      </c>
      <c r="AH5" s="161" t="str">
        <f>IFERROR(ROUND((VLOOKUP($A5,'ИЗ ГУГЛА'!$B:$Z,AH$1,0)+AJ5)*AI5,),VLOOKUP($A5,'ИЗ ГУГЛА'!$B:$Z,AH$1,0))</f>
        <v/>
      </c>
      <c r="AI5" s="78">
        <v>1</v>
      </c>
      <c r="AJ5" s="160">
        <v>0</v>
      </c>
      <c r="AK5" s="172"/>
      <c r="AL5" s="172"/>
      <c r="AM5" s="161" t="str">
        <f>IFERROR(ROUND((VLOOKUP($A5,'ИЗ ГУГЛА'!$B:$Z,AM$1,0)+AO5)*AN5,),VLOOKUP($A5,'ИЗ ГУГЛА'!$B:$Z,AM$1,0))</f>
        <v/>
      </c>
      <c r="AN5" s="160">
        <v>1</v>
      </c>
      <c r="AO5" s="160">
        <v>0</v>
      </c>
      <c r="AP5" s="172"/>
      <c r="AQ5" s="172"/>
      <c r="AR5" s="161" t="str">
        <f>IFERROR(ROUND((VLOOKUP($A5,'ИЗ ГУГЛА'!$B:$Z,AR$1,0)+AT5)*AS5,),VLOOKUP($A5,'ИЗ ГУГЛА'!$B:$Z,AR$1,0))</f>
        <v/>
      </c>
      <c r="AS5" s="160">
        <v>1</v>
      </c>
      <c r="AT5" s="160">
        <v>0</v>
      </c>
      <c r="AU5" s="172"/>
      <c r="AV5" s="172"/>
    </row>
    <row r="6" spans="1:48" ht="45.75" hidden="1" thickBot="1">
      <c r="A6" s="121">
        <v>204149</v>
      </c>
      <c r="B6" s="115">
        <f>VLOOKUP($A6,'Выгр Кат'!$A:$T,B$1,0)</f>
        <v>38273</v>
      </c>
      <c r="C6" s="116" t="str">
        <f>VLOOKUP($A6,'Выгр Кат'!$A:$T,C$1,0)</f>
        <v>Ремень генератора MAREL поликлиновый для Лада Ларгус 8-ми клапанный двигатель</v>
      </c>
      <c r="D6" s="115" t="str">
        <f>VLOOKUP($A6,'Выгр Кат'!$A:$T,D$1,0)</f>
        <v>Y</v>
      </c>
      <c r="E6" s="115" t="str">
        <f>VLOOKUP($A6,'Выгр Кат'!$A:$T,E$1,0)</f>
        <v>1</v>
      </c>
      <c r="F6" s="115">
        <f>VLOOKUP($A6,'Выгр Кат'!$A:$T,F$1,0)</f>
        <v>0</v>
      </c>
      <c r="G6" s="115" t="str">
        <f>VLOOKUP($A6,'Выгр Кат'!$A:$T,G$1,0)</f>
        <v>6PK1775</v>
      </c>
      <c r="H6" s="115">
        <f>VLOOKUP($A6,'Выгр Кат'!$A:$T,H$1,0)</f>
        <v>0</v>
      </c>
      <c r="I6" s="91" t="str">
        <f t="shared" si="0"/>
        <v>MAREL 6PK1775</v>
      </c>
      <c r="J6" s="71" t="s">
        <v>2372</v>
      </c>
      <c r="K6" s="75" t="e">
        <f>VLOOKUP(J6,'Отчет Eplex'!$B:$E,4,0)</f>
        <v>#N/A</v>
      </c>
      <c r="L6" s="75" t="e">
        <f t="shared" si="1"/>
        <v>#N/A</v>
      </c>
      <c r="M6" s="72">
        <v>1</v>
      </c>
      <c r="N6" s="79" t="s">
        <v>2270</v>
      </c>
      <c r="O6" s="135" t="str">
        <f>IFERROR(IF(INDEX('Прайс шпак'!$F:$F,MATCH(I6,'Прайс шпак'!N:N,0))=N6,"шпак","Ошибка"),"Ошибка")</f>
        <v>шпак</v>
      </c>
      <c r="P6" s="92">
        <f>INDEX('Прайс шпак'!$H:$H,MATCH(I6,'Прайс шпак'!N:N,0))*M6</f>
        <v>850</v>
      </c>
      <c r="Q6" s="72">
        <f>VLOOKUP(P6,Наценка!$A$1:$B$8,2,1)</f>
        <v>1.5</v>
      </c>
      <c r="R6" s="75">
        <f t="shared" si="2"/>
        <v>1275</v>
      </c>
      <c r="S6" s="74">
        <f t="shared" si="3"/>
        <v>1290</v>
      </c>
      <c r="T6" s="75">
        <f>VLOOKUP($A6,'Выгр Кат'!$A:$T,T$1,0)</f>
        <v>850</v>
      </c>
      <c r="U6" s="75">
        <f>VLOOKUP($A6,'Выгр Кат'!$A:$T,U$1,0)</f>
        <v>1290</v>
      </c>
      <c r="V6" s="76">
        <f t="shared" si="4"/>
        <v>0</v>
      </c>
      <c r="W6" s="76">
        <f t="shared" si="5"/>
        <v>0</v>
      </c>
      <c r="X6" s="77">
        <f>IF(IFERROR(RIGHT(E6,1),"")="✔",S6*(1-#REF!),S6*(1-$X$2))</f>
        <v>1199.6999999999998</v>
      </c>
      <c r="Y6" s="167">
        <f t="shared" si="6"/>
        <v>0.41141176470588214</v>
      </c>
      <c r="Z6" s="167">
        <f t="shared" si="7"/>
        <v>0.13690647482014401</v>
      </c>
      <c r="AA6" s="167">
        <f t="shared" si="8"/>
        <v>0.63529411764705879</v>
      </c>
      <c r="AB6" s="169">
        <f t="shared" si="9"/>
        <v>1390</v>
      </c>
      <c r="AC6" s="161">
        <f>IFERROR(ROUND((VLOOKUP($A6,'ИЗ ГУГЛА'!$B:$Z,AC$1,0)+AE6)*AD6,),VLOOKUP($A6,'ИЗ ГУГЛА'!$B:$Z,AC$1,0))</f>
        <v>1390</v>
      </c>
      <c r="AD6" s="78">
        <v>1</v>
      </c>
      <c r="AE6" s="160">
        <v>0</v>
      </c>
      <c r="AF6" s="183">
        <v>1390</v>
      </c>
      <c r="AG6" s="152" t="s">
        <v>26897</v>
      </c>
      <c r="AH6" s="161" t="str">
        <f>IFERROR(ROUND((VLOOKUP($A6,'ИЗ ГУГЛА'!$B:$Z,AH$1,0)+AJ6)*AI6,),VLOOKUP($A6,'ИЗ ГУГЛА'!$B:$Z,AH$1,0))</f>
        <v/>
      </c>
      <c r="AI6" s="78">
        <v>1</v>
      </c>
      <c r="AJ6" s="160">
        <v>0</v>
      </c>
      <c r="AK6" s="172"/>
      <c r="AL6" s="172"/>
      <c r="AM6" s="161" t="str">
        <f>IFERROR(ROUND((VLOOKUP($A6,'ИЗ ГУГЛА'!$B:$Z,AM$1,0)+AO6)*AN6,),VLOOKUP($A6,'ИЗ ГУГЛА'!$B:$Z,AM$1,0))</f>
        <v/>
      </c>
      <c r="AN6" s="160">
        <v>1</v>
      </c>
      <c r="AO6" s="160">
        <v>0</v>
      </c>
      <c r="AP6" s="172"/>
      <c r="AQ6" s="172"/>
      <c r="AR6" s="161" t="str">
        <f>IFERROR(ROUND((VLOOKUP($A6,'ИЗ ГУГЛА'!$B:$Z,AR$1,0)+AT6)*AS6,),VLOOKUP($A6,'ИЗ ГУГЛА'!$B:$Z,AR$1,0))</f>
        <v/>
      </c>
      <c r="AS6" s="160">
        <v>1</v>
      </c>
      <c r="AT6" s="160">
        <v>0</v>
      </c>
      <c r="AU6" s="172"/>
      <c r="AV6" s="172"/>
    </row>
    <row r="7" spans="1:48" ht="30.75" hidden="1" thickBot="1">
      <c r="A7" s="121">
        <v>204150</v>
      </c>
      <c r="B7" s="115">
        <f>VLOOKUP($A7,'Выгр Кат'!$A:$T,B$1,0)</f>
        <v>29658</v>
      </c>
      <c r="C7" s="116" t="str">
        <f>VLOOKUP($A7,'Выгр Кат'!$A:$T,C$1,0)</f>
        <v>Ремень генератора MAREL для Лада Ларгус с кондиционером, с ГУР</v>
      </c>
      <c r="D7" s="115" t="str">
        <f>VLOOKUP($A7,'Выгр Кат'!$A:$T,D$1,0)</f>
        <v>Y</v>
      </c>
      <c r="E7" s="115" t="str">
        <f>VLOOKUP($A7,'Выгр Кат'!$A:$T,E$1,0)</f>
        <v>1</v>
      </c>
      <c r="F7" s="115">
        <f>VLOOKUP($A7,'Выгр Кат'!$A:$T,F$1,0)</f>
        <v>0</v>
      </c>
      <c r="G7" s="115" t="str">
        <f>VLOOKUP($A7,'Выгр Кат'!$A:$T,G$1,0)</f>
        <v>6PK1822</v>
      </c>
      <c r="H7" s="115">
        <f>VLOOKUP($A7,'Выгр Кат'!$A:$T,H$1,0)</f>
        <v>0</v>
      </c>
      <c r="I7" s="91" t="str">
        <f t="shared" si="0"/>
        <v>MAREL 6PK1822</v>
      </c>
      <c r="J7" s="71" t="s">
        <v>2374</v>
      </c>
      <c r="K7" s="75" t="e">
        <f>VLOOKUP(J7,'Отчет Eplex'!$B:$E,4,0)</f>
        <v>#N/A</v>
      </c>
      <c r="L7" s="75" t="e">
        <f t="shared" si="1"/>
        <v>#N/A</v>
      </c>
      <c r="M7" s="72">
        <v>1</v>
      </c>
      <c r="N7" s="79" t="s">
        <v>2270</v>
      </c>
      <c r="O7" s="135" t="str">
        <f>IFERROR(IF(INDEX('Прайс шпак'!$F:$F,MATCH(I7,'Прайс шпак'!N:N,0))=N7,"шпак","Ошибка"),"Ошибка")</f>
        <v>шпак</v>
      </c>
      <c r="P7" s="92">
        <f>INDEX('Прайс шпак'!$H:$H,MATCH(I7,'Прайс шпак'!N:N,0))*M7</f>
        <v>820</v>
      </c>
      <c r="Q7" s="72">
        <f>VLOOKUP(P7,Наценка!$A$1:$B$8,2,1)</f>
        <v>1.5</v>
      </c>
      <c r="R7" s="75">
        <f t="shared" si="2"/>
        <v>1230</v>
      </c>
      <c r="S7" s="74">
        <f t="shared" si="3"/>
        <v>1290</v>
      </c>
      <c r="T7" s="75">
        <f>VLOOKUP($A7,'Выгр Кат'!$A:$T,T$1,0)</f>
        <v>820</v>
      </c>
      <c r="U7" s="75">
        <f>VLOOKUP($A7,'Выгр Кат'!$A:$T,U$1,0)</f>
        <v>1290</v>
      </c>
      <c r="V7" s="76">
        <f t="shared" si="4"/>
        <v>0</v>
      </c>
      <c r="W7" s="76">
        <f t="shared" si="5"/>
        <v>0</v>
      </c>
      <c r="X7" s="77">
        <f>IF(IFERROR(RIGHT(E7,1),"")="✔",S7*(1-#REF!),S7*(1-$X$2))</f>
        <v>1199.6999999999998</v>
      </c>
      <c r="Y7" s="167">
        <f t="shared" si="6"/>
        <v>0.46304878048780473</v>
      </c>
      <c r="Z7" s="167">
        <f t="shared" si="7"/>
        <v>0.13690647482014401</v>
      </c>
      <c r="AA7" s="167">
        <f t="shared" si="8"/>
        <v>0.69512195121951215</v>
      </c>
      <c r="AB7" s="169">
        <f t="shared" si="9"/>
        <v>1390</v>
      </c>
      <c r="AC7" s="161">
        <f>IFERROR(ROUND((VLOOKUP($A7,'ИЗ ГУГЛА'!$B:$Z,AC$1,0)+AE7)*AD7,),VLOOKUP($A7,'ИЗ ГУГЛА'!$B:$Z,AC$1,0))</f>
        <v>1390</v>
      </c>
      <c r="AD7" s="78">
        <v>1</v>
      </c>
      <c r="AE7" s="160">
        <v>0</v>
      </c>
      <c r="AF7" s="183">
        <v>1390</v>
      </c>
      <c r="AG7" s="152" t="s">
        <v>26916</v>
      </c>
      <c r="AH7" s="161" t="str">
        <f>IFERROR(ROUND((VLOOKUP($A7,'ИЗ ГУГЛА'!$B:$Z,AH$1,0)+AJ7)*AI7,),VLOOKUP($A7,'ИЗ ГУГЛА'!$B:$Z,AH$1,0))</f>
        <v/>
      </c>
      <c r="AI7" s="78">
        <v>1</v>
      </c>
      <c r="AJ7" s="160">
        <v>0</v>
      </c>
      <c r="AK7" s="172"/>
      <c r="AL7" s="172"/>
      <c r="AM7" s="161" t="str">
        <f>IFERROR(ROUND((VLOOKUP($A7,'ИЗ ГУГЛА'!$B:$Z,AM$1,0)+AO7)*AN7,),VLOOKUP($A7,'ИЗ ГУГЛА'!$B:$Z,AM$1,0))</f>
        <v/>
      </c>
      <c r="AN7" s="160">
        <v>1</v>
      </c>
      <c r="AO7" s="160">
        <v>0</v>
      </c>
      <c r="AP7" s="172"/>
      <c r="AQ7" s="172"/>
      <c r="AR7" s="161" t="str">
        <f>IFERROR(ROUND((VLOOKUP($A7,'ИЗ ГУГЛА'!$B:$Z,AR$1,0)+AT7)*AS7,),VLOOKUP($A7,'ИЗ ГУГЛА'!$B:$Z,AR$1,0))</f>
        <v/>
      </c>
      <c r="AS7" s="160">
        <v>1</v>
      </c>
      <c r="AT7" s="160">
        <v>0</v>
      </c>
      <c r="AU7" s="172"/>
      <c r="AV7" s="172"/>
    </row>
    <row r="8" spans="1:48" ht="45.75" hidden="1" thickBot="1">
      <c r="A8" s="121">
        <v>204143</v>
      </c>
      <c r="B8" s="115">
        <f>VLOOKUP($A8,'Выгр Кат'!$A:$T,B$1,0)</f>
        <v>29655</v>
      </c>
      <c r="C8" s="116" t="str">
        <f>VLOOKUP($A8,'Выгр Кат'!$A:$T,C$1,0)</f>
        <v>Ремень генератора MAREL поликлиновый для ВАЗ 2110-2112 16 клапанный двигатель</v>
      </c>
      <c r="D8" s="115" t="str">
        <f>VLOOKUP($A8,'Выгр Кат'!$A:$T,D$1,0)</f>
        <v>Y</v>
      </c>
      <c r="E8" s="115" t="str">
        <f>VLOOKUP($A8,'Выгр Кат'!$A:$T,E$1,0)</f>
        <v>1</v>
      </c>
      <c r="F8" s="115">
        <f>VLOOKUP($A8,'Выгр Кат'!$A:$T,F$1,0)</f>
        <v>0</v>
      </c>
      <c r="G8" s="115" t="str">
        <f>VLOOKUP($A8,'Выгр Кат'!$A:$T,G$1,0)</f>
        <v>6PK742</v>
      </c>
      <c r="H8" s="115">
        <f>VLOOKUP($A8,'Выгр Кат'!$A:$T,H$1,0)</f>
        <v>0</v>
      </c>
      <c r="I8" s="91" t="str">
        <f t="shared" si="0"/>
        <v>MAREL 6PK742</v>
      </c>
      <c r="J8" s="71" t="s">
        <v>2362</v>
      </c>
      <c r="K8" s="75" t="e">
        <f>VLOOKUP(J8,'Отчет Eplex'!$B:$E,4,0)</f>
        <v>#N/A</v>
      </c>
      <c r="L8" s="75" t="e">
        <f t="shared" si="1"/>
        <v>#N/A</v>
      </c>
      <c r="M8" s="72">
        <v>1</v>
      </c>
      <c r="N8" s="79" t="s">
        <v>2270</v>
      </c>
      <c r="O8" s="135" t="str">
        <f>IFERROR(IF(INDEX('Прайс шпак'!$F:$F,MATCH(I8,'Прайс шпак'!N:N,0))=N8,"шпак","Ошибка"),"Ошибка")</f>
        <v>шпак</v>
      </c>
      <c r="P8" s="92">
        <f>INDEX('Прайс шпак'!$H:$H,MATCH(I8,'Прайс шпак'!N:N,0))*M8</f>
        <v>360</v>
      </c>
      <c r="Q8" s="72">
        <f>VLOOKUP(P8,Наценка!$A$1:$B$8,2,1)</f>
        <v>1.55</v>
      </c>
      <c r="R8" s="75">
        <f t="shared" si="2"/>
        <v>558</v>
      </c>
      <c r="S8" s="74">
        <f t="shared" si="3"/>
        <v>559</v>
      </c>
      <c r="T8" s="75">
        <f>VLOOKUP($A8,'Выгр Кат'!$A:$T,T$1,0)</f>
        <v>360</v>
      </c>
      <c r="U8" s="75">
        <f>VLOOKUP($A8,'Выгр Кат'!$A:$T,U$1,0)</f>
        <v>559</v>
      </c>
      <c r="V8" s="76">
        <f t="shared" si="4"/>
        <v>0</v>
      </c>
      <c r="W8" s="76">
        <f t="shared" si="5"/>
        <v>0</v>
      </c>
      <c r="X8" s="77">
        <f>IF(IFERROR(RIGHT(E8,1),"")="✔",S8*(1-#REF!),S8*(1-$X$2))</f>
        <v>519.87</v>
      </c>
      <c r="Y8" s="167">
        <f t="shared" si="6"/>
        <v>0.44408333333333339</v>
      </c>
      <c r="Z8" s="167">
        <f t="shared" si="7"/>
        <v>0.11886440677966101</v>
      </c>
      <c r="AA8" s="167">
        <f t="shared" si="8"/>
        <v>0.63888888888888884</v>
      </c>
      <c r="AB8" s="169">
        <f t="shared" si="9"/>
        <v>590</v>
      </c>
      <c r="AC8" s="161">
        <f>IFERROR(ROUND((VLOOKUP($A8,'ИЗ ГУГЛА'!$B:$Z,AC$1,0)+AE8)*AD8,),VLOOKUP($A8,'ИЗ ГУГЛА'!$B:$Z,AC$1,0))</f>
        <v>590</v>
      </c>
      <c r="AD8" s="78">
        <v>1</v>
      </c>
      <c r="AE8" s="160">
        <v>0</v>
      </c>
      <c r="AF8" s="117">
        <v>590</v>
      </c>
      <c r="AG8" s="152" t="s">
        <v>28594</v>
      </c>
      <c r="AH8" s="161" t="str">
        <f>IFERROR(ROUND((VLOOKUP($A8,'ИЗ ГУГЛА'!$B:$Z,AH$1,0)+AJ8)*AI8,),VLOOKUP($A8,'ИЗ ГУГЛА'!$B:$Z,AH$1,0))</f>
        <v/>
      </c>
      <c r="AI8" s="78">
        <v>1</v>
      </c>
      <c r="AJ8" s="160">
        <v>0</v>
      </c>
      <c r="AK8" s="172"/>
      <c r="AL8" s="172"/>
      <c r="AM8" s="161" t="str">
        <f>IFERROR(ROUND((VLOOKUP($A8,'ИЗ ГУГЛА'!$B:$Z,AM$1,0)+AO8)*AN8,),VLOOKUP($A8,'ИЗ ГУГЛА'!$B:$Z,AM$1,0))</f>
        <v/>
      </c>
      <c r="AN8" s="160">
        <v>1</v>
      </c>
      <c r="AO8" s="160">
        <v>0</v>
      </c>
      <c r="AP8" s="172"/>
      <c r="AQ8" s="172"/>
      <c r="AR8" s="161" t="str">
        <f>IFERROR(ROUND((VLOOKUP($A8,'ИЗ ГУГЛА'!$B:$Z,AR$1,0)+AT8)*AS8,),VLOOKUP($A8,'ИЗ ГУГЛА'!$B:$Z,AR$1,0))</f>
        <v/>
      </c>
      <c r="AS8" s="160">
        <v>1</v>
      </c>
      <c r="AT8" s="160">
        <v>0</v>
      </c>
      <c r="AU8" s="172"/>
      <c r="AV8" s="172"/>
    </row>
    <row r="9" spans="1:48" ht="45.75" hidden="1" thickBot="1">
      <c r="A9" s="121">
        <v>204148</v>
      </c>
      <c r="B9" s="115">
        <f>VLOOKUP($A9,'Выгр Кат'!$A:$T,B$1,0)</f>
        <v>29656</v>
      </c>
      <c r="C9" s="116" t="str">
        <f>VLOOKUP($A9,'Выгр Кат'!$A:$T,C$1,0)</f>
        <v>Ремень генератора MAREL поликлиновый для Лада Калина 2, Гранта без кондиционера</v>
      </c>
      <c r="D9" s="115" t="str">
        <f>VLOOKUP($A9,'Выгр Кат'!$A:$T,D$1,0)</f>
        <v>Y</v>
      </c>
      <c r="E9" s="115" t="str">
        <f>VLOOKUP($A9,'Выгр Кат'!$A:$T,E$1,0)</f>
        <v>1</v>
      </c>
      <c r="F9" s="115">
        <f>VLOOKUP($A9,'Выгр Кат'!$A:$T,F$1,0)</f>
        <v>0</v>
      </c>
      <c r="G9" s="115" t="str">
        <f>VLOOKUP($A9,'Выгр Кат'!$A:$T,G$1,0)</f>
        <v>6PK823ELAST</v>
      </c>
      <c r="H9" s="115">
        <f>VLOOKUP($A9,'Выгр Кат'!$A:$T,H$1,0)</f>
        <v>0</v>
      </c>
      <c r="I9" s="91" t="str">
        <f t="shared" si="0"/>
        <v>MAREL 6PK823ELAST</v>
      </c>
      <c r="J9" s="71" t="s">
        <v>2368</v>
      </c>
      <c r="K9" s="75" t="e">
        <f>VLOOKUP(J9,'Отчет Eplex'!$B:$E,4,0)</f>
        <v>#N/A</v>
      </c>
      <c r="L9" s="75" t="e">
        <f t="shared" si="1"/>
        <v>#N/A</v>
      </c>
      <c r="M9" s="72">
        <v>1</v>
      </c>
      <c r="N9" s="79" t="s">
        <v>2270</v>
      </c>
      <c r="O9" s="135" t="str">
        <f>IFERROR(IF(INDEX('Прайс шпак'!$F:$F,MATCH(I9,'Прайс шпак'!N:N,0))=N9,"шпак","Ошибка"),"Ошибка")</f>
        <v>шпак</v>
      </c>
      <c r="P9" s="92">
        <f>INDEX('Прайс шпак'!$H:$H,MATCH(I9,'Прайс шпак'!N:N,0))*M9</f>
        <v>650</v>
      </c>
      <c r="Q9" s="72">
        <f>VLOOKUP(P9,Наценка!$A$1:$B$8,2,1)</f>
        <v>1.5</v>
      </c>
      <c r="R9" s="75">
        <f t="shared" si="2"/>
        <v>975</v>
      </c>
      <c r="S9" s="74">
        <f t="shared" si="3"/>
        <v>979</v>
      </c>
      <c r="T9" s="75">
        <f>VLOOKUP($A9,'Выгр Кат'!$A:$T,T$1,0)</f>
        <v>650</v>
      </c>
      <c r="U9" s="75">
        <f>VLOOKUP($A9,'Выгр Кат'!$A:$T,U$1,0)</f>
        <v>979</v>
      </c>
      <c r="V9" s="76">
        <f t="shared" si="4"/>
        <v>0</v>
      </c>
      <c r="W9" s="76">
        <f t="shared" si="5"/>
        <v>0</v>
      </c>
      <c r="X9" s="77">
        <f>IF(IFERROR(RIGHT(E9,1),"")="✔",S9*(1-#REF!),S9*(1-$X$2))</f>
        <v>910.46999999999991</v>
      </c>
      <c r="Y9" s="167">
        <f t="shared" si="6"/>
        <v>0.40072307692307674</v>
      </c>
      <c r="Z9" s="167">
        <f t="shared" si="7"/>
        <v>0.1647064220183487</v>
      </c>
      <c r="AA9" s="167">
        <f t="shared" si="8"/>
        <v>0.67692307692307696</v>
      </c>
      <c r="AB9" s="169">
        <f t="shared" si="9"/>
        <v>1090</v>
      </c>
      <c r="AC9" s="161">
        <f>IFERROR(ROUND((VLOOKUP($A9,'ИЗ ГУГЛА'!$B:$Z,AC$1,0)+AE9)*AD9,),VLOOKUP($A9,'ИЗ ГУГЛА'!$B:$Z,AC$1,0))</f>
        <v>1090</v>
      </c>
      <c r="AD9" s="78">
        <v>1</v>
      </c>
      <c r="AE9" s="160">
        <v>0</v>
      </c>
      <c r="AF9" s="183">
        <v>1090</v>
      </c>
      <c r="AG9" s="152" t="s">
        <v>28595</v>
      </c>
      <c r="AH9" s="161" t="str">
        <f>IFERROR(ROUND((VLOOKUP($A9,'ИЗ ГУГЛА'!$B:$Z,AH$1,0)+AJ9)*AI9,),VLOOKUP($A9,'ИЗ ГУГЛА'!$B:$Z,AH$1,0))</f>
        <v/>
      </c>
      <c r="AI9" s="78">
        <v>1</v>
      </c>
      <c r="AJ9" s="160">
        <v>0</v>
      </c>
      <c r="AK9" s="172"/>
      <c r="AL9" s="172"/>
      <c r="AM9" s="161" t="str">
        <f>IFERROR(ROUND((VLOOKUP($A9,'ИЗ ГУГЛА'!$B:$Z,AM$1,0)+AO9)*AN9,),VLOOKUP($A9,'ИЗ ГУГЛА'!$B:$Z,AM$1,0))</f>
        <v/>
      </c>
      <c r="AN9" s="160">
        <v>1</v>
      </c>
      <c r="AO9" s="160">
        <v>0</v>
      </c>
      <c r="AP9" s="172"/>
      <c r="AQ9" s="172"/>
      <c r="AR9" s="161" t="str">
        <f>IFERROR(ROUND((VLOOKUP($A9,'ИЗ ГУГЛА'!$B:$Z,AR$1,0)+AT9)*AS9,),VLOOKUP($A9,'ИЗ ГУГЛА'!$B:$Z,AR$1,0))</f>
        <v/>
      </c>
      <c r="AS9" s="160">
        <v>1</v>
      </c>
      <c r="AT9" s="160">
        <v>0</v>
      </c>
      <c r="AU9" s="172"/>
      <c r="AV9" s="172"/>
    </row>
    <row r="10" spans="1:48" ht="60.75" hidden="1" thickBot="1">
      <c r="A10" s="121">
        <v>204147</v>
      </c>
      <c r="B10" s="115">
        <f>VLOOKUP($A10,'Выгр Кат'!$A:$T,B$1,0)</f>
        <v>29654</v>
      </c>
      <c r="C10" s="116" t="str">
        <f>VLOOKUP($A10,'Выгр Кат'!$A:$T,C$1,0)</f>
        <v>Ремень генератора MAREL поликлиновый для Лада Калина 8 клапанный двигатель, без кондиционера</v>
      </c>
      <c r="D10" s="115" t="str">
        <f>VLOOKUP($A10,'Выгр Кат'!$A:$T,D$1,0)</f>
        <v>Y</v>
      </c>
      <c r="E10" s="115" t="str">
        <f>VLOOKUP($A10,'Выгр Кат'!$A:$T,E$1,0)</f>
        <v>1</v>
      </c>
      <c r="F10" s="115">
        <f>VLOOKUP($A10,'Выгр Кат'!$A:$T,F$1,0)</f>
        <v>0</v>
      </c>
      <c r="G10" s="115" t="str">
        <f>VLOOKUP($A10,'Выгр Кат'!$A:$T,G$1,0)</f>
        <v>6PK882</v>
      </c>
      <c r="H10" s="115">
        <f>VLOOKUP($A10,'Выгр Кат'!$A:$T,H$1,0)</f>
        <v>0</v>
      </c>
      <c r="I10" s="91" t="str">
        <f t="shared" si="0"/>
        <v>MAREL 6PK882</v>
      </c>
      <c r="J10" s="71" t="s">
        <v>2358</v>
      </c>
      <c r="K10" s="75" t="e">
        <f>VLOOKUP(J10,'Отчет Eplex'!$B:$E,4,0)</f>
        <v>#N/A</v>
      </c>
      <c r="L10" s="75" t="e">
        <f t="shared" si="1"/>
        <v>#N/A</v>
      </c>
      <c r="M10" s="72">
        <v>1</v>
      </c>
      <c r="N10" s="79" t="s">
        <v>2270</v>
      </c>
      <c r="O10" s="135" t="str">
        <f>IFERROR(IF(INDEX('Прайс шпак'!$F:$F,MATCH(I10,'Прайс шпак'!N:N,0))=N10,"шпак","Ошибка"),"Ошибка")</f>
        <v>шпак</v>
      </c>
      <c r="P10" s="92">
        <f>INDEX('Прайс шпак'!$H:$H,MATCH(I10,'Прайс шпак'!N:N,0))*M10</f>
        <v>420</v>
      </c>
      <c r="Q10" s="72">
        <f>VLOOKUP(P10,Наценка!$A$1:$B$8,2,1)</f>
        <v>1.55</v>
      </c>
      <c r="R10" s="75">
        <f t="shared" si="2"/>
        <v>651</v>
      </c>
      <c r="S10" s="74">
        <f t="shared" si="3"/>
        <v>659</v>
      </c>
      <c r="T10" s="75">
        <f>VLOOKUP($A10,'Выгр Кат'!$A:$T,T$1,0)</f>
        <v>420</v>
      </c>
      <c r="U10" s="75">
        <f>VLOOKUP($A10,'Выгр Кат'!$A:$T,U$1,0)</f>
        <v>659</v>
      </c>
      <c r="V10" s="76">
        <f t="shared" si="4"/>
        <v>0</v>
      </c>
      <c r="W10" s="76">
        <f t="shared" si="5"/>
        <v>0</v>
      </c>
      <c r="X10" s="77">
        <f>IF(IFERROR(RIGHT(E10,1),"")="✔",S10*(1-#REF!),S10*(1-$X$2))</f>
        <v>612.87</v>
      </c>
      <c r="Y10" s="167">
        <f t="shared" si="6"/>
        <v>0.4592142857142858</v>
      </c>
      <c r="Z10" s="167">
        <f t="shared" si="7"/>
        <v>0.11178260869565217</v>
      </c>
      <c r="AA10" s="167">
        <f t="shared" si="8"/>
        <v>0.64285714285714279</v>
      </c>
      <c r="AB10" s="169">
        <f t="shared" si="9"/>
        <v>690</v>
      </c>
      <c r="AC10" s="161">
        <f>IFERROR(ROUND((VLOOKUP($A10,'ИЗ ГУГЛА'!$B:$Z,AC$1,0)+AE10)*AD10,),VLOOKUP($A10,'ИЗ ГУГЛА'!$B:$Z,AC$1,0))</f>
        <v>690</v>
      </c>
      <c r="AD10" s="78">
        <v>1</v>
      </c>
      <c r="AE10" s="160">
        <v>0</v>
      </c>
      <c r="AF10" s="183">
        <v>690</v>
      </c>
      <c r="AG10" s="152" t="s">
        <v>28596</v>
      </c>
      <c r="AH10" s="161" t="str">
        <f>IFERROR(ROUND((VLOOKUP($A10,'ИЗ ГУГЛА'!$B:$Z,AH$1,0)+AJ10)*AI10,),VLOOKUP($A10,'ИЗ ГУГЛА'!$B:$Z,AH$1,0))</f>
        <v/>
      </c>
      <c r="AI10" s="78">
        <v>1</v>
      </c>
      <c r="AJ10" s="160">
        <v>0</v>
      </c>
      <c r="AK10" s="172"/>
      <c r="AL10" s="172"/>
      <c r="AM10" s="161" t="str">
        <f>IFERROR(ROUND((VLOOKUP($A10,'ИЗ ГУГЛА'!$B:$Z,AM$1,0)+AO10)*AN10,),VLOOKUP($A10,'ИЗ ГУГЛА'!$B:$Z,AM$1,0))</f>
        <v/>
      </c>
      <c r="AN10" s="160">
        <v>1</v>
      </c>
      <c r="AO10" s="160">
        <v>0</v>
      </c>
      <c r="AP10" s="172"/>
      <c r="AQ10" s="172"/>
      <c r="AR10" s="161" t="str">
        <f>IFERROR(ROUND((VLOOKUP($A10,'ИЗ ГУГЛА'!$B:$Z,AR$1,0)+AT10)*AS10,),VLOOKUP($A10,'ИЗ ГУГЛА'!$B:$Z,AR$1,0))</f>
        <v/>
      </c>
      <c r="AS10" s="160">
        <v>1</v>
      </c>
      <c r="AT10" s="160">
        <v>0</v>
      </c>
      <c r="AU10" s="172"/>
      <c r="AV10" s="172"/>
    </row>
    <row r="11" spans="1:48" ht="60.75" hidden="1" thickBot="1">
      <c r="A11" s="121">
        <v>204204</v>
      </c>
      <c r="B11" s="115">
        <f>VLOOKUP($A11,'Выгр Кат'!$A:$T,B$1,0)</f>
        <v>4285</v>
      </c>
      <c r="C11" s="116" t="str">
        <f>VLOOKUP($A11,'Выгр Кат'!$A:$T,C$1,0)</f>
        <v>Ремень генератора GATES POWER GRIP для Лада Калина, Калина 2, Гранта, Датсун mi-DO, on-DO с кондиционером</v>
      </c>
      <c r="D11" s="115" t="str">
        <f>VLOOKUP($A11,'Выгр Кат'!$A:$T,D$1,0)</f>
        <v>Y</v>
      </c>
      <c r="E11" s="115" t="str">
        <f>VLOOKUP($A11,'Выгр Кат'!$A:$T,E$1,0)</f>
        <v>1</v>
      </c>
      <c r="F11" s="115">
        <f>VLOOKUP($A11,'Выгр Кат'!$A:$T,F$1,0)</f>
        <v>0</v>
      </c>
      <c r="G11" s="115" t="str">
        <f>VLOOKUP($A11,'Выгр Кат'!$A:$T,G$1,0)</f>
        <v>6PK995</v>
      </c>
      <c r="H11" s="115">
        <f>VLOOKUP($A11,'Выгр Кат'!$A:$T,H$1,0)</f>
        <v>0</v>
      </c>
      <c r="I11" s="91" t="str">
        <f t="shared" si="0"/>
        <v>GATES 6PK995</v>
      </c>
      <c r="J11" s="71" t="s">
        <v>169</v>
      </c>
      <c r="K11" s="75">
        <f>VLOOKUP(J11,'Отчет Eplex'!$B:$E,4,0)</f>
        <v>902.16</v>
      </c>
      <c r="L11" s="75">
        <f t="shared" si="1"/>
        <v>-97.840000000000032</v>
      </c>
      <c r="M11" s="72">
        <v>1</v>
      </c>
      <c r="N11" s="79" t="s">
        <v>1473</v>
      </c>
      <c r="O11" s="135" t="str">
        <f>IFERROR(IF(INDEX('Прайс шпак'!$F:$F,MATCH(I11,'Прайс шпак'!N:N,0))=N11,"шпак","Ошибка"),"Ошибка")</f>
        <v>шпак</v>
      </c>
      <c r="P11" s="92">
        <f>INDEX('Прайс шпак'!$H:$H,MATCH(I11,'Прайс шпак'!N:N,0))*M11</f>
        <v>1000</v>
      </c>
      <c r="Q11" s="72">
        <f>VLOOKUP(P11,Наценка!$A$1:$B$8,2,1)</f>
        <v>1.39</v>
      </c>
      <c r="R11" s="75">
        <f t="shared" si="2"/>
        <v>1390</v>
      </c>
      <c r="S11" s="74">
        <f t="shared" si="3"/>
        <v>1390</v>
      </c>
      <c r="T11" s="75">
        <f>VLOOKUP($A11,'Выгр Кат'!$A:$T,T$1,0)</f>
        <v>1000</v>
      </c>
      <c r="U11" s="75">
        <f>VLOOKUP($A11,'Выгр Кат'!$A:$T,U$1,0)</f>
        <v>1390</v>
      </c>
      <c r="V11" s="76">
        <f t="shared" si="4"/>
        <v>0</v>
      </c>
      <c r="W11" s="76">
        <f t="shared" si="5"/>
        <v>0</v>
      </c>
      <c r="X11" s="77">
        <f>IF(IFERROR(RIGHT(E11,1),"")="✔",S11*(1-#REF!),S11*(1-$X$2))</f>
        <v>1292.6999999999998</v>
      </c>
      <c r="Y11" s="167">
        <f t="shared" si="6"/>
        <v>0.29269999999999974</v>
      </c>
      <c r="Z11" s="167">
        <f t="shared" si="7"/>
        <v>0.18698113207547182</v>
      </c>
      <c r="AA11" s="167">
        <f t="shared" si="8"/>
        <v>0.59000000000000008</v>
      </c>
      <c r="AB11" s="169">
        <f t="shared" si="9"/>
        <v>1590</v>
      </c>
      <c r="AC11" s="161">
        <f>IFERROR(ROUND((VLOOKUP($A11,'ИЗ ГУГЛА'!$B:$Z,AC$1,0)+AE11)*AD11,),VLOOKUP($A11,'ИЗ ГУГЛА'!$B:$Z,AC$1,0))</f>
        <v>1590</v>
      </c>
      <c r="AD11" s="78">
        <v>1</v>
      </c>
      <c r="AE11" s="160">
        <v>0</v>
      </c>
      <c r="AF11" s="183">
        <v>1590</v>
      </c>
      <c r="AG11" s="152" t="s">
        <v>28038</v>
      </c>
      <c r="AH11" s="161" t="str">
        <f>IFERROR(ROUND((VLOOKUP($A11,'ИЗ ГУГЛА'!$B:$Z,AH$1,0)+AJ11)*AI11,),VLOOKUP($A11,'ИЗ ГУГЛА'!$B:$Z,AH$1,0))</f>
        <v/>
      </c>
      <c r="AI11" s="78">
        <v>1</v>
      </c>
      <c r="AJ11" s="160">
        <v>0</v>
      </c>
      <c r="AK11" s="172"/>
      <c r="AL11" s="172"/>
      <c r="AM11" s="161" t="str">
        <f>IFERROR(ROUND((VLOOKUP($A11,'ИЗ ГУГЛА'!$B:$Z,AM$1,0)+AO11)*AN11,),VLOOKUP($A11,'ИЗ ГУГЛА'!$B:$Z,AM$1,0))</f>
        <v/>
      </c>
      <c r="AN11" s="160">
        <v>1</v>
      </c>
      <c r="AO11" s="160">
        <v>0</v>
      </c>
      <c r="AP11" s="172"/>
      <c r="AQ11" s="172"/>
      <c r="AR11" s="161" t="str">
        <f>IFERROR(ROUND((VLOOKUP($A11,'ИЗ ГУГЛА'!$B:$Z,AR$1,0)+AT11)*AS11,),VLOOKUP($A11,'ИЗ ГУГЛА'!$B:$Z,AR$1,0))</f>
        <v/>
      </c>
      <c r="AS11" s="160">
        <v>1</v>
      </c>
      <c r="AT11" s="160">
        <v>0</v>
      </c>
      <c r="AU11" s="172"/>
      <c r="AV11" s="172"/>
    </row>
    <row r="12" spans="1:48" ht="39.75" hidden="1" thickBot="1">
      <c r="A12" s="121">
        <v>204144</v>
      </c>
      <c r="B12" s="115">
        <f>VLOOKUP($A12,'Выгр Кат'!$A:$T,B$1,0)</f>
        <v>29660</v>
      </c>
      <c r="C12" s="116" t="str">
        <f>VLOOKUP($A12,'Выгр Кат'!$A:$T,C$1,0)</f>
        <v>Ремень генератора MAREL для Лада XRAY</v>
      </c>
      <c r="D12" s="115" t="str">
        <f>VLOOKUP($A12,'Выгр Кат'!$A:$T,D$1,0)</f>
        <v>Y</v>
      </c>
      <c r="E12" s="115" t="str">
        <f>VLOOKUP($A12,'Выгр Кат'!$A:$T,E$1,0)</f>
        <v>1</v>
      </c>
      <c r="F12" s="115">
        <f>VLOOKUP($A12,'Выгр Кат'!$A:$T,F$1,0)</f>
        <v>0</v>
      </c>
      <c r="G12" s="115" t="str">
        <f>VLOOKUP($A12,'Выгр Кат'!$A:$T,G$1,0)</f>
        <v>7PK1051ELAST</v>
      </c>
      <c r="H12" s="115">
        <f>VLOOKUP($A12,'Выгр Кат'!$A:$T,H$1,0)</f>
        <v>0</v>
      </c>
      <c r="I12" s="91" t="str">
        <f t="shared" si="0"/>
        <v>MAREL 7PK1051ELAST</v>
      </c>
      <c r="J12" s="71" t="s">
        <v>26339</v>
      </c>
      <c r="K12" s="75" t="e">
        <f>VLOOKUP(J12,'Отчет Eplex'!$B:$E,4,0)</f>
        <v>#N/A</v>
      </c>
      <c r="L12" s="75" t="e">
        <f t="shared" si="1"/>
        <v>#N/A</v>
      </c>
      <c r="M12" s="72">
        <v>1</v>
      </c>
      <c r="N12" s="79" t="s">
        <v>2270</v>
      </c>
      <c r="O12" s="135" t="str">
        <f>IFERROR(IF(INDEX('Прайс шпак'!$F:$F,MATCH(I12,'Прайс шпак'!N:N,0))=N12,"шпак","Ошибка"),"Ошибка")</f>
        <v>шпак</v>
      </c>
      <c r="P12" s="92">
        <f>INDEX('Прайс шпак'!$H:$H,MATCH(I12,'Прайс шпак'!N:N,0))*M12</f>
        <v>800</v>
      </c>
      <c r="Q12" s="72">
        <f>VLOOKUP(P12,Наценка!$A$1:$B$8,2,1)</f>
        <v>1.5</v>
      </c>
      <c r="R12" s="75">
        <f t="shared" si="2"/>
        <v>1200</v>
      </c>
      <c r="S12" s="74">
        <f t="shared" si="3"/>
        <v>1190</v>
      </c>
      <c r="T12" s="75">
        <f>VLOOKUP($A12,'Выгр Кат'!$A:$T,T$1,0)</f>
        <v>800</v>
      </c>
      <c r="U12" s="75">
        <f>VLOOKUP($A12,'Выгр Кат'!$A:$T,U$1,0)</f>
        <v>1190</v>
      </c>
      <c r="V12" s="76">
        <f t="shared" si="4"/>
        <v>0</v>
      </c>
      <c r="W12" s="76">
        <f t="shared" si="5"/>
        <v>0</v>
      </c>
      <c r="X12" s="77">
        <f>IF(IFERROR(RIGHT(E12,1),"")="✔",S12*(1-#REF!),S12*(1-$X$2))</f>
        <v>1106.6999999999998</v>
      </c>
      <c r="Y12" s="167">
        <f t="shared" si="6"/>
        <v>0.3833749999999998</v>
      </c>
      <c r="Z12" s="167">
        <f t="shared" si="7"/>
        <v>0.2038129496402879</v>
      </c>
      <c r="AA12" s="167">
        <f t="shared" si="8"/>
        <v>0.73750000000000004</v>
      </c>
      <c r="AB12" s="169">
        <f t="shared" si="9"/>
        <v>1390</v>
      </c>
      <c r="AC12" s="161">
        <f>IFERROR(ROUND((VLOOKUP($A12,'ИЗ ГУГЛА'!$B:$Z,AC$1,0)+AE12)*AD12,),VLOOKUP($A12,'ИЗ ГУГЛА'!$B:$Z,AC$1,0))</f>
        <v>1390</v>
      </c>
      <c r="AD12" s="78">
        <v>1</v>
      </c>
      <c r="AE12" s="160">
        <v>0</v>
      </c>
      <c r="AF12" s="183">
        <v>1390</v>
      </c>
      <c r="AG12" s="152" t="s">
        <v>26917</v>
      </c>
      <c r="AH12" s="161" t="str">
        <f>IFERROR(ROUND((VLOOKUP($A12,'ИЗ ГУГЛА'!$B:$Z,AH$1,0)+AJ12)*AI12,),VLOOKUP($A12,'ИЗ ГУГЛА'!$B:$Z,AH$1,0))</f>
        <v/>
      </c>
      <c r="AI12" s="78">
        <v>1</v>
      </c>
      <c r="AJ12" s="160">
        <v>0</v>
      </c>
      <c r="AK12" s="172"/>
      <c r="AL12" s="172"/>
      <c r="AM12" s="161" t="str">
        <f>IFERROR(ROUND((VLOOKUP($A12,'ИЗ ГУГЛА'!$B:$Z,AM$1,0)+AO12)*AN12,),VLOOKUP($A12,'ИЗ ГУГЛА'!$B:$Z,AM$1,0))</f>
        <v/>
      </c>
      <c r="AN12" s="160">
        <v>1</v>
      </c>
      <c r="AO12" s="160">
        <v>0</v>
      </c>
      <c r="AP12" s="172"/>
      <c r="AQ12" s="172"/>
      <c r="AR12" s="161" t="str">
        <f>IFERROR(ROUND((VLOOKUP($A12,'ИЗ ГУГЛА'!$B:$Z,AR$1,0)+AT12)*AS12,),VLOOKUP($A12,'ИЗ ГУГЛА'!$B:$Z,AR$1,0))</f>
        <v/>
      </c>
      <c r="AS12" s="160">
        <v>1</v>
      </c>
      <c r="AT12" s="160">
        <v>0</v>
      </c>
      <c r="AU12" s="172"/>
      <c r="AV12" s="172"/>
    </row>
    <row r="13" spans="1:48" ht="60.75" hidden="1" thickBot="1">
      <c r="A13" s="121">
        <v>251725</v>
      </c>
      <c r="B13" s="115">
        <f>VLOOKUP($A13,'Выгр Кат'!$A:$T,B$1,0)</f>
        <v>173339</v>
      </c>
      <c r="C13" s="116" t="str">
        <f>VLOOKUP($A13,'Выгр Кат'!$A:$T,C$1,0)</f>
        <v>Ремень генератора MAREL поликлиновый для Лада Калина 2, Граната, Граната FL, Датсун mi-DO, on-DO с кондиционером</v>
      </c>
      <c r="D13" s="115" t="str">
        <f>VLOOKUP($A13,'Выгр Кат'!$A:$T,D$1,0)</f>
        <v>Y</v>
      </c>
      <c r="E13" s="115" t="str">
        <f>VLOOKUP($A13,'Выгр Кат'!$A:$T,E$1,0)</f>
        <v>1</v>
      </c>
      <c r="F13" s="115">
        <f>VLOOKUP($A13,'Выгр Кат'!$A:$T,F$1,0)</f>
        <v>0</v>
      </c>
      <c r="G13" s="115" t="str">
        <f>VLOOKUP($A13,'Выгр Кат'!$A:$T,G$1,0)</f>
        <v>6PK1005</v>
      </c>
      <c r="H13" s="115">
        <f>VLOOKUP($A13,'Выгр Кат'!$A:$T,H$1,0)</f>
        <v>0</v>
      </c>
      <c r="I13" s="91" t="str">
        <f t="shared" si="0"/>
        <v>MAREL 6PK1005</v>
      </c>
      <c r="J13" s="71" t="s">
        <v>1138</v>
      </c>
      <c r="K13" s="75">
        <f>VLOOKUP(J13,'Отчет Eplex'!$B:$E,4,0)</f>
        <v>659.07</v>
      </c>
      <c r="L13" s="75">
        <f t="shared" si="1"/>
        <v>179.07000000000005</v>
      </c>
      <c r="M13" s="72">
        <v>1</v>
      </c>
      <c r="N13" s="79" t="s">
        <v>2270</v>
      </c>
      <c r="O13" s="135" t="str">
        <f>IFERROR(IF(INDEX('Прайс шпак'!$F:$F,MATCH(I13,'Прайс шпак'!N:N,0))=N13,"шпак","Ошибка"),"Ошибка")</f>
        <v>шпак</v>
      </c>
      <c r="P13" s="92">
        <f>INDEX('Прайс шпак'!$H:$H,MATCH(I13,'Прайс шпак'!N:N,0))*M13</f>
        <v>480</v>
      </c>
      <c r="Q13" s="72">
        <f>VLOOKUP(P13,Наценка!$A$1:$B$8,2,1)</f>
        <v>1.55</v>
      </c>
      <c r="R13" s="75">
        <f t="shared" si="2"/>
        <v>744</v>
      </c>
      <c r="S13" s="74">
        <f t="shared" si="3"/>
        <v>749</v>
      </c>
      <c r="T13" s="75">
        <f>VLOOKUP($A13,'Выгр Кат'!$A:$T,T$1,0)</f>
        <v>480</v>
      </c>
      <c r="U13" s="75">
        <f>VLOOKUP($A13,'Выгр Кат'!$A:$T,U$1,0)</f>
        <v>749</v>
      </c>
      <c r="V13" s="76">
        <f t="shared" si="4"/>
        <v>0</v>
      </c>
      <c r="W13" s="76">
        <f t="shared" si="5"/>
        <v>0</v>
      </c>
      <c r="X13" s="77">
        <f>IF(IFERROR(RIGHT(E13,1),"")="✔",S13*(1-#REF!),S13*(1-$X$2))</f>
        <v>696.56999999999994</v>
      </c>
      <c r="Y13" s="167">
        <f t="shared" si="6"/>
        <v>0.45118749999999985</v>
      </c>
      <c r="Z13" s="167">
        <f t="shared" si="7"/>
        <v>0.14948717948717957</v>
      </c>
      <c r="AA13" s="167">
        <f t="shared" si="8"/>
        <v>0.70625000000000004</v>
      </c>
      <c r="AB13" s="169">
        <f t="shared" si="9"/>
        <v>819</v>
      </c>
      <c r="AC13" s="161">
        <f>IFERROR(ROUND((VLOOKUP($A13,'ИЗ ГУГЛА'!$B:$Z,AC$1,0)+AE13)*AD13,),VLOOKUP($A13,'ИЗ ГУГЛА'!$B:$Z,AC$1,0))</f>
        <v>819</v>
      </c>
      <c r="AD13" s="78">
        <v>1</v>
      </c>
      <c r="AE13" s="160">
        <v>0</v>
      </c>
      <c r="AF13" s="183">
        <v>819</v>
      </c>
      <c r="AG13" s="152" t="s">
        <v>27313</v>
      </c>
      <c r="AH13" s="161" t="str">
        <f>IFERROR(ROUND((VLOOKUP($A13,'ИЗ ГУГЛА'!$B:$Z,AH$1,0)+AJ13)*AI13,),VLOOKUP($A13,'ИЗ ГУГЛА'!$B:$Z,AH$1,0))</f>
        <v/>
      </c>
      <c r="AI13" s="78">
        <v>1</v>
      </c>
      <c r="AJ13" s="160">
        <v>0</v>
      </c>
      <c r="AK13" s="172"/>
      <c r="AL13" s="172"/>
      <c r="AM13" s="161" t="str">
        <f>IFERROR(ROUND((VLOOKUP($A13,'ИЗ ГУГЛА'!$B:$Z,AM$1,0)+AO13)*AN13,),VLOOKUP($A13,'ИЗ ГУГЛА'!$B:$Z,AM$1,0))</f>
        <v/>
      </c>
      <c r="AN13" s="160">
        <v>1</v>
      </c>
      <c r="AO13" s="160">
        <v>0</v>
      </c>
      <c r="AP13" s="172"/>
      <c r="AQ13" s="172"/>
      <c r="AR13" s="161" t="str">
        <f>IFERROR(ROUND((VLOOKUP($A13,'ИЗ ГУГЛА'!$B:$Z,AR$1,0)+AT13)*AS13,),VLOOKUP($A13,'ИЗ ГУГЛА'!$B:$Z,AR$1,0))</f>
        <v/>
      </c>
      <c r="AS13" s="160">
        <v>1</v>
      </c>
      <c r="AT13" s="160">
        <v>0</v>
      </c>
      <c r="AU13" s="172"/>
      <c r="AV13" s="172"/>
    </row>
    <row r="14" spans="1:48" ht="45.75" hidden="1" thickBot="1">
      <c r="A14" s="121">
        <v>251722</v>
      </c>
      <c r="B14" s="115">
        <f>VLOOKUP($A14,'Выгр Кат'!$A:$T,B$1,0)</f>
        <v>173402</v>
      </c>
      <c r="C14" s="116" t="str">
        <f>VLOOKUP($A14,'Выгр Кат'!$A:$T,C$1,0)</f>
        <v>Ремень генератора MAREL поликлиновый для ВАЗ 2108-21099, 2110-2112, 2113-2115</v>
      </c>
      <c r="D14" s="115" t="str">
        <f>VLOOKUP($A14,'Выгр Кат'!$A:$T,D$1,0)</f>
        <v>Y</v>
      </c>
      <c r="E14" s="115" t="str">
        <f>VLOOKUP($A14,'Выгр Кат'!$A:$T,E$1,0)</f>
        <v>1</v>
      </c>
      <c r="F14" s="115">
        <f>VLOOKUP($A14,'Выгр Кат'!$A:$T,F$1,0)</f>
        <v>0</v>
      </c>
      <c r="G14" s="115" t="str">
        <f>VLOOKUP($A14,'Выгр Кат'!$A:$T,G$1,0)</f>
        <v>6PK698</v>
      </c>
      <c r="H14" s="115">
        <f>VLOOKUP($A14,'Выгр Кат'!$A:$T,H$1,0)</f>
        <v>0</v>
      </c>
      <c r="I14" s="91" t="str">
        <f t="shared" si="0"/>
        <v>MAREL 6PK698</v>
      </c>
      <c r="J14" s="71" t="s">
        <v>1144</v>
      </c>
      <c r="K14" s="75" t="e">
        <f>VLOOKUP(J14,'Отчет Eplex'!$B:$E,4,0)</f>
        <v>#N/A</v>
      </c>
      <c r="L14" s="75" t="e">
        <f t="shared" si="1"/>
        <v>#N/A</v>
      </c>
      <c r="M14" s="72">
        <v>1</v>
      </c>
      <c r="N14" s="79" t="s">
        <v>2270</v>
      </c>
      <c r="O14" s="135" t="str">
        <f>IFERROR(IF(INDEX('Прайс шпак'!$F:$F,MATCH(I14,'Прайс шпак'!N:N,0))=N14,"шпак","Ошибка"),"Ошибка")</f>
        <v>шпак</v>
      </c>
      <c r="P14" s="92">
        <f>INDEX('Прайс шпак'!$H:$H,MATCH(I14,'Прайс шпак'!N:N,0))*M14</f>
        <v>350</v>
      </c>
      <c r="Q14" s="72">
        <f>VLOOKUP(P14,Наценка!$A$1:$B$8,2,1)</f>
        <v>1.55</v>
      </c>
      <c r="R14" s="75">
        <f t="shared" si="2"/>
        <v>542.5</v>
      </c>
      <c r="S14" s="74">
        <f t="shared" si="3"/>
        <v>549</v>
      </c>
      <c r="T14" s="75">
        <f>VLOOKUP($A14,'Выгр Кат'!$A:$T,T$1,0)</f>
        <v>350</v>
      </c>
      <c r="U14" s="75">
        <f>VLOOKUP($A14,'Выгр Кат'!$A:$T,U$1,0)</f>
        <v>549</v>
      </c>
      <c r="V14" s="76">
        <f t="shared" si="4"/>
        <v>0</v>
      </c>
      <c r="W14" s="76">
        <f t="shared" si="5"/>
        <v>0</v>
      </c>
      <c r="X14" s="77">
        <f>IF(IFERROR(RIGHT(E14,1),"")="✔",S14*(1-#REF!),S14*(1-$X$2))</f>
        <v>510.57</v>
      </c>
      <c r="Y14" s="167">
        <f t="shared" si="6"/>
        <v>0.45877142857142861</v>
      </c>
      <c r="Z14" s="167">
        <f t="shared" si="7"/>
        <v>0.17516962843295639</v>
      </c>
      <c r="AA14" s="167">
        <f t="shared" si="8"/>
        <v>0.76857142857142846</v>
      </c>
      <c r="AB14" s="169">
        <f t="shared" si="9"/>
        <v>619</v>
      </c>
      <c r="AC14" s="161">
        <f>IFERROR(ROUND((VLOOKUP($A14,'ИЗ ГУГЛА'!$B:$Z,AC$1,0)+AE14)*AD14,),VLOOKUP($A14,'ИЗ ГУГЛА'!$B:$Z,AC$1,0))</f>
        <v>619</v>
      </c>
      <c r="AD14" s="78">
        <v>1</v>
      </c>
      <c r="AE14" s="160">
        <v>0</v>
      </c>
      <c r="AF14" s="117">
        <v>619</v>
      </c>
      <c r="AG14" s="152" t="s">
        <v>27314</v>
      </c>
      <c r="AH14" s="161" t="str">
        <f>IFERROR(ROUND((VLOOKUP($A14,'ИЗ ГУГЛА'!$B:$Z,AH$1,0)+AJ14)*AI14,),VLOOKUP($A14,'ИЗ ГУГЛА'!$B:$Z,AH$1,0))</f>
        <v/>
      </c>
      <c r="AI14" s="78">
        <v>1</v>
      </c>
      <c r="AJ14" s="160">
        <v>0</v>
      </c>
      <c r="AK14" s="172"/>
      <c r="AL14" s="172"/>
      <c r="AM14" s="161" t="str">
        <f>IFERROR(ROUND((VLOOKUP($A14,'ИЗ ГУГЛА'!$B:$Z,AM$1,0)+AO14)*AN14,),VLOOKUP($A14,'ИЗ ГУГЛА'!$B:$Z,AM$1,0))</f>
        <v/>
      </c>
      <c r="AN14" s="160">
        <v>1</v>
      </c>
      <c r="AO14" s="160">
        <v>0</v>
      </c>
      <c r="AP14" s="172"/>
      <c r="AQ14" s="172"/>
      <c r="AR14" s="161" t="str">
        <f>IFERROR(ROUND((VLOOKUP($A14,'ИЗ ГУГЛА'!$B:$Z,AR$1,0)+AT14)*AS14,),VLOOKUP($A14,'ИЗ ГУГЛА'!$B:$Z,AR$1,0))</f>
        <v/>
      </c>
      <c r="AS14" s="160">
        <v>1</v>
      </c>
      <c r="AT14" s="160">
        <v>0</v>
      </c>
      <c r="AU14" s="172"/>
      <c r="AV14" s="172"/>
    </row>
    <row r="15" spans="1:48" ht="45.75" hidden="1" thickBot="1">
      <c r="A15" s="121">
        <v>251723</v>
      </c>
      <c r="B15" s="115">
        <f>VLOOKUP($A15,'Выгр Кат'!$A:$T,B$1,0)</f>
        <v>173479</v>
      </c>
      <c r="C15" s="116" t="str">
        <f>VLOOKUP($A15,'Выгр Кат'!$A:$T,C$1,0)</f>
        <v>Ремень генератора MAREL поликлиновый для ВАЗ 2110-2112, Лада Приора с ГУР, с кондиционером</v>
      </c>
      <c r="D15" s="115" t="str">
        <f>VLOOKUP($A15,'Выгр Кат'!$A:$T,D$1,0)</f>
        <v>Y</v>
      </c>
      <c r="E15" s="115" t="str">
        <f>VLOOKUP($A15,'Выгр Кат'!$A:$T,E$1,0)</f>
        <v>1</v>
      </c>
      <c r="F15" s="115">
        <f>VLOOKUP($A15,'Выгр Кат'!$A:$T,F$1,0)</f>
        <v>0</v>
      </c>
      <c r="G15" s="115" t="str">
        <f>VLOOKUP($A15,'Выгр Кат'!$A:$T,G$1,0)</f>
        <v>6PK1125</v>
      </c>
      <c r="H15" s="115">
        <f>VLOOKUP($A15,'Выгр Кат'!$A:$T,H$1,0)</f>
        <v>0</v>
      </c>
      <c r="I15" s="91" t="str">
        <f t="shared" si="0"/>
        <v>MAREL 6PK1125</v>
      </c>
      <c r="J15" s="71" t="s">
        <v>1147</v>
      </c>
      <c r="K15" s="75" t="e">
        <f>VLOOKUP(J15,'Отчет Eplex'!$B:$E,4,0)</f>
        <v>#N/A</v>
      </c>
      <c r="L15" s="75" t="e">
        <f t="shared" si="1"/>
        <v>#N/A</v>
      </c>
      <c r="M15" s="72">
        <v>1</v>
      </c>
      <c r="N15" s="79" t="s">
        <v>2270</v>
      </c>
      <c r="O15" s="135" t="str">
        <f>IFERROR(IF(INDEX('Прайс шпак'!$F:$F,MATCH(I15,'Прайс шпак'!N:N,0))=N15,"шпак","Ошибка"),"Ошибка")</f>
        <v>шпак</v>
      </c>
      <c r="P15" s="92">
        <f>INDEX('Прайс шпак'!$H:$H,MATCH(I15,'Прайс шпак'!N:N,0))*M15</f>
        <v>550</v>
      </c>
      <c r="Q15" s="72">
        <f>VLOOKUP(P15,Наценка!$A$1:$B$8,2,1)</f>
        <v>1.5</v>
      </c>
      <c r="R15" s="75">
        <f t="shared" si="2"/>
        <v>825</v>
      </c>
      <c r="S15" s="74">
        <f t="shared" si="3"/>
        <v>829</v>
      </c>
      <c r="T15" s="75">
        <f>VLOOKUP($A15,'Выгр Кат'!$A:$T,T$1,0)</f>
        <v>550</v>
      </c>
      <c r="U15" s="75">
        <f>VLOOKUP($A15,'Выгр Кат'!$A:$T,U$1,0)</f>
        <v>829</v>
      </c>
      <c r="V15" s="76">
        <f t="shared" si="4"/>
        <v>0</v>
      </c>
      <c r="W15" s="76">
        <f t="shared" si="5"/>
        <v>0</v>
      </c>
      <c r="X15" s="77">
        <f>IF(IFERROR(RIGHT(E15,1),"")="✔",S15*(1-#REF!),S15*(1-$X$2))</f>
        <v>770.96999999999991</v>
      </c>
      <c r="Y15" s="167">
        <f t="shared" si="6"/>
        <v>0.4017636363636361</v>
      </c>
      <c r="Z15" s="167">
        <f t="shared" si="7"/>
        <v>0.18759747102212865</v>
      </c>
      <c r="AA15" s="167">
        <f t="shared" si="8"/>
        <v>0.72545454545454535</v>
      </c>
      <c r="AB15" s="169">
        <f t="shared" si="9"/>
        <v>949</v>
      </c>
      <c r="AC15" s="161">
        <f>IFERROR(ROUND((VLOOKUP($A15,'ИЗ ГУГЛА'!$B:$Z,AC$1,0)+AE15)*AD15,),VLOOKUP($A15,'ИЗ ГУГЛА'!$B:$Z,AC$1,0))</f>
        <v>949</v>
      </c>
      <c r="AD15" s="78">
        <v>1</v>
      </c>
      <c r="AE15" s="160">
        <v>0</v>
      </c>
      <c r="AF15" s="183">
        <v>949</v>
      </c>
      <c r="AG15" s="152" t="s">
        <v>27315</v>
      </c>
      <c r="AH15" s="161" t="str">
        <f>IFERROR(ROUND((VLOOKUP($A15,'ИЗ ГУГЛА'!$B:$Z,AH$1,0)+AJ15)*AI15,),VLOOKUP($A15,'ИЗ ГУГЛА'!$B:$Z,AH$1,0))</f>
        <v/>
      </c>
      <c r="AI15" s="78">
        <v>1</v>
      </c>
      <c r="AJ15" s="160">
        <v>0</v>
      </c>
      <c r="AK15" s="172"/>
      <c r="AL15" s="172"/>
      <c r="AM15" s="161" t="str">
        <f>IFERROR(ROUND((VLOOKUP($A15,'ИЗ ГУГЛА'!$B:$Z,AM$1,0)+AO15)*AN15,),VLOOKUP($A15,'ИЗ ГУГЛА'!$B:$Z,AM$1,0))</f>
        <v/>
      </c>
      <c r="AN15" s="160">
        <v>1</v>
      </c>
      <c r="AO15" s="160">
        <v>0</v>
      </c>
      <c r="AP15" s="172"/>
      <c r="AQ15" s="172"/>
      <c r="AR15" s="161" t="str">
        <f>IFERROR(ROUND((VLOOKUP($A15,'ИЗ ГУГЛА'!$B:$Z,AR$1,0)+AT15)*AS15,),VLOOKUP($A15,'ИЗ ГУГЛА'!$B:$Z,AR$1,0))</f>
        <v/>
      </c>
      <c r="AS15" s="160">
        <v>1</v>
      </c>
      <c r="AT15" s="160">
        <v>0</v>
      </c>
      <c r="AU15" s="172"/>
      <c r="AV15" s="172"/>
    </row>
    <row r="16" spans="1:48" ht="45.75" hidden="1" thickBot="1">
      <c r="A16" s="121">
        <v>251724</v>
      </c>
      <c r="B16" s="115">
        <f>VLOOKUP($A16,'Выгр Кат'!$A:$T,B$1,0)</f>
        <v>173533</v>
      </c>
      <c r="C16" s="116" t="str">
        <f>VLOOKUP($A16,'Выгр Кат'!$A:$T,C$1,0)</f>
        <v>Ремень генератора MAREL поликлиновый для ВАЗ 2110-2112, Лада Приора с ГУР</v>
      </c>
      <c r="D16" s="115" t="str">
        <f>VLOOKUP($A16,'Выгр Кат'!$A:$T,D$1,0)</f>
        <v>Y</v>
      </c>
      <c r="E16" s="115" t="str">
        <f>VLOOKUP($A16,'Выгр Кат'!$A:$T,E$1,0)</f>
        <v>1</v>
      </c>
      <c r="F16" s="115">
        <f>VLOOKUP($A16,'Выгр Кат'!$A:$T,F$1,0)</f>
        <v>0</v>
      </c>
      <c r="G16" s="115" t="str">
        <f>VLOOKUP($A16,'Выгр Кат'!$A:$T,G$1,0)</f>
        <v>6PK1115</v>
      </c>
      <c r="H16" s="115">
        <f>VLOOKUP($A16,'Выгр Кат'!$A:$T,H$1,0)</f>
        <v>0</v>
      </c>
      <c r="I16" s="91" t="str">
        <f t="shared" si="0"/>
        <v>MAREL 6PK1115</v>
      </c>
      <c r="J16" s="71" t="s">
        <v>1149</v>
      </c>
      <c r="K16" s="75" t="e">
        <f>VLOOKUP(J16,'Отчет Eplex'!$B:$E,4,0)</f>
        <v>#N/A</v>
      </c>
      <c r="L16" s="75" t="e">
        <f t="shared" si="1"/>
        <v>#N/A</v>
      </c>
      <c r="M16" s="72">
        <v>1</v>
      </c>
      <c r="N16" s="79" t="s">
        <v>2270</v>
      </c>
      <c r="O16" s="135" t="str">
        <f>IFERROR(IF(INDEX('Прайс шпак'!$F:$F,MATCH(I16,'Прайс шпак'!N:N,0))=N16,"шпак","Ошибка"),"Ошибка")</f>
        <v>шпак</v>
      </c>
      <c r="P16" s="92">
        <f>INDEX('Прайс шпак'!$H:$H,MATCH(I16,'Прайс шпак'!N:N,0))*M16</f>
        <v>540</v>
      </c>
      <c r="Q16" s="72">
        <f>VLOOKUP(P16,Наценка!$A$1:$B$8,2,1)</f>
        <v>1.5</v>
      </c>
      <c r="R16" s="75">
        <f t="shared" si="2"/>
        <v>810</v>
      </c>
      <c r="S16" s="74">
        <f t="shared" si="3"/>
        <v>809</v>
      </c>
      <c r="T16" s="75">
        <f>VLOOKUP($A16,'Выгр Кат'!$A:$T,T$1,0)</f>
        <v>540</v>
      </c>
      <c r="U16" s="75">
        <f>VLOOKUP($A16,'Выгр Кат'!$A:$T,U$1,0)</f>
        <v>809</v>
      </c>
      <c r="V16" s="76">
        <f t="shared" si="4"/>
        <v>0</v>
      </c>
      <c r="W16" s="76">
        <f t="shared" si="5"/>
        <v>0</v>
      </c>
      <c r="X16" s="77">
        <f>IF(IFERROR(RIGHT(E16,1),"")="✔",S16*(1-#REF!),S16*(1-$X$2))</f>
        <v>752.37</v>
      </c>
      <c r="Y16" s="167">
        <f t="shared" si="6"/>
        <v>0.39327777777777784</v>
      </c>
      <c r="Z16" s="167">
        <f t="shared" si="7"/>
        <v>0.20719704952581663</v>
      </c>
      <c r="AA16" s="167">
        <f t="shared" si="8"/>
        <v>0.75740740740740731</v>
      </c>
      <c r="AB16" s="169">
        <f t="shared" si="9"/>
        <v>949</v>
      </c>
      <c r="AC16" s="161">
        <f>IFERROR(ROUND((VLOOKUP($A16,'ИЗ ГУГЛА'!$B:$Z,AC$1,0)+AE16)*AD16,),VLOOKUP($A16,'ИЗ ГУГЛА'!$B:$Z,AC$1,0))</f>
        <v>949</v>
      </c>
      <c r="AD16" s="78">
        <v>1</v>
      </c>
      <c r="AE16" s="160">
        <v>0</v>
      </c>
      <c r="AF16" s="183">
        <v>949</v>
      </c>
      <c r="AG16" s="152" t="s">
        <v>27316</v>
      </c>
      <c r="AH16" s="161" t="str">
        <f>IFERROR(ROUND((VLOOKUP($A16,'ИЗ ГУГЛА'!$B:$Z,AH$1,0)+AJ16)*AI16,),VLOOKUP($A16,'ИЗ ГУГЛА'!$B:$Z,AH$1,0))</f>
        <v/>
      </c>
      <c r="AI16" s="78">
        <v>1</v>
      </c>
      <c r="AJ16" s="160">
        <v>0</v>
      </c>
      <c r="AK16" s="172"/>
      <c r="AL16" s="172"/>
      <c r="AM16" s="161" t="str">
        <f>IFERROR(ROUND((VLOOKUP($A16,'ИЗ ГУГЛА'!$B:$Z,AM$1,0)+AO16)*AN16,),VLOOKUP($A16,'ИЗ ГУГЛА'!$B:$Z,AM$1,0))</f>
        <v/>
      </c>
      <c r="AN16" s="160">
        <v>1</v>
      </c>
      <c r="AO16" s="160">
        <v>0</v>
      </c>
      <c r="AP16" s="172"/>
      <c r="AQ16" s="172"/>
      <c r="AR16" s="161" t="str">
        <f>IFERROR(ROUND((VLOOKUP($A16,'ИЗ ГУГЛА'!$B:$Z,AR$1,0)+AT16)*AS16,),VLOOKUP($A16,'ИЗ ГУГЛА'!$B:$Z,AR$1,0))</f>
        <v/>
      </c>
      <c r="AS16" s="160">
        <v>1</v>
      </c>
      <c r="AT16" s="160">
        <v>0</v>
      </c>
      <c r="AU16" s="172"/>
      <c r="AV16" s="172"/>
    </row>
    <row r="17" spans="1:48" ht="30.75" hidden="1" thickBot="1">
      <c r="A17" s="121">
        <v>251731</v>
      </c>
      <c r="B17" s="115">
        <f>VLOOKUP($A17,'Выгр Кат'!$A:$T,B$1,0)</f>
        <v>173580</v>
      </c>
      <c r="C17" s="116" t="str">
        <f>VLOOKUP($A17,'Выгр Кат'!$A:$T,C$1,0)</f>
        <v>Ремень генератора MAREL поликлиновый для Шевроле Нива</v>
      </c>
      <c r="D17" s="115" t="str">
        <f>VLOOKUP($A17,'Выгр Кат'!$A:$T,D$1,0)</f>
        <v>Y</v>
      </c>
      <c r="E17" s="115" t="str">
        <f>VLOOKUP($A17,'Выгр Кат'!$A:$T,E$1,0)</f>
        <v>1</v>
      </c>
      <c r="F17" s="115">
        <f>VLOOKUP($A17,'Выгр Кат'!$A:$T,F$1,0)</f>
        <v>0</v>
      </c>
      <c r="G17" s="115" t="str">
        <f>VLOOKUP($A17,'Выгр Кат'!$A:$T,G$1,0)</f>
        <v>5PK1888</v>
      </c>
      <c r="H17" s="115">
        <f>VLOOKUP($A17,'Выгр Кат'!$A:$T,H$1,0)</f>
        <v>0</v>
      </c>
      <c r="I17" s="91" t="str">
        <f t="shared" si="0"/>
        <v>MAREL 5PK1888</v>
      </c>
      <c r="J17" s="71" t="s">
        <v>2366</v>
      </c>
      <c r="K17" s="75" t="e">
        <f>VLOOKUP(J17,'Отчет Eplex'!$B:$E,4,0)</f>
        <v>#N/A</v>
      </c>
      <c r="L17" s="75" t="e">
        <f t="shared" si="1"/>
        <v>#N/A</v>
      </c>
      <c r="M17" s="72">
        <v>1</v>
      </c>
      <c r="N17" s="79" t="s">
        <v>2270</v>
      </c>
      <c r="O17" s="135" t="str">
        <f>IFERROR(IF(INDEX('Прайс шпак'!$F:$F,MATCH(I17,'Прайс шпак'!N:N,0))=N17,"шпак","Ошибка"),"Ошибка")</f>
        <v>шпак</v>
      </c>
      <c r="P17" s="92">
        <f>INDEX('Прайс шпак'!$H:$H,MATCH(I17,'Прайс шпак'!N:N,0))*M17</f>
        <v>730</v>
      </c>
      <c r="Q17" s="72">
        <f>VLOOKUP(P17,Наценка!$A$1:$B$8,2,1)</f>
        <v>1.5</v>
      </c>
      <c r="R17" s="75">
        <f t="shared" si="2"/>
        <v>1095</v>
      </c>
      <c r="S17" s="74">
        <f t="shared" si="3"/>
        <v>1090</v>
      </c>
      <c r="T17" s="75">
        <f>VLOOKUP($A17,'Выгр Кат'!$A:$T,T$1,0)</f>
        <v>730</v>
      </c>
      <c r="U17" s="75">
        <f>VLOOKUP($A17,'Выгр Кат'!$A:$T,U$1,0)</f>
        <v>1090</v>
      </c>
      <c r="V17" s="76">
        <f t="shared" si="4"/>
        <v>0</v>
      </c>
      <c r="W17" s="76">
        <f t="shared" si="5"/>
        <v>0</v>
      </c>
      <c r="X17" s="77">
        <f>IF(IFERROR(RIGHT(E17,1),"")="✔",S17*(1-#REF!),S17*(1-$X$2))</f>
        <v>1013.6999999999999</v>
      </c>
      <c r="Y17" s="167">
        <f t="shared" si="6"/>
        <v>0.38863013698630122</v>
      </c>
      <c r="Z17" s="167">
        <f t="shared" si="7"/>
        <v>0.14815126050420174</v>
      </c>
      <c r="AA17" s="167">
        <f t="shared" si="8"/>
        <v>0.63013698630136994</v>
      </c>
      <c r="AB17" s="169">
        <f t="shared" si="9"/>
        <v>1190</v>
      </c>
      <c r="AC17" s="161">
        <f>IFERROR(ROUND((VLOOKUP($A17,'ИЗ ГУГЛА'!$B:$Z,AC$1,0)+AE17)*AD17,),VLOOKUP($A17,'ИЗ ГУГЛА'!$B:$Z,AC$1,0))</f>
        <v>1190</v>
      </c>
      <c r="AD17" s="78">
        <v>1</v>
      </c>
      <c r="AE17" s="160">
        <v>0</v>
      </c>
      <c r="AF17" s="183">
        <v>1190</v>
      </c>
      <c r="AG17" s="152" t="s">
        <v>27317</v>
      </c>
      <c r="AH17" s="161" t="str">
        <f>IFERROR(ROUND((VLOOKUP($A17,'ИЗ ГУГЛА'!$B:$Z,AH$1,0)+AJ17)*AI17,),VLOOKUP($A17,'ИЗ ГУГЛА'!$B:$Z,AH$1,0))</f>
        <v/>
      </c>
      <c r="AI17" s="78">
        <v>1</v>
      </c>
      <c r="AJ17" s="160">
        <v>0</v>
      </c>
      <c r="AK17" s="172"/>
      <c r="AL17" s="172"/>
      <c r="AM17" s="161" t="str">
        <f>IFERROR(ROUND((VLOOKUP($A17,'ИЗ ГУГЛА'!$B:$Z,AM$1,0)+AO17)*AN17,),VLOOKUP($A17,'ИЗ ГУГЛА'!$B:$Z,AM$1,0))</f>
        <v/>
      </c>
      <c r="AN17" s="160">
        <v>1</v>
      </c>
      <c r="AO17" s="160">
        <v>0</v>
      </c>
      <c r="AP17" s="172"/>
      <c r="AQ17" s="172"/>
      <c r="AR17" s="161" t="str">
        <f>IFERROR(ROUND((VLOOKUP($A17,'ИЗ ГУГЛА'!$B:$Z,AR$1,0)+AT17)*AS17,),VLOOKUP($A17,'ИЗ ГУГЛА'!$B:$Z,AR$1,0))</f>
        <v/>
      </c>
      <c r="AS17" s="160">
        <v>1</v>
      </c>
      <c r="AT17" s="160">
        <v>0</v>
      </c>
      <c r="AU17" s="172"/>
      <c r="AV17" s="172"/>
    </row>
    <row r="18" spans="1:48" ht="60.75" hidden="1" thickBot="1">
      <c r="A18" s="121">
        <v>251728</v>
      </c>
      <c r="B18" s="115">
        <f>VLOOKUP($A18,'Выгр Кат'!$A:$T,B$1,0)</f>
        <v>173765</v>
      </c>
      <c r="C18" s="116" t="str">
        <f>VLOOKUP($A18,'Выгр Кат'!$A:$T,C$1,0)</f>
        <v>Ремень генератора MAREL поликлиновый для Лада Калина, Калина 2, Гранта, Датсун mi-DO, on-DO с кондиционером</v>
      </c>
      <c r="D18" s="115" t="str">
        <f>VLOOKUP($A18,'Выгр Кат'!$A:$T,D$1,0)</f>
        <v>Y</v>
      </c>
      <c r="E18" s="115" t="str">
        <f>VLOOKUP($A18,'Выгр Кат'!$A:$T,E$1,0)</f>
        <v>1</v>
      </c>
      <c r="F18" s="115">
        <f>VLOOKUP($A18,'Выгр Кат'!$A:$T,F$1,0)</f>
        <v>0</v>
      </c>
      <c r="G18" s="115" t="str">
        <f>VLOOKUP($A18,'Выгр Кат'!$A:$T,G$1,0)</f>
        <v>6PK995</v>
      </c>
      <c r="H18" s="115">
        <f>VLOOKUP($A18,'Выгр Кат'!$A:$T,H$1,0)</f>
        <v>0</v>
      </c>
      <c r="I18" s="91" t="str">
        <f t="shared" si="0"/>
        <v>MAREL 6PK995</v>
      </c>
      <c r="J18" s="71" t="s">
        <v>169</v>
      </c>
      <c r="K18" s="75">
        <f>VLOOKUP(J18,'Отчет Eplex'!$B:$E,4,0)</f>
        <v>902.16</v>
      </c>
      <c r="L18" s="75">
        <f t="shared" si="1"/>
        <v>392.15999999999997</v>
      </c>
      <c r="M18" s="72">
        <v>1</v>
      </c>
      <c r="N18" s="79" t="s">
        <v>2270</v>
      </c>
      <c r="O18" s="135" t="str">
        <f>IFERROR(IF(INDEX('Прайс шпак'!$F:$F,MATCH(I18,'Прайс шпак'!N:N,0))=N18,"шпак","Ошибка"),"Ошибка")</f>
        <v>шпак</v>
      </c>
      <c r="P18" s="92">
        <f>INDEX('Прайс шпак'!$H:$H,MATCH(I18,'Прайс шпак'!N:N,0))*M18</f>
        <v>510</v>
      </c>
      <c r="Q18" s="72">
        <f>VLOOKUP(P18,Наценка!$A$1:$B$8,2,1)</f>
        <v>1.5</v>
      </c>
      <c r="R18" s="75">
        <f t="shared" si="2"/>
        <v>765</v>
      </c>
      <c r="S18" s="74">
        <f t="shared" si="3"/>
        <v>769</v>
      </c>
      <c r="T18" s="75">
        <f>VLOOKUP($A18,'Выгр Кат'!$A:$T,T$1,0)</f>
        <v>510</v>
      </c>
      <c r="U18" s="75">
        <f>VLOOKUP($A18,'Выгр Кат'!$A:$T,U$1,0)</f>
        <v>769</v>
      </c>
      <c r="V18" s="76">
        <f t="shared" si="4"/>
        <v>0</v>
      </c>
      <c r="W18" s="76">
        <f t="shared" si="5"/>
        <v>0</v>
      </c>
      <c r="X18" s="77">
        <f>IF(IFERROR(RIGHT(E18,1),"")="✔",S18*(1-#REF!),S18*(1-$X$2))</f>
        <v>715.17</v>
      </c>
      <c r="Y18" s="167">
        <f t="shared" si="6"/>
        <v>0.40229411764705869</v>
      </c>
      <c r="Z18" s="167">
        <f t="shared" si="7"/>
        <v>0.19643820224719105</v>
      </c>
      <c r="AA18" s="167">
        <f t="shared" si="8"/>
        <v>0.74509803921568629</v>
      </c>
      <c r="AB18" s="169">
        <f t="shared" si="9"/>
        <v>890</v>
      </c>
      <c r="AC18" s="161">
        <f>IFERROR(ROUND((VLOOKUP($A18,'ИЗ ГУГЛА'!$B:$Z,AC$1,0)+AE18)*AD18,),VLOOKUP($A18,'ИЗ ГУГЛА'!$B:$Z,AC$1,0))</f>
        <v>890</v>
      </c>
      <c r="AD18" s="78">
        <v>1</v>
      </c>
      <c r="AE18" s="160">
        <v>0</v>
      </c>
      <c r="AF18" s="183">
        <v>890</v>
      </c>
      <c r="AG18" s="152" t="s">
        <v>27318</v>
      </c>
      <c r="AH18" s="161" t="str">
        <f>IFERROR(ROUND((VLOOKUP($A18,'ИЗ ГУГЛА'!$B:$Z,AH$1,0)+AJ18)*AI18,),VLOOKUP($A18,'ИЗ ГУГЛА'!$B:$Z,AH$1,0))</f>
        <v/>
      </c>
      <c r="AI18" s="78">
        <v>1</v>
      </c>
      <c r="AJ18" s="160">
        <v>0</v>
      </c>
      <c r="AK18" s="172"/>
      <c r="AL18" s="172"/>
      <c r="AM18" s="161" t="str">
        <f>IFERROR(ROUND((VLOOKUP($A18,'ИЗ ГУГЛА'!$B:$Z,AM$1,0)+AO18)*AN18,),VLOOKUP($A18,'ИЗ ГУГЛА'!$B:$Z,AM$1,0))</f>
        <v/>
      </c>
      <c r="AN18" s="160">
        <v>1</v>
      </c>
      <c r="AO18" s="160">
        <v>0</v>
      </c>
      <c r="AP18" s="172"/>
      <c r="AQ18" s="172"/>
      <c r="AR18" s="161" t="str">
        <f>IFERROR(ROUND((VLOOKUP($A18,'ИЗ ГУГЛА'!$B:$Z,AR$1,0)+AT18)*AS18,),VLOOKUP($A18,'ИЗ ГУГЛА'!$B:$Z,AR$1,0))</f>
        <v/>
      </c>
      <c r="AS18" s="160">
        <v>1</v>
      </c>
      <c r="AT18" s="160">
        <v>0</v>
      </c>
      <c r="AU18" s="172"/>
      <c r="AV18" s="172"/>
    </row>
    <row r="19" spans="1:48" ht="30.75" hidden="1" thickBot="1">
      <c r="A19" s="121">
        <v>251729</v>
      </c>
      <c r="B19" s="115">
        <f>VLOOKUP($A19,'Выгр Кат'!$A:$T,B$1,0)</f>
        <v>173769</v>
      </c>
      <c r="C19" s="116" t="str">
        <f>VLOOKUP($A19,'Выгр Кат'!$A:$T,C$1,0)</f>
        <v>Ремень генератора MAREL поликлиновый для Лада Ларгус</v>
      </c>
      <c r="D19" s="115" t="str">
        <f>VLOOKUP($A19,'Выгр Кат'!$A:$T,D$1,0)</f>
        <v>Y</v>
      </c>
      <c r="E19" s="115" t="str">
        <f>VLOOKUP($A19,'Выгр Кат'!$A:$T,E$1,0)</f>
        <v>1</v>
      </c>
      <c r="F19" s="115">
        <f>VLOOKUP($A19,'Выгр Кат'!$A:$T,F$1,0)</f>
        <v>0</v>
      </c>
      <c r="G19" s="115" t="str">
        <f>VLOOKUP($A19,'Выгр Кат'!$A:$T,G$1,0)</f>
        <v>6PK1775</v>
      </c>
      <c r="H19" s="115">
        <f>VLOOKUP($A19,'Выгр Кат'!$A:$T,H$1,0)</f>
        <v>0</v>
      </c>
      <c r="I19" s="91" t="str">
        <f t="shared" si="0"/>
        <v>MAREL 6PK1775</v>
      </c>
      <c r="J19" s="71" t="s">
        <v>2372</v>
      </c>
      <c r="K19" s="75" t="e">
        <f>VLOOKUP(J19,'Отчет Eplex'!$B:$E,4,0)</f>
        <v>#N/A</v>
      </c>
      <c r="L19" s="75" t="e">
        <f t="shared" si="1"/>
        <v>#N/A</v>
      </c>
      <c r="M19" s="72">
        <v>1</v>
      </c>
      <c r="N19" s="79" t="s">
        <v>2270</v>
      </c>
      <c r="O19" s="135" t="str">
        <f>IFERROR(IF(INDEX('Прайс шпак'!$F:$F,MATCH(I19,'Прайс шпак'!N:N,0))=N19,"шпак","Ошибка"),"Ошибка")</f>
        <v>шпак</v>
      </c>
      <c r="P19" s="92">
        <f>INDEX('Прайс шпак'!$H:$H,MATCH(I19,'Прайс шпак'!N:N,0))*M19</f>
        <v>850</v>
      </c>
      <c r="Q19" s="72">
        <f>VLOOKUP(P19,Наценка!$A$1:$B$8,2,1)</f>
        <v>1.5</v>
      </c>
      <c r="R19" s="75">
        <f t="shared" si="2"/>
        <v>1275</v>
      </c>
      <c r="S19" s="74">
        <f t="shared" si="3"/>
        <v>1290</v>
      </c>
      <c r="T19" s="75">
        <f>VLOOKUP($A19,'Выгр Кат'!$A:$T,T$1,0)</f>
        <v>850</v>
      </c>
      <c r="U19" s="75">
        <f>VLOOKUP($A19,'Выгр Кат'!$A:$T,U$1,0)</f>
        <v>1290</v>
      </c>
      <c r="V19" s="76">
        <f t="shared" si="4"/>
        <v>0</v>
      </c>
      <c r="W19" s="76">
        <f t="shared" si="5"/>
        <v>0</v>
      </c>
      <c r="X19" s="77">
        <f>IF(IFERROR(RIGHT(E19,1),"")="✔",S19*(1-#REF!),S19*(1-$X$2))</f>
        <v>1199.6999999999998</v>
      </c>
      <c r="Y19" s="167">
        <f t="shared" si="6"/>
        <v>0.41141176470588214</v>
      </c>
      <c r="Z19" s="167">
        <f t="shared" si="7"/>
        <v>0.13690647482014401</v>
      </c>
      <c r="AA19" s="167">
        <f t="shared" si="8"/>
        <v>0.63529411764705879</v>
      </c>
      <c r="AB19" s="169">
        <f t="shared" si="9"/>
        <v>1390</v>
      </c>
      <c r="AC19" s="161">
        <f>IFERROR(ROUND((VLOOKUP($A19,'ИЗ ГУГЛА'!$B:$Z,AC$1,0)+AE19)*AD19,),VLOOKUP($A19,'ИЗ ГУГЛА'!$B:$Z,AC$1,0))</f>
        <v>1390</v>
      </c>
      <c r="AD19" s="78">
        <v>1</v>
      </c>
      <c r="AE19" s="160">
        <v>0</v>
      </c>
      <c r="AF19" s="183">
        <v>1390</v>
      </c>
      <c r="AG19" s="152" t="s">
        <v>26897</v>
      </c>
      <c r="AH19" s="161" t="str">
        <f>IFERROR(ROUND((VLOOKUP($A19,'ИЗ ГУГЛА'!$B:$Z,AH$1,0)+AJ19)*AI19,),VLOOKUP($A19,'ИЗ ГУГЛА'!$B:$Z,AH$1,0))</f>
        <v/>
      </c>
      <c r="AI19" s="78">
        <v>1</v>
      </c>
      <c r="AJ19" s="160">
        <v>0</v>
      </c>
      <c r="AK19" s="172"/>
      <c r="AL19" s="172"/>
      <c r="AM19" s="161" t="str">
        <f>IFERROR(ROUND((VLOOKUP($A19,'ИЗ ГУГЛА'!$B:$Z,AM$1,0)+AO19)*AN19,),VLOOKUP($A19,'ИЗ ГУГЛА'!$B:$Z,AM$1,0))</f>
        <v/>
      </c>
      <c r="AN19" s="160">
        <v>1</v>
      </c>
      <c r="AO19" s="160">
        <v>0</v>
      </c>
      <c r="AP19" s="172"/>
      <c r="AQ19" s="172"/>
      <c r="AR19" s="161" t="str">
        <f>IFERROR(ROUND((VLOOKUP($A19,'ИЗ ГУГЛА'!$B:$Z,AR$1,0)+AT19)*AS19,),VLOOKUP($A19,'ИЗ ГУГЛА'!$B:$Z,AR$1,0))</f>
        <v/>
      </c>
      <c r="AS19" s="160">
        <v>1</v>
      </c>
      <c r="AT19" s="160">
        <v>0</v>
      </c>
      <c r="AU19" s="172"/>
      <c r="AV19" s="172"/>
    </row>
    <row r="20" spans="1:48" ht="45.75" hidden="1" thickBot="1">
      <c r="A20" s="121">
        <v>251730</v>
      </c>
      <c r="B20" s="115">
        <f>VLOOKUP($A20,'Выгр Кат'!$A:$T,B$1,0)</f>
        <v>173771</v>
      </c>
      <c r="C20" s="116" t="str">
        <f>VLOOKUP($A20,'Выгр Кат'!$A:$T,C$1,0)</f>
        <v>Ремень генератора MAREL поликлиновый для Лада Нива 4х4 Урбан с кондиционером</v>
      </c>
      <c r="D20" s="115" t="str">
        <f>VLOOKUP($A20,'Выгр Кат'!$A:$T,D$1,0)</f>
        <v>Y</v>
      </c>
      <c r="E20" s="115" t="str">
        <f>VLOOKUP($A20,'Выгр Кат'!$A:$T,E$1,0)</f>
        <v>1</v>
      </c>
      <c r="F20" s="115">
        <f>VLOOKUP($A20,'Выгр Кат'!$A:$T,F$1,0)</f>
        <v>0</v>
      </c>
      <c r="G20" s="115" t="str">
        <f>VLOOKUP($A20,'Выгр Кат'!$A:$T,G$1,0)</f>
        <v>5PK1125</v>
      </c>
      <c r="H20" s="115">
        <f>VLOOKUP($A20,'Выгр Кат'!$A:$T,H$1,0)</f>
        <v>0</v>
      </c>
      <c r="I20" s="91" t="str">
        <f t="shared" si="0"/>
        <v>MAREL 5PK1125</v>
      </c>
      <c r="J20" s="71" t="s">
        <v>611</v>
      </c>
      <c r="K20" s="75" t="e">
        <f>VLOOKUP(J20,'Отчет Eplex'!$B:$E,4,0)</f>
        <v>#N/A</v>
      </c>
      <c r="L20" s="75" t="e">
        <f t="shared" si="1"/>
        <v>#N/A</v>
      </c>
      <c r="M20" s="72">
        <v>1</v>
      </c>
      <c r="N20" s="79" t="s">
        <v>2270</v>
      </c>
      <c r="O20" s="135" t="str">
        <f>IFERROR(IF(INDEX('Прайс шпак'!$F:$F,MATCH(I20,'Прайс шпак'!N:N,0))=N20,"шпак","Ошибка"),"Ошибка")</f>
        <v>шпак</v>
      </c>
      <c r="P20" s="92">
        <f>INDEX('Прайс шпак'!$H:$H,MATCH(I20,'Прайс шпак'!N:N,0))*M20</f>
        <v>540</v>
      </c>
      <c r="Q20" s="72">
        <f>VLOOKUP(P20,Наценка!$A$1:$B$8,2,1)</f>
        <v>1.5</v>
      </c>
      <c r="R20" s="75">
        <f t="shared" si="2"/>
        <v>810</v>
      </c>
      <c r="S20" s="74">
        <f t="shared" si="3"/>
        <v>809</v>
      </c>
      <c r="T20" s="75">
        <f>VLOOKUP($A20,'Выгр Кат'!$A:$T,T$1,0)</f>
        <v>540</v>
      </c>
      <c r="U20" s="75">
        <f>VLOOKUP($A20,'Выгр Кат'!$A:$T,U$1,0)</f>
        <v>809</v>
      </c>
      <c r="V20" s="76">
        <f t="shared" si="4"/>
        <v>0</v>
      </c>
      <c r="W20" s="76">
        <f t="shared" si="5"/>
        <v>0</v>
      </c>
      <c r="X20" s="77">
        <f>IF(IFERROR(RIGHT(E20,1),"")="✔",S20*(1-#REF!),S20*(1-$X$2))</f>
        <v>752.37</v>
      </c>
      <c r="Y20" s="167">
        <f t="shared" si="6"/>
        <v>0.39327777777777784</v>
      </c>
      <c r="Z20" s="167">
        <f t="shared" si="7"/>
        <v>0.22356037151702787</v>
      </c>
      <c r="AA20" s="167">
        <f t="shared" si="8"/>
        <v>0.79444444444444451</v>
      </c>
      <c r="AB20" s="169">
        <f t="shared" si="9"/>
        <v>969</v>
      </c>
      <c r="AC20" s="161">
        <f>IFERROR(ROUND((VLOOKUP($A20,'ИЗ ГУГЛА'!$B:$Z,AC$1,0)+AE20)*AD20,),VLOOKUP($A20,'ИЗ ГУГЛА'!$B:$Z,AC$1,0))</f>
        <v>969</v>
      </c>
      <c r="AD20" s="78">
        <v>1</v>
      </c>
      <c r="AE20" s="160">
        <v>0</v>
      </c>
      <c r="AF20" s="183">
        <v>969</v>
      </c>
      <c r="AG20" s="152" t="s">
        <v>26896</v>
      </c>
      <c r="AH20" s="161" t="str">
        <f>IFERROR(ROUND((VLOOKUP($A20,'ИЗ ГУГЛА'!$B:$Z,AH$1,0)+AJ20)*AI20,),VLOOKUP($A20,'ИЗ ГУГЛА'!$B:$Z,AH$1,0))</f>
        <v/>
      </c>
      <c r="AI20" s="78">
        <v>1</v>
      </c>
      <c r="AJ20" s="160">
        <v>0</v>
      </c>
      <c r="AK20" s="172"/>
      <c r="AL20" s="172"/>
      <c r="AM20" s="161" t="str">
        <f>IFERROR(ROUND((VLOOKUP($A20,'ИЗ ГУГЛА'!$B:$Z,AM$1,0)+AO20)*AN20,),VLOOKUP($A20,'ИЗ ГУГЛА'!$B:$Z,AM$1,0))</f>
        <v/>
      </c>
      <c r="AN20" s="160">
        <v>1</v>
      </c>
      <c r="AO20" s="160">
        <v>0</v>
      </c>
      <c r="AP20" s="172"/>
      <c r="AQ20" s="172"/>
      <c r="AR20" s="161" t="str">
        <f>IFERROR(ROUND((VLOOKUP($A20,'ИЗ ГУГЛА'!$B:$Z,AR$1,0)+AT20)*AS20,),VLOOKUP($A20,'ИЗ ГУГЛА'!$B:$Z,AR$1,0))</f>
        <v/>
      </c>
      <c r="AS20" s="160">
        <v>1</v>
      </c>
      <c r="AT20" s="160">
        <v>0</v>
      </c>
      <c r="AU20" s="172"/>
      <c r="AV20" s="172"/>
    </row>
    <row r="21" spans="1:48" ht="45.75" hidden="1" thickBot="1">
      <c r="A21" s="121">
        <v>251726</v>
      </c>
      <c r="B21" s="115">
        <f>VLOOKUP($A21,'Выгр Кат'!$A:$T,B$1,0)</f>
        <v>173788</v>
      </c>
      <c r="C21" s="116" t="str">
        <f>VLOOKUP($A21,'Выгр Кат'!$A:$T,C$1,0)</f>
        <v>Ремень генератора MAREL поликлиновый для Лада Веста, XRAY без кондиционера, без ГУР</v>
      </c>
      <c r="D21" s="115" t="str">
        <f>VLOOKUP($A21,'Выгр Кат'!$A:$T,D$1,0)</f>
        <v>Y</v>
      </c>
      <c r="E21" s="115" t="str">
        <f>VLOOKUP($A21,'Выгр Кат'!$A:$T,E$1,0)</f>
        <v>1</v>
      </c>
      <c r="F21" s="115">
        <f>VLOOKUP($A21,'Выгр Кат'!$A:$T,F$1,0)</f>
        <v>0</v>
      </c>
      <c r="G21" s="115" t="str">
        <f>VLOOKUP($A21,'Выгр Кат'!$A:$T,G$1,0)</f>
        <v>6PK778ELAST</v>
      </c>
      <c r="H21" s="115">
        <f>VLOOKUP($A21,'Выгр Кат'!$A:$T,H$1,0)</f>
        <v>0</v>
      </c>
      <c r="I21" s="91" t="str">
        <f t="shared" si="0"/>
        <v>MAREL 6PK778ELAST</v>
      </c>
      <c r="J21" s="71" t="s">
        <v>617</v>
      </c>
      <c r="K21" s="75" t="e">
        <f>VLOOKUP(J21,'Отчет Eplex'!$B:$E,4,0)</f>
        <v>#N/A</v>
      </c>
      <c r="L21" s="75" t="e">
        <f t="shared" si="1"/>
        <v>#N/A</v>
      </c>
      <c r="M21" s="72">
        <v>1</v>
      </c>
      <c r="N21" s="79" t="s">
        <v>2270</v>
      </c>
      <c r="O21" s="135" t="str">
        <f>IFERROR(IF(INDEX('Прайс шпак'!$F:$F,MATCH(I21,'Прайс шпак'!N:N,0))=N21,"шпак","Ошибка"),"Ошибка")</f>
        <v>шпак</v>
      </c>
      <c r="P21" s="92">
        <f>INDEX('Прайс шпак'!$H:$H,MATCH(I21,'Прайс шпак'!N:N,0))*M21</f>
        <v>620</v>
      </c>
      <c r="Q21" s="72">
        <f>VLOOKUP(P21,Наценка!$A$1:$B$8,2,1)</f>
        <v>1.5</v>
      </c>
      <c r="R21" s="75">
        <f t="shared" si="2"/>
        <v>930</v>
      </c>
      <c r="S21" s="74">
        <f t="shared" si="3"/>
        <v>929</v>
      </c>
      <c r="T21" s="75">
        <f>VLOOKUP($A21,'Выгр Кат'!$A:$T,T$1,0)</f>
        <v>620</v>
      </c>
      <c r="U21" s="75">
        <f>VLOOKUP($A21,'Выгр Кат'!$A:$T,U$1,0)</f>
        <v>929</v>
      </c>
      <c r="V21" s="76">
        <f t="shared" si="4"/>
        <v>0</v>
      </c>
      <c r="W21" s="76">
        <f t="shared" si="5"/>
        <v>0</v>
      </c>
      <c r="X21" s="77">
        <f>IF(IFERROR(RIGHT(E21,1),"")="✔",S21*(1-#REF!),S21*(1-$X$2))</f>
        <v>863.96999999999991</v>
      </c>
      <c r="Y21" s="167">
        <f t="shared" si="6"/>
        <v>0.39349999999999996</v>
      </c>
      <c r="Z21" s="167">
        <f t="shared" si="7"/>
        <v>0.12730303030303039</v>
      </c>
      <c r="AA21" s="167">
        <f t="shared" si="8"/>
        <v>0.59677419354838701</v>
      </c>
      <c r="AB21" s="169">
        <f t="shared" si="9"/>
        <v>990</v>
      </c>
      <c r="AC21" s="161">
        <f>IFERROR(ROUND((VLOOKUP($A21,'ИЗ ГУГЛА'!$B:$Z,AC$1,0)+AE21)*AD21,),VLOOKUP($A21,'ИЗ ГУГЛА'!$B:$Z,AC$1,0))</f>
        <v>990</v>
      </c>
      <c r="AD21" s="78">
        <v>1</v>
      </c>
      <c r="AE21" s="160">
        <v>0</v>
      </c>
      <c r="AF21" s="183">
        <v>990</v>
      </c>
      <c r="AG21" s="152" t="s">
        <v>27320</v>
      </c>
      <c r="AH21" s="161" t="str">
        <f>IFERROR(ROUND((VLOOKUP($A21,'ИЗ ГУГЛА'!$B:$Z,AH$1,0)+AJ21)*AI21,),VLOOKUP($A21,'ИЗ ГУГЛА'!$B:$Z,AH$1,0))</f>
        <v/>
      </c>
      <c r="AI21" s="78">
        <v>1</v>
      </c>
      <c r="AJ21" s="160">
        <v>0</v>
      </c>
      <c r="AK21" s="172"/>
      <c r="AL21" s="172"/>
      <c r="AM21" s="161" t="str">
        <f>IFERROR(ROUND((VLOOKUP($A21,'ИЗ ГУГЛА'!$B:$Z,AM$1,0)+AO21)*AN21,),VLOOKUP($A21,'ИЗ ГУГЛА'!$B:$Z,AM$1,0))</f>
        <v/>
      </c>
      <c r="AN21" s="160">
        <v>1</v>
      </c>
      <c r="AO21" s="160">
        <v>0</v>
      </c>
      <c r="AP21" s="172"/>
      <c r="AQ21" s="172"/>
      <c r="AR21" s="161" t="str">
        <f>IFERROR(ROUND((VLOOKUP($A21,'ИЗ ГУГЛА'!$B:$Z,AR$1,0)+AT21)*AS21,),VLOOKUP($A21,'ИЗ ГУГЛА'!$B:$Z,AR$1,0))</f>
        <v/>
      </c>
      <c r="AS21" s="160">
        <v>1</v>
      </c>
      <c r="AT21" s="160">
        <v>0</v>
      </c>
      <c r="AU21" s="172"/>
      <c r="AV21" s="172"/>
    </row>
    <row r="22" spans="1:48" ht="45.75" hidden="1" thickBot="1">
      <c r="A22" s="121">
        <v>251732</v>
      </c>
      <c r="B22" s="115">
        <f>VLOOKUP($A22,'Выгр Кат'!$A:$T,B$1,0)</f>
        <v>173796</v>
      </c>
      <c r="C22" s="116" t="str">
        <f>VLOOKUP($A22,'Выгр Кат'!$A:$T,C$1,0)</f>
        <v>Ремень генератора MAREL поликлиновый для Шевроле Нива с кондиционером</v>
      </c>
      <c r="D22" s="115" t="str">
        <f>VLOOKUP($A22,'Выгр Кат'!$A:$T,D$1,0)</f>
        <v>Y</v>
      </c>
      <c r="E22" s="115" t="str">
        <f>VLOOKUP($A22,'Выгр Кат'!$A:$T,E$1,0)</f>
        <v>1</v>
      </c>
      <c r="F22" s="115">
        <f>VLOOKUP($A22,'Выгр Кат'!$A:$T,F$1,0)</f>
        <v>0</v>
      </c>
      <c r="G22" s="115" t="str">
        <f>VLOOKUP($A22,'Выгр Кат'!$A:$T,G$1,0)</f>
        <v>4PK813</v>
      </c>
      <c r="H22" s="115">
        <f>VLOOKUP($A22,'Выгр Кат'!$A:$T,H$1,0)</f>
        <v>0</v>
      </c>
      <c r="I22" s="91" t="str">
        <f t="shared" si="0"/>
        <v>MAREL 4PK813</v>
      </c>
      <c r="J22" s="71" t="s">
        <v>1531</v>
      </c>
      <c r="K22" s="75" t="e">
        <f>VLOOKUP(J22,'Отчет Eplex'!$B:$E,4,0)</f>
        <v>#N/A</v>
      </c>
      <c r="L22" s="75" t="e">
        <f t="shared" si="1"/>
        <v>#N/A</v>
      </c>
      <c r="M22" s="72">
        <v>1</v>
      </c>
      <c r="N22" s="79" t="s">
        <v>2270</v>
      </c>
      <c r="O22" s="135" t="str">
        <f>IFERROR(IF(INDEX('Прайс шпак'!$F:$F,MATCH(I22,'Прайс шпак'!N:N,0))=N22,"шпак","Ошибка"),"Ошибка")</f>
        <v>шпак</v>
      </c>
      <c r="P22" s="92">
        <f>INDEX('Прайс шпак'!$H:$H,MATCH(I22,'Прайс шпак'!N:N,0))*M22</f>
        <v>320</v>
      </c>
      <c r="Q22" s="72">
        <f>VLOOKUP(P22,Наценка!$A$1:$B$8,2,1)</f>
        <v>1.55</v>
      </c>
      <c r="R22" s="75">
        <f t="shared" si="2"/>
        <v>496</v>
      </c>
      <c r="S22" s="74">
        <f t="shared" si="3"/>
        <v>499</v>
      </c>
      <c r="T22" s="75">
        <f>VLOOKUP($A22,'Выгр Кат'!$A:$T,T$1,0)</f>
        <v>320</v>
      </c>
      <c r="U22" s="75">
        <f>VLOOKUP($A22,'Выгр Кат'!$A:$T,U$1,0)</f>
        <v>499</v>
      </c>
      <c r="V22" s="76">
        <f t="shared" si="4"/>
        <v>0</v>
      </c>
      <c r="W22" s="76">
        <f t="shared" si="5"/>
        <v>0</v>
      </c>
      <c r="X22" s="77">
        <f>IF(IFERROR(RIGHT(E22,1),"")="✔",S22*(1-#REF!),S22*(1-$X$2))</f>
        <v>464.07</v>
      </c>
      <c r="Y22" s="167">
        <f t="shared" si="6"/>
        <v>0.45021874999999989</v>
      </c>
      <c r="Z22" s="167">
        <f t="shared" si="7"/>
        <v>0.21344067796610169</v>
      </c>
      <c r="AA22" s="167">
        <f t="shared" si="8"/>
        <v>0.84375</v>
      </c>
      <c r="AB22" s="169">
        <f t="shared" si="9"/>
        <v>590</v>
      </c>
      <c r="AC22" s="161">
        <f>IFERROR(ROUND((VLOOKUP($A22,'ИЗ ГУГЛА'!$B:$Z,AC$1,0)+AE22)*AD22,),VLOOKUP($A22,'ИЗ ГУГЛА'!$B:$Z,AC$1,0))</f>
        <v>590</v>
      </c>
      <c r="AD22" s="78">
        <v>1</v>
      </c>
      <c r="AE22" s="160">
        <v>0</v>
      </c>
      <c r="AF22" s="117">
        <v>590</v>
      </c>
      <c r="AG22" s="152" t="s">
        <v>27321</v>
      </c>
      <c r="AH22" s="161" t="str">
        <f>IFERROR(ROUND((VLOOKUP($A22,'ИЗ ГУГЛА'!$B:$Z,AH$1,0)+AJ22)*AI22,),VLOOKUP($A22,'ИЗ ГУГЛА'!$B:$Z,AH$1,0))</f>
        <v/>
      </c>
      <c r="AI22" s="78">
        <v>1</v>
      </c>
      <c r="AJ22" s="160">
        <v>0</v>
      </c>
      <c r="AK22" s="172"/>
      <c r="AL22" s="172"/>
      <c r="AM22" s="161" t="str">
        <f>IFERROR(ROUND((VLOOKUP($A22,'ИЗ ГУГЛА'!$B:$Z,AM$1,0)+AO22)*AN22,),VLOOKUP($A22,'ИЗ ГУГЛА'!$B:$Z,AM$1,0))</f>
        <v/>
      </c>
      <c r="AN22" s="160">
        <v>1</v>
      </c>
      <c r="AO22" s="160">
        <v>0</v>
      </c>
      <c r="AP22" s="172"/>
      <c r="AQ22" s="172"/>
      <c r="AR22" s="161" t="str">
        <f>IFERROR(ROUND((VLOOKUP($A22,'ИЗ ГУГЛА'!$B:$Z,AR$1,0)+AT22)*AS22,),VLOOKUP($A22,'ИЗ ГУГЛА'!$B:$Z,AR$1,0))</f>
        <v/>
      </c>
      <c r="AS22" s="160">
        <v>1</v>
      </c>
      <c r="AT22" s="160">
        <v>0</v>
      </c>
      <c r="AU22" s="172"/>
      <c r="AV22" s="172"/>
    </row>
    <row r="23" spans="1:48" ht="39.75" hidden="1" thickBot="1">
      <c r="A23" s="121">
        <v>204146</v>
      </c>
      <c r="B23" s="115">
        <f>VLOOKUP($A23,'Выгр Кат'!$A:$T,B$1,0)</f>
        <v>29657</v>
      </c>
      <c r="C23" s="116" t="str">
        <f>VLOOKUP($A23,'Выгр Кат'!$A:$T,C$1,0)</f>
        <v>Ремень генератора MAREL для Лада Гранта FL с кондиционером</v>
      </c>
      <c r="D23" s="115" t="str">
        <f>VLOOKUP($A23,'Выгр Кат'!$A:$T,D$1,0)</f>
        <v>Y</v>
      </c>
      <c r="E23" s="115" t="str">
        <f>VLOOKUP($A23,'Выгр Кат'!$A:$T,E$1,0)</f>
        <v>1</v>
      </c>
      <c r="F23" s="115">
        <f>VLOOKUP($A23,'Выгр Кат'!$A:$T,F$1,0)</f>
        <v>0</v>
      </c>
      <c r="G23" s="115" t="str">
        <f>VLOOKUP($A23,'Выгр Кат'!$A:$T,G$1,0)</f>
        <v>6PK1020ELAST</v>
      </c>
      <c r="H23" s="115">
        <f>VLOOKUP($A23,'Выгр Кат'!$A:$T,H$1,0)</f>
        <v>0</v>
      </c>
      <c r="I23" s="91" t="s">
        <v>34026</v>
      </c>
      <c r="J23" s="71" t="s">
        <v>14475</v>
      </c>
      <c r="K23" s="75" t="e">
        <f>VLOOKUP(J23,'Отчет Eplex'!$B:$E,4,0)</f>
        <v>#N/A</v>
      </c>
      <c r="L23" s="75" t="e">
        <f t="shared" si="1"/>
        <v>#N/A</v>
      </c>
      <c r="M23" s="72">
        <v>1</v>
      </c>
      <c r="N23" s="79" t="s">
        <v>2270</v>
      </c>
      <c r="O23" s="135" t="str">
        <f>IFERROR(IF(INDEX('Прайс шпак'!$F:$F,MATCH(I23,'Прайс шпак'!N:N,0))=N23,"шпак","Ошибка"),"Ошибка")</f>
        <v>шпак</v>
      </c>
      <c r="P23" s="92">
        <f>INDEX('Прайс шпак'!$H:$H,MATCH(I23,'Прайс шпак'!N:N,0))*M23</f>
        <v>650</v>
      </c>
      <c r="Q23" s="72">
        <f>VLOOKUP(P23,Наценка!$A$1:$B$8,2,1)</f>
        <v>1.5</v>
      </c>
      <c r="R23" s="75">
        <f t="shared" si="2"/>
        <v>975</v>
      </c>
      <c r="S23" s="74">
        <f t="shared" si="3"/>
        <v>979</v>
      </c>
      <c r="T23" s="75">
        <f>VLOOKUP($A23,'Выгр Кат'!$A:$T,T$1,0)</f>
        <v>650</v>
      </c>
      <c r="U23" s="75">
        <f>VLOOKUP($A23,'Выгр Кат'!$A:$T,U$1,0)</f>
        <v>979</v>
      </c>
      <c r="V23" s="76">
        <f t="shared" si="4"/>
        <v>0</v>
      </c>
      <c r="W23" s="76">
        <f t="shared" si="5"/>
        <v>0</v>
      </c>
      <c r="X23" s="77">
        <f>IF(IFERROR(RIGHT(E23,1),"")="✔",S23*(1-#REF!),S23*(1-$X$2))</f>
        <v>910.46999999999991</v>
      </c>
      <c r="Y23" s="167">
        <f t="shared" si="6"/>
        <v>0.40072307692307674</v>
      </c>
      <c r="Z23" s="167">
        <f t="shared" si="7"/>
        <v>0.1647064220183487</v>
      </c>
      <c r="AA23" s="167">
        <f t="shared" si="8"/>
        <v>0.67692307692307696</v>
      </c>
      <c r="AB23" s="169">
        <f t="shared" si="9"/>
        <v>1090</v>
      </c>
      <c r="AC23" s="161">
        <f>IFERROR(ROUND((VLOOKUP($A23,'ИЗ ГУГЛА'!$B:$Z,AC$1,0)+AE23)*AD23,),VLOOKUP($A23,'ИЗ ГУГЛА'!$B:$Z,AC$1,0))</f>
        <v>1090</v>
      </c>
      <c r="AD23" s="78">
        <v>1</v>
      </c>
      <c r="AE23" s="160">
        <v>0</v>
      </c>
      <c r="AF23" s="183">
        <v>1090</v>
      </c>
      <c r="AG23" s="152" t="s">
        <v>27327</v>
      </c>
      <c r="AH23" s="161" t="str">
        <f>IFERROR(ROUND((VLOOKUP($A23,'ИЗ ГУГЛА'!$B:$Z,AH$1,0)+AJ23)*AI23,),VLOOKUP($A23,'ИЗ ГУГЛА'!$B:$Z,AH$1,0))</f>
        <v/>
      </c>
      <c r="AI23" s="78">
        <v>1</v>
      </c>
      <c r="AJ23" s="160">
        <v>0</v>
      </c>
      <c r="AK23" s="172"/>
      <c r="AL23" s="172"/>
      <c r="AM23" s="161" t="str">
        <f>IFERROR(ROUND((VLOOKUP($A23,'ИЗ ГУГЛА'!$B:$Z,AM$1,0)+AO23)*AN23,),VLOOKUP($A23,'ИЗ ГУГЛА'!$B:$Z,AM$1,0))</f>
        <v/>
      </c>
      <c r="AN23" s="160">
        <v>1</v>
      </c>
      <c r="AO23" s="160">
        <v>0</v>
      </c>
      <c r="AP23" s="172"/>
      <c r="AQ23" s="172"/>
      <c r="AR23" s="161" t="str">
        <f>IFERROR(ROUND((VLOOKUP($A23,'ИЗ ГУГЛА'!$B:$Z,AR$1,0)+AT23)*AS23,),VLOOKUP($A23,'ИЗ ГУГЛА'!$B:$Z,AR$1,0))</f>
        <v/>
      </c>
      <c r="AS23" s="160">
        <v>1</v>
      </c>
      <c r="AT23" s="160">
        <v>0</v>
      </c>
      <c r="AU23" s="172"/>
      <c r="AV23" s="172"/>
    </row>
    <row r="24" spans="1:48" ht="45.75" hidden="1" thickBot="1">
      <c r="A24" s="121">
        <v>204095</v>
      </c>
      <c r="B24" s="115">
        <f>VLOOKUP($A24,'Выгр Кат'!$A:$T,B$1,0)</f>
        <v>34654</v>
      </c>
      <c r="C24" s="116" t="str">
        <f>VLOOKUP($A24,'Выгр Кат'!$A:$T,C$1,0)</f>
        <v>Ремень генератора DAYCO для ВАЗ 2110-2112, Лада Приора с ГУР, с кондиционером</v>
      </c>
      <c r="D24" s="115" t="str">
        <f>VLOOKUP($A24,'Выгр Кат'!$A:$T,D$1,0)</f>
        <v>Y</v>
      </c>
      <c r="E24" s="115" t="str">
        <f>VLOOKUP($A24,'Выгр Кат'!$A:$T,E$1,0)</f>
        <v>1</v>
      </c>
      <c r="F24" s="115">
        <f>VLOOKUP($A24,'Выгр Кат'!$A:$T,F$1,0)</f>
        <v>0</v>
      </c>
      <c r="G24" s="115" t="str">
        <f>VLOOKUP($A24,'Выгр Кат'!$A:$T,G$1,0)</f>
        <v>6PK1125</v>
      </c>
      <c r="H24" s="115">
        <f>VLOOKUP($A24,'Выгр Кат'!$A:$T,H$1,0)</f>
        <v>0</v>
      </c>
      <c r="I24" s="91" t="str">
        <f>_xlfn.CONCAT(N24," ",G24)</f>
        <v>MAREL 6PK1125</v>
      </c>
      <c r="J24" s="71" t="s">
        <v>1147</v>
      </c>
      <c r="K24" s="75" t="e">
        <f>VLOOKUP(J24,'Отчет Eplex'!$B:$E,4,0)</f>
        <v>#N/A</v>
      </c>
      <c r="L24" s="75" t="e">
        <f t="shared" si="1"/>
        <v>#N/A</v>
      </c>
      <c r="M24" s="72">
        <v>1</v>
      </c>
      <c r="N24" s="79" t="s">
        <v>2270</v>
      </c>
      <c r="O24" s="135" t="str">
        <f>IFERROR(IF(INDEX('Прайс шпак'!$F:$F,MATCH(I24,'Прайс шпак'!N:N,0))=N24,"шпак","Ошибка"),"Ошибка")</f>
        <v>шпак</v>
      </c>
      <c r="P24" s="92">
        <f>INDEX('Прайс шпак'!$H:$H,MATCH(I24,'Прайс шпак'!N:N,0))*M24</f>
        <v>550</v>
      </c>
      <c r="Q24" s="72">
        <f>VLOOKUP(P24,Наценка!$A$1:$B$8,2,1)</f>
        <v>1.5</v>
      </c>
      <c r="R24" s="75">
        <f t="shared" si="2"/>
        <v>825</v>
      </c>
      <c r="S24" s="74">
        <f t="shared" si="3"/>
        <v>829</v>
      </c>
      <c r="T24" s="75">
        <f>VLOOKUP($A24,'Выгр Кат'!$A:$T,T$1,0)</f>
        <v>550</v>
      </c>
      <c r="U24" s="75">
        <f>VLOOKUP($A24,'Выгр Кат'!$A:$T,U$1,0)</f>
        <v>829</v>
      </c>
      <c r="V24" s="76">
        <f t="shared" si="4"/>
        <v>0</v>
      </c>
      <c r="W24" s="76">
        <f t="shared" si="5"/>
        <v>0</v>
      </c>
      <c r="X24" s="77">
        <f>IF(IFERROR(RIGHT(E24,1),"")="✔",S24*(1-#REF!),S24*(1-$X$2))</f>
        <v>770.96999999999991</v>
      </c>
      <c r="Y24" s="167">
        <f t="shared" si="6"/>
        <v>0.4017636363636361</v>
      </c>
      <c r="Z24" s="167">
        <f t="shared" si="7"/>
        <v>0.40234883720930237</v>
      </c>
      <c r="AA24" s="167">
        <f t="shared" si="8"/>
        <v>1.3454545454545452</v>
      </c>
      <c r="AB24" s="169">
        <f t="shared" si="9"/>
        <v>1290</v>
      </c>
      <c r="AC24" s="161">
        <f>IFERROR(ROUND((VLOOKUP($A24,'ИЗ ГУГЛА'!$B:$Z,AC$1,0)+AE24)*AD24,),VLOOKUP($A24,'ИЗ ГУГЛА'!$B:$Z,AC$1,0))</f>
        <v>1290</v>
      </c>
      <c r="AD24" s="78">
        <v>1</v>
      </c>
      <c r="AE24" s="160">
        <v>0</v>
      </c>
      <c r="AF24" s="183">
        <v>1290</v>
      </c>
      <c r="AG24" s="152" t="s">
        <v>28670</v>
      </c>
      <c r="AH24" s="161" t="str">
        <f>IFERROR(ROUND((VLOOKUP($A24,'ИЗ ГУГЛА'!$B:$Z,AH$1,0)+AJ24)*AI24,),VLOOKUP($A24,'ИЗ ГУГЛА'!$B:$Z,AH$1,0))</f>
        <v/>
      </c>
      <c r="AI24" s="78">
        <v>1</v>
      </c>
      <c r="AJ24" s="160">
        <v>0</v>
      </c>
      <c r="AK24" s="172"/>
      <c r="AL24" s="172"/>
      <c r="AM24" s="161" t="str">
        <f>IFERROR(ROUND((VLOOKUP($A24,'ИЗ ГУГЛА'!$B:$Z,AM$1,0)+AO24)*AN24,),VLOOKUP($A24,'ИЗ ГУГЛА'!$B:$Z,AM$1,0))</f>
        <v/>
      </c>
      <c r="AN24" s="160">
        <v>1</v>
      </c>
      <c r="AO24" s="160">
        <v>0</v>
      </c>
      <c r="AP24" s="172"/>
      <c r="AQ24" s="172"/>
      <c r="AR24" s="161" t="str">
        <f>IFERROR(ROUND((VLOOKUP($A24,'ИЗ ГУГЛА'!$B:$Z,AR$1,0)+AT24)*AS24,),VLOOKUP($A24,'ИЗ ГУГЛА'!$B:$Z,AR$1,0))</f>
        <v/>
      </c>
      <c r="AS24" s="160">
        <v>1</v>
      </c>
      <c r="AT24" s="160">
        <v>0</v>
      </c>
      <c r="AU24" s="172"/>
      <c r="AV24" s="172"/>
    </row>
    <row r="25" spans="1:48" ht="30.75" hidden="1" thickBot="1">
      <c r="A25" s="121">
        <v>204104</v>
      </c>
      <c r="B25" s="115">
        <f>VLOOKUP($A25,'Выгр Кат'!$A:$T,B$1,0)</f>
        <v>34649</v>
      </c>
      <c r="C25" s="116" t="str">
        <f>VLOOKUP($A25,'Выгр Кат'!$A:$T,C$1,0)</f>
        <v>Ремень генератора DAYCO для Шевроле Нива</v>
      </c>
      <c r="D25" s="115" t="str">
        <f>VLOOKUP($A25,'Выгр Кат'!$A:$T,D$1,0)</f>
        <v>Y</v>
      </c>
      <c r="E25" s="115" t="str">
        <f>VLOOKUP($A25,'Выгр Кат'!$A:$T,E$1,0)</f>
        <v>1</v>
      </c>
      <c r="F25" s="115">
        <f>VLOOKUP($A25,'Выгр Кат'!$A:$T,F$1,0)</f>
        <v>0</v>
      </c>
      <c r="G25" s="115" t="str">
        <f>VLOOKUP($A25,'Выгр Кат'!$A:$T,G$1,0)</f>
        <v>5PK1885</v>
      </c>
      <c r="H25" s="115">
        <f>VLOOKUP($A25,'Выгр Кат'!$A:$T,H$1,0)</f>
        <v>0</v>
      </c>
      <c r="I25" s="91" t="str">
        <f>_xlfn.CONCAT(N25," ",G25)</f>
        <v>DAYCO 5PK1885</v>
      </c>
      <c r="J25" s="71" t="s">
        <v>1151</v>
      </c>
      <c r="K25" s="75">
        <f>VLOOKUP(J25,'Отчет Eplex'!$B:$E,4,0)</f>
        <v>810.18</v>
      </c>
      <c r="L25" s="75">
        <f t="shared" si="1"/>
        <v>-69.82000000000005</v>
      </c>
      <c r="M25" s="72">
        <v>1</v>
      </c>
      <c r="N25" s="79" t="s">
        <v>1133</v>
      </c>
      <c r="O25" s="135" t="str">
        <f>IFERROR(IF(INDEX('Прайс шпак'!$F:$F,MATCH(I25,'Прайс шпак'!N:N,0))=N25,"шпак","Ошибка"),"Ошибка")</f>
        <v>шпак</v>
      </c>
      <c r="P25" s="92">
        <f>INDEX('Прайс шпак'!$H:$H,MATCH(I25,'Прайс шпак'!N:N,0))*M25</f>
        <v>880</v>
      </c>
      <c r="Q25" s="72">
        <f>VLOOKUP(P25,Наценка!$A$1:$B$8,2,1)</f>
        <v>1.5</v>
      </c>
      <c r="R25" s="75">
        <f t="shared" si="2"/>
        <v>1320</v>
      </c>
      <c r="S25" s="74">
        <f t="shared" si="3"/>
        <v>1390</v>
      </c>
      <c r="T25" s="75">
        <f>VLOOKUP($A25,'Выгр Кат'!$A:$T,T$1,0)</f>
        <v>880</v>
      </c>
      <c r="U25" s="75">
        <f>VLOOKUP($A25,'Выгр Кат'!$A:$T,U$1,0)</f>
        <v>1390</v>
      </c>
      <c r="V25" s="76">
        <f t="shared" si="4"/>
        <v>0</v>
      </c>
      <c r="W25" s="76">
        <f t="shared" si="5"/>
        <v>0</v>
      </c>
      <c r="X25" s="77">
        <f>IF(IFERROR(RIGHT(E25,1),"")="✔",S25*(1-#REF!),S25*(1-$X$2))</f>
        <v>1292.6999999999998</v>
      </c>
      <c r="Y25" s="167">
        <f t="shared" si="6"/>
        <v>0.46897727272727252</v>
      </c>
      <c r="Z25" s="167">
        <f t="shared" si="7"/>
        <v>7.0000000000000132E-2</v>
      </c>
      <c r="AA25" s="167">
        <f t="shared" si="8"/>
        <v>0.57954545454545459</v>
      </c>
      <c r="AB25" s="169">
        <f t="shared" ref="AB25:AB87" si="10">AF25</f>
        <v>1390</v>
      </c>
      <c r="AC25" s="161">
        <f>IFERROR(ROUND((VLOOKUP($A25,'ИЗ ГУГЛА'!$B:$Z,AC$1,0)+AE25)*AD25,),VLOOKUP($A25,'ИЗ ГУГЛА'!$B:$Z,AC$1,0))</f>
        <v>1390</v>
      </c>
      <c r="AD25" s="78">
        <v>1</v>
      </c>
      <c r="AE25" s="160">
        <v>0</v>
      </c>
      <c r="AF25" s="117">
        <v>1390</v>
      </c>
      <c r="AG25" s="152" t="s">
        <v>28672</v>
      </c>
      <c r="AH25" s="161" t="str">
        <f>IFERROR(ROUND((VLOOKUP($A25,'ИЗ ГУГЛА'!$B:$Z,AH$1,0)+AJ25)*AI25,),VLOOKUP($A25,'ИЗ ГУГЛА'!$B:$Z,AH$1,0))</f>
        <v/>
      </c>
      <c r="AI25" s="78">
        <v>1</v>
      </c>
      <c r="AJ25" s="160">
        <v>0</v>
      </c>
      <c r="AK25" s="172"/>
      <c r="AL25" s="172"/>
      <c r="AM25" s="161" t="str">
        <f>IFERROR(ROUND((VLOOKUP($A25,'ИЗ ГУГЛА'!$B:$Z,AM$1,0)+AO25)*AN25,),VLOOKUP($A25,'ИЗ ГУГЛА'!$B:$Z,AM$1,0))</f>
        <v/>
      </c>
      <c r="AN25" s="160">
        <v>1</v>
      </c>
      <c r="AO25" s="160">
        <v>0</v>
      </c>
      <c r="AP25" s="172"/>
      <c r="AQ25" s="172"/>
      <c r="AR25" s="161" t="str">
        <f>IFERROR(ROUND((VLOOKUP($A25,'ИЗ ГУГЛА'!$B:$Z,AR$1,0)+AT25)*AS25,),VLOOKUP($A25,'ИЗ ГУГЛА'!$B:$Z,AR$1,0))</f>
        <v/>
      </c>
      <c r="AS25" s="160">
        <v>1</v>
      </c>
      <c r="AT25" s="160">
        <v>0</v>
      </c>
      <c r="AU25" s="172"/>
      <c r="AV25" s="172"/>
    </row>
    <row r="26" spans="1:48" ht="45.75" hidden="1" thickBot="1">
      <c r="A26" s="121">
        <v>204094</v>
      </c>
      <c r="B26" s="115">
        <f>VLOOKUP($A26,'Выгр Кат'!$A:$T,B$1,0)</f>
        <v>34652</v>
      </c>
      <c r="C26" s="116" t="str">
        <f>VLOOKUP($A26,'Выгр Кат'!$A:$T,C$1,0)</f>
        <v>Ремень генератора DAYCO для ВАЗ 2110-2112, Лада Приора с ГУР, без кондиционера</v>
      </c>
      <c r="D26" s="115" t="str">
        <f>VLOOKUP($A26,'Выгр Кат'!$A:$T,D$1,0)</f>
        <v>Y</v>
      </c>
      <c r="E26" s="115" t="str">
        <f>VLOOKUP($A26,'Выгр Кат'!$A:$T,E$1,0)</f>
        <v>1</v>
      </c>
      <c r="F26" s="115">
        <f>VLOOKUP($A26,'Выгр Кат'!$A:$T,F$1,0)</f>
        <v>0</v>
      </c>
      <c r="G26" s="115" t="str">
        <f>VLOOKUP($A26,'Выгр Кат'!$A:$T,G$1,0)</f>
        <v>6PK1115</v>
      </c>
      <c r="H26" s="115">
        <f>VLOOKUP($A26,'Выгр Кат'!$A:$T,H$1,0)</f>
        <v>0</v>
      </c>
      <c r="I26" s="91" t="str">
        <f>_xlfn.CONCAT(N26," ",G26)</f>
        <v>MAREL 6PK1115</v>
      </c>
      <c r="J26" s="71" t="s">
        <v>1149</v>
      </c>
      <c r="K26" s="75" t="e">
        <f>VLOOKUP(J26,'Отчет Eplex'!$B:$E,4,0)</f>
        <v>#N/A</v>
      </c>
      <c r="L26" s="75" t="e">
        <f t="shared" si="1"/>
        <v>#N/A</v>
      </c>
      <c r="M26" s="72">
        <v>1</v>
      </c>
      <c r="N26" s="79" t="s">
        <v>2270</v>
      </c>
      <c r="O26" s="135" t="str">
        <f>IFERROR(IF(INDEX('Прайс шпак'!$F:$F,MATCH(I26,'Прайс шпак'!N:N,0))=N26,"шпак","Ошибка"),"Ошибка")</f>
        <v>шпак</v>
      </c>
      <c r="P26" s="92">
        <f>INDEX('Прайс шпак'!$H:$H,MATCH(I26,'Прайс шпак'!N:N,0))*M26</f>
        <v>540</v>
      </c>
      <c r="Q26" s="72">
        <f>VLOOKUP(P26,Наценка!$A$1:$B$8,2,1)</f>
        <v>1.5</v>
      </c>
      <c r="R26" s="75">
        <f t="shared" si="2"/>
        <v>810</v>
      </c>
      <c r="S26" s="74">
        <f t="shared" si="3"/>
        <v>809</v>
      </c>
      <c r="T26" s="75">
        <f>VLOOKUP($A26,'Выгр Кат'!$A:$T,T$1,0)</f>
        <v>540</v>
      </c>
      <c r="U26" s="75">
        <f>VLOOKUP($A26,'Выгр Кат'!$A:$T,U$1,0)</f>
        <v>809</v>
      </c>
      <c r="V26" s="76">
        <f t="shared" si="4"/>
        <v>0</v>
      </c>
      <c r="W26" s="76">
        <f t="shared" si="5"/>
        <v>0</v>
      </c>
      <c r="X26" s="77">
        <f>IF(IFERROR(RIGHT(E26,1),"")="✔",S26*(1-#REF!),S26*(1-$X$2))</f>
        <v>752.37</v>
      </c>
      <c r="Y26" s="167">
        <f t="shared" si="6"/>
        <v>0.39327777777777784</v>
      </c>
      <c r="Z26" s="167">
        <f t="shared" si="7"/>
        <v>0.45872661870503595</v>
      </c>
      <c r="AA26" s="167">
        <f t="shared" si="8"/>
        <v>1.574074074074074</v>
      </c>
      <c r="AB26" s="169">
        <f t="shared" si="10"/>
        <v>1390</v>
      </c>
      <c r="AC26" s="161">
        <f>IFERROR(ROUND((VLOOKUP($A26,'ИЗ ГУГЛА'!$B:$Z,AC$1,0)+AE26)*AD26,),VLOOKUP($A26,'ИЗ ГУГЛА'!$B:$Z,AC$1,0))</f>
        <v>1390</v>
      </c>
      <c r="AD26" s="78">
        <v>1</v>
      </c>
      <c r="AE26" s="160">
        <v>0</v>
      </c>
      <c r="AF26" s="117">
        <v>1390</v>
      </c>
      <c r="AG26" s="152" t="s">
        <v>28671</v>
      </c>
      <c r="AH26" s="161" t="str">
        <f>IFERROR(ROUND((VLOOKUP($A26,'ИЗ ГУГЛА'!$B:$Z,AH$1,0)+AJ26)*AI26,),VLOOKUP($A26,'ИЗ ГУГЛА'!$B:$Z,AH$1,0))</f>
        <v/>
      </c>
      <c r="AI26" s="78">
        <v>1</v>
      </c>
      <c r="AJ26" s="160">
        <v>0</v>
      </c>
      <c r="AK26" s="172"/>
      <c r="AL26" s="172"/>
      <c r="AM26" s="161" t="str">
        <f>IFERROR(ROUND((VLOOKUP($A26,'ИЗ ГУГЛА'!$B:$Z,AM$1,0)+AO26)*AN26,),VLOOKUP($A26,'ИЗ ГУГЛА'!$B:$Z,AM$1,0))</f>
        <v/>
      </c>
      <c r="AN26" s="160">
        <v>1</v>
      </c>
      <c r="AO26" s="160">
        <v>0</v>
      </c>
      <c r="AP26" s="172"/>
      <c r="AQ26" s="172"/>
      <c r="AR26" s="161" t="str">
        <f>IFERROR(ROUND((VLOOKUP($A26,'ИЗ ГУГЛА'!$B:$Z,AR$1,0)+AT26)*AS26,),VLOOKUP($A26,'ИЗ ГУГЛА'!$B:$Z,AR$1,0))</f>
        <v/>
      </c>
      <c r="AS26" s="160">
        <v>1</v>
      </c>
      <c r="AT26" s="160">
        <v>0</v>
      </c>
      <c r="AU26" s="172"/>
      <c r="AV26" s="172"/>
    </row>
    <row r="27" spans="1:48" ht="45.75" hidden="1" thickBot="1">
      <c r="A27" s="121">
        <v>181743</v>
      </c>
      <c r="B27" s="115">
        <f>VLOOKUP($A27,'Выгр Кат'!$A:$T,B$1,0)</f>
        <v>3598</v>
      </c>
      <c r="C27" s="116" t="str">
        <f>VLOOKUP($A27,'Выгр Кат'!$A:$T,C$1,0)</f>
        <v>Опора стойки передней подвески СЭВИ ЭКСПЕРТ для ВАЗ 2108-21099, 2113-2115</v>
      </c>
      <c r="D27" s="115" t="str">
        <f>VLOOKUP($A27,'Выгр Кат'!$A:$T,D$1,0)</f>
        <v>Y</v>
      </c>
      <c r="E27" s="115" t="str">
        <f>VLOOKUP($A27,'Выгр Кат'!$A:$T,E$1,0)</f>
        <v>1</v>
      </c>
      <c r="F27" s="115">
        <f>VLOOKUP($A27,'Выгр Кат'!$A:$T,F$1,0)</f>
        <v>0</v>
      </c>
      <c r="G27" s="115" t="str">
        <f>VLOOKUP($A27,'Выгр Кат'!$A:$T,G$1,0)</f>
        <v>1101</v>
      </c>
      <c r="H27" s="115">
        <f>VLOOKUP($A27,'Выгр Кат'!$A:$T,H$1,0)</f>
        <v>0</v>
      </c>
      <c r="I27" s="93">
        <v>1101</v>
      </c>
      <c r="J27" s="93">
        <v>1101</v>
      </c>
      <c r="K27" s="75" t="e">
        <f>VLOOKUP(J27,'Отчет Eplex'!$B:$E,4,0)</f>
        <v>#N/A</v>
      </c>
      <c r="L27" s="75" t="e">
        <f t="shared" si="1"/>
        <v>#N/A</v>
      </c>
      <c r="M27" s="72">
        <v>1</v>
      </c>
      <c r="N27" s="72" t="s">
        <v>2596</v>
      </c>
      <c r="O27" s="72" t="str">
        <f>IFERROR(IF(VLOOKUP(I27,'Прайс шпак'!C:F,4,0)=N27,"шпак","Ошибка"),"Ошибка")</f>
        <v>шпак</v>
      </c>
      <c r="P27" s="74">
        <f>INDEX('Прайс шпак'!$H:$H,MATCH(I27,'Прайс шпак'!$C:$C,0))*M27</f>
        <v>930</v>
      </c>
      <c r="Q27" s="72">
        <f>VLOOKUP(P27,Наценка!$A$1:$B$8,2,1)</f>
        <v>1.5</v>
      </c>
      <c r="R27" s="75">
        <f t="shared" si="2"/>
        <v>1395</v>
      </c>
      <c r="S27" s="74">
        <f t="shared" si="3"/>
        <v>1390</v>
      </c>
      <c r="T27" s="75">
        <f>VLOOKUP($A27,'Выгр Кат'!$A:$T,T$1,0)</f>
        <v>930</v>
      </c>
      <c r="U27" s="75">
        <f>VLOOKUP($A27,'Выгр Кат'!$A:$T,U$1,0)</f>
        <v>1390</v>
      </c>
      <c r="V27" s="76">
        <f t="shared" si="4"/>
        <v>0</v>
      </c>
      <c r="W27" s="76">
        <f t="shared" si="5"/>
        <v>0</v>
      </c>
      <c r="X27" s="77">
        <f>IF(IFERROR(RIGHT(E27,1),"")="✔",S27*(1-#REF!),S27*(1-$X$2))</f>
        <v>1292.6999999999998</v>
      </c>
      <c r="Y27" s="167">
        <f t="shared" si="6"/>
        <v>0.3899999999999999</v>
      </c>
      <c r="Z27" s="167">
        <f t="shared" si="7"/>
        <v>6.664259927797847E-2</v>
      </c>
      <c r="AA27" s="167">
        <f t="shared" si="8"/>
        <v>0.489247311827957</v>
      </c>
      <c r="AB27" s="169">
        <f t="shared" si="10"/>
        <v>1385</v>
      </c>
      <c r="AC27" s="161">
        <f>IFERROR(ROUND((VLOOKUP($A27,'ИЗ ГУГЛА'!$B:$Z,AC$1,0)+AE27)*AD27,),VLOOKUP($A27,'ИЗ ГУГЛА'!$B:$Z,AC$1,0))</f>
        <v>1385</v>
      </c>
      <c r="AD27" s="78">
        <v>0.5</v>
      </c>
      <c r="AE27" s="160">
        <v>0</v>
      </c>
      <c r="AF27" s="183">
        <v>1385</v>
      </c>
      <c r="AG27" s="152" t="s">
        <v>28086</v>
      </c>
      <c r="AH27" s="161" t="str">
        <f>IFERROR(ROUND((VLOOKUP($A27,'ИЗ ГУГЛА'!$B:$Z,AH$1,0)+AJ27)*AI27,),VLOOKUP($A27,'ИЗ ГУГЛА'!$B:$Z,AH$1,0))</f>
        <v/>
      </c>
      <c r="AI27" s="78">
        <v>0.5</v>
      </c>
      <c r="AJ27" s="160">
        <v>0</v>
      </c>
      <c r="AK27" s="172"/>
      <c r="AL27" s="172"/>
      <c r="AM27" s="161" t="str">
        <f>IFERROR(ROUND((VLOOKUP($A27,'ИЗ ГУГЛА'!$B:$Z,AM$1,0)+AO27)*AN27,),VLOOKUP($A27,'ИЗ ГУГЛА'!$B:$Z,AM$1,0))</f>
        <v/>
      </c>
      <c r="AN27" s="160">
        <v>1</v>
      </c>
      <c r="AO27" s="160">
        <v>0</v>
      </c>
      <c r="AP27" s="172"/>
      <c r="AQ27" s="172"/>
      <c r="AR27" s="161" t="str">
        <f>IFERROR(ROUND((VLOOKUP($A27,'ИЗ ГУГЛА'!$B:$Z,AR$1,0)+AT27)*AS27,),VLOOKUP($A27,'ИЗ ГУГЛА'!$B:$Z,AR$1,0))</f>
        <v/>
      </c>
      <c r="AS27" s="160">
        <v>1</v>
      </c>
      <c r="AT27" s="160">
        <v>0</v>
      </c>
      <c r="AU27" s="172"/>
      <c r="AV27" s="172"/>
    </row>
    <row r="28" spans="1:48" ht="30.75" thickBot="1">
      <c r="A28" s="121">
        <v>181744</v>
      </c>
      <c r="B28" s="115">
        <f>VLOOKUP($A28,'Выгр Кат'!$A:$T,B$1,0)</f>
        <v>3600</v>
      </c>
      <c r="C28" s="116" t="str">
        <f>VLOOKUP($A28,'Выгр Кат'!$A:$T,C$1,0)</f>
        <v>Опора стойки передней подвески СЭВИ ЭКСПЕРТ для ВАЗ 2110-2112</v>
      </c>
      <c r="D28" s="115" t="str">
        <f>VLOOKUP($A28,'Выгр Кат'!$A:$T,D$1,0)</f>
        <v>Y</v>
      </c>
      <c r="E28" s="115" t="str">
        <f>VLOOKUP($A28,'Выгр Кат'!$A:$T,E$1,0)</f>
        <v>1</v>
      </c>
      <c r="F28" s="115">
        <f>VLOOKUP($A28,'Выгр Кат'!$A:$T,F$1,0)</f>
        <v>0</v>
      </c>
      <c r="G28" s="115" t="str">
        <f>VLOOKUP($A28,'Выгр Кат'!$A:$T,G$1,0)</f>
        <v>1102</v>
      </c>
      <c r="H28" s="115">
        <f>VLOOKUP($A28,'Выгр Кат'!$A:$T,H$1,0)</f>
        <v>0</v>
      </c>
      <c r="I28" s="93">
        <v>1102</v>
      </c>
      <c r="J28" s="93">
        <v>1102</v>
      </c>
      <c r="K28" s="75" t="e">
        <f>VLOOKUP(J28,'Отчет Eplex'!$B:$E,4,0)</f>
        <v>#N/A</v>
      </c>
      <c r="L28" s="75" t="e">
        <f t="shared" si="1"/>
        <v>#N/A</v>
      </c>
      <c r="M28" s="72">
        <v>1</v>
      </c>
      <c r="N28" s="80" t="s">
        <v>2596</v>
      </c>
      <c r="O28" s="72" t="str">
        <f>IFERROR(IF(VLOOKUP(I28,'Прайс шпак'!C:F,4,0)=N28,"шпак","Ошибка"),"Ошибка")</f>
        <v>шпак</v>
      </c>
      <c r="P28" s="74">
        <f>INDEX('Прайс шпак'!$H:$H,MATCH(I28,'Прайс шпак'!$C:$C,0))*M28</f>
        <v>1170</v>
      </c>
      <c r="Q28" s="72">
        <f>VLOOKUP(P28,Наценка!$A$1:$B$8,2,1)</f>
        <v>1.39</v>
      </c>
      <c r="R28" s="75">
        <f t="shared" si="2"/>
        <v>1626.3</v>
      </c>
      <c r="S28" s="74">
        <f t="shared" si="3"/>
        <v>1690</v>
      </c>
      <c r="T28" s="75">
        <f>VLOOKUP($A28,'Выгр Кат'!$A:$T,T$1,0)</f>
        <v>1100</v>
      </c>
      <c r="U28" s="75">
        <f>VLOOKUP($A28,'Выгр Кат'!$A:$T,U$1,0)</f>
        <v>1590</v>
      </c>
      <c r="V28" s="76">
        <f t="shared" si="4"/>
        <v>70</v>
      </c>
      <c r="W28" s="76">
        <f t="shared" si="5"/>
        <v>100</v>
      </c>
      <c r="X28" s="77">
        <f>IF(IFERROR(RIGHT(E28,1),"")="✔",S28*(1-#REF!),S28*(1-$X$2))</f>
        <v>1571.6999999999998</v>
      </c>
      <c r="Y28" s="167">
        <f t="shared" si="6"/>
        <v>0.34333333333333327</v>
      </c>
      <c r="Z28" s="167">
        <f t="shared" si="7"/>
        <v>3.871559633027534E-2</v>
      </c>
      <c r="AA28" s="167">
        <f t="shared" si="8"/>
        <v>0.39743589743589736</v>
      </c>
      <c r="AB28" s="169">
        <f t="shared" si="10"/>
        <v>1635</v>
      </c>
      <c r="AC28" s="161">
        <f>IFERROR(ROUND((VLOOKUP($A28,'ИЗ ГУГЛА'!$B:$Z,AC$1,0)+AE28)*AD28,),VLOOKUP($A28,'ИЗ ГУГЛА'!$B:$Z,AC$1,0))</f>
        <v>1635</v>
      </c>
      <c r="AD28" s="78">
        <v>0.5</v>
      </c>
      <c r="AE28" s="160">
        <v>0</v>
      </c>
      <c r="AF28" s="183">
        <v>1635</v>
      </c>
      <c r="AG28" s="152" t="s">
        <v>27950</v>
      </c>
      <c r="AH28" s="161" t="str">
        <f>IFERROR(ROUND((VLOOKUP($A28,'ИЗ ГУГЛА'!$B:$Z,AH$1,0)+AJ28)*AI28,),VLOOKUP($A28,'ИЗ ГУГЛА'!$B:$Z,AH$1,0))</f>
        <v/>
      </c>
      <c r="AI28" s="78">
        <v>0.5</v>
      </c>
      <c r="AJ28" s="160">
        <v>0</v>
      </c>
      <c r="AK28" s="172"/>
      <c r="AL28" s="172"/>
      <c r="AM28" s="161" t="str">
        <f>IFERROR(ROUND((VLOOKUP($A28,'ИЗ ГУГЛА'!$B:$Z,AM$1,0)+AO28)*AN28,),VLOOKUP($A28,'ИЗ ГУГЛА'!$B:$Z,AM$1,0))</f>
        <v/>
      </c>
      <c r="AN28" s="160">
        <v>1</v>
      </c>
      <c r="AO28" s="160">
        <v>0</v>
      </c>
      <c r="AP28" s="172"/>
      <c r="AQ28" s="172"/>
      <c r="AR28" s="161" t="str">
        <f>IFERROR(ROUND((VLOOKUP($A28,'ИЗ ГУГЛА'!$B:$Z,AR$1,0)+AT28)*AS28,),VLOOKUP($A28,'ИЗ ГУГЛА'!$B:$Z,AR$1,0))</f>
        <v/>
      </c>
      <c r="AS28" s="160">
        <v>1</v>
      </c>
      <c r="AT28" s="160">
        <v>0</v>
      </c>
      <c r="AU28" s="172"/>
      <c r="AV28" s="172"/>
    </row>
    <row r="29" spans="1:48" ht="46.5" hidden="1" thickTop="1" thickBot="1">
      <c r="A29" s="121">
        <v>181864</v>
      </c>
      <c r="B29" s="115">
        <f>VLOOKUP($A29,'Выгр Кат'!$A:$T,B$1,0)</f>
        <v>14184</v>
      </c>
      <c r="C29" s="116" t="str">
        <f>VLOOKUP($A29,'Выгр Кат'!$A:$T,C$1,0)</f>
        <v>Опоры стоек передней подвески СЭВИ ЭКСТРИМ с поворотным узлом для ВАЗ 2108-21099, 2113-2115</v>
      </c>
      <c r="D29" s="115" t="str">
        <f>VLOOKUP($A29,'Выгр Кат'!$A:$T,D$1,0)</f>
        <v>Y</v>
      </c>
      <c r="E29" s="115" t="str">
        <f>VLOOKUP($A29,'Выгр Кат'!$A:$T,E$1,0)</f>
        <v>1</v>
      </c>
      <c r="F29" s="115">
        <f>VLOOKUP($A29,'Выгр Кат'!$A:$T,F$1,0)</f>
        <v>0</v>
      </c>
      <c r="G29" s="115" t="str">
        <f>VLOOKUP($A29,'Выгр Кат'!$A:$T,G$1,0)</f>
        <v>1103.</v>
      </c>
      <c r="H29" s="115">
        <f>VLOOKUP($A29,'Выгр Кат'!$A:$T,H$1,0)</f>
        <v>0</v>
      </c>
      <c r="I29" s="93">
        <v>1103</v>
      </c>
      <c r="J29" s="93">
        <v>1103</v>
      </c>
      <c r="K29" s="75" t="e">
        <f>VLOOKUP(J29,'Отчет Eplex'!$B:$E,4,0)</f>
        <v>#N/A</v>
      </c>
      <c r="L29" s="75" t="e">
        <f t="shared" si="1"/>
        <v>#N/A</v>
      </c>
      <c r="M29" s="72">
        <v>1</v>
      </c>
      <c r="N29" s="72" t="s">
        <v>2596</v>
      </c>
      <c r="O29" s="72" t="str">
        <f>IFERROR(IF(VLOOKUP(I29,'Прайс шпак'!C:F,4,0)=N29,"шпак","Ошибка"),"Ошибка")</f>
        <v>шпак</v>
      </c>
      <c r="P29" s="74">
        <f>INDEX('Прайс шпак'!$H:$H,MATCH(I29,'Прайс шпак'!$C:$C,0))*M29</f>
        <v>3300</v>
      </c>
      <c r="Q29" s="72">
        <f>VLOOKUP(P29,Наценка!$A$1:$B$8,2,1)</f>
        <v>1.39</v>
      </c>
      <c r="R29" s="75">
        <f t="shared" si="2"/>
        <v>4587</v>
      </c>
      <c r="S29" s="74">
        <f t="shared" si="3"/>
        <v>4590</v>
      </c>
      <c r="T29" s="75">
        <f>VLOOKUP($A29,'Выгр Кат'!$A:$T,T$1,0)</f>
        <v>3300</v>
      </c>
      <c r="U29" s="75">
        <f>VLOOKUP($A29,'Выгр Кат'!$A:$T,U$1,0)</f>
        <v>4590</v>
      </c>
      <c r="V29" s="76">
        <f t="shared" si="4"/>
        <v>0</v>
      </c>
      <c r="W29" s="76">
        <f t="shared" si="5"/>
        <v>0</v>
      </c>
      <c r="X29" s="77">
        <f>IF(IFERROR(RIGHT(E29,1),"")="✔",S29*(1-#REF!),S29*(1-$X$2))</f>
        <v>4268.7</v>
      </c>
      <c r="Y29" s="167">
        <f t="shared" si="6"/>
        <v>0.29354545454545455</v>
      </c>
      <c r="Z29" s="167">
        <f t="shared" si="7"/>
        <v>0.16135559921414541</v>
      </c>
      <c r="AA29" s="167">
        <f t="shared" si="8"/>
        <v>0.54242424242424248</v>
      </c>
      <c r="AB29" s="169">
        <f t="shared" si="10"/>
        <v>5090</v>
      </c>
      <c r="AC29" s="161">
        <f>IFERROR(ROUND((VLOOKUP($A29,'ИЗ ГУГЛА'!$B:$Z,AC$1,0)+AE29)*AD29,),VLOOKUP($A29,'ИЗ ГУГЛА'!$B:$Z,AC$1,0))</f>
        <v>5090</v>
      </c>
      <c r="AD29" s="78">
        <v>1</v>
      </c>
      <c r="AE29" s="160">
        <v>0</v>
      </c>
      <c r="AF29" s="183">
        <v>5090</v>
      </c>
      <c r="AG29" s="152" t="s">
        <v>28087</v>
      </c>
      <c r="AH29" s="161" t="str">
        <f>IFERROR(ROUND((VLOOKUP($A29,'ИЗ ГУГЛА'!$B:$Z,AH$1,0)+AJ29)*AI29,),VLOOKUP($A29,'ИЗ ГУГЛА'!$B:$Z,AH$1,0))</f>
        <v/>
      </c>
      <c r="AI29" s="78">
        <v>1</v>
      </c>
      <c r="AJ29" s="160">
        <v>0</v>
      </c>
      <c r="AK29" s="172"/>
      <c r="AL29" s="172"/>
      <c r="AM29" s="161" t="str">
        <f>IFERROR(ROUND((VLOOKUP($A29,'ИЗ ГУГЛА'!$B:$Z,AM$1,0)+AO29)*AN29,),VLOOKUP($A29,'ИЗ ГУГЛА'!$B:$Z,AM$1,0))</f>
        <v/>
      </c>
      <c r="AN29" s="160">
        <v>1</v>
      </c>
      <c r="AO29" s="160">
        <v>0</v>
      </c>
      <c r="AP29" s="172"/>
      <c r="AQ29" s="172"/>
      <c r="AR29" s="161" t="str">
        <f>IFERROR(ROUND((VLOOKUP($A29,'ИЗ ГУГЛА'!$B:$Z,AR$1,0)+AT29)*AS29,),VLOOKUP($A29,'ИЗ ГУГЛА'!$B:$Z,AR$1,0))</f>
        <v/>
      </c>
      <c r="AS29" s="160">
        <v>1</v>
      </c>
      <c r="AT29" s="160">
        <v>0</v>
      </c>
      <c r="AU29" s="172"/>
      <c r="AV29" s="172"/>
    </row>
    <row r="30" spans="1:48" ht="61.5" thickTop="1" thickBot="1">
      <c r="A30" s="121">
        <v>139190</v>
      </c>
      <c r="B30" s="115">
        <f>VLOOKUP($A30,'Выгр Кат'!$A:$T,B$1,0)</f>
        <v>17338</v>
      </c>
      <c r="C30" s="116" t="str">
        <f>VLOOKUP($A30,'Выгр Кат'!$A:$T,C$1,0)</f>
        <v>Виброшумоизоляторы пружины передней подвески СЭВИ ЭКСТРИМ для ВАЗ 2108-21099, 2113-2115, 2110-2112</v>
      </c>
      <c r="D30" s="115" t="str">
        <f>VLOOKUP($A30,'Выгр Кат'!$A:$T,D$1,0)</f>
        <v>Y</v>
      </c>
      <c r="E30" s="115" t="str">
        <f>VLOOKUP($A30,'Выгр Кат'!$A:$T,E$1,0)</f>
        <v>1</v>
      </c>
      <c r="F30" s="115">
        <f>VLOOKUP($A30,'Выгр Кат'!$A:$T,F$1,0)</f>
        <v>0</v>
      </c>
      <c r="G30" s="115" t="str">
        <f>VLOOKUP($A30,'Выгр Кат'!$A:$T,G$1,0)</f>
        <v>1111</v>
      </c>
      <c r="H30" s="115">
        <f>VLOOKUP($A30,'Выгр Кат'!$A:$T,H$1,0)</f>
        <v>0</v>
      </c>
      <c r="I30" s="93">
        <v>1111</v>
      </c>
      <c r="J30" s="93">
        <v>1111</v>
      </c>
      <c r="K30" s="75" t="e">
        <f>VLOOKUP(J30,'Отчет Eplex'!$B:$E,4,0)</f>
        <v>#N/A</v>
      </c>
      <c r="L30" s="75" t="e">
        <f t="shared" si="1"/>
        <v>#N/A</v>
      </c>
      <c r="M30" s="72">
        <v>1</v>
      </c>
      <c r="N30" s="72" t="s">
        <v>2596</v>
      </c>
      <c r="O30" s="72" t="str">
        <f>IFERROR(IF(VLOOKUP(I30,'Прайс шпак'!C:F,4,0)=N30,"шпак","Ошибка"),"Ошибка")</f>
        <v>шпак</v>
      </c>
      <c r="P30" s="74">
        <f>INDEX('Прайс шпак'!$H:$H,MATCH(I30,'Прайс шпак'!$C:$C,0))*M30</f>
        <v>140</v>
      </c>
      <c r="Q30" s="72">
        <f>VLOOKUP(P30,Наценка!$A$1:$B$8,2,1)</f>
        <v>1.98</v>
      </c>
      <c r="R30" s="75">
        <f t="shared" si="2"/>
        <v>277.2</v>
      </c>
      <c r="S30" s="74">
        <f t="shared" si="3"/>
        <v>279</v>
      </c>
      <c r="T30" s="75">
        <f>VLOOKUP($A30,'Выгр Кат'!$A:$T,T$1,0)</f>
        <v>130</v>
      </c>
      <c r="U30" s="75">
        <f>VLOOKUP($A30,'Выгр Кат'!$A:$T,U$1,0)</f>
        <v>259</v>
      </c>
      <c r="V30" s="76">
        <f t="shared" si="4"/>
        <v>10</v>
      </c>
      <c r="W30" s="76">
        <f t="shared" si="5"/>
        <v>20</v>
      </c>
      <c r="X30" s="77">
        <f>IF(IFERROR(RIGHT(E30,1),"")="✔",S30*(1-#REF!),S30*(1-$X$2))</f>
        <v>259.46999999999997</v>
      </c>
      <c r="Y30" s="167">
        <f t="shared" si="6"/>
        <v>0.8533571428571427</v>
      </c>
      <c r="Z30" s="167">
        <f t="shared" si="7"/>
        <v>0.10527586206896562</v>
      </c>
      <c r="AA30" s="167">
        <f t="shared" si="8"/>
        <v>1.0714285714285716</v>
      </c>
      <c r="AB30" s="169">
        <f t="shared" si="10"/>
        <v>290</v>
      </c>
      <c r="AC30" s="161">
        <f>IFERROR(ROUND((VLOOKUP($A30,'ИЗ ГУГЛА'!$B:$Z,AC$1,0)+AE30)*AD30,),VLOOKUP($A30,'ИЗ ГУГЛА'!$B:$Z,AC$1,0))</f>
        <v>290</v>
      </c>
      <c r="AD30" s="78">
        <v>1</v>
      </c>
      <c r="AE30" s="160">
        <v>0</v>
      </c>
      <c r="AF30" s="117">
        <v>290</v>
      </c>
      <c r="AG30" s="152" t="s">
        <v>28088</v>
      </c>
      <c r="AH30" s="161" t="str">
        <f>IFERROR(ROUND((VLOOKUP($A30,'ИЗ ГУГЛА'!$B:$Z,AH$1,0)+AJ30)*AI30,),VLOOKUP($A30,'ИЗ ГУГЛА'!$B:$Z,AH$1,0))</f>
        <v/>
      </c>
      <c r="AI30" s="78">
        <v>1</v>
      </c>
      <c r="AJ30" s="160">
        <v>0</v>
      </c>
      <c r="AK30" s="172"/>
      <c r="AL30" s="172"/>
      <c r="AM30" s="161" t="str">
        <f>IFERROR(ROUND((VLOOKUP($A30,'ИЗ ГУГЛА'!$B:$Z,AM$1,0)+AO30)*AN30,),VLOOKUP($A30,'ИЗ ГУГЛА'!$B:$Z,AM$1,0))</f>
        <v/>
      </c>
      <c r="AN30" s="160">
        <v>1</v>
      </c>
      <c r="AO30" s="160">
        <v>0</v>
      </c>
      <c r="AP30" s="172"/>
      <c r="AQ30" s="172"/>
      <c r="AR30" s="161" t="str">
        <f>IFERROR(ROUND((VLOOKUP($A30,'ИЗ ГУГЛА'!$B:$Z,AR$1,0)+AT30)*AS30,),VLOOKUP($A30,'ИЗ ГУГЛА'!$B:$Z,AR$1,0))</f>
        <v/>
      </c>
      <c r="AS30" s="160">
        <v>1</v>
      </c>
      <c r="AT30" s="160">
        <v>0</v>
      </c>
      <c r="AU30" s="172"/>
      <c r="AV30" s="172"/>
    </row>
    <row r="31" spans="1:48" ht="46.5" thickTop="1" thickBot="1">
      <c r="A31" s="121">
        <v>181862</v>
      </c>
      <c r="B31" s="115">
        <f>VLOOKUP($A31,'Выгр Кат'!$A:$T,B$1,0)</f>
        <v>3585</v>
      </c>
      <c r="C31" s="116" t="str">
        <f>VLOOKUP($A31,'Выгр Кат'!$A:$T,C$1,0)</f>
        <v>Опоры стоек передней подвески СЭВИ ЭКСТРИМ для ВАЗ 2108-21099, 2113-2115</v>
      </c>
      <c r="D31" s="115" t="str">
        <f>VLOOKUP($A31,'Выгр Кат'!$A:$T,D$1,0)</f>
        <v>Y</v>
      </c>
      <c r="E31" s="115" t="str">
        <f>VLOOKUP($A31,'Выгр Кат'!$A:$T,E$1,0)</f>
        <v>1</v>
      </c>
      <c r="F31" s="115">
        <f>VLOOKUP($A31,'Выгр Кат'!$A:$T,F$1,0)</f>
        <v>0</v>
      </c>
      <c r="G31" s="115" t="str">
        <f>VLOOKUP($A31,'Выгр Кат'!$A:$T,G$1,0)</f>
        <v>1113</v>
      </c>
      <c r="H31" s="115">
        <f>VLOOKUP($A31,'Выгр Кат'!$A:$T,H$1,0)</f>
        <v>0</v>
      </c>
      <c r="I31" s="93">
        <v>1113</v>
      </c>
      <c r="J31" s="93">
        <v>1113</v>
      </c>
      <c r="K31" s="75" t="e">
        <f>VLOOKUP(J31,'Отчет Eplex'!$B:$E,4,0)</f>
        <v>#N/A</v>
      </c>
      <c r="L31" s="75" t="e">
        <f t="shared" si="1"/>
        <v>#N/A</v>
      </c>
      <c r="M31" s="72">
        <v>1</v>
      </c>
      <c r="N31" s="72" t="s">
        <v>2596</v>
      </c>
      <c r="O31" s="72" t="str">
        <f>IFERROR(IF(VLOOKUP(I31,'Прайс шпак'!C:F,4,0)=N31,"шпак","Ошибка"),"Ошибка")</f>
        <v>шпак</v>
      </c>
      <c r="P31" s="74">
        <f>INDEX('Прайс шпак'!$H:$H,MATCH(I31,'Прайс шпак'!$C:$C,0))*M31</f>
        <v>2250</v>
      </c>
      <c r="Q31" s="72">
        <f>VLOOKUP(P31,Наценка!$A$1:$B$8,2,1)</f>
        <v>1.39</v>
      </c>
      <c r="R31" s="75">
        <f t="shared" si="2"/>
        <v>3127.5</v>
      </c>
      <c r="S31" s="74">
        <f t="shared" si="3"/>
        <v>3190</v>
      </c>
      <c r="T31" s="75">
        <f>VLOOKUP($A31,'Выгр Кат'!$A:$T,T$1,0)</f>
        <v>2150</v>
      </c>
      <c r="U31" s="75">
        <f>VLOOKUP($A31,'Выгр Кат'!$A:$T,U$1,0)</f>
        <v>2990</v>
      </c>
      <c r="V31" s="76">
        <f t="shared" si="4"/>
        <v>100</v>
      </c>
      <c r="W31" s="76">
        <f t="shared" si="5"/>
        <v>200</v>
      </c>
      <c r="X31" s="77">
        <f>IF(IFERROR(RIGHT(E31,1),"")="✔",S31*(1-#REF!),S31*(1-$X$2))</f>
        <v>2966.7</v>
      </c>
      <c r="Y31" s="167">
        <f t="shared" si="6"/>
        <v>0.31853333333333333</v>
      </c>
      <c r="Z31" s="167">
        <f t="shared" si="7"/>
        <v>9.8267477203647466E-2</v>
      </c>
      <c r="AA31" s="167">
        <f t="shared" si="8"/>
        <v>0.46222222222222231</v>
      </c>
      <c r="AB31" s="169">
        <f t="shared" si="10"/>
        <v>3290</v>
      </c>
      <c r="AC31" s="161">
        <f>IFERROR(ROUND((VLOOKUP($A31,'ИЗ ГУГЛА'!$B:$Z,AC$1,0)+AE31)*AD31,),VLOOKUP($A31,'ИЗ ГУГЛА'!$B:$Z,AC$1,0))</f>
        <v>3290</v>
      </c>
      <c r="AD31" s="78">
        <v>1</v>
      </c>
      <c r="AE31" s="160">
        <v>0</v>
      </c>
      <c r="AF31" s="183">
        <v>3290</v>
      </c>
      <c r="AG31" s="152" t="s">
        <v>28089</v>
      </c>
      <c r="AH31" s="161" t="str">
        <f>IFERROR(ROUND((VLOOKUP($A31,'ИЗ ГУГЛА'!$B:$Z,AH$1,0)+AJ31)*AI31,),VLOOKUP($A31,'ИЗ ГУГЛА'!$B:$Z,AH$1,0))</f>
        <v/>
      </c>
      <c r="AI31" s="78">
        <v>1</v>
      </c>
      <c r="AJ31" s="160">
        <v>0</v>
      </c>
      <c r="AK31" s="172"/>
      <c r="AL31" s="172"/>
      <c r="AM31" s="161" t="str">
        <f>IFERROR(ROUND((VLOOKUP($A31,'ИЗ ГУГЛА'!$B:$Z,AM$1,0)+AO31)*AN31,),VLOOKUP($A31,'ИЗ ГУГЛА'!$B:$Z,AM$1,0))</f>
        <v/>
      </c>
      <c r="AN31" s="160">
        <v>1</v>
      </c>
      <c r="AO31" s="160">
        <v>0</v>
      </c>
      <c r="AP31" s="172"/>
      <c r="AQ31" s="172"/>
      <c r="AR31" s="161" t="str">
        <f>IFERROR(ROUND((VLOOKUP($A31,'ИЗ ГУГЛА'!$B:$Z,AR$1,0)+AT31)*AS31,),VLOOKUP($A31,'ИЗ ГУГЛА'!$B:$Z,AR$1,0))</f>
        <v/>
      </c>
      <c r="AS31" s="160">
        <v>1</v>
      </c>
      <c r="AT31" s="160">
        <v>0</v>
      </c>
      <c r="AU31" s="172"/>
      <c r="AV31" s="172"/>
    </row>
    <row r="32" spans="1:48" ht="31.5" thickTop="1" thickBot="1">
      <c r="A32" s="121">
        <v>181863</v>
      </c>
      <c r="B32" s="115">
        <f>VLOOKUP($A32,'Выгр Кат'!$A:$T,B$1,0)</f>
        <v>3588</v>
      </c>
      <c r="C32" s="116" t="str">
        <f>VLOOKUP($A32,'Выгр Кат'!$A:$T,C$1,0)</f>
        <v>Опоры стоек передней подвески СЭВИ ЭКСТРИМ для ВАЗ 2110-2112</v>
      </c>
      <c r="D32" s="115" t="str">
        <f>VLOOKUP($A32,'Выгр Кат'!$A:$T,D$1,0)</f>
        <v>Y</v>
      </c>
      <c r="E32" s="115" t="str">
        <f>VLOOKUP($A32,'Выгр Кат'!$A:$T,E$1,0)</f>
        <v>1</v>
      </c>
      <c r="F32" s="115">
        <f>VLOOKUP($A32,'Выгр Кат'!$A:$T,F$1,0)</f>
        <v>0</v>
      </c>
      <c r="G32" s="115" t="str">
        <f>VLOOKUP($A32,'Выгр Кат'!$A:$T,G$1,0)</f>
        <v>1115</v>
      </c>
      <c r="H32" s="115">
        <f>VLOOKUP($A32,'Выгр Кат'!$A:$T,H$1,0)</f>
        <v>0</v>
      </c>
      <c r="I32" s="93">
        <v>1115</v>
      </c>
      <c r="J32" s="93">
        <v>1115</v>
      </c>
      <c r="K32" s="75" t="e">
        <f>VLOOKUP(J32,'Отчет Eplex'!$B:$E,4,0)</f>
        <v>#N/A</v>
      </c>
      <c r="L32" s="75" t="e">
        <f t="shared" si="1"/>
        <v>#N/A</v>
      </c>
      <c r="M32" s="72">
        <v>1</v>
      </c>
      <c r="N32" s="72" t="s">
        <v>2596</v>
      </c>
      <c r="O32" s="72" t="str">
        <f>IFERROR(IF(VLOOKUP(I32,'Прайс шпак'!C:F,4,0)=N32,"шпак","Ошибка"),"Ошибка")</f>
        <v>шпак</v>
      </c>
      <c r="P32" s="74">
        <f>INDEX('Прайс шпак'!$H:$H,MATCH(I32,'Прайс шпак'!$C:$C,0))*M32</f>
        <v>2480</v>
      </c>
      <c r="Q32" s="72">
        <f>VLOOKUP(P32,Наценка!$A$1:$B$8,2,1)</f>
        <v>1.39</v>
      </c>
      <c r="R32" s="75">
        <f t="shared" si="2"/>
        <v>3447.2</v>
      </c>
      <c r="S32" s="74">
        <f t="shared" si="3"/>
        <v>3490</v>
      </c>
      <c r="T32" s="75">
        <f>VLOOKUP($A32,'Выгр Кат'!$A:$T,T$1,0)</f>
        <v>2650</v>
      </c>
      <c r="U32" s="75">
        <f>VLOOKUP($A32,'Выгр Кат'!$A:$T,U$1,0)</f>
        <v>3690</v>
      </c>
      <c r="V32" s="76">
        <f t="shared" si="4"/>
        <v>-170</v>
      </c>
      <c r="W32" s="76">
        <f t="shared" si="5"/>
        <v>-200</v>
      </c>
      <c r="X32" s="77">
        <f>IF(IFERROR(RIGHT(E32,1),"")="✔",S32*(1-#REF!),S32*(1-$X$2))</f>
        <v>3245.7</v>
      </c>
      <c r="Y32" s="167">
        <f t="shared" si="6"/>
        <v>0.30874999999999986</v>
      </c>
      <c r="Z32" s="167">
        <f t="shared" si="7"/>
        <v>0.20643031784841082</v>
      </c>
      <c r="AA32" s="167">
        <f t="shared" si="8"/>
        <v>0.64919354838709675</v>
      </c>
      <c r="AB32" s="169">
        <f t="shared" si="10"/>
        <v>4090</v>
      </c>
      <c r="AC32" s="161">
        <f>IFERROR(ROUND((VLOOKUP($A32,'ИЗ ГУГЛА'!$B:$Z,AC$1,0)+AE32)*AD32,),VLOOKUP($A32,'ИЗ ГУГЛА'!$B:$Z,AC$1,0))</f>
        <v>4090</v>
      </c>
      <c r="AD32" s="78">
        <v>1</v>
      </c>
      <c r="AE32" s="160">
        <v>0</v>
      </c>
      <c r="AF32" s="183">
        <v>4090</v>
      </c>
      <c r="AG32" s="152" t="s">
        <v>28379</v>
      </c>
      <c r="AH32" s="161" t="str">
        <f>IFERROR(ROUND((VLOOKUP($A32,'ИЗ ГУГЛА'!$B:$Z,AH$1,0)+AJ32)*AI32,),VLOOKUP($A32,'ИЗ ГУГЛА'!$B:$Z,AH$1,0))</f>
        <v/>
      </c>
      <c r="AI32" s="78">
        <v>1</v>
      </c>
      <c r="AJ32" s="160">
        <v>0</v>
      </c>
      <c r="AK32" s="172"/>
      <c r="AL32" s="172"/>
      <c r="AM32" s="161" t="str">
        <f>IFERROR(ROUND((VLOOKUP($A32,'ИЗ ГУГЛА'!$B:$Z,AM$1,0)+AO32)*AN32,),VLOOKUP($A32,'ИЗ ГУГЛА'!$B:$Z,AM$1,0))</f>
        <v/>
      </c>
      <c r="AN32" s="160">
        <v>1</v>
      </c>
      <c r="AO32" s="160">
        <v>0</v>
      </c>
      <c r="AP32" s="172"/>
      <c r="AQ32" s="172"/>
      <c r="AR32" s="161" t="str">
        <f>IFERROR(ROUND((VLOOKUP($A32,'ИЗ ГУГЛА'!$B:$Z,AR$1,0)+AT32)*AS32,),VLOOKUP($A32,'ИЗ ГУГЛА'!$B:$Z,AR$1,0))</f>
        <v/>
      </c>
      <c r="AS32" s="160">
        <v>1</v>
      </c>
      <c r="AT32" s="160">
        <v>0</v>
      </c>
      <c r="AU32" s="172"/>
      <c r="AV32" s="172"/>
    </row>
    <row r="33" spans="1:48" ht="46.5" thickTop="1" thickBot="1">
      <c r="A33" s="121">
        <v>181736</v>
      </c>
      <c r="B33" s="115">
        <f>VLOOKUP($A33,'Выгр Кат'!$A:$T,B$1,0)</f>
        <v>3603</v>
      </c>
      <c r="C33" s="116" t="str">
        <f>VLOOKUP($A33,'Выгр Кат'!$A:$T,C$1,0)</f>
        <v>Опора стойки передней подвески СЭВИ ЭКСПЕРТ без подшипника для Лада Приора</v>
      </c>
      <c r="D33" s="115" t="str">
        <f>VLOOKUP($A33,'Выгр Кат'!$A:$T,D$1,0)</f>
        <v>Y</v>
      </c>
      <c r="E33" s="115" t="str">
        <f>VLOOKUP($A33,'Выгр Кат'!$A:$T,E$1,0)</f>
        <v>1</v>
      </c>
      <c r="F33" s="115">
        <f>VLOOKUP($A33,'Выгр Кат'!$A:$T,F$1,0)</f>
        <v>0</v>
      </c>
      <c r="G33" s="115" t="str">
        <f>VLOOKUP($A33,'Выгр Кат'!$A:$T,G$1,0)</f>
        <v>1117</v>
      </c>
      <c r="H33" s="115">
        <f>VLOOKUP($A33,'Выгр Кат'!$A:$T,H$1,0)</f>
        <v>0</v>
      </c>
      <c r="I33" s="93">
        <v>1117</v>
      </c>
      <c r="J33" s="93">
        <v>1117</v>
      </c>
      <c r="K33" s="75" t="e">
        <f>VLOOKUP(J33,'Отчет Eplex'!$B:$E,4,0)</f>
        <v>#N/A</v>
      </c>
      <c r="L33" s="75" t="e">
        <f t="shared" si="1"/>
        <v>#N/A</v>
      </c>
      <c r="M33" s="72">
        <v>1</v>
      </c>
      <c r="N33" s="72" t="s">
        <v>2596</v>
      </c>
      <c r="O33" s="72" t="str">
        <f>IFERROR(IF(VLOOKUP(I33,'Прайс шпак'!C:F,4,0)=N33,"шпак","Ошибка"),"Ошибка")</f>
        <v>шпак</v>
      </c>
      <c r="P33" s="74">
        <f>INDEX('Прайс шпак'!$H:$H,MATCH(I33,'Прайс шпак'!$C:$C,0))*M33</f>
        <v>490</v>
      </c>
      <c r="Q33" s="72">
        <f>VLOOKUP(P33,Наценка!$A$1:$B$8,2,1)</f>
        <v>1.55</v>
      </c>
      <c r="R33" s="75">
        <f t="shared" si="2"/>
        <v>759.5</v>
      </c>
      <c r="S33" s="74">
        <f t="shared" si="3"/>
        <v>759</v>
      </c>
      <c r="T33" s="75">
        <f>VLOOKUP($A33,'Выгр Кат'!$A:$T,T$1,0)</f>
        <v>470</v>
      </c>
      <c r="U33" s="75">
        <f>VLOOKUP($A33,'Выгр Кат'!$A:$T,U$1,0)</f>
        <v>729</v>
      </c>
      <c r="V33" s="76">
        <f t="shared" si="4"/>
        <v>20</v>
      </c>
      <c r="W33" s="76">
        <f t="shared" si="5"/>
        <v>30</v>
      </c>
      <c r="X33" s="77">
        <f>IF(IFERROR(RIGHT(E33,1),"")="✔",S33*(1-#REF!),S33*(1-$X$2))</f>
        <v>705.87</v>
      </c>
      <c r="Y33" s="167">
        <f t="shared" si="6"/>
        <v>0.4405510204081633</v>
      </c>
      <c r="Z33" s="167">
        <f t="shared" si="7"/>
        <v>0.1121132075471698</v>
      </c>
      <c r="AA33" s="167">
        <f t="shared" si="8"/>
        <v>0.62244897959183665</v>
      </c>
      <c r="AB33" s="169">
        <f t="shared" si="10"/>
        <v>795</v>
      </c>
      <c r="AC33" s="161">
        <f>IFERROR(ROUND((VLOOKUP($A33,'ИЗ ГУГЛА'!$B:$Z,AC$1,0)+AE33)*AD33,),VLOOKUP($A33,'ИЗ ГУГЛА'!$B:$Z,AC$1,0))</f>
        <v>795</v>
      </c>
      <c r="AD33" s="78">
        <v>0.5</v>
      </c>
      <c r="AE33" s="160">
        <v>0</v>
      </c>
      <c r="AF33" s="117">
        <v>795</v>
      </c>
      <c r="AG33" s="152" t="s">
        <v>28090</v>
      </c>
      <c r="AH33" s="161" t="str">
        <f>IFERROR(ROUND((VLOOKUP($A33,'ИЗ ГУГЛА'!$B:$Z,AH$1,0)+AJ33)*AI33,),VLOOKUP($A33,'ИЗ ГУГЛА'!$B:$Z,AH$1,0))</f>
        <v/>
      </c>
      <c r="AI33" s="78">
        <v>0.5</v>
      </c>
      <c r="AJ33" s="160">
        <v>0</v>
      </c>
      <c r="AK33" s="172"/>
      <c r="AL33" s="172"/>
      <c r="AM33" s="161" t="str">
        <f>IFERROR(ROUND((VLOOKUP($A33,'ИЗ ГУГЛА'!$B:$Z,AM$1,0)+AO33)*AN33,),VLOOKUP($A33,'ИЗ ГУГЛА'!$B:$Z,AM$1,0))</f>
        <v/>
      </c>
      <c r="AN33" s="160">
        <v>1</v>
      </c>
      <c r="AO33" s="160">
        <v>0</v>
      </c>
      <c r="AP33" s="172"/>
      <c r="AQ33" s="172"/>
      <c r="AR33" s="161" t="str">
        <f>IFERROR(ROUND((VLOOKUP($A33,'ИЗ ГУГЛА'!$B:$Z,AR$1,0)+AT33)*AS33,),VLOOKUP($A33,'ИЗ ГУГЛА'!$B:$Z,AR$1,0))</f>
        <v/>
      </c>
      <c r="AS33" s="160">
        <v>1</v>
      </c>
      <c r="AT33" s="160">
        <v>0</v>
      </c>
      <c r="AU33" s="172"/>
      <c r="AV33" s="172"/>
    </row>
    <row r="34" spans="1:48" ht="46.5" thickTop="1" thickBot="1">
      <c r="A34" s="121">
        <v>181751</v>
      </c>
      <c r="B34" s="115">
        <f>VLOOKUP($A34,'Выгр Кат'!$A:$T,B$1,0)</f>
        <v>19422</v>
      </c>
      <c r="C34" s="116" t="str">
        <f>VLOOKUP($A34,'Выгр Кат'!$A:$T,C$1,0)</f>
        <v>Опора стойки передней подвески СЭВИ ЭКСПЕРТ с подшипником для Лада Приора, Приора 2</v>
      </c>
      <c r="D34" s="115" t="str">
        <f>VLOOKUP($A34,'Выгр Кат'!$A:$T,D$1,0)</f>
        <v>Y</v>
      </c>
      <c r="E34" s="115" t="str">
        <f>VLOOKUP($A34,'Выгр Кат'!$A:$T,E$1,0)</f>
        <v>2</v>
      </c>
      <c r="F34" s="115">
        <f>VLOOKUP($A34,'Выгр Кат'!$A:$T,F$1,0)</f>
        <v>0</v>
      </c>
      <c r="G34" s="115" t="str">
        <f>VLOOKUP($A34,'Выгр Кат'!$A:$T,G$1,0)</f>
        <v>1119</v>
      </c>
      <c r="H34" s="115">
        <f>VLOOKUP($A34,'Выгр Кат'!$A:$T,H$1,0)</f>
        <v>0</v>
      </c>
      <c r="I34" s="93">
        <v>1119</v>
      </c>
      <c r="J34" s="93">
        <v>1119</v>
      </c>
      <c r="K34" s="75" t="e">
        <f>VLOOKUP(J34,'Отчет Eplex'!$B:$E,4,0)</f>
        <v>#N/A</v>
      </c>
      <c r="L34" s="75" t="e">
        <f t="shared" si="1"/>
        <v>#N/A</v>
      </c>
      <c r="M34" s="72">
        <v>1</v>
      </c>
      <c r="N34" s="72" t="s">
        <v>2596</v>
      </c>
      <c r="O34" s="72" t="str">
        <f>IFERROR(IF(VLOOKUP(I34,'Прайс шпак'!C:F,4,0)=N34,"шпак","Ошибка"),"Ошибка")</f>
        <v>шпак</v>
      </c>
      <c r="P34" s="74">
        <f>INDEX('Прайс шпак'!$H:$H,MATCH(I34,'Прайс шпак'!$C:$C,0))*M34</f>
        <v>830</v>
      </c>
      <c r="Q34" s="72">
        <f>VLOOKUP(P34,Наценка!$A$1:$B$8,2,1)</f>
        <v>1.5</v>
      </c>
      <c r="R34" s="75">
        <f t="shared" si="2"/>
        <v>1245</v>
      </c>
      <c r="S34" s="74">
        <f t="shared" si="3"/>
        <v>1290</v>
      </c>
      <c r="T34" s="75">
        <f>VLOOKUP($A34,'Выгр Кат'!$A:$T,T$1,0)</f>
        <v>810</v>
      </c>
      <c r="U34" s="75">
        <f>VLOOKUP($A34,'Выгр Кат'!$A:$T,U$1,0)</f>
        <v>1290</v>
      </c>
      <c r="V34" s="76">
        <f t="shared" si="4"/>
        <v>20</v>
      </c>
      <c r="W34" s="76">
        <f t="shared" si="5"/>
        <v>0</v>
      </c>
      <c r="X34" s="77">
        <f>IF(IFERROR(RIGHT(E34,1),"")="✔",S34*(1-#REF!),S34*(1-$X$2))</f>
        <v>1199.6999999999998</v>
      </c>
      <c r="Y34" s="167">
        <f t="shared" si="6"/>
        <v>0.44542168674698779</v>
      </c>
      <c r="Z34" s="167">
        <f t="shared" si="7"/>
        <v>3.6385542168674845E-2</v>
      </c>
      <c r="AA34" s="167">
        <f t="shared" si="8"/>
        <v>0.5</v>
      </c>
      <c r="AB34" s="169">
        <f t="shared" si="10"/>
        <v>1245</v>
      </c>
      <c r="AC34" s="161">
        <f>IFERROR(ROUND((VLOOKUP($A34,'ИЗ ГУГЛА'!$B:$Z,AC$1,0)+AE34)*AD34,),VLOOKUP($A34,'ИЗ ГУГЛА'!$B:$Z,AC$1,0))</f>
        <v>1245</v>
      </c>
      <c r="AD34" s="78">
        <v>0.5</v>
      </c>
      <c r="AE34" s="160">
        <v>0</v>
      </c>
      <c r="AF34" s="117">
        <v>1245</v>
      </c>
      <c r="AG34" s="152" t="s">
        <v>28091</v>
      </c>
      <c r="AH34" s="161" t="str">
        <f>IFERROR(ROUND((VLOOKUP($A34,'ИЗ ГУГЛА'!$B:$Z,AH$1,0)+AJ34)*AI34,),VLOOKUP($A34,'ИЗ ГУГЛА'!$B:$Z,AH$1,0))</f>
        <v/>
      </c>
      <c r="AI34" s="78">
        <v>0.5</v>
      </c>
      <c r="AJ34" s="160">
        <v>0</v>
      </c>
      <c r="AK34" s="172"/>
      <c r="AL34" s="172"/>
      <c r="AM34" s="161" t="str">
        <f>IFERROR(ROUND((VLOOKUP($A34,'ИЗ ГУГЛА'!$B:$Z,AM$1,0)+AO34)*AN34,),VLOOKUP($A34,'ИЗ ГУГЛА'!$B:$Z,AM$1,0))</f>
        <v/>
      </c>
      <c r="AN34" s="160">
        <v>1</v>
      </c>
      <c r="AO34" s="160">
        <v>0</v>
      </c>
      <c r="AP34" s="172"/>
      <c r="AQ34" s="172"/>
      <c r="AR34" s="161" t="str">
        <f>IFERROR(ROUND((VLOOKUP($A34,'ИЗ ГУГЛА'!$B:$Z,AR$1,0)+AT34)*AS34,),VLOOKUP($A34,'ИЗ ГУГЛА'!$B:$Z,AR$1,0))</f>
        <v/>
      </c>
      <c r="AS34" s="160">
        <v>1</v>
      </c>
      <c r="AT34" s="160">
        <v>0</v>
      </c>
      <c r="AU34" s="172"/>
      <c r="AV34" s="172"/>
    </row>
    <row r="35" spans="1:48" ht="61.5" thickTop="1" thickBot="1">
      <c r="A35" s="121">
        <v>138937</v>
      </c>
      <c r="B35" s="115">
        <f>VLOOKUP($A35,'Выгр Кат'!$A:$T,B$1,0)</f>
        <v>17337</v>
      </c>
      <c r="C35" s="116" t="str">
        <f>VLOOKUP($A35,'Выгр Кат'!$A:$T,C$1,0)</f>
        <v>Буферы хода сжатия передней подвески СЭВИ ЭКСТРИМ для ВАЗ 2110-2112, 2113-2115, Лада Калина, Калина 2, Приора, Приора 2, Гранта</v>
      </c>
      <c r="D35" s="115" t="str">
        <f>VLOOKUP($A35,'Выгр Кат'!$A:$T,D$1,0)</f>
        <v>Y</v>
      </c>
      <c r="E35" s="115" t="str">
        <f>VLOOKUP($A35,'Выгр Кат'!$A:$T,E$1,0)</f>
        <v>1</v>
      </c>
      <c r="F35" s="115">
        <f>VLOOKUP($A35,'Выгр Кат'!$A:$T,F$1,0)</f>
        <v>0</v>
      </c>
      <c r="G35" s="115" t="str">
        <f>VLOOKUP($A35,'Выгр Кат'!$A:$T,G$1,0)</f>
        <v>1121</v>
      </c>
      <c r="H35" s="115">
        <f>VLOOKUP($A35,'Выгр Кат'!$A:$T,H$1,0)</f>
        <v>0</v>
      </c>
      <c r="I35" s="93">
        <v>1121</v>
      </c>
      <c r="J35" s="93">
        <v>1121</v>
      </c>
      <c r="K35" s="75" t="e">
        <f>VLOOKUP(J35,'Отчет Eplex'!$B:$E,4,0)</f>
        <v>#N/A</v>
      </c>
      <c r="L35" s="75" t="e">
        <f t="shared" si="1"/>
        <v>#N/A</v>
      </c>
      <c r="M35" s="72">
        <v>1</v>
      </c>
      <c r="N35" s="72" t="s">
        <v>2596</v>
      </c>
      <c r="O35" s="72" t="str">
        <f>IFERROR(IF(VLOOKUP(I35,'Прайс шпак'!C:F,4,0)=N35,"шпак","Ошибка"),"Ошибка")</f>
        <v>шпак</v>
      </c>
      <c r="P35" s="74">
        <f>INDEX('Прайс шпак'!$H:$H,MATCH(I35,'Прайс шпак'!$C:$C,0))*M35</f>
        <v>160</v>
      </c>
      <c r="Q35" s="72">
        <f>VLOOKUP(P35,Наценка!$A$1:$B$8,2,1)</f>
        <v>1.98</v>
      </c>
      <c r="R35" s="75">
        <f t="shared" si="2"/>
        <v>316.8</v>
      </c>
      <c r="S35" s="74">
        <f t="shared" si="3"/>
        <v>319</v>
      </c>
      <c r="T35" s="75">
        <f>VLOOKUP($A35,'Выгр Кат'!$A:$T,T$1,0)</f>
        <v>150</v>
      </c>
      <c r="U35" s="75">
        <f>VLOOKUP($A35,'Выгр Кат'!$A:$T,U$1,0)</f>
        <v>299</v>
      </c>
      <c r="V35" s="76">
        <f t="shared" si="4"/>
        <v>10</v>
      </c>
      <c r="W35" s="76">
        <f t="shared" si="5"/>
        <v>20</v>
      </c>
      <c r="X35" s="77">
        <f>IF(IFERROR(RIGHT(E35,1),"")="✔",S35*(1-#REF!),S35*(1-$X$2))</f>
        <v>296.66999999999996</v>
      </c>
      <c r="Y35" s="167">
        <f t="shared" si="6"/>
        <v>0.85418749999999966</v>
      </c>
      <c r="Z35" s="167">
        <f t="shared" si="7"/>
        <v>0.12486725663716826</v>
      </c>
      <c r="AA35" s="167">
        <f t="shared" si="8"/>
        <v>1.1187499999999999</v>
      </c>
      <c r="AB35" s="169">
        <f t="shared" si="10"/>
        <v>339</v>
      </c>
      <c r="AC35" s="161">
        <f>IFERROR(ROUND((VLOOKUP($A35,'ИЗ ГУГЛА'!$B:$Z,AC$1,0)+AE35)*AD35,),VLOOKUP($A35,'ИЗ ГУГЛА'!$B:$Z,AC$1,0))</f>
        <v>339</v>
      </c>
      <c r="AD35" s="78">
        <v>1</v>
      </c>
      <c r="AE35" s="160">
        <v>0</v>
      </c>
      <c r="AF35" s="183">
        <v>339</v>
      </c>
      <c r="AG35" s="152" t="s">
        <v>28099</v>
      </c>
      <c r="AH35" s="161" t="str">
        <f>IFERROR(ROUND((VLOOKUP($A35,'ИЗ ГУГЛА'!$B:$Z,AH$1,0)+AJ35)*AI35,),VLOOKUP($A35,'ИЗ ГУГЛА'!$B:$Z,AH$1,0))</f>
        <v/>
      </c>
      <c r="AI35" s="78">
        <v>1</v>
      </c>
      <c r="AJ35" s="160">
        <v>0</v>
      </c>
      <c r="AK35" s="172"/>
      <c r="AL35" s="172"/>
      <c r="AM35" s="161" t="str">
        <f>IFERROR(ROUND((VLOOKUP($A35,'ИЗ ГУГЛА'!$B:$Z,AM$1,0)+AO35)*AN35,),VLOOKUP($A35,'ИЗ ГУГЛА'!$B:$Z,AM$1,0))</f>
        <v/>
      </c>
      <c r="AN35" s="160">
        <v>1</v>
      </c>
      <c r="AO35" s="160">
        <v>0</v>
      </c>
      <c r="AP35" s="172"/>
      <c r="AQ35" s="172"/>
      <c r="AR35" s="161" t="str">
        <f>IFERROR(ROUND((VLOOKUP($A35,'ИЗ ГУГЛА'!$B:$Z,AR$1,0)+AT35)*AS35,),VLOOKUP($A35,'ИЗ ГУГЛА'!$B:$Z,AR$1,0))</f>
        <v/>
      </c>
      <c r="AS35" s="160">
        <v>1</v>
      </c>
      <c r="AT35" s="160">
        <v>0</v>
      </c>
      <c r="AU35" s="172"/>
      <c r="AV35" s="172"/>
    </row>
    <row r="36" spans="1:48" ht="61.5" thickTop="1" thickBot="1">
      <c r="A36" s="121">
        <v>195053</v>
      </c>
      <c r="B36" s="115">
        <f>VLOOKUP($A36,'Выгр Кат'!$A:$T,B$1,0)</f>
        <v>17212</v>
      </c>
      <c r="C36" s="116" t="str">
        <f>VLOOKUP($A36,'Выгр Кат'!$A:$T,C$1,0)</f>
        <v>Подшипник опоры стойки передней подвески СЭВИ ЭКСПЕРТ для Лада Калина, Калина 2, Приора, Приора 2, Гранта</v>
      </c>
      <c r="D36" s="115" t="str">
        <f>VLOOKUP($A36,'Выгр Кат'!$A:$T,D$1,0)</f>
        <v>Y</v>
      </c>
      <c r="E36" s="115" t="str">
        <f>VLOOKUP($A36,'Выгр Кат'!$A:$T,E$1,0)</f>
        <v>1</v>
      </c>
      <c r="F36" s="115">
        <f>VLOOKUP($A36,'Выгр Кат'!$A:$T,F$1,0)</f>
        <v>0</v>
      </c>
      <c r="G36" s="115" t="str">
        <f>VLOOKUP($A36,'Выгр Кат'!$A:$T,G$1,0)</f>
        <v>1124</v>
      </c>
      <c r="H36" s="115">
        <f>VLOOKUP($A36,'Выгр Кат'!$A:$T,H$1,0)</f>
        <v>0</v>
      </c>
      <c r="I36" s="93">
        <v>1124</v>
      </c>
      <c r="J36" s="93">
        <v>1124</v>
      </c>
      <c r="K36" s="75" t="e">
        <f>VLOOKUP(J36,'Отчет Eplex'!$B:$E,4,0)</f>
        <v>#N/A</v>
      </c>
      <c r="L36" s="75" t="e">
        <f t="shared" si="1"/>
        <v>#N/A</v>
      </c>
      <c r="M36" s="72">
        <v>1</v>
      </c>
      <c r="N36" s="72" t="s">
        <v>2596</v>
      </c>
      <c r="O36" s="72" t="str">
        <f>IFERROR(IF(VLOOKUP(I36,'Прайс шпак'!C:F,4,0)=N36,"шпак","Ошибка"),"Ошибка")</f>
        <v>шпак</v>
      </c>
      <c r="P36" s="74">
        <f>INDEX('Прайс шпак'!$H:$H,MATCH(I36,'Прайс шпак'!$C:$C,0))*M36</f>
        <v>390</v>
      </c>
      <c r="Q36" s="72">
        <f>VLOOKUP(P36,Наценка!$A$1:$B$8,2,1)</f>
        <v>1.55</v>
      </c>
      <c r="R36" s="75">
        <f t="shared" si="2"/>
        <v>604.5</v>
      </c>
      <c r="S36" s="74">
        <f t="shared" si="3"/>
        <v>609</v>
      </c>
      <c r="T36" s="75">
        <f>VLOOKUP($A36,'Выгр Кат'!$A:$T,T$1,0)</f>
        <v>400</v>
      </c>
      <c r="U36" s="75">
        <f>VLOOKUP($A36,'Выгр Кат'!$A:$T,U$1,0)</f>
        <v>619</v>
      </c>
      <c r="V36" s="76">
        <f t="shared" si="4"/>
        <v>-10</v>
      </c>
      <c r="W36" s="76">
        <f t="shared" si="5"/>
        <v>-10</v>
      </c>
      <c r="X36" s="77">
        <f>IF(IFERROR(RIGHT(E36,1),"")="✔",S36*(1-#REF!),S36*(1-$X$2))</f>
        <v>566.37</v>
      </c>
      <c r="Y36" s="167">
        <f t="shared" si="6"/>
        <v>0.45223076923076921</v>
      </c>
      <c r="Z36" s="167">
        <f t="shared" si="7"/>
        <v>0.22308641975308641</v>
      </c>
      <c r="AA36" s="167">
        <f t="shared" si="8"/>
        <v>0.86923076923076925</v>
      </c>
      <c r="AB36" s="169">
        <f t="shared" si="10"/>
        <v>729</v>
      </c>
      <c r="AC36" s="161">
        <f>IFERROR(ROUND((VLOOKUP($A36,'ИЗ ГУГЛА'!$B:$Z,AC$1,0)+AE36)*AD36,),VLOOKUP($A36,'ИЗ ГУГЛА'!$B:$Z,AC$1,0))</f>
        <v>729</v>
      </c>
      <c r="AD36" s="78">
        <v>1</v>
      </c>
      <c r="AE36" s="160">
        <v>0</v>
      </c>
      <c r="AF36" s="183">
        <v>729</v>
      </c>
      <c r="AG36" s="152" t="s">
        <v>28098</v>
      </c>
      <c r="AH36" s="161" t="str">
        <f>IFERROR(ROUND((VLOOKUP($A36,'ИЗ ГУГЛА'!$B:$Z,AH$1,0)+AJ36)*AI36,),VLOOKUP($A36,'ИЗ ГУГЛА'!$B:$Z,AH$1,0))</f>
        <v/>
      </c>
      <c r="AI36" s="78">
        <v>1</v>
      </c>
      <c r="AJ36" s="160">
        <v>0</v>
      </c>
      <c r="AK36" s="172"/>
      <c r="AL36" s="172"/>
      <c r="AM36" s="161" t="str">
        <f>IFERROR(ROUND((VLOOKUP($A36,'ИЗ ГУГЛА'!$B:$Z,AM$1,0)+AO36)*AN36,),VLOOKUP($A36,'ИЗ ГУГЛА'!$B:$Z,AM$1,0))</f>
        <v/>
      </c>
      <c r="AN36" s="160">
        <v>1</v>
      </c>
      <c r="AO36" s="160">
        <v>0</v>
      </c>
      <c r="AP36" s="172"/>
      <c r="AQ36" s="172"/>
      <c r="AR36" s="161" t="str">
        <f>IFERROR(ROUND((VLOOKUP($A36,'ИЗ ГУГЛА'!$B:$Z,AR$1,0)+AT36)*AS36,),VLOOKUP($A36,'ИЗ ГУГЛА'!$B:$Z,AR$1,0))</f>
        <v/>
      </c>
      <c r="AS36" s="160">
        <v>1</v>
      </c>
      <c r="AT36" s="160">
        <v>0</v>
      </c>
      <c r="AU36" s="172"/>
      <c r="AV36" s="172"/>
    </row>
    <row r="37" spans="1:48" ht="46.5" thickTop="1" thickBot="1">
      <c r="A37" s="121">
        <v>181738</v>
      </c>
      <c r="B37" s="115">
        <f>VLOOKUP($A37,'Выгр Кат'!$A:$T,B$1,0)</f>
        <v>23838</v>
      </c>
      <c r="C37" s="116" t="str">
        <f>VLOOKUP($A37,'Выгр Кат'!$A:$T,C$1,0)</f>
        <v>Опора стойки передней подвески СЭВИ ЭКСПЕРТ с подшипником для Лада Калина</v>
      </c>
      <c r="D37" s="115" t="str">
        <f>VLOOKUP($A37,'Выгр Кат'!$A:$T,D$1,0)</f>
        <v>Y</v>
      </c>
      <c r="E37" s="115" t="str">
        <f>VLOOKUP($A37,'Выгр Кат'!$A:$T,E$1,0)</f>
        <v>1</v>
      </c>
      <c r="F37" s="115">
        <f>VLOOKUP($A37,'Выгр Кат'!$A:$T,F$1,0)</f>
        <v>0</v>
      </c>
      <c r="G37" s="115" t="str">
        <f>VLOOKUP($A37,'Выгр Кат'!$A:$T,G$1,0)</f>
        <v>1125</v>
      </c>
      <c r="H37" s="115">
        <f>VLOOKUP($A37,'Выгр Кат'!$A:$T,H$1,0)</f>
        <v>0</v>
      </c>
      <c r="I37" s="93">
        <v>1125</v>
      </c>
      <c r="J37" s="93">
        <v>1125</v>
      </c>
      <c r="K37" s="75" t="e">
        <f>VLOOKUP(J37,'Отчет Eplex'!$B:$E,4,0)</f>
        <v>#N/A</v>
      </c>
      <c r="L37" s="75" t="e">
        <f t="shared" si="1"/>
        <v>#N/A</v>
      </c>
      <c r="M37" s="72">
        <v>1</v>
      </c>
      <c r="N37" s="72" t="s">
        <v>2596</v>
      </c>
      <c r="O37" s="72" t="str">
        <f>IFERROR(IF(VLOOKUP(I37,'Прайс шпак'!C:F,4,0)=N37,"шпак","Ошибка"),"Ошибка")</f>
        <v>шпак</v>
      </c>
      <c r="P37" s="74">
        <f>INDEX('Прайс шпак'!$H:$H,MATCH(I37,'Прайс шпак'!$C:$C,0))*M37</f>
        <v>840</v>
      </c>
      <c r="Q37" s="72">
        <f>VLOOKUP(P37,Наценка!$A$1:$B$8,2,1)</f>
        <v>1.5</v>
      </c>
      <c r="R37" s="75">
        <f t="shared" si="2"/>
        <v>1260</v>
      </c>
      <c r="S37" s="74">
        <f t="shared" si="3"/>
        <v>1290</v>
      </c>
      <c r="T37" s="75">
        <f>VLOOKUP($A37,'Выгр Кат'!$A:$T,T$1,0)</f>
        <v>850</v>
      </c>
      <c r="U37" s="75">
        <f>VLOOKUP($A37,'Выгр Кат'!$A:$T,U$1,0)</f>
        <v>1290</v>
      </c>
      <c r="V37" s="76">
        <f t="shared" si="4"/>
        <v>-10</v>
      </c>
      <c r="W37" s="76">
        <f t="shared" si="5"/>
        <v>0</v>
      </c>
      <c r="X37" s="77">
        <f>IF(IFERROR(RIGHT(E37,1),"")="✔",S37*(1-#REF!),S37*(1-$X$2))</f>
        <v>1199.6999999999998</v>
      </c>
      <c r="Y37" s="167">
        <f t="shared" si="6"/>
        <v>0.42821428571428544</v>
      </c>
      <c r="Z37" s="167">
        <f t="shared" si="7"/>
        <v>7.3590733590733731E-2</v>
      </c>
      <c r="AA37" s="167">
        <f t="shared" si="8"/>
        <v>0.54166666666666674</v>
      </c>
      <c r="AB37" s="169">
        <f t="shared" si="10"/>
        <v>1295</v>
      </c>
      <c r="AC37" s="161">
        <f>IFERROR(ROUND((VLOOKUP($A37,'ИЗ ГУГЛА'!$B:$Z,AC$1,0)+AE37)*AD37,),VLOOKUP($A37,'ИЗ ГУГЛА'!$B:$Z,AC$1,0))</f>
        <v>1295</v>
      </c>
      <c r="AD37" s="78">
        <v>0.5</v>
      </c>
      <c r="AE37" s="160">
        <v>0</v>
      </c>
      <c r="AF37" s="183">
        <v>1295</v>
      </c>
      <c r="AG37" s="152" t="s">
        <v>28097</v>
      </c>
      <c r="AH37" s="161" t="str">
        <f>IFERROR(ROUND((VLOOKUP($A37,'ИЗ ГУГЛА'!$B:$Z,AH$1,0)+AJ37)*AI37,),VLOOKUP($A37,'ИЗ ГУГЛА'!$B:$Z,AH$1,0))</f>
        <v/>
      </c>
      <c r="AI37" s="78">
        <v>0.5</v>
      </c>
      <c r="AJ37" s="160">
        <v>0</v>
      </c>
      <c r="AK37" s="172"/>
      <c r="AL37" s="172"/>
      <c r="AM37" s="161" t="str">
        <f>IFERROR(ROUND((VLOOKUP($A37,'ИЗ ГУГЛА'!$B:$Z,AM$1,0)+AO37)*AN37,),VLOOKUP($A37,'ИЗ ГУГЛА'!$B:$Z,AM$1,0))</f>
        <v/>
      </c>
      <c r="AN37" s="160">
        <v>1</v>
      </c>
      <c r="AO37" s="160">
        <v>0</v>
      </c>
      <c r="AP37" s="172"/>
      <c r="AQ37" s="172"/>
      <c r="AR37" s="161" t="str">
        <f>IFERROR(ROUND((VLOOKUP($A37,'ИЗ ГУГЛА'!$B:$Z,AR$1,0)+AT37)*AS37,),VLOOKUP($A37,'ИЗ ГУГЛА'!$B:$Z,AR$1,0))</f>
        <v/>
      </c>
      <c r="AS37" s="160">
        <v>1</v>
      </c>
      <c r="AT37" s="160">
        <v>0</v>
      </c>
      <c r="AU37" s="172"/>
      <c r="AV37" s="172"/>
    </row>
    <row r="38" spans="1:48" ht="46.5" thickTop="1" thickBot="1">
      <c r="A38" s="121">
        <v>181735</v>
      </c>
      <c r="B38" s="115">
        <f>VLOOKUP($A38,'Выгр Кат'!$A:$T,B$1,0)</f>
        <v>23837</v>
      </c>
      <c r="C38" s="116" t="str">
        <f>VLOOKUP($A38,'Выгр Кат'!$A:$T,C$1,0)</f>
        <v>Опора стойки передней подвески СЭВИ ЭКСПЕРТ без подшипника для Лада Калина</v>
      </c>
      <c r="D38" s="115" t="str">
        <f>VLOOKUP($A38,'Выгр Кат'!$A:$T,D$1,0)</f>
        <v>Y</v>
      </c>
      <c r="E38" s="115" t="str">
        <f>VLOOKUP($A38,'Выгр Кат'!$A:$T,E$1,0)</f>
        <v>1</v>
      </c>
      <c r="F38" s="115">
        <f>VLOOKUP($A38,'Выгр Кат'!$A:$T,F$1,0)</f>
        <v>0</v>
      </c>
      <c r="G38" s="115" t="str">
        <f>VLOOKUP($A38,'Выгр Кат'!$A:$T,G$1,0)</f>
        <v>1126</v>
      </c>
      <c r="H38" s="115">
        <f>VLOOKUP($A38,'Выгр Кат'!$A:$T,H$1,0)</f>
        <v>0</v>
      </c>
      <c r="I38" s="93">
        <v>1126</v>
      </c>
      <c r="J38" s="93">
        <v>1126</v>
      </c>
      <c r="K38" s="75" t="e">
        <f>VLOOKUP(J38,'Отчет Eplex'!$B:$E,4,0)</f>
        <v>#N/A</v>
      </c>
      <c r="L38" s="75" t="e">
        <f t="shared" si="1"/>
        <v>#N/A</v>
      </c>
      <c r="M38" s="72">
        <v>1</v>
      </c>
      <c r="N38" s="72" t="s">
        <v>2596</v>
      </c>
      <c r="O38" s="72" t="str">
        <f>IFERROR(IF(VLOOKUP(I38,'Прайс шпак'!C:F,4,0)=N38,"шпак","Ошибка"),"Ошибка")</f>
        <v>шпак</v>
      </c>
      <c r="P38" s="74">
        <f>INDEX('Прайс шпак'!$H:$H,MATCH(I38,'Прайс шпак'!$C:$C,0))*M38</f>
        <v>500</v>
      </c>
      <c r="Q38" s="72">
        <f>VLOOKUP(P38,Наценка!$A$1:$B$8,2,1)</f>
        <v>1.5</v>
      </c>
      <c r="R38" s="75">
        <f t="shared" si="2"/>
        <v>750</v>
      </c>
      <c r="S38" s="74">
        <f t="shared" si="3"/>
        <v>749</v>
      </c>
      <c r="T38" s="75">
        <f>VLOOKUP($A38,'Выгр Кат'!$A:$T,T$1,0)</f>
        <v>470</v>
      </c>
      <c r="U38" s="75">
        <f>VLOOKUP($A38,'Выгр Кат'!$A:$T,U$1,0)</f>
        <v>729</v>
      </c>
      <c r="V38" s="76">
        <f t="shared" si="4"/>
        <v>30</v>
      </c>
      <c r="W38" s="76">
        <f t="shared" si="5"/>
        <v>20</v>
      </c>
      <c r="X38" s="77">
        <f>IF(IFERROR(RIGHT(E38,1),"")="✔",S38*(1-#REF!),S38*(1-$X$2))</f>
        <v>696.56999999999994</v>
      </c>
      <c r="Y38" s="167">
        <f t="shared" si="6"/>
        <v>0.39313999999999982</v>
      </c>
      <c r="Z38" s="167">
        <f t="shared" si="7"/>
        <v>0.18909196740395817</v>
      </c>
      <c r="AA38" s="167">
        <f t="shared" si="8"/>
        <v>0.71799999999999997</v>
      </c>
      <c r="AB38" s="169">
        <f t="shared" si="10"/>
        <v>859</v>
      </c>
      <c r="AC38" s="161">
        <f>IFERROR(ROUND((VLOOKUP($A38,'ИЗ ГУГЛА'!$B:$Z,AC$1,0)+AE38)*AD38,),VLOOKUP($A38,'ИЗ ГУГЛА'!$B:$Z,AC$1,0))</f>
        <v>859</v>
      </c>
      <c r="AD38" s="78">
        <v>1</v>
      </c>
      <c r="AE38" s="160">
        <v>0</v>
      </c>
      <c r="AF38" s="183">
        <v>859</v>
      </c>
      <c r="AG38" s="152" t="s">
        <v>28096</v>
      </c>
      <c r="AH38" s="161" t="str">
        <f>IFERROR(ROUND((VLOOKUP($A38,'ИЗ ГУГЛА'!$B:$Z,AH$1,0)+AJ38)*AI38,),VLOOKUP($A38,'ИЗ ГУГЛА'!$B:$Z,AH$1,0))</f>
        <v/>
      </c>
      <c r="AI38" s="78">
        <v>1</v>
      </c>
      <c r="AJ38" s="160">
        <v>0</v>
      </c>
      <c r="AK38" s="172"/>
      <c r="AL38" s="172"/>
      <c r="AM38" s="161" t="str">
        <f>IFERROR(ROUND((VLOOKUP($A38,'ИЗ ГУГЛА'!$B:$Z,AM$1,0)+AO38)*AN38,),VLOOKUP($A38,'ИЗ ГУГЛА'!$B:$Z,AM$1,0))</f>
        <v/>
      </c>
      <c r="AN38" s="160">
        <v>1</v>
      </c>
      <c r="AO38" s="160">
        <v>0</v>
      </c>
      <c r="AP38" s="172"/>
      <c r="AQ38" s="172"/>
      <c r="AR38" s="161" t="str">
        <f>IFERROR(ROUND((VLOOKUP($A38,'ИЗ ГУГЛА'!$B:$Z,AR$1,0)+AT38)*AS38,),VLOOKUP($A38,'ИЗ ГУГЛА'!$B:$Z,AR$1,0))</f>
        <v/>
      </c>
      <c r="AS38" s="160">
        <v>1</v>
      </c>
      <c r="AT38" s="160">
        <v>0</v>
      </c>
      <c r="AU38" s="172"/>
      <c r="AV38" s="172"/>
    </row>
    <row r="39" spans="1:48" ht="61.5" thickTop="1" thickBot="1">
      <c r="A39" s="121">
        <v>181741</v>
      </c>
      <c r="B39" s="115">
        <f>VLOOKUP($A39,'Выгр Кат'!$A:$T,B$1,0)</f>
        <v>23871</v>
      </c>
      <c r="C39" s="116" t="str">
        <f>VLOOKUP($A39,'Выгр Кат'!$A:$T,C$1,0)</f>
        <v>Опора стойки передней подвески СЭВИ ЭКСПЕРТ со смещением 6 мм, без подшипника для Лада Гранта без ЭУР</v>
      </c>
      <c r="D39" s="115" t="str">
        <f>VLOOKUP($A39,'Выгр Кат'!$A:$T,D$1,0)</f>
        <v>Y</v>
      </c>
      <c r="E39" s="115" t="str">
        <f>VLOOKUP($A39,'Выгр Кат'!$A:$T,E$1,0)</f>
        <v>1</v>
      </c>
      <c r="F39" s="115">
        <f>VLOOKUP($A39,'Выгр Кат'!$A:$T,F$1,0)</f>
        <v>0</v>
      </c>
      <c r="G39" s="115" t="str">
        <f>VLOOKUP($A39,'Выгр Кат'!$A:$T,G$1,0)</f>
        <v>1127</v>
      </c>
      <c r="H39" s="115">
        <f>VLOOKUP($A39,'Выгр Кат'!$A:$T,H$1,0)</f>
        <v>0</v>
      </c>
      <c r="I39" s="93">
        <v>1127</v>
      </c>
      <c r="J39" s="93">
        <v>1127</v>
      </c>
      <c r="K39" s="75" t="e">
        <f>VLOOKUP(J39,'Отчет Eplex'!$B:$E,4,0)</f>
        <v>#N/A</v>
      </c>
      <c r="L39" s="75" t="e">
        <f t="shared" si="1"/>
        <v>#N/A</v>
      </c>
      <c r="M39" s="72">
        <v>1</v>
      </c>
      <c r="N39" s="72" t="s">
        <v>2596</v>
      </c>
      <c r="O39" s="72" t="str">
        <f>IFERROR(IF(VLOOKUP(I39,'Прайс шпак'!C:F,4,0)=N39,"шпак","Ошибка"),"Ошибка")</f>
        <v>шпак</v>
      </c>
      <c r="P39" s="74">
        <f>INDEX('Прайс шпак'!$H:$H,MATCH(I39,'Прайс шпак'!$C:$C,0))*M39</f>
        <v>540</v>
      </c>
      <c r="Q39" s="72">
        <f>VLOOKUP(P39,Наценка!$A$1:$B$8,2,1)</f>
        <v>1.5</v>
      </c>
      <c r="R39" s="75">
        <f t="shared" si="2"/>
        <v>810</v>
      </c>
      <c r="S39" s="74">
        <f t="shared" si="3"/>
        <v>809</v>
      </c>
      <c r="T39" s="75">
        <f>VLOOKUP($A39,'Выгр Кат'!$A:$T,T$1,0)</f>
        <v>550</v>
      </c>
      <c r="U39" s="75">
        <f>VLOOKUP($A39,'Выгр Кат'!$A:$T,U$1,0)</f>
        <v>829</v>
      </c>
      <c r="V39" s="76">
        <f t="shared" si="4"/>
        <v>-10</v>
      </c>
      <c r="W39" s="76">
        <f t="shared" si="5"/>
        <v>-20</v>
      </c>
      <c r="X39" s="77">
        <f>IF(IFERROR(RIGHT(E39,1),"")="✔",S39*(1-#REF!),S39*(1-$X$2))</f>
        <v>752.37</v>
      </c>
      <c r="Y39" s="167">
        <f t="shared" si="6"/>
        <v>0.39327777777777784</v>
      </c>
      <c r="Z39" s="167">
        <f t="shared" si="7"/>
        <v>0.22356037151702787</v>
      </c>
      <c r="AA39" s="167">
        <f t="shared" si="8"/>
        <v>0.79444444444444451</v>
      </c>
      <c r="AB39" s="169">
        <f t="shared" si="10"/>
        <v>969</v>
      </c>
      <c r="AC39" s="161">
        <f>IFERROR(ROUND((VLOOKUP($A39,'ИЗ ГУГЛА'!$B:$Z,AC$1,0)+AE39)*AD39,),VLOOKUP($A39,'ИЗ ГУГЛА'!$B:$Z,AC$1,0))</f>
        <v>969</v>
      </c>
      <c r="AD39" s="78">
        <v>1</v>
      </c>
      <c r="AE39" s="160">
        <v>0</v>
      </c>
      <c r="AF39" s="183">
        <v>969</v>
      </c>
      <c r="AG39" s="152" t="s">
        <v>28095</v>
      </c>
      <c r="AH39" s="161" t="str">
        <f>IFERROR(ROUND((VLOOKUP($A39,'ИЗ ГУГЛА'!$B:$Z,AH$1,0)+AJ39)*AI39,),VLOOKUP($A39,'ИЗ ГУГЛА'!$B:$Z,AH$1,0))</f>
        <v/>
      </c>
      <c r="AI39" s="78">
        <v>1</v>
      </c>
      <c r="AJ39" s="160">
        <v>0</v>
      </c>
      <c r="AK39" s="172"/>
      <c r="AL39" s="172"/>
      <c r="AM39" s="161" t="str">
        <f>IFERROR(ROUND((VLOOKUP($A39,'ИЗ ГУГЛА'!$B:$Z,AM$1,0)+AO39)*AN39,),VLOOKUP($A39,'ИЗ ГУГЛА'!$B:$Z,AM$1,0))</f>
        <v/>
      </c>
      <c r="AN39" s="160">
        <v>1</v>
      </c>
      <c r="AO39" s="160">
        <v>0</v>
      </c>
      <c r="AP39" s="172"/>
      <c r="AQ39" s="172"/>
      <c r="AR39" s="161" t="str">
        <f>IFERROR(ROUND((VLOOKUP($A39,'ИЗ ГУГЛА'!$B:$Z,AR$1,0)+AT39)*AS39,),VLOOKUP($A39,'ИЗ ГУГЛА'!$B:$Z,AR$1,0))</f>
        <v/>
      </c>
      <c r="AS39" s="160">
        <v>1</v>
      </c>
      <c r="AT39" s="160">
        <v>0</v>
      </c>
      <c r="AU39" s="172"/>
      <c r="AV39" s="172"/>
    </row>
    <row r="40" spans="1:48" ht="61.5" hidden="1" thickTop="1" thickBot="1">
      <c r="A40" s="121">
        <v>181742</v>
      </c>
      <c r="B40" s="115">
        <f>VLOOKUP($A40,'Выгр Кат'!$A:$T,B$1,0)</f>
        <v>23872</v>
      </c>
      <c r="C40" s="116" t="str">
        <f>VLOOKUP($A40,'Выгр Кат'!$A:$T,C$1,0)</f>
        <v>Опора стойки передней подвески СЭВИ ЭКСПЕРТ со смещением 6 мм, с подшипником для Лада Гранта без ЭУР</v>
      </c>
      <c r="D40" s="115" t="str">
        <f>VLOOKUP($A40,'Выгр Кат'!$A:$T,D$1,0)</f>
        <v>Y</v>
      </c>
      <c r="E40" s="115" t="str">
        <f>VLOOKUP($A40,'Выгр Кат'!$A:$T,E$1,0)</f>
        <v>1</v>
      </c>
      <c r="F40" s="115">
        <f>VLOOKUP($A40,'Выгр Кат'!$A:$T,F$1,0)</f>
        <v>0</v>
      </c>
      <c r="G40" s="115" t="str">
        <f>VLOOKUP($A40,'Выгр Кат'!$A:$T,G$1,0)</f>
        <v>1128</v>
      </c>
      <c r="H40" s="115">
        <f>VLOOKUP($A40,'Выгр Кат'!$A:$T,H$1,0)</f>
        <v>0</v>
      </c>
      <c r="I40" s="93">
        <v>1128</v>
      </c>
      <c r="J40" s="93">
        <v>1128</v>
      </c>
      <c r="K40" s="75" t="e">
        <f>VLOOKUP(J40,'Отчет Eplex'!$B:$E,4,0)</f>
        <v>#N/A</v>
      </c>
      <c r="L40" s="75" t="e">
        <f t="shared" si="1"/>
        <v>#N/A</v>
      </c>
      <c r="M40" s="72">
        <v>1</v>
      </c>
      <c r="N40" s="80" t="s">
        <v>2596</v>
      </c>
      <c r="O40" s="72" t="str">
        <f>IFERROR(IF(VLOOKUP(I40,'Прайс шпак'!C:F,4,0)=N40,"шпак","Ошибка"),"Ошибка")</f>
        <v>шпак</v>
      </c>
      <c r="P40" s="74">
        <f>INDEX('Прайс шпак'!$H:$H,MATCH(I40,'Прайс шпак'!$C:$C,0))*M40</f>
        <v>850</v>
      </c>
      <c r="Q40" s="72">
        <f>VLOOKUP(P40,Наценка!$A$1:$B$8,2,1)</f>
        <v>1.5</v>
      </c>
      <c r="R40" s="75">
        <f t="shared" si="2"/>
        <v>1275</v>
      </c>
      <c r="S40" s="74">
        <f t="shared" si="3"/>
        <v>1290</v>
      </c>
      <c r="T40" s="75">
        <f>VLOOKUP($A40,'Выгр Кат'!$A:$T,T$1,0)</f>
        <v>850</v>
      </c>
      <c r="U40" s="75">
        <f>VLOOKUP($A40,'Выгр Кат'!$A:$T,U$1,0)</f>
        <v>1290</v>
      </c>
      <c r="V40" s="76">
        <f t="shared" si="4"/>
        <v>0</v>
      </c>
      <c r="W40" s="76">
        <f t="shared" si="5"/>
        <v>0</v>
      </c>
      <c r="X40" s="77">
        <f>IF(IFERROR(RIGHT(E40,1),"")="✔",S40*(1-#REF!),S40*(1-$X$2))</f>
        <v>1199.6999999999998</v>
      </c>
      <c r="Y40" s="167">
        <f t="shared" si="6"/>
        <v>0.41141176470588214</v>
      </c>
      <c r="Z40" s="167">
        <f t="shared" si="7"/>
        <v>0.19483221476510079</v>
      </c>
      <c r="AA40" s="167">
        <f t="shared" si="8"/>
        <v>0.75294117647058822</v>
      </c>
      <c r="AB40" s="169">
        <f t="shared" si="10"/>
        <v>1490</v>
      </c>
      <c r="AC40" s="161">
        <f>IFERROR(ROUND((VLOOKUP($A40,'ИЗ ГУГЛА'!$B:$Z,AC$1,0)+AE40)*AD40,),VLOOKUP($A40,'ИЗ ГУГЛА'!$B:$Z,AC$1,0))</f>
        <v>1490</v>
      </c>
      <c r="AD40" s="78">
        <v>1</v>
      </c>
      <c r="AE40" s="160">
        <v>0</v>
      </c>
      <c r="AF40" s="183">
        <v>1490</v>
      </c>
      <c r="AG40" s="152" t="s">
        <v>28094</v>
      </c>
      <c r="AH40" s="161" t="str">
        <f>IFERROR(ROUND((VLOOKUP($A40,'ИЗ ГУГЛА'!$B:$Z,AH$1,0)+AJ40)*AI40,),VLOOKUP($A40,'ИЗ ГУГЛА'!$B:$Z,AH$1,0))</f>
        <v/>
      </c>
      <c r="AI40" s="78">
        <v>1</v>
      </c>
      <c r="AJ40" s="160">
        <v>0</v>
      </c>
      <c r="AK40" s="172"/>
      <c r="AL40" s="172"/>
      <c r="AM40" s="161" t="str">
        <f>IFERROR(ROUND((VLOOKUP($A40,'ИЗ ГУГЛА'!$B:$Z,AM$1,0)+AO40)*AN40,),VLOOKUP($A40,'ИЗ ГУГЛА'!$B:$Z,AM$1,0))</f>
        <v/>
      </c>
      <c r="AN40" s="160">
        <v>1</v>
      </c>
      <c r="AO40" s="160">
        <v>0</v>
      </c>
      <c r="AP40" s="172"/>
      <c r="AQ40" s="172"/>
      <c r="AR40" s="161" t="str">
        <f>IFERROR(ROUND((VLOOKUP($A40,'ИЗ ГУГЛА'!$B:$Z,AR$1,0)+AT40)*AS40,),VLOOKUP($A40,'ИЗ ГУГЛА'!$B:$Z,AR$1,0))</f>
        <v/>
      </c>
      <c r="AS40" s="160">
        <v>1</v>
      </c>
      <c r="AT40" s="160">
        <v>0</v>
      </c>
      <c r="AU40" s="172"/>
      <c r="AV40" s="172"/>
    </row>
    <row r="41" spans="1:48" ht="61.5" hidden="1" thickTop="1" thickBot="1">
      <c r="A41" s="121">
        <v>181739</v>
      </c>
      <c r="B41" s="115">
        <f>VLOOKUP($A41,'Выгр Кат'!$A:$T,B$1,0)</f>
        <v>23869</v>
      </c>
      <c r="C41" s="116" t="str">
        <f>VLOOKUP($A41,'Выгр Кат'!$A:$T,C$1,0)</f>
        <v>Опора стойки передней подвески СЭВИ ЭКСПЕРТ со смещением 12 мм, без подшипника для Лада Гранта с ЭУР</v>
      </c>
      <c r="D41" s="115" t="str">
        <f>VLOOKUP($A41,'Выгр Кат'!$A:$T,D$1,0)</f>
        <v>Y</v>
      </c>
      <c r="E41" s="115" t="str">
        <f>VLOOKUP($A41,'Выгр Кат'!$A:$T,E$1,0)</f>
        <v>1</v>
      </c>
      <c r="F41" s="115">
        <f>VLOOKUP($A41,'Выгр Кат'!$A:$T,F$1,0)</f>
        <v>0</v>
      </c>
      <c r="G41" s="115" t="str">
        <f>VLOOKUP($A41,'Выгр Кат'!$A:$T,G$1,0)</f>
        <v>1129</v>
      </c>
      <c r="H41" s="115">
        <f>VLOOKUP($A41,'Выгр Кат'!$A:$T,H$1,0)</f>
        <v>0</v>
      </c>
      <c r="I41" s="93">
        <v>1129</v>
      </c>
      <c r="J41" s="93">
        <v>1129</v>
      </c>
      <c r="K41" s="75" t="e">
        <f>VLOOKUP(J41,'Отчет Eplex'!$B:$E,4,0)</f>
        <v>#N/A</v>
      </c>
      <c r="L41" s="75" t="e">
        <f t="shared" si="1"/>
        <v>#N/A</v>
      </c>
      <c r="M41" s="72">
        <v>1</v>
      </c>
      <c r="N41" s="80" t="s">
        <v>2596</v>
      </c>
      <c r="O41" s="72" t="str">
        <f>IFERROR(IF(VLOOKUP(I41,'Прайс шпак'!C:F,4,0)=N41,"шпак","Ошибка"),"Ошибка")</f>
        <v>шпак</v>
      </c>
      <c r="P41" s="74">
        <f>INDEX('Прайс шпак'!$H:$H,MATCH(I41,'Прайс шпак'!$C:$C,0))*M41</f>
        <v>750</v>
      </c>
      <c r="Q41" s="72">
        <f>VLOOKUP(P41,Наценка!$A$1:$B$8,2,1)</f>
        <v>1.5</v>
      </c>
      <c r="R41" s="75">
        <f t="shared" si="2"/>
        <v>1125</v>
      </c>
      <c r="S41" s="74">
        <f t="shared" si="3"/>
        <v>1190</v>
      </c>
      <c r="T41" s="75">
        <f>VLOOKUP($A41,'Выгр Кат'!$A:$T,T$1,0)</f>
        <v>750</v>
      </c>
      <c r="U41" s="75">
        <f>VLOOKUP($A41,'Выгр Кат'!$A:$T,U$1,0)</f>
        <v>1190</v>
      </c>
      <c r="V41" s="76">
        <f t="shared" si="4"/>
        <v>0</v>
      </c>
      <c r="W41" s="76">
        <f t="shared" si="5"/>
        <v>0</v>
      </c>
      <c r="X41" s="77">
        <f>IF(IFERROR(RIGHT(E41,1),"")="✔",S41*(1-#REF!),S41*(1-$X$2))</f>
        <v>1106.6999999999998</v>
      </c>
      <c r="Y41" s="167">
        <f t="shared" si="6"/>
        <v>0.4755999999999998</v>
      </c>
      <c r="Z41" s="167">
        <f t="shared" si="7"/>
        <v>7.3891213389121496E-2</v>
      </c>
      <c r="AA41" s="167">
        <f t="shared" si="8"/>
        <v>0.59333333333333327</v>
      </c>
      <c r="AB41" s="169">
        <f t="shared" si="10"/>
        <v>1195</v>
      </c>
      <c r="AC41" s="161">
        <f>IFERROR(ROUND((VLOOKUP($A41,'ИЗ ГУГЛА'!$B:$Z,AC$1,0)+AE41)*AD41,),VLOOKUP($A41,'ИЗ ГУГЛА'!$B:$Z,AC$1,0))</f>
        <v>1195</v>
      </c>
      <c r="AD41" s="78">
        <v>0.5</v>
      </c>
      <c r="AE41" s="160">
        <v>0</v>
      </c>
      <c r="AF41" s="183">
        <v>1195</v>
      </c>
      <c r="AG41" s="152" t="s">
        <v>28093</v>
      </c>
      <c r="AH41" s="161" t="str">
        <f>IFERROR(ROUND((VLOOKUP($A41,'ИЗ ГУГЛА'!$B:$Z,AH$1,0)+AJ41)*AI41,),VLOOKUP($A41,'ИЗ ГУГЛА'!$B:$Z,AH$1,0))</f>
        <v/>
      </c>
      <c r="AI41" s="78">
        <v>0.5</v>
      </c>
      <c r="AJ41" s="160">
        <v>0</v>
      </c>
      <c r="AK41" s="172"/>
      <c r="AL41" s="172"/>
      <c r="AM41" s="161" t="str">
        <f>IFERROR(ROUND((VLOOKUP($A41,'ИЗ ГУГЛА'!$B:$Z,AM$1,0)+AO41)*AN41,),VLOOKUP($A41,'ИЗ ГУГЛА'!$B:$Z,AM$1,0))</f>
        <v/>
      </c>
      <c r="AN41" s="160">
        <v>1</v>
      </c>
      <c r="AO41" s="160">
        <v>0</v>
      </c>
      <c r="AP41" s="172"/>
      <c r="AQ41" s="172"/>
      <c r="AR41" s="161" t="str">
        <f>IFERROR(ROUND((VLOOKUP($A41,'ИЗ ГУГЛА'!$B:$Z,AR$1,0)+AT41)*AS41,),VLOOKUP($A41,'ИЗ ГУГЛА'!$B:$Z,AR$1,0))</f>
        <v/>
      </c>
      <c r="AS41" s="160">
        <v>1</v>
      </c>
      <c r="AT41" s="160">
        <v>0</v>
      </c>
      <c r="AU41" s="172"/>
      <c r="AV41" s="172"/>
    </row>
    <row r="42" spans="1:48" ht="46.5" thickTop="1" thickBot="1">
      <c r="A42" s="121">
        <v>181740</v>
      </c>
      <c r="B42" s="115">
        <f>VLOOKUP($A42,'Выгр Кат'!$A:$T,B$1,0)</f>
        <v>23870</v>
      </c>
      <c r="C42" s="116" t="str">
        <f>VLOOKUP($A42,'Выгр Кат'!$A:$T,C$1,0)</f>
        <v>Опора стойки передней подвески СЭВИ ЭКСПЕРТ со смещением 12 мм, с подшипником для Лада Гранта с ЭУР</v>
      </c>
      <c r="D42" s="115" t="str">
        <f>VLOOKUP($A42,'Выгр Кат'!$A:$T,D$1,0)</f>
        <v>Y</v>
      </c>
      <c r="E42" s="115" t="str">
        <f>VLOOKUP($A42,'Выгр Кат'!$A:$T,E$1,0)</f>
        <v>2</v>
      </c>
      <c r="F42" s="115">
        <f>VLOOKUP($A42,'Выгр Кат'!$A:$T,F$1,0)</f>
        <v>0</v>
      </c>
      <c r="G42" s="115" t="str">
        <f>VLOOKUP($A42,'Выгр Кат'!$A:$T,G$1,0)</f>
        <v>1130</v>
      </c>
      <c r="H42" s="115">
        <f>VLOOKUP($A42,'Выгр Кат'!$A:$T,H$1,0)</f>
        <v>0</v>
      </c>
      <c r="I42" s="93">
        <v>1130</v>
      </c>
      <c r="J42" s="93">
        <v>1130</v>
      </c>
      <c r="K42" s="75" t="e">
        <f>VLOOKUP(J42,'Отчет Eplex'!$B:$E,4,0)</f>
        <v>#N/A</v>
      </c>
      <c r="L42" s="75" t="e">
        <f t="shared" si="1"/>
        <v>#N/A</v>
      </c>
      <c r="M42" s="72">
        <v>1</v>
      </c>
      <c r="N42" s="72" t="s">
        <v>2596</v>
      </c>
      <c r="O42" s="72" t="str">
        <f>IFERROR(IF(VLOOKUP(I42,'Прайс шпак'!C:F,4,0)=N42,"шпак","Ошибка"),"Ошибка")</f>
        <v>шпак</v>
      </c>
      <c r="P42" s="74">
        <f>INDEX('Прайс шпак'!$H:$H,MATCH(I42,'Прайс шпак'!$C:$C,0))*M42</f>
        <v>850</v>
      </c>
      <c r="Q42" s="72">
        <f>VLOOKUP(P42,Наценка!$A$1:$B$8,2,1)</f>
        <v>1.5</v>
      </c>
      <c r="R42" s="75">
        <f t="shared" si="2"/>
        <v>1275</v>
      </c>
      <c r="S42" s="74">
        <f t="shared" si="3"/>
        <v>1290</v>
      </c>
      <c r="T42" s="75">
        <f>VLOOKUP($A42,'Выгр Кат'!$A:$T,T$1,0)</f>
        <v>900</v>
      </c>
      <c r="U42" s="75">
        <f>VLOOKUP($A42,'Выгр Кат'!$A:$T,U$1,0)</f>
        <v>1390</v>
      </c>
      <c r="V42" s="76">
        <f t="shared" si="4"/>
        <v>-50</v>
      </c>
      <c r="W42" s="76">
        <f t="shared" si="5"/>
        <v>-100</v>
      </c>
      <c r="X42" s="77">
        <f>IF(IFERROR(RIGHT(E42,1),"")="✔",S42*(1-#REF!),S42*(1-$X$2))</f>
        <v>1199.6999999999998</v>
      </c>
      <c r="Y42" s="167">
        <f t="shared" si="6"/>
        <v>0.41141176470588214</v>
      </c>
      <c r="Z42" s="167">
        <f t="shared" si="7"/>
        <v>0.19483221476510079</v>
      </c>
      <c r="AA42" s="167">
        <f t="shared" si="8"/>
        <v>0.75294117647058822</v>
      </c>
      <c r="AB42" s="169">
        <f t="shared" si="10"/>
        <v>1490</v>
      </c>
      <c r="AC42" s="161">
        <f>IFERROR(ROUND((VLOOKUP($A42,'ИЗ ГУГЛА'!$B:$Z,AC$1,0)+AE42)*AD42,),VLOOKUP($A42,'ИЗ ГУГЛА'!$B:$Z,AC$1,0))</f>
        <v>1490</v>
      </c>
      <c r="AD42" s="78">
        <v>1</v>
      </c>
      <c r="AE42" s="160">
        <v>0</v>
      </c>
      <c r="AF42" s="183">
        <v>1490</v>
      </c>
      <c r="AG42" s="152" t="s">
        <v>28092</v>
      </c>
      <c r="AH42" s="161" t="str">
        <f>IFERROR(ROUND((VLOOKUP($A42,'ИЗ ГУГЛА'!$B:$Z,AH$1,0)+AJ42)*AI42,),VLOOKUP($A42,'ИЗ ГУГЛА'!$B:$Z,AH$1,0))</f>
        <v/>
      </c>
      <c r="AI42" s="78">
        <v>1</v>
      </c>
      <c r="AJ42" s="160">
        <v>0</v>
      </c>
      <c r="AK42" s="172"/>
      <c r="AL42" s="172"/>
      <c r="AM42" s="161" t="str">
        <f>IFERROR(ROUND((VLOOKUP($A42,'ИЗ ГУГЛА'!$B:$Z,AM$1,0)+AO42)*AN42,),VLOOKUP($A42,'ИЗ ГУГЛА'!$B:$Z,AM$1,0))</f>
        <v/>
      </c>
      <c r="AN42" s="160">
        <v>1</v>
      </c>
      <c r="AO42" s="160">
        <v>0</v>
      </c>
      <c r="AP42" s="172"/>
      <c r="AQ42" s="172"/>
      <c r="AR42" s="161" t="str">
        <f>IFERROR(ROUND((VLOOKUP($A42,'ИЗ ГУГЛА'!$B:$Z,AR$1,0)+AT42)*AS42,),VLOOKUP($A42,'ИЗ ГУГЛА'!$B:$Z,AR$1,0))</f>
        <v/>
      </c>
      <c r="AS42" s="160">
        <v>1</v>
      </c>
      <c r="AT42" s="160">
        <v>0</v>
      </c>
      <c r="AU42" s="172"/>
      <c r="AV42" s="172"/>
    </row>
    <row r="43" spans="1:48" ht="46.5" thickTop="1" thickBot="1">
      <c r="A43" s="121">
        <v>225458</v>
      </c>
      <c r="B43" s="115">
        <f>VLOOKUP($A43,'Выгр Кат'!$A:$T,B$1,0)</f>
        <v>17332</v>
      </c>
      <c r="C43" s="116" t="str">
        <f>VLOOKUP($A43,'Выгр Кат'!$A:$T,C$1,0)</f>
        <v>Шарниры рычагов передней подвески СЭВИ ЭКСТРИМ для ВАЗ 2101-2107</v>
      </c>
      <c r="D43" s="115" t="str">
        <f>VLOOKUP($A43,'Выгр Кат'!$A:$T,D$1,0)</f>
        <v>Y</v>
      </c>
      <c r="E43" s="115" t="str">
        <f>VLOOKUP($A43,'Выгр Кат'!$A:$T,E$1,0)</f>
        <v>1</v>
      </c>
      <c r="F43" s="115">
        <f>VLOOKUP($A43,'Выгр Кат'!$A:$T,F$1,0)</f>
        <v>0</v>
      </c>
      <c r="G43" s="115" t="str">
        <f>VLOOKUP($A43,'Выгр Кат'!$A:$T,G$1,0)</f>
        <v>1202</v>
      </c>
      <c r="H43" s="115">
        <f>VLOOKUP($A43,'Выгр Кат'!$A:$T,H$1,0)</f>
        <v>0</v>
      </c>
      <c r="I43" s="93">
        <v>1202</v>
      </c>
      <c r="J43" s="93">
        <v>1202</v>
      </c>
      <c r="K43" s="75" t="e">
        <f>VLOOKUP(J43,'Отчет Eplex'!$B:$E,4,0)</f>
        <v>#N/A</v>
      </c>
      <c r="L43" s="75" t="e">
        <f t="shared" si="1"/>
        <v>#N/A</v>
      </c>
      <c r="M43" s="72">
        <v>1</v>
      </c>
      <c r="N43" s="72" t="s">
        <v>2596</v>
      </c>
      <c r="O43" s="72" t="str">
        <f>IFERROR(IF(VLOOKUP(I43,'Прайс шпак'!C:F,4,0)=N43,"шпак","Ошибка"),"Ошибка")</f>
        <v>шпак</v>
      </c>
      <c r="P43" s="74">
        <f>INDEX('Прайс шпак'!$H:$H,MATCH(I43,'Прайс шпак'!$C:$C,0))*M43</f>
        <v>720</v>
      </c>
      <c r="Q43" s="72">
        <f>VLOOKUP(P43,Наценка!$A$1:$B$8,2,1)</f>
        <v>1.5</v>
      </c>
      <c r="R43" s="75">
        <f t="shared" si="2"/>
        <v>1080</v>
      </c>
      <c r="S43" s="74">
        <f t="shared" si="3"/>
        <v>1090</v>
      </c>
      <c r="T43" s="75">
        <f>VLOOKUP($A43,'Выгр Кат'!$A:$T,T$1,0)</f>
        <v>680</v>
      </c>
      <c r="U43" s="75">
        <f>VLOOKUP($A43,'Выгр Кат'!$A:$T,U$1,0)</f>
        <v>1090</v>
      </c>
      <c r="V43" s="76">
        <f t="shared" si="4"/>
        <v>40</v>
      </c>
      <c r="W43" s="76">
        <f t="shared" si="5"/>
        <v>0</v>
      </c>
      <c r="X43" s="77">
        <f>IF(IFERROR(RIGHT(E43,1),"")="✔",S43*(1-#REF!),S43*(1-$X$2))</f>
        <v>1013.6999999999999</v>
      </c>
      <c r="Y43" s="167">
        <f t="shared" si="6"/>
        <v>0.40791666666666648</v>
      </c>
      <c r="Z43" s="167">
        <f t="shared" si="7"/>
        <v>0.14815126050420174</v>
      </c>
      <c r="AA43" s="167">
        <f t="shared" si="8"/>
        <v>0.65277777777777768</v>
      </c>
      <c r="AB43" s="169">
        <f t="shared" si="10"/>
        <v>1190</v>
      </c>
      <c r="AC43" s="161">
        <f>IFERROR(ROUND((VLOOKUP($A43,'ИЗ ГУГЛА'!$B:$Z,AC$1,0)+AE43)*AD43,),VLOOKUP($A43,'ИЗ ГУГЛА'!$B:$Z,AC$1,0))</f>
        <v>1190</v>
      </c>
      <c r="AD43" s="78">
        <v>1</v>
      </c>
      <c r="AE43" s="160">
        <v>0</v>
      </c>
      <c r="AF43" s="117">
        <v>1190</v>
      </c>
      <c r="AG43" s="152" t="s">
        <v>28380</v>
      </c>
      <c r="AH43" s="161" t="str">
        <f>IFERROR(ROUND((VLOOKUP($A43,'ИЗ ГУГЛА'!$B:$Z,AH$1,0)+AJ43)*AI43,),VLOOKUP($A43,'ИЗ ГУГЛА'!$B:$Z,AH$1,0))</f>
        <v/>
      </c>
      <c r="AI43" s="78">
        <v>1</v>
      </c>
      <c r="AJ43" s="160">
        <v>0</v>
      </c>
      <c r="AK43" s="172"/>
      <c r="AL43" s="172"/>
      <c r="AM43" s="161" t="str">
        <f>IFERROR(ROUND((VLOOKUP($A43,'ИЗ ГУГЛА'!$B:$Z,AM$1,0)+AO43)*AN43,),VLOOKUP($A43,'ИЗ ГУГЛА'!$B:$Z,AM$1,0))</f>
        <v/>
      </c>
      <c r="AN43" s="160">
        <v>1</v>
      </c>
      <c r="AO43" s="160">
        <v>0</v>
      </c>
      <c r="AP43" s="172"/>
      <c r="AQ43" s="172"/>
      <c r="AR43" s="161" t="str">
        <f>IFERROR(ROUND((VLOOKUP($A43,'ИЗ ГУГЛА'!$B:$Z,AR$1,0)+AT43)*AS43,),VLOOKUP($A43,'ИЗ ГУГЛА'!$B:$Z,AR$1,0))</f>
        <v/>
      </c>
      <c r="AS43" s="160">
        <v>1</v>
      </c>
      <c r="AT43" s="160">
        <v>0</v>
      </c>
      <c r="AU43" s="172"/>
      <c r="AV43" s="172"/>
    </row>
    <row r="44" spans="1:48" ht="46.5" thickTop="1" thickBot="1">
      <c r="A44" s="121">
        <v>225455</v>
      </c>
      <c r="B44" s="115">
        <f>VLOOKUP($A44,'Выгр Кат'!$A:$T,B$1,0)</f>
        <v>17170</v>
      </c>
      <c r="C44" s="116" t="str">
        <f>VLOOKUP($A44,'Выгр Кат'!$A:$T,C$1,0)</f>
        <v>Шарниры рычагов передней подвески СЭВИ ЭКСПЕРТ для ВАЗ 2101-2107</v>
      </c>
      <c r="D44" s="115" t="str">
        <f>VLOOKUP($A44,'Выгр Кат'!$A:$T,D$1,0)</f>
        <v>Y</v>
      </c>
      <c r="E44" s="115" t="str">
        <f>VLOOKUP($A44,'Выгр Кат'!$A:$T,E$1,0)</f>
        <v>1</v>
      </c>
      <c r="F44" s="115">
        <f>VLOOKUP($A44,'Выгр Кат'!$A:$T,F$1,0)</f>
        <v>0</v>
      </c>
      <c r="G44" s="115" t="str">
        <f>VLOOKUP($A44,'Выгр Кат'!$A:$T,G$1,0)</f>
        <v>1203</v>
      </c>
      <c r="H44" s="115">
        <f>VLOOKUP($A44,'Выгр Кат'!$A:$T,H$1,0)</f>
        <v>0</v>
      </c>
      <c r="I44" s="93">
        <v>1203</v>
      </c>
      <c r="J44" s="93">
        <v>1203</v>
      </c>
      <c r="K44" s="75" t="e">
        <f>VLOOKUP(J44,'Отчет Eplex'!$B:$E,4,0)</f>
        <v>#N/A</v>
      </c>
      <c r="L44" s="75" t="e">
        <f t="shared" si="1"/>
        <v>#N/A</v>
      </c>
      <c r="M44" s="72">
        <v>1</v>
      </c>
      <c r="N44" s="72" t="s">
        <v>2596</v>
      </c>
      <c r="O44" s="72" t="str">
        <f>IFERROR(IF(VLOOKUP(I44,'Прайс шпак'!C:F,4,0)=N44,"шпак","Ошибка"),"Ошибка")</f>
        <v>шпак</v>
      </c>
      <c r="P44" s="74">
        <f>INDEX('Прайс шпак'!$H:$H,MATCH(I44,'Прайс шпак'!$C:$C,0))*M44</f>
        <v>600</v>
      </c>
      <c r="Q44" s="72">
        <f>VLOOKUP(P44,Наценка!$A$1:$B$8,2,1)</f>
        <v>1.5</v>
      </c>
      <c r="R44" s="75">
        <f t="shared" si="2"/>
        <v>900</v>
      </c>
      <c r="S44" s="74">
        <f t="shared" si="3"/>
        <v>899</v>
      </c>
      <c r="T44" s="75">
        <f>VLOOKUP($A44,'Выгр Кат'!$A:$T,T$1,0)</f>
        <v>570</v>
      </c>
      <c r="U44" s="75">
        <f>VLOOKUP($A44,'Выгр Кат'!$A:$T,U$1,0)</f>
        <v>859</v>
      </c>
      <c r="V44" s="76">
        <f t="shared" si="4"/>
        <v>30</v>
      </c>
      <c r="W44" s="76">
        <f t="shared" si="5"/>
        <v>40</v>
      </c>
      <c r="X44" s="77">
        <f>IF(IFERROR(RIGHT(E44,1),"")="✔",S44*(1-#REF!),S44*(1-$X$2))</f>
        <v>836.06999999999994</v>
      </c>
      <c r="Y44" s="167">
        <f t="shared" si="6"/>
        <v>0.39344999999999986</v>
      </c>
      <c r="Z44" s="167">
        <f t="shared" si="7"/>
        <v>0.15548484848484856</v>
      </c>
      <c r="AA44" s="167">
        <f t="shared" si="8"/>
        <v>0.64999999999999991</v>
      </c>
      <c r="AB44" s="169">
        <f t="shared" si="10"/>
        <v>990</v>
      </c>
      <c r="AC44" s="161">
        <f>IFERROR(ROUND((VLOOKUP($A44,'ИЗ ГУГЛА'!$B:$Z,AC$1,0)+AE44)*AD44,),VLOOKUP($A44,'ИЗ ГУГЛА'!$B:$Z,AC$1,0))</f>
        <v>990</v>
      </c>
      <c r="AD44" s="78">
        <v>1</v>
      </c>
      <c r="AE44" s="160">
        <v>0</v>
      </c>
      <c r="AF44" s="183">
        <v>990</v>
      </c>
      <c r="AG44" s="152" t="s">
        <v>27953</v>
      </c>
      <c r="AH44" s="161" t="str">
        <f>IFERROR(ROUND((VLOOKUP($A44,'ИЗ ГУГЛА'!$B:$Z,AH$1,0)+AJ44)*AI44,),VLOOKUP($A44,'ИЗ ГУГЛА'!$B:$Z,AH$1,0))</f>
        <v/>
      </c>
      <c r="AI44" s="78">
        <v>1</v>
      </c>
      <c r="AJ44" s="160">
        <v>0</v>
      </c>
      <c r="AK44" s="172"/>
      <c r="AL44" s="172"/>
      <c r="AM44" s="161" t="str">
        <f>IFERROR(ROUND((VLOOKUP($A44,'ИЗ ГУГЛА'!$B:$Z,AM$1,0)+AO44)*AN44,),VLOOKUP($A44,'ИЗ ГУГЛА'!$B:$Z,AM$1,0))</f>
        <v/>
      </c>
      <c r="AN44" s="160">
        <v>1</v>
      </c>
      <c r="AO44" s="160">
        <v>0</v>
      </c>
      <c r="AP44" s="172"/>
      <c r="AQ44" s="172"/>
      <c r="AR44" s="161" t="str">
        <f>IFERROR(ROUND((VLOOKUP($A44,'ИЗ ГУГЛА'!$B:$Z,AR$1,0)+AT44)*AS44,),VLOOKUP($A44,'ИЗ ГУГЛА'!$B:$Z,AR$1,0))</f>
        <v/>
      </c>
      <c r="AS44" s="160">
        <v>1</v>
      </c>
      <c r="AT44" s="160">
        <v>0</v>
      </c>
      <c r="AU44" s="172"/>
      <c r="AV44" s="172"/>
    </row>
    <row r="45" spans="1:48" ht="61.5" thickTop="1" thickBot="1">
      <c r="A45" s="121">
        <v>225459</v>
      </c>
      <c r="B45" s="115">
        <f>VLOOKUP($A45,'Выгр Кат'!$A:$T,B$1,0)</f>
        <v>17380</v>
      </c>
      <c r="C45" s="116" t="str">
        <f>VLOOKUP($A45,'Выгр Кат'!$A:$T,C$1,0)</f>
        <v>Шарниры рычагов передней подвески СЭВИ ЭКСТРИМ для Лада Нива 4x4, Шевроле Нива до 2009 года выпуска</v>
      </c>
      <c r="D45" s="115" t="str">
        <f>VLOOKUP($A45,'Выгр Кат'!$A:$T,D$1,0)</f>
        <v>Y</v>
      </c>
      <c r="E45" s="115" t="str">
        <f>VLOOKUP($A45,'Выгр Кат'!$A:$T,E$1,0)</f>
        <v>1</v>
      </c>
      <c r="F45" s="115">
        <f>VLOOKUP($A45,'Выгр Кат'!$A:$T,F$1,0)</f>
        <v>0</v>
      </c>
      <c r="G45" s="115" t="str">
        <f>VLOOKUP($A45,'Выгр Кат'!$A:$T,G$1,0)</f>
        <v>1205</v>
      </c>
      <c r="H45" s="115">
        <f>VLOOKUP($A45,'Выгр Кат'!$A:$T,H$1,0)</f>
        <v>0</v>
      </c>
      <c r="I45" s="93">
        <v>1205</v>
      </c>
      <c r="J45" s="93">
        <v>1205</v>
      </c>
      <c r="K45" s="75" t="e">
        <f>VLOOKUP(J45,'Отчет Eplex'!$B:$E,4,0)</f>
        <v>#N/A</v>
      </c>
      <c r="L45" s="75" t="e">
        <f t="shared" si="1"/>
        <v>#N/A</v>
      </c>
      <c r="M45" s="72">
        <v>1</v>
      </c>
      <c r="N45" s="72" t="s">
        <v>2596</v>
      </c>
      <c r="O45" s="72" t="str">
        <f>IFERROR(IF(VLOOKUP(I45,'Прайс шпак'!C:F,4,0)=N45,"шпак","Ошибка"),"Ошибка")</f>
        <v>шпак</v>
      </c>
      <c r="P45" s="74">
        <f>INDEX('Прайс шпак'!$H:$H,MATCH(I45,'Прайс шпак'!$C:$C,0))*M45</f>
        <v>960</v>
      </c>
      <c r="Q45" s="72">
        <f>VLOOKUP(P45,Наценка!$A$1:$B$8,2,1)</f>
        <v>1.5</v>
      </c>
      <c r="R45" s="75">
        <f t="shared" si="2"/>
        <v>1440</v>
      </c>
      <c r="S45" s="74">
        <f t="shared" si="3"/>
        <v>1490</v>
      </c>
      <c r="T45" s="75">
        <f>VLOOKUP($A45,'Выгр Кат'!$A:$T,T$1,0)</f>
        <v>900</v>
      </c>
      <c r="U45" s="75">
        <f>VLOOKUP($A45,'Выгр Кат'!$A:$T,U$1,0)</f>
        <v>1390</v>
      </c>
      <c r="V45" s="76">
        <f t="shared" si="4"/>
        <v>60</v>
      </c>
      <c r="W45" s="76">
        <f t="shared" si="5"/>
        <v>100</v>
      </c>
      <c r="X45" s="77">
        <f>IF(IFERROR(RIGHT(E45,1),"")="✔",S45*(1-#REF!),S45*(1-$X$2))</f>
        <v>1385.6999999999998</v>
      </c>
      <c r="Y45" s="167">
        <f t="shared" si="6"/>
        <v>0.44343749999999971</v>
      </c>
      <c r="Z45" s="167">
        <f t="shared" si="7"/>
        <v>7.0000000000000118E-2</v>
      </c>
      <c r="AA45" s="167">
        <f t="shared" si="8"/>
        <v>0.55208333333333326</v>
      </c>
      <c r="AB45" s="169">
        <f t="shared" si="10"/>
        <v>1490</v>
      </c>
      <c r="AC45" s="161">
        <f>IFERROR(ROUND((VLOOKUP($A45,'ИЗ ГУГЛА'!$B:$Z,AC$1,0)+AE45)*AD45,),VLOOKUP($A45,'ИЗ ГУГЛА'!$B:$Z,AC$1,0))</f>
        <v>1490</v>
      </c>
      <c r="AD45" s="78">
        <v>1</v>
      </c>
      <c r="AE45" s="160">
        <v>0</v>
      </c>
      <c r="AF45" s="117">
        <v>1490</v>
      </c>
      <c r="AG45" s="152" t="s">
        <v>26991</v>
      </c>
      <c r="AH45" s="161" t="str">
        <f>IFERROR(ROUND((VLOOKUP($A45,'ИЗ ГУГЛА'!$B:$Z,AH$1,0)+AJ45)*AI45,),VLOOKUP($A45,'ИЗ ГУГЛА'!$B:$Z,AH$1,0))</f>
        <v/>
      </c>
      <c r="AI45" s="78">
        <v>1</v>
      </c>
      <c r="AJ45" s="160">
        <v>0</v>
      </c>
      <c r="AK45" s="172"/>
      <c r="AL45" s="172"/>
      <c r="AM45" s="161" t="str">
        <f>IFERROR(ROUND((VLOOKUP($A45,'ИЗ ГУГЛА'!$B:$Z,AM$1,0)+AO45)*AN45,),VLOOKUP($A45,'ИЗ ГУГЛА'!$B:$Z,AM$1,0))</f>
        <v/>
      </c>
      <c r="AN45" s="160">
        <v>1</v>
      </c>
      <c r="AO45" s="160">
        <v>0</v>
      </c>
      <c r="AP45" s="172"/>
      <c r="AQ45" s="172"/>
      <c r="AR45" s="161" t="str">
        <f>IFERROR(ROUND((VLOOKUP($A45,'ИЗ ГУГЛА'!$B:$Z,AR$1,0)+AT45)*AS45,),VLOOKUP($A45,'ИЗ ГУГЛА'!$B:$Z,AR$1,0))</f>
        <v/>
      </c>
      <c r="AS45" s="160">
        <v>1</v>
      </c>
      <c r="AT45" s="160">
        <v>0</v>
      </c>
      <c r="AU45" s="172"/>
      <c r="AV45" s="172"/>
    </row>
    <row r="46" spans="1:48" ht="61.5" thickTop="1" thickBot="1">
      <c r="A46" s="121">
        <v>225457</v>
      </c>
      <c r="B46" s="115">
        <f>VLOOKUP($A46,'Выгр Кат'!$A:$T,B$1,0)</f>
        <v>17240</v>
      </c>
      <c r="C46" s="116" t="str">
        <f>VLOOKUP($A46,'Выгр Кат'!$A:$T,C$1,0)</f>
        <v>Шарниры рычагов передней подвески СЭВИ ЭКСПЕРТ для Лада Нива 4x4, Шевроле Нива до 2009 года выпуска</v>
      </c>
      <c r="D46" s="115" t="str">
        <f>VLOOKUP($A46,'Выгр Кат'!$A:$T,D$1,0)</f>
        <v>Y</v>
      </c>
      <c r="E46" s="115" t="str">
        <f>VLOOKUP($A46,'Выгр Кат'!$A:$T,E$1,0)</f>
        <v>1</v>
      </c>
      <c r="F46" s="115">
        <f>VLOOKUP($A46,'Выгр Кат'!$A:$T,F$1,0)</f>
        <v>0</v>
      </c>
      <c r="G46" s="115" t="str">
        <f>VLOOKUP($A46,'Выгр Кат'!$A:$T,G$1,0)</f>
        <v>1206</v>
      </c>
      <c r="H46" s="115">
        <f>VLOOKUP($A46,'Выгр Кат'!$A:$T,H$1,0)</f>
        <v>0</v>
      </c>
      <c r="I46" s="93">
        <v>1206</v>
      </c>
      <c r="J46" s="93">
        <v>1206</v>
      </c>
      <c r="K46" s="75" t="e">
        <f>VLOOKUP(J46,'Отчет Eplex'!$B:$E,4,0)</f>
        <v>#N/A</v>
      </c>
      <c r="L46" s="75" t="e">
        <f t="shared" si="1"/>
        <v>#N/A</v>
      </c>
      <c r="M46" s="72">
        <v>1</v>
      </c>
      <c r="N46" s="72" t="s">
        <v>2596</v>
      </c>
      <c r="O46" s="72" t="str">
        <f>IFERROR(IF(VLOOKUP(I46,'Прайс шпак'!C:F,4,0)=N46,"шпак","Ошибка"),"Ошибка")</f>
        <v>шпак</v>
      </c>
      <c r="P46" s="74">
        <f>INDEX('Прайс шпак'!$H:$H,MATCH(I46,'Прайс шпак'!$C:$C,0))*M46</f>
        <v>860</v>
      </c>
      <c r="Q46" s="72">
        <f>VLOOKUP(P46,Наценка!$A$1:$B$8,2,1)</f>
        <v>1.5</v>
      </c>
      <c r="R46" s="75">
        <f t="shared" si="2"/>
        <v>1290</v>
      </c>
      <c r="S46" s="74">
        <f t="shared" si="3"/>
        <v>1290</v>
      </c>
      <c r="T46" s="75">
        <f>VLOOKUP($A46,'Выгр Кат'!$A:$T,T$1,0)</f>
        <v>820</v>
      </c>
      <c r="U46" s="75">
        <f>VLOOKUP($A46,'Выгр Кат'!$A:$T,U$1,0)</f>
        <v>1290</v>
      </c>
      <c r="V46" s="76">
        <f t="shared" si="4"/>
        <v>40</v>
      </c>
      <c r="W46" s="76">
        <f t="shared" si="5"/>
        <v>0</v>
      </c>
      <c r="X46" s="77">
        <f>IF(IFERROR(RIGHT(E46,1),"")="✔",S46*(1-#REF!),S46*(1-$X$2))</f>
        <v>1199.6999999999998</v>
      </c>
      <c r="Y46" s="167">
        <f t="shared" si="6"/>
        <v>0.3949999999999998</v>
      </c>
      <c r="Z46" s="167">
        <f t="shared" si="7"/>
        <v>0.13690647482014401</v>
      </c>
      <c r="AA46" s="167">
        <f t="shared" si="8"/>
        <v>0.61627906976744184</v>
      </c>
      <c r="AB46" s="169">
        <f t="shared" si="10"/>
        <v>1390</v>
      </c>
      <c r="AC46" s="161">
        <f>IFERROR(ROUND((VLOOKUP($A46,'ИЗ ГУГЛА'!$B:$Z,AC$1,0)+AE46)*AD46,),VLOOKUP($A46,'ИЗ ГУГЛА'!$B:$Z,AC$1,0))</f>
        <v>1390</v>
      </c>
      <c r="AD46" s="78">
        <v>1</v>
      </c>
      <c r="AE46" s="160">
        <v>0</v>
      </c>
      <c r="AF46" s="117">
        <v>1390</v>
      </c>
      <c r="AG46" s="152" t="s">
        <v>28381</v>
      </c>
      <c r="AH46" s="161" t="str">
        <f>IFERROR(ROUND((VLOOKUP($A46,'ИЗ ГУГЛА'!$B:$Z,AH$1,0)+AJ46)*AI46,),VLOOKUP($A46,'ИЗ ГУГЛА'!$B:$Z,AH$1,0))</f>
        <v/>
      </c>
      <c r="AI46" s="78">
        <v>1</v>
      </c>
      <c r="AJ46" s="160">
        <v>0</v>
      </c>
      <c r="AK46" s="172"/>
      <c r="AL46" s="172"/>
      <c r="AM46" s="161" t="str">
        <f>IFERROR(ROUND((VLOOKUP($A46,'ИЗ ГУГЛА'!$B:$Z,AM$1,0)+AO46)*AN46,),VLOOKUP($A46,'ИЗ ГУГЛА'!$B:$Z,AM$1,0))</f>
        <v/>
      </c>
      <c r="AN46" s="160">
        <v>1</v>
      </c>
      <c r="AO46" s="160">
        <v>0</v>
      </c>
      <c r="AP46" s="172"/>
      <c r="AQ46" s="172"/>
      <c r="AR46" s="161" t="str">
        <f>IFERROR(ROUND((VLOOKUP($A46,'ИЗ ГУГЛА'!$B:$Z,AR$1,0)+AT46)*AS46,),VLOOKUP($A46,'ИЗ ГУГЛА'!$B:$Z,AR$1,0))</f>
        <v/>
      </c>
      <c r="AS46" s="160">
        <v>1</v>
      </c>
      <c r="AT46" s="160">
        <v>0</v>
      </c>
      <c r="AU46" s="172"/>
      <c r="AV46" s="172"/>
    </row>
    <row r="47" spans="1:48" ht="91.5" hidden="1" thickTop="1" thickBot="1">
      <c r="A47" s="121">
        <v>225454</v>
      </c>
      <c r="B47" s="115">
        <f>VLOOKUP($A47,'Выгр Кат'!$A:$T,B$1,0)</f>
        <v>17189</v>
      </c>
      <c r="C47" s="116" t="str">
        <f>VLOOKUP($A47,'Выгр Кат'!$A:$T,C$1,0)</f>
        <v>Шарниры рычагов передней подвески СЭВИ ЭКСПЕРТ для ВАЗ 2108-21099, 2113-2115, 2110-2112, Лада Калина, Калина 2, Приора, Приора 2, Гранта, Датсун mi-Do, on-Do</v>
      </c>
      <c r="D47" s="115" t="str">
        <f>VLOOKUP($A47,'Выгр Кат'!$A:$T,D$1,0)</f>
        <v>Y</v>
      </c>
      <c r="E47" s="115" t="str">
        <f>VLOOKUP($A47,'Выгр Кат'!$A:$T,E$1,0)</f>
        <v>1</v>
      </c>
      <c r="F47" s="115">
        <f>VLOOKUP($A47,'Выгр Кат'!$A:$T,F$1,0)</f>
        <v>0</v>
      </c>
      <c r="G47" s="115" t="str">
        <f>VLOOKUP($A47,'Выгр Кат'!$A:$T,G$1,0)</f>
        <v>1207</v>
      </c>
      <c r="H47" s="115">
        <f>VLOOKUP($A47,'Выгр Кат'!$A:$T,H$1,0)</f>
        <v>0</v>
      </c>
      <c r="I47" s="93">
        <v>1207</v>
      </c>
      <c r="J47" s="93">
        <v>1207</v>
      </c>
      <c r="K47" s="75" t="e">
        <f>VLOOKUP(J47,'Отчет Eplex'!$B:$E,4,0)</f>
        <v>#N/A</v>
      </c>
      <c r="L47" s="75" t="e">
        <f t="shared" si="1"/>
        <v>#N/A</v>
      </c>
      <c r="M47" s="72">
        <v>1</v>
      </c>
      <c r="N47" s="72" t="s">
        <v>2596</v>
      </c>
      <c r="O47" s="72" t="str">
        <f>IFERROR(IF(VLOOKUP(I47,'Прайс шпак'!C:F,4,0)=N47,"шпак","Ошибка"),"Ошибка")</f>
        <v>шпак</v>
      </c>
      <c r="P47" s="74">
        <f>INDEX('Прайс шпак'!$H:$H,MATCH(I47,'Прайс шпак'!$C:$C,0))*M47</f>
        <v>280</v>
      </c>
      <c r="Q47" s="72">
        <f>VLOOKUP(P47,Наценка!$A$1:$B$8,2,1)</f>
        <v>1.98</v>
      </c>
      <c r="R47" s="75">
        <f t="shared" si="2"/>
        <v>554.4</v>
      </c>
      <c r="S47" s="74">
        <f t="shared" si="3"/>
        <v>559</v>
      </c>
      <c r="T47" s="75">
        <f>VLOOKUP($A47,'Выгр Кат'!$A:$T,T$1,0)</f>
        <v>280</v>
      </c>
      <c r="U47" s="75">
        <f>VLOOKUP($A47,'Выгр Кат'!$A:$T,U$1,0)</f>
        <v>559</v>
      </c>
      <c r="V47" s="76">
        <f t="shared" si="4"/>
        <v>0</v>
      </c>
      <c r="W47" s="76">
        <f t="shared" si="5"/>
        <v>0</v>
      </c>
      <c r="X47" s="77">
        <f>IF(IFERROR(RIGHT(E47,1),"")="✔",S47*(1-#REF!),S47*(1-$X$2))</f>
        <v>519.87</v>
      </c>
      <c r="Y47" s="167">
        <f t="shared" si="6"/>
        <v>0.8566785714285714</v>
      </c>
      <c r="Z47" s="167">
        <f t="shared" si="7"/>
        <v>-6.0959183673469398E-2</v>
      </c>
      <c r="AA47" s="167">
        <f t="shared" si="8"/>
        <v>0.75</v>
      </c>
      <c r="AB47" s="169">
        <f t="shared" si="10"/>
        <v>490</v>
      </c>
      <c r="AC47" s="161">
        <f>IFERROR(ROUND((VLOOKUP($A47,'ИЗ ГУГЛА'!$B:$Z,AC$1,0)+AE47)*AD47,),VLOOKUP($A47,'ИЗ ГУГЛА'!$B:$Z,AC$1,0))</f>
        <v>490</v>
      </c>
      <c r="AD47" s="78">
        <v>1</v>
      </c>
      <c r="AE47" s="160">
        <v>0</v>
      </c>
      <c r="AF47" s="183">
        <v>490</v>
      </c>
      <c r="AG47" s="152" t="s">
        <v>28382</v>
      </c>
      <c r="AH47" s="161" t="str">
        <f>IFERROR(ROUND((VLOOKUP($A47,'ИЗ ГУГЛА'!$B:$Z,AH$1,0)+AJ47)*AI47,),VLOOKUP($A47,'ИЗ ГУГЛА'!$B:$Z,AH$1,0))</f>
        <v/>
      </c>
      <c r="AI47" s="78">
        <v>1</v>
      </c>
      <c r="AJ47" s="160">
        <v>0</v>
      </c>
      <c r="AK47" s="172"/>
      <c r="AL47" s="172"/>
      <c r="AM47" s="161" t="str">
        <f>IFERROR(ROUND((VLOOKUP($A47,'ИЗ ГУГЛА'!$B:$Z,AM$1,0)+AO47)*AN47,),VLOOKUP($A47,'ИЗ ГУГЛА'!$B:$Z,AM$1,0))</f>
        <v/>
      </c>
      <c r="AN47" s="160">
        <v>1</v>
      </c>
      <c r="AO47" s="160">
        <v>0</v>
      </c>
      <c r="AP47" s="172"/>
      <c r="AQ47" s="172"/>
      <c r="AR47" s="161" t="str">
        <f>IFERROR(ROUND((VLOOKUP($A47,'ИЗ ГУГЛА'!$B:$Z,AR$1,0)+AT47)*AS47,),VLOOKUP($A47,'ИЗ ГУГЛА'!$B:$Z,AR$1,0))</f>
        <v/>
      </c>
      <c r="AS47" s="160">
        <v>1</v>
      </c>
      <c r="AT47" s="160">
        <v>0</v>
      </c>
      <c r="AU47" s="172"/>
      <c r="AV47" s="172"/>
    </row>
    <row r="48" spans="1:48" ht="46.5" thickTop="1" thickBot="1">
      <c r="A48" s="121">
        <v>225421</v>
      </c>
      <c r="B48" s="115">
        <f>VLOOKUP($A48,'Выгр Кат'!$A:$T,B$1,0)</f>
        <v>17186</v>
      </c>
      <c r="C48" s="116" t="str">
        <f>VLOOKUP($A48,'Выгр Кат'!$A:$T,C$1,0)</f>
        <v>Шарнир рычага балки задней подвески СЭВИ ЭКСПЕРТ для ВАЗ 2108-21099</v>
      </c>
      <c r="D48" s="115" t="str">
        <f>VLOOKUP($A48,'Выгр Кат'!$A:$T,D$1,0)</f>
        <v>Y</v>
      </c>
      <c r="E48" s="115" t="str">
        <f>VLOOKUP($A48,'Выгр Кат'!$A:$T,E$1,0)</f>
        <v>1</v>
      </c>
      <c r="F48" s="115">
        <f>VLOOKUP($A48,'Выгр Кат'!$A:$T,F$1,0)</f>
        <v>0</v>
      </c>
      <c r="G48" s="115" t="str">
        <f>VLOOKUP($A48,'Выгр Кат'!$A:$T,G$1,0)</f>
        <v>1209</v>
      </c>
      <c r="H48" s="115">
        <f>VLOOKUP($A48,'Выгр Кат'!$A:$T,H$1,0)</f>
        <v>0</v>
      </c>
      <c r="I48" s="93">
        <v>1209</v>
      </c>
      <c r="J48" s="93">
        <v>1209</v>
      </c>
      <c r="K48" s="75" t="e">
        <f>VLOOKUP(J48,'Отчет Eplex'!$B:$E,4,0)</f>
        <v>#N/A</v>
      </c>
      <c r="L48" s="75" t="e">
        <f t="shared" si="1"/>
        <v>#N/A</v>
      </c>
      <c r="M48" s="72">
        <v>1</v>
      </c>
      <c r="N48" s="72" t="s">
        <v>2596</v>
      </c>
      <c r="O48" s="72" t="str">
        <f>IFERROR(IF(VLOOKUP(I48,'Прайс шпак'!C:F,4,0)=N48,"шпак","Ошибка"),"Ошибка")</f>
        <v>шпак</v>
      </c>
      <c r="P48" s="74">
        <f>INDEX('Прайс шпак'!$H:$H,MATCH(I48,'Прайс шпак'!$C:$C,0))*M48</f>
        <v>270</v>
      </c>
      <c r="Q48" s="72">
        <f>VLOOKUP(P48,Наценка!$A$1:$B$8,2,1)</f>
        <v>1.98</v>
      </c>
      <c r="R48" s="75">
        <f t="shared" si="2"/>
        <v>534.6</v>
      </c>
      <c r="S48" s="74">
        <f t="shared" si="3"/>
        <v>539</v>
      </c>
      <c r="T48" s="75">
        <f>VLOOKUP($A48,'Выгр Кат'!$A:$T,T$1,0)</f>
        <v>250</v>
      </c>
      <c r="U48" s="75">
        <f>VLOOKUP($A48,'Выгр Кат'!$A:$T,U$1,0)</f>
        <v>499</v>
      </c>
      <c r="V48" s="76">
        <f t="shared" si="4"/>
        <v>20</v>
      </c>
      <c r="W48" s="76">
        <f t="shared" si="5"/>
        <v>40</v>
      </c>
      <c r="X48" s="77">
        <f>IF(IFERROR(RIGHT(E48,1),"")="✔",S48*(1-#REF!),S48*(1-$X$2))</f>
        <v>501.27</v>
      </c>
      <c r="Y48" s="167">
        <f t="shared" si="6"/>
        <v>0.85655555555555551</v>
      </c>
      <c r="Z48" s="167">
        <f t="shared" si="7"/>
        <v>0.11903339191564151</v>
      </c>
      <c r="AA48" s="167">
        <f t="shared" si="8"/>
        <v>1.1074074074074076</v>
      </c>
      <c r="AB48" s="169">
        <f t="shared" si="10"/>
        <v>569</v>
      </c>
      <c r="AC48" s="161">
        <f>IFERROR(ROUND((VLOOKUP($A48,'ИЗ ГУГЛА'!$B:$Z,AC$1,0)+AE48)*AD48,),VLOOKUP($A48,'ИЗ ГУГЛА'!$B:$Z,AC$1,0))</f>
        <v>569</v>
      </c>
      <c r="AD48" s="78">
        <v>1</v>
      </c>
      <c r="AE48" s="160">
        <v>0</v>
      </c>
      <c r="AF48" s="183">
        <v>569</v>
      </c>
      <c r="AG48" s="152" t="s">
        <v>28383</v>
      </c>
      <c r="AH48" s="161" t="str">
        <f>IFERROR(ROUND((VLOOKUP($A48,'ИЗ ГУГЛА'!$B:$Z,AH$1,0)+AJ48)*AI48,),VLOOKUP($A48,'ИЗ ГУГЛА'!$B:$Z,AH$1,0))</f>
        <v/>
      </c>
      <c r="AI48" s="78">
        <v>1</v>
      </c>
      <c r="AJ48" s="160">
        <v>0</v>
      </c>
      <c r="AK48" s="172"/>
      <c r="AL48" s="172"/>
      <c r="AM48" s="161" t="str">
        <f>IFERROR(ROUND((VLOOKUP($A48,'ИЗ ГУГЛА'!$B:$Z,AM$1,0)+AO48)*AN48,),VLOOKUP($A48,'ИЗ ГУГЛА'!$B:$Z,AM$1,0))</f>
        <v/>
      </c>
      <c r="AN48" s="160">
        <v>1</v>
      </c>
      <c r="AO48" s="160">
        <v>0</v>
      </c>
      <c r="AP48" s="172"/>
      <c r="AQ48" s="172"/>
      <c r="AR48" s="161" t="str">
        <f>IFERROR(ROUND((VLOOKUP($A48,'ИЗ ГУГЛА'!$B:$Z,AR$1,0)+AT48)*AS48,),VLOOKUP($A48,'ИЗ ГУГЛА'!$B:$Z,AR$1,0))</f>
        <v/>
      </c>
      <c r="AS48" s="160">
        <v>1</v>
      </c>
      <c r="AT48" s="160">
        <v>0</v>
      </c>
      <c r="AU48" s="172"/>
      <c r="AV48" s="172"/>
    </row>
    <row r="49" spans="1:48" ht="91.5" thickTop="1" thickBot="1">
      <c r="A49" s="121">
        <v>225451</v>
      </c>
      <c r="B49" s="115">
        <f>VLOOKUP($A49,'Выгр Кат'!$A:$T,B$1,0)</f>
        <v>17204</v>
      </c>
      <c r="C49" s="116" t="str">
        <f>VLOOKUP($A49,'Выгр Кат'!$A:$T,C$1,0)</f>
        <v>Шарниры рычагов балки задней подвески СЭВИ ЭКСПЕРТ для ВАЗ 2108-21099, 2113-2115, 2110-2112, Лада Калина, Калина 2, Приора, Приора 2, Гранта, Датсун mi-Do, on-Do</v>
      </c>
      <c r="D49" s="115" t="str">
        <f>VLOOKUP($A49,'Выгр Кат'!$A:$T,D$1,0)</f>
        <v>Y</v>
      </c>
      <c r="E49" s="115" t="str">
        <f>VLOOKUP($A49,'Выгр Кат'!$A:$T,E$1,0)</f>
        <v>1</v>
      </c>
      <c r="F49" s="115">
        <f>VLOOKUP($A49,'Выгр Кат'!$A:$T,F$1,0)</f>
        <v>0</v>
      </c>
      <c r="G49" s="115" t="str">
        <f>VLOOKUP($A49,'Выгр Кат'!$A:$T,G$1,0)</f>
        <v>1210</v>
      </c>
      <c r="H49" s="115">
        <f>VLOOKUP($A49,'Выгр Кат'!$A:$T,H$1,0)</f>
        <v>0</v>
      </c>
      <c r="I49" s="93">
        <v>1210</v>
      </c>
      <c r="J49" s="93">
        <v>1210</v>
      </c>
      <c r="K49" s="75" t="e">
        <f>VLOOKUP(J49,'Отчет Eplex'!$B:$E,4,0)</f>
        <v>#N/A</v>
      </c>
      <c r="L49" s="75" t="e">
        <f t="shared" si="1"/>
        <v>#N/A</v>
      </c>
      <c r="M49" s="72">
        <v>1</v>
      </c>
      <c r="N49" s="72" t="s">
        <v>2596</v>
      </c>
      <c r="O49" s="72" t="str">
        <f>IFERROR(IF(VLOOKUP(I49,'Прайс шпак'!C:F,4,0)=N49,"шпак","Ошибка"),"Ошибка")</f>
        <v>шпак</v>
      </c>
      <c r="P49" s="74">
        <f>INDEX('Прайс шпак'!$H:$H,MATCH(I49,'Прайс шпак'!$C:$C,0))*M49</f>
        <v>270</v>
      </c>
      <c r="Q49" s="72">
        <f>VLOOKUP(P49,Наценка!$A$1:$B$8,2,1)</f>
        <v>1.98</v>
      </c>
      <c r="R49" s="75">
        <f t="shared" si="2"/>
        <v>534.6</v>
      </c>
      <c r="S49" s="74">
        <f t="shared" si="3"/>
        <v>539</v>
      </c>
      <c r="T49" s="75">
        <f>VLOOKUP($A49,'Выгр Кат'!$A:$T,T$1,0)</f>
        <v>280</v>
      </c>
      <c r="U49" s="75">
        <f>VLOOKUP($A49,'Выгр Кат'!$A:$T,U$1,0)</f>
        <v>559</v>
      </c>
      <c r="V49" s="76">
        <f t="shared" si="4"/>
        <v>-10</v>
      </c>
      <c r="W49" s="76">
        <f t="shared" si="5"/>
        <v>-20</v>
      </c>
      <c r="X49" s="77">
        <f>IF(IFERROR(RIGHT(E49,1),"")="✔",S49*(1-#REF!),S49*(1-$X$2))</f>
        <v>501.27</v>
      </c>
      <c r="Y49" s="167">
        <f t="shared" si="6"/>
        <v>0.85655555555555551</v>
      </c>
      <c r="Z49" s="167">
        <f t="shared" si="7"/>
        <v>0.1503898305084746</v>
      </c>
      <c r="AA49" s="167">
        <f t="shared" si="8"/>
        <v>1.1851851851851851</v>
      </c>
      <c r="AB49" s="169">
        <f t="shared" si="10"/>
        <v>590</v>
      </c>
      <c r="AC49" s="161">
        <f>IFERROR(ROUND((VLOOKUP($A49,'ИЗ ГУГЛА'!$B:$Z,AC$1,0)+AE49)*AD49,),VLOOKUP($A49,'ИЗ ГУГЛА'!$B:$Z,AC$1,0))</f>
        <v>590</v>
      </c>
      <c r="AD49" s="78">
        <v>1</v>
      </c>
      <c r="AE49" s="160">
        <v>0</v>
      </c>
      <c r="AF49" s="117">
        <v>590</v>
      </c>
      <c r="AG49" s="152" t="s">
        <v>27954</v>
      </c>
      <c r="AH49" s="161" t="str">
        <f>IFERROR(ROUND((VLOOKUP($A49,'ИЗ ГУГЛА'!$B:$Z,AH$1,0)+AJ49)*AI49,),VLOOKUP($A49,'ИЗ ГУГЛА'!$B:$Z,AH$1,0))</f>
        <v/>
      </c>
      <c r="AI49" s="78">
        <v>1</v>
      </c>
      <c r="AJ49" s="160">
        <v>0</v>
      </c>
      <c r="AK49" s="172"/>
      <c r="AL49" s="172"/>
      <c r="AM49" s="161" t="str">
        <f>IFERROR(ROUND((VLOOKUP($A49,'ИЗ ГУГЛА'!$B:$Z,AM$1,0)+AO49)*AN49,),VLOOKUP($A49,'ИЗ ГУГЛА'!$B:$Z,AM$1,0))</f>
        <v/>
      </c>
      <c r="AN49" s="160">
        <v>1</v>
      </c>
      <c r="AO49" s="160">
        <v>0</v>
      </c>
      <c r="AP49" s="172"/>
      <c r="AQ49" s="172"/>
      <c r="AR49" s="161" t="str">
        <f>IFERROR(ROUND((VLOOKUP($A49,'ИЗ ГУГЛА'!$B:$Z,AR$1,0)+AT49)*AS49,),VLOOKUP($A49,'ИЗ ГУГЛА'!$B:$Z,AR$1,0))</f>
        <v/>
      </c>
      <c r="AS49" s="160">
        <v>1</v>
      </c>
      <c r="AT49" s="160">
        <v>0</v>
      </c>
      <c r="AU49" s="172"/>
      <c r="AV49" s="172"/>
    </row>
    <row r="50" spans="1:48" ht="31.5" thickTop="1" thickBot="1">
      <c r="A50" s="121">
        <v>225436</v>
      </c>
      <c r="B50" s="115">
        <f>VLOOKUP($A50,'Выгр Кат'!$A:$T,B$1,0)</f>
        <v>17168</v>
      </c>
      <c r="C50" s="116" t="str">
        <f>VLOOKUP($A50,'Выгр Кат'!$A:$T,C$1,0)</f>
        <v>Шарниры нижнего рычага передней подвески на а/м ВАЗ 2101-2107 СЭВИ</v>
      </c>
      <c r="D50" s="115" t="str">
        <f>VLOOKUP($A50,'Выгр Кат'!$A:$T,D$1,0)</f>
        <v>Y</v>
      </c>
      <c r="E50" s="115" t="str">
        <f>VLOOKUP($A50,'Выгр Кат'!$A:$T,E$1,0)</f>
        <v>1</v>
      </c>
      <c r="F50" s="115">
        <f>VLOOKUP($A50,'Выгр Кат'!$A:$T,F$1,0)</f>
        <v>0</v>
      </c>
      <c r="G50" s="115" t="str">
        <f>VLOOKUP($A50,'Выгр Кат'!$A:$T,G$1,0)</f>
        <v>1211</v>
      </c>
      <c r="H50" s="115">
        <f>VLOOKUP($A50,'Выгр Кат'!$A:$T,H$1,0)</f>
        <v>0</v>
      </c>
      <c r="I50" s="93">
        <v>1211</v>
      </c>
      <c r="J50" s="93">
        <v>1211</v>
      </c>
      <c r="K50" s="75" t="e">
        <f>VLOOKUP(J50,'Отчет Eplex'!$B:$E,4,0)</f>
        <v>#N/A</v>
      </c>
      <c r="L50" s="75" t="e">
        <f t="shared" si="1"/>
        <v>#N/A</v>
      </c>
      <c r="M50" s="72">
        <v>1</v>
      </c>
      <c r="N50" s="72" t="s">
        <v>2596</v>
      </c>
      <c r="O50" s="72" t="str">
        <f>IFERROR(IF(VLOOKUP(I50,'Прайс шпак'!C:F,4,0)=N50,"шпак","Ошибка"),"Ошибка")</f>
        <v>шпак</v>
      </c>
      <c r="P50" s="74">
        <f>INDEX('Прайс шпак'!$H:$H,MATCH(I50,'Прайс шпак'!$C:$C,0))*M50</f>
        <v>310</v>
      </c>
      <c r="Q50" s="72">
        <f>VLOOKUP(P50,Наценка!$A$1:$B$8,2,1)</f>
        <v>1.55</v>
      </c>
      <c r="R50" s="75">
        <f t="shared" si="2"/>
        <v>480.5</v>
      </c>
      <c r="S50" s="74">
        <f t="shared" si="3"/>
        <v>489</v>
      </c>
      <c r="T50" s="75">
        <f>VLOOKUP($A50,'Выгр Кат'!$A:$T,T$1,0)</f>
        <v>280</v>
      </c>
      <c r="U50" s="75">
        <f>VLOOKUP($A50,'Выгр Кат'!$A:$T,U$1,0)</f>
        <v>559</v>
      </c>
      <c r="V50" s="76">
        <f t="shared" si="4"/>
        <v>30</v>
      </c>
      <c r="W50" s="76">
        <f t="shared" si="5"/>
        <v>-70</v>
      </c>
      <c r="X50" s="77">
        <f>IF(IFERROR(RIGHT(E50,1),"")="✔",S50*(1-#REF!),S50*(1-$X$2))</f>
        <v>454.77</v>
      </c>
      <c r="Y50" s="167">
        <f t="shared" si="6"/>
        <v>0.46699999999999986</v>
      </c>
      <c r="Z50" s="167">
        <f t="shared" si="7"/>
        <v>0.2292033898305085</v>
      </c>
      <c r="AA50" s="167">
        <f t="shared" si="8"/>
        <v>0.90322580645161299</v>
      </c>
      <c r="AB50" s="169">
        <f t="shared" si="10"/>
        <v>590</v>
      </c>
      <c r="AC50" s="161">
        <f>IFERROR(ROUND((VLOOKUP($A50,'ИЗ ГУГЛА'!$B:$Z,AC$1,0)+AE50)*AD50,),VLOOKUP($A50,'ИЗ ГУГЛА'!$B:$Z,AC$1,0))</f>
        <v>590</v>
      </c>
      <c r="AD50" s="78">
        <v>1</v>
      </c>
      <c r="AE50" s="160">
        <v>0</v>
      </c>
      <c r="AF50" s="117">
        <v>590</v>
      </c>
      <c r="AG50" s="152" t="s">
        <v>27952</v>
      </c>
      <c r="AH50" s="161" t="str">
        <f>IFERROR(ROUND((VLOOKUP($A50,'ИЗ ГУГЛА'!$B:$Z,AH$1,0)+AJ50)*AI50,),VLOOKUP($A50,'ИЗ ГУГЛА'!$B:$Z,AH$1,0))</f>
        <v/>
      </c>
      <c r="AI50" s="78">
        <v>1</v>
      </c>
      <c r="AJ50" s="160">
        <v>0</v>
      </c>
      <c r="AK50" s="172"/>
      <c r="AL50" s="172"/>
      <c r="AM50" s="161" t="str">
        <f>IFERROR(ROUND((VLOOKUP($A50,'ИЗ ГУГЛА'!$B:$Z,AM$1,0)+AO50)*AN50,),VLOOKUP($A50,'ИЗ ГУГЛА'!$B:$Z,AM$1,0))</f>
        <v/>
      </c>
      <c r="AN50" s="160">
        <v>1</v>
      </c>
      <c r="AO50" s="160">
        <v>0</v>
      </c>
      <c r="AP50" s="172"/>
      <c r="AQ50" s="172"/>
      <c r="AR50" s="161" t="str">
        <f>IFERROR(ROUND((VLOOKUP($A50,'ИЗ ГУГЛА'!$B:$Z,AR$1,0)+AT50)*AS50,),VLOOKUP($A50,'ИЗ ГУГЛА'!$B:$Z,AR$1,0))</f>
        <v/>
      </c>
      <c r="AS50" s="160">
        <v>1</v>
      </c>
      <c r="AT50" s="160">
        <v>0</v>
      </c>
      <c r="AU50" s="172"/>
      <c r="AV50" s="172"/>
    </row>
    <row r="51" spans="1:48" ht="61.5" thickTop="1" thickBot="1">
      <c r="A51" s="121">
        <v>225435</v>
      </c>
      <c r="B51" s="115">
        <f>VLOOKUP($A51,'Выгр Кат'!$A:$T,B$1,0)</f>
        <v>17237</v>
      </c>
      <c r="C51" s="116" t="str">
        <f>VLOOKUP($A51,'Выгр Кат'!$A:$T,C$1,0)</f>
        <v>Шарниры нижнего рычага передней подвески СЭВИ ЭКСПЕРТ для Лада Нива 4x4, Шевроле Нива до 2009 года выпуска</v>
      </c>
      <c r="D51" s="115" t="str">
        <f>VLOOKUP($A51,'Выгр Кат'!$A:$T,D$1,0)</f>
        <v>Y</v>
      </c>
      <c r="E51" s="115" t="str">
        <f>VLOOKUP($A51,'Выгр Кат'!$A:$T,E$1,0)</f>
        <v>1</v>
      </c>
      <c r="F51" s="115">
        <f>VLOOKUP($A51,'Выгр Кат'!$A:$T,F$1,0)</f>
        <v>0</v>
      </c>
      <c r="G51" s="115" t="str">
        <f>VLOOKUP($A51,'Выгр Кат'!$A:$T,G$1,0)</f>
        <v>1212</v>
      </c>
      <c r="H51" s="115">
        <f>VLOOKUP($A51,'Выгр Кат'!$A:$T,H$1,0)</f>
        <v>0</v>
      </c>
      <c r="I51" s="93">
        <v>1212</v>
      </c>
      <c r="J51" s="93">
        <v>1212</v>
      </c>
      <c r="K51" s="75" t="e">
        <f>VLOOKUP(J51,'Отчет Eplex'!$B:$E,4,0)</f>
        <v>#N/A</v>
      </c>
      <c r="L51" s="75" t="e">
        <f t="shared" si="1"/>
        <v>#N/A</v>
      </c>
      <c r="M51" s="72">
        <v>1</v>
      </c>
      <c r="N51" s="72" t="s">
        <v>2596</v>
      </c>
      <c r="O51" s="72" t="str">
        <f>IFERROR(IF(VLOOKUP(I51,'Прайс шпак'!C:F,4,0)=N51,"шпак","Ошибка"),"Ошибка")</f>
        <v>шпак</v>
      </c>
      <c r="P51" s="74">
        <f>INDEX('Прайс шпак'!$H:$H,MATCH(I51,'Прайс шпак'!$C:$C,0))*M51</f>
        <v>550</v>
      </c>
      <c r="Q51" s="72">
        <f>VLOOKUP(P51,Наценка!$A$1:$B$8,2,1)</f>
        <v>1.5</v>
      </c>
      <c r="R51" s="75">
        <f t="shared" si="2"/>
        <v>825</v>
      </c>
      <c r="S51" s="74">
        <f t="shared" si="3"/>
        <v>829</v>
      </c>
      <c r="T51" s="75">
        <f>VLOOKUP($A51,'Выгр Кат'!$A:$T,T$1,0)</f>
        <v>530</v>
      </c>
      <c r="U51" s="75">
        <f>VLOOKUP($A51,'Выгр Кат'!$A:$T,U$1,0)</f>
        <v>799</v>
      </c>
      <c r="V51" s="76">
        <f t="shared" si="4"/>
        <v>20</v>
      </c>
      <c r="W51" s="76">
        <f t="shared" si="5"/>
        <v>30</v>
      </c>
      <c r="X51" s="77">
        <f>IF(IFERROR(RIGHT(E51,1),"")="✔",S51*(1-#REF!),S51*(1-$X$2))</f>
        <v>770.96999999999991</v>
      </c>
      <c r="Y51" s="167">
        <f t="shared" si="6"/>
        <v>0.4017636363636361</v>
      </c>
      <c r="Z51" s="167">
        <f t="shared" si="7"/>
        <v>0.20436532507739946</v>
      </c>
      <c r="AA51" s="167">
        <f t="shared" si="8"/>
        <v>0.76181818181818173</v>
      </c>
      <c r="AB51" s="169">
        <f t="shared" si="10"/>
        <v>969</v>
      </c>
      <c r="AC51" s="161">
        <f>IFERROR(ROUND((VLOOKUP($A51,'ИЗ ГУГЛА'!$B:$Z,AC$1,0)+AE51)*AD51,),VLOOKUP($A51,'ИЗ ГУГЛА'!$B:$Z,AC$1,0))</f>
        <v>969</v>
      </c>
      <c r="AD51" s="78">
        <v>1</v>
      </c>
      <c r="AE51" s="160">
        <v>0</v>
      </c>
      <c r="AF51" s="183">
        <v>969</v>
      </c>
      <c r="AG51" s="152" t="s">
        <v>27951</v>
      </c>
      <c r="AH51" s="161" t="str">
        <f>IFERROR(ROUND((VLOOKUP($A51,'ИЗ ГУГЛА'!$B:$Z,AH$1,0)+AJ51)*AI51,),VLOOKUP($A51,'ИЗ ГУГЛА'!$B:$Z,AH$1,0))</f>
        <v/>
      </c>
      <c r="AI51" s="78">
        <v>1</v>
      </c>
      <c r="AJ51" s="160">
        <v>0</v>
      </c>
      <c r="AK51" s="172"/>
      <c r="AL51" s="172"/>
      <c r="AM51" s="161" t="str">
        <f>IFERROR(ROUND((VLOOKUP($A51,'ИЗ ГУГЛА'!$B:$Z,AM$1,0)+AO51)*AN51,),VLOOKUP($A51,'ИЗ ГУГЛА'!$B:$Z,AM$1,0))</f>
        <v/>
      </c>
      <c r="AN51" s="160">
        <v>1</v>
      </c>
      <c r="AO51" s="160">
        <v>0</v>
      </c>
      <c r="AP51" s="172"/>
      <c r="AQ51" s="172"/>
      <c r="AR51" s="161" t="str">
        <f>IFERROR(ROUND((VLOOKUP($A51,'ИЗ ГУГЛА'!$B:$Z,AR$1,0)+AT51)*AS51,),VLOOKUP($A51,'ИЗ ГУГЛА'!$B:$Z,AR$1,0))</f>
        <v/>
      </c>
      <c r="AS51" s="160">
        <v>1</v>
      </c>
      <c r="AT51" s="160">
        <v>0</v>
      </c>
      <c r="AU51" s="172"/>
      <c r="AV51" s="172"/>
    </row>
    <row r="52" spans="1:48" ht="61.5" thickTop="1" thickBot="1">
      <c r="A52" s="121">
        <v>225440</v>
      </c>
      <c r="B52" s="115">
        <f>VLOOKUP($A52,'Выгр Кат'!$A:$T,B$1,0)</f>
        <v>17238</v>
      </c>
      <c r="C52" s="116" t="str">
        <f>VLOOKUP($A52,'Выгр Кат'!$A:$T,C$1,0)</f>
        <v>Шарниры нижних рычагов передней подвески СЭВИ ЭКСПЕРТ для Лада Нива 4x4 Урбан, Шевроле Нива с 2009 года выпуска</v>
      </c>
      <c r="D52" s="115" t="str">
        <f>VLOOKUP($A52,'Выгр Кат'!$A:$T,D$1,0)</f>
        <v>Y</v>
      </c>
      <c r="E52" s="115" t="str">
        <f>VLOOKUP($A52,'Выгр Кат'!$A:$T,E$1,0)</f>
        <v>1</v>
      </c>
      <c r="F52" s="115">
        <f>VLOOKUP($A52,'Выгр Кат'!$A:$T,F$1,0)</f>
        <v>0</v>
      </c>
      <c r="G52" s="115" t="str">
        <f>VLOOKUP($A52,'Выгр Кат'!$A:$T,G$1,0)</f>
        <v>1213</v>
      </c>
      <c r="H52" s="115">
        <f>VLOOKUP($A52,'Выгр Кат'!$A:$T,H$1,0)</f>
        <v>0</v>
      </c>
      <c r="I52" s="93">
        <v>1213</v>
      </c>
      <c r="J52" s="93">
        <v>1213</v>
      </c>
      <c r="K52" s="75" t="e">
        <f>VLOOKUP(J52,'Отчет Eplex'!$B:$E,4,0)</f>
        <v>#N/A</v>
      </c>
      <c r="L52" s="75" t="e">
        <f t="shared" si="1"/>
        <v>#N/A</v>
      </c>
      <c r="M52" s="72">
        <v>1</v>
      </c>
      <c r="N52" s="72" t="s">
        <v>2596</v>
      </c>
      <c r="O52" s="72" t="str">
        <f>IFERROR(IF(VLOOKUP(I52,'Прайс шпак'!C:F,4,0)=N52,"шпак","Ошибка"),"Ошибка")</f>
        <v>шпак</v>
      </c>
      <c r="P52" s="74">
        <f>INDEX('Прайс шпак'!$H:$H,MATCH(I52,'Прайс шпак'!$C:$C,0))*M52</f>
        <v>680</v>
      </c>
      <c r="Q52" s="72">
        <f>VLOOKUP(P52,Наценка!$A$1:$B$8,2,1)</f>
        <v>1.5</v>
      </c>
      <c r="R52" s="75">
        <f t="shared" si="2"/>
        <v>1020</v>
      </c>
      <c r="S52" s="74">
        <f t="shared" si="3"/>
        <v>1090</v>
      </c>
      <c r="T52" s="75">
        <f>VLOOKUP($A52,'Выгр Кат'!$A:$T,T$1,0)</f>
        <v>650</v>
      </c>
      <c r="U52" s="75">
        <f>VLOOKUP($A52,'Выгр Кат'!$A:$T,U$1,0)</f>
        <v>979</v>
      </c>
      <c r="V52" s="76">
        <f t="shared" si="4"/>
        <v>30</v>
      </c>
      <c r="W52" s="76">
        <f t="shared" si="5"/>
        <v>111</v>
      </c>
      <c r="X52" s="77">
        <f>IF(IFERROR(RIGHT(E52,1),"")="✔",S52*(1-#REF!),S52*(1-$X$2))</f>
        <v>1013.6999999999999</v>
      </c>
      <c r="Y52" s="167">
        <f t="shared" si="6"/>
        <v>0.49073529411764705</v>
      </c>
      <c r="Z52" s="167">
        <f t="shared" si="7"/>
        <v>0.14815126050420174</v>
      </c>
      <c r="AA52" s="167">
        <f t="shared" si="8"/>
        <v>0.75</v>
      </c>
      <c r="AB52" s="169">
        <f t="shared" si="10"/>
        <v>1190</v>
      </c>
      <c r="AC52" s="161">
        <f>IFERROR(ROUND((VLOOKUP($A52,'ИЗ ГУГЛА'!$B:$Z,AC$1,0)+AE52)*AD52,),VLOOKUP($A52,'ИЗ ГУГЛА'!$B:$Z,AC$1,0))</f>
        <v>1190</v>
      </c>
      <c r="AD52" s="78">
        <v>1</v>
      </c>
      <c r="AE52" s="160">
        <v>0</v>
      </c>
      <c r="AF52" s="183">
        <v>1190</v>
      </c>
      <c r="AG52" s="152" t="s">
        <v>28384</v>
      </c>
      <c r="AH52" s="161" t="str">
        <f>IFERROR(ROUND((VLOOKUP($A52,'ИЗ ГУГЛА'!$B:$Z,AH$1,0)+AJ52)*AI52,),VLOOKUP($A52,'ИЗ ГУГЛА'!$B:$Z,AH$1,0))</f>
        <v/>
      </c>
      <c r="AI52" s="78">
        <v>1</v>
      </c>
      <c r="AJ52" s="160">
        <v>0</v>
      </c>
      <c r="AK52" s="172"/>
      <c r="AL52" s="172"/>
      <c r="AM52" s="161" t="str">
        <f>IFERROR(ROUND((VLOOKUP($A52,'ИЗ ГУГЛА'!$B:$Z,AM$1,0)+AO52)*AN52,),VLOOKUP($A52,'ИЗ ГУГЛА'!$B:$Z,AM$1,0))</f>
        <v/>
      </c>
      <c r="AN52" s="160">
        <v>1</v>
      </c>
      <c r="AO52" s="160">
        <v>0</v>
      </c>
      <c r="AP52" s="172"/>
      <c r="AQ52" s="172"/>
      <c r="AR52" s="161" t="str">
        <f>IFERROR(ROUND((VLOOKUP($A52,'ИЗ ГУГЛА'!$B:$Z,AR$1,0)+AT52)*AS52,),VLOOKUP($A52,'ИЗ ГУГЛА'!$B:$Z,AR$1,0))</f>
        <v/>
      </c>
      <c r="AS52" s="160">
        <v>1</v>
      </c>
      <c r="AT52" s="160">
        <v>0</v>
      </c>
      <c r="AU52" s="172"/>
      <c r="AV52" s="172"/>
    </row>
    <row r="53" spans="1:48" ht="61.5" thickTop="1" thickBot="1">
      <c r="A53" s="121">
        <v>225456</v>
      </c>
      <c r="B53" s="115">
        <f>VLOOKUP($A53,'Выгр Кат'!$A:$T,B$1,0)</f>
        <v>17239</v>
      </c>
      <c r="C53" s="116" t="str">
        <f>VLOOKUP($A53,'Выгр Кат'!$A:$T,C$1,0)</f>
        <v>Шарниры рычагов передней подвески СЭВИ ЭКСПЕРТ для Лада Нива 4x4 Урбан, Шевроле Нива с 2009 года выпуска</v>
      </c>
      <c r="D53" s="115" t="str">
        <f>VLOOKUP($A53,'Выгр Кат'!$A:$T,D$1,0)</f>
        <v>Y</v>
      </c>
      <c r="E53" s="115" t="str">
        <f>VLOOKUP($A53,'Выгр Кат'!$A:$T,E$1,0)</f>
        <v>1</v>
      </c>
      <c r="F53" s="115">
        <f>VLOOKUP($A53,'Выгр Кат'!$A:$T,F$1,0)</f>
        <v>0</v>
      </c>
      <c r="G53" s="115" t="str">
        <f>VLOOKUP($A53,'Выгр Кат'!$A:$T,G$1,0)</f>
        <v>1214</v>
      </c>
      <c r="H53" s="115">
        <f>VLOOKUP($A53,'Выгр Кат'!$A:$T,H$1,0)</f>
        <v>0</v>
      </c>
      <c r="I53" s="93">
        <v>1214</v>
      </c>
      <c r="J53" s="93">
        <v>1214</v>
      </c>
      <c r="K53" s="75" t="e">
        <f>VLOOKUP(J53,'Отчет Eplex'!$B:$E,4,0)</f>
        <v>#N/A</v>
      </c>
      <c r="L53" s="75" t="e">
        <f t="shared" si="1"/>
        <v>#N/A</v>
      </c>
      <c r="M53" s="72">
        <v>1</v>
      </c>
      <c r="N53" s="72" t="s">
        <v>2596</v>
      </c>
      <c r="O53" s="72" t="str">
        <f>IFERROR(IF(VLOOKUP(I53,'Прайс шпак'!C:F,4,0)=N53,"шпак","Ошибка"),"Ошибка")</f>
        <v>шпак</v>
      </c>
      <c r="P53" s="74">
        <f>INDEX('Прайс шпак'!$H:$H,MATCH(I53,'Прайс шпак'!$C:$C,0))*M53</f>
        <v>960</v>
      </c>
      <c r="Q53" s="72">
        <f>VLOOKUP(P53,Наценка!$A$1:$B$8,2,1)</f>
        <v>1.5</v>
      </c>
      <c r="R53" s="75">
        <f t="shared" si="2"/>
        <v>1440</v>
      </c>
      <c r="S53" s="74">
        <f t="shared" si="3"/>
        <v>1490</v>
      </c>
      <c r="T53" s="75">
        <f>VLOOKUP($A53,'Выгр Кат'!$A:$T,T$1,0)</f>
        <v>910</v>
      </c>
      <c r="U53" s="75">
        <f>VLOOKUP($A53,'Выгр Кат'!$A:$T,U$1,0)</f>
        <v>1390</v>
      </c>
      <c r="V53" s="76">
        <f t="shared" si="4"/>
        <v>50</v>
      </c>
      <c r="W53" s="76">
        <f t="shared" si="5"/>
        <v>100</v>
      </c>
      <c r="X53" s="77">
        <f>IF(IFERROR(RIGHT(E53,1),"")="✔",S53*(1-#REF!),S53*(1-$X$2))</f>
        <v>1385.6999999999998</v>
      </c>
      <c r="Y53" s="167">
        <f t="shared" si="6"/>
        <v>0.44343749999999971</v>
      </c>
      <c r="Z53" s="167">
        <f t="shared" si="7"/>
        <v>7.0000000000000118E-2</v>
      </c>
      <c r="AA53" s="167">
        <f t="shared" si="8"/>
        <v>0.55208333333333326</v>
      </c>
      <c r="AB53" s="169">
        <f t="shared" si="10"/>
        <v>1490</v>
      </c>
      <c r="AC53" s="161">
        <f>IFERROR(ROUND((VLOOKUP($A53,'ИЗ ГУГЛА'!$B:$Z,AC$1,0)+AE53)*AD53,),VLOOKUP($A53,'ИЗ ГУГЛА'!$B:$Z,AC$1,0))</f>
        <v>1490</v>
      </c>
      <c r="AD53" s="78">
        <v>1</v>
      </c>
      <c r="AE53" s="160">
        <v>0</v>
      </c>
      <c r="AF53" s="117">
        <v>1490</v>
      </c>
      <c r="AG53" s="152" t="s">
        <v>26991</v>
      </c>
      <c r="AH53" s="161" t="str">
        <f>IFERROR(ROUND((VLOOKUP($A53,'ИЗ ГУГЛА'!$B:$Z,AH$1,0)+AJ53)*AI53,),VLOOKUP($A53,'ИЗ ГУГЛА'!$B:$Z,AH$1,0))</f>
        <v/>
      </c>
      <c r="AI53" s="78">
        <v>1</v>
      </c>
      <c r="AJ53" s="160">
        <v>0</v>
      </c>
      <c r="AK53" s="172"/>
      <c r="AL53" s="172"/>
      <c r="AM53" s="161" t="str">
        <f>IFERROR(ROUND((VLOOKUP($A53,'ИЗ ГУГЛА'!$B:$Z,AM$1,0)+AO53)*AN53,),VLOOKUP($A53,'ИЗ ГУГЛА'!$B:$Z,AM$1,0))</f>
        <v/>
      </c>
      <c r="AN53" s="160">
        <v>1</v>
      </c>
      <c r="AO53" s="160">
        <v>0</v>
      </c>
      <c r="AP53" s="172"/>
      <c r="AQ53" s="172"/>
      <c r="AR53" s="161" t="str">
        <f>IFERROR(ROUND((VLOOKUP($A53,'ИЗ ГУГЛА'!$B:$Z,AR$1,0)+AT53)*AS53,),VLOOKUP($A53,'ИЗ ГУГЛА'!$B:$Z,AR$1,0))</f>
        <v/>
      </c>
      <c r="AS53" s="160">
        <v>1</v>
      </c>
      <c r="AT53" s="160">
        <v>0</v>
      </c>
      <c r="AU53" s="172"/>
      <c r="AV53" s="172"/>
    </row>
    <row r="54" spans="1:48" ht="46.5" thickTop="1" thickBot="1">
      <c r="A54" s="121">
        <v>158390</v>
      </c>
      <c r="B54" s="115">
        <f>VLOOKUP($A54,'Выгр Кат'!$A:$T,B$1,0)</f>
        <v>17157</v>
      </c>
      <c r="C54" s="116" t="str">
        <f>VLOOKUP($A54,'Выгр Кат'!$A:$T,C$1,0)</f>
        <v>Комплект втулок заднего амортизатора СЭВИ ЭКСПЕРТ для ВАЗ 2101-2107, Лада Нива 4x4</v>
      </c>
      <c r="D54" s="115" t="str">
        <f>VLOOKUP($A54,'Выгр Кат'!$A:$T,D$1,0)</f>
        <v>Y</v>
      </c>
      <c r="E54" s="115" t="str">
        <f>VLOOKUP($A54,'Выгр Кат'!$A:$T,E$1,0)</f>
        <v>1</v>
      </c>
      <c r="F54" s="115">
        <f>VLOOKUP($A54,'Выгр Кат'!$A:$T,F$1,0)</f>
        <v>0</v>
      </c>
      <c r="G54" s="115" t="str">
        <f>VLOOKUP($A54,'Выгр Кат'!$A:$T,G$1,0)</f>
        <v>1301</v>
      </c>
      <c r="H54" s="115">
        <f>VLOOKUP($A54,'Выгр Кат'!$A:$T,H$1,0)</f>
        <v>0</v>
      </c>
      <c r="I54" s="93">
        <v>1301</v>
      </c>
      <c r="J54" s="93">
        <v>1301</v>
      </c>
      <c r="K54" s="75" t="e">
        <f>VLOOKUP(J54,'Отчет Eplex'!$B:$E,4,0)</f>
        <v>#N/A</v>
      </c>
      <c r="L54" s="75" t="e">
        <f t="shared" si="1"/>
        <v>#N/A</v>
      </c>
      <c r="M54" s="72">
        <v>1</v>
      </c>
      <c r="N54" s="72" t="s">
        <v>2596</v>
      </c>
      <c r="O54" s="72" t="str">
        <f>IFERROR(IF(VLOOKUP(I54,'Прайс шпак'!C:F,4,0)=N54,"шпак","Ошибка"),"Ошибка")</f>
        <v>шпак</v>
      </c>
      <c r="P54" s="74">
        <f>INDEX('Прайс шпак'!$H:$H,MATCH(I54,'Прайс шпак'!$C:$C,0))*M54</f>
        <v>65</v>
      </c>
      <c r="Q54" s="72">
        <f>VLOOKUP(P54,Наценка!$A$1:$B$8,2,1)</f>
        <v>2.15</v>
      </c>
      <c r="R54" s="75">
        <f t="shared" si="2"/>
        <v>139.75</v>
      </c>
      <c r="S54" s="74">
        <f t="shared" si="3"/>
        <v>139</v>
      </c>
      <c r="T54" s="75">
        <f>VLOOKUP($A54,'Выгр Кат'!$A:$T,T$1,0)</f>
        <v>60</v>
      </c>
      <c r="U54" s="75">
        <f>VLOOKUP($A54,'Выгр Кат'!$A:$T,U$1,0)</f>
        <v>129</v>
      </c>
      <c r="V54" s="76">
        <f t="shared" si="4"/>
        <v>5</v>
      </c>
      <c r="W54" s="76">
        <f t="shared" si="5"/>
        <v>10</v>
      </c>
      <c r="X54" s="77">
        <f>IF(IFERROR(RIGHT(E54,1),"")="✔",S54*(1-#REF!),S54*(1-$X$2))</f>
        <v>129.26999999999998</v>
      </c>
      <c r="Y54" s="167">
        <f t="shared" si="6"/>
        <v>0.9887692307692304</v>
      </c>
      <c r="Z54" s="167">
        <f t="shared" si="7"/>
        <v>0.55269896193771628</v>
      </c>
      <c r="AA54" s="167">
        <f t="shared" si="8"/>
        <v>3.4461538461538463</v>
      </c>
      <c r="AB54" s="169">
        <f t="shared" si="10"/>
        <v>289</v>
      </c>
      <c r="AC54" s="161">
        <f>IFERROR(ROUND((VLOOKUP($A54,'ИЗ ГУГЛА'!$B:$Z,AC$1,0)+AE54)*AD54,),VLOOKUP($A54,'ИЗ ГУГЛА'!$B:$Z,AC$1,0))</f>
        <v>289</v>
      </c>
      <c r="AD54" s="78">
        <v>1</v>
      </c>
      <c r="AE54" s="160">
        <v>0</v>
      </c>
      <c r="AF54" s="183">
        <v>289</v>
      </c>
      <c r="AG54" s="152" t="s">
        <v>28385</v>
      </c>
      <c r="AH54" s="161" t="str">
        <f>IFERROR(ROUND((VLOOKUP($A54,'ИЗ ГУГЛА'!$B:$Z,AH$1,0)+AJ54)*AI54,),VLOOKUP($A54,'ИЗ ГУГЛА'!$B:$Z,AH$1,0))</f>
        <v/>
      </c>
      <c r="AI54" s="78">
        <v>1</v>
      </c>
      <c r="AJ54" s="160">
        <v>0</v>
      </c>
      <c r="AK54" s="172"/>
      <c r="AL54" s="172"/>
      <c r="AM54" s="161" t="str">
        <f>IFERROR(ROUND((VLOOKUP($A54,'ИЗ ГУГЛА'!$B:$Z,AM$1,0)+AO54)*AN54,),VLOOKUP($A54,'ИЗ ГУГЛА'!$B:$Z,AM$1,0))</f>
        <v/>
      </c>
      <c r="AN54" s="160">
        <v>1</v>
      </c>
      <c r="AO54" s="160">
        <v>0</v>
      </c>
      <c r="AP54" s="172"/>
      <c r="AQ54" s="172"/>
      <c r="AR54" s="161" t="str">
        <f>IFERROR(ROUND((VLOOKUP($A54,'ИЗ ГУГЛА'!$B:$Z,AR$1,0)+AT54)*AS54,),VLOOKUP($A54,'ИЗ ГУГЛА'!$B:$Z,AR$1,0))</f>
        <v/>
      </c>
      <c r="AS54" s="160">
        <v>1</v>
      </c>
      <c r="AT54" s="160">
        <v>0</v>
      </c>
      <c r="AU54" s="172"/>
      <c r="AV54" s="172"/>
    </row>
    <row r="55" spans="1:48" ht="91.5" thickTop="1" thickBot="1">
      <c r="A55" s="121">
        <v>194892</v>
      </c>
      <c r="B55" s="115">
        <f>VLOOKUP($A55,'Выгр Кат'!$A:$T,B$1,0)</f>
        <v>17166</v>
      </c>
      <c r="C55" s="116" t="str">
        <f>VLOOKUP($A55,'Выгр Кат'!$A:$T,C$1,0)</f>
        <v>Подушки крепления амортизатора СЭВИ ЭКСПЕРТ для ВАЗ 2101-2107, 2108-21099, 2113-2115, 2110-2112, Лада Калина, Калина 2, Приора, Приора 2, Гранта, Нива 4x4, Ока, Шевроле Нива</v>
      </c>
      <c r="D55" s="115" t="str">
        <f>VLOOKUP($A55,'Выгр Кат'!$A:$T,D$1,0)</f>
        <v>Y</v>
      </c>
      <c r="E55" s="115" t="str">
        <f>VLOOKUP($A55,'Выгр Кат'!$A:$T,E$1,0)</f>
        <v>1</v>
      </c>
      <c r="F55" s="115">
        <f>VLOOKUP($A55,'Выгр Кат'!$A:$T,F$1,0)</f>
        <v>0</v>
      </c>
      <c r="G55" s="115" t="str">
        <f>VLOOKUP($A55,'Выгр Кат'!$A:$T,G$1,0)</f>
        <v>1302</v>
      </c>
      <c r="H55" s="115">
        <f>VLOOKUP($A55,'Выгр Кат'!$A:$T,H$1,0)</f>
        <v>0</v>
      </c>
      <c r="I55" s="93">
        <v>1302</v>
      </c>
      <c r="J55" s="93">
        <v>1302</v>
      </c>
      <c r="K55" s="75" t="e">
        <f>VLOOKUP(J55,'Отчет Eplex'!$B:$E,4,0)</f>
        <v>#N/A</v>
      </c>
      <c r="L55" s="75" t="e">
        <f t="shared" si="1"/>
        <v>#N/A</v>
      </c>
      <c r="M55" s="72">
        <v>1</v>
      </c>
      <c r="N55" s="72" t="s">
        <v>2596</v>
      </c>
      <c r="O55" s="72" t="str">
        <f>IFERROR(IF(VLOOKUP(I55,'Прайс шпак'!C:F,4,0)=N55,"шпак","Ошибка"),"Ошибка")</f>
        <v>шпак</v>
      </c>
      <c r="P55" s="74">
        <f>INDEX('Прайс шпак'!$H:$H,MATCH(I55,'Прайс шпак'!$C:$C,0))*M55</f>
        <v>75</v>
      </c>
      <c r="Q55" s="72">
        <f>VLOOKUP(P55,Наценка!$A$1:$B$8,2,1)</f>
        <v>2.15</v>
      </c>
      <c r="R55" s="75">
        <f t="shared" si="2"/>
        <v>161.25</v>
      </c>
      <c r="S55" s="74">
        <f t="shared" si="3"/>
        <v>169</v>
      </c>
      <c r="T55" s="75">
        <f>VLOOKUP($A55,'Выгр Кат'!$A:$T,T$1,0)</f>
        <v>70</v>
      </c>
      <c r="U55" s="75">
        <f>VLOOKUP($A55,'Выгр Кат'!$A:$T,U$1,0)</f>
        <v>159</v>
      </c>
      <c r="V55" s="76">
        <f t="shared" si="4"/>
        <v>5</v>
      </c>
      <c r="W55" s="76">
        <f t="shared" si="5"/>
        <v>10</v>
      </c>
      <c r="X55" s="77">
        <f>IF(IFERROR(RIGHT(E55,1),"")="✔",S55*(1-#REF!),S55*(1-$X$2))</f>
        <v>157.16999999999999</v>
      </c>
      <c r="Y55" s="167">
        <f t="shared" si="6"/>
        <v>1.0955999999999997</v>
      </c>
      <c r="Z55" s="167">
        <f t="shared" si="7"/>
        <v>0.45803448275862074</v>
      </c>
      <c r="AA55" s="167">
        <f t="shared" si="8"/>
        <v>2.8666666666666667</v>
      </c>
      <c r="AB55" s="169">
        <f t="shared" si="10"/>
        <v>290</v>
      </c>
      <c r="AC55" s="161">
        <f>IFERROR(ROUND((VLOOKUP($A55,'ИЗ ГУГЛА'!$B:$Z,AC$1,0)+AE55)*AD55,),VLOOKUP($A55,'ИЗ ГУГЛА'!$B:$Z,AC$1,0))</f>
        <v>290</v>
      </c>
      <c r="AD55" s="78">
        <v>1</v>
      </c>
      <c r="AE55" s="160">
        <v>0</v>
      </c>
      <c r="AF55" s="183">
        <v>290</v>
      </c>
      <c r="AG55" s="152" t="s">
        <v>27955</v>
      </c>
      <c r="AH55" s="161" t="str">
        <f>IFERROR(ROUND((VLOOKUP($A55,'ИЗ ГУГЛА'!$B:$Z,AH$1,0)+AJ55)*AI55,),VLOOKUP($A55,'ИЗ ГУГЛА'!$B:$Z,AH$1,0))</f>
        <v/>
      </c>
      <c r="AI55" s="78">
        <v>1</v>
      </c>
      <c r="AJ55" s="160">
        <v>0</v>
      </c>
      <c r="AK55" s="172"/>
      <c r="AL55" s="172"/>
      <c r="AM55" s="161" t="str">
        <f>IFERROR(ROUND((VLOOKUP($A55,'ИЗ ГУГЛА'!$B:$Z,AM$1,0)+AO55)*AN55,),VLOOKUP($A55,'ИЗ ГУГЛА'!$B:$Z,AM$1,0))</f>
        <v/>
      </c>
      <c r="AN55" s="160">
        <v>1</v>
      </c>
      <c r="AO55" s="160">
        <v>0</v>
      </c>
      <c r="AP55" s="172"/>
      <c r="AQ55" s="172"/>
      <c r="AR55" s="161" t="str">
        <f>IFERROR(ROUND((VLOOKUP($A55,'ИЗ ГУГЛА'!$B:$Z,AR$1,0)+AT55)*AS55,),VLOOKUP($A55,'ИЗ ГУГЛА'!$B:$Z,AR$1,0))</f>
        <v/>
      </c>
      <c r="AS55" s="160">
        <v>1</v>
      </c>
      <c r="AT55" s="160">
        <v>0</v>
      </c>
      <c r="AU55" s="172"/>
      <c r="AV55" s="172"/>
    </row>
    <row r="56" spans="1:48" ht="61.5" thickTop="1" thickBot="1">
      <c r="A56" s="121">
        <v>225432</v>
      </c>
      <c r="B56" s="115">
        <f>VLOOKUP($A56,'Выгр Кат'!$A:$T,B$1,0)</f>
        <v>17167</v>
      </c>
      <c r="C56" s="116" t="str">
        <f>VLOOKUP($A56,'Выгр Кат'!$A:$T,C$1,0)</f>
        <v>Шарниры и подушки переднего амортизатора СЭВИ ЭКСПЕРТ для ВАЗ 2101-2107, Лада Нива 4x4, Ока, Шевроле Нива</v>
      </c>
      <c r="D56" s="115" t="str">
        <f>VLOOKUP($A56,'Выгр Кат'!$A:$T,D$1,0)</f>
        <v>Y</v>
      </c>
      <c r="E56" s="115" t="str">
        <f>VLOOKUP($A56,'Выгр Кат'!$A:$T,E$1,0)</f>
        <v>1</v>
      </c>
      <c r="F56" s="115">
        <f>VLOOKUP($A56,'Выгр Кат'!$A:$T,F$1,0)</f>
        <v>0</v>
      </c>
      <c r="G56" s="115" t="str">
        <f>VLOOKUP($A56,'Выгр Кат'!$A:$T,G$1,0)</f>
        <v>1303</v>
      </c>
      <c r="H56" s="115">
        <f>VLOOKUP($A56,'Выгр Кат'!$A:$T,H$1,0)</f>
        <v>0</v>
      </c>
      <c r="I56" s="93">
        <v>1303</v>
      </c>
      <c r="J56" s="93">
        <v>1303</v>
      </c>
      <c r="K56" s="75" t="e">
        <f>VLOOKUP(J56,'Отчет Eplex'!$B:$E,4,0)</f>
        <v>#N/A</v>
      </c>
      <c r="L56" s="75" t="e">
        <f t="shared" si="1"/>
        <v>#N/A</v>
      </c>
      <c r="M56" s="72">
        <v>1</v>
      </c>
      <c r="N56" s="72" t="s">
        <v>2596</v>
      </c>
      <c r="O56" s="72" t="str">
        <f>IFERROR(IF(VLOOKUP(I56,'Прайс шпак'!C:F,4,0)=N56,"шпак","Ошибка"),"Ошибка")</f>
        <v>шпак</v>
      </c>
      <c r="P56" s="74">
        <f>INDEX('Прайс шпак'!$H:$H,MATCH(I56,'Прайс шпак'!$C:$C,0))*M56</f>
        <v>260</v>
      </c>
      <c r="Q56" s="72">
        <f>VLOOKUP(P56,Наценка!$A$1:$B$8,2,1)</f>
        <v>1.98</v>
      </c>
      <c r="R56" s="75">
        <f t="shared" si="2"/>
        <v>514.79999999999995</v>
      </c>
      <c r="S56" s="74">
        <f t="shared" si="3"/>
        <v>519</v>
      </c>
      <c r="T56" s="75">
        <f>VLOOKUP($A56,'Выгр Кат'!$A:$T,T$1,0)</f>
        <v>250</v>
      </c>
      <c r="U56" s="75">
        <f>VLOOKUP($A56,'Выгр Кат'!$A:$T,U$1,0)</f>
        <v>499</v>
      </c>
      <c r="V56" s="76">
        <f t="shared" si="4"/>
        <v>10</v>
      </c>
      <c r="W56" s="76">
        <f t="shared" si="5"/>
        <v>20</v>
      </c>
      <c r="X56" s="77">
        <f>IF(IFERROR(RIGHT(E56,1),"")="✔",S56*(1-#REF!),S56*(1-$X$2))</f>
        <v>482.66999999999996</v>
      </c>
      <c r="Y56" s="167">
        <f t="shared" si="6"/>
        <v>0.85642307692307673</v>
      </c>
      <c r="Z56" s="167">
        <f t="shared" si="7"/>
        <v>0.15172231985940254</v>
      </c>
      <c r="AA56" s="167">
        <f t="shared" si="8"/>
        <v>1.1884615384615387</v>
      </c>
      <c r="AB56" s="169">
        <f t="shared" si="10"/>
        <v>569</v>
      </c>
      <c r="AC56" s="161">
        <f>IFERROR(ROUND((VLOOKUP($A56,'ИЗ ГУГЛА'!$B:$Z,AC$1,0)+AE56)*AD56,),VLOOKUP($A56,'ИЗ ГУГЛА'!$B:$Z,AC$1,0))</f>
        <v>569</v>
      </c>
      <c r="AD56" s="78">
        <v>1</v>
      </c>
      <c r="AE56" s="160">
        <v>0</v>
      </c>
      <c r="AF56" s="183">
        <v>569</v>
      </c>
      <c r="AG56" s="152" t="s">
        <v>28386</v>
      </c>
      <c r="AH56" s="161" t="str">
        <f>IFERROR(ROUND((VLOOKUP($A56,'ИЗ ГУГЛА'!$B:$Z,AH$1,0)+AJ56)*AI56,),VLOOKUP($A56,'ИЗ ГУГЛА'!$B:$Z,AH$1,0))</f>
        <v/>
      </c>
      <c r="AI56" s="78">
        <v>1</v>
      </c>
      <c r="AJ56" s="160">
        <v>0</v>
      </c>
      <c r="AK56" s="172"/>
      <c r="AL56" s="172"/>
      <c r="AM56" s="161" t="str">
        <f>IFERROR(ROUND((VLOOKUP($A56,'ИЗ ГУГЛА'!$B:$Z,AM$1,0)+AO56)*AN56,),VLOOKUP($A56,'ИЗ ГУГЛА'!$B:$Z,AM$1,0))</f>
        <v/>
      </c>
      <c r="AN56" s="160">
        <v>1</v>
      </c>
      <c r="AO56" s="160">
        <v>0</v>
      </c>
      <c r="AP56" s="172"/>
      <c r="AQ56" s="172"/>
      <c r="AR56" s="161" t="str">
        <f>IFERROR(ROUND((VLOOKUP($A56,'ИЗ ГУГЛА'!$B:$Z,AR$1,0)+AT56)*AS56,),VLOOKUP($A56,'ИЗ ГУГЛА'!$B:$Z,AR$1,0))</f>
        <v/>
      </c>
      <c r="AS56" s="160">
        <v>1</v>
      </c>
      <c r="AT56" s="160">
        <v>0</v>
      </c>
      <c r="AU56" s="172"/>
      <c r="AV56" s="172"/>
    </row>
    <row r="57" spans="1:48" ht="46.5" thickTop="1" thickBot="1">
      <c r="A57" s="121">
        <v>225441</v>
      </c>
      <c r="B57" s="115">
        <f>VLOOKUP($A57,'Выгр Кат'!$A:$T,B$1,0)</f>
        <v>17169</v>
      </c>
      <c r="C57" s="116" t="str">
        <f>VLOOKUP($A57,'Выгр Кат'!$A:$T,C$1,0)</f>
        <v>Шарниры переднего амортизатора СЭВИ ЭКСПЕРТ для ВАЗ 2101-2107, Лада Нива 4x4, Ока, Шевроле Нива</v>
      </c>
      <c r="D57" s="115" t="str">
        <f>VLOOKUP($A57,'Выгр Кат'!$A:$T,D$1,0)</f>
        <v>Y</v>
      </c>
      <c r="E57" s="115" t="str">
        <f>VLOOKUP($A57,'Выгр Кат'!$A:$T,E$1,0)</f>
        <v>1</v>
      </c>
      <c r="F57" s="115">
        <f>VLOOKUP($A57,'Выгр Кат'!$A:$T,F$1,0)</f>
        <v>0</v>
      </c>
      <c r="G57" s="115" t="str">
        <f>VLOOKUP($A57,'Выгр Кат'!$A:$T,G$1,0)</f>
        <v>1304</v>
      </c>
      <c r="H57" s="115">
        <f>VLOOKUP($A57,'Выгр Кат'!$A:$T,H$1,0)</f>
        <v>0</v>
      </c>
      <c r="I57" s="93">
        <v>1304</v>
      </c>
      <c r="J57" s="93">
        <v>1304</v>
      </c>
      <c r="K57" s="75" t="e">
        <f>VLOOKUP(J57,'Отчет Eplex'!$B:$E,4,0)</f>
        <v>#N/A</v>
      </c>
      <c r="L57" s="75" t="e">
        <f t="shared" si="1"/>
        <v>#N/A</v>
      </c>
      <c r="M57" s="72">
        <v>1</v>
      </c>
      <c r="N57" s="72" t="s">
        <v>2596</v>
      </c>
      <c r="O57" s="72" t="str">
        <f>IFERROR(IF(VLOOKUP(I57,'Прайс шпак'!C:F,4,0)=N57,"шпак","Ошибка"),"Ошибка")</f>
        <v>шпак</v>
      </c>
      <c r="P57" s="74">
        <f>INDEX('Прайс шпак'!$H:$H,MATCH(I57,'Прайс шпак'!$C:$C,0))*M57</f>
        <v>180</v>
      </c>
      <c r="Q57" s="72">
        <f>VLOOKUP(P57,Наценка!$A$1:$B$8,2,1)</f>
        <v>1.98</v>
      </c>
      <c r="R57" s="75">
        <f t="shared" si="2"/>
        <v>356.4</v>
      </c>
      <c r="S57" s="74">
        <f t="shared" si="3"/>
        <v>359</v>
      </c>
      <c r="T57" s="75">
        <f>VLOOKUP($A57,'Выгр Кат'!$A:$T,T$1,0)</f>
        <v>170</v>
      </c>
      <c r="U57" s="75">
        <f>VLOOKUP($A57,'Выгр Кат'!$A:$T,U$1,0)</f>
        <v>339</v>
      </c>
      <c r="V57" s="76">
        <f t="shared" si="4"/>
        <v>10</v>
      </c>
      <c r="W57" s="76">
        <f t="shared" si="5"/>
        <v>20</v>
      </c>
      <c r="X57" s="77">
        <f>IF(IFERROR(RIGHT(E57,1),"")="✔",S57*(1-#REF!),S57*(1-$X$2))</f>
        <v>333.87</v>
      </c>
      <c r="Y57" s="167">
        <f t="shared" si="6"/>
        <v>0.85483333333333333</v>
      </c>
      <c r="Z57" s="167">
        <f t="shared" si="7"/>
        <v>0.1439230769230769</v>
      </c>
      <c r="AA57" s="167">
        <f t="shared" si="8"/>
        <v>1.1666666666666665</v>
      </c>
      <c r="AB57" s="169">
        <f t="shared" si="10"/>
        <v>390</v>
      </c>
      <c r="AC57" s="161">
        <f>IFERROR(ROUND((VLOOKUP($A57,'ИЗ ГУГЛА'!$B:$Z,AC$1,0)+AE57)*AD57,),VLOOKUP($A57,'ИЗ ГУГЛА'!$B:$Z,AC$1,0))</f>
        <v>390</v>
      </c>
      <c r="AD57" s="78">
        <v>1</v>
      </c>
      <c r="AE57" s="160">
        <v>0</v>
      </c>
      <c r="AF57" s="183">
        <v>390</v>
      </c>
      <c r="AG57" s="152" t="s">
        <v>28387</v>
      </c>
      <c r="AH57" s="161" t="str">
        <f>IFERROR(ROUND((VLOOKUP($A57,'ИЗ ГУГЛА'!$B:$Z,AH$1,0)+AJ57)*AI57,),VLOOKUP($A57,'ИЗ ГУГЛА'!$B:$Z,AH$1,0))</f>
        <v/>
      </c>
      <c r="AI57" s="78">
        <v>1</v>
      </c>
      <c r="AJ57" s="160">
        <v>0</v>
      </c>
      <c r="AK57" s="172"/>
      <c r="AL57" s="172"/>
      <c r="AM57" s="161" t="str">
        <f>IFERROR(ROUND((VLOOKUP($A57,'ИЗ ГУГЛА'!$B:$Z,AM$1,0)+AO57)*AN57,),VLOOKUP($A57,'ИЗ ГУГЛА'!$B:$Z,AM$1,0))</f>
        <v/>
      </c>
      <c r="AN57" s="160">
        <v>1</v>
      </c>
      <c r="AO57" s="160">
        <v>0</v>
      </c>
      <c r="AP57" s="172"/>
      <c r="AQ57" s="172"/>
      <c r="AR57" s="161" t="str">
        <f>IFERROR(ROUND((VLOOKUP($A57,'ИЗ ГУГЛА'!$B:$Z,AR$1,0)+AT57)*AS57,),VLOOKUP($A57,'ИЗ ГУГЛА'!$B:$Z,AR$1,0))</f>
        <v/>
      </c>
      <c r="AS57" s="160">
        <v>1</v>
      </c>
      <c r="AT57" s="160">
        <v>0</v>
      </c>
      <c r="AU57" s="172"/>
      <c r="AV57" s="172"/>
    </row>
    <row r="58" spans="1:48" ht="61.5" thickTop="1" thickBot="1">
      <c r="A58" s="121">
        <v>225433</v>
      </c>
      <c r="B58" s="115">
        <f>VLOOKUP($A58,'Выгр Кат'!$A:$T,B$1,0)</f>
        <v>17329</v>
      </c>
      <c r="C58" s="116" t="str">
        <f>VLOOKUP($A58,'Выгр Кат'!$A:$T,C$1,0)</f>
        <v>Шарниры и подушки переднего амортизатора СЭВИ ЭКСТРИМ для ВАЗ 2101-2107, Лада Нива 4x4, Ока, Шевроле Нива</v>
      </c>
      <c r="D58" s="115" t="str">
        <f>VLOOKUP($A58,'Выгр Кат'!$A:$T,D$1,0)</f>
        <v>Y</v>
      </c>
      <c r="E58" s="115" t="str">
        <f>VLOOKUP($A58,'Выгр Кат'!$A:$T,E$1,0)</f>
        <v>1</v>
      </c>
      <c r="F58" s="115">
        <f>VLOOKUP($A58,'Выгр Кат'!$A:$T,F$1,0)</f>
        <v>0</v>
      </c>
      <c r="G58" s="115" t="str">
        <f>VLOOKUP($A58,'Выгр Кат'!$A:$T,G$1,0)</f>
        <v>1305</v>
      </c>
      <c r="H58" s="115">
        <f>VLOOKUP($A58,'Выгр Кат'!$A:$T,H$1,0)</f>
        <v>0</v>
      </c>
      <c r="I58" s="93">
        <v>1305</v>
      </c>
      <c r="J58" s="93">
        <v>1305</v>
      </c>
      <c r="K58" s="75" t="e">
        <f>VLOOKUP(J58,'Отчет Eplex'!$B:$E,4,0)</f>
        <v>#N/A</v>
      </c>
      <c r="L58" s="75" t="e">
        <f t="shared" si="1"/>
        <v>#N/A</v>
      </c>
      <c r="M58" s="72">
        <v>1</v>
      </c>
      <c r="N58" s="72" t="s">
        <v>2596</v>
      </c>
      <c r="O58" s="72" t="str">
        <f>IFERROR(IF(VLOOKUP(I58,'Прайс шпак'!C:F,4,0)=N58,"шпак","Ошибка"),"Ошибка")</f>
        <v>шпак</v>
      </c>
      <c r="P58" s="74">
        <f>INDEX('Прайс шпак'!$H:$H,MATCH(I58,'Прайс шпак'!$C:$C,0))*M58</f>
        <v>250</v>
      </c>
      <c r="Q58" s="72">
        <f>VLOOKUP(P58,Наценка!$A$1:$B$8,2,1)</f>
        <v>1.98</v>
      </c>
      <c r="R58" s="75">
        <f t="shared" si="2"/>
        <v>495</v>
      </c>
      <c r="S58" s="74">
        <f t="shared" si="3"/>
        <v>499</v>
      </c>
      <c r="T58" s="75">
        <f>VLOOKUP($A58,'Выгр Кат'!$A:$T,T$1,0)</f>
        <v>230</v>
      </c>
      <c r="U58" s="75">
        <f>VLOOKUP($A58,'Выгр Кат'!$A:$T,U$1,0)</f>
        <v>459</v>
      </c>
      <c r="V58" s="76">
        <f t="shared" si="4"/>
        <v>20</v>
      </c>
      <c r="W58" s="76">
        <f t="shared" si="5"/>
        <v>40</v>
      </c>
      <c r="X58" s="77">
        <f>IF(IFERROR(RIGHT(E58,1),"")="✔",S58*(1-#REF!),S58*(1-$X$2))</f>
        <v>464.07</v>
      </c>
      <c r="Y58" s="167">
        <f t="shared" si="6"/>
        <v>0.85627999999999993</v>
      </c>
      <c r="Z58" s="167">
        <f t="shared" si="7"/>
        <v>0.12274102079395087</v>
      </c>
      <c r="AA58" s="167">
        <f t="shared" si="8"/>
        <v>1.1160000000000001</v>
      </c>
      <c r="AB58" s="169">
        <f t="shared" si="10"/>
        <v>529</v>
      </c>
      <c r="AC58" s="161">
        <f>IFERROR(ROUND((VLOOKUP($A58,'ИЗ ГУГЛА'!$B:$Z,AC$1,0)+AE58)*AD58,),VLOOKUP($A58,'ИЗ ГУГЛА'!$B:$Z,AC$1,0))</f>
        <v>529</v>
      </c>
      <c r="AD58" s="78">
        <v>1</v>
      </c>
      <c r="AE58" s="160">
        <v>0</v>
      </c>
      <c r="AF58" s="183">
        <v>529</v>
      </c>
      <c r="AG58" s="152" t="s">
        <v>28388</v>
      </c>
      <c r="AH58" s="161" t="str">
        <f>IFERROR(ROUND((VLOOKUP($A58,'ИЗ ГУГЛА'!$B:$Z,AH$1,0)+AJ58)*AI58,),VLOOKUP($A58,'ИЗ ГУГЛА'!$B:$Z,AH$1,0))</f>
        <v/>
      </c>
      <c r="AI58" s="78">
        <v>1</v>
      </c>
      <c r="AJ58" s="160">
        <v>0</v>
      </c>
      <c r="AK58" s="172"/>
      <c r="AL58" s="172"/>
      <c r="AM58" s="161" t="str">
        <f>IFERROR(ROUND((VLOOKUP($A58,'ИЗ ГУГЛА'!$B:$Z,AM$1,0)+AO58)*AN58,),VLOOKUP($A58,'ИЗ ГУГЛА'!$B:$Z,AM$1,0))</f>
        <v/>
      </c>
      <c r="AN58" s="160">
        <v>1</v>
      </c>
      <c r="AO58" s="160">
        <v>0</v>
      </c>
      <c r="AP58" s="172"/>
      <c r="AQ58" s="172"/>
      <c r="AR58" s="161" t="str">
        <f>IFERROR(ROUND((VLOOKUP($A58,'ИЗ ГУГЛА'!$B:$Z,AR$1,0)+AT58)*AS58,),VLOOKUP($A58,'ИЗ ГУГЛА'!$B:$Z,AR$1,0))</f>
        <v/>
      </c>
      <c r="AS58" s="160">
        <v>1</v>
      </c>
      <c r="AT58" s="160">
        <v>0</v>
      </c>
      <c r="AU58" s="172"/>
      <c r="AV58" s="172"/>
    </row>
    <row r="59" spans="1:48" ht="46.5" thickTop="1" thickBot="1">
      <c r="A59" s="121">
        <v>225442</v>
      </c>
      <c r="B59" s="115">
        <f>VLOOKUP($A59,'Выгр Кат'!$A:$T,B$1,0)</f>
        <v>17331</v>
      </c>
      <c r="C59" s="116" t="str">
        <f>VLOOKUP($A59,'Выгр Кат'!$A:$T,C$1,0)</f>
        <v>Шарниры переднего амортизатора СЭВИ ЭКСТРИМ для ВАЗ 2101-2107, Лада Нива 4x4, Ока, Шевроле Нива</v>
      </c>
      <c r="D59" s="115" t="str">
        <f>VLOOKUP($A59,'Выгр Кат'!$A:$T,D$1,0)</f>
        <v>Y</v>
      </c>
      <c r="E59" s="115" t="str">
        <f>VLOOKUP($A59,'Выгр Кат'!$A:$T,E$1,0)</f>
        <v>1</v>
      </c>
      <c r="F59" s="115">
        <f>VLOOKUP($A59,'Выгр Кат'!$A:$T,F$1,0)</f>
        <v>0</v>
      </c>
      <c r="G59" s="115" t="str">
        <f>VLOOKUP($A59,'Выгр Кат'!$A:$T,G$1,0)</f>
        <v>1306</v>
      </c>
      <c r="H59" s="115">
        <f>VLOOKUP($A59,'Выгр Кат'!$A:$T,H$1,0)</f>
        <v>0</v>
      </c>
      <c r="I59" s="93">
        <v>1306</v>
      </c>
      <c r="J59" s="93">
        <v>1306</v>
      </c>
      <c r="K59" s="75" t="e">
        <f>VLOOKUP(J59,'Отчет Eplex'!$B:$E,4,0)</f>
        <v>#N/A</v>
      </c>
      <c r="L59" s="75" t="e">
        <f t="shared" si="1"/>
        <v>#N/A</v>
      </c>
      <c r="M59" s="72">
        <v>1</v>
      </c>
      <c r="N59" s="72" t="s">
        <v>2596</v>
      </c>
      <c r="O59" s="72" t="str">
        <f>IFERROR(IF(VLOOKUP(I59,'Прайс шпак'!C:F,4,0)=N59,"шпак","Ошибка"),"Ошибка")</f>
        <v>шпак</v>
      </c>
      <c r="P59" s="74">
        <f>INDEX('Прайс шпак'!$H:$H,MATCH(I59,'Прайс шпак'!$C:$C,0))*M59</f>
        <v>180</v>
      </c>
      <c r="Q59" s="72">
        <f>VLOOKUP(P59,Наценка!$A$1:$B$8,2,1)</f>
        <v>1.98</v>
      </c>
      <c r="R59" s="75">
        <f t="shared" si="2"/>
        <v>356.4</v>
      </c>
      <c r="S59" s="74">
        <f t="shared" si="3"/>
        <v>359</v>
      </c>
      <c r="T59" s="75">
        <f>VLOOKUP($A59,'Выгр Кат'!$A:$T,T$1,0)</f>
        <v>160</v>
      </c>
      <c r="U59" s="75">
        <f>VLOOKUP($A59,'Выгр Кат'!$A:$T,U$1,0)</f>
        <v>319</v>
      </c>
      <c r="V59" s="76">
        <f t="shared" si="4"/>
        <v>20</v>
      </c>
      <c r="W59" s="76">
        <f t="shared" si="5"/>
        <v>40</v>
      </c>
      <c r="X59" s="77">
        <f>IF(IFERROR(RIGHT(E59,1),"")="✔",S59*(1-#REF!),S59*(1-$X$2))</f>
        <v>333.87</v>
      </c>
      <c r="Y59" s="167">
        <f t="shared" si="6"/>
        <v>0.85483333333333333</v>
      </c>
      <c r="Z59" s="167">
        <f t="shared" si="7"/>
        <v>9.5203252032520308E-2</v>
      </c>
      <c r="AA59" s="167">
        <f t="shared" si="8"/>
        <v>1.0499999999999998</v>
      </c>
      <c r="AB59" s="169">
        <f t="shared" si="10"/>
        <v>369</v>
      </c>
      <c r="AC59" s="161">
        <f>IFERROR(ROUND((VLOOKUP($A59,'ИЗ ГУГЛА'!$B:$Z,AC$1,0)+AE59)*AD59,),VLOOKUP($A59,'ИЗ ГУГЛА'!$B:$Z,AC$1,0))</f>
        <v>369</v>
      </c>
      <c r="AD59" s="78">
        <v>1</v>
      </c>
      <c r="AE59" s="160">
        <v>0</v>
      </c>
      <c r="AF59" s="117">
        <v>369</v>
      </c>
      <c r="AG59" s="152" t="s">
        <v>28389</v>
      </c>
      <c r="AH59" s="161" t="str">
        <f>IFERROR(ROUND((VLOOKUP($A59,'ИЗ ГУГЛА'!$B:$Z,AH$1,0)+AJ59)*AI59,),VLOOKUP($A59,'ИЗ ГУГЛА'!$B:$Z,AH$1,0))</f>
        <v/>
      </c>
      <c r="AI59" s="78">
        <v>1</v>
      </c>
      <c r="AJ59" s="160">
        <v>0</v>
      </c>
      <c r="AK59" s="172"/>
      <c r="AL59" s="172"/>
      <c r="AM59" s="161" t="str">
        <f>IFERROR(ROUND((VLOOKUP($A59,'ИЗ ГУГЛА'!$B:$Z,AM$1,0)+AO59)*AN59,),VLOOKUP($A59,'ИЗ ГУГЛА'!$B:$Z,AM$1,0))</f>
        <v/>
      </c>
      <c r="AN59" s="160">
        <v>1</v>
      </c>
      <c r="AO59" s="160">
        <v>0</v>
      </c>
      <c r="AP59" s="172"/>
      <c r="AQ59" s="172"/>
      <c r="AR59" s="161" t="str">
        <f>IFERROR(ROUND((VLOOKUP($A59,'ИЗ ГУГЛА'!$B:$Z,AR$1,0)+AT59)*AS59,),VLOOKUP($A59,'ИЗ ГУГЛА'!$B:$Z,AR$1,0))</f>
        <v/>
      </c>
      <c r="AS59" s="160">
        <v>1</v>
      </c>
      <c r="AT59" s="160">
        <v>0</v>
      </c>
      <c r="AU59" s="172"/>
      <c r="AV59" s="172"/>
    </row>
    <row r="60" spans="1:48" ht="91.5" thickTop="1" thickBot="1">
      <c r="A60" s="121">
        <v>158389</v>
      </c>
      <c r="B60" s="115">
        <f>VLOOKUP($A60,'Выгр Кат'!$A:$T,B$1,0)</f>
        <v>17173</v>
      </c>
      <c r="C60" s="116" t="str">
        <f>VLOOKUP($A60,'Выгр Кат'!$A:$T,C$1,0)</f>
        <v>Комплект втулок заднего амортизатора СЭВИ ЭКСПЕРТ для ВАЗ 2108-21099, 2113-2115, 2110-2112, Лада Калина, Калина 2, Приора, Приора 2, Гранта, Датсун mi-DO, on-DO</v>
      </c>
      <c r="D60" s="115" t="str">
        <f>VLOOKUP($A60,'Выгр Кат'!$A:$T,D$1,0)</f>
        <v>Y</v>
      </c>
      <c r="E60" s="115" t="str">
        <f>VLOOKUP($A60,'Выгр Кат'!$A:$T,E$1,0)</f>
        <v>1</v>
      </c>
      <c r="F60" s="115">
        <f>VLOOKUP($A60,'Выгр Кат'!$A:$T,F$1,0)</f>
        <v>0</v>
      </c>
      <c r="G60" s="115" t="str">
        <f>VLOOKUP($A60,'Выгр Кат'!$A:$T,G$1,0)</f>
        <v>1307</v>
      </c>
      <c r="H60" s="115">
        <f>VLOOKUP($A60,'Выгр Кат'!$A:$T,H$1,0)</f>
        <v>0</v>
      </c>
      <c r="I60" s="93">
        <v>1307</v>
      </c>
      <c r="J60" s="93">
        <v>1307</v>
      </c>
      <c r="K60" s="75" t="e">
        <f>VLOOKUP(J60,'Отчет Eplex'!$B:$E,4,0)</f>
        <v>#N/A</v>
      </c>
      <c r="L60" s="75" t="e">
        <f t="shared" si="1"/>
        <v>#N/A</v>
      </c>
      <c r="M60" s="72">
        <v>1</v>
      </c>
      <c r="N60" s="72" t="s">
        <v>2596</v>
      </c>
      <c r="O60" s="72" t="str">
        <f>IFERROR(IF(VLOOKUP(I60,'Прайс шпак'!C:F,4,0)=N60,"шпак","Ошибка"),"Ошибка")</f>
        <v>шпак</v>
      </c>
      <c r="P60" s="74">
        <f>INDEX('Прайс шпак'!$H:$H,MATCH(I60,'Прайс шпак'!$C:$C,0))*M60</f>
        <v>260</v>
      </c>
      <c r="Q60" s="72">
        <f>VLOOKUP(P60,Наценка!$A$1:$B$8,2,1)</f>
        <v>1.98</v>
      </c>
      <c r="R60" s="75">
        <f t="shared" si="2"/>
        <v>514.79999999999995</v>
      </c>
      <c r="S60" s="74">
        <f t="shared" si="3"/>
        <v>519</v>
      </c>
      <c r="T60" s="75">
        <f>VLOOKUP($A60,'Выгр Кат'!$A:$T,T$1,0)</f>
        <v>250</v>
      </c>
      <c r="U60" s="75">
        <f>VLOOKUP($A60,'Выгр Кат'!$A:$T,U$1,0)</f>
        <v>499</v>
      </c>
      <c r="V60" s="76">
        <f t="shared" si="4"/>
        <v>10</v>
      </c>
      <c r="W60" s="76">
        <f t="shared" si="5"/>
        <v>20</v>
      </c>
      <c r="X60" s="77">
        <f>IF(IFERROR(RIGHT(E60,1),"")="✔",S60*(1-#REF!),S60*(1-$X$2))</f>
        <v>482.66999999999996</v>
      </c>
      <c r="Y60" s="167">
        <f t="shared" si="6"/>
        <v>0.85642307692307673</v>
      </c>
      <c r="Z60" s="167">
        <f t="shared" si="7"/>
        <v>0.15172231985940254</v>
      </c>
      <c r="AA60" s="167">
        <f t="shared" si="8"/>
        <v>1.1884615384615387</v>
      </c>
      <c r="AB60" s="169">
        <f t="shared" si="10"/>
        <v>569</v>
      </c>
      <c r="AC60" s="161">
        <f>IFERROR(ROUND((VLOOKUP($A60,'ИЗ ГУГЛА'!$B:$Z,AC$1,0)+AE60)*AD60,),VLOOKUP($A60,'ИЗ ГУГЛА'!$B:$Z,AC$1,0))</f>
        <v>569</v>
      </c>
      <c r="AD60" s="78">
        <v>1</v>
      </c>
      <c r="AE60" s="160">
        <v>0</v>
      </c>
      <c r="AF60" s="183">
        <v>569</v>
      </c>
      <c r="AG60" s="152" t="s">
        <v>28390</v>
      </c>
      <c r="AH60" s="161" t="str">
        <f>IFERROR(ROUND((VLOOKUP($A60,'ИЗ ГУГЛА'!$B:$Z,AH$1,0)+AJ60)*AI60,),VLOOKUP($A60,'ИЗ ГУГЛА'!$B:$Z,AH$1,0))</f>
        <v/>
      </c>
      <c r="AI60" s="78">
        <v>1</v>
      </c>
      <c r="AJ60" s="160">
        <v>0</v>
      </c>
      <c r="AK60" s="172"/>
      <c r="AL60" s="172"/>
      <c r="AM60" s="161" t="str">
        <f>IFERROR(ROUND((VLOOKUP($A60,'ИЗ ГУГЛА'!$B:$Z,AM$1,0)+AO60)*AN60,),VLOOKUP($A60,'ИЗ ГУГЛА'!$B:$Z,AM$1,0))</f>
        <v/>
      </c>
      <c r="AN60" s="160">
        <v>1</v>
      </c>
      <c r="AO60" s="160">
        <v>0</v>
      </c>
      <c r="AP60" s="172"/>
      <c r="AQ60" s="172"/>
      <c r="AR60" s="161" t="str">
        <f>IFERROR(ROUND((VLOOKUP($A60,'ИЗ ГУГЛА'!$B:$Z,AR$1,0)+AT60)*AS60,),VLOOKUP($A60,'ИЗ ГУГЛА'!$B:$Z,AR$1,0))</f>
        <v/>
      </c>
      <c r="AS60" s="160">
        <v>1</v>
      </c>
      <c r="AT60" s="160">
        <v>0</v>
      </c>
      <c r="AU60" s="172"/>
      <c r="AV60" s="172"/>
    </row>
    <row r="61" spans="1:48" ht="61.5" hidden="1" thickTop="1" thickBot="1">
      <c r="A61" s="121">
        <v>194898</v>
      </c>
      <c r="B61" s="115">
        <f>VLOOKUP($A61,'Выгр Кат'!$A:$T,B$1,0)</f>
        <v>17375</v>
      </c>
      <c r="C61" s="116" t="str">
        <f>VLOOKUP($A61,'Выгр Кат'!$A:$T,C$1,0)</f>
        <v>Подушки межвитковые СЭВИ ЭКСТРИМ расстояние между витками 15 мм в передние пружины для Лада Нива 4x4</v>
      </c>
      <c r="D61" s="115" t="str">
        <f>VLOOKUP($A61,'Выгр Кат'!$A:$T,D$1,0)</f>
        <v>Y</v>
      </c>
      <c r="E61" s="115" t="str">
        <f>VLOOKUP($A61,'Выгр Кат'!$A:$T,E$1,0)</f>
        <v>1</v>
      </c>
      <c r="F61" s="115">
        <f>VLOOKUP($A61,'Выгр Кат'!$A:$T,F$1,0)</f>
        <v>0</v>
      </c>
      <c r="G61" s="115" t="str">
        <f>VLOOKUP($A61,'Выгр Кат'!$A:$T,G$1,0)</f>
        <v>2151</v>
      </c>
      <c r="H61" s="115">
        <f>VLOOKUP($A61,'Выгр Кат'!$A:$T,H$1,0)</f>
        <v>0</v>
      </c>
      <c r="I61" s="75">
        <v>2151</v>
      </c>
      <c r="J61" s="75">
        <v>2151</v>
      </c>
      <c r="K61" s="75" t="e">
        <f>VLOOKUP(J61,'Отчет Eplex'!$B:$E,4,0)</f>
        <v>#N/A</v>
      </c>
      <c r="L61" s="75" t="e">
        <f t="shared" si="1"/>
        <v>#N/A</v>
      </c>
      <c r="M61" s="72">
        <v>1</v>
      </c>
      <c r="N61" s="72" t="s">
        <v>2596</v>
      </c>
      <c r="O61" s="72" t="str">
        <f>IFERROR(IF(VLOOKUP(I61,'Прайс шпак'!C:F,4,0)=N61,"шпак","Ошибка"),"Ошибка")</f>
        <v>шпак</v>
      </c>
      <c r="P61" s="74">
        <f>INDEX('Прайс шпак'!$H:$H,MATCH(I61,'Прайс шпак'!$C:$C,0))*M61</f>
        <v>370</v>
      </c>
      <c r="Q61" s="72">
        <f>VLOOKUP(P61,Наценка!$A$1:$B$8,2,1)</f>
        <v>1.55</v>
      </c>
      <c r="R61" s="75">
        <f t="shared" si="2"/>
        <v>573.5</v>
      </c>
      <c r="S61" s="74">
        <f t="shared" si="3"/>
        <v>579</v>
      </c>
      <c r="T61" s="75">
        <f>VLOOKUP($A61,'Выгр Кат'!$A:$T,T$1,0)</f>
        <v>370</v>
      </c>
      <c r="U61" s="75">
        <f>VLOOKUP($A61,'Выгр Кат'!$A:$T,U$1,0)</f>
        <v>579</v>
      </c>
      <c r="V61" s="76">
        <f t="shared" si="4"/>
        <v>0</v>
      </c>
      <c r="W61" s="76">
        <f t="shared" si="5"/>
        <v>0</v>
      </c>
      <c r="X61" s="77">
        <f>IF(IFERROR(RIGHT(E61,1),"")="✔",S61*(1-#REF!),S61*(1-$X$2))</f>
        <v>538.46999999999991</v>
      </c>
      <c r="Y61" s="167">
        <f t="shared" si="6"/>
        <v>0.45532432432432413</v>
      </c>
      <c r="Z61" s="167">
        <f t="shared" si="7"/>
        <v>0.20696612665684844</v>
      </c>
      <c r="AA61" s="167">
        <f t="shared" si="8"/>
        <v>0.83513513513513504</v>
      </c>
      <c r="AB61" s="169">
        <f t="shared" si="10"/>
        <v>679</v>
      </c>
      <c r="AC61" s="161">
        <f>IFERROR(ROUND((VLOOKUP($A61,'ИЗ ГУГЛА'!$B:$Z,AC$1,0)+AE61)*AD61,),VLOOKUP($A61,'ИЗ ГУГЛА'!$B:$Z,AC$1,0))</f>
        <v>679</v>
      </c>
      <c r="AD61" s="78">
        <v>1</v>
      </c>
      <c r="AE61" s="160">
        <v>0</v>
      </c>
      <c r="AF61" s="183">
        <v>679</v>
      </c>
      <c r="AG61" s="152" t="s">
        <v>28391</v>
      </c>
      <c r="AH61" s="161" t="str">
        <f>IFERROR(ROUND((VLOOKUP($A61,'ИЗ ГУГЛА'!$B:$Z,AH$1,0)+AJ61)*AI61,),VLOOKUP($A61,'ИЗ ГУГЛА'!$B:$Z,AH$1,0))</f>
        <v/>
      </c>
      <c r="AI61" s="78">
        <v>1</v>
      </c>
      <c r="AJ61" s="160">
        <v>0</v>
      </c>
      <c r="AK61" s="172"/>
      <c r="AL61" s="172"/>
      <c r="AM61" s="161" t="str">
        <f>IFERROR(ROUND((VLOOKUP($A61,'ИЗ ГУГЛА'!$B:$Z,AM$1,0)+AO61)*AN61,),VLOOKUP($A61,'ИЗ ГУГЛА'!$B:$Z,AM$1,0))</f>
        <v/>
      </c>
      <c r="AN61" s="160">
        <v>1</v>
      </c>
      <c r="AO61" s="160">
        <v>0</v>
      </c>
      <c r="AP61" s="172"/>
      <c r="AQ61" s="172"/>
      <c r="AR61" s="161" t="str">
        <f>IFERROR(ROUND((VLOOKUP($A61,'ИЗ ГУГЛА'!$B:$Z,AR$1,0)+AT61)*AS61,),VLOOKUP($A61,'ИЗ ГУГЛА'!$B:$Z,AR$1,0))</f>
        <v/>
      </c>
      <c r="AS61" s="160">
        <v>1</v>
      </c>
      <c r="AT61" s="160">
        <v>0</v>
      </c>
      <c r="AU61" s="172"/>
      <c r="AV61" s="172"/>
    </row>
    <row r="62" spans="1:48" ht="91.5" thickTop="1" thickBot="1">
      <c r="A62" s="121">
        <v>194899</v>
      </c>
      <c r="B62" s="115">
        <f>VLOOKUP($A62,'Выгр Кат'!$A:$T,B$1,0)</f>
        <v>17316</v>
      </c>
      <c r="C62" s="116" t="str">
        <f>VLOOKUP($A62,'Выгр Кат'!$A:$T,C$1,0)</f>
        <v>Подушки межвитковые СЭВИ ЭКСТРИМ расстояние между витками 21 мм для ВАЗ 2106, 2107, 2114, 2115, Лада Калина универсал, Приора универсал, хэтчбек, Приора 2 универсал, хэтчбек, Гранта</v>
      </c>
      <c r="D62" s="115" t="str">
        <f>VLOOKUP($A62,'Выгр Кат'!$A:$T,D$1,0)</f>
        <v>Y</v>
      </c>
      <c r="E62" s="115" t="str">
        <f>VLOOKUP($A62,'Выгр Кат'!$A:$T,E$1,0)</f>
        <v>1</v>
      </c>
      <c r="F62" s="115">
        <f>VLOOKUP($A62,'Выгр Кат'!$A:$T,F$1,0)</f>
        <v>0</v>
      </c>
      <c r="G62" s="115" t="str">
        <f>VLOOKUP($A62,'Выгр Кат'!$A:$T,G$1,0)</f>
        <v>2152</v>
      </c>
      <c r="H62" s="115">
        <f>VLOOKUP($A62,'Выгр Кат'!$A:$T,H$1,0)</f>
        <v>0</v>
      </c>
      <c r="I62" s="75">
        <v>2152</v>
      </c>
      <c r="J62" s="75">
        <v>2152</v>
      </c>
      <c r="K62" s="75" t="e">
        <f>VLOOKUP(J62,'Отчет Eplex'!$B:$E,4,0)</f>
        <v>#N/A</v>
      </c>
      <c r="L62" s="75" t="e">
        <f t="shared" si="1"/>
        <v>#N/A</v>
      </c>
      <c r="M62" s="72">
        <v>2</v>
      </c>
      <c r="N62" s="72" t="s">
        <v>2596</v>
      </c>
      <c r="O62" s="72" t="str">
        <f>IFERROR(IF(VLOOKUP(I62,'Прайс шпак'!C:F,4,0)=N62,"шпак","Ошибка"),"Ошибка")</f>
        <v>шпак</v>
      </c>
      <c r="P62" s="74">
        <f>INDEX('Прайс шпак'!$H:$H,MATCH(I62,'Прайс шпак'!$C:$C,0))*M62</f>
        <v>780</v>
      </c>
      <c r="Q62" s="72">
        <f>VLOOKUP(P62,Наценка!$A$1:$B$8,2,1)</f>
        <v>1.5</v>
      </c>
      <c r="R62" s="75">
        <f t="shared" si="2"/>
        <v>1170</v>
      </c>
      <c r="S62" s="74">
        <f t="shared" si="3"/>
        <v>1190</v>
      </c>
      <c r="T62" s="75">
        <f>VLOOKUP($A62,'Выгр Кат'!$A:$T,T$1,0)</f>
        <v>740</v>
      </c>
      <c r="U62" s="75">
        <f>VLOOKUP($A62,'Выгр Кат'!$A:$T,U$1,0)</f>
        <v>1190</v>
      </c>
      <c r="V62" s="76">
        <f t="shared" si="4"/>
        <v>40</v>
      </c>
      <c r="W62" s="76">
        <f t="shared" si="5"/>
        <v>0</v>
      </c>
      <c r="X62" s="77">
        <f>IF(IFERROR(RIGHT(E62,1),"")="✔",S62*(1-#REF!),S62*(1-$X$2))</f>
        <v>1106.6999999999998</v>
      </c>
      <c r="Y62" s="167">
        <f t="shared" si="6"/>
        <v>0.41884615384615365</v>
      </c>
      <c r="Z62" s="167">
        <f t="shared" si="7"/>
        <v>0.1420930232558141</v>
      </c>
      <c r="AA62" s="167">
        <f t="shared" si="8"/>
        <v>0.65384615384615374</v>
      </c>
      <c r="AB62" s="169">
        <f t="shared" si="10"/>
        <v>1290</v>
      </c>
      <c r="AC62" s="161">
        <f>IFERROR(ROUND((VLOOKUP($A62,'ИЗ ГУГЛА'!$B:$Z,AC$1,0)+AE62)*AD62,),VLOOKUP($A62,'ИЗ ГУГЛА'!$B:$Z,AC$1,0))</f>
        <v>1290</v>
      </c>
      <c r="AD62" s="78">
        <v>1</v>
      </c>
      <c r="AE62" s="160">
        <v>0</v>
      </c>
      <c r="AF62" s="117">
        <v>1290</v>
      </c>
      <c r="AG62" s="152" t="s">
        <v>28392</v>
      </c>
      <c r="AH62" s="161" t="str">
        <f>IFERROR(ROUND((VLOOKUP($A62,'ИЗ ГУГЛА'!$B:$Z,AH$1,0)+AJ62)*AI62,),VLOOKUP($A62,'ИЗ ГУГЛА'!$B:$Z,AH$1,0))</f>
        <v/>
      </c>
      <c r="AI62" s="78">
        <v>1</v>
      </c>
      <c r="AJ62" s="160">
        <v>0</v>
      </c>
      <c r="AK62" s="172"/>
      <c r="AL62" s="172"/>
      <c r="AM62" s="161" t="str">
        <f>IFERROR(ROUND((VLOOKUP($A62,'ИЗ ГУГЛА'!$B:$Z,AM$1,0)+AO62)*AN62,),VLOOKUP($A62,'ИЗ ГУГЛА'!$B:$Z,AM$1,0))</f>
        <v/>
      </c>
      <c r="AN62" s="160">
        <v>1</v>
      </c>
      <c r="AO62" s="160">
        <v>0</v>
      </c>
      <c r="AP62" s="172"/>
      <c r="AQ62" s="172"/>
      <c r="AR62" s="161" t="str">
        <f>IFERROR(ROUND((VLOOKUP($A62,'ИЗ ГУГЛА'!$B:$Z,AR$1,0)+AT62)*AS62,),VLOOKUP($A62,'ИЗ ГУГЛА'!$B:$Z,AR$1,0))</f>
        <v/>
      </c>
      <c r="AS62" s="160">
        <v>1</v>
      </c>
      <c r="AT62" s="160">
        <v>0</v>
      </c>
      <c r="AU62" s="172"/>
      <c r="AV62" s="172"/>
    </row>
    <row r="63" spans="1:48" ht="61.5" thickTop="1" thickBot="1">
      <c r="A63" s="121">
        <v>194900</v>
      </c>
      <c r="B63" s="115">
        <f>VLOOKUP($A63,'Выгр Кат'!$A:$T,B$1,0)</f>
        <v>23887</v>
      </c>
      <c r="C63" s="116" t="str">
        <f>VLOOKUP($A63,'Выгр Кат'!$A:$T,C$1,0)</f>
        <v>Подушки межвитковые СЭВИ ЭКСТРИМ расстояние между витками 28 мм для ВАЗ 2101-2107, Лада Нива 4x4</v>
      </c>
      <c r="D63" s="115" t="str">
        <f>VLOOKUP($A63,'Выгр Кат'!$A:$T,D$1,0)</f>
        <v>Y</v>
      </c>
      <c r="E63" s="115" t="str">
        <f>VLOOKUP($A63,'Выгр Кат'!$A:$T,E$1,0)</f>
        <v>1</v>
      </c>
      <c r="F63" s="115">
        <f>VLOOKUP($A63,'Выгр Кат'!$A:$T,F$1,0)</f>
        <v>0</v>
      </c>
      <c r="G63" s="115" t="str">
        <f>VLOOKUP($A63,'Выгр Кат'!$A:$T,G$1,0)</f>
        <v>2153</v>
      </c>
      <c r="H63" s="115">
        <f>VLOOKUP($A63,'Выгр Кат'!$A:$T,H$1,0)</f>
        <v>0</v>
      </c>
      <c r="I63" s="75">
        <v>2153</v>
      </c>
      <c r="J63" s="75">
        <v>2153</v>
      </c>
      <c r="K63" s="75" t="e">
        <f>VLOOKUP(J63,'Отчет Eplex'!$B:$E,4,0)</f>
        <v>#N/A</v>
      </c>
      <c r="L63" s="75" t="e">
        <f t="shared" si="1"/>
        <v>#N/A</v>
      </c>
      <c r="M63" s="72">
        <v>1</v>
      </c>
      <c r="N63" s="72" t="s">
        <v>2596</v>
      </c>
      <c r="O63" s="72" t="str">
        <f>IFERROR(IF(VLOOKUP(I63,'Прайс шпак'!C:F,4,0)=N63,"шпак","Ошибка"),"Ошибка")</f>
        <v>шпак</v>
      </c>
      <c r="P63" s="74">
        <f>INDEX('Прайс шпак'!$H:$H,MATCH(I63,'Прайс шпак'!$C:$C,0))*M63</f>
        <v>720</v>
      </c>
      <c r="Q63" s="72">
        <f>VLOOKUP(P63,Наценка!$A$1:$B$8,2,1)</f>
        <v>1.5</v>
      </c>
      <c r="R63" s="75">
        <f t="shared" si="2"/>
        <v>1080</v>
      </c>
      <c r="S63" s="74">
        <f t="shared" si="3"/>
        <v>1090</v>
      </c>
      <c r="T63" s="75">
        <f>VLOOKUP($A63,'Выгр Кат'!$A:$T,T$1,0)</f>
        <v>650</v>
      </c>
      <c r="U63" s="75">
        <f>VLOOKUP($A63,'Выгр Кат'!$A:$T,U$1,0)</f>
        <v>979</v>
      </c>
      <c r="V63" s="76">
        <f t="shared" si="4"/>
        <v>70</v>
      </c>
      <c r="W63" s="76">
        <f t="shared" si="5"/>
        <v>111</v>
      </c>
      <c r="X63" s="77">
        <f>IF(IFERROR(RIGHT(E63,1),"")="✔",S63*(1-#REF!),S63*(1-$X$2))</f>
        <v>1013.6999999999999</v>
      </c>
      <c r="Y63" s="167">
        <f t="shared" si="6"/>
        <v>0.40791666666666648</v>
      </c>
      <c r="Z63" s="167">
        <f t="shared" si="7"/>
        <v>0.14815126050420174</v>
      </c>
      <c r="AA63" s="167">
        <f t="shared" si="8"/>
        <v>0.65277777777777768</v>
      </c>
      <c r="AB63" s="169">
        <f t="shared" si="10"/>
        <v>1190</v>
      </c>
      <c r="AC63" s="161">
        <f>IFERROR(ROUND((VLOOKUP($A63,'ИЗ ГУГЛА'!$B:$Z,AC$1,0)+AE63)*AD63,),VLOOKUP($A63,'ИЗ ГУГЛА'!$B:$Z,AC$1,0))</f>
        <v>1190</v>
      </c>
      <c r="AD63" s="78">
        <v>1</v>
      </c>
      <c r="AE63" s="160">
        <v>0</v>
      </c>
      <c r="AF63" s="183">
        <v>1190</v>
      </c>
      <c r="AG63" s="152" t="s">
        <v>28393</v>
      </c>
      <c r="AH63" s="161" t="str">
        <f>IFERROR(ROUND((VLOOKUP($A63,'ИЗ ГУГЛА'!$B:$Z,AH$1,0)+AJ63)*AI63,),VLOOKUP($A63,'ИЗ ГУГЛА'!$B:$Z,AH$1,0))</f>
        <v/>
      </c>
      <c r="AI63" s="78">
        <v>1</v>
      </c>
      <c r="AJ63" s="160">
        <v>0</v>
      </c>
      <c r="AK63" s="172"/>
      <c r="AL63" s="172"/>
      <c r="AM63" s="161" t="str">
        <f>IFERROR(ROUND((VLOOKUP($A63,'ИЗ ГУГЛА'!$B:$Z,AM$1,0)+AO63)*AN63,),VLOOKUP($A63,'ИЗ ГУГЛА'!$B:$Z,AM$1,0))</f>
        <v/>
      </c>
      <c r="AN63" s="160">
        <v>1</v>
      </c>
      <c r="AO63" s="160">
        <v>0</v>
      </c>
      <c r="AP63" s="172"/>
      <c r="AQ63" s="172"/>
      <c r="AR63" s="161" t="str">
        <f>IFERROR(ROUND((VLOOKUP($A63,'ИЗ ГУГЛА'!$B:$Z,AR$1,0)+AT63)*AS63,),VLOOKUP($A63,'ИЗ ГУГЛА'!$B:$Z,AR$1,0))</f>
        <v/>
      </c>
      <c r="AS63" s="160">
        <v>1</v>
      </c>
      <c r="AT63" s="160">
        <v>0</v>
      </c>
      <c r="AU63" s="172"/>
      <c r="AV63" s="172"/>
    </row>
    <row r="64" spans="1:48" ht="106.5" hidden="1" thickTop="1" thickBot="1">
      <c r="A64" s="121">
        <v>194901</v>
      </c>
      <c r="B64" s="115">
        <f>VLOOKUP($A64,'Выгр Кат'!$A:$T,B$1,0)</f>
        <v>17445</v>
      </c>
      <c r="C64" s="116" t="str">
        <f>VLOOKUP($A64,'Выгр Кат'!$A:$T,C$1,0)</f>
        <v>Подушки межвитковые СЭВИ ЭКСТРИМ расстояние между витками 38 мм для ВАЗ 2114, 2115, Лада Калина универсал, Приора универсал, хэтчбек, Приора 2 универсал, хэтчбек, Гранта, Ларгус, Веста</v>
      </c>
      <c r="D64" s="115" t="str">
        <f>VLOOKUP($A64,'Выгр Кат'!$A:$T,D$1,0)</f>
        <v>Y</v>
      </c>
      <c r="E64" s="115" t="str">
        <f>VLOOKUP($A64,'Выгр Кат'!$A:$T,E$1,0)</f>
        <v>1</v>
      </c>
      <c r="F64" s="115">
        <f>VLOOKUP($A64,'Выгр Кат'!$A:$T,F$1,0)</f>
        <v>0</v>
      </c>
      <c r="G64" s="115" t="str">
        <f>VLOOKUP($A64,'Выгр Кат'!$A:$T,G$1,0)</f>
        <v>2154</v>
      </c>
      <c r="H64" s="115">
        <f>VLOOKUP($A64,'Выгр Кат'!$A:$T,H$1,0)</f>
        <v>0</v>
      </c>
      <c r="I64" s="75">
        <v>2154</v>
      </c>
      <c r="J64" s="75">
        <v>2154</v>
      </c>
      <c r="K64" s="75" t="e">
        <f>VLOOKUP(J64,'Отчет Eplex'!$B:$E,4,0)</f>
        <v>#N/A</v>
      </c>
      <c r="L64" s="75" t="e">
        <f t="shared" si="1"/>
        <v>#N/A</v>
      </c>
      <c r="M64" s="72">
        <v>1</v>
      </c>
      <c r="N64" s="72" t="s">
        <v>2596</v>
      </c>
      <c r="O64" s="72" t="str">
        <f>IFERROR(IF(VLOOKUP(I64,'Прайс шпак'!C:F,4,0)=N64,"шпак","Ошибка"),"Ошибка")</f>
        <v>шпак</v>
      </c>
      <c r="P64" s="74">
        <f>INDEX('Прайс шпак'!$H:$H,MATCH(I64,'Прайс шпак'!$C:$C,0))*M64</f>
        <v>700</v>
      </c>
      <c r="Q64" s="72">
        <f>VLOOKUP(P64,Наценка!$A$1:$B$8,2,1)</f>
        <v>1.5</v>
      </c>
      <c r="R64" s="75">
        <f t="shared" si="2"/>
        <v>1050</v>
      </c>
      <c r="S64" s="74">
        <f t="shared" si="3"/>
        <v>1090</v>
      </c>
      <c r="T64" s="75">
        <f>VLOOKUP($A64,'Выгр Кат'!$A:$T,T$1,0)</f>
        <v>700</v>
      </c>
      <c r="U64" s="75">
        <f>VLOOKUP($A64,'Выгр Кат'!$A:$T,U$1,0)</f>
        <v>1090</v>
      </c>
      <c r="V64" s="76">
        <f t="shared" si="4"/>
        <v>0</v>
      </c>
      <c r="W64" s="76">
        <f t="shared" si="5"/>
        <v>0</v>
      </c>
      <c r="X64" s="77">
        <f>IF(IFERROR(RIGHT(E64,1),"")="✔",S64*(1-#REF!),S64*(1-$X$2))</f>
        <v>1013.6999999999999</v>
      </c>
      <c r="Y64" s="167">
        <f t="shared" si="6"/>
        <v>0.44814285714285695</v>
      </c>
      <c r="Z64" s="167">
        <f t="shared" si="7"/>
        <v>0.14815126050420174</v>
      </c>
      <c r="AA64" s="167">
        <f t="shared" si="8"/>
        <v>0.7</v>
      </c>
      <c r="AB64" s="169">
        <f t="shared" si="10"/>
        <v>1190</v>
      </c>
      <c r="AC64" s="161">
        <f>IFERROR(ROUND((VLOOKUP($A64,'ИЗ ГУГЛА'!$B:$Z,AC$1,0)+AE64)*AD64,),VLOOKUP($A64,'ИЗ ГУГЛА'!$B:$Z,AC$1,0))</f>
        <v>1190</v>
      </c>
      <c r="AD64" s="78">
        <v>1</v>
      </c>
      <c r="AE64" s="160">
        <v>0</v>
      </c>
      <c r="AF64" s="117">
        <v>1190</v>
      </c>
      <c r="AG64" s="152" t="s">
        <v>28394</v>
      </c>
      <c r="AH64" s="161" t="str">
        <f>IFERROR(ROUND((VLOOKUP($A64,'ИЗ ГУГЛА'!$B:$Z,AH$1,0)+AJ64)*AI64,),VLOOKUP($A64,'ИЗ ГУГЛА'!$B:$Z,AH$1,0))</f>
        <v/>
      </c>
      <c r="AI64" s="78">
        <v>1</v>
      </c>
      <c r="AJ64" s="160">
        <v>0</v>
      </c>
      <c r="AK64" s="172"/>
      <c r="AL64" s="172"/>
      <c r="AM64" s="161" t="str">
        <f>IFERROR(ROUND((VLOOKUP($A64,'ИЗ ГУГЛА'!$B:$Z,AM$1,0)+AO64)*AN64,),VLOOKUP($A64,'ИЗ ГУГЛА'!$B:$Z,AM$1,0))</f>
        <v/>
      </c>
      <c r="AN64" s="160">
        <v>1</v>
      </c>
      <c r="AO64" s="160">
        <v>0</v>
      </c>
      <c r="AP64" s="172"/>
      <c r="AQ64" s="172"/>
      <c r="AR64" s="161" t="str">
        <f>IFERROR(ROUND((VLOOKUP($A64,'ИЗ ГУГЛА'!$B:$Z,AR$1,0)+AT64)*AS64,),VLOOKUP($A64,'ИЗ ГУГЛА'!$B:$Z,AR$1,0))</f>
        <v/>
      </c>
      <c r="AS64" s="160">
        <v>1</v>
      </c>
      <c r="AT64" s="160">
        <v>0</v>
      </c>
      <c r="AU64" s="172"/>
      <c r="AV64" s="172"/>
    </row>
    <row r="65" spans="1:48" ht="31.5" thickTop="1" thickBot="1">
      <c r="A65" s="121">
        <v>159350</v>
      </c>
      <c r="B65" s="115">
        <f>VLOOKUP($A65,'Выгр Кат'!$A:$T,B$1,0)</f>
        <v>17161</v>
      </c>
      <c r="C65" s="116" t="str">
        <f>VLOOKUP($A65,'Выгр Кат'!$A:$T,C$1,0)</f>
        <v>Комплект подушек стабилизатора СЭВИ ЭКСПЕРТ для ВАЗ 2101-2107</v>
      </c>
      <c r="D65" s="115" t="str">
        <f>VLOOKUP($A65,'Выгр Кат'!$A:$T,D$1,0)</f>
        <v>Y</v>
      </c>
      <c r="E65" s="115" t="str">
        <f>VLOOKUP($A65,'Выгр Кат'!$A:$T,E$1,0)</f>
        <v>1</v>
      </c>
      <c r="F65" s="115">
        <f>VLOOKUP($A65,'Выгр Кат'!$A:$T,F$1,0)</f>
        <v>0</v>
      </c>
      <c r="G65" s="115" t="str">
        <f>VLOOKUP($A65,'Выгр Кат'!$A:$T,G$1,0)</f>
        <v>2201</v>
      </c>
      <c r="H65" s="115">
        <f>VLOOKUP($A65,'Выгр Кат'!$A:$T,H$1,0)</f>
        <v>0</v>
      </c>
      <c r="I65" s="93">
        <v>2201</v>
      </c>
      <c r="J65" s="93">
        <v>2201</v>
      </c>
      <c r="K65" s="75" t="e">
        <f>VLOOKUP(J65,'Отчет Eplex'!$B:$E,4,0)</f>
        <v>#N/A</v>
      </c>
      <c r="L65" s="75" t="e">
        <f t="shared" ref="L65:L127" si="11">K65-P65</f>
        <v>#N/A</v>
      </c>
      <c r="M65" s="72">
        <v>1</v>
      </c>
      <c r="N65" s="72" t="s">
        <v>2596</v>
      </c>
      <c r="O65" s="72" t="str">
        <f>IFERROR(IF(VLOOKUP(I65,'Прайс шпак'!C:F,4,0)=N65,"шпак","Ошибка"),"Ошибка")</f>
        <v>шпак</v>
      </c>
      <c r="P65" s="74">
        <f>INDEX('Прайс шпак'!$H:$H,MATCH(I65,'Прайс шпак'!$C:$C,0))*M65</f>
        <v>90</v>
      </c>
      <c r="Q65" s="72">
        <f>VLOOKUP(P65,Наценка!$A$1:$B$8,2,1)</f>
        <v>2.15</v>
      </c>
      <c r="R65" s="75">
        <f t="shared" si="2"/>
        <v>193.5</v>
      </c>
      <c r="S65" s="74">
        <f t="shared" ref="S65:S127" si="12">IF(R65&lt;=1000,(ROUNDUP(R65,-1)-1),(ROUNDUP(R65,-2)-10))</f>
        <v>199</v>
      </c>
      <c r="T65" s="75">
        <f>VLOOKUP($A65,'Выгр Кат'!$A:$T,T$1,0)</f>
        <v>80</v>
      </c>
      <c r="U65" s="75">
        <f>VLOOKUP($A65,'Выгр Кат'!$A:$T,U$1,0)</f>
        <v>179</v>
      </c>
      <c r="V65" s="76">
        <f t="shared" ref="V65:V127" si="13">P65-T65</f>
        <v>10</v>
      </c>
      <c r="W65" s="76">
        <f t="shared" ref="W65:W127" si="14">S65-U65</f>
        <v>20</v>
      </c>
      <c r="X65" s="77">
        <f>IF(IFERROR(RIGHT(E65,1),"")="✔",S65*(1-#REF!),S65*(1-$X$2))</f>
        <v>185.07</v>
      </c>
      <c r="Y65" s="167">
        <f t="shared" si="6"/>
        <v>1.0563333333333333</v>
      </c>
      <c r="Z65" s="167">
        <f t="shared" si="7"/>
        <v>0.36182758620689659</v>
      </c>
      <c r="AA65" s="167">
        <f t="shared" si="8"/>
        <v>2.2222222222222223</v>
      </c>
      <c r="AB65" s="169">
        <f t="shared" si="10"/>
        <v>290</v>
      </c>
      <c r="AC65" s="161">
        <f>IFERROR(ROUND((VLOOKUP($A65,'ИЗ ГУГЛА'!$B:$Z,AC$1,0)+AE65)*AD65,),VLOOKUP($A65,'ИЗ ГУГЛА'!$B:$Z,AC$1,0))</f>
        <v>290</v>
      </c>
      <c r="AD65" s="78">
        <v>1</v>
      </c>
      <c r="AE65" s="160">
        <v>0</v>
      </c>
      <c r="AF65" s="183">
        <v>290</v>
      </c>
      <c r="AG65" s="152" t="s">
        <v>28395</v>
      </c>
      <c r="AH65" s="161" t="str">
        <f>IFERROR(ROUND((VLOOKUP($A65,'ИЗ ГУГЛА'!$B:$Z,AH$1,0)+AJ65)*AI65,),VLOOKUP($A65,'ИЗ ГУГЛА'!$B:$Z,AH$1,0))</f>
        <v/>
      </c>
      <c r="AI65" s="78">
        <v>1</v>
      </c>
      <c r="AJ65" s="160">
        <v>0</v>
      </c>
      <c r="AK65" s="172"/>
      <c r="AL65" s="172"/>
      <c r="AM65" s="161" t="str">
        <f>IFERROR(ROUND((VLOOKUP($A65,'ИЗ ГУГЛА'!$B:$Z,AM$1,0)+AO65)*AN65,),VLOOKUP($A65,'ИЗ ГУГЛА'!$B:$Z,AM$1,0))</f>
        <v/>
      </c>
      <c r="AN65" s="160">
        <v>1</v>
      </c>
      <c r="AO65" s="160">
        <v>0</v>
      </c>
      <c r="AP65" s="172"/>
      <c r="AQ65" s="172"/>
      <c r="AR65" s="161" t="str">
        <f>IFERROR(ROUND((VLOOKUP($A65,'ИЗ ГУГЛА'!$B:$Z,AR$1,0)+AT65)*AS65,),VLOOKUP($A65,'ИЗ ГУГЛА'!$B:$Z,AR$1,0))</f>
        <v/>
      </c>
      <c r="AS65" s="160">
        <v>1</v>
      </c>
      <c r="AT65" s="160">
        <v>0</v>
      </c>
      <c r="AU65" s="172"/>
      <c r="AV65" s="172"/>
    </row>
    <row r="66" spans="1:48" ht="46.5" hidden="1" thickTop="1" thickBot="1">
      <c r="A66" s="121">
        <v>159349</v>
      </c>
      <c r="B66" s="115">
        <f>VLOOKUP($A66,'Выгр Кат'!$A:$T,B$1,0)</f>
        <v>17175</v>
      </c>
      <c r="C66" s="116" t="str">
        <f>VLOOKUP($A66,'Выгр Кат'!$A:$T,C$1,0)</f>
        <v>Комплект подушек стабилизатора СЭВИ ЭКСПЕРТ для ВАЗ 2108-21099, 2113-2115, Лада Ока</v>
      </c>
      <c r="D66" s="115" t="str">
        <f>VLOOKUP($A66,'Выгр Кат'!$A:$T,D$1,0)</f>
        <v>Y</v>
      </c>
      <c r="E66" s="115" t="str">
        <f>VLOOKUP($A66,'Выгр Кат'!$A:$T,E$1,0)</f>
        <v>1</v>
      </c>
      <c r="F66" s="115">
        <f>VLOOKUP($A66,'Выгр Кат'!$A:$T,F$1,0)</f>
        <v>0</v>
      </c>
      <c r="G66" s="115" t="str">
        <f>VLOOKUP($A66,'Выгр Кат'!$A:$T,G$1,0)</f>
        <v>2202</v>
      </c>
      <c r="H66" s="115">
        <f>VLOOKUP($A66,'Выгр Кат'!$A:$T,H$1,0)</f>
        <v>0</v>
      </c>
      <c r="I66" s="93">
        <v>2202</v>
      </c>
      <c r="J66" s="93">
        <v>2202</v>
      </c>
      <c r="K66" s="75" t="e">
        <f>VLOOKUP(J66,'Отчет Eplex'!$B:$E,4,0)</f>
        <v>#N/A</v>
      </c>
      <c r="L66" s="75" t="e">
        <f t="shared" si="11"/>
        <v>#N/A</v>
      </c>
      <c r="M66" s="72">
        <v>1</v>
      </c>
      <c r="N66" s="72" t="s">
        <v>2596</v>
      </c>
      <c r="O66" s="72" t="str">
        <f>IFERROR(IF(VLOOKUP(I66,'Прайс шпак'!C:F,4,0)=N66,"шпак","Ошибка"),"Ошибка")</f>
        <v>шпак</v>
      </c>
      <c r="P66" s="74">
        <f>INDEX('Прайс шпак'!$H:$H,MATCH(I66,'Прайс шпак'!$C:$C,0))*M66</f>
        <v>60</v>
      </c>
      <c r="Q66" s="72">
        <f>VLOOKUP(P66,Наценка!$A$1:$B$8,2,1)</f>
        <v>2.15</v>
      </c>
      <c r="R66" s="75">
        <f t="shared" si="2"/>
        <v>129</v>
      </c>
      <c r="S66" s="74">
        <f t="shared" si="12"/>
        <v>129</v>
      </c>
      <c r="T66" s="75">
        <f>VLOOKUP($A66,'Выгр Кат'!$A:$T,T$1,0)</f>
        <v>60</v>
      </c>
      <c r="U66" s="75">
        <f>VLOOKUP($A66,'Выгр Кат'!$A:$T,U$1,0)</f>
        <v>129</v>
      </c>
      <c r="V66" s="76">
        <f t="shared" si="13"/>
        <v>0</v>
      </c>
      <c r="W66" s="76">
        <f t="shared" si="14"/>
        <v>0</v>
      </c>
      <c r="X66" s="77">
        <f>IF(IFERROR(RIGHT(E66,1),"")="✔",S66*(1-#REF!),S66*(1-$X$2))</f>
        <v>119.97</v>
      </c>
      <c r="Y66" s="167">
        <f t="shared" si="6"/>
        <v>0.99950000000000006</v>
      </c>
      <c r="Z66" s="167">
        <f t="shared" si="7"/>
        <v>0.58487889273356397</v>
      </c>
      <c r="AA66" s="167">
        <f t="shared" si="8"/>
        <v>3.8166666666666664</v>
      </c>
      <c r="AB66" s="169">
        <f t="shared" si="10"/>
        <v>289</v>
      </c>
      <c r="AC66" s="161">
        <f>IFERROR(ROUND((VLOOKUP($A66,'ИЗ ГУГЛА'!$B:$Z,AC$1,0)+AE66)*AD66,),VLOOKUP($A66,'ИЗ ГУГЛА'!$B:$Z,AC$1,0))</f>
        <v>289</v>
      </c>
      <c r="AD66" s="78">
        <v>1</v>
      </c>
      <c r="AE66" s="160">
        <v>0</v>
      </c>
      <c r="AF66" s="183">
        <v>289</v>
      </c>
      <c r="AG66" s="152" t="s">
        <v>28396</v>
      </c>
      <c r="AH66" s="161" t="str">
        <f>IFERROR(ROUND((VLOOKUP($A66,'ИЗ ГУГЛА'!$B:$Z,AH$1,0)+AJ66)*AI66,),VLOOKUP($A66,'ИЗ ГУГЛА'!$B:$Z,AH$1,0))</f>
        <v/>
      </c>
      <c r="AI66" s="78">
        <v>1</v>
      </c>
      <c r="AJ66" s="160">
        <v>0</v>
      </c>
      <c r="AK66" s="172"/>
      <c r="AL66" s="172"/>
      <c r="AM66" s="161" t="str">
        <f>IFERROR(ROUND((VLOOKUP($A66,'ИЗ ГУГЛА'!$B:$Z,AM$1,0)+AO66)*AN66,),VLOOKUP($A66,'ИЗ ГУГЛА'!$B:$Z,AM$1,0))</f>
        <v/>
      </c>
      <c r="AN66" s="160">
        <v>1</v>
      </c>
      <c r="AO66" s="160">
        <v>0</v>
      </c>
      <c r="AP66" s="172"/>
      <c r="AQ66" s="172"/>
      <c r="AR66" s="161" t="str">
        <f>IFERROR(ROUND((VLOOKUP($A66,'ИЗ ГУГЛА'!$B:$Z,AR$1,0)+AT66)*AS66,),VLOOKUP($A66,'ИЗ ГУГЛА'!$B:$Z,AR$1,0))</f>
        <v/>
      </c>
      <c r="AS66" s="160">
        <v>1</v>
      </c>
      <c r="AT66" s="160">
        <v>0</v>
      </c>
      <c r="AU66" s="172"/>
      <c r="AV66" s="172"/>
    </row>
    <row r="67" spans="1:48" ht="31.5" hidden="1" thickTop="1" thickBot="1">
      <c r="A67" s="121">
        <v>159351</v>
      </c>
      <c r="B67" s="115">
        <f>VLOOKUP($A67,'Выгр Кат'!$A:$T,B$1,0)</f>
        <v>17193</v>
      </c>
      <c r="C67" s="116" t="str">
        <f>VLOOKUP($A67,'Выгр Кат'!$A:$T,C$1,0)</f>
        <v>Комплект подушек стабилизатора СЭВИ ЭКСПЕРТ для ВАЗ 2110-2112</v>
      </c>
      <c r="D67" s="115" t="str">
        <f>VLOOKUP($A67,'Выгр Кат'!$A:$T,D$1,0)</f>
        <v>Y</v>
      </c>
      <c r="E67" s="115" t="str">
        <f>VLOOKUP($A67,'Выгр Кат'!$A:$T,E$1,0)</f>
        <v>1</v>
      </c>
      <c r="F67" s="115">
        <f>VLOOKUP($A67,'Выгр Кат'!$A:$T,F$1,0)</f>
        <v>0</v>
      </c>
      <c r="G67" s="115" t="str">
        <f>VLOOKUP($A67,'Выгр Кат'!$A:$T,G$1,0)</f>
        <v>2203</v>
      </c>
      <c r="H67" s="115">
        <f>VLOOKUP($A67,'Выгр Кат'!$A:$T,H$1,0)</f>
        <v>0</v>
      </c>
      <c r="I67" s="93">
        <v>2203</v>
      </c>
      <c r="J67" s="93">
        <v>2203</v>
      </c>
      <c r="K67" s="75" t="e">
        <f>VLOOKUP(J67,'Отчет Eplex'!$B:$E,4,0)</f>
        <v>#N/A</v>
      </c>
      <c r="L67" s="75" t="e">
        <f t="shared" si="11"/>
        <v>#N/A</v>
      </c>
      <c r="M67" s="72">
        <v>1</v>
      </c>
      <c r="N67" s="72" t="s">
        <v>2596</v>
      </c>
      <c r="O67" s="72" t="str">
        <f>IFERROR(IF(VLOOKUP(I67,'Прайс шпак'!C:F,4,0)=N67,"шпак","Ошибка"),"Ошибка")</f>
        <v>шпак</v>
      </c>
      <c r="P67" s="74">
        <f>INDEX('Прайс шпак'!$H:$H,MATCH(I67,'Прайс шпак'!$C:$C,0))*M67</f>
        <v>60</v>
      </c>
      <c r="Q67" s="72">
        <f>VLOOKUP(P67,Наценка!$A$1:$B$8,2,1)</f>
        <v>2.15</v>
      </c>
      <c r="R67" s="75">
        <f t="shared" ref="R67:R130" si="15">P67*Q67</f>
        <v>129</v>
      </c>
      <c r="S67" s="74">
        <f t="shared" si="12"/>
        <v>129</v>
      </c>
      <c r="T67" s="75">
        <f>VLOOKUP($A67,'Выгр Кат'!$A:$T,T$1,0)</f>
        <v>60</v>
      </c>
      <c r="U67" s="75">
        <f>VLOOKUP($A67,'Выгр Кат'!$A:$T,U$1,0)</f>
        <v>129</v>
      </c>
      <c r="V67" s="76">
        <f t="shared" si="13"/>
        <v>0</v>
      </c>
      <c r="W67" s="76">
        <f t="shared" si="14"/>
        <v>0</v>
      </c>
      <c r="X67" s="77">
        <f>IF(IFERROR(RIGHT(E67,1),"")="✔",S67*(1-#REF!),S67*(1-$X$2))</f>
        <v>119.97</v>
      </c>
      <c r="Y67" s="167">
        <f t="shared" ref="Y67:Y129" si="16">IFERROR(X67/P67-1,"")</f>
        <v>0.99950000000000006</v>
      </c>
      <c r="Z67" s="167">
        <f t="shared" ref="Z67:Z129" si="17">IFERROR((AB67-X67)/AB67,"")</f>
        <v>0.58487889273356397</v>
      </c>
      <c r="AA67" s="167">
        <f t="shared" ref="AA67:AA129" si="18">IFERROR(IF(AB67="","",AB67/P67-1),"")</f>
        <v>3.8166666666666664</v>
      </c>
      <c r="AB67" s="169">
        <f t="shared" si="10"/>
        <v>289</v>
      </c>
      <c r="AC67" s="161">
        <f>IFERROR(ROUND((VLOOKUP($A67,'ИЗ ГУГЛА'!$B:$Z,AC$1,0)+AE67)*AD67,),VLOOKUP($A67,'ИЗ ГУГЛА'!$B:$Z,AC$1,0))</f>
        <v>289</v>
      </c>
      <c r="AD67" s="78">
        <v>1</v>
      </c>
      <c r="AE67" s="160">
        <v>0</v>
      </c>
      <c r="AF67" s="183">
        <v>289</v>
      </c>
      <c r="AG67" s="152" t="s">
        <v>28397</v>
      </c>
      <c r="AH67" s="161" t="str">
        <f>IFERROR(ROUND((VLOOKUP($A67,'ИЗ ГУГЛА'!$B:$Z,AH$1,0)+AJ67)*AI67,),VLOOKUP($A67,'ИЗ ГУГЛА'!$B:$Z,AH$1,0))</f>
        <v/>
      </c>
      <c r="AI67" s="78">
        <v>1</v>
      </c>
      <c r="AJ67" s="160">
        <v>0</v>
      </c>
      <c r="AK67" s="172"/>
      <c r="AL67" s="172"/>
      <c r="AM67" s="161" t="str">
        <f>IFERROR(ROUND((VLOOKUP($A67,'ИЗ ГУГЛА'!$B:$Z,AM$1,0)+AO67)*AN67,),VLOOKUP($A67,'ИЗ ГУГЛА'!$B:$Z,AM$1,0))</f>
        <v/>
      </c>
      <c r="AN67" s="160">
        <v>1</v>
      </c>
      <c r="AO67" s="160">
        <v>0</v>
      </c>
      <c r="AP67" s="172"/>
      <c r="AQ67" s="172"/>
      <c r="AR67" s="161" t="str">
        <f>IFERROR(ROUND((VLOOKUP($A67,'ИЗ ГУГЛА'!$B:$Z,AR$1,0)+AT67)*AS67,),VLOOKUP($A67,'ИЗ ГУГЛА'!$B:$Z,AR$1,0))</f>
        <v/>
      </c>
      <c r="AS67" s="160">
        <v>1</v>
      </c>
      <c r="AT67" s="160">
        <v>0</v>
      </c>
      <c r="AU67" s="172"/>
      <c r="AV67" s="172"/>
    </row>
    <row r="68" spans="1:48" ht="46.5" thickTop="1" thickBot="1">
      <c r="A68" s="121">
        <v>218443</v>
      </c>
      <c r="B68" s="115">
        <f>VLOOKUP($A68,'Выгр Кат'!$A:$T,B$1,0)</f>
        <v>17181</v>
      </c>
      <c r="C68" s="116" t="str">
        <f>VLOOKUP($A68,'Выгр Кат'!$A:$T,C$1,0)</f>
        <v>Стойки стабилизатора СЭВИ ЭКСПЕРТ для ВАЗ 2108-21099, 2113-2115, Лада Ока</v>
      </c>
      <c r="D68" s="115" t="str">
        <f>VLOOKUP($A68,'Выгр Кат'!$A:$T,D$1,0)</f>
        <v>Y</v>
      </c>
      <c r="E68" s="115" t="str">
        <f>VLOOKUP($A68,'Выгр Кат'!$A:$T,E$1,0)</f>
        <v>1</v>
      </c>
      <c r="F68" s="115">
        <f>VLOOKUP($A68,'Выгр Кат'!$A:$T,F$1,0)</f>
        <v>0</v>
      </c>
      <c r="G68" s="115" t="str">
        <f>VLOOKUP($A68,'Выгр Кат'!$A:$T,G$1,0)</f>
        <v>2204</v>
      </c>
      <c r="H68" s="115">
        <f>VLOOKUP($A68,'Выгр Кат'!$A:$T,H$1,0)</f>
        <v>0</v>
      </c>
      <c r="I68" s="93">
        <v>2204</v>
      </c>
      <c r="J68" s="93">
        <v>2204</v>
      </c>
      <c r="K68" s="75" t="e">
        <f>VLOOKUP(J68,'Отчет Eplex'!$B:$E,4,0)</f>
        <v>#N/A</v>
      </c>
      <c r="L68" s="75" t="e">
        <f t="shared" si="11"/>
        <v>#N/A</v>
      </c>
      <c r="M68" s="72">
        <v>1</v>
      </c>
      <c r="N68" s="72" t="s">
        <v>2596</v>
      </c>
      <c r="O68" s="72" t="str">
        <f>IFERROR(IF(VLOOKUP(I68,'Прайс шпак'!C:F,4,0)=N68,"шпак","Ошибка"),"Ошибка")</f>
        <v>шпак</v>
      </c>
      <c r="P68" s="74">
        <f>INDEX('Прайс шпак'!$H:$H,MATCH(I68,'Прайс шпак'!$C:$C,0))*M68</f>
        <v>330</v>
      </c>
      <c r="Q68" s="72">
        <f>VLOOKUP(P68,Наценка!$A$1:$B$8,2,1)</f>
        <v>1.55</v>
      </c>
      <c r="R68" s="75">
        <f t="shared" si="15"/>
        <v>511.5</v>
      </c>
      <c r="S68" s="74">
        <f t="shared" si="12"/>
        <v>519</v>
      </c>
      <c r="T68" s="75">
        <f>VLOOKUP($A68,'Выгр Кат'!$A:$T,T$1,0)</f>
        <v>310</v>
      </c>
      <c r="U68" s="75">
        <f>VLOOKUP($A68,'Выгр Кат'!$A:$T,U$1,0)</f>
        <v>489</v>
      </c>
      <c r="V68" s="76">
        <f t="shared" si="13"/>
        <v>20</v>
      </c>
      <c r="W68" s="76">
        <f t="shared" si="14"/>
        <v>30</v>
      </c>
      <c r="X68" s="77">
        <f>IF(IFERROR(RIGHT(E68,1),"")="✔",S68*(1-#REF!),S68*(1-$X$2))</f>
        <v>482.66999999999996</v>
      </c>
      <c r="Y68" s="167">
        <f t="shared" si="16"/>
        <v>0.46263636363636351</v>
      </c>
      <c r="Z68" s="167">
        <f t="shared" si="17"/>
        <v>0.18191525423728822</v>
      </c>
      <c r="AA68" s="167">
        <f t="shared" si="18"/>
        <v>0.78787878787878785</v>
      </c>
      <c r="AB68" s="169">
        <f t="shared" si="10"/>
        <v>590</v>
      </c>
      <c r="AC68" s="161">
        <f>IFERROR(ROUND((VLOOKUP($A68,'ИЗ ГУГЛА'!$B:$Z,AC$1,0)+AE68)*AD68,),VLOOKUP($A68,'ИЗ ГУГЛА'!$B:$Z,AC$1,0))</f>
        <v>590</v>
      </c>
      <c r="AD68" s="78">
        <v>1</v>
      </c>
      <c r="AE68" s="160">
        <v>0</v>
      </c>
      <c r="AF68" s="117">
        <v>590</v>
      </c>
      <c r="AG68" s="152" t="s">
        <v>28398</v>
      </c>
      <c r="AH68" s="161" t="str">
        <f>IFERROR(ROUND((VLOOKUP($A68,'ИЗ ГУГЛА'!$B:$Z,AH$1,0)+AJ68)*AI68,),VLOOKUP($A68,'ИЗ ГУГЛА'!$B:$Z,AH$1,0))</f>
        <v/>
      </c>
      <c r="AI68" s="78">
        <v>1</v>
      </c>
      <c r="AJ68" s="160">
        <v>0</v>
      </c>
      <c r="AK68" s="172"/>
      <c r="AL68" s="172"/>
      <c r="AM68" s="161" t="str">
        <f>IFERROR(ROUND((VLOOKUP($A68,'ИЗ ГУГЛА'!$B:$Z,AM$1,0)+AO68)*AN68,),VLOOKUP($A68,'ИЗ ГУГЛА'!$B:$Z,AM$1,0))</f>
        <v/>
      </c>
      <c r="AN68" s="160">
        <v>1</v>
      </c>
      <c r="AO68" s="160">
        <v>0</v>
      </c>
      <c r="AP68" s="172"/>
      <c r="AQ68" s="172"/>
      <c r="AR68" s="161" t="str">
        <f>IFERROR(ROUND((VLOOKUP($A68,'ИЗ ГУГЛА'!$B:$Z,AR$1,0)+AT68)*AS68,),VLOOKUP($A68,'ИЗ ГУГЛА'!$B:$Z,AR$1,0))</f>
        <v/>
      </c>
      <c r="AS68" s="160">
        <v>1</v>
      </c>
      <c r="AT68" s="160">
        <v>0</v>
      </c>
      <c r="AU68" s="172"/>
      <c r="AV68" s="172"/>
    </row>
    <row r="69" spans="1:48" ht="31.5" thickTop="1" thickBot="1">
      <c r="A69" s="121">
        <v>218444</v>
      </c>
      <c r="B69" s="115">
        <f>VLOOKUP($A69,'Выгр Кат'!$A:$T,B$1,0)</f>
        <v>17202</v>
      </c>
      <c r="C69" s="116" t="str">
        <f>VLOOKUP($A69,'Выгр Кат'!$A:$T,C$1,0)</f>
        <v>Стойки стабилизатора СЭВИ ЭКСПЕРТ для ВАЗ 2110-2112</v>
      </c>
      <c r="D69" s="115" t="str">
        <f>VLOOKUP($A69,'Выгр Кат'!$A:$T,D$1,0)</f>
        <v>Y</v>
      </c>
      <c r="E69" s="115" t="str">
        <f>VLOOKUP($A69,'Выгр Кат'!$A:$T,E$1,0)</f>
        <v>1</v>
      </c>
      <c r="F69" s="115">
        <f>VLOOKUP($A69,'Выгр Кат'!$A:$T,F$1,0)</f>
        <v>0</v>
      </c>
      <c r="G69" s="115" t="str">
        <f>VLOOKUP($A69,'Выгр Кат'!$A:$T,G$1,0)</f>
        <v>2205</v>
      </c>
      <c r="H69" s="115">
        <f>VLOOKUP($A69,'Выгр Кат'!$A:$T,H$1,0)</f>
        <v>0</v>
      </c>
      <c r="I69" s="93">
        <v>2205</v>
      </c>
      <c r="J69" s="93">
        <v>2205</v>
      </c>
      <c r="K69" s="75" t="e">
        <f>VLOOKUP(J69,'Отчет Eplex'!$B:$E,4,0)</f>
        <v>#N/A</v>
      </c>
      <c r="L69" s="75" t="e">
        <f t="shared" si="11"/>
        <v>#N/A</v>
      </c>
      <c r="M69" s="72">
        <v>1</v>
      </c>
      <c r="N69" s="72" t="s">
        <v>2596</v>
      </c>
      <c r="O69" s="72" t="str">
        <f>IFERROR(IF(VLOOKUP(I69,'Прайс шпак'!C:F,4,0)=N69,"шпак","Ошибка"),"Ошибка")</f>
        <v>шпак</v>
      </c>
      <c r="P69" s="74">
        <f>INDEX('Прайс шпак'!$H:$H,MATCH(I69,'Прайс шпак'!$C:$C,0))*M69</f>
        <v>330</v>
      </c>
      <c r="Q69" s="72">
        <f>VLOOKUP(P69,Наценка!$A$1:$B$8,2,1)</f>
        <v>1.55</v>
      </c>
      <c r="R69" s="75">
        <f t="shared" si="15"/>
        <v>511.5</v>
      </c>
      <c r="S69" s="74">
        <f t="shared" si="12"/>
        <v>519</v>
      </c>
      <c r="T69" s="75">
        <f>VLOOKUP($A69,'Выгр Кат'!$A:$T,T$1,0)</f>
        <v>310</v>
      </c>
      <c r="U69" s="75">
        <f>VLOOKUP($A69,'Выгр Кат'!$A:$T,U$1,0)</f>
        <v>489</v>
      </c>
      <c r="V69" s="76">
        <f t="shared" si="13"/>
        <v>20</v>
      </c>
      <c r="W69" s="76">
        <f t="shared" si="14"/>
        <v>30</v>
      </c>
      <c r="X69" s="77">
        <f>IF(IFERROR(RIGHT(E69,1),"")="✔",S69*(1-#REF!),S69*(1-$X$2))</f>
        <v>482.66999999999996</v>
      </c>
      <c r="Y69" s="167">
        <f t="shared" si="16"/>
        <v>0.46263636363636351</v>
      </c>
      <c r="Z69" s="167">
        <f t="shared" si="17"/>
        <v>0.18191525423728822</v>
      </c>
      <c r="AA69" s="167">
        <f t="shared" si="18"/>
        <v>0.78787878787878785</v>
      </c>
      <c r="AB69" s="169">
        <f t="shared" si="10"/>
        <v>590</v>
      </c>
      <c r="AC69" s="161">
        <f>IFERROR(ROUND((VLOOKUP($A69,'ИЗ ГУГЛА'!$B:$Z,AC$1,0)+AE69)*AD69,),VLOOKUP($A69,'ИЗ ГУГЛА'!$B:$Z,AC$1,0))</f>
        <v>590</v>
      </c>
      <c r="AD69" s="78">
        <v>1</v>
      </c>
      <c r="AE69" s="160">
        <v>0</v>
      </c>
      <c r="AF69" s="117">
        <v>590</v>
      </c>
      <c r="AG69" s="152" t="s">
        <v>28399</v>
      </c>
      <c r="AH69" s="161" t="str">
        <f>IFERROR(ROUND((VLOOKUP($A69,'ИЗ ГУГЛА'!$B:$Z,AH$1,0)+AJ69)*AI69,),VLOOKUP($A69,'ИЗ ГУГЛА'!$B:$Z,AH$1,0))</f>
        <v/>
      </c>
      <c r="AI69" s="78">
        <v>1</v>
      </c>
      <c r="AJ69" s="160">
        <v>0</v>
      </c>
      <c r="AK69" s="172"/>
      <c r="AL69" s="172"/>
      <c r="AM69" s="161" t="str">
        <f>IFERROR(ROUND((VLOOKUP($A69,'ИЗ ГУГЛА'!$B:$Z,AM$1,0)+AO69)*AN69,),VLOOKUP($A69,'ИЗ ГУГЛА'!$B:$Z,AM$1,0))</f>
        <v/>
      </c>
      <c r="AN69" s="160">
        <v>1</v>
      </c>
      <c r="AO69" s="160">
        <v>0</v>
      </c>
      <c r="AP69" s="172"/>
      <c r="AQ69" s="172"/>
      <c r="AR69" s="161" t="str">
        <f>IFERROR(ROUND((VLOOKUP($A69,'ИЗ ГУГЛА'!$B:$Z,AR$1,0)+AT69)*AS69,),VLOOKUP($A69,'ИЗ ГУГЛА'!$B:$Z,AR$1,0))</f>
        <v/>
      </c>
      <c r="AS69" s="160">
        <v>1</v>
      </c>
      <c r="AT69" s="160">
        <v>0</v>
      </c>
      <c r="AU69" s="172"/>
      <c r="AV69" s="172"/>
    </row>
    <row r="70" spans="1:48" ht="31.5" thickTop="1" thickBot="1">
      <c r="A70" s="121">
        <v>218445</v>
      </c>
      <c r="B70" s="115">
        <f>VLOOKUP($A70,'Выгр Кат'!$A:$T,B$1,0)</f>
        <v>17213</v>
      </c>
      <c r="C70" s="116" t="str">
        <f>VLOOKUP($A70,'Выгр Кат'!$A:$T,C$1,0)</f>
        <v>Стойки стабилизатора СЭВИ ЭКСПЕРТ для Лада Калина, Приора, Приора 2</v>
      </c>
      <c r="D70" s="115" t="str">
        <f>VLOOKUP($A70,'Выгр Кат'!$A:$T,D$1,0)</f>
        <v>Y</v>
      </c>
      <c r="E70" s="115" t="str">
        <f>VLOOKUP($A70,'Выгр Кат'!$A:$T,E$1,0)</f>
        <v>1</v>
      </c>
      <c r="F70" s="115">
        <f>VLOOKUP($A70,'Выгр Кат'!$A:$T,F$1,0)</f>
        <v>0</v>
      </c>
      <c r="G70" s="115" t="str">
        <f>VLOOKUP($A70,'Выгр Кат'!$A:$T,G$1,0)</f>
        <v>2206</v>
      </c>
      <c r="H70" s="115">
        <f>VLOOKUP($A70,'Выгр Кат'!$A:$T,H$1,0)</f>
        <v>0</v>
      </c>
      <c r="I70" s="93">
        <v>2206</v>
      </c>
      <c r="J70" s="93">
        <v>2206</v>
      </c>
      <c r="K70" s="75" t="e">
        <f>VLOOKUP(J70,'Отчет Eplex'!$B:$E,4,0)</f>
        <v>#N/A</v>
      </c>
      <c r="L70" s="75" t="e">
        <f t="shared" si="11"/>
        <v>#N/A</v>
      </c>
      <c r="M70" s="72">
        <v>1</v>
      </c>
      <c r="N70" s="80" t="s">
        <v>2596</v>
      </c>
      <c r="O70" s="72" t="str">
        <f>IFERROR(IF(VLOOKUP(I70,'Прайс шпак'!C:F,4,0)=N70,"шпак","Ошибка"),"Ошибка")</f>
        <v>шпак</v>
      </c>
      <c r="P70" s="74">
        <f>INDEX('Прайс шпак'!$H:$H,MATCH(I70,'Прайс шпак'!$C:$C,0))*M70</f>
        <v>330</v>
      </c>
      <c r="Q70" s="72">
        <f>VLOOKUP(P70,Наценка!$A$1:$B$8,2,1)</f>
        <v>1.55</v>
      </c>
      <c r="R70" s="75">
        <f t="shared" si="15"/>
        <v>511.5</v>
      </c>
      <c r="S70" s="74">
        <f t="shared" si="12"/>
        <v>519</v>
      </c>
      <c r="T70" s="75">
        <f>VLOOKUP($A70,'Выгр Кат'!$A:$T,T$1,0)</f>
        <v>310</v>
      </c>
      <c r="U70" s="75">
        <f>VLOOKUP($A70,'Выгр Кат'!$A:$T,U$1,0)</f>
        <v>489</v>
      </c>
      <c r="V70" s="76">
        <f t="shared" si="13"/>
        <v>20</v>
      </c>
      <c r="W70" s="76">
        <f t="shared" si="14"/>
        <v>30</v>
      </c>
      <c r="X70" s="77">
        <f>IF(IFERROR(RIGHT(E70,1),"")="✔",S70*(1-#REF!),S70*(1-$X$2))</f>
        <v>482.66999999999996</v>
      </c>
      <c r="Y70" s="167">
        <f t="shared" si="16"/>
        <v>0.46263636363636351</v>
      </c>
      <c r="Z70" s="167">
        <f t="shared" si="17"/>
        <v>0.18191525423728822</v>
      </c>
      <c r="AA70" s="167">
        <f t="shared" si="18"/>
        <v>0.78787878787878785</v>
      </c>
      <c r="AB70" s="169">
        <f t="shared" si="10"/>
        <v>590</v>
      </c>
      <c r="AC70" s="161">
        <f>IFERROR(ROUND((VLOOKUP($A70,'ИЗ ГУГЛА'!$B:$Z,AC$1,0)+AE70)*AD70,),VLOOKUP($A70,'ИЗ ГУГЛА'!$B:$Z,AC$1,0))</f>
        <v>590</v>
      </c>
      <c r="AD70" s="78">
        <v>1</v>
      </c>
      <c r="AE70" s="160">
        <v>0</v>
      </c>
      <c r="AF70" s="117">
        <v>590</v>
      </c>
      <c r="AG70" s="152" t="s">
        <v>28400</v>
      </c>
      <c r="AH70" s="161" t="str">
        <f>IFERROR(ROUND((VLOOKUP($A70,'ИЗ ГУГЛА'!$B:$Z,AH$1,0)+AJ70)*AI70,),VLOOKUP($A70,'ИЗ ГУГЛА'!$B:$Z,AH$1,0))</f>
        <v/>
      </c>
      <c r="AI70" s="78">
        <v>1</v>
      </c>
      <c r="AJ70" s="160">
        <v>0</v>
      </c>
      <c r="AK70" s="172"/>
      <c r="AL70" s="172"/>
      <c r="AM70" s="161" t="str">
        <f>IFERROR(ROUND((VLOOKUP($A70,'ИЗ ГУГЛА'!$B:$Z,AM$1,0)+AO70)*AN70,),VLOOKUP($A70,'ИЗ ГУГЛА'!$B:$Z,AM$1,0))</f>
        <v/>
      </c>
      <c r="AN70" s="160">
        <v>1</v>
      </c>
      <c r="AO70" s="160">
        <v>0</v>
      </c>
      <c r="AP70" s="172"/>
      <c r="AQ70" s="172"/>
      <c r="AR70" s="161" t="str">
        <f>IFERROR(ROUND((VLOOKUP($A70,'ИЗ ГУГЛА'!$B:$Z,AR$1,0)+AT70)*AS70,),VLOOKUP($A70,'ИЗ ГУГЛА'!$B:$Z,AR$1,0))</f>
        <v/>
      </c>
      <c r="AS70" s="160">
        <v>1</v>
      </c>
      <c r="AT70" s="160">
        <v>0</v>
      </c>
      <c r="AU70" s="172"/>
      <c r="AV70" s="172"/>
    </row>
    <row r="71" spans="1:48" ht="46.5" thickTop="1" thickBot="1">
      <c r="A71" s="121">
        <v>218441</v>
      </c>
      <c r="B71" s="115">
        <f>VLOOKUP($A71,'Выгр Кат'!$A:$T,B$1,0)</f>
        <v>17222</v>
      </c>
      <c r="C71" s="116" t="str">
        <f>VLOOKUP($A71,'Выгр Кат'!$A:$T,C$1,0)</f>
        <v>Стойки стабилизатора СЭВИ ЭКСПЕРТ 22 мм для Лада Калина 2, Гранта, Датсун mi-DO, on-DO</v>
      </c>
      <c r="D71" s="115" t="str">
        <f>VLOOKUP($A71,'Выгр Кат'!$A:$T,D$1,0)</f>
        <v>Y</v>
      </c>
      <c r="E71" s="115" t="str">
        <f>VLOOKUP($A71,'Выгр Кат'!$A:$T,E$1,0)</f>
        <v>1</v>
      </c>
      <c r="F71" s="115">
        <f>VLOOKUP($A71,'Выгр Кат'!$A:$T,F$1,0)</f>
        <v>0</v>
      </c>
      <c r="G71" s="115" t="str">
        <f>VLOOKUP($A71,'Выгр Кат'!$A:$T,G$1,0)</f>
        <v>2207</v>
      </c>
      <c r="H71" s="115">
        <f>VLOOKUP($A71,'Выгр Кат'!$A:$T,H$1,0)</f>
        <v>0</v>
      </c>
      <c r="I71" s="93">
        <v>2207</v>
      </c>
      <c r="J71" s="93">
        <v>2207</v>
      </c>
      <c r="K71" s="75" t="e">
        <f>VLOOKUP(J71,'Отчет Eplex'!$B:$E,4,0)</f>
        <v>#N/A</v>
      </c>
      <c r="L71" s="75" t="e">
        <f t="shared" si="11"/>
        <v>#N/A</v>
      </c>
      <c r="M71" s="72">
        <v>1</v>
      </c>
      <c r="N71" s="80" t="s">
        <v>2596</v>
      </c>
      <c r="O71" s="72" t="str">
        <f>IFERROR(IF(VLOOKUP(I71,'Прайс шпак'!C:F,4,0)=N71,"шпак","Ошибка"),"Ошибка")</f>
        <v>шпак</v>
      </c>
      <c r="P71" s="74">
        <f>INDEX('Прайс шпак'!$H:$H,MATCH(I71,'Прайс шпак'!$C:$C,0))*M71</f>
        <v>330</v>
      </c>
      <c r="Q71" s="72">
        <f>VLOOKUP(P71,Наценка!$A$1:$B$8,2,1)</f>
        <v>1.55</v>
      </c>
      <c r="R71" s="75">
        <f t="shared" si="15"/>
        <v>511.5</v>
      </c>
      <c r="S71" s="74">
        <f t="shared" si="12"/>
        <v>519</v>
      </c>
      <c r="T71" s="75">
        <f>VLOOKUP($A71,'Выгр Кат'!$A:$T,T$1,0)</f>
        <v>310</v>
      </c>
      <c r="U71" s="75">
        <f>VLOOKUP($A71,'Выгр Кат'!$A:$T,U$1,0)</f>
        <v>489</v>
      </c>
      <c r="V71" s="76">
        <f t="shared" si="13"/>
        <v>20</v>
      </c>
      <c r="W71" s="76">
        <f t="shared" si="14"/>
        <v>30</v>
      </c>
      <c r="X71" s="77">
        <f>IF(IFERROR(RIGHT(E71,1),"")="✔",S71*(1-#REF!),S71*(1-$X$2))</f>
        <v>482.66999999999996</v>
      </c>
      <c r="Y71" s="167">
        <f t="shared" si="16"/>
        <v>0.46263636363636351</v>
      </c>
      <c r="Z71" s="167">
        <f t="shared" si="17"/>
        <v>0.18191525423728822</v>
      </c>
      <c r="AA71" s="167">
        <f t="shared" si="18"/>
        <v>0.78787878787878785</v>
      </c>
      <c r="AB71" s="169">
        <f t="shared" si="10"/>
        <v>590</v>
      </c>
      <c r="AC71" s="161">
        <f>IFERROR(ROUND((VLOOKUP($A71,'ИЗ ГУГЛА'!$B:$Z,AC$1,0)+AE71)*AD71,),VLOOKUP($A71,'ИЗ ГУГЛА'!$B:$Z,AC$1,0))</f>
        <v>590</v>
      </c>
      <c r="AD71" s="78">
        <v>1</v>
      </c>
      <c r="AE71" s="160">
        <v>0</v>
      </c>
      <c r="AF71" s="117">
        <v>590</v>
      </c>
      <c r="AG71" s="152" t="s">
        <v>28401</v>
      </c>
      <c r="AH71" s="161" t="str">
        <f>IFERROR(ROUND((VLOOKUP($A71,'ИЗ ГУГЛА'!$B:$Z,AH$1,0)+AJ71)*AI71,),VLOOKUP($A71,'ИЗ ГУГЛА'!$B:$Z,AH$1,0))</f>
        <v/>
      </c>
      <c r="AI71" s="78">
        <v>1</v>
      </c>
      <c r="AJ71" s="160">
        <v>0</v>
      </c>
      <c r="AK71" s="172"/>
      <c r="AL71" s="172"/>
      <c r="AM71" s="161" t="str">
        <f>IFERROR(ROUND((VLOOKUP($A71,'ИЗ ГУГЛА'!$B:$Z,AM$1,0)+AO71)*AN71,),VLOOKUP($A71,'ИЗ ГУГЛА'!$B:$Z,AM$1,0))</f>
        <v/>
      </c>
      <c r="AN71" s="160">
        <v>1</v>
      </c>
      <c r="AO71" s="160">
        <v>0</v>
      </c>
      <c r="AP71" s="172"/>
      <c r="AQ71" s="172"/>
      <c r="AR71" s="161" t="str">
        <f>IFERROR(ROUND((VLOOKUP($A71,'ИЗ ГУГЛА'!$B:$Z,AR$1,0)+AT71)*AS71,),VLOOKUP($A71,'ИЗ ГУГЛА'!$B:$Z,AR$1,0))</f>
        <v/>
      </c>
      <c r="AS71" s="160">
        <v>1</v>
      </c>
      <c r="AT71" s="160">
        <v>0</v>
      </c>
      <c r="AU71" s="172"/>
      <c r="AV71" s="172"/>
    </row>
    <row r="72" spans="1:48" ht="46.5" hidden="1" thickTop="1" thickBot="1">
      <c r="A72" s="121">
        <v>159356</v>
      </c>
      <c r="B72" s="115">
        <f>VLOOKUP($A72,'Выгр Кат'!$A:$T,B$1,0)</f>
        <v>17207</v>
      </c>
      <c r="C72" s="116" t="str">
        <f>VLOOKUP($A72,'Выгр Кат'!$A:$T,C$1,0)</f>
        <v>Комплект подушек стабилизатора СЭВИ ЭКСПЕРТ для Лада Калина, Приора, Приора 2</v>
      </c>
      <c r="D72" s="115" t="str">
        <f>VLOOKUP($A72,'Выгр Кат'!$A:$T,D$1,0)</f>
        <v>Y</v>
      </c>
      <c r="E72" s="115" t="str">
        <f>VLOOKUP($A72,'Выгр Кат'!$A:$T,E$1,0)</f>
        <v>1</v>
      </c>
      <c r="F72" s="115">
        <f>VLOOKUP($A72,'Выгр Кат'!$A:$T,F$1,0)</f>
        <v>0</v>
      </c>
      <c r="G72" s="115" t="str">
        <f>VLOOKUP($A72,'Выгр Кат'!$A:$T,G$1,0)</f>
        <v>2208</v>
      </c>
      <c r="H72" s="115">
        <f>VLOOKUP($A72,'Выгр Кат'!$A:$T,H$1,0)</f>
        <v>0</v>
      </c>
      <c r="I72" s="93">
        <v>2208</v>
      </c>
      <c r="J72" s="93">
        <v>2208</v>
      </c>
      <c r="K72" s="75" t="e">
        <f>VLOOKUP(J72,'Отчет Eplex'!$B:$E,4,0)</f>
        <v>#N/A</v>
      </c>
      <c r="L72" s="75" t="e">
        <f t="shared" si="11"/>
        <v>#N/A</v>
      </c>
      <c r="M72" s="72">
        <v>1</v>
      </c>
      <c r="N72" s="72" t="s">
        <v>2596</v>
      </c>
      <c r="O72" s="72" t="str">
        <f>IFERROR(IF(VLOOKUP(I72,'Прайс шпак'!C:F,4,0)=N72,"шпак","Ошибка"),"Ошибка")</f>
        <v>шпак</v>
      </c>
      <c r="P72" s="74">
        <f>INDEX('Прайс шпак'!$H:$H,MATCH(I72,'Прайс шпак'!$C:$C,0))*M72</f>
        <v>60</v>
      </c>
      <c r="Q72" s="72">
        <f>VLOOKUP(P72,Наценка!$A$1:$B$8,2,1)</f>
        <v>2.15</v>
      </c>
      <c r="R72" s="75">
        <f t="shared" si="15"/>
        <v>129</v>
      </c>
      <c r="S72" s="74">
        <f t="shared" si="12"/>
        <v>129</v>
      </c>
      <c r="T72" s="75">
        <f>VLOOKUP($A72,'Выгр Кат'!$A:$T,T$1,0)</f>
        <v>60</v>
      </c>
      <c r="U72" s="75">
        <f>VLOOKUP($A72,'Выгр Кат'!$A:$T,U$1,0)</f>
        <v>129</v>
      </c>
      <c r="V72" s="76">
        <f t="shared" si="13"/>
        <v>0</v>
      </c>
      <c r="W72" s="76">
        <f t="shared" si="14"/>
        <v>0</v>
      </c>
      <c r="X72" s="77">
        <f>IF(IFERROR(RIGHT(E72,1),"")="✔",S72*(1-#REF!),S72*(1-$X$2))</f>
        <v>119.97</v>
      </c>
      <c r="Y72" s="167">
        <f t="shared" si="16"/>
        <v>0.99950000000000006</v>
      </c>
      <c r="Z72" s="167">
        <f t="shared" si="17"/>
        <v>0.58487889273356397</v>
      </c>
      <c r="AA72" s="167">
        <f t="shared" si="18"/>
        <v>3.8166666666666664</v>
      </c>
      <c r="AB72" s="169">
        <f t="shared" si="10"/>
        <v>289</v>
      </c>
      <c r="AC72" s="161">
        <f>IFERROR(ROUND((VLOOKUP($A72,'ИЗ ГУГЛА'!$B:$Z,AC$1,0)+AE72)*AD72,),VLOOKUP($A72,'ИЗ ГУГЛА'!$B:$Z,AC$1,0))</f>
        <v>289</v>
      </c>
      <c r="AD72" s="78">
        <v>1</v>
      </c>
      <c r="AE72" s="160">
        <v>0</v>
      </c>
      <c r="AF72" s="183">
        <v>289</v>
      </c>
      <c r="AG72" s="152" t="s">
        <v>28402</v>
      </c>
      <c r="AH72" s="161" t="str">
        <f>IFERROR(ROUND((VLOOKUP($A72,'ИЗ ГУГЛА'!$B:$Z,AH$1,0)+AJ72)*AI72,),VLOOKUP($A72,'ИЗ ГУГЛА'!$B:$Z,AH$1,0))</f>
        <v/>
      </c>
      <c r="AI72" s="78">
        <v>1</v>
      </c>
      <c r="AJ72" s="160">
        <v>0</v>
      </c>
      <c r="AK72" s="172"/>
      <c r="AL72" s="172"/>
      <c r="AM72" s="161" t="str">
        <f>IFERROR(ROUND((VLOOKUP($A72,'ИЗ ГУГЛА'!$B:$Z,AM$1,0)+AO72)*AN72,),VLOOKUP($A72,'ИЗ ГУГЛА'!$B:$Z,AM$1,0))</f>
        <v/>
      </c>
      <c r="AN72" s="160">
        <v>1</v>
      </c>
      <c r="AO72" s="160">
        <v>0</v>
      </c>
      <c r="AP72" s="172"/>
      <c r="AQ72" s="172"/>
      <c r="AR72" s="161" t="str">
        <f>IFERROR(ROUND((VLOOKUP($A72,'ИЗ ГУГЛА'!$B:$Z,AR$1,0)+AT72)*AS72,),VLOOKUP($A72,'ИЗ ГУГЛА'!$B:$Z,AR$1,0))</f>
        <v/>
      </c>
      <c r="AS72" s="160">
        <v>1</v>
      </c>
      <c r="AT72" s="160">
        <v>0</v>
      </c>
      <c r="AU72" s="172"/>
      <c r="AV72" s="172"/>
    </row>
    <row r="73" spans="1:48" ht="46.5" hidden="1" thickTop="1" thickBot="1">
      <c r="A73" s="121">
        <v>159355</v>
      </c>
      <c r="B73" s="115">
        <f>VLOOKUP($A73,'Выгр Кат'!$A:$T,B$1,0)</f>
        <v>17217</v>
      </c>
      <c r="C73" s="116" t="str">
        <f>VLOOKUP($A73,'Выгр Кат'!$A:$T,C$1,0)</f>
        <v>Комплект подушек стабилизатора СЭВИ ЭКСПЕРТ для Лада Калина 2, Гранта</v>
      </c>
      <c r="D73" s="115" t="str">
        <f>VLOOKUP($A73,'Выгр Кат'!$A:$T,D$1,0)</f>
        <v>Y</v>
      </c>
      <c r="E73" s="115" t="str">
        <f>VLOOKUP($A73,'Выгр Кат'!$A:$T,E$1,0)</f>
        <v>1</v>
      </c>
      <c r="F73" s="115">
        <f>VLOOKUP($A73,'Выгр Кат'!$A:$T,F$1,0)</f>
        <v>0</v>
      </c>
      <c r="G73" s="115" t="str">
        <f>VLOOKUP($A73,'Выгр Кат'!$A:$T,G$1,0)</f>
        <v>2209</v>
      </c>
      <c r="H73" s="115">
        <f>VLOOKUP($A73,'Выгр Кат'!$A:$T,H$1,0)</f>
        <v>0</v>
      </c>
      <c r="I73" s="93">
        <v>2209</v>
      </c>
      <c r="J73" s="93">
        <v>2209</v>
      </c>
      <c r="K73" s="75" t="e">
        <f>VLOOKUP(J73,'Отчет Eplex'!$B:$E,4,0)</f>
        <v>#N/A</v>
      </c>
      <c r="L73" s="75" t="e">
        <f t="shared" si="11"/>
        <v>#N/A</v>
      </c>
      <c r="M73" s="72">
        <v>1</v>
      </c>
      <c r="N73" s="72" t="s">
        <v>2596</v>
      </c>
      <c r="O73" s="72" t="str">
        <f>IFERROR(IF(VLOOKUP(I73,'Прайс шпак'!C:F,4,0)=N73,"шпак","Ошибка"),"Ошибка")</f>
        <v>шпак</v>
      </c>
      <c r="P73" s="74">
        <f>INDEX('Прайс шпак'!$H:$H,MATCH(I73,'Прайс шпак'!$C:$C,0))*M73</f>
        <v>60</v>
      </c>
      <c r="Q73" s="72">
        <f>VLOOKUP(P73,Наценка!$A$1:$B$8,2,1)</f>
        <v>2.15</v>
      </c>
      <c r="R73" s="75">
        <f t="shared" si="15"/>
        <v>129</v>
      </c>
      <c r="S73" s="74">
        <f t="shared" si="12"/>
        <v>129</v>
      </c>
      <c r="T73" s="75">
        <f>VLOOKUP($A73,'Выгр Кат'!$A:$T,T$1,0)</f>
        <v>60</v>
      </c>
      <c r="U73" s="75">
        <f>VLOOKUP($A73,'Выгр Кат'!$A:$T,U$1,0)</f>
        <v>129</v>
      </c>
      <c r="V73" s="76">
        <f t="shared" si="13"/>
        <v>0</v>
      </c>
      <c r="W73" s="76">
        <f t="shared" si="14"/>
        <v>0</v>
      </c>
      <c r="X73" s="77">
        <f>IF(IFERROR(RIGHT(E73,1),"")="✔",S73*(1-#REF!),S73*(1-$X$2))</f>
        <v>119.97</v>
      </c>
      <c r="Y73" s="167">
        <f t="shared" si="16"/>
        <v>0.99950000000000006</v>
      </c>
      <c r="Z73" s="167">
        <f t="shared" si="17"/>
        <v>0.58487889273356397</v>
      </c>
      <c r="AA73" s="167">
        <f t="shared" si="18"/>
        <v>3.8166666666666664</v>
      </c>
      <c r="AB73" s="169">
        <f t="shared" si="10"/>
        <v>289</v>
      </c>
      <c r="AC73" s="161">
        <f>IFERROR(ROUND((VLOOKUP($A73,'ИЗ ГУГЛА'!$B:$Z,AC$1,0)+AE73)*AD73,),VLOOKUP($A73,'ИЗ ГУГЛА'!$B:$Z,AC$1,0))</f>
        <v>289</v>
      </c>
      <c r="AD73" s="78">
        <v>1</v>
      </c>
      <c r="AE73" s="160">
        <v>0</v>
      </c>
      <c r="AF73" s="183">
        <v>289</v>
      </c>
      <c r="AG73" s="152" t="s">
        <v>28403</v>
      </c>
      <c r="AH73" s="161" t="str">
        <f>IFERROR(ROUND((VLOOKUP($A73,'ИЗ ГУГЛА'!$B:$Z,AH$1,0)+AJ73)*AI73,),VLOOKUP($A73,'ИЗ ГУГЛА'!$B:$Z,AH$1,0))</f>
        <v/>
      </c>
      <c r="AI73" s="78">
        <v>1</v>
      </c>
      <c r="AJ73" s="160">
        <v>0</v>
      </c>
      <c r="AK73" s="172"/>
      <c r="AL73" s="172"/>
      <c r="AM73" s="161" t="str">
        <f>IFERROR(ROUND((VLOOKUP($A73,'ИЗ ГУГЛА'!$B:$Z,AM$1,0)+AO73)*AN73,),VLOOKUP($A73,'ИЗ ГУГЛА'!$B:$Z,AM$1,0))</f>
        <v/>
      </c>
      <c r="AN73" s="160">
        <v>1</v>
      </c>
      <c r="AO73" s="160">
        <v>0</v>
      </c>
      <c r="AP73" s="172"/>
      <c r="AQ73" s="172"/>
      <c r="AR73" s="161" t="str">
        <f>IFERROR(ROUND((VLOOKUP($A73,'ИЗ ГУГЛА'!$B:$Z,AR$1,0)+AT73)*AS73,),VLOOKUP($A73,'ИЗ ГУГЛА'!$B:$Z,AR$1,0))</f>
        <v/>
      </c>
      <c r="AS73" s="160">
        <v>1</v>
      </c>
      <c r="AT73" s="160">
        <v>0</v>
      </c>
      <c r="AU73" s="172"/>
      <c r="AV73" s="172"/>
    </row>
    <row r="74" spans="1:48" ht="31.5" hidden="1" thickTop="1" thickBot="1">
      <c r="A74" s="121">
        <v>159357</v>
      </c>
      <c r="B74" s="115">
        <f>VLOOKUP($A74,'Выгр Кат'!$A:$T,B$1,0)</f>
        <v>17224</v>
      </c>
      <c r="C74" s="116" t="str">
        <f>VLOOKUP($A74,'Выгр Кат'!$A:$T,C$1,0)</f>
        <v>Комплект подушек стабилизатора СЭВИ ЭКСПЕРТ для Лада Нива 4x4</v>
      </c>
      <c r="D74" s="115" t="str">
        <f>VLOOKUP($A74,'Выгр Кат'!$A:$T,D$1,0)</f>
        <v>Y</v>
      </c>
      <c r="E74" s="115" t="str">
        <f>VLOOKUP($A74,'Выгр Кат'!$A:$T,E$1,0)</f>
        <v>1</v>
      </c>
      <c r="F74" s="115">
        <f>VLOOKUP($A74,'Выгр Кат'!$A:$T,F$1,0)</f>
        <v>0</v>
      </c>
      <c r="G74" s="115" t="str">
        <f>VLOOKUP($A74,'Выгр Кат'!$A:$T,G$1,0)</f>
        <v>2210</v>
      </c>
      <c r="H74" s="115">
        <f>VLOOKUP($A74,'Выгр Кат'!$A:$T,H$1,0)</f>
        <v>0</v>
      </c>
      <c r="I74" s="93">
        <v>2210</v>
      </c>
      <c r="J74" s="93">
        <v>2210</v>
      </c>
      <c r="K74" s="75" t="e">
        <f>VLOOKUP(J74,'Отчет Eplex'!$B:$E,4,0)</f>
        <v>#N/A</v>
      </c>
      <c r="L74" s="75" t="e">
        <f t="shared" si="11"/>
        <v>#N/A</v>
      </c>
      <c r="M74" s="72">
        <v>1</v>
      </c>
      <c r="N74" s="72" t="s">
        <v>2596</v>
      </c>
      <c r="O74" s="72" t="str">
        <f>IFERROR(IF(VLOOKUP(I74,'Прайс шпак'!C:F,4,0)=N74,"шпак","Ошибка"),"Ошибка")</f>
        <v>шпак</v>
      </c>
      <c r="P74" s="74">
        <f>INDEX('Прайс шпак'!$H:$H,MATCH(I74,'Прайс шпак'!$C:$C,0))*M74</f>
        <v>130</v>
      </c>
      <c r="Q74" s="72">
        <f>VLOOKUP(P74,Наценка!$A$1:$B$8,2,1)</f>
        <v>1.98</v>
      </c>
      <c r="R74" s="75">
        <f t="shared" si="15"/>
        <v>257.39999999999998</v>
      </c>
      <c r="S74" s="74">
        <f t="shared" si="12"/>
        <v>259</v>
      </c>
      <c r="T74" s="75">
        <f>VLOOKUP($A74,'Выгр Кат'!$A:$T,T$1,0)</f>
        <v>130</v>
      </c>
      <c r="U74" s="75">
        <f>VLOOKUP($A74,'Выгр Кат'!$A:$T,U$1,0)</f>
        <v>259</v>
      </c>
      <c r="V74" s="76">
        <f t="shared" si="13"/>
        <v>0</v>
      </c>
      <c r="W74" s="76">
        <f t="shared" si="14"/>
        <v>0</v>
      </c>
      <c r="X74" s="77">
        <f>IF(IFERROR(RIGHT(E74,1),"")="✔",S74*(1-#REF!),S74*(1-$X$2))</f>
        <v>240.86999999999998</v>
      </c>
      <c r="Y74" s="167">
        <f t="shared" si="16"/>
        <v>0.85284615384615359</v>
      </c>
      <c r="Z74" s="167">
        <f t="shared" si="17"/>
        <v>0.16941379310344837</v>
      </c>
      <c r="AA74" s="167">
        <f t="shared" si="18"/>
        <v>1.2307692307692308</v>
      </c>
      <c r="AB74" s="169">
        <f t="shared" si="10"/>
        <v>290</v>
      </c>
      <c r="AC74" s="161">
        <f>IFERROR(ROUND((VLOOKUP($A74,'ИЗ ГУГЛА'!$B:$Z,AC$1,0)+AE74)*AD74,),VLOOKUP($A74,'ИЗ ГУГЛА'!$B:$Z,AC$1,0))</f>
        <v>290</v>
      </c>
      <c r="AD74" s="78">
        <v>1</v>
      </c>
      <c r="AE74" s="160">
        <v>0</v>
      </c>
      <c r="AF74" s="117">
        <v>290</v>
      </c>
      <c r="AG74" s="152" t="s">
        <v>28404</v>
      </c>
      <c r="AH74" s="161" t="str">
        <f>IFERROR(ROUND((VLOOKUP($A74,'ИЗ ГУГЛА'!$B:$Z,AH$1,0)+AJ74)*AI74,),VLOOKUP($A74,'ИЗ ГУГЛА'!$B:$Z,AH$1,0))</f>
        <v/>
      </c>
      <c r="AI74" s="78">
        <v>1</v>
      </c>
      <c r="AJ74" s="160">
        <v>0</v>
      </c>
      <c r="AK74" s="172"/>
      <c r="AL74" s="172"/>
      <c r="AM74" s="161" t="str">
        <f>IFERROR(ROUND((VLOOKUP($A74,'ИЗ ГУГЛА'!$B:$Z,AM$1,0)+AO74)*AN74,),VLOOKUP($A74,'ИЗ ГУГЛА'!$B:$Z,AM$1,0))</f>
        <v/>
      </c>
      <c r="AN74" s="160">
        <v>1</v>
      </c>
      <c r="AO74" s="160">
        <v>0</v>
      </c>
      <c r="AP74" s="172"/>
      <c r="AQ74" s="172"/>
      <c r="AR74" s="161" t="str">
        <f>IFERROR(ROUND((VLOOKUP($A74,'ИЗ ГУГЛА'!$B:$Z,AR$1,0)+AT74)*AS74,),VLOOKUP($A74,'ИЗ ГУГЛА'!$B:$Z,AR$1,0))</f>
        <v/>
      </c>
      <c r="AS74" s="160">
        <v>1</v>
      </c>
      <c r="AT74" s="160">
        <v>0</v>
      </c>
      <c r="AU74" s="172"/>
      <c r="AV74" s="172"/>
    </row>
    <row r="75" spans="1:48" ht="31.5" thickTop="1" thickBot="1">
      <c r="A75" s="121">
        <v>159358</v>
      </c>
      <c r="B75" s="115">
        <f>VLOOKUP($A75,'Выгр Кат'!$A:$T,B$1,0)</f>
        <v>17227</v>
      </c>
      <c r="C75" s="116" t="str">
        <f>VLOOKUP($A75,'Выгр Кат'!$A:$T,C$1,0)</f>
        <v>Комплект подушек стабилизатора СЭВИ ЭКСПЕРТ для Шевроле Нива</v>
      </c>
      <c r="D75" s="115" t="str">
        <f>VLOOKUP($A75,'Выгр Кат'!$A:$T,D$1,0)</f>
        <v>Y</v>
      </c>
      <c r="E75" s="115" t="str">
        <f>VLOOKUP($A75,'Выгр Кат'!$A:$T,E$1,0)</f>
        <v>1</v>
      </c>
      <c r="F75" s="115">
        <f>VLOOKUP($A75,'Выгр Кат'!$A:$T,F$1,0)</f>
        <v>0</v>
      </c>
      <c r="G75" s="115" t="str">
        <f>VLOOKUP($A75,'Выгр Кат'!$A:$T,G$1,0)</f>
        <v>2211</v>
      </c>
      <c r="H75" s="115">
        <f>VLOOKUP($A75,'Выгр Кат'!$A:$T,H$1,0)</f>
        <v>0</v>
      </c>
      <c r="I75" s="93">
        <v>2211</v>
      </c>
      <c r="J75" s="93">
        <v>2211</v>
      </c>
      <c r="K75" s="75" t="e">
        <f>VLOOKUP(J75,'Отчет Eplex'!$B:$E,4,0)</f>
        <v>#N/A</v>
      </c>
      <c r="L75" s="75" t="e">
        <f t="shared" si="11"/>
        <v>#N/A</v>
      </c>
      <c r="M75" s="72">
        <v>1</v>
      </c>
      <c r="N75" s="72" t="s">
        <v>2596</v>
      </c>
      <c r="O75" s="72" t="str">
        <f>IFERROR(IF(VLOOKUP(I75,'Прайс шпак'!C:F,4,0)=N75,"шпак","Ошибка"),"Ошибка")</f>
        <v>шпак</v>
      </c>
      <c r="P75" s="74">
        <f>INDEX('Прайс шпак'!$H:$H,MATCH(I75,'Прайс шпак'!$C:$C,0))*M75</f>
        <v>230</v>
      </c>
      <c r="Q75" s="72">
        <f>VLOOKUP(P75,Наценка!$A$1:$B$8,2,1)</f>
        <v>1.98</v>
      </c>
      <c r="R75" s="75">
        <f t="shared" si="15"/>
        <v>455.4</v>
      </c>
      <c r="S75" s="74">
        <f t="shared" si="12"/>
        <v>459</v>
      </c>
      <c r="T75" s="75">
        <f>VLOOKUP($A75,'Выгр Кат'!$A:$T,T$1,0)</f>
        <v>220</v>
      </c>
      <c r="U75" s="75">
        <f>VLOOKUP($A75,'Выгр Кат'!$A:$T,U$1,0)</f>
        <v>439</v>
      </c>
      <c r="V75" s="76">
        <f t="shared" si="13"/>
        <v>10</v>
      </c>
      <c r="W75" s="76">
        <f t="shared" si="14"/>
        <v>20</v>
      </c>
      <c r="X75" s="77">
        <f>IF(IFERROR(RIGHT(E75,1),"")="✔",S75*(1-#REF!),S75*(1-$X$2))</f>
        <v>426.86999999999995</v>
      </c>
      <c r="Y75" s="167">
        <f t="shared" si="16"/>
        <v>0.85595652173913028</v>
      </c>
      <c r="Z75" s="167">
        <f t="shared" si="17"/>
        <v>0.12883673469387766</v>
      </c>
      <c r="AA75" s="167">
        <f t="shared" si="18"/>
        <v>1.1304347826086958</v>
      </c>
      <c r="AB75" s="169">
        <f t="shared" si="10"/>
        <v>490</v>
      </c>
      <c r="AC75" s="161">
        <f>IFERROR(ROUND((VLOOKUP($A75,'ИЗ ГУГЛА'!$B:$Z,AC$1,0)+AE75)*AD75,),VLOOKUP($A75,'ИЗ ГУГЛА'!$B:$Z,AC$1,0))</f>
        <v>490</v>
      </c>
      <c r="AD75" s="78">
        <v>1</v>
      </c>
      <c r="AE75" s="160">
        <v>0</v>
      </c>
      <c r="AF75" s="183">
        <v>490</v>
      </c>
      <c r="AG75" s="152" t="s">
        <v>28405</v>
      </c>
      <c r="AH75" s="161" t="str">
        <f>IFERROR(ROUND((VLOOKUP($A75,'ИЗ ГУГЛА'!$B:$Z,AH$1,0)+AJ75)*AI75,),VLOOKUP($A75,'ИЗ ГУГЛА'!$B:$Z,AH$1,0))</f>
        <v/>
      </c>
      <c r="AI75" s="78">
        <v>1</v>
      </c>
      <c r="AJ75" s="160">
        <v>0</v>
      </c>
      <c r="AK75" s="172"/>
      <c r="AL75" s="172"/>
      <c r="AM75" s="161" t="str">
        <f>IFERROR(ROUND((VLOOKUP($A75,'ИЗ ГУГЛА'!$B:$Z,AM$1,0)+AO75)*AN75,),VLOOKUP($A75,'ИЗ ГУГЛА'!$B:$Z,AM$1,0))</f>
        <v/>
      </c>
      <c r="AN75" s="160">
        <v>1</v>
      </c>
      <c r="AO75" s="160">
        <v>0</v>
      </c>
      <c r="AP75" s="172"/>
      <c r="AQ75" s="172"/>
      <c r="AR75" s="161" t="str">
        <f>IFERROR(ROUND((VLOOKUP($A75,'ИЗ ГУГЛА'!$B:$Z,AR$1,0)+AT75)*AS75,),VLOOKUP($A75,'ИЗ ГУГЛА'!$B:$Z,AR$1,0))</f>
        <v/>
      </c>
      <c r="AS75" s="160">
        <v>1</v>
      </c>
      <c r="AT75" s="160">
        <v>0</v>
      </c>
      <c r="AU75" s="172"/>
      <c r="AV75" s="172"/>
    </row>
    <row r="76" spans="1:48" ht="46.5" thickTop="1" thickBot="1">
      <c r="A76" s="121">
        <v>218442</v>
      </c>
      <c r="B76" s="115">
        <f>VLOOKUP($A76,'Выгр Кат'!$A:$T,B$1,0)</f>
        <v>17214</v>
      </c>
      <c r="C76" s="116" t="str">
        <f>VLOOKUP($A76,'Выгр Кат'!$A:$T,C$1,0)</f>
        <v>Стойки стабилизатора СЭВИ ЭКСПЕРТ 24 мм для Лада Калина 2, Гранта, Датсун mi-DO, on-DO</v>
      </c>
      <c r="D76" s="115" t="str">
        <f>VLOOKUP($A76,'Выгр Кат'!$A:$T,D$1,0)</f>
        <v>Y</v>
      </c>
      <c r="E76" s="115" t="str">
        <f>VLOOKUP($A76,'Выгр Кат'!$A:$T,E$1,0)</f>
        <v>1</v>
      </c>
      <c r="F76" s="115">
        <f>VLOOKUP($A76,'Выгр Кат'!$A:$T,F$1,0)</f>
        <v>0</v>
      </c>
      <c r="G76" s="115" t="str">
        <f>VLOOKUP($A76,'Выгр Кат'!$A:$T,G$1,0)</f>
        <v>2218</v>
      </c>
      <c r="H76" s="115">
        <f>VLOOKUP($A76,'Выгр Кат'!$A:$T,H$1,0)</f>
        <v>0</v>
      </c>
      <c r="I76" s="93">
        <v>2218</v>
      </c>
      <c r="J76" s="93">
        <v>2218</v>
      </c>
      <c r="K76" s="75" t="e">
        <f>VLOOKUP(J76,'Отчет Eplex'!$B:$E,4,0)</f>
        <v>#N/A</v>
      </c>
      <c r="L76" s="75" t="e">
        <f t="shared" si="11"/>
        <v>#N/A</v>
      </c>
      <c r="M76" s="72">
        <v>1</v>
      </c>
      <c r="N76" s="72" t="s">
        <v>2596</v>
      </c>
      <c r="O76" s="72" t="str">
        <f>IFERROR(IF(VLOOKUP(I76,'Прайс шпак'!C:F,4,0)=N76,"шпак","Ошибка"),"Ошибка")</f>
        <v>шпак</v>
      </c>
      <c r="P76" s="74">
        <f>INDEX('Прайс шпак'!$H:$H,MATCH(I76,'Прайс шпак'!$C:$C,0))*M76</f>
        <v>380</v>
      </c>
      <c r="Q76" s="72">
        <f>VLOOKUP(P76,Наценка!$A$1:$B$8,2,1)</f>
        <v>1.55</v>
      </c>
      <c r="R76" s="75">
        <f t="shared" si="15"/>
        <v>589</v>
      </c>
      <c r="S76" s="74">
        <f t="shared" si="12"/>
        <v>589</v>
      </c>
      <c r="T76" s="75">
        <f>VLOOKUP($A76,'Выгр Кат'!$A:$T,T$1,0)</f>
        <v>350</v>
      </c>
      <c r="U76" s="75">
        <f>VLOOKUP($A76,'Выгр Кат'!$A:$T,U$1,0)</f>
        <v>549</v>
      </c>
      <c r="V76" s="76">
        <f t="shared" si="13"/>
        <v>30</v>
      </c>
      <c r="W76" s="76">
        <f t="shared" si="14"/>
        <v>40</v>
      </c>
      <c r="X76" s="77">
        <f>IF(IFERROR(RIGHT(E76,1),"")="✔",S76*(1-#REF!),S76*(1-$X$2))</f>
        <v>547.77</v>
      </c>
      <c r="Y76" s="167">
        <f t="shared" si="16"/>
        <v>0.4415</v>
      </c>
      <c r="Z76" s="167">
        <f t="shared" si="17"/>
        <v>0.14276995305164322</v>
      </c>
      <c r="AA76" s="167">
        <f t="shared" si="18"/>
        <v>0.68157894736842106</v>
      </c>
      <c r="AB76" s="169">
        <f t="shared" si="10"/>
        <v>639</v>
      </c>
      <c r="AC76" s="161">
        <f>IFERROR(ROUND((VLOOKUP($A76,'ИЗ ГУГЛА'!$B:$Z,AC$1,0)+AE76)*AD76,),VLOOKUP($A76,'ИЗ ГУГЛА'!$B:$Z,AC$1,0))</f>
        <v>639</v>
      </c>
      <c r="AD76" s="78">
        <v>1</v>
      </c>
      <c r="AE76" s="160">
        <v>0</v>
      </c>
      <c r="AF76" s="183">
        <v>639</v>
      </c>
      <c r="AG76" s="152" t="s">
        <v>28406</v>
      </c>
      <c r="AH76" s="161" t="str">
        <f>IFERROR(ROUND((VLOOKUP($A76,'ИЗ ГУГЛА'!$B:$Z,AH$1,0)+AJ76)*AI76,),VLOOKUP($A76,'ИЗ ГУГЛА'!$B:$Z,AH$1,0))</f>
        <v/>
      </c>
      <c r="AI76" s="78">
        <v>1</v>
      </c>
      <c r="AJ76" s="160">
        <v>0</v>
      </c>
      <c r="AK76" s="172"/>
      <c r="AL76" s="172"/>
      <c r="AM76" s="161" t="str">
        <f>IFERROR(ROUND((VLOOKUP($A76,'ИЗ ГУГЛА'!$B:$Z,AM$1,0)+AO76)*AN76,),VLOOKUP($A76,'ИЗ ГУГЛА'!$B:$Z,AM$1,0))</f>
        <v/>
      </c>
      <c r="AN76" s="160">
        <v>1</v>
      </c>
      <c r="AO76" s="160">
        <v>0</v>
      </c>
      <c r="AP76" s="172"/>
      <c r="AQ76" s="172"/>
      <c r="AR76" s="161" t="str">
        <f>IFERROR(ROUND((VLOOKUP($A76,'ИЗ ГУГЛА'!$B:$Z,AR$1,0)+AT76)*AS76,),VLOOKUP($A76,'ИЗ ГУГЛА'!$B:$Z,AR$1,0))</f>
        <v/>
      </c>
      <c r="AS76" s="160">
        <v>1</v>
      </c>
      <c r="AT76" s="160">
        <v>0</v>
      </c>
      <c r="AU76" s="172"/>
      <c r="AV76" s="172"/>
    </row>
    <row r="77" spans="1:48" ht="46.5" thickTop="1" thickBot="1">
      <c r="A77" s="121">
        <v>159352</v>
      </c>
      <c r="B77" s="115">
        <f>VLOOKUP($A77,'Выгр Кат'!$A:$T,B$1,0)</f>
        <v>17206</v>
      </c>
      <c r="C77" s="116" t="str">
        <f>VLOOKUP($A77,'Выгр Кат'!$A:$T,C$1,0)</f>
        <v>Комплект подушек стабилизатора СЭВИ ЭКСПЕРТ для Лада Калина 2, Гранта, Датсун mi-DO, on-DO</v>
      </c>
      <c r="D77" s="115" t="str">
        <f>VLOOKUP($A77,'Выгр Кат'!$A:$T,D$1,0)</f>
        <v>Y</v>
      </c>
      <c r="E77" s="115" t="str">
        <f>VLOOKUP($A77,'Выгр Кат'!$A:$T,E$1,0)</f>
        <v>1</v>
      </c>
      <c r="F77" s="115">
        <f>VLOOKUP($A77,'Выгр Кат'!$A:$T,F$1,0)</f>
        <v>0</v>
      </c>
      <c r="G77" s="115" t="str">
        <f>VLOOKUP($A77,'Выгр Кат'!$A:$T,G$1,0)</f>
        <v>2225</v>
      </c>
      <c r="H77" s="115">
        <f>VLOOKUP($A77,'Выгр Кат'!$A:$T,H$1,0)</f>
        <v>0</v>
      </c>
      <c r="I77" s="93">
        <v>2225</v>
      </c>
      <c r="J77" s="93">
        <v>2225</v>
      </c>
      <c r="K77" s="75" t="e">
        <f>VLOOKUP(J77,'Отчет Eplex'!$B:$E,4,0)</f>
        <v>#N/A</v>
      </c>
      <c r="L77" s="75" t="e">
        <f t="shared" si="11"/>
        <v>#N/A</v>
      </c>
      <c r="M77" s="72">
        <v>1</v>
      </c>
      <c r="N77" s="72" t="s">
        <v>2596</v>
      </c>
      <c r="O77" s="72" t="str">
        <f>IFERROR(IF(VLOOKUP(I77,'Прайс шпак'!C:F,4,0)=N77,"шпак","Ошибка"),"Ошибка")</f>
        <v>шпак</v>
      </c>
      <c r="P77" s="74">
        <f>INDEX('Прайс шпак'!$H:$H,MATCH(I77,'Прайс шпак'!$C:$C,0))*M77</f>
        <v>85</v>
      </c>
      <c r="Q77" s="72">
        <f>VLOOKUP(P77,Наценка!$A$1:$B$8,2,1)</f>
        <v>2.15</v>
      </c>
      <c r="R77" s="75">
        <f t="shared" si="15"/>
        <v>182.75</v>
      </c>
      <c r="S77" s="74">
        <f t="shared" si="12"/>
        <v>189</v>
      </c>
      <c r="T77" s="75">
        <f>VLOOKUP($A77,'Выгр Кат'!$A:$T,T$1,0)</f>
        <v>80</v>
      </c>
      <c r="U77" s="75">
        <f>VLOOKUP($A77,'Выгр Кат'!$A:$T,U$1,0)</f>
        <v>179</v>
      </c>
      <c r="V77" s="76">
        <f t="shared" si="13"/>
        <v>5</v>
      </c>
      <c r="W77" s="76">
        <f t="shared" si="14"/>
        <v>10</v>
      </c>
      <c r="X77" s="77">
        <f>IF(IFERROR(RIGHT(E77,1),"")="✔",S77*(1-#REF!),S77*(1-$X$2))</f>
        <v>175.76999999999998</v>
      </c>
      <c r="Y77" s="167">
        <f t="shared" si="16"/>
        <v>1.0678823529411763</v>
      </c>
      <c r="Z77" s="167">
        <f t="shared" si="17"/>
        <v>0.39389655172413801</v>
      </c>
      <c r="AA77" s="167">
        <f t="shared" si="18"/>
        <v>2.4117647058823528</v>
      </c>
      <c r="AB77" s="169">
        <f t="shared" si="10"/>
        <v>290</v>
      </c>
      <c r="AC77" s="161">
        <f>IFERROR(ROUND((VLOOKUP($A77,'ИЗ ГУГЛА'!$B:$Z,AC$1,0)+AE77)*AD77,),VLOOKUP($A77,'ИЗ ГУГЛА'!$B:$Z,AC$1,0))</f>
        <v>290</v>
      </c>
      <c r="AD77" s="78">
        <v>1</v>
      </c>
      <c r="AE77" s="160">
        <v>0</v>
      </c>
      <c r="AF77" s="183">
        <v>290</v>
      </c>
      <c r="AG77" s="152" t="s">
        <v>28407</v>
      </c>
      <c r="AH77" s="161" t="str">
        <f>IFERROR(ROUND((VLOOKUP($A77,'ИЗ ГУГЛА'!$B:$Z,AH$1,0)+AJ77)*AI77,),VLOOKUP($A77,'ИЗ ГУГЛА'!$B:$Z,AH$1,0))</f>
        <v/>
      </c>
      <c r="AI77" s="78">
        <v>1</v>
      </c>
      <c r="AJ77" s="160">
        <v>0</v>
      </c>
      <c r="AK77" s="172"/>
      <c r="AL77" s="172"/>
      <c r="AM77" s="161" t="str">
        <f>IFERROR(ROUND((VLOOKUP($A77,'ИЗ ГУГЛА'!$B:$Z,AM$1,0)+AO77)*AN77,),VLOOKUP($A77,'ИЗ ГУГЛА'!$B:$Z,AM$1,0))</f>
        <v/>
      </c>
      <c r="AN77" s="160">
        <v>1</v>
      </c>
      <c r="AO77" s="160">
        <v>0</v>
      </c>
      <c r="AP77" s="172"/>
      <c r="AQ77" s="172"/>
      <c r="AR77" s="161" t="str">
        <f>IFERROR(ROUND((VLOOKUP($A77,'ИЗ ГУГЛА'!$B:$Z,AR$1,0)+AT77)*AS77,),VLOOKUP($A77,'ИЗ ГУГЛА'!$B:$Z,AR$1,0))</f>
        <v/>
      </c>
      <c r="AS77" s="160">
        <v>1</v>
      </c>
      <c r="AT77" s="160">
        <v>0</v>
      </c>
      <c r="AU77" s="172"/>
      <c r="AV77" s="172"/>
    </row>
    <row r="78" spans="1:48" ht="76.5" thickTop="1" thickBot="1">
      <c r="A78" s="121">
        <v>225434</v>
      </c>
      <c r="B78" s="115">
        <f>VLOOKUP($A78,'Выгр Кат'!$A:$T,B$1,0)</f>
        <v>17187</v>
      </c>
      <c r="C78" s="116" t="str">
        <f>VLOOKUP($A78,'Выгр Кат'!$A:$T,C$1,0)</f>
        <v>Шарниры кронштейна растяжки СЭВИ ЭКСПЕРТ для ВАЗ 2108-21099, 2113-2115, 2110-2112, Лада Калина, Калина 2, Приора, Приора 2, Гранта, Датсун mi-DO, on-DO</v>
      </c>
      <c r="D78" s="115" t="str">
        <f>VLOOKUP($A78,'Выгр Кат'!$A:$T,D$1,0)</f>
        <v>Y</v>
      </c>
      <c r="E78" s="115" t="str">
        <f>VLOOKUP($A78,'Выгр Кат'!$A:$T,E$1,0)</f>
        <v>1</v>
      </c>
      <c r="F78" s="115">
        <f>VLOOKUP($A78,'Выгр Кат'!$A:$T,F$1,0)</f>
        <v>0</v>
      </c>
      <c r="G78" s="115" t="str">
        <f>VLOOKUP($A78,'Выгр Кат'!$A:$T,G$1,0)</f>
        <v>2301</v>
      </c>
      <c r="H78" s="115">
        <f>VLOOKUP($A78,'Выгр Кат'!$A:$T,H$1,0)</f>
        <v>0</v>
      </c>
      <c r="I78" s="93">
        <v>2301</v>
      </c>
      <c r="J78" s="93">
        <v>2301</v>
      </c>
      <c r="K78" s="75" t="e">
        <f>VLOOKUP(J78,'Отчет Eplex'!$B:$E,4,0)</f>
        <v>#N/A</v>
      </c>
      <c r="L78" s="75" t="e">
        <f t="shared" si="11"/>
        <v>#N/A</v>
      </c>
      <c r="M78" s="72">
        <v>1</v>
      </c>
      <c r="N78" s="72" t="s">
        <v>2596</v>
      </c>
      <c r="O78" s="72" t="str">
        <f>IFERROR(IF(VLOOKUP(I78,'Прайс шпак'!C:F,4,0)=N78,"шпак","Ошибка"),"Ошибка")</f>
        <v>шпак</v>
      </c>
      <c r="P78" s="74">
        <f>INDEX('Прайс шпак'!$H:$H,MATCH(I78,'Прайс шпак'!$C:$C,0))*M78</f>
        <v>260</v>
      </c>
      <c r="Q78" s="72">
        <f>VLOOKUP(P78,Наценка!$A$1:$B$8,2,1)</f>
        <v>1.98</v>
      </c>
      <c r="R78" s="75">
        <f t="shared" si="15"/>
        <v>514.79999999999995</v>
      </c>
      <c r="S78" s="74">
        <f t="shared" si="12"/>
        <v>519</v>
      </c>
      <c r="T78" s="75">
        <f>VLOOKUP($A78,'Выгр Кат'!$A:$T,T$1,0)</f>
        <v>250</v>
      </c>
      <c r="U78" s="75">
        <f>VLOOKUP($A78,'Выгр Кат'!$A:$T,U$1,0)</f>
        <v>499</v>
      </c>
      <c r="V78" s="76">
        <f t="shared" si="13"/>
        <v>10</v>
      </c>
      <c r="W78" s="76">
        <f t="shared" si="14"/>
        <v>20</v>
      </c>
      <c r="X78" s="77">
        <f>IF(IFERROR(RIGHT(E78,1),"")="✔",S78*(1-#REF!),S78*(1-$X$2))</f>
        <v>482.66999999999996</v>
      </c>
      <c r="Y78" s="167">
        <f t="shared" si="16"/>
        <v>0.85642307692307673</v>
      </c>
      <c r="Z78" s="167">
        <f t="shared" si="17"/>
        <v>0.15172231985940254</v>
      </c>
      <c r="AA78" s="167">
        <f t="shared" si="18"/>
        <v>1.1884615384615387</v>
      </c>
      <c r="AB78" s="169">
        <f t="shared" si="10"/>
        <v>569</v>
      </c>
      <c r="AC78" s="161">
        <f>IFERROR(ROUND((VLOOKUP($A78,'ИЗ ГУГЛА'!$B:$Z,AC$1,0)+AE78)*AD78,),VLOOKUP($A78,'ИЗ ГУГЛА'!$B:$Z,AC$1,0))</f>
        <v>569</v>
      </c>
      <c r="AD78" s="78">
        <v>1</v>
      </c>
      <c r="AE78" s="160">
        <v>0</v>
      </c>
      <c r="AF78" s="183">
        <v>569</v>
      </c>
      <c r="AG78" s="152" t="s">
        <v>28408</v>
      </c>
      <c r="AH78" s="161" t="str">
        <f>IFERROR(ROUND((VLOOKUP($A78,'ИЗ ГУГЛА'!$B:$Z,AH$1,0)+AJ78)*AI78,),VLOOKUP($A78,'ИЗ ГУГЛА'!$B:$Z,AH$1,0))</f>
        <v/>
      </c>
      <c r="AI78" s="78">
        <v>1</v>
      </c>
      <c r="AJ78" s="160">
        <v>0</v>
      </c>
      <c r="AK78" s="172"/>
      <c r="AL78" s="172"/>
      <c r="AM78" s="161" t="str">
        <f>IFERROR(ROUND((VLOOKUP($A78,'ИЗ ГУГЛА'!$B:$Z,AM$1,0)+AO78)*AN78,),VLOOKUP($A78,'ИЗ ГУГЛА'!$B:$Z,AM$1,0))</f>
        <v/>
      </c>
      <c r="AN78" s="160">
        <v>1</v>
      </c>
      <c r="AO78" s="160">
        <v>0</v>
      </c>
      <c r="AP78" s="172"/>
      <c r="AQ78" s="172"/>
      <c r="AR78" s="161" t="str">
        <f>IFERROR(ROUND((VLOOKUP($A78,'ИЗ ГУГЛА'!$B:$Z,AR$1,0)+AT78)*AS78,),VLOOKUP($A78,'ИЗ ГУГЛА'!$B:$Z,AR$1,0))</f>
        <v/>
      </c>
      <c r="AS78" s="160">
        <v>1</v>
      </c>
      <c r="AT78" s="160">
        <v>0</v>
      </c>
      <c r="AU78" s="172"/>
      <c r="AV78" s="172"/>
    </row>
    <row r="79" spans="1:48" ht="31.5" thickTop="1" thickBot="1">
      <c r="A79" s="121">
        <v>160833</v>
      </c>
      <c r="B79" s="115">
        <f>VLOOKUP($A79,'Выгр Кат'!$A:$T,B$1,0)</f>
        <v>17176</v>
      </c>
      <c r="C79" s="116" t="str">
        <f>VLOOKUP($A79,'Выгр Кат'!$A:$T,C$1,0)</f>
        <v>Кронштейны растяжки СЭВИ ЭКСПЕРТ для ВАЗ 2108-21099, 2113-2115</v>
      </c>
      <c r="D79" s="115" t="str">
        <f>VLOOKUP($A79,'Выгр Кат'!$A:$T,D$1,0)</f>
        <v>Y</v>
      </c>
      <c r="E79" s="115" t="str">
        <f>VLOOKUP($A79,'Выгр Кат'!$A:$T,E$1,0)</f>
        <v>1</v>
      </c>
      <c r="F79" s="115">
        <f>VLOOKUP($A79,'Выгр Кат'!$A:$T,F$1,0)</f>
        <v>0</v>
      </c>
      <c r="G79" s="115" t="str">
        <f>VLOOKUP($A79,'Выгр Кат'!$A:$T,G$1,0)</f>
        <v>2302</v>
      </c>
      <c r="H79" s="115">
        <f>VLOOKUP($A79,'Выгр Кат'!$A:$T,H$1,0)</f>
        <v>0</v>
      </c>
      <c r="I79" s="93">
        <v>2302</v>
      </c>
      <c r="J79" s="93">
        <v>2302</v>
      </c>
      <c r="K79" s="75" t="e">
        <f>VLOOKUP(J79,'Отчет Eplex'!$B:$E,4,0)</f>
        <v>#N/A</v>
      </c>
      <c r="L79" s="75" t="e">
        <f t="shared" si="11"/>
        <v>#N/A</v>
      </c>
      <c r="M79" s="72">
        <v>1</v>
      </c>
      <c r="N79" s="72" t="s">
        <v>2596</v>
      </c>
      <c r="O79" s="72" t="str">
        <f>IFERROR(IF(VLOOKUP(I79,'Прайс шпак'!C:F,4,0)=N79,"шпак","Ошибка"),"Ошибка")</f>
        <v>шпак</v>
      </c>
      <c r="P79" s="74">
        <f>INDEX('Прайс шпак'!$H:$H,MATCH(I79,'Прайс шпак'!$C:$C,0))*M79</f>
        <v>920</v>
      </c>
      <c r="Q79" s="72">
        <f>VLOOKUP(P79,Наценка!$A$1:$B$8,2,1)</f>
        <v>1.5</v>
      </c>
      <c r="R79" s="75">
        <f t="shared" si="15"/>
        <v>1380</v>
      </c>
      <c r="S79" s="74">
        <f t="shared" si="12"/>
        <v>1390</v>
      </c>
      <c r="T79" s="75">
        <f>VLOOKUP($A79,'Выгр Кат'!$A:$T,T$1,0)</f>
        <v>1000</v>
      </c>
      <c r="U79" s="75">
        <f>VLOOKUP($A79,'Выгр Кат'!$A:$T,U$1,0)</f>
        <v>1390</v>
      </c>
      <c r="V79" s="76">
        <f t="shared" si="13"/>
        <v>-80</v>
      </c>
      <c r="W79" s="76">
        <f t="shared" si="14"/>
        <v>0</v>
      </c>
      <c r="X79" s="77">
        <f>IF(IFERROR(RIGHT(E79,1),"")="✔",S79*(1-#REF!),S79*(1-$X$2))</f>
        <v>1292.6999999999998</v>
      </c>
      <c r="Y79" s="167">
        <f t="shared" si="16"/>
        <v>0.40510869565217367</v>
      </c>
      <c r="Z79" s="167">
        <f t="shared" si="17"/>
        <v>0.21607034566403893</v>
      </c>
      <c r="AA79" s="167">
        <f t="shared" si="18"/>
        <v>0.79239130434782612</v>
      </c>
      <c r="AB79" s="169">
        <f t="shared" si="10"/>
        <v>1649</v>
      </c>
      <c r="AC79" s="161">
        <f>IFERROR(ROUND((VLOOKUP($A79,'ИЗ ГУГЛА'!$B:$Z,AC$1,0)+AE79)*AD79,),VLOOKUP($A79,'ИЗ ГУГЛА'!$B:$Z,AC$1,0))</f>
        <v>1649</v>
      </c>
      <c r="AD79" s="78">
        <v>1</v>
      </c>
      <c r="AE79" s="160">
        <v>0</v>
      </c>
      <c r="AF79" s="183">
        <v>1649</v>
      </c>
      <c r="AG79" s="152" t="s">
        <v>28409</v>
      </c>
      <c r="AH79" s="161" t="str">
        <f>IFERROR(ROUND((VLOOKUP($A79,'ИЗ ГУГЛА'!$B:$Z,AH$1,0)+AJ79)*AI79,),VLOOKUP($A79,'ИЗ ГУГЛА'!$B:$Z,AH$1,0))</f>
        <v/>
      </c>
      <c r="AI79" s="78">
        <v>1</v>
      </c>
      <c r="AJ79" s="160">
        <v>0</v>
      </c>
      <c r="AK79" s="172"/>
      <c r="AL79" s="172"/>
      <c r="AM79" s="161" t="str">
        <f>IFERROR(ROUND((VLOOKUP($A79,'ИЗ ГУГЛА'!$B:$Z,AM$1,0)+AO79)*AN79,),VLOOKUP($A79,'ИЗ ГУГЛА'!$B:$Z,AM$1,0))</f>
        <v/>
      </c>
      <c r="AN79" s="160">
        <v>1</v>
      </c>
      <c r="AO79" s="160">
        <v>0</v>
      </c>
      <c r="AP79" s="172"/>
      <c r="AQ79" s="172"/>
      <c r="AR79" s="161" t="str">
        <f>IFERROR(ROUND((VLOOKUP($A79,'ИЗ ГУГЛА'!$B:$Z,AR$1,0)+AT79)*AS79,),VLOOKUP($A79,'ИЗ ГУГЛА'!$B:$Z,AR$1,0))</f>
        <v/>
      </c>
      <c r="AS79" s="160">
        <v>1</v>
      </c>
      <c r="AT79" s="160">
        <v>0</v>
      </c>
      <c r="AU79" s="172"/>
      <c r="AV79" s="172"/>
    </row>
    <row r="80" spans="1:48" ht="46.5" thickTop="1" thickBot="1">
      <c r="A80" s="121">
        <v>160834</v>
      </c>
      <c r="B80" s="115">
        <f>VLOOKUP($A80,'Выгр Кат'!$A:$T,B$1,0)</f>
        <v>17339</v>
      </c>
      <c r="C80" s="116" t="str">
        <f>VLOOKUP($A80,'Выгр Кат'!$A:$T,C$1,0)</f>
        <v>Кронштейны растяжки СЭВИ ЭКСТРИМ для ВАЗ 2108-21099, 2113-2115</v>
      </c>
      <c r="D80" s="115" t="str">
        <f>VLOOKUP($A80,'Выгр Кат'!$A:$T,D$1,0)</f>
        <v>Y</v>
      </c>
      <c r="E80" s="115" t="str">
        <f>VLOOKUP($A80,'Выгр Кат'!$A:$T,E$1,0)</f>
        <v>1</v>
      </c>
      <c r="F80" s="115">
        <f>VLOOKUP($A80,'Выгр Кат'!$A:$T,F$1,0)</f>
        <v>0</v>
      </c>
      <c r="G80" s="115" t="str">
        <f>VLOOKUP($A80,'Выгр Кат'!$A:$T,G$1,0)</f>
        <v>2303</v>
      </c>
      <c r="H80" s="115">
        <f>VLOOKUP($A80,'Выгр Кат'!$A:$T,H$1,0)</f>
        <v>0</v>
      </c>
      <c r="I80" s="93">
        <v>2303</v>
      </c>
      <c r="J80" s="93">
        <v>2303</v>
      </c>
      <c r="K80" s="75" t="e">
        <f>VLOOKUP(J80,'Отчет Eplex'!$B:$E,4,0)</f>
        <v>#N/A</v>
      </c>
      <c r="L80" s="75" t="e">
        <f t="shared" si="11"/>
        <v>#N/A</v>
      </c>
      <c r="M80" s="72">
        <v>1</v>
      </c>
      <c r="N80" s="72" t="s">
        <v>2596</v>
      </c>
      <c r="O80" s="72" t="str">
        <f>IFERROR(IF(VLOOKUP(I80,'Прайс шпак'!C:F,4,0)=N80,"шпак","Ошибка"),"Ошибка")</f>
        <v>шпак</v>
      </c>
      <c r="P80" s="74">
        <f>INDEX('Прайс шпак'!$H:$H,MATCH(I80,'Прайс шпак'!$C:$C,0))*M80</f>
        <v>990</v>
      </c>
      <c r="Q80" s="72">
        <f>VLOOKUP(P80,Наценка!$A$1:$B$8,2,1)</f>
        <v>1.5</v>
      </c>
      <c r="R80" s="75">
        <f t="shared" si="15"/>
        <v>1485</v>
      </c>
      <c r="S80" s="74">
        <f t="shared" si="12"/>
        <v>1490</v>
      </c>
      <c r="T80" s="75">
        <f>VLOOKUP($A80,'Выгр Кат'!$A:$T,T$1,0)</f>
        <v>900</v>
      </c>
      <c r="U80" s="75">
        <f>VLOOKUP($A80,'Выгр Кат'!$A:$T,U$1,0)</f>
        <v>1390</v>
      </c>
      <c r="V80" s="76">
        <f t="shared" si="13"/>
        <v>90</v>
      </c>
      <c r="W80" s="76">
        <f t="shared" si="14"/>
        <v>100</v>
      </c>
      <c r="X80" s="77">
        <f>IF(IFERROR(RIGHT(E80,1),"")="✔",S80*(1-#REF!),S80*(1-$X$2))</f>
        <v>1385.6999999999998</v>
      </c>
      <c r="Y80" s="167">
        <f t="shared" si="16"/>
        <v>0.39969696969696944</v>
      </c>
      <c r="Z80" s="167">
        <f t="shared" si="17"/>
        <v>7.0000000000000118E-2</v>
      </c>
      <c r="AA80" s="167">
        <f t="shared" si="18"/>
        <v>0.50505050505050497</v>
      </c>
      <c r="AB80" s="169">
        <f t="shared" si="10"/>
        <v>1490</v>
      </c>
      <c r="AC80" s="161">
        <f>IFERROR(ROUND((VLOOKUP($A80,'ИЗ ГУГЛА'!$B:$Z,AC$1,0)+AE80)*AD80,),VLOOKUP($A80,'ИЗ ГУГЛА'!$B:$Z,AC$1,0))</f>
        <v>1490</v>
      </c>
      <c r="AD80" s="78">
        <v>1</v>
      </c>
      <c r="AE80" s="160">
        <v>0</v>
      </c>
      <c r="AF80" s="117">
        <v>1490</v>
      </c>
      <c r="AG80" s="152" t="s">
        <v>28410</v>
      </c>
      <c r="AH80" s="161" t="str">
        <f>IFERROR(ROUND((VLOOKUP($A80,'ИЗ ГУГЛА'!$B:$Z,AH$1,0)+AJ80)*AI80,),VLOOKUP($A80,'ИЗ ГУГЛА'!$B:$Z,AH$1,0))</f>
        <v/>
      </c>
      <c r="AI80" s="78">
        <v>1</v>
      </c>
      <c r="AJ80" s="160">
        <v>0</v>
      </c>
      <c r="AK80" s="172"/>
      <c r="AL80" s="172"/>
      <c r="AM80" s="161" t="str">
        <f>IFERROR(ROUND((VLOOKUP($A80,'ИЗ ГУГЛА'!$B:$Z,AM$1,0)+AO80)*AN80,),VLOOKUP($A80,'ИЗ ГУГЛА'!$B:$Z,AM$1,0))</f>
        <v/>
      </c>
      <c r="AN80" s="160">
        <v>1</v>
      </c>
      <c r="AO80" s="160">
        <v>0</v>
      </c>
      <c r="AP80" s="172"/>
      <c r="AQ80" s="172"/>
      <c r="AR80" s="161" t="str">
        <f>IFERROR(ROUND((VLOOKUP($A80,'ИЗ ГУГЛА'!$B:$Z,AR$1,0)+AT80)*AS80,),VLOOKUP($A80,'ИЗ ГУГЛА'!$B:$Z,AR$1,0))</f>
        <v/>
      </c>
      <c r="AS80" s="160">
        <v>1</v>
      </c>
      <c r="AT80" s="160">
        <v>0</v>
      </c>
      <c r="AU80" s="172"/>
      <c r="AV80" s="172"/>
    </row>
    <row r="81" spans="1:48" ht="91.5" hidden="1" thickTop="1" thickBot="1">
      <c r="A81" s="121">
        <v>225444</v>
      </c>
      <c r="B81" s="115">
        <f>VLOOKUP($A81,'Выгр Кат'!$A:$T,B$1,0)</f>
        <v>17188</v>
      </c>
      <c r="C81" s="116" t="str">
        <f>VLOOKUP($A81,'Выгр Кат'!$A:$T,C$1,0)</f>
        <v>Сайлентблоки растяжки передней подвески СЭВИ ЭКСПЕРТ ромашка для ВАЗ 2108-21099, 2113-2115, 2110-2112, Лада Калина, Калина 2, Приора, Приора 2, Гранта, Датсун mi-Do, on-Do</v>
      </c>
      <c r="D81" s="115" t="str">
        <f>VLOOKUP($A81,'Выгр Кат'!$A:$T,D$1,0)</f>
        <v>Y</v>
      </c>
      <c r="E81" s="115" t="str">
        <f>VLOOKUP($A81,'Выгр Кат'!$A:$T,E$1,0)</f>
        <v>1</v>
      </c>
      <c r="F81" s="115">
        <f>VLOOKUP($A81,'Выгр Кат'!$A:$T,F$1,0)</f>
        <v>0</v>
      </c>
      <c r="G81" s="115" t="str">
        <f>VLOOKUP($A81,'Выгр Кат'!$A:$T,G$1,0)</f>
        <v>2304</v>
      </c>
      <c r="H81" s="115">
        <f>VLOOKUP($A81,'Выгр Кат'!$A:$T,H$1,0)</f>
        <v>0</v>
      </c>
      <c r="I81" s="75">
        <v>2304</v>
      </c>
      <c r="J81" s="75">
        <v>2304</v>
      </c>
      <c r="K81" s="75" t="e">
        <f>VLOOKUP(J81,'Отчет Eplex'!$B:$E,4,0)</f>
        <v>#N/A</v>
      </c>
      <c r="L81" s="75" t="e">
        <f t="shared" si="11"/>
        <v>#N/A</v>
      </c>
      <c r="M81" s="72">
        <v>1</v>
      </c>
      <c r="N81" s="72" t="s">
        <v>2596</v>
      </c>
      <c r="O81" s="72" t="str">
        <f>IFERROR(IF(VLOOKUP(I81,'Прайс шпак'!C:F,4,0)=N81,"шпак","Ошибка"),"Ошибка")</f>
        <v>шпак</v>
      </c>
      <c r="P81" s="74">
        <f>INDEX('Прайс шпак'!$H:$H,MATCH(I81,'Прайс шпак'!$C:$C,0))*M81</f>
        <v>340</v>
      </c>
      <c r="Q81" s="72">
        <f>VLOOKUP(P81,Наценка!$A$1:$B$8,2,1)</f>
        <v>1.55</v>
      </c>
      <c r="R81" s="75">
        <f t="shared" si="15"/>
        <v>527</v>
      </c>
      <c r="S81" s="74">
        <f t="shared" si="12"/>
        <v>529</v>
      </c>
      <c r="T81" s="75">
        <f>VLOOKUP($A81,'Выгр Кат'!$A:$T,T$1,0)</f>
        <v>340</v>
      </c>
      <c r="U81" s="75">
        <f>VLOOKUP($A81,'Выгр Кат'!$A:$T,U$1,0)</f>
        <v>529</v>
      </c>
      <c r="V81" s="76">
        <f t="shared" si="13"/>
        <v>0</v>
      </c>
      <c r="W81" s="76">
        <f t="shared" si="14"/>
        <v>0</v>
      </c>
      <c r="X81" s="77">
        <f>IF(IFERROR(RIGHT(E81,1),"")="✔",S81*(1-#REF!),S81*(1-$X$2))</f>
        <v>491.96999999999997</v>
      </c>
      <c r="Y81" s="167">
        <f t="shared" si="16"/>
        <v>0.44697058823529412</v>
      </c>
      <c r="Z81" s="167">
        <f t="shared" si="17"/>
        <v>0.16615254237288141</v>
      </c>
      <c r="AA81" s="167">
        <f t="shared" si="18"/>
        <v>0.73529411764705888</v>
      </c>
      <c r="AB81" s="169">
        <f t="shared" si="10"/>
        <v>590</v>
      </c>
      <c r="AC81" s="161">
        <f>IFERROR(ROUND((VLOOKUP($A81,'ИЗ ГУГЛА'!$B:$Z,AC$1,0)+AE81)*AD81,),VLOOKUP($A81,'ИЗ ГУГЛА'!$B:$Z,AC$1,0))</f>
        <v>590</v>
      </c>
      <c r="AD81" s="78">
        <v>1</v>
      </c>
      <c r="AE81" s="160">
        <v>0</v>
      </c>
      <c r="AF81" s="183">
        <v>590</v>
      </c>
      <c r="AG81" s="152" t="s">
        <v>28411</v>
      </c>
      <c r="AH81" s="161" t="str">
        <f>IFERROR(ROUND((VLOOKUP($A81,'ИЗ ГУГЛА'!$B:$Z,AH$1,0)+AJ81)*AI81,),VLOOKUP($A81,'ИЗ ГУГЛА'!$B:$Z,AH$1,0))</f>
        <v/>
      </c>
      <c r="AI81" s="78">
        <v>1</v>
      </c>
      <c r="AJ81" s="160">
        <v>0</v>
      </c>
      <c r="AK81" s="172"/>
      <c r="AL81" s="172"/>
      <c r="AM81" s="161" t="str">
        <f>IFERROR(ROUND((VLOOKUP($A81,'ИЗ ГУГЛА'!$B:$Z,AM$1,0)+AO81)*AN81,),VLOOKUP($A81,'ИЗ ГУГЛА'!$B:$Z,AM$1,0))</f>
        <v/>
      </c>
      <c r="AN81" s="160">
        <v>1</v>
      </c>
      <c r="AO81" s="160">
        <v>0</v>
      </c>
      <c r="AP81" s="172"/>
      <c r="AQ81" s="172"/>
      <c r="AR81" s="161" t="str">
        <f>IFERROR(ROUND((VLOOKUP($A81,'ИЗ ГУГЛА'!$B:$Z,AR$1,0)+AT81)*AS81,),VLOOKUP($A81,'ИЗ ГУГЛА'!$B:$Z,AR$1,0))</f>
        <v/>
      </c>
      <c r="AS81" s="160">
        <v>1</v>
      </c>
      <c r="AT81" s="160">
        <v>0</v>
      </c>
      <c r="AU81" s="172"/>
      <c r="AV81" s="172"/>
    </row>
    <row r="82" spans="1:48" ht="31.5" thickTop="1" thickBot="1">
      <c r="A82" s="121">
        <v>160764</v>
      </c>
      <c r="B82" s="115">
        <f>VLOOKUP($A82,'Выгр Кат'!$A:$T,B$1,0)</f>
        <v>17208</v>
      </c>
      <c r="C82" s="116" t="str">
        <f>VLOOKUP($A82,'Выгр Кат'!$A:$T,C$1,0)</f>
        <v>Кронштейн растяжки СЭВИ ЭКСПЕРТ для Лада Калина</v>
      </c>
      <c r="D82" s="115" t="str">
        <f>VLOOKUP($A82,'Выгр Кат'!$A:$T,D$1,0)</f>
        <v>Y</v>
      </c>
      <c r="E82" s="115" t="str">
        <f>VLOOKUP($A82,'Выгр Кат'!$A:$T,E$1,0)</f>
        <v>1</v>
      </c>
      <c r="F82" s="115">
        <f>VLOOKUP($A82,'Выгр Кат'!$A:$T,F$1,0)</f>
        <v>0</v>
      </c>
      <c r="G82" s="115" t="str">
        <f>VLOOKUP($A82,'Выгр Кат'!$A:$T,G$1,0)</f>
        <v>2305</v>
      </c>
      <c r="H82" s="115">
        <f>VLOOKUP($A82,'Выгр Кат'!$A:$T,H$1,0)</f>
        <v>0</v>
      </c>
      <c r="I82" s="93">
        <v>2305</v>
      </c>
      <c r="J82" s="93">
        <v>2305</v>
      </c>
      <c r="K82" s="75" t="e">
        <f>VLOOKUP(J82,'Отчет Eplex'!$B:$E,4,0)</f>
        <v>#N/A</v>
      </c>
      <c r="L82" s="75" t="e">
        <f t="shared" si="11"/>
        <v>#N/A</v>
      </c>
      <c r="M82" s="72">
        <v>1</v>
      </c>
      <c r="N82" s="72" t="s">
        <v>2596</v>
      </c>
      <c r="O82" s="72" t="str">
        <f>IFERROR(IF(VLOOKUP(I82,'Прайс шпак'!C:F,4,0)=N82,"шпак","Ошибка"),"Ошибка")</f>
        <v>шпак</v>
      </c>
      <c r="P82" s="74">
        <f>INDEX('Прайс шпак'!$H:$H,MATCH(I82,'Прайс шпак'!$C:$C,0))*M82</f>
        <v>620</v>
      </c>
      <c r="Q82" s="72">
        <f>VLOOKUP(P82,Наценка!$A$1:$B$8,2,1)</f>
        <v>1.5</v>
      </c>
      <c r="R82" s="75">
        <f t="shared" si="15"/>
        <v>930</v>
      </c>
      <c r="S82" s="74">
        <f t="shared" si="12"/>
        <v>929</v>
      </c>
      <c r="T82" s="75">
        <f>VLOOKUP($A82,'Выгр Кат'!$A:$T,T$1,0)</f>
        <v>510</v>
      </c>
      <c r="U82" s="75">
        <f>VLOOKUP($A82,'Выгр Кат'!$A:$T,U$1,0)</f>
        <v>769</v>
      </c>
      <c r="V82" s="76">
        <f t="shared" si="13"/>
        <v>110</v>
      </c>
      <c r="W82" s="76">
        <f t="shared" si="14"/>
        <v>160</v>
      </c>
      <c r="X82" s="77">
        <f>IF(IFERROR(RIGHT(E82,1),"")="✔",S82*(1-#REF!),S82*(1-$X$2))</f>
        <v>863.96999999999991</v>
      </c>
      <c r="Y82" s="167">
        <f t="shared" si="16"/>
        <v>0.39349999999999996</v>
      </c>
      <c r="Z82" s="167">
        <f t="shared" si="17"/>
        <v>7.000000000000009E-2</v>
      </c>
      <c r="AA82" s="167">
        <f t="shared" si="18"/>
        <v>0.49838709677419346</v>
      </c>
      <c r="AB82" s="169">
        <f t="shared" si="10"/>
        <v>929</v>
      </c>
      <c r="AC82" s="161">
        <f>IFERROR(ROUND((VLOOKUP($A82,'ИЗ ГУГЛА'!$B:$Z,AC$1,0)+AE82)*AD82,),VLOOKUP($A82,'ИЗ ГУГЛА'!$B:$Z,AC$1,0))</f>
        <v>929</v>
      </c>
      <c r="AD82" s="78">
        <v>1</v>
      </c>
      <c r="AE82" s="160">
        <v>0</v>
      </c>
      <c r="AF82" s="183">
        <v>929</v>
      </c>
      <c r="AG82" s="152" t="s">
        <v>28412</v>
      </c>
      <c r="AH82" s="161" t="str">
        <f>IFERROR(ROUND((VLOOKUP($A82,'ИЗ ГУГЛА'!$B:$Z,AH$1,0)+AJ82)*AI82,),VLOOKUP($A82,'ИЗ ГУГЛА'!$B:$Z,AH$1,0))</f>
        <v/>
      </c>
      <c r="AI82" s="78">
        <v>1</v>
      </c>
      <c r="AJ82" s="160">
        <v>0</v>
      </c>
      <c r="AK82" s="172"/>
      <c r="AL82" s="172"/>
      <c r="AM82" s="161" t="str">
        <f>IFERROR(ROUND((VLOOKUP($A82,'ИЗ ГУГЛА'!$B:$Z,AM$1,0)+AO82)*AN82,),VLOOKUP($A82,'ИЗ ГУГЛА'!$B:$Z,AM$1,0))</f>
        <v/>
      </c>
      <c r="AN82" s="160">
        <v>1</v>
      </c>
      <c r="AO82" s="160">
        <v>0</v>
      </c>
      <c r="AP82" s="172"/>
      <c r="AQ82" s="172"/>
      <c r="AR82" s="161" t="str">
        <f>IFERROR(ROUND((VLOOKUP($A82,'ИЗ ГУГЛА'!$B:$Z,AR$1,0)+AT82)*AS82,),VLOOKUP($A82,'ИЗ ГУГЛА'!$B:$Z,AR$1,0))</f>
        <v/>
      </c>
      <c r="AS82" s="160">
        <v>1</v>
      </c>
      <c r="AT82" s="160">
        <v>0</v>
      </c>
      <c r="AU82" s="172"/>
      <c r="AV82" s="172"/>
    </row>
    <row r="83" spans="1:48" ht="31.5" hidden="1" thickTop="1" thickBot="1">
      <c r="A83" s="121">
        <v>160765</v>
      </c>
      <c r="B83" s="115">
        <f>VLOOKUP($A83,'Выгр Кат'!$A:$T,B$1,0)</f>
        <v>17218</v>
      </c>
      <c r="C83" s="116" t="str">
        <f>VLOOKUP($A83,'Выгр Кат'!$A:$T,C$1,0)</f>
        <v>Кронштейн растяжки СЭВИ ЭКСПЕРТ для Лада Калина 2, Гранта</v>
      </c>
      <c r="D83" s="115" t="str">
        <f>VLOOKUP($A83,'Выгр Кат'!$A:$T,D$1,0)</f>
        <v>Y</v>
      </c>
      <c r="E83" s="115" t="str">
        <f>VLOOKUP($A83,'Выгр Кат'!$A:$T,E$1,0)</f>
        <v>1</v>
      </c>
      <c r="F83" s="115">
        <f>VLOOKUP($A83,'Выгр Кат'!$A:$T,F$1,0)</f>
        <v>0</v>
      </c>
      <c r="G83" s="115" t="str">
        <f>VLOOKUP($A83,'Выгр Кат'!$A:$T,G$1,0)</f>
        <v>2306</v>
      </c>
      <c r="H83" s="115">
        <f>VLOOKUP($A83,'Выгр Кат'!$A:$T,H$1,0)</f>
        <v>0</v>
      </c>
      <c r="I83" s="93">
        <v>2306</v>
      </c>
      <c r="J83" s="93">
        <v>2306</v>
      </c>
      <c r="K83" s="75" t="e">
        <f>VLOOKUP(J83,'Отчет Eplex'!$B:$E,4,0)</f>
        <v>#N/A</v>
      </c>
      <c r="L83" s="75" t="e">
        <f t="shared" si="11"/>
        <v>#N/A</v>
      </c>
      <c r="M83" s="72">
        <v>1</v>
      </c>
      <c r="N83" s="72" t="s">
        <v>2596</v>
      </c>
      <c r="O83" s="72" t="str">
        <f>IFERROR(IF(VLOOKUP(I83,'Прайс шпак'!C:F,4,0)=N83,"шпак","Ошибка"),"Ошибка")</f>
        <v>шпак</v>
      </c>
      <c r="P83" s="74">
        <f>INDEX('Прайс шпак'!$H:$H,MATCH(I83,'Прайс шпак'!$C:$C,0))*M83</f>
        <v>600</v>
      </c>
      <c r="Q83" s="72">
        <f>VLOOKUP(P83,Наценка!$A$1:$B$8,2,1)</f>
        <v>1.5</v>
      </c>
      <c r="R83" s="75">
        <f t="shared" si="15"/>
        <v>900</v>
      </c>
      <c r="S83" s="74">
        <f t="shared" si="12"/>
        <v>899</v>
      </c>
      <c r="T83" s="75">
        <f>VLOOKUP($A83,'Выгр Кат'!$A:$T,T$1,0)</f>
        <v>600</v>
      </c>
      <c r="U83" s="75">
        <f>VLOOKUP($A83,'Выгр Кат'!$A:$T,U$1,0)</f>
        <v>899</v>
      </c>
      <c r="V83" s="76">
        <f t="shared" si="13"/>
        <v>0</v>
      </c>
      <c r="W83" s="76">
        <f t="shared" si="14"/>
        <v>0</v>
      </c>
      <c r="X83" s="77">
        <f>IF(IFERROR(RIGHT(E83,1),"")="✔",S83*(1-#REF!),S83*(1-$X$2))</f>
        <v>836.06999999999994</v>
      </c>
      <c r="Y83" s="167">
        <f t="shared" si="16"/>
        <v>0.39344999999999986</v>
      </c>
      <c r="Z83" s="167">
        <f t="shared" si="17"/>
        <v>0.23296330275229363</v>
      </c>
      <c r="AA83" s="167">
        <f t="shared" si="18"/>
        <v>0.81666666666666665</v>
      </c>
      <c r="AB83" s="169">
        <f t="shared" si="10"/>
        <v>1090</v>
      </c>
      <c r="AC83" s="161">
        <f>IFERROR(ROUND((VLOOKUP($A83,'ИЗ ГУГЛА'!$B:$Z,AC$1,0)+AE83)*AD83,),VLOOKUP($A83,'ИЗ ГУГЛА'!$B:$Z,AC$1,0))</f>
        <v>1090</v>
      </c>
      <c r="AD83" s="78">
        <v>1</v>
      </c>
      <c r="AE83" s="160">
        <v>0</v>
      </c>
      <c r="AF83" s="183">
        <v>1090</v>
      </c>
      <c r="AG83" s="152" t="s">
        <v>28413</v>
      </c>
      <c r="AH83" s="161" t="str">
        <f>IFERROR(ROUND((VLOOKUP($A83,'ИЗ ГУГЛА'!$B:$Z,AH$1,0)+AJ83)*AI83,),VLOOKUP($A83,'ИЗ ГУГЛА'!$B:$Z,AH$1,0))</f>
        <v/>
      </c>
      <c r="AI83" s="78">
        <v>1</v>
      </c>
      <c r="AJ83" s="160">
        <v>0</v>
      </c>
      <c r="AK83" s="172"/>
      <c r="AL83" s="172"/>
      <c r="AM83" s="161" t="str">
        <f>IFERROR(ROUND((VLOOKUP($A83,'ИЗ ГУГЛА'!$B:$Z,AM$1,0)+AO83)*AN83,),VLOOKUP($A83,'ИЗ ГУГЛА'!$B:$Z,AM$1,0))</f>
        <v/>
      </c>
      <c r="AN83" s="160">
        <v>1</v>
      </c>
      <c r="AO83" s="160">
        <v>0</v>
      </c>
      <c r="AP83" s="172"/>
      <c r="AQ83" s="172"/>
      <c r="AR83" s="161" t="str">
        <f>IFERROR(ROUND((VLOOKUP($A83,'ИЗ ГУГЛА'!$B:$Z,AR$1,0)+AT83)*AS83,),VLOOKUP($A83,'ИЗ ГУГЛА'!$B:$Z,AR$1,0))</f>
        <v/>
      </c>
      <c r="AS83" s="160">
        <v>1</v>
      </c>
      <c r="AT83" s="160">
        <v>0</v>
      </c>
      <c r="AU83" s="172"/>
      <c r="AV83" s="172"/>
    </row>
    <row r="84" spans="1:48" ht="31.5" thickTop="1" thickBot="1">
      <c r="A84" s="121">
        <v>181684</v>
      </c>
      <c r="B84" s="115">
        <f>VLOOKUP($A84,'Выгр Кат'!$A:$T,B$1,0)</f>
        <v>17384</v>
      </c>
      <c r="C84" s="116" t="str">
        <f>VLOOKUP($A84,'Выгр Кат'!$A:$T,C$1,0)</f>
        <v>Опора промежуточная карданного вала СЭВИ ЭКСТРИМ</v>
      </c>
      <c r="D84" s="115" t="str">
        <f>VLOOKUP($A84,'Выгр Кат'!$A:$T,D$1,0)</f>
        <v>Y</v>
      </c>
      <c r="E84" s="115" t="str">
        <f>VLOOKUP($A84,'Выгр Кат'!$A:$T,E$1,0)</f>
        <v>1</v>
      </c>
      <c r="F84" s="115">
        <f>VLOOKUP($A84,'Выгр Кат'!$A:$T,F$1,0)</f>
        <v>0</v>
      </c>
      <c r="G84" s="115" t="str">
        <f>VLOOKUP($A84,'Выгр Кат'!$A:$T,G$1,0)</f>
        <v>3102</v>
      </c>
      <c r="H84" s="115">
        <f>VLOOKUP($A84,'Выгр Кат'!$A:$T,H$1,0)</f>
        <v>0</v>
      </c>
      <c r="I84" s="93">
        <v>3102</v>
      </c>
      <c r="J84" s="93">
        <v>3102</v>
      </c>
      <c r="K84" s="75" t="e">
        <f>VLOOKUP(J84,'Отчет Eplex'!$B:$E,4,0)</f>
        <v>#N/A</v>
      </c>
      <c r="L84" s="75" t="e">
        <f t="shared" si="11"/>
        <v>#N/A</v>
      </c>
      <c r="M84" s="72">
        <v>1</v>
      </c>
      <c r="N84" s="72" t="s">
        <v>2596</v>
      </c>
      <c r="O84" s="72" t="str">
        <f>IFERROR(IF(VLOOKUP(I84,'Прайс шпак'!C:F,4,0)=N84,"шпак","Ошибка"),"Ошибка")</f>
        <v>шпак</v>
      </c>
      <c r="P84" s="74">
        <f>INDEX('Прайс шпак'!$H:$H,MATCH(I84,'Прайс шпак'!$C:$C,0))*M84</f>
        <v>1010</v>
      </c>
      <c r="Q84" s="72">
        <f>VLOOKUP(P84,Наценка!$A$1:$B$8,2,1)</f>
        <v>1.39</v>
      </c>
      <c r="R84" s="75">
        <f t="shared" si="15"/>
        <v>1403.8999999999999</v>
      </c>
      <c r="S84" s="74">
        <f t="shared" si="12"/>
        <v>1490</v>
      </c>
      <c r="T84" s="75">
        <f>VLOOKUP($A84,'Выгр Кат'!$A:$T,T$1,0)</f>
        <v>950</v>
      </c>
      <c r="U84" s="75">
        <f>VLOOKUP($A84,'Выгр Кат'!$A:$T,U$1,0)</f>
        <v>1490</v>
      </c>
      <c r="V84" s="76">
        <f t="shared" si="13"/>
        <v>60</v>
      </c>
      <c r="W84" s="76">
        <f t="shared" si="14"/>
        <v>0</v>
      </c>
      <c r="X84" s="77">
        <f>IF(IFERROR(RIGHT(E84,1),"")="✔",S84*(1-#REF!),S84*(1-$X$2))</f>
        <v>1385.6999999999998</v>
      </c>
      <c r="Y84" s="167">
        <f t="shared" si="16"/>
        <v>0.37198019801980187</v>
      </c>
      <c r="Z84" s="167">
        <f t="shared" si="17"/>
        <v>0.12849056603773595</v>
      </c>
      <c r="AA84" s="167">
        <f t="shared" si="18"/>
        <v>0.57425742574257432</v>
      </c>
      <c r="AB84" s="169">
        <f t="shared" si="10"/>
        <v>1590</v>
      </c>
      <c r="AC84" s="161">
        <f>IFERROR(ROUND((VLOOKUP($A84,'ИЗ ГУГЛА'!$B:$Z,AC$1,0)+AE84)*AD84,),VLOOKUP($A84,'ИЗ ГУГЛА'!$B:$Z,AC$1,0))</f>
        <v>1590</v>
      </c>
      <c r="AD84" s="78">
        <v>1</v>
      </c>
      <c r="AE84" s="160">
        <v>0</v>
      </c>
      <c r="AF84" s="117">
        <v>1590</v>
      </c>
      <c r="AG84" s="152" t="s">
        <v>28414</v>
      </c>
      <c r="AH84" s="161" t="str">
        <f>IFERROR(ROUND((VLOOKUP($A84,'ИЗ ГУГЛА'!$B:$Z,AH$1,0)+AJ84)*AI84,),VLOOKUP($A84,'ИЗ ГУГЛА'!$B:$Z,AH$1,0))</f>
        <v/>
      </c>
      <c r="AI84" s="78">
        <v>1</v>
      </c>
      <c r="AJ84" s="160">
        <v>0</v>
      </c>
      <c r="AK84" s="172"/>
      <c r="AL84" s="172"/>
      <c r="AM84" s="161" t="str">
        <f>IFERROR(ROUND((VLOOKUP($A84,'ИЗ ГУГЛА'!$B:$Z,AM$1,0)+AO84)*AN84,),VLOOKUP($A84,'ИЗ ГУГЛА'!$B:$Z,AM$1,0))</f>
        <v/>
      </c>
      <c r="AN84" s="160">
        <v>1</v>
      </c>
      <c r="AO84" s="160">
        <v>0</v>
      </c>
      <c r="AP84" s="172"/>
      <c r="AQ84" s="172"/>
      <c r="AR84" s="161" t="str">
        <f>IFERROR(ROUND((VLOOKUP($A84,'ИЗ ГУГЛА'!$B:$Z,AR$1,0)+AT84)*AS84,),VLOOKUP($A84,'ИЗ ГУГЛА'!$B:$Z,AR$1,0))</f>
        <v/>
      </c>
      <c r="AS84" s="160">
        <v>1</v>
      </c>
      <c r="AT84" s="160">
        <v>0</v>
      </c>
      <c r="AU84" s="172"/>
      <c r="AV84" s="172"/>
    </row>
    <row r="85" spans="1:48" ht="31.5" hidden="1" thickTop="1" thickBot="1">
      <c r="A85" s="121">
        <v>181652</v>
      </c>
      <c r="B85" s="115">
        <f>VLOOKUP($A85,'Выгр Кат'!$A:$T,B$1,0)</f>
        <v>17163</v>
      </c>
      <c r="C85" s="116" t="str">
        <f>VLOOKUP($A85,'Выгр Кат'!$A:$T,C$1,0)</f>
        <v>Опора карданного вала СЭВИ ЭКСПЕРТ для ВАЗ 2101-2107</v>
      </c>
      <c r="D85" s="115" t="str">
        <f>VLOOKUP($A85,'Выгр Кат'!$A:$T,D$1,0)</f>
        <v>Y</v>
      </c>
      <c r="E85" s="115" t="str">
        <f>VLOOKUP($A85,'Выгр Кат'!$A:$T,E$1,0)</f>
        <v>1</v>
      </c>
      <c r="F85" s="115">
        <f>VLOOKUP($A85,'Выгр Кат'!$A:$T,F$1,0)</f>
        <v>0</v>
      </c>
      <c r="G85" s="115" t="str">
        <f>VLOOKUP($A85,'Выгр Кат'!$A:$T,G$1,0)</f>
        <v>3103</v>
      </c>
      <c r="H85" s="115">
        <f>VLOOKUP($A85,'Выгр Кат'!$A:$T,H$1,0)</f>
        <v>0</v>
      </c>
      <c r="I85" s="93">
        <v>3103</v>
      </c>
      <c r="J85" s="93">
        <v>3103</v>
      </c>
      <c r="K85" s="75" t="e">
        <f>VLOOKUP(J85,'Отчет Eplex'!$B:$E,4,0)</f>
        <v>#N/A</v>
      </c>
      <c r="L85" s="75" t="e">
        <f t="shared" si="11"/>
        <v>#N/A</v>
      </c>
      <c r="M85" s="72">
        <v>1</v>
      </c>
      <c r="N85" s="72" t="s">
        <v>2596</v>
      </c>
      <c r="O85" s="72" t="str">
        <f>IFERROR(IF(VLOOKUP(I85,'Прайс шпак'!C:F,4,0)=N85,"шпак","Ошибка"),"Ошибка")</f>
        <v>шпак</v>
      </c>
      <c r="P85" s="74">
        <f>INDEX('Прайс шпак'!$H:$H,MATCH(I85,'Прайс шпак'!$C:$C,0))*M85</f>
        <v>690</v>
      </c>
      <c r="Q85" s="72">
        <f>VLOOKUP(P85,Наценка!$A$1:$B$8,2,1)</f>
        <v>1.5</v>
      </c>
      <c r="R85" s="75">
        <f t="shared" si="15"/>
        <v>1035</v>
      </c>
      <c r="S85" s="74">
        <f t="shared" si="12"/>
        <v>1090</v>
      </c>
      <c r="T85" s="75">
        <f>VLOOKUP($A85,'Выгр Кат'!$A:$T,T$1,0)</f>
        <v>690</v>
      </c>
      <c r="U85" s="75">
        <f>VLOOKUP($A85,'Выгр Кат'!$A:$T,U$1,0)</f>
        <v>1090</v>
      </c>
      <c r="V85" s="76">
        <f t="shared" si="13"/>
        <v>0</v>
      </c>
      <c r="W85" s="76">
        <f t="shared" si="14"/>
        <v>0</v>
      </c>
      <c r="X85" s="77">
        <f>IF(IFERROR(RIGHT(E85,1),"")="✔",S85*(1-#REF!),S85*(1-$X$2))</f>
        <v>1013.6999999999999</v>
      </c>
      <c r="Y85" s="167">
        <f t="shared" si="16"/>
        <v>0.46913043478260863</v>
      </c>
      <c r="Z85" s="167">
        <f t="shared" si="17"/>
        <v>0.14815126050420174</v>
      </c>
      <c r="AA85" s="167">
        <f t="shared" si="18"/>
        <v>0.7246376811594204</v>
      </c>
      <c r="AB85" s="169">
        <f t="shared" si="10"/>
        <v>1190</v>
      </c>
      <c r="AC85" s="161">
        <f>IFERROR(ROUND((VLOOKUP($A85,'ИЗ ГУГЛА'!$B:$Z,AC$1,0)+AE85)*AD85,),VLOOKUP($A85,'ИЗ ГУГЛА'!$B:$Z,AC$1,0))</f>
        <v>1190</v>
      </c>
      <c r="AD85" s="78">
        <v>1</v>
      </c>
      <c r="AE85" s="160">
        <v>0</v>
      </c>
      <c r="AF85" s="117">
        <v>1190</v>
      </c>
      <c r="AG85" s="152" t="s">
        <v>28415</v>
      </c>
      <c r="AH85" s="161" t="str">
        <f>IFERROR(ROUND((VLOOKUP($A85,'ИЗ ГУГЛА'!$B:$Z,AH$1,0)+AJ85)*AI85,),VLOOKUP($A85,'ИЗ ГУГЛА'!$B:$Z,AH$1,0))</f>
        <v/>
      </c>
      <c r="AI85" s="78">
        <v>1</v>
      </c>
      <c r="AJ85" s="160">
        <v>0</v>
      </c>
      <c r="AK85" s="172"/>
      <c r="AL85" s="172"/>
      <c r="AM85" s="161" t="str">
        <f>IFERROR(ROUND((VLOOKUP($A85,'ИЗ ГУГЛА'!$B:$Z,AM$1,0)+AO85)*AN85,),VLOOKUP($A85,'ИЗ ГУГЛА'!$B:$Z,AM$1,0))</f>
        <v/>
      </c>
      <c r="AN85" s="160">
        <v>1</v>
      </c>
      <c r="AO85" s="160">
        <v>0</v>
      </c>
      <c r="AP85" s="172"/>
      <c r="AQ85" s="172"/>
      <c r="AR85" s="161" t="str">
        <f>IFERROR(ROUND((VLOOKUP($A85,'ИЗ ГУГЛА'!$B:$Z,AR$1,0)+AT85)*AS85,),VLOOKUP($A85,'ИЗ ГУГЛА'!$B:$Z,AR$1,0))</f>
        <v/>
      </c>
      <c r="AS85" s="160">
        <v>1</v>
      </c>
      <c r="AT85" s="160">
        <v>0</v>
      </c>
      <c r="AU85" s="172"/>
      <c r="AV85" s="172"/>
    </row>
    <row r="86" spans="1:48" ht="46.5" thickTop="1" thickBot="1">
      <c r="A86" s="121">
        <v>164719</v>
      </c>
      <c r="B86" s="115">
        <f>VLOOKUP($A86,'Выгр Кат'!$A:$T,B$1,0)</f>
        <v>36650</v>
      </c>
      <c r="C86" s="116" t="str">
        <f>VLOOKUP($A86,'Выгр Кат'!$A:$T,C$1,0)</f>
        <v>Муфта джуба СЭВИ ЭКСПЕРТ эластичная карданного вала для ВАЗ 2101-2107, Лада Нива 4х4</v>
      </c>
      <c r="D86" s="115" t="str">
        <f>VLOOKUP($A86,'Выгр Кат'!$A:$T,D$1,0)</f>
        <v>Y</v>
      </c>
      <c r="E86" s="115" t="str">
        <f>VLOOKUP($A86,'Выгр Кат'!$A:$T,E$1,0)</f>
        <v>1</v>
      </c>
      <c r="F86" s="115">
        <f>VLOOKUP($A86,'Выгр Кат'!$A:$T,F$1,0)</f>
        <v>0</v>
      </c>
      <c r="G86" s="115" t="str">
        <f>VLOOKUP($A86,'Выгр Кат'!$A:$T,G$1,0)</f>
        <v>3105</v>
      </c>
      <c r="H86" s="115">
        <f>VLOOKUP($A86,'Выгр Кат'!$A:$T,H$1,0)</f>
        <v>0</v>
      </c>
      <c r="I86" s="94">
        <v>3105</v>
      </c>
      <c r="J86" s="94">
        <v>3105</v>
      </c>
      <c r="K86" s="75" t="e">
        <f>VLOOKUP(J86,'Отчет Eplex'!$B:$E,4,0)</f>
        <v>#N/A</v>
      </c>
      <c r="L86" s="75" t="e">
        <f t="shared" si="11"/>
        <v>#N/A</v>
      </c>
      <c r="M86" s="81">
        <v>1</v>
      </c>
      <c r="N86" s="72" t="s">
        <v>2596</v>
      </c>
      <c r="O86" s="72" t="str">
        <f>IFERROR(IF(VLOOKUP(I86,'Прайс шпак'!C:F,4,0)=N86,"шпак","Ошибка"),"Ошибка")</f>
        <v>шпак</v>
      </c>
      <c r="P86" s="74">
        <f>INDEX('Прайс шпак'!$H:$H,MATCH(I86,'Прайс шпак'!$C:$C,0))*M86</f>
        <v>710</v>
      </c>
      <c r="Q86" s="72">
        <f>VLOOKUP(P86,Наценка!$A$1:$B$8,2,1)</f>
        <v>1.5</v>
      </c>
      <c r="R86" s="75">
        <f t="shared" si="15"/>
        <v>1065</v>
      </c>
      <c r="S86" s="74">
        <f t="shared" si="12"/>
        <v>1090</v>
      </c>
      <c r="T86" s="75">
        <f>VLOOKUP($A86,'Выгр Кат'!$A:$T,T$1,0)</f>
        <v>700</v>
      </c>
      <c r="U86" s="75">
        <f>VLOOKUP($A86,'Выгр Кат'!$A:$T,U$1,0)</f>
        <v>1090</v>
      </c>
      <c r="V86" s="76">
        <f t="shared" si="13"/>
        <v>10</v>
      </c>
      <c r="W86" s="76">
        <f t="shared" si="14"/>
        <v>0</v>
      </c>
      <c r="X86" s="77">
        <f>IF(IFERROR(RIGHT(E86,1),"")="✔",S86*(1-#REF!),S86*(1-$X$2))</f>
        <v>1013.6999999999999</v>
      </c>
      <c r="Y86" s="167">
        <f t="shared" si="16"/>
        <v>0.42774647887323924</v>
      </c>
      <c r="Z86" s="167">
        <f t="shared" si="17"/>
        <v>0.14815126050420174</v>
      </c>
      <c r="AA86" s="167">
        <f t="shared" si="18"/>
        <v>0.676056338028169</v>
      </c>
      <c r="AB86" s="169">
        <f t="shared" si="10"/>
        <v>1190</v>
      </c>
      <c r="AC86" s="161">
        <f>IFERROR(ROUND((VLOOKUP($A86,'ИЗ ГУГЛА'!$B:$Z,AC$1,0)+AE86)*AD86,),VLOOKUP($A86,'ИЗ ГУГЛА'!$B:$Z,AC$1,0))</f>
        <v>1190</v>
      </c>
      <c r="AD86" s="78">
        <v>1</v>
      </c>
      <c r="AE86" s="160">
        <v>0</v>
      </c>
      <c r="AF86" s="117">
        <v>1190</v>
      </c>
      <c r="AG86" s="152" t="s">
        <v>28416</v>
      </c>
      <c r="AH86" s="161" t="str">
        <f>IFERROR(ROUND((VLOOKUP($A86,'ИЗ ГУГЛА'!$B:$Z,AH$1,0)+AJ86)*AI86,),VLOOKUP($A86,'ИЗ ГУГЛА'!$B:$Z,AH$1,0))</f>
        <v/>
      </c>
      <c r="AI86" s="78">
        <v>1</v>
      </c>
      <c r="AJ86" s="160">
        <v>0</v>
      </c>
      <c r="AK86" s="172"/>
      <c r="AL86" s="172"/>
      <c r="AM86" s="161" t="str">
        <f>IFERROR(ROUND((VLOOKUP($A86,'ИЗ ГУГЛА'!$B:$Z,AM$1,0)+AO86)*AN86,),VLOOKUP($A86,'ИЗ ГУГЛА'!$B:$Z,AM$1,0))</f>
        <v/>
      </c>
      <c r="AN86" s="160">
        <v>1</v>
      </c>
      <c r="AO86" s="160">
        <v>0</v>
      </c>
      <c r="AP86" s="172"/>
      <c r="AQ86" s="172"/>
      <c r="AR86" s="161" t="str">
        <f>IFERROR(ROUND((VLOOKUP($A86,'ИЗ ГУГЛА'!$B:$Z,AR$1,0)+AT86)*AS86,),VLOOKUP($A86,'ИЗ ГУГЛА'!$B:$Z,AR$1,0))</f>
        <v/>
      </c>
      <c r="AS86" s="160">
        <v>1</v>
      </c>
      <c r="AT86" s="160">
        <v>0</v>
      </c>
      <c r="AU86" s="172"/>
      <c r="AV86" s="172"/>
    </row>
    <row r="87" spans="1:48" ht="46.5" thickTop="1" thickBot="1">
      <c r="A87" s="121">
        <v>164718</v>
      </c>
      <c r="B87" s="115">
        <f>VLOOKUP($A87,'Выгр Кат'!$A:$T,B$1,0)</f>
        <v>36649</v>
      </c>
      <c r="C87" s="116" t="str">
        <f>VLOOKUP($A87,'Выгр Кат'!$A:$T,C$1,0)</f>
        <v>Муфта СЭВИ ЭКСПЕРТ эластичная карданного вала для Лада Нива 4х4 Урбан, Шевроле Нива</v>
      </c>
      <c r="D87" s="115" t="str">
        <f>VLOOKUP($A87,'Выгр Кат'!$A:$T,D$1,0)</f>
        <v>Y</v>
      </c>
      <c r="E87" s="115" t="str">
        <f>VLOOKUP($A87,'Выгр Кат'!$A:$T,E$1,0)</f>
        <v>1</v>
      </c>
      <c r="F87" s="115">
        <f>VLOOKUP($A87,'Выгр Кат'!$A:$T,F$1,0)</f>
        <v>0</v>
      </c>
      <c r="G87" s="115" t="str">
        <f>VLOOKUP($A87,'Выгр Кат'!$A:$T,G$1,0)</f>
        <v>3106</v>
      </c>
      <c r="H87" s="115">
        <f>VLOOKUP($A87,'Выгр Кат'!$A:$T,H$1,0)</f>
        <v>0</v>
      </c>
      <c r="I87" s="94">
        <v>3106</v>
      </c>
      <c r="J87" s="94">
        <v>3106</v>
      </c>
      <c r="K87" s="75" t="e">
        <f>VLOOKUP(J87,'Отчет Eplex'!$B:$E,4,0)</f>
        <v>#N/A</v>
      </c>
      <c r="L87" s="75" t="e">
        <f t="shared" si="11"/>
        <v>#N/A</v>
      </c>
      <c r="M87" s="81">
        <v>1</v>
      </c>
      <c r="N87" s="72" t="s">
        <v>2596</v>
      </c>
      <c r="O87" s="72" t="str">
        <f>IFERROR(IF(VLOOKUP(I87,'Прайс шпак'!C:F,4,0)=N87,"шпак","Ошибка"),"Ошибка")</f>
        <v>шпак</v>
      </c>
      <c r="P87" s="74">
        <f>INDEX('Прайс шпак'!$H:$H,MATCH(I87,'Прайс шпак'!$C:$C,0))*M87</f>
        <v>790</v>
      </c>
      <c r="Q87" s="72">
        <f>VLOOKUP(P87,Наценка!$A$1:$B$8,2,1)</f>
        <v>1.5</v>
      </c>
      <c r="R87" s="75">
        <f t="shared" si="15"/>
        <v>1185</v>
      </c>
      <c r="S87" s="74">
        <f t="shared" si="12"/>
        <v>1190</v>
      </c>
      <c r="T87" s="75">
        <f>VLOOKUP($A87,'Выгр Кат'!$A:$T,T$1,0)</f>
        <v>780</v>
      </c>
      <c r="U87" s="75">
        <f>VLOOKUP($A87,'Выгр Кат'!$A:$T,U$1,0)</f>
        <v>1190</v>
      </c>
      <c r="V87" s="76">
        <f t="shared" si="13"/>
        <v>10</v>
      </c>
      <c r="W87" s="76">
        <f t="shared" si="14"/>
        <v>0</v>
      </c>
      <c r="X87" s="77">
        <f>IF(IFERROR(RIGHT(E87,1),"")="✔",S87*(1-#REF!),S87*(1-$X$2))</f>
        <v>1106.6999999999998</v>
      </c>
      <c r="Y87" s="167">
        <f t="shared" si="16"/>
        <v>0.40088607594936687</v>
      </c>
      <c r="Z87" s="167">
        <f t="shared" si="17"/>
        <v>0.2038129496402879</v>
      </c>
      <c r="AA87" s="167">
        <f t="shared" si="18"/>
        <v>0.759493670886076</v>
      </c>
      <c r="AB87" s="169">
        <f t="shared" si="10"/>
        <v>1390</v>
      </c>
      <c r="AC87" s="161">
        <f>IFERROR(ROUND((VLOOKUP($A87,'ИЗ ГУГЛА'!$B:$Z,AC$1,0)+AE87)*AD87,),VLOOKUP($A87,'ИЗ ГУГЛА'!$B:$Z,AC$1,0))</f>
        <v>1390</v>
      </c>
      <c r="AD87" s="78">
        <v>1</v>
      </c>
      <c r="AE87" s="160">
        <v>0</v>
      </c>
      <c r="AF87" s="183">
        <v>1390</v>
      </c>
      <c r="AG87" s="152" t="s">
        <v>28417</v>
      </c>
      <c r="AH87" s="161" t="str">
        <f>IFERROR(ROUND((VLOOKUP($A87,'ИЗ ГУГЛА'!$B:$Z,AH$1,0)+AJ87)*AI87,),VLOOKUP($A87,'ИЗ ГУГЛА'!$B:$Z,AH$1,0))</f>
        <v/>
      </c>
      <c r="AI87" s="78">
        <v>1</v>
      </c>
      <c r="AJ87" s="160">
        <v>0</v>
      </c>
      <c r="AK87" s="172"/>
      <c r="AL87" s="172"/>
      <c r="AM87" s="161" t="str">
        <f>IFERROR(ROUND((VLOOKUP($A87,'ИЗ ГУГЛА'!$B:$Z,AM$1,0)+AO87)*AN87,),VLOOKUP($A87,'ИЗ ГУГЛА'!$B:$Z,AM$1,0))</f>
        <v/>
      </c>
      <c r="AN87" s="160">
        <v>1</v>
      </c>
      <c r="AO87" s="160">
        <v>0</v>
      </c>
      <c r="AP87" s="172"/>
      <c r="AQ87" s="172"/>
      <c r="AR87" s="161" t="str">
        <f>IFERROR(ROUND((VLOOKUP($A87,'ИЗ ГУГЛА'!$B:$Z,AR$1,0)+AT87)*AS87,),VLOOKUP($A87,'ИЗ ГУГЛА'!$B:$Z,AR$1,0))</f>
        <v/>
      </c>
      <c r="AS87" s="160">
        <v>1</v>
      </c>
      <c r="AT87" s="160">
        <v>0</v>
      </c>
      <c r="AU87" s="172"/>
      <c r="AV87" s="172"/>
    </row>
    <row r="88" spans="1:48" ht="76.5" thickTop="1" thickBot="1">
      <c r="A88" s="121">
        <v>213802</v>
      </c>
      <c r="B88" s="115">
        <f>VLOOKUP($A88,'Выгр Кат'!$A:$T,B$1,0)</f>
        <v>4043</v>
      </c>
      <c r="C88" s="116" t="str">
        <f>VLOOKUP($A88,'Выгр Кат'!$A:$T,C$1,0)</f>
        <v>Свечи зажигания NGK V-line №10 для ВАЗ 2104, 2105, 2107, 2108-21099, 2110-2112, 2113-2115, Лада Калина, Калина 2, Гранта, Нива 4х4 8-ми клапанный двигатель</v>
      </c>
      <c r="D88" s="115" t="str">
        <f>VLOOKUP($A88,'Выгр Кат'!$A:$T,D$1,0)</f>
        <v>Y</v>
      </c>
      <c r="E88" s="115" t="str">
        <f>VLOOKUP($A88,'Выгр Кат'!$A:$T,E$1,0)</f>
        <v>1</v>
      </c>
      <c r="F88" s="115" t="str">
        <f>VLOOKUP($A88,'Выгр Кат'!$A:$T,F$1,0)</f>
        <v>BPR6EY-11</v>
      </c>
      <c r="G88" s="115" t="str">
        <f>VLOOKUP($A88,'Выгр Кат'!$A:$T,G$1,0)</f>
        <v>211103707010</v>
      </c>
      <c r="H88" s="115" t="str">
        <f>VLOOKUP($A88,'Выгр Кат'!$A:$T,H$1,0)</f>
        <v>2111-3707010</v>
      </c>
      <c r="I88" s="93">
        <v>3577</v>
      </c>
      <c r="J88" s="93">
        <v>3577</v>
      </c>
      <c r="K88" s="75" t="e">
        <f>VLOOKUP(J88,'Отчет Eplex'!$B:$E,4,0)</f>
        <v>#N/A</v>
      </c>
      <c r="L88" s="75" t="e">
        <f t="shared" si="11"/>
        <v>#N/A</v>
      </c>
      <c r="M88" s="72">
        <v>1</v>
      </c>
      <c r="N88" s="80" t="s">
        <v>2461</v>
      </c>
      <c r="O88" s="72" t="str">
        <f>IFERROR(IF(VLOOKUP(I88,'Прайс шпак'!C:F,4,0)=N88,"шпак","Ошибка"),"Ошибка")</f>
        <v>шпак</v>
      </c>
      <c r="P88" s="74">
        <f>INDEX('Прайс шпак'!$H:$H,MATCH(I88,'Прайс шпак'!$C:$C,0))*M88</f>
        <v>1550</v>
      </c>
      <c r="Q88" s="72">
        <f>VLOOKUP(P88,Наценка!$A$1:$B$8,2,1)</f>
        <v>1.39</v>
      </c>
      <c r="R88" s="130">
        <v>3400</v>
      </c>
      <c r="S88" s="74">
        <f t="shared" si="12"/>
        <v>3390</v>
      </c>
      <c r="T88" s="75">
        <f>VLOOKUP($A88,'Выгр Кат'!$A:$T,T$1,0)</f>
        <v>1550</v>
      </c>
      <c r="U88" s="75">
        <f>VLOOKUP($A88,'Выгр Кат'!$A:$T,U$1,0)</f>
        <v>2090</v>
      </c>
      <c r="V88" s="76">
        <f t="shared" si="13"/>
        <v>0</v>
      </c>
      <c r="W88" s="76">
        <f t="shared" si="14"/>
        <v>1300</v>
      </c>
      <c r="X88" s="77">
        <f>IF(IFERROR(RIGHT(E88,1),"")="✔",S88*(1-#REF!),S88*(1-$X$2))</f>
        <v>3152.7</v>
      </c>
      <c r="Y88" s="167">
        <f t="shared" si="16"/>
        <v>1.0339999999999998</v>
      </c>
      <c r="Z88" s="167">
        <f t="shared" si="17"/>
        <v>-1.0004441624365481</v>
      </c>
      <c r="AA88" s="167">
        <f t="shared" si="18"/>
        <v>1.6774193548387162E-2</v>
      </c>
      <c r="AB88" s="174">
        <f>AK88</f>
        <v>1576</v>
      </c>
      <c r="AC88" s="161">
        <f>IFERROR(ROUND((VLOOKUP($A88,'ИЗ ГУГЛА'!$B:$Z,AC$1,0)+AE88)*AD88,),VLOOKUP($A88,'ИЗ ГУГЛА'!$B:$Z,AC$1,0))</f>
        <v>2490</v>
      </c>
      <c r="AD88" s="78">
        <v>1</v>
      </c>
      <c r="AE88" s="160">
        <v>0</v>
      </c>
      <c r="AF88" s="183">
        <v>2490</v>
      </c>
      <c r="AG88" s="152" t="s">
        <v>28552</v>
      </c>
      <c r="AH88" s="161">
        <f>IFERROR(ROUND((VLOOKUP($A88,'ИЗ ГУГЛА'!$B:$Z,AH$1,0)+AJ88)*AI88,),VLOOKUP($A88,'ИЗ ГУГЛА'!$B:$Z,AH$1,0))</f>
        <v>1576</v>
      </c>
      <c r="AI88" s="78">
        <v>4</v>
      </c>
      <c r="AJ88" s="160">
        <v>0</v>
      </c>
      <c r="AK88" s="172">
        <v>1576</v>
      </c>
      <c r="AL88" s="172" t="s">
        <v>33369</v>
      </c>
      <c r="AM88" s="161" t="str">
        <f>IFERROR(ROUND((VLOOKUP($A88,'ИЗ ГУГЛА'!$B:$Z,AM$1,0)+AO88)*AN88,),VLOOKUP($A88,'ИЗ ГУГЛА'!$B:$Z,AM$1,0))</f>
        <v/>
      </c>
      <c r="AN88" s="160">
        <v>1</v>
      </c>
      <c r="AO88" s="160">
        <v>0</v>
      </c>
      <c r="AP88" s="172"/>
      <c r="AQ88" s="172"/>
      <c r="AR88" s="161" t="str">
        <f>IFERROR(ROUND((VLOOKUP($A88,'ИЗ ГУГЛА'!$B:$Z,AR$1,0)+AT88)*AS88,),VLOOKUP($A88,'ИЗ ГУГЛА'!$B:$Z,AR$1,0))</f>
        <v/>
      </c>
      <c r="AS88" s="160">
        <v>1</v>
      </c>
      <c r="AT88" s="160">
        <v>0</v>
      </c>
      <c r="AU88" s="172"/>
      <c r="AV88" s="172"/>
    </row>
    <row r="89" spans="1:48" ht="16.5" hidden="1" thickTop="1" thickBot="1">
      <c r="A89" s="121">
        <v>213807</v>
      </c>
      <c r="B89" s="115">
        <f>VLOOKUP($A89,'Выгр Кат'!$A:$T,B$1,0)</f>
        <v>4044</v>
      </c>
      <c r="C89" s="116" t="str">
        <f>VLOOKUP($A89,'Выгр Кат'!$A:$T,C$1,0)</f>
        <v>Свечи зажигания NGK V-line №18</v>
      </c>
      <c r="D89" s="115" t="str">
        <f>VLOOKUP($A89,'Выгр Кат'!$A:$T,D$1,0)</f>
        <v>Y</v>
      </c>
      <c r="E89" s="115" t="str">
        <f>VLOOKUP($A89,'Выгр Кат'!$A:$T,E$1,0)</f>
        <v>1</v>
      </c>
      <c r="F89" s="115">
        <f>VLOOKUP($A89,'Выгр Кат'!$A:$T,F$1,0)</f>
        <v>0</v>
      </c>
      <c r="G89" s="115" t="str">
        <f>VLOOKUP($A89,'Выгр Кат'!$A:$T,G$1,0)</f>
        <v>3975 / BP6H</v>
      </c>
      <c r="H89" s="115">
        <f>VLOOKUP($A89,'Выгр Кат'!$A:$T,H$1,0)</f>
        <v>0</v>
      </c>
      <c r="I89" s="93">
        <v>3975</v>
      </c>
      <c r="J89" s="93">
        <v>3975</v>
      </c>
      <c r="K89" s="75" t="e">
        <f>VLOOKUP(J89,'Отчет Eplex'!$B:$E,4,0)</f>
        <v>#N/A</v>
      </c>
      <c r="L89" s="75" t="e">
        <f t="shared" si="11"/>
        <v>#N/A</v>
      </c>
      <c r="M89" s="72">
        <v>1</v>
      </c>
      <c r="N89" s="72" t="s">
        <v>2461</v>
      </c>
      <c r="O89" s="72" t="str">
        <f>IFERROR(IF(VLOOKUP(I89,'Прайс шпак'!C:F,4,0)=N89,"шпак","Ошибка"),"Ошибка")</f>
        <v>шпак</v>
      </c>
      <c r="P89" s="74">
        <f>INDEX('Прайс шпак'!$H:$H,MATCH(I89,'Прайс шпак'!$C:$C,0))*M89</f>
        <v>930</v>
      </c>
      <c r="Q89" s="72">
        <f>VLOOKUP(P89,Наценка!$A$1:$B$8,2,1)</f>
        <v>1.5</v>
      </c>
      <c r="R89" s="125">
        <f t="shared" ref="R88:R89" si="19">AB89*1.02</f>
        <v>1587.1200000000001</v>
      </c>
      <c r="S89" s="74">
        <f t="shared" si="12"/>
        <v>1590</v>
      </c>
      <c r="T89" s="75">
        <f>VLOOKUP($A89,'Выгр Кат'!$A:$T,T$1,0)</f>
        <v>930</v>
      </c>
      <c r="U89" s="75">
        <f>VLOOKUP($A89,'Выгр Кат'!$A:$T,U$1,0)</f>
        <v>1590</v>
      </c>
      <c r="V89" s="76">
        <f t="shared" si="13"/>
        <v>0</v>
      </c>
      <c r="W89" s="76">
        <f t="shared" si="14"/>
        <v>0</v>
      </c>
      <c r="X89" s="77">
        <f>IF(IFERROR(RIGHT(E89,1),"")="✔",S89*(1-#REF!),S89*(1-$X$2))</f>
        <v>1478.6999999999998</v>
      </c>
      <c r="Y89" s="167">
        <f t="shared" si="16"/>
        <v>0.58999999999999986</v>
      </c>
      <c r="Z89" s="167">
        <f t="shared" si="17"/>
        <v>4.9678663239074668E-2</v>
      </c>
      <c r="AA89" s="167">
        <f t="shared" si="18"/>
        <v>0.67311827956989245</v>
      </c>
      <c r="AB89" s="174">
        <f t="shared" ref="AB89" si="20">AK89</f>
        <v>1556</v>
      </c>
      <c r="AC89" s="161" t="str">
        <f>IFERROR(ROUND((VLOOKUP($A89,'ИЗ ГУГЛА'!$B:$Z,AC$1,0)+AE89)*AD89,),VLOOKUP($A89,'ИЗ ГУГЛА'!$B:$Z,AC$1,0))</f>
        <v/>
      </c>
      <c r="AD89" s="78">
        <v>1</v>
      </c>
      <c r="AE89" s="160">
        <v>0</v>
      </c>
      <c r="AF89" s="117" t="s">
        <v>28492</v>
      </c>
      <c r="AG89" s="152"/>
      <c r="AH89" s="161">
        <f>IFERROR(ROUND((VLOOKUP($A89,'ИЗ ГУГЛА'!$B:$Z,AH$1,0)+AJ89)*AI89,),VLOOKUP($A89,'ИЗ ГУГЛА'!$B:$Z,AH$1,0))</f>
        <v>1556</v>
      </c>
      <c r="AI89" s="78">
        <v>4</v>
      </c>
      <c r="AJ89" s="160">
        <v>0</v>
      </c>
      <c r="AK89" s="184">
        <v>1556</v>
      </c>
      <c r="AL89" s="172" t="s">
        <v>34027</v>
      </c>
      <c r="AM89" s="161" t="str">
        <f>IFERROR(ROUND((VLOOKUP($A89,'ИЗ ГУГЛА'!$B:$Z,AM$1,0)+AO89)*AN89,),VLOOKUP($A89,'ИЗ ГУГЛА'!$B:$Z,AM$1,0))</f>
        <v/>
      </c>
      <c r="AN89" s="160">
        <v>1</v>
      </c>
      <c r="AO89" s="160">
        <v>0</v>
      </c>
      <c r="AP89" s="172"/>
      <c r="AQ89" s="172"/>
      <c r="AR89" s="161" t="str">
        <f>IFERROR(ROUND((VLOOKUP($A89,'ИЗ ГУГЛА'!$B:$Z,AR$1,0)+AT89)*AS89,),VLOOKUP($A89,'ИЗ ГУГЛА'!$B:$Z,AR$1,0))</f>
        <v/>
      </c>
      <c r="AS89" s="160">
        <v>1</v>
      </c>
      <c r="AT89" s="160">
        <v>0</v>
      </c>
      <c r="AU89" s="172"/>
      <c r="AV89" s="172"/>
    </row>
    <row r="90" spans="1:48" ht="46.5" thickTop="1" thickBot="1">
      <c r="A90" s="121">
        <v>159346</v>
      </c>
      <c r="B90" s="115">
        <f>VLOOKUP($A90,'Выгр Кат'!$A:$T,B$1,0)</f>
        <v>17174</v>
      </c>
      <c r="C90" s="116" t="str">
        <f>VLOOKUP($A90,'Выгр Кат'!$A:$T,C$1,0)</f>
        <v>Комплект подушек глушителя СЭВИ ЭКСПЕРТ для ВАЗ 2108-21099, 2113-2115</v>
      </c>
      <c r="D90" s="115" t="str">
        <f>VLOOKUP($A90,'Выгр Кат'!$A:$T,D$1,0)</f>
        <v>Y</v>
      </c>
      <c r="E90" s="115" t="str">
        <f>VLOOKUP($A90,'Выгр Кат'!$A:$T,E$1,0)</f>
        <v>1</v>
      </c>
      <c r="F90" s="115">
        <f>VLOOKUP($A90,'Выгр Кат'!$A:$T,F$1,0)</f>
        <v>0</v>
      </c>
      <c r="G90" s="115" t="str">
        <f>VLOOKUP($A90,'Выгр Кат'!$A:$T,G$1,0)</f>
        <v>4101</v>
      </c>
      <c r="H90" s="115">
        <f>VLOOKUP($A90,'Выгр Кат'!$A:$T,H$1,0)</f>
        <v>0</v>
      </c>
      <c r="I90" s="93">
        <v>4101</v>
      </c>
      <c r="J90" s="93">
        <v>4101</v>
      </c>
      <c r="K90" s="75" t="e">
        <f>VLOOKUP(J90,'Отчет Eplex'!$B:$E,4,0)</f>
        <v>#N/A</v>
      </c>
      <c r="L90" s="75" t="e">
        <f t="shared" si="11"/>
        <v>#N/A</v>
      </c>
      <c r="M90" s="72">
        <v>1</v>
      </c>
      <c r="N90" s="72" t="s">
        <v>2596</v>
      </c>
      <c r="O90" s="72" t="str">
        <f>IFERROR(IF(VLOOKUP(I90,'Прайс шпак'!C:F,4,0)=N90,"шпак","Ошибка"),"Ошибка")</f>
        <v>шпак</v>
      </c>
      <c r="P90" s="74">
        <f>INDEX('Прайс шпак'!$H:$H,MATCH(I90,'Прайс шпак'!$C:$C,0))*M90</f>
        <v>140</v>
      </c>
      <c r="Q90" s="72">
        <f>VLOOKUP(P90,Наценка!$A$1:$B$8,2,1)</f>
        <v>1.98</v>
      </c>
      <c r="R90" s="75">
        <f t="shared" si="15"/>
        <v>277.2</v>
      </c>
      <c r="S90" s="74">
        <f t="shared" si="12"/>
        <v>279</v>
      </c>
      <c r="T90" s="75">
        <f>VLOOKUP($A90,'Выгр Кат'!$A:$T,T$1,0)</f>
        <v>130</v>
      </c>
      <c r="U90" s="75">
        <f>VLOOKUP($A90,'Выгр Кат'!$A:$T,U$1,0)</f>
        <v>259</v>
      </c>
      <c r="V90" s="76">
        <f t="shared" si="13"/>
        <v>10</v>
      </c>
      <c r="W90" s="76">
        <f t="shared" si="14"/>
        <v>20</v>
      </c>
      <c r="X90" s="77">
        <f>IF(IFERROR(RIGHT(E90,1),"")="✔",S90*(1-#REF!),S90*(1-$X$2))</f>
        <v>259.46999999999997</v>
      </c>
      <c r="Y90" s="167">
        <f t="shared" si="16"/>
        <v>0.8533571428571427</v>
      </c>
      <c r="Z90" s="167">
        <f t="shared" si="17"/>
        <v>0.10527586206896562</v>
      </c>
      <c r="AA90" s="167">
        <f t="shared" si="18"/>
        <v>1.0714285714285716</v>
      </c>
      <c r="AB90" s="169">
        <f t="shared" ref="AB90:AB141" si="21">AF90</f>
        <v>290</v>
      </c>
      <c r="AC90" s="161">
        <f>IFERROR(ROUND((VLOOKUP($A90,'ИЗ ГУГЛА'!$B:$Z,AC$1,0)+AE90)*AD90,),VLOOKUP($A90,'ИЗ ГУГЛА'!$B:$Z,AC$1,0))</f>
        <v>290</v>
      </c>
      <c r="AD90" s="78">
        <v>1</v>
      </c>
      <c r="AE90" s="160">
        <v>0</v>
      </c>
      <c r="AF90" s="117">
        <v>290</v>
      </c>
      <c r="AG90" s="152" t="s">
        <v>28418</v>
      </c>
      <c r="AH90" s="161" t="str">
        <f>IFERROR(ROUND((VLOOKUP($A90,'ИЗ ГУГЛА'!$B:$Z,AH$1,0)+AJ90)*AI90,),VLOOKUP($A90,'ИЗ ГУГЛА'!$B:$Z,AH$1,0))</f>
        <v/>
      </c>
      <c r="AI90" s="78">
        <v>1</v>
      </c>
      <c r="AJ90" s="160">
        <v>0</v>
      </c>
      <c r="AK90" s="172"/>
      <c r="AL90" s="172"/>
      <c r="AM90" s="161" t="str">
        <f>IFERROR(ROUND((VLOOKUP($A90,'ИЗ ГУГЛА'!$B:$Z,AM$1,0)+AO90)*AN90,),VLOOKUP($A90,'ИЗ ГУГЛА'!$B:$Z,AM$1,0))</f>
        <v/>
      </c>
      <c r="AN90" s="160">
        <v>1</v>
      </c>
      <c r="AO90" s="160">
        <v>0</v>
      </c>
      <c r="AP90" s="172"/>
      <c r="AQ90" s="172"/>
      <c r="AR90" s="161" t="str">
        <f>IFERROR(ROUND((VLOOKUP($A90,'ИЗ ГУГЛА'!$B:$Z,AR$1,0)+AT90)*AS90,),VLOOKUP($A90,'ИЗ ГУГЛА'!$B:$Z,AR$1,0))</f>
        <v/>
      </c>
      <c r="AS90" s="160">
        <v>1</v>
      </c>
      <c r="AT90" s="160">
        <v>0</v>
      </c>
      <c r="AU90" s="172"/>
      <c r="AV90" s="172"/>
    </row>
    <row r="91" spans="1:48" ht="31.5" thickTop="1" thickBot="1">
      <c r="A91" s="121">
        <v>194889</v>
      </c>
      <c r="B91" s="115">
        <f>VLOOKUP($A91,'Выгр Кат'!$A:$T,B$1,0)</f>
        <v>17201</v>
      </c>
      <c r="C91" s="116" t="str">
        <f>VLOOKUP($A91,'Выгр Кат'!$A:$T,C$1,0)</f>
        <v>Подушки глушителя СЭВИ ЭКСПЕРТ 4 шт. для ВАЗ 2110-2112</v>
      </c>
      <c r="D91" s="115" t="str">
        <f>VLOOKUP($A91,'Выгр Кат'!$A:$T,D$1,0)</f>
        <v>Y</v>
      </c>
      <c r="E91" s="115" t="str">
        <f>VLOOKUP($A91,'Выгр Кат'!$A:$T,E$1,0)</f>
        <v>1</v>
      </c>
      <c r="F91" s="115">
        <f>VLOOKUP($A91,'Выгр Кат'!$A:$T,F$1,0)</f>
        <v>0</v>
      </c>
      <c r="G91" s="115" t="str">
        <f>VLOOKUP($A91,'Выгр Кат'!$A:$T,G$1,0)</f>
        <v>4102</v>
      </c>
      <c r="H91" s="115">
        <f>VLOOKUP($A91,'Выгр Кат'!$A:$T,H$1,0)</f>
        <v>0</v>
      </c>
      <c r="I91" s="93">
        <v>4102</v>
      </c>
      <c r="J91" s="93">
        <v>4102</v>
      </c>
      <c r="K91" s="75" t="e">
        <f>VLOOKUP(J91,'Отчет Eplex'!$B:$E,4,0)</f>
        <v>#N/A</v>
      </c>
      <c r="L91" s="75" t="e">
        <f t="shared" si="11"/>
        <v>#N/A</v>
      </c>
      <c r="M91" s="72">
        <v>1</v>
      </c>
      <c r="N91" s="72" t="s">
        <v>2596</v>
      </c>
      <c r="O91" s="72" t="str">
        <f>IFERROR(IF(VLOOKUP(I91,'Прайс шпак'!C:F,4,0)=N91,"шпак","Ошибка"),"Ошибка")</f>
        <v>шпак</v>
      </c>
      <c r="P91" s="74">
        <f>INDEX('Прайс шпак'!$H:$H,MATCH(I91,'Прайс шпак'!$C:$C,0))*M91</f>
        <v>150</v>
      </c>
      <c r="Q91" s="72">
        <f>VLOOKUP(P91,Наценка!$A$1:$B$8,2,1)</f>
        <v>1.98</v>
      </c>
      <c r="R91" s="75">
        <f t="shared" si="15"/>
        <v>297</v>
      </c>
      <c r="S91" s="74">
        <f t="shared" si="12"/>
        <v>299</v>
      </c>
      <c r="T91" s="75">
        <f>VLOOKUP($A91,'Выгр Кат'!$A:$T,T$1,0)</f>
        <v>140</v>
      </c>
      <c r="U91" s="75">
        <f>VLOOKUP($A91,'Выгр Кат'!$A:$T,U$1,0)</f>
        <v>279</v>
      </c>
      <c r="V91" s="76">
        <f t="shared" si="13"/>
        <v>10</v>
      </c>
      <c r="W91" s="76">
        <f t="shared" si="14"/>
        <v>20</v>
      </c>
      <c r="X91" s="77">
        <f>IF(IFERROR(RIGHT(E91,1),"")="✔",S91*(1-#REF!),S91*(1-$X$2))</f>
        <v>278.07</v>
      </c>
      <c r="Y91" s="167">
        <f t="shared" si="16"/>
        <v>0.85379999999999989</v>
      </c>
      <c r="Z91" s="167">
        <f t="shared" si="17"/>
        <v>0.12830721003134798</v>
      </c>
      <c r="AA91" s="167">
        <f t="shared" si="18"/>
        <v>1.1266666666666665</v>
      </c>
      <c r="AB91" s="169">
        <f t="shared" si="21"/>
        <v>319</v>
      </c>
      <c r="AC91" s="161">
        <f>IFERROR(ROUND((VLOOKUP($A91,'ИЗ ГУГЛА'!$B:$Z,AC$1,0)+AE91)*AD91,),VLOOKUP($A91,'ИЗ ГУГЛА'!$B:$Z,AC$1,0))</f>
        <v>319</v>
      </c>
      <c r="AD91" s="78">
        <v>1</v>
      </c>
      <c r="AE91" s="160">
        <v>0</v>
      </c>
      <c r="AF91" s="117">
        <v>319</v>
      </c>
      <c r="AG91" s="152" t="s">
        <v>28419</v>
      </c>
      <c r="AH91" s="161" t="str">
        <f>IFERROR(ROUND((VLOOKUP($A91,'ИЗ ГУГЛА'!$B:$Z,AH$1,0)+AJ91)*AI91,),VLOOKUP($A91,'ИЗ ГУГЛА'!$B:$Z,AH$1,0))</f>
        <v/>
      </c>
      <c r="AI91" s="78">
        <v>1</v>
      </c>
      <c r="AJ91" s="160">
        <v>0</v>
      </c>
      <c r="AK91" s="172"/>
      <c r="AL91" s="172"/>
      <c r="AM91" s="161" t="str">
        <f>IFERROR(ROUND((VLOOKUP($A91,'ИЗ ГУГЛА'!$B:$Z,AM$1,0)+AO91)*AN91,),VLOOKUP($A91,'ИЗ ГУГЛА'!$B:$Z,AM$1,0))</f>
        <v/>
      </c>
      <c r="AN91" s="160">
        <v>1</v>
      </c>
      <c r="AO91" s="160">
        <v>0</v>
      </c>
      <c r="AP91" s="172"/>
      <c r="AQ91" s="172"/>
      <c r="AR91" s="161" t="str">
        <f>IFERROR(ROUND((VLOOKUP($A91,'ИЗ ГУГЛА'!$B:$Z,AR$1,0)+AT91)*AS91,),VLOOKUP($A91,'ИЗ ГУГЛА'!$B:$Z,AR$1,0))</f>
        <v/>
      </c>
      <c r="AS91" s="160">
        <v>1</v>
      </c>
      <c r="AT91" s="160">
        <v>0</v>
      </c>
      <c r="AU91" s="172"/>
      <c r="AV91" s="172"/>
    </row>
    <row r="92" spans="1:48" ht="31.5" thickTop="1" thickBot="1">
      <c r="A92" s="121">
        <v>194888</v>
      </c>
      <c r="B92" s="115">
        <f>VLOOKUP($A92,'Выгр Кат'!$A:$T,B$1,0)</f>
        <v>17232</v>
      </c>
      <c r="C92" s="116" t="str">
        <f>VLOOKUP($A92,'Выгр Кат'!$A:$T,C$1,0)</f>
        <v>Подушки глушителя СЭВИ ЭКСПЕРТ 2 шт. для Лада Нива 4x4, Шевроле Нива</v>
      </c>
      <c r="D92" s="115" t="str">
        <f>VLOOKUP($A92,'Выгр Кат'!$A:$T,D$1,0)</f>
        <v>Y</v>
      </c>
      <c r="E92" s="115" t="str">
        <f>VLOOKUP($A92,'Выгр Кат'!$A:$T,E$1,0)</f>
        <v>1</v>
      </c>
      <c r="F92" s="115">
        <f>VLOOKUP($A92,'Выгр Кат'!$A:$T,F$1,0)</f>
        <v>0</v>
      </c>
      <c r="G92" s="115" t="str">
        <f>VLOOKUP($A92,'Выгр Кат'!$A:$T,G$1,0)</f>
        <v>4103</v>
      </c>
      <c r="H92" s="115">
        <f>VLOOKUP($A92,'Выгр Кат'!$A:$T,H$1,0)</f>
        <v>0</v>
      </c>
      <c r="I92" s="93">
        <v>4103</v>
      </c>
      <c r="J92" s="93">
        <v>4103</v>
      </c>
      <c r="K92" s="75" t="e">
        <f>VLOOKUP(J92,'Отчет Eplex'!$B:$E,4,0)</f>
        <v>#N/A</v>
      </c>
      <c r="L92" s="75" t="e">
        <f t="shared" si="11"/>
        <v>#N/A</v>
      </c>
      <c r="M92" s="72">
        <v>1</v>
      </c>
      <c r="N92" s="72" t="s">
        <v>2596</v>
      </c>
      <c r="O92" s="72" t="str">
        <f>IFERROR(IF(VLOOKUP(I92,'Прайс шпак'!C:F,4,0)=N92,"шпак","Ошибка"),"Ошибка")</f>
        <v>шпак</v>
      </c>
      <c r="P92" s="74">
        <f>INDEX('Прайс шпак'!$H:$H,MATCH(I92,'Прайс шпак'!$C:$C,0))*M92</f>
        <v>130</v>
      </c>
      <c r="Q92" s="72">
        <f>VLOOKUP(P92,Наценка!$A$1:$B$8,2,1)</f>
        <v>1.98</v>
      </c>
      <c r="R92" s="75">
        <f t="shared" si="15"/>
        <v>257.39999999999998</v>
      </c>
      <c r="S92" s="74">
        <f t="shared" si="12"/>
        <v>259</v>
      </c>
      <c r="T92" s="75">
        <f>VLOOKUP($A92,'Выгр Кат'!$A:$T,T$1,0)</f>
        <v>120</v>
      </c>
      <c r="U92" s="75">
        <f>VLOOKUP($A92,'Выгр Кат'!$A:$T,U$1,0)</f>
        <v>239</v>
      </c>
      <c r="V92" s="76">
        <f t="shared" si="13"/>
        <v>10</v>
      </c>
      <c r="W92" s="76">
        <f t="shared" si="14"/>
        <v>20</v>
      </c>
      <c r="X92" s="77">
        <f>IF(IFERROR(RIGHT(E92,1),"")="✔",S92*(1-#REF!),S92*(1-$X$2))</f>
        <v>240.86999999999998</v>
      </c>
      <c r="Y92" s="167">
        <f t="shared" si="16"/>
        <v>0.85284615384615359</v>
      </c>
      <c r="Z92" s="167">
        <f t="shared" si="17"/>
        <v>0.16941379310344837</v>
      </c>
      <c r="AA92" s="167">
        <f t="shared" si="18"/>
        <v>1.2307692307692308</v>
      </c>
      <c r="AB92" s="169">
        <f t="shared" si="21"/>
        <v>290</v>
      </c>
      <c r="AC92" s="161">
        <f>IFERROR(ROUND((VLOOKUP($A92,'ИЗ ГУГЛА'!$B:$Z,AC$1,0)+AE92)*AD92,),VLOOKUP($A92,'ИЗ ГУГЛА'!$B:$Z,AC$1,0))</f>
        <v>290</v>
      </c>
      <c r="AD92" s="78">
        <v>1</v>
      </c>
      <c r="AE92" s="160">
        <v>0</v>
      </c>
      <c r="AF92" s="183">
        <v>290</v>
      </c>
      <c r="AG92" s="152" t="s">
        <v>28420</v>
      </c>
      <c r="AH92" s="161" t="str">
        <f>IFERROR(ROUND((VLOOKUP($A92,'ИЗ ГУГЛА'!$B:$Z,AH$1,0)+AJ92)*AI92,),VLOOKUP($A92,'ИЗ ГУГЛА'!$B:$Z,AH$1,0))</f>
        <v/>
      </c>
      <c r="AI92" s="78">
        <v>1</v>
      </c>
      <c r="AJ92" s="160">
        <v>0</v>
      </c>
      <c r="AK92" s="172"/>
      <c r="AL92" s="172"/>
      <c r="AM92" s="161" t="str">
        <f>IFERROR(ROUND((VLOOKUP($A92,'ИЗ ГУГЛА'!$B:$Z,AM$1,0)+AO92)*AN92,),VLOOKUP($A92,'ИЗ ГУГЛА'!$B:$Z,AM$1,0))</f>
        <v/>
      </c>
      <c r="AN92" s="160">
        <v>1</v>
      </c>
      <c r="AO92" s="160">
        <v>0</v>
      </c>
      <c r="AP92" s="172"/>
      <c r="AQ92" s="172"/>
      <c r="AR92" s="161" t="str">
        <f>IFERROR(ROUND((VLOOKUP($A92,'ИЗ ГУГЛА'!$B:$Z,AR$1,0)+AT92)*AS92,),VLOOKUP($A92,'ИЗ ГУГЛА'!$B:$Z,AR$1,0))</f>
        <v/>
      </c>
      <c r="AS92" s="160">
        <v>1</v>
      </c>
      <c r="AT92" s="160">
        <v>0</v>
      </c>
      <c r="AU92" s="172"/>
      <c r="AV92" s="172"/>
    </row>
    <row r="93" spans="1:48" ht="46.5" hidden="1" thickTop="1" thickBot="1">
      <c r="A93" s="121">
        <v>194890</v>
      </c>
      <c r="B93" s="115">
        <f>VLOOKUP($A93,'Выгр Кат'!$A:$T,B$1,0)</f>
        <v>17211</v>
      </c>
      <c r="C93" s="116" t="str">
        <f>VLOOKUP($A93,'Выгр Кат'!$A:$T,C$1,0)</f>
        <v>Подушки глушителя СЭВИ ЭКСПЕРТ 4 шт. для Лада Калина, Калина 2, Гранта, Датсун mi-DO, on-DO</v>
      </c>
      <c r="D93" s="115" t="str">
        <f>VLOOKUP($A93,'Выгр Кат'!$A:$T,D$1,0)</f>
        <v>Y</v>
      </c>
      <c r="E93" s="115" t="str">
        <f>VLOOKUP($A93,'Выгр Кат'!$A:$T,E$1,0)</f>
        <v>1</v>
      </c>
      <c r="F93" s="115">
        <f>VLOOKUP($A93,'Выгр Кат'!$A:$T,F$1,0)</f>
        <v>0</v>
      </c>
      <c r="G93" s="115" t="str">
        <f>VLOOKUP($A93,'Выгр Кат'!$A:$T,G$1,0)</f>
        <v>4104</v>
      </c>
      <c r="H93" s="115">
        <f>VLOOKUP($A93,'Выгр Кат'!$A:$T,H$1,0)</f>
        <v>0</v>
      </c>
      <c r="I93" s="93">
        <v>4104</v>
      </c>
      <c r="J93" s="93">
        <v>4104</v>
      </c>
      <c r="K93" s="75" t="e">
        <f>VLOOKUP(J93,'Отчет Eplex'!$B:$E,4,0)</f>
        <v>#N/A</v>
      </c>
      <c r="L93" s="75" t="e">
        <f t="shared" si="11"/>
        <v>#N/A</v>
      </c>
      <c r="M93" s="72">
        <v>1</v>
      </c>
      <c r="N93" s="72" t="s">
        <v>2596</v>
      </c>
      <c r="O93" s="72" t="str">
        <f>IFERROR(IF(VLOOKUP(I93,'Прайс шпак'!C:F,4,0)=N93,"шпак","Ошибка"),"Ошибка")</f>
        <v>шпак</v>
      </c>
      <c r="P93" s="74">
        <f>INDEX('Прайс шпак'!$H:$H,MATCH(I93,'Прайс шпак'!$C:$C,0))*M93</f>
        <v>160</v>
      </c>
      <c r="Q93" s="72">
        <f>VLOOKUP(P93,Наценка!$A$1:$B$8,2,1)</f>
        <v>1.98</v>
      </c>
      <c r="R93" s="75">
        <f t="shared" si="15"/>
        <v>316.8</v>
      </c>
      <c r="S93" s="74">
        <f t="shared" si="12"/>
        <v>319</v>
      </c>
      <c r="T93" s="75">
        <f>VLOOKUP($A93,'Выгр Кат'!$A:$T,T$1,0)</f>
        <v>160</v>
      </c>
      <c r="U93" s="75">
        <f>VLOOKUP($A93,'Выгр Кат'!$A:$T,U$1,0)</f>
        <v>319</v>
      </c>
      <c r="V93" s="76">
        <f t="shared" si="13"/>
        <v>0</v>
      </c>
      <c r="W93" s="76">
        <f t="shared" si="14"/>
        <v>0</v>
      </c>
      <c r="X93" s="77">
        <f>IF(IFERROR(RIGHT(E93,1),"")="✔",S93*(1-#REF!),S93*(1-$X$2))</f>
        <v>296.66999999999996</v>
      </c>
      <c r="Y93" s="167">
        <f t="shared" si="16"/>
        <v>0.85418749999999966</v>
      </c>
      <c r="Z93" s="167">
        <f t="shared" si="17"/>
        <v>0.14994269340974223</v>
      </c>
      <c r="AA93" s="167">
        <f t="shared" si="18"/>
        <v>1.1812499999999999</v>
      </c>
      <c r="AB93" s="169">
        <f t="shared" si="21"/>
        <v>349</v>
      </c>
      <c r="AC93" s="161">
        <f>IFERROR(ROUND((VLOOKUP($A93,'ИЗ ГУГЛА'!$B:$Z,AC$1,0)+AE93)*AD93,),VLOOKUP($A93,'ИЗ ГУГЛА'!$B:$Z,AC$1,0))</f>
        <v>349</v>
      </c>
      <c r="AD93" s="78">
        <v>1</v>
      </c>
      <c r="AE93" s="160">
        <v>0</v>
      </c>
      <c r="AF93" s="183">
        <v>349</v>
      </c>
      <c r="AG93" s="152" t="s">
        <v>28421</v>
      </c>
      <c r="AH93" s="161" t="str">
        <f>IFERROR(ROUND((VLOOKUP($A93,'ИЗ ГУГЛА'!$B:$Z,AH$1,0)+AJ93)*AI93,),VLOOKUP($A93,'ИЗ ГУГЛА'!$B:$Z,AH$1,0))</f>
        <v/>
      </c>
      <c r="AI93" s="78">
        <v>1</v>
      </c>
      <c r="AJ93" s="160">
        <v>0</v>
      </c>
      <c r="AK93" s="172"/>
      <c r="AL93" s="172"/>
      <c r="AM93" s="161" t="str">
        <f>IFERROR(ROUND((VLOOKUP($A93,'ИЗ ГУГЛА'!$B:$Z,AM$1,0)+AO93)*AN93,),VLOOKUP($A93,'ИЗ ГУГЛА'!$B:$Z,AM$1,0))</f>
        <v/>
      </c>
      <c r="AN93" s="160">
        <v>1</v>
      </c>
      <c r="AO93" s="160">
        <v>0</v>
      </c>
      <c r="AP93" s="172"/>
      <c r="AQ93" s="172"/>
      <c r="AR93" s="161" t="str">
        <f>IFERROR(ROUND((VLOOKUP($A93,'ИЗ ГУГЛА'!$B:$Z,AR$1,0)+AT93)*AS93,),VLOOKUP($A93,'ИЗ ГУГЛА'!$B:$Z,AR$1,0))</f>
        <v/>
      </c>
      <c r="AS93" s="160">
        <v>1</v>
      </c>
      <c r="AT93" s="160">
        <v>0</v>
      </c>
      <c r="AU93" s="172"/>
      <c r="AV93" s="172"/>
    </row>
    <row r="94" spans="1:48" ht="31.5" hidden="1" thickTop="1" thickBot="1">
      <c r="A94" s="121">
        <v>194891</v>
      </c>
      <c r="B94" s="115">
        <f>VLOOKUP($A94,'Выгр Кат'!$A:$T,B$1,0)</f>
        <v>17216</v>
      </c>
      <c r="C94" s="116" t="str">
        <f>VLOOKUP($A94,'Выгр Кат'!$A:$T,C$1,0)</f>
        <v>Подушки глушителя СЭВИ ЭКСПЕРТ 4 шт. для Лада Приора, Приора 2</v>
      </c>
      <c r="D94" s="115" t="str">
        <f>VLOOKUP($A94,'Выгр Кат'!$A:$T,D$1,0)</f>
        <v>Y</v>
      </c>
      <c r="E94" s="115" t="str">
        <f>VLOOKUP($A94,'Выгр Кат'!$A:$T,E$1,0)</f>
        <v>1</v>
      </c>
      <c r="F94" s="115">
        <f>VLOOKUP($A94,'Выгр Кат'!$A:$T,F$1,0)</f>
        <v>0</v>
      </c>
      <c r="G94" s="115" t="str">
        <f>VLOOKUP($A94,'Выгр Кат'!$A:$T,G$1,0)</f>
        <v>4105</v>
      </c>
      <c r="H94" s="115">
        <f>VLOOKUP($A94,'Выгр Кат'!$A:$T,H$1,0)</f>
        <v>0</v>
      </c>
      <c r="I94" s="93">
        <v>4105</v>
      </c>
      <c r="J94" s="93">
        <v>4105</v>
      </c>
      <c r="K94" s="75" t="e">
        <f>VLOOKUP(J94,'Отчет Eplex'!$B:$E,4,0)</f>
        <v>#N/A</v>
      </c>
      <c r="L94" s="75" t="e">
        <f t="shared" si="11"/>
        <v>#N/A</v>
      </c>
      <c r="M94" s="72">
        <v>1</v>
      </c>
      <c r="N94" s="72" t="s">
        <v>2596</v>
      </c>
      <c r="O94" s="72" t="str">
        <f>IFERROR(IF(VLOOKUP(I94,'Прайс шпак'!C:F,4,0)=N94,"шпак","Ошибка"),"Ошибка")</f>
        <v>шпак</v>
      </c>
      <c r="P94" s="74">
        <f>INDEX('Прайс шпак'!$H:$H,MATCH(I94,'Прайс шпак'!$C:$C,0))*M94</f>
        <v>180</v>
      </c>
      <c r="Q94" s="72">
        <f>VLOOKUP(P94,Наценка!$A$1:$B$8,2,1)</f>
        <v>1.98</v>
      </c>
      <c r="R94" s="75">
        <f t="shared" si="15"/>
        <v>356.4</v>
      </c>
      <c r="S94" s="74">
        <f t="shared" si="12"/>
        <v>359</v>
      </c>
      <c r="T94" s="75">
        <f>VLOOKUP($A94,'Выгр Кат'!$A:$T,T$1,0)</f>
        <v>180</v>
      </c>
      <c r="U94" s="75">
        <f>VLOOKUP($A94,'Выгр Кат'!$A:$T,U$1,0)</f>
        <v>359</v>
      </c>
      <c r="V94" s="76">
        <f t="shared" si="13"/>
        <v>0</v>
      </c>
      <c r="W94" s="76">
        <f t="shared" si="14"/>
        <v>0</v>
      </c>
      <c r="X94" s="77">
        <f>IF(IFERROR(RIGHT(E94,1),"")="✔",S94*(1-#REF!),S94*(1-$X$2))</f>
        <v>333.87</v>
      </c>
      <c r="Y94" s="167">
        <f t="shared" si="16"/>
        <v>0.85483333333333333</v>
      </c>
      <c r="Z94" s="167">
        <f t="shared" si="17"/>
        <v>0.20317422434367541</v>
      </c>
      <c r="AA94" s="167">
        <f t="shared" si="18"/>
        <v>1.3277777777777779</v>
      </c>
      <c r="AB94" s="169">
        <f t="shared" si="21"/>
        <v>419</v>
      </c>
      <c r="AC94" s="161">
        <f>IFERROR(ROUND((VLOOKUP($A94,'ИЗ ГУГЛА'!$B:$Z,AC$1,0)+AE94)*AD94,),VLOOKUP($A94,'ИЗ ГУГЛА'!$B:$Z,AC$1,0))</f>
        <v>419</v>
      </c>
      <c r="AD94" s="78">
        <v>1</v>
      </c>
      <c r="AE94" s="160">
        <v>0</v>
      </c>
      <c r="AF94" s="183">
        <v>419</v>
      </c>
      <c r="AG94" s="152" t="s">
        <v>28422</v>
      </c>
      <c r="AH94" s="161" t="str">
        <f>IFERROR(ROUND((VLOOKUP($A94,'ИЗ ГУГЛА'!$B:$Z,AH$1,0)+AJ94)*AI94,),VLOOKUP($A94,'ИЗ ГУГЛА'!$B:$Z,AH$1,0))</f>
        <v/>
      </c>
      <c r="AI94" s="78">
        <v>1</v>
      </c>
      <c r="AJ94" s="160">
        <v>0</v>
      </c>
      <c r="AK94" s="172"/>
      <c r="AL94" s="172"/>
      <c r="AM94" s="161" t="str">
        <f>IFERROR(ROUND((VLOOKUP($A94,'ИЗ ГУГЛА'!$B:$Z,AM$1,0)+AO94)*AN94,),VLOOKUP($A94,'ИЗ ГУГЛА'!$B:$Z,AM$1,0))</f>
        <v/>
      </c>
      <c r="AN94" s="160">
        <v>1</v>
      </c>
      <c r="AO94" s="160">
        <v>0</v>
      </c>
      <c r="AP94" s="172"/>
      <c r="AQ94" s="172"/>
      <c r="AR94" s="161" t="str">
        <f>IFERROR(ROUND((VLOOKUP($A94,'ИЗ ГУГЛА'!$B:$Z,AR$1,0)+AT94)*AS94,),VLOOKUP($A94,'ИЗ ГУГЛА'!$B:$Z,AR$1,0))</f>
        <v/>
      </c>
      <c r="AS94" s="160">
        <v>1</v>
      </c>
      <c r="AT94" s="160">
        <v>0</v>
      </c>
      <c r="AU94" s="172"/>
      <c r="AV94" s="172"/>
    </row>
    <row r="95" spans="1:48" ht="46.5" thickTop="1" thickBot="1">
      <c r="A95" s="121">
        <v>194886</v>
      </c>
      <c r="B95" s="115">
        <f>VLOOKUP($A95,'Выгр Кат'!$A:$T,B$1,0)</f>
        <v>17210</v>
      </c>
      <c r="C95" s="116" t="str">
        <f>VLOOKUP($A95,'Выгр Кат'!$A:$T,C$1,0)</f>
        <v>Подушки глушителя СЭВИ ЭКСПЕРТ 10 шт. для Лада Калина, Калина 2, Гранта, Датсун mi-DO, on-DO</v>
      </c>
      <c r="D95" s="115" t="str">
        <f>VLOOKUP($A95,'Выгр Кат'!$A:$T,D$1,0)</f>
        <v>Y</v>
      </c>
      <c r="E95" s="115" t="str">
        <f>VLOOKUP($A95,'Выгр Кат'!$A:$T,E$1,0)</f>
        <v>1</v>
      </c>
      <c r="F95" s="115">
        <f>VLOOKUP($A95,'Выгр Кат'!$A:$T,F$1,0)</f>
        <v>0</v>
      </c>
      <c r="G95" s="115" t="str">
        <f>VLOOKUP($A95,'Выгр Кат'!$A:$T,G$1,0)</f>
        <v>4106</v>
      </c>
      <c r="H95" s="115">
        <f>VLOOKUP($A95,'Выгр Кат'!$A:$T,H$1,0)</f>
        <v>0</v>
      </c>
      <c r="I95" s="93">
        <v>4106</v>
      </c>
      <c r="J95" s="93">
        <v>4106</v>
      </c>
      <c r="K95" s="75" t="e">
        <f>VLOOKUP(J95,'Отчет Eplex'!$B:$E,4,0)</f>
        <v>#N/A</v>
      </c>
      <c r="L95" s="75" t="e">
        <f t="shared" si="11"/>
        <v>#N/A</v>
      </c>
      <c r="M95" s="72">
        <v>1</v>
      </c>
      <c r="N95" s="72" t="s">
        <v>2596</v>
      </c>
      <c r="O95" s="72" t="str">
        <f>IFERROR(IF(VLOOKUP(I95,'Прайс шпак'!C:F,4,0)=N95,"шпак","Ошибка"),"Ошибка")</f>
        <v>шпак</v>
      </c>
      <c r="P95" s="74">
        <f>INDEX('Прайс шпак'!$H:$H,MATCH(I95,'Прайс шпак'!$C:$C,0))*M95</f>
        <v>370</v>
      </c>
      <c r="Q95" s="72">
        <f>VLOOKUP(P95,Наценка!$A$1:$B$8,2,1)</f>
        <v>1.55</v>
      </c>
      <c r="R95" s="75">
        <f t="shared" si="15"/>
        <v>573.5</v>
      </c>
      <c r="S95" s="74">
        <f t="shared" si="12"/>
        <v>579</v>
      </c>
      <c r="T95" s="75">
        <f>VLOOKUP($A95,'Выгр Кат'!$A:$T,T$1,0)</f>
        <v>360</v>
      </c>
      <c r="U95" s="75">
        <f>VLOOKUP($A95,'Выгр Кат'!$A:$T,U$1,0)</f>
        <v>559</v>
      </c>
      <c r="V95" s="76">
        <f t="shared" si="13"/>
        <v>10</v>
      </c>
      <c r="W95" s="76">
        <f t="shared" si="14"/>
        <v>20</v>
      </c>
      <c r="X95" s="77">
        <f>IF(IFERROR(RIGHT(E95,1),"")="✔",S95*(1-#REF!),S95*(1-$X$2))</f>
        <v>538.46999999999991</v>
      </c>
      <c r="Y95" s="167">
        <f t="shared" si="16"/>
        <v>0.45532432432432413</v>
      </c>
      <c r="Z95" s="167">
        <f t="shared" si="17"/>
        <v>0.19511210762331851</v>
      </c>
      <c r="AA95" s="167">
        <f t="shared" si="18"/>
        <v>0.80810810810810807</v>
      </c>
      <c r="AB95" s="169">
        <f t="shared" si="21"/>
        <v>669</v>
      </c>
      <c r="AC95" s="161">
        <f>IFERROR(ROUND((VLOOKUP($A95,'ИЗ ГУГЛА'!$B:$Z,AC$1,0)+AE95)*AD95,),VLOOKUP($A95,'ИЗ ГУГЛА'!$B:$Z,AC$1,0))</f>
        <v>669</v>
      </c>
      <c r="AD95" s="78">
        <v>1</v>
      </c>
      <c r="AE95" s="160">
        <v>0</v>
      </c>
      <c r="AF95" s="183">
        <v>669</v>
      </c>
      <c r="AG95" s="152" t="s">
        <v>28423</v>
      </c>
      <c r="AH95" s="161" t="str">
        <f>IFERROR(ROUND((VLOOKUP($A95,'ИЗ ГУГЛА'!$B:$Z,AH$1,0)+AJ95)*AI95,),VLOOKUP($A95,'ИЗ ГУГЛА'!$B:$Z,AH$1,0))</f>
        <v/>
      </c>
      <c r="AI95" s="78">
        <v>1</v>
      </c>
      <c r="AJ95" s="160">
        <v>0</v>
      </c>
      <c r="AK95" s="172"/>
      <c r="AL95" s="172"/>
      <c r="AM95" s="161" t="str">
        <f>IFERROR(ROUND((VLOOKUP($A95,'ИЗ ГУГЛА'!$B:$Z,AM$1,0)+AO95)*AN95,),VLOOKUP($A95,'ИЗ ГУГЛА'!$B:$Z,AM$1,0))</f>
        <v/>
      </c>
      <c r="AN95" s="160">
        <v>1</v>
      </c>
      <c r="AO95" s="160">
        <v>0</v>
      </c>
      <c r="AP95" s="172"/>
      <c r="AQ95" s="172"/>
      <c r="AR95" s="161" t="str">
        <f>IFERROR(ROUND((VLOOKUP($A95,'ИЗ ГУГЛА'!$B:$Z,AR$1,0)+AT95)*AS95,),VLOOKUP($A95,'ИЗ ГУГЛА'!$B:$Z,AR$1,0))</f>
        <v/>
      </c>
      <c r="AS95" s="160">
        <v>1</v>
      </c>
      <c r="AT95" s="160">
        <v>0</v>
      </c>
      <c r="AU95" s="172"/>
      <c r="AV95" s="172"/>
    </row>
    <row r="96" spans="1:48" ht="46.5" thickTop="1" thickBot="1">
      <c r="A96" s="121">
        <v>194887</v>
      </c>
      <c r="B96" s="115">
        <f>VLOOKUP($A96,'Выгр Кат'!$A:$T,B$1,0)</f>
        <v>17215</v>
      </c>
      <c r="C96" s="116" t="str">
        <f>VLOOKUP($A96,'Выгр Кат'!$A:$T,C$1,0)</f>
        <v>Подушки глушителя СЭВИ ЭКСПЕРТ 10 шт. для Лада Приора, Приора 2, Веста</v>
      </c>
      <c r="D96" s="115" t="str">
        <f>VLOOKUP($A96,'Выгр Кат'!$A:$T,D$1,0)</f>
        <v>Y</v>
      </c>
      <c r="E96" s="115" t="str">
        <f>VLOOKUP($A96,'Выгр Кат'!$A:$T,E$1,0)</f>
        <v>1</v>
      </c>
      <c r="F96" s="115">
        <f>VLOOKUP($A96,'Выгр Кат'!$A:$T,F$1,0)</f>
        <v>0</v>
      </c>
      <c r="G96" s="115" t="str">
        <f>VLOOKUP($A96,'Выгр Кат'!$A:$T,G$1,0)</f>
        <v>4107</v>
      </c>
      <c r="H96" s="115">
        <f>VLOOKUP($A96,'Выгр Кат'!$A:$T,H$1,0)</f>
        <v>0</v>
      </c>
      <c r="I96" s="93">
        <v>4107</v>
      </c>
      <c r="J96" s="93">
        <v>4107</v>
      </c>
      <c r="K96" s="75" t="e">
        <f>VLOOKUP(J96,'Отчет Eplex'!$B:$E,4,0)</f>
        <v>#N/A</v>
      </c>
      <c r="L96" s="75" t="e">
        <f t="shared" si="11"/>
        <v>#N/A</v>
      </c>
      <c r="M96" s="72">
        <v>1</v>
      </c>
      <c r="N96" s="72" t="s">
        <v>2596</v>
      </c>
      <c r="O96" s="72" t="str">
        <f>IFERROR(IF(VLOOKUP(I96,'Прайс шпак'!C:F,4,0)=N96,"шпак","Ошибка"),"Ошибка")</f>
        <v>шпак</v>
      </c>
      <c r="P96" s="74">
        <f>INDEX('Прайс шпак'!$H:$H,MATCH(I96,'Прайс шпак'!$C:$C,0))*M96</f>
        <v>440</v>
      </c>
      <c r="Q96" s="72">
        <f>VLOOKUP(P96,Наценка!$A$1:$B$8,2,1)</f>
        <v>1.55</v>
      </c>
      <c r="R96" s="75">
        <f t="shared" si="15"/>
        <v>682</v>
      </c>
      <c r="S96" s="74">
        <f t="shared" si="12"/>
        <v>689</v>
      </c>
      <c r="T96" s="75">
        <f>VLOOKUP($A96,'Выгр Кат'!$A:$T,T$1,0)</f>
        <v>430</v>
      </c>
      <c r="U96" s="75">
        <f>VLOOKUP($A96,'Выгр Кат'!$A:$T,U$1,0)</f>
        <v>669</v>
      </c>
      <c r="V96" s="76">
        <f t="shared" si="13"/>
        <v>10</v>
      </c>
      <c r="W96" s="76">
        <f t="shared" si="14"/>
        <v>20</v>
      </c>
      <c r="X96" s="77">
        <f>IF(IFERROR(RIGHT(E96,1),"")="✔",S96*(1-#REF!),S96*(1-$X$2))</f>
        <v>640.77</v>
      </c>
      <c r="Y96" s="167">
        <f t="shared" si="16"/>
        <v>0.4562954545454545</v>
      </c>
      <c r="Z96" s="167">
        <f t="shared" si="17"/>
        <v>0.1888987341772152</v>
      </c>
      <c r="AA96" s="167">
        <f t="shared" si="18"/>
        <v>0.79545454545454541</v>
      </c>
      <c r="AB96" s="169">
        <f t="shared" si="21"/>
        <v>790</v>
      </c>
      <c r="AC96" s="161">
        <f>IFERROR(ROUND((VLOOKUP($A96,'ИЗ ГУГЛА'!$B:$Z,AC$1,0)+AE96)*AD96,),VLOOKUP($A96,'ИЗ ГУГЛА'!$B:$Z,AC$1,0))</f>
        <v>790</v>
      </c>
      <c r="AD96" s="78">
        <v>1</v>
      </c>
      <c r="AE96" s="160">
        <v>0</v>
      </c>
      <c r="AF96" s="183">
        <v>790</v>
      </c>
      <c r="AG96" s="152" t="s">
        <v>28424</v>
      </c>
      <c r="AH96" s="161" t="str">
        <f>IFERROR(ROUND((VLOOKUP($A96,'ИЗ ГУГЛА'!$B:$Z,AH$1,0)+AJ96)*AI96,),VLOOKUP($A96,'ИЗ ГУГЛА'!$B:$Z,AH$1,0))</f>
        <v/>
      </c>
      <c r="AI96" s="78">
        <v>1</v>
      </c>
      <c r="AJ96" s="160">
        <v>0</v>
      </c>
      <c r="AK96" s="172"/>
      <c r="AL96" s="172"/>
      <c r="AM96" s="161" t="str">
        <f>IFERROR(ROUND((VLOOKUP($A96,'ИЗ ГУГЛА'!$B:$Z,AM$1,0)+AO96)*AN96,),VLOOKUP($A96,'ИЗ ГУГЛА'!$B:$Z,AM$1,0))</f>
        <v/>
      </c>
      <c r="AN96" s="160">
        <v>1</v>
      </c>
      <c r="AO96" s="160">
        <v>0</v>
      </c>
      <c r="AP96" s="172"/>
      <c r="AQ96" s="172"/>
      <c r="AR96" s="161" t="str">
        <f>IFERROR(ROUND((VLOOKUP($A96,'ИЗ ГУГЛА'!$B:$Z,AR$1,0)+AT96)*AS96,),VLOOKUP($A96,'ИЗ ГУГЛА'!$B:$Z,AR$1,0))</f>
        <v/>
      </c>
      <c r="AS96" s="160">
        <v>1</v>
      </c>
      <c r="AT96" s="160">
        <v>0</v>
      </c>
      <c r="AU96" s="172"/>
      <c r="AV96" s="172"/>
    </row>
    <row r="97" spans="1:48" ht="76.5" thickTop="1" thickBot="1">
      <c r="A97" s="121">
        <v>194885</v>
      </c>
      <c r="B97" s="115">
        <f>VLOOKUP($A97,'Выгр Кат'!$A:$T,B$1,0)</f>
        <v>17231</v>
      </c>
      <c r="C97" s="116" t="str">
        <f>VLOOKUP($A97,'Выгр Кат'!$A:$T,C$1,0)</f>
        <v>Подушки глушителя СЭВИ ЭКСПЕРТ 10 шт. для ВАЗ 2110-2112, Лада Калина, Калина 2, Приора, Приора 2, Гранта, Нива 4x4, Шевроле Нива, Датсун mi-DO, on-DO</v>
      </c>
      <c r="D97" s="115" t="str">
        <f>VLOOKUP($A97,'Выгр Кат'!$A:$T,D$1,0)</f>
        <v>Y</v>
      </c>
      <c r="E97" s="115" t="str">
        <f>VLOOKUP($A97,'Выгр Кат'!$A:$T,E$1,0)</f>
        <v>1</v>
      </c>
      <c r="F97" s="115">
        <f>VLOOKUP($A97,'Выгр Кат'!$A:$T,F$1,0)</f>
        <v>0</v>
      </c>
      <c r="G97" s="115" t="str">
        <f>VLOOKUP($A97,'Выгр Кат'!$A:$T,G$1,0)</f>
        <v>4108</v>
      </c>
      <c r="H97" s="115">
        <f>VLOOKUP($A97,'Выгр Кат'!$A:$T,H$1,0)</f>
        <v>0</v>
      </c>
      <c r="I97" s="93">
        <v>4108</v>
      </c>
      <c r="J97" s="93">
        <v>4108</v>
      </c>
      <c r="K97" s="75" t="e">
        <f>VLOOKUP(J97,'Отчет Eplex'!$B:$E,4,0)</f>
        <v>#N/A</v>
      </c>
      <c r="L97" s="75" t="e">
        <f t="shared" si="11"/>
        <v>#N/A</v>
      </c>
      <c r="M97" s="72">
        <v>1</v>
      </c>
      <c r="N97" s="72" t="s">
        <v>2596</v>
      </c>
      <c r="O97" s="72" t="str">
        <f>IFERROR(IF(VLOOKUP(I97,'Прайс шпак'!C:F,4,0)=N97,"шпак","Ошибка"),"Ошибка")</f>
        <v>шпак</v>
      </c>
      <c r="P97" s="74">
        <f>INDEX('Прайс шпак'!$H:$H,MATCH(I97,'Прайс шпак'!$C:$C,0))*M97</f>
        <v>560</v>
      </c>
      <c r="Q97" s="72">
        <f>VLOOKUP(P97,Наценка!$A$1:$B$8,2,1)</f>
        <v>1.5</v>
      </c>
      <c r="R97" s="75">
        <f t="shared" si="15"/>
        <v>840</v>
      </c>
      <c r="S97" s="74">
        <f t="shared" si="12"/>
        <v>839</v>
      </c>
      <c r="T97" s="75">
        <f>VLOOKUP($A97,'Выгр Кат'!$A:$T,T$1,0)</f>
        <v>520</v>
      </c>
      <c r="U97" s="75">
        <f>VLOOKUP($A97,'Выгр Кат'!$A:$T,U$1,0)</f>
        <v>779</v>
      </c>
      <c r="V97" s="76">
        <f t="shared" si="13"/>
        <v>40</v>
      </c>
      <c r="W97" s="76">
        <f t="shared" si="14"/>
        <v>60</v>
      </c>
      <c r="X97" s="77">
        <f>IF(IFERROR(RIGHT(E97,1),"")="✔",S97*(1-#REF!),S97*(1-$X$2))</f>
        <v>780.27</v>
      </c>
      <c r="Y97" s="167">
        <f t="shared" si="16"/>
        <v>0.39333928571428567</v>
      </c>
      <c r="Z97" s="167">
        <f t="shared" si="17"/>
        <v>0.17779768177028452</v>
      </c>
      <c r="AA97" s="167">
        <f t="shared" si="18"/>
        <v>0.69464285714285712</v>
      </c>
      <c r="AB97" s="169">
        <f t="shared" si="21"/>
        <v>949</v>
      </c>
      <c r="AC97" s="161">
        <f>IFERROR(ROUND((VLOOKUP($A97,'ИЗ ГУГЛА'!$B:$Z,AC$1,0)+AE97)*AD97,),VLOOKUP($A97,'ИЗ ГУГЛА'!$B:$Z,AC$1,0))</f>
        <v>949</v>
      </c>
      <c r="AD97" s="78">
        <v>1</v>
      </c>
      <c r="AE97" s="160">
        <v>0</v>
      </c>
      <c r="AF97" s="183">
        <v>949</v>
      </c>
      <c r="AG97" s="152" t="s">
        <v>28425</v>
      </c>
      <c r="AH97" s="161" t="str">
        <f>IFERROR(ROUND((VLOOKUP($A97,'ИЗ ГУГЛА'!$B:$Z,AH$1,0)+AJ97)*AI97,),VLOOKUP($A97,'ИЗ ГУГЛА'!$B:$Z,AH$1,0))</f>
        <v/>
      </c>
      <c r="AI97" s="78">
        <v>1</v>
      </c>
      <c r="AJ97" s="160">
        <v>0</v>
      </c>
      <c r="AK97" s="172"/>
      <c r="AL97" s="172"/>
      <c r="AM97" s="161" t="str">
        <f>IFERROR(ROUND((VLOOKUP($A97,'ИЗ ГУГЛА'!$B:$Z,AM$1,0)+AO97)*AN97,),VLOOKUP($A97,'ИЗ ГУГЛА'!$B:$Z,AM$1,0))</f>
        <v/>
      </c>
      <c r="AN97" s="160">
        <v>1</v>
      </c>
      <c r="AO97" s="160">
        <v>0</v>
      </c>
      <c r="AP97" s="172"/>
      <c r="AQ97" s="172"/>
      <c r="AR97" s="161" t="str">
        <f>IFERROR(ROUND((VLOOKUP($A97,'ИЗ ГУГЛА'!$B:$Z,AR$1,0)+AT97)*AS97,),VLOOKUP($A97,'ИЗ ГУГЛА'!$B:$Z,AR$1,0))</f>
        <v/>
      </c>
      <c r="AS97" s="160">
        <v>1</v>
      </c>
      <c r="AT97" s="160">
        <v>0</v>
      </c>
      <c r="AU97" s="172"/>
      <c r="AV97" s="172"/>
    </row>
    <row r="98" spans="1:48" ht="46.5" hidden="1" thickTop="1" thickBot="1">
      <c r="A98" s="121">
        <v>158653</v>
      </c>
      <c r="B98" s="115">
        <f>VLOOKUP($A98,'Выгр Кат'!$A:$T,B$1,0)</f>
        <v>17160</v>
      </c>
      <c r="C98" s="116" t="str">
        <f>VLOOKUP($A98,'Выгр Кат'!$A:$T,C$1,0)</f>
        <v>Комплект крепления глушителя СЭВИ ЭКСПЕРТ для ВАЗ 2101-2107, Лада Нива 4x4</v>
      </c>
      <c r="D98" s="115" t="str">
        <f>VLOOKUP($A98,'Выгр Кат'!$A:$T,D$1,0)</f>
        <v>Y</v>
      </c>
      <c r="E98" s="115" t="str">
        <f>VLOOKUP($A98,'Выгр Кат'!$A:$T,E$1,0)</f>
        <v>1</v>
      </c>
      <c r="F98" s="115">
        <f>VLOOKUP($A98,'Выгр Кат'!$A:$T,F$1,0)</f>
        <v>0</v>
      </c>
      <c r="G98" s="115" t="str">
        <f>VLOOKUP($A98,'Выгр Кат'!$A:$T,G$1,0)</f>
        <v>4110</v>
      </c>
      <c r="H98" s="115">
        <f>VLOOKUP($A98,'Выгр Кат'!$A:$T,H$1,0)</f>
        <v>0</v>
      </c>
      <c r="I98" s="93">
        <v>4110</v>
      </c>
      <c r="J98" s="93">
        <v>4110</v>
      </c>
      <c r="K98" s="75" t="e">
        <f>VLOOKUP(J98,'Отчет Eplex'!$B:$E,4,0)</f>
        <v>#N/A</v>
      </c>
      <c r="L98" s="75" t="e">
        <f t="shared" si="11"/>
        <v>#N/A</v>
      </c>
      <c r="M98" s="72">
        <v>1</v>
      </c>
      <c r="N98" s="72" t="s">
        <v>2596</v>
      </c>
      <c r="O98" s="72" t="str">
        <f>IFERROR(IF(VLOOKUP(I98,'Прайс шпак'!C:F,4,0)=N98,"шпак","Ошибка"),"Ошибка")</f>
        <v>шпак</v>
      </c>
      <c r="P98" s="74">
        <f>INDEX('Прайс шпак'!$H:$H,MATCH(I98,'Прайс шпак'!$C:$C,0))*M98</f>
        <v>130</v>
      </c>
      <c r="Q98" s="72">
        <f>VLOOKUP(P98,Наценка!$A$1:$B$8,2,1)</f>
        <v>1.98</v>
      </c>
      <c r="R98" s="75">
        <f t="shared" si="15"/>
        <v>257.39999999999998</v>
      </c>
      <c r="S98" s="74">
        <f t="shared" si="12"/>
        <v>259</v>
      </c>
      <c r="T98" s="75">
        <f>VLOOKUP($A98,'Выгр Кат'!$A:$T,T$1,0)</f>
        <v>130</v>
      </c>
      <c r="U98" s="75">
        <f>VLOOKUP($A98,'Выгр Кат'!$A:$T,U$1,0)</f>
        <v>259</v>
      </c>
      <c r="V98" s="76">
        <f t="shared" si="13"/>
        <v>0</v>
      </c>
      <c r="W98" s="76">
        <f t="shared" si="14"/>
        <v>0</v>
      </c>
      <c r="X98" s="77">
        <f>IF(IFERROR(RIGHT(E98,1),"")="✔",S98*(1-#REF!),S98*(1-$X$2))</f>
        <v>240.86999999999998</v>
      </c>
      <c r="Y98" s="167">
        <f t="shared" si="16"/>
        <v>0.85284615384615359</v>
      </c>
      <c r="Z98" s="167">
        <f t="shared" si="17"/>
        <v>0.16941379310344837</v>
      </c>
      <c r="AA98" s="167">
        <f t="shared" si="18"/>
        <v>1.2307692307692308</v>
      </c>
      <c r="AB98" s="169">
        <f t="shared" si="21"/>
        <v>290</v>
      </c>
      <c r="AC98" s="161">
        <f>IFERROR(ROUND((VLOOKUP($A98,'ИЗ ГУГЛА'!$B:$Z,AC$1,0)+AE98)*AD98,),VLOOKUP($A98,'ИЗ ГУГЛА'!$B:$Z,AC$1,0))</f>
        <v>290</v>
      </c>
      <c r="AD98" s="78">
        <v>1</v>
      </c>
      <c r="AE98" s="160">
        <v>0</v>
      </c>
      <c r="AF98" s="117">
        <v>290</v>
      </c>
      <c r="AG98" s="152" t="s">
        <v>28426</v>
      </c>
      <c r="AH98" s="161" t="str">
        <f>IFERROR(ROUND((VLOOKUP($A98,'ИЗ ГУГЛА'!$B:$Z,AH$1,0)+AJ98)*AI98,),VLOOKUP($A98,'ИЗ ГУГЛА'!$B:$Z,AH$1,0))</f>
        <v/>
      </c>
      <c r="AI98" s="78">
        <v>1</v>
      </c>
      <c r="AJ98" s="160">
        <v>0</v>
      </c>
      <c r="AK98" s="172"/>
      <c r="AL98" s="172"/>
      <c r="AM98" s="161" t="str">
        <f>IFERROR(ROUND((VLOOKUP($A98,'ИЗ ГУГЛА'!$B:$Z,AM$1,0)+AO98)*AN98,),VLOOKUP($A98,'ИЗ ГУГЛА'!$B:$Z,AM$1,0))</f>
        <v/>
      </c>
      <c r="AN98" s="160">
        <v>1</v>
      </c>
      <c r="AO98" s="160">
        <v>0</v>
      </c>
      <c r="AP98" s="172"/>
      <c r="AQ98" s="172"/>
      <c r="AR98" s="161" t="str">
        <f>IFERROR(ROUND((VLOOKUP($A98,'ИЗ ГУГЛА'!$B:$Z,AR$1,0)+AT98)*AS98,),VLOOKUP($A98,'ИЗ ГУГЛА'!$B:$Z,AR$1,0))</f>
        <v/>
      </c>
      <c r="AS98" s="160">
        <v>1</v>
      </c>
      <c r="AT98" s="160">
        <v>0</v>
      </c>
      <c r="AU98" s="172"/>
      <c r="AV98" s="172"/>
    </row>
    <row r="99" spans="1:48" ht="46.5" thickTop="1" thickBot="1">
      <c r="A99" s="121">
        <v>181632</v>
      </c>
      <c r="B99" s="115">
        <f>VLOOKUP($A99,'Выгр Кат'!$A:$T,B$1,0)</f>
        <v>17178</v>
      </c>
      <c r="C99" s="116" t="str">
        <f>VLOOKUP($A99,'Выгр Кат'!$A:$T,C$1,0)</f>
        <v>Опора двигателя левая СЭВИ ЭКСПЕРТ для ВАЗ 2108-21099, 2113-2115</v>
      </c>
      <c r="D99" s="115" t="str">
        <f>VLOOKUP($A99,'Выгр Кат'!$A:$T,D$1,0)</f>
        <v>Y</v>
      </c>
      <c r="E99" s="115" t="str">
        <f>VLOOKUP($A99,'Выгр Кат'!$A:$T,E$1,0)</f>
        <v>1</v>
      </c>
      <c r="F99" s="115">
        <f>VLOOKUP($A99,'Выгр Кат'!$A:$T,F$1,0)</f>
        <v>0</v>
      </c>
      <c r="G99" s="115" t="str">
        <f>VLOOKUP($A99,'Выгр Кат'!$A:$T,G$1,0)</f>
        <v>5101</v>
      </c>
      <c r="H99" s="115">
        <f>VLOOKUP($A99,'Выгр Кат'!$A:$T,H$1,0)</f>
        <v>0</v>
      </c>
      <c r="I99" s="93">
        <v>5101</v>
      </c>
      <c r="J99" s="93">
        <v>5101</v>
      </c>
      <c r="K99" s="75" t="e">
        <f>VLOOKUP(J99,'Отчет Eplex'!$B:$E,4,0)</f>
        <v>#N/A</v>
      </c>
      <c r="L99" s="75" t="e">
        <f t="shared" si="11"/>
        <v>#N/A</v>
      </c>
      <c r="M99" s="72">
        <v>1</v>
      </c>
      <c r="N99" s="72" t="s">
        <v>2596</v>
      </c>
      <c r="O99" s="72" t="str">
        <f>IFERROR(IF(VLOOKUP(I99,'Прайс шпак'!C:F,4,0)=N99,"шпак","Ошибка"),"Ошибка")</f>
        <v>шпак</v>
      </c>
      <c r="P99" s="74">
        <f>INDEX('Прайс шпак'!$H:$H,MATCH(I99,'Прайс шпак'!$C:$C,0))*M99</f>
        <v>550</v>
      </c>
      <c r="Q99" s="72">
        <f>VLOOKUP(P99,Наценка!$A$1:$B$8,2,1)</f>
        <v>1.5</v>
      </c>
      <c r="R99" s="75">
        <f t="shared" si="15"/>
        <v>825</v>
      </c>
      <c r="S99" s="74">
        <f t="shared" si="12"/>
        <v>829</v>
      </c>
      <c r="T99" s="75">
        <f>VLOOKUP($A99,'Выгр Кат'!$A:$T,T$1,0)</f>
        <v>520</v>
      </c>
      <c r="U99" s="75">
        <f>VLOOKUP($A99,'Выгр Кат'!$A:$T,U$1,0)</f>
        <v>779</v>
      </c>
      <c r="V99" s="76">
        <f t="shared" si="13"/>
        <v>30</v>
      </c>
      <c r="W99" s="76">
        <f t="shared" si="14"/>
        <v>50</v>
      </c>
      <c r="X99" s="77">
        <f>IF(IFERROR(RIGHT(E99,1),"")="✔",S99*(1-#REF!),S99*(1-$X$2))</f>
        <v>770.96999999999991</v>
      </c>
      <c r="Y99" s="167">
        <f t="shared" si="16"/>
        <v>0.4017636363636361</v>
      </c>
      <c r="Z99" s="167">
        <f t="shared" si="17"/>
        <v>0.18759747102212865</v>
      </c>
      <c r="AA99" s="167">
        <f t="shared" si="18"/>
        <v>0.72545454545454535</v>
      </c>
      <c r="AB99" s="169">
        <f t="shared" si="21"/>
        <v>949</v>
      </c>
      <c r="AC99" s="161">
        <f>IFERROR(ROUND((VLOOKUP($A99,'ИЗ ГУГЛА'!$B:$Z,AC$1,0)+AE99)*AD99,),VLOOKUP($A99,'ИЗ ГУГЛА'!$B:$Z,AC$1,0))</f>
        <v>949</v>
      </c>
      <c r="AD99" s="78">
        <v>1</v>
      </c>
      <c r="AE99" s="160">
        <v>0</v>
      </c>
      <c r="AF99" s="183">
        <v>949</v>
      </c>
      <c r="AG99" s="152" t="s">
        <v>28427</v>
      </c>
      <c r="AH99" s="161" t="str">
        <f>IFERROR(ROUND((VLOOKUP($A99,'ИЗ ГУГЛА'!$B:$Z,AH$1,0)+AJ99)*AI99,),VLOOKUP($A99,'ИЗ ГУГЛА'!$B:$Z,AH$1,0))</f>
        <v/>
      </c>
      <c r="AI99" s="78">
        <v>1</v>
      </c>
      <c r="AJ99" s="160">
        <v>0</v>
      </c>
      <c r="AK99" s="172"/>
      <c r="AL99" s="172"/>
      <c r="AM99" s="161" t="str">
        <f>IFERROR(ROUND((VLOOKUP($A99,'ИЗ ГУГЛА'!$B:$Z,AM$1,0)+AO99)*AN99,),VLOOKUP($A99,'ИЗ ГУГЛА'!$B:$Z,AM$1,0))</f>
        <v/>
      </c>
      <c r="AN99" s="160">
        <v>1</v>
      </c>
      <c r="AO99" s="160">
        <v>0</v>
      </c>
      <c r="AP99" s="172"/>
      <c r="AQ99" s="172"/>
      <c r="AR99" s="161" t="str">
        <f>IFERROR(ROUND((VLOOKUP($A99,'ИЗ ГУГЛА'!$B:$Z,AR$1,0)+AT99)*AS99,),VLOOKUP($A99,'ИЗ ГУГЛА'!$B:$Z,AR$1,0))</f>
        <v/>
      </c>
      <c r="AS99" s="160">
        <v>1</v>
      </c>
      <c r="AT99" s="160">
        <v>0</v>
      </c>
      <c r="AU99" s="172"/>
      <c r="AV99" s="172"/>
    </row>
    <row r="100" spans="1:48" ht="46.5" thickTop="1" thickBot="1">
      <c r="A100" s="121">
        <v>181635</v>
      </c>
      <c r="B100" s="115">
        <f>VLOOKUP($A100,'Выгр Кат'!$A:$T,B$1,0)</f>
        <v>17179</v>
      </c>
      <c r="C100" s="116" t="str">
        <f>VLOOKUP($A100,'Выгр Кат'!$A:$T,C$1,0)</f>
        <v>Опора двигателя передняя СЭВИ ЭКСПЕРТ для ВАЗ 2108-21099, 2113-2115</v>
      </c>
      <c r="D100" s="115" t="str">
        <f>VLOOKUP($A100,'Выгр Кат'!$A:$T,D$1,0)</f>
        <v>Y</v>
      </c>
      <c r="E100" s="115" t="str">
        <f>VLOOKUP($A100,'Выгр Кат'!$A:$T,E$1,0)</f>
        <v>1</v>
      </c>
      <c r="F100" s="115">
        <f>VLOOKUP($A100,'Выгр Кат'!$A:$T,F$1,0)</f>
        <v>0</v>
      </c>
      <c r="G100" s="115" t="str">
        <f>VLOOKUP($A100,'Выгр Кат'!$A:$T,G$1,0)</f>
        <v>5102</v>
      </c>
      <c r="H100" s="115">
        <f>VLOOKUP($A100,'Выгр Кат'!$A:$T,H$1,0)</f>
        <v>0</v>
      </c>
      <c r="I100" s="93">
        <v>5102</v>
      </c>
      <c r="J100" s="93">
        <v>5102</v>
      </c>
      <c r="K100" s="75" t="e">
        <f>VLOOKUP(J100,'Отчет Eplex'!$B:$E,4,0)</f>
        <v>#N/A</v>
      </c>
      <c r="L100" s="75" t="e">
        <f t="shared" si="11"/>
        <v>#N/A</v>
      </c>
      <c r="M100" s="72">
        <v>1</v>
      </c>
      <c r="N100" s="72" t="s">
        <v>2596</v>
      </c>
      <c r="O100" s="72" t="str">
        <f>IFERROR(IF(VLOOKUP(I100,'Прайс шпак'!C:F,4,0)=N100,"шпак","Ошибка"),"Ошибка")</f>
        <v>шпак</v>
      </c>
      <c r="P100" s="74">
        <f>INDEX('Прайс шпак'!$H:$H,MATCH(I100,'Прайс шпак'!$C:$C,0))*M100</f>
        <v>980</v>
      </c>
      <c r="Q100" s="72">
        <f>VLOOKUP(P100,Наценка!$A$1:$B$8,2,1)</f>
        <v>1.5</v>
      </c>
      <c r="R100" s="75">
        <f t="shared" si="15"/>
        <v>1470</v>
      </c>
      <c r="S100" s="74">
        <f t="shared" si="12"/>
        <v>1490</v>
      </c>
      <c r="T100" s="75">
        <f>VLOOKUP($A100,'Выгр Кат'!$A:$T,T$1,0)</f>
        <v>960</v>
      </c>
      <c r="U100" s="75">
        <f>VLOOKUP($A100,'Выгр Кат'!$A:$T,U$1,0)</f>
        <v>1490</v>
      </c>
      <c r="V100" s="76">
        <f t="shared" si="13"/>
        <v>20</v>
      </c>
      <c r="W100" s="76">
        <f t="shared" si="14"/>
        <v>0</v>
      </c>
      <c r="X100" s="77">
        <f>IF(IFERROR(RIGHT(E100,1),"")="✔",S100*(1-#REF!),S100*(1-$X$2))</f>
        <v>1385.6999999999998</v>
      </c>
      <c r="Y100" s="167">
        <f t="shared" si="16"/>
        <v>0.41397959183673461</v>
      </c>
      <c r="Z100" s="167">
        <f t="shared" si="17"/>
        <v>0.12849056603773595</v>
      </c>
      <c r="AA100" s="167">
        <f t="shared" si="18"/>
        <v>0.62244897959183665</v>
      </c>
      <c r="AB100" s="169">
        <f t="shared" si="21"/>
        <v>1590</v>
      </c>
      <c r="AC100" s="161">
        <f>IFERROR(ROUND((VLOOKUP($A100,'ИЗ ГУГЛА'!$B:$Z,AC$1,0)+AE100)*AD100,),VLOOKUP($A100,'ИЗ ГУГЛА'!$B:$Z,AC$1,0))</f>
        <v>1590</v>
      </c>
      <c r="AD100" s="78">
        <v>1</v>
      </c>
      <c r="AE100" s="160">
        <v>0</v>
      </c>
      <c r="AF100" s="183">
        <v>1590</v>
      </c>
      <c r="AG100" s="152" t="s">
        <v>28428</v>
      </c>
      <c r="AH100" s="161" t="str">
        <f>IFERROR(ROUND((VLOOKUP($A100,'ИЗ ГУГЛА'!$B:$Z,AH$1,0)+AJ100)*AI100,),VLOOKUP($A100,'ИЗ ГУГЛА'!$B:$Z,AH$1,0))</f>
        <v/>
      </c>
      <c r="AI100" s="78">
        <v>1</v>
      </c>
      <c r="AJ100" s="160">
        <v>0</v>
      </c>
      <c r="AK100" s="172"/>
      <c r="AL100" s="172"/>
      <c r="AM100" s="161" t="str">
        <f>IFERROR(ROUND((VLOOKUP($A100,'ИЗ ГУГЛА'!$B:$Z,AM$1,0)+AO100)*AN100,),VLOOKUP($A100,'ИЗ ГУГЛА'!$B:$Z,AM$1,0))</f>
        <v/>
      </c>
      <c r="AN100" s="160">
        <v>1</v>
      </c>
      <c r="AO100" s="160">
        <v>0</v>
      </c>
      <c r="AP100" s="172"/>
      <c r="AQ100" s="172"/>
      <c r="AR100" s="161" t="str">
        <f>IFERROR(ROUND((VLOOKUP($A100,'ИЗ ГУГЛА'!$B:$Z,AR$1,0)+AT100)*AS100,),VLOOKUP($A100,'ИЗ ГУГЛА'!$B:$Z,AR$1,0))</f>
        <v/>
      </c>
      <c r="AS100" s="160">
        <v>1</v>
      </c>
      <c r="AT100" s="160">
        <v>0</v>
      </c>
      <c r="AU100" s="172"/>
      <c r="AV100" s="172"/>
    </row>
    <row r="101" spans="1:48" ht="46.5" thickTop="1" thickBot="1">
      <c r="A101" s="121">
        <v>181618</v>
      </c>
      <c r="B101" s="115">
        <f>VLOOKUP($A101,'Выгр Кат'!$A:$T,B$1,0)</f>
        <v>17177</v>
      </c>
      <c r="C101" s="116" t="str">
        <f>VLOOKUP($A101,'Выгр Кат'!$A:$T,C$1,0)</f>
        <v>Опора двигателя задняя СЭВИ ЭКСПЕРТ для ВАЗ 2108-21099, 2113-2115</v>
      </c>
      <c r="D101" s="115" t="str">
        <f>VLOOKUP($A101,'Выгр Кат'!$A:$T,D$1,0)</f>
        <v>Y</v>
      </c>
      <c r="E101" s="115" t="str">
        <f>VLOOKUP($A101,'Выгр Кат'!$A:$T,E$1,0)</f>
        <v>1</v>
      </c>
      <c r="F101" s="115">
        <f>VLOOKUP($A101,'Выгр Кат'!$A:$T,F$1,0)</f>
        <v>0</v>
      </c>
      <c r="G101" s="115" t="str">
        <f>VLOOKUP($A101,'Выгр Кат'!$A:$T,G$1,0)</f>
        <v>5103</v>
      </c>
      <c r="H101" s="115">
        <f>VLOOKUP($A101,'Выгр Кат'!$A:$T,H$1,0)</f>
        <v>0</v>
      </c>
      <c r="I101" s="93">
        <v>5103</v>
      </c>
      <c r="J101" s="93">
        <v>5103</v>
      </c>
      <c r="K101" s="75" t="e">
        <f>VLOOKUP(J101,'Отчет Eplex'!$B:$E,4,0)</f>
        <v>#N/A</v>
      </c>
      <c r="L101" s="75" t="e">
        <f t="shared" si="11"/>
        <v>#N/A</v>
      </c>
      <c r="M101" s="72">
        <v>1</v>
      </c>
      <c r="N101" s="72" t="s">
        <v>2596</v>
      </c>
      <c r="O101" s="72" t="str">
        <f>IFERROR(IF(VLOOKUP(I101,'Прайс шпак'!C:F,4,0)=N101,"шпак","Ошибка"),"Ошибка")</f>
        <v>шпак</v>
      </c>
      <c r="P101" s="74">
        <f>INDEX('Прайс шпак'!$H:$H,MATCH(I101,'Прайс шпак'!$C:$C,0))*M101</f>
        <v>710</v>
      </c>
      <c r="Q101" s="72">
        <f>VLOOKUP(P101,Наценка!$A$1:$B$8,2,1)</f>
        <v>1.5</v>
      </c>
      <c r="R101" s="75">
        <f t="shared" si="15"/>
        <v>1065</v>
      </c>
      <c r="S101" s="74">
        <f t="shared" si="12"/>
        <v>1090</v>
      </c>
      <c r="T101" s="75">
        <f>VLOOKUP($A101,'Выгр Кат'!$A:$T,T$1,0)</f>
        <v>770</v>
      </c>
      <c r="U101" s="75">
        <f>VLOOKUP($A101,'Выгр Кат'!$A:$T,U$1,0)</f>
        <v>1190</v>
      </c>
      <c r="V101" s="76">
        <f t="shared" si="13"/>
        <v>-60</v>
      </c>
      <c r="W101" s="76">
        <f t="shared" si="14"/>
        <v>-100</v>
      </c>
      <c r="X101" s="77">
        <f>IF(IFERROR(RIGHT(E101,1),"")="✔",S101*(1-#REF!),S101*(1-$X$2))</f>
        <v>1013.6999999999999</v>
      </c>
      <c r="Y101" s="167">
        <f t="shared" si="16"/>
        <v>0.42774647887323924</v>
      </c>
      <c r="Z101" s="167">
        <f t="shared" si="17"/>
        <v>0.21418604651162795</v>
      </c>
      <c r="AA101" s="167">
        <f t="shared" si="18"/>
        <v>0.81690140845070425</v>
      </c>
      <c r="AB101" s="169">
        <f t="shared" si="21"/>
        <v>1290</v>
      </c>
      <c r="AC101" s="161">
        <f>IFERROR(ROUND((VLOOKUP($A101,'ИЗ ГУГЛА'!$B:$Z,AC$1,0)+AE101)*AD101,),VLOOKUP($A101,'ИЗ ГУГЛА'!$B:$Z,AC$1,0))</f>
        <v>1290</v>
      </c>
      <c r="AD101" s="78">
        <v>1</v>
      </c>
      <c r="AE101" s="160">
        <v>0</v>
      </c>
      <c r="AF101" s="183">
        <v>1290</v>
      </c>
      <c r="AG101" s="152" t="s">
        <v>28429</v>
      </c>
      <c r="AH101" s="161" t="str">
        <f>IFERROR(ROUND((VLOOKUP($A101,'ИЗ ГУГЛА'!$B:$Z,AH$1,0)+AJ101)*AI101,),VLOOKUP($A101,'ИЗ ГУГЛА'!$B:$Z,AH$1,0))</f>
        <v/>
      </c>
      <c r="AI101" s="78">
        <v>1</v>
      </c>
      <c r="AJ101" s="160">
        <v>0</v>
      </c>
      <c r="AK101" s="172"/>
      <c r="AL101" s="172"/>
      <c r="AM101" s="161" t="str">
        <f>IFERROR(ROUND((VLOOKUP($A101,'ИЗ ГУГЛА'!$B:$Z,AM$1,0)+AO101)*AN101,),VLOOKUP($A101,'ИЗ ГУГЛА'!$B:$Z,AM$1,0))</f>
        <v/>
      </c>
      <c r="AN101" s="160">
        <v>1</v>
      </c>
      <c r="AO101" s="160">
        <v>0</v>
      </c>
      <c r="AP101" s="172"/>
      <c r="AQ101" s="172"/>
      <c r="AR101" s="161" t="str">
        <f>IFERROR(ROUND((VLOOKUP($A101,'ИЗ ГУГЛА'!$B:$Z,AR$1,0)+AT101)*AS101,),VLOOKUP($A101,'ИЗ ГУГЛА'!$B:$Z,AR$1,0))</f>
        <v/>
      </c>
      <c r="AS101" s="160">
        <v>1</v>
      </c>
      <c r="AT101" s="160">
        <v>0</v>
      </c>
      <c r="AU101" s="172"/>
      <c r="AV101" s="172"/>
    </row>
    <row r="102" spans="1:48" ht="46.5" thickTop="1" thickBot="1">
      <c r="A102" s="121">
        <v>181619</v>
      </c>
      <c r="B102" s="115">
        <f>VLOOKUP($A102,'Выгр Кат'!$A:$T,B$1,0)</f>
        <v>17195</v>
      </c>
      <c r="C102" s="116" t="str">
        <f>VLOOKUP($A102,'Выгр Кат'!$A:$T,C$1,0)</f>
        <v>Опора двигателя задняя СЭВИ ЭКСПЕРТ для ВАЗ 2110-2112, Лада Приора, Приора 2</v>
      </c>
      <c r="D102" s="115" t="str">
        <f>VLOOKUP($A102,'Выгр Кат'!$A:$T,D$1,0)</f>
        <v>Y</v>
      </c>
      <c r="E102" s="115" t="str">
        <f>VLOOKUP($A102,'Выгр Кат'!$A:$T,E$1,0)</f>
        <v>1</v>
      </c>
      <c r="F102" s="115">
        <f>VLOOKUP($A102,'Выгр Кат'!$A:$T,F$1,0)</f>
        <v>0</v>
      </c>
      <c r="G102" s="115" t="str">
        <f>VLOOKUP($A102,'Выгр Кат'!$A:$T,G$1,0)</f>
        <v>5104</v>
      </c>
      <c r="H102" s="115">
        <f>VLOOKUP($A102,'Выгр Кат'!$A:$T,H$1,0)</f>
        <v>0</v>
      </c>
      <c r="I102" s="93">
        <v>5104</v>
      </c>
      <c r="J102" s="93">
        <v>5104</v>
      </c>
      <c r="K102" s="75" t="e">
        <f>VLOOKUP(J102,'Отчет Eplex'!$B:$E,4,0)</f>
        <v>#N/A</v>
      </c>
      <c r="L102" s="75" t="e">
        <f t="shared" si="11"/>
        <v>#N/A</v>
      </c>
      <c r="M102" s="72">
        <v>1</v>
      </c>
      <c r="N102" s="72" t="s">
        <v>2596</v>
      </c>
      <c r="O102" s="72" t="str">
        <f>IFERROR(IF(VLOOKUP(I102,'Прайс шпак'!C:F,4,0)=N102,"шпак","Ошибка"),"Ошибка")</f>
        <v>шпак</v>
      </c>
      <c r="P102" s="74">
        <f>INDEX('Прайс шпак'!$H:$H,MATCH(I102,'Прайс шпак'!$C:$C,0))*M102</f>
        <v>990</v>
      </c>
      <c r="Q102" s="72">
        <f>VLOOKUP(P102,Наценка!$A$1:$B$8,2,1)</f>
        <v>1.5</v>
      </c>
      <c r="R102" s="75">
        <f t="shared" si="15"/>
        <v>1485</v>
      </c>
      <c r="S102" s="74">
        <f t="shared" si="12"/>
        <v>1490</v>
      </c>
      <c r="T102" s="75">
        <f>VLOOKUP($A102,'Выгр Кат'!$A:$T,T$1,0)</f>
        <v>880</v>
      </c>
      <c r="U102" s="75">
        <f>VLOOKUP($A102,'Выгр Кат'!$A:$T,U$1,0)</f>
        <v>1390</v>
      </c>
      <c r="V102" s="76">
        <f t="shared" si="13"/>
        <v>110</v>
      </c>
      <c r="W102" s="76">
        <f t="shared" si="14"/>
        <v>100</v>
      </c>
      <c r="X102" s="77">
        <f>IF(IFERROR(RIGHT(E102,1),"")="✔",S102*(1-#REF!),S102*(1-$X$2))</f>
        <v>1385.6999999999998</v>
      </c>
      <c r="Y102" s="167">
        <f t="shared" si="16"/>
        <v>0.39969696969696944</v>
      </c>
      <c r="Z102" s="167">
        <f t="shared" si="17"/>
        <v>7.0000000000000118E-2</v>
      </c>
      <c r="AA102" s="167">
        <f t="shared" si="18"/>
        <v>0.50505050505050497</v>
      </c>
      <c r="AB102" s="169">
        <f t="shared" si="21"/>
        <v>1490</v>
      </c>
      <c r="AC102" s="161">
        <f>IFERROR(ROUND((VLOOKUP($A102,'ИЗ ГУГЛА'!$B:$Z,AC$1,0)+AE102)*AD102,),VLOOKUP($A102,'ИЗ ГУГЛА'!$B:$Z,AC$1,0))</f>
        <v>1490</v>
      </c>
      <c r="AD102" s="78">
        <v>1</v>
      </c>
      <c r="AE102" s="160">
        <v>0</v>
      </c>
      <c r="AF102" s="117">
        <v>1490</v>
      </c>
      <c r="AG102" s="152" t="s">
        <v>28430</v>
      </c>
      <c r="AH102" s="161" t="str">
        <f>IFERROR(ROUND((VLOOKUP($A102,'ИЗ ГУГЛА'!$B:$Z,AH$1,0)+AJ102)*AI102,),VLOOKUP($A102,'ИЗ ГУГЛА'!$B:$Z,AH$1,0))</f>
        <v/>
      </c>
      <c r="AI102" s="78">
        <v>1</v>
      </c>
      <c r="AJ102" s="160">
        <v>0</v>
      </c>
      <c r="AK102" s="172"/>
      <c r="AL102" s="172"/>
      <c r="AM102" s="161" t="str">
        <f>IFERROR(ROUND((VLOOKUP($A102,'ИЗ ГУГЛА'!$B:$Z,AM$1,0)+AO102)*AN102,),VLOOKUP($A102,'ИЗ ГУГЛА'!$B:$Z,AM$1,0))</f>
        <v/>
      </c>
      <c r="AN102" s="160">
        <v>1</v>
      </c>
      <c r="AO102" s="160">
        <v>0</v>
      </c>
      <c r="AP102" s="172"/>
      <c r="AQ102" s="172"/>
      <c r="AR102" s="161" t="str">
        <f>IFERROR(ROUND((VLOOKUP($A102,'ИЗ ГУГЛА'!$B:$Z,AR$1,0)+AT102)*AS102,),VLOOKUP($A102,'ИЗ ГУГЛА'!$B:$Z,AR$1,0))</f>
        <v/>
      </c>
      <c r="AS102" s="160">
        <v>1</v>
      </c>
      <c r="AT102" s="160">
        <v>0</v>
      </c>
      <c r="AU102" s="172"/>
      <c r="AV102" s="172"/>
    </row>
    <row r="103" spans="1:48" ht="46.5" thickTop="1" thickBot="1">
      <c r="A103" s="121">
        <v>181631</v>
      </c>
      <c r="B103" s="115">
        <f>VLOOKUP($A103,'Выгр Кат'!$A:$T,B$1,0)</f>
        <v>17196</v>
      </c>
      <c r="C103" s="116" t="str">
        <f>VLOOKUP($A103,'Выгр Кат'!$A:$T,C$1,0)</f>
        <v>Опора двигателя левая СЭВИ ЭКСПЕРТ для ВА3 2110-2112, Лада Приора, Приора 2</v>
      </c>
      <c r="D103" s="115" t="str">
        <f>VLOOKUP($A103,'Выгр Кат'!$A:$T,D$1,0)</f>
        <v>Y</v>
      </c>
      <c r="E103" s="115" t="str">
        <f>VLOOKUP($A103,'Выгр Кат'!$A:$T,E$1,0)</f>
        <v>1ск4</v>
      </c>
      <c r="F103" s="115">
        <f>VLOOKUP($A103,'Выгр Кат'!$A:$T,F$1,0)</f>
        <v>0</v>
      </c>
      <c r="G103" s="115" t="str">
        <f>VLOOKUP($A103,'Выгр Кат'!$A:$T,G$1,0)</f>
        <v>5105</v>
      </c>
      <c r="H103" s="115">
        <f>VLOOKUP($A103,'Выгр Кат'!$A:$T,H$1,0)</f>
        <v>0</v>
      </c>
      <c r="I103" s="93">
        <v>5105</v>
      </c>
      <c r="J103" s="93">
        <v>5105</v>
      </c>
      <c r="K103" s="75" t="e">
        <f>VLOOKUP(J103,'Отчет Eplex'!$B:$E,4,0)</f>
        <v>#N/A</v>
      </c>
      <c r="L103" s="75" t="e">
        <f t="shared" si="11"/>
        <v>#N/A</v>
      </c>
      <c r="M103" s="72">
        <v>1</v>
      </c>
      <c r="N103" s="72" t="s">
        <v>2596</v>
      </c>
      <c r="O103" s="72" t="str">
        <f>IFERROR(IF(VLOOKUP(I103,'Прайс шпак'!C:F,4,0)=N103,"шпак","Ошибка"),"Ошибка")</f>
        <v>шпак</v>
      </c>
      <c r="P103" s="74">
        <f>INDEX('Прайс шпак'!$H:$H,MATCH(I103,'Прайс шпак'!$C:$C,0))*M103</f>
        <v>610</v>
      </c>
      <c r="Q103" s="72">
        <f>VLOOKUP(P103,Наценка!$A$1:$B$8,2,1)</f>
        <v>1.5</v>
      </c>
      <c r="R103" s="75">
        <f t="shared" si="15"/>
        <v>915</v>
      </c>
      <c r="S103" s="74">
        <f t="shared" si="12"/>
        <v>919</v>
      </c>
      <c r="T103" s="75">
        <f>VLOOKUP($A103,'Выгр Кат'!$A:$T,T$1,0)</f>
        <v>550</v>
      </c>
      <c r="U103" s="75">
        <f>VLOOKUP($A103,'Выгр Кат'!$A:$T,U$1,0)</f>
        <v>829</v>
      </c>
      <c r="V103" s="76">
        <f t="shared" si="13"/>
        <v>60</v>
      </c>
      <c r="W103" s="76">
        <f t="shared" si="14"/>
        <v>90</v>
      </c>
      <c r="X103" s="77">
        <f>IF(IFERROR(RIGHT(E103,1),"")="✔",S103*(1-#REF!),S103*(1-$X$2))</f>
        <v>854.67</v>
      </c>
      <c r="Y103" s="167">
        <f t="shared" si="16"/>
        <v>0.40109836065573767</v>
      </c>
      <c r="Z103" s="167">
        <f t="shared" si="17"/>
        <v>8.980830670926522E-2</v>
      </c>
      <c r="AA103" s="167">
        <f t="shared" si="18"/>
        <v>0.53934426229508192</v>
      </c>
      <c r="AB103" s="169">
        <f t="shared" si="21"/>
        <v>939</v>
      </c>
      <c r="AC103" s="161">
        <f>IFERROR(ROUND((VLOOKUP($A103,'ИЗ ГУГЛА'!$B:$Z,AC$1,0)+AE103)*AD103,),VLOOKUP($A103,'ИЗ ГУГЛА'!$B:$Z,AC$1,0))</f>
        <v>939</v>
      </c>
      <c r="AD103" s="78">
        <v>1</v>
      </c>
      <c r="AE103" s="160">
        <v>0</v>
      </c>
      <c r="AF103" s="183">
        <v>939</v>
      </c>
      <c r="AG103" s="152" t="s">
        <v>26828</v>
      </c>
      <c r="AH103" s="161" t="str">
        <f>IFERROR(ROUND((VLOOKUP($A103,'ИЗ ГУГЛА'!$B:$Z,AH$1,0)+AJ103)*AI103,),VLOOKUP($A103,'ИЗ ГУГЛА'!$B:$Z,AH$1,0))</f>
        <v/>
      </c>
      <c r="AI103" s="78">
        <v>1</v>
      </c>
      <c r="AJ103" s="160">
        <v>0</v>
      </c>
      <c r="AK103" s="172"/>
      <c r="AL103" s="172"/>
      <c r="AM103" s="161" t="str">
        <f>IFERROR(ROUND((VLOOKUP($A103,'ИЗ ГУГЛА'!$B:$Z,AM$1,0)+AO103)*AN103,),VLOOKUP($A103,'ИЗ ГУГЛА'!$B:$Z,AM$1,0))</f>
        <v/>
      </c>
      <c r="AN103" s="160">
        <v>1</v>
      </c>
      <c r="AO103" s="160">
        <v>0</v>
      </c>
      <c r="AP103" s="172"/>
      <c r="AQ103" s="172"/>
      <c r="AR103" s="161" t="str">
        <f>IFERROR(ROUND((VLOOKUP($A103,'ИЗ ГУГЛА'!$B:$Z,AR$1,0)+AT103)*AS103,),VLOOKUP($A103,'ИЗ ГУГЛА'!$B:$Z,AR$1,0))</f>
        <v/>
      </c>
      <c r="AS103" s="160">
        <v>1</v>
      </c>
      <c r="AT103" s="160">
        <v>0</v>
      </c>
      <c r="AU103" s="172"/>
      <c r="AV103" s="172"/>
    </row>
    <row r="104" spans="1:48" ht="46.5" thickTop="1" thickBot="1">
      <c r="A104" s="121">
        <v>181643</v>
      </c>
      <c r="B104" s="115">
        <f>VLOOKUP($A104,'Выгр Кат'!$A:$T,B$1,0)</f>
        <v>17197</v>
      </c>
      <c r="C104" s="116" t="str">
        <f>VLOOKUP($A104,'Выгр Кат'!$A:$T,C$1,0)</f>
        <v>Опора двигателя правая СЭВИ ЭКСПЕРТ для ВАЗ 2110-2112, Лада Приора, Приора 2</v>
      </c>
      <c r="D104" s="115" t="str">
        <f>VLOOKUP($A104,'Выгр Кат'!$A:$T,D$1,0)</f>
        <v>Y</v>
      </c>
      <c r="E104" s="115" t="str">
        <f>VLOOKUP($A104,'Выгр Кат'!$A:$T,E$1,0)</f>
        <v>0</v>
      </c>
      <c r="F104" s="115">
        <f>VLOOKUP($A104,'Выгр Кат'!$A:$T,F$1,0)</f>
        <v>0</v>
      </c>
      <c r="G104" s="115" t="str">
        <f>VLOOKUP($A104,'Выгр Кат'!$A:$T,G$1,0)</f>
        <v>5106</v>
      </c>
      <c r="H104" s="115">
        <f>VLOOKUP($A104,'Выгр Кат'!$A:$T,H$1,0)</f>
        <v>0</v>
      </c>
      <c r="I104" s="75">
        <v>5106</v>
      </c>
      <c r="J104" s="75">
        <v>5106</v>
      </c>
      <c r="K104" s="75" t="e">
        <f>VLOOKUP(J104,'Отчет Eplex'!$B:$E,4,0)</f>
        <v>#N/A</v>
      </c>
      <c r="L104" s="75" t="e">
        <f t="shared" si="11"/>
        <v>#N/A</v>
      </c>
      <c r="M104" s="72">
        <v>1</v>
      </c>
      <c r="N104" s="72" t="s">
        <v>2596</v>
      </c>
      <c r="O104" s="72" t="str">
        <f>IFERROR(IF(VLOOKUP(I104,'Прайс шпак'!C:F,4,0)=N104,"шпак","Ошибка"),"Ошибка")</f>
        <v>шпак</v>
      </c>
      <c r="P104" s="74">
        <f>INDEX('Прайс шпак'!$H:$H,MATCH(I104,'Прайс шпак'!$C:$C,0))*M104</f>
        <v>570</v>
      </c>
      <c r="Q104" s="72">
        <f>VLOOKUP(P104,Наценка!$A$1:$B$8,2,1)</f>
        <v>1.5</v>
      </c>
      <c r="R104" s="75">
        <f t="shared" si="15"/>
        <v>855</v>
      </c>
      <c r="S104" s="74">
        <f t="shared" si="12"/>
        <v>859</v>
      </c>
      <c r="T104" s="75">
        <f>VLOOKUP($A104,'Выгр Кат'!$A:$T,T$1,0)</f>
        <v>530</v>
      </c>
      <c r="U104" s="75">
        <f>VLOOKUP($A104,'Выгр Кат'!$A:$T,U$1,0)</f>
        <v>799</v>
      </c>
      <c r="V104" s="76">
        <f t="shared" si="13"/>
        <v>40</v>
      </c>
      <c r="W104" s="76">
        <f t="shared" si="14"/>
        <v>60</v>
      </c>
      <c r="X104" s="77">
        <f>IF(IFERROR(RIGHT(E104,1),"")="✔",S104*(1-#REF!),S104*(1-$X$2))</f>
        <v>798.86999999999989</v>
      </c>
      <c r="Y104" s="167">
        <f t="shared" si="16"/>
        <v>0.40152631578947351</v>
      </c>
      <c r="Z104" s="167">
        <f t="shared" si="17"/>
        <v>0.17557275541795678</v>
      </c>
      <c r="AA104" s="167">
        <f t="shared" si="18"/>
        <v>0.7</v>
      </c>
      <c r="AB104" s="169">
        <f t="shared" si="21"/>
        <v>969</v>
      </c>
      <c r="AC104" s="161">
        <f>IFERROR(ROUND((VLOOKUP($A104,'ИЗ ГУГЛА'!$B:$Z,AC$1,0)+AE104)*AD104,),VLOOKUP($A104,'ИЗ ГУГЛА'!$B:$Z,AC$1,0))</f>
        <v>969</v>
      </c>
      <c r="AD104" s="78">
        <v>1</v>
      </c>
      <c r="AE104" s="160">
        <v>0</v>
      </c>
      <c r="AF104" s="183">
        <v>969</v>
      </c>
      <c r="AG104" s="152" t="s">
        <v>28431</v>
      </c>
      <c r="AH104" s="161" t="str">
        <f>IFERROR(ROUND((VLOOKUP($A104,'ИЗ ГУГЛА'!$B:$Z,AH$1,0)+AJ104)*AI104,),VLOOKUP($A104,'ИЗ ГУГЛА'!$B:$Z,AH$1,0))</f>
        <v/>
      </c>
      <c r="AI104" s="78">
        <v>1</v>
      </c>
      <c r="AJ104" s="160">
        <v>0</v>
      </c>
      <c r="AK104" s="172"/>
      <c r="AL104" s="172"/>
      <c r="AM104" s="161" t="str">
        <f>IFERROR(ROUND((VLOOKUP($A104,'ИЗ ГУГЛА'!$B:$Z,AM$1,0)+AO104)*AN104,),VLOOKUP($A104,'ИЗ ГУГЛА'!$B:$Z,AM$1,0))</f>
        <v/>
      </c>
      <c r="AN104" s="160">
        <v>1</v>
      </c>
      <c r="AO104" s="160">
        <v>0</v>
      </c>
      <c r="AP104" s="172"/>
      <c r="AQ104" s="172"/>
      <c r="AR104" s="161" t="str">
        <f>IFERROR(ROUND((VLOOKUP($A104,'ИЗ ГУГЛА'!$B:$Z,AR$1,0)+AT104)*AS104,),VLOOKUP($A104,'ИЗ ГУГЛА'!$B:$Z,AR$1,0))</f>
        <v/>
      </c>
      <c r="AS104" s="160">
        <v>1</v>
      </c>
      <c r="AT104" s="160">
        <v>0</v>
      </c>
      <c r="AU104" s="172"/>
      <c r="AV104" s="172"/>
    </row>
    <row r="105" spans="1:48" ht="46.5" thickTop="1" thickBot="1">
      <c r="A105" s="121">
        <v>194592</v>
      </c>
      <c r="B105" s="115">
        <f>VLOOKUP($A105,'Выгр Кат'!$A:$T,B$1,0)</f>
        <v>17199</v>
      </c>
      <c r="C105" s="116" t="str">
        <f>VLOOKUP($A105,'Выгр Кат'!$A:$T,C$1,0)</f>
        <v>Подушка боковой опоры двигателя СЭВИ ЭКСПЕРТ для ВАЗ 2110-2112, Лада Приора, Приора 2</v>
      </c>
      <c r="D105" s="115" t="str">
        <f>VLOOKUP($A105,'Выгр Кат'!$A:$T,D$1,0)</f>
        <v>Y</v>
      </c>
      <c r="E105" s="115" t="str">
        <f>VLOOKUP($A105,'Выгр Кат'!$A:$T,E$1,0)</f>
        <v>1</v>
      </c>
      <c r="F105" s="115">
        <f>VLOOKUP($A105,'Выгр Кат'!$A:$T,F$1,0)</f>
        <v>0</v>
      </c>
      <c r="G105" s="115" t="str">
        <f>VLOOKUP($A105,'Выгр Кат'!$A:$T,G$1,0)</f>
        <v>5107</v>
      </c>
      <c r="H105" s="115">
        <f>VLOOKUP($A105,'Выгр Кат'!$A:$T,H$1,0)</f>
        <v>0</v>
      </c>
      <c r="I105" s="93">
        <v>5107</v>
      </c>
      <c r="J105" s="93">
        <v>5107</v>
      </c>
      <c r="K105" s="75" t="e">
        <f>VLOOKUP(J105,'Отчет Eplex'!$B:$E,4,0)</f>
        <v>#N/A</v>
      </c>
      <c r="L105" s="75" t="e">
        <f t="shared" si="11"/>
        <v>#N/A</v>
      </c>
      <c r="M105" s="72">
        <v>1</v>
      </c>
      <c r="N105" s="80" t="s">
        <v>2596</v>
      </c>
      <c r="O105" s="72" t="str">
        <f>IFERROR(IF(VLOOKUP(I105,'Прайс шпак'!C:F,4,0)=N105,"шпак","Ошибка"),"Ошибка")</f>
        <v>шпак</v>
      </c>
      <c r="P105" s="74">
        <f>INDEX('Прайс шпак'!$H:$H,MATCH(I105,'Прайс шпак'!$C:$C,0))*M105</f>
        <v>400</v>
      </c>
      <c r="Q105" s="72">
        <f>VLOOKUP(P105,Наценка!$A$1:$B$8,2,1)</f>
        <v>1.55</v>
      </c>
      <c r="R105" s="75">
        <f t="shared" si="15"/>
        <v>620</v>
      </c>
      <c r="S105" s="74">
        <f t="shared" si="12"/>
        <v>619</v>
      </c>
      <c r="T105" s="75">
        <f>VLOOKUP($A105,'Выгр Кат'!$A:$T,T$1,0)</f>
        <v>380</v>
      </c>
      <c r="U105" s="75">
        <f>VLOOKUP($A105,'Выгр Кат'!$A:$T,U$1,0)</f>
        <v>589</v>
      </c>
      <c r="V105" s="76">
        <f t="shared" si="13"/>
        <v>20</v>
      </c>
      <c r="W105" s="76">
        <f t="shared" si="14"/>
        <v>30</v>
      </c>
      <c r="X105" s="77">
        <f>IF(IFERROR(RIGHT(E105,1),"")="✔",S105*(1-#REF!),S105*(1-$X$2))</f>
        <v>575.66999999999996</v>
      </c>
      <c r="Y105" s="167">
        <f t="shared" si="16"/>
        <v>0.43917499999999987</v>
      </c>
      <c r="Z105" s="167">
        <f t="shared" si="17"/>
        <v>0.1656956521739131</v>
      </c>
      <c r="AA105" s="167">
        <f t="shared" si="18"/>
        <v>0.72500000000000009</v>
      </c>
      <c r="AB105" s="169">
        <f t="shared" si="21"/>
        <v>690</v>
      </c>
      <c r="AC105" s="161">
        <f>IFERROR(ROUND((VLOOKUP($A105,'ИЗ ГУГЛА'!$B:$Z,AC$1,0)+AE105)*AD105,),VLOOKUP($A105,'ИЗ ГУГЛА'!$B:$Z,AC$1,0))</f>
        <v>690</v>
      </c>
      <c r="AD105" s="78">
        <v>1</v>
      </c>
      <c r="AE105" s="160">
        <v>0</v>
      </c>
      <c r="AF105" s="183">
        <v>690</v>
      </c>
      <c r="AG105" s="152" t="s">
        <v>28432</v>
      </c>
      <c r="AH105" s="161" t="str">
        <f>IFERROR(ROUND((VLOOKUP($A105,'ИЗ ГУГЛА'!$B:$Z,AH$1,0)+AJ105)*AI105,),VLOOKUP($A105,'ИЗ ГУГЛА'!$B:$Z,AH$1,0))</f>
        <v/>
      </c>
      <c r="AI105" s="78">
        <v>1</v>
      </c>
      <c r="AJ105" s="160">
        <v>0</v>
      </c>
      <c r="AK105" s="172"/>
      <c r="AL105" s="172"/>
      <c r="AM105" s="161" t="str">
        <f>IFERROR(ROUND((VLOOKUP($A105,'ИЗ ГУГЛА'!$B:$Z,AM$1,0)+AO105)*AN105,),VLOOKUP($A105,'ИЗ ГУГЛА'!$B:$Z,AM$1,0))</f>
        <v/>
      </c>
      <c r="AN105" s="160">
        <v>1</v>
      </c>
      <c r="AO105" s="160">
        <v>0</v>
      </c>
      <c r="AP105" s="172"/>
      <c r="AQ105" s="172"/>
      <c r="AR105" s="161" t="str">
        <f>IFERROR(ROUND((VLOOKUP($A105,'ИЗ ГУГЛА'!$B:$Z,AR$1,0)+AT105)*AS105,),VLOOKUP($A105,'ИЗ ГУГЛА'!$B:$Z,AR$1,0))</f>
        <v/>
      </c>
      <c r="AS105" s="160">
        <v>1</v>
      </c>
      <c r="AT105" s="160">
        <v>0</v>
      </c>
      <c r="AU105" s="172"/>
      <c r="AV105" s="172"/>
    </row>
    <row r="106" spans="1:48" ht="46.5" thickTop="1" thickBot="1">
      <c r="A106" s="121">
        <v>194602</v>
      </c>
      <c r="B106" s="115">
        <f>VLOOKUP($A106,'Выгр Кат'!$A:$T,B$1,0)</f>
        <v>17200</v>
      </c>
      <c r="C106" s="116" t="str">
        <f>VLOOKUP($A106,'Выгр Кат'!$A:$T,C$1,0)</f>
        <v>Подушка задней опоры двигателя СЭВИ ЭКСПЕРТ для ВАЗ 2110-2112, Лада Приора, Приора 2</v>
      </c>
      <c r="D106" s="115" t="str">
        <f>VLOOKUP($A106,'Выгр Кат'!$A:$T,D$1,0)</f>
        <v>Y</v>
      </c>
      <c r="E106" s="115" t="str">
        <f>VLOOKUP($A106,'Выгр Кат'!$A:$T,E$1,0)</f>
        <v>1ск4</v>
      </c>
      <c r="F106" s="115">
        <f>VLOOKUP($A106,'Выгр Кат'!$A:$T,F$1,0)</f>
        <v>0</v>
      </c>
      <c r="G106" s="115" t="str">
        <f>VLOOKUP($A106,'Выгр Кат'!$A:$T,G$1,0)</f>
        <v>5108</v>
      </c>
      <c r="H106" s="115">
        <f>VLOOKUP($A106,'Выгр Кат'!$A:$T,H$1,0)</f>
        <v>0</v>
      </c>
      <c r="I106" s="93">
        <v>5108</v>
      </c>
      <c r="J106" s="93">
        <v>5108</v>
      </c>
      <c r="K106" s="75" t="e">
        <f>VLOOKUP(J106,'Отчет Eplex'!$B:$E,4,0)</f>
        <v>#N/A</v>
      </c>
      <c r="L106" s="75" t="e">
        <f t="shared" si="11"/>
        <v>#N/A</v>
      </c>
      <c r="M106" s="72">
        <v>1</v>
      </c>
      <c r="N106" s="72" t="s">
        <v>2596</v>
      </c>
      <c r="O106" s="72" t="str">
        <f>IFERROR(IF(VLOOKUP(I106,'Прайс шпак'!C:F,4,0)=N106,"шпак","Ошибка"),"Ошибка")</f>
        <v>шпак</v>
      </c>
      <c r="P106" s="74">
        <f>INDEX('Прайс шпак'!$H:$H,MATCH(I106,'Прайс шпак'!$C:$C,0))*M106</f>
        <v>430</v>
      </c>
      <c r="Q106" s="72">
        <f>VLOOKUP(P106,Наценка!$A$1:$B$8,2,1)</f>
        <v>1.55</v>
      </c>
      <c r="R106" s="75">
        <f t="shared" si="15"/>
        <v>666.5</v>
      </c>
      <c r="S106" s="74">
        <f t="shared" si="12"/>
        <v>669</v>
      </c>
      <c r="T106" s="75">
        <f>VLOOKUP($A106,'Выгр Кат'!$A:$T,T$1,0)</f>
        <v>400</v>
      </c>
      <c r="U106" s="75">
        <f>VLOOKUP($A106,'Выгр Кат'!$A:$T,U$1,0)</f>
        <v>619</v>
      </c>
      <c r="V106" s="76">
        <f t="shared" si="13"/>
        <v>30</v>
      </c>
      <c r="W106" s="76">
        <f t="shared" si="14"/>
        <v>50</v>
      </c>
      <c r="X106" s="77">
        <f>IF(IFERROR(RIGHT(E106,1),"")="✔",S106*(1-#REF!),S106*(1-$X$2))</f>
        <v>622.16999999999996</v>
      </c>
      <c r="Y106" s="167">
        <f t="shared" si="16"/>
        <v>0.446906976744186</v>
      </c>
      <c r="Z106" s="167">
        <f t="shared" si="17"/>
        <v>0.14654320987654326</v>
      </c>
      <c r="AA106" s="167">
        <f t="shared" si="18"/>
        <v>0.69534883720930241</v>
      </c>
      <c r="AB106" s="169">
        <f t="shared" si="21"/>
        <v>729</v>
      </c>
      <c r="AC106" s="161">
        <f>IFERROR(ROUND((VLOOKUP($A106,'ИЗ ГУГЛА'!$B:$Z,AC$1,0)+AE106)*AD106,),VLOOKUP($A106,'ИЗ ГУГЛА'!$B:$Z,AC$1,0))</f>
        <v>729</v>
      </c>
      <c r="AD106" s="78">
        <v>1</v>
      </c>
      <c r="AE106" s="160">
        <v>0</v>
      </c>
      <c r="AF106" s="183">
        <v>729</v>
      </c>
      <c r="AG106" s="152" t="s">
        <v>28433</v>
      </c>
      <c r="AH106" s="161" t="str">
        <f>IFERROR(ROUND((VLOOKUP($A106,'ИЗ ГУГЛА'!$B:$Z,AH$1,0)+AJ106)*AI106,),VLOOKUP($A106,'ИЗ ГУГЛА'!$B:$Z,AH$1,0))</f>
        <v/>
      </c>
      <c r="AI106" s="78">
        <v>1</v>
      </c>
      <c r="AJ106" s="160">
        <v>0</v>
      </c>
      <c r="AK106" s="172"/>
      <c r="AL106" s="172"/>
      <c r="AM106" s="161" t="str">
        <f>IFERROR(ROUND((VLOOKUP($A106,'ИЗ ГУГЛА'!$B:$Z,AM$1,0)+AO106)*AN106,),VLOOKUP($A106,'ИЗ ГУГЛА'!$B:$Z,AM$1,0))</f>
        <v/>
      </c>
      <c r="AN106" s="160">
        <v>1</v>
      </c>
      <c r="AO106" s="160">
        <v>0</v>
      </c>
      <c r="AP106" s="172"/>
      <c r="AQ106" s="172"/>
      <c r="AR106" s="161" t="str">
        <f>IFERROR(ROUND((VLOOKUP($A106,'ИЗ ГУГЛА'!$B:$Z,AR$1,0)+AT106)*AS106,),VLOOKUP($A106,'ИЗ ГУГЛА'!$B:$Z,AR$1,0))</f>
        <v/>
      </c>
      <c r="AS106" s="160">
        <v>1</v>
      </c>
      <c r="AT106" s="160">
        <v>0</v>
      </c>
      <c r="AU106" s="172"/>
      <c r="AV106" s="172"/>
    </row>
    <row r="107" spans="1:48" ht="46.5" hidden="1" thickTop="1" thickBot="1">
      <c r="A107" s="121">
        <v>226368</v>
      </c>
      <c r="B107" s="115">
        <f>VLOOKUP($A107,'Выгр Кат'!$A:$T,B$1,0)</f>
        <v>17205</v>
      </c>
      <c r="C107" s="116" t="str">
        <f>VLOOKUP($A107,'Выгр Кат'!$A:$T,C$1,0)</f>
        <v>Штанга подвески двигателя СЭВИ ЭКСПЕРТ для ВАЗ 2110-2112, Лада Приора, Приора 2</v>
      </c>
      <c r="D107" s="115" t="str">
        <f>VLOOKUP($A107,'Выгр Кат'!$A:$T,D$1,0)</f>
        <v>Y</v>
      </c>
      <c r="E107" s="115" t="str">
        <f>VLOOKUP($A107,'Выгр Кат'!$A:$T,E$1,0)</f>
        <v>1</v>
      </c>
      <c r="F107" s="115">
        <f>VLOOKUP($A107,'Выгр Кат'!$A:$T,F$1,0)</f>
        <v>0</v>
      </c>
      <c r="G107" s="115" t="str">
        <f>VLOOKUP($A107,'Выгр Кат'!$A:$T,G$1,0)</f>
        <v>5109</v>
      </c>
      <c r="H107" s="115">
        <f>VLOOKUP($A107,'Выгр Кат'!$A:$T,H$1,0)</f>
        <v>0</v>
      </c>
      <c r="I107" s="93">
        <v>5109</v>
      </c>
      <c r="J107" s="93">
        <v>5109</v>
      </c>
      <c r="K107" s="75" t="e">
        <f>VLOOKUP(J107,'Отчет Eplex'!$B:$E,4,0)</f>
        <v>#N/A</v>
      </c>
      <c r="L107" s="75" t="e">
        <f t="shared" si="11"/>
        <v>#N/A</v>
      </c>
      <c r="M107" s="72">
        <v>1</v>
      </c>
      <c r="N107" s="72" t="s">
        <v>2596</v>
      </c>
      <c r="O107" s="72" t="str">
        <f>IFERROR(IF(VLOOKUP(I107,'Прайс шпак'!C:F,4,0)=N107,"шпак","Ошибка"),"Ошибка")</f>
        <v>шпак</v>
      </c>
      <c r="P107" s="74">
        <f>INDEX('Прайс шпак'!$H:$H,MATCH(I107,'Прайс шпак'!$C:$C,0))*M107</f>
        <v>660</v>
      </c>
      <c r="Q107" s="72">
        <f>VLOOKUP(P107,Наценка!$A$1:$B$8,2,1)</f>
        <v>1.5</v>
      </c>
      <c r="R107" s="75">
        <f t="shared" si="15"/>
        <v>990</v>
      </c>
      <c r="S107" s="74">
        <f t="shared" si="12"/>
        <v>989</v>
      </c>
      <c r="T107" s="75">
        <f>VLOOKUP($A107,'Выгр Кат'!$A:$T,T$1,0)</f>
        <v>660</v>
      </c>
      <c r="U107" s="75">
        <f>VLOOKUP($A107,'Выгр Кат'!$A:$T,U$1,0)</f>
        <v>989</v>
      </c>
      <c r="V107" s="76">
        <f t="shared" si="13"/>
        <v>0</v>
      </c>
      <c r="W107" s="76">
        <f t="shared" si="14"/>
        <v>0</v>
      </c>
      <c r="X107" s="77">
        <f>IF(IFERROR(RIGHT(E107,1),"")="✔",S107*(1-#REF!),S107*(1-$X$2))</f>
        <v>919.77</v>
      </c>
      <c r="Y107" s="167">
        <f t="shared" si="16"/>
        <v>0.3935909090909091</v>
      </c>
      <c r="Z107" s="167">
        <f t="shared" si="17"/>
        <v>0.18532329495128433</v>
      </c>
      <c r="AA107" s="167">
        <f t="shared" si="18"/>
        <v>0.71060606060606069</v>
      </c>
      <c r="AB107" s="169">
        <f t="shared" si="21"/>
        <v>1129</v>
      </c>
      <c r="AC107" s="161">
        <f>IFERROR(ROUND((VLOOKUP($A107,'ИЗ ГУГЛА'!$B:$Z,AC$1,0)+AE107)*AD107,),VLOOKUP($A107,'ИЗ ГУГЛА'!$B:$Z,AC$1,0))</f>
        <v>1129</v>
      </c>
      <c r="AD107" s="78">
        <v>1</v>
      </c>
      <c r="AE107" s="160">
        <v>0</v>
      </c>
      <c r="AF107" s="183">
        <v>1129</v>
      </c>
      <c r="AG107" s="152" t="s">
        <v>28434</v>
      </c>
      <c r="AH107" s="161" t="str">
        <f>IFERROR(ROUND((VLOOKUP($A107,'ИЗ ГУГЛА'!$B:$Z,AH$1,0)+AJ107)*AI107,),VLOOKUP($A107,'ИЗ ГУГЛА'!$B:$Z,AH$1,0))</f>
        <v/>
      </c>
      <c r="AI107" s="78">
        <v>1</v>
      </c>
      <c r="AJ107" s="160">
        <v>0</v>
      </c>
      <c r="AK107" s="172"/>
      <c r="AL107" s="172"/>
      <c r="AM107" s="161" t="str">
        <f>IFERROR(ROUND((VLOOKUP($A107,'ИЗ ГУГЛА'!$B:$Z,AM$1,0)+AO107)*AN107,),VLOOKUP($A107,'ИЗ ГУГЛА'!$B:$Z,AM$1,0))</f>
        <v/>
      </c>
      <c r="AN107" s="160">
        <v>1</v>
      </c>
      <c r="AO107" s="160">
        <v>0</v>
      </c>
      <c r="AP107" s="172"/>
      <c r="AQ107" s="172"/>
      <c r="AR107" s="161" t="str">
        <f>IFERROR(ROUND((VLOOKUP($A107,'ИЗ ГУГЛА'!$B:$Z,AR$1,0)+AT107)*AS107,),VLOOKUP($A107,'ИЗ ГУГЛА'!$B:$Z,AR$1,0))</f>
        <v/>
      </c>
      <c r="AS107" s="160">
        <v>1</v>
      </c>
      <c r="AT107" s="160">
        <v>0</v>
      </c>
      <c r="AU107" s="172"/>
      <c r="AV107" s="172"/>
    </row>
    <row r="108" spans="1:48" ht="46.5" thickTop="1" thickBot="1">
      <c r="A108" s="121">
        <v>194860</v>
      </c>
      <c r="B108" s="115">
        <f>VLOOKUP($A108,'Выгр Кат'!$A:$T,B$1,0)</f>
        <v>17165</v>
      </c>
      <c r="C108" s="116" t="str">
        <f>VLOOKUP($A108,'Выгр Кат'!$A:$T,C$1,0)</f>
        <v>Подушка передней опоры двигателя СЭВИ ЭКСПЕРТ в сборе для ВАЗ 2101-2107</v>
      </c>
      <c r="D108" s="115" t="str">
        <f>VLOOKUP($A108,'Выгр Кат'!$A:$T,D$1,0)</f>
        <v>Y</v>
      </c>
      <c r="E108" s="115" t="str">
        <f>VLOOKUP($A108,'Выгр Кат'!$A:$T,E$1,0)</f>
        <v>1</v>
      </c>
      <c r="F108" s="115">
        <f>VLOOKUP($A108,'Выгр Кат'!$A:$T,F$1,0)</f>
        <v>0</v>
      </c>
      <c r="G108" s="115" t="str">
        <f>VLOOKUP($A108,'Выгр Кат'!$A:$T,G$1,0)</f>
        <v>5112</v>
      </c>
      <c r="H108" s="115">
        <f>VLOOKUP($A108,'Выгр Кат'!$A:$T,H$1,0)</f>
        <v>0</v>
      </c>
      <c r="I108" s="93">
        <v>5112</v>
      </c>
      <c r="J108" s="93">
        <v>5112</v>
      </c>
      <c r="K108" s="75" t="e">
        <f>VLOOKUP(J108,'Отчет Eplex'!$B:$E,4,0)</f>
        <v>#N/A</v>
      </c>
      <c r="L108" s="75" t="e">
        <f t="shared" si="11"/>
        <v>#N/A</v>
      </c>
      <c r="M108" s="72">
        <v>1</v>
      </c>
      <c r="N108" s="72" t="s">
        <v>2596</v>
      </c>
      <c r="O108" s="72" t="str">
        <f>IFERROR(IF(VLOOKUP(I108,'Прайс шпак'!C:F,4,0)=N108,"шпак","Ошибка"),"Ошибка")</f>
        <v>шпак</v>
      </c>
      <c r="P108" s="74">
        <f>INDEX('Прайс шпак'!$H:$H,MATCH(I108,'Прайс шпак'!$C:$C,0))*M108</f>
        <v>410</v>
      </c>
      <c r="Q108" s="72">
        <f>VLOOKUP(P108,Наценка!$A$1:$B$8,2,1)</f>
        <v>1.55</v>
      </c>
      <c r="R108" s="75">
        <f t="shared" si="15"/>
        <v>635.5</v>
      </c>
      <c r="S108" s="74">
        <f t="shared" si="12"/>
        <v>639</v>
      </c>
      <c r="T108" s="75">
        <f>VLOOKUP($A108,'Выгр Кат'!$A:$T,T$1,0)</f>
        <v>400</v>
      </c>
      <c r="U108" s="75">
        <f>VLOOKUP($A108,'Выгр Кат'!$A:$T,U$1,0)</f>
        <v>619</v>
      </c>
      <c r="V108" s="76">
        <f t="shared" si="13"/>
        <v>10</v>
      </c>
      <c r="W108" s="76">
        <f t="shared" si="14"/>
        <v>20</v>
      </c>
      <c r="X108" s="77">
        <f>IF(IFERROR(RIGHT(E108,1),"")="✔",S108*(1-#REF!),S108*(1-$X$2))</f>
        <v>594.27</v>
      </c>
      <c r="Y108" s="167">
        <f t="shared" si="16"/>
        <v>0.44943902439024397</v>
      </c>
      <c r="Z108" s="167">
        <f t="shared" si="17"/>
        <v>0.18481481481481485</v>
      </c>
      <c r="AA108" s="167">
        <f t="shared" si="18"/>
        <v>0.7780487804878049</v>
      </c>
      <c r="AB108" s="169">
        <f t="shared" si="21"/>
        <v>729</v>
      </c>
      <c r="AC108" s="161">
        <f>IFERROR(ROUND((VLOOKUP($A108,'ИЗ ГУГЛА'!$B:$Z,AC$1,0)+AE108)*AD108,),VLOOKUP($A108,'ИЗ ГУГЛА'!$B:$Z,AC$1,0))</f>
        <v>729</v>
      </c>
      <c r="AD108" s="78">
        <v>1</v>
      </c>
      <c r="AE108" s="160">
        <v>0</v>
      </c>
      <c r="AF108" s="183">
        <v>729</v>
      </c>
      <c r="AG108" s="152" t="s">
        <v>28435</v>
      </c>
      <c r="AH108" s="161" t="str">
        <f>IFERROR(ROUND((VLOOKUP($A108,'ИЗ ГУГЛА'!$B:$Z,AH$1,0)+AJ108)*AI108,),VLOOKUP($A108,'ИЗ ГУГЛА'!$B:$Z,AH$1,0))</f>
        <v/>
      </c>
      <c r="AI108" s="78">
        <v>1</v>
      </c>
      <c r="AJ108" s="160">
        <v>0</v>
      </c>
      <c r="AK108" s="172"/>
      <c r="AL108" s="172"/>
      <c r="AM108" s="161" t="str">
        <f>IFERROR(ROUND((VLOOKUP($A108,'ИЗ ГУГЛА'!$B:$Z,AM$1,0)+AO108)*AN108,),VLOOKUP($A108,'ИЗ ГУГЛА'!$B:$Z,AM$1,0))</f>
        <v/>
      </c>
      <c r="AN108" s="160">
        <v>1</v>
      </c>
      <c r="AO108" s="160">
        <v>0</v>
      </c>
      <c r="AP108" s="172"/>
      <c r="AQ108" s="172"/>
      <c r="AR108" s="161" t="str">
        <f>IFERROR(ROUND((VLOOKUP($A108,'ИЗ ГУГЛА'!$B:$Z,AR$1,0)+AT108)*AS108,),VLOOKUP($A108,'ИЗ ГУГЛА'!$B:$Z,AR$1,0))</f>
        <v/>
      </c>
      <c r="AS108" s="160">
        <v>1</v>
      </c>
      <c r="AT108" s="160">
        <v>0</v>
      </c>
      <c r="AU108" s="172"/>
      <c r="AV108" s="172"/>
    </row>
    <row r="109" spans="1:48" ht="46.5" thickTop="1" thickBot="1">
      <c r="A109" s="121">
        <v>194861</v>
      </c>
      <c r="B109" s="115">
        <f>VLOOKUP($A109,'Выгр Кат'!$A:$T,B$1,0)</f>
        <v>17230</v>
      </c>
      <c r="C109" s="116" t="str">
        <f>VLOOKUP($A109,'Выгр Кат'!$A:$T,C$1,0)</f>
        <v>Подушка передней опоры двигателя СЭВИ ЭКСПЕРТ в сборе для Лада Нива 4x4, Шевроле Нива</v>
      </c>
      <c r="D109" s="115" t="str">
        <f>VLOOKUP($A109,'Выгр Кат'!$A:$T,D$1,0)</f>
        <v>Y</v>
      </c>
      <c r="E109" s="115" t="str">
        <f>VLOOKUP($A109,'Выгр Кат'!$A:$T,E$1,0)</f>
        <v>1</v>
      </c>
      <c r="F109" s="115">
        <f>VLOOKUP($A109,'Выгр Кат'!$A:$T,F$1,0)</f>
        <v>0</v>
      </c>
      <c r="G109" s="115" t="str">
        <f>VLOOKUP($A109,'Выгр Кат'!$A:$T,G$1,0)</f>
        <v>5113</v>
      </c>
      <c r="H109" s="115">
        <f>VLOOKUP($A109,'Выгр Кат'!$A:$T,H$1,0)</f>
        <v>0</v>
      </c>
      <c r="I109" s="93">
        <v>5113</v>
      </c>
      <c r="J109" s="93">
        <v>5113</v>
      </c>
      <c r="K109" s="75" t="e">
        <f>VLOOKUP(J109,'Отчет Eplex'!$B:$E,4,0)</f>
        <v>#N/A</v>
      </c>
      <c r="L109" s="75" t="e">
        <f t="shared" si="11"/>
        <v>#N/A</v>
      </c>
      <c r="M109" s="72">
        <v>1</v>
      </c>
      <c r="N109" s="72" t="s">
        <v>2596</v>
      </c>
      <c r="O109" s="72" t="str">
        <f>IFERROR(IF(VLOOKUP(I109,'Прайс шпак'!C:F,4,0)=N109,"шпак","Ошибка"),"Ошибка")</f>
        <v>шпак</v>
      </c>
      <c r="P109" s="74">
        <f>INDEX('Прайс шпак'!$H:$H,MATCH(I109,'Прайс шпак'!$C:$C,0))*M109</f>
        <v>330</v>
      </c>
      <c r="Q109" s="72">
        <f>VLOOKUP(P109,Наценка!$A$1:$B$8,2,1)</f>
        <v>1.55</v>
      </c>
      <c r="R109" s="75">
        <f t="shared" si="15"/>
        <v>511.5</v>
      </c>
      <c r="S109" s="74">
        <f t="shared" si="12"/>
        <v>519</v>
      </c>
      <c r="T109" s="75">
        <f>VLOOKUP($A109,'Выгр Кат'!$A:$T,T$1,0)</f>
        <v>310</v>
      </c>
      <c r="U109" s="75">
        <f>VLOOKUP($A109,'Выгр Кат'!$A:$T,U$1,0)</f>
        <v>489</v>
      </c>
      <c r="V109" s="76">
        <f t="shared" si="13"/>
        <v>20</v>
      </c>
      <c r="W109" s="76">
        <f t="shared" si="14"/>
        <v>30</v>
      </c>
      <c r="X109" s="77">
        <f>IF(IFERROR(RIGHT(E109,1),"")="✔",S109*(1-#REF!),S109*(1-$X$2))</f>
        <v>482.66999999999996</v>
      </c>
      <c r="Y109" s="167">
        <f t="shared" si="16"/>
        <v>0.46263636363636351</v>
      </c>
      <c r="Z109" s="167">
        <f t="shared" si="17"/>
        <v>0.18191525423728822</v>
      </c>
      <c r="AA109" s="167">
        <f t="shared" si="18"/>
        <v>0.78787878787878785</v>
      </c>
      <c r="AB109" s="169">
        <f t="shared" si="21"/>
        <v>590</v>
      </c>
      <c r="AC109" s="161">
        <f>IFERROR(ROUND((VLOOKUP($A109,'ИЗ ГУГЛА'!$B:$Z,AC$1,0)+AE109)*AD109,),VLOOKUP($A109,'ИЗ ГУГЛА'!$B:$Z,AC$1,0))</f>
        <v>590</v>
      </c>
      <c r="AD109" s="78">
        <v>1</v>
      </c>
      <c r="AE109" s="160">
        <v>0</v>
      </c>
      <c r="AF109" s="117">
        <v>590</v>
      </c>
      <c r="AG109" s="152" t="s">
        <v>28436</v>
      </c>
      <c r="AH109" s="161" t="str">
        <f>IFERROR(ROUND((VLOOKUP($A109,'ИЗ ГУГЛА'!$B:$Z,AH$1,0)+AJ109)*AI109,),VLOOKUP($A109,'ИЗ ГУГЛА'!$B:$Z,AH$1,0))</f>
        <v/>
      </c>
      <c r="AI109" s="78">
        <v>1</v>
      </c>
      <c r="AJ109" s="160">
        <v>0</v>
      </c>
      <c r="AK109" s="172"/>
      <c r="AL109" s="172"/>
      <c r="AM109" s="161" t="str">
        <f>IFERROR(ROUND((VLOOKUP($A109,'ИЗ ГУГЛА'!$B:$Z,AM$1,0)+AO109)*AN109,),VLOOKUP($A109,'ИЗ ГУГЛА'!$B:$Z,AM$1,0))</f>
        <v/>
      </c>
      <c r="AN109" s="160">
        <v>1</v>
      </c>
      <c r="AO109" s="160">
        <v>0</v>
      </c>
      <c r="AP109" s="172"/>
      <c r="AQ109" s="172"/>
      <c r="AR109" s="161" t="str">
        <f>IFERROR(ROUND((VLOOKUP($A109,'ИЗ ГУГЛА'!$B:$Z,AR$1,0)+AT109)*AS109,),VLOOKUP($A109,'ИЗ ГУГЛА'!$B:$Z,AR$1,0))</f>
        <v/>
      </c>
      <c r="AS109" s="160">
        <v>1</v>
      </c>
      <c r="AT109" s="160">
        <v>0</v>
      </c>
      <c r="AU109" s="172"/>
      <c r="AV109" s="172"/>
    </row>
    <row r="110" spans="1:48" ht="31.5" thickTop="1" thickBot="1">
      <c r="A110" s="121">
        <v>181696</v>
      </c>
      <c r="B110" s="115">
        <f>VLOOKUP($A110,'Выгр Кат'!$A:$T,B$1,0)</f>
        <v>17229</v>
      </c>
      <c r="C110" s="116" t="str">
        <f>VLOOKUP($A110,'Выгр Кат'!$A:$T,C$1,0)</f>
        <v>Опора раздаточной коробки СЭВИ ЭКСПЕРТ для Лада Нива 4x4</v>
      </c>
      <c r="D110" s="115" t="str">
        <f>VLOOKUP($A110,'Выгр Кат'!$A:$T,D$1,0)</f>
        <v>Y</v>
      </c>
      <c r="E110" s="115" t="str">
        <f>VLOOKUP($A110,'Выгр Кат'!$A:$T,E$1,0)</f>
        <v>1</v>
      </c>
      <c r="F110" s="115">
        <f>VLOOKUP($A110,'Выгр Кат'!$A:$T,F$1,0)</f>
        <v>0</v>
      </c>
      <c r="G110" s="115" t="str">
        <f>VLOOKUP($A110,'Выгр Кат'!$A:$T,G$1,0)</f>
        <v>5116</v>
      </c>
      <c r="H110" s="115">
        <f>VLOOKUP($A110,'Выгр Кат'!$A:$T,H$1,0)</f>
        <v>0</v>
      </c>
      <c r="I110" s="93">
        <v>5116</v>
      </c>
      <c r="J110" s="93">
        <v>5116</v>
      </c>
      <c r="K110" s="75" t="e">
        <f>VLOOKUP(J110,'Отчет Eplex'!$B:$E,4,0)</f>
        <v>#N/A</v>
      </c>
      <c r="L110" s="75" t="e">
        <f t="shared" si="11"/>
        <v>#N/A</v>
      </c>
      <c r="M110" s="72">
        <v>1</v>
      </c>
      <c r="N110" s="72" t="s">
        <v>2596</v>
      </c>
      <c r="O110" s="72" t="str">
        <f>IFERROR(IF(VLOOKUP(I110,'Прайс шпак'!C:F,4,0)=N110,"шпак","Ошибка"),"Ошибка")</f>
        <v>шпак</v>
      </c>
      <c r="P110" s="74">
        <f>INDEX('Прайс шпак'!$H:$H,MATCH(I110,'Прайс шпак'!$C:$C,0))*M110</f>
        <v>590</v>
      </c>
      <c r="Q110" s="72">
        <f>VLOOKUP(P110,Наценка!$A$1:$B$8,2,1)</f>
        <v>1.5</v>
      </c>
      <c r="R110" s="75">
        <f t="shared" si="15"/>
        <v>885</v>
      </c>
      <c r="S110" s="74">
        <f t="shared" si="12"/>
        <v>889</v>
      </c>
      <c r="T110" s="75">
        <f>VLOOKUP($A110,'Выгр Кат'!$A:$T,T$1,0)</f>
        <v>470</v>
      </c>
      <c r="U110" s="75">
        <f>VLOOKUP($A110,'Выгр Кат'!$A:$T,U$1,0)</f>
        <v>729</v>
      </c>
      <c r="V110" s="76">
        <f t="shared" si="13"/>
        <v>120</v>
      </c>
      <c r="W110" s="76">
        <f t="shared" si="14"/>
        <v>160</v>
      </c>
      <c r="X110" s="77">
        <f>IF(IFERROR(RIGHT(E110,1),"")="✔",S110*(1-#REF!),S110*(1-$X$2))</f>
        <v>826.77</v>
      </c>
      <c r="Y110" s="167">
        <f t="shared" si="16"/>
        <v>0.40130508474576265</v>
      </c>
      <c r="Z110" s="167">
        <f t="shared" si="17"/>
        <v>3.7520372526193266E-2</v>
      </c>
      <c r="AA110" s="167">
        <f t="shared" si="18"/>
        <v>0.45593220338983054</v>
      </c>
      <c r="AB110" s="169">
        <f t="shared" si="21"/>
        <v>859</v>
      </c>
      <c r="AC110" s="161">
        <f>IFERROR(ROUND((VLOOKUP($A110,'ИЗ ГУГЛА'!$B:$Z,AC$1,0)+AE110)*AD110,),VLOOKUP($A110,'ИЗ ГУГЛА'!$B:$Z,AC$1,0))</f>
        <v>859</v>
      </c>
      <c r="AD110" s="78">
        <v>1</v>
      </c>
      <c r="AE110" s="160">
        <v>0</v>
      </c>
      <c r="AF110" s="183">
        <v>859</v>
      </c>
      <c r="AG110" s="152" t="s">
        <v>28437</v>
      </c>
      <c r="AH110" s="161" t="str">
        <f>IFERROR(ROUND((VLOOKUP($A110,'ИЗ ГУГЛА'!$B:$Z,AH$1,0)+AJ110)*AI110,),VLOOKUP($A110,'ИЗ ГУГЛА'!$B:$Z,AH$1,0))</f>
        <v/>
      </c>
      <c r="AI110" s="78">
        <v>1</v>
      </c>
      <c r="AJ110" s="160">
        <v>0</v>
      </c>
      <c r="AK110" s="172"/>
      <c r="AL110" s="172"/>
      <c r="AM110" s="161" t="str">
        <f>IFERROR(ROUND((VLOOKUP($A110,'ИЗ ГУГЛА'!$B:$Z,AM$1,0)+AO110)*AN110,),VLOOKUP($A110,'ИЗ ГУГЛА'!$B:$Z,AM$1,0))</f>
        <v/>
      </c>
      <c r="AN110" s="160">
        <v>1</v>
      </c>
      <c r="AO110" s="160">
        <v>0</v>
      </c>
      <c r="AP110" s="172"/>
      <c r="AQ110" s="172"/>
      <c r="AR110" s="161" t="str">
        <f>IFERROR(ROUND((VLOOKUP($A110,'ИЗ ГУГЛА'!$B:$Z,AR$1,0)+AT110)*AS110,),VLOOKUP($A110,'ИЗ ГУГЛА'!$B:$Z,AR$1,0))</f>
        <v/>
      </c>
      <c r="AS110" s="160">
        <v>1</v>
      </c>
      <c r="AT110" s="160">
        <v>0</v>
      </c>
      <c r="AU110" s="172"/>
      <c r="AV110" s="172"/>
    </row>
    <row r="111" spans="1:48" ht="31.5" thickTop="1" thickBot="1">
      <c r="A111" s="121">
        <v>181697</v>
      </c>
      <c r="B111" s="115">
        <f>VLOOKUP($A111,'Выгр Кат'!$A:$T,B$1,0)</f>
        <v>17228</v>
      </c>
      <c r="C111" s="116" t="str">
        <f>VLOOKUP($A111,'Выгр Кат'!$A:$T,C$1,0)</f>
        <v>Опора раздаточной коробки СЭВИ ЭКСПЕРТ для Шевроле Нива</v>
      </c>
      <c r="D111" s="115" t="str">
        <f>VLOOKUP($A111,'Выгр Кат'!$A:$T,D$1,0)</f>
        <v>Y</v>
      </c>
      <c r="E111" s="115" t="str">
        <f>VLOOKUP($A111,'Выгр Кат'!$A:$T,E$1,0)</f>
        <v>1</v>
      </c>
      <c r="F111" s="115">
        <f>VLOOKUP($A111,'Выгр Кат'!$A:$T,F$1,0)</f>
        <v>0</v>
      </c>
      <c r="G111" s="115" t="str">
        <f>VLOOKUP($A111,'Выгр Кат'!$A:$T,G$1,0)</f>
        <v>5117</v>
      </c>
      <c r="H111" s="115">
        <f>VLOOKUP($A111,'Выгр Кат'!$A:$T,H$1,0)</f>
        <v>0</v>
      </c>
      <c r="I111" s="93">
        <v>5117</v>
      </c>
      <c r="J111" s="93">
        <v>5117</v>
      </c>
      <c r="K111" s="75" t="e">
        <f>VLOOKUP(J111,'Отчет Eplex'!$B:$E,4,0)</f>
        <v>#N/A</v>
      </c>
      <c r="L111" s="75" t="e">
        <f t="shared" si="11"/>
        <v>#N/A</v>
      </c>
      <c r="M111" s="72">
        <v>1</v>
      </c>
      <c r="N111" s="80" t="s">
        <v>2596</v>
      </c>
      <c r="O111" s="72" t="str">
        <f>IFERROR(IF(VLOOKUP(I111,'Прайс шпак'!C:F,4,0)=N111,"шпак","Ошибка"),"Ошибка")</f>
        <v>шпак</v>
      </c>
      <c r="P111" s="74">
        <f>INDEX('Прайс шпак'!$H:$H,MATCH(I111,'Прайс шпак'!$C:$C,0))*M111</f>
        <v>490</v>
      </c>
      <c r="Q111" s="72">
        <f>VLOOKUP(P111,Наценка!$A$1:$B$8,2,1)</f>
        <v>1.55</v>
      </c>
      <c r="R111" s="75">
        <f t="shared" si="15"/>
        <v>759.5</v>
      </c>
      <c r="S111" s="74">
        <f t="shared" si="12"/>
        <v>759</v>
      </c>
      <c r="T111" s="75">
        <f>VLOOKUP($A111,'Выгр Кат'!$A:$T,T$1,0)</f>
        <v>460</v>
      </c>
      <c r="U111" s="75">
        <f>VLOOKUP($A111,'Выгр Кат'!$A:$T,U$1,0)</f>
        <v>719</v>
      </c>
      <c r="V111" s="76">
        <f t="shared" si="13"/>
        <v>30</v>
      </c>
      <c r="W111" s="76">
        <f t="shared" si="14"/>
        <v>40</v>
      </c>
      <c r="X111" s="77">
        <f>IF(IFERROR(RIGHT(E111,1),"")="✔",S111*(1-#REF!),S111*(1-$X$2))</f>
        <v>705.87</v>
      </c>
      <c r="Y111" s="167">
        <f t="shared" si="16"/>
        <v>0.4405510204081633</v>
      </c>
      <c r="Z111" s="167">
        <f t="shared" si="17"/>
        <v>0.16858657243816255</v>
      </c>
      <c r="AA111" s="167">
        <f t="shared" si="18"/>
        <v>0.7326530612244897</v>
      </c>
      <c r="AB111" s="169">
        <f t="shared" si="21"/>
        <v>849</v>
      </c>
      <c r="AC111" s="161">
        <f>IFERROR(ROUND((VLOOKUP($A111,'ИЗ ГУГЛА'!$B:$Z,AC$1,0)+AE111)*AD111,),VLOOKUP($A111,'ИЗ ГУГЛА'!$B:$Z,AC$1,0))</f>
        <v>849</v>
      </c>
      <c r="AD111" s="78">
        <v>1</v>
      </c>
      <c r="AE111" s="160">
        <v>0</v>
      </c>
      <c r="AF111" s="183">
        <v>849</v>
      </c>
      <c r="AG111" s="152" t="s">
        <v>28438</v>
      </c>
      <c r="AH111" s="161" t="str">
        <f>IFERROR(ROUND((VLOOKUP($A111,'ИЗ ГУГЛА'!$B:$Z,AH$1,0)+AJ111)*AI111,),VLOOKUP($A111,'ИЗ ГУГЛА'!$B:$Z,AH$1,0))</f>
        <v/>
      </c>
      <c r="AI111" s="78">
        <v>1</v>
      </c>
      <c r="AJ111" s="160">
        <v>0</v>
      </c>
      <c r="AK111" s="172"/>
      <c r="AL111" s="172"/>
      <c r="AM111" s="161" t="str">
        <f>IFERROR(ROUND((VLOOKUP($A111,'ИЗ ГУГЛА'!$B:$Z,AM$1,0)+AO111)*AN111,),VLOOKUP($A111,'ИЗ ГУГЛА'!$B:$Z,AM$1,0))</f>
        <v/>
      </c>
      <c r="AN111" s="160">
        <v>1</v>
      </c>
      <c r="AO111" s="160">
        <v>0</v>
      </c>
      <c r="AP111" s="172"/>
      <c r="AQ111" s="172"/>
      <c r="AR111" s="161" t="str">
        <f>IFERROR(ROUND((VLOOKUP($A111,'ИЗ ГУГЛА'!$B:$Z,AR$1,0)+AT111)*AS111,),VLOOKUP($A111,'ИЗ ГУГЛА'!$B:$Z,AR$1,0))</f>
        <v/>
      </c>
      <c r="AS111" s="160">
        <v>1</v>
      </c>
      <c r="AT111" s="160">
        <v>0</v>
      </c>
      <c r="AU111" s="172"/>
      <c r="AV111" s="172"/>
    </row>
    <row r="112" spans="1:48" ht="31.5" thickTop="1" thickBot="1">
      <c r="A112" s="121">
        <v>136655</v>
      </c>
      <c r="B112" s="115">
        <f>VLOOKUP($A112,'Выгр Кат'!$A:$T,B$1,0)</f>
        <v>1457</v>
      </c>
      <c r="C112" s="116" t="str">
        <f>VLOOKUP($A112,'Выгр Кат'!$A:$T,C$1,0)</f>
        <v>Башмак натяжителя цепи СЭВИ для ВАЗ 2101-2107, Лада Нива 4x4</v>
      </c>
      <c r="D112" s="115" t="str">
        <f>VLOOKUP($A112,'Выгр Кат'!$A:$T,D$1,0)</f>
        <v>Y</v>
      </c>
      <c r="E112" s="115" t="str">
        <f>VLOOKUP($A112,'Выгр Кат'!$A:$T,E$1,0)</f>
        <v>1</v>
      </c>
      <c r="F112" s="115">
        <f>VLOOKUP($A112,'Выгр Кат'!$A:$T,F$1,0)</f>
        <v>0</v>
      </c>
      <c r="G112" s="115" t="str">
        <f>VLOOKUP($A112,'Выгр Кат'!$A:$T,G$1,0)</f>
        <v>5301</v>
      </c>
      <c r="H112" s="115">
        <f>VLOOKUP($A112,'Выгр Кат'!$A:$T,H$1,0)</f>
        <v>0</v>
      </c>
      <c r="I112" s="93">
        <v>5301</v>
      </c>
      <c r="J112" s="93">
        <v>5301</v>
      </c>
      <c r="K112" s="75" t="e">
        <f>VLOOKUP(J112,'Отчет Eplex'!$B:$E,4,0)</f>
        <v>#N/A</v>
      </c>
      <c r="L112" s="75" t="e">
        <f t="shared" si="11"/>
        <v>#N/A</v>
      </c>
      <c r="M112" s="72">
        <v>1</v>
      </c>
      <c r="N112" s="72" t="s">
        <v>2596</v>
      </c>
      <c r="O112" s="72" t="str">
        <f>IFERROR(IF(VLOOKUP(I112,'Прайс шпак'!C:F,4,0)=N112,"шпак","Ошибка"),"Ошибка")</f>
        <v>шпак</v>
      </c>
      <c r="P112" s="74">
        <f>INDEX('Прайс шпак'!$H:$H,MATCH(I112,'Прайс шпак'!$C:$C,0))*M112</f>
        <v>170</v>
      </c>
      <c r="Q112" s="72">
        <f>VLOOKUP(P112,Наценка!$A$1:$B$8,2,1)</f>
        <v>1.98</v>
      </c>
      <c r="R112" s="75">
        <f t="shared" si="15"/>
        <v>336.6</v>
      </c>
      <c r="S112" s="74">
        <f t="shared" si="12"/>
        <v>339</v>
      </c>
      <c r="T112" s="75">
        <f>VLOOKUP($A112,'Выгр Кат'!$A:$T,T$1,0)</f>
        <v>160</v>
      </c>
      <c r="U112" s="75">
        <f>VLOOKUP($A112,'Выгр Кат'!$A:$T,U$1,0)</f>
        <v>319</v>
      </c>
      <c r="V112" s="76">
        <f t="shared" si="13"/>
        <v>10</v>
      </c>
      <c r="W112" s="76">
        <f t="shared" si="14"/>
        <v>20</v>
      </c>
      <c r="X112" s="77">
        <f>IF(IFERROR(RIGHT(E112,1),"")="✔",S112*(1-#REF!),S112*(1-$X$2))</f>
        <v>315.27</v>
      </c>
      <c r="Y112" s="167">
        <f t="shared" si="16"/>
        <v>0.85452941176470576</v>
      </c>
      <c r="Z112" s="167">
        <f t="shared" si="17"/>
        <v>0.14560975609756102</v>
      </c>
      <c r="AA112" s="167">
        <f t="shared" si="18"/>
        <v>1.1705882352941175</v>
      </c>
      <c r="AB112" s="169">
        <f t="shared" si="21"/>
        <v>369</v>
      </c>
      <c r="AC112" s="161">
        <f>IFERROR(ROUND((VLOOKUP($A112,'ИЗ ГУГЛА'!$B:$Z,AC$1,0)+AE112)*AD112,),VLOOKUP($A112,'ИЗ ГУГЛА'!$B:$Z,AC$1,0))</f>
        <v>369</v>
      </c>
      <c r="AD112" s="78">
        <v>1</v>
      </c>
      <c r="AE112" s="160">
        <v>0</v>
      </c>
      <c r="AF112" s="117">
        <v>369</v>
      </c>
      <c r="AG112" s="152" t="s">
        <v>28439</v>
      </c>
      <c r="AH112" s="161" t="str">
        <f>IFERROR(ROUND((VLOOKUP($A112,'ИЗ ГУГЛА'!$B:$Z,AH$1,0)+AJ112)*AI112,),VLOOKUP($A112,'ИЗ ГУГЛА'!$B:$Z,AH$1,0))</f>
        <v/>
      </c>
      <c r="AI112" s="78">
        <v>1</v>
      </c>
      <c r="AJ112" s="160">
        <v>0</v>
      </c>
      <c r="AK112" s="172"/>
      <c r="AL112" s="172"/>
      <c r="AM112" s="161" t="str">
        <f>IFERROR(ROUND((VLOOKUP($A112,'ИЗ ГУГЛА'!$B:$Z,AM$1,0)+AO112)*AN112,),VLOOKUP($A112,'ИЗ ГУГЛА'!$B:$Z,AM$1,0))</f>
        <v/>
      </c>
      <c r="AN112" s="160">
        <v>1</v>
      </c>
      <c r="AO112" s="160">
        <v>0</v>
      </c>
      <c r="AP112" s="172"/>
      <c r="AQ112" s="172"/>
      <c r="AR112" s="161" t="str">
        <f>IFERROR(ROUND((VLOOKUP($A112,'ИЗ ГУГЛА'!$B:$Z,AR$1,0)+AT112)*AS112,),VLOOKUP($A112,'ИЗ ГУГЛА'!$B:$Z,AR$1,0))</f>
        <v/>
      </c>
      <c r="AS112" s="160">
        <v>1</v>
      </c>
      <c r="AT112" s="160">
        <v>0</v>
      </c>
      <c r="AU112" s="172"/>
      <c r="AV112" s="172"/>
    </row>
    <row r="113" spans="1:48" ht="31.5" thickTop="1" thickBot="1">
      <c r="A113" s="121">
        <v>223707</v>
      </c>
      <c r="B113" s="115">
        <f>VLOOKUP($A113,'Выгр Кат'!$A:$T,B$1,0)</f>
        <v>1467</v>
      </c>
      <c r="C113" s="116" t="str">
        <f>VLOOKUP($A113,'Выгр Кат'!$A:$T,C$1,0)</f>
        <v>Успокоитель цепи СЭВИ ЭКСПЕРТ для ВАЗ 2101-2107, Лада Нива 4x4</v>
      </c>
      <c r="D113" s="115" t="str">
        <f>VLOOKUP($A113,'Выгр Кат'!$A:$T,D$1,0)</f>
        <v>Y</v>
      </c>
      <c r="E113" s="115" t="str">
        <f>VLOOKUP($A113,'Выгр Кат'!$A:$T,E$1,0)</f>
        <v>1ск6</v>
      </c>
      <c r="F113" s="115">
        <f>VLOOKUP($A113,'Выгр Кат'!$A:$T,F$1,0)</f>
        <v>0</v>
      </c>
      <c r="G113" s="115" t="str">
        <f>VLOOKUP($A113,'Выгр Кат'!$A:$T,G$1,0)</f>
        <v>5302</v>
      </c>
      <c r="H113" s="115">
        <f>VLOOKUP($A113,'Выгр Кат'!$A:$T,H$1,0)</f>
        <v>0</v>
      </c>
      <c r="I113" s="93">
        <v>5302</v>
      </c>
      <c r="J113" s="93">
        <v>5302</v>
      </c>
      <c r="K113" s="75" t="e">
        <f>VLOOKUP(J113,'Отчет Eplex'!$B:$E,4,0)</f>
        <v>#N/A</v>
      </c>
      <c r="L113" s="75" t="e">
        <f t="shared" si="11"/>
        <v>#N/A</v>
      </c>
      <c r="M113" s="72">
        <v>1</v>
      </c>
      <c r="N113" s="80" t="s">
        <v>2596</v>
      </c>
      <c r="O113" s="72" t="str">
        <f>IFERROR(IF(VLOOKUP(I113,'Прайс шпак'!C:F,4,0)=N113,"шпак","Ошибка"),"Ошибка")</f>
        <v>шпак</v>
      </c>
      <c r="P113" s="74">
        <f>INDEX('Прайс шпак'!$H:$H,MATCH(I113,'Прайс шпак'!$C:$C,0))*M113</f>
        <v>120</v>
      </c>
      <c r="Q113" s="72">
        <f>VLOOKUP(P113,Наценка!$A$1:$B$8,2,1)</f>
        <v>1.98</v>
      </c>
      <c r="R113" s="75">
        <f t="shared" si="15"/>
        <v>237.6</v>
      </c>
      <c r="S113" s="74">
        <f t="shared" si="12"/>
        <v>239</v>
      </c>
      <c r="T113" s="75">
        <f>VLOOKUP($A113,'Выгр Кат'!$A:$T,T$1,0)</f>
        <v>110</v>
      </c>
      <c r="U113" s="75">
        <f>VLOOKUP($A113,'Выгр Кат'!$A:$T,U$1,0)</f>
        <v>219</v>
      </c>
      <c r="V113" s="76">
        <f t="shared" si="13"/>
        <v>10</v>
      </c>
      <c r="W113" s="76">
        <f t="shared" si="14"/>
        <v>20</v>
      </c>
      <c r="X113" s="77">
        <f>IF(IFERROR(RIGHT(E113,1),"")="✔",S113*(1-#REF!),S113*(1-$X$2))</f>
        <v>222.26999999999998</v>
      </c>
      <c r="Y113" s="167">
        <f t="shared" si="16"/>
        <v>0.85224999999999995</v>
      </c>
      <c r="Z113" s="167">
        <f t="shared" si="17"/>
        <v>0.2335517241379311</v>
      </c>
      <c r="AA113" s="167">
        <f t="shared" si="18"/>
        <v>1.4166666666666665</v>
      </c>
      <c r="AB113" s="169">
        <f t="shared" si="21"/>
        <v>290</v>
      </c>
      <c r="AC113" s="161">
        <f>IFERROR(ROUND((VLOOKUP($A113,'ИЗ ГУГЛА'!$B:$Z,AC$1,0)+AE113)*AD113,),VLOOKUP($A113,'ИЗ ГУГЛА'!$B:$Z,AC$1,0))</f>
        <v>290</v>
      </c>
      <c r="AD113" s="78">
        <v>1</v>
      </c>
      <c r="AE113" s="160">
        <v>0</v>
      </c>
      <c r="AF113" s="183">
        <v>290</v>
      </c>
      <c r="AG113" s="152" t="s">
        <v>28440</v>
      </c>
      <c r="AH113" s="161" t="str">
        <f>IFERROR(ROUND((VLOOKUP($A113,'ИЗ ГУГЛА'!$B:$Z,AH$1,0)+AJ113)*AI113,),VLOOKUP($A113,'ИЗ ГУГЛА'!$B:$Z,AH$1,0))</f>
        <v/>
      </c>
      <c r="AI113" s="78">
        <v>1</v>
      </c>
      <c r="AJ113" s="160">
        <v>0</v>
      </c>
      <c r="AK113" s="172"/>
      <c r="AL113" s="172"/>
      <c r="AM113" s="161" t="str">
        <f>IFERROR(ROUND((VLOOKUP($A113,'ИЗ ГУГЛА'!$B:$Z,AM$1,0)+AO113)*AN113,),VLOOKUP($A113,'ИЗ ГУГЛА'!$B:$Z,AM$1,0))</f>
        <v/>
      </c>
      <c r="AN113" s="160">
        <v>1</v>
      </c>
      <c r="AO113" s="160">
        <v>0</v>
      </c>
      <c r="AP113" s="172"/>
      <c r="AQ113" s="172"/>
      <c r="AR113" s="161" t="str">
        <f>IFERROR(ROUND((VLOOKUP($A113,'ИЗ ГУГЛА'!$B:$Z,AR$1,0)+AT113)*AS113,),VLOOKUP($A113,'ИЗ ГУГЛА'!$B:$Z,AR$1,0))</f>
        <v/>
      </c>
      <c r="AS113" s="160">
        <v>1</v>
      </c>
      <c r="AT113" s="160">
        <v>0</v>
      </c>
      <c r="AU113" s="172"/>
      <c r="AV113" s="172"/>
    </row>
    <row r="114" spans="1:48" ht="61.5" hidden="1" thickTop="1" thickBot="1">
      <c r="A114" s="121">
        <v>213805</v>
      </c>
      <c r="B114" s="115">
        <f>VLOOKUP($A114,'Выгр Кат'!$A:$T,B$1,0)</f>
        <v>4047</v>
      </c>
      <c r="C114" s="116" t="str">
        <f>VLOOKUP($A114,'Выгр Кат'!$A:$T,C$1,0)</f>
        <v>Свечи зажигания NGK V-line №13 для ВАЗ 2104, 2105, 2107, 2108-21099, 2110-2112, 2113-2115, Лада Калина, Калина 2, Нива 4х4 8-ми клапанный двигатель</v>
      </c>
      <c r="D114" s="115" t="str">
        <f>VLOOKUP($A114,'Выгр Кат'!$A:$T,D$1,0)</f>
        <v>Y</v>
      </c>
      <c r="E114" s="115" t="str">
        <f>VLOOKUP($A114,'Выгр Кат'!$A:$T,E$1,0)</f>
        <v>1</v>
      </c>
      <c r="F114" s="115" t="str">
        <f>VLOOKUP($A114,'Выгр Кат'!$A:$T,F$1,0)</f>
        <v>BPR6ES-11</v>
      </c>
      <c r="G114" s="115" t="str">
        <f>VLOOKUP($A114,'Выгр Кат'!$A:$T,G$1,0)</f>
        <v>21113707010</v>
      </c>
      <c r="H114" s="115" t="str">
        <f>VLOOKUP($A114,'Выгр Кат'!$A:$T,H$1,0)</f>
        <v>2111-3707010</v>
      </c>
      <c r="I114" s="93">
        <v>5339</v>
      </c>
      <c r="J114" s="93">
        <v>5339</v>
      </c>
      <c r="K114" s="75" t="e">
        <f>VLOOKUP(J114,'Отчет Eplex'!$B:$E,4,0)</f>
        <v>#N/A</v>
      </c>
      <c r="L114" s="75" t="e">
        <f t="shared" si="11"/>
        <v>#N/A</v>
      </c>
      <c r="M114" s="72">
        <v>1</v>
      </c>
      <c r="N114" s="72" t="s">
        <v>2461</v>
      </c>
      <c r="O114" s="72" t="str">
        <f>IFERROR(IF(VLOOKUP(I114,'Прайс шпак'!C:F,4,0)=N114,"шпак","Ошибка"),"Ошибка")</f>
        <v>шпак</v>
      </c>
      <c r="P114" s="74">
        <f>INDEX('Прайс шпак'!$H:$H,MATCH(I114,'Прайс шпак'!$C:$C,0))*M114</f>
        <v>900</v>
      </c>
      <c r="Q114" s="72">
        <f>VLOOKUP(P114,Наценка!$A$1:$B$8,2,1)</f>
        <v>1.5</v>
      </c>
      <c r="R114" s="75">
        <f t="shared" si="15"/>
        <v>1350</v>
      </c>
      <c r="S114" s="74">
        <f t="shared" si="12"/>
        <v>1390</v>
      </c>
      <c r="T114" s="75">
        <f>VLOOKUP($A114,'Выгр Кат'!$A:$T,T$1,0)</f>
        <v>900</v>
      </c>
      <c r="U114" s="75">
        <f>VLOOKUP($A114,'Выгр Кат'!$A:$T,U$1,0)</f>
        <v>1390</v>
      </c>
      <c r="V114" s="76">
        <f t="shared" si="13"/>
        <v>0</v>
      </c>
      <c r="W114" s="76">
        <f t="shared" si="14"/>
        <v>0</v>
      </c>
      <c r="X114" s="77">
        <f>IF(IFERROR(RIGHT(E114,1),"")="✔",S114*(1-#REF!),S114*(1-$X$2))</f>
        <v>1292.6999999999998</v>
      </c>
      <c r="Y114" s="167">
        <f t="shared" si="16"/>
        <v>0.43633333333333324</v>
      </c>
      <c r="Z114" s="167">
        <f t="shared" si="17"/>
        <v>7.0000000000000132E-2</v>
      </c>
      <c r="AA114" s="167">
        <f t="shared" si="18"/>
        <v>0.54444444444444451</v>
      </c>
      <c r="AB114" s="169">
        <f t="shared" si="21"/>
        <v>1390</v>
      </c>
      <c r="AC114" s="161">
        <f>IFERROR(ROUND((VLOOKUP($A114,'ИЗ ГУГЛА'!$B:$Z,AC$1,0)+AE114)*AD114,),VLOOKUP($A114,'ИЗ ГУГЛА'!$B:$Z,AC$1,0))</f>
        <v>1390</v>
      </c>
      <c r="AD114" s="78">
        <v>1</v>
      </c>
      <c r="AE114" s="160">
        <v>0</v>
      </c>
      <c r="AF114" s="117">
        <v>1390</v>
      </c>
      <c r="AG114" s="152" t="s">
        <v>28556</v>
      </c>
      <c r="AH114" s="161" t="str">
        <f>IFERROR(ROUND((VLOOKUP($A114,'ИЗ ГУГЛА'!$B:$Z,AH$1,0)+AJ114)*AI114,),VLOOKUP($A114,'ИЗ ГУГЛА'!$B:$Z,AH$1,0))</f>
        <v/>
      </c>
      <c r="AI114" s="78">
        <v>1</v>
      </c>
      <c r="AJ114" s="160">
        <v>0</v>
      </c>
      <c r="AK114" s="172"/>
      <c r="AL114" s="172"/>
      <c r="AM114" s="161" t="str">
        <f>IFERROR(ROUND((VLOOKUP($A114,'ИЗ ГУГЛА'!$B:$Z,AM$1,0)+AO114)*AN114,),VLOOKUP($A114,'ИЗ ГУГЛА'!$B:$Z,AM$1,0))</f>
        <v/>
      </c>
      <c r="AN114" s="160">
        <v>1</v>
      </c>
      <c r="AO114" s="160">
        <v>0</v>
      </c>
      <c r="AP114" s="172"/>
      <c r="AQ114" s="172"/>
      <c r="AR114" s="161" t="str">
        <f>IFERROR(ROUND((VLOOKUP($A114,'ИЗ ГУГЛА'!$B:$Z,AR$1,0)+AT114)*AS114,),VLOOKUP($A114,'ИЗ ГУГЛА'!$B:$Z,AR$1,0))</f>
        <v/>
      </c>
      <c r="AS114" s="160">
        <v>1</v>
      </c>
      <c r="AT114" s="160">
        <v>0</v>
      </c>
      <c r="AU114" s="172"/>
      <c r="AV114" s="172"/>
    </row>
    <row r="115" spans="1:48" ht="61.5" hidden="1" thickTop="1" thickBot="1">
      <c r="A115" s="121">
        <v>204266</v>
      </c>
      <c r="B115" s="115">
        <f>VLOOKUP($A115,'Выгр Кат'!$A:$T,B$1,0)</f>
        <v>1518</v>
      </c>
      <c r="C115" s="116" t="str">
        <f>VLOOKUP($A115,'Выгр Кат'!$A:$T,C$1,0)</f>
        <v>Ремень ГРМ Gates 5521 111х19 для ВАЗ 2108-21099, 2110-2112, 2113-2115, Лада Калина, Приора, Гранта с 8-ми клапанным двигателем</v>
      </c>
      <c r="D115" s="115" t="str">
        <f>VLOOKUP($A115,'Выгр Кат'!$A:$T,D$1,0)</f>
        <v>Y</v>
      </c>
      <c r="E115" s="115" t="str">
        <f>VLOOKUP($A115,'Выгр Кат'!$A:$T,E$1,0)</f>
        <v>1</v>
      </c>
      <c r="F115" s="115">
        <f>VLOOKUP($A115,'Выгр Кат'!$A:$T,F$1,0)</f>
        <v>0</v>
      </c>
      <c r="G115" s="115" t="str">
        <f>VLOOKUP($A115,'Выгр Кат'!$A:$T,G$1,0)</f>
        <v>5521</v>
      </c>
      <c r="H115" s="115">
        <f>VLOOKUP($A115,'Выгр Кат'!$A:$T,H$1,0)</f>
        <v>0</v>
      </c>
      <c r="I115" s="91" t="str">
        <f>_xlfn.CONCAT(N115," ",G115)</f>
        <v>GATES 5521</v>
      </c>
      <c r="J115" s="93">
        <v>5521</v>
      </c>
      <c r="K115" s="75" t="e">
        <f>VLOOKUP(J115,'Отчет Eplex'!$B:$E,4,0)</f>
        <v>#N/A</v>
      </c>
      <c r="L115" s="75" t="e">
        <f t="shared" si="11"/>
        <v>#N/A</v>
      </c>
      <c r="M115" s="72">
        <v>1</v>
      </c>
      <c r="N115" s="136" t="s">
        <v>1473</v>
      </c>
      <c r="O115" s="135" t="str">
        <f>IFERROR(IF(INDEX('Прайс шпак'!$F:$F,MATCH(I115,'Прайс шпак'!N:N,0))=N115,"шпак","Ошибка"),"Ошибка")</f>
        <v>шпак</v>
      </c>
      <c r="P115" s="92">
        <f>INDEX('Прайс шпак'!$H:$H,MATCH(I115,'Прайс шпак'!N:N,0))*M115</f>
        <v>530</v>
      </c>
      <c r="Q115" s="72">
        <f>VLOOKUP(P115,Наценка!$A$1:$B$8,2,1)</f>
        <v>1.5</v>
      </c>
      <c r="R115" s="75">
        <f t="shared" si="15"/>
        <v>795</v>
      </c>
      <c r="S115" s="74">
        <f t="shared" si="12"/>
        <v>799</v>
      </c>
      <c r="T115" s="75">
        <f>VLOOKUP($A115,'Выгр Кат'!$A:$T,T$1,0)</f>
        <v>530</v>
      </c>
      <c r="U115" s="75">
        <f>VLOOKUP($A115,'Выгр Кат'!$A:$T,U$1,0)</f>
        <v>799</v>
      </c>
      <c r="V115" s="76">
        <f t="shared" si="13"/>
        <v>0</v>
      </c>
      <c r="W115" s="76">
        <f t="shared" si="14"/>
        <v>0</v>
      </c>
      <c r="X115" s="77">
        <f>IF(IFERROR(RIGHT(E115,1),"")="✔",S115*(1-#REF!),S115*(1-$X$2))</f>
        <v>743.06999999999994</v>
      </c>
      <c r="Y115" s="167">
        <f t="shared" si="16"/>
        <v>0.40201886792452823</v>
      </c>
      <c r="Z115" s="167">
        <f t="shared" si="17"/>
        <v>0.19143634385201314</v>
      </c>
      <c r="AA115" s="167">
        <f t="shared" si="18"/>
        <v>0.73396226415094334</v>
      </c>
      <c r="AB115" s="169">
        <f t="shared" si="21"/>
        <v>919</v>
      </c>
      <c r="AC115" s="161">
        <f>IFERROR(ROUND((VLOOKUP($A115,'ИЗ ГУГЛА'!$B:$Z,AC$1,0)+AE115)*AD115,),VLOOKUP($A115,'ИЗ ГУГЛА'!$B:$Z,AC$1,0))</f>
        <v>919</v>
      </c>
      <c r="AD115" s="78">
        <v>1</v>
      </c>
      <c r="AE115" s="160">
        <v>0</v>
      </c>
      <c r="AF115" s="183">
        <v>919</v>
      </c>
      <c r="AG115" s="152" t="s">
        <v>26839</v>
      </c>
      <c r="AH115" s="161" t="str">
        <f>IFERROR(ROUND((VLOOKUP($A115,'ИЗ ГУГЛА'!$B:$Z,AH$1,0)+AJ115)*AI115,),VLOOKUP($A115,'ИЗ ГУГЛА'!$B:$Z,AH$1,0))</f>
        <v/>
      </c>
      <c r="AI115" s="78">
        <v>1</v>
      </c>
      <c r="AJ115" s="160">
        <v>0</v>
      </c>
      <c r="AK115" s="172"/>
      <c r="AL115" s="172"/>
      <c r="AM115" s="161" t="str">
        <f>IFERROR(ROUND((VLOOKUP($A115,'ИЗ ГУГЛА'!$B:$Z,AM$1,0)+AO115)*AN115,),VLOOKUP($A115,'ИЗ ГУГЛА'!$B:$Z,AM$1,0))</f>
        <v/>
      </c>
      <c r="AN115" s="160">
        <v>1</v>
      </c>
      <c r="AO115" s="160">
        <v>0</v>
      </c>
      <c r="AP115" s="172"/>
      <c r="AQ115" s="172"/>
      <c r="AR115" s="161" t="str">
        <f>IFERROR(ROUND((VLOOKUP($A115,'ИЗ ГУГЛА'!$B:$Z,AR$1,0)+AT115)*AS115,),VLOOKUP($A115,'ИЗ ГУГЛА'!$B:$Z,AR$1,0))</f>
        <v/>
      </c>
      <c r="AS115" s="160">
        <v>1</v>
      </c>
      <c r="AT115" s="160">
        <v>0</v>
      </c>
      <c r="AU115" s="172"/>
      <c r="AV115" s="172"/>
    </row>
    <row r="116" spans="1:48" ht="61.5" hidden="1" thickTop="1" thickBot="1">
      <c r="A116" s="121">
        <v>213809</v>
      </c>
      <c r="B116" s="115">
        <f>VLOOKUP($A116,'Выгр Кат'!$A:$T,B$1,0)</f>
        <v>4049</v>
      </c>
      <c r="C116" s="116" t="str">
        <f>VLOOKUP($A116,'Выгр Кат'!$A:$T,C$1,0)</f>
        <v>Свечи зажигания NGK V-line №4 для ВАЗ 2101-2107, 2108-21099, 2110-2112, Лада Нива 4Х4, Ока карбюраторный двигатель</v>
      </c>
      <c r="D116" s="115" t="str">
        <f>VLOOKUP($A116,'Выгр Кат'!$A:$T,D$1,0)</f>
        <v>Y</v>
      </c>
      <c r="E116" s="115" t="str">
        <f>VLOOKUP($A116,'Выгр Кат'!$A:$T,E$1,0)</f>
        <v>1</v>
      </c>
      <c r="F116" s="115" t="str">
        <f>VLOOKUP($A116,'Выгр Кат'!$A:$T,F$1,0)</f>
        <v>BP6E</v>
      </c>
      <c r="G116" s="115" t="str">
        <f>VLOOKUP($A116,'Выгр Кат'!$A:$T,G$1,0)</f>
        <v>2101370700002</v>
      </c>
      <c r="H116" s="115" t="str">
        <f>VLOOKUP($A116,'Выгр Кат'!$A:$T,H$1,0)</f>
        <v>2101-3707000</v>
      </c>
      <c r="I116" s="93">
        <v>5637</v>
      </c>
      <c r="J116" s="93">
        <v>5637</v>
      </c>
      <c r="K116" s="75" t="e">
        <f>VLOOKUP(J116,'Отчет Eplex'!$B:$E,4,0)</f>
        <v>#N/A</v>
      </c>
      <c r="L116" s="75" t="e">
        <f t="shared" si="11"/>
        <v>#N/A</v>
      </c>
      <c r="M116" s="72">
        <v>1</v>
      </c>
      <c r="N116" s="72" t="s">
        <v>2461</v>
      </c>
      <c r="O116" s="72" t="str">
        <f>IFERROR(IF(VLOOKUP(I116,'Прайс шпак'!C:F,4,0)=N116,"шпак","Ошибка"),"Ошибка")</f>
        <v>шпак</v>
      </c>
      <c r="P116" s="74">
        <f>INDEX('Прайс шпак'!$H:$H,MATCH(I116,'Прайс шпак'!$C:$C,0))*M116</f>
        <v>850</v>
      </c>
      <c r="Q116" s="72">
        <f>VLOOKUP(P116,Наценка!$A$1:$B$8,2,1)</f>
        <v>1.5</v>
      </c>
      <c r="R116" s="75">
        <f t="shared" si="15"/>
        <v>1275</v>
      </c>
      <c r="S116" s="74">
        <f t="shared" si="12"/>
        <v>1290</v>
      </c>
      <c r="T116" s="75">
        <f>VLOOKUP($A116,'Выгр Кат'!$A:$T,T$1,0)</f>
        <v>850</v>
      </c>
      <c r="U116" s="75">
        <f>VLOOKUP($A116,'Выгр Кат'!$A:$T,U$1,0)</f>
        <v>1290</v>
      </c>
      <c r="V116" s="76">
        <f t="shared" si="13"/>
        <v>0</v>
      </c>
      <c r="W116" s="76">
        <f t="shared" si="14"/>
        <v>0</v>
      </c>
      <c r="X116" s="77">
        <f>IF(IFERROR(RIGHT(E116,1),"")="✔",S116*(1-#REF!),S116*(1-$X$2))</f>
        <v>1199.6999999999998</v>
      </c>
      <c r="Y116" s="167">
        <f t="shared" si="16"/>
        <v>0.41141176470588214</v>
      </c>
      <c r="Z116" s="167">
        <f t="shared" si="17"/>
        <v>0.19483221476510079</v>
      </c>
      <c r="AA116" s="167">
        <f t="shared" si="18"/>
        <v>0.75294117647058822</v>
      </c>
      <c r="AB116" s="169">
        <f t="shared" si="21"/>
        <v>1490</v>
      </c>
      <c r="AC116" s="161">
        <f>IFERROR(ROUND((VLOOKUP($A116,'ИЗ ГУГЛА'!$B:$Z,AC$1,0)+AE116)*AD116,),VLOOKUP($A116,'ИЗ ГУГЛА'!$B:$Z,AC$1,0))</f>
        <v>1490</v>
      </c>
      <c r="AD116" s="78">
        <v>1</v>
      </c>
      <c r="AE116" s="160">
        <v>0</v>
      </c>
      <c r="AF116" s="117">
        <v>1490</v>
      </c>
      <c r="AG116" s="152" t="s">
        <v>28553</v>
      </c>
      <c r="AH116" s="161" t="str">
        <f>IFERROR(ROUND((VLOOKUP($A116,'ИЗ ГУГЛА'!$B:$Z,AH$1,0)+AJ116)*AI116,),VLOOKUP($A116,'ИЗ ГУГЛА'!$B:$Z,AH$1,0))</f>
        <v/>
      </c>
      <c r="AI116" s="78">
        <v>1</v>
      </c>
      <c r="AJ116" s="160">
        <v>0</v>
      </c>
      <c r="AK116" s="172"/>
      <c r="AL116" s="172"/>
      <c r="AM116" s="161" t="str">
        <f>IFERROR(ROUND((VLOOKUP($A116,'ИЗ ГУГЛА'!$B:$Z,AM$1,0)+AO116)*AN116,),VLOOKUP($A116,'ИЗ ГУГЛА'!$B:$Z,AM$1,0))</f>
        <v/>
      </c>
      <c r="AN116" s="160">
        <v>1</v>
      </c>
      <c r="AO116" s="160">
        <v>0</v>
      </c>
      <c r="AP116" s="172"/>
      <c r="AQ116" s="172"/>
      <c r="AR116" s="161" t="str">
        <f>IFERROR(ROUND((VLOOKUP($A116,'ИЗ ГУГЛА'!$B:$Z,AR$1,0)+AT116)*AS116,),VLOOKUP($A116,'ИЗ ГУГЛА'!$B:$Z,AR$1,0))</f>
        <v/>
      </c>
      <c r="AS116" s="160">
        <v>1</v>
      </c>
      <c r="AT116" s="160">
        <v>0</v>
      </c>
      <c r="AU116" s="172"/>
      <c r="AV116" s="172"/>
    </row>
    <row r="117" spans="1:48" ht="46.5" hidden="1" thickTop="1" thickBot="1">
      <c r="A117" s="121">
        <v>180977</v>
      </c>
      <c r="B117" s="115">
        <f>VLOOKUP($A117,'Выгр Кат'!$A:$T,B$1,0)</f>
        <v>17194</v>
      </c>
      <c r="C117" s="116" t="str">
        <f>VLOOKUP($A117,'Выгр Кат'!$A:$T,C$1,0)</f>
        <v>Обойма опоры шаровой рычага КПП СЭВИ ЭКСПЕРТ в сборе для ВАЗ 2110-2112, Лада Приора, Приора 2, Гранта</v>
      </c>
      <c r="D117" s="115" t="str">
        <f>VLOOKUP($A117,'Выгр Кат'!$A:$T,D$1,0)</f>
        <v>Y</v>
      </c>
      <c r="E117" s="115" t="str">
        <f>VLOOKUP($A117,'Выгр Кат'!$A:$T,E$1,0)</f>
        <v>1</v>
      </c>
      <c r="F117" s="115">
        <f>VLOOKUP($A117,'Выгр Кат'!$A:$T,F$1,0)</f>
        <v>0</v>
      </c>
      <c r="G117" s="115" t="str">
        <f>VLOOKUP($A117,'Выгр Кат'!$A:$T,G$1,0)</f>
        <v>6001</v>
      </c>
      <c r="H117" s="115">
        <f>VLOOKUP($A117,'Выгр Кат'!$A:$T,H$1,0)</f>
        <v>0</v>
      </c>
      <c r="I117" s="93">
        <v>6001</v>
      </c>
      <c r="J117" s="93">
        <v>6001</v>
      </c>
      <c r="K117" s="75" t="e">
        <f>VLOOKUP(J117,'Отчет Eplex'!$B:$E,4,0)</f>
        <v>#N/A</v>
      </c>
      <c r="L117" s="75" t="e">
        <f t="shared" si="11"/>
        <v>#N/A</v>
      </c>
      <c r="M117" s="72">
        <v>1</v>
      </c>
      <c r="N117" s="72" t="s">
        <v>2596</v>
      </c>
      <c r="O117" s="72" t="str">
        <f>IFERROR(IF(VLOOKUP(I117,'Прайс шпак'!C:F,4,0)=N117,"шпак","Ошибка"),"Ошибка")</f>
        <v>шпак</v>
      </c>
      <c r="P117" s="74">
        <f>INDEX('Прайс шпак'!$H:$H,MATCH(I117,'Прайс шпак'!$C:$C,0))*M117</f>
        <v>380</v>
      </c>
      <c r="Q117" s="72">
        <f>VLOOKUP(P117,Наценка!$A$1:$B$8,2,1)</f>
        <v>1.55</v>
      </c>
      <c r="R117" s="75">
        <f t="shared" si="15"/>
        <v>589</v>
      </c>
      <c r="S117" s="74">
        <f t="shared" si="12"/>
        <v>589</v>
      </c>
      <c r="T117" s="75">
        <f>VLOOKUP($A117,'Выгр Кат'!$A:$T,T$1,0)</f>
        <v>380</v>
      </c>
      <c r="U117" s="75">
        <f>VLOOKUP($A117,'Выгр Кат'!$A:$T,U$1,0)</f>
        <v>589</v>
      </c>
      <c r="V117" s="76">
        <f t="shared" si="13"/>
        <v>0</v>
      </c>
      <c r="W117" s="76">
        <f t="shared" si="14"/>
        <v>0</v>
      </c>
      <c r="X117" s="77">
        <f>IF(IFERROR(RIGHT(E117,1),"")="✔",S117*(1-#REF!),S117*(1-$X$2))</f>
        <v>547.77</v>
      </c>
      <c r="Y117" s="167">
        <f t="shared" si="16"/>
        <v>0.4415</v>
      </c>
      <c r="Z117" s="167">
        <f t="shared" si="17"/>
        <v>0.20613043478260873</v>
      </c>
      <c r="AA117" s="167">
        <f t="shared" si="18"/>
        <v>0.81578947368421062</v>
      </c>
      <c r="AB117" s="169">
        <f t="shared" si="21"/>
        <v>690</v>
      </c>
      <c r="AC117" s="161">
        <f>IFERROR(ROUND((VLOOKUP($A117,'ИЗ ГУГЛА'!$B:$Z,AC$1,0)+AE117)*AD117,),VLOOKUP($A117,'ИЗ ГУГЛА'!$B:$Z,AC$1,0))</f>
        <v>690</v>
      </c>
      <c r="AD117" s="78">
        <v>1</v>
      </c>
      <c r="AE117" s="160">
        <v>0</v>
      </c>
      <c r="AF117" s="183">
        <v>690</v>
      </c>
      <c r="AG117" s="152" t="s">
        <v>28441</v>
      </c>
      <c r="AH117" s="161" t="str">
        <f>IFERROR(ROUND((VLOOKUP($A117,'ИЗ ГУГЛА'!$B:$Z,AH$1,0)+AJ117)*AI117,),VLOOKUP($A117,'ИЗ ГУГЛА'!$B:$Z,AH$1,0))</f>
        <v/>
      </c>
      <c r="AI117" s="78">
        <v>1</v>
      </c>
      <c r="AJ117" s="160">
        <v>0</v>
      </c>
      <c r="AK117" s="172"/>
      <c r="AL117" s="172"/>
      <c r="AM117" s="161" t="str">
        <f>IFERROR(ROUND((VLOOKUP($A117,'ИЗ ГУГЛА'!$B:$Z,AM$1,0)+AO117)*AN117,),VLOOKUP($A117,'ИЗ ГУГЛА'!$B:$Z,AM$1,0))</f>
        <v/>
      </c>
      <c r="AN117" s="160">
        <v>1</v>
      </c>
      <c r="AO117" s="160">
        <v>0</v>
      </c>
      <c r="AP117" s="172"/>
      <c r="AQ117" s="172"/>
      <c r="AR117" s="161" t="str">
        <f>IFERROR(ROUND((VLOOKUP($A117,'ИЗ ГУГЛА'!$B:$Z,AR$1,0)+AT117)*AS117,),VLOOKUP($A117,'ИЗ ГУГЛА'!$B:$Z,AR$1,0))</f>
        <v/>
      </c>
      <c r="AS117" s="160">
        <v>1</v>
      </c>
      <c r="AT117" s="160">
        <v>0</v>
      </c>
      <c r="AU117" s="172"/>
      <c r="AV117" s="172"/>
    </row>
    <row r="118" spans="1:48" ht="76.5" hidden="1" thickTop="1" thickBot="1">
      <c r="A118" s="121">
        <v>225355</v>
      </c>
      <c r="B118" s="115">
        <f>VLOOKUP($A118,'Выгр Кат'!$A:$T,B$1,0)</f>
        <v>17185</v>
      </c>
      <c r="C118" s="116" t="str">
        <f>VLOOKUP($A118,'Выгр Кат'!$A:$T,C$1,0)</f>
        <v>Пыльник привода СЭВИ ЭКСПЕРТ внешний для ВАЗ 2108-21099, 2113-2115, 2110-2112, Лада Калина, Калина 2, Приора, Приора 2, Гранта, Датсун mi-DO, on-DO</v>
      </c>
      <c r="D118" s="115" t="str">
        <f>VLOOKUP($A118,'Выгр Кат'!$A:$T,D$1,0)</f>
        <v>Y</v>
      </c>
      <c r="E118" s="115" t="str">
        <f>VLOOKUP($A118,'Выгр Кат'!$A:$T,E$1,0)</f>
        <v>1</v>
      </c>
      <c r="F118" s="115" t="str">
        <f>VLOOKUP($A118,'Выгр Кат'!$A:$T,F$1,0)</f>
        <v>6101</v>
      </c>
      <c r="G118" s="115" t="str">
        <f>VLOOKUP($A118,'Выгр Кат'!$A:$T,G$1,0)</f>
        <v>21102215030</v>
      </c>
      <c r="H118" s="115" t="str">
        <f>VLOOKUP($A118,'Выгр Кат'!$A:$T,H$1,0)</f>
        <v>2110-2215030</v>
      </c>
      <c r="I118" s="93">
        <v>6101</v>
      </c>
      <c r="J118" s="93">
        <v>6101</v>
      </c>
      <c r="K118" s="75" t="e">
        <f>VLOOKUP(J118,'Отчет Eplex'!$B:$E,4,0)</f>
        <v>#N/A</v>
      </c>
      <c r="L118" s="75" t="e">
        <f t="shared" si="11"/>
        <v>#N/A</v>
      </c>
      <c r="M118" s="72">
        <v>1</v>
      </c>
      <c r="N118" s="72" t="s">
        <v>2596</v>
      </c>
      <c r="O118" s="72" t="str">
        <f>IFERROR(IF(VLOOKUP(I118,'Прайс шпак'!C:F,4,0)=N118,"шпак","Ошибка"),"Ошибка")</f>
        <v>шпак</v>
      </c>
      <c r="P118" s="74">
        <f>INDEX('Прайс шпак'!$H:$H,MATCH(I118,'Прайс шпак'!$C:$C,0))*M118</f>
        <v>150</v>
      </c>
      <c r="Q118" s="72">
        <f>VLOOKUP(P118,Наценка!$A$1:$B$8,2,1)</f>
        <v>1.98</v>
      </c>
      <c r="R118" s="75">
        <f t="shared" si="15"/>
        <v>297</v>
      </c>
      <c r="S118" s="74">
        <f t="shared" si="12"/>
        <v>299</v>
      </c>
      <c r="T118" s="75">
        <f>VLOOKUP($A118,'Выгр Кат'!$A:$T,T$1,0)</f>
        <v>150</v>
      </c>
      <c r="U118" s="75">
        <f>VLOOKUP($A118,'Выгр Кат'!$A:$T,U$1,0)</f>
        <v>299</v>
      </c>
      <c r="V118" s="76">
        <f t="shared" si="13"/>
        <v>0</v>
      </c>
      <c r="W118" s="76">
        <f t="shared" si="14"/>
        <v>0</v>
      </c>
      <c r="X118" s="77">
        <f>IF(IFERROR(RIGHT(E118,1),"")="✔",S118*(1-#REF!),S118*(1-$X$2))</f>
        <v>278.07</v>
      </c>
      <c r="Y118" s="167">
        <f t="shared" si="16"/>
        <v>0.85379999999999989</v>
      </c>
      <c r="Z118" s="167">
        <f t="shared" si="17"/>
        <v>0.17973451327433632</v>
      </c>
      <c r="AA118" s="167">
        <f t="shared" si="18"/>
        <v>1.2599999999999998</v>
      </c>
      <c r="AB118" s="169">
        <f t="shared" si="21"/>
        <v>339</v>
      </c>
      <c r="AC118" s="161">
        <f>IFERROR(ROUND((VLOOKUP($A118,'ИЗ ГУГЛА'!$B:$Z,AC$1,0)+AE118)*AD118,),VLOOKUP($A118,'ИЗ ГУГЛА'!$B:$Z,AC$1,0))</f>
        <v>339</v>
      </c>
      <c r="AD118" s="78">
        <v>1</v>
      </c>
      <c r="AE118" s="160">
        <v>0</v>
      </c>
      <c r="AF118" s="183">
        <v>339</v>
      </c>
      <c r="AG118" s="152" t="s">
        <v>28442</v>
      </c>
      <c r="AH118" s="161" t="str">
        <f>IFERROR(ROUND((VLOOKUP($A118,'ИЗ ГУГЛА'!$B:$Z,AH$1,0)+AJ118)*AI118,),VLOOKUP($A118,'ИЗ ГУГЛА'!$B:$Z,AH$1,0))</f>
        <v/>
      </c>
      <c r="AI118" s="78">
        <v>1</v>
      </c>
      <c r="AJ118" s="160">
        <v>0</v>
      </c>
      <c r="AK118" s="172"/>
      <c r="AL118" s="172"/>
      <c r="AM118" s="161" t="str">
        <f>IFERROR(ROUND((VLOOKUP($A118,'ИЗ ГУГЛА'!$B:$Z,AM$1,0)+AO118)*AN118,),VLOOKUP($A118,'ИЗ ГУГЛА'!$B:$Z,AM$1,0))</f>
        <v/>
      </c>
      <c r="AN118" s="160">
        <v>1</v>
      </c>
      <c r="AO118" s="160">
        <v>0</v>
      </c>
      <c r="AP118" s="172"/>
      <c r="AQ118" s="172"/>
      <c r="AR118" s="161" t="str">
        <f>IFERROR(ROUND((VLOOKUP($A118,'ИЗ ГУГЛА'!$B:$Z,AR$1,0)+AT118)*AS118,),VLOOKUP($A118,'ИЗ ГУГЛА'!$B:$Z,AR$1,0))</f>
        <v/>
      </c>
      <c r="AS118" s="160">
        <v>1</v>
      </c>
      <c r="AT118" s="160">
        <v>0</v>
      </c>
      <c r="AU118" s="172"/>
      <c r="AV118" s="172"/>
    </row>
    <row r="119" spans="1:48" ht="76.5" hidden="1" thickTop="1" thickBot="1">
      <c r="A119" s="121">
        <v>225350</v>
      </c>
      <c r="B119" s="115">
        <f>VLOOKUP($A119,'Выгр Кат'!$A:$T,B$1,0)</f>
        <v>17183</v>
      </c>
      <c r="C119" s="116" t="str">
        <f>VLOOKUP($A119,'Выгр Кат'!$A:$T,C$1,0)</f>
        <v>Пыльник привода внутренний СЭВИ ЭКСПЕРТ для ВАЗ 2108-21099, 2113-2115, 2110-2112, Лада Калина, Калина 2, Приора, Приора 2, Гранта, Датсун mi-DO, on-DO</v>
      </c>
      <c r="D119" s="115" t="str">
        <f>VLOOKUP($A119,'Выгр Кат'!$A:$T,D$1,0)</f>
        <v>Y</v>
      </c>
      <c r="E119" s="115" t="str">
        <f>VLOOKUP($A119,'Выгр Кат'!$A:$T,E$1,0)</f>
        <v>1</v>
      </c>
      <c r="F119" s="115" t="str">
        <f>VLOOKUP($A119,'Выгр Кат'!$A:$T,F$1,0)</f>
        <v>6102</v>
      </c>
      <c r="G119" s="115" t="str">
        <f>VLOOKUP($A119,'Выгр Кат'!$A:$T,G$1,0)</f>
        <v>21102215068</v>
      </c>
      <c r="H119" s="115" t="str">
        <f>VLOOKUP($A119,'Выгр Кат'!$A:$T,H$1,0)</f>
        <v>2110-2215068</v>
      </c>
      <c r="I119" s="93">
        <v>6102</v>
      </c>
      <c r="J119" s="93">
        <v>6102</v>
      </c>
      <c r="K119" s="75" t="e">
        <f>VLOOKUP(J119,'Отчет Eplex'!$B:$E,4,0)</f>
        <v>#N/A</v>
      </c>
      <c r="L119" s="75" t="e">
        <f t="shared" si="11"/>
        <v>#N/A</v>
      </c>
      <c r="M119" s="72">
        <v>1</v>
      </c>
      <c r="N119" s="72" t="s">
        <v>2596</v>
      </c>
      <c r="O119" s="72" t="str">
        <f>IFERROR(IF(VLOOKUP(I119,'Прайс шпак'!C:F,4,0)=N119,"шпак","Ошибка"),"Ошибка")</f>
        <v>шпак</v>
      </c>
      <c r="P119" s="74">
        <f>INDEX('Прайс шпак'!$H:$H,MATCH(I119,'Прайс шпак'!$C:$C,0))*M119</f>
        <v>150</v>
      </c>
      <c r="Q119" s="72">
        <f>VLOOKUP(P119,Наценка!$A$1:$B$8,2,1)</f>
        <v>1.98</v>
      </c>
      <c r="R119" s="75">
        <f t="shared" si="15"/>
        <v>297</v>
      </c>
      <c r="S119" s="74">
        <f t="shared" si="12"/>
        <v>299</v>
      </c>
      <c r="T119" s="75">
        <f>VLOOKUP($A119,'Выгр Кат'!$A:$T,T$1,0)</f>
        <v>150</v>
      </c>
      <c r="U119" s="75">
        <f>VLOOKUP($A119,'Выгр Кат'!$A:$T,U$1,0)</f>
        <v>299</v>
      </c>
      <c r="V119" s="76">
        <f t="shared" si="13"/>
        <v>0</v>
      </c>
      <c r="W119" s="76">
        <f t="shared" si="14"/>
        <v>0</v>
      </c>
      <c r="X119" s="77">
        <f>IF(IFERROR(RIGHT(E119,1),"")="✔",S119*(1-#REF!),S119*(1-$X$2))</f>
        <v>278.07</v>
      </c>
      <c r="Y119" s="167">
        <f t="shared" si="16"/>
        <v>0.85379999999999989</v>
      </c>
      <c r="Z119" s="167">
        <f t="shared" si="17"/>
        <v>0.17973451327433632</v>
      </c>
      <c r="AA119" s="167">
        <f t="shared" si="18"/>
        <v>1.2599999999999998</v>
      </c>
      <c r="AB119" s="169">
        <f t="shared" si="21"/>
        <v>339</v>
      </c>
      <c r="AC119" s="161">
        <f>IFERROR(ROUND((VLOOKUP($A119,'ИЗ ГУГЛА'!$B:$Z,AC$1,0)+AE119)*AD119,),VLOOKUP($A119,'ИЗ ГУГЛА'!$B:$Z,AC$1,0))</f>
        <v>339</v>
      </c>
      <c r="AD119" s="78">
        <v>1</v>
      </c>
      <c r="AE119" s="160">
        <v>0</v>
      </c>
      <c r="AF119" s="183">
        <v>339</v>
      </c>
      <c r="AG119" s="152" t="s">
        <v>28443</v>
      </c>
      <c r="AH119" s="161" t="str">
        <f>IFERROR(ROUND((VLOOKUP($A119,'ИЗ ГУГЛА'!$B:$Z,AH$1,0)+AJ119)*AI119,),VLOOKUP($A119,'ИЗ ГУГЛА'!$B:$Z,AH$1,0))</f>
        <v/>
      </c>
      <c r="AI119" s="78">
        <v>1</v>
      </c>
      <c r="AJ119" s="160">
        <v>0</v>
      </c>
      <c r="AK119" s="172"/>
      <c r="AL119" s="172"/>
      <c r="AM119" s="161" t="str">
        <f>IFERROR(ROUND((VLOOKUP($A119,'ИЗ ГУГЛА'!$B:$Z,AM$1,0)+AO119)*AN119,),VLOOKUP($A119,'ИЗ ГУГЛА'!$B:$Z,AM$1,0))</f>
        <v/>
      </c>
      <c r="AN119" s="160">
        <v>1</v>
      </c>
      <c r="AO119" s="160">
        <v>0</v>
      </c>
      <c r="AP119" s="172"/>
      <c r="AQ119" s="172"/>
      <c r="AR119" s="161" t="str">
        <f>IFERROR(ROUND((VLOOKUP($A119,'ИЗ ГУГЛА'!$B:$Z,AR$1,0)+AT119)*AS119,),VLOOKUP($A119,'ИЗ ГУГЛА'!$B:$Z,AR$1,0))</f>
        <v/>
      </c>
      <c r="AS119" s="160">
        <v>1</v>
      </c>
      <c r="AT119" s="160">
        <v>0</v>
      </c>
      <c r="AU119" s="172"/>
      <c r="AV119" s="172"/>
    </row>
    <row r="120" spans="1:48" ht="46.5" hidden="1" thickTop="1" thickBot="1">
      <c r="A120" s="121">
        <v>225358</v>
      </c>
      <c r="B120" s="115">
        <f>VLOOKUP($A120,'Выгр Кат'!$A:$T,B$1,0)</f>
        <v>17235</v>
      </c>
      <c r="C120" s="116" t="str">
        <f>VLOOKUP($A120,'Выгр Кат'!$A:$T,C$1,0)</f>
        <v>Пыльник привода СЭВИ ЭКСПЕРТ внешний для Лада Нива 4x4, Шевроле Нива</v>
      </c>
      <c r="D120" s="115" t="str">
        <f>VLOOKUP($A120,'Выгр Кат'!$A:$T,D$1,0)</f>
        <v>Y</v>
      </c>
      <c r="E120" s="115" t="str">
        <f>VLOOKUP($A120,'Выгр Кат'!$A:$T,E$1,0)</f>
        <v>1</v>
      </c>
      <c r="F120" s="115" t="str">
        <f>VLOOKUP($A120,'Выгр Кат'!$A:$T,F$1,0)</f>
        <v>6105</v>
      </c>
      <c r="G120" s="115" t="str">
        <f>VLOOKUP($A120,'Выгр Кат'!$A:$T,G$1,0)</f>
        <v>2121221503001</v>
      </c>
      <c r="H120" s="115" t="str">
        <f>VLOOKUP($A120,'Выгр Кат'!$A:$T,H$1,0)</f>
        <v>2121-2215030</v>
      </c>
      <c r="I120" s="93">
        <v>6105</v>
      </c>
      <c r="J120" s="93">
        <v>6105</v>
      </c>
      <c r="K120" s="75" t="e">
        <f>VLOOKUP(J120,'Отчет Eplex'!$B:$E,4,0)</f>
        <v>#N/A</v>
      </c>
      <c r="L120" s="75" t="e">
        <f t="shared" si="11"/>
        <v>#N/A</v>
      </c>
      <c r="M120" s="72">
        <v>1</v>
      </c>
      <c r="N120" s="72" t="s">
        <v>2596</v>
      </c>
      <c r="O120" s="72" t="str">
        <f>IFERROR(IF(VLOOKUP(I120,'Прайс шпак'!C:F,4,0)=N120,"шпак","Ошибка"),"Ошибка")</f>
        <v>шпак</v>
      </c>
      <c r="P120" s="74">
        <f>INDEX('Прайс шпак'!$H:$H,MATCH(I120,'Прайс шпак'!$C:$C,0))*M120</f>
        <v>210</v>
      </c>
      <c r="Q120" s="72">
        <f>VLOOKUP(P120,Наценка!$A$1:$B$8,2,1)</f>
        <v>1.98</v>
      </c>
      <c r="R120" s="75">
        <f t="shared" si="15"/>
        <v>415.8</v>
      </c>
      <c r="S120" s="74">
        <f t="shared" si="12"/>
        <v>419</v>
      </c>
      <c r="T120" s="75">
        <f>VLOOKUP($A120,'Выгр Кат'!$A:$T,T$1,0)</f>
        <v>210</v>
      </c>
      <c r="U120" s="75">
        <f>VLOOKUP($A120,'Выгр Кат'!$A:$T,U$1,0)</f>
        <v>419</v>
      </c>
      <c r="V120" s="76">
        <f t="shared" si="13"/>
        <v>0</v>
      </c>
      <c r="W120" s="76">
        <f t="shared" si="14"/>
        <v>0</v>
      </c>
      <c r="X120" s="77">
        <f>IF(IFERROR(RIGHT(E120,1),"")="✔",S120*(1-#REF!),S120*(1-$X$2))</f>
        <v>389.66999999999996</v>
      </c>
      <c r="Y120" s="167">
        <f t="shared" si="16"/>
        <v>0.85557142857142843</v>
      </c>
      <c r="Z120" s="167">
        <f t="shared" si="17"/>
        <v>0.13213808463251681</v>
      </c>
      <c r="AA120" s="167">
        <f t="shared" si="18"/>
        <v>1.138095238095238</v>
      </c>
      <c r="AB120" s="169">
        <f t="shared" si="21"/>
        <v>449</v>
      </c>
      <c r="AC120" s="161">
        <f>IFERROR(ROUND((VLOOKUP($A120,'ИЗ ГУГЛА'!$B:$Z,AC$1,0)+AE120)*AD120,),VLOOKUP($A120,'ИЗ ГУГЛА'!$B:$Z,AC$1,0))</f>
        <v>449</v>
      </c>
      <c r="AD120" s="78">
        <v>1</v>
      </c>
      <c r="AE120" s="160">
        <v>0</v>
      </c>
      <c r="AF120" s="183">
        <v>449</v>
      </c>
      <c r="AG120" s="152" t="s">
        <v>28444</v>
      </c>
      <c r="AH120" s="161" t="str">
        <f>IFERROR(ROUND((VLOOKUP($A120,'ИЗ ГУГЛА'!$B:$Z,AH$1,0)+AJ120)*AI120,),VLOOKUP($A120,'ИЗ ГУГЛА'!$B:$Z,AH$1,0))</f>
        <v/>
      </c>
      <c r="AI120" s="78">
        <v>1</v>
      </c>
      <c r="AJ120" s="160">
        <v>0</v>
      </c>
      <c r="AK120" s="172"/>
      <c r="AL120" s="172"/>
      <c r="AM120" s="161" t="str">
        <f>IFERROR(ROUND((VLOOKUP($A120,'ИЗ ГУГЛА'!$B:$Z,AM$1,0)+AO120)*AN120,),VLOOKUP($A120,'ИЗ ГУГЛА'!$B:$Z,AM$1,0))</f>
        <v/>
      </c>
      <c r="AN120" s="160">
        <v>1</v>
      </c>
      <c r="AO120" s="160">
        <v>0</v>
      </c>
      <c r="AP120" s="172"/>
      <c r="AQ120" s="172"/>
      <c r="AR120" s="161" t="str">
        <f>IFERROR(ROUND((VLOOKUP($A120,'ИЗ ГУГЛА'!$B:$Z,AR$1,0)+AT120)*AS120,),VLOOKUP($A120,'ИЗ ГУГЛА'!$B:$Z,AR$1,0))</f>
        <v/>
      </c>
      <c r="AS120" s="160">
        <v>1</v>
      </c>
      <c r="AT120" s="160">
        <v>0</v>
      </c>
      <c r="AU120" s="172"/>
      <c r="AV120" s="172"/>
    </row>
    <row r="121" spans="1:48" ht="46.5" hidden="1" thickTop="1" thickBot="1">
      <c r="A121" s="121">
        <v>225352</v>
      </c>
      <c r="B121" s="115">
        <f>VLOOKUP($A121,'Выгр Кат'!$A:$T,B$1,0)</f>
        <v>17233</v>
      </c>
      <c r="C121" s="116" t="str">
        <f>VLOOKUP($A121,'Выгр Кат'!$A:$T,C$1,0)</f>
        <v>Пыльник привода внутренний СЭВИ ЭКСПЕРТ для Лада Нива 4x4, Шевроле Нива</v>
      </c>
      <c r="D121" s="115" t="str">
        <f>VLOOKUP($A121,'Выгр Кат'!$A:$T,D$1,0)</f>
        <v>Y</v>
      </c>
      <c r="E121" s="115" t="str">
        <f>VLOOKUP($A121,'Выгр Кат'!$A:$T,E$1,0)</f>
        <v>1</v>
      </c>
      <c r="F121" s="115" t="str">
        <f>VLOOKUP($A121,'Выгр Кат'!$A:$T,F$1,0)</f>
        <v>6106</v>
      </c>
      <c r="G121" s="115" t="str">
        <f>VLOOKUP($A121,'Выгр Кат'!$A:$T,G$1,0)</f>
        <v>21212215068</v>
      </c>
      <c r="H121" s="115" t="str">
        <f>VLOOKUP($A121,'Выгр Кат'!$A:$T,H$1,0)</f>
        <v>2121-2215068</v>
      </c>
      <c r="I121" s="93">
        <v>6106</v>
      </c>
      <c r="J121" s="93">
        <v>6106</v>
      </c>
      <c r="K121" s="75" t="e">
        <f>VLOOKUP(J121,'Отчет Eplex'!$B:$E,4,0)</f>
        <v>#N/A</v>
      </c>
      <c r="L121" s="75" t="e">
        <f t="shared" si="11"/>
        <v>#N/A</v>
      </c>
      <c r="M121" s="72">
        <v>1</v>
      </c>
      <c r="N121" s="72" t="s">
        <v>2596</v>
      </c>
      <c r="O121" s="72" t="str">
        <f>IFERROR(IF(VLOOKUP(I121,'Прайс шпак'!C:F,4,0)=N121,"шпак","Ошибка"),"Ошибка")</f>
        <v>шпак</v>
      </c>
      <c r="P121" s="74">
        <f>INDEX('Прайс шпак'!$H:$H,MATCH(I121,'Прайс шпак'!$C:$C,0))*M121</f>
        <v>220</v>
      </c>
      <c r="Q121" s="72">
        <f>VLOOKUP(P121,Наценка!$A$1:$B$8,2,1)</f>
        <v>1.98</v>
      </c>
      <c r="R121" s="75">
        <f t="shared" si="15"/>
        <v>435.6</v>
      </c>
      <c r="S121" s="74">
        <f t="shared" si="12"/>
        <v>439</v>
      </c>
      <c r="T121" s="75">
        <f>VLOOKUP($A121,'Выгр Кат'!$A:$T,T$1,0)</f>
        <v>220</v>
      </c>
      <c r="U121" s="75">
        <f>VLOOKUP($A121,'Выгр Кат'!$A:$T,U$1,0)</f>
        <v>439</v>
      </c>
      <c r="V121" s="76">
        <f t="shared" si="13"/>
        <v>0</v>
      </c>
      <c r="W121" s="76">
        <f t="shared" si="14"/>
        <v>0</v>
      </c>
      <c r="X121" s="77">
        <f>IF(IFERROR(RIGHT(E121,1),"")="✔",S121*(1-#REF!),S121*(1-$X$2))</f>
        <v>408.27</v>
      </c>
      <c r="Y121" s="167">
        <f t="shared" si="16"/>
        <v>0.85577272727272713</v>
      </c>
      <c r="Z121" s="167">
        <f t="shared" si="17"/>
        <v>0.16679591836734697</v>
      </c>
      <c r="AA121" s="167">
        <f t="shared" si="18"/>
        <v>1.2272727272727271</v>
      </c>
      <c r="AB121" s="169">
        <f t="shared" si="21"/>
        <v>490</v>
      </c>
      <c r="AC121" s="161">
        <f>IFERROR(ROUND((VLOOKUP($A121,'ИЗ ГУГЛА'!$B:$Z,AC$1,0)+AE121)*AD121,),VLOOKUP($A121,'ИЗ ГУГЛА'!$B:$Z,AC$1,0))</f>
        <v>490</v>
      </c>
      <c r="AD121" s="78">
        <v>1</v>
      </c>
      <c r="AE121" s="160">
        <v>0</v>
      </c>
      <c r="AF121" s="183">
        <v>490</v>
      </c>
      <c r="AG121" s="152" t="s">
        <v>28445</v>
      </c>
      <c r="AH121" s="161" t="str">
        <f>IFERROR(ROUND((VLOOKUP($A121,'ИЗ ГУГЛА'!$B:$Z,AH$1,0)+AJ121)*AI121,),VLOOKUP($A121,'ИЗ ГУГЛА'!$B:$Z,AH$1,0))</f>
        <v/>
      </c>
      <c r="AI121" s="78">
        <v>1</v>
      </c>
      <c r="AJ121" s="160">
        <v>0</v>
      </c>
      <c r="AK121" s="172"/>
      <c r="AL121" s="172"/>
      <c r="AM121" s="161" t="str">
        <f>IFERROR(ROUND((VLOOKUP($A121,'ИЗ ГУГЛА'!$B:$Z,AM$1,0)+AO121)*AN121,),VLOOKUP($A121,'ИЗ ГУГЛА'!$B:$Z,AM$1,0))</f>
        <v/>
      </c>
      <c r="AN121" s="160">
        <v>1</v>
      </c>
      <c r="AO121" s="160">
        <v>0</v>
      </c>
      <c r="AP121" s="172"/>
      <c r="AQ121" s="172"/>
      <c r="AR121" s="161" t="str">
        <f>IFERROR(ROUND((VLOOKUP($A121,'ИЗ ГУГЛА'!$B:$Z,AR$1,0)+AT121)*AS121,),VLOOKUP($A121,'ИЗ ГУГЛА'!$B:$Z,AR$1,0))</f>
        <v/>
      </c>
      <c r="AS121" s="160">
        <v>1</v>
      </c>
      <c r="AT121" s="160">
        <v>0</v>
      </c>
      <c r="AU121" s="172"/>
      <c r="AV121" s="172"/>
    </row>
    <row r="122" spans="1:48" ht="76.5" hidden="1" thickTop="1" thickBot="1">
      <c r="A122" s="121">
        <v>224900</v>
      </c>
      <c r="B122" s="115">
        <f>VLOOKUP($A122,'Выгр Кат'!$A:$T,B$1,0)</f>
        <v>17182</v>
      </c>
      <c r="C122" s="116" t="str">
        <f>VLOOKUP($A122,'Выгр Кат'!$A:$T,C$1,0)</f>
        <v>Чехол амортизатора задней подвески СЭВИ ЭКСПЕРТ для ВАЗ 2108-21099, 2113-2115, 2110-2112, Лада Калина, Калина 2, Приора, Приора 2, Гранта</v>
      </c>
      <c r="D122" s="115" t="str">
        <f>VLOOKUP($A122,'Выгр Кат'!$A:$T,D$1,0)</f>
        <v>Y</v>
      </c>
      <c r="E122" s="115" t="str">
        <f>VLOOKUP($A122,'Выгр Кат'!$A:$T,E$1,0)</f>
        <v>1</v>
      </c>
      <c r="F122" s="115">
        <f>VLOOKUP($A122,'Выгр Кат'!$A:$T,F$1,0)</f>
        <v>0</v>
      </c>
      <c r="G122" s="115" t="str">
        <f>VLOOKUP($A122,'Выгр Кат'!$A:$T,G$1,0)</f>
        <v>6107</v>
      </c>
      <c r="H122" s="115">
        <f>VLOOKUP($A122,'Выгр Кат'!$A:$T,H$1,0)</f>
        <v>0</v>
      </c>
      <c r="I122" s="93">
        <v>6107</v>
      </c>
      <c r="J122" s="93">
        <v>6107</v>
      </c>
      <c r="K122" s="75" t="e">
        <f>VLOOKUP(J122,'Отчет Eplex'!$B:$E,4,0)</f>
        <v>#N/A</v>
      </c>
      <c r="L122" s="75" t="e">
        <f t="shared" si="11"/>
        <v>#N/A</v>
      </c>
      <c r="M122" s="72">
        <v>1</v>
      </c>
      <c r="N122" s="80" t="s">
        <v>2596</v>
      </c>
      <c r="O122" s="72" t="str">
        <f>IFERROR(IF(VLOOKUP(I122,'Прайс шпак'!C:F,4,0)=N122,"шпак","Ошибка"),"Ошибка")</f>
        <v>шпак</v>
      </c>
      <c r="P122" s="74">
        <f>INDEX('Прайс шпак'!$H:$H,MATCH(I122,'Прайс шпак'!$C:$C,0))*M122</f>
        <v>220</v>
      </c>
      <c r="Q122" s="72">
        <f>VLOOKUP(P122,Наценка!$A$1:$B$8,2,1)</f>
        <v>1.98</v>
      </c>
      <c r="R122" s="75">
        <f t="shared" si="15"/>
        <v>435.6</v>
      </c>
      <c r="S122" s="74">
        <f t="shared" si="12"/>
        <v>439</v>
      </c>
      <c r="T122" s="75">
        <f>VLOOKUP($A122,'Выгр Кат'!$A:$T,T$1,0)</f>
        <v>220</v>
      </c>
      <c r="U122" s="75">
        <f>VLOOKUP($A122,'Выгр Кат'!$A:$T,U$1,0)</f>
        <v>439</v>
      </c>
      <c r="V122" s="76">
        <f t="shared" si="13"/>
        <v>0</v>
      </c>
      <c r="W122" s="76">
        <f t="shared" si="14"/>
        <v>0</v>
      </c>
      <c r="X122" s="77">
        <f>IF(IFERROR(RIGHT(E122,1),"")="✔",S122*(1-#REF!),S122*(1-$X$2))</f>
        <v>408.27</v>
      </c>
      <c r="Y122" s="167">
        <f t="shared" si="16"/>
        <v>0.85577272727272713</v>
      </c>
      <c r="Z122" s="167">
        <f t="shared" si="17"/>
        <v>0.16679591836734697</v>
      </c>
      <c r="AA122" s="167">
        <f t="shared" si="18"/>
        <v>1.2272727272727271</v>
      </c>
      <c r="AB122" s="169">
        <f t="shared" si="21"/>
        <v>490</v>
      </c>
      <c r="AC122" s="161">
        <f>IFERROR(ROUND((VLOOKUP($A122,'ИЗ ГУГЛА'!$B:$Z,AC$1,0)+AE122)*AD122,),VLOOKUP($A122,'ИЗ ГУГЛА'!$B:$Z,AC$1,0))</f>
        <v>490</v>
      </c>
      <c r="AD122" s="78">
        <v>1</v>
      </c>
      <c r="AE122" s="160">
        <v>0</v>
      </c>
      <c r="AF122" s="117">
        <v>490</v>
      </c>
      <c r="AG122" s="152" t="s">
        <v>28446</v>
      </c>
      <c r="AH122" s="161" t="str">
        <f>IFERROR(ROUND((VLOOKUP($A122,'ИЗ ГУГЛА'!$B:$Z,AH$1,0)+AJ122)*AI122,),VLOOKUP($A122,'ИЗ ГУГЛА'!$B:$Z,AH$1,0))</f>
        <v/>
      </c>
      <c r="AI122" s="78">
        <v>1</v>
      </c>
      <c r="AJ122" s="160">
        <v>0</v>
      </c>
      <c r="AK122" s="172"/>
      <c r="AL122" s="172"/>
      <c r="AM122" s="161" t="str">
        <f>IFERROR(ROUND((VLOOKUP($A122,'ИЗ ГУГЛА'!$B:$Z,AM$1,0)+AO122)*AN122,),VLOOKUP($A122,'ИЗ ГУГЛА'!$B:$Z,AM$1,0))</f>
        <v/>
      </c>
      <c r="AN122" s="160">
        <v>1</v>
      </c>
      <c r="AO122" s="160">
        <v>0</v>
      </c>
      <c r="AP122" s="172"/>
      <c r="AQ122" s="172"/>
      <c r="AR122" s="161" t="str">
        <f>IFERROR(ROUND((VLOOKUP($A122,'ИЗ ГУГЛА'!$B:$Z,AR$1,0)+AT122)*AS122,),VLOOKUP($A122,'ИЗ ГУГЛА'!$B:$Z,AR$1,0))</f>
        <v/>
      </c>
      <c r="AS122" s="160">
        <v>1</v>
      </c>
      <c r="AT122" s="160">
        <v>0</v>
      </c>
      <c r="AU122" s="172"/>
      <c r="AV122" s="172"/>
    </row>
    <row r="123" spans="1:48" ht="31.5" hidden="1" thickTop="1" thickBot="1">
      <c r="A123" s="121">
        <v>225369</v>
      </c>
      <c r="B123" s="115">
        <f>VLOOKUP($A123,'Выгр Кат'!$A:$T,B$1,0)</f>
        <v>17203</v>
      </c>
      <c r="C123" s="116" t="str">
        <f>VLOOKUP($A123,'Выгр Кат'!$A:$T,C$1,0)</f>
        <v>Чехол стойки телескопической СЭВИ ЭКСПЕРТ для ВАЗ 2110-2112</v>
      </c>
      <c r="D123" s="115" t="str">
        <f>VLOOKUP($A123,'Выгр Кат'!$A:$T,D$1,0)</f>
        <v>Y</v>
      </c>
      <c r="E123" s="115" t="str">
        <f>VLOOKUP($A123,'Выгр Кат'!$A:$T,E$1,0)</f>
        <v>1</v>
      </c>
      <c r="F123" s="115">
        <f>VLOOKUP($A123,'Выгр Кат'!$A:$T,F$1,0)</f>
        <v>0</v>
      </c>
      <c r="G123" s="115" t="str">
        <f>VLOOKUP($A123,'Выгр Кат'!$A:$T,G$1,0)</f>
        <v>6108</v>
      </c>
      <c r="H123" s="115">
        <f>VLOOKUP($A123,'Выгр Кат'!$A:$T,H$1,0)</f>
        <v>0</v>
      </c>
      <c r="I123" s="93">
        <v>6108</v>
      </c>
      <c r="J123" s="93">
        <v>6108</v>
      </c>
      <c r="K123" s="75" t="e">
        <f>VLOOKUP(J123,'Отчет Eplex'!$B:$E,4,0)</f>
        <v>#N/A</v>
      </c>
      <c r="L123" s="75" t="e">
        <f t="shared" si="11"/>
        <v>#N/A</v>
      </c>
      <c r="M123" s="72">
        <v>1</v>
      </c>
      <c r="N123" s="72" t="s">
        <v>2596</v>
      </c>
      <c r="O123" s="72" t="str">
        <f>IFERROR(IF(VLOOKUP(I123,'Прайс шпак'!C:F,4,0)=N123,"шпак","Ошибка"),"Ошибка")</f>
        <v>шпак</v>
      </c>
      <c r="P123" s="74">
        <f>INDEX('Прайс шпак'!$H:$H,MATCH(I123,'Прайс шпак'!$C:$C,0))*M123</f>
        <v>250</v>
      </c>
      <c r="Q123" s="72">
        <f>VLOOKUP(P123,Наценка!$A$1:$B$8,2,1)</f>
        <v>1.98</v>
      </c>
      <c r="R123" s="75">
        <f t="shared" si="15"/>
        <v>495</v>
      </c>
      <c r="S123" s="74">
        <f t="shared" si="12"/>
        <v>499</v>
      </c>
      <c r="T123" s="75">
        <f>VLOOKUP($A123,'Выгр Кат'!$A:$T,T$1,0)</f>
        <v>250</v>
      </c>
      <c r="U123" s="75">
        <f>VLOOKUP($A123,'Выгр Кат'!$A:$T,U$1,0)</f>
        <v>499</v>
      </c>
      <c r="V123" s="76">
        <f t="shared" si="13"/>
        <v>0</v>
      </c>
      <c r="W123" s="76">
        <f t="shared" si="14"/>
        <v>0</v>
      </c>
      <c r="X123" s="77">
        <f>IF(IFERROR(RIGHT(E123,1),"")="✔",S123*(1-#REF!),S123*(1-$X$2))</f>
        <v>464.07</v>
      </c>
      <c r="Y123" s="167">
        <f t="shared" si="16"/>
        <v>0.85627999999999993</v>
      </c>
      <c r="Z123" s="167">
        <f t="shared" si="17"/>
        <v>0.18441124780316345</v>
      </c>
      <c r="AA123" s="167">
        <f t="shared" si="18"/>
        <v>1.2759999999999998</v>
      </c>
      <c r="AB123" s="169">
        <f t="shared" si="21"/>
        <v>569</v>
      </c>
      <c r="AC123" s="161">
        <f>IFERROR(ROUND((VLOOKUP($A123,'ИЗ ГУГЛА'!$B:$Z,AC$1,0)+AE123)*AD123,),VLOOKUP($A123,'ИЗ ГУГЛА'!$B:$Z,AC$1,0))</f>
        <v>569</v>
      </c>
      <c r="AD123" s="78">
        <v>1</v>
      </c>
      <c r="AE123" s="160">
        <v>0</v>
      </c>
      <c r="AF123" s="183">
        <v>569</v>
      </c>
      <c r="AG123" s="152" t="s">
        <v>28447</v>
      </c>
      <c r="AH123" s="161" t="str">
        <f>IFERROR(ROUND((VLOOKUP($A123,'ИЗ ГУГЛА'!$B:$Z,AH$1,0)+AJ123)*AI123,),VLOOKUP($A123,'ИЗ ГУГЛА'!$B:$Z,AH$1,0))</f>
        <v/>
      </c>
      <c r="AI123" s="78">
        <v>1</v>
      </c>
      <c r="AJ123" s="160">
        <v>0</v>
      </c>
      <c r="AK123" s="172"/>
      <c r="AL123" s="172"/>
      <c r="AM123" s="161" t="str">
        <f>IFERROR(ROUND((VLOOKUP($A123,'ИЗ ГУГЛА'!$B:$Z,AM$1,0)+AO123)*AN123,),VLOOKUP($A123,'ИЗ ГУГЛА'!$B:$Z,AM$1,0))</f>
        <v/>
      </c>
      <c r="AN123" s="160">
        <v>1</v>
      </c>
      <c r="AO123" s="160">
        <v>0</v>
      </c>
      <c r="AP123" s="172"/>
      <c r="AQ123" s="172"/>
      <c r="AR123" s="161" t="str">
        <f>IFERROR(ROUND((VLOOKUP($A123,'ИЗ ГУГЛА'!$B:$Z,AR$1,0)+AT123)*AS123,),VLOOKUP($A123,'ИЗ ГУГЛА'!$B:$Z,AR$1,0))</f>
        <v/>
      </c>
      <c r="AS123" s="160">
        <v>1</v>
      </c>
      <c r="AT123" s="160">
        <v>0</v>
      </c>
      <c r="AU123" s="172"/>
      <c r="AV123" s="172"/>
    </row>
    <row r="124" spans="1:48" ht="31.5" hidden="1" thickTop="1" thickBot="1">
      <c r="A124" s="121">
        <v>225362</v>
      </c>
      <c r="B124" s="115">
        <f>VLOOKUP($A124,'Выгр Кат'!$A:$T,B$1,0)</f>
        <v>17281</v>
      </c>
      <c r="C124" s="116" t="str">
        <f>VLOOKUP($A124,'Выгр Кат'!$A:$T,C$1,0)</f>
        <v>Чехол рулевой тяги СЭВИ ЭКСПЕРТ для Лада Ларгус, Renault, Opel</v>
      </c>
      <c r="D124" s="115" t="str">
        <f>VLOOKUP($A124,'Выгр Кат'!$A:$T,D$1,0)</f>
        <v>Y</v>
      </c>
      <c r="E124" s="115" t="str">
        <f>VLOOKUP($A124,'Выгр Кат'!$A:$T,E$1,0)</f>
        <v>1</v>
      </c>
      <c r="F124" s="115">
        <f>VLOOKUP($A124,'Выгр Кат'!$A:$T,F$1,0)</f>
        <v>0</v>
      </c>
      <c r="G124" s="115" t="str">
        <f>VLOOKUP($A124,'Выгр Кат'!$A:$T,G$1,0)</f>
        <v>6109</v>
      </c>
      <c r="H124" s="115">
        <f>VLOOKUP($A124,'Выгр Кат'!$A:$T,H$1,0)</f>
        <v>0</v>
      </c>
      <c r="I124" s="93">
        <v>6109</v>
      </c>
      <c r="J124" s="93">
        <v>6109</v>
      </c>
      <c r="K124" s="75" t="e">
        <f>VLOOKUP(J124,'Отчет Eplex'!$B:$E,4,0)</f>
        <v>#N/A</v>
      </c>
      <c r="L124" s="75" t="e">
        <f t="shared" si="11"/>
        <v>#N/A</v>
      </c>
      <c r="M124" s="72">
        <v>1</v>
      </c>
      <c r="N124" s="72" t="s">
        <v>2596</v>
      </c>
      <c r="O124" s="72" t="str">
        <f>IFERROR(IF(VLOOKUP(I124,'Прайс шпак'!C:F,4,0)=N124,"шпак","Ошибка"),"Ошибка")</f>
        <v>шпак</v>
      </c>
      <c r="P124" s="74">
        <f>INDEX('Прайс шпак'!$H:$H,MATCH(I124,'Прайс шпак'!$C:$C,0))*M124</f>
        <v>180</v>
      </c>
      <c r="Q124" s="72">
        <f>VLOOKUP(P124,Наценка!$A$1:$B$8,2,1)</f>
        <v>1.98</v>
      </c>
      <c r="R124" s="75">
        <f t="shared" si="15"/>
        <v>356.4</v>
      </c>
      <c r="S124" s="74">
        <f t="shared" si="12"/>
        <v>359</v>
      </c>
      <c r="T124" s="75">
        <f>VLOOKUP($A124,'Выгр Кат'!$A:$T,T$1,0)</f>
        <v>180</v>
      </c>
      <c r="U124" s="75">
        <f>VLOOKUP($A124,'Выгр Кат'!$A:$T,U$1,0)</f>
        <v>359</v>
      </c>
      <c r="V124" s="76">
        <f t="shared" si="13"/>
        <v>0</v>
      </c>
      <c r="W124" s="76">
        <f t="shared" si="14"/>
        <v>0</v>
      </c>
      <c r="X124" s="77">
        <f>IF(IFERROR(RIGHT(E124,1),"")="✔",S124*(1-#REF!),S124*(1-$X$2))</f>
        <v>333.87</v>
      </c>
      <c r="Y124" s="167">
        <f t="shared" si="16"/>
        <v>0.85483333333333333</v>
      </c>
      <c r="Z124" s="167">
        <f t="shared" si="17"/>
        <v>0.20317422434367541</v>
      </c>
      <c r="AA124" s="167">
        <f t="shared" si="18"/>
        <v>1.3277777777777779</v>
      </c>
      <c r="AB124" s="169">
        <f t="shared" si="21"/>
        <v>419</v>
      </c>
      <c r="AC124" s="161">
        <f>IFERROR(ROUND((VLOOKUP($A124,'ИЗ ГУГЛА'!$B:$Z,AC$1,0)+AE124)*AD124,),VLOOKUP($A124,'ИЗ ГУГЛА'!$B:$Z,AC$1,0))</f>
        <v>419</v>
      </c>
      <c r="AD124" s="78">
        <v>1</v>
      </c>
      <c r="AE124" s="160">
        <v>0</v>
      </c>
      <c r="AF124" s="183">
        <v>419</v>
      </c>
      <c r="AG124" s="152" t="s">
        <v>28448</v>
      </c>
      <c r="AH124" s="161" t="str">
        <f>IFERROR(ROUND((VLOOKUP($A124,'ИЗ ГУГЛА'!$B:$Z,AH$1,0)+AJ124)*AI124,),VLOOKUP($A124,'ИЗ ГУГЛА'!$B:$Z,AH$1,0))</f>
        <v/>
      </c>
      <c r="AI124" s="78">
        <v>1</v>
      </c>
      <c r="AJ124" s="160">
        <v>0</v>
      </c>
      <c r="AK124" s="172"/>
      <c r="AL124" s="172"/>
      <c r="AM124" s="161" t="str">
        <f>IFERROR(ROUND((VLOOKUP($A124,'ИЗ ГУГЛА'!$B:$Z,AM$1,0)+AO124)*AN124,),VLOOKUP($A124,'ИЗ ГУГЛА'!$B:$Z,AM$1,0))</f>
        <v/>
      </c>
      <c r="AN124" s="160">
        <v>1</v>
      </c>
      <c r="AO124" s="160">
        <v>0</v>
      </c>
      <c r="AP124" s="172"/>
      <c r="AQ124" s="172"/>
      <c r="AR124" s="161" t="str">
        <f>IFERROR(ROUND((VLOOKUP($A124,'ИЗ ГУГЛА'!$B:$Z,AR$1,0)+AT124)*AS124,),VLOOKUP($A124,'ИЗ ГУГЛА'!$B:$Z,AR$1,0))</f>
        <v/>
      </c>
      <c r="AS124" s="160">
        <v>1</v>
      </c>
      <c r="AT124" s="160">
        <v>0</v>
      </c>
      <c r="AU124" s="172"/>
      <c r="AV124" s="172"/>
    </row>
    <row r="125" spans="1:48" ht="76.5" hidden="1" thickTop="1" thickBot="1">
      <c r="A125" s="121">
        <v>223719</v>
      </c>
      <c r="B125" s="115">
        <f>VLOOKUP($A125,'Выгр Кат'!$A:$T,B$1,0)</f>
        <v>12981</v>
      </c>
      <c r="C125" s="116" t="str">
        <f>VLOOKUP($A125,'Выгр Кат'!$A:$T,C$1,0)</f>
        <v>Установочный комплект внешнего ШРУСа СЭВИ ЭКСПЕРТ для ВАЗ 2108-21099, 2113-2115, 2110-2112, Лада Калина, Калина 2, Приора, Приора 2, Гранта, Датсун mi-DO, on-DO</v>
      </c>
      <c r="D125" s="115" t="str">
        <f>VLOOKUP($A125,'Выгр Кат'!$A:$T,D$1,0)</f>
        <v>Y</v>
      </c>
      <c r="E125" s="115" t="str">
        <f>VLOOKUP($A125,'Выгр Кат'!$A:$T,E$1,0)</f>
        <v>1</v>
      </c>
      <c r="F125" s="115" t="str">
        <f>VLOOKUP($A125,'Выгр Кат'!$A:$T,F$1,0)</f>
        <v>6110</v>
      </c>
      <c r="G125" s="115" t="str">
        <f>VLOOKUP($A125,'Выгр Кат'!$A:$T,G$1,0)</f>
        <v>21082215030</v>
      </c>
      <c r="H125" s="115" t="str">
        <f>VLOOKUP($A125,'Выгр Кат'!$A:$T,H$1,0)</f>
        <v>2108-2215030</v>
      </c>
      <c r="I125" s="93">
        <v>6110</v>
      </c>
      <c r="J125" s="93">
        <v>6110</v>
      </c>
      <c r="K125" s="75" t="e">
        <f>VLOOKUP(J125,'Отчет Eplex'!$B:$E,4,0)</f>
        <v>#N/A</v>
      </c>
      <c r="L125" s="75" t="e">
        <f t="shared" si="11"/>
        <v>#N/A</v>
      </c>
      <c r="M125" s="72">
        <v>1</v>
      </c>
      <c r="N125" s="72" t="s">
        <v>2596</v>
      </c>
      <c r="O125" s="72" t="str">
        <f>IFERROR(IF(VLOOKUP(I125,'Прайс шпак'!C:F,4,0)=N125,"шпак","Ошибка"),"Ошибка")</f>
        <v>шпак</v>
      </c>
      <c r="P125" s="74">
        <f>INDEX('Прайс шпак'!$H:$H,MATCH(I125,'Прайс шпак'!$C:$C,0))*M125</f>
        <v>320</v>
      </c>
      <c r="Q125" s="72">
        <f>VLOOKUP(P125,Наценка!$A$1:$B$8,2,1)</f>
        <v>1.55</v>
      </c>
      <c r="R125" s="75">
        <f t="shared" si="15"/>
        <v>496</v>
      </c>
      <c r="S125" s="74">
        <f t="shared" si="12"/>
        <v>499</v>
      </c>
      <c r="T125" s="75">
        <f>VLOOKUP($A125,'Выгр Кат'!$A:$T,T$1,0)</f>
        <v>320</v>
      </c>
      <c r="U125" s="75">
        <f>VLOOKUP($A125,'Выгр Кат'!$A:$T,U$1,0)</f>
        <v>499</v>
      </c>
      <c r="V125" s="76">
        <f t="shared" si="13"/>
        <v>0</v>
      </c>
      <c r="W125" s="76">
        <f t="shared" si="14"/>
        <v>0</v>
      </c>
      <c r="X125" s="77">
        <f>IF(IFERROR(RIGHT(E125,1),"")="✔",S125*(1-#REF!),S125*(1-$X$2))</f>
        <v>464.07</v>
      </c>
      <c r="Y125" s="167">
        <f t="shared" si="16"/>
        <v>0.45021874999999989</v>
      </c>
      <c r="Z125" s="167">
        <f t="shared" si="17"/>
        <v>0.21344067796610169</v>
      </c>
      <c r="AA125" s="167">
        <f t="shared" si="18"/>
        <v>0.84375</v>
      </c>
      <c r="AB125" s="169">
        <f t="shared" si="21"/>
        <v>590</v>
      </c>
      <c r="AC125" s="161">
        <f>IFERROR(ROUND((VLOOKUP($A125,'ИЗ ГУГЛА'!$B:$Z,AC$1,0)+AE125)*AD125,),VLOOKUP($A125,'ИЗ ГУГЛА'!$B:$Z,AC$1,0))</f>
        <v>590</v>
      </c>
      <c r="AD125" s="78">
        <v>1</v>
      </c>
      <c r="AE125" s="160">
        <v>0</v>
      </c>
      <c r="AF125" s="117">
        <v>590</v>
      </c>
      <c r="AG125" s="152" t="s">
        <v>28449</v>
      </c>
      <c r="AH125" s="161" t="str">
        <f>IFERROR(ROUND((VLOOKUP($A125,'ИЗ ГУГЛА'!$B:$Z,AH$1,0)+AJ125)*AI125,),VLOOKUP($A125,'ИЗ ГУГЛА'!$B:$Z,AH$1,0))</f>
        <v/>
      </c>
      <c r="AI125" s="78">
        <v>1</v>
      </c>
      <c r="AJ125" s="160">
        <v>0</v>
      </c>
      <c r="AK125" s="172"/>
      <c r="AL125" s="172"/>
      <c r="AM125" s="161" t="str">
        <f>IFERROR(ROUND((VLOOKUP($A125,'ИЗ ГУГЛА'!$B:$Z,AM$1,0)+AO125)*AN125,),VLOOKUP($A125,'ИЗ ГУГЛА'!$B:$Z,AM$1,0))</f>
        <v/>
      </c>
      <c r="AN125" s="160">
        <v>1</v>
      </c>
      <c r="AO125" s="160">
        <v>0</v>
      </c>
      <c r="AP125" s="172"/>
      <c r="AQ125" s="172"/>
      <c r="AR125" s="161" t="str">
        <f>IFERROR(ROUND((VLOOKUP($A125,'ИЗ ГУГЛА'!$B:$Z,AR$1,0)+AT125)*AS125,),VLOOKUP($A125,'ИЗ ГУГЛА'!$B:$Z,AR$1,0))</f>
        <v/>
      </c>
      <c r="AS125" s="160">
        <v>1</v>
      </c>
      <c r="AT125" s="160">
        <v>0</v>
      </c>
      <c r="AU125" s="172"/>
      <c r="AV125" s="172"/>
    </row>
    <row r="126" spans="1:48" ht="91.5" hidden="1" thickTop="1" thickBot="1">
      <c r="A126" s="121">
        <v>225353</v>
      </c>
      <c r="B126" s="115">
        <f>VLOOKUP($A126,'Выгр Кат'!$A:$T,B$1,0)</f>
        <v>12980</v>
      </c>
      <c r="C126" s="116" t="str">
        <f>VLOOKUP($A126,'Выгр Кат'!$A:$T,C$1,0)</f>
        <v>Пыльник приводаСЭВИ ЭКСПЕРТ с хомутами и смазкой, внутренний для ВАЗ 2108-21099, 2113-2115, 2110-2112, Лада Калина, Калина 2, Приора, Приора 2, Гранта, Датсун mi-DO, on-DO</v>
      </c>
      <c r="D126" s="115" t="str">
        <f>VLOOKUP($A126,'Выгр Кат'!$A:$T,D$1,0)</f>
        <v>Y</v>
      </c>
      <c r="E126" s="115" t="str">
        <f>VLOOKUP($A126,'Выгр Кат'!$A:$T,E$1,0)</f>
        <v>1</v>
      </c>
      <c r="F126" s="115" t="str">
        <f>VLOOKUP($A126,'Выгр Кат'!$A:$T,F$1,0)</f>
        <v>6111</v>
      </c>
      <c r="G126" s="115" t="str">
        <f>VLOOKUP($A126,'Выгр Кат'!$A:$T,G$1,0)</f>
        <v>21082215068</v>
      </c>
      <c r="H126" s="115" t="str">
        <f>VLOOKUP($A126,'Выгр Кат'!$A:$T,H$1,0)</f>
        <v>2108-2215068</v>
      </c>
      <c r="I126" s="93">
        <v>6111</v>
      </c>
      <c r="J126" s="93">
        <v>6111</v>
      </c>
      <c r="K126" s="75" t="e">
        <f>VLOOKUP(J126,'Отчет Eplex'!$B:$E,4,0)</f>
        <v>#N/A</v>
      </c>
      <c r="L126" s="75" t="e">
        <f t="shared" si="11"/>
        <v>#N/A</v>
      </c>
      <c r="M126" s="72">
        <v>1</v>
      </c>
      <c r="N126" s="72" t="s">
        <v>2596</v>
      </c>
      <c r="O126" s="72" t="str">
        <f>IFERROR(IF(VLOOKUP(I126,'Прайс шпак'!C:F,4,0)=N126,"шпак","Ошибка"),"Ошибка")</f>
        <v>шпак</v>
      </c>
      <c r="P126" s="74">
        <f>INDEX('Прайс шпак'!$H:$H,MATCH(I126,'Прайс шпак'!$C:$C,0))*M126</f>
        <v>320</v>
      </c>
      <c r="Q126" s="72">
        <f>VLOOKUP(P126,Наценка!$A$1:$B$8,2,1)</f>
        <v>1.55</v>
      </c>
      <c r="R126" s="75">
        <f t="shared" si="15"/>
        <v>496</v>
      </c>
      <c r="S126" s="74">
        <f t="shared" si="12"/>
        <v>499</v>
      </c>
      <c r="T126" s="75">
        <f>VLOOKUP($A126,'Выгр Кат'!$A:$T,T$1,0)</f>
        <v>320</v>
      </c>
      <c r="U126" s="75">
        <f>VLOOKUP($A126,'Выгр Кат'!$A:$T,U$1,0)</f>
        <v>499</v>
      </c>
      <c r="V126" s="76">
        <f t="shared" si="13"/>
        <v>0</v>
      </c>
      <c r="W126" s="76">
        <f t="shared" si="14"/>
        <v>0</v>
      </c>
      <c r="X126" s="77">
        <f>IF(IFERROR(RIGHT(E126,1),"")="✔",S126*(1-#REF!),S126*(1-$X$2))</f>
        <v>464.07</v>
      </c>
      <c r="Y126" s="167">
        <f t="shared" si="16"/>
        <v>0.45021874999999989</v>
      </c>
      <c r="Z126" s="167">
        <f t="shared" si="17"/>
        <v>0.21344067796610169</v>
      </c>
      <c r="AA126" s="167">
        <f t="shared" si="18"/>
        <v>0.84375</v>
      </c>
      <c r="AB126" s="169">
        <f t="shared" si="21"/>
        <v>590</v>
      </c>
      <c r="AC126" s="161">
        <f>IFERROR(ROUND((VLOOKUP($A126,'ИЗ ГУГЛА'!$B:$Z,AC$1,0)+AE126)*AD126,),VLOOKUP($A126,'ИЗ ГУГЛА'!$B:$Z,AC$1,0))</f>
        <v>590</v>
      </c>
      <c r="AD126" s="78">
        <v>1</v>
      </c>
      <c r="AE126" s="160">
        <v>0</v>
      </c>
      <c r="AF126" s="117">
        <v>590</v>
      </c>
      <c r="AG126" s="152" t="s">
        <v>28450</v>
      </c>
      <c r="AH126" s="161" t="str">
        <f>IFERROR(ROUND((VLOOKUP($A126,'ИЗ ГУГЛА'!$B:$Z,AH$1,0)+AJ126)*AI126,),VLOOKUP($A126,'ИЗ ГУГЛА'!$B:$Z,AH$1,0))</f>
        <v/>
      </c>
      <c r="AI126" s="78">
        <v>1</v>
      </c>
      <c r="AJ126" s="160">
        <v>0</v>
      </c>
      <c r="AK126" s="172"/>
      <c r="AL126" s="172"/>
      <c r="AM126" s="161" t="str">
        <f>IFERROR(ROUND((VLOOKUP($A126,'ИЗ ГУГЛА'!$B:$Z,AM$1,0)+AO126)*AN126,),VLOOKUP($A126,'ИЗ ГУГЛА'!$B:$Z,AM$1,0))</f>
        <v/>
      </c>
      <c r="AN126" s="160">
        <v>1</v>
      </c>
      <c r="AO126" s="160">
        <v>0</v>
      </c>
      <c r="AP126" s="172"/>
      <c r="AQ126" s="172"/>
      <c r="AR126" s="161" t="str">
        <f>IFERROR(ROUND((VLOOKUP($A126,'ИЗ ГУГЛА'!$B:$Z,AR$1,0)+AT126)*AS126,),VLOOKUP($A126,'ИЗ ГУГЛА'!$B:$Z,AR$1,0))</f>
        <v/>
      </c>
      <c r="AS126" s="160">
        <v>1</v>
      </c>
      <c r="AT126" s="160">
        <v>0</v>
      </c>
      <c r="AU126" s="172"/>
      <c r="AV126" s="172"/>
    </row>
    <row r="127" spans="1:48" ht="46.5" hidden="1" thickTop="1" thickBot="1">
      <c r="A127" s="121">
        <v>223720</v>
      </c>
      <c r="B127" s="115">
        <f>VLOOKUP($A127,'Выгр Кат'!$A:$T,B$1,0)</f>
        <v>12983</v>
      </c>
      <c r="C127" s="116" t="str">
        <f>VLOOKUP($A127,'Выгр Кат'!$A:$T,C$1,0)</f>
        <v>Установочный комплект наружного ШРУСа СЭВИ ЭКСПЕРТ для Лада Нива 4x4, Шевроле Нива</v>
      </c>
      <c r="D127" s="115" t="str">
        <f>VLOOKUP($A127,'Выгр Кат'!$A:$T,D$1,0)</f>
        <v>Y</v>
      </c>
      <c r="E127" s="115" t="str">
        <f>VLOOKUP($A127,'Выгр Кат'!$A:$T,E$1,0)</f>
        <v>1</v>
      </c>
      <c r="F127" s="115" t="str">
        <f>VLOOKUP($A127,'Выгр Кат'!$A:$T,F$1,0)</f>
        <v>6112</v>
      </c>
      <c r="G127" s="115" t="str">
        <f>VLOOKUP($A127,'Выгр Кат'!$A:$T,G$1,0)</f>
        <v>2121221503001</v>
      </c>
      <c r="H127" s="115" t="str">
        <f>VLOOKUP($A127,'Выгр Кат'!$A:$T,H$1,0)</f>
        <v>2121-2215030</v>
      </c>
      <c r="I127" s="93">
        <v>6112</v>
      </c>
      <c r="J127" s="93">
        <v>6112</v>
      </c>
      <c r="K127" s="75" t="e">
        <f>VLOOKUP(J127,'Отчет Eplex'!$B:$E,4,0)</f>
        <v>#N/A</v>
      </c>
      <c r="L127" s="75" t="e">
        <f t="shared" si="11"/>
        <v>#N/A</v>
      </c>
      <c r="M127" s="72">
        <v>1</v>
      </c>
      <c r="N127" s="72" t="s">
        <v>2596</v>
      </c>
      <c r="O127" s="72" t="str">
        <f>IFERROR(IF(VLOOKUP(I127,'Прайс шпак'!C:F,4,0)=N127,"шпак","Ошибка"),"Ошибка")</f>
        <v>шпак</v>
      </c>
      <c r="P127" s="74">
        <f>INDEX('Прайс шпак'!$H:$H,MATCH(I127,'Прайс шпак'!$C:$C,0))*M127</f>
        <v>340</v>
      </c>
      <c r="Q127" s="72">
        <f>VLOOKUP(P127,Наценка!$A$1:$B$8,2,1)</f>
        <v>1.55</v>
      </c>
      <c r="R127" s="75">
        <f t="shared" si="15"/>
        <v>527</v>
      </c>
      <c r="S127" s="74">
        <f t="shared" si="12"/>
        <v>529</v>
      </c>
      <c r="T127" s="75">
        <f>VLOOKUP($A127,'Выгр Кат'!$A:$T,T$1,0)</f>
        <v>340</v>
      </c>
      <c r="U127" s="75">
        <f>VLOOKUP($A127,'Выгр Кат'!$A:$T,U$1,0)</f>
        <v>529</v>
      </c>
      <c r="V127" s="76">
        <f t="shared" si="13"/>
        <v>0</v>
      </c>
      <c r="W127" s="76">
        <f t="shared" si="14"/>
        <v>0</v>
      </c>
      <c r="X127" s="77">
        <f>IF(IFERROR(RIGHT(E127,1),"")="✔",S127*(1-#REF!),S127*(1-$X$2))</f>
        <v>491.96999999999997</v>
      </c>
      <c r="Y127" s="167">
        <f t="shared" si="16"/>
        <v>0.44697058823529412</v>
      </c>
      <c r="Z127" s="167">
        <f t="shared" si="17"/>
        <v>0.20521809369951541</v>
      </c>
      <c r="AA127" s="167">
        <f t="shared" si="18"/>
        <v>0.82058823529411762</v>
      </c>
      <c r="AB127" s="169">
        <f t="shared" si="21"/>
        <v>619</v>
      </c>
      <c r="AC127" s="161">
        <f>IFERROR(ROUND((VLOOKUP($A127,'ИЗ ГУГЛА'!$B:$Z,AC$1,0)+AE127)*AD127,),VLOOKUP($A127,'ИЗ ГУГЛА'!$B:$Z,AC$1,0))</f>
        <v>619</v>
      </c>
      <c r="AD127" s="78">
        <v>1</v>
      </c>
      <c r="AE127" s="160">
        <v>0</v>
      </c>
      <c r="AF127" s="183">
        <v>619</v>
      </c>
      <c r="AG127" s="152" t="s">
        <v>28451</v>
      </c>
      <c r="AH127" s="161" t="str">
        <f>IFERROR(ROUND((VLOOKUP($A127,'ИЗ ГУГЛА'!$B:$Z,AH$1,0)+AJ127)*AI127,),VLOOKUP($A127,'ИЗ ГУГЛА'!$B:$Z,AH$1,0))</f>
        <v/>
      </c>
      <c r="AI127" s="78">
        <v>1</v>
      </c>
      <c r="AJ127" s="160">
        <v>0</v>
      </c>
      <c r="AK127" s="172"/>
      <c r="AL127" s="172"/>
      <c r="AM127" s="161" t="str">
        <f>IFERROR(ROUND((VLOOKUP($A127,'ИЗ ГУГЛА'!$B:$Z,AM$1,0)+AO127)*AN127,),VLOOKUP($A127,'ИЗ ГУГЛА'!$B:$Z,AM$1,0))</f>
        <v/>
      </c>
      <c r="AN127" s="160">
        <v>1</v>
      </c>
      <c r="AO127" s="160">
        <v>0</v>
      </c>
      <c r="AP127" s="172"/>
      <c r="AQ127" s="172"/>
      <c r="AR127" s="161" t="str">
        <f>IFERROR(ROUND((VLOOKUP($A127,'ИЗ ГУГЛА'!$B:$Z,AR$1,0)+AT127)*AS127,),VLOOKUP($A127,'ИЗ ГУГЛА'!$B:$Z,AR$1,0))</f>
        <v/>
      </c>
      <c r="AS127" s="160">
        <v>1</v>
      </c>
      <c r="AT127" s="160">
        <v>0</v>
      </c>
      <c r="AU127" s="172"/>
      <c r="AV127" s="172"/>
    </row>
    <row r="128" spans="1:48" ht="46.5" hidden="1" thickTop="1" thickBot="1">
      <c r="A128" s="121">
        <v>223718</v>
      </c>
      <c r="B128" s="115">
        <f>VLOOKUP($A128,'Выгр Кат'!$A:$T,B$1,0)</f>
        <v>12982</v>
      </c>
      <c r="C128" s="116" t="str">
        <f>VLOOKUP($A128,'Выгр Кат'!$A:$T,C$1,0)</f>
        <v>Установочный комплект внутреннего ШРУСа СЭВИ ЭКСПЕРТ для Лада Нива 4x4, Шевроле Нива</v>
      </c>
      <c r="D128" s="115" t="str">
        <f>VLOOKUP($A128,'Выгр Кат'!$A:$T,D$1,0)</f>
        <v>Y</v>
      </c>
      <c r="E128" s="115" t="str">
        <f>VLOOKUP($A128,'Выгр Кат'!$A:$T,E$1,0)</f>
        <v>1</v>
      </c>
      <c r="F128" s="115" t="str">
        <f>VLOOKUP($A128,'Выгр Кат'!$A:$T,F$1,0)</f>
        <v>6119</v>
      </c>
      <c r="G128" s="115" t="str">
        <f>VLOOKUP($A128,'Выгр Кат'!$A:$T,G$1,0)</f>
        <v>21212215068</v>
      </c>
      <c r="H128" s="115" t="str">
        <f>VLOOKUP($A128,'Выгр Кат'!$A:$T,H$1,0)</f>
        <v>2121-2215068</v>
      </c>
      <c r="I128" s="93">
        <v>6119</v>
      </c>
      <c r="J128" s="93">
        <v>6119</v>
      </c>
      <c r="K128" s="75" t="e">
        <f>VLOOKUP(J128,'Отчет Eplex'!$B:$E,4,0)</f>
        <v>#N/A</v>
      </c>
      <c r="L128" s="75" t="e">
        <f t="shared" ref="L128:L191" si="22">K128-P128</f>
        <v>#N/A</v>
      </c>
      <c r="M128" s="72">
        <v>1</v>
      </c>
      <c r="N128" s="72" t="s">
        <v>2596</v>
      </c>
      <c r="O128" s="72" t="str">
        <f>IFERROR(IF(VLOOKUP(I128,'Прайс шпак'!C:F,4,0)=N128,"шпак","Ошибка"),"Ошибка")</f>
        <v>шпак</v>
      </c>
      <c r="P128" s="74">
        <f>INDEX('Прайс шпак'!$H:$H,MATCH(I128,'Прайс шпак'!$C:$C,0))*M128</f>
        <v>360</v>
      </c>
      <c r="Q128" s="72">
        <f>VLOOKUP(P128,Наценка!$A$1:$B$8,2,1)</f>
        <v>1.55</v>
      </c>
      <c r="R128" s="75">
        <f t="shared" si="15"/>
        <v>558</v>
      </c>
      <c r="S128" s="74">
        <f t="shared" ref="S128:S191" si="23">IF(R128&lt;=1000,(ROUNDUP(R128,-1)-1),(ROUNDUP(R128,-2)-10))</f>
        <v>559</v>
      </c>
      <c r="T128" s="75">
        <f>VLOOKUP($A128,'Выгр Кат'!$A:$T,T$1,0)</f>
        <v>360</v>
      </c>
      <c r="U128" s="75">
        <f>VLOOKUP($A128,'Выгр Кат'!$A:$T,U$1,0)</f>
        <v>559</v>
      </c>
      <c r="V128" s="76">
        <f t="shared" ref="V128:V191" si="24">P128-T128</f>
        <v>0</v>
      </c>
      <c r="W128" s="76">
        <f t="shared" ref="W128:W191" si="25">S128-U128</f>
        <v>0</v>
      </c>
      <c r="X128" s="77">
        <f>IF(IFERROR(RIGHT(E128,1),"")="✔",S128*(1-#REF!),S128*(1-$X$2))</f>
        <v>519.87</v>
      </c>
      <c r="Y128" s="167">
        <f t="shared" si="16"/>
        <v>0.44408333333333339</v>
      </c>
      <c r="Z128" s="167">
        <f t="shared" si="17"/>
        <v>0.22291479820627802</v>
      </c>
      <c r="AA128" s="167">
        <f t="shared" si="18"/>
        <v>0.85833333333333339</v>
      </c>
      <c r="AB128" s="169">
        <f t="shared" si="21"/>
        <v>669</v>
      </c>
      <c r="AC128" s="161">
        <f>IFERROR(ROUND((VLOOKUP($A128,'ИЗ ГУГЛА'!$B:$Z,AC$1,0)+AE128)*AD128,),VLOOKUP($A128,'ИЗ ГУГЛА'!$B:$Z,AC$1,0))</f>
        <v>669</v>
      </c>
      <c r="AD128" s="78">
        <v>1</v>
      </c>
      <c r="AE128" s="160">
        <v>0</v>
      </c>
      <c r="AF128" s="183">
        <v>669</v>
      </c>
      <c r="AG128" s="152" t="s">
        <v>28452</v>
      </c>
      <c r="AH128" s="161" t="str">
        <f>IFERROR(ROUND((VLOOKUP($A128,'ИЗ ГУГЛА'!$B:$Z,AH$1,0)+AJ128)*AI128,),VLOOKUP($A128,'ИЗ ГУГЛА'!$B:$Z,AH$1,0))</f>
        <v/>
      </c>
      <c r="AI128" s="78">
        <v>1</v>
      </c>
      <c r="AJ128" s="160">
        <v>0</v>
      </c>
      <c r="AK128" s="172"/>
      <c r="AL128" s="172"/>
      <c r="AM128" s="161" t="str">
        <f>IFERROR(ROUND((VLOOKUP($A128,'ИЗ ГУГЛА'!$B:$Z,AM$1,0)+AO128)*AN128,),VLOOKUP($A128,'ИЗ ГУГЛА'!$B:$Z,AM$1,0))</f>
        <v/>
      </c>
      <c r="AN128" s="160">
        <v>1</v>
      </c>
      <c r="AO128" s="160">
        <v>0</v>
      </c>
      <c r="AP128" s="172"/>
      <c r="AQ128" s="172"/>
      <c r="AR128" s="161" t="str">
        <f>IFERROR(ROUND((VLOOKUP($A128,'ИЗ ГУГЛА'!$B:$Z,AR$1,0)+AT128)*AS128,),VLOOKUP($A128,'ИЗ ГУГЛА'!$B:$Z,AR$1,0))</f>
        <v/>
      </c>
      <c r="AS128" s="160">
        <v>1</v>
      </c>
      <c r="AT128" s="160">
        <v>0</v>
      </c>
      <c r="AU128" s="172"/>
      <c r="AV128" s="172"/>
    </row>
    <row r="129" spans="1:48" ht="46.5" thickTop="1" thickBot="1">
      <c r="A129" s="121">
        <v>225063</v>
      </c>
      <c r="B129" s="115">
        <f>VLOOKUP($A129,'Выгр Кат'!$A:$T,B$1,0)</f>
        <v>17327</v>
      </c>
      <c r="C129" s="116" t="str">
        <f>VLOOKUP($A129,'Выгр Кат'!$A:$T,C$1,0)</f>
        <v>Чехол защитный шаровой опоры СЭВИ ЭКСТРИМ для ВАЗ 2101-2107, Лада Нива 4x4, Шевроле Нива</v>
      </c>
      <c r="D129" s="115" t="str">
        <f>VLOOKUP($A129,'Выгр Кат'!$A:$T,D$1,0)</f>
        <v>Y</v>
      </c>
      <c r="E129" s="115" t="str">
        <f>VLOOKUP($A129,'Выгр Кат'!$A:$T,E$1,0)</f>
        <v>1</v>
      </c>
      <c r="F129" s="115">
        <f>VLOOKUP($A129,'Выгр Кат'!$A:$T,F$1,0)</f>
        <v>0</v>
      </c>
      <c r="G129" s="115" t="str">
        <f>VLOOKUP($A129,'Выгр Кат'!$A:$T,G$1,0)</f>
        <v>6121</v>
      </c>
      <c r="H129" s="115">
        <f>VLOOKUP($A129,'Выгр Кат'!$A:$T,H$1,0)</f>
        <v>0</v>
      </c>
      <c r="I129" s="93">
        <v>6121</v>
      </c>
      <c r="J129" s="93">
        <v>6121</v>
      </c>
      <c r="K129" s="75" t="e">
        <f>VLOOKUP(J129,'Отчет Eplex'!$B:$E,4,0)</f>
        <v>#N/A</v>
      </c>
      <c r="L129" s="75" t="e">
        <f t="shared" si="22"/>
        <v>#N/A</v>
      </c>
      <c r="M129" s="72">
        <v>1</v>
      </c>
      <c r="N129" s="72" t="s">
        <v>2596</v>
      </c>
      <c r="O129" s="72" t="str">
        <f>IFERROR(IF(VLOOKUP(I129,'Прайс шпак'!C:F,4,0)=N129,"шпак","Ошибка"),"Ошибка")</f>
        <v>шпак</v>
      </c>
      <c r="P129" s="74">
        <f>INDEX('Прайс шпак'!$H:$H,MATCH(I129,'Прайс шпак'!$C:$C,0))*M129</f>
        <v>50</v>
      </c>
      <c r="Q129" s="72">
        <f>VLOOKUP(P129,Наценка!$A$1:$B$8,2,1)</f>
        <v>2.15</v>
      </c>
      <c r="R129" s="75">
        <f t="shared" si="15"/>
        <v>107.5</v>
      </c>
      <c r="S129" s="74">
        <f t="shared" si="23"/>
        <v>109</v>
      </c>
      <c r="T129" s="75">
        <f>VLOOKUP($A129,'Выгр Кат'!$A:$T,T$1,0)</f>
        <v>45</v>
      </c>
      <c r="U129" s="75">
        <f>VLOOKUP($A129,'Выгр Кат'!$A:$T,U$1,0)</f>
        <v>99</v>
      </c>
      <c r="V129" s="76">
        <f t="shared" si="24"/>
        <v>5</v>
      </c>
      <c r="W129" s="76">
        <f t="shared" si="25"/>
        <v>10</v>
      </c>
      <c r="X129" s="77">
        <f>IF(IFERROR(RIGHT(E129,1),"")="✔",S129*(1-#REF!),S129*(1-$X$2))</f>
        <v>101.36999999999999</v>
      </c>
      <c r="Y129" s="167">
        <f t="shared" si="16"/>
        <v>1.0273999999999996</v>
      </c>
      <c r="Z129" s="167">
        <f t="shared" si="17"/>
        <v>0.49060301507537696</v>
      </c>
      <c r="AA129" s="167">
        <f t="shared" si="18"/>
        <v>2.98</v>
      </c>
      <c r="AB129" s="169">
        <f t="shared" si="21"/>
        <v>199</v>
      </c>
      <c r="AC129" s="161">
        <f>IFERROR(ROUND((VLOOKUP($A129,'ИЗ ГУГЛА'!$B:$Z,AC$1,0)+AE129)*AD129,),VLOOKUP($A129,'ИЗ ГУГЛА'!$B:$Z,AC$1,0))</f>
        <v>199</v>
      </c>
      <c r="AD129" s="78">
        <v>1</v>
      </c>
      <c r="AE129" s="160">
        <v>0</v>
      </c>
      <c r="AF129" s="117">
        <v>199</v>
      </c>
      <c r="AG129" s="152" t="s">
        <v>28453</v>
      </c>
      <c r="AH129" s="161" t="str">
        <f>IFERROR(ROUND((VLOOKUP($A129,'ИЗ ГУГЛА'!$B:$Z,AH$1,0)+AJ129)*AI129,),VLOOKUP($A129,'ИЗ ГУГЛА'!$B:$Z,AH$1,0))</f>
        <v/>
      </c>
      <c r="AI129" s="78">
        <v>1</v>
      </c>
      <c r="AJ129" s="160">
        <v>0</v>
      </c>
      <c r="AK129" s="172"/>
      <c r="AL129" s="172"/>
      <c r="AM129" s="161" t="str">
        <f>IFERROR(ROUND((VLOOKUP($A129,'ИЗ ГУГЛА'!$B:$Z,AM$1,0)+AO129)*AN129,),VLOOKUP($A129,'ИЗ ГУГЛА'!$B:$Z,AM$1,0))</f>
        <v/>
      </c>
      <c r="AN129" s="160">
        <v>1</v>
      </c>
      <c r="AO129" s="160">
        <v>0</v>
      </c>
      <c r="AP129" s="172"/>
      <c r="AQ129" s="172"/>
      <c r="AR129" s="161" t="str">
        <f>IFERROR(ROUND((VLOOKUP($A129,'ИЗ ГУГЛА'!$B:$Z,AR$1,0)+AT129)*AS129,),VLOOKUP($A129,'ИЗ ГУГЛА'!$B:$Z,AR$1,0))</f>
        <v/>
      </c>
      <c r="AS129" s="160">
        <v>1</v>
      </c>
      <c r="AT129" s="160">
        <v>0</v>
      </c>
      <c r="AU129" s="172"/>
      <c r="AV129" s="172"/>
    </row>
    <row r="130" spans="1:48" ht="76.5" thickTop="1" thickBot="1">
      <c r="A130" s="121">
        <v>225062</v>
      </c>
      <c r="B130" s="115">
        <f>VLOOKUP($A130,'Выгр Кат'!$A:$T,B$1,0)</f>
        <v>17360</v>
      </c>
      <c r="C130" s="116" t="str">
        <f>VLOOKUP($A130,'Выгр Кат'!$A:$T,C$1,0)</f>
        <v>Чехол защитный шаровой опоры СЭВИ ЭКСТРИМ для ВАЗ 2108-21099, 2113-2115, 2110-2112, Лада Калина, Калина 2, Приора, Приора 2, Гранта, Веста, Ока, Датсун mi-DO, on-DO</v>
      </c>
      <c r="D130" s="115" t="str">
        <f>VLOOKUP($A130,'Выгр Кат'!$A:$T,D$1,0)</f>
        <v>Y</v>
      </c>
      <c r="E130" s="115" t="str">
        <f>VLOOKUP($A130,'Выгр Кат'!$A:$T,E$1,0)</f>
        <v>1</v>
      </c>
      <c r="F130" s="115">
        <f>VLOOKUP($A130,'Выгр Кат'!$A:$T,F$1,0)</f>
        <v>0</v>
      </c>
      <c r="G130" s="115" t="str">
        <f>VLOOKUP($A130,'Выгр Кат'!$A:$T,G$1,0)</f>
        <v>6122</v>
      </c>
      <c r="H130" s="115">
        <f>VLOOKUP($A130,'Выгр Кат'!$A:$T,H$1,0)</f>
        <v>0</v>
      </c>
      <c r="I130" s="93">
        <v>6122</v>
      </c>
      <c r="J130" s="93">
        <v>6122</v>
      </c>
      <c r="K130" s="75" t="e">
        <f>VLOOKUP(J130,'Отчет Eplex'!$B:$E,4,0)</f>
        <v>#N/A</v>
      </c>
      <c r="L130" s="75" t="e">
        <f t="shared" si="22"/>
        <v>#N/A</v>
      </c>
      <c r="M130" s="72">
        <v>1</v>
      </c>
      <c r="N130" s="72" t="s">
        <v>2596</v>
      </c>
      <c r="O130" s="72" t="str">
        <f>IFERROR(IF(VLOOKUP(I130,'Прайс шпак'!C:F,4,0)=N130,"шпак","Ошибка"),"Ошибка")</f>
        <v>шпак</v>
      </c>
      <c r="P130" s="74">
        <f>INDEX('Прайс шпак'!$H:$H,MATCH(I130,'Прайс шпак'!$C:$C,0))*M130</f>
        <v>45</v>
      </c>
      <c r="Q130" s="72">
        <f>VLOOKUP(P130,Наценка!$A$1:$B$8,2,1)</f>
        <v>2.15</v>
      </c>
      <c r="R130" s="75">
        <f t="shared" si="15"/>
        <v>96.75</v>
      </c>
      <c r="S130" s="74">
        <f t="shared" si="23"/>
        <v>99</v>
      </c>
      <c r="T130" s="75">
        <f>VLOOKUP($A130,'Выгр Кат'!$A:$T,T$1,0)</f>
        <v>40</v>
      </c>
      <c r="U130" s="75">
        <f>VLOOKUP($A130,'Выгр Кат'!$A:$T,U$1,0)</f>
        <v>89</v>
      </c>
      <c r="V130" s="76">
        <f t="shared" si="24"/>
        <v>5</v>
      </c>
      <c r="W130" s="76">
        <f t="shared" si="25"/>
        <v>10</v>
      </c>
      <c r="X130" s="77">
        <f>IF(IFERROR(RIGHT(E130,1),"")="✔",S130*(1-#REF!),S130*(1-$X$2))</f>
        <v>92.07</v>
      </c>
      <c r="Y130" s="167">
        <f t="shared" ref="Y130:Y193" si="26">IFERROR(X130/P130-1,"")</f>
        <v>1.0459999999999998</v>
      </c>
      <c r="Z130" s="167">
        <f t="shared" ref="Z130:Z193" si="27">IFERROR((AB130-X130)/AB130,"")</f>
        <v>0.5128571428571429</v>
      </c>
      <c r="AA130" s="167">
        <f t="shared" ref="AA130:AA193" si="28">IFERROR(IF(AB130="","",AB130/P130-1),"")</f>
        <v>3.2</v>
      </c>
      <c r="AB130" s="169">
        <f t="shared" si="21"/>
        <v>189</v>
      </c>
      <c r="AC130" s="161">
        <f>IFERROR(ROUND((VLOOKUP($A130,'ИЗ ГУГЛА'!$B:$Z,AC$1,0)+AE130)*AD130,),VLOOKUP($A130,'ИЗ ГУГЛА'!$B:$Z,AC$1,0))</f>
        <v>189</v>
      </c>
      <c r="AD130" s="78">
        <v>1</v>
      </c>
      <c r="AE130" s="160">
        <v>0</v>
      </c>
      <c r="AF130" s="117">
        <v>189</v>
      </c>
      <c r="AG130" s="152" t="s">
        <v>28454</v>
      </c>
      <c r="AH130" s="161" t="str">
        <f>IFERROR(ROUND((VLOOKUP($A130,'ИЗ ГУГЛА'!$B:$Z,AH$1,0)+AJ130)*AI130,),VLOOKUP($A130,'ИЗ ГУГЛА'!$B:$Z,AH$1,0))</f>
        <v/>
      </c>
      <c r="AI130" s="78">
        <v>1</v>
      </c>
      <c r="AJ130" s="160">
        <v>0</v>
      </c>
      <c r="AK130" s="172"/>
      <c r="AL130" s="172"/>
      <c r="AM130" s="161" t="str">
        <f>IFERROR(ROUND((VLOOKUP($A130,'ИЗ ГУГЛА'!$B:$Z,AM$1,0)+AO130)*AN130,),VLOOKUP($A130,'ИЗ ГУГЛА'!$B:$Z,AM$1,0))</f>
        <v/>
      </c>
      <c r="AN130" s="160">
        <v>1</v>
      </c>
      <c r="AO130" s="160">
        <v>0</v>
      </c>
      <c r="AP130" s="172"/>
      <c r="AQ130" s="172"/>
      <c r="AR130" s="161" t="str">
        <f>IFERROR(ROUND((VLOOKUP($A130,'ИЗ ГУГЛА'!$B:$Z,AR$1,0)+AT130)*AS130,),VLOOKUP($A130,'ИЗ ГУГЛА'!$B:$Z,AR$1,0))</f>
        <v/>
      </c>
      <c r="AS130" s="160">
        <v>1</v>
      </c>
      <c r="AT130" s="160">
        <v>0</v>
      </c>
      <c r="AU130" s="172"/>
      <c r="AV130" s="172"/>
    </row>
    <row r="131" spans="1:48" ht="76.5" hidden="1" thickTop="1" thickBot="1">
      <c r="A131" s="121">
        <v>213804</v>
      </c>
      <c r="B131" s="115">
        <f>VLOOKUP($A131,'Выгр Кат'!$A:$T,B$1,0)</f>
        <v>4046</v>
      </c>
      <c r="C131" s="116" t="str">
        <f>VLOOKUP($A131,'Выгр Кат'!$A:$T,C$1,0)</f>
        <v>Свечи зажигания NGK V-line №12 для ВАЗ 2110-2112, 2114, Лада Калина, Калина 2, Приора, Приора 2, Гранта, Гранта FL, Веста, XRAY 16-ти клапанный двигатель</v>
      </c>
      <c r="D131" s="115" t="str">
        <f>VLOOKUP($A131,'Выгр Кат'!$A:$T,D$1,0)</f>
        <v>Y</v>
      </c>
      <c r="E131" s="115" t="str">
        <f>VLOOKUP($A131,'Выгр Кат'!$A:$T,E$1,0)</f>
        <v>1</v>
      </c>
      <c r="F131" s="115" t="str">
        <f>VLOOKUP($A131,'Выгр Кат'!$A:$T,F$1,0)</f>
        <v>BCPR6E</v>
      </c>
      <c r="G131" s="115" t="str">
        <f>VLOOKUP($A131,'Выгр Кат'!$A:$T,G$1,0)</f>
        <v>21123707010</v>
      </c>
      <c r="H131" s="115" t="str">
        <f>VLOOKUP($A131,'Выгр Кат'!$A:$T,H$1,0)</f>
        <v>2112-3707010</v>
      </c>
      <c r="I131" s="93">
        <v>6129</v>
      </c>
      <c r="J131" s="93">
        <v>6129</v>
      </c>
      <c r="K131" s="75" t="e">
        <f>VLOOKUP(J131,'Отчет Eplex'!$B:$E,4,0)</f>
        <v>#N/A</v>
      </c>
      <c r="L131" s="75" t="e">
        <f t="shared" si="22"/>
        <v>#N/A</v>
      </c>
      <c r="M131" s="72">
        <v>1</v>
      </c>
      <c r="N131" s="72" t="s">
        <v>2461</v>
      </c>
      <c r="O131" s="72" t="str">
        <f>IFERROR(IF(VLOOKUP(I131,'Прайс шпак'!C:F,4,0)=N131,"шпак","Ошибка"),"Ошибка")</f>
        <v>шпак</v>
      </c>
      <c r="P131" s="74">
        <f>INDEX('Прайс шпак'!$H:$H,MATCH(I131,'Прайс шпак'!$C:$C,0))*M131</f>
        <v>1100</v>
      </c>
      <c r="Q131" s="72">
        <f>VLOOKUP(P131,Наценка!$A$1:$B$8,2,1)</f>
        <v>1.39</v>
      </c>
      <c r="R131" s="75">
        <f t="shared" ref="R131:R194" si="29">P131*Q131</f>
        <v>1529</v>
      </c>
      <c r="S131" s="74">
        <f t="shared" si="23"/>
        <v>1590</v>
      </c>
      <c r="T131" s="75">
        <f>VLOOKUP($A131,'Выгр Кат'!$A:$T,T$1,0)</f>
        <v>1100</v>
      </c>
      <c r="U131" s="75">
        <f>VLOOKUP($A131,'Выгр Кат'!$A:$T,U$1,0)</f>
        <v>1590</v>
      </c>
      <c r="V131" s="76">
        <f t="shared" si="24"/>
        <v>0</v>
      </c>
      <c r="W131" s="76">
        <f t="shared" si="25"/>
        <v>0</v>
      </c>
      <c r="X131" s="77">
        <f>IF(IFERROR(RIGHT(E131,1),"")="✔",S131*(1-#REF!),S131*(1-$X$2))</f>
        <v>1478.6999999999998</v>
      </c>
      <c r="Y131" s="167">
        <f t="shared" si="26"/>
        <v>0.34427272727272706</v>
      </c>
      <c r="Z131" s="167">
        <f t="shared" si="27"/>
        <v>0.21761904761904771</v>
      </c>
      <c r="AA131" s="167">
        <f t="shared" si="28"/>
        <v>0.71818181818181825</v>
      </c>
      <c r="AB131" s="169">
        <f t="shared" si="21"/>
        <v>1890</v>
      </c>
      <c r="AC131" s="161">
        <f>IFERROR(ROUND((VLOOKUP($A131,'ИЗ ГУГЛА'!$B:$Z,AC$1,0)+AE131)*AD131,),VLOOKUP($A131,'ИЗ ГУГЛА'!$B:$Z,AC$1,0))</f>
        <v>1890</v>
      </c>
      <c r="AD131" s="78">
        <v>1</v>
      </c>
      <c r="AE131" s="160">
        <v>0</v>
      </c>
      <c r="AF131" s="183">
        <v>1890</v>
      </c>
      <c r="AG131" s="152" t="s">
        <v>28554</v>
      </c>
      <c r="AH131" s="161" t="str">
        <f>IFERROR(ROUND((VLOOKUP($A131,'ИЗ ГУГЛА'!$B:$Z,AH$1,0)+AJ131)*AI131,),VLOOKUP($A131,'ИЗ ГУГЛА'!$B:$Z,AH$1,0))</f>
        <v/>
      </c>
      <c r="AI131" s="78">
        <v>1</v>
      </c>
      <c r="AJ131" s="160">
        <v>0</v>
      </c>
      <c r="AK131" s="172"/>
      <c r="AL131" s="172"/>
      <c r="AM131" s="161" t="str">
        <f>IFERROR(ROUND((VLOOKUP($A131,'ИЗ ГУГЛА'!$B:$Z,AM$1,0)+AO131)*AN131,),VLOOKUP($A131,'ИЗ ГУГЛА'!$B:$Z,AM$1,0))</f>
        <v/>
      </c>
      <c r="AN131" s="160">
        <v>1</v>
      </c>
      <c r="AO131" s="160">
        <v>0</v>
      </c>
      <c r="AP131" s="172"/>
      <c r="AQ131" s="172"/>
      <c r="AR131" s="161" t="str">
        <f>IFERROR(ROUND((VLOOKUP($A131,'ИЗ ГУГЛА'!$B:$Z,AR$1,0)+AT131)*AS131,),VLOOKUP($A131,'ИЗ ГУГЛА'!$B:$Z,AR$1,0))</f>
        <v/>
      </c>
      <c r="AS131" s="160">
        <v>1</v>
      </c>
      <c r="AT131" s="160">
        <v>0</v>
      </c>
      <c r="AU131" s="172"/>
      <c r="AV131" s="172"/>
    </row>
    <row r="132" spans="1:48" ht="76.5" thickTop="1" thickBot="1">
      <c r="A132" s="121">
        <v>225061</v>
      </c>
      <c r="B132" s="115">
        <f>VLOOKUP($A132,'Выгр Кат'!$A:$T,B$1,0)</f>
        <v>17359</v>
      </c>
      <c r="C132" s="116" t="str">
        <f>VLOOKUP($A132,'Выгр Кат'!$A:$T,C$1,0)</f>
        <v>Чехол защитный шарового пальца тяг рулевой трапеции СЭВИ ЭКСТРИМ для ВАЗ 2108-21099, 2113-2115, 2110-2112, Лада Калина, Калина 2, Приора, Приора 2, Гранта</v>
      </c>
      <c r="D132" s="115" t="str">
        <f>VLOOKUP($A132,'Выгр Кат'!$A:$T,D$1,0)</f>
        <v>Y</v>
      </c>
      <c r="E132" s="115" t="str">
        <f>VLOOKUP($A132,'Выгр Кат'!$A:$T,E$1,0)</f>
        <v>1</v>
      </c>
      <c r="F132" s="115">
        <f>VLOOKUP($A132,'Выгр Кат'!$A:$T,F$1,0)</f>
        <v>0</v>
      </c>
      <c r="G132" s="115" t="str">
        <f>VLOOKUP($A132,'Выгр Кат'!$A:$T,G$1,0)</f>
        <v>6131</v>
      </c>
      <c r="H132" s="115">
        <f>VLOOKUP($A132,'Выгр Кат'!$A:$T,H$1,0)</f>
        <v>0</v>
      </c>
      <c r="I132" s="93">
        <v>6131</v>
      </c>
      <c r="J132" s="93">
        <v>6131</v>
      </c>
      <c r="K132" s="75" t="e">
        <f>VLOOKUP(J132,'Отчет Eplex'!$B:$E,4,0)</f>
        <v>#N/A</v>
      </c>
      <c r="L132" s="75" t="e">
        <f t="shared" si="22"/>
        <v>#N/A</v>
      </c>
      <c r="M132" s="72">
        <v>1</v>
      </c>
      <c r="N132" s="72" t="s">
        <v>2596</v>
      </c>
      <c r="O132" s="72" t="str">
        <f>IFERROR(IF(VLOOKUP(I132,'Прайс шпак'!C:F,4,0)=N132,"шпак","Ошибка"),"Ошибка")</f>
        <v>шпак</v>
      </c>
      <c r="P132" s="74">
        <f>INDEX('Прайс шпак'!$H:$H,MATCH(I132,'Прайс шпак'!$C:$C,0))*M132</f>
        <v>40</v>
      </c>
      <c r="Q132" s="72">
        <f>VLOOKUP(P132,Наценка!$A$1:$B$8,2,1)</f>
        <v>2.15</v>
      </c>
      <c r="R132" s="75">
        <f t="shared" si="29"/>
        <v>86</v>
      </c>
      <c r="S132" s="74">
        <f t="shared" si="23"/>
        <v>89</v>
      </c>
      <c r="T132" s="75">
        <f>VLOOKUP($A132,'Выгр Кат'!$A:$T,T$1,0)</f>
        <v>35</v>
      </c>
      <c r="U132" s="75">
        <f>VLOOKUP($A132,'Выгр Кат'!$A:$T,U$1,0)</f>
        <v>79</v>
      </c>
      <c r="V132" s="76">
        <f t="shared" si="24"/>
        <v>5</v>
      </c>
      <c r="W132" s="76">
        <f t="shared" si="25"/>
        <v>10</v>
      </c>
      <c r="X132" s="77">
        <f>IF(IFERROR(RIGHT(E132,1),"")="✔",S132*(1-#REF!),S132*(1-$X$2))</f>
        <v>82.77</v>
      </c>
      <c r="Y132" s="167">
        <f t="shared" si="26"/>
        <v>1.0692499999999998</v>
      </c>
      <c r="Z132" s="167">
        <f t="shared" si="27"/>
        <v>0.51023668639053255</v>
      </c>
      <c r="AA132" s="167">
        <f t="shared" si="28"/>
        <v>3.2249999999999996</v>
      </c>
      <c r="AB132" s="169">
        <f t="shared" si="21"/>
        <v>169</v>
      </c>
      <c r="AC132" s="161">
        <f>IFERROR(ROUND((VLOOKUP($A132,'ИЗ ГУГЛА'!$B:$Z,AC$1,0)+AE132)*AD132,),VLOOKUP($A132,'ИЗ ГУГЛА'!$B:$Z,AC$1,0))</f>
        <v>169</v>
      </c>
      <c r="AD132" s="78">
        <v>1</v>
      </c>
      <c r="AE132" s="160">
        <v>0</v>
      </c>
      <c r="AF132" s="117">
        <v>169</v>
      </c>
      <c r="AG132" s="152" t="s">
        <v>28455</v>
      </c>
      <c r="AH132" s="161" t="str">
        <f>IFERROR(ROUND((VLOOKUP($A132,'ИЗ ГУГЛА'!$B:$Z,AH$1,0)+AJ132)*AI132,),VLOOKUP($A132,'ИЗ ГУГЛА'!$B:$Z,AH$1,0))</f>
        <v/>
      </c>
      <c r="AI132" s="78">
        <v>1</v>
      </c>
      <c r="AJ132" s="160">
        <v>0</v>
      </c>
      <c r="AK132" s="172"/>
      <c r="AL132" s="172"/>
      <c r="AM132" s="161" t="str">
        <f>IFERROR(ROUND((VLOOKUP($A132,'ИЗ ГУГЛА'!$B:$Z,AM$1,0)+AO132)*AN132,),VLOOKUP($A132,'ИЗ ГУГЛА'!$B:$Z,AM$1,0))</f>
        <v/>
      </c>
      <c r="AN132" s="160">
        <v>1</v>
      </c>
      <c r="AO132" s="160">
        <v>0</v>
      </c>
      <c r="AP132" s="172"/>
      <c r="AQ132" s="172"/>
      <c r="AR132" s="161" t="str">
        <f>IFERROR(ROUND((VLOOKUP($A132,'ИЗ ГУГЛА'!$B:$Z,AR$1,0)+AT132)*AS132,),VLOOKUP($A132,'ИЗ ГУГЛА'!$B:$Z,AR$1,0))</f>
        <v/>
      </c>
      <c r="AS132" s="160">
        <v>1</v>
      </c>
      <c r="AT132" s="160">
        <v>0</v>
      </c>
      <c r="AU132" s="172"/>
      <c r="AV132" s="172"/>
    </row>
    <row r="133" spans="1:48" ht="91.5" thickTop="1" thickBot="1">
      <c r="A133" s="121">
        <v>186105</v>
      </c>
      <c r="B133" s="115">
        <f>VLOOKUP($A133,'Выгр Кат'!$A:$T,B$1,0)</f>
        <v>17312</v>
      </c>
      <c r="C133" s="116" t="str">
        <f>VLOOKUP($A133,'Выгр Кат'!$A:$T,C$1,0)</f>
        <v>Палец шаровая опора СЭВИ ЭКСТРИМ шаровой передней подвески верхний с защитным чехлом для ВАЗ 2101-2107, Лада Нива 4x4, Нива Legend, Нива Travel, Шевроле Нива</v>
      </c>
      <c r="D133" s="115" t="str">
        <f>VLOOKUP($A133,'Выгр Кат'!$A:$T,D$1,0)</f>
        <v>Y</v>
      </c>
      <c r="E133" s="115" t="str">
        <f>VLOOKUP($A133,'Выгр Кат'!$A:$T,E$1,0)</f>
        <v>1</v>
      </c>
      <c r="F133" s="115">
        <f>VLOOKUP($A133,'Выгр Кат'!$A:$T,F$1,0)</f>
        <v>0</v>
      </c>
      <c r="G133" s="115" t="str">
        <f>VLOOKUP($A133,'Выгр Кат'!$A:$T,G$1,0)</f>
        <v>7001</v>
      </c>
      <c r="H133" s="115">
        <f>VLOOKUP($A133,'Выгр Кат'!$A:$T,H$1,0)</f>
        <v>0</v>
      </c>
      <c r="I133" s="93">
        <v>7001</v>
      </c>
      <c r="J133" s="93">
        <v>7001</v>
      </c>
      <c r="K133" s="75" t="e">
        <f>VLOOKUP(J133,'Отчет Eplex'!$B:$E,4,0)</f>
        <v>#N/A</v>
      </c>
      <c r="L133" s="75" t="e">
        <f t="shared" si="22"/>
        <v>#N/A</v>
      </c>
      <c r="M133" s="72">
        <v>1</v>
      </c>
      <c r="N133" s="80" t="s">
        <v>2596</v>
      </c>
      <c r="O133" s="72" t="str">
        <f>IFERROR(IF(VLOOKUP(I133,'Прайс шпак'!C:F,4,0)=N133,"шпак","Ошибка"),"Ошибка")</f>
        <v>шпак</v>
      </c>
      <c r="P133" s="74">
        <f>INDEX('Прайс шпак'!$H:$H,MATCH(I133,'Прайс шпак'!$C:$C,0))*M133</f>
        <v>540</v>
      </c>
      <c r="Q133" s="72">
        <f>VLOOKUP(P133,Наценка!$A$1:$B$8,2,1)</f>
        <v>1.5</v>
      </c>
      <c r="R133" s="75">
        <f t="shared" si="29"/>
        <v>810</v>
      </c>
      <c r="S133" s="74">
        <f t="shared" si="23"/>
        <v>809</v>
      </c>
      <c r="T133" s="75">
        <f>VLOOKUP($A133,'Выгр Кат'!$A:$T,T$1,0)</f>
        <v>510</v>
      </c>
      <c r="U133" s="75">
        <f>VLOOKUP($A133,'Выгр Кат'!$A:$T,U$1,0)</f>
        <v>769</v>
      </c>
      <c r="V133" s="76">
        <f t="shared" si="24"/>
        <v>30</v>
      </c>
      <c r="W133" s="76">
        <f t="shared" si="25"/>
        <v>40</v>
      </c>
      <c r="X133" s="77">
        <f>IF(IFERROR(RIGHT(E133,1),"")="✔",S133*(1-#REF!),S133*(1-$X$2))</f>
        <v>752.37</v>
      </c>
      <c r="Y133" s="167">
        <f t="shared" si="26"/>
        <v>0.39327777777777784</v>
      </c>
      <c r="Z133" s="167">
        <f t="shared" si="27"/>
        <v>0.19012917115177611</v>
      </c>
      <c r="AA133" s="167">
        <f t="shared" si="28"/>
        <v>0.72037037037037033</v>
      </c>
      <c r="AB133" s="169">
        <f t="shared" si="21"/>
        <v>929</v>
      </c>
      <c r="AC133" s="161">
        <f>IFERROR(ROUND((VLOOKUP($A133,'ИЗ ГУГЛА'!$B:$Z,AC$1,0)+AE133)*AD133,),VLOOKUP($A133,'ИЗ ГУГЛА'!$B:$Z,AC$1,0))</f>
        <v>929</v>
      </c>
      <c r="AD133" s="78">
        <v>1</v>
      </c>
      <c r="AE133" s="160">
        <v>0</v>
      </c>
      <c r="AF133" s="183">
        <v>929</v>
      </c>
      <c r="AG133" s="152" t="s">
        <v>28456</v>
      </c>
      <c r="AH133" s="161" t="str">
        <f>IFERROR(ROUND((VLOOKUP($A133,'ИЗ ГУГЛА'!$B:$Z,AH$1,0)+AJ133)*AI133,),VLOOKUP($A133,'ИЗ ГУГЛА'!$B:$Z,AH$1,0))</f>
        <v/>
      </c>
      <c r="AI133" s="78">
        <v>1</v>
      </c>
      <c r="AJ133" s="160">
        <v>0</v>
      </c>
      <c r="AK133" s="172"/>
      <c r="AL133" s="172"/>
      <c r="AM133" s="161" t="str">
        <f>IFERROR(ROUND((VLOOKUP($A133,'ИЗ ГУГЛА'!$B:$Z,AM$1,0)+AO133)*AN133,),VLOOKUP($A133,'ИЗ ГУГЛА'!$B:$Z,AM$1,0))</f>
        <v/>
      </c>
      <c r="AN133" s="160">
        <v>1</v>
      </c>
      <c r="AO133" s="160">
        <v>0</v>
      </c>
      <c r="AP133" s="172"/>
      <c r="AQ133" s="172"/>
      <c r="AR133" s="161" t="str">
        <f>IFERROR(ROUND((VLOOKUP($A133,'ИЗ ГУГЛА'!$B:$Z,AR$1,0)+AT133)*AS133,),VLOOKUP($A133,'ИЗ ГУГЛА'!$B:$Z,AR$1,0))</f>
        <v/>
      </c>
      <c r="AS133" s="160">
        <v>1</v>
      </c>
      <c r="AT133" s="160">
        <v>0</v>
      </c>
      <c r="AU133" s="172"/>
      <c r="AV133" s="172"/>
    </row>
    <row r="134" spans="1:48" ht="61.5" thickTop="1" thickBot="1">
      <c r="A134" s="121">
        <v>186109</v>
      </c>
      <c r="B134" s="115">
        <f>VLOOKUP($A134,'Выгр Кат'!$A:$T,B$1,0)</f>
        <v>17314</v>
      </c>
      <c r="C134" s="116" t="str">
        <f>VLOOKUP($A134,'Выгр Кат'!$A:$T,C$1,0)</f>
        <v>Палец шаровая опора СЭВИ ЭКСТРИМ шаровой передней подвески нижний с защитным чехлом для ВАЗ 2101-2107</v>
      </c>
      <c r="D134" s="115" t="str">
        <f>VLOOKUP($A134,'Выгр Кат'!$A:$T,D$1,0)</f>
        <v>Y</v>
      </c>
      <c r="E134" s="115" t="str">
        <f>VLOOKUP($A134,'Выгр Кат'!$A:$T,E$1,0)</f>
        <v>1ск4</v>
      </c>
      <c r="F134" s="115">
        <f>VLOOKUP($A134,'Выгр Кат'!$A:$T,F$1,0)</f>
        <v>0</v>
      </c>
      <c r="G134" s="115" t="str">
        <f>VLOOKUP($A134,'Выгр Кат'!$A:$T,G$1,0)</f>
        <v>7002</v>
      </c>
      <c r="H134" s="115">
        <f>VLOOKUP($A134,'Выгр Кат'!$A:$T,H$1,0)</f>
        <v>0</v>
      </c>
      <c r="I134" s="93">
        <v>7002</v>
      </c>
      <c r="J134" s="93">
        <v>7002</v>
      </c>
      <c r="K134" s="75" t="e">
        <f>VLOOKUP(J134,'Отчет Eplex'!$B:$E,4,0)</f>
        <v>#N/A</v>
      </c>
      <c r="L134" s="75" t="e">
        <f t="shared" si="22"/>
        <v>#N/A</v>
      </c>
      <c r="M134" s="72">
        <v>1</v>
      </c>
      <c r="N134" s="80" t="s">
        <v>2596</v>
      </c>
      <c r="O134" s="72" t="str">
        <f>IFERROR(IF(VLOOKUP(I134,'Прайс шпак'!C:F,4,0)=N134,"шпак","Ошибка"),"Ошибка")</f>
        <v>шпак</v>
      </c>
      <c r="P134" s="74">
        <f>INDEX('Прайс шпак'!$H:$H,MATCH(I134,'Прайс шпак'!$C:$C,0))*M134</f>
        <v>540</v>
      </c>
      <c r="Q134" s="72">
        <f>VLOOKUP(P134,Наценка!$A$1:$B$8,2,1)</f>
        <v>1.5</v>
      </c>
      <c r="R134" s="75">
        <f t="shared" si="29"/>
        <v>810</v>
      </c>
      <c r="S134" s="74">
        <f t="shared" si="23"/>
        <v>809</v>
      </c>
      <c r="T134" s="75">
        <f>VLOOKUP($A134,'Выгр Кат'!$A:$T,T$1,0)</f>
        <v>510</v>
      </c>
      <c r="U134" s="75">
        <f>VLOOKUP($A134,'Выгр Кат'!$A:$T,U$1,0)</f>
        <v>769</v>
      </c>
      <c r="V134" s="76">
        <f t="shared" si="24"/>
        <v>30</v>
      </c>
      <c r="W134" s="76">
        <f t="shared" si="25"/>
        <v>40</v>
      </c>
      <c r="X134" s="77">
        <f>IF(IFERROR(RIGHT(E134,1),"")="✔",S134*(1-#REF!),S134*(1-$X$2))</f>
        <v>752.37</v>
      </c>
      <c r="Y134" s="167">
        <f t="shared" si="26"/>
        <v>0.39327777777777784</v>
      </c>
      <c r="Z134" s="167">
        <f t="shared" si="27"/>
        <v>0.19012917115177611</v>
      </c>
      <c r="AA134" s="167">
        <f t="shared" si="28"/>
        <v>0.72037037037037033</v>
      </c>
      <c r="AB134" s="169">
        <f t="shared" si="21"/>
        <v>929</v>
      </c>
      <c r="AC134" s="161">
        <f>IFERROR(ROUND((VLOOKUP($A134,'ИЗ ГУГЛА'!$B:$Z,AC$1,0)+AE134)*AD134,),VLOOKUP($A134,'ИЗ ГУГЛА'!$B:$Z,AC$1,0))</f>
        <v>929</v>
      </c>
      <c r="AD134" s="78">
        <v>1</v>
      </c>
      <c r="AE134" s="160">
        <v>0</v>
      </c>
      <c r="AF134" s="183">
        <v>929</v>
      </c>
      <c r="AG134" s="152" t="s">
        <v>28457</v>
      </c>
      <c r="AH134" s="161" t="str">
        <f>IFERROR(ROUND((VLOOKUP($A134,'ИЗ ГУГЛА'!$B:$Z,AH$1,0)+AJ134)*AI134,),VLOOKUP($A134,'ИЗ ГУГЛА'!$B:$Z,AH$1,0))</f>
        <v/>
      </c>
      <c r="AI134" s="78">
        <v>1</v>
      </c>
      <c r="AJ134" s="160">
        <v>0</v>
      </c>
      <c r="AK134" s="172"/>
      <c r="AL134" s="172"/>
      <c r="AM134" s="161" t="str">
        <f>IFERROR(ROUND((VLOOKUP($A134,'ИЗ ГУГЛА'!$B:$Z,AM$1,0)+AO134)*AN134,),VLOOKUP($A134,'ИЗ ГУГЛА'!$B:$Z,AM$1,0))</f>
        <v/>
      </c>
      <c r="AN134" s="160">
        <v>1</v>
      </c>
      <c r="AO134" s="160">
        <v>0</v>
      </c>
      <c r="AP134" s="172"/>
      <c r="AQ134" s="172"/>
      <c r="AR134" s="161" t="str">
        <f>IFERROR(ROUND((VLOOKUP($A134,'ИЗ ГУГЛА'!$B:$Z,AR$1,0)+AT134)*AS134,),VLOOKUP($A134,'ИЗ ГУГЛА'!$B:$Z,AR$1,0))</f>
        <v/>
      </c>
      <c r="AS134" s="160">
        <v>1</v>
      </c>
      <c r="AT134" s="160">
        <v>0</v>
      </c>
      <c r="AU134" s="172"/>
      <c r="AV134" s="172"/>
    </row>
    <row r="135" spans="1:48" ht="106.5" hidden="1" thickTop="1" thickBot="1">
      <c r="A135" s="121">
        <v>186113</v>
      </c>
      <c r="B135" s="115">
        <f>VLOOKUP($A135,'Выгр Кат'!$A:$T,B$1,0)</f>
        <v>17342</v>
      </c>
      <c r="C135" s="116" t="str">
        <f>VLOOKUP($A135,'Выгр Кат'!$A:$T,C$1,0)</f>
        <v>Палец шаровая опора СЭВИ ЭКСТРИМ шаровой передней подвески с защитным чехлом для ВАЗ 2108-21099, 2113-2115, 2110-2112, Лада Калина, Калина 2, Приора, Приора 2, Гранта, Ока, Датсун mi-DO, on-DO</v>
      </c>
      <c r="D135" s="115" t="str">
        <f>VLOOKUP($A135,'Выгр Кат'!$A:$T,D$1,0)</f>
        <v>Y</v>
      </c>
      <c r="E135" s="115" t="str">
        <f>VLOOKUP($A135,'Выгр Кат'!$A:$T,E$1,0)</f>
        <v>1</v>
      </c>
      <c r="F135" s="115">
        <f>VLOOKUP($A135,'Выгр Кат'!$A:$T,F$1,0)</f>
        <v>0</v>
      </c>
      <c r="G135" s="115" t="str">
        <f>VLOOKUP($A135,'Выгр Кат'!$A:$T,G$1,0)</f>
        <v>7003</v>
      </c>
      <c r="H135" s="115">
        <f>VLOOKUP($A135,'Выгр Кат'!$A:$T,H$1,0)</f>
        <v>0</v>
      </c>
      <c r="I135" s="93">
        <v>7003</v>
      </c>
      <c r="J135" s="93">
        <v>7003</v>
      </c>
      <c r="K135" s="75" t="e">
        <f>VLOOKUP(J135,'Отчет Eplex'!$B:$E,4,0)</f>
        <v>#N/A</v>
      </c>
      <c r="L135" s="75" t="e">
        <f t="shared" si="22"/>
        <v>#N/A</v>
      </c>
      <c r="M135" s="72">
        <v>1</v>
      </c>
      <c r="N135" s="72" t="s">
        <v>2596</v>
      </c>
      <c r="O135" s="72" t="str">
        <f>IFERROR(IF(VLOOKUP(I135,'Прайс шпак'!C:F,4,0)=N135,"шпак","Ошибка"),"Ошибка")</f>
        <v>шпак</v>
      </c>
      <c r="P135" s="74">
        <f>INDEX('Прайс шпак'!$H:$H,MATCH(I135,'Прайс шпак'!$C:$C,0))*M135</f>
        <v>470</v>
      </c>
      <c r="Q135" s="72">
        <f>VLOOKUP(P135,Наценка!$A$1:$B$8,2,1)</f>
        <v>1.55</v>
      </c>
      <c r="R135" s="75">
        <f t="shared" si="29"/>
        <v>728.5</v>
      </c>
      <c r="S135" s="74">
        <f t="shared" si="23"/>
        <v>729</v>
      </c>
      <c r="T135" s="75">
        <f>VLOOKUP($A135,'Выгр Кат'!$A:$T,T$1,0)</f>
        <v>470</v>
      </c>
      <c r="U135" s="75">
        <f>VLOOKUP($A135,'Выгр Кат'!$A:$T,U$1,0)</f>
        <v>729</v>
      </c>
      <c r="V135" s="76">
        <f t="shared" si="24"/>
        <v>0</v>
      </c>
      <c r="W135" s="76">
        <f t="shared" si="25"/>
        <v>0</v>
      </c>
      <c r="X135" s="77">
        <f>IF(IFERROR(RIGHT(E135,1),"")="✔",S135*(1-#REF!),S135*(1-$X$2))</f>
        <v>677.96999999999991</v>
      </c>
      <c r="Y135" s="167">
        <f t="shared" si="26"/>
        <v>0.44248936170212749</v>
      </c>
      <c r="Z135" s="167">
        <f t="shared" si="27"/>
        <v>0.21074505238649602</v>
      </c>
      <c r="AA135" s="167">
        <f t="shared" si="28"/>
        <v>0.82765957446808502</v>
      </c>
      <c r="AB135" s="169">
        <f t="shared" si="21"/>
        <v>859</v>
      </c>
      <c r="AC135" s="161">
        <f>IFERROR(ROUND((VLOOKUP($A135,'ИЗ ГУГЛА'!$B:$Z,AC$1,0)+AE135)*AD135,),VLOOKUP($A135,'ИЗ ГУГЛА'!$B:$Z,AC$1,0))</f>
        <v>859</v>
      </c>
      <c r="AD135" s="78">
        <v>1</v>
      </c>
      <c r="AE135" s="160">
        <v>0</v>
      </c>
      <c r="AF135" s="183">
        <v>859</v>
      </c>
      <c r="AG135" s="152" t="s">
        <v>28458</v>
      </c>
      <c r="AH135" s="161" t="str">
        <f>IFERROR(ROUND((VLOOKUP($A135,'ИЗ ГУГЛА'!$B:$Z,AH$1,0)+AJ135)*AI135,),VLOOKUP($A135,'ИЗ ГУГЛА'!$B:$Z,AH$1,0))</f>
        <v/>
      </c>
      <c r="AI135" s="78">
        <v>1</v>
      </c>
      <c r="AJ135" s="160">
        <v>0</v>
      </c>
      <c r="AK135" s="172"/>
      <c r="AL135" s="172"/>
      <c r="AM135" s="161" t="str">
        <f>IFERROR(ROUND((VLOOKUP($A135,'ИЗ ГУГЛА'!$B:$Z,AM$1,0)+AO135)*AN135,),VLOOKUP($A135,'ИЗ ГУГЛА'!$B:$Z,AM$1,0))</f>
        <v/>
      </c>
      <c r="AN135" s="160">
        <v>1</v>
      </c>
      <c r="AO135" s="160">
        <v>0</v>
      </c>
      <c r="AP135" s="172"/>
      <c r="AQ135" s="172"/>
      <c r="AR135" s="161" t="str">
        <f>IFERROR(ROUND((VLOOKUP($A135,'ИЗ ГУГЛА'!$B:$Z,AR$1,0)+AT135)*AS135,),VLOOKUP($A135,'ИЗ ГУГЛА'!$B:$Z,AR$1,0))</f>
        <v/>
      </c>
      <c r="AS135" s="160">
        <v>1</v>
      </c>
      <c r="AT135" s="160">
        <v>0</v>
      </c>
      <c r="AU135" s="172"/>
      <c r="AV135" s="172"/>
    </row>
    <row r="136" spans="1:48" ht="91.5" hidden="1" thickTop="1" thickBot="1">
      <c r="A136" s="121">
        <v>186114</v>
      </c>
      <c r="B136" s="115">
        <f>VLOOKUP($A136,'Выгр Кат'!$A:$T,B$1,0)</f>
        <v>17374</v>
      </c>
      <c r="C136" s="116" t="str">
        <f>VLOOKUP($A136,'Выгр Кат'!$A:$T,C$1,0)</f>
        <v>Палец шаровая опора СЭВИ ЭКСТРИМ шаровой передней подвески с защитным чехлом для Лада Нива 4x4 Урбан в нижние рычаги, Шевроле Нива в верхние и нижние рычаги</v>
      </c>
      <c r="D136" s="115" t="str">
        <f>VLOOKUP($A136,'Выгр Кат'!$A:$T,D$1,0)</f>
        <v>Y</v>
      </c>
      <c r="E136" s="115" t="str">
        <f>VLOOKUP($A136,'Выгр Кат'!$A:$T,E$1,0)</f>
        <v>1</v>
      </c>
      <c r="F136" s="115">
        <f>VLOOKUP($A136,'Выгр Кат'!$A:$T,F$1,0)</f>
        <v>0</v>
      </c>
      <c r="G136" s="115" t="str">
        <f>VLOOKUP($A136,'Выгр Кат'!$A:$T,G$1,0)</f>
        <v>7004</v>
      </c>
      <c r="H136" s="115">
        <f>VLOOKUP($A136,'Выгр Кат'!$A:$T,H$1,0)</f>
        <v>0</v>
      </c>
      <c r="I136" s="93">
        <v>7004</v>
      </c>
      <c r="J136" s="93">
        <v>7004</v>
      </c>
      <c r="K136" s="75" t="e">
        <f>VLOOKUP(J136,'Отчет Eplex'!$B:$E,4,0)</f>
        <v>#N/A</v>
      </c>
      <c r="L136" s="75" t="e">
        <f t="shared" si="22"/>
        <v>#N/A</v>
      </c>
      <c r="M136" s="72">
        <v>1</v>
      </c>
      <c r="N136" s="72" t="s">
        <v>2596</v>
      </c>
      <c r="O136" s="72" t="str">
        <f>IFERROR(IF(VLOOKUP(I136,'Прайс шпак'!C:F,4,0)=N136,"шпак","Ошибка"),"Ошибка")</f>
        <v>шпак</v>
      </c>
      <c r="P136" s="74">
        <f>INDEX('Прайс шпак'!$H:$H,MATCH(I136,'Прайс шпак'!$C:$C,0))*M136</f>
        <v>610</v>
      </c>
      <c r="Q136" s="72">
        <f>VLOOKUP(P136,Наценка!$A$1:$B$8,2,1)</f>
        <v>1.5</v>
      </c>
      <c r="R136" s="75">
        <f t="shared" si="29"/>
        <v>915</v>
      </c>
      <c r="S136" s="74">
        <f t="shared" si="23"/>
        <v>919</v>
      </c>
      <c r="T136" s="75">
        <f>VLOOKUP($A136,'Выгр Кат'!$A:$T,T$1,0)</f>
        <v>610</v>
      </c>
      <c r="U136" s="75">
        <f>VLOOKUP($A136,'Выгр Кат'!$A:$T,U$1,0)</f>
        <v>919</v>
      </c>
      <c r="V136" s="76">
        <f t="shared" si="24"/>
        <v>0</v>
      </c>
      <c r="W136" s="76">
        <f t="shared" si="25"/>
        <v>0</v>
      </c>
      <c r="X136" s="77">
        <f>IF(IFERROR(RIGHT(E136,1),"")="✔",S136*(1-#REF!),S136*(1-$X$2))</f>
        <v>854.67</v>
      </c>
      <c r="Y136" s="167">
        <f t="shared" si="26"/>
        <v>0.40109836065573767</v>
      </c>
      <c r="Z136" s="167">
        <f t="shared" si="27"/>
        <v>0.18525262154432798</v>
      </c>
      <c r="AA136" s="167">
        <f t="shared" si="28"/>
        <v>0.71967213114754092</v>
      </c>
      <c r="AB136" s="169">
        <f t="shared" si="21"/>
        <v>1049</v>
      </c>
      <c r="AC136" s="161">
        <f>IFERROR(ROUND((VLOOKUP($A136,'ИЗ ГУГЛА'!$B:$Z,AC$1,0)+AE136)*AD136,),VLOOKUP($A136,'ИЗ ГУГЛА'!$B:$Z,AC$1,0))</f>
        <v>1049</v>
      </c>
      <c r="AD136" s="78">
        <v>1</v>
      </c>
      <c r="AE136" s="160">
        <v>0</v>
      </c>
      <c r="AF136" s="183">
        <v>1049</v>
      </c>
      <c r="AG136" s="152" t="s">
        <v>28459</v>
      </c>
      <c r="AH136" s="161" t="str">
        <f>IFERROR(ROUND((VLOOKUP($A136,'ИЗ ГУГЛА'!$B:$Z,AH$1,0)+AJ136)*AI136,),VLOOKUP($A136,'ИЗ ГУГЛА'!$B:$Z,AH$1,0))</f>
        <v/>
      </c>
      <c r="AI136" s="78">
        <v>1</v>
      </c>
      <c r="AJ136" s="160">
        <v>0</v>
      </c>
      <c r="AK136" s="172"/>
      <c r="AL136" s="172"/>
      <c r="AM136" s="161" t="str">
        <f>IFERROR(ROUND((VLOOKUP($A136,'ИЗ ГУГЛА'!$B:$Z,AM$1,0)+AO136)*AN136,),VLOOKUP($A136,'ИЗ ГУГЛА'!$B:$Z,AM$1,0))</f>
        <v/>
      </c>
      <c r="AN136" s="160">
        <v>1</v>
      </c>
      <c r="AO136" s="160">
        <v>0</v>
      </c>
      <c r="AP136" s="172"/>
      <c r="AQ136" s="172"/>
      <c r="AR136" s="161" t="str">
        <f>IFERROR(ROUND((VLOOKUP($A136,'ИЗ ГУГЛА'!$B:$Z,AR$1,0)+AT136)*AS136,),VLOOKUP($A136,'ИЗ ГУГЛА'!$B:$Z,AR$1,0))</f>
        <v/>
      </c>
      <c r="AS136" s="160">
        <v>1</v>
      </c>
      <c r="AT136" s="160">
        <v>0</v>
      </c>
      <c r="AU136" s="172"/>
      <c r="AV136" s="172"/>
    </row>
    <row r="137" spans="1:48" ht="76.5" thickTop="1" thickBot="1">
      <c r="A137" s="121">
        <v>186106</v>
      </c>
      <c r="B137" s="115">
        <f>VLOOKUP($A137,'Выгр Кат'!$A:$T,B$1,0)</f>
        <v>17313</v>
      </c>
      <c r="C137" s="116" t="str">
        <f>VLOOKUP($A137,'Выгр Кат'!$A:$T,C$1,0)</f>
        <v>Палец шаровая опора СЭВИ ЭКСТРИМ шаровой передней подвески верхний с защитным чехлом и крепежом для ВАЗ 2101-2107</v>
      </c>
      <c r="D137" s="115" t="str">
        <f>VLOOKUP($A137,'Выгр Кат'!$A:$T,D$1,0)</f>
        <v>Y</v>
      </c>
      <c r="E137" s="115" t="str">
        <f>VLOOKUP($A137,'Выгр Кат'!$A:$T,E$1,0)</f>
        <v>1</v>
      </c>
      <c r="F137" s="115">
        <f>VLOOKUP($A137,'Выгр Кат'!$A:$T,F$1,0)</f>
        <v>0</v>
      </c>
      <c r="G137" s="115" t="str">
        <f>VLOOKUP($A137,'Выгр Кат'!$A:$T,G$1,0)</f>
        <v>7005</v>
      </c>
      <c r="H137" s="115">
        <f>VLOOKUP($A137,'Выгр Кат'!$A:$T,H$1,0)</f>
        <v>0</v>
      </c>
      <c r="I137" s="93">
        <v>7005</v>
      </c>
      <c r="J137" s="93">
        <v>7005</v>
      </c>
      <c r="K137" s="75" t="e">
        <f>VLOOKUP(J137,'Отчет Eplex'!$B:$E,4,0)</f>
        <v>#N/A</v>
      </c>
      <c r="L137" s="75" t="e">
        <f t="shared" si="22"/>
        <v>#N/A</v>
      </c>
      <c r="M137" s="72">
        <v>1</v>
      </c>
      <c r="N137" s="72" t="s">
        <v>2596</v>
      </c>
      <c r="O137" s="72" t="str">
        <f>IFERROR(IF(VLOOKUP(I137,'Прайс шпак'!C:F,4,0)=N137,"шпак","Ошибка"),"Ошибка")</f>
        <v>шпак</v>
      </c>
      <c r="P137" s="74">
        <f>INDEX('Прайс шпак'!$H:$H,MATCH(I137,'Прайс шпак'!$C:$C,0))*M137</f>
        <v>590</v>
      </c>
      <c r="Q137" s="72">
        <f>VLOOKUP(P137,Наценка!$A$1:$B$8,2,1)</f>
        <v>1.5</v>
      </c>
      <c r="R137" s="75">
        <f t="shared" si="29"/>
        <v>885</v>
      </c>
      <c r="S137" s="74">
        <f t="shared" si="23"/>
        <v>889</v>
      </c>
      <c r="T137" s="75">
        <f>VLOOKUP($A137,'Выгр Кат'!$A:$T,T$1,0)</f>
        <v>560</v>
      </c>
      <c r="U137" s="75">
        <f>VLOOKUP($A137,'Выгр Кат'!$A:$T,U$1,0)</f>
        <v>839</v>
      </c>
      <c r="V137" s="76">
        <f t="shared" si="24"/>
        <v>30</v>
      </c>
      <c r="W137" s="76">
        <f t="shared" si="25"/>
        <v>50</v>
      </c>
      <c r="X137" s="77">
        <f>IF(IFERROR(RIGHT(E137,1),"")="✔",S137*(1-#REF!),S137*(1-$X$2))</f>
        <v>826.77</v>
      </c>
      <c r="Y137" s="167">
        <f t="shared" si="26"/>
        <v>0.40130508474576265</v>
      </c>
      <c r="Z137" s="167">
        <f t="shared" si="27"/>
        <v>0.1648787878787879</v>
      </c>
      <c r="AA137" s="167">
        <f t="shared" si="28"/>
        <v>0.67796610169491522</v>
      </c>
      <c r="AB137" s="169">
        <f t="shared" si="21"/>
        <v>990</v>
      </c>
      <c r="AC137" s="161">
        <f>IFERROR(ROUND((VLOOKUP($A137,'ИЗ ГУГЛА'!$B:$Z,AC$1,0)+AE137)*AD137,),VLOOKUP($A137,'ИЗ ГУГЛА'!$B:$Z,AC$1,0))</f>
        <v>990</v>
      </c>
      <c r="AD137" s="78">
        <v>1</v>
      </c>
      <c r="AE137" s="160">
        <v>0</v>
      </c>
      <c r="AF137" s="183">
        <v>990</v>
      </c>
      <c r="AG137" s="152" t="s">
        <v>28460</v>
      </c>
      <c r="AH137" s="161" t="str">
        <f>IFERROR(ROUND((VLOOKUP($A137,'ИЗ ГУГЛА'!$B:$Z,AH$1,0)+AJ137)*AI137,),VLOOKUP($A137,'ИЗ ГУГЛА'!$B:$Z,AH$1,0))</f>
        <v/>
      </c>
      <c r="AI137" s="78">
        <v>1</v>
      </c>
      <c r="AJ137" s="160">
        <v>0</v>
      </c>
      <c r="AK137" s="172"/>
      <c r="AL137" s="172"/>
      <c r="AM137" s="161" t="str">
        <f>IFERROR(ROUND((VLOOKUP($A137,'ИЗ ГУГЛА'!$B:$Z,AM$1,0)+AO137)*AN137,),VLOOKUP($A137,'ИЗ ГУГЛА'!$B:$Z,AM$1,0))</f>
        <v/>
      </c>
      <c r="AN137" s="160">
        <v>1</v>
      </c>
      <c r="AO137" s="160">
        <v>0</v>
      </c>
      <c r="AP137" s="172"/>
      <c r="AQ137" s="172"/>
      <c r="AR137" s="161" t="str">
        <f>IFERROR(ROUND((VLOOKUP($A137,'ИЗ ГУГЛА'!$B:$Z,AR$1,0)+AT137)*AS137,),VLOOKUP($A137,'ИЗ ГУГЛА'!$B:$Z,AR$1,0))</f>
        <v/>
      </c>
      <c r="AS137" s="160">
        <v>1</v>
      </c>
      <c r="AT137" s="160">
        <v>0</v>
      </c>
      <c r="AU137" s="172"/>
      <c r="AV137" s="172"/>
    </row>
    <row r="138" spans="1:48" ht="76.5" thickTop="1" thickBot="1">
      <c r="A138" s="121">
        <v>186110</v>
      </c>
      <c r="B138" s="115">
        <f>VLOOKUP($A138,'Выгр Кат'!$A:$T,B$1,0)</f>
        <v>17315</v>
      </c>
      <c r="C138" s="116" t="str">
        <f>VLOOKUP($A138,'Выгр Кат'!$A:$T,C$1,0)</f>
        <v>Палец шаровая опора СЭВИ ЭКСТРИМ шаровой передней подвески нижний с защитным чехлом и крепежом для ВАЗ 2101-2107</v>
      </c>
      <c r="D138" s="115" t="str">
        <f>VLOOKUP($A138,'Выгр Кат'!$A:$T,D$1,0)</f>
        <v>Y</v>
      </c>
      <c r="E138" s="115" t="str">
        <f>VLOOKUP($A138,'Выгр Кат'!$A:$T,E$1,0)</f>
        <v>1</v>
      </c>
      <c r="F138" s="115">
        <f>VLOOKUP($A138,'Выгр Кат'!$A:$T,F$1,0)</f>
        <v>0</v>
      </c>
      <c r="G138" s="115" t="str">
        <f>VLOOKUP($A138,'Выгр Кат'!$A:$T,G$1,0)</f>
        <v>7006</v>
      </c>
      <c r="H138" s="115">
        <f>VLOOKUP($A138,'Выгр Кат'!$A:$T,H$1,0)</f>
        <v>0</v>
      </c>
      <c r="I138" s="95">
        <v>7006</v>
      </c>
      <c r="J138" s="95">
        <v>7006</v>
      </c>
      <c r="K138" s="75" t="e">
        <f>VLOOKUP(J138,'Отчет Eplex'!$B:$E,4,0)</f>
        <v>#N/A</v>
      </c>
      <c r="L138" s="75" t="e">
        <f t="shared" si="22"/>
        <v>#N/A</v>
      </c>
      <c r="M138" s="72">
        <v>1</v>
      </c>
      <c r="N138" s="81" t="s">
        <v>2596</v>
      </c>
      <c r="O138" s="72" t="str">
        <f>IFERROR(IF(VLOOKUP(I138,'Прайс шпак'!C:F,4,0)=N138,"шпак","Ошибка"),"Ошибка")</f>
        <v>Ошибка</v>
      </c>
      <c r="P138" s="74">
        <f>INDEX('Прайс шпак'!$H:$H,MATCH(I138,'Прайс шпак'!$C:$C,0))*M138</f>
        <v>590</v>
      </c>
      <c r="Q138" s="72">
        <f>VLOOKUP(P138,Наценка!$A$1:$B$8,2,1)</f>
        <v>1.5</v>
      </c>
      <c r="R138" s="75">
        <f t="shared" si="29"/>
        <v>885</v>
      </c>
      <c r="S138" s="74">
        <f t="shared" si="23"/>
        <v>889</v>
      </c>
      <c r="T138" s="75">
        <f>VLOOKUP($A138,'Выгр Кат'!$A:$T,T$1,0)</f>
        <v>560</v>
      </c>
      <c r="U138" s="75">
        <f>VLOOKUP($A138,'Выгр Кат'!$A:$T,U$1,0)</f>
        <v>839</v>
      </c>
      <c r="V138" s="76">
        <f t="shared" si="24"/>
        <v>30</v>
      </c>
      <c r="W138" s="76">
        <f t="shared" si="25"/>
        <v>50</v>
      </c>
      <c r="X138" s="77">
        <f>IF(IFERROR(RIGHT(E138,1),"")="✔",S138*(1-#REF!),S138*(1-$X$2))</f>
        <v>826.77</v>
      </c>
      <c r="Y138" s="167">
        <f t="shared" si="26"/>
        <v>0.40130508474576265</v>
      </c>
      <c r="Z138" s="167">
        <f t="shared" si="27"/>
        <v>0.1648787878787879</v>
      </c>
      <c r="AA138" s="167">
        <f t="shared" si="28"/>
        <v>0.67796610169491522</v>
      </c>
      <c r="AB138" s="169">
        <f t="shared" si="21"/>
        <v>990</v>
      </c>
      <c r="AC138" s="161">
        <f>IFERROR(ROUND((VLOOKUP($A138,'ИЗ ГУГЛА'!$B:$Z,AC$1,0)+AE138)*AD138,),VLOOKUP($A138,'ИЗ ГУГЛА'!$B:$Z,AC$1,0))</f>
        <v>990</v>
      </c>
      <c r="AD138" s="78">
        <v>1</v>
      </c>
      <c r="AE138" s="160">
        <v>0</v>
      </c>
      <c r="AF138" s="183">
        <v>990</v>
      </c>
      <c r="AG138" s="152" t="s">
        <v>28461</v>
      </c>
      <c r="AH138" s="161" t="str">
        <f>IFERROR(ROUND((VLOOKUP($A138,'ИЗ ГУГЛА'!$B:$Z,AH$1,0)+AJ138)*AI138,),VLOOKUP($A138,'ИЗ ГУГЛА'!$B:$Z,AH$1,0))</f>
        <v/>
      </c>
      <c r="AI138" s="78">
        <v>1</v>
      </c>
      <c r="AJ138" s="160">
        <v>0</v>
      </c>
      <c r="AK138" s="172"/>
      <c r="AL138" s="172"/>
      <c r="AM138" s="161" t="str">
        <f>IFERROR(ROUND((VLOOKUP($A138,'ИЗ ГУГЛА'!$B:$Z,AM$1,0)+AO138)*AN138,),VLOOKUP($A138,'ИЗ ГУГЛА'!$B:$Z,AM$1,0))</f>
        <v/>
      </c>
      <c r="AN138" s="160">
        <v>1</v>
      </c>
      <c r="AO138" s="160">
        <v>0</v>
      </c>
      <c r="AP138" s="172"/>
      <c r="AQ138" s="172"/>
      <c r="AR138" s="161" t="str">
        <f>IFERROR(ROUND((VLOOKUP($A138,'ИЗ ГУГЛА'!$B:$Z,AR$1,0)+AT138)*AS138,),VLOOKUP($A138,'ИЗ ГУГЛА'!$B:$Z,AR$1,0))</f>
        <v/>
      </c>
      <c r="AS138" s="160">
        <v>1</v>
      </c>
      <c r="AT138" s="160">
        <v>0</v>
      </c>
      <c r="AU138" s="172"/>
      <c r="AV138" s="172"/>
    </row>
    <row r="139" spans="1:48" ht="76.5" thickTop="1" thickBot="1">
      <c r="A139" s="121">
        <v>186107</v>
      </c>
      <c r="B139" s="115">
        <f>VLOOKUP($A139,'Выгр Кат'!$A:$T,B$1,0)</f>
        <v>17368</v>
      </c>
      <c r="C139" s="116" t="str">
        <f>VLOOKUP($A139,'Выгр Кат'!$A:$T,C$1,0)</f>
        <v>Палец шаровая опора СЭВИ ЭКСТРИМ шаровой передней подвески верхний с защитным чехлом и крепежом для Лада Нива 4x4</v>
      </c>
      <c r="D139" s="115" t="str">
        <f>VLOOKUP($A139,'Выгр Кат'!$A:$T,D$1,0)</f>
        <v>Y</v>
      </c>
      <c r="E139" s="115" t="str">
        <f>VLOOKUP($A139,'Выгр Кат'!$A:$T,E$1,0)</f>
        <v>1</v>
      </c>
      <c r="F139" s="115">
        <f>VLOOKUP($A139,'Выгр Кат'!$A:$T,F$1,0)</f>
        <v>0</v>
      </c>
      <c r="G139" s="115" t="str">
        <f>VLOOKUP($A139,'Выгр Кат'!$A:$T,G$1,0)</f>
        <v>7007</v>
      </c>
      <c r="H139" s="115">
        <f>VLOOKUP($A139,'Выгр Кат'!$A:$T,H$1,0)</f>
        <v>0</v>
      </c>
      <c r="I139" s="93">
        <v>7007</v>
      </c>
      <c r="J139" s="93">
        <v>7007</v>
      </c>
      <c r="K139" s="75" t="e">
        <f>VLOOKUP(J139,'Отчет Eplex'!$B:$E,4,0)</f>
        <v>#N/A</v>
      </c>
      <c r="L139" s="75" t="e">
        <f t="shared" si="22"/>
        <v>#N/A</v>
      </c>
      <c r="M139" s="72">
        <v>1</v>
      </c>
      <c r="N139" s="72" t="s">
        <v>2596</v>
      </c>
      <c r="O139" s="72" t="str">
        <f>IFERROR(IF(VLOOKUP(I139,'Прайс шпак'!C:F,4,0)=N139,"шпак","Ошибка"),"Ошибка")</f>
        <v>шпак</v>
      </c>
      <c r="P139" s="74">
        <f>INDEX('Прайс шпак'!$H:$H,MATCH(I139,'Прайс шпак'!$C:$C,0))*M139</f>
        <v>600</v>
      </c>
      <c r="Q139" s="72">
        <f>VLOOKUP(P139,Наценка!$A$1:$B$8,2,1)</f>
        <v>1.5</v>
      </c>
      <c r="R139" s="75">
        <f t="shared" si="29"/>
        <v>900</v>
      </c>
      <c r="S139" s="74">
        <f t="shared" si="23"/>
        <v>899</v>
      </c>
      <c r="T139" s="75">
        <f>VLOOKUP($A139,'Выгр Кат'!$A:$T,T$1,0)</f>
        <v>570</v>
      </c>
      <c r="U139" s="75">
        <f>VLOOKUP($A139,'Выгр Кат'!$A:$T,U$1,0)</f>
        <v>859</v>
      </c>
      <c r="V139" s="76">
        <f t="shared" si="24"/>
        <v>30</v>
      </c>
      <c r="W139" s="76">
        <f t="shared" si="25"/>
        <v>40</v>
      </c>
      <c r="X139" s="77">
        <f>IF(IFERROR(RIGHT(E139,1),"")="✔",S139*(1-#REF!),S139*(1-$X$2))</f>
        <v>836.06999999999994</v>
      </c>
      <c r="Y139" s="167">
        <f t="shared" si="26"/>
        <v>0.39344999999999986</v>
      </c>
      <c r="Z139" s="167">
        <f t="shared" si="27"/>
        <v>0.15548484848484856</v>
      </c>
      <c r="AA139" s="167">
        <f t="shared" si="28"/>
        <v>0.64999999999999991</v>
      </c>
      <c r="AB139" s="169">
        <f t="shared" si="21"/>
        <v>990</v>
      </c>
      <c r="AC139" s="161">
        <f>IFERROR(ROUND((VLOOKUP($A139,'ИЗ ГУГЛА'!$B:$Z,AC$1,0)+AE139)*AD139,),VLOOKUP($A139,'ИЗ ГУГЛА'!$B:$Z,AC$1,0))</f>
        <v>990</v>
      </c>
      <c r="AD139" s="78">
        <v>1</v>
      </c>
      <c r="AE139" s="160">
        <v>0</v>
      </c>
      <c r="AF139" s="183">
        <v>990</v>
      </c>
      <c r="AG139" s="152" t="s">
        <v>28462</v>
      </c>
      <c r="AH139" s="161" t="str">
        <f>IFERROR(ROUND((VLOOKUP($A139,'ИЗ ГУГЛА'!$B:$Z,AH$1,0)+AJ139)*AI139,),VLOOKUP($A139,'ИЗ ГУГЛА'!$B:$Z,AH$1,0))</f>
        <v/>
      </c>
      <c r="AI139" s="78">
        <v>1</v>
      </c>
      <c r="AJ139" s="160">
        <v>0</v>
      </c>
      <c r="AK139" s="172"/>
      <c r="AL139" s="172"/>
      <c r="AM139" s="161" t="str">
        <f>IFERROR(ROUND((VLOOKUP($A139,'ИЗ ГУГЛА'!$B:$Z,AM$1,0)+AO139)*AN139,),VLOOKUP($A139,'ИЗ ГУГЛА'!$B:$Z,AM$1,0))</f>
        <v/>
      </c>
      <c r="AN139" s="160">
        <v>1</v>
      </c>
      <c r="AO139" s="160">
        <v>0</v>
      </c>
      <c r="AP139" s="172"/>
      <c r="AQ139" s="172"/>
      <c r="AR139" s="161" t="str">
        <f>IFERROR(ROUND((VLOOKUP($A139,'ИЗ ГУГЛА'!$B:$Z,AR$1,0)+AT139)*AS139,),VLOOKUP($A139,'ИЗ ГУГЛА'!$B:$Z,AR$1,0))</f>
        <v/>
      </c>
      <c r="AS139" s="160">
        <v>1</v>
      </c>
      <c r="AT139" s="160">
        <v>0</v>
      </c>
      <c r="AU139" s="172"/>
      <c r="AV139" s="172"/>
    </row>
    <row r="140" spans="1:48" ht="76.5" thickTop="1" thickBot="1">
      <c r="A140" s="121">
        <v>186111</v>
      </c>
      <c r="B140" s="115">
        <f>VLOOKUP($A140,'Выгр Кат'!$A:$T,B$1,0)</f>
        <v>17372</v>
      </c>
      <c r="C140" s="116" t="str">
        <f>VLOOKUP($A140,'Выгр Кат'!$A:$T,C$1,0)</f>
        <v>Палец шаровая опора СЭВИ ЭКСТРИМ шаровой передней подвески нижний с защитным чехлом и крепежом для Лада Нива 4x4</v>
      </c>
      <c r="D140" s="115" t="str">
        <f>VLOOKUP($A140,'Выгр Кат'!$A:$T,D$1,0)</f>
        <v>Y</v>
      </c>
      <c r="E140" s="115" t="str">
        <f>VLOOKUP($A140,'Выгр Кат'!$A:$T,E$1,0)</f>
        <v>1</v>
      </c>
      <c r="F140" s="115">
        <f>VLOOKUP($A140,'Выгр Кат'!$A:$T,F$1,0)</f>
        <v>0</v>
      </c>
      <c r="G140" s="115" t="str">
        <f>VLOOKUP($A140,'Выгр Кат'!$A:$T,G$1,0)</f>
        <v>7008</v>
      </c>
      <c r="H140" s="115">
        <f>VLOOKUP($A140,'Выгр Кат'!$A:$T,H$1,0)</f>
        <v>0</v>
      </c>
      <c r="I140" s="93">
        <v>7008</v>
      </c>
      <c r="J140" s="93">
        <v>7008</v>
      </c>
      <c r="K140" s="75" t="e">
        <f>VLOOKUP(J140,'Отчет Eplex'!$B:$E,4,0)</f>
        <v>#N/A</v>
      </c>
      <c r="L140" s="75" t="e">
        <f t="shared" si="22"/>
        <v>#N/A</v>
      </c>
      <c r="M140" s="72">
        <v>1</v>
      </c>
      <c r="N140" s="72" t="s">
        <v>2596</v>
      </c>
      <c r="O140" s="72" t="str">
        <f>IFERROR(IF(VLOOKUP(I140,'Прайс шпак'!C:F,4,0)=N140,"шпак","Ошибка"),"Ошибка")</f>
        <v>шпак</v>
      </c>
      <c r="P140" s="74">
        <f>INDEX('Прайс шпак'!$H:$H,MATCH(I140,'Прайс шпак'!$C:$C,0))*M140</f>
        <v>600</v>
      </c>
      <c r="Q140" s="72">
        <f>VLOOKUP(P140,Наценка!$A$1:$B$8,2,1)</f>
        <v>1.5</v>
      </c>
      <c r="R140" s="75">
        <f t="shared" si="29"/>
        <v>900</v>
      </c>
      <c r="S140" s="74">
        <f t="shared" si="23"/>
        <v>899</v>
      </c>
      <c r="T140" s="75">
        <f>VLOOKUP($A140,'Выгр Кат'!$A:$T,T$1,0)</f>
        <v>570</v>
      </c>
      <c r="U140" s="75">
        <f>VLOOKUP($A140,'Выгр Кат'!$A:$T,U$1,0)</f>
        <v>859</v>
      </c>
      <c r="V140" s="76">
        <f t="shared" si="24"/>
        <v>30</v>
      </c>
      <c r="W140" s="76">
        <f t="shared" si="25"/>
        <v>40</v>
      </c>
      <c r="X140" s="77">
        <f>IF(IFERROR(RIGHT(E140,1),"")="✔",S140*(1-#REF!),S140*(1-$X$2))</f>
        <v>836.06999999999994</v>
      </c>
      <c r="Y140" s="167">
        <f t="shared" si="26"/>
        <v>0.39344999999999986</v>
      </c>
      <c r="Z140" s="167">
        <f t="shared" si="27"/>
        <v>0.15548484848484856</v>
      </c>
      <c r="AA140" s="167">
        <f t="shared" si="28"/>
        <v>0.64999999999999991</v>
      </c>
      <c r="AB140" s="169">
        <f t="shared" si="21"/>
        <v>990</v>
      </c>
      <c r="AC140" s="161">
        <f>IFERROR(ROUND((VLOOKUP($A140,'ИЗ ГУГЛА'!$B:$Z,AC$1,0)+AE140)*AD140,),VLOOKUP($A140,'ИЗ ГУГЛА'!$B:$Z,AC$1,0))</f>
        <v>990</v>
      </c>
      <c r="AD140" s="78">
        <v>1</v>
      </c>
      <c r="AE140" s="160">
        <v>0</v>
      </c>
      <c r="AF140" s="183">
        <v>990</v>
      </c>
      <c r="AG140" s="152" t="s">
        <v>28463</v>
      </c>
      <c r="AH140" s="161" t="str">
        <f>IFERROR(ROUND((VLOOKUP($A140,'ИЗ ГУГЛА'!$B:$Z,AH$1,0)+AJ140)*AI140,),VLOOKUP($A140,'ИЗ ГУГЛА'!$B:$Z,AH$1,0))</f>
        <v/>
      </c>
      <c r="AI140" s="78">
        <v>1</v>
      </c>
      <c r="AJ140" s="160">
        <v>0</v>
      </c>
      <c r="AK140" s="172"/>
      <c r="AL140" s="172"/>
      <c r="AM140" s="161" t="str">
        <f>IFERROR(ROUND((VLOOKUP($A140,'ИЗ ГУГЛА'!$B:$Z,AM$1,0)+AO140)*AN140,),VLOOKUP($A140,'ИЗ ГУГЛА'!$B:$Z,AM$1,0))</f>
        <v/>
      </c>
      <c r="AN140" s="160">
        <v>1</v>
      </c>
      <c r="AO140" s="160">
        <v>0</v>
      </c>
      <c r="AP140" s="172"/>
      <c r="AQ140" s="172"/>
      <c r="AR140" s="161" t="str">
        <f>IFERROR(ROUND((VLOOKUP($A140,'ИЗ ГУГЛА'!$B:$Z,AR$1,0)+AT140)*AS140,),VLOOKUP($A140,'ИЗ ГУГЛА'!$B:$Z,AR$1,0))</f>
        <v/>
      </c>
      <c r="AS140" s="160">
        <v>1</v>
      </c>
      <c r="AT140" s="160">
        <v>0</v>
      </c>
      <c r="AU140" s="172"/>
      <c r="AV140" s="172"/>
    </row>
    <row r="141" spans="1:48" ht="106.5" thickTop="1" thickBot="1">
      <c r="A141" s="121">
        <v>186115</v>
      </c>
      <c r="B141" s="115">
        <f>VLOOKUP($A141,'Выгр Кат'!$A:$T,B$1,0)</f>
        <v>17343</v>
      </c>
      <c r="C141" s="116" t="str">
        <f>VLOOKUP($A141,'Выгр Кат'!$A:$T,C$1,0)</f>
        <v>Палец шаровая опора СЭВИ ЭКСТРИМ шаровой передней подвески с защитным чехлом и крепежом для ВАЗ 2108-21099, 2113-2115, 2110-2112, Лада Калина, Калина 2, Приора, Приора 2, Гранта, Ока, Датсун mi-DO, on-DO</v>
      </c>
      <c r="D141" s="115" t="str">
        <f>VLOOKUP($A141,'Выгр Кат'!$A:$T,D$1,0)</f>
        <v>Y</v>
      </c>
      <c r="E141" s="115" t="str">
        <f>VLOOKUP($A141,'Выгр Кат'!$A:$T,E$1,0)</f>
        <v>1</v>
      </c>
      <c r="F141" s="115">
        <f>VLOOKUP($A141,'Выгр Кат'!$A:$T,F$1,0)</f>
        <v>0</v>
      </c>
      <c r="G141" s="115" t="str">
        <f>VLOOKUP($A141,'Выгр Кат'!$A:$T,G$1,0)</f>
        <v>7009</v>
      </c>
      <c r="H141" s="115">
        <f>VLOOKUP($A141,'Выгр Кат'!$A:$T,H$1,0)</f>
        <v>0</v>
      </c>
      <c r="I141" s="93">
        <v>7009</v>
      </c>
      <c r="J141" s="93">
        <v>7009</v>
      </c>
      <c r="K141" s="75" t="e">
        <f>VLOOKUP(J141,'Отчет Eplex'!$B:$E,4,0)</f>
        <v>#N/A</v>
      </c>
      <c r="L141" s="75" t="e">
        <f t="shared" si="22"/>
        <v>#N/A</v>
      </c>
      <c r="M141" s="72">
        <v>1</v>
      </c>
      <c r="N141" s="72" t="s">
        <v>2596</v>
      </c>
      <c r="O141" s="72" t="str">
        <f>IFERROR(IF(VLOOKUP(I141,'Прайс шпак'!C:F,4,0)=N141,"шпак","Ошибка"),"Ошибка")</f>
        <v>шпак</v>
      </c>
      <c r="P141" s="74">
        <f>INDEX('Прайс шпак'!$H:$H,MATCH(I141,'Прайс шпак'!$C:$C,0))*M141</f>
        <v>520</v>
      </c>
      <c r="Q141" s="72">
        <f>VLOOKUP(P141,Наценка!$A$1:$B$8,2,1)</f>
        <v>1.5</v>
      </c>
      <c r="R141" s="75">
        <f t="shared" si="29"/>
        <v>780</v>
      </c>
      <c r="S141" s="74">
        <f t="shared" si="23"/>
        <v>779</v>
      </c>
      <c r="T141" s="75">
        <f>VLOOKUP($A141,'Выгр Кат'!$A:$T,T$1,0)</f>
        <v>550</v>
      </c>
      <c r="U141" s="75">
        <f>VLOOKUP($A141,'Выгр Кат'!$A:$T,U$1,0)</f>
        <v>829</v>
      </c>
      <c r="V141" s="76">
        <f t="shared" si="24"/>
        <v>-30</v>
      </c>
      <c r="W141" s="76">
        <f t="shared" si="25"/>
        <v>-50</v>
      </c>
      <c r="X141" s="77">
        <f>IF(IFERROR(RIGHT(E141,1),"")="✔",S141*(1-#REF!),S141*(1-$X$2))</f>
        <v>724.46999999999991</v>
      </c>
      <c r="Y141" s="167">
        <f t="shared" si="26"/>
        <v>0.39321153846153822</v>
      </c>
      <c r="Z141" s="167">
        <f t="shared" si="27"/>
        <v>0.25235294117647067</v>
      </c>
      <c r="AA141" s="167">
        <f t="shared" si="28"/>
        <v>0.8634615384615385</v>
      </c>
      <c r="AB141" s="169">
        <f t="shared" si="21"/>
        <v>969</v>
      </c>
      <c r="AC141" s="161">
        <f>IFERROR(ROUND((VLOOKUP($A141,'ИЗ ГУГЛА'!$B:$Z,AC$1,0)+AE141)*AD141,),VLOOKUP($A141,'ИЗ ГУГЛА'!$B:$Z,AC$1,0))</f>
        <v>969</v>
      </c>
      <c r="AD141" s="78">
        <v>1</v>
      </c>
      <c r="AE141" s="160">
        <v>0</v>
      </c>
      <c r="AF141" s="183">
        <v>969</v>
      </c>
      <c r="AG141" s="152" t="s">
        <v>28464</v>
      </c>
      <c r="AH141" s="161" t="str">
        <f>IFERROR(ROUND((VLOOKUP($A141,'ИЗ ГУГЛА'!$B:$Z,AH$1,0)+AJ141)*AI141,),VLOOKUP($A141,'ИЗ ГУГЛА'!$B:$Z,AH$1,0))</f>
        <v/>
      </c>
      <c r="AI141" s="78">
        <v>1</v>
      </c>
      <c r="AJ141" s="160">
        <v>0</v>
      </c>
      <c r="AK141" s="172"/>
      <c r="AL141" s="172"/>
      <c r="AM141" s="161" t="str">
        <f>IFERROR(ROUND((VLOOKUP($A141,'ИЗ ГУГЛА'!$B:$Z,AM$1,0)+AO141)*AN141,),VLOOKUP($A141,'ИЗ ГУГЛА'!$B:$Z,AM$1,0))</f>
        <v/>
      </c>
      <c r="AN141" s="160">
        <v>1</v>
      </c>
      <c r="AO141" s="160">
        <v>0</v>
      </c>
      <c r="AP141" s="172"/>
      <c r="AQ141" s="172"/>
      <c r="AR141" s="161" t="str">
        <f>IFERROR(ROUND((VLOOKUP($A141,'ИЗ ГУГЛА'!$B:$Z,AR$1,0)+AT141)*AS141,),VLOOKUP($A141,'ИЗ ГУГЛА'!$B:$Z,AR$1,0))</f>
        <v/>
      </c>
      <c r="AS141" s="160">
        <v>1</v>
      </c>
      <c r="AT141" s="160">
        <v>0</v>
      </c>
      <c r="AU141" s="172"/>
      <c r="AV141" s="172"/>
    </row>
    <row r="142" spans="1:48" ht="76.5" hidden="1" thickTop="1" thickBot="1">
      <c r="A142" s="121">
        <v>186108</v>
      </c>
      <c r="B142" s="115">
        <f>VLOOKUP($A142,'Выгр Кат'!$A:$T,B$1,0)</f>
        <v>17371</v>
      </c>
      <c r="C142" s="116" t="str">
        <f>VLOOKUP($A142,'Выгр Кат'!$A:$T,C$1,0)</f>
        <v>Палец шаровая опора СЭВИ ЭКСТРИМ шаровой передней подвески верхний с защитным чехлом и крепежом для Шевроле Нива</v>
      </c>
      <c r="D142" s="115" t="str">
        <f>VLOOKUP($A142,'Выгр Кат'!$A:$T,D$1,0)</f>
        <v>Y</v>
      </c>
      <c r="E142" s="115" t="str">
        <f>VLOOKUP($A142,'Выгр Кат'!$A:$T,E$1,0)</f>
        <v>1</v>
      </c>
      <c r="F142" s="115">
        <f>VLOOKUP($A142,'Выгр Кат'!$A:$T,F$1,0)</f>
        <v>0</v>
      </c>
      <c r="G142" s="115" t="str">
        <f>VLOOKUP($A142,'Выгр Кат'!$A:$T,G$1,0)</f>
        <v>7010</v>
      </c>
      <c r="H142" s="115">
        <f>VLOOKUP($A142,'Выгр Кат'!$A:$T,H$1,0)</f>
        <v>0</v>
      </c>
      <c r="I142" s="93">
        <v>7010</v>
      </c>
      <c r="J142" s="93">
        <v>7010</v>
      </c>
      <c r="K142" s="75" t="e">
        <f>VLOOKUP(J142,'Отчет Eplex'!$B:$E,4,0)</f>
        <v>#N/A</v>
      </c>
      <c r="L142" s="75" t="e">
        <f t="shared" si="22"/>
        <v>#N/A</v>
      </c>
      <c r="M142" s="72">
        <v>1</v>
      </c>
      <c r="N142" s="72" t="s">
        <v>2596</v>
      </c>
      <c r="O142" s="72" t="str">
        <f>IFERROR(IF(VLOOKUP(I142,'Прайс шпак'!C:F,4,0)=N142,"шпак","Ошибка"),"Ошибка")</f>
        <v>шпак</v>
      </c>
      <c r="P142" s="74">
        <f>INDEX('Прайс шпак'!$H:$H,MATCH(I142,'Прайс шпак'!$C:$C,0))*M142</f>
        <v>660</v>
      </c>
      <c r="Q142" s="72">
        <f>VLOOKUP(P142,Наценка!$A$1:$B$8,2,1)</f>
        <v>1.5</v>
      </c>
      <c r="R142" s="75">
        <f t="shared" si="29"/>
        <v>990</v>
      </c>
      <c r="S142" s="74">
        <f t="shared" si="23"/>
        <v>989</v>
      </c>
      <c r="T142" s="75">
        <f>VLOOKUP($A142,'Выгр Кат'!$A:$T,T$1,0)</f>
        <v>660</v>
      </c>
      <c r="U142" s="75">
        <f>VLOOKUP($A142,'Выгр Кат'!$A:$T,U$1,0)</f>
        <v>989</v>
      </c>
      <c r="V142" s="76">
        <f t="shared" si="24"/>
        <v>0</v>
      </c>
      <c r="W142" s="76">
        <f t="shared" si="25"/>
        <v>0</v>
      </c>
      <c r="X142" s="77">
        <f>IF(IFERROR(RIGHT(E142,1),"")="✔",S142*(1-#REF!),S142*(1-$X$2))</f>
        <v>919.77</v>
      </c>
      <c r="Y142" s="167">
        <f t="shared" si="26"/>
        <v>0.3935909090909091</v>
      </c>
      <c r="Z142" s="167" t="str">
        <f t="shared" si="27"/>
        <v/>
      </c>
      <c r="AA142" s="167" t="str">
        <f t="shared" si="28"/>
        <v/>
      </c>
      <c r="AB142" s="168"/>
      <c r="AC142" s="161" t="str">
        <f>IFERROR(ROUND((VLOOKUP($A142,'ИЗ ГУГЛА'!$B:$Z,AC$1,0)+AE142)*AD142,),VLOOKUP($A142,'ИЗ ГУГЛА'!$B:$Z,AC$1,0))</f>
        <v/>
      </c>
      <c r="AD142" s="78">
        <v>1</v>
      </c>
      <c r="AE142" s="160">
        <v>0</v>
      </c>
      <c r="AF142" s="118" t="s">
        <v>28492</v>
      </c>
      <c r="AG142" s="152"/>
      <c r="AH142" s="161" t="str">
        <f>IFERROR(ROUND((VLOOKUP($A142,'ИЗ ГУГЛА'!$B:$Z,AH$1,0)+AJ142)*AI142,),VLOOKUP($A142,'ИЗ ГУГЛА'!$B:$Z,AH$1,0))</f>
        <v/>
      </c>
      <c r="AI142" s="78">
        <v>1</v>
      </c>
      <c r="AJ142" s="160">
        <v>0</v>
      </c>
      <c r="AK142" s="172"/>
      <c r="AL142" s="172"/>
      <c r="AM142" s="161" t="str">
        <f>IFERROR(ROUND((VLOOKUP($A142,'ИЗ ГУГЛА'!$B:$Z,AM$1,0)+AO142)*AN142,),VLOOKUP($A142,'ИЗ ГУГЛА'!$B:$Z,AM$1,0))</f>
        <v/>
      </c>
      <c r="AN142" s="160">
        <v>1</v>
      </c>
      <c r="AO142" s="160">
        <v>0</v>
      </c>
      <c r="AP142" s="172"/>
      <c r="AQ142" s="172"/>
      <c r="AR142" s="161" t="str">
        <f>IFERROR(ROUND((VLOOKUP($A142,'ИЗ ГУГЛА'!$B:$Z,AR$1,0)+AT142)*AS142,),VLOOKUP($A142,'ИЗ ГУГЛА'!$B:$Z,AR$1,0))</f>
        <v/>
      </c>
      <c r="AS142" s="160">
        <v>1</v>
      </c>
      <c r="AT142" s="160">
        <v>0</v>
      </c>
      <c r="AU142" s="172"/>
      <c r="AV142" s="172"/>
    </row>
    <row r="143" spans="1:48" ht="76.5" hidden="1" thickTop="1" thickBot="1">
      <c r="A143" s="121">
        <v>186112</v>
      </c>
      <c r="B143" s="115">
        <f>VLOOKUP($A143,'Выгр Кат'!$A:$T,B$1,0)</f>
        <v>17373</v>
      </c>
      <c r="C143" s="116" t="str">
        <f>VLOOKUP($A143,'Выгр Кат'!$A:$T,C$1,0)</f>
        <v>Палец шаровая опора СЭВИ ЭКСТРИМ шаровой передней подвески нижний с защитным чехлом и крепежом для Шевроле Нива</v>
      </c>
      <c r="D143" s="115" t="str">
        <f>VLOOKUP($A143,'Выгр Кат'!$A:$T,D$1,0)</f>
        <v>Y</v>
      </c>
      <c r="E143" s="115" t="str">
        <f>VLOOKUP($A143,'Выгр Кат'!$A:$T,E$1,0)</f>
        <v>1</v>
      </c>
      <c r="F143" s="115">
        <f>VLOOKUP($A143,'Выгр Кат'!$A:$T,F$1,0)</f>
        <v>0</v>
      </c>
      <c r="G143" s="115" t="str">
        <f>VLOOKUP($A143,'Выгр Кат'!$A:$T,G$1,0)</f>
        <v>7011</v>
      </c>
      <c r="H143" s="115">
        <f>VLOOKUP($A143,'Выгр Кат'!$A:$T,H$1,0)</f>
        <v>0</v>
      </c>
      <c r="I143" s="95">
        <v>7011</v>
      </c>
      <c r="J143" s="95">
        <v>7011</v>
      </c>
      <c r="K143" s="75" t="e">
        <f>VLOOKUP(J143,'Отчет Eplex'!$B:$E,4,0)</f>
        <v>#N/A</v>
      </c>
      <c r="L143" s="75" t="e">
        <f t="shared" si="22"/>
        <v>#N/A</v>
      </c>
      <c r="M143" s="72">
        <v>1</v>
      </c>
      <c r="N143" s="72" t="s">
        <v>2596</v>
      </c>
      <c r="O143" s="72" t="str">
        <f>IFERROR(IF(VLOOKUP(I143,'Прайс шпак'!C:F,4,0)=N143,"шпак","Ошибка"),"Ошибка")</f>
        <v>шпак</v>
      </c>
      <c r="P143" s="74">
        <f>INDEX('Прайс шпак'!$H:$H,MATCH(I143,'Прайс шпак'!$C:$C,0))*M143</f>
        <v>660</v>
      </c>
      <c r="Q143" s="72">
        <f>VLOOKUP(P143,Наценка!$A$1:$B$8,2,1)</f>
        <v>1.5</v>
      </c>
      <c r="R143" s="75">
        <f t="shared" si="29"/>
        <v>990</v>
      </c>
      <c r="S143" s="74">
        <f t="shared" si="23"/>
        <v>989</v>
      </c>
      <c r="T143" s="75">
        <f>VLOOKUP($A143,'Выгр Кат'!$A:$T,T$1,0)</f>
        <v>660</v>
      </c>
      <c r="U143" s="75">
        <f>VLOOKUP($A143,'Выгр Кат'!$A:$T,U$1,0)</f>
        <v>989</v>
      </c>
      <c r="V143" s="76">
        <f t="shared" si="24"/>
        <v>0</v>
      </c>
      <c r="W143" s="76">
        <f t="shared" si="25"/>
        <v>0</v>
      </c>
      <c r="X143" s="77">
        <f>IF(IFERROR(RIGHT(E143,1),"")="✔",S143*(1-#REF!),S143*(1-$X$2))</f>
        <v>919.77</v>
      </c>
      <c r="Y143" s="167">
        <f t="shared" si="26"/>
        <v>0.3935909090909091</v>
      </c>
      <c r="Z143" s="167" t="str">
        <f t="shared" si="27"/>
        <v/>
      </c>
      <c r="AA143" s="167" t="str">
        <f t="shared" si="28"/>
        <v/>
      </c>
      <c r="AB143" s="168"/>
      <c r="AC143" s="161" t="str">
        <f>IFERROR(ROUND((VLOOKUP($A143,'ИЗ ГУГЛА'!$B:$Z,AC$1,0)+AE143)*AD143,),VLOOKUP($A143,'ИЗ ГУГЛА'!$B:$Z,AC$1,0))</f>
        <v/>
      </c>
      <c r="AD143" s="78">
        <v>1</v>
      </c>
      <c r="AE143" s="160">
        <v>0</v>
      </c>
      <c r="AF143" s="118" t="s">
        <v>28492</v>
      </c>
      <c r="AG143" s="152"/>
      <c r="AH143" s="161" t="str">
        <f>IFERROR(ROUND((VLOOKUP($A143,'ИЗ ГУГЛА'!$B:$Z,AH$1,0)+AJ143)*AI143,),VLOOKUP($A143,'ИЗ ГУГЛА'!$B:$Z,AH$1,0))</f>
        <v/>
      </c>
      <c r="AI143" s="78">
        <v>1</v>
      </c>
      <c r="AJ143" s="160">
        <v>0</v>
      </c>
      <c r="AK143" s="172"/>
      <c r="AL143" s="172"/>
      <c r="AM143" s="161" t="str">
        <f>IFERROR(ROUND((VLOOKUP($A143,'ИЗ ГУГЛА'!$B:$Z,AM$1,0)+AO143)*AN143,),VLOOKUP($A143,'ИЗ ГУГЛА'!$B:$Z,AM$1,0))</f>
        <v/>
      </c>
      <c r="AN143" s="160">
        <v>1</v>
      </c>
      <c r="AO143" s="160">
        <v>0</v>
      </c>
      <c r="AP143" s="172"/>
      <c r="AQ143" s="172"/>
      <c r="AR143" s="161" t="str">
        <f>IFERROR(ROUND((VLOOKUP($A143,'ИЗ ГУГЛА'!$B:$Z,AR$1,0)+AT143)*AS143,),VLOOKUP($A143,'ИЗ ГУГЛА'!$B:$Z,AR$1,0))</f>
        <v/>
      </c>
      <c r="AS143" s="160">
        <v>1</v>
      </c>
      <c r="AT143" s="160">
        <v>0</v>
      </c>
      <c r="AU143" s="172"/>
      <c r="AV143" s="172"/>
    </row>
    <row r="144" spans="1:48" ht="46.5" hidden="1" thickTop="1" thickBot="1">
      <c r="A144" s="121">
        <v>159905</v>
      </c>
      <c r="B144" s="115">
        <f>VLOOKUP($A144,'Выгр Кат'!$A:$T,B$1,0)</f>
        <v>17305</v>
      </c>
      <c r="C144" s="116" t="str">
        <f>VLOOKUP($A144,'Выгр Кат'!$A:$T,C$1,0)</f>
        <v>Комплект тяг рулевой трапеции с крепежом СЭВИ ЭКСТРИМ для ВАЗ 2101-2107</v>
      </c>
      <c r="D144" s="115" t="str">
        <f>VLOOKUP($A144,'Выгр Кат'!$A:$T,D$1,0)</f>
        <v>Y</v>
      </c>
      <c r="E144" s="115" t="str">
        <f>VLOOKUP($A144,'Выгр Кат'!$A:$T,E$1,0)</f>
        <v>1</v>
      </c>
      <c r="F144" s="115">
        <f>VLOOKUP($A144,'Выгр Кат'!$A:$T,F$1,0)</f>
        <v>0</v>
      </c>
      <c r="G144" s="115" t="str">
        <f>VLOOKUP($A144,'Выгр Кат'!$A:$T,G$1,0)</f>
        <v>7050</v>
      </c>
      <c r="H144" s="115">
        <f>VLOOKUP($A144,'Выгр Кат'!$A:$T,H$1,0)</f>
        <v>0</v>
      </c>
      <c r="I144" s="93">
        <v>7050</v>
      </c>
      <c r="J144" s="93">
        <v>7050</v>
      </c>
      <c r="K144" s="75" t="e">
        <f>VLOOKUP(J144,'Отчет Eplex'!$B:$E,4,0)</f>
        <v>#N/A</v>
      </c>
      <c r="L144" s="75" t="e">
        <f t="shared" si="22"/>
        <v>#N/A</v>
      </c>
      <c r="M144" s="72">
        <v>1</v>
      </c>
      <c r="N144" s="72" t="s">
        <v>2596</v>
      </c>
      <c r="O144" s="72" t="str">
        <f>IFERROR(IF(VLOOKUP(I144,'Прайс шпак'!C:F,4,0)=N144,"шпак","Ошибка"),"Ошибка")</f>
        <v>шпак</v>
      </c>
      <c r="P144" s="74">
        <f>INDEX('Прайс шпак'!$H:$H,MATCH(I144,'Прайс шпак'!$C:$C,0))*M144</f>
        <v>3300</v>
      </c>
      <c r="Q144" s="72">
        <f>VLOOKUP(P144,Наценка!$A$1:$B$8,2,1)</f>
        <v>1.39</v>
      </c>
      <c r="R144" s="75">
        <f t="shared" si="29"/>
        <v>4587</v>
      </c>
      <c r="S144" s="74">
        <f t="shared" si="23"/>
        <v>4590</v>
      </c>
      <c r="T144" s="75">
        <f>VLOOKUP($A144,'Выгр Кат'!$A:$T,T$1,0)</f>
        <v>3300</v>
      </c>
      <c r="U144" s="75">
        <f>VLOOKUP($A144,'Выгр Кат'!$A:$T,U$1,0)</f>
        <v>4590</v>
      </c>
      <c r="V144" s="76">
        <f t="shared" si="24"/>
        <v>0</v>
      </c>
      <c r="W144" s="76">
        <f t="shared" si="25"/>
        <v>0</v>
      </c>
      <c r="X144" s="77">
        <f>IF(IFERROR(RIGHT(E144,1),"")="✔",S144*(1-#REF!),S144*(1-$X$2))</f>
        <v>4268.7</v>
      </c>
      <c r="Y144" s="167">
        <f t="shared" si="26"/>
        <v>0.29354545454545455</v>
      </c>
      <c r="Z144" s="167">
        <f t="shared" si="27"/>
        <v>0.12705521472392642</v>
      </c>
      <c r="AA144" s="167">
        <f t="shared" si="28"/>
        <v>0.48181818181818192</v>
      </c>
      <c r="AB144" s="169">
        <f t="shared" ref="AB144:AB146" si="30">AF144</f>
        <v>4890</v>
      </c>
      <c r="AC144" s="161">
        <f>IFERROR(ROUND((VLOOKUP($A144,'ИЗ ГУГЛА'!$B:$Z,AC$1,0)+AE144)*AD144,),VLOOKUP($A144,'ИЗ ГУГЛА'!$B:$Z,AC$1,0))</f>
        <v>4890</v>
      </c>
      <c r="AD144" s="78">
        <v>1</v>
      </c>
      <c r="AE144" s="160">
        <v>0</v>
      </c>
      <c r="AF144" s="183">
        <v>4890</v>
      </c>
      <c r="AG144" s="152" t="s">
        <v>28465</v>
      </c>
      <c r="AH144" s="161" t="str">
        <f>IFERROR(ROUND((VLOOKUP($A144,'ИЗ ГУГЛА'!$B:$Z,AH$1,0)+AJ144)*AI144,),VLOOKUP($A144,'ИЗ ГУГЛА'!$B:$Z,AH$1,0))</f>
        <v/>
      </c>
      <c r="AI144" s="78">
        <v>1</v>
      </c>
      <c r="AJ144" s="160">
        <v>0</v>
      </c>
      <c r="AK144" s="172"/>
      <c r="AL144" s="172"/>
      <c r="AM144" s="161" t="str">
        <f>IFERROR(ROUND((VLOOKUP($A144,'ИЗ ГУГЛА'!$B:$Z,AM$1,0)+AO144)*AN144,),VLOOKUP($A144,'ИЗ ГУГЛА'!$B:$Z,AM$1,0))</f>
        <v/>
      </c>
      <c r="AN144" s="160">
        <v>1</v>
      </c>
      <c r="AO144" s="160">
        <v>0</v>
      </c>
      <c r="AP144" s="172"/>
      <c r="AQ144" s="172"/>
      <c r="AR144" s="161" t="str">
        <f>IFERROR(ROUND((VLOOKUP($A144,'ИЗ ГУГЛА'!$B:$Z,AR$1,0)+AT144)*AS144,),VLOOKUP($A144,'ИЗ ГУГЛА'!$B:$Z,AR$1,0))</f>
        <v/>
      </c>
      <c r="AS144" s="160">
        <v>1</v>
      </c>
      <c r="AT144" s="160">
        <v>0</v>
      </c>
      <c r="AU144" s="172"/>
      <c r="AV144" s="172"/>
    </row>
    <row r="145" spans="1:48" ht="61.5" thickTop="1" thickBot="1">
      <c r="A145" s="121">
        <v>171146</v>
      </c>
      <c r="B145" s="115">
        <f>VLOOKUP($A145,'Выгр Кат'!$A:$T,B$1,0)</f>
        <v>17310</v>
      </c>
      <c r="C145" s="116" t="str">
        <f>VLOOKUP($A145,'Выгр Кат'!$A:$T,C$1,0)</f>
        <v>Наконечники крайней тяги рулевой трапеции СЭВИ ЭКСТРИМ наружные для ВАЗ 2101-2107, Лада Нива 4x4, Шевроле Нива</v>
      </c>
      <c r="D145" s="115" t="str">
        <f>VLOOKUP($A145,'Выгр Кат'!$A:$T,D$1,0)</f>
        <v>Y</v>
      </c>
      <c r="E145" s="115" t="str">
        <f>VLOOKUP($A145,'Выгр Кат'!$A:$T,E$1,0)</f>
        <v>1</v>
      </c>
      <c r="F145" s="115">
        <f>VLOOKUP($A145,'Выгр Кат'!$A:$T,F$1,0)</f>
        <v>0</v>
      </c>
      <c r="G145" s="115" t="str">
        <f>VLOOKUP($A145,'Выгр Кат'!$A:$T,G$1,0)</f>
        <v>7051</v>
      </c>
      <c r="H145" s="115">
        <f>VLOOKUP($A145,'Выгр Кат'!$A:$T,H$1,0)</f>
        <v>0</v>
      </c>
      <c r="I145" s="93">
        <v>7051</v>
      </c>
      <c r="J145" s="93">
        <v>7051</v>
      </c>
      <c r="K145" s="75" t="e">
        <f>VLOOKUP(J145,'Отчет Eplex'!$B:$E,4,0)</f>
        <v>#N/A</v>
      </c>
      <c r="L145" s="75" t="e">
        <f t="shared" si="22"/>
        <v>#N/A</v>
      </c>
      <c r="M145" s="72">
        <v>1</v>
      </c>
      <c r="N145" s="72" t="s">
        <v>2596</v>
      </c>
      <c r="O145" s="72" t="str">
        <f>IFERROR(IF(VLOOKUP(I145,'Прайс шпак'!C:F,4,0)=N145,"шпак","Ошибка"),"Ошибка")</f>
        <v>шпак</v>
      </c>
      <c r="P145" s="74">
        <f>INDEX('Прайс шпак'!$H:$H,MATCH(I145,'Прайс шпак'!$C:$C,0))*M145</f>
        <v>770</v>
      </c>
      <c r="Q145" s="72">
        <f>VLOOKUP(P145,Наценка!$A$1:$B$8,2,1)</f>
        <v>1.5</v>
      </c>
      <c r="R145" s="75">
        <f t="shared" si="29"/>
        <v>1155</v>
      </c>
      <c r="S145" s="74">
        <f t="shared" si="23"/>
        <v>1190</v>
      </c>
      <c r="T145" s="75">
        <f>VLOOKUP($A145,'Выгр Кат'!$A:$T,T$1,0)</f>
        <v>760</v>
      </c>
      <c r="U145" s="75">
        <f>VLOOKUP($A145,'Выгр Кат'!$A:$T,U$1,0)</f>
        <v>1190</v>
      </c>
      <c r="V145" s="76">
        <f t="shared" si="24"/>
        <v>10</v>
      </c>
      <c r="W145" s="76">
        <f t="shared" si="25"/>
        <v>0</v>
      </c>
      <c r="X145" s="77">
        <f>IF(IFERROR(RIGHT(E145,1),"")="✔",S145*(1-#REF!),S145*(1-$X$2))</f>
        <v>1106.6999999999998</v>
      </c>
      <c r="Y145" s="167">
        <f t="shared" si="26"/>
        <v>0.43727272727272704</v>
      </c>
      <c r="Z145" s="167">
        <f t="shared" si="27"/>
        <v>0.2038129496402879</v>
      </c>
      <c r="AA145" s="167">
        <f t="shared" si="28"/>
        <v>0.80519480519480524</v>
      </c>
      <c r="AB145" s="169">
        <f t="shared" si="30"/>
        <v>1390</v>
      </c>
      <c r="AC145" s="161">
        <f>IFERROR(ROUND((VLOOKUP($A145,'ИЗ ГУГЛА'!$B:$Z,AC$1,0)+AE145)*AD145,),VLOOKUP($A145,'ИЗ ГУГЛА'!$B:$Z,AC$1,0))</f>
        <v>1390</v>
      </c>
      <c r="AD145" s="78">
        <v>1</v>
      </c>
      <c r="AE145" s="160">
        <v>0</v>
      </c>
      <c r="AF145" s="183">
        <v>1390</v>
      </c>
      <c r="AG145" s="152" t="s">
        <v>28466</v>
      </c>
      <c r="AH145" s="161" t="str">
        <f>IFERROR(ROUND((VLOOKUP($A145,'ИЗ ГУГЛА'!$B:$Z,AH$1,0)+AJ145)*AI145,),VLOOKUP($A145,'ИЗ ГУГЛА'!$B:$Z,AH$1,0))</f>
        <v/>
      </c>
      <c r="AI145" s="78">
        <v>1</v>
      </c>
      <c r="AJ145" s="160">
        <v>0</v>
      </c>
      <c r="AK145" s="172"/>
      <c r="AL145" s="172"/>
      <c r="AM145" s="161" t="str">
        <f>IFERROR(ROUND((VLOOKUP($A145,'ИЗ ГУГЛА'!$B:$Z,AM$1,0)+AO145)*AN145,),VLOOKUP($A145,'ИЗ ГУГЛА'!$B:$Z,AM$1,0))</f>
        <v/>
      </c>
      <c r="AN145" s="160">
        <v>1</v>
      </c>
      <c r="AO145" s="160">
        <v>0</v>
      </c>
      <c r="AP145" s="172"/>
      <c r="AQ145" s="172"/>
      <c r="AR145" s="161" t="str">
        <f>IFERROR(ROUND((VLOOKUP($A145,'ИЗ ГУГЛА'!$B:$Z,AR$1,0)+AT145)*AS145,),VLOOKUP($A145,'ИЗ ГУГЛА'!$B:$Z,AR$1,0))</f>
        <v/>
      </c>
      <c r="AS145" s="160">
        <v>1</v>
      </c>
      <c r="AT145" s="160">
        <v>0</v>
      </c>
      <c r="AU145" s="172"/>
      <c r="AV145" s="172"/>
    </row>
    <row r="146" spans="1:48" ht="61.5" hidden="1" thickTop="1" thickBot="1">
      <c r="A146" s="121">
        <v>171142</v>
      </c>
      <c r="B146" s="115">
        <f>VLOOKUP($A146,'Выгр Кат'!$A:$T,B$1,0)</f>
        <v>17311</v>
      </c>
      <c r="C146" s="116" t="str">
        <f>VLOOKUP($A146,'Выгр Кат'!$A:$T,C$1,0)</f>
        <v>Наконечники СЭВИ ЭКСТРИМ крайней тяги рулевой трапеции наружные с крепежом для ВАЗ 2101-2107, Лада Нива 4х4, Шевроле Нива</v>
      </c>
      <c r="D146" s="115" t="str">
        <f>VLOOKUP($A146,'Выгр Кат'!$A:$T,D$1,0)</f>
        <v>Y</v>
      </c>
      <c r="E146" s="115" t="str">
        <f>VLOOKUP($A146,'Выгр Кат'!$A:$T,E$1,0)</f>
        <v>1</v>
      </c>
      <c r="F146" s="115">
        <f>VLOOKUP($A146,'Выгр Кат'!$A:$T,F$1,0)</f>
        <v>0</v>
      </c>
      <c r="G146" s="115" t="str">
        <f>VLOOKUP($A146,'Выгр Кат'!$A:$T,G$1,0)</f>
        <v>7052</v>
      </c>
      <c r="H146" s="115">
        <f>VLOOKUP($A146,'Выгр Кат'!$A:$T,H$1,0)</f>
        <v>0</v>
      </c>
      <c r="I146" s="95">
        <v>7052</v>
      </c>
      <c r="J146" s="95">
        <v>7052</v>
      </c>
      <c r="K146" s="75" t="e">
        <f>VLOOKUP(J146,'Отчет Eplex'!$B:$E,4,0)</f>
        <v>#N/A</v>
      </c>
      <c r="L146" s="75" t="e">
        <f t="shared" si="22"/>
        <v>#N/A</v>
      </c>
      <c r="M146" s="72">
        <v>1</v>
      </c>
      <c r="N146" s="72" t="s">
        <v>2596</v>
      </c>
      <c r="O146" s="72" t="str">
        <f>IFERROR(IF(VLOOKUP(I146,'Прайс шпак'!C:F,4,0)=N146,"шпак","Ошибка"),"Ошибка")</f>
        <v>шпак</v>
      </c>
      <c r="P146" s="74">
        <f>INDEX('Прайс шпак'!$H:$H,MATCH(I146,'Прайс шпак'!$C:$C,0))*M146</f>
        <v>800</v>
      </c>
      <c r="Q146" s="72">
        <f>VLOOKUP(P146,Наценка!$A$1:$B$8,2,1)</f>
        <v>1.5</v>
      </c>
      <c r="R146" s="75">
        <f t="shared" si="29"/>
        <v>1200</v>
      </c>
      <c r="S146" s="74">
        <f t="shared" si="23"/>
        <v>1190</v>
      </c>
      <c r="T146" s="75">
        <f>VLOOKUP($A146,'Выгр Кат'!$A:$T,T$1,0)</f>
        <v>800</v>
      </c>
      <c r="U146" s="75">
        <f>VLOOKUP($A146,'Выгр Кат'!$A:$T,U$1,0)</f>
        <v>1190</v>
      </c>
      <c r="V146" s="76">
        <f t="shared" si="24"/>
        <v>0</v>
      </c>
      <c r="W146" s="76">
        <f t="shared" si="25"/>
        <v>0</v>
      </c>
      <c r="X146" s="77">
        <f>IF(IFERROR(RIGHT(E146,1),"")="✔",S146*(1-#REF!),S146*(1-$X$2))</f>
        <v>1106.6999999999998</v>
      </c>
      <c r="Y146" s="167">
        <f t="shared" si="26"/>
        <v>0.3833749999999998</v>
      </c>
      <c r="Z146" s="167">
        <f t="shared" si="27"/>
        <v>0.2038129496402879</v>
      </c>
      <c r="AA146" s="167">
        <f t="shared" si="28"/>
        <v>0.73750000000000004</v>
      </c>
      <c r="AB146" s="169">
        <f t="shared" si="30"/>
        <v>1390</v>
      </c>
      <c r="AC146" s="161">
        <f>IFERROR(ROUND((VLOOKUP($A146,'ИЗ ГУГЛА'!$B:$Z,AC$1,0)+AE146)*AD146,),VLOOKUP($A146,'ИЗ ГУГЛА'!$B:$Z,AC$1,0))</f>
        <v>1390</v>
      </c>
      <c r="AD146" s="78">
        <v>1</v>
      </c>
      <c r="AE146" s="160">
        <v>0</v>
      </c>
      <c r="AF146" s="117">
        <v>1390</v>
      </c>
      <c r="AG146" s="152" t="s">
        <v>28467</v>
      </c>
      <c r="AH146" s="161" t="str">
        <f>IFERROR(ROUND((VLOOKUP($A146,'ИЗ ГУГЛА'!$B:$Z,AH$1,0)+AJ146)*AI146,),VLOOKUP($A146,'ИЗ ГУГЛА'!$B:$Z,AH$1,0))</f>
        <v/>
      </c>
      <c r="AI146" s="78">
        <v>1</v>
      </c>
      <c r="AJ146" s="160">
        <v>0</v>
      </c>
      <c r="AK146" s="172"/>
      <c r="AL146" s="172"/>
      <c r="AM146" s="161" t="str">
        <f>IFERROR(ROUND((VLOOKUP($A146,'ИЗ ГУГЛА'!$B:$Z,AM$1,0)+AO146)*AN146,),VLOOKUP($A146,'ИЗ ГУГЛА'!$B:$Z,AM$1,0))</f>
        <v/>
      </c>
      <c r="AN146" s="160">
        <v>1</v>
      </c>
      <c r="AO146" s="160">
        <v>0</v>
      </c>
      <c r="AP146" s="172"/>
      <c r="AQ146" s="172"/>
      <c r="AR146" s="161" t="str">
        <f>IFERROR(ROUND((VLOOKUP($A146,'ИЗ ГУГЛА'!$B:$Z,AR$1,0)+AT146)*AS146,),VLOOKUP($A146,'ИЗ ГУГЛА'!$B:$Z,AR$1,0))</f>
        <v/>
      </c>
      <c r="AS146" s="160">
        <v>1</v>
      </c>
      <c r="AT146" s="160">
        <v>0</v>
      </c>
      <c r="AU146" s="172"/>
      <c r="AV146" s="172"/>
    </row>
    <row r="147" spans="1:48" ht="46.5" thickTop="1" thickBot="1">
      <c r="A147" s="121">
        <v>171143</v>
      </c>
      <c r="B147" s="115">
        <f>VLOOKUP($A147,'Выгр Кат'!$A:$T,B$1,0)</f>
        <v>17306</v>
      </c>
      <c r="C147" s="116" t="str">
        <f>VLOOKUP($A147,'Выгр Кат'!$A:$T,C$1,0)</f>
        <v>Наконечники крайней тяги рулевой трапеции СЭВИ ЭКСТРИМ внутренние для ВАЗ 2101-2107</v>
      </c>
      <c r="D147" s="115" t="str">
        <f>VLOOKUP($A147,'Выгр Кат'!$A:$T,D$1,0)</f>
        <v>Y</v>
      </c>
      <c r="E147" s="115" t="str">
        <f>VLOOKUP($A147,'Выгр Кат'!$A:$T,E$1,0)</f>
        <v>1</v>
      </c>
      <c r="F147" s="115">
        <f>VLOOKUP($A147,'Выгр Кат'!$A:$T,F$1,0)</f>
        <v>0</v>
      </c>
      <c r="G147" s="115" t="str">
        <f>VLOOKUP($A147,'Выгр Кат'!$A:$T,G$1,0)</f>
        <v>7053</v>
      </c>
      <c r="H147" s="115">
        <f>VLOOKUP($A147,'Выгр Кат'!$A:$T,H$1,0)</f>
        <v>0</v>
      </c>
      <c r="I147" s="93">
        <v>7053</v>
      </c>
      <c r="J147" s="93">
        <v>7053</v>
      </c>
      <c r="K147" s="75" t="e">
        <f>VLOOKUP(J147,'Отчет Eplex'!$B:$E,4,0)</f>
        <v>#N/A</v>
      </c>
      <c r="L147" s="75" t="e">
        <f t="shared" si="22"/>
        <v>#N/A</v>
      </c>
      <c r="M147" s="72">
        <v>1</v>
      </c>
      <c r="N147" s="72" t="s">
        <v>2596</v>
      </c>
      <c r="O147" s="72" t="str">
        <f>IFERROR(IF(VLOOKUP(I147,'Прайс шпак'!C:F,4,0)=N147,"шпак","Ошибка"),"Ошибка")</f>
        <v>шпак</v>
      </c>
      <c r="P147" s="74">
        <f>INDEX('Прайс шпак'!$H:$H,MATCH(I147,'Прайс шпак'!$C:$C,0))*M147</f>
        <v>850</v>
      </c>
      <c r="Q147" s="72">
        <f>VLOOKUP(P147,Наценка!$A$1:$B$8,2,1)</f>
        <v>1.5</v>
      </c>
      <c r="R147" s="75">
        <f t="shared" si="29"/>
        <v>1275</v>
      </c>
      <c r="S147" s="74">
        <f t="shared" si="23"/>
        <v>1290</v>
      </c>
      <c r="T147" s="75">
        <f>VLOOKUP($A147,'Выгр Кат'!$A:$T,T$1,0)</f>
        <v>840</v>
      </c>
      <c r="U147" s="75">
        <f>VLOOKUP($A147,'Выгр Кат'!$A:$T,U$1,0)</f>
        <v>1290</v>
      </c>
      <c r="V147" s="76">
        <f t="shared" si="24"/>
        <v>10</v>
      </c>
      <c r="W147" s="76">
        <f t="shared" si="25"/>
        <v>0</v>
      </c>
      <c r="X147" s="77">
        <f>IF(IFERROR(RIGHT(E147,1),"")="✔",S147*(1-#REF!),S147*(1-$X$2))</f>
        <v>1199.6999999999998</v>
      </c>
      <c r="Y147" s="167">
        <f t="shared" si="26"/>
        <v>0.41141176470588214</v>
      </c>
      <c r="Z147" s="167" t="str">
        <f t="shared" si="27"/>
        <v/>
      </c>
      <c r="AA147" s="167" t="str">
        <f t="shared" si="28"/>
        <v/>
      </c>
      <c r="AB147" s="168"/>
      <c r="AC147" s="161" t="str">
        <f>IFERROR(ROUND((VLOOKUP($A147,'ИЗ ГУГЛА'!$B:$Z,AC$1,0)+AE147)*AD147,),VLOOKUP($A147,'ИЗ ГУГЛА'!$B:$Z,AC$1,0))</f>
        <v/>
      </c>
      <c r="AD147" s="78">
        <v>1</v>
      </c>
      <c r="AE147" s="160">
        <v>0</v>
      </c>
      <c r="AF147" s="118" t="s">
        <v>28492</v>
      </c>
      <c r="AG147" s="152"/>
      <c r="AH147" s="161" t="str">
        <f>IFERROR(ROUND((VLOOKUP($A147,'ИЗ ГУГЛА'!$B:$Z,AH$1,0)+AJ147)*AI147,),VLOOKUP($A147,'ИЗ ГУГЛА'!$B:$Z,AH$1,0))</f>
        <v/>
      </c>
      <c r="AI147" s="78">
        <v>1</v>
      </c>
      <c r="AJ147" s="160">
        <v>0</v>
      </c>
      <c r="AK147" s="172"/>
      <c r="AL147" s="172"/>
      <c r="AM147" s="161" t="str">
        <f>IFERROR(ROUND((VLOOKUP($A147,'ИЗ ГУГЛА'!$B:$Z,AM$1,0)+AO147)*AN147,),VLOOKUP($A147,'ИЗ ГУГЛА'!$B:$Z,AM$1,0))</f>
        <v/>
      </c>
      <c r="AN147" s="160">
        <v>1</v>
      </c>
      <c r="AO147" s="160">
        <v>0</v>
      </c>
      <c r="AP147" s="172"/>
      <c r="AQ147" s="172"/>
      <c r="AR147" s="161" t="str">
        <f>IFERROR(ROUND((VLOOKUP($A147,'ИЗ ГУГЛА'!$B:$Z,AR$1,0)+AT147)*AS147,),VLOOKUP($A147,'ИЗ ГУГЛА'!$B:$Z,AR$1,0))</f>
        <v/>
      </c>
      <c r="AS147" s="160">
        <v>1</v>
      </c>
      <c r="AT147" s="160">
        <v>0</v>
      </c>
      <c r="AU147" s="172"/>
      <c r="AV147" s="172"/>
    </row>
    <row r="148" spans="1:48" ht="61.5" thickTop="1" thickBot="1">
      <c r="A148" s="121">
        <v>171141</v>
      </c>
      <c r="B148" s="115">
        <f>VLOOKUP($A148,'Выгр Кат'!$A:$T,B$1,0)</f>
        <v>17307</v>
      </c>
      <c r="C148" s="116" t="str">
        <f>VLOOKUP($A148,'Выгр Кат'!$A:$T,C$1,0)</f>
        <v>Наконечники СЭВИ ЭКСТРИМ крайней тяги рулевой трапеции внутренние с крепежом для ВАЗ 2101-2107</v>
      </c>
      <c r="D148" s="115" t="str">
        <f>VLOOKUP($A148,'Выгр Кат'!$A:$T,D$1,0)</f>
        <v>Y</v>
      </c>
      <c r="E148" s="115" t="str">
        <f>VLOOKUP($A148,'Выгр Кат'!$A:$T,E$1,0)</f>
        <v>1</v>
      </c>
      <c r="F148" s="115">
        <f>VLOOKUP($A148,'Выгр Кат'!$A:$T,F$1,0)</f>
        <v>0</v>
      </c>
      <c r="G148" s="115" t="str">
        <f>VLOOKUP($A148,'Выгр Кат'!$A:$T,G$1,0)</f>
        <v>7054</v>
      </c>
      <c r="H148" s="115">
        <f>VLOOKUP($A148,'Выгр Кат'!$A:$T,H$1,0)</f>
        <v>0</v>
      </c>
      <c r="I148" s="95">
        <v>7054</v>
      </c>
      <c r="J148" s="95">
        <v>7054</v>
      </c>
      <c r="K148" s="75" t="e">
        <f>VLOOKUP(J148,'Отчет Eplex'!$B:$E,4,0)</f>
        <v>#N/A</v>
      </c>
      <c r="L148" s="75" t="e">
        <f t="shared" si="22"/>
        <v>#N/A</v>
      </c>
      <c r="M148" s="72">
        <v>1</v>
      </c>
      <c r="N148" s="72" t="s">
        <v>2596</v>
      </c>
      <c r="O148" s="72" t="str">
        <f>IFERROR(IF(VLOOKUP(I148,'Прайс шпак'!C:F,4,0)=N148,"шпак","Ошибка"),"Ошибка")</f>
        <v>шпак</v>
      </c>
      <c r="P148" s="74">
        <f>INDEX('Прайс шпак'!$H:$H,MATCH(I148,'Прайс шпак'!$C:$C,0))*M148</f>
        <v>880</v>
      </c>
      <c r="Q148" s="72">
        <f>VLOOKUP(P148,Наценка!$A$1:$B$8,2,1)</f>
        <v>1.5</v>
      </c>
      <c r="R148" s="75">
        <f t="shared" si="29"/>
        <v>1320</v>
      </c>
      <c r="S148" s="74">
        <f t="shared" si="23"/>
        <v>1390</v>
      </c>
      <c r="T148" s="75">
        <f>VLOOKUP($A148,'Выгр Кат'!$A:$T,T$1,0)</f>
        <v>870</v>
      </c>
      <c r="U148" s="75">
        <f>VLOOKUP($A148,'Выгр Кат'!$A:$T,U$1,0)</f>
        <v>1390</v>
      </c>
      <c r="V148" s="76">
        <f t="shared" si="24"/>
        <v>10</v>
      </c>
      <c r="W148" s="76">
        <f t="shared" si="25"/>
        <v>0</v>
      </c>
      <c r="X148" s="77">
        <f>IF(IFERROR(RIGHT(E148,1),"")="✔",S148*(1-#REF!),S148*(1-$X$2))</f>
        <v>1292.6999999999998</v>
      </c>
      <c r="Y148" s="167">
        <f t="shared" si="26"/>
        <v>0.46897727272727252</v>
      </c>
      <c r="Z148" s="167">
        <f t="shared" si="27"/>
        <v>0.13241610738255047</v>
      </c>
      <c r="AA148" s="167">
        <f t="shared" si="28"/>
        <v>0.69318181818181812</v>
      </c>
      <c r="AB148" s="169">
        <f t="shared" ref="AB148:AB197" si="31">AF148</f>
        <v>1490</v>
      </c>
      <c r="AC148" s="161">
        <f>IFERROR(ROUND((VLOOKUP($A148,'ИЗ ГУГЛА'!$B:$Z,AC$1,0)+AE148)*AD148,),VLOOKUP($A148,'ИЗ ГУГЛА'!$B:$Z,AC$1,0))</f>
        <v>1490</v>
      </c>
      <c r="AD148" s="78">
        <v>1</v>
      </c>
      <c r="AE148" s="160">
        <v>0</v>
      </c>
      <c r="AF148" s="117">
        <v>1490</v>
      </c>
      <c r="AG148" s="152" t="s">
        <v>28468</v>
      </c>
      <c r="AH148" s="161" t="str">
        <f>IFERROR(ROUND((VLOOKUP($A148,'ИЗ ГУГЛА'!$B:$Z,AH$1,0)+AJ148)*AI148,),VLOOKUP($A148,'ИЗ ГУГЛА'!$B:$Z,AH$1,0))</f>
        <v/>
      </c>
      <c r="AI148" s="78">
        <v>1</v>
      </c>
      <c r="AJ148" s="160">
        <v>0</v>
      </c>
      <c r="AK148" s="172"/>
      <c r="AL148" s="172"/>
      <c r="AM148" s="161" t="str">
        <f>IFERROR(ROUND((VLOOKUP($A148,'ИЗ ГУГЛА'!$B:$Z,AM$1,0)+AO148)*AN148,),VLOOKUP($A148,'ИЗ ГУГЛА'!$B:$Z,AM$1,0))</f>
        <v/>
      </c>
      <c r="AN148" s="160">
        <v>1</v>
      </c>
      <c r="AO148" s="160">
        <v>0</v>
      </c>
      <c r="AP148" s="172"/>
      <c r="AQ148" s="172"/>
      <c r="AR148" s="161" t="str">
        <f>IFERROR(ROUND((VLOOKUP($A148,'ИЗ ГУГЛА'!$B:$Z,AR$1,0)+AT148)*AS148,),VLOOKUP($A148,'ИЗ ГУГЛА'!$B:$Z,AR$1,0))</f>
        <v/>
      </c>
      <c r="AS148" s="160">
        <v>1</v>
      </c>
      <c r="AT148" s="160">
        <v>0</v>
      </c>
      <c r="AU148" s="172"/>
      <c r="AV148" s="172"/>
    </row>
    <row r="149" spans="1:48" ht="46.5" thickTop="1" thickBot="1">
      <c r="A149" s="121">
        <v>171149</v>
      </c>
      <c r="B149" s="115">
        <f>VLOOKUP($A149,'Выгр Кат'!$A:$T,B$1,0)</f>
        <v>17341</v>
      </c>
      <c r="C149" s="116" t="str">
        <f>VLOOKUP($A149,'Выгр Кат'!$A:$T,C$1,0)</f>
        <v>Наконечники тяги рулевой трапеции СЭВИ ЭКСТРИМ наружные для ВАЗ 2108-21099, 2113-2115</v>
      </c>
      <c r="D149" s="115" t="str">
        <f>VLOOKUP($A149,'Выгр Кат'!$A:$T,D$1,0)</f>
        <v>Y</v>
      </c>
      <c r="E149" s="115" t="str">
        <f>VLOOKUP($A149,'Выгр Кат'!$A:$T,E$1,0)</f>
        <v>1</v>
      </c>
      <c r="F149" s="115">
        <f>VLOOKUP($A149,'Выгр Кат'!$A:$T,F$1,0)</f>
        <v>0</v>
      </c>
      <c r="G149" s="115" t="str">
        <f>VLOOKUP($A149,'Выгр Кат'!$A:$T,G$1,0)</f>
        <v>7055</v>
      </c>
      <c r="H149" s="115">
        <f>VLOOKUP($A149,'Выгр Кат'!$A:$T,H$1,0)</f>
        <v>0</v>
      </c>
      <c r="I149" s="93">
        <v>7055</v>
      </c>
      <c r="J149" s="93">
        <v>7055</v>
      </c>
      <c r="K149" s="75" t="e">
        <f>VLOOKUP(J149,'Отчет Eplex'!$B:$E,4,0)</f>
        <v>#N/A</v>
      </c>
      <c r="L149" s="75" t="e">
        <f t="shared" si="22"/>
        <v>#N/A</v>
      </c>
      <c r="M149" s="72">
        <v>1</v>
      </c>
      <c r="N149" s="72" t="s">
        <v>2596</v>
      </c>
      <c r="O149" s="72" t="str">
        <f>IFERROR(IF(VLOOKUP(I149,'Прайс шпак'!C:F,4,0)=N149,"шпак","Ошибка"),"Ошибка")</f>
        <v>шпак</v>
      </c>
      <c r="P149" s="74">
        <f>INDEX('Прайс шпак'!$H:$H,MATCH(I149,'Прайс шпак'!$C:$C,0))*M149</f>
        <v>880</v>
      </c>
      <c r="Q149" s="72">
        <f>VLOOKUP(P149,Наценка!$A$1:$B$8,2,1)</f>
        <v>1.5</v>
      </c>
      <c r="R149" s="75">
        <f t="shared" si="29"/>
        <v>1320</v>
      </c>
      <c r="S149" s="74">
        <f t="shared" si="23"/>
        <v>1390</v>
      </c>
      <c r="T149" s="75">
        <f>VLOOKUP($A149,'Выгр Кат'!$A:$T,T$1,0)</f>
        <v>870</v>
      </c>
      <c r="U149" s="75">
        <f>VLOOKUP($A149,'Выгр Кат'!$A:$T,U$1,0)</f>
        <v>1390</v>
      </c>
      <c r="V149" s="76">
        <f t="shared" si="24"/>
        <v>10</v>
      </c>
      <c r="W149" s="76">
        <f t="shared" si="25"/>
        <v>0</v>
      </c>
      <c r="X149" s="77">
        <f>IF(IFERROR(RIGHT(E149,1),"")="✔",S149*(1-#REF!),S149*(1-$X$2))</f>
        <v>1292.6999999999998</v>
      </c>
      <c r="Y149" s="167">
        <f t="shared" si="26"/>
        <v>0.46897727272727252</v>
      </c>
      <c r="Z149" s="167">
        <f t="shared" si="27"/>
        <v>7.0000000000000132E-2</v>
      </c>
      <c r="AA149" s="167">
        <f t="shared" si="28"/>
        <v>0.57954545454545459</v>
      </c>
      <c r="AB149" s="169">
        <f t="shared" si="31"/>
        <v>1390</v>
      </c>
      <c r="AC149" s="161">
        <f>IFERROR(ROUND((VLOOKUP($A149,'ИЗ ГУГЛА'!$B:$Z,AC$1,0)+AE149)*AD149,),VLOOKUP($A149,'ИЗ ГУГЛА'!$B:$Z,AC$1,0))</f>
        <v>1390</v>
      </c>
      <c r="AD149" s="78">
        <v>1</v>
      </c>
      <c r="AE149" s="160">
        <v>0</v>
      </c>
      <c r="AF149" s="183">
        <v>1390</v>
      </c>
      <c r="AG149" s="152" t="s">
        <v>28469</v>
      </c>
      <c r="AH149" s="161" t="str">
        <f>IFERROR(ROUND((VLOOKUP($A149,'ИЗ ГУГЛА'!$B:$Z,AH$1,0)+AJ149)*AI149,),VLOOKUP($A149,'ИЗ ГУГЛА'!$B:$Z,AH$1,0))</f>
        <v/>
      </c>
      <c r="AI149" s="78">
        <v>1</v>
      </c>
      <c r="AJ149" s="160">
        <v>0</v>
      </c>
      <c r="AK149" s="172"/>
      <c r="AL149" s="172"/>
      <c r="AM149" s="161" t="str">
        <f>IFERROR(ROUND((VLOOKUP($A149,'ИЗ ГУГЛА'!$B:$Z,AM$1,0)+AO149)*AN149,),VLOOKUP($A149,'ИЗ ГУГЛА'!$B:$Z,AM$1,0))</f>
        <v/>
      </c>
      <c r="AN149" s="160">
        <v>1</v>
      </c>
      <c r="AO149" s="160">
        <v>0</v>
      </c>
      <c r="AP149" s="172"/>
      <c r="AQ149" s="172"/>
      <c r="AR149" s="161" t="str">
        <f>IFERROR(ROUND((VLOOKUP($A149,'ИЗ ГУГЛА'!$B:$Z,AR$1,0)+AT149)*AS149,),VLOOKUP($A149,'ИЗ ГУГЛА'!$B:$Z,AR$1,0))</f>
        <v/>
      </c>
      <c r="AS149" s="160">
        <v>1</v>
      </c>
      <c r="AT149" s="160">
        <v>0</v>
      </c>
      <c r="AU149" s="172"/>
      <c r="AV149" s="172"/>
    </row>
    <row r="150" spans="1:48" ht="46.5" thickTop="1" thickBot="1">
      <c r="A150" s="121">
        <v>158735</v>
      </c>
      <c r="B150" s="115">
        <f>VLOOKUP($A150,'Выгр Кат'!$A:$T,B$1,0)</f>
        <v>12912</v>
      </c>
      <c r="C150" s="116" t="str">
        <f>VLOOKUP($A150,'Выгр Кат'!$A:$T,C$1,0)</f>
        <v>Комплект наконечников рулевых тяг СЭВИ ЭКСТРИМ с крепежом для ВАЗ 2108-21099, 2113-2115</v>
      </c>
      <c r="D150" s="115" t="str">
        <f>VLOOKUP($A150,'Выгр Кат'!$A:$T,D$1,0)</f>
        <v>Y</v>
      </c>
      <c r="E150" s="115" t="str">
        <f>VLOOKUP($A150,'Выгр Кат'!$A:$T,E$1,0)</f>
        <v>1</v>
      </c>
      <c r="F150" s="115">
        <f>VLOOKUP($A150,'Выгр Кат'!$A:$T,F$1,0)</f>
        <v>0</v>
      </c>
      <c r="G150" s="115" t="str">
        <f>VLOOKUP($A150,'Выгр Кат'!$A:$T,G$1,0)</f>
        <v>7056</v>
      </c>
      <c r="H150" s="115">
        <f>VLOOKUP($A150,'Выгр Кат'!$A:$T,H$1,0)</f>
        <v>0</v>
      </c>
      <c r="I150" s="93">
        <v>7056</v>
      </c>
      <c r="J150" s="93">
        <v>7056</v>
      </c>
      <c r="K150" s="75" t="e">
        <f>VLOOKUP(J150,'Отчет Eplex'!$B:$E,4,0)</f>
        <v>#N/A</v>
      </c>
      <c r="L150" s="75" t="e">
        <f t="shared" si="22"/>
        <v>#N/A</v>
      </c>
      <c r="M150" s="72">
        <v>1</v>
      </c>
      <c r="N150" s="72" t="s">
        <v>2596</v>
      </c>
      <c r="O150" s="72" t="str">
        <f>IFERROR(IF(VLOOKUP(I150,'Прайс шпак'!C:F,4,0)=N150,"шпак","Ошибка"),"Ошибка")</f>
        <v>шпак</v>
      </c>
      <c r="P150" s="74">
        <f>INDEX('Прайс шпак'!$H:$H,MATCH(I150,'Прайс шпак'!$C:$C,0))*M150</f>
        <v>920</v>
      </c>
      <c r="Q150" s="72">
        <f>VLOOKUP(P150,Наценка!$A$1:$B$8,2,1)</f>
        <v>1.5</v>
      </c>
      <c r="R150" s="75">
        <f t="shared" si="29"/>
        <v>1380</v>
      </c>
      <c r="S150" s="74">
        <f t="shared" si="23"/>
        <v>1390</v>
      </c>
      <c r="T150" s="75">
        <f>VLOOKUP($A150,'Выгр Кат'!$A:$T,T$1,0)</f>
        <v>910</v>
      </c>
      <c r="U150" s="75">
        <f>VLOOKUP($A150,'Выгр Кат'!$A:$T,U$1,0)</f>
        <v>1390</v>
      </c>
      <c r="V150" s="76">
        <f t="shared" si="24"/>
        <v>10</v>
      </c>
      <c r="W150" s="76">
        <f t="shared" si="25"/>
        <v>0</v>
      </c>
      <c r="X150" s="77">
        <f>IF(IFERROR(RIGHT(E150,1),"")="✔",S150*(1-#REF!),S150*(1-$X$2))</f>
        <v>1292.6999999999998</v>
      </c>
      <c r="Y150" s="167">
        <f t="shared" si="26"/>
        <v>0.40510869565217367</v>
      </c>
      <c r="Z150" s="167">
        <f t="shared" si="27"/>
        <v>0.13241610738255047</v>
      </c>
      <c r="AA150" s="167">
        <f t="shared" si="28"/>
        <v>0.61956521739130443</v>
      </c>
      <c r="AB150" s="169">
        <f t="shared" si="31"/>
        <v>1490</v>
      </c>
      <c r="AC150" s="161">
        <f>IFERROR(ROUND((VLOOKUP($A150,'ИЗ ГУГЛА'!$B:$Z,AC$1,0)+AE150)*AD150,),VLOOKUP($A150,'ИЗ ГУГЛА'!$B:$Z,AC$1,0))</f>
        <v>1490</v>
      </c>
      <c r="AD150" s="78">
        <v>1</v>
      </c>
      <c r="AE150" s="160">
        <v>0</v>
      </c>
      <c r="AF150" s="117">
        <v>1490</v>
      </c>
      <c r="AG150" s="152" t="s">
        <v>28470</v>
      </c>
      <c r="AH150" s="161" t="str">
        <f>IFERROR(ROUND((VLOOKUP($A150,'ИЗ ГУГЛА'!$B:$Z,AH$1,0)+AJ150)*AI150,),VLOOKUP($A150,'ИЗ ГУГЛА'!$B:$Z,AH$1,0))</f>
        <v/>
      </c>
      <c r="AI150" s="78">
        <v>1</v>
      </c>
      <c r="AJ150" s="160">
        <v>0</v>
      </c>
      <c r="AK150" s="172"/>
      <c r="AL150" s="172"/>
      <c r="AM150" s="161" t="str">
        <f>IFERROR(ROUND((VLOOKUP($A150,'ИЗ ГУГЛА'!$B:$Z,AM$1,0)+AO150)*AN150,),VLOOKUP($A150,'ИЗ ГУГЛА'!$B:$Z,AM$1,0))</f>
        <v/>
      </c>
      <c r="AN150" s="160">
        <v>1</v>
      </c>
      <c r="AO150" s="160">
        <v>0</v>
      </c>
      <c r="AP150" s="172"/>
      <c r="AQ150" s="172"/>
      <c r="AR150" s="161" t="str">
        <f>IFERROR(ROUND((VLOOKUP($A150,'ИЗ ГУГЛА'!$B:$Z,AR$1,0)+AT150)*AS150,),VLOOKUP($A150,'ИЗ ГУГЛА'!$B:$Z,AR$1,0))</f>
        <v/>
      </c>
      <c r="AS150" s="160">
        <v>1</v>
      </c>
      <c r="AT150" s="160">
        <v>0</v>
      </c>
      <c r="AU150" s="172"/>
      <c r="AV150" s="172"/>
    </row>
    <row r="151" spans="1:48" ht="61.5" thickTop="1" thickBot="1">
      <c r="A151" s="121">
        <v>158736</v>
      </c>
      <c r="B151" s="115">
        <f>VLOOKUP($A151,'Выгр Кат'!$A:$T,B$1,0)</f>
        <v>12913</v>
      </c>
      <c r="C151" s="116" t="str">
        <f>VLOOKUP($A151,'Выгр Кат'!$A:$T,C$1,0)</f>
        <v>Комплект наконечников рулевых тяг СЭВИ ЭКСТРИМ для ВАЗ 2110-2112, Лада Калина, Калина 2, Приора, Приора 2, Гранта</v>
      </c>
      <c r="D151" s="115" t="str">
        <f>VLOOKUP($A151,'Выгр Кат'!$A:$T,D$1,0)</f>
        <v>Y</v>
      </c>
      <c r="E151" s="115" t="str">
        <f>VLOOKUP($A151,'Выгр Кат'!$A:$T,E$1,0)</f>
        <v>1</v>
      </c>
      <c r="F151" s="115">
        <f>VLOOKUP($A151,'Выгр Кат'!$A:$T,F$1,0)</f>
        <v>0</v>
      </c>
      <c r="G151" s="115" t="str">
        <f>VLOOKUP($A151,'Выгр Кат'!$A:$T,G$1,0)</f>
        <v>7057</v>
      </c>
      <c r="H151" s="115">
        <f>VLOOKUP($A151,'Выгр Кат'!$A:$T,H$1,0)</f>
        <v>0</v>
      </c>
      <c r="I151" s="93">
        <v>7057</v>
      </c>
      <c r="J151" s="93">
        <v>7057</v>
      </c>
      <c r="K151" s="75" t="e">
        <f>VLOOKUP(J151,'Отчет Eplex'!$B:$E,4,0)</f>
        <v>#N/A</v>
      </c>
      <c r="L151" s="75" t="e">
        <f t="shared" si="22"/>
        <v>#N/A</v>
      </c>
      <c r="M151" s="72">
        <v>1</v>
      </c>
      <c r="N151" s="72" t="s">
        <v>2596</v>
      </c>
      <c r="O151" s="72" t="str">
        <f>IFERROR(IF(VLOOKUP(I151,'Прайс шпак'!C:F,4,0)=N151,"шпак","Ошибка"),"Ошибка")</f>
        <v>шпак</v>
      </c>
      <c r="P151" s="74">
        <f>INDEX('Прайс шпак'!$H:$H,MATCH(I151,'Прайс шпак'!$C:$C,0))*M151</f>
        <v>1050</v>
      </c>
      <c r="Q151" s="72">
        <f>VLOOKUP(P151,Наценка!$A$1:$B$8,2,1)</f>
        <v>1.39</v>
      </c>
      <c r="R151" s="75">
        <f t="shared" si="29"/>
        <v>1459.5</v>
      </c>
      <c r="S151" s="74">
        <f t="shared" si="23"/>
        <v>1490</v>
      </c>
      <c r="T151" s="75">
        <f>VLOOKUP($A151,'Выгр Кат'!$A:$T,T$1,0)</f>
        <v>1200</v>
      </c>
      <c r="U151" s="75">
        <f>VLOOKUP($A151,'Выгр Кат'!$A:$T,U$1,0)</f>
        <v>1690</v>
      </c>
      <c r="V151" s="76">
        <f t="shared" si="24"/>
        <v>-150</v>
      </c>
      <c r="W151" s="76">
        <f t="shared" si="25"/>
        <v>-200</v>
      </c>
      <c r="X151" s="77">
        <f>IF(IFERROR(RIGHT(E151,1),"")="✔",S151*(1-#REF!),S151*(1-$X$2))</f>
        <v>1385.6999999999998</v>
      </c>
      <c r="Y151" s="167">
        <f t="shared" si="26"/>
        <v>0.31971428571428562</v>
      </c>
      <c r="Z151" s="167">
        <f t="shared" si="27"/>
        <v>0.25056787452677132</v>
      </c>
      <c r="AA151" s="167">
        <f t="shared" si="28"/>
        <v>0.76095238095238105</v>
      </c>
      <c r="AB151" s="169">
        <f t="shared" si="31"/>
        <v>1849</v>
      </c>
      <c r="AC151" s="161">
        <f>IFERROR(ROUND((VLOOKUP($A151,'ИЗ ГУГЛА'!$B:$Z,AC$1,0)+AE151)*AD151,),VLOOKUP($A151,'ИЗ ГУГЛА'!$B:$Z,AC$1,0))</f>
        <v>1849</v>
      </c>
      <c r="AD151" s="78">
        <v>1</v>
      </c>
      <c r="AE151" s="160">
        <v>0</v>
      </c>
      <c r="AF151" s="183">
        <v>1849</v>
      </c>
      <c r="AG151" s="152" t="s">
        <v>28471</v>
      </c>
      <c r="AH151" s="161" t="str">
        <f>IFERROR(ROUND((VLOOKUP($A151,'ИЗ ГУГЛА'!$B:$Z,AH$1,0)+AJ151)*AI151,),VLOOKUP($A151,'ИЗ ГУГЛА'!$B:$Z,AH$1,0))</f>
        <v/>
      </c>
      <c r="AI151" s="78">
        <v>1</v>
      </c>
      <c r="AJ151" s="160">
        <v>0</v>
      </c>
      <c r="AK151" s="172"/>
      <c r="AL151" s="172"/>
      <c r="AM151" s="161" t="str">
        <f>IFERROR(ROUND((VLOOKUP($A151,'ИЗ ГУГЛА'!$B:$Z,AM$1,0)+AO151)*AN151,),VLOOKUP($A151,'ИЗ ГУГЛА'!$B:$Z,AM$1,0))</f>
        <v/>
      </c>
      <c r="AN151" s="160">
        <v>1</v>
      </c>
      <c r="AO151" s="160">
        <v>0</v>
      </c>
      <c r="AP151" s="172"/>
      <c r="AQ151" s="172"/>
      <c r="AR151" s="161" t="str">
        <f>IFERROR(ROUND((VLOOKUP($A151,'ИЗ ГУГЛА'!$B:$Z,AR$1,0)+AT151)*AS151,),VLOOKUP($A151,'ИЗ ГУГЛА'!$B:$Z,AR$1,0))</f>
        <v/>
      </c>
      <c r="AS151" s="160">
        <v>1</v>
      </c>
      <c r="AT151" s="160">
        <v>0</v>
      </c>
      <c r="AU151" s="172"/>
      <c r="AV151" s="172"/>
    </row>
    <row r="152" spans="1:48" ht="76.5" thickTop="1" thickBot="1">
      <c r="A152" s="121">
        <v>171150</v>
      </c>
      <c r="B152" s="115">
        <f>VLOOKUP($A152,'Выгр Кат'!$A:$T,B$1,0)</f>
        <v>17383</v>
      </c>
      <c r="C152" s="116" t="str">
        <f>VLOOKUP($A152,'Выгр Кат'!$A:$T,C$1,0)</f>
        <v>Наконечники тяги рулевой трапеции СЭВИ ЭКСТРИМ наружные с крепежом для ВАЗ 2110-2112, Лада Калина, Калина 2, Приора, Приора 2, Гранта</v>
      </c>
      <c r="D152" s="115" t="str">
        <f>VLOOKUP($A152,'Выгр Кат'!$A:$T,D$1,0)</f>
        <v>Y</v>
      </c>
      <c r="E152" s="115" t="str">
        <f>VLOOKUP($A152,'Выгр Кат'!$A:$T,E$1,0)</f>
        <v>1</v>
      </c>
      <c r="F152" s="115">
        <f>VLOOKUP($A152,'Выгр Кат'!$A:$T,F$1,0)</f>
        <v>0</v>
      </c>
      <c r="G152" s="115" t="str">
        <f>VLOOKUP($A152,'Выгр Кат'!$A:$T,G$1,0)</f>
        <v>7058</v>
      </c>
      <c r="H152" s="115">
        <f>VLOOKUP($A152,'Выгр Кат'!$A:$T,H$1,0)</f>
        <v>0</v>
      </c>
      <c r="I152" s="93">
        <v>7058</v>
      </c>
      <c r="J152" s="93">
        <v>7058</v>
      </c>
      <c r="K152" s="75" t="e">
        <f>VLOOKUP(J152,'Отчет Eplex'!$B:$E,4,0)</f>
        <v>#N/A</v>
      </c>
      <c r="L152" s="75" t="e">
        <f t="shared" si="22"/>
        <v>#N/A</v>
      </c>
      <c r="M152" s="72">
        <v>1</v>
      </c>
      <c r="N152" s="72" t="s">
        <v>2596</v>
      </c>
      <c r="O152" s="72" t="str">
        <f>IFERROR(IF(VLOOKUP(I152,'Прайс шпак'!C:F,4,0)=N152,"шпак","Ошибка"),"Ошибка")</f>
        <v>шпак</v>
      </c>
      <c r="P152" s="74">
        <f>INDEX('Прайс шпак'!$H:$H,MATCH(I152,'Прайс шпак'!$C:$C,0))*M152</f>
        <v>1110</v>
      </c>
      <c r="Q152" s="72">
        <f>VLOOKUP(P152,Наценка!$A$1:$B$8,2,1)</f>
        <v>1.39</v>
      </c>
      <c r="R152" s="75">
        <f t="shared" si="29"/>
        <v>1542.8999999999999</v>
      </c>
      <c r="S152" s="74">
        <f t="shared" si="23"/>
        <v>1590</v>
      </c>
      <c r="T152" s="75">
        <f>VLOOKUP($A152,'Выгр Кат'!$A:$T,T$1,0)</f>
        <v>1300</v>
      </c>
      <c r="U152" s="75">
        <f>VLOOKUP($A152,'Выгр Кат'!$A:$T,U$1,0)</f>
        <v>1890</v>
      </c>
      <c r="V152" s="76">
        <f t="shared" si="24"/>
        <v>-190</v>
      </c>
      <c r="W152" s="76">
        <f t="shared" si="25"/>
        <v>-300</v>
      </c>
      <c r="X152" s="77">
        <f>IF(IFERROR(RIGHT(E152,1),"")="✔",S152*(1-#REF!),S152*(1-$X$2))</f>
        <v>1478.6999999999998</v>
      </c>
      <c r="Y152" s="167">
        <f t="shared" si="26"/>
        <v>0.33216216216216199</v>
      </c>
      <c r="Z152" s="167">
        <f t="shared" si="27"/>
        <v>0.25693467336683429</v>
      </c>
      <c r="AA152" s="167">
        <f t="shared" si="28"/>
        <v>0.79279279279279269</v>
      </c>
      <c r="AB152" s="169">
        <f t="shared" si="31"/>
        <v>1990</v>
      </c>
      <c r="AC152" s="161">
        <f>IFERROR(ROUND((VLOOKUP($A152,'ИЗ ГУГЛА'!$B:$Z,AC$1,0)+AE152)*AD152,),VLOOKUP($A152,'ИЗ ГУГЛА'!$B:$Z,AC$1,0))</f>
        <v>1990</v>
      </c>
      <c r="AD152" s="78">
        <v>1</v>
      </c>
      <c r="AE152" s="160">
        <v>0</v>
      </c>
      <c r="AF152" s="183">
        <v>1990</v>
      </c>
      <c r="AG152" s="152" t="s">
        <v>28472</v>
      </c>
      <c r="AH152" s="161" t="str">
        <f>IFERROR(ROUND((VLOOKUP($A152,'ИЗ ГУГЛА'!$B:$Z,AH$1,0)+AJ152)*AI152,),VLOOKUP($A152,'ИЗ ГУГЛА'!$B:$Z,AH$1,0))</f>
        <v/>
      </c>
      <c r="AI152" s="78">
        <v>1</v>
      </c>
      <c r="AJ152" s="160">
        <v>0</v>
      </c>
      <c r="AK152" s="172"/>
      <c r="AL152" s="172"/>
      <c r="AM152" s="161" t="str">
        <f>IFERROR(ROUND((VLOOKUP($A152,'ИЗ ГУГЛА'!$B:$Z,AM$1,0)+AO152)*AN152,),VLOOKUP($A152,'ИЗ ГУГЛА'!$B:$Z,AM$1,0))</f>
        <v/>
      </c>
      <c r="AN152" s="160">
        <v>1</v>
      </c>
      <c r="AO152" s="160">
        <v>0</v>
      </c>
      <c r="AP152" s="172"/>
      <c r="AQ152" s="172"/>
      <c r="AR152" s="161" t="str">
        <f>IFERROR(ROUND((VLOOKUP($A152,'ИЗ ГУГЛА'!$B:$Z,AR$1,0)+AT152)*AS152,),VLOOKUP($A152,'ИЗ ГУГЛА'!$B:$Z,AR$1,0))</f>
        <v/>
      </c>
      <c r="AS152" s="160">
        <v>1</v>
      </c>
      <c r="AT152" s="160">
        <v>0</v>
      </c>
      <c r="AU152" s="172"/>
      <c r="AV152" s="172"/>
    </row>
    <row r="153" spans="1:48" ht="46.5" thickTop="1" thickBot="1">
      <c r="A153" s="121">
        <v>158737</v>
      </c>
      <c r="B153" s="115">
        <f>VLOOKUP($A153,'Выгр Кат'!$A:$T,B$1,0)</f>
        <v>12914</v>
      </c>
      <c r="C153" s="116" t="str">
        <f>VLOOKUP($A153,'Выгр Кат'!$A:$T,C$1,0)</f>
        <v>Комплект наконечников рулевых тяг СЭВИ ЭКСТРИМ для Лада Калина до 10.2011 года выпуска</v>
      </c>
      <c r="D153" s="115" t="str">
        <f>VLOOKUP($A153,'Выгр Кат'!$A:$T,D$1,0)</f>
        <v>Y</v>
      </c>
      <c r="E153" s="115" t="str">
        <f>VLOOKUP($A153,'Выгр Кат'!$A:$T,E$1,0)</f>
        <v>0</v>
      </c>
      <c r="F153" s="115">
        <f>VLOOKUP($A153,'Выгр Кат'!$A:$T,F$1,0)</f>
        <v>0</v>
      </c>
      <c r="G153" s="115" t="str">
        <f>VLOOKUP($A153,'Выгр Кат'!$A:$T,G$1,0)</f>
        <v>7059</v>
      </c>
      <c r="H153" s="115">
        <f>VLOOKUP($A153,'Выгр Кат'!$A:$T,H$1,0)</f>
        <v>0</v>
      </c>
      <c r="I153" s="93">
        <v>7059</v>
      </c>
      <c r="J153" s="93">
        <v>7059</v>
      </c>
      <c r="K153" s="75" t="e">
        <f>VLOOKUP(J153,'Отчет Eplex'!$B:$E,4,0)</f>
        <v>#N/A</v>
      </c>
      <c r="L153" s="75" t="e">
        <f t="shared" si="22"/>
        <v>#N/A</v>
      </c>
      <c r="M153" s="72">
        <v>1</v>
      </c>
      <c r="N153" s="72" t="s">
        <v>2596</v>
      </c>
      <c r="O153" s="72" t="str">
        <f>IFERROR(IF(VLOOKUP(I153,'Прайс шпак'!C:F,4,0)=N153,"шпак","Ошибка"),"Ошибка")</f>
        <v>шпак</v>
      </c>
      <c r="P153" s="74">
        <f>INDEX('Прайс шпак'!$H:$H,MATCH(I153,'Прайс шпак'!$C:$C,0))*M153</f>
        <v>1410</v>
      </c>
      <c r="Q153" s="72">
        <f>VLOOKUP(P153,Наценка!$A$1:$B$8,2,1)</f>
        <v>1.39</v>
      </c>
      <c r="R153" s="75">
        <f t="shared" si="29"/>
        <v>1959.8999999999999</v>
      </c>
      <c r="S153" s="74">
        <f t="shared" si="23"/>
        <v>1990</v>
      </c>
      <c r="T153" s="75">
        <f>VLOOKUP($A153,'Выгр Кат'!$A:$T,T$1,0)</f>
        <v>1400</v>
      </c>
      <c r="U153" s="75">
        <f>VLOOKUP($A153,'Выгр Кат'!$A:$T,U$1,0)</f>
        <v>1990</v>
      </c>
      <c r="V153" s="76">
        <f t="shared" si="24"/>
        <v>10</v>
      </c>
      <c r="W153" s="76">
        <f t="shared" si="25"/>
        <v>0</v>
      </c>
      <c r="X153" s="77">
        <f>IF(IFERROR(RIGHT(E153,1),"")="✔",S153*(1-#REF!),S153*(1-$X$2))</f>
        <v>1850.6999999999998</v>
      </c>
      <c r="Y153" s="167">
        <f t="shared" si="26"/>
        <v>0.31255319148936156</v>
      </c>
      <c r="Z153" s="167">
        <f t="shared" si="27"/>
        <v>0.14279759147753598</v>
      </c>
      <c r="AA153" s="167">
        <f t="shared" si="28"/>
        <v>0.53120567375886529</v>
      </c>
      <c r="AB153" s="169">
        <f t="shared" si="31"/>
        <v>2159</v>
      </c>
      <c r="AC153" s="161">
        <f>IFERROR(ROUND((VLOOKUP($A153,'ИЗ ГУГЛА'!$B:$Z,AC$1,0)+AE153)*AD153,),VLOOKUP($A153,'ИЗ ГУГЛА'!$B:$Z,AC$1,0))</f>
        <v>2159</v>
      </c>
      <c r="AD153" s="78">
        <v>1</v>
      </c>
      <c r="AE153" s="160">
        <v>0</v>
      </c>
      <c r="AF153" s="183">
        <v>2159</v>
      </c>
      <c r="AG153" s="152" t="s">
        <v>28473</v>
      </c>
      <c r="AH153" s="161" t="str">
        <f>IFERROR(ROUND((VLOOKUP($A153,'ИЗ ГУГЛА'!$B:$Z,AH$1,0)+AJ153)*AI153,),VLOOKUP($A153,'ИЗ ГУГЛА'!$B:$Z,AH$1,0))</f>
        <v/>
      </c>
      <c r="AI153" s="78">
        <v>1</v>
      </c>
      <c r="AJ153" s="160">
        <v>0</v>
      </c>
      <c r="AK153" s="172"/>
      <c r="AL153" s="172"/>
      <c r="AM153" s="161" t="str">
        <f>IFERROR(ROUND((VLOOKUP($A153,'ИЗ ГУГЛА'!$B:$Z,AM$1,0)+AO153)*AN153,),VLOOKUP($A153,'ИЗ ГУГЛА'!$B:$Z,AM$1,0))</f>
        <v/>
      </c>
      <c r="AN153" s="160">
        <v>1</v>
      </c>
      <c r="AO153" s="160">
        <v>0</v>
      </c>
      <c r="AP153" s="172"/>
      <c r="AQ153" s="172"/>
      <c r="AR153" s="161" t="str">
        <f>IFERROR(ROUND((VLOOKUP($A153,'ИЗ ГУГЛА'!$B:$Z,AR$1,0)+AT153)*AS153,),VLOOKUP($A153,'ИЗ ГУГЛА'!$B:$Z,AR$1,0))</f>
        <v/>
      </c>
      <c r="AS153" s="160">
        <v>1</v>
      </c>
      <c r="AT153" s="160">
        <v>0</v>
      </c>
      <c r="AU153" s="172"/>
      <c r="AV153" s="172"/>
    </row>
    <row r="154" spans="1:48" ht="61.5" thickTop="1" thickBot="1">
      <c r="A154" s="121">
        <v>171151</v>
      </c>
      <c r="B154" s="115">
        <f>VLOOKUP($A154,'Выгр Кат'!$A:$T,B$1,0)</f>
        <v>17382</v>
      </c>
      <c r="C154" s="116" t="str">
        <f>VLOOKUP($A154,'Выгр Кат'!$A:$T,C$1,0)</f>
        <v>Наконечники тяги рулевой трапеции СЭВИ ЭКСТРИМ наружные с крепежом для Лада Калина, Калина 2, Гранта</v>
      </c>
      <c r="D154" s="115" t="str">
        <f>VLOOKUP($A154,'Выгр Кат'!$A:$T,D$1,0)</f>
        <v>Y</v>
      </c>
      <c r="E154" s="115" t="str">
        <f>VLOOKUP($A154,'Выгр Кат'!$A:$T,E$1,0)</f>
        <v>0</v>
      </c>
      <c r="F154" s="115">
        <f>VLOOKUP($A154,'Выгр Кат'!$A:$T,F$1,0)</f>
        <v>0</v>
      </c>
      <c r="G154" s="115" t="str">
        <f>VLOOKUP($A154,'Выгр Кат'!$A:$T,G$1,0)</f>
        <v>7060</v>
      </c>
      <c r="H154" s="115">
        <f>VLOOKUP($A154,'Выгр Кат'!$A:$T,H$1,0)</f>
        <v>0</v>
      </c>
      <c r="I154" s="93">
        <v>7060</v>
      </c>
      <c r="J154" s="93">
        <v>7060</v>
      </c>
      <c r="K154" s="75" t="e">
        <f>VLOOKUP(J154,'Отчет Eplex'!$B:$E,4,0)</f>
        <v>#N/A</v>
      </c>
      <c r="L154" s="75" t="e">
        <f t="shared" si="22"/>
        <v>#N/A</v>
      </c>
      <c r="M154" s="72">
        <v>1</v>
      </c>
      <c r="N154" s="72" t="s">
        <v>2596</v>
      </c>
      <c r="O154" s="72" t="str">
        <f>IFERROR(IF(VLOOKUP(I154,'Прайс шпак'!C:F,4,0)=N154,"шпак","Ошибка"),"Ошибка")</f>
        <v>шпак</v>
      </c>
      <c r="P154" s="74">
        <f>INDEX('Прайс шпак'!$H:$H,MATCH(I154,'Прайс шпак'!$C:$C,0))*M154</f>
        <v>1480</v>
      </c>
      <c r="Q154" s="72">
        <f>VLOOKUP(P154,Наценка!$A$1:$B$8,2,1)</f>
        <v>1.39</v>
      </c>
      <c r="R154" s="75">
        <f t="shared" si="29"/>
        <v>2057.1999999999998</v>
      </c>
      <c r="S154" s="74">
        <f t="shared" si="23"/>
        <v>2090</v>
      </c>
      <c r="T154" s="75">
        <f>VLOOKUP($A154,'Выгр Кат'!$A:$T,T$1,0)</f>
        <v>1460</v>
      </c>
      <c r="U154" s="75">
        <f>VLOOKUP($A154,'Выгр Кат'!$A:$T,U$1,0)</f>
        <v>2090</v>
      </c>
      <c r="V154" s="76">
        <f t="shared" si="24"/>
        <v>20</v>
      </c>
      <c r="W154" s="76">
        <f t="shared" si="25"/>
        <v>0</v>
      </c>
      <c r="X154" s="77">
        <f>IF(IFERROR(RIGHT(E154,1),"")="✔",S154*(1-#REF!),S154*(1-$X$2))</f>
        <v>1943.6999999999998</v>
      </c>
      <c r="Y154" s="167">
        <f t="shared" si="26"/>
        <v>0.31331081081081069</v>
      </c>
      <c r="Z154" s="167">
        <f t="shared" si="27"/>
        <v>0.15122270742358088</v>
      </c>
      <c r="AA154" s="167">
        <f t="shared" si="28"/>
        <v>0.54729729729729737</v>
      </c>
      <c r="AB154" s="169">
        <f t="shared" si="31"/>
        <v>2290</v>
      </c>
      <c r="AC154" s="161">
        <f>IFERROR(ROUND((VLOOKUP($A154,'ИЗ ГУГЛА'!$B:$Z,AC$1,0)+AE154)*AD154,),VLOOKUP($A154,'ИЗ ГУГЛА'!$B:$Z,AC$1,0))</f>
        <v>2290</v>
      </c>
      <c r="AD154" s="78">
        <v>1</v>
      </c>
      <c r="AE154" s="160">
        <v>0</v>
      </c>
      <c r="AF154" s="117">
        <v>2290</v>
      </c>
      <c r="AG154" s="152" t="s">
        <v>28474</v>
      </c>
      <c r="AH154" s="161" t="str">
        <f>IFERROR(ROUND((VLOOKUP($A154,'ИЗ ГУГЛА'!$B:$Z,AH$1,0)+AJ154)*AI154,),VLOOKUP($A154,'ИЗ ГУГЛА'!$B:$Z,AH$1,0))</f>
        <v/>
      </c>
      <c r="AI154" s="78">
        <v>1</v>
      </c>
      <c r="AJ154" s="160">
        <v>0</v>
      </c>
      <c r="AK154" s="172"/>
      <c r="AL154" s="172"/>
      <c r="AM154" s="161" t="str">
        <f>IFERROR(ROUND((VLOOKUP($A154,'ИЗ ГУГЛА'!$B:$Z,AM$1,0)+AO154)*AN154,),VLOOKUP($A154,'ИЗ ГУГЛА'!$B:$Z,AM$1,0))</f>
        <v/>
      </c>
      <c r="AN154" s="160">
        <v>1</v>
      </c>
      <c r="AO154" s="160">
        <v>0</v>
      </c>
      <c r="AP154" s="172"/>
      <c r="AQ154" s="172"/>
      <c r="AR154" s="161" t="str">
        <f>IFERROR(ROUND((VLOOKUP($A154,'ИЗ ГУГЛА'!$B:$Z,AR$1,0)+AT154)*AS154,),VLOOKUP($A154,'ИЗ ГУГЛА'!$B:$Z,AR$1,0))</f>
        <v/>
      </c>
      <c r="AS154" s="160">
        <v>1</v>
      </c>
      <c r="AT154" s="160">
        <v>0</v>
      </c>
      <c r="AU154" s="172"/>
      <c r="AV154" s="172"/>
    </row>
    <row r="155" spans="1:48" ht="46.5" hidden="1" thickTop="1" thickBot="1">
      <c r="A155" s="121">
        <v>159906</v>
      </c>
      <c r="B155" s="115">
        <f>VLOOKUP($A155,'Выгр Кат'!$A:$T,B$1,0)</f>
        <v>17362</v>
      </c>
      <c r="C155" s="116" t="str">
        <f>VLOOKUP($A155,'Выгр Кат'!$A:$T,C$1,0)</f>
        <v>Комплект тяг рулевой трапеции с крепежом СЭВИ ЭКСТРИМ для Лада Нива 4x4</v>
      </c>
      <c r="D155" s="115" t="str">
        <f>VLOOKUP($A155,'Выгр Кат'!$A:$T,D$1,0)</f>
        <v>Y</v>
      </c>
      <c r="E155" s="115" t="str">
        <f>VLOOKUP($A155,'Выгр Кат'!$A:$T,E$1,0)</f>
        <v>1</v>
      </c>
      <c r="F155" s="115">
        <f>VLOOKUP($A155,'Выгр Кат'!$A:$T,F$1,0)</f>
        <v>0</v>
      </c>
      <c r="G155" s="115" t="str">
        <f>VLOOKUP($A155,'Выгр Кат'!$A:$T,G$1,0)</f>
        <v>7061</v>
      </c>
      <c r="H155" s="115">
        <f>VLOOKUP($A155,'Выгр Кат'!$A:$T,H$1,0)</f>
        <v>0</v>
      </c>
      <c r="I155" s="93">
        <v>7061</v>
      </c>
      <c r="J155" s="93">
        <v>7061</v>
      </c>
      <c r="K155" s="75" t="e">
        <f>VLOOKUP(J155,'Отчет Eplex'!$B:$E,4,0)</f>
        <v>#N/A</v>
      </c>
      <c r="L155" s="75" t="e">
        <f t="shared" si="22"/>
        <v>#N/A</v>
      </c>
      <c r="M155" s="72">
        <v>1</v>
      </c>
      <c r="N155" s="72" t="s">
        <v>2596</v>
      </c>
      <c r="O155" s="72" t="str">
        <f>IFERROR(IF(VLOOKUP(I155,'Прайс шпак'!C:F,4,0)=N155,"шпак","Ошибка"),"Ошибка")</f>
        <v>шпак</v>
      </c>
      <c r="P155" s="74">
        <f>INDEX('Прайс шпак'!$H:$H,MATCH(I155,'Прайс шпак'!$C:$C,0))*M155</f>
        <v>3200</v>
      </c>
      <c r="Q155" s="72">
        <f>VLOOKUP(P155,Наценка!$A$1:$B$8,2,1)</f>
        <v>1.39</v>
      </c>
      <c r="R155" s="75">
        <f t="shared" si="29"/>
        <v>4448</v>
      </c>
      <c r="S155" s="74">
        <f t="shared" si="23"/>
        <v>4490</v>
      </c>
      <c r="T155" s="75">
        <f>VLOOKUP($A155,'Выгр Кат'!$A:$T,T$1,0)</f>
        <v>3200</v>
      </c>
      <c r="U155" s="75">
        <f>VLOOKUP($A155,'Выгр Кат'!$A:$T,U$1,0)</f>
        <v>4490</v>
      </c>
      <c r="V155" s="76">
        <f t="shared" si="24"/>
        <v>0</v>
      </c>
      <c r="W155" s="76">
        <f t="shared" si="25"/>
        <v>0</v>
      </c>
      <c r="X155" s="77">
        <f>IF(IFERROR(RIGHT(E155,1),"")="✔",S155*(1-#REF!),S155*(1-$X$2))</f>
        <v>4175.7</v>
      </c>
      <c r="Y155" s="167">
        <f t="shared" si="26"/>
        <v>0.30490624999999993</v>
      </c>
      <c r="Z155" s="167">
        <f t="shared" si="27"/>
        <v>0.1225677663374659</v>
      </c>
      <c r="AA155" s="167">
        <f t="shared" si="28"/>
        <v>0.48718750000000011</v>
      </c>
      <c r="AB155" s="169">
        <f t="shared" si="31"/>
        <v>4759</v>
      </c>
      <c r="AC155" s="161">
        <f>IFERROR(ROUND((VLOOKUP($A155,'ИЗ ГУГЛА'!$B:$Z,AC$1,0)+AE155)*AD155,),VLOOKUP($A155,'ИЗ ГУГЛА'!$B:$Z,AC$1,0))</f>
        <v>4759</v>
      </c>
      <c r="AD155" s="78">
        <v>1</v>
      </c>
      <c r="AE155" s="160">
        <v>0</v>
      </c>
      <c r="AF155" s="183">
        <v>4759</v>
      </c>
      <c r="AG155" s="152" t="s">
        <v>28475</v>
      </c>
      <c r="AH155" s="161" t="str">
        <f>IFERROR(ROUND((VLOOKUP($A155,'ИЗ ГУГЛА'!$B:$Z,AH$1,0)+AJ155)*AI155,),VLOOKUP($A155,'ИЗ ГУГЛА'!$B:$Z,AH$1,0))</f>
        <v/>
      </c>
      <c r="AI155" s="78">
        <v>1</v>
      </c>
      <c r="AJ155" s="160">
        <v>0</v>
      </c>
      <c r="AK155" s="172"/>
      <c r="AL155" s="172"/>
      <c r="AM155" s="161" t="str">
        <f>IFERROR(ROUND((VLOOKUP($A155,'ИЗ ГУГЛА'!$B:$Z,AM$1,0)+AO155)*AN155,),VLOOKUP($A155,'ИЗ ГУГЛА'!$B:$Z,AM$1,0))</f>
        <v/>
      </c>
      <c r="AN155" s="160">
        <v>1</v>
      </c>
      <c r="AO155" s="160">
        <v>0</v>
      </c>
      <c r="AP155" s="172"/>
      <c r="AQ155" s="172"/>
      <c r="AR155" s="161" t="str">
        <f>IFERROR(ROUND((VLOOKUP($A155,'ИЗ ГУГЛА'!$B:$Z,AR$1,0)+AT155)*AS155,),VLOOKUP($A155,'ИЗ ГУГЛА'!$B:$Z,AR$1,0))</f>
        <v/>
      </c>
      <c r="AS155" s="160">
        <v>1</v>
      </c>
      <c r="AT155" s="160">
        <v>0</v>
      </c>
      <c r="AU155" s="172"/>
      <c r="AV155" s="172"/>
    </row>
    <row r="156" spans="1:48" ht="46.5" thickTop="1" thickBot="1">
      <c r="A156" s="121">
        <v>171147</v>
      </c>
      <c r="B156" s="115">
        <f>VLOOKUP($A156,'Выгр Кат'!$A:$T,B$1,0)</f>
        <v>17365</v>
      </c>
      <c r="C156" s="116" t="str">
        <f>VLOOKUP($A156,'Выгр Кат'!$A:$T,C$1,0)</f>
        <v>Наконечники тяги рулевой трапеции СЭВИ ЭКСТРИМ внутренние для Лада Нива 4x4</v>
      </c>
      <c r="D156" s="115" t="str">
        <f>VLOOKUP($A156,'Выгр Кат'!$A:$T,D$1,0)</f>
        <v>Y</v>
      </c>
      <c r="E156" s="115" t="str">
        <f>VLOOKUP($A156,'Выгр Кат'!$A:$T,E$1,0)</f>
        <v>1</v>
      </c>
      <c r="F156" s="115">
        <f>VLOOKUP($A156,'Выгр Кат'!$A:$T,F$1,0)</f>
        <v>0</v>
      </c>
      <c r="G156" s="115" t="str">
        <f>VLOOKUP($A156,'Выгр Кат'!$A:$T,G$1,0)</f>
        <v>7062</v>
      </c>
      <c r="H156" s="115">
        <f>VLOOKUP($A156,'Выгр Кат'!$A:$T,H$1,0)</f>
        <v>0</v>
      </c>
      <c r="I156" s="93">
        <v>7062</v>
      </c>
      <c r="J156" s="93">
        <v>7062</v>
      </c>
      <c r="K156" s="75" t="e">
        <f>VLOOKUP(J156,'Отчет Eplex'!$B:$E,4,0)</f>
        <v>#N/A</v>
      </c>
      <c r="L156" s="75" t="e">
        <f t="shared" si="22"/>
        <v>#N/A</v>
      </c>
      <c r="M156" s="72">
        <v>1</v>
      </c>
      <c r="N156" s="72" t="s">
        <v>2596</v>
      </c>
      <c r="O156" s="72" t="str">
        <f>IFERROR(IF(VLOOKUP(I156,'Прайс шпак'!C:F,4,0)=N156,"шпак","Ошибка"),"Ошибка")</f>
        <v>шпак</v>
      </c>
      <c r="P156" s="74">
        <f>INDEX('Прайс шпак'!$H:$H,MATCH(I156,'Прайс шпак'!$C:$C,0))*M156</f>
        <v>810</v>
      </c>
      <c r="Q156" s="72">
        <f>VLOOKUP(P156,Наценка!$A$1:$B$8,2,1)</f>
        <v>1.5</v>
      </c>
      <c r="R156" s="75">
        <f t="shared" si="29"/>
        <v>1215</v>
      </c>
      <c r="S156" s="74">
        <f t="shared" si="23"/>
        <v>1290</v>
      </c>
      <c r="T156" s="75">
        <f>VLOOKUP($A156,'Выгр Кат'!$A:$T,T$1,0)</f>
        <v>800</v>
      </c>
      <c r="U156" s="75">
        <f>VLOOKUP($A156,'Выгр Кат'!$A:$T,U$1,0)</f>
        <v>1190</v>
      </c>
      <c r="V156" s="76">
        <f t="shared" si="24"/>
        <v>10</v>
      </c>
      <c r="W156" s="76">
        <f t="shared" si="25"/>
        <v>100</v>
      </c>
      <c r="X156" s="77">
        <f>IF(IFERROR(RIGHT(E156,1),"")="✔",S156*(1-#REF!),S156*(1-$X$2))</f>
        <v>1199.6999999999998</v>
      </c>
      <c r="Y156" s="167">
        <f t="shared" si="26"/>
        <v>0.48111111111111082</v>
      </c>
      <c r="Z156" s="167">
        <f t="shared" si="27"/>
        <v>0.13690647482014401</v>
      </c>
      <c r="AA156" s="167">
        <f t="shared" si="28"/>
        <v>0.71604938271604945</v>
      </c>
      <c r="AB156" s="169">
        <f t="shared" si="31"/>
        <v>1390</v>
      </c>
      <c r="AC156" s="161">
        <f>IFERROR(ROUND((VLOOKUP($A156,'ИЗ ГУГЛА'!$B:$Z,AC$1,0)+AE156)*AD156,),VLOOKUP($A156,'ИЗ ГУГЛА'!$B:$Z,AC$1,0))</f>
        <v>1390</v>
      </c>
      <c r="AD156" s="78">
        <v>1</v>
      </c>
      <c r="AE156" s="160">
        <v>0</v>
      </c>
      <c r="AF156" s="117">
        <v>1390</v>
      </c>
      <c r="AG156" s="152" t="s">
        <v>28085</v>
      </c>
      <c r="AH156" s="161" t="str">
        <f>IFERROR(ROUND((VLOOKUP($A156,'ИЗ ГУГЛА'!$B:$Z,AH$1,0)+AJ156)*AI156,),VLOOKUP($A156,'ИЗ ГУГЛА'!$B:$Z,AH$1,0))</f>
        <v/>
      </c>
      <c r="AI156" s="78">
        <v>1</v>
      </c>
      <c r="AJ156" s="160">
        <v>0</v>
      </c>
      <c r="AK156" s="172"/>
      <c r="AL156" s="172"/>
      <c r="AM156" s="161" t="str">
        <f>IFERROR(ROUND((VLOOKUP($A156,'ИЗ ГУГЛА'!$B:$Z,AM$1,0)+AO156)*AN156,),VLOOKUP($A156,'ИЗ ГУГЛА'!$B:$Z,AM$1,0))</f>
        <v/>
      </c>
      <c r="AN156" s="160">
        <v>1</v>
      </c>
      <c r="AO156" s="160">
        <v>0</v>
      </c>
      <c r="AP156" s="172"/>
      <c r="AQ156" s="172"/>
      <c r="AR156" s="161" t="str">
        <f>IFERROR(ROUND((VLOOKUP($A156,'ИЗ ГУГЛА'!$B:$Z,AR$1,0)+AT156)*AS156,),VLOOKUP($A156,'ИЗ ГУГЛА'!$B:$Z,AR$1,0))</f>
        <v/>
      </c>
      <c r="AS156" s="160">
        <v>1</v>
      </c>
      <c r="AT156" s="160">
        <v>0</v>
      </c>
      <c r="AU156" s="172"/>
      <c r="AV156" s="172"/>
    </row>
    <row r="157" spans="1:48" ht="46.5" hidden="1" thickTop="1" thickBot="1">
      <c r="A157" s="121">
        <v>171148</v>
      </c>
      <c r="B157" s="115">
        <f>VLOOKUP($A157,'Выгр Кат'!$A:$T,B$1,0)</f>
        <v>17366</v>
      </c>
      <c r="C157" s="116" t="str">
        <f>VLOOKUP($A157,'Выгр Кат'!$A:$T,C$1,0)</f>
        <v>Наконечники тяги рулевой трапеции СЭВИ ЭКСТРИМ внутренние с крепежом для Лада Нива 4x4</v>
      </c>
      <c r="D157" s="115" t="str">
        <f>VLOOKUP($A157,'Выгр Кат'!$A:$T,D$1,0)</f>
        <v>Y</v>
      </c>
      <c r="E157" s="115" t="str">
        <f>VLOOKUP($A157,'Выгр Кат'!$A:$T,E$1,0)</f>
        <v>1</v>
      </c>
      <c r="F157" s="115">
        <f>VLOOKUP($A157,'Выгр Кат'!$A:$T,F$1,0)</f>
        <v>0</v>
      </c>
      <c r="G157" s="115" t="str">
        <f>VLOOKUP($A157,'Выгр Кат'!$A:$T,G$1,0)</f>
        <v>7063</v>
      </c>
      <c r="H157" s="115">
        <f>VLOOKUP($A157,'Выгр Кат'!$A:$T,H$1,0)</f>
        <v>0</v>
      </c>
      <c r="I157" s="93">
        <v>7063</v>
      </c>
      <c r="J157" s="93">
        <v>7063</v>
      </c>
      <c r="K157" s="75" t="e">
        <f>VLOOKUP(J157,'Отчет Eplex'!$B:$E,4,0)</f>
        <v>#N/A</v>
      </c>
      <c r="L157" s="75" t="e">
        <f t="shared" si="22"/>
        <v>#N/A</v>
      </c>
      <c r="M157" s="72">
        <v>1</v>
      </c>
      <c r="N157" s="72" t="s">
        <v>2596</v>
      </c>
      <c r="O157" s="72" t="str">
        <f>IFERROR(IF(VLOOKUP(I157,'Прайс шпак'!C:F,4,0)=N157,"шпак","Ошибка"),"Ошибка")</f>
        <v>шпак</v>
      </c>
      <c r="P157" s="74">
        <f>INDEX('Прайс шпак'!$H:$H,MATCH(I157,'Прайс шпак'!$C:$C,0))*M157</f>
        <v>840</v>
      </c>
      <c r="Q157" s="72">
        <f>VLOOKUP(P157,Наценка!$A$1:$B$8,2,1)</f>
        <v>1.5</v>
      </c>
      <c r="R157" s="75">
        <f t="shared" si="29"/>
        <v>1260</v>
      </c>
      <c r="S157" s="74">
        <f t="shared" si="23"/>
        <v>1290</v>
      </c>
      <c r="T157" s="75">
        <f>VLOOKUP($A157,'Выгр Кат'!$A:$T,T$1,0)</f>
        <v>840</v>
      </c>
      <c r="U157" s="75">
        <f>VLOOKUP($A157,'Выгр Кат'!$A:$T,U$1,0)</f>
        <v>1290</v>
      </c>
      <c r="V157" s="76">
        <f t="shared" si="24"/>
        <v>0</v>
      </c>
      <c r="W157" s="76">
        <f t="shared" si="25"/>
        <v>0</v>
      </c>
      <c r="X157" s="77">
        <f>IF(IFERROR(RIGHT(E157,1),"")="✔",S157*(1-#REF!),S157*(1-$X$2))</f>
        <v>1199.6999999999998</v>
      </c>
      <c r="Y157" s="167">
        <f t="shared" si="26"/>
        <v>0.42821428571428544</v>
      </c>
      <c r="Z157" s="167">
        <f t="shared" si="27"/>
        <v>0.13690647482014401</v>
      </c>
      <c r="AA157" s="167">
        <f t="shared" si="28"/>
        <v>0.65476190476190466</v>
      </c>
      <c r="AB157" s="169">
        <f t="shared" si="31"/>
        <v>1390</v>
      </c>
      <c r="AC157" s="161">
        <f>IFERROR(ROUND((VLOOKUP($A157,'ИЗ ГУГЛА'!$B:$Z,AC$1,0)+AE157)*AD157,),VLOOKUP($A157,'ИЗ ГУГЛА'!$B:$Z,AC$1,0))</f>
        <v>1390</v>
      </c>
      <c r="AD157" s="78">
        <v>1</v>
      </c>
      <c r="AE157" s="160">
        <v>0</v>
      </c>
      <c r="AF157" s="117">
        <v>1390</v>
      </c>
      <c r="AG157" s="152" t="s">
        <v>28476</v>
      </c>
      <c r="AH157" s="161" t="str">
        <f>IFERROR(ROUND((VLOOKUP($A157,'ИЗ ГУГЛА'!$B:$Z,AH$1,0)+AJ157)*AI157,),VLOOKUP($A157,'ИЗ ГУГЛА'!$B:$Z,AH$1,0))</f>
        <v/>
      </c>
      <c r="AI157" s="78">
        <v>1</v>
      </c>
      <c r="AJ157" s="160">
        <v>0</v>
      </c>
      <c r="AK157" s="172"/>
      <c r="AL157" s="172"/>
      <c r="AM157" s="161" t="str">
        <f>IFERROR(ROUND((VLOOKUP($A157,'ИЗ ГУГЛА'!$B:$Z,AM$1,0)+AO157)*AN157,),VLOOKUP($A157,'ИЗ ГУГЛА'!$B:$Z,AM$1,0))</f>
        <v/>
      </c>
      <c r="AN157" s="160">
        <v>1</v>
      </c>
      <c r="AO157" s="160">
        <v>0</v>
      </c>
      <c r="AP157" s="172"/>
      <c r="AQ157" s="172"/>
      <c r="AR157" s="161" t="str">
        <f>IFERROR(ROUND((VLOOKUP($A157,'ИЗ ГУГЛА'!$B:$Z,AR$1,0)+AT157)*AS157,),VLOOKUP($A157,'ИЗ ГУГЛА'!$B:$Z,AR$1,0))</f>
        <v/>
      </c>
      <c r="AS157" s="160">
        <v>1</v>
      </c>
      <c r="AT157" s="160">
        <v>0</v>
      </c>
      <c r="AU157" s="172"/>
      <c r="AV157" s="172"/>
    </row>
    <row r="158" spans="1:48" ht="61.5" thickTop="1" thickBot="1">
      <c r="A158" s="121">
        <v>171144</v>
      </c>
      <c r="B158" s="115">
        <f>VLOOKUP($A158,'Выгр Кат'!$A:$T,B$1,0)</f>
        <v>17363</v>
      </c>
      <c r="C158" s="116" t="str">
        <f>VLOOKUP($A158,'Выгр Кат'!$A:$T,C$1,0)</f>
        <v>Наконечники крайней тяги рулевой трапеции СЭВИ ЭКСТРИМ внутренние для Лада Нива 4x4 Урбан, Шевроле Нива</v>
      </c>
      <c r="D158" s="115" t="str">
        <f>VLOOKUP($A158,'Выгр Кат'!$A:$T,D$1,0)</f>
        <v>Y</v>
      </c>
      <c r="E158" s="115" t="str">
        <f>VLOOKUP($A158,'Выгр Кат'!$A:$T,E$1,0)</f>
        <v>1</v>
      </c>
      <c r="F158" s="115">
        <f>VLOOKUP($A158,'Выгр Кат'!$A:$T,F$1,0)</f>
        <v>0</v>
      </c>
      <c r="G158" s="115" t="str">
        <f>VLOOKUP($A158,'Выгр Кат'!$A:$T,G$1,0)</f>
        <v>7064</v>
      </c>
      <c r="H158" s="115">
        <f>VLOOKUP($A158,'Выгр Кат'!$A:$T,H$1,0)</f>
        <v>0</v>
      </c>
      <c r="I158" s="93">
        <v>7064</v>
      </c>
      <c r="J158" s="93">
        <v>7064</v>
      </c>
      <c r="K158" s="75" t="e">
        <f>VLOOKUP(J158,'Отчет Eplex'!$B:$E,4,0)</f>
        <v>#N/A</v>
      </c>
      <c r="L158" s="75" t="e">
        <f t="shared" si="22"/>
        <v>#N/A</v>
      </c>
      <c r="M158" s="72">
        <v>1</v>
      </c>
      <c r="N158" s="72" t="s">
        <v>2596</v>
      </c>
      <c r="O158" s="72" t="str">
        <f>IFERROR(IF(VLOOKUP(I158,'Прайс шпак'!C:F,4,0)=N158,"шпак","Ошибка"),"Ошибка")</f>
        <v>шпак</v>
      </c>
      <c r="P158" s="74">
        <f>INDEX('Прайс шпак'!$H:$H,MATCH(I158,'Прайс шпак'!$C:$C,0))*M158</f>
        <v>830</v>
      </c>
      <c r="Q158" s="72">
        <f>VLOOKUP(P158,Наценка!$A$1:$B$8,2,1)</f>
        <v>1.5</v>
      </c>
      <c r="R158" s="75">
        <f t="shared" si="29"/>
        <v>1245</v>
      </c>
      <c r="S158" s="74">
        <f t="shared" si="23"/>
        <v>1290</v>
      </c>
      <c r="T158" s="75">
        <f>VLOOKUP($A158,'Выгр Кат'!$A:$T,T$1,0)</f>
        <v>820</v>
      </c>
      <c r="U158" s="75">
        <f>VLOOKUP($A158,'Выгр Кат'!$A:$T,U$1,0)</f>
        <v>1290</v>
      </c>
      <c r="V158" s="76">
        <f t="shared" si="24"/>
        <v>10</v>
      </c>
      <c r="W158" s="76">
        <f t="shared" si="25"/>
        <v>0</v>
      </c>
      <c r="X158" s="77">
        <f>IF(IFERROR(RIGHT(E158,1),"")="✔",S158*(1-#REF!),S158*(1-$X$2))</f>
        <v>1199.6999999999998</v>
      </c>
      <c r="Y158" s="167">
        <f t="shared" si="26"/>
        <v>0.44542168674698779</v>
      </c>
      <c r="Z158" s="167">
        <f t="shared" si="27"/>
        <v>0.13690647482014401</v>
      </c>
      <c r="AA158" s="167">
        <f t="shared" si="28"/>
        <v>0.67469879518072284</v>
      </c>
      <c r="AB158" s="169">
        <f t="shared" si="31"/>
        <v>1390</v>
      </c>
      <c r="AC158" s="161">
        <f>IFERROR(ROUND((VLOOKUP($A158,'ИЗ ГУГЛА'!$B:$Z,AC$1,0)+AE158)*AD158,),VLOOKUP($A158,'ИЗ ГУГЛА'!$B:$Z,AC$1,0))</f>
        <v>1390</v>
      </c>
      <c r="AD158" s="78">
        <v>1</v>
      </c>
      <c r="AE158" s="160">
        <v>0</v>
      </c>
      <c r="AF158" s="117">
        <v>1390</v>
      </c>
      <c r="AG158" s="152" t="s">
        <v>28084</v>
      </c>
      <c r="AH158" s="161" t="str">
        <f>IFERROR(ROUND((VLOOKUP($A158,'ИЗ ГУГЛА'!$B:$Z,AH$1,0)+AJ158)*AI158,),VLOOKUP($A158,'ИЗ ГУГЛА'!$B:$Z,AH$1,0))</f>
        <v/>
      </c>
      <c r="AI158" s="78">
        <v>1</v>
      </c>
      <c r="AJ158" s="160">
        <v>0</v>
      </c>
      <c r="AK158" s="172"/>
      <c r="AL158" s="172"/>
      <c r="AM158" s="161" t="str">
        <f>IFERROR(ROUND((VLOOKUP($A158,'ИЗ ГУГЛА'!$B:$Z,AM$1,0)+AO158)*AN158,),VLOOKUP($A158,'ИЗ ГУГЛА'!$B:$Z,AM$1,0))</f>
        <v/>
      </c>
      <c r="AN158" s="160">
        <v>1</v>
      </c>
      <c r="AO158" s="160">
        <v>0</v>
      </c>
      <c r="AP158" s="172"/>
      <c r="AQ158" s="172"/>
      <c r="AR158" s="161" t="str">
        <f>IFERROR(ROUND((VLOOKUP($A158,'ИЗ ГУГЛА'!$B:$Z,AR$1,0)+AT158)*AS158,),VLOOKUP($A158,'ИЗ ГУГЛА'!$B:$Z,AR$1,0))</f>
        <v/>
      </c>
      <c r="AS158" s="160">
        <v>1</v>
      </c>
      <c r="AT158" s="160">
        <v>0</v>
      </c>
      <c r="AU158" s="172"/>
      <c r="AV158" s="172"/>
    </row>
    <row r="159" spans="1:48" ht="61.5" thickTop="1" thickBot="1">
      <c r="A159" s="121">
        <v>171145</v>
      </c>
      <c r="B159" s="115">
        <f>VLOOKUP($A159,'Выгр Кат'!$A:$T,B$1,0)</f>
        <v>17364</v>
      </c>
      <c r="C159" s="116" t="str">
        <f>VLOOKUP($A159,'Выгр Кат'!$A:$T,C$1,0)</f>
        <v>Наконечники крайней тяги рулевой трапеции СЭВИ ЭКСТРИМ внутренние с крепежом для Лада Нива 4x4 Урбан, Шевроле Нива</v>
      </c>
      <c r="D159" s="115" t="str">
        <f>VLOOKUP($A159,'Выгр Кат'!$A:$T,D$1,0)</f>
        <v>Y</v>
      </c>
      <c r="E159" s="115" t="str">
        <f>VLOOKUP($A159,'Выгр Кат'!$A:$T,E$1,0)</f>
        <v>1</v>
      </c>
      <c r="F159" s="115">
        <f>VLOOKUP($A159,'Выгр Кат'!$A:$T,F$1,0)</f>
        <v>0</v>
      </c>
      <c r="G159" s="115" t="str">
        <f>VLOOKUP($A159,'Выгр Кат'!$A:$T,G$1,0)</f>
        <v>7065</v>
      </c>
      <c r="H159" s="115">
        <f>VLOOKUP($A159,'Выгр Кат'!$A:$T,H$1,0)</f>
        <v>0</v>
      </c>
      <c r="I159" s="93">
        <v>7065</v>
      </c>
      <c r="J159" s="93">
        <v>7065</v>
      </c>
      <c r="K159" s="75" t="e">
        <f>VLOOKUP(J159,'Отчет Eplex'!$B:$E,4,0)</f>
        <v>#N/A</v>
      </c>
      <c r="L159" s="75" t="e">
        <f t="shared" si="22"/>
        <v>#N/A</v>
      </c>
      <c r="M159" s="72">
        <v>1</v>
      </c>
      <c r="N159" s="72" t="s">
        <v>2596</v>
      </c>
      <c r="O159" s="72" t="str">
        <f>IFERROR(IF(VLOOKUP(I159,'Прайс шпак'!C:F,4,0)=N159,"шпак","Ошибка"),"Ошибка")</f>
        <v>шпак</v>
      </c>
      <c r="P159" s="74">
        <f>INDEX('Прайс шпак'!$H:$H,MATCH(I159,'Прайс шпак'!$C:$C,0))*M159</f>
        <v>860</v>
      </c>
      <c r="Q159" s="72">
        <f>VLOOKUP(P159,Наценка!$A$1:$B$8,2,1)</f>
        <v>1.5</v>
      </c>
      <c r="R159" s="75">
        <f t="shared" si="29"/>
        <v>1290</v>
      </c>
      <c r="S159" s="74">
        <f t="shared" si="23"/>
        <v>1290</v>
      </c>
      <c r="T159" s="75">
        <f>VLOOKUP($A159,'Выгр Кат'!$A:$T,T$1,0)</f>
        <v>850</v>
      </c>
      <c r="U159" s="75">
        <f>VLOOKUP($A159,'Выгр Кат'!$A:$T,U$1,0)</f>
        <v>1290</v>
      </c>
      <c r="V159" s="76">
        <f t="shared" si="24"/>
        <v>10</v>
      </c>
      <c r="W159" s="76">
        <f t="shared" si="25"/>
        <v>0</v>
      </c>
      <c r="X159" s="77">
        <f>IF(IFERROR(RIGHT(E159,1),"")="✔",S159*(1-#REF!),S159*(1-$X$2))</f>
        <v>1199.6999999999998</v>
      </c>
      <c r="Y159" s="167">
        <f t="shared" si="26"/>
        <v>0.3949999999999998</v>
      </c>
      <c r="Z159" s="167">
        <f t="shared" si="27"/>
        <v>0.19483221476510079</v>
      </c>
      <c r="AA159" s="167">
        <f t="shared" si="28"/>
        <v>0.73255813953488369</v>
      </c>
      <c r="AB159" s="169">
        <f t="shared" si="31"/>
        <v>1490</v>
      </c>
      <c r="AC159" s="161">
        <f>IFERROR(ROUND((VLOOKUP($A159,'ИЗ ГУГЛА'!$B:$Z,AC$1,0)+AE159)*AD159,),VLOOKUP($A159,'ИЗ ГУГЛА'!$B:$Z,AC$1,0))</f>
        <v>1490</v>
      </c>
      <c r="AD159" s="78">
        <v>1</v>
      </c>
      <c r="AE159" s="160">
        <v>0</v>
      </c>
      <c r="AF159" s="183">
        <v>1490</v>
      </c>
      <c r="AG159" s="152" t="s">
        <v>28083</v>
      </c>
      <c r="AH159" s="161" t="str">
        <f>IFERROR(ROUND((VLOOKUP($A159,'ИЗ ГУГЛА'!$B:$Z,AH$1,0)+AJ159)*AI159,),VLOOKUP($A159,'ИЗ ГУГЛА'!$B:$Z,AH$1,0))</f>
        <v/>
      </c>
      <c r="AI159" s="78">
        <v>1</v>
      </c>
      <c r="AJ159" s="160">
        <v>0</v>
      </c>
      <c r="AK159" s="172"/>
      <c r="AL159" s="172"/>
      <c r="AM159" s="161" t="str">
        <f>IFERROR(ROUND((VLOOKUP($A159,'ИЗ ГУГЛА'!$B:$Z,AM$1,0)+AO159)*AN159,),VLOOKUP($A159,'ИЗ ГУГЛА'!$B:$Z,AM$1,0))</f>
        <v/>
      </c>
      <c r="AN159" s="160">
        <v>1</v>
      </c>
      <c r="AO159" s="160">
        <v>0</v>
      </c>
      <c r="AP159" s="172"/>
      <c r="AQ159" s="172"/>
      <c r="AR159" s="161" t="str">
        <f>IFERROR(ROUND((VLOOKUP($A159,'ИЗ ГУГЛА'!$B:$Z,AR$1,0)+AT159)*AS159,),VLOOKUP($A159,'ИЗ ГУГЛА'!$B:$Z,AR$1,0))</f>
        <v/>
      </c>
      <c r="AS159" s="160">
        <v>1</v>
      </c>
      <c r="AT159" s="160">
        <v>0</v>
      </c>
      <c r="AU159" s="172"/>
      <c r="AV159" s="172"/>
    </row>
    <row r="160" spans="1:48" ht="46.5" hidden="1" thickTop="1" thickBot="1">
      <c r="A160" s="121">
        <v>159907</v>
      </c>
      <c r="B160" s="115">
        <f>VLOOKUP($A160,'Выгр Кат'!$A:$T,B$1,0)</f>
        <v>17361</v>
      </c>
      <c r="C160" s="116" t="str">
        <f>VLOOKUP($A160,'Выгр Кат'!$A:$T,C$1,0)</f>
        <v>Комплект тяг рулевой трапеции с крепежом СЭВИ ЭКСТРИМ для Шевроле Нива</v>
      </c>
      <c r="D160" s="115" t="str">
        <f>VLOOKUP($A160,'Выгр Кат'!$A:$T,D$1,0)</f>
        <v>Y</v>
      </c>
      <c r="E160" s="115" t="str">
        <f>VLOOKUP($A160,'Выгр Кат'!$A:$T,E$1,0)</f>
        <v>0</v>
      </c>
      <c r="F160" s="115">
        <f>VLOOKUP($A160,'Выгр Кат'!$A:$T,F$1,0)</f>
        <v>0</v>
      </c>
      <c r="G160" s="115" t="str">
        <f>VLOOKUP($A160,'Выгр Кат'!$A:$T,G$1,0)</f>
        <v>7066</v>
      </c>
      <c r="H160" s="115">
        <f>VLOOKUP($A160,'Выгр Кат'!$A:$T,H$1,0)</f>
        <v>0</v>
      </c>
      <c r="I160" s="93">
        <v>7066</v>
      </c>
      <c r="J160" s="93">
        <v>7066</v>
      </c>
      <c r="K160" s="75" t="e">
        <f>VLOOKUP(J160,'Отчет Eplex'!$B:$E,4,0)</f>
        <v>#N/A</v>
      </c>
      <c r="L160" s="75" t="e">
        <f t="shared" si="22"/>
        <v>#N/A</v>
      </c>
      <c r="M160" s="72">
        <v>1</v>
      </c>
      <c r="N160" s="72" t="s">
        <v>2596</v>
      </c>
      <c r="O160" s="72" t="str">
        <f>IFERROR(IF(VLOOKUP(I160,'Прайс шпак'!C:F,4,0)=N160,"шпак","Ошибка"),"Ошибка")</f>
        <v>шпак</v>
      </c>
      <c r="P160" s="74">
        <f>INDEX('Прайс шпак'!$H:$H,MATCH(I160,'Прайс шпак'!$C:$C,0))*M160</f>
        <v>3900</v>
      </c>
      <c r="Q160" s="72">
        <f>VLOOKUP(P160,Наценка!$A$1:$B$8,2,1)</f>
        <v>1.39</v>
      </c>
      <c r="R160" s="75">
        <f t="shared" si="29"/>
        <v>5421</v>
      </c>
      <c r="S160" s="74">
        <f t="shared" si="23"/>
        <v>5490</v>
      </c>
      <c r="T160" s="75">
        <f>VLOOKUP($A160,'Выгр Кат'!$A:$T,T$1,0)</f>
        <v>3900</v>
      </c>
      <c r="U160" s="75">
        <f>VLOOKUP($A160,'Выгр Кат'!$A:$T,U$1,0)</f>
        <v>5490</v>
      </c>
      <c r="V160" s="76">
        <f t="shared" si="24"/>
        <v>0</v>
      </c>
      <c r="W160" s="76">
        <f t="shared" si="25"/>
        <v>0</v>
      </c>
      <c r="X160" s="77">
        <f>IF(IFERROR(RIGHT(E160,1),"")="✔",S160*(1-#REF!),S160*(1-$X$2))</f>
        <v>5105.7</v>
      </c>
      <c r="Y160" s="167">
        <f t="shared" si="26"/>
        <v>0.30915384615384611</v>
      </c>
      <c r="Z160" s="167">
        <f t="shared" si="27"/>
        <v>8.6636851520572489E-2</v>
      </c>
      <c r="AA160" s="167">
        <f t="shared" si="28"/>
        <v>0.43333333333333335</v>
      </c>
      <c r="AB160" s="169">
        <f t="shared" si="31"/>
        <v>5590</v>
      </c>
      <c r="AC160" s="161">
        <f>IFERROR(ROUND((VLOOKUP($A160,'ИЗ ГУГЛА'!$B:$Z,AC$1,0)+AE160)*AD160,),VLOOKUP($A160,'ИЗ ГУГЛА'!$B:$Z,AC$1,0))</f>
        <v>5590</v>
      </c>
      <c r="AD160" s="78">
        <v>1</v>
      </c>
      <c r="AE160" s="160">
        <v>0</v>
      </c>
      <c r="AF160" s="183">
        <v>5590</v>
      </c>
      <c r="AG160" s="152" t="s">
        <v>28082</v>
      </c>
      <c r="AH160" s="161" t="str">
        <f>IFERROR(ROUND((VLOOKUP($A160,'ИЗ ГУГЛА'!$B:$Z,AH$1,0)+AJ160)*AI160,),VLOOKUP($A160,'ИЗ ГУГЛА'!$B:$Z,AH$1,0))</f>
        <v/>
      </c>
      <c r="AI160" s="78">
        <v>1</v>
      </c>
      <c r="AJ160" s="160">
        <v>0</v>
      </c>
      <c r="AK160" s="172"/>
      <c r="AL160" s="172"/>
      <c r="AM160" s="161" t="str">
        <f>IFERROR(ROUND((VLOOKUP($A160,'ИЗ ГУГЛА'!$B:$Z,AM$1,0)+AO160)*AN160,),VLOOKUP($A160,'ИЗ ГУГЛА'!$B:$Z,AM$1,0))</f>
        <v/>
      </c>
      <c r="AN160" s="160">
        <v>1</v>
      </c>
      <c r="AO160" s="160">
        <v>0</v>
      </c>
      <c r="AP160" s="172"/>
      <c r="AQ160" s="172"/>
      <c r="AR160" s="161" t="str">
        <f>IFERROR(ROUND((VLOOKUP($A160,'ИЗ ГУГЛА'!$B:$Z,AR$1,0)+AT160)*AS160,),VLOOKUP($A160,'ИЗ ГУГЛА'!$B:$Z,AR$1,0))</f>
        <v/>
      </c>
      <c r="AS160" s="160">
        <v>1</v>
      </c>
      <c r="AT160" s="160">
        <v>0</v>
      </c>
      <c r="AU160" s="172"/>
      <c r="AV160" s="172"/>
    </row>
    <row r="161" spans="1:48" ht="46.5" hidden="1" thickTop="1" thickBot="1">
      <c r="A161" s="121">
        <v>213317</v>
      </c>
      <c r="B161" s="115">
        <f>VLOOKUP($A161,'Выгр Кат'!$A:$T,B$1,0)</f>
        <v>17317</v>
      </c>
      <c r="C161" s="116" t="str">
        <f>VLOOKUP($A161,'Выгр Кат'!$A:$T,C$1,0)</f>
        <v>Сальник вторичного вала КПП СЭВИ ЭКСТРИМ для ВАЗ 2101-2107, Лада Нива 4x4, Шевроле Нива</v>
      </c>
      <c r="D161" s="115" t="str">
        <f>VLOOKUP($A161,'Выгр Кат'!$A:$T,D$1,0)</f>
        <v>Y</v>
      </c>
      <c r="E161" s="115" t="str">
        <f>VLOOKUP($A161,'Выгр Кат'!$A:$T,E$1,0)</f>
        <v>1</v>
      </c>
      <c r="F161" s="115">
        <f>VLOOKUP($A161,'Выгр Кат'!$A:$T,F$1,0)</f>
        <v>0</v>
      </c>
      <c r="G161" s="115" t="str">
        <f>VLOOKUP($A161,'Выгр Кат'!$A:$T,G$1,0)</f>
        <v>8000</v>
      </c>
      <c r="H161" s="115">
        <f>VLOOKUP($A161,'Выгр Кат'!$A:$T,H$1,0)</f>
        <v>0</v>
      </c>
      <c r="I161" s="93">
        <v>8000</v>
      </c>
      <c r="J161" s="93">
        <v>8000</v>
      </c>
      <c r="K161" s="75" t="e">
        <f>VLOOKUP(J161,'Отчет Eplex'!$B:$E,4,0)</f>
        <v>#N/A</v>
      </c>
      <c r="L161" s="75" t="e">
        <f t="shared" si="22"/>
        <v>#N/A</v>
      </c>
      <c r="M161" s="72">
        <v>1</v>
      </c>
      <c r="N161" s="72" t="s">
        <v>2596</v>
      </c>
      <c r="O161" s="72" t="str">
        <f>IFERROR(IF(VLOOKUP(I161,'Прайс шпак'!C:F,4,0)=N161,"шпак","Ошибка"),"Ошибка")</f>
        <v>шпак</v>
      </c>
      <c r="P161" s="74">
        <f>INDEX('Прайс шпак'!$H:$H,MATCH(I161,'Прайс шпак'!$C:$C,0))*M161</f>
        <v>70</v>
      </c>
      <c r="Q161" s="72">
        <f>VLOOKUP(P161,Наценка!$A$1:$B$8,2,1)</f>
        <v>2.15</v>
      </c>
      <c r="R161" s="75">
        <f t="shared" si="29"/>
        <v>150.5</v>
      </c>
      <c r="S161" s="74">
        <f t="shared" si="23"/>
        <v>159</v>
      </c>
      <c r="T161" s="75">
        <f>VLOOKUP($A161,'Выгр Кат'!$A:$T,T$1,0)</f>
        <v>70</v>
      </c>
      <c r="U161" s="75">
        <f>VLOOKUP($A161,'Выгр Кат'!$A:$T,U$1,0)</f>
        <v>159</v>
      </c>
      <c r="V161" s="76">
        <f t="shared" si="24"/>
        <v>0</v>
      </c>
      <c r="W161" s="76">
        <f t="shared" si="25"/>
        <v>0</v>
      </c>
      <c r="X161" s="77">
        <f>IF(IFERROR(RIGHT(E161,1),"")="✔",S161*(1-#REF!),S161*(1-$X$2))</f>
        <v>147.86999999999998</v>
      </c>
      <c r="Y161" s="167">
        <f t="shared" si="26"/>
        <v>1.1124285714285711</v>
      </c>
      <c r="Z161" s="167">
        <f t="shared" si="27"/>
        <v>0.49010344827586216</v>
      </c>
      <c r="AA161" s="167">
        <f t="shared" si="28"/>
        <v>3.1428571428571432</v>
      </c>
      <c r="AB161" s="169">
        <f t="shared" si="31"/>
        <v>290</v>
      </c>
      <c r="AC161" s="161">
        <f>IFERROR(ROUND((VLOOKUP($A161,'ИЗ ГУГЛА'!$B:$Z,AC$1,0)+AE161)*AD161,),VLOOKUP($A161,'ИЗ ГУГЛА'!$B:$Z,AC$1,0))</f>
        <v>290</v>
      </c>
      <c r="AD161" s="78">
        <v>1</v>
      </c>
      <c r="AE161" s="160">
        <v>0</v>
      </c>
      <c r="AF161" s="183">
        <v>290</v>
      </c>
      <c r="AG161" s="152" t="s">
        <v>28477</v>
      </c>
      <c r="AH161" s="161" t="str">
        <f>IFERROR(ROUND((VLOOKUP($A161,'ИЗ ГУГЛА'!$B:$Z,AH$1,0)+AJ161)*AI161,),VLOOKUP($A161,'ИЗ ГУГЛА'!$B:$Z,AH$1,0))</f>
        <v/>
      </c>
      <c r="AI161" s="78">
        <v>1</v>
      </c>
      <c r="AJ161" s="160">
        <v>0</v>
      </c>
      <c r="AK161" s="172"/>
      <c r="AL161" s="172"/>
      <c r="AM161" s="161" t="str">
        <f>IFERROR(ROUND((VLOOKUP($A161,'ИЗ ГУГЛА'!$B:$Z,AM$1,0)+AO161)*AN161,),VLOOKUP($A161,'ИЗ ГУГЛА'!$B:$Z,AM$1,0))</f>
        <v/>
      </c>
      <c r="AN161" s="160">
        <v>1</v>
      </c>
      <c r="AO161" s="160">
        <v>0</v>
      </c>
      <c r="AP161" s="172"/>
      <c r="AQ161" s="172"/>
      <c r="AR161" s="161" t="str">
        <f>IFERROR(ROUND((VLOOKUP($A161,'ИЗ ГУГЛА'!$B:$Z,AR$1,0)+AT161)*AS161,),VLOOKUP($A161,'ИЗ ГУГЛА'!$B:$Z,AR$1,0))</f>
        <v/>
      </c>
      <c r="AS161" s="160">
        <v>1</v>
      </c>
      <c r="AT161" s="160">
        <v>0</v>
      </c>
      <c r="AU161" s="172"/>
      <c r="AV161" s="172"/>
    </row>
    <row r="162" spans="1:48" ht="61.5" thickTop="1" thickBot="1">
      <c r="A162" s="121">
        <v>213430</v>
      </c>
      <c r="B162" s="115">
        <f>VLOOKUP($A162,'Выгр Кат'!$A:$T,B$1,0)</f>
        <v>17320</v>
      </c>
      <c r="C162" s="116" t="str">
        <f>VLOOKUP($A162,'Выгр Кат'!$A:$T,C$1,0)</f>
        <v>Сальники коленчатого вала передний и задний СЭВИ ЭКСТРИМ для ВАЗ 2101-2107, Лада Нива 4x4, Шевроле Нива</v>
      </c>
      <c r="D162" s="115" t="str">
        <f>VLOOKUP($A162,'Выгр Кат'!$A:$T,D$1,0)</f>
        <v>Y</v>
      </c>
      <c r="E162" s="115" t="str">
        <f>VLOOKUP($A162,'Выгр Кат'!$A:$T,E$1,0)</f>
        <v>1</v>
      </c>
      <c r="F162" s="115">
        <f>VLOOKUP($A162,'Выгр Кат'!$A:$T,F$1,0)</f>
        <v>0</v>
      </c>
      <c r="G162" s="115" t="str">
        <f>VLOOKUP($A162,'Выгр Кат'!$A:$T,G$1,0)</f>
        <v>8001</v>
      </c>
      <c r="H162" s="115">
        <f>VLOOKUP($A162,'Выгр Кат'!$A:$T,H$1,0)</f>
        <v>0</v>
      </c>
      <c r="I162" s="93">
        <v>8001</v>
      </c>
      <c r="J162" s="93">
        <v>8001</v>
      </c>
      <c r="K162" s="75" t="e">
        <f>VLOOKUP(J162,'Отчет Eplex'!$B:$E,4,0)</f>
        <v>#N/A</v>
      </c>
      <c r="L162" s="75" t="e">
        <f t="shared" si="22"/>
        <v>#N/A</v>
      </c>
      <c r="M162" s="72">
        <v>1</v>
      </c>
      <c r="N162" s="72" t="s">
        <v>2596</v>
      </c>
      <c r="O162" s="72" t="str">
        <f>IFERROR(IF(VLOOKUP(I162,'Прайс шпак'!C:F,4,0)=N162,"шпак","Ошибка"),"Ошибка")</f>
        <v>шпак</v>
      </c>
      <c r="P162" s="74">
        <f>INDEX('Прайс шпак'!$H:$H,MATCH(I162,'Прайс шпак'!$C:$C,0))*M162</f>
        <v>450</v>
      </c>
      <c r="Q162" s="72">
        <f>VLOOKUP(P162,Наценка!$A$1:$B$8,2,1)</f>
        <v>1.55</v>
      </c>
      <c r="R162" s="75">
        <f t="shared" si="29"/>
        <v>697.5</v>
      </c>
      <c r="S162" s="74">
        <f t="shared" si="23"/>
        <v>699</v>
      </c>
      <c r="T162" s="75">
        <f>VLOOKUP($A162,'Выгр Кат'!$A:$T,T$1,0)</f>
        <v>430</v>
      </c>
      <c r="U162" s="75">
        <f>VLOOKUP($A162,'Выгр Кат'!$A:$T,U$1,0)</f>
        <v>669</v>
      </c>
      <c r="V162" s="76">
        <f t="shared" si="24"/>
        <v>20</v>
      </c>
      <c r="W162" s="76">
        <f t="shared" si="25"/>
        <v>30</v>
      </c>
      <c r="X162" s="77">
        <f>IF(IFERROR(RIGHT(E162,1),"")="✔",S162*(1-#REF!),S162*(1-$X$2))</f>
        <v>650.06999999999994</v>
      </c>
      <c r="Y162" s="167">
        <f t="shared" si="26"/>
        <v>0.44459999999999988</v>
      </c>
      <c r="Z162" s="167">
        <f t="shared" si="27"/>
        <v>0.1771265822784811</v>
      </c>
      <c r="AA162" s="167">
        <f t="shared" si="28"/>
        <v>0.75555555555555554</v>
      </c>
      <c r="AB162" s="169">
        <f t="shared" si="31"/>
        <v>790</v>
      </c>
      <c r="AC162" s="161">
        <f>IFERROR(ROUND((VLOOKUP($A162,'ИЗ ГУГЛА'!$B:$Z,AC$1,0)+AE162)*AD162,),VLOOKUP($A162,'ИЗ ГУГЛА'!$B:$Z,AC$1,0))</f>
        <v>790</v>
      </c>
      <c r="AD162" s="78">
        <v>1</v>
      </c>
      <c r="AE162" s="160">
        <v>0</v>
      </c>
      <c r="AF162" s="183">
        <v>790</v>
      </c>
      <c r="AG162" s="152" t="s">
        <v>28478</v>
      </c>
      <c r="AH162" s="161" t="str">
        <f>IFERROR(ROUND((VLOOKUP($A162,'ИЗ ГУГЛА'!$B:$Z,AH$1,0)+AJ162)*AI162,),VLOOKUP($A162,'ИЗ ГУГЛА'!$B:$Z,AH$1,0))</f>
        <v/>
      </c>
      <c r="AI162" s="78">
        <v>1</v>
      </c>
      <c r="AJ162" s="160">
        <v>0</v>
      </c>
      <c r="AK162" s="172"/>
      <c r="AL162" s="172"/>
      <c r="AM162" s="161" t="str">
        <f>IFERROR(ROUND((VLOOKUP($A162,'ИЗ ГУГЛА'!$B:$Z,AM$1,0)+AO162)*AN162,),VLOOKUP($A162,'ИЗ ГУГЛА'!$B:$Z,AM$1,0))</f>
        <v/>
      </c>
      <c r="AN162" s="160">
        <v>1</v>
      </c>
      <c r="AO162" s="160">
        <v>0</v>
      </c>
      <c r="AP162" s="172"/>
      <c r="AQ162" s="172"/>
      <c r="AR162" s="161" t="str">
        <f>IFERROR(ROUND((VLOOKUP($A162,'ИЗ ГУГЛА'!$B:$Z,AR$1,0)+AT162)*AS162,),VLOOKUP($A162,'ИЗ ГУГЛА'!$B:$Z,AR$1,0))</f>
        <v/>
      </c>
      <c r="AS162" s="160">
        <v>1</v>
      </c>
      <c r="AT162" s="160">
        <v>0</v>
      </c>
      <c r="AU162" s="172"/>
      <c r="AV162" s="172"/>
    </row>
    <row r="163" spans="1:48" ht="46.5" hidden="1" thickTop="1" thickBot="1">
      <c r="A163" s="121">
        <v>213378</v>
      </c>
      <c r="B163" s="115">
        <f>VLOOKUP($A163,'Выгр Кат'!$A:$T,B$1,0)</f>
        <v>17323</v>
      </c>
      <c r="C163" s="116" t="str">
        <f>VLOOKUP($A163,'Выгр Кат'!$A:$T,C$1,0)</f>
        <v>Сальник полуоси обрезиненный СЭВИ ЭКСТРИМ для ВАЗ 2101-2107, Лада Нива 4x4, Шевроле Нива</v>
      </c>
      <c r="D163" s="115" t="str">
        <f>VLOOKUP($A163,'Выгр Кат'!$A:$T,D$1,0)</f>
        <v>Y</v>
      </c>
      <c r="E163" s="115" t="str">
        <f>VLOOKUP($A163,'Выгр Кат'!$A:$T,E$1,0)</f>
        <v>1</v>
      </c>
      <c r="F163" s="115">
        <f>VLOOKUP($A163,'Выгр Кат'!$A:$T,F$1,0)</f>
        <v>0</v>
      </c>
      <c r="G163" s="115" t="str">
        <f>VLOOKUP($A163,'Выгр Кат'!$A:$T,G$1,0)</f>
        <v>8002</v>
      </c>
      <c r="H163" s="115">
        <f>VLOOKUP($A163,'Выгр Кат'!$A:$T,H$1,0)</f>
        <v>0</v>
      </c>
      <c r="I163" s="93">
        <v>8002</v>
      </c>
      <c r="J163" s="93">
        <v>8002</v>
      </c>
      <c r="K163" s="75" t="e">
        <f>VLOOKUP(J163,'Отчет Eplex'!$B:$E,4,0)</f>
        <v>#N/A</v>
      </c>
      <c r="L163" s="75" t="e">
        <f t="shared" si="22"/>
        <v>#N/A</v>
      </c>
      <c r="M163" s="72">
        <v>1</v>
      </c>
      <c r="N163" s="80" t="s">
        <v>2596</v>
      </c>
      <c r="O163" s="72" t="str">
        <f>IFERROR(IF(VLOOKUP(I163,'Прайс шпак'!C:F,4,0)=N163,"шпак","Ошибка"),"Ошибка")</f>
        <v>шпак</v>
      </c>
      <c r="P163" s="74">
        <f>INDEX('Прайс шпак'!$H:$H,MATCH(I163,'Прайс шпак'!$C:$C,0))*M163</f>
        <v>50</v>
      </c>
      <c r="Q163" s="72">
        <f>VLOOKUP(P163,Наценка!$A$1:$B$8,2,1)</f>
        <v>2.15</v>
      </c>
      <c r="R163" s="75">
        <f t="shared" si="29"/>
        <v>107.5</v>
      </c>
      <c r="S163" s="74">
        <f t="shared" si="23"/>
        <v>109</v>
      </c>
      <c r="T163" s="75">
        <f>VLOOKUP($A163,'Выгр Кат'!$A:$T,T$1,0)</f>
        <v>50</v>
      </c>
      <c r="U163" s="75">
        <f>VLOOKUP($A163,'Выгр Кат'!$A:$T,U$1,0)</f>
        <v>109</v>
      </c>
      <c r="V163" s="76">
        <f t="shared" si="24"/>
        <v>0</v>
      </c>
      <c r="W163" s="76">
        <f t="shared" si="25"/>
        <v>0</v>
      </c>
      <c r="X163" s="77">
        <f>IF(IFERROR(RIGHT(E163,1),"")="✔",S163*(1-#REF!),S163*(1-$X$2))</f>
        <v>101.36999999999999</v>
      </c>
      <c r="Y163" s="167">
        <f t="shared" si="26"/>
        <v>1.0273999999999996</v>
      </c>
      <c r="Z163" s="167">
        <f t="shared" si="27"/>
        <v>0.55733624454148478</v>
      </c>
      <c r="AA163" s="167">
        <f t="shared" si="28"/>
        <v>3.58</v>
      </c>
      <c r="AB163" s="169">
        <f t="shared" si="31"/>
        <v>229</v>
      </c>
      <c r="AC163" s="161">
        <f>IFERROR(ROUND((VLOOKUP($A163,'ИЗ ГУГЛА'!$B:$Z,AC$1,0)+AE163)*AD163,),VLOOKUP($A163,'ИЗ ГУГЛА'!$B:$Z,AC$1,0))</f>
        <v>229</v>
      </c>
      <c r="AD163" s="78">
        <v>1</v>
      </c>
      <c r="AE163" s="160">
        <v>0</v>
      </c>
      <c r="AF163" s="183">
        <v>229</v>
      </c>
      <c r="AG163" s="152" t="s">
        <v>28081</v>
      </c>
      <c r="AH163" s="161" t="str">
        <f>IFERROR(ROUND((VLOOKUP($A163,'ИЗ ГУГЛА'!$B:$Z,AH$1,0)+AJ163)*AI163,),VLOOKUP($A163,'ИЗ ГУГЛА'!$B:$Z,AH$1,0))</f>
        <v/>
      </c>
      <c r="AI163" s="78">
        <v>1</v>
      </c>
      <c r="AJ163" s="160">
        <v>0</v>
      </c>
      <c r="AK163" s="172"/>
      <c r="AL163" s="172"/>
      <c r="AM163" s="161" t="str">
        <f>IFERROR(ROUND((VLOOKUP($A163,'ИЗ ГУГЛА'!$B:$Z,AM$1,0)+AO163)*AN163,),VLOOKUP($A163,'ИЗ ГУГЛА'!$B:$Z,AM$1,0))</f>
        <v/>
      </c>
      <c r="AN163" s="160">
        <v>1</v>
      </c>
      <c r="AO163" s="160">
        <v>0</v>
      </c>
      <c r="AP163" s="172"/>
      <c r="AQ163" s="172"/>
      <c r="AR163" s="161" t="str">
        <f>IFERROR(ROUND((VLOOKUP($A163,'ИЗ ГУГЛА'!$B:$Z,AR$1,0)+AT163)*AS163,),VLOOKUP($A163,'ИЗ ГУГЛА'!$B:$Z,AR$1,0))</f>
        <v/>
      </c>
      <c r="AS163" s="160">
        <v>1</v>
      </c>
      <c r="AT163" s="160">
        <v>0</v>
      </c>
      <c r="AU163" s="172"/>
      <c r="AV163" s="172"/>
    </row>
    <row r="164" spans="1:48" ht="46.5" thickTop="1" thickBot="1">
      <c r="A164" s="121">
        <v>213405</v>
      </c>
      <c r="B164" s="115">
        <f>VLOOKUP($A164,'Выгр Кат'!$A:$T,B$1,0)</f>
        <v>17324</v>
      </c>
      <c r="C164" s="116" t="str">
        <f>VLOOKUP($A164,'Выгр Кат'!$A:$T,C$1,0)</f>
        <v>Сальник редуктора заднего моста СЭВИ ЭКСТРИМ для ВАЗ 2101-2107, Лада Нива 4x4</v>
      </c>
      <c r="D164" s="115" t="str">
        <f>VLOOKUP($A164,'Выгр Кат'!$A:$T,D$1,0)</f>
        <v>Y</v>
      </c>
      <c r="E164" s="115" t="str">
        <f>VLOOKUP($A164,'Выгр Кат'!$A:$T,E$1,0)</f>
        <v>1</v>
      </c>
      <c r="F164" s="115">
        <f>VLOOKUP($A164,'Выгр Кат'!$A:$T,F$1,0)</f>
        <v>0</v>
      </c>
      <c r="G164" s="115" t="str">
        <f>VLOOKUP($A164,'Выгр Кат'!$A:$T,G$1,0)</f>
        <v>8003</v>
      </c>
      <c r="H164" s="115">
        <f>VLOOKUP($A164,'Выгр Кат'!$A:$T,H$1,0)</f>
        <v>0</v>
      </c>
      <c r="I164" s="93">
        <v>8003</v>
      </c>
      <c r="J164" s="93">
        <v>8003</v>
      </c>
      <c r="K164" s="75" t="e">
        <f>VLOOKUP(J164,'Отчет Eplex'!$B:$E,4,0)</f>
        <v>#N/A</v>
      </c>
      <c r="L164" s="75" t="e">
        <f t="shared" si="22"/>
        <v>#N/A</v>
      </c>
      <c r="M164" s="72">
        <v>1</v>
      </c>
      <c r="N164" s="72" t="s">
        <v>2596</v>
      </c>
      <c r="O164" s="72" t="str">
        <f>IFERROR(IF(VLOOKUP(I164,'Прайс шпак'!C:F,4,0)=N164,"шпак","Ошибка"),"Ошибка")</f>
        <v>шпак</v>
      </c>
      <c r="P164" s="74">
        <f>INDEX('Прайс шпак'!$H:$H,MATCH(I164,'Прайс шпак'!$C:$C,0))*M164</f>
        <v>65</v>
      </c>
      <c r="Q164" s="72">
        <f>VLOOKUP(P164,Наценка!$A$1:$B$8,2,1)</f>
        <v>2.15</v>
      </c>
      <c r="R164" s="75">
        <f t="shared" si="29"/>
        <v>139.75</v>
      </c>
      <c r="S164" s="74">
        <f t="shared" si="23"/>
        <v>139</v>
      </c>
      <c r="T164" s="75">
        <f>VLOOKUP($A164,'Выгр Кат'!$A:$T,T$1,0)</f>
        <v>70</v>
      </c>
      <c r="U164" s="75">
        <f>VLOOKUP($A164,'Выгр Кат'!$A:$T,U$1,0)</f>
        <v>159</v>
      </c>
      <c r="V164" s="76">
        <f t="shared" si="24"/>
        <v>-5</v>
      </c>
      <c r="W164" s="76">
        <f t="shared" si="25"/>
        <v>-20</v>
      </c>
      <c r="X164" s="77">
        <f>IF(IFERROR(RIGHT(E164,1),"")="✔",S164*(1-#REF!),S164*(1-$X$2))</f>
        <v>129.26999999999998</v>
      </c>
      <c r="Y164" s="167">
        <f t="shared" si="26"/>
        <v>0.9887692307692304</v>
      </c>
      <c r="Z164" s="167">
        <f t="shared" si="27"/>
        <v>0.55424137931034489</v>
      </c>
      <c r="AA164" s="167">
        <f t="shared" si="28"/>
        <v>3.4615384615384617</v>
      </c>
      <c r="AB164" s="169">
        <f t="shared" si="31"/>
        <v>290</v>
      </c>
      <c r="AC164" s="161">
        <f>IFERROR(ROUND((VLOOKUP($A164,'ИЗ ГУГЛА'!$B:$Z,AC$1,0)+AE164)*AD164,),VLOOKUP($A164,'ИЗ ГУГЛА'!$B:$Z,AC$1,0))</f>
        <v>290</v>
      </c>
      <c r="AD164" s="78">
        <v>1</v>
      </c>
      <c r="AE164" s="160">
        <v>0</v>
      </c>
      <c r="AF164" s="183">
        <v>290</v>
      </c>
      <c r="AG164" s="152" t="s">
        <v>28080</v>
      </c>
      <c r="AH164" s="161" t="str">
        <f>IFERROR(ROUND((VLOOKUP($A164,'ИЗ ГУГЛА'!$B:$Z,AH$1,0)+AJ164)*AI164,),VLOOKUP($A164,'ИЗ ГУГЛА'!$B:$Z,AH$1,0))</f>
        <v/>
      </c>
      <c r="AI164" s="78">
        <v>1</v>
      </c>
      <c r="AJ164" s="160">
        <v>0</v>
      </c>
      <c r="AK164" s="172"/>
      <c r="AL164" s="172"/>
      <c r="AM164" s="161" t="str">
        <f>IFERROR(ROUND((VLOOKUP($A164,'ИЗ ГУГЛА'!$B:$Z,AM$1,0)+AO164)*AN164,),VLOOKUP($A164,'ИЗ ГУГЛА'!$B:$Z,AM$1,0))</f>
        <v/>
      </c>
      <c r="AN164" s="160">
        <v>1</v>
      </c>
      <c r="AO164" s="160">
        <v>0</v>
      </c>
      <c r="AP164" s="172"/>
      <c r="AQ164" s="172"/>
      <c r="AR164" s="161" t="str">
        <f>IFERROR(ROUND((VLOOKUP($A164,'ИЗ ГУГЛА'!$B:$Z,AR$1,0)+AT164)*AS164,),VLOOKUP($A164,'ИЗ ГУГЛА'!$B:$Z,AR$1,0))</f>
        <v/>
      </c>
      <c r="AS164" s="160">
        <v>1</v>
      </c>
      <c r="AT164" s="160">
        <v>0</v>
      </c>
      <c r="AU164" s="172"/>
      <c r="AV164" s="172"/>
    </row>
    <row r="165" spans="1:48" ht="76.5" thickTop="1" thickBot="1">
      <c r="A165" s="121">
        <v>213357</v>
      </c>
      <c r="B165" s="115">
        <f>VLOOKUP($A165,'Выгр Кат'!$A:$T,B$1,0)</f>
        <v>17349</v>
      </c>
      <c r="C165" s="116" t="str">
        <f>VLOOKUP($A165,'Выгр Кат'!$A:$T,C$1,0)</f>
        <v>Сальник коленчатого вала передний и задний СЭВИ ЭКСТРИМ для ВАЗ 2108-21099, 2113-2115, 2110-2112, Лада Калина, Калина 2, Приора, Приора 2, Гранта</v>
      </c>
      <c r="D165" s="115" t="str">
        <f>VLOOKUP($A165,'Выгр Кат'!$A:$T,D$1,0)</f>
        <v>Y</v>
      </c>
      <c r="E165" s="115" t="str">
        <f>VLOOKUP($A165,'Выгр Кат'!$A:$T,E$1,0)</f>
        <v>1</v>
      </c>
      <c r="F165" s="115">
        <f>VLOOKUP($A165,'Выгр Кат'!$A:$T,F$1,0)</f>
        <v>0</v>
      </c>
      <c r="G165" s="115" t="str">
        <f>VLOOKUP($A165,'Выгр Кат'!$A:$T,G$1,0)</f>
        <v>8004</v>
      </c>
      <c r="H165" s="115">
        <f>VLOOKUP($A165,'Выгр Кат'!$A:$T,H$1,0)</f>
        <v>0</v>
      </c>
      <c r="I165" s="93">
        <v>8004</v>
      </c>
      <c r="J165" s="93">
        <v>8004</v>
      </c>
      <c r="K165" s="75" t="e">
        <f>VLOOKUP(J165,'Отчет Eplex'!$B:$E,4,0)</f>
        <v>#N/A</v>
      </c>
      <c r="L165" s="75" t="e">
        <f t="shared" si="22"/>
        <v>#N/A</v>
      </c>
      <c r="M165" s="72">
        <v>1</v>
      </c>
      <c r="N165" s="72" t="s">
        <v>2596</v>
      </c>
      <c r="O165" s="72" t="str">
        <f>IFERROR(IF(VLOOKUP(I165,'Прайс шпак'!C:F,4,0)=N165,"шпак","Ошибка"),"Ошибка")</f>
        <v>шпак</v>
      </c>
      <c r="P165" s="74">
        <f>INDEX('Прайс шпак'!$H:$H,MATCH(I165,'Прайс шпак'!$C:$C,0))*M165</f>
        <v>540</v>
      </c>
      <c r="Q165" s="72">
        <f>VLOOKUP(P165,Наценка!$A$1:$B$8,2,1)</f>
        <v>1.5</v>
      </c>
      <c r="R165" s="75">
        <f t="shared" si="29"/>
        <v>810</v>
      </c>
      <c r="S165" s="74">
        <f t="shared" si="23"/>
        <v>809</v>
      </c>
      <c r="T165" s="75">
        <f>VLOOKUP($A165,'Выгр Кат'!$A:$T,T$1,0)</f>
        <v>510</v>
      </c>
      <c r="U165" s="75">
        <f>VLOOKUP($A165,'Выгр Кат'!$A:$T,U$1,0)</f>
        <v>769</v>
      </c>
      <c r="V165" s="76">
        <f t="shared" si="24"/>
        <v>30</v>
      </c>
      <c r="W165" s="76">
        <f t="shared" si="25"/>
        <v>40</v>
      </c>
      <c r="X165" s="77">
        <f>IF(IFERROR(RIGHT(E165,1),"")="✔",S165*(1-#REF!),S165*(1-$X$2))</f>
        <v>752.37</v>
      </c>
      <c r="Y165" s="167">
        <f t="shared" si="26"/>
        <v>0.39327777777777784</v>
      </c>
      <c r="Z165" s="167">
        <f t="shared" si="27"/>
        <v>0.15464044943820224</v>
      </c>
      <c r="AA165" s="167">
        <f t="shared" si="28"/>
        <v>0.64814814814814814</v>
      </c>
      <c r="AB165" s="169">
        <f t="shared" si="31"/>
        <v>890</v>
      </c>
      <c r="AC165" s="161">
        <f>IFERROR(ROUND((VLOOKUP($A165,'ИЗ ГУГЛА'!$B:$Z,AC$1,0)+AE165)*AD165,),VLOOKUP($A165,'ИЗ ГУГЛА'!$B:$Z,AC$1,0))</f>
        <v>890</v>
      </c>
      <c r="AD165" s="78">
        <v>1</v>
      </c>
      <c r="AE165" s="160">
        <v>0</v>
      </c>
      <c r="AF165" s="183">
        <v>890</v>
      </c>
      <c r="AG165" s="152" t="s">
        <v>28079</v>
      </c>
      <c r="AH165" s="161" t="str">
        <f>IFERROR(ROUND((VLOOKUP($A165,'ИЗ ГУГЛА'!$B:$Z,AH$1,0)+AJ165)*AI165,),VLOOKUP($A165,'ИЗ ГУГЛА'!$B:$Z,AH$1,0))</f>
        <v/>
      </c>
      <c r="AI165" s="78">
        <v>1</v>
      </c>
      <c r="AJ165" s="160">
        <v>0</v>
      </c>
      <c r="AK165" s="172"/>
      <c r="AL165" s="172"/>
      <c r="AM165" s="161" t="str">
        <f>IFERROR(ROUND((VLOOKUP($A165,'ИЗ ГУГЛА'!$B:$Z,AM$1,0)+AO165)*AN165,),VLOOKUP($A165,'ИЗ ГУГЛА'!$B:$Z,AM$1,0))</f>
        <v/>
      </c>
      <c r="AN165" s="160">
        <v>1</v>
      </c>
      <c r="AO165" s="160">
        <v>0</v>
      </c>
      <c r="AP165" s="172"/>
      <c r="AQ165" s="172"/>
      <c r="AR165" s="161" t="str">
        <f>IFERROR(ROUND((VLOOKUP($A165,'ИЗ ГУГЛА'!$B:$Z,AR$1,0)+AT165)*AS165,),VLOOKUP($A165,'ИЗ ГУГЛА'!$B:$Z,AR$1,0))</f>
        <v/>
      </c>
      <c r="AS165" s="160">
        <v>1</v>
      </c>
      <c r="AT165" s="160">
        <v>0</v>
      </c>
      <c r="AU165" s="172"/>
      <c r="AV165" s="172"/>
    </row>
    <row r="166" spans="1:48" ht="76.5" thickTop="1" thickBot="1">
      <c r="A166" s="121">
        <v>213379</v>
      </c>
      <c r="B166" s="115">
        <f>VLOOKUP($A166,'Выгр Кат'!$A:$T,B$1,0)</f>
        <v>17352</v>
      </c>
      <c r="C166" s="116" t="str">
        <f>VLOOKUP($A166,'Выгр Кат'!$A:$T,C$1,0)</f>
        <v>Сальник полуоси правый СЭВИ ЭКСТРИМ для ВАЗ 2108-21099, 2113-2115, 2110-2112, Лада Калина, Калина 2, Приора, Приора 2, Гранта, Нива 4x4 Урбан, Веста, Шевроле Нива</v>
      </c>
      <c r="D166" s="115" t="str">
        <f>VLOOKUP($A166,'Выгр Кат'!$A:$T,D$1,0)</f>
        <v>Y</v>
      </c>
      <c r="E166" s="115" t="str">
        <f>VLOOKUP($A166,'Выгр Кат'!$A:$T,E$1,0)</f>
        <v>1</v>
      </c>
      <c r="F166" s="115">
        <f>VLOOKUP($A166,'Выгр Кат'!$A:$T,F$1,0)</f>
        <v>0</v>
      </c>
      <c r="G166" s="115" t="str">
        <f>VLOOKUP($A166,'Выгр Кат'!$A:$T,G$1,0)</f>
        <v>8005</v>
      </c>
      <c r="H166" s="115">
        <f>VLOOKUP($A166,'Выгр Кат'!$A:$T,H$1,0)</f>
        <v>0</v>
      </c>
      <c r="I166" s="93">
        <v>8005</v>
      </c>
      <c r="J166" s="93">
        <v>8005</v>
      </c>
      <c r="K166" s="75" t="e">
        <f>VLOOKUP(J166,'Отчет Eplex'!$B:$E,4,0)</f>
        <v>#N/A</v>
      </c>
      <c r="L166" s="75" t="e">
        <f t="shared" si="22"/>
        <v>#N/A</v>
      </c>
      <c r="M166" s="72">
        <v>1</v>
      </c>
      <c r="N166" s="72" t="s">
        <v>2596</v>
      </c>
      <c r="O166" s="72" t="str">
        <f>IFERROR(IF(VLOOKUP(I166,'Прайс шпак'!C:F,4,0)=N166,"шпак","Ошибка"),"Ошибка")</f>
        <v>шпак</v>
      </c>
      <c r="P166" s="74">
        <f>INDEX('Прайс шпак'!$H:$H,MATCH(I166,'Прайс шпак'!$C:$C,0))*M166</f>
        <v>100</v>
      </c>
      <c r="Q166" s="72">
        <f>VLOOKUP(P166,Наценка!$A$1:$B$8,2,1)</f>
        <v>1.98</v>
      </c>
      <c r="R166" s="75">
        <f t="shared" si="29"/>
        <v>198</v>
      </c>
      <c r="S166" s="74">
        <f t="shared" si="23"/>
        <v>199</v>
      </c>
      <c r="T166" s="75">
        <f>VLOOKUP($A166,'Выгр Кат'!$A:$T,T$1,0)</f>
        <v>90</v>
      </c>
      <c r="U166" s="75">
        <f>VLOOKUP($A166,'Выгр Кат'!$A:$T,U$1,0)</f>
        <v>199</v>
      </c>
      <c r="V166" s="76">
        <f t="shared" si="24"/>
        <v>10</v>
      </c>
      <c r="W166" s="76">
        <f t="shared" si="25"/>
        <v>0</v>
      </c>
      <c r="X166" s="77">
        <f>IF(IFERROR(RIGHT(E166,1),"")="✔",S166*(1-#REF!),S166*(1-$X$2))</f>
        <v>185.07</v>
      </c>
      <c r="Y166" s="167">
        <f t="shared" si="26"/>
        <v>0.85070000000000001</v>
      </c>
      <c r="Z166" s="167">
        <f t="shared" si="27"/>
        <v>0.36182758620689659</v>
      </c>
      <c r="AA166" s="167">
        <f t="shared" si="28"/>
        <v>1.9</v>
      </c>
      <c r="AB166" s="169">
        <f t="shared" si="31"/>
        <v>290</v>
      </c>
      <c r="AC166" s="161">
        <f>IFERROR(ROUND((VLOOKUP($A166,'ИЗ ГУГЛА'!$B:$Z,AC$1,0)+AE166)*AD166,),VLOOKUP($A166,'ИЗ ГУГЛА'!$B:$Z,AC$1,0))</f>
        <v>290</v>
      </c>
      <c r="AD166" s="78">
        <v>1</v>
      </c>
      <c r="AE166" s="160">
        <v>0</v>
      </c>
      <c r="AF166" s="183">
        <v>290</v>
      </c>
      <c r="AG166" s="152" t="s">
        <v>28078</v>
      </c>
      <c r="AH166" s="161" t="str">
        <f>IFERROR(ROUND((VLOOKUP($A166,'ИЗ ГУГЛА'!$B:$Z,AH$1,0)+AJ166)*AI166,),VLOOKUP($A166,'ИЗ ГУГЛА'!$B:$Z,AH$1,0))</f>
        <v/>
      </c>
      <c r="AI166" s="78">
        <v>1</v>
      </c>
      <c r="AJ166" s="160">
        <v>0</v>
      </c>
      <c r="AK166" s="172"/>
      <c r="AL166" s="172"/>
      <c r="AM166" s="161" t="str">
        <f>IFERROR(ROUND((VLOOKUP($A166,'ИЗ ГУГЛА'!$B:$Z,AM$1,0)+AO166)*AN166,),VLOOKUP($A166,'ИЗ ГУГЛА'!$B:$Z,AM$1,0))</f>
        <v/>
      </c>
      <c r="AN166" s="160">
        <v>1</v>
      </c>
      <c r="AO166" s="160">
        <v>0</v>
      </c>
      <c r="AP166" s="172"/>
      <c r="AQ166" s="172"/>
      <c r="AR166" s="161" t="str">
        <f>IFERROR(ROUND((VLOOKUP($A166,'ИЗ ГУГЛА'!$B:$Z,AR$1,0)+AT166)*AS166,),VLOOKUP($A166,'ИЗ ГУГЛА'!$B:$Z,AR$1,0))</f>
        <v/>
      </c>
      <c r="AS166" s="160">
        <v>1</v>
      </c>
      <c r="AT166" s="160">
        <v>0</v>
      </c>
      <c r="AU166" s="172"/>
      <c r="AV166" s="172"/>
    </row>
    <row r="167" spans="1:48" ht="76.5" thickTop="1" thickBot="1">
      <c r="A167" s="121">
        <v>213377</v>
      </c>
      <c r="B167" s="115">
        <f>VLOOKUP($A167,'Выгр Кат'!$A:$T,B$1,0)</f>
        <v>17351</v>
      </c>
      <c r="C167" s="116" t="str">
        <f>VLOOKUP($A167,'Выгр Кат'!$A:$T,C$1,0)</f>
        <v>Сальник полуоси левый СЭВИ ЭКСТРИМ для ВАЗ 2108-21099, 2113-2115, 2110-2112, Лада Калина, Калина 2, Приора, Приора 2, Гранта, Нива 4x4 Урбан, Веста, Шевроле Нива</v>
      </c>
      <c r="D167" s="115" t="str">
        <f>VLOOKUP($A167,'Выгр Кат'!$A:$T,D$1,0)</f>
        <v>Y</v>
      </c>
      <c r="E167" s="115" t="str">
        <f>VLOOKUP($A167,'Выгр Кат'!$A:$T,E$1,0)</f>
        <v>1</v>
      </c>
      <c r="F167" s="115">
        <f>VLOOKUP($A167,'Выгр Кат'!$A:$T,F$1,0)</f>
        <v>0</v>
      </c>
      <c r="G167" s="115" t="str">
        <f>VLOOKUP($A167,'Выгр Кат'!$A:$T,G$1,0)</f>
        <v>8006</v>
      </c>
      <c r="H167" s="115">
        <f>VLOOKUP($A167,'Выгр Кат'!$A:$T,H$1,0)</f>
        <v>0</v>
      </c>
      <c r="I167" s="93">
        <v>8006</v>
      </c>
      <c r="J167" s="93">
        <v>8006</v>
      </c>
      <c r="K167" s="75" t="e">
        <f>VLOOKUP(J167,'Отчет Eplex'!$B:$E,4,0)</f>
        <v>#N/A</v>
      </c>
      <c r="L167" s="75" t="e">
        <f t="shared" si="22"/>
        <v>#N/A</v>
      </c>
      <c r="M167" s="72">
        <v>1</v>
      </c>
      <c r="N167" s="72" t="s">
        <v>2596</v>
      </c>
      <c r="O167" s="72" t="str">
        <f>IFERROR(IF(VLOOKUP(I167,'Прайс шпак'!C:F,4,0)=N167,"шпак","Ошибка"),"Ошибка")</f>
        <v>шпак</v>
      </c>
      <c r="P167" s="74">
        <f>INDEX('Прайс шпак'!$H:$H,MATCH(I167,'Прайс шпак'!$C:$C,0))*M167</f>
        <v>100</v>
      </c>
      <c r="Q167" s="72">
        <f>VLOOKUP(P167,Наценка!$A$1:$B$8,2,1)</f>
        <v>1.98</v>
      </c>
      <c r="R167" s="75">
        <f t="shared" si="29"/>
        <v>198</v>
      </c>
      <c r="S167" s="74">
        <f t="shared" si="23"/>
        <v>199</v>
      </c>
      <c r="T167" s="75">
        <f>VLOOKUP($A167,'Выгр Кат'!$A:$T,T$1,0)</f>
        <v>90</v>
      </c>
      <c r="U167" s="75">
        <f>VLOOKUP($A167,'Выгр Кат'!$A:$T,U$1,0)</f>
        <v>199</v>
      </c>
      <c r="V167" s="76">
        <f t="shared" si="24"/>
        <v>10</v>
      </c>
      <c r="W167" s="76">
        <f t="shared" si="25"/>
        <v>0</v>
      </c>
      <c r="X167" s="77">
        <f>IF(IFERROR(RIGHT(E167,1),"")="✔",S167*(1-#REF!),S167*(1-$X$2))</f>
        <v>185.07</v>
      </c>
      <c r="Y167" s="167">
        <f t="shared" si="26"/>
        <v>0.85070000000000001</v>
      </c>
      <c r="Z167" s="167">
        <f t="shared" si="27"/>
        <v>0.36182758620689659</v>
      </c>
      <c r="AA167" s="167">
        <f t="shared" si="28"/>
        <v>1.9</v>
      </c>
      <c r="AB167" s="169">
        <f t="shared" si="31"/>
        <v>290</v>
      </c>
      <c r="AC167" s="161">
        <f>IFERROR(ROUND((VLOOKUP($A167,'ИЗ ГУГЛА'!$B:$Z,AC$1,0)+AE167)*AD167,),VLOOKUP($A167,'ИЗ ГУГЛА'!$B:$Z,AC$1,0))</f>
        <v>290</v>
      </c>
      <c r="AD167" s="78">
        <v>1</v>
      </c>
      <c r="AE167" s="160">
        <v>0</v>
      </c>
      <c r="AF167" s="183">
        <v>290</v>
      </c>
      <c r="AG167" s="152" t="s">
        <v>28077</v>
      </c>
      <c r="AH167" s="161" t="str">
        <f>IFERROR(ROUND((VLOOKUP($A167,'ИЗ ГУГЛА'!$B:$Z,AH$1,0)+AJ167)*AI167,),VLOOKUP($A167,'ИЗ ГУГЛА'!$B:$Z,AH$1,0))</f>
        <v/>
      </c>
      <c r="AI167" s="78">
        <v>1</v>
      </c>
      <c r="AJ167" s="160">
        <v>0</v>
      </c>
      <c r="AK167" s="172"/>
      <c r="AL167" s="172"/>
      <c r="AM167" s="161" t="str">
        <f>IFERROR(ROUND((VLOOKUP($A167,'ИЗ ГУГЛА'!$B:$Z,AM$1,0)+AO167)*AN167,),VLOOKUP($A167,'ИЗ ГУГЛА'!$B:$Z,AM$1,0))</f>
        <v/>
      </c>
      <c r="AN167" s="160">
        <v>1</v>
      </c>
      <c r="AO167" s="160">
        <v>0</v>
      </c>
      <c r="AP167" s="172"/>
      <c r="AQ167" s="172"/>
      <c r="AR167" s="161" t="str">
        <f>IFERROR(ROUND((VLOOKUP($A167,'ИЗ ГУГЛА'!$B:$Z,AR$1,0)+AT167)*AS167,),VLOOKUP($A167,'ИЗ ГУГЛА'!$B:$Z,AR$1,0))</f>
        <v/>
      </c>
      <c r="AS167" s="160">
        <v>1</v>
      </c>
      <c r="AT167" s="160">
        <v>0</v>
      </c>
      <c r="AU167" s="172"/>
      <c r="AV167" s="172"/>
    </row>
    <row r="168" spans="1:48" ht="61.5" hidden="1" thickTop="1" thickBot="1">
      <c r="A168" s="121">
        <v>213406</v>
      </c>
      <c r="B168" s="115">
        <f>VLOOKUP($A168,'Выгр Кат'!$A:$T,B$1,0)</f>
        <v>17325</v>
      </c>
      <c r="C168" s="116" t="str">
        <f>VLOOKUP($A168,'Выгр Кат'!$A:$T,C$1,0)</f>
        <v>Сальник редуктора заднего моста и раздаточной коробки СЭВИ ЭКСТРИМ для Лада Нива 4x4 Урбан, Шевроле Нива</v>
      </c>
      <c r="D168" s="115" t="str">
        <f>VLOOKUP($A168,'Выгр Кат'!$A:$T,D$1,0)</f>
        <v>Y</v>
      </c>
      <c r="E168" s="115" t="str">
        <f>VLOOKUP($A168,'Выгр Кат'!$A:$T,E$1,0)</f>
        <v>1</v>
      </c>
      <c r="F168" s="115">
        <f>VLOOKUP($A168,'Выгр Кат'!$A:$T,F$1,0)</f>
        <v>0</v>
      </c>
      <c r="G168" s="115" t="str">
        <f>VLOOKUP($A168,'Выгр Кат'!$A:$T,G$1,0)</f>
        <v>8007</v>
      </c>
      <c r="H168" s="115">
        <f>VLOOKUP($A168,'Выгр Кат'!$A:$T,H$1,0)</f>
        <v>0</v>
      </c>
      <c r="I168" s="93">
        <v>8007</v>
      </c>
      <c r="J168" s="93">
        <v>8007</v>
      </c>
      <c r="K168" s="75" t="e">
        <f>VLOOKUP(J168,'Отчет Eplex'!$B:$E,4,0)</f>
        <v>#N/A</v>
      </c>
      <c r="L168" s="75" t="e">
        <f t="shared" si="22"/>
        <v>#N/A</v>
      </c>
      <c r="M168" s="72">
        <v>1</v>
      </c>
      <c r="N168" s="72" t="s">
        <v>2596</v>
      </c>
      <c r="O168" s="72" t="str">
        <f>IFERROR(IF(VLOOKUP(I168,'Прайс шпак'!C:F,4,0)=N168,"шпак","Ошибка"),"Ошибка")</f>
        <v>шпак</v>
      </c>
      <c r="P168" s="74">
        <f>INDEX('Прайс шпак'!$H:$H,MATCH(I168,'Прайс шпак'!$C:$C,0))*M168</f>
        <v>140</v>
      </c>
      <c r="Q168" s="72">
        <f>VLOOKUP(P168,Наценка!$A$1:$B$8,2,1)</f>
        <v>1.98</v>
      </c>
      <c r="R168" s="75">
        <f t="shared" si="29"/>
        <v>277.2</v>
      </c>
      <c r="S168" s="74">
        <f t="shared" si="23"/>
        <v>279</v>
      </c>
      <c r="T168" s="75">
        <f>VLOOKUP($A168,'Выгр Кат'!$A:$T,T$1,0)</f>
        <v>140</v>
      </c>
      <c r="U168" s="75">
        <f>VLOOKUP($A168,'Выгр Кат'!$A:$T,U$1,0)</f>
        <v>279</v>
      </c>
      <c r="V168" s="76">
        <f t="shared" si="24"/>
        <v>0</v>
      </c>
      <c r="W168" s="76">
        <f t="shared" si="25"/>
        <v>0</v>
      </c>
      <c r="X168" s="77">
        <f>IF(IFERROR(RIGHT(E168,1),"")="✔",S168*(1-#REF!),S168*(1-$X$2))</f>
        <v>259.46999999999997</v>
      </c>
      <c r="Y168" s="167">
        <f t="shared" si="26"/>
        <v>0.8533571428571427</v>
      </c>
      <c r="Z168" s="167">
        <f t="shared" si="27"/>
        <v>0.18661442006269602</v>
      </c>
      <c r="AA168" s="167">
        <f t="shared" si="28"/>
        <v>1.2785714285714285</v>
      </c>
      <c r="AB168" s="169">
        <f t="shared" si="31"/>
        <v>319</v>
      </c>
      <c r="AC168" s="161">
        <f>IFERROR(ROUND((VLOOKUP($A168,'ИЗ ГУГЛА'!$B:$Z,AC$1,0)+AE168)*AD168,),VLOOKUP($A168,'ИЗ ГУГЛА'!$B:$Z,AC$1,0))</f>
        <v>319</v>
      </c>
      <c r="AD168" s="78">
        <v>1</v>
      </c>
      <c r="AE168" s="160">
        <v>0</v>
      </c>
      <c r="AF168" s="117">
        <v>319</v>
      </c>
      <c r="AG168" s="152" t="s">
        <v>28479</v>
      </c>
      <c r="AH168" s="161" t="str">
        <f>IFERROR(ROUND((VLOOKUP($A168,'ИЗ ГУГЛА'!$B:$Z,AH$1,0)+AJ168)*AI168,),VLOOKUP($A168,'ИЗ ГУГЛА'!$B:$Z,AH$1,0))</f>
        <v/>
      </c>
      <c r="AI168" s="78">
        <v>1</v>
      </c>
      <c r="AJ168" s="160">
        <v>0</v>
      </c>
      <c r="AK168" s="172"/>
      <c r="AL168" s="172"/>
      <c r="AM168" s="161" t="str">
        <f>IFERROR(ROUND((VLOOKUP($A168,'ИЗ ГУГЛА'!$B:$Z,AM$1,0)+AO168)*AN168,),VLOOKUP($A168,'ИЗ ГУГЛА'!$B:$Z,AM$1,0))</f>
        <v/>
      </c>
      <c r="AN168" s="160">
        <v>1</v>
      </c>
      <c r="AO168" s="160">
        <v>0</v>
      </c>
      <c r="AP168" s="172"/>
      <c r="AQ168" s="172"/>
      <c r="AR168" s="161" t="str">
        <f>IFERROR(ROUND((VLOOKUP($A168,'ИЗ ГУГЛА'!$B:$Z,AR$1,0)+AT168)*AS168,),VLOOKUP($A168,'ИЗ ГУГЛА'!$B:$Z,AR$1,0))</f>
        <v/>
      </c>
      <c r="AS168" s="160">
        <v>1</v>
      </c>
      <c r="AT168" s="160">
        <v>0</v>
      </c>
      <c r="AU168" s="172"/>
      <c r="AV168" s="172"/>
    </row>
    <row r="169" spans="1:48" ht="46.5" thickTop="1" thickBot="1">
      <c r="A169" s="121">
        <v>213407</v>
      </c>
      <c r="B169" s="115">
        <f>VLOOKUP($A169,'Выгр Кат'!$A:$T,B$1,0)</f>
        <v>17378</v>
      </c>
      <c r="C169" s="116" t="str">
        <f>VLOOKUP($A169,'Выгр Кат'!$A:$T,C$1,0)</f>
        <v>Сальник редуктора переднего моста СЭВИ ЭКСТРИМ для Лада Нива 4x4, Шевроле Нива</v>
      </c>
      <c r="D169" s="115" t="str">
        <f>VLOOKUP($A169,'Выгр Кат'!$A:$T,D$1,0)</f>
        <v>Y</v>
      </c>
      <c r="E169" s="115" t="str">
        <f>VLOOKUP($A169,'Выгр Кат'!$A:$T,E$1,0)</f>
        <v>1</v>
      </c>
      <c r="F169" s="115">
        <f>VLOOKUP($A169,'Выгр Кат'!$A:$T,F$1,0)</f>
        <v>0</v>
      </c>
      <c r="G169" s="115" t="str">
        <f>VLOOKUP($A169,'Выгр Кат'!$A:$T,G$1,0)</f>
        <v>8008</v>
      </c>
      <c r="H169" s="115">
        <f>VLOOKUP($A169,'Выгр Кат'!$A:$T,H$1,0)</f>
        <v>0</v>
      </c>
      <c r="I169" s="93">
        <v>8008</v>
      </c>
      <c r="J169" s="93">
        <v>8008</v>
      </c>
      <c r="K169" s="75" t="e">
        <f>VLOOKUP(J169,'Отчет Eplex'!$B:$E,4,0)</f>
        <v>#N/A</v>
      </c>
      <c r="L169" s="75" t="e">
        <f t="shared" si="22"/>
        <v>#N/A</v>
      </c>
      <c r="M169" s="72">
        <v>1</v>
      </c>
      <c r="N169" s="72" t="s">
        <v>2596</v>
      </c>
      <c r="O169" s="72" t="str">
        <f>IFERROR(IF(VLOOKUP(I169,'Прайс шпак'!C:F,4,0)=N169,"шпак","Ошибка"),"Ошибка")</f>
        <v>шпак</v>
      </c>
      <c r="P169" s="74">
        <f>INDEX('Прайс шпак'!$H:$H,MATCH(I169,'Прайс шпак'!$C:$C,0))*M169</f>
        <v>75</v>
      </c>
      <c r="Q169" s="72">
        <f>VLOOKUP(P169,Наценка!$A$1:$B$8,2,1)</f>
        <v>2.15</v>
      </c>
      <c r="R169" s="75">
        <f t="shared" si="29"/>
        <v>161.25</v>
      </c>
      <c r="S169" s="74">
        <f t="shared" si="23"/>
        <v>169</v>
      </c>
      <c r="T169" s="75">
        <f>VLOOKUP($A169,'Выгр Кат'!$A:$T,T$1,0)</f>
        <v>80</v>
      </c>
      <c r="U169" s="75">
        <f>VLOOKUP($A169,'Выгр Кат'!$A:$T,U$1,0)</f>
        <v>179</v>
      </c>
      <c r="V169" s="76">
        <f t="shared" si="24"/>
        <v>-5</v>
      </c>
      <c r="W169" s="76">
        <f t="shared" si="25"/>
        <v>-10</v>
      </c>
      <c r="X169" s="77">
        <f>IF(IFERROR(RIGHT(E169,1),"")="✔",S169*(1-#REF!),S169*(1-$X$2))</f>
        <v>157.16999999999999</v>
      </c>
      <c r="Y169" s="167">
        <f t="shared" si="26"/>
        <v>1.0955999999999997</v>
      </c>
      <c r="Z169" s="167">
        <f t="shared" si="27"/>
        <v>0.45803448275862074</v>
      </c>
      <c r="AA169" s="167">
        <f t="shared" si="28"/>
        <v>2.8666666666666667</v>
      </c>
      <c r="AB169" s="169">
        <f t="shared" si="31"/>
        <v>290</v>
      </c>
      <c r="AC169" s="161">
        <f>IFERROR(ROUND((VLOOKUP($A169,'ИЗ ГУГЛА'!$B:$Z,AC$1,0)+AE169)*AD169,),VLOOKUP($A169,'ИЗ ГУГЛА'!$B:$Z,AC$1,0))</f>
        <v>290</v>
      </c>
      <c r="AD169" s="78">
        <v>1</v>
      </c>
      <c r="AE169" s="160">
        <v>0</v>
      </c>
      <c r="AF169" s="183">
        <v>290</v>
      </c>
      <c r="AG169" s="152" t="s">
        <v>28076</v>
      </c>
      <c r="AH169" s="161" t="str">
        <f>IFERROR(ROUND((VLOOKUP($A169,'ИЗ ГУГЛА'!$B:$Z,AH$1,0)+AJ169)*AI169,),VLOOKUP($A169,'ИЗ ГУГЛА'!$B:$Z,AH$1,0))</f>
        <v/>
      </c>
      <c r="AI169" s="78">
        <v>1</v>
      </c>
      <c r="AJ169" s="160">
        <v>0</v>
      </c>
      <c r="AK169" s="172"/>
      <c r="AL169" s="172"/>
      <c r="AM169" s="161" t="str">
        <f>IFERROR(ROUND((VLOOKUP($A169,'ИЗ ГУГЛА'!$B:$Z,AM$1,0)+AO169)*AN169,),VLOOKUP($A169,'ИЗ ГУГЛА'!$B:$Z,AM$1,0))</f>
        <v/>
      </c>
      <c r="AN169" s="160">
        <v>1</v>
      </c>
      <c r="AO169" s="160">
        <v>0</v>
      </c>
      <c r="AP169" s="172"/>
      <c r="AQ169" s="172"/>
      <c r="AR169" s="161" t="str">
        <f>IFERROR(ROUND((VLOOKUP($A169,'ИЗ ГУГЛА'!$B:$Z,AR$1,0)+AT169)*AS169,),VLOOKUP($A169,'ИЗ ГУГЛА'!$B:$Z,AR$1,0))</f>
        <v/>
      </c>
      <c r="AS169" s="160">
        <v>1</v>
      </c>
      <c r="AT169" s="160">
        <v>0</v>
      </c>
      <c r="AU169" s="172"/>
      <c r="AV169" s="172"/>
    </row>
    <row r="170" spans="1:48" ht="46.5" hidden="1" thickTop="1" thickBot="1">
      <c r="A170" s="121">
        <v>213411</v>
      </c>
      <c r="B170" s="115">
        <f>VLOOKUP($A170,'Выгр Кат'!$A:$T,B$1,0)</f>
        <v>17379</v>
      </c>
      <c r="C170" s="116" t="str">
        <f>VLOOKUP($A170,'Выгр Кат'!$A:$T,C$1,0)</f>
        <v>Сальник ступицы переднего колеса СЭВИ ЭКСТРИМ для Лада Нива 4x4, Шевроле Нива</v>
      </c>
      <c r="D170" s="115" t="str">
        <f>VLOOKUP($A170,'Выгр Кат'!$A:$T,D$1,0)</f>
        <v>Y</v>
      </c>
      <c r="E170" s="115" t="str">
        <f>VLOOKUP($A170,'Выгр Кат'!$A:$T,E$1,0)</f>
        <v>1</v>
      </c>
      <c r="F170" s="115" t="str">
        <f>VLOOKUP($A170,'Выгр Кат'!$A:$T,F$1,0)</f>
        <v>8009</v>
      </c>
      <c r="G170" s="115" t="str">
        <f>VLOOKUP($A170,'Выгр Кат'!$A:$T,G$1,0)</f>
        <v>21213103038</v>
      </c>
      <c r="H170" s="115" t="str">
        <f>VLOOKUP($A170,'Выгр Кат'!$A:$T,H$1,0)</f>
        <v>2121-3103038</v>
      </c>
      <c r="I170" s="93">
        <v>8009</v>
      </c>
      <c r="J170" s="93">
        <v>8009</v>
      </c>
      <c r="K170" s="75" t="e">
        <f>VLOOKUP(J170,'Отчет Eplex'!$B:$E,4,0)</f>
        <v>#N/A</v>
      </c>
      <c r="L170" s="75" t="e">
        <f t="shared" si="22"/>
        <v>#N/A</v>
      </c>
      <c r="M170" s="72">
        <v>1</v>
      </c>
      <c r="N170" s="72" t="s">
        <v>2596</v>
      </c>
      <c r="O170" s="72" t="str">
        <f>IFERROR(IF(VLOOKUP(I170,'Прайс шпак'!C:F,4,0)=N170,"шпак","Ошибка"),"Ошибка")</f>
        <v>шпак</v>
      </c>
      <c r="P170" s="74">
        <f>INDEX('Прайс шпак'!$H:$H,MATCH(I170,'Прайс шпак'!$C:$C,0))*M170</f>
        <v>70</v>
      </c>
      <c r="Q170" s="72">
        <f>VLOOKUP(P170,Наценка!$A$1:$B$8,2,1)</f>
        <v>2.15</v>
      </c>
      <c r="R170" s="75">
        <f t="shared" si="29"/>
        <v>150.5</v>
      </c>
      <c r="S170" s="74">
        <f t="shared" si="23"/>
        <v>159</v>
      </c>
      <c r="T170" s="75">
        <f>VLOOKUP($A170,'Выгр Кат'!$A:$T,T$1,0)</f>
        <v>70</v>
      </c>
      <c r="U170" s="75">
        <f>VLOOKUP($A170,'Выгр Кат'!$A:$T,U$1,0)</f>
        <v>159</v>
      </c>
      <c r="V170" s="76">
        <f t="shared" si="24"/>
        <v>0</v>
      </c>
      <c r="W170" s="76">
        <f t="shared" si="25"/>
        <v>0</v>
      </c>
      <c r="X170" s="77">
        <f>IF(IFERROR(RIGHT(E170,1),"")="✔",S170*(1-#REF!),S170*(1-$X$2))</f>
        <v>147.86999999999998</v>
      </c>
      <c r="Y170" s="167">
        <f t="shared" si="26"/>
        <v>1.1124285714285711</v>
      </c>
      <c r="Z170" s="167">
        <f t="shared" si="27"/>
        <v>0.49010344827586216</v>
      </c>
      <c r="AA170" s="167">
        <f t="shared" si="28"/>
        <v>3.1428571428571432</v>
      </c>
      <c r="AB170" s="169">
        <f t="shared" si="31"/>
        <v>290</v>
      </c>
      <c r="AC170" s="161">
        <f>IFERROR(ROUND((VLOOKUP($A170,'ИЗ ГУГЛА'!$B:$Z,AC$1,0)+AE170)*AD170,),VLOOKUP($A170,'ИЗ ГУГЛА'!$B:$Z,AC$1,0))</f>
        <v>290</v>
      </c>
      <c r="AD170" s="78">
        <v>1</v>
      </c>
      <c r="AE170" s="160">
        <v>0</v>
      </c>
      <c r="AF170" s="183">
        <v>290</v>
      </c>
      <c r="AG170" s="152" t="s">
        <v>28075</v>
      </c>
      <c r="AH170" s="161" t="str">
        <f>IFERROR(ROUND((VLOOKUP($A170,'ИЗ ГУГЛА'!$B:$Z,AH$1,0)+AJ170)*AI170,),VLOOKUP($A170,'ИЗ ГУГЛА'!$B:$Z,AH$1,0))</f>
        <v/>
      </c>
      <c r="AI170" s="78">
        <v>1</v>
      </c>
      <c r="AJ170" s="160">
        <v>0</v>
      </c>
      <c r="AK170" s="172"/>
      <c r="AL170" s="172"/>
      <c r="AM170" s="161" t="str">
        <f>IFERROR(ROUND((VLOOKUP($A170,'ИЗ ГУГЛА'!$B:$Z,AM$1,0)+AO170)*AN170,),VLOOKUP($A170,'ИЗ ГУГЛА'!$B:$Z,AM$1,0))</f>
        <v/>
      </c>
      <c r="AN170" s="160">
        <v>1</v>
      </c>
      <c r="AO170" s="160">
        <v>0</v>
      </c>
      <c r="AP170" s="172"/>
      <c r="AQ170" s="172"/>
      <c r="AR170" s="161" t="str">
        <f>IFERROR(ROUND((VLOOKUP($A170,'ИЗ ГУГЛА'!$B:$Z,AR$1,0)+AT170)*AS170,),VLOOKUP($A170,'ИЗ ГУГЛА'!$B:$Z,AR$1,0))</f>
        <v/>
      </c>
      <c r="AS170" s="160">
        <v>1</v>
      </c>
      <c r="AT170" s="160">
        <v>0</v>
      </c>
      <c r="AU170" s="172"/>
      <c r="AV170" s="172"/>
    </row>
    <row r="171" spans="1:48" ht="46.5" thickTop="1" thickBot="1">
      <c r="A171" s="121">
        <v>213352</v>
      </c>
      <c r="B171" s="115">
        <f>VLOOKUP($A171,'Выгр Кат'!$A:$T,B$1,0)</f>
        <v>17395</v>
      </c>
      <c r="C171" s="116" t="str">
        <f>VLOOKUP($A171,'Выгр Кат'!$A:$T,C$1,0)</f>
        <v>Сальник коленчатого вала СЭВИ передний и задний для Лада Ларгус, Renault/Dacia</v>
      </c>
      <c r="D171" s="115" t="str">
        <f>VLOOKUP($A171,'Выгр Кат'!$A:$T,D$1,0)</f>
        <v>Y</v>
      </c>
      <c r="E171" s="115" t="str">
        <f>VLOOKUP($A171,'Выгр Кат'!$A:$T,E$1,0)</f>
        <v>1</v>
      </c>
      <c r="F171" s="115">
        <f>VLOOKUP($A171,'Выгр Кат'!$A:$T,F$1,0)</f>
        <v>0</v>
      </c>
      <c r="G171" s="115" t="str">
        <f>VLOOKUP($A171,'Выгр Кат'!$A:$T,G$1,0)</f>
        <v>8010</v>
      </c>
      <c r="H171" s="115">
        <f>VLOOKUP($A171,'Выгр Кат'!$A:$T,H$1,0)</f>
        <v>0</v>
      </c>
      <c r="I171" s="93">
        <v>8010</v>
      </c>
      <c r="J171" s="93">
        <v>8010</v>
      </c>
      <c r="K171" s="75" t="e">
        <f>VLOOKUP(J171,'Отчет Eplex'!$B:$E,4,0)</f>
        <v>#N/A</v>
      </c>
      <c r="L171" s="75" t="e">
        <f t="shared" si="22"/>
        <v>#N/A</v>
      </c>
      <c r="M171" s="72">
        <v>1</v>
      </c>
      <c r="N171" s="72" t="s">
        <v>2596</v>
      </c>
      <c r="O171" s="72" t="str">
        <f>IFERROR(IF(VLOOKUP(I171,'Прайс шпак'!C:F,4,0)=N171,"шпак","Ошибка"),"Ошибка")</f>
        <v>шпак</v>
      </c>
      <c r="P171" s="74">
        <f>INDEX('Прайс шпак'!$H:$H,MATCH(I171,'Прайс шпак'!$C:$C,0))*M171</f>
        <v>500</v>
      </c>
      <c r="Q171" s="72">
        <f>VLOOKUP(P171,Наценка!$A$1:$B$8,2,1)</f>
        <v>1.5</v>
      </c>
      <c r="R171" s="75">
        <f t="shared" si="29"/>
        <v>750</v>
      </c>
      <c r="S171" s="74">
        <f t="shared" si="23"/>
        <v>749</v>
      </c>
      <c r="T171" s="75">
        <f>VLOOKUP($A171,'Выгр Кат'!$A:$T,T$1,0)</f>
        <v>480</v>
      </c>
      <c r="U171" s="75">
        <f>VLOOKUP($A171,'Выгр Кат'!$A:$T,U$1,0)</f>
        <v>749</v>
      </c>
      <c r="V171" s="76">
        <f t="shared" si="24"/>
        <v>20</v>
      </c>
      <c r="W171" s="76">
        <f t="shared" si="25"/>
        <v>0</v>
      </c>
      <c r="X171" s="77">
        <f>IF(IFERROR(RIGHT(E171,1),"")="✔",S171*(1-#REF!),S171*(1-$X$2))</f>
        <v>696.56999999999994</v>
      </c>
      <c r="Y171" s="167">
        <f t="shared" si="26"/>
        <v>0.39313999999999982</v>
      </c>
      <c r="Z171" s="167">
        <f t="shared" si="27"/>
        <v>0.20754266211604103</v>
      </c>
      <c r="AA171" s="167">
        <f t="shared" si="28"/>
        <v>0.75800000000000001</v>
      </c>
      <c r="AB171" s="169">
        <f t="shared" si="31"/>
        <v>879</v>
      </c>
      <c r="AC171" s="161">
        <f>IFERROR(ROUND((VLOOKUP($A171,'ИЗ ГУГЛА'!$B:$Z,AC$1,0)+AE171)*AD171,),VLOOKUP($A171,'ИЗ ГУГЛА'!$B:$Z,AC$1,0))</f>
        <v>879</v>
      </c>
      <c r="AD171" s="78">
        <v>1</v>
      </c>
      <c r="AE171" s="160">
        <v>0</v>
      </c>
      <c r="AF171" s="183">
        <v>879</v>
      </c>
      <c r="AG171" s="152" t="s">
        <v>28074</v>
      </c>
      <c r="AH171" s="161" t="str">
        <f>IFERROR(ROUND((VLOOKUP($A171,'ИЗ ГУГЛА'!$B:$Z,AH$1,0)+AJ171)*AI171,),VLOOKUP($A171,'ИЗ ГУГЛА'!$B:$Z,AH$1,0))</f>
        <v/>
      </c>
      <c r="AI171" s="78">
        <v>1</v>
      </c>
      <c r="AJ171" s="160">
        <v>0</v>
      </c>
      <c r="AK171" s="172"/>
      <c r="AL171" s="172"/>
      <c r="AM171" s="161" t="str">
        <f>IFERROR(ROUND((VLOOKUP($A171,'ИЗ ГУГЛА'!$B:$Z,AM$1,0)+AO171)*AN171,),VLOOKUP($A171,'ИЗ ГУГЛА'!$B:$Z,AM$1,0))</f>
        <v/>
      </c>
      <c r="AN171" s="160">
        <v>1</v>
      </c>
      <c r="AO171" s="160">
        <v>0</v>
      </c>
      <c r="AP171" s="172"/>
      <c r="AQ171" s="172"/>
      <c r="AR171" s="161" t="str">
        <f>IFERROR(ROUND((VLOOKUP($A171,'ИЗ ГУГЛА'!$B:$Z,AR$1,0)+AT171)*AS171,),VLOOKUP($A171,'ИЗ ГУГЛА'!$B:$Z,AR$1,0))</f>
        <v/>
      </c>
      <c r="AS171" s="160">
        <v>1</v>
      </c>
      <c r="AT171" s="160">
        <v>0</v>
      </c>
      <c r="AU171" s="172"/>
      <c r="AV171" s="172"/>
    </row>
    <row r="172" spans="1:48" ht="76.5" thickTop="1" thickBot="1">
      <c r="A172" s="121">
        <v>213380</v>
      </c>
      <c r="B172" s="115">
        <f>VLOOKUP($A172,'Выгр Кат'!$A:$T,B$1,0)</f>
        <v>17355</v>
      </c>
      <c r="C172" s="116" t="str">
        <f>VLOOKUP($A172,'Выгр Кат'!$A:$T,C$1,0)</f>
        <v>Сальник полуоси реверсивный СЭВИ для ВАЗ 2108-21099, 2113-2115, 2110-2112, Лада Калина, Приора, Гранта, Калина 2, Веста, Нива 4x4, Шевроле Нива</v>
      </c>
      <c r="D172" s="115" t="str">
        <f>VLOOKUP($A172,'Выгр Кат'!$A:$T,D$1,0)</f>
        <v>Y</v>
      </c>
      <c r="E172" s="115" t="str">
        <f>VLOOKUP($A172,'Выгр Кат'!$A:$T,E$1,0)</f>
        <v>1</v>
      </c>
      <c r="F172" s="115">
        <f>VLOOKUP($A172,'Выгр Кат'!$A:$T,F$1,0)</f>
        <v>0</v>
      </c>
      <c r="G172" s="115" t="str">
        <f>VLOOKUP($A172,'Выгр Кат'!$A:$T,G$1,0)</f>
        <v>8011</v>
      </c>
      <c r="H172" s="115">
        <f>VLOOKUP($A172,'Выгр Кат'!$A:$T,H$1,0)</f>
        <v>0</v>
      </c>
      <c r="I172" s="93">
        <v>8011</v>
      </c>
      <c r="J172" s="93">
        <v>8011</v>
      </c>
      <c r="K172" s="75" t="e">
        <f>VLOOKUP(J172,'Отчет Eplex'!$B:$E,4,0)</f>
        <v>#N/A</v>
      </c>
      <c r="L172" s="75" t="e">
        <f t="shared" si="22"/>
        <v>#N/A</v>
      </c>
      <c r="M172" s="72">
        <v>1</v>
      </c>
      <c r="N172" s="72" t="s">
        <v>2596</v>
      </c>
      <c r="O172" s="72" t="str">
        <f>IFERROR(IF(VLOOKUP(I172,'Прайс шпак'!C:F,4,0)=N172,"шпак","Ошибка"),"Ошибка")</f>
        <v>шпак</v>
      </c>
      <c r="P172" s="74">
        <f>INDEX('Прайс шпак'!$H:$H,MATCH(I172,'Прайс шпак'!$C:$C,0))*M172</f>
        <v>110</v>
      </c>
      <c r="Q172" s="72">
        <f>VLOOKUP(P172,Наценка!$A$1:$B$8,2,1)</f>
        <v>1.98</v>
      </c>
      <c r="R172" s="75">
        <f t="shared" si="29"/>
        <v>217.8</v>
      </c>
      <c r="S172" s="74">
        <f t="shared" si="23"/>
        <v>219</v>
      </c>
      <c r="T172" s="75">
        <f>VLOOKUP($A172,'Выгр Кат'!$A:$T,T$1,0)</f>
        <v>100</v>
      </c>
      <c r="U172" s="75">
        <f>VLOOKUP($A172,'Выгр Кат'!$A:$T,U$1,0)</f>
        <v>199</v>
      </c>
      <c r="V172" s="76">
        <f t="shared" si="24"/>
        <v>10</v>
      </c>
      <c r="W172" s="76">
        <f t="shared" si="25"/>
        <v>20</v>
      </c>
      <c r="X172" s="77">
        <f>IF(IFERROR(RIGHT(E172,1),"")="✔",S172*(1-#REF!),S172*(1-$X$2))</f>
        <v>203.67</v>
      </c>
      <c r="Y172" s="167">
        <f t="shared" si="26"/>
        <v>0.85154545454545438</v>
      </c>
      <c r="Z172" s="167">
        <f t="shared" si="27"/>
        <v>0.29768965517241386</v>
      </c>
      <c r="AA172" s="167">
        <f t="shared" si="28"/>
        <v>1.6363636363636362</v>
      </c>
      <c r="AB172" s="169">
        <f t="shared" si="31"/>
        <v>290</v>
      </c>
      <c r="AC172" s="161">
        <f>IFERROR(ROUND((VLOOKUP($A172,'ИЗ ГУГЛА'!$B:$Z,AC$1,0)+AE172)*AD172,),VLOOKUP($A172,'ИЗ ГУГЛА'!$B:$Z,AC$1,0))</f>
        <v>290</v>
      </c>
      <c r="AD172" s="78">
        <v>1</v>
      </c>
      <c r="AE172" s="160">
        <v>0</v>
      </c>
      <c r="AF172" s="183">
        <v>290</v>
      </c>
      <c r="AG172" s="152" t="s">
        <v>28073</v>
      </c>
      <c r="AH172" s="161" t="str">
        <f>IFERROR(ROUND((VLOOKUP($A172,'ИЗ ГУГЛА'!$B:$Z,AH$1,0)+AJ172)*AI172,),VLOOKUP($A172,'ИЗ ГУГЛА'!$B:$Z,AH$1,0))</f>
        <v/>
      </c>
      <c r="AI172" s="78">
        <v>1</v>
      </c>
      <c r="AJ172" s="160">
        <v>0</v>
      </c>
      <c r="AK172" s="172"/>
      <c r="AL172" s="172"/>
      <c r="AM172" s="161" t="str">
        <f>IFERROR(ROUND((VLOOKUP($A172,'ИЗ ГУГЛА'!$B:$Z,AM$1,0)+AO172)*AN172,),VLOOKUP($A172,'ИЗ ГУГЛА'!$B:$Z,AM$1,0))</f>
        <v/>
      </c>
      <c r="AN172" s="160">
        <v>1</v>
      </c>
      <c r="AO172" s="160">
        <v>0</v>
      </c>
      <c r="AP172" s="172"/>
      <c r="AQ172" s="172"/>
      <c r="AR172" s="161" t="str">
        <f>IFERROR(ROUND((VLOOKUP($A172,'ИЗ ГУГЛА'!$B:$Z,AR$1,0)+AT172)*AS172,),VLOOKUP($A172,'ИЗ ГУГЛА'!$B:$Z,AR$1,0))</f>
        <v/>
      </c>
      <c r="AS172" s="160">
        <v>1</v>
      </c>
      <c r="AT172" s="160">
        <v>0</v>
      </c>
      <c r="AU172" s="172"/>
      <c r="AV172" s="172"/>
    </row>
    <row r="173" spans="1:48" ht="46.5" thickTop="1" thickBot="1">
      <c r="A173" s="121">
        <v>213397</v>
      </c>
      <c r="B173" s="115">
        <f>VLOOKUP($A173,'Выгр Кат'!$A:$T,B$1,0)</f>
        <v>17401</v>
      </c>
      <c r="C173" s="116" t="str">
        <f>VLOOKUP($A173,'Выгр Кат'!$A:$T,C$1,0)</f>
        <v>Сальник распредвала СЭВИ для Лада Ларгус, Renault, Dacia, Nissan, Opel с 8-клапанным двигателем</v>
      </c>
      <c r="D173" s="115" t="str">
        <f>VLOOKUP($A173,'Выгр Кат'!$A:$T,D$1,0)</f>
        <v>Y</v>
      </c>
      <c r="E173" s="115" t="str">
        <f>VLOOKUP($A173,'Выгр Кат'!$A:$T,E$1,0)</f>
        <v>1</v>
      </c>
      <c r="F173" s="115">
        <f>VLOOKUP($A173,'Выгр Кат'!$A:$T,F$1,0)</f>
        <v>0</v>
      </c>
      <c r="G173" s="115" t="str">
        <f>VLOOKUP($A173,'Выгр Кат'!$A:$T,G$1,0)</f>
        <v>8012</v>
      </c>
      <c r="H173" s="115">
        <f>VLOOKUP($A173,'Выгр Кат'!$A:$T,H$1,0)</f>
        <v>0</v>
      </c>
      <c r="I173" s="93">
        <v>8012</v>
      </c>
      <c r="J173" s="93">
        <v>8012</v>
      </c>
      <c r="K173" s="75" t="e">
        <f>VLOOKUP(J173,'Отчет Eplex'!$B:$E,4,0)</f>
        <v>#N/A</v>
      </c>
      <c r="L173" s="75" t="e">
        <f t="shared" si="22"/>
        <v>#N/A</v>
      </c>
      <c r="M173" s="72">
        <v>1</v>
      </c>
      <c r="N173" s="72" t="s">
        <v>2596</v>
      </c>
      <c r="O173" s="72" t="str">
        <f>IFERROR(IF(VLOOKUP(I173,'Прайс шпак'!C:F,4,0)=N173,"шпак","Ошибка"),"Ошибка")</f>
        <v>шпак</v>
      </c>
      <c r="P173" s="74">
        <f>INDEX('Прайс шпак'!$H:$H,MATCH(I173,'Прайс шпак'!$C:$C,0))*M173</f>
        <v>190</v>
      </c>
      <c r="Q173" s="72">
        <f>VLOOKUP(P173,Наценка!$A$1:$B$8,2,1)</f>
        <v>1.98</v>
      </c>
      <c r="R173" s="75">
        <f t="shared" si="29"/>
        <v>376.2</v>
      </c>
      <c r="S173" s="74">
        <f t="shared" si="23"/>
        <v>379</v>
      </c>
      <c r="T173" s="75">
        <f>VLOOKUP($A173,'Выгр Кат'!$A:$T,T$1,0)</f>
        <v>180</v>
      </c>
      <c r="U173" s="75">
        <f>VLOOKUP($A173,'Выгр Кат'!$A:$T,U$1,0)</f>
        <v>359</v>
      </c>
      <c r="V173" s="76">
        <f t="shared" si="24"/>
        <v>10</v>
      </c>
      <c r="W173" s="76">
        <f t="shared" si="25"/>
        <v>20</v>
      </c>
      <c r="X173" s="77">
        <f>IF(IFERROR(RIGHT(E173,1),"")="✔",S173*(1-#REF!),S173*(1-$X$2))</f>
        <v>352.46999999999997</v>
      </c>
      <c r="Y173" s="167">
        <f t="shared" si="26"/>
        <v>0.85510526315789459</v>
      </c>
      <c r="Z173" s="167">
        <f t="shared" si="27"/>
        <v>0.15878281622911702</v>
      </c>
      <c r="AA173" s="167">
        <f t="shared" si="28"/>
        <v>1.2052631578947368</v>
      </c>
      <c r="AB173" s="169">
        <f t="shared" si="31"/>
        <v>419</v>
      </c>
      <c r="AC173" s="161">
        <f>IFERROR(ROUND((VLOOKUP($A173,'ИЗ ГУГЛА'!$B:$Z,AC$1,0)+AE173)*AD173,),VLOOKUP($A173,'ИЗ ГУГЛА'!$B:$Z,AC$1,0))</f>
        <v>419</v>
      </c>
      <c r="AD173" s="78">
        <v>1</v>
      </c>
      <c r="AE173" s="160">
        <v>0</v>
      </c>
      <c r="AF173" s="183">
        <v>419</v>
      </c>
      <c r="AG173" s="152" t="s">
        <v>28072</v>
      </c>
      <c r="AH173" s="161" t="str">
        <f>IFERROR(ROUND((VLOOKUP($A173,'ИЗ ГУГЛА'!$B:$Z,AH$1,0)+AJ173)*AI173,),VLOOKUP($A173,'ИЗ ГУГЛА'!$B:$Z,AH$1,0))</f>
        <v/>
      </c>
      <c r="AI173" s="78">
        <v>1</v>
      </c>
      <c r="AJ173" s="160">
        <v>0</v>
      </c>
      <c r="AK173" s="172"/>
      <c r="AL173" s="172"/>
      <c r="AM173" s="161" t="str">
        <f>IFERROR(ROUND((VLOOKUP($A173,'ИЗ ГУГЛА'!$B:$Z,AM$1,0)+AO173)*AN173,),VLOOKUP($A173,'ИЗ ГУГЛА'!$B:$Z,AM$1,0))</f>
        <v/>
      </c>
      <c r="AN173" s="160">
        <v>1</v>
      </c>
      <c r="AO173" s="160">
        <v>0</v>
      </c>
      <c r="AP173" s="172"/>
      <c r="AQ173" s="172"/>
      <c r="AR173" s="161" t="str">
        <f>IFERROR(ROUND((VLOOKUP($A173,'ИЗ ГУГЛА'!$B:$Z,AR$1,0)+AT173)*AS173,),VLOOKUP($A173,'ИЗ ГУГЛА'!$B:$Z,AR$1,0))</f>
        <v/>
      </c>
      <c r="AS173" s="160">
        <v>1</v>
      </c>
      <c r="AT173" s="160">
        <v>0</v>
      </c>
      <c r="AU173" s="172"/>
      <c r="AV173" s="172"/>
    </row>
    <row r="174" spans="1:48" ht="46.5" thickTop="1" thickBot="1">
      <c r="A174" s="121">
        <v>213396</v>
      </c>
      <c r="B174" s="115">
        <f>VLOOKUP($A174,'Выгр Кат'!$A:$T,B$1,0)</f>
        <v>17400</v>
      </c>
      <c r="C174" s="116" t="str">
        <f>VLOOKUP($A174,'Выгр Кат'!$A:$T,C$1,0)</f>
        <v>Сальник распредвала СЭВИ для Лада Ларгус, Renault, Dacia с 16 клапанным двигателем</v>
      </c>
      <c r="D174" s="115" t="str">
        <f>VLOOKUP($A174,'Выгр Кат'!$A:$T,D$1,0)</f>
        <v>Y</v>
      </c>
      <c r="E174" s="115" t="str">
        <f>VLOOKUP($A174,'Выгр Кат'!$A:$T,E$1,0)</f>
        <v>1</v>
      </c>
      <c r="F174" s="115">
        <f>VLOOKUP($A174,'Выгр Кат'!$A:$T,F$1,0)</f>
        <v>0</v>
      </c>
      <c r="G174" s="115" t="str">
        <f>VLOOKUP($A174,'Выгр Кат'!$A:$T,G$1,0)</f>
        <v>8013</v>
      </c>
      <c r="H174" s="115">
        <f>VLOOKUP($A174,'Выгр Кат'!$A:$T,H$1,0)</f>
        <v>0</v>
      </c>
      <c r="I174" s="93">
        <v>8013</v>
      </c>
      <c r="J174" s="93">
        <v>8013</v>
      </c>
      <c r="K174" s="75" t="e">
        <f>VLOOKUP(J174,'Отчет Eplex'!$B:$E,4,0)</f>
        <v>#N/A</v>
      </c>
      <c r="L174" s="75" t="e">
        <f t="shared" si="22"/>
        <v>#N/A</v>
      </c>
      <c r="M174" s="72">
        <v>1</v>
      </c>
      <c r="N174" s="72" t="s">
        <v>2596</v>
      </c>
      <c r="O174" s="72" t="str">
        <f>IFERROR(IF(VLOOKUP(I174,'Прайс шпак'!C:F,4,0)=N174,"шпак","Ошибка"),"Ошибка")</f>
        <v>шпак</v>
      </c>
      <c r="P174" s="74">
        <f>INDEX('Прайс шпак'!$H:$H,MATCH(I174,'Прайс шпак'!$C:$C,0))*M174</f>
        <v>340</v>
      </c>
      <c r="Q174" s="72">
        <f>VLOOKUP(P174,Наценка!$A$1:$B$8,2,1)</f>
        <v>1.55</v>
      </c>
      <c r="R174" s="75">
        <f t="shared" si="29"/>
        <v>527</v>
      </c>
      <c r="S174" s="74">
        <f t="shared" si="23"/>
        <v>529</v>
      </c>
      <c r="T174" s="75">
        <f>VLOOKUP($A174,'Выгр Кат'!$A:$T,T$1,0)</f>
        <v>330</v>
      </c>
      <c r="U174" s="75">
        <f>VLOOKUP($A174,'Выгр Кат'!$A:$T,U$1,0)</f>
        <v>519</v>
      </c>
      <c r="V174" s="76">
        <f t="shared" si="24"/>
        <v>10</v>
      </c>
      <c r="W174" s="76">
        <f t="shared" si="25"/>
        <v>10</v>
      </c>
      <c r="X174" s="77">
        <f>IF(IFERROR(RIGHT(E174,1),"")="✔",S174*(1-#REF!),S174*(1-$X$2))</f>
        <v>491.96999999999997</v>
      </c>
      <c r="Y174" s="167">
        <f t="shared" si="26"/>
        <v>0.44697058823529412</v>
      </c>
      <c r="Z174" s="167">
        <f t="shared" si="27"/>
        <v>0.16615254237288141</v>
      </c>
      <c r="AA174" s="167">
        <f t="shared" si="28"/>
        <v>0.73529411764705888</v>
      </c>
      <c r="AB174" s="169">
        <f t="shared" si="31"/>
        <v>590</v>
      </c>
      <c r="AC174" s="161">
        <f>IFERROR(ROUND((VLOOKUP($A174,'ИЗ ГУГЛА'!$B:$Z,AC$1,0)+AE174)*AD174,),VLOOKUP($A174,'ИЗ ГУГЛА'!$B:$Z,AC$1,0))</f>
        <v>590</v>
      </c>
      <c r="AD174" s="78">
        <v>1</v>
      </c>
      <c r="AE174" s="160">
        <v>0</v>
      </c>
      <c r="AF174" s="117">
        <v>590</v>
      </c>
      <c r="AG174" s="152" t="s">
        <v>28071</v>
      </c>
      <c r="AH174" s="161" t="str">
        <f>IFERROR(ROUND((VLOOKUP($A174,'ИЗ ГУГЛА'!$B:$Z,AH$1,0)+AJ174)*AI174,),VLOOKUP($A174,'ИЗ ГУГЛА'!$B:$Z,AH$1,0))</f>
        <v/>
      </c>
      <c r="AI174" s="78">
        <v>1</v>
      </c>
      <c r="AJ174" s="160">
        <v>0</v>
      </c>
      <c r="AK174" s="172"/>
      <c r="AL174" s="172"/>
      <c r="AM174" s="161" t="str">
        <f>IFERROR(ROUND((VLOOKUP($A174,'ИЗ ГУГЛА'!$B:$Z,AM$1,0)+AO174)*AN174,),VLOOKUP($A174,'ИЗ ГУГЛА'!$B:$Z,AM$1,0))</f>
        <v/>
      </c>
      <c r="AN174" s="160">
        <v>1</v>
      </c>
      <c r="AO174" s="160">
        <v>0</v>
      </c>
      <c r="AP174" s="172"/>
      <c r="AQ174" s="172"/>
      <c r="AR174" s="161" t="str">
        <f>IFERROR(ROUND((VLOOKUP($A174,'ИЗ ГУГЛА'!$B:$Z,AR$1,0)+AT174)*AS174,),VLOOKUP($A174,'ИЗ ГУГЛА'!$B:$Z,AR$1,0))</f>
        <v/>
      </c>
      <c r="AS174" s="160">
        <v>1</v>
      </c>
      <c r="AT174" s="160">
        <v>0</v>
      </c>
      <c r="AU174" s="172"/>
      <c r="AV174" s="172"/>
    </row>
    <row r="175" spans="1:48" ht="46.5" thickTop="1" thickBot="1">
      <c r="A175" s="121">
        <v>213394</v>
      </c>
      <c r="B175" s="115">
        <f>VLOOKUP($A175,'Выгр Кат'!$A:$T,B$1,0)</f>
        <v>17377</v>
      </c>
      <c r="C175" s="116" t="str">
        <f>VLOOKUP($A175,'Выгр Кат'!$A:$T,C$1,0)</f>
        <v>Сальник раздаточной коробки СЭВИ ЭКСТРИМ для Лада Нива 4x4 Урбан, Шевроле Нива</v>
      </c>
      <c r="D175" s="115" t="str">
        <f>VLOOKUP($A175,'Выгр Кат'!$A:$T,D$1,0)</f>
        <v>Y</v>
      </c>
      <c r="E175" s="115" t="str">
        <f>VLOOKUP($A175,'Выгр Кат'!$A:$T,E$1,0)</f>
        <v>1</v>
      </c>
      <c r="F175" s="115">
        <f>VLOOKUP($A175,'Выгр Кат'!$A:$T,F$1,0)</f>
        <v>0</v>
      </c>
      <c r="G175" s="115" t="str">
        <f>VLOOKUP($A175,'Выгр Кат'!$A:$T,G$1,0)</f>
        <v>8014</v>
      </c>
      <c r="H175" s="115">
        <f>VLOOKUP($A175,'Выгр Кат'!$A:$T,H$1,0)</f>
        <v>0</v>
      </c>
      <c r="I175" s="93">
        <v>8014</v>
      </c>
      <c r="J175" s="93">
        <v>8014</v>
      </c>
      <c r="K175" s="75" t="e">
        <f>VLOOKUP(J175,'Отчет Eplex'!$B:$E,4,0)</f>
        <v>#N/A</v>
      </c>
      <c r="L175" s="75" t="e">
        <f t="shared" si="22"/>
        <v>#N/A</v>
      </c>
      <c r="M175" s="72">
        <v>1</v>
      </c>
      <c r="N175" s="80" t="s">
        <v>2596</v>
      </c>
      <c r="O175" s="72" t="str">
        <f>IFERROR(IF(VLOOKUP(I175,'Прайс шпак'!C:F,4,0)=N175,"шпак","Ошибка"),"Ошибка")</f>
        <v>шпак</v>
      </c>
      <c r="P175" s="74">
        <f>INDEX('Прайс шпак'!$H:$H,MATCH(I175,'Прайс шпак'!$C:$C,0))*M175</f>
        <v>140</v>
      </c>
      <c r="Q175" s="72">
        <f>VLOOKUP(P175,Наценка!$A$1:$B$8,2,1)</f>
        <v>1.98</v>
      </c>
      <c r="R175" s="75">
        <f t="shared" si="29"/>
        <v>277.2</v>
      </c>
      <c r="S175" s="74">
        <f t="shared" si="23"/>
        <v>279</v>
      </c>
      <c r="T175" s="75">
        <f>VLOOKUP($A175,'Выгр Кат'!$A:$T,T$1,0)</f>
        <v>130</v>
      </c>
      <c r="U175" s="75">
        <f>VLOOKUP($A175,'Выгр Кат'!$A:$T,U$1,0)</f>
        <v>259</v>
      </c>
      <c r="V175" s="76">
        <f t="shared" si="24"/>
        <v>10</v>
      </c>
      <c r="W175" s="76">
        <f t="shared" si="25"/>
        <v>20</v>
      </c>
      <c r="X175" s="77">
        <f>IF(IFERROR(RIGHT(E175,1),"")="✔",S175*(1-#REF!),S175*(1-$X$2))</f>
        <v>259.46999999999997</v>
      </c>
      <c r="Y175" s="167">
        <f t="shared" si="26"/>
        <v>0.8533571428571427</v>
      </c>
      <c r="Z175" s="167">
        <f t="shared" si="27"/>
        <v>0.10527586206896562</v>
      </c>
      <c r="AA175" s="167">
        <f t="shared" si="28"/>
        <v>1.0714285714285716</v>
      </c>
      <c r="AB175" s="169">
        <f t="shared" si="31"/>
        <v>290</v>
      </c>
      <c r="AC175" s="161">
        <f>IFERROR(ROUND((VLOOKUP($A175,'ИЗ ГУГЛА'!$B:$Z,AC$1,0)+AE175)*AD175,),VLOOKUP($A175,'ИЗ ГУГЛА'!$B:$Z,AC$1,0))</f>
        <v>290</v>
      </c>
      <c r="AD175" s="78">
        <v>1</v>
      </c>
      <c r="AE175" s="160">
        <v>0</v>
      </c>
      <c r="AF175" s="117">
        <v>290</v>
      </c>
      <c r="AG175" s="152" t="s">
        <v>28070</v>
      </c>
      <c r="AH175" s="161" t="str">
        <f>IFERROR(ROUND((VLOOKUP($A175,'ИЗ ГУГЛА'!$B:$Z,AH$1,0)+AJ175)*AI175,),VLOOKUP($A175,'ИЗ ГУГЛА'!$B:$Z,AH$1,0))</f>
        <v/>
      </c>
      <c r="AI175" s="78">
        <v>1</v>
      </c>
      <c r="AJ175" s="160">
        <v>0</v>
      </c>
      <c r="AK175" s="172"/>
      <c r="AL175" s="172"/>
      <c r="AM175" s="161" t="str">
        <f>IFERROR(ROUND((VLOOKUP($A175,'ИЗ ГУГЛА'!$B:$Z,AM$1,0)+AO175)*AN175,),VLOOKUP($A175,'ИЗ ГУГЛА'!$B:$Z,AM$1,0))</f>
        <v/>
      </c>
      <c r="AN175" s="160">
        <v>1</v>
      </c>
      <c r="AO175" s="160">
        <v>0</v>
      </c>
      <c r="AP175" s="172"/>
      <c r="AQ175" s="172"/>
      <c r="AR175" s="161" t="str">
        <f>IFERROR(ROUND((VLOOKUP($A175,'ИЗ ГУГЛА'!$B:$Z,AR$1,0)+AT175)*AS175,),VLOOKUP($A175,'ИЗ ГУГЛА'!$B:$Z,AR$1,0))</f>
        <v/>
      </c>
      <c r="AS175" s="160">
        <v>1</v>
      </c>
      <c r="AT175" s="160">
        <v>0</v>
      </c>
      <c r="AU175" s="172"/>
      <c r="AV175" s="172"/>
    </row>
    <row r="176" spans="1:48" ht="46.5" thickTop="1" thickBot="1">
      <c r="A176" s="121">
        <v>213356</v>
      </c>
      <c r="B176" s="115">
        <f>VLOOKUP($A176,'Выгр Кат'!$A:$T,B$1,0)</f>
        <v>17319</v>
      </c>
      <c r="C176" s="116" t="str">
        <f>VLOOKUP($A176,'Выгр Кат'!$A:$T,C$1,0)</f>
        <v>Сальник коленчатого вала передний СЭВИ ЭКСТРИМ для ВАЗ 2101-2107, Лада Нива 4x4, Шевроле Нива</v>
      </c>
      <c r="D176" s="115" t="str">
        <f>VLOOKUP($A176,'Выгр Кат'!$A:$T,D$1,0)</f>
        <v>Y</v>
      </c>
      <c r="E176" s="115" t="str">
        <f>VLOOKUP($A176,'Выгр Кат'!$A:$T,E$1,0)</f>
        <v>1</v>
      </c>
      <c r="F176" s="115">
        <f>VLOOKUP($A176,'Выгр Кат'!$A:$T,F$1,0)</f>
        <v>0</v>
      </c>
      <c r="G176" s="115" t="str">
        <f>VLOOKUP($A176,'Выгр Кат'!$A:$T,G$1,0)</f>
        <v>8015</v>
      </c>
      <c r="H176" s="115">
        <f>VLOOKUP($A176,'Выгр Кат'!$A:$T,H$1,0)</f>
        <v>0</v>
      </c>
      <c r="I176" s="93">
        <v>8015</v>
      </c>
      <c r="J176" s="93">
        <v>8015</v>
      </c>
      <c r="K176" s="75" t="e">
        <f>VLOOKUP(J176,'Отчет Eplex'!$B:$E,4,0)</f>
        <v>#N/A</v>
      </c>
      <c r="L176" s="75" t="e">
        <f t="shared" si="22"/>
        <v>#N/A</v>
      </c>
      <c r="M176" s="72">
        <v>1</v>
      </c>
      <c r="N176" s="72" t="s">
        <v>2596</v>
      </c>
      <c r="O176" s="72" t="str">
        <f>IFERROR(IF(VLOOKUP(I176,'Прайс шпак'!C:F,4,0)=N176,"шпак","Ошибка"),"Ошибка")</f>
        <v>шпак</v>
      </c>
      <c r="P176" s="74">
        <f>INDEX('Прайс шпак'!$H:$H,MATCH(I176,'Прайс шпак'!$C:$C,0))*M176</f>
        <v>160</v>
      </c>
      <c r="Q176" s="72">
        <f>VLOOKUP(P176,Наценка!$A$1:$B$8,2,1)</f>
        <v>1.98</v>
      </c>
      <c r="R176" s="75">
        <f t="shared" si="29"/>
        <v>316.8</v>
      </c>
      <c r="S176" s="74">
        <f t="shared" si="23"/>
        <v>319</v>
      </c>
      <c r="T176" s="75">
        <f>VLOOKUP($A176,'Выгр Кат'!$A:$T,T$1,0)</f>
        <v>155</v>
      </c>
      <c r="U176" s="75">
        <f>VLOOKUP($A176,'Выгр Кат'!$A:$T,U$1,0)</f>
        <v>309</v>
      </c>
      <c r="V176" s="76">
        <f t="shared" si="24"/>
        <v>5</v>
      </c>
      <c r="W176" s="76">
        <f t="shared" si="25"/>
        <v>10</v>
      </c>
      <c r="X176" s="77">
        <f>IF(IFERROR(RIGHT(E176,1),"")="✔",S176*(1-#REF!),S176*(1-$X$2))</f>
        <v>296.66999999999996</v>
      </c>
      <c r="Y176" s="167">
        <f t="shared" si="26"/>
        <v>0.85418749999999966</v>
      </c>
      <c r="Z176" s="167">
        <f t="shared" si="27"/>
        <v>9.8267477203647535E-2</v>
      </c>
      <c r="AA176" s="167">
        <f t="shared" si="28"/>
        <v>1.0562499999999999</v>
      </c>
      <c r="AB176" s="169">
        <f t="shared" si="31"/>
        <v>329</v>
      </c>
      <c r="AC176" s="161">
        <f>IFERROR(ROUND((VLOOKUP($A176,'ИЗ ГУГЛА'!$B:$Z,AC$1,0)+AE176)*AD176,),VLOOKUP($A176,'ИЗ ГУГЛА'!$B:$Z,AC$1,0))</f>
        <v>329</v>
      </c>
      <c r="AD176" s="78">
        <v>1</v>
      </c>
      <c r="AE176" s="160">
        <v>0</v>
      </c>
      <c r="AF176" s="183">
        <v>329</v>
      </c>
      <c r="AG176" s="152" t="s">
        <v>28069</v>
      </c>
      <c r="AH176" s="161" t="str">
        <f>IFERROR(ROUND((VLOOKUP($A176,'ИЗ ГУГЛА'!$B:$Z,AH$1,0)+AJ176)*AI176,),VLOOKUP($A176,'ИЗ ГУГЛА'!$B:$Z,AH$1,0))</f>
        <v/>
      </c>
      <c r="AI176" s="78">
        <v>1</v>
      </c>
      <c r="AJ176" s="160">
        <v>0</v>
      </c>
      <c r="AK176" s="172"/>
      <c r="AL176" s="172"/>
      <c r="AM176" s="161" t="str">
        <f>IFERROR(ROUND((VLOOKUP($A176,'ИЗ ГУГЛА'!$B:$Z,AM$1,0)+AO176)*AN176,),VLOOKUP($A176,'ИЗ ГУГЛА'!$B:$Z,AM$1,0))</f>
        <v/>
      </c>
      <c r="AN176" s="160">
        <v>1</v>
      </c>
      <c r="AO176" s="160">
        <v>0</v>
      </c>
      <c r="AP176" s="172"/>
      <c r="AQ176" s="172"/>
      <c r="AR176" s="161" t="str">
        <f>IFERROR(ROUND((VLOOKUP($A176,'ИЗ ГУГЛА'!$B:$Z,AR$1,0)+AT176)*AS176,),VLOOKUP($A176,'ИЗ ГУГЛА'!$B:$Z,AR$1,0))</f>
        <v/>
      </c>
      <c r="AS176" s="160">
        <v>1</v>
      </c>
      <c r="AT176" s="160">
        <v>0</v>
      </c>
      <c r="AU176" s="172"/>
      <c r="AV176" s="172"/>
    </row>
    <row r="177" spans="1:48" ht="61.5" hidden="1" thickTop="1" thickBot="1">
      <c r="A177" s="121">
        <v>213355</v>
      </c>
      <c r="B177" s="115">
        <f>VLOOKUP($A177,'Выгр Кат'!$A:$T,B$1,0)</f>
        <v>17348</v>
      </c>
      <c r="C177" s="116" t="str">
        <f>VLOOKUP($A177,'Выгр Кат'!$A:$T,C$1,0)</f>
        <v>Сальник коленчатого вала передний СЭВИ ЭКСТРИМ для ВАЗ 2108-21099, 2113-2115, 2110-2112, Лада Калина, Калина 2, Приора, Приора 2, Гранта</v>
      </c>
      <c r="D177" s="115" t="str">
        <f>VLOOKUP($A177,'Выгр Кат'!$A:$T,D$1,0)</f>
        <v>Y</v>
      </c>
      <c r="E177" s="115" t="str">
        <f>VLOOKUP($A177,'Выгр Кат'!$A:$T,E$1,0)</f>
        <v>1</v>
      </c>
      <c r="F177" s="115">
        <f>VLOOKUP($A177,'Выгр Кат'!$A:$T,F$1,0)</f>
        <v>0</v>
      </c>
      <c r="G177" s="115" t="str">
        <f>VLOOKUP($A177,'Выгр Кат'!$A:$T,G$1,0)</f>
        <v>8016</v>
      </c>
      <c r="H177" s="115">
        <f>VLOOKUP($A177,'Выгр Кат'!$A:$T,H$1,0)</f>
        <v>0</v>
      </c>
      <c r="I177" s="93">
        <v>8016</v>
      </c>
      <c r="J177" s="93">
        <v>8016</v>
      </c>
      <c r="K177" s="75" t="e">
        <f>VLOOKUP(J177,'Отчет Eplex'!$B:$E,4,0)</f>
        <v>#N/A</v>
      </c>
      <c r="L177" s="75" t="e">
        <f t="shared" si="22"/>
        <v>#N/A</v>
      </c>
      <c r="M177" s="72">
        <v>1</v>
      </c>
      <c r="N177" s="72" t="s">
        <v>2596</v>
      </c>
      <c r="O177" s="72" t="str">
        <f>IFERROR(IF(VLOOKUP(I177,'Прайс шпак'!C:F,4,0)=N177,"шпак","Ошибка"),"Ошибка")</f>
        <v>шпак</v>
      </c>
      <c r="P177" s="74">
        <f>INDEX('Прайс шпак'!$H:$H,MATCH(I177,'Прайс шпак'!$C:$C,0))*M177</f>
        <v>150</v>
      </c>
      <c r="Q177" s="72">
        <f>VLOOKUP(P177,Наценка!$A$1:$B$8,2,1)</f>
        <v>1.98</v>
      </c>
      <c r="R177" s="75">
        <f t="shared" si="29"/>
        <v>297</v>
      </c>
      <c r="S177" s="74">
        <f t="shared" si="23"/>
        <v>299</v>
      </c>
      <c r="T177" s="75">
        <f>VLOOKUP($A177,'Выгр Кат'!$A:$T,T$1,0)</f>
        <v>150</v>
      </c>
      <c r="U177" s="75">
        <f>VLOOKUP($A177,'Выгр Кат'!$A:$T,U$1,0)</f>
        <v>299</v>
      </c>
      <c r="V177" s="76">
        <f t="shared" si="24"/>
        <v>0</v>
      </c>
      <c r="W177" s="76">
        <f t="shared" si="25"/>
        <v>0</v>
      </c>
      <c r="X177" s="77">
        <f>IF(IFERROR(RIGHT(E177,1),"")="✔",S177*(1-#REF!),S177*(1-$X$2))</f>
        <v>278.07</v>
      </c>
      <c r="Y177" s="167">
        <f t="shared" si="26"/>
        <v>0.85379999999999989</v>
      </c>
      <c r="Z177" s="167">
        <f t="shared" si="27"/>
        <v>0.17973451327433632</v>
      </c>
      <c r="AA177" s="167">
        <f t="shared" si="28"/>
        <v>1.2599999999999998</v>
      </c>
      <c r="AB177" s="169">
        <f t="shared" si="31"/>
        <v>339</v>
      </c>
      <c r="AC177" s="161">
        <f>IFERROR(ROUND((VLOOKUP($A177,'ИЗ ГУГЛА'!$B:$Z,AC$1,0)+AE177)*AD177,),VLOOKUP($A177,'ИЗ ГУГЛА'!$B:$Z,AC$1,0))</f>
        <v>339</v>
      </c>
      <c r="AD177" s="78">
        <v>1</v>
      </c>
      <c r="AE177" s="160">
        <v>0</v>
      </c>
      <c r="AF177" s="183">
        <v>339</v>
      </c>
      <c r="AG177" s="152" t="s">
        <v>28068</v>
      </c>
      <c r="AH177" s="161" t="str">
        <f>IFERROR(ROUND((VLOOKUP($A177,'ИЗ ГУГЛА'!$B:$Z,AH$1,0)+AJ177)*AI177,),VLOOKUP($A177,'ИЗ ГУГЛА'!$B:$Z,AH$1,0))</f>
        <v/>
      </c>
      <c r="AI177" s="78">
        <v>1</v>
      </c>
      <c r="AJ177" s="160">
        <v>0</v>
      </c>
      <c r="AK177" s="172"/>
      <c r="AL177" s="172"/>
      <c r="AM177" s="161" t="str">
        <f>IFERROR(ROUND((VLOOKUP($A177,'ИЗ ГУГЛА'!$B:$Z,AM$1,0)+AO177)*AN177,),VLOOKUP($A177,'ИЗ ГУГЛА'!$B:$Z,AM$1,0))</f>
        <v/>
      </c>
      <c r="AN177" s="160">
        <v>1</v>
      </c>
      <c r="AO177" s="160">
        <v>0</v>
      </c>
      <c r="AP177" s="172"/>
      <c r="AQ177" s="172"/>
      <c r="AR177" s="161" t="str">
        <f>IFERROR(ROUND((VLOOKUP($A177,'ИЗ ГУГЛА'!$B:$Z,AR$1,0)+AT177)*AS177,),VLOOKUP($A177,'ИЗ ГУГЛА'!$B:$Z,AR$1,0))</f>
        <v/>
      </c>
      <c r="AS177" s="160">
        <v>1</v>
      </c>
      <c r="AT177" s="160">
        <v>0</v>
      </c>
      <c r="AU177" s="172"/>
      <c r="AV177" s="172"/>
    </row>
    <row r="178" spans="1:48" ht="61.5" thickTop="1" thickBot="1">
      <c r="A178" s="121">
        <v>213340</v>
      </c>
      <c r="B178" s="115">
        <f>VLOOKUP($A178,'Выгр Кат'!$A:$T,B$1,0)</f>
        <v>17344</v>
      </c>
      <c r="C178" s="116" t="str">
        <f>VLOOKUP($A178,'Выгр Кат'!$A:$T,C$1,0)</f>
        <v>Сальник коленвала задний СЭВИ ЭКСТРИМ для ВАЗ 2108-21099, 2113-2115, 2110-2112, Лада Калина, Калина 2, Приора, Приора 2, Гранта</v>
      </c>
      <c r="D178" s="115" t="str">
        <f>VLOOKUP($A178,'Выгр Кат'!$A:$T,D$1,0)</f>
        <v>Y</v>
      </c>
      <c r="E178" s="115" t="str">
        <f>VLOOKUP($A178,'Выгр Кат'!$A:$T,E$1,0)</f>
        <v>1</v>
      </c>
      <c r="F178" s="115">
        <f>VLOOKUP($A178,'Выгр Кат'!$A:$T,F$1,0)</f>
        <v>0</v>
      </c>
      <c r="G178" s="115" t="str">
        <f>VLOOKUP($A178,'Выгр Кат'!$A:$T,G$1,0)</f>
        <v>8017</v>
      </c>
      <c r="H178" s="115">
        <f>VLOOKUP($A178,'Выгр Кат'!$A:$T,H$1,0)</f>
        <v>0</v>
      </c>
      <c r="I178" s="93">
        <v>8017</v>
      </c>
      <c r="J178" s="93">
        <v>8017</v>
      </c>
      <c r="K178" s="75" t="e">
        <f>VLOOKUP(J178,'Отчет Eplex'!$B:$E,4,0)</f>
        <v>#N/A</v>
      </c>
      <c r="L178" s="75" t="e">
        <f t="shared" si="22"/>
        <v>#N/A</v>
      </c>
      <c r="M178" s="72">
        <v>1</v>
      </c>
      <c r="N178" s="72" t="s">
        <v>2596</v>
      </c>
      <c r="O178" s="72" t="str">
        <f>IFERROR(IF(VLOOKUP(I178,'Прайс шпак'!C:F,4,0)=N178,"шпак","Ошибка"),"Ошибка")</f>
        <v>шпак</v>
      </c>
      <c r="P178" s="74">
        <f>INDEX('Прайс шпак'!$H:$H,MATCH(I178,'Прайс шпак'!$C:$C,0))*M178</f>
        <v>290</v>
      </c>
      <c r="Q178" s="72">
        <f>VLOOKUP(P178,Наценка!$A$1:$B$8,2,1)</f>
        <v>1.98</v>
      </c>
      <c r="R178" s="75">
        <f t="shared" si="29"/>
        <v>574.20000000000005</v>
      </c>
      <c r="S178" s="74">
        <f t="shared" si="23"/>
        <v>579</v>
      </c>
      <c r="T178" s="75">
        <f>VLOOKUP($A178,'Выгр Кат'!$A:$T,T$1,0)</f>
        <v>280</v>
      </c>
      <c r="U178" s="75">
        <f>VLOOKUP($A178,'Выгр Кат'!$A:$T,U$1,0)</f>
        <v>559</v>
      </c>
      <c r="V178" s="76">
        <f t="shared" si="24"/>
        <v>10</v>
      </c>
      <c r="W178" s="76">
        <f t="shared" si="25"/>
        <v>20</v>
      </c>
      <c r="X178" s="77">
        <f>IF(IFERROR(RIGHT(E178,1),"")="✔",S178*(1-#REF!),S178*(1-$X$2))</f>
        <v>538.46999999999991</v>
      </c>
      <c r="Y178" s="167">
        <f t="shared" si="26"/>
        <v>0.85679310344827564</v>
      </c>
      <c r="Z178" s="167">
        <f t="shared" si="27"/>
        <v>8.7338983050847599E-2</v>
      </c>
      <c r="AA178" s="167">
        <f t="shared" si="28"/>
        <v>1.0344827586206895</v>
      </c>
      <c r="AB178" s="169">
        <f t="shared" si="31"/>
        <v>590</v>
      </c>
      <c r="AC178" s="161">
        <f>IFERROR(ROUND((VLOOKUP($A178,'ИЗ ГУГЛА'!$B:$Z,AC$1,0)+AE178)*AD178,),VLOOKUP($A178,'ИЗ ГУГЛА'!$B:$Z,AC$1,0))</f>
        <v>590</v>
      </c>
      <c r="AD178" s="78">
        <v>1</v>
      </c>
      <c r="AE178" s="160">
        <v>0</v>
      </c>
      <c r="AF178" s="117">
        <v>590</v>
      </c>
      <c r="AG178" s="152" t="s">
        <v>28067</v>
      </c>
      <c r="AH178" s="161" t="str">
        <f>IFERROR(ROUND((VLOOKUP($A178,'ИЗ ГУГЛА'!$B:$Z,AH$1,0)+AJ178)*AI178,),VLOOKUP($A178,'ИЗ ГУГЛА'!$B:$Z,AH$1,0))</f>
        <v/>
      </c>
      <c r="AI178" s="78">
        <v>1</v>
      </c>
      <c r="AJ178" s="160">
        <v>0</v>
      </c>
      <c r="AK178" s="172"/>
      <c r="AL178" s="172"/>
      <c r="AM178" s="161" t="str">
        <f>IFERROR(ROUND((VLOOKUP($A178,'ИЗ ГУГЛА'!$B:$Z,AM$1,0)+AO178)*AN178,),VLOOKUP($A178,'ИЗ ГУГЛА'!$B:$Z,AM$1,0))</f>
        <v/>
      </c>
      <c r="AN178" s="160">
        <v>1</v>
      </c>
      <c r="AO178" s="160">
        <v>0</v>
      </c>
      <c r="AP178" s="172"/>
      <c r="AQ178" s="172"/>
      <c r="AR178" s="161" t="str">
        <f>IFERROR(ROUND((VLOOKUP($A178,'ИЗ ГУГЛА'!$B:$Z,AR$1,0)+AT178)*AS178,),VLOOKUP($A178,'ИЗ ГУГЛА'!$B:$Z,AR$1,0))</f>
        <v/>
      </c>
      <c r="AS178" s="160">
        <v>1</v>
      </c>
      <c r="AT178" s="160">
        <v>0</v>
      </c>
      <c r="AU178" s="172"/>
      <c r="AV178" s="172"/>
    </row>
    <row r="179" spans="1:48" ht="46.5" thickTop="1" thickBot="1">
      <c r="A179" s="121">
        <v>213341</v>
      </c>
      <c r="B179" s="115">
        <f>VLOOKUP($A179,'Выгр Кат'!$A:$T,B$1,0)</f>
        <v>17318</v>
      </c>
      <c r="C179" s="116" t="str">
        <f>VLOOKUP($A179,'Выгр Кат'!$A:$T,C$1,0)</f>
        <v>Сальник коленвала задний СЭВИ ЭКСТРИМ для ВАЗ 2101-2107, Лада Нива 4x4, Шевроле Нива</v>
      </c>
      <c r="D179" s="115" t="str">
        <f>VLOOKUP($A179,'Выгр Кат'!$A:$T,D$1,0)</f>
        <v>Y</v>
      </c>
      <c r="E179" s="115" t="str">
        <f>VLOOKUP($A179,'Выгр Кат'!$A:$T,E$1,0)</f>
        <v>1</v>
      </c>
      <c r="F179" s="115">
        <f>VLOOKUP($A179,'Выгр Кат'!$A:$T,F$1,0)</f>
        <v>0</v>
      </c>
      <c r="G179" s="115" t="str">
        <f>VLOOKUP($A179,'Выгр Кат'!$A:$T,G$1,0)</f>
        <v>8018</v>
      </c>
      <c r="H179" s="115">
        <f>VLOOKUP($A179,'Выгр Кат'!$A:$T,H$1,0)</f>
        <v>0</v>
      </c>
      <c r="I179" s="75">
        <v>8018</v>
      </c>
      <c r="J179" s="75">
        <v>8018</v>
      </c>
      <c r="K179" s="75" t="e">
        <f>VLOOKUP(J179,'Отчет Eplex'!$B:$E,4,0)</f>
        <v>#N/A</v>
      </c>
      <c r="L179" s="75" t="e">
        <f t="shared" si="22"/>
        <v>#N/A</v>
      </c>
      <c r="M179" s="72">
        <v>1</v>
      </c>
      <c r="N179" s="72" t="s">
        <v>2596</v>
      </c>
      <c r="O179" s="72" t="str">
        <f>IFERROR(IF(VLOOKUP(I179,'Прайс шпак'!C:F,4,0)=N179,"шпак","Ошибка"),"Ошибка")</f>
        <v>шпак</v>
      </c>
      <c r="P179" s="74">
        <f>INDEX('Прайс шпак'!$H:$H,MATCH(I179,'Прайс шпак'!$C:$C,0))*M179</f>
        <v>310</v>
      </c>
      <c r="Q179" s="72">
        <f>VLOOKUP(P179,Наценка!$A$1:$B$8,2,1)</f>
        <v>1.55</v>
      </c>
      <c r="R179" s="75">
        <f t="shared" si="29"/>
        <v>480.5</v>
      </c>
      <c r="S179" s="74">
        <f t="shared" si="23"/>
        <v>489</v>
      </c>
      <c r="T179" s="75">
        <f>VLOOKUP($A179,'Выгр Кат'!$A:$T,T$1,0)</f>
        <v>300</v>
      </c>
      <c r="U179" s="75">
        <f>VLOOKUP($A179,'Выгр Кат'!$A:$T,U$1,0)</f>
        <v>469</v>
      </c>
      <c r="V179" s="76">
        <f t="shared" si="24"/>
        <v>10</v>
      </c>
      <c r="W179" s="76">
        <f t="shared" si="25"/>
        <v>20</v>
      </c>
      <c r="X179" s="77">
        <f>IF(IFERROR(RIGHT(E179,1),"")="✔",S179*(1-#REF!),S179*(1-$X$2))</f>
        <v>454.77</v>
      </c>
      <c r="Y179" s="167">
        <f t="shared" si="26"/>
        <v>0.46699999999999986</v>
      </c>
      <c r="Z179" s="167">
        <f t="shared" si="27"/>
        <v>0.2292033898305085</v>
      </c>
      <c r="AA179" s="167">
        <f t="shared" si="28"/>
        <v>0.90322580645161299</v>
      </c>
      <c r="AB179" s="169">
        <f t="shared" si="31"/>
        <v>590</v>
      </c>
      <c r="AC179" s="161">
        <f>IFERROR(ROUND((VLOOKUP($A179,'ИЗ ГУГЛА'!$B:$Z,AC$1,0)+AE179)*AD179,),VLOOKUP($A179,'ИЗ ГУГЛА'!$B:$Z,AC$1,0))</f>
        <v>590</v>
      </c>
      <c r="AD179" s="78">
        <v>1</v>
      </c>
      <c r="AE179" s="160">
        <v>0</v>
      </c>
      <c r="AF179" s="117">
        <v>590</v>
      </c>
      <c r="AG179" s="152" t="s">
        <v>28066</v>
      </c>
      <c r="AH179" s="161" t="str">
        <f>IFERROR(ROUND((VLOOKUP($A179,'ИЗ ГУГЛА'!$B:$Z,AH$1,0)+AJ179)*AI179,),VLOOKUP($A179,'ИЗ ГУГЛА'!$B:$Z,AH$1,0))</f>
        <v/>
      </c>
      <c r="AI179" s="78">
        <v>1</v>
      </c>
      <c r="AJ179" s="160">
        <v>0</v>
      </c>
      <c r="AK179" s="172"/>
      <c r="AL179" s="172"/>
      <c r="AM179" s="161" t="str">
        <f>IFERROR(ROUND((VLOOKUP($A179,'ИЗ ГУГЛА'!$B:$Z,AM$1,0)+AO179)*AN179,),VLOOKUP($A179,'ИЗ ГУГЛА'!$B:$Z,AM$1,0))</f>
        <v/>
      </c>
      <c r="AN179" s="160">
        <v>1</v>
      </c>
      <c r="AO179" s="160">
        <v>0</v>
      </c>
      <c r="AP179" s="172"/>
      <c r="AQ179" s="172"/>
      <c r="AR179" s="161" t="str">
        <f>IFERROR(ROUND((VLOOKUP($A179,'ИЗ ГУГЛА'!$B:$Z,AR$1,0)+AT179)*AS179,),VLOOKUP($A179,'ИЗ ГУГЛА'!$B:$Z,AR$1,0))</f>
        <v/>
      </c>
      <c r="AS179" s="160">
        <v>1</v>
      </c>
      <c r="AT179" s="160">
        <v>0</v>
      </c>
      <c r="AU179" s="172"/>
      <c r="AV179" s="172"/>
    </row>
    <row r="180" spans="1:48" ht="46.5" hidden="1" thickTop="1" thickBot="1">
      <c r="A180" s="121">
        <v>213375</v>
      </c>
      <c r="B180" s="115">
        <f>VLOOKUP($A180,'Выгр Кат'!$A:$T,B$1,0)</f>
        <v>17322</v>
      </c>
      <c r="C180" s="116" t="str">
        <f>VLOOKUP($A180,'Выгр Кат'!$A:$T,C$1,0)</f>
        <v>Сальник первичного вала КПП СЭВИ ЭКСТРИМ для ВАЗ 2101-2107, Лада Нива 4x4, Шевроле Нива</v>
      </c>
      <c r="D180" s="115" t="str">
        <f>VLOOKUP($A180,'Выгр Кат'!$A:$T,D$1,0)</f>
        <v>Y</v>
      </c>
      <c r="E180" s="115" t="str">
        <f>VLOOKUP($A180,'Выгр Кат'!$A:$T,E$1,0)</f>
        <v>1</v>
      </c>
      <c r="F180" s="115">
        <f>VLOOKUP($A180,'Выгр Кат'!$A:$T,F$1,0)</f>
        <v>0</v>
      </c>
      <c r="G180" s="115" t="str">
        <f>VLOOKUP($A180,'Выгр Кат'!$A:$T,G$1,0)</f>
        <v>8019</v>
      </c>
      <c r="H180" s="115">
        <f>VLOOKUP($A180,'Выгр Кат'!$A:$T,H$1,0)</f>
        <v>0</v>
      </c>
      <c r="I180" s="93">
        <v>8019</v>
      </c>
      <c r="J180" s="93">
        <v>8019</v>
      </c>
      <c r="K180" s="75" t="e">
        <f>VLOOKUP(J180,'Отчет Eplex'!$B:$E,4,0)</f>
        <v>#N/A</v>
      </c>
      <c r="L180" s="75" t="e">
        <f t="shared" si="22"/>
        <v>#N/A</v>
      </c>
      <c r="M180" s="72">
        <v>1</v>
      </c>
      <c r="N180" s="72" t="s">
        <v>2596</v>
      </c>
      <c r="O180" s="72" t="str">
        <f>IFERROR(IF(VLOOKUP(I180,'Прайс шпак'!C:F,4,0)=N180,"шпак","Ошибка"),"Ошибка")</f>
        <v>шпак</v>
      </c>
      <c r="P180" s="74">
        <f>INDEX('Прайс шпак'!$H:$H,MATCH(I180,'Прайс шпак'!$C:$C,0))*M180</f>
        <v>50</v>
      </c>
      <c r="Q180" s="72">
        <f>VLOOKUP(P180,Наценка!$A$1:$B$8,2,1)</f>
        <v>2.15</v>
      </c>
      <c r="R180" s="75">
        <f t="shared" si="29"/>
        <v>107.5</v>
      </c>
      <c r="S180" s="74">
        <f t="shared" si="23"/>
        <v>109</v>
      </c>
      <c r="T180" s="75">
        <f>VLOOKUP($A180,'Выгр Кат'!$A:$T,T$1,0)</f>
        <v>50</v>
      </c>
      <c r="U180" s="75">
        <f>VLOOKUP($A180,'Выгр Кат'!$A:$T,U$1,0)</f>
        <v>109</v>
      </c>
      <c r="V180" s="76">
        <f t="shared" si="24"/>
        <v>0</v>
      </c>
      <c r="W180" s="76">
        <f t="shared" si="25"/>
        <v>0</v>
      </c>
      <c r="X180" s="77">
        <f>IF(IFERROR(RIGHT(E180,1),"")="✔",S180*(1-#REF!),S180*(1-$X$2))</f>
        <v>101.36999999999999</v>
      </c>
      <c r="Y180" s="167">
        <f t="shared" si="26"/>
        <v>1.0273999999999996</v>
      </c>
      <c r="Z180" s="167">
        <f t="shared" si="27"/>
        <v>0.55733624454148478</v>
      </c>
      <c r="AA180" s="167">
        <f t="shared" si="28"/>
        <v>3.58</v>
      </c>
      <c r="AB180" s="169">
        <f t="shared" si="31"/>
        <v>229</v>
      </c>
      <c r="AC180" s="161">
        <f>IFERROR(ROUND((VLOOKUP($A180,'ИЗ ГУГЛА'!$B:$Z,AC$1,0)+AE180)*AD180,),VLOOKUP($A180,'ИЗ ГУГЛА'!$B:$Z,AC$1,0))</f>
        <v>229</v>
      </c>
      <c r="AD180" s="78">
        <v>1</v>
      </c>
      <c r="AE180" s="160">
        <v>0</v>
      </c>
      <c r="AF180" s="183">
        <v>229</v>
      </c>
      <c r="AG180" s="152" t="s">
        <v>28480</v>
      </c>
      <c r="AH180" s="161" t="str">
        <f>IFERROR(ROUND((VLOOKUP($A180,'ИЗ ГУГЛА'!$B:$Z,AH$1,0)+AJ180)*AI180,),VLOOKUP($A180,'ИЗ ГУГЛА'!$B:$Z,AH$1,0))</f>
        <v/>
      </c>
      <c r="AI180" s="78">
        <v>1</v>
      </c>
      <c r="AJ180" s="160">
        <v>0</v>
      </c>
      <c r="AK180" s="172"/>
      <c r="AL180" s="172"/>
      <c r="AM180" s="161" t="str">
        <f>IFERROR(ROUND((VLOOKUP($A180,'ИЗ ГУГЛА'!$B:$Z,AM$1,0)+AO180)*AN180,),VLOOKUP($A180,'ИЗ ГУГЛА'!$B:$Z,AM$1,0))</f>
        <v/>
      </c>
      <c r="AN180" s="160">
        <v>1</v>
      </c>
      <c r="AO180" s="160">
        <v>0</v>
      </c>
      <c r="AP180" s="172"/>
      <c r="AQ180" s="172"/>
      <c r="AR180" s="161" t="str">
        <f>IFERROR(ROUND((VLOOKUP($A180,'ИЗ ГУГЛА'!$B:$Z,AR$1,0)+AT180)*AS180,),VLOOKUP($A180,'ИЗ ГУГЛА'!$B:$Z,AR$1,0))</f>
        <v/>
      </c>
      <c r="AS180" s="160">
        <v>1</v>
      </c>
      <c r="AT180" s="160">
        <v>0</v>
      </c>
      <c r="AU180" s="172"/>
      <c r="AV180" s="172"/>
    </row>
    <row r="181" spans="1:48" ht="31.5" hidden="1" thickTop="1" thickBot="1">
      <c r="A181" s="121">
        <v>213410</v>
      </c>
      <c r="B181" s="115">
        <f>VLOOKUP($A181,'Выгр Кат'!$A:$T,B$1,0)</f>
        <v>17336</v>
      </c>
      <c r="C181" s="116" t="str">
        <f>VLOOKUP($A181,'Выгр Кат'!$A:$T,C$1,0)</f>
        <v>Сальник ступицы переднего колеса СЭВИ ЭКСТРИМ для ВАЗ 2101-2107</v>
      </c>
      <c r="D181" s="115" t="str">
        <f>VLOOKUP($A181,'Выгр Кат'!$A:$T,D$1,0)</f>
        <v>Y</v>
      </c>
      <c r="E181" s="115" t="str">
        <f>VLOOKUP($A181,'Выгр Кат'!$A:$T,E$1,0)</f>
        <v>1</v>
      </c>
      <c r="F181" s="115" t="str">
        <f>VLOOKUP($A181,'Выгр Кат'!$A:$T,F$1,0)</f>
        <v>8020</v>
      </c>
      <c r="G181" s="115" t="str">
        <f>VLOOKUP($A181,'Выгр Кат'!$A:$T,G$1,0)</f>
        <v>21013103038</v>
      </c>
      <c r="H181" s="115" t="str">
        <f>VLOOKUP($A181,'Выгр Кат'!$A:$T,H$1,0)</f>
        <v>2101-3103038</v>
      </c>
      <c r="I181" s="93">
        <v>8020</v>
      </c>
      <c r="J181" s="93">
        <v>8020</v>
      </c>
      <c r="K181" s="75" t="e">
        <f>VLOOKUP(J181,'Отчет Eplex'!$B:$E,4,0)</f>
        <v>#N/A</v>
      </c>
      <c r="L181" s="75" t="e">
        <f t="shared" si="22"/>
        <v>#N/A</v>
      </c>
      <c r="M181" s="72">
        <v>1</v>
      </c>
      <c r="N181" s="72" t="s">
        <v>2596</v>
      </c>
      <c r="O181" s="72" t="str">
        <f>IFERROR(IF(VLOOKUP(I181,'Прайс шпак'!C:F,4,0)=N181,"шпак","Ошибка"),"Ошибка")</f>
        <v>шпак</v>
      </c>
      <c r="P181" s="74">
        <f>INDEX('Прайс шпак'!$H:$H,MATCH(I181,'Прайс шпак'!$C:$C,0))*M181</f>
        <v>60</v>
      </c>
      <c r="Q181" s="72">
        <f>VLOOKUP(P181,Наценка!$A$1:$B$8,2,1)</f>
        <v>2.15</v>
      </c>
      <c r="R181" s="75">
        <f t="shared" si="29"/>
        <v>129</v>
      </c>
      <c r="S181" s="74">
        <f t="shared" si="23"/>
        <v>129</v>
      </c>
      <c r="T181" s="75">
        <f>VLOOKUP($A181,'Выгр Кат'!$A:$T,T$1,0)</f>
        <v>60</v>
      </c>
      <c r="U181" s="75">
        <f>VLOOKUP($A181,'Выгр Кат'!$A:$T,U$1,0)</f>
        <v>129</v>
      </c>
      <c r="V181" s="76">
        <f t="shared" si="24"/>
        <v>0</v>
      </c>
      <c r="W181" s="76">
        <f t="shared" si="25"/>
        <v>0</v>
      </c>
      <c r="X181" s="77">
        <f>IF(IFERROR(RIGHT(E181,1),"")="✔",S181*(1-#REF!),S181*(1-$X$2))</f>
        <v>119.97</v>
      </c>
      <c r="Y181" s="167">
        <f t="shared" si="26"/>
        <v>0.99950000000000006</v>
      </c>
      <c r="Z181" s="167">
        <f t="shared" si="27"/>
        <v>0.58487889273356397</v>
      </c>
      <c r="AA181" s="167">
        <f t="shared" si="28"/>
        <v>3.8166666666666664</v>
      </c>
      <c r="AB181" s="169">
        <f t="shared" si="31"/>
        <v>289</v>
      </c>
      <c r="AC181" s="161">
        <f>IFERROR(ROUND((VLOOKUP($A181,'ИЗ ГУГЛА'!$B:$Z,AC$1,0)+AE181)*AD181,),VLOOKUP($A181,'ИЗ ГУГЛА'!$B:$Z,AC$1,0))</f>
        <v>289</v>
      </c>
      <c r="AD181" s="78">
        <v>1</v>
      </c>
      <c r="AE181" s="160">
        <v>0</v>
      </c>
      <c r="AF181" s="183">
        <v>289</v>
      </c>
      <c r="AG181" s="152" t="s">
        <v>28481</v>
      </c>
      <c r="AH181" s="161" t="str">
        <f>IFERROR(ROUND((VLOOKUP($A181,'ИЗ ГУГЛА'!$B:$Z,AH$1,0)+AJ181)*AI181,),VLOOKUP($A181,'ИЗ ГУГЛА'!$B:$Z,AH$1,0))</f>
        <v/>
      </c>
      <c r="AI181" s="78">
        <v>1</v>
      </c>
      <c r="AJ181" s="160">
        <v>0</v>
      </c>
      <c r="AK181" s="172"/>
      <c r="AL181" s="172"/>
      <c r="AM181" s="161" t="str">
        <f>IFERROR(ROUND((VLOOKUP($A181,'ИЗ ГУГЛА'!$B:$Z,AM$1,0)+AO181)*AN181,),VLOOKUP($A181,'ИЗ ГУГЛА'!$B:$Z,AM$1,0))</f>
        <v/>
      </c>
      <c r="AN181" s="160">
        <v>1</v>
      </c>
      <c r="AO181" s="160">
        <v>0</v>
      </c>
      <c r="AP181" s="172"/>
      <c r="AQ181" s="172"/>
      <c r="AR181" s="161" t="str">
        <f>IFERROR(ROUND((VLOOKUP($A181,'ИЗ ГУГЛА'!$B:$Z,AR$1,0)+AT181)*AS181,),VLOOKUP($A181,'ИЗ ГУГЛА'!$B:$Z,AR$1,0))</f>
        <v/>
      </c>
      <c r="AS181" s="160">
        <v>1</v>
      </c>
      <c r="AT181" s="160">
        <v>0</v>
      </c>
      <c r="AU181" s="172"/>
      <c r="AV181" s="172"/>
    </row>
    <row r="182" spans="1:48" ht="61.5" hidden="1" thickTop="1" thickBot="1">
      <c r="A182" s="121">
        <v>213416</v>
      </c>
      <c r="B182" s="115">
        <f>VLOOKUP($A182,'Выгр Кат'!$A:$T,B$1,0)</f>
        <v>17326</v>
      </c>
      <c r="C182" s="116" t="str">
        <f>VLOOKUP($A182,'Выгр Кат'!$A:$T,C$1,0)</f>
        <v>Сальник штока выбора передач СЭВИ ЭКСТРИМ для ВАЗ 2108-21099, 2113-2115, 2110-2112, Лада Калина, Приора, Приора 2, Гранта, Ока</v>
      </c>
      <c r="D182" s="115" t="str">
        <f>VLOOKUP($A182,'Выгр Кат'!$A:$T,D$1,0)</f>
        <v>Y</v>
      </c>
      <c r="E182" s="115" t="str">
        <f>VLOOKUP($A182,'Выгр Кат'!$A:$T,E$1,0)</f>
        <v>1</v>
      </c>
      <c r="F182" s="115">
        <f>VLOOKUP($A182,'Выгр Кат'!$A:$T,F$1,0)</f>
        <v>0</v>
      </c>
      <c r="G182" s="115" t="str">
        <f>VLOOKUP($A182,'Выгр Кат'!$A:$T,G$1,0)</f>
        <v>8021</v>
      </c>
      <c r="H182" s="115">
        <f>VLOOKUP($A182,'Выгр Кат'!$A:$T,H$1,0)</f>
        <v>0</v>
      </c>
      <c r="I182" s="93">
        <v>8021</v>
      </c>
      <c r="J182" s="93">
        <v>8021</v>
      </c>
      <c r="K182" s="75" t="e">
        <f>VLOOKUP(J182,'Отчет Eplex'!$B:$E,4,0)</f>
        <v>#N/A</v>
      </c>
      <c r="L182" s="75" t="e">
        <f t="shared" si="22"/>
        <v>#N/A</v>
      </c>
      <c r="M182" s="72">
        <v>1</v>
      </c>
      <c r="N182" s="72" t="s">
        <v>2596</v>
      </c>
      <c r="O182" s="72" t="str">
        <f>IFERROR(IF(VLOOKUP(I182,'Прайс шпак'!C:F,4,0)=N182,"шпак","Ошибка"),"Ошибка")</f>
        <v>шпак</v>
      </c>
      <c r="P182" s="74">
        <f>INDEX('Прайс шпак'!$H:$H,MATCH(I182,'Прайс шпак'!$C:$C,0))*M182</f>
        <v>50</v>
      </c>
      <c r="Q182" s="72">
        <f>VLOOKUP(P182,Наценка!$A$1:$B$8,2,1)</f>
        <v>2.15</v>
      </c>
      <c r="R182" s="75">
        <f t="shared" si="29"/>
        <v>107.5</v>
      </c>
      <c r="S182" s="74">
        <f t="shared" si="23"/>
        <v>109</v>
      </c>
      <c r="T182" s="75">
        <f>VLOOKUP($A182,'Выгр Кат'!$A:$T,T$1,0)</f>
        <v>50</v>
      </c>
      <c r="U182" s="75">
        <f>VLOOKUP($A182,'Выгр Кат'!$A:$T,U$1,0)</f>
        <v>109</v>
      </c>
      <c r="V182" s="76">
        <f t="shared" si="24"/>
        <v>0</v>
      </c>
      <c r="W182" s="76">
        <f t="shared" si="25"/>
        <v>0</v>
      </c>
      <c r="X182" s="77">
        <f>IF(IFERROR(RIGHT(E182,1),"")="✔",S182*(1-#REF!),S182*(1-$X$2))</f>
        <v>101.36999999999999</v>
      </c>
      <c r="Y182" s="167">
        <f t="shared" si="26"/>
        <v>1.0273999999999996</v>
      </c>
      <c r="Z182" s="167">
        <f t="shared" si="27"/>
        <v>0.55733624454148478</v>
      </c>
      <c r="AA182" s="167">
        <f t="shared" si="28"/>
        <v>3.58</v>
      </c>
      <c r="AB182" s="169">
        <f t="shared" si="31"/>
        <v>229</v>
      </c>
      <c r="AC182" s="161">
        <f>IFERROR(ROUND((VLOOKUP($A182,'ИЗ ГУГЛА'!$B:$Z,AC$1,0)+AE182)*AD182,),VLOOKUP($A182,'ИЗ ГУГЛА'!$B:$Z,AC$1,0))</f>
        <v>229</v>
      </c>
      <c r="AD182" s="78">
        <v>1</v>
      </c>
      <c r="AE182" s="160">
        <v>0</v>
      </c>
      <c r="AF182" s="183">
        <v>229</v>
      </c>
      <c r="AG182" s="152" t="s">
        <v>28482</v>
      </c>
      <c r="AH182" s="161" t="str">
        <f>IFERROR(ROUND((VLOOKUP($A182,'ИЗ ГУГЛА'!$B:$Z,AH$1,0)+AJ182)*AI182,),VLOOKUP($A182,'ИЗ ГУГЛА'!$B:$Z,AH$1,0))</f>
        <v/>
      </c>
      <c r="AI182" s="78">
        <v>1</v>
      </c>
      <c r="AJ182" s="160">
        <v>0</v>
      </c>
      <c r="AK182" s="172"/>
      <c r="AL182" s="172"/>
      <c r="AM182" s="161" t="str">
        <f>IFERROR(ROUND((VLOOKUP($A182,'ИЗ ГУГЛА'!$B:$Z,AM$1,0)+AO182)*AN182,),VLOOKUP($A182,'ИЗ ГУГЛА'!$B:$Z,AM$1,0))</f>
        <v/>
      </c>
      <c r="AN182" s="160">
        <v>1</v>
      </c>
      <c r="AO182" s="160">
        <v>0</v>
      </c>
      <c r="AP182" s="172"/>
      <c r="AQ182" s="172"/>
      <c r="AR182" s="161" t="str">
        <f>IFERROR(ROUND((VLOOKUP($A182,'ИЗ ГУГЛА'!$B:$Z,AR$1,0)+AT182)*AS182,),VLOOKUP($A182,'ИЗ ГУГЛА'!$B:$Z,AR$1,0))</f>
        <v/>
      </c>
      <c r="AS182" s="160">
        <v>1</v>
      </c>
      <c r="AT182" s="160">
        <v>0</v>
      </c>
      <c r="AU182" s="172"/>
      <c r="AV182" s="172"/>
    </row>
    <row r="183" spans="1:48" ht="61.5" thickTop="1" thickBot="1">
      <c r="A183" s="121">
        <v>213374</v>
      </c>
      <c r="B183" s="115">
        <f>VLOOKUP($A183,'Выгр Кат'!$A:$T,B$1,0)</f>
        <v>17350</v>
      </c>
      <c r="C183" s="116" t="str">
        <f>VLOOKUP($A183,'Выгр Кат'!$A:$T,C$1,0)</f>
        <v>Сальник первичного вала КПП СЭВИ ЭКСТРИМ для ВАЗ 2108-21099, 2113-2115, 2110-2112, Лада Калина, Калина 2, Приора, Приора 2, Гранта, Веста</v>
      </c>
      <c r="D183" s="115" t="str">
        <f>VLOOKUP($A183,'Выгр Кат'!$A:$T,D$1,0)</f>
        <v>Y</v>
      </c>
      <c r="E183" s="115" t="str">
        <f>VLOOKUP($A183,'Выгр Кат'!$A:$T,E$1,0)</f>
        <v>1</v>
      </c>
      <c r="F183" s="115">
        <f>VLOOKUP($A183,'Выгр Кат'!$A:$T,F$1,0)</f>
        <v>0</v>
      </c>
      <c r="G183" s="115" t="str">
        <f>VLOOKUP($A183,'Выгр Кат'!$A:$T,G$1,0)</f>
        <v>8023</v>
      </c>
      <c r="H183" s="115">
        <f>VLOOKUP($A183,'Выгр Кат'!$A:$T,H$1,0)</f>
        <v>0</v>
      </c>
      <c r="I183" s="93">
        <v>8023</v>
      </c>
      <c r="J183" s="93">
        <v>8023</v>
      </c>
      <c r="K183" s="75" t="e">
        <f>VLOOKUP(J183,'Отчет Eplex'!$B:$E,4,0)</f>
        <v>#N/A</v>
      </c>
      <c r="L183" s="75" t="e">
        <f t="shared" si="22"/>
        <v>#N/A</v>
      </c>
      <c r="M183" s="72">
        <v>1</v>
      </c>
      <c r="N183" s="72" t="s">
        <v>2596</v>
      </c>
      <c r="O183" s="72" t="str">
        <f>IFERROR(IF(VLOOKUP(I183,'Прайс шпак'!C:F,4,0)=N183,"шпак","Ошибка"),"Ошибка")</f>
        <v>шпак</v>
      </c>
      <c r="P183" s="74">
        <f>INDEX('Прайс шпак'!$H:$H,MATCH(I183,'Прайс шпак'!$C:$C,0))*M183</f>
        <v>130</v>
      </c>
      <c r="Q183" s="72">
        <f>VLOOKUP(P183,Наценка!$A$1:$B$8,2,1)</f>
        <v>1.98</v>
      </c>
      <c r="R183" s="75">
        <f t="shared" si="29"/>
        <v>257.39999999999998</v>
      </c>
      <c r="S183" s="74">
        <f t="shared" si="23"/>
        <v>259</v>
      </c>
      <c r="T183" s="75">
        <f>VLOOKUP($A183,'Выгр Кат'!$A:$T,T$1,0)</f>
        <v>120</v>
      </c>
      <c r="U183" s="75">
        <f>VLOOKUP($A183,'Выгр Кат'!$A:$T,U$1,0)</f>
        <v>239</v>
      </c>
      <c r="V183" s="76">
        <f t="shared" si="24"/>
        <v>10</v>
      </c>
      <c r="W183" s="76">
        <f t="shared" si="25"/>
        <v>20</v>
      </c>
      <c r="X183" s="77">
        <f>IF(IFERROR(RIGHT(E183,1),"")="✔",S183*(1-#REF!),S183*(1-$X$2))</f>
        <v>240.86999999999998</v>
      </c>
      <c r="Y183" s="167">
        <f t="shared" si="26"/>
        <v>0.85284615384615359</v>
      </c>
      <c r="Z183" s="167">
        <f t="shared" si="27"/>
        <v>0.16941379310344837</v>
      </c>
      <c r="AA183" s="167">
        <f t="shared" si="28"/>
        <v>1.2307692307692308</v>
      </c>
      <c r="AB183" s="169">
        <f t="shared" si="31"/>
        <v>290</v>
      </c>
      <c r="AC183" s="161">
        <f>IFERROR(ROUND((VLOOKUP($A183,'ИЗ ГУГЛА'!$B:$Z,AC$1,0)+AE183)*AD183,),VLOOKUP($A183,'ИЗ ГУГЛА'!$B:$Z,AC$1,0))</f>
        <v>290</v>
      </c>
      <c r="AD183" s="78">
        <v>1</v>
      </c>
      <c r="AE183" s="160">
        <v>0</v>
      </c>
      <c r="AF183" s="183">
        <v>290</v>
      </c>
      <c r="AG183" s="152" t="s">
        <v>28483</v>
      </c>
      <c r="AH183" s="161" t="str">
        <f>IFERROR(ROUND((VLOOKUP($A183,'ИЗ ГУГЛА'!$B:$Z,AH$1,0)+AJ183)*AI183,),VLOOKUP($A183,'ИЗ ГУГЛА'!$B:$Z,AH$1,0))</f>
        <v/>
      </c>
      <c r="AI183" s="78">
        <v>1</v>
      </c>
      <c r="AJ183" s="160">
        <v>0</v>
      </c>
      <c r="AK183" s="172"/>
      <c r="AL183" s="172"/>
      <c r="AM183" s="161" t="str">
        <f>IFERROR(ROUND((VLOOKUP($A183,'ИЗ ГУГЛА'!$B:$Z,AM$1,0)+AO183)*AN183,),VLOOKUP($A183,'ИЗ ГУГЛА'!$B:$Z,AM$1,0))</f>
        <v/>
      </c>
      <c r="AN183" s="160">
        <v>1</v>
      </c>
      <c r="AO183" s="160">
        <v>0</v>
      </c>
      <c r="AP183" s="172"/>
      <c r="AQ183" s="172"/>
      <c r="AR183" s="161" t="str">
        <f>IFERROR(ROUND((VLOOKUP($A183,'ИЗ ГУГЛА'!$B:$Z,AR$1,0)+AT183)*AS183,),VLOOKUP($A183,'ИЗ ГУГЛА'!$B:$Z,AR$1,0))</f>
        <v/>
      </c>
      <c r="AS183" s="160">
        <v>1</v>
      </c>
      <c r="AT183" s="160">
        <v>0</v>
      </c>
      <c r="AU183" s="172"/>
      <c r="AV183" s="172"/>
    </row>
    <row r="184" spans="1:48" ht="31.5" thickTop="1" thickBot="1">
      <c r="A184" s="121">
        <v>213393</v>
      </c>
      <c r="B184" s="115">
        <f>VLOOKUP($A184,'Выгр Кат'!$A:$T,B$1,0)</f>
        <v>17398</v>
      </c>
      <c r="C184" s="116" t="str">
        <f>VLOOKUP($A184,'Выгр Кат'!$A:$T,C$1,0)</f>
        <v>Сальник привода реверсивный СЭВИ ЭКСТРИМ для Шевроле Нива</v>
      </c>
      <c r="D184" s="115" t="str">
        <f>VLOOKUP($A184,'Выгр Кат'!$A:$T,D$1,0)</f>
        <v>Y</v>
      </c>
      <c r="E184" s="115" t="str">
        <f>VLOOKUP($A184,'Выгр Кат'!$A:$T,E$1,0)</f>
        <v>1</v>
      </c>
      <c r="F184" s="115">
        <f>VLOOKUP($A184,'Выгр Кат'!$A:$T,F$1,0)</f>
        <v>0</v>
      </c>
      <c r="G184" s="115" t="str">
        <f>VLOOKUP($A184,'Выгр Кат'!$A:$T,G$1,0)</f>
        <v>8024</v>
      </c>
      <c r="H184" s="115">
        <f>VLOOKUP($A184,'Выгр Кат'!$A:$T,H$1,0)</f>
        <v>0</v>
      </c>
      <c r="I184" s="93">
        <v>8024</v>
      </c>
      <c r="J184" s="93">
        <v>8024</v>
      </c>
      <c r="K184" s="75" t="e">
        <f>VLOOKUP(J184,'Отчет Eplex'!$B:$E,4,0)</f>
        <v>#N/A</v>
      </c>
      <c r="L184" s="75" t="e">
        <f t="shared" si="22"/>
        <v>#N/A</v>
      </c>
      <c r="M184" s="72">
        <v>1</v>
      </c>
      <c r="N184" s="80" t="s">
        <v>2596</v>
      </c>
      <c r="O184" s="72" t="str">
        <f>IFERROR(IF(VLOOKUP(I184,'Прайс шпак'!C:F,4,0)=N184,"шпак","Ошибка"),"Ошибка")</f>
        <v>шпак</v>
      </c>
      <c r="P184" s="74">
        <f>INDEX('Прайс шпак'!$H:$H,MATCH(I184,'Прайс шпак'!$C:$C,0))*M184</f>
        <v>75</v>
      </c>
      <c r="Q184" s="72">
        <f>VLOOKUP(P184,Наценка!$A$1:$B$8,2,1)</f>
        <v>2.15</v>
      </c>
      <c r="R184" s="75">
        <f t="shared" si="29"/>
        <v>161.25</v>
      </c>
      <c r="S184" s="74">
        <f t="shared" si="23"/>
        <v>169</v>
      </c>
      <c r="T184" s="75">
        <f>VLOOKUP($A184,'Выгр Кат'!$A:$T,T$1,0)</f>
        <v>70</v>
      </c>
      <c r="U184" s="75">
        <f>VLOOKUP($A184,'Выгр Кат'!$A:$T,U$1,0)</f>
        <v>159</v>
      </c>
      <c r="V184" s="76">
        <f t="shared" si="24"/>
        <v>5</v>
      </c>
      <c r="W184" s="76">
        <f t="shared" si="25"/>
        <v>10</v>
      </c>
      <c r="X184" s="77">
        <f>IF(IFERROR(RIGHT(E184,1),"")="✔",S184*(1-#REF!),S184*(1-$X$2))</f>
        <v>157.16999999999999</v>
      </c>
      <c r="Y184" s="167">
        <f t="shared" si="26"/>
        <v>1.0955999999999997</v>
      </c>
      <c r="Z184" s="167">
        <f t="shared" si="27"/>
        <v>0.45803448275862074</v>
      </c>
      <c r="AA184" s="167">
        <f t="shared" si="28"/>
        <v>2.8666666666666667</v>
      </c>
      <c r="AB184" s="169">
        <f t="shared" si="31"/>
        <v>290</v>
      </c>
      <c r="AC184" s="161">
        <f>IFERROR(ROUND((VLOOKUP($A184,'ИЗ ГУГЛА'!$B:$Z,AC$1,0)+AE184)*AD184,),VLOOKUP($A184,'ИЗ ГУГЛА'!$B:$Z,AC$1,0))</f>
        <v>290</v>
      </c>
      <c r="AD184" s="78">
        <v>1</v>
      </c>
      <c r="AE184" s="160">
        <v>0</v>
      </c>
      <c r="AF184" s="183">
        <v>290</v>
      </c>
      <c r="AG184" s="152" t="s">
        <v>28484</v>
      </c>
      <c r="AH184" s="161" t="str">
        <f>IFERROR(ROUND((VLOOKUP($A184,'ИЗ ГУГЛА'!$B:$Z,AH$1,0)+AJ184)*AI184,),VLOOKUP($A184,'ИЗ ГУГЛА'!$B:$Z,AH$1,0))</f>
        <v/>
      </c>
      <c r="AI184" s="78">
        <v>1</v>
      </c>
      <c r="AJ184" s="160">
        <v>0</v>
      </c>
      <c r="AK184" s="172"/>
      <c r="AL184" s="172"/>
      <c r="AM184" s="161" t="str">
        <f>IFERROR(ROUND((VLOOKUP($A184,'ИЗ ГУГЛА'!$B:$Z,AM$1,0)+AO184)*AN184,),VLOOKUP($A184,'ИЗ ГУГЛА'!$B:$Z,AM$1,0))</f>
        <v/>
      </c>
      <c r="AN184" s="160">
        <v>1</v>
      </c>
      <c r="AO184" s="160">
        <v>0</v>
      </c>
      <c r="AP184" s="172"/>
      <c r="AQ184" s="172"/>
      <c r="AR184" s="161" t="str">
        <f>IFERROR(ROUND((VLOOKUP($A184,'ИЗ ГУГЛА'!$B:$Z,AR$1,0)+AT184)*AS184,),VLOOKUP($A184,'ИЗ ГУГЛА'!$B:$Z,AR$1,0))</f>
        <v/>
      </c>
      <c r="AS184" s="160">
        <v>1</v>
      </c>
      <c r="AT184" s="160">
        <v>0</v>
      </c>
      <c r="AU184" s="172"/>
      <c r="AV184" s="172"/>
    </row>
    <row r="185" spans="1:48" ht="46.5" hidden="1" thickTop="1" thickBot="1">
      <c r="A185" s="121">
        <v>213363</v>
      </c>
      <c r="B185" s="115">
        <f>VLOOKUP($A185,'Выгр Кат'!$A:$T,B$1,0)</f>
        <v>17385</v>
      </c>
      <c r="C185" s="116" t="str">
        <f>VLOOKUP($A185,'Выгр Кат'!$A:$T,C$1,0)</f>
        <v>Сальник масляного насоса СЭВИ для автомобилей ГАЗ с двигателем CUMMINS ISF 3,8</v>
      </c>
      <c r="D185" s="115" t="str">
        <f>VLOOKUP($A185,'Выгр Кат'!$A:$T,D$1,0)</f>
        <v>Y</v>
      </c>
      <c r="E185" s="115" t="str">
        <f>VLOOKUP($A185,'Выгр Кат'!$A:$T,E$1,0)</f>
        <v>1</v>
      </c>
      <c r="F185" s="115">
        <f>VLOOKUP($A185,'Выгр Кат'!$A:$T,F$1,0)</f>
        <v>0</v>
      </c>
      <c r="G185" s="115" t="str">
        <f>VLOOKUP($A185,'Выгр Кат'!$A:$T,G$1,0)</f>
        <v>8029</v>
      </c>
      <c r="H185" s="115">
        <f>VLOOKUP($A185,'Выгр Кат'!$A:$T,H$1,0)</f>
        <v>0</v>
      </c>
      <c r="I185" s="93">
        <v>8029</v>
      </c>
      <c r="J185" s="93">
        <v>8029</v>
      </c>
      <c r="K185" s="75" t="e">
        <f>VLOOKUP(J185,'Отчет Eplex'!$B:$E,4,0)</f>
        <v>#N/A</v>
      </c>
      <c r="L185" s="75" t="e">
        <f t="shared" si="22"/>
        <v>#N/A</v>
      </c>
      <c r="M185" s="72">
        <v>1</v>
      </c>
      <c r="N185" s="72" t="s">
        <v>2596</v>
      </c>
      <c r="O185" s="72" t="str">
        <f>IFERROR(IF(VLOOKUP(I185,'Прайс шпак'!C:F,4,0)=N185,"шпак","Ошибка"),"Ошибка")</f>
        <v>шпак</v>
      </c>
      <c r="P185" s="74">
        <f>INDEX('Прайс шпак'!$H:$H,MATCH(I185,'Прайс шпак'!$C:$C,0))*M185</f>
        <v>180</v>
      </c>
      <c r="Q185" s="72">
        <f>VLOOKUP(P185,Наценка!$A$1:$B$8,2,1)</f>
        <v>1.98</v>
      </c>
      <c r="R185" s="75">
        <f t="shared" si="29"/>
        <v>356.4</v>
      </c>
      <c r="S185" s="74">
        <f t="shared" si="23"/>
        <v>359</v>
      </c>
      <c r="T185" s="75">
        <f>VLOOKUP($A185,'Выгр Кат'!$A:$T,T$1,0)</f>
        <v>180</v>
      </c>
      <c r="U185" s="75">
        <f>VLOOKUP($A185,'Выгр Кат'!$A:$T,U$1,0)</f>
        <v>359</v>
      </c>
      <c r="V185" s="76">
        <f t="shared" si="24"/>
        <v>0</v>
      </c>
      <c r="W185" s="76">
        <f t="shared" si="25"/>
        <v>0</v>
      </c>
      <c r="X185" s="77">
        <f>IF(IFERROR(RIGHT(E185,1),"")="✔",S185*(1-#REF!),S185*(1-$X$2))</f>
        <v>333.87</v>
      </c>
      <c r="Y185" s="167">
        <f t="shared" si="26"/>
        <v>0.85483333333333333</v>
      </c>
      <c r="Z185" s="167">
        <f t="shared" si="27"/>
        <v>0.20317422434367541</v>
      </c>
      <c r="AA185" s="167">
        <f t="shared" si="28"/>
        <v>1.3277777777777779</v>
      </c>
      <c r="AB185" s="169">
        <f t="shared" si="31"/>
        <v>419</v>
      </c>
      <c r="AC185" s="161">
        <f>IFERROR(ROUND((VLOOKUP($A185,'ИЗ ГУГЛА'!$B:$Z,AC$1,0)+AE185)*AD185,),VLOOKUP($A185,'ИЗ ГУГЛА'!$B:$Z,AC$1,0))</f>
        <v>419</v>
      </c>
      <c r="AD185" s="78">
        <v>1</v>
      </c>
      <c r="AE185" s="160">
        <v>0</v>
      </c>
      <c r="AF185" s="183">
        <v>419</v>
      </c>
      <c r="AG185" s="152" t="s">
        <v>28485</v>
      </c>
      <c r="AH185" s="161" t="str">
        <f>IFERROR(ROUND((VLOOKUP($A185,'ИЗ ГУГЛА'!$B:$Z,AH$1,0)+AJ185)*AI185,),VLOOKUP($A185,'ИЗ ГУГЛА'!$B:$Z,AH$1,0))</f>
        <v/>
      </c>
      <c r="AI185" s="78">
        <v>1</v>
      </c>
      <c r="AJ185" s="160">
        <v>0</v>
      </c>
      <c r="AK185" s="172"/>
      <c r="AL185" s="172"/>
      <c r="AM185" s="161" t="str">
        <f>IFERROR(ROUND((VLOOKUP($A185,'ИЗ ГУГЛА'!$B:$Z,AM$1,0)+AO185)*AN185,),VLOOKUP($A185,'ИЗ ГУГЛА'!$B:$Z,AM$1,0))</f>
        <v/>
      </c>
      <c r="AN185" s="160">
        <v>1</v>
      </c>
      <c r="AO185" s="160">
        <v>0</v>
      </c>
      <c r="AP185" s="172"/>
      <c r="AQ185" s="172"/>
      <c r="AR185" s="161" t="str">
        <f>IFERROR(ROUND((VLOOKUP($A185,'ИЗ ГУГЛА'!$B:$Z,AR$1,0)+AT185)*AS185,),VLOOKUP($A185,'ИЗ ГУГЛА'!$B:$Z,AR$1,0))</f>
        <v/>
      </c>
      <c r="AS185" s="160">
        <v>1</v>
      </c>
      <c r="AT185" s="160">
        <v>0</v>
      </c>
      <c r="AU185" s="172"/>
      <c r="AV185" s="172"/>
    </row>
    <row r="186" spans="1:48" ht="46.5" hidden="1" thickTop="1" thickBot="1">
      <c r="A186" s="121">
        <v>213392</v>
      </c>
      <c r="B186" s="115">
        <f>VLOOKUP($A186,'Выгр Кат'!$A:$T,B$1,0)</f>
        <v>17399</v>
      </c>
      <c r="C186" s="116" t="str">
        <f>VLOOKUP($A186,'Выгр Кат'!$A:$T,C$1,0)</f>
        <v>Сальник привода правый СЭВИ ЭКСТРИМ для Лада XRAY, Renault, Nissan</v>
      </c>
      <c r="D186" s="115" t="str">
        <f>VLOOKUP($A186,'Выгр Кат'!$A:$T,D$1,0)</f>
        <v>Y</v>
      </c>
      <c r="E186" s="115" t="str">
        <f>VLOOKUP($A186,'Выгр Кат'!$A:$T,E$1,0)</f>
        <v>1</v>
      </c>
      <c r="F186" s="115">
        <f>VLOOKUP($A186,'Выгр Кат'!$A:$T,F$1,0)</f>
        <v>0</v>
      </c>
      <c r="G186" s="115" t="str">
        <f>VLOOKUP($A186,'Выгр Кат'!$A:$T,G$1,0)</f>
        <v>8030</v>
      </c>
      <c r="H186" s="115">
        <f>VLOOKUP($A186,'Выгр Кат'!$A:$T,H$1,0)</f>
        <v>0</v>
      </c>
      <c r="I186" s="93">
        <v>8030</v>
      </c>
      <c r="J186" s="93">
        <v>8030</v>
      </c>
      <c r="K186" s="75" t="e">
        <f>VLOOKUP(J186,'Отчет Eplex'!$B:$E,4,0)</f>
        <v>#N/A</v>
      </c>
      <c r="L186" s="75" t="e">
        <f t="shared" si="22"/>
        <v>#N/A</v>
      </c>
      <c r="M186" s="72">
        <v>1</v>
      </c>
      <c r="N186" s="72" t="s">
        <v>2596</v>
      </c>
      <c r="O186" s="72" t="str">
        <f>IFERROR(IF(VLOOKUP(I186,'Прайс шпак'!C:F,4,0)=N186,"шпак","Ошибка"),"Ошибка")</f>
        <v>шпак</v>
      </c>
      <c r="P186" s="74">
        <f>INDEX('Прайс шпак'!$H:$H,MATCH(I186,'Прайс шпак'!$C:$C,0))*M186</f>
        <v>150</v>
      </c>
      <c r="Q186" s="72">
        <f>VLOOKUP(P186,Наценка!$A$1:$B$8,2,1)</f>
        <v>1.98</v>
      </c>
      <c r="R186" s="75">
        <f t="shared" si="29"/>
        <v>297</v>
      </c>
      <c r="S186" s="74">
        <f t="shared" si="23"/>
        <v>299</v>
      </c>
      <c r="T186" s="75">
        <f>VLOOKUP($A186,'Выгр Кат'!$A:$T,T$1,0)</f>
        <v>150</v>
      </c>
      <c r="U186" s="75">
        <f>VLOOKUP($A186,'Выгр Кат'!$A:$T,U$1,0)</f>
        <v>299</v>
      </c>
      <c r="V186" s="76">
        <f t="shared" si="24"/>
        <v>0</v>
      </c>
      <c r="W186" s="76">
        <f t="shared" si="25"/>
        <v>0</v>
      </c>
      <c r="X186" s="77">
        <f>IF(IFERROR(RIGHT(E186,1),"")="✔",S186*(1-#REF!),S186*(1-$X$2))</f>
        <v>278.07</v>
      </c>
      <c r="Y186" s="167">
        <f t="shared" si="26"/>
        <v>0.85379999999999989</v>
      </c>
      <c r="Z186" s="167">
        <f t="shared" si="27"/>
        <v>0.17973451327433632</v>
      </c>
      <c r="AA186" s="167">
        <f t="shared" si="28"/>
        <v>1.2599999999999998</v>
      </c>
      <c r="AB186" s="169">
        <f t="shared" si="31"/>
        <v>339</v>
      </c>
      <c r="AC186" s="161">
        <f>IFERROR(ROUND((VLOOKUP($A186,'ИЗ ГУГЛА'!$B:$Z,AC$1,0)+AE186)*AD186,),VLOOKUP($A186,'ИЗ ГУГЛА'!$B:$Z,AC$1,0))</f>
        <v>339</v>
      </c>
      <c r="AD186" s="78">
        <v>1</v>
      </c>
      <c r="AE186" s="160">
        <v>0</v>
      </c>
      <c r="AF186" s="183">
        <v>339</v>
      </c>
      <c r="AG186" s="152" t="s">
        <v>28486</v>
      </c>
      <c r="AH186" s="161" t="str">
        <f>IFERROR(ROUND((VLOOKUP($A186,'ИЗ ГУГЛА'!$B:$Z,AH$1,0)+AJ186)*AI186,),VLOOKUP($A186,'ИЗ ГУГЛА'!$B:$Z,AH$1,0))</f>
        <v/>
      </c>
      <c r="AI186" s="78">
        <v>1</v>
      </c>
      <c r="AJ186" s="160">
        <v>0</v>
      </c>
      <c r="AK186" s="172"/>
      <c r="AL186" s="172"/>
      <c r="AM186" s="161" t="str">
        <f>IFERROR(ROUND((VLOOKUP($A186,'ИЗ ГУГЛА'!$B:$Z,AM$1,0)+AO186)*AN186,),VLOOKUP($A186,'ИЗ ГУГЛА'!$B:$Z,AM$1,0))</f>
        <v/>
      </c>
      <c r="AN186" s="160">
        <v>1</v>
      </c>
      <c r="AO186" s="160">
        <v>0</v>
      </c>
      <c r="AP186" s="172"/>
      <c r="AQ186" s="172"/>
      <c r="AR186" s="161" t="str">
        <f>IFERROR(ROUND((VLOOKUP($A186,'ИЗ ГУГЛА'!$B:$Z,AR$1,0)+AT186)*AS186,),VLOOKUP($A186,'ИЗ ГУГЛА'!$B:$Z,AR$1,0))</f>
        <v/>
      </c>
      <c r="AS186" s="160">
        <v>1</v>
      </c>
      <c r="AT186" s="160">
        <v>0</v>
      </c>
      <c r="AU186" s="172"/>
      <c r="AV186" s="172"/>
    </row>
    <row r="187" spans="1:48" ht="31.5" thickTop="1" thickBot="1">
      <c r="A187" s="121">
        <v>213390</v>
      </c>
      <c r="B187" s="115">
        <f>VLOOKUP($A187,'Выгр Кат'!$A:$T,B$1,0)</f>
        <v>23897</v>
      </c>
      <c r="C187" s="116" t="str">
        <f>VLOOKUP($A187,'Выгр Кат'!$A:$T,C$1,0)</f>
        <v>Сальник привода КПП СЭВИ ЭКСТРИМ для Лада Ларгус, Веста, XRAY</v>
      </c>
      <c r="D187" s="115" t="str">
        <f>VLOOKUP($A187,'Выгр Кат'!$A:$T,D$1,0)</f>
        <v>Y</v>
      </c>
      <c r="E187" s="115" t="str">
        <f>VLOOKUP($A187,'Выгр Кат'!$A:$T,E$1,0)</f>
        <v>1</v>
      </c>
      <c r="F187" s="115">
        <f>VLOOKUP($A187,'Выгр Кат'!$A:$T,F$1,0)</f>
        <v>0</v>
      </c>
      <c r="G187" s="115" t="str">
        <f>VLOOKUP($A187,'Выгр Кат'!$A:$T,G$1,0)</f>
        <v>8031</v>
      </c>
      <c r="H187" s="115">
        <f>VLOOKUP($A187,'Выгр Кат'!$A:$T,H$1,0)</f>
        <v>0</v>
      </c>
      <c r="I187" s="93">
        <v>8031</v>
      </c>
      <c r="J187" s="93">
        <v>8031</v>
      </c>
      <c r="K187" s="75" t="e">
        <f>VLOOKUP(J187,'Отчет Eplex'!$B:$E,4,0)</f>
        <v>#N/A</v>
      </c>
      <c r="L187" s="75" t="e">
        <f t="shared" si="22"/>
        <v>#N/A</v>
      </c>
      <c r="M187" s="72">
        <v>1</v>
      </c>
      <c r="N187" s="72" t="s">
        <v>2596</v>
      </c>
      <c r="O187" s="72" t="str">
        <f>IFERROR(IF(VLOOKUP(I187,'Прайс шпак'!C:F,4,0)=N187,"шпак","Ошибка"),"Ошибка")</f>
        <v>шпак</v>
      </c>
      <c r="P187" s="74">
        <f>INDEX('Прайс шпак'!$H:$H,MATCH(I187,'Прайс шпак'!$C:$C,0))*M187</f>
        <v>230</v>
      </c>
      <c r="Q187" s="72">
        <f>VLOOKUP(P187,Наценка!$A$1:$B$8,2,1)</f>
        <v>1.98</v>
      </c>
      <c r="R187" s="75">
        <f t="shared" si="29"/>
        <v>455.4</v>
      </c>
      <c r="S187" s="74">
        <f t="shared" si="23"/>
        <v>459</v>
      </c>
      <c r="T187" s="75">
        <f>VLOOKUP($A187,'Выгр Кат'!$A:$T,T$1,0)</f>
        <v>220</v>
      </c>
      <c r="U187" s="75">
        <f>VLOOKUP($A187,'Выгр Кат'!$A:$T,U$1,0)</f>
        <v>439</v>
      </c>
      <c r="V187" s="76">
        <f t="shared" si="24"/>
        <v>10</v>
      </c>
      <c r="W187" s="76">
        <f t="shared" si="25"/>
        <v>20</v>
      </c>
      <c r="X187" s="77">
        <f>IF(IFERROR(RIGHT(E187,1),"")="✔",S187*(1-#REF!),S187*(1-$X$2))</f>
        <v>426.86999999999995</v>
      </c>
      <c r="Y187" s="167">
        <f t="shared" si="26"/>
        <v>0.85595652173913028</v>
      </c>
      <c r="Z187" s="167">
        <f t="shared" si="27"/>
        <v>0.12883673469387766</v>
      </c>
      <c r="AA187" s="167">
        <f t="shared" si="28"/>
        <v>1.1304347826086958</v>
      </c>
      <c r="AB187" s="169">
        <f t="shared" si="31"/>
        <v>490</v>
      </c>
      <c r="AC187" s="161">
        <f>IFERROR(ROUND((VLOOKUP($A187,'ИЗ ГУГЛА'!$B:$Z,AC$1,0)+AE187)*AD187,),VLOOKUP($A187,'ИЗ ГУГЛА'!$B:$Z,AC$1,0))</f>
        <v>490</v>
      </c>
      <c r="AD187" s="78">
        <v>1</v>
      </c>
      <c r="AE187" s="160">
        <v>0</v>
      </c>
      <c r="AF187" s="117">
        <v>490</v>
      </c>
      <c r="AG187" s="152" t="s">
        <v>28487</v>
      </c>
      <c r="AH187" s="161" t="str">
        <f>IFERROR(ROUND((VLOOKUP($A187,'ИЗ ГУГЛА'!$B:$Z,AH$1,0)+AJ187)*AI187,),VLOOKUP($A187,'ИЗ ГУГЛА'!$B:$Z,AH$1,0))</f>
        <v/>
      </c>
      <c r="AI187" s="78">
        <v>1</v>
      </c>
      <c r="AJ187" s="160">
        <v>0</v>
      </c>
      <c r="AK187" s="172"/>
      <c r="AL187" s="172"/>
      <c r="AM187" s="161" t="str">
        <f>IFERROR(ROUND((VLOOKUP($A187,'ИЗ ГУГЛА'!$B:$Z,AM$1,0)+AO187)*AN187,),VLOOKUP($A187,'ИЗ ГУГЛА'!$B:$Z,AM$1,0))</f>
        <v/>
      </c>
      <c r="AN187" s="160">
        <v>1</v>
      </c>
      <c r="AO187" s="160">
        <v>0</v>
      </c>
      <c r="AP187" s="172"/>
      <c r="AQ187" s="172"/>
      <c r="AR187" s="161" t="str">
        <f>IFERROR(ROUND((VLOOKUP($A187,'ИЗ ГУГЛА'!$B:$Z,AR$1,0)+AT187)*AS187,),VLOOKUP($A187,'ИЗ ГУГЛА'!$B:$Z,AR$1,0))</f>
        <v/>
      </c>
      <c r="AS187" s="160">
        <v>1</v>
      </c>
      <c r="AT187" s="160">
        <v>0</v>
      </c>
      <c r="AU187" s="172"/>
      <c r="AV187" s="172"/>
    </row>
    <row r="188" spans="1:48" ht="31.5" hidden="1" thickTop="1" thickBot="1">
      <c r="A188" s="121">
        <v>204250</v>
      </c>
      <c r="B188" s="115">
        <f>VLOOKUP($A188,'Выгр Кат'!$A:$T,B$1,0)</f>
        <v>29539</v>
      </c>
      <c r="C188" s="116" t="str">
        <f>VLOOKUP($A188,'Выгр Кат'!$A:$T,C$1,0)</f>
        <v>Ремень ГРМ DAYCO для ВАЗ 2110-2112 с 16-ти клапанным двигателем</v>
      </c>
      <c r="D188" s="115" t="str">
        <f>VLOOKUP($A188,'Выгр Кат'!$A:$T,D$1,0)</f>
        <v>Y</v>
      </c>
      <c r="E188" s="115" t="str">
        <f>VLOOKUP($A188,'Выгр Кат'!$A:$T,E$1,0)</f>
        <v>1</v>
      </c>
      <c r="F188" s="115">
        <f>VLOOKUP($A188,'Выгр Кат'!$A:$T,F$1,0)</f>
        <v>0</v>
      </c>
      <c r="G188" s="115" t="str">
        <f>VLOOKUP($A188,'Выгр Кат'!$A:$T,G$1,0)</f>
        <v>94224</v>
      </c>
      <c r="H188" s="115">
        <f>VLOOKUP($A188,'Выгр Кат'!$A:$T,H$1,0)</f>
        <v>0</v>
      </c>
      <c r="I188" s="91" t="str">
        <f t="shared" ref="I188:I190" si="32">_xlfn.CONCAT(N188," ",G188)</f>
        <v>DAYCO 94224</v>
      </c>
      <c r="J188" s="93">
        <v>94224</v>
      </c>
      <c r="K188" s="75" t="e">
        <f>VLOOKUP(J188,'Отчет Eplex'!$B:$E,4,0)</f>
        <v>#N/A</v>
      </c>
      <c r="L188" s="75" t="e">
        <f t="shared" si="22"/>
        <v>#N/A</v>
      </c>
      <c r="M188" s="72">
        <v>1</v>
      </c>
      <c r="N188" s="136" t="s">
        <v>1133</v>
      </c>
      <c r="O188" s="135" t="str">
        <f>IFERROR(IF(INDEX('Прайс шпак'!$F:$F,MATCH(I188,'Прайс шпак'!N:N,0))=N188,"шпак","Ошибка"),"Ошибка")</f>
        <v>шпак</v>
      </c>
      <c r="P188" s="92">
        <f>INDEX('Прайс шпак'!$H:$H,MATCH(I188,'Прайс шпак'!N:N,0))*M188</f>
        <v>1380</v>
      </c>
      <c r="Q188" s="72">
        <f>VLOOKUP(P188,Наценка!$A$1:$B$8,2,1)</f>
        <v>1.39</v>
      </c>
      <c r="R188" s="75">
        <f t="shared" si="29"/>
        <v>1918.1999999999998</v>
      </c>
      <c r="S188" s="74">
        <f t="shared" si="23"/>
        <v>1990</v>
      </c>
      <c r="T188" s="75">
        <f>VLOOKUP($A188,'Выгр Кат'!$A:$T,T$1,0)</f>
        <v>1380</v>
      </c>
      <c r="U188" s="75">
        <f>VLOOKUP($A188,'Выгр Кат'!$A:$T,U$1,0)</f>
        <v>1990</v>
      </c>
      <c r="V188" s="76">
        <f t="shared" si="24"/>
        <v>0</v>
      </c>
      <c r="W188" s="76">
        <f t="shared" si="25"/>
        <v>0</v>
      </c>
      <c r="X188" s="77">
        <f>IF(IFERROR(RIGHT(E188,1),"")="✔",S188*(1-#REF!),S188*(1-$X$2))</f>
        <v>1850.6999999999998</v>
      </c>
      <c r="Y188" s="167">
        <f t="shared" si="26"/>
        <v>0.34108695652173893</v>
      </c>
      <c r="Z188" s="167">
        <f t="shared" si="27"/>
        <v>7.000000000000009E-2</v>
      </c>
      <c r="AA188" s="167">
        <f t="shared" si="28"/>
        <v>0.44202898550724634</v>
      </c>
      <c r="AB188" s="169">
        <f t="shared" si="31"/>
        <v>1990</v>
      </c>
      <c r="AC188" s="161">
        <f>IFERROR(ROUND((VLOOKUP($A188,'ИЗ ГУГЛА'!$B:$Z,AC$1,0)+AE188)*AD188,),VLOOKUP($A188,'ИЗ ГУГЛА'!$B:$Z,AC$1,0))</f>
        <v>1990</v>
      </c>
      <c r="AD188" s="78">
        <v>1</v>
      </c>
      <c r="AE188" s="160">
        <v>0</v>
      </c>
      <c r="AF188" s="183">
        <v>1990</v>
      </c>
      <c r="AG188" s="152" t="s">
        <v>28557</v>
      </c>
      <c r="AH188" s="161" t="str">
        <f>IFERROR(ROUND((VLOOKUP($A188,'ИЗ ГУГЛА'!$B:$Z,AH$1,0)+AJ188)*AI188,),VLOOKUP($A188,'ИЗ ГУГЛА'!$B:$Z,AH$1,0))</f>
        <v/>
      </c>
      <c r="AI188" s="78">
        <v>1</v>
      </c>
      <c r="AJ188" s="160">
        <v>0</v>
      </c>
      <c r="AK188" s="172"/>
      <c r="AL188" s="172"/>
      <c r="AM188" s="161" t="str">
        <f>IFERROR(ROUND((VLOOKUP($A188,'ИЗ ГУГЛА'!$B:$Z,AM$1,0)+AO188)*AN188,),VLOOKUP($A188,'ИЗ ГУГЛА'!$B:$Z,AM$1,0))</f>
        <v/>
      </c>
      <c r="AN188" s="160">
        <v>1</v>
      </c>
      <c r="AO188" s="160">
        <v>0</v>
      </c>
      <c r="AP188" s="172"/>
      <c r="AQ188" s="172"/>
      <c r="AR188" s="161" t="str">
        <f>IFERROR(ROUND((VLOOKUP($A188,'ИЗ ГУГЛА'!$B:$Z,AR$1,0)+AT188)*AS188,),VLOOKUP($A188,'ИЗ ГУГЛА'!$B:$Z,AR$1,0))</f>
        <v/>
      </c>
      <c r="AS188" s="160">
        <v>1</v>
      </c>
      <c r="AT188" s="160">
        <v>0</v>
      </c>
      <c r="AU188" s="172"/>
      <c r="AV188" s="172"/>
    </row>
    <row r="189" spans="1:48" ht="46.5" hidden="1" thickTop="1" thickBot="1">
      <c r="A189" s="121">
        <v>204248</v>
      </c>
      <c r="B189" s="115">
        <f>VLOOKUP($A189,'Выгр Кат'!$A:$T,B$1,0)</f>
        <v>1421</v>
      </c>
      <c r="C189" s="116" t="str">
        <f>VLOOKUP($A189,'Выгр Кат'!$A:$T,C$1,0)</f>
        <v>Ремень ГРМ DAYCO plus для ВАЗ 2110-2112, 2114 с 16-ти клапанным двигателем</v>
      </c>
      <c r="D189" s="115" t="str">
        <f>VLOOKUP($A189,'Выгр Кат'!$A:$T,D$1,0)</f>
        <v>Y</v>
      </c>
      <c r="E189" s="115" t="str">
        <f>VLOOKUP($A189,'Выгр Кат'!$A:$T,E$1,0)</f>
        <v>1</v>
      </c>
      <c r="F189" s="115">
        <f>VLOOKUP($A189,'Выгр Кат'!$A:$T,F$1,0)</f>
        <v>0</v>
      </c>
      <c r="G189" s="115" t="str">
        <f>VLOOKUP($A189,'Выгр Кат'!$A:$T,G$1,0)</f>
        <v>А141 2112-1006040 / 94714</v>
      </c>
      <c r="H189" s="115">
        <f>VLOOKUP($A189,'Выгр Кат'!$A:$T,H$1,0)</f>
        <v>0</v>
      </c>
      <c r="I189" s="91">
        <v>94714</v>
      </c>
      <c r="J189" s="93">
        <v>94714</v>
      </c>
      <c r="K189" s="75" t="e">
        <f>VLOOKUP(J189,'Отчет Eplex'!$B:$E,4,0)</f>
        <v>#N/A</v>
      </c>
      <c r="L189" s="75" t="e">
        <f t="shared" si="22"/>
        <v>#N/A</v>
      </c>
      <c r="M189" s="72">
        <v>1</v>
      </c>
      <c r="N189" s="80" t="s">
        <v>1133</v>
      </c>
      <c r="O189" s="72" t="str">
        <f>IFERROR(IF(VLOOKUP(I189,'Прайс шпак'!C:F,4,0)=N189,"шпак","Ошибка"),"Ошибка")</f>
        <v>шпак</v>
      </c>
      <c r="P189" s="74">
        <f>INDEX('Прайс шпак'!$H:$H,MATCH(I189,'Прайс шпак'!$C:$C,0))*M189</f>
        <v>1760</v>
      </c>
      <c r="Q189" s="72">
        <f>VLOOKUP(P189,Наценка!$A$1:$B$8,2,1)</f>
        <v>1.39</v>
      </c>
      <c r="R189" s="75">
        <f t="shared" si="29"/>
        <v>2446.3999999999996</v>
      </c>
      <c r="S189" s="74">
        <f t="shared" si="23"/>
        <v>2490</v>
      </c>
      <c r="T189" s="75">
        <f>VLOOKUP($A189,'Выгр Кат'!$A:$T,T$1,0)</f>
        <v>1760</v>
      </c>
      <c r="U189" s="75">
        <f>VLOOKUP($A189,'Выгр Кат'!$A:$T,U$1,0)</f>
        <v>2490</v>
      </c>
      <c r="V189" s="76">
        <f t="shared" si="24"/>
        <v>0</v>
      </c>
      <c r="W189" s="76">
        <f t="shared" si="25"/>
        <v>0</v>
      </c>
      <c r="X189" s="77">
        <f>IF(IFERROR(RIGHT(E189,1),"")="✔",S189*(1-#REF!),S189*(1-$X$2))</f>
        <v>2315.6999999999998</v>
      </c>
      <c r="Y189" s="167">
        <f t="shared" si="26"/>
        <v>0.3157386363636363</v>
      </c>
      <c r="Z189" s="167">
        <f t="shared" si="27"/>
        <v>0.10590733590733598</v>
      </c>
      <c r="AA189" s="167">
        <f t="shared" si="28"/>
        <v>0.47159090909090917</v>
      </c>
      <c r="AB189" s="169">
        <f t="shared" si="31"/>
        <v>2590</v>
      </c>
      <c r="AC189" s="161">
        <f>IFERROR(ROUND((VLOOKUP($A189,'ИЗ ГУГЛА'!$B:$Z,AC$1,0)+AE189)*AD189,),VLOOKUP($A189,'ИЗ ГУГЛА'!$B:$Z,AC$1,0))</f>
        <v>2590</v>
      </c>
      <c r="AD189" s="78">
        <v>1</v>
      </c>
      <c r="AE189" s="160">
        <v>0</v>
      </c>
      <c r="AF189" s="183">
        <v>2590</v>
      </c>
      <c r="AG189" s="152" t="s">
        <v>28558</v>
      </c>
      <c r="AH189" s="161" t="str">
        <f>IFERROR(ROUND((VLOOKUP($A189,'ИЗ ГУГЛА'!$B:$Z,AH$1,0)+AJ189)*AI189,),VLOOKUP($A189,'ИЗ ГУГЛА'!$B:$Z,AH$1,0))</f>
        <v/>
      </c>
      <c r="AI189" s="78">
        <v>1</v>
      </c>
      <c r="AJ189" s="160">
        <v>0</v>
      </c>
      <c r="AK189" s="172"/>
      <c r="AL189" s="172"/>
      <c r="AM189" s="161" t="str">
        <f>IFERROR(ROUND((VLOOKUP($A189,'ИЗ ГУГЛА'!$B:$Z,AM$1,0)+AO189)*AN189,),VLOOKUP($A189,'ИЗ ГУГЛА'!$B:$Z,AM$1,0))</f>
        <v/>
      </c>
      <c r="AN189" s="160">
        <v>1</v>
      </c>
      <c r="AO189" s="160">
        <v>0</v>
      </c>
      <c r="AP189" s="172"/>
      <c r="AQ189" s="172"/>
      <c r="AR189" s="161" t="str">
        <f>IFERROR(ROUND((VLOOKUP($A189,'ИЗ ГУГЛА'!$B:$Z,AR$1,0)+AT189)*AS189,),VLOOKUP($A189,'ИЗ ГУГЛА'!$B:$Z,AR$1,0))</f>
        <v/>
      </c>
      <c r="AS189" s="160">
        <v>1</v>
      </c>
      <c r="AT189" s="160">
        <v>0</v>
      </c>
      <c r="AU189" s="172"/>
      <c r="AV189" s="172"/>
    </row>
    <row r="190" spans="1:48" ht="31.5" hidden="1" thickTop="1" thickBot="1">
      <c r="A190" s="121">
        <v>204252</v>
      </c>
      <c r="B190" s="115">
        <f>VLOOKUP($A190,'Выгр Кат'!$A:$T,B$1,0)</f>
        <v>29547</v>
      </c>
      <c r="C190" s="116" t="str">
        <f>VLOOKUP($A190,'Выгр Кат'!$A:$T,C$1,0)</f>
        <v>Ремень ГРМ DAYCO для Лада Ларгус с 16-ти клапанным двигателем</v>
      </c>
      <c r="D190" s="115" t="str">
        <f>VLOOKUP($A190,'Выгр Кат'!$A:$T,D$1,0)</f>
        <v>Y</v>
      </c>
      <c r="E190" s="115" t="str">
        <f>VLOOKUP($A190,'Выгр Кат'!$A:$T,E$1,0)</f>
        <v>1</v>
      </c>
      <c r="F190" s="115">
        <f>VLOOKUP($A190,'Выгр Кат'!$A:$T,F$1,0)</f>
        <v>0</v>
      </c>
      <c r="G190" s="115" t="str">
        <f>VLOOKUP($A190,'Выгр Кат'!$A:$T,G$1,0)</f>
        <v>94847</v>
      </c>
      <c r="H190" s="115">
        <f>VLOOKUP($A190,'Выгр Кат'!$A:$T,H$1,0)</f>
        <v>0</v>
      </c>
      <c r="I190" s="91" t="str">
        <f t="shared" si="32"/>
        <v>DAYCO 94847</v>
      </c>
      <c r="J190" s="93">
        <v>94847</v>
      </c>
      <c r="K190" s="75" t="e">
        <f>VLOOKUP(J190,'Отчет Eplex'!$B:$E,4,0)</f>
        <v>#N/A</v>
      </c>
      <c r="L190" s="75" t="e">
        <f t="shared" si="22"/>
        <v>#N/A</v>
      </c>
      <c r="M190" s="72">
        <v>1</v>
      </c>
      <c r="N190" s="136" t="s">
        <v>1133</v>
      </c>
      <c r="O190" s="135" t="str">
        <f>IFERROR(IF(INDEX('Прайс шпак'!$F:$F,MATCH(I190,'Прайс шпак'!N:N,0))=N190,"шпак","Ошибка"),"Ошибка")</f>
        <v>шпак</v>
      </c>
      <c r="P190" s="92">
        <f>INDEX('Прайс шпак'!$H:$H,MATCH(I190,'Прайс шпак'!N:N,0))*M190</f>
        <v>2200</v>
      </c>
      <c r="Q190" s="72">
        <f>VLOOKUP(P190,Наценка!$A$1:$B$8,2,1)</f>
        <v>1.39</v>
      </c>
      <c r="R190" s="75">
        <f t="shared" si="29"/>
        <v>3058</v>
      </c>
      <c r="S190" s="74">
        <f t="shared" si="23"/>
        <v>3090</v>
      </c>
      <c r="T190" s="75">
        <f>VLOOKUP($A190,'Выгр Кат'!$A:$T,T$1,0)</f>
        <v>2200</v>
      </c>
      <c r="U190" s="75">
        <f>VLOOKUP($A190,'Выгр Кат'!$A:$T,U$1,0)</f>
        <v>3090</v>
      </c>
      <c r="V190" s="76">
        <f t="shared" si="24"/>
        <v>0</v>
      </c>
      <c r="W190" s="76">
        <f t="shared" si="25"/>
        <v>0</v>
      </c>
      <c r="X190" s="77">
        <f>IF(IFERROR(RIGHT(E190,1),"")="✔",S190*(1-#REF!),S190*(1-$X$2))</f>
        <v>2873.7</v>
      </c>
      <c r="Y190" s="167">
        <f t="shared" si="26"/>
        <v>0.30622727272727257</v>
      </c>
      <c r="Z190" s="167">
        <f t="shared" si="27"/>
        <v>7.0000000000000062E-2</v>
      </c>
      <c r="AA190" s="167">
        <f t="shared" si="28"/>
        <v>0.40454545454545454</v>
      </c>
      <c r="AB190" s="169">
        <f t="shared" si="31"/>
        <v>3090</v>
      </c>
      <c r="AC190" s="161">
        <f>IFERROR(ROUND((VLOOKUP($A190,'ИЗ ГУГЛА'!$B:$Z,AC$1,0)+AE190)*AD190,),VLOOKUP($A190,'ИЗ ГУГЛА'!$B:$Z,AC$1,0))</f>
        <v>3090</v>
      </c>
      <c r="AD190" s="78">
        <v>1</v>
      </c>
      <c r="AE190" s="160">
        <v>0</v>
      </c>
      <c r="AF190" s="183">
        <v>3090</v>
      </c>
      <c r="AG190" s="152" t="s">
        <v>28559</v>
      </c>
      <c r="AH190" s="161" t="str">
        <f>IFERROR(ROUND((VLOOKUP($A190,'ИЗ ГУГЛА'!$B:$Z,AH$1,0)+AJ190)*AI190,),VLOOKUP($A190,'ИЗ ГУГЛА'!$B:$Z,AH$1,0))</f>
        <v/>
      </c>
      <c r="AI190" s="78">
        <v>1</v>
      </c>
      <c r="AJ190" s="160">
        <v>0</v>
      </c>
      <c r="AK190" s="172"/>
      <c r="AL190" s="172"/>
      <c r="AM190" s="161" t="str">
        <f>IFERROR(ROUND((VLOOKUP($A190,'ИЗ ГУГЛА'!$B:$Z,AM$1,0)+AO190)*AN190,),VLOOKUP($A190,'ИЗ ГУГЛА'!$B:$Z,AM$1,0))</f>
        <v/>
      </c>
      <c r="AN190" s="160">
        <v>1</v>
      </c>
      <c r="AO190" s="160">
        <v>0</v>
      </c>
      <c r="AP190" s="172"/>
      <c r="AQ190" s="172"/>
      <c r="AR190" s="161" t="str">
        <f>IFERROR(ROUND((VLOOKUP($A190,'ИЗ ГУГЛА'!$B:$Z,AR$1,0)+AT190)*AS190,),VLOOKUP($A190,'ИЗ ГУГЛА'!$B:$Z,AR$1,0))</f>
        <v/>
      </c>
      <c r="AS190" s="160">
        <v>1</v>
      </c>
      <c r="AT190" s="160">
        <v>0</v>
      </c>
      <c r="AU190" s="172"/>
      <c r="AV190" s="172"/>
    </row>
    <row r="191" spans="1:48" ht="31.5" hidden="1" thickTop="1" thickBot="1">
      <c r="A191" s="121">
        <v>218693</v>
      </c>
      <c r="B191" s="115">
        <f>VLOOKUP($A191,'Выгр Кат'!$A:$T,B$1,0)</f>
        <v>775</v>
      </c>
      <c r="C191" s="116" t="str">
        <f>VLOOKUP($A191,'Выгр Кат'!$A:$T,C$1,0)</f>
        <v>Сцепление Avtopribor в сборе для ВАЗ 2108-21099, 2113-2115</v>
      </c>
      <c r="D191" s="115" t="str">
        <f>VLOOKUP($A191,'Выгр Кат'!$A:$T,D$1,0)</f>
        <v>Y</v>
      </c>
      <c r="E191" s="115" t="str">
        <f>VLOOKUP($A191,'Выгр Кат'!$A:$T,E$1,0)</f>
        <v>1ск4</v>
      </c>
      <c r="F191" s="115">
        <f>VLOOKUP($A191,'Выгр Кат'!$A:$T,F$1,0)</f>
        <v>0</v>
      </c>
      <c r="G191" s="115" t="str">
        <f>VLOOKUP($A191,'Выгр Кат'!$A:$T,G$1,0)</f>
        <v>801122AVT</v>
      </c>
      <c r="H191" s="115">
        <f>VLOOKUP($A191,'Выгр Кат'!$A:$T,H$1,0)</f>
        <v>0</v>
      </c>
      <c r="I191" s="75" t="s">
        <v>30119</v>
      </c>
      <c r="J191" s="75" t="s">
        <v>30119</v>
      </c>
      <c r="K191" s="75" t="e">
        <f>VLOOKUP(J191,'Отчет Eplex'!$B:$E,4,0)</f>
        <v>#N/A</v>
      </c>
      <c r="L191" s="75" t="e">
        <f t="shared" si="22"/>
        <v>#N/A</v>
      </c>
      <c r="M191" s="72">
        <v>1</v>
      </c>
      <c r="N191" s="80" t="s">
        <v>30218</v>
      </c>
      <c r="O191" s="72" t="str">
        <f>IFERROR(IF(VLOOKUP(I191,'Прайс шпак'!C:F,4,0)=N191,"шпак","Ошибка"),"Ошибка")</f>
        <v>шпак</v>
      </c>
      <c r="P191" s="74">
        <f>INDEX('Прайс шпак'!$H:$H,MATCH(I191,'Прайс шпак'!$C:$C,0))*M191</f>
        <v>4430</v>
      </c>
      <c r="Q191" s="72">
        <f>VLOOKUP(P191,Наценка!$A$1:$B$8,2,1)</f>
        <v>1.39</v>
      </c>
      <c r="R191" s="130">
        <f>P191*1.2*100/93</f>
        <v>5716.1290322580644</v>
      </c>
      <c r="S191" s="74">
        <f t="shared" si="23"/>
        <v>5790</v>
      </c>
      <c r="T191" s="75">
        <f>VLOOKUP($A191,'Выгр Кат'!$A:$T,T$1,0)</f>
        <v>4430</v>
      </c>
      <c r="U191" s="75">
        <f>VLOOKUP($A191,'Выгр Кат'!$A:$T,U$1,0)</f>
        <v>5790</v>
      </c>
      <c r="V191" s="76">
        <f t="shared" si="24"/>
        <v>0</v>
      </c>
      <c r="W191" s="76">
        <f t="shared" si="25"/>
        <v>0</v>
      </c>
      <c r="X191" s="77">
        <f>IF(IFERROR(RIGHT(E191,1),"")="✔",S191*(1-#REF!),S191*(1-$X$2))</f>
        <v>5384.7</v>
      </c>
      <c r="Y191" s="167">
        <f t="shared" si="26"/>
        <v>0.21550790067720094</v>
      </c>
      <c r="Z191" s="167">
        <f t="shared" si="27"/>
        <v>-0.24877087198515765</v>
      </c>
      <c r="AA191" s="167">
        <f t="shared" si="28"/>
        <v>-2.6636568848758424E-2</v>
      </c>
      <c r="AB191" s="174">
        <f>AK191</f>
        <v>4312</v>
      </c>
      <c r="AC191" s="161">
        <f>IFERROR(ROUND((VLOOKUP($A191,'ИЗ ГУГЛА'!$B:$Z,AC$1,0)+AE191)*AD191,),VLOOKUP($A191,'ИЗ ГУГЛА'!$B:$Z,AC$1,0))</f>
        <v>6890</v>
      </c>
      <c r="AD191" s="78">
        <v>1</v>
      </c>
      <c r="AE191" s="160">
        <v>0</v>
      </c>
      <c r="AF191" s="183">
        <v>6890</v>
      </c>
      <c r="AG191" s="152" t="s">
        <v>32974</v>
      </c>
      <c r="AH191" s="161">
        <f>IFERROR(ROUND((VLOOKUP($A191,'ИЗ ГУГЛА'!$B:$Z,AH$1,0)+AJ191)*AI191,),VLOOKUP($A191,'ИЗ ГУГЛА'!$B:$Z,AH$1,0))</f>
        <v>4312</v>
      </c>
      <c r="AI191" s="78">
        <v>1</v>
      </c>
      <c r="AJ191" s="160">
        <v>0</v>
      </c>
      <c r="AK191" s="184">
        <v>4312</v>
      </c>
      <c r="AL191" s="172" t="s">
        <v>33331</v>
      </c>
      <c r="AM191" s="161" t="str">
        <f>IFERROR(ROUND((VLOOKUP($A191,'ИЗ ГУГЛА'!$B:$Z,AM$1,0)+AO191)*AN191,),VLOOKUP($A191,'ИЗ ГУГЛА'!$B:$Z,AM$1,0))</f>
        <v/>
      </c>
      <c r="AN191" s="160">
        <v>1</v>
      </c>
      <c r="AO191" s="160">
        <v>0</v>
      </c>
      <c r="AP191" s="172"/>
      <c r="AQ191" s="172"/>
      <c r="AR191" s="161" t="str">
        <f>IFERROR(ROUND((VLOOKUP($A191,'ИЗ ГУГЛА'!$B:$Z,AR$1,0)+AT191)*AS191,),VLOOKUP($A191,'ИЗ ГУГЛА'!$B:$Z,AR$1,0))</f>
        <v/>
      </c>
      <c r="AS191" s="160">
        <v>1</v>
      </c>
      <c r="AT191" s="160">
        <v>0</v>
      </c>
      <c r="AU191" s="172"/>
      <c r="AV191" s="172"/>
    </row>
    <row r="192" spans="1:48" ht="31.5" hidden="1" thickTop="1" thickBot="1">
      <c r="A192" s="121">
        <v>144090</v>
      </c>
      <c r="B192" s="115">
        <f>VLOOKUP($A192,'Выгр Кат'!$A:$T,B$1,0)</f>
        <v>13994</v>
      </c>
      <c r="C192" s="116" t="str">
        <f>VLOOKUP($A192,'Выгр Кат'!$A:$T,C$1,0)</f>
        <v>Диск сцепления Avtopribor для Шевроле Нива</v>
      </c>
      <c r="D192" s="115" t="str">
        <f>VLOOKUP($A192,'Выгр Кат'!$A:$T,D$1,0)</f>
        <v>Y</v>
      </c>
      <c r="E192" s="115" t="str">
        <f>VLOOKUP($A192,'Выгр Кат'!$A:$T,E$1,0)</f>
        <v>1</v>
      </c>
      <c r="F192" s="115">
        <f>VLOOKUP($A192,'Выгр Кат'!$A:$T,F$1,0)</f>
        <v>0</v>
      </c>
      <c r="G192" s="115" t="str">
        <f>VLOOKUP($A192,'Выгр Кат'!$A:$T,G$1,0)</f>
        <v>809726AVT</v>
      </c>
      <c r="H192" s="115">
        <f>VLOOKUP($A192,'Выгр Кат'!$A:$T,H$1,0)</f>
        <v>0</v>
      </c>
      <c r="I192" s="75" t="s">
        <v>30216</v>
      </c>
      <c r="J192" s="75" t="s">
        <v>30216</v>
      </c>
      <c r="K192" s="75" t="e">
        <f>VLOOKUP(J192,'Отчет Eplex'!$B:$E,4,0)</f>
        <v>#N/A</v>
      </c>
      <c r="L192" s="75" t="e">
        <f t="shared" ref="L192:L253" si="33">K192-P192</f>
        <v>#N/A</v>
      </c>
      <c r="M192" s="72">
        <v>1</v>
      </c>
      <c r="N192" s="80" t="s">
        <v>30218</v>
      </c>
      <c r="O192" s="72" t="str">
        <f>IFERROR(IF(VLOOKUP(I192,'Прайс шпак'!C:F,4,0)=N192,"шпак","Ошибка"),"Ошибка")</f>
        <v>шпак</v>
      </c>
      <c r="P192" s="74">
        <f>INDEX('Прайс шпак'!$H:$H,MATCH(I192,'Прайс шпак'!$C:$C,0))*M192</f>
        <v>3800</v>
      </c>
      <c r="Q192" s="72">
        <f>VLOOKUP(P192,Наценка!$A$1:$B$8,2,1)</f>
        <v>1.39</v>
      </c>
      <c r="R192" s="75">
        <f t="shared" si="29"/>
        <v>5282</v>
      </c>
      <c r="S192" s="74">
        <f t="shared" ref="S192:S253" si="34">IF(R192&lt;=1000,(ROUNDUP(R192,-1)-1),(ROUNDUP(R192,-2)-10))</f>
        <v>5290</v>
      </c>
      <c r="T192" s="75">
        <f>VLOOKUP($A192,'Выгр Кат'!$A:$T,T$1,0)</f>
        <v>3800</v>
      </c>
      <c r="U192" s="75">
        <f>VLOOKUP($A192,'Выгр Кат'!$A:$T,U$1,0)</f>
        <v>5290</v>
      </c>
      <c r="V192" s="76">
        <f t="shared" ref="V192:V253" si="35">P192-T192</f>
        <v>0</v>
      </c>
      <c r="W192" s="76">
        <f t="shared" ref="W192:W253" si="36">S192-U192</f>
        <v>0</v>
      </c>
      <c r="X192" s="77">
        <f>IF(IFERROR(RIGHT(E192,1),"")="✔",S192*(1-#REF!),S192*(1-$X$2))</f>
        <v>4919.7</v>
      </c>
      <c r="Y192" s="167">
        <f t="shared" si="26"/>
        <v>0.29465789473684212</v>
      </c>
      <c r="Z192" s="167" t="str">
        <f t="shared" si="27"/>
        <v/>
      </c>
      <c r="AA192" s="167" t="str">
        <f t="shared" si="28"/>
        <v/>
      </c>
      <c r="AB192" s="169" t="str">
        <f t="shared" si="31"/>
        <v>3290 снят</v>
      </c>
      <c r="AC192" s="161">
        <f>IFERROR(ROUND((VLOOKUP($A192,'ИЗ ГУГЛА'!$B:$Z,AC$1,0)+AE192)*AD192,),VLOOKUP($A192,'ИЗ ГУГЛА'!$B:$Z,AC$1,0))</f>
        <v>3290</v>
      </c>
      <c r="AD192" s="78">
        <v>1</v>
      </c>
      <c r="AE192" s="160">
        <v>0</v>
      </c>
      <c r="AF192" s="117" t="s">
        <v>32982</v>
      </c>
      <c r="AG192" s="152" t="s">
        <v>26826</v>
      </c>
      <c r="AH192" s="161" t="str">
        <f>IFERROR(ROUND((VLOOKUP($A192,'ИЗ ГУГЛА'!$B:$Z,AH$1,0)+AJ192)*AI192,),VLOOKUP($A192,'ИЗ ГУГЛА'!$B:$Z,AH$1,0))</f>
        <v/>
      </c>
      <c r="AI192" s="78">
        <v>1</v>
      </c>
      <c r="AJ192" s="160">
        <v>0</v>
      </c>
      <c r="AK192" s="172" t="s">
        <v>28492</v>
      </c>
      <c r="AL192" s="172"/>
      <c r="AM192" s="161" t="str">
        <f>IFERROR(ROUND((VLOOKUP($A192,'ИЗ ГУГЛА'!$B:$Z,AM$1,0)+AO192)*AN192,),VLOOKUP($A192,'ИЗ ГУГЛА'!$B:$Z,AM$1,0))</f>
        <v/>
      </c>
      <c r="AN192" s="160">
        <v>1</v>
      </c>
      <c r="AO192" s="160">
        <v>0</v>
      </c>
      <c r="AP192" s="172"/>
      <c r="AQ192" s="172"/>
      <c r="AR192" s="161" t="str">
        <f>IFERROR(ROUND((VLOOKUP($A192,'ИЗ ГУГЛА'!$B:$Z,AR$1,0)+AT192)*AS192,),VLOOKUP($A192,'ИЗ ГУГЛА'!$B:$Z,AR$1,0))</f>
        <v/>
      </c>
      <c r="AS192" s="160">
        <v>1</v>
      </c>
      <c r="AT192" s="160">
        <v>0</v>
      </c>
      <c r="AU192" s="172"/>
      <c r="AV192" s="172"/>
    </row>
    <row r="193" spans="1:48" ht="31.5" hidden="1" thickTop="1" thickBot="1">
      <c r="A193" s="121">
        <v>204253</v>
      </c>
      <c r="B193" s="115">
        <f>VLOOKUP($A193,'Выгр Кат'!$A:$T,B$1,0)</f>
        <v>29548</v>
      </c>
      <c r="C193" s="116" t="str">
        <f>VLOOKUP($A193,'Выгр Кат'!$A:$T,C$1,0)</f>
        <v>Ремень ГРМ DAYCO для Лада Ларгус с 8-ми клапанным двигателем</v>
      </c>
      <c r="D193" s="115" t="str">
        <f>VLOOKUP($A193,'Выгр Кат'!$A:$T,D$1,0)</f>
        <v>Y</v>
      </c>
      <c r="E193" s="115" t="str">
        <f>VLOOKUP($A193,'Выгр Кат'!$A:$T,E$1,0)</f>
        <v>1</v>
      </c>
      <c r="F193" s="115">
        <f>VLOOKUP($A193,'Выгр Кат'!$A:$T,F$1,0)</f>
        <v>0</v>
      </c>
      <c r="G193" s="115" t="str">
        <f>VLOOKUP($A193,'Выгр Кат'!$A:$T,G$1,0)</f>
        <v>941059</v>
      </c>
      <c r="H193" s="115">
        <f>VLOOKUP($A193,'Выгр Кат'!$A:$T,H$1,0)</f>
        <v>0</v>
      </c>
      <c r="I193" s="91" t="str">
        <f t="shared" ref="I193:I195" si="37">_xlfn.CONCAT(N193," ",G193)</f>
        <v>DAYCO 941059</v>
      </c>
      <c r="J193" s="93">
        <v>941059</v>
      </c>
      <c r="K193" s="75" t="e">
        <f>VLOOKUP(J193,'Отчет Eplex'!$B:$E,4,0)</f>
        <v>#N/A</v>
      </c>
      <c r="L193" s="75" t="e">
        <f t="shared" si="33"/>
        <v>#N/A</v>
      </c>
      <c r="M193" s="72">
        <v>1</v>
      </c>
      <c r="N193" s="136" t="s">
        <v>1133</v>
      </c>
      <c r="O193" s="135" t="str">
        <f>IFERROR(IF(INDEX('Прайс шпак'!$F:$F,MATCH(I193,'Прайс шпак'!N:N,0))=N193,"шпак","Ошибка"),"Ошибка")</f>
        <v>шпак</v>
      </c>
      <c r="P193" s="92">
        <f>INDEX('Прайс шпак'!$H:$H,MATCH(I193,'Прайс шпак'!N:N,0))*M193</f>
        <v>1430</v>
      </c>
      <c r="Q193" s="72">
        <f>VLOOKUP(P193,Наценка!$A$1:$B$8,2,1)</f>
        <v>1.39</v>
      </c>
      <c r="R193" s="75">
        <f t="shared" si="29"/>
        <v>1987.6999999999998</v>
      </c>
      <c r="S193" s="74">
        <f t="shared" si="34"/>
        <v>1990</v>
      </c>
      <c r="T193" s="75">
        <f>VLOOKUP($A193,'Выгр Кат'!$A:$T,T$1,0)</f>
        <v>1430</v>
      </c>
      <c r="U193" s="75">
        <f>VLOOKUP($A193,'Выгр Кат'!$A:$T,U$1,0)</f>
        <v>1990</v>
      </c>
      <c r="V193" s="76">
        <f t="shared" si="35"/>
        <v>0</v>
      </c>
      <c r="W193" s="76">
        <f t="shared" si="36"/>
        <v>0</v>
      </c>
      <c r="X193" s="77">
        <f>IF(IFERROR(RIGHT(E193,1),"")="✔",S193*(1-#REF!),S193*(1-$X$2))</f>
        <v>1850.6999999999998</v>
      </c>
      <c r="Y193" s="167">
        <f t="shared" si="26"/>
        <v>0.29419580419580416</v>
      </c>
      <c r="Z193" s="167">
        <f t="shared" si="27"/>
        <v>0.11449760765550247</v>
      </c>
      <c r="AA193" s="167">
        <f t="shared" si="28"/>
        <v>0.46153846153846145</v>
      </c>
      <c r="AB193" s="169">
        <f t="shared" si="31"/>
        <v>2090</v>
      </c>
      <c r="AC193" s="161">
        <f>IFERROR(ROUND((VLOOKUP($A193,'ИЗ ГУГЛА'!$B:$Z,AC$1,0)+AE193)*AD193,),VLOOKUP($A193,'ИЗ ГУГЛА'!$B:$Z,AC$1,0))</f>
        <v>2090</v>
      </c>
      <c r="AD193" s="78">
        <v>1</v>
      </c>
      <c r="AE193" s="160">
        <v>0</v>
      </c>
      <c r="AF193" s="183">
        <v>2090</v>
      </c>
      <c r="AG193" s="152" t="s">
        <v>28560</v>
      </c>
      <c r="AH193" s="161" t="str">
        <f>IFERROR(ROUND((VLOOKUP($A193,'ИЗ ГУГЛА'!$B:$Z,AH$1,0)+AJ193)*AI193,),VLOOKUP($A193,'ИЗ ГУГЛА'!$B:$Z,AH$1,0))</f>
        <v/>
      </c>
      <c r="AI193" s="78">
        <v>1</v>
      </c>
      <c r="AJ193" s="160">
        <v>0</v>
      </c>
      <c r="AK193" s="172"/>
      <c r="AL193" s="172"/>
      <c r="AM193" s="161" t="str">
        <f>IFERROR(ROUND((VLOOKUP($A193,'ИЗ ГУГЛА'!$B:$Z,AM$1,0)+AO193)*AN193,),VLOOKUP($A193,'ИЗ ГУГЛА'!$B:$Z,AM$1,0))</f>
        <v/>
      </c>
      <c r="AN193" s="160">
        <v>1</v>
      </c>
      <c r="AO193" s="160">
        <v>0</v>
      </c>
      <c r="AP193" s="172"/>
      <c r="AQ193" s="172"/>
      <c r="AR193" s="161" t="str">
        <f>IFERROR(ROUND((VLOOKUP($A193,'ИЗ ГУГЛА'!$B:$Z,AR$1,0)+AT193)*AS193,),VLOOKUP($A193,'ИЗ ГУГЛА'!$B:$Z,AR$1,0))</f>
        <v/>
      </c>
      <c r="AS193" s="160">
        <v>1</v>
      </c>
      <c r="AT193" s="160">
        <v>0</v>
      </c>
      <c r="AU193" s="172"/>
      <c r="AV193" s="172"/>
    </row>
    <row r="194" spans="1:48" ht="31.5" hidden="1" thickTop="1" thickBot="1">
      <c r="A194" s="121">
        <v>204254</v>
      </c>
      <c r="B194" s="115">
        <f>VLOOKUP($A194,'Выгр Кат'!$A:$T,B$1,0)</f>
        <v>29542</v>
      </c>
      <c r="C194" s="116" t="str">
        <f>VLOOKUP($A194,'Выгр Кат'!$A:$T,C$1,0)</f>
        <v>Ремень ГРМ DAYCO для Лада Приора, Гранта с 16-ти клапанным двигателем</v>
      </c>
      <c r="D194" s="115" t="str">
        <f>VLOOKUP($A194,'Выгр Кат'!$A:$T,D$1,0)</f>
        <v>Y</v>
      </c>
      <c r="E194" s="115" t="str">
        <f>VLOOKUP($A194,'Выгр Кат'!$A:$T,E$1,0)</f>
        <v>1</v>
      </c>
      <c r="F194" s="115">
        <f>VLOOKUP($A194,'Выгр Кат'!$A:$T,F$1,0)</f>
        <v>0</v>
      </c>
      <c r="G194" s="115" t="str">
        <f>VLOOKUP($A194,'Выгр Кат'!$A:$T,G$1,0)</f>
        <v>941071</v>
      </c>
      <c r="H194" s="115">
        <f>VLOOKUP($A194,'Выгр Кат'!$A:$T,H$1,0)</f>
        <v>0</v>
      </c>
      <c r="I194" s="91" t="str">
        <f t="shared" si="37"/>
        <v>DAYCO 941071</v>
      </c>
      <c r="J194" s="93">
        <v>941071</v>
      </c>
      <c r="K194" s="75" t="e">
        <f>VLOOKUP(J194,'Отчет Eplex'!$B:$E,4,0)</f>
        <v>#N/A</v>
      </c>
      <c r="L194" s="75" t="e">
        <f t="shared" si="33"/>
        <v>#N/A</v>
      </c>
      <c r="M194" s="72">
        <v>1</v>
      </c>
      <c r="N194" s="136" t="s">
        <v>1133</v>
      </c>
      <c r="O194" s="135" t="str">
        <f>IFERROR(IF(INDEX('Прайс шпак'!$F:$F,MATCH(I194,'Прайс шпак'!N:N,0))=N194,"шпак","Ошибка"),"Ошибка")</f>
        <v>шпак</v>
      </c>
      <c r="P194" s="92">
        <f>INDEX('Прайс шпак'!$H:$H,MATCH(I194,'Прайс шпак'!N:N,0))*M194</f>
        <v>2310</v>
      </c>
      <c r="Q194" s="72">
        <f>VLOOKUP(P194,Наценка!$A$1:$B$8,2,1)</f>
        <v>1.39</v>
      </c>
      <c r="R194" s="75">
        <f t="shared" si="29"/>
        <v>3210.8999999999996</v>
      </c>
      <c r="S194" s="74">
        <f t="shared" si="34"/>
        <v>3290</v>
      </c>
      <c r="T194" s="75">
        <f>VLOOKUP($A194,'Выгр Кат'!$A:$T,T$1,0)</f>
        <v>2310</v>
      </c>
      <c r="U194" s="75">
        <f>VLOOKUP($A194,'Выгр Кат'!$A:$T,U$1,0)</f>
        <v>3290</v>
      </c>
      <c r="V194" s="76">
        <f t="shared" si="35"/>
        <v>0</v>
      </c>
      <c r="W194" s="76">
        <f t="shared" si="36"/>
        <v>0</v>
      </c>
      <c r="X194" s="77">
        <f>IF(IFERROR(RIGHT(E194,1),"")="✔",S194*(1-#REF!),S194*(1-$X$2))</f>
        <v>3059.7</v>
      </c>
      <c r="Y194" s="167">
        <f t="shared" ref="Y194:Y257" si="38">IFERROR(X194/P194-1,"")</f>
        <v>0.32454545454545447</v>
      </c>
      <c r="Z194" s="167">
        <f t="shared" ref="Z194:Z257" si="39">IFERROR((AB194-X194)/AB194,"")</f>
        <v>4.0846394984326073E-2</v>
      </c>
      <c r="AA194" s="167">
        <f t="shared" ref="AA194:AA257" si="40">IFERROR(IF(AB194="","",AB194/P194-1),"")</f>
        <v>0.38095238095238093</v>
      </c>
      <c r="AB194" s="169">
        <f t="shared" si="31"/>
        <v>3190</v>
      </c>
      <c r="AC194" s="161">
        <f>IFERROR(ROUND((VLOOKUP($A194,'ИЗ ГУГЛА'!$B:$Z,AC$1,0)+AE194)*AD194,),VLOOKUP($A194,'ИЗ ГУГЛА'!$B:$Z,AC$1,0))</f>
        <v>3190</v>
      </c>
      <c r="AD194" s="78">
        <v>1</v>
      </c>
      <c r="AE194" s="160">
        <v>0</v>
      </c>
      <c r="AF194" s="183">
        <v>3190</v>
      </c>
      <c r="AG194" s="152" t="s">
        <v>28561</v>
      </c>
      <c r="AH194" s="161" t="str">
        <f>IFERROR(ROUND((VLOOKUP($A194,'ИЗ ГУГЛА'!$B:$Z,AH$1,0)+AJ194)*AI194,),VLOOKUP($A194,'ИЗ ГУГЛА'!$B:$Z,AH$1,0))</f>
        <v/>
      </c>
      <c r="AI194" s="78">
        <v>1</v>
      </c>
      <c r="AJ194" s="160">
        <v>0</v>
      </c>
      <c r="AK194" s="172"/>
      <c r="AL194" s="172"/>
      <c r="AM194" s="161" t="str">
        <f>IFERROR(ROUND((VLOOKUP($A194,'ИЗ ГУГЛА'!$B:$Z,AM$1,0)+AO194)*AN194,),VLOOKUP($A194,'ИЗ ГУГЛА'!$B:$Z,AM$1,0))</f>
        <v/>
      </c>
      <c r="AN194" s="160">
        <v>1</v>
      </c>
      <c r="AO194" s="160">
        <v>0</v>
      </c>
      <c r="AP194" s="172"/>
      <c r="AQ194" s="172"/>
      <c r="AR194" s="161" t="str">
        <f>IFERROR(ROUND((VLOOKUP($A194,'ИЗ ГУГЛА'!$B:$Z,AR$1,0)+AT194)*AS194,),VLOOKUP($A194,'ИЗ ГУГЛА'!$B:$Z,AR$1,0))</f>
        <v/>
      </c>
      <c r="AS194" s="160">
        <v>1</v>
      </c>
      <c r="AT194" s="160">
        <v>0</v>
      </c>
      <c r="AU194" s="172"/>
      <c r="AV194" s="172"/>
    </row>
    <row r="195" spans="1:48" ht="46.5" hidden="1" thickTop="1" thickBot="1">
      <c r="A195" s="121">
        <v>204251</v>
      </c>
      <c r="B195" s="115">
        <f>VLOOKUP($A195,'Выгр Кат'!$A:$T,B$1,0)</f>
        <v>29545</v>
      </c>
      <c r="C195" s="116" t="str">
        <f>VLOOKUP($A195,'Выгр Кат'!$A:$T,C$1,0)</f>
        <v>Ремень ГРМ DAYCO для Лада Калина 2, Приора, Гранта с 8-ми клапанным двигателем</v>
      </c>
      <c r="D195" s="115" t="str">
        <f>VLOOKUP($A195,'Выгр Кат'!$A:$T,D$1,0)</f>
        <v>Y</v>
      </c>
      <c r="E195" s="115" t="str">
        <f>VLOOKUP($A195,'Выгр Кат'!$A:$T,E$1,0)</f>
        <v>1</v>
      </c>
      <c r="F195" s="115">
        <f>VLOOKUP($A195,'Выгр Кат'!$A:$T,F$1,0)</f>
        <v>0</v>
      </c>
      <c r="G195" s="115" t="str">
        <f>VLOOKUP($A195,'Выгр Кат'!$A:$T,G$1,0)</f>
        <v>941072</v>
      </c>
      <c r="H195" s="115">
        <f>VLOOKUP($A195,'Выгр Кат'!$A:$T,H$1,0)</f>
        <v>0</v>
      </c>
      <c r="I195" s="91" t="str">
        <f t="shared" si="37"/>
        <v>DAYCO 941072</v>
      </c>
      <c r="J195" s="93">
        <v>941072</v>
      </c>
      <c r="K195" s="75" t="e">
        <f>VLOOKUP(J195,'Отчет Eplex'!$B:$E,4,0)</f>
        <v>#N/A</v>
      </c>
      <c r="L195" s="75" t="e">
        <f t="shared" si="33"/>
        <v>#N/A</v>
      </c>
      <c r="M195" s="72">
        <v>1</v>
      </c>
      <c r="N195" s="136" t="s">
        <v>1133</v>
      </c>
      <c r="O195" s="135" t="str">
        <f>IFERROR(IF(INDEX('Прайс шпак'!$F:$F,MATCH(I195,'Прайс шпак'!N:N,0))=N195,"шпак","Ошибка"),"Ошибка")</f>
        <v>шпак</v>
      </c>
      <c r="P195" s="92">
        <f>INDEX('Прайс шпак'!$H:$H,MATCH(I195,'Прайс шпак'!N:N,0))*M195</f>
        <v>1760</v>
      </c>
      <c r="Q195" s="72">
        <f>VLOOKUP(P195,Наценка!$A$1:$B$8,2,1)</f>
        <v>1.39</v>
      </c>
      <c r="R195" s="75">
        <f t="shared" ref="R195:R258" si="41">P195*Q195</f>
        <v>2446.3999999999996</v>
      </c>
      <c r="S195" s="74">
        <f t="shared" si="34"/>
        <v>2490</v>
      </c>
      <c r="T195" s="75">
        <f>VLOOKUP($A195,'Выгр Кат'!$A:$T,T$1,0)</f>
        <v>1760</v>
      </c>
      <c r="U195" s="75">
        <f>VLOOKUP($A195,'Выгр Кат'!$A:$T,U$1,0)</f>
        <v>2490</v>
      </c>
      <c r="V195" s="76">
        <f t="shared" si="35"/>
        <v>0</v>
      </c>
      <c r="W195" s="76">
        <f t="shared" si="36"/>
        <v>0</v>
      </c>
      <c r="X195" s="77">
        <f>IF(IFERROR(RIGHT(E195,1),"")="✔",S195*(1-#REF!),S195*(1-$X$2))</f>
        <v>2315.6999999999998</v>
      </c>
      <c r="Y195" s="167">
        <f t="shared" si="38"/>
        <v>0.3157386363636363</v>
      </c>
      <c r="Z195" s="167">
        <f t="shared" si="39"/>
        <v>0.10590733590733598</v>
      </c>
      <c r="AA195" s="167">
        <f t="shared" si="40"/>
        <v>0.47159090909090917</v>
      </c>
      <c r="AB195" s="169">
        <f t="shared" si="31"/>
        <v>2590</v>
      </c>
      <c r="AC195" s="161">
        <f>IFERROR(ROUND((VLOOKUP($A195,'ИЗ ГУГЛА'!$B:$Z,AC$1,0)+AE195)*AD195,),VLOOKUP($A195,'ИЗ ГУГЛА'!$B:$Z,AC$1,0))</f>
        <v>2590</v>
      </c>
      <c r="AD195" s="78">
        <v>1</v>
      </c>
      <c r="AE195" s="160">
        <v>0</v>
      </c>
      <c r="AF195" s="183">
        <v>2590</v>
      </c>
      <c r="AG195" s="152" t="s">
        <v>28562</v>
      </c>
      <c r="AH195" s="161" t="str">
        <f>IFERROR(ROUND((VLOOKUP($A195,'ИЗ ГУГЛА'!$B:$Z,AH$1,0)+AJ195)*AI195,),VLOOKUP($A195,'ИЗ ГУГЛА'!$B:$Z,AH$1,0))</f>
        <v/>
      </c>
      <c r="AI195" s="78">
        <v>1</v>
      </c>
      <c r="AJ195" s="160">
        <v>0</v>
      </c>
      <c r="AK195" s="172"/>
      <c r="AL195" s="172"/>
      <c r="AM195" s="161" t="str">
        <f>IFERROR(ROUND((VLOOKUP($A195,'ИЗ ГУГЛА'!$B:$Z,AM$1,0)+AO195)*AN195,),VLOOKUP($A195,'ИЗ ГУГЛА'!$B:$Z,AM$1,0))</f>
        <v/>
      </c>
      <c r="AN195" s="160">
        <v>1</v>
      </c>
      <c r="AO195" s="160">
        <v>0</v>
      </c>
      <c r="AP195" s="172"/>
      <c r="AQ195" s="172"/>
      <c r="AR195" s="161" t="str">
        <f>IFERROR(ROUND((VLOOKUP($A195,'ИЗ ГУГЛА'!$B:$Z,AR$1,0)+AT195)*AS195,),VLOOKUP($A195,'ИЗ ГУГЛА'!$B:$Z,AR$1,0))</f>
        <v/>
      </c>
      <c r="AS195" s="160">
        <v>1</v>
      </c>
      <c r="AT195" s="160">
        <v>0</v>
      </c>
      <c r="AU195" s="172"/>
      <c r="AV195" s="172"/>
    </row>
    <row r="196" spans="1:48" ht="61.5" hidden="1" thickTop="1" thickBot="1">
      <c r="A196" s="121">
        <v>213419</v>
      </c>
      <c r="B196" s="115">
        <f>VLOOKUP($A196,'Выгр Кат'!$A:$T,B$1,0)</f>
        <v>36167</v>
      </c>
      <c r="C196" s="116" t="str">
        <f>VLOOKUP($A196,'Выгр Кат'!$A:$T,C$1,0)</f>
        <v>Сальники клапанов Corteco для ВАЗ 2110-2112, Лада Калина, Калина 2, Гранта, Приора 16-ти клапанный двигатель</v>
      </c>
      <c r="D196" s="115" t="str">
        <f>VLOOKUP($A196,'Выгр Кат'!$A:$T,D$1,0)</f>
        <v>Y</v>
      </c>
      <c r="E196" s="115" t="str">
        <f>VLOOKUP($A196,'Выгр Кат'!$A:$T,E$1,0)</f>
        <v>1</v>
      </c>
      <c r="F196" s="115">
        <f>VLOOKUP($A196,'Выгр Кат'!$A:$T,F$1,0)</f>
        <v>0</v>
      </c>
      <c r="G196" s="115" t="str">
        <f>VLOOKUP($A196,'Выгр Кат'!$A:$T,G$1,0)</f>
        <v>19030310</v>
      </c>
      <c r="H196" s="115">
        <f>VLOOKUP($A196,'Выгр Кат'!$A:$T,H$1,0)</f>
        <v>0</v>
      </c>
      <c r="I196" s="96">
        <v>19030310</v>
      </c>
      <c r="J196" s="96">
        <v>19030310</v>
      </c>
      <c r="K196" s="75" t="e">
        <f>VLOOKUP(J196,'Отчет Eplex'!$B:$E,4,0)</f>
        <v>#N/A</v>
      </c>
      <c r="L196" s="75" t="e">
        <f t="shared" si="33"/>
        <v>#N/A</v>
      </c>
      <c r="M196" s="72">
        <v>1</v>
      </c>
      <c r="N196" s="72" t="s">
        <v>648</v>
      </c>
      <c r="O196" s="72" t="str">
        <f>IFERROR(IF(VLOOKUP(I196,'Прайс шпак'!C:F,4,0)=N196,"шпак","Ошибка"),"Ошибка")</f>
        <v>шпак</v>
      </c>
      <c r="P196" s="74">
        <f>INDEX('Прайс шпак'!$H:$H,MATCH(I196,'Прайс шпак'!$C:$C,0))*M196</f>
        <v>610</v>
      </c>
      <c r="Q196" s="72">
        <f>VLOOKUP(P196,Наценка!$A$1:$B$8,2,1)</f>
        <v>1.5</v>
      </c>
      <c r="R196" s="75">
        <f t="shared" si="41"/>
        <v>915</v>
      </c>
      <c r="S196" s="74">
        <f t="shared" si="34"/>
        <v>919</v>
      </c>
      <c r="T196" s="75">
        <f>VLOOKUP($A196,'Выгр Кат'!$A:$T,T$1,0)</f>
        <v>610</v>
      </c>
      <c r="U196" s="75">
        <f>VLOOKUP($A196,'Выгр Кат'!$A:$T,U$1,0)</f>
        <v>919</v>
      </c>
      <c r="V196" s="76">
        <f t="shared" si="35"/>
        <v>0</v>
      </c>
      <c r="W196" s="76">
        <f t="shared" si="36"/>
        <v>0</v>
      </c>
      <c r="X196" s="77">
        <f>IF(IFERROR(RIGHT(E196,1),"")="✔",S196*(1-#REF!),S196*(1-$X$2))</f>
        <v>854.67</v>
      </c>
      <c r="Y196" s="167">
        <f t="shared" si="38"/>
        <v>0.40109836065573767</v>
      </c>
      <c r="Z196" s="167">
        <f t="shared" si="39"/>
        <v>0.13669696969696973</v>
      </c>
      <c r="AA196" s="167">
        <f t="shared" si="40"/>
        <v>0.62295081967213117</v>
      </c>
      <c r="AB196" s="169">
        <f t="shared" si="31"/>
        <v>990</v>
      </c>
      <c r="AC196" s="161">
        <f>IFERROR(ROUND((VLOOKUP($A196,'ИЗ ГУГЛА'!$B:$Z,AC$1,0)+AE196)*AD196,),VLOOKUP($A196,'ИЗ ГУГЛА'!$B:$Z,AC$1,0))</f>
        <v>990</v>
      </c>
      <c r="AD196" s="78">
        <v>1</v>
      </c>
      <c r="AE196" s="160">
        <v>0</v>
      </c>
      <c r="AF196" s="183">
        <v>990</v>
      </c>
      <c r="AG196" s="152" t="s">
        <v>28608</v>
      </c>
      <c r="AH196" s="161" t="str">
        <f>IFERROR(ROUND((VLOOKUP($A196,'ИЗ ГУГЛА'!$B:$Z,AH$1,0)+AJ196)*AI196,),VLOOKUP($A196,'ИЗ ГУГЛА'!$B:$Z,AH$1,0))</f>
        <v/>
      </c>
      <c r="AI196" s="78">
        <v>1</v>
      </c>
      <c r="AJ196" s="160">
        <v>0</v>
      </c>
      <c r="AK196" s="172"/>
      <c r="AL196" s="172"/>
      <c r="AM196" s="161" t="str">
        <f>IFERROR(ROUND((VLOOKUP($A196,'ИЗ ГУГЛА'!$B:$Z,AM$1,0)+AO196)*AN196,),VLOOKUP($A196,'ИЗ ГУГЛА'!$B:$Z,AM$1,0))</f>
        <v/>
      </c>
      <c r="AN196" s="160">
        <v>1</v>
      </c>
      <c r="AO196" s="160">
        <v>0</v>
      </c>
      <c r="AP196" s="172"/>
      <c r="AQ196" s="172"/>
      <c r="AR196" s="161" t="str">
        <f>IFERROR(ROUND((VLOOKUP($A196,'ИЗ ГУГЛА'!$B:$Z,AR$1,0)+AT196)*AS196,),VLOOKUP($A196,'ИЗ ГУГЛА'!$B:$Z,AR$1,0))</f>
        <v/>
      </c>
      <c r="AS196" s="160">
        <v>1</v>
      </c>
      <c r="AT196" s="160">
        <v>0</v>
      </c>
      <c r="AU196" s="172"/>
      <c r="AV196" s="172"/>
    </row>
    <row r="197" spans="1:48" ht="46.5" hidden="1" thickTop="1" thickBot="1">
      <c r="A197" s="121">
        <v>213328</v>
      </c>
      <c r="B197" s="115">
        <f>VLOOKUP($A197,'Выгр Кат'!$A:$T,B$1,0)</f>
        <v>29559</v>
      </c>
      <c r="C197" s="116" t="str">
        <f>VLOOKUP($A197,'Выгр Кат'!$A:$T,C$1,0)</f>
        <v>Сальник коленвала Elring передний, маленький 40х56х7 мм для ВАЗ 2101-2107, Лада Нива 4x4, Шевроле Нива</v>
      </c>
      <c r="D197" s="115" t="str">
        <f>VLOOKUP($A197,'Выгр Кат'!$A:$T,D$1,0)</f>
        <v>Y</v>
      </c>
      <c r="E197" s="115" t="str">
        <f>VLOOKUP($A197,'Выгр Кат'!$A:$T,E$1,0)</f>
        <v>1</v>
      </c>
      <c r="F197" s="115">
        <f>VLOOKUP($A197,'Выгр Кат'!$A:$T,F$1,0)</f>
        <v>0</v>
      </c>
      <c r="G197" s="115" t="str">
        <f>VLOOKUP($A197,'Выгр Кат'!$A:$T,G$1,0)</f>
        <v>059.790</v>
      </c>
      <c r="H197" s="115">
        <f>VLOOKUP($A197,'Выгр Кат'!$A:$T,H$1,0)</f>
        <v>0</v>
      </c>
      <c r="I197" s="93" t="s">
        <v>4492</v>
      </c>
      <c r="J197" s="93" t="s">
        <v>4492</v>
      </c>
      <c r="K197" s="75">
        <f>VLOOKUP(J197,'Отчет Eplex'!$B:$E,4,0)</f>
        <v>52.8</v>
      </c>
      <c r="L197" s="75">
        <f t="shared" si="33"/>
        <v>-57.2</v>
      </c>
      <c r="M197" s="72">
        <v>1</v>
      </c>
      <c r="N197" s="72" t="s">
        <v>1362</v>
      </c>
      <c r="O197" s="72" t="str">
        <f>IFERROR(IF(VLOOKUP(I197,'Прайс шпак'!C:F,4,0)=N197,"шпак","Ошибка"),"Ошибка")</f>
        <v>шпак</v>
      </c>
      <c r="P197" s="74">
        <f>INDEX('Прайс шпак'!$H:$H,MATCH(I197,'Прайс шпак'!$C:$C,0))*M197</f>
        <v>110</v>
      </c>
      <c r="Q197" s="72">
        <f>VLOOKUP(P197,Наценка!$A$1:$B$8,2,1)</f>
        <v>1.98</v>
      </c>
      <c r="R197" s="75">
        <f t="shared" si="41"/>
        <v>217.8</v>
      </c>
      <c r="S197" s="74">
        <f t="shared" si="34"/>
        <v>219</v>
      </c>
      <c r="T197" s="75">
        <f>VLOOKUP($A197,'Выгр Кат'!$A:$T,T$1,0)</f>
        <v>110</v>
      </c>
      <c r="U197" s="75">
        <f>VLOOKUP($A197,'Выгр Кат'!$A:$T,U$1,0)</f>
        <v>219</v>
      </c>
      <c r="V197" s="76">
        <f t="shared" si="35"/>
        <v>0</v>
      </c>
      <c r="W197" s="76">
        <f t="shared" si="36"/>
        <v>0</v>
      </c>
      <c r="X197" s="77">
        <f>IF(IFERROR(RIGHT(E197,1),"")="✔",S197*(1-#REF!),S197*(1-$X$2))</f>
        <v>203.67</v>
      </c>
      <c r="Y197" s="167">
        <f t="shared" si="38"/>
        <v>0.85154545454545438</v>
      </c>
      <c r="Z197" s="167">
        <f t="shared" si="39"/>
        <v>0.29768965517241386</v>
      </c>
      <c r="AA197" s="167">
        <f t="shared" si="40"/>
        <v>1.6363636363636362</v>
      </c>
      <c r="AB197" s="169">
        <f t="shared" si="31"/>
        <v>290</v>
      </c>
      <c r="AC197" s="161">
        <f>IFERROR(ROUND((VLOOKUP($A197,'ИЗ ГУГЛА'!$B:$Z,AC$1,0)+AE197)*AD197,),VLOOKUP($A197,'ИЗ ГУГЛА'!$B:$Z,AC$1,0))</f>
        <v>290</v>
      </c>
      <c r="AD197" s="78">
        <v>1</v>
      </c>
      <c r="AE197" s="160">
        <v>0</v>
      </c>
      <c r="AF197" s="183">
        <v>290</v>
      </c>
      <c r="AG197" s="152" t="s">
        <v>27991</v>
      </c>
      <c r="AH197" s="161" t="str">
        <f>IFERROR(ROUND((VLOOKUP($A197,'ИЗ ГУГЛА'!$B:$Z,AH$1,0)+AJ197)*AI197,),VLOOKUP($A197,'ИЗ ГУГЛА'!$B:$Z,AH$1,0))</f>
        <v/>
      </c>
      <c r="AI197" s="78">
        <v>1</v>
      </c>
      <c r="AJ197" s="160">
        <v>0</v>
      </c>
      <c r="AK197" s="172"/>
      <c r="AL197" s="172"/>
      <c r="AM197" s="161" t="str">
        <f>IFERROR(ROUND((VLOOKUP($A197,'ИЗ ГУГЛА'!$B:$Z,AM$1,0)+AO197)*AN197,),VLOOKUP($A197,'ИЗ ГУГЛА'!$B:$Z,AM$1,0))</f>
        <v/>
      </c>
      <c r="AN197" s="160">
        <v>1</v>
      </c>
      <c r="AO197" s="160">
        <v>0</v>
      </c>
      <c r="AP197" s="172"/>
      <c r="AQ197" s="172"/>
      <c r="AR197" s="161" t="str">
        <f>IFERROR(ROUND((VLOOKUP($A197,'ИЗ ГУГЛА'!$B:$Z,AR$1,0)+AT197)*AS197,),VLOOKUP($A197,'ИЗ ГУГЛА'!$B:$Z,AR$1,0))</f>
        <v/>
      </c>
      <c r="AS197" s="160">
        <v>1</v>
      </c>
      <c r="AT197" s="160">
        <v>0</v>
      </c>
      <c r="AU197" s="172"/>
      <c r="AV197" s="172"/>
    </row>
    <row r="198" spans="1:48" ht="46.5" hidden="1" thickTop="1" thickBot="1">
      <c r="A198" s="121">
        <v>158504</v>
      </c>
      <c r="B198" s="115">
        <f>VLOOKUP($A198,'Выгр Кат'!$A:$T,B$1,0)</f>
        <v>20962</v>
      </c>
      <c r="C198" s="116" t="str">
        <f>VLOOKUP($A198,'Выгр Кат'!$A:$T,C$1,0)</f>
        <v>Комплект деталей для ремонта привода ГРМ Пилот SPORT для двигателей ВАЗ 2101, 21011</v>
      </c>
      <c r="D198" s="115" t="str">
        <f>VLOOKUP($A198,'Выгр Кат'!$A:$T,D$1,0)</f>
        <v>Y</v>
      </c>
      <c r="E198" s="115" t="str">
        <f>VLOOKUP($A198,'Выгр Кат'!$A:$T,E$1,0)</f>
        <v>1</v>
      </c>
      <c r="F198" s="115">
        <f>VLOOKUP($A198,'Выгр Кат'!$A:$T,F$1,0)</f>
        <v>0</v>
      </c>
      <c r="G198" s="115" t="str">
        <f>VLOOKUP($A198,'Выгр Кат'!$A:$T,G$1,0)</f>
        <v>08-1006001</v>
      </c>
      <c r="H198" s="115">
        <f>VLOOKUP($A198,'Выгр Кат'!$A:$T,H$1,0)</f>
        <v>0</v>
      </c>
      <c r="I198" s="93" t="s">
        <v>36</v>
      </c>
      <c r="J198" s="93" t="s">
        <v>36</v>
      </c>
      <c r="K198" s="75" t="e">
        <f>VLOOKUP(J198,'Отчет Eplex'!$B:$E,4,0)</f>
        <v>#N/A</v>
      </c>
      <c r="L198" s="75" t="e">
        <f t="shared" si="33"/>
        <v>#N/A</v>
      </c>
      <c r="M198" s="72">
        <v>1</v>
      </c>
      <c r="N198" s="72" t="s">
        <v>4111</v>
      </c>
      <c r="O198" s="72" t="str">
        <f>IFERROR(IF(VLOOKUP(I198,'Прайс шпак'!C:F,4,0)=N198,"шпак","Ошибка"),"Ошибка")</f>
        <v>шпак</v>
      </c>
      <c r="P198" s="74">
        <f>INDEX('Прайс шпак'!$H:$H,MATCH(I198,'Прайс шпак'!$C:$C,0))*M198</f>
        <v>5300</v>
      </c>
      <c r="Q198" s="72">
        <f>VLOOKUP(P198,Наценка!$A$1:$B$8,2,1)</f>
        <v>1.34</v>
      </c>
      <c r="R198" s="75">
        <f t="shared" si="41"/>
        <v>7102</v>
      </c>
      <c r="S198" s="74">
        <f t="shared" si="34"/>
        <v>7190</v>
      </c>
      <c r="T198" s="75">
        <f>VLOOKUP($A198,'Выгр Кат'!$A:$T,T$1,0)</f>
        <v>5300</v>
      </c>
      <c r="U198" s="75">
        <f>VLOOKUP($A198,'Выгр Кат'!$A:$T,U$1,0)</f>
        <v>7190</v>
      </c>
      <c r="V198" s="76">
        <f t="shared" si="35"/>
        <v>0</v>
      </c>
      <c r="W198" s="76">
        <f t="shared" si="36"/>
        <v>0</v>
      </c>
      <c r="X198" s="77">
        <f>IF(IFERROR(RIGHT(E198,1),"")="✔",S198*(1-#REF!),S198*(1-$X$2))</f>
        <v>6686.7</v>
      </c>
      <c r="Y198" s="167">
        <f t="shared" si="38"/>
        <v>0.26164150943396214</v>
      </c>
      <c r="Z198" s="167" t="str">
        <f t="shared" si="39"/>
        <v/>
      </c>
      <c r="AA198" s="167" t="str">
        <f t="shared" si="40"/>
        <v/>
      </c>
      <c r="AB198" s="168"/>
      <c r="AC198" s="161" t="str">
        <f>IFERROR(ROUND((VLOOKUP($A198,'ИЗ ГУГЛА'!$B:$Z,AC$1,0)+AE198)*AD198,),VLOOKUP($A198,'ИЗ ГУГЛА'!$B:$Z,AC$1,0))</f>
        <v/>
      </c>
      <c r="AD198" s="78">
        <v>1</v>
      </c>
      <c r="AE198" s="160">
        <v>0</v>
      </c>
      <c r="AF198" s="118" t="s">
        <v>28492</v>
      </c>
      <c r="AG198" s="152"/>
      <c r="AH198" s="161" t="str">
        <f>IFERROR(ROUND((VLOOKUP($A198,'ИЗ ГУГЛА'!$B:$Z,AH$1,0)+AJ198)*AI198,),VLOOKUP($A198,'ИЗ ГУГЛА'!$B:$Z,AH$1,0))</f>
        <v/>
      </c>
      <c r="AI198" s="78">
        <v>1</v>
      </c>
      <c r="AJ198" s="160">
        <v>0</v>
      </c>
      <c r="AK198" s="172"/>
      <c r="AL198" s="172"/>
      <c r="AM198" s="161" t="str">
        <f>IFERROR(ROUND((VLOOKUP($A198,'ИЗ ГУГЛА'!$B:$Z,AM$1,0)+AO198)*AN198,),VLOOKUP($A198,'ИЗ ГУГЛА'!$B:$Z,AM$1,0))</f>
        <v/>
      </c>
      <c r="AN198" s="160">
        <v>1</v>
      </c>
      <c r="AO198" s="160">
        <v>0</v>
      </c>
      <c r="AP198" s="172"/>
      <c r="AQ198" s="172"/>
      <c r="AR198" s="161" t="str">
        <f>IFERROR(ROUND((VLOOKUP($A198,'ИЗ ГУГЛА'!$B:$Z,AR$1,0)+AT198)*AS198,),VLOOKUP($A198,'ИЗ ГУГЛА'!$B:$Z,AR$1,0))</f>
        <v/>
      </c>
      <c r="AS198" s="160">
        <v>1</v>
      </c>
      <c r="AT198" s="160">
        <v>0</v>
      </c>
      <c r="AU198" s="172"/>
      <c r="AV198" s="172"/>
    </row>
    <row r="199" spans="1:48" ht="46.5" hidden="1" thickTop="1" thickBot="1">
      <c r="A199" s="121">
        <v>204092</v>
      </c>
      <c r="B199" s="115">
        <f>VLOOKUP($A199,'Выгр Кат'!$A:$T,B$1,0)</f>
        <v>29516</v>
      </c>
      <c r="C199" s="116" t="str">
        <f>VLOOKUP($A199,'Выгр Кат'!$A:$T,C$1,0)</f>
        <v>Ремень генератора DAYCO для ВАЗ 2108-21099 с карбюраторным двигателем</v>
      </c>
      <c r="D199" s="115" t="str">
        <f>VLOOKUP($A199,'Выгр Кат'!$A:$T,D$1,0)</f>
        <v>Y</v>
      </c>
      <c r="E199" s="115" t="str">
        <f>VLOOKUP($A199,'Выгр Кат'!$A:$T,E$1,0)</f>
        <v>1</v>
      </c>
      <c r="F199" s="115">
        <f>VLOOKUP($A199,'Выгр Кат'!$A:$T,F$1,0)</f>
        <v>0</v>
      </c>
      <c r="G199" s="115" t="str">
        <f>VLOOKUP($A199,'Выгр Кат'!$A:$T,G$1,0)</f>
        <v>10A0710C</v>
      </c>
      <c r="H199" s="115">
        <f>VLOOKUP($A199,'Выгр Кат'!$A:$T,H$1,0)</f>
        <v>0</v>
      </c>
      <c r="I199" s="91" t="str">
        <f>_xlfn.CONCAT(N199," ",G199)</f>
        <v>DAYCO 10A0710C</v>
      </c>
      <c r="J199" s="93" t="s">
        <v>1142</v>
      </c>
      <c r="K199" s="75">
        <f>VLOOKUP(J199,'Отчет Eplex'!$B:$E,4,0)</f>
        <v>283.43</v>
      </c>
      <c r="L199" s="75">
        <f t="shared" si="33"/>
        <v>3.4300000000000068</v>
      </c>
      <c r="M199" s="72">
        <v>1</v>
      </c>
      <c r="N199" s="136" t="s">
        <v>1133</v>
      </c>
      <c r="O199" s="135" t="str">
        <f>IFERROR(IF(INDEX('Прайс шпак'!$F:$F,MATCH(I199,'Прайс шпак'!N:N,0))=N199,"шпак","Ошибка"),"Ошибка")</f>
        <v>шпак</v>
      </c>
      <c r="P199" s="92">
        <f>INDEX('Прайс шпак'!$H:$H,MATCH(I199,'Прайс шпак'!N:N,0))*M199</f>
        <v>280</v>
      </c>
      <c r="Q199" s="72">
        <f>VLOOKUP(P199,Наценка!$A$1:$B$8,2,1)</f>
        <v>1.98</v>
      </c>
      <c r="R199" s="75">
        <f t="shared" si="41"/>
        <v>554.4</v>
      </c>
      <c r="S199" s="74">
        <f t="shared" si="34"/>
        <v>559</v>
      </c>
      <c r="T199" s="75">
        <f>VLOOKUP($A199,'Выгр Кат'!$A:$T,T$1,0)</f>
        <v>280</v>
      </c>
      <c r="U199" s="75">
        <f>VLOOKUP($A199,'Выгр Кат'!$A:$T,U$1,0)</f>
        <v>559</v>
      </c>
      <c r="V199" s="76">
        <f t="shared" si="35"/>
        <v>0</v>
      </c>
      <c r="W199" s="76">
        <f t="shared" si="36"/>
        <v>0</v>
      </c>
      <c r="X199" s="77">
        <f>IF(IFERROR(RIGHT(E199,1),"")="✔",S199*(1-#REF!),S199*(1-$X$2))</f>
        <v>519.87</v>
      </c>
      <c r="Y199" s="167">
        <f t="shared" si="38"/>
        <v>0.8566785714285714</v>
      </c>
      <c r="Z199" s="167">
        <f t="shared" si="39"/>
        <v>0.11886440677966101</v>
      </c>
      <c r="AA199" s="167">
        <f t="shared" si="40"/>
        <v>1.1071428571428572</v>
      </c>
      <c r="AB199" s="169">
        <f t="shared" ref="AB199:AB221" si="42">AF199</f>
        <v>590</v>
      </c>
      <c r="AC199" s="161">
        <f>IFERROR(ROUND((VLOOKUP($A199,'ИЗ ГУГЛА'!$B:$Z,AC$1,0)+AE199)*AD199,),VLOOKUP($A199,'ИЗ ГУГЛА'!$B:$Z,AC$1,0))</f>
        <v>590</v>
      </c>
      <c r="AD199" s="78">
        <v>1</v>
      </c>
      <c r="AE199" s="160">
        <v>0</v>
      </c>
      <c r="AF199" s="183">
        <v>590</v>
      </c>
      <c r="AG199" s="152" t="s">
        <v>28046</v>
      </c>
      <c r="AH199" s="161" t="str">
        <f>IFERROR(ROUND((VLOOKUP($A199,'ИЗ ГУГЛА'!$B:$Z,AH$1,0)+AJ199)*AI199,),VLOOKUP($A199,'ИЗ ГУГЛА'!$B:$Z,AH$1,0))</f>
        <v/>
      </c>
      <c r="AI199" s="78">
        <v>1</v>
      </c>
      <c r="AJ199" s="160">
        <v>0</v>
      </c>
      <c r="AK199" s="172"/>
      <c r="AL199" s="172"/>
      <c r="AM199" s="161" t="str">
        <f>IFERROR(ROUND((VLOOKUP($A199,'ИЗ ГУГЛА'!$B:$Z,AM$1,0)+AO199)*AN199,),VLOOKUP($A199,'ИЗ ГУГЛА'!$B:$Z,AM$1,0))</f>
        <v/>
      </c>
      <c r="AN199" s="160">
        <v>1</v>
      </c>
      <c r="AO199" s="160">
        <v>0</v>
      </c>
      <c r="AP199" s="172"/>
      <c r="AQ199" s="172"/>
      <c r="AR199" s="161" t="str">
        <f>IFERROR(ROUND((VLOOKUP($A199,'ИЗ ГУГЛА'!$B:$Z,AR$1,0)+AT199)*AS199,),VLOOKUP($A199,'ИЗ ГУГЛА'!$B:$Z,AR$1,0))</f>
        <v/>
      </c>
      <c r="AS199" s="160">
        <v>1</v>
      </c>
      <c r="AT199" s="160">
        <v>0</v>
      </c>
      <c r="AU199" s="172"/>
      <c r="AV199" s="172"/>
    </row>
    <row r="200" spans="1:48" ht="61.5" hidden="1" thickTop="1" thickBot="1">
      <c r="A200" s="121">
        <v>181750</v>
      </c>
      <c r="B200" s="115">
        <f>VLOOKUP($A200,'Выгр Кат'!$A:$T,B$1,0)</f>
        <v>17180</v>
      </c>
      <c r="C200" s="116" t="str">
        <f>VLOOKUP($A200,'Выгр Кат'!$A:$T,C$1,0)</f>
        <v>Опора стойки передней подвески СЭВИ ЭКСПЕРТ с вологодским подшипником на ВАЗ 2108-21099, 2113-2115</v>
      </c>
      <c r="D200" s="115" t="str">
        <f>VLOOKUP($A200,'Выгр Кат'!$A:$T,D$1,0)</f>
        <v>Y</v>
      </c>
      <c r="E200" s="115" t="str">
        <f>VLOOKUP($A200,'Выгр Кат'!$A:$T,E$1,0)</f>
        <v>1</v>
      </c>
      <c r="F200" s="115">
        <f>VLOOKUP($A200,'Выгр Кат'!$A:$T,F$1,0)</f>
        <v>0</v>
      </c>
      <c r="G200" s="115" t="str">
        <f>VLOOKUP($A200,'Выгр Кат'!$A:$T,G$1,0)</f>
        <v>1101-ВП</v>
      </c>
      <c r="H200" s="115">
        <f>VLOOKUP($A200,'Выгр Кат'!$A:$T,H$1,0)</f>
        <v>0</v>
      </c>
      <c r="I200" s="93" t="s">
        <v>26955</v>
      </c>
      <c r="J200" s="93" t="s">
        <v>26955</v>
      </c>
      <c r="K200" s="75" t="e">
        <f>VLOOKUP(J200,'Отчет Eplex'!$B:$E,4,0)</f>
        <v>#N/A</v>
      </c>
      <c r="L200" s="75" t="e">
        <f t="shared" si="33"/>
        <v>#N/A</v>
      </c>
      <c r="M200" s="72">
        <v>1</v>
      </c>
      <c r="N200" s="72" t="s">
        <v>2596</v>
      </c>
      <c r="O200" s="72" t="str">
        <f>IFERROR(IF(VLOOKUP(I200,'Прайс шпак'!C:F,4,0)=N200,"шпак","Ошибка"),"Ошибка")</f>
        <v>шпак</v>
      </c>
      <c r="P200" s="74">
        <f>INDEX('Прайс шпак'!$H:$H,MATCH(I200,'Прайс шпак'!$C:$C,0))*M200</f>
        <v>1410</v>
      </c>
      <c r="Q200" s="72">
        <f>VLOOKUP(P200,Наценка!$A$1:$B$8,2,1)</f>
        <v>1.39</v>
      </c>
      <c r="R200" s="75">
        <f t="shared" si="41"/>
        <v>1959.8999999999999</v>
      </c>
      <c r="S200" s="74">
        <f t="shared" si="34"/>
        <v>1990</v>
      </c>
      <c r="T200" s="75">
        <f>VLOOKUP($A200,'Выгр Кат'!$A:$T,T$1,0)</f>
        <v>1410</v>
      </c>
      <c r="U200" s="75">
        <f>VLOOKUP($A200,'Выгр Кат'!$A:$T,U$1,0)</f>
        <v>1990</v>
      </c>
      <c r="V200" s="76">
        <f t="shared" si="35"/>
        <v>0</v>
      </c>
      <c r="W200" s="76">
        <f t="shared" si="36"/>
        <v>0</v>
      </c>
      <c r="X200" s="77">
        <f>IF(IFERROR(RIGHT(E200,1),"")="✔",S200*(1-#REF!),S200*(1-$X$2))</f>
        <v>1850.6999999999998</v>
      </c>
      <c r="Y200" s="167">
        <f t="shared" si="38"/>
        <v>0.31255319148936156</v>
      </c>
      <c r="Z200" s="167">
        <f t="shared" si="39"/>
        <v>0.11449760765550247</v>
      </c>
      <c r="AA200" s="167">
        <f t="shared" si="40"/>
        <v>0.48226950354609932</v>
      </c>
      <c r="AB200" s="169">
        <f t="shared" si="42"/>
        <v>2090</v>
      </c>
      <c r="AC200" s="161">
        <f>IFERROR(ROUND((VLOOKUP($A200,'ИЗ ГУГЛА'!$B:$Z,AC$1,0)+AE200)*AD200,),VLOOKUP($A200,'ИЗ ГУГЛА'!$B:$Z,AC$1,0))</f>
        <v>2090</v>
      </c>
      <c r="AD200" s="78">
        <v>1</v>
      </c>
      <c r="AE200" s="160">
        <v>0</v>
      </c>
      <c r="AF200" s="183">
        <v>2090</v>
      </c>
      <c r="AG200" s="152" t="s">
        <v>27957</v>
      </c>
      <c r="AH200" s="161" t="str">
        <f>IFERROR(ROUND((VLOOKUP($A200,'ИЗ ГУГЛА'!$B:$Z,AH$1,0)+AJ200)*AI200,),VLOOKUP($A200,'ИЗ ГУГЛА'!$B:$Z,AH$1,0))</f>
        <v/>
      </c>
      <c r="AI200" s="78">
        <v>1</v>
      </c>
      <c r="AJ200" s="160">
        <v>0</v>
      </c>
      <c r="AK200" s="172"/>
      <c r="AL200" s="172"/>
      <c r="AM200" s="161" t="str">
        <f>IFERROR(ROUND((VLOOKUP($A200,'ИЗ ГУГЛА'!$B:$Z,AM$1,0)+AO200)*AN200,),VLOOKUP($A200,'ИЗ ГУГЛА'!$B:$Z,AM$1,0))</f>
        <v/>
      </c>
      <c r="AN200" s="160">
        <v>1</v>
      </c>
      <c r="AO200" s="160">
        <v>0</v>
      </c>
      <c r="AP200" s="172"/>
      <c r="AQ200" s="172"/>
      <c r="AR200" s="161" t="str">
        <f>IFERROR(ROUND((VLOOKUP($A200,'ИЗ ГУГЛА'!$B:$Z,AR$1,0)+AT200)*AS200,),VLOOKUP($A200,'ИЗ ГУГЛА'!$B:$Z,AR$1,0))</f>
        <v/>
      </c>
      <c r="AS200" s="160">
        <v>1</v>
      </c>
      <c r="AT200" s="160">
        <v>0</v>
      </c>
      <c r="AU200" s="172"/>
      <c r="AV200" s="172"/>
    </row>
    <row r="201" spans="1:48" ht="46.5" hidden="1" thickTop="1" thickBot="1">
      <c r="A201" s="121">
        <v>181746</v>
      </c>
      <c r="B201" s="115">
        <f>VLOOKUP($A201,'Выгр Кат'!$A:$T,B$1,0)</f>
        <v>17198</v>
      </c>
      <c r="C201" s="116" t="str">
        <f>VLOOKUP($A201,'Выгр Кат'!$A:$T,C$1,0)</f>
        <v>Опора стойки передней подвески СЭВИ ЭКСПЕРТ с вологодским подшипником для ВАЗ 2110-2112</v>
      </c>
      <c r="D201" s="115" t="str">
        <f>VLOOKUP($A201,'Выгр Кат'!$A:$T,D$1,0)</f>
        <v>Y</v>
      </c>
      <c r="E201" s="115" t="str">
        <f>VLOOKUP($A201,'Выгр Кат'!$A:$T,E$1,0)</f>
        <v>1</v>
      </c>
      <c r="F201" s="115">
        <f>VLOOKUP($A201,'Выгр Кат'!$A:$T,F$1,0)</f>
        <v>0</v>
      </c>
      <c r="G201" s="115" t="str">
        <f>VLOOKUP($A201,'Выгр Кат'!$A:$T,G$1,0)</f>
        <v>1102-ВП</v>
      </c>
      <c r="H201" s="115">
        <f>VLOOKUP($A201,'Выгр Кат'!$A:$T,H$1,0)</f>
        <v>0</v>
      </c>
      <c r="I201" s="93" t="s">
        <v>26986</v>
      </c>
      <c r="J201" s="93" t="s">
        <v>26986</v>
      </c>
      <c r="K201" s="75" t="e">
        <f>VLOOKUP(J201,'Отчет Eplex'!$B:$E,4,0)</f>
        <v>#N/A</v>
      </c>
      <c r="L201" s="75" t="e">
        <f t="shared" si="33"/>
        <v>#N/A</v>
      </c>
      <c r="M201" s="72">
        <v>1</v>
      </c>
      <c r="N201" s="80" t="s">
        <v>2596</v>
      </c>
      <c r="O201" s="72" t="str">
        <f>IFERROR(IF(VLOOKUP(I201,'Прайс шпак'!C:F,4,0)=N201,"шпак","Ошибка"),"Ошибка")</f>
        <v>шпак</v>
      </c>
      <c r="P201" s="74">
        <f>INDEX('Прайс шпак'!$H:$H,MATCH(I201,'Прайс шпак'!$C:$C,0))*M201</f>
        <v>1570</v>
      </c>
      <c r="Q201" s="72">
        <f>VLOOKUP(P201,Наценка!$A$1:$B$8,2,1)</f>
        <v>1.39</v>
      </c>
      <c r="R201" s="75">
        <f t="shared" si="41"/>
        <v>2182.2999999999997</v>
      </c>
      <c r="S201" s="74">
        <f t="shared" si="34"/>
        <v>2190</v>
      </c>
      <c r="T201" s="75">
        <f>VLOOKUP($A201,'Выгр Кат'!$A:$T,T$1,0)</f>
        <v>1570</v>
      </c>
      <c r="U201" s="75">
        <f>VLOOKUP($A201,'Выгр Кат'!$A:$T,U$1,0)</f>
        <v>2190</v>
      </c>
      <c r="V201" s="76">
        <f t="shared" si="35"/>
        <v>0</v>
      </c>
      <c r="W201" s="76">
        <f t="shared" si="36"/>
        <v>0</v>
      </c>
      <c r="X201" s="77">
        <f>IF(IFERROR(RIGHT(E201,1),"")="✔",S201*(1-#REF!),S201*(1-$X$2))</f>
        <v>2036.6999999999998</v>
      </c>
      <c r="Y201" s="167">
        <f t="shared" si="38"/>
        <v>0.29726114649681512</v>
      </c>
      <c r="Z201" s="167">
        <f t="shared" si="39"/>
        <v>7.000000000000009E-2</v>
      </c>
      <c r="AA201" s="167">
        <f t="shared" si="40"/>
        <v>0.39490445859872603</v>
      </c>
      <c r="AB201" s="169">
        <f t="shared" si="42"/>
        <v>2190</v>
      </c>
      <c r="AC201" s="161">
        <f>IFERROR(ROUND((VLOOKUP($A201,'ИЗ ГУГЛА'!$B:$Z,AC$1,0)+AE201)*AD201,),VLOOKUP($A201,'ИЗ ГУГЛА'!$B:$Z,AC$1,0))</f>
        <v>2190</v>
      </c>
      <c r="AD201" s="78">
        <v>1</v>
      </c>
      <c r="AE201" s="160">
        <v>0</v>
      </c>
      <c r="AF201" s="117">
        <v>2190</v>
      </c>
      <c r="AG201" s="152" t="s">
        <v>28542</v>
      </c>
      <c r="AH201" s="161" t="str">
        <f>IFERROR(ROUND((VLOOKUP($A201,'ИЗ ГУГЛА'!$B:$Z,AH$1,0)+AJ201)*AI201,),VLOOKUP($A201,'ИЗ ГУГЛА'!$B:$Z,AH$1,0))</f>
        <v/>
      </c>
      <c r="AI201" s="78">
        <v>1</v>
      </c>
      <c r="AJ201" s="160">
        <v>0</v>
      </c>
      <c r="AK201" s="172"/>
      <c r="AL201" s="172"/>
      <c r="AM201" s="161" t="str">
        <f>IFERROR(ROUND((VLOOKUP($A201,'ИЗ ГУГЛА'!$B:$Z,AM$1,0)+AO201)*AN201,),VLOOKUP($A201,'ИЗ ГУГЛА'!$B:$Z,AM$1,0))</f>
        <v/>
      </c>
      <c r="AN201" s="160">
        <v>1</v>
      </c>
      <c r="AO201" s="160">
        <v>0</v>
      </c>
      <c r="AP201" s="172"/>
      <c r="AQ201" s="172"/>
      <c r="AR201" s="161" t="str">
        <f>IFERROR(ROUND((VLOOKUP($A201,'ИЗ ГУГЛА'!$B:$Z,AR$1,0)+AT201)*AS201,),VLOOKUP($A201,'ИЗ ГУГЛА'!$B:$Z,AR$1,0))</f>
        <v/>
      </c>
      <c r="AS201" s="160">
        <v>1</v>
      </c>
      <c r="AT201" s="160">
        <v>0</v>
      </c>
      <c r="AU201" s="172"/>
      <c r="AV201" s="172"/>
    </row>
    <row r="202" spans="1:48" ht="46.5" hidden="1" thickTop="1" thickBot="1">
      <c r="A202" s="121">
        <v>181762</v>
      </c>
      <c r="B202" s="115">
        <f>VLOOKUP($A202,'Выгр Кат'!$A:$T,B$1,0)</f>
        <v>3606</v>
      </c>
      <c r="C202" s="116" t="str">
        <f>VLOOKUP($A202,'Выгр Кат'!$A:$T,C$1,0)</f>
        <v>Опора стойки передней подвески с вологодским подшипником СЭВИ Эксперт для Лада Приора</v>
      </c>
      <c r="D202" s="115" t="str">
        <f>VLOOKUP($A202,'Выгр Кат'!$A:$T,D$1,0)</f>
        <v>Y</v>
      </c>
      <c r="E202" s="115" t="str">
        <f>VLOOKUP($A202,'Выгр Кат'!$A:$T,E$1,0)</f>
        <v>1</v>
      </c>
      <c r="F202" s="115">
        <f>VLOOKUP($A202,'Выгр Кат'!$A:$T,F$1,0)</f>
        <v>0</v>
      </c>
      <c r="G202" s="115" t="str">
        <f>VLOOKUP($A202,'Выгр Кат'!$A:$T,G$1,0)</f>
        <v>1119-ВП</v>
      </c>
      <c r="H202" s="115">
        <f>VLOOKUP($A202,'Выгр Кат'!$A:$T,H$1,0)</f>
        <v>0</v>
      </c>
      <c r="I202" s="93" t="s">
        <v>26987</v>
      </c>
      <c r="J202" s="93" t="s">
        <v>26987</v>
      </c>
      <c r="K202" s="75" t="e">
        <f>VLOOKUP(J202,'Отчет Eplex'!$B:$E,4,0)</f>
        <v>#N/A</v>
      </c>
      <c r="L202" s="75" t="e">
        <f t="shared" si="33"/>
        <v>#N/A</v>
      </c>
      <c r="M202" s="72">
        <v>1</v>
      </c>
      <c r="N202" s="72" t="s">
        <v>2596</v>
      </c>
      <c r="O202" s="72" t="str">
        <f>IFERROR(IF(VLOOKUP(I202,'Прайс шпак'!C:F,4,0)=N202,"шпак","Ошибка"),"Ошибка")</f>
        <v>шпак</v>
      </c>
      <c r="P202" s="74">
        <f>INDEX('Прайс шпак'!$H:$H,MATCH(I202,'Прайс шпак'!$C:$C,0))*M202</f>
        <v>1430</v>
      </c>
      <c r="Q202" s="72">
        <f>VLOOKUP(P202,Наценка!$A$1:$B$8,2,1)</f>
        <v>1.39</v>
      </c>
      <c r="R202" s="75">
        <f t="shared" si="41"/>
        <v>1987.6999999999998</v>
      </c>
      <c r="S202" s="74">
        <f t="shared" si="34"/>
        <v>1990</v>
      </c>
      <c r="T202" s="75">
        <f>VLOOKUP($A202,'Выгр Кат'!$A:$T,T$1,0)</f>
        <v>1430</v>
      </c>
      <c r="U202" s="75">
        <f>VLOOKUP($A202,'Выгр Кат'!$A:$T,U$1,0)</f>
        <v>1990</v>
      </c>
      <c r="V202" s="76">
        <f t="shared" si="35"/>
        <v>0</v>
      </c>
      <c r="W202" s="76">
        <f t="shared" si="36"/>
        <v>0</v>
      </c>
      <c r="X202" s="77">
        <f>IF(IFERROR(RIGHT(E202,1),"")="✔",S202*(1-#REF!),S202*(1-$X$2))</f>
        <v>1850.6999999999998</v>
      </c>
      <c r="Y202" s="167">
        <f t="shared" si="38"/>
        <v>0.29419580419580416</v>
      </c>
      <c r="Z202" s="167">
        <f t="shared" si="39"/>
        <v>0.15493150684931514</v>
      </c>
      <c r="AA202" s="167">
        <f t="shared" si="40"/>
        <v>0.53146853146853146</v>
      </c>
      <c r="AB202" s="169">
        <f t="shared" si="42"/>
        <v>2190</v>
      </c>
      <c r="AC202" s="161">
        <f>IFERROR(ROUND((VLOOKUP($A202,'ИЗ ГУГЛА'!$B:$Z,AC$1,0)+AE202)*AD202,),VLOOKUP($A202,'ИЗ ГУГЛА'!$B:$Z,AC$1,0))</f>
        <v>2190</v>
      </c>
      <c r="AD202" s="78">
        <v>1</v>
      </c>
      <c r="AE202" s="160">
        <v>0</v>
      </c>
      <c r="AF202" s="183">
        <v>2190</v>
      </c>
      <c r="AG202" s="152" t="s">
        <v>27956</v>
      </c>
      <c r="AH202" s="161" t="str">
        <f>IFERROR(ROUND((VLOOKUP($A202,'ИЗ ГУГЛА'!$B:$Z,AH$1,0)+AJ202)*AI202,),VLOOKUP($A202,'ИЗ ГУГЛА'!$B:$Z,AH$1,0))</f>
        <v/>
      </c>
      <c r="AI202" s="78">
        <v>1</v>
      </c>
      <c r="AJ202" s="160">
        <v>0</v>
      </c>
      <c r="AK202" s="172"/>
      <c r="AL202" s="172"/>
      <c r="AM202" s="161" t="str">
        <f>IFERROR(ROUND((VLOOKUP($A202,'ИЗ ГУГЛА'!$B:$Z,AM$1,0)+AO202)*AN202,),VLOOKUP($A202,'ИЗ ГУГЛА'!$B:$Z,AM$1,0))</f>
        <v/>
      </c>
      <c r="AN202" s="160">
        <v>1</v>
      </c>
      <c r="AO202" s="160">
        <v>0</v>
      </c>
      <c r="AP202" s="172"/>
      <c r="AQ202" s="172"/>
      <c r="AR202" s="161" t="str">
        <f>IFERROR(ROUND((VLOOKUP($A202,'ИЗ ГУГЛА'!$B:$Z,AR$1,0)+AT202)*AS202,),VLOOKUP($A202,'ИЗ ГУГЛА'!$B:$Z,AR$1,0))</f>
        <v/>
      </c>
      <c r="AS202" s="160">
        <v>1</v>
      </c>
      <c r="AT202" s="160">
        <v>0</v>
      </c>
      <c r="AU202" s="172"/>
      <c r="AV202" s="172"/>
    </row>
    <row r="203" spans="1:48" ht="46.5" thickTop="1" thickBot="1">
      <c r="A203" s="121">
        <v>195052</v>
      </c>
      <c r="B203" s="115">
        <f>VLOOKUP($A203,'Выгр Кат'!$A:$T,B$1,0)</f>
        <v>23866</v>
      </c>
      <c r="C203" s="116" t="str">
        <f>VLOOKUP($A203,'Выгр Кат'!$A:$T,C$1,0)</f>
        <v>Подшипник опоры стойки передней подвески СЭВИ ЭКСПЕРТ для Лада Веста</v>
      </c>
      <c r="D203" s="115" t="str">
        <f>VLOOKUP($A203,'Выгр Кат'!$A:$T,D$1,0)</f>
        <v>Y</v>
      </c>
      <c r="E203" s="115" t="str">
        <f>VLOOKUP($A203,'Выгр Кат'!$A:$T,E$1,0)</f>
        <v>1</v>
      </c>
      <c r="F203" s="115">
        <f>VLOOKUP($A203,'Выгр Кат'!$A:$T,F$1,0)</f>
        <v>0</v>
      </c>
      <c r="G203" s="115" t="str">
        <f>VLOOKUP($A203,'Выгр Кат'!$A:$T,G$1,0)</f>
        <v>1122-2840</v>
      </c>
      <c r="H203" s="115">
        <f>VLOOKUP($A203,'Выгр Кат'!$A:$T,H$1,0)</f>
        <v>0</v>
      </c>
      <c r="I203" s="93" t="s">
        <v>338</v>
      </c>
      <c r="J203" s="93" t="s">
        <v>338</v>
      </c>
      <c r="K203" s="75" t="e">
        <f>VLOOKUP(J203,'Отчет Eplex'!$B:$E,4,0)</f>
        <v>#N/A</v>
      </c>
      <c r="L203" s="75" t="e">
        <f t="shared" si="33"/>
        <v>#N/A</v>
      </c>
      <c r="M203" s="72">
        <v>1</v>
      </c>
      <c r="N203" s="80" t="s">
        <v>2596</v>
      </c>
      <c r="O203" s="72" t="str">
        <f>IFERROR(IF(VLOOKUP(I203,'Прайс шпак'!C:F,4,0)=N203,"шпак","Ошибка"),"Ошибка")</f>
        <v>шпак</v>
      </c>
      <c r="P203" s="74">
        <f>INDEX('Прайс шпак'!$H:$H,MATCH(I203,'Прайс шпак'!$C:$C,0))*M203</f>
        <v>710</v>
      </c>
      <c r="Q203" s="72">
        <f>VLOOKUP(P203,Наценка!$A$1:$B$8,2,1)</f>
        <v>1.5</v>
      </c>
      <c r="R203" s="75">
        <f t="shared" si="41"/>
        <v>1065</v>
      </c>
      <c r="S203" s="74">
        <f t="shared" si="34"/>
        <v>1090</v>
      </c>
      <c r="T203" s="75">
        <f>VLOOKUP($A203,'Выгр Кат'!$A:$T,T$1,0)</f>
        <v>700</v>
      </c>
      <c r="U203" s="75">
        <f>VLOOKUP($A203,'Выгр Кат'!$A:$T,U$1,0)</f>
        <v>1090</v>
      </c>
      <c r="V203" s="76">
        <f t="shared" si="35"/>
        <v>10</v>
      </c>
      <c r="W203" s="76">
        <f t="shared" si="36"/>
        <v>0</v>
      </c>
      <c r="X203" s="77">
        <f>IF(IFERROR(RIGHT(E203,1),"")="✔",S203*(1-#REF!),S203*(1-$X$2))</f>
        <v>1013.6999999999999</v>
      </c>
      <c r="Y203" s="167">
        <f t="shared" si="38"/>
        <v>0.42774647887323924</v>
      </c>
      <c r="Z203" s="167">
        <f t="shared" si="39"/>
        <v>0.14815126050420174</v>
      </c>
      <c r="AA203" s="167">
        <f t="shared" si="40"/>
        <v>0.676056338028169</v>
      </c>
      <c r="AB203" s="169">
        <f t="shared" si="42"/>
        <v>1190</v>
      </c>
      <c r="AC203" s="161">
        <f>IFERROR(ROUND((VLOOKUP($A203,'ИЗ ГУГЛА'!$B:$Z,AC$1,0)+AE203)*AD203,),VLOOKUP($A203,'ИЗ ГУГЛА'!$B:$Z,AC$1,0))</f>
        <v>1190</v>
      </c>
      <c r="AD203" s="78">
        <v>1</v>
      </c>
      <c r="AE203" s="160">
        <v>0</v>
      </c>
      <c r="AF203" s="117">
        <v>1190</v>
      </c>
      <c r="AG203" s="152" t="s">
        <v>28065</v>
      </c>
      <c r="AH203" s="161" t="str">
        <f>IFERROR(ROUND((VLOOKUP($A203,'ИЗ ГУГЛА'!$B:$Z,AH$1,0)+AJ203)*AI203,),VLOOKUP($A203,'ИЗ ГУГЛА'!$B:$Z,AH$1,0))</f>
        <v/>
      </c>
      <c r="AI203" s="78">
        <v>1</v>
      </c>
      <c r="AJ203" s="160">
        <v>0</v>
      </c>
      <c r="AK203" s="172"/>
      <c r="AL203" s="172"/>
      <c r="AM203" s="161" t="str">
        <f>IFERROR(ROUND((VLOOKUP($A203,'ИЗ ГУГЛА'!$B:$Z,AM$1,0)+AO203)*AN203,),VLOOKUP($A203,'ИЗ ГУГЛА'!$B:$Z,AM$1,0))</f>
        <v/>
      </c>
      <c r="AN203" s="160">
        <v>1</v>
      </c>
      <c r="AO203" s="160">
        <v>0</v>
      </c>
      <c r="AP203" s="172"/>
      <c r="AQ203" s="172"/>
      <c r="AR203" s="161" t="str">
        <f>IFERROR(ROUND((VLOOKUP($A203,'ИЗ ГУГЛА'!$B:$Z,AR$1,0)+AT203)*AS203,),VLOOKUP($A203,'ИЗ ГУГЛА'!$B:$Z,AR$1,0))</f>
        <v/>
      </c>
      <c r="AS203" s="160">
        <v>1</v>
      </c>
      <c r="AT203" s="160">
        <v>0</v>
      </c>
      <c r="AU203" s="172"/>
      <c r="AV203" s="172"/>
    </row>
    <row r="204" spans="1:48" ht="106.5" hidden="1" thickTop="1" thickBot="1">
      <c r="A204" s="121">
        <v>195051</v>
      </c>
      <c r="B204" s="115">
        <f>VLOOKUP($A204,'Выгр Кат'!$A:$T,B$1,0)</f>
        <v>23874</v>
      </c>
      <c r="C204" s="116" t="str">
        <f>VLOOKUP($A204,'Выгр Кат'!$A:$T,C$1,0)</f>
        <v>Подшипник опоры стойки передней подвески СЭВИ ЭКСПЕРТ для Лада Ларгус, XRAY, Nissan Almera G15RA, Renault Logan I, Logan II, Sandero I, Sandero II, Clio I, Clio II, Duster, Dokker, Kangoo I, Symbol II, Twingo I, Twingo III</v>
      </c>
      <c r="D204" s="115" t="str">
        <f>VLOOKUP($A204,'Выгр Кат'!$A:$T,D$1,0)</f>
        <v>Y</v>
      </c>
      <c r="E204" s="115" t="str">
        <f>VLOOKUP($A204,'Выгр Кат'!$A:$T,E$1,0)</f>
        <v>1</v>
      </c>
      <c r="F204" s="115">
        <f>VLOOKUP($A204,'Выгр Кат'!$A:$T,F$1,0)</f>
        <v>0</v>
      </c>
      <c r="G204" s="115" t="str">
        <f>VLOOKUP($A204,'Выгр Кат'!$A:$T,G$1,0)</f>
        <v>1123-2840</v>
      </c>
      <c r="H204" s="115">
        <f>VLOOKUP($A204,'Выгр Кат'!$A:$T,H$1,0)</f>
        <v>0</v>
      </c>
      <c r="I204" s="93" t="s">
        <v>341</v>
      </c>
      <c r="J204" s="93" t="s">
        <v>341</v>
      </c>
      <c r="K204" s="75" t="e">
        <f>VLOOKUP(J204,'Отчет Eplex'!$B:$E,4,0)</f>
        <v>#N/A</v>
      </c>
      <c r="L204" s="75" t="e">
        <f t="shared" si="33"/>
        <v>#N/A</v>
      </c>
      <c r="M204" s="72">
        <v>1</v>
      </c>
      <c r="N204" s="72" t="s">
        <v>2596</v>
      </c>
      <c r="O204" s="72" t="str">
        <f>IFERROR(IF(VLOOKUP(I204,'Прайс шпак'!C:F,4,0)=N204,"шпак","Ошибка"),"Ошибка")</f>
        <v>шпак</v>
      </c>
      <c r="P204" s="74">
        <f>INDEX('Прайс шпак'!$H:$H,MATCH(I204,'Прайс шпак'!$C:$C,0))*M204</f>
        <v>260</v>
      </c>
      <c r="Q204" s="72">
        <f>VLOOKUP(P204,Наценка!$A$1:$B$8,2,1)</f>
        <v>1.98</v>
      </c>
      <c r="R204" s="75">
        <f t="shared" si="41"/>
        <v>514.79999999999995</v>
      </c>
      <c r="S204" s="74">
        <f t="shared" si="34"/>
        <v>519</v>
      </c>
      <c r="T204" s="75">
        <f>VLOOKUP($A204,'Выгр Кат'!$A:$T,T$1,0)</f>
        <v>260</v>
      </c>
      <c r="U204" s="75">
        <f>VLOOKUP($A204,'Выгр Кат'!$A:$T,U$1,0)</f>
        <v>519</v>
      </c>
      <c r="V204" s="76">
        <f t="shared" si="35"/>
        <v>0</v>
      </c>
      <c r="W204" s="76">
        <f t="shared" si="36"/>
        <v>0</v>
      </c>
      <c r="X204" s="77">
        <f>IF(IFERROR(RIGHT(E204,1),"")="✔",S204*(1-#REF!),S204*(1-$X$2))</f>
        <v>482.66999999999996</v>
      </c>
      <c r="Y204" s="167">
        <f t="shared" si="38"/>
        <v>0.85642307692307673</v>
      </c>
      <c r="Z204" s="167">
        <f t="shared" si="39"/>
        <v>0.18191525423728822</v>
      </c>
      <c r="AA204" s="167">
        <f t="shared" si="40"/>
        <v>1.2692307692307692</v>
      </c>
      <c r="AB204" s="169">
        <f t="shared" si="42"/>
        <v>590</v>
      </c>
      <c r="AC204" s="161">
        <f>IFERROR(ROUND((VLOOKUP($A204,'ИЗ ГУГЛА'!$B:$Z,AC$1,0)+AE204)*AD204,),VLOOKUP($A204,'ИЗ ГУГЛА'!$B:$Z,AC$1,0))</f>
        <v>590</v>
      </c>
      <c r="AD204" s="78">
        <v>1</v>
      </c>
      <c r="AE204" s="160">
        <v>0</v>
      </c>
      <c r="AF204" s="183">
        <v>590</v>
      </c>
      <c r="AG204" s="152" t="s">
        <v>28064</v>
      </c>
      <c r="AH204" s="161" t="str">
        <f>IFERROR(ROUND((VLOOKUP($A204,'ИЗ ГУГЛА'!$B:$Z,AH$1,0)+AJ204)*AI204,),VLOOKUP($A204,'ИЗ ГУГЛА'!$B:$Z,AH$1,0))</f>
        <v/>
      </c>
      <c r="AI204" s="78">
        <v>1</v>
      </c>
      <c r="AJ204" s="160">
        <v>0</v>
      </c>
      <c r="AK204" s="172"/>
      <c r="AL204" s="172"/>
      <c r="AM204" s="161" t="str">
        <f>IFERROR(ROUND((VLOOKUP($A204,'ИЗ ГУГЛА'!$B:$Z,AM$1,0)+AO204)*AN204,),VLOOKUP($A204,'ИЗ ГУГЛА'!$B:$Z,AM$1,0))</f>
        <v/>
      </c>
      <c r="AN204" s="160">
        <v>1</v>
      </c>
      <c r="AO204" s="160">
        <v>0</v>
      </c>
      <c r="AP204" s="172"/>
      <c r="AQ204" s="172"/>
      <c r="AR204" s="161" t="str">
        <f>IFERROR(ROUND((VLOOKUP($A204,'ИЗ ГУГЛА'!$B:$Z,AR$1,0)+AT204)*AS204,),VLOOKUP($A204,'ИЗ ГУГЛА'!$B:$Z,AR$1,0))</f>
        <v/>
      </c>
      <c r="AS204" s="160">
        <v>1</v>
      </c>
      <c r="AT204" s="160">
        <v>0</v>
      </c>
      <c r="AU204" s="172"/>
      <c r="AV204" s="172"/>
    </row>
    <row r="205" spans="1:48" ht="61.5" hidden="1" thickTop="1" thickBot="1">
      <c r="A205" s="121">
        <v>195050</v>
      </c>
      <c r="B205" s="115">
        <f>VLOOKUP($A205,'Выгр Кат'!$A:$T,B$1,0)</f>
        <v>17221</v>
      </c>
      <c r="C205" s="116" t="str">
        <f>VLOOKUP($A205,'Выгр Кат'!$A:$T,C$1,0)</f>
        <v>Подшипник опоры стойки передней подвески СЭВИ ЭКСПЕРТ вологодский для Лада Калина, Калина 2, Приора, Приора 2, Гранта</v>
      </c>
      <c r="D205" s="115" t="str">
        <f>VLOOKUP($A205,'Выгр Кат'!$A:$T,D$1,0)</f>
        <v>Y</v>
      </c>
      <c r="E205" s="115" t="str">
        <f>VLOOKUP($A205,'Выгр Кат'!$A:$T,E$1,0)</f>
        <v>1</v>
      </c>
      <c r="F205" s="115">
        <f>VLOOKUP($A205,'Выгр Кат'!$A:$T,F$1,0)</f>
        <v>0</v>
      </c>
      <c r="G205" s="115" t="str">
        <f>VLOOKUP($A205,'Выгр Кат'!$A:$T,G$1,0)</f>
        <v>1124-ВП</v>
      </c>
      <c r="H205" s="115">
        <f>VLOOKUP($A205,'Выгр Кат'!$A:$T,H$1,0)</f>
        <v>0</v>
      </c>
      <c r="I205" s="93" t="s">
        <v>27249</v>
      </c>
      <c r="J205" s="93" t="s">
        <v>27249</v>
      </c>
      <c r="K205" s="75" t="e">
        <f>VLOOKUP(J205,'Отчет Eplex'!$B:$E,4,0)</f>
        <v>#N/A</v>
      </c>
      <c r="L205" s="75" t="e">
        <f t="shared" si="33"/>
        <v>#N/A</v>
      </c>
      <c r="M205" s="72">
        <v>1</v>
      </c>
      <c r="N205" s="80" t="s">
        <v>2596</v>
      </c>
      <c r="O205" s="72" t="str">
        <f>IFERROR(IF(VLOOKUP(I205,'Прайс шпак'!C:F,4,0)=N205,"шпак","Ошибка"),"Ошибка")</f>
        <v>шпак</v>
      </c>
      <c r="P205" s="74">
        <f>INDEX('Прайс шпак'!$H:$H,MATCH(I205,'Прайс шпак'!$C:$C,0))*M205</f>
        <v>990</v>
      </c>
      <c r="Q205" s="72">
        <f>VLOOKUP(P205,Наценка!$A$1:$B$8,2,1)</f>
        <v>1.5</v>
      </c>
      <c r="R205" s="75">
        <f t="shared" si="41"/>
        <v>1485</v>
      </c>
      <c r="S205" s="74">
        <f t="shared" si="34"/>
        <v>1490</v>
      </c>
      <c r="T205" s="75">
        <f>VLOOKUP($A205,'Выгр Кат'!$A:$T,T$1,0)</f>
        <v>990</v>
      </c>
      <c r="U205" s="75">
        <f>VLOOKUP($A205,'Выгр Кат'!$A:$T,U$1,0)</f>
        <v>1490</v>
      </c>
      <c r="V205" s="76">
        <f t="shared" si="35"/>
        <v>0</v>
      </c>
      <c r="W205" s="76">
        <f t="shared" si="36"/>
        <v>0</v>
      </c>
      <c r="X205" s="77">
        <f>IF(IFERROR(RIGHT(E205,1),"")="✔",S205*(1-#REF!),S205*(1-$X$2))</f>
        <v>1385.6999999999998</v>
      </c>
      <c r="Y205" s="167">
        <f t="shared" si="38"/>
        <v>0.39969696969696944</v>
      </c>
      <c r="Z205" s="167">
        <f t="shared" si="39"/>
        <v>0.12849056603773595</v>
      </c>
      <c r="AA205" s="167">
        <f t="shared" si="40"/>
        <v>0.60606060606060597</v>
      </c>
      <c r="AB205" s="169">
        <f t="shared" si="42"/>
        <v>1590</v>
      </c>
      <c r="AC205" s="161">
        <f>IFERROR(ROUND((VLOOKUP($A205,'ИЗ ГУГЛА'!$B:$Z,AC$1,0)+AE205)*AD205,),VLOOKUP($A205,'ИЗ ГУГЛА'!$B:$Z,AC$1,0))</f>
        <v>1590</v>
      </c>
      <c r="AD205" s="78">
        <v>1</v>
      </c>
      <c r="AE205" s="160">
        <v>0</v>
      </c>
      <c r="AF205" s="183">
        <v>1590</v>
      </c>
      <c r="AG205" s="152" t="s">
        <v>27958</v>
      </c>
      <c r="AH205" s="161" t="str">
        <f>IFERROR(ROUND((VLOOKUP($A205,'ИЗ ГУГЛА'!$B:$Z,AH$1,0)+AJ205)*AI205,),VLOOKUP($A205,'ИЗ ГУГЛА'!$B:$Z,AH$1,0))</f>
        <v/>
      </c>
      <c r="AI205" s="78">
        <v>1</v>
      </c>
      <c r="AJ205" s="160">
        <v>0</v>
      </c>
      <c r="AK205" s="172"/>
      <c r="AL205" s="172"/>
      <c r="AM205" s="161" t="str">
        <f>IFERROR(ROUND((VLOOKUP($A205,'ИЗ ГУГЛА'!$B:$Z,AM$1,0)+AO205)*AN205,),VLOOKUP($A205,'ИЗ ГУГЛА'!$B:$Z,AM$1,0))</f>
        <v/>
      </c>
      <c r="AN205" s="160">
        <v>1</v>
      </c>
      <c r="AO205" s="160">
        <v>0</v>
      </c>
      <c r="AP205" s="172"/>
      <c r="AQ205" s="172"/>
      <c r="AR205" s="161" t="str">
        <f>IFERROR(ROUND((VLOOKUP($A205,'ИЗ ГУГЛА'!$B:$Z,AR$1,0)+AT205)*AS205,),VLOOKUP($A205,'ИЗ ГУГЛА'!$B:$Z,AR$1,0))</f>
        <v/>
      </c>
      <c r="AS205" s="160">
        <v>1</v>
      </c>
      <c r="AT205" s="160">
        <v>0</v>
      </c>
      <c r="AU205" s="172"/>
      <c r="AV205" s="172"/>
    </row>
    <row r="206" spans="1:48" ht="46.5" hidden="1" thickTop="1" thickBot="1">
      <c r="A206" s="121">
        <v>181748</v>
      </c>
      <c r="B206" s="115">
        <f>VLOOKUP($A206,'Выгр Кат'!$A:$T,B$1,0)</f>
        <v>17209</v>
      </c>
      <c r="C206" s="116" t="str">
        <f>VLOOKUP($A206,'Выгр Кат'!$A:$T,C$1,0)</f>
        <v>Опора стойки передней подвески СЭВИ ЭКСПЕРТ с вологодским подшипником для Лада Калина</v>
      </c>
      <c r="D206" s="115" t="str">
        <f>VLOOKUP($A206,'Выгр Кат'!$A:$T,D$1,0)</f>
        <v>Y</v>
      </c>
      <c r="E206" s="115" t="str">
        <f>VLOOKUP($A206,'Выгр Кат'!$A:$T,E$1,0)</f>
        <v>1</v>
      </c>
      <c r="F206" s="115">
        <f>VLOOKUP($A206,'Выгр Кат'!$A:$T,F$1,0)</f>
        <v>0</v>
      </c>
      <c r="G206" s="115" t="str">
        <f>VLOOKUP($A206,'Выгр Кат'!$A:$T,G$1,0)</f>
        <v>1125-ВП</v>
      </c>
      <c r="H206" s="115">
        <f>VLOOKUP($A206,'Выгр Кат'!$A:$T,H$1,0)</f>
        <v>0</v>
      </c>
      <c r="I206" s="93" t="s">
        <v>26988</v>
      </c>
      <c r="J206" s="93" t="s">
        <v>26988</v>
      </c>
      <c r="K206" s="75" t="e">
        <f>VLOOKUP(J206,'Отчет Eplex'!$B:$E,4,0)</f>
        <v>#N/A</v>
      </c>
      <c r="L206" s="75" t="e">
        <f t="shared" si="33"/>
        <v>#N/A</v>
      </c>
      <c r="M206" s="72">
        <v>1</v>
      </c>
      <c r="N206" s="72" t="s">
        <v>2596</v>
      </c>
      <c r="O206" s="72" t="str">
        <f>IFERROR(IF(VLOOKUP(I206,'Прайс шпак'!C:F,4,0)=N206,"шпак","Ошибка"),"Ошибка")</f>
        <v>шпак</v>
      </c>
      <c r="P206" s="74">
        <f>INDEX('Прайс шпак'!$H:$H,MATCH(I206,'Прайс шпак'!$C:$C,0))*M206</f>
        <v>1500</v>
      </c>
      <c r="Q206" s="72">
        <f>VLOOKUP(P206,Наценка!$A$1:$B$8,2,1)</f>
        <v>1.39</v>
      </c>
      <c r="R206" s="75">
        <f t="shared" si="41"/>
        <v>2085</v>
      </c>
      <c r="S206" s="74">
        <f t="shared" si="34"/>
        <v>2090</v>
      </c>
      <c r="T206" s="75">
        <f>VLOOKUP($A206,'Выгр Кат'!$A:$T,T$1,0)</f>
        <v>1500</v>
      </c>
      <c r="U206" s="75">
        <f>VLOOKUP($A206,'Выгр Кат'!$A:$T,U$1,0)</f>
        <v>2090</v>
      </c>
      <c r="V206" s="76">
        <f t="shared" si="35"/>
        <v>0</v>
      </c>
      <c r="W206" s="76">
        <f t="shared" si="36"/>
        <v>0</v>
      </c>
      <c r="X206" s="77">
        <f>IF(IFERROR(RIGHT(E206,1),"")="✔",S206*(1-#REF!),S206*(1-$X$2))</f>
        <v>1943.6999999999998</v>
      </c>
      <c r="Y206" s="167">
        <f t="shared" si="38"/>
        <v>0.29579999999999984</v>
      </c>
      <c r="Z206" s="167">
        <f t="shared" si="39"/>
        <v>0.11246575342465762</v>
      </c>
      <c r="AA206" s="167">
        <f t="shared" si="40"/>
        <v>0.45999999999999996</v>
      </c>
      <c r="AB206" s="169">
        <f t="shared" si="42"/>
        <v>2190</v>
      </c>
      <c r="AC206" s="161">
        <f>IFERROR(ROUND((VLOOKUP($A206,'ИЗ ГУГЛА'!$B:$Z,AC$1,0)+AE206)*AD206,),VLOOKUP($A206,'ИЗ ГУГЛА'!$B:$Z,AC$1,0))</f>
        <v>2190</v>
      </c>
      <c r="AD206" s="78">
        <v>1</v>
      </c>
      <c r="AE206" s="160">
        <v>0</v>
      </c>
      <c r="AF206" s="117">
        <v>2190</v>
      </c>
      <c r="AG206" s="152" t="s">
        <v>28543</v>
      </c>
      <c r="AH206" s="161" t="str">
        <f>IFERROR(ROUND((VLOOKUP($A206,'ИЗ ГУГЛА'!$B:$Z,AH$1,0)+AJ206)*AI206,),VLOOKUP($A206,'ИЗ ГУГЛА'!$B:$Z,AH$1,0))</f>
        <v/>
      </c>
      <c r="AI206" s="78">
        <v>1</v>
      </c>
      <c r="AJ206" s="160">
        <v>0</v>
      </c>
      <c r="AK206" s="172"/>
      <c r="AL206" s="172"/>
      <c r="AM206" s="161" t="str">
        <f>IFERROR(ROUND((VLOOKUP($A206,'ИЗ ГУГЛА'!$B:$Z,AM$1,0)+AO206)*AN206,),VLOOKUP($A206,'ИЗ ГУГЛА'!$B:$Z,AM$1,0))</f>
        <v/>
      </c>
      <c r="AN206" s="160">
        <v>1</v>
      </c>
      <c r="AO206" s="160">
        <v>0</v>
      </c>
      <c r="AP206" s="172"/>
      <c r="AQ206" s="172"/>
      <c r="AR206" s="161" t="str">
        <f>IFERROR(ROUND((VLOOKUP($A206,'ИЗ ГУГЛА'!$B:$Z,AR$1,0)+AT206)*AS206,),VLOOKUP($A206,'ИЗ ГУГЛА'!$B:$Z,AR$1,0))</f>
        <v/>
      </c>
      <c r="AS206" s="160">
        <v>1</v>
      </c>
      <c r="AT206" s="160">
        <v>0</v>
      </c>
      <c r="AU206" s="172"/>
      <c r="AV206" s="172"/>
    </row>
    <row r="207" spans="1:48" ht="61.5" hidden="1" thickTop="1" thickBot="1">
      <c r="A207" s="121">
        <v>181747</v>
      </c>
      <c r="B207" s="115">
        <f>VLOOKUP($A207,'Выгр Кат'!$A:$T,B$1,0)</f>
        <v>17219</v>
      </c>
      <c r="C207" s="116" t="str">
        <f>VLOOKUP($A207,'Выгр Кат'!$A:$T,C$1,0)</f>
        <v>Опора стойки передней подвески СЭВИ ЭКСПЕРТ с вологодским подшипником для Лада Калина 2, Гранта, Датсун mi-DO, on-DO с ЭУР</v>
      </c>
      <c r="D207" s="115" t="str">
        <f>VLOOKUP($A207,'Выгр Кат'!$A:$T,D$1,0)</f>
        <v>Y</v>
      </c>
      <c r="E207" s="115" t="str">
        <f>VLOOKUP($A207,'Выгр Кат'!$A:$T,E$1,0)</f>
        <v>1</v>
      </c>
      <c r="F207" s="115">
        <f>VLOOKUP($A207,'Выгр Кат'!$A:$T,F$1,0)</f>
        <v>0</v>
      </c>
      <c r="G207" s="115" t="str">
        <f>VLOOKUP($A207,'Выгр Кат'!$A:$T,G$1,0)</f>
        <v>1130-ВП</v>
      </c>
      <c r="H207" s="115">
        <f>VLOOKUP($A207,'Выгр Кат'!$A:$T,H$1,0)</f>
        <v>0</v>
      </c>
      <c r="I207" s="93" t="s">
        <v>26989</v>
      </c>
      <c r="J207" s="93" t="s">
        <v>26989</v>
      </c>
      <c r="K207" s="75" t="e">
        <f>VLOOKUP(J207,'Отчет Eplex'!$B:$E,4,0)</f>
        <v>#N/A</v>
      </c>
      <c r="L207" s="75" t="e">
        <f t="shared" si="33"/>
        <v>#N/A</v>
      </c>
      <c r="M207" s="72">
        <v>1</v>
      </c>
      <c r="N207" s="72" t="s">
        <v>2596</v>
      </c>
      <c r="O207" s="72" t="str">
        <f>IFERROR(IF(VLOOKUP(I207,'Прайс шпак'!C:F,4,0)=N207,"шпак","Ошибка"),"Ошибка")</f>
        <v>шпак</v>
      </c>
      <c r="P207" s="74">
        <f>INDEX('Прайс шпак'!$H:$H,MATCH(I207,'Прайс шпак'!$C:$C,0))*M207</f>
        <v>1560</v>
      </c>
      <c r="Q207" s="72">
        <f>VLOOKUP(P207,Наценка!$A$1:$B$8,2,1)</f>
        <v>1.39</v>
      </c>
      <c r="R207" s="75">
        <f t="shared" si="41"/>
        <v>2168.3999999999996</v>
      </c>
      <c r="S207" s="74">
        <f t="shared" si="34"/>
        <v>2190</v>
      </c>
      <c r="T207" s="75">
        <f>VLOOKUP($A207,'Выгр Кат'!$A:$T,T$1,0)</f>
        <v>1560</v>
      </c>
      <c r="U207" s="75">
        <f>VLOOKUP($A207,'Выгр Кат'!$A:$T,U$1,0)</f>
        <v>2190</v>
      </c>
      <c r="V207" s="76">
        <f t="shared" si="35"/>
        <v>0</v>
      </c>
      <c r="W207" s="76">
        <f t="shared" si="36"/>
        <v>0</v>
      </c>
      <c r="X207" s="77">
        <f>IF(IFERROR(RIGHT(E207,1),"")="✔",S207*(1-#REF!),S207*(1-$X$2))</f>
        <v>2036.6999999999998</v>
      </c>
      <c r="Y207" s="167">
        <f t="shared" si="38"/>
        <v>0.30557692307692297</v>
      </c>
      <c r="Z207" s="167">
        <f t="shared" si="39"/>
        <v>0.27000000000000007</v>
      </c>
      <c r="AA207" s="167">
        <f t="shared" si="40"/>
        <v>0.78846153846153855</v>
      </c>
      <c r="AB207" s="169">
        <f t="shared" si="42"/>
        <v>2790</v>
      </c>
      <c r="AC207" s="161">
        <f>IFERROR(ROUND((VLOOKUP($A207,'ИЗ ГУГЛА'!$B:$Z,AC$1,0)+AE207)*AD207,),VLOOKUP($A207,'ИЗ ГУГЛА'!$B:$Z,AC$1,0))</f>
        <v>2790</v>
      </c>
      <c r="AD207" s="78">
        <v>1</v>
      </c>
      <c r="AE207" s="160">
        <v>0</v>
      </c>
      <c r="AF207" s="183">
        <v>2790</v>
      </c>
      <c r="AG207" s="152" t="s">
        <v>28544</v>
      </c>
      <c r="AH207" s="161" t="str">
        <f>IFERROR(ROUND((VLOOKUP($A207,'ИЗ ГУГЛА'!$B:$Z,AH$1,0)+AJ207)*AI207,),VLOOKUP($A207,'ИЗ ГУГЛА'!$B:$Z,AH$1,0))</f>
        <v/>
      </c>
      <c r="AI207" s="78">
        <v>1</v>
      </c>
      <c r="AJ207" s="160">
        <v>0</v>
      </c>
      <c r="AK207" s="172"/>
      <c r="AL207" s="172"/>
      <c r="AM207" s="161" t="str">
        <f>IFERROR(ROUND((VLOOKUP($A207,'ИЗ ГУГЛА'!$B:$Z,AM$1,0)+AO207)*AN207,),VLOOKUP($A207,'ИЗ ГУГЛА'!$B:$Z,AM$1,0))</f>
        <v/>
      </c>
      <c r="AN207" s="160">
        <v>1</v>
      </c>
      <c r="AO207" s="160">
        <v>0</v>
      </c>
      <c r="AP207" s="172"/>
      <c r="AQ207" s="172"/>
      <c r="AR207" s="161" t="str">
        <f>IFERROR(ROUND((VLOOKUP($A207,'ИЗ ГУГЛА'!$B:$Z,AR$1,0)+AT207)*AS207,),VLOOKUP($A207,'ИЗ ГУГЛА'!$B:$Z,AR$1,0))</f>
        <v/>
      </c>
      <c r="AS207" s="160">
        <v>1</v>
      </c>
      <c r="AT207" s="160">
        <v>0</v>
      </c>
      <c r="AU207" s="172"/>
      <c r="AV207" s="172"/>
    </row>
    <row r="208" spans="1:48" ht="31.5" thickTop="1" thickBot="1">
      <c r="A208" s="121">
        <v>181752</v>
      </c>
      <c r="B208" s="115">
        <f>VLOOKUP($A208,'Выгр Кат'!$A:$T,B$1,0)</f>
        <v>17392</v>
      </c>
      <c r="C208" s="116" t="str">
        <f>VLOOKUP($A208,'Выгр Кат'!$A:$T,C$1,0)</f>
        <v>Опора стойки передней подвески СЭВИ ЭКСТРИМ для Daewoo Nexia</v>
      </c>
      <c r="D208" s="115" t="str">
        <f>VLOOKUP($A208,'Выгр Кат'!$A:$T,D$1,0)</f>
        <v>Y</v>
      </c>
      <c r="E208" s="115" t="str">
        <f>VLOOKUP($A208,'Выгр Кат'!$A:$T,E$1,0)</f>
        <v>1</v>
      </c>
      <c r="F208" s="115">
        <f>VLOOKUP($A208,'Выгр Кат'!$A:$T,F$1,0)</f>
        <v>0</v>
      </c>
      <c r="G208" s="115" t="str">
        <f>VLOOKUP($A208,'Выгр Кат'!$A:$T,G$1,0)</f>
        <v>1131-2820</v>
      </c>
      <c r="H208" s="115">
        <f>VLOOKUP($A208,'Выгр Кат'!$A:$T,H$1,0)</f>
        <v>0</v>
      </c>
      <c r="I208" s="93" t="s">
        <v>286</v>
      </c>
      <c r="J208" s="93" t="s">
        <v>286</v>
      </c>
      <c r="K208" s="75" t="e">
        <f>VLOOKUP(J208,'Отчет Eplex'!$B:$E,4,0)</f>
        <v>#N/A</v>
      </c>
      <c r="L208" s="75" t="e">
        <f t="shared" si="33"/>
        <v>#N/A</v>
      </c>
      <c r="M208" s="72">
        <v>1</v>
      </c>
      <c r="N208" s="72" t="s">
        <v>2596</v>
      </c>
      <c r="O208" s="72" t="str">
        <f>IFERROR(IF(VLOOKUP(I208,'Прайс шпак'!C:F,4,0)=N208,"шпак","Ошибка"),"Ошибка")</f>
        <v>шпак</v>
      </c>
      <c r="P208" s="74">
        <f>INDEX('Прайс шпак'!$H:$H,MATCH(I208,'Прайс шпак'!$C:$C,0))*M208</f>
        <v>1160</v>
      </c>
      <c r="Q208" s="72">
        <f>VLOOKUP(P208,Наценка!$A$1:$B$8,2,1)</f>
        <v>1.39</v>
      </c>
      <c r="R208" s="75">
        <f t="shared" si="41"/>
        <v>1612.3999999999999</v>
      </c>
      <c r="S208" s="74">
        <f t="shared" si="34"/>
        <v>1690</v>
      </c>
      <c r="T208" s="75">
        <f>VLOOKUP($A208,'Выгр Кат'!$A:$T,T$1,0)</f>
        <v>1150</v>
      </c>
      <c r="U208" s="75">
        <f>VLOOKUP($A208,'Выгр Кат'!$A:$T,U$1,0)</f>
        <v>1590</v>
      </c>
      <c r="V208" s="76">
        <f t="shared" si="35"/>
        <v>10</v>
      </c>
      <c r="W208" s="76">
        <f t="shared" si="36"/>
        <v>100</v>
      </c>
      <c r="X208" s="77">
        <f>IF(IFERROR(RIGHT(E208,1),"")="✔",S208*(1-#REF!),S208*(1-$X$2))</f>
        <v>1571.6999999999998</v>
      </c>
      <c r="Y208" s="167">
        <f t="shared" si="38"/>
        <v>0.35491379310344806</v>
      </c>
      <c r="Z208" s="167">
        <f t="shared" si="39"/>
        <v>0.16841269841269851</v>
      </c>
      <c r="AA208" s="167">
        <f t="shared" si="40"/>
        <v>0.6293103448275863</v>
      </c>
      <c r="AB208" s="169">
        <f t="shared" si="42"/>
        <v>1890</v>
      </c>
      <c r="AC208" s="161">
        <f>IFERROR(ROUND((VLOOKUP($A208,'ИЗ ГУГЛА'!$B:$Z,AC$1,0)+AE208)*AD208,),VLOOKUP($A208,'ИЗ ГУГЛА'!$B:$Z,AC$1,0))</f>
        <v>1890</v>
      </c>
      <c r="AD208" s="78">
        <v>1</v>
      </c>
      <c r="AE208" s="160">
        <v>0</v>
      </c>
      <c r="AF208" s="183">
        <v>1890</v>
      </c>
      <c r="AG208" s="152" t="s">
        <v>28063</v>
      </c>
      <c r="AH208" s="161" t="str">
        <f>IFERROR(ROUND((VLOOKUP($A208,'ИЗ ГУГЛА'!$B:$Z,AH$1,0)+AJ208)*AI208,),VLOOKUP($A208,'ИЗ ГУГЛА'!$B:$Z,AH$1,0))</f>
        <v/>
      </c>
      <c r="AI208" s="78">
        <v>1</v>
      </c>
      <c r="AJ208" s="160">
        <v>0</v>
      </c>
      <c r="AK208" s="172"/>
      <c r="AL208" s="172"/>
      <c r="AM208" s="161" t="str">
        <f>IFERROR(ROUND((VLOOKUP($A208,'ИЗ ГУГЛА'!$B:$Z,AM$1,0)+AO208)*AN208,),VLOOKUP($A208,'ИЗ ГУГЛА'!$B:$Z,AM$1,0))</f>
        <v/>
      </c>
      <c r="AN208" s="160">
        <v>1</v>
      </c>
      <c r="AO208" s="160">
        <v>0</v>
      </c>
      <c r="AP208" s="172"/>
      <c r="AQ208" s="172"/>
      <c r="AR208" s="161" t="str">
        <f>IFERROR(ROUND((VLOOKUP($A208,'ИЗ ГУГЛА'!$B:$Z,AR$1,0)+AT208)*AS208,),VLOOKUP($A208,'ИЗ ГУГЛА'!$B:$Z,AR$1,0))</f>
        <v/>
      </c>
      <c r="AS208" s="160">
        <v>1</v>
      </c>
      <c r="AT208" s="160">
        <v>0</v>
      </c>
      <c r="AU208" s="172"/>
      <c r="AV208" s="172"/>
    </row>
    <row r="209" spans="1:48" ht="46.5" thickTop="1" thickBot="1">
      <c r="A209" s="121">
        <v>181753</v>
      </c>
      <c r="B209" s="115">
        <f>VLOOKUP($A209,'Выгр Кат'!$A:$T,B$1,0)</f>
        <v>17393</v>
      </c>
      <c r="C209" s="116" t="str">
        <f>VLOOKUP($A209,'Выгр Кат'!$A:$T,C$1,0)</f>
        <v>Опора стойки передней подвески СЭВИ ЭКСТРИМ левая для Chevrolet, Daewoo, ZAZ</v>
      </c>
      <c r="D209" s="115" t="str">
        <f>VLOOKUP($A209,'Выгр Кат'!$A:$T,D$1,0)</f>
        <v>Y</v>
      </c>
      <c r="E209" s="115" t="str">
        <f>VLOOKUP($A209,'Выгр Кат'!$A:$T,E$1,0)</f>
        <v>1</v>
      </c>
      <c r="F209" s="115">
        <f>VLOOKUP($A209,'Выгр Кат'!$A:$T,F$1,0)</f>
        <v>0</v>
      </c>
      <c r="G209" s="115" t="str">
        <f>VLOOKUP($A209,'Выгр Кат'!$A:$T,G$1,0)</f>
        <v>1132-2820</v>
      </c>
      <c r="H209" s="115">
        <f>VLOOKUP($A209,'Выгр Кат'!$A:$T,H$1,0)</f>
        <v>0</v>
      </c>
      <c r="I209" s="93" t="s">
        <v>287</v>
      </c>
      <c r="J209" s="93" t="s">
        <v>287</v>
      </c>
      <c r="K209" s="75" t="e">
        <f>VLOOKUP(J209,'Отчет Eplex'!$B:$E,4,0)</f>
        <v>#N/A</v>
      </c>
      <c r="L209" s="75" t="e">
        <f t="shared" si="33"/>
        <v>#N/A</v>
      </c>
      <c r="M209" s="72">
        <v>1</v>
      </c>
      <c r="N209" s="72" t="s">
        <v>2596</v>
      </c>
      <c r="O209" s="72" t="str">
        <f>IFERROR(IF(VLOOKUP(I209,'Прайс шпак'!C:F,4,0)=N209,"шпак","Ошибка"),"Ошибка")</f>
        <v>шпак</v>
      </c>
      <c r="P209" s="74">
        <f>INDEX('Прайс шпак'!$H:$H,MATCH(I209,'Прайс шпак'!$C:$C,0))*M209</f>
        <v>1280</v>
      </c>
      <c r="Q209" s="72">
        <f>VLOOKUP(P209,Наценка!$A$1:$B$8,2,1)</f>
        <v>1.39</v>
      </c>
      <c r="R209" s="75">
        <f t="shared" si="41"/>
        <v>1779.1999999999998</v>
      </c>
      <c r="S209" s="74">
        <f t="shared" si="34"/>
        <v>1790</v>
      </c>
      <c r="T209" s="75">
        <f>VLOOKUP($A209,'Выгр Кат'!$A:$T,T$1,0)</f>
        <v>1200</v>
      </c>
      <c r="U209" s="75">
        <f>VLOOKUP($A209,'Выгр Кат'!$A:$T,U$1,0)</f>
        <v>1690</v>
      </c>
      <c r="V209" s="76">
        <f t="shared" si="35"/>
        <v>80</v>
      </c>
      <c r="W209" s="76">
        <f t="shared" si="36"/>
        <v>100</v>
      </c>
      <c r="X209" s="77">
        <f>IF(IFERROR(RIGHT(E209,1),"")="✔",S209*(1-#REF!),S209*(1-$X$2))</f>
        <v>1664.6999999999998</v>
      </c>
      <c r="Y209" s="167">
        <f t="shared" si="38"/>
        <v>0.30054687499999977</v>
      </c>
      <c r="Z209" s="167">
        <f t="shared" si="39"/>
        <v>0.1192063492063493</v>
      </c>
      <c r="AA209" s="167">
        <f t="shared" si="40"/>
        <v>0.4765625</v>
      </c>
      <c r="AB209" s="169">
        <f t="shared" si="42"/>
        <v>1890</v>
      </c>
      <c r="AC209" s="161">
        <f>IFERROR(ROUND((VLOOKUP($A209,'ИЗ ГУГЛА'!$B:$Z,AC$1,0)+AE209)*AD209,),VLOOKUP($A209,'ИЗ ГУГЛА'!$B:$Z,AC$1,0))</f>
        <v>1890</v>
      </c>
      <c r="AD209" s="78">
        <v>1</v>
      </c>
      <c r="AE209" s="160">
        <v>0</v>
      </c>
      <c r="AF209" s="117">
        <v>1890</v>
      </c>
      <c r="AG209" s="152" t="s">
        <v>28488</v>
      </c>
      <c r="AH209" s="161" t="str">
        <f>IFERROR(ROUND((VLOOKUP($A209,'ИЗ ГУГЛА'!$B:$Z,AH$1,0)+AJ209)*AI209,),VLOOKUP($A209,'ИЗ ГУГЛА'!$B:$Z,AH$1,0))</f>
        <v/>
      </c>
      <c r="AI209" s="78">
        <v>1</v>
      </c>
      <c r="AJ209" s="160">
        <v>0</v>
      </c>
      <c r="AK209" s="172"/>
      <c r="AL209" s="172"/>
      <c r="AM209" s="161" t="str">
        <f>IFERROR(ROUND((VLOOKUP($A209,'ИЗ ГУГЛА'!$B:$Z,AM$1,0)+AO209)*AN209,),VLOOKUP($A209,'ИЗ ГУГЛА'!$B:$Z,AM$1,0))</f>
        <v/>
      </c>
      <c r="AN209" s="160">
        <v>1</v>
      </c>
      <c r="AO209" s="160">
        <v>0</v>
      </c>
      <c r="AP209" s="172"/>
      <c r="AQ209" s="172"/>
      <c r="AR209" s="161" t="str">
        <f>IFERROR(ROUND((VLOOKUP($A209,'ИЗ ГУГЛА'!$B:$Z,AR$1,0)+AT209)*AS209,),VLOOKUP($A209,'ИЗ ГУГЛА'!$B:$Z,AR$1,0))</f>
        <v/>
      </c>
      <c r="AS209" s="160">
        <v>1</v>
      </c>
      <c r="AT209" s="160">
        <v>0</v>
      </c>
      <c r="AU209" s="172"/>
      <c r="AV209" s="172"/>
    </row>
    <row r="210" spans="1:48" ht="46.5" thickTop="1" thickBot="1">
      <c r="A210" s="121">
        <v>181754</v>
      </c>
      <c r="B210" s="115">
        <f>VLOOKUP($A210,'Выгр Кат'!$A:$T,B$1,0)</f>
        <v>17394</v>
      </c>
      <c r="C210" s="116" t="str">
        <f>VLOOKUP($A210,'Выгр Кат'!$A:$T,C$1,0)</f>
        <v>Опора стойки передней подвески СЭВИ ЭКСТРИМ правая для Chevrolet, Daewoo, ZAZ</v>
      </c>
      <c r="D210" s="115" t="str">
        <f>VLOOKUP($A210,'Выгр Кат'!$A:$T,D$1,0)</f>
        <v>Y</v>
      </c>
      <c r="E210" s="115" t="str">
        <f>VLOOKUP($A210,'Выгр Кат'!$A:$T,E$1,0)</f>
        <v>1</v>
      </c>
      <c r="F210" s="115">
        <f>VLOOKUP($A210,'Выгр Кат'!$A:$T,F$1,0)</f>
        <v>0</v>
      </c>
      <c r="G210" s="115" t="str">
        <f>VLOOKUP($A210,'Выгр Кат'!$A:$T,G$1,0)</f>
        <v>1133-2820</v>
      </c>
      <c r="H210" s="115">
        <f>VLOOKUP($A210,'Выгр Кат'!$A:$T,H$1,0)</f>
        <v>0</v>
      </c>
      <c r="I210" s="93" t="s">
        <v>288</v>
      </c>
      <c r="J210" s="93" t="s">
        <v>288</v>
      </c>
      <c r="K210" s="75" t="e">
        <f>VLOOKUP(J210,'Отчет Eplex'!$B:$E,4,0)</f>
        <v>#N/A</v>
      </c>
      <c r="L210" s="75" t="e">
        <f t="shared" si="33"/>
        <v>#N/A</v>
      </c>
      <c r="M210" s="72">
        <v>1</v>
      </c>
      <c r="N210" s="72" t="s">
        <v>2596</v>
      </c>
      <c r="O210" s="72" t="str">
        <f>IFERROR(IF(VLOOKUP(I210,'Прайс шпак'!C:F,4,0)=N210,"шпак","Ошибка"),"Ошибка")</f>
        <v>шпак</v>
      </c>
      <c r="P210" s="74">
        <f>INDEX('Прайс шпак'!$H:$H,MATCH(I210,'Прайс шпак'!$C:$C,0))*M210</f>
        <v>1280</v>
      </c>
      <c r="Q210" s="72">
        <f>VLOOKUP(P210,Наценка!$A$1:$B$8,2,1)</f>
        <v>1.39</v>
      </c>
      <c r="R210" s="75">
        <f t="shared" si="41"/>
        <v>1779.1999999999998</v>
      </c>
      <c r="S210" s="74">
        <f t="shared" si="34"/>
        <v>1790</v>
      </c>
      <c r="T210" s="75">
        <f>VLOOKUP($A210,'Выгр Кат'!$A:$T,T$1,0)</f>
        <v>1200</v>
      </c>
      <c r="U210" s="75">
        <f>VLOOKUP($A210,'Выгр Кат'!$A:$T,U$1,0)</f>
        <v>1690</v>
      </c>
      <c r="V210" s="76">
        <f t="shared" si="35"/>
        <v>80</v>
      </c>
      <c r="W210" s="76">
        <f t="shared" si="36"/>
        <v>100</v>
      </c>
      <c r="X210" s="77">
        <f>IF(IFERROR(RIGHT(E210,1),"")="✔",S210*(1-#REF!),S210*(1-$X$2))</f>
        <v>1664.6999999999998</v>
      </c>
      <c r="Y210" s="167">
        <f t="shared" si="38"/>
        <v>0.30054687499999977</v>
      </c>
      <c r="Z210" s="167">
        <f t="shared" si="39"/>
        <v>0.1192063492063493</v>
      </c>
      <c r="AA210" s="167">
        <f t="shared" si="40"/>
        <v>0.4765625</v>
      </c>
      <c r="AB210" s="169">
        <f t="shared" si="42"/>
        <v>1890</v>
      </c>
      <c r="AC210" s="161">
        <f>IFERROR(ROUND((VLOOKUP($A210,'ИЗ ГУГЛА'!$B:$Z,AC$1,0)+AE210)*AD210,),VLOOKUP($A210,'ИЗ ГУГЛА'!$B:$Z,AC$1,0))</f>
        <v>1890</v>
      </c>
      <c r="AD210" s="78">
        <v>1</v>
      </c>
      <c r="AE210" s="160">
        <v>0</v>
      </c>
      <c r="AF210" s="117">
        <v>1890</v>
      </c>
      <c r="AG210" s="152" t="s">
        <v>28489</v>
      </c>
      <c r="AH210" s="161" t="str">
        <f>IFERROR(ROUND((VLOOKUP($A210,'ИЗ ГУГЛА'!$B:$Z,AH$1,0)+AJ210)*AI210,),VLOOKUP($A210,'ИЗ ГУГЛА'!$B:$Z,AH$1,0))</f>
        <v/>
      </c>
      <c r="AI210" s="78">
        <v>1</v>
      </c>
      <c r="AJ210" s="160">
        <v>0</v>
      </c>
      <c r="AK210" s="172"/>
      <c r="AL210" s="172"/>
      <c r="AM210" s="161" t="str">
        <f>IFERROR(ROUND((VLOOKUP($A210,'ИЗ ГУГЛА'!$B:$Z,AM$1,0)+AO210)*AN210,),VLOOKUP($A210,'ИЗ ГУГЛА'!$B:$Z,AM$1,0))</f>
        <v/>
      </c>
      <c r="AN210" s="160">
        <v>1</v>
      </c>
      <c r="AO210" s="160">
        <v>0</v>
      </c>
      <c r="AP210" s="172"/>
      <c r="AQ210" s="172"/>
      <c r="AR210" s="161" t="str">
        <f>IFERROR(ROUND((VLOOKUP($A210,'ИЗ ГУГЛА'!$B:$Z,AR$1,0)+AT210)*AS210,),VLOOKUP($A210,'ИЗ ГУГЛА'!$B:$Z,AR$1,0))</f>
        <v/>
      </c>
      <c r="AS210" s="160">
        <v>1</v>
      </c>
      <c r="AT210" s="160">
        <v>0</v>
      </c>
      <c r="AU210" s="172"/>
      <c r="AV210" s="172"/>
    </row>
    <row r="211" spans="1:48" ht="46.5" thickTop="1" thickBot="1">
      <c r="A211" s="121">
        <v>181745</v>
      </c>
      <c r="B211" s="115">
        <f>VLOOKUP($A211,'Выгр Кат'!$A:$T,B$1,0)</f>
        <v>17261</v>
      </c>
      <c r="C211" s="116" t="str">
        <f>VLOOKUP($A211,'Выгр Кат'!$A:$T,C$1,0)</f>
        <v>Опора стойки передней подвески СЭВИ ЭКСПЕРТ для Лада Ларгус, XRAY, Nissan, Renault</v>
      </c>
      <c r="D211" s="115" t="str">
        <f>VLOOKUP($A211,'Выгр Кат'!$A:$T,D$1,0)</f>
        <v>Y</v>
      </c>
      <c r="E211" s="115" t="str">
        <f>VLOOKUP($A211,'Выгр Кат'!$A:$T,E$1,0)</f>
        <v>1</v>
      </c>
      <c r="F211" s="115">
        <f>VLOOKUP($A211,'Выгр Кат'!$A:$T,F$1,0)</f>
        <v>0</v>
      </c>
      <c r="G211" s="115" t="str">
        <f>VLOOKUP($A211,'Выгр Кат'!$A:$T,G$1,0)</f>
        <v>1134-2820</v>
      </c>
      <c r="H211" s="115">
        <f>VLOOKUP($A211,'Выгр Кат'!$A:$T,H$1,0)</f>
        <v>0</v>
      </c>
      <c r="I211" s="93" t="s">
        <v>271</v>
      </c>
      <c r="J211" s="93" t="s">
        <v>271</v>
      </c>
      <c r="K211" s="75" t="e">
        <f>VLOOKUP(J211,'Отчет Eplex'!$B:$E,4,0)</f>
        <v>#N/A</v>
      </c>
      <c r="L211" s="75" t="e">
        <f t="shared" si="33"/>
        <v>#N/A</v>
      </c>
      <c r="M211" s="72">
        <v>1</v>
      </c>
      <c r="N211" s="80" t="s">
        <v>2596</v>
      </c>
      <c r="O211" s="72" t="str">
        <f>IFERROR(IF(VLOOKUP(I211,'Прайс шпак'!C:F,4,0)=N211,"шпак","Ошибка"),"Ошибка")</f>
        <v>шпак</v>
      </c>
      <c r="P211" s="74">
        <f>INDEX('Прайс шпак'!$H:$H,MATCH(I211,'Прайс шпак'!$C:$C,0))*M211</f>
        <v>380</v>
      </c>
      <c r="Q211" s="72">
        <f>VLOOKUP(P211,Наценка!$A$1:$B$8,2,1)</f>
        <v>1.55</v>
      </c>
      <c r="R211" s="75">
        <f t="shared" si="41"/>
        <v>589</v>
      </c>
      <c r="S211" s="74">
        <f t="shared" si="34"/>
        <v>589</v>
      </c>
      <c r="T211" s="75">
        <f>VLOOKUP($A211,'Выгр Кат'!$A:$T,T$1,0)</f>
        <v>360</v>
      </c>
      <c r="U211" s="75">
        <f>VLOOKUP($A211,'Выгр Кат'!$A:$T,U$1,0)</f>
        <v>559</v>
      </c>
      <c r="V211" s="76">
        <f t="shared" si="35"/>
        <v>20</v>
      </c>
      <c r="W211" s="76">
        <f t="shared" si="36"/>
        <v>30</v>
      </c>
      <c r="X211" s="77">
        <f>IF(IFERROR(RIGHT(E211,1),"")="✔",S211*(1-#REF!),S211*(1-$X$2))</f>
        <v>547.77</v>
      </c>
      <c r="Y211" s="167">
        <f t="shared" si="38"/>
        <v>0.4415</v>
      </c>
      <c r="Z211" s="167">
        <f t="shared" si="39"/>
        <v>0.18121076233183858</v>
      </c>
      <c r="AA211" s="167">
        <f t="shared" si="40"/>
        <v>0.76052631578947372</v>
      </c>
      <c r="AB211" s="169">
        <f t="shared" si="42"/>
        <v>669</v>
      </c>
      <c r="AC211" s="161">
        <f>IFERROR(ROUND((VLOOKUP($A211,'ИЗ ГУГЛА'!$B:$Z,AC$1,0)+AE211)*AD211,),VLOOKUP($A211,'ИЗ ГУГЛА'!$B:$Z,AC$1,0))</f>
        <v>669</v>
      </c>
      <c r="AD211" s="78">
        <v>1</v>
      </c>
      <c r="AE211" s="160">
        <v>0</v>
      </c>
      <c r="AF211" s="183">
        <v>669</v>
      </c>
      <c r="AG211" s="152" t="s">
        <v>28062</v>
      </c>
      <c r="AH211" s="161" t="str">
        <f>IFERROR(ROUND((VLOOKUP($A211,'ИЗ ГУГЛА'!$B:$Z,AH$1,0)+AJ211)*AI211,),VLOOKUP($A211,'ИЗ ГУГЛА'!$B:$Z,AH$1,0))</f>
        <v/>
      </c>
      <c r="AI211" s="78">
        <v>1</v>
      </c>
      <c r="AJ211" s="160">
        <v>0</v>
      </c>
      <c r="AK211" s="172"/>
      <c r="AL211" s="172"/>
      <c r="AM211" s="161" t="str">
        <f>IFERROR(ROUND((VLOOKUP($A211,'ИЗ ГУГЛА'!$B:$Z,AM$1,0)+AO211)*AN211,),VLOOKUP($A211,'ИЗ ГУГЛА'!$B:$Z,AM$1,0))</f>
        <v/>
      </c>
      <c r="AN211" s="160">
        <v>1</v>
      </c>
      <c r="AO211" s="160">
        <v>0</v>
      </c>
      <c r="AP211" s="172"/>
      <c r="AQ211" s="172"/>
      <c r="AR211" s="161" t="str">
        <f>IFERROR(ROUND((VLOOKUP($A211,'ИЗ ГУГЛА'!$B:$Z,AR$1,0)+AT211)*AS211,),VLOOKUP($A211,'ИЗ ГУГЛА'!$B:$Z,AR$1,0))</f>
        <v/>
      </c>
      <c r="AS211" s="160">
        <v>1</v>
      </c>
      <c r="AT211" s="160">
        <v>0</v>
      </c>
      <c r="AU211" s="172"/>
      <c r="AV211" s="172"/>
    </row>
    <row r="212" spans="1:48" ht="31.5" thickTop="1" thickBot="1">
      <c r="A212" s="121">
        <v>181554</v>
      </c>
      <c r="B212" s="115">
        <f>VLOOKUP($A212,'Выгр Кат'!$A:$T,B$1,0)</f>
        <v>36648</v>
      </c>
      <c r="C212" s="116" t="str">
        <f>VLOOKUP($A212,'Выгр Кат'!$A:$T,C$1,0)</f>
        <v>Опора СЭВИ ЭКСПЕРТ стойки передней подвески для Лада Веста</v>
      </c>
      <c r="D212" s="115" t="str">
        <f>VLOOKUP($A212,'Выгр Кат'!$A:$T,D$1,0)</f>
        <v>Y</v>
      </c>
      <c r="E212" s="115" t="str">
        <f>VLOOKUP($A212,'Выгр Кат'!$A:$T,E$1,0)</f>
        <v>1</v>
      </c>
      <c r="F212" s="115">
        <f>VLOOKUP($A212,'Выгр Кат'!$A:$T,F$1,0)</f>
        <v>0</v>
      </c>
      <c r="G212" s="115" t="str">
        <f>VLOOKUP($A212,'Выгр Кат'!$A:$T,G$1,0)</f>
        <v>1138-2820</v>
      </c>
      <c r="H212" s="115">
        <f>VLOOKUP($A212,'Выгр Кат'!$A:$T,H$1,0)</f>
        <v>0</v>
      </c>
      <c r="I212" s="97" t="s">
        <v>2650</v>
      </c>
      <c r="J212" s="97" t="s">
        <v>2650</v>
      </c>
      <c r="K212" s="75" t="e">
        <f>VLOOKUP(J212,'Отчет Eplex'!$B:$E,4,0)</f>
        <v>#N/A</v>
      </c>
      <c r="L212" s="75" t="e">
        <f t="shared" si="33"/>
        <v>#N/A</v>
      </c>
      <c r="M212" s="81">
        <v>1</v>
      </c>
      <c r="N212" s="72" t="s">
        <v>2596</v>
      </c>
      <c r="O212" s="72" t="str">
        <f>IFERROR(IF(VLOOKUP(I212,'Прайс шпак'!C:F,4,0)=N212,"шпак","Ошибка"),"Ошибка")</f>
        <v>шпак</v>
      </c>
      <c r="P212" s="74">
        <f>INDEX('Прайс шпак'!$H:$H,MATCH(I212,'Прайс шпак'!$C:$C,0))*M212</f>
        <v>670</v>
      </c>
      <c r="Q212" s="72">
        <f>VLOOKUP(P212,Наценка!$A$1:$B$8,2,1)</f>
        <v>1.5</v>
      </c>
      <c r="R212" s="75">
        <f t="shared" si="41"/>
        <v>1005</v>
      </c>
      <c r="S212" s="74">
        <f t="shared" si="34"/>
        <v>1090</v>
      </c>
      <c r="T212" s="75">
        <f>VLOOKUP($A212,'Выгр Кат'!$A:$T,T$1,0)</f>
        <v>660</v>
      </c>
      <c r="U212" s="75">
        <f>VLOOKUP($A212,'Выгр Кат'!$A:$T,U$1,0)</f>
        <v>989</v>
      </c>
      <c r="V212" s="76">
        <f t="shared" si="35"/>
        <v>10</v>
      </c>
      <c r="W212" s="76">
        <f t="shared" si="36"/>
        <v>101</v>
      </c>
      <c r="X212" s="77">
        <f>IF(IFERROR(RIGHT(E212,1),"")="✔",S212*(1-#REF!),S212*(1-$X$2))</f>
        <v>1013.6999999999999</v>
      </c>
      <c r="Y212" s="167">
        <f t="shared" si="38"/>
        <v>0.5129850746268656</v>
      </c>
      <c r="Z212" s="167">
        <f t="shared" si="39"/>
        <v>0.14815126050420174</v>
      </c>
      <c r="AA212" s="167">
        <f t="shared" si="40"/>
        <v>0.77611940298507465</v>
      </c>
      <c r="AB212" s="169">
        <f t="shared" si="42"/>
        <v>1190</v>
      </c>
      <c r="AC212" s="161">
        <f>IFERROR(ROUND((VLOOKUP($A212,'ИЗ ГУГЛА'!$B:$Z,AC$1,0)+AE212)*AD212,),VLOOKUP($A212,'ИЗ ГУГЛА'!$B:$Z,AC$1,0))</f>
        <v>1190</v>
      </c>
      <c r="AD212" s="78">
        <v>1</v>
      </c>
      <c r="AE212" s="160">
        <v>0</v>
      </c>
      <c r="AF212" s="183">
        <v>1190</v>
      </c>
      <c r="AG212" s="152" t="s">
        <v>28490</v>
      </c>
      <c r="AH212" s="161" t="str">
        <f>IFERROR(ROUND((VLOOKUP($A212,'ИЗ ГУГЛА'!$B:$Z,AH$1,0)+AJ212)*AI212,),VLOOKUP($A212,'ИЗ ГУГЛА'!$B:$Z,AH$1,0))</f>
        <v/>
      </c>
      <c r="AI212" s="78">
        <v>1</v>
      </c>
      <c r="AJ212" s="160">
        <v>0</v>
      </c>
      <c r="AK212" s="172"/>
      <c r="AL212" s="172"/>
      <c r="AM212" s="161" t="str">
        <f>IFERROR(ROUND((VLOOKUP($A212,'ИЗ ГУГЛА'!$B:$Z,AM$1,0)+AO212)*AN212,),VLOOKUP($A212,'ИЗ ГУГЛА'!$B:$Z,AM$1,0))</f>
        <v/>
      </c>
      <c r="AN212" s="160">
        <v>1</v>
      </c>
      <c r="AO212" s="160">
        <v>0</v>
      </c>
      <c r="AP212" s="172"/>
      <c r="AQ212" s="172"/>
      <c r="AR212" s="161" t="str">
        <f>IFERROR(ROUND((VLOOKUP($A212,'ИЗ ГУГЛА'!$B:$Z,AR$1,0)+AT212)*AS212,),VLOOKUP($A212,'ИЗ ГУГЛА'!$B:$Z,AR$1,0))</f>
        <v/>
      </c>
      <c r="AS212" s="160">
        <v>1</v>
      </c>
      <c r="AT212" s="160">
        <v>0</v>
      </c>
      <c r="AU212" s="172"/>
      <c r="AV212" s="172"/>
    </row>
    <row r="213" spans="1:48" ht="46.5" thickTop="1" thickBot="1">
      <c r="A213" s="121">
        <v>181555</v>
      </c>
      <c r="B213" s="115">
        <f>VLOOKUP($A213,'Выгр Кат'!$A:$T,B$1,0)</f>
        <v>36647</v>
      </c>
      <c r="C213" s="116" t="str">
        <f>VLOOKUP($A213,'Выгр Кат'!$A:$T,C$1,0)</f>
        <v>Опора СЭВИ ЭКСПЕРТ стойки передней подвески с подшипником для Лада Веста</v>
      </c>
      <c r="D213" s="115" t="str">
        <f>VLOOKUP($A213,'Выгр Кат'!$A:$T,D$1,0)</f>
        <v>Y</v>
      </c>
      <c r="E213" s="115" t="str">
        <f>VLOOKUP($A213,'Выгр Кат'!$A:$T,E$1,0)</f>
        <v>1ск4</v>
      </c>
      <c r="F213" s="115">
        <f>VLOOKUP($A213,'Выгр Кат'!$A:$T,F$1,0)</f>
        <v>0</v>
      </c>
      <c r="G213" s="115" t="str">
        <f>VLOOKUP($A213,'Выгр Кат'!$A:$T,G$1,0)</f>
        <v>1140-6729</v>
      </c>
      <c r="H213" s="115">
        <f>VLOOKUP($A213,'Выгр Кат'!$A:$T,H$1,0)</f>
        <v>0</v>
      </c>
      <c r="I213" s="97" t="s">
        <v>2655</v>
      </c>
      <c r="J213" s="97" t="s">
        <v>2655</v>
      </c>
      <c r="K213" s="75" t="e">
        <f>VLOOKUP(J213,'Отчет Eplex'!$B:$E,4,0)</f>
        <v>#N/A</v>
      </c>
      <c r="L213" s="75" t="e">
        <f t="shared" si="33"/>
        <v>#N/A</v>
      </c>
      <c r="M213" s="81">
        <v>1</v>
      </c>
      <c r="N213" s="72" t="s">
        <v>2596</v>
      </c>
      <c r="O213" s="72" t="str">
        <f>IFERROR(IF(VLOOKUP(I213,'Прайс шпак'!C:F,4,0)=N213,"шпак","Ошибка"),"Ошибка")</f>
        <v>шпак</v>
      </c>
      <c r="P213" s="74">
        <f>INDEX('Прайс шпак'!$H:$H,MATCH(I213,'Прайс шпак'!$C:$C,0))*M213</f>
        <v>1280</v>
      </c>
      <c r="Q213" s="72">
        <f>VLOOKUP(P213,Наценка!$A$1:$B$8,2,1)</f>
        <v>1.39</v>
      </c>
      <c r="R213" s="75">
        <f t="shared" si="41"/>
        <v>1779.1999999999998</v>
      </c>
      <c r="S213" s="74">
        <f t="shared" si="34"/>
        <v>1790</v>
      </c>
      <c r="T213" s="75">
        <f>VLOOKUP($A213,'Выгр Кат'!$A:$T,T$1,0)</f>
        <v>1250</v>
      </c>
      <c r="U213" s="75">
        <f>VLOOKUP($A213,'Выгр Кат'!$A:$T,U$1,0)</f>
        <v>1790</v>
      </c>
      <c r="V213" s="76">
        <f t="shared" si="35"/>
        <v>30</v>
      </c>
      <c r="W213" s="76">
        <f t="shared" si="36"/>
        <v>0</v>
      </c>
      <c r="X213" s="77">
        <f>IF(IFERROR(RIGHT(E213,1),"")="✔",S213*(1-#REF!),S213*(1-$X$2))</f>
        <v>1664.6999999999998</v>
      </c>
      <c r="Y213" s="167">
        <f t="shared" si="38"/>
        <v>0.30054687499999977</v>
      </c>
      <c r="Z213" s="167">
        <f t="shared" si="39"/>
        <v>0.16346733668341717</v>
      </c>
      <c r="AA213" s="167">
        <f t="shared" si="40"/>
        <v>0.5546875</v>
      </c>
      <c r="AB213" s="169">
        <f t="shared" si="42"/>
        <v>1990</v>
      </c>
      <c r="AC213" s="161">
        <f>IFERROR(ROUND((VLOOKUP($A213,'ИЗ ГУГЛА'!$B:$Z,AC$1,0)+AE213)*AD213,),VLOOKUP($A213,'ИЗ ГУГЛА'!$B:$Z,AC$1,0))</f>
        <v>1990</v>
      </c>
      <c r="AD213" s="78">
        <v>1</v>
      </c>
      <c r="AE213" s="160">
        <v>0</v>
      </c>
      <c r="AF213" s="183">
        <v>1990</v>
      </c>
      <c r="AG213" s="152" t="s">
        <v>28491</v>
      </c>
      <c r="AH213" s="161" t="str">
        <f>IFERROR(ROUND((VLOOKUP($A213,'ИЗ ГУГЛА'!$B:$Z,AH$1,0)+AJ213)*AI213,),VLOOKUP($A213,'ИЗ ГУГЛА'!$B:$Z,AH$1,0))</f>
        <v/>
      </c>
      <c r="AI213" s="78">
        <v>1</v>
      </c>
      <c r="AJ213" s="160">
        <v>0</v>
      </c>
      <c r="AK213" s="172"/>
      <c r="AL213" s="172"/>
      <c r="AM213" s="161" t="str">
        <f>IFERROR(ROUND((VLOOKUP($A213,'ИЗ ГУГЛА'!$B:$Z,AM$1,0)+AO213)*AN213,),VLOOKUP($A213,'ИЗ ГУГЛА'!$B:$Z,AM$1,0))</f>
        <v/>
      </c>
      <c r="AN213" s="160">
        <v>1</v>
      </c>
      <c r="AO213" s="160">
        <v>0</v>
      </c>
      <c r="AP213" s="172"/>
      <c r="AQ213" s="172"/>
      <c r="AR213" s="161" t="str">
        <f>IFERROR(ROUND((VLOOKUP($A213,'ИЗ ГУГЛА'!$B:$Z,AR$1,0)+AT213)*AS213,),VLOOKUP($A213,'ИЗ ГУГЛА'!$B:$Z,AR$1,0))</f>
        <v/>
      </c>
      <c r="AS213" s="160">
        <v>1</v>
      </c>
      <c r="AT213" s="160">
        <v>0</v>
      </c>
      <c r="AU213" s="172"/>
      <c r="AV213" s="172"/>
    </row>
    <row r="214" spans="1:48" ht="106.5" thickTop="1" thickBot="1">
      <c r="A214" s="121">
        <v>181737</v>
      </c>
      <c r="B214" s="115">
        <f>VLOOKUP($A214,'Выгр Кат'!$A:$T,B$1,0)</f>
        <v>23875</v>
      </c>
      <c r="C214" s="116" t="str">
        <f>VLOOKUP($A214,'Выгр Кат'!$A:$T,C$1,0)</f>
        <v>Опора стойки передней подвески СЭВИ ЭКСПЕРТ с подшипником для Лада Ларгус, XRAY, Nissan Almera G15RA, Renault Logan I, Logan II, Sandero I, Sandero II, Sandero I Stepway, Sandero II Stepway, Duster, Dokker, Tondar 90, Lodgy</v>
      </c>
      <c r="D214" s="115" t="str">
        <f>VLOOKUP($A214,'Выгр Кат'!$A:$T,D$1,0)</f>
        <v>Y</v>
      </c>
      <c r="E214" s="115" t="str">
        <f>VLOOKUP($A214,'Выгр Кат'!$A:$T,E$1,0)</f>
        <v>1</v>
      </c>
      <c r="F214" s="115">
        <f>VLOOKUP($A214,'Выгр Кат'!$A:$T,F$1,0)</f>
        <v>0</v>
      </c>
      <c r="G214" s="115" t="str">
        <f>VLOOKUP($A214,'Выгр Кат'!$A:$T,G$1,0)</f>
        <v>1141-7499</v>
      </c>
      <c r="H214" s="115">
        <f>VLOOKUP($A214,'Выгр Кат'!$A:$T,H$1,0)</f>
        <v>0</v>
      </c>
      <c r="I214" s="93" t="s">
        <v>342</v>
      </c>
      <c r="J214" s="93" t="s">
        <v>342</v>
      </c>
      <c r="K214" s="75" t="e">
        <f>VLOOKUP(J214,'Отчет Eplex'!$B:$E,4,0)</f>
        <v>#N/A</v>
      </c>
      <c r="L214" s="75" t="e">
        <f t="shared" si="33"/>
        <v>#N/A</v>
      </c>
      <c r="M214" s="72">
        <v>1</v>
      </c>
      <c r="N214" s="80" t="s">
        <v>2596</v>
      </c>
      <c r="O214" s="72" t="str">
        <f>IFERROR(IF(VLOOKUP(I214,'Прайс шпак'!C:F,4,0)=N214,"шпак","Ошибка"),"Ошибка")</f>
        <v>шпак</v>
      </c>
      <c r="P214" s="74">
        <f>INDEX('Прайс шпак'!$H:$H,MATCH(I214,'Прайс шпак'!$C:$C,0))*M214</f>
        <v>630</v>
      </c>
      <c r="Q214" s="72">
        <f>VLOOKUP(P214,Наценка!$A$1:$B$8,2,1)</f>
        <v>1.5</v>
      </c>
      <c r="R214" s="75">
        <f t="shared" si="41"/>
        <v>945</v>
      </c>
      <c r="S214" s="74">
        <f t="shared" si="34"/>
        <v>949</v>
      </c>
      <c r="T214" s="75">
        <f>VLOOKUP($A214,'Выгр Кат'!$A:$T,T$1,0)</f>
        <v>600</v>
      </c>
      <c r="U214" s="75">
        <f>VLOOKUP($A214,'Выгр Кат'!$A:$T,U$1,0)</f>
        <v>899</v>
      </c>
      <c r="V214" s="76">
        <f t="shared" si="35"/>
        <v>30</v>
      </c>
      <c r="W214" s="76">
        <f t="shared" si="36"/>
        <v>50</v>
      </c>
      <c r="X214" s="77">
        <f>IF(IFERROR(RIGHT(E214,1),"")="✔",S214*(1-#REF!),S214*(1-$X$2))</f>
        <v>882.56999999999994</v>
      </c>
      <c r="Y214" s="167">
        <f t="shared" si="38"/>
        <v>0.40090476190476187</v>
      </c>
      <c r="Z214" s="167">
        <f t="shared" si="39"/>
        <v>0.10851515151515158</v>
      </c>
      <c r="AA214" s="167">
        <f t="shared" si="40"/>
        <v>0.5714285714285714</v>
      </c>
      <c r="AB214" s="169">
        <f t="shared" si="42"/>
        <v>990</v>
      </c>
      <c r="AC214" s="161">
        <f>IFERROR(ROUND((VLOOKUP($A214,'ИЗ ГУГЛА'!$B:$Z,AC$1,0)+AE214)*AD214,),VLOOKUP($A214,'ИЗ ГУГЛА'!$B:$Z,AC$1,0))</f>
        <v>990</v>
      </c>
      <c r="AD214" s="78">
        <v>1</v>
      </c>
      <c r="AE214" s="160">
        <v>0</v>
      </c>
      <c r="AF214" s="117">
        <v>990</v>
      </c>
      <c r="AG214" s="152" t="s">
        <v>28493</v>
      </c>
      <c r="AH214" s="161" t="str">
        <f>IFERROR(ROUND((VLOOKUP($A214,'ИЗ ГУГЛА'!$B:$Z,AH$1,0)+AJ214)*AI214,),VLOOKUP($A214,'ИЗ ГУГЛА'!$B:$Z,AH$1,0))</f>
        <v/>
      </c>
      <c r="AI214" s="78">
        <v>1</v>
      </c>
      <c r="AJ214" s="160">
        <v>0</v>
      </c>
      <c r="AK214" s="172"/>
      <c r="AL214" s="172"/>
      <c r="AM214" s="161" t="str">
        <f>IFERROR(ROUND((VLOOKUP($A214,'ИЗ ГУГЛА'!$B:$Z,AM$1,0)+AO214)*AN214,),VLOOKUP($A214,'ИЗ ГУГЛА'!$B:$Z,AM$1,0))</f>
        <v/>
      </c>
      <c r="AN214" s="160">
        <v>1</v>
      </c>
      <c r="AO214" s="160">
        <v>0</v>
      </c>
      <c r="AP214" s="172"/>
      <c r="AQ214" s="172"/>
      <c r="AR214" s="161" t="str">
        <f>IFERROR(ROUND((VLOOKUP($A214,'ИЗ ГУГЛА'!$B:$Z,AR$1,0)+AT214)*AS214,),VLOOKUP($A214,'ИЗ ГУГЛА'!$B:$Z,AR$1,0))</f>
        <v/>
      </c>
      <c r="AS214" s="160">
        <v>1</v>
      </c>
      <c r="AT214" s="160">
        <v>0</v>
      </c>
      <c r="AU214" s="172"/>
      <c r="AV214" s="172"/>
    </row>
    <row r="215" spans="1:48" ht="31.5" hidden="1" thickTop="1" thickBot="1">
      <c r="A215" s="121">
        <v>213382</v>
      </c>
      <c r="B215" s="115">
        <f>VLOOKUP($A215,'Выгр Кат'!$A:$T,B$1,0)</f>
        <v>12975</v>
      </c>
      <c r="C215" s="116" t="str">
        <f>VLOOKUP($A215,'Выгр Кат'!$A:$T,C$1,0)</f>
        <v>Сальник привода Corteco для Лада Нива 4х4</v>
      </c>
      <c r="D215" s="115" t="str">
        <f>VLOOKUP($A215,'Выгр Кат'!$A:$T,D$1,0)</f>
        <v>Y</v>
      </c>
      <c r="E215" s="115" t="str">
        <f>VLOOKUP($A215,'Выгр Кат'!$A:$T,E$1,0)</f>
        <v>1</v>
      </c>
      <c r="F215" s="115">
        <f>VLOOKUP($A215,'Выгр Кат'!$A:$T,F$1,0)</f>
        <v>0</v>
      </c>
      <c r="G215" s="115" t="str">
        <f>VLOOKUP($A215,'Выгр Кат'!$A:$T,G$1,0)</f>
        <v>12019142B</v>
      </c>
      <c r="H215" s="115">
        <f>VLOOKUP($A215,'Выгр Кат'!$A:$T,H$1,0)</f>
        <v>0</v>
      </c>
      <c r="I215" s="75" t="s">
        <v>223</v>
      </c>
      <c r="J215" s="75" t="s">
        <v>223</v>
      </c>
      <c r="K215" s="75">
        <f>VLOOKUP(J215,'Отчет Eplex'!$B:$E,4,0)</f>
        <v>177.51</v>
      </c>
      <c r="L215" s="75">
        <f t="shared" si="33"/>
        <v>-72.490000000000009</v>
      </c>
      <c r="M215" s="72">
        <v>1</v>
      </c>
      <c r="N215" s="80" t="s">
        <v>648</v>
      </c>
      <c r="O215" s="72" t="str">
        <f>IFERROR(IF(VLOOKUP(I215,'Прайс шпак'!C:F,4,0)=N215,"шпак","Ошибка"),"Ошибка")</f>
        <v>шпак</v>
      </c>
      <c r="P215" s="74">
        <f>INDEX('Прайс шпак'!$H:$H,MATCH(I215,'Прайс шпак'!$C:$C,0))*M215</f>
        <v>250</v>
      </c>
      <c r="Q215" s="72">
        <f>VLOOKUP(P215,Наценка!$A$1:$B$8,2,1)</f>
        <v>1.98</v>
      </c>
      <c r="R215" s="75">
        <f t="shared" si="41"/>
        <v>495</v>
      </c>
      <c r="S215" s="74">
        <f t="shared" si="34"/>
        <v>499</v>
      </c>
      <c r="T215" s="75">
        <f>VLOOKUP($A215,'Выгр Кат'!$A:$T,T$1,0)</f>
        <v>250</v>
      </c>
      <c r="U215" s="75">
        <f>VLOOKUP($A215,'Выгр Кат'!$A:$T,U$1,0)</f>
        <v>499</v>
      </c>
      <c r="V215" s="76">
        <f t="shared" si="35"/>
        <v>0</v>
      </c>
      <c r="W215" s="76">
        <f t="shared" si="36"/>
        <v>0</v>
      </c>
      <c r="X215" s="77">
        <f>IF(IFERROR(RIGHT(E215,1),"")="✔",S215*(1-#REF!),S215*(1-$X$2))</f>
        <v>464.07</v>
      </c>
      <c r="Y215" s="167">
        <f t="shared" si="38"/>
        <v>0.85627999999999993</v>
      </c>
      <c r="Z215" s="167">
        <f t="shared" si="39"/>
        <v>0.18441124780316345</v>
      </c>
      <c r="AA215" s="167">
        <f t="shared" si="40"/>
        <v>1.2759999999999998</v>
      </c>
      <c r="AB215" s="169">
        <f t="shared" si="42"/>
        <v>569</v>
      </c>
      <c r="AC215" s="161">
        <f>IFERROR(ROUND((VLOOKUP($A215,'ИЗ ГУГЛА'!$B:$Z,AC$1,0)+AE215)*AD215,),VLOOKUP($A215,'ИЗ ГУГЛА'!$B:$Z,AC$1,0))</f>
        <v>569</v>
      </c>
      <c r="AD215" s="78">
        <v>1</v>
      </c>
      <c r="AE215" s="160">
        <v>0</v>
      </c>
      <c r="AF215" s="183">
        <v>569</v>
      </c>
      <c r="AG215" s="152" t="s">
        <v>27959</v>
      </c>
      <c r="AH215" s="161" t="str">
        <f>IFERROR(ROUND((VLOOKUP($A215,'ИЗ ГУГЛА'!$B:$Z,AH$1,0)+AJ215)*AI215,),VLOOKUP($A215,'ИЗ ГУГЛА'!$B:$Z,AH$1,0))</f>
        <v/>
      </c>
      <c r="AI215" s="78">
        <v>1</v>
      </c>
      <c r="AJ215" s="160">
        <v>0</v>
      </c>
      <c r="AK215" s="172"/>
      <c r="AL215" s="172"/>
      <c r="AM215" s="161" t="str">
        <f>IFERROR(ROUND((VLOOKUP($A215,'ИЗ ГУГЛА'!$B:$Z,AM$1,0)+AO215)*AN215,),VLOOKUP($A215,'ИЗ ГУГЛА'!$B:$Z,AM$1,0))</f>
        <v/>
      </c>
      <c r="AN215" s="160">
        <v>1</v>
      </c>
      <c r="AO215" s="160">
        <v>0</v>
      </c>
      <c r="AP215" s="172"/>
      <c r="AQ215" s="172"/>
      <c r="AR215" s="161" t="str">
        <f>IFERROR(ROUND((VLOOKUP($A215,'ИЗ ГУГЛА'!$B:$Z,AR$1,0)+AT215)*AS215,),VLOOKUP($A215,'ИЗ ГУГЛА'!$B:$Z,AR$1,0))</f>
        <v/>
      </c>
      <c r="AS215" s="160">
        <v>1</v>
      </c>
      <c r="AT215" s="160">
        <v>0</v>
      </c>
      <c r="AU215" s="172"/>
      <c r="AV215" s="172"/>
    </row>
    <row r="216" spans="1:48" ht="76.5" thickTop="1" thickBot="1">
      <c r="A216" s="121">
        <v>225422</v>
      </c>
      <c r="B216" s="115">
        <f>VLOOKUP($A216,'Выгр Кат'!$A:$T,B$1,0)</f>
        <v>23880</v>
      </c>
      <c r="C216" s="116" t="str">
        <f>VLOOKUP($A216,'Выгр Кат'!$A:$T,C$1,0)</f>
        <v>Шарнир рычага балки задней подвески СЭВИ ЭКСПЕРТ для Лада Ларгус, Renault Duster, Logan I, Logan II, Sandero I, Sandero II, Dacia Duster, Logan I, Logan II, Sandero I, Sandero II</v>
      </c>
      <c r="D216" s="115" t="str">
        <f>VLOOKUP($A216,'Выгр Кат'!$A:$T,D$1,0)</f>
        <v>Y</v>
      </c>
      <c r="E216" s="115" t="str">
        <f>VLOOKUP($A216,'Выгр Кат'!$A:$T,E$1,0)</f>
        <v>1</v>
      </c>
      <c r="F216" s="115">
        <f>VLOOKUP($A216,'Выгр Кат'!$A:$T,F$1,0)</f>
        <v>0</v>
      </c>
      <c r="G216" s="115" t="str">
        <f>VLOOKUP($A216,'Выгр Кат'!$A:$T,G$1,0)</f>
        <v>1208-4054</v>
      </c>
      <c r="H216" s="115">
        <f>VLOOKUP($A216,'Выгр Кат'!$A:$T,H$1,0)</f>
        <v>0</v>
      </c>
      <c r="I216" s="93" t="s">
        <v>343</v>
      </c>
      <c r="J216" s="93" t="s">
        <v>343</v>
      </c>
      <c r="K216" s="75" t="e">
        <f>VLOOKUP(J216,'Отчет Eplex'!$B:$E,4,0)</f>
        <v>#N/A</v>
      </c>
      <c r="L216" s="75" t="e">
        <f t="shared" si="33"/>
        <v>#N/A</v>
      </c>
      <c r="M216" s="72">
        <v>1</v>
      </c>
      <c r="N216" s="72" t="s">
        <v>2596</v>
      </c>
      <c r="O216" s="72" t="str">
        <f>IFERROR(IF(VLOOKUP(I216,'Прайс шпак'!C:F,4,0)=N216,"шпак","Ошибка"),"Ошибка")</f>
        <v>шпак</v>
      </c>
      <c r="P216" s="74">
        <f>INDEX('Прайс шпак'!$H:$H,MATCH(I216,'Прайс шпак'!$C:$C,0))*M216</f>
        <v>460</v>
      </c>
      <c r="Q216" s="72">
        <f>VLOOKUP(P216,Наценка!$A$1:$B$8,2,1)</f>
        <v>1.55</v>
      </c>
      <c r="R216" s="75">
        <f t="shared" si="41"/>
        <v>713</v>
      </c>
      <c r="S216" s="74">
        <f t="shared" si="34"/>
        <v>719</v>
      </c>
      <c r="T216" s="75">
        <f>VLOOKUP($A216,'Выгр Кат'!$A:$T,T$1,0)</f>
        <v>410</v>
      </c>
      <c r="U216" s="75">
        <f>VLOOKUP($A216,'Выгр Кат'!$A:$T,U$1,0)</f>
        <v>639</v>
      </c>
      <c r="V216" s="76">
        <f t="shared" si="35"/>
        <v>50</v>
      </c>
      <c r="W216" s="76">
        <f t="shared" si="36"/>
        <v>80</v>
      </c>
      <c r="X216" s="77">
        <f>IF(IFERROR(RIGHT(E216,1),"")="✔",S216*(1-#REF!),S216*(1-$X$2))</f>
        <v>668.67</v>
      </c>
      <c r="Y216" s="167">
        <f t="shared" si="38"/>
        <v>0.45363043478260856</v>
      </c>
      <c r="Z216" s="167">
        <f t="shared" si="39"/>
        <v>0.10724966622162889</v>
      </c>
      <c r="AA216" s="167">
        <f t="shared" si="40"/>
        <v>0.62826086956521743</v>
      </c>
      <c r="AB216" s="169">
        <f t="shared" si="42"/>
        <v>749</v>
      </c>
      <c r="AC216" s="161">
        <f>IFERROR(ROUND((VLOOKUP($A216,'ИЗ ГУГЛА'!$B:$Z,AC$1,0)+AE216)*AD216,),VLOOKUP($A216,'ИЗ ГУГЛА'!$B:$Z,AC$1,0))</f>
        <v>749</v>
      </c>
      <c r="AD216" s="78">
        <v>1</v>
      </c>
      <c r="AE216" s="160">
        <v>0</v>
      </c>
      <c r="AF216" s="183">
        <v>749</v>
      </c>
      <c r="AG216" s="152" t="s">
        <v>28494</v>
      </c>
      <c r="AH216" s="161" t="str">
        <f>IFERROR(ROUND((VLOOKUP($A216,'ИЗ ГУГЛА'!$B:$Z,AH$1,0)+AJ216)*AI216,),VLOOKUP($A216,'ИЗ ГУГЛА'!$B:$Z,AH$1,0))</f>
        <v/>
      </c>
      <c r="AI216" s="78">
        <v>1</v>
      </c>
      <c r="AJ216" s="160">
        <v>0</v>
      </c>
      <c r="AK216" s="172"/>
      <c r="AL216" s="172"/>
      <c r="AM216" s="161" t="str">
        <f>IFERROR(ROUND((VLOOKUP($A216,'ИЗ ГУГЛА'!$B:$Z,AM$1,0)+AO216)*AN216,),VLOOKUP($A216,'ИЗ ГУГЛА'!$B:$Z,AM$1,0))</f>
        <v/>
      </c>
      <c r="AN216" s="160">
        <v>1</v>
      </c>
      <c r="AO216" s="160">
        <v>0</v>
      </c>
      <c r="AP216" s="172"/>
      <c r="AQ216" s="172"/>
      <c r="AR216" s="161" t="str">
        <f>IFERROR(ROUND((VLOOKUP($A216,'ИЗ ГУГЛА'!$B:$Z,AR$1,0)+AT216)*AS216,),VLOOKUP($A216,'ИЗ ГУГЛА'!$B:$Z,AR$1,0))</f>
        <v/>
      </c>
      <c r="AS216" s="160">
        <v>1</v>
      </c>
      <c r="AT216" s="160">
        <v>0</v>
      </c>
      <c r="AU216" s="172"/>
      <c r="AV216" s="172"/>
    </row>
    <row r="217" spans="1:48" ht="46.5" hidden="1" thickTop="1" thickBot="1">
      <c r="A217" s="121">
        <v>225425</v>
      </c>
      <c r="B217" s="115">
        <f>VLOOKUP($A217,'Выгр Кат'!$A:$T,B$1,0)</f>
        <v>17290</v>
      </c>
      <c r="C217" s="116" t="str">
        <f>VLOOKUP($A217,'Выгр Кат'!$A:$T,C$1,0)</f>
        <v>Шарнир рычага передней подвески СЭВИ ЭКСПЕРТ для Лада Ларгус, Renault</v>
      </c>
      <c r="D217" s="115" t="str">
        <f>VLOOKUP($A217,'Выгр Кат'!$A:$T,D$1,0)</f>
        <v>Y</v>
      </c>
      <c r="E217" s="115" t="str">
        <f>VLOOKUP($A217,'Выгр Кат'!$A:$T,E$1,0)</f>
        <v>1</v>
      </c>
      <c r="F217" s="115">
        <f>VLOOKUP($A217,'Выгр Кат'!$A:$T,F$1,0)</f>
        <v>0</v>
      </c>
      <c r="G217" s="115" t="str">
        <f>VLOOKUP($A217,'Выгр Кат'!$A:$T,G$1,0)</f>
        <v>1215-4040</v>
      </c>
      <c r="H217" s="115">
        <f>VLOOKUP($A217,'Выгр Кат'!$A:$T,H$1,0)</f>
        <v>0</v>
      </c>
      <c r="I217" s="93" t="s">
        <v>277</v>
      </c>
      <c r="J217" s="93" t="s">
        <v>277</v>
      </c>
      <c r="K217" s="75" t="e">
        <f>VLOOKUP(J217,'Отчет Eplex'!$B:$E,4,0)</f>
        <v>#N/A</v>
      </c>
      <c r="L217" s="75" t="e">
        <f t="shared" si="33"/>
        <v>#N/A</v>
      </c>
      <c r="M217" s="72">
        <v>1</v>
      </c>
      <c r="N217" s="72" t="s">
        <v>2596</v>
      </c>
      <c r="O217" s="72" t="str">
        <f>IFERROR(IF(VLOOKUP(I217,'Прайс шпак'!C:F,4,0)=N217,"шпак","Ошибка"),"Ошибка")</f>
        <v>шпак</v>
      </c>
      <c r="P217" s="74">
        <f>INDEX('Прайс шпак'!$H:$H,MATCH(I217,'Прайс шпак'!$C:$C,0))*M217</f>
        <v>160</v>
      </c>
      <c r="Q217" s="72">
        <f>VLOOKUP(P217,Наценка!$A$1:$B$8,2,1)</f>
        <v>1.98</v>
      </c>
      <c r="R217" s="75">
        <f t="shared" si="41"/>
        <v>316.8</v>
      </c>
      <c r="S217" s="74">
        <f t="shared" si="34"/>
        <v>319</v>
      </c>
      <c r="T217" s="75">
        <f>VLOOKUP($A217,'Выгр Кат'!$A:$T,T$1,0)</f>
        <v>160</v>
      </c>
      <c r="U217" s="75">
        <f>VLOOKUP($A217,'Выгр Кат'!$A:$T,U$1,0)</f>
        <v>319</v>
      </c>
      <c r="V217" s="76">
        <f t="shared" si="35"/>
        <v>0</v>
      </c>
      <c r="W217" s="76">
        <f t="shared" si="36"/>
        <v>0</v>
      </c>
      <c r="X217" s="77">
        <f>IF(IFERROR(RIGHT(E217,1),"")="✔",S217*(1-#REF!),S217*(1-$X$2))</f>
        <v>296.66999999999996</v>
      </c>
      <c r="Y217" s="167">
        <f t="shared" si="38"/>
        <v>0.85418749999999966</v>
      </c>
      <c r="Z217" s="167">
        <f t="shared" si="39"/>
        <v>0.19601626016260174</v>
      </c>
      <c r="AA217" s="167">
        <f t="shared" si="40"/>
        <v>1.3062499999999999</v>
      </c>
      <c r="AB217" s="169">
        <f t="shared" si="42"/>
        <v>369</v>
      </c>
      <c r="AC217" s="161">
        <f>IFERROR(ROUND((VLOOKUP($A217,'ИЗ ГУГЛА'!$B:$Z,AC$1,0)+AE217)*AD217,),VLOOKUP($A217,'ИЗ ГУГЛА'!$B:$Z,AC$1,0))</f>
        <v>369</v>
      </c>
      <c r="AD217" s="78">
        <v>1</v>
      </c>
      <c r="AE217" s="160">
        <v>0</v>
      </c>
      <c r="AF217" s="117">
        <v>369</v>
      </c>
      <c r="AG217" s="152" t="s">
        <v>28061</v>
      </c>
      <c r="AH217" s="161" t="str">
        <f>IFERROR(ROUND((VLOOKUP($A217,'ИЗ ГУГЛА'!$B:$Z,AH$1,0)+AJ217)*AI217,),VLOOKUP($A217,'ИЗ ГУГЛА'!$B:$Z,AH$1,0))</f>
        <v/>
      </c>
      <c r="AI217" s="78">
        <v>1</v>
      </c>
      <c r="AJ217" s="160">
        <v>0</v>
      </c>
      <c r="AK217" s="172"/>
      <c r="AL217" s="172"/>
      <c r="AM217" s="161" t="str">
        <f>IFERROR(ROUND((VLOOKUP($A217,'ИЗ ГУГЛА'!$B:$Z,AM$1,0)+AO217)*AN217,),VLOOKUP($A217,'ИЗ ГУГЛА'!$B:$Z,AM$1,0))</f>
        <v/>
      </c>
      <c r="AN217" s="160">
        <v>1</v>
      </c>
      <c r="AO217" s="160">
        <v>0</v>
      </c>
      <c r="AP217" s="172"/>
      <c r="AQ217" s="172"/>
      <c r="AR217" s="161" t="str">
        <f>IFERROR(ROUND((VLOOKUP($A217,'ИЗ ГУГЛА'!$B:$Z,AR$1,0)+AT217)*AS217,),VLOOKUP($A217,'ИЗ ГУГЛА'!$B:$Z,AR$1,0))</f>
        <v/>
      </c>
      <c r="AS217" s="160">
        <v>1</v>
      </c>
      <c r="AT217" s="160">
        <v>0</v>
      </c>
      <c r="AU217" s="172"/>
      <c r="AV217" s="172"/>
    </row>
    <row r="218" spans="1:48" ht="31.5" hidden="1" thickTop="1" thickBot="1">
      <c r="A218" s="121">
        <v>225398</v>
      </c>
      <c r="B218" s="115">
        <f>VLOOKUP($A218,'Выгр Кат'!$A:$T,B$1,0)</f>
        <v>17248</v>
      </c>
      <c r="C218" s="116" t="str">
        <f>VLOOKUP($A218,'Выгр Кат'!$A:$T,C$1,0)</f>
        <v>Шарнир переднего рычага передний СЭВИ ЭКСПЕРТ для Лада Веста</v>
      </c>
      <c r="D218" s="115" t="str">
        <f>VLOOKUP($A218,'Выгр Кат'!$A:$T,D$1,0)</f>
        <v>Y</v>
      </c>
      <c r="E218" s="115" t="str">
        <f>VLOOKUP($A218,'Выгр Кат'!$A:$T,E$1,0)</f>
        <v>1</v>
      </c>
      <c r="F218" s="115">
        <f>VLOOKUP($A218,'Выгр Кат'!$A:$T,F$1,0)</f>
        <v>0</v>
      </c>
      <c r="G218" s="115" t="str">
        <f>VLOOKUP($A218,'Выгр Кат'!$A:$T,G$1,0)</f>
        <v>1216-4040</v>
      </c>
      <c r="H218" s="115">
        <f>VLOOKUP($A218,'Выгр Кат'!$A:$T,H$1,0)</f>
        <v>0</v>
      </c>
      <c r="I218" s="93" t="s">
        <v>268</v>
      </c>
      <c r="J218" s="93" t="s">
        <v>268</v>
      </c>
      <c r="K218" s="75" t="e">
        <f>VLOOKUP(J218,'Отчет Eplex'!$B:$E,4,0)</f>
        <v>#N/A</v>
      </c>
      <c r="L218" s="75" t="e">
        <f t="shared" si="33"/>
        <v>#N/A</v>
      </c>
      <c r="M218" s="72">
        <v>1</v>
      </c>
      <c r="N218" s="72" t="s">
        <v>2596</v>
      </c>
      <c r="O218" s="72" t="str">
        <f>IFERROR(IF(VLOOKUP(I218,'Прайс шпак'!C:F,4,0)=N218,"шпак","Ошибка"),"Ошибка")</f>
        <v>шпак</v>
      </c>
      <c r="P218" s="74">
        <f>INDEX('Прайс шпак'!$H:$H,MATCH(I218,'Прайс шпак'!$C:$C,0))*M218</f>
        <v>210</v>
      </c>
      <c r="Q218" s="72">
        <f>VLOOKUP(P218,Наценка!$A$1:$B$8,2,1)</f>
        <v>1.98</v>
      </c>
      <c r="R218" s="75">
        <f t="shared" si="41"/>
        <v>415.8</v>
      </c>
      <c r="S218" s="74">
        <f t="shared" si="34"/>
        <v>419</v>
      </c>
      <c r="T218" s="75">
        <f>VLOOKUP($A218,'Выгр Кат'!$A:$T,T$1,0)</f>
        <v>210</v>
      </c>
      <c r="U218" s="75">
        <f>VLOOKUP($A218,'Выгр Кат'!$A:$T,U$1,0)</f>
        <v>419</v>
      </c>
      <c r="V218" s="76">
        <f t="shared" si="35"/>
        <v>0</v>
      </c>
      <c r="W218" s="76">
        <f t="shared" si="36"/>
        <v>0</v>
      </c>
      <c r="X218" s="77">
        <f>IF(IFERROR(RIGHT(E218,1),"")="✔",S218*(1-#REF!),S218*(1-$X$2))</f>
        <v>389.66999999999996</v>
      </c>
      <c r="Y218" s="167">
        <f t="shared" si="38"/>
        <v>0.85557142857142843</v>
      </c>
      <c r="Z218" s="167">
        <f t="shared" si="39"/>
        <v>0.2047551020408164</v>
      </c>
      <c r="AA218" s="167">
        <f t="shared" si="40"/>
        <v>1.3333333333333335</v>
      </c>
      <c r="AB218" s="169">
        <f t="shared" si="42"/>
        <v>490</v>
      </c>
      <c r="AC218" s="161">
        <f>IFERROR(ROUND((VLOOKUP($A218,'ИЗ ГУГЛА'!$B:$Z,AC$1,0)+AE218)*AD218,),VLOOKUP($A218,'ИЗ ГУГЛА'!$B:$Z,AC$1,0))</f>
        <v>490</v>
      </c>
      <c r="AD218" s="78">
        <v>1</v>
      </c>
      <c r="AE218" s="160">
        <v>0</v>
      </c>
      <c r="AF218" s="183">
        <v>490</v>
      </c>
      <c r="AG218" s="152" t="s">
        <v>28060</v>
      </c>
      <c r="AH218" s="161" t="str">
        <f>IFERROR(ROUND((VLOOKUP($A218,'ИЗ ГУГЛА'!$B:$Z,AH$1,0)+AJ218)*AI218,),VLOOKUP($A218,'ИЗ ГУГЛА'!$B:$Z,AH$1,0))</f>
        <v/>
      </c>
      <c r="AI218" s="78">
        <v>1</v>
      </c>
      <c r="AJ218" s="160">
        <v>0</v>
      </c>
      <c r="AK218" s="172"/>
      <c r="AL218" s="172"/>
      <c r="AM218" s="161" t="str">
        <f>IFERROR(ROUND((VLOOKUP($A218,'ИЗ ГУГЛА'!$B:$Z,AM$1,0)+AO218)*AN218,),VLOOKUP($A218,'ИЗ ГУГЛА'!$B:$Z,AM$1,0))</f>
        <v/>
      </c>
      <c r="AN218" s="160">
        <v>1</v>
      </c>
      <c r="AO218" s="160">
        <v>0</v>
      </c>
      <c r="AP218" s="172"/>
      <c r="AQ218" s="172"/>
      <c r="AR218" s="161" t="str">
        <f>IFERROR(ROUND((VLOOKUP($A218,'ИЗ ГУГЛА'!$B:$Z,AR$1,0)+AT218)*AS218,),VLOOKUP($A218,'ИЗ ГУГЛА'!$B:$Z,AR$1,0))</f>
        <v/>
      </c>
      <c r="AS218" s="160">
        <v>1</v>
      </c>
      <c r="AT218" s="160">
        <v>0</v>
      </c>
      <c r="AU218" s="172"/>
      <c r="AV218" s="172"/>
    </row>
    <row r="219" spans="1:48" ht="46.5" thickTop="1" thickBot="1">
      <c r="A219" s="121">
        <v>225391</v>
      </c>
      <c r="B219" s="115">
        <f>VLOOKUP($A219,'Выгр Кат'!$A:$T,B$1,0)</f>
        <v>17247</v>
      </c>
      <c r="C219" s="116" t="str">
        <f>VLOOKUP($A219,'Выгр Кат'!$A:$T,C$1,0)</f>
        <v>Шарнир задний нижнего рычага передней подвески СЭВИ ЭКСПЕРТ для Лада Веста</v>
      </c>
      <c r="D219" s="115" t="str">
        <f>VLOOKUP($A219,'Выгр Кат'!$A:$T,D$1,0)</f>
        <v>Y</v>
      </c>
      <c r="E219" s="115" t="str">
        <f>VLOOKUP($A219,'Выгр Кат'!$A:$T,E$1,0)</f>
        <v>1</v>
      </c>
      <c r="F219" s="115">
        <f>VLOOKUP($A219,'Выгр Кат'!$A:$T,F$1,0)</f>
        <v>0</v>
      </c>
      <c r="G219" s="115" t="str">
        <f>VLOOKUP($A219,'Выгр Кат'!$A:$T,G$1,0)</f>
        <v>1217-4044</v>
      </c>
      <c r="H219" s="115">
        <f>VLOOKUP($A219,'Выгр Кат'!$A:$T,H$1,0)</f>
        <v>0</v>
      </c>
      <c r="I219" s="93" t="s">
        <v>267</v>
      </c>
      <c r="J219" s="93" t="s">
        <v>267</v>
      </c>
      <c r="K219" s="75" t="e">
        <f>VLOOKUP(J219,'Отчет Eplex'!$B:$E,4,0)</f>
        <v>#N/A</v>
      </c>
      <c r="L219" s="75" t="e">
        <f t="shared" si="33"/>
        <v>#N/A</v>
      </c>
      <c r="M219" s="72">
        <v>1</v>
      </c>
      <c r="N219" s="72" t="s">
        <v>2596</v>
      </c>
      <c r="O219" s="72" t="str">
        <f>IFERROR(IF(VLOOKUP(I219,'Прайс шпак'!C:F,4,0)=N219,"шпак","Ошибка"),"Ошибка")</f>
        <v>шпак</v>
      </c>
      <c r="P219" s="74">
        <f>INDEX('Прайс шпак'!$H:$H,MATCH(I219,'Прайс шпак'!$C:$C,0))*M219</f>
        <v>270</v>
      </c>
      <c r="Q219" s="72">
        <f>VLOOKUP(P219,Наценка!$A$1:$B$8,2,1)</f>
        <v>1.98</v>
      </c>
      <c r="R219" s="75">
        <f t="shared" si="41"/>
        <v>534.6</v>
      </c>
      <c r="S219" s="74">
        <f t="shared" si="34"/>
        <v>539</v>
      </c>
      <c r="T219" s="75">
        <f>VLOOKUP($A219,'Выгр Кат'!$A:$T,T$1,0)</f>
        <v>260</v>
      </c>
      <c r="U219" s="75">
        <f>VLOOKUP($A219,'Выгр Кат'!$A:$T,U$1,0)</f>
        <v>519</v>
      </c>
      <c r="V219" s="76">
        <f t="shared" si="35"/>
        <v>10</v>
      </c>
      <c r="W219" s="76">
        <f t="shared" si="36"/>
        <v>20</v>
      </c>
      <c r="X219" s="77">
        <f>IF(IFERROR(RIGHT(E219,1),"")="✔",S219*(1-#REF!),S219*(1-$X$2))</f>
        <v>501.27</v>
      </c>
      <c r="Y219" s="167">
        <f t="shared" si="38"/>
        <v>0.85655555555555551</v>
      </c>
      <c r="Z219" s="167">
        <f t="shared" si="39"/>
        <v>0.1503898305084746</v>
      </c>
      <c r="AA219" s="167">
        <f t="shared" si="40"/>
        <v>1.1851851851851851</v>
      </c>
      <c r="AB219" s="169">
        <f t="shared" si="42"/>
        <v>590</v>
      </c>
      <c r="AC219" s="161">
        <f>IFERROR(ROUND((VLOOKUP($A219,'ИЗ ГУГЛА'!$B:$Z,AC$1,0)+AE219)*AD219,),VLOOKUP($A219,'ИЗ ГУГЛА'!$B:$Z,AC$1,0))</f>
        <v>590</v>
      </c>
      <c r="AD219" s="78">
        <v>1</v>
      </c>
      <c r="AE219" s="160">
        <v>0</v>
      </c>
      <c r="AF219" s="183">
        <v>590</v>
      </c>
      <c r="AG219" s="152" t="s">
        <v>28059</v>
      </c>
      <c r="AH219" s="161" t="str">
        <f>IFERROR(ROUND((VLOOKUP($A219,'ИЗ ГУГЛА'!$B:$Z,AH$1,0)+AJ219)*AI219,),VLOOKUP($A219,'ИЗ ГУГЛА'!$B:$Z,AH$1,0))</f>
        <v/>
      </c>
      <c r="AI219" s="78">
        <v>1</v>
      </c>
      <c r="AJ219" s="160">
        <v>0</v>
      </c>
      <c r="AK219" s="172"/>
      <c r="AL219" s="172"/>
      <c r="AM219" s="161" t="str">
        <f>IFERROR(ROUND((VLOOKUP($A219,'ИЗ ГУГЛА'!$B:$Z,AM$1,0)+AO219)*AN219,),VLOOKUP($A219,'ИЗ ГУГЛА'!$B:$Z,AM$1,0))</f>
        <v/>
      </c>
      <c r="AN219" s="160">
        <v>1</v>
      </c>
      <c r="AO219" s="160">
        <v>0</v>
      </c>
      <c r="AP219" s="172"/>
      <c r="AQ219" s="172"/>
      <c r="AR219" s="161" t="str">
        <f>IFERROR(ROUND((VLOOKUP($A219,'ИЗ ГУГЛА'!$B:$Z,AR$1,0)+AT219)*AS219,),VLOOKUP($A219,'ИЗ ГУГЛА'!$B:$Z,AR$1,0))</f>
        <v/>
      </c>
      <c r="AS219" s="160">
        <v>1</v>
      </c>
      <c r="AT219" s="160">
        <v>0</v>
      </c>
      <c r="AU219" s="172"/>
      <c r="AV219" s="172"/>
    </row>
    <row r="220" spans="1:48" ht="46.5" hidden="1" thickTop="1" thickBot="1">
      <c r="A220" s="121">
        <v>213423</v>
      </c>
      <c r="B220" s="115">
        <f>VLOOKUP($A220,'Выгр Кат'!$A:$T,B$1,0)</f>
        <v>25416</v>
      </c>
      <c r="C220" s="116" t="str">
        <f>VLOOKUP($A220,'Выгр Кат'!$A:$T,C$1,0)</f>
        <v>Сальники клапанов Victor Reinz для ВАЗ 2101-2107, 2108-21099, 2110-2112, 2113-2115 8 клапанный двигатель</v>
      </c>
      <c r="D220" s="115" t="str">
        <f>VLOOKUP($A220,'Выгр Кат'!$A:$T,D$1,0)</f>
        <v>Y</v>
      </c>
      <c r="E220" s="115" t="str">
        <f>VLOOKUP($A220,'Выгр Кат'!$A:$T,E$1,0)</f>
        <v>1ск6</v>
      </c>
      <c r="F220" s="115">
        <f>VLOOKUP($A220,'Выгр Кат'!$A:$T,F$1,0)</f>
        <v>0</v>
      </c>
      <c r="G220" s="115" t="str">
        <f>VLOOKUP($A220,'Выгр Кат'!$A:$T,G$1,0)</f>
        <v>12-25837-01</v>
      </c>
      <c r="H220" s="115">
        <f>VLOOKUP($A220,'Выгр Кат'!$A:$T,H$1,0)</f>
        <v>0</v>
      </c>
      <c r="I220" s="93" t="s">
        <v>366</v>
      </c>
      <c r="J220" s="93" t="s">
        <v>366</v>
      </c>
      <c r="K220" s="75">
        <f>VLOOKUP(J220,'Отчет Eplex'!$B:$E,4,0)</f>
        <v>245.74</v>
      </c>
      <c r="L220" s="75">
        <f t="shared" si="33"/>
        <v>-54.259999999999991</v>
      </c>
      <c r="M220" s="72">
        <v>1</v>
      </c>
      <c r="N220" s="72" t="s">
        <v>3473</v>
      </c>
      <c r="O220" s="72" t="str">
        <f>IFERROR(IF(VLOOKUP(I220,'Прайс шпак'!C:F,4,0)=N220,"шпак","Ошибка"),"Ошибка")</f>
        <v>шпак</v>
      </c>
      <c r="P220" s="74">
        <f>INDEX('Прайс шпак'!$H:$H,MATCH(I220,'Прайс шпак'!$C:$C,0))*M220</f>
        <v>300</v>
      </c>
      <c r="Q220" s="72">
        <f>VLOOKUP(P220,Наценка!$A$1:$B$8,2,1)</f>
        <v>1.55</v>
      </c>
      <c r="R220" s="130">
        <f>P220*1.2*100/93</f>
        <v>387.09677419354841</v>
      </c>
      <c r="S220" s="74">
        <f t="shared" si="34"/>
        <v>389</v>
      </c>
      <c r="T220" s="75">
        <f>VLOOKUP($A220,'Выгр Кат'!$A:$T,T$1,0)</f>
        <v>300</v>
      </c>
      <c r="U220" s="75">
        <f>VLOOKUP($A220,'Выгр Кат'!$A:$T,U$1,0)</f>
        <v>389</v>
      </c>
      <c r="V220" s="76">
        <f t="shared" si="35"/>
        <v>0</v>
      </c>
      <c r="W220" s="76">
        <f t="shared" si="36"/>
        <v>0</v>
      </c>
      <c r="X220" s="77">
        <f>IF(IFERROR(RIGHT(E220,1),"")="✔",S220*(1-#REF!),S220*(1-$X$2))</f>
        <v>361.77</v>
      </c>
      <c r="Y220" s="167">
        <f t="shared" si="38"/>
        <v>0.20589999999999997</v>
      </c>
      <c r="Z220" s="167">
        <f t="shared" si="39"/>
        <v>-0.20993311036789292</v>
      </c>
      <c r="AA220" s="167">
        <f t="shared" si="40"/>
        <v>-3.3333333333332993E-3</v>
      </c>
      <c r="AB220" s="174">
        <f>AK220</f>
        <v>299</v>
      </c>
      <c r="AC220" s="161">
        <f>IFERROR(ROUND((VLOOKUP($A220,'ИЗ ГУГЛА'!$B:$Z,AC$1,0)+AE220)*AD220,),VLOOKUP($A220,'ИЗ ГУГЛА'!$B:$Z,AC$1,0))</f>
        <v>590</v>
      </c>
      <c r="AD220" s="78">
        <v>1</v>
      </c>
      <c r="AE220" s="160">
        <v>0</v>
      </c>
      <c r="AF220" s="117">
        <v>590</v>
      </c>
      <c r="AG220" s="152" t="s">
        <v>28048</v>
      </c>
      <c r="AH220" s="161">
        <f>IFERROR(ROUND((VLOOKUP($A220,'ИЗ ГУГЛА'!$B:$Z,AH$1,0)+AJ220)*AI220,),VLOOKUP($A220,'ИЗ ГУГЛА'!$B:$Z,AH$1,0))</f>
        <v>299</v>
      </c>
      <c r="AI220" s="78">
        <v>1</v>
      </c>
      <c r="AJ220" s="160">
        <v>0</v>
      </c>
      <c r="AK220" s="184">
        <v>299</v>
      </c>
      <c r="AL220" s="172" t="s">
        <v>33354</v>
      </c>
      <c r="AM220" s="161" t="str">
        <f>IFERROR(ROUND((VLOOKUP($A220,'ИЗ ГУГЛА'!$B:$Z,AM$1,0)+AO220)*AN220,),VLOOKUP($A220,'ИЗ ГУГЛА'!$B:$Z,AM$1,0))</f>
        <v/>
      </c>
      <c r="AN220" s="160">
        <v>1</v>
      </c>
      <c r="AO220" s="160">
        <v>0</v>
      </c>
      <c r="AP220" s="172"/>
      <c r="AQ220" s="172"/>
      <c r="AR220" s="161" t="str">
        <f>IFERROR(ROUND((VLOOKUP($A220,'ИЗ ГУГЛА'!$B:$Z,AR$1,0)+AT220)*AS220,),VLOOKUP($A220,'ИЗ ГУГЛА'!$B:$Z,AR$1,0))</f>
        <v/>
      </c>
      <c r="AS220" s="160">
        <v>1</v>
      </c>
      <c r="AT220" s="160">
        <v>0</v>
      </c>
      <c r="AU220" s="172"/>
      <c r="AV220" s="172"/>
    </row>
    <row r="221" spans="1:48" ht="61.5" thickTop="1" thickBot="1">
      <c r="A221" s="121">
        <v>158391</v>
      </c>
      <c r="B221" s="115">
        <f>VLOOKUP($A221,'Выгр Кат'!$A:$T,B$1,0)</f>
        <v>23598</v>
      </c>
      <c r="C221" s="116" t="str">
        <f>VLOOKUP($A221,'Выгр Кат'!$A:$T,C$1,0)</f>
        <v>Комплект втулок заднего амортизатора СЭВИ ЭКСТРИМ для Лада Нива 4х4, Надежда, Шевроле Нива</v>
      </c>
      <c r="D221" s="115" t="str">
        <f>VLOOKUP($A221,'Выгр Кат'!$A:$T,D$1,0)</f>
        <v>Y</v>
      </c>
      <c r="E221" s="115" t="str">
        <f>VLOOKUP($A221,'Выгр Кат'!$A:$T,E$1,0)</f>
        <v>1</v>
      </c>
      <c r="F221" s="115">
        <f>VLOOKUP($A221,'Выгр Кат'!$A:$T,F$1,0)</f>
        <v>0</v>
      </c>
      <c r="G221" s="115" t="str">
        <f>VLOOKUP($A221,'Выгр Кат'!$A:$T,G$1,0)</f>
        <v>1317-5446</v>
      </c>
      <c r="H221" s="115">
        <f>VLOOKUP($A221,'Выгр Кат'!$A:$T,H$1,0)</f>
        <v>0</v>
      </c>
      <c r="I221" s="93" t="s">
        <v>329</v>
      </c>
      <c r="J221" s="93" t="s">
        <v>329</v>
      </c>
      <c r="K221" s="75" t="e">
        <f>VLOOKUP(J221,'Отчет Eplex'!$B:$E,4,0)</f>
        <v>#N/A</v>
      </c>
      <c r="L221" s="75" t="e">
        <f t="shared" si="33"/>
        <v>#N/A</v>
      </c>
      <c r="M221" s="72">
        <v>1</v>
      </c>
      <c r="N221" s="72" t="s">
        <v>2596</v>
      </c>
      <c r="O221" s="72" t="str">
        <f>IFERROR(IF(VLOOKUP(I221,'Прайс шпак'!C:F,4,0)=N221,"шпак","Ошибка"),"Ошибка")</f>
        <v>шпак</v>
      </c>
      <c r="P221" s="74">
        <f>INDEX('Прайс шпак'!$H:$H,MATCH(I221,'Прайс шпак'!$C:$C,0))*M221</f>
        <v>180</v>
      </c>
      <c r="Q221" s="72">
        <f>VLOOKUP(P221,Наценка!$A$1:$B$8,2,1)</f>
        <v>1.98</v>
      </c>
      <c r="R221" s="75">
        <f t="shared" si="41"/>
        <v>356.4</v>
      </c>
      <c r="S221" s="74">
        <f t="shared" si="34"/>
        <v>359</v>
      </c>
      <c r="T221" s="75">
        <f>VLOOKUP($A221,'Выгр Кат'!$A:$T,T$1,0)</f>
        <v>160</v>
      </c>
      <c r="U221" s="75">
        <f>VLOOKUP($A221,'Выгр Кат'!$A:$T,U$1,0)</f>
        <v>319</v>
      </c>
      <c r="V221" s="76">
        <f t="shared" si="35"/>
        <v>20</v>
      </c>
      <c r="W221" s="76">
        <f t="shared" si="36"/>
        <v>40</v>
      </c>
      <c r="X221" s="77">
        <f>IF(IFERROR(RIGHT(E221,1),"")="✔",S221*(1-#REF!),S221*(1-$X$2))</f>
        <v>333.87</v>
      </c>
      <c r="Y221" s="167">
        <f t="shared" si="38"/>
        <v>0.85483333333333333</v>
      </c>
      <c r="Z221" s="167">
        <f t="shared" si="39"/>
        <v>9.5203252032520308E-2</v>
      </c>
      <c r="AA221" s="167">
        <f t="shared" si="40"/>
        <v>1.0499999999999998</v>
      </c>
      <c r="AB221" s="169">
        <f t="shared" si="42"/>
        <v>369</v>
      </c>
      <c r="AC221" s="161">
        <f>IFERROR(ROUND((VLOOKUP($A221,'ИЗ ГУГЛА'!$B:$Z,AC$1,0)+AE221)*AD221,),VLOOKUP($A221,'ИЗ ГУГЛА'!$B:$Z,AC$1,0))</f>
        <v>369</v>
      </c>
      <c r="AD221" s="78">
        <v>1</v>
      </c>
      <c r="AE221" s="160">
        <v>0</v>
      </c>
      <c r="AF221" s="117">
        <v>369</v>
      </c>
      <c r="AG221" s="152" t="s">
        <v>28495</v>
      </c>
      <c r="AH221" s="161" t="str">
        <f>IFERROR(ROUND((VLOOKUP($A221,'ИЗ ГУГЛА'!$B:$Z,AH$1,0)+AJ221)*AI221,),VLOOKUP($A221,'ИЗ ГУГЛА'!$B:$Z,AH$1,0))</f>
        <v/>
      </c>
      <c r="AI221" s="78">
        <v>1</v>
      </c>
      <c r="AJ221" s="160">
        <v>0</v>
      </c>
      <c r="AK221" s="172"/>
      <c r="AL221" s="172"/>
      <c r="AM221" s="161" t="str">
        <f>IFERROR(ROUND((VLOOKUP($A221,'ИЗ ГУГЛА'!$B:$Z,AM$1,0)+AO221)*AN221,),VLOOKUP($A221,'ИЗ ГУГЛА'!$B:$Z,AM$1,0))</f>
        <v/>
      </c>
      <c r="AN221" s="160">
        <v>1</v>
      </c>
      <c r="AO221" s="160">
        <v>0</v>
      </c>
      <c r="AP221" s="172"/>
      <c r="AQ221" s="172"/>
      <c r="AR221" s="161" t="str">
        <f>IFERROR(ROUND((VLOOKUP($A221,'ИЗ ГУГЛА'!$B:$Z,AR$1,0)+AT221)*AS221,),VLOOKUP($A221,'ИЗ ГУГЛА'!$B:$Z,AR$1,0))</f>
        <v/>
      </c>
      <c r="AS221" s="160">
        <v>1</v>
      </c>
      <c r="AT221" s="160">
        <v>0</v>
      </c>
      <c r="AU221" s="172"/>
      <c r="AV221" s="172"/>
    </row>
    <row r="222" spans="1:48" ht="76.5" thickTop="1" thickBot="1">
      <c r="A222" s="121">
        <v>158393</v>
      </c>
      <c r="B222" s="115">
        <f>VLOOKUP($A222,'Выгр Кат'!$A:$T,B$1,0)</f>
        <v>23876</v>
      </c>
      <c r="C222" s="116" t="str">
        <f>VLOOKUP($A222,'Выгр Кат'!$A:$T,C$1,0)</f>
        <v>Комплект втулок рессоры СЭВИ ЭКСПЕРТ для ВИС 2345, 2346, 2347, 2348, 2349, 1705, ИЖ 412, 427, 434, 2711, 2715, 2717, Москвич 412, 408, 2137, 2140, 2734, 2126 ОДА</v>
      </c>
      <c r="D222" s="115" t="str">
        <f>VLOOKUP($A222,'Выгр Кат'!$A:$T,D$1,0)</f>
        <v>Y</v>
      </c>
      <c r="E222" s="115" t="str">
        <f>VLOOKUP($A222,'Выгр Кат'!$A:$T,E$1,0)</f>
        <v>1</v>
      </c>
      <c r="F222" s="115">
        <f>VLOOKUP($A222,'Выгр Кат'!$A:$T,F$1,0)</f>
        <v>0</v>
      </c>
      <c r="G222" s="115" t="str">
        <f>VLOOKUP($A222,'Выгр Кат'!$A:$T,G$1,0)</f>
        <v>1318-2028.</v>
      </c>
      <c r="H222" s="115">
        <f>VLOOKUP($A222,'Выгр Кат'!$A:$T,H$1,0)</f>
        <v>0</v>
      </c>
      <c r="I222" s="93" t="s">
        <v>2717</v>
      </c>
      <c r="J222" s="93" t="s">
        <v>2717</v>
      </c>
      <c r="K222" s="75" t="e">
        <f>VLOOKUP(J222,'Отчет Eplex'!$B:$E,4,0)</f>
        <v>#N/A</v>
      </c>
      <c r="L222" s="75" t="e">
        <f t="shared" si="33"/>
        <v>#N/A</v>
      </c>
      <c r="M222" s="72">
        <v>1</v>
      </c>
      <c r="N222" s="72" t="s">
        <v>2596</v>
      </c>
      <c r="O222" s="72" t="str">
        <f>IFERROR(IF(VLOOKUP(I222,'Прайс шпак'!C:F,4,0)=N222,"шпак","Ошибка"),"Ошибка")</f>
        <v>шпак</v>
      </c>
      <c r="P222" s="74">
        <f>INDEX('Прайс шпак'!$H:$H,MATCH(I222,'Прайс шпак'!$C:$C,0))*M222</f>
        <v>140</v>
      </c>
      <c r="Q222" s="72">
        <f>VLOOKUP(P222,Наценка!$A$1:$B$8,2,1)</f>
        <v>1.98</v>
      </c>
      <c r="R222" s="75">
        <f t="shared" si="41"/>
        <v>277.2</v>
      </c>
      <c r="S222" s="74">
        <f t="shared" si="34"/>
        <v>279</v>
      </c>
      <c r="T222" s="75">
        <f>VLOOKUP($A222,'Выгр Кат'!$A:$T,T$1,0)</f>
        <v>130</v>
      </c>
      <c r="U222" s="75">
        <f>VLOOKUP($A222,'Выгр Кат'!$A:$T,U$1,0)</f>
        <v>259</v>
      </c>
      <c r="V222" s="76">
        <f t="shared" si="35"/>
        <v>10</v>
      </c>
      <c r="W222" s="76">
        <f t="shared" si="36"/>
        <v>20</v>
      </c>
      <c r="X222" s="77">
        <f>IF(IFERROR(RIGHT(E222,1),"")="✔",S222*(1-#REF!),S222*(1-$X$2))</f>
        <v>259.46999999999997</v>
      </c>
      <c r="Y222" s="167">
        <f t="shared" si="38"/>
        <v>0.8533571428571427</v>
      </c>
      <c r="Z222" s="167" t="str">
        <f t="shared" si="39"/>
        <v/>
      </c>
      <c r="AA222" s="167" t="str">
        <f t="shared" si="40"/>
        <v/>
      </c>
      <c r="AB222" s="168"/>
      <c r="AC222" s="161" t="str">
        <f>IFERROR(ROUND((VLOOKUP($A222,'ИЗ ГУГЛА'!$B:$Z,AC$1,0)+AE222)*AD222,),VLOOKUP($A222,'ИЗ ГУГЛА'!$B:$Z,AC$1,0))</f>
        <v/>
      </c>
      <c r="AD222" s="78">
        <v>1</v>
      </c>
      <c r="AE222" s="160">
        <v>0</v>
      </c>
      <c r="AF222" s="118" t="s">
        <v>28492</v>
      </c>
      <c r="AG222" s="152"/>
      <c r="AH222" s="161" t="str">
        <f>IFERROR(ROUND((VLOOKUP($A222,'ИЗ ГУГЛА'!$B:$Z,AH$1,0)+AJ222)*AI222,),VLOOKUP($A222,'ИЗ ГУГЛА'!$B:$Z,AH$1,0))</f>
        <v/>
      </c>
      <c r="AI222" s="78">
        <v>1</v>
      </c>
      <c r="AJ222" s="160">
        <v>0</v>
      </c>
      <c r="AK222" s="172"/>
      <c r="AL222" s="172"/>
      <c r="AM222" s="161" t="str">
        <f>IFERROR(ROUND((VLOOKUP($A222,'ИЗ ГУГЛА'!$B:$Z,AM$1,0)+AO222)*AN222,),VLOOKUP($A222,'ИЗ ГУГЛА'!$B:$Z,AM$1,0))</f>
        <v/>
      </c>
      <c r="AN222" s="160">
        <v>1</v>
      </c>
      <c r="AO222" s="160">
        <v>0</v>
      </c>
      <c r="AP222" s="172"/>
      <c r="AQ222" s="172"/>
      <c r="AR222" s="161" t="str">
        <f>IFERROR(ROUND((VLOOKUP($A222,'ИЗ ГУГЛА'!$B:$Z,AR$1,0)+AT222)*AS222,),VLOOKUP($A222,'ИЗ ГУГЛА'!$B:$Z,AR$1,0))</f>
        <v/>
      </c>
      <c r="AS222" s="160">
        <v>1</v>
      </c>
      <c r="AT222" s="160">
        <v>0</v>
      </c>
      <c r="AU222" s="172"/>
      <c r="AV222" s="172"/>
    </row>
    <row r="223" spans="1:48" ht="46.5" thickTop="1" thickBot="1">
      <c r="A223" s="121">
        <v>194576</v>
      </c>
      <c r="B223" s="115">
        <f>VLOOKUP($A223,'Выгр Кат'!$A:$T,B$1,0)</f>
        <v>36636</v>
      </c>
      <c r="C223" s="116" t="str">
        <f>VLOOKUP($A223,'Выгр Кат'!$A:$T,C$1,0)</f>
        <v>Подушка СЭВИ ЭКСПЕРТ крепления заднего амортизатора для Лада Ларгус, Renault Logan, Sandero</v>
      </c>
      <c r="D223" s="115" t="str">
        <f>VLOOKUP($A223,'Выгр Кат'!$A:$T,D$1,0)</f>
        <v>Y</v>
      </c>
      <c r="E223" s="115" t="str">
        <f>VLOOKUP($A223,'Выгр Кат'!$A:$T,E$1,0)</f>
        <v>1</v>
      </c>
      <c r="F223" s="115">
        <f>VLOOKUP($A223,'Выгр Кат'!$A:$T,F$1,0)</f>
        <v>0</v>
      </c>
      <c r="G223" s="115" t="str">
        <f>VLOOKUP($A223,'Выгр Кат'!$A:$T,G$1,0)</f>
        <v>1320-9248</v>
      </c>
      <c r="H223" s="115">
        <f>VLOOKUP($A223,'Выгр Кат'!$A:$T,H$1,0)</f>
        <v>0</v>
      </c>
      <c r="I223" s="97" t="s">
        <v>7242</v>
      </c>
      <c r="J223" s="97" t="s">
        <v>7242</v>
      </c>
      <c r="K223" s="75" t="e">
        <f>VLOOKUP(J223,'Отчет Eplex'!$B:$E,4,0)</f>
        <v>#N/A</v>
      </c>
      <c r="L223" s="75" t="e">
        <f t="shared" si="33"/>
        <v>#N/A</v>
      </c>
      <c r="M223" s="81">
        <v>1</v>
      </c>
      <c r="N223" s="72" t="s">
        <v>2596</v>
      </c>
      <c r="O223" s="72" t="str">
        <f>IFERROR(IF(VLOOKUP(I223,'Прайс шпак'!C:F,4,0)=N223,"шпак","Ошибка"),"Ошибка")</f>
        <v>шпак</v>
      </c>
      <c r="P223" s="74">
        <f>INDEX('Прайс шпак'!$H:$H,MATCH(I223,'Прайс шпак'!$C:$C,0))*M223</f>
        <v>120</v>
      </c>
      <c r="Q223" s="72">
        <f>VLOOKUP(P223,Наценка!$A$1:$B$8,2,1)</f>
        <v>1.98</v>
      </c>
      <c r="R223" s="75">
        <f t="shared" si="41"/>
        <v>237.6</v>
      </c>
      <c r="S223" s="74">
        <f t="shared" si="34"/>
        <v>239</v>
      </c>
      <c r="T223" s="75">
        <f>VLOOKUP($A223,'Выгр Кат'!$A:$T,T$1,0)</f>
        <v>110</v>
      </c>
      <c r="U223" s="75">
        <f>VLOOKUP($A223,'Выгр Кат'!$A:$T,U$1,0)</f>
        <v>219</v>
      </c>
      <c r="V223" s="76">
        <f t="shared" si="35"/>
        <v>10</v>
      </c>
      <c r="W223" s="76">
        <f t="shared" si="36"/>
        <v>20</v>
      </c>
      <c r="X223" s="77">
        <f>IF(IFERROR(RIGHT(E223,1),"")="✔",S223*(1-#REF!),S223*(1-$X$2))</f>
        <v>222.26999999999998</v>
      </c>
      <c r="Y223" s="167">
        <f t="shared" si="38"/>
        <v>0.85224999999999995</v>
      </c>
      <c r="Z223" s="167">
        <f t="shared" si="39"/>
        <v>0.2335517241379311</v>
      </c>
      <c r="AA223" s="167">
        <f t="shared" si="40"/>
        <v>1.4166666666666665</v>
      </c>
      <c r="AB223" s="169">
        <f t="shared" ref="AB223:AB253" si="43">AF223</f>
        <v>290</v>
      </c>
      <c r="AC223" s="161">
        <f>IFERROR(ROUND((VLOOKUP($A223,'ИЗ ГУГЛА'!$B:$Z,AC$1,0)+AE223)*AD223,),VLOOKUP($A223,'ИЗ ГУГЛА'!$B:$Z,AC$1,0))</f>
        <v>290</v>
      </c>
      <c r="AD223" s="78">
        <v>1</v>
      </c>
      <c r="AE223" s="160">
        <v>0</v>
      </c>
      <c r="AF223" s="183">
        <v>290</v>
      </c>
      <c r="AG223" s="152" t="s">
        <v>28496</v>
      </c>
      <c r="AH223" s="161" t="str">
        <f>IFERROR(ROUND((VLOOKUP($A223,'ИЗ ГУГЛА'!$B:$Z,AH$1,0)+AJ223)*AI223,),VLOOKUP($A223,'ИЗ ГУГЛА'!$B:$Z,AH$1,0))</f>
        <v/>
      </c>
      <c r="AI223" s="78">
        <v>1</v>
      </c>
      <c r="AJ223" s="160">
        <v>0</v>
      </c>
      <c r="AK223" s="172"/>
      <c r="AL223" s="172"/>
      <c r="AM223" s="161" t="str">
        <f>IFERROR(ROUND((VLOOKUP($A223,'ИЗ ГУГЛА'!$B:$Z,AM$1,0)+AO223)*AN223,),VLOOKUP($A223,'ИЗ ГУГЛА'!$B:$Z,AM$1,0))</f>
        <v/>
      </c>
      <c r="AN223" s="160">
        <v>1</v>
      </c>
      <c r="AO223" s="160">
        <v>0</v>
      </c>
      <c r="AP223" s="172"/>
      <c r="AQ223" s="172"/>
      <c r="AR223" s="161" t="str">
        <f>IFERROR(ROUND((VLOOKUP($A223,'ИЗ ГУГЛА'!$B:$Z,AR$1,0)+AT223)*AS223,),VLOOKUP($A223,'ИЗ ГУГЛА'!$B:$Z,AR$1,0))</f>
        <v/>
      </c>
      <c r="AS223" s="160">
        <v>1</v>
      </c>
      <c r="AT223" s="160">
        <v>0</v>
      </c>
      <c r="AU223" s="172"/>
      <c r="AV223" s="172"/>
    </row>
    <row r="224" spans="1:48" ht="46.5" thickTop="1" thickBot="1">
      <c r="A224" s="121">
        <v>201340</v>
      </c>
      <c r="B224" s="115">
        <f>VLOOKUP($A224,'Выгр Кат'!$A:$T,B$1,0)</f>
        <v>36618</v>
      </c>
      <c r="C224" s="116" t="str">
        <f>VLOOKUP($A224,'Выгр Кат'!$A:$T,C$1,0)</f>
        <v>Прокладка СЭВИ ЭКСПЕРТ пружины передней подвески усиленная для ВАЗ 2101-2107</v>
      </c>
      <c r="D224" s="115" t="str">
        <f>VLOOKUP($A224,'Выгр Кат'!$A:$T,D$1,0)</f>
        <v>Y</v>
      </c>
      <c r="E224" s="115" t="str">
        <f>VLOOKUP($A224,'Выгр Кат'!$A:$T,E$1,0)</f>
        <v>1</v>
      </c>
      <c r="F224" s="115">
        <f>VLOOKUP($A224,'Выгр Кат'!$A:$T,F$1,0)</f>
        <v>0</v>
      </c>
      <c r="G224" s="115" t="str">
        <f>VLOOKUP($A224,'Выгр Кат'!$A:$T,G$1,0)</f>
        <v>1401-4195</v>
      </c>
      <c r="H224" s="115">
        <f>VLOOKUP($A224,'Выгр Кат'!$A:$T,H$1,0)</f>
        <v>0</v>
      </c>
      <c r="I224" s="97" t="s">
        <v>13544</v>
      </c>
      <c r="J224" s="97" t="s">
        <v>13544</v>
      </c>
      <c r="K224" s="75" t="e">
        <f>VLOOKUP(J224,'Отчет Eplex'!$B:$E,4,0)</f>
        <v>#N/A</v>
      </c>
      <c r="L224" s="75" t="e">
        <f t="shared" si="33"/>
        <v>#N/A</v>
      </c>
      <c r="M224" s="81">
        <v>1</v>
      </c>
      <c r="N224" s="72" t="s">
        <v>2596</v>
      </c>
      <c r="O224" s="72" t="str">
        <f>IFERROR(IF(VLOOKUP(I224,'Прайс шпак'!C:F,4,0)=N224,"шпак","Ошибка"),"Ошибка")</f>
        <v>шпак</v>
      </c>
      <c r="P224" s="74">
        <f>INDEX('Прайс шпак'!$H:$H,MATCH(I224,'Прайс шпак'!$C:$C,0))*M224</f>
        <v>120</v>
      </c>
      <c r="Q224" s="72">
        <f>VLOOKUP(P224,Наценка!$A$1:$B$8,2,1)</f>
        <v>1.98</v>
      </c>
      <c r="R224" s="75">
        <f t="shared" si="41"/>
        <v>237.6</v>
      </c>
      <c r="S224" s="74">
        <f t="shared" si="34"/>
        <v>239</v>
      </c>
      <c r="T224" s="75">
        <f>VLOOKUP($A224,'Выгр Кат'!$A:$T,T$1,0)</f>
        <v>110</v>
      </c>
      <c r="U224" s="75">
        <f>VLOOKUP($A224,'Выгр Кат'!$A:$T,U$1,0)</f>
        <v>219</v>
      </c>
      <c r="V224" s="76">
        <f t="shared" si="35"/>
        <v>10</v>
      </c>
      <c r="W224" s="76">
        <f t="shared" si="36"/>
        <v>20</v>
      </c>
      <c r="X224" s="77">
        <f>IF(IFERROR(RIGHT(E224,1),"")="✔",S224*(1-#REF!),S224*(1-$X$2))</f>
        <v>222.26999999999998</v>
      </c>
      <c r="Y224" s="167">
        <f t="shared" si="38"/>
        <v>0.85224999999999995</v>
      </c>
      <c r="Z224" s="167">
        <f t="shared" si="39"/>
        <v>0.2335517241379311</v>
      </c>
      <c r="AA224" s="167">
        <f t="shared" si="40"/>
        <v>1.4166666666666665</v>
      </c>
      <c r="AB224" s="169">
        <f t="shared" si="43"/>
        <v>290</v>
      </c>
      <c r="AC224" s="161">
        <f>IFERROR(ROUND((VLOOKUP($A224,'ИЗ ГУГЛА'!$B:$Z,AC$1,0)+AE224)*AD224,),VLOOKUP($A224,'ИЗ ГУГЛА'!$B:$Z,AC$1,0))</f>
        <v>290</v>
      </c>
      <c r="AD224" s="78">
        <v>1</v>
      </c>
      <c r="AE224" s="160">
        <v>0</v>
      </c>
      <c r="AF224" s="183">
        <v>290</v>
      </c>
      <c r="AG224" s="152" t="s">
        <v>28497</v>
      </c>
      <c r="AH224" s="161" t="str">
        <f>IFERROR(ROUND((VLOOKUP($A224,'ИЗ ГУГЛА'!$B:$Z,AH$1,0)+AJ224)*AI224,),VLOOKUP($A224,'ИЗ ГУГЛА'!$B:$Z,AH$1,0))</f>
        <v/>
      </c>
      <c r="AI224" s="78">
        <v>1</v>
      </c>
      <c r="AJ224" s="160">
        <v>0</v>
      </c>
      <c r="AK224" s="172"/>
      <c r="AL224" s="172"/>
      <c r="AM224" s="161" t="str">
        <f>IFERROR(ROUND((VLOOKUP($A224,'ИЗ ГУГЛА'!$B:$Z,AM$1,0)+AO224)*AN224,),VLOOKUP($A224,'ИЗ ГУГЛА'!$B:$Z,AM$1,0))</f>
        <v/>
      </c>
      <c r="AN224" s="160">
        <v>1</v>
      </c>
      <c r="AO224" s="160">
        <v>0</v>
      </c>
      <c r="AP224" s="172"/>
      <c r="AQ224" s="172"/>
      <c r="AR224" s="161" t="str">
        <f>IFERROR(ROUND((VLOOKUP($A224,'ИЗ ГУГЛА'!$B:$Z,AR$1,0)+AT224)*AS224,),VLOOKUP($A224,'ИЗ ГУГЛА'!$B:$Z,AR$1,0))</f>
        <v/>
      </c>
      <c r="AS224" s="160">
        <v>1</v>
      </c>
      <c r="AT224" s="160">
        <v>0</v>
      </c>
      <c r="AU224" s="172"/>
      <c r="AV224" s="172"/>
    </row>
    <row r="225" spans="1:48" ht="46.5" hidden="1" thickTop="1" thickBot="1">
      <c r="A225" s="121">
        <v>201491</v>
      </c>
      <c r="B225" s="115">
        <f>VLOOKUP($A225,'Выгр Кат'!$A:$T,B$1,0)</f>
        <v>23587</v>
      </c>
      <c r="C225" s="116" t="str">
        <f>VLOOKUP($A225,'Выгр Кат'!$A:$T,C$1,0)</f>
        <v>Прокладка пружины передней подвески СЭВИ ЭКСПЕРТ для ВАЗ 2101-2107</v>
      </c>
      <c r="D225" s="115" t="str">
        <f>VLOOKUP($A225,'Выгр Кат'!$A:$T,D$1,0)</f>
        <v>Y</v>
      </c>
      <c r="E225" s="115" t="str">
        <f>VLOOKUP($A225,'Выгр Кат'!$A:$T,E$1,0)</f>
        <v>1</v>
      </c>
      <c r="F225" s="115">
        <f>VLOOKUP($A225,'Выгр Кат'!$A:$T,F$1,0)</f>
        <v>0</v>
      </c>
      <c r="G225" s="115" t="str">
        <f>VLOOKUP($A225,'Выгр Кат'!$A:$T,G$1,0)</f>
        <v>1402-4195</v>
      </c>
      <c r="H225" s="115">
        <f>VLOOKUP($A225,'Выгр Кат'!$A:$T,H$1,0)</f>
        <v>0</v>
      </c>
      <c r="I225" s="93" t="s">
        <v>321</v>
      </c>
      <c r="J225" s="93" t="s">
        <v>321</v>
      </c>
      <c r="K225" s="75" t="e">
        <f>VLOOKUP(J225,'Отчет Eplex'!$B:$E,4,0)</f>
        <v>#N/A</v>
      </c>
      <c r="L225" s="75" t="e">
        <f t="shared" si="33"/>
        <v>#N/A</v>
      </c>
      <c r="M225" s="72">
        <v>1</v>
      </c>
      <c r="N225" s="80" t="s">
        <v>2596</v>
      </c>
      <c r="O225" s="72" t="str">
        <f>IFERROR(IF(VLOOKUP(I225,'Прайс шпак'!C:F,4,0)=N225,"шпак","Ошибка"),"Ошибка")</f>
        <v>шпак</v>
      </c>
      <c r="P225" s="74">
        <f>INDEX('Прайс шпак'!$H:$H,MATCH(I225,'Прайс шпак'!$C:$C,0))*M225</f>
        <v>70</v>
      </c>
      <c r="Q225" s="72">
        <f>VLOOKUP(P225,Наценка!$A$1:$B$8,2,1)</f>
        <v>2.15</v>
      </c>
      <c r="R225" s="75">
        <f t="shared" si="41"/>
        <v>150.5</v>
      </c>
      <c r="S225" s="74">
        <f t="shared" si="34"/>
        <v>159</v>
      </c>
      <c r="T225" s="75">
        <f>VLOOKUP($A225,'Выгр Кат'!$A:$T,T$1,0)</f>
        <v>70</v>
      </c>
      <c r="U225" s="75">
        <f>VLOOKUP($A225,'Выгр Кат'!$A:$T,U$1,0)</f>
        <v>159</v>
      </c>
      <c r="V225" s="76">
        <f t="shared" si="35"/>
        <v>0</v>
      </c>
      <c r="W225" s="76">
        <f t="shared" si="36"/>
        <v>0</v>
      </c>
      <c r="X225" s="77">
        <f>IF(IFERROR(RIGHT(E225,1),"")="✔",S225*(1-#REF!),S225*(1-$X$2))</f>
        <v>147.86999999999998</v>
      </c>
      <c r="Y225" s="167">
        <f t="shared" si="38"/>
        <v>1.1124285714285711</v>
      </c>
      <c r="Z225" s="167">
        <f t="shared" si="39"/>
        <v>0.49010344827586216</v>
      </c>
      <c r="AA225" s="167">
        <f t="shared" si="40"/>
        <v>3.1428571428571432</v>
      </c>
      <c r="AB225" s="169">
        <f t="shared" si="43"/>
        <v>290</v>
      </c>
      <c r="AC225" s="161">
        <f>IFERROR(ROUND((VLOOKUP($A225,'ИЗ ГУГЛА'!$B:$Z,AC$1,0)+AE225)*AD225,),VLOOKUP($A225,'ИЗ ГУГЛА'!$B:$Z,AC$1,0))</f>
        <v>290</v>
      </c>
      <c r="AD225" s="78">
        <v>1</v>
      </c>
      <c r="AE225" s="160">
        <v>0</v>
      </c>
      <c r="AF225" s="183">
        <v>290</v>
      </c>
      <c r="AG225" s="152" t="s">
        <v>28498</v>
      </c>
      <c r="AH225" s="161" t="str">
        <f>IFERROR(ROUND((VLOOKUP($A225,'ИЗ ГУГЛА'!$B:$Z,AH$1,0)+AJ225)*AI225,),VLOOKUP($A225,'ИЗ ГУГЛА'!$B:$Z,AH$1,0))</f>
        <v/>
      </c>
      <c r="AI225" s="78">
        <v>1</v>
      </c>
      <c r="AJ225" s="160">
        <v>0</v>
      </c>
      <c r="AK225" s="172"/>
      <c r="AL225" s="172"/>
      <c r="AM225" s="161" t="str">
        <f>IFERROR(ROUND((VLOOKUP($A225,'ИЗ ГУГЛА'!$B:$Z,AM$1,0)+AO225)*AN225,),VLOOKUP($A225,'ИЗ ГУГЛА'!$B:$Z,AM$1,0))</f>
        <v/>
      </c>
      <c r="AN225" s="160">
        <v>1</v>
      </c>
      <c r="AO225" s="160">
        <v>0</v>
      </c>
      <c r="AP225" s="172"/>
      <c r="AQ225" s="172"/>
      <c r="AR225" s="161" t="str">
        <f>IFERROR(ROUND((VLOOKUP($A225,'ИЗ ГУГЛА'!$B:$Z,AR$1,0)+AT225)*AS225,),VLOOKUP($A225,'ИЗ ГУГЛА'!$B:$Z,AR$1,0))</f>
        <v/>
      </c>
      <c r="AS225" s="160">
        <v>1</v>
      </c>
      <c r="AT225" s="160">
        <v>0</v>
      </c>
      <c r="AU225" s="172"/>
      <c r="AV225" s="172"/>
    </row>
    <row r="226" spans="1:48" ht="61.5" thickTop="1" thickBot="1">
      <c r="A226" s="121">
        <v>201486</v>
      </c>
      <c r="B226" s="115">
        <f>VLOOKUP($A226,'Выгр Кат'!$A:$T,B$1,0)</f>
        <v>23588</v>
      </c>
      <c r="C226" s="116" t="str">
        <f>VLOOKUP($A226,'Выгр Кат'!$A:$T,C$1,0)</f>
        <v>Прокладка пружины задней подвески СЭВИ ЭКСПЕРТ для ВАЗ 2101-2107, Лада Надежда, Нива 4х4, Нива 4х4 Урбан, Шевроле Нива</v>
      </c>
      <c r="D226" s="115" t="str">
        <f>VLOOKUP($A226,'Выгр Кат'!$A:$T,D$1,0)</f>
        <v>Y</v>
      </c>
      <c r="E226" s="115" t="str">
        <f>VLOOKUP($A226,'Выгр Кат'!$A:$T,E$1,0)</f>
        <v>1</v>
      </c>
      <c r="F226" s="115">
        <f>VLOOKUP($A226,'Выгр Кат'!$A:$T,F$1,0)</f>
        <v>0</v>
      </c>
      <c r="G226" s="115" t="str">
        <f>VLOOKUP($A226,'Выгр Кат'!$A:$T,G$1,0)</f>
        <v>1403-2652.</v>
      </c>
      <c r="H226" s="115">
        <f>VLOOKUP($A226,'Выгр Кат'!$A:$T,H$1,0)</f>
        <v>0</v>
      </c>
      <c r="I226" s="93" t="s">
        <v>322</v>
      </c>
      <c r="J226" s="93" t="s">
        <v>322</v>
      </c>
      <c r="K226" s="75" t="e">
        <f>VLOOKUP(J226,'Отчет Eplex'!$B:$E,4,0)</f>
        <v>#N/A</v>
      </c>
      <c r="L226" s="75" t="e">
        <f t="shared" si="33"/>
        <v>#N/A</v>
      </c>
      <c r="M226" s="72">
        <v>1</v>
      </c>
      <c r="N226" s="72" t="s">
        <v>2596</v>
      </c>
      <c r="O226" s="72" t="str">
        <f>IFERROR(IF(VLOOKUP(I226,'Прайс шпак'!C:F,4,0)=N226,"шпак","Ошибка"),"Ошибка")</f>
        <v>шпак</v>
      </c>
      <c r="P226" s="74">
        <f>INDEX('Прайс шпак'!$H:$H,MATCH(I226,'Прайс шпак'!$C:$C,0))*M226</f>
        <v>85</v>
      </c>
      <c r="Q226" s="72">
        <f>VLOOKUP(P226,Наценка!$A$1:$B$8,2,1)</f>
        <v>2.15</v>
      </c>
      <c r="R226" s="75">
        <f t="shared" si="41"/>
        <v>182.75</v>
      </c>
      <c r="S226" s="74">
        <f t="shared" si="34"/>
        <v>189</v>
      </c>
      <c r="T226" s="75">
        <f>VLOOKUP($A226,'Выгр Кат'!$A:$T,T$1,0)</f>
        <v>90</v>
      </c>
      <c r="U226" s="75">
        <f>VLOOKUP($A226,'Выгр Кат'!$A:$T,U$1,0)</f>
        <v>199</v>
      </c>
      <c r="V226" s="76">
        <f t="shared" si="35"/>
        <v>-5</v>
      </c>
      <c r="W226" s="76">
        <f t="shared" si="36"/>
        <v>-10</v>
      </c>
      <c r="X226" s="77">
        <f>IF(IFERROR(RIGHT(E226,1),"")="✔",S226*(1-#REF!),S226*(1-$X$2))</f>
        <v>175.76999999999998</v>
      </c>
      <c r="Y226" s="167">
        <f t="shared" si="38"/>
        <v>1.0678823529411763</v>
      </c>
      <c r="Z226" s="167">
        <f t="shared" si="39"/>
        <v>0.39389655172413801</v>
      </c>
      <c r="AA226" s="167">
        <f t="shared" si="40"/>
        <v>2.4117647058823528</v>
      </c>
      <c r="AB226" s="169">
        <f t="shared" si="43"/>
        <v>290</v>
      </c>
      <c r="AC226" s="161">
        <f>IFERROR(ROUND((VLOOKUP($A226,'ИЗ ГУГЛА'!$B:$Z,AC$1,0)+AE226)*AD226,),VLOOKUP($A226,'ИЗ ГУГЛА'!$B:$Z,AC$1,0))</f>
        <v>290</v>
      </c>
      <c r="AD226" s="78">
        <v>1</v>
      </c>
      <c r="AE226" s="160">
        <v>0</v>
      </c>
      <c r="AF226" s="183">
        <v>290</v>
      </c>
      <c r="AG226" s="152" t="s">
        <v>28499</v>
      </c>
      <c r="AH226" s="161" t="str">
        <f>IFERROR(ROUND((VLOOKUP($A226,'ИЗ ГУГЛА'!$B:$Z,AH$1,0)+AJ226)*AI226,),VLOOKUP($A226,'ИЗ ГУГЛА'!$B:$Z,AH$1,0))</f>
        <v/>
      </c>
      <c r="AI226" s="78">
        <v>1</v>
      </c>
      <c r="AJ226" s="160">
        <v>0</v>
      </c>
      <c r="AK226" s="172"/>
      <c r="AL226" s="172"/>
      <c r="AM226" s="161" t="str">
        <f>IFERROR(ROUND((VLOOKUP($A226,'ИЗ ГУГЛА'!$B:$Z,AM$1,0)+AO226)*AN226,),VLOOKUP($A226,'ИЗ ГУГЛА'!$B:$Z,AM$1,0))</f>
        <v/>
      </c>
      <c r="AN226" s="160">
        <v>1</v>
      </c>
      <c r="AO226" s="160">
        <v>0</v>
      </c>
      <c r="AP226" s="172"/>
      <c r="AQ226" s="172"/>
      <c r="AR226" s="161" t="str">
        <f>IFERROR(ROUND((VLOOKUP($A226,'ИЗ ГУГЛА'!$B:$Z,AR$1,0)+AT226)*AS226,),VLOOKUP($A226,'ИЗ ГУГЛА'!$B:$Z,AR$1,0))</f>
        <v/>
      </c>
      <c r="AS226" s="160">
        <v>1</v>
      </c>
      <c r="AT226" s="160">
        <v>0</v>
      </c>
      <c r="AU226" s="172"/>
      <c r="AV226" s="172"/>
    </row>
    <row r="227" spans="1:48" ht="46.5" hidden="1" thickTop="1" thickBot="1">
      <c r="A227" s="121">
        <v>201492</v>
      </c>
      <c r="B227" s="115">
        <f>VLOOKUP($A227,'Выгр Кат'!$A:$T,B$1,0)</f>
        <v>23589</v>
      </c>
      <c r="C227" s="116" t="str">
        <f>VLOOKUP($A227,'Выгр Кат'!$A:$T,C$1,0)</f>
        <v>Прокладка пружины передней подвески СЭВИ ЭКСПЕРТ для ВАЗ 2101-2107, Лада Нива 4х4</v>
      </c>
      <c r="D227" s="115" t="str">
        <f>VLOOKUP($A227,'Выгр Кат'!$A:$T,D$1,0)</f>
        <v>Y</v>
      </c>
      <c r="E227" s="115" t="str">
        <f>VLOOKUP($A227,'Выгр Кат'!$A:$T,E$1,0)</f>
        <v>1</v>
      </c>
      <c r="F227" s="115">
        <f>VLOOKUP($A227,'Выгр Кат'!$A:$T,F$1,0)</f>
        <v>0</v>
      </c>
      <c r="G227" s="115" t="str">
        <f>VLOOKUP($A227,'Выгр Кат'!$A:$T,G$1,0)</f>
        <v>1404-2652.</v>
      </c>
      <c r="H227" s="115">
        <f>VLOOKUP($A227,'Выгр Кат'!$A:$T,H$1,0)</f>
        <v>0</v>
      </c>
      <c r="I227" s="93" t="s">
        <v>323</v>
      </c>
      <c r="J227" s="93" t="s">
        <v>323</v>
      </c>
      <c r="K227" s="75" t="e">
        <f>VLOOKUP(J227,'Отчет Eplex'!$B:$E,4,0)</f>
        <v>#N/A</v>
      </c>
      <c r="L227" s="75" t="e">
        <f t="shared" si="33"/>
        <v>#N/A</v>
      </c>
      <c r="M227" s="72">
        <v>1</v>
      </c>
      <c r="N227" s="72" t="s">
        <v>2596</v>
      </c>
      <c r="O227" s="72" t="str">
        <f>IFERROR(IF(VLOOKUP(I227,'Прайс шпак'!C:F,4,0)=N227,"шпак","Ошибка"),"Ошибка")</f>
        <v>шпак</v>
      </c>
      <c r="P227" s="74">
        <f>INDEX('Прайс шпак'!$H:$H,MATCH(I227,'Прайс шпак'!$C:$C,0))*M227</f>
        <v>160</v>
      </c>
      <c r="Q227" s="72">
        <f>VLOOKUP(P227,Наценка!$A$1:$B$8,2,1)</f>
        <v>1.98</v>
      </c>
      <c r="R227" s="75">
        <f t="shared" si="41"/>
        <v>316.8</v>
      </c>
      <c r="S227" s="74">
        <f t="shared" si="34"/>
        <v>319</v>
      </c>
      <c r="T227" s="75">
        <f>VLOOKUP($A227,'Выгр Кат'!$A:$T,T$1,0)</f>
        <v>160</v>
      </c>
      <c r="U227" s="75">
        <f>VLOOKUP($A227,'Выгр Кат'!$A:$T,U$1,0)</f>
        <v>319</v>
      </c>
      <c r="V227" s="76">
        <f t="shared" si="35"/>
        <v>0</v>
      </c>
      <c r="W227" s="76">
        <f t="shared" si="36"/>
        <v>0</v>
      </c>
      <c r="X227" s="77">
        <f>IF(IFERROR(RIGHT(E227,1),"")="✔",S227*(1-#REF!),S227*(1-$X$2))</f>
        <v>296.66999999999996</v>
      </c>
      <c r="Y227" s="167">
        <f t="shared" si="38"/>
        <v>0.85418749999999966</v>
      </c>
      <c r="Z227" s="167">
        <f t="shared" si="39"/>
        <v>0.19601626016260174</v>
      </c>
      <c r="AA227" s="167">
        <f t="shared" si="40"/>
        <v>1.3062499999999999</v>
      </c>
      <c r="AB227" s="169">
        <f t="shared" si="43"/>
        <v>369</v>
      </c>
      <c r="AC227" s="161">
        <f>IFERROR(ROUND((VLOOKUP($A227,'ИЗ ГУГЛА'!$B:$Z,AC$1,0)+AE227)*AD227,),VLOOKUP($A227,'ИЗ ГУГЛА'!$B:$Z,AC$1,0))</f>
        <v>369</v>
      </c>
      <c r="AD227" s="78">
        <v>1</v>
      </c>
      <c r="AE227" s="160">
        <v>0</v>
      </c>
      <c r="AF227" s="117">
        <v>369</v>
      </c>
      <c r="AG227" s="152" t="s">
        <v>28500</v>
      </c>
      <c r="AH227" s="161" t="str">
        <f>IFERROR(ROUND((VLOOKUP($A227,'ИЗ ГУГЛА'!$B:$Z,AH$1,0)+AJ227)*AI227,),VLOOKUP($A227,'ИЗ ГУГЛА'!$B:$Z,AH$1,0))</f>
        <v/>
      </c>
      <c r="AI227" s="78">
        <v>1</v>
      </c>
      <c r="AJ227" s="160">
        <v>0</v>
      </c>
      <c r="AK227" s="172"/>
      <c r="AL227" s="172"/>
      <c r="AM227" s="161" t="str">
        <f>IFERROR(ROUND((VLOOKUP($A227,'ИЗ ГУГЛА'!$B:$Z,AM$1,0)+AO227)*AN227,),VLOOKUP($A227,'ИЗ ГУГЛА'!$B:$Z,AM$1,0))</f>
        <v/>
      </c>
      <c r="AN227" s="160">
        <v>1</v>
      </c>
      <c r="AO227" s="160">
        <v>0</v>
      </c>
      <c r="AP227" s="172"/>
      <c r="AQ227" s="172"/>
      <c r="AR227" s="161" t="str">
        <f>IFERROR(ROUND((VLOOKUP($A227,'ИЗ ГУГЛА'!$B:$Z,AR$1,0)+AT227)*AS227,),VLOOKUP($A227,'ИЗ ГУГЛА'!$B:$Z,AR$1,0))</f>
        <v/>
      </c>
      <c r="AS227" s="160">
        <v>1</v>
      </c>
      <c r="AT227" s="160">
        <v>0</v>
      </c>
      <c r="AU227" s="172"/>
      <c r="AV227" s="172"/>
    </row>
    <row r="228" spans="1:48" ht="61.5" hidden="1" thickTop="1" thickBot="1">
      <c r="A228" s="121">
        <v>201487</v>
      </c>
      <c r="B228" s="115">
        <f>VLOOKUP($A228,'Выгр Кат'!$A:$T,B$1,0)</f>
        <v>23593</v>
      </c>
      <c r="C228" s="116" t="str">
        <f>VLOOKUP($A228,'Выгр Кат'!$A:$T,C$1,0)</f>
        <v>Прокладка пружины задней подвески СЭВИ ЭКСПЕРТ для ВАЗ 2108-21099, 2110-2112, 2113-2115, Лада Калина, Приора, Гранта</v>
      </c>
      <c r="D228" s="115" t="str">
        <f>VLOOKUP($A228,'Выгр Кат'!$A:$T,D$1,0)</f>
        <v>Y</v>
      </c>
      <c r="E228" s="115" t="str">
        <f>VLOOKUP($A228,'Выгр Кат'!$A:$T,E$1,0)</f>
        <v>1</v>
      </c>
      <c r="F228" s="115">
        <f>VLOOKUP($A228,'Выгр Кат'!$A:$T,F$1,0)</f>
        <v>0</v>
      </c>
      <c r="G228" s="115" t="str">
        <f>VLOOKUP($A228,'Выгр Кат'!$A:$T,G$1,0)</f>
        <v>1405-2652</v>
      </c>
      <c r="H228" s="115">
        <f>VLOOKUP($A228,'Выгр Кат'!$A:$T,H$1,0)</f>
        <v>0</v>
      </c>
      <c r="I228" s="93" t="s">
        <v>324</v>
      </c>
      <c r="J228" s="93" t="s">
        <v>324</v>
      </c>
      <c r="K228" s="75" t="e">
        <f>VLOOKUP(J228,'Отчет Eplex'!$B:$E,4,0)</f>
        <v>#N/A</v>
      </c>
      <c r="L228" s="75" t="e">
        <f t="shared" si="33"/>
        <v>#N/A</v>
      </c>
      <c r="M228" s="72">
        <v>1</v>
      </c>
      <c r="N228" s="80" t="s">
        <v>2596</v>
      </c>
      <c r="O228" s="72" t="str">
        <f>IFERROR(IF(VLOOKUP(I228,'Прайс шпак'!C:F,4,0)=N228,"шпак","Ошибка"),"Ошибка")</f>
        <v>шпак</v>
      </c>
      <c r="P228" s="74">
        <f>INDEX('Прайс шпак'!$H:$H,MATCH(I228,'Прайс шпак'!$C:$C,0))*M228</f>
        <v>100</v>
      </c>
      <c r="Q228" s="72">
        <f>VLOOKUP(P228,Наценка!$A$1:$B$8,2,1)</f>
        <v>1.98</v>
      </c>
      <c r="R228" s="75">
        <f t="shared" si="41"/>
        <v>198</v>
      </c>
      <c r="S228" s="74">
        <f t="shared" si="34"/>
        <v>199</v>
      </c>
      <c r="T228" s="75">
        <f>VLOOKUP($A228,'Выгр Кат'!$A:$T,T$1,0)</f>
        <v>100</v>
      </c>
      <c r="U228" s="75">
        <f>VLOOKUP($A228,'Выгр Кат'!$A:$T,U$1,0)</f>
        <v>199</v>
      </c>
      <c r="V228" s="76">
        <f t="shared" si="35"/>
        <v>0</v>
      </c>
      <c r="W228" s="76">
        <f t="shared" si="36"/>
        <v>0</v>
      </c>
      <c r="X228" s="77">
        <f>IF(IFERROR(RIGHT(E228,1),"")="✔",S228*(1-#REF!),S228*(1-$X$2))</f>
        <v>185.07</v>
      </c>
      <c r="Y228" s="167">
        <f t="shared" si="38"/>
        <v>0.85070000000000001</v>
      </c>
      <c r="Z228" s="167">
        <f t="shared" si="39"/>
        <v>0.36182758620689659</v>
      </c>
      <c r="AA228" s="167">
        <f t="shared" si="40"/>
        <v>1.9</v>
      </c>
      <c r="AB228" s="169">
        <f t="shared" si="43"/>
        <v>290</v>
      </c>
      <c r="AC228" s="161">
        <f>IFERROR(ROUND((VLOOKUP($A228,'ИЗ ГУГЛА'!$B:$Z,AC$1,0)+AE228)*AD228,),VLOOKUP($A228,'ИЗ ГУГЛА'!$B:$Z,AC$1,0))</f>
        <v>290</v>
      </c>
      <c r="AD228" s="78">
        <v>1</v>
      </c>
      <c r="AE228" s="160">
        <v>0</v>
      </c>
      <c r="AF228" s="183">
        <v>290</v>
      </c>
      <c r="AG228" s="152" t="s">
        <v>28501</v>
      </c>
      <c r="AH228" s="161" t="str">
        <f>IFERROR(ROUND((VLOOKUP($A228,'ИЗ ГУГЛА'!$B:$Z,AH$1,0)+AJ228)*AI228,),VLOOKUP($A228,'ИЗ ГУГЛА'!$B:$Z,AH$1,0))</f>
        <v/>
      </c>
      <c r="AI228" s="78">
        <v>1</v>
      </c>
      <c r="AJ228" s="160">
        <v>0</v>
      </c>
      <c r="AK228" s="172"/>
      <c r="AL228" s="172"/>
      <c r="AM228" s="161" t="str">
        <f>IFERROR(ROUND((VLOOKUP($A228,'ИЗ ГУГЛА'!$B:$Z,AM$1,0)+AO228)*AN228,),VLOOKUP($A228,'ИЗ ГУГЛА'!$B:$Z,AM$1,0))</f>
        <v/>
      </c>
      <c r="AN228" s="160">
        <v>1</v>
      </c>
      <c r="AO228" s="160">
        <v>0</v>
      </c>
      <c r="AP228" s="172"/>
      <c r="AQ228" s="172"/>
      <c r="AR228" s="161" t="str">
        <f>IFERROR(ROUND((VLOOKUP($A228,'ИЗ ГУГЛА'!$B:$Z,AR$1,0)+AT228)*AS228,),VLOOKUP($A228,'ИЗ ГУГЛА'!$B:$Z,AR$1,0))</f>
        <v/>
      </c>
      <c r="AS228" s="160">
        <v>1</v>
      </c>
      <c r="AT228" s="160">
        <v>0</v>
      </c>
      <c r="AU228" s="172"/>
      <c r="AV228" s="172"/>
    </row>
    <row r="229" spans="1:48" ht="61.5" thickTop="1" thickBot="1">
      <c r="A229" s="121">
        <v>201490</v>
      </c>
      <c r="B229" s="115">
        <f>VLOOKUP($A229,'Выгр Кат'!$A:$T,B$1,0)</f>
        <v>23859</v>
      </c>
      <c r="C229" s="116" t="str">
        <f>VLOOKUP($A229,'Выгр Кат'!$A:$T,C$1,0)</f>
        <v>Прокладка пружины передней подвески СЭВИ ЭКСПЕРТ верхняя для Лада Калина, Калина 2, Приора, Гранта</v>
      </c>
      <c r="D229" s="115" t="str">
        <f>VLOOKUP($A229,'Выгр Кат'!$A:$T,D$1,0)</f>
        <v>Y</v>
      </c>
      <c r="E229" s="115" t="str">
        <f>VLOOKUP($A229,'Выгр Кат'!$A:$T,E$1,0)</f>
        <v>1</v>
      </c>
      <c r="F229" s="115">
        <f>VLOOKUP($A229,'Выгр Кат'!$A:$T,F$1,0)</f>
        <v>0</v>
      </c>
      <c r="G229" s="115" t="str">
        <f>VLOOKUP($A229,'Выгр Кат'!$A:$T,G$1,0)</f>
        <v>1406-2723</v>
      </c>
      <c r="H229" s="115">
        <f>VLOOKUP($A229,'Выгр Кат'!$A:$T,H$1,0)</f>
        <v>0</v>
      </c>
      <c r="I229" s="93" t="s">
        <v>332</v>
      </c>
      <c r="J229" s="93" t="s">
        <v>332</v>
      </c>
      <c r="K229" s="75" t="e">
        <f>VLOOKUP(J229,'Отчет Eplex'!$B:$E,4,0)</f>
        <v>#N/A</v>
      </c>
      <c r="L229" s="75" t="e">
        <f t="shared" si="33"/>
        <v>#N/A</v>
      </c>
      <c r="M229" s="72">
        <v>1</v>
      </c>
      <c r="N229" s="72" t="s">
        <v>2596</v>
      </c>
      <c r="O229" s="72" t="str">
        <f>IFERROR(IF(VLOOKUP(I229,'Прайс шпак'!C:F,4,0)=N229,"шпак","Ошибка"),"Ошибка")</f>
        <v>шпак</v>
      </c>
      <c r="P229" s="74">
        <f>INDEX('Прайс шпак'!$H:$H,MATCH(I229,'Прайс шпак'!$C:$C,0))*M229</f>
        <v>75</v>
      </c>
      <c r="Q229" s="72">
        <f>VLOOKUP(P229,Наценка!$A$1:$B$8,2,1)</f>
        <v>2.15</v>
      </c>
      <c r="R229" s="75">
        <f t="shared" si="41"/>
        <v>161.25</v>
      </c>
      <c r="S229" s="74">
        <f t="shared" si="34"/>
        <v>169</v>
      </c>
      <c r="T229" s="75">
        <f>VLOOKUP($A229,'Выгр Кат'!$A:$T,T$1,0)</f>
        <v>80</v>
      </c>
      <c r="U229" s="75">
        <f>VLOOKUP($A229,'Выгр Кат'!$A:$T,U$1,0)</f>
        <v>179</v>
      </c>
      <c r="V229" s="76">
        <f t="shared" si="35"/>
        <v>-5</v>
      </c>
      <c r="W229" s="76">
        <f t="shared" si="36"/>
        <v>-10</v>
      </c>
      <c r="X229" s="77">
        <f>IF(IFERROR(RIGHT(E229,1),"")="✔",S229*(1-#REF!),S229*(1-$X$2))</f>
        <v>157.16999999999999</v>
      </c>
      <c r="Y229" s="167">
        <f t="shared" si="38"/>
        <v>1.0955999999999997</v>
      </c>
      <c r="Z229" s="167">
        <f t="shared" si="39"/>
        <v>0.62127710843373507</v>
      </c>
      <c r="AA229" s="167">
        <f t="shared" si="40"/>
        <v>4.5333333333333332</v>
      </c>
      <c r="AB229" s="169">
        <f t="shared" si="43"/>
        <v>415</v>
      </c>
      <c r="AC229" s="161">
        <f>IFERROR(ROUND((VLOOKUP($A229,'ИЗ ГУГЛА'!$B:$Z,AC$1,0)+AE229)*AD229,),VLOOKUP($A229,'ИЗ ГУГЛА'!$B:$Z,AC$1,0))</f>
        <v>415</v>
      </c>
      <c r="AD229" s="78">
        <v>0.5</v>
      </c>
      <c r="AE229" s="160">
        <v>0</v>
      </c>
      <c r="AF229" s="183">
        <v>415</v>
      </c>
      <c r="AG229" s="152" t="s">
        <v>28502</v>
      </c>
      <c r="AH229" s="161" t="str">
        <f>IFERROR(ROUND((VLOOKUP($A229,'ИЗ ГУГЛА'!$B:$Z,AH$1,0)+AJ229)*AI229,),VLOOKUP($A229,'ИЗ ГУГЛА'!$B:$Z,AH$1,0))</f>
        <v/>
      </c>
      <c r="AI229" s="78">
        <v>0.5</v>
      </c>
      <c r="AJ229" s="160">
        <v>0</v>
      </c>
      <c r="AK229" s="172"/>
      <c r="AL229" s="172"/>
      <c r="AM229" s="161" t="str">
        <f>IFERROR(ROUND((VLOOKUP($A229,'ИЗ ГУГЛА'!$B:$Z,AM$1,0)+AO229)*AN229,),VLOOKUP($A229,'ИЗ ГУГЛА'!$B:$Z,AM$1,0))</f>
        <v/>
      </c>
      <c r="AN229" s="160">
        <v>1</v>
      </c>
      <c r="AO229" s="160">
        <v>0</v>
      </c>
      <c r="AP229" s="172"/>
      <c r="AQ229" s="172"/>
      <c r="AR229" s="161" t="str">
        <f>IFERROR(ROUND((VLOOKUP($A229,'ИЗ ГУГЛА'!$B:$Z,AR$1,0)+AT229)*AS229,),VLOOKUP($A229,'ИЗ ГУГЛА'!$B:$Z,AR$1,0))</f>
        <v/>
      </c>
      <c r="AS229" s="160">
        <v>1</v>
      </c>
      <c r="AT229" s="160">
        <v>0</v>
      </c>
      <c r="AU229" s="172"/>
      <c r="AV229" s="172"/>
    </row>
    <row r="230" spans="1:48" ht="46.5" thickTop="1" thickBot="1">
      <c r="A230" s="121">
        <v>201493</v>
      </c>
      <c r="B230" s="115">
        <f>VLOOKUP($A230,'Выгр Кат'!$A:$T,B$1,0)</f>
        <v>23867</v>
      </c>
      <c r="C230" s="116" t="str">
        <f>VLOOKUP($A230,'Выгр Кат'!$A:$T,C$1,0)</f>
        <v>Прокладка пружины передней подвески СЭВИ ЭКСПЕРТ для Лада Веста</v>
      </c>
      <c r="D230" s="115" t="str">
        <f>VLOOKUP($A230,'Выгр Кат'!$A:$T,D$1,0)</f>
        <v>Y</v>
      </c>
      <c r="E230" s="115" t="str">
        <f>VLOOKUP($A230,'Выгр Кат'!$A:$T,E$1,0)</f>
        <v>2</v>
      </c>
      <c r="F230" s="115">
        <f>VLOOKUP($A230,'Выгр Кат'!$A:$T,F$1,0)</f>
        <v>0</v>
      </c>
      <c r="G230" s="115" t="str">
        <f>VLOOKUP($A230,'Выгр Кат'!$A:$T,G$1,0)</f>
        <v>1407-6727</v>
      </c>
      <c r="H230" s="115">
        <f>VLOOKUP($A230,'Выгр Кат'!$A:$T,H$1,0)</f>
        <v>0</v>
      </c>
      <c r="I230" s="93" t="s">
        <v>339</v>
      </c>
      <c r="J230" s="93" t="s">
        <v>339</v>
      </c>
      <c r="K230" s="75" t="e">
        <f>VLOOKUP(J230,'Отчет Eplex'!$B:$E,4,0)</f>
        <v>#N/A</v>
      </c>
      <c r="L230" s="75" t="e">
        <f t="shared" si="33"/>
        <v>#N/A</v>
      </c>
      <c r="M230" s="72">
        <v>1</v>
      </c>
      <c r="N230" s="80" t="s">
        <v>2596</v>
      </c>
      <c r="O230" s="72" t="str">
        <f>IFERROR(IF(VLOOKUP(I230,'Прайс шпак'!C:F,4,0)=N230,"шпак","Ошибка"),"Ошибка")</f>
        <v>шпак</v>
      </c>
      <c r="P230" s="74">
        <f>INDEX('Прайс шпак'!$H:$H,MATCH(I230,'Прайс шпак'!$C:$C,0))*M230</f>
        <v>70</v>
      </c>
      <c r="Q230" s="72">
        <f>VLOOKUP(P230,Наценка!$A$1:$B$8,2,1)</f>
        <v>2.15</v>
      </c>
      <c r="R230" s="75">
        <f t="shared" si="41"/>
        <v>150.5</v>
      </c>
      <c r="S230" s="74">
        <f t="shared" si="34"/>
        <v>159</v>
      </c>
      <c r="T230" s="75">
        <f>VLOOKUP($A230,'Выгр Кат'!$A:$T,T$1,0)</f>
        <v>80</v>
      </c>
      <c r="U230" s="75">
        <f>VLOOKUP($A230,'Выгр Кат'!$A:$T,U$1,0)</f>
        <v>179</v>
      </c>
      <c r="V230" s="76">
        <f t="shared" si="35"/>
        <v>-10</v>
      </c>
      <c r="W230" s="76">
        <f t="shared" si="36"/>
        <v>-20</v>
      </c>
      <c r="X230" s="77">
        <f>IF(IFERROR(RIGHT(E230,1),"")="✔",S230*(1-#REF!),S230*(1-$X$2))</f>
        <v>147.86999999999998</v>
      </c>
      <c r="Y230" s="167">
        <f t="shared" si="38"/>
        <v>1.1124285714285711</v>
      </c>
      <c r="Z230" s="167">
        <f t="shared" si="39"/>
        <v>0.49010344827586216</v>
      </c>
      <c r="AA230" s="167">
        <f t="shared" si="40"/>
        <v>3.1428571428571432</v>
      </c>
      <c r="AB230" s="169">
        <f t="shared" si="43"/>
        <v>290</v>
      </c>
      <c r="AC230" s="161">
        <f>IFERROR(ROUND((VLOOKUP($A230,'ИЗ ГУГЛА'!$B:$Z,AC$1,0)+AE230)*AD230,),VLOOKUP($A230,'ИЗ ГУГЛА'!$B:$Z,AC$1,0))</f>
        <v>290</v>
      </c>
      <c r="AD230" s="78">
        <v>1</v>
      </c>
      <c r="AE230" s="160">
        <v>0</v>
      </c>
      <c r="AF230" s="183">
        <v>290</v>
      </c>
      <c r="AG230" s="152" t="s">
        <v>28058</v>
      </c>
      <c r="AH230" s="161" t="str">
        <f>IFERROR(ROUND((VLOOKUP($A230,'ИЗ ГУГЛА'!$B:$Z,AH$1,0)+AJ230)*AI230,),VLOOKUP($A230,'ИЗ ГУГЛА'!$B:$Z,AH$1,0))</f>
        <v/>
      </c>
      <c r="AI230" s="78">
        <v>1</v>
      </c>
      <c r="AJ230" s="160">
        <v>0</v>
      </c>
      <c r="AK230" s="172"/>
      <c r="AL230" s="172"/>
      <c r="AM230" s="161" t="str">
        <f>IFERROR(ROUND((VLOOKUP($A230,'ИЗ ГУГЛА'!$B:$Z,AM$1,0)+AO230)*AN230,),VLOOKUP($A230,'ИЗ ГУГЛА'!$B:$Z,AM$1,0))</f>
        <v/>
      </c>
      <c r="AN230" s="160">
        <v>1</v>
      </c>
      <c r="AO230" s="160">
        <v>0</v>
      </c>
      <c r="AP230" s="172"/>
      <c r="AQ230" s="172"/>
      <c r="AR230" s="161" t="str">
        <f>IFERROR(ROUND((VLOOKUP($A230,'ИЗ ГУГЛА'!$B:$Z,AR$1,0)+AT230)*AS230,),VLOOKUP($A230,'ИЗ ГУГЛА'!$B:$Z,AR$1,0))</f>
        <v/>
      </c>
      <c r="AS230" s="160">
        <v>1</v>
      </c>
      <c r="AT230" s="160">
        <v>0</v>
      </c>
      <c r="AU230" s="172"/>
      <c r="AV230" s="172"/>
    </row>
    <row r="231" spans="1:48" ht="46.5" hidden="1" thickTop="1" thickBot="1">
      <c r="A231" s="121">
        <v>201337</v>
      </c>
      <c r="B231" s="115">
        <f>VLOOKUP($A231,'Выгр Кат'!$A:$T,B$1,0)</f>
        <v>36620</v>
      </c>
      <c r="C231" s="116" t="str">
        <f>VLOOKUP($A231,'Выгр Кат'!$A:$T,C$1,0)</f>
        <v>Прокладка СЭВИ ЭКСПЕРТ пружины задней подвески верхняя для Лада Веста</v>
      </c>
      <c r="D231" s="115" t="str">
        <f>VLOOKUP($A231,'Выгр Кат'!$A:$T,D$1,0)</f>
        <v>Y</v>
      </c>
      <c r="E231" s="115" t="str">
        <f>VLOOKUP($A231,'Выгр Кат'!$A:$T,E$1,0)</f>
        <v>2ск6</v>
      </c>
      <c r="F231" s="115">
        <f>VLOOKUP($A231,'Выгр Кат'!$A:$T,F$1,0)</f>
        <v>0</v>
      </c>
      <c r="G231" s="115" t="str">
        <f>VLOOKUP($A231,'Выгр Кат'!$A:$T,G$1,0)</f>
        <v>1408-6757</v>
      </c>
      <c r="H231" s="115">
        <f>VLOOKUP($A231,'Выгр Кат'!$A:$T,H$1,0)</f>
        <v>0</v>
      </c>
      <c r="I231" s="97" t="s">
        <v>7248</v>
      </c>
      <c r="J231" s="97" t="s">
        <v>7248</v>
      </c>
      <c r="K231" s="75" t="e">
        <f>VLOOKUP(J231,'Отчет Eplex'!$B:$E,4,0)</f>
        <v>#N/A</v>
      </c>
      <c r="L231" s="75" t="e">
        <f t="shared" si="33"/>
        <v>#N/A</v>
      </c>
      <c r="M231" s="81">
        <v>1</v>
      </c>
      <c r="N231" s="72" t="s">
        <v>2596</v>
      </c>
      <c r="O231" s="72" t="str">
        <f>IFERROR(IF(VLOOKUP(I231,'Прайс шпак'!C:F,4,0)=N231,"шпак","Ошибка"),"Ошибка")</f>
        <v>шпак</v>
      </c>
      <c r="P231" s="74">
        <f>INDEX('Прайс шпак'!$H:$H,MATCH(I231,'Прайс шпак'!$C:$C,0))*M231</f>
        <v>100</v>
      </c>
      <c r="Q231" s="72">
        <f>VLOOKUP(P231,Наценка!$A$1:$B$8,2,1)</f>
        <v>1.98</v>
      </c>
      <c r="R231" s="75">
        <f t="shared" si="41"/>
        <v>198</v>
      </c>
      <c r="S231" s="74">
        <f t="shared" si="34"/>
        <v>199</v>
      </c>
      <c r="T231" s="75">
        <f>VLOOKUP($A231,'Выгр Кат'!$A:$T,T$1,0)</f>
        <v>100</v>
      </c>
      <c r="U231" s="75">
        <f>VLOOKUP($A231,'Выгр Кат'!$A:$T,U$1,0)</f>
        <v>199</v>
      </c>
      <c r="V231" s="76">
        <f t="shared" si="35"/>
        <v>0</v>
      </c>
      <c r="W231" s="76">
        <f t="shared" si="36"/>
        <v>0</v>
      </c>
      <c r="X231" s="77">
        <f>IF(IFERROR(RIGHT(E231,1),"")="✔",S231*(1-#REF!),S231*(1-$X$2))</f>
        <v>185.07</v>
      </c>
      <c r="Y231" s="167">
        <f t="shared" si="38"/>
        <v>0.85070000000000001</v>
      </c>
      <c r="Z231" s="167">
        <f t="shared" si="39"/>
        <v>0.36182758620689659</v>
      </c>
      <c r="AA231" s="167">
        <f t="shared" si="40"/>
        <v>1.9</v>
      </c>
      <c r="AB231" s="169">
        <f t="shared" si="43"/>
        <v>290</v>
      </c>
      <c r="AC231" s="161">
        <f>IFERROR(ROUND((VLOOKUP($A231,'ИЗ ГУГЛА'!$B:$Z,AC$1,0)+AE231)*AD231,),VLOOKUP($A231,'ИЗ ГУГЛА'!$B:$Z,AC$1,0))</f>
        <v>290</v>
      </c>
      <c r="AD231" s="78">
        <v>1</v>
      </c>
      <c r="AE231" s="160">
        <v>0</v>
      </c>
      <c r="AF231" s="183">
        <v>290</v>
      </c>
      <c r="AG231" s="152" t="s">
        <v>28503</v>
      </c>
      <c r="AH231" s="161" t="str">
        <f>IFERROR(ROUND((VLOOKUP($A231,'ИЗ ГУГЛА'!$B:$Z,AH$1,0)+AJ231)*AI231,),VLOOKUP($A231,'ИЗ ГУГЛА'!$B:$Z,AH$1,0))</f>
        <v/>
      </c>
      <c r="AI231" s="78">
        <v>1</v>
      </c>
      <c r="AJ231" s="160">
        <v>0</v>
      </c>
      <c r="AK231" s="172"/>
      <c r="AL231" s="172"/>
      <c r="AM231" s="161" t="str">
        <f>IFERROR(ROUND((VLOOKUP($A231,'ИЗ ГУГЛА'!$B:$Z,AM$1,0)+AO231)*AN231,),VLOOKUP($A231,'ИЗ ГУГЛА'!$B:$Z,AM$1,0))</f>
        <v/>
      </c>
      <c r="AN231" s="160">
        <v>1</v>
      </c>
      <c r="AO231" s="160">
        <v>0</v>
      </c>
      <c r="AP231" s="172"/>
      <c r="AQ231" s="172"/>
      <c r="AR231" s="161" t="str">
        <f>IFERROR(ROUND((VLOOKUP($A231,'ИЗ ГУГЛА'!$B:$Z,AR$1,0)+AT231)*AS231,),VLOOKUP($A231,'ИЗ ГУГЛА'!$B:$Z,AR$1,0))</f>
        <v/>
      </c>
      <c r="AS231" s="160">
        <v>1</v>
      </c>
      <c r="AT231" s="160">
        <v>0</v>
      </c>
      <c r="AU231" s="172"/>
      <c r="AV231" s="172"/>
    </row>
    <row r="232" spans="1:48" ht="61.5" hidden="1" thickTop="1" thickBot="1">
      <c r="A232" s="121">
        <v>201339</v>
      </c>
      <c r="B232" s="115">
        <f>VLOOKUP($A232,'Выгр Кат'!$A:$T,B$1,0)</f>
        <v>36619</v>
      </c>
      <c r="C232" s="116" t="str">
        <f>VLOOKUP($A232,'Выгр Кат'!$A:$T,C$1,0)</f>
        <v>Прокладка СЭВИ ЭКСПЕРТ пружины задней подвески нижняя для Лада Веста, Ларгус, XRAY, Renault Logan, Logan II, Sandero, Sandero II</v>
      </c>
      <c r="D232" s="115" t="str">
        <f>VLOOKUP($A232,'Выгр Кат'!$A:$T,D$1,0)</f>
        <v>Y</v>
      </c>
      <c r="E232" s="115" t="str">
        <f>VLOOKUP($A232,'Выгр Кат'!$A:$T,E$1,0)</f>
        <v>2ск6</v>
      </c>
      <c r="F232" s="115">
        <f>VLOOKUP($A232,'Выгр Кат'!$A:$T,F$1,0)</f>
        <v>0</v>
      </c>
      <c r="G232" s="115" t="str">
        <f>VLOOKUP($A232,'Выгр Кат'!$A:$T,G$1,0)</f>
        <v>1409-6756</v>
      </c>
      <c r="H232" s="115">
        <f>VLOOKUP($A232,'Выгр Кат'!$A:$T,H$1,0)</f>
        <v>0</v>
      </c>
      <c r="I232" s="97" t="s">
        <v>7249</v>
      </c>
      <c r="J232" s="97" t="s">
        <v>7249</v>
      </c>
      <c r="K232" s="75" t="e">
        <f>VLOOKUP(J232,'Отчет Eplex'!$B:$E,4,0)</f>
        <v>#N/A</v>
      </c>
      <c r="L232" s="75" t="e">
        <f t="shared" si="33"/>
        <v>#N/A</v>
      </c>
      <c r="M232" s="81">
        <v>1</v>
      </c>
      <c r="N232" s="72" t="s">
        <v>2596</v>
      </c>
      <c r="O232" s="72" t="str">
        <f>IFERROR(IF(VLOOKUP(I232,'Прайс шпак'!C:F,4,0)=N232,"шпак","Ошибка"),"Ошибка")</f>
        <v>шпак</v>
      </c>
      <c r="P232" s="74">
        <f>INDEX('Прайс шпак'!$H:$H,MATCH(I232,'Прайс шпак'!$C:$C,0))*M232</f>
        <v>100</v>
      </c>
      <c r="Q232" s="72">
        <f>VLOOKUP(P232,Наценка!$A$1:$B$8,2,1)</f>
        <v>1.98</v>
      </c>
      <c r="R232" s="75">
        <f t="shared" si="41"/>
        <v>198</v>
      </c>
      <c r="S232" s="74">
        <f t="shared" si="34"/>
        <v>199</v>
      </c>
      <c r="T232" s="75">
        <f>VLOOKUP($A232,'Выгр Кат'!$A:$T,T$1,0)</f>
        <v>100</v>
      </c>
      <c r="U232" s="75">
        <f>VLOOKUP($A232,'Выгр Кат'!$A:$T,U$1,0)</f>
        <v>199</v>
      </c>
      <c r="V232" s="76">
        <f t="shared" si="35"/>
        <v>0</v>
      </c>
      <c r="W232" s="76">
        <f t="shared" si="36"/>
        <v>0</v>
      </c>
      <c r="X232" s="77">
        <f>IF(IFERROR(RIGHT(E232,1),"")="✔",S232*(1-#REF!),S232*(1-$X$2))</f>
        <v>185.07</v>
      </c>
      <c r="Y232" s="167">
        <f t="shared" si="38"/>
        <v>0.85070000000000001</v>
      </c>
      <c r="Z232" s="167">
        <f t="shared" si="39"/>
        <v>0.36182758620689659</v>
      </c>
      <c r="AA232" s="167">
        <f t="shared" si="40"/>
        <v>1.9</v>
      </c>
      <c r="AB232" s="169">
        <f t="shared" si="43"/>
        <v>290</v>
      </c>
      <c r="AC232" s="161">
        <f>IFERROR(ROUND((VLOOKUP($A232,'ИЗ ГУГЛА'!$B:$Z,AC$1,0)+AE232)*AD232,),VLOOKUP($A232,'ИЗ ГУГЛА'!$B:$Z,AC$1,0))</f>
        <v>290</v>
      </c>
      <c r="AD232" s="78">
        <v>1</v>
      </c>
      <c r="AE232" s="160">
        <v>0</v>
      </c>
      <c r="AF232" s="183">
        <v>290</v>
      </c>
      <c r="AG232" s="152" t="s">
        <v>28504</v>
      </c>
      <c r="AH232" s="161" t="str">
        <f>IFERROR(ROUND((VLOOKUP($A232,'ИЗ ГУГЛА'!$B:$Z,AH$1,0)+AJ232)*AI232,),VLOOKUP($A232,'ИЗ ГУГЛА'!$B:$Z,AH$1,0))</f>
        <v/>
      </c>
      <c r="AI232" s="78">
        <v>1</v>
      </c>
      <c r="AJ232" s="160">
        <v>0</v>
      </c>
      <c r="AK232" s="172"/>
      <c r="AL232" s="172"/>
      <c r="AM232" s="161" t="str">
        <f>IFERROR(ROUND((VLOOKUP($A232,'ИЗ ГУГЛА'!$B:$Z,AM$1,0)+AO232)*AN232,),VLOOKUP($A232,'ИЗ ГУГЛА'!$B:$Z,AM$1,0))</f>
        <v/>
      </c>
      <c r="AN232" s="160">
        <v>1</v>
      </c>
      <c r="AO232" s="160">
        <v>0</v>
      </c>
      <c r="AP232" s="172"/>
      <c r="AQ232" s="172"/>
      <c r="AR232" s="161" t="str">
        <f>IFERROR(ROUND((VLOOKUP($A232,'ИЗ ГУГЛА'!$B:$Z,AR$1,0)+AT232)*AS232,),VLOOKUP($A232,'ИЗ ГУГЛА'!$B:$Z,AR$1,0))</f>
        <v/>
      </c>
      <c r="AS232" s="160">
        <v>1</v>
      </c>
      <c r="AT232" s="160">
        <v>0</v>
      </c>
      <c r="AU232" s="172"/>
      <c r="AV232" s="172"/>
    </row>
    <row r="233" spans="1:48" ht="61.5" hidden="1" thickTop="1" thickBot="1">
      <c r="A233" s="121">
        <v>201338</v>
      </c>
      <c r="B233" s="115">
        <f>VLOOKUP($A233,'Выгр Кат'!$A:$T,B$1,0)</f>
        <v>36622</v>
      </c>
      <c r="C233" s="116" t="str">
        <f>VLOOKUP($A233,'Выгр Кат'!$A:$T,C$1,0)</f>
        <v>Прокладка СЭВИ ЭКСПЕРТ пружины задней подвески верхняя для Лада Ларгус, Renault Logan, Logan II, Sandero, Sandero II</v>
      </c>
      <c r="D233" s="115" t="str">
        <f>VLOOKUP($A233,'Выгр Кат'!$A:$T,D$1,0)</f>
        <v>Y</v>
      </c>
      <c r="E233" s="115" t="str">
        <f>VLOOKUP($A233,'Выгр Кат'!$A:$T,E$1,0)</f>
        <v>1</v>
      </c>
      <c r="F233" s="115">
        <f>VLOOKUP($A233,'Выгр Кат'!$A:$T,F$1,0)</f>
        <v>0</v>
      </c>
      <c r="G233" s="115" t="str">
        <f>VLOOKUP($A233,'Выгр Кат'!$A:$T,G$1,0)</f>
        <v>1410-7495</v>
      </c>
      <c r="H233" s="115">
        <f>VLOOKUP($A233,'Выгр Кат'!$A:$T,H$1,0)</f>
        <v>0</v>
      </c>
      <c r="I233" s="97" t="s">
        <v>7247</v>
      </c>
      <c r="J233" s="97" t="s">
        <v>7247</v>
      </c>
      <c r="K233" s="75" t="e">
        <f>VLOOKUP(J233,'Отчет Eplex'!$B:$E,4,0)</f>
        <v>#N/A</v>
      </c>
      <c r="L233" s="75" t="e">
        <f t="shared" si="33"/>
        <v>#N/A</v>
      </c>
      <c r="M233" s="81">
        <v>1</v>
      </c>
      <c r="N233" s="81" t="s">
        <v>2596</v>
      </c>
      <c r="O233" s="72" t="str">
        <f>IFERROR(IF(VLOOKUP(I233,'Прайс шпак'!C:F,4,0)=N233,"шпак","Ошибка"),"Ошибка")</f>
        <v>шпак</v>
      </c>
      <c r="P233" s="74">
        <f>INDEX('Прайс шпак'!$H:$H,MATCH(I233,'Прайс шпак'!$C:$C,0))*M233</f>
        <v>120</v>
      </c>
      <c r="Q233" s="72">
        <f>VLOOKUP(P233,Наценка!$A$1:$B$8,2,1)</f>
        <v>1.98</v>
      </c>
      <c r="R233" s="75">
        <f t="shared" si="41"/>
        <v>237.6</v>
      </c>
      <c r="S233" s="74">
        <f t="shared" si="34"/>
        <v>239</v>
      </c>
      <c r="T233" s="75">
        <f>VLOOKUP($A233,'Выгр Кат'!$A:$T,T$1,0)</f>
        <v>120</v>
      </c>
      <c r="U233" s="75">
        <f>VLOOKUP($A233,'Выгр Кат'!$A:$T,U$1,0)</f>
        <v>239</v>
      </c>
      <c r="V233" s="76">
        <f t="shared" si="35"/>
        <v>0</v>
      </c>
      <c r="W233" s="76">
        <f t="shared" si="36"/>
        <v>0</v>
      </c>
      <c r="X233" s="77">
        <f>IF(IFERROR(RIGHT(E233,1),"")="✔",S233*(1-#REF!),S233*(1-$X$2))</f>
        <v>222.26999999999998</v>
      </c>
      <c r="Y233" s="167">
        <f t="shared" si="38"/>
        <v>0.85224999999999995</v>
      </c>
      <c r="Z233" s="167">
        <f t="shared" si="39"/>
        <v>0.17371747211895919</v>
      </c>
      <c r="AA233" s="167">
        <f t="shared" si="40"/>
        <v>1.2416666666666667</v>
      </c>
      <c r="AB233" s="169">
        <f t="shared" si="43"/>
        <v>269</v>
      </c>
      <c r="AC233" s="161">
        <f>IFERROR(ROUND((VLOOKUP($A233,'ИЗ ГУГЛА'!$B:$Z,AC$1,0)+AE233)*AD233,),VLOOKUP($A233,'ИЗ ГУГЛА'!$B:$Z,AC$1,0))</f>
        <v>269</v>
      </c>
      <c r="AD233" s="78">
        <v>1</v>
      </c>
      <c r="AE233" s="160">
        <v>0</v>
      </c>
      <c r="AF233" s="117">
        <v>269</v>
      </c>
      <c r="AG233" s="152" t="s">
        <v>28505</v>
      </c>
      <c r="AH233" s="161" t="str">
        <f>IFERROR(ROUND((VLOOKUP($A233,'ИЗ ГУГЛА'!$B:$Z,AH$1,0)+AJ233)*AI233,),VLOOKUP($A233,'ИЗ ГУГЛА'!$B:$Z,AH$1,0))</f>
        <v/>
      </c>
      <c r="AI233" s="78">
        <v>1</v>
      </c>
      <c r="AJ233" s="160">
        <v>0</v>
      </c>
      <c r="AK233" s="172"/>
      <c r="AL233" s="172"/>
      <c r="AM233" s="161" t="str">
        <f>IFERROR(ROUND((VLOOKUP($A233,'ИЗ ГУГЛА'!$B:$Z,AM$1,0)+AO233)*AN233,),VLOOKUP($A233,'ИЗ ГУГЛА'!$B:$Z,AM$1,0))</f>
        <v/>
      </c>
      <c r="AN233" s="160">
        <v>1</v>
      </c>
      <c r="AO233" s="160">
        <v>0</v>
      </c>
      <c r="AP233" s="172"/>
      <c r="AQ233" s="172"/>
      <c r="AR233" s="161" t="str">
        <f>IFERROR(ROUND((VLOOKUP($A233,'ИЗ ГУГЛА'!$B:$Z,AR$1,0)+AT233)*AS233,),VLOOKUP($A233,'ИЗ ГУГЛА'!$B:$Z,AR$1,0))</f>
        <v/>
      </c>
      <c r="AS233" s="160">
        <v>1</v>
      </c>
      <c r="AT233" s="160">
        <v>0</v>
      </c>
      <c r="AU233" s="172"/>
      <c r="AV233" s="172"/>
    </row>
    <row r="234" spans="1:48" ht="61.5" hidden="1" thickTop="1" thickBot="1">
      <c r="A234" s="121">
        <v>138897</v>
      </c>
      <c r="B234" s="115">
        <f>VLOOKUP($A234,'Выгр Кат'!$A:$T,B$1,0)</f>
        <v>23595</v>
      </c>
      <c r="C234" s="116" t="str">
        <f>VLOOKUP($A234,'Выгр Кат'!$A:$T,C$1,0)</f>
        <v>Буфер хода сжатия передней подвески СЭВИ ЭКСПЕРТ для ВАЗ 2108-21099, 2113-2115, ЗАЗ Таврия, Таврия Нова, Славута, Дана</v>
      </c>
      <c r="D234" s="115" t="str">
        <f>VLOOKUP($A234,'Выгр Кат'!$A:$T,D$1,0)</f>
        <v>Y</v>
      </c>
      <c r="E234" s="115" t="str">
        <f>VLOOKUP($A234,'Выгр Кат'!$A:$T,E$1,0)</f>
        <v>1</v>
      </c>
      <c r="F234" s="115">
        <f>VLOOKUP($A234,'Выгр Кат'!$A:$T,F$1,0)</f>
        <v>0</v>
      </c>
      <c r="G234" s="115" t="str">
        <f>VLOOKUP($A234,'Выгр Кат'!$A:$T,G$1,0)</f>
        <v>1501-2816</v>
      </c>
      <c r="H234" s="115">
        <f>VLOOKUP($A234,'Выгр Кат'!$A:$T,H$1,0)</f>
        <v>0</v>
      </c>
      <c r="I234" s="93" t="s">
        <v>326</v>
      </c>
      <c r="J234" s="93" t="s">
        <v>326</v>
      </c>
      <c r="K234" s="75" t="e">
        <f>VLOOKUP(J234,'Отчет Eplex'!$B:$E,4,0)</f>
        <v>#N/A</v>
      </c>
      <c r="L234" s="75" t="e">
        <f t="shared" si="33"/>
        <v>#N/A</v>
      </c>
      <c r="M234" s="72">
        <v>1</v>
      </c>
      <c r="N234" s="72" t="s">
        <v>2596</v>
      </c>
      <c r="O234" s="72" t="str">
        <f>IFERROR(IF(VLOOKUP(I234,'Прайс шпак'!C:F,4,0)=N234,"шпак","Ошибка"),"Ошибка")</f>
        <v>шпак</v>
      </c>
      <c r="P234" s="74">
        <f>INDEX('Прайс шпак'!$H:$H,MATCH(I234,'Прайс шпак'!$C:$C,0))*M234</f>
        <v>430</v>
      </c>
      <c r="Q234" s="72">
        <f>VLOOKUP(P234,Наценка!$A$1:$B$8,2,1)</f>
        <v>1.55</v>
      </c>
      <c r="R234" s="75">
        <f t="shared" si="41"/>
        <v>666.5</v>
      </c>
      <c r="S234" s="74">
        <f t="shared" si="34"/>
        <v>669</v>
      </c>
      <c r="T234" s="75">
        <f>VLOOKUP($A234,'Выгр Кат'!$A:$T,T$1,0)</f>
        <v>430</v>
      </c>
      <c r="U234" s="75">
        <f>VLOOKUP($A234,'Выгр Кат'!$A:$T,U$1,0)</f>
        <v>669</v>
      </c>
      <c r="V234" s="76">
        <f t="shared" si="35"/>
        <v>0</v>
      </c>
      <c r="W234" s="76">
        <f t="shared" si="36"/>
        <v>0</v>
      </c>
      <c r="X234" s="77">
        <f>IF(IFERROR(RIGHT(E234,1),"")="✔",S234*(1-#REF!),S234*(1-$X$2))</f>
        <v>622.16999999999996</v>
      </c>
      <c r="Y234" s="167">
        <f t="shared" si="38"/>
        <v>0.446906976744186</v>
      </c>
      <c r="Z234" s="167">
        <f t="shared" si="39"/>
        <v>0.21244303797468359</v>
      </c>
      <c r="AA234" s="167">
        <f t="shared" si="40"/>
        <v>0.83720930232558133</v>
      </c>
      <c r="AB234" s="169">
        <f t="shared" si="43"/>
        <v>790</v>
      </c>
      <c r="AC234" s="161">
        <f>IFERROR(ROUND((VLOOKUP($A234,'ИЗ ГУГЛА'!$B:$Z,AC$1,0)+AE234)*AD234,),VLOOKUP($A234,'ИЗ ГУГЛА'!$B:$Z,AC$1,0))</f>
        <v>790</v>
      </c>
      <c r="AD234" s="78">
        <v>1</v>
      </c>
      <c r="AE234" s="160">
        <v>0</v>
      </c>
      <c r="AF234" s="183">
        <v>790</v>
      </c>
      <c r="AG234" s="152" t="s">
        <v>28506</v>
      </c>
      <c r="AH234" s="161" t="str">
        <f>IFERROR(ROUND((VLOOKUP($A234,'ИЗ ГУГЛА'!$B:$Z,AH$1,0)+AJ234)*AI234,),VLOOKUP($A234,'ИЗ ГУГЛА'!$B:$Z,AH$1,0))</f>
        <v/>
      </c>
      <c r="AI234" s="78">
        <v>1</v>
      </c>
      <c r="AJ234" s="160">
        <v>0</v>
      </c>
      <c r="AK234" s="172"/>
      <c r="AL234" s="172"/>
      <c r="AM234" s="161" t="str">
        <f>IFERROR(ROUND((VLOOKUP($A234,'ИЗ ГУГЛА'!$B:$Z,AM$1,0)+AO234)*AN234,),VLOOKUP($A234,'ИЗ ГУГЛА'!$B:$Z,AM$1,0))</f>
        <v/>
      </c>
      <c r="AN234" s="160">
        <v>1</v>
      </c>
      <c r="AO234" s="160">
        <v>0</v>
      </c>
      <c r="AP234" s="172"/>
      <c r="AQ234" s="172"/>
      <c r="AR234" s="161" t="str">
        <f>IFERROR(ROUND((VLOOKUP($A234,'ИЗ ГУГЛА'!$B:$Z,AR$1,0)+AT234)*AS234,),VLOOKUP($A234,'ИЗ ГУГЛА'!$B:$Z,AR$1,0))</f>
        <v/>
      </c>
      <c r="AS234" s="160">
        <v>1</v>
      </c>
      <c r="AT234" s="160">
        <v>0</v>
      </c>
      <c r="AU234" s="172"/>
      <c r="AV234" s="172"/>
    </row>
    <row r="235" spans="1:48" ht="61.5" hidden="1" thickTop="1" thickBot="1">
      <c r="A235" s="121">
        <v>138880</v>
      </c>
      <c r="B235" s="115">
        <f>VLOOKUP($A235,'Выгр Кат'!$A:$T,B$1,0)</f>
        <v>23594</v>
      </c>
      <c r="C235" s="116" t="str">
        <f>VLOOKUP($A235,'Выгр Кат'!$A:$T,C$1,0)</f>
        <v>Буфер хода сжатия задней подвески СЭВИ ЭКСПЕРТ для ВАЗ 2108-21099, 2113-2115, ЗАЗ Таврия, Таврия Нова, Славута, Дана</v>
      </c>
      <c r="D235" s="115" t="str">
        <f>VLOOKUP($A235,'Выгр Кат'!$A:$T,D$1,0)</f>
        <v>Y</v>
      </c>
      <c r="E235" s="115" t="str">
        <f>VLOOKUP($A235,'Выгр Кат'!$A:$T,E$1,0)</f>
        <v>1</v>
      </c>
      <c r="F235" s="115">
        <f>VLOOKUP($A235,'Выгр Кат'!$A:$T,F$1,0)</f>
        <v>0</v>
      </c>
      <c r="G235" s="115" t="str">
        <f>VLOOKUP($A235,'Выгр Кат'!$A:$T,G$1,0)</f>
        <v>1502-2622</v>
      </c>
      <c r="H235" s="115">
        <f>VLOOKUP($A235,'Выгр Кат'!$A:$T,H$1,0)</f>
        <v>0</v>
      </c>
      <c r="I235" s="93" t="s">
        <v>325</v>
      </c>
      <c r="J235" s="93" t="s">
        <v>325</v>
      </c>
      <c r="K235" s="75" t="e">
        <f>VLOOKUP(J235,'Отчет Eplex'!$B:$E,4,0)</f>
        <v>#N/A</v>
      </c>
      <c r="L235" s="75" t="e">
        <f t="shared" si="33"/>
        <v>#N/A</v>
      </c>
      <c r="M235" s="72">
        <v>1</v>
      </c>
      <c r="N235" s="72" t="s">
        <v>2596</v>
      </c>
      <c r="O235" s="72" t="str">
        <f>IFERROR(IF(VLOOKUP(I235,'Прайс шпак'!C:F,4,0)=N235,"шпак","Ошибка"),"Ошибка")</f>
        <v>шпак</v>
      </c>
      <c r="P235" s="74">
        <f>INDEX('Прайс шпак'!$H:$H,MATCH(I235,'Прайс шпак'!$C:$C,0))*M235</f>
        <v>330</v>
      </c>
      <c r="Q235" s="72">
        <f>VLOOKUP(P235,Наценка!$A$1:$B$8,2,1)</f>
        <v>1.55</v>
      </c>
      <c r="R235" s="75">
        <f t="shared" si="41"/>
        <v>511.5</v>
      </c>
      <c r="S235" s="74">
        <f t="shared" si="34"/>
        <v>519</v>
      </c>
      <c r="T235" s="75">
        <f>VLOOKUP($A235,'Выгр Кат'!$A:$T,T$1,0)</f>
        <v>330</v>
      </c>
      <c r="U235" s="75">
        <f>VLOOKUP($A235,'Выгр Кат'!$A:$T,U$1,0)</f>
        <v>519</v>
      </c>
      <c r="V235" s="76">
        <f t="shared" si="35"/>
        <v>0</v>
      </c>
      <c r="W235" s="76">
        <f t="shared" si="36"/>
        <v>0</v>
      </c>
      <c r="X235" s="77">
        <f>IF(IFERROR(RIGHT(E235,1),"")="✔",S235*(1-#REF!),S235*(1-$X$2))</f>
        <v>482.66999999999996</v>
      </c>
      <c r="Y235" s="167">
        <f t="shared" si="38"/>
        <v>0.46263636363636351</v>
      </c>
      <c r="Z235" s="167">
        <f t="shared" si="39"/>
        <v>0.18191525423728822</v>
      </c>
      <c r="AA235" s="167">
        <f t="shared" si="40"/>
        <v>0.78787878787878785</v>
      </c>
      <c r="AB235" s="169">
        <f t="shared" si="43"/>
        <v>590</v>
      </c>
      <c r="AC235" s="161">
        <f>IFERROR(ROUND((VLOOKUP($A235,'ИЗ ГУГЛА'!$B:$Z,AC$1,0)+AE235)*AD235,),VLOOKUP($A235,'ИЗ ГУГЛА'!$B:$Z,AC$1,0))</f>
        <v>590</v>
      </c>
      <c r="AD235" s="78">
        <v>1</v>
      </c>
      <c r="AE235" s="160">
        <v>0</v>
      </c>
      <c r="AF235" s="117">
        <v>590</v>
      </c>
      <c r="AG235" s="152" t="s">
        <v>28507</v>
      </c>
      <c r="AH235" s="161" t="str">
        <f>IFERROR(ROUND((VLOOKUP($A235,'ИЗ ГУГЛА'!$B:$Z,AH$1,0)+AJ235)*AI235,),VLOOKUP($A235,'ИЗ ГУГЛА'!$B:$Z,AH$1,0))</f>
        <v/>
      </c>
      <c r="AI235" s="78">
        <v>1</v>
      </c>
      <c r="AJ235" s="160">
        <v>0</v>
      </c>
      <c r="AK235" s="172"/>
      <c r="AL235" s="172"/>
      <c r="AM235" s="161" t="str">
        <f>IFERROR(ROUND((VLOOKUP($A235,'ИЗ ГУГЛА'!$B:$Z,AM$1,0)+AO235)*AN235,),VLOOKUP($A235,'ИЗ ГУГЛА'!$B:$Z,AM$1,0))</f>
        <v/>
      </c>
      <c r="AN235" s="160">
        <v>1</v>
      </c>
      <c r="AO235" s="160">
        <v>0</v>
      </c>
      <c r="AP235" s="172"/>
      <c r="AQ235" s="172"/>
      <c r="AR235" s="161" t="str">
        <f>IFERROR(ROUND((VLOOKUP($A235,'ИЗ ГУГЛА'!$B:$Z,AR$1,0)+AT235)*AS235,),VLOOKUP($A235,'ИЗ ГУГЛА'!$B:$Z,AR$1,0))</f>
        <v/>
      </c>
      <c r="AS235" s="160">
        <v>1</v>
      </c>
      <c r="AT235" s="160">
        <v>0</v>
      </c>
      <c r="AU235" s="172"/>
      <c r="AV235" s="172"/>
    </row>
    <row r="236" spans="1:48" ht="46.5" hidden="1" thickTop="1" thickBot="1">
      <c r="A236" s="121">
        <v>138898</v>
      </c>
      <c r="B236" s="115">
        <f>VLOOKUP($A236,'Выгр Кат'!$A:$T,B$1,0)</f>
        <v>23596</v>
      </c>
      <c r="C236" s="116" t="str">
        <f>VLOOKUP($A236,'Выгр Кат'!$A:$T,C$1,0)</f>
        <v>Буфер хода сжатия передней подвески СЭВИ ЭКСПЕРТ для ВАЗ 2110-2112, Лада Калина</v>
      </c>
      <c r="D236" s="115" t="str">
        <f>VLOOKUP($A236,'Выгр Кат'!$A:$T,D$1,0)</f>
        <v>Y</v>
      </c>
      <c r="E236" s="115" t="str">
        <f>VLOOKUP($A236,'Выгр Кат'!$A:$T,E$1,0)</f>
        <v>1</v>
      </c>
      <c r="F236" s="115">
        <f>VLOOKUP($A236,'Выгр Кат'!$A:$T,F$1,0)</f>
        <v>0</v>
      </c>
      <c r="G236" s="115" t="str">
        <f>VLOOKUP($A236,'Выгр Кат'!$A:$T,G$1,0)</f>
        <v>1503-2816</v>
      </c>
      <c r="H236" s="115">
        <f>VLOOKUP($A236,'Выгр Кат'!$A:$T,H$1,0)</f>
        <v>0</v>
      </c>
      <c r="I236" s="93" t="s">
        <v>327</v>
      </c>
      <c r="J236" s="93" t="s">
        <v>327</v>
      </c>
      <c r="K236" s="75" t="e">
        <f>VLOOKUP(J236,'Отчет Eplex'!$B:$E,4,0)</f>
        <v>#N/A</v>
      </c>
      <c r="L236" s="75" t="e">
        <f t="shared" si="33"/>
        <v>#N/A</v>
      </c>
      <c r="M236" s="72">
        <v>1</v>
      </c>
      <c r="N236" s="72" t="s">
        <v>2596</v>
      </c>
      <c r="O236" s="72" t="str">
        <f>IFERROR(IF(VLOOKUP(I236,'Прайс шпак'!C:F,4,0)=N236,"шпак","Ошибка"),"Ошибка")</f>
        <v>шпак</v>
      </c>
      <c r="P236" s="74">
        <f>INDEX('Прайс шпак'!$H:$H,MATCH(I236,'Прайс шпак'!$C:$C,0))*M236</f>
        <v>470</v>
      </c>
      <c r="Q236" s="72">
        <f>VLOOKUP(P236,Наценка!$A$1:$B$8,2,1)</f>
        <v>1.55</v>
      </c>
      <c r="R236" s="75">
        <f t="shared" si="41"/>
        <v>728.5</v>
      </c>
      <c r="S236" s="74">
        <f t="shared" si="34"/>
        <v>729</v>
      </c>
      <c r="T236" s="75">
        <f>VLOOKUP($A236,'Выгр Кат'!$A:$T,T$1,0)</f>
        <v>470</v>
      </c>
      <c r="U236" s="75">
        <f>VLOOKUP($A236,'Выгр Кат'!$A:$T,U$1,0)</f>
        <v>729</v>
      </c>
      <c r="V236" s="76">
        <f t="shared" si="35"/>
        <v>0</v>
      </c>
      <c r="W236" s="76">
        <f t="shared" si="36"/>
        <v>0</v>
      </c>
      <c r="X236" s="77">
        <f>IF(IFERROR(RIGHT(E236,1),"")="✔",S236*(1-#REF!),S236*(1-$X$2))</f>
        <v>677.96999999999991</v>
      </c>
      <c r="Y236" s="167">
        <f t="shared" si="38"/>
        <v>0.44248936170212749</v>
      </c>
      <c r="Z236" s="167">
        <f t="shared" si="39"/>
        <v>0.21074505238649602</v>
      </c>
      <c r="AA236" s="167">
        <f t="shared" si="40"/>
        <v>0.82765957446808502</v>
      </c>
      <c r="AB236" s="169">
        <f t="shared" si="43"/>
        <v>859</v>
      </c>
      <c r="AC236" s="161">
        <f>IFERROR(ROUND((VLOOKUP($A236,'ИЗ ГУГЛА'!$B:$Z,AC$1,0)+AE236)*AD236,),VLOOKUP($A236,'ИЗ ГУГЛА'!$B:$Z,AC$1,0))</f>
        <v>859</v>
      </c>
      <c r="AD236" s="78">
        <v>1</v>
      </c>
      <c r="AE236" s="160">
        <v>0</v>
      </c>
      <c r="AF236" s="183">
        <v>859</v>
      </c>
      <c r="AG236" s="152" t="s">
        <v>28508</v>
      </c>
      <c r="AH236" s="161" t="str">
        <f>IFERROR(ROUND((VLOOKUP($A236,'ИЗ ГУГЛА'!$B:$Z,AH$1,0)+AJ236)*AI236,),VLOOKUP($A236,'ИЗ ГУГЛА'!$B:$Z,AH$1,0))</f>
        <v/>
      </c>
      <c r="AI236" s="78">
        <v>1</v>
      </c>
      <c r="AJ236" s="160">
        <v>0</v>
      </c>
      <c r="AK236" s="172"/>
      <c r="AL236" s="172"/>
      <c r="AM236" s="161" t="str">
        <f>IFERROR(ROUND((VLOOKUP($A236,'ИЗ ГУГЛА'!$B:$Z,AM$1,0)+AO236)*AN236,),VLOOKUP($A236,'ИЗ ГУГЛА'!$B:$Z,AM$1,0))</f>
        <v/>
      </c>
      <c r="AN236" s="160">
        <v>1</v>
      </c>
      <c r="AO236" s="160">
        <v>0</v>
      </c>
      <c r="AP236" s="172"/>
      <c r="AQ236" s="172"/>
      <c r="AR236" s="161" t="str">
        <f>IFERROR(ROUND((VLOOKUP($A236,'ИЗ ГУГЛА'!$B:$Z,AR$1,0)+AT236)*AS236,),VLOOKUP($A236,'ИЗ ГУГЛА'!$B:$Z,AR$1,0))</f>
        <v/>
      </c>
      <c r="AS236" s="160">
        <v>1</v>
      </c>
      <c r="AT236" s="160">
        <v>0</v>
      </c>
      <c r="AU236" s="172"/>
      <c r="AV236" s="172"/>
    </row>
    <row r="237" spans="1:48" ht="46.5" hidden="1" thickTop="1" thickBot="1">
      <c r="A237" s="121">
        <v>138881</v>
      </c>
      <c r="B237" s="115">
        <f>VLOOKUP($A237,'Выгр Кат'!$A:$T,B$1,0)</f>
        <v>23597</v>
      </c>
      <c r="C237" s="116" t="str">
        <f>VLOOKUP($A237,'Выгр Кат'!$A:$T,C$1,0)</f>
        <v>Буфер хода сжатия задней подвески СЭВИ ЭКСПЕРТ для ВАЗ 2110-2112, Лада Калина</v>
      </c>
      <c r="D237" s="115" t="str">
        <f>VLOOKUP($A237,'Выгр Кат'!$A:$T,D$1,0)</f>
        <v>Y</v>
      </c>
      <c r="E237" s="115" t="str">
        <f>VLOOKUP($A237,'Выгр Кат'!$A:$T,E$1,0)</f>
        <v>1</v>
      </c>
      <c r="F237" s="115">
        <f>VLOOKUP($A237,'Выгр Кат'!$A:$T,F$1,0)</f>
        <v>0</v>
      </c>
      <c r="G237" s="115" t="str">
        <f>VLOOKUP($A237,'Выгр Кат'!$A:$T,G$1,0)</f>
        <v>1504-2622</v>
      </c>
      <c r="H237" s="115">
        <f>VLOOKUP($A237,'Выгр Кат'!$A:$T,H$1,0)</f>
        <v>0</v>
      </c>
      <c r="I237" s="93" t="s">
        <v>328</v>
      </c>
      <c r="J237" s="93" t="s">
        <v>328</v>
      </c>
      <c r="K237" s="75" t="e">
        <f>VLOOKUP(J237,'Отчет Eplex'!$B:$E,4,0)</f>
        <v>#N/A</v>
      </c>
      <c r="L237" s="75" t="e">
        <f t="shared" si="33"/>
        <v>#N/A</v>
      </c>
      <c r="M237" s="72">
        <v>1</v>
      </c>
      <c r="N237" s="72" t="s">
        <v>2596</v>
      </c>
      <c r="O237" s="72" t="str">
        <f>IFERROR(IF(VLOOKUP(I237,'Прайс шпак'!C:F,4,0)=N237,"шпак","Ошибка"),"Ошибка")</f>
        <v>шпак</v>
      </c>
      <c r="P237" s="74">
        <f>INDEX('Прайс шпак'!$H:$H,MATCH(I237,'Прайс шпак'!$C:$C,0))*M237</f>
        <v>380</v>
      </c>
      <c r="Q237" s="72">
        <f>VLOOKUP(P237,Наценка!$A$1:$B$8,2,1)</f>
        <v>1.55</v>
      </c>
      <c r="R237" s="75">
        <f t="shared" si="41"/>
        <v>589</v>
      </c>
      <c r="S237" s="74">
        <f t="shared" si="34"/>
        <v>589</v>
      </c>
      <c r="T237" s="75">
        <f>VLOOKUP($A237,'Выгр Кат'!$A:$T,T$1,0)</f>
        <v>380</v>
      </c>
      <c r="U237" s="75">
        <f>VLOOKUP($A237,'Выгр Кат'!$A:$T,U$1,0)</f>
        <v>589</v>
      </c>
      <c r="V237" s="76">
        <f t="shared" si="35"/>
        <v>0</v>
      </c>
      <c r="W237" s="76">
        <f t="shared" si="36"/>
        <v>0</v>
      </c>
      <c r="X237" s="77">
        <f>IF(IFERROR(RIGHT(E237,1),"")="✔",S237*(1-#REF!),S237*(1-$X$2))</f>
        <v>547.77</v>
      </c>
      <c r="Y237" s="167">
        <f t="shared" si="38"/>
        <v>0.4415</v>
      </c>
      <c r="Z237" s="167">
        <f t="shared" si="39"/>
        <v>7.1576271186440707E-2</v>
      </c>
      <c r="AA237" s="167">
        <f t="shared" si="40"/>
        <v>0.55263157894736836</v>
      </c>
      <c r="AB237" s="169">
        <f t="shared" si="43"/>
        <v>590</v>
      </c>
      <c r="AC237" s="161">
        <f>IFERROR(ROUND((VLOOKUP($A237,'ИЗ ГУГЛА'!$B:$Z,AC$1,0)+AE237)*AD237,),VLOOKUP($A237,'ИЗ ГУГЛА'!$B:$Z,AC$1,0))</f>
        <v>590</v>
      </c>
      <c r="AD237" s="78">
        <v>1</v>
      </c>
      <c r="AE237" s="160">
        <v>0</v>
      </c>
      <c r="AF237" s="117">
        <v>590</v>
      </c>
      <c r="AG237" s="152" t="s">
        <v>28509</v>
      </c>
      <c r="AH237" s="161" t="str">
        <f>IFERROR(ROUND((VLOOKUP($A237,'ИЗ ГУГЛА'!$B:$Z,AH$1,0)+AJ237)*AI237,),VLOOKUP($A237,'ИЗ ГУГЛА'!$B:$Z,AH$1,0))</f>
        <v/>
      </c>
      <c r="AI237" s="78">
        <v>1</v>
      </c>
      <c r="AJ237" s="160">
        <v>0</v>
      </c>
      <c r="AK237" s="172"/>
      <c r="AL237" s="172"/>
      <c r="AM237" s="161" t="str">
        <f>IFERROR(ROUND((VLOOKUP($A237,'ИЗ ГУГЛА'!$B:$Z,AM$1,0)+AO237)*AN237,),VLOOKUP($A237,'ИЗ ГУГЛА'!$B:$Z,AM$1,0))</f>
        <v/>
      </c>
      <c r="AN237" s="160">
        <v>1</v>
      </c>
      <c r="AO237" s="160">
        <v>0</v>
      </c>
      <c r="AP237" s="172"/>
      <c r="AQ237" s="172"/>
      <c r="AR237" s="161" t="str">
        <f>IFERROR(ROUND((VLOOKUP($A237,'ИЗ ГУГЛА'!$B:$Z,AR$1,0)+AT237)*AS237,),VLOOKUP($A237,'ИЗ ГУГЛА'!$B:$Z,AR$1,0))</f>
        <v/>
      </c>
      <c r="AS237" s="160">
        <v>1</v>
      </c>
      <c r="AT237" s="160">
        <v>0</v>
      </c>
      <c r="AU237" s="172"/>
      <c r="AV237" s="172"/>
    </row>
    <row r="238" spans="1:48" ht="31.5" hidden="1" thickTop="1" thickBot="1">
      <c r="A238" s="121">
        <v>138885</v>
      </c>
      <c r="B238" s="115">
        <f>VLOOKUP($A238,'Выгр Кат'!$A:$T,B$1,0)</f>
        <v>23863</v>
      </c>
      <c r="C238" s="116" t="str">
        <f>VLOOKUP($A238,'Выгр Кат'!$A:$T,C$1,0)</f>
        <v>Буфер хода сжатия задней подвески СЭВИ ЭКСПЕРТ для Лада Приора</v>
      </c>
      <c r="D238" s="115" t="str">
        <f>VLOOKUP($A238,'Выгр Кат'!$A:$T,D$1,0)</f>
        <v>Y</v>
      </c>
      <c r="E238" s="115" t="str">
        <f>VLOOKUP($A238,'Выгр Кат'!$A:$T,E$1,0)</f>
        <v>1</v>
      </c>
      <c r="F238" s="115">
        <f>VLOOKUP($A238,'Выгр Кат'!$A:$T,F$1,0)</f>
        <v>0</v>
      </c>
      <c r="G238" s="115" t="str">
        <f>VLOOKUP($A238,'Выгр Кат'!$A:$T,G$1,0)</f>
        <v>1505-2622</v>
      </c>
      <c r="H238" s="115">
        <f>VLOOKUP($A238,'Выгр Кат'!$A:$T,H$1,0)</f>
        <v>0</v>
      </c>
      <c r="I238" s="93" t="s">
        <v>335</v>
      </c>
      <c r="J238" s="93" t="s">
        <v>335</v>
      </c>
      <c r="K238" s="75" t="e">
        <f>VLOOKUP(J238,'Отчет Eplex'!$B:$E,4,0)</f>
        <v>#N/A</v>
      </c>
      <c r="L238" s="75" t="e">
        <f t="shared" si="33"/>
        <v>#N/A</v>
      </c>
      <c r="M238" s="72">
        <v>1</v>
      </c>
      <c r="N238" s="72" t="s">
        <v>2596</v>
      </c>
      <c r="O238" s="72" t="str">
        <f>IFERROR(IF(VLOOKUP(I238,'Прайс шпак'!C:F,4,0)=N238,"шпак","Ошибка"),"Ошибка")</f>
        <v>шпак</v>
      </c>
      <c r="P238" s="74">
        <f>INDEX('Прайс шпак'!$H:$H,MATCH(I238,'Прайс шпак'!$C:$C,0))*M238</f>
        <v>430</v>
      </c>
      <c r="Q238" s="72">
        <f>VLOOKUP(P238,Наценка!$A$1:$B$8,2,1)</f>
        <v>1.55</v>
      </c>
      <c r="R238" s="75">
        <f t="shared" si="41"/>
        <v>666.5</v>
      </c>
      <c r="S238" s="74">
        <f t="shared" si="34"/>
        <v>669</v>
      </c>
      <c r="T238" s="75">
        <f>VLOOKUP($A238,'Выгр Кат'!$A:$T,T$1,0)</f>
        <v>430</v>
      </c>
      <c r="U238" s="75">
        <f>VLOOKUP($A238,'Выгр Кат'!$A:$T,U$1,0)</f>
        <v>669</v>
      </c>
      <c r="V238" s="76">
        <f t="shared" si="35"/>
        <v>0</v>
      </c>
      <c r="W238" s="76">
        <f t="shared" si="36"/>
        <v>0</v>
      </c>
      <c r="X238" s="77">
        <f>IF(IFERROR(RIGHT(E238,1),"")="✔",S238*(1-#REF!),S238*(1-$X$2))</f>
        <v>622.16999999999996</v>
      </c>
      <c r="Y238" s="167">
        <f t="shared" si="38"/>
        <v>0.446906976744186</v>
      </c>
      <c r="Z238" s="167">
        <f t="shared" si="39"/>
        <v>0.21244303797468359</v>
      </c>
      <c r="AA238" s="167">
        <f t="shared" si="40"/>
        <v>0.83720930232558133</v>
      </c>
      <c r="AB238" s="169">
        <f t="shared" si="43"/>
        <v>790</v>
      </c>
      <c r="AC238" s="161">
        <f>IFERROR(ROUND((VLOOKUP($A238,'ИЗ ГУГЛА'!$B:$Z,AC$1,0)+AE238)*AD238,),VLOOKUP($A238,'ИЗ ГУГЛА'!$B:$Z,AC$1,0))</f>
        <v>790</v>
      </c>
      <c r="AD238" s="78">
        <v>1</v>
      </c>
      <c r="AE238" s="160">
        <v>0</v>
      </c>
      <c r="AF238" s="183">
        <v>790</v>
      </c>
      <c r="AG238" s="152" t="s">
        <v>28510</v>
      </c>
      <c r="AH238" s="161" t="str">
        <f>IFERROR(ROUND((VLOOKUP($A238,'ИЗ ГУГЛА'!$B:$Z,AH$1,0)+AJ238)*AI238,),VLOOKUP($A238,'ИЗ ГУГЛА'!$B:$Z,AH$1,0))</f>
        <v/>
      </c>
      <c r="AI238" s="78">
        <v>1</v>
      </c>
      <c r="AJ238" s="160">
        <v>0</v>
      </c>
      <c r="AK238" s="172"/>
      <c r="AL238" s="172"/>
      <c r="AM238" s="161" t="str">
        <f>IFERROR(ROUND((VLOOKUP($A238,'ИЗ ГУГЛА'!$B:$Z,AM$1,0)+AO238)*AN238,),VLOOKUP($A238,'ИЗ ГУГЛА'!$B:$Z,AM$1,0))</f>
        <v/>
      </c>
      <c r="AN238" s="160">
        <v>1</v>
      </c>
      <c r="AO238" s="160">
        <v>0</v>
      </c>
      <c r="AP238" s="172"/>
      <c r="AQ238" s="172"/>
      <c r="AR238" s="161" t="str">
        <f>IFERROR(ROUND((VLOOKUP($A238,'ИЗ ГУГЛА'!$B:$Z,AR$1,0)+AT238)*AS238,),VLOOKUP($A238,'ИЗ ГУГЛА'!$B:$Z,AR$1,0))</f>
        <v/>
      </c>
      <c r="AS238" s="160">
        <v>1</v>
      </c>
      <c r="AT238" s="160">
        <v>0</v>
      </c>
      <c r="AU238" s="172"/>
      <c r="AV238" s="172"/>
    </row>
    <row r="239" spans="1:48" ht="46.5" hidden="1" thickTop="1" thickBot="1">
      <c r="A239" s="121">
        <v>138900</v>
      </c>
      <c r="B239" s="115">
        <f>VLOOKUP($A239,'Выгр Кат'!$A:$T,B$1,0)</f>
        <v>23860</v>
      </c>
      <c r="C239" s="116" t="str">
        <f>VLOOKUP($A239,'Выгр Кат'!$A:$T,C$1,0)</f>
        <v>Буфер хода сжатия передней подвески СЭВИ ЭКСПЕРТ для Лада Калина, Гранта</v>
      </c>
      <c r="D239" s="115" t="str">
        <f>VLOOKUP($A239,'Выгр Кат'!$A:$T,D$1,0)</f>
        <v>Y</v>
      </c>
      <c r="E239" s="115" t="str">
        <f>VLOOKUP($A239,'Выгр Кат'!$A:$T,E$1,0)</f>
        <v>1</v>
      </c>
      <c r="F239" s="115">
        <f>VLOOKUP($A239,'Выгр Кат'!$A:$T,F$1,0)</f>
        <v>0</v>
      </c>
      <c r="G239" s="115" t="str">
        <f>VLOOKUP($A239,'Выгр Кат'!$A:$T,G$1,0)</f>
        <v>1506-2816</v>
      </c>
      <c r="H239" s="115">
        <f>VLOOKUP($A239,'Выгр Кат'!$A:$T,H$1,0)</f>
        <v>0</v>
      </c>
      <c r="I239" s="93" t="s">
        <v>333</v>
      </c>
      <c r="J239" s="93" t="s">
        <v>333</v>
      </c>
      <c r="K239" s="75" t="e">
        <f>VLOOKUP(J239,'Отчет Eplex'!$B:$E,4,0)</f>
        <v>#N/A</v>
      </c>
      <c r="L239" s="75" t="e">
        <f t="shared" si="33"/>
        <v>#N/A</v>
      </c>
      <c r="M239" s="72">
        <v>1</v>
      </c>
      <c r="N239" s="72" t="s">
        <v>2596</v>
      </c>
      <c r="O239" s="72" t="str">
        <f>IFERROR(IF(VLOOKUP(I239,'Прайс шпак'!C:F,4,0)=N239,"шпак","Ошибка"),"Ошибка")</f>
        <v>шпак</v>
      </c>
      <c r="P239" s="74">
        <f>INDEX('Прайс шпак'!$H:$H,MATCH(I239,'Прайс шпак'!$C:$C,0))*M239</f>
        <v>430</v>
      </c>
      <c r="Q239" s="72">
        <f>VLOOKUP(P239,Наценка!$A$1:$B$8,2,1)</f>
        <v>1.55</v>
      </c>
      <c r="R239" s="75">
        <f t="shared" si="41"/>
        <v>666.5</v>
      </c>
      <c r="S239" s="74">
        <f t="shared" si="34"/>
        <v>669</v>
      </c>
      <c r="T239" s="75">
        <f>VLOOKUP($A239,'Выгр Кат'!$A:$T,T$1,0)</f>
        <v>430</v>
      </c>
      <c r="U239" s="75">
        <f>VLOOKUP($A239,'Выгр Кат'!$A:$T,U$1,0)</f>
        <v>669</v>
      </c>
      <c r="V239" s="76">
        <f t="shared" si="35"/>
        <v>0</v>
      </c>
      <c r="W239" s="76">
        <f t="shared" si="36"/>
        <v>0</v>
      </c>
      <c r="X239" s="77">
        <f>IF(IFERROR(RIGHT(E239,1),"")="✔",S239*(1-#REF!),S239*(1-$X$2))</f>
        <v>622.16999999999996</v>
      </c>
      <c r="Y239" s="167">
        <f t="shared" si="38"/>
        <v>0.446906976744186</v>
      </c>
      <c r="Z239" s="167">
        <f t="shared" si="39"/>
        <v>0.21244303797468359</v>
      </c>
      <c r="AA239" s="167">
        <f t="shared" si="40"/>
        <v>0.83720930232558133</v>
      </c>
      <c r="AB239" s="169">
        <f t="shared" si="43"/>
        <v>790</v>
      </c>
      <c r="AC239" s="161">
        <f>IFERROR(ROUND((VLOOKUP($A239,'ИЗ ГУГЛА'!$B:$Z,AC$1,0)+AE239)*AD239,),VLOOKUP($A239,'ИЗ ГУГЛА'!$B:$Z,AC$1,0))</f>
        <v>790</v>
      </c>
      <c r="AD239" s="78">
        <v>1</v>
      </c>
      <c r="AE239" s="160">
        <v>0</v>
      </c>
      <c r="AF239" s="183">
        <v>790</v>
      </c>
      <c r="AG239" s="152" t="s">
        <v>28511</v>
      </c>
      <c r="AH239" s="161" t="str">
        <f>IFERROR(ROUND((VLOOKUP($A239,'ИЗ ГУГЛА'!$B:$Z,AH$1,0)+AJ239)*AI239,),VLOOKUP($A239,'ИЗ ГУГЛА'!$B:$Z,AH$1,0))</f>
        <v/>
      </c>
      <c r="AI239" s="78">
        <v>1</v>
      </c>
      <c r="AJ239" s="160">
        <v>0</v>
      </c>
      <c r="AK239" s="172"/>
      <c r="AL239" s="172"/>
      <c r="AM239" s="161" t="str">
        <f>IFERROR(ROUND((VLOOKUP($A239,'ИЗ ГУГЛА'!$B:$Z,AM$1,0)+AO239)*AN239,),VLOOKUP($A239,'ИЗ ГУГЛА'!$B:$Z,AM$1,0))</f>
        <v/>
      </c>
      <c r="AN239" s="160">
        <v>1</v>
      </c>
      <c r="AO239" s="160">
        <v>0</v>
      </c>
      <c r="AP239" s="172"/>
      <c r="AQ239" s="172"/>
      <c r="AR239" s="161" t="str">
        <f>IFERROR(ROUND((VLOOKUP($A239,'ИЗ ГУГЛА'!$B:$Z,AR$1,0)+AT239)*AS239,),VLOOKUP($A239,'ИЗ ГУГЛА'!$B:$Z,AR$1,0))</f>
        <v/>
      </c>
      <c r="AS239" s="160">
        <v>1</v>
      </c>
      <c r="AT239" s="160">
        <v>0</v>
      </c>
      <c r="AU239" s="172"/>
      <c r="AV239" s="172"/>
    </row>
    <row r="240" spans="1:48" ht="46.5" hidden="1" thickTop="1" thickBot="1">
      <c r="A240" s="121">
        <v>138884</v>
      </c>
      <c r="B240" s="115">
        <f>VLOOKUP($A240,'Выгр Кат'!$A:$T,B$1,0)</f>
        <v>23862</v>
      </c>
      <c r="C240" s="116" t="str">
        <f>VLOOKUP($A240,'Выгр Кат'!$A:$T,C$1,0)</f>
        <v>Буфер хода сжатия задней подвески СЭВИ ЭКСПЕРТ для Лада Калина, Гранта</v>
      </c>
      <c r="D240" s="115" t="str">
        <f>VLOOKUP($A240,'Выгр Кат'!$A:$T,D$1,0)</f>
        <v>Y</v>
      </c>
      <c r="E240" s="115" t="str">
        <f>VLOOKUP($A240,'Выгр Кат'!$A:$T,E$1,0)</f>
        <v>1</v>
      </c>
      <c r="F240" s="115">
        <f>VLOOKUP($A240,'Выгр Кат'!$A:$T,F$1,0)</f>
        <v>0</v>
      </c>
      <c r="G240" s="115" t="str">
        <f>VLOOKUP($A240,'Выгр Кат'!$A:$T,G$1,0)</f>
        <v>1507-2622</v>
      </c>
      <c r="H240" s="115">
        <f>VLOOKUP($A240,'Выгр Кат'!$A:$T,H$1,0)</f>
        <v>0</v>
      </c>
      <c r="I240" s="93" t="s">
        <v>334</v>
      </c>
      <c r="J240" s="93" t="s">
        <v>334</v>
      </c>
      <c r="K240" s="75" t="e">
        <f>VLOOKUP(J240,'Отчет Eplex'!$B:$E,4,0)</f>
        <v>#N/A</v>
      </c>
      <c r="L240" s="75" t="e">
        <f t="shared" si="33"/>
        <v>#N/A</v>
      </c>
      <c r="M240" s="72">
        <v>1</v>
      </c>
      <c r="N240" s="72" t="s">
        <v>2596</v>
      </c>
      <c r="O240" s="72" t="str">
        <f>IFERROR(IF(VLOOKUP(I240,'Прайс шпак'!C:F,4,0)=N240,"шпак","Ошибка"),"Ошибка")</f>
        <v>шпак</v>
      </c>
      <c r="P240" s="74">
        <f>INDEX('Прайс шпак'!$H:$H,MATCH(I240,'Прайс шпак'!$C:$C,0))*M240</f>
        <v>400</v>
      </c>
      <c r="Q240" s="72">
        <f>VLOOKUP(P240,Наценка!$A$1:$B$8,2,1)</f>
        <v>1.55</v>
      </c>
      <c r="R240" s="75">
        <f t="shared" si="41"/>
        <v>620</v>
      </c>
      <c r="S240" s="74">
        <f t="shared" si="34"/>
        <v>619</v>
      </c>
      <c r="T240" s="75">
        <f>VLOOKUP($A240,'Выгр Кат'!$A:$T,T$1,0)</f>
        <v>400</v>
      </c>
      <c r="U240" s="75">
        <f>VLOOKUP($A240,'Выгр Кат'!$A:$T,U$1,0)</f>
        <v>619</v>
      </c>
      <c r="V240" s="76">
        <f t="shared" si="35"/>
        <v>0</v>
      </c>
      <c r="W240" s="76">
        <f t="shared" si="36"/>
        <v>0</v>
      </c>
      <c r="X240" s="77">
        <f>IF(IFERROR(RIGHT(E240,1),"")="✔",S240*(1-#REF!),S240*(1-$X$2))</f>
        <v>575.66999999999996</v>
      </c>
      <c r="Y240" s="167">
        <f t="shared" si="38"/>
        <v>0.43917499999999987</v>
      </c>
      <c r="Z240" s="167">
        <f t="shared" si="39"/>
        <v>0.21032921810699595</v>
      </c>
      <c r="AA240" s="167">
        <f t="shared" si="40"/>
        <v>0.82250000000000001</v>
      </c>
      <c r="AB240" s="169">
        <f t="shared" si="43"/>
        <v>729</v>
      </c>
      <c r="AC240" s="161">
        <f>IFERROR(ROUND((VLOOKUP($A240,'ИЗ ГУГЛА'!$B:$Z,AC$1,0)+AE240)*AD240,),VLOOKUP($A240,'ИЗ ГУГЛА'!$B:$Z,AC$1,0))</f>
        <v>729</v>
      </c>
      <c r="AD240" s="78">
        <v>1</v>
      </c>
      <c r="AE240" s="160">
        <v>0</v>
      </c>
      <c r="AF240" s="183">
        <v>729</v>
      </c>
      <c r="AG240" s="152" t="s">
        <v>28512</v>
      </c>
      <c r="AH240" s="161" t="str">
        <f>IFERROR(ROUND((VLOOKUP($A240,'ИЗ ГУГЛА'!$B:$Z,AH$1,0)+AJ240)*AI240,),VLOOKUP($A240,'ИЗ ГУГЛА'!$B:$Z,AH$1,0))</f>
        <v/>
      </c>
      <c r="AI240" s="78">
        <v>1</v>
      </c>
      <c r="AJ240" s="160">
        <v>0</v>
      </c>
      <c r="AK240" s="172"/>
      <c r="AL240" s="172"/>
      <c r="AM240" s="161" t="str">
        <f>IFERROR(ROUND((VLOOKUP($A240,'ИЗ ГУГЛА'!$B:$Z,AM$1,0)+AO240)*AN240,),VLOOKUP($A240,'ИЗ ГУГЛА'!$B:$Z,AM$1,0))</f>
        <v/>
      </c>
      <c r="AN240" s="160">
        <v>1</v>
      </c>
      <c r="AO240" s="160">
        <v>0</v>
      </c>
      <c r="AP240" s="172"/>
      <c r="AQ240" s="172"/>
      <c r="AR240" s="161" t="str">
        <f>IFERROR(ROUND((VLOOKUP($A240,'ИЗ ГУГЛА'!$B:$Z,AR$1,0)+AT240)*AS240,),VLOOKUP($A240,'ИЗ ГУГЛА'!$B:$Z,AR$1,0))</f>
        <v/>
      </c>
      <c r="AS240" s="160">
        <v>1</v>
      </c>
      <c r="AT240" s="160">
        <v>0</v>
      </c>
      <c r="AU240" s="172"/>
      <c r="AV240" s="172"/>
    </row>
    <row r="241" spans="1:48" ht="46.5" hidden="1" thickTop="1" thickBot="1">
      <c r="A241" s="121">
        <v>138899</v>
      </c>
      <c r="B241" s="115">
        <f>VLOOKUP($A241,'Выгр Кат'!$A:$T,B$1,0)</f>
        <v>23864</v>
      </c>
      <c r="C241" s="116" t="str">
        <f>VLOOKUP($A241,'Выгр Кат'!$A:$T,C$1,0)</f>
        <v>Буфер хода сжатия передней подвески СЭВИ ЭКСПЕРТ для Лада Веста</v>
      </c>
      <c r="D241" s="115" t="str">
        <f>VLOOKUP($A241,'Выгр Кат'!$A:$T,D$1,0)</f>
        <v>Y</v>
      </c>
      <c r="E241" s="115" t="str">
        <f>VLOOKUP($A241,'Выгр Кат'!$A:$T,E$1,0)</f>
        <v>1</v>
      </c>
      <c r="F241" s="115">
        <f>VLOOKUP($A241,'Выгр Кат'!$A:$T,F$1,0)</f>
        <v>0</v>
      </c>
      <c r="G241" s="115" t="str">
        <f>VLOOKUP($A241,'Выгр Кат'!$A:$T,G$1,0)</f>
        <v>1508-6728</v>
      </c>
      <c r="H241" s="115">
        <f>VLOOKUP($A241,'Выгр Кат'!$A:$T,H$1,0)</f>
        <v>0</v>
      </c>
      <c r="I241" s="93" t="s">
        <v>336</v>
      </c>
      <c r="J241" s="93" t="s">
        <v>336</v>
      </c>
      <c r="K241" s="75" t="e">
        <f>VLOOKUP(J241,'Отчет Eplex'!$B:$E,4,0)</f>
        <v>#N/A</v>
      </c>
      <c r="L241" s="75" t="e">
        <f t="shared" si="33"/>
        <v>#N/A</v>
      </c>
      <c r="M241" s="72">
        <v>1</v>
      </c>
      <c r="N241" s="80" t="s">
        <v>2596</v>
      </c>
      <c r="O241" s="72" t="str">
        <f>IFERROR(IF(VLOOKUP(I241,'Прайс шпак'!C:F,4,0)=N241,"шпак","Ошибка"),"Ошибка")</f>
        <v>шпак</v>
      </c>
      <c r="P241" s="74">
        <f>INDEX('Прайс шпак'!$H:$H,MATCH(I241,'Прайс шпак'!$C:$C,0))*M241</f>
        <v>570</v>
      </c>
      <c r="Q241" s="72">
        <f>VLOOKUP(P241,Наценка!$A$1:$B$8,2,1)</f>
        <v>1.5</v>
      </c>
      <c r="R241" s="75">
        <f t="shared" si="41"/>
        <v>855</v>
      </c>
      <c r="S241" s="74">
        <f t="shared" si="34"/>
        <v>859</v>
      </c>
      <c r="T241" s="75">
        <f>VLOOKUP($A241,'Выгр Кат'!$A:$T,T$1,0)</f>
        <v>570</v>
      </c>
      <c r="U241" s="75">
        <f>VLOOKUP($A241,'Выгр Кат'!$A:$T,U$1,0)</f>
        <v>859</v>
      </c>
      <c r="V241" s="76">
        <f t="shared" si="35"/>
        <v>0</v>
      </c>
      <c r="W241" s="76">
        <f t="shared" si="36"/>
        <v>0</v>
      </c>
      <c r="X241" s="77">
        <f>IF(IFERROR(RIGHT(E241,1),"")="✔",S241*(1-#REF!),S241*(1-$X$2))</f>
        <v>798.86999999999989</v>
      </c>
      <c r="Y241" s="167">
        <f t="shared" si="38"/>
        <v>0.40152631578947351</v>
      </c>
      <c r="Z241" s="167">
        <f t="shared" si="39"/>
        <v>0.19306060606060618</v>
      </c>
      <c r="AA241" s="167">
        <f t="shared" si="40"/>
        <v>0.73684210526315796</v>
      </c>
      <c r="AB241" s="169">
        <f t="shared" si="43"/>
        <v>990</v>
      </c>
      <c r="AC241" s="161">
        <f>IFERROR(ROUND((VLOOKUP($A241,'ИЗ ГУГЛА'!$B:$Z,AC$1,0)+AE241)*AD241,),VLOOKUP($A241,'ИЗ ГУГЛА'!$B:$Z,AC$1,0))</f>
        <v>990</v>
      </c>
      <c r="AD241" s="78">
        <v>1</v>
      </c>
      <c r="AE241" s="160">
        <v>0</v>
      </c>
      <c r="AF241" s="183">
        <v>990</v>
      </c>
      <c r="AG241" s="152" t="s">
        <v>28513</v>
      </c>
      <c r="AH241" s="161" t="str">
        <f>IFERROR(ROUND((VLOOKUP($A241,'ИЗ ГУГЛА'!$B:$Z,AH$1,0)+AJ241)*AI241,),VLOOKUP($A241,'ИЗ ГУГЛА'!$B:$Z,AH$1,0))</f>
        <v/>
      </c>
      <c r="AI241" s="78">
        <v>1</v>
      </c>
      <c r="AJ241" s="160">
        <v>0</v>
      </c>
      <c r="AK241" s="172"/>
      <c r="AL241" s="172"/>
      <c r="AM241" s="161" t="str">
        <f>IFERROR(ROUND((VLOOKUP($A241,'ИЗ ГУГЛА'!$B:$Z,AM$1,0)+AO241)*AN241,),VLOOKUP($A241,'ИЗ ГУГЛА'!$B:$Z,AM$1,0))</f>
        <v/>
      </c>
      <c r="AN241" s="160">
        <v>1</v>
      </c>
      <c r="AO241" s="160">
        <v>0</v>
      </c>
      <c r="AP241" s="172"/>
      <c r="AQ241" s="172"/>
      <c r="AR241" s="161" t="str">
        <f>IFERROR(ROUND((VLOOKUP($A241,'ИЗ ГУГЛА'!$B:$Z,AR$1,0)+AT241)*AS241,),VLOOKUP($A241,'ИЗ ГУГЛА'!$B:$Z,AR$1,0))</f>
        <v/>
      </c>
      <c r="AS241" s="160">
        <v>1</v>
      </c>
      <c r="AT241" s="160">
        <v>0</v>
      </c>
      <c r="AU241" s="172"/>
      <c r="AV241" s="172"/>
    </row>
    <row r="242" spans="1:48" ht="31.5" hidden="1" thickTop="1" thickBot="1">
      <c r="A242" s="121">
        <v>138883</v>
      </c>
      <c r="B242" s="115">
        <f>VLOOKUP($A242,'Выгр Кат'!$A:$T,B$1,0)</f>
        <v>23865</v>
      </c>
      <c r="C242" s="116" t="str">
        <f>VLOOKUP($A242,'Выгр Кат'!$A:$T,C$1,0)</f>
        <v>Буфер хода сжатия задней подвески СЭВИ ЭКСПЕРТ для Лада Веста</v>
      </c>
      <c r="D242" s="115" t="str">
        <f>VLOOKUP($A242,'Выгр Кат'!$A:$T,D$1,0)</f>
        <v>Y</v>
      </c>
      <c r="E242" s="115" t="str">
        <f>VLOOKUP($A242,'Выгр Кат'!$A:$T,E$1,0)</f>
        <v>1</v>
      </c>
      <c r="F242" s="115">
        <f>VLOOKUP($A242,'Выгр Кат'!$A:$T,F$1,0)</f>
        <v>0</v>
      </c>
      <c r="G242" s="115" t="str">
        <f>VLOOKUP($A242,'Выгр Кат'!$A:$T,G$1,0)</f>
        <v>1509-6754</v>
      </c>
      <c r="H242" s="115">
        <f>VLOOKUP($A242,'Выгр Кат'!$A:$T,H$1,0)</f>
        <v>0</v>
      </c>
      <c r="I242" s="93" t="s">
        <v>337</v>
      </c>
      <c r="J242" s="93" t="s">
        <v>337</v>
      </c>
      <c r="K242" s="75" t="e">
        <f>VLOOKUP(J242,'Отчет Eplex'!$B:$E,4,0)</f>
        <v>#N/A</v>
      </c>
      <c r="L242" s="75" t="e">
        <f t="shared" si="33"/>
        <v>#N/A</v>
      </c>
      <c r="M242" s="72">
        <v>1</v>
      </c>
      <c r="N242" s="80" t="s">
        <v>2596</v>
      </c>
      <c r="O242" s="72" t="str">
        <f>IFERROR(IF(VLOOKUP(I242,'Прайс шпак'!C:F,4,0)=N242,"шпак","Ошибка"),"Ошибка")</f>
        <v>шпак</v>
      </c>
      <c r="P242" s="74">
        <f>INDEX('Прайс шпак'!$H:$H,MATCH(I242,'Прайс шпак'!$C:$C,0))*M242</f>
        <v>780</v>
      </c>
      <c r="Q242" s="72">
        <f>VLOOKUP(P242,Наценка!$A$1:$B$8,2,1)</f>
        <v>1.5</v>
      </c>
      <c r="R242" s="75">
        <f t="shared" si="41"/>
        <v>1170</v>
      </c>
      <c r="S242" s="74">
        <f t="shared" si="34"/>
        <v>1190</v>
      </c>
      <c r="T242" s="75">
        <f>VLOOKUP($A242,'Выгр Кат'!$A:$T,T$1,0)</f>
        <v>780</v>
      </c>
      <c r="U242" s="75">
        <f>VLOOKUP($A242,'Выгр Кат'!$A:$T,U$1,0)</f>
        <v>1190</v>
      </c>
      <c r="V242" s="76">
        <f t="shared" si="35"/>
        <v>0</v>
      </c>
      <c r="W242" s="76">
        <f t="shared" si="36"/>
        <v>0</v>
      </c>
      <c r="X242" s="77">
        <f>IF(IFERROR(RIGHT(E242,1),"")="✔",S242*(1-#REF!),S242*(1-$X$2))</f>
        <v>1106.6999999999998</v>
      </c>
      <c r="Y242" s="167">
        <f t="shared" si="38"/>
        <v>0.41884615384615365</v>
      </c>
      <c r="Z242" s="167">
        <f t="shared" si="39"/>
        <v>0.2038129496402879</v>
      </c>
      <c r="AA242" s="167">
        <f t="shared" si="40"/>
        <v>0.78205128205128216</v>
      </c>
      <c r="AB242" s="169">
        <f t="shared" si="43"/>
        <v>1390</v>
      </c>
      <c r="AC242" s="161">
        <f>IFERROR(ROUND((VLOOKUP($A242,'ИЗ ГУГЛА'!$B:$Z,AC$1,0)+AE242)*AD242,),VLOOKUP($A242,'ИЗ ГУГЛА'!$B:$Z,AC$1,0))</f>
        <v>1390</v>
      </c>
      <c r="AD242" s="78">
        <v>1</v>
      </c>
      <c r="AE242" s="160">
        <v>0</v>
      </c>
      <c r="AF242" s="183">
        <v>1390</v>
      </c>
      <c r="AG242" s="152" t="s">
        <v>28514</v>
      </c>
      <c r="AH242" s="161" t="str">
        <f>IFERROR(ROUND((VLOOKUP($A242,'ИЗ ГУГЛА'!$B:$Z,AH$1,0)+AJ242)*AI242,),VLOOKUP($A242,'ИЗ ГУГЛА'!$B:$Z,AH$1,0))</f>
        <v/>
      </c>
      <c r="AI242" s="78">
        <v>1</v>
      </c>
      <c r="AJ242" s="160">
        <v>0</v>
      </c>
      <c r="AK242" s="172"/>
      <c r="AL242" s="172"/>
      <c r="AM242" s="161" t="str">
        <f>IFERROR(ROUND((VLOOKUP($A242,'ИЗ ГУГЛА'!$B:$Z,AM$1,0)+AO242)*AN242,),VLOOKUP($A242,'ИЗ ГУГЛА'!$B:$Z,AM$1,0))</f>
        <v/>
      </c>
      <c r="AN242" s="160">
        <v>1</v>
      </c>
      <c r="AO242" s="160">
        <v>0</v>
      </c>
      <c r="AP242" s="172"/>
      <c r="AQ242" s="172"/>
      <c r="AR242" s="161" t="str">
        <f>IFERROR(ROUND((VLOOKUP($A242,'ИЗ ГУГЛА'!$B:$Z,AR$1,0)+AT242)*AS242,),VLOOKUP($A242,'ИЗ ГУГЛА'!$B:$Z,AR$1,0))</f>
        <v/>
      </c>
      <c r="AS242" s="160">
        <v>1</v>
      </c>
      <c r="AT242" s="160">
        <v>0</v>
      </c>
      <c r="AU242" s="172"/>
      <c r="AV242" s="172"/>
    </row>
    <row r="243" spans="1:48" ht="76.5" hidden="1" thickTop="1" thickBot="1">
      <c r="A243" s="121">
        <v>138882</v>
      </c>
      <c r="B243" s="115">
        <f>VLOOKUP($A243,'Выгр Кат'!$A:$T,B$1,0)</f>
        <v>23873</v>
      </c>
      <c r="C243" s="116" t="str">
        <f>VLOOKUP($A243,'Выгр Кат'!$A:$T,C$1,0)</f>
        <v>Буфер хода сжатия задней подвески СЭВИ ЭКСПЕРТ для Лада Ларгус, XRAY, Renault Logan I, Logan II, Sandero I, Sandero II, Sandero I Stepway, Sandero II Stepway, Duster</v>
      </c>
      <c r="D243" s="115" t="str">
        <f>VLOOKUP($A243,'Выгр Кат'!$A:$T,D$1,0)</f>
        <v>Y</v>
      </c>
      <c r="E243" s="115" t="str">
        <f>VLOOKUP($A243,'Выгр Кат'!$A:$T,E$1,0)</f>
        <v>1</v>
      </c>
      <c r="F243" s="115">
        <f>VLOOKUP($A243,'Выгр Кат'!$A:$T,F$1,0)</f>
        <v>0</v>
      </c>
      <c r="G243" s="115" t="str">
        <f>VLOOKUP($A243,'Выгр Кат'!$A:$T,G$1,0)</f>
        <v>1510-6824</v>
      </c>
      <c r="H243" s="115">
        <f>VLOOKUP($A243,'Выгр Кат'!$A:$T,H$1,0)</f>
        <v>0</v>
      </c>
      <c r="I243" s="93" t="s">
        <v>340</v>
      </c>
      <c r="J243" s="93" t="s">
        <v>340</v>
      </c>
      <c r="K243" s="75" t="e">
        <f>VLOOKUP(J243,'Отчет Eplex'!$B:$E,4,0)</f>
        <v>#N/A</v>
      </c>
      <c r="L243" s="75" t="e">
        <f t="shared" si="33"/>
        <v>#N/A</v>
      </c>
      <c r="M243" s="72">
        <v>1</v>
      </c>
      <c r="N243" s="72" t="s">
        <v>2596</v>
      </c>
      <c r="O243" s="72" t="str">
        <f>IFERROR(IF(VLOOKUP(I243,'Прайс шпак'!C:F,4,0)=N243,"шпак","Ошибка"),"Ошибка")</f>
        <v>шпак</v>
      </c>
      <c r="P243" s="74">
        <f>INDEX('Прайс шпак'!$H:$H,MATCH(I243,'Прайс шпак'!$C:$C,0))*M243</f>
        <v>880</v>
      </c>
      <c r="Q243" s="72">
        <f>VLOOKUP(P243,Наценка!$A$1:$B$8,2,1)</f>
        <v>1.5</v>
      </c>
      <c r="R243" s="75">
        <f t="shared" si="41"/>
        <v>1320</v>
      </c>
      <c r="S243" s="74">
        <f t="shared" si="34"/>
        <v>1390</v>
      </c>
      <c r="T243" s="75">
        <f>VLOOKUP($A243,'Выгр Кат'!$A:$T,T$1,0)</f>
        <v>880</v>
      </c>
      <c r="U243" s="75">
        <f>VLOOKUP($A243,'Выгр Кат'!$A:$T,U$1,0)</f>
        <v>1390</v>
      </c>
      <c r="V243" s="76">
        <f t="shared" si="35"/>
        <v>0</v>
      </c>
      <c r="W243" s="76">
        <f t="shared" si="36"/>
        <v>0</v>
      </c>
      <c r="X243" s="77">
        <f>IF(IFERROR(RIGHT(E243,1),"")="✔",S243*(1-#REF!),S243*(1-$X$2))</f>
        <v>1292.6999999999998</v>
      </c>
      <c r="Y243" s="167">
        <f t="shared" si="38"/>
        <v>0.46897727272727252</v>
      </c>
      <c r="Z243" s="167">
        <f t="shared" si="39"/>
        <v>0.13241610738255047</v>
      </c>
      <c r="AA243" s="167">
        <f t="shared" si="40"/>
        <v>0.69318181818181812</v>
      </c>
      <c r="AB243" s="169">
        <f t="shared" si="43"/>
        <v>1490</v>
      </c>
      <c r="AC243" s="161">
        <f>IFERROR(ROUND((VLOOKUP($A243,'ИЗ ГУГЛА'!$B:$Z,AC$1,0)+AE243)*AD243,),VLOOKUP($A243,'ИЗ ГУГЛА'!$B:$Z,AC$1,0))</f>
        <v>1490</v>
      </c>
      <c r="AD243" s="78">
        <v>1</v>
      </c>
      <c r="AE243" s="160">
        <v>0</v>
      </c>
      <c r="AF243" s="117">
        <v>1490</v>
      </c>
      <c r="AG243" s="152" t="s">
        <v>28515</v>
      </c>
      <c r="AH243" s="161" t="str">
        <f>IFERROR(ROUND((VLOOKUP($A243,'ИЗ ГУГЛА'!$B:$Z,AH$1,0)+AJ243)*AI243,),VLOOKUP($A243,'ИЗ ГУГЛА'!$B:$Z,AH$1,0))</f>
        <v/>
      </c>
      <c r="AI243" s="78">
        <v>1</v>
      </c>
      <c r="AJ243" s="160">
        <v>0</v>
      </c>
      <c r="AK243" s="172"/>
      <c r="AL243" s="172"/>
      <c r="AM243" s="161" t="str">
        <f>IFERROR(ROUND((VLOOKUP($A243,'ИЗ ГУГЛА'!$B:$Z,AM$1,0)+AO243)*AN243,),VLOOKUP($A243,'ИЗ ГУГЛА'!$B:$Z,AM$1,0))</f>
        <v/>
      </c>
      <c r="AN243" s="160">
        <v>1</v>
      </c>
      <c r="AO243" s="160">
        <v>0</v>
      </c>
      <c r="AP243" s="172"/>
      <c r="AQ243" s="172"/>
      <c r="AR243" s="161" t="str">
        <f>IFERROR(ROUND((VLOOKUP($A243,'ИЗ ГУГЛА'!$B:$Z,AR$1,0)+AT243)*AS243,),VLOOKUP($A243,'ИЗ ГУГЛА'!$B:$Z,AR$1,0))</f>
        <v/>
      </c>
      <c r="AS243" s="160">
        <v>1</v>
      </c>
      <c r="AT243" s="160">
        <v>0</v>
      </c>
      <c r="AU243" s="172"/>
      <c r="AV243" s="172"/>
    </row>
    <row r="244" spans="1:48" ht="46.5" thickTop="1" thickBot="1">
      <c r="A244" s="121">
        <v>138931</v>
      </c>
      <c r="B244" s="115">
        <f>VLOOKUP($A244,'Выгр Кат'!$A:$T,B$1,0)</f>
        <v>36653</v>
      </c>
      <c r="C244" s="116" t="str">
        <f>VLOOKUP($A244,'Выгр Кат'!$A:$T,C$1,0)</f>
        <v>Буферы СЭВИ ЭКСПЕРТ хода сжатия задней подвески для Лада Калина 2, Гранта, Приора 2</v>
      </c>
      <c r="D244" s="115" t="str">
        <f>VLOOKUP($A244,'Выгр Кат'!$A:$T,D$1,0)</f>
        <v>Y</v>
      </c>
      <c r="E244" s="115" t="str">
        <f>VLOOKUP($A244,'Выгр Кат'!$A:$T,E$1,0)</f>
        <v>1</v>
      </c>
      <c r="F244" s="115">
        <f>VLOOKUP($A244,'Выгр Кат'!$A:$T,F$1,0)</f>
        <v>0</v>
      </c>
      <c r="G244" s="115" t="str">
        <f>VLOOKUP($A244,'Выгр Кат'!$A:$T,G$1,0)</f>
        <v>1511-2810</v>
      </c>
      <c r="H244" s="115">
        <f>VLOOKUP($A244,'Выгр Кат'!$A:$T,H$1,0)</f>
        <v>0</v>
      </c>
      <c r="I244" s="97" t="s">
        <v>2681</v>
      </c>
      <c r="J244" s="97" t="s">
        <v>2681</v>
      </c>
      <c r="K244" s="75" t="e">
        <f>VLOOKUP(J244,'Отчет Eplex'!$B:$E,4,0)</f>
        <v>#N/A</v>
      </c>
      <c r="L244" s="75" t="e">
        <f t="shared" si="33"/>
        <v>#N/A</v>
      </c>
      <c r="M244" s="81">
        <v>1</v>
      </c>
      <c r="N244" s="72" t="s">
        <v>2596</v>
      </c>
      <c r="O244" s="72" t="str">
        <f>IFERROR(IF(VLOOKUP(I244,'Прайс шпак'!C:F,4,0)=N244,"шпак","Ошибка"),"Ошибка")</f>
        <v>шпак</v>
      </c>
      <c r="P244" s="74">
        <f>INDEX('Прайс шпак'!$H:$H,MATCH(I244,'Прайс шпак'!$C:$C,0))*M244</f>
        <v>790</v>
      </c>
      <c r="Q244" s="72">
        <f>VLOOKUP(P244,Наценка!$A$1:$B$8,2,1)</f>
        <v>1.5</v>
      </c>
      <c r="R244" s="75">
        <f t="shared" si="41"/>
        <v>1185</v>
      </c>
      <c r="S244" s="74">
        <f t="shared" si="34"/>
        <v>1190</v>
      </c>
      <c r="T244" s="75">
        <f>VLOOKUP($A244,'Выгр Кат'!$A:$T,T$1,0)</f>
        <v>800</v>
      </c>
      <c r="U244" s="75">
        <f>VLOOKUP($A244,'Выгр Кат'!$A:$T,U$1,0)</f>
        <v>1190</v>
      </c>
      <c r="V244" s="76">
        <f t="shared" si="35"/>
        <v>-10</v>
      </c>
      <c r="W244" s="76">
        <f t="shared" si="36"/>
        <v>0</v>
      </c>
      <c r="X244" s="77">
        <f>IF(IFERROR(RIGHT(E244,1),"")="✔",S244*(1-#REF!),S244*(1-$X$2))</f>
        <v>1106.6999999999998</v>
      </c>
      <c r="Y244" s="167">
        <f t="shared" si="38"/>
        <v>0.40088607594936687</v>
      </c>
      <c r="Z244" s="167">
        <f t="shared" si="39"/>
        <v>0.2038129496402879</v>
      </c>
      <c r="AA244" s="167">
        <f t="shared" si="40"/>
        <v>0.759493670886076</v>
      </c>
      <c r="AB244" s="169">
        <f t="shared" si="43"/>
        <v>1390</v>
      </c>
      <c r="AC244" s="161">
        <f>IFERROR(ROUND((VLOOKUP($A244,'ИЗ ГУГЛА'!$B:$Z,AC$1,0)+AE244)*AD244,),VLOOKUP($A244,'ИЗ ГУГЛА'!$B:$Z,AC$1,0))</f>
        <v>1390</v>
      </c>
      <c r="AD244" s="78">
        <v>1</v>
      </c>
      <c r="AE244" s="160">
        <v>0</v>
      </c>
      <c r="AF244" s="117">
        <v>1390</v>
      </c>
      <c r="AG244" s="152" t="s">
        <v>28516</v>
      </c>
      <c r="AH244" s="161" t="str">
        <f>IFERROR(ROUND((VLOOKUP($A244,'ИЗ ГУГЛА'!$B:$Z,AH$1,0)+AJ244)*AI244,),VLOOKUP($A244,'ИЗ ГУГЛА'!$B:$Z,AH$1,0))</f>
        <v/>
      </c>
      <c r="AI244" s="78">
        <v>1</v>
      </c>
      <c r="AJ244" s="160">
        <v>0</v>
      </c>
      <c r="AK244" s="172"/>
      <c r="AL244" s="172"/>
      <c r="AM244" s="161" t="str">
        <f>IFERROR(ROUND((VLOOKUP($A244,'ИЗ ГУГЛА'!$B:$Z,AM$1,0)+AO244)*AN244,),VLOOKUP($A244,'ИЗ ГУГЛА'!$B:$Z,AM$1,0))</f>
        <v/>
      </c>
      <c r="AN244" s="160">
        <v>1</v>
      </c>
      <c r="AO244" s="160">
        <v>0</v>
      </c>
      <c r="AP244" s="172"/>
      <c r="AQ244" s="172"/>
      <c r="AR244" s="161" t="str">
        <f>IFERROR(ROUND((VLOOKUP($A244,'ИЗ ГУГЛА'!$B:$Z,AR$1,0)+AT244)*AS244,),VLOOKUP($A244,'ИЗ ГУГЛА'!$B:$Z,AR$1,0))</f>
        <v/>
      </c>
      <c r="AS244" s="160">
        <v>1</v>
      </c>
      <c r="AT244" s="160">
        <v>0</v>
      </c>
      <c r="AU244" s="172"/>
      <c r="AV244" s="172"/>
    </row>
    <row r="245" spans="1:48" ht="46.5" thickTop="1" thickBot="1">
      <c r="A245" s="121">
        <v>138934</v>
      </c>
      <c r="B245" s="115">
        <f>VLOOKUP($A245,'Выгр Кат'!$A:$T,B$1,0)</f>
        <v>36651</v>
      </c>
      <c r="C245" s="116" t="str">
        <f>VLOOKUP($A245,'Выгр Кат'!$A:$T,C$1,0)</f>
        <v>Буферы СЭВИ ЭКСПЕРТ хода сжатия передней подвески с кожухом и кольцом для Лада Веста</v>
      </c>
      <c r="D245" s="115" t="str">
        <f>VLOOKUP($A245,'Выгр Кат'!$A:$T,D$1,0)</f>
        <v>Y</v>
      </c>
      <c r="E245" s="115" t="str">
        <f>VLOOKUP($A245,'Выгр Кат'!$A:$T,E$1,0)</f>
        <v>1</v>
      </c>
      <c r="F245" s="115">
        <f>VLOOKUP($A245,'Выгр Кат'!$A:$T,F$1,0)</f>
        <v>0</v>
      </c>
      <c r="G245" s="115" t="str">
        <f>VLOOKUP($A245,'Выгр Кат'!$A:$T,G$1,0)</f>
        <v>1515-6728</v>
      </c>
      <c r="H245" s="115">
        <f>VLOOKUP($A245,'Выгр Кат'!$A:$T,H$1,0)</f>
        <v>0</v>
      </c>
      <c r="I245" s="97" t="s">
        <v>14281</v>
      </c>
      <c r="J245" s="97" t="s">
        <v>14281</v>
      </c>
      <c r="K245" s="75" t="e">
        <f>VLOOKUP(J245,'Отчет Eplex'!$B:$E,4,0)</f>
        <v>#N/A</v>
      </c>
      <c r="L245" s="75" t="e">
        <f t="shared" si="33"/>
        <v>#N/A</v>
      </c>
      <c r="M245" s="81">
        <v>1</v>
      </c>
      <c r="N245" s="72" t="s">
        <v>2596</v>
      </c>
      <c r="O245" s="72" t="str">
        <f>IFERROR(IF(VLOOKUP(I245,'Прайс шпак'!C:F,4,0)=N245,"шпак","Ошибка"),"Ошибка")</f>
        <v>шпак</v>
      </c>
      <c r="P245" s="74">
        <f>INDEX('Прайс шпак'!$H:$H,MATCH(I245,'Прайс шпак'!$C:$C,0))*M245</f>
        <v>790</v>
      </c>
      <c r="Q245" s="72">
        <f>VLOOKUP(P245,Наценка!$A$1:$B$8,2,1)</f>
        <v>1.5</v>
      </c>
      <c r="R245" s="75">
        <f t="shared" si="41"/>
        <v>1185</v>
      </c>
      <c r="S245" s="74">
        <f t="shared" si="34"/>
        <v>1190</v>
      </c>
      <c r="T245" s="75">
        <f>VLOOKUP($A245,'Выгр Кат'!$A:$T,T$1,0)</f>
        <v>800</v>
      </c>
      <c r="U245" s="75">
        <f>VLOOKUP($A245,'Выгр Кат'!$A:$T,U$1,0)</f>
        <v>1190</v>
      </c>
      <c r="V245" s="76">
        <f t="shared" si="35"/>
        <v>-10</v>
      </c>
      <c r="W245" s="76">
        <f t="shared" si="36"/>
        <v>0</v>
      </c>
      <c r="X245" s="77">
        <f>IF(IFERROR(RIGHT(E245,1),"")="✔",S245*(1-#REF!),S245*(1-$X$2))</f>
        <v>1106.6999999999998</v>
      </c>
      <c r="Y245" s="167">
        <f t="shared" si="38"/>
        <v>0.40088607594936687</v>
      </c>
      <c r="Z245" s="167">
        <f t="shared" si="39"/>
        <v>0.2038129496402879</v>
      </c>
      <c r="AA245" s="167">
        <f t="shared" si="40"/>
        <v>0.759493670886076</v>
      </c>
      <c r="AB245" s="169">
        <f t="shared" si="43"/>
        <v>1390</v>
      </c>
      <c r="AC245" s="161">
        <f>IFERROR(ROUND((VLOOKUP($A245,'ИЗ ГУГЛА'!$B:$Z,AC$1,0)+AE245)*AD245,),VLOOKUP($A245,'ИЗ ГУГЛА'!$B:$Z,AC$1,0))</f>
        <v>1390</v>
      </c>
      <c r="AD245" s="78">
        <v>1</v>
      </c>
      <c r="AE245" s="160">
        <v>0</v>
      </c>
      <c r="AF245" s="117">
        <v>1390</v>
      </c>
      <c r="AG245" s="152" t="s">
        <v>28517</v>
      </c>
      <c r="AH245" s="161" t="str">
        <f>IFERROR(ROUND((VLOOKUP($A245,'ИЗ ГУГЛА'!$B:$Z,AH$1,0)+AJ245)*AI245,),VLOOKUP($A245,'ИЗ ГУГЛА'!$B:$Z,AH$1,0))</f>
        <v/>
      </c>
      <c r="AI245" s="78">
        <v>1</v>
      </c>
      <c r="AJ245" s="160">
        <v>0</v>
      </c>
      <c r="AK245" s="172"/>
      <c r="AL245" s="172"/>
      <c r="AM245" s="161" t="str">
        <f>IFERROR(ROUND((VLOOKUP($A245,'ИЗ ГУГЛА'!$B:$Z,AM$1,0)+AO245)*AN245,),VLOOKUP($A245,'ИЗ ГУГЛА'!$B:$Z,AM$1,0))</f>
        <v/>
      </c>
      <c r="AN245" s="160">
        <v>1</v>
      </c>
      <c r="AO245" s="160">
        <v>0</v>
      </c>
      <c r="AP245" s="172"/>
      <c r="AQ245" s="172"/>
      <c r="AR245" s="161" t="str">
        <f>IFERROR(ROUND((VLOOKUP($A245,'ИЗ ГУГЛА'!$B:$Z,AR$1,0)+AT245)*AS245,),VLOOKUP($A245,'ИЗ ГУГЛА'!$B:$Z,AR$1,0))</f>
        <v/>
      </c>
      <c r="AS245" s="160">
        <v>1</v>
      </c>
      <c r="AT245" s="160">
        <v>0</v>
      </c>
      <c r="AU245" s="172"/>
      <c r="AV245" s="172"/>
    </row>
    <row r="246" spans="1:48" ht="46.5" hidden="1" thickTop="1" thickBot="1">
      <c r="A246" s="121">
        <v>138933</v>
      </c>
      <c r="B246" s="115">
        <f>VLOOKUP($A246,'Выгр Кат'!$A:$T,B$1,0)</f>
        <v>36652</v>
      </c>
      <c r="C246" s="116" t="str">
        <f>VLOOKUP($A246,'Выгр Кат'!$A:$T,C$1,0)</f>
        <v>Буферы СЭВИ ЭКСПЕРТ хода сжатия задней подвески с кожухом для Лада Веста</v>
      </c>
      <c r="D246" s="115" t="str">
        <f>VLOOKUP($A246,'Выгр Кат'!$A:$T,D$1,0)</f>
        <v>Y</v>
      </c>
      <c r="E246" s="115" t="str">
        <f>VLOOKUP($A246,'Выгр Кат'!$A:$T,E$1,0)</f>
        <v>1ск6</v>
      </c>
      <c r="F246" s="115">
        <f>VLOOKUP($A246,'Выгр Кат'!$A:$T,F$1,0)</f>
        <v>0</v>
      </c>
      <c r="G246" s="115" t="str">
        <f>VLOOKUP($A246,'Выгр Кат'!$A:$T,G$1,0)</f>
        <v>1516-6754</v>
      </c>
      <c r="H246" s="115">
        <f>VLOOKUP($A246,'Выгр Кат'!$A:$T,H$1,0)</f>
        <v>0</v>
      </c>
      <c r="I246" s="97" t="s">
        <v>14279</v>
      </c>
      <c r="J246" s="97" t="s">
        <v>14279</v>
      </c>
      <c r="K246" s="75" t="e">
        <f>VLOOKUP(J246,'Отчет Eplex'!$B:$E,4,0)</f>
        <v>#N/A</v>
      </c>
      <c r="L246" s="75" t="e">
        <f t="shared" si="33"/>
        <v>#N/A</v>
      </c>
      <c r="M246" s="81">
        <v>1</v>
      </c>
      <c r="N246" s="72" t="s">
        <v>2596</v>
      </c>
      <c r="O246" s="72" t="str">
        <f>IFERROR(IF(VLOOKUP(I246,'Прайс шпак'!C:F,4,0)=N246,"шпак","Ошибка"),"Ошибка")</f>
        <v>шпак</v>
      </c>
      <c r="P246" s="74">
        <f>INDEX('Прайс шпак'!$H:$H,MATCH(I246,'Прайс шпак'!$C:$C,0))*M246</f>
        <v>880</v>
      </c>
      <c r="Q246" s="72">
        <f>VLOOKUP(P246,Наценка!$A$1:$B$8,2,1)</f>
        <v>1.5</v>
      </c>
      <c r="R246" s="75">
        <f t="shared" si="41"/>
        <v>1320</v>
      </c>
      <c r="S246" s="74">
        <f t="shared" si="34"/>
        <v>1390</v>
      </c>
      <c r="T246" s="75">
        <f>VLOOKUP($A246,'Выгр Кат'!$A:$T,T$1,0)</f>
        <v>880</v>
      </c>
      <c r="U246" s="75">
        <f>VLOOKUP($A246,'Выгр Кат'!$A:$T,U$1,0)</f>
        <v>1390</v>
      </c>
      <c r="V246" s="76">
        <f t="shared" si="35"/>
        <v>0</v>
      </c>
      <c r="W246" s="76">
        <f t="shared" si="36"/>
        <v>0</v>
      </c>
      <c r="X246" s="77">
        <f>IF(IFERROR(RIGHT(E246,1),"")="✔",S246*(1-#REF!),S246*(1-$X$2))</f>
        <v>1292.6999999999998</v>
      </c>
      <c r="Y246" s="167">
        <f t="shared" si="38"/>
        <v>0.46897727272727252</v>
      </c>
      <c r="Z246" s="167">
        <f t="shared" si="39"/>
        <v>0.13241610738255047</v>
      </c>
      <c r="AA246" s="167">
        <f t="shared" si="40"/>
        <v>0.69318181818181812</v>
      </c>
      <c r="AB246" s="169">
        <f t="shared" si="43"/>
        <v>1490</v>
      </c>
      <c r="AC246" s="161">
        <f>IFERROR(ROUND((VLOOKUP($A246,'ИЗ ГУГЛА'!$B:$Z,AC$1,0)+AE246)*AD246,),VLOOKUP($A246,'ИЗ ГУГЛА'!$B:$Z,AC$1,0))</f>
        <v>1490</v>
      </c>
      <c r="AD246" s="78">
        <v>1</v>
      </c>
      <c r="AE246" s="160">
        <v>0</v>
      </c>
      <c r="AF246" s="117">
        <v>1490</v>
      </c>
      <c r="AG246" s="152" t="s">
        <v>28518</v>
      </c>
      <c r="AH246" s="161" t="str">
        <f>IFERROR(ROUND((VLOOKUP($A246,'ИЗ ГУГЛА'!$B:$Z,AH$1,0)+AJ246)*AI246,),VLOOKUP($A246,'ИЗ ГУГЛА'!$B:$Z,AH$1,0))</f>
        <v/>
      </c>
      <c r="AI246" s="78">
        <v>1</v>
      </c>
      <c r="AJ246" s="160">
        <v>0</v>
      </c>
      <c r="AK246" s="172"/>
      <c r="AL246" s="172"/>
      <c r="AM246" s="161" t="str">
        <f>IFERROR(ROUND((VLOOKUP($A246,'ИЗ ГУГЛА'!$B:$Z,AM$1,0)+AO246)*AN246,),VLOOKUP($A246,'ИЗ ГУГЛА'!$B:$Z,AM$1,0))</f>
        <v/>
      </c>
      <c r="AN246" s="160">
        <v>1</v>
      </c>
      <c r="AO246" s="160">
        <v>0</v>
      </c>
      <c r="AP246" s="172"/>
      <c r="AQ246" s="172"/>
      <c r="AR246" s="161" t="str">
        <f>IFERROR(ROUND((VLOOKUP($A246,'ИЗ ГУГЛА'!$B:$Z,AR$1,0)+AT246)*AS246,),VLOOKUP($A246,'ИЗ ГУГЛА'!$B:$Z,AR$1,0))</f>
        <v/>
      </c>
      <c r="AS246" s="160">
        <v>1</v>
      </c>
      <c r="AT246" s="160">
        <v>0</v>
      </c>
      <c r="AU246" s="172"/>
      <c r="AV246" s="172"/>
    </row>
    <row r="247" spans="1:48" ht="46.5" hidden="1" thickTop="1" thickBot="1">
      <c r="A247" s="121">
        <v>213401</v>
      </c>
      <c r="B247" s="115">
        <f>VLOOKUP($A247,'Выгр Кат'!$A:$T,B$1,0)</f>
        <v>20667</v>
      </c>
      <c r="C247" s="116" t="str">
        <f>VLOOKUP($A247,'Выгр Кат'!$A:$T,C$1,0)</f>
        <v>Сальник распредвала, коленвала передний Corteco 28х42х7 для ВАЗ 2108</v>
      </c>
      <c r="D247" s="115" t="str">
        <f>VLOOKUP($A247,'Выгр Кат'!$A:$T,D$1,0)</f>
        <v>Y</v>
      </c>
      <c r="E247" s="115" t="str">
        <f>VLOOKUP($A247,'Выгр Кат'!$A:$T,E$1,0)</f>
        <v>1</v>
      </c>
      <c r="F247" s="115">
        <f>VLOOKUP($A247,'Выгр Кат'!$A:$T,F$1,0)</f>
        <v>0</v>
      </c>
      <c r="G247" s="115" t="str">
        <f>VLOOKUP($A247,'Выгр Кат'!$A:$T,G$1,0)</f>
        <v>16012080B</v>
      </c>
      <c r="H247" s="115">
        <f>VLOOKUP($A247,'Выгр Кат'!$A:$T,H$1,0)</f>
        <v>0</v>
      </c>
      <c r="I247" s="75" t="s">
        <v>318</v>
      </c>
      <c r="J247" s="75" t="s">
        <v>318</v>
      </c>
      <c r="K247" s="75">
        <f>VLOOKUP(J247,'Отчет Eplex'!$B:$E,4,0)</f>
        <v>174.96</v>
      </c>
      <c r="L247" s="75">
        <f t="shared" si="33"/>
        <v>-65.039999999999992</v>
      </c>
      <c r="M247" s="72">
        <v>1</v>
      </c>
      <c r="N247" s="80" t="s">
        <v>648</v>
      </c>
      <c r="O247" s="72" t="str">
        <f>IFERROR(IF(VLOOKUP(I247,'Прайс шпак'!C:F,4,0)=N247,"шпак","Ошибка"),"Ошибка")</f>
        <v>шпак</v>
      </c>
      <c r="P247" s="74">
        <f>INDEX('Прайс шпак'!$H:$H,MATCH(I247,'Прайс шпак'!$C:$C,0))*M247</f>
        <v>240</v>
      </c>
      <c r="Q247" s="72">
        <f>VLOOKUP(P247,Наценка!$A$1:$B$8,2,1)</f>
        <v>1.98</v>
      </c>
      <c r="R247" s="75">
        <f t="shared" si="41"/>
        <v>475.2</v>
      </c>
      <c r="S247" s="74">
        <f t="shared" si="34"/>
        <v>479</v>
      </c>
      <c r="T247" s="75">
        <f>VLOOKUP($A247,'Выгр Кат'!$A:$T,T$1,0)</f>
        <v>240</v>
      </c>
      <c r="U247" s="75">
        <f>VLOOKUP($A247,'Выгр Кат'!$A:$T,U$1,0)</f>
        <v>479</v>
      </c>
      <c r="V247" s="76">
        <f t="shared" si="35"/>
        <v>0</v>
      </c>
      <c r="W247" s="76">
        <f t="shared" si="36"/>
        <v>0</v>
      </c>
      <c r="X247" s="77">
        <f>IF(IFERROR(RIGHT(E247,1),"")="✔",S247*(1-#REF!),S247*(1-$X$2))</f>
        <v>445.46999999999997</v>
      </c>
      <c r="Y247" s="167">
        <f t="shared" si="38"/>
        <v>0.8561249999999998</v>
      </c>
      <c r="Z247" s="167">
        <f t="shared" si="39"/>
        <v>0.18857923497267765</v>
      </c>
      <c r="AA247" s="167">
        <f t="shared" si="40"/>
        <v>1.2875000000000001</v>
      </c>
      <c r="AB247" s="169">
        <f t="shared" si="43"/>
        <v>549</v>
      </c>
      <c r="AC247" s="161">
        <f>IFERROR(ROUND((VLOOKUP($A247,'ИЗ ГУГЛА'!$B:$Z,AC$1,0)+AE247)*AD247,),VLOOKUP($A247,'ИЗ ГУГЛА'!$B:$Z,AC$1,0))</f>
        <v>549</v>
      </c>
      <c r="AD247" s="78">
        <v>1</v>
      </c>
      <c r="AE247" s="160">
        <v>0</v>
      </c>
      <c r="AF247" s="183">
        <v>549</v>
      </c>
      <c r="AG247" s="152" t="s">
        <v>28047</v>
      </c>
      <c r="AH247" s="161" t="str">
        <f>IFERROR(ROUND((VLOOKUP($A247,'ИЗ ГУГЛА'!$B:$Z,AH$1,0)+AJ247)*AI247,),VLOOKUP($A247,'ИЗ ГУГЛА'!$B:$Z,AH$1,0))</f>
        <v/>
      </c>
      <c r="AI247" s="78">
        <v>1</v>
      </c>
      <c r="AJ247" s="160">
        <v>0</v>
      </c>
      <c r="AK247" s="172"/>
      <c r="AL247" s="172"/>
      <c r="AM247" s="161" t="str">
        <f>IFERROR(ROUND((VLOOKUP($A247,'ИЗ ГУГЛА'!$B:$Z,AM$1,0)+AO247)*AN247,),VLOOKUP($A247,'ИЗ ГУГЛА'!$B:$Z,AM$1,0))</f>
        <v/>
      </c>
      <c r="AN247" s="160">
        <v>1</v>
      </c>
      <c r="AO247" s="160">
        <v>0</v>
      </c>
      <c r="AP247" s="172"/>
      <c r="AQ247" s="172"/>
      <c r="AR247" s="161" t="str">
        <f>IFERROR(ROUND((VLOOKUP($A247,'ИЗ ГУГЛА'!$B:$Z,AR$1,0)+AT247)*AS247,),VLOOKUP($A247,'ИЗ ГУГЛА'!$B:$Z,AR$1,0))</f>
        <v/>
      </c>
      <c r="AS247" s="160">
        <v>1</v>
      </c>
      <c r="AT247" s="160">
        <v>0</v>
      </c>
      <c r="AU247" s="172"/>
      <c r="AV247" s="172"/>
    </row>
    <row r="248" spans="1:48" ht="31.5" hidden="1" thickTop="1" thickBot="1">
      <c r="A248" s="121">
        <v>213413</v>
      </c>
      <c r="B248" s="115">
        <f>VLOOKUP($A248,'Выгр Кат'!$A:$T,B$1,0)</f>
        <v>11278</v>
      </c>
      <c r="C248" s="116" t="str">
        <f>VLOOKUP($A248,'Выгр Кат'!$A:$T,C$1,0)</f>
        <v>Сальник хвостовика переднего моста Corteco для Лада Нива 4x4</v>
      </c>
      <c r="D248" s="115" t="str">
        <f>VLOOKUP($A248,'Выгр Кат'!$A:$T,D$1,0)</f>
        <v>Y</v>
      </c>
      <c r="E248" s="115" t="str">
        <f>VLOOKUP($A248,'Выгр Кат'!$A:$T,E$1,0)</f>
        <v>1</v>
      </c>
      <c r="F248" s="115">
        <f>VLOOKUP($A248,'Выгр Кат'!$A:$T,F$1,0)</f>
        <v>0</v>
      </c>
      <c r="G248" s="115" t="str">
        <f>VLOOKUP($A248,'Выгр Кат'!$A:$T,G$1,0)</f>
        <v>19034615B</v>
      </c>
      <c r="H248" s="115">
        <f>VLOOKUP($A248,'Выгр Кат'!$A:$T,H$1,0)</f>
        <v>0</v>
      </c>
      <c r="I248" s="93" t="s">
        <v>209</v>
      </c>
      <c r="J248" s="93" t="s">
        <v>209</v>
      </c>
      <c r="K248" s="75">
        <f>VLOOKUP(J248,'Отчет Eplex'!$B:$E,4,0)</f>
        <v>204.84</v>
      </c>
      <c r="L248" s="75">
        <f t="shared" si="33"/>
        <v>-115.16</v>
      </c>
      <c r="M248" s="72">
        <v>1</v>
      </c>
      <c r="N248" s="72" t="s">
        <v>648</v>
      </c>
      <c r="O248" s="72" t="str">
        <f>IFERROR(IF(VLOOKUP(I248,'Прайс шпак'!C:F,4,0)=N248,"шпак","Ошибка"),"Ошибка")</f>
        <v>шпак</v>
      </c>
      <c r="P248" s="74">
        <f>INDEX('Прайс шпак'!$H:$H,MATCH(I248,'Прайс шпак'!$C:$C,0))*M248</f>
        <v>320</v>
      </c>
      <c r="Q248" s="72">
        <f>VLOOKUP(P248,Наценка!$A$1:$B$8,2,1)</f>
        <v>1.55</v>
      </c>
      <c r="R248" s="75">
        <f t="shared" si="41"/>
        <v>496</v>
      </c>
      <c r="S248" s="74">
        <f t="shared" si="34"/>
        <v>499</v>
      </c>
      <c r="T248" s="75">
        <f>VLOOKUP($A248,'Выгр Кат'!$A:$T,T$1,0)</f>
        <v>320</v>
      </c>
      <c r="U248" s="75">
        <f>VLOOKUP($A248,'Выгр Кат'!$A:$T,U$1,0)</f>
        <v>499</v>
      </c>
      <c r="V248" s="76">
        <f t="shared" si="35"/>
        <v>0</v>
      </c>
      <c r="W248" s="76">
        <f t="shared" si="36"/>
        <v>0</v>
      </c>
      <c r="X248" s="77">
        <f>IF(IFERROR(RIGHT(E248,1),"")="✔",S248*(1-#REF!),S248*(1-$X$2))</f>
        <v>464.07</v>
      </c>
      <c r="Y248" s="167">
        <f t="shared" si="38"/>
        <v>0.45021874999999989</v>
      </c>
      <c r="Z248" s="167">
        <f t="shared" si="39"/>
        <v>0.21344067796610169</v>
      </c>
      <c r="AA248" s="167">
        <f t="shared" si="40"/>
        <v>0.84375</v>
      </c>
      <c r="AB248" s="169">
        <f t="shared" si="43"/>
        <v>590</v>
      </c>
      <c r="AC248" s="161">
        <f>IFERROR(ROUND((VLOOKUP($A248,'ИЗ ГУГЛА'!$B:$Z,AC$1,0)+AE248)*AD248,),VLOOKUP($A248,'ИЗ ГУГЛА'!$B:$Z,AC$1,0))</f>
        <v>590</v>
      </c>
      <c r="AD248" s="78">
        <v>1</v>
      </c>
      <c r="AE248" s="160">
        <v>0</v>
      </c>
      <c r="AF248" s="117">
        <v>590</v>
      </c>
      <c r="AG248" s="152" t="s">
        <v>28049</v>
      </c>
      <c r="AH248" s="161" t="str">
        <f>IFERROR(ROUND((VLOOKUP($A248,'ИЗ ГУГЛА'!$B:$Z,AH$1,0)+AJ248)*AI248,),VLOOKUP($A248,'ИЗ ГУГЛА'!$B:$Z,AH$1,0))</f>
        <v/>
      </c>
      <c r="AI248" s="78">
        <v>1</v>
      </c>
      <c r="AJ248" s="160">
        <v>0</v>
      </c>
      <c r="AK248" s="172"/>
      <c r="AL248" s="172"/>
      <c r="AM248" s="161" t="str">
        <f>IFERROR(ROUND((VLOOKUP($A248,'ИЗ ГУГЛА'!$B:$Z,AM$1,0)+AO248)*AN248,),VLOOKUP($A248,'ИЗ ГУГЛА'!$B:$Z,AM$1,0))</f>
        <v/>
      </c>
      <c r="AN248" s="160">
        <v>1</v>
      </c>
      <c r="AO248" s="160">
        <v>0</v>
      </c>
      <c r="AP248" s="172"/>
      <c r="AQ248" s="172"/>
      <c r="AR248" s="161" t="str">
        <f>IFERROR(ROUND((VLOOKUP($A248,'ИЗ ГУГЛА'!$B:$Z,AR$1,0)+AT248)*AS248,),VLOOKUP($A248,'ИЗ ГУГЛА'!$B:$Z,AR$1,0))</f>
        <v/>
      </c>
      <c r="AS248" s="160">
        <v>1</v>
      </c>
      <c r="AT248" s="160">
        <v>0</v>
      </c>
      <c r="AU248" s="172"/>
      <c r="AV248" s="172"/>
    </row>
    <row r="249" spans="1:48" ht="31.5" hidden="1" thickTop="1" thickBot="1">
      <c r="A249" s="121">
        <v>213370</v>
      </c>
      <c r="B249" s="115">
        <f>VLOOKUP($A249,'Выгр Кат'!$A:$T,B$1,0)</f>
        <v>11310</v>
      </c>
      <c r="C249" s="116" t="str">
        <f>VLOOKUP($A249,'Выгр Кат'!$A:$T,C$1,0)</f>
        <v>Сальник первичного вала КПП Corteco для ВАЗ 2110-2112</v>
      </c>
      <c r="D249" s="115" t="str">
        <f>VLOOKUP($A249,'Выгр Кат'!$A:$T,D$1,0)</f>
        <v>Y</v>
      </c>
      <c r="E249" s="115" t="str">
        <f>VLOOKUP($A249,'Выгр Кат'!$A:$T,E$1,0)</f>
        <v>1</v>
      </c>
      <c r="F249" s="115">
        <f>VLOOKUP($A249,'Выгр Кат'!$A:$T,F$1,0)</f>
        <v>0</v>
      </c>
      <c r="G249" s="115" t="str">
        <f>VLOOKUP($A249,'Выгр Кат'!$A:$T,G$1,0)</f>
        <v>19034619B</v>
      </c>
      <c r="H249" s="115">
        <f>VLOOKUP($A249,'Выгр Кат'!$A:$T,H$1,0)</f>
        <v>0</v>
      </c>
      <c r="I249" s="93" t="s">
        <v>212</v>
      </c>
      <c r="J249" s="93" t="s">
        <v>212</v>
      </c>
      <c r="K249" s="75">
        <f>VLOOKUP(J249,'Отчет Eplex'!$B:$E,4,0)</f>
        <v>119.45</v>
      </c>
      <c r="L249" s="75">
        <f t="shared" si="33"/>
        <v>-15.549999999999997</v>
      </c>
      <c r="M249" s="72">
        <v>1</v>
      </c>
      <c r="N249" s="72" t="s">
        <v>648</v>
      </c>
      <c r="O249" s="72" t="str">
        <f>IFERROR(IF(VLOOKUP(I249,'Прайс шпак'!C:F,4,0)=N249,"шпак","Ошибка"),"Ошибка")</f>
        <v>шпак</v>
      </c>
      <c r="P249" s="74">
        <f>INDEX('Прайс шпак'!$H:$H,MATCH(I249,'Прайс шпак'!$C:$C,0))*M249</f>
        <v>135</v>
      </c>
      <c r="Q249" s="72">
        <f>VLOOKUP(P249,Наценка!$A$1:$B$8,2,1)</f>
        <v>1.98</v>
      </c>
      <c r="R249" s="75">
        <f t="shared" si="41"/>
        <v>267.3</v>
      </c>
      <c r="S249" s="74">
        <f t="shared" si="34"/>
        <v>269</v>
      </c>
      <c r="T249" s="75">
        <f>VLOOKUP($A249,'Выгр Кат'!$A:$T,T$1,0)</f>
        <v>135</v>
      </c>
      <c r="U249" s="75">
        <f>VLOOKUP($A249,'Выгр Кат'!$A:$T,U$1,0)</f>
        <v>269</v>
      </c>
      <c r="V249" s="76">
        <f t="shared" si="35"/>
        <v>0</v>
      </c>
      <c r="W249" s="76">
        <f t="shared" si="36"/>
        <v>0</v>
      </c>
      <c r="X249" s="77">
        <f>IF(IFERROR(RIGHT(E249,1),"")="✔",S249*(1-#REF!),S249*(1-$X$2))</f>
        <v>250.17</v>
      </c>
      <c r="Y249" s="167">
        <f t="shared" si="38"/>
        <v>0.85311111111111093</v>
      </c>
      <c r="Z249" s="167">
        <f t="shared" si="39"/>
        <v>0.21576802507836995</v>
      </c>
      <c r="AA249" s="167">
        <f t="shared" si="40"/>
        <v>1.3629629629629632</v>
      </c>
      <c r="AB249" s="169">
        <f t="shared" si="43"/>
        <v>319</v>
      </c>
      <c r="AC249" s="161">
        <f>IFERROR(ROUND((VLOOKUP($A249,'ИЗ ГУГЛА'!$B:$Z,AC$1,0)+AE249)*AD249,),VLOOKUP($A249,'ИЗ ГУГЛА'!$B:$Z,AC$1,0))</f>
        <v>319</v>
      </c>
      <c r="AD249" s="78">
        <v>1</v>
      </c>
      <c r="AE249" s="160">
        <v>0</v>
      </c>
      <c r="AF249" s="183">
        <v>319</v>
      </c>
      <c r="AG249" s="152" t="s">
        <v>28050</v>
      </c>
      <c r="AH249" s="161" t="str">
        <f>IFERROR(ROUND((VLOOKUP($A249,'ИЗ ГУГЛА'!$B:$Z,AH$1,0)+AJ249)*AI249,),VLOOKUP($A249,'ИЗ ГУГЛА'!$B:$Z,AH$1,0))</f>
        <v/>
      </c>
      <c r="AI249" s="78">
        <v>1</v>
      </c>
      <c r="AJ249" s="160">
        <v>0</v>
      </c>
      <c r="AK249" s="172"/>
      <c r="AL249" s="172"/>
      <c r="AM249" s="161" t="str">
        <f>IFERROR(ROUND((VLOOKUP($A249,'ИЗ ГУГЛА'!$B:$Z,AM$1,0)+AO249)*AN249,),VLOOKUP($A249,'ИЗ ГУГЛА'!$B:$Z,AM$1,0))</f>
        <v/>
      </c>
      <c r="AN249" s="160">
        <v>1</v>
      </c>
      <c r="AO249" s="160">
        <v>0</v>
      </c>
      <c r="AP249" s="172"/>
      <c r="AQ249" s="172"/>
      <c r="AR249" s="161" t="str">
        <f>IFERROR(ROUND((VLOOKUP($A249,'ИЗ ГУГЛА'!$B:$Z,AR$1,0)+AT249)*AS249,),VLOOKUP($A249,'ИЗ ГУГЛА'!$B:$Z,AR$1,0))</f>
        <v/>
      </c>
      <c r="AS249" s="160">
        <v>1</v>
      </c>
      <c r="AT249" s="160">
        <v>0</v>
      </c>
      <c r="AU249" s="172"/>
      <c r="AV249" s="172"/>
    </row>
    <row r="250" spans="1:48" ht="31.5" thickTop="1" thickBot="1">
      <c r="A250" s="121">
        <v>140355</v>
      </c>
      <c r="B250" s="115">
        <f>VLOOKUP($A250,'Выгр Кат'!$A:$T,B$1,0)</f>
        <v>4085</v>
      </c>
      <c r="C250" s="116" t="str">
        <f>VLOOKUP($A250,'Выгр Кат'!$A:$T,C$1,0)</f>
        <v>Высоковольтные провода SLON для ВАЗ 2101-2107 карбюратор</v>
      </c>
      <c r="D250" s="115" t="str">
        <f>VLOOKUP($A250,'Выгр Кат'!$A:$T,D$1,0)</f>
        <v>Y</v>
      </c>
      <c r="E250" s="115" t="str">
        <f>VLOOKUP($A250,'Выгр Кат'!$A:$T,E$1,0)</f>
        <v>1</v>
      </c>
      <c r="F250" s="115">
        <f>VLOOKUP($A250,'Выгр Кат'!$A:$T,F$1,0)</f>
        <v>0</v>
      </c>
      <c r="G250" s="115" t="str">
        <f>VLOOKUP($A250,'Выгр Кат'!$A:$T,G$1,0)</f>
        <v>2101370708001</v>
      </c>
      <c r="H250" s="115" t="str">
        <f>VLOOKUP($A250,'Выгр Кат'!$A:$T,H$1,0)</f>
        <v>2101-3707080</v>
      </c>
      <c r="I250" s="93" t="s">
        <v>2825</v>
      </c>
      <c r="J250" s="93" t="s">
        <v>2825</v>
      </c>
      <c r="K250" s="75" t="e">
        <f>VLOOKUP(J250,'Отчет Eplex'!$B:$E,4,0)</f>
        <v>#N/A</v>
      </c>
      <c r="L250" s="75" t="e">
        <f t="shared" si="33"/>
        <v>#N/A</v>
      </c>
      <c r="M250" s="72">
        <v>1</v>
      </c>
      <c r="N250" s="80" t="s">
        <v>2823</v>
      </c>
      <c r="O250" s="72" t="str">
        <f>IFERROR(IF(VLOOKUP(I250,'Прайс шпак'!C:F,4,0)=N250,"шпак","Ошибка"),"Ошибка")</f>
        <v>шпак</v>
      </c>
      <c r="P250" s="74">
        <f>INDEX('Прайс шпак'!$H:$H,MATCH(I250,'Прайс шпак'!$C:$C,0))*M250</f>
        <v>660</v>
      </c>
      <c r="Q250" s="72">
        <f>VLOOKUP(P250,Наценка!$A$1:$B$8,2,1)</f>
        <v>1.5</v>
      </c>
      <c r="R250" s="126">
        <f>AB250*1.04</f>
        <v>926.64</v>
      </c>
      <c r="S250" s="74">
        <f t="shared" si="34"/>
        <v>929</v>
      </c>
      <c r="T250" s="75">
        <f>VLOOKUP($A250,'Выгр Кат'!$A:$T,T$1,0)</f>
        <v>660</v>
      </c>
      <c r="U250" s="75">
        <f>VLOOKUP($A250,'Выгр Кат'!$A:$T,U$1,0)</f>
        <v>879</v>
      </c>
      <c r="V250" s="76">
        <f t="shared" si="35"/>
        <v>0</v>
      </c>
      <c r="W250" s="76">
        <f t="shared" si="36"/>
        <v>50</v>
      </c>
      <c r="X250" s="77">
        <f>IF(IFERROR(RIGHT(E250,1),"")="✔",S250*(1-#REF!),S250*(1-$X$2))</f>
        <v>863.96999999999991</v>
      </c>
      <c r="Y250" s="167">
        <f t="shared" si="38"/>
        <v>0.3090454545454544</v>
      </c>
      <c r="Z250" s="167">
        <f t="shared" si="39"/>
        <v>3.0336700336700433E-2</v>
      </c>
      <c r="AA250" s="167">
        <f t="shared" si="40"/>
        <v>0.35000000000000009</v>
      </c>
      <c r="AB250" s="174">
        <f>AK250</f>
        <v>891</v>
      </c>
      <c r="AC250" s="161">
        <f>IFERROR(ROUND((VLOOKUP($A250,'ИЗ ГУГЛА'!$B:$Z,AC$1,0)+AE250)*AD250,),VLOOKUP($A250,'ИЗ ГУГЛА'!$B:$Z,AC$1,0))</f>
        <v>1090</v>
      </c>
      <c r="AD250" s="78">
        <v>1</v>
      </c>
      <c r="AE250" s="160">
        <v>0</v>
      </c>
      <c r="AF250" s="183">
        <v>1090</v>
      </c>
      <c r="AG250" s="152" t="s">
        <v>28564</v>
      </c>
      <c r="AH250" s="161">
        <f>IFERROR(ROUND((VLOOKUP($A250,'ИЗ ГУГЛА'!$B:$Z,AH$1,0)+AJ250)*AI250,),VLOOKUP($A250,'ИЗ ГУГЛА'!$B:$Z,AH$1,0))</f>
        <v>891</v>
      </c>
      <c r="AI250" s="78">
        <v>1</v>
      </c>
      <c r="AJ250" s="160">
        <v>0</v>
      </c>
      <c r="AK250" s="184">
        <v>891</v>
      </c>
      <c r="AL250" s="172" t="s">
        <v>33061</v>
      </c>
      <c r="AM250" s="161" t="str">
        <f>IFERROR(ROUND((VLOOKUP($A250,'ИЗ ГУГЛА'!$B:$Z,AM$1,0)+AO250)*AN250,),VLOOKUP($A250,'ИЗ ГУГЛА'!$B:$Z,AM$1,0))</f>
        <v/>
      </c>
      <c r="AN250" s="160">
        <v>1</v>
      </c>
      <c r="AO250" s="160">
        <v>0</v>
      </c>
      <c r="AP250" s="172"/>
      <c r="AQ250" s="172"/>
      <c r="AR250" s="161" t="str">
        <f>IFERROR(ROUND((VLOOKUP($A250,'ИЗ ГУГЛА'!$B:$Z,AR$1,0)+AT250)*AS250,),VLOOKUP($A250,'ИЗ ГУГЛА'!$B:$Z,AR$1,0))</f>
        <v/>
      </c>
      <c r="AS250" s="160">
        <v>1</v>
      </c>
      <c r="AT250" s="160">
        <v>0</v>
      </c>
      <c r="AU250" s="172"/>
      <c r="AV250" s="172"/>
    </row>
    <row r="251" spans="1:48" ht="31.5" hidden="1" thickTop="1" thickBot="1">
      <c r="A251" s="121">
        <v>171774</v>
      </c>
      <c r="B251" s="115">
        <f>VLOOKUP($A251,'Выгр Кат'!$A:$T,B$1,0)</f>
        <v>1463</v>
      </c>
      <c r="C251" s="116" t="str">
        <f>VLOOKUP($A251,'Выгр Кат'!$A:$T,C$1,0)</f>
        <v>Натяжитель цепи автоматический Пилот для ВАЗ 2101-2107</v>
      </c>
      <c r="D251" s="115" t="str">
        <f>VLOOKUP($A251,'Выгр Кат'!$A:$T,D$1,0)</f>
        <v>Y</v>
      </c>
      <c r="E251" s="115" t="str">
        <f>VLOOKUP($A251,'Выгр Кат'!$A:$T,E$1,0)</f>
        <v>1ск6</v>
      </c>
      <c r="F251" s="115">
        <f>VLOOKUP($A251,'Выгр Кат'!$A:$T,F$1,0)</f>
        <v>0</v>
      </c>
      <c r="G251" s="115" t="str">
        <f>VLOOKUP($A251,'Выгр Кат'!$A:$T,G$1,0)</f>
        <v>03-1006100</v>
      </c>
      <c r="H251" s="115">
        <f>VLOOKUP($A251,'Выгр Кат'!$A:$T,H$1,0)</f>
        <v>0</v>
      </c>
      <c r="I251" s="97" t="s">
        <v>30180</v>
      </c>
      <c r="J251" s="97" t="s">
        <v>4109</v>
      </c>
      <c r="K251" s="75" t="e">
        <f>VLOOKUP(J251,'Отчет Eplex'!$B:$E,4,0)</f>
        <v>#N/A</v>
      </c>
      <c r="L251" s="75" t="e">
        <f t="shared" si="33"/>
        <v>#N/A</v>
      </c>
      <c r="M251" s="81">
        <v>1</v>
      </c>
      <c r="N251" s="81" t="s">
        <v>4111</v>
      </c>
      <c r="O251" s="72" t="str">
        <f>IFERROR(IF(VLOOKUP(I251,'Прайс шпак'!C:F,4,0)=N251,"шпак","Ошибка"),"Ошибка")</f>
        <v>шпак</v>
      </c>
      <c r="P251" s="74">
        <f>INDEX('Прайс шпак'!$H:$H,MATCH(I251,'Прайс шпак'!$C:$C,0))*M251</f>
        <v>570</v>
      </c>
      <c r="Q251" s="72">
        <f>VLOOKUP(P251,Наценка!$A$1:$B$8,2,1)</f>
        <v>1.5</v>
      </c>
      <c r="R251" s="75">
        <f t="shared" si="41"/>
        <v>855</v>
      </c>
      <c r="S251" s="74">
        <f t="shared" si="34"/>
        <v>859</v>
      </c>
      <c r="T251" s="75">
        <f>VLOOKUP($A251,'Выгр Кат'!$A:$T,T$1,0)</f>
        <v>570</v>
      </c>
      <c r="U251" s="75">
        <f>VLOOKUP($A251,'Выгр Кат'!$A:$T,U$1,0)</f>
        <v>859</v>
      </c>
      <c r="V251" s="76">
        <f t="shared" si="35"/>
        <v>0</v>
      </c>
      <c r="W251" s="76">
        <f t="shared" si="36"/>
        <v>0</v>
      </c>
      <c r="X251" s="77">
        <f>IF(IFERROR(RIGHT(E251,1),"")="✔",S251*(1-#REF!),S251*(1-$X$2))</f>
        <v>798.86999999999989</v>
      </c>
      <c r="Y251" s="167">
        <f t="shared" si="38"/>
        <v>0.40152631578947351</v>
      </c>
      <c r="Z251" s="167">
        <f t="shared" si="39"/>
        <v>0.18399387129724221</v>
      </c>
      <c r="AA251" s="167">
        <f t="shared" si="40"/>
        <v>0.71754385964912282</v>
      </c>
      <c r="AB251" s="169">
        <f t="shared" si="43"/>
        <v>979</v>
      </c>
      <c r="AC251" s="161">
        <f>IFERROR(ROUND((VLOOKUP($A251,'ИЗ ГУГЛА'!$B:$Z,AC$1,0)+AE251)*AD251,),VLOOKUP($A251,'ИЗ ГУГЛА'!$B:$Z,AC$1,0))</f>
        <v>979</v>
      </c>
      <c r="AD251" s="78">
        <v>1</v>
      </c>
      <c r="AE251" s="160">
        <v>0</v>
      </c>
      <c r="AF251" s="183">
        <v>979</v>
      </c>
      <c r="AG251" s="152" t="s">
        <v>28614</v>
      </c>
      <c r="AH251" s="161" t="str">
        <f>IFERROR(ROUND((VLOOKUP($A251,'ИЗ ГУГЛА'!$B:$Z,AH$1,0)+AJ251)*AI251,),VLOOKUP($A251,'ИЗ ГУГЛА'!$B:$Z,AH$1,0))</f>
        <v/>
      </c>
      <c r="AI251" s="78">
        <v>1</v>
      </c>
      <c r="AJ251" s="160">
        <v>0</v>
      </c>
      <c r="AK251" s="172"/>
      <c r="AL251" s="172"/>
      <c r="AM251" s="161" t="str">
        <f>IFERROR(ROUND((VLOOKUP($A251,'ИЗ ГУГЛА'!$B:$Z,AM$1,0)+AO251)*AN251,),VLOOKUP($A251,'ИЗ ГУГЛА'!$B:$Z,AM$1,0))</f>
        <v/>
      </c>
      <c r="AN251" s="160">
        <v>1</v>
      </c>
      <c r="AO251" s="160">
        <v>0</v>
      </c>
      <c r="AP251" s="172"/>
      <c r="AQ251" s="172"/>
      <c r="AR251" s="161" t="str">
        <f>IFERROR(ROUND((VLOOKUP($A251,'ИЗ ГУГЛА'!$B:$Z,AR$1,0)+AT251)*AS251,),VLOOKUP($A251,'ИЗ ГУГЛА'!$B:$Z,AR$1,0))</f>
        <v/>
      </c>
      <c r="AS251" s="160">
        <v>1</v>
      </c>
      <c r="AT251" s="160">
        <v>0</v>
      </c>
      <c r="AU251" s="172"/>
      <c r="AV251" s="172"/>
    </row>
    <row r="252" spans="1:48" ht="46.5" hidden="1" thickTop="1" thickBot="1">
      <c r="A252" s="121">
        <v>160501</v>
      </c>
      <c r="B252" s="115">
        <f>VLOOKUP($A252,'Выгр Кат'!$A:$T,B$1,0)</f>
        <v>29594</v>
      </c>
      <c r="C252" s="116" t="str">
        <f>VLOOKUP($A252,'Выгр Кат'!$A:$T,C$1,0)</f>
        <v>Крестовина карданного вала MAREL с маслёнкой и стопорными кольцами для ВАЗ 2101-2107</v>
      </c>
      <c r="D252" s="115" t="str">
        <f>VLOOKUP($A252,'Выгр Кат'!$A:$T,D$1,0)</f>
        <v>Y</v>
      </c>
      <c r="E252" s="115" t="str">
        <f>VLOOKUP($A252,'Выгр Кат'!$A:$T,E$1,0)</f>
        <v>1</v>
      </c>
      <c r="F252" s="115">
        <f>VLOOKUP($A252,'Выгр Кат'!$A:$T,F$1,0)</f>
        <v>0</v>
      </c>
      <c r="G252" s="115" t="str">
        <f>VLOOKUP($A252,'Выгр Кат'!$A:$T,G$1,0)</f>
        <v>2101-2202025</v>
      </c>
      <c r="H252" s="115">
        <f>VLOOKUP($A252,'Выгр Кат'!$A:$T,H$1,0)</f>
        <v>0</v>
      </c>
      <c r="I252" s="93" t="s">
        <v>2296</v>
      </c>
      <c r="J252" s="93" t="s">
        <v>2296</v>
      </c>
      <c r="K252" s="75" t="e">
        <f>VLOOKUP(J252,'Отчет Eplex'!$B:$E,4,0)</f>
        <v>#N/A</v>
      </c>
      <c r="L252" s="75" t="e">
        <f t="shared" si="33"/>
        <v>#N/A</v>
      </c>
      <c r="M252" s="72">
        <v>1</v>
      </c>
      <c r="N252" s="73" t="s">
        <v>2270</v>
      </c>
      <c r="O252" s="72" t="str">
        <f>IFERROR(IF(VLOOKUP(I252,'Прайс шпак'!C:F,4,0)=N252,"шпак","Ошибка"),"Ошибка")</f>
        <v>шпак</v>
      </c>
      <c r="P252" s="74">
        <f>INDEX('Прайс шпак'!$H:$H,MATCH(I252,'Прайс шпак'!$C:$C,0))*M252</f>
        <v>350</v>
      </c>
      <c r="Q252" s="72">
        <f>VLOOKUP(P252,Наценка!$A$1:$B$8,2,1)</f>
        <v>1.55</v>
      </c>
      <c r="R252" s="75">
        <f t="shared" si="41"/>
        <v>542.5</v>
      </c>
      <c r="S252" s="74">
        <f t="shared" si="34"/>
        <v>549</v>
      </c>
      <c r="T252" s="75">
        <f>VLOOKUP($A252,'Выгр Кат'!$A:$T,T$1,0)</f>
        <v>350</v>
      </c>
      <c r="U252" s="75">
        <f>VLOOKUP($A252,'Выгр Кат'!$A:$T,U$1,0)</f>
        <v>549</v>
      </c>
      <c r="V252" s="76">
        <f t="shared" si="35"/>
        <v>0</v>
      </c>
      <c r="W252" s="76">
        <f t="shared" si="36"/>
        <v>0</v>
      </c>
      <c r="X252" s="77">
        <f>IF(IFERROR(RIGHT(E252,1),"")="✔",S252*(1-#REF!),S252*(1-$X$2))</f>
        <v>510.57</v>
      </c>
      <c r="Y252" s="167">
        <f t="shared" si="38"/>
        <v>0.45877142857142861</v>
      </c>
      <c r="Z252" s="167">
        <f t="shared" si="39"/>
        <v>0.20098591549295775</v>
      </c>
      <c r="AA252" s="167">
        <f t="shared" si="40"/>
        <v>0.82571428571428562</v>
      </c>
      <c r="AB252" s="169">
        <f t="shared" si="43"/>
        <v>639</v>
      </c>
      <c r="AC252" s="161">
        <f>IFERROR(ROUND((VLOOKUP($A252,'ИЗ ГУГЛА'!$B:$Z,AC$1,0)+AE252)*AD252,),VLOOKUP($A252,'ИЗ ГУГЛА'!$B:$Z,AC$1,0))</f>
        <v>639</v>
      </c>
      <c r="AD252" s="78">
        <v>1</v>
      </c>
      <c r="AE252" s="160">
        <v>0</v>
      </c>
      <c r="AF252" s="183">
        <v>639</v>
      </c>
      <c r="AG252" s="152" t="s">
        <v>28589</v>
      </c>
      <c r="AH252" s="161" t="str">
        <f>IFERROR(ROUND((VLOOKUP($A252,'ИЗ ГУГЛА'!$B:$Z,AH$1,0)+AJ252)*AI252,),VLOOKUP($A252,'ИЗ ГУГЛА'!$B:$Z,AH$1,0))</f>
        <v/>
      </c>
      <c r="AI252" s="78">
        <v>1</v>
      </c>
      <c r="AJ252" s="160">
        <v>0</v>
      </c>
      <c r="AK252" s="172"/>
      <c r="AL252" s="172"/>
      <c r="AM252" s="161" t="str">
        <f>IFERROR(ROUND((VLOOKUP($A252,'ИЗ ГУГЛА'!$B:$Z,AM$1,0)+AO252)*AN252,),VLOOKUP($A252,'ИЗ ГУГЛА'!$B:$Z,AM$1,0))</f>
        <v/>
      </c>
      <c r="AN252" s="160">
        <v>1</v>
      </c>
      <c r="AO252" s="160">
        <v>0</v>
      </c>
      <c r="AP252" s="172"/>
      <c r="AQ252" s="172"/>
      <c r="AR252" s="161" t="str">
        <f>IFERROR(ROUND((VLOOKUP($A252,'ИЗ ГУГЛА'!$B:$Z,AR$1,0)+AT252)*AS252,),VLOOKUP($A252,'ИЗ ГУГЛА'!$B:$Z,AR$1,0))</f>
        <v/>
      </c>
      <c r="AS252" s="160">
        <v>1</v>
      </c>
      <c r="AT252" s="160">
        <v>0</v>
      </c>
      <c r="AU252" s="172"/>
      <c r="AV252" s="172"/>
    </row>
    <row r="253" spans="1:48" ht="46.5" thickTop="1" thickBot="1">
      <c r="A253" s="121">
        <v>139941</v>
      </c>
      <c r="B253" s="115">
        <f>VLOOKUP($A253,'Выгр Кат'!$A:$T,B$1,0)</f>
        <v>17156</v>
      </c>
      <c r="C253" s="116" t="str">
        <f>VLOOKUP($A253,'Выгр Кат'!$A:$T,C$1,0)</f>
        <v>Втулки реактивных штанг СЭВИ ЭКСПЕРТ для ВАЗ 2101-2107, Лада Нива 4x4, Шевроле Нива</v>
      </c>
      <c r="D253" s="115" t="str">
        <f>VLOOKUP($A253,'Выгр Кат'!$A:$T,D$1,0)</f>
        <v>Y</v>
      </c>
      <c r="E253" s="115" t="str">
        <f>VLOOKUP($A253,'Выгр Кат'!$A:$T,E$1,0)</f>
        <v>1</v>
      </c>
      <c r="F253" s="115">
        <f>VLOOKUP($A253,'Выгр Кат'!$A:$T,F$1,0)</f>
        <v>0</v>
      </c>
      <c r="G253" s="115" t="str">
        <f>VLOOKUP($A253,'Выгр Кат'!$A:$T,G$1,0)</f>
        <v>2101-9108</v>
      </c>
      <c r="H253" s="115">
        <f>VLOOKUP($A253,'Выгр Кат'!$A:$T,H$1,0)</f>
        <v>0</v>
      </c>
      <c r="I253" s="93" t="s">
        <v>255</v>
      </c>
      <c r="J253" s="93" t="s">
        <v>255</v>
      </c>
      <c r="K253" s="75" t="e">
        <f>VLOOKUP(J253,'Отчет Eplex'!$B:$E,4,0)</f>
        <v>#N/A</v>
      </c>
      <c r="L253" s="75" t="e">
        <f t="shared" si="33"/>
        <v>#N/A</v>
      </c>
      <c r="M253" s="72">
        <v>1</v>
      </c>
      <c r="N253" s="72" t="s">
        <v>2596</v>
      </c>
      <c r="O253" s="72" t="str">
        <f>IFERROR(IF(VLOOKUP(I253,'Прайс шпак'!C:F,4,0)=N253,"шпак","Ошибка"),"Ошибка")</f>
        <v>шпак</v>
      </c>
      <c r="P253" s="74">
        <f>INDEX('Прайс шпак'!$H:$H,MATCH(I253,'Прайс шпак'!$C:$C,0))*M253</f>
        <v>250</v>
      </c>
      <c r="Q253" s="72">
        <f>VLOOKUP(P253,Наценка!$A$1:$B$8,2,1)</f>
        <v>1.98</v>
      </c>
      <c r="R253" s="75">
        <f t="shared" si="41"/>
        <v>495</v>
      </c>
      <c r="S253" s="74">
        <f t="shared" si="34"/>
        <v>499</v>
      </c>
      <c r="T253" s="75">
        <f>VLOOKUP($A253,'Выгр Кат'!$A:$T,T$1,0)</f>
        <v>240</v>
      </c>
      <c r="U253" s="75">
        <f>VLOOKUP($A253,'Выгр Кат'!$A:$T,U$1,0)</f>
        <v>479</v>
      </c>
      <c r="V253" s="76">
        <f t="shared" si="35"/>
        <v>10</v>
      </c>
      <c r="W253" s="76">
        <f t="shared" si="36"/>
        <v>20</v>
      </c>
      <c r="X253" s="77">
        <f>IF(IFERROR(RIGHT(E253,1),"")="✔",S253*(1-#REF!),S253*(1-$X$2))</f>
        <v>464.07</v>
      </c>
      <c r="Y253" s="167">
        <f t="shared" si="38"/>
        <v>0.85627999999999993</v>
      </c>
      <c r="Z253" s="167">
        <f t="shared" si="39"/>
        <v>0.15469945355191259</v>
      </c>
      <c r="AA253" s="167">
        <f t="shared" si="40"/>
        <v>1.1960000000000002</v>
      </c>
      <c r="AB253" s="169">
        <f t="shared" si="43"/>
        <v>549</v>
      </c>
      <c r="AC253" s="161">
        <f>IFERROR(ROUND((VLOOKUP($A253,'ИЗ ГУГЛА'!$B:$Z,AC$1,0)+AE253)*AD253,),VLOOKUP($A253,'ИЗ ГУГЛА'!$B:$Z,AC$1,0))</f>
        <v>549</v>
      </c>
      <c r="AD253" s="78">
        <v>1</v>
      </c>
      <c r="AE253" s="160">
        <v>0</v>
      </c>
      <c r="AF253" s="183">
        <v>549</v>
      </c>
      <c r="AG253" s="152" t="s">
        <v>28519</v>
      </c>
      <c r="AH253" s="161" t="str">
        <f>IFERROR(ROUND((VLOOKUP($A253,'ИЗ ГУГЛА'!$B:$Z,AH$1,0)+AJ253)*AI253,),VLOOKUP($A253,'ИЗ ГУГЛА'!$B:$Z,AH$1,0))</f>
        <v/>
      </c>
      <c r="AI253" s="78">
        <v>1</v>
      </c>
      <c r="AJ253" s="160">
        <v>0</v>
      </c>
      <c r="AK253" s="172"/>
      <c r="AL253" s="172"/>
      <c r="AM253" s="161" t="str">
        <f>IFERROR(ROUND((VLOOKUP($A253,'ИЗ ГУГЛА'!$B:$Z,AM$1,0)+AO253)*AN253,),VLOOKUP($A253,'ИЗ ГУГЛА'!$B:$Z,AM$1,0))</f>
        <v/>
      </c>
      <c r="AN253" s="160">
        <v>1</v>
      </c>
      <c r="AO253" s="160">
        <v>0</v>
      </c>
      <c r="AP253" s="172"/>
      <c r="AQ253" s="172"/>
      <c r="AR253" s="161" t="str">
        <f>IFERROR(ROUND((VLOOKUP($A253,'ИЗ ГУГЛА'!$B:$Z,AR$1,0)+AT253)*AS253,),VLOOKUP($A253,'ИЗ ГУГЛА'!$B:$Z,AR$1,0))</f>
        <v/>
      </c>
      <c r="AS253" s="160">
        <v>1</v>
      </c>
      <c r="AT253" s="160">
        <v>0</v>
      </c>
      <c r="AU253" s="172"/>
      <c r="AV253" s="172"/>
    </row>
    <row r="254" spans="1:48" ht="46.5" hidden="1" thickTop="1" thickBot="1">
      <c r="A254" s="121">
        <v>158392</v>
      </c>
      <c r="B254" s="115">
        <f>VLOOKUP($A254,'Выгр Кат'!$A:$T,B$1,0)</f>
        <v>17223</v>
      </c>
      <c r="C254" s="116" t="str">
        <f>VLOOKUP($A254,'Выгр Кат'!$A:$T,C$1,0)</f>
        <v>Комплект втулок реактивных штанг СЭВИ ЭКСПЕРТ для ВАЗ 2101-2107, Лада Нива 4x4, Шевроле Нива</v>
      </c>
      <c r="D254" s="115" t="str">
        <f>VLOOKUP($A254,'Выгр Кат'!$A:$T,D$1,0)</f>
        <v>Y</v>
      </c>
      <c r="E254" s="115" t="str">
        <f>VLOOKUP($A254,'Выгр Кат'!$A:$T,E$1,0)</f>
        <v>1</v>
      </c>
      <c r="F254" s="115">
        <f>VLOOKUP($A254,'Выгр Кат'!$A:$T,F$1,0)</f>
        <v>0</v>
      </c>
      <c r="G254" s="115" t="str">
        <f>VLOOKUP($A254,'Выгр Кат'!$A:$T,G$1,0)</f>
        <v>2102-9042</v>
      </c>
      <c r="H254" s="115">
        <f>VLOOKUP($A254,'Выгр Кат'!$A:$T,H$1,0)</f>
        <v>0</v>
      </c>
      <c r="I254" s="93" t="s">
        <v>262</v>
      </c>
      <c r="J254" s="93" t="s">
        <v>262</v>
      </c>
      <c r="K254" s="75" t="e">
        <f>VLOOKUP(J254,'Отчет Eplex'!$B:$E,4,0)</f>
        <v>#N/A</v>
      </c>
      <c r="L254" s="75" t="e">
        <f t="shared" ref="L254:L317" si="44">K254-P254</f>
        <v>#N/A</v>
      </c>
      <c r="M254" s="72">
        <v>1</v>
      </c>
      <c r="N254" s="72" t="s">
        <v>2596</v>
      </c>
      <c r="O254" s="72" t="str">
        <f>IFERROR(IF(VLOOKUP(I254,'Прайс шпак'!C:F,4,0)=N254,"шпак","Ошибка"),"Ошибка")</f>
        <v>шпак</v>
      </c>
      <c r="P254" s="74">
        <f>INDEX('Прайс шпак'!$H:$H,MATCH(I254,'Прайс шпак'!$C:$C,0))*M254</f>
        <v>300</v>
      </c>
      <c r="Q254" s="72">
        <f>VLOOKUP(P254,Наценка!$A$1:$B$8,2,1)</f>
        <v>1.55</v>
      </c>
      <c r="R254" s="75">
        <f t="shared" si="41"/>
        <v>465</v>
      </c>
      <c r="S254" s="74">
        <f t="shared" ref="S254:S317" si="45">IF(R254&lt;=1000,(ROUNDUP(R254,-1)-1),(ROUNDUP(R254,-2)-10))</f>
        <v>469</v>
      </c>
      <c r="T254" s="75">
        <f>VLOOKUP($A254,'Выгр Кат'!$A:$T,T$1,0)</f>
        <v>300</v>
      </c>
      <c r="U254" s="75">
        <f>VLOOKUP($A254,'Выгр Кат'!$A:$T,U$1,0)</f>
        <v>469</v>
      </c>
      <c r="V254" s="76">
        <f t="shared" ref="V254:V317" si="46">P254-T254</f>
        <v>0</v>
      </c>
      <c r="W254" s="76">
        <f t="shared" ref="W254:W317" si="47">S254-U254</f>
        <v>0</v>
      </c>
      <c r="X254" s="77">
        <f>IF(IFERROR(RIGHT(E254,1),"")="✔",S254*(1-#REF!),S254*(1-$X$2))</f>
        <v>436.16999999999996</v>
      </c>
      <c r="Y254" s="167">
        <f t="shared" si="38"/>
        <v>0.45389999999999997</v>
      </c>
      <c r="Z254" s="167" t="str">
        <f t="shared" si="39"/>
        <v/>
      </c>
      <c r="AA254" s="167" t="str">
        <f t="shared" si="40"/>
        <v/>
      </c>
      <c r="AB254" s="168"/>
      <c r="AC254" s="161" t="str">
        <f>IFERROR(ROUND((VLOOKUP($A254,'ИЗ ГУГЛА'!$B:$Z,AC$1,0)+AE254)*AD254,),VLOOKUP($A254,'ИЗ ГУГЛА'!$B:$Z,AC$1,0))</f>
        <v/>
      </c>
      <c r="AD254" s="78">
        <v>1</v>
      </c>
      <c r="AE254" s="160">
        <v>0</v>
      </c>
      <c r="AF254" s="117" t="s">
        <v>28492</v>
      </c>
      <c r="AG254" s="152"/>
      <c r="AH254" s="161" t="str">
        <f>IFERROR(ROUND((VLOOKUP($A254,'ИЗ ГУГЛА'!$B:$Z,AH$1,0)+AJ254)*AI254,),VLOOKUP($A254,'ИЗ ГУГЛА'!$B:$Z,AH$1,0))</f>
        <v/>
      </c>
      <c r="AI254" s="78">
        <v>1</v>
      </c>
      <c r="AJ254" s="160">
        <v>0</v>
      </c>
      <c r="AK254" s="172"/>
      <c r="AL254" s="172"/>
      <c r="AM254" s="161" t="str">
        <f>IFERROR(ROUND((VLOOKUP($A254,'ИЗ ГУГЛА'!$B:$Z,AM$1,0)+AO254)*AN254,),VLOOKUP($A254,'ИЗ ГУГЛА'!$B:$Z,AM$1,0))</f>
        <v/>
      </c>
      <c r="AN254" s="160">
        <v>1</v>
      </c>
      <c r="AO254" s="160">
        <v>0</v>
      </c>
      <c r="AP254" s="172"/>
      <c r="AQ254" s="172"/>
      <c r="AR254" s="161" t="str">
        <f>IFERROR(ROUND((VLOOKUP($A254,'ИЗ ГУГЛА'!$B:$Z,AR$1,0)+AT254)*AS254,),VLOOKUP($A254,'ИЗ ГУГЛА'!$B:$Z,AR$1,0))</f>
        <v/>
      </c>
      <c r="AS254" s="160">
        <v>1</v>
      </c>
      <c r="AT254" s="160">
        <v>0</v>
      </c>
      <c r="AU254" s="172"/>
      <c r="AV254" s="172"/>
    </row>
    <row r="255" spans="1:48" ht="61.5" thickTop="1" thickBot="1">
      <c r="A255" s="121">
        <v>225465</v>
      </c>
      <c r="B255" s="115">
        <f>VLOOKUP($A255,'Выгр Кат'!$A:$T,B$1,0)</f>
        <v>17333</v>
      </c>
      <c r="C255" s="116" t="str">
        <f>VLOOKUP($A255,'Выгр Кат'!$A:$T,C$1,0)</f>
        <v>Шарниры штанг продольной и поперечной устойчивости СЭВИ ЭКСТРИМ для ВАЗ 2101-2107, Лада Нива 4x4, Шевроле Нива</v>
      </c>
      <c r="D255" s="115" t="str">
        <f>VLOOKUP($A255,'Выгр Кат'!$A:$T,D$1,0)</f>
        <v>Y</v>
      </c>
      <c r="E255" s="115" t="str">
        <f>VLOOKUP($A255,'Выгр Кат'!$A:$T,E$1,0)</f>
        <v>1</v>
      </c>
      <c r="F255" s="115">
        <f>VLOOKUP($A255,'Выгр Кат'!$A:$T,F$1,0)</f>
        <v>0</v>
      </c>
      <c r="G255" s="115" t="str">
        <f>VLOOKUP($A255,'Выгр Кат'!$A:$T,G$1,0)</f>
        <v>2103-9042</v>
      </c>
      <c r="H255" s="115">
        <f>VLOOKUP($A255,'Выгр Кат'!$A:$T,H$1,0)</f>
        <v>0</v>
      </c>
      <c r="I255" s="93" t="s">
        <v>280</v>
      </c>
      <c r="J255" s="93" t="s">
        <v>280</v>
      </c>
      <c r="K255" s="75" t="e">
        <f>VLOOKUP(J255,'Отчет Eplex'!$B:$E,4,0)</f>
        <v>#N/A</v>
      </c>
      <c r="L255" s="75" t="e">
        <f t="shared" si="44"/>
        <v>#N/A</v>
      </c>
      <c r="M255" s="72">
        <v>1</v>
      </c>
      <c r="N255" s="72" t="s">
        <v>2596</v>
      </c>
      <c r="O255" s="72" t="str">
        <f>IFERROR(IF(VLOOKUP(I255,'Прайс шпак'!C:F,4,0)=N255,"шпак","Ошибка"),"Ошибка")</f>
        <v>шпак</v>
      </c>
      <c r="P255" s="74">
        <f>INDEX('Прайс шпак'!$H:$H,MATCH(I255,'Прайс шпак'!$C:$C,0))*M255</f>
        <v>990</v>
      </c>
      <c r="Q255" s="72">
        <f>VLOOKUP(P255,Наценка!$A$1:$B$8,2,1)</f>
        <v>1.5</v>
      </c>
      <c r="R255" s="75">
        <f t="shared" si="41"/>
        <v>1485</v>
      </c>
      <c r="S255" s="74">
        <f t="shared" si="45"/>
        <v>1490</v>
      </c>
      <c r="T255" s="75">
        <f>VLOOKUP($A255,'Выгр Кат'!$A:$T,T$1,0)</f>
        <v>930</v>
      </c>
      <c r="U255" s="75">
        <f>VLOOKUP($A255,'Выгр Кат'!$A:$T,U$1,0)</f>
        <v>1390</v>
      </c>
      <c r="V255" s="76">
        <f t="shared" si="46"/>
        <v>60</v>
      </c>
      <c r="W255" s="76">
        <f t="shared" si="47"/>
        <v>100</v>
      </c>
      <c r="X255" s="77">
        <f>IF(IFERROR(RIGHT(E255,1),"")="✔",S255*(1-#REF!),S255*(1-$X$2))</f>
        <v>1385.6999999999998</v>
      </c>
      <c r="Y255" s="167">
        <f t="shared" si="38"/>
        <v>0.39969696969696944</v>
      </c>
      <c r="Z255" s="167" t="str">
        <f t="shared" si="39"/>
        <v/>
      </c>
      <c r="AA255" s="167" t="str">
        <f t="shared" si="40"/>
        <v/>
      </c>
      <c r="AB255" s="168"/>
      <c r="AC255" s="161" t="str">
        <f>IFERROR(ROUND((VLOOKUP($A255,'ИЗ ГУГЛА'!$B:$Z,AC$1,0)+AE255)*AD255,),VLOOKUP($A255,'ИЗ ГУГЛА'!$B:$Z,AC$1,0))</f>
        <v/>
      </c>
      <c r="AD255" s="78">
        <v>1</v>
      </c>
      <c r="AE255" s="160">
        <v>0</v>
      </c>
      <c r="AF255" s="117" t="s">
        <v>28492</v>
      </c>
      <c r="AG255" s="152"/>
      <c r="AH255" s="161" t="str">
        <f>IFERROR(ROUND((VLOOKUP($A255,'ИЗ ГУГЛА'!$B:$Z,AH$1,0)+AJ255)*AI255,),VLOOKUP($A255,'ИЗ ГУГЛА'!$B:$Z,AH$1,0))</f>
        <v/>
      </c>
      <c r="AI255" s="78">
        <v>1</v>
      </c>
      <c r="AJ255" s="160">
        <v>0</v>
      </c>
      <c r="AK255" s="172"/>
      <c r="AL255" s="172"/>
      <c r="AM255" s="161" t="str">
        <f>IFERROR(ROUND((VLOOKUP($A255,'ИЗ ГУГЛА'!$B:$Z,AM$1,0)+AO255)*AN255,),VLOOKUP($A255,'ИЗ ГУГЛА'!$B:$Z,AM$1,0))</f>
        <v/>
      </c>
      <c r="AN255" s="160">
        <v>1</v>
      </c>
      <c r="AO255" s="160">
        <v>0</v>
      </c>
      <c r="AP255" s="172"/>
      <c r="AQ255" s="172"/>
      <c r="AR255" s="161" t="str">
        <f>IFERROR(ROUND((VLOOKUP($A255,'ИЗ ГУГЛА'!$B:$Z,AR$1,0)+AT255)*AS255,),VLOOKUP($A255,'ИЗ ГУГЛА'!$B:$Z,AR$1,0))</f>
        <v/>
      </c>
      <c r="AS255" s="160">
        <v>1</v>
      </c>
      <c r="AT255" s="160">
        <v>0</v>
      </c>
      <c r="AU255" s="172"/>
      <c r="AV255" s="172"/>
    </row>
    <row r="256" spans="1:48" ht="46.5" thickTop="1" thickBot="1">
      <c r="A256" s="121">
        <v>226385</v>
      </c>
      <c r="B256" s="115">
        <f>VLOOKUP($A256,'Выгр Кат'!$A:$T,B$1,0)</f>
        <v>17334</v>
      </c>
      <c r="C256" s="116" t="str">
        <f>VLOOKUP($A256,'Выгр Кат'!$A:$T,C$1,0)</f>
        <v>Штанги продольной и поперечной устойчивости СЭВИ ЭКСТРИМ для ВАЗ 2101-2107</v>
      </c>
      <c r="D256" s="115" t="str">
        <f>VLOOKUP($A256,'Выгр Кат'!$A:$T,D$1,0)</f>
        <v>Y</v>
      </c>
      <c r="E256" s="115" t="str">
        <f>VLOOKUP($A256,'Выгр Кат'!$A:$T,E$1,0)</f>
        <v>1</v>
      </c>
      <c r="F256" s="115">
        <f>VLOOKUP($A256,'Выгр Кат'!$A:$T,F$1,0)</f>
        <v>0</v>
      </c>
      <c r="G256" s="115" t="str">
        <f>VLOOKUP($A256,'Выгр Кат'!$A:$T,G$1,0)</f>
        <v>2104-9010</v>
      </c>
      <c r="H256" s="115">
        <f>VLOOKUP($A256,'Выгр Кат'!$A:$T,H$1,0)</f>
        <v>0</v>
      </c>
      <c r="I256" s="93" t="s">
        <v>281</v>
      </c>
      <c r="J256" s="93" t="s">
        <v>281</v>
      </c>
      <c r="K256" s="75" t="e">
        <f>VLOOKUP(J256,'Отчет Eplex'!$B:$E,4,0)</f>
        <v>#N/A</v>
      </c>
      <c r="L256" s="75" t="e">
        <f t="shared" si="44"/>
        <v>#N/A</v>
      </c>
      <c r="M256" s="72">
        <v>1</v>
      </c>
      <c r="N256" s="72" t="s">
        <v>2596</v>
      </c>
      <c r="O256" s="72" t="str">
        <f>IFERROR(IF(VLOOKUP(I256,'Прайс шпак'!C:F,4,0)=N256,"шпак","Ошибка"),"Ошибка")</f>
        <v>шпак</v>
      </c>
      <c r="P256" s="74">
        <f>INDEX('Прайс шпак'!$H:$H,MATCH(I256,'Прайс шпак'!$C:$C,0))*M256</f>
        <v>2980</v>
      </c>
      <c r="Q256" s="72">
        <f>VLOOKUP(P256,Наценка!$A$1:$B$8,2,1)</f>
        <v>1.39</v>
      </c>
      <c r="R256" s="75">
        <f t="shared" si="41"/>
        <v>4142.2</v>
      </c>
      <c r="S256" s="74">
        <f t="shared" si="45"/>
        <v>4190</v>
      </c>
      <c r="T256" s="75">
        <f>VLOOKUP($A256,'Выгр Кат'!$A:$T,T$1,0)</f>
        <v>2950</v>
      </c>
      <c r="U256" s="75">
        <f>VLOOKUP($A256,'Выгр Кат'!$A:$T,U$1,0)</f>
        <v>4190</v>
      </c>
      <c r="V256" s="76">
        <f t="shared" si="46"/>
        <v>30</v>
      </c>
      <c r="W256" s="76">
        <f t="shared" si="47"/>
        <v>0</v>
      </c>
      <c r="X256" s="77">
        <f>IF(IFERROR(RIGHT(E256,1),"")="✔",S256*(1-#REF!),S256*(1-$X$2))</f>
        <v>3896.7</v>
      </c>
      <c r="Y256" s="167">
        <f t="shared" si="38"/>
        <v>0.3076174496644295</v>
      </c>
      <c r="Z256" s="167">
        <f t="shared" si="39"/>
        <v>0.15104575163398698</v>
      </c>
      <c r="AA256" s="167">
        <f t="shared" si="40"/>
        <v>0.54026845637583887</v>
      </c>
      <c r="AB256" s="169">
        <f t="shared" ref="AB256:AB261" si="48">AF256</f>
        <v>4590</v>
      </c>
      <c r="AC256" s="161">
        <f>IFERROR(ROUND((VLOOKUP($A256,'ИЗ ГУГЛА'!$B:$Z,AC$1,0)+AE256)*AD256,),VLOOKUP($A256,'ИЗ ГУГЛА'!$B:$Z,AC$1,0))</f>
        <v>4590</v>
      </c>
      <c r="AD256" s="78">
        <v>1</v>
      </c>
      <c r="AE256" s="160">
        <v>0</v>
      </c>
      <c r="AF256" s="183">
        <v>4590</v>
      </c>
      <c r="AG256" s="152" t="s">
        <v>28520</v>
      </c>
      <c r="AH256" s="161" t="str">
        <f>IFERROR(ROUND((VLOOKUP($A256,'ИЗ ГУГЛА'!$B:$Z,AH$1,0)+AJ256)*AI256,),VLOOKUP($A256,'ИЗ ГУГЛА'!$B:$Z,AH$1,0))</f>
        <v/>
      </c>
      <c r="AI256" s="78">
        <v>1</v>
      </c>
      <c r="AJ256" s="160">
        <v>0</v>
      </c>
      <c r="AK256" s="172"/>
      <c r="AL256" s="172"/>
      <c r="AM256" s="161" t="str">
        <f>IFERROR(ROUND((VLOOKUP($A256,'ИЗ ГУГЛА'!$B:$Z,AM$1,0)+AO256)*AN256,),VLOOKUP($A256,'ИЗ ГУГЛА'!$B:$Z,AM$1,0))</f>
        <v/>
      </c>
      <c r="AN256" s="160">
        <v>1</v>
      </c>
      <c r="AO256" s="160">
        <v>0</v>
      </c>
      <c r="AP256" s="172"/>
      <c r="AQ256" s="172"/>
      <c r="AR256" s="161" t="str">
        <f>IFERROR(ROUND((VLOOKUP($A256,'ИЗ ГУГЛА'!$B:$Z,AR$1,0)+AT256)*AS256,),VLOOKUP($A256,'ИЗ ГУГЛА'!$B:$Z,AR$1,0))</f>
        <v/>
      </c>
      <c r="AS256" s="160">
        <v>1</v>
      </c>
      <c r="AT256" s="160">
        <v>0</v>
      </c>
      <c r="AU256" s="172"/>
      <c r="AV256" s="172"/>
    </row>
    <row r="257" spans="1:48" ht="46.5" thickTop="1" thickBot="1">
      <c r="A257" s="121">
        <v>226387</v>
      </c>
      <c r="B257" s="115">
        <f>VLOOKUP($A257,'Выгр Кат'!$A:$T,B$1,0)</f>
        <v>17335</v>
      </c>
      <c r="C257" s="116" t="str">
        <f>VLOOKUP($A257,'Выгр Кат'!$A:$T,C$1,0)</f>
        <v>Штанги продольной и поперечной устойчивости СЭВИ ЭКСТРИМ с крепежом для ВАЗ 2101-2107</v>
      </c>
      <c r="D257" s="115" t="str">
        <f>VLOOKUP($A257,'Выгр Кат'!$A:$T,D$1,0)</f>
        <v>Y</v>
      </c>
      <c r="E257" s="115" t="str">
        <f>VLOOKUP($A257,'Выгр Кат'!$A:$T,E$1,0)</f>
        <v>1</v>
      </c>
      <c r="F257" s="115">
        <f>VLOOKUP($A257,'Выгр Кат'!$A:$T,F$1,0)</f>
        <v>0</v>
      </c>
      <c r="G257" s="115" t="str">
        <f>VLOOKUP($A257,'Выгр Кат'!$A:$T,G$1,0)</f>
        <v>2105-9012</v>
      </c>
      <c r="H257" s="115">
        <f>VLOOKUP($A257,'Выгр Кат'!$A:$T,H$1,0)</f>
        <v>0</v>
      </c>
      <c r="I257" s="93" t="s">
        <v>7245</v>
      </c>
      <c r="J257" s="93" t="s">
        <v>7245</v>
      </c>
      <c r="K257" s="75" t="e">
        <f>VLOOKUP(J257,'Отчет Eplex'!$B:$E,4,0)</f>
        <v>#N/A</v>
      </c>
      <c r="L257" s="75" t="e">
        <f t="shared" si="44"/>
        <v>#N/A</v>
      </c>
      <c r="M257" s="72">
        <v>1</v>
      </c>
      <c r="N257" s="72" t="s">
        <v>2596</v>
      </c>
      <c r="O257" s="72" t="str">
        <f>IFERROR(IF(VLOOKUP(I257,'Прайс шпак'!C:F,4,0)=N257,"шпак","Ошибка"),"Ошибка")</f>
        <v>шпак</v>
      </c>
      <c r="P257" s="74">
        <f>INDEX('Прайс шпак'!$H:$H,MATCH(I257,'Прайс шпак'!$C:$C,0))*M257</f>
        <v>3270</v>
      </c>
      <c r="Q257" s="72">
        <f>VLOOKUP(P257,Наценка!$A$1:$B$8,2,1)</f>
        <v>1.39</v>
      </c>
      <c r="R257" s="75">
        <f t="shared" si="41"/>
        <v>4545.2999999999993</v>
      </c>
      <c r="S257" s="74">
        <f t="shared" si="45"/>
        <v>4590</v>
      </c>
      <c r="T257" s="75">
        <f>VLOOKUP($A257,'Выгр Кат'!$A:$T,T$1,0)</f>
        <v>3200</v>
      </c>
      <c r="U257" s="75">
        <f>VLOOKUP($A257,'Выгр Кат'!$A:$T,U$1,0)</f>
        <v>4490</v>
      </c>
      <c r="V257" s="76">
        <f t="shared" si="46"/>
        <v>70</v>
      </c>
      <c r="W257" s="76">
        <f t="shared" si="47"/>
        <v>100</v>
      </c>
      <c r="X257" s="77">
        <f>IF(IFERROR(RIGHT(E257,1),"")="✔",S257*(1-#REF!),S257*(1-$X$2))</f>
        <v>4268.7</v>
      </c>
      <c r="Y257" s="167">
        <f t="shared" si="38"/>
        <v>0.30541284403669722</v>
      </c>
      <c r="Z257" s="167">
        <f t="shared" si="39"/>
        <v>0.12705521472392642</v>
      </c>
      <c r="AA257" s="167">
        <f t="shared" si="40"/>
        <v>0.49541284403669716</v>
      </c>
      <c r="AB257" s="169">
        <f t="shared" si="48"/>
        <v>4890</v>
      </c>
      <c r="AC257" s="161">
        <f>IFERROR(ROUND((VLOOKUP($A257,'ИЗ ГУГЛА'!$B:$Z,AC$1,0)+AE257)*AD257,),VLOOKUP($A257,'ИЗ ГУГЛА'!$B:$Z,AC$1,0))</f>
        <v>4890</v>
      </c>
      <c r="AD257" s="78">
        <v>1</v>
      </c>
      <c r="AE257" s="160">
        <v>0</v>
      </c>
      <c r="AF257" s="183">
        <v>4890</v>
      </c>
      <c r="AG257" s="152" t="s">
        <v>28521</v>
      </c>
      <c r="AH257" s="161" t="str">
        <f>IFERROR(ROUND((VLOOKUP($A257,'ИЗ ГУГЛА'!$B:$Z,AH$1,0)+AJ257)*AI257,),VLOOKUP($A257,'ИЗ ГУГЛА'!$B:$Z,AH$1,0))</f>
        <v/>
      </c>
      <c r="AI257" s="78">
        <v>1</v>
      </c>
      <c r="AJ257" s="160">
        <v>0</v>
      </c>
      <c r="AK257" s="172"/>
      <c r="AL257" s="172"/>
      <c r="AM257" s="161" t="str">
        <f>IFERROR(ROUND((VLOOKUP($A257,'ИЗ ГУГЛА'!$B:$Z,AM$1,0)+AO257)*AN257,),VLOOKUP($A257,'ИЗ ГУГЛА'!$B:$Z,AM$1,0))</f>
        <v/>
      </c>
      <c r="AN257" s="160">
        <v>1</v>
      </c>
      <c r="AO257" s="160">
        <v>0</v>
      </c>
      <c r="AP257" s="172"/>
      <c r="AQ257" s="172"/>
      <c r="AR257" s="161" t="str">
        <f>IFERROR(ROUND((VLOOKUP($A257,'ИЗ ГУГЛА'!$B:$Z,AR$1,0)+AT257)*AS257,),VLOOKUP($A257,'ИЗ ГУГЛА'!$B:$Z,AR$1,0))</f>
        <v/>
      </c>
      <c r="AS257" s="160">
        <v>1</v>
      </c>
      <c r="AT257" s="160">
        <v>0</v>
      </c>
      <c r="AU257" s="172"/>
      <c r="AV257" s="172"/>
    </row>
    <row r="258" spans="1:48" ht="46.5" thickTop="1" thickBot="1">
      <c r="A258" s="121">
        <v>226382</v>
      </c>
      <c r="B258" s="115">
        <f>VLOOKUP($A258,'Выгр Кат'!$A:$T,B$1,0)</f>
        <v>17171</v>
      </c>
      <c r="C258" s="116" t="str">
        <f>VLOOKUP($A258,'Выгр Кат'!$A:$T,C$1,0)</f>
        <v>Штанги продольной и поперечной устойчивости СЭВИ ЭКСПЕРТ для ВАЗ 2101-2107</v>
      </c>
      <c r="D258" s="115" t="str">
        <f>VLOOKUP($A258,'Выгр Кат'!$A:$T,D$1,0)</f>
        <v>Y</v>
      </c>
      <c r="E258" s="115" t="str">
        <f>VLOOKUP($A258,'Выгр Кат'!$A:$T,E$1,0)</f>
        <v>1</v>
      </c>
      <c r="F258" s="115">
        <f>VLOOKUP($A258,'Выгр Кат'!$A:$T,F$1,0)</f>
        <v>0</v>
      </c>
      <c r="G258" s="115" t="str">
        <f>VLOOKUP($A258,'Выгр Кат'!$A:$T,G$1,0)</f>
        <v>2107-9013</v>
      </c>
      <c r="H258" s="115">
        <f>VLOOKUP($A258,'Выгр Кат'!$A:$T,H$1,0)</f>
        <v>0</v>
      </c>
      <c r="I258" s="93" t="s">
        <v>256</v>
      </c>
      <c r="J258" s="93" t="s">
        <v>256</v>
      </c>
      <c r="K258" s="75" t="e">
        <f>VLOOKUP(J258,'Отчет Eplex'!$B:$E,4,0)</f>
        <v>#N/A</v>
      </c>
      <c r="L258" s="75" t="e">
        <f t="shared" si="44"/>
        <v>#N/A</v>
      </c>
      <c r="M258" s="72">
        <v>1</v>
      </c>
      <c r="N258" s="72" t="s">
        <v>2596</v>
      </c>
      <c r="O258" s="72" t="str">
        <f>IFERROR(IF(VLOOKUP(I258,'Прайс шпак'!C:F,4,0)=N258,"шпак","Ошибка"),"Ошибка")</f>
        <v>шпак</v>
      </c>
      <c r="P258" s="74">
        <f>INDEX('Прайс шпак'!$H:$H,MATCH(I258,'Прайс шпак'!$C:$C,0))*M258</f>
        <v>2660</v>
      </c>
      <c r="Q258" s="72">
        <f>VLOOKUP(P258,Наценка!$A$1:$B$8,2,1)</f>
        <v>1.39</v>
      </c>
      <c r="R258" s="75">
        <f t="shared" si="41"/>
        <v>3697.3999999999996</v>
      </c>
      <c r="S258" s="74">
        <f t="shared" si="45"/>
        <v>3690</v>
      </c>
      <c r="T258" s="75">
        <f>VLOOKUP($A258,'Выгр Кат'!$A:$T,T$1,0)</f>
        <v>2650</v>
      </c>
      <c r="U258" s="75">
        <f>VLOOKUP($A258,'Выгр Кат'!$A:$T,U$1,0)</f>
        <v>3690</v>
      </c>
      <c r="V258" s="76">
        <f t="shared" si="46"/>
        <v>10</v>
      </c>
      <c r="W258" s="76">
        <f t="shared" si="47"/>
        <v>0</v>
      </c>
      <c r="X258" s="77">
        <f>IF(IFERROR(RIGHT(E258,1),"")="✔",S258*(1-#REF!),S258*(1-$X$2))</f>
        <v>3431.7</v>
      </c>
      <c r="Y258" s="167">
        <f t="shared" ref="Y258:Y321" si="49">IFERROR(X258/P258-1,"")</f>
        <v>0.29011278195488721</v>
      </c>
      <c r="Z258" s="167">
        <f t="shared" ref="Z258:Z321" si="50">IFERROR((AB258-X258)/AB258,"")</f>
        <v>0.16095354523227387</v>
      </c>
      <c r="AA258" s="167">
        <f t="shared" ref="AA258:AA321" si="51">IFERROR(IF(AB258="","",AB258/P258-1),"")</f>
        <v>0.53759398496240607</v>
      </c>
      <c r="AB258" s="169">
        <f t="shared" si="48"/>
        <v>4090</v>
      </c>
      <c r="AC258" s="161">
        <f>IFERROR(ROUND((VLOOKUP($A258,'ИЗ ГУГЛА'!$B:$Z,AC$1,0)+AE258)*AD258,),VLOOKUP($A258,'ИЗ ГУГЛА'!$B:$Z,AC$1,0))</f>
        <v>4090</v>
      </c>
      <c r="AD258" s="78">
        <v>1</v>
      </c>
      <c r="AE258" s="160">
        <v>0</v>
      </c>
      <c r="AF258" s="183">
        <v>4090</v>
      </c>
      <c r="AG258" s="152" t="s">
        <v>28522</v>
      </c>
      <c r="AH258" s="161" t="str">
        <f>IFERROR(ROUND((VLOOKUP($A258,'ИЗ ГУГЛА'!$B:$Z,AH$1,0)+AJ258)*AI258,),VLOOKUP($A258,'ИЗ ГУГЛА'!$B:$Z,AH$1,0))</f>
        <v/>
      </c>
      <c r="AI258" s="78">
        <v>1</v>
      </c>
      <c r="AJ258" s="160">
        <v>0</v>
      </c>
      <c r="AK258" s="172"/>
      <c r="AL258" s="172"/>
      <c r="AM258" s="161" t="str">
        <f>IFERROR(ROUND((VLOOKUP($A258,'ИЗ ГУГЛА'!$B:$Z,AM$1,0)+AO258)*AN258,),VLOOKUP($A258,'ИЗ ГУГЛА'!$B:$Z,AM$1,0))</f>
        <v/>
      </c>
      <c r="AN258" s="160">
        <v>1</v>
      </c>
      <c r="AO258" s="160">
        <v>0</v>
      </c>
      <c r="AP258" s="172"/>
      <c r="AQ258" s="172"/>
      <c r="AR258" s="161" t="str">
        <f>IFERROR(ROUND((VLOOKUP($A258,'ИЗ ГУГЛА'!$B:$Z,AR$1,0)+AT258)*AS258,),VLOOKUP($A258,'ИЗ ГУГЛА'!$B:$Z,AR$1,0))</f>
        <v/>
      </c>
      <c r="AS258" s="160">
        <v>1</v>
      </c>
      <c r="AT258" s="160">
        <v>0</v>
      </c>
      <c r="AU258" s="172"/>
      <c r="AV258" s="172"/>
    </row>
    <row r="259" spans="1:48" ht="46.5" hidden="1" thickTop="1" thickBot="1">
      <c r="A259" s="121">
        <v>140356</v>
      </c>
      <c r="B259" s="115">
        <f>VLOOKUP($A259,'Выгр Кат'!$A:$T,B$1,0)</f>
        <v>4082</v>
      </c>
      <c r="C259" s="116" t="str">
        <f>VLOOKUP($A259,'Выгр Кат'!$A:$T,C$1,0)</f>
        <v>Высоковольтные провода SLON для ВАЗ 2108-21099, 2110, 2111 карбюратор</v>
      </c>
      <c r="D259" s="115" t="str">
        <f>VLOOKUP($A259,'Выгр Кат'!$A:$T,D$1,0)</f>
        <v>Y</v>
      </c>
      <c r="E259" s="115" t="str">
        <f>VLOOKUP($A259,'Выгр Кат'!$A:$T,E$1,0)</f>
        <v>1</v>
      </c>
      <c r="F259" s="115">
        <f>VLOOKUP($A259,'Выгр Кат'!$A:$T,F$1,0)</f>
        <v>0</v>
      </c>
      <c r="G259" s="115" t="str">
        <f>VLOOKUP($A259,'Выгр Кат'!$A:$T,G$1,0)</f>
        <v>2108370708010</v>
      </c>
      <c r="H259" s="115" t="str">
        <f>VLOOKUP($A259,'Выгр Кат'!$A:$T,H$1,0)</f>
        <v>2108-3707080</v>
      </c>
      <c r="I259" s="93" t="s">
        <v>2829</v>
      </c>
      <c r="J259" s="93" t="s">
        <v>2829</v>
      </c>
      <c r="K259" s="75" t="e">
        <f>VLOOKUP(J259,'Отчет Eplex'!$B:$E,4,0)</f>
        <v>#N/A</v>
      </c>
      <c r="L259" s="75" t="e">
        <f t="shared" si="44"/>
        <v>#N/A</v>
      </c>
      <c r="M259" s="72">
        <v>1</v>
      </c>
      <c r="N259" s="72" t="s">
        <v>2823</v>
      </c>
      <c r="O259" s="72" t="str">
        <f>IFERROR(IF(VLOOKUP(I259,'Прайс шпак'!C:F,4,0)=N259,"шпак","Ошибка"),"Ошибка")</f>
        <v>шпак</v>
      </c>
      <c r="P259" s="74">
        <f>INDEX('Прайс шпак'!$H:$H,MATCH(I259,'Прайс шпак'!$C:$C,0))*M259</f>
        <v>790</v>
      </c>
      <c r="Q259" s="72">
        <f>VLOOKUP(P259,Наценка!$A$1:$B$8,2,1)</f>
        <v>1.5</v>
      </c>
      <c r="R259" s="130">
        <f>P259*1.2*100/93</f>
        <v>1019.3548387096774</v>
      </c>
      <c r="S259" s="74">
        <f t="shared" si="45"/>
        <v>1090</v>
      </c>
      <c r="T259" s="75">
        <f>VLOOKUP($A259,'Выгр Кат'!$A:$T,T$1,0)</f>
        <v>790</v>
      </c>
      <c r="U259" s="75">
        <f>VLOOKUP($A259,'Выгр Кат'!$A:$T,U$1,0)</f>
        <v>1090</v>
      </c>
      <c r="V259" s="76">
        <f t="shared" si="46"/>
        <v>0</v>
      </c>
      <c r="W259" s="76">
        <f t="shared" si="47"/>
        <v>0</v>
      </c>
      <c r="X259" s="77">
        <f>IF(IFERROR(RIGHT(E259,1),"")="✔",S259*(1-#REF!),S259*(1-$X$2))</f>
        <v>1013.6999999999999</v>
      </c>
      <c r="Y259" s="167">
        <f t="shared" si="49"/>
        <v>0.28316455696202514</v>
      </c>
      <c r="Z259" s="167">
        <f t="shared" si="50"/>
        <v>-0.14931972789115638</v>
      </c>
      <c r="AA259" s="167">
        <f t="shared" si="51"/>
        <v>0.1164556962025316</v>
      </c>
      <c r="AB259" s="174">
        <f>AK259</f>
        <v>882</v>
      </c>
      <c r="AC259" s="161">
        <f>IFERROR(ROUND((VLOOKUP($A259,'ИЗ ГУГЛА'!$B:$Z,AC$1,0)+AE259)*AD259,),VLOOKUP($A259,'ИЗ ГУГЛА'!$B:$Z,AC$1,0))</f>
        <v>1390</v>
      </c>
      <c r="AD259" s="78">
        <v>1</v>
      </c>
      <c r="AE259" s="160">
        <v>0</v>
      </c>
      <c r="AF259" s="117">
        <v>1390</v>
      </c>
      <c r="AG259" s="152" t="s">
        <v>28565</v>
      </c>
      <c r="AH259" s="161" t="str">
        <f>IFERROR(ROUND((VLOOKUP($A259,'ИЗ ГУГЛА'!$B:$Z,AH$1,0)+AJ259)*AI259,),VLOOKUP($A259,'ИЗ ГУГЛА'!$B:$Z,AH$1,0))</f>
        <v/>
      </c>
      <c r="AI259" s="78">
        <v>1</v>
      </c>
      <c r="AJ259" s="160">
        <v>0</v>
      </c>
      <c r="AK259" s="184">
        <v>882</v>
      </c>
      <c r="AL259" s="172" t="s">
        <v>34063</v>
      </c>
      <c r="AM259" s="161" t="str">
        <f>IFERROR(ROUND((VLOOKUP($A259,'ИЗ ГУГЛА'!$B:$Z,AM$1,0)+AO259)*AN259,),VLOOKUP($A259,'ИЗ ГУГЛА'!$B:$Z,AM$1,0))</f>
        <v/>
      </c>
      <c r="AN259" s="160">
        <v>1</v>
      </c>
      <c r="AO259" s="160">
        <v>0</v>
      </c>
      <c r="AP259" s="172"/>
      <c r="AQ259" s="172"/>
      <c r="AR259" s="161" t="str">
        <f>IFERROR(ROUND((VLOOKUP($A259,'ИЗ ГУГЛА'!$B:$Z,AR$1,0)+AT259)*AS259,),VLOOKUP($A259,'ИЗ ГУГЛА'!$B:$Z,AR$1,0))</f>
        <v/>
      </c>
      <c r="AS259" s="160">
        <v>1</v>
      </c>
      <c r="AT259" s="160">
        <v>0</v>
      </c>
      <c r="AU259" s="172"/>
      <c r="AV259" s="172"/>
    </row>
    <row r="260" spans="1:48" ht="46.5" thickTop="1" thickBot="1">
      <c r="A260" s="121">
        <v>226384</v>
      </c>
      <c r="B260" s="115">
        <f>VLOOKUP($A260,'Выгр Кат'!$A:$T,B$1,0)</f>
        <v>17172</v>
      </c>
      <c r="C260" s="116" t="str">
        <f>VLOOKUP($A260,'Выгр Кат'!$A:$T,C$1,0)</f>
        <v>Штанги продольной и поперечной устойчивости СЭВИ ЭКСПЕРТ с крепежом для ВАЗ 2101-2107</v>
      </c>
      <c r="D260" s="115" t="str">
        <f>VLOOKUP($A260,'Выгр Кат'!$A:$T,D$1,0)</f>
        <v>Y</v>
      </c>
      <c r="E260" s="115" t="str">
        <f>VLOOKUP($A260,'Выгр Кат'!$A:$T,E$1,0)</f>
        <v>1</v>
      </c>
      <c r="F260" s="115">
        <f>VLOOKUP($A260,'Выгр Кат'!$A:$T,F$1,0)</f>
        <v>0</v>
      </c>
      <c r="G260" s="115" t="str">
        <f>VLOOKUP($A260,'Выгр Кат'!$A:$T,G$1,0)</f>
        <v>2108-9110</v>
      </c>
      <c r="H260" s="115">
        <f>VLOOKUP($A260,'Выгр Кат'!$A:$T,H$1,0)</f>
        <v>0</v>
      </c>
      <c r="I260" s="93" t="s">
        <v>257</v>
      </c>
      <c r="J260" s="93" t="s">
        <v>257</v>
      </c>
      <c r="K260" s="75" t="e">
        <f>VLOOKUP(J260,'Отчет Eplex'!$B:$E,4,0)</f>
        <v>#N/A</v>
      </c>
      <c r="L260" s="75" t="e">
        <f t="shared" si="44"/>
        <v>#N/A</v>
      </c>
      <c r="M260" s="72">
        <v>1</v>
      </c>
      <c r="N260" s="72" t="s">
        <v>2596</v>
      </c>
      <c r="O260" s="72" t="str">
        <f>IFERROR(IF(VLOOKUP(I260,'Прайс шпак'!C:F,4,0)=N260,"шпак","Ошибка"),"Ошибка")</f>
        <v>шпак</v>
      </c>
      <c r="P260" s="74">
        <f>INDEX('Прайс шпак'!$H:$H,MATCH(I260,'Прайс шпак'!$C:$C,0))*M260</f>
        <v>3140</v>
      </c>
      <c r="Q260" s="72">
        <f>VLOOKUP(P260,Наценка!$A$1:$B$8,2,1)</f>
        <v>1.39</v>
      </c>
      <c r="R260" s="75">
        <f t="shared" ref="R259:R322" si="52">P260*Q260</f>
        <v>4364.5999999999995</v>
      </c>
      <c r="S260" s="74">
        <f t="shared" si="45"/>
        <v>4390</v>
      </c>
      <c r="T260" s="75">
        <f>VLOOKUP($A260,'Выгр Кат'!$A:$T,T$1,0)</f>
        <v>3100</v>
      </c>
      <c r="U260" s="75">
        <f>VLOOKUP($A260,'Выгр Кат'!$A:$T,U$1,0)</f>
        <v>4390</v>
      </c>
      <c r="V260" s="76">
        <f t="shared" si="46"/>
        <v>40</v>
      </c>
      <c r="W260" s="76">
        <f t="shared" si="47"/>
        <v>0</v>
      </c>
      <c r="X260" s="77">
        <f>IF(IFERROR(RIGHT(E260,1),"")="✔",S260*(1-#REF!),S260*(1-$X$2))</f>
        <v>4082.7</v>
      </c>
      <c r="Y260" s="167">
        <f t="shared" si="49"/>
        <v>0.30022292993630573</v>
      </c>
      <c r="Z260" s="167">
        <f t="shared" si="50"/>
        <v>0.14766179540709815</v>
      </c>
      <c r="AA260" s="167">
        <f t="shared" si="51"/>
        <v>0.52547770700636942</v>
      </c>
      <c r="AB260" s="169">
        <f t="shared" si="48"/>
        <v>4790</v>
      </c>
      <c r="AC260" s="161">
        <f>IFERROR(ROUND((VLOOKUP($A260,'ИЗ ГУГЛА'!$B:$Z,AC$1,0)+AE260)*AD260,),VLOOKUP($A260,'ИЗ ГУГЛА'!$B:$Z,AC$1,0))</f>
        <v>4790</v>
      </c>
      <c r="AD260" s="78">
        <v>1</v>
      </c>
      <c r="AE260" s="160">
        <v>0</v>
      </c>
      <c r="AF260" s="183">
        <v>4790</v>
      </c>
      <c r="AG260" s="152" t="s">
        <v>28523</v>
      </c>
      <c r="AH260" s="161" t="str">
        <f>IFERROR(ROUND((VLOOKUP($A260,'ИЗ ГУГЛА'!$B:$Z,AH$1,0)+AJ260)*AI260,),VLOOKUP($A260,'ИЗ ГУГЛА'!$B:$Z,AH$1,0))</f>
        <v/>
      </c>
      <c r="AI260" s="78">
        <v>1</v>
      </c>
      <c r="AJ260" s="160">
        <v>0</v>
      </c>
      <c r="AK260" s="172"/>
      <c r="AL260" s="172"/>
      <c r="AM260" s="161" t="str">
        <f>IFERROR(ROUND((VLOOKUP($A260,'ИЗ ГУГЛА'!$B:$Z,AM$1,0)+AO260)*AN260,),VLOOKUP($A260,'ИЗ ГУГЛА'!$B:$Z,AM$1,0))</f>
        <v/>
      </c>
      <c r="AN260" s="160">
        <v>1</v>
      </c>
      <c r="AO260" s="160">
        <v>0</v>
      </c>
      <c r="AP260" s="172"/>
      <c r="AQ260" s="172"/>
      <c r="AR260" s="161" t="str">
        <f>IFERROR(ROUND((VLOOKUP($A260,'ИЗ ГУГЛА'!$B:$Z,AR$1,0)+AT260)*AS260,),VLOOKUP($A260,'ИЗ ГУГЛА'!$B:$Z,AR$1,0))</f>
        <v/>
      </c>
      <c r="AS260" s="160">
        <v>1</v>
      </c>
      <c r="AT260" s="160">
        <v>0</v>
      </c>
      <c r="AU260" s="172"/>
      <c r="AV260" s="172"/>
    </row>
    <row r="261" spans="1:48" ht="46.5" thickTop="1" thickBot="1">
      <c r="A261" s="121">
        <v>226383</v>
      </c>
      <c r="B261" s="115">
        <f>VLOOKUP($A261,'Выгр Кат'!$A:$T,B$1,0)</f>
        <v>17241</v>
      </c>
      <c r="C261" s="116" t="str">
        <f>VLOOKUP($A261,'Выгр Кат'!$A:$T,C$1,0)</f>
        <v>Штанги продольной и поперечной устойчивости СЭВИ ЭКСПЕРТ для Лада Нива 4x4, Шевроле Нива</v>
      </c>
      <c r="D261" s="115" t="str">
        <f>VLOOKUP($A261,'Выгр Кат'!$A:$T,D$1,0)</f>
        <v>Y</v>
      </c>
      <c r="E261" s="115" t="str">
        <f>VLOOKUP($A261,'Выгр Кат'!$A:$T,E$1,0)</f>
        <v>1</v>
      </c>
      <c r="F261" s="115">
        <f>VLOOKUP($A261,'Выгр Кат'!$A:$T,F$1,0)</f>
        <v>0</v>
      </c>
      <c r="G261" s="115" t="str">
        <f>VLOOKUP($A261,'Выгр Кат'!$A:$T,G$1,0)</f>
        <v>2109-9010</v>
      </c>
      <c r="H261" s="115">
        <f>VLOOKUP($A261,'Выгр Кат'!$A:$T,H$1,0)</f>
        <v>0</v>
      </c>
      <c r="I261" s="93" t="s">
        <v>263</v>
      </c>
      <c r="J261" s="93" t="s">
        <v>263</v>
      </c>
      <c r="K261" s="75" t="e">
        <f>VLOOKUP(J261,'Отчет Eplex'!$B:$E,4,0)</f>
        <v>#N/A</v>
      </c>
      <c r="L261" s="75" t="e">
        <f t="shared" si="44"/>
        <v>#N/A</v>
      </c>
      <c r="M261" s="72">
        <v>1</v>
      </c>
      <c r="N261" s="72" t="s">
        <v>2596</v>
      </c>
      <c r="O261" s="72" t="str">
        <f>IFERROR(IF(VLOOKUP(I261,'Прайс шпак'!C:F,4,0)=N261,"шпак","Ошибка"),"Ошибка")</f>
        <v>шпак</v>
      </c>
      <c r="P261" s="74">
        <f>INDEX('Прайс шпак'!$H:$H,MATCH(I261,'Прайс шпак'!$C:$C,0))*M261</f>
        <v>2660</v>
      </c>
      <c r="Q261" s="72">
        <f>VLOOKUP(P261,Наценка!$A$1:$B$8,2,1)</f>
        <v>1.39</v>
      </c>
      <c r="R261" s="75">
        <f t="shared" si="52"/>
        <v>3697.3999999999996</v>
      </c>
      <c r="S261" s="74">
        <f t="shared" si="45"/>
        <v>3690</v>
      </c>
      <c r="T261" s="75">
        <f>VLOOKUP($A261,'Выгр Кат'!$A:$T,T$1,0)</f>
        <v>2650</v>
      </c>
      <c r="U261" s="75">
        <f>VLOOKUP($A261,'Выгр Кат'!$A:$T,U$1,0)</f>
        <v>3690</v>
      </c>
      <c r="V261" s="76">
        <f t="shared" si="46"/>
        <v>10</v>
      </c>
      <c r="W261" s="76">
        <f t="shared" si="47"/>
        <v>0</v>
      </c>
      <c r="X261" s="77">
        <f>IF(IFERROR(RIGHT(E261,1),"")="✔",S261*(1-#REF!),S261*(1-$X$2))</f>
        <v>3431.7</v>
      </c>
      <c r="Y261" s="167">
        <f t="shared" si="49"/>
        <v>0.29011278195488721</v>
      </c>
      <c r="Z261" s="167">
        <f t="shared" si="50"/>
        <v>0.16095354523227387</v>
      </c>
      <c r="AA261" s="167">
        <f t="shared" si="51"/>
        <v>0.53759398496240607</v>
      </c>
      <c r="AB261" s="169">
        <f t="shared" si="48"/>
        <v>4090</v>
      </c>
      <c r="AC261" s="161">
        <f>IFERROR(ROUND((VLOOKUP($A261,'ИЗ ГУГЛА'!$B:$Z,AC$1,0)+AE261)*AD261,),VLOOKUP($A261,'ИЗ ГУГЛА'!$B:$Z,AC$1,0))</f>
        <v>4090</v>
      </c>
      <c r="AD261" s="78">
        <v>1</v>
      </c>
      <c r="AE261" s="160">
        <v>0</v>
      </c>
      <c r="AF261" s="183">
        <v>4090</v>
      </c>
      <c r="AG261" s="152" t="s">
        <v>28524</v>
      </c>
      <c r="AH261" s="161" t="str">
        <f>IFERROR(ROUND((VLOOKUP($A261,'ИЗ ГУГЛА'!$B:$Z,AH$1,0)+AJ261)*AI261,),VLOOKUP($A261,'ИЗ ГУГЛА'!$B:$Z,AH$1,0))</f>
        <v/>
      </c>
      <c r="AI261" s="78">
        <v>1</v>
      </c>
      <c r="AJ261" s="160">
        <v>0</v>
      </c>
      <c r="AK261" s="172"/>
      <c r="AL261" s="172"/>
      <c r="AM261" s="161" t="str">
        <f>IFERROR(ROUND((VLOOKUP($A261,'ИЗ ГУГЛА'!$B:$Z,AM$1,0)+AO261)*AN261,),VLOOKUP($A261,'ИЗ ГУГЛА'!$B:$Z,AM$1,0))</f>
        <v/>
      </c>
      <c r="AN261" s="160">
        <v>1</v>
      </c>
      <c r="AO261" s="160">
        <v>0</v>
      </c>
      <c r="AP261" s="172"/>
      <c r="AQ261" s="172"/>
      <c r="AR261" s="161" t="str">
        <f>IFERROR(ROUND((VLOOKUP($A261,'ИЗ ГУГЛА'!$B:$Z,AR$1,0)+AT261)*AS261,),VLOOKUP($A261,'ИЗ ГУГЛА'!$B:$Z,AR$1,0))</f>
        <v/>
      </c>
      <c r="AS261" s="160">
        <v>1</v>
      </c>
      <c r="AT261" s="160">
        <v>0</v>
      </c>
      <c r="AU261" s="172"/>
      <c r="AV261" s="172"/>
    </row>
    <row r="262" spans="1:48" ht="76.5" hidden="1" thickTop="1" thickBot="1">
      <c r="A262" s="121">
        <v>140358</v>
      </c>
      <c r="B262" s="115">
        <f>VLOOKUP($A262,'Выгр Кат'!$A:$T,B$1,0)</f>
        <v>4075</v>
      </c>
      <c r="C262" s="116" t="str">
        <f>VLOOKUP($A262,'Выгр Кат'!$A:$T,C$1,0)</f>
        <v>Высоковольтные провода SLON нового образца для ВАЗ 2108-21099, 2110-2112, 2113-2115, Лада Калина, Калина 2, Приора, Гранта с 8-ми клапанным двигателем</v>
      </c>
      <c r="D262" s="115" t="str">
        <f>VLOOKUP($A262,'Выгр Кат'!$A:$T,D$1,0)</f>
        <v>Y</v>
      </c>
      <c r="E262" s="115" t="str">
        <f>VLOOKUP($A262,'Выгр Кат'!$A:$T,E$1,0)</f>
        <v>1</v>
      </c>
      <c r="F262" s="115">
        <f>VLOOKUP($A262,'Выгр Кат'!$A:$T,F$1,0)</f>
        <v>0</v>
      </c>
      <c r="G262" s="115" t="str">
        <f>VLOOKUP($A262,'Выгр Кат'!$A:$T,G$1,0)</f>
        <v>2111370708010</v>
      </c>
      <c r="H262" s="115" t="str">
        <f>VLOOKUP($A262,'Выгр Кат'!$A:$T,H$1,0)</f>
        <v>2111-3707080</v>
      </c>
      <c r="I262" s="93" t="s">
        <v>2824</v>
      </c>
      <c r="J262" s="93" t="s">
        <v>2824</v>
      </c>
      <c r="K262" s="75" t="e">
        <f>VLOOKUP(J262,'Отчет Eplex'!$B:$E,4,0)</f>
        <v>#N/A</v>
      </c>
      <c r="L262" s="75" t="e">
        <f t="shared" si="44"/>
        <v>#N/A</v>
      </c>
      <c r="M262" s="72">
        <v>1</v>
      </c>
      <c r="N262" s="72" t="s">
        <v>2823</v>
      </c>
      <c r="O262" s="72" t="str">
        <f>IFERROR(IF(VLOOKUP(I262,'Прайс шпак'!C:F,4,0)=N262,"шпак","Ошибка"),"Ошибка")</f>
        <v>шпак</v>
      </c>
      <c r="P262" s="74">
        <f>INDEX('Прайс шпак'!$H:$H,MATCH(I262,'Прайс шпак'!$C:$C,0))*M262</f>
        <v>920</v>
      </c>
      <c r="Q262" s="72">
        <f>VLOOKUP(P262,Наценка!$A$1:$B$8,2,1)</f>
        <v>1.5</v>
      </c>
      <c r="R262" s="75">
        <f t="shared" si="52"/>
        <v>1380</v>
      </c>
      <c r="S262" s="74">
        <f t="shared" si="45"/>
        <v>1390</v>
      </c>
      <c r="T262" s="75">
        <f>VLOOKUP($A262,'Выгр Кат'!$A:$T,T$1,0)</f>
        <v>920</v>
      </c>
      <c r="U262" s="75">
        <f>VLOOKUP($A262,'Выгр Кат'!$A:$T,U$1,0)</f>
        <v>1390</v>
      </c>
      <c r="V262" s="76">
        <f t="shared" si="46"/>
        <v>0</v>
      </c>
      <c r="W262" s="76">
        <f t="shared" si="47"/>
        <v>0</v>
      </c>
      <c r="X262" s="77">
        <f>IF(IFERROR(RIGHT(E262,1),"")="✔",S262*(1-#REF!),S262*(1-$X$2))</f>
        <v>1292.6999999999998</v>
      </c>
      <c r="Y262" s="167">
        <f t="shared" si="49"/>
        <v>0.40510869565217367</v>
      </c>
      <c r="Z262" s="167" t="str">
        <f t="shared" si="50"/>
        <v/>
      </c>
      <c r="AA262" s="167" t="str">
        <f t="shared" si="51"/>
        <v/>
      </c>
      <c r="AB262" s="168"/>
      <c r="AC262" s="161" t="str">
        <f>IFERROR(ROUND((VLOOKUP($A262,'ИЗ ГУГЛА'!$B:$Z,AC$1,0)+AE262)*AD262,),VLOOKUP($A262,'ИЗ ГУГЛА'!$B:$Z,AC$1,0))</f>
        <v/>
      </c>
      <c r="AD262" s="78">
        <v>1</v>
      </c>
      <c r="AE262" s="160">
        <v>0</v>
      </c>
      <c r="AF262" s="117" t="s">
        <v>28492</v>
      </c>
      <c r="AG262" s="152"/>
      <c r="AH262" s="161" t="str">
        <f>IFERROR(ROUND((VLOOKUP($A262,'ИЗ ГУГЛА'!$B:$Z,AH$1,0)+AJ262)*AI262,),VLOOKUP($A262,'ИЗ ГУГЛА'!$B:$Z,AH$1,0))</f>
        <v/>
      </c>
      <c r="AI262" s="78">
        <v>1</v>
      </c>
      <c r="AJ262" s="160">
        <v>0</v>
      </c>
      <c r="AK262" s="172"/>
      <c r="AL262" s="172"/>
      <c r="AM262" s="161" t="str">
        <f>IFERROR(ROUND((VLOOKUP($A262,'ИЗ ГУГЛА'!$B:$Z,AM$1,0)+AO262)*AN262,),VLOOKUP($A262,'ИЗ ГУГЛА'!$B:$Z,AM$1,0))</f>
        <v/>
      </c>
      <c r="AN262" s="160">
        <v>1</v>
      </c>
      <c r="AO262" s="160">
        <v>0</v>
      </c>
      <c r="AP262" s="172"/>
      <c r="AQ262" s="172"/>
      <c r="AR262" s="161" t="str">
        <f>IFERROR(ROUND((VLOOKUP($A262,'ИЗ ГУГЛА'!$B:$Z,AR$1,0)+AT262)*AS262,),VLOOKUP($A262,'ИЗ ГУГЛА'!$B:$Z,AR$1,0))</f>
        <v/>
      </c>
      <c r="AS262" s="160">
        <v>1</v>
      </c>
      <c r="AT262" s="160">
        <v>0</v>
      </c>
      <c r="AU262" s="172"/>
      <c r="AV262" s="172"/>
    </row>
    <row r="263" spans="1:48" ht="61.5" thickTop="1" thickBot="1">
      <c r="A263" s="121">
        <v>140357</v>
      </c>
      <c r="B263" s="115">
        <f>VLOOKUP($A263,'Выгр Кат'!$A:$T,B$1,0)</f>
        <v>4077</v>
      </c>
      <c r="C263" s="116" t="str">
        <f>VLOOKUP($A263,'Выгр Кат'!$A:$T,C$1,0)</f>
        <v>Высоковольтные провода SLON старого образца для  ВАЗ 2108-21099, 2110-2112, 2113-2115 с 8-ми клапанным двигателем</v>
      </c>
      <c r="D263" s="115" t="str">
        <f>VLOOKUP($A263,'Выгр Кат'!$A:$T,D$1,0)</f>
        <v>Y</v>
      </c>
      <c r="E263" s="115" t="str">
        <f>VLOOKUP($A263,'Выгр Кат'!$A:$T,E$1,0)</f>
        <v>1ск6</v>
      </c>
      <c r="F263" s="115">
        <f>VLOOKUP($A263,'Выгр Кат'!$A:$T,F$1,0)</f>
        <v>0</v>
      </c>
      <c r="G263" s="115" t="str">
        <f>VLOOKUP($A263,'Выгр Кат'!$A:$T,G$1,0)</f>
        <v>21113707080</v>
      </c>
      <c r="H263" s="115" t="str">
        <f>VLOOKUP($A263,'Выгр Кат'!$A:$T,H$1,0)</f>
        <v>2111-3707080</v>
      </c>
      <c r="I263" s="93" t="s">
        <v>2831</v>
      </c>
      <c r="J263" s="93" t="s">
        <v>2831</v>
      </c>
      <c r="K263" s="75" t="e">
        <f>VLOOKUP(J263,'Отчет Eplex'!$B:$E,4,0)</f>
        <v>#N/A</v>
      </c>
      <c r="L263" s="75" t="e">
        <f t="shared" si="44"/>
        <v>#N/A</v>
      </c>
      <c r="M263" s="72">
        <v>1</v>
      </c>
      <c r="N263" s="72" t="s">
        <v>2823</v>
      </c>
      <c r="O263" s="72" t="str">
        <f>IFERROR(IF(VLOOKUP(I263,'Прайс шпак'!C:F,4,0)=N263,"шпак","Ошибка"),"Ошибка")</f>
        <v>шпак</v>
      </c>
      <c r="P263" s="74">
        <f>INDEX('Прайс шпак'!$H:$H,MATCH(I263,'Прайс шпак'!$C:$C,0))*M263</f>
        <v>860</v>
      </c>
      <c r="Q263" s="72">
        <f>VLOOKUP(P263,Наценка!$A$1:$B$8,2,1)</f>
        <v>1.5</v>
      </c>
      <c r="R263" s="127">
        <f t="shared" ref="R263:R264" si="53">AB263*1.05</f>
        <v>1594.95</v>
      </c>
      <c r="S263" s="74">
        <f t="shared" si="45"/>
        <v>1590</v>
      </c>
      <c r="T263" s="75">
        <f>VLOOKUP($A263,'Выгр Кат'!$A:$T,T$1,0)</f>
        <v>860</v>
      </c>
      <c r="U263" s="75">
        <f>VLOOKUP($A263,'Выгр Кат'!$A:$T,U$1,0)</f>
        <v>1690</v>
      </c>
      <c r="V263" s="76">
        <f t="shared" si="46"/>
        <v>0</v>
      </c>
      <c r="W263" s="76">
        <f t="shared" si="47"/>
        <v>-100</v>
      </c>
      <c r="X263" s="77">
        <f>IF(IFERROR(RIGHT(E263,1),"")="✔",S263*(1-#REF!),S263*(1-$X$2))</f>
        <v>1478.6999999999998</v>
      </c>
      <c r="Y263" s="167">
        <f t="shared" si="49"/>
        <v>0.71941860465116259</v>
      </c>
      <c r="Z263" s="167">
        <f t="shared" si="50"/>
        <v>2.653061224489808E-2</v>
      </c>
      <c r="AA263" s="167">
        <f t="shared" si="51"/>
        <v>0.76627906976744176</v>
      </c>
      <c r="AB263" s="174">
        <f t="shared" ref="AB263:AB264" si="54">AK263</f>
        <v>1519</v>
      </c>
      <c r="AC263" s="161">
        <f>IFERROR(ROUND((VLOOKUP($A263,'ИЗ ГУГЛА'!$B:$Z,AC$1,0)+AE263)*AD263,),VLOOKUP($A263,'ИЗ ГУГЛА'!$B:$Z,AC$1,0))</f>
        <v>1390</v>
      </c>
      <c r="AD263" s="78">
        <v>1</v>
      </c>
      <c r="AE263" s="160">
        <v>0</v>
      </c>
      <c r="AF263" s="117">
        <v>1390</v>
      </c>
      <c r="AG263" s="152" t="s">
        <v>28566</v>
      </c>
      <c r="AH263" s="161">
        <f>IFERROR(ROUND((VLOOKUP($A263,'ИЗ ГУГЛА'!$B:$Z,AH$1,0)+AJ263)*AI263,),VLOOKUP($A263,'ИЗ ГУГЛА'!$B:$Z,AH$1,0))</f>
        <v>1519</v>
      </c>
      <c r="AI263" s="78">
        <v>1</v>
      </c>
      <c r="AJ263" s="160">
        <v>0</v>
      </c>
      <c r="AK263" s="184">
        <v>1519</v>
      </c>
      <c r="AL263" s="172" t="s">
        <v>33440</v>
      </c>
      <c r="AM263" s="161" t="str">
        <f>IFERROR(ROUND((VLOOKUP($A263,'ИЗ ГУГЛА'!$B:$Z,AM$1,0)+AO263)*AN263,),VLOOKUP($A263,'ИЗ ГУГЛА'!$B:$Z,AM$1,0))</f>
        <v/>
      </c>
      <c r="AN263" s="160">
        <v>1</v>
      </c>
      <c r="AO263" s="160">
        <v>0</v>
      </c>
      <c r="AP263" s="172"/>
      <c r="AQ263" s="172"/>
      <c r="AR263" s="161" t="str">
        <f>IFERROR(ROUND((VLOOKUP($A263,'ИЗ ГУГЛА'!$B:$Z,AR$1,0)+AT263)*AS263,),VLOOKUP($A263,'ИЗ ГУГЛА'!$B:$Z,AR$1,0))</f>
        <v/>
      </c>
      <c r="AS263" s="160">
        <v>1</v>
      </c>
      <c r="AT263" s="160">
        <v>0</v>
      </c>
      <c r="AU263" s="172"/>
      <c r="AV263" s="172"/>
    </row>
    <row r="264" spans="1:48" ht="46.5" thickTop="1" thickBot="1">
      <c r="A264" s="121">
        <v>140359</v>
      </c>
      <c r="B264" s="115">
        <f>VLOOKUP($A264,'Выгр Кат'!$A:$T,B$1,0)</f>
        <v>4071</v>
      </c>
      <c r="C264" s="116" t="str">
        <f>VLOOKUP($A264,'Выгр Кат'!$A:$T,C$1,0)</f>
        <v>Высоковольтные провода SLON для ВАЗ 2110-2112 с 16-ти клапанным двигателем</v>
      </c>
      <c r="D264" s="115" t="str">
        <f>VLOOKUP($A264,'Выгр Кат'!$A:$T,D$1,0)</f>
        <v>Y</v>
      </c>
      <c r="E264" s="115" t="str">
        <f>VLOOKUP($A264,'Выгр Кат'!$A:$T,E$1,0)</f>
        <v>1ск6</v>
      </c>
      <c r="F264" s="115">
        <f>VLOOKUP($A264,'Выгр Кат'!$A:$T,F$1,0)</f>
        <v>0</v>
      </c>
      <c r="G264" s="115" t="str">
        <f>VLOOKUP($A264,'Выгр Кат'!$A:$T,G$1,0)</f>
        <v>2112370708004</v>
      </c>
      <c r="H264" s="115" t="str">
        <f>VLOOKUP($A264,'Выгр Кат'!$A:$T,H$1,0)</f>
        <v>2112-3707080</v>
      </c>
      <c r="I264" s="93" t="s">
        <v>2833</v>
      </c>
      <c r="J264" s="93" t="s">
        <v>2833</v>
      </c>
      <c r="K264" s="75" t="e">
        <f>VLOOKUP(J264,'Отчет Eplex'!$B:$E,4,0)</f>
        <v>#N/A</v>
      </c>
      <c r="L264" s="75" t="e">
        <f t="shared" si="44"/>
        <v>#N/A</v>
      </c>
      <c r="M264" s="72">
        <v>1</v>
      </c>
      <c r="N264" s="72" t="s">
        <v>2823</v>
      </c>
      <c r="O264" s="72" t="str">
        <f>IFERROR(IF(VLOOKUP(I264,'Прайс шпак'!C:F,4,0)=N264,"шпак","Ошибка"),"Ошибка")</f>
        <v>шпак</v>
      </c>
      <c r="P264" s="74">
        <f>INDEX('Прайс шпак'!$H:$H,MATCH(I264,'Прайс шпак'!$C:$C,0))*M264</f>
        <v>1310</v>
      </c>
      <c r="Q264" s="72">
        <f>VLOOKUP(P264,Наценка!$A$1:$B$8,2,1)</f>
        <v>1.39</v>
      </c>
      <c r="R264" s="127">
        <f t="shared" si="53"/>
        <v>1798.65</v>
      </c>
      <c r="S264" s="74">
        <f t="shared" si="45"/>
        <v>1790</v>
      </c>
      <c r="T264" s="75">
        <f>VLOOKUP($A264,'Выгр Кат'!$A:$T,T$1,0)</f>
        <v>1310</v>
      </c>
      <c r="U264" s="75">
        <f>VLOOKUP($A264,'Выгр Кат'!$A:$T,U$1,0)</f>
        <v>1690</v>
      </c>
      <c r="V264" s="76">
        <f t="shared" si="46"/>
        <v>0</v>
      </c>
      <c r="W264" s="76">
        <f t="shared" si="47"/>
        <v>100</v>
      </c>
      <c r="X264" s="77">
        <f>IF(IFERROR(RIGHT(E264,1),"")="✔",S264*(1-#REF!),S264*(1-$X$2))</f>
        <v>1664.6999999999998</v>
      </c>
      <c r="Y264" s="167">
        <f t="shared" si="49"/>
        <v>0.27076335877862578</v>
      </c>
      <c r="Z264" s="167">
        <f t="shared" si="50"/>
        <v>2.8196147110332855E-2</v>
      </c>
      <c r="AA264" s="167">
        <f t="shared" si="51"/>
        <v>0.30763358778625949</v>
      </c>
      <c r="AB264" s="174">
        <f t="shared" si="54"/>
        <v>1713</v>
      </c>
      <c r="AC264" s="161">
        <f>IFERROR(ROUND((VLOOKUP($A264,'ИЗ ГУГЛА'!$B:$Z,AC$1,0)+AE264)*AD264,),VLOOKUP($A264,'ИЗ ГУГЛА'!$B:$Z,AC$1,0))</f>
        <v>2090</v>
      </c>
      <c r="AD264" s="78">
        <v>1</v>
      </c>
      <c r="AE264" s="160">
        <v>0</v>
      </c>
      <c r="AF264" s="117">
        <v>2090</v>
      </c>
      <c r="AG264" s="152" t="s">
        <v>28567</v>
      </c>
      <c r="AH264" s="161">
        <f>IFERROR(ROUND((VLOOKUP($A264,'ИЗ ГУГЛА'!$B:$Z,AH$1,0)+AJ264)*AI264,),VLOOKUP($A264,'ИЗ ГУГЛА'!$B:$Z,AH$1,0))</f>
        <v>1713</v>
      </c>
      <c r="AI264" s="78">
        <v>1</v>
      </c>
      <c r="AJ264" s="160">
        <v>0</v>
      </c>
      <c r="AK264" s="184">
        <v>1713</v>
      </c>
      <c r="AL264" s="172" t="s">
        <v>32509</v>
      </c>
      <c r="AM264" s="161" t="str">
        <f>IFERROR(ROUND((VLOOKUP($A264,'ИЗ ГУГЛА'!$B:$Z,AM$1,0)+AO264)*AN264,),VLOOKUP($A264,'ИЗ ГУГЛА'!$B:$Z,AM$1,0))</f>
        <v/>
      </c>
      <c r="AN264" s="160">
        <v>1</v>
      </c>
      <c r="AO264" s="160">
        <v>0</v>
      </c>
      <c r="AP264" s="172"/>
      <c r="AQ264" s="172"/>
      <c r="AR264" s="161" t="str">
        <f>IFERROR(ROUND((VLOOKUP($A264,'ИЗ ГУГЛА'!$B:$Z,AR$1,0)+AT264)*AS264,),VLOOKUP($A264,'ИЗ ГУГЛА'!$B:$Z,AR$1,0))</f>
        <v/>
      </c>
      <c r="AS264" s="160">
        <v>1</v>
      </c>
      <c r="AT264" s="160">
        <v>0</v>
      </c>
      <c r="AU264" s="172"/>
      <c r="AV264" s="172"/>
    </row>
    <row r="265" spans="1:48" ht="46.5" thickTop="1" thickBot="1">
      <c r="A265" s="121">
        <v>225403</v>
      </c>
      <c r="B265" s="115">
        <f>VLOOKUP($A265,'Выгр Кат'!$A:$T,B$1,0)</f>
        <v>17330</v>
      </c>
      <c r="C265" s="116" t="str">
        <f>VLOOKUP($A265,'Выгр Кат'!$A:$T,C$1,0)</f>
        <v>Шарнир продольной штанги нижний СЭВИ ЭКСТРИМ для ВАЗ 2101-2107, Лада Нива 4x4, Шевроле Нива</v>
      </c>
      <c r="D265" s="115" t="str">
        <f>VLOOKUP($A265,'Выгр Кат'!$A:$T,D$1,0)</f>
        <v>Y</v>
      </c>
      <c r="E265" s="115" t="str">
        <f>VLOOKUP($A265,'Выгр Кат'!$A:$T,E$1,0)</f>
        <v>1</v>
      </c>
      <c r="F265" s="115">
        <f>VLOOKUP($A265,'Выгр Кат'!$A:$T,F$1,0)</f>
        <v>0</v>
      </c>
      <c r="G265" s="115" t="str">
        <f>VLOOKUP($A265,'Выгр Кат'!$A:$T,G$1,0)</f>
        <v>2112-9040</v>
      </c>
      <c r="H265" s="115">
        <f>VLOOKUP($A265,'Выгр Кат'!$A:$T,H$1,0)</f>
        <v>0</v>
      </c>
      <c r="I265" s="93" t="s">
        <v>279</v>
      </c>
      <c r="J265" s="93" t="s">
        <v>279</v>
      </c>
      <c r="K265" s="75" t="e">
        <f>VLOOKUP(J265,'Отчет Eplex'!$B:$E,4,0)</f>
        <v>#N/A</v>
      </c>
      <c r="L265" s="75" t="e">
        <f t="shared" si="44"/>
        <v>#N/A</v>
      </c>
      <c r="M265" s="72">
        <v>1</v>
      </c>
      <c r="N265" s="72" t="s">
        <v>2596</v>
      </c>
      <c r="O265" s="72" t="str">
        <f>IFERROR(IF(VLOOKUP(I265,'Прайс шпак'!C:F,4,0)=N265,"шпак","Ошибка"),"Ошибка")</f>
        <v>шпак</v>
      </c>
      <c r="P265" s="74">
        <f>INDEX('Прайс шпак'!$H:$H,MATCH(I265,'Прайс шпак'!$C:$C,0))*M265</f>
        <v>230</v>
      </c>
      <c r="Q265" s="72">
        <f>VLOOKUP(P265,Наценка!$A$1:$B$8,2,1)</f>
        <v>1.98</v>
      </c>
      <c r="R265" s="75">
        <f t="shared" si="52"/>
        <v>455.4</v>
      </c>
      <c r="S265" s="74">
        <f t="shared" si="45"/>
        <v>459</v>
      </c>
      <c r="T265" s="75">
        <f>VLOOKUP($A265,'Выгр Кат'!$A:$T,T$1,0)</f>
        <v>210</v>
      </c>
      <c r="U265" s="75">
        <f>VLOOKUP($A265,'Выгр Кат'!$A:$T,U$1,0)</f>
        <v>419</v>
      </c>
      <c r="V265" s="76">
        <f t="shared" si="46"/>
        <v>20</v>
      </c>
      <c r="W265" s="76">
        <f t="shared" si="47"/>
        <v>40</v>
      </c>
      <c r="X265" s="77">
        <f>IF(IFERROR(RIGHT(E265,1),"")="✔",S265*(1-#REF!),S265*(1-$X$2))</f>
        <v>426.86999999999995</v>
      </c>
      <c r="Y265" s="167">
        <f t="shared" si="49"/>
        <v>0.85595652173913028</v>
      </c>
      <c r="Z265" s="167">
        <f t="shared" si="50"/>
        <v>0.12883673469387766</v>
      </c>
      <c r="AA265" s="167">
        <f t="shared" si="51"/>
        <v>1.1304347826086958</v>
      </c>
      <c r="AB265" s="169">
        <f t="shared" ref="AB265:AB274" si="55">AF265</f>
        <v>490</v>
      </c>
      <c r="AC265" s="161">
        <f>IFERROR(ROUND((VLOOKUP($A265,'ИЗ ГУГЛА'!$B:$Z,AC$1,0)+AE265)*AD265,),VLOOKUP($A265,'ИЗ ГУГЛА'!$B:$Z,AC$1,0))</f>
        <v>490</v>
      </c>
      <c r="AD265" s="78">
        <v>1</v>
      </c>
      <c r="AE265" s="160">
        <v>0</v>
      </c>
      <c r="AF265" s="183">
        <v>490</v>
      </c>
      <c r="AG265" s="152" t="s">
        <v>28525</v>
      </c>
      <c r="AH265" s="161" t="str">
        <f>IFERROR(ROUND((VLOOKUP($A265,'ИЗ ГУГЛА'!$B:$Z,AH$1,0)+AJ265)*AI265,),VLOOKUP($A265,'ИЗ ГУГЛА'!$B:$Z,AH$1,0))</f>
        <v/>
      </c>
      <c r="AI265" s="78">
        <v>1</v>
      </c>
      <c r="AJ265" s="160">
        <v>0</v>
      </c>
      <c r="AK265" s="172"/>
      <c r="AL265" s="172"/>
      <c r="AM265" s="161" t="str">
        <f>IFERROR(ROUND((VLOOKUP($A265,'ИЗ ГУГЛА'!$B:$Z,AM$1,0)+AO265)*AN265,),VLOOKUP($A265,'ИЗ ГУГЛА'!$B:$Z,AM$1,0))</f>
        <v/>
      </c>
      <c r="AN265" s="160">
        <v>1</v>
      </c>
      <c r="AO265" s="160">
        <v>0</v>
      </c>
      <c r="AP265" s="172"/>
      <c r="AQ265" s="172"/>
      <c r="AR265" s="161" t="str">
        <f>IFERROR(ROUND((VLOOKUP($A265,'ИЗ ГУГЛА'!$B:$Z,AR$1,0)+AT265)*AS265,),VLOOKUP($A265,'ИЗ ГУГЛА'!$B:$Z,AR$1,0))</f>
        <v/>
      </c>
      <c r="AS265" s="160">
        <v>1</v>
      </c>
      <c r="AT265" s="160">
        <v>0</v>
      </c>
      <c r="AU265" s="172"/>
      <c r="AV265" s="172"/>
    </row>
    <row r="266" spans="1:48" ht="46.5" thickTop="1" thickBot="1">
      <c r="A266" s="121">
        <v>225401</v>
      </c>
      <c r="B266" s="115">
        <f>VLOOKUP($A266,'Выгр Кат'!$A:$T,B$1,0)</f>
        <v>17328</v>
      </c>
      <c r="C266" s="116" t="str">
        <f>VLOOKUP($A266,'Выгр Кат'!$A:$T,C$1,0)</f>
        <v>Шарнир поперечной штанги СЭВИ ЭКСТРИМ для ВАЗ 2101-2107, Лада Нива 4x4, Шевроле Нива</v>
      </c>
      <c r="D266" s="115" t="str">
        <f>VLOOKUP($A266,'Выгр Кат'!$A:$T,D$1,0)</f>
        <v>Y</v>
      </c>
      <c r="E266" s="115" t="str">
        <f>VLOOKUP($A266,'Выгр Кат'!$A:$T,E$1,0)</f>
        <v>1</v>
      </c>
      <c r="F266" s="115">
        <f>VLOOKUP($A266,'Выгр Кат'!$A:$T,F$1,0)</f>
        <v>0</v>
      </c>
      <c r="G266" s="115" t="str">
        <f>VLOOKUP($A266,'Выгр Кат'!$A:$T,G$1,0)</f>
        <v>2113-9041</v>
      </c>
      <c r="H266" s="115">
        <f>VLOOKUP($A266,'Выгр Кат'!$A:$T,H$1,0)</f>
        <v>0</v>
      </c>
      <c r="I266" s="93" t="s">
        <v>278</v>
      </c>
      <c r="J266" s="93" t="s">
        <v>278</v>
      </c>
      <c r="K266" s="75" t="e">
        <f>VLOOKUP(J266,'Отчет Eplex'!$B:$E,4,0)</f>
        <v>#N/A</v>
      </c>
      <c r="L266" s="75" t="e">
        <f t="shared" si="44"/>
        <v>#N/A</v>
      </c>
      <c r="M266" s="72">
        <v>1</v>
      </c>
      <c r="N266" s="72" t="s">
        <v>2596</v>
      </c>
      <c r="O266" s="72" t="str">
        <f>IFERROR(IF(VLOOKUP(I266,'Прайс шпак'!C:F,4,0)=N266,"шпак","Ошибка"),"Ошибка")</f>
        <v>шпак</v>
      </c>
      <c r="P266" s="74">
        <f>INDEX('Прайс шпак'!$H:$H,MATCH(I266,'Прайс шпак'!$C:$C,0))*M266</f>
        <v>210</v>
      </c>
      <c r="Q266" s="72">
        <f>VLOOKUP(P266,Наценка!$A$1:$B$8,2,1)</f>
        <v>1.98</v>
      </c>
      <c r="R266" s="75">
        <f t="shared" si="52"/>
        <v>415.8</v>
      </c>
      <c r="S266" s="74">
        <f t="shared" si="45"/>
        <v>419</v>
      </c>
      <c r="T266" s="75">
        <f>VLOOKUP($A266,'Выгр Кат'!$A:$T,T$1,0)</f>
        <v>200</v>
      </c>
      <c r="U266" s="75">
        <f>VLOOKUP($A266,'Выгр Кат'!$A:$T,U$1,0)</f>
        <v>399</v>
      </c>
      <c r="V266" s="76">
        <f t="shared" si="46"/>
        <v>10</v>
      </c>
      <c r="W266" s="76">
        <f t="shared" si="47"/>
        <v>20</v>
      </c>
      <c r="X266" s="77">
        <f>IF(IFERROR(RIGHT(E266,1),"")="✔",S266*(1-#REF!),S266*(1-$X$2))</f>
        <v>389.66999999999996</v>
      </c>
      <c r="Y266" s="167">
        <f t="shared" si="49"/>
        <v>0.85557142857142843</v>
      </c>
      <c r="Z266" s="167">
        <f t="shared" si="50"/>
        <v>0.13213808463251681</v>
      </c>
      <c r="AA266" s="167">
        <f t="shared" si="51"/>
        <v>1.138095238095238</v>
      </c>
      <c r="AB266" s="169">
        <f t="shared" si="55"/>
        <v>449</v>
      </c>
      <c r="AC266" s="161">
        <f>IFERROR(ROUND((VLOOKUP($A266,'ИЗ ГУГЛА'!$B:$Z,AC$1,0)+AE266)*AD266,),VLOOKUP($A266,'ИЗ ГУГЛА'!$B:$Z,AC$1,0))</f>
        <v>449</v>
      </c>
      <c r="AD266" s="78">
        <v>1</v>
      </c>
      <c r="AE266" s="160">
        <v>0</v>
      </c>
      <c r="AF266" s="183">
        <v>449</v>
      </c>
      <c r="AG266" s="152" t="s">
        <v>28526</v>
      </c>
      <c r="AH266" s="161" t="str">
        <f>IFERROR(ROUND((VLOOKUP($A266,'ИЗ ГУГЛА'!$B:$Z,AH$1,0)+AJ266)*AI266,),VLOOKUP($A266,'ИЗ ГУГЛА'!$B:$Z,AH$1,0))</f>
        <v/>
      </c>
      <c r="AI266" s="78">
        <v>1</v>
      </c>
      <c r="AJ266" s="160">
        <v>0</v>
      </c>
      <c r="AK266" s="172"/>
      <c r="AL266" s="172"/>
      <c r="AM266" s="161" t="str">
        <f>IFERROR(ROUND((VLOOKUP($A266,'ИЗ ГУГЛА'!$B:$Z,AM$1,0)+AO266)*AN266,),VLOOKUP($A266,'ИЗ ГУГЛА'!$B:$Z,AM$1,0))</f>
        <v/>
      </c>
      <c r="AN266" s="160">
        <v>1</v>
      </c>
      <c r="AO266" s="160">
        <v>0</v>
      </c>
      <c r="AP266" s="172"/>
      <c r="AQ266" s="172"/>
      <c r="AR266" s="161" t="str">
        <f>IFERROR(ROUND((VLOOKUP($A266,'ИЗ ГУГЛА'!$B:$Z,AR$1,0)+AT266)*AS266,),VLOOKUP($A266,'ИЗ ГУГЛА'!$B:$Z,AR$1,0))</f>
        <v/>
      </c>
      <c r="AS266" s="160">
        <v>1</v>
      </c>
      <c r="AT266" s="160">
        <v>0</v>
      </c>
      <c r="AU266" s="172"/>
      <c r="AV266" s="172"/>
    </row>
    <row r="267" spans="1:48" ht="61.5" thickTop="1" thickBot="1">
      <c r="A267" s="121">
        <v>226386</v>
      </c>
      <c r="B267" s="115">
        <f>VLOOKUP($A267,'Выгр Кат'!$A:$T,B$1,0)</f>
        <v>17381</v>
      </c>
      <c r="C267" s="116" t="str">
        <f>VLOOKUP($A267,'Выгр Кат'!$A:$T,C$1,0)</f>
        <v>Штанги продольной и поперечной устойчивости СЭВИ ЭКСТРИМ для ВАЗ 2101-2107, Лада Нива 4x4, Шевроле Нива</v>
      </c>
      <c r="D267" s="115" t="str">
        <f>VLOOKUP($A267,'Выгр Кат'!$A:$T,D$1,0)</f>
        <v>Y</v>
      </c>
      <c r="E267" s="115" t="str">
        <f>VLOOKUP($A267,'Выгр Кат'!$A:$T,E$1,0)</f>
        <v>1</v>
      </c>
      <c r="F267" s="115">
        <f>VLOOKUP($A267,'Выгр Кат'!$A:$T,F$1,0)</f>
        <v>0</v>
      </c>
      <c r="G267" s="115" t="str">
        <f>VLOOKUP($A267,'Выгр Кат'!$A:$T,G$1,0)</f>
        <v>2114-9042</v>
      </c>
      <c r="H267" s="115">
        <f>VLOOKUP($A267,'Выгр Кат'!$A:$T,H$1,0)</f>
        <v>0</v>
      </c>
      <c r="I267" s="93" t="s">
        <v>283</v>
      </c>
      <c r="J267" s="93" t="s">
        <v>283</v>
      </c>
      <c r="K267" s="75" t="e">
        <f>VLOOKUP(J267,'Отчет Eplex'!$B:$E,4,0)</f>
        <v>#N/A</v>
      </c>
      <c r="L267" s="75" t="e">
        <f t="shared" si="44"/>
        <v>#N/A</v>
      </c>
      <c r="M267" s="72">
        <v>1</v>
      </c>
      <c r="N267" s="72" t="s">
        <v>2596</v>
      </c>
      <c r="O267" s="72" t="str">
        <f>IFERROR(IF(VLOOKUP(I267,'Прайс шпак'!C:F,4,0)=N267,"шпак","Ошибка"),"Ошибка")</f>
        <v>шпак</v>
      </c>
      <c r="P267" s="74">
        <f>INDEX('Прайс шпак'!$H:$H,MATCH(I267,'Прайс шпак'!$C:$C,0))*M267</f>
        <v>3980</v>
      </c>
      <c r="Q267" s="72">
        <f>VLOOKUP(P267,Наценка!$A$1:$B$8,2,1)</f>
        <v>1.39</v>
      </c>
      <c r="R267" s="75">
        <f t="shared" si="52"/>
        <v>5532.2</v>
      </c>
      <c r="S267" s="74">
        <f t="shared" si="45"/>
        <v>5590</v>
      </c>
      <c r="T267" s="75">
        <f>VLOOKUP($A267,'Выгр Кат'!$A:$T,T$1,0)</f>
        <v>4900</v>
      </c>
      <c r="U267" s="75">
        <f>VLOOKUP($A267,'Выгр Кат'!$A:$T,U$1,0)</f>
        <v>6890</v>
      </c>
      <c r="V267" s="76">
        <f t="shared" si="46"/>
        <v>-920</v>
      </c>
      <c r="W267" s="76">
        <f t="shared" si="47"/>
        <v>-1300</v>
      </c>
      <c r="X267" s="77">
        <f>IF(IFERROR(RIGHT(E267,1),"")="✔",S267*(1-#REF!),S267*(1-$X$2))</f>
        <v>5198.7</v>
      </c>
      <c r="Y267" s="167">
        <f t="shared" si="49"/>
        <v>0.30620603015075365</v>
      </c>
      <c r="Z267" s="167">
        <f t="shared" si="50"/>
        <v>0.31505928853754944</v>
      </c>
      <c r="AA267" s="167">
        <f t="shared" si="51"/>
        <v>0.90703517587939708</v>
      </c>
      <c r="AB267" s="169">
        <f t="shared" si="55"/>
        <v>7590</v>
      </c>
      <c r="AC267" s="161">
        <f>IFERROR(ROUND((VLOOKUP($A267,'ИЗ ГУГЛА'!$B:$Z,AC$1,0)+AE267)*AD267,),VLOOKUP($A267,'ИЗ ГУГЛА'!$B:$Z,AC$1,0))</f>
        <v>7590</v>
      </c>
      <c r="AD267" s="78">
        <v>1</v>
      </c>
      <c r="AE267" s="160">
        <v>0</v>
      </c>
      <c r="AF267" s="183">
        <v>7590</v>
      </c>
      <c r="AG267" s="152" t="s">
        <v>28527</v>
      </c>
      <c r="AH267" s="161" t="str">
        <f>IFERROR(ROUND((VLOOKUP($A267,'ИЗ ГУГЛА'!$B:$Z,AH$1,0)+AJ267)*AI267,),VLOOKUP($A267,'ИЗ ГУГЛА'!$B:$Z,AH$1,0))</f>
        <v/>
      </c>
      <c r="AI267" s="78">
        <v>1</v>
      </c>
      <c r="AJ267" s="160">
        <v>0</v>
      </c>
      <c r="AK267" s="172"/>
      <c r="AL267" s="172"/>
      <c r="AM267" s="161" t="str">
        <f>IFERROR(ROUND((VLOOKUP($A267,'ИЗ ГУГЛА'!$B:$Z,AM$1,0)+AO267)*AN267,),VLOOKUP($A267,'ИЗ ГУГЛА'!$B:$Z,AM$1,0))</f>
        <v/>
      </c>
      <c r="AN267" s="160">
        <v>1</v>
      </c>
      <c r="AO267" s="160">
        <v>0</v>
      </c>
      <c r="AP267" s="172"/>
      <c r="AQ267" s="172"/>
      <c r="AR267" s="161" t="str">
        <f>IFERROR(ROUND((VLOOKUP($A267,'ИЗ ГУГЛА'!$B:$Z,AR$1,0)+AT267)*AS267,),VLOOKUP($A267,'ИЗ ГУГЛА'!$B:$Z,AR$1,0))</f>
        <v/>
      </c>
      <c r="AS267" s="160">
        <v>1</v>
      </c>
      <c r="AT267" s="160">
        <v>0</v>
      </c>
      <c r="AU267" s="172"/>
      <c r="AV267" s="172"/>
    </row>
    <row r="268" spans="1:48" ht="46.5" hidden="1" thickTop="1" thickBot="1">
      <c r="A268" s="121">
        <v>160502</v>
      </c>
      <c r="B268" s="115">
        <f>VLOOKUP($A268,'Выгр Кат'!$A:$T,B$1,0)</f>
        <v>29595</v>
      </c>
      <c r="C268" s="116" t="str">
        <f>VLOOKUP($A268,'Выгр Кат'!$A:$T,C$1,0)</f>
        <v>Крестовина карданного вала MAREL с маслёнкой и стопорными кольцами для Лада Нива 4х4</v>
      </c>
      <c r="D268" s="115" t="str">
        <f>VLOOKUP($A268,'Выгр Кат'!$A:$T,D$1,0)</f>
        <v>Y</v>
      </c>
      <c r="E268" s="115" t="str">
        <f>VLOOKUP($A268,'Выгр Кат'!$A:$T,E$1,0)</f>
        <v>1ск4</v>
      </c>
      <c r="F268" s="115">
        <f>VLOOKUP($A268,'Выгр Кат'!$A:$T,F$1,0)</f>
        <v>0</v>
      </c>
      <c r="G268" s="115" t="str">
        <f>VLOOKUP($A268,'Выгр Кат'!$A:$T,G$1,0)</f>
        <v>2121-2202025</v>
      </c>
      <c r="H268" s="115">
        <f>VLOOKUP($A268,'Выгр Кат'!$A:$T,H$1,0)</f>
        <v>0</v>
      </c>
      <c r="I268" s="93" t="s">
        <v>2298</v>
      </c>
      <c r="J268" s="93" t="s">
        <v>2298</v>
      </c>
      <c r="K268" s="75" t="e">
        <f>VLOOKUP(J268,'Отчет Eplex'!$B:$E,4,0)</f>
        <v>#N/A</v>
      </c>
      <c r="L268" s="75" t="e">
        <f t="shared" si="44"/>
        <v>#N/A</v>
      </c>
      <c r="M268" s="72">
        <v>1</v>
      </c>
      <c r="N268" s="73" t="s">
        <v>2270</v>
      </c>
      <c r="O268" s="72" t="str">
        <f>IFERROR(IF(VLOOKUP(I268,'Прайс шпак'!C:F,4,0)=N268,"шпак","Ошибка"),"Ошибка")</f>
        <v>шпак</v>
      </c>
      <c r="P268" s="74">
        <f>INDEX('Прайс шпак'!$H:$H,MATCH(I268,'Прайс шпак'!$C:$C,0))*M268</f>
        <v>500</v>
      </c>
      <c r="Q268" s="72">
        <f>VLOOKUP(P268,Наценка!$A$1:$B$8,2,1)</f>
        <v>1.5</v>
      </c>
      <c r="R268" s="75">
        <f t="shared" si="52"/>
        <v>750</v>
      </c>
      <c r="S268" s="74">
        <f t="shared" si="45"/>
        <v>749</v>
      </c>
      <c r="T268" s="75">
        <f>VLOOKUP($A268,'Выгр Кат'!$A:$T,T$1,0)</f>
        <v>500</v>
      </c>
      <c r="U268" s="75">
        <f>VLOOKUP($A268,'Выгр Кат'!$A:$T,U$1,0)</f>
        <v>749</v>
      </c>
      <c r="V268" s="76">
        <f t="shared" si="46"/>
        <v>0</v>
      </c>
      <c r="W268" s="76">
        <f t="shared" si="47"/>
        <v>0</v>
      </c>
      <c r="X268" s="77">
        <f>IF(IFERROR(RIGHT(E268,1),"")="✔",S268*(1-#REF!),S268*(1-$X$2))</f>
        <v>696.56999999999994</v>
      </c>
      <c r="Y268" s="167">
        <f t="shared" si="49"/>
        <v>0.39313999999999982</v>
      </c>
      <c r="Z268" s="167">
        <f t="shared" si="50"/>
        <v>0.24203482045701857</v>
      </c>
      <c r="AA268" s="167">
        <f t="shared" si="51"/>
        <v>0.83800000000000008</v>
      </c>
      <c r="AB268" s="169">
        <f t="shared" si="55"/>
        <v>919</v>
      </c>
      <c r="AC268" s="161">
        <f>IFERROR(ROUND((VLOOKUP($A268,'ИЗ ГУГЛА'!$B:$Z,AC$1,0)+AE268)*AD268,),VLOOKUP($A268,'ИЗ ГУГЛА'!$B:$Z,AC$1,0))</f>
        <v>919</v>
      </c>
      <c r="AD268" s="78">
        <v>1</v>
      </c>
      <c r="AE268" s="160">
        <v>0</v>
      </c>
      <c r="AF268" s="183">
        <v>919</v>
      </c>
      <c r="AG268" s="152" t="s">
        <v>28588</v>
      </c>
      <c r="AH268" s="161" t="str">
        <f>IFERROR(ROUND((VLOOKUP($A268,'ИЗ ГУГЛА'!$B:$Z,AH$1,0)+AJ268)*AI268,),VLOOKUP($A268,'ИЗ ГУГЛА'!$B:$Z,AH$1,0))</f>
        <v/>
      </c>
      <c r="AI268" s="78">
        <v>1</v>
      </c>
      <c r="AJ268" s="160">
        <v>0</v>
      </c>
      <c r="AK268" s="172"/>
      <c r="AL268" s="172"/>
      <c r="AM268" s="161" t="str">
        <f>IFERROR(ROUND((VLOOKUP($A268,'ИЗ ГУГЛА'!$B:$Z,AM$1,0)+AO268)*AN268,),VLOOKUP($A268,'ИЗ ГУГЛА'!$B:$Z,AM$1,0))</f>
        <v/>
      </c>
      <c r="AN268" s="160">
        <v>1</v>
      </c>
      <c r="AO268" s="160">
        <v>0</v>
      </c>
      <c r="AP268" s="172"/>
      <c r="AQ268" s="172"/>
      <c r="AR268" s="161" t="str">
        <f>IFERROR(ROUND((VLOOKUP($A268,'ИЗ ГУГЛА'!$B:$Z,AR$1,0)+AT268)*AS268,),VLOOKUP($A268,'ИЗ ГУГЛА'!$B:$Z,AR$1,0))</f>
        <v/>
      </c>
      <c r="AS268" s="160">
        <v>1</v>
      </c>
      <c r="AT268" s="160">
        <v>0</v>
      </c>
      <c r="AU268" s="172"/>
      <c r="AV268" s="172"/>
    </row>
    <row r="269" spans="1:48" ht="31.5" hidden="1" thickTop="1" thickBot="1">
      <c r="A269" s="121">
        <v>140360</v>
      </c>
      <c r="B269" s="115">
        <f>VLOOKUP($A269,'Выгр Кат'!$A:$T,B$1,0)</f>
        <v>4079</v>
      </c>
      <c r="C269" s="116" t="str">
        <f>VLOOKUP($A269,'Выгр Кат'!$A:$T,C$1,0)</f>
        <v>Высоковольтные провода SLON для Лада Надежда, Нива 4х4 карбюратор</v>
      </c>
      <c r="D269" s="115" t="str">
        <f>VLOOKUP($A269,'Выгр Кат'!$A:$T,D$1,0)</f>
        <v>Y</v>
      </c>
      <c r="E269" s="115" t="str">
        <f>VLOOKUP($A269,'Выгр Кат'!$A:$T,E$1,0)</f>
        <v>1</v>
      </c>
      <c r="F269" s="115">
        <f>VLOOKUP($A269,'Выгр Кат'!$A:$T,F$1,0)</f>
        <v>0</v>
      </c>
      <c r="G269" s="115" t="str">
        <f>VLOOKUP($A269,'Выгр Кат'!$A:$T,G$1,0)</f>
        <v>212133707080</v>
      </c>
      <c r="H269" s="115" t="str">
        <f>VLOOKUP($A269,'Выгр Кат'!$A:$T,H$1,0)</f>
        <v>21213-3707080</v>
      </c>
      <c r="I269" s="93" t="s">
        <v>2835</v>
      </c>
      <c r="J269" s="93" t="s">
        <v>2835</v>
      </c>
      <c r="K269" s="75" t="e">
        <f>VLOOKUP(J269,'Отчет Eplex'!$B:$E,4,0)</f>
        <v>#N/A</v>
      </c>
      <c r="L269" s="75" t="e">
        <f t="shared" si="44"/>
        <v>#N/A</v>
      </c>
      <c r="M269" s="72">
        <v>1</v>
      </c>
      <c r="N269" s="72" t="s">
        <v>2823</v>
      </c>
      <c r="O269" s="72" t="str">
        <f>IFERROR(IF(VLOOKUP(I269,'Прайс шпак'!C:F,4,0)=N269,"шпак","Ошибка"),"Ошибка")</f>
        <v>шпак</v>
      </c>
      <c r="P269" s="74">
        <f>INDEX('Прайс шпак'!$H:$H,MATCH(I269,'Прайс шпак'!$C:$C,0))*M269</f>
        <v>750</v>
      </c>
      <c r="Q269" s="72">
        <f>VLOOKUP(P269,Наценка!$A$1:$B$8,2,1)</f>
        <v>1.5</v>
      </c>
      <c r="R269" s="130">
        <f>P269*1.2*100/93</f>
        <v>967.74193548387098</v>
      </c>
      <c r="S269" s="74">
        <f t="shared" si="45"/>
        <v>969</v>
      </c>
      <c r="T269" s="75">
        <f>VLOOKUP($A269,'Выгр Кат'!$A:$T,T$1,0)</f>
        <v>750</v>
      </c>
      <c r="U269" s="75">
        <f>VLOOKUP($A269,'Выгр Кат'!$A:$T,U$1,0)</f>
        <v>969</v>
      </c>
      <c r="V269" s="76">
        <f t="shared" si="46"/>
        <v>0</v>
      </c>
      <c r="W269" s="76">
        <f t="shared" si="47"/>
        <v>0</v>
      </c>
      <c r="X269" s="77">
        <f>IF(IFERROR(RIGHT(E269,1),"")="✔",S269*(1-#REF!),S269*(1-$X$2))</f>
        <v>901.17</v>
      </c>
      <c r="Y269" s="167">
        <f t="shared" si="49"/>
        <v>0.20155999999999996</v>
      </c>
      <c r="Z269" s="167">
        <f t="shared" si="50"/>
        <v>-0.12646249999999995</v>
      </c>
      <c r="AA269" s="167">
        <f t="shared" si="51"/>
        <v>6.6666666666666652E-2</v>
      </c>
      <c r="AB269" s="174">
        <f>AK269</f>
        <v>800</v>
      </c>
      <c r="AC269" s="161">
        <f>IFERROR(ROUND((VLOOKUP($A269,'ИЗ ГУГЛА'!$B:$Z,AC$1,0)+AE269)*AD269,),VLOOKUP($A269,'ИЗ ГУГЛА'!$B:$Z,AC$1,0))</f>
        <v>1290</v>
      </c>
      <c r="AD269" s="78">
        <v>1</v>
      </c>
      <c r="AE269" s="160">
        <v>0</v>
      </c>
      <c r="AF269" s="183">
        <v>1290</v>
      </c>
      <c r="AG269" s="152" t="s">
        <v>28568</v>
      </c>
      <c r="AH269" s="161">
        <f>IFERROR(ROUND((VLOOKUP($A269,'ИЗ ГУГЛА'!$B:$Z,AH$1,0)+AJ269)*AI269,),VLOOKUP($A269,'ИЗ ГУГЛА'!$B:$Z,AH$1,0))</f>
        <v>800</v>
      </c>
      <c r="AI269" s="78">
        <v>1</v>
      </c>
      <c r="AJ269" s="160">
        <v>0</v>
      </c>
      <c r="AK269" s="184">
        <v>800</v>
      </c>
      <c r="AL269" s="172" t="s">
        <v>33063</v>
      </c>
      <c r="AM269" s="161" t="str">
        <f>IFERROR(ROUND((VLOOKUP($A269,'ИЗ ГУГЛА'!$B:$Z,AM$1,0)+AO269)*AN269,),VLOOKUP($A269,'ИЗ ГУГЛА'!$B:$Z,AM$1,0))</f>
        <v/>
      </c>
      <c r="AN269" s="160">
        <v>1</v>
      </c>
      <c r="AO269" s="160">
        <v>0</v>
      </c>
      <c r="AP269" s="172"/>
      <c r="AQ269" s="172"/>
      <c r="AR269" s="161" t="str">
        <f>IFERROR(ROUND((VLOOKUP($A269,'ИЗ ГУГЛА'!$B:$Z,AR$1,0)+AT269)*AS269,),VLOOKUP($A269,'ИЗ ГУГЛА'!$B:$Z,AR$1,0))</f>
        <v/>
      </c>
      <c r="AS269" s="160">
        <v>1</v>
      </c>
      <c r="AT269" s="160">
        <v>0</v>
      </c>
      <c r="AU269" s="172"/>
      <c r="AV269" s="172"/>
    </row>
    <row r="270" spans="1:48" ht="31.5" hidden="1" thickTop="1" thickBot="1">
      <c r="A270" s="121">
        <v>171775</v>
      </c>
      <c r="B270" s="115">
        <f>VLOOKUP($A270,'Выгр Кат'!$A:$T,B$1,0)</f>
        <v>1465</v>
      </c>
      <c r="C270" s="116" t="str">
        <f>VLOOKUP($A270,'Выгр Кат'!$A:$T,C$1,0)</f>
        <v>Натяжитель цепи автоматический Пилот для Лада Нива 4х4</v>
      </c>
      <c r="D270" s="115" t="str">
        <f>VLOOKUP($A270,'Выгр Кат'!$A:$T,D$1,0)</f>
        <v>Y</v>
      </c>
      <c r="E270" s="115" t="str">
        <f>VLOOKUP($A270,'Выгр Кат'!$A:$T,E$1,0)</f>
        <v>1</v>
      </c>
      <c r="F270" s="115">
        <f>VLOOKUP($A270,'Выгр Кат'!$A:$T,F$1,0)</f>
        <v>0</v>
      </c>
      <c r="G270" s="115" t="str">
        <f>VLOOKUP($A270,'Выгр Кат'!$A:$T,G$1,0)</f>
        <v>04-1006100</v>
      </c>
      <c r="H270" s="115">
        <f>VLOOKUP($A270,'Выгр Кат'!$A:$T,H$1,0)</f>
        <v>0</v>
      </c>
      <c r="I270" s="97" t="s">
        <v>30181</v>
      </c>
      <c r="J270" s="97" t="s">
        <v>4112</v>
      </c>
      <c r="K270" s="75" t="e">
        <f>VLOOKUP(J270,'Отчет Eplex'!$B:$E,4,0)</f>
        <v>#N/A</v>
      </c>
      <c r="L270" s="75" t="e">
        <f t="shared" si="44"/>
        <v>#N/A</v>
      </c>
      <c r="M270" s="81">
        <v>1</v>
      </c>
      <c r="N270" s="81" t="s">
        <v>4111</v>
      </c>
      <c r="O270" s="72" t="str">
        <f>IFERROR(IF(VLOOKUP(I270,'Прайс шпак'!C:F,4,0)=N270,"шпак","Ошибка"),"Ошибка")</f>
        <v>шпак</v>
      </c>
      <c r="P270" s="74">
        <f>INDEX('Прайс шпак'!$H:$H,MATCH(I270,'Прайс шпак'!$C:$C,0))*M270</f>
        <v>570</v>
      </c>
      <c r="Q270" s="72">
        <f>VLOOKUP(P270,Наценка!$A$1:$B$8,2,1)</f>
        <v>1.5</v>
      </c>
      <c r="R270" s="75">
        <f t="shared" si="52"/>
        <v>855</v>
      </c>
      <c r="S270" s="74">
        <f t="shared" si="45"/>
        <v>859</v>
      </c>
      <c r="T270" s="75">
        <f>VLOOKUP($A270,'Выгр Кат'!$A:$T,T$1,0)</f>
        <v>570</v>
      </c>
      <c r="U270" s="75">
        <f>VLOOKUP($A270,'Выгр Кат'!$A:$T,U$1,0)</f>
        <v>859</v>
      </c>
      <c r="V270" s="76">
        <f t="shared" si="46"/>
        <v>0</v>
      </c>
      <c r="W270" s="76">
        <f t="shared" si="47"/>
        <v>0</v>
      </c>
      <c r="X270" s="77">
        <f>IF(IFERROR(RIGHT(E270,1),"")="✔",S270*(1-#REF!),S270*(1-$X$2))</f>
        <v>798.86999999999989</v>
      </c>
      <c r="Y270" s="167">
        <f t="shared" si="49"/>
        <v>0.40152631578947351</v>
      </c>
      <c r="Z270" s="167">
        <f t="shared" si="50"/>
        <v>0.14007534983853617</v>
      </c>
      <c r="AA270" s="167">
        <f t="shared" si="51"/>
        <v>0.62982456140350873</v>
      </c>
      <c r="AB270" s="169">
        <f t="shared" si="55"/>
        <v>929</v>
      </c>
      <c r="AC270" s="161">
        <f>IFERROR(ROUND((VLOOKUP($A270,'ИЗ ГУГЛА'!$B:$Z,AC$1,0)+AE270)*AD270,),VLOOKUP($A270,'ИЗ ГУГЛА'!$B:$Z,AC$1,0))</f>
        <v>929</v>
      </c>
      <c r="AD270" s="78">
        <v>1</v>
      </c>
      <c r="AE270" s="160">
        <v>0</v>
      </c>
      <c r="AF270" s="183">
        <v>929</v>
      </c>
      <c r="AG270" s="152" t="s">
        <v>28615</v>
      </c>
      <c r="AH270" s="161" t="str">
        <f>IFERROR(ROUND((VLOOKUP($A270,'ИЗ ГУГЛА'!$B:$Z,AH$1,0)+AJ270)*AI270,),VLOOKUP($A270,'ИЗ ГУГЛА'!$B:$Z,AH$1,0))</f>
        <v/>
      </c>
      <c r="AI270" s="78">
        <v>1</v>
      </c>
      <c r="AJ270" s="160">
        <v>0</v>
      </c>
      <c r="AK270" s="172"/>
      <c r="AL270" s="172"/>
      <c r="AM270" s="161" t="str">
        <f>IFERROR(ROUND((VLOOKUP($A270,'ИЗ ГУГЛА'!$B:$Z,AM$1,0)+AO270)*AN270,),VLOOKUP($A270,'ИЗ ГУГЛА'!$B:$Z,AM$1,0))</f>
        <v/>
      </c>
      <c r="AN270" s="160">
        <v>1</v>
      </c>
      <c r="AO270" s="160">
        <v>0</v>
      </c>
      <c r="AP270" s="172"/>
      <c r="AQ270" s="172"/>
      <c r="AR270" s="161" t="str">
        <f>IFERROR(ROUND((VLOOKUP($A270,'ИЗ ГУГЛА'!$B:$Z,AR$1,0)+AT270)*AS270,),VLOOKUP($A270,'ИЗ ГУГЛА'!$B:$Z,AR$1,0))</f>
        <v/>
      </c>
      <c r="AS270" s="160">
        <v>1</v>
      </c>
      <c r="AT270" s="160">
        <v>0</v>
      </c>
      <c r="AU270" s="172"/>
      <c r="AV270" s="172"/>
    </row>
    <row r="271" spans="1:48" ht="46.5" thickTop="1" thickBot="1">
      <c r="A271" s="121">
        <v>140361</v>
      </c>
      <c r="B271" s="115">
        <f>VLOOKUP($A271,'Выгр Кат'!$A:$T,B$1,0)</f>
        <v>4073</v>
      </c>
      <c r="C271" s="116" t="str">
        <f>VLOOKUP($A271,'Выгр Кат'!$A:$T,C$1,0)</f>
        <v>Высоковольтные провода SLON для Лада Нива 4х4 инжектор, до 2006 года выпуска</v>
      </c>
      <c r="D271" s="115" t="str">
        <f>VLOOKUP($A271,'Выгр Кат'!$A:$T,D$1,0)</f>
        <v>Y</v>
      </c>
      <c r="E271" s="115" t="str">
        <f>VLOOKUP($A271,'Выгр Кат'!$A:$T,E$1,0)</f>
        <v>1</v>
      </c>
      <c r="F271" s="115">
        <f>VLOOKUP($A271,'Выгр Кат'!$A:$T,F$1,0)</f>
        <v>0</v>
      </c>
      <c r="G271" s="115" t="str">
        <f>VLOOKUP($A271,'Выгр Кат'!$A:$T,G$1,0)</f>
        <v>21214370708010</v>
      </c>
      <c r="H271" s="115" t="str">
        <f>VLOOKUP($A271,'Выгр Кат'!$A:$T,H$1,0)</f>
        <v>21214-3707080</v>
      </c>
      <c r="I271" s="93" t="s">
        <v>2837</v>
      </c>
      <c r="J271" s="93" t="s">
        <v>2837</v>
      </c>
      <c r="K271" s="75" t="e">
        <f>VLOOKUP(J271,'Отчет Eplex'!$B:$E,4,0)</f>
        <v>#N/A</v>
      </c>
      <c r="L271" s="75" t="e">
        <f t="shared" si="44"/>
        <v>#N/A</v>
      </c>
      <c r="M271" s="72">
        <v>1</v>
      </c>
      <c r="N271" s="72" t="s">
        <v>2823</v>
      </c>
      <c r="O271" s="72" t="str">
        <f>IFERROR(IF(VLOOKUP(I271,'Прайс шпак'!C:F,4,0)=N271,"шпак","Ошибка"),"Ошибка")</f>
        <v>шпак</v>
      </c>
      <c r="P271" s="74">
        <f>INDEX('Прайс шпак'!$H:$H,MATCH(I271,'Прайс шпак'!$C:$C,0))*M271</f>
        <v>860</v>
      </c>
      <c r="Q271" s="72">
        <f>VLOOKUP(P271,Наценка!$A$1:$B$8,2,1)</f>
        <v>1.5</v>
      </c>
      <c r="R271" s="125">
        <f t="shared" ref="R271:R273" si="56">AB271*1.02</f>
        <v>1379.04</v>
      </c>
      <c r="S271" s="74">
        <f t="shared" si="45"/>
        <v>1390</v>
      </c>
      <c r="T271" s="75">
        <f>VLOOKUP($A271,'Выгр Кат'!$A:$T,T$1,0)</f>
        <v>860</v>
      </c>
      <c r="U271" s="75">
        <f>VLOOKUP($A271,'Выгр Кат'!$A:$T,U$1,0)</f>
        <v>1290</v>
      </c>
      <c r="V271" s="76">
        <f t="shared" si="46"/>
        <v>0</v>
      </c>
      <c r="W271" s="76">
        <f t="shared" si="47"/>
        <v>100</v>
      </c>
      <c r="X271" s="77">
        <f>IF(IFERROR(RIGHT(E271,1),"")="✔",S271*(1-#REF!),S271*(1-$X$2))</f>
        <v>1292.6999999999998</v>
      </c>
      <c r="Y271" s="167">
        <f t="shared" si="49"/>
        <v>0.50313953488372065</v>
      </c>
      <c r="Z271" s="167">
        <f t="shared" si="50"/>
        <v>4.3860946745562263E-2</v>
      </c>
      <c r="AA271" s="167">
        <f t="shared" si="51"/>
        <v>0.5720930232558139</v>
      </c>
      <c r="AB271" s="174">
        <f t="shared" ref="AB271:AB273" si="57">AK271</f>
        <v>1352</v>
      </c>
      <c r="AC271" s="161">
        <f>IFERROR(ROUND((VLOOKUP($A271,'ИЗ ГУГЛА'!$B:$Z,AC$1,0)+AE271)*AD271,),VLOOKUP($A271,'ИЗ ГУГЛА'!$B:$Z,AC$1,0))</f>
        <v>1390</v>
      </c>
      <c r="AD271" s="78">
        <v>1</v>
      </c>
      <c r="AE271" s="160">
        <v>0</v>
      </c>
      <c r="AF271" s="183">
        <v>1390</v>
      </c>
      <c r="AG271" s="152" t="s">
        <v>28569</v>
      </c>
      <c r="AH271" s="161">
        <f>IFERROR(ROUND((VLOOKUP($A271,'ИЗ ГУГЛА'!$B:$Z,AH$1,0)+AJ271)*AI271,),VLOOKUP($A271,'ИЗ ГУГЛА'!$B:$Z,AH$1,0))</f>
        <v>1352</v>
      </c>
      <c r="AI271" s="78">
        <v>1</v>
      </c>
      <c r="AJ271" s="160">
        <v>0</v>
      </c>
      <c r="AK271" s="184">
        <v>1352</v>
      </c>
      <c r="AL271" s="172" t="s">
        <v>33064</v>
      </c>
      <c r="AM271" s="161" t="str">
        <f>IFERROR(ROUND((VLOOKUP($A271,'ИЗ ГУГЛА'!$B:$Z,AM$1,0)+AO271)*AN271,),VLOOKUP($A271,'ИЗ ГУГЛА'!$B:$Z,AM$1,0))</f>
        <v/>
      </c>
      <c r="AN271" s="160">
        <v>1</v>
      </c>
      <c r="AO271" s="160">
        <v>0</v>
      </c>
      <c r="AP271" s="172"/>
      <c r="AQ271" s="172"/>
      <c r="AR271" s="161" t="str">
        <f>IFERROR(ROUND((VLOOKUP($A271,'ИЗ ГУГЛА'!$B:$Z,AR$1,0)+AT271)*AS271,),VLOOKUP($A271,'ИЗ ГУГЛА'!$B:$Z,AR$1,0))</f>
        <v/>
      </c>
      <c r="AS271" s="160">
        <v>1</v>
      </c>
      <c r="AT271" s="160">
        <v>0</v>
      </c>
      <c r="AU271" s="172"/>
      <c r="AV271" s="172"/>
    </row>
    <row r="272" spans="1:48" ht="39.75" hidden="1" thickTop="1" thickBot="1">
      <c r="A272" s="121">
        <v>140363</v>
      </c>
      <c r="B272" s="115">
        <f>VLOOKUP($A272,'Выгр Кат'!$A:$T,B$1,0)</f>
        <v>24936</v>
      </c>
      <c r="C272" s="116" t="str">
        <f>VLOOKUP($A272,'Выгр Кат'!$A:$T,C$1,0)</f>
        <v>Высоковольтные провода SLON для ВАЗ 2105, 2107 инжектор</v>
      </c>
      <c r="D272" s="115" t="str">
        <f>VLOOKUP($A272,'Выгр Кат'!$A:$T,D$1,0)</f>
        <v>Y</v>
      </c>
      <c r="E272" s="115" t="str">
        <f>VLOOKUP($A272,'Выгр Кат'!$A:$T,E$1,0)</f>
        <v>1</v>
      </c>
      <c r="F272" s="115">
        <f>VLOOKUP($A272,'Выгр Кат'!$A:$T,F$1,0)</f>
        <v>0</v>
      </c>
      <c r="G272" s="115" t="str">
        <f>VLOOKUP($A272,'Выгр Кат'!$A:$T,G$1,0)</f>
        <v>21214370708030</v>
      </c>
      <c r="H272" s="115" t="str">
        <f>VLOOKUP($A272,'Выгр Кат'!$A:$T,H$1,0)</f>
        <v>21214-3707080</v>
      </c>
      <c r="I272" s="93" t="s">
        <v>2827</v>
      </c>
      <c r="J272" s="93" t="s">
        <v>2827</v>
      </c>
      <c r="K272" s="75" t="e">
        <f>VLOOKUP(J272,'Отчет Eplex'!$B:$E,4,0)</f>
        <v>#N/A</v>
      </c>
      <c r="L272" s="75" t="e">
        <f t="shared" si="44"/>
        <v>#N/A</v>
      </c>
      <c r="M272" s="72">
        <v>1</v>
      </c>
      <c r="N272" s="72" t="s">
        <v>2823</v>
      </c>
      <c r="O272" s="72" t="str">
        <f>IFERROR(IF(VLOOKUP(I272,'Прайс шпак'!C:F,4,0)=N272,"шпак","Ошибка"),"Ошибка")</f>
        <v>шпак</v>
      </c>
      <c r="P272" s="74">
        <f>INDEX('Прайс шпак'!$H:$H,MATCH(I272,'Прайс шпак'!$C:$C,0))*M272</f>
        <v>890</v>
      </c>
      <c r="Q272" s="72">
        <f>VLOOKUP(P272,Наценка!$A$1:$B$8,2,1)</f>
        <v>1.5</v>
      </c>
      <c r="R272" s="130">
        <f>P272*1.2*100/93</f>
        <v>1148.3870967741937</v>
      </c>
      <c r="S272" s="74">
        <f t="shared" si="45"/>
        <v>1190</v>
      </c>
      <c r="T272" s="75">
        <f>VLOOKUP($A272,'Выгр Кат'!$A:$T,T$1,0)</f>
        <v>890</v>
      </c>
      <c r="U272" s="75">
        <f>VLOOKUP($A272,'Выгр Кат'!$A:$T,U$1,0)</f>
        <v>1190</v>
      </c>
      <c r="V272" s="76">
        <f t="shared" si="46"/>
        <v>0</v>
      </c>
      <c r="W272" s="76">
        <f t="shared" si="47"/>
        <v>0</v>
      </c>
      <c r="X272" s="77">
        <f>IF(IFERROR(RIGHT(E272,1),"")="✔",S272*(1-#REF!),S272*(1-$X$2))</f>
        <v>1106.6999999999998</v>
      </c>
      <c r="Y272" s="167">
        <f t="shared" si="49"/>
        <v>0.24348314606741561</v>
      </c>
      <c r="Z272" s="167">
        <f t="shared" si="50"/>
        <v>-0.21083150984682694</v>
      </c>
      <c r="AA272" s="167">
        <f t="shared" si="51"/>
        <v>2.6966292134831482E-2</v>
      </c>
      <c r="AB272" s="174">
        <f t="shared" si="57"/>
        <v>914</v>
      </c>
      <c r="AC272" s="161">
        <f>IFERROR(ROUND((VLOOKUP($A272,'ИЗ ГУГЛА'!$B:$Z,AC$1,0)+AE272)*AD272,),VLOOKUP($A272,'ИЗ ГУГЛА'!$B:$Z,AC$1,0))</f>
        <v>1490</v>
      </c>
      <c r="AD272" s="78">
        <v>1</v>
      </c>
      <c r="AE272" s="160">
        <v>0</v>
      </c>
      <c r="AF272" s="117">
        <v>1490</v>
      </c>
      <c r="AG272" s="152" t="s">
        <v>28570</v>
      </c>
      <c r="AH272" s="161">
        <f>IFERROR(ROUND((VLOOKUP($A272,'ИЗ ГУГЛА'!$B:$Z,AH$1,0)+AJ272)*AI272,),VLOOKUP($A272,'ИЗ ГУГЛА'!$B:$Z,AH$1,0))</f>
        <v>914</v>
      </c>
      <c r="AI272" s="78">
        <v>1</v>
      </c>
      <c r="AJ272" s="160">
        <v>0</v>
      </c>
      <c r="AK272" s="184">
        <v>914</v>
      </c>
      <c r="AL272" s="172" t="s">
        <v>33065</v>
      </c>
      <c r="AM272" s="161" t="str">
        <f>IFERROR(ROUND((VLOOKUP($A272,'ИЗ ГУГЛА'!$B:$Z,AM$1,0)+AO272)*AN272,),VLOOKUP($A272,'ИЗ ГУГЛА'!$B:$Z,AM$1,0))</f>
        <v/>
      </c>
      <c r="AN272" s="160">
        <v>1</v>
      </c>
      <c r="AO272" s="160">
        <v>0</v>
      </c>
      <c r="AP272" s="172"/>
      <c r="AQ272" s="172"/>
      <c r="AR272" s="161" t="str">
        <f>IFERROR(ROUND((VLOOKUP($A272,'ИЗ ГУГЛА'!$B:$Z,AR$1,0)+AT272)*AS272,),VLOOKUP($A272,'ИЗ ГУГЛА'!$B:$Z,AR$1,0))</f>
        <v/>
      </c>
      <c r="AS272" s="160">
        <v>1</v>
      </c>
      <c r="AT272" s="160">
        <v>0</v>
      </c>
      <c r="AU272" s="172"/>
      <c r="AV272" s="172"/>
    </row>
    <row r="273" spans="1:48" ht="39.75" hidden="1" thickTop="1" thickBot="1">
      <c r="A273" s="121">
        <v>140362</v>
      </c>
      <c r="B273" s="115">
        <f>VLOOKUP($A273,'Выгр Кат'!$A:$T,B$1,0)</f>
        <v>4074</v>
      </c>
      <c r="C273" s="116" t="str">
        <f>VLOOKUP($A273,'Выгр Кат'!$A:$T,C$1,0)</f>
        <v>Высоковольтные провода SLON для Шевроле Нива до 2006 года выпуска</v>
      </c>
      <c r="D273" s="115" t="str">
        <f>VLOOKUP($A273,'Выгр Кат'!$A:$T,D$1,0)</f>
        <v>Y</v>
      </c>
      <c r="E273" s="115" t="str">
        <f>VLOOKUP($A273,'Выгр Кат'!$A:$T,E$1,0)</f>
        <v>1</v>
      </c>
      <c r="F273" s="115">
        <f>VLOOKUP($A273,'Выгр Кат'!$A:$T,F$1,0)</f>
        <v>0</v>
      </c>
      <c r="G273" s="115" t="str">
        <f>VLOOKUP($A273,'Выгр Кат'!$A:$T,G$1,0)</f>
        <v>2123370708010</v>
      </c>
      <c r="H273" s="115" t="str">
        <f>VLOOKUP($A273,'Выгр Кат'!$A:$T,H$1,0)</f>
        <v>2123-3707080</v>
      </c>
      <c r="I273" s="93" t="s">
        <v>2838</v>
      </c>
      <c r="J273" s="93" t="s">
        <v>2838</v>
      </c>
      <c r="K273" s="75" t="e">
        <f>VLOOKUP(J273,'Отчет Eplex'!$B:$E,4,0)</f>
        <v>#N/A</v>
      </c>
      <c r="L273" s="75" t="e">
        <f t="shared" si="44"/>
        <v>#N/A</v>
      </c>
      <c r="M273" s="72">
        <v>1</v>
      </c>
      <c r="N273" s="72" t="s">
        <v>2823</v>
      </c>
      <c r="O273" s="72" t="str">
        <f>IFERROR(IF(VLOOKUP(I273,'Прайс шпак'!C:F,4,0)=N273,"шпак","Ошибка"),"Ошибка")</f>
        <v>шпак</v>
      </c>
      <c r="P273" s="74">
        <f>INDEX('Прайс шпак'!$H:$H,MATCH(I273,'Прайс шпак'!$C:$C,0))*M273</f>
        <v>910</v>
      </c>
      <c r="Q273" s="72">
        <f>VLOOKUP(P273,Наценка!$A$1:$B$8,2,1)</f>
        <v>1.5</v>
      </c>
      <c r="R273" s="125">
        <f t="shared" si="56"/>
        <v>1790.1000000000001</v>
      </c>
      <c r="S273" s="74">
        <f t="shared" si="45"/>
        <v>1790</v>
      </c>
      <c r="T273" s="75">
        <f>VLOOKUP($A273,'Выгр Кат'!$A:$T,T$1,0)</f>
        <v>910</v>
      </c>
      <c r="U273" s="75">
        <f>VLOOKUP($A273,'Выгр Кат'!$A:$T,U$1,0)</f>
        <v>1790</v>
      </c>
      <c r="V273" s="76">
        <f t="shared" si="46"/>
        <v>0</v>
      </c>
      <c r="W273" s="76">
        <f t="shared" si="47"/>
        <v>0</v>
      </c>
      <c r="X273" s="77">
        <f>IF(IFERROR(RIGHT(E273,1),"")="✔",S273*(1-#REF!),S273*(1-$X$2))</f>
        <v>1664.6999999999998</v>
      </c>
      <c r="Y273" s="167">
        <f t="shared" si="49"/>
        <v>0.82934065934065915</v>
      </c>
      <c r="Z273" s="167">
        <f t="shared" si="50"/>
        <v>5.1452991452991557E-2</v>
      </c>
      <c r="AA273" s="167">
        <f t="shared" si="51"/>
        <v>0.9285714285714286</v>
      </c>
      <c r="AB273" s="174">
        <f t="shared" si="57"/>
        <v>1755</v>
      </c>
      <c r="AC273" s="161">
        <f>IFERROR(ROUND((VLOOKUP($A273,'ИЗ ГУГЛА'!$B:$Z,AC$1,0)+AE273)*AD273,),VLOOKUP($A273,'ИЗ ГУГЛА'!$B:$Z,AC$1,0))</f>
        <v>1290</v>
      </c>
      <c r="AD273" s="78">
        <v>1</v>
      </c>
      <c r="AE273" s="160">
        <v>0</v>
      </c>
      <c r="AF273" s="183">
        <v>1290</v>
      </c>
      <c r="AG273" s="152" t="s">
        <v>28571</v>
      </c>
      <c r="AH273" s="161">
        <f>IFERROR(ROUND((VLOOKUP($A273,'ИЗ ГУГЛА'!$B:$Z,AH$1,0)+AJ273)*AI273,),VLOOKUP($A273,'ИЗ ГУГЛА'!$B:$Z,AH$1,0))</f>
        <v>1755</v>
      </c>
      <c r="AI273" s="78">
        <v>1</v>
      </c>
      <c r="AJ273" s="160">
        <v>0</v>
      </c>
      <c r="AK273" s="184">
        <v>1755</v>
      </c>
      <c r="AL273" s="172" t="s">
        <v>33066</v>
      </c>
      <c r="AM273" s="161" t="str">
        <f>IFERROR(ROUND((VLOOKUP($A273,'ИЗ ГУГЛА'!$B:$Z,AM$1,0)+AO273)*AN273,),VLOOKUP($A273,'ИЗ ГУГЛА'!$B:$Z,AM$1,0))</f>
        <v/>
      </c>
      <c r="AN273" s="160">
        <v>1</v>
      </c>
      <c r="AO273" s="160">
        <v>0</v>
      </c>
      <c r="AP273" s="172"/>
      <c r="AQ273" s="172"/>
      <c r="AR273" s="161" t="str">
        <f>IFERROR(ROUND((VLOOKUP($A273,'ИЗ ГУГЛА'!$B:$Z,AR$1,0)+AT273)*AS273,),VLOOKUP($A273,'ИЗ ГУГЛА'!$B:$Z,AR$1,0))</f>
        <v/>
      </c>
      <c r="AS273" s="160">
        <v>1</v>
      </c>
      <c r="AT273" s="160">
        <v>0</v>
      </c>
      <c r="AU273" s="172"/>
      <c r="AV273" s="172"/>
    </row>
    <row r="274" spans="1:48" ht="76.5" hidden="1" thickTop="1" thickBot="1">
      <c r="A274" s="121">
        <v>162804</v>
      </c>
      <c r="B274" s="115">
        <f>VLOOKUP($A274,'Выгр Кат'!$A:$T,B$1,0)</f>
        <v>38244</v>
      </c>
      <c r="C274" s="116" t="str">
        <f>VLOOKUP($A274,'Выгр Кат'!$A:$T,C$1,0)</f>
        <v>Крышка расширительного бачка Рысь с двумя клапанами для ВАЗ 2108-21099, 2110-2112, 2113-2115, Лада Калина, Приора, Гранта, Датсун mi-DO, on-DO</v>
      </c>
      <c r="D274" s="115" t="str">
        <f>VLOOKUP($A274,'Выгр Кат'!$A:$T,D$1,0)</f>
        <v>Y</v>
      </c>
      <c r="E274" s="115" t="str">
        <f>VLOOKUP($A274,'Выгр Кат'!$A:$T,E$1,0)</f>
        <v>1</v>
      </c>
      <c r="F274" s="115">
        <f>VLOOKUP($A274,'Выгр Кат'!$A:$T,F$1,0)</f>
        <v>0</v>
      </c>
      <c r="G274" s="115" t="str">
        <f>VLOOKUP($A274,'Выгр Кат'!$A:$T,G$1,0)</f>
        <v>2170М131106501</v>
      </c>
      <c r="H274" s="115" t="str">
        <f>VLOOKUP($A274,'Выгр Кат'!$A:$T,H$1,0)</f>
        <v>2170М-1311065</v>
      </c>
      <c r="I274" s="96" t="s">
        <v>4127</v>
      </c>
      <c r="J274" s="96" t="s">
        <v>4127</v>
      </c>
      <c r="K274" s="75" t="e">
        <f>VLOOKUP(J274,'Отчет Eplex'!$B:$E,4,0)</f>
        <v>#N/A</v>
      </c>
      <c r="L274" s="75" t="e">
        <f t="shared" si="44"/>
        <v>#N/A</v>
      </c>
      <c r="M274" s="72">
        <v>1</v>
      </c>
      <c r="N274" s="72" t="s">
        <v>4129</v>
      </c>
      <c r="O274" s="72" t="str">
        <f>IFERROR(IF(VLOOKUP(I274,'Прайс шпак'!C:F,4,0)=N274,"шпак","Ошибка"),"Ошибка")</f>
        <v>шпак</v>
      </c>
      <c r="P274" s="74">
        <f>INDEX('Прайс шпак'!$H:$H,MATCH(I274,'Прайс шпак'!$C:$C,0))*M274</f>
        <v>70</v>
      </c>
      <c r="Q274" s="72">
        <f>VLOOKUP(P274,Наценка!$A$1:$B$8,2,1)</f>
        <v>2.15</v>
      </c>
      <c r="R274" s="75">
        <f t="shared" si="52"/>
        <v>150.5</v>
      </c>
      <c r="S274" s="74">
        <f t="shared" si="45"/>
        <v>159</v>
      </c>
      <c r="T274" s="75">
        <f>VLOOKUP($A274,'Выгр Кат'!$A:$T,T$1,0)</f>
        <v>70</v>
      </c>
      <c r="U274" s="75">
        <f>VLOOKUP($A274,'Выгр Кат'!$A:$T,U$1,0)</f>
        <v>159</v>
      </c>
      <c r="V274" s="76">
        <f t="shared" si="46"/>
        <v>0</v>
      </c>
      <c r="W274" s="76">
        <f t="shared" si="47"/>
        <v>0</v>
      </c>
      <c r="X274" s="77">
        <f>IF(IFERROR(RIGHT(E274,1),"")="✔",S274*(1-#REF!),S274*(1-$X$2))</f>
        <v>147.86999999999998</v>
      </c>
      <c r="Y274" s="167">
        <f t="shared" si="49"/>
        <v>1.1124285714285711</v>
      </c>
      <c r="Z274" s="167">
        <f t="shared" si="50"/>
        <v>0.21761904761904774</v>
      </c>
      <c r="AA274" s="167">
        <f t="shared" si="51"/>
        <v>1.7000000000000002</v>
      </c>
      <c r="AB274" s="169">
        <f t="shared" si="55"/>
        <v>189</v>
      </c>
      <c r="AC274" s="161">
        <f>IFERROR(ROUND((VLOOKUP($A274,'ИЗ ГУГЛА'!$B:$Z,AC$1,0)+AE274)*AD274,),VLOOKUP($A274,'ИЗ ГУГЛА'!$B:$Z,AC$1,0))</f>
        <v>189</v>
      </c>
      <c r="AD274" s="78">
        <v>1</v>
      </c>
      <c r="AE274" s="160">
        <v>0</v>
      </c>
      <c r="AF274" s="117">
        <v>189</v>
      </c>
      <c r="AG274" s="152" t="s">
        <v>27960</v>
      </c>
      <c r="AH274" s="161" t="str">
        <f>IFERROR(ROUND((VLOOKUP($A274,'ИЗ ГУГЛА'!$B:$Z,AH$1,0)+AJ274)*AI274,),VLOOKUP($A274,'ИЗ ГУГЛА'!$B:$Z,AH$1,0))</f>
        <v/>
      </c>
      <c r="AI274" s="78">
        <v>1</v>
      </c>
      <c r="AJ274" s="160">
        <v>0</v>
      </c>
      <c r="AK274" s="172"/>
      <c r="AL274" s="172"/>
      <c r="AM274" s="161" t="str">
        <f>IFERROR(ROUND((VLOOKUP($A274,'ИЗ ГУГЛА'!$B:$Z,AM$1,0)+AO274)*AN274,),VLOOKUP($A274,'ИЗ ГУГЛА'!$B:$Z,AM$1,0))</f>
        <v/>
      </c>
      <c r="AN274" s="160">
        <v>1</v>
      </c>
      <c r="AO274" s="160">
        <v>0</v>
      </c>
      <c r="AP274" s="172"/>
      <c r="AQ274" s="172"/>
      <c r="AR274" s="161" t="str">
        <f>IFERROR(ROUND((VLOOKUP($A274,'ИЗ ГУГЛА'!$B:$Z,AR$1,0)+AT274)*AS274,),VLOOKUP($A274,'ИЗ ГУГЛА'!$B:$Z,AR$1,0))</f>
        <v/>
      </c>
      <c r="AS274" s="160">
        <v>1</v>
      </c>
      <c r="AT274" s="160">
        <v>0</v>
      </c>
      <c r="AU274" s="172"/>
      <c r="AV274" s="172"/>
    </row>
    <row r="275" spans="1:48" ht="46.5" hidden="1" thickTop="1" thickBot="1">
      <c r="A275" s="121">
        <v>139965</v>
      </c>
      <c r="B275" s="115">
        <f>VLOOKUP($A275,'Выгр Кат'!$A:$T,B$1,0)</f>
        <v>27278</v>
      </c>
      <c r="C275" s="116" t="str">
        <f>VLOOKUP($A275,'Выгр Кат'!$A:$T,C$1,0)</f>
        <v>Выжимной подшипник муфта ESPRA для Лада Гранта, Калина 2, Веста с КПП ВАЗ-2181</v>
      </c>
      <c r="D275" s="115" t="str">
        <f>VLOOKUP($A275,'Выгр Кат'!$A:$T,D$1,0)</f>
        <v>Y</v>
      </c>
      <c r="E275" s="115" t="str">
        <f>VLOOKUP($A275,'Выгр Кат'!$A:$T,E$1,0)</f>
        <v>1</v>
      </c>
      <c r="F275" s="115">
        <f>VLOOKUP($A275,'Выгр Кат'!$A:$T,F$1,0)</f>
        <v>0</v>
      </c>
      <c r="G275" s="115" t="str">
        <f>VLOOKUP($A275,'Выгр Кат'!$A:$T,G$1,0)</f>
        <v>21810-1601180-00 / ES122181</v>
      </c>
      <c r="H275" s="115">
        <f>VLOOKUP($A275,'Выгр Кат'!$A:$T,H$1,0)</f>
        <v>0</v>
      </c>
      <c r="I275" s="93" t="s">
        <v>2162</v>
      </c>
      <c r="J275" s="93" t="s">
        <v>2162</v>
      </c>
      <c r="K275" s="75">
        <f>VLOOKUP(J275,'Отчет Eplex'!$B:$E,4,0)</f>
        <v>0</v>
      </c>
      <c r="L275" s="75">
        <f t="shared" si="44"/>
        <v>-1300</v>
      </c>
      <c r="M275" s="72">
        <v>1</v>
      </c>
      <c r="N275" s="72" t="s">
        <v>28551</v>
      </c>
      <c r="O275" s="72" t="str">
        <f>IFERROR(IF(VLOOKUP(I275,'Прайс шпак'!C:F,4,0)=N275,"шпак","Ошибка"),"Ошибка")</f>
        <v>Ошибка</v>
      </c>
      <c r="P275" s="74">
        <f>INDEX('Прайс шпак'!$H:$H,MATCH(I275,'Прайс шпак'!$C:$C,0))*M275</f>
        <v>1300</v>
      </c>
      <c r="Q275" s="72">
        <f>VLOOKUP(P275,Наценка!$A$1:$B$8,2,1)</f>
        <v>1.39</v>
      </c>
      <c r="R275" s="75">
        <f t="shared" si="52"/>
        <v>1806.9999999999998</v>
      </c>
      <c r="S275" s="74">
        <f t="shared" si="45"/>
        <v>1890</v>
      </c>
      <c r="T275" s="75">
        <f>VLOOKUP($A275,'Выгр Кат'!$A:$T,T$1,0)</f>
        <v>1300</v>
      </c>
      <c r="U275" s="75">
        <f>VLOOKUP($A275,'Выгр Кат'!$A:$T,U$1,0)</f>
        <v>1890</v>
      </c>
      <c r="V275" s="76">
        <f t="shared" si="46"/>
        <v>0</v>
      </c>
      <c r="W275" s="76">
        <f t="shared" si="47"/>
        <v>0</v>
      </c>
      <c r="X275" s="77">
        <f>IF(IFERROR(RIGHT(E275,1),"")="✔",S275*(1-#REF!),S275*(1-$X$2))</f>
        <v>1757.6999999999998</v>
      </c>
      <c r="Y275" s="167">
        <f t="shared" si="49"/>
        <v>0.35207692307692295</v>
      </c>
      <c r="Z275" s="167" t="str">
        <f t="shared" si="50"/>
        <v/>
      </c>
      <c r="AA275" s="167" t="str">
        <f t="shared" si="51"/>
        <v/>
      </c>
      <c r="AB275" s="168"/>
      <c r="AC275" s="161" t="str">
        <f>IFERROR(ROUND((VLOOKUP($A275,'ИЗ ГУГЛА'!$B:$Z,AC$1,0)+AE275)*AD275,),VLOOKUP($A275,'ИЗ ГУГЛА'!$B:$Z,AC$1,0))</f>
        <v/>
      </c>
      <c r="AD275" s="78">
        <v>1</v>
      </c>
      <c r="AE275" s="160">
        <v>0</v>
      </c>
      <c r="AF275" s="118" t="s">
        <v>28492</v>
      </c>
      <c r="AG275" s="152"/>
      <c r="AH275" s="161" t="str">
        <f>IFERROR(ROUND((VLOOKUP($A275,'ИЗ ГУГЛА'!$B:$Z,AH$1,0)+AJ275)*AI275,),VLOOKUP($A275,'ИЗ ГУГЛА'!$B:$Z,AH$1,0))</f>
        <v/>
      </c>
      <c r="AI275" s="78">
        <v>1</v>
      </c>
      <c r="AJ275" s="160">
        <v>0</v>
      </c>
      <c r="AK275" s="172"/>
      <c r="AL275" s="172"/>
      <c r="AM275" s="161" t="str">
        <f>IFERROR(ROUND((VLOOKUP($A275,'ИЗ ГУГЛА'!$B:$Z,AM$1,0)+AO275)*AN275,),VLOOKUP($A275,'ИЗ ГУГЛА'!$B:$Z,AM$1,0))</f>
        <v/>
      </c>
      <c r="AN275" s="160">
        <v>1</v>
      </c>
      <c r="AO275" s="160">
        <v>0</v>
      </c>
      <c r="AP275" s="172"/>
      <c r="AQ275" s="172"/>
      <c r="AR275" s="161" t="str">
        <f>IFERROR(ROUND((VLOOKUP($A275,'ИЗ ГУГЛА'!$B:$Z,AR$1,0)+AT275)*AS275,),VLOOKUP($A275,'ИЗ ГУГЛА'!$B:$Z,AR$1,0))</f>
        <v/>
      </c>
      <c r="AS275" s="160">
        <v>1</v>
      </c>
      <c r="AT275" s="160">
        <v>0</v>
      </c>
      <c r="AU275" s="172"/>
      <c r="AV275" s="172"/>
    </row>
    <row r="276" spans="1:48" ht="46.5" thickTop="1" thickBot="1">
      <c r="A276" s="121">
        <v>217881</v>
      </c>
      <c r="B276" s="115">
        <f>VLOOKUP($A276,'Выгр Кат'!$A:$T,B$1,0)</f>
        <v>17266</v>
      </c>
      <c r="C276" s="116" t="str">
        <f>VLOOKUP($A276,'Выгр Кат'!$A:$T,C$1,0)</f>
        <v>Стойка стабилизатора СЭВИ ЭКСПЕРТ для Лада Ларгус, XRAY, Nissan, Renault</v>
      </c>
      <c r="D276" s="115" t="str">
        <f>VLOOKUP($A276,'Выгр Кат'!$A:$T,D$1,0)</f>
        <v>Y</v>
      </c>
      <c r="E276" s="115" t="str">
        <f>VLOOKUP($A276,'Выгр Кат'!$A:$T,E$1,0)</f>
        <v>1</v>
      </c>
      <c r="F276" s="115">
        <f>VLOOKUP($A276,'Выгр Кат'!$A:$T,F$1,0)</f>
        <v>0</v>
      </c>
      <c r="G276" s="115" t="str">
        <f>VLOOKUP($A276,'Выгр Кат'!$A:$T,G$1,0)</f>
        <v>2212-6050</v>
      </c>
      <c r="H276" s="115">
        <f>VLOOKUP($A276,'Выгр Кат'!$A:$T,H$1,0)</f>
        <v>0</v>
      </c>
      <c r="I276" s="93" t="s">
        <v>2782</v>
      </c>
      <c r="J276" s="93" t="s">
        <v>2782</v>
      </c>
      <c r="K276" s="75" t="e">
        <f>VLOOKUP(J276,'Отчет Eplex'!$B:$E,4,0)</f>
        <v>#N/A</v>
      </c>
      <c r="L276" s="75" t="e">
        <f t="shared" si="44"/>
        <v>#N/A</v>
      </c>
      <c r="M276" s="72">
        <v>1</v>
      </c>
      <c r="N276" s="72" t="s">
        <v>2596</v>
      </c>
      <c r="O276" s="72" t="str">
        <f>IFERROR(IF(VLOOKUP(I276,'Прайс шпак'!C:F,4,0)=N276,"шпак","Ошибка"),"Ошибка")</f>
        <v>шпак</v>
      </c>
      <c r="P276" s="74">
        <f>INDEX('Прайс шпак'!$H:$H,MATCH(I276,'Прайс шпак'!$C:$C,0))*M276</f>
        <v>160</v>
      </c>
      <c r="Q276" s="72">
        <f>VLOOKUP(P276,Наценка!$A$1:$B$8,2,1)</f>
        <v>1.98</v>
      </c>
      <c r="R276" s="75">
        <f t="shared" si="52"/>
        <v>316.8</v>
      </c>
      <c r="S276" s="74">
        <f t="shared" si="45"/>
        <v>319</v>
      </c>
      <c r="T276" s="75">
        <f>VLOOKUP($A276,'Выгр Кат'!$A:$T,T$1,0)</f>
        <v>170</v>
      </c>
      <c r="U276" s="75">
        <f>VLOOKUP($A276,'Выгр Кат'!$A:$T,U$1,0)</f>
        <v>339</v>
      </c>
      <c r="V276" s="76">
        <f t="shared" si="46"/>
        <v>-10</v>
      </c>
      <c r="W276" s="76">
        <f t="shared" si="47"/>
        <v>-20</v>
      </c>
      <c r="X276" s="77">
        <f>IF(IFERROR(RIGHT(E276,1),"")="✔",S276*(1-#REF!),S276*(1-$X$2))</f>
        <v>296.66999999999996</v>
      </c>
      <c r="Y276" s="167">
        <f t="shared" si="49"/>
        <v>0.85418749999999966</v>
      </c>
      <c r="Z276" s="167">
        <f t="shared" si="50"/>
        <v>0.23930769230769242</v>
      </c>
      <c r="AA276" s="167">
        <f t="shared" si="51"/>
        <v>1.4375</v>
      </c>
      <c r="AB276" s="169">
        <f t="shared" ref="AB276:AB281" si="58">AF276</f>
        <v>390</v>
      </c>
      <c r="AC276" s="161">
        <f>IFERROR(ROUND((VLOOKUP($A276,'ИЗ ГУГЛА'!$B:$Z,AC$1,0)+AE276)*AD276,),VLOOKUP($A276,'ИЗ ГУГЛА'!$B:$Z,AC$1,0))</f>
        <v>390</v>
      </c>
      <c r="AD276" s="78">
        <v>1</v>
      </c>
      <c r="AE276" s="160">
        <v>0</v>
      </c>
      <c r="AF276" s="183">
        <v>390</v>
      </c>
      <c r="AG276" s="152" t="s">
        <v>28057</v>
      </c>
      <c r="AH276" s="161" t="str">
        <f>IFERROR(ROUND((VLOOKUP($A276,'ИЗ ГУГЛА'!$B:$Z,AH$1,0)+AJ276)*AI276,),VLOOKUP($A276,'ИЗ ГУГЛА'!$B:$Z,AH$1,0))</f>
        <v/>
      </c>
      <c r="AI276" s="78">
        <v>1</v>
      </c>
      <c r="AJ276" s="160">
        <v>0</v>
      </c>
      <c r="AK276" s="172"/>
      <c r="AL276" s="172"/>
      <c r="AM276" s="161" t="str">
        <f>IFERROR(ROUND((VLOOKUP($A276,'ИЗ ГУГЛА'!$B:$Z,AM$1,0)+AO276)*AN276,),VLOOKUP($A276,'ИЗ ГУГЛА'!$B:$Z,AM$1,0))</f>
        <v/>
      </c>
      <c r="AN276" s="160">
        <v>1</v>
      </c>
      <c r="AO276" s="160">
        <v>0</v>
      </c>
      <c r="AP276" s="172"/>
      <c r="AQ276" s="172"/>
      <c r="AR276" s="161" t="str">
        <f>IFERROR(ROUND((VLOOKUP($A276,'ИЗ ГУГЛА'!$B:$Z,AR$1,0)+AT276)*AS276,),VLOOKUP($A276,'ИЗ ГУГЛА'!$B:$Z,AR$1,0))</f>
        <v/>
      </c>
      <c r="AS276" s="160">
        <v>1</v>
      </c>
      <c r="AT276" s="160">
        <v>0</v>
      </c>
      <c r="AU276" s="172"/>
      <c r="AV276" s="172"/>
    </row>
    <row r="277" spans="1:48" ht="46.5" thickTop="1" thickBot="1">
      <c r="A277" s="121">
        <v>159353</v>
      </c>
      <c r="B277" s="115">
        <f>VLOOKUP($A277,'Выгр Кат'!$A:$T,B$1,0)</f>
        <v>17254</v>
      </c>
      <c r="C277" s="116" t="str">
        <f>VLOOKUP($A277,'Выгр Кат'!$A:$T,C$1,0)</f>
        <v>Комплект подушек стабилизатора СЭВИ ЭКСПЕРТ для Лада Ларгус, XRAY, RENAULT, DACIA</v>
      </c>
      <c r="D277" s="115" t="str">
        <f>VLOOKUP($A277,'Выгр Кат'!$A:$T,D$1,0)</f>
        <v>Y</v>
      </c>
      <c r="E277" s="115" t="str">
        <f>VLOOKUP($A277,'Выгр Кат'!$A:$T,E$1,0)</f>
        <v>1</v>
      </c>
      <c r="F277" s="115">
        <f>VLOOKUP($A277,'Выгр Кат'!$A:$T,F$1,0)</f>
        <v>0</v>
      </c>
      <c r="G277" s="115" t="str">
        <f>VLOOKUP($A277,'Выгр Кат'!$A:$T,G$1,0)</f>
        <v>2213-6040</v>
      </c>
      <c r="H277" s="115">
        <f>VLOOKUP($A277,'Выгр Кат'!$A:$T,H$1,0)</f>
        <v>0</v>
      </c>
      <c r="I277" s="93" t="s">
        <v>269</v>
      </c>
      <c r="J277" s="93" t="s">
        <v>269</v>
      </c>
      <c r="K277" s="75" t="e">
        <f>VLOOKUP(J277,'Отчет Eplex'!$B:$E,4,0)</f>
        <v>#N/A</v>
      </c>
      <c r="L277" s="75" t="e">
        <f t="shared" si="44"/>
        <v>#N/A</v>
      </c>
      <c r="M277" s="72">
        <v>1</v>
      </c>
      <c r="N277" s="72" t="s">
        <v>2596</v>
      </c>
      <c r="O277" s="72" t="str">
        <f>IFERROR(IF(VLOOKUP(I277,'Прайс шпак'!C:F,4,0)=N277,"шпак","Ошибка"),"Ошибка")</f>
        <v>шпак</v>
      </c>
      <c r="P277" s="74">
        <f>INDEX('Прайс шпак'!$H:$H,MATCH(I277,'Прайс шпак'!$C:$C,0))*M277</f>
        <v>110</v>
      </c>
      <c r="Q277" s="72">
        <f>VLOOKUP(P277,Наценка!$A$1:$B$8,2,1)</f>
        <v>1.98</v>
      </c>
      <c r="R277" s="75">
        <f t="shared" si="52"/>
        <v>217.8</v>
      </c>
      <c r="S277" s="74">
        <f t="shared" si="45"/>
        <v>219</v>
      </c>
      <c r="T277" s="75">
        <f>VLOOKUP($A277,'Выгр Кат'!$A:$T,T$1,0)</f>
        <v>100</v>
      </c>
      <c r="U277" s="75">
        <f>VLOOKUP($A277,'Выгр Кат'!$A:$T,U$1,0)</f>
        <v>199</v>
      </c>
      <c r="V277" s="76">
        <f t="shared" si="46"/>
        <v>10</v>
      </c>
      <c r="W277" s="76">
        <f t="shared" si="47"/>
        <v>20</v>
      </c>
      <c r="X277" s="77">
        <f>IF(IFERROR(RIGHT(E277,1),"")="✔",S277*(1-#REF!),S277*(1-$X$2))</f>
        <v>203.67</v>
      </c>
      <c r="Y277" s="167">
        <f t="shared" si="49"/>
        <v>0.85154545454545438</v>
      </c>
      <c r="Z277" s="167">
        <f t="shared" si="50"/>
        <v>0.29768965517241386</v>
      </c>
      <c r="AA277" s="167">
        <f t="shared" si="51"/>
        <v>1.6363636363636362</v>
      </c>
      <c r="AB277" s="169">
        <f t="shared" si="58"/>
        <v>290</v>
      </c>
      <c r="AC277" s="161">
        <f>IFERROR(ROUND((VLOOKUP($A277,'ИЗ ГУГЛА'!$B:$Z,AC$1,0)+AE277)*AD277,),VLOOKUP($A277,'ИЗ ГУГЛА'!$B:$Z,AC$1,0))</f>
        <v>290</v>
      </c>
      <c r="AD277" s="78">
        <v>1</v>
      </c>
      <c r="AE277" s="160">
        <v>0</v>
      </c>
      <c r="AF277" s="183">
        <v>290</v>
      </c>
      <c r="AG277" s="152" t="s">
        <v>28056</v>
      </c>
      <c r="AH277" s="161" t="str">
        <f>IFERROR(ROUND((VLOOKUP($A277,'ИЗ ГУГЛА'!$B:$Z,AH$1,0)+AJ277)*AI277,),VLOOKUP($A277,'ИЗ ГУГЛА'!$B:$Z,AH$1,0))</f>
        <v/>
      </c>
      <c r="AI277" s="78">
        <v>1</v>
      </c>
      <c r="AJ277" s="160">
        <v>0</v>
      </c>
      <c r="AK277" s="172"/>
      <c r="AL277" s="172"/>
      <c r="AM277" s="161" t="str">
        <f>IFERROR(ROUND((VLOOKUP($A277,'ИЗ ГУГЛА'!$B:$Z,AM$1,0)+AO277)*AN277,),VLOOKUP($A277,'ИЗ ГУГЛА'!$B:$Z,AM$1,0))</f>
        <v/>
      </c>
      <c r="AN277" s="160">
        <v>1</v>
      </c>
      <c r="AO277" s="160">
        <v>0</v>
      </c>
      <c r="AP277" s="172"/>
      <c r="AQ277" s="172"/>
      <c r="AR277" s="161" t="str">
        <f>IFERROR(ROUND((VLOOKUP($A277,'ИЗ ГУГЛА'!$B:$Z,AR$1,0)+AT277)*AS277,),VLOOKUP($A277,'ИЗ ГУГЛА'!$B:$Z,AR$1,0))</f>
        <v/>
      </c>
      <c r="AS277" s="160">
        <v>1</v>
      </c>
      <c r="AT277" s="160">
        <v>0</v>
      </c>
      <c r="AU277" s="172"/>
      <c r="AV277" s="172"/>
    </row>
    <row r="278" spans="1:48" ht="31.5" hidden="1" thickTop="1" thickBot="1">
      <c r="A278" s="121">
        <v>159354</v>
      </c>
      <c r="B278" s="115">
        <f>VLOOKUP($A278,'Выгр Кат'!$A:$T,B$1,0)</f>
        <v>17243</v>
      </c>
      <c r="C278" s="116" t="str">
        <f>VLOOKUP($A278,'Выгр Кат'!$A:$T,C$1,0)</f>
        <v>Комплект подушек стабилизатора СЭВИ ЭКСПЕРТ для Лада Веста</v>
      </c>
      <c r="D278" s="115" t="str">
        <f>VLOOKUP($A278,'Выгр Кат'!$A:$T,D$1,0)</f>
        <v>Y</v>
      </c>
      <c r="E278" s="115" t="str">
        <f>VLOOKUP($A278,'Выгр Кат'!$A:$T,E$1,0)</f>
        <v>1</v>
      </c>
      <c r="F278" s="115">
        <f>VLOOKUP($A278,'Выгр Кат'!$A:$T,F$1,0)</f>
        <v>0</v>
      </c>
      <c r="G278" s="115" t="str">
        <f>VLOOKUP($A278,'Выгр Кат'!$A:$T,G$1,0)</f>
        <v>2217-6040</v>
      </c>
      <c r="H278" s="115">
        <f>VLOOKUP($A278,'Выгр Кат'!$A:$T,H$1,0)</f>
        <v>0</v>
      </c>
      <c r="I278" s="93" t="s">
        <v>264</v>
      </c>
      <c r="J278" s="93" t="s">
        <v>264</v>
      </c>
      <c r="K278" s="75" t="e">
        <f>VLOOKUP(J278,'Отчет Eplex'!$B:$E,4,0)</f>
        <v>#N/A</v>
      </c>
      <c r="L278" s="75" t="e">
        <f t="shared" si="44"/>
        <v>#N/A</v>
      </c>
      <c r="M278" s="72">
        <v>1</v>
      </c>
      <c r="N278" s="72" t="s">
        <v>2596</v>
      </c>
      <c r="O278" s="72" t="str">
        <f>IFERROR(IF(VLOOKUP(I278,'Прайс шпак'!C:F,4,0)=N278,"шпак","Ошибка"),"Ошибка")</f>
        <v>шпак</v>
      </c>
      <c r="P278" s="74">
        <f>INDEX('Прайс шпак'!$H:$H,MATCH(I278,'Прайс шпак'!$C:$C,0))*M278</f>
        <v>120</v>
      </c>
      <c r="Q278" s="72">
        <f>VLOOKUP(P278,Наценка!$A$1:$B$8,2,1)</f>
        <v>1.98</v>
      </c>
      <c r="R278" s="75">
        <f t="shared" si="52"/>
        <v>237.6</v>
      </c>
      <c r="S278" s="74">
        <f t="shared" si="45"/>
        <v>239</v>
      </c>
      <c r="T278" s="75">
        <f>VLOOKUP($A278,'Выгр Кат'!$A:$T,T$1,0)</f>
        <v>120</v>
      </c>
      <c r="U278" s="75">
        <f>VLOOKUP($A278,'Выгр Кат'!$A:$T,U$1,0)</f>
        <v>239</v>
      </c>
      <c r="V278" s="76">
        <f t="shared" si="46"/>
        <v>0</v>
      </c>
      <c r="W278" s="76">
        <f t="shared" si="47"/>
        <v>0</v>
      </c>
      <c r="X278" s="77">
        <f>IF(IFERROR(RIGHT(E278,1),"")="✔",S278*(1-#REF!),S278*(1-$X$2))</f>
        <v>222.26999999999998</v>
      </c>
      <c r="Y278" s="167">
        <f t="shared" si="49"/>
        <v>0.85224999999999995</v>
      </c>
      <c r="Z278" s="167">
        <f t="shared" si="50"/>
        <v>0.17371747211895919</v>
      </c>
      <c r="AA278" s="167">
        <f t="shared" si="51"/>
        <v>1.2416666666666667</v>
      </c>
      <c r="AB278" s="169">
        <f t="shared" si="58"/>
        <v>269</v>
      </c>
      <c r="AC278" s="161">
        <f>IFERROR(ROUND((VLOOKUP($A278,'ИЗ ГУГЛА'!$B:$Z,AC$1,0)+AE278)*AD278,),VLOOKUP($A278,'ИЗ ГУГЛА'!$B:$Z,AC$1,0))</f>
        <v>269</v>
      </c>
      <c r="AD278" s="78">
        <v>1</v>
      </c>
      <c r="AE278" s="160">
        <v>0</v>
      </c>
      <c r="AF278" s="183">
        <v>269</v>
      </c>
      <c r="AG278" s="152" t="s">
        <v>28055</v>
      </c>
      <c r="AH278" s="161" t="str">
        <f>IFERROR(ROUND((VLOOKUP($A278,'ИЗ ГУГЛА'!$B:$Z,AH$1,0)+AJ278)*AI278,),VLOOKUP($A278,'ИЗ ГУГЛА'!$B:$Z,AH$1,0))</f>
        <v/>
      </c>
      <c r="AI278" s="78">
        <v>1</v>
      </c>
      <c r="AJ278" s="160">
        <v>0</v>
      </c>
      <c r="AK278" s="172"/>
      <c r="AL278" s="172"/>
      <c r="AM278" s="161" t="str">
        <f>IFERROR(ROUND((VLOOKUP($A278,'ИЗ ГУГЛА'!$B:$Z,AM$1,0)+AO278)*AN278,),VLOOKUP($A278,'ИЗ ГУГЛА'!$B:$Z,AM$1,0))</f>
        <v/>
      </c>
      <c r="AN278" s="160">
        <v>1</v>
      </c>
      <c r="AO278" s="160">
        <v>0</v>
      </c>
      <c r="AP278" s="172"/>
      <c r="AQ278" s="172"/>
      <c r="AR278" s="161" t="str">
        <f>IFERROR(ROUND((VLOOKUP($A278,'ИЗ ГУГЛА'!$B:$Z,AR$1,0)+AT278)*AS278,),VLOOKUP($A278,'ИЗ ГУГЛА'!$B:$Z,AR$1,0))</f>
        <v/>
      </c>
      <c r="AS278" s="160">
        <v>1</v>
      </c>
      <c r="AT278" s="160">
        <v>0</v>
      </c>
      <c r="AU278" s="172"/>
      <c r="AV278" s="172"/>
    </row>
    <row r="279" spans="1:48" ht="31.5" thickTop="1" thickBot="1">
      <c r="A279" s="121">
        <v>217880</v>
      </c>
      <c r="B279" s="115">
        <f>VLOOKUP($A279,'Выгр Кат'!$A:$T,B$1,0)</f>
        <v>17265</v>
      </c>
      <c r="C279" s="116" t="str">
        <f>VLOOKUP($A279,'Выгр Кат'!$A:$T,C$1,0)</f>
        <v>Стойка стабилизатора СЭВИ ЭКСПЕРТ для Chevrolet, Daewoo, ZAZ, Opel</v>
      </c>
      <c r="D279" s="115" t="str">
        <f>VLOOKUP($A279,'Выгр Кат'!$A:$T,D$1,0)</f>
        <v>Y</v>
      </c>
      <c r="E279" s="115" t="str">
        <f>VLOOKUP($A279,'Выгр Кат'!$A:$T,E$1,0)</f>
        <v>1</v>
      </c>
      <c r="F279" s="115">
        <f>VLOOKUP($A279,'Выгр Кат'!$A:$T,F$1,0)</f>
        <v>0</v>
      </c>
      <c r="G279" s="115" t="str">
        <f>VLOOKUP($A279,'Выгр Кат'!$A:$T,G$1,0)</f>
        <v>2219-6050</v>
      </c>
      <c r="H279" s="115">
        <f>VLOOKUP($A279,'Выгр Кат'!$A:$T,H$1,0)</f>
        <v>0</v>
      </c>
      <c r="I279" s="93" t="s">
        <v>273</v>
      </c>
      <c r="J279" s="93" t="s">
        <v>273</v>
      </c>
      <c r="K279" s="75" t="e">
        <f>VLOOKUP(J279,'Отчет Eplex'!$B:$E,4,0)</f>
        <v>#N/A</v>
      </c>
      <c r="L279" s="75" t="e">
        <f t="shared" si="44"/>
        <v>#N/A</v>
      </c>
      <c r="M279" s="72">
        <v>1</v>
      </c>
      <c r="N279" s="72" t="s">
        <v>2596</v>
      </c>
      <c r="O279" s="72" t="str">
        <f>IFERROR(IF(VLOOKUP(I279,'Прайс шпак'!C:F,4,0)=N279,"шпак","Ошибка"),"Ошибка")</f>
        <v>шпак</v>
      </c>
      <c r="P279" s="74">
        <f>INDEX('Прайс шпак'!$H:$H,MATCH(I279,'Прайс шпак'!$C:$C,0))*M279</f>
        <v>270</v>
      </c>
      <c r="Q279" s="72">
        <f>VLOOKUP(P279,Наценка!$A$1:$B$8,2,1)</f>
        <v>1.98</v>
      </c>
      <c r="R279" s="75">
        <f t="shared" si="52"/>
        <v>534.6</v>
      </c>
      <c r="S279" s="74">
        <f t="shared" si="45"/>
        <v>539</v>
      </c>
      <c r="T279" s="75">
        <f>VLOOKUP($A279,'Выгр Кат'!$A:$T,T$1,0)</f>
        <v>250</v>
      </c>
      <c r="U279" s="75">
        <f>VLOOKUP($A279,'Выгр Кат'!$A:$T,U$1,0)</f>
        <v>499</v>
      </c>
      <c r="V279" s="76">
        <f t="shared" si="46"/>
        <v>20</v>
      </c>
      <c r="W279" s="76">
        <f t="shared" si="47"/>
        <v>40</v>
      </c>
      <c r="X279" s="77">
        <f>IF(IFERROR(RIGHT(E279,1),"")="✔",S279*(1-#REF!),S279*(1-$X$2))</f>
        <v>501.27</v>
      </c>
      <c r="Y279" s="167">
        <f t="shared" si="49"/>
        <v>0.85655555555555551</v>
      </c>
      <c r="Z279" s="167">
        <f t="shared" si="50"/>
        <v>0.11903339191564151</v>
      </c>
      <c r="AA279" s="167">
        <f t="shared" si="51"/>
        <v>1.1074074074074076</v>
      </c>
      <c r="AB279" s="169">
        <f t="shared" si="58"/>
        <v>569</v>
      </c>
      <c r="AC279" s="161">
        <f>IFERROR(ROUND((VLOOKUP($A279,'ИЗ ГУГЛА'!$B:$Z,AC$1,0)+AE279)*AD279,),VLOOKUP($A279,'ИЗ ГУГЛА'!$B:$Z,AC$1,0))</f>
        <v>569</v>
      </c>
      <c r="AD279" s="78">
        <v>1</v>
      </c>
      <c r="AE279" s="160">
        <v>0</v>
      </c>
      <c r="AF279" s="183">
        <v>569</v>
      </c>
      <c r="AG279" s="152" t="s">
        <v>28528</v>
      </c>
      <c r="AH279" s="161" t="str">
        <f>IFERROR(ROUND((VLOOKUP($A279,'ИЗ ГУГЛА'!$B:$Z,AH$1,0)+AJ279)*AI279,),VLOOKUP($A279,'ИЗ ГУГЛА'!$B:$Z,AH$1,0))</f>
        <v/>
      </c>
      <c r="AI279" s="78">
        <v>1</v>
      </c>
      <c r="AJ279" s="160">
        <v>0</v>
      </c>
      <c r="AK279" s="172"/>
      <c r="AL279" s="172"/>
      <c r="AM279" s="161" t="str">
        <f>IFERROR(ROUND((VLOOKUP($A279,'ИЗ ГУГЛА'!$B:$Z,AM$1,0)+AO279)*AN279,),VLOOKUP($A279,'ИЗ ГУГЛА'!$B:$Z,AM$1,0))</f>
        <v/>
      </c>
      <c r="AN279" s="160">
        <v>1</v>
      </c>
      <c r="AO279" s="160">
        <v>0</v>
      </c>
      <c r="AP279" s="172"/>
      <c r="AQ279" s="172"/>
      <c r="AR279" s="161" t="str">
        <f>IFERROR(ROUND((VLOOKUP($A279,'ИЗ ГУГЛА'!$B:$Z,AR$1,0)+AT279)*AS279,),VLOOKUP($A279,'ИЗ ГУГЛА'!$B:$Z,AR$1,0))</f>
        <v/>
      </c>
      <c r="AS279" s="160">
        <v>1</v>
      </c>
      <c r="AT279" s="160">
        <v>0</v>
      </c>
      <c r="AU279" s="172"/>
      <c r="AV279" s="172"/>
    </row>
    <row r="280" spans="1:48" ht="31.5" thickTop="1" thickBot="1">
      <c r="A280" s="121">
        <v>159348</v>
      </c>
      <c r="B280" s="115">
        <f>VLOOKUP($A280,'Выгр Кат'!$A:$T,B$1,0)</f>
        <v>17256</v>
      </c>
      <c r="C280" s="116" t="str">
        <f>VLOOKUP($A280,'Выгр Кат'!$A:$T,C$1,0)</f>
        <v>Комплект подушек стабилизатора СЭВИ ЭКСПЕРТ для Renault Duster</v>
      </c>
      <c r="D280" s="115" t="str">
        <f>VLOOKUP($A280,'Выгр Кат'!$A:$T,D$1,0)</f>
        <v>Y</v>
      </c>
      <c r="E280" s="115" t="str">
        <f>VLOOKUP($A280,'Выгр Кат'!$A:$T,E$1,0)</f>
        <v>1</v>
      </c>
      <c r="F280" s="115">
        <f>VLOOKUP($A280,'Выгр Кат'!$A:$T,F$1,0)</f>
        <v>0</v>
      </c>
      <c r="G280" s="115" t="str">
        <f>VLOOKUP($A280,'Выгр Кат'!$A:$T,G$1,0)</f>
        <v>2221-6040</v>
      </c>
      <c r="H280" s="115">
        <f>VLOOKUP($A280,'Выгр Кат'!$A:$T,H$1,0)</f>
        <v>0</v>
      </c>
      <c r="I280" s="93" t="s">
        <v>270</v>
      </c>
      <c r="J280" s="93" t="s">
        <v>270</v>
      </c>
      <c r="K280" s="75" t="e">
        <f>VLOOKUP(J280,'Отчет Eplex'!$B:$E,4,0)</f>
        <v>#N/A</v>
      </c>
      <c r="L280" s="75" t="e">
        <f t="shared" si="44"/>
        <v>#N/A</v>
      </c>
      <c r="M280" s="72">
        <v>1</v>
      </c>
      <c r="N280" s="72" t="s">
        <v>2596</v>
      </c>
      <c r="O280" s="72" t="str">
        <f>IFERROR(IF(VLOOKUP(I280,'Прайс шпак'!C:F,4,0)=N280,"шпак","Ошибка"),"Ошибка")</f>
        <v>шпак</v>
      </c>
      <c r="P280" s="74">
        <f>INDEX('Прайс шпак'!$H:$H,MATCH(I280,'Прайс шпак'!$C:$C,0))*M280</f>
        <v>150</v>
      </c>
      <c r="Q280" s="72">
        <f>VLOOKUP(P280,Наценка!$A$1:$B$8,2,1)</f>
        <v>1.98</v>
      </c>
      <c r="R280" s="75">
        <f t="shared" si="52"/>
        <v>297</v>
      </c>
      <c r="S280" s="74">
        <f t="shared" si="45"/>
        <v>299</v>
      </c>
      <c r="T280" s="75">
        <f>VLOOKUP($A280,'Выгр Кат'!$A:$T,T$1,0)</f>
        <v>140</v>
      </c>
      <c r="U280" s="75">
        <f>VLOOKUP($A280,'Выгр Кат'!$A:$T,U$1,0)</f>
        <v>279</v>
      </c>
      <c r="V280" s="76">
        <f t="shared" si="46"/>
        <v>10</v>
      </c>
      <c r="W280" s="76">
        <f t="shared" si="47"/>
        <v>20</v>
      </c>
      <c r="X280" s="77">
        <f>IF(IFERROR(RIGHT(E280,1),"")="✔",S280*(1-#REF!),S280*(1-$X$2))</f>
        <v>278.07</v>
      </c>
      <c r="Y280" s="167">
        <f t="shared" si="49"/>
        <v>0.85379999999999989</v>
      </c>
      <c r="Z280" s="167">
        <f t="shared" si="50"/>
        <v>0.12830721003134798</v>
      </c>
      <c r="AA280" s="167">
        <f t="shared" si="51"/>
        <v>1.1266666666666665</v>
      </c>
      <c r="AB280" s="169">
        <f t="shared" si="58"/>
        <v>319</v>
      </c>
      <c r="AC280" s="161">
        <f>IFERROR(ROUND((VLOOKUP($A280,'ИЗ ГУГЛА'!$B:$Z,AC$1,0)+AE280)*AD280,),VLOOKUP($A280,'ИЗ ГУГЛА'!$B:$Z,AC$1,0))</f>
        <v>319</v>
      </c>
      <c r="AD280" s="78">
        <v>1</v>
      </c>
      <c r="AE280" s="160">
        <v>0</v>
      </c>
      <c r="AF280" s="117">
        <v>319</v>
      </c>
      <c r="AG280" s="152" t="s">
        <v>28054</v>
      </c>
      <c r="AH280" s="161" t="str">
        <f>IFERROR(ROUND((VLOOKUP($A280,'ИЗ ГУГЛА'!$B:$Z,AH$1,0)+AJ280)*AI280,),VLOOKUP($A280,'ИЗ ГУГЛА'!$B:$Z,AH$1,0))</f>
        <v/>
      </c>
      <c r="AI280" s="78">
        <v>1</v>
      </c>
      <c r="AJ280" s="160">
        <v>0</v>
      </c>
      <c r="AK280" s="172"/>
      <c r="AL280" s="172"/>
      <c r="AM280" s="161" t="str">
        <f>IFERROR(ROUND((VLOOKUP($A280,'ИЗ ГУГЛА'!$B:$Z,AM$1,0)+AO280)*AN280,),VLOOKUP($A280,'ИЗ ГУГЛА'!$B:$Z,AM$1,0))</f>
        <v/>
      </c>
      <c r="AN280" s="160">
        <v>1</v>
      </c>
      <c r="AO280" s="160">
        <v>0</v>
      </c>
      <c r="AP280" s="172"/>
      <c r="AQ280" s="172"/>
      <c r="AR280" s="161" t="str">
        <f>IFERROR(ROUND((VLOOKUP($A280,'ИЗ ГУГЛА'!$B:$Z,AR$1,0)+AT280)*AS280,),VLOOKUP($A280,'ИЗ ГУГЛА'!$B:$Z,AR$1,0))</f>
        <v/>
      </c>
      <c r="AS280" s="160">
        <v>1</v>
      </c>
      <c r="AT280" s="160">
        <v>0</v>
      </c>
      <c r="AU280" s="172"/>
      <c r="AV280" s="172"/>
    </row>
    <row r="281" spans="1:48" ht="61.5" hidden="1" thickTop="1" thickBot="1">
      <c r="A281" s="121">
        <v>159347</v>
      </c>
      <c r="B281" s="115">
        <f>VLOOKUP($A281,'Выгр Кат'!$A:$T,B$1,0)</f>
        <v>23858</v>
      </c>
      <c r="C281" s="116" t="str">
        <f>VLOOKUP($A281,'Выгр Кат'!$A:$T,C$1,0)</f>
        <v>Комплект подушек заднего стабилизатора СЭВИ ЭКСПЕРТ для Лада Калина, Калина 2, Приора, Гранта</v>
      </c>
      <c r="D281" s="115" t="str">
        <f>VLOOKUP($A281,'Выгр Кат'!$A:$T,D$1,0)</f>
        <v>Y</v>
      </c>
      <c r="E281" s="115" t="str">
        <f>VLOOKUP($A281,'Выгр Кат'!$A:$T,E$1,0)</f>
        <v>1</v>
      </c>
      <c r="F281" s="115">
        <f>VLOOKUP($A281,'Выгр Кат'!$A:$T,F$1,0)</f>
        <v>0</v>
      </c>
      <c r="G281" s="115" t="str">
        <f>VLOOKUP($A281,'Выгр Кат'!$A:$T,G$1,0)</f>
        <v>2238-6040</v>
      </c>
      <c r="H281" s="115">
        <f>VLOOKUP($A281,'Выгр Кат'!$A:$T,H$1,0)</f>
        <v>0</v>
      </c>
      <c r="I281" s="93" t="s">
        <v>331</v>
      </c>
      <c r="J281" s="93" t="s">
        <v>331</v>
      </c>
      <c r="K281" s="75" t="e">
        <f>VLOOKUP(J281,'Отчет Eplex'!$B:$E,4,0)</f>
        <v>#N/A</v>
      </c>
      <c r="L281" s="75" t="e">
        <f t="shared" si="44"/>
        <v>#N/A</v>
      </c>
      <c r="M281" s="72">
        <v>1</v>
      </c>
      <c r="N281" s="72" t="s">
        <v>2596</v>
      </c>
      <c r="O281" s="72" t="str">
        <f>IFERROR(IF(VLOOKUP(I281,'Прайс шпак'!C:F,4,0)=N281,"шпак","Ошибка"),"Ошибка")</f>
        <v>шпак</v>
      </c>
      <c r="P281" s="74">
        <f>INDEX('Прайс шпак'!$H:$H,MATCH(I281,'Прайс шпак'!$C:$C,0))*M281</f>
        <v>50</v>
      </c>
      <c r="Q281" s="72">
        <f>VLOOKUP(P281,Наценка!$A$1:$B$8,2,1)</f>
        <v>2.15</v>
      </c>
      <c r="R281" s="75">
        <f t="shared" si="52"/>
        <v>107.5</v>
      </c>
      <c r="S281" s="74">
        <f t="shared" si="45"/>
        <v>109</v>
      </c>
      <c r="T281" s="75">
        <f>VLOOKUP($A281,'Выгр Кат'!$A:$T,T$1,0)</f>
        <v>50</v>
      </c>
      <c r="U281" s="75">
        <f>VLOOKUP($A281,'Выгр Кат'!$A:$T,U$1,0)</f>
        <v>109</v>
      </c>
      <c r="V281" s="76">
        <f t="shared" si="46"/>
        <v>0</v>
      </c>
      <c r="W281" s="76">
        <f t="shared" si="47"/>
        <v>0</v>
      </c>
      <c r="X281" s="77">
        <f>IF(IFERROR(RIGHT(E281,1),"")="✔",S281*(1-#REF!),S281*(1-$X$2))</f>
        <v>101.36999999999999</v>
      </c>
      <c r="Y281" s="167">
        <f t="shared" si="49"/>
        <v>1.0273999999999996</v>
      </c>
      <c r="Z281" s="167">
        <f t="shared" si="50"/>
        <v>0.55733624454148478</v>
      </c>
      <c r="AA281" s="167">
        <f t="shared" si="51"/>
        <v>3.58</v>
      </c>
      <c r="AB281" s="169">
        <f t="shared" si="58"/>
        <v>229</v>
      </c>
      <c r="AC281" s="161">
        <f>IFERROR(ROUND((VLOOKUP($A281,'ИЗ ГУГЛА'!$B:$Z,AC$1,0)+AE281)*AD281,),VLOOKUP($A281,'ИЗ ГУГЛА'!$B:$Z,AC$1,0))</f>
        <v>229</v>
      </c>
      <c r="AD281" s="78">
        <v>1</v>
      </c>
      <c r="AE281" s="160">
        <v>0</v>
      </c>
      <c r="AF281" s="183">
        <v>229</v>
      </c>
      <c r="AG281" s="152" t="s">
        <v>28529</v>
      </c>
      <c r="AH281" s="161" t="str">
        <f>IFERROR(ROUND((VLOOKUP($A281,'ИЗ ГУГЛА'!$B:$Z,AH$1,0)+AJ281)*AI281,),VLOOKUP($A281,'ИЗ ГУГЛА'!$B:$Z,AH$1,0))</f>
        <v/>
      </c>
      <c r="AI281" s="78">
        <v>1</v>
      </c>
      <c r="AJ281" s="160">
        <v>0</v>
      </c>
      <c r="AK281" s="172"/>
      <c r="AL281" s="172"/>
      <c r="AM281" s="161" t="str">
        <f>IFERROR(ROUND((VLOOKUP($A281,'ИЗ ГУГЛА'!$B:$Z,AM$1,0)+AO281)*AN281,),VLOOKUP($A281,'ИЗ ГУГЛА'!$B:$Z,AM$1,0))</f>
        <v/>
      </c>
      <c r="AN281" s="160">
        <v>1</v>
      </c>
      <c r="AO281" s="160">
        <v>0</v>
      </c>
      <c r="AP281" s="172"/>
      <c r="AQ281" s="172"/>
      <c r="AR281" s="161" t="str">
        <f>IFERROR(ROUND((VLOOKUP($A281,'ИЗ ГУГЛА'!$B:$Z,AR$1,0)+AT281)*AS281,),VLOOKUP($A281,'ИЗ ГУГЛА'!$B:$Z,AR$1,0))</f>
        <v/>
      </c>
      <c r="AS281" s="160">
        <v>1</v>
      </c>
      <c r="AT281" s="160">
        <v>0</v>
      </c>
      <c r="AU281" s="172"/>
      <c r="AV281" s="172"/>
    </row>
    <row r="282" spans="1:48" ht="31.5" hidden="1" thickTop="1" thickBot="1">
      <c r="A282" s="121">
        <v>213422</v>
      </c>
      <c r="B282" s="115">
        <f>VLOOKUP($A282,'Выгр Кат'!$A:$T,B$1,0)</f>
        <v>1282</v>
      </c>
      <c r="C282" s="116" t="str">
        <f>VLOOKUP($A282,'Выгр Кат'!$A:$T,C$1,0)</f>
        <v>Сальники клапанов GOETZE для ВАЗ 2108-21099, 2113-2115</v>
      </c>
      <c r="D282" s="115" t="str">
        <f>VLOOKUP($A282,'Выгр Кат'!$A:$T,D$1,0)</f>
        <v>Y</v>
      </c>
      <c r="E282" s="115" t="str">
        <f>VLOOKUP($A282,'Выгр Кат'!$A:$T,E$1,0)</f>
        <v>1</v>
      </c>
      <c r="F282" s="115">
        <f>VLOOKUP($A282,'Выгр Кат'!$A:$T,F$1,0)</f>
        <v>0</v>
      </c>
      <c r="G282" s="115" t="str">
        <f>VLOOKUP($A282,'Выгр Кат'!$A:$T,G$1,0)</f>
        <v>24-30667-01/0</v>
      </c>
      <c r="H282" s="115">
        <f>VLOOKUP($A282,'Выгр Кат'!$A:$T,H$1,0)</f>
        <v>0</v>
      </c>
      <c r="I282" s="93" t="s">
        <v>9</v>
      </c>
      <c r="J282" s="93" t="s">
        <v>9</v>
      </c>
      <c r="K282" s="75">
        <f>VLOOKUP(J282,'Отчет Eplex'!$B:$E,4,0)</f>
        <v>0</v>
      </c>
      <c r="L282" s="75">
        <f t="shared" si="44"/>
        <v>-170</v>
      </c>
      <c r="M282" s="72">
        <v>1</v>
      </c>
      <c r="N282" s="80" t="s">
        <v>13467</v>
      </c>
      <c r="O282" s="72" t="str">
        <f>IFERROR(IF(VLOOKUP(I282,'Прайс шпак'!C:F,4,0)=N282,"шпак","Ошибка"),"Ошибка")</f>
        <v>шпак</v>
      </c>
      <c r="P282" s="74">
        <f>INDEX('Прайс шпак'!$H:$H,MATCH(I282,'Прайс шпак'!$C:$C,0))*M282</f>
        <v>170</v>
      </c>
      <c r="Q282" s="72">
        <f>VLOOKUP(P282,Наценка!$A$1:$B$8,2,1)</f>
        <v>1.98</v>
      </c>
      <c r="R282" s="75">
        <f t="shared" si="52"/>
        <v>336.6</v>
      </c>
      <c r="S282" s="74">
        <f t="shared" si="45"/>
        <v>339</v>
      </c>
      <c r="T282" s="75">
        <f>VLOOKUP($A282,'Выгр Кат'!$A:$T,T$1,0)</f>
        <v>170</v>
      </c>
      <c r="U282" s="75">
        <f>VLOOKUP($A282,'Выгр Кат'!$A:$T,U$1,0)</f>
        <v>339</v>
      </c>
      <c r="V282" s="76">
        <f t="shared" si="46"/>
        <v>0</v>
      </c>
      <c r="W282" s="76">
        <f t="shared" si="47"/>
        <v>0</v>
      </c>
      <c r="X282" s="77">
        <f>IF(IFERROR(RIGHT(E282,1),"")="✔",S282*(1-#REF!),S282*(1-$X$2))</f>
        <v>315.27</v>
      </c>
      <c r="Y282" s="167">
        <f t="shared" si="49"/>
        <v>0.85452941176470576</v>
      </c>
      <c r="Z282" s="167" t="str">
        <f t="shared" si="50"/>
        <v/>
      </c>
      <c r="AA282" s="167" t="str">
        <f t="shared" si="51"/>
        <v/>
      </c>
      <c r="AB282" s="168"/>
      <c r="AC282" s="161" t="str">
        <f>IFERROR(ROUND((VLOOKUP($A282,'ИЗ ГУГЛА'!$B:$Z,AC$1,0)+AE282)*AD282,),VLOOKUP($A282,'ИЗ ГУГЛА'!$B:$Z,AC$1,0))</f>
        <v/>
      </c>
      <c r="AD282" s="78">
        <v>1</v>
      </c>
      <c r="AE282" s="160">
        <v>0</v>
      </c>
      <c r="AF282" s="117" t="s">
        <v>28492</v>
      </c>
      <c r="AG282" s="152"/>
      <c r="AH282" s="161" t="str">
        <f>IFERROR(ROUND((VLOOKUP($A282,'ИЗ ГУГЛА'!$B:$Z,AH$1,0)+AJ282)*AI282,),VLOOKUP($A282,'ИЗ ГУГЛА'!$B:$Z,AH$1,0))</f>
        <v/>
      </c>
      <c r="AI282" s="78">
        <v>1</v>
      </c>
      <c r="AJ282" s="160">
        <v>0</v>
      </c>
      <c r="AK282" s="172"/>
      <c r="AL282" s="172"/>
      <c r="AM282" s="161" t="str">
        <f>IFERROR(ROUND((VLOOKUP($A282,'ИЗ ГУГЛА'!$B:$Z,AM$1,0)+AO282)*AN282,),VLOOKUP($A282,'ИЗ ГУГЛА'!$B:$Z,AM$1,0))</f>
        <v/>
      </c>
      <c r="AN282" s="160">
        <v>1</v>
      </c>
      <c r="AO282" s="160">
        <v>0</v>
      </c>
      <c r="AP282" s="172"/>
      <c r="AQ282" s="172"/>
      <c r="AR282" s="161" t="str">
        <f>IFERROR(ROUND((VLOOKUP($A282,'ИЗ ГУГЛА'!$B:$Z,AR$1,0)+AT282)*AS282,),VLOOKUP($A282,'ИЗ ГУГЛА'!$B:$Z,AR$1,0))</f>
        <v/>
      </c>
      <c r="AS282" s="160">
        <v>1</v>
      </c>
      <c r="AT282" s="160">
        <v>0</v>
      </c>
      <c r="AU282" s="172"/>
      <c r="AV282" s="172"/>
    </row>
    <row r="283" spans="1:48" ht="31.5" hidden="1" thickTop="1" thickBot="1">
      <c r="A283" s="121">
        <v>226330</v>
      </c>
      <c r="B283" s="115">
        <f>VLOOKUP($A283,'Выгр Кат'!$A:$T,B$1,0)</f>
        <v>12966</v>
      </c>
      <c r="C283" s="116" t="str">
        <f>VLOOKUP($A283,'Выгр Кат'!$A:$T,C$1,0)</f>
        <v>ШРУС GLO внешний для ВАЗ 2108-21099, 2110-2112, 2113-2115</v>
      </c>
      <c r="D283" s="115" t="str">
        <f>VLOOKUP($A283,'Выгр Кат'!$A:$T,D$1,0)</f>
        <v>Y</v>
      </c>
      <c r="E283" s="115" t="str">
        <f>VLOOKUP($A283,'Выгр Кат'!$A:$T,E$1,0)</f>
        <v>1</v>
      </c>
      <c r="F283" s="115" t="str">
        <f>VLOOKUP($A283,'Выгр Кат'!$A:$T,F$1,0)</f>
        <v>3107K</v>
      </c>
      <c r="G283" s="115" t="str">
        <f>VLOOKUP($A283,'Выгр Кат'!$A:$T,G$1,0)</f>
        <v>21102215012</v>
      </c>
      <c r="H283" s="115" t="str">
        <f>VLOOKUP($A283,'Выгр Кат'!$A:$T,H$1,0)</f>
        <v>2110-2215012</v>
      </c>
      <c r="I283" s="93" t="s">
        <v>220</v>
      </c>
      <c r="J283" s="93" t="s">
        <v>220</v>
      </c>
      <c r="K283" s="75">
        <f>VLOOKUP(J283,'Отчет Eplex'!$B:$E,4,0)</f>
        <v>1874.51</v>
      </c>
      <c r="L283" s="75">
        <f t="shared" si="44"/>
        <v>194.51</v>
      </c>
      <c r="M283" s="72">
        <v>1</v>
      </c>
      <c r="N283" s="72" t="s">
        <v>1563</v>
      </c>
      <c r="O283" s="72" t="str">
        <f>IFERROR(IF(VLOOKUP(I283,'Прайс шпак'!C:F,4,0)=N283,"шпак","Ошибка"),"Ошибка")</f>
        <v>шпак</v>
      </c>
      <c r="P283" s="74">
        <f>INDEX('Прайс шпак'!$H:$H,MATCH(I283,'Прайс шпак'!$C:$C,0))*M283</f>
        <v>1680</v>
      </c>
      <c r="Q283" s="72">
        <f>VLOOKUP(P283,Наценка!$A$1:$B$8,2,1)</f>
        <v>1.39</v>
      </c>
      <c r="R283" s="75">
        <f t="shared" si="52"/>
        <v>2335.1999999999998</v>
      </c>
      <c r="S283" s="74">
        <f t="shared" si="45"/>
        <v>2390</v>
      </c>
      <c r="T283" s="75">
        <f>VLOOKUP($A283,'Выгр Кат'!$A:$T,T$1,0)</f>
        <v>1680</v>
      </c>
      <c r="U283" s="75">
        <f>VLOOKUP($A283,'Выгр Кат'!$A:$T,U$1,0)</f>
        <v>2390</v>
      </c>
      <c r="V283" s="76">
        <f t="shared" si="46"/>
        <v>0</v>
      </c>
      <c r="W283" s="76">
        <f t="shared" si="47"/>
        <v>0</v>
      </c>
      <c r="X283" s="77">
        <f>IF(IFERROR(RIGHT(E283,1),"")="✔",S283*(1-#REF!),S283*(1-$X$2))</f>
        <v>2222.6999999999998</v>
      </c>
      <c r="Y283" s="167">
        <f t="shared" si="49"/>
        <v>0.32303571428571409</v>
      </c>
      <c r="Z283" s="167">
        <f t="shared" si="50"/>
        <v>0.17371747211895919</v>
      </c>
      <c r="AA283" s="167">
        <f t="shared" si="51"/>
        <v>0.60119047619047628</v>
      </c>
      <c r="AB283" s="169">
        <f>AF283</f>
        <v>2690</v>
      </c>
      <c r="AC283" s="161">
        <f>IFERROR(ROUND((VLOOKUP($A283,'ИЗ ГУГЛА'!$B:$Z,AC$1,0)+AE283)*AD283,),VLOOKUP($A283,'ИЗ ГУГЛА'!$B:$Z,AC$1,0))</f>
        <v>2690</v>
      </c>
      <c r="AD283" s="78">
        <v>1</v>
      </c>
      <c r="AE283" s="160">
        <v>0</v>
      </c>
      <c r="AF283" s="183">
        <v>2690</v>
      </c>
      <c r="AG283" s="152" t="s">
        <v>28051</v>
      </c>
      <c r="AH283" s="161" t="str">
        <f>IFERROR(ROUND((VLOOKUP($A283,'ИЗ ГУГЛА'!$B:$Z,AH$1,0)+AJ283)*AI283,),VLOOKUP($A283,'ИЗ ГУГЛА'!$B:$Z,AH$1,0))</f>
        <v/>
      </c>
      <c r="AI283" s="78">
        <v>1</v>
      </c>
      <c r="AJ283" s="160">
        <v>0</v>
      </c>
      <c r="AK283" s="172"/>
      <c r="AL283" s="172"/>
      <c r="AM283" s="161" t="str">
        <f>IFERROR(ROUND((VLOOKUP($A283,'ИЗ ГУГЛА'!$B:$Z,AM$1,0)+AO283)*AN283,),VLOOKUP($A283,'ИЗ ГУГЛА'!$B:$Z,AM$1,0))</f>
        <v/>
      </c>
      <c r="AN283" s="160">
        <v>1</v>
      </c>
      <c r="AO283" s="160">
        <v>0</v>
      </c>
      <c r="AP283" s="172"/>
      <c r="AQ283" s="172"/>
      <c r="AR283" s="161" t="str">
        <f>IFERROR(ROUND((VLOOKUP($A283,'ИЗ ГУГЛА'!$B:$Z,AR$1,0)+AT283)*AS283,),VLOOKUP($A283,'ИЗ ГУГЛА'!$B:$Z,AR$1,0))</f>
        <v/>
      </c>
      <c r="AS283" s="160">
        <v>1</v>
      </c>
      <c r="AT283" s="160">
        <v>0</v>
      </c>
      <c r="AU283" s="172"/>
      <c r="AV283" s="172"/>
    </row>
    <row r="284" spans="1:48" ht="46.5" hidden="1" thickTop="1" thickBot="1">
      <c r="A284" s="121">
        <v>226331</v>
      </c>
      <c r="B284" s="115">
        <f>VLOOKUP($A284,'Выгр Кат'!$A:$T,B$1,0)</f>
        <v>12968</v>
      </c>
      <c r="C284" s="116" t="str">
        <f>VLOOKUP($A284,'Выгр Кат'!$A:$T,C$1,0)</f>
        <v>ШРУС GLO внешний с АБС для Лада Калина, Калина 2, Приора, Приора 2, Гранта</v>
      </c>
      <c r="D284" s="115" t="str">
        <f>VLOOKUP($A284,'Выгр Кат'!$A:$T,D$1,0)</f>
        <v>Y</v>
      </c>
      <c r="E284" s="115" t="str">
        <f>VLOOKUP($A284,'Выгр Кат'!$A:$T,E$1,0)</f>
        <v>1</v>
      </c>
      <c r="F284" s="115" t="str">
        <f>VLOOKUP($A284,'Выгр Кат'!$A:$T,F$1,0)</f>
        <v>3A07K</v>
      </c>
      <c r="G284" s="115" t="str">
        <f>VLOOKUP($A284,'Выгр Кат'!$A:$T,G$1,0)</f>
        <v>111862215012</v>
      </c>
      <c r="H284" s="115" t="str">
        <f>VLOOKUP($A284,'Выгр Кат'!$A:$T,H$1,0)</f>
        <v>11186-2215012</v>
      </c>
      <c r="I284" s="93" t="s">
        <v>222</v>
      </c>
      <c r="J284" s="93" t="s">
        <v>222</v>
      </c>
      <c r="K284" s="75">
        <f>VLOOKUP(J284,'Отчет Eplex'!$B:$E,4,0)</f>
        <v>2733.71</v>
      </c>
      <c r="L284" s="75">
        <f t="shared" si="44"/>
        <v>733.71</v>
      </c>
      <c r="M284" s="72">
        <v>1</v>
      </c>
      <c r="N284" s="72" t="s">
        <v>1563</v>
      </c>
      <c r="O284" s="72" t="str">
        <f>IFERROR(IF(VLOOKUP(I284,'Прайс шпак'!C:F,4,0)=N284,"шпак","Ошибка"),"Ошибка")</f>
        <v>шпак</v>
      </c>
      <c r="P284" s="74">
        <f>INDEX('Прайс шпак'!$H:$H,MATCH(I284,'Прайс шпак'!$C:$C,0))*M284</f>
        <v>2000</v>
      </c>
      <c r="Q284" s="72">
        <f>VLOOKUP(P284,Наценка!$A$1:$B$8,2,1)</f>
        <v>1.39</v>
      </c>
      <c r="R284" s="75">
        <f t="shared" si="52"/>
        <v>2780</v>
      </c>
      <c r="S284" s="74">
        <f t="shared" si="45"/>
        <v>2790</v>
      </c>
      <c r="T284" s="75">
        <f>VLOOKUP($A284,'Выгр Кат'!$A:$T,T$1,0)</f>
        <v>2000</v>
      </c>
      <c r="U284" s="75">
        <f>VLOOKUP($A284,'Выгр Кат'!$A:$T,U$1,0)</f>
        <v>2790</v>
      </c>
      <c r="V284" s="76">
        <f t="shared" si="46"/>
        <v>0</v>
      </c>
      <c r="W284" s="76">
        <f t="shared" si="47"/>
        <v>0</v>
      </c>
      <c r="X284" s="77">
        <f>IF(IFERROR(RIGHT(E284,1),"")="✔",S284*(1-#REF!),S284*(1-$X$2))</f>
        <v>2594.6999999999998</v>
      </c>
      <c r="Y284" s="167">
        <f t="shared" si="49"/>
        <v>0.29735</v>
      </c>
      <c r="Z284" s="167" t="str">
        <f t="shared" si="50"/>
        <v/>
      </c>
      <c r="AA284" s="167" t="str">
        <f t="shared" si="51"/>
        <v/>
      </c>
      <c r="AB284" s="168"/>
      <c r="AC284" s="161" t="str">
        <f>IFERROR(ROUND((VLOOKUP($A284,'ИЗ ГУГЛА'!$B:$Z,AC$1,0)+AE284)*AD284,),VLOOKUP($A284,'ИЗ ГУГЛА'!$B:$Z,AC$1,0))</f>
        <v/>
      </c>
      <c r="AD284" s="78">
        <v>1</v>
      </c>
      <c r="AE284" s="160">
        <v>0</v>
      </c>
      <c r="AF284" s="118" t="s">
        <v>28492</v>
      </c>
      <c r="AG284" s="152"/>
      <c r="AH284" s="161" t="str">
        <f>IFERROR(ROUND((VLOOKUP($A284,'ИЗ ГУГЛА'!$B:$Z,AH$1,0)+AJ284)*AI284,),VLOOKUP($A284,'ИЗ ГУГЛА'!$B:$Z,AH$1,0))</f>
        <v/>
      </c>
      <c r="AI284" s="78">
        <v>1</v>
      </c>
      <c r="AJ284" s="160">
        <v>0</v>
      </c>
      <c r="AK284" s="172"/>
      <c r="AL284" s="172"/>
      <c r="AM284" s="161" t="str">
        <f>IFERROR(ROUND((VLOOKUP($A284,'ИЗ ГУГЛА'!$B:$Z,AM$1,0)+AO284)*AN284,),VLOOKUP($A284,'ИЗ ГУГЛА'!$B:$Z,AM$1,0))</f>
        <v/>
      </c>
      <c r="AN284" s="160">
        <v>1</v>
      </c>
      <c r="AO284" s="160">
        <v>0</v>
      </c>
      <c r="AP284" s="172"/>
      <c r="AQ284" s="172"/>
      <c r="AR284" s="161" t="str">
        <f>IFERROR(ROUND((VLOOKUP($A284,'ИЗ ГУГЛА'!$B:$Z,AR$1,0)+AT284)*AS284,),VLOOKUP($A284,'ИЗ ГУГЛА'!$B:$Z,AR$1,0))</f>
        <v/>
      </c>
      <c r="AS284" s="160">
        <v>1</v>
      </c>
      <c r="AT284" s="160">
        <v>0</v>
      </c>
      <c r="AU284" s="172"/>
      <c r="AV284" s="172"/>
    </row>
    <row r="285" spans="1:48" ht="31.5" hidden="1" thickTop="1" thickBot="1">
      <c r="A285" s="121">
        <v>226250</v>
      </c>
      <c r="B285" s="115">
        <f>VLOOKUP($A285,'Выгр Кат'!$A:$T,B$1,0)</f>
        <v>12965</v>
      </c>
      <c r="C285" s="116" t="str">
        <f>VLOOKUP($A285,'Выгр Кат'!$A:$T,C$1,0)</f>
        <v>ШРУС GLO внутренний для ВАЗ 2108-21099, 2110-2112, 2113-2115</v>
      </c>
      <c r="D285" s="115" t="str">
        <f>VLOOKUP($A285,'Выгр Кат'!$A:$T,D$1,0)</f>
        <v>Y</v>
      </c>
      <c r="E285" s="115" t="str">
        <f>VLOOKUP($A285,'Выгр Кат'!$A:$T,E$1,0)</f>
        <v>1</v>
      </c>
      <c r="F285" s="115" t="str">
        <f>VLOOKUP($A285,'Выгр Кат'!$A:$T,F$1,0)</f>
        <v>4107K</v>
      </c>
      <c r="G285" s="115" t="str">
        <f>VLOOKUP($A285,'Выгр Кат'!$A:$T,G$1,0)</f>
        <v>21082215056</v>
      </c>
      <c r="H285" s="115" t="str">
        <f>VLOOKUP($A285,'Выгр Кат'!$A:$T,H$1,0)</f>
        <v>2108-2215056</v>
      </c>
      <c r="I285" s="93" t="s">
        <v>219</v>
      </c>
      <c r="J285" s="93" t="s">
        <v>219</v>
      </c>
      <c r="K285" s="75">
        <f>VLOOKUP(J285,'Отчет Eplex'!$B:$E,4,0)</f>
        <v>1814.67</v>
      </c>
      <c r="L285" s="75">
        <f t="shared" si="44"/>
        <v>-235.32999999999993</v>
      </c>
      <c r="M285" s="72">
        <v>1</v>
      </c>
      <c r="N285" s="72" t="s">
        <v>1563</v>
      </c>
      <c r="O285" s="72" t="str">
        <f>IFERROR(IF(VLOOKUP(I285,'Прайс шпак'!C:F,4,0)=N285,"шпак","Ошибка"),"Ошибка")</f>
        <v>шпак</v>
      </c>
      <c r="P285" s="74">
        <f>INDEX('Прайс шпак'!$H:$H,MATCH(I285,'Прайс шпак'!$C:$C,0))*M285</f>
        <v>2050</v>
      </c>
      <c r="Q285" s="72">
        <f>VLOOKUP(P285,Наценка!$A$1:$B$8,2,1)</f>
        <v>1.39</v>
      </c>
      <c r="R285" s="75">
        <f t="shared" si="52"/>
        <v>2849.5</v>
      </c>
      <c r="S285" s="74">
        <f t="shared" si="45"/>
        <v>2890</v>
      </c>
      <c r="T285" s="75">
        <f>VLOOKUP($A285,'Выгр Кат'!$A:$T,T$1,0)</f>
        <v>2050</v>
      </c>
      <c r="U285" s="75">
        <f>VLOOKUP($A285,'Выгр Кат'!$A:$T,U$1,0)</f>
        <v>2890</v>
      </c>
      <c r="V285" s="76">
        <f t="shared" si="46"/>
        <v>0</v>
      </c>
      <c r="W285" s="76">
        <f t="shared" si="47"/>
        <v>0</v>
      </c>
      <c r="X285" s="77">
        <f>IF(IFERROR(RIGHT(E285,1),"")="✔",S285*(1-#REF!),S285*(1-$X$2))</f>
        <v>2687.7</v>
      </c>
      <c r="Y285" s="167">
        <f t="shared" si="49"/>
        <v>0.31107317073170715</v>
      </c>
      <c r="Z285" s="167">
        <f t="shared" si="50"/>
        <v>0.13019417475728162</v>
      </c>
      <c r="AA285" s="167">
        <f t="shared" si="51"/>
        <v>0.50731707317073171</v>
      </c>
      <c r="AB285" s="169">
        <f t="shared" ref="AB285:AB286" si="59">AF285</f>
        <v>3090</v>
      </c>
      <c r="AC285" s="161">
        <f>IFERROR(ROUND((VLOOKUP($A285,'ИЗ ГУГЛА'!$B:$Z,AC$1,0)+AE285)*AD285,),VLOOKUP($A285,'ИЗ ГУГЛА'!$B:$Z,AC$1,0))</f>
        <v>3090</v>
      </c>
      <c r="AD285" s="78">
        <v>1</v>
      </c>
      <c r="AE285" s="160">
        <v>0</v>
      </c>
      <c r="AF285" s="183">
        <v>3090</v>
      </c>
      <c r="AG285" s="152" t="s">
        <v>28052</v>
      </c>
      <c r="AH285" s="161" t="str">
        <f>IFERROR(ROUND((VLOOKUP($A285,'ИЗ ГУГЛА'!$B:$Z,AH$1,0)+AJ285)*AI285,),VLOOKUP($A285,'ИЗ ГУГЛА'!$B:$Z,AH$1,0))</f>
        <v/>
      </c>
      <c r="AI285" s="78">
        <v>1</v>
      </c>
      <c r="AJ285" s="160">
        <v>0</v>
      </c>
      <c r="AK285" s="172"/>
      <c r="AL285" s="172"/>
      <c r="AM285" s="161" t="str">
        <f>IFERROR(ROUND((VLOOKUP($A285,'ИЗ ГУГЛА'!$B:$Z,AM$1,0)+AO285)*AN285,),VLOOKUP($A285,'ИЗ ГУГЛА'!$B:$Z,AM$1,0))</f>
        <v/>
      </c>
      <c r="AN285" s="160">
        <v>1</v>
      </c>
      <c r="AO285" s="160">
        <v>0</v>
      </c>
      <c r="AP285" s="172"/>
      <c r="AQ285" s="172"/>
      <c r="AR285" s="161" t="str">
        <f>IFERROR(ROUND((VLOOKUP($A285,'ИЗ ГУГЛА'!$B:$Z,AR$1,0)+AT285)*AS285,),VLOOKUP($A285,'ИЗ ГУГЛА'!$B:$Z,AR$1,0))</f>
        <v/>
      </c>
      <c r="AS285" s="160">
        <v>1</v>
      </c>
      <c r="AT285" s="160">
        <v>0</v>
      </c>
      <c r="AU285" s="172"/>
      <c r="AV285" s="172"/>
    </row>
    <row r="286" spans="1:48" ht="46.5" hidden="1" thickTop="1" thickBot="1">
      <c r="A286" s="121">
        <v>194594</v>
      </c>
      <c r="B286" s="115">
        <f>VLOOKUP($A286,'Выгр Кат'!$A:$T,B$1,0)</f>
        <v>17263</v>
      </c>
      <c r="C286" s="116" t="str">
        <f>VLOOKUP($A286,'Выгр Кат'!$A:$T,C$1,0)</f>
        <v>Подушка глушителя СЭВИ ЭКСПЕРТ для Лада Ларгус, Веста Cross, XRAY, Renault Logan, Sandero, Duster</v>
      </c>
      <c r="D286" s="115" t="str">
        <f>VLOOKUP($A286,'Выгр Кат'!$A:$T,D$1,0)</f>
        <v>Y</v>
      </c>
      <c r="E286" s="115" t="str">
        <f>VLOOKUP($A286,'Выгр Кат'!$A:$T,E$1,0)</f>
        <v>1</v>
      </c>
      <c r="F286" s="115">
        <f>VLOOKUP($A286,'Выгр Кат'!$A:$T,F$1,0)</f>
        <v>0</v>
      </c>
      <c r="G286" s="115" t="str">
        <f>VLOOKUP($A286,'Выгр Кат'!$A:$T,G$1,0)</f>
        <v>4109-3073</v>
      </c>
      <c r="H286" s="115">
        <f>VLOOKUP($A286,'Выгр Кат'!$A:$T,H$1,0)</f>
        <v>0</v>
      </c>
      <c r="I286" s="93" t="s">
        <v>272</v>
      </c>
      <c r="J286" s="93" t="s">
        <v>272</v>
      </c>
      <c r="K286" s="75" t="e">
        <f>VLOOKUP(J286,'Отчет Eplex'!$B:$E,4,0)</f>
        <v>#N/A</v>
      </c>
      <c r="L286" s="75" t="e">
        <f t="shared" si="44"/>
        <v>#N/A</v>
      </c>
      <c r="M286" s="72">
        <v>1</v>
      </c>
      <c r="N286" s="72" t="s">
        <v>2596</v>
      </c>
      <c r="O286" s="72" t="str">
        <f>IFERROR(IF(VLOOKUP(I286,'Прайс шпак'!C:F,4,0)=N286,"шпак","Ошибка"),"Ошибка")</f>
        <v>шпак</v>
      </c>
      <c r="P286" s="74">
        <f>INDEX('Прайс шпак'!$H:$H,MATCH(I286,'Прайс шпак'!$C:$C,0))*M286</f>
        <v>80</v>
      </c>
      <c r="Q286" s="72">
        <f>VLOOKUP(P286,Наценка!$A$1:$B$8,2,1)</f>
        <v>2.15</v>
      </c>
      <c r="R286" s="75">
        <f t="shared" si="52"/>
        <v>172</v>
      </c>
      <c r="S286" s="74">
        <f t="shared" si="45"/>
        <v>179</v>
      </c>
      <c r="T286" s="75">
        <f>VLOOKUP($A286,'Выгр Кат'!$A:$T,T$1,0)</f>
        <v>80</v>
      </c>
      <c r="U286" s="75">
        <f>VLOOKUP($A286,'Выгр Кат'!$A:$T,U$1,0)</f>
        <v>179</v>
      </c>
      <c r="V286" s="76">
        <f t="shared" si="46"/>
        <v>0</v>
      </c>
      <c r="W286" s="76">
        <f t="shared" si="47"/>
        <v>0</v>
      </c>
      <c r="X286" s="77">
        <f>IF(IFERROR(RIGHT(E286,1),"")="✔",S286*(1-#REF!),S286*(1-$X$2))</f>
        <v>166.47</v>
      </c>
      <c r="Y286" s="167">
        <f t="shared" si="49"/>
        <v>1.0808749999999998</v>
      </c>
      <c r="Z286" s="167">
        <f t="shared" si="50"/>
        <v>0.42596551724137932</v>
      </c>
      <c r="AA286" s="167">
        <f t="shared" si="51"/>
        <v>2.625</v>
      </c>
      <c r="AB286" s="169">
        <f t="shared" si="59"/>
        <v>290</v>
      </c>
      <c r="AC286" s="161">
        <f>IFERROR(ROUND((VLOOKUP($A286,'ИЗ ГУГЛА'!$B:$Z,AC$1,0)+AE286)*AD286,),VLOOKUP($A286,'ИЗ ГУГЛА'!$B:$Z,AC$1,0))</f>
        <v>290</v>
      </c>
      <c r="AD286" s="78">
        <v>1</v>
      </c>
      <c r="AE286" s="160">
        <v>0</v>
      </c>
      <c r="AF286" s="183">
        <v>290</v>
      </c>
      <c r="AG286" s="152" t="s">
        <v>28053</v>
      </c>
      <c r="AH286" s="161" t="str">
        <f>IFERROR(ROUND((VLOOKUP($A286,'ИЗ ГУГЛА'!$B:$Z,AH$1,0)+AJ286)*AI286,),VLOOKUP($A286,'ИЗ ГУГЛА'!$B:$Z,AH$1,0))</f>
        <v/>
      </c>
      <c r="AI286" s="78">
        <v>1</v>
      </c>
      <c r="AJ286" s="160">
        <v>0</v>
      </c>
      <c r="AK286" s="172"/>
      <c r="AL286" s="172"/>
      <c r="AM286" s="161" t="str">
        <f>IFERROR(ROUND((VLOOKUP($A286,'ИЗ ГУГЛА'!$B:$Z,AM$1,0)+AO286)*AN286,),VLOOKUP($A286,'ИЗ ГУГЛА'!$B:$Z,AM$1,0))</f>
        <v/>
      </c>
      <c r="AN286" s="160">
        <v>1</v>
      </c>
      <c r="AO286" s="160">
        <v>0</v>
      </c>
      <c r="AP286" s="172"/>
      <c r="AQ286" s="172"/>
      <c r="AR286" s="161" t="str">
        <f>IFERROR(ROUND((VLOOKUP($A286,'ИЗ ГУГЛА'!$B:$Z,AR$1,0)+AT286)*AS286,),VLOOKUP($A286,'ИЗ ГУГЛА'!$B:$Z,AR$1,0))</f>
        <v/>
      </c>
      <c r="AS286" s="160">
        <v>1</v>
      </c>
      <c r="AT286" s="160">
        <v>0</v>
      </c>
      <c r="AU286" s="172"/>
      <c r="AV286" s="172"/>
    </row>
    <row r="287" spans="1:48" ht="46.5" hidden="1" thickTop="1" thickBot="1">
      <c r="A287" s="121">
        <v>213325</v>
      </c>
      <c r="B287" s="115">
        <f>VLOOKUP($A287,'Выгр Кат'!$A:$T,B$1,0)</f>
        <v>29555</v>
      </c>
      <c r="C287" s="116" t="str">
        <f>VLOOKUP($A287,'Выгр Кат'!$A:$T,C$1,0)</f>
        <v>Сальник коленвала Elring задний, большой 70х90х10 мм для ВАЗ 2101-2107, Лада Нива 4x4, Шевроле Нива</v>
      </c>
      <c r="D287" s="115" t="str">
        <f>VLOOKUP($A287,'Выгр Кат'!$A:$T,D$1,0)</f>
        <v>Y</v>
      </c>
      <c r="E287" s="115" t="str">
        <f>VLOOKUP($A287,'Выгр Кат'!$A:$T,E$1,0)</f>
        <v>1</v>
      </c>
      <c r="F287" s="115">
        <f>VLOOKUP($A287,'Выгр Кат'!$A:$T,F$1,0)</f>
        <v>0</v>
      </c>
      <c r="G287" s="115" t="str">
        <f>VLOOKUP($A287,'Выгр Кат'!$A:$T,G$1,0)</f>
        <v>513.326</v>
      </c>
      <c r="H287" s="115">
        <f>VLOOKUP($A287,'Выгр Кат'!$A:$T,H$1,0)</f>
        <v>0</v>
      </c>
      <c r="I287" s="93" t="s">
        <v>4490</v>
      </c>
      <c r="J287" s="93" t="s">
        <v>4490</v>
      </c>
      <c r="K287" s="75">
        <f>VLOOKUP(J287,'Отчет Eplex'!$B:$E,4,0)</f>
        <v>92</v>
      </c>
      <c r="L287" s="75">
        <f t="shared" si="44"/>
        <v>-48</v>
      </c>
      <c r="M287" s="72">
        <v>1</v>
      </c>
      <c r="N287" s="72" t="s">
        <v>1362</v>
      </c>
      <c r="O287" s="72" t="str">
        <f>IFERROR(IF(VLOOKUP(I287,'Прайс шпак'!C:F,4,0)=N287,"шпак","Ошибка"),"Ошибка")</f>
        <v>шпак</v>
      </c>
      <c r="P287" s="74">
        <f>INDEX('Прайс шпак'!$H:$H,MATCH(I287,'Прайс шпак'!$C:$C,0))*M287</f>
        <v>140</v>
      </c>
      <c r="Q287" s="72">
        <f>VLOOKUP(P287,Наценка!$A$1:$B$8,2,1)</f>
        <v>1.98</v>
      </c>
      <c r="R287" s="75">
        <f t="shared" si="52"/>
        <v>277.2</v>
      </c>
      <c r="S287" s="74">
        <f t="shared" si="45"/>
        <v>279</v>
      </c>
      <c r="T287" s="75">
        <f>VLOOKUP($A287,'Выгр Кат'!$A:$T,T$1,0)</f>
        <v>140</v>
      </c>
      <c r="U287" s="75">
        <f>VLOOKUP($A287,'Выгр Кат'!$A:$T,U$1,0)</f>
        <v>279</v>
      </c>
      <c r="V287" s="76">
        <f t="shared" si="46"/>
        <v>0</v>
      </c>
      <c r="W287" s="76">
        <f t="shared" si="47"/>
        <v>0</v>
      </c>
      <c r="X287" s="77">
        <f>IF(IFERROR(RIGHT(E287,1),"")="✔",S287*(1-#REF!),S287*(1-$X$2))</f>
        <v>259.46999999999997</v>
      </c>
      <c r="Y287" s="167">
        <f t="shared" si="49"/>
        <v>0.8533571428571427</v>
      </c>
      <c r="Z287" s="167" t="str">
        <f t="shared" si="50"/>
        <v/>
      </c>
      <c r="AA287" s="167" t="str">
        <f t="shared" si="51"/>
        <v/>
      </c>
      <c r="AB287" s="168"/>
      <c r="AC287" s="161" t="str">
        <f>IFERROR(ROUND((VLOOKUP($A287,'ИЗ ГУГЛА'!$B:$Z,AC$1,0)+AE287)*AD287,),VLOOKUP($A287,'ИЗ ГУГЛА'!$B:$Z,AC$1,0))</f>
        <v/>
      </c>
      <c r="AD287" s="78">
        <v>1</v>
      </c>
      <c r="AE287" s="160">
        <v>0</v>
      </c>
      <c r="AF287" s="118" t="s">
        <v>28492</v>
      </c>
      <c r="AG287" s="152"/>
      <c r="AH287" s="161" t="str">
        <f>IFERROR(ROUND((VLOOKUP($A287,'ИЗ ГУГЛА'!$B:$Z,AH$1,0)+AJ287)*AI287,),VLOOKUP($A287,'ИЗ ГУГЛА'!$B:$Z,AH$1,0))</f>
        <v/>
      </c>
      <c r="AI287" s="78">
        <v>1</v>
      </c>
      <c r="AJ287" s="160">
        <v>0</v>
      </c>
      <c r="AK287" s="172"/>
      <c r="AL287" s="172"/>
      <c r="AM287" s="161" t="str">
        <f>IFERROR(ROUND((VLOOKUP($A287,'ИЗ ГУГЛА'!$B:$Z,AM$1,0)+AO287)*AN287,),VLOOKUP($A287,'ИЗ ГУГЛА'!$B:$Z,AM$1,0))</f>
        <v/>
      </c>
      <c r="AN287" s="160">
        <v>1</v>
      </c>
      <c r="AO287" s="160">
        <v>0</v>
      </c>
      <c r="AP287" s="172"/>
      <c r="AQ287" s="172"/>
      <c r="AR287" s="161" t="str">
        <f>IFERROR(ROUND((VLOOKUP($A287,'ИЗ ГУГЛА'!$B:$Z,AR$1,0)+AT287)*AS287,),VLOOKUP($A287,'ИЗ ГУГЛА'!$B:$Z,AR$1,0))</f>
        <v/>
      </c>
      <c r="AS287" s="160">
        <v>1</v>
      </c>
      <c r="AT287" s="160">
        <v>0</v>
      </c>
      <c r="AU287" s="172"/>
      <c r="AV287" s="172"/>
    </row>
    <row r="288" spans="1:48" ht="46.5" hidden="1" thickTop="1" thickBot="1">
      <c r="A288" s="121">
        <v>201342</v>
      </c>
      <c r="B288" s="115">
        <f>VLOOKUP($A288,'Выгр Кат'!$A:$T,B$1,0)</f>
        <v>36629</v>
      </c>
      <c r="C288" s="116" t="str">
        <f>VLOOKUP($A288,'Выгр Кат'!$A:$T,C$1,0)</f>
        <v>Прокладка СЭВИ ЭКСТРИМ впускного коллектора для Лада Ларгус, Renault Logan, Sandero, Duster, Megane</v>
      </c>
      <c r="D288" s="115" t="str">
        <f>VLOOKUP($A288,'Выгр Кат'!$A:$T,D$1,0)</f>
        <v>Y</v>
      </c>
      <c r="E288" s="115" t="str">
        <f>VLOOKUP($A288,'Выгр Кат'!$A:$T,E$1,0)</f>
        <v>1</v>
      </c>
      <c r="F288" s="115">
        <f>VLOOKUP($A288,'Выгр Кат'!$A:$T,F$1,0)</f>
        <v>0</v>
      </c>
      <c r="G288" s="115" t="str">
        <f>VLOOKUP($A288,'Выгр Кат'!$A:$T,G$1,0)</f>
        <v>5402-2312</v>
      </c>
      <c r="H288" s="115">
        <f>VLOOKUP($A288,'Выгр Кат'!$A:$T,H$1,0)</f>
        <v>0</v>
      </c>
      <c r="I288" s="97" t="s">
        <v>13542</v>
      </c>
      <c r="J288" s="97" t="s">
        <v>13542</v>
      </c>
      <c r="K288" s="75" t="e">
        <f>VLOOKUP(J288,'Отчет Eplex'!$B:$E,4,0)</f>
        <v>#N/A</v>
      </c>
      <c r="L288" s="75" t="e">
        <f t="shared" si="44"/>
        <v>#N/A</v>
      </c>
      <c r="M288" s="81">
        <v>1</v>
      </c>
      <c r="N288" s="80" t="s">
        <v>2596</v>
      </c>
      <c r="O288" s="72" t="str">
        <f>IFERROR(IF(VLOOKUP(I288,'Прайс шпак'!C:F,4,0)=N288,"шпак","Ошибка"),"Ошибка")</f>
        <v>шпак</v>
      </c>
      <c r="P288" s="74">
        <f>INDEX('Прайс шпак'!$H:$H,MATCH(I288,'Прайс шпак'!$C:$C,0))*M288</f>
        <v>50</v>
      </c>
      <c r="Q288" s="72">
        <f>VLOOKUP(P288,Наценка!$A$1:$B$8,2,1)</f>
        <v>2.15</v>
      </c>
      <c r="R288" s="75">
        <f t="shared" si="52"/>
        <v>107.5</v>
      </c>
      <c r="S288" s="74">
        <f t="shared" si="45"/>
        <v>109</v>
      </c>
      <c r="T288" s="75">
        <f>VLOOKUP($A288,'Выгр Кат'!$A:$T,T$1,0)</f>
        <v>50</v>
      </c>
      <c r="U288" s="75">
        <f>VLOOKUP($A288,'Выгр Кат'!$A:$T,U$1,0)</f>
        <v>109</v>
      </c>
      <c r="V288" s="76">
        <f t="shared" si="46"/>
        <v>0</v>
      </c>
      <c r="W288" s="76">
        <f t="shared" si="47"/>
        <v>0</v>
      </c>
      <c r="X288" s="77">
        <f>IF(IFERROR(RIGHT(E288,1),"")="✔",S288*(1-#REF!),S288*(1-$X$2))</f>
        <v>101.36999999999999</v>
      </c>
      <c r="Y288" s="167">
        <f t="shared" si="49"/>
        <v>1.0273999999999996</v>
      </c>
      <c r="Z288" s="167">
        <f t="shared" si="50"/>
        <v>0.55733624454148478</v>
      </c>
      <c r="AA288" s="167">
        <f t="shared" si="51"/>
        <v>3.58</v>
      </c>
      <c r="AB288" s="169">
        <f t="shared" ref="AB288:AB298" si="60">AF288</f>
        <v>229</v>
      </c>
      <c r="AC288" s="161">
        <f>IFERROR(ROUND((VLOOKUP($A288,'ИЗ ГУГЛА'!$B:$Z,AC$1,0)+AE288)*AD288,),VLOOKUP($A288,'ИЗ ГУГЛА'!$B:$Z,AC$1,0))</f>
        <v>229</v>
      </c>
      <c r="AD288" s="78">
        <v>1</v>
      </c>
      <c r="AE288" s="160">
        <v>0</v>
      </c>
      <c r="AF288" s="183">
        <v>229</v>
      </c>
      <c r="AG288" s="152" t="s">
        <v>28530</v>
      </c>
      <c r="AH288" s="161" t="str">
        <f>IFERROR(ROUND((VLOOKUP($A288,'ИЗ ГУГЛА'!$B:$Z,AH$1,0)+AJ288)*AI288,),VLOOKUP($A288,'ИЗ ГУГЛА'!$B:$Z,AH$1,0))</f>
        <v/>
      </c>
      <c r="AI288" s="78">
        <v>1</v>
      </c>
      <c r="AJ288" s="160">
        <v>0</v>
      </c>
      <c r="AK288" s="172"/>
      <c r="AL288" s="172"/>
      <c r="AM288" s="161" t="str">
        <f>IFERROR(ROUND((VLOOKUP($A288,'ИЗ ГУГЛА'!$B:$Z,AM$1,0)+AO288)*AN288,),VLOOKUP($A288,'ИЗ ГУГЛА'!$B:$Z,AM$1,0))</f>
        <v/>
      </c>
      <c r="AN288" s="160">
        <v>1</v>
      </c>
      <c r="AO288" s="160">
        <v>0</v>
      </c>
      <c r="AP288" s="172"/>
      <c r="AQ288" s="172"/>
      <c r="AR288" s="161" t="str">
        <f>IFERROR(ROUND((VLOOKUP($A288,'ИЗ ГУГЛА'!$B:$Z,AR$1,0)+AT288)*AS288,),VLOOKUP($A288,'ИЗ ГУГЛА'!$B:$Z,AR$1,0))</f>
        <v/>
      </c>
      <c r="AS288" s="160">
        <v>1</v>
      </c>
      <c r="AT288" s="160">
        <v>0</v>
      </c>
      <c r="AU288" s="172"/>
      <c r="AV288" s="172"/>
    </row>
    <row r="289" spans="1:48" ht="61.5" thickTop="1" thickBot="1">
      <c r="A289" s="121">
        <v>201341</v>
      </c>
      <c r="B289" s="115">
        <f>VLOOKUP($A289,'Выгр Кат'!$A:$T,B$1,0)</f>
        <v>36628</v>
      </c>
      <c r="C289" s="116" t="str">
        <f>VLOOKUP($A289,'Выгр Кат'!$A:$T,C$1,0)</f>
        <v>Прокладка СЭВИ ЭКСТРИМ впускного коллектора для Лада Веста, XRAY, Renault Logan II, Sandero, Duster, Kaptur</v>
      </c>
      <c r="D289" s="115" t="str">
        <f>VLOOKUP($A289,'Выгр Кат'!$A:$T,D$1,0)</f>
        <v>Y</v>
      </c>
      <c r="E289" s="115" t="str">
        <f>VLOOKUP($A289,'Выгр Кат'!$A:$T,E$1,0)</f>
        <v>1</v>
      </c>
      <c r="F289" s="115">
        <f>VLOOKUP($A289,'Выгр Кат'!$A:$T,F$1,0)</f>
        <v>0</v>
      </c>
      <c r="G289" s="115" t="str">
        <f>VLOOKUP($A289,'Выгр Кат'!$A:$T,G$1,0)</f>
        <v>5403-8698</v>
      </c>
      <c r="H289" s="115">
        <f>VLOOKUP($A289,'Выгр Кат'!$A:$T,H$1,0)</f>
        <v>0</v>
      </c>
      <c r="I289" s="97" t="s">
        <v>13543</v>
      </c>
      <c r="J289" s="97" t="s">
        <v>13543</v>
      </c>
      <c r="K289" s="75" t="e">
        <f>VLOOKUP(J289,'Отчет Eplex'!$B:$E,4,0)</f>
        <v>#N/A</v>
      </c>
      <c r="L289" s="75" t="e">
        <f t="shared" si="44"/>
        <v>#N/A</v>
      </c>
      <c r="M289" s="81">
        <v>1</v>
      </c>
      <c r="N289" s="72" t="s">
        <v>2596</v>
      </c>
      <c r="O289" s="72" t="str">
        <f>IFERROR(IF(VLOOKUP(I289,'Прайс шпак'!C:F,4,0)=N289,"шпак","Ошибка"),"Ошибка")</f>
        <v>шпак</v>
      </c>
      <c r="P289" s="74">
        <f>INDEX('Прайс шпак'!$H:$H,MATCH(I289,'Прайс шпак'!$C:$C,0))*M289</f>
        <v>55</v>
      </c>
      <c r="Q289" s="72">
        <f>VLOOKUP(P289,Наценка!$A$1:$B$8,2,1)</f>
        <v>2.15</v>
      </c>
      <c r="R289" s="75">
        <f t="shared" si="52"/>
        <v>118.25</v>
      </c>
      <c r="S289" s="74">
        <f t="shared" si="45"/>
        <v>119</v>
      </c>
      <c r="T289" s="75">
        <f>VLOOKUP($A289,'Выгр Кат'!$A:$T,T$1,0)</f>
        <v>60</v>
      </c>
      <c r="U289" s="75">
        <f>VLOOKUP($A289,'Выгр Кат'!$A:$T,U$1,0)</f>
        <v>129</v>
      </c>
      <c r="V289" s="76">
        <f t="shared" si="46"/>
        <v>-5</v>
      </c>
      <c r="W289" s="76">
        <f t="shared" si="47"/>
        <v>-10</v>
      </c>
      <c r="X289" s="77">
        <f>IF(IFERROR(RIGHT(E289,1),"")="✔",S289*(1-#REF!),S289*(1-$X$2))</f>
        <v>110.66999999999999</v>
      </c>
      <c r="Y289" s="167">
        <f t="shared" si="49"/>
        <v>1.0121818181818178</v>
      </c>
      <c r="Z289" s="167">
        <f t="shared" si="50"/>
        <v>0.61705882352941177</v>
      </c>
      <c r="AA289" s="167">
        <f t="shared" si="51"/>
        <v>4.2545454545454549</v>
      </c>
      <c r="AB289" s="169">
        <f t="shared" si="60"/>
        <v>289</v>
      </c>
      <c r="AC289" s="161">
        <f>IFERROR(ROUND((VLOOKUP($A289,'ИЗ ГУГЛА'!$B:$Z,AC$1,0)+AE289)*AD289,),VLOOKUP($A289,'ИЗ ГУГЛА'!$B:$Z,AC$1,0))</f>
        <v>289</v>
      </c>
      <c r="AD289" s="78">
        <v>1</v>
      </c>
      <c r="AE289" s="160">
        <v>0</v>
      </c>
      <c r="AF289" s="183">
        <v>289</v>
      </c>
      <c r="AG289" s="152" t="s">
        <v>28531</v>
      </c>
      <c r="AH289" s="161" t="str">
        <f>IFERROR(ROUND((VLOOKUP($A289,'ИЗ ГУГЛА'!$B:$Z,AH$1,0)+AJ289)*AI289,),VLOOKUP($A289,'ИЗ ГУГЛА'!$B:$Z,AH$1,0))</f>
        <v/>
      </c>
      <c r="AI289" s="78">
        <v>1</v>
      </c>
      <c r="AJ289" s="160">
        <v>0</v>
      </c>
      <c r="AK289" s="172"/>
      <c r="AL289" s="172"/>
      <c r="AM289" s="161" t="str">
        <f>IFERROR(ROUND((VLOOKUP($A289,'ИЗ ГУГЛА'!$B:$Z,AM$1,0)+AO289)*AN289,),VLOOKUP($A289,'ИЗ ГУГЛА'!$B:$Z,AM$1,0))</f>
        <v/>
      </c>
      <c r="AN289" s="160">
        <v>1</v>
      </c>
      <c r="AO289" s="160">
        <v>0</v>
      </c>
      <c r="AP289" s="172"/>
      <c r="AQ289" s="172"/>
      <c r="AR289" s="161" t="str">
        <f>IFERROR(ROUND((VLOOKUP($A289,'ИЗ ГУГЛА'!$B:$Z,AR$1,0)+AT289)*AS289,),VLOOKUP($A289,'ИЗ ГУГЛА'!$B:$Z,AR$1,0))</f>
        <v/>
      </c>
      <c r="AS289" s="160">
        <v>1</v>
      </c>
      <c r="AT289" s="160">
        <v>0</v>
      </c>
      <c r="AU289" s="172"/>
      <c r="AV289" s="172"/>
    </row>
    <row r="290" spans="1:48" ht="46.5" hidden="1" thickTop="1" thickBot="1">
      <c r="A290" s="121">
        <v>213327</v>
      </c>
      <c r="B290" s="115">
        <f>VLOOKUP($A290,'Выгр Кат'!$A:$T,B$1,0)</f>
        <v>29558</v>
      </c>
      <c r="C290" s="116" t="str">
        <f>VLOOKUP($A290,'Выгр Кат'!$A:$T,C$1,0)</f>
        <v>Сальник коленвала Elring передний, маленький 28х42х7 мм для ВАЗ 2108-21099, 2113-2115</v>
      </c>
      <c r="D290" s="115" t="str">
        <f>VLOOKUP($A290,'Выгр Кат'!$A:$T,D$1,0)</f>
        <v>Y</v>
      </c>
      <c r="E290" s="115" t="str">
        <f>VLOOKUP($A290,'Выгр Кат'!$A:$T,E$1,0)</f>
        <v>1</v>
      </c>
      <c r="F290" s="115">
        <f>VLOOKUP($A290,'Выгр Кат'!$A:$T,F$1,0)</f>
        <v>0</v>
      </c>
      <c r="G290" s="115" t="str">
        <f>VLOOKUP($A290,'Выгр Кат'!$A:$T,G$1,0)</f>
        <v>546.968</v>
      </c>
      <c r="H290" s="115">
        <f>VLOOKUP($A290,'Выгр Кат'!$A:$T,H$1,0)</f>
        <v>0</v>
      </c>
      <c r="I290" s="93" t="s">
        <v>1360</v>
      </c>
      <c r="J290" s="93" t="s">
        <v>1360</v>
      </c>
      <c r="K290" s="75">
        <f>VLOOKUP(J290,'Отчет Eplex'!$B:$E,4,0)</f>
        <v>77</v>
      </c>
      <c r="L290" s="75">
        <f t="shared" si="44"/>
        <v>-23</v>
      </c>
      <c r="M290" s="72">
        <v>1</v>
      </c>
      <c r="N290" s="72" t="s">
        <v>1362</v>
      </c>
      <c r="O290" s="72" t="str">
        <f>IFERROR(IF(VLOOKUP(I290,'Прайс шпак'!C:F,4,0)=N290,"шпак","Ошибка"),"Ошибка")</f>
        <v>шпак</v>
      </c>
      <c r="P290" s="74">
        <f>INDEX('Прайс шпак'!$H:$H,MATCH(I290,'Прайс шпак'!$C:$C,0))*M290</f>
        <v>100</v>
      </c>
      <c r="Q290" s="72">
        <f>VLOOKUP(P290,Наценка!$A$1:$B$8,2,1)</f>
        <v>1.98</v>
      </c>
      <c r="R290" s="75">
        <f t="shared" si="52"/>
        <v>198</v>
      </c>
      <c r="S290" s="74">
        <f t="shared" si="45"/>
        <v>199</v>
      </c>
      <c r="T290" s="75">
        <f>VLOOKUP($A290,'Выгр Кат'!$A:$T,T$1,0)</f>
        <v>100</v>
      </c>
      <c r="U290" s="75">
        <f>VLOOKUP($A290,'Выгр Кат'!$A:$T,U$1,0)</f>
        <v>199</v>
      </c>
      <c r="V290" s="76">
        <f t="shared" si="46"/>
        <v>0</v>
      </c>
      <c r="W290" s="76">
        <f t="shared" si="47"/>
        <v>0</v>
      </c>
      <c r="X290" s="77">
        <f>IF(IFERROR(RIGHT(E290,1),"")="✔",S290*(1-#REF!),S290*(1-$X$2))</f>
        <v>185.07</v>
      </c>
      <c r="Y290" s="167">
        <f t="shared" si="49"/>
        <v>0.85070000000000001</v>
      </c>
      <c r="Z290" s="167">
        <f t="shared" si="50"/>
        <v>0.36182758620689659</v>
      </c>
      <c r="AA290" s="167">
        <f t="shared" si="51"/>
        <v>1.9</v>
      </c>
      <c r="AB290" s="169">
        <f t="shared" si="60"/>
        <v>290</v>
      </c>
      <c r="AC290" s="161">
        <f>IFERROR(ROUND((VLOOKUP($A290,'ИЗ ГУГЛА'!$B:$Z,AC$1,0)+AE290)*AD290,),VLOOKUP($A290,'ИЗ ГУГЛА'!$B:$Z,AC$1,0))</f>
        <v>290</v>
      </c>
      <c r="AD290" s="78">
        <v>1</v>
      </c>
      <c r="AE290" s="160">
        <v>0</v>
      </c>
      <c r="AF290" s="183">
        <v>290</v>
      </c>
      <c r="AG290" s="152" t="s">
        <v>27961</v>
      </c>
      <c r="AH290" s="161" t="str">
        <f>IFERROR(ROUND((VLOOKUP($A290,'ИЗ ГУГЛА'!$B:$Z,AH$1,0)+AJ290)*AI290,),VLOOKUP($A290,'ИЗ ГУГЛА'!$B:$Z,AH$1,0))</f>
        <v/>
      </c>
      <c r="AI290" s="78">
        <v>1</v>
      </c>
      <c r="AJ290" s="160">
        <v>0</v>
      </c>
      <c r="AK290" s="172"/>
      <c r="AL290" s="172"/>
      <c r="AM290" s="161" t="str">
        <f>IFERROR(ROUND((VLOOKUP($A290,'ИЗ ГУГЛА'!$B:$Z,AM$1,0)+AO290)*AN290,),VLOOKUP($A290,'ИЗ ГУГЛА'!$B:$Z,AM$1,0))</f>
        <v/>
      </c>
      <c r="AN290" s="160">
        <v>1</v>
      </c>
      <c r="AO290" s="160">
        <v>0</v>
      </c>
      <c r="AP290" s="172"/>
      <c r="AQ290" s="172"/>
      <c r="AR290" s="161" t="str">
        <f>IFERROR(ROUND((VLOOKUP($A290,'ИЗ ГУГЛА'!$B:$Z,AR$1,0)+AT290)*AS290,),VLOOKUP($A290,'ИЗ ГУГЛА'!$B:$Z,AR$1,0))</f>
        <v/>
      </c>
      <c r="AS290" s="160">
        <v>1</v>
      </c>
      <c r="AT290" s="160">
        <v>0</v>
      </c>
      <c r="AU290" s="172"/>
      <c r="AV290" s="172"/>
    </row>
    <row r="291" spans="1:48" ht="31.5" hidden="1" thickTop="1" thickBot="1">
      <c r="A291" s="121">
        <v>204118</v>
      </c>
      <c r="B291" s="115">
        <f>VLOOKUP($A291,'Выгр Кат'!$A:$T,B$1,0)</f>
        <v>29574</v>
      </c>
      <c r="C291" s="116" t="str">
        <f>VLOOKUP($A291,'Выгр Кат'!$A:$T,C$1,0)</f>
        <v>Ремень генератора GATES для Лада Нива 4х4 Урбан</v>
      </c>
      <c r="D291" s="115" t="str">
        <f>VLOOKUP($A291,'Выгр Кат'!$A:$T,D$1,0)</f>
        <v>Y</v>
      </c>
      <c r="E291" s="115" t="str">
        <f>VLOOKUP($A291,'Выгр Кат'!$A:$T,E$1,0)</f>
        <v>1</v>
      </c>
      <c r="F291" s="115">
        <f>VLOOKUP($A291,'Выгр Кат'!$A:$T,F$1,0)</f>
        <v>0</v>
      </c>
      <c r="G291" s="115" t="str">
        <f>VLOOKUP($A291,'Выгр Кат'!$A:$T,G$1,0)</f>
        <v>5PK1140</v>
      </c>
      <c r="H291" s="115">
        <f>VLOOKUP($A291,'Выгр Кат'!$A:$T,H$1,0)</f>
        <v>0</v>
      </c>
      <c r="I291" s="91" t="str">
        <f>_xlfn.CONCAT(N291," ",G291)</f>
        <v>GATES 5PK1140</v>
      </c>
      <c r="J291" s="75" t="s">
        <v>4495</v>
      </c>
      <c r="K291" s="75">
        <f>VLOOKUP(J291,'Отчет Eplex'!$B:$E,4,0)</f>
        <v>944</v>
      </c>
      <c r="L291" s="75">
        <f t="shared" si="44"/>
        <v>-256</v>
      </c>
      <c r="M291" s="72">
        <v>1</v>
      </c>
      <c r="N291" s="136" t="s">
        <v>1473</v>
      </c>
      <c r="O291" s="135" t="str">
        <f>IFERROR(IF(INDEX('Прайс шпак'!$F:$F,MATCH(I291,'Прайс шпак'!N:N,0))=N291,"шпак","Ошибка"),"Ошибка")</f>
        <v>шпак</v>
      </c>
      <c r="P291" s="92">
        <f>INDEX('Прайс шпак'!$H:$H,MATCH(I291,'Прайс шпак'!N:N,0))*M291</f>
        <v>1200</v>
      </c>
      <c r="Q291" s="72">
        <f>VLOOKUP(P291,Наценка!$A$1:$B$8,2,1)</f>
        <v>1.39</v>
      </c>
      <c r="R291" s="75">
        <f t="shared" si="52"/>
        <v>1667.9999999999998</v>
      </c>
      <c r="S291" s="74">
        <f t="shared" si="45"/>
        <v>1690</v>
      </c>
      <c r="T291" s="75">
        <f>VLOOKUP($A291,'Выгр Кат'!$A:$T,T$1,0)</f>
        <v>1200</v>
      </c>
      <c r="U291" s="75">
        <f>VLOOKUP($A291,'Выгр Кат'!$A:$T,U$1,0)</f>
        <v>1690</v>
      </c>
      <c r="V291" s="76">
        <f t="shared" si="46"/>
        <v>0</v>
      </c>
      <c r="W291" s="76">
        <f t="shared" si="47"/>
        <v>0</v>
      </c>
      <c r="X291" s="77">
        <f>IF(IFERROR(RIGHT(E291,1),"")="✔",S291*(1-#REF!),S291*(1-$X$2))</f>
        <v>1571.6999999999998</v>
      </c>
      <c r="Y291" s="167">
        <f t="shared" si="49"/>
        <v>0.30974999999999975</v>
      </c>
      <c r="Z291" s="167">
        <f t="shared" si="50"/>
        <v>0.16841269841269851</v>
      </c>
      <c r="AA291" s="167">
        <f t="shared" si="51"/>
        <v>0.57499999999999996</v>
      </c>
      <c r="AB291" s="169">
        <f t="shared" si="60"/>
        <v>1890</v>
      </c>
      <c r="AC291" s="161">
        <f>IFERROR(ROUND((VLOOKUP($A291,'ИЗ ГУГЛА'!$B:$Z,AC$1,0)+AE291)*AD291,),VLOOKUP($A291,'ИЗ ГУГЛА'!$B:$Z,AC$1,0))</f>
        <v>1890</v>
      </c>
      <c r="AD291" s="78">
        <v>1</v>
      </c>
      <c r="AE291" s="160">
        <v>0</v>
      </c>
      <c r="AF291" s="117">
        <v>1890</v>
      </c>
      <c r="AG291" s="152" t="s">
        <v>26840</v>
      </c>
      <c r="AH291" s="161" t="str">
        <f>IFERROR(ROUND((VLOOKUP($A291,'ИЗ ГУГЛА'!$B:$Z,AH$1,0)+AJ291)*AI291,),VLOOKUP($A291,'ИЗ ГУГЛА'!$B:$Z,AH$1,0))</f>
        <v/>
      </c>
      <c r="AI291" s="78">
        <v>1</v>
      </c>
      <c r="AJ291" s="160">
        <v>0</v>
      </c>
      <c r="AK291" s="172"/>
      <c r="AL291" s="172"/>
      <c r="AM291" s="161" t="str">
        <f>IFERROR(ROUND((VLOOKUP($A291,'ИЗ ГУГЛА'!$B:$Z,AM$1,0)+AO291)*AN291,),VLOOKUP($A291,'ИЗ ГУГЛА'!$B:$Z,AM$1,0))</f>
        <v/>
      </c>
      <c r="AN291" s="160">
        <v>1</v>
      </c>
      <c r="AO291" s="160">
        <v>0</v>
      </c>
      <c r="AP291" s="172"/>
      <c r="AQ291" s="172"/>
      <c r="AR291" s="161" t="str">
        <f>IFERROR(ROUND((VLOOKUP($A291,'ИЗ ГУГЛА'!$B:$Z,AR$1,0)+AT291)*AS291,),VLOOKUP($A291,'ИЗ ГУГЛА'!$B:$Z,AR$1,0))</f>
        <v/>
      </c>
      <c r="AS291" s="160">
        <v>1</v>
      </c>
      <c r="AT291" s="160">
        <v>0</v>
      </c>
      <c r="AU291" s="172"/>
      <c r="AV291" s="172"/>
    </row>
    <row r="292" spans="1:48" ht="31.5" thickTop="1" thickBot="1">
      <c r="A292" s="121">
        <v>204075</v>
      </c>
      <c r="B292" s="115">
        <f>VLOOKUP($A292,'Выгр Кат'!$A:$T,B$1,0)</f>
        <v>29444</v>
      </c>
      <c r="C292" s="116" t="str">
        <f>VLOOKUP($A292,'Выгр Кат'!$A:$T,C$1,0)</f>
        <v>Ремень генератора ContiTech поликлиновой для Шевроле Нива</v>
      </c>
      <c r="D292" s="115" t="str">
        <f>VLOOKUP($A292,'Выгр Кат'!$A:$T,D$1,0)</f>
        <v>Y</v>
      </c>
      <c r="E292" s="115" t="str">
        <f>VLOOKUP($A292,'Выгр Кат'!$A:$T,E$1,0)</f>
        <v>1</v>
      </c>
      <c r="F292" s="115">
        <f>VLOOKUP($A292,'Выгр Кат'!$A:$T,F$1,0)</f>
        <v>0</v>
      </c>
      <c r="G292" s="115" t="str">
        <f>VLOOKUP($A292,'Выгр Кат'!$A:$T,G$1,0)</f>
        <v>5PK1885CT</v>
      </c>
      <c r="H292" s="115">
        <f>VLOOKUP($A292,'Выгр Кат'!$A:$T,H$1,0)</f>
        <v>0</v>
      </c>
      <c r="I292" s="91" t="str">
        <f>_xlfn.CONCAT(N292," ",G292)</f>
        <v>CONTITECH 5PK1885CT</v>
      </c>
      <c r="J292" s="93" t="s">
        <v>600</v>
      </c>
      <c r="K292" s="75">
        <f>VLOOKUP(J292,'Отчет Eplex'!$B:$E,4,0)</f>
        <v>0</v>
      </c>
      <c r="L292" s="75">
        <f t="shared" si="44"/>
        <v>-1200</v>
      </c>
      <c r="M292" s="72">
        <v>1</v>
      </c>
      <c r="N292" s="136" t="s">
        <v>587</v>
      </c>
      <c r="O292" s="135" t="str">
        <f>IFERROR(IF(INDEX('Прайс шпак'!$F:$F,MATCH(I292,'Прайс шпак'!N:N,0))=N292,"шпак","Ошибка"),"Ошибка")</f>
        <v>шпак</v>
      </c>
      <c r="P292" s="92">
        <f>INDEX('Прайс шпак'!$H:$H,MATCH(I292,'Прайс шпак'!N:N,0))*M292</f>
        <v>1200</v>
      </c>
      <c r="Q292" s="72">
        <f>VLOOKUP(P292,Наценка!$A$1:$B$8,2,1)</f>
        <v>1.39</v>
      </c>
      <c r="R292" s="124">
        <f>AB292*1</f>
        <v>1597</v>
      </c>
      <c r="S292" s="74">
        <f t="shared" si="45"/>
        <v>1590</v>
      </c>
      <c r="T292" s="75">
        <f>VLOOKUP($A292,'Выгр Кат'!$A:$T,T$1,0)</f>
        <v>1200</v>
      </c>
      <c r="U292" s="75">
        <f>VLOOKUP($A292,'Выгр Кат'!$A:$T,U$1,0)</f>
        <v>1690</v>
      </c>
      <c r="V292" s="76">
        <f t="shared" si="46"/>
        <v>0</v>
      </c>
      <c r="W292" s="76">
        <f t="shared" si="47"/>
        <v>-100</v>
      </c>
      <c r="X292" s="77">
        <f>IF(IFERROR(RIGHT(E292,1),"")="✔",S292*(1-#REF!),S292*(1-$X$2))</f>
        <v>1478.6999999999998</v>
      </c>
      <c r="Y292" s="167">
        <f t="shared" si="49"/>
        <v>0.23224999999999985</v>
      </c>
      <c r="Z292" s="167">
        <f t="shared" si="50"/>
        <v>7.4076393237320085E-2</v>
      </c>
      <c r="AA292" s="167">
        <f t="shared" si="51"/>
        <v>0.33083333333333331</v>
      </c>
      <c r="AB292" s="174">
        <f>AK292</f>
        <v>1597</v>
      </c>
      <c r="AC292" s="161">
        <f>IFERROR(ROUND((VLOOKUP($A292,'ИЗ ГУГЛА'!$B:$Z,AC$1,0)+AE292)*AD292,),VLOOKUP($A292,'ИЗ ГУГЛА'!$B:$Z,AC$1,0))</f>
        <v>1890</v>
      </c>
      <c r="AD292" s="78">
        <v>1</v>
      </c>
      <c r="AE292" s="160">
        <v>0</v>
      </c>
      <c r="AF292" s="183">
        <v>1890</v>
      </c>
      <c r="AG292" s="152" t="s">
        <v>26848</v>
      </c>
      <c r="AH292" s="161">
        <f>IFERROR(ROUND((VLOOKUP($A292,'ИЗ ГУГЛА'!$B:$Z,AH$1,0)+AJ292)*AI292,),VLOOKUP($A292,'ИЗ ГУГЛА'!$B:$Z,AH$1,0))</f>
        <v>1597</v>
      </c>
      <c r="AI292" s="78">
        <v>1</v>
      </c>
      <c r="AJ292" s="160">
        <v>0</v>
      </c>
      <c r="AK292" s="184">
        <v>1597</v>
      </c>
      <c r="AL292" s="172" t="s">
        <v>33434</v>
      </c>
      <c r="AM292" s="161" t="str">
        <f>IFERROR(ROUND((VLOOKUP($A292,'ИЗ ГУГЛА'!$B:$Z,AM$1,0)+AO292)*AN292,),VLOOKUP($A292,'ИЗ ГУГЛА'!$B:$Z,AM$1,0))</f>
        <v/>
      </c>
      <c r="AN292" s="160">
        <v>1</v>
      </c>
      <c r="AO292" s="160">
        <v>0</v>
      </c>
      <c r="AP292" s="172"/>
      <c r="AQ292" s="172"/>
      <c r="AR292" s="161" t="str">
        <f>IFERROR(ROUND((VLOOKUP($A292,'ИЗ ГУГЛА'!$B:$Z,AR$1,0)+AT292)*AS292,),VLOOKUP($A292,'ИЗ ГУГЛА'!$B:$Z,AR$1,0))</f>
        <v/>
      </c>
      <c r="AS292" s="160">
        <v>1</v>
      </c>
      <c r="AT292" s="160">
        <v>0</v>
      </c>
      <c r="AU292" s="172"/>
      <c r="AV292" s="172"/>
    </row>
    <row r="293" spans="1:48" ht="31.5" hidden="1" thickTop="1" thickBot="1">
      <c r="A293" s="121">
        <v>225354</v>
      </c>
      <c r="B293" s="115">
        <f>VLOOKUP($A293,'Выгр Кат'!$A:$T,B$1,0)</f>
        <v>17269</v>
      </c>
      <c r="C293" s="116" t="str">
        <f>VLOOKUP($A293,'Выгр Кат'!$A:$T,C$1,0)</f>
        <v>Пыльник привода СЭВИ ЭКСПЕРТ внутренний правый для Renault</v>
      </c>
      <c r="D293" s="115" t="str">
        <f>VLOOKUP($A293,'Выгр Кат'!$A:$T,D$1,0)</f>
        <v>Y</v>
      </c>
      <c r="E293" s="115" t="str">
        <f>VLOOKUP($A293,'Выгр Кат'!$A:$T,E$1,0)</f>
        <v>1</v>
      </c>
      <c r="F293" s="115" t="str">
        <f>VLOOKUP($A293,'Выгр Кат'!$A:$T,F$1,0)</f>
        <v>6117-5068</v>
      </c>
      <c r="G293" s="115" t="str">
        <f>VLOOKUP($A293,'Выгр Кат'!$A:$T,G$1,0)</f>
        <v>7700108269</v>
      </c>
      <c r="H293" s="115">
        <f>VLOOKUP($A293,'Выгр Кат'!$A:$T,H$1,0)</f>
        <v>0</v>
      </c>
      <c r="I293" s="93" t="s">
        <v>274</v>
      </c>
      <c r="J293" s="93" t="s">
        <v>274</v>
      </c>
      <c r="K293" s="75" t="e">
        <f>VLOOKUP(J293,'Отчет Eplex'!$B:$E,4,0)</f>
        <v>#N/A</v>
      </c>
      <c r="L293" s="75" t="e">
        <f t="shared" si="44"/>
        <v>#N/A</v>
      </c>
      <c r="M293" s="72">
        <v>1</v>
      </c>
      <c r="N293" s="72" t="s">
        <v>2596</v>
      </c>
      <c r="O293" s="72" t="str">
        <f>IFERROR(IF(VLOOKUP(I293,'Прайс шпак'!C:F,4,0)=N293,"шпак","Ошибка"),"Ошибка")</f>
        <v>шпак</v>
      </c>
      <c r="P293" s="74">
        <f>INDEX('Прайс шпак'!$H:$H,MATCH(I293,'Прайс шпак'!$C:$C,0))*M293</f>
        <v>170</v>
      </c>
      <c r="Q293" s="72">
        <f>VLOOKUP(P293,Наценка!$A$1:$B$8,2,1)</f>
        <v>1.98</v>
      </c>
      <c r="R293" s="75">
        <f t="shared" si="52"/>
        <v>336.6</v>
      </c>
      <c r="S293" s="74">
        <f t="shared" si="45"/>
        <v>339</v>
      </c>
      <c r="T293" s="75">
        <f>VLOOKUP($A293,'Выгр Кат'!$A:$T,T$1,0)</f>
        <v>170</v>
      </c>
      <c r="U293" s="75">
        <f>VLOOKUP($A293,'Выгр Кат'!$A:$T,U$1,0)</f>
        <v>339</v>
      </c>
      <c r="V293" s="76">
        <f t="shared" si="46"/>
        <v>0</v>
      </c>
      <c r="W293" s="76">
        <f t="shared" si="47"/>
        <v>0</v>
      </c>
      <c r="X293" s="77">
        <f>IF(IFERROR(RIGHT(E293,1),"")="✔",S293*(1-#REF!),S293*(1-$X$2))</f>
        <v>315.27</v>
      </c>
      <c r="Y293" s="167">
        <f t="shared" si="49"/>
        <v>0.85452941176470576</v>
      </c>
      <c r="Z293" s="167">
        <f t="shared" si="50"/>
        <v>0.19161538461538466</v>
      </c>
      <c r="AA293" s="167">
        <f t="shared" si="51"/>
        <v>1.2941176470588234</v>
      </c>
      <c r="AB293" s="169">
        <f t="shared" si="60"/>
        <v>390</v>
      </c>
      <c r="AC293" s="161">
        <f>IFERROR(ROUND((VLOOKUP($A293,'ИЗ ГУГЛА'!$B:$Z,AC$1,0)+AE293)*AD293,),VLOOKUP($A293,'ИЗ ГУГЛА'!$B:$Z,AC$1,0))</f>
        <v>390</v>
      </c>
      <c r="AD293" s="78">
        <v>1</v>
      </c>
      <c r="AE293" s="160">
        <v>0</v>
      </c>
      <c r="AF293" s="183">
        <v>390</v>
      </c>
      <c r="AG293" s="152" t="s">
        <v>28045</v>
      </c>
      <c r="AH293" s="161" t="str">
        <f>IFERROR(ROUND((VLOOKUP($A293,'ИЗ ГУГЛА'!$B:$Z,AH$1,0)+AJ293)*AI293,),VLOOKUP($A293,'ИЗ ГУГЛА'!$B:$Z,AH$1,0))</f>
        <v/>
      </c>
      <c r="AI293" s="78">
        <v>1</v>
      </c>
      <c r="AJ293" s="160">
        <v>0</v>
      </c>
      <c r="AK293" s="172"/>
      <c r="AL293" s="172"/>
      <c r="AM293" s="161" t="str">
        <f>IFERROR(ROUND((VLOOKUP($A293,'ИЗ ГУГЛА'!$B:$Z,AM$1,0)+AO293)*AN293,),VLOOKUP($A293,'ИЗ ГУГЛА'!$B:$Z,AM$1,0))</f>
        <v/>
      </c>
      <c r="AN293" s="160">
        <v>1</v>
      </c>
      <c r="AO293" s="160">
        <v>0</v>
      </c>
      <c r="AP293" s="172"/>
      <c r="AQ293" s="172"/>
      <c r="AR293" s="161" t="str">
        <f>IFERROR(ROUND((VLOOKUP($A293,'ИЗ ГУГЛА'!$B:$Z,AR$1,0)+AT293)*AS293,),VLOOKUP($A293,'ИЗ ГУГЛА'!$B:$Z,AR$1,0))</f>
        <v/>
      </c>
      <c r="AS293" s="160">
        <v>1</v>
      </c>
      <c r="AT293" s="160">
        <v>0</v>
      </c>
      <c r="AU293" s="172"/>
      <c r="AV293" s="172"/>
    </row>
    <row r="294" spans="1:48" ht="46.5" thickTop="1" thickBot="1">
      <c r="A294" s="121">
        <v>225356</v>
      </c>
      <c r="B294" s="115">
        <f>VLOOKUP($A294,'Выгр Кат'!$A:$T,B$1,0)</f>
        <v>17276</v>
      </c>
      <c r="C294" s="116" t="str">
        <f>VLOOKUP($A294,'Выгр Кат'!$A:$T,C$1,0)</f>
        <v>Пыльник привода СЭВИ ЭКСПЕРТ внешний для Лада Ларгус, XRAY, Renault, Nissan</v>
      </c>
      <c r="D294" s="115" t="str">
        <f>VLOOKUP($A294,'Выгр Кат'!$A:$T,D$1,0)</f>
        <v>Y</v>
      </c>
      <c r="E294" s="115" t="str">
        <f>VLOOKUP($A294,'Выгр Кат'!$A:$T,E$1,0)</f>
        <v>1</v>
      </c>
      <c r="F294" s="115" t="str">
        <f>VLOOKUP($A294,'Выгр Кат'!$A:$T,F$1,0)</f>
        <v>6118-5030</v>
      </c>
      <c r="G294" s="115" t="str">
        <f>VLOOKUP($A294,'Выгр Кат'!$A:$T,G$1,0)</f>
        <v>6001550547</v>
      </c>
      <c r="H294" s="115">
        <f>VLOOKUP($A294,'Выгр Кат'!$A:$T,H$1,0)</f>
        <v>0</v>
      </c>
      <c r="I294" s="93" t="s">
        <v>275</v>
      </c>
      <c r="J294" s="93" t="s">
        <v>275</v>
      </c>
      <c r="K294" s="75" t="e">
        <f>VLOOKUP(J294,'Отчет Eplex'!$B:$E,4,0)</f>
        <v>#N/A</v>
      </c>
      <c r="L294" s="75" t="e">
        <f t="shared" si="44"/>
        <v>#N/A</v>
      </c>
      <c r="M294" s="72">
        <v>1</v>
      </c>
      <c r="N294" s="72" t="s">
        <v>2596</v>
      </c>
      <c r="O294" s="72" t="str">
        <f>IFERROR(IF(VLOOKUP(I294,'Прайс шпак'!C:F,4,0)=N294,"шпак","Ошибка"),"Ошибка")</f>
        <v>шпак</v>
      </c>
      <c r="P294" s="74">
        <f>INDEX('Прайс шпак'!$H:$H,MATCH(I294,'Прайс шпак'!$C:$C,0))*M294</f>
        <v>190</v>
      </c>
      <c r="Q294" s="72">
        <f>VLOOKUP(P294,Наценка!$A$1:$B$8,2,1)</f>
        <v>1.98</v>
      </c>
      <c r="R294" s="75">
        <f t="shared" si="52"/>
        <v>376.2</v>
      </c>
      <c r="S294" s="74">
        <f t="shared" si="45"/>
        <v>379</v>
      </c>
      <c r="T294" s="75">
        <f>VLOOKUP($A294,'Выгр Кат'!$A:$T,T$1,0)</f>
        <v>200</v>
      </c>
      <c r="U294" s="75">
        <f>VLOOKUP($A294,'Выгр Кат'!$A:$T,U$1,0)</f>
        <v>399</v>
      </c>
      <c r="V294" s="76">
        <f t="shared" si="46"/>
        <v>-10</v>
      </c>
      <c r="W294" s="76">
        <f t="shared" si="47"/>
        <v>-20</v>
      </c>
      <c r="X294" s="77">
        <f>IF(IFERROR(RIGHT(E294,1),"")="✔",S294*(1-#REF!),S294*(1-$X$2))</f>
        <v>352.46999999999997</v>
      </c>
      <c r="Y294" s="167">
        <f t="shared" si="49"/>
        <v>0.85510526315789459</v>
      </c>
      <c r="Z294" s="167">
        <f t="shared" si="50"/>
        <v>0.21498886414253904</v>
      </c>
      <c r="AA294" s="167">
        <f t="shared" si="51"/>
        <v>1.3631578947368421</v>
      </c>
      <c r="AB294" s="169">
        <f t="shared" si="60"/>
        <v>449</v>
      </c>
      <c r="AC294" s="161">
        <f>IFERROR(ROUND((VLOOKUP($A294,'ИЗ ГУГЛА'!$B:$Z,AC$1,0)+AE294)*AD294,),VLOOKUP($A294,'ИЗ ГУГЛА'!$B:$Z,AC$1,0))</f>
        <v>449</v>
      </c>
      <c r="AD294" s="78">
        <v>1</v>
      </c>
      <c r="AE294" s="160">
        <v>0</v>
      </c>
      <c r="AF294" s="183">
        <v>449</v>
      </c>
      <c r="AG294" s="152" t="s">
        <v>28044</v>
      </c>
      <c r="AH294" s="161" t="str">
        <f>IFERROR(ROUND((VLOOKUP($A294,'ИЗ ГУГЛА'!$B:$Z,AH$1,0)+AJ294)*AI294,),VLOOKUP($A294,'ИЗ ГУГЛА'!$B:$Z,AH$1,0))</f>
        <v/>
      </c>
      <c r="AI294" s="78">
        <v>1</v>
      </c>
      <c r="AJ294" s="160">
        <v>0</v>
      </c>
      <c r="AK294" s="172"/>
      <c r="AL294" s="172"/>
      <c r="AM294" s="161" t="str">
        <f>IFERROR(ROUND((VLOOKUP($A294,'ИЗ ГУГЛА'!$B:$Z,AM$1,0)+AO294)*AN294,),VLOOKUP($A294,'ИЗ ГУГЛА'!$B:$Z,AM$1,0))</f>
        <v/>
      </c>
      <c r="AN294" s="160">
        <v>1</v>
      </c>
      <c r="AO294" s="160">
        <v>0</v>
      </c>
      <c r="AP294" s="172"/>
      <c r="AQ294" s="172"/>
      <c r="AR294" s="161" t="str">
        <f>IFERROR(ROUND((VLOOKUP($A294,'ИЗ ГУГЛА'!$B:$Z,AR$1,0)+AT294)*AS294,),VLOOKUP($A294,'ИЗ ГУГЛА'!$B:$Z,AR$1,0))</f>
        <v/>
      </c>
      <c r="AS294" s="160">
        <v>1</v>
      </c>
      <c r="AT294" s="160">
        <v>0</v>
      </c>
      <c r="AU294" s="172"/>
      <c r="AV294" s="172"/>
    </row>
    <row r="295" spans="1:48" ht="46.5" thickTop="1" thickBot="1">
      <c r="A295" s="121">
        <v>225359</v>
      </c>
      <c r="B295" s="115">
        <f>VLOOKUP($A295,'Выгр Кат'!$A:$T,B$1,0)</f>
        <v>17279</v>
      </c>
      <c r="C295" s="116" t="str">
        <f>VLOOKUP($A295,'Выгр Кат'!$A:$T,C$1,0)</f>
        <v>Пыльник привода СЭВИ ЭКСПЕРТ  с хомутами и смазкой, внешний для Лада Ларгус, XRAY, Renault, Nissan</v>
      </c>
      <c r="D295" s="115" t="str">
        <f>VLOOKUP($A295,'Выгр Кат'!$A:$T,D$1,0)</f>
        <v>Y</v>
      </c>
      <c r="E295" s="115" t="str">
        <f>VLOOKUP($A295,'Выгр Кат'!$A:$T,E$1,0)</f>
        <v>1</v>
      </c>
      <c r="F295" s="115" t="str">
        <f>VLOOKUP($A295,'Выгр Кат'!$A:$T,F$1,0)</f>
        <v>6124-5030</v>
      </c>
      <c r="G295" s="115" t="str">
        <f>VLOOKUP($A295,'Выгр Кат'!$A:$T,G$1,0)</f>
        <v>6001550547</v>
      </c>
      <c r="H295" s="115">
        <f>VLOOKUP($A295,'Выгр Кат'!$A:$T,H$1,0)</f>
        <v>0</v>
      </c>
      <c r="I295" s="93" t="s">
        <v>276</v>
      </c>
      <c r="J295" s="93" t="s">
        <v>276</v>
      </c>
      <c r="K295" s="75" t="e">
        <f>VLOOKUP(J295,'Отчет Eplex'!$B:$E,4,0)</f>
        <v>#N/A</v>
      </c>
      <c r="L295" s="75" t="e">
        <f t="shared" si="44"/>
        <v>#N/A</v>
      </c>
      <c r="M295" s="72">
        <v>1</v>
      </c>
      <c r="N295" s="72" t="s">
        <v>2596</v>
      </c>
      <c r="O295" s="72" t="str">
        <f>IFERROR(IF(VLOOKUP(I295,'Прайс шпак'!C:F,4,0)=N295,"шпак","Ошибка"),"Ошибка")</f>
        <v>шпак</v>
      </c>
      <c r="P295" s="74">
        <f>INDEX('Прайс шпак'!$H:$H,MATCH(I295,'Прайс шпак'!$C:$C,0))*M295</f>
        <v>350</v>
      </c>
      <c r="Q295" s="72">
        <f>VLOOKUP(P295,Наценка!$A$1:$B$8,2,1)</f>
        <v>1.55</v>
      </c>
      <c r="R295" s="75">
        <f t="shared" si="52"/>
        <v>542.5</v>
      </c>
      <c r="S295" s="74">
        <f t="shared" si="45"/>
        <v>549</v>
      </c>
      <c r="T295" s="75">
        <f>VLOOKUP($A295,'Выгр Кат'!$A:$T,T$1,0)</f>
        <v>360</v>
      </c>
      <c r="U295" s="75">
        <f>VLOOKUP($A295,'Выгр Кат'!$A:$T,U$1,0)</f>
        <v>559</v>
      </c>
      <c r="V295" s="76">
        <f t="shared" si="46"/>
        <v>-10</v>
      </c>
      <c r="W295" s="76">
        <f t="shared" si="47"/>
        <v>-10</v>
      </c>
      <c r="X295" s="77">
        <f>IF(IFERROR(RIGHT(E295,1),"")="✔",S295*(1-#REF!),S295*(1-$X$2))</f>
        <v>510.57</v>
      </c>
      <c r="Y295" s="167">
        <f t="shared" si="49"/>
        <v>0.45877142857142861</v>
      </c>
      <c r="Z295" s="167">
        <f t="shared" si="50"/>
        <v>0.23681614349775787</v>
      </c>
      <c r="AA295" s="167">
        <f t="shared" si="51"/>
        <v>0.91142857142857148</v>
      </c>
      <c r="AB295" s="169">
        <f t="shared" si="60"/>
        <v>669</v>
      </c>
      <c r="AC295" s="161">
        <f>IFERROR(ROUND((VLOOKUP($A295,'ИЗ ГУГЛА'!$B:$Z,AC$1,0)+AE295)*AD295,),VLOOKUP($A295,'ИЗ ГУГЛА'!$B:$Z,AC$1,0))</f>
        <v>669</v>
      </c>
      <c r="AD295" s="78">
        <v>1</v>
      </c>
      <c r="AE295" s="160">
        <v>0</v>
      </c>
      <c r="AF295" s="183">
        <v>669</v>
      </c>
      <c r="AG295" s="152" t="s">
        <v>28043</v>
      </c>
      <c r="AH295" s="161" t="str">
        <f>IFERROR(ROUND((VLOOKUP($A295,'ИЗ ГУГЛА'!$B:$Z,AH$1,0)+AJ295)*AI295,),VLOOKUP($A295,'ИЗ ГУГЛА'!$B:$Z,AH$1,0))</f>
        <v/>
      </c>
      <c r="AI295" s="78">
        <v>1</v>
      </c>
      <c r="AJ295" s="160">
        <v>0</v>
      </c>
      <c r="AK295" s="172"/>
      <c r="AL295" s="172"/>
      <c r="AM295" s="161" t="str">
        <f>IFERROR(ROUND((VLOOKUP($A295,'ИЗ ГУГЛА'!$B:$Z,AM$1,0)+AO295)*AN295,),VLOOKUP($A295,'ИЗ ГУГЛА'!$B:$Z,AM$1,0))</f>
        <v/>
      </c>
      <c r="AN295" s="160">
        <v>1</v>
      </c>
      <c r="AO295" s="160">
        <v>0</v>
      </c>
      <c r="AP295" s="172"/>
      <c r="AQ295" s="172"/>
      <c r="AR295" s="161" t="str">
        <f>IFERROR(ROUND((VLOOKUP($A295,'ИЗ ГУГЛА'!$B:$Z,AR$1,0)+AT295)*AS295,),VLOOKUP($A295,'ИЗ ГУГЛА'!$B:$Z,AR$1,0))</f>
        <v/>
      </c>
      <c r="AS295" s="160">
        <v>1</v>
      </c>
      <c r="AT295" s="160">
        <v>0</v>
      </c>
      <c r="AU295" s="172"/>
      <c r="AV295" s="172"/>
    </row>
    <row r="296" spans="1:48" ht="46.5" thickTop="1" thickBot="1">
      <c r="A296" s="121">
        <v>225351</v>
      </c>
      <c r="B296" s="115">
        <f>VLOOKUP($A296,'Выгр Кат'!$A:$T,B$1,0)</f>
        <v>17244</v>
      </c>
      <c r="C296" s="116" t="str">
        <f>VLOOKUP($A296,'Выгр Кат'!$A:$T,C$1,0)</f>
        <v>Пыльник привода внутренний СЭВИ ЭКСПЕРТ для Лада Ларгус, Веста, XRAY, Renault Sandero</v>
      </c>
      <c r="D296" s="115" t="str">
        <f>VLOOKUP($A296,'Выгр Кат'!$A:$T,D$1,0)</f>
        <v>Y</v>
      </c>
      <c r="E296" s="115" t="str">
        <f>VLOOKUP($A296,'Выгр Кат'!$A:$T,E$1,0)</f>
        <v>1</v>
      </c>
      <c r="F296" s="115" t="str">
        <f>VLOOKUP($A296,'Выгр Кат'!$A:$T,F$1,0)</f>
        <v>6128-5068</v>
      </c>
      <c r="G296" s="115" t="str">
        <f>VLOOKUP($A296,'Выгр Кат'!$A:$T,G$1,0)</f>
        <v>392416815R</v>
      </c>
      <c r="H296" s="115" t="str">
        <f>VLOOKUP($A296,'Выгр Кат'!$A:$T,H$1,0)</f>
        <v>39241-6815R</v>
      </c>
      <c r="I296" s="93" t="s">
        <v>265</v>
      </c>
      <c r="J296" s="93" t="s">
        <v>265</v>
      </c>
      <c r="K296" s="75" t="e">
        <f>VLOOKUP(J296,'Отчет Eplex'!$B:$E,4,0)</f>
        <v>#N/A</v>
      </c>
      <c r="L296" s="75" t="e">
        <f t="shared" si="44"/>
        <v>#N/A</v>
      </c>
      <c r="M296" s="72">
        <v>1</v>
      </c>
      <c r="N296" s="72" t="s">
        <v>2596</v>
      </c>
      <c r="O296" s="72" t="str">
        <f>IFERROR(IF(VLOOKUP(I296,'Прайс шпак'!C:F,4,0)=N296,"шпак","Ошибка"),"Ошибка")</f>
        <v>шпак</v>
      </c>
      <c r="P296" s="74">
        <f>INDEX('Прайс шпак'!$H:$H,MATCH(I296,'Прайс шпак'!$C:$C,0))*M296</f>
        <v>370</v>
      </c>
      <c r="Q296" s="72">
        <f>VLOOKUP(P296,Наценка!$A$1:$B$8,2,1)</f>
        <v>1.55</v>
      </c>
      <c r="R296" s="75">
        <f t="shared" si="52"/>
        <v>573.5</v>
      </c>
      <c r="S296" s="74">
        <f t="shared" si="45"/>
        <v>579</v>
      </c>
      <c r="T296" s="75">
        <f>VLOOKUP($A296,'Выгр Кат'!$A:$T,T$1,0)</f>
        <v>360</v>
      </c>
      <c r="U296" s="75">
        <f>VLOOKUP($A296,'Выгр Кат'!$A:$T,U$1,0)</f>
        <v>559</v>
      </c>
      <c r="V296" s="76">
        <f t="shared" si="46"/>
        <v>10</v>
      </c>
      <c r="W296" s="76">
        <f t="shared" si="47"/>
        <v>20</v>
      </c>
      <c r="X296" s="77">
        <f>IF(IFERROR(RIGHT(E296,1),"")="✔",S296*(1-#REF!),S296*(1-$X$2))</f>
        <v>538.46999999999991</v>
      </c>
      <c r="Y296" s="167">
        <f t="shared" si="49"/>
        <v>0.45532432432432413</v>
      </c>
      <c r="Z296" s="167">
        <f t="shared" si="50"/>
        <v>0.19511210762331851</v>
      </c>
      <c r="AA296" s="167">
        <f t="shared" si="51"/>
        <v>0.80810810810810807</v>
      </c>
      <c r="AB296" s="169">
        <f t="shared" si="60"/>
        <v>669</v>
      </c>
      <c r="AC296" s="161">
        <f>IFERROR(ROUND((VLOOKUP($A296,'ИЗ ГУГЛА'!$B:$Z,AC$1,0)+AE296)*AD296,),VLOOKUP($A296,'ИЗ ГУГЛА'!$B:$Z,AC$1,0))</f>
        <v>669</v>
      </c>
      <c r="AD296" s="78">
        <v>1</v>
      </c>
      <c r="AE296" s="160">
        <v>0</v>
      </c>
      <c r="AF296" s="183">
        <v>669</v>
      </c>
      <c r="AG296" s="152" t="s">
        <v>28042</v>
      </c>
      <c r="AH296" s="161" t="str">
        <f>IFERROR(ROUND((VLOOKUP($A296,'ИЗ ГУГЛА'!$B:$Z,AH$1,0)+AJ296)*AI296,),VLOOKUP($A296,'ИЗ ГУГЛА'!$B:$Z,AH$1,0))</f>
        <v/>
      </c>
      <c r="AI296" s="78">
        <v>1</v>
      </c>
      <c r="AJ296" s="160">
        <v>0</v>
      </c>
      <c r="AK296" s="172"/>
      <c r="AL296" s="172"/>
      <c r="AM296" s="161" t="str">
        <f>IFERROR(ROUND((VLOOKUP($A296,'ИЗ ГУГЛА'!$B:$Z,AM$1,0)+AO296)*AN296,),VLOOKUP($A296,'ИЗ ГУГЛА'!$B:$Z,AM$1,0))</f>
        <v/>
      </c>
      <c r="AN296" s="160">
        <v>1</v>
      </c>
      <c r="AO296" s="160">
        <v>0</v>
      </c>
      <c r="AP296" s="172"/>
      <c r="AQ296" s="172"/>
      <c r="AR296" s="161" t="str">
        <f>IFERROR(ROUND((VLOOKUP($A296,'ИЗ ГУГЛА'!$B:$Z,AR$1,0)+AT296)*AS296,),VLOOKUP($A296,'ИЗ ГУГЛА'!$B:$Z,AR$1,0))</f>
        <v/>
      </c>
      <c r="AS296" s="160">
        <v>1</v>
      </c>
      <c r="AT296" s="160">
        <v>0</v>
      </c>
      <c r="AU296" s="172"/>
      <c r="AV296" s="172"/>
    </row>
    <row r="297" spans="1:48" ht="31.5" thickTop="1" thickBot="1">
      <c r="A297" s="121">
        <v>225357</v>
      </c>
      <c r="B297" s="115">
        <f>VLOOKUP($A297,'Выгр Кат'!$A:$T,B$1,0)</f>
        <v>17246</v>
      </c>
      <c r="C297" s="116" t="str">
        <f>VLOOKUP($A297,'Выгр Кат'!$A:$T,C$1,0)</f>
        <v>Пыльник привода СЭВИ ЭКСПЕРТ внешний для Лада Веста</v>
      </c>
      <c r="D297" s="115" t="str">
        <f>VLOOKUP($A297,'Выгр Кат'!$A:$T,D$1,0)</f>
        <v>Y</v>
      </c>
      <c r="E297" s="115" t="str">
        <f>VLOOKUP($A297,'Выгр Кат'!$A:$T,E$1,0)</f>
        <v>1</v>
      </c>
      <c r="F297" s="115" t="str">
        <f>VLOOKUP($A297,'Выгр Кат'!$A:$T,F$1,0)</f>
        <v>6129-5030</v>
      </c>
      <c r="G297" s="115" t="str">
        <f>VLOOKUP($A297,'Выгр Кат'!$A:$T,G$1,0)</f>
        <v>392416968R</v>
      </c>
      <c r="H297" s="115" t="str">
        <f>VLOOKUP($A297,'Выгр Кат'!$A:$T,H$1,0)</f>
        <v>39241-6968R</v>
      </c>
      <c r="I297" s="93" t="s">
        <v>266</v>
      </c>
      <c r="J297" s="93" t="s">
        <v>266</v>
      </c>
      <c r="K297" s="75" t="e">
        <f>VLOOKUP(J297,'Отчет Eplex'!$B:$E,4,0)</f>
        <v>#N/A</v>
      </c>
      <c r="L297" s="75" t="e">
        <f t="shared" si="44"/>
        <v>#N/A</v>
      </c>
      <c r="M297" s="72">
        <v>1</v>
      </c>
      <c r="N297" s="80" t="s">
        <v>2596</v>
      </c>
      <c r="O297" s="72" t="str">
        <f>IFERROR(IF(VLOOKUP(I297,'Прайс шпак'!C:F,4,0)=N297,"шпак","Ошибка"),"Ошибка")</f>
        <v>шпак</v>
      </c>
      <c r="P297" s="74">
        <f>INDEX('Прайс шпак'!$H:$H,MATCH(I297,'Прайс шпак'!$C:$C,0))*M297</f>
        <v>400</v>
      </c>
      <c r="Q297" s="72">
        <f>VLOOKUP(P297,Наценка!$A$1:$B$8,2,1)</f>
        <v>1.55</v>
      </c>
      <c r="R297" s="75">
        <f t="shared" si="52"/>
        <v>620</v>
      </c>
      <c r="S297" s="74">
        <f t="shared" si="45"/>
        <v>619</v>
      </c>
      <c r="T297" s="75">
        <f>VLOOKUP($A297,'Выгр Кат'!$A:$T,T$1,0)</f>
        <v>350</v>
      </c>
      <c r="U297" s="75">
        <f>VLOOKUP($A297,'Выгр Кат'!$A:$T,U$1,0)</f>
        <v>549</v>
      </c>
      <c r="V297" s="76">
        <f t="shared" si="46"/>
        <v>50</v>
      </c>
      <c r="W297" s="76">
        <f t="shared" si="47"/>
        <v>70</v>
      </c>
      <c r="X297" s="77">
        <f>IF(IFERROR(RIGHT(E297,1),"")="✔",S297*(1-#REF!),S297*(1-$X$2))</f>
        <v>575.66999999999996</v>
      </c>
      <c r="Y297" s="167">
        <f t="shared" si="49"/>
        <v>0.43917499999999987</v>
      </c>
      <c r="Z297" s="167">
        <f t="shared" si="50"/>
        <v>9.9107981220657337E-2</v>
      </c>
      <c r="AA297" s="167">
        <f t="shared" si="51"/>
        <v>0.59749999999999992</v>
      </c>
      <c r="AB297" s="169">
        <f t="shared" si="60"/>
        <v>639</v>
      </c>
      <c r="AC297" s="161">
        <f>IFERROR(ROUND((VLOOKUP($A297,'ИЗ ГУГЛА'!$B:$Z,AC$1,0)+AE297)*AD297,),VLOOKUP($A297,'ИЗ ГУГЛА'!$B:$Z,AC$1,0))</f>
        <v>639</v>
      </c>
      <c r="AD297" s="78">
        <v>1</v>
      </c>
      <c r="AE297" s="160">
        <v>0</v>
      </c>
      <c r="AF297" s="183">
        <v>639</v>
      </c>
      <c r="AG297" s="152" t="s">
        <v>28041</v>
      </c>
      <c r="AH297" s="161" t="str">
        <f>IFERROR(ROUND((VLOOKUP($A297,'ИЗ ГУГЛА'!$B:$Z,AH$1,0)+AJ297)*AI297,),VLOOKUP($A297,'ИЗ ГУГЛА'!$B:$Z,AH$1,0))</f>
        <v/>
      </c>
      <c r="AI297" s="78">
        <v>1</v>
      </c>
      <c r="AJ297" s="160">
        <v>0</v>
      </c>
      <c r="AK297" s="172"/>
      <c r="AL297" s="172"/>
      <c r="AM297" s="161" t="str">
        <f>IFERROR(ROUND((VLOOKUP($A297,'ИЗ ГУГЛА'!$B:$Z,AM$1,0)+AO297)*AN297,),VLOOKUP($A297,'ИЗ ГУГЛА'!$B:$Z,AM$1,0))</f>
        <v/>
      </c>
      <c r="AN297" s="160">
        <v>1</v>
      </c>
      <c r="AO297" s="160">
        <v>0</v>
      </c>
      <c r="AP297" s="172"/>
      <c r="AQ297" s="172"/>
      <c r="AR297" s="161" t="str">
        <f>IFERROR(ROUND((VLOOKUP($A297,'ИЗ ГУГЛА'!$B:$Z,AR$1,0)+AT297)*AS297,),VLOOKUP($A297,'ИЗ ГУГЛА'!$B:$Z,AR$1,0))</f>
        <v/>
      </c>
      <c r="AS297" s="160">
        <v>1</v>
      </c>
      <c r="AT297" s="160">
        <v>0</v>
      </c>
      <c r="AU297" s="172"/>
      <c r="AV297" s="172"/>
    </row>
    <row r="298" spans="1:48" ht="61.5" thickTop="1" thickBot="1">
      <c r="A298" s="121">
        <v>202118</v>
      </c>
      <c r="B298" s="115">
        <f>VLOOKUP($A298,'Выгр Кат'!$A:$T,B$1,0)</f>
        <v>36615</v>
      </c>
      <c r="C298" s="116" t="str">
        <f>VLOOKUP($A298,'Выгр Кат'!$A:$T,C$1,0)</f>
        <v>Пыльник СЭВИ ЭКСПЕРТ карданчика кулисы КПП для ВАЗ 2108-21099, 2110-2112, 2113-2115, Лада Калина, Калина 2, Гранта, Приора</v>
      </c>
      <c r="D298" s="115" t="str">
        <f>VLOOKUP($A298,'Выгр Кат'!$A:$T,D$1,0)</f>
        <v>Y</v>
      </c>
      <c r="E298" s="115" t="str">
        <f>VLOOKUP($A298,'Выгр Кат'!$A:$T,E$1,0)</f>
        <v>0</v>
      </c>
      <c r="F298" s="115">
        <f>VLOOKUP($A298,'Выгр Кат'!$A:$T,F$1,0)</f>
        <v>0</v>
      </c>
      <c r="G298" s="115" t="str">
        <f>VLOOKUP($A298,'Выгр Кат'!$A:$T,G$1,0)</f>
        <v>6130-3182</v>
      </c>
      <c r="H298" s="115">
        <f>VLOOKUP($A298,'Выгр Кат'!$A:$T,H$1,0)</f>
        <v>0</v>
      </c>
      <c r="I298" s="97" t="s">
        <v>2691</v>
      </c>
      <c r="J298" s="97" t="s">
        <v>2691</v>
      </c>
      <c r="K298" s="75" t="e">
        <f>VLOOKUP(J298,'Отчет Eplex'!$B:$E,4,0)</f>
        <v>#N/A</v>
      </c>
      <c r="L298" s="75" t="e">
        <f t="shared" si="44"/>
        <v>#N/A</v>
      </c>
      <c r="M298" s="81">
        <v>1</v>
      </c>
      <c r="N298" s="72" t="s">
        <v>2596</v>
      </c>
      <c r="O298" s="72" t="str">
        <f>IFERROR(IF(VLOOKUP(I298,'Прайс шпак'!C:F,4,0)=N298,"шпак","Ошибка"),"Ошибка")</f>
        <v>шпак</v>
      </c>
      <c r="P298" s="74">
        <f>INDEX('Прайс шпак'!$H:$H,MATCH(I298,'Прайс шпак'!$C:$C,0))*M298</f>
        <v>140</v>
      </c>
      <c r="Q298" s="72">
        <f>VLOOKUP(P298,Наценка!$A$1:$B$8,2,1)</f>
        <v>1.98</v>
      </c>
      <c r="R298" s="75">
        <f t="shared" si="52"/>
        <v>277.2</v>
      </c>
      <c r="S298" s="74">
        <f t="shared" si="45"/>
        <v>279</v>
      </c>
      <c r="T298" s="75">
        <f>VLOOKUP($A298,'Выгр Кат'!$A:$T,T$1,0)</f>
        <v>130</v>
      </c>
      <c r="U298" s="75">
        <f>VLOOKUP($A298,'Выгр Кат'!$A:$T,U$1,0)</f>
        <v>259</v>
      </c>
      <c r="V298" s="76">
        <f t="shared" si="46"/>
        <v>10</v>
      </c>
      <c r="W298" s="76">
        <f t="shared" si="47"/>
        <v>20</v>
      </c>
      <c r="X298" s="77">
        <f>IF(IFERROR(RIGHT(E298,1),"")="✔",S298*(1-#REF!),S298*(1-$X$2))</f>
        <v>259.46999999999997</v>
      </c>
      <c r="Y298" s="167">
        <f t="shared" si="49"/>
        <v>0.8533571428571427</v>
      </c>
      <c r="Z298" s="167">
        <f t="shared" si="50"/>
        <v>0.10527586206896562</v>
      </c>
      <c r="AA298" s="167">
        <f t="shared" si="51"/>
        <v>1.0714285714285716</v>
      </c>
      <c r="AB298" s="169">
        <f t="shared" si="60"/>
        <v>290</v>
      </c>
      <c r="AC298" s="161">
        <f>IFERROR(ROUND((VLOOKUP($A298,'ИЗ ГУГЛА'!$B:$Z,AC$1,0)+AE298)*AD298,),VLOOKUP($A298,'ИЗ ГУГЛА'!$B:$Z,AC$1,0))</f>
        <v>290</v>
      </c>
      <c r="AD298" s="78">
        <v>1</v>
      </c>
      <c r="AE298" s="160">
        <v>0</v>
      </c>
      <c r="AF298" s="117">
        <v>290</v>
      </c>
      <c r="AG298" s="152" t="s">
        <v>28532</v>
      </c>
      <c r="AH298" s="161" t="str">
        <f>IFERROR(ROUND((VLOOKUP($A298,'ИЗ ГУГЛА'!$B:$Z,AH$1,0)+AJ298)*AI298,),VLOOKUP($A298,'ИЗ ГУГЛА'!$B:$Z,AH$1,0))</f>
        <v/>
      </c>
      <c r="AI298" s="78">
        <v>1</v>
      </c>
      <c r="AJ298" s="160">
        <v>0</v>
      </c>
      <c r="AK298" s="172"/>
      <c r="AL298" s="172"/>
      <c r="AM298" s="161" t="str">
        <f>IFERROR(ROUND((VLOOKUP($A298,'ИЗ ГУГЛА'!$B:$Z,AM$1,0)+AO298)*AN298,),VLOOKUP($A298,'ИЗ ГУГЛА'!$B:$Z,AM$1,0))</f>
        <v/>
      </c>
      <c r="AN298" s="160">
        <v>1</v>
      </c>
      <c r="AO298" s="160">
        <v>0</v>
      </c>
      <c r="AP298" s="172"/>
      <c r="AQ298" s="172"/>
      <c r="AR298" s="161" t="str">
        <f>IFERROR(ROUND((VLOOKUP($A298,'ИЗ ГУГЛА'!$B:$Z,AR$1,0)+AT298)*AS298,),VLOOKUP($A298,'ИЗ ГУГЛА'!$B:$Z,AR$1,0))</f>
        <v/>
      </c>
      <c r="AS298" s="160">
        <v>1</v>
      </c>
      <c r="AT298" s="160">
        <v>0</v>
      </c>
      <c r="AU298" s="172"/>
      <c r="AV298" s="172"/>
    </row>
    <row r="299" spans="1:48" ht="76.5" thickTop="1" thickBot="1">
      <c r="A299" s="121">
        <v>225059</v>
      </c>
      <c r="B299" s="115">
        <f>VLOOKUP($A299,'Выгр Кат'!$A:$T,B$1,0)</f>
        <v>17402</v>
      </c>
      <c r="C299" s="116" t="str">
        <f>VLOOKUP($A299,'Выгр Кат'!$A:$T,C$1,0)</f>
        <v>Чехол защитный шарового пальца СЭВИ ЭКСТРИМ для Лада Ларгус, Renault Logan, Sandero, Clio, Scenic, Megane, Zoe, Twizy, Nissan NP200, Aprio, Mahindra Verito</v>
      </c>
      <c r="D299" s="115" t="str">
        <f>VLOOKUP($A299,'Выгр Кат'!$A:$T,D$1,0)</f>
        <v>Y</v>
      </c>
      <c r="E299" s="115" t="str">
        <f>VLOOKUP($A299,'Выгр Кат'!$A:$T,E$1,0)</f>
        <v>1</v>
      </c>
      <c r="F299" s="115">
        <f>VLOOKUP($A299,'Выгр Кат'!$A:$T,F$1,0)</f>
        <v>0</v>
      </c>
      <c r="G299" s="115" t="str">
        <f>VLOOKUP($A299,'Выгр Кат'!$A:$T,G$1,0)</f>
        <v>6132-7012</v>
      </c>
      <c r="H299" s="115">
        <f>VLOOKUP($A299,'Выгр Кат'!$A:$T,H$1,0)</f>
        <v>0</v>
      </c>
      <c r="I299" s="93" t="s">
        <v>289</v>
      </c>
      <c r="J299" s="93" t="s">
        <v>289</v>
      </c>
      <c r="K299" s="75" t="e">
        <f>VLOOKUP(J299,'Отчет Eplex'!$B:$E,4,0)</f>
        <v>#N/A</v>
      </c>
      <c r="L299" s="75" t="e">
        <f t="shared" si="44"/>
        <v>#N/A</v>
      </c>
      <c r="M299" s="72">
        <v>1</v>
      </c>
      <c r="N299" s="72" t="s">
        <v>2596</v>
      </c>
      <c r="O299" s="72" t="str">
        <f>IFERROR(IF(VLOOKUP(I299,'Прайс шпак'!C:F,4,0)=N299,"шпак","Ошибка"),"Ошибка")</f>
        <v>шпак</v>
      </c>
      <c r="P299" s="74">
        <f>INDEX('Прайс шпак'!$H:$H,MATCH(I299,'Прайс шпак'!$C:$C,0))*M299</f>
        <v>55</v>
      </c>
      <c r="Q299" s="72">
        <f>VLOOKUP(P299,Наценка!$A$1:$B$8,2,1)</f>
        <v>2.15</v>
      </c>
      <c r="R299" s="75">
        <f t="shared" si="52"/>
        <v>118.25</v>
      </c>
      <c r="S299" s="74">
        <f t="shared" si="45"/>
        <v>119</v>
      </c>
      <c r="T299" s="75">
        <f>VLOOKUP($A299,'Выгр Кат'!$A:$T,T$1,0)</f>
        <v>50</v>
      </c>
      <c r="U299" s="75">
        <f>VLOOKUP($A299,'Выгр Кат'!$A:$T,U$1,0)</f>
        <v>109</v>
      </c>
      <c r="V299" s="76">
        <f t="shared" si="46"/>
        <v>5</v>
      </c>
      <c r="W299" s="76">
        <f t="shared" si="47"/>
        <v>10</v>
      </c>
      <c r="X299" s="77">
        <f>IF(IFERROR(RIGHT(E299,1),"")="✔",S299*(1-#REF!),S299*(1-$X$2))</f>
        <v>110.66999999999999</v>
      </c>
      <c r="Y299" s="167">
        <f t="shared" si="49"/>
        <v>1.0121818181818178</v>
      </c>
      <c r="Z299" s="167" t="str">
        <f t="shared" si="50"/>
        <v/>
      </c>
      <c r="AA299" s="167" t="str">
        <f t="shared" si="51"/>
        <v/>
      </c>
      <c r="AB299" s="168"/>
      <c r="AC299" s="161" t="str">
        <f>IFERROR(ROUND((VLOOKUP($A299,'ИЗ ГУГЛА'!$B:$Z,AC$1,0)+AE299)*AD299,),VLOOKUP($A299,'ИЗ ГУГЛА'!$B:$Z,AC$1,0))</f>
        <v/>
      </c>
      <c r="AD299" s="78">
        <v>1</v>
      </c>
      <c r="AE299" s="160">
        <v>0</v>
      </c>
      <c r="AF299" s="118" t="s">
        <v>28492</v>
      </c>
      <c r="AG299" s="152"/>
      <c r="AH299" s="161" t="str">
        <f>IFERROR(ROUND((VLOOKUP($A299,'ИЗ ГУГЛА'!$B:$Z,AH$1,0)+AJ299)*AI299,),VLOOKUP($A299,'ИЗ ГУГЛА'!$B:$Z,AH$1,0))</f>
        <v/>
      </c>
      <c r="AI299" s="78">
        <v>1</v>
      </c>
      <c r="AJ299" s="160">
        <v>0</v>
      </c>
      <c r="AK299" s="172"/>
      <c r="AL299" s="172"/>
      <c r="AM299" s="161" t="str">
        <f>IFERROR(ROUND((VLOOKUP($A299,'ИЗ ГУГЛА'!$B:$Z,AM$1,0)+AO299)*AN299,),VLOOKUP($A299,'ИЗ ГУГЛА'!$B:$Z,AM$1,0))</f>
        <v/>
      </c>
      <c r="AN299" s="160">
        <v>1</v>
      </c>
      <c r="AO299" s="160">
        <v>0</v>
      </c>
      <c r="AP299" s="172"/>
      <c r="AQ299" s="172"/>
      <c r="AR299" s="161" t="str">
        <f>IFERROR(ROUND((VLOOKUP($A299,'ИЗ ГУГЛА'!$B:$Z,AR$1,0)+AT299)*AS299,),VLOOKUP($A299,'ИЗ ГУГЛА'!$B:$Z,AR$1,0))</f>
        <v/>
      </c>
      <c r="AS299" s="160">
        <v>1</v>
      </c>
      <c r="AT299" s="160">
        <v>0</v>
      </c>
      <c r="AU299" s="172"/>
      <c r="AV299" s="172"/>
    </row>
    <row r="300" spans="1:48" ht="46.5" thickTop="1" thickBot="1">
      <c r="A300" s="121">
        <v>224904</v>
      </c>
      <c r="B300" s="115">
        <f>VLOOKUP($A300,'Выгр Кат'!$A:$T,B$1,0)</f>
        <v>23890</v>
      </c>
      <c r="C300" s="116" t="str">
        <f>VLOOKUP($A300,'Выгр Кат'!$A:$T,C$1,0)</f>
        <v>Чехол амортизатора с буфером хода сжатия СЭВИ ЭКСТРИМ универсальный</v>
      </c>
      <c r="D300" s="115" t="str">
        <f>VLOOKUP($A300,'Выгр Кат'!$A:$T,D$1,0)</f>
        <v>Y</v>
      </c>
      <c r="E300" s="115" t="str">
        <f>VLOOKUP($A300,'Выгр Кат'!$A:$T,E$1,0)</f>
        <v>1</v>
      </c>
      <c r="F300" s="115">
        <f>VLOOKUP($A300,'Выгр Кат'!$A:$T,F$1,0)</f>
        <v>0</v>
      </c>
      <c r="G300" s="115" t="str">
        <f>VLOOKUP($A300,'Выгр Кат'!$A:$T,G$1,0)</f>
        <v>6136-6618</v>
      </c>
      <c r="H300" s="115">
        <f>VLOOKUP($A300,'Выгр Кат'!$A:$T,H$1,0)</f>
        <v>0</v>
      </c>
      <c r="I300" s="93" t="s">
        <v>2674</v>
      </c>
      <c r="J300" s="93" t="s">
        <v>2674</v>
      </c>
      <c r="K300" s="75" t="e">
        <f>VLOOKUP(J300,'Отчет Eplex'!$B:$E,4,0)</f>
        <v>#N/A</v>
      </c>
      <c r="L300" s="75" t="e">
        <f t="shared" si="44"/>
        <v>#N/A</v>
      </c>
      <c r="M300" s="72">
        <v>1</v>
      </c>
      <c r="N300" s="72" t="s">
        <v>2596</v>
      </c>
      <c r="O300" s="72" t="str">
        <f>IFERROR(IF(VLOOKUP(I300,'Прайс шпак'!C:F,4,0)=N300,"шпак","Ошибка"),"Ошибка")</f>
        <v>шпак</v>
      </c>
      <c r="P300" s="74">
        <f>INDEX('Прайс шпак'!$H:$H,MATCH(I300,'Прайс шпак'!$C:$C,0))*M300</f>
        <v>320</v>
      </c>
      <c r="Q300" s="72">
        <f>VLOOKUP(P300,Наценка!$A$1:$B$8,2,1)</f>
        <v>1.55</v>
      </c>
      <c r="R300" s="75">
        <f t="shared" si="52"/>
        <v>496</v>
      </c>
      <c r="S300" s="74">
        <f t="shared" si="45"/>
        <v>499</v>
      </c>
      <c r="T300" s="75">
        <f>VLOOKUP($A300,'Выгр Кат'!$A:$T,T$1,0)</f>
        <v>310</v>
      </c>
      <c r="U300" s="75">
        <f>VLOOKUP($A300,'Выгр Кат'!$A:$T,U$1,0)</f>
        <v>489</v>
      </c>
      <c r="V300" s="76">
        <f t="shared" si="46"/>
        <v>10</v>
      </c>
      <c r="W300" s="76">
        <f t="shared" si="47"/>
        <v>10</v>
      </c>
      <c r="X300" s="77">
        <f>IF(IFERROR(RIGHT(E300,1),"")="✔",S300*(1-#REF!),S300*(1-$X$2))</f>
        <v>464.07</v>
      </c>
      <c r="Y300" s="167">
        <f t="shared" si="49"/>
        <v>0.45021874999999989</v>
      </c>
      <c r="Z300" s="167">
        <f t="shared" si="50"/>
        <v>0.21344067796610169</v>
      </c>
      <c r="AA300" s="167">
        <f t="shared" si="51"/>
        <v>0.84375</v>
      </c>
      <c r="AB300" s="169">
        <f t="shared" ref="AB300:AB309" si="61">AF300</f>
        <v>590</v>
      </c>
      <c r="AC300" s="161">
        <f>IFERROR(ROUND((VLOOKUP($A300,'ИЗ ГУГЛА'!$B:$Z,AC$1,0)+AE300)*AD300,),VLOOKUP($A300,'ИЗ ГУГЛА'!$B:$Z,AC$1,0))</f>
        <v>590</v>
      </c>
      <c r="AD300" s="78">
        <v>1</v>
      </c>
      <c r="AE300" s="160">
        <v>0</v>
      </c>
      <c r="AF300" s="117">
        <v>590</v>
      </c>
      <c r="AG300" s="152" t="s">
        <v>28533</v>
      </c>
      <c r="AH300" s="161" t="str">
        <f>IFERROR(ROUND((VLOOKUP($A300,'ИЗ ГУГЛА'!$B:$Z,AH$1,0)+AJ300)*AI300,),VLOOKUP($A300,'ИЗ ГУГЛА'!$B:$Z,AH$1,0))</f>
        <v/>
      </c>
      <c r="AI300" s="78">
        <v>1</v>
      </c>
      <c r="AJ300" s="160">
        <v>0</v>
      </c>
      <c r="AK300" s="172"/>
      <c r="AL300" s="172"/>
      <c r="AM300" s="161" t="str">
        <f>IFERROR(ROUND((VLOOKUP($A300,'ИЗ ГУГЛА'!$B:$Z,AM$1,0)+AO300)*AN300,),VLOOKUP($A300,'ИЗ ГУГЛА'!$B:$Z,AM$1,0))</f>
        <v/>
      </c>
      <c r="AN300" s="160">
        <v>1</v>
      </c>
      <c r="AO300" s="160">
        <v>0</v>
      </c>
      <c r="AP300" s="172"/>
      <c r="AQ300" s="172"/>
      <c r="AR300" s="161" t="str">
        <f>IFERROR(ROUND((VLOOKUP($A300,'ИЗ ГУГЛА'!$B:$Z,AR$1,0)+AT300)*AS300,),VLOOKUP($A300,'ИЗ ГУГЛА'!$B:$Z,AR$1,0))</f>
        <v/>
      </c>
      <c r="AS300" s="160">
        <v>1</v>
      </c>
      <c r="AT300" s="160">
        <v>0</v>
      </c>
      <c r="AU300" s="172"/>
      <c r="AV300" s="172"/>
    </row>
    <row r="301" spans="1:48" ht="46.5" thickTop="1" thickBot="1">
      <c r="A301" s="121">
        <v>224902</v>
      </c>
      <c r="B301" s="115">
        <f>VLOOKUP($A301,'Выгр Кат'!$A:$T,B$1,0)</f>
        <v>23894</v>
      </c>
      <c r="C301" s="116" t="str">
        <f>VLOOKUP($A301,'Выгр Кат'!$A:$T,C$1,0)</f>
        <v>Чехол амортизатора с буфером хода сжатия СЭВИ ЭКСТРИМ буфер h84, d19,5 универсальный</v>
      </c>
      <c r="D301" s="115" t="str">
        <f>VLOOKUP($A301,'Выгр Кат'!$A:$T,D$1,0)</f>
        <v>Y</v>
      </c>
      <c r="E301" s="115" t="str">
        <f>VLOOKUP($A301,'Выгр Кат'!$A:$T,E$1,0)</f>
        <v>1</v>
      </c>
      <c r="F301" s="115">
        <f>VLOOKUP($A301,'Выгр Кат'!$A:$T,F$1,0)</f>
        <v>0</v>
      </c>
      <c r="G301" s="115" t="str">
        <f>VLOOKUP($A301,'Выгр Кат'!$A:$T,G$1,0)</f>
        <v>6137-8419</v>
      </c>
      <c r="H301" s="115">
        <f>VLOOKUP($A301,'Выгр Кат'!$A:$T,H$1,0)</f>
        <v>0</v>
      </c>
      <c r="I301" s="93" t="s">
        <v>346</v>
      </c>
      <c r="J301" s="93" t="s">
        <v>346</v>
      </c>
      <c r="K301" s="75" t="e">
        <f>VLOOKUP(J301,'Отчет Eplex'!$B:$E,4,0)</f>
        <v>#N/A</v>
      </c>
      <c r="L301" s="75" t="e">
        <f t="shared" si="44"/>
        <v>#N/A</v>
      </c>
      <c r="M301" s="72">
        <v>1</v>
      </c>
      <c r="N301" s="80" t="s">
        <v>2596</v>
      </c>
      <c r="O301" s="72" t="str">
        <f>IFERROR(IF(VLOOKUP(I301,'Прайс шпак'!C:F,4,0)=N301,"шпак","Ошибка"),"Ошибка")</f>
        <v>шпак</v>
      </c>
      <c r="P301" s="74">
        <f>INDEX('Прайс шпак'!$H:$H,MATCH(I301,'Прайс шпак'!$C:$C,0))*M301</f>
        <v>350</v>
      </c>
      <c r="Q301" s="72">
        <f>VLOOKUP(P301,Наценка!$A$1:$B$8,2,1)</f>
        <v>1.55</v>
      </c>
      <c r="R301" s="75">
        <f t="shared" si="52"/>
        <v>542.5</v>
      </c>
      <c r="S301" s="74">
        <f t="shared" si="45"/>
        <v>549</v>
      </c>
      <c r="T301" s="75">
        <f>VLOOKUP($A301,'Выгр Кат'!$A:$T,T$1,0)</f>
        <v>330</v>
      </c>
      <c r="U301" s="75">
        <f>VLOOKUP($A301,'Выгр Кат'!$A:$T,U$1,0)</f>
        <v>519</v>
      </c>
      <c r="V301" s="76">
        <f t="shared" si="46"/>
        <v>20</v>
      </c>
      <c r="W301" s="76">
        <f t="shared" si="47"/>
        <v>30</v>
      </c>
      <c r="X301" s="77">
        <f>IF(IFERROR(RIGHT(E301,1),"")="✔",S301*(1-#REF!),S301*(1-$X$2))</f>
        <v>510.57</v>
      </c>
      <c r="Y301" s="167">
        <f t="shared" si="49"/>
        <v>0.45877142857142861</v>
      </c>
      <c r="Z301" s="167">
        <f t="shared" si="50"/>
        <v>0.13462711864406782</v>
      </c>
      <c r="AA301" s="167">
        <f t="shared" si="51"/>
        <v>0.68571428571428572</v>
      </c>
      <c r="AB301" s="169">
        <f t="shared" si="61"/>
        <v>590</v>
      </c>
      <c r="AC301" s="161">
        <f>IFERROR(ROUND((VLOOKUP($A301,'ИЗ ГУГЛА'!$B:$Z,AC$1,0)+AE301)*AD301,),VLOOKUP($A301,'ИЗ ГУГЛА'!$B:$Z,AC$1,0))</f>
        <v>590</v>
      </c>
      <c r="AD301" s="78">
        <v>1</v>
      </c>
      <c r="AE301" s="160">
        <v>0</v>
      </c>
      <c r="AF301" s="117">
        <v>590</v>
      </c>
      <c r="AG301" s="152" t="s">
        <v>28534</v>
      </c>
      <c r="AH301" s="161" t="str">
        <f>IFERROR(ROUND((VLOOKUP($A301,'ИЗ ГУГЛА'!$B:$Z,AH$1,0)+AJ301)*AI301,),VLOOKUP($A301,'ИЗ ГУГЛА'!$B:$Z,AH$1,0))</f>
        <v/>
      </c>
      <c r="AI301" s="78">
        <v>1</v>
      </c>
      <c r="AJ301" s="160">
        <v>0</v>
      </c>
      <c r="AK301" s="172"/>
      <c r="AL301" s="172"/>
      <c r="AM301" s="161" t="str">
        <f>IFERROR(ROUND((VLOOKUP($A301,'ИЗ ГУГЛА'!$B:$Z,AM$1,0)+AO301)*AN301,),VLOOKUP($A301,'ИЗ ГУГЛА'!$B:$Z,AM$1,0))</f>
        <v/>
      </c>
      <c r="AN301" s="160">
        <v>1</v>
      </c>
      <c r="AO301" s="160">
        <v>0</v>
      </c>
      <c r="AP301" s="172"/>
      <c r="AQ301" s="172"/>
      <c r="AR301" s="161" t="str">
        <f>IFERROR(ROUND((VLOOKUP($A301,'ИЗ ГУГЛА'!$B:$Z,AR$1,0)+AT301)*AS301,),VLOOKUP($A301,'ИЗ ГУГЛА'!$B:$Z,AR$1,0))</f>
        <v/>
      </c>
      <c r="AS301" s="160">
        <v>1</v>
      </c>
      <c r="AT301" s="160">
        <v>0</v>
      </c>
      <c r="AU301" s="172"/>
      <c r="AV301" s="172"/>
    </row>
    <row r="302" spans="1:48" ht="46.5" thickTop="1" thickBot="1">
      <c r="A302" s="121">
        <v>224901</v>
      </c>
      <c r="B302" s="115">
        <f>VLOOKUP($A302,'Выгр Кат'!$A:$T,B$1,0)</f>
        <v>23888</v>
      </c>
      <c r="C302" s="116" t="str">
        <f>VLOOKUP($A302,'Выгр Кат'!$A:$T,C$1,0)</f>
        <v>Чехол амортизатора с буфером хода сжатия СЭВИ ЭКСТРИМ буфер h84, d12 универсальный</v>
      </c>
      <c r="D302" s="115" t="str">
        <f>VLOOKUP($A302,'Выгр Кат'!$A:$T,D$1,0)</f>
        <v>Y</v>
      </c>
      <c r="E302" s="115" t="str">
        <f>VLOOKUP($A302,'Выгр Кат'!$A:$T,E$1,0)</f>
        <v>1</v>
      </c>
      <c r="F302" s="115">
        <f>VLOOKUP($A302,'Выгр Кат'!$A:$T,F$1,0)</f>
        <v>0</v>
      </c>
      <c r="G302" s="115" t="str">
        <f>VLOOKUP($A302,'Выгр Кат'!$A:$T,G$1,0)</f>
        <v>6138-8412</v>
      </c>
      <c r="H302" s="115">
        <f>VLOOKUP($A302,'Выгр Кат'!$A:$T,H$1,0)</f>
        <v>0</v>
      </c>
      <c r="I302" s="93" t="s">
        <v>344</v>
      </c>
      <c r="J302" s="93" t="s">
        <v>344</v>
      </c>
      <c r="K302" s="75" t="e">
        <f>VLOOKUP(J302,'Отчет Eplex'!$B:$E,4,0)</f>
        <v>#N/A</v>
      </c>
      <c r="L302" s="75" t="e">
        <f t="shared" si="44"/>
        <v>#N/A</v>
      </c>
      <c r="M302" s="72">
        <v>1</v>
      </c>
      <c r="N302" s="72" t="s">
        <v>2596</v>
      </c>
      <c r="O302" s="72" t="str">
        <f>IFERROR(IF(VLOOKUP(I302,'Прайс шпак'!C:F,4,0)=N302,"шпак","Ошибка"),"Ошибка")</f>
        <v>шпак</v>
      </c>
      <c r="P302" s="74">
        <f>INDEX('Прайс шпак'!$H:$H,MATCH(I302,'Прайс шпак'!$C:$C,0))*M302</f>
        <v>320</v>
      </c>
      <c r="Q302" s="72">
        <f>VLOOKUP(P302,Наценка!$A$1:$B$8,2,1)</f>
        <v>1.55</v>
      </c>
      <c r="R302" s="75">
        <f t="shared" si="52"/>
        <v>496</v>
      </c>
      <c r="S302" s="74">
        <f t="shared" si="45"/>
        <v>499</v>
      </c>
      <c r="T302" s="75">
        <f>VLOOKUP($A302,'Выгр Кат'!$A:$T,T$1,0)</f>
        <v>300</v>
      </c>
      <c r="U302" s="75">
        <f>VLOOKUP($A302,'Выгр Кат'!$A:$T,U$1,0)</f>
        <v>469</v>
      </c>
      <c r="V302" s="76">
        <f t="shared" si="46"/>
        <v>20</v>
      </c>
      <c r="W302" s="76">
        <f t="shared" si="47"/>
        <v>30</v>
      </c>
      <c r="X302" s="77">
        <f>IF(IFERROR(RIGHT(E302,1),"")="✔",S302*(1-#REF!),S302*(1-$X$2))</f>
        <v>464.07</v>
      </c>
      <c r="Y302" s="167">
        <f t="shared" si="49"/>
        <v>0.45021874999999989</v>
      </c>
      <c r="Z302" s="167">
        <f t="shared" si="50"/>
        <v>3.3187500000000016E-2</v>
      </c>
      <c r="AA302" s="167">
        <f t="shared" si="51"/>
        <v>0.5</v>
      </c>
      <c r="AB302" s="169">
        <f t="shared" si="61"/>
        <v>480</v>
      </c>
      <c r="AC302" s="161">
        <f>IFERROR(ROUND((VLOOKUP($A302,'ИЗ ГУГЛА'!$B:$Z,AC$1,0)+AE302)*AD302,),VLOOKUP($A302,'ИЗ ГУГЛА'!$B:$Z,AC$1,0))</f>
        <v>480</v>
      </c>
      <c r="AD302" s="78">
        <v>0.5</v>
      </c>
      <c r="AE302" s="160">
        <v>0</v>
      </c>
      <c r="AF302" s="183">
        <v>480</v>
      </c>
      <c r="AG302" s="152" t="s">
        <v>26992</v>
      </c>
      <c r="AH302" s="161" t="str">
        <f>IFERROR(ROUND((VLOOKUP($A302,'ИЗ ГУГЛА'!$B:$Z,AH$1,0)+AJ302)*AI302,),VLOOKUP($A302,'ИЗ ГУГЛА'!$B:$Z,AH$1,0))</f>
        <v/>
      </c>
      <c r="AI302" s="78">
        <v>0.5</v>
      </c>
      <c r="AJ302" s="160">
        <v>0</v>
      </c>
      <c r="AK302" s="172"/>
      <c r="AL302" s="172"/>
      <c r="AM302" s="161" t="str">
        <f>IFERROR(ROUND((VLOOKUP($A302,'ИЗ ГУГЛА'!$B:$Z,AM$1,0)+AO302)*AN302,),VLOOKUP($A302,'ИЗ ГУГЛА'!$B:$Z,AM$1,0))</f>
        <v/>
      </c>
      <c r="AN302" s="160">
        <v>1</v>
      </c>
      <c r="AO302" s="160">
        <v>0</v>
      </c>
      <c r="AP302" s="172"/>
      <c r="AQ302" s="172"/>
      <c r="AR302" s="161" t="str">
        <f>IFERROR(ROUND((VLOOKUP($A302,'ИЗ ГУГЛА'!$B:$Z,AR$1,0)+AT302)*AS302,),VLOOKUP($A302,'ИЗ ГУГЛА'!$B:$Z,AR$1,0))</f>
        <v/>
      </c>
      <c r="AS302" s="160">
        <v>1</v>
      </c>
      <c r="AT302" s="160">
        <v>0</v>
      </c>
      <c r="AU302" s="172"/>
      <c r="AV302" s="172"/>
    </row>
    <row r="303" spans="1:48" ht="46.5" thickTop="1" thickBot="1">
      <c r="A303" s="121">
        <v>224903</v>
      </c>
      <c r="B303" s="115">
        <f>VLOOKUP($A303,'Выгр Кат'!$A:$T,B$1,0)</f>
        <v>23889</v>
      </c>
      <c r="C303" s="116" t="str">
        <f>VLOOKUP($A303,'Выгр Кат'!$A:$T,C$1,0)</f>
        <v>Чехол амортизатора с буфером хода сжатия СЭВИ ЭКСТРИМ универсальный</v>
      </c>
      <c r="D303" s="115" t="str">
        <f>VLOOKUP($A303,'Выгр Кат'!$A:$T,D$1,0)</f>
        <v>Y</v>
      </c>
      <c r="E303" s="115" t="str">
        <f>VLOOKUP($A303,'Выгр Кат'!$A:$T,E$1,0)</f>
        <v>1</v>
      </c>
      <c r="F303" s="115">
        <f>VLOOKUP($A303,'Выгр Кат'!$A:$T,F$1,0)</f>
        <v>0</v>
      </c>
      <c r="G303" s="115" t="str">
        <f>VLOOKUP($A303,'Выгр Кат'!$A:$T,G$1,0)</f>
        <v>6139-6619</v>
      </c>
      <c r="H303" s="115">
        <f>VLOOKUP($A303,'Выгр Кат'!$A:$T,H$1,0)</f>
        <v>0</v>
      </c>
      <c r="I303" s="93" t="s">
        <v>345</v>
      </c>
      <c r="J303" s="93" t="s">
        <v>345</v>
      </c>
      <c r="K303" s="75" t="e">
        <f>VLOOKUP(J303,'Отчет Eplex'!$B:$E,4,0)</f>
        <v>#N/A</v>
      </c>
      <c r="L303" s="75" t="e">
        <f t="shared" si="44"/>
        <v>#N/A</v>
      </c>
      <c r="M303" s="72">
        <v>1</v>
      </c>
      <c r="N303" s="80" t="s">
        <v>2596</v>
      </c>
      <c r="O303" s="72" t="str">
        <f>IFERROR(IF(VLOOKUP(I303,'Прайс шпак'!C:F,4,0)=N303,"шпак","Ошибка"),"Ошибка")</f>
        <v>шпак</v>
      </c>
      <c r="P303" s="74">
        <f>INDEX('Прайс шпак'!$H:$H,MATCH(I303,'Прайс шпак'!$C:$C,0))*M303</f>
        <v>290</v>
      </c>
      <c r="Q303" s="72">
        <f>VLOOKUP(P303,Наценка!$A$1:$B$8,2,1)</f>
        <v>1.98</v>
      </c>
      <c r="R303" s="129">
        <f>AB303*0.8</f>
        <v>592.80000000000007</v>
      </c>
      <c r="S303" s="74">
        <f t="shared" si="45"/>
        <v>599</v>
      </c>
      <c r="T303" s="75">
        <f>VLOOKUP($A303,'Выгр Кат'!$A:$T,T$1,0)</f>
        <v>280</v>
      </c>
      <c r="U303" s="75">
        <f>VLOOKUP($A303,'Выгр Кат'!$A:$T,U$1,0)</f>
        <v>699</v>
      </c>
      <c r="V303" s="76">
        <f t="shared" si="46"/>
        <v>10</v>
      </c>
      <c r="W303" s="76">
        <f t="shared" si="47"/>
        <v>-100</v>
      </c>
      <c r="X303" s="77">
        <f>IF(IFERROR(RIGHT(E303,1),"")="✔",S303*(1-#REF!),S303*(1-$X$2))</f>
        <v>557.06999999999994</v>
      </c>
      <c r="Y303" s="167">
        <f t="shared" si="49"/>
        <v>0.92093103448275837</v>
      </c>
      <c r="Z303" s="167">
        <f t="shared" si="50"/>
        <v>0.24821862348178148</v>
      </c>
      <c r="AA303" s="167">
        <f t="shared" si="51"/>
        <v>1.5551724137931036</v>
      </c>
      <c r="AB303" s="174">
        <f>AK303</f>
        <v>741</v>
      </c>
      <c r="AC303" s="161">
        <f>IFERROR(ROUND((VLOOKUP($A303,'ИЗ ГУГЛА'!$B:$Z,AC$1,0)+AE303)*AD303,),VLOOKUP($A303,'ИЗ ГУГЛА'!$B:$Z,AC$1,0))</f>
        <v>480</v>
      </c>
      <c r="AD303" s="78">
        <v>0.5</v>
      </c>
      <c r="AE303" s="160">
        <v>0</v>
      </c>
      <c r="AF303" s="183">
        <v>480</v>
      </c>
      <c r="AG303" s="152" t="s">
        <v>26992</v>
      </c>
      <c r="AH303" s="161">
        <f>IFERROR(ROUND((VLOOKUP($A303,'ИЗ ГУГЛА'!$B:$Z,AH$1,0)+AJ303)*AI303,),VLOOKUP($A303,'ИЗ ГУГЛА'!$B:$Z,AH$1,0))</f>
        <v>741</v>
      </c>
      <c r="AI303" s="78">
        <v>1</v>
      </c>
      <c r="AJ303" s="160">
        <v>0</v>
      </c>
      <c r="AK303" s="184">
        <v>741</v>
      </c>
      <c r="AL303" s="172" t="s">
        <v>33725</v>
      </c>
      <c r="AM303" s="161" t="str">
        <f>IFERROR(ROUND((VLOOKUP($A303,'ИЗ ГУГЛА'!$B:$Z,AM$1,0)+AO303)*AN303,),VLOOKUP($A303,'ИЗ ГУГЛА'!$B:$Z,AM$1,0))</f>
        <v/>
      </c>
      <c r="AN303" s="160">
        <v>1</v>
      </c>
      <c r="AO303" s="160">
        <v>0</v>
      </c>
      <c r="AP303" s="172"/>
      <c r="AQ303" s="172"/>
      <c r="AR303" s="161" t="str">
        <f>IFERROR(ROUND((VLOOKUP($A303,'ИЗ ГУГЛА'!$B:$Z,AR$1,0)+AT303)*AS303,),VLOOKUP($A303,'ИЗ ГУГЛА'!$B:$Z,AR$1,0))</f>
        <v/>
      </c>
      <c r="AS303" s="160">
        <v>1</v>
      </c>
      <c r="AT303" s="160">
        <v>0</v>
      </c>
      <c r="AU303" s="172"/>
      <c r="AV303" s="172"/>
    </row>
    <row r="304" spans="1:48" ht="46.5" hidden="1" thickTop="1" thickBot="1">
      <c r="A304" s="121">
        <v>194936</v>
      </c>
      <c r="B304" s="115">
        <f>VLOOKUP($A304,'Выгр Кат'!$A:$T,B$1,0)</f>
        <v>38268</v>
      </c>
      <c r="C304" s="116" t="str">
        <f>VLOOKUP($A304,'Выгр Кат'!$A:$T,C$1,0)</f>
        <v>Подшипник MAREL генератора малый для ВАЗ 2107, 2108-21099, 2113-2115, Лада Нива 4х4, Ока</v>
      </c>
      <c r="D304" s="115" t="str">
        <f>VLOOKUP($A304,'Выгр Кат'!$A:$T,D$1,0)</f>
        <v>Y</v>
      </c>
      <c r="E304" s="115" t="str">
        <f>VLOOKUP($A304,'Выгр Кат'!$A:$T,E$1,0)</f>
        <v>1</v>
      </c>
      <c r="F304" s="115">
        <f>VLOOKUP($A304,'Выгр Кат'!$A:$T,F$1,0)</f>
        <v>0</v>
      </c>
      <c r="G304" s="115" t="str">
        <f>VLOOKUP($A304,'Выгр Кат'!$A:$T,G$1,0)</f>
        <v>6201-2RS</v>
      </c>
      <c r="H304" s="115">
        <f>VLOOKUP($A304,'Выгр Кат'!$A:$T,H$1,0)</f>
        <v>0</v>
      </c>
      <c r="I304" s="98" t="s">
        <v>14609</v>
      </c>
      <c r="J304" s="98" t="s">
        <v>14609</v>
      </c>
      <c r="K304" s="75" t="e">
        <f>VLOOKUP(J304,'Отчет Eplex'!$B:$E,4,0)</f>
        <v>#N/A</v>
      </c>
      <c r="L304" s="75" t="e">
        <f t="shared" si="44"/>
        <v>#N/A</v>
      </c>
      <c r="M304" s="72">
        <v>1</v>
      </c>
      <c r="N304" s="73" t="s">
        <v>2270</v>
      </c>
      <c r="O304" s="72" t="str">
        <f>IFERROR(IF(VLOOKUP(I304,'Прайс шпак'!C:F,4,0)=N304,"шпак","Ошибка"),"Ошибка")</f>
        <v>шпак</v>
      </c>
      <c r="P304" s="74">
        <f>INDEX('Прайс шпак'!$H:$H,MATCH(I304,'Прайс шпак'!$C:$C,0))*M304</f>
        <v>100</v>
      </c>
      <c r="Q304" s="72">
        <f>VLOOKUP(P304,Наценка!$A$1:$B$8,2,1)</f>
        <v>1.98</v>
      </c>
      <c r="R304" s="75">
        <f t="shared" si="52"/>
        <v>198</v>
      </c>
      <c r="S304" s="74">
        <f t="shared" si="45"/>
        <v>199</v>
      </c>
      <c r="T304" s="75">
        <f>VLOOKUP($A304,'Выгр Кат'!$A:$T,T$1,0)</f>
        <v>100</v>
      </c>
      <c r="U304" s="75">
        <f>VLOOKUP($A304,'Выгр Кат'!$A:$T,U$1,0)</f>
        <v>199</v>
      </c>
      <c r="V304" s="76">
        <f t="shared" si="46"/>
        <v>0</v>
      </c>
      <c r="W304" s="76">
        <f t="shared" si="47"/>
        <v>0</v>
      </c>
      <c r="X304" s="77">
        <f>IF(IFERROR(RIGHT(E304,1),"")="✔",S304*(1-#REF!),S304*(1-$X$2))</f>
        <v>185.07</v>
      </c>
      <c r="Y304" s="167">
        <f t="shared" si="49"/>
        <v>0.85070000000000001</v>
      </c>
      <c r="Z304" s="167">
        <f t="shared" si="50"/>
        <v>0.36182758620689659</v>
      </c>
      <c r="AA304" s="167">
        <f t="shared" si="51"/>
        <v>1.9</v>
      </c>
      <c r="AB304" s="169">
        <f t="shared" si="61"/>
        <v>290</v>
      </c>
      <c r="AC304" s="161">
        <f>IFERROR(ROUND((VLOOKUP($A304,'ИЗ ГУГЛА'!$B:$Z,AC$1,0)+AE304)*AD304,),VLOOKUP($A304,'ИЗ ГУГЛА'!$B:$Z,AC$1,0))</f>
        <v>290</v>
      </c>
      <c r="AD304" s="78">
        <v>1</v>
      </c>
      <c r="AE304" s="160">
        <v>0</v>
      </c>
      <c r="AF304" s="183">
        <v>290</v>
      </c>
      <c r="AG304" s="152" t="s">
        <v>28590</v>
      </c>
      <c r="AH304" s="161" t="str">
        <f>IFERROR(ROUND((VLOOKUP($A304,'ИЗ ГУГЛА'!$B:$Z,AH$1,0)+AJ304)*AI304,),VLOOKUP($A304,'ИЗ ГУГЛА'!$B:$Z,AH$1,0))</f>
        <v/>
      </c>
      <c r="AI304" s="78">
        <v>1</v>
      </c>
      <c r="AJ304" s="160">
        <v>0</v>
      </c>
      <c r="AK304" s="172"/>
      <c r="AL304" s="172"/>
      <c r="AM304" s="161" t="str">
        <f>IFERROR(ROUND((VLOOKUP($A304,'ИЗ ГУГЛА'!$B:$Z,AM$1,0)+AO304)*AN304,),VLOOKUP($A304,'ИЗ ГУГЛА'!$B:$Z,AM$1,0))</f>
        <v/>
      </c>
      <c r="AN304" s="160">
        <v>1</v>
      </c>
      <c r="AO304" s="160">
        <v>0</v>
      </c>
      <c r="AP304" s="172"/>
      <c r="AQ304" s="172"/>
      <c r="AR304" s="161" t="str">
        <f>IFERROR(ROUND((VLOOKUP($A304,'ИЗ ГУГЛА'!$B:$Z,AR$1,0)+AT304)*AS304,),VLOOKUP($A304,'ИЗ ГУГЛА'!$B:$Z,AR$1,0))</f>
        <v/>
      </c>
      <c r="AS304" s="160">
        <v>1</v>
      </c>
      <c r="AT304" s="160">
        <v>0</v>
      </c>
      <c r="AU304" s="172"/>
      <c r="AV304" s="172"/>
    </row>
    <row r="305" spans="1:48" ht="46.5" hidden="1" thickTop="1" thickBot="1">
      <c r="A305" s="121">
        <v>194937</v>
      </c>
      <c r="B305" s="115">
        <f>VLOOKUP($A305,'Выгр Кат'!$A:$T,B$1,0)</f>
        <v>38270</v>
      </c>
      <c r="C305" s="116" t="str">
        <f>VLOOKUP($A305,'Выгр Кат'!$A:$T,C$1,0)</f>
        <v>Подшипник MAREL генератора малый для ВАЗ 2108-21099, 2110-2112, Лада Нива 4х4, Шевроле Нива</v>
      </c>
      <c r="D305" s="115" t="str">
        <f>VLOOKUP($A305,'Выгр Кат'!$A:$T,D$1,0)</f>
        <v>Y</v>
      </c>
      <c r="E305" s="115" t="str">
        <f>VLOOKUP($A305,'Выгр Кат'!$A:$T,E$1,0)</f>
        <v>1</v>
      </c>
      <c r="F305" s="115">
        <f>VLOOKUP($A305,'Выгр Кат'!$A:$T,F$1,0)</f>
        <v>0</v>
      </c>
      <c r="G305" s="115" t="str">
        <f>VLOOKUP($A305,'Выгр Кат'!$A:$T,G$1,0)</f>
        <v>6202-2RS</v>
      </c>
      <c r="H305" s="115">
        <f>VLOOKUP($A305,'Выгр Кат'!$A:$T,H$1,0)</f>
        <v>0</v>
      </c>
      <c r="I305" s="98" t="s">
        <v>14613</v>
      </c>
      <c r="J305" s="98" t="s">
        <v>14613</v>
      </c>
      <c r="K305" s="75" t="e">
        <f>VLOOKUP(J305,'Отчет Eplex'!$B:$E,4,0)</f>
        <v>#N/A</v>
      </c>
      <c r="L305" s="75" t="e">
        <f t="shared" si="44"/>
        <v>#N/A</v>
      </c>
      <c r="M305" s="72">
        <v>1</v>
      </c>
      <c r="N305" s="73" t="s">
        <v>2270</v>
      </c>
      <c r="O305" s="72" t="str">
        <f>IFERROR(IF(VLOOKUP(I305,'Прайс шпак'!C:F,4,0)=N305,"шпак","Ошибка"),"Ошибка")</f>
        <v>шпак</v>
      </c>
      <c r="P305" s="74">
        <f>INDEX('Прайс шпак'!$H:$H,MATCH(I305,'Прайс шпак'!$C:$C,0))*M305</f>
        <v>100</v>
      </c>
      <c r="Q305" s="72">
        <f>VLOOKUP(P305,Наценка!$A$1:$B$8,2,1)</f>
        <v>1.98</v>
      </c>
      <c r="R305" s="75">
        <f t="shared" si="52"/>
        <v>198</v>
      </c>
      <c r="S305" s="74">
        <f t="shared" si="45"/>
        <v>199</v>
      </c>
      <c r="T305" s="75">
        <f>VLOOKUP($A305,'Выгр Кат'!$A:$T,T$1,0)</f>
        <v>100</v>
      </c>
      <c r="U305" s="75">
        <f>VLOOKUP($A305,'Выгр Кат'!$A:$T,U$1,0)</f>
        <v>199</v>
      </c>
      <c r="V305" s="76">
        <f t="shared" si="46"/>
        <v>0</v>
      </c>
      <c r="W305" s="76">
        <f t="shared" si="47"/>
        <v>0</v>
      </c>
      <c r="X305" s="77">
        <f>IF(IFERROR(RIGHT(E305,1),"")="✔",S305*(1-#REF!),S305*(1-$X$2))</f>
        <v>185.07</v>
      </c>
      <c r="Y305" s="167">
        <f t="shared" si="49"/>
        <v>0.85070000000000001</v>
      </c>
      <c r="Z305" s="167">
        <f t="shared" si="50"/>
        <v>0.36182758620689659</v>
      </c>
      <c r="AA305" s="167">
        <f t="shared" si="51"/>
        <v>1.9</v>
      </c>
      <c r="AB305" s="169">
        <f t="shared" si="61"/>
        <v>290</v>
      </c>
      <c r="AC305" s="161">
        <f>IFERROR(ROUND((VLOOKUP($A305,'ИЗ ГУГЛА'!$B:$Z,AC$1,0)+AE305)*AD305,),VLOOKUP($A305,'ИЗ ГУГЛА'!$B:$Z,AC$1,0))</f>
        <v>290</v>
      </c>
      <c r="AD305" s="78">
        <v>1</v>
      </c>
      <c r="AE305" s="160">
        <v>0</v>
      </c>
      <c r="AF305" s="183">
        <v>290</v>
      </c>
      <c r="AG305" s="152" t="s">
        <v>28591</v>
      </c>
      <c r="AH305" s="161" t="str">
        <f>IFERROR(ROUND((VLOOKUP($A305,'ИЗ ГУГЛА'!$B:$Z,AH$1,0)+AJ305)*AI305,),VLOOKUP($A305,'ИЗ ГУГЛА'!$B:$Z,AH$1,0))</f>
        <v/>
      </c>
      <c r="AI305" s="78">
        <v>1</v>
      </c>
      <c r="AJ305" s="160">
        <v>0</v>
      </c>
      <c r="AK305" s="172"/>
      <c r="AL305" s="172"/>
      <c r="AM305" s="161" t="str">
        <f>IFERROR(ROUND((VLOOKUP($A305,'ИЗ ГУГЛА'!$B:$Z,AM$1,0)+AO305)*AN305,),VLOOKUP($A305,'ИЗ ГУГЛА'!$B:$Z,AM$1,0))</f>
        <v/>
      </c>
      <c r="AN305" s="160">
        <v>1</v>
      </c>
      <c r="AO305" s="160">
        <v>0</v>
      </c>
      <c r="AP305" s="172"/>
      <c r="AQ305" s="172"/>
      <c r="AR305" s="161" t="str">
        <f>IFERROR(ROUND((VLOOKUP($A305,'ИЗ ГУГЛА'!$B:$Z,AR$1,0)+AT305)*AS305,),VLOOKUP($A305,'ИЗ ГУГЛА'!$B:$Z,AR$1,0))</f>
        <v/>
      </c>
      <c r="AS305" s="160">
        <v>1</v>
      </c>
      <c r="AT305" s="160">
        <v>0</v>
      </c>
      <c r="AU305" s="172"/>
      <c r="AV305" s="172"/>
    </row>
    <row r="306" spans="1:48" ht="46.5" hidden="1" thickTop="1" thickBot="1">
      <c r="A306" s="121">
        <v>204107</v>
      </c>
      <c r="B306" s="115">
        <f>VLOOKUP($A306,'Выгр Кат'!$A:$T,B$1,0)</f>
        <v>29564</v>
      </c>
      <c r="C306" s="116" t="str">
        <f>VLOOKUP($A306,'Выгр Кат'!$A:$T,C$1,0)</f>
        <v>Ремень генератора GATES для ВАЗ 2101-2107 с карбюраторным двигателем</v>
      </c>
      <c r="D306" s="115" t="str">
        <f>VLOOKUP($A306,'Выгр Кат'!$A:$T,D$1,0)</f>
        <v>Y</v>
      </c>
      <c r="E306" s="115" t="str">
        <f>VLOOKUP($A306,'Выгр Кат'!$A:$T,E$1,0)</f>
        <v>1</v>
      </c>
      <c r="F306" s="115">
        <f>VLOOKUP($A306,'Выгр Кат'!$A:$T,F$1,0)</f>
        <v>0</v>
      </c>
      <c r="G306" s="115" t="str">
        <f>VLOOKUP($A306,'Выгр Кат'!$A:$T,G$1,0)</f>
        <v>6265MC</v>
      </c>
      <c r="H306" s="115">
        <f>VLOOKUP($A306,'Выгр Кат'!$A:$T,H$1,0)</f>
        <v>0</v>
      </c>
      <c r="I306" s="91" t="str">
        <f>_xlfn.CONCAT(N306," ",G306)</f>
        <v>GATES 6265MC</v>
      </c>
      <c r="J306" s="75" t="s">
        <v>1496</v>
      </c>
      <c r="K306" s="75">
        <f>VLOOKUP(J306,'Отчет Eplex'!$B:$E,4,0)</f>
        <v>311.27</v>
      </c>
      <c r="L306" s="75">
        <f t="shared" si="44"/>
        <v>-58.730000000000018</v>
      </c>
      <c r="M306" s="72">
        <v>1</v>
      </c>
      <c r="N306" s="136" t="s">
        <v>1473</v>
      </c>
      <c r="O306" s="135" t="str">
        <f>IFERROR(IF(INDEX('Прайс шпак'!$F:$F,MATCH(I306,'Прайс шпак'!N:N,0))=N306,"шпак","Ошибка"),"Ошибка")</f>
        <v>шпак</v>
      </c>
      <c r="P306" s="92">
        <f>INDEX('Прайс шпак'!$H:$H,MATCH(I306,'Прайс шпак'!N:N,0))*M306</f>
        <v>370</v>
      </c>
      <c r="Q306" s="72">
        <f>VLOOKUP(P306,Наценка!$A$1:$B$8,2,1)</f>
        <v>1.55</v>
      </c>
      <c r="R306" s="75">
        <f t="shared" si="52"/>
        <v>573.5</v>
      </c>
      <c r="S306" s="74">
        <f t="shared" si="45"/>
        <v>579</v>
      </c>
      <c r="T306" s="75">
        <f>VLOOKUP($A306,'Выгр Кат'!$A:$T,T$1,0)</f>
        <v>370</v>
      </c>
      <c r="U306" s="75">
        <f>VLOOKUP($A306,'Выгр Кат'!$A:$T,U$1,0)</f>
        <v>579</v>
      </c>
      <c r="V306" s="76">
        <f t="shared" si="46"/>
        <v>0</v>
      </c>
      <c r="W306" s="76">
        <f t="shared" si="47"/>
        <v>0</v>
      </c>
      <c r="X306" s="77">
        <f>IF(IFERROR(RIGHT(E306,1),"")="✔",S306*(1-#REF!),S306*(1-$X$2))</f>
        <v>538.46999999999991</v>
      </c>
      <c r="Y306" s="167">
        <f t="shared" si="49"/>
        <v>0.45532432432432413</v>
      </c>
      <c r="Z306" s="167">
        <f t="shared" si="50"/>
        <v>8.7338983050847599E-2</v>
      </c>
      <c r="AA306" s="167">
        <f t="shared" si="51"/>
        <v>0.59459459459459452</v>
      </c>
      <c r="AB306" s="169">
        <f t="shared" si="61"/>
        <v>590</v>
      </c>
      <c r="AC306" s="161">
        <f>IFERROR(ROUND((VLOOKUP($A306,'ИЗ ГУГЛА'!$B:$Z,AC$1,0)+AE306)*AD306,),VLOOKUP($A306,'ИЗ ГУГЛА'!$B:$Z,AC$1,0))</f>
        <v>590</v>
      </c>
      <c r="AD306" s="78">
        <v>1</v>
      </c>
      <c r="AE306" s="160">
        <v>0</v>
      </c>
      <c r="AF306" s="117">
        <v>590</v>
      </c>
      <c r="AG306" s="152" t="s">
        <v>26841</v>
      </c>
      <c r="AH306" s="161" t="str">
        <f>IFERROR(ROUND((VLOOKUP($A306,'ИЗ ГУГЛА'!$B:$Z,AH$1,0)+AJ306)*AI306,),VLOOKUP($A306,'ИЗ ГУГЛА'!$B:$Z,AH$1,0))</f>
        <v/>
      </c>
      <c r="AI306" s="78">
        <v>1</v>
      </c>
      <c r="AJ306" s="160">
        <v>0</v>
      </c>
      <c r="AK306" s="172"/>
      <c r="AL306" s="172"/>
      <c r="AM306" s="161" t="str">
        <f>IFERROR(ROUND((VLOOKUP($A306,'ИЗ ГУГЛА'!$B:$Z,AM$1,0)+AO306)*AN306,),VLOOKUP($A306,'ИЗ ГУГЛА'!$B:$Z,AM$1,0))</f>
        <v/>
      </c>
      <c r="AN306" s="160">
        <v>1</v>
      </c>
      <c r="AO306" s="160">
        <v>0</v>
      </c>
      <c r="AP306" s="172"/>
      <c r="AQ306" s="172"/>
      <c r="AR306" s="161" t="str">
        <f>IFERROR(ROUND((VLOOKUP($A306,'ИЗ ГУГЛА'!$B:$Z,AR$1,0)+AT306)*AS306,),VLOOKUP($A306,'ИЗ ГУГЛА'!$B:$Z,AR$1,0))</f>
        <v/>
      </c>
      <c r="AS306" s="160">
        <v>1</v>
      </c>
      <c r="AT306" s="160">
        <v>0</v>
      </c>
      <c r="AU306" s="172"/>
      <c r="AV306" s="172"/>
    </row>
    <row r="307" spans="1:48" ht="46.5" hidden="1" thickTop="1" thickBot="1">
      <c r="A307" s="121">
        <v>194934</v>
      </c>
      <c r="B307" s="115">
        <f>VLOOKUP($A307,'Выгр Кат'!$A:$T,B$1,0)</f>
        <v>38267</v>
      </c>
      <c r="C307" s="116" t="str">
        <f>VLOOKUP($A307,'Выгр Кат'!$A:$T,C$1,0)</f>
        <v>Подшипник MAREL генератора большой для ВАЗ 2107, 2108-21099, 2113-2115, Лада Нива 4х4, Ока</v>
      </c>
      <c r="D307" s="115" t="str">
        <f>VLOOKUP($A307,'Выгр Кат'!$A:$T,D$1,0)</f>
        <v>Y</v>
      </c>
      <c r="E307" s="115" t="str">
        <f>VLOOKUP($A307,'Выгр Кат'!$A:$T,E$1,0)</f>
        <v>1</v>
      </c>
      <c r="F307" s="115">
        <f>VLOOKUP($A307,'Выгр Кат'!$A:$T,F$1,0)</f>
        <v>0</v>
      </c>
      <c r="G307" s="115" t="str">
        <f>VLOOKUP($A307,'Выгр Кат'!$A:$T,G$1,0)</f>
        <v>6302-2RS</v>
      </c>
      <c r="H307" s="115">
        <f>VLOOKUP($A307,'Выгр Кат'!$A:$T,H$1,0)</f>
        <v>0</v>
      </c>
      <c r="I307" s="98" t="s">
        <v>14607</v>
      </c>
      <c r="J307" s="98" t="s">
        <v>14607</v>
      </c>
      <c r="K307" s="75" t="e">
        <f>VLOOKUP(J307,'Отчет Eplex'!$B:$E,4,0)</f>
        <v>#N/A</v>
      </c>
      <c r="L307" s="75" t="e">
        <f t="shared" si="44"/>
        <v>#N/A</v>
      </c>
      <c r="M307" s="72">
        <v>1</v>
      </c>
      <c r="N307" s="73" t="s">
        <v>2270</v>
      </c>
      <c r="O307" s="72" t="str">
        <f>IFERROR(IF(VLOOKUP(I307,'Прайс шпак'!C:F,4,0)=N307,"шпак","Ошибка"),"Ошибка")</f>
        <v>шпак</v>
      </c>
      <c r="P307" s="74">
        <f>INDEX('Прайс шпак'!$H:$H,MATCH(I307,'Прайс шпак'!$C:$C,0))*M307</f>
        <v>140</v>
      </c>
      <c r="Q307" s="72">
        <f>VLOOKUP(P307,Наценка!$A$1:$B$8,2,1)</f>
        <v>1.98</v>
      </c>
      <c r="R307" s="75">
        <f t="shared" si="52"/>
        <v>277.2</v>
      </c>
      <c r="S307" s="74">
        <f t="shared" si="45"/>
        <v>279</v>
      </c>
      <c r="T307" s="75">
        <f>VLOOKUP($A307,'Выгр Кат'!$A:$T,T$1,0)</f>
        <v>140</v>
      </c>
      <c r="U307" s="75">
        <f>VLOOKUP($A307,'Выгр Кат'!$A:$T,U$1,0)</f>
        <v>279</v>
      </c>
      <c r="V307" s="76">
        <f t="shared" si="46"/>
        <v>0</v>
      </c>
      <c r="W307" s="76">
        <f t="shared" si="47"/>
        <v>0</v>
      </c>
      <c r="X307" s="77">
        <f>IF(IFERROR(RIGHT(E307,1),"")="✔",S307*(1-#REF!),S307*(1-$X$2))</f>
        <v>259.46999999999997</v>
      </c>
      <c r="Y307" s="167">
        <f t="shared" si="49"/>
        <v>0.8533571428571427</v>
      </c>
      <c r="Z307" s="167">
        <f t="shared" si="50"/>
        <v>0.18661442006269602</v>
      </c>
      <c r="AA307" s="167">
        <f t="shared" si="51"/>
        <v>1.2785714285714285</v>
      </c>
      <c r="AB307" s="169">
        <f t="shared" si="61"/>
        <v>319</v>
      </c>
      <c r="AC307" s="161">
        <f>IFERROR(ROUND((VLOOKUP($A307,'ИЗ ГУГЛА'!$B:$Z,AC$1,0)+AE307)*AD307,),VLOOKUP($A307,'ИЗ ГУГЛА'!$B:$Z,AC$1,0))</f>
        <v>319</v>
      </c>
      <c r="AD307" s="78">
        <v>1</v>
      </c>
      <c r="AE307" s="160">
        <v>0</v>
      </c>
      <c r="AF307" s="183">
        <v>319</v>
      </c>
      <c r="AG307" s="152" t="s">
        <v>28592</v>
      </c>
      <c r="AH307" s="161" t="str">
        <f>IFERROR(ROUND((VLOOKUP($A307,'ИЗ ГУГЛА'!$B:$Z,AH$1,0)+AJ307)*AI307,),VLOOKUP($A307,'ИЗ ГУГЛА'!$B:$Z,AH$1,0))</f>
        <v/>
      </c>
      <c r="AI307" s="78">
        <v>1</v>
      </c>
      <c r="AJ307" s="160">
        <v>0</v>
      </c>
      <c r="AK307" s="172"/>
      <c r="AL307" s="172"/>
      <c r="AM307" s="161" t="str">
        <f>IFERROR(ROUND((VLOOKUP($A307,'ИЗ ГУГЛА'!$B:$Z,AM$1,0)+AO307)*AN307,),VLOOKUP($A307,'ИЗ ГУГЛА'!$B:$Z,AM$1,0))</f>
        <v/>
      </c>
      <c r="AN307" s="160">
        <v>1</v>
      </c>
      <c r="AO307" s="160">
        <v>0</v>
      </c>
      <c r="AP307" s="172"/>
      <c r="AQ307" s="172"/>
      <c r="AR307" s="161" t="str">
        <f>IFERROR(ROUND((VLOOKUP($A307,'ИЗ ГУГЛА'!$B:$Z,AR$1,0)+AT307)*AS307,),VLOOKUP($A307,'ИЗ ГУГЛА'!$B:$Z,AR$1,0))</f>
        <v/>
      </c>
      <c r="AS307" s="160">
        <v>1</v>
      </c>
      <c r="AT307" s="160">
        <v>0</v>
      </c>
      <c r="AU307" s="172"/>
      <c r="AV307" s="172"/>
    </row>
    <row r="308" spans="1:48" ht="46.5" hidden="1" thickTop="1" thickBot="1">
      <c r="A308" s="121">
        <v>194935</v>
      </c>
      <c r="B308" s="115">
        <f>VLOOKUP($A308,'Выгр Кат'!$A:$T,B$1,0)</f>
        <v>38269</v>
      </c>
      <c r="C308" s="116" t="str">
        <f>VLOOKUP($A308,'Выгр Кат'!$A:$T,C$1,0)</f>
        <v>Подшипник MAREL генератора большой для ВАЗ 2108-21099, 2110-2112, Лада Нива 4х4, Шевроле Нива</v>
      </c>
      <c r="D308" s="115" t="str">
        <f>VLOOKUP($A308,'Выгр Кат'!$A:$T,D$1,0)</f>
        <v>Y</v>
      </c>
      <c r="E308" s="115" t="str">
        <f>VLOOKUP($A308,'Выгр Кат'!$A:$T,E$1,0)</f>
        <v>1</v>
      </c>
      <c r="F308" s="115">
        <f>VLOOKUP($A308,'Выгр Кат'!$A:$T,F$1,0)</f>
        <v>0</v>
      </c>
      <c r="G308" s="115" t="str">
        <f>VLOOKUP($A308,'Выгр Кат'!$A:$T,G$1,0)</f>
        <v>6303-2RS</v>
      </c>
      <c r="H308" s="115">
        <f>VLOOKUP($A308,'Выгр Кат'!$A:$T,H$1,0)</f>
        <v>0</v>
      </c>
      <c r="I308" s="98" t="s">
        <v>14611</v>
      </c>
      <c r="J308" s="98" t="s">
        <v>14611</v>
      </c>
      <c r="K308" s="75" t="e">
        <f>VLOOKUP(J308,'Отчет Eplex'!$B:$E,4,0)</f>
        <v>#N/A</v>
      </c>
      <c r="L308" s="75" t="e">
        <f t="shared" si="44"/>
        <v>#N/A</v>
      </c>
      <c r="M308" s="72">
        <v>1</v>
      </c>
      <c r="N308" s="73" t="s">
        <v>2270</v>
      </c>
      <c r="O308" s="72" t="str">
        <f>IFERROR(IF(VLOOKUP(I308,'Прайс шпак'!C:F,4,0)=N308,"шпак","Ошибка"),"Ошибка")</f>
        <v>шпак</v>
      </c>
      <c r="P308" s="74">
        <f>INDEX('Прайс шпак'!$H:$H,MATCH(I308,'Прайс шпак'!$C:$C,0))*M308</f>
        <v>190</v>
      </c>
      <c r="Q308" s="72">
        <f>VLOOKUP(P308,Наценка!$A$1:$B$8,2,1)</f>
        <v>1.98</v>
      </c>
      <c r="R308" s="75">
        <f t="shared" si="52"/>
        <v>376.2</v>
      </c>
      <c r="S308" s="74">
        <f t="shared" si="45"/>
        <v>379</v>
      </c>
      <c r="T308" s="75">
        <f>VLOOKUP($A308,'Выгр Кат'!$A:$T,T$1,0)</f>
        <v>190</v>
      </c>
      <c r="U308" s="75">
        <f>VLOOKUP($A308,'Выгр Кат'!$A:$T,U$1,0)</f>
        <v>379</v>
      </c>
      <c r="V308" s="76">
        <f t="shared" si="46"/>
        <v>0</v>
      </c>
      <c r="W308" s="76">
        <f t="shared" si="47"/>
        <v>0</v>
      </c>
      <c r="X308" s="77">
        <f>IF(IFERROR(RIGHT(E308,1),"")="✔",S308*(1-#REF!),S308*(1-$X$2))</f>
        <v>352.46999999999997</v>
      </c>
      <c r="Y308" s="167">
        <f t="shared" si="49"/>
        <v>0.85510526315789459</v>
      </c>
      <c r="Z308" s="167">
        <f t="shared" si="50"/>
        <v>0.17839160839160845</v>
      </c>
      <c r="AA308" s="167">
        <f t="shared" si="51"/>
        <v>1.2578947368421054</v>
      </c>
      <c r="AB308" s="169">
        <f t="shared" si="61"/>
        <v>429</v>
      </c>
      <c r="AC308" s="161">
        <f>IFERROR(ROUND((VLOOKUP($A308,'ИЗ ГУГЛА'!$B:$Z,AC$1,0)+AE308)*AD308,),VLOOKUP($A308,'ИЗ ГУГЛА'!$B:$Z,AC$1,0))</f>
        <v>429</v>
      </c>
      <c r="AD308" s="78">
        <v>1</v>
      </c>
      <c r="AE308" s="160">
        <v>0</v>
      </c>
      <c r="AF308" s="183">
        <v>429</v>
      </c>
      <c r="AG308" s="152" t="s">
        <v>28593</v>
      </c>
      <c r="AH308" s="161" t="str">
        <f>IFERROR(ROUND((VLOOKUP($A308,'ИЗ ГУГЛА'!$B:$Z,AH$1,0)+AJ308)*AI308,),VLOOKUP($A308,'ИЗ ГУГЛА'!$B:$Z,AH$1,0))</f>
        <v/>
      </c>
      <c r="AI308" s="78">
        <v>1</v>
      </c>
      <c r="AJ308" s="160">
        <v>0</v>
      </c>
      <c r="AK308" s="172"/>
      <c r="AL308" s="172"/>
      <c r="AM308" s="161" t="str">
        <f>IFERROR(ROUND((VLOOKUP($A308,'ИЗ ГУГЛА'!$B:$Z,AM$1,0)+AO308)*AN308,),VLOOKUP($A308,'ИЗ ГУГЛА'!$B:$Z,AM$1,0))</f>
        <v/>
      </c>
      <c r="AN308" s="160">
        <v>1</v>
      </c>
      <c r="AO308" s="160">
        <v>0</v>
      </c>
      <c r="AP308" s="172"/>
      <c r="AQ308" s="172"/>
      <c r="AR308" s="161" t="str">
        <f>IFERROR(ROUND((VLOOKUP($A308,'ИЗ ГУГЛА'!$B:$Z,AR$1,0)+AT308)*AS308,),VLOOKUP($A308,'ИЗ ГУГЛА'!$B:$Z,AR$1,0))</f>
        <v/>
      </c>
      <c r="AS308" s="160">
        <v>1</v>
      </c>
      <c r="AT308" s="160">
        <v>0</v>
      </c>
      <c r="AU308" s="172"/>
      <c r="AV308" s="172"/>
    </row>
    <row r="309" spans="1:48" ht="31.5" hidden="1" thickTop="1" thickBot="1">
      <c r="A309" s="121">
        <v>204098</v>
      </c>
      <c r="B309" s="115">
        <f>VLOOKUP($A309,'Выгр Кат'!$A:$T,B$1,0)</f>
        <v>29515</v>
      </c>
      <c r="C309" s="116" t="str">
        <f>VLOOKUP($A309,'Выгр Кат'!$A:$T,C$1,0)</f>
        <v>Ремень генератора DAYCO для Лада Калина с кондиционером</v>
      </c>
      <c r="D309" s="115" t="str">
        <f>VLOOKUP($A309,'Выгр Кат'!$A:$T,D$1,0)</f>
        <v>Y</v>
      </c>
      <c r="E309" s="115" t="str">
        <f>VLOOKUP($A309,'Выгр Кат'!$A:$T,E$1,0)</f>
        <v>1</v>
      </c>
      <c r="F309" s="115">
        <f>VLOOKUP($A309,'Выгр Кат'!$A:$T,F$1,0)</f>
        <v>0</v>
      </c>
      <c r="G309" s="115" t="str">
        <f>VLOOKUP($A309,'Выгр Кат'!$A:$T,G$1,0)</f>
        <v>6PK1018HD</v>
      </c>
      <c r="H309" s="115">
        <f>VLOOKUP($A309,'Выгр Кат'!$A:$T,H$1,0)</f>
        <v>0</v>
      </c>
      <c r="I309" s="91" t="str">
        <f t="shared" ref="I309:I323" si="62">_xlfn.CONCAT(N309," ",G309)</f>
        <v>DAYCO 6PK1018HD</v>
      </c>
      <c r="J309" s="75" t="s">
        <v>1140</v>
      </c>
      <c r="K309" s="75">
        <f>VLOOKUP(J309,'Отчет Eplex'!$B:$E,4,0)</f>
        <v>841.38</v>
      </c>
      <c r="L309" s="75">
        <f t="shared" si="44"/>
        <v>-68.62</v>
      </c>
      <c r="M309" s="72">
        <v>1</v>
      </c>
      <c r="N309" s="136" t="s">
        <v>1133</v>
      </c>
      <c r="O309" s="135" t="str">
        <f>IFERROR(IF(INDEX('Прайс шпак'!$F:$F,MATCH(I309,'Прайс шпак'!N:N,0))=N309,"шпак","Ошибка"),"Ошибка")</f>
        <v>шпак</v>
      </c>
      <c r="P309" s="92">
        <f>INDEX('Прайс шпак'!$H:$H,MATCH(I309,'Прайс шпак'!N:N,0))*M309</f>
        <v>910</v>
      </c>
      <c r="Q309" s="72">
        <f>VLOOKUP(P309,Наценка!$A$1:$B$8,2,1)</f>
        <v>1.5</v>
      </c>
      <c r="R309" s="75">
        <f t="shared" si="52"/>
        <v>1365</v>
      </c>
      <c r="S309" s="74">
        <f t="shared" si="45"/>
        <v>1390</v>
      </c>
      <c r="T309" s="75">
        <f>VLOOKUP($A309,'Выгр Кат'!$A:$T,T$1,0)</f>
        <v>910</v>
      </c>
      <c r="U309" s="75">
        <f>VLOOKUP($A309,'Выгр Кат'!$A:$T,U$1,0)</f>
        <v>1390</v>
      </c>
      <c r="V309" s="76">
        <f t="shared" si="46"/>
        <v>0</v>
      </c>
      <c r="W309" s="76">
        <f t="shared" si="47"/>
        <v>0</v>
      </c>
      <c r="X309" s="77">
        <f>IF(IFERROR(RIGHT(E309,1),"")="✔",S309*(1-#REF!),S309*(1-$X$2))</f>
        <v>1292.6999999999998</v>
      </c>
      <c r="Y309" s="167">
        <f t="shared" si="49"/>
        <v>0.42054945054945025</v>
      </c>
      <c r="Z309" s="167">
        <f t="shared" si="50"/>
        <v>7.0000000000000132E-2</v>
      </c>
      <c r="AA309" s="167">
        <f t="shared" si="51"/>
        <v>0.52747252747252737</v>
      </c>
      <c r="AB309" s="169">
        <f t="shared" si="61"/>
        <v>1390</v>
      </c>
      <c r="AC309" s="161">
        <f>IFERROR(ROUND((VLOOKUP($A309,'ИЗ ГУГЛА'!$B:$Z,AC$1,0)+AE309)*AD309,),VLOOKUP($A309,'ИЗ ГУГЛА'!$B:$Z,AC$1,0))</f>
        <v>1390</v>
      </c>
      <c r="AD309" s="78">
        <v>1</v>
      </c>
      <c r="AE309" s="160">
        <v>0</v>
      </c>
      <c r="AF309" s="117">
        <v>1390</v>
      </c>
      <c r="AG309" s="152" t="s">
        <v>28563</v>
      </c>
      <c r="AH309" s="161" t="str">
        <f>IFERROR(ROUND((VLOOKUP($A309,'ИЗ ГУГЛА'!$B:$Z,AH$1,0)+AJ309)*AI309,),VLOOKUP($A309,'ИЗ ГУГЛА'!$B:$Z,AH$1,0))</f>
        <v/>
      </c>
      <c r="AI309" s="78">
        <v>1</v>
      </c>
      <c r="AJ309" s="160">
        <v>0</v>
      </c>
      <c r="AK309" s="172"/>
      <c r="AL309" s="172"/>
      <c r="AM309" s="161" t="str">
        <f>IFERROR(ROUND((VLOOKUP($A309,'ИЗ ГУГЛА'!$B:$Z,AM$1,0)+AO309)*AN309,),VLOOKUP($A309,'ИЗ ГУГЛА'!$B:$Z,AM$1,0))</f>
        <v/>
      </c>
      <c r="AN309" s="160">
        <v>1</v>
      </c>
      <c r="AO309" s="160">
        <v>0</v>
      </c>
      <c r="AP309" s="172"/>
      <c r="AQ309" s="172"/>
      <c r="AR309" s="161" t="str">
        <f>IFERROR(ROUND((VLOOKUP($A309,'ИЗ ГУГЛА'!$B:$Z,AR$1,0)+AT309)*AS309,),VLOOKUP($A309,'ИЗ ГУГЛА'!$B:$Z,AR$1,0))</f>
        <v/>
      </c>
      <c r="AS309" s="160">
        <v>1</v>
      </c>
      <c r="AT309" s="160">
        <v>0</v>
      </c>
      <c r="AU309" s="172"/>
      <c r="AV309" s="172"/>
    </row>
    <row r="310" spans="1:48" ht="46.5" hidden="1" thickTop="1" thickBot="1">
      <c r="A310" s="121">
        <v>204070</v>
      </c>
      <c r="B310" s="115">
        <f>VLOOKUP($A310,'Выгр Кат'!$A:$T,B$1,0)</f>
        <v>29434</v>
      </c>
      <c r="C310" s="116" t="str">
        <f>VLOOKUP($A310,'Выгр Кат'!$A:$T,C$1,0)</f>
        <v>Ремень генератора ContiTech поликлиновой для Лада Калина, Приора с кондиционером</v>
      </c>
      <c r="D310" s="115" t="str">
        <f>VLOOKUP($A310,'Выгр Кат'!$A:$T,D$1,0)</f>
        <v>Y</v>
      </c>
      <c r="E310" s="115" t="str">
        <f>VLOOKUP($A310,'Выгр Кат'!$A:$T,E$1,0)</f>
        <v>1</v>
      </c>
      <c r="F310" s="115">
        <f>VLOOKUP($A310,'Выгр Кат'!$A:$T,F$1,0)</f>
        <v>0</v>
      </c>
      <c r="G310" s="115" t="str">
        <f>VLOOKUP($A310,'Выгр Кат'!$A:$T,G$1,0)</f>
        <v>6PK1020CT</v>
      </c>
      <c r="H310" s="115">
        <f>VLOOKUP($A310,'Выгр Кат'!$A:$T,H$1,0)</f>
        <v>0</v>
      </c>
      <c r="I310" s="91" t="str">
        <f t="shared" si="62"/>
        <v>CONTITECH 6PK1020CT</v>
      </c>
      <c r="J310" s="93" t="s">
        <v>585</v>
      </c>
      <c r="K310" s="75">
        <f>VLOOKUP(J310,'Отчет Eplex'!$B:$E,4,0)</f>
        <v>0</v>
      </c>
      <c r="L310" s="75">
        <f t="shared" si="44"/>
        <v>-1050</v>
      </c>
      <c r="M310" s="72">
        <v>1</v>
      </c>
      <c r="N310" s="136" t="s">
        <v>587</v>
      </c>
      <c r="O310" s="135" t="str">
        <f>IFERROR(IF(INDEX('Прайс шпак'!$F:$F,MATCH(I310,'Прайс шпак'!N:N,0))=N310,"шпак","Ошибка"),"Ошибка")</f>
        <v>шпак</v>
      </c>
      <c r="P310" s="92">
        <f>INDEX('Прайс шпак'!$H:$H,MATCH(I310,'Прайс шпак'!N:N,0))*M310</f>
        <v>1050</v>
      </c>
      <c r="Q310" s="72">
        <f>VLOOKUP(P310,Наценка!$A$1:$B$8,2,1)</f>
        <v>1.39</v>
      </c>
      <c r="R310" s="130">
        <f>P310*1.2*100/93</f>
        <v>1354.8387096774193</v>
      </c>
      <c r="S310" s="74">
        <f t="shared" si="45"/>
        <v>1390</v>
      </c>
      <c r="T310" s="75">
        <f>VLOOKUP($A310,'Выгр Кат'!$A:$T,T$1,0)</f>
        <v>1050</v>
      </c>
      <c r="U310" s="75">
        <f>VLOOKUP($A310,'Выгр Кат'!$A:$T,U$1,0)</f>
        <v>1390</v>
      </c>
      <c r="V310" s="76">
        <f t="shared" si="46"/>
        <v>0</v>
      </c>
      <c r="W310" s="76">
        <f t="shared" si="47"/>
        <v>0</v>
      </c>
      <c r="X310" s="77">
        <f>IF(IFERROR(RIGHT(E310,1),"")="✔",S310*(1-#REF!),S310*(1-$X$2))</f>
        <v>1292.6999999999998</v>
      </c>
      <c r="Y310" s="167">
        <f t="shared" si="49"/>
        <v>0.23114285714285687</v>
      </c>
      <c r="Z310" s="167">
        <f t="shared" si="50"/>
        <v>-4.428904428904288E-3</v>
      </c>
      <c r="AA310" s="167">
        <f t="shared" si="51"/>
        <v>0.22571428571428576</v>
      </c>
      <c r="AB310" s="174">
        <f>AK310</f>
        <v>1287</v>
      </c>
      <c r="AC310" s="161">
        <f>IFERROR(ROUND((VLOOKUP($A310,'ИЗ ГУГЛА'!$B:$Z,AC$1,0)+AE310)*AD310,),VLOOKUP($A310,'ИЗ ГУГЛА'!$B:$Z,AC$1,0))</f>
        <v>1790</v>
      </c>
      <c r="AD310" s="78">
        <v>1</v>
      </c>
      <c r="AE310" s="160">
        <v>0</v>
      </c>
      <c r="AF310" s="183">
        <v>1790</v>
      </c>
      <c r="AG310" s="152" t="s">
        <v>26849</v>
      </c>
      <c r="AH310" s="161">
        <f>IFERROR(ROUND((VLOOKUP($A310,'ИЗ ГУГЛА'!$B:$Z,AH$1,0)+AJ310)*AI310,),VLOOKUP($A310,'ИЗ ГУГЛА'!$B:$Z,AH$1,0))</f>
        <v>1287</v>
      </c>
      <c r="AI310" s="78">
        <v>1</v>
      </c>
      <c r="AJ310" s="160">
        <v>0</v>
      </c>
      <c r="AK310" s="184">
        <v>1287</v>
      </c>
      <c r="AL310" s="172" t="s">
        <v>33332</v>
      </c>
      <c r="AM310" s="161" t="str">
        <f>IFERROR(ROUND((VLOOKUP($A310,'ИЗ ГУГЛА'!$B:$Z,AM$1,0)+AO310)*AN310,),VLOOKUP($A310,'ИЗ ГУГЛА'!$B:$Z,AM$1,0))</f>
        <v/>
      </c>
      <c r="AN310" s="160">
        <v>1</v>
      </c>
      <c r="AO310" s="160">
        <v>0</v>
      </c>
      <c r="AP310" s="172"/>
      <c r="AQ310" s="172"/>
      <c r="AR310" s="161" t="str">
        <f>IFERROR(ROUND((VLOOKUP($A310,'ИЗ ГУГЛА'!$B:$Z,AR$1,0)+AT310)*AS310,),VLOOKUP($A310,'ИЗ ГУГЛА'!$B:$Z,AR$1,0))</f>
        <v/>
      </c>
      <c r="AS310" s="160">
        <v>1</v>
      </c>
      <c r="AT310" s="160">
        <v>0</v>
      </c>
      <c r="AU310" s="172"/>
      <c r="AV310" s="172"/>
    </row>
    <row r="311" spans="1:48" ht="46.5" hidden="1" thickTop="1" thickBot="1">
      <c r="A311" s="121">
        <v>204216</v>
      </c>
      <c r="B311" s="115">
        <f>VLOOKUP($A311,'Выгр Кат'!$A:$T,B$1,0)</f>
        <v>29522</v>
      </c>
      <c r="C311" s="116" t="str">
        <f>VLOOKUP($A311,'Выгр Кат'!$A:$T,C$1,0)</f>
        <v>Ремень генератора эластичный DAYCO для Лада Веста с кондиционером</v>
      </c>
      <c r="D311" s="115" t="str">
        <f>VLOOKUP($A311,'Выгр Кат'!$A:$T,D$1,0)</f>
        <v>Y</v>
      </c>
      <c r="E311" s="115" t="str">
        <f>VLOOKUP($A311,'Выгр Кат'!$A:$T,E$1,0)</f>
        <v>1</v>
      </c>
      <c r="F311" s="115">
        <f>VLOOKUP($A311,'Выгр Кат'!$A:$T,F$1,0)</f>
        <v>0</v>
      </c>
      <c r="G311" s="115" t="str">
        <f>VLOOKUP($A311,'Выгр Кат'!$A:$T,G$1,0)</f>
        <v>6PK1039EE</v>
      </c>
      <c r="H311" s="115">
        <f>VLOOKUP($A311,'Выгр Кат'!$A:$T,H$1,0)</f>
        <v>0</v>
      </c>
      <c r="I311" s="91" t="str">
        <f t="shared" si="62"/>
        <v>DAYCO 6PK1039EE</v>
      </c>
      <c r="J311" s="75" t="s">
        <v>1159</v>
      </c>
      <c r="K311" s="75">
        <f>VLOOKUP(J311,'Отчет Eplex'!$B:$E,4,0)</f>
        <v>1055.6600000000001</v>
      </c>
      <c r="L311" s="75">
        <f t="shared" si="44"/>
        <v>-354.33999999999992</v>
      </c>
      <c r="M311" s="72">
        <v>1</v>
      </c>
      <c r="N311" s="136" t="s">
        <v>1133</v>
      </c>
      <c r="O311" s="135" t="str">
        <f>IFERROR(IF(INDEX('Прайс шпак'!$F:$F,MATCH(I311,'Прайс шпак'!N:N,0))=N311,"шпак","Ошибка"),"Ошибка")</f>
        <v>шпак</v>
      </c>
      <c r="P311" s="92">
        <f>INDEX('Прайс шпак'!$H:$H,MATCH(I311,'Прайс шпак'!N:N,0))*M311</f>
        <v>1410</v>
      </c>
      <c r="Q311" s="72">
        <f>VLOOKUP(P311,Наценка!$A$1:$B$8,2,1)</f>
        <v>1.39</v>
      </c>
      <c r="R311" s="75">
        <f t="shared" si="52"/>
        <v>1959.8999999999999</v>
      </c>
      <c r="S311" s="74">
        <f t="shared" si="45"/>
        <v>1990</v>
      </c>
      <c r="T311" s="75">
        <f>VLOOKUP($A311,'Выгр Кат'!$A:$T,T$1,0)</f>
        <v>1410</v>
      </c>
      <c r="U311" s="75">
        <f>VLOOKUP($A311,'Выгр Кат'!$A:$T,U$1,0)</f>
        <v>1990</v>
      </c>
      <c r="V311" s="76">
        <f t="shared" si="46"/>
        <v>0</v>
      </c>
      <c r="W311" s="76">
        <f t="shared" si="47"/>
        <v>0</v>
      </c>
      <c r="X311" s="77">
        <f>IF(IFERROR(RIGHT(E311,1),"")="✔",S311*(1-#REF!),S311*(1-$X$2))</f>
        <v>1850.6999999999998</v>
      </c>
      <c r="Y311" s="167">
        <f t="shared" si="49"/>
        <v>0.31255319148936156</v>
      </c>
      <c r="Z311" s="167" t="str">
        <f t="shared" si="50"/>
        <v/>
      </c>
      <c r="AA311" s="167" t="str">
        <f t="shared" si="51"/>
        <v/>
      </c>
      <c r="AB311" s="168"/>
      <c r="AC311" s="161" t="str">
        <f>IFERROR(ROUND((VLOOKUP($A311,'ИЗ ГУГЛА'!$B:$Z,AC$1,0)+AE311)*AD311,),VLOOKUP($A311,'ИЗ ГУГЛА'!$B:$Z,AC$1,0))</f>
        <v/>
      </c>
      <c r="AD311" s="78">
        <v>1</v>
      </c>
      <c r="AE311" s="160">
        <v>0</v>
      </c>
      <c r="AF311" s="118" t="s">
        <v>28492</v>
      </c>
      <c r="AG311" s="152"/>
      <c r="AH311" s="161" t="str">
        <f>IFERROR(ROUND((VLOOKUP($A311,'ИЗ ГУГЛА'!$B:$Z,AH$1,0)+AJ311)*AI311,),VLOOKUP($A311,'ИЗ ГУГЛА'!$B:$Z,AH$1,0))</f>
        <v/>
      </c>
      <c r="AI311" s="78">
        <v>1</v>
      </c>
      <c r="AJ311" s="160">
        <v>0</v>
      </c>
      <c r="AK311" s="172"/>
      <c r="AL311" s="172"/>
      <c r="AM311" s="161" t="str">
        <f>IFERROR(ROUND((VLOOKUP($A311,'ИЗ ГУГЛА'!$B:$Z,AM$1,0)+AO311)*AN311,),VLOOKUP($A311,'ИЗ ГУГЛА'!$B:$Z,AM$1,0))</f>
        <v/>
      </c>
      <c r="AN311" s="160">
        <v>1</v>
      </c>
      <c r="AO311" s="160">
        <v>0</v>
      </c>
      <c r="AP311" s="172"/>
      <c r="AQ311" s="172"/>
      <c r="AR311" s="161" t="str">
        <f>IFERROR(ROUND((VLOOKUP($A311,'ИЗ ГУГЛА'!$B:$Z,AR$1,0)+AT311)*AS311,),VLOOKUP($A311,'ИЗ ГУГЛА'!$B:$Z,AR$1,0))</f>
        <v/>
      </c>
      <c r="AS311" s="160">
        <v>1</v>
      </c>
      <c r="AT311" s="160">
        <v>0</v>
      </c>
      <c r="AU311" s="172"/>
      <c r="AV311" s="172"/>
    </row>
    <row r="312" spans="1:48" ht="46.5" hidden="1" thickTop="1" thickBot="1">
      <c r="A312" s="121">
        <v>204063</v>
      </c>
      <c r="B312" s="115">
        <f>VLOOKUP($A312,'Выгр Кат'!$A:$T,B$1,0)</f>
        <v>29442</v>
      </c>
      <c r="C312" s="116" t="str">
        <f>VLOOKUP($A312,'Выгр Кат'!$A:$T,C$1,0)</f>
        <v>Ремень генератора ContiTech поликлиновой для ВАЗ 2110-2112, Лада Приора с ГУР, с кондиционером</v>
      </c>
      <c r="D312" s="115" t="str">
        <f>VLOOKUP($A312,'Выгр Кат'!$A:$T,D$1,0)</f>
        <v>Y</v>
      </c>
      <c r="E312" s="115" t="str">
        <f>VLOOKUP($A312,'Выгр Кат'!$A:$T,E$1,0)</f>
        <v>1</v>
      </c>
      <c r="F312" s="115">
        <f>VLOOKUP($A312,'Выгр Кат'!$A:$T,F$1,0)</f>
        <v>0</v>
      </c>
      <c r="G312" s="115" t="str">
        <f>VLOOKUP($A312,'Выгр Кат'!$A:$T,G$1,0)</f>
        <v>6PK1125CT</v>
      </c>
      <c r="H312" s="115">
        <f>VLOOKUP($A312,'Выгр Кат'!$A:$T,H$1,0)</f>
        <v>0</v>
      </c>
      <c r="I312" s="91" t="str">
        <f t="shared" si="62"/>
        <v>CONTITECH 6PK1125CT</v>
      </c>
      <c r="J312" s="93" t="s">
        <v>596</v>
      </c>
      <c r="K312" s="75">
        <f>VLOOKUP(J312,'Отчет Eplex'!$B:$E,4,0)</f>
        <v>0</v>
      </c>
      <c r="L312" s="75">
        <f t="shared" si="44"/>
        <v>-950</v>
      </c>
      <c r="M312" s="72">
        <v>1</v>
      </c>
      <c r="N312" s="136" t="s">
        <v>587</v>
      </c>
      <c r="O312" s="135" t="str">
        <f>IFERROR(IF(INDEX('Прайс шпак'!$F:$F,MATCH(I312,'Прайс шпак'!N:N,0))=N312,"шпак","Ошибка"),"Ошибка")</f>
        <v>шпак</v>
      </c>
      <c r="P312" s="92">
        <f>INDEX('Прайс шпак'!$H:$H,MATCH(I312,'Прайс шпак'!N:N,0))*M312</f>
        <v>950</v>
      </c>
      <c r="Q312" s="72">
        <f>VLOOKUP(P312,Наценка!$A$1:$B$8,2,1)</f>
        <v>1.5</v>
      </c>
      <c r="R312" s="124">
        <f>AB312*1</f>
        <v>1385</v>
      </c>
      <c r="S312" s="74">
        <f t="shared" si="45"/>
        <v>1390</v>
      </c>
      <c r="T312" s="75">
        <f>VLOOKUP($A312,'Выгр Кат'!$A:$T,T$1,0)</f>
        <v>950</v>
      </c>
      <c r="U312" s="75">
        <f>VLOOKUP($A312,'Выгр Кат'!$A:$T,U$1,0)</f>
        <v>1390</v>
      </c>
      <c r="V312" s="76">
        <f t="shared" si="46"/>
        <v>0</v>
      </c>
      <c r="W312" s="76">
        <f t="shared" si="47"/>
        <v>0</v>
      </c>
      <c r="X312" s="77">
        <f>IF(IFERROR(RIGHT(E312,1),"")="✔",S312*(1-#REF!),S312*(1-$X$2))</f>
        <v>1292.6999999999998</v>
      </c>
      <c r="Y312" s="167">
        <f t="shared" si="49"/>
        <v>0.36073684210526302</v>
      </c>
      <c r="Z312" s="167">
        <f t="shared" si="50"/>
        <v>6.664259927797847E-2</v>
      </c>
      <c r="AA312" s="167">
        <f t="shared" si="51"/>
        <v>0.45789473684210535</v>
      </c>
      <c r="AB312" s="174">
        <f t="shared" ref="AB312:AB313" si="63">AK312</f>
        <v>1385</v>
      </c>
      <c r="AC312" s="161">
        <f>IFERROR(ROUND((VLOOKUP($A312,'ИЗ ГУГЛА'!$B:$Z,AC$1,0)+AE312)*AD312,),VLOOKUP($A312,'ИЗ ГУГЛА'!$B:$Z,AC$1,0))</f>
        <v>1590</v>
      </c>
      <c r="AD312" s="78">
        <v>1</v>
      </c>
      <c r="AE312" s="160">
        <v>0</v>
      </c>
      <c r="AF312" s="183">
        <v>1590</v>
      </c>
      <c r="AG312" s="152" t="s">
        <v>26850</v>
      </c>
      <c r="AH312" s="161">
        <f>IFERROR(ROUND((VLOOKUP($A312,'ИЗ ГУГЛА'!$B:$Z,AH$1,0)+AJ312)*AI312,),VLOOKUP($A312,'ИЗ ГУГЛА'!$B:$Z,AH$1,0))</f>
        <v>1385</v>
      </c>
      <c r="AI312" s="78">
        <v>1</v>
      </c>
      <c r="AJ312" s="160">
        <v>0</v>
      </c>
      <c r="AK312" s="184">
        <v>1385</v>
      </c>
      <c r="AL312" s="172" t="s">
        <v>33333</v>
      </c>
      <c r="AM312" s="161" t="str">
        <f>IFERROR(ROUND((VLOOKUP($A312,'ИЗ ГУГЛА'!$B:$Z,AM$1,0)+AO312)*AN312,),VLOOKUP($A312,'ИЗ ГУГЛА'!$B:$Z,AM$1,0))</f>
        <v/>
      </c>
      <c r="AN312" s="160">
        <v>1</v>
      </c>
      <c r="AO312" s="160">
        <v>0</v>
      </c>
      <c r="AP312" s="172"/>
      <c r="AQ312" s="172"/>
      <c r="AR312" s="161" t="str">
        <f>IFERROR(ROUND((VLOOKUP($A312,'ИЗ ГУГЛА'!$B:$Z,AR$1,0)+AT312)*AS312,),VLOOKUP($A312,'ИЗ ГУГЛА'!$B:$Z,AR$1,0))</f>
        <v/>
      </c>
      <c r="AS312" s="160">
        <v>1</v>
      </c>
      <c r="AT312" s="160">
        <v>0</v>
      </c>
      <c r="AU312" s="172"/>
      <c r="AV312" s="172"/>
    </row>
    <row r="313" spans="1:48" ht="46.5" thickTop="1" thickBot="1">
      <c r="A313" s="121">
        <v>204072</v>
      </c>
      <c r="B313" s="115">
        <f>VLOOKUP($A313,'Выгр Кат'!$A:$T,B$1,0)</f>
        <v>29458</v>
      </c>
      <c r="C313" s="116" t="str">
        <f>VLOOKUP($A313,'Выгр Кат'!$A:$T,C$1,0)</f>
        <v>Ремень генератора ContiTech поликлиновой для Лада Ларгус двигатель 21129, с кондиционером</v>
      </c>
      <c r="D313" s="115" t="str">
        <f>VLOOKUP($A313,'Выгр Кат'!$A:$T,D$1,0)</f>
        <v>Y</v>
      </c>
      <c r="E313" s="115" t="str">
        <f>VLOOKUP($A313,'Выгр Кат'!$A:$T,E$1,0)</f>
        <v>1</v>
      </c>
      <c r="F313" s="115">
        <f>VLOOKUP($A313,'Выгр Кат'!$A:$T,F$1,0)</f>
        <v>0</v>
      </c>
      <c r="G313" s="115" t="str">
        <f>VLOOKUP($A313,'Выгр Кат'!$A:$T,G$1,0)</f>
        <v>6PK1710CT</v>
      </c>
      <c r="H313" s="115">
        <f>VLOOKUP($A313,'Выгр Кат'!$A:$T,H$1,0)</f>
        <v>0</v>
      </c>
      <c r="I313" s="91" t="str">
        <f t="shared" si="62"/>
        <v>CONTITECH 6PK1710CT</v>
      </c>
      <c r="J313" s="93" t="s">
        <v>609</v>
      </c>
      <c r="K313" s="75">
        <f>VLOOKUP(J313,'Отчет Eplex'!$B:$E,4,0)</f>
        <v>0</v>
      </c>
      <c r="L313" s="75">
        <f t="shared" si="44"/>
        <v>-1100</v>
      </c>
      <c r="M313" s="72">
        <v>1</v>
      </c>
      <c r="N313" s="136" t="s">
        <v>587</v>
      </c>
      <c r="O313" s="135" t="str">
        <f>IFERROR(IF(INDEX('Прайс шпак'!$F:$F,MATCH(I313,'Прайс шпак'!N:N,0))=N313,"шпак","Ошибка"),"Ошибка")</f>
        <v>шпак</v>
      </c>
      <c r="P313" s="92">
        <f>INDEX('Прайс шпак'!$H:$H,MATCH(I313,'Прайс шпак'!N:N,0))*M313</f>
        <v>1100</v>
      </c>
      <c r="Q313" s="72">
        <f>VLOOKUP(P313,Наценка!$A$1:$B$8,2,1)</f>
        <v>1.39</v>
      </c>
      <c r="R313" s="127">
        <f t="shared" ref="R312:R313" si="64">AB313*1.05</f>
        <v>2100</v>
      </c>
      <c r="S313" s="74">
        <f t="shared" si="45"/>
        <v>2090</v>
      </c>
      <c r="T313" s="75">
        <f>VLOOKUP($A313,'Выгр Кат'!$A:$T,T$1,0)</f>
        <v>1100</v>
      </c>
      <c r="U313" s="75">
        <f>VLOOKUP($A313,'Выгр Кат'!$A:$T,U$1,0)</f>
        <v>1990</v>
      </c>
      <c r="V313" s="76">
        <f t="shared" si="46"/>
        <v>0</v>
      </c>
      <c r="W313" s="76">
        <f t="shared" si="47"/>
        <v>100</v>
      </c>
      <c r="X313" s="77">
        <f>IF(IFERROR(RIGHT(E313,1),"")="✔",S313*(1-#REF!),S313*(1-$X$2))</f>
        <v>1943.6999999999998</v>
      </c>
      <c r="Y313" s="167">
        <f t="shared" si="49"/>
        <v>0.7669999999999999</v>
      </c>
      <c r="Z313" s="167">
        <f t="shared" si="50"/>
        <v>2.8150000000000092E-2</v>
      </c>
      <c r="AA313" s="167">
        <f t="shared" si="51"/>
        <v>0.81818181818181812</v>
      </c>
      <c r="AB313" s="174">
        <f t="shared" si="63"/>
        <v>2000</v>
      </c>
      <c r="AC313" s="161" t="str">
        <f>IFERROR(ROUND((VLOOKUP($A313,'ИЗ ГУГЛА'!$B:$Z,AC$1,0)+AE313)*AD313,),VLOOKUP($A313,'ИЗ ГУГЛА'!$B:$Z,AC$1,0))</f>
        <v/>
      </c>
      <c r="AD313" s="78">
        <v>1</v>
      </c>
      <c r="AE313" s="160">
        <v>0</v>
      </c>
      <c r="AF313" s="118" t="s">
        <v>28492</v>
      </c>
      <c r="AG313" s="152"/>
      <c r="AH313" s="161">
        <f>IFERROR(ROUND((VLOOKUP($A313,'ИЗ ГУГЛА'!$B:$Z,AH$1,0)+AJ313)*AI313,),VLOOKUP($A313,'ИЗ ГУГЛА'!$B:$Z,AH$1,0))</f>
        <v>2000</v>
      </c>
      <c r="AI313" s="78">
        <v>1</v>
      </c>
      <c r="AJ313" s="160">
        <v>0</v>
      </c>
      <c r="AK313" s="184">
        <v>2000</v>
      </c>
      <c r="AL313" s="172" t="s">
        <v>33334</v>
      </c>
      <c r="AM313" s="161" t="str">
        <f>IFERROR(ROUND((VLOOKUP($A313,'ИЗ ГУГЛА'!$B:$Z,AM$1,0)+AO313)*AN313,),VLOOKUP($A313,'ИЗ ГУГЛА'!$B:$Z,AM$1,0))</f>
        <v/>
      </c>
      <c r="AN313" s="160">
        <v>1</v>
      </c>
      <c r="AO313" s="160">
        <v>0</v>
      </c>
      <c r="AP313" s="172"/>
      <c r="AQ313" s="172"/>
      <c r="AR313" s="161" t="str">
        <f>IFERROR(ROUND((VLOOKUP($A313,'ИЗ ГУГЛА'!$B:$Z,AR$1,0)+AT313)*AS313,),VLOOKUP($A313,'ИЗ ГУГЛА'!$B:$Z,AR$1,0))</f>
        <v/>
      </c>
      <c r="AS313" s="160">
        <v>1</v>
      </c>
      <c r="AT313" s="160">
        <v>0</v>
      </c>
      <c r="AU313" s="172"/>
      <c r="AV313" s="172"/>
    </row>
    <row r="314" spans="1:48" ht="46.5" hidden="1" thickTop="1" thickBot="1">
      <c r="A314" s="121">
        <v>204116</v>
      </c>
      <c r="B314" s="115">
        <f>VLOOKUP($A314,'Выгр Кат'!$A:$T,B$1,0)</f>
        <v>29572</v>
      </c>
      <c r="C314" s="116" t="str">
        <f>VLOOKUP($A314,'Выгр Кат'!$A:$T,C$1,0)</f>
        <v>Ремень генератора GATES для Лада Ларгус с 8-ми клапанным двигателем ВАЗ 11189 1,6л</v>
      </c>
      <c r="D314" s="115" t="str">
        <f>VLOOKUP($A314,'Выгр Кат'!$A:$T,D$1,0)</f>
        <v>Y</v>
      </c>
      <c r="E314" s="115" t="str">
        <f>VLOOKUP($A314,'Выгр Кат'!$A:$T,E$1,0)</f>
        <v>1</v>
      </c>
      <c r="F314" s="115">
        <f>VLOOKUP($A314,'Выгр Кат'!$A:$T,F$1,0)</f>
        <v>0</v>
      </c>
      <c r="G314" s="115" t="str">
        <f>VLOOKUP($A314,'Выгр Кат'!$A:$T,G$1,0)</f>
        <v>6PK1778</v>
      </c>
      <c r="H314" s="115">
        <f>VLOOKUP($A314,'Выгр Кат'!$A:$T,H$1,0)</f>
        <v>0</v>
      </c>
      <c r="I314" s="91" t="str">
        <f t="shared" si="62"/>
        <v>GATES 6PK1778</v>
      </c>
      <c r="J314" s="75" t="s">
        <v>1515</v>
      </c>
      <c r="K314" s="75">
        <f>VLOOKUP(J314,'Отчет Eplex'!$B:$E,4,0)</f>
        <v>1413.48</v>
      </c>
      <c r="L314" s="75">
        <f t="shared" si="44"/>
        <v>-186.51999999999998</v>
      </c>
      <c r="M314" s="72">
        <v>1</v>
      </c>
      <c r="N314" s="136" t="s">
        <v>1473</v>
      </c>
      <c r="O314" s="135" t="str">
        <f>IFERROR(IF(INDEX('Прайс шпак'!$F:$F,MATCH(I314,'Прайс шпак'!N:N,0))=N314,"шпак","Ошибка"),"Ошибка")</f>
        <v>шпак</v>
      </c>
      <c r="P314" s="92">
        <f>INDEX('Прайс шпак'!$H:$H,MATCH(I314,'Прайс шпак'!N:N,0))*M314</f>
        <v>1600</v>
      </c>
      <c r="Q314" s="72">
        <f>VLOOKUP(P314,Наценка!$A$1:$B$8,2,1)</f>
        <v>1.39</v>
      </c>
      <c r="R314" s="75">
        <f t="shared" si="52"/>
        <v>2224</v>
      </c>
      <c r="S314" s="74">
        <f t="shared" si="45"/>
        <v>2290</v>
      </c>
      <c r="T314" s="75">
        <f>VLOOKUP($A314,'Выгр Кат'!$A:$T,T$1,0)</f>
        <v>1600</v>
      </c>
      <c r="U314" s="75">
        <f>VLOOKUP($A314,'Выгр Кат'!$A:$T,U$1,0)</f>
        <v>2290</v>
      </c>
      <c r="V314" s="76">
        <f t="shared" si="46"/>
        <v>0</v>
      </c>
      <c r="W314" s="76">
        <f t="shared" si="47"/>
        <v>0</v>
      </c>
      <c r="X314" s="77">
        <f>IF(IFERROR(RIGHT(E314,1),"")="✔",S314*(1-#REF!),S314*(1-$X$2))</f>
        <v>2129.6999999999998</v>
      </c>
      <c r="Y314" s="167">
        <f t="shared" si="49"/>
        <v>0.33106249999999982</v>
      </c>
      <c r="Z314" s="167">
        <f t="shared" si="50"/>
        <v>0.1777220077220078</v>
      </c>
      <c r="AA314" s="167">
        <f t="shared" si="51"/>
        <v>0.61874999999999991</v>
      </c>
      <c r="AB314" s="169">
        <f t="shared" ref="AB314" si="65">AF314</f>
        <v>2590</v>
      </c>
      <c r="AC314" s="161">
        <f>IFERROR(ROUND((VLOOKUP($A314,'ИЗ ГУГЛА'!$B:$Z,AC$1,0)+AE314)*AD314,),VLOOKUP($A314,'ИЗ ГУГЛА'!$B:$Z,AC$1,0))</f>
        <v>2590</v>
      </c>
      <c r="AD314" s="78">
        <v>1</v>
      </c>
      <c r="AE314" s="160">
        <v>0</v>
      </c>
      <c r="AF314" s="183">
        <v>2590</v>
      </c>
      <c r="AG314" s="152" t="s">
        <v>26838</v>
      </c>
      <c r="AH314" s="161" t="str">
        <f>IFERROR(ROUND((VLOOKUP($A314,'ИЗ ГУГЛА'!$B:$Z,AH$1,0)+AJ314)*AI314,),VLOOKUP($A314,'ИЗ ГУГЛА'!$B:$Z,AH$1,0))</f>
        <v/>
      </c>
      <c r="AI314" s="78">
        <v>1</v>
      </c>
      <c r="AJ314" s="160">
        <v>0</v>
      </c>
      <c r="AK314" s="172"/>
      <c r="AL314" s="172"/>
      <c r="AM314" s="161" t="str">
        <f>IFERROR(ROUND((VLOOKUP($A314,'ИЗ ГУГЛА'!$B:$Z,AM$1,0)+AO314)*AN314,),VLOOKUP($A314,'ИЗ ГУГЛА'!$B:$Z,AM$1,0))</f>
        <v/>
      </c>
      <c r="AN314" s="160">
        <v>1</v>
      </c>
      <c r="AO314" s="160">
        <v>0</v>
      </c>
      <c r="AP314" s="172"/>
      <c r="AQ314" s="172"/>
      <c r="AR314" s="161" t="str">
        <f>IFERROR(ROUND((VLOOKUP($A314,'ИЗ ГУГЛА'!$B:$Z,AR$1,0)+AT314)*AS314,),VLOOKUP($A314,'ИЗ ГУГЛА'!$B:$Z,AR$1,0))</f>
        <v/>
      </c>
      <c r="AS314" s="160">
        <v>1</v>
      </c>
      <c r="AT314" s="160">
        <v>0</v>
      </c>
      <c r="AU314" s="172"/>
      <c r="AV314" s="172"/>
    </row>
    <row r="315" spans="1:48" ht="46.5" thickTop="1" thickBot="1">
      <c r="A315" s="121">
        <v>204073</v>
      </c>
      <c r="B315" s="115">
        <f>VLOOKUP($A315,'Выгр Кат'!$A:$T,B$1,0)</f>
        <v>29457</v>
      </c>
      <c r="C315" s="116" t="str">
        <f>VLOOKUP($A315,'Выгр Кат'!$A:$T,C$1,0)</f>
        <v>Ремень генератора ContiTech поликлиновой для Лада Ларгус с ГУР, с кондиционером</v>
      </c>
      <c r="D315" s="115" t="str">
        <f>VLOOKUP($A315,'Выгр Кат'!$A:$T,D$1,0)</f>
        <v>Y</v>
      </c>
      <c r="E315" s="115" t="str">
        <f>VLOOKUP($A315,'Выгр Кат'!$A:$T,E$1,0)</f>
        <v>1</v>
      </c>
      <c r="F315" s="115">
        <f>VLOOKUP($A315,'Выгр Кат'!$A:$T,F$1,0)</f>
        <v>0</v>
      </c>
      <c r="G315" s="115" t="str">
        <f>VLOOKUP($A315,'Выгр Кат'!$A:$T,G$1,0)</f>
        <v>6PK1820CT</v>
      </c>
      <c r="H315" s="115">
        <f>VLOOKUP($A315,'Выгр Кат'!$A:$T,H$1,0)</f>
        <v>0</v>
      </c>
      <c r="I315" s="91" t="str">
        <f t="shared" si="62"/>
        <v>CONTITECH 6PK1820CT</v>
      </c>
      <c r="J315" s="93" t="s">
        <v>607</v>
      </c>
      <c r="K315" s="75">
        <f>VLOOKUP(J315,'Отчет Eplex'!$B:$E,4,0)</f>
        <v>0</v>
      </c>
      <c r="L315" s="75">
        <f t="shared" si="44"/>
        <v>-1500</v>
      </c>
      <c r="M315" s="72">
        <v>1</v>
      </c>
      <c r="N315" s="136" t="s">
        <v>587</v>
      </c>
      <c r="O315" s="135" t="str">
        <f>IFERROR(IF(INDEX('Прайс шпак'!$F:$F,MATCH(I315,'Прайс шпак'!N:N,0))=N315,"шпак","Ошибка"),"Ошибка")</f>
        <v>шпак</v>
      </c>
      <c r="P315" s="92">
        <f>INDEX('Прайс шпак'!$H:$H,MATCH(I315,'Прайс шпак'!N:N,0))*M315</f>
        <v>1500</v>
      </c>
      <c r="Q315" s="72">
        <f>VLOOKUP(P315,Наценка!$A$1:$B$8,2,1)</f>
        <v>1.39</v>
      </c>
      <c r="R315" s="125">
        <f>AB315*1.02</f>
        <v>2266.44</v>
      </c>
      <c r="S315" s="74">
        <f t="shared" si="45"/>
        <v>2290</v>
      </c>
      <c r="T315" s="75">
        <f>VLOOKUP($A315,'Выгр Кат'!$A:$T,T$1,0)</f>
        <v>1500</v>
      </c>
      <c r="U315" s="75">
        <f>VLOOKUP($A315,'Выгр Кат'!$A:$T,U$1,0)</f>
        <v>2190</v>
      </c>
      <c r="V315" s="76">
        <f t="shared" si="46"/>
        <v>0</v>
      </c>
      <c r="W315" s="76">
        <f t="shared" si="47"/>
        <v>100</v>
      </c>
      <c r="X315" s="77">
        <f>IF(IFERROR(RIGHT(E315,1),"")="✔",S315*(1-#REF!),S315*(1-$X$2))</f>
        <v>2129.6999999999998</v>
      </c>
      <c r="Y315" s="167">
        <f t="shared" si="49"/>
        <v>0.41979999999999995</v>
      </c>
      <c r="Z315" s="167">
        <f t="shared" si="50"/>
        <v>4.1539153915391619E-2</v>
      </c>
      <c r="AA315" s="167">
        <f t="shared" si="51"/>
        <v>0.48133333333333339</v>
      </c>
      <c r="AB315" s="174">
        <f t="shared" ref="AB315:AB318" si="66">AK315</f>
        <v>2222</v>
      </c>
      <c r="AC315" s="161">
        <f>IFERROR(ROUND((VLOOKUP($A315,'ИЗ ГУГЛА'!$B:$Z,AC$1,0)+AE315)*AD315,),VLOOKUP($A315,'ИЗ ГУГЛА'!$B:$Z,AC$1,0))</f>
        <v>2390</v>
      </c>
      <c r="AD315" s="78">
        <v>1</v>
      </c>
      <c r="AE315" s="160">
        <v>0</v>
      </c>
      <c r="AF315" s="183">
        <v>2390</v>
      </c>
      <c r="AG315" s="152" t="s">
        <v>26851</v>
      </c>
      <c r="AH315" s="161">
        <f>IFERROR(ROUND((VLOOKUP($A315,'ИЗ ГУГЛА'!$B:$Z,AH$1,0)+AJ315)*AI315,),VLOOKUP($A315,'ИЗ ГУГЛА'!$B:$Z,AH$1,0))</f>
        <v>2222</v>
      </c>
      <c r="AI315" s="78">
        <v>1</v>
      </c>
      <c r="AJ315" s="160">
        <v>0</v>
      </c>
      <c r="AK315" s="184">
        <v>2222</v>
      </c>
      <c r="AL315" s="172" t="s">
        <v>33831</v>
      </c>
      <c r="AM315" s="161" t="str">
        <f>IFERROR(ROUND((VLOOKUP($A315,'ИЗ ГУГЛА'!$B:$Z,AM$1,0)+AO315)*AN315,),VLOOKUP($A315,'ИЗ ГУГЛА'!$B:$Z,AM$1,0))</f>
        <v/>
      </c>
      <c r="AN315" s="160">
        <v>1</v>
      </c>
      <c r="AO315" s="160">
        <v>0</v>
      </c>
      <c r="AP315" s="172"/>
      <c r="AQ315" s="172"/>
      <c r="AR315" s="161" t="str">
        <f>IFERROR(ROUND((VLOOKUP($A315,'ИЗ ГУГЛА'!$B:$Z,AR$1,0)+AT315)*AS315,),VLOOKUP($A315,'ИЗ ГУГЛА'!$B:$Z,AR$1,0))</f>
        <v/>
      </c>
      <c r="AS315" s="160">
        <v>1</v>
      </c>
      <c r="AT315" s="160">
        <v>0</v>
      </c>
      <c r="AU315" s="172"/>
      <c r="AV315" s="172"/>
    </row>
    <row r="316" spans="1:48" ht="61.5" thickTop="1" thickBot="1">
      <c r="A316" s="121">
        <v>204060</v>
      </c>
      <c r="B316" s="115">
        <f>VLOOKUP($A316,'Выгр Кат'!$A:$T,B$1,0)</f>
        <v>29436</v>
      </c>
      <c r="C316" s="116" t="str">
        <f>VLOOKUP($A316,'Выгр Кат'!$A:$T,C$1,0)</f>
        <v>Ремень генератора ContiTech поликлиновой для ВАЗ 2108-21099, 2110-2112, 2113-2115, Лада Калина с 8 клапанным двигателем</v>
      </c>
      <c r="D316" s="115" t="str">
        <f>VLOOKUP($A316,'Выгр Кат'!$A:$T,D$1,0)</f>
        <v>Y</v>
      </c>
      <c r="E316" s="115" t="str">
        <f>VLOOKUP($A316,'Выгр Кат'!$A:$T,E$1,0)</f>
        <v>1</v>
      </c>
      <c r="F316" s="115">
        <f>VLOOKUP($A316,'Выгр Кат'!$A:$T,F$1,0)</f>
        <v>0</v>
      </c>
      <c r="G316" s="115" t="str">
        <f>VLOOKUP($A316,'Выгр Кат'!$A:$T,G$1,0)</f>
        <v>6PK698CT</v>
      </c>
      <c r="H316" s="115">
        <f>VLOOKUP($A316,'Выгр Кат'!$A:$T,H$1,0)</f>
        <v>0</v>
      </c>
      <c r="I316" s="91" t="str">
        <f t="shared" si="62"/>
        <v>CONTITECH 6PK698CT</v>
      </c>
      <c r="J316" s="93" t="s">
        <v>590</v>
      </c>
      <c r="K316" s="75">
        <f>VLOOKUP(J316,'Отчет Eplex'!$B:$E,4,0)</f>
        <v>0</v>
      </c>
      <c r="L316" s="75">
        <f t="shared" si="44"/>
        <v>-720</v>
      </c>
      <c r="M316" s="72">
        <v>1</v>
      </c>
      <c r="N316" s="136" t="s">
        <v>587</v>
      </c>
      <c r="O316" s="135" t="str">
        <f>IFERROR(IF(INDEX('Прайс шпак'!$F:$F,MATCH(I316,'Прайс шпак'!N:N,0))=N316,"шпак","Ошибка"),"Ошибка")</f>
        <v>шпак</v>
      </c>
      <c r="P316" s="92">
        <f>INDEX('Прайс шпак'!$H:$H,MATCH(I316,'Прайс шпак'!N:N,0))*M316</f>
        <v>720</v>
      </c>
      <c r="Q316" s="72">
        <f>VLOOKUP(P316,Наценка!$A$1:$B$8,2,1)</f>
        <v>1.5</v>
      </c>
      <c r="R316" s="126">
        <f t="shared" ref="R315:R318" si="67">AB316*1.04</f>
        <v>993.2</v>
      </c>
      <c r="S316" s="74">
        <f t="shared" si="45"/>
        <v>999</v>
      </c>
      <c r="T316" s="75">
        <f>VLOOKUP($A316,'Выгр Кат'!$A:$T,T$1,0)</f>
        <v>720</v>
      </c>
      <c r="U316" s="75">
        <f>VLOOKUP($A316,'Выгр Кат'!$A:$T,U$1,0)</f>
        <v>939</v>
      </c>
      <c r="V316" s="76">
        <f t="shared" si="46"/>
        <v>0</v>
      </c>
      <c r="W316" s="76">
        <f t="shared" si="47"/>
        <v>60</v>
      </c>
      <c r="X316" s="77">
        <f>IF(IFERROR(RIGHT(E316,1),"")="✔",S316*(1-#REF!),S316*(1-$X$2))</f>
        <v>929.06999999999994</v>
      </c>
      <c r="Y316" s="167">
        <f t="shared" si="49"/>
        <v>0.29037499999999983</v>
      </c>
      <c r="Z316" s="167">
        <f t="shared" si="50"/>
        <v>2.715183246073305E-2</v>
      </c>
      <c r="AA316" s="167">
        <f t="shared" si="51"/>
        <v>0.32638888888888884</v>
      </c>
      <c r="AB316" s="174">
        <f t="shared" si="66"/>
        <v>955</v>
      </c>
      <c r="AC316" s="161">
        <f>IFERROR(ROUND((VLOOKUP($A316,'ИЗ ГУГЛА'!$B:$Z,AC$1,0)+AE316)*AD316,),VLOOKUP($A316,'ИЗ ГУГЛА'!$B:$Z,AC$1,0))</f>
        <v>1290</v>
      </c>
      <c r="AD316" s="78">
        <v>1</v>
      </c>
      <c r="AE316" s="160">
        <v>0</v>
      </c>
      <c r="AF316" s="183">
        <v>1290</v>
      </c>
      <c r="AG316" s="152" t="s">
        <v>26852</v>
      </c>
      <c r="AH316" s="161">
        <f>IFERROR(ROUND((VLOOKUP($A316,'ИЗ ГУГЛА'!$B:$Z,AH$1,0)+AJ316)*AI316,),VLOOKUP($A316,'ИЗ ГУГЛА'!$B:$Z,AH$1,0))</f>
        <v>955</v>
      </c>
      <c r="AI316" s="78">
        <v>1</v>
      </c>
      <c r="AJ316" s="160">
        <v>0</v>
      </c>
      <c r="AK316" s="184">
        <v>955</v>
      </c>
      <c r="AL316" s="172" t="s">
        <v>33335</v>
      </c>
      <c r="AM316" s="161" t="str">
        <f>IFERROR(ROUND((VLOOKUP($A316,'ИЗ ГУГЛА'!$B:$Z,AM$1,0)+AO316)*AN316,),VLOOKUP($A316,'ИЗ ГУГЛА'!$B:$Z,AM$1,0))</f>
        <v/>
      </c>
      <c r="AN316" s="160">
        <v>1</v>
      </c>
      <c r="AO316" s="160">
        <v>0</v>
      </c>
      <c r="AP316" s="172"/>
      <c r="AQ316" s="172"/>
      <c r="AR316" s="161" t="str">
        <f>IFERROR(ROUND((VLOOKUP($A316,'ИЗ ГУГЛА'!$B:$Z,AR$1,0)+AT316)*AS316,),VLOOKUP($A316,'ИЗ ГУГЛА'!$B:$Z,AR$1,0))</f>
        <v/>
      </c>
      <c r="AS316" s="160">
        <v>1</v>
      </c>
      <c r="AT316" s="160">
        <v>0</v>
      </c>
      <c r="AU316" s="172"/>
      <c r="AV316" s="172"/>
    </row>
    <row r="317" spans="1:48" ht="76.5" thickTop="1" thickBot="1">
      <c r="A317" s="121">
        <v>204061</v>
      </c>
      <c r="B317" s="115">
        <f>VLOOKUP($A317,'Выгр Кат'!$A:$T,B$1,0)</f>
        <v>29438</v>
      </c>
      <c r="C317" s="116" t="str">
        <f>VLOOKUP($A317,'Выгр Кат'!$A:$T,C$1,0)</f>
        <v>Ремень генератора ContiTech поликлиновой для ВАЗ 2110-2112, Лада Приора с 16 клапанным двигателем, без ГУР, без кондиционера</v>
      </c>
      <c r="D317" s="115" t="str">
        <f>VLOOKUP($A317,'Выгр Кат'!$A:$T,D$1,0)</f>
        <v>Y</v>
      </c>
      <c r="E317" s="115" t="str">
        <f>VLOOKUP($A317,'Выгр Кат'!$A:$T,E$1,0)</f>
        <v>1</v>
      </c>
      <c r="F317" s="115">
        <f>VLOOKUP($A317,'Выгр Кат'!$A:$T,F$1,0)</f>
        <v>0</v>
      </c>
      <c r="G317" s="115" t="str">
        <f>VLOOKUP($A317,'Выгр Кат'!$A:$T,G$1,0)</f>
        <v>6PK737CT</v>
      </c>
      <c r="H317" s="115">
        <f>VLOOKUP($A317,'Выгр Кат'!$A:$T,H$1,0)</f>
        <v>0</v>
      </c>
      <c r="I317" s="91" t="str">
        <f t="shared" si="62"/>
        <v>CONTITECH 6PK737CT</v>
      </c>
      <c r="J317" s="93" t="s">
        <v>592</v>
      </c>
      <c r="K317" s="75">
        <f>VLOOKUP(J317,'Отчет Eplex'!$B:$E,4,0)</f>
        <v>0</v>
      </c>
      <c r="L317" s="75">
        <f t="shared" si="44"/>
        <v>-680</v>
      </c>
      <c r="M317" s="72">
        <v>1</v>
      </c>
      <c r="N317" s="136" t="s">
        <v>587</v>
      </c>
      <c r="O317" s="135" t="str">
        <f>IFERROR(IF(INDEX('Прайс шпак'!$F:$F,MATCH(I317,'Прайс шпак'!N:N,0))=N317,"шпак","Ошибка"),"Ошибка")</f>
        <v>шпак</v>
      </c>
      <c r="P317" s="92">
        <f>INDEX('Прайс шпак'!$H:$H,MATCH(I317,'Прайс шпак'!N:N,0))*M317</f>
        <v>680</v>
      </c>
      <c r="Q317" s="72">
        <f>VLOOKUP(P317,Наценка!$A$1:$B$8,2,1)</f>
        <v>1.5</v>
      </c>
      <c r="R317" s="125">
        <f>AB317*1.02</f>
        <v>1080.18</v>
      </c>
      <c r="S317" s="74">
        <f t="shared" si="45"/>
        <v>1090</v>
      </c>
      <c r="T317" s="75">
        <f>VLOOKUP($A317,'Выгр Кат'!$A:$T,T$1,0)</f>
        <v>680</v>
      </c>
      <c r="U317" s="75">
        <f>VLOOKUP($A317,'Выгр Кат'!$A:$T,U$1,0)</f>
        <v>999</v>
      </c>
      <c r="V317" s="76">
        <f t="shared" si="46"/>
        <v>0</v>
      </c>
      <c r="W317" s="76">
        <f t="shared" si="47"/>
        <v>91</v>
      </c>
      <c r="X317" s="77">
        <f>IF(IFERROR(RIGHT(E317,1),"")="✔",S317*(1-#REF!),S317*(1-$X$2))</f>
        <v>1013.6999999999999</v>
      </c>
      <c r="Y317" s="167">
        <f t="shared" si="49"/>
        <v>0.49073529411764705</v>
      </c>
      <c r="Z317" s="167">
        <f t="shared" si="50"/>
        <v>4.2776203966005732E-2</v>
      </c>
      <c r="AA317" s="167">
        <f t="shared" si="51"/>
        <v>0.55735294117647061</v>
      </c>
      <c r="AB317" s="174">
        <f t="shared" si="66"/>
        <v>1059</v>
      </c>
      <c r="AC317" s="161">
        <f>IFERROR(ROUND((VLOOKUP($A317,'ИЗ ГУГЛА'!$B:$Z,AC$1,0)+AE317)*AD317,),VLOOKUP($A317,'ИЗ ГУГЛА'!$B:$Z,AC$1,0))</f>
        <v>1190</v>
      </c>
      <c r="AD317" s="78">
        <v>1</v>
      </c>
      <c r="AE317" s="160">
        <v>0</v>
      </c>
      <c r="AF317" s="117">
        <v>1190</v>
      </c>
      <c r="AG317" s="152" t="s">
        <v>26853</v>
      </c>
      <c r="AH317" s="161">
        <f>IFERROR(ROUND((VLOOKUP($A317,'ИЗ ГУГЛА'!$B:$Z,AH$1,0)+AJ317)*AI317,),VLOOKUP($A317,'ИЗ ГУГЛА'!$B:$Z,AH$1,0))</f>
        <v>1059</v>
      </c>
      <c r="AI317" s="78">
        <v>1</v>
      </c>
      <c r="AJ317" s="160">
        <v>0</v>
      </c>
      <c r="AK317" s="184">
        <v>1059</v>
      </c>
      <c r="AL317" s="172" t="s">
        <v>33336</v>
      </c>
      <c r="AM317" s="161" t="str">
        <f>IFERROR(ROUND((VLOOKUP($A317,'ИЗ ГУГЛА'!$B:$Z,AM$1,0)+AO317)*AN317,),VLOOKUP($A317,'ИЗ ГУГЛА'!$B:$Z,AM$1,0))</f>
        <v/>
      </c>
      <c r="AN317" s="160">
        <v>1</v>
      </c>
      <c r="AO317" s="160">
        <v>0</v>
      </c>
      <c r="AP317" s="172"/>
      <c r="AQ317" s="172"/>
      <c r="AR317" s="161" t="str">
        <f>IFERROR(ROUND((VLOOKUP($A317,'ИЗ ГУГЛА'!$B:$Z,AR$1,0)+AT317)*AS317,),VLOOKUP($A317,'ИЗ ГУГЛА'!$B:$Z,AR$1,0))</f>
        <v/>
      </c>
      <c r="AS317" s="160">
        <v>1</v>
      </c>
      <c r="AT317" s="160">
        <v>0</v>
      </c>
      <c r="AU317" s="172"/>
      <c r="AV317" s="172"/>
    </row>
    <row r="318" spans="1:48" ht="76.5" hidden="1" thickTop="1" thickBot="1">
      <c r="A318" s="121">
        <v>204062</v>
      </c>
      <c r="B318" s="115">
        <f>VLOOKUP($A318,'Выгр Кат'!$A:$T,B$1,0)</f>
        <v>29440</v>
      </c>
      <c r="C318" s="116" t="str">
        <f>VLOOKUP($A318,'Выгр Кат'!$A:$T,C$1,0)</f>
        <v>Ремень генератора ContiTech поликлиновой для ВАЗ 2110-2112, Лада Приора с 16 клапанным двигателем, без ГУР, без кондиционера</v>
      </c>
      <c r="D318" s="115" t="str">
        <f>VLOOKUP($A318,'Выгр Кат'!$A:$T,D$1,0)</f>
        <v>Y</v>
      </c>
      <c r="E318" s="115" t="str">
        <f>VLOOKUP($A318,'Выгр Кат'!$A:$T,E$1,0)</f>
        <v>1</v>
      </c>
      <c r="F318" s="115">
        <f>VLOOKUP($A318,'Выгр Кат'!$A:$T,F$1,0)</f>
        <v>0</v>
      </c>
      <c r="G318" s="115" t="str">
        <f>VLOOKUP($A318,'Выгр Кат'!$A:$T,G$1,0)</f>
        <v>6PK745CT</v>
      </c>
      <c r="H318" s="115">
        <f>VLOOKUP($A318,'Выгр Кат'!$A:$T,H$1,0)</f>
        <v>0</v>
      </c>
      <c r="I318" s="91" t="str">
        <f t="shared" si="62"/>
        <v>CONTITECH 6PK745CT</v>
      </c>
      <c r="J318" s="93" t="s">
        <v>594</v>
      </c>
      <c r="K318" s="75">
        <f>VLOOKUP(J318,'Отчет Eplex'!$B:$E,4,0)</f>
        <v>0</v>
      </c>
      <c r="L318" s="75">
        <f t="shared" ref="L318:L381" si="68">K318-P318</f>
        <v>-770</v>
      </c>
      <c r="M318" s="72">
        <v>1</v>
      </c>
      <c r="N318" s="136" t="s">
        <v>587</v>
      </c>
      <c r="O318" s="135" t="str">
        <f>IFERROR(IF(INDEX('Прайс шпак'!$F:$F,MATCH(I318,'Прайс шпак'!N:N,0))=N318,"шпак","Ошибка"),"Ошибка")</f>
        <v>шпак</v>
      </c>
      <c r="P318" s="92">
        <f>INDEX('Прайс шпак'!$H:$H,MATCH(I318,'Прайс шпак'!N:N,0))*M318</f>
        <v>770</v>
      </c>
      <c r="Q318" s="72">
        <f>VLOOKUP(P318,Наценка!$A$1:$B$8,2,1)</f>
        <v>1.5</v>
      </c>
      <c r="R318" s="130">
        <f>P318*1.2*100/93</f>
        <v>993.54838709677415</v>
      </c>
      <c r="S318" s="74">
        <f t="shared" ref="S318:S381" si="69">IF(R318&lt;=1000,(ROUNDUP(R318,-1)-1),(ROUNDUP(R318,-2)-10))</f>
        <v>999</v>
      </c>
      <c r="T318" s="75">
        <f>VLOOKUP($A318,'Выгр Кат'!$A:$T,T$1,0)</f>
        <v>770</v>
      </c>
      <c r="U318" s="75">
        <f>VLOOKUP($A318,'Выгр Кат'!$A:$T,U$1,0)</f>
        <v>999</v>
      </c>
      <c r="V318" s="76">
        <f t="shared" ref="V318:V381" si="70">P318-T318</f>
        <v>0</v>
      </c>
      <c r="W318" s="76">
        <f t="shared" ref="W318:W381" si="71">S318-U318</f>
        <v>0</v>
      </c>
      <c r="X318" s="77">
        <f>IF(IFERROR(RIGHT(E318,1),"")="✔",S318*(1-#REF!),S318*(1-$X$2))</f>
        <v>929.06999999999994</v>
      </c>
      <c r="Y318" s="167">
        <f t="shared" si="49"/>
        <v>0.20658441558441543</v>
      </c>
      <c r="Z318" s="167">
        <f t="shared" si="50"/>
        <v>-0.18806905370843982</v>
      </c>
      <c r="AA318" s="167">
        <f t="shared" si="51"/>
        <v>1.558441558441559E-2</v>
      </c>
      <c r="AB318" s="174">
        <f t="shared" si="66"/>
        <v>782</v>
      </c>
      <c r="AC318" s="161" t="str">
        <f>IFERROR(ROUND((VLOOKUP($A318,'ИЗ ГУГЛА'!$B:$Z,AC$1,0)+AE318)*AD318,),VLOOKUP($A318,'ИЗ ГУГЛА'!$B:$Z,AC$1,0))</f>
        <v/>
      </c>
      <c r="AD318" s="78">
        <v>1</v>
      </c>
      <c r="AE318" s="160">
        <v>0</v>
      </c>
      <c r="AF318" s="118" t="s">
        <v>28492</v>
      </c>
      <c r="AG318" s="152"/>
      <c r="AH318" s="161">
        <f>IFERROR(ROUND((VLOOKUP($A318,'ИЗ ГУГЛА'!$B:$Z,AH$1,0)+AJ318)*AI318,),VLOOKUP($A318,'ИЗ ГУГЛА'!$B:$Z,AH$1,0))</f>
        <v>782</v>
      </c>
      <c r="AI318" s="78">
        <v>1</v>
      </c>
      <c r="AJ318" s="160">
        <v>0</v>
      </c>
      <c r="AK318" s="184">
        <v>782</v>
      </c>
      <c r="AL318" s="172" t="s">
        <v>33337</v>
      </c>
      <c r="AM318" s="161" t="str">
        <f>IFERROR(ROUND((VLOOKUP($A318,'ИЗ ГУГЛА'!$B:$Z,AM$1,0)+AO318)*AN318,),VLOOKUP($A318,'ИЗ ГУГЛА'!$B:$Z,AM$1,0))</f>
        <v/>
      </c>
      <c r="AN318" s="160">
        <v>1</v>
      </c>
      <c r="AO318" s="160">
        <v>0</v>
      </c>
      <c r="AP318" s="172"/>
      <c r="AQ318" s="172"/>
      <c r="AR318" s="161" t="str">
        <f>IFERROR(ROUND((VLOOKUP($A318,'ИЗ ГУГЛА'!$B:$Z,AR$1,0)+AT318)*AS318,),VLOOKUP($A318,'ИЗ ГУГЛА'!$B:$Z,AR$1,0))</f>
        <v/>
      </c>
      <c r="AS318" s="160">
        <v>1</v>
      </c>
      <c r="AT318" s="160">
        <v>0</v>
      </c>
      <c r="AU318" s="172"/>
      <c r="AV318" s="172"/>
    </row>
    <row r="319" spans="1:48" ht="46.5" hidden="1" thickTop="1" thickBot="1">
      <c r="A319" s="121">
        <v>204103</v>
      </c>
      <c r="B319" s="115">
        <f>VLOOKUP($A319,'Выгр Кат'!$A:$T,B$1,0)</f>
        <v>29525</v>
      </c>
      <c r="C319" s="116" t="str">
        <f>VLOOKUP($A319,'Выгр Кат'!$A:$T,C$1,0)</f>
        <v>Ремень генератора DAYCO для Лада Приора, Веста, XRAY с 2018 г.в., без кондиционера</v>
      </c>
      <c r="D319" s="115" t="str">
        <f>VLOOKUP($A319,'Выгр Кат'!$A:$T,D$1,0)</f>
        <v>Y</v>
      </c>
      <c r="E319" s="115" t="str">
        <f>VLOOKUP($A319,'Выгр Кат'!$A:$T,E$1,0)</f>
        <v>1</v>
      </c>
      <c r="F319" s="115">
        <f>VLOOKUP($A319,'Выгр Кат'!$A:$T,F$1,0)</f>
        <v>0</v>
      </c>
      <c r="G319" s="115" t="str">
        <f>VLOOKUP($A319,'Выгр Кат'!$A:$T,G$1,0)</f>
        <v>6PK778</v>
      </c>
      <c r="H319" s="115">
        <f>VLOOKUP($A319,'Выгр Кат'!$A:$T,H$1,0)</f>
        <v>0</v>
      </c>
      <c r="I319" s="91" t="str">
        <f t="shared" si="62"/>
        <v>DAYCO 6PK778</v>
      </c>
      <c r="J319" s="93" t="s">
        <v>4471</v>
      </c>
      <c r="K319" s="75">
        <f>VLOOKUP(J319,'Отчет Eplex'!$B:$E,4,0)</f>
        <v>0</v>
      </c>
      <c r="L319" s="75">
        <f t="shared" si="68"/>
        <v>-990</v>
      </c>
      <c r="M319" s="72">
        <v>1</v>
      </c>
      <c r="N319" s="136" t="s">
        <v>1133</v>
      </c>
      <c r="O319" s="135" t="str">
        <f>IFERROR(IF(INDEX('Прайс шпак'!$F:$F,MATCH(I319,'Прайс шпак'!N:N,0))=N319,"шпак","Ошибка"),"Ошибка")</f>
        <v>шпак</v>
      </c>
      <c r="P319" s="92">
        <f>INDEX('Прайс шпак'!$H:$H,MATCH(I319,'Прайс шпак'!N:N,0))*M319</f>
        <v>990</v>
      </c>
      <c r="Q319" s="72">
        <f>VLOOKUP(P319,Наценка!$A$1:$B$8,2,1)</f>
        <v>1.5</v>
      </c>
      <c r="R319" s="75">
        <f t="shared" si="52"/>
        <v>1485</v>
      </c>
      <c r="S319" s="74">
        <f t="shared" si="69"/>
        <v>1490</v>
      </c>
      <c r="T319" s="75">
        <f>VLOOKUP($A319,'Выгр Кат'!$A:$T,T$1,0)</f>
        <v>990</v>
      </c>
      <c r="U319" s="75">
        <f>VLOOKUP($A319,'Выгр Кат'!$A:$T,U$1,0)</f>
        <v>1490</v>
      </c>
      <c r="V319" s="76">
        <f t="shared" si="70"/>
        <v>0</v>
      </c>
      <c r="W319" s="76">
        <f t="shared" si="71"/>
        <v>0</v>
      </c>
      <c r="X319" s="77">
        <f>IF(IFERROR(RIGHT(E319,1),"")="✔",S319*(1-#REF!),S319*(1-$X$2))</f>
        <v>1385.6999999999998</v>
      </c>
      <c r="Y319" s="167">
        <f t="shared" si="49"/>
        <v>0.39969696969696944</v>
      </c>
      <c r="Z319" s="167" t="str">
        <f t="shared" si="50"/>
        <v/>
      </c>
      <c r="AA319" s="167" t="str">
        <f t="shared" si="51"/>
        <v/>
      </c>
      <c r="AB319" s="168"/>
      <c r="AC319" s="161" t="str">
        <f>IFERROR(ROUND((VLOOKUP($A319,'ИЗ ГУГЛА'!$B:$Z,AC$1,0)+AE319)*AD319,),VLOOKUP($A319,'ИЗ ГУГЛА'!$B:$Z,AC$1,0))</f>
        <v/>
      </c>
      <c r="AD319" s="78">
        <v>1</v>
      </c>
      <c r="AE319" s="160">
        <v>0</v>
      </c>
      <c r="AF319" s="118" t="s">
        <v>28492</v>
      </c>
      <c r="AG319" s="152"/>
      <c r="AH319" s="161" t="str">
        <f>IFERROR(ROUND((VLOOKUP($A319,'ИЗ ГУГЛА'!$B:$Z,AH$1,0)+AJ319)*AI319,),VLOOKUP($A319,'ИЗ ГУГЛА'!$B:$Z,AH$1,0))</f>
        <v/>
      </c>
      <c r="AI319" s="78">
        <v>1</v>
      </c>
      <c r="AJ319" s="160">
        <v>0</v>
      </c>
      <c r="AK319" s="172"/>
      <c r="AL319" s="172"/>
      <c r="AM319" s="161" t="str">
        <f>IFERROR(ROUND((VLOOKUP($A319,'ИЗ ГУГЛА'!$B:$Z,AM$1,0)+AO319)*AN319,),VLOOKUP($A319,'ИЗ ГУГЛА'!$B:$Z,AM$1,0))</f>
        <v/>
      </c>
      <c r="AN319" s="160">
        <v>1</v>
      </c>
      <c r="AO319" s="160">
        <v>0</v>
      </c>
      <c r="AP319" s="172"/>
      <c r="AQ319" s="172"/>
      <c r="AR319" s="161" t="str">
        <f>IFERROR(ROUND((VLOOKUP($A319,'ИЗ ГУГЛА'!$B:$Z,AR$1,0)+AT319)*AS319,),VLOOKUP($A319,'ИЗ ГУГЛА'!$B:$Z,AR$1,0))</f>
        <v/>
      </c>
      <c r="AS319" s="160">
        <v>1</v>
      </c>
      <c r="AT319" s="160">
        <v>0</v>
      </c>
      <c r="AU319" s="172"/>
      <c r="AV319" s="172"/>
    </row>
    <row r="320" spans="1:48" ht="46.5" hidden="1" thickTop="1" thickBot="1">
      <c r="A320" s="121">
        <v>204067</v>
      </c>
      <c r="B320" s="115">
        <f>VLOOKUP($A320,'Выгр Кат'!$A:$T,B$1,0)</f>
        <v>29445</v>
      </c>
      <c r="C320" s="116" t="str">
        <f>VLOOKUP($A320,'Выгр Кат'!$A:$T,C$1,0)</f>
        <v>Ремень генератора ContiTech поликлиновой для Лада Гранта, Калина 2 без кондиционера</v>
      </c>
      <c r="D320" s="115" t="str">
        <f>VLOOKUP($A320,'Выгр Кат'!$A:$T,D$1,0)</f>
        <v>Y</v>
      </c>
      <c r="E320" s="115" t="str">
        <f>VLOOKUP($A320,'Выгр Кат'!$A:$T,E$1,0)</f>
        <v>1</v>
      </c>
      <c r="F320" s="115">
        <f>VLOOKUP($A320,'Выгр Кат'!$A:$T,F$1,0)</f>
        <v>0</v>
      </c>
      <c r="G320" s="115" t="str">
        <f>VLOOKUP($A320,'Выгр Кат'!$A:$T,G$1,0)</f>
        <v>6PK825CT</v>
      </c>
      <c r="H320" s="115">
        <f>VLOOKUP($A320,'Выгр Кат'!$A:$T,H$1,0)</f>
        <v>0</v>
      </c>
      <c r="I320" s="91" t="str">
        <f t="shared" si="62"/>
        <v>CONTITECH 6PK825CT</v>
      </c>
      <c r="J320" s="93" t="s">
        <v>602</v>
      </c>
      <c r="K320" s="75">
        <f>VLOOKUP(J320,'Отчет Eplex'!$B:$E,4,0)</f>
        <v>0</v>
      </c>
      <c r="L320" s="75">
        <f t="shared" si="68"/>
        <v>-1200</v>
      </c>
      <c r="M320" s="72">
        <v>1</v>
      </c>
      <c r="N320" s="136" t="s">
        <v>587</v>
      </c>
      <c r="O320" s="135" t="str">
        <f>IFERROR(IF(INDEX('Прайс шпак'!$F:$F,MATCH(I320,'Прайс шпак'!N:N,0))=N320,"шпак","Ошибка"),"Ошибка")</f>
        <v>шпак</v>
      </c>
      <c r="P320" s="92">
        <f>INDEX('Прайс шпак'!$H:$H,MATCH(I320,'Прайс шпак'!N:N,0))*M320</f>
        <v>1200</v>
      </c>
      <c r="Q320" s="72">
        <f>VLOOKUP(P320,Наценка!$A$1:$B$8,2,1)</f>
        <v>1.39</v>
      </c>
      <c r="R320" s="124">
        <f t="shared" ref="R320:R321" si="72">AB320*1</f>
        <v>1570</v>
      </c>
      <c r="S320" s="74">
        <f t="shared" si="69"/>
        <v>1590</v>
      </c>
      <c r="T320" s="75">
        <f>VLOOKUP($A320,'Выгр Кат'!$A:$T,T$1,0)</f>
        <v>1200</v>
      </c>
      <c r="U320" s="75">
        <f>VLOOKUP($A320,'Выгр Кат'!$A:$T,U$1,0)</f>
        <v>1590</v>
      </c>
      <c r="V320" s="76">
        <f t="shared" si="70"/>
        <v>0</v>
      </c>
      <c r="W320" s="76">
        <f t="shared" si="71"/>
        <v>0</v>
      </c>
      <c r="X320" s="77">
        <f>IF(IFERROR(RIGHT(E320,1),"")="✔",S320*(1-#REF!),S320*(1-$X$2))</f>
        <v>1478.6999999999998</v>
      </c>
      <c r="Y320" s="167">
        <f t="shared" si="49"/>
        <v>0.23224999999999985</v>
      </c>
      <c r="Z320" s="167">
        <f t="shared" si="50"/>
        <v>5.8152866242038331E-2</v>
      </c>
      <c r="AA320" s="167">
        <f t="shared" si="51"/>
        <v>0.30833333333333335</v>
      </c>
      <c r="AB320" s="174">
        <f t="shared" ref="AB320:AB323" si="73">AK320</f>
        <v>1570</v>
      </c>
      <c r="AC320" s="161">
        <f>IFERROR(ROUND((VLOOKUP($A320,'ИЗ ГУГЛА'!$B:$Z,AC$1,0)+AE320)*AD320,),VLOOKUP($A320,'ИЗ ГУГЛА'!$B:$Z,AC$1,0))</f>
        <v>1890</v>
      </c>
      <c r="AD320" s="78">
        <v>1</v>
      </c>
      <c r="AE320" s="160">
        <v>0</v>
      </c>
      <c r="AF320" s="117">
        <v>1890</v>
      </c>
      <c r="AG320" s="152" t="s">
        <v>28100</v>
      </c>
      <c r="AH320" s="161">
        <f>IFERROR(ROUND((VLOOKUP($A320,'ИЗ ГУГЛА'!$B:$Z,AH$1,0)+AJ320)*AI320,),VLOOKUP($A320,'ИЗ ГУГЛА'!$B:$Z,AH$1,0))</f>
        <v>1570</v>
      </c>
      <c r="AI320" s="78">
        <v>1</v>
      </c>
      <c r="AJ320" s="160">
        <v>0</v>
      </c>
      <c r="AK320" s="184">
        <v>1570</v>
      </c>
      <c r="AL320" s="172" t="s">
        <v>33338</v>
      </c>
      <c r="AM320" s="161" t="str">
        <f>IFERROR(ROUND((VLOOKUP($A320,'ИЗ ГУГЛА'!$B:$Z,AM$1,0)+AO320)*AN320,),VLOOKUP($A320,'ИЗ ГУГЛА'!$B:$Z,AM$1,0))</f>
        <v/>
      </c>
      <c r="AN320" s="160">
        <v>1</v>
      </c>
      <c r="AO320" s="160">
        <v>0</v>
      </c>
      <c r="AP320" s="172"/>
      <c r="AQ320" s="172"/>
      <c r="AR320" s="161" t="str">
        <f>IFERROR(ROUND((VLOOKUP($A320,'ИЗ ГУГЛА'!$B:$Z,AR$1,0)+AT320)*AS320,),VLOOKUP($A320,'ИЗ ГУГЛА'!$B:$Z,AR$1,0))</f>
        <v/>
      </c>
      <c r="AS320" s="160">
        <v>1</v>
      </c>
      <c r="AT320" s="160">
        <v>0</v>
      </c>
      <c r="AU320" s="172"/>
      <c r="AV320" s="172"/>
    </row>
    <row r="321" spans="1:48" ht="46.5" hidden="1" thickTop="1" thickBot="1">
      <c r="A321" s="121">
        <v>204071</v>
      </c>
      <c r="B321" s="115">
        <f>VLOOKUP($A321,'Выгр Кат'!$A:$T,B$1,0)</f>
        <v>29455</v>
      </c>
      <c r="C321" s="116" t="str">
        <f>VLOOKUP($A321,'Выгр Кат'!$A:$T,C$1,0)</f>
        <v>Ремень генератора ContiTech поликлиновой для Лада Ларгус 8 клапанный двигатель, без ГУР</v>
      </c>
      <c r="D321" s="115" t="str">
        <f>VLOOKUP($A321,'Выгр Кат'!$A:$T,D$1,0)</f>
        <v>Y</v>
      </c>
      <c r="E321" s="115" t="str">
        <f>VLOOKUP($A321,'Выгр Кат'!$A:$T,E$1,0)</f>
        <v>1</v>
      </c>
      <c r="F321" s="115">
        <f>VLOOKUP($A321,'Выгр Кат'!$A:$T,F$1,0)</f>
        <v>0</v>
      </c>
      <c r="G321" s="115" t="str">
        <f>VLOOKUP($A321,'Выгр Кат'!$A:$T,G$1,0)</f>
        <v>6PK836</v>
      </c>
      <c r="H321" s="115">
        <f>VLOOKUP($A321,'Выгр Кат'!$A:$T,H$1,0)</f>
        <v>0</v>
      </c>
      <c r="I321" s="91" t="str">
        <f t="shared" si="62"/>
        <v>CONTITECH 6PK836</v>
      </c>
      <c r="J321" s="75" t="s">
        <v>4455</v>
      </c>
      <c r="K321" s="75">
        <f>VLOOKUP(J321,'Отчет Eplex'!$B:$E,4,0)</f>
        <v>861.29</v>
      </c>
      <c r="L321" s="75">
        <f t="shared" si="68"/>
        <v>-288.71000000000004</v>
      </c>
      <c r="M321" s="72">
        <v>1</v>
      </c>
      <c r="N321" s="136" t="s">
        <v>587</v>
      </c>
      <c r="O321" s="135" t="str">
        <f>IFERROR(IF(INDEX('Прайс шпак'!$F:$F,MATCH(I321,'Прайс шпак'!N:N,0))=N321,"шпак","Ошибка"),"Ошибка")</f>
        <v>шпак</v>
      </c>
      <c r="P321" s="92">
        <f>INDEX('Прайс шпак'!$H:$H,MATCH(I321,'Прайс шпак'!N:N,0))*M321</f>
        <v>1150</v>
      </c>
      <c r="Q321" s="72">
        <f>VLOOKUP(P321,Наценка!$A$1:$B$8,2,1)</f>
        <v>1.39</v>
      </c>
      <c r="R321" s="130">
        <f t="shared" ref="R321:R323" si="74">P321*1.2*100/93</f>
        <v>1483.8709677419354</v>
      </c>
      <c r="S321" s="74">
        <f t="shared" si="69"/>
        <v>1490</v>
      </c>
      <c r="T321" s="75">
        <f>VLOOKUP($A321,'Выгр Кат'!$A:$T,T$1,0)</f>
        <v>1150</v>
      </c>
      <c r="U321" s="75">
        <f>VLOOKUP($A321,'Выгр Кат'!$A:$T,U$1,0)</f>
        <v>1490</v>
      </c>
      <c r="V321" s="76">
        <f t="shared" si="70"/>
        <v>0</v>
      </c>
      <c r="W321" s="76">
        <f t="shared" si="71"/>
        <v>0</v>
      </c>
      <c r="X321" s="77">
        <f>IF(IFERROR(RIGHT(E321,1),"")="✔",S321*(1-#REF!),S321*(1-$X$2))</f>
        <v>1385.6999999999998</v>
      </c>
      <c r="Y321" s="167">
        <f t="shared" si="49"/>
        <v>0.20495652173913026</v>
      </c>
      <c r="Z321" s="167">
        <f t="shared" si="50"/>
        <v>-7.0865533230293529E-2</v>
      </c>
      <c r="AA321" s="167">
        <f t="shared" si="51"/>
        <v>0.12521739130434772</v>
      </c>
      <c r="AB321" s="174">
        <f t="shared" si="73"/>
        <v>1294</v>
      </c>
      <c r="AC321" s="161" t="str">
        <f>IFERROR(ROUND((VLOOKUP($A321,'ИЗ ГУГЛА'!$B:$Z,AC$1,0)+AE321)*AD321,),VLOOKUP($A321,'ИЗ ГУГЛА'!$B:$Z,AC$1,0))</f>
        <v/>
      </c>
      <c r="AD321" s="78">
        <v>1</v>
      </c>
      <c r="AE321" s="160">
        <v>0</v>
      </c>
      <c r="AF321" s="118" t="s">
        <v>28492</v>
      </c>
      <c r="AG321" s="152"/>
      <c r="AH321" s="161">
        <f>IFERROR(ROUND((VLOOKUP($A321,'ИЗ ГУГЛА'!$B:$Z,AH$1,0)+AJ321)*AI321,),VLOOKUP($A321,'ИЗ ГУГЛА'!$B:$Z,AH$1,0))</f>
        <v>1294</v>
      </c>
      <c r="AI321" s="78">
        <v>1</v>
      </c>
      <c r="AJ321" s="160">
        <v>0</v>
      </c>
      <c r="AK321" s="184">
        <v>1294</v>
      </c>
      <c r="AL321" s="172" t="s">
        <v>33339</v>
      </c>
      <c r="AM321" s="161" t="str">
        <f>IFERROR(ROUND((VLOOKUP($A321,'ИЗ ГУГЛА'!$B:$Z,AM$1,0)+AO321)*AN321,),VLOOKUP($A321,'ИЗ ГУГЛА'!$B:$Z,AM$1,0))</f>
        <v/>
      </c>
      <c r="AN321" s="160">
        <v>1</v>
      </c>
      <c r="AO321" s="160">
        <v>0</v>
      </c>
      <c r="AP321" s="172"/>
      <c r="AQ321" s="172"/>
      <c r="AR321" s="161" t="str">
        <f>IFERROR(ROUND((VLOOKUP($A321,'ИЗ ГУГЛА'!$B:$Z,AR$1,0)+AT321)*AS321,),VLOOKUP($A321,'ИЗ ГУГЛА'!$B:$Z,AR$1,0))</f>
        <v/>
      </c>
      <c r="AS321" s="160">
        <v>1</v>
      </c>
      <c r="AT321" s="160">
        <v>0</v>
      </c>
      <c r="AU321" s="172"/>
      <c r="AV321" s="172"/>
    </row>
    <row r="322" spans="1:48" ht="46.5" hidden="1" thickTop="1" thickBot="1">
      <c r="A322" s="121">
        <v>204069</v>
      </c>
      <c r="B322" s="115">
        <f>VLOOKUP($A322,'Выгр Кат'!$A:$T,B$1,0)</f>
        <v>29435</v>
      </c>
      <c r="C322" s="116" t="str">
        <f>VLOOKUP($A322,'Выгр Кат'!$A:$T,C$1,0)</f>
        <v>Ремень генератора ContiTech поликлиновой для Лада Калина без кондиционера</v>
      </c>
      <c r="D322" s="115" t="str">
        <f>VLOOKUP($A322,'Выгр Кат'!$A:$T,D$1,0)</f>
        <v>Y</v>
      </c>
      <c r="E322" s="115" t="str">
        <f>VLOOKUP($A322,'Выгр Кат'!$A:$T,E$1,0)</f>
        <v>1</v>
      </c>
      <c r="F322" s="115">
        <f>VLOOKUP($A322,'Выгр Кат'!$A:$T,F$1,0)</f>
        <v>0</v>
      </c>
      <c r="G322" s="115" t="str">
        <f>VLOOKUP($A322,'Выгр Кат'!$A:$T,G$1,0)</f>
        <v>6PK884CT</v>
      </c>
      <c r="H322" s="115">
        <f>VLOOKUP($A322,'Выгр Кат'!$A:$T,H$1,0)</f>
        <v>0</v>
      </c>
      <c r="I322" s="91" t="str">
        <f t="shared" si="62"/>
        <v>CONTITECH 6PK884CT</v>
      </c>
      <c r="J322" s="93" t="s">
        <v>588</v>
      </c>
      <c r="K322" s="75">
        <f>VLOOKUP(J322,'Отчет Eplex'!$B:$E,4,0)</f>
        <v>0</v>
      </c>
      <c r="L322" s="75">
        <f t="shared" si="68"/>
        <v>-850</v>
      </c>
      <c r="M322" s="72">
        <v>1</v>
      </c>
      <c r="N322" s="136" t="s">
        <v>587</v>
      </c>
      <c r="O322" s="135" t="str">
        <f>IFERROR(IF(INDEX('Прайс шпак'!$F:$F,MATCH(I322,'Прайс шпак'!N:N,0))=N322,"шпак","Ошибка"),"Ошибка")</f>
        <v>шпак</v>
      </c>
      <c r="P322" s="92">
        <f>INDEX('Прайс шпак'!$H:$H,MATCH(I322,'Прайс шпак'!N:N,0))*M322</f>
        <v>850</v>
      </c>
      <c r="Q322" s="72">
        <f>VLOOKUP(P322,Наценка!$A$1:$B$8,2,1)</f>
        <v>1.5</v>
      </c>
      <c r="R322" s="130">
        <v>1200</v>
      </c>
      <c r="S322" s="74">
        <f t="shared" si="69"/>
        <v>1190</v>
      </c>
      <c r="T322" s="75">
        <f>VLOOKUP($A322,'Выгр Кат'!$A:$T,T$1,0)</f>
        <v>850</v>
      </c>
      <c r="U322" s="75">
        <f>VLOOKUP($A322,'Выгр Кат'!$A:$T,U$1,0)</f>
        <v>1190</v>
      </c>
      <c r="V322" s="76">
        <f t="shared" si="70"/>
        <v>0</v>
      </c>
      <c r="W322" s="76">
        <f t="shared" si="71"/>
        <v>0</v>
      </c>
      <c r="X322" s="77">
        <f>IF(IFERROR(RIGHT(E322,1),"")="✔",S322*(1-#REF!),S322*(1-$X$2))</f>
        <v>1106.6999999999998</v>
      </c>
      <c r="Y322" s="167">
        <f t="shared" ref="Y322:Y384" si="75">IFERROR(X322/P322-1,"")</f>
        <v>0.30199999999999982</v>
      </c>
      <c r="Z322" s="167">
        <f t="shared" ref="Z322:Z384" si="76">IFERROR((AB322-X322)/AB322,"")</f>
        <v>-4.9004739336492721E-2</v>
      </c>
      <c r="AA322" s="167">
        <f t="shared" ref="AA322:AA384" si="77">IFERROR(IF(AB322="","",AB322/P322-1),"")</f>
        <v>0.24117647058823533</v>
      </c>
      <c r="AB322" s="174">
        <f t="shared" si="73"/>
        <v>1055</v>
      </c>
      <c r="AC322" s="161">
        <f>IFERROR(ROUND((VLOOKUP($A322,'ИЗ ГУГЛА'!$B:$Z,AC$1,0)+AE322)*AD322,),VLOOKUP($A322,'ИЗ ГУГЛА'!$B:$Z,AC$1,0))</f>
        <v>1490</v>
      </c>
      <c r="AD322" s="78">
        <v>1</v>
      </c>
      <c r="AE322" s="160">
        <v>0</v>
      </c>
      <c r="AF322" s="183">
        <v>1490</v>
      </c>
      <c r="AG322" s="152" t="s">
        <v>26854</v>
      </c>
      <c r="AH322" s="161">
        <f>IFERROR(ROUND((VLOOKUP($A322,'ИЗ ГУГЛА'!$B:$Z,AH$1,0)+AJ322)*AI322,),VLOOKUP($A322,'ИЗ ГУГЛА'!$B:$Z,AH$1,0))</f>
        <v>1055</v>
      </c>
      <c r="AI322" s="78">
        <v>1</v>
      </c>
      <c r="AJ322" s="160">
        <v>0</v>
      </c>
      <c r="AK322" s="184">
        <v>1055</v>
      </c>
      <c r="AL322" s="172" t="s">
        <v>34028</v>
      </c>
      <c r="AM322" s="161" t="str">
        <f>IFERROR(ROUND((VLOOKUP($A322,'ИЗ ГУГЛА'!$B:$Z,AM$1,0)+AO322)*AN322,),VLOOKUP($A322,'ИЗ ГУГЛА'!$B:$Z,AM$1,0))</f>
        <v/>
      </c>
      <c r="AN322" s="160">
        <v>1</v>
      </c>
      <c r="AO322" s="160">
        <v>0</v>
      </c>
      <c r="AP322" s="172"/>
      <c r="AQ322" s="172"/>
      <c r="AR322" s="161" t="str">
        <f>IFERROR(ROUND((VLOOKUP($A322,'ИЗ ГУГЛА'!$B:$Z,AR$1,0)+AT322)*AS322,),VLOOKUP($A322,'ИЗ ГУГЛА'!$B:$Z,AR$1,0))</f>
        <v/>
      </c>
      <c r="AS322" s="160">
        <v>1</v>
      </c>
      <c r="AT322" s="160">
        <v>0</v>
      </c>
      <c r="AU322" s="172"/>
      <c r="AV322" s="172"/>
    </row>
    <row r="323" spans="1:48" ht="46.5" hidden="1" thickTop="1" thickBot="1">
      <c r="A323" s="121">
        <v>204068</v>
      </c>
      <c r="B323" s="115">
        <f>VLOOKUP($A323,'Выгр Кат'!$A:$T,B$1,0)</f>
        <v>29448</v>
      </c>
      <c r="C323" s="116" t="str">
        <f>VLOOKUP($A323,'Выгр Кат'!$A:$T,C$1,0)</f>
        <v>Ремень генератора ContiTech поликлиновой для Лада Гранта, Калина 2 с кондиционером</v>
      </c>
      <c r="D323" s="115" t="str">
        <f>VLOOKUP($A323,'Выгр Кат'!$A:$T,D$1,0)</f>
        <v>Y</v>
      </c>
      <c r="E323" s="115" t="str">
        <f>VLOOKUP($A323,'Выгр Кат'!$A:$T,E$1,0)</f>
        <v>1ск6</v>
      </c>
      <c r="F323" s="115">
        <f>VLOOKUP($A323,'Выгр Кат'!$A:$T,F$1,0)</f>
        <v>0</v>
      </c>
      <c r="G323" s="115" t="str">
        <f>VLOOKUP($A323,'Выгр Кат'!$A:$T,G$1,0)</f>
        <v>6PK995CT</v>
      </c>
      <c r="H323" s="115">
        <f>VLOOKUP($A323,'Выгр Кат'!$A:$T,H$1,0)</f>
        <v>0</v>
      </c>
      <c r="I323" s="91" t="str">
        <f t="shared" si="62"/>
        <v>CONTITECH 6PK995CT</v>
      </c>
      <c r="J323" s="93" t="s">
        <v>604</v>
      </c>
      <c r="K323" s="75">
        <f>VLOOKUP(J323,'Отчет Eplex'!$B:$E,4,0)</f>
        <v>0</v>
      </c>
      <c r="L323" s="75">
        <f t="shared" si="68"/>
        <v>-1150</v>
      </c>
      <c r="M323" s="72">
        <v>1</v>
      </c>
      <c r="N323" s="136" t="s">
        <v>587</v>
      </c>
      <c r="O323" s="135" t="str">
        <f>IFERROR(IF(INDEX('Прайс шпак'!$F:$F,MATCH(I323,'Прайс шпак'!N:N,0))=N323,"шпак","Ошибка"),"Ошибка")</f>
        <v>шпак</v>
      </c>
      <c r="P323" s="92">
        <f>INDEX('Прайс шпак'!$H:$H,MATCH(I323,'Прайс шпак'!N:N,0))*M323</f>
        <v>1150</v>
      </c>
      <c r="Q323" s="72">
        <f>VLOOKUP(P323,Наценка!$A$1:$B$8,2,1)</f>
        <v>1.39</v>
      </c>
      <c r="R323" s="130">
        <f t="shared" si="74"/>
        <v>1483.8709677419354</v>
      </c>
      <c r="S323" s="74">
        <f t="shared" si="69"/>
        <v>1490</v>
      </c>
      <c r="T323" s="75">
        <f>VLOOKUP($A323,'Выгр Кат'!$A:$T,T$1,0)</f>
        <v>1150</v>
      </c>
      <c r="U323" s="75">
        <f>VLOOKUP($A323,'Выгр Кат'!$A:$T,U$1,0)</f>
        <v>1490</v>
      </c>
      <c r="V323" s="76">
        <f t="shared" si="70"/>
        <v>0</v>
      </c>
      <c r="W323" s="76">
        <f t="shared" si="71"/>
        <v>0</v>
      </c>
      <c r="X323" s="77">
        <f>IF(IFERROR(RIGHT(E323,1),"")="✔",S323*(1-#REF!),S323*(1-$X$2))</f>
        <v>1385.6999999999998</v>
      </c>
      <c r="Y323" s="167">
        <f t="shared" si="75"/>
        <v>0.20495652173913026</v>
      </c>
      <c r="Z323" s="167">
        <f t="shared" si="76"/>
        <v>-0.11749999999999985</v>
      </c>
      <c r="AA323" s="167">
        <f t="shared" si="77"/>
        <v>7.8260869565217384E-2</v>
      </c>
      <c r="AB323" s="174">
        <f t="shared" si="73"/>
        <v>1240</v>
      </c>
      <c r="AC323" s="161">
        <f>IFERROR(ROUND((VLOOKUP($A323,'ИЗ ГУГЛА'!$B:$Z,AC$1,0)+AE323)*AD323,),VLOOKUP($A323,'ИЗ ГУГЛА'!$B:$Z,AC$1,0))</f>
        <v>1890</v>
      </c>
      <c r="AD323" s="78">
        <v>1</v>
      </c>
      <c r="AE323" s="160">
        <v>0</v>
      </c>
      <c r="AF323" s="183">
        <v>1890</v>
      </c>
      <c r="AG323" s="152" t="s">
        <v>26855</v>
      </c>
      <c r="AH323" s="161">
        <f>IFERROR(ROUND((VLOOKUP($A323,'ИЗ ГУГЛА'!$B:$Z,AH$1,0)+AJ323)*AI323,),VLOOKUP($A323,'ИЗ ГУГЛА'!$B:$Z,AH$1,0))</f>
        <v>1240</v>
      </c>
      <c r="AI323" s="78">
        <v>1</v>
      </c>
      <c r="AJ323" s="160">
        <v>0</v>
      </c>
      <c r="AK323" s="184">
        <v>1240</v>
      </c>
      <c r="AL323" s="172" t="s">
        <v>33340</v>
      </c>
      <c r="AM323" s="161" t="str">
        <f>IFERROR(ROUND((VLOOKUP($A323,'ИЗ ГУГЛА'!$B:$Z,AM$1,0)+AO323)*AN323,),VLOOKUP($A323,'ИЗ ГУГЛА'!$B:$Z,AM$1,0))</f>
        <v/>
      </c>
      <c r="AN323" s="160">
        <v>1</v>
      </c>
      <c r="AO323" s="160">
        <v>0</v>
      </c>
      <c r="AP323" s="172"/>
      <c r="AQ323" s="172"/>
      <c r="AR323" s="161" t="str">
        <f>IFERROR(ROUND((VLOOKUP($A323,'ИЗ ГУГЛА'!$B:$Z,AR$1,0)+AT323)*AS323,),VLOOKUP($A323,'ИЗ ГУГЛА'!$B:$Z,AR$1,0))</f>
        <v/>
      </c>
      <c r="AS323" s="160">
        <v>1</v>
      </c>
      <c r="AT323" s="160">
        <v>0</v>
      </c>
      <c r="AU323" s="172"/>
      <c r="AV323" s="172"/>
    </row>
    <row r="324" spans="1:48" ht="46.5" hidden="1" thickTop="1" thickBot="1">
      <c r="A324" s="121">
        <v>225535</v>
      </c>
      <c r="B324" s="115">
        <f>VLOOKUP($A324,'Выгр Кат'!$A:$T,B$1,0)</f>
        <v>17403</v>
      </c>
      <c r="C324" s="116" t="str">
        <f>VLOOKUP($A324,'Выгр Кат'!$A:$T,C$1,0)</f>
        <v>Шаровая опора СЭВИ ЭКСТРИМ для Лада Ларгус, Renault, Nissan, Mahindra</v>
      </c>
      <c r="D324" s="115" t="str">
        <f>VLOOKUP($A324,'Выгр Кат'!$A:$T,D$1,0)</f>
        <v>Y</v>
      </c>
      <c r="E324" s="115" t="str">
        <f>VLOOKUP($A324,'Выгр Кат'!$A:$T,E$1,0)</f>
        <v>1</v>
      </c>
      <c r="F324" s="115">
        <f>VLOOKUP($A324,'Выгр Кат'!$A:$T,F$1,0)</f>
        <v>0</v>
      </c>
      <c r="G324" s="115" t="str">
        <f>VLOOKUP($A324,'Выгр Кат'!$A:$T,G$1,0)</f>
        <v>7012-4192</v>
      </c>
      <c r="H324" s="115">
        <f>VLOOKUP($A324,'Выгр Кат'!$A:$T,H$1,0)</f>
        <v>0</v>
      </c>
      <c r="I324" s="93" t="s">
        <v>290</v>
      </c>
      <c r="J324" s="93" t="s">
        <v>290</v>
      </c>
      <c r="K324" s="75" t="e">
        <f>VLOOKUP(J324,'Отчет Eplex'!$B:$E,4,0)</f>
        <v>#N/A</v>
      </c>
      <c r="L324" s="75" t="e">
        <f t="shared" si="68"/>
        <v>#N/A</v>
      </c>
      <c r="M324" s="72">
        <v>1</v>
      </c>
      <c r="N324" s="72" t="s">
        <v>2596</v>
      </c>
      <c r="O324" s="72" t="str">
        <f>IFERROR(IF(VLOOKUP(I324,'Прайс шпак'!C:F,4,0)=N324,"шпак","Ошибка"),"Ошибка")</f>
        <v>шпак</v>
      </c>
      <c r="P324" s="74">
        <f>INDEX('Прайс шпак'!$H:$H,MATCH(I324,'Прайс шпак'!$C:$C,0))*M324</f>
        <v>600</v>
      </c>
      <c r="Q324" s="72">
        <f>VLOOKUP(P324,Наценка!$A$1:$B$8,2,1)</f>
        <v>1.5</v>
      </c>
      <c r="R324" s="75">
        <f t="shared" ref="R323:R386" si="78">P324*Q324</f>
        <v>900</v>
      </c>
      <c r="S324" s="74">
        <f t="shared" si="69"/>
        <v>899</v>
      </c>
      <c r="T324" s="75">
        <f>VLOOKUP($A324,'Выгр Кат'!$A:$T,T$1,0)</f>
        <v>600</v>
      </c>
      <c r="U324" s="75">
        <f>VLOOKUP($A324,'Выгр Кат'!$A:$T,U$1,0)</f>
        <v>899</v>
      </c>
      <c r="V324" s="76">
        <f t="shared" si="70"/>
        <v>0</v>
      </c>
      <c r="W324" s="76">
        <f t="shared" si="71"/>
        <v>0</v>
      </c>
      <c r="X324" s="77">
        <f>IF(IFERROR(RIGHT(E324,1),"")="✔",S324*(1-#REF!),S324*(1-$X$2))</f>
        <v>836.06999999999994</v>
      </c>
      <c r="Y324" s="167">
        <f t="shared" si="75"/>
        <v>0.39344999999999986</v>
      </c>
      <c r="Z324" s="167">
        <f t="shared" si="76"/>
        <v>0.23296330275229363</v>
      </c>
      <c r="AA324" s="167">
        <f t="shared" si="77"/>
        <v>0.81666666666666665</v>
      </c>
      <c r="AB324" s="169">
        <f t="shared" ref="AB324:AB330" si="79">AF324</f>
        <v>1090</v>
      </c>
      <c r="AC324" s="161">
        <f>IFERROR(ROUND((VLOOKUP($A324,'ИЗ ГУГЛА'!$B:$Z,AC$1,0)+AE324)*AD324,),VLOOKUP($A324,'ИЗ ГУГЛА'!$B:$Z,AC$1,0))</f>
        <v>1090</v>
      </c>
      <c r="AD324" s="78">
        <v>1</v>
      </c>
      <c r="AE324" s="160">
        <v>0</v>
      </c>
      <c r="AF324" s="183">
        <v>1090</v>
      </c>
      <c r="AG324" s="152" t="s">
        <v>28039</v>
      </c>
      <c r="AH324" s="161" t="str">
        <f>IFERROR(ROUND((VLOOKUP($A324,'ИЗ ГУГЛА'!$B:$Z,AH$1,0)+AJ324)*AI324,),VLOOKUP($A324,'ИЗ ГУГЛА'!$B:$Z,AH$1,0))</f>
        <v/>
      </c>
      <c r="AI324" s="78">
        <v>1</v>
      </c>
      <c r="AJ324" s="160">
        <v>0</v>
      </c>
      <c r="AK324" s="172"/>
      <c r="AL324" s="172"/>
      <c r="AM324" s="161" t="str">
        <f>IFERROR(ROUND((VLOOKUP($A324,'ИЗ ГУГЛА'!$B:$Z,AM$1,0)+AO324)*AN324,),VLOOKUP($A324,'ИЗ ГУГЛА'!$B:$Z,AM$1,0))</f>
        <v/>
      </c>
      <c r="AN324" s="160">
        <v>1</v>
      </c>
      <c r="AO324" s="160">
        <v>0</v>
      </c>
      <c r="AP324" s="172"/>
      <c r="AQ324" s="172"/>
      <c r="AR324" s="161" t="str">
        <f>IFERROR(ROUND((VLOOKUP($A324,'ИЗ ГУГЛА'!$B:$Z,AR$1,0)+AT324)*AS324,),VLOOKUP($A324,'ИЗ ГУГЛА'!$B:$Z,AR$1,0))</f>
        <v/>
      </c>
      <c r="AS324" s="160">
        <v>1</v>
      </c>
      <c r="AT324" s="160">
        <v>0</v>
      </c>
      <c r="AU324" s="172"/>
      <c r="AV324" s="172"/>
    </row>
    <row r="325" spans="1:48" ht="61.5" hidden="1" thickTop="1" thickBot="1">
      <c r="A325" s="121">
        <v>225534</v>
      </c>
      <c r="B325" s="115">
        <f>VLOOKUP($A325,'Выгр Кат'!$A:$T,B$1,0)</f>
        <v>17404</v>
      </c>
      <c r="C325" s="116" t="str">
        <f>VLOOKUP($A325,'Выгр Кат'!$A:$T,C$1,0)</f>
        <v>Шаровая опора СЭВИ ЭКСТРИМ для Лада Ларгус с 2014 года выпуска, XRAY, Renault Logan II, Sandero II, Captur</v>
      </c>
      <c r="D325" s="115" t="str">
        <f>VLOOKUP($A325,'Выгр Кат'!$A:$T,D$1,0)</f>
        <v>Y</v>
      </c>
      <c r="E325" s="115" t="str">
        <f>VLOOKUP($A325,'Выгр Кат'!$A:$T,E$1,0)</f>
        <v>1</v>
      </c>
      <c r="F325" s="115">
        <f>VLOOKUP($A325,'Выгр Кат'!$A:$T,F$1,0)</f>
        <v>0</v>
      </c>
      <c r="G325" s="115" t="str">
        <f>VLOOKUP($A325,'Выгр Кат'!$A:$T,G$1,0)</f>
        <v>7013-4192</v>
      </c>
      <c r="H325" s="115">
        <f>VLOOKUP($A325,'Выгр Кат'!$A:$T,H$1,0)</f>
        <v>0</v>
      </c>
      <c r="I325" s="93" t="s">
        <v>291</v>
      </c>
      <c r="J325" s="93" t="s">
        <v>291</v>
      </c>
      <c r="K325" s="75" t="e">
        <f>VLOOKUP(J325,'Отчет Eplex'!$B:$E,4,0)</f>
        <v>#N/A</v>
      </c>
      <c r="L325" s="75" t="e">
        <f t="shared" si="68"/>
        <v>#N/A</v>
      </c>
      <c r="M325" s="72">
        <v>1</v>
      </c>
      <c r="N325" s="72" t="s">
        <v>2596</v>
      </c>
      <c r="O325" s="72" t="str">
        <f>IFERROR(IF(VLOOKUP(I325,'Прайс шпак'!C:F,4,0)=N325,"шпак","Ошибка"),"Ошибка")</f>
        <v>шпак</v>
      </c>
      <c r="P325" s="74">
        <f>INDEX('Прайс шпак'!$H:$H,MATCH(I325,'Прайс шпак'!$C:$C,0))*M325</f>
        <v>610</v>
      </c>
      <c r="Q325" s="72">
        <f>VLOOKUP(P325,Наценка!$A$1:$B$8,2,1)</f>
        <v>1.5</v>
      </c>
      <c r="R325" s="75">
        <f t="shared" si="78"/>
        <v>915</v>
      </c>
      <c r="S325" s="74">
        <f t="shared" si="69"/>
        <v>919</v>
      </c>
      <c r="T325" s="75">
        <f>VLOOKUP($A325,'Выгр Кат'!$A:$T,T$1,0)</f>
        <v>610</v>
      </c>
      <c r="U325" s="75">
        <f>VLOOKUP($A325,'Выгр Кат'!$A:$T,U$1,0)</f>
        <v>919</v>
      </c>
      <c r="V325" s="76">
        <f t="shared" si="70"/>
        <v>0</v>
      </c>
      <c r="W325" s="76">
        <f t="shared" si="71"/>
        <v>0</v>
      </c>
      <c r="X325" s="77">
        <f>IF(IFERROR(RIGHT(E325,1),"")="✔",S325*(1-#REF!),S325*(1-$X$2))</f>
        <v>854.67</v>
      </c>
      <c r="Y325" s="167">
        <f t="shared" si="75"/>
        <v>0.40109836065573767</v>
      </c>
      <c r="Z325" s="167">
        <f t="shared" si="76"/>
        <v>0.13669696969696973</v>
      </c>
      <c r="AA325" s="167">
        <f t="shared" si="77"/>
        <v>0.62295081967213117</v>
      </c>
      <c r="AB325" s="169">
        <f t="shared" si="79"/>
        <v>990</v>
      </c>
      <c r="AC325" s="161">
        <f>IFERROR(ROUND((VLOOKUP($A325,'ИЗ ГУГЛА'!$B:$Z,AC$1,0)+AE325)*AD325,),VLOOKUP($A325,'ИЗ ГУГЛА'!$B:$Z,AC$1,0))</f>
        <v>990</v>
      </c>
      <c r="AD325" s="78">
        <v>1</v>
      </c>
      <c r="AE325" s="160">
        <v>0</v>
      </c>
      <c r="AF325" s="183">
        <v>990</v>
      </c>
      <c r="AG325" s="152" t="s">
        <v>28040</v>
      </c>
      <c r="AH325" s="161" t="str">
        <f>IFERROR(ROUND((VLOOKUP($A325,'ИЗ ГУГЛА'!$B:$Z,AH$1,0)+AJ325)*AI325,),VLOOKUP($A325,'ИЗ ГУГЛА'!$B:$Z,AH$1,0))</f>
        <v/>
      </c>
      <c r="AI325" s="78">
        <v>1</v>
      </c>
      <c r="AJ325" s="160">
        <v>0</v>
      </c>
      <c r="AK325" s="172"/>
      <c r="AL325" s="172"/>
      <c r="AM325" s="161" t="str">
        <f>IFERROR(ROUND((VLOOKUP($A325,'ИЗ ГУГЛА'!$B:$Z,AM$1,0)+AO325)*AN325,),VLOOKUP($A325,'ИЗ ГУГЛА'!$B:$Z,AM$1,0))</f>
        <v/>
      </c>
      <c r="AN325" s="160">
        <v>1</v>
      </c>
      <c r="AO325" s="160">
        <v>0</v>
      </c>
      <c r="AP325" s="172"/>
      <c r="AQ325" s="172"/>
      <c r="AR325" s="161" t="str">
        <f>IFERROR(ROUND((VLOOKUP($A325,'ИЗ ГУГЛА'!$B:$Z,AR$1,0)+AT325)*AS325,),VLOOKUP($A325,'ИЗ ГУГЛА'!$B:$Z,AR$1,0))</f>
        <v/>
      </c>
      <c r="AS325" s="160">
        <v>1</v>
      </c>
      <c r="AT325" s="160">
        <v>0</v>
      </c>
      <c r="AU325" s="172"/>
      <c r="AV325" s="172"/>
    </row>
    <row r="326" spans="1:48" ht="46.5" hidden="1" thickTop="1" thickBot="1">
      <c r="A326" s="121">
        <v>186116</v>
      </c>
      <c r="B326" s="115">
        <f>VLOOKUP($A326,'Выгр Кат'!$A:$T,B$1,0)</f>
        <v>36645</v>
      </c>
      <c r="C326" s="116" t="str">
        <f>VLOOKUP($A326,'Выгр Кат'!$A:$T,C$1,0)</f>
        <v>Палец шаровая опора СЭВИ ЭКСТРИМ шаровой передней подвески, левый для Лада Веста</v>
      </c>
      <c r="D326" s="115" t="str">
        <f>VLOOKUP($A326,'Выгр Кат'!$A:$T,D$1,0)</f>
        <v>Y</v>
      </c>
      <c r="E326" s="115" t="str">
        <f>VLOOKUP($A326,'Выгр Кат'!$A:$T,E$1,0)</f>
        <v>1</v>
      </c>
      <c r="F326" s="115">
        <f>VLOOKUP($A326,'Выгр Кат'!$A:$T,F$1,0)</f>
        <v>0</v>
      </c>
      <c r="G326" s="115" t="str">
        <f>VLOOKUP($A326,'Выгр Кат'!$A:$T,G$1,0)</f>
        <v>7015-4192</v>
      </c>
      <c r="H326" s="115">
        <f>VLOOKUP($A326,'Выгр Кат'!$A:$T,H$1,0)</f>
        <v>0</v>
      </c>
      <c r="I326" s="97" t="s">
        <v>2625</v>
      </c>
      <c r="J326" s="97" t="s">
        <v>2625</v>
      </c>
      <c r="K326" s="75" t="e">
        <f>VLOOKUP(J326,'Отчет Eplex'!$B:$E,4,0)</f>
        <v>#N/A</v>
      </c>
      <c r="L326" s="75" t="e">
        <f t="shared" si="68"/>
        <v>#N/A</v>
      </c>
      <c r="M326" s="81">
        <v>1</v>
      </c>
      <c r="N326" s="80" t="s">
        <v>2596</v>
      </c>
      <c r="O326" s="72" t="str">
        <f>IFERROR(IF(VLOOKUP(I326,'Прайс шпак'!C:F,4,0)=N326,"шпак","Ошибка"),"Ошибка")</f>
        <v>шпак</v>
      </c>
      <c r="P326" s="74">
        <f>INDEX('Прайс шпак'!$H:$H,MATCH(I326,'Прайс шпак'!$C:$C,0))*M326</f>
        <v>660</v>
      </c>
      <c r="Q326" s="72">
        <f>VLOOKUP(P326,Наценка!$A$1:$B$8,2,1)</f>
        <v>1.5</v>
      </c>
      <c r="R326" s="75">
        <f t="shared" si="78"/>
        <v>990</v>
      </c>
      <c r="S326" s="74">
        <f t="shared" si="69"/>
        <v>989</v>
      </c>
      <c r="T326" s="75">
        <f>VLOOKUP($A326,'Выгр Кат'!$A:$T,T$1,0)</f>
        <v>660</v>
      </c>
      <c r="U326" s="75">
        <f>VLOOKUP($A326,'Выгр Кат'!$A:$T,U$1,0)</f>
        <v>989</v>
      </c>
      <c r="V326" s="76">
        <f t="shared" si="70"/>
        <v>0</v>
      </c>
      <c r="W326" s="76">
        <f t="shared" si="71"/>
        <v>0</v>
      </c>
      <c r="X326" s="77">
        <f>IF(IFERROR(RIGHT(E326,1),"")="✔",S326*(1-#REF!),S326*(1-$X$2))</f>
        <v>919.77</v>
      </c>
      <c r="Y326" s="167">
        <f t="shared" si="75"/>
        <v>0.3935909090909091</v>
      </c>
      <c r="Z326" s="167">
        <f t="shared" si="76"/>
        <v>0.2270840336134454</v>
      </c>
      <c r="AA326" s="167">
        <f t="shared" si="77"/>
        <v>0.80303030303030298</v>
      </c>
      <c r="AB326" s="169">
        <f t="shared" si="79"/>
        <v>1190</v>
      </c>
      <c r="AC326" s="161">
        <f>IFERROR(ROUND((VLOOKUP($A326,'ИЗ ГУГЛА'!$B:$Z,AC$1,0)+AE326)*AD326,),VLOOKUP($A326,'ИЗ ГУГЛА'!$B:$Z,AC$1,0))</f>
        <v>1190</v>
      </c>
      <c r="AD326" s="78">
        <v>1</v>
      </c>
      <c r="AE326" s="160">
        <v>0</v>
      </c>
      <c r="AF326" s="183">
        <v>1190</v>
      </c>
      <c r="AG326" s="152" t="s">
        <v>28535</v>
      </c>
      <c r="AH326" s="161" t="str">
        <f>IFERROR(ROUND((VLOOKUP($A326,'ИЗ ГУГЛА'!$B:$Z,AH$1,0)+AJ326)*AI326,),VLOOKUP($A326,'ИЗ ГУГЛА'!$B:$Z,AH$1,0))</f>
        <v/>
      </c>
      <c r="AI326" s="78">
        <v>1</v>
      </c>
      <c r="AJ326" s="160">
        <v>0</v>
      </c>
      <c r="AK326" s="172"/>
      <c r="AL326" s="172"/>
      <c r="AM326" s="161" t="str">
        <f>IFERROR(ROUND((VLOOKUP($A326,'ИЗ ГУГЛА'!$B:$Z,AM$1,0)+AO326)*AN326,),VLOOKUP($A326,'ИЗ ГУГЛА'!$B:$Z,AM$1,0))</f>
        <v/>
      </c>
      <c r="AN326" s="160">
        <v>1</v>
      </c>
      <c r="AO326" s="160">
        <v>0</v>
      </c>
      <c r="AP326" s="172"/>
      <c r="AQ326" s="172"/>
      <c r="AR326" s="161" t="str">
        <f>IFERROR(ROUND((VLOOKUP($A326,'ИЗ ГУГЛА'!$B:$Z,AR$1,0)+AT326)*AS326,),VLOOKUP($A326,'ИЗ ГУГЛА'!$B:$Z,AR$1,0))</f>
        <v/>
      </c>
      <c r="AS326" s="160">
        <v>1</v>
      </c>
      <c r="AT326" s="160">
        <v>0</v>
      </c>
      <c r="AU326" s="172"/>
      <c r="AV326" s="172"/>
    </row>
    <row r="327" spans="1:48" ht="46.5" hidden="1" thickTop="1" thickBot="1">
      <c r="A327" s="121">
        <v>186117</v>
      </c>
      <c r="B327" s="115">
        <f>VLOOKUP($A327,'Выгр Кат'!$A:$T,B$1,0)</f>
        <v>36639</v>
      </c>
      <c r="C327" s="116" t="str">
        <f>VLOOKUP($A327,'Выгр Кат'!$A:$T,C$1,0)</f>
        <v>Палец шаровая опора СЭВИ ЭКСТРИМ шаровой передней подвески, правый для Лада Веста</v>
      </c>
      <c r="D327" s="115" t="str">
        <f>VLOOKUP($A327,'Выгр Кат'!$A:$T,D$1,0)</f>
        <v>Y</v>
      </c>
      <c r="E327" s="115" t="str">
        <f>VLOOKUP($A327,'Выгр Кат'!$A:$T,E$1,0)</f>
        <v>1</v>
      </c>
      <c r="F327" s="115">
        <f>VLOOKUP($A327,'Выгр Кат'!$A:$T,F$1,0)</f>
        <v>0</v>
      </c>
      <c r="G327" s="115" t="str">
        <f>VLOOKUP($A327,'Выгр Кат'!$A:$T,G$1,0)</f>
        <v>7016-4192</v>
      </c>
      <c r="H327" s="115">
        <f>VLOOKUP($A327,'Выгр Кат'!$A:$T,H$1,0)</f>
        <v>0</v>
      </c>
      <c r="I327" s="97" t="s">
        <v>2627</v>
      </c>
      <c r="J327" s="97" t="s">
        <v>2627</v>
      </c>
      <c r="K327" s="75" t="e">
        <f>VLOOKUP(J327,'Отчет Eplex'!$B:$E,4,0)</f>
        <v>#N/A</v>
      </c>
      <c r="L327" s="75" t="e">
        <f t="shared" si="68"/>
        <v>#N/A</v>
      </c>
      <c r="M327" s="81">
        <v>1</v>
      </c>
      <c r="N327" s="80" t="s">
        <v>2596</v>
      </c>
      <c r="O327" s="72" t="str">
        <f>IFERROR(IF(VLOOKUP(I327,'Прайс шпак'!C:F,4,0)=N327,"шпак","Ошибка"),"Ошибка")</f>
        <v>шпак</v>
      </c>
      <c r="P327" s="74">
        <f>INDEX('Прайс шпак'!$H:$H,MATCH(I327,'Прайс шпак'!$C:$C,0))*M327</f>
        <v>660</v>
      </c>
      <c r="Q327" s="72">
        <f>VLOOKUP(P327,Наценка!$A$1:$B$8,2,1)</f>
        <v>1.5</v>
      </c>
      <c r="R327" s="75">
        <f t="shared" si="78"/>
        <v>990</v>
      </c>
      <c r="S327" s="74">
        <f t="shared" si="69"/>
        <v>989</v>
      </c>
      <c r="T327" s="75">
        <f>VLOOKUP($A327,'Выгр Кат'!$A:$T,T$1,0)</f>
        <v>660</v>
      </c>
      <c r="U327" s="75">
        <f>VLOOKUP($A327,'Выгр Кат'!$A:$T,U$1,0)</f>
        <v>989</v>
      </c>
      <c r="V327" s="76">
        <f t="shared" si="70"/>
        <v>0</v>
      </c>
      <c r="W327" s="76">
        <f t="shared" si="71"/>
        <v>0</v>
      </c>
      <c r="X327" s="77">
        <f>IF(IFERROR(RIGHT(E327,1),"")="✔",S327*(1-#REF!),S327*(1-$X$2))</f>
        <v>919.77</v>
      </c>
      <c r="Y327" s="167">
        <f t="shared" si="75"/>
        <v>0.3935909090909091</v>
      </c>
      <c r="Z327" s="167">
        <f t="shared" si="76"/>
        <v>0.2270840336134454</v>
      </c>
      <c r="AA327" s="167">
        <f t="shared" si="77"/>
        <v>0.80303030303030298</v>
      </c>
      <c r="AB327" s="169">
        <f t="shared" si="79"/>
        <v>1190</v>
      </c>
      <c r="AC327" s="161">
        <f>IFERROR(ROUND((VLOOKUP($A327,'ИЗ ГУГЛА'!$B:$Z,AC$1,0)+AE327)*AD327,),VLOOKUP($A327,'ИЗ ГУГЛА'!$B:$Z,AC$1,0))</f>
        <v>1190</v>
      </c>
      <c r="AD327" s="78">
        <v>1</v>
      </c>
      <c r="AE327" s="160">
        <v>0</v>
      </c>
      <c r="AF327" s="183">
        <v>1190</v>
      </c>
      <c r="AG327" s="152" t="s">
        <v>28536</v>
      </c>
      <c r="AH327" s="161" t="str">
        <f>IFERROR(ROUND((VLOOKUP($A327,'ИЗ ГУГЛА'!$B:$Z,AH$1,0)+AJ327)*AI327,),VLOOKUP($A327,'ИЗ ГУГЛА'!$B:$Z,AH$1,0))</f>
        <v/>
      </c>
      <c r="AI327" s="78">
        <v>1</v>
      </c>
      <c r="AJ327" s="160">
        <v>0</v>
      </c>
      <c r="AK327" s="172"/>
      <c r="AL327" s="172"/>
      <c r="AM327" s="161" t="str">
        <f>IFERROR(ROUND((VLOOKUP($A327,'ИЗ ГУГЛА'!$B:$Z,AM$1,0)+AO327)*AN327,),VLOOKUP($A327,'ИЗ ГУГЛА'!$B:$Z,AM$1,0))</f>
        <v/>
      </c>
      <c r="AN327" s="160">
        <v>1</v>
      </c>
      <c r="AO327" s="160">
        <v>0</v>
      </c>
      <c r="AP327" s="172"/>
      <c r="AQ327" s="172"/>
      <c r="AR327" s="161" t="str">
        <f>IFERROR(ROUND((VLOOKUP($A327,'ИЗ ГУГЛА'!$B:$Z,AR$1,0)+AT327)*AS327,),VLOOKUP($A327,'ИЗ ГУГЛА'!$B:$Z,AR$1,0))</f>
        <v/>
      </c>
      <c r="AS327" s="160">
        <v>1</v>
      </c>
      <c r="AT327" s="160">
        <v>0</v>
      </c>
      <c r="AU327" s="172"/>
      <c r="AV327" s="172"/>
    </row>
    <row r="328" spans="1:48" ht="61.5" hidden="1" thickTop="1" thickBot="1">
      <c r="A328" s="121">
        <v>186104</v>
      </c>
      <c r="B328" s="115">
        <f>VLOOKUP($A328,'Выгр Кат'!$A:$T,B$1,0)</f>
        <v>17367</v>
      </c>
      <c r="C328" s="116" t="str">
        <f>VLOOKUP($A328,'Выгр Кат'!$A:$T,C$1,0)</f>
        <v>Палец шаровая опора СЭВИ ЭКСТРИМ шаровой передней подвески верхний для ВАЗ 2101-2107, Лада Нива 4x4</v>
      </c>
      <c r="D328" s="115" t="str">
        <f>VLOOKUP($A328,'Выгр Кат'!$A:$T,D$1,0)</f>
        <v>Y</v>
      </c>
      <c r="E328" s="115" t="str">
        <f>VLOOKUP($A328,'Выгр Кат'!$A:$T,E$1,0)</f>
        <v>1</v>
      </c>
      <c r="F328" s="115">
        <f>VLOOKUP($A328,'Выгр Кат'!$A:$T,F$1,0)</f>
        <v>0</v>
      </c>
      <c r="G328" s="115" t="str">
        <f>VLOOKUP($A328,'Выгр Кат'!$A:$T,G$1,0)</f>
        <v>7017-4192</v>
      </c>
      <c r="H328" s="115">
        <f>VLOOKUP($A328,'Выгр Кат'!$A:$T,H$1,0)</f>
        <v>0</v>
      </c>
      <c r="I328" s="93" t="s">
        <v>282</v>
      </c>
      <c r="J328" s="93" t="s">
        <v>282</v>
      </c>
      <c r="K328" s="75" t="e">
        <f>VLOOKUP(J328,'Отчет Eplex'!$B:$E,4,0)</f>
        <v>#N/A</v>
      </c>
      <c r="L328" s="75" t="e">
        <f t="shared" si="68"/>
        <v>#N/A</v>
      </c>
      <c r="M328" s="72">
        <v>1</v>
      </c>
      <c r="N328" s="80" t="s">
        <v>2596</v>
      </c>
      <c r="O328" s="72" t="str">
        <f>IFERROR(IF(VLOOKUP(I328,'Прайс шпак'!C:F,4,0)=N328,"шпак","Ошибка"),"Ошибка")</f>
        <v>шпак</v>
      </c>
      <c r="P328" s="74">
        <f>INDEX('Прайс шпак'!$H:$H,MATCH(I328,'Прайс шпак'!$C:$C,0))*M328</f>
        <v>550</v>
      </c>
      <c r="Q328" s="72">
        <f>VLOOKUP(P328,Наценка!$A$1:$B$8,2,1)</f>
        <v>1.5</v>
      </c>
      <c r="R328" s="75">
        <f t="shared" si="78"/>
        <v>825</v>
      </c>
      <c r="S328" s="74">
        <f t="shared" si="69"/>
        <v>829</v>
      </c>
      <c r="T328" s="75">
        <f>VLOOKUP($A328,'Выгр Кат'!$A:$T,T$1,0)</f>
        <v>550</v>
      </c>
      <c r="U328" s="75">
        <f>VLOOKUP($A328,'Выгр Кат'!$A:$T,U$1,0)</f>
        <v>829</v>
      </c>
      <c r="V328" s="76">
        <f t="shared" si="70"/>
        <v>0</v>
      </c>
      <c r="W328" s="76">
        <f t="shared" si="71"/>
        <v>0</v>
      </c>
      <c r="X328" s="77">
        <f>IF(IFERROR(RIGHT(E328,1),"")="✔",S328*(1-#REF!),S328*(1-$X$2))</f>
        <v>770.96999999999991</v>
      </c>
      <c r="Y328" s="167">
        <f t="shared" si="75"/>
        <v>0.4017636363636361</v>
      </c>
      <c r="Z328" s="167">
        <f t="shared" si="76"/>
        <v>0.20436532507739946</v>
      </c>
      <c r="AA328" s="167">
        <f t="shared" si="77"/>
        <v>0.76181818181818173</v>
      </c>
      <c r="AB328" s="169">
        <f t="shared" si="79"/>
        <v>969</v>
      </c>
      <c r="AC328" s="161">
        <f>IFERROR(ROUND((VLOOKUP($A328,'ИЗ ГУГЛА'!$B:$Z,AC$1,0)+AE328)*AD328,),VLOOKUP($A328,'ИЗ ГУГЛА'!$B:$Z,AC$1,0))</f>
        <v>969</v>
      </c>
      <c r="AD328" s="78">
        <v>1</v>
      </c>
      <c r="AE328" s="160">
        <v>0</v>
      </c>
      <c r="AF328" s="183">
        <v>969</v>
      </c>
      <c r="AG328" s="152" t="s">
        <v>28537</v>
      </c>
      <c r="AH328" s="161" t="str">
        <f>IFERROR(ROUND((VLOOKUP($A328,'ИЗ ГУГЛА'!$B:$Z,AH$1,0)+AJ328)*AI328,),VLOOKUP($A328,'ИЗ ГУГЛА'!$B:$Z,AH$1,0))</f>
        <v/>
      </c>
      <c r="AI328" s="78">
        <v>1</v>
      </c>
      <c r="AJ328" s="160">
        <v>0</v>
      </c>
      <c r="AK328" s="172"/>
      <c r="AL328" s="172"/>
      <c r="AM328" s="161" t="str">
        <f>IFERROR(ROUND((VLOOKUP($A328,'ИЗ ГУГЛА'!$B:$Z,AM$1,0)+AO328)*AN328,),VLOOKUP($A328,'ИЗ ГУГЛА'!$B:$Z,AM$1,0))</f>
        <v/>
      </c>
      <c r="AN328" s="160">
        <v>1</v>
      </c>
      <c r="AO328" s="160">
        <v>0</v>
      </c>
      <c r="AP328" s="172"/>
      <c r="AQ328" s="172"/>
      <c r="AR328" s="161" t="str">
        <f>IFERROR(ROUND((VLOOKUP($A328,'ИЗ ГУГЛА'!$B:$Z,AR$1,0)+AT328)*AS328,),VLOOKUP($A328,'ИЗ ГУГЛА'!$B:$Z,AR$1,0))</f>
        <v/>
      </c>
      <c r="AS328" s="160">
        <v>1</v>
      </c>
      <c r="AT328" s="160">
        <v>0</v>
      </c>
      <c r="AU328" s="172"/>
      <c r="AV328" s="172"/>
    </row>
    <row r="329" spans="1:48" ht="46.5" thickTop="1" thickBot="1">
      <c r="A329" s="121">
        <v>171123</v>
      </c>
      <c r="B329" s="115">
        <f>VLOOKUP($A329,'Выгр Кат'!$A:$T,B$1,0)</f>
        <v>17391</v>
      </c>
      <c r="C329" s="116" t="str">
        <f>VLOOKUP($A329,'Выгр Кат'!$A:$T,C$1,0)</f>
        <v>Наконечник рулевой тяги правый СЭВИ ЭКСТРИМ со стопорной гайкой для Лада Ларгус, XRAY, Renault, Dacia</v>
      </c>
      <c r="D329" s="115" t="str">
        <f>VLOOKUP($A329,'Выгр Кат'!$A:$T,D$1,0)</f>
        <v>Y</v>
      </c>
      <c r="E329" s="115" t="str">
        <f>VLOOKUP($A329,'Выгр Кат'!$A:$T,E$1,0)</f>
        <v>1</v>
      </c>
      <c r="F329" s="115">
        <f>VLOOKUP($A329,'Выгр Кат'!$A:$T,F$1,0)</f>
        <v>0</v>
      </c>
      <c r="G329" s="115" t="str">
        <f>VLOOKUP($A329,'Выгр Кат'!$A:$T,G$1,0)</f>
        <v>7067-7610</v>
      </c>
      <c r="H329" s="115">
        <f>VLOOKUP($A329,'Выгр Кат'!$A:$T,H$1,0)</f>
        <v>0</v>
      </c>
      <c r="I329" s="93" t="s">
        <v>285</v>
      </c>
      <c r="J329" s="93" t="s">
        <v>285</v>
      </c>
      <c r="K329" s="75" t="e">
        <f>VLOOKUP(J329,'Отчет Eplex'!$B:$E,4,0)</f>
        <v>#N/A</v>
      </c>
      <c r="L329" s="75" t="e">
        <f t="shared" si="68"/>
        <v>#N/A</v>
      </c>
      <c r="M329" s="72">
        <v>1</v>
      </c>
      <c r="N329" s="80" t="s">
        <v>2596</v>
      </c>
      <c r="O329" s="72" t="str">
        <f>IFERROR(IF(VLOOKUP(I329,'Прайс шпак'!C:F,4,0)=N329,"шпак","Ошибка"),"Ошибка")</f>
        <v>шпак</v>
      </c>
      <c r="P329" s="74">
        <f>INDEX('Прайс шпак'!$H:$H,MATCH(I329,'Прайс шпак'!$C:$C,0))*M329</f>
        <v>840</v>
      </c>
      <c r="Q329" s="72">
        <f>VLOOKUP(P329,Наценка!$A$1:$B$8,2,1)</f>
        <v>1.5</v>
      </c>
      <c r="R329" s="75">
        <f t="shared" si="78"/>
        <v>1260</v>
      </c>
      <c r="S329" s="74">
        <f t="shared" si="69"/>
        <v>1290</v>
      </c>
      <c r="T329" s="75">
        <f>VLOOKUP($A329,'Выгр Кат'!$A:$T,T$1,0)</f>
        <v>830</v>
      </c>
      <c r="U329" s="75">
        <f>VLOOKUP($A329,'Выгр Кат'!$A:$T,U$1,0)</f>
        <v>1290</v>
      </c>
      <c r="V329" s="76">
        <f t="shared" si="70"/>
        <v>10</v>
      </c>
      <c r="W329" s="76">
        <f t="shared" si="71"/>
        <v>0</v>
      </c>
      <c r="X329" s="77">
        <f>IF(IFERROR(RIGHT(E329,1),"")="✔",S329*(1-#REF!),S329*(1-$X$2))</f>
        <v>1199.6999999999998</v>
      </c>
      <c r="Y329" s="167">
        <f t="shared" si="75"/>
        <v>0.42821428571428544</v>
      </c>
      <c r="Z329" s="167">
        <f t="shared" si="76"/>
        <v>0.13690647482014401</v>
      </c>
      <c r="AA329" s="167">
        <f t="shared" si="77"/>
        <v>0.65476190476190466</v>
      </c>
      <c r="AB329" s="169">
        <f t="shared" si="79"/>
        <v>1390</v>
      </c>
      <c r="AC329" s="161">
        <f>IFERROR(ROUND((VLOOKUP($A329,'ИЗ ГУГЛА'!$B:$Z,AC$1,0)+AE329)*AD329,),VLOOKUP($A329,'ИЗ ГУГЛА'!$B:$Z,AC$1,0))</f>
        <v>1390</v>
      </c>
      <c r="AD329" s="78">
        <v>1</v>
      </c>
      <c r="AE329" s="160">
        <v>0</v>
      </c>
      <c r="AF329" s="117">
        <v>1390</v>
      </c>
      <c r="AG329" s="152" t="s">
        <v>28538</v>
      </c>
      <c r="AH329" s="161" t="str">
        <f>IFERROR(ROUND((VLOOKUP($A329,'ИЗ ГУГЛА'!$B:$Z,AH$1,0)+AJ329)*AI329,),VLOOKUP($A329,'ИЗ ГУГЛА'!$B:$Z,AH$1,0))</f>
        <v/>
      </c>
      <c r="AI329" s="78">
        <v>1</v>
      </c>
      <c r="AJ329" s="160">
        <v>0</v>
      </c>
      <c r="AK329" s="172"/>
      <c r="AL329" s="172"/>
      <c r="AM329" s="161" t="str">
        <f>IFERROR(ROUND((VLOOKUP($A329,'ИЗ ГУГЛА'!$B:$Z,AM$1,0)+AO329)*AN329,),VLOOKUP($A329,'ИЗ ГУГЛА'!$B:$Z,AM$1,0))</f>
        <v/>
      </c>
      <c r="AN329" s="160">
        <v>1</v>
      </c>
      <c r="AO329" s="160">
        <v>0</v>
      </c>
      <c r="AP329" s="172"/>
      <c r="AQ329" s="172"/>
      <c r="AR329" s="161" t="str">
        <f>IFERROR(ROUND((VLOOKUP($A329,'ИЗ ГУГЛА'!$B:$Z,AR$1,0)+AT329)*AS329,),VLOOKUP($A329,'ИЗ ГУГЛА'!$B:$Z,AR$1,0))</f>
        <v/>
      </c>
      <c r="AS329" s="160">
        <v>1</v>
      </c>
      <c r="AT329" s="160">
        <v>0</v>
      </c>
      <c r="AU329" s="172"/>
      <c r="AV329" s="172"/>
    </row>
    <row r="330" spans="1:48" ht="46.5" thickTop="1" thickBot="1">
      <c r="A330" s="121">
        <v>171122</v>
      </c>
      <c r="B330" s="115">
        <f>VLOOKUP($A330,'Выгр Кат'!$A:$T,B$1,0)</f>
        <v>17390</v>
      </c>
      <c r="C330" s="116" t="str">
        <f>VLOOKUP($A330,'Выгр Кат'!$A:$T,C$1,0)</f>
        <v>Наконечник рулевой тяги левый СЭВИ ЭКСТРИМ со стопорной гайкой для Лада Ларгус, XRAY, Renault, Dacia</v>
      </c>
      <c r="D330" s="115" t="str">
        <f>VLOOKUP($A330,'Выгр Кат'!$A:$T,D$1,0)</f>
        <v>Y</v>
      </c>
      <c r="E330" s="115" t="str">
        <f>VLOOKUP($A330,'Выгр Кат'!$A:$T,E$1,0)</f>
        <v>1</v>
      </c>
      <c r="F330" s="115">
        <f>VLOOKUP($A330,'Выгр Кат'!$A:$T,F$1,0)</f>
        <v>0</v>
      </c>
      <c r="G330" s="115" t="str">
        <f>VLOOKUP($A330,'Выгр Кат'!$A:$T,G$1,0)</f>
        <v>7068-7611</v>
      </c>
      <c r="H330" s="115">
        <f>VLOOKUP($A330,'Выгр Кат'!$A:$T,H$1,0)</f>
        <v>0</v>
      </c>
      <c r="I330" s="93" t="s">
        <v>284</v>
      </c>
      <c r="J330" s="93" t="s">
        <v>284</v>
      </c>
      <c r="K330" s="75" t="e">
        <f>VLOOKUP(J330,'Отчет Eplex'!$B:$E,4,0)</f>
        <v>#N/A</v>
      </c>
      <c r="L330" s="75" t="e">
        <f t="shared" si="68"/>
        <v>#N/A</v>
      </c>
      <c r="M330" s="72">
        <v>1</v>
      </c>
      <c r="N330" s="72" t="s">
        <v>2596</v>
      </c>
      <c r="O330" s="72" t="str">
        <f>IFERROR(IF(VLOOKUP(I330,'Прайс шпак'!C:F,4,0)=N330,"шпак","Ошибка"),"Ошибка")</f>
        <v>шпак</v>
      </c>
      <c r="P330" s="74">
        <f>INDEX('Прайс шпак'!$H:$H,MATCH(I330,'Прайс шпак'!$C:$C,0))*M330</f>
        <v>840</v>
      </c>
      <c r="Q330" s="72">
        <f>VLOOKUP(P330,Наценка!$A$1:$B$8,2,1)</f>
        <v>1.5</v>
      </c>
      <c r="R330" s="75">
        <f t="shared" si="78"/>
        <v>1260</v>
      </c>
      <c r="S330" s="74">
        <f t="shared" si="69"/>
        <v>1290</v>
      </c>
      <c r="T330" s="75">
        <f>VLOOKUP($A330,'Выгр Кат'!$A:$T,T$1,0)</f>
        <v>830</v>
      </c>
      <c r="U330" s="75">
        <f>VLOOKUP($A330,'Выгр Кат'!$A:$T,U$1,0)</f>
        <v>1290</v>
      </c>
      <c r="V330" s="76">
        <f t="shared" si="70"/>
        <v>10</v>
      </c>
      <c r="W330" s="76">
        <f t="shared" si="71"/>
        <v>0</v>
      </c>
      <c r="X330" s="77">
        <f>IF(IFERROR(RIGHT(E330,1),"")="✔",S330*(1-#REF!),S330*(1-$X$2))</f>
        <v>1199.6999999999998</v>
      </c>
      <c r="Y330" s="167">
        <f t="shared" si="75"/>
        <v>0.42821428571428544</v>
      </c>
      <c r="Z330" s="167">
        <f t="shared" si="76"/>
        <v>0.13690647482014401</v>
      </c>
      <c r="AA330" s="167">
        <f t="shared" si="77"/>
        <v>0.65476190476190466</v>
      </c>
      <c r="AB330" s="169">
        <f t="shared" si="79"/>
        <v>1390</v>
      </c>
      <c r="AC330" s="161">
        <f>IFERROR(ROUND((VLOOKUP($A330,'ИЗ ГУГЛА'!$B:$Z,AC$1,0)+AE330)*AD330,),VLOOKUP($A330,'ИЗ ГУГЛА'!$B:$Z,AC$1,0))</f>
        <v>1390</v>
      </c>
      <c r="AD330" s="78">
        <v>1</v>
      </c>
      <c r="AE330" s="160">
        <v>0</v>
      </c>
      <c r="AF330" s="117">
        <v>1390</v>
      </c>
      <c r="AG330" s="152" t="s">
        <v>28539</v>
      </c>
      <c r="AH330" s="161" t="str">
        <f>IFERROR(ROUND((VLOOKUP($A330,'ИЗ ГУГЛА'!$B:$Z,AH$1,0)+AJ330)*AI330,),VLOOKUP($A330,'ИЗ ГУГЛА'!$B:$Z,AH$1,0))</f>
        <v/>
      </c>
      <c r="AI330" s="78">
        <v>1</v>
      </c>
      <c r="AJ330" s="160">
        <v>0</v>
      </c>
      <c r="AK330" s="172"/>
      <c r="AL330" s="172"/>
      <c r="AM330" s="161" t="str">
        <f>IFERROR(ROUND((VLOOKUP($A330,'ИЗ ГУГЛА'!$B:$Z,AM$1,0)+AO330)*AN330,),VLOOKUP($A330,'ИЗ ГУГЛА'!$B:$Z,AM$1,0))</f>
        <v/>
      </c>
      <c r="AN330" s="160">
        <v>1</v>
      </c>
      <c r="AO330" s="160">
        <v>0</v>
      </c>
      <c r="AP330" s="172"/>
      <c r="AQ330" s="172"/>
      <c r="AR330" s="161" t="str">
        <f>IFERROR(ROUND((VLOOKUP($A330,'ИЗ ГУГЛА'!$B:$Z,AR$1,0)+AT330)*AS330,),VLOOKUP($A330,'ИЗ ГУГЛА'!$B:$Z,AR$1,0))</f>
        <v/>
      </c>
      <c r="AS330" s="160">
        <v>1</v>
      </c>
      <c r="AT330" s="160">
        <v>0</v>
      </c>
      <c r="AU330" s="172"/>
      <c r="AV330" s="172"/>
    </row>
    <row r="331" spans="1:48" ht="46.5" thickTop="1" thickBot="1">
      <c r="A331" s="121">
        <v>213329</v>
      </c>
      <c r="B331" s="115">
        <f>VLOOKUP($A331,'Выгр Кат'!$A:$T,B$1,0)</f>
        <v>31371</v>
      </c>
      <c r="C331" s="116" t="str">
        <f>VLOOKUP($A331,'Выгр Кат'!$A:$T,C$1,0)</f>
        <v>Сальник коленвала Victor Reinz задний, 70x90x10 мм для ВАЗ 2101-2107</v>
      </c>
      <c r="D331" s="115" t="str">
        <f>VLOOKUP($A331,'Выгр Кат'!$A:$T,D$1,0)</f>
        <v>Y</v>
      </c>
      <c r="E331" s="115" t="str">
        <f>VLOOKUP($A331,'Выгр Кат'!$A:$T,E$1,0)</f>
        <v>1</v>
      </c>
      <c r="F331" s="115">
        <f>VLOOKUP($A331,'Выгр Кат'!$A:$T,F$1,0)</f>
        <v>0</v>
      </c>
      <c r="G331" s="115" t="str">
        <f>VLOOKUP($A331,'Выгр Кат'!$A:$T,G$1,0)</f>
        <v>80-15287-40</v>
      </c>
      <c r="H331" s="115">
        <f>VLOOKUP($A331,'Выгр Кат'!$A:$T,H$1,0)</f>
        <v>0</v>
      </c>
      <c r="I331" s="93" t="s">
        <v>3480</v>
      </c>
      <c r="J331" s="93" t="s">
        <v>3480</v>
      </c>
      <c r="K331" s="75">
        <f>VLOOKUP(J331,'Отчет Eplex'!$B:$E,4,0)</f>
        <v>131</v>
      </c>
      <c r="L331" s="75">
        <f t="shared" si="68"/>
        <v>-49</v>
      </c>
      <c r="M331" s="72">
        <v>1</v>
      </c>
      <c r="N331" s="72" t="s">
        <v>3473</v>
      </c>
      <c r="O331" s="72" t="str">
        <f>IFERROR(IF(VLOOKUP(I331,'Прайс шпак'!C:F,4,0)=N331,"шпак","Ошибка"),"Ошибка")</f>
        <v>шпак</v>
      </c>
      <c r="P331" s="74">
        <f>INDEX('Прайс шпак'!$H:$H,MATCH(I331,'Прайс шпак'!$C:$C,0))*M331</f>
        <v>180</v>
      </c>
      <c r="Q331" s="72">
        <f>VLOOKUP(P331,Наценка!$A$1:$B$8,2,1)</f>
        <v>1.98</v>
      </c>
      <c r="R331" s="180">
        <f>ROUNDDOWN(AB331,-2)</f>
        <v>300</v>
      </c>
      <c r="S331" s="74">
        <f t="shared" si="69"/>
        <v>299</v>
      </c>
      <c r="T331" s="75">
        <f>VLOOKUP($A331,'Выгр Кат'!$A:$T,T$1,0)</f>
        <v>180</v>
      </c>
      <c r="U331" s="75">
        <f>VLOOKUP($A331,'Выгр Кат'!$A:$T,U$1,0)</f>
        <v>369</v>
      </c>
      <c r="V331" s="76">
        <f t="shared" si="70"/>
        <v>0</v>
      </c>
      <c r="W331" s="76">
        <f t="shared" si="71"/>
        <v>-70</v>
      </c>
      <c r="X331" s="77">
        <f>IF(IFERROR(RIGHT(E331,1),"")="✔",S331*(1-#REF!),S331*(1-$X$2))</f>
        <v>278.07</v>
      </c>
      <c r="Y331" s="167">
        <f t="shared" si="75"/>
        <v>0.54483333333333328</v>
      </c>
      <c r="Z331" s="167">
        <f t="shared" si="76"/>
        <v>0.28700000000000003</v>
      </c>
      <c r="AA331" s="167">
        <f t="shared" si="77"/>
        <v>1.1666666666666665</v>
      </c>
      <c r="AB331" s="174">
        <f>AK331</f>
        <v>390</v>
      </c>
      <c r="AC331" s="161" t="str">
        <f>IFERROR(ROUND((VLOOKUP($A331,'ИЗ ГУГЛА'!$B:$Z,AC$1,0)+AE331)*AD331,),VLOOKUP($A331,'ИЗ ГУГЛА'!$B:$Z,AC$1,0))</f>
        <v/>
      </c>
      <c r="AD331" s="78">
        <v>1</v>
      </c>
      <c r="AE331" s="160">
        <v>0</v>
      </c>
      <c r="AF331" s="118" t="s">
        <v>28492</v>
      </c>
      <c r="AG331" s="152"/>
      <c r="AH331" s="161">
        <f>IFERROR(ROUND((VLOOKUP($A331,'ИЗ ГУГЛА'!$B:$Z,AH$1,0)+AJ331)*AI331,),VLOOKUP($A331,'ИЗ ГУГЛА'!$B:$Z,AH$1,0))</f>
        <v>390</v>
      </c>
      <c r="AI331" s="78">
        <v>1</v>
      </c>
      <c r="AJ331" s="160">
        <v>0</v>
      </c>
      <c r="AK331" s="184">
        <v>390</v>
      </c>
      <c r="AL331" s="172" t="s">
        <v>33355</v>
      </c>
      <c r="AM331" s="161" t="str">
        <f>IFERROR(ROUND((VLOOKUP($A331,'ИЗ ГУГЛА'!$B:$Z,AM$1,0)+AO331)*AN331,),VLOOKUP($A331,'ИЗ ГУГЛА'!$B:$Z,AM$1,0))</f>
        <v/>
      </c>
      <c r="AN331" s="160">
        <v>1</v>
      </c>
      <c r="AO331" s="160">
        <v>0</v>
      </c>
      <c r="AP331" s="172"/>
      <c r="AQ331" s="172"/>
      <c r="AR331" s="161" t="str">
        <f>IFERROR(ROUND((VLOOKUP($A331,'ИЗ ГУГЛА'!$B:$Z,AR$1,0)+AT331)*AS331,),VLOOKUP($A331,'ИЗ ГУГЛА'!$B:$Z,AR$1,0))</f>
        <v/>
      </c>
      <c r="AS331" s="160">
        <v>1</v>
      </c>
      <c r="AT331" s="160">
        <v>0</v>
      </c>
      <c r="AU331" s="172"/>
      <c r="AV331" s="172"/>
    </row>
    <row r="332" spans="1:48" ht="46.5" thickTop="1" thickBot="1">
      <c r="A332" s="121">
        <v>213346</v>
      </c>
      <c r="B332" s="115">
        <f>VLOOKUP($A332,'Выгр Кат'!$A:$T,B$1,0)</f>
        <v>37271</v>
      </c>
      <c r="C332" s="116" t="str">
        <f>VLOOKUP($A332,'Выгр Кат'!$A:$T,C$1,0)</f>
        <v>Сальник коленвала передний СЭВИ ЭКСТРИМ для Лада Ларгус, Renault Logan, Sandero, Duster</v>
      </c>
      <c r="D332" s="115" t="str">
        <f>VLOOKUP($A332,'Выгр Кат'!$A:$T,D$1,0)</f>
        <v>Y</v>
      </c>
      <c r="E332" s="115" t="str">
        <f>VLOOKUP($A332,'Выгр Кат'!$A:$T,E$1,0)</f>
        <v>1</v>
      </c>
      <c r="F332" s="115">
        <f>VLOOKUP($A332,'Выгр Кат'!$A:$T,F$1,0)</f>
        <v>0</v>
      </c>
      <c r="G332" s="115" t="str">
        <f>VLOOKUP($A332,'Выгр Кат'!$A:$T,G$1,0)</f>
        <v>8032-3776</v>
      </c>
      <c r="H332" s="115">
        <f>VLOOKUP($A332,'Выгр Кат'!$A:$T,H$1,0)</f>
        <v>0</v>
      </c>
      <c r="I332" s="98" t="s">
        <v>14672</v>
      </c>
      <c r="J332" s="98" t="s">
        <v>14672</v>
      </c>
      <c r="K332" s="75" t="e">
        <f>VLOOKUP(J332,'Отчет Eplex'!$B:$E,4,0)</f>
        <v>#N/A</v>
      </c>
      <c r="L332" s="75" t="e">
        <f t="shared" si="68"/>
        <v>#N/A</v>
      </c>
      <c r="M332" s="72">
        <v>1</v>
      </c>
      <c r="N332" s="72" t="s">
        <v>2596</v>
      </c>
      <c r="O332" s="72" t="str">
        <f>IFERROR(IF(VLOOKUP(I332,'Прайс шпак'!C:F,4,0)=N332,"шпак","Ошибка"),"Ошибка")</f>
        <v>шпак</v>
      </c>
      <c r="P332" s="74">
        <f>INDEX('Прайс шпак'!$H:$H,MATCH(I332,'Прайс шпак'!$C:$C,0))*M332</f>
        <v>210</v>
      </c>
      <c r="Q332" s="72">
        <f>VLOOKUP(P332,Наценка!$A$1:$B$8,2,1)</f>
        <v>1.98</v>
      </c>
      <c r="R332" s="75">
        <f t="shared" si="78"/>
        <v>415.8</v>
      </c>
      <c r="S332" s="74">
        <f t="shared" si="69"/>
        <v>419</v>
      </c>
      <c r="T332" s="75">
        <f>VLOOKUP($A332,'Выгр Кат'!$A:$T,T$1,0)</f>
        <v>200</v>
      </c>
      <c r="U332" s="75">
        <f>VLOOKUP($A332,'Выгр Кат'!$A:$T,U$1,0)</f>
        <v>399</v>
      </c>
      <c r="V332" s="76">
        <f t="shared" si="70"/>
        <v>10</v>
      </c>
      <c r="W332" s="76">
        <f t="shared" si="71"/>
        <v>20</v>
      </c>
      <c r="X332" s="77">
        <f>IF(IFERROR(RIGHT(E332,1),"")="✔",S332*(1-#REF!),S332*(1-$X$2))</f>
        <v>389.66999999999996</v>
      </c>
      <c r="Y332" s="167">
        <f t="shared" si="75"/>
        <v>0.85557142857142843</v>
      </c>
      <c r="Z332" s="167">
        <f t="shared" si="76"/>
        <v>0.13213808463251681</v>
      </c>
      <c r="AA332" s="167">
        <f t="shared" si="77"/>
        <v>1.138095238095238</v>
      </c>
      <c r="AB332" s="169">
        <f t="shared" ref="AB332:AB333" si="80">AF332</f>
        <v>449</v>
      </c>
      <c r="AC332" s="161">
        <f>IFERROR(ROUND((VLOOKUP($A332,'ИЗ ГУГЛА'!$B:$Z,AC$1,0)+AE332)*AD332,),VLOOKUP($A332,'ИЗ ГУГЛА'!$B:$Z,AC$1,0))</f>
        <v>449</v>
      </c>
      <c r="AD332" s="78">
        <v>1</v>
      </c>
      <c r="AE332" s="160">
        <v>0</v>
      </c>
      <c r="AF332" s="183">
        <v>449</v>
      </c>
      <c r="AG332" s="152" t="s">
        <v>28540</v>
      </c>
      <c r="AH332" s="161" t="str">
        <f>IFERROR(ROUND((VLOOKUP($A332,'ИЗ ГУГЛА'!$B:$Z,AH$1,0)+AJ332)*AI332,),VLOOKUP($A332,'ИЗ ГУГЛА'!$B:$Z,AH$1,0))</f>
        <v/>
      </c>
      <c r="AI332" s="78">
        <v>1</v>
      </c>
      <c r="AJ332" s="160">
        <v>0</v>
      </c>
      <c r="AK332" s="172"/>
      <c r="AL332" s="172"/>
      <c r="AM332" s="161" t="str">
        <f>IFERROR(ROUND((VLOOKUP($A332,'ИЗ ГУГЛА'!$B:$Z,AM$1,0)+AO332)*AN332,),VLOOKUP($A332,'ИЗ ГУГЛА'!$B:$Z,AM$1,0))</f>
        <v/>
      </c>
      <c r="AN332" s="160">
        <v>1</v>
      </c>
      <c r="AO332" s="160">
        <v>0</v>
      </c>
      <c r="AP332" s="172"/>
      <c r="AQ332" s="172"/>
      <c r="AR332" s="161" t="str">
        <f>IFERROR(ROUND((VLOOKUP($A332,'ИЗ ГУГЛА'!$B:$Z,AR$1,0)+AT332)*AS332,),VLOOKUP($A332,'ИЗ ГУГЛА'!$B:$Z,AR$1,0))</f>
        <v/>
      </c>
      <c r="AS332" s="160">
        <v>1</v>
      </c>
      <c r="AT332" s="160">
        <v>0</v>
      </c>
      <c r="AU332" s="172"/>
      <c r="AV332" s="172"/>
    </row>
    <row r="333" spans="1:48" ht="61.5" thickTop="1" thickBot="1">
      <c r="A333" s="121">
        <v>213342</v>
      </c>
      <c r="B333" s="115">
        <f>VLOOKUP($A333,'Выгр Кат'!$A:$T,B$1,0)</f>
        <v>37272</v>
      </c>
      <c r="C333" s="116" t="str">
        <f>VLOOKUP($A333,'Выгр Кат'!$A:$T,C$1,0)</f>
        <v>Сальник коленвала задний СЭВИ ЭКСТРИМ для Лада Ларгус, Renault, Nissan, Mercedes-Benz, Chevrolet, Toyota</v>
      </c>
      <c r="D333" s="115" t="str">
        <f>VLOOKUP($A333,'Выгр Кат'!$A:$T,D$1,0)</f>
        <v>Y</v>
      </c>
      <c r="E333" s="115" t="str">
        <f>VLOOKUP($A333,'Выгр Кат'!$A:$T,E$1,0)</f>
        <v>1</v>
      </c>
      <c r="F333" s="115">
        <f>VLOOKUP($A333,'Выгр Кат'!$A:$T,F$1,0)</f>
        <v>0</v>
      </c>
      <c r="G333" s="115" t="str">
        <f>VLOOKUP($A333,'Выгр Кат'!$A:$T,G$1,0)</f>
        <v>8033-9692</v>
      </c>
      <c r="H333" s="115">
        <f>VLOOKUP($A333,'Выгр Кат'!$A:$T,H$1,0)</f>
        <v>0</v>
      </c>
      <c r="I333" s="98" t="s">
        <v>14670</v>
      </c>
      <c r="J333" s="98" t="s">
        <v>14670</v>
      </c>
      <c r="K333" s="75" t="e">
        <f>VLOOKUP(J333,'Отчет Eplex'!$B:$E,4,0)</f>
        <v>#N/A</v>
      </c>
      <c r="L333" s="75" t="e">
        <f t="shared" si="68"/>
        <v>#N/A</v>
      </c>
      <c r="M333" s="72">
        <v>1</v>
      </c>
      <c r="N333" s="72" t="s">
        <v>2596</v>
      </c>
      <c r="O333" s="72" t="str">
        <f>IFERROR(IF(VLOOKUP(I333,'Прайс шпак'!C:F,4,0)=N333,"шпак","Ошибка"),"Ошибка")</f>
        <v>шпак</v>
      </c>
      <c r="P333" s="74">
        <f>INDEX('Прайс шпак'!$H:$H,MATCH(I333,'Прайс шпак'!$C:$C,0))*M333</f>
        <v>320</v>
      </c>
      <c r="Q333" s="72">
        <f>VLOOKUP(P333,Наценка!$A$1:$B$8,2,1)</f>
        <v>1.55</v>
      </c>
      <c r="R333" s="75">
        <f t="shared" si="78"/>
        <v>496</v>
      </c>
      <c r="S333" s="74">
        <f t="shared" si="69"/>
        <v>499</v>
      </c>
      <c r="T333" s="75">
        <f>VLOOKUP($A333,'Выгр Кат'!$A:$T,T$1,0)</f>
        <v>300</v>
      </c>
      <c r="U333" s="75">
        <f>VLOOKUP($A333,'Выгр Кат'!$A:$T,U$1,0)</f>
        <v>469</v>
      </c>
      <c r="V333" s="76">
        <f t="shared" si="70"/>
        <v>20</v>
      </c>
      <c r="W333" s="76">
        <f t="shared" si="71"/>
        <v>30</v>
      </c>
      <c r="X333" s="77">
        <f>IF(IFERROR(RIGHT(E333,1),"")="✔",S333*(1-#REF!),S333*(1-$X$2))</f>
        <v>464.07</v>
      </c>
      <c r="Y333" s="167">
        <f t="shared" si="75"/>
        <v>0.45021874999999989</v>
      </c>
      <c r="Z333" s="167">
        <f t="shared" si="76"/>
        <v>0.21344067796610169</v>
      </c>
      <c r="AA333" s="167">
        <f t="shared" si="77"/>
        <v>0.84375</v>
      </c>
      <c r="AB333" s="169">
        <f t="shared" si="80"/>
        <v>590</v>
      </c>
      <c r="AC333" s="161">
        <f>IFERROR(ROUND((VLOOKUP($A333,'ИЗ ГУГЛА'!$B:$Z,AC$1,0)+AE333)*AD333,),VLOOKUP($A333,'ИЗ ГУГЛА'!$B:$Z,AC$1,0))</f>
        <v>590</v>
      </c>
      <c r="AD333" s="78">
        <v>1</v>
      </c>
      <c r="AE333" s="160">
        <v>0</v>
      </c>
      <c r="AF333" s="117">
        <v>590</v>
      </c>
      <c r="AG333" s="152" t="s">
        <v>28541</v>
      </c>
      <c r="AH333" s="161" t="str">
        <f>IFERROR(ROUND((VLOOKUP($A333,'ИЗ ГУГЛА'!$B:$Z,AH$1,0)+AJ333)*AI333,),VLOOKUP($A333,'ИЗ ГУГЛА'!$B:$Z,AH$1,0))</f>
        <v/>
      </c>
      <c r="AI333" s="78">
        <v>1</v>
      </c>
      <c r="AJ333" s="160">
        <v>0</v>
      </c>
      <c r="AK333" s="172"/>
      <c r="AL333" s="172"/>
      <c r="AM333" s="161" t="str">
        <f>IFERROR(ROUND((VLOOKUP($A333,'ИЗ ГУГЛА'!$B:$Z,AM$1,0)+AO333)*AN333,),VLOOKUP($A333,'ИЗ ГУГЛА'!$B:$Z,AM$1,0))</f>
        <v/>
      </c>
      <c r="AN333" s="160">
        <v>1</v>
      </c>
      <c r="AO333" s="160">
        <v>0</v>
      </c>
      <c r="AP333" s="172"/>
      <c r="AQ333" s="172"/>
      <c r="AR333" s="161" t="str">
        <f>IFERROR(ROUND((VLOOKUP($A333,'ИЗ ГУГЛА'!$B:$Z,AR$1,0)+AT333)*AS333,),VLOOKUP($A333,'ИЗ ГУГЛА'!$B:$Z,AR$1,0))</f>
        <v/>
      </c>
      <c r="AS333" s="160">
        <v>1</v>
      </c>
      <c r="AT333" s="160">
        <v>0</v>
      </c>
      <c r="AU333" s="172"/>
      <c r="AV333" s="172"/>
    </row>
    <row r="334" spans="1:48" ht="46.5" thickTop="1" thickBot="1">
      <c r="A334" s="121">
        <v>213332</v>
      </c>
      <c r="B334" s="115">
        <f>VLOOKUP($A334,'Выгр Кат'!$A:$T,B$1,0)</f>
        <v>31373</v>
      </c>
      <c r="C334" s="116" t="str">
        <f>VLOOKUP($A334,'Выгр Кат'!$A:$T,C$1,0)</f>
        <v>Сальник коленвала Victor Reinz передний, 35x47x7 мм для Лада Ларгус с двигателем K4M</v>
      </c>
      <c r="D334" s="115" t="str">
        <f>VLOOKUP($A334,'Выгр Кат'!$A:$T,D$1,0)</f>
        <v>Y</v>
      </c>
      <c r="E334" s="115" t="str">
        <f>VLOOKUP($A334,'Выгр Кат'!$A:$T,E$1,0)</f>
        <v>1</v>
      </c>
      <c r="F334" s="115">
        <f>VLOOKUP($A334,'Выгр Кат'!$A:$T,F$1,0)</f>
        <v>0</v>
      </c>
      <c r="G334" s="115" t="str">
        <f>VLOOKUP($A334,'Выгр Кат'!$A:$T,G$1,0)</f>
        <v>81-15855-40</v>
      </c>
      <c r="H334" s="115">
        <f>VLOOKUP($A334,'Выгр Кат'!$A:$T,H$1,0)</f>
        <v>0</v>
      </c>
      <c r="I334" s="93" t="s">
        <v>3486</v>
      </c>
      <c r="J334" s="93" t="s">
        <v>3486</v>
      </c>
      <c r="K334" s="75">
        <f>VLOOKUP(J334,'Отчет Eplex'!$B:$E,4,0)</f>
        <v>373.31</v>
      </c>
      <c r="L334" s="75">
        <f t="shared" si="68"/>
        <v>-126.69</v>
      </c>
      <c r="M334" s="72">
        <v>1</v>
      </c>
      <c r="N334" s="72" t="s">
        <v>3473</v>
      </c>
      <c r="O334" s="72" t="str">
        <f>IFERROR(IF(VLOOKUP(I334,'Прайс шпак'!C:F,4,0)=N334,"шпак","Ошибка"),"Ошибка")</f>
        <v>шпак</v>
      </c>
      <c r="P334" s="74">
        <f>INDEX('Прайс шпак'!$H:$H,MATCH(I334,'Прайс шпак'!$C:$C,0))*M334</f>
        <v>500</v>
      </c>
      <c r="Q334" s="72">
        <f>VLOOKUP(P334,Наценка!$A$1:$B$8,2,1)</f>
        <v>1.5</v>
      </c>
      <c r="R334" s="130">
        <f t="shared" ref="R334:R335" si="81">P334*1.2*100/93</f>
        <v>645.16129032258061</v>
      </c>
      <c r="S334" s="74">
        <f t="shared" si="69"/>
        <v>649</v>
      </c>
      <c r="T334" s="75">
        <f>VLOOKUP($A334,'Выгр Кат'!$A:$T,T$1,0)</f>
        <v>480</v>
      </c>
      <c r="U334" s="75">
        <f>VLOOKUP($A334,'Выгр Кат'!$A:$T,U$1,0)</f>
        <v>619</v>
      </c>
      <c r="V334" s="76">
        <f t="shared" si="70"/>
        <v>20</v>
      </c>
      <c r="W334" s="76">
        <f t="shared" si="71"/>
        <v>30</v>
      </c>
      <c r="X334" s="77">
        <f>IF(IFERROR(RIGHT(E334,1),"")="✔",S334*(1-#REF!),S334*(1-$X$2))</f>
        <v>603.56999999999994</v>
      </c>
      <c r="Y334" s="167">
        <f t="shared" si="75"/>
        <v>0.20713999999999988</v>
      </c>
      <c r="Z334" s="167">
        <f t="shared" si="76"/>
        <v>-0.1281682242990653</v>
      </c>
      <c r="AA334" s="167">
        <f t="shared" si="77"/>
        <v>7.0000000000000062E-2</v>
      </c>
      <c r="AB334" s="174">
        <f t="shared" ref="AB334:AB335" si="82">AK334</f>
        <v>535</v>
      </c>
      <c r="AC334" s="161" t="str">
        <f>IFERROR(ROUND((VLOOKUP($A334,'ИЗ ГУГЛА'!$B:$Z,AC$1,0)+AE334)*AD334,),VLOOKUP($A334,'ИЗ ГУГЛА'!$B:$Z,AC$1,0))</f>
        <v/>
      </c>
      <c r="AD334" s="78">
        <v>1</v>
      </c>
      <c r="AE334" s="160">
        <v>0</v>
      </c>
      <c r="AF334" s="118" t="s">
        <v>28492</v>
      </c>
      <c r="AG334" s="152"/>
      <c r="AH334" s="161">
        <f>IFERROR(ROUND((VLOOKUP($A334,'ИЗ ГУГЛА'!$B:$Z,AH$1,0)+AJ334)*AI334,),VLOOKUP($A334,'ИЗ ГУГЛА'!$B:$Z,AH$1,0))</f>
        <v>535</v>
      </c>
      <c r="AI334" s="78">
        <v>1</v>
      </c>
      <c r="AJ334" s="160">
        <v>0</v>
      </c>
      <c r="AK334" s="184">
        <v>535</v>
      </c>
      <c r="AL334" s="172" t="s">
        <v>33356</v>
      </c>
      <c r="AM334" s="161" t="str">
        <f>IFERROR(ROUND((VLOOKUP($A334,'ИЗ ГУГЛА'!$B:$Z,AM$1,0)+AO334)*AN334,),VLOOKUP($A334,'ИЗ ГУГЛА'!$B:$Z,AM$1,0))</f>
        <v/>
      </c>
      <c r="AN334" s="160">
        <v>1</v>
      </c>
      <c r="AO334" s="160">
        <v>0</v>
      </c>
      <c r="AP334" s="172"/>
      <c r="AQ334" s="172"/>
      <c r="AR334" s="161" t="str">
        <f>IFERROR(ROUND((VLOOKUP($A334,'ИЗ ГУГЛА'!$B:$Z,AR$1,0)+AT334)*AS334,),VLOOKUP($A334,'ИЗ ГУГЛА'!$B:$Z,AR$1,0))</f>
        <v/>
      </c>
      <c r="AS334" s="160">
        <v>1</v>
      </c>
      <c r="AT334" s="160">
        <v>0</v>
      </c>
      <c r="AU334" s="172"/>
      <c r="AV334" s="172"/>
    </row>
    <row r="335" spans="1:48" ht="46.5" hidden="1" thickTop="1" thickBot="1">
      <c r="A335" s="121">
        <v>213330</v>
      </c>
      <c r="B335" s="115">
        <f>VLOOKUP($A335,'Выгр Кат'!$A:$T,B$1,0)</f>
        <v>31372</v>
      </c>
      <c r="C335" s="116" t="str">
        <f>VLOOKUP($A335,'Выгр Кат'!$A:$T,C$1,0)</f>
        <v>Сальник коленвала Victor Reinz задний, 80x100x8 мм для Лада Ларгус с двигателем K4M</v>
      </c>
      <c r="D335" s="115" t="str">
        <f>VLOOKUP($A335,'Выгр Кат'!$A:$T,D$1,0)</f>
        <v>Y</v>
      </c>
      <c r="E335" s="115" t="str">
        <f>VLOOKUP($A335,'Выгр Кат'!$A:$T,E$1,0)</f>
        <v>1</v>
      </c>
      <c r="F335" s="115">
        <f>VLOOKUP($A335,'Выгр Кат'!$A:$T,F$1,0)</f>
        <v>0</v>
      </c>
      <c r="G335" s="115" t="str">
        <f>VLOOKUP($A335,'Выгр Кат'!$A:$T,G$1,0)</f>
        <v>81-18304-50</v>
      </c>
      <c r="H335" s="115">
        <f>VLOOKUP($A335,'Выгр Кат'!$A:$T,H$1,0)</f>
        <v>0</v>
      </c>
      <c r="I335" s="93" t="s">
        <v>3483</v>
      </c>
      <c r="J335" s="93" t="s">
        <v>3483</v>
      </c>
      <c r="K335" s="75">
        <f>VLOOKUP(J335,'Отчет Eplex'!$B:$E,4,0)</f>
        <v>901.18</v>
      </c>
      <c r="L335" s="75">
        <f t="shared" si="68"/>
        <v>-48.82000000000005</v>
      </c>
      <c r="M335" s="72">
        <v>1</v>
      </c>
      <c r="N335" s="72" t="s">
        <v>3473</v>
      </c>
      <c r="O335" s="72" t="str">
        <f>IFERROR(IF(VLOOKUP(I335,'Прайс шпак'!C:F,4,0)=N335,"шпак","Ошибка"),"Ошибка")</f>
        <v>шпак</v>
      </c>
      <c r="P335" s="74">
        <f>INDEX('Прайс шпак'!$H:$H,MATCH(I335,'Прайс шпак'!$C:$C,0))*M335</f>
        <v>950</v>
      </c>
      <c r="Q335" s="72">
        <f>VLOOKUP(P335,Наценка!$A$1:$B$8,2,1)</f>
        <v>1.5</v>
      </c>
      <c r="R335" s="130">
        <f t="shared" si="81"/>
        <v>1225.8064516129032</v>
      </c>
      <c r="S335" s="74">
        <f t="shared" si="69"/>
        <v>1290</v>
      </c>
      <c r="T335" s="75">
        <f>VLOOKUP($A335,'Выгр Кат'!$A:$T,T$1,0)</f>
        <v>950</v>
      </c>
      <c r="U335" s="75">
        <f>VLOOKUP($A335,'Выгр Кат'!$A:$T,U$1,0)</f>
        <v>1290</v>
      </c>
      <c r="V335" s="76">
        <f t="shared" si="70"/>
        <v>0</v>
      </c>
      <c r="W335" s="76">
        <f t="shared" si="71"/>
        <v>0</v>
      </c>
      <c r="X335" s="77">
        <f>IF(IFERROR(RIGHT(E335,1),"")="✔",S335*(1-#REF!),S335*(1-$X$2))</f>
        <v>1199.6999999999998</v>
      </c>
      <c r="Y335" s="167">
        <f t="shared" si="75"/>
        <v>0.26284210526315777</v>
      </c>
      <c r="Z335" s="167">
        <f t="shared" si="76"/>
        <v>-0.11912313432835804</v>
      </c>
      <c r="AA335" s="167">
        <f t="shared" si="77"/>
        <v>0.12842105263157899</v>
      </c>
      <c r="AB335" s="174">
        <f t="shared" si="82"/>
        <v>1072</v>
      </c>
      <c r="AC335" s="161" t="str">
        <f>IFERROR(ROUND((VLOOKUP($A335,'ИЗ ГУГЛА'!$B:$Z,AC$1,0)+AE335)*AD335,),VLOOKUP($A335,'ИЗ ГУГЛА'!$B:$Z,AC$1,0))</f>
        <v/>
      </c>
      <c r="AD335" s="78">
        <v>1</v>
      </c>
      <c r="AE335" s="160">
        <v>0</v>
      </c>
      <c r="AF335" s="118" t="s">
        <v>28492</v>
      </c>
      <c r="AG335" s="152"/>
      <c r="AH335" s="161">
        <f>IFERROR(ROUND((VLOOKUP($A335,'ИЗ ГУГЛА'!$B:$Z,AH$1,0)+AJ335)*AI335,),VLOOKUP($A335,'ИЗ ГУГЛА'!$B:$Z,AH$1,0))</f>
        <v>1072</v>
      </c>
      <c r="AI335" s="78">
        <v>1</v>
      </c>
      <c r="AJ335" s="160">
        <v>0</v>
      </c>
      <c r="AK335" s="184">
        <v>1072</v>
      </c>
      <c r="AL335" s="172" t="s">
        <v>34029</v>
      </c>
      <c r="AM335" s="161" t="str">
        <f>IFERROR(ROUND((VLOOKUP($A335,'ИЗ ГУГЛА'!$B:$Z,AM$1,0)+AO335)*AN335,),VLOOKUP($A335,'ИЗ ГУГЛА'!$B:$Z,AM$1,0))</f>
        <v/>
      </c>
      <c r="AN335" s="160">
        <v>1</v>
      </c>
      <c r="AO335" s="160">
        <v>0</v>
      </c>
      <c r="AP335" s="172"/>
      <c r="AQ335" s="172"/>
      <c r="AR335" s="161" t="str">
        <f>IFERROR(ROUND((VLOOKUP($A335,'ИЗ ГУГЛА'!$B:$Z,AR$1,0)+AT335)*AS335,),VLOOKUP($A335,'ИЗ ГУГЛА'!$B:$Z,AR$1,0))</f>
        <v/>
      </c>
      <c r="AS335" s="160">
        <v>1</v>
      </c>
      <c r="AT335" s="160">
        <v>0</v>
      </c>
      <c r="AU335" s="172"/>
      <c r="AV335" s="172"/>
    </row>
    <row r="336" spans="1:48" ht="46.5" hidden="1" thickTop="1" thickBot="1">
      <c r="A336" s="121">
        <v>187457</v>
      </c>
      <c r="B336" s="115">
        <f>VLOOKUP($A336,'Выгр Кат'!$A:$T,B$1,0)</f>
        <v>15435</v>
      </c>
      <c r="C336" s="116" t="str">
        <f>VLOOKUP($A336,'Выгр Кат'!$A:$T,C$1,0)</f>
        <v>Передние тормозные диски БАС вентилируемые для Лада Веста, Ларгус, XRAY, Renault Logan</v>
      </c>
      <c r="D336" s="115" t="str">
        <f>VLOOKUP($A336,'Выгр Кат'!$A:$T,D$1,0)</f>
        <v>Y</v>
      </c>
      <c r="E336" s="115" t="str">
        <f>VLOOKUP($A336,'Выгр Кат'!$A:$T,E$1,0)</f>
        <v>1</v>
      </c>
      <c r="F336" s="115">
        <f>VLOOKUP($A336,'Выгр Кат'!$A:$T,F$1,0)</f>
        <v>0</v>
      </c>
      <c r="G336" s="115" t="str">
        <f>VLOOKUP($A336,'Выгр Кат'!$A:$T,G$1,0)</f>
        <v>A8450031577</v>
      </c>
      <c r="H336" s="115">
        <f>VLOOKUP($A336,'Выгр Кат'!$A:$T,H$1,0)</f>
        <v>0</v>
      </c>
      <c r="I336" s="93" t="s">
        <v>248</v>
      </c>
      <c r="J336" s="93" t="s">
        <v>248</v>
      </c>
      <c r="K336" s="75" t="e">
        <f>VLOOKUP(J336,'Отчет Eplex'!$B:$E,4,0)</f>
        <v>#N/A</v>
      </c>
      <c r="L336" s="75" t="e">
        <f t="shared" si="68"/>
        <v>#N/A</v>
      </c>
      <c r="M336" s="72">
        <v>1</v>
      </c>
      <c r="N336" s="72" t="s">
        <v>3738</v>
      </c>
      <c r="O336" s="72" t="str">
        <f>IFERROR(IF(VLOOKUP(I336,'Прайс шпак'!C:F,4,0)=N336,"шпак","Ошибка"),"Ошибка")</f>
        <v>шпак</v>
      </c>
      <c r="P336" s="74">
        <f>INDEX('Прайс шпак'!$H:$H,MATCH(I336,'Прайс шпак'!$C:$C,0))*M336</f>
        <v>3000</v>
      </c>
      <c r="Q336" s="72">
        <f>VLOOKUP(P336,Наценка!$A$1:$B$8,2,1)</f>
        <v>1.39</v>
      </c>
      <c r="R336" s="75">
        <f t="shared" si="78"/>
        <v>4170</v>
      </c>
      <c r="S336" s="74">
        <f t="shared" si="69"/>
        <v>4190</v>
      </c>
      <c r="T336" s="75">
        <f>VLOOKUP($A336,'Выгр Кат'!$A:$T,T$1,0)</f>
        <v>3000</v>
      </c>
      <c r="U336" s="75">
        <f>VLOOKUP($A336,'Выгр Кат'!$A:$T,U$1,0)</f>
        <v>4190</v>
      </c>
      <c r="V336" s="76">
        <f t="shared" si="70"/>
        <v>0</v>
      </c>
      <c r="W336" s="76">
        <f t="shared" si="71"/>
        <v>0</v>
      </c>
      <c r="X336" s="77">
        <f>IF(IFERROR(RIGHT(E336,1),"")="✔",S336*(1-#REF!),S336*(1-$X$2))</f>
        <v>3896.7</v>
      </c>
      <c r="Y336" s="167">
        <f t="shared" si="75"/>
        <v>0.29889999999999994</v>
      </c>
      <c r="Z336" s="167">
        <f t="shared" si="76"/>
        <v>0.15104575163398698</v>
      </c>
      <c r="AA336" s="167">
        <f t="shared" si="77"/>
        <v>0.53</v>
      </c>
      <c r="AB336" s="169">
        <f t="shared" ref="AB336:AB337" si="83">AF336</f>
        <v>4590</v>
      </c>
      <c r="AC336" s="161">
        <f>IFERROR(ROUND((VLOOKUP($A336,'ИЗ ГУГЛА'!$B:$Z,AC$1,0)+AE336)*AD336,),VLOOKUP($A336,'ИЗ ГУГЛА'!$B:$Z,AC$1,0))</f>
        <v>4590</v>
      </c>
      <c r="AD336" s="78">
        <v>1</v>
      </c>
      <c r="AE336" s="160">
        <v>0</v>
      </c>
      <c r="AF336" s="183">
        <v>4590</v>
      </c>
      <c r="AG336" s="152" t="s">
        <v>28617</v>
      </c>
      <c r="AH336" s="161" t="str">
        <f>IFERROR(ROUND((VLOOKUP($A336,'ИЗ ГУГЛА'!$B:$Z,AH$1,0)+AJ336)*AI336,),VLOOKUP($A336,'ИЗ ГУГЛА'!$B:$Z,AH$1,0))</f>
        <v/>
      </c>
      <c r="AI336" s="78">
        <v>1</v>
      </c>
      <c r="AJ336" s="160">
        <v>0</v>
      </c>
      <c r="AK336" s="172"/>
      <c r="AL336" s="172"/>
      <c r="AM336" s="161" t="str">
        <f>IFERROR(ROUND((VLOOKUP($A336,'ИЗ ГУГЛА'!$B:$Z,AM$1,0)+AO336)*AN336,),VLOOKUP($A336,'ИЗ ГУГЛА'!$B:$Z,AM$1,0))</f>
        <v/>
      </c>
      <c r="AN336" s="160">
        <v>1</v>
      </c>
      <c r="AO336" s="160">
        <v>0</v>
      </c>
      <c r="AP336" s="172"/>
      <c r="AQ336" s="172"/>
      <c r="AR336" s="161" t="str">
        <f>IFERROR(ROUND((VLOOKUP($A336,'ИЗ ГУГЛА'!$B:$Z,AR$1,0)+AT336)*AS336,),VLOOKUP($A336,'ИЗ ГУГЛА'!$B:$Z,AR$1,0))</f>
        <v/>
      </c>
      <c r="AS336" s="160">
        <v>1</v>
      </c>
      <c r="AT336" s="160">
        <v>0</v>
      </c>
      <c r="AU336" s="172"/>
      <c r="AV336" s="172"/>
    </row>
    <row r="337" spans="1:48" ht="46.5" hidden="1" thickTop="1" thickBot="1">
      <c r="A337" s="121">
        <v>145502</v>
      </c>
      <c r="B337" s="115">
        <f>VLOOKUP($A337,'Выгр Кат'!$A:$T,B$1,0)</f>
        <v>29384</v>
      </c>
      <c r="C337" s="116" t="str">
        <f>VLOOKUP($A337,'Выгр Кат'!$A:$T,C$1,0)</f>
        <v>Задние тормозные колодки Allied Nippon дисковые тормоза для Лада Калина спорт, Веста SW Cross</v>
      </c>
      <c r="D337" s="115" t="str">
        <f>VLOOKUP($A337,'Выгр Кат'!$A:$T,D$1,0)</f>
        <v>Y</v>
      </c>
      <c r="E337" s="115" t="str">
        <f>VLOOKUP($A337,'Выгр Кат'!$A:$T,E$1,0)</f>
        <v>1</v>
      </c>
      <c r="F337" s="115">
        <f>VLOOKUP($A337,'Выгр Кат'!$A:$T,F$1,0)</f>
        <v>0</v>
      </c>
      <c r="G337" s="115" t="str">
        <f>VLOOKUP($A337,'Выгр Кат'!$A:$T,G$1,0)</f>
        <v>ADB01026</v>
      </c>
      <c r="H337" s="115">
        <f>VLOOKUP($A337,'Выгр Кат'!$A:$T,H$1,0)</f>
        <v>0</v>
      </c>
      <c r="I337" s="93" t="s">
        <v>4439</v>
      </c>
      <c r="J337" s="93" t="s">
        <v>4439</v>
      </c>
      <c r="K337" s="75">
        <f>VLOOKUP(J337,'Отчет Eplex'!$B:$E,4,0)</f>
        <v>969.94</v>
      </c>
      <c r="L337" s="75">
        <f t="shared" si="68"/>
        <v>-330.05999999999995</v>
      </c>
      <c r="M337" s="72">
        <v>1</v>
      </c>
      <c r="N337" s="72" t="s">
        <v>384</v>
      </c>
      <c r="O337" s="72" t="str">
        <f>IFERROR(IF(VLOOKUP(I337,'Прайс шпак'!C:F,4,0)=N337,"шпак","Ошибка"),"Ошибка")</f>
        <v>шпак</v>
      </c>
      <c r="P337" s="74">
        <f>INDEX('Прайс шпак'!$H:$H,MATCH(I337,'Прайс шпак'!$C:$C,0))*M337</f>
        <v>1300</v>
      </c>
      <c r="Q337" s="72">
        <f>VLOOKUP(P337,Наценка!$A$1:$B$8,2,1)</f>
        <v>1.39</v>
      </c>
      <c r="R337" s="75">
        <f t="shared" si="78"/>
        <v>1806.9999999999998</v>
      </c>
      <c r="S337" s="74">
        <f t="shared" si="69"/>
        <v>1890</v>
      </c>
      <c r="T337" s="75">
        <f>VLOOKUP($A337,'Выгр Кат'!$A:$T,T$1,0)</f>
        <v>1300</v>
      </c>
      <c r="U337" s="75">
        <f>VLOOKUP($A337,'Выгр Кат'!$A:$T,U$1,0)</f>
        <v>1890</v>
      </c>
      <c r="V337" s="76">
        <f t="shared" si="70"/>
        <v>0</v>
      </c>
      <c r="W337" s="76">
        <f t="shared" si="71"/>
        <v>0</v>
      </c>
      <c r="X337" s="77">
        <f>IF(IFERROR(RIGHT(E337,1),"")="✔",S337*(1-#REF!),S337*(1-$X$2))</f>
        <v>1757.6999999999998</v>
      </c>
      <c r="Y337" s="167">
        <f t="shared" si="75"/>
        <v>0.35207692307692295</v>
      </c>
      <c r="Z337" s="167">
        <f t="shared" si="76"/>
        <v>1.8044692737430271E-2</v>
      </c>
      <c r="AA337" s="167">
        <f t="shared" si="77"/>
        <v>0.37692307692307692</v>
      </c>
      <c r="AB337" s="169">
        <f t="shared" si="83"/>
        <v>1790</v>
      </c>
      <c r="AC337" s="161">
        <f>IFERROR(ROUND((VLOOKUP($A337,'ИЗ ГУГЛА'!$B:$Z,AC$1,0)+AE337)*AD337,),VLOOKUP($A337,'ИЗ ГУГЛА'!$B:$Z,AC$1,0))</f>
        <v>1790</v>
      </c>
      <c r="AD337" s="78">
        <v>1</v>
      </c>
      <c r="AE337" s="160">
        <v>0</v>
      </c>
      <c r="AF337" s="183">
        <v>1790</v>
      </c>
      <c r="AG337" s="152" t="s">
        <v>27962</v>
      </c>
      <c r="AH337" s="161" t="str">
        <f>IFERROR(ROUND((VLOOKUP($A337,'ИЗ ГУГЛА'!$B:$Z,AH$1,0)+AJ337)*AI337,),VLOOKUP($A337,'ИЗ ГУГЛА'!$B:$Z,AH$1,0))</f>
        <v/>
      </c>
      <c r="AI337" s="78">
        <v>1</v>
      </c>
      <c r="AJ337" s="160">
        <v>0</v>
      </c>
      <c r="AK337" s="172"/>
      <c r="AL337" s="172"/>
      <c r="AM337" s="161" t="str">
        <f>IFERROR(ROUND((VLOOKUP($A337,'ИЗ ГУГЛА'!$B:$Z,AM$1,0)+AO337)*AN337,),VLOOKUP($A337,'ИЗ ГУГЛА'!$B:$Z,AM$1,0))</f>
        <v/>
      </c>
      <c r="AN337" s="160">
        <v>1</v>
      </c>
      <c r="AO337" s="160">
        <v>0</v>
      </c>
      <c r="AP337" s="172"/>
      <c r="AQ337" s="172"/>
      <c r="AR337" s="161" t="str">
        <f>IFERROR(ROUND((VLOOKUP($A337,'ИЗ ГУГЛА'!$B:$Z,AR$1,0)+AT337)*AS337,),VLOOKUP($A337,'ИЗ ГУГЛА'!$B:$Z,AR$1,0))</f>
        <v/>
      </c>
      <c r="AS337" s="160">
        <v>1</v>
      </c>
      <c r="AT337" s="160">
        <v>0</v>
      </c>
      <c r="AU337" s="172"/>
      <c r="AV337" s="172"/>
    </row>
    <row r="338" spans="1:48" ht="46.5" hidden="1" thickTop="1" thickBot="1">
      <c r="A338" s="121">
        <v>181794</v>
      </c>
      <c r="B338" s="115">
        <f>VLOOKUP($A338,'Выгр Кат'!$A:$T,B$1,0)</f>
        <v>29551</v>
      </c>
      <c r="C338" s="116" t="str">
        <f>VLOOKUP($A338,'Выгр Кат'!$A:$T,C$1,0)</f>
        <v>Опорный ролик ГРМ DAYCO для Лада Приора с 16-ти клапанным двигателем</v>
      </c>
      <c r="D338" s="115" t="str">
        <f>VLOOKUP($A338,'Выгр Кат'!$A:$T,D$1,0)</f>
        <v>Y</v>
      </c>
      <c r="E338" s="115" t="str">
        <f>VLOOKUP($A338,'Выгр Кат'!$A:$T,E$1,0)</f>
        <v>1</v>
      </c>
      <c r="F338" s="115">
        <f>VLOOKUP($A338,'Выгр Кат'!$A:$T,F$1,0)</f>
        <v>0</v>
      </c>
      <c r="G338" s="115" t="str">
        <f>VLOOKUP($A338,'Выгр Кат'!$A:$T,G$1,0)</f>
        <v>ATB2543</v>
      </c>
      <c r="H338" s="115">
        <f>VLOOKUP($A338,'Выгр Кат'!$A:$T,H$1,0)</f>
        <v>0</v>
      </c>
      <c r="I338" s="93" t="s">
        <v>4488</v>
      </c>
      <c r="J338" s="93" t="s">
        <v>4488</v>
      </c>
      <c r="K338" s="75">
        <f>VLOOKUP(J338,'Отчет Eplex'!$B:$E,4,0)</f>
        <v>1312.18</v>
      </c>
      <c r="L338" s="75">
        <f t="shared" si="68"/>
        <v>12.180000000000064</v>
      </c>
      <c r="M338" s="72">
        <v>1</v>
      </c>
      <c r="N338" s="72" t="s">
        <v>1133</v>
      </c>
      <c r="O338" s="72" t="str">
        <f>IFERROR(IF(VLOOKUP(I338,'Прайс шпак'!C:F,4,0)=N338,"шпак","Ошибка"),"Ошибка")</f>
        <v>шпак</v>
      </c>
      <c r="P338" s="74">
        <f>INDEX('Прайс шпак'!$H:$H,MATCH(I338,'Прайс шпак'!$C:$C,0))*M338</f>
        <v>1300</v>
      </c>
      <c r="Q338" s="72">
        <f>VLOOKUP(P338,Наценка!$A$1:$B$8,2,1)</f>
        <v>1.39</v>
      </c>
      <c r="R338" s="75">
        <f t="shared" si="78"/>
        <v>1806.9999999999998</v>
      </c>
      <c r="S338" s="74">
        <f t="shared" si="69"/>
        <v>1890</v>
      </c>
      <c r="T338" s="75">
        <f>VLOOKUP($A338,'Выгр Кат'!$A:$T,T$1,0)</f>
        <v>1300</v>
      </c>
      <c r="U338" s="75">
        <f>VLOOKUP($A338,'Выгр Кат'!$A:$T,U$1,0)</f>
        <v>1890</v>
      </c>
      <c r="V338" s="76">
        <f t="shared" si="70"/>
        <v>0</v>
      </c>
      <c r="W338" s="76">
        <f t="shared" si="71"/>
        <v>0</v>
      </c>
      <c r="X338" s="77">
        <f>IF(IFERROR(RIGHT(E338,1),"")="✔",S338*(1-#REF!),S338*(1-$X$2))</f>
        <v>1757.6999999999998</v>
      </c>
      <c r="Y338" s="167">
        <f t="shared" si="75"/>
        <v>0.35207692307692295</v>
      </c>
      <c r="Z338" s="167" t="str">
        <f t="shared" si="76"/>
        <v/>
      </c>
      <c r="AA338" s="167" t="str">
        <f t="shared" si="77"/>
        <v/>
      </c>
      <c r="AB338" s="168"/>
      <c r="AC338" s="161" t="str">
        <f>IFERROR(ROUND((VLOOKUP($A338,'ИЗ ГУГЛА'!$B:$Z,AC$1,0)+AE338)*AD338,),VLOOKUP($A338,'ИЗ ГУГЛА'!$B:$Z,AC$1,0))</f>
        <v/>
      </c>
      <c r="AD338" s="78">
        <v>1</v>
      </c>
      <c r="AE338" s="160">
        <v>0</v>
      </c>
      <c r="AF338" s="118" t="s">
        <v>28492</v>
      </c>
      <c r="AG338" s="152"/>
      <c r="AH338" s="161" t="str">
        <f>IFERROR(ROUND((VLOOKUP($A338,'ИЗ ГУГЛА'!$B:$Z,AH$1,0)+AJ338)*AI338,),VLOOKUP($A338,'ИЗ ГУГЛА'!$B:$Z,AH$1,0))</f>
        <v/>
      </c>
      <c r="AI338" s="78">
        <v>1</v>
      </c>
      <c r="AJ338" s="160">
        <v>0</v>
      </c>
      <c r="AK338" s="172"/>
      <c r="AL338" s="172"/>
      <c r="AM338" s="161" t="str">
        <f>IFERROR(ROUND((VLOOKUP($A338,'ИЗ ГУГЛА'!$B:$Z,AM$1,0)+AO338)*AN338,),VLOOKUP($A338,'ИЗ ГУГЛА'!$B:$Z,AM$1,0))</f>
        <v/>
      </c>
      <c r="AN338" s="160">
        <v>1</v>
      </c>
      <c r="AO338" s="160">
        <v>0</v>
      </c>
      <c r="AP338" s="172"/>
      <c r="AQ338" s="172"/>
      <c r="AR338" s="161" t="str">
        <f>IFERROR(ROUND((VLOOKUP($A338,'ИЗ ГУГЛА'!$B:$Z,AR$1,0)+AT338)*AS338,),VLOOKUP($A338,'ИЗ ГУГЛА'!$B:$Z,AR$1,0))</f>
        <v/>
      </c>
      <c r="AS338" s="160">
        <v>1</v>
      </c>
      <c r="AT338" s="160">
        <v>0</v>
      </c>
      <c r="AU338" s="172"/>
      <c r="AV338" s="172"/>
    </row>
    <row r="339" spans="1:48" ht="46.5" hidden="1" thickTop="1" thickBot="1">
      <c r="A339" s="121">
        <v>171791</v>
      </c>
      <c r="B339" s="115">
        <f>VLOOKUP($A339,'Выгр Кат'!$A:$T,B$1,0)</f>
        <v>29553</v>
      </c>
      <c r="C339" s="116" t="str">
        <f>VLOOKUP($A339,'Выгр Кат'!$A:$T,C$1,0)</f>
        <v>Натяжной ролик ГРМ DAYCO для Лада Приора с 16-ти клапанным двигателем</v>
      </c>
      <c r="D339" s="115" t="str">
        <f>VLOOKUP($A339,'Выгр Кат'!$A:$T,D$1,0)</f>
        <v>Y</v>
      </c>
      <c r="E339" s="115" t="str">
        <f>VLOOKUP($A339,'Выгр Кат'!$A:$T,E$1,0)</f>
        <v>1</v>
      </c>
      <c r="F339" s="115">
        <f>VLOOKUP($A339,'Выгр Кат'!$A:$T,F$1,0)</f>
        <v>0</v>
      </c>
      <c r="G339" s="115" t="str">
        <f>VLOOKUP($A339,'Выгр Кат'!$A:$T,G$1,0)</f>
        <v>ATB2544</v>
      </c>
      <c r="H339" s="115">
        <f>VLOOKUP($A339,'Выгр Кат'!$A:$T,H$1,0)</f>
        <v>0</v>
      </c>
      <c r="I339" s="93" t="s">
        <v>4429</v>
      </c>
      <c r="J339" s="93" t="s">
        <v>4429</v>
      </c>
      <c r="K339" s="75">
        <f>VLOOKUP(J339,'Отчет Eplex'!$B:$E,4,0)</f>
        <v>2525.88</v>
      </c>
      <c r="L339" s="75">
        <f t="shared" si="68"/>
        <v>125.88000000000011</v>
      </c>
      <c r="M339" s="72">
        <v>1</v>
      </c>
      <c r="N339" s="72" t="s">
        <v>1133</v>
      </c>
      <c r="O339" s="72" t="str">
        <f>IFERROR(IF(VLOOKUP(I339,'Прайс шпак'!C:F,4,0)=N339,"шпак","Ошибка"),"Ошибка")</f>
        <v>шпак</v>
      </c>
      <c r="P339" s="74">
        <f>INDEX('Прайс шпак'!$H:$H,MATCH(I339,'Прайс шпак'!$C:$C,0))*M339</f>
        <v>2400</v>
      </c>
      <c r="Q339" s="72">
        <f>VLOOKUP(P339,Наценка!$A$1:$B$8,2,1)</f>
        <v>1.39</v>
      </c>
      <c r="R339" s="75">
        <f t="shared" si="78"/>
        <v>3335.9999999999995</v>
      </c>
      <c r="S339" s="74">
        <f t="shared" si="69"/>
        <v>3390</v>
      </c>
      <c r="T339" s="75">
        <f>VLOOKUP($A339,'Выгр Кат'!$A:$T,T$1,0)</f>
        <v>2400</v>
      </c>
      <c r="U339" s="75">
        <f>VLOOKUP($A339,'Выгр Кат'!$A:$T,U$1,0)</f>
        <v>3390</v>
      </c>
      <c r="V339" s="76">
        <f t="shared" si="70"/>
        <v>0</v>
      </c>
      <c r="W339" s="76">
        <f t="shared" si="71"/>
        <v>0</v>
      </c>
      <c r="X339" s="77">
        <f>IF(IFERROR(RIGHT(E339,1),"")="✔",S339*(1-#REF!),S339*(1-$X$2))</f>
        <v>3152.7</v>
      </c>
      <c r="Y339" s="167">
        <f t="shared" si="75"/>
        <v>0.31362499999999982</v>
      </c>
      <c r="Z339" s="167" t="str">
        <f t="shared" si="76"/>
        <v/>
      </c>
      <c r="AA339" s="167" t="str">
        <f t="shared" si="77"/>
        <v/>
      </c>
      <c r="AB339" s="168"/>
      <c r="AC339" s="161" t="str">
        <f>IFERROR(ROUND((VLOOKUP($A339,'ИЗ ГУГЛА'!$B:$Z,AC$1,0)+AE339)*AD339,),VLOOKUP($A339,'ИЗ ГУГЛА'!$B:$Z,AC$1,0))</f>
        <v/>
      </c>
      <c r="AD339" s="78">
        <v>1</v>
      </c>
      <c r="AE339" s="160">
        <v>0</v>
      </c>
      <c r="AF339" s="118" t="s">
        <v>28492</v>
      </c>
      <c r="AG339" s="152"/>
      <c r="AH339" s="161" t="str">
        <f>IFERROR(ROUND((VLOOKUP($A339,'ИЗ ГУГЛА'!$B:$Z,AH$1,0)+AJ339)*AI339,),VLOOKUP($A339,'ИЗ ГУГЛА'!$B:$Z,AH$1,0))</f>
        <v/>
      </c>
      <c r="AI339" s="78">
        <v>1</v>
      </c>
      <c r="AJ339" s="160">
        <v>0</v>
      </c>
      <c r="AK339" s="172"/>
      <c r="AL339" s="172"/>
      <c r="AM339" s="161" t="str">
        <f>IFERROR(ROUND((VLOOKUP($A339,'ИЗ ГУГЛА'!$B:$Z,AM$1,0)+AO339)*AN339,),VLOOKUP($A339,'ИЗ ГУГЛА'!$B:$Z,AM$1,0))</f>
        <v/>
      </c>
      <c r="AN339" s="160">
        <v>1</v>
      </c>
      <c r="AO339" s="160">
        <v>0</v>
      </c>
      <c r="AP339" s="172"/>
      <c r="AQ339" s="172"/>
      <c r="AR339" s="161" t="str">
        <f>IFERROR(ROUND((VLOOKUP($A339,'ИЗ ГУГЛА'!$B:$Z,AR$1,0)+AT339)*AS339,),VLOOKUP($A339,'ИЗ ГУГЛА'!$B:$Z,AR$1,0))</f>
        <v/>
      </c>
      <c r="AS339" s="160">
        <v>1</v>
      </c>
      <c r="AT339" s="160">
        <v>0</v>
      </c>
      <c r="AU339" s="172"/>
      <c r="AV339" s="172"/>
    </row>
    <row r="340" spans="1:48" ht="46.5" hidden="1" thickTop="1" thickBot="1">
      <c r="A340" s="121">
        <v>202422</v>
      </c>
      <c r="B340" s="115">
        <f>VLOOKUP($A340,'Выгр Кат'!$A:$T,B$1,0)</f>
        <v>30922</v>
      </c>
      <c r="C340" s="116" t="str">
        <f>VLOOKUP($A340,'Выгр Кат'!$A:$T,C$1,0)</f>
        <v>Радиатор охлаждения REPAX универсальный для ВАЗ 2108-21099, 2113-2115</v>
      </c>
      <c r="D340" s="115" t="str">
        <f>VLOOKUP($A340,'Выгр Кат'!$A:$T,D$1,0)</f>
        <v>Y</v>
      </c>
      <c r="E340" s="115" t="str">
        <f>VLOOKUP($A340,'Выгр Кат'!$A:$T,E$1,0)</f>
        <v>1</v>
      </c>
      <c r="F340" s="115">
        <f>VLOOKUP($A340,'Выгр Кат'!$A:$T,F$1,0)</f>
        <v>0</v>
      </c>
      <c r="G340" s="115" t="str">
        <f>VLOOKUP($A340,'Выгр Кат'!$A:$T,G$1,0)</f>
        <v>210821301012</v>
      </c>
      <c r="H340" s="115" t="str">
        <f>VLOOKUP($A340,'Выгр Кат'!$A:$T,H$1,0)</f>
        <v>21082-1301012</v>
      </c>
      <c r="I340" s="99" t="s">
        <v>7132</v>
      </c>
      <c r="J340" s="99" t="s">
        <v>7132</v>
      </c>
      <c r="K340" s="75">
        <f>VLOOKUP(J340,'Отчет Eplex'!$B:$E,4,0)</f>
        <v>0</v>
      </c>
      <c r="L340" s="75">
        <f t="shared" si="68"/>
        <v>-1630</v>
      </c>
      <c r="M340" s="72">
        <v>1</v>
      </c>
      <c r="N340" s="80" t="s">
        <v>2548</v>
      </c>
      <c r="O340" s="72" t="str">
        <f>IFERROR(IF(VLOOKUP(I340,'Прайс шпак'!C:F,4,0)=N340,"шпак","Ошибка"),"Ошибка")</f>
        <v>шпак</v>
      </c>
      <c r="P340" s="74">
        <f>INDEX('Прайс шпак'!$H:$H,MATCH(I340,'Прайс шпак'!$C:$C,0))*M340</f>
        <v>1630</v>
      </c>
      <c r="Q340" s="72">
        <f>VLOOKUP(P340,Наценка!$A$1:$B$8,2,1)</f>
        <v>1.39</v>
      </c>
      <c r="R340" s="75">
        <f t="shared" si="78"/>
        <v>2265.6999999999998</v>
      </c>
      <c r="S340" s="74">
        <f t="shared" si="69"/>
        <v>2290</v>
      </c>
      <c r="T340" s="75">
        <f>VLOOKUP($A340,'Выгр Кат'!$A:$T,T$1,0)</f>
        <v>1630</v>
      </c>
      <c r="U340" s="75">
        <f>VLOOKUP($A340,'Выгр Кат'!$A:$T,U$1,0)</f>
        <v>2290</v>
      </c>
      <c r="V340" s="76">
        <f t="shared" si="70"/>
        <v>0</v>
      </c>
      <c r="W340" s="76">
        <f t="shared" si="71"/>
        <v>0</v>
      </c>
      <c r="X340" s="77">
        <f>IF(IFERROR(RIGHT(E340,1),"")="✔",S340*(1-#REF!),S340*(1-$X$2))</f>
        <v>2129.6999999999998</v>
      </c>
      <c r="Y340" s="167">
        <f t="shared" si="75"/>
        <v>0.30656441717791405</v>
      </c>
      <c r="Z340" s="167" t="str">
        <f t="shared" si="76"/>
        <v/>
      </c>
      <c r="AA340" s="167" t="str">
        <f t="shared" si="77"/>
        <v/>
      </c>
      <c r="AB340" s="168"/>
      <c r="AC340" s="161" t="str">
        <f>IFERROR(ROUND((VLOOKUP($A340,'ИЗ ГУГЛА'!$B:$Z,AC$1,0)+AE340)*AD340,),VLOOKUP($A340,'ИЗ ГУГЛА'!$B:$Z,AC$1,0))</f>
        <v/>
      </c>
      <c r="AD340" s="78">
        <v>1</v>
      </c>
      <c r="AE340" s="160">
        <v>0</v>
      </c>
      <c r="AF340" s="118" t="s">
        <v>28492</v>
      </c>
      <c r="AG340" s="152"/>
      <c r="AH340" s="161" t="str">
        <f>IFERROR(ROUND((VLOOKUP($A340,'ИЗ ГУГЛА'!$B:$Z,AH$1,0)+AJ340)*AI340,),VLOOKUP($A340,'ИЗ ГУГЛА'!$B:$Z,AH$1,0))</f>
        <v/>
      </c>
      <c r="AI340" s="78">
        <v>1</v>
      </c>
      <c r="AJ340" s="160">
        <v>0</v>
      </c>
      <c r="AK340" s="172"/>
      <c r="AL340" s="172"/>
      <c r="AM340" s="161" t="str">
        <f>IFERROR(ROUND((VLOOKUP($A340,'ИЗ ГУГЛА'!$B:$Z,AM$1,0)+AO340)*AN340,),VLOOKUP($A340,'ИЗ ГУГЛА'!$B:$Z,AM$1,0))</f>
        <v/>
      </c>
      <c r="AN340" s="160">
        <v>1</v>
      </c>
      <c r="AO340" s="160">
        <v>0</v>
      </c>
      <c r="AP340" s="172"/>
      <c r="AQ340" s="172"/>
      <c r="AR340" s="161" t="str">
        <f>IFERROR(ROUND((VLOOKUP($A340,'ИЗ ГУГЛА'!$B:$Z,AR$1,0)+AT340)*AS340,),VLOOKUP($A340,'ИЗ ГУГЛА'!$B:$Z,AR$1,0))</f>
        <v/>
      </c>
      <c r="AS340" s="160">
        <v>1</v>
      </c>
      <c r="AT340" s="160">
        <v>0</v>
      </c>
      <c r="AU340" s="172"/>
      <c r="AV340" s="172"/>
    </row>
    <row r="341" spans="1:48" ht="46.5" hidden="1" thickTop="1" thickBot="1">
      <c r="A341" s="121">
        <v>219623</v>
      </c>
      <c r="B341" s="115">
        <f>VLOOKUP($A341,'Выгр Кат'!$A:$T,B$1,0)</f>
        <v>29626</v>
      </c>
      <c r="C341" s="116" t="str">
        <f>VLOOKUP($A341,'Выгр Кат'!$A:$T,C$1,0)</f>
        <v>Тормозные колодки REMSA передние для Лада Ларгус с 8-ми клапанным двигателем</v>
      </c>
      <c r="D341" s="115" t="str">
        <f>VLOOKUP($A341,'Выгр Кат'!$A:$T,D$1,0)</f>
        <v>Y</v>
      </c>
      <c r="E341" s="115" t="str">
        <f>VLOOKUP($A341,'Выгр Кат'!$A:$T,E$1,0)</f>
        <v>1</v>
      </c>
      <c r="F341" s="115">
        <f>VLOOKUP($A341,'Выгр Кат'!$A:$T,F$1,0)</f>
        <v>0</v>
      </c>
      <c r="G341" s="115" t="str">
        <f>VLOOKUP($A341,'Выгр Кат'!$A:$T,G$1,0)</f>
        <v>BPM0141.20</v>
      </c>
      <c r="H341" s="115">
        <f>VLOOKUP($A341,'Выгр Кат'!$A:$T,H$1,0)</f>
        <v>0</v>
      </c>
      <c r="I341" s="93" t="s">
        <v>2542</v>
      </c>
      <c r="J341" s="93" t="s">
        <v>2542</v>
      </c>
      <c r="K341" s="75">
        <f>VLOOKUP(J341,'Отчет Eplex'!$B:$E,4,0)</f>
        <v>0</v>
      </c>
      <c r="L341" s="75">
        <f t="shared" si="68"/>
        <v>-490</v>
      </c>
      <c r="M341" s="72">
        <v>1</v>
      </c>
      <c r="N341" s="72" t="s">
        <v>2544</v>
      </c>
      <c r="O341" s="72" t="str">
        <f>IFERROR(IF(VLOOKUP(I341,'Прайс шпак'!C:F,4,0)=N341,"шпак","Ошибка"),"Ошибка")</f>
        <v>шпак</v>
      </c>
      <c r="P341" s="74">
        <f>INDEX('Прайс шпак'!$H:$H,MATCH(I341,'Прайс шпак'!$C:$C,0))*M341</f>
        <v>490</v>
      </c>
      <c r="Q341" s="72">
        <f>VLOOKUP(P341,Наценка!$A$1:$B$8,2,1)</f>
        <v>1.55</v>
      </c>
      <c r="R341" s="75">
        <f t="shared" si="78"/>
        <v>759.5</v>
      </c>
      <c r="S341" s="74">
        <f t="shared" si="69"/>
        <v>759</v>
      </c>
      <c r="T341" s="75">
        <f>VLOOKUP($A341,'Выгр Кат'!$A:$T,T$1,0)</f>
        <v>490</v>
      </c>
      <c r="U341" s="75">
        <f>VLOOKUP($A341,'Выгр Кат'!$A:$T,U$1,0)</f>
        <v>759</v>
      </c>
      <c r="V341" s="76">
        <f t="shared" si="70"/>
        <v>0</v>
      </c>
      <c r="W341" s="76">
        <f t="shared" si="71"/>
        <v>0</v>
      </c>
      <c r="X341" s="77">
        <f>IF(IFERROR(RIGHT(E341,1),"")="✔",S341*(1-#REF!),S341*(1-$X$2))</f>
        <v>705.87</v>
      </c>
      <c r="Y341" s="167">
        <f t="shared" si="75"/>
        <v>0.4405510204081633</v>
      </c>
      <c r="Z341" s="167">
        <f t="shared" si="76"/>
        <v>0.20688764044943819</v>
      </c>
      <c r="AA341" s="167">
        <f t="shared" si="77"/>
        <v>0.81632653061224492</v>
      </c>
      <c r="AB341" s="169">
        <f t="shared" ref="AB341:AB342" si="84">AF341</f>
        <v>890</v>
      </c>
      <c r="AC341" s="161">
        <f>IFERROR(ROUND((VLOOKUP($A341,'ИЗ ГУГЛА'!$B:$Z,AC$1,0)+AE341)*AD341,),VLOOKUP($A341,'ИЗ ГУГЛА'!$B:$Z,AC$1,0))</f>
        <v>890</v>
      </c>
      <c r="AD341" s="78">
        <v>1</v>
      </c>
      <c r="AE341" s="160">
        <v>0</v>
      </c>
      <c r="AF341" s="183">
        <v>890</v>
      </c>
      <c r="AG341" s="152" t="s">
        <v>28037</v>
      </c>
      <c r="AH341" s="161" t="str">
        <f>IFERROR(ROUND((VLOOKUP($A341,'ИЗ ГУГЛА'!$B:$Z,AH$1,0)+AJ341)*AI341,),VLOOKUP($A341,'ИЗ ГУГЛА'!$B:$Z,AH$1,0))</f>
        <v/>
      </c>
      <c r="AI341" s="78">
        <v>1</v>
      </c>
      <c r="AJ341" s="160">
        <v>0</v>
      </c>
      <c r="AK341" s="172"/>
      <c r="AL341" s="172"/>
      <c r="AM341" s="161" t="str">
        <f>IFERROR(ROUND((VLOOKUP($A341,'ИЗ ГУГЛА'!$B:$Z,AM$1,0)+AO341)*AN341,),VLOOKUP($A341,'ИЗ ГУГЛА'!$B:$Z,AM$1,0))</f>
        <v/>
      </c>
      <c r="AN341" s="160">
        <v>1</v>
      </c>
      <c r="AO341" s="160">
        <v>0</v>
      </c>
      <c r="AP341" s="172"/>
      <c r="AQ341" s="172"/>
      <c r="AR341" s="161" t="str">
        <f>IFERROR(ROUND((VLOOKUP($A341,'ИЗ ГУГЛА'!$B:$Z,AR$1,0)+AT341)*AS341,),VLOOKUP($A341,'ИЗ ГУГЛА'!$B:$Z,AR$1,0))</f>
        <v/>
      </c>
      <c r="AS341" s="160">
        <v>1</v>
      </c>
      <c r="AT341" s="160">
        <v>0</v>
      </c>
      <c r="AU341" s="172"/>
      <c r="AV341" s="172"/>
    </row>
    <row r="342" spans="1:48" ht="46.5" hidden="1" thickTop="1" thickBot="1">
      <c r="A342" s="121">
        <v>219621</v>
      </c>
      <c r="B342" s="115">
        <f>VLOOKUP($A342,'Выгр Кат'!$A:$T,B$1,0)</f>
        <v>29625</v>
      </c>
      <c r="C342" s="116" t="str">
        <f>VLOOKUP($A342,'Выгр Кат'!$A:$T,C$1,0)</f>
        <v>Тормозные колодки REMSA передние для ВАЗ 2108-21099, 2110-2112, Лада Калина</v>
      </c>
      <c r="D342" s="115" t="str">
        <f>VLOOKUP($A342,'Выгр Кат'!$A:$T,D$1,0)</f>
        <v>Y</v>
      </c>
      <c r="E342" s="115" t="str">
        <f>VLOOKUP($A342,'Выгр Кат'!$A:$T,E$1,0)</f>
        <v>1</v>
      </c>
      <c r="F342" s="115">
        <f>VLOOKUP($A342,'Выгр Кат'!$A:$T,F$1,0)</f>
        <v>0</v>
      </c>
      <c r="G342" s="115" t="str">
        <f>VLOOKUP($A342,'Выгр Кат'!$A:$T,G$1,0)</f>
        <v>BPM0221.00</v>
      </c>
      <c r="H342" s="115">
        <f>VLOOKUP($A342,'Выгр Кат'!$A:$T,H$1,0)</f>
        <v>0</v>
      </c>
      <c r="I342" s="93" t="s">
        <v>4504</v>
      </c>
      <c r="J342" s="93" t="s">
        <v>4504</v>
      </c>
      <c r="K342" s="75">
        <f>VLOOKUP(J342,'Отчет Eplex'!$B:$E,4,0)</f>
        <v>0</v>
      </c>
      <c r="L342" s="75">
        <f t="shared" si="68"/>
        <v>-450</v>
      </c>
      <c r="M342" s="72">
        <v>1</v>
      </c>
      <c r="N342" s="72" t="s">
        <v>2544</v>
      </c>
      <c r="O342" s="72" t="str">
        <f>IFERROR(IF(VLOOKUP(I342,'Прайс шпак'!C:F,4,0)=N342,"шпак","Ошибка"),"Ошибка")</f>
        <v>шпак</v>
      </c>
      <c r="P342" s="74">
        <f>INDEX('Прайс шпак'!$H:$H,MATCH(I342,'Прайс шпак'!$C:$C,0))*M342</f>
        <v>450</v>
      </c>
      <c r="Q342" s="72">
        <f>VLOOKUP(P342,Наценка!$A$1:$B$8,2,1)</f>
        <v>1.55</v>
      </c>
      <c r="R342" s="75">
        <f t="shared" si="78"/>
        <v>697.5</v>
      </c>
      <c r="S342" s="74">
        <f t="shared" si="69"/>
        <v>699</v>
      </c>
      <c r="T342" s="75">
        <f>VLOOKUP($A342,'Выгр Кат'!$A:$T,T$1,0)</f>
        <v>450</v>
      </c>
      <c r="U342" s="75">
        <f>VLOOKUP($A342,'Выгр Кат'!$A:$T,U$1,0)</f>
        <v>699</v>
      </c>
      <c r="V342" s="76">
        <f t="shared" si="70"/>
        <v>0</v>
      </c>
      <c r="W342" s="76">
        <f t="shared" si="71"/>
        <v>0</v>
      </c>
      <c r="X342" s="77">
        <f>IF(IFERROR(RIGHT(E342,1),"")="✔",S342*(1-#REF!),S342*(1-$X$2))</f>
        <v>650.06999999999994</v>
      </c>
      <c r="Y342" s="167">
        <f t="shared" si="75"/>
        <v>0.44459999999999988</v>
      </c>
      <c r="Z342" s="167">
        <f t="shared" si="76"/>
        <v>0.20626373626373634</v>
      </c>
      <c r="AA342" s="167">
        <f t="shared" si="77"/>
        <v>0.82000000000000006</v>
      </c>
      <c r="AB342" s="169">
        <f t="shared" si="84"/>
        <v>819</v>
      </c>
      <c r="AC342" s="161">
        <f>IFERROR(ROUND((VLOOKUP($A342,'ИЗ ГУГЛА'!$B:$Z,AC$1,0)+AE342)*AD342,),VLOOKUP($A342,'ИЗ ГУГЛА'!$B:$Z,AC$1,0))</f>
        <v>819</v>
      </c>
      <c r="AD342" s="78">
        <v>1</v>
      </c>
      <c r="AE342" s="160">
        <v>0</v>
      </c>
      <c r="AF342" s="183">
        <v>819</v>
      </c>
      <c r="AG342" s="152" t="s">
        <v>28036</v>
      </c>
      <c r="AH342" s="161" t="str">
        <f>IFERROR(ROUND((VLOOKUP($A342,'ИЗ ГУГЛА'!$B:$Z,AH$1,0)+AJ342)*AI342,),VLOOKUP($A342,'ИЗ ГУГЛА'!$B:$Z,AH$1,0))</f>
        <v/>
      </c>
      <c r="AI342" s="78">
        <v>1</v>
      </c>
      <c r="AJ342" s="160">
        <v>0</v>
      </c>
      <c r="AK342" s="172"/>
      <c r="AL342" s="172"/>
      <c r="AM342" s="161" t="str">
        <f>IFERROR(ROUND((VLOOKUP($A342,'ИЗ ГУГЛА'!$B:$Z,AM$1,0)+AO342)*AN342,),VLOOKUP($A342,'ИЗ ГУГЛА'!$B:$Z,AM$1,0))</f>
        <v/>
      </c>
      <c r="AN342" s="160">
        <v>1</v>
      </c>
      <c r="AO342" s="160">
        <v>0</v>
      </c>
      <c r="AP342" s="172"/>
      <c r="AQ342" s="172"/>
      <c r="AR342" s="161" t="str">
        <f>IFERROR(ROUND((VLOOKUP($A342,'ИЗ ГУГЛА'!$B:$Z,AR$1,0)+AT342)*AS342,),VLOOKUP($A342,'ИЗ ГУГЛА'!$B:$Z,AR$1,0))</f>
        <v/>
      </c>
      <c r="AS342" s="160">
        <v>1</v>
      </c>
      <c r="AT342" s="160">
        <v>0</v>
      </c>
      <c r="AU342" s="172"/>
      <c r="AV342" s="172"/>
    </row>
    <row r="343" spans="1:48" ht="46.5" hidden="1" thickTop="1" thickBot="1">
      <c r="A343" s="121">
        <v>219622</v>
      </c>
      <c r="B343" s="115">
        <f>VLOOKUP($A343,'Выгр Кат'!$A:$T,B$1,0)</f>
        <v>29628</v>
      </c>
      <c r="C343" s="116" t="str">
        <f>VLOOKUP($A343,'Выгр Кат'!$A:$T,C$1,0)</f>
        <v>Тормозные колодки REMSA передние для Лада Веста, Ларгус с 16-ти клапанным двигателем</v>
      </c>
      <c r="D343" s="115" t="str">
        <f>VLOOKUP($A343,'Выгр Кат'!$A:$T,D$1,0)</f>
        <v>Y</v>
      </c>
      <c r="E343" s="115" t="str">
        <f>VLOOKUP($A343,'Выгр Кат'!$A:$T,E$1,0)</f>
        <v>1</v>
      </c>
      <c r="F343" s="115">
        <f>VLOOKUP($A343,'Выгр Кат'!$A:$T,F$1,0)</f>
        <v>0</v>
      </c>
      <c r="G343" s="115" t="str">
        <f>VLOOKUP($A343,'Выгр Кат'!$A:$T,G$1,0)</f>
        <v>BPM1318.00</v>
      </c>
      <c r="H343" s="115">
        <f>VLOOKUP($A343,'Выгр Кат'!$A:$T,H$1,0)</f>
        <v>0</v>
      </c>
      <c r="I343" s="93" t="s">
        <v>4426</v>
      </c>
      <c r="J343" s="93" t="s">
        <v>4426</v>
      </c>
      <c r="K343" s="75">
        <f>VLOOKUP(J343,'Отчет Eplex'!$B:$E,4,0)</f>
        <v>0</v>
      </c>
      <c r="L343" s="75">
        <f t="shared" si="68"/>
        <v>-500</v>
      </c>
      <c r="M343" s="72">
        <v>1</v>
      </c>
      <c r="N343" s="72" t="s">
        <v>2544</v>
      </c>
      <c r="O343" s="72" t="str">
        <f>IFERROR(IF(VLOOKUP(I343,'Прайс шпак'!C:F,4,0)=N343,"шпак","Ошибка"),"Ошибка")</f>
        <v>шпак</v>
      </c>
      <c r="P343" s="74">
        <f>INDEX('Прайс шпак'!$H:$H,MATCH(I343,'Прайс шпак'!$C:$C,0))*M343</f>
        <v>500</v>
      </c>
      <c r="Q343" s="72">
        <f>VLOOKUP(P343,Наценка!$A$1:$B$8,2,1)</f>
        <v>1.5</v>
      </c>
      <c r="R343" s="75">
        <f t="shared" si="78"/>
        <v>750</v>
      </c>
      <c r="S343" s="74">
        <f t="shared" si="69"/>
        <v>749</v>
      </c>
      <c r="T343" s="75">
        <f>VLOOKUP($A343,'Выгр Кат'!$A:$T,T$1,0)</f>
        <v>500</v>
      </c>
      <c r="U343" s="75">
        <f>VLOOKUP($A343,'Выгр Кат'!$A:$T,U$1,0)</f>
        <v>749</v>
      </c>
      <c r="V343" s="76">
        <f t="shared" si="70"/>
        <v>0</v>
      </c>
      <c r="W343" s="76">
        <f t="shared" si="71"/>
        <v>0</v>
      </c>
      <c r="X343" s="77">
        <f>IF(IFERROR(RIGHT(E343,1),"")="✔",S343*(1-#REF!),S343*(1-$X$2))</f>
        <v>696.56999999999994</v>
      </c>
      <c r="Y343" s="167">
        <f t="shared" si="75"/>
        <v>0.39313999999999982</v>
      </c>
      <c r="Z343" s="167" t="str">
        <f t="shared" si="76"/>
        <v/>
      </c>
      <c r="AA343" s="167" t="str">
        <f t="shared" si="77"/>
        <v/>
      </c>
      <c r="AB343" s="168"/>
      <c r="AC343" s="161" t="str">
        <f>IFERROR(ROUND((VLOOKUP($A343,'ИЗ ГУГЛА'!$B:$Z,AC$1,0)+AE343)*AD343,),VLOOKUP($A343,'ИЗ ГУГЛА'!$B:$Z,AC$1,0))</f>
        <v/>
      </c>
      <c r="AD343" s="78">
        <v>1</v>
      </c>
      <c r="AE343" s="160">
        <v>0</v>
      </c>
      <c r="AF343" s="118" t="s">
        <v>28492</v>
      </c>
      <c r="AG343" s="152"/>
      <c r="AH343" s="161" t="str">
        <f>IFERROR(ROUND((VLOOKUP($A343,'ИЗ ГУГЛА'!$B:$Z,AH$1,0)+AJ343)*AI343,),VLOOKUP($A343,'ИЗ ГУГЛА'!$B:$Z,AH$1,0))</f>
        <v/>
      </c>
      <c r="AI343" s="78">
        <v>1</v>
      </c>
      <c r="AJ343" s="160">
        <v>0</v>
      </c>
      <c r="AK343" s="172"/>
      <c r="AL343" s="172"/>
      <c r="AM343" s="161" t="str">
        <f>IFERROR(ROUND((VLOOKUP($A343,'ИЗ ГУГЛА'!$B:$Z,AM$1,0)+AO343)*AN343,),VLOOKUP($A343,'ИЗ ГУГЛА'!$B:$Z,AM$1,0))</f>
        <v/>
      </c>
      <c r="AN343" s="160">
        <v>1</v>
      </c>
      <c r="AO343" s="160">
        <v>0</v>
      </c>
      <c r="AP343" s="172"/>
      <c r="AQ343" s="172"/>
      <c r="AR343" s="161" t="str">
        <f>IFERROR(ROUND((VLOOKUP($A343,'ИЗ ГУГЛА'!$B:$Z,AR$1,0)+AT343)*AS343,),VLOOKUP($A343,'ИЗ ГУГЛА'!$B:$Z,AR$1,0))</f>
        <v/>
      </c>
      <c r="AS343" s="160">
        <v>1</v>
      </c>
      <c r="AT343" s="160">
        <v>0</v>
      </c>
      <c r="AU343" s="172"/>
      <c r="AV343" s="172"/>
    </row>
    <row r="344" spans="1:48" ht="46.5" hidden="1" thickTop="1" thickBot="1">
      <c r="A344" s="121">
        <v>139950</v>
      </c>
      <c r="B344" s="115">
        <f>VLOOKUP($A344,'Выгр Кат'!$A:$T,B$1,0)</f>
        <v>11366</v>
      </c>
      <c r="C344" s="116" t="str">
        <f>VLOOKUP($A344,'Выгр Кат'!$A:$T,C$1,0)</f>
        <v>Выжимной подшипник CORAM для Лада Калина 2, Гранта, Датсун mi-DO, on-DO</v>
      </c>
      <c r="D344" s="115" t="str">
        <f>VLOOKUP($A344,'Выгр Кат'!$A:$T,D$1,0)</f>
        <v>Y</v>
      </c>
      <c r="E344" s="115" t="str">
        <f>VLOOKUP($A344,'Выгр Кат'!$A:$T,E$1,0)</f>
        <v>0</v>
      </c>
      <c r="F344" s="115">
        <f>VLOOKUP($A344,'Выгр Кат'!$A:$T,F$1,0)</f>
        <v>0</v>
      </c>
      <c r="G344" s="115" t="str">
        <f>VLOOKUP($A344,'Выгр Кат'!$A:$T,G$1,0)</f>
        <v>C0303</v>
      </c>
      <c r="H344" s="115">
        <f>VLOOKUP($A344,'Выгр Кат'!$A:$T,H$1,0)</f>
        <v>0</v>
      </c>
      <c r="I344" s="93" t="s">
        <v>213</v>
      </c>
      <c r="J344" s="93" t="s">
        <v>213</v>
      </c>
      <c r="K344" s="75">
        <f>VLOOKUP(J344,'Отчет Eplex'!$B:$E,4,0)</f>
        <v>0</v>
      </c>
      <c r="L344" s="75">
        <f t="shared" si="68"/>
        <v>-650</v>
      </c>
      <c r="M344" s="72">
        <v>1</v>
      </c>
      <c r="N344" s="80" t="s">
        <v>634</v>
      </c>
      <c r="O344" s="72" t="str">
        <f>IFERROR(IF(VLOOKUP(I344,'Прайс шпак'!C:F,4,0)=N344,"шпак","Ошибка"),"Ошибка")</f>
        <v>шпак</v>
      </c>
      <c r="P344" s="74">
        <f>INDEX('Прайс шпак'!$H:$H,MATCH(I344,'Прайс шпак'!$C:$C,0))*M344</f>
        <v>650</v>
      </c>
      <c r="Q344" s="72">
        <f>VLOOKUP(P344,Наценка!$A$1:$B$8,2,1)</f>
        <v>1.5</v>
      </c>
      <c r="R344" s="75">
        <f t="shared" si="78"/>
        <v>975</v>
      </c>
      <c r="S344" s="74">
        <f t="shared" si="69"/>
        <v>979</v>
      </c>
      <c r="T344" s="75">
        <f>VLOOKUP($A344,'Выгр Кат'!$A:$T,T$1,0)</f>
        <v>650</v>
      </c>
      <c r="U344" s="75">
        <f>VLOOKUP($A344,'Выгр Кат'!$A:$T,U$1,0)</f>
        <v>979</v>
      </c>
      <c r="V344" s="76">
        <f t="shared" si="70"/>
        <v>0</v>
      </c>
      <c r="W344" s="76">
        <f t="shared" si="71"/>
        <v>0</v>
      </c>
      <c r="X344" s="77">
        <f>IF(IFERROR(RIGHT(E344,1),"")="✔",S344*(1-#REF!),S344*(1-$X$2))</f>
        <v>910.46999999999991</v>
      </c>
      <c r="Y344" s="167">
        <f t="shared" si="75"/>
        <v>0.40072307692307674</v>
      </c>
      <c r="Z344" s="167">
        <f t="shared" si="76"/>
        <v>0.17154686078252965</v>
      </c>
      <c r="AA344" s="167">
        <f t="shared" si="77"/>
        <v>0.6907692307692308</v>
      </c>
      <c r="AB344" s="169">
        <f>AF344</f>
        <v>1099</v>
      </c>
      <c r="AC344" s="161">
        <f>IFERROR(ROUND((VLOOKUP($A344,'ИЗ ГУГЛА'!$B:$Z,AC$1,0)+AE344)*AD344,),VLOOKUP($A344,'ИЗ ГУГЛА'!$B:$Z,AC$1,0))</f>
        <v>1099</v>
      </c>
      <c r="AD344" s="78">
        <v>1</v>
      </c>
      <c r="AE344" s="160">
        <v>0</v>
      </c>
      <c r="AF344" s="183">
        <v>1099</v>
      </c>
      <c r="AG344" s="152" t="s">
        <v>27963</v>
      </c>
      <c r="AH344" s="161" t="str">
        <f>IFERROR(ROUND((VLOOKUP($A344,'ИЗ ГУГЛА'!$B:$Z,AH$1,0)+AJ344)*AI344,),VLOOKUP($A344,'ИЗ ГУГЛА'!$B:$Z,AH$1,0))</f>
        <v/>
      </c>
      <c r="AI344" s="78">
        <v>1</v>
      </c>
      <c r="AJ344" s="160">
        <v>0</v>
      </c>
      <c r="AK344" s="172"/>
      <c r="AL344" s="172"/>
      <c r="AM344" s="161" t="str">
        <f>IFERROR(ROUND((VLOOKUP($A344,'ИЗ ГУГЛА'!$B:$Z,AM$1,0)+AO344)*AN344,),VLOOKUP($A344,'ИЗ ГУГЛА'!$B:$Z,AM$1,0))</f>
        <v/>
      </c>
      <c r="AN344" s="160">
        <v>1</v>
      </c>
      <c r="AO344" s="160">
        <v>0</v>
      </c>
      <c r="AP344" s="172"/>
      <c r="AQ344" s="172"/>
      <c r="AR344" s="161" t="str">
        <f>IFERROR(ROUND((VLOOKUP($A344,'ИЗ ГУГЛА'!$B:$Z,AR$1,0)+AT344)*AS344,),VLOOKUP($A344,'ИЗ ГУГЛА'!$B:$Z,AR$1,0))</f>
        <v/>
      </c>
      <c r="AS344" s="160">
        <v>1</v>
      </c>
      <c r="AT344" s="160">
        <v>0</v>
      </c>
      <c r="AU344" s="172"/>
      <c r="AV344" s="172"/>
    </row>
    <row r="345" spans="1:48" ht="46.5" hidden="1" thickTop="1" thickBot="1">
      <c r="A345" s="121">
        <v>208901</v>
      </c>
      <c r="B345" s="115">
        <f>VLOOKUP($A345,'Выгр Кат'!$A:$T,B$1,0)</f>
        <v>19783</v>
      </c>
      <c r="C345" s="116" t="str">
        <f>VLOOKUP($A345,'Выгр Кат'!$A:$T,C$1,0)</f>
        <v>Ролик натяжной ремня ГРМ CORAM металлический для Лада Гранта 8-ми клапанный двигатель</v>
      </c>
      <c r="D345" s="115" t="str">
        <f>VLOOKUP($A345,'Выгр Кат'!$A:$T,D$1,0)</f>
        <v>Y</v>
      </c>
      <c r="E345" s="115" t="str">
        <f>VLOOKUP($A345,'Выгр Кат'!$A:$T,E$1,0)</f>
        <v>1</v>
      </c>
      <c r="F345" s="115">
        <f>VLOOKUP($A345,'Выгр Кат'!$A:$T,F$1,0)</f>
        <v>0</v>
      </c>
      <c r="G345" s="115" t="str">
        <f>VLOOKUP($A345,'Выгр Кат'!$A:$T,G$1,0)</f>
        <v>C894</v>
      </c>
      <c r="H345" s="115">
        <f>VLOOKUP($A345,'Выгр Кат'!$A:$T,H$1,0)</f>
        <v>0</v>
      </c>
      <c r="I345" s="93" t="s">
        <v>311</v>
      </c>
      <c r="J345" s="93" t="s">
        <v>311</v>
      </c>
      <c r="K345" s="75">
        <f>VLOOKUP(J345,'Отчет Eplex'!$B:$E,4,0)</f>
        <v>2043.7</v>
      </c>
      <c r="L345" s="75">
        <f t="shared" si="68"/>
        <v>393.70000000000005</v>
      </c>
      <c r="M345" s="72">
        <v>1</v>
      </c>
      <c r="N345" s="80" t="s">
        <v>634</v>
      </c>
      <c r="O345" s="72" t="str">
        <f>IFERROR(IF(VLOOKUP(I345,'Прайс шпак'!C:F,4,0)=N345,"шпак","Ошибка"),"Ошибка")</f>
        <v>шпак</v>
      </c>
      <c r="P345" s="74">
        <f>INDEX('Прайс шпак'!$H:$H,MATCH(I345,'Прайс шпак'!$C:$C,0))*M345</f>
        <v>1650</v>
      </c>
      <c r="Q345" s="72">
        <f>VLOOKUP(P345,Наценка!$A$1:$B$8,2,1)</f>
        <v>1.39</v>
      </c>
      <c r="R345" s="75">
        <f t="shared" si="78"/>
        <v>2293.5</v>
      </c>
      <c r="S345" s="74">
        <f t="shared" si="69"/>
        <v>2290</v>
      </c>
      <c r="T345" s="75">
        <f>VLOOKUP($A345,'Выгр Кат'!$A:$T,T$1,0)</f>
        <v>1650</v>
      </c>
      <c r="U345" s="75">
        <f>VLOOKUP($A345,'Выгр Кат'!$A:$T,U$1,0)</f>
        <v>2290</v>
      </c>
      <c r="V345" s="76">
        <f t="shared" si="70"/>
        <v>0</v>
      </c>
      <c r="W345" s="76">
        <f t="shared" si="71"/>
        <v>0</v>
      </c>
      <c r="X345" s="77">
        <f>IF(IFERROR(RIGHT(E345,1),"")="✔",S345*(1-#REF!),S345*(1-$X$2))</f>
        <v>2129.6999999999998</v>
      </c>
      <c r="Y345" s="167">
        <f t="shared" si="75"/>
        <v>0.29072727272727272</v>
      </c>
      <c r="Z345" s="167" t="str">
        <f t="shared" si="76"/>
        <v/>
      </c>
      <c r="AA345" s="167" t="str">
        <f t="shared" si="77"/>
        <v/>
      </c>
      <c r="AB345" s="168"/>
      <c r="AC345" s="161" t="str">
        <f>IFERROR(ROUND((VLOOKUP($A345,'ИЗ ГУГЛА'!$B:$Z,AC$1,0)+AE345)*AD345,),VLOOKUP($A345,'ИЗ ГУГЛА'!$B:$Z,AC$1,0))</f>
        <v/>
      </c>
      <c r="AD345" s="78">
        <v>1</v>
      </c>
      <c r="AE345" s="160">
        <v>0</v>
      </c>
      <c r="AF345" s="118" t="s">
        <v>28492</v>
      </c>
      <c r="AG345" s="152"/>
      <c r="AH345" s="161" t="str">
        <f>IFERROR(ROUND((VLOOKUP($A345,'ИЗ ГУГЛА'!$B:$Z,AH$1,0)+AJ345)*AI345,),VLOOKUP($A345,'ИЗ ГУГЛА'!$B:$Z,AH$1,0))</f>
        <v/>
      </c>
      <c r="AI345" s="78">
        <v>1</v>
      </c>
      <c r="AJ345" s="160">
        <v>0</v>
      </c>
      <c r="AK345" s="172"/>
      <c r="AL345" s="172"/>
      <c r="AM345" s="161" t="str">
        <f>IFERROR(ROUND((VLOOKUP($A345,'ИЗ ГУГЛА'!$B:$Z,AM$1,0)+AO345)*AN345,),VLOOKUP($A345,'ИЗ ГУГЛА'!$B:$Z,AM$1,0))</f>
        <v/>
      </c>
      <c r="AN345" s="160">
        <v>1</v>
      </c>
      <c r="AO345" s="160">
        <v>0</v>
      </c>
      <c r="AP345" s="172"/>
      <c r="AQ345" s="172"/>
      <c r="AR345" s="161" t="str">
        <f>IFERROR(ROUND((VLOOKUP($A345,'ИЗ ГУГЛА'!$B:$Z,AR$1,0)+AT345)*AS345,),VLOOKUP($A345,'ИЗ ГУГЛА'!$B:$Z,AR$1,0))</f>
        <v/>
      </c>
      <c r="AS345" s="160">
        <v>1</v>
      </c>
      <c r="AT345" s="160">
        <v>0</v>
      </c>
      <c r="AU345" s="172"/>
      <c r="AV345" s="172"/>
    </row>
    <row r="346" spans="1:48" ht="61.5" hidden="1" thickTop="1" thickBot="1">
      <c r="A346" s="121">
        <v>195015</v>
      </c>
      <c r="B346" s="115">
        <f>VLOOKUP($A346,'Выгр Кат'!$A:$T,B$1,0)</f>
        <v>12791</v>
      </c>
      <c r="C346" s="116" t="str">
        <f>VLOOKUP($A346,'Выгр Кат'!$A:$T,C$1,0)</f>
        <v>Подшипник Coram задней ступицы ВАЗ 2108 для ВАЗ 2108-21099, 2110-2112, 2113-2115, Лада Приора, Калина, Гранта, Datsun mo-DO, on-DO</v>
      </c>
      <c r="D346" s="115" t="str">
        <f>VLOOKUP($A346,'Выгр Кат'!$A:$T,D$1,0)</f>
        <v>Y</v>
      </c>
      <c r="E346" s="115" t="str">
        <f>VLOOKUP($A346,'Выгр Кат'!$A:$T,E$1,0)</f>
        <v>1</v>
      </c>
      <c r="F346" s="115" t="str">
        <f>VLOOKUP($A346,'Выгр Кат'!$A:$T,F$1,0)</f>
        <v>CR001</v>
      </c>
      <c r="G346" s="115" t="str">
        <f>VLOOKUP($A346,'Выгр Кат'!$A:$T,G$1,0)</f>
        <v>21083104020</v>
      </c>
      <c r="H346" s="115" t="str">
        <f>VLOOKUP($A346,'Выгр Кат'!$A:$T,H$1,0)</f>
        <v>2108-3104020</v>
      </c>
      <c r="I346" s="93" t="s">
        <v>216</v>
      </c>
      <c r="J346" s="93" t="s">
        <v>216</v>
      </c>
      <c r="K346" s="75">
        <f>VLOOKUP(J346,'Отчет Eplex'!$B:$E,4,0)</f>
        <v>530.95000000000005</v>
      </c>
      <c r="L346" s="75">
        <f t="shared" si="68"/>
        <v>-89.049999999999955</v>
      </c>
      <c r="M346" s="72">
        <v>1</v>
      </c>
      <c r="N346" s="80" t="s">
        <v>634</v>
      </c>
      <c r="O346" s="72" t="str">
        <f>IFERROR(IF(VLOOKUP(I346,'Прайс шпак'!C:F,4,0)=N346,"шпак","Ошибка"),"Ошибка")</f>
        <v>шпак</v>
      </c>
      <c r="P346" s="74">
        <f>INDEX('Прайс шпак'!$H:$H,MATCH(I346,'Прайс шпак'!$C:$C,0))*M346</f>
        <v>620</v>
      </c>
      <c r="Q346" s="72">
        <f>VLOOKUP(P346,Наценка!$A$1:$B$8,2,1)</f>
        <v>1.5</v>
      </c>
      <c r="R346" s="75">
        <f t="shared" si="78"/>
        <v>930</v>
      </c>
      <c r="S346" s="74">
        <f t="shared" si="69"/>
        <v>929</v>
      </c>
      <c r="T346" s="75">
        <f>VLOOKUP($A346,'Выгр Кат'!$A:$T,T$1,0)</f>
        <v>620</v>
      </c>
      <c r="U346" s="75">
        <f>VLOOKUP($A346,'Выгр Кат'!$A:$T,U$1,0)</f>
        <v>929</v>
      </c>
      <c r="V346" s="76">
        <f t="shared" si="70"/>
        <v>0</v>
      </c>
      <c r="W346" s="76">
        <f t="shared" si="71"/>
        <v>0</v>
      </c>
      <c r="X346" s="77">
        <f>IF(IFERROR(RIGHT(E346,1),"")="✔",S346*(1-#REF!),S346*(1-$X$2))</f>
        <v>863.96999999999991</v>
      </c>
      <c r="Y346" s="167">
        <f t="shared" si="75"/>
        <v>0.39349999999999996</v>
      </c>
      <c r="Z346" s="167">
        <f t="shared" si="76"/>
        <v>0.20736697247706429</v>
      </c>
      <c r="AA346" s="167">
        <f t="shared" si="77"/>
        <v>0.75806451612903225</v>
      </c>
      <c r="AB346" s="169">
        <f t="shared" ref="AB346:AB353" si="85">AF346</f>
        <v>1090</v>
      </c>
      <c r="AC346" s="161">
        <f>IFERROR(ROUND((VLOOKUP($A346,'ИЗ ГУГЛА'!$B:$Z,AC$1,0)+AE346)*AD346,),VLOOKUP($A346,'ИЗ ГУГЛА'!$B:$Z,AC$1,0))</f>
        <v>1090</v>
      </c>
      <c r="AD346" s="78">
        <v>1</v>
      </c>
      <c r="AE346" s="160">
        <v>0</v>
      </c>
      <c r="AF346" s="117">
        <v>1090</v>
      </c>
      <c r="AG346" s="152" t="s">
        <v>27964</v>
      </c>
      <c r="AH346" s="161" t="str">
        <f>IFERROR(ROUND((VLOOKUP($A346,'ИЗ ГУГЛА'!$B:$Z,AH$1,0)+AJ346)*AI346,),VLOOKUP($A346,'ИЗ ГУГЛА'!$B:$Z,AH$1,0))</f>
        <v/>
      </c>
      <c r="AI346" s="78">
        <v>1</v>
      </c>
      <c r="AJ346" s="160">
        <v>0</v>
      </c>
      <c r="AK346" s="172"/>
      <c r="AL346" s="172"/>
      <c r="AM346" s="161" t="str">
        <f>IFERROR(ROUND((VLOOKUP($A346,'ИЗ ГУГЛА'!$B:$Z,AM$1,0)+AO346)*AN346,),VLOOKUP($A346,'ИЗ ГУГЛА'!$B:$Z,AM$1,0))</f>
        <v/>
      </c>
      <c r="AN346" s="160">
        <v>1</v>
      </c>
      <c r="AO346" s="160">
        <v>0</v>
      </c>
      <c r="AP346" s="172"/>
      <c r="AQ346" s="172"/>
      <c r="AR346" s="161" t="str">
        <f>IFERROR(ROUND((VLOOKUP($A346,'ИЗ ГУГЛА'!$B:$Z,AR$1,0)+AT346)*AS346,),VLOOKUP($A346,'ИЗ ГУГЛА'!$B:$Z,AR$1,0))</f>
        <v/>
      </c>
      <c r="AS346" s="160">
        <v>1</v>
      </c>
      <c r="AT346" s="160">
        <v>0</v>
      </c>
      <c r="AU346" s="172"/>
      <c r="AV346" s="172"/>
    </row>
    <row r="347" spans="1:48" ht="46.5" hidden="1" thickTop="1" thickBot="1">
      <c r="A347" s="121">
        <v>195081</v>
      </c>
      <c r="B347" s="115">
        <f>VLOOKUP($A347,'Выгр Кат'!$A:$T,B$1,0)</f>
        <v>12792</v>
      </c>
      <c r="C347" s="116" t="str">
        <f>VLOOKUP($A347,'Выгр Кат'!$A:$T,C$1,0)</f>
        <v>Подшипник Coram передней ступицы для Лада Калина, Гранта, Приора</v>
      </c>
      <c r="D347" s="115" t="str">
        <f>VLOOKUP($A347,'Выгр Кат'!$A:$T,D$1,0)</f>
        <v>Y</v>
      </c>
      <c r="E347" s="115" t="str">
        <f>VLOOKUP($A347,'Выгр Кат'!$A:$T,E$1,0)</f>
        <v>1</v>
      </c>
      <c r="F347" s="115" t="str">
        <f>VLOOKUP($A347,'Выгр Кат'!$A:$T,F$1,0)</f>
        <v>CR002</v>
      </c>
      <c r="G347" s="115" t="str">
        <f>VLOOKUP($A347,'Выгр Кат'!$A:$T,G$1,0)</f>
        <v>11183103020</v>
      </c>
      <c r="H347" s="115" t="str">
        <f>VLOOKUP($A347,'Выгр Кат'!$A:$T,H$1,0)</f>
        <v>1118-3103020</v>
      </c>
      <c r="I347" s="93" t="s">
        <v>217</v>
      </c>
      <c r="J347" s="93" t="s">
        <v>217</v>
      </c>
      <c r="K347" s="75">
        <f>VLOOKUP(J347,'Отчет Eplex'!$B:$E,4,0)</f>
        <v>723.39</v>
      </c>
      <c r="L347" s="75">
        <f t="shared" si="68"/>
        <v>3.3899999999999864</v>
      </c>
      <c r="M347" s="72">
        <v>1</v>
      </c>
      <c r="N347" s="72" t="s">
        <v>634</v>
      </c>
      <c r="O347" s="72" t="str">
        <f>IFERROR(IF(VLOOKUP(I347,'Прайс шпак'!C:F,4,0)=N347,"шпак","Ошибка"),"Ошибка")</f>
        <v>шпак</v>
      </c>
      <c r="P347" s="74">
        <f>INDEX('Прайс шпак'!$H:$H,MATCH(I347,'Прайс шпак'!$C:$C,0))*M347</f>
        <v>720</v>
      </c>
      <c r="Q347" s="72">
        <f>VLOOKUP(P347,Наценка!$A$1:$B$8,2,1)</f>
        <v>1.5</v>
      </c>
      <c r="R347" s="75">
        <f t="shared" si="78"/>
        <v>1080</v>
      </c>
      <c r="S347" s="74">
        <f t="shared" si="69"/>
        <v>1090</v>
      </c>
      <c r="T347" s="75">
        <f>VLOOKUP($A347,'Выгр Кат'!$A:$T,T$1,0)</f>
        <v>720</v>
      </c>
      <c r="U347" s="75">
        <f>VLOOKUP($A347,'Выгр Кат'!$A:$T,U$1,0)</f>
        <v>1090</v>
      </c>
      <c r="V347" s="76">
        <f t="shared" si="70"/>
        <v>0</v>
      </c>
      <c r="W347" s="76">
        <f t="shared" si="71"/>
        <v>0</v>
      </c>
      <c r="X347" s="77">
        <f>IF(IFERROR(RIGHT(E347,1),"")="✔",S347*(1-#REF!),S347*(1-$X$2))</f>
        <v>1013.6999999999999</v>
      </c>
      <c r="Y347" s="167">
        <f t="shared" si="75"/>
        <v>0.40791666666666648</v>
      </c>
      <c r="Z347" s="167">
        <f t="shared" si="76"/>
        <v>0.21418604651162795</v>
      </c>
      <c r="AA347" s="167">
        <f t="shared" si="77"/>
        <v>0.79166666666666674</v>
      </c>
      <c r="AB347" s="169">
        <f t="shared" si="85"/>
        <v>1290</v>
      </c>
      <c r="AC347" s="161">
        <f>IFERROR(ROUND((VLOOKUP($A347,'ИЗ ГУГЛА'!$B:$Z,AC$1,0)+AE347)*AD347,),VLOOKUP($A347,'ИЗ ГУГЛА'!$B:$Z,AC$1,0))</f>
        <v>1290</v>
      </c>
      <c r="AD347" s="78">
        <v>1</v>
      </c>
      <c r="AE347" s="160">
        <v>0</v>
      </c>
      <c r="AF347" s="183">
        <v>1290</v>
      </c>
      <c r="AG347" s="152" t="s">
        <v>27965</v>
      </c>
      <c r="AH347" s="161" t="str">
        <f>IFERROR(ROUND((VLOOKUP($A347,'ИЗ ГУГЛА'!$B:$Z,AH$1,0)+AJ347)*AI347,),VLOOKUP($A347,'ИЗ ГУГЛА'!$B:$Z,AH$1,0))</f>
        <v/>
      </c>
      <c r="AI347" s="78">
        <v>1</v>
      </c>
      <c r="AJ347" s="160">
        <v>0</v>
      </c>
      <c r="AK347" s="172"/>
      <c r="AL347" s="172"/>
      <c r="AM347" s="161" t="str">
        <f>IFERROR(ROUND((VLOOKUP($A347,'ИЗ ГУГЛА'!$B:$Z,AM$1,0)+AO347)*AN347,),VLOOKUP($A347,'ИЗ ГУГЛА'!$B:$Z,AM$1,0))</f>
        <v/>
      </c>
      <c r="AN347" s="160">
        <v>1</v>
      </c>
      <c r="AO347" s="160">
        <v>0</v>
      </c>
      <c r="AP347" s="172"/>
      <c r="AQ347" s="172"/>
      <c r="AR347" s="161" t="str">
        <f>IFERROR(ROUND((VLOOKUP($A347,'ИЗ ГУГЛА'!$B:$Z,AR$1,0)+AT347)*AS347,),VLOOKUP($A347,'ИЗ ГУГЛА'!$B:$Z,AR$1,0))</f>
        <v/>
      </c>
      <c r="AS347" s="160">
        <v>1</v>
      </c>
      <c r="AT347" s="160">
        <v>0</v>
      </c>
      <c r="AU347" s="172"/>
      <c r="AV347" s="172"/>
    </row>
    <row r="348" spans="1:48" ht="46.5" hidden="1" thickTop="1" thickBot="1">
      <c r="A348" s="121">
        <v>195084</v>
      </c>
      <c r="B348" s="115">
        <f>VLOOKUP($A348,'Выгр Кат'!$A:$T,B$1,0)</f>
        <v>12793</v>
      </c>
      <c r="C348" s="116" t="str">
        <f>VLOOKUP($A348,'Выгр Кат'!$A:$T,C$1,0)</f>
        <v>Подшипник Coram передней ступицы для ВАЗ 2108-21099, 2110-2112, 2113-2115</v>
      </c>
      <c r="D348" s="115" t="str">
        <f>VLOOKUP($A348,'Выгр Кат'!$A:$T,D$1,0)</f>
        <v>Y</v>
      </c>
      <c r="E348" s="115" t="str">
        <f>VLOOKUP($A348,'Выгр Кат'!$A:$T,E$1,0)</f>
        <v>1</v>
      </c>
      <c r="F348" s="115" t="str">
        <f>VLOOKUP($A348,'Выгр Кат'!$A:$T,F$1,0)</f>
        <v>CR008</v>
      </c>
      <c r="G348" s="115" t="str">
        <f>VLOOKUP($A348,'Выгр Кат'!$A:$T,G$1,0)</f>
        <v>21083103020</v>
      </c>
      <c r="H348" s="115" t="str">
        <f>VLOOKUP($A348,'Выгр Кат'!$A:$T,H$1,0)</f>
        <v>2108-3103020</v>
      </c>
      <c r="I348" s="93" t="s">
        <v>218</v>
      </c>
      <c r="J348" s="93" t="s">
        <v>218</v>
      </c>
      <c r="K348" s="75">
        <f>VLOOKUP(J348,'Отчет Eplex'!$B:$E,4,0)</f>
        <v>749.37</v>
      </c>
      <c r="L348" s="75">
        <f t="shared" si="68"/>
        <v>79.37</v>
      </c>
      <c r="M348" s="72">
        <v>1</v>
      </c>
      <c r="N348" s="72" t="s">
        <v>634</v>
      </c>
      <c r="O348" s="72" t="str">
        <f>IFERROR(IF(VLOOKUP(I348,'Прайс шпак'!C:F,4,0)=N348,"шпак","Ошибка"),"Ошибка")</f>
        <v>шпак</v>
      </c>
      <c r="P348" s="74">
        <f>INDEX('Прайс шпак'!$H:$H,MATCH(I348,'Прайс шпак'!$C:$C,0))*M348</f>
        <v>670</v>
      </c>
      <c r="Q348" s="72">
        <f>VLOOKUP(P348,Наценка!$A$1:$B$8,2,1)</f>
        <v>1.5</v>
      </c>
      <c r="R348" s="75">
        <f t="shared" si="78"/>
        <v>1005</v>
      </c>
      <c r="S348" s="74">
        <f t="shared" si="69"/>
        <v>1090</v>
      </c>
      <c r="T348" s="75">
        <f>VLOOKUP($A348,'Выгр Кат'!$A:$T,T$1,0)</f>
        <v>670</v>
      </c>
      <c r="U348" s="75">
        <f>VLOOKUP($A348,'Выгр Кат'!$A:$T,U$1,0)</f>
        <v>1090</v>
      </c>
      <c r="V348" s="76">
        <f t="shared" si="70"/>
        <v>0</v>
      </c>
      <c r="W348" s="76">
        <f t="shared" si="71"/>
        <v>0</v>
      </c>
      <c r="X348" s="77">
        <f>IF(IFERROR(RIGHT(E348,1),"")="✔",S348*(1-#REF!),S348*(1-$X$2))</f>
        <v>1013.6999999999999</v>
      </c>
      <c r="Y348" s="167">
        <f t="shared" si="75"/>
        <v>0.5129850746268656</v>
      </c>
      <c r="Z348" s="167">
        <f t="shared" si="76"/>
        <v>0.14815126050420174</v>
      </c>
      <c r="AA348" s="167">
        <f t="shared" si="77"/>
        <v>0.77611940298507465</v>
      </c>
      <c r="AB348" s="169">
        <f t="shared" si="85"/>
        <v>1190</v>
      </c>
      <c r="AC348" s="161">
        <f>IFERROR(ROUND((VLOOKUP($A348,'ИЗ ГУГЛА'!$B:$Z,AC$1,0)+AE348)*AD348,),VLOOKUP($A348,'ИЗ ГУГЛА'!$B:$Z,AC$1,0))</f>
        <v>1190</v>
      </c>
      <c r="AD348" s="78">
        <v>1</v>
      </c>
      <c r="AE348" s="160">
        <v>0</v>
      </c>
      <c r="AF348" s="183">
        <v>1190</v>
      </c>
      <c r="AG348" s="152" t="s">
        <v>27966</v>
      </c>
      <c r="AH348" s="161" t="str">
        <f>IFERROR(ROUND((VLOOKUP($A348,'ИЗ ГУГЛА'!$B:$Z,AH$1,0)+AJ348)*AI348,),VLOOKUP($A348,'ИЗ ГУГЛА'!$B:$Z,AH$1,0))</f>
        <v/>
      </c>
      <c r="AI348" s="78">
        <v>1</v>
      </c>
      <c r="AJ348" s="160">
        <v>0</v>
      </c>
      <c r="AK348" s="172"/>
      <c r="AL348" s="172"/>
      <c r="AM348" s="161" t="str">
        <f>IFERROR(ROUND((VLOOKUP($A348,'ИЗ ГУГЛА'!$B:$Z,AM$1,0)+AO348)*AN348,),VLOOKUP($A348,'ИЗ ГУГЛА'!$B:$Z,AM$1,0))</f>
        <v/>
      </c>
      <c r="AN348" s="160">
        <v>1</v>
      </c>
      <c r="AO348" s="160">
        <v>0</v>
      </c>
      <c r="AP348" s="172"/>
      <c r="AQ348" s="172"/>
      <c r="AR348" s="161" t="str">
        <f>IFERROR(ROUND((VLOOKUP($A348,'ИЗ ГУГЛА'!$B:$Z,AR$1,0)+AT348)*AS348,),VLOOKUP($A348,'ИЗ ГУГЛА'!$B:$Z,AR$1,0))</f>
        <v/>
      </c>
      <c r="AS348" s="160">
        <v>1</v>
      </c>
      <c r="AT348" s="160">
        <v>0</v>
      </c>
      <c r="AU348" s="172"/>
      <c r="AV348" s="172"/>
    </row>
    <row r="349" spans="1:48" ht="46.5" hidden="1" thickTop="1" thickBot="1">
      <c r="A349" s="121">
        <v>204240</v>
      </c>
      <c r="B349" s="115">
        <f>VLOOKUP($A349,'Выгр Кат'!$A:$T,B$1,0)</f>
        <v>29467</v>
      </c>
      <c r="C349" s="116" t="str">
        <f>VLOOKUP($A349,'Выгр Кат'!$A:$T,C$1,0)</f>
        <v>Ремень ГРМ ContiTech зубчатый, 137 зубьев для Лада Калина, Калина 2, Гранта, Приора, Веста</v>
      </c>
      <c r="D349" s="115" t="str">
        <f>VLOOKUP($A349,'Выгр Кат'!$A:$T,D$1,0)</f>
        <v>Y</v>
      </c>
      <c r="E349" s="115" t="str">
        <f>VLOOKUP($A349,'Выгр Кат'!$A:$T,E$1,0)</f>
        <v>1</v>
      </c>
      <c r="F349" s="115">
        <f>VLOOKUP($A349,'Выгр Кат'!$A:$T,F$1,0)</f>
        <v>0</v>
      </c>
      <c r="G349" s="115" t="str">
        <f>VLOOKUP($A349,'Выгр Кат'!$A:$T,G$1,0)</f>
        <v>CT1137</v>
      </c>
      <c r="H349" s="115">
        <f>VLOOKUP($A349,'Выгр Кат'!$A:$T,H$1,0)</f>
        <v>0</v>
      </c>
      <c r="I349" s="93" t="s">
        <v>623</v>
      </c>
      <c r="J349" s="93" t="s">
        <v>623</v>
      </c>
      <c r="K349" s="75">
        <f>VLOOKUP(J349,'Отчет Eplex'!$B:$E,4,0)</f>
        <v>2294.6799999999998</v>
      </c>
      <c r="L349" s="75">
        <f t="shared" si="68"/>
        <v>194.67999999999984</v>
      </c>
      <c r="M349" s="72">
        <v>1</v>
      </c>
      <c r="N349" s="72" t="s">
        <v>587</v>
      </c>
      <c r="O349" s="72" t="str">
        <f>IFERROR(IF(VLOOKUP(I349,'Прайс шпак'!C:F,4,0)=N349,"шпак","Ошибка"),"Ошибка")</f>
        <v>шпак</v>
      </c>
      <c r="P349" s="74">
        <f>INDEX('Прайс шпак'!$H:$H,MATCH(I349,'Прайс шпак'!$C:$C,0))*M349</f>
        <v>2100</v>
      </c>
      <c r="Q349" s="72">
        <f>VLOOKUP(P349,Наценка!$A$1:$B$8,2,1)</f>
        <v>1.39</v>
      </c>
      <c r="R349" s="130">
        <f>P349*1.2*100/93</f>
        <v>2709.6774193548385</v>
      </c>
      <c r="S349" s="74">
        <f t="shared" si="69"/>
        <v>2790</v>
      </c>
      <c r="T349" s="75">
        <f>VLOOKUP($A349,'Выгр Кат'!$A:$T,T$1,0)</f>
        <v>2100</v>
      </c>
      <c r="U349" s="75">
        <f>VLOOKUP($A349,'Выгр Кат'!$A:$T,U$1,0)</f>
        <v>2790</v>
      </c>
      <c r="V349" s="76">
        <f t="shared" si="70"/>
        <v>0</v>
      </c>
      <c r="W349" s="76">
        <f t="shared" si="71"/>
        <v>0</v>
      </c>
      <c r="X349" s="77">
        <f>IF(IFERROR(RIGHT(E349,1),"")="✔",S349*(1-#REF!),S349*(1-$X$2))</f>
        <v>2594.6999999999998</v>
      </c>
      <c r="Y349" s="167">
        <f t="shared" si="75"/>
        <v>0.23557142857142854</v>
      </c>
      <c r="Z349" s="167">
        <f t="shared" si="76"/>
        <v>-5.1337115072933474E-2</v>
      </c>
      <c r="AA349" s="167">
        <f t="shared" si="77"/>
        <v>0.17523809523809519</v>
      </c>
      <c r="AB349" s="174">
        <f>AK349</f>
        <v>2468</v>
      </c>
      <c r="AC349" s="161">
        <f>IFERROR(ROUND((VLOOKUP($A349,'ИЗ ГУГЛА'!$B:$Z,AC$1,0)+AE349)*AD349,),VLOOKUP($A349,'ИЗ ГУГЛА'!$B:$Z,AC$1,0))</f>
        <v>3190</v>
      </c>
      <c r="AD349" s="78">
        <v>1</v>
      </c>
      <c r="AE349" s="160">
        <v>0</v>
      </c>
      <c r="AF349" s="183">
        <v>3190</v>
      </c>
      <c r="AG349" s="152" t="s">
        <v>26856</v>
      </c>
      <c r="AH349" s="161">
        <f>IFERROR(ROUND((VLOOKUP($A349,'ИЗ ГУГЛА'!$B:$Z,AH$1,0)+AJ349)*AI349,),VLOOKUP($A349,'ИЗ ГУГЛА'!$B:$Z,AH$1,0))</f>
        <v>2468</v>
      </c>
      <c r="AI349" s="78">
        <v>1</v>
      </c>
      <c r="AJ349" s="160">
        <v>0</v>
      </c>
      <c r="AK349" s="184">
        <v>2468</v>
      </c>
      <c r="AL349" s="172" t="s">
        <v>33343</v>
      </c>
      <c r="AM349" s="161" t="str">
        <f>IFERROR(ROUND((VLOOKUP($A349,'ИЗ ГУГЛА'!$B:$Z,AM$1,0)+AO349)*AN349,),VLOOKUP($A349,'ИЗ ГУГЛА'!$B:$Z,AM$1,0))</f>
        <v/>
      </c>
      <c r="AN349" s="160">
        <v>1</v>
      </c>
      <c r="AO349" s="160">
        <v>0</v>
      </c>
      <c r="AP349" s="172"/>
      <c r="AQ349" s="172"/>
      <c r="AR349" s="161" t="str">
        <f>IFERROR(ROUND((VLOOKUP($A349,'ИЗ ГУГЛА'!$B:$Z,AR$1,0)+AT349)*AS349,),VLOOKUP($A349,'ИЗ ГУГЛА'!$B:$Z,AR$1,0))</f>
        <v/>
      </c>
      <c r="AS349" s="160">
        <v>1</v>
      </c>
      <c r="AT349" s="160">
        <v>0</v>
      </c>
      <c r="AU349" s="172"/>
      <c r="AV349" s="172"/>
    </row>
    <row r="350" spans="1:48" ht="46.5" hidden="1" thickTop="1" thickBot="1">
      <c r="A350" s="121">
        <v>204238</v>
      </c>
      <c r="B350" s="115">
        <f>VLOOKUP($A350,'Выгр Кат'!$A:$T,B$1,0)</f>
        <v>29469</v>
      </c>
      <c r="C350" s="116" t="str">
        <f>VLOOKUP($A350,'Выгр Кат'!$A:$T,C$1,0)</f>
        <v>Ремень ГРМ ContiTech зубчатый, 113 зубьев для Лада Калина, Калина 2, Гранта, Приора</v>
      </c>
      <c r="D350" s="115" t="str">
        <f>VLOOKUP($A350,'Выгр Кат'!$A:$T,D$1,0)</f>
        <v>Y</v>
      </c>
      <c r="E350" s="115" t="str">
        <f>VLOOKUP($A350,'Выгр Кат'!$A:$T,E$1,0)</f>
        <v>1</v>
      </c>
      <c r="F350" s="115">
        <f>VLOOKUP($A350,'Выгр Кат'!$A:$T,F$1,0)</f>
        <v>0</v>
      </c>
      <c r="G350" s="115" t="str">
        <f>VLOOKUP($A350,'Выгр Кат'!$A:$T,G$1,0)</f>
        <v>CT1164</v>
      </c>
      <c r="H350" s="115">
        <f>VLOOKUP($A350,'Выгр Кат'!$A:$T,H$1,0)</f>
        <v>0</v>
      </c>
      <c r="I350" s="93" t="s">
        <v>4460</v>
      </c>
      <c r="J350" s="93" t="s">
        <v>4460</v>
      </c>
      <c r="K350" s="75">
        <f>VLOOKUP(J350,'Отчет Eplex'!$B:$E,4,0)</f>
        <v>1640.85</v>
      </c>
      <c r="L350" s="75">
        <f t="shared" si="68"/>
        <v>90.849999999999909</v>
      </c>
      <c r="M350" s="72">
        <v>1</v>
      </c>
      <c r="N350" s="80" t="s">
        <v>587</v>
      </c>
      <c r="O350" s="72" t="str">
        <f>IFERROR(IF(VLOOKUP(I350,'Прайс шпак'!C:F,4,0)=N350,"шпак","Ошибка"),"Ошибка")</f>
        <v>шпак</v>
      </c>
      <c r="P350" s="74">
        <f>INDEX('Прайс шпак'!$H:$H,MATCH(I350,'Прайс шпак'!$C:$C,0))*M350</f>
        <v>1550</v>
      </c>
      <c r="Q350" s="72">
        <f>VLOOKUP(P350,Наценка!$A$1:$B$8,2,1)</f>
        <v>1.39</v>
      </c>
      <c r="R350" s="75">
        <f t="shared" si="78"/>
        <v>2154.5</v>
      </c>
      <c r="S350" s="74">
        <f t="shared" si="69"/>
        <v>2190</v>
      </c>
      <c r="T350" s="75">
        <f>VLOOKUP($A350,'Выгр Кат'!$A:$T,T$1,0)</f>
        <v>1550</v>
      </c>
      <c r="U350" s="75">
        <f>VLOOKUP($A350,'Выгр Кат'!$A:$T,U$1,0)</f>
        <v>2190</v>
      </c>
      <c r="V350" s="76">
        <f t="shared" si="70"/>
        <v>0</v>
      </c>
      <c r="W350" s="76">
        <f t="shared" si="71"/>
        <v>0</v>
      </c>
      <c r="X350" s="77">
        <f>IF(IFERROR(RIGHT(E350,1),"")="✔",S350*(1-#REF!),S350*(1-$X$2))</f>
        <v>2036.6999999999998</v>
      </c>
      <c r="Y350" s="167">
        <f t="shared" si="75"/>
        <v>0.31399999999999983</v>
      </c>
      <c r="Z350" s="167">
        <f t="shared" si="76"/>
        <v>0.18204819277108442</v>
      </c>
      <c r="AA350" s="167">
        <f t="shared" si="77"/>
        <v>0.6064516129032258</v>
      </c>
      <c r="AB350" s="169">
        <f t="shared" si="85"/>
        <v>2490</v>
      </c>
      <c r="AC350" s="161">
        <f>IFERROR(ROUND((VLOOKUP($A350,'ИЗ ГУГЛА'!$B:$Z,AC$1,0)+AE350)*AD350,),VLOOKUP($A350,'ИЗ ГУГЛА'!$B:$Z,AC$1,0))</f>
        <v>2490</v>
      </c>
      <c r="AD350" s="78">
        <v>1</v>
      </c>
      <c r="AE350" s="160">
        <v>0</v>
      </c>
      <c r="AF350" s="183">
        <v>2490</v>
      </c>
      <c r="AG350" s="152" t="s">
        <v>26857</v>
      </c>
      <c r="AH350" s="161" t="str">
        <f>IFERROR(ROUND((VLOOKUP($A350,'ИЗ ГУГЛА'!$B:$Z,AH$1,0)+AJ350)*AI350,),VLOOKUP($A350,'ИЗ ГУГЛА'!$B:$Z,AH$1,0))</f>
        <v/>
      </c>
      <c r="AI350" s="78">
        <v>1</v>
      </c>
      <c r="AJ350" s="160">
        <v>0</v>
      </c>
      <c r="AK350" s="172"/>
      <c r="AL350" s="172"/>
      <c r="AM350" s="161" t="str">
        <f>IFERROR(ROUND((VLOOKUP($A350,'ИЗ ГУГЛА'!$B:$Z,AM$1,0)+AO350)*AN350,),VLOOKUP($A350,'ИЗ ГУГЛА'!$B:$Z,AM$1,0))</f>
        <v/>
      </c>
      <c r="AN350" s="160">
        <v>1</v>
      </c>
      <c r="AO350" s="160">
        <v>0</v>
      </c>
      <c r="AP350" s="172"/>
      <c r="AQ350" s="172"/>
      <c r="AR350" s="161" t="str">
        <f>IFERROR(ROUND((VLOOKUP($A350,'ИЗ ГУГЛА'!$B:$Z,AR$1,0)+AT350)*AS350,),VLOOKUP($A350,'ИЗ ГУГЛА'!$B:$Z,AR$1,0))</f>
        <v/>
      </c>
      <c r="AS350" s="160">
        <v>1</v>
      </c>
      <c r="AT350" s="160">
        <v>0</v>
      </c>
      <c r="AU350" s="172"/>
      <c r="AV350" s="172"/>
    </row>
    <row r="351" spans="1:48" ht="61.5" hidden="1" thickTop="1" thickBot="1">
      <c r="A351" s="121">
        <v>204236</v>
      </c>
      <c r="B351" s="115">
        <f>VLOOKUP($A351,'Выгр Кат'!$A:$T,B$1,0)</f>
        <v>29463</v>
      </c>
      <c r="C351" s="116" t="str">
        <f>VLOOKUP($A351,'Выгр Кат'!$A:$T,C$1,0)</f>
        <v>Ремень ГРМ ContiTech зубчатый, 111 зуб для ВАЗ 2108-21099, 2110-2112, 2113-2115, Лада Калина, Гранта, Ларгус</v>
      </c>
      <c r="D351" s="115" t="str">
        <f>VLOOKUP($A351,'Выгр Кат'!$A:$T,D$1,0)</f>
        <v>Y</v>
      </c>
      <c r="E351" s="115" t="str">
        <f>VLOOKUP($A351,'Выгр Кат'!$A:$T,E$1,0)</f>
        <v>1</v>
      </c>
      <c r="F351" s="115">
        <f>VLOOKUP($A351,'Выгр Кат'!$A:$T,F$1,0)</f>
        <v>0</v>
      </c>
      <c r="G351" s="115" t="str">
        <f>VLOOKUP($A351,'Выгр Кат'!$A:$T,G$1,0)</f>
        <v>CT527</v>
      </c>
      <c r="H351" s="115">
        <f>VLOOKUP($A351,'Выгр Кат'!$A:$T,H$1,0)</f>
        <v>0</v>
      </c>
      <c r="I351" s="75" t="s">
        <v>619</v>
      </c>
      <c r="J351" s="75" t="s">
        <v>619</v>
      </c>
      <c r="K351" s="75">
        <f>VLOOKUP(J351,'Отчет Eplex'!$B:$E,4,0)</f>
        <v>647.54</v>
      </c>
      <c r="L351" s="75">
        <f t="shared" si="68"/>
        <v>47.539999999999964</v>
      </c>
      <c r="M351" s="72">
        <v>1</v>
      </c>
      <c r="N351" s="80" t="s">
        <v>587</v>
      </c>
      <c r="O351" s="72" t="str">
        <f>IFERROR(IF(VLOOKUP(I351,'Прайс шпак'!C:F,4,0)=N351,"шпак","Ошибка"),"Ошибка")</f>
        <v>шпак</v>
      </c>
      <c r="P351" s="74">
        <f>INDEX('Прайс шпак'!$H:$H,MATCH(I351,'Прайс шпак'!$C:$C,0))*M351</f>
        <v>600</v>
      </c>
      <c r="Q351" s="72">
        <f>VLOOKUP(P351,Наценка!$A$1:$B$8,2,1)</f>
        <v>1.5</v>
      </c>
      <c r="R351" s="75">
        <f t="shared" si="78"/>
        <v>900</v>
      </c>
      <c r="S351" s="74">
        <f t="shared" si="69"/>
        <v>899</v>
      </c>
      <c r="T351" s="75">
        <f>VLOOKUP($A351,'Выгр Кат'!$A:$T,T$1,0)</f>
        <v>600</v>
      </c>
      <c r="U351" s="75">
        <f>VLOOKUP($A351,'Выгр Кат'!$A:$T,U$1,0)</f>
        <v>899</v>
      </c>
      <c r="V351" s="76">
        <f t="shared" si="70"/>
        <v>0</v>
      </c>
      <c r="W351" s="76">
        <f t="shared" si="71"/>
        <v>0</v>
      </c>
      <c r="X351" s="77">
        <f>IF(IFERROR(RIGHT(E351,1),"")="✔",S351*(1-#REF!),S351*(1-$X$2))</f>
        <v>836.06999999999994</v>
      </c>
      <c r="Y351" s="167">
        <f t="shared" si="75"/>
        <v>0.39344999999999986</v>
      </c>
      <c r="Z351" s="167">
        <f t="shared" si="76"/>
        <v>0.15548484848484856</v>
      </c>
      <c r="AA351" s="167">
        <f t="shared" si="77"/>
        <v>0.64999999999999991</v>
      </c>
      <c r="AB351" s="169">
        <f t="shared" si="85"/>
        <v>990</v>
      </c>
      <c r="AC351" s="161">
        <f>IFERROR(ROUND((VLOOKUP($A351,'ИЗ ГУГЛА'!$B:$Z,AC$1,0)+AE351)*AD351,),VLOOKUP($A351,'ИЗ ГУГЛА'!$B:$Z,AC$1,0))</f>
        <v>990</v>
      </c>
      <c r="AD351" s="78">
        <v>1</v>
      </c>
      <c r="AE351" s="160">
        <v>0</v>
      </c>
      <c r="AF351" s="183">
        <v>990</v>
      </c>
      <c r="AG351" s="152" t="s">
        <v>28101</v>
      </c>
      <c r="AH351" s="161" t="str">
        <f>IFERROR(ROUND((VLOOKUP($A351,'ИЗ ГУГЛА'!$B:$Z,AH$1,0)+AJ351)*AI351,),VLOOKUP($A351,'ИЗ ГУГЛА'!$B:$Z,AH$1,0))</f>
        <v/>
      </c>
      <c r="AI351" s="78">
        <v>1</v>
      </c>
      <c r="AJ351" s="160">
        <v>0</v>
      </c>
      <c r="AK351" s="172"/>
      <c r="AL351" s="172"/>
      <c r="AM351" s="161" t="str">
        <f>IFERROR(ROUND((VLOOKUP($A351,'ИЗ ГУГЛА'!$B:$Z,AM$1,0)+AO351)*AN351,),VLOOKUP($A351,'ИЗ ГУГЛА'!$B:$Z,AM$1,0))</f>
        <v/>
      </c>
      <c r="AN351" s="160">
        <v>1</v>
      </c>
      <c r="AO351" s="160">
        <v>0</v>
      </c>
      <c r="AP351" s="172"/>
      <c r="AQ351" s="172"/>
      <c r="AR351" s="161" t="str">
        <f>IFERROR(ROUND((VLOOKUP($A351,'ИЗ ГУГЛА'!$B:$Z,AR$1,0)+AT351)*AS351,),VLOOKUP($A351,'ИЗ ГУГЛА'!$B:$Z,AR$1,0))</f>
        <v/>
      </c>
      <c r="AS351" s="160">
        <v>1</v>
      </c>
      <c r="AT351" s="160">
        <v>0</v>
      </c>
      <c r="AU351" s="172"/>
      <c r="AV351" s="172"/>
    </row>
    <row r="352" spans="1:48" ht="61.5" hidden="1" thickTop="1" thickBot="1">
      <c r="A352" s="121">
        <v>204363</v>
      </c>
      <c r="B352" s="115">
        <f>VLOOKUP($A352,'Выгр Кат'!$A:$T,B$1,0)</f>
        <v>29472</v>
      </c>
      <c r="C352" s="116" t="str">
        <f>VLOOKUP($A352,'Выгр Кат'!$A:$T,C$1,0)</f>
        <v>Ремкомплект ГРМ ContiTech для ВАЗ 2108-21099, 2110-2112, 2113-2115, Лада Калина, Гранта 8 клапанный двигатель</v>
      </c>
      <c r="D352" s="115" t="str">
        <f>VLOOKUP($A352,'Выгр Кат'!$A:$T,D$1,0)</f>
        <v>Y</v>
      </c>
      <c r="E352" s="115" t="str">
        <f>VLOOKUP($A352,'Выгр Кат'!$A:$T,E$1,0)</f>
        <v>1</v>
      </c>
      <c r="F352" s="115">
        <f>VLOOKUP($A352,'Выгр Кат'!$A:$T,F$1,0)</f>
        <v>0</v>
      </c>
      <c r="G352" s="115" t="str">
        <f>VLOOKUP($A352,'Выгр Кат'!$A:$T,G$1,0)</f>
        <v>CT527K2</v>
      </c>
      <c r="H352" s="115">
        <f>VLOOKUP($A352,'Выгр Кат'!$A:$T,H$1,0)</f>
        <v>0</v>
      </c>
      <c r="I352" s="75" t="s">
        <v>630</v>
      </c>
      <c r="J352" s="75" t="s">
        <v>630</v>
      </c>
      <c r="K352" s="75">
        <f>VLOOKUP(J352,'Отчет Eplex'!$B:$E,4,0)</f>
        <v>2467.5700000000002</v>
      </c>
      <c r="L352" s="75">
        <f t="shared" si="68"/>
        <v>-832.42999999999984</v>
      </c>
      <c r="M352" s="72">
        <v>1</v>
      </c>
      <c r="N352" s="72" t="s">
        <v>587</v>
      </c>
      <c r="O352" s="72" t="str">
        <f>IFERROR(IF(VLOOKUP(I352,'Прайс шпак'!C:F,4,0)=N352,"шпак","Ошибка"),"Ошибка")</f>
        <v>шпак</v>
      </c>
      <c r="P352" s="74">
        <f>INDEX('Прайс шпак'!$H:$H,MATCH(I352,'Прайс шпак'!$C:$C,0))*M352</f>
        <v>3300</v>
      </c>
      <c r="Q352" s="72">
        <f>VLOOKUP(P352,Наценка!$A$1:$B$8,2,1)</f>
        <v>1.39</v>
      </c>
      <c r="R352" s="75">
        <f t="shared" si="78"/>
        <v>4587</v>
      </c>
      <c r="S352" s="74">
        <f t="shared" si="69"/>
        <v>4590</v>
      </c>
      <c r="T352" s="75">
        <f>VLOOKUP($A352,'Выгр Кат'!$A:$T,T$1,0)</f>
        <v>3300</v>
      </c>
      <c r="U352" s="75">
        <f>VLOOKUP($A352,'Выгр Кат'!$A:$T,U$1,0)</f>
        <v>4590</v>
      </c>
      <c r="V352" s="76">
        <f t="shared" si="70"/>
        <v>0</v>
      </c>
      <c r="W352" s="76">
        <f t="shared" si="71"/>
        <v>0</v>
      </c>
      <c r="X352" s="77">
        <f>IF(IFERROR(RIGHT(E352,1),"")="✔",S352*(1-#REF!),S352*(1-$X$2))</f>
        <v>4268.7</v>
      </c>
      <c r="Y352" s="167">
        <f t="shared" si="75"/>
        <v>0.29354545454545455</v>
      </c>
      <c r="Z352" s="167">
        <f t="shared" si="76"/>
        <v>0.16135559921414541</v>
      </c>
      <c r="AA352" s="167">
        <f t="shared" si="77"/>
        <v>0.54242424242424248</v>
      </c>
      <c r="AB352" s="169">
        <f t="shared" si="85"/>
        <v>5090</v>
      </c>
      <c r="AC352" s="161">
        <f>IFERROR(ROUND((VLOOKUP($A352,'ИЗ ГУГЛА'!$B:$Z,AC$1,0)+AE352)*AD352,),VLOOKUP($A352,'ИЗ ГУГЛА'!$B:$Z,AC$1,0))</f>
        <v>5090</v>
      </c>
      <c r="AD352" s="78">
        <v>1</v>
      </c>
      <c r="AE352" s="160">
        <v>0</v>
      </c>
      <c r="AF352" s="183">
        <v>5090</v>
      </c>
      <c r="AG352" s="152" t="s">
        <v>26858</v>
      </c>
      <c r="AH352" s="161" t="str">
        <f>IFERROR(ROUND((VLOOKUP($A352,'ИЗ ГУГЛА'!$B:$Z,AH$1,0)+AJ352)*AI352,),VLOOKUP($A352,'ИЗ ГУГЛА'!$B:$Z,AH$1,0))</f>
        <v/>
      </c>
      <c r="AI352" s="78">
        <v>1</v>
      </c>
      <c r="AJ352" s="160">
        <v>0</v>
      </c>
      <c r="AK352" s="172"/>
      <c r="AL352" s="172"/>
      <c r="AM352" s="161" t="str">
        <f>IFERROR(ROUND((VLOOKUP($A352,'ИЗ ГУГЛА'!$B:$Z,AM$1,0)+AO352)*AN352,),VLOOKUP($A352,'ИЗ ГУГЛА'!$B:$Z,AM$1,0))</f>
        <v/>
      </c>
      <c r="AN352" s="160">
        <v>1</v>
      </c>
      <c r="AO352" s="160">
        <v>0</v>
      </c>
      <c r="AP352" s="172"/>
      <c r="AQ352" s="172"/>
      <c r="AR352" s="161" t="str">
        <f>IFERROR(ROUND((VLOOKUP($A352,'ИЗ ГУГЛА'!$B:$Z,AR$1,0)+AT352)*AS352,),VLOOKUP($A352,'ИЗ ГУГЛА'!$B:$Z,AR$1,0))</f>
        <v/>
      </c>
      <c r="AS352" s="160">
        <v>1</v>
      </c>
      <c r="AT352" s="160">
        <v>0</v>
      </c>
      <c r="AU352" s="172"/>
      <c r="AV352" s="172"/>
    </row>
    <row r="353" spans="1:48" ht="31.5" hidden="1" thickTop="1" thickBot="1">
      <c r="A353" s="121">
        <v>204364</v>
      </c>
      <c r="B353" s="115">
        <f>VLOOKUP($A353,'Выгр Кат'!$A:$T,B$1,0)</f>
        <v>29473</v>
      </c>
      <c r="C353" s="116" t="str">
        <f>VLOOKUP($A353,'Выгр Кат'!$A:$T,C$1,0)</f>
        <v>Ремкомплект ГРМ ContiTech для ВАЗ 2110-2112 16 клапанный двигатель</v>
      </c>
      <c r="D353" s="115" t="str">
        <f>VLOOKUP($A353,'Выгр Кат'!$A:$T,D$1,0)</f>
        <v>Y</v>
      </c>
      <c r="E353" s="115" t="str">
        <f>VLOOKUP($A353,'Выгр Кат'!$A:$T,E$1,0)</f>
        <v>1</v>
      </c>
      <c r="F353" s="115">
        <f>VLOOKUP($A353,'Выгр Кат'!$A:$T,F$1,0)</f>
        <v>0</v>
      </c>
      <c r="G353" s="115" t="str">
        <f>VLOOKUP($A353,'Выгр Кат'!$A:$T,G$1,0)</f>
        <v>CT996K1</v>
      </c>
      <c r="H353" s="115">
        <f>VLOOKUP($A353,'Выгр Кат'!$A:$T,H$1,0)</f>
        <v>0</v>
      </c>
      <c r="I353" s="75" t="s">
        <v>632</v>
      </c>
      <c r="J353" s="75" t="s">
        <v>632</v>
      </c>
      <c r="K353" s="75">
        <f>VLOOKUP(J353,'Отчет Eplex'!$B:$E,4,0)</f>
        <v>1525.6</v>
      </c>
      <c r="L353" s="75">
        <f t="shared" si="68"/>
        <v>-1074.4000000000001</v>
      </c>
      <c r="M353" s="72">
        <v>1</v>
      </c>
      <c r="N353" s="72" t="s">
        <v>587</v>
      </c>
      <c r="O353" s="72" t="str">
        <f>IFERROR(IF(VLOOKUP(I353,'Прайс шпак'!C:F,4,0)=N353,"шпак","Ошибка"),"Ошибка")</f>
        <v>шпак</v>
      </c>
      <c r="P353" s="74">
        <f>INDEX('Прайс шпак'!$H:$H,MATCH(I353,'Прайс шпак'!$C:$C,0))*M353</f>
        <v>2600</v>
      </c>
      <c r="Q353" s="72">
        <f>VLOOKUP(P353,Наценка!$A$1:$B$8,2,1)</f>
        <v>1.39</v>
      </c>
      <c r="R353" s="75">
        <f t="shared" si="78"/>
        <v>3613.9999999999995</v>
      </c>
      <c r="S353" s="74">
        <f t="shared" si="69"/>
        <v>3690</v>
      </c>
      <c r="T353" s="75">
        <f>VLOOKUP($A353,'Выгр Кат'!$A:$T,T$1,0)</f>
        <v>2600</v>
      </c>
      <c r="U353" s="75">
        <f>VLOOKUP($A353,'Выгр Кат'!$A:$T,U$1,0)</f>
        <v>3690</v>
      </c>
      <c r="V353" s="76">
        <f t="shared" si="70"/>
        <v>0</v>
      </c>
      <c r="W353" s="76">
        <f t="shared" si="71"/>
        <v>0</v>
      </c>
      <c r="X353" s="77">
        <f>IF(IFERROR(RIGHT(E353,1),"")="✔",S353*(1-#REF!),S353*(1-$X$2))</f>
        <v>3431.7</v>
      </c>
      <c r="Y353" s="167">
        <f t="shared" si="75"/>
        <v>0.31988461538461532</v>
      </c>
      <c r="Z353" s="167">
        <f t="shared" si="76"/>
        <v>0.13992481203007523</v>
      </c>
      <c r="AA353" s="167">
        <f t="shared" si="77"/>
        <v>0.53461538461538471</v>
      </c>
      <c r="AB353" s="169">
        <f t="shared" si="85"/>
        <v>3990</v>
      </c>
      <c r="AC353" s="161">
        <f>IFERROR(ROUND((VLOOKUP($A353,'ИЗ ГУГЛА'!$B:$Z,AC$1,0)+AE353)*AD353,),VLOOKUP($A353,'ИЗ ГУГЛА'!$B:$Z,AC$1,0))</f>
        <v>3990</v>
      </c>
      <c r="AD353" s="78">
        <v>1</v>
      </c>
      <c r="AE353" s="160">
        <v>0</v>
      </c>
      <c r="AF353" s="183">
        <v>3990</v>
      </c>
      <c r="AG353" s="152" t="s">
        <v>26859</v>
      </c>
      <c r="AH353" s="161" t="str">
        <f>IFERROR(ROUND((VLOOKUP($A353,'ИЗ ГУГЛА'!$B:$Z,AH$1,0)+AJ353)*AI353,),VLOOKUP($A353,'ИЗ ГУГЛА'!$B:$Z,AH$1,0))</f>
        <v/>
      </c>
      <c r="AI353" s="78">
        <v>1</v>
      </c>
      <c r="AJ353" s="160">
        <v>0</v>
      </c>
      <c r="AK353" s="172"/>
      <c r="AL353" s="172"/>
      <c r="AM353" s="161" t="str">
        <f>IFERROR(ROUND((VLOOKUP($A353,'ИЗ ГУГЛА'!$B:$Z,AM$1,0)+AO353)*AN353,),VLOOKUP($A353,'ИЗ ГУГЛА'!$B:$Z,AM$1,0))</f>
        <v/>
      </c>
      <c r="AN353" s="160">
        <v>1</v>
      </c>
      <c r="AO353" s="160">
        <v>0</v>
      </c>
      <c r="AP353" s="172"/>
      <c r="AQ353" s="172"/>
      <c r="AR353" s="161" t="str">
        <f>IFERROR(ROUND((VLOOKUP($A353,'ИЗ ГУГЛА'!$B:$Z,AR$1,0)+AT353)*AS353,),VLOOKUP($A353,'ИЗ ГУГЛА'!$B:$Z,AR$1,0))</f>
        <v/>
      </c>
      <c r="AS353" s="160">
        <v>1</v>
      </c>
      <c r="AT353" s="160">
        <v>0</v>
      </c>
      <c r="AU353" s="172"/>
      <c r="AV353" s="172"/>
    </row>
    <row r="354" spans="1:48" ht="76.5" hidden="1" thickTop="1" thickBot="1">
      <c r="A354" s="121">
        <v>226213</v>
      </c>
      <c r="B354" s="115">
        <f>VLOOKUP($A354,'Выгр Кат'!$A:$T,B$1,0)</f>
        <v>10068</v>
      </c>
      <c r="C354" s="116" t="str">
        <f>VLOOKUP($A354,'Выгр Кат'!$A:$T,C$1,0)</f>
        <v>ШРУС WEBER внешний с АБС для ВАЗ 2108-21099, 2110-2112, 2113-2115, Лада Калина, Калина 2, Приора, Приора 2, Гранта, Гранта FL, Датсун Mi-Do, On-Do</v>
      </c>
      <c r="D354" s="115" t="str">
        <f>VLOOKUP($A354,'Выгр Кат'!$A:$T,D$1,0)</f>
        <v>Y</v>
      </c>
      <c r="E354" s="115" t="str">
        <f>VLOOKUP($A354,'Выгр Кат'!$A:$T,E$1,0)</f>
        <v>1</v>
      </c>
      <c r="F354" s="115" t="str">
        <f>VLOOKUP($A354,'Выгр Кат'!$A:$T,F$1,0)</f>
        <v>CVJ1118-2A</v>
      </c>
      <c r="G354" s="115" t="str">
        <f>VLOOKUP($A354,'Выгр Кат'!$A:$T,G$1,0)</f>
        <v>11186221501200</v>
      </c>
      <c r="H354" s="115" t="str">
        <f>VLOOKUP($A354,'Выгр Кат'!$A:$T,H$1,0)</f>
        <v>11186-2215012</v>
      </c>
      <c r="I354" s="93" t="s">
        <v>201</v>
      </c>
      <c r="J354" s="93" t="s">
        <v>201</v>
      </c>
      <c r="K354" s="75">
        <f>VLOOKUP(J354,'Отчет Eplex'!$B:$E,4,0)</f>
        <v>942.35</v>
      </c>
      <c r="L354" s="75">
        <f t="shared" si="68"/>
        <v>42.350000000000023</v>
      </c>
      <c r="M354" s="72">
        <v>1</v>
      </c>
      <c r="N354" s="72" t="s">
        <v>3491</v>
      </c>
      <c r="O354" s="72" t="str">
        <f>IFERROR(IF(VLOOKUP(I354,'Прайс шпак'!C:F,4,0)=N354,"шпак","Ошибка"),"Ошибка")</f>
        <v>шпак</v>
      </c>
      <c r="P354" s="74">
        <f>INDEX('Прайс шпак'!$H:$H,MATCH(I354,'Прайс шпак'!$C:$C,0))*M354</f>
        <v>900</v>
      </c>
      <c r="Q354" s="72">
        <f>VLOOKUP(P354,Наценка!$A$1:$B$8,2,1)</f>
        <v>1.5</v>
      </c>
      <c r="R354" s="75">
        <f t="shared" si="78"/>
        <v>1350</v>
      </c>
      <c r="S354" s="74">
        <f t="shared" si="69"/>
        <v>1390</v>
      </c>
      <c r="T354" s="75">
        <f>VLOOKUP($A354,'Выгр Кат'!$A:$T,T$1,0)</f>
        <v>900</v>
      </c>
      <c r="U354" s="75">
        <f>VLOOKUP($A354,'Выгр Кат'!$A:$T,U$1,0)</f>
        <v>1390</v>
      </c>
      <c r="V354" s="76">
        <f t="shared" si="70"/>
        <v>0</v>
      </c>
      <c r="W354" s="76">
        <f t="shared" si="71"/>
        <v>0</v>
      </c>
      <c r="X354" s="77">
        <f>IF(IFERROR(RIGHT(E354,1),"")="✔",S354*(1-#REF!),S354*(1-$X$2))</f>
        <v>1292.6999999999998</v>
      </c>
      <c r="Y354" s="167">
        <f t="shared" si="75"/>
        <v>0.43633333333333324</v>
      </c>
      <c r="Z354" s="167" t="str">
        <f t="shared" si="76"/>
        <v/>
      </c>
      <c r="AA354" s="167" t="str">
        <f t="shared" si="77"/>
        <v/>
      </c>
      <c r="AB354" s="168"/>
      <c r="AC354" s="161" t="str">
        <f>IFERROR(ROUND((VLOOKUP($A354,'ИЗ ГУГЛА'!$B:$Z,AC$1,0)+AE354)*AD354,),VLOOKUP($A354,'ИЗ ГУГЛА'!$B:$Z,AC$1,0))</f>
        <v/>
      </c>
      <c r="AD354" s="78">
        <v>1</v>
      </c>
      <c r="AE354" s="160">
        <v>0</v>
      </c>
      <c r="AF354" s="118" t="s">
        <v>28492</v>
      </c>
      <c r="AG354" s="152"/>
      <c r="AH354" s="161" t="str">
        <f>IFERROR(ROUND((VLOOKUP($A354,'ИЗ ГУГЛА'!$B:$Z,AH$1,0)+AJ354)*AI354,),VLOOKUP($A354,'ИЗ ГУГЛА'!$B:$Z,AH$1,0))</f>
        <v/>
      </c>
      <c r="AI354" s="78">
        <v>1</v>
      </c>
      <c r="AJ354" s="160">
        <v>0</v>
      </c>
      <c r="AK354" s="172"/>
      <c r="AL354" s="172"/>
      <c r="AM354" s="161" t="str">
        <f>IFERROR(ROUND((VLOOKUP($A354,'ИЗ ГУГЛА'!$B:$Z,AM$1,0)+AO354)*AN354,),VLOOKUP($A354,'ИЗ ГУГЛА'!$B:$Z,AM$1,0))</f>
        <v/>
      </c>
      <c r="AN354" s="160">
        <v>1</v>
      </c>
      <c r="AO354" s="160">
        <v>0</v>
      </c>
      <c r="AP354" s="172"/>
      <c r="AQ354" s="172"/>
      <c r="AR354" s="161" t="str">
        <f>IFERROR(ROUND((VLOOKUP($A354,'ИЗ ГУГЛА'!$B:$Z,AR$1,0)+AT354)*AS354,),VLOOKUP($A354,'ИЗ ГУГЛА'!$B:$Z,AR$1,0))</f>
        <v/>
      </c>
      <c r="AS354" s="160">
        <v>1</v>
      </c>
      <c r="AT354" s="160">
        <v>0</v>
      </c>
      <c r="AU354" s="172"/>
      <c r="AV354" s="172"/>
    </row>
    <row r="355" spans="1:48" ht="76.5" hidden="1" thickTop="1" thickBot="1">
      <c r="A355" s="121">
        <v>226211</v>
      </c>
      <c r="B355" s="115">
        <f>VLOOKUP($A355,'Выгр Кат'!$A:$T,B$1,0)</f>
        <v>10067</v>
      </c>
      <c r="C355" s="116" t="str">
        <f>VLOOKUP($A355,'Выгр Кат'!$A:$T,C$1,0)</f>
        <v>ШРУС Weber внутренний для ВАЗ 2108-21099, 2110-2112, 2113-2115, Лада Калина, Калина 2, Приора, Приора 2, Гранта, Гранта FL, Датсун Mi-Do, On-Do</v>
      </c>
      <c r="D355" s="115" t="str">
        <f>VLOOKUP($A355,'Выгр Кат'!$A:$T,D$1,0)</f>
        <v>Y</v>
      </c>
      <c r="E355" s="115" t="str">
        <f>VLOOKUP($A355,'Выгр Кат'!$A:$T,E$1,0)</f>
        <v>1</v>
      </c>
      <c r="F355" s="115" t="str">
        <f>VLOOKUP($A355,'Выгр Кат'!$A:$T,F$1,0)</f>
        <v>CVJ2110-1</v>
      </c>
      <c r="G355" s="115" t="str">
        <f>VLOOKUP($A355,'Выгр Кат'!$A:$T,G$1,0)</f>
        <v>21082215056</v>
      </c>
      <c r="H355" s="115" t="str">
        <f>VLOOKUP($A355,'Выгр Кат'!$A:$T,H$1,0)</f>
        <v>2108-2215056</v>
      </c>
      <c r="I355" s="93" t="s">
        <v>200</v>
      </c>
      <c r="J355" s="93" t="s">
        <v>200</v>
      </c>
      <c r="K355" s="75">
        <f>VLOOKUP(J355,'Отчет Eplex'!$B:$E,4,0)</f>
        <v>1729.63</v>
      </c>
      <c r="L355" s="75">
        <f t="shared" si="68"/>
        <v>629.63000000000011</v>
      </c>
      <c r="M355" s="72">
        <v>1</v>
      </c>
      <c r="N355" s="72" t="s">
        <v>3491</v>
      </c>
      <c r="O355" s="72" t="str">
        <f>IFERROR(IF(VLOOKUP(I355,'Прайс шпак'!C:F,4,0)=N355,"шпак","Ошибка"),"Ошибка")</f>
        <v>шпак</v>
      </c>
      <c r="P355" s="74">
        <f>INDEX('Прайс шпак'!$H:$H,MATCH(I355,'Прайс шпак'!$C:$C,0))*M355</f>
        <v>1100</v>
      </c>
      <c r="Q355" s="72">
        <f>VLOOKUP(P355,Наценка!$A$1:$B$8,2,1)</f>
        <v>1.39</v>
      </c>
      <c r="R355" s="75">
        <f t="shared" si="78"/>
        <v>1529</v>
      </c>
      <c r="S355" s="74">
        <f t="shared" si="69"/>
        <v>1590</v>
      </c>
      <c r="T355" s="75">
        <f>VLOOKUP($A355,'Выгр Кат'!$A:$T,T$1,0)</f>
        <v>1100</v>
      </c>
      <c r="U355" s="75">
        <f>VLOOKUP($A355,'Выгр Кат'!$A:$T,U$1,0)</f>
        <v>1590</v>
      </c>
      <c r="V355" s="76">
        <f t="shared" si="70"/>
        <v>0</v>
      </c>
      <c r="W355" s="76">
        <f t="shared" si="71"/>
        <v>0</v>
      </c>
      <c r="X355" s="77">
        <f>IF(IFERROR(RIGHT(E355,1),"")="✔",S355*(1-#REF!),S355*(1-$X$2))</f>
        <v>1478.6999999999998</v>
      </c>
      <c r="Y355" s="167">
        <f t="shared" si="75"/>
        <v>0.34427272727272706</v>
      </c>
      <c r="Z355" s="167" t="str">
        <f t="shared" si="76"/>
        <v/>
      </c>
      <c r="AA355" s="167" t="str">
        <f t="shared" si="77"/>
        <v/>
      </c>
      <c r="AB355" s="168"/>
      <c r="AC355" s="161" t="str">
        <f>IFERROR(ROUND((VLOOKUP($A355,'ИЗ ГУГЛА'!$B:$Z,AC$1,0)+AE355)*AD355,),VLOOKUP($A355,'ИЗ ГУГЛА'!$B:$Z,AC$1,0))</f>
        <v/>
      </c>
      <c r="AD355" s="78">
        <v>1</v>
      </c>
      <c r="AE355" s="160">
        <v>0</v>
      </c>
      <c r="AF355" s="118" t="s">
        <v>28492</v>
      </c>
      <c r="AG355" s="152"/>
      <c r="AH355" s="161" t="str">
        <f>IFERROR(ROUND((VLOOKUP($A355,'ИЗ ГУГЛА'!$B:$Z,AH$1,0)+AJ355)*AI355,),VLOOKUP($A355,'ИЗ ГУГЛА'!$B:$Z,AH$1,0))</f>
        <v/>
      </c>
      <c r="AI355" s="78">
        <v>1</v>
      </c>
      <c r="AJ355" s="160">
        <v>0</v>
      </c>
      <c r="AK355" s="172"/>
      <c r="AL355" s="172"/>
      <c r="AM355" s="161" t="str">
        <f>IFERROR(ROUND((VLOOKUP($A355,'ИЗ ГУГЛА'!$B:$Z,AM$1,0)+AO355)*AN355,),VLOOKUP($A355,'ИЗ ГУГЛА'!$B:$Z,AM$1,0))</f>
        <v/>
      </c>
      <c r="AN355" s="160">
        <v>1</v>
      </c>
      <c r="AO355" s="160">
        <v>0</v>
      </c>
      <c r="AP355" s="172"/>
      <c r="AQ355" s="172"/>
      <c r="AR355" s="161" t="str">
        <f>IFERROR(ROUND((VLOOKUP($A355,'ИЗ ГУГЛА'!$B:$Z,AR$1,0)+AT355)*AS355,),VLOOKUP($A355,'ИЗ ГУГЛА'!$B:$Z,AR$1,0))</f>
        <v/>
      </c>
      <c r="AS355" s="160">
        <v>1</v>
      </c>
      <c r="AT355" s="160">
        <v>0</v>
      </c>
      <c r="AU355" s="172"/>
      <c r="AV355" s="172"/>
    </row>
    <row r="356" spans="1:48" ht="76.5" hidden="1" thickTop="1" thickBot="1">
      <c r="A356" s="121">
        <v>226212</v>
      </c>
      <c r="B356" s="115">
        <f>VLOOKUP($A356,'Выгр Кат'!$A:$T,B$1,0)</f>
        <v>10066</v>
      </c>
      <c r="C356" s="116" t="str">
        <f>VLOOKUP($A356,'Выгр Кат'!$A:$T,C$1,0)</f>
        <v>ШРУС WEBER внешний без АБС для ВАЗ 2108-21099, 2110-2112, 2113-2115, Лада Калина, Калина 2, Приора, Приора 2, Гранта, Гранта FL, Датсун Mi-Do, On-Do</v>
      </c>
      <c r="D356" s="115" t="str">
        <f>VLOOKUP($A356,'Выгр Кат'!$A:$T,D$1,0)</f>
        <v>Y</v>
      </c>
      <c r="E356" s="115" t="str">
        <f>VLOOKUP($A356,'Выгр Кат'!$A:$T,E$1,0)</f>
        <v>1</v>
      </c>
      <c r="F356" s="115" t="str">
        <f>VLOOKUP($A356,'Выгр Кат'!$A:$T,F$1,0)</f>
        <v>CVJ2110-2</v>
      </c>
      <c r="G356" s="115" t="str">
        <f>VLOOKUP($A356,'Выгр Кат'!$A:$T,G$1,0)</f>
        <v>21102215012</v>
      </c>
      <c r="H356" s="115" t="str">
        <f>VLOOKUP($A356,'Выгр Кат'!$A:$T,H$1,0)</f>
        <v>2110-2215012</v>
      </c>
      <c r="I356" s="93" t="s">
        <v>199</v>
      </c>
      <c r="J356" s="93" t="s">
        <v>199</v>
      </c>
      <c r="K356" s="75">
        <f>VLOOKUP(J356,'Отчет Eplex'!$B:$E,4,0)</f>
        <v>929.43</v>
      </c>
      <c r="L356" s="75">
        <f t="shared" si="68"/>
        <v>149.42999999999995</v>
      </c>
      <c r="M356" s="72">
        <v>1</v>
      </c>
      <c r="N356" s="72" t="s">
        <v>3491</v>
      </c>
      <c r="O356" s="72" t="str">
        <f>IFERROR(IF(VLOOKUP(I356,'Прайс шпак'!C:F,4,0)=N356,"шпак","Ошибка"),"Ошибка")</f>
        <v>шпак</v>
      </c>
      <c r="P356" s="74">
        <f>INDEX('Прайс шпак'!$H:$H,MATCH(I356,'Прайс шпак'!$C:$C,0))*M356</f>
        <v>780</v>
      </c>
      <c r="Q356" s="72">
        <f>VLOOKUP(P356,Наценка!$A$1:$B$8,2,1)</f>
        <v>1.5</v>
      </c>
      <c r="R356" s="75">
        <f t="shared" si="78"/>
        <v>1170</v>
      </c>
      <c r="S356" s="74">
        <f t="shared" si="69"/>
        <v>1190</v>
      </c>
      <c r="T356" s="75">
        <f>VLOOKUP($A356,'Выгр Кат'!$A:$T,T$1,0)</f>
        <v>780</v>
      </c>
      <c r="U356" s="75">
        <f>VLOOKUP($A356,'Выгр Кат'!$A:$T,U$1,0)</f>
        <v>1190</v>
      </c>
      <c r="V356" s="76">
        <f t="shared" si="70"/>
        <v>0</v>
      </c>
      <c r="W356" s="76">
        <f t="shared" si="71"/>
        <v>0</v>
      </c>
      <c r="X356" s="77">
        <f>IF(IFERROR(RIGHT(E356,1),"")="✔",S356*(1-#REF!),S356*(1-$X$2))</f>
        <v>1106.6999999999998</v>
      </c>
      <c r="Y356" s="167">
        <f t="shared" si="75"/>
        <v>0.41884615384615365</v>
      </c>
      <c r="Z356" s="167" t="str">
        <f t="shared" si="76"/>
        <v/>
      </c>
      <c r="AA356" s="167" t="str">
        <f t="shared" si="77"/>
        <v/>
      </c>
      <c r="AB356" s="168"/>
      <c r="AC356" s="161" t="str">
        <f>IFERROR(ROUND((VLOOKUP($A356,'ИЗ ГУГЛА'!$B:$Z,AC$1,0)+AE356)*AD356,),VLOOKUP($A356,'ИЗ ГУГЛА'!$B:$Z,AC$1,0))</f>
        <v/>
      </c>
      <c r="AD356" s="78">
        <v>1</v>
      </c>
      <c r="AE356" s="160">
        <v>0</v>
      </c>
      <c r="AF356" s="118" t="s">
        <v>28492</v>
      </c>
      <c r="AG356" s="152"/>
      <c r="AH356" s="161" t="str">
        <f>IFERROR(ROUND((VLOOKUP($A356,'ИЗ ГУГЛА'!$B:$Z,AH$1,0)+AJ356)*AI356,),VLOOKUP($A356,'ИЗ ГУГЛА'!$B:$Z,AH$1,0))</f>
        <v/>
      </c>
      <c r="AI356" s="78">
        <v>1</v>
      </c>
      <c r="AJ356" s="160">
        <v>0</v>
      </c>
      <c r="AK356" s="172"/>
      <c r="AL356" s="172"/>
      <c r="AM356" s="161" t="str">
        <f>IFERROR(ROUND((VLOOKUP($A356,'ИЗ ГУГЛА'!$B:$Z,AM$1,0)+AO356)*AN356,),VLOOKUP($A356,'ИЗ ГУГЛА'!$B:$Z,AM$1,0))</f>
        <v/>
      </c>
      <c r="AN356" s="160">
        <v>1</v>
      </c>
      <c r="AO356" s="160">
        <v>0</v>
      </c>
      <c r="AP356" s="172"/>
      <c r="AQ356" s="172"/>
      <c r="AR356" s="161" t="str">
        <f>IFERROR(ROUND((VLOOKUP($A356,'ИЗ ГУГЛА'!$B:$Z,AR$1,0)+AT356)*AS356,),VLOOKUP($A356,'ИЗ ГУГЛА'!$B:$Z,AR$1,0))</f>
        <v/>
      </c>
      <c r="AS356" s="160">
        <v>1</v>
      </c>
      <c r="AT356" s="160">
        <v>0</v>
      </c>
      <c r="AU356" s="172"/>
      <c r="AV356" s="172"/>
    </row>
    <row r="357" spans="1:48" ht="31.5" hidden="1" thickTop="1" thickBot="1">
      <c r="A357" s="121">
        <v>187477</v>
      </c>
      <c r="B357" s="115">
        <f>VLOOKUP($A357,'Выгр Кат'!$A:$T,B$1,0)</f>
        <v>29486</v>
      </c>
      <c r="C357" s="116" t="str">
        <f>VLOOKUP($A357,'Выгр Кат'!$A:$T,C$1,0)</f>
        <v>Передние тормозные колодки DAfmi для Лада Ока</v>
      </c>
      <c r="D357" s="115" t="str">
        <f>VLOOKUP($A357,'Выгр Кат'!$A:$T,D$1,0)</f>
        <v>Y</v>
      </c>
      <c r="E357" s="115" t="str">
        <f>VLOOKUP($A357,'Выгр Кат'!$A:$T,E$1,0)</f>
        <v>1</v>
      </c>
      <c r="F357" s="115">
        <f>VLOOKUP($A357,'Выгр Кат'!$A:$T,F$1,0)</f>
        <v>0</v>
      </c>
      <c r="G357" s="115" t="str">
        <f>VLOOKUP($A357,'Выгр Кат'!$A:$T,G$1,0)</f>
        <v>Д131СМ</v>
      </c>
      <c r="H357" s="115">
        <f>VLOOKUP($A357,'Выгр Кат'!$A:$T,H$1,0)</f>
        <v>0</v>
      </c>
      <c r="I357" s="100" t="s">
        <v>13455</v>
      </c>
      <c r="J357" s="100" t="s">
        <v>13455</v>
      </c>
      <c r="K357" s="75" t="e">
        <f>VLOOKUP(J357,'Отчет Eplex'!$B:$E,4,0)</f>
        <v>#N/A</v>
      </c>
      <c r="L357" s="75" t="e">
        <f t="shared" si="68"/>
        <v>#N/A</v>
      </c>
      <c r="M357" s="72">
        <v>1</v>
      </c>
      <c r="N357" s="72" t="s">
        <v>1107</v>
      </c>
      <c r="O357" s="72" t="str">
        <f>IFERROR(IF(VLOOKUP(I357,'Прайс шпак'!C:F,4,0)=N357,"шпак","Ошибка"),"Ошибка")</f>
        <v>шпак</v>
      </c>
      <c r="P357" s="74">
        <f>INDEX('Прайс шпак'!$H:$H,MATCH(I357,'Прайс шпак'!$C:$C,0))*M357</f>
        <v>450</v>
      </c>
      <c r="Q357" s="72">
        <f>VLOOKUP(P357,Наценка!$A$1:$B$8,2,1)</f>
        <v>1.55</v>
      </c>
      <c r="R357" s="75">
        <f t="shared" si="78"/>
        <v>697.5</v>
      </c>
      <c r="S357" s="74">
        <f t="shared" si="69"/>
        <v>699</v>
      </c>
      <c r="T357" s="75">
        <f>VLOOKUP($A357,'Выгр Кат'!$A:$T,T$1,0)</f>
        <v>450</v>
      </c>
      <c r="U357" s="75">
        <f>VLOOKUP($A357,'Выгр Кат'!$A:$T,U$1,0)</f>
        <v>699</v>
      </c>
      <c r="V357" s="76">
        <f t="shared" si="70"/>
        <v>0</v>
      </c>
      <c r="W357" s="76">
        <f t="shared" si="71"/>
        <v>0</v>
      </c>
      <c r="X357" s="77">
        <f>IF(IFERROR(RIGHT(E357,1),"")="✔",S357*(1-#REF!),S357*(1-$X$2))</f>
        <v>650.06999999999994</v>
      </c>
      <c r="Y357" s="167">
        <f t="shared" si="75"/>
        <v>0.44459999999999988</v>
      </c>
      <c r="Z357" s="167" t="str">
        <f t="shared" si="76"/>
        <v/>
      </c>
      <c r="AA357" s="167" t="str">
        <f t="shared" si="77"/>
        <v/>
      </c>
      <c r="AB357" s="168"/>
      <c r="AC357" s="161" t="str">
        <f>IFERROR(ROUND((VLOOKUP($A357,'ИЗ ГУГЛА'!$B:$Z,AC$1,0)+AE357)*AD357,),VLOOKUP($A357,'ИЗ ГУГЛА'!$B:$Z,AC$1,0))</f>
        <v/>
      </c>
      <c r="AD357" s="78">
        <v>1</v>
      </c>
      <c r="AE357" s="160">
        <v>0</v>
      </c>
      <c r="AF357" s="118" t="s">
        <v>28492</v>
      </c>
      <c r="AG357" s="152"/>
      <c r="AH357" s="161" t="str">
        <f>IFERROR(ROUND((VLOOKUP($A357,'ИЗ ГУГЛА'!$B:$Z,AH$1,0)+AJ357)*AI357,),VLOOKUP($A357,'ИЗ ГУГЛА'!$B:$Z,AH$1,0))</f>
        <v/>
      </c>
      <c r="AI357" s="78">
        <v>1</v>
      </c>
      <c r="AJ357" s="160">
        <v>0</v>
      </c>
      <c r="AK357" s="172"/>
      <c r="AL357" s="172"/>
      <c r="AM357" s="161" t="str">
        <f>IFERROR(ROUND((VLOOKUP($A357,'ИЗ ГУГЛА'!$B:$Z,AM$1,0)+AO357)*AN357,),VLOOKUP($A357,'ИЗ ГУГЛА'!$B:$Z,AM$1,0))</f>
        <v/>
      </c>
      <c r="AN357" s="160">
        <v>1</v>
      </c>
      <c r="AO357" s="160">
        <v>0</v>
      </c>
      <c r="AP357" s="172"/>
      <c r="AQ357" s="172"/>
      <c r="AR357" s="161" t="str">
        <f>IFERROR(ROUND((VLOOKUP($A357,'ИЗ ГУГЛА'!$B:$Z,AR$1,0)+AT357)*AS357,),VLOOKUP($A357,'ИЗ ГУГЛА'!$B:$Z,AR$1,0))</f>
        <v/>
      </c>
      <c r="AS357" s="160">
        <v>1</v>
      </c>
      <c r="AT357" s="160">
        <v>0</v>
      </c>
      <c r="AU357" s="172"/>
      <c r="AV357" s="172"/>
    </row>
    <row r="358" spans="1:48" ht="61.5" hidden="1" thickTop="1" thickBot="1">
      <c r="A358" s="121">
        <v>187472</v>
      </c>
      <c r="B358" s="115">
        <f>VLOOKUP($A358,'Выгр Кат'!$A:$T,B$1,0)</f>
        <v>29504</v>
      </c>
      <c r="C358" s="116" t="str">
        <f>VLOOKUP($A358,'Выгр Кат'!$A:$T,C$1,0)</f>
        <v>Передние тормозные колодки DAfmi для ВАЗ 2108-21099, 2110-2112, 2113-2115, Лада Калина, Калина 2, Приора, Приора 2</v>
      </c>
      <c r="D358" s="115" t="str">
        <f>VLOOKUP($A358,'Выгр Кат'!$A:$T,D$1,0)</f>
        <v>Y</v>
      </c>
      <c r="E358" s="115" t="str">
        <f>VLOOKUP($A358,'Выгр Кат'!$A:$T,E$1,0)</f>
        <v>1ск4</v>
      </c>
      <c r="F358" s="115">
        <f>VLOOKUP($A358,'Выгр Кат'!$A:$T,F$1,0)</f>
        <v>0</v>
      </c>
      <c r="G358" s="115" t="str">
        <f>VLOOKUP($A358,'Выгр Кат'!$A:$T,G$1,0)</f>
        <v>Д140СМ</v>
      </c>
      <c r="H358" s="115">
        <f>VLOOKUP($A358,'Выгр Кат'!$A:$T,H$1,0)</f>
        <v>0</v>
      </c>
      <c r="I358" s="99" t="s">
        <v>13458</v>
      </c>
      <c r="J358" s="99" t="s">
        <v>13458</v>
      </c>
      <c r="K358" s="75" t="e">
        <f>VLOOKUP(J358,'Отчет Eplex'!$B:$E,4,0)</f>
        <v>#N/A</v>
      </c>
      <c r="L358" s="75" t="e">
        <f t="shared" si="68"/>
        <v>#N/A</v>
      </c>
      <c r="M358" s="72">
        <v>1</v>
      </c>
      <c r="N358" s="72" t="s">
        <v>1107</v>
      </c>
      <c r="O358" s="72" t="str">
        <f>IFERROR(IF(VLOOKUP(I358,'Прайс шпак'!C:F,4,0)=N358,"шпак","Ошибка"),"Ошибка")</f>
        <v>шпак</v>
      </c>
      <c r="P358" s="74">
        <f>INDEX('Прайс шпак'!$H:$H,MATCH(I358,'Прайс шпак'!$C:$C,0))*M358</f>
        <v>460</v>
      </c>
      <c r="Q358" s="72">
        <f>VLOOKUP(P358,Наценка!$A$1:$B$8,2,1)</f>
        <v>1.55</v>
      </c>
      <c r="R358" s="75">
        <f t="shared" si="78"/>
        <v>713</v>
      </c>
      <c r="S358" s="74">
        <f t="shared" si="69"/>
        <v>719</v>
      </c>
      <c r="T358" s="75">
        <f>VLOOKUP($A358,'Выгр Кат'!$A:$T,T$1,0)</f>
        <v>460</v>
      </c>
      <c r="U358" s="75">
        <f>VLOOKUP($A358,'Выгр Кат'!$A:$T,U$1,0)</f>
        <v>719</v>
      </c>
      <c r="V358" s="76">
        <f t="shared" si="70"/>
        <v>0</v>
      </c>
      <c r="W358" s="76">
        <f t="shared" si="71"/>
        <v>0</v>
      </c>
      <c r="X358" s="77">
        <f>IF(IFERROR(RIGHT(E358,1),"")="✔",S358*(1-#REF!),S358*(1-$X$2))</f>
        <v>668.67</v>
      </c>
      <c r="Y358" s="167">
        <f t="shared" si="75"/>
        <v>0.45363043478260856</v>
      </c>
      <c r="Z358" s="167" t="str">
        <f t="shared" si="76"/>
        <v/>
      </c>
      <c r="AA358" s="167" t="str">
        <f t="shared" si="77"/>
        <v/>
      </c>
      <c r="AB358" s="168"/>
      <c r="AC358" s="161" t="str">
        <f>IFERROR(ROUND((VLOOKUP($A358,'ИЗ ГУГЛА'!$B:$Z,AC$1,0)+AE358)*AD358,),VLOOKUP($A358,'ИЗ ГУГЛА'!$B:$Z,AC$1,0))</f>
        <v/>
      </c>
      <c r="AD358" s="78">
        <v>1</v>
      </c>
      <c r="AE358" s="160">
        <v>0</v>
      </c>
      <c r="AF358" s="118" t="s">
        <v>28492</v>
      </c>
      <c r="AG358" s="152"/>
      <c r="AH358" s="161" t="str">
        <f>IFERROR(ROUND((VLOOKUP($A358,'ИЗ ГУГЛА'!$B:$Z,AH$1,0)+AJ358)*AI358,),VLOOKUP($A358,'ИЗ ГУГЛА'!$B:$Z,AH$1,0))</f>
        <v/>
      </c>
      <c r="AI358" s="78">
        <v>1</v>
      </c>
      <c r="AJ358" s="160">
        <v>0</v>
      </c>
      <c r="AK358" s="172"/>
      <c r="AL358" s="172"/>
      <c r="AM358" s="161" t="str">
        <f>IFERROR(ROUND((VLOOKUP($A358,'ИЗ ГУГЛА'!$B:$Z,AM$1,0)+AO358)*AN358,),VLOOKUP($A358,'ИЗ ГУГЛА'!$B:$Z,AM$1,0))</f>
        <v/>
      </c>
      <c r="AN358" s="160">
        <v>1</v>
      </c>
      <c r="AO358" s="160">
        <v>0</v>
      </c>
      <c r="AP358" s="172"/>
      <c r="AQ358" s="172"/>
      <c r="AR358" s="161" t="str">
        <f>IFERROR(ROUND((VLOOKUP($A358,'ИЗ ГУГЛА'!$B:$Z,AR$1,0)+AT358)*AS358,),VLOOKUP($A358,'ИЗ ГУГЛА'!$B:$Z,AR$1,0))</f>
        <v/>
      </c>
      <c r="AS358" s="160">
        <v>1</v>
      </c>
      <c r="AT358" s="160">
        <v>0</v>
      </c>
      <c r="AU358" s="172"/>
      <c r="AV358" s="172"/>
    </row>
    <row r="359" spans="1:48" ht="46.5" hidden="1" thickTop="1" thickBot="1">
      <c r="A359" s="121">
        <v>187470</v>
      </c>
      <c r="B359" s="115">
        <f>VLOOKUP($A359,'Выгр Кат'!$A:$T,B$1,0)</f>
        <v>29512</v>
      </c>
      <c r="C359" s="116" t="str">
        <f>VLOOKUP($A359,'Выгр Кат'!$A:$T,C$1,0)</f>
        <v>Передние тормозные колодки DAfmi INTELLI для Лада Ларгус, Веста, XRAY 16 клапанный двигатель</v>
      </c>
      <c r="D359" s="115" t="str">
        <f>VLOOKUP($A359,'Выгр Кат'!$A:$T,D$1,0)</f>
        <v>Y</v>
      </c>
      <c r="E359" s="115" t="str">
        <f>VLOOKUP($A359,'Выгр Кат'!$A:$T,E$1,0)</f>
        <v>1</v>
      </c>
      <c r="F359" s="115">
        <f>VLOOKUP($A359,'Выгр Кат'!$A:$T,F$1,0)</f>
        <v>0</v>
      </c>
      <c r="G359" s="115" t="str">
        <f>VLOOKUP($A359,'Выгр Кат'!$A:$T,G$1,0)</f>
        <v>Д204Е</v>
      </c>
      <c r="H359" s="115">
        <f>VLOOKUP($A359,'Выгр Кат'!$A:$T,H$1,0)</f>
        <v>0</v>
      </c>
      <c r="I359" s="99" t="s">
        <v>13463</v>
      </c>
      <c r="J359" s="99" t="s">
        <v>13463</v>
      </c>
      <c r="K359" s="75" t="e">
        <f>VLOOKUP(J359,'Отчет Eplex'!$B:$E,4,0)</f>
        <v>#N/A</v>
      </c>
      <c r="L359" s="75" t="e">
        <f t="shared" si="68"/>
        <v>#N/A</v>
      </c>
      <c r="M359" s="72">
        <v>1</v>
      </c>
      <c r="N359" s="72" t="s">
        <v>1107</v>
      </c>
      <c r="O359" s="72" t="str">
        <f>IFERROR(IF(VLOOKUP(I359,'Прайс шпак'!C:F,4,0)=N359,"шпак","Ошибка"),"Ошибка")</f>
        <v>шпак</v>
      </c>
      <c r="P359" s="74">
        <f>INDEX('Прайс шпак'!$H:$H,MATCH(I359,'Прайс шпак'!$C:$C,0))*M359</f>
        <v>860</v>
      </c>
      <c r="Q359" s="72">
        <f>VLOOKUP(P359,Наценка!$A$1:$B$8,2,1)</f>
        <v>1.5</v>
      </c>
      <c r="R359" s="75">
        <f t="shared" si="78"/>
        <v>1290</v>
      </c>
      <c r="S359" s="74">
        <f t="shared" si="69"/>
        <v>1290</v>
      </c>
      <c r="T359" s="75">
        <f>VLOOKUP($A359,'Выгр Кат'!$A:$T,T$1,0)</f>
        <v>860</v>
      </c>
      <c r="U359" s="75">
        <f>VLOOKUP($A359,'Выгр Кат'!$A:$T,U$1,0)</f>
        <v>1290</v>
      </c>
      <c r="V359" s="76">
        <f t="shared" si="70"/>
        <v>0</v>
      </c>
      <c r="W359" s="76">
        <f t="shared" si="71"/>
        <v>0</v>
      </c>
      <c r="X359" s="77">
        <f>IF(IFERROR(RIGHT(E359,1),"")="✔",S359*(1-#REF!),S359*(1-$X$2))</f>
        <v>1199.6999999999998</v>
      </c>
      <c r="Y359" s="167">
        <f t="shared" si="75"/>
        <v>0.3949999999999998</v>
      </c>
      <c r="Z359" s="167" t="str">
        <f t="shared" si="76"/>
        <v/>
      </c>
      <c r="AA359" s="167" t="str">
        <f t="shared" si="77"/>
        <v/>
      </c>
      <c r="AB359" s="168"/>
      <c r="AC359" s="161" t="str">
        <f>IFERROR(ROUND((VLOOKUP($A359,'ИЗ ГУГЛА'!$B:$Z,AC$1,0)+AE359)*AD359,),VLOOKUP($A359,'ИЗ ГУГЛА'!$B:$Z,AC$1,0))</f>
        <v/>
      </c>
      <c r="AD359" s="78">
        <v>1</v>
      </c>
      <c r="AE359" s="160">
        <v>0</v>
      </c>
      <c r="AF359" s="118" t="s">
        <v>28492</v>
      </c>
      <c r="AG359" s="152"/>
      <c r="AH359" s="161" t="str">
        <f>IFERROR(ROUND((VLOOKUP($A359,'ИЗ ГУГЛА'!$B:$Z,AH$1,0)+AJ359)*AI359,),VLOOKUP($A359,'ИЗ ГУГЛА'!$B:$Z,AH$1,0))</f>
        <v/>
      </c>
      <c r="AI359" s="78">
        <v>1</v>
      </c>
      <c r="AJ359" s="160">
        <v>0</v>
      </c>
      <c r="AK359" s="172"/>
      <c r="AL359" s="172"/>
      <c r="AM359" s="161" t="str">
        <f>IFERROR(ROUND((VLOOKUP($A359,'ИЗ ГУГЛА'!$B:$Z,AM$1,0)+AO359)*AN359,),VLOOKUP($A359,'ИЗ ГУГЛА'!$B:$Z,AM$1,0))</f>
        <v/>
      </c>
      <c r="AN359" s="160">
        <v>1</v>
      </c>
      <c r="AO359" s="160">
        <v>0</v>
      </c>
      <c r="AP359" s="172"/>
      <c r="AQ359" s="172"/>
      <c r="AR359" s="161" t="str">
        <f>IFERROR(ROUND((VLOOKUP($A359,'ИЗ ГУГЛА'!$B:$Z,AR$1,0)+AT359)*AS359,),VLOOKUP($A359,'ИЗ ГУГЛА'!$B:$Z,AR$1,0))</f>
        <v/>
      </c>
      <c r="AS359" s="160">
        <v>1</v>
      </c>
      <c r="AT359" s="160">
        <v>0</v>
      </c>
      <c r="AU359" s="172"/>
      <c r="AV359" s="172"/>
    </row>
    <row r="360" spans="1:48" ht="46.5" hidden="1" thickTop="1" thickBot="1">
      <c r="A360" s="121">
        <v>187475</v>
      </c>
      <c r="B360" s="115">
        <f>VLOOKUP($A360,'Выгр Кат'!$A:$T,B$1,0)</f>
        <v>29510</v>
      </c>
      <c r="C360" s="116" t="str">
        <f>VLOOKUP($A360,'Выгр Кат'!$A:$T,C$1,0)</f>
        <v>Передние тормозные колодки DAfmi для Лада Ларгус, Веста, XRAY 16 клапанный двигатель</v>
      </c>
      <c r="D360" s="115" t="str">
        <f>VLOOKUP($A360,'Выгр Кат'!$A:$T,D$1,0)</f>
        <v>Y</v>
      </c>
      <c r="E360" s="115" t="str">
        <f>VLOOKUP($A360,'Выгр Кат'!$A:$T,E$1,0)</f>
        <v>1</v>
      </c>
      <c r="F360" s="115">
        <f>VLOOKUP($A360,'Выгр Кат'!$A:$T,F$1,0)</f>
        <v>0</v>
      </c>
      <c r="G360" s="115" t="str">
        <f>VLOOKUP($A360,'Выгр Кат'!$A:$T,G$1,0)</f>
        <v>Д204СМ</v>
      </c>
      <c r="H360" s="115">
        <f>VLOOKUP($A360,'Выгр Кат'!$A:$T,H$1,0)</f>
        <v>0</v>
      </c>
      <c r="I360" s="100" t="s">
        <v>13462</v>
      </c>
      <c r="J360" s="100" t="s">
        <v>13462</v>
      </c>
      <c r="K360" s="75" t="e">
        <f>VLOOKUP(J360,'Отчет Eplex'!$B:$E,4,0)</f>
        <v>#N/A</v>
      </c>
      <c r="L360" s="75" t="e">
        <f t="shared" si="68"/>
        <v>#N/A</v>
      </c>
      <c r="M360" s="72">
        <v>1</v>
      </c>
      <c r="N360" s="72" t="s">
        <v>1107</v>
      </c>
      <c r="O360" s="72" t="str">
        <f>IFERROR(IF(VLOOKUP(I360,'Прайс шпак'!C:F,4,0)=N360,"шпак","Ошибка"),"Ошибка")</f>
        <v>шпак</v>
      </c>
      <c r="P360" s="74">
        <f>INDEX('Прайс шпак'!$H:$H,MATCH(I360,'Прайс шпак'!$C:$C,0))*M360</f>
        <v>480</v>
      </c>
      <c r="Q360" s="72">
        <f>VLOOKUP(P360,Наценка!$A$1:$B$8,2,1)</f>
        <v>1.55</v>
      </c>
      <c r="R360" s="75">
        <f t="shared" si="78"/>
        <v>744</v>
      </c>
      <c r="S360" s="74">
        <f t="shared" si="69"/>
        <v>749</v>
      </c>
      <c r="T360" s="75">
        <f>VLOOKUP($A360,'Выгр Кат'!$A:$T,T$1,0)</f>
        <v>480</v>
      </c>
      <c r="U360" s="75">
        <f>VLOOKUP($A360,'Выгр Кат'!$A:$T,U$1,0)</f>
        <v>749</v>
      </c>
      <c r="V360" s="76">
        <f t="shared" si="70"/>
        <v>0</v>
      </c>
      <c r="W360" s="76">
        <f t="shared" si="71"/>
        <v>0</v>
      </c>
      <c r="X360" s="77">
        <f>IF(IFERROR(RIGHT(E360,1),"")="✔",S360*(1-#REF!),S360*(1-$X$2))</f>
        <v>696.56999999999994</v>
      </c>
      <c r="Y360" s="167">
        <f t="shared" si="75"/>
        <v>0.45118749999999985</v>
      </c>
      <c r="Z360" s="167" t="str">
        <f t="shared" si="76"/>
        <v/>
      </c>
      <c r="AA360" s="167" t="str">
        <f t="shared" si="77"/>
        <v/>
      </c>
      <c r="AB360" s="168"/>
      <c r="AC360" s="161" t="str">
        <f>IFERROR(ROUND((VLOOKUP($A360,'ИЗ ГУГЛА'!$B:$Z,AC$1,0)+AE360)*AD360,),VLOOKUP($A360,'ИЗ ГУГЛА'!$B:$Z,AC$1,0))</f>
        <v/>
      </c>
      <c r="AD360" s="78">
        <v>1</v>
      </c>
      <c r="AE360" s="160">
        <v>0</v>
      </c>
      <c r="AF360" s="118" t="s">
        <v>28492</v>
      </c>
      <c r="AG360" s="152"/>
      <c r="AH360" s="161" t="str">
        <f>IFERROR(ROUND((VLOOKUP($A360,'ИЗ ГУГЛА'!$B:$Z,AH$1,0)+AJ360)*AI360,),VLOOKUP($A360,'ИЗ ГУГЛА'!$B:$Z,AH$1,0))</f>
        <v/>
      </c>
      <c r="AI360" s="78">
        <v>1</v>
      </c>
      <c r="AJ360" s="160">
        <v>0</v>
      </c>
      <c r="AK360" s="172"/>
      <c r="AL360" s="172"/>
      <c r="AM360" s="161" t="str">
        <f>IFERROR(ROUND((VLOOKUP($A360,'ИЗ ГУГЛА'!$B:$Z,AM$1,0)+AO360)*AN360,),VLOOKUP($A360,'ИЗ ГУГЛА'!$B:$Z,AM$1,0))</f>
        <v/>
      </c>
      <c r="AN360" s="160">
        <v>1</v>
      </c>
      <c r="AO360" s="160">
        <v>0</v>
      </c>
      <c r="AP360" s="172"/>
      <c r="AQ360" s="172"/>
      <c r="AR360" s="161" t="str">
        <f>IFERROR(ROUND((VLOOKUP($A360,'ИЗ ГУГЛА'!$B:$Z,AR$1,0)+AT360)*AS360,),VLOOKUP($A360,'ИЗ ГУГЛА'!$B:$Z,AR$1,0))</f>
        <v/>
      </c>
      <c r="AS360" s="160">
        <v>1</v>
      </c>
      <c r="AT360" s="160">
        <v>0</v>
      </c>
      <c r="AU360" s="172"/>
      <c r="AV360" s="172"/>
    </row>
    <row r="361" spans="1:48" ht="31.5" hidden="1" thickTop="1" thickBot="1">
      <c r="A361" s="121">
        <v>187476</v>
      </c>
      <c r="B361" s="115">
        <f>VLOOKUP($A361,'Выгр Кат'!$A:$T,B$1,0)</f>
        <v>29506</v>
      </c>
      <c r="C361" s="116" t="str">
        <f>VLOOKUP($A361,'Выгр Кат'!$A:$T,C$1,0)</f>
        <v>Передние тормозные колодки DAfmi для Лада Нива 4х4, Шевроле Нива</v>
      </c>
      <c r="D361" s="115" t="str">
        <f>VLOOKUP($A361,'Выгр Кат'!$A:$T,D$1,0)</f>
        <v>Y</v>
      </c>
      <c r="E361" s="115" t="str">
        <f>VLOOKUP($A361,'Выгр Кат'!$A:$T,E$1,0)</f>
        <v>1</v>
      </c>
      <c r="F361" s="115">
        <f>VLOOKUP($A361,'Выгр Кат'!$A:$T,F$1,0)</f>
        <v>0</v>
      </c>
      <c r="G361" s="115" t="str">
        <f>VLOOKUP($A361,'Выгр Кат'!$A:$T,G$1,0)</f>
        <v>Д301СМ</v>
      </c>
      <c r="H361" s="115">
        <f>VLOOKUP($A361,'Выгр Кат'!$A:$T,H$1,0)</f>
        <v>0</v>
      </c>
      <c r="I361" s="100" t="s">
        <v>13459</v>
      </c>
      <c r="J361" s="100" t="s">
        <v>13459</v>
      </c>
      <c r="K361" s="75" t="e">
        <f>VLOOKUP(J361,'Отчет Eplex'!$B:$E,4,0)</f>
        <v>#N/A</v>
      </c>
      <c r="L361" s="75" t="e">
        <f t="shared" si="68"/>
        <v>#N/A</v>
      </c>
      <c r="M361" s="72">
        <v>1</v>
      </c>
      <c r="N361" s="72" t="s">
        <v>1107</v>
      </c>
      <c r="O361" s="72" t="str">
        <f>IFERROR(IF(VLOOKUP(I361,'Прайс шпак'!C:F,4,0)=N361,"шпак","Ошибка"),"Ошибка")</f>
        <v>шпак</v>
      </c>
      <c r="P361" s="74">
        <f>INDEX('Прайс шпак'!$H:$H,MATCH(I361,'Прайс шпак'!$C:$C,0))*M361</f>
        <v>460</v>
      </c>
      <c r="Q361" s="72">
        <f>VLOOKUP(P361,Наценка!$A$1:$B$8,2,1)</f>
        <v>1.55</v>
      </c>
      <c r="R361" s="75">
        <f t="shared" si="78"/>
        <v>713</v>
      </c>
      <c r="S361" s="74">
        <f t="shared" si="69"/>
        <v>719</v>
      </c>
      <c r="T361" s="75">
        <f>VLOOKUP($A361,'Выгр Кат'!$A:$T,T$1,0)</f>
        <v>460</v>
      </c>
      <c r="U361" s="75">
        <f>VLOOKUP($A361,'Выгр Кат'!$A:$T,U$1,0)</f>
        <v>719</v>
      </c>
      <c r="V361" s="76">
        <f t="shared" si="70"/>
        <v>0</v>
      </c>
      <c r="W361" s="76">
        <f t="shared" si="71"/>
        <v>0</v>
      </c>
      <c r="X361" s="77">
        <f>IF(IFERROR(RIGHT(E361,1),"")="✔",S361*(1-#REF!),S361*(1-$X$2))</f>
        <v>668.67</v>
      </c>
      <c r="Y361" s="167">
        <f t="shared" si="75"/>
        <v>0.45363043478260856</v>
      </c>
      <c r="Z361" s="167">
        <f t="shared" si="76"/>
        <v>0.21240282685512371</v>
      </c>
      <c r="AA361" s="167">
        <f t="shared" si="77"/>
        <v>0.84565217391304337</v>
      </c>
      <c r="AB361" s="169">
        <f>AF361</f>
        <v>849</v>
      </c>
      <c r="AC361" s="161">
        <f>IFERROR(ROUND((VLOOKUP($A361,'ИЗ ГУГЛА'!$B:$Z,AC$1,0)+AE361)*AD361,),VLOOKUP($A361,'ИЗ ГУГЛА'!$B:$Z,AC$1,0))</f>
        <v>849</v>
      </c>
      <c r="AD361" s="78">
        <v>1</v>
      </c>
      <c r="AE361" s="160">
        <v>0</v>
      </c>
      <c r="AF361" s="183">
        <v>849</v>
      </c>
      <c r="AG361" s="152" t="s">
        <v>27968</v>
      </c>
      <c r="AH361" s="161" t="str">
        <f>IFERROR(ROUND((VLOOKUP($A361,'ИЗ ГУГЛА'!$B:$Z,AH$1,0)+AJ361)*AI361,),VLOOKUP($A361,'ИЗ ГУГЛА'!$B:$Z,AH$1,0))</f>
        <v/>
      </c>
      <c r="AI361" s="78">
        <v>1</v>
      </c>
      <c r="AJ361" s="160">
        <v>0</v>
      </c>
      <c r="AK361" s="172"/>
      <c r="AL361" s="172"/>
      <c r="AM361" s="161" t="str">
        <f>IFERROR(ROUND((VLOOKUP($A361,'ИЗ ГУГЛА'!$B:$Z,AM$1,0)+AO361)*AN361,),VLOOKUP($A361,'ИЗ ГУГЛА'!$B:$Z,AM$1,0))</f>
        <v/>
      </c>
      <c r="AN361" s="160">
        <v>1</v>
      </c>
      <c r="AO361" s="160">
        <v>0</v>
      </c>
      <c r="AP361" s="172"/>
      <c r="AQ361" s="172"/>
      <c r="AR361" s="161" t="str">
        <f>IFERROR(ROUND((VLOOKUP($A361,'ИЗ ГУГЛА'!$B:$Z,AR$1,0)+AT361)*AS361,),VLOOKUP($A361,'ИЗ ГУГЛА'!$B:$Z,AR$1,0))</f>
        <v/>
      </c>
      <c r="AS361" s="160">
        <v>1</v>
      </c>
      <c r="AT361" s="160">
        <v>0</v>
      </c>
      <c r="AU361" s="172"/>
      <c r="AV361" s="172"/>
    </row>
    <row r="362" spans="1:48" ht="46.5" hidden="1" thickTop="1" thickBot="1">
      <c r="A362" s="121">
        <v>187469</v>
      </c>
      <c r="B362" s="115">
        <f>VLOOKUP($A362,'Выгр Кат'!$A:$T,B$1,0)</f>
        <v>29508</v>
      </c>
      <c r="C362" s="116" t="str">
        <f>VLOOKUP($A362,'Выгр Кат'!$A:$T,C$1,0)</f>
        <v>Передние тормозные колодки DAfmi INTELLI для Лада Ларгус 8 клапанный двигатель</v>
      </c>
      <c r="D362" s="115" t="str">
        <f>VLOOKUP($A362,'Выгр Кат'!$A:$T,D$1,0)</f>
        <v>Y</v>
      </c>
      <c r="E362" s="115" t="str">
        <f>VLOOKUP($A362,'Выгр Кат'!$A:$T,E$1,0)</f>
        <v>1</v>
      </c>
      <c r="F362" s="115">
        <f>VLOOKUP($A362,'Выгр Кат'!$A:$T,F$1,0)</f>
        <v>0</v>
      </c>
      <c r="G362" s="115" t="str">
        <f>VLOOKUP($A362,'Выгр Кат'!$A:$T,G$1,0)</f>
        <v>Д339Е</v>
      </c>
      <c r="H362" s="115">
        <f>VLOOKUP($A362,'Выгр Кат'!$A:$T,H$1,0)</f>
        <v>0</v>
      </c>
      <c r="I362" s="100" t="s">
        <v>13461</v>
      </c>
      <c r="J362" s="100" t="s">
        <v>13461</v>
      </c>
      <c r="K362" s="75" t="e">
        <f>VLOOKUP(J362,'Отчет Eplex'!$B:$E,4,0)</f>
        <v>#N/A</v>
      </c>
      <c r="L362" s="75" t="e">
        <f t="shared" si="68"/>
        <v>#N/A</v>
      </c>
      <c r="M362" s="72">
        <v>1</v>
      </c>
      <c r="N362" s="72" t="s">
        <v>1107</v>
      </c>
      <c r="O362" s="72" t="str">
        <f>IFERROR(IF(VLOOKUP(I362,'Прайс шпак'!C:F,4,0)=N362,"шпак","Ошибка"),"Ошибка")</f>
        <v>шпак</v>
      </c>
      <c r="P362" s="74">
        <f>INDEX('Прайс шпак'!$H:$H,MATCH(I362,'Прайс шпак'!$C:$C,0))*M362</f>
        <v>740</v>
      </c>
      <c r="Q362" s="72">
        <f>VLOOKUP(P362,Наценка!$A$1:$B$8,2,1)</f>
        <v>1.5</v>
      </c>
      <c r="R362" s="75">
        <f t="shared" si="78"/>
        <v>1110</v>
      </c>
      <c r="S362" s="74">
        <f t="shared" si="69"/>
        <v>1190</v>
      </c>
      <c r="T362" s="75">
        <f>VLOOKUP($A362,'Выгр Кат'!$A:$T,T$1,0)</f>
        <v>740</v>
      </c>
      <c r="U362" s="75">
        <f>VLOOKUP($A362,'Выгр Кат'!$A:$T,U$1,0)</f>
        <v>1190</v>
      </c>
      <c r="V362" s="76">
        <f t="shared" si="70"/>
        <v>0</v>
      </c>
      <c r="W362" s="76">
        <f t="shared" si="71"/>
        <v>0</v>
      </c>
      <c r="X362" s="77">
        <f>IF(IFERROR(RIGHT(E362,1),"")="✔",S362*(1-#REF!),S362*(1-$X$2))</f>
        <v>1106.6999999999998</v>
      </c>
      <c r="Y362" s="167">
        <f t="shared" si="75"/>
        <v>0.4955405405405402</v>
      </c>
      <c r="Z362" s="167" t="str">
        <f t="shared" si="76"/>
        <v/>
      </c>
      <c r="AA362" s="167" t="str">
        <f t="shared" si="77"/>
        <v/>
      </c>
      <c r="AB362" s="168"/>
      <c r="AC362" s="161" t="str">
        <f>IFERROR(ROUND((VLOOKUP($A362,'ИЗ ГУГЛА'!$B:$Z,AC$1,0)+AE362)*AD362,),VLOOKUP($A362,'ИЗ ГУГЛА'!$B:$Z,AC$1,0))</f>
        <v/>
      </c>
      <c r="AD362" s="78">
        <v>1</v>
      </c>
      <c r="AE362" s="160">
        <v>0</v>
      </c>
      <c r="AF362" s="118" t="s">
        <v>28492</v>
      </c>
      <c r="AG362" s="152"/>
      <c r="AH362" s="161" t="str">
        <f>IFERROR(ROUND((VLOOKUP($A362,'ИЗ ГУГЛА'!$B:$Z,AH$1,0)+AJ362)*AI362,),VLOOKUP($A362,'ИЗ ГУГЛА'!$B:$Z,AH$1,0))</f>
        <v/>
      </c>
      <c r="AI362" s="78">
        <v>1</v>
      </c>
      <c r="AJ362" s="160">
        <v>0</v>
      </c>
      <c r="AK362" s="172"/>
      <c r="AL362" s="172"/>
      <c r="AM362" s="161" t="str">
        <f>IFERROR(ROUND((VLOOKUP($A362,'ИЗ ГУГЛА'!$B:$Z,AM$1,0)+AO362)*AN362,),VLOOKUP($A362,'ИЗ ГУГЛА'!$B:$Z,AM$1,0))</f>
        <v/>
      </c>
      <c r="AN362" s="160">
        <v>1</v>
      </c>
      <c r="AO362" s="160">
        <v>0</v>
      </c>
      <c r="AP362" s="172"/>
      <c r="AQ362" s="172"/>
      <c r="AR362" s="161" t="str">
        <f>IFERROR(ROUND((VLOOKUP($A362,'ИЗ ГУГЛА'!$B:$Z,AR$1,0)+AT362)*AS362,),VLOOKUP($A362,'ИЗ ГУГЛА'!$B:$Z,AR$1,0))</f>
        <v/>
      </c>
      <c r="AS362" s="160">
        <v>1</v>
      </c>
      <c r="AT362" s="160">
        <v>0</v>
      </c>
      <c r="AU362" s="172"/>
      <c r="AV362" s="172"/>
    </row>
    <row r="363" spans="1:48" ht="46.5" hidden="1" thickTop="1" thickBot="1">
      <c r="A363" s="121">
        <v>187474</v>
      </c>
      <c r="B363" s="115">
        <f>VLOOKUP($A363,'Выгр Кат'!$A:$T,B$1,0)</f>
        <v>29507</v>
      </c>
      <c r="C363" s="116" t="str">
        <f>VLOOKUP($A363,'Выгр Кат'!$A:$T,C$1,0)</f>
        <v>Передние тормозные колодки DAfmi для Лада Ларгус 8 клапанный двигатель</v>
      </c>
      <c r="D363" s="115" t="str">
        <f>VLOOKUP($A363,'Выгр Кат'!$A:$T,D$1,0)</f>
        <v>Y</v>
      </c>
      <c r="E363" s="115" t="str">
        <f>VLOOKUP($A363,'Выгр Кат'!$A:$T,E$1,0)</f>
        <v>1</v>
      </c>
      <c r="F363" s="115">
        <f>VLOOKUP($A363,'Выгр Кат'!$A:$T,F$1,0)</f>
        <v>0</v>
      </c>
      <c r="G363" s="115" t="str">
        <f>VLOOKUP($A363,'Выгр Кат'!$A:$T,G$1,0)</f>
        <v>Д339СМ</v>
      </c>
      <c r="H363" s="115">
        <f>VLOOKUP($A363,'Выгр Кат'!$A:$T,H$1,0)</f>
        <v>0</v>
      </c>
      <c r="I363" s="100" t="s">
        <v>13460</v>
      </c>
      <c r="J363" s="100" t="s">
        <v>13460</v>
      </c>
      <c r="K363" s="75" t="e">
        <f>VLOOKUP(J363,'Отчет Eplex'!$B:$E,4,0)</f>
        <v>#N/A</v>
      </c>
      <c r="L363" s="75" t="e">
        <f t="shared" si="68"/>
        <v>#N/A</v>
      </c>
      <c r="M363" s="72">
        <v>1</v>
      </c>
      <c r="N363" s="72" t="s">
        <v>1107</v>
      </c>
      <c r="O363" s="72" t="str">
        <f>IFERROR(IF(VLOOKUP(I363,'Прайс шпак'!C:F,4,0)=N363,"шпак","Ошибка"),"Ошибка")</f>
        <v>шпак</v>
      </c>
      <c r="P363" s="74">
        <f>INDEX('Прайс шпак'!$H:$H,MATCH(I363,'Прайс шпак'!$C:$C,0))*M363</f>
        <v>700</v>
      </c>
      <c r="Q363" s="72">
        <f>VLOOKUP(P363,Наценка!$A$1:$B$8,2,1)</f>
        <v>1.5</v>
      </c>
      <c r="R363" s="75">
        <f t="shared" si="78"/>
        <v>1050</v>
      </c>
      <c r="S363" s="74">
        <f t="shared" si="69"/>
        <v>1090</v>
      </c>
      <c r="T363" s="75">
        <f>VLOOKUP($A363,'Выгр Кат'!$A:$T,T$1,0)</f>
        <v>700</v>
      </c>
      <c r="U363" s="75">
        <f>VLOOKUP($A363,'Выгр Кат'!$A:$T,U$1,0)</f>
        <v>1090</v>
      </c>
      <c r="V363" s="76">
        <f t="shared" si="70"/>
        <v>0</v>
      </c>
      <c r="W363" s="76">
        <f t="shared" si="71"/>
        <v>0</v>
      </c>
      <c r="X363" s="77">
        <f>IF(IFERROR(RIGHT(E363,1),"")="✔",S363*(1-#REF!),S363*(1-$X$2))</f>
        <v>1013.6999999999999</v>
      </c>
      <c r="Y363" s="167">
        <f t="shared" si="75"/>
        <v>0.44814285714285695</v>
      </c>
      <c r="Z363" s="167" t="str">
        <f t="shared" si="76"/>
        <v/>
      </c>
      <c r="AA363" s="167" t="str">
        <f t="shared" si="77"/>
        <v/>
      </c>
      <c r="AB363" s="168"/>
      <c r="AC363" s="161" t="str">
        <f>IFERROR(ROUND((VLOOKUP($A363,'ИЗ ГУГЛА'!$B:$Z,AC$1,0)+AE363)*AD363,),VLOOKUP($A363,'ИЗ ГУГЛА'!$B:$Z,AC$1,0))</f>
        <v/>
      </c>
      <c r="AD363" s="78">
        <v>1</v>
      </c>
      <c r="AE363" s="160">
        <v>0</v>
      </c>
      <c r="AF363" s="118" t="s">
        <v>28492</v>
      </c>
      <c r="AG363" s="152"/>
      <c r="AH363" s="161" t="str">
        <f>IFERROR(ROUND((VLOOKUP($A363,'ИЗ ГУГЛА'!$B:$Z,AH$1,0)+AJ363)*AI363,),VLOOKUP($A363,'ИЗ ГУГЛА'!$B:$Z,AH$1,0))</f>
        <v/>
      </c>
      <c r="AI363" s="78">
        <v>1</v>
      </c>
      <c r="AJ363" s="160">
        <v>0</v>
      </c>
      <c r="AK363" s="172"/>
      <c r="AL363" s="172"/>
      <c r="AM363" s="161" t="str">
        <f>IFERROR(ROUND((VLOOKUP($A363,'ИЗ ГУГЛА'!$B:$Z,AM$1,0)+AO363)*AN363,),VLOOKUP($A363,'ИЗ ГУГЛА'!$B:$Z,AM$1,0))</f>
        <v/>
      </c>
      <c r="AN363" s="160">
        <v>1</v>
      </c>
      <c r="AO363" s="160">
        <v>0</v>
      </c>
      <c r="AP363" s="172"/>
      <c r="AQ363" s="172"/>
      <c r="AR363" s="161" t="str">
        <f>IFERROR(ROUND((VLOOKUP($A363,'ИЗ ГУГЛА'!$B:$Z,AR$1,0)+AT363)*AS363,),VLOOKUP($A363,'ИЗ ГУГЛА'!$B:$Z,AR$1,0))</f>
        <v/>
      </c>
      <c r="AS363" s="160">
        <v>1</v>
      </c>
      <c r="AT363" s="160">
        <v>0</v>
      </c>
      <c r="AU363" s="172"/>
      <c r="AV363" s="172"/>
    </row>
    <row r="364" spans="1:48" ht="46.5" hidden="1" thickTop="1" thickBot="1">
      <c r="A364" s="121">
        <v>145505</v>
      </c>
      <c r="B364" s="115">
        <f>VLOOKUP($A364,'Выгр Кат'!$A:$T,B$1,0)</f>
        <v>31699</v>
      </c>
      <c r="C364" s="116" t="str">
        <f>VLOOKUP($A364,'Выгр Кат'!$A:$T,C$1,0)</f>
        <v>Задние тормозные колодки DAfmi INTELLI дисковые для Лада Калина, Гранта, Веста</v>
      </c>
      <c r="D364" s="115" t="str">
        <f>VLOOKUP($A364,'Выгр Кат'!$A:$T,D$1,0)</f>
        <v>Y</v>
      </c>
      <c r="E364" s="115" t="str">
        <f>VLOOKUP($A364,'Выгр Кат'!$A:$T,E$1,0)</f>
        <v>1</v>
      </c>
      <c r="F364" s="115">
        <f>VLOOKUP($A364,'Выгр Кат'!$A:$T,F$1,0)</f>
        <v>0</v>
      </c>
      <c r="G364" s="115" t="str">
        <f>VLOOKUP($A364,'Выгр Кат'!$A:$T,G$1,0)</f>
        <v>D438E</v>
      </c>
      <c r="H364" s="115">
        <f>VLOOKUP($A364,'Выгр Кат'!$A:$T,H$1,0)</f>
        <v>0</v>
      </c>
      <c r="I364" s="93" t="s">
        <v>13451</v>
      </c>
      <c r="J364" s="93" t="s">
        <v>13451</v>
      </c>
      <c r="K364" s="75" t="e">
        <f>VLOOKUP(J364,'Отчет Eplex'!$B:$E,4,0)</f>
        <v>#N/A</v>
      </c>
      <c r="L364" s="75" t="e">
        <f t="shared" si="68"/>
        <v>#N/A</v>
      </c>
      <c r="M364" s="72">
        <v>1</v>
      </c>
      <c r="N364" s="72" t="s">
        <v>1107</v>
      </c>
      <c r="O364" s="72" t="str">
        <f>IFERROR(IF(VLOOKUP(I364,'Прайс шпак'!C:F,4,0)=N364,"шпак","Ошибка"),"Ошибка")</f>
        <v>шпак</v>
      </c>
      <c r="P364" s="74">
        <f>INDEX('Прайс шпак'!$H:$H,MATCH(I364,'Прайс шпак'!$C:$C,0))*M364</f>
        <v>750</v>
      </c>
      <c r="Q364" s="72">
        <f>VLOOKUP(P364,Наценка!$A$1:$B$8,2,1)</f>
        <v>1.5</v>
      </c>
      <c r="R364" s="75">
        <f t="shared" si="78"/>
        <v>1125</v>
      </c>
      <c r="S364" s="74">
        <f t="shared" si="69"/>
        <v>1190</v>
      </c>
      <c r="T364" s="75">
        <f>VLOOKUP($A364,'Выгр Кат'!$A:$T,T$1,0)</f>
        <v>750</v>
      </c>
      <c r="U364" s="75">
        <f>VLOOKUP($A364,'Выгр Кат'!$A:$T,U$1,0)</f>
        <v>1190</v>
      </c>
      <c r="V364" s="76">
        <f t="shared" si="70"/>
        <v>0</v>
      </c>
      <c r="W364" s="76">
        <f t="shared" si="71"/>
        <v>0</v>
      </c>
      <c r="X364" s="77">
        <f>IF(IFERROR(RIGHT(E364,1),"")="✔",S364*(1-#REF!),S364*(1-$X$2))</f>
        <v>1106.6999999999998</v>
      </c>
      <c r="Y364" s="167">
        <f t="shared" si="75"/>
        <v>0.4755999999999998</v>
      </c>
      <c r="Z364" s="167" t="str">
        <f t="shared" si="76"/>
        <v/>
      </c>
      <c r="AA364" s="167" t="str">
        <f t="shared" si="77"/>
        <v/>
      </c>
      <c r="AB364" s="168"/>
      <c r="AC364" s="161" t="str">
        <f>IFERROR(ROUND((VLOOKUP($A364,'ИЗ ГУГЛА'!$B:$Z,AC$1,0)+AE364)*AD364,),VLOOKUP($A364,'ИЗ ГУГЛА'!$B:$Z,AC$1,0))</f>
        <v/>
      </c>
      <c r="AD364" s="78">
        <v>1</v>
      </c>
      <c r="AE364" s="160">
        <v>0</v>
      </c>
      <c r="AF364" s="118" t="s">
        <v>28492</v>
      </c>
      <c r="AG364" s="152"/>
      <c r="AH364" s="161" t="str">
        <f>IFERROR(ROUND((VLOOKUP($A364,'ИЗ ГУГЛА'!$B:$Z,AH$1,0)+AJ364)*AI364,),VLOOKUP($A364,'ИЗ ГУГЛА'!$B:$Z,AH$1,0))</f>
        <v/>
      </c>
      <c r="AI364" s="78">
        <v>1</v>
      </c>
      <c r="AJ364" s="160">
        <v>0</v>
      </c>
      <c r="AK364" s="172"/>
      <c r="AL364" s="172"/>
      <c r="AM364" s="161" t="str">
        <f>IFERROR(ROUND((VLOOKUP($A364,'ИЗ ГУГЛА'!$B:$Z,AM$1,0)+AO364)*AN364,),VLOOKUP($A364,'ИЗ ГУГЛА'!$B:$Z,AM$1,0))</f>
        <v/>
      </c>
      <c r="AN364" s="160">
        <v>1</v>
      </c>
      <c r="AO364" s="160">
        <v>0</v>
      </c>
      <c r="AP364" s="172"/>
      <c r="AQ364" s="172"/>
      <c r="AR364" s="161" t="str">
        <f>IFERROR(ROUND((VLOOKUP($A364,'ИЗ ГУГЛА'!$B:$Z,AR$1,0)+AT364)*AS364,),VLOOKUP($A364,'ИЗ ГУГЛА'!$B:$Z,AR$1,0))</f>
        <v/>
      </c>
      <c r="AS364" s="160">
        <v>1</v>
      </c>
      <c r="AT364" s="160">
        <v>0</v>
      </c>
      <c r="AU364" s="172"/>
      <c r="AV364" s="172"/>
    </row>
    <row r="365" spans="1:48" ht="31.5" hidden="1" thickTop="1" thickBot="1">
      <c r="A365" s="121">
        <v>187473</v>
      </c>
      <c r="B365" s="115">
        <f>VLOOKUP($A365,'Выгр Кат'!$A:$T,B$1,0)</f>
        <v>29488</v>
      </c>
      <c r="C365" s="116" t="str">
        <f>VLOOKUP($A365,'Выгр Кат'!$A:$T,C$1,0)</f>
        <v>Передние тормозные колодки DAfmi для ВАЗ 2101-2107</v>
      </c>
      <c r="D365" s="115" t="str">
        <f>VLOOKUP($A365,'Выгр Кат'!$A:$T,D$1,0)</f>
        <v>Y</v>
      </c>
      <c r="E365" s="115" t="str">
        <f>VLOOKUP($A365,'Выгр Кат'!$A:$T,E$1,0)</f>
        <v>1</v>
      </c>
      <c r="F365" s="115">
        <f>VLOOKUP($A365,'Выгр Кат'!$A:$T,F$1,0)</f>
        <v>0</v>
      </c>
      <c r="G365" s="115" t="str">
        <f>VLOOKUP($A365,'Выгр Кат'!$A:$T,G$1,0)</f>
        <v>Д656СМ</v>
      </c>
      <c r="H365" s="115">
        <f>VLOOKUP($A365,'Выгр Кат'!$A:$T,H$1,0)</f>
        <v>0</v>
      </c>
      <c r="I365" s="99" t="s">
        <v>13456</v>
      </c>
      <c r="J365" s="99" t="s">
        <v>13456</v>
      </c>
      <c r="K365" s="75" t="e">
        <f>VLOOKUP(J365,'Отчет Eplex'!$B:$E,4,0)</f>
        <v>#N/A</v>
      </c>
      <c r="L365" s="75" t="e">
        <f t="shared" si="68"/>
        <v>#N/A</v>
      </c>
      <c r="M365" s="72">
        <v>1</v>
      </c>
      <c r="N365" s="72" t="s">
        <v>1107</v>
      </c>
      <c r="O365" s="72" t="str">
        <f>IFERROR(IF(VLOOKUP(I365,'Прайс шпак'!C:F,4,0)=N365,"шпак","Ошибка"),"Ошибка")</f>
        <v>шпак</v>
      </c>
      <c r="P365" s="74">
        <f>INDEX('Прайс шпак'!$H:$H,MATCH(I365,'Прайс шпак'!$C:$C,0))*M365</f>
        <v>400</v>
      </c>
      <c r="Q365" s="72">
        <f>VLOOKUP(P365,Наценка!$A$1:$B$8,2,1)</f>
        <v>1.55</v>
      </c>
      <c r="R365" s="75">
        <f t="shared" si="78"/>
        <v>620</v>
      </c>
      <c r="S365" s="74">
        <f t="shared" si="69"/>
        <v>619</v>
      </c>
      <c r="T365" s="75">
        <f>VLOOKUP($A365,'Выгр Кат'!$A:$T,T$1,0)</f>
        <v>400</v>
      </c>
      <c r="U365" s="75">
        <f>VLOOKUP($A365,'Выгр Кат'!$A:$T,U$1,0)</f>
        <v>619</v>
      </c>
      <c r="V365" s="76">
        <f t="shared" si="70"/>
        <v>0</v>
      </c>
      <c r="W365" s="76">
        <f t="shared" si="71"/>
        <v>0</v>
      </c>
      <c r="X365" s="77">
        <f>IF(IFERROR(RIGHT(E365,1),"")="✔",S365*(1-#REF!),S365*(1-$X$2))</f>
        <v>575.66999999999996</v>
      </c>
      <c r="Y365" s="167">
        <f t="shared" si="75"/>
        <v>0.43917499999999987</v>
      </c>
      <c r="Z365" s="167">
        <f t="shared" si="76"/>
        <v>0.1656956521739131</v>
      </c>
      <c r="AA365" s="167">
        <f t="shared" si="77"/>
        <v>0.72500000000000009</v>
      </c>
      <c r="AB365" s="169">
        <f t="shared" ref="AB365:AB369" si="86">AF365</f>
        <v>690</v>
      </c>
      <c r="AC365" s="161" t="str">
        <f>IFERROR(ROUND((VLOOKUP($A365,'ИЗ ГУГЛА'!$B:$Z,AC$1,0)+AE365)*AD365,),VLOOKUP($A365,'ИЗ ГУГЛА'!$B:$Z,AC$1,0))</f>
        <v/>
      </c>
      <c r="AD365" s="78">
        <v>1</v>
      </c>
      <c r="AE365" s="160">
        <v>0</v>
      </c>
      <c r="AF365" s="117">
        <v>690</v>
      </c>
      <c r="AG365" s="152" t="s">
        <v>27967</v>
      </c>
      <c r="AH365" s="161" t="str">
        <f>IFERROR(ROUND((VLOOKUP($A365,'ИЗ ГУГЛА'!$B:$Z,AH$1,0)+AJ365)*AI365,),VLOOKUP($A365,'ИЗ ГУГЛА'!$B:$Z,AH$1,0))</f>
        <v/>
      </c>
      <c r="AI365" s="78">
        <v>1</v>
      </c>
      <c r="AJ365" s="160">
        <v>0</v>
      </c>
      <c r="AK365" s="172"/>
      <c r="AL365" s="172"/>
      <c r="AM365" s="161" t="str">
        <f>IFERROR(ROUND((VLOOKUP($A365,'ИЗ ГУГЛА'!$B:$Z,AM$1,0)+AO365)*AN365,),VLOOKUP($A365,'ИЗ ГУГЛА'!$B:$Z,AM$1,0))</f>
        <v/>
      </c>
      <c r="AN365" s="160">
        <v>1</v>
      </c>
      <c r="AO365" s="160">
        <v>0</v>
      </c>
      <c r="AP365" s="172"/>
      <c r="AQ365" s="172"/>
      <c r="AR365" s="161" t="str">
        <f>IFERROR(ROUND((VLOOKUP($A365,'ИЗ ГУГЛА'!$B:$Z,AR$1,0)+AT365)*AS365,),VLOOKUP($A365,'ИЗ ГУГЛА'!$B:$Z,AR$1,0))</f>
        <v/>
      </c>
      <c r="AS365" s="160">
        <v>1</v>
      </c>
      <c r="AT365" s="160">
        <v>0</v>
      </c>
      <c r="AU365" s="172"/>
      <c r="AV365" s="172"/>
    </row>
    <row r="366" spans="1:48" ht="61.5" hidden="1" thickTop="1" thickBot="1">
      <c r="A366" s="121">
        <v>187471</v>
      </c>
      <c r="B366" s="115">
        <f>VLOOKUP($A366,'Выгр Кат'!$A:$T,B$1,0)</f>
        <v>29495</v>
      </c>
      <c r="C366" s="116" t="str">
        <f>VLOOKUP($A366,'Выгр Кат'!$A:$T,C$1,0)</f>
        <v>Передние тормозные колодки DAfmi для ВАЗ 2108-21099, 2110-2112, 2113-2115, Лада Калина, Калина 2, Приора, Приора 2</v>
      </c>
      <c r="D366" s="115" t="str">
        <f>VLOOKUP($A366,'Выгр Кат'!$A:$T,D$1,0)</f>
        <v>Y</v>
      </c>
      <c r="E366" s="115" t="str">
        <f>VLOOKUP($A366,'Выгр Кат'!$A:$T,E$1,0)</f>
        <v>1</v>
      </c>
      <c r="F366" s="115">
        <f>VLOOKUP($A366,'Выгр Кат'!$A:$T,F$1,0)</f>
        <v>0</v>
      </c>
      <c r="G366" s="115" t="str">
        <f>VLOOKUP($A366,'Выгр Кат'!$A:$T,G$1,0)</f>
        <v>Д743СМ</v>
      </c>
      <c r="H366" s="115">
        <f>VLOOKUP($A366,'Выгр Кат'!$A:$T,H$1,0)</f>
        <v>0</v>
      </c>
      <c r="I366" s="99" t="s">
        <v>13457</v>
      </c>
      <c r="J366" s="99" t="s">
        <v>13457</v>
      </c>
      <c r="K366" s="75" t="e">
        <f>VLOOKUP(J366,'Отчет Eplex'!$B:$E,4,0)</f>
        <v>#N/A</v>
      </c>
      <c r="L366" s="75" t="e">
        <f t="shared" si="68"/>
        <v>#N/A</v>
      </c>
      <c r="M366" s="72">
        <v>1</v>
      </c>
      <c r="N366" s="80" t="s">
        <v>1107</v>
      </c>
      <c r="O366" s="72" t="str">
        <f>IFERROR(IF(VLOOKUP(I366,'Прайс шпак'!C:F,4,0)=N366,"шпак","Ошибка"),"Ошибка")</f>
        <v>шпак</v>
      </c>
      <c r="P366" s="74">
        <f>INDEX('Прайс шпак'!$H:$H,MATCH(I366,'Прайс шпак'!$C:$C,0))*M366</f>
        <v>450</v>
      </c>
      <c r="Q366" s="72">
        <f>VLOOKUP(P366,Наценка!$A$1:$B$8,2,1)</f>
        <v>1.55</v>
      </c>
      <c r="R366" s="75">
        <f t="shared" si="78"/>
        <v>697.5</v>
      </c>
      <c r="S366" s="74">
        <f t="shared" si="69"/>
        <v>699</v>
      </c>
      <c r="T366" s="75">
        <f>VLOOKUP($A366,'Выгр Кат'!$A:$T,T$1,0)</f>
        <v>450</v>
      </c>
      <c r="U366" s="75">
        <f>VLOOKUP($A366,'Выгр Кат'!$A:$T,U$1,0)</f>
        <v>699</v>
      </c>
      <c r="V366" s="76">
        <f t="shared" si="70"/>
        <v>0</v>
      </c>
      <c r="W366" s="76">
        <f t="shared" si="71"/>
        <v>0</v>
      </c>
      <c r="X366" s="77">
        <f>IF(IFERROR(RIGHT(E366,1),"")="✔",S366*(1-#REF!),S366*(1-$X$2))</f>
        <v>650.06999999999994</v>
      </c>
      <c r="Y366" s="167">
        <f t="shared" si="75"/>
        <v>0.44459999999999988</v>
      </c>
      <c r="Z366" s="167">
        <f t="shared" si="76"/>
        <v>0.20626373626373634</v>
      </c>
      <c r="AA366" s="167">
        <f t="shared" si="77"/>
        <v>0.82000000000000006</v>
      </c>
      <c r="AB366" s="169">
        <f t="shared" si="86"/>
        <v>819</v>
      </c>
      <c r="AC366" s="161">
        <f>IFERROR(ROUND((VLOOKUP($A366,'ИЗ ГУГЛА'!$B:$Z,AC$1,0)+AE366)*AD366,),VLOOKUP($A366,'ИЗ ГУГЛА'!$B:$Z,AC$1,0))</f>
        <v>819</v>
      </c>
      <c r="AD366" s="78">
        <v>1</v>
      </c>
      <c r="AE366" s="160">
        <v>0</v>
      </c>
      <c r="AF366" s="183">
        <v>819</v>
      </c>
      <c r="AG366" s="152" t="s">
        <v>28035</v>
      </c>
      <c r="AH366" s="161" t="str">
        <f>IFERROR(ROUND((VLOOKUP($A366,'ИЗ ГУГЛА'!$B:$Z,AH$1,0)+AJ366)*AI366,),VLOOKUP($A366,'ИЗ ГУГЛА'!$B:$Z,AH$1,0))</f>
        <v/>
      </c>
      <c r="AI366" s="78">
        <v>1</v>
      </c>
      <c r="AJ366" s="160">
        <v>0</v>
      </c>
      <c r="AK366" s="172"/>
      <c r="AL366" s="172"/>
      <c r="AM366" s="161" t="str">
        <f>IFERROR(ROUND((VLOOKUP($A366,'ИЗ ГУГЛА'!$B:$Z,AM$1,0)+AO366)*AN366,),VLOOKUP($A366,'ИЗ ГУГЛА'!$B:$Z,AM$1,0))</f>
        <v/>
      </c>
      <c r="AN366" s="160">
        <v>1</v>
      </c>
      <c r="AO366" s="160">
        <v>0</v>
      </c>
      <c r="AP366" s="172"/>
      <c r="AQ366" s="172"/>
      <c r="AR366" s="161" t="str">
        <f>IFERROR(ROUND((VLOOKUP($A366,'ИЗ ГУГЛА'!$B:$Z,AR$1,0)+AT366)*AS366,),VLOOKUP($A366,'ИЗ ГУГЛА'!$B:$Z,AR$1,0))</f>
        <v/>
      </c>
      <c r="AS366" s="160">
        <v>1</v>
      </c>
      <c r="AT366" s="160">
        <v>0</v>
      </c>
      <c r="AU366" s="172"/>
      <c r="AV366" s="172"/>
    </row>
    <row r="367" spans="1:48" ht="61.5" hidden="1" thickTop="1" thickBot="1">
      <c r="A367" s="121">
        <v>145506</v>
      </c>
      <c r="B367" s="115">
        <f>VLOOKUP($A367,'Выгр Кат'!$A:$T,B$1,0)</f>
        <v>29482</v>
      </c>
      <c r="C367" s="116" t="str">
        <f>VLOOKUP($A367,'Выгр Кат'!$A:$T,C$1,0)</f>
        <v>Задние тормозные колодки DAfmi для ВАЗ 2108-21099, 2110-2112, 2113-2115, Лада Калина, Калина 2, Гранта, Приора, Приора 2</v>
      </c>
      <c r="D367" s="115" t="str">
        <f>VLOOKUP($A367,'Выгр Кат'!$A:$T,D$1,0)</f>
        <v>Y</v>
      </c>
      <c r="E367" s="115" t="str">
        <f>VLOOKUP($A367,'Выгр Кат'!$A:$T,E$1,0)</f>
        <v>1</v>
      </c>
      <c r="F367" s="115">
        <f>VLOOKUP($A367,'Выгр Кат'!$A:$T,F$1,0)</f>
        <v>0</v>
      </c>
      <c r="G367" s="115" t="str">
        <f>VLOOKUP($A367,'Выгр Кат'!$A:$T,G$1,0)</f>
        <v>ДА140</v>
      </c>
      <c r="H367" s="115">
        <f>VLOOKUP($A367,'Выгр Кат'!$A:$T,H$1,0)</f>
        <v>0</v>
      </c>
      <c r="I367" s="99" t="s">
        <v>13453</v>
      </c>
      <c r="J367" s="99" t="s">
        <v>13453</v>
      </c>
      <c r="K367" s="75" t="e">
        <f>VLOOKUP(J367,'Отчет Eplex'!$B:$E,4,0)</f>
        <v>#N/A</v>
      </c>
      <c r="L367" s="75" t="e">
        <f t="shared" si="68"/>
        <v>#N/A</v>
      </c>
      <c r="M367" s="72">
        <v>1</v>
      </c>
      <c r="N367" s="72" t="s">
        <v>1107</v>
      </c>
      <c r="O367" s="72" t="str">
        <f>IFERROR(IF(VLOOKUP(I367,'Прайс шпак'!C:F,4,0)=N367,"шпак","Ошибка"),"Ошибка")</f>
        <v>шпак</v>
      </c>
      <c r="P367" s="74">
        <f>INDEX('Прайс шпак'!$H:$H,MATCH(I367,'Прайс шпак'!$C:$C,0))*M367</f>
        <v>600</v>
      </c>
      <c r="Q367" s="72">
        <f>VLOOKUP(P367,Наценка!$A$1:$B$8,2,1)</f>
        <v>1.5</v>
      </c>
      <c r="R367" s="75">
        <f t="shared" si="78"/>
        <v>900</v>
      </c>
      <c r="S367" s="74">
        <f t="shared" si="69"/>
        <v>899</v>
      </c>
      <c r="T367" s="75">
        <f>VLOOKUP($A367,'Выгр Кат'!$A:$T,T$1,0)</f>
        <v>600</v>
      </c>
      <c r="U367" s="75">
        <f>VLOOKUP($A367,'Выгр Кат'!$A:$T,U$1,0)</f>
        <v>899</v>
      </c>
      <c r="V367" s="76">
        <f t="shared" si="70"/>
        <v>0</v>
      </c>
      <c r="W367" s="76">
        <f t="shared" si="71"/>
        <v>0</v>
      </c>
      <c r="X367" s="77">
        <f>IF(IFERROR(RIGHT(E367,1),"")="✔",S367*(1-#REF!),S367*(1-$X$2))</f>
        <v>836.06999999999994</v>
      </c>
      <c r="Y367" s="167">
        <f t="shared" si="75"/>
        <v>0.39344999999999986</v>
      </c>
      <c r="Z367" s="167">
        <f t="shared" si="76"/>
        <v>0.23296330275229363</v>
      </c>
      <c r="AA367" s="167">
        <f t="shared" si="77"/>
        <v>0.81666666666666665</v>
      </c>
      <c r="AB367" s="169">
        <f t="shared" si="86"/>
        <v>1090</v>
      </c>
      <c r="AC367" s="161">
        <f>IFERROR(ROUND((VLOOKUP($A367,'ИЗ ГУГЛА'!$B:$Z,AC$1,0)+AE367)*AD367,),VLOOKUP($A367,'ИЗ ГУГЛА'!$B:$Z,AC$1,0))</f>
        <v>1090</v>
      </c>
      <c r="AD367" s="78">
        <v>1</v>
      </c>
      <c r="AE367" s="160">
        <v>0</v>
      </c>
      <c r="AF367" s="183">
        <v>1090</v>
      </c>
      <c r="AG367" s="152" t="s">
        <v>28102</v>
      </c>
      <c r="AH367" s="161" t="str">
        <f>IFERROR(ROUND((VLOOKUP($A367,'ИЗ ГУГЛА'!$B:$Z,AH$1,0)+AJ367)*AI367,),VLOOKUP($A367,'ИЗ ГУГЛА'!$B:$Z,AH$1,0))</f>
        <v/>
      </c>
      <c r="AI367" s="78">
        <v>1</v>
      </c>
      <c r="AJ367" s="160">
        <v>0</v>
      </c>
      <c r="AK367" s="172"/>
      <c r="AL367" s="172"/>
      <c r="AM367" s="161" t="str">
        <f>IFERROR(ROUND((VLOOKUP($A367,'ИЗ ГУГЛА'!$B:$Z,AM$1,0)+AO367)*AN367,),VLOOKUP($A367,'ИЗ ГУГЛА'!$B:$Z,AM$1,0))</f>
        <v/>
      </c>
      <c r="AN367" s="160">
        <v>1</v>
      </c>
      <c r="AO367" s="160">
        <v>0</v>
      </c>
      <c r="AP367" s="172"/>
      <c r="AQ367" s="172"/>
      <c r="AR367" s="161" t="str">
        <f>IFERROR(ROUND((VLOOKUP($A367,'ИЗ ГУГЛА'!$B:$Z,AR$1,0)+AT367)*AS367,),VLOOKUP($A367,'ИЗ ГУГЛА'!$B:$Z,AR$1,0))</f>
        <v/>
      </c>
      <c r="AS367" s="160">
        <v>1</v>
      </c>
      <c r="AT367" s="160">
        <v>0</v>
      </c>
      <c r="AU367" s="172"/>
      <c r="AV367" s="172"/>
    </row>
    <row r="368" spans="1:48" ht="46.5" hidden="1" thickTop="1" thickBot="1">
      <c r="A368" s="121">
        <v>145507</v>
      </c>
      <c r="B368" s="115">
        <f>VLOOKUP($A368,'Выгр Кат'!$A:$T,B$1,0)</f>
        <v>29480</v>
      </c>
      <c r="C368" s="116" t="str">
        <f>VLOOKUP($A368,'Выгр Кат'!$A:$T,C$1,0)</f>
        <v>Задние тормозные колодки DAfmi для ВАЗ 2101-2107, Лада Нива 4х4, Шевроле Нива</v>
      </c>
      <c r="D368" s="115" t="str">
        <f>VLOOKUP($A368,'Выгр Кат'!$A:$T,D$1,0)</f>
        <v>Y</v>
      </c>
      <c r="E368" s="115" t="str">
        <f>VLOOKUP($A368,'Выгр Кат'!$A:$T,E$1,0)</f>
        <v>1</v>
      </c>
      <c r="F368" s="115">
        <f>VLOOKUP($A368,'Выгр Кат'!$A:$T,F$1,0)</f>
        <v>0</v>
      </c>
      <c r="G368" s="115" t="str">
        <f>VLOOKUP($A368,'Выгр Кат'!$A:$T,G$1,0)</f>
        <v>ДА656</v>
      </c>
      <c r="H368" s="115">
        <f>VLOOKUP($A368,'Выгр Кат'!$A:$T,H$1,0)</f>
        <v>0</v>
      </c>
      <c r="I368" s="99" t="s">
        <v>13452</v>
      </c>
      <c r="J368" s="99" t="s">
        <v>13452</v>
      </c>
      <c r="K368" s="75" t="e">
        <f>VLOOKUP(J368,'Отчет Eplex'!$B:$E,4,0)</f>
        <v>#N/A</v>
      </c>
      <c r="L368" s="75" t="e">
        <f t="shared" si="68"/>
        <v>#N/A</v>
      </c>
      <c r="M368" s="72">
        <v>1</v>
      </c>
      <c r="N368" s="72" t="s">
        <v>1107</v>
      </c>
      <c r="O368" s="72" t="str">
        <f>IFERROR(IF(VLOOKUP(I368,'Прайс шпак'!C:F,4,0)=N368,"шпак","Ошибка"),"Ошибка")</f>
        <v>шпак</v>
      </c>
      <c r="P368" s="74">
        <f>INDEX('Прайс шпак'!$H:$H,MATCH(I368,'Прайс шпак'!$C:$C,0))*M368</f>
        <v>800</v>
      </c>
      <c r="Q368" s="72">
        <f>VLOOKUP(P368,Наценка!$A$1:$B$8,2,1)</f>
        <v>1.5</v>
      </c>
      <c r="R368" s="75">
        <f t="shared" si="78"/>
        <v>1200</v>
      </c>
      <c r="S368" s="74">
        <f t="shared" si="69"/>
        <v>1190</v>
      </c>
      <c r="T368" s="75">
        <f>VLOOKUP($A368,'Выгр Кат'!$A:$T,T$1,0)</f>
        <v>800</v>
      </c>
      <c r="U368" s="75">
        <f>VLOOKUP($A368,'Выгр Кат'!$A:$T,U$1,0)</f>
        <v>1190</v>
      </c>
      <c r="V368" s="76">
        <f t="shared" si="70"/>
        <v>0</v>
      </c>
      <c r="W368" s="76">
        <f t="shared" si="71"/>
        <v>0</v>
      </c>
      <c r="X368" s="77">
        <f>IF(IFERROR(RIGHT(E368,1),"")="✔",S368*(1-#REF!),S368*(1-$X$2))</f>
        <v>1106.6999999999998</v>
      </c>
      <c r="Y368" s="167">
        <f t="shared" si="75"/>
        <v>0.3833749999999998</v>
      </c>
      <c r="Z368" s="167">
        <f t="shared" si="76"/>
        <v>0.2038129496402879</v>
      </c>
      <c r="AA368" s="167">
        <f t="shared" si="77"/>
        <v>0.73750000000000004</v>
      </c>
      <c r="AB368" s="169">
        <f t="shared" si="86"/>
        <v>1390</v>
      </c>
      <c r="AC368" s="161">
        <f>IFERROR(ROUND((VLOOKUP($A368,'ИЗ ГУГЛА'!$B:$Z,AC$1,0)+AE368)*AD368,),VLOOKUP($A368,'ИЗ ГУГЛА'!$B:$Z,AC$1,0))</f>
        <v>1390</v>
      </c>
      <c r="AD368" s="78">
        <v>1</v>
      </c>
      <c r="AE368" s="160">
        <v>0</v>
      </c>
      <c r="AF368" s="117">
        <v>1390</v>
      </c>
      <c r="AG368" s="152" t="s">
        <v>28034</v>
      </c>
      <c r="AH368" s="161" t="str">
        <f>IFERROR(ROUND((VLOOKUP($A368,'ИЗ ГУГЛА'!$B:$Z,AH$1,0)+AJ368)*AI368,),VLOOKUP($A368,'ИЗ ГУГЛА'!$B:$Z,AH$1,0))</f>
        <v/>
      </c>
      <c r="AI368" s="78">
        <v>1</v>
      </c>
      <c r="AJ368" s="160">
        <v>0</v>
      </c>
      <c r="AK368" s="172"/>
      <c r="AL368" s="172"/>
      <c r="AM368" s="161" t="str">
        <f>IFERROR(ROUND((VLOOKUP($A368,'ИЗ ГУГЛА'!$B:$Z,AM$1,0)+AO368)*AN368,),VLOOKUP($A368,'ИЗ ГУГЛА'!$B:$Z,AM$1,0))</f>
        <v/>
      </c>
      <c r="AN368" s="160">
        <v>1</v>
      </c>
      <c r="AO368" s="160">
        <v>0</v>
      </c>
      <c r="AP368" s="172"/>
      <c r="AQ368" s="172"/>
      <c r="AR368" s="161" t="str">
        <f>IFERROR(ROUND((VLOOKUP($A368,'ИЗ ГУГЛА'!$B:$Z,AR$1,0)+AT368)*AS368,),VLOOKUP($A368,'ИЗ ГУГЛА'!$B:$Z,AR$1,0))</f>
        <v/>
      </c>
      <c r="AS368" s="160">
        <v>1</v>
      </c>
      <c r="AT368" s="160">
        <v>0</v>
      </c>
      <c r="AU368" s="172"/>
      <c r="AV368" s="172"/>
    </row>
    <row r="369" spans="1:48" ht="46.5" hidden="1" thickTop="1" thickBot="1">
      <c r="A369" s="121">
        <v>145508</v>
      </c>
      <c r="B369" s="115">
        <f>VLOOKUP($A369,'Выгр Кат'!$A:$T,B$1,0)</f>
        <v>29484</v>
      </c>
      <c r="C369" s="116" t="str">
        <f>VLOOKUP($A369,'Выгр Кат'!$A:$T,C$1,0)</f>
        <v>Задние тормозные колодки DAfmi для Лада Калина, Калина 2, Гранта, Приора, Приора 2 с АБС</v>
      </c>
      <c r="D369" s="115" t="str">
        <f>VLOOKUP($A369,'Выгр Кат'!$A:$T,D$1,0)</f>
        <v>Y</v>
      </c>
      <c r="E369" s="115" t="str">
        <f>VLOOKUP($A369,'Выгр Кат'!$A:$T,E$1,0)</f>
        <v>1</v>
      </c>
      <c r="F369" s="115">
        <f>VLOOKUP($A369,'Выгр Кат'!$A:$T,F$1,0)</f>
        <v>0</v>
      </c>
      <c r="G369" s="115" t="str">
        <f>VLOOKUP($A369,'Выгр Кат'!$A:$T,G$1,0)</f>
        <v>ДА770</v>
      </c>
      <c r="H369" s="115">
        <f>VLOOKUP($A369,'Выгр Кат'!$A:$T,H$1,0)</f>
        <v>0</v>
      </c>
      <c r="I369" s="99" t="s">
        <v>13454</v>
      </c>
      <c r="J369" s="99" t="s">
        <v>13454</v>
      </c>
      <c r="K369" s="75" t="e">
        <f>VLOOKUP(J369,'Отчет Eplex'!$B:$E,4,0)</f>
        <v>#N/A</v>
      </c>
      <c r="L369" s="75" t="e">
        <f t="shared" si="68"/>
        <v>#N/A</v>
      </c>
      <c r="M369" s="72">
        <v>1</v>
      </c>
      <c r="N369" s="72" t="s">
        <v>1107</v>
      </c>
      <c r="O369" s="72" t="str">
        <f>IFERROR(IF(VLOOKUP(I369,'Прайс шпак'!C:F,4,0)=N369,"шпак","Ошибка"),"Ошибка")</f>
        <v>шпак</v>
      </c>
      <c r="P369" s="74">
        <f>INDEX('Прайс шпак'!$H:$H,MATCH(I369,'Прайс шпак'!$C:$C,0))*M369</f>
        <v>620</v>
      </c>
      <c r="Q369" s="72">
        <f>VLOOKUP(P369,Наценка!$A$1:$B$8,2,1)</f>
        <v>1.5</v>
      </c>
      <c r="R369" s="75">
        <f t="shared" si="78"/>
        <v>930</v>
      </c>
      <c r="S369" s="74">
        <f t="shared" si="69"/>
        <v>929</v>
      </c>
      <c r="T369" s="75">
        <f>VLOOKUP($A369,'Выгр Кат'!$A:$T,T$1,0)</f>
        <v>620</v>
      </c>
      <c r="U369" s="75">
        <f>VLOOKUP($A369,'Выгр Кат'!$A:$T,U$1,0)</f>
        <v>929</v>
      </c>
      <c r="V369" s="76">
        <f t="shared" si="70"/>
        <v>0</v>
      </c>
      <c r="W369" s="76">
        <f t="shared" si="71"/>
        <v>0</v>
      </c>
      <c r="X369" s="77">
        <f>IF(IFERROR(RIGHT(E369,1),"")="✔",S369*(1-#REF!),S369*(1-$X$2))</f>
        <v>863.96999999999991</v>
      </c>
      <c r="Y369" s="167">
        <f t="shared" si="75"/>
        <v>0.39349999999999996</v>
      </c>
      <c r="Z369" s="167">
        <f t="shared" si="76"/>
        <v>0.20736697247706429</v>
      </c>
      <c r="AA369" s="167">
        <f t="shared" si="77"/>
        <v>0.75806451612903225</v>
      </c>
      <c r="AB369" s="169">
        <f t="shared" si="86"/>
        <v>1090</v>
      </c>
      <c r="AC369" s="161">
        <f>IFERROR(ROUND((VLOOKUP($A369,'ИЗ ГУГЛА'!$B:$Z,AC$1,0)+AE369)*AD369,),VLOOKUP($A369,'ИЗ ГУГЛА'!$B:$Z,AC$1,0))</f>
        <v>1090</v>
      </c>
      <c r="AD369" s="78">
        <v>1</v>
      </c>
      <c r="AE369" s="160">
        <v>0</v>
      </c>
      <c r="AF369" s="117">
        <v>1090</v>
      </c>
      <c r="AG369" s="152" t="s">
        <v>28033</v>
      </c>
      <c r="AH369" s="161" t="str">
        <f>IFERROR(ROUND((VLOOKUP($A369,'ИЗ ГУГЛА'!$B:$Z,AH$1,0)+AJ369)*AI369,),VLOOKUP($A369,'ИЗ ГУГЛА'!$B:$Z,AH$1,0))</f>
        <v/>
      </c>
      <c r="AI369" s="78">
        <v>1</v>
      </c>
      <c r="AJ369" s="160">
        <v>0</v>
      </c>
      <c r="AK369" s="172"/>
      <c r="AL369" s="172"/>
      <c r="AM369" s="161" t="str">
        <f>IFERROR(ROUND((VLOOKUP($A369,'ИЗ ГУГЛА'!$B:$Z,AM$1,0)+AO369)*AN369,),VLOOKUP($A369,'ИЗ ГУГЛА'!$B:$Z,AM$1,0))</f>
        <v/>
      </c>
      <c r="AN369" s="160">
        <v>1</v>
      </c>
      <c r="AO369" s="160">
        <v>0</v>
      </c>
      <c r="AP369" s="172"/>
      <c r="AQ369" s="172"/>
      <c r="AR369" s="161" t="str">
        <f>IFERROR(ROUND((VLOOKUP($A369,'ИЗ ГУГЛА'!$B:$Z,AR$1,0)+AT369)*AS369,),VLOOKUP($A369,'ИЗ ГУГЛА'!$B:$Z,AR$1,0))</f>
        <v/>
      </c>
      <c r="AS369" s="160">
        <v>1</v>
      </c>
      <c r="AT369" s="160">
        <v>0</v>
      </c>
      <c r="AU369" s="172"/>
      <c r="AV369" s="172"/>
    </row>
    <row r="370" spans="1:48" ht="31.5" hidden="1" thickTop="1" thickBot="1">
      <c r="A370" s="121">
        <v>226617</v>
      </c>
      <c r="B370" s="115">
        <f>VLOOKUP($A370,'Выгр Кат'!$A:$T,B$1,0)</f>
        <v>29524</v>
      </c>
      <c r="C370" s="116" t="str">
        <f>VLOOKUP($A370,'Выгр Кат'!$A:$T,C$1,0)</f>
        <v>Щётка стеклоочистителя DENSO бескаркасная 400 мм</v>
      </c>
      <c r="D370" s="115" t="str">
        <f>VLOOKUP($A370,'Выгр Кат'!$A:$T,D$1,0)</f>
        <v>Y</v>
      </c>
      <c r="E370" s="115" t="str">
        <f>VLOOKUP($A370,'Выгр Кат'!$A:$T,E$1,0)</f>
        <v>1</v>
      </c>
      <c r="F370" s="115">
        <f>VLOOKUP($A370,'Выгр Кат'!$A:$T,F$1,0)</f>
        <v>0</v>
      </c>
      <c r="G370" s="115" t="str">
        <f>VLOOKUP($A370,'Выгр Кат'!$A:$T,G$1,0)</f>
        <v>DFR-001</v>
      </c>
      <c r="H370" s="115">
        <f>VLOOKUP($A370,'Выгр Кат'!$A:$T,H$1,0)</f>
        <v>0</v>
      </c>
      <c r="I370" s="93" t="s">
        <v>4470</v>
      </c>
      <c r="J370" s="93" t="s">
        <v>4470</v>
      </c>
      <c r="K370" s="75">
        <f>VLOOKUP(J370,'Отчет Eplex'!$B:$E,4,0)</f>
        <v>892.62</v>
      </c>
      <c r="L370" s="75">
        <f t="shared" si="68"/>
        <v>-107.38</v>
      </c>
      <c r="M370" s="72">
        <v>1</v>
      </c>
      <c r="N370" s="72" t="s">
        <v>1341</v>
      </c>
      <c r="O370" s="72" t="str">
        <f>IFERROR(IF(VLOOKUP(I370,'Прайс шпак'!C:F,4,0)=N370,"шпак","Ошибка"),"Ошибка")</f>
        <v>шпак</v>
      </c>
      <c r="P370" s="74">
        <f>INDEX('Прайс шпак'!$H:$H,MATCH(I370,'Прайс шпак'!$C:$C,0))*M370</f>
        <v>1000</v>
      </c>
      <c r="Q370" s="72">
        <f>VLOOKUP(P370,Наценка!$A$1:$B$8,2,1)</f>
        <v>1.39</v>
      </c>
      <c r="R370" s="130">
        <f t="shared" ref="R370:R374" si="87">P370*1.2*100/93</f>
        <v>1290.3225806451612</v>
      </c>
      <c r="S370" s="74">
        <f t="shared" si="69"/>
        <v>1290</v>
      </c>
      <c r="T370" s="75">
        <f>VLOOKUP($A370,'Выгр Кат'!$A:$T,T$1,0)</f>
        <v>1000</v>
      </c>
      <c r="U370" s="75">
        <f>VLOOKUP($A370,'Выгр Кат'!$A:$T,U$1,0)</f>
        <v>1290</v>
      </c>
      <c r="V370" s="76">
        <f t="shared" si="70"/>
        <v>0</v>
      </c>
      <c r="W370" s="76">
        <f t="shared" si="71"/>
        <v>0</v>
      </c>
      <c r="X370" s="77">
        <f>IF(IFERROR(RIGHT(E370,1),"")="✔",S370*(1-#REF!),S370*(1-$X$2))</f>
        <v>1199.6999999999998</v>
      </c>
      <c r="Y370" s="167">
        <f t="shared" si="75"/>
        <v>0.19969999999999977</v>
      </c>
      <c r="Z370" s="167">
        <f t="shared" si="76"/>
        <v>-0.20090090090090071</v>
      </c>
      <c r="AA370" s="167">
        <f t="shared" si="77"/>
        <v>-1.0000000000000009E-3</v>
      </c>
      <c r="AB370" s="174">
        <f t="shared" ref="AB370:AB374" si="88">AK370</f>
        <v>999</v>
      </c>
      <c r="AC370" s="161" t="str">
        <f>IFERROR(ROUND((VLOOKUP($A370,'ИЗ ГУГЛА'!$B:$Z,AC$1,0)+AE370)*AD370,),VLOOKUP($A370,'ИЗ ГУГЛА'!$B:$Z,AC$1,0))</f>
        <v/>
      </c>
      <c r="AD370" s="78">
        <v>1</v>
      </c>
      <c r="AE370" s="160">
        <v>0</v>
      </c>
      <c r="AF370" s="118" t="s">
        <v>28492</v>
      </c>
      <c r="AG370" s="152"/>
      <c r="AH370" s="161">
        <f>IFERROR(ROUND((VLOOKUP($A370,'ИЗ ГУГЛА'!$B:$Z,AH$1,0)+AJ370)*AI370,),VLOOKUP($A370,'ИЗ ГУГЛА'!$B:$Z,AH$1,0))</f>
        <v>999</v>
      </c>
      <c r="AI370" s="78">
        <v>1</v>
      </c>
      <c r="AJ370" s="160">
        <v>0</v>
      </c>
      <c r="AK370" s="184">
        <v>999</v>
      </c>
      <c r="AL370" s="172" t="s">
        <v>33360</v>
      </c>
      <c r="AM370" s="161" t="str">
        <f>IFERROR(ROUND((VLOOKUP($A370,'ИЗ ГУГЛА'!$B:$Z,AM$1,0)+AO370)*AN370,),VLOOKUP($A370,'ИЗ ГУГЛА'!$B:$Z,AM$1,0))</f>
        <v/>
      </c>
      <c r="AN370" s="160">
        <v>1</v>
      </c>
      <c r="AO370" s="160">
        <v>0</v>
      </c>
      <c r="AP370" s="172"/>
      <c r="AQ370" s="172"/>
      <c r="AR370" s="161" t="str">
        <f>IFERROR(ROUND((VLOOKUP($A370,'ИЗ ГУГЛА'!$B:$Z,AR$1,0)+AT370)*AS370,),VLOOKUP($A370,'ИЗ ГУГЛА'!$B:$Z,AR$1,0))</f>
        <v/>
      </c>
      <c r="AS370" s="160">
        <v>1</v>
      </c>
      <c r="AT370" s="160">
        <v>0</v>
      </c>
      <c r="AU370" s="172"/>
      <c r="AV370" s="172"/>
    </row>
    <row r="371" spans="1:48" ht="31.5" hidden="1" thickTop="1" thickBot="1">
      <c r="A371" s="121">
        <v>226618</v>
      </c>
      <c r="B371" s="115">
        <f>VLOOKUP($A371,'Выгр Кат'!$A:$T,B$1,0)</f>
        <v>29530</v>
      </c>
      <c r="C371" s="116" t="str">
        <f>VLOOKUP($A371,'Выгр Кат'!$A:$T,C$1,0)</f>
        <v>Щётка стеклоочистителя DENSO бескаркасная 450 мм</v>
      </c>
      <c r="D371" s="115" t="str">
        <f>VLOOKUP($A371,'Выгр Кат'!$A:$T,D$1,0)</f>
        <v>Y</v>
      </c>
      <c r="E371" s="115" t="str">
        <f>VLOOKUP($A371,'Выгр Кат'!$A:$T,E$1,0)</f>
        <v>1</v>
      </c>
      <c r="F371" s="115">
        <f>VLOOKUP($A371,'Выгр Кат'!$A:$T,F$1,0)</f>
        <v>0</v>
      </c>
      <c r="G371" s="115" t="str">
        <f>VLOOKUP($A371,'Выгр Кат'!$A:$T,G$1,0)</f>
        <v>DFR-002</v>
      </c>
      <c r="H371" s="115">
        <f>VLOOKUP($A371,'Выгр Кат'!$A:$T,H$1,0)</f>
        <v>0</v>
      </c>
      <c r="I371" s="93" t="s">
        <v>4475</v>
      </c>
      <c r="J371" s="93" t="s">
        <v>4475</v>
      </c>
      <c r="K371" s="75">
        <f>VLOOKUP(J371,'Отчет Eplex'!$B:$E,4,0)</f>
        <v>760.56</v>
      </c>
      <c r="L371" s="75">
        <f t="shared" si="68"/>
        <v>-339.44000000000005</v>
      </c>
      <c r="M371" s="72">
        <v>1</v>
      </c>
      <c r="N371" s="72" t="s">
        <v>1341</v>
      </c>
      <c r="O371" s="72" t="str">
        <f>IFERROR(IF(VLOOKUP(I371,'Прайс шпак'!C:F,4,0)=N371,"шпак","Ошибка"),"Ошибка")</f>
        <v>шпак</v>
      </c>
      <c r="P371" s="74">
        <f>INDEX('Прайс шпак'!$H:$H,MATCH(I371,'Прайс шпак'!$C:$C,0))*M371</f>
        <v>1100</v>
      </c>
      <c r="Q371" s="72">
        <f>VLOOKUP(P371,Наценка!$A$1:$B$8,2,1)</f>
        <v>1.39</v>
      </c>
      <c r="R371" s="130">
        <f t="shared" si="87"/>
        <v>1419.3548387096773</v>
      </c>
      <c r="S371" s="74">
        <f t="shared" si="69"/>
        <v>1490</v>
      </c>
      <c r="T371" s="75">
        <f>VLOOKUP($A371,'Выгр Кат'!$A:$T,T$1,0)</f>
        <v>1100</v>
      </c>
      <c r="U371" s="75">
        <f>VLOOKUP($A371,'Выгр Кат'!$A:$T,U$1,0)</f>
        <v>1490</v>
      </c>
      <c r="V371" s="76">
        <f t="shared" si="70"/>
        <v>0</v>
      </c>
      <c r="W371" s="76">
        <f t="shared" si="71"/>
        <v>0</v>
      </c>
      <c r="X371" s="77">
        <f>IF(IFERROR(RIGHT(E371,1),"")="✔",S371*(1-#REF!),S371*(1-$X$2))</f>
        <v>1385.6999999999998</v>
      </c>
      <c r="Y371" s="167">
        <f t="shared" si="75"/>
        <v>0.25972727272727258</v>
      </c>
      <c r="Z371" s="167">
        <f t="shared" si="76"/>
        <v>-0.32476099426386218</v>
      </c>
      <c r="AA371" s="167">
        <f t="shared" si="77"/>
        <v>-4.9090909090909074E-2</v>
      </c>
      <c r="AB371" s="174">
        <f t="shared" si="88"/>
        <v>1046</v>
      </c>
      <c r="AC371" s="161" t="str">
        <f>IFERROR(ROUND((VLOOKUP($A371,'ИЗ ГУГЛА'!$B:$Z,AC$1,0)+AE371)*AD371,),VLOOKUP($A371,'ИЗ ГУГЛА'!$B:$Z,AC$1,0))</f>
        <v/>
      </c>
      <c r="AD371" s="78">
        <v>1</v>
      </c>
      <c r="AE371" s="160">
        <v>0</v>
      </c>
      <c r="AF371" s="118" t="s">
        <v>28492</v>
      </c>
      <c r="AG371" s="152"/>
      <c r="AH371" s="161">
        <f>IFERROR(ROUND((VLOOKUP($A371,'ИЗ ГУГЛА'!$B:$Z,AH$1,0)+AJ371)*AI371,),VLOOKUP($A371,'ИЗ ГУГЛА'!$B:$Z,AH$1,0))</f>
        <v>1046</v>
      </c>
      <c r="AI371" s="78">
        <v>1</v>
      </c>
      <c r="AJ371" s="160">
        <v>0</v>
      </c>
      <c r="AK371" s="184">
        <v>1046</v>
      </c>
      <c r="AL371" s="172" t="s">
        <v>33435</v>
      </c>
      <c r="AM371" s="161" t="str">
        <f>IFERROR(ROUND((VLOOKUP($A371,'ИЗ ГУГЛА'!$B:$Z,AM$1,0)+AO371)*AN371,),VLOOKUP($A371,'ИЗ ГУГЛА'!$B:$Z,AM$1,0))</f>
        <v/>
      </c>
      <c r="AN371" s="160">
        <v>1</v>
      </c>
      <c r="AO371" s="160">
        <v>0</v>
      </c>
      <c r="AP371" s="172"/>
      <c r="AQ371" s="172"/>
      <c r="AR371" s="161" t="str">
        <f>IFERROR(ROUND((VLOOKUP($A371,'ИЗ ГУГЛА'!$B:$Z,AR$1,0)+AT371)*AS371,),VLOOKUP($A371,'ИЗ ГУГЛА'!$B:$Z,AR$1,0))</f>
        <v/>
      </c>
      <c r="AS371" s="160">
        <v>1</v>
      </c>
      <c r="AT371" s="160">
        <v>0</v>
      </c>
      <c r="AU371" s="172"/>
      <c r="AV371" s="172"/>
    </row>
    <row r="372" spans="1:48" ht="31.5" hidden="1" thickTop="1" thickBot="1">
      <c r="A372" s="121">
        <v>226619</v>
      </c>
      <c r="B372" s="115">
        <f>VLOOKUP($A372,'Выгр Кат'!$A:$T,B$1,0)</f>
        <v>29526</v>
      </c>
      <c r="C372" s="116" t="str">
        <f>VLOOKUP($A372,'Выгр Кат'!$A:$T,C$1,0)</f>
        <v>Щётка стеклоочистителя DENSO бескаркасная 500 мм</v>
      </c>
      <c r="D372" s="115" t="str">
        <f>VLOOKUP($A372,'Выгр Кат'!$A:$T,D$1,0)</f>
        <v>Y</v>
      </c>
      <c r="E372" s="115" t="str">
        <f>VLOOKUP($A372,'Выгр Кат'!$A:$T,E$1,0)</f>
        <v>1</v>
      </c>
      <c r="F372" s="115">
        <f>VLOOKUP($A372,'Выгр Кат'!$A:$T,F$1,0)</f>
        <v>0</v>
      </c>
      <c r="G372" s="115" t="str">
        <f>VLOOKUP($A372,'Выгр Кат'!$A:$T,G$1,0)</f>
        <v>DFR-004</v>
      </c>
      <c r="H372" s="115">
        <f>VLOOKUP($A372,'Выгр Кат'!$A:$T,H$1,0)</f>
        <v>0</v>
      </c>
      <c r="I372" s="93" t="s">
        <v>4472</v>
      </c>
      <c r="J372" s="93" t="s">
        <v>4472</v>
      </c>
      <c r="K372" s="75">
        <f>VLOOKUP(J372,'Отчет Eplex'!$B:$E,4,0)</f>
        <v>1081.98</v>
      </c>
      <c r="L372" s="75">
        <f t="shared" si="68"/>
        <v>-118.01999999999998</v>
      </c>
      <c r="M372" s="72">
        <v>1</v>
      </c>
      <c r="N372" s="72" t="s">
        <v>1341</v>
      </c>
      <c r="O372" s="72" t="str">
        <f>IFERROR(IF(VLOOKUP(I372,'Прайс шпак'!C:F,4,0)=N372,"шпак","Ошибка"),"Ошибка")</f>
        <v>шпак</v>
      </c>
      <c r="P372" s="74">
        <f>INDEX('Прайс шпак'!$H:$H,MATCH(I372,'Прайс шпак'!$C:$C,0))*M372</f>
        <v>1200</v>
      </c>
      <c r="Q372" s="72">
        <f>VLOOKUP(P372,Наценка!$A$1:$B$8,2,1)</f>
        <v>1.39</v>
      </c>
      <c r="R372" s="130">
        <f t="shared" si="87"/>
        <v>1548.3870967741937</v>
      </c>
      <c r="S372" s="74">
        <f t="shared" si="69"/>
        <v>1590</v>
      </c>
      <c r="T372" s="75">
        <f>VLOOKUP($A372,'Выгр Кат'!$A:$T,T$1,0)</f>
        <v>1200</v>
      </c>
      <c r="U372" s="75">
        <f>VLOOKUP($A372,'Выгр Кат'!$A:$T,U$1,0)</f>
        <v>1590</v>
      </c>
      <c r="V372" s="76">
        <f t="shared" si="70"/>
        <v>0</v>
      </c>
      <c r="W372" s="76">
        <f t="shared" si="71"/>
        <v>0</v>
      </c>
      <c r="X372" s="77">
        <f>IF(IFERROR(RIGHT(E372,1),"")="✔",S372*(1-#REF!),S372*(1-$X$2))</f>
        <v>1478.6999999999998</v>
      </c>
      <c r="Y372" s="167">
        <f t="shared" si="75"/>
        <v>0.23224999999999985</v>
      </c>
      <c r="Z372" s="167">
        <f t="shared" si="76"/>
        <v>-0.34427272727272712</v>
      </c>
      <c r="AA372" s="167">
        <f t="shared" si="77"/>
        <v>-8.333333333333337E-2</v>
      </c>
      <c r="AB372" s="174">
        <f t="shared" si="88"/>
        <v>1100</v>
      </c>
      <c r="AC372" s="161" t="str">
        <f>IFERROR(ROUND((VLOOKUP($A372,'ИЗ ГУГЛА'!$B:$Z,AC$1,0)+AE372)*AD372,),VLOOKUP($A372,'ИЗ ГУГЛА'!$B:$Z,AC$1,0))</f>
        <v/>
      </c>
      <c r="AD372" s="78">
        <v>1</v>
      </c>
      <c r="AE372" s="160">
        <v>0</v>
      </c>
      <c r="AF372" s="118" t="s">
        <v>28492</v>
      </c>
      <c r="AG372" s="152"/>
      <c r="AH372" s="161" t="str">
        <f>IFERROR(ROUND((VLOOKUP($A372,'ИЗ ГУГЛА'!$B:$Z,AH$1,0)+AJ372)*AI372,),VLOOKUP($A372,'ИЗ ГУГЛА'!$B:$Z,AH$1,0))</f>
        <v/>
      </c>
      <c r="AI372" s="78">
        <v>1</v>
      </c>
      <c r="AJ372" s="160">
        <v>0</v>
      </c>
      <c r="AK372" s="184">
        <v>1100</v>
      </c>
      <c r="AL372" s="172" t="s">
        <v>33719</v>
      </c>
      <c r="AM372" s="161" t="str">
        <f>IFERROR(ROUND((VLOOKUP($A372,'ИЗ ГУГЛА'!$B:$Z,AM$1,0)+AO372)*AN372,),VLOOKUP($A372,'ИЗ ГУГЛА'!$B:$Z,AM$1,0))</f>
        <v/>
      </c>
      <c r="AN372" s="160">
        <v>1</v>
      </c>
      <c r="AO372" s="160">
        <v>0</v>
      </c>
      <c r="AP372" s="172"/>
      <c r="AQ372" s="172"/>
      <c r="AR372" s="161" t="str">
        <f>IFERROR(ROUND((VLOOKUP($A372,'ИЗ ГУГЛА'!$B:$Z,AR$1,0)+AT372)*AS372,),VLOOKUP($A372,'ИЗ ГУГЛА'!$B:$Z,AR$1,0))</f>
        <v/>
      </c>
      <c r="AS372" s="160">
        <v>1</v>
      </c>
      <c r="AT372" s="160">
        <v>0</v>
      </c>
      <c r="AU372" s="172"/>
      <c r="AV372" s="172"/>
    </row>
    <row r="373" spans="1:48" ht="31.5" hidden="1" thickTop="1" thickBot="1">
      <c r="A373" s="121">
        <v>226621</v>
      </c>
      <c r="B373" s="115">
        <f>VLOOKUP($A373,'Выгр Кат'!$A:$T,B$1,0)</f>
        <v>29528</v>
      </c>
      <c r="C373" s="116" t="str">
        <f>VLOOKUP($A373,'Выгр Кат'!$A:$T,C$1,0)</f>
        <v>Щётка стеклоочистителя DENSO бескаркасная 600 мм</v>
      </c>
      <c r="D373" s="115" t="str">
        <f>VLOOKUP($A373,'Выгр Кат'!$A:$T,D$1,0)</f>
        <v>Y</v>
      </c>
      <c r="E373" s="115" t="str">
        <f>VLOOKUP($A373,'Выгр Кат'!$A:$T,E$1,0)</f>
        <v>1</v>
      </c>
      <c r="F373" s="115">
        <f>VLOOKUP($A373,'Выгр Кат'!$A:$T,F$1,0)</f>
        <v>0</v>
      </c>
      <c r="G373" s="115" t="str">
        <f>VLOOKUP($A373,'Выгр Кат'!$A:$T,G$1,0)</f>
        <v>DFR-009</v>
      </c>
      <c r="H373" s="115">
        <f>VLOOKUP($A373,'Выгр Кат'!$A:$T,H$1,0)</f>
        <v>0</v>
      </c>
      <c r="I373" s="93" t="s">
        <v>4474</v>
      </c>
      <c r="J373" s="93" t="s">
        <v>4474</v>
      </c>
      <c r="K373" s="75">
        <f>VLOOKUP(J373,'Отчет Eplex'!$B:$E,4,0)</f>
        <v>1316.21</v>
      </c>
      <c r="L373" s="75">
        <f t="shared" si="68"/>
        <v>-173.78999999999996</v>
      </c>
      <c r="M373" s="72">
        <v>1</v>
      </c>
      <c r="N373" s="72" t="s">
        <v>1341</v>
      </c>
      <c r="O373" s="72" t="str">
        <f>IFERROR(IF(VLOOKUP(I373,'Прайс шпак'!C:F,4,0)=N373,"шпак","Ошибка"),"Ошибка")</f>
        <v>шпак</v>
      </c>
      <c r="P373" s="74">
        <f>INDEX('Прайс шпак'!$H:$H,MATCH(I373,'Прайс шпак'!$C:$C,0))*M373</f>
        <v>1490</v>
      </c>
      <c r="Q373" s="72">
        <f>VLOOKUP(P373,Наценка!$A$1:$B$8,2,1)</f>
        <v>1.39</v>
      </c>
      <c r="R373" s="130">
        <f t="shared" si="87"/>
        <v>1922.5806451612902</v>
      </c>
      <c r="S373" s="74">
        <f t="shared" si="69"/>
        <v>1990</v>
      </c>
      <c r="T373" s="75">
        <f>VLOOKUP($A373,'Выгр Кат'!$A:$T,T$1,0)</f>
        <v>1490</v>
      </c>
      <c r="U373" s="75">
        <f>VLOOKUP($A373,'Выгр Кат'!$A:$T,U$1,0)</f>
        <v>1990</v>
      </c>
      <c r="V373" s="76">
        <f t="shared" si="70"/>
        <v>0</v>
      </c>
      <c r="W373" s="76">
        <f t="shared" si="71"/>
        <v>0</v>
      </c>
      <c r="X373" s="77">
        <f>IF(IFERROR(RIGHT(E373,1),"")="✔",S373*(1-#REF!),S373*(1-$X$2))</f>
        <v>1850.6999999999998</v>
      </c>
      <c r="Y373" s="167">
        <f t="shared" si="75"/>
        <v>0.24208053691275166</v>
      </c>
      <c r="Z373" s="167">
        <f t="shared" si="76"/>
        <v>-0.68092643051771096</v>
      </c>
      <c r="AA373" s="167">
        <f t="shared" si="77"/>
        <v>-0.26107382550335567</v>
      </c>
      <c r="AB373" s="174">
        <f t="shared" si="88"/>
        <v>1101</v>
      </c>
      <c r="AC373" s="161" t="str">
        <f>IFERROR(ROUND((VLOOKUP($A373,'ИЗ ГУГЛА'!$B:$Z,AC$1,0)+AE373)*AD373,),VLOOKUP($A373,'ИЗ ГУГЛА'!$B:$Z,AC$1,0))</f>
        <v/>
      </c>
      <c r="AD373" s="78">
        <v>1</v>
      </c>
      <c r="AE373" s="160">
        <v>0</v>
      </c>
      <c r="AF373" s="118" t="s">
        <v>28492</v>
      </c>
      <c r="AG373" s="152"/>
      <c r="AH373" s="161">
        <f>IFERROR(ROUND((VLOOKUP($A373,'ИЗ ГУГЛА'!$B:$Z,AH$1,0)+AJ373)*AI373,),VLOOKUP($A373,'ИЗ ГУГЛА'!$B:$Z,AH$1,0))</f>
        <v>1101</v>
      </c>
      <c r="AI373" s="78">
        <v>1</v>
      </c>
      <c r="AJ373" s="160">
        <v>0</v>
      </c>
      <c r="AK373" s="184">
        <v>1101</v>
      </c>
      <c r="AL373" s="172" t="s">
        <v>33719</v>
      </c>
      <c r="AM373" s="161" t="str">
        <f>IFERROR(ROUND((VLOOKUP($A373,'ИЗ ГУГЛА'!$B:$Z,AM$1,0)+AO373)*AN373,),VLOOKUP($A373,'ИЗ ГУГЛА'!$B:$Z,AM$1,0))</f>
        <v/>
      </c>
      <c r="AN373" s="160">
        <v>1</v>
      </c>
      <c r="AO373" s="160">
        <v>0</v>
      </c>
      <c r="AP373" s="172"/>
      <c r="AQ373" s="172"/>
      <c r="AR373" s="161" t="str">
        <f>IFERROR(ROUND((VLOOKUP($A373,'ИЗ ГУГЛА'!$B:$Z,AR$1,0)+AT373)*AS373,),VLOOKUP($A373,'ИЗ ГУГЛА'!$B:$Z,AR$1,0))</f>
        <v/>
      </c>
      <c r="AS373" s="160">
        <v>1</v>
      </c>
      <c r="AT373" s="160">
        <v>0</v>
      </c>
      <c r="AU373" s="172"/>
      <c r="AV373" s="172"/>
    </row>
    <row r="374" spans="1:48" ht="31.5" hidden="1" thickTop="1" thickBot="1">
      <c r="A374" s="121">
        <v>226622</v>
      </c>
      <c r="B374" s="115">
        <f>VLOOKUP($A374,'Выгр Кат'!$A:$T,B$1,0)</f>
        <v>29531</v>
      </c>
      <c r="C374" s="116" t="str">
        <f>VLOOKUP($A374,'Выгр Кат'!$A:$T,C$1,0)</f>
        <v>Щётка стеклоочистителя DENSO бескаркасная 650 мм</v>
      </c>
      <c r="D374" s="115" t="str">
        <f>VLOOKUP($A374,'Выгр Кат'!$A:$T,D$1,0)</f>
        <v>Y</v>
      </c>
      <c r="E374" s="115" t="str">
        <f>VLOOKUP($A374,'Выгр Кат'!$A:$T,E$1,0)</f>
        <v>1</v>
      </c>
      <c r="F374" s="115">
        <f>VLOOKUP($A374,'Выгр Кат'!$A:$T,F$1,0)</f>
        <v>0</v>
      </c>
      <c r="G374" s="115" t="str">
        <f>VLOOKUP($A374,'Выгр Кат'!$A:$T,G$1,0)</f>
        <v>DFR-010</v>
      </c>
      <c r="H374" s="115">
        <f>VLOOKUP($A374,'Выгр Кат'!$A:$T,H$1,0)</f>
        <v>0</v>
      </c>
      <c r="I374" s="93" t="s">
        <v>4476</v>
      </c>
      <c r="J374" s="93" t="s">
        <v>4476</v>
      </c>
      <c r="K374" s="75">
        <f>VLOOKUP(J374,'Отчет Eplex'!$B:$E,4,0)</f>
        <v>2062.15</v>
      </c>
      <c r="L374" s="75">
        <f t="shared" si="68"/>
        <v>512.15000000000009</v>
      </c>
      <c r="M374" s="72">
        <v>1</v>
      </c>
      <c r="N374" s="72" t="s">
        <v>1341</v>
      </c>
      <c r="O374" s="72" t="str">
        <f>IFERROR(IF(VLOOKUP(I374,'Прайс шпак'!C:F,4,0)=N374,"шпак","Ошибка"),"Ошибка")</f>
        <v>шпак</v>
      </c>
      <c r="P374" s="74">
        <f>INDEX('Прайс шпак'!$H:$H,MATCH(I374,'Прайс шпак'!$C:$C,0))*M374</f>
        <v>1550</v>
      </c>
      <c r="Q374" s="72">
        <f>VLOOKUP(P374,Наценка!$A$1:$B$8,2,1)</f>
        <v>1.39</v>
      </c>
      <c r="R374" s="130">
        <v>2100</v>
      </c>
      <c r="S374" s="74">
        <f t="shared" si="69"/>
        <v>2090</v>
      </c>
      <c r="T374" s="75">
        <f>VLOOKUP($A374,'Выгр Кат'!$A:$T,T$1,0)</f>
        <v>1550</v>
      </c>
      <c r="U374" s="75">
        <f>VLOOKUP($A374,'Выгр Кат'!$A:$T,U$1,0)</f>
        <v>2090</v>
      </c>
      <c r="V374" s="76">
        <f t="shared" si="70"/>
        <v>0</v>
      </c>
      <c r="W374" s="76">
        <f t="shared" si="71"/>
        <v>0</v>
      </c>
      <c r="X374" s="77">
        <f>IF(IFERROR(RIGHT(E374,1),"")="✔",S374*(1-#REF!),S374*(1-$X$2))</f>
        <v>1943.6999999999998</v>
      </c>
      <c r="Y374" s="167">
        <f t="shared" si="75"/>
        <v>0.25399999999999978</v>
      </c>
      <c r="Z374" s="167">
        <f t="shared" si="76"/>
        <v>-0.88525703200775929</v>
      </c>
      <c r="AA374" s="167">
        <f t="shared" si="77"/>
        <v>-0.33483870967741935</v>
      </c>
      <c r="AB374" s="174">
        <f t="shared" si="88"/>
        <v>1031</v>
      </c>
      <c r="AC374" s="161" t="str">
        <f>IFERROR(ROUND((VLOOKUP($A374,'ИЗ ГУГЛА'!$B:$Z,AC$1,0)+AE374)*AD374,),VLOOKUP($A374,'ИЗ ГУГЛА'!$B:$Z,AC$1,0))</f>
        <v/>
      </c>
      <c r="AD374" s="78">
        <v>1</v>
      </c>
      <c r="AE374" s="160">
        <v>0</v>
      </c>
      <c r="AF374" s="118" t="s">
        <v>28492</v>
      </c>
      <c r="AG374" s="152"/>
      <c r="AH374" s="161">
        <f>IFERROR(ROUND((VLOOKUP($A374,'ИЗ ГУГЛА'!$B:$Z,AH$1,0)+AJ374)*AI374,),VLOOKUP($A374,'ИЗ ГУГЛА'!$B:$Z,AH$1,0))</f>
        <v>1031</v>
      </c>
      <c r="AI374" s="78">
        <v>1</v>
      </c>
      <c r="AJ374" s="160">
        <v>0</v>
      </c>
      <c r="AK374" s="184">
        <v>1031</v>
      </c>
      <c r="AL374" s="172" t="s">
        <v>33362</v>
      </c>
      <c r="AM374" s="161" t="str">
        <f>IFERROR(ROUND((VLOOKUP($A374,'ИЗ ГУГЛА'!$B:$Z,AM$1,0)+AO374)*AN374,),VLOOKUP($A374,'ИЗ ГУГЛА'!$B:$Z,AM$1,0))</f>
        <v/>
      </c>
      <c r="AN374" s="160">
        <v>1</v>
      </c>
      <c r="AO374" s="160">
        <v>0</v>
      </c>
      <c r="AP374" s="172"/>
      <c r="AQ374" s="172"/>
      <c r="AR374" s="161" t="str">
        <f>IFERROR(ROUND((VLOOKUP($A374,'ИЗ ГУГЛА'!$B:$Z,AR$1,0)+AT374)*AS374,),VLOOKUP($A374,'ИЗ ГУГЛА'!$B:$Z,AR$1,0))</f>
        <v/>
      </c>
      <c r="AS374" s="160">
        <v>1</v>
      </c>
      <c r="AT374" s="160">
        <v>0</v>
      </c>
      <c r="AU374" s="172"/>
      <c r="AV374" s="172"/>
    </row>
    <row r="375" spans="1:48" ht="76.5" hidden="1" thickTop="1" thickBot="1">
      <c r="A375" s="121">
        <v>213779</v>
      </c>
      <c r="B375" s="115">
        <f>VLOOKUP($A375,'Выгр Кат'!$A:$T,B$1,0)</f>
        <v>14200</v>
      </c>
      <c r="C375" s="116" t="str">
        <f>VLOOKUP($A375,'Выгр Кат'!$A:$T,C$1,0)</f>
        <v>Свечи зажигания BRISK Super Forte для ВАЗ 2110-2112, 2114, Лада Калина, Калина 2, Приора, Приора 2, Гранта, Гранта FL, Веста, XRAY 16-ти клапанный двигатель</v>
      </c>
      <c r="D375" s="115" t="str">
        <f>VLOOKUP($A375,'Выгр Кат'!$A:$T,D$1,0)</f>
        <v>Y</v>
      </c>
      <c r="E375" s="115" t="str">
        <f>VLOOKUP($A375,'Выгр Кат'!$A:$T,E$1,0)</f>
        <v>1</v>
      </c>
      <c r="F375" s="115" t="str">
        <f>VLOOKUP($A375,'Выгр Кат'!$A:$T,F$1,0)</f>
        <v>DOR15YC-1</v>
      </c>
      <c r="G375" s="115" t="str">
        <f>VLOOKUP($A375,'Выгр Кат'!$A:$T,G$1,0)</f>
        <v>21123707010</v>
      </c>
      <c r="H375" s="115" t="str">
        <f>VLOOKUP($A375,'Выгр Кат'!$A:$T,H$1,0)</f>
        <v>2112-3707010</v>
      </c>
      <c r="I375" s="93" t="s">
        <v>239</v>
      </c>
      <c r="J375" s="93" t="s">
        <v>239</v>
      </c>
      <c r="K375" s="75" t="e">
        <f>VLOOKUP(J375,'Отчет Eplex'!$B:$E,4,0)</f>
        <v>#N/A</v>
      </c>
      <c r="L375" s="75" t="e">
        <f t="shared" si="68"/>
        <v>#N/A</v>
      </c>
      <c r="M375" s="72">
        <v>1</v>
      </c>
      <c r="N375" s="72" t="s">
        <v>561</v>
      </c>
      <c r="O375" s="72" t="str">
        <f>IFERROR(IF(VLOOKUP(I375,'Прайс шпак'!C:F,4,0)=N375,"шпак","Ошибка"),"Ошибка")</f>
        <v>шпак</v>
      </c>
      <c r="P375" s="74">
        <f>INDEX('Прайс шпак'!$H:$H,MATCH(I375,'Прайс шпак'!$C:$C,0))*M375</f>
        <v>570</v>
      </c>
      <c r="Q375" s="72">
        <f>VLOOKUP(P375,Наценка!$A$1:$B$8,2,1)</f>
        <v>1.5</v>
      </c>
      <c r="R375" s="75">
        <f t="shared" si="78"/>
        <v>855</v>
      </c>
      <c r="S375" s="74">
        <f t="shared" si="69"/>
        <v>859</v>
      </c>
      <c r="T375" s="75">
        <f>VLOOKUP($A375,'Выгр Кат'!$A:$T,T$1,0)</f>
        <v>570</v>
      </c>
      <c r="U375" s="75">
        <f>VLOOKUP($A375,'Выгр Кат'!$A:$T,U$1,0)</f>
        <v>859</v>
      </c>
      <c r="V375" s="76">
        <f t="shared" si="70"/>
        <v>0</v>
      </c>
      <c r="W375" s="76">
        <f t="shared" si="71"/>
        <v>0</v>
      </c>
      <c r="X375" s="77">
        <f>IF(IFERROR(RIGHT(E375,1),"")="✔",S375*(1-#REF!),S375*(1-$X$2))</f>
        <v>798.86999999999989</v>
      </c>
      <c r="Y375" s="167">
        <f t="shared" si="75"/>
        <v>0.40152631578947351</v>
      </c>
      <c r="Z375" s="167">
        <f t="shared" si="76"/>
        <v>0.19306060606060618</v>
      </c>
      <c r="AA375" s="167">
        <f t="shared" si="77"/>
        <v>0.73684210526315796</v>
      </c>
      <c r="AB375" s="169">
        <f t="shared" ref="AB375:AB380" si="89">AF375</f>
        <v>990</v>
      </c>
      <c r="AC375" s="161">
        <f>IFERROR(ROUND((VLOOKUP($A375,'ИЗ ГУГЛА'!$B:$Z,AC$1,0)+AE375)*AD375,),VLOOKUP($A375,'ИЗ ГУГЛА'!$B:$Z,AC$1,0))</f>
        <v>990</v>
      </c>
      <c r="AD375" s="78">
        <v>1</v>
      </c>
      <c r="AE375" s="160">
        <v>0</v>
      </c>
      <c r="AF375" s="118">
        <v>990</v>
      </c>
      <c r="AG375" s="152" t="s">
        <v>27969</v>
      </c>
      <c r="AH375" s="161" t="str">
        <f>IFERROR(ROUND((VLOOKUP($A375,'ИЗ ГУГЛА'!$B:$Z,AH$1,0)+AJ375)*AI375,),VLOOKUP($A375,'ИЗ ГУГЛА'!$B:$Z,AH$1,0))</f>
        <v/>
      </c>
      <c r="AI375" s="78">
        <v>1</v>
      </c>
      <c r="AJ375" s="160">
        <v>0</v>
      </c>
      <c r="AK375" s="172"/>
      <c r="AL375" s="172"/>
      <c r="AM375" s="161" t="str">
        <f>IFERROR(ROUND((VLOOKUP($A375,'ИЗ ГУГЛА'!$B:$Z,AM$1,0)+AO375)*AN375,),VLOOKUP($A375,'ИЗ ГУГЛА'!$B:$Z,AM$1,0))</f>
        <v/>
      </c>
      <c r="AN375" s="160">
        <v>1</v>
      </c>
      <c r="AO375" s="160">
        <v>0</v>
      </c>
      <c r="AP375" s="172"/>
      <c r="AQ375" s="172"/>
      <c r="AR375" s="161" t="str">
        <f>IFERROR(ROUND((VLOOKUP($A375,'ИЗ ГУГЛА'!$B:$Z,AR$1,0)+AT375)*AS375,),VLOOKUP($A375,'ИЗ ГУГЛА'!$B:$Z,AR$1,0))</f>
        <v/>
      </c>
      <c r="AS375" s="160">
        <v>1</v>
      </c>
      <c r="AT375" s="160">
        <v>0</v>
      </c>
      <c r="AU375" s="172"/>
      <c r="AV375" s="172"/>
    </row>
    <row r="376" spans="1:48" ht="46.5" hidden="1" thickTop="1" thickBot="1">
      <c r="A376" s="121">
        <v>213774</v>
      </c>
      <c r="B376" s="115">
        <f>VLOOKUP($A376,'Выгр Кат'!$A:$T,B$1,0)</f>
        <v>4035</v>
      </c>
      <c r="C376" s="116" t="str">
        <f>VLOOKUP($A376,'Выгр Кат'!$A:$T,C$1,0)</f>
        <v>Свечи зажигания BRISK A-line №20 для Лада Ларгус 8-ми клапанный двигатель</v>
      </c>
      <c r="D376" s="115" t="str">
        <f>VLOOKUP($A376,'Выгр Кат'!$A:$T,D$1,0)</f>
        <v>Y</v>
      </c>
      <c r="E376" s="115" t="str">
        <f>VLOOKUP($A376,'Выгр Кат'!$A:$T,E$1,0)</f>
        <v>1</v>
      </c>
      <c r="F376" s="115" t="str">
        <f>VLOOKUP($A376,'Выгр Кат'!$A:$T,F$1,0)</f>
        <v>DR15LDCY</v>
      </c>
      <c r="G376" s="115" t="str">
        <f>VLOOKUP($A376,'Выгр Кат'!$A:$T,G$1,0)</f>
        <v>7700500168</v>
      </c>
      <c r="H376" s="115">
        <f>VLOOKUP($A376,'Выгр Кат'!$A:$T,H$1,0)</f>
        <v>0</v>
      </c>
      <c r="I376" s="93" t="s">
        <v>148</v>
      </c>
      <c r="J376" s="93" t="s">
        <v>148</v>
      </c>
      <c r="K376" s="75" t="e">
        <f>VLOOKUP(J376,'Отчет Eplex'!$B:$E,4,0)</f>
        <v>#N/A</v>
      </c>
      <c r="L376" s="75" t="e">
        <f t="shared" si="68"/>
        <v>#N/A</v>
      </c>
      <c r="M376" s="72">
        <v>1</v>
      </c>
      <c r="N376" s="72" t="s">
        <v>561</v>
      </c>
      <c r="O376" s="72" t="str">
        <f>IFERROR(IF(VLOOKUP(I376,'Прайс шпак'!C:F,4,0)=N376,"шпак","Ошибка"),"Ошибка")</f>
        <v>шпак</v>
      </c>
      <c r="P376" s="74">
        <f>INDEX('Прайс шпак'!$H:$H,MATCH(I376,'Прайс шпак'!$C:$C,0))*M376</f>
        <v>900</v>
      </c>
      <c r="Q376" s="72">
        <f>VLOOKUP(P376,Наценка!$A$1:$B$8,2,1)</f>
        <v>1.5</v>
      </c>
      <c r="R376" s="75">
        <f t="shared" si="78"/>
        <v>1350</v>
      </c>
      <c r="S376" s="74">
        <f t="shared" si="69"/>
        <v>1390</v>
      </c>
      <c r="T376" s="75">
        <f>VLOOKUP($A376,'Выгр Кат'!$A:$T,T$1,0)</f>
        <v>900</v>
      </c>
      <c r="U376" s="75">
        <f>VLOOKUP($A376,'Выгр Кат'!$A:$T,U$1,0)</f>
        <v>1390</v>
      </c>
      <c r="V376" s="76">
        <f t="shared" si="70"/>
        <v>0</v>
      </c>
      <c r="W376" s="76">
        <f t="shared" si="71"/>
        <v>0</v>
      </c>
      <c r="X376" s="77">
        <f>IF(IFERROR(RIGHT(E376,1),"")="✔",S376*(1-#REF!),S376*(1-$X$2))</f>
        <v>1292.6999999999998</v>
      </c>
      <c r="Y376" s="167">
        <f t="shared" si="75"/>
        <v>0.43633333333333324</v>
      </c>
      <c r="Z376" s="167">
        <f t="shared" si="76"/>
        <v>0.13241610738255047</v>
      </c>
      <c r="AA376" s="167">
        <f t="shared" si="77"/>
        <v>0.65555555555555545</v>
      </c>
      <c r="AB376" s="169">
        <f t="shared" si="89"/>
        <v>1490</v>
      </c>
      <c r="AC376" s="161">
        <f>IFERROR(ROUND((VLOOKUP($A376,'ИЗ ГУГЛА'!$B:$Z,AC$1,0)+AE376)*AD376,),VLOOKUP($A376,'ИЗ ГУГЛА'!$B:$Z,AC$1,0))</f>
        <v>1490</v>
      </c>
      <c r="AD376" s="78">
        <v>1</v>
      </c>
      <c r="AE376" s="160">
        <v>0</v>
      </c>
      <c r="AF376" s="117">
        <v>1490</v>
      </c>
      <c r="AG376" s="152" t="s">
        <v>28575</v>
      </c>
      <c r="AH376" s="161" t="str">
        <f>IFERROR(ROUND((VLOOKUP($A376,'ИЗ ГУГЛА'!$B:$Z,AH$1,0)+AJ376)*AI376,),VLOOKUP($A376,'ИЗ ГУГЛА'!$B:$Z,AH$1,0))</f>
        <v/>
      </c>
      <c r="AI376" s="78">
        <v>1</v>
      </c>
      <c r="AJ376" s="160">
        <v>0</v>
      </c>
      <c r="AK376" s="172"/>
      <c r="AL376" s="172"/>
      <c r="AM376" s="161" t="str">
        <f>IFERROR(ROUND((VLOOKUP($A376,'ИЗ ГУГЛА'!$B:$Z,AM$1,0)+AO376)*AN376,),VLOOKUP($A376,'ИЗ ГУГЛА'!$B:$Z,AM$1,0))</f>
        <v/>
      </c>
      <c r="AN376" s="160">
        <v>1</v>
      </c>
      <c r="AO376" s="160">
        <v>0</v>
      </c>
      <c r="AP376" s="172"/>
      <c r="AQ376" s="172"/>
      <c r="AR376" s="161" t="str">
        <f>IFERROR(ROUND((VLOOKUP($A376,'ИЗ ГУГЛА'!$B:$Z,AR$1,0)+AT376)*AS376,),VLOOKUP($A376,'ИЗ ГУГЛА'!$B:$Z,AR$1,0))</f>
        <v/>
      </c>
      <c r="AS376" s="160">
        <v>1</v>
      </c>
      <c r="AT376" s="160">
        <v>0</v>
      </c>
      <c r="AU376" s="172"/>
      <c r="AV376" s="172"/>
    </row>
    <row r="377" spans="1:48" ht="76.5" hidden="1" thickTop="1" thickBot="1">
      <c r="A377" s="121">
        <v>213787</v>
      </c>
      <c r="B377" s="115">
        <f>VLOOKUP($A377,'Выгр Кат'!$A:$T,B$1,0)</f>
        <v>4058</v>
      </c>
      <c r="C377" s="116" t="str">
        <f>VLOOKUP($A377,'Выгр Кат'!$A:$T,C$1,0)</f>
        <v>Свечи зажигания BRISK для ВАЗ 2110-2112, 2114, Лада Калина, Калина 2, Приора, Приора 2, Гранта, Гранта FL, Веста, XRAY 16-ти клапанный двигатель</v>
      </c>
      <c r="D377" s="115" t="str">
        <f>VLOOKUP($A377,'Выгр Кат'!$A:$T,D$1,0)</f>
        <v>Y</v>
      </c>
      <c r="E377" s="115" t="str">
        <f>VLOOKUP($A377,'Выгр Кат'!$A:$T,E$1,0)</f>
        <v>1</v>
      </c>
      <c r="F377" s="115" t="str">
        <f>VLOOKUP($A377,'Выгр Кат'!$A:$T,F$1,0)</f>
        <v>DR15TC-1</v>
      </c>
      <c r="G377" s="115" t="str">
        <f>VLOOKUP($A377,'Выгр Кат'!$A:$T,G$1,0)</f>
        <v>21123707010</v>
      </c>
      <c r="H377" s="115" t="str">
        <f>VLOOKUP($A377,'Выгр Кат'!$A:$T,H$1,0)</f>
        <v>2112-3707010</v>
      </c>
      <c r="I377" s="93" t="s">
        <v>160</v>
      </c>
      <c r="J377" s="93" t="s">
        <v>160</v>
      </c>
      <c r="K377" s="75" t="e">
        <f>VLOOKUP(J377,'Отчет Eplex'!$B:$E,4,0)</f>
        <v>#N/A</v>
      </c>
      <c r="L377" s="75" t="e">
        <f t="shared" si="68"/>
        <v>#N/A</v>
      </c>
      <c r="M377" s="72">
        <v>1</v>
      </c>
      <c r="N377" s="72" t="s">
        <v>561</v>
      </c>
      <c r="O377" s="72" t="str">
        <f>IFERROR(IF(VLOOKUP(I377,'Прайс шпак'!C:F,4,0)=N377,"шпак","Ошибка"),"Ошибка")</f>
        <v>шпак</v>
      </c>
      <c r="P377" s="74">
        <f>INDEX('Прайс шпак'!$H:$H,MATCH(I377,'Прайс шпак'!$C:$C,0))*M377</f>
        <v>560</v>
      </c>
      <c r="Q377" s="72">
        <f>VLOOKUP(P377,Наценка!$A$1:$B$8,2,1)</f>
        <v>1.5</v>
      </c>
      <c r="R377" s="75">
        <f t="shared" si="78"/>
        <v>840</v>
      </c>
      <c r="S377" s="74">
        <f t="shared" si="69"/>
        <v>839</v>
      </c>
      <c r="T377" s="75">
        <f>VLOOKUP($A377,'Выгр Кат'!$A:$T,T$1,0)</f>
        <v>560</v>
      </c>
      <c r="U377" s="75">
        <f>VLOOKUP($A377,'Выгр Кат'!$A:$T,U$1,0)</f>
        <v>839</v>
      </c>
      <c r="V377" s="76">
        <f t="shared" si="70"/>
        <v>0</v>
      </c>
      <c r="W377" s="76">
        <f t="shared" si="71"/>
        <v>0</v>
      </c>
      <c r="X377" s="77">
        <f>IF(IFERROR(RIGHT(E377,1),"")="✔",S377*(1-#REF!),S377*(1-$X$2))</f>
        <v>780.27</v>
      </c>
      <c r="Y377" s="167">
        <f t="shared" si="75"/>
        <v>0.39333928571428567</v>
      </c>
      <c r="Z377" s="167">
        <f t="shared" si="76"/>
        <v>0.21184848484848487</v>
      </c>
      <c r="AA377" s="167">
        <f t="shared" si="77"/>
        <v>0.76785714285714279</v>
      </c>
      <c r="AB377" s="169">
        <f t="shared" si="89"/>
        <v>990</v>
      </c>
      <c r="AC377" s="161">
        <f>IFERROR(ROUND((VLOOKUP($A377,'ИЗ ГУГЛА'!$B:$Z,AC$1,0)+AE377)*AD377,),VLOOKUP($A377,'ИЗ ГУГЛА'!$B:$Z,AC$1,0))</f>
        <v>990</v>
      </c>
      <c r="AD377" s="78">
        <v>1</v>
      </c>
      <c r="AE377" s="160">
        <v>0</v>
      </c>
      <c r="AF377" s="118">
        <v>990</v>
      </c>
      <c r="AG377" s="152" t="s">
        <v>28576</v>
      </c>
      <c r="AH377" s="161" t="str">
        <f>IFERROR(ROUND((VLOOKUP($A377,'ИЗ ГУГЛА'!$B:$Z,AH$1,0)+AJ377)*AI377,),VLOOKUP($A377,'ИЗ ГУГЛА'!$B:$Z,AH$1,0))</f>
        <v/>
      </c>
      <c r="AI377" s="78">
        <v>1</v>
      </c>
      <c r="AJ377" s="160">
        <v>0</v>
      </c>
      <c r="AK377" s="172"/>
      <c r="AL377" s="172"/>
      <c r="AM377" s="161" t="str">
        <f>IFERROR(ROUND((VLOOKUP($A377,'ИЗ ГУГЛА'!$B:$Z,AM$1,0)+AO377)*AN377,),VLOOKUP($A377,'ИЗ ГУГЛА'!$B:$Z,AM$1,0))</f>
        <v/>
      </c>
      <c r="AN377" s="160">
        <v>1</v>
      </c>
      <c r="AO377" s="160">
        <v>0</v>
      </c>
      <c r="AP377" s="172"/>
      <c r="AQ377" s="172"/>
      <c r="AR377" s="161" t="str">
        <f>IFERROR(ROUND((VLOOKUP($A377,'ИЗ ГУГЛА'!$B:$Z,AR$1,0)+AT377)*AS377,),VLOOKUP($A377,'ИЗ ГУГЛА'!$B:$Z,AR$1,0))</f>
        <v/>
      </c>
      <c r="AS377" s="160">
        <v>1</v>
      </c>
      <c r="AT377" s="160">
        <v>0</v>
      </c>
      <c r="AU377" s="172"/>
      <c r="AV377" s="172"/>
    </row>
    <row r="378" spans="1:48" ht="76.5" hidden="1" thickTop="1" thickBot="1">
      <c r="A378" s="121">
        <v>213786</v>
      </c>
      <c r="B378" s="115">
        <f>VLOOKUP($A378,'Выгр Кат'!$A:$T,B$1,0)</f>
        <v>4030</v>
      </c>
      <c r="C378" s="116" t="str">
        <f>VLOOKUP($A378,'Выгр Кат'!$A:$T,C$1,0)</f>
        <v>Свечи зажигания BRISK для ВАЗ 2110-2112, 2114, Лада Калина, Калина 2, Приора, Приора 2, Гранта, Гранта FL, Веста, XRAY 16-ти клапанный двигатель</v>
      </c>
      <c r="D378" s="115" t="str">
        <f>VLOOKUP($A378,'Выгр Кат'!$A:$T,D$1,0)</f>
        <v>Y</v>
      </c>
      <c r="E378" s="115" t="str">
        <f>VLOOKUP($A378,'Выгр Кат'!$A:$T,E$1,0)</f>
        <v>1</v>
      </c>
      <c r="F378" s="115" t="str">
        <f>VLOOKUP($A378,'Выгр Кат'!$A:$T,F$1,0)</f>
        <v>DR15YC-1</v>
      </c>
      <c r="G378" s="115" t="str">
        <f>VLOOKUP($A378,'Выгр Кат'!$A:$T,G$1,0)</f>
        <v>2112370701001</v>
      </c>
      <c r="H378" s="115" t="str">
        <f>VLOOKUP($A378,'Выгр Кат'!$A:$T,H$1,0)</f>
        <v>2112-3707010</v>
      </c>
      <c r="I378" s="93" t="s">
        <v>143</v>
      </c>
      <c r="J378" s="93" t="s">
        <v>143</v>
      </c>
      <c r="K378" s="75" t="e">
        <f>VLOOKUP(J378,'Отчет Eplex'!$B:$E,4,0)</f>
        <v>#N/A</v>
      </c>
      <c r="L378" s="75" t="e">
        <f t="shared" si="68"/>
        <v>#N/A</v>
      </c>
      <c r="M378" s="72">
        <v>1</v>
      </c>
      <c r="N378" s="72" t="s">
        <v>561</v>
      </c>
      <c r="O378" s="72" t="str">
        <f>IFERROR(IF(VLOOKUP(I378,'Прайс шпак'!C:F,4,0)=N378,"шпак","Ошибка"),"Ошибка")</f>
        <v>шпак</v>
      </c>
      <c r="P378" s="74">
        <f>INDEX('Прайс шпак'!$H:$H,MATCH(I378,'Прайс шпак'!$C:$C,0))*M378</f>
        <v>400</v>
      </c>
      <c r="Q378" s="72">
        <f>VLOOKUP(P378,Наценка!$A$1:$B$8,2,1)</f>
        <v>1.55</v>
      </c>
      <c r="R378" s="75">
        <f t="shared" si="78"/>
        <v>620</v>
      </c>
      <c r="S378" s="74">
        <f t="shared" si="69"/>
        <v>619</v>
      </c>
      <c r="T378" s="75">
        <f>VLOOKUP($A378,'Выгр Кат'!$A:$T,T$1,0)</f>
        <v>400</v>
      </c>
      <c r="U378" s="75">
        <f>VLOOKUP($A378,'Выгр Кат'!$A:$T,U$1,0)</f>
        <v>619</v>
      </c>
      <c r="V378" s="76">
        <f t="shared" si="70"/>
        <v>0</v>
      </c>
      <c r="W378" s="76">
        <f t="shared" si="71"/>
        <v>0</v>
      </c>
      <c r="X378" s="77">
        <f>IF(IFERROR(RIGHT(E378,1),"")="✔",S378*(1-#REF!),S378*(1-$X$2))</f>
        <v>575.66999999999996</v>
      </c>
      <c r="Y378" s="167">
        <f t="shared" si="75"/>
        <v>0.43917499999999987</v>
      </c>
      <c r="Z378" s="167">
        <f t="shared" si="76"/>
        <v>0.21032921810699595</v>
      </c>
      <c r="AA378" s="167">
        <f t="shared" si="77"/>
        <v>0.82250000000000001</v>
      </c>
      <c r="AB378" s="169">
        <f t="shared" si="89"/>
        <v>729</v>
      </c>
      <c r="AC378" s="161">
        <f>IFERROR(ROUND((VLOOKUP($A378,'ИЗ ГУГЛА'!$B:$Z,AC$1,0)+AE378)*AD378,),VLOOKUP($A378,'ИЗ ГУГЛА'!$B:$Z,AC$1,0))</f>
        <v>729</v>
      </c>
      <c r="AD378" s="78">
        <v>1</v>
      </c>
      <c r="AE378" s="160">
        <v>0</v>
      </c>
      <c r="AF378" s="117">
        <v>729</v>
      </c>
      <c r="AG378" s="152" t="s">
        <v>27971</v>
      </c>
      <c r="AH378" s="161" t="str">
        <f>IFERROR(ROUND((VLOOKUP($A378,'ИЗ ГУГЛА'!$B:$Z,AH$1,0)+AJ378)*AI378,),VLOOKUP($A378,'ИЗ ГУГЛА'!$B:$Z,AH$1,0))</f>
        <v/>
      </c>
      <c r="AI378" s="78">
        <v>1</v>
      </c>
      <c r="AJ378" s="160">
        <v>0</v>
      </c>
      <c r="AK378" s="172"/>
      <c r="AL378" s="172"/>
      <c r="AM378" s="161" t="str">
        <f>IFERROR(ROUND((VLOOKUP($A378,'ИЗ ГУГЛА'!$B:$Z,AM$1,0)+AO378)*AN378,),VLOOKUP($A378,'ИЗ ГУГЛА'!$B:$Z,AM$1,0))</f>
        <v/>
      </c>
      <c r="AN378" s="160">
        <v>1</v>
      </c>
      <c r="AO378" s="160">
        <v>0</v>
      </c>
      <c r="AP378" s="172"/>
      <c r="AQ378" s="172"/>
      <c r="AR378" s="161" t="str">
        <f>IFERROR(ROUND((VLOOKUP($A378,'ИЗ ГУГЛА'!$B:$Z,AR$1,0)+AT378)*AS378,),VLOOKUP($A378,'ИЗ ГУГЛА'!$B:$Z,AR$1,0))</f>
        <v/>
      </c>
      <c r="AS378" s="160">
        <v>1</v>
      </c>
      <c r="AT378" s="160">
        <v>0</v>
      </c>
      <c r="AU378" s="172"/>
      <c r="AV378" s="172"/>
    </row>
    <row r="379" spans="1:48" ht="46.5" hidden="1" thickTop="1" thickBot="1">
      <c r="A379" s="121">
        <v>213775</v>
      </c>
      <c r="B379" s="115">
        <f>VLOOKUP($A379,'Выгр Кат'!$A:$T,B$1,0)</f>
        <v>14197</v>
      </c>
      <c r="C379" s="116" t="str">
        <f>VLOOKUP($A379,'Выгр Кат'!$A:$T,C$1,0)</f>
        <v>Свечи зажигания BRISK A-line №28 для Лада Ларгус 8-ми клапанный двигатель</v>
      </c>
      <c r="D379" s="115" t="str">
        <f>VLOOKUP($A379,'Выгр Кат'!$A:$T,D$1,0)</f>
        <v>Y</v>
      </c>
      <c r="E379" s="115" t="str">
        <f>VLOOKUP($A379,'Выгр Кат'!$A:$T,E$1,0)</f>
        <v>1</v>
      </c>
      <c r="F379" s="115" t="str">
        <f>VLOOKUP($A379,'Выгр Кат'!$A:$T,F$1,0)</f>
        <v>DR15YCY</v>
      </c>
      <c r="G379" s="115" t="str">
        <f>VLOOKUP($A379,'Выгр Кат'!$A:$T,G$1,0)</f>
        <v>7700500155</v>
      </c>
      <c r="H379" s="115">
        <f>VLOOKUP($A379,'Выгр Кат'!$A:$T,H$1,0)</f>
        <v>0</v>
      </c>
      <c r="I379" s="93" t="s">
        <v>236</v>
      </c>
      <c r="J379" s="93" t="s">
        <v>236</v>
      </c>
      <c r="K379" s="75" t="e">
        <f>VLOOKUP(J379,'Отчет Eplex'!$B:$E,4,0)</f>
        <v>#N/A</v>
      </c>
      <c r="L379" s="75" t="e">
        <f t="shared" si="68"/>
        <v>#N/A</v>
      </c>
      <c r="M379" s="72">
        <v>1</v>
      </c>
      <c r="N379" s="80" t="s">
        <v>561</v>
      </c>
      <c r="O379" s="72" t="str">
        <f>IFERROR(IF(VLOOKUP(I379,'Прайс шпак'!C:F,4,0)=N379,"шпак","Ошибка"),"Ошибка")</f>
        <v>шпак</v>
      </c>
      <c r="P379" s="74">
        <f>INDEX('Прайс шпак'!$H:$H,MATCH(I379,'Прайс шпак'!$C:$C,0))*M379</f>
        <v>600</v>
      </c>
      <c r="Q379" s="72">
        <f>VLOOKUP(P379,Наценка!$A$1:$B$8,2,1)</f>
        <v>1.5</v>
      </c>
      <c r="R379" s="75">
        <f t="shared" si="78"/>
        <v>900</v>
      </c>
      <c r="S379" s="74">
        <f t="shared" si="69"/>
        <v>899</v>
      </c>
      <c r="T379" s="75">
        <f>VLOOKUP($A379,'Выгр Кат'!$A:$T,T$1,0)</f>
        <v>600</v>
      </c>
      <c r="U379" s="75">
        <f>VLOOKUP($A379,'Выгр Кат'!$A:$T,U$1,0)</f>
        <v>899</v>
      </c>
      <c r="V379" s="76">
        <f t="shared" si="70"/>
        <v>0</v>
      </c>
      <c r="W379" s="76">
        <f t="shared" si="71"/>
        <v>0</v>
      </c>
      <c r="X379" s="77">
        <f>IF(IFERROR(RIGHT(E379,1),"")="✔",S379*(1-#REF!),S379*(1-$X$2))</f>
        <v>836.06999999999994</v>
      </c>
      <c r="Y379" s="167">
        <f t="shared" si="75"/>
        <v>0.39344999999999986</v>
      </c>
      <c r="Z379" s="167">
        <f t="shared" si="76"/>
        <v>0.23296330275229363</v>
      </c>
      <c r="AA379" s="167">
        <f t="shared" si="77"/>
        <v>0.81666666666666665</v>
      </c>
      <c r="AB379" s="169">
        <f t="shared" si="89"/>
        <v>1090</v>
      </c>
      <c r="AC379" s="161">
        <f>IFERROR(ROUND((VLOOKUP($A379,'ИЗ ГУГЛА'!$B:$Z,AC$1,0)+AE379)*AD379,),VLOOKUP($A379,'ИЗ ГУГЛА'!$B:$Z,AC$1,0))</f>
        <v>1090</v>
      </c>
      <c r="AD379" s="78">
        <v>1</v>
      </c>
      <c r="AE379" s="160">
        <v>0</v>
      </c>
      <c r="AF379" s="118">
        <v>1090</v>
      </c>
      <c r="AG379" s="152" t="s">
        <v>28577</v>
      </c>
      <c r="AH379" s="161" t="str">
        <f>IFERROR(ROUND((VLOOKUP($A379,'ИЗ ГУГЛА'!$B:$Z,AH$1,0)+AJ379)*AI379,),VLOOKUP($A379,'ИЗ ГУГЛА'!$B:$Z,AH$1,0))</f>
        <v/>
      </c>
      <c r="AI379" s="78">
        <v>1</v>
      </c>
      <c r="AJ379" s="160">
        <v>0</v>
      </c>
      <c r="AK379" s="172"/>
      <c r="AL379" s="172"/>
      <c r="AM379" s="161" t="str">
        <f>IFERROR(ROUND((VLOOKUP($A379,'ИЗ ГУГЛА'!$B:$Z,AM$1,0)+AO379)*AN379,),VLOOKUP($A379,'ИЗ ГУГЛА'!$B:$Z,AM$1,0))</f>
        <v/>
      </c>
      <c r="AN379" s="160">
        <v>1</v>
      </c>
      <c r="AO379" s="160">
        <v>0</v>
      </c>
      <c r="AP379" s="172"/>
      <c r="AQ379" s="172"/>
      <c r="AR379" s="161" t="str">
        <f>IFERROR(ROUND((VLOOKUP($A379,'ИЗ ГУГЛА'!$B:$Z,AR$1,0)+AT379)*AS379,),VLOOKUP($A379,'ИЗ ГУГЛА'!$B:$Z,AR$1,0))</f>
        <v/>
      </c>
      <c r="AS379" s="160">
        <v>1</v>
      </c>
      <c r="AT379" s="160">
        <v>0</v>
      </c>
      <c r="AU379" s="172"/>
      <c r="AV379" s="172"/>
    </row>
    <row r="380" spans="1:48" ht="61.5" hidden="1" thickTop="1" thickBot="1">
      <c r="A380" s="121">
        <v>213771</v>
      </c>
      <c r="B380" s="115">
        <f>VLOOKUP($A380,'Выгр Кат'!$A:$T,B$1,0)</f>
        <v>14198</v>
      </c>
      <c r="C380" s="116" t="str">
        <f>VLOOKUP($A380,'Выгр Кат'!$A:$T,C$1,0)</f>
        <v>Свечи зажигания BRISK A-line №11 для ВАЗ 2110-2112, 2114, Лада Калина, Калина 2, Приора, Приора 2, Гранта 16-ти клапанный двигатель</v>
      </c>
      <c r="D380" s="115" t="str">
        <f>VLOOKUP($A380,'Выгр Кат'!$A:$T,D$1,0)</f>
        <v>Y</v>
      </c>
      <c r="E380" s="115" t="str">
        <f>VLOOKUP($A380,'Выгр Кат'!$A:$T,E$1,0)</f>
        <v>1</v>
      </c>
      <c r="F380" s="115" t="str">
        <f>VLOOKUP($A380,'Выгр Кат'!$A:$T,F$1,0)</f>
        <v>DR15YCY-1</v>
      </c>
      <c r="G380" s="115" t="str">
        <f>VLOOKUP($A380,'Выгр Кат'!$A:$T,G$1,0)</f>
        <v>21120370701086</v>
      </c>
      <c r="H380" s="115" t="str">
        <f>VLOOKUP($A380,'Выгр Кат'!$A:$T,H$1,0)</f>
        <v>2112-3707010</v>
      </c>
      <c r="I380" s="93" t="s">
        <v>237</v>
      </c>
      <c r="J380" s="93" t="s">
        <v>237</v>
      </c>
      <c r="K380" s="75" t="e">
        <f>VLOOKUP(J380,'Отчет Eplex'!$B:$E,4,0)</f>
        <v>#N/A</v>
      </c>
      <c r="L380" s="75" t="e">
        <f t="shared" si="68"/>
        <v>#N/A</v>
      </c>
      <c r="M380" s="72">
        <v>1</v>
      </c>
      <c r="N380" s="72" t="s">
        <v>561</v>
      </c>
      <c r="O380" s="72" t="str">
        <f>IFERROR(IF(VLOOKUP(I380,'Прайс шпак'!C:F,4,0)=N380,"шпак","Ошибка"),"Ошибка")</f>
        <v>шпак</v>
      </c>
      <c r="P380" s="74">
        <f>INDEX('Прайс шпак'!$H:$H,MATCH(I380,'Прайс шпак'!$C:$C,0))*M380</f>
        <v>570</v>
      </c>
      <c r="Q380" s="72">
        <f>VLOOKUP(P380,Наценка!$A$1:$B$8,2,1)</f>
        <v>1.5</v>
      </c>
      <c r="R380" s="75">
        <f t="shared" si="78"/>
        <v>855</v>
      </c>
      <c r="S380" s="74">
        <f t="shared" si="69"/>
        <v>859</v>
      </c>
      <c r="T380" s="75">
        <f>VLOOKUP($A380,'Выгр Кат'!$A:$T,T$1,0)</f>
        <v>570</v>
      </c>
      <c r="U380" s="75">
        <f>VLOOKUP($A380,'Выгр Кат'!$A:$T,U$1,0)</f>
        <v>859</v>
      </c>
      <c r="V380" s="76">
        <f t="shared" si="70"/>
        <v>0</v>
      </c>
      <c r="W380" s="76">
        <f t="shared" si="71"/>
        <v>0</v>
      </c>
      <c r="X380" s="77">
        <f>IF(IFERROR(RIGHT(E380,1),"")="✔",S380*(1-#REF!),S380*(1-$X$2))</f>
        <v>798.86999999999989</v>
      </c>
      <c r="Y380" s="167">
        <f t="shared" si="75"/>
        <v>0.40152631578947351</v>
      </c>
      <c r="Z380" s="167">
        <f t="shared" si="76"/>
        <v>0.26709174311926615</v>
      </c>
      <c r="AA380" s="167">
        <f t="shared" si="77"/>
        <v>0.91228070175438591</v>
      </c>
      <c r="AB380" s="169">
        <f t="shared" si="89"/>
        <v>1090</v>
      </c>
      <c r="AC380" s="161">
        <f>IFERROR(ROUND((VLOOKUP($A380,'ИЗ ГУГЛА'!$B:$Z,AC$1,0)+AE380)*AD380,),VLOOKUP($A380,'ИЗ ГУГЛА'!$B:$Z,AC$1,0))</f>
        <v>1090</v>
      </c>
      <c r="AD380" s="78">
        <v>1</v>
      </c>
      <c r="AE380" s="160">
        <v>0</v>
      </c>
      <c r="AF380" s="118">
        <v>1090</v>
      </c>
      <c r="AG380" s="152" t="s">
        <v>27970</v>
      </c>
      <c r="AH380" s="161" t="str">
        <f>IFERROR(ROUND((VLOOKUP($A380,'ИЗ ГУГЛА'!$B:$Z,AH$1,0)+AJ380)*AI380,),VLOOKUP($A380,'ИЗ ГУГЛА'!$B:$Z,AH$1,0))</f>
        <v/>
      </c>
      <c r="AI380" s="78">
        <v>1</v>
      </c>
      <c r="AJ380" s="160">
        <v>0</v>
      </c>
      <c r="AK380" s="172"/>
      <c r="AL380" s="172"/>
      <c r="AM380" s="161" t="str">
        <f>IFERROR(ROUND((VLOOKUP($A380,'ИЗ ГУГЛА'!$B:$Z,AM$1,0)+AO380)*AN380,),VLOOKUP($A380,'ИЗ ГУГЛА'!$B:$Z,AM$1,0))</f>
        <v/>
      </c>
      <c r="AN380" s="160">
        <v>1</v>
      </c>
      <c r="AO380" s="160">
        <v>0</v>
      </c>
      <c r="AP380" s="172"/>
      <c r="AQ380" s="172"/>
      <c r="AR380" s="161" t="str">
        <f>IFERROR(ROUND((VLOOKUP($A380,'ИЗ ГУГЛА'!$B:$Z,AR$1,0)+AT380)*AS380,),VLOOKUP($A380,'ИЗ ГУГЛА'!$B:$Z,AR$1,0))</f>
        <v/>
      </c>
      <c r="AS380" s="160">
        <v>1</v>
      </c>
      <c r="AT380" s="160">
        <v>0</v>
      </c>
      <c r="AU380" s="172"/>
      <c r="AV380" s="172"/>
    </row>
    <row r="381" spans="1:48" ht="61.5" hidden="1" thickTop="1" thickBot="1">
      <c r="A381" s="121">
        <v>213831</v>
      </c>
      <c r="B381" s="115">
        <f>VLOOKUP($A381,'Выгр Кат'!$A:$T,B$1,0)</f>
        <v>34976</v>
      </c>
      <c r="C381" s="116" t="str">
        <f>VLOOKUP($A381,'Выгр Кат'!$A:$T,C$1,0)</f>
        <v>Свечи зажигания иридиевые BRISK PREMIUM+ P4 для Лада Ларгус, Renault Logan, Megane, Sandero 16-ти клапанный двигатель</v>
      </c>
      <c r="D381" s="115" t="str">
        <f>VLOOKUP($A381,'Выгр Кат'!$A:$T,D$1,0)</f>
        <v>Y</v>
      </c>
      <c r="E381" s="115" t="str">
        <f>VLOOKUP($A381,'Выгр Кат'!$A:$T,E$1,0)</f>
        <v>1</v>
      </c>
      <c r="F381" s="115" t="str">
        <f>VLOOKUP($A381,'Выгр Кат'!$A:$T,F$1,0)</f>
        <v>DR15YIR</v>
      </c>
      <c r="G381" s="115" t="str">
        <f>VLOOKUP($A381,'Выгр Кат'!$A:$T,G$1,0)</f>
        <v>7700273698</v>
      </c>
      <c r="H381" s="115">
        <f>VLOOKUP($A381,'Выгр Кат'!$A:$T,H$1,0)</f>
        <v>0</v>
      </c>
      <c r="I381" s="101" t="s">
        <v>4929</v>
      </c>
      <c r="J381" s="101" t="s">
        <v>4929</v>
      </c>
      <c r="K381" s="75" t="e">
        <f>VLOOKUP(J381,'Отчет Eplex'!$B:$E,4,0)</f>
        <v>#N/A</v>
      </c>
      <c r="L381" s="75" t="e">
        <f t="shared" si="68"/>
        <v>#N/A</v>
      </c>
      <c r="M381" s="81">
        <v>1</v>
      </c>
      <c r="N381" s="81" t="s">
        <v>561</v>
      </c>
      <c r="O381" s="72" t="str">
        <f>IFERROR(IF(VLOOKUP(I381,'Прайс шпак'!C:F,4,0)=N381,"шпак","Ошибка"),"Ошибка")</f>
        <v>шпак</v>
      </c>
      <c r="P381" s="74">
        <f>INDEX('Прайс шпак'!$H:$H,MATCH(I381,'Прайс шпак'!$C:$C,0))*M381</f>
        <v>1850</v>
      </c>
      <c r="Q381" s="72">
        <f>VLOOKUP(P381,Наценка!$A$1:$B$8,2,1)</f>
        <v>1.39</v>
      </c>
      <c r="R381" s="75">
        <f t="shared" si="78"/>
        <v>2571.5</v>
      </c>
      <c r="S381" s="74">
        <f t="shared" si="69"/>
        <v>2590</v>
      </c>
      <c r="T381" s="75">
        <f>VLOOKUP($A381,'Выгр Кат'!$A:$T,T$1,0)</f>
        <v>1850</v>
      </c>
      <c r="U381" s="75">
        <f>VLOOKUP($A381,'Выгр Кат'!$A:$T,U$1,0)</f>
        <v>2590</v>
      </c>
      <c r="V381" s="76">
        <f t="shared" si="70"/>
        <v>0</v>
      </c>
      <c r="W381" s="76">
        <f t="shared" si="71"/>
        <v>0</v>
      </c>
      <c r="X381" s="77">
        <f>IF(IFERROR(RIGHT(E381,1),"")="✔",S381*(1-#REF!),S381*(1-$X$2))</f>
        <v>2408.6999999999998</v>
      </c>
      <c r="Y381" s="167">
        <f t="shared" si="75"/>
        <v>0.30199999999999982</v>
      </c>
      <c r="Z381" s="167" t="str">
        <f t="shared" si="76"/>
        <v/>
      </c>
      <c r="AA381" s="167" t="str">
        <f t="shared" si="77"/>
        <v/>
      </c>
      <c r="AB381" s="168"/>
      <c r="AC381" s="161" t="str">
        <f>IFERROR(ROUND((VLOOKUP($A381,'ИЗ ГУГЛА'!$B:$Z,AC$1,0)+AE381)*AD381,),VLOOKUP($A381,'ИЗ ГУГЛА'!$B:$Z,AC$1,0))</f>
        <v/>
      </c>
      <c r="AD381" s="78">
        <v>1</v>
      </c>
      <c r="AE381" s="160">
        <v>0</v>
      </c>
      <c r="AF381" s="118" t="s">
        <v>28492</v>
      </c>
      <c r="AG381" s="152"/>
      <c r="AH381" s="161" t="str">
        <f>IFERROR(ROUND((VLOOKUP($A381,'ИЗ ГУГЛА'!$B:$Z,AH$1,0)+AJ381)*AI381,),VLOOKUP($A381,'ИЗ ГУГЛА'!$B:$Z,AH$1,0))</f>
        <v/>
      </c>
      <c r="AI381" s="78">
        <v>1</v>
      </c>
      <c r="AJ381" s="160">
        <v>0</v>
      </c>
      <c r="AK381" s="172"/>
      <c r="AL381" s="172"/>
      <c r="AM381" s="161" t="str">
        <f>IFERROR(ROUND((VLOOKUP($A381,'ИЗ ГУГЛА'!$B:$Z,AM$1,0)+AO381)*AN381,),VLOOKUP($A381,'ИЗ ГУГЛА'!$B:$Z,AM$1,0))</f>
        <v/>
      </c>
      <c r="AN381" s="160">
        <v>1</v>
      </c>
      <c r="AO381" s="160">
        <v>0</v>
      </c>
      <c r="AP381" s="172"/>
      <c r="AQ381" s="172"/>
      <c r="AR381" s="161" t="str">
        <f>IFERROR(ROUND((VLOOKUP($A381,'ИЗ ГУГЛА'!$B:$Z,AR$1,0)+AT381)*AS381,),VLOOKUP($A381,'ИЗ ГУГЛА'!$B:$Z,AR$1,0))</f>
        <v/>
      </c>
      <c r="AS381" s="160">
        <v>1</v>
      </c>
      <c r="AT381" s="160">
        <v>0</v>
      </c>
      <c r="AU381" s="172"/>
      <c r="AV381" s="172"/>
    </row>
    <row r="382" spans="1:48" ht="76.5" hidden="1" thickTop="1" thickBot="1">
      <c r="A382" s="121">
        <v>213788</v>
      </c>
      <c r="B382" s="115">
        <f>VLOOKUP($A382,'Выгр Кат'!$A:$T,B$1,0)</f>
        <v>14199</v>
      </c>
      <c r="C382" s="116" t="str">
        <f>VLOOKUP($A382,'Выгр Кат'!$A:$T,C$1,0)</f>
        <v>Свечи зажигания BRISK для ВАЗ 2114, 2110-2112, Лада Калина, Калина 2, Приора, Приора 2, Гранта, Гранта FL, Веста, XRAY 16-ти клапанный двигатель</v>
      </c>
      <c r="D382" s="115" t="str">
        <f>VLOOKUP($A382,'Выгр Кат'!$A:$T,D$1,0)</f>
        <v>Y</v>
      </c>
      <c r="E382" s="115" t="str">
        <f>VLOOKUP($A382,'Выгр Кат'!$A:$T,E$1,0)</f>
        <v>1</v>
      </c>
      <c r="F382" s="115" t="str">
        <f>VLOOKUP($A382,'Выгр Кат'!$A:$T,F$1,0)</f>
        <v>DR15YS</v>
      </c>
      <c r="G382" s="115" t="str">
        <f>VLOOKUP($A382,'Выгр Кат'!$A:$T,G$1,0)</f>
        <v>21123707010</v>
      </c>
      <c r="H382" s="115" t="str">
        <f>VLOOKUP($A382,'Выгр Кат'!$A:$T,H$1,0)</f>
        <v>2112-3707010</v>
      </c>
      <c r="I382" s="93" t="s">
        <v>238</v>
      </c>
      <c r="J382" s="93" t="s">
        <v>238</v>
      </c>
      <c r="K382" s="75" t="e">
        <f>VLOOKUP(J382,'Отчет Eplex'!$B:$E,4,0)</f>
        <v>#N/A</v>
      </c>
      <c r="L382" s="75" t="e">
        <f t="shared" ref="L382:L439" si="90">K382-P382</f>
        <v>#N/A</v>
      </c>
      <c r="M382" s="72">
        <v>1</v>
      </c>
      <c r="N382" s="72" t="s">
        <v>561</v>
      </c>
      <c r="O382" s="72" t="str">
        <f>IFERROR(IF(VLOOKUP(I382,'Прайс шпак'!C:F,4,0)=N382,"шпак","Ошибка"),"Ошибка")</f>
        <v>шпак</v>
      </c>
      <c r="P382" s="74">
        <f>INDEX('Прайс шпак'!$H:$H,MATCH(I382,'Прайс шпак'!$C:$C,0))*M382</f>
        <v>770</v>
      </c>
      <c r="Q382" s="72">
        <f>VLOOKUP(P382,Наценка!$A$1:$B$8,2,1)</f>
        <v>1.5</v>
      </c>
      <c r="R382" s="75">
        <f t="shared" si="78"/>
        <v>1155</v>
      </c>
      <c r="S382" s="74">
        <f t="shared" ref="S382:S439" si="91">IF(R382&lt;=1000,(ROUNDUP(R382,-1)-1),(ROUNDUP(R382,-2)-10))</f>
        <v>1190</v>
      </c>
      <c r="T382" s="75">
        <f>VLOOKUP($A382,'Выгр Кат'!$A:$T,T$1,0)</f>
        <v>770</v>
      </c>
      <c r="U382" s="75">
        <f>VLOOKUP($A382,'Выгр Кат'!$A:$T,U$1,0)</f>
        <v>1190</v>
      </c>
      <c r="V382" s="76">
        <f t="shared" ref="V382:V439" si="92">P382-T382</f>
        <v>0</v>
      </c>
      <c r="W382" s="76">
        <f t="shared" ref="W382:W439" si="93">S382-U382</f>
        <v>0</v>
      </c>
      <c r="X382" s="77">
        <f>IF(IFERROR(RIGHT(E382,1),"")="✔",S382*(1-#REF!),S382*(1-$X$2))</f>
        <v>1106.6999999999998</v>
      </c>
      <c r="Y382" s="167">
        <f t="shared" si="75"/>
        <v>0.43727272727272704</v>
      </c>
      <c r="Z382" s="167">
        <f t="shared" si="76"/>
        <v>0.25724832214765114</v>
      </c>
      <c r="AA382" s="167">
        <f t="shared" si="77"/>
        <v>0.93506493506493515</v>
      </c>
      <c r="AB382" s="169">
        <f t="shared" ref="AB382:AB383" si="94">AF382</f>
        <v>1490</v>
      </c>
      <c r="AC382" s="161">
        <f>IFERROR(ROUND((VLOOKUP($A382,'ИЗ ГУГЛА'!$B:$Z,AC$1,0)+AE382)*AD382,),VLOOKUP($A382,'ИЗ ГУГЛА'!$B:$Z,AC$1,0))</f>
        <v>1490</v>
      </c>
      <c r="AD382" s="78">
        <v>1</v>
      </c>
      <c r="AE382" s="160">
        <v>0</v>
      </c>
      <c r="AF382" s="118">
        <v>1490</v>
      </c>
      <c r="AG382" s="152" t="s">
        <v>28032</v>
      </c>
      <c r="AH382" s="161" t="str">
        <f>IFERROR(ROUND((VLOOKUP($A382,'ИЗ ГУГЛА'!$B:$Z,AH$1,0)+AJ382)*AI382,),VLOOKUP($A382,'ИЗ ГУГЛА'!$B:$Z,AH$1,0))</f>
        <v/>
      </c>
      <c r="AI382" s="78">
        <v>1</v>
      </c>
      <c r="AJ382" s="160">
        <v>0</v>
      </c>
      <c r="AK382" s="172"/>
      <c r="AL382" s="172"/>
      <c r="AM382" s="161" t="str">
        <f>IFERROR(ROUND((VLOOKUP($A382,'ИЗ ГУГЛА'!$B:$Z,AM$1,0)+AO382)*AN382,),VLOOKUP($A382,'ИЗ ГУГЛА'!$B:$Z,AM$1,0))</f>
        <v/>
      </c>
      <c r="AN382" s="160">
        <v>1</v>
      </c>
      <c r="AO382" s="160">
        <v>0</v>
      </c>
      <c r="AP382" s="172"/>
      <c r="AQ382" s="172"/>
      <c r="AR382" s="161" t="str">
        <f>IFERROR(ROUND((VLOOKUP($A382,'ИЗ ГУГЛА'!$B:$Z,AR$1,0)+AT382)*AS382,),VLOOKUP($A382,'ИЗ ГУГЛА'!$B:$Z,AR$1,0))</f>
        <v/>
      </c>
      <c r="AS382" s="160">
        <v>1</v>
      </c>
      <c r="AT382" s="160">
        <v>0</v>
      </c>
      <c r="AU382" s="172"/>
      <c r="AV382" s="172"/>
    </row>
    <row r="383" spans="1:48" ht="76.5" hidden="1" thickTop="1" thickBot="1">
      <c r="A383" s="121">
        <v>213777</v>
      </c>
      <c r="B383" s="115">
        <f>VLOOKUP($A383,'Выгр Кат'!$A:$T,B$1,0)</f>
        <v>4032</v>
      </c>
      <c r="C383" s="116" t="str">
        <f>VLOOKUP($A383,'Выгр Кат'!$A:$T,C$1,0)</f>
        <v>Свечи зажигания BRISK SILVER для ВАЗ 2110-2112, 2114, Лада Калина, Калина 2, Приора, Приора 2, Гранта, Гранта FL, Веста, XRAY 16-ти клапанный двигатель</v>
      </c>
      <c r="D383" s="115" t="str">
        <f>VLOOKUP($A383,'Выгр Кат'!$A:$T,D$1,0)</f>
        <v>Y</v>
      </c>
      <c r="E383" s="115" t="str">
        <f>VLOOKUP($A383,'Выгр Кат'!$A:$T,E$1,0)</f>
        <v>1</v>
      </c>
      <c r="F383" s="115" t="str">
        <f>VLOOKUP($A383,'Выгр Кат'!$A:$T,F$1,0)</f>
        <v>DR15YS-9</v>
      </c>
      <c r="G383" s="115" t="str">
        <f>VLOOKUP($A383,'Выгр Кат'!$A:$T,G$1,0)</f>
        <v>21123707010</v>
      </c>
      <c r="H383" s="115" t="str">
        <f>VLOOKUP($A383,'Выгр Кат'!$A:$T,H$1,0)</f>
        <v>2112-3707010</v>
      </c>
      <c r="I383" s="93" t="s">
        <v>145</v>
      </c>
      <c r="J383" s="93" t="s">
        <v>145</v>
      </c>
      <c r="K383" s="75" t="e">
        <f>VLOOKUP(J383,'Отчет Eplex'!$B:$E,4,0)</f>
        <v>#N/A</v>
      </c>
      <c r="L383" s="75" t="e">
        <f t="shared" si="90"/>
        <v>#N/A</v>
      </c>
      <c r="M383" s="72">
        <v>1</v>
      </c>
      <c r="N383" s="72" t="s">
        <v>561</v>
      </c>
      <c r="O383" s="72" t="str">
        <f>IFERROR(IF(VLOOKUP(I383,'Прайс шпак'!C:F,4,0)=N383,"шпак","Ошибка"),"Ошибка")</f>
        <v>шпак</v>
      </c>
      <c r="P383" s="74">
        <f>INDEX('Прайс шпак'!$H:$H,MATCH(I383,'Прайс шпак'!$C:$C,0))*M383</f>
        <v>770</v>
      </c>
      <c r="Q383" s="72">
        <f>VLOOKUP(P383,Наценка!$A$1:$B$8,2,1)</f>
        <v>1.5</v>
      </c>
      <c r="R383" s="75">
        <f t="shared" si="78"/>
        <v>1155</v>
      </c>
      <c r="S383" s="74">
        <f t="shared" si="91"/>
        <v>1190</v>
      </c>
      <c r="T383" s="75">
        <f>VLOOKUP($A383,'Выгр Кат'!$A:$T,T$1,0)</f>
        <v>770</v>
      </c>
      <c r="U383" s="75">
        <f>VLOOKUP($A383,'Выгр Кат'!$A:$T,U$1,0)</f>
        <v>1190</v>
      </c>
      <c r="V383" s="76">
        <f t="shared" si="92"/>
        <v>0</v>
      </c>
      <c r="W383" s="76">
        <f t="shared" si="93"/>
        <v>0</v>
      </c>
      <c r="X383" s="77">
        <f>IF(IFERROR(RIGHT(E383,1),"")="✔",S383*(1-#REF!),S383*(1-$X$2))</f>
        <v>1106.6999999999998</v>
      </c>
      <c r="Y383" s="167">
        <f t="shared" si="75"/>
        <v>0.43727272727272704</v>
      </c>
      <c r="Z383" s="167">
        <f t="shared" si="76"/>
        <v>0.25724832214765114</v>
      </c>
      <c r="AA383" s="167">
        <f t="shared" si="77"/>
        <v>0.93506493506493515</v>
      </c>
      <c r="AB383" s="169">
        <f t="shared" si="94"/>
        <v>1490</v>
      </c>
      <c r="AC383" s="161">
        <f>IFERROR(ROUND((VLOOKUP($A383,'ИЗ ГУГЛА'!$B:$Z,AC$1,0)+AE383)*AD383,),VLOOKUP($A383,'ИЗ ГУГЛА'!$B:$Z,AC$1,0))</f>
        <v>1490</v>
      </c>
      <c r="AD383" s="78">
        <v>1</v>
      </c>
      <c r="AE383" s="160">
        <v>0</v>
      </c>
      <c r="AF383" s="118">
        <v>1490</v>
      </c>
      <c r="AG383" s="152" t="s">
        <v>28032</v>
      </c>
      <c r="AH383" s="161" t="str">
        <f>IFERROR(ROUND((VLOOKUP($A383,'ИЗ ГУГЛА'!$B:$Z,AH$1,0)+AJ383)*AI383,),VLOOKUP($A383,'ИЗ ГУГЛА'!$B:$Z,AH$1,0))</f>
        <v/>
      </c>
      <c r="AI383" s="78">
        <v>1</v>
      </c>
      <c r="AJ383" s="160">
        <v>0</v>
      </c>
      <c r="AK383" s="172"/>
      <c r="AL383" s="172"/>
      <c r="AM383" s="161" t="str">
        <f>IFERROR(ROUND((VLOOKUP($A383,'ИЗ ГУГЛА'!$B:$Z,AM$1,0)+AO383)*AN383,),VLOOKUP($A383,'ИЗ ГУГЛА'!$B:$Z,AM$1,0))</f>
        <v/>
      </c>
      <c r="AN383" s="160">
        <v>1</v>
      </c>
      <c r="AO383" s="160">
        <v>0</v>
      </c>
      <c r="AP383" s="172"/>
      <c r="AQ383" s="172"/>
      <c r="AR383" s="161" t="str">
        <f>IFERROR(ROUND((VLOOKUP($A383,'ИЗ ГУГЛА'!$B:$Z,AR$1,0)+AT383)*AS383,),VLOOKUP($A383,'ИЗ ГУГЛА'!$B:$Z,AR$1,0))</f>
        <v/>
      </c>
      <c r="AS383" s="160">
        <v>1</v>
      </c>
      <c r="AT383" s="160">
        <v>0</v>
      </c>
      <c r="AU383" s="172"/>
      <c r="AV383" s="172"/>
    </row>
    <row r="384" spans="1:48" ht="31.5" thickTop="1" thickBot="1">
      <c r="A384" s="121">
        <v>226636</v>
      </c>
      <c r="B384" s="115">
        <f>VLOOKUP($A384,'Выгр Кат'!$A:$T,B$1,0)</f>
        <v>29544</v>
      </c>
      <c r="C384" s="116" t="str">
        <f>VLOOKUP($A384,'Выгр Кат'!$A:$T,C$1,0)</f>
        <v>Щётка стеклоочистителя DENSO гибридная 700 мм</v>
      </c>
      <c r="D384" s="115" t="str">
        <f>VLOOKUP($A384,'Выгр Кат'!$A:$T,D$1,0)</f>
        <v>Y</v>
      </c>
      <c r="E384" s="115" t="str">
        <f>VLOOKUP($A384,'Выгр Кат'!$A:$T,E$1,0)</f>
        <v>1</v>
      </c>
      <c r="F384" s="115">
        <f>VLOOKUP($A384,'Выгр Кат'!$A:$T,F$1,0)</f>
        <v>0</v>
      </c>
      <c r="G384" s="115" t="str">
        <f>VLOOKUP($A384,'Выгр Кат'!$A:$T,G$1,0)</f>
        <v>DUR-070L</v>
      </c>
      <c r="H384" s="115">
        <f>VLOOKUP($A384,'Выгр Кат'!$A:$T,H$1,0)</f>
        <v>0</v>
      </c>
      <c r="I384" s="99" t="s">
        <v>5117</v>
      </c>
      <c r="J384" s="99" t="s">
        <v>5117</v>
      </c>
      <c r="K384" s="75">
        <f>VLOOKUP(J384,'Отчет Eplex'!$B:$E,4,0)</f>
        <v>2349.69</v>
      </c>
      <c r="L384" s="75">
        <f t="shared" si="90"/>
        <v>-710.31</v>
      </c>
      <c r="M384" s="72">
        <v>1</v>
      </c>
      <c r="N384" s="72" t="s">
        <v>1341</v>
      </c>
      <c r="O384" s="72" t="str">
        <f>IFERROR(IF(VLOOKUP(I384,'Прайс шпак'!C:F,4,0)=N384,"шпак","Ошибка"),"Ошибка")</f>
        <v>шпак</v>
      </c>
      <c r="P384" s="74">
        <f>INDEX('Прайс шпак'!$H:$H,MATCH(I384,'Прайс шпак'!$C:$C,0))*M384</f>
        <v>3060</v>
      </c>
      <c r="Q384" s="72">
        <f>VLOOKUP(P384,Наценка!$A$1:$B$8,2,1)</f>
        <v>1.39</v>
      </c>
      <c r="R384" s="75">
        <f t="shared" si="78"/>
        <v>4253.3999999999996</v>
      </c>
      <c r="S384" s="74">
        <f t="shared" si="91"/>
        <v>4290</v>
      </c>
      <c r="T384" s="75">
        <f>VLOOKUP($A384,'Выгр Кат'!$A:$T,T$1,0)</f>
        <v>3060</v>
      </c>
      <c r="U384" s="75">
        <f>VLOOKUP($A384,'Выгр Кат'!$A:$T,U$1,0)</f>
        <v>3990</v>
      </c>
      <c r="V384" s="76">
        <f t="shared" si="92"/>
        <v>0</v>
      </c>
      <c r="W384" s="76">
        <f t="shared" si="93"/>
        <v>300</v>
      </c>
      <c r="X384" s="77">
        <f>IF(IFERROR(RIGHT(E384,1),"")="✔",S384*(1-#REF!),S384*(1-$X$2))</f>
        <v>3989.7</v>
      </c>
      <c r="Y384" s="167">
        <f t="shared" si="75"/>
        <v>0.3038235294117646</v>
      </c>
      <c r="Z384" s="167" t="str">
        <f t="shared" si="76"/>
        <v/>
      </c>
      <c r="AA384" s="167" t="str">
        <f t="shared" si="77"/>
        <v/>
      </c>
      <c r="AB384" s="172"/>
      <c r="AC384" s="161" t="str">
        <f>IFERROR(ROUND((VLOOKUP($A384,'ИЗ ГУГЛА'!$B:$Z,AC$1,0)+AE384)*AD384,),VLOOKUP($A384,'ИЗ ГУГЛА'!$B:$Z,AC$1,0))</f>
        <v/>
      </c>
      <c r="AD384" s="78">
        <v>1</v>
      </c>
      <c r="AE384" s="160">
        <v>0</v>
      </c>
      <c r="AF384" s="118" t="s">
        <v>28492</v>
      </c>
      <c r="AG384" s="152"/>
      <c r="AH384" s="161" t="str">
        <f>IFERROR(ROUND((VLOOKUP($A384,'ИЗ ГУГЛА'!$B:$Z,AH$1,0)+AJ384)*AI384,),VLOOKUP($A384,'ИЗ ГУГЛА'!$B:$Z,AH$1,0))</f>
        <v/>
      </c>
      <c r="AI384" s="78">
        <v>1</v>
      </c>
      <c r="AJ384" s="160">
        <v>0</v>
      </c>
      <c r="AK384" s="184" t="s">
        <v>28492</v>
      </c>
      <c r="AL384" s="172"/>
      <c r="AM384" s="161" t="str">
        <f>IFERROR(ROUND((VLOOKUP($A384,'ИЗ ГУГЛА'!$B:$Z,AM$1,0)+AO384)*AN384,),VLOOKUP($A384,'ИЗ ГУГЛА'!$B:$Z,AM$1,0))</f>
        <v/>
      </c>
      <c r="AN384" s="160">
        <v>1</v>
      </c>
      <c r="AO384" s="160">
        <v>0</v>
      </c>
      <c r="AP384" s="172"/>
      <c r="AQ384" s="172"/>
      <c r="AR384" s="161" t="str">
        <f>IFERROR(ROUND((VLOOKUP($A384,'ИЗ ГУГЛА'!$B:$Z,AR$1,0)+AT384)*AS384,),VLOOKUP($A384,'ИЗ ГУГЛА'!$B:$Z,AR$1,0))</f>
        <v/>
      </c>
      <c r="AS384" s="160">
        <v>1</v>
      </c>
      <c r="AT384" s="160">
        <v>0</v>
      </c>
      <c r="AU384" s="172"/>
      <c r="AV384" s="172"/>
    </row>
    <row r="385" spans="1:48" ht="31.5" hidden="1" thickTop="1" thickBot="1">
      <c r="A385" s="121">
        <v>226633</v>
      </c>
      <c r="B385" s="115">
        <f>VLOOKUP($A385,'Выгр Кат'!$A:$T,B$1,0)</f>
        <v>29541</v>
      </c>
      <c r="C385" s="116" t="str">
        <f>VLOOKUP($A385,'Выгр Кат'!$A:$T,C$1,0)</f>
        <v>Щётка стеклоочистителя DENSO гибридная 600 мм</v>
      </c>
      <c r="D385" s="115" t="str">
        <f>VLOOKUP($A385,'Выгр Кат'!$A:$T,D$1,0)</f>
        <v>Y</v>
      </c>
      <c r="E385" s="115" t="str">
        <f>VLOOKUP($A385,'Выгр Кат'!$A:$T,E$1,0)</f>
        <v>1ск1</v>
      </c>
      <c r="F385" s="115">
        <f>VLOOKUP($A385,'Выгр Кат'!$A:$T,F$1,0)</f>
        <v>0</v>
      </c>
      <c r="G385" s="115" t="str">
        <f>VLOOKUP($A385,'Выгр Кат'!$A:$T,G$1,0)</f>
        <v>DUR-060L</v>
      </c>
      <c r="H385" s="115">
        <f>VLOOKUP($A385,'Выгр Кат'!$A:$T,H$1,0)</f>
        <v>0</v>
      </c>
      <c r="I385" s="93" t="s">
        <v>4484</v>
      </c>
      <c r="J385" s="93" t="s">
        <v>4484</v>
      </c>
      <c r="K385" s="75">
        <f>VLOOKUP(J385,'Отчет Eplex'!$B:$E,4,0)</f>
        <v>1836.89</v>
      </c>
      <c r="L385" s="75">
        <f t="shared" si="90"/>
        <v>-263.1099999999999</v>
      </c>
      <c r="M385" s="72">
        <v>1</v>
      </c>
      <c r="N385" s="72" t="s">
        <v>1341</v>
      </c>
      <c r="O385" s="72" t="str">
        <f>IFERROR(IF(VLOOKUP(I385,'Прайс шпак'!C:F,4,0)=N385,"шпак","Ошибка"),"Ошибка")</f>
        <v>шпак</v>
      </c>
      <c r="P385" s="74">
        <f>INDEX('Прайс шпак'!$H:$H,MATCH(I385,'Прайс шпак'!$C:$C,0))*M385</f>
        <v>2100</v>
      </c>
      <c r="Q385" s="72">
        <f>VLOOKUP(P385,Наценка!$A$1:$B$8,2,1)</f>
        <v>1.39</v>
      </c>
      <c r="R385" s="75">
        <f t="shared" si="78"/>
        <v>2919</v>
      </c>
      <c r="S385" s="74">
        <f t="shared" si="91"/>
        <v>2990</v>
      </c>
      <c r="T385" s="75">
        <f>VLOOKUP($A385,'Выгр Кат'!$A:$T,T$1,0)</f>
        <v>2100</v>
      </c>
      <c r="U385" s="75">
        <f>VLOOKUP($A385,'Выгр Кат'!$A:$T,U$1,0)</f>
        <v>2990</v>
      </c>
      <c r="V385" s="76">
        <f t="shared" si="92"/>
        <v>0</v>
      </c>
      <c r="W385" s="76">
        <f t="shared" si="93"/>
        <v>0</v>
      </c>
      <c r="X385" s="77">
        <f>IF(IFERROR(RIGHT(E385,1),"")="✔",S385*(1-#REF!),S385*(1-$X$2))</f>
        <v>2780.7</v>
      </c>
      <c r="Y385" s="167">
        <f t="shared" ref="Y385:Y443" si="95">IFERROR(X385/P385-1,"")</f>
        <v>0.32414285714285707</v>
      </c>
      <c r="Z385" s="167">
        <f t="shared" ref="Z385:Z443" si="96">IFERROR((AB385-X385)/AB385,"")</f>
        <v>0.12830721003134801</v>
      </c>
      <c r="AA385" s="167">
        <f t="shared" ref="AA385:AA443" si="97">IFERROR(IF(AB385="","",AB385/P385-1),"")</f>
        <v>0.51904761904761898</v>
      </c>
      <c r="AB385" s="169">
        <f t="shared" ref="AB385" si="98">AF385</f>
        <v>3190</v>
      </c>
      <c r="AC385" s="161">
        <f>IFERROR(ROUND((VLOOKUP($A385,'ИЗ ГУГЛА'!$B:$Z,AC$1,0)+AE385)*AD385,),VLOOKUP($A385,'ИЗ ГУГЛА'!$B:$Z,AC$1,0))</f>
        <v>3190</v>
      </c>
      <c r="AD385" s="78">
        <v>1</v>
      </c>
      <c r="AE385" s="160">
        <v>0</v>
      </c>
      <c r="AF385" s="183">
        <v>3190</v>
      </c>
      <c r="AG385" s="152" t="s">
        <v>28027</v>
      </c>
      <c r="AH385" s="161" t="str">
        <f>IFERROR(ROUND((VLOOKUP($A385,'ИЗ ГУГЛА'!$B:$Z,AH$1,0)+AJ385)*AI385,),VLOOKUP($A385,'ИЗ ГУГЛА'!$B:$Z,AH$1,0))</f>
        <v/>
      </c>
      <c r="AI385" s="78">
        <v>1</v>
      </c>
      <c r="AJ385" s="160">
        <v>0</v>
      </c>
      <c r="AK385" s="189" t="s">
        <v>33365</v>
      </c>
      <c r="AL385" s="172" t="s">
        <v>33364</v>
      </c>
      <c r="AM385" s="161" t="str">
        <f>IFERROR(ROUND((VLOOKUP($A385,'ИЗ ГУГЛА'!$B:$Z,AM$1,0)+AO385)*AN385,),VLOOKUP($A385,'ИЗ ГУГЛА'!$B:$Z,AM$1,0))</f>
        <v/>
      </c>
      <c r="AN385" s="160">
        <v>1</v>
      </c>
      <c r="AO385" s="160">
        <v>0</v>
      </c>
      <c r="AP385" s="172"/>
      <c r="AQ385" s="172"/>
      <c r="AR385" s="161" t="str">
        <f>IFERROR(ROUND((VLOOKUP($A385,'ИЗ ГУГЛА'!$B:$Z,AR$1,0)+AT385)*AS385,),VLOOKUP($A385,'ИЗ ГУГЛА'!$B:$Z,AR$1,0))</f>
        <v/>
      </c>
      <c r="AS385" s="160">
        <v>1</v>
      </c>
      <c r="AT385" s="160">
        <v>0</v>
      </c>
      <c r="AU385" s="172"/>
      <c r="AV385" s="172"/>
    </row>
    <row r="386" spans="1:48" ht="46.5" hidden="1" thickTop="1" thickBot="1">
      <c r="A386" s="121">
        <v>139146</v>
      </c>
      <c r="B386" s="115">
        <f>VLOOKUP($A386,'Выгр Кат'!$A:$T,B$1,0)</f>
        <v>20627</v>
      </c>
      <c r="C386" s="116" t="str">
        <f>VLOOKUP($A386,'Выгр Кат'!$A:$T,C$1,0)</f>
        <v>Опоры стоек передние Evolex для Лада Гранта, Калина 2, Датсун модели с ЭУР</v>
      </c>
      <c r="D386" s="115" t="str">
        <f>VLOOKUP($A386,'Выгр Кат'!$A:$T,D$1,0)</f>
        <v>Y</v>
      </c>
      <c r="E386" s="115" t="str">
        <f>VLOOKUP($A386,'Выгр Кат'!$A:$T,E$1,0)</f>
        <v>1</v>
      </c>
      <c r="F386" s="115">
        <f>VLOOKUP($A386,'Выгр Кат'!$A:$T,F$1,0)</f>
        <v>0</v>
      </c>
      <c r="G386" s="115" t="str">
        <f>VLOOKUP($A386,'Выгр Кат'!$A:$T,G$1,0)</f>
        <v>ЕХ93012</v>
      </c>
      <c r="H386" s="115">
        <f>VLOOKUP($A386,'Выгр Кат'!$A:$T,H$1,0)</f>
        <v>0</v>
      </c>
      <c r="I386" s="93" t="s">
        <v>317</v>
      </c>
      <c r="J386" s="93" t="s">
        <v>317</v>
      </c>
      <c r="K386" s="75" t="e">
        <f>VLOOKUP(J386,'Отчет Eplex'!$B:$E,4,0)</f>
        <v>#N/A</v>
      </c>
      <c r="L386" s="75" t="e">
        <f t="shared" si="90"/>
        <v>#N/A</v>
      </c>
      <c r="M386" s="72">
        <v>1</v>
      </c>
      <c r="N386" s="80" t="s">
        <v>1369</v>
      </c>
      <c r="O386" s="72" t="str">
        <f>IFERROR(IF(VLOOKUP(I386,'Прайс шпак'!C:F,4,0)=N386,"шпак","Ошибка"),"Ошибка")</f>
        <v>шпак</v>
      </c>
      <c r="P386" s="74">
        <f>INDEX('Прайс шпак'!$H:$H,MATCH(I386,'Прайс шпак'!$C:$C,0))*M386</f>
        <v>2428</v>
      </c>
      <c r="Q386" s="72">
        <f>VLOOKUP(P386,Наценка!$A$1:$B$8,2,1)</f>
        <v>1.39</v>
      </c>
      <c r="R386" s="75">
        <f t="shared" si="78"/>
        <v>3374.9199999999996</v>
      </c>
      <c r="S386" s="74">
        <f t="shared" si="91"/>
        <v>3390</v>
      </c>
      <c r="T386" s="75">
        <f>VLOOKUP($A386,'Выгр Кат'!$A:$T,T$1,0)</f>
        <v>2428</v>
      </c>
      <c r="U386" s="75">
        <f>VLOOKUP($A386,'Выгр Кат'!$A:$T,U$1,0)</f>
        <v>3390</v>
      </c>
      <c r="V386" s="76">
        <f t="shared" si="92"/>
        <v>0</v>
      </c>
      <c r="W386" s="76">
        <f t="shared" si="93"/>
        <v>0</v>
      </c>
      <c r="X386" s="77">
        <f>IF(IFERROR(RIGHT(E386,1),"")="✔",S386*(1-#REF!),S386*(1-$X$2))</f>
        <v>3152.7</v>
      </c>
      <c r="Y386" s="167">
        <f t="shared" si="95"/>
        <v>0.29847611202635904</v>
      </c>
      <c r="Z386" s="167" t="str">
        <f t="shared" si="96"/>
        <v/>
      </c>
      <c r="AA386" s="167" t="str">
        <f t="shared" si="97"/>
        <v/>
      </c>
      <c r="AB386" s="168"/>
      <c r="AC386" s="161" t="str">
        <f>IFERROR(ROUND((VLOOKUP($A386,'ИЗ ГУГЛА'!$B:$Z,AC$1,0)+AE386)*AD386,),VLOOKUP($A386,'ИЗ ГУГЛА'!$B:$Z,AC$1,0))</f>
        <v/>
      </c>
      <c r="AD386" s="78">
        <v>1</v>
      </c>
      <c r="AE386" s="160">
        <v>0</v>
      </c>
      <c r="AF386" s="118" t="s">
        <v>28492</v>
      </c>
      <c r="AG386" s="152"/>
      <c r="AH386" s="161" t="str">
        <f>IFERROR(ROUND((VLOOKUP($A386,'ИЗ ГУГЛА'!$B:$Z,AH$1,0)+AJ386)*AI386,),VLOOKUP($A386,'ИЗ ГУГЛА'!$B:$Z,AH$1,0))</f>
        <v/>
      </c>
      <c r="AI386" s="78">
        <v>1</v>
      </c>
      <c r="AJ386" s="160">
        <v>0</v>
      </c>
      <c r="AK386" s="172"/>
      <c r="AL386" s="172"/>
      <c r="AM386" s="161" t="str">
        <f>IFERROR(ROUND((VLOOKUP($A386,'ИЗ ГУГЛА'!$B:$Z,AM$1,0)+AO386)*AN386,),VLOOKUP($A386,'ИЗ ГУГЛА'!$B:$Z,AM$1,0))</f>
        <v/>
      </c>
      <c r="AN386" s="160">
        <v>1</v>
      </c>
      <c r="AO386" s="160">
        <v>0</v>
      </c>
      <c r="AP386" s="172"/>
      <c r="AQ386" s="172"/>
      <c r="AR386" s="161" t="str">
        <f>IFERROR(ROUND((VLOOKUP($A386,'ИЗ ГУГЛА'!$B:$Z,AR$1,0)+AT386)*AS386,),VLOOKUP($A386,'ИЗ ГУГЛА'!$B:$Z,AR$1,0))</f>
        <v/>
      </c>
      <c r="AS386" s="160">
        <v>1</v>
      </c>
      <c r="AT386" s="160">
        <v>0</v>
      </c>
      <c r="AU386" s="172"/>
      <c r="AV386" s="172"/>
    </row>
    <row r="387" spans="1:48" ht="31.5" hidden="1" thickTop="1" thickBot="1">
      <c r="A387" s="121">
        <v>181858</v>
      </c>
      <c r="B387" s="115">
        <f>VLOOKUP($A387,'Выгр Кат'!$A:$T,B$1,0)</f>
        <v>3575</v>
      </c>
      <c r="C387" s="116" t="str">
        <f>VLOOKUP($A387,'Выгр Кат'!$A:$T,C$1,0)</f>
        <v>Опоры стоек передние EVOLEX  ВАЗ 2110</v>
      </c>
      <c r="D387" s="115" t="str">
        <f>VLOOKUP($A387,'Выгр Кат'!$A:$T,D$1,0)</f>
        <v>Y</v>
      </c>
      <c r="E387" s="115" t="str">
        <f>VLOOKUP($A387,'Выгр Кат'!$A:$T,E$1,0)</f>
        <v>1</v>
      </c>
      <c r="F387" s="115">
        <f>VLOOKUP($A387,'Выгр Кат'!$A:$T,F$1,0)</f>
        <v>0</v>
      </c>
      <c r="G387" s="115" t="str">
        <f>VLOOKUP($A387,'Выгр Кат'!$A:$T,G$1,0)</f>
        <v>EX94255</v>
      </c>
      <c r="H387" s="115">
        <f>VLOOKUP($A387,'Выгр Кат'!$A:$T,H$1,0)</f>
        <v>0</v>
      </c>
      <c r="I387" s="93" t="s">
        <v>137</v>
      </c>
      <c r="J387" s="93" t="s">
        <v>137</v>
      </c>
      <c r="K387" s="75" t="e">
        <f>VLOOKUP(J387,'Отчет Eplex'!$B:$E,4,0)</f>
        <v>#N/A</v>
      </c>
      <c r="L387" s="75" t="e">
        <f t="shared" si="90"/>
        <v>#N/A</v>
      </c>
      <c r="M387" s="72">
        <v>1</v>
      </c>
      <c r="N387" s="72" t="s">
        <v>1369</v>
      </c>
      <c r="O387" s="72" t="str">
        <f>IFERROR(IF(VLOOKUP(I387,'Прайс шпак'!C:F,4,0)=N387,"шпак","Ошибка"),"Ошибка")</f>
        <v>шпак</v>
      </c>
      <c r="P387" s="74">
        <f>INDEX('Прайс шпак'!$H:$H,MATCH(I387,'Прайс шпак'!$C:$C,0))*M387</f>
        <v>2400</v>
      </c>
      <c r="Q387" s="72">
        <f>VLOOKUP(P387,Наценка!$A$1:$B$8,2,1)</f>
        <v>1.39</v>
      </c>
      <c r="R387" s="75">
        <f t="shared" ref="R387:R450" si="99">P387*Q387</f>
        <v>3335.9999999999995</v>
      </c>
      <c r="S387" s="74">
        <f t="shared" si="91"/>
        <v>3390</v>
      </c>
      <c r="T387" s="75">
        <f>VLOOKUP($A387,'Выгр Кат'!$A:$T,T$1,0)</f>
        <v>2400</v>
      </c>
      <c r="U387" s="75">
        <f>VLOOKUP($A387,'Выгр Кат'!$A:$T,U$1,0)</f>
        <v>3390</v>
      </c>
      <c r="V387" s="76">
        <f t="shared" si="92"/>
        <v>0</v>
      </c>
      <c r="W387" s="76">
        <f t="shared" si="93"/>
        <v>0</v>
      </c>
      <c r="X387" s="77">
        <f>IF(IFERROR(RIGHT(E387,1),"")="✔",S387*(1-#REF!),S387*(1-$X$2))</f>
        <v>3152.7</v>
      </c>
      <c r="Y387" s="167">
        <f t="shared" si="95"/>
        <v>0.31362499999999982</v>
      </c>
      <c r="Z387" s="167">
        <f t="shared" si="96"/>
        <v>0.29783964365256127</v>
      </c>
      <c r="AA387" s="167">
        <f t="shared" si="97"/>
        <v>0.87083333333333335</v>
      </c>
      <c r="AB387" s="169">
        <f t="shared" ref="AB387:AB391" si="100">AF387</f>
        <v>4490</v>
      </c>
      <c r="AC387" s="161">
        <f>IFERROR(ROUND((VLOOKUP($A387,'ИЗ ГУГЛА'!$B:$Z,AC$1,0)+AE387)*AD387,),VLOOKUP($A387,'ИЗ ГУГЛА'!$B:$Z,AC$1,0))</f>
        <v>4490</v>
      </c>
      <c r="AD387" s="78">
        <v>1</v>
      </c>
      <c r="AE387" s="160">
        <v>0</v>
      </c>
      <c r="AF387" s="117">
        <v>4490</v>
      </c>
      <c r="AG387" s="152" t="s">
        <v>28609</v>
      </c>
      <c r="AH387" s="161" t="str">
        <f>IFERROR(ROUND((VLOOKUP($A387,'ИЗ ГУГЛА'!$B:$Z,AH$1,0)+AJ387)*AI387,),VLOOKUP($A387,'ИЗ ГУГЛА'!$B:$Z,AH$1,0))</f>
        <v/>
      </c>
      <c r="AI387" s="78">
        <v>1</v>
      </c>
      <c r="AJ387" s="160">
        <v>0</v>
      </c>
      <c r="AK387" s="172"/>
      <c r="AL387" s="172"/>
      <c r="AM387" s="161" t="str">
        <f>IFERROR(ROUND((VLOOKUP($A387,'ИЗ ГУГЛА'!$B:$Z,AM$1,0)+AO387)*AN387,),VLOOKUP($A387,'ИЗ ГУГЛА'!$B:$Z,AM$1,0))</f>
        <v/>
      </c>
      <c r="AN387" s="160">
        <v>1</v>
      </c>
      <c r="AO387" s="160">
        <v>0</v>
      </c>
      <c r="AP387" s="172"/>
      <c r="AQ387" s="172"/>
      <c r="AR387" s="161" t="str">
        <f>IFERROR(ROUND((VLOOKUP($A387,'ИЗ ГУГЛА'!$B:$Z,AR$1,0)+AT387)*AS387,),VLOOKUP($A387,'ИЗ ГУГЛА'!$B:$Z,AR$1,0))</f>
        <v/>
      </c>
      <c r="AS387" s="160">
        <v>1</v>
      </c>
      <c r="AT387" s="160">
        <v>0</v>
      </c>
      <c r="AU387" s="172"/>
      <c r="AV387" s="172"/>
    </row>
    <row r="388" spans="1:48" ht="76.5" thickTop="1" thickBot="1">
      <c r="A388" s="121">
        <v>224028</v>
      </c>
      <c r="B388" s="115">
        <f>VLOOKUP($A388,'Выгр Кат'!$A:$T,B$1,0)</f>
        <v>4706</v>
      </c>
      <c r="C388" s="116" t="str">
        <f>VLOOKUP($A388,'Выгр Кат'!$A:$T,C$1,0)</f>
        <v>Фильтр воздушный FORTECH с сеткой для ВАЗ 2107, 2108-21099, 2113-2115, 2110-2112, Лада Калина, Калина 2, Приора, Приора 2, Гранта, Гранта FL, Нива 4х4, Шевроле Нива</v>
      </c>
      <c r="D388" s="115" t="str">
        <f>VLOOKUP($A388,'Выгр Кат'!$A:$T,D$1,0)</f>
        <v>Y</v>
      </c>
      <c r="E388" s="115" t="str">
        <f>VLOOKUP($A388,'Выгр Кат'!$A:$T,E$1,0)</f>
        <v>1</v>
      </c>
      <c r="F388" s="115">
        <f>VLOOKUP($A388,'Выгр Кат'!$A:$T,F$1,0)</f>
        <v>0</v>
      </c>
      <c r="G388" s="115" t="str">
        <f>VLOOKUP($A388,'Выгр Кат'!$A:$T,G$1,0)</f>
        <v>FA-022</v>
      </c>
      <c r="H388" s="115">
        <f>VLOOKUP($A388,'Выгр Кат'!$A:$T,H$1,0)</f>
        <v>0</v>
      </c>
      <c r="I388" s="93" t="s">
        <v>173</v>
      </c>
      <c r="J388" s="93" t="s">
        <v>173</v>
      </c>
      <c r="K388" s="75">
        <f>VLOOKUP(J388,'Отчет Eplex'!$B:$E,4,0)</f>
        <v>187</v>
      </c>
      <c r="L388" s="75">
        <f t="shared" si="90"/>
        <v>-13</v>
      </c>
      <c r="M388" s="72">
        <v>1</v>
      </c>
      <c r="N388" s="80" t="s">
        <v>1377</v>
      </c>
      <c r="O388" s="72" t="str">
        <f>IFERROR(IF(VLOOKUP(I388,'Прайс шпак'!C:F,4,0)=N388,"шпак","Ошибка"),"Ошибка")</f>
        <v>шпак</v>
      </c>
      <c r="P388" s="74">
        <f>INDEX('Прайс шпак'!$H:$H,MATCH(I388,'Прайс шпак'!$C:$C,0))*M388</f>
        <v>200</v>
      </c>
      <c r="Q388" s="72">
        <f>VLOOKUP(P388,Наценка!$A$1:$B$8,2,1)</f>
        <v>1.98</v>
      </c>
      <c r="R388" s="75">
        <f t="shared" si="99"/>
        <v>396</v>
      </c>
      <c r="S388" s="74">
        <f t="shared" si="91"/>
        <v>399</v>
      </c>
      <c r="T388" s="75">
        <f>VLOOKUP($A388,'Выгр Кат'!$A:$T,T$1,0)</f>
        <v>190</v>
      </c>
      <c r="U388" s="75">
        <f>VLOOKUP($A388,'Выгр Кат'!$A:$T,U$1,0)</f>
        <v>379</v>
      </c>
      <c r="V388" s="76">
        <f t="shared" si="92"/>
        <v>10</v>
      </c>
      <c r="W388" s="76">
        <f t="shared" si="93"/>
        <v>20</v>
      </c>
      <c r="X388" s="77">
        <f>IF(IFERROR(RIGHT(E388,1),"")="✔",S388*(1-#REF!),S388*(1-$X$2))</f>
        <v>371.07</v>
      </c>
      <c r="Y388" s="167">
        <f t="shared" si="95"/>
        <v>0.85535000000000005</v>
      </c>
      <c r="Z388" s="167">
        <f t="shared" si="96"/>
        <v>0.11439140811455849</v>
      </c>
      <c r="AA388" s="167">
        <f t="shared" si="97"/>
        <v>1.0950000000000002</v>
      </c>
      <c r="AB388" s="169">
        <f t="shared" si="100"/>
        <v>419</v>
      </c>
      <c r="AC388" s="161">
        <f>IFERROR(ROUND((VLOOKUP($A388,'ИЗ ГУГЛА'!$B:$Z,AC$1,0)+AE388)*AD388,),VLOOKUP($A388,'ИЗ ГУГЛА'!$B:$Z,AC$1,0))</f>
        <v>419</v>
      </c>
      <c r="AD388" s="78">
        <v>1</v>
      </c>
      <c r="AE388" s="160">
        <v>0</v>
      </c>
      <c r="AF388" s="183">
        <v>419</v>
      </c>
      <c r="AG388" s="152" t="s">
        <v>28024</v>
      </c>
      <c r="AH388" s="161" t="str">
        <f>IFERROR(ROUND((VLOOKUP($A388,'ИЗ ГУГЛА'!$B:$Z,AH$1,0)+AJ388)*AI388,),VLOOKUP($A388,'ИЗ ГУГЛА'!$B:$Z,AH$1,0))</f>
        <v/>
      </c>
      <c r="AI388" s="78">
        <v>1</v>
      </c>
      <c r="AJ388" s="160">
        <v>0</v>
      </c>
      <c r="AK388" s="172"/>
      <c r="AL388" s="172"/>
      <c r="AM388" s="161" t="str">
        <f>IFERROR(ROUND((VLOOKUP($A388,'ИЗ ГУГЛА'!$B:$Z,AM$1,0)+AO388)*AN388,),VLOOKUP($A388,'ИЗ ГУГЛА'!$B:$Z,AM$1,0))</f>
        <v/>
      </c>
      <c r="AN388" s="160">
        <v>1</v>
      </c>
      <c r="AO388" s="160">
        <v>0</v>
      </c>
      <c r="AP388" s="172"/>
      <c r="AQ388" s="172"/>
      <c r="AR388" s="161" t="str">
        <f>IFERROR(ROUND((VLOOKUP($A388,'ИЗ ГУГЛА'!$B:$Z,AR$1,0)+AT388)*AS388,),VLOOKUP($A388,'ИЗ ГУГЛА'!$B:$Z,AR$1,0))</f>
        <v/>
      </c>
      <c r="AS388" s="160">
        <v>1</v>
      </c>
      <c r="AT388" s="160">
        <v>0</v>
      </c>
      <c r="AU388" s="172"/>
      <c r="AV388" s="172"/>
    </row>
    <row r="389" spans="1:48" ht="46.5" hidden="1" thickTop="1" thickBot="1">
      <c r="A389" s="121">
        <v>162805</v>
      </c>
      <c r="B389" s="115">
        <f>VLOOKUP($A389,'Выгр Кат'!$A:$T,B$1,0)</f>
        <v>38245</v>
      </c>
      <c r="C389" s="116" t="str">
        <f>VLOOKUP($A389,'Выгр Кат'!$A:$T,C$1,0)</f>
        <v>Крышка расширительного бачка Рысь с двумя клапанами для Лада Ларгус, Веста, XRAY</v>
      </c>
      <c r="D389" s="115" t="str">
        <f>VLOOKUP($A389,'Выгр Кат'!$A:$T,D$1,0)</f>
        <v>Y</v>
      </c>
      <c r="E389" s="115" t="str">
        <f>VLOOKUP($A389,'Выгр Кат'!$A:$T,E$1,0)</f>
        <v>1</v>
      </c>
      <c r="F389" s="115">
        <f>VLOOKUP($A389,'Выгр Кат'!$A:$T,F$1,0)</f>
        <v>0</v>
      </c>
      <c r="G389" s="115" t="str">
        <f>VLOOKUP($A389,'Выгр Кат'!$A:$T,G$1,0)</f>
        <v>8200048024</v>
      </c>
      <c r="H389" s="115">
        <f>VLOOKUP($A389,'Выгр Кат'!$A:$T,H$1,0)</f>
        <v>0</v>
      </c>
      <c r="I389" s="96" t="s">
        <v>4130</v>
      </c>
      <c r="J389" s="96" t="s">
        <v>4130</v>
      </c>
      <c r="K389" s="75" t="e">
        <f>VLOOKUP(J389,'Отчет Eplex'!$B:$E,4,0)</f>
        <v>#N/A</v>
      </c>
      <c r="L389" s="75" t="e">
        <f t="shared" si="90"/>
        <v>#N/A</v>
      </c>
      <c r="M389" s="72">
        <v>1</v>
      </c>
      <c r="N389" s="72" t="s">
        <v>4129</v>
      </c>
      <c r="O389" s="72" t="str">
        <f>IFERROR(IF(VLOOKUP(I389,'Прайс шпак'!C:F,4,0)=N389,"шпак","Ошибка"),"Ошибка")</f>
        <v>Ошибка</v>
      </c>
      <c r="P389" s="65">
        <f>T389</f>
        <v>80</v>
      </c>
      <c r="Q389" s="72">
        <f>VLOOKUP(P389,Наценка!$A$1:$B$8,2,1)</f>
        <v>2.15</v>
      </c>
      <c r="R389" s="75">
        <f t="shared" si="99"/>
        <v>172</v>
      </c>
      <c r="S389" s="74">
        <f t="shared" si="91"/>
        <v>179</v>
      </c>
      <c r="T389" s="75">
        <f>VLOOKUP($A389,'Выгр Кат'!$A:$T,T$1,0)</f>
        <v>80</v>
      </c>
      <c r="U389" s="75">
        <f>VLOOKUP($A389,'Выгр Кат'!$A:$T,U$1,0)</f>
        <v>179</v>
      </c>
      <c r="V389" s="76">
        <f t="shared" si="92"/>
        <v>0</v>
      </c>
      <c r="W389" s="76">
        <f t="shared" si="93"/>
        <v>0</v>
      </c>
      <c r="X389" s="77">
        <f>IF(IFERROR(RIGHT(E389,1),"")="✔",S389*(1-#REF!),S389*(1-$X$2))</f>
        <v>166.47</v>
      </c>
      <c r="Y389" s="167">
        <f t="shared" si="95"/>
        <v>1.0808749999999998</v>
      </c>
      <c r="Z389" s="167">
        <f t="shared" si="96"/>
        <v>0.16346733668341709</v>
      </c>
      <c r="AA389" s="167">
        <f t="shared" si="97"/>
        <v>1.4874999999999998</v>
      </c>
      <c r="AB389" s="169">
        <f t="shared" si="100"/>
        <v>199</v>
      </c>
      <c r="AC389" s="161">
        <f>IFERROR(ROUND((VLOOKUP($A389,'ИЗ ГУГЛА'!$B:$Z,AC$1,0)+AE389)*AD389,),VLOOKUP($A389,'ИЗ ГУГЛА'!$B:$Z,AC$1,0))</f>
        <v>199</v>
      </c>
      <c r="AD389" s="78">
        <v>1</v>
      </c>
      <c r="AE389" s="160">
        <v>0</v>
      </c>
      <c r="AF389" s="117">
        <v>199</v>
      </c>
      <c r="AG389" s="152" t="s">
        <v>28616</v>
      </c>
      <c r="AH389" s="161" t="str">
        <f>IFERROR(ROUND((VLOOKUP($A389,'ИЗ ГУГЛА'!$B:$Z,AH$1,0)+AJ389)*AI389,),VLOOKUP($A389,'ИЗ ГУГЛА'!$B:$Z,AH$1,0))</f>
        <v/>
      </c>
      <c r="AI389" s="78">
        <v>1</v>
      </c>
      <c r="AJ389" s="160">
        <v>0</v>
      </c>
      <c r="AK389" s="172"/>
      <c r="AL389" s="172"/>
      <c r="AM389" s="161" t="str">
        <f>IFERROR(ROUND((VLOOKUP($A389,'ИЗ ГУГЛА'!$B:$Z,AM$1,0)+AO389)*AN389,),VLOOKUP($A389,'ИЗ ГУГЛА'!$B:$Z,AM$1,0))</f>
        <v/>
      </c>
      <c r="AN389" s="160">
        <v>1</v>
      </c>
      <c r="AO389" s="160">
        <v>0</v>
      </c>
      <c r="AP389" s="172"/>
      <c r="AQ389" s="172"/>
      <c r="AR389" s="161" t="str">
        <f>IFERROR(ROUND((VLOOKUP($A389,'ИЗ ГУГЛА'!$B:$Z,AR$1,0)+AT389)*AS389,),VLOOKUP($A389,'ИЗ ГУГЛА'!$B:$Z,AR$1,0))</f>
        <v/>
      </c>
      <c r="AS389" s="160">
        <v>1</v>
      </c>
      <c r="AT389" s="160">
        <v>0</v>
      </c>
      <c r="AU389" s="172"/>
      <c r="AV389" s="172"/>
    </row>
    <row r="390" spans="1:48" ht="76.5" thickTop="1" thickBot="1">
      <c r="A390" s="121">
        <v>224102</v>
      </c>
      <c r="B390" s="115">
        <f>VLOOKUP($A390,'Выгр Кат'!$A:$T,B$1,0)</f>
        <v>4737</v>
      </c>
      <c r="C390" s="116" t="str">
        <f>VLOOKUP($A390,'Выгр Кат'!$A:$T,C$1,0)</f>
        <v>Фильтр топливный FORTECH для ВАЗ 2108-21099, 2110-2112, 2113-2115, Лада Калина, Калина 2, Приора, Приора 2, Гранта, Гранта FL, Нива Travel, Шевроле Нива</v>
      </c>
      <c r="D390" s="115" t="str">
        <f>VLOOKUP($A390,'Выгр Кат'!$A:$T,D$1,0)</f>
        <v>Y</v>
      </c>
      <c r="E390" s="115" t="str">
        <f>VLOOKUP($A390,'Выгр Кат'!$A:$T,E$1,0)</f>
        <v>1</v>
      </c>
      <c r="F390" s="115" t="str">
        <f>VLOOKUP($A390,'Выгр Кат'!$A:$T,F$1,0)</f>
        <v>FF-002</v>
      </c>
      <c r="G390" s="115" t="str">
        <f>VLOOKUP($A390,'Выгр Кат'!$A:$T,G$1,0)</f>
        <v>21231117010</v>
      </c>
      <c r="H390" s="115" t="str">
        <f>VLOOKUP($A390,'Выгр Кат'!$A:$T,H$1,0)</f>
        <v>2123-1117010</v>
      </c>
      <c r="I390" s="93" t="s">
        <v>187</v>
      </c>
      <c r="J390" s="93" t="s">
        <v>187</v>
      </c>
      <c r="K390" s="75">
        <f>VLOOKUP(J390,'Отчет Eplex'!$B:$E,4,0)</f>
        <v>155</v>
      </c>
      <c r="L390" s="75">
        <f t="shared" si="90"/>
        <v>-35</v>
      </c>
      <c r="M390" s="72">
        <v>1</v>
      </c>
      <c r="N390" s="80" t="s">
        <v>1377</v>
      </c>
      <c r="O390" s="72" t="str">
        <f>IFERROR(IF(VLOOKUP(I390,'Прайс шпак'!C:F,4,0)=N390,"шпак","Ошибка"),"Ошибка")</f>
        <v>шпак</v>
      </c>
      <c r="P390" s="74">
        <f>INDEX('Прайс шпак'!$H:$H,MATCH(I390,'Прайс шпак'!$C:$C,0))*M390</f>
        <v>190</v>
      </c>
      <c r="Q390" s="72">
        <f>VLOOKUP(P390,Наценка!$A$1:$B$8,2,1)</f>
        <v>1.98</v>
      </c>
      <c r="R390" s="75">
        <f t="shared" si="99"/>
        <v>376.2</v>
      </c>
      <c r="S390" s="74">
        <f t="shared" si="91"/>
        <v>379</v>
      </c>
      <c r="T390" s="75">
        <f>VLOOKUP($A390,'Выгр Кат'!$A:$T,T$1,0)</f>
        <v>180</v>
      </c>
      <c r="U390" s="75">
        <f>VLOOKUP($A390,'Выгр Кат'!$A:$T,U$1,0)</f>
        <v>359</v>
      </c>
      <c r="V390" s="76">
        <f t="shared" si="92"/>
        <v>10</v>
      </c>
      <c r="W390" s="76">
        <f t="shared" si="93"/>
        <v>20</v>
      </c>
      <c r="X390" s="77">
        <f>IF(IFERROR(RIGHT(E390,1),"")="✔",S390*(1-#REF!),S390*(1-$X$2))</f>
        <v>352.46999999999997</v>
      </c>
      <c r="Y390" s="167">
        <f t="shared" si="95"/>
        <v>0.85510526315789459</v>
      </c>
      <c r="Z390" s="167">
        <f t="shared" si="96"/>
        <v>9.62307692307693E-2</v>
      </c>
      <c r="AA390" s="167">
        <f t="shared" si="97"/>
        <v>1.0526315789473686</v>
      </c>
      <c r="AB390" s="169">
        <f t="shared" si="100"/>
        <v>390</v>
      </c>
      <c r="AC390" s="161">
        <f>IFERROR(ROUND((VLOOKUP($A390,'ИЗ ГУГЛА'!$B:$Z,AC$1,0)+AE390)*AD390,),VLOOKUP($A390,'ИЗ ГУГЛА'!$B:$Z,AC$1,0))</f>
        <v>390</v>
      </c>
      <c r="AD390" s="78">
        <v>1</v>
      </c>
      <c r="AE390" s="160">
        <v>0</v>
      </c>
      <c r="AF390" s="183">
        <v>390</v>
      </c>
      <c r="AG390" s="152" t="s">
        <v>28023</v>
      </c>
      <c r="AH390" s="161" t="str">
        <f>IFERROR(ROUND((VLOOKUP($A390,'ИЗ ГУГЛА'!$B:$Z,AH$1,0)+AJ390)*AI390,),VLOOKUP($A390,'ИЗ ГУГЛА'!$B:$Z,AH$1,0))</f>
        <v/>
      </c>
      <c r="AI390" s="78">
        <v>1</v>
      </c>
      <c r="AJ390" s="160">
        <v>0</v>
      </c>
      <c r="AK390" s="172"/>
      <c r="AL390" s="172"/>
      <c r="AM390" s="161" t="str">
        <f>IFERROR(ROUND((VLOOKUP($A390,'ИЗ ГУГЛА'!$B:$Z,AM$1,0)+AO390)*AN390,),VLOOKUP($A390,'ИЗ ГУГЛА'!$B:$Z,AM$1,0))</f>
        <v/>
      </c>
      <c r="AN390" s="160">
        <v>1</v>
      </c>
      <c r="AO390" s="160">
        <v>0</v>
      </c>
      <c r="AP390" s="172"/>
      <c r="AQ390" s="172"/>
      <c r="AR390" s="161" t="str">
        <f>IFERROR(ROUND((VLOOKUP($A390,'ИЗ ГУГЛА'!$B:$Z,AR$1,0)+AT390)*AS390,),VLOOKUP($A390,'ИЗ ГУГЛА'!$B:$Z,AR$1,0))</f>
        <v/>
      </c>
      <c r="AS390" s="160">
        <v>1</v>
      </c>
      <c r="AT390" s="160">
        <v>0</v>
      </c>
      <c r="AU390" s="172"/>
      <c r="AV390" s="172"/>
    </row>
    <row r="391" spans="1:48" ht="46.5" hidden="1" thickTop="1" thickBot="1">
      <c r="A391" s="121">
        <v>224109</v>
      </c>
      <c r="B391" s="115">
        <f>VLOOKUP($A391,'Выгр Кат'!$A:$T,B$1,0)</f>
        <v>4734</v>
      </c>
      <c r="C391" s="116" t="str">
        <f>VLOOKUP($A391,'Выгр Кат'!$A:$T,C$1,0)</f>
        <v>Фильтр топливный Fortech для ВАЗ 2104, 2105, 2107, 2108-21099, 2110-2112, 2113-2115</v>
      </c>
      <c r="D391" s="115" t="str">
        <f>VLOOKUP($A391,'Выгр Кат'!$A:$T,D$1,0)</f>
        <v>Y</v>
      </c>
      <c r="E391" s="115" t="str">
        <f>VLOOKUP($A391,'Выгр Кат'!$A:$T,E$1,0)</f>
        <v>1</v>
      </c>
      <c r="F391" s="115">
        <f>VLOOKUP($A391,'Выгр Кат'!$A:$T,F$1,0)</f>
        <v>0</v>
      </c>
      <c r="G391" s="115" t="str">
        <f>VLOOKUP($A391,'Выгр Кат'!$A:$T,G$1,0)</f>
        <v>FF-008</v>
      </c>
      <c r="H391" s="115">
        <f>VLOOKUP($A391,'Выгр Кат'!$A:$T,H$1,0)</f>
        <v>0</v>
      </c>
      <c r="I391" s="93" t="s">
        <v>186</v>
      </c>
      <c r="J391" s="93" t="s">
        <v>186</v>
      </c>
      <c r="K391" s="75">
        <f>VLOOKUP(J391,'Отчет Eplex'!$B:$E,4,0)</f>
        <v>175</v>
      </c>
      <c r="L391" s="75">
        <f t="shared" si="90"/>
        <v>-5</v>
      </c>
      <c r="M391" s="72">
        <v>1</v>
      </c>
      <c r="N391" s="80" t="s">
        <v>1377</v>
      </c>
      <c r="O391" s="72" t="str">
        <f>IFERROR(IF(VLOOKUP(I391,'Прайс шпак'!C:F,4,0)=N391,"шпак","Ошибка"),"Ошибка")</f>
        <v>шпак</v>
      </c>
      <c r="P391" s="74">
        <f>INDEX('Прайс шпак'!$H:$H,MATCH(I391,'Прайс шпак'!$C:$C,0))*M391</f>
        <v>180</v>
      </c>
      <c r="Q391" s="72">
        <f>VLOOKUP(P391,Наценка!$A$1:$B$8,2,1)</f>
        <v>1.98</v>
      </c>
      <c r="R391" s="75">
        <f t="shared" si="99"/>
        <v>356.4</v>
      </c>
      <c r="S391" s="74">
        <f t="shared" si="91"/>
        <v>359</v>
      </c>
      <c r="T391" s="75">
        <f>VLOOKUP($A391,'Выгр Кат'!$A:$T,T$1,0)</f>
        <v>180</v>
      </c>
      <c r="U391" s="75">
        <f>VLOOKUP($A391,'Выгр Кат'!$A:$T,U$1,0)</f>
        <v>359</v>
      </c>
      <c r="V391" s="76">
        <f t="shared" si="92"/>
        <v>0</v>
      </c>
      <c r="W391" s="76">
        <f t="shared" si="93"/>
        <v>0</v>
      </c>
      <c r="X391" s="77">
        <f>IF(IFERROR(RIGHT(E391,1),"")="✔",S391*(1-#REF!),S391*(1-$X$2))</f>
        <v>333.87</v>
      </c>
      <c r="Y391" s="167">
        <f t="shared" si="95"/>
        <v>0.85483333333333333</v>
      </c>
      <c r="Z391" s="167">
        <f t="shared" si="96"/>
        <v>0.1439230769230769</v>
      </c>
      <c r="AA391" s="167">
        <f t="shared" si="97"/>
        <v>1.1666666666666665</v>
      </c>
      <c r="AB391" s="169">
        <f t="shared" si="100"/>
        <v>390</v>
      </c>
      <c r="AC391" s="161">
        <f>IFERROR(ROUND((VLOOKUP($A391,'ИЗ ГУГЛА'!$B:$Z,AC$1,0)+AE391)*AD391,),VLOOKUP($A391,'ИЗ ГУГЛА'!$B:$Z,AC$1,0))</f>
        <v>390</v>
      </c>
      <c r="AD391" s="78">
        <v>1</v>
      </c>
      <c r="AE391" s="160">
        <v>0</v>
      </c>
      <c r="AF391" s="183">
        <v>390</v>
      </c>
      <c r="AG391" s="152" t="s">
        <v>28022</v>
      </c>
      <c r="AH391" s="161" t="str">
        <f>IFERROR(ROUND((VLOOKUP($A391,'ИЗ ГУГЛА'!$B:$Z,AH$1,0)+AJ391)*AI391,),VLOOKUP($A391,'ИЗ ГУГЛА'!$B:$Z,AH$1,0))</f>
        <v/>
      </c>
      <c r="AI391" s="78">
        <v>1</v>
      </c>
      <c r="AJ391" s="160">
        <v>0</v>
      </c>
      <c r="AK391" s="172"/>
      <c r="AL391" s="172"/>
      <c r="AM391" s="161" t="str">
        <f>IFERROR(ROUND((VLOOKUP($A391,'ИЗ ГУГЛА'!$B:$Z,AM$1,0)+AO391)*AN391,),VLOOKUP($A391,'ИЗ ГУГЛА'!$B:$Z,AM$1,0))</f>
        <v/>
      </c>
      <c r="AN391" s="160">
        <v>1</v>
      </c>
      <c r="AO391" s="160">
        <v>0</v>
      </c>
      <c r="AP391" s="172"/>
      <c r="AQ391" s="172"/>
      <c r="AR391" s="161" t="str">
        <f>IFERROR(ROUND((VLOOKUP($A391,'ИЗ ГУГЛА'!$B:$Z,AR$1,0)+AT391)*AS391,),VLOOKUP($A391,'ИЗ ГУГЛА'!$B:$Z,AR$1,0))</f>
        <v/>
      </c>
      <c r="AS391" s="160">
        <v>1</v>
      </c>
      <c r="AT391" s="160">
        <v>0</v>
      </c>
      <c r="AU391" s="172"/>
      <c r="AV391" s="172"/>
    </row>
    <row r="392" spans="1:48" ht="31.5" hidden="1" thickTop="1" thickBot="1">
      <c r="A392" s="121">
        <v>219616</v>
      </c>
      <c r="B392" s="115">
        <f>VLOOKUP($A392,'Выгр Кат'!$A:$T,B$1,0)</f>
        <v>29609</v>
      </c>
      <c r="C392" s="116" t="str">
        <f>VLOOKUP($A392,'Выгр Кат'!$A:$T,C$1,0)</f>
        <v>Тормозные колодки NiBK задние для Лада Веста</v>
      </c>
      <c r="D392" s="115" t="str">
        <f>VLOOKUP($A392,'Выгр Кат'!$A:$T,D$1,0)</f>
        <v>Y</v>
      </c>
      <c r="E392" s="115" t="str">
        <f>VLOOKUP($A392,'Выгр Кат'!$A:$T,E$1,0)</f>
        <v>1</v>
      </c>
      <c r="F392" s="115">
        <f>VLOOKUP($A392,'Выгр Кат'!$A:$T,F$1,0)</f>
        <v>0</v>
      </c>
      <c r="G392" s="115" t="str">
        <f>VLOOKUP($A392,'Выгр Кат'!$A:$T,G$1,0)</f>
        <v>FN1255</v>
      </c>
      <c r="H392" s="115">
        <f>VLOOKUP($A392,'Выгр Кат'!$A:$T,H$1,0)</f>
        <v>0</v>
      </c>
      <c r="I392" s="93" t="s">
        <v>2471</v>
      </c>
      <c r="J392" s="93" t="s">
        <v>2471</v>
      </c>
      <c r="K392" s="75">
        <f>VLOOKUP(J392,'Отчет Eplex'!$B:$E,4,0)</f>
        <v>2534.75</v>
      </c>
      <c r="L392" s="75">
        <f t="shared" si="90"/>
        <v>-15.25</v>
      </c>
      <c r="M392" s="72">
        <v>1</v>
      </c>
      <c r="N392" s="72" t="s">
        <v>2473</v>
      </c>
      <c r="O392" s="72" t="str">
        <f>IFERROR(IF(VLOOKUP(I392,'Прайс шпак'!C:F,4,0)=N392,"шпак","Ошибка"),"Ошибка")</f>
        <v>шпак</v>
      </c>
      <c r="P392" s="74">
        <f>INDEX('Прайс шпак'!$H:$H,MATCH(I392,'Прайс шпак'!$C:$C,0))*M392</f>
        <v>2550</v>
      </c>
      <c r="Q392" s="72">
        <f>VLOOKUP(P392,Наценка!$A$1:$B$8,2,1)</f>
        <v>1.39</v>
      </c>
      <c r="R392" s="130">
        <f t="shared" ref="R392:R393" si="101">P392*1.2*100/93</f>
        <v>3290.3225806451615</v>
      </c>
      <c r="S392" s="74">
        <f t="shared" si="91"/>
        <v>3290</v>
      </c>
      <c r="T392" s="75">
        <f>VLOOKUP($A392,'Выгр Кат'!$A:$T,T$1,0)</f>
        <v>2550</v>
      </c>
      <c r="U392" s="75">
        <f>VLOOKUP($A392,'Выгр Кат'!$A:$T,U$1,0)</f>
        <v>3290</v>
      </c>
      <c r="V392" s="76">
        <f t="shared" si="92"/>
        <v>0</v>
      </c>
      <c r="W392" s="76">
        <f t="shared" si="93"/>
        <v>0</v>
      </c>
      <c r="X392" s="77">
        <f>IF(IFERROR(RIGHT(E392,1),"")="✔",S392*(1-#REF!),S392*(1-$X$2))</f>
        <v>3059.7</v>
      </c>
      <c r="Y392" s="167">
        <f t="shared" si="95"/>
        <v>0.1998823529411764</v>
      </c>
      <c r="Z392" s="167">
        <f t="shared" si="96"/>
        <v>-0.18043981481481475</v>
      </c>
      <c r="AA392" s="167">
        <f t="shared" si="97"/>
        <v>1.6470588235294015E-2</v>
      </c>
      <c r="AB392" s="174">
        <f t="shared" ref="AB392:AB393" si="102">AK392</f>
        <v>2592</v>
      </c>
      <c r="AC392" s="161">
        <f>IFERROR(ROUND((VLOOKUP($A392,'ИЗ ГУГЛА'!$B:$Z,AC$1,0)+AE392)*AD392,),VLOOKUP($A392,'ИЗ ГУГЛА'!$B:$Z,AC$1,0))</f>
        <v>3890</v>
      </c>
      <c r="AD392" s="78">
        <v>1</v>
      </c>
      <c r="AE392" s="160">
        <v>0</v>
      </c>
      <c r="AF392" s="183">
        <v>3890</v>
      </c>
      <c r="AG392" s="152" t="s">
        <v>28021</v>
      </c>
      <c r="AH392" s="161">
        <f>IFERROR(ROUND((VLOOKUP($A392,'ИЗ ГУГЛА'!$B:$Z,AH$1,0)+AJ392)*AI392,),VLOOKUP($A392,'ИЗ ГУГЛА'!$B:$Z,AH$1,0))</f>
        <v>2592</v>
      </c>
      <c r="AI392" s="78">
        <v>1</v>
      </c>
      <c r="AJ392" s="160">
        <v>0</v>
      </c>
      <c r="AK392" s="184">
        <v>2592</v>
      </c>
      <c r="AL392" s="172" t="s">
        <v>33352</v>
      </c>
      <c r="AM392" s="161" t="str">
        <f>IFERROR(ROUND((VLOOKUP($A392,'ИЗ ГУГЛА'!$B:$Z,AM$1,0)+AO392)*AN392,),VLOOKUP($A392,'ИЗ ГУГЛА'!$B:$Z,AM$1,0))</f>
        <v/>
      </c>
      <c r="AN392" s="160">
        <v>1</v>
      </c>
      <c r="AO392" s="160">
        <v>0</v>
      </c>
      <c r="AP392" s="172"/>
      <c r="AQ392" s="172"/>
      <c r="AR392" s="161" t="str">
        <f>IFERROR(ROUND((VLOOKUP($A392,'ИЗ ГУГЛА'!$B:$Z,AR$1,0)+AT392)*AS392,),VLOOKUP($A392,'ИЗ ГУГЛА'!$B:$Z,AR$1,0))</f>
        <v/>
      </c>
      <c r="AS392" s="160">
        <v>1</v>
      </c>
      <c r="AT392" s="160">
        <v>0</v>
      </c>
      <c r="AU392" s="172"/>
      <c r="AV392" s="172"/>
    </row>
    <row r="393" spans="1:48" ht="31.5" hidden="1" thickTop="1" thickBot="1">
      <c r="A393" s="121">
        <v>219617</v>
      </c>
      <c r="B393" s="115">
        <f>VLOOKUP($A393,'Выгр Кат'!$A:$T,B$1,0)</f>
        <v>29607</v>
      </c>
      <c r="C393" s="116" t="str">
        <f>VLOOKUP($A393,'Выгр Кат'!$A:$T,C$1,0)</f>
        <v>Тормозные колодки NiBK задние для Лада Ларгус</v>
      </c>
      <c r="D393" s="115" t="str">
        <f>VLOOKUP($A393,'Выгр Кат'!$A:$T,D$1,0)</f>
        <v>Y</v>
      </c>
      <c r="E393" s="115" t="str">
        <f>VLOOKUP($A393,'Выгр Кат'!$A:$T,E$1,0)</f>
        <v>1</v>
      </c>
      <c r="F393" s="115">
        <f>VLOOKUP($A393,'Выгр Кат'!$A:$T,F$1,0)</f>
        <v>0</v>
      </c>
      <c r="G393" s="115" t="str">
        <f>VLOOKUP($A393,'Выгр Кат'!$A:$T,G$1,0)</f>
        <v>FN43551</v>
      </c>
      <c r="H393" s="115">
        <f>VLOOKUP($A393,'Выгр Кат'!$A:$T,H$1,0)</f>
        <v>0</v>
      </c>
      <c r="I393" s="93" t="s">
        <v>4500</v>
      </c>
      <c r="J393" s="93" t="s">
        <v>4500</v>
      </c>
      <c r="K393" s="75">
        <f>VLOOKUP(J393,'Отчет Eplex'!$B:$E,4,0)</f>
        <v>2944.32</v>
      </c>
      <c r="L393" s="75">
        <f t="shared" si="90"/>
        <v>-355.67999999999984</v>
      </c>
      <c r="M393" s="72">
        <v>1</v>
      </c>
      <c r="N393" s="72" t="s">
        <v>2473</v>
      </c>
      <c r="O393" s="72" t="str">
        <f>IFERROR(IF(VLOOKUP(I393,'Прайс шпак'!C:F,4,0)=N393,"шпак","Ошибка"),"Ошибка")</f>
        <v>шпак</v>
      </c>
      <c r="P393" s="74">
        <f>INDEX('Прайс шпак'!$H:$H,MATCH(I393,'Прайс шпак'!$C:$C,0))*M393</f>
        <v>3300</v>
      </c>
      <c r="Q393" s="72">
        <f>VLOOKUP(P393,Наценка!$A$1:$B$8,2,1)</f>
        <v>1.39</v>
      </c>
      <c r="R393" s="130">
        <f t="shared" si="101"/>
        <v>4258.0645161290322</v>
      </c>
      <c r="S393" s="74">
        <f t="shared" si="91"/>
        <v>4290</v>
      </c>
      <c r="T393" s="75">
        <f>VLOOKUP($A393,'Выгр Кат'!$A:$T,T$1,0)</f>
        <v>3300</v>
      </c>
      <c r="U393" s="75">
        <f>VLOOKUP($A393,'Выгр Кат'!$A:$T,U$1,0)</f>
        <v>4290</v>
      </c>
      <c r="V393" s="76">
        <f t="shared" si="92"/>
        <v>0</v>
      </c>
      <c r="W393" s="76">
        <f t="shared" si="93"/>
        <v>0</v>
      </c>
      <c r="X393" s="77">
        <f>IF(IFERROR(RIGHT(E393,1),"")="✔",S393*(1-#REF!),S393*(1-$X$2))</f>
        <v>3989.7</v>
      </c>
      <c r="Y393" s="167">
        <f t="shared" si="95"/>
        <v>0.20899999999999985</v>
      </c>
      <c r="Z393" s="167">
        <f t="shared" si="96"/>
        <v>-2.4576271186440631E-2</v>
      </c>
      <c r="AA393" s="167">
        <f t="shared" si="97"/>
        <v>0.17999999999999994</v>
      </c>
      <c r="AB393" s="174">
        <f t="shared" si="102"/>
        <v>3894</v>
      </c>
      <c r="AC393" s="161" t="str">
        <f>IFERROR(ROUND((VLOOKUP($A393,'ИЗ ГУГЛА'!$B:$Z,AC$1,0)+AE393)*AD393,),VLOOKUP($A393,'ИЗ ГУГЛА'!$B:$Z,AC$1,0))</f>
        <v/>
      </c>
      <c r="AD393" s="78">
        <v>1</v>
      </c>
      <c r="AE393" s="160">
        <v>0</v>
      </c>
      <c r="AF393" s="118" t="s">
        <v>28492</v>
      </c>
      <c r="AG393" s="152"/>
      <c r="AH393" s="161">
        <f>IFERROR(ROUND((VLOOKUP($A393,'ИЗ ГУГЛА'!$B:$Z,AH$1,0)+AJ393)*AI393,),VLOOKUP($A393,'ИЗ ГУГЛА'!$B:$Z,AH$1,0))</f>
        <v>3894</v>
      </c>
      <c r="AI393" s="78">
        <v>1</v>
      </c>
      <c r="AJ393" s="160">
        <v>0</v>
      </c>
      <c r="AK393" s="184">
        <v>3894</v>
      </c>
      <c r="AL393" s="172" t="s">
        <v>33353</v>
      </c>
      <c r="AM393" s="161" t="str">
        <f>IFERROR(ROUND((VLOOKUP($A393,'ИЗ ГУГЛА'!$B:$Z,AM$1,0)+AO393)*AN393,),VLOOKUP($A393,'ИЗ ГУГЛА'!$B:$Z,AM$1,0))</f>
        <v/>
      </c>
      <c r="AN393" s="160">
        <v>1</v>
      </c>
      <c r="AO393" s="160">
        <v>0</v>
      </c>
      <c r="AP393" s="172"/>
      <c r="AQ393" s="172"/>
      <c r="AR393" s="161" t="str">
        <f>IFERROR(ROUND((VLOOKUP($A393,'ИЗ ГУГЛА'!$B:$Z,AR$1,0)+AT393)*AS393,),VLOOKUP($A393,'ИЗ ГУГЛА'!$B:$Z,AR$1,0))</f>
        <v/>
      </c>
      <c r="AS393" s="160">
        <v>1</v>
      </c>
      <c r="AT393" s="160">
        <v>0</v>
      </c>
      <c r="AU393" s="172"/>
      <c r="AV393" s="172"/>
    </row>
    <row r="394" spans="1:48" ht="31.5" thickTop="1" thickBot="1">
      <c r="A394" s="121">
        <v>163837</v>
      </c>
      <c r="B394" s="115">
        <f>VLOOKUP($A394,'Выгр Кат'!$A:$T,B$1,0)</f>
        <v>4716</v>
      </c>
      <c r="C394" s="116" t="str">
        <f>VLOOKUP($A394,'Выгр Кат'!$A:$T,C$1,0)</f>
        <v>Масляный фильтр FORTECH FO-013 для ВАЗ 2101-07, Лада Нива 4х4</v>
      </c>
      <c r="D394" s="115" t="str">
        <f>VLOOKUP($A394,'Выгр Кат'!$A:$T,D$1,0)</f>
        <v>Y</v>
      </c>
      <c r="E394" s="115" t="str">
        <f>VLOOKUP($A394,'Выгр Кат'!$A:$T,E$1,0)</f>
        <v>1</v>
      </c>
      <c r="F394" s="115">
        <f>VLOOKUP($A394,'Выгр Кат'!$A:$T,F$1,0)</f>
        <v>0</v>
      </c>
      <c r="G394" s="115" t="str">
        <f>VLOOKUP($A394,'Выгр Кат'!$A:$T,G$1,0)</f>
        <v>FO-013</v>
      </c>
      <c r="H394" s="115">
        <f>VLOOKUP($A394,'Выгр Кат'!$A:$T,H$1,0)</f>
        <v>0</v>
      </c>
      <c r="I394" s="93" t="s">
        <v>174</v>
      </c>
      <c r="J394" s="93" t="s">
        <v>174</v>
      </c>
      <c r="K394" s="75">
        <f>VLOOKUP(J394,'Отчет Eplex'!$B:$E,4,0)</f>
        <v>180</v>
      </c>
      <c r="L394" s="75">
        <f t="shared" si="90"/>
        <v>-10</v>
      </c>
      <c r="M394" s="72">
        <v>1</v>
      </c>
      <c r="N394" s="72" t="s">
        <v>1377</v>
      </c>
      <c r="O394" s="72" t="str">
        <f>IFERROR(IF(VLOOKUP(I394,'Прайс шпак'!C:F,4,0)=N394,"шпак","Ошибка"),"Ошибка")</f>
        <v>шпак</v>
      </c>
      <c r="P394" s="74">
        <f>INDEX('Прайс шпак'!$H:$H,MATCH(I394,'Прайс шпак'!$C:$C,0))*M394</f>
        <v>190</v>
      </c>
      <c r="Q394" s="72">
        <f>VLOOKUP(P394,Наценка!$A$1:$B$8,2,1)</f>
        <v>1.98</v>
      </c>
      <c r="R394" s="75">
        <f t="shared" si="99"/>
        <v>376.2</v>
      </c>
      <c r="S394" s="74">
        <f t="shared" si="91"/>
        <v>379</v>
      </c>
      <c r="T394" s="75">
        <f>VLOOKUP($A394,'Выгр Кат'!$A:$T,T$1,0)</f>
        <v>180</v>
      </c>
      <c r="U394" s="75">
        <f>VLOOKUP($A394,'Выгр Кат'!$A:$T,U$1,0)</f>
        <v>359</v>
      </c>
      <c r="V394" s="76">
        <f t="shared" si="92"/>
        <v>10</v>
      </c>
      <c r="W394" s="76">
        <f t="shared" si="93"/>
        <v>20</v>
      </c>
      <c r="X394" s="77">
        <f>IF(IFERROR(RIGHT(E394,1),"")="✔",S394*(1-#REF!),S394*(1-$X$2))</f>
        <v>352.46999999999997</v>
      </c>
      <c r="Y394" s="167">
        <f t="shared" si="95"/>
        <v>0.85510526315789459</v>
      </c>
      <c r="Z394" s="167">
        <f t="shared" si="96"/>
        <v>9.62307692307693E-2</v>
      </c>
      <c r="AA394" s="167">
        <f t="shared" si="97"/>
        <v>1.0526315789473686</v>
      </c>
      <c r="AB394" s="169">
        <f t="shared" ref="AB394:AB404" si="103">AF394</f>
        <v>390</v>
      </c>
      <c r="AC394" s="161">
        <f>IFERROR(ROUND((VLOOKUP($A394,'ИЗ ГУГЛА'!$B:$Z,AC$1,0)+AE394)*AD394,),VLOOKUP($A394,'ИЗ ГУГЛА'!$B:$Z,AC$1,0))</f>
        <v>390</v>
      </c>
      <c r="AD394" s="78">
        <v>1</v>
      </c>
      <c r="AE394" s="160">
        <v>0</v>
      </c>
      <c r="AF394" s="183">
        <v>390</v>
      </c>
      <c r="AG394" s="152" t="s">
        <v>28020</v>
      </c>
      <c r="AH394" s="161" t="str">
        <f>IFERROR(ROUND((VLOOKUP($A394,'ИЗ ГУГЛА'!$B:$Z,AH$1,0)+AJ394)*AI394,),VLOOKUP($A394,'ИЗ ГУГЛА'!$B:$Z,AH$1,0))</f>
        <v/>
      </c>
      <c r="AI394" s="78">
        <v>1</v>
      </c>
      <c r="AJ394" s="160">
        <v>0</v>
      </c>
      <c r="AK394" s="172"/>
      <c r="AL394" s="172"/>
      <c r="AM394" s="161" t="str">
        <f>IFERROR(ROUND((VLOOKUP($A394,'ИЗ ГУГЛА'!$B:$Z,AM$1,0)+AO394)*AN394,),VLOOKUP($A394,'ИЗ ГУГЛА'!$B:$Z,AM$1,0))</f>
        <v/>
      </c>
      <c r="AN394" s="160">
        <v>1</v>
      </c>
      <c r="AO394" s="160">
        <v>0</v>
      </c>
      <c r="AP394" s="172"/>
      <c r="AQ394" s="172"/>
      <c r="AR394" s="161" t="str">
        <f>IFERROR(ROUND((VLOOKUP($A394,'ИЗ ГУГЛА'!$B:$Z,AR$1,0)+AT394)*AS394,),VLOOKUP($A394,'ИЗ ГУГЛА'!$B:$Z,AR$1,0))</f>
        <v/>
      </c>
      <c r="AS394" s="160">
        <v>1</v>
      </c>
      <c r="AT394" s="160">
        <v>0</v>
      </c>
      <c r="AU394" s="172"/>
      <c r="AV394" s="172"/>
    </row>
    <row r="395" spans="1:48" ht="61.5" hidden="1" thickTop="1" thickBot="1">
      <c r="A395" s="121">
        <v>163838</v>
      </c>
      <c r="B395" s="115">
        <f>VLOOKUP($A395,'Выгр Кат'!$A:$T,B$1,0)</f>
        <v>4717</v>
      </c>
      <c r="C395" s="116" t="str">
        <f>VLOOKUP($A395,'Выгр Кат'!$A:$T,C$1,0)</f>
        <v>Масляный фильтр FORTECH FO-014 M для ВАЗ 2104, 2105, 2107, 2108-21099, 2113-2115, 2110-2112, Лада Приора, Калина, Нива 4х4, Ока</v>
      </c>
      <c r="D395" s="115" t="str">
        <f>VLOOKUP($A395,'Выгр Кат'!$A:$T,D$1,0)</f>
        <v>Y</v>
      </c>
      <c r="E395" s="115" t="str">
        <f>VLOOKUP($A395,'Выгр Кат'!$A:$T,E$1,0)</f>
        <v>1ск4</v>
      </c>
      <c r="F395" s="115">
        <f>VLOOKUP($A395,'Выгр Кат'!$A:$T,F$1,0)</f>
        <v>0</v>
      </c>
      <c r="G395" s="115" t="str">
        <f>VLOOKUP($A395,'Выгр Кат'!$A:$T,G$1,0)</f>
        <v>FO-014-M</v>
      </c>
      <c r="H395" s="115">
        <f>VLOOKUP($A395,'Выгр Кат'!$A:$T,H$1,0)</f>
        <v>0</v>
      </c>
      <c r="I395" s="93" t="s">
        <v>175</v>
      </c>
      <c r="J395" s="93" t="s">
        <v>175</v>
      </c>
      <c r="K395" s="75">
        <f>VLOOKUP(J395,'Отчет Eplex'!$B:$E,4,0)</f>
        <v>170</v>
      </c>
      <c r="L395" s="75">
        <f t="shared" si="90"/>
        <v>-10</v>
      </c>
      <c r="M395" s="72">
        <v>1</v>
      </c>
      <c r="N395" s="72" t="s">
        <v>1377</v>
      </c>
      <c r="O395" s="72" t="str">
        <f>IFERROR(IF(VLOOKUP(I395,'Прайс шпак'!C:F,4,0)=N395,"шпак","Ошибка"),"Ошибка")</f>
        <v>шпак</v>
      </c>
      <c r="P395" s="74">
        <f>INDEX('Прайс шпак'!$H:$H,MATCH(I395,'Прайс шпак'!$C:$C,0))*M395</f>
        <v>180</v>
      </c>
      <c r="Q395" s="72">
        <f>VLOOKUP(P395,Наценка!$A$1:$B$8,2,1)</f>
        <v>1.98</v>
      </c>
      <c r="R395" s="75">
        <f t="shared" si="99"/>
        <v>356.4</v>
      </c>
      <c r="S395" s="74">
        <f t="shared" si="91"/>
        <v>359</v>
      </c>
      <c r="T395" s="75">
        <f>VLOOKUP($A395,'Выгр Кат'!$A:$T,T$1,0)</f>
        <v>180</v>
      </c>
      <c r="U395" s="75">
        <f>VLOOKUP($A395,'Выгр Кат'!$A:$T,U$1,0)</f>
        <v>359</v>
      </c>
      <c r="V395" s="76">
        <f t="shared" si="92"/>
        <v>0</v>
      </c>
      <c r="W395" s="76">
        <f t="shared" si="93"/>
        <v>0</v>
      </c>
      <c r="X395" s="77">
        <f>IF(IFERROR(RIGHT(E395,1),"")="✔",S395*(1-#REF!),S395*(1-$X$2))</f>
        <v>333.87</v>
      </c>
      <c r="Y395" s="167">
        <f t="shared" si="95"/>
        <v>0.85483333333333333</v>
      </c>
      <c r="Z395" s="167">
        <f t="shared" si="96"/>
        <v>0.20317422434367541</v>
      </c>
      <c r="AA395" s="167">
        <f t="shared" si="97"/>
        <v>1.3277777777777779</v>
      </c>
      <c r="AB395" s="169">
        <f t="shared" si="103"/>
        <v>419</v>
      </c>
      <c r="AC395" s="161">
        <f>IFERROR(ROUND((VLOOKUP($A395,'ИЗ ГУГЛА'!$B:$Z,AC$1,0)+AE395)*AD395,),VLOOKUP($A395,'ИЗ ГУГЛА'!$B:$Z,AC$1,0))</f>
        <v>419</v>
      </c>
      <c r="AD395" s="78">
        <v>1</v>
      </c>
      <c r="AE395" s="160">
        <v>0</v>
      </c>
      <c r="AF395" s="183">
        <v>419</v>
      </c>
      <c r="AG395" s="152" t="s">
        <v>28019</v>
      </c>
      <c r="AH395" s="161" t="str">
        <f>IFERROR(ROUND((VLOOKUP($A395,'ИЗ ГУГЛА'!$B:$Z,AH$1,0)+AJ395)*AI395,),VLOOKUP($A395,'ИЗ ГУГЛА'!$B:$Z,AH$1,0))</f>
        <v/>
      </c>
      <c r="AI395" s="78">
        <v>1</v>
      </c>
      <c r="AJ395" s="160">
        <v>0</v>
      </c>
      <c r="AK395" s="172"/>
      <c r="AL395" s="172"/>
      <c r="AM395" s="161" t="str">
        <f>IFERROR(ROUND((VLOOKUP($A395,'ИЗ ГУГЛА'!$B:$Z,AM$1,0)+AO395)*AN395,),VLOOKUP($A395,'ИЗ ГУГЛА'!$B:$Z,AM$1,0))</f>
        <v/>
      </c>
      <c r="AN395" s="160">
        <v>1</v>
      </c>
      <c r="AO395" s="160">
        <v>0</v>
      </c>
      <c r="AP395" s="172"/>
      <c r="AQ395" s="172"/>
      <c r="AR395" s="161" t="str">
        <f>IFERROR(ROUND((VLOOKUP($A395,'ИЗ ГУГЛА'!$B:$Z,AR$1,0)+AT395)*AS395,),VLOOKUP($A395,'ИЗ ГУГЛА'!$B:$Z,AR$1,0))</f>
        <v/>
      </c>
      <c r="AS395" s="160">
        <v>1</v>
      </c>
      <c r="AT395" s="160">
        <v>0</v>
      </c>
      <c r="AU395" s="172"/>
      <c r="AV395" s="172"/>
    </row>
    <row r="396" spans="1:48" ht="31.5" hidden="1" thickTop="1" thickBot="1">
      <c r="A396" s="121">
        <v>163839</v>
      </c>
      <c r="B396" s="115">
        <f>VLOOKUP($A396,'Выгр Кат'!$A:$T,B$1,0)</f>
        <v>4718</v>
      </c>
      <c r="C396" s="116" t="str">
        <f>VLOOKUP($A396,'Выгр Кат'!$A:$T,C$1,0)</f>
        <v>Масляный фильтр FORTECH FO-018 для Лада Ларгус</v>
      </c>
      <c r="D396" s="115" t="str">
        <f>VLOOKUP($A396,'Выгр Кат'!$A:$T,D$1,0)</f>
        <v>Y</v>
      </c>
      <c r="E396" s="115" t="str">
        <f>VLOOKUP($A396,'Выгр Кат'!$A:$T,E$1,0)</f>
        <v>1</v>
      </c>
      <c r="F396" s="115">
        <f>VLOOKUP($A396,'Выгр Кат'!$A:$T,F$1,0)</f>
        <v>0</v>
      </c>
      <c r="G396" s="115" t="str">
        <f>VLOOKUP($A396,'Выгр Кат'!$A:$T,G$1,0)</f>
        <v>FO-018</v>
      </c>
      <c r="H396" s="115">
        <f>VLOOKUP($A396,'Выгр Кат'!$A:$T,H$1,0)</f>
        <v>0</v>
      </c>
      <c r="I396" s="93" t="s">
        <v>176</v>
      </c>
      <c r="J396" s="93" t="s">
        <v>176</v>
      </c>
      <c r="K396" s="75">
        <f>VLOOKUP(J396,'Отчет Eplex'!$B:$E,4,0)</f>
        <v>148</v>
      </c>
      <c r="L396" s="75">
        <f t="shared" si="90"/>
        <v>-22</v>
      </c>
      <c r="M396" s="72">
        <v>1</v>
      </c>
      <c r="N396" s="72" t="s">
        <v>1377</v>
      </c>
      <c r="O396" s="72" t="str">
        <f>IFERROR(IF(VLOOKUP(I396,'Прайс шпак'!C:F,4,0)=N396,"шпак","Ошибка"),"Ошибка")</f>
        <v>шпак</v>
      </c>
      <c r="P396" s="74">
        <f>INDEX('Прайс шпак'!$H:$H,MATCH(I396,'Прайс шпак'!$C:$C,0))*M396</f>
        <v>170</v>
      </c>
      <c r="Q396" s="72">
        <f>VLOOKUP(P396,Наценка!$A$1:$B$8,2,1)</f>
        <v>1.98</v>
      </c>
      <c r="R396" s="75">
        <f t="shared" si="99"/>
        <v>336.6</v>
      </c>
      <c r="S396" s="74">
        <f t="shared" si="91"/>
        <v>339</v>
      </c>
      <c r="T396" s="75">
        <f>VLOOKUP($A396,'Выгр Кат'!$A:$T,T$1,0)</f>
        <v>170</v>
      </c>
      <c r="U396" s="75">
        <f>VLOOKUP($A396,'Выгр Кат'!$A:$T,U$1,0)</f>
        <v>339</v>
      </c>
      <c r="V396" s="76">
        <f t="shared" si="92"/>
        <v>0</v>
      </c>
      <c r="W396" s="76">
        <f t="shared" si="93"/>
        <v>0</v>
      </c>
      <c r="X396" s="77">
        <f>IF(IFERROR(RIGHT(E396,1),"")="✔",S396*(1-#REF!),S396*(1-$X$2))</f>
        <v>315.27</v>
      </c>
      <c r="Y396" s="167">
        <f t="shared" si="95"/>
        <v>0.85452941176470576</v>
      </c>
      <c r="Z396" s="167">
        <f t="shared" si="96"/>
        <v>0.19161538461538466</v>
      </c>
      <c r="AA396" s="167">
        <f t="shared" si="97"/>
        <v>1.2941176470588234</v>
      </c>
      <c r="AB396" s="169">
        <f t="shared" si="103"/>
        <v>390</v>
      </c>
      <c r="AC396" s="161">
        <f>IFERROR(ROUND((VLOOKUP($A396,'ИЗ ГУГЛА'!$B:$Z,AC$1,0)+AE396)*AD396,),VLOOKUP($A396,'ИЗ ГУГЛА'!$B:$Z,AC$1,0))</f>
        <v>390</v>
      </c>
      <c r="AD396" s="78">
        <v>1</v>
      </c>
      <c r="AE396" s="160">
        <v>0</v>
      </c>
      <c r="AF396" s="183">
        <v>390</v>
      </c>
      <c r="AG396" s="152" t="s">
        <v>28018</v>
      </c>
      <c r="AH396" s="161" t="str">
        <f>IFERROR(ROUND((VLOOKUP($A396,'ИЗ ГУГЛА'!$B:$Z,AH$1,0)+AJ396)*AI396,),VLOOKUP($A396,'ИЗ ГУГЛА'!$B:$Z,AH$1,0))</f>
        <v/>
      </c>
      <c r="AI396" s="78">
        <v>1</v>
      </c>
      <c r="AJ396" s="160">
        <v>0</v>
      </c>
      <c r="AK396" s="172"/>
      <c r="AL396" s="172"/>
      <c r="AM396" s="161" t="str">
        <f>IFERROR(ROUND((VLOOKUP($A396,'ИЗ ГУГЛА'!$B:$Z,AM$1,0)+AO396)*AN396,),VLOOKUP($A396,'ИЗ ГУГЛА'!$B:$Z,AM$1,0))</f>
        <v/>
      </c>
      <c r="AN396" s="160">
        <v>1</v>
      </c>
      <c r="AO396" s="160">
        <v>0</v>
      </c>
      <c r="AP396" s="172"/>
      <c r="AQ396" s="172"/>
      <c r="AR396" s="161" t="str">
        <f>IFERROR(ROUND((VLOOKUP($A396,'ИЗ ГУГЛА'!$B:$Z,AR$1,0)+AT396)*AS396,),VLOOKUP($A396,'ИЗ ГУГЛА'!$B:$Z,AR$1,0))</f>
        <v/>
      </c>
      <c r="AS396" s="160">
        <v>1</v>
      </c>
      <c r="AT396" s="160">
        <v>0</v>
      </c>
      <c r="AU396" s="172"/>
      <c r="AV396" s="172"/>
    </row>
    <row r="397" spans="1:48" ht="31.5" hidden="1" thickTop="1" thickBot="1">
      <c r="A397" s="121">
        <v>213261</v>
      </c>
      <c r="B397" s="115">
        <f>VLOOKUP($A397,'Выгр Кат'!$A:$T,B$1,0)</f>
        <v>4722</v>
      </c>
      <c r="C397" s="116" t="str">
        <f>VLOOKUP($A397,'Выгр Кат'!$A:$T,C$1,0)</f>
        <v>Салонный фильтр FORTECH FS-015 для ВАЗ 2110-2112, Лада Приора</v>
      </c>
      <c r="D397" s="115" t="str">
        <f>VLOOKUP($A397,'Выгр Кат'!$A:$T,D$1,0)</f>
        <v>Y</v>
      </c>
      <c r="E397" s="115" t="str">
        <f>VLOOKUP($A397,'Выгр Кат'!$A:$T,E$1,0)</f>
        <v>1</v>
      </c>
      <c r="F397" s="115" t="str">
        <f>VLOOKUP($A397,'Выгр Кат'!$A:$T,F$1,0)</f>
        <v>FS-015</v>
      </c>
      <c r="G397" s="115" t="str">
        <f>VLOOKUP($A397,'Выгр Кат'!$A:$T,G$1,0)</f>
        <v>2111812202011</v>
      </c>
      <c r="H397" s="115" t="str">
        <f>VLOOKUP($A397,'Выгр Кат'!$A:$T,H$1,0)</f>
        <v>2111-8122020</v>
      </c>
      <c r="I397" s="93" t="s">
        <v>178</v>
      </c>
      <c r="J397" s="93" t="s">
        <v>178</v>
      </c>
      <c r="K397" s="75">
        <f>VLOOKUP(J397,'Отчет Eplex'!$B:$E,4,0)</f>
        <v>191.13</v>
      </c>
      <c r="L397" s="75">
        <f t="shared" si="90"/>
        <v>1.1299999999999955</v>
      </c>
      <c r="M397" s="72">
        <v>1</v>
      </c>
      <c r="N397" s="72" t="s">
        <v>1377</v>
      </c>
      <c r="O397" s="72" t="str">
        <f>IFERROR(IF(VLOOKUP(I397,'Прайс шпак'!C:F,4,0)=N397,"шпак","Ошибка"),"Ошибка")</f>
        <v>шпак</v>
      </c>
      <c r="P397" s="74">
        <f>INDEX('Прайс шпак'!$H:$H,MATCH(I397,'Прайс шпак'!$C:$C,0))*M397</f>
        <v>190</v>
      </c>
      <c r="Q397" s="72">
        <f>VLOOKUP(P397,Наценка!$A$1:$B$8,2,1)</f>
        <v>1.98</v>
      </c>
      <c r="R397" s="75">
        <f t="shared" si="99"/>
        <v>376.2</v>
      </c>
      <c r="S397" s="74">
        <f t="shared" si="91"/>
        <v>379</v>
      </c>
      <c r="T397" s="75">
        <f>VLOOKUP($A397,'Выгр Кат'!$A:$T,T$1,0)</f>
        <v>190</v>
      </c>
      <c r="U397" s="75">
        <f>VLOOKUP($A397,'Выгр Кат'!$A:$T,U$1,0)</f>
        <v>379</v>
      </c>
      <c r="V397" s="76">
        <f t="shared" si="92"/>
        <v>0</v>
      </c>
      <c r="W397" s="76">
        <f t="shared" si="93"/>
        <v>0</v>
      </c>
      <c r="X397" s="77">
        <f>IF(IFERROR(RIGHT(E397,1),"")="✔",S397*(1-#REF!),S397*(1-$X$2))</f>
        <v>352.46999999999997</v>
      </c>
      <c r="Y397" s="167">
        <f t="shared" si="95"/>
        <v>0.85510526315789459</v>
      </c>
      <c r="Z397" s="167">
        <f t="shared" si="96"/>
        <v>0.15878281622911702</v>
      </c>
      <c r="AA397" s="167">
        <f t="shared" si="97"/>
        <v>1.2052631578947368</v>
      </c>
      <c r="AB397" s="169">
        <f t="shared" si="103"/>
        <v>419</v>
      </c>
      <c r="AC397" s="161">
        <f>IFERROR(ROUND((VLOOKUP($A397,'ИЗ ГУГЛА'!$B:$Z,AC$1,0)+AE397)*AD397,),VLOOKUP($A397,'ИЗ ГУГЛА'!$B:$Z,AC$1,0))</f>
        <v>419</v>
      </c>
      <c r="AD397" s="78">
        <v>1</v>
      </c>
      <c r="AE397" s="160">
        <v>0</v>
      </c>
      <c r="AF397" s="183">
        <v>419</v>
      </c>
      <c r="AG397" s="152" t="s">
        <v>28013</v>
      </c>
      <c r="AH397" s="161" t="str">
        <f>IFERROR(ROUND((VLOOKUP($A397,'ИЗ ГУГЛА'!$B:$Z,AH$1,0)+AJ397)*AI397,),VLOOKUP($A397,'ИЗ ГУГЛА'!$B:$Z,AH$1,0))</f>
        <v/>
      </c>
      <c r="AI397" s="78">
        <v>1</v>
      </c>
      <c r="AJ397" s="160">
        <v>0</v>
      </c>
      <c r="AK397" s="172"/>
      <c r="AL397" s="172"/>
      <c r="AM397" s="161" t="str">
        <f>IFERROR(ROUND((VLOOKUP($A397,'ИЗ ГУГЛА'!$B:$Z,AM$1,0)+AO397)*AN397,),VLOOKUP($A397,'ИЗ ГУГЛА'!$B:$Z,AM$1,0))</f>
        <v/>
      </c>
      <c r="AN397" s="160">
        <v>1</v>
      </c>
      <c r="AO397" s="160">
        <v>0</v>
      </c>
      <c r="AP397" s="172"/>
      <c r="AQ397" s="172"/>
      <c r="AR397" s="161" t="str">
        <f>IFERROR(ROUND((VLOOKUP($A397,'ИЗ ГУГЛА'!$B:$Z,AR$1,0)+AT397)*AS397,),VLOOKUP($A397,'ИЗ ГУГЛА'!$B:$Z,AR$1,0))</f>
        <v/>
      </c>
      <c r="AS397" s="160">
        <v>1</v>
      </c>
      <c r="AT397" s="160">
        <v>0</v>
      </c>
      <c r="AU397" s="172"/>
      <c r="AV397" s="172"/>
    </row>
    <row r="398" spans="1:48" ht="31.5" hidden="1" thickTop="1" thickBot="1">
      <c r="A398" s="121">
        <v>213245</v>
      </c>
      <c r="B398" s="115">
        <f>VLOOKUP($A398,'Выгр Кат'!$A:$T,B$1,0)</f>
        <v>4727</v>
      </c>
      <c r="C398" s="116" t="str">
        <f>VLOOKUP($A398,'Выгр Кат'!$A:$T,C$1,0)</f>
        <v>Салонный фильтр FORTECH угольный для ВАЗ 2110-2112, Лада Приора</v>
      </c>
      <c r="D398" s="115" t="str">
        <f>VLOOKUP($A398,'Выгр Кат'!$A:$T,D$1,0)</f>
        <v>Y</v>
      </c>
      <c r="E398" s="115" t="str">
        <f>VLOOKUP($A398,'Выгр Кат'!$A:$T,E$1,0)</f>
        <v>1</v>
      </c>
      <c r="F398" s="115" t="str">
        <f>VLOOKUP($A398,'Выгр Кат'!$A:$T,F$1,0)</f>
        <v>FS-015C</v>
      </c>
      <c r="G398" s="115" t="str">
        <f>VLOOKUP($A398,'Выгр Кат'!$A:$T,G$1,0)</f>
        <v>2111812202011</v>
      </c>
      <c r="H398" s="115" t="str">
        <f>VLOOKUP($A398,'Выгр Кат'!$A:$T,H$1,0)</f>
        <v>2111-8122020</v>
      </c>
      <c r="I398" s="93" t="s">
        <v>183</v>
      </c>
      <c r="J398" s="93" t="s">
        <v>183</v>
      </c>
      <c r="K398" s="75">
        <f>VLOOKUP(J398,'Отчет Eplex'!$B:$E,4,0)</f>
        <v>306.2</v>
      </c>
      <c r="L398" s="75">
        <f t="shared" si="90"/>
        <v>26.199999999999989</v>
      </c>
      <c r="M398" s="72">
        <v>1</v>
      </c>
      <c r="N398" s="80" t="s">
        <v>1377</v>
      </c>
      <c r="O398" s="72" t="str">
        <f>IFERROR(IF(VLOOKUP(I398,'Прайс шпак'!C:F,4,0)=N398,"шпак","Ошибка"),"Ошибка")</f>
        <v>шпак</v>
      </c>
      <c r="P398" s="74">
        <f>INDEX('Прайс шпак'!$H:$H,MATCH(I398,'Прайс шпак'!$C:$C,0))*M398</f>
        <v>280</v>
      </c>
      <c r="Q398" s="72">
        <f>VLOOKUP(P398,Наценка!$A$1:$B$8,2,1)</f>
        <v>1.98</v>
      </c>
      <c r="R398" s="75">
        <f t="shared" si="99"/>
        <v>554.4</v>
      </c>
      <c r="S398" s="74">
        <f t="shared" si="91"/>
        <v>559</v>
      </c>
      <c r="T398" s="75">
        <f>VLOOKUP($A398,'Выгр Кат'!$A:$T,T$1,0)</f>
        <v>280</v>
      </c>
      <c r="U398" s="75">
        <f>VLOOKUP($A398,'Выгр Кат'!$A:$T,U$1,0)</f>
        <v>559</v>
      </c>
      <c r="V398" s="76">
        <f t="shared" si="92"/>
        <v>0</v>
      </c>
      <c r="W398" s="76">
        <f t="shared" si="93"/>
        <v>0</v>
      </c>
      <c r="X398" s="77">
        <f>IF(IFERROR(RIGHT(E398,1),"")="✔",S398*(1-#REF!),S398*(1-$X$2))</f>
        <v>519.87</v>
      </c>
      <c r="Y398" s="167">
        <f t="shared" si="95"/>
        <v>0.8566785714285714</v>
      </c>
      <c r="Z398" s="167">
        <f t="shared" si="96"/>
        <v>0.11886440677966101</v>
      </c>
      <c r="AA398" s="167">
        <f t="shared" si="97"/>
        <v>1.1071428571428572</v>
      </c>
      <c r="AB398" s="169">
        <f t="shared" si="103"/>
        <v>590</v>
      </c>
      <c r="AC398" s="161">
        <f>IFERROR(ROUND((VLOOKUP($A398,'ИЗ ГУГЛА'!$B:$Z,AC$1,0)+AE398)*AD398,),VLOOKUP($A398,'ИЗ ГУГЛА'!$B:$Z,AC$1,0))</f>
        <v>590</v>
      </c>
      <c r="AD398" s="78">
        <v>1</v>
      </c>
      <c r="AE398" s="160">
        <v>0</v>
      </c>
      <c r="AF398" s="117">
        <v>590</v>
      </c>
      <c r="AG398" s="152" t="s">
        <v>28016</v>
      </c>
      <c r="AH398" s="161" t="str">
        <f>IFERROR(ROUND((VLOOKUP($A398,'ИЗ ГУГЛА'!$B:$Z,AH$1,0)+AJ398)*AI398,),VLOOKUP($A398,'ИЗ ГУГЛА'!$B:$Z,AH$1,0))</f>
        <v/>
      </c>
      <c r="AI398" s="78">
        <v>1</v>
      </c>
      <c r="AJ398" s="160">
        <v>0</v>
      </c>
      <c r="AK398" s="172"/>
      <c r="AL398" s="172"/>
      <c r="AM398" s="161" t="str">
        <f>IFERROR(ROUND((VLOOKUP($A398,'ИЗ ГУГЛА'!$B:$Z,AM$1,0)+AO398)*AN398,),VLOOKUP($A398,'ИЗ ГУГЛА'!$B:$Z,AM$1,0))</f>
        <v/>
      </c>
      <c r="AN398" s="160">
        <v>1</v>
      </c>
      <c r="AO398" s="160">
        <v>0</v>
      </c>
      <c r="AP398" s="172"/>
      <c r="AQ398" s="172"/>
      <c r="AR398" s="161" t="str">
        <f>IFERROR(ROUND((VLOOKUP($A398,'ИЗ ГУГЛА'!$B:$Z,AR$1,0)+AT398)*AS398,),VLOOKUP($A398,'ИЗ ГУГЛА'!$B:$Z,AR$1,0))</f>
        <v/>
      </c>
      <c r="AS398" s="160">
        <v>1</v>
      </c>
      <c r="AT398" s="160">
        <v>0</v>
      </c>
      <c r="AU398" s="172"/>
      <c r="AV398" s="172"/>
    </row>
    <row r="399" spans="1:48" ht="31.5" hidden="1" thickTop="1" thickBot="1">
      <c r="A399" s="121">
        <v>213262</v>
      </c>
      <c r="B399" s="115">
        <f>VLOOKUP($A399,'Выгр Кат'!$A:$T,B$1,0)</f>
        <v>4721</v>
      </c>
      <c r="C399" s="116" t="str">
        <f>VLOOKUP($A399,'Выгр Кат'!$A:$T,C$1,0)</f>
        <v>Салонный фильтр FORTECH для Лада Калина, Гранта</v>
      </c>
      <c r="D399" s="115" t="str">
        <f>VLOOKUP($A399,'Выгр Кат'!$A:$T,D$1,0)</f>
        <v>Y</v>
      </c>
      <c r="E399" s="115" t="str">
        <f>VLOOKUP($A399,'Выгр Кат'!$A:$T,E$1,0)</f>
        <v>1</v>
      </c>
      <c r="F399" s="115" t="str">
        <f>VLOOKUP($A399,'Выгр Кат'!$A:$T,F$1,0)</f>
        <v>FS-016</v>
      </c>
      <c r="G399" s="115" t="str">
        <f>VLOOKUP($A399,'Выгр Кат'!$A:$T,G$1,0)</f>
        <v>11188122010</v>
      </c>
      <c r="H399" s="115" t="str">
        <f>VLOOKUP($A399,'Выгр Кат'!$A:$T,H$1,0)</f>
        <v>1118-8122010, 2123-8122010</v>
      </c>
      <c r="I399" s="93" t="s">
        <v>177</v>
      </c>
      <c r="J399" s="93" t="s">
        <v>177</v>
      </c>
      <c r="K399" s="75">
        <f>VLOOKUP(J399,'Отчет Eplex'!$B:$E,4,0)</f>
        <v>162</v>
      </c>
      <c r="L399" s="75">
        <f t="shared" si="90"/>
        <v>-18</v>
      </c>
      <c r="M399" s="72">
        <v>1</v>
      </c>
      <c r="N399" s="72" t="s">
        <v>1377</v>
      </c>
      <c r="O399" s="72" t="str">
        <f>IFERROR(IF(VLOOKUP(I399,'Прайс шпак'!C:F,4,0)=N399,"шпак","Ошибка"),"Ошибка")</f>
        <v>шпак</v>
      </c>
      <c r="P399" s="74">
        <f>INDEX('Прайс шпак'!$H:$H,MATCH(I399,'Прайс шпак'!$C:$C,0))*M399</f>
        <v>180</v>
      </c>
      <c r="Q399" s="72">
        <f>VLOOKUP(P399,Наценка!$A$1:$B$8,2,1)</f>
        <v>1.98</v>
      </c>
      <c r="R399" s="75">
        <f t="shared" si="99"/>
        <v>356.4</v>
      </c>
      <c r="S399" s="74">
        <f t="shared" si="91"/>
        <v>359</v>
      </c>
      <c r="T399" s="75">
        <f>VLOOKUP($A399,'Выгр Кат'!$A:$T,T$1,0)</f>
        <v>180</v>
      </c>
      <c r="U399" s="75">
        <f>VLOOKUP($A399,'Выгр Кат'!$A:$T,U$1,0)</f>
        <v>359</v>
      </c>
      <c r="V399" s="76">
        <f t="shared" si="92"/>
        <v>0</v>
      </c>
      <c r="W399" s="76">
        <f t="shared" si="93"/>
        <v>0</v>
      </c>
      <c r="X399" s="77">
        <f>IF(IFERROR(RIGHT(E399,1),"")="✔",S399*(1-#REF!),S399*(1-$X$2))</f>
        <v>333.87</v>
      </c>
      <c r="Y399" s="167">
        <f t="shared" si="95"/>
        <v>0.85483333333333333</v>
      </c>
      <c r="Z399" s="167">
        <f t="shared" si="96"/>
        <v>0.1439230769230769</v>
      </c>
      <c r="AA399" s="167">
        <f t="shared" si="97"/>
        <v>1.1666666666666665</v>
      </c>
      <c r="AB399" s="169">
        <f t="shared" si="103"/>
        <v>390</v>
      </c>
      <c r="AC399" s="161">
        <f>IFERROR(ROUND((VLOOKUP($A399,'ИЗ ГУГЛА'!$B:$Z,AC$1,0)+AE399)*AD399,),VLOOKUP($A399,'ИЗ ГУГЛА'!$B:$Z,AC$1,0))</f>
        <v>390</v>
      </c>
      <c r="AD399" s="78">
        <v>1</v>
      </c>
      <c r="AE399" s="160">
        <v>0</v>
      </c>
      <c r="AF399" s="183">
        <v>390</v>
      </c>
      <c r="AG399" s="152" t="s">
        <v>28012</v>
      </c>
      <c r="AH399" s="161" t="str">
        <f>IFERROR(ROUND((VLOOKUP($A399,'ИЗ ГУГЛА'!$B:$Z,AH$1,0)+AJ399)*AI399,),VLOOKUP($A399,'ИЗ ГУГЛА'!$B:$Z,AH$1,0))</f>
        <v/>
      </c>
      <c r="AI399" s="78">
        <v>1</v>
      </c>
      <c r="AJ399" s="160">
        <v>0</v>
      </c>
      <c r="AK399" s="172"/>
      <c r="AL399" s="172"/>
      <c r="AM399" s="161" t="str">
        <f>IFERROR(ROUND((VLOOKUP($A399,'ИЗ ГУГЛА'!$B:$Z,AM$1,0)+AO399)*AN399,),VLOOKUP($A399,'ИЗ ГУГЛА'!$B:$Z,AM$1,0))</f>
        <v/>
      </c>
      <c r="AN399" s="160">
        <v>1</v>
      </c>
      <c r="AO399" s="160">
        <v>0</v>
      </c>
      <c r="AP399" s="172"/>
      <c r="AQ399" s="172"/>
      <c r="AR399" s="161" t="str">
        <f>IFERROR(ROUND((VLOOKUP($A399,'ИЗ ГУГЛА'!$B:$Z,AR$1,0)+AT399)*AS399,),VLOOKUP($A399,'ИЗ ГУГЛА'!$B:$Z,AR$1,0))</f>
        <v/>
      </c>
      <c r="AS399" s="160">
        <v>1</v>
      </c>
      <c r="AT399" s="160">
        <v>0</v>
      </c>
      <c r="AU399" s="172"/>
      <c r="AV399" s="172"/>
    </row>
    <row r="400" spans="1:48" ht="31.5" hidden="1" thickTop="1" thickBot="1">
      <c r="A400" s="121">
        <v>213263</v>
      </c>
      <c r="B400" s="115">
        <f>VLOOKUP($A400,'Выгр Кат'!$A:$T,B$1,0)</f>
        <v>4726</v>
      </c>
      <c r="C400" s="116" t="str">
        <f>VLOOKUP($A400,'Выгр Кат'!$A:$T,C$1,0)</f>
        <v>Салонный фильтр FORTECH FS-016C угольный для Лада Калина, Гранта</v>
      </c>
      <c r="D400" s="115" t="str">
        <f>VLOOKUP($A400,'Выгр Кат'!$A:$T,D$1,0)</f>
        <v>Y</v>
      </c>
      <c r="E400" s="115" t="str">
        <f>VLOOKUP($A400,'Выгр Кат'!$A:$T,E$1,0)</f>
        <v>1</v>
      </c>
      <c r="F400" s="115" t="str">
        <f>VLOOKUP($A400,'Выгр Кат'!$A:$T,F$1,0)</f>
        <v>FS-016C</v>
      </c>
      <c r="G400" s="115" t="str">
        <f>VLOOKUP($A400,'Выгр Кат'!$A:$T,G$1,0)</f>
        <v>111808122010</v>
      </c>
      <c r="H400" s="115" t="str">
        <f>VLOOKUP($A400,'Выгр Кат'!$A:$T,H$1,0)</f>
        <v>1118-8122010</v>
      </c>
      <c r="I400" s="93" t="s">
        <v>182</v>
      </c>
      <c r="J400" s="93" t="s">
        <v>182</v>
      </c>
      <c r="K400" s="75">
        <f>VLOOKUP(J400,'Отчет Eplex'!$B:$E,4,0)</f>
        <v>272</v>
      </c>
      <c r="L400" s="75">
        <f t="shared" si="90"/>
        <v>2</v>
      </c>
      <c r="M400" s="72">
        <v>1</v>
      </c>
      <c r="N400" s="72" t="s">
        <v>1377</v>
      </c>
      <c r="O400" s="72" t="str">
        <f>IFERROR(IF(VLOOKUP(I400,'Прайс шпак'!C:F,4,0)=N400,"шпак","Ошибка"),"Ошибка")</f>
        <v>шпак</v>
      </c>
      <c r="P400" s="74">
        <f>INDEX('Прайс шпак'!$H:$H,MATCH(I400,'Прайс шпак'!$C:$C,0))*M400</f>
        <v>270</v>
      </c>
      <c r="Q400" s="72">
        <f>VLOOKUP(P400,Наценка!$A$1:$B$8,2,1)</f>
        <v>1.98</v>
      </c>
      <c r="R400" s="75">
        <f t="shared" si="99"/>
        <v>534.6</v>
      </c>
      <c r="S400" s="74">
        <f t="shared" si="91"/>
        <v>539</v>
      </c>
      <c r="T400" s="75">
        <f>VLOOKUP($A400,'Выгр Кат'!$A:$T,T$1,0)</f>
        <v>270</v>
      </c>
      <c r="U400" s="75">
        <f>VLOOKUP($A400,'Выгр Кат'!$A:$T,U$1,0)</f>
        <v>539</v>
      </c>
      <c r="V400" s="76">
        <f t="shared" si="92"/>
        <v>0</v>
      </c>
      <c r="W400" s="76">
        <f t="shared" si="93"/>
        <v>0</v>
      </c>
      <c r="X400" s="77">
        <f>IF(IFERROR(RIGHT(E400,1),"")="✔",S400*(1-#REF!),S400*(1-$X$2))</f>
        <v>501.27</v>
      </c>
      <c r="Y400" s="167">
        <f t="shared" si="95"/>
        <v>0.85655555555555551</v>
      </c>
      <c r="Z400" s="167">
        <f t="shared" si="96"/>
        <v>0.1503898305084746</v>
      </c>
      <c r="AA400" s="167">
        <f t="shared" si="97"/>
        <v>1.1851851851851851</v>
      </c>
      <c r="AB400" s="169">
        <f t="shared" si="103"/>
        <v>590</v>
      </c>
      <c r="AC400" s="161">
        <f>IFERROR(ROUND((VLOOKUP($A400,'ИЗ ГУГЛА'!$B:$Z,AC$1,0)+AE400)*AD400,),VLOOKUP($A400,'ИЗ ГУГЛА'!$B:$Z,AC$1,0))</f>
        <v>590</v>
      </c>
      <c r="AD400" s="78">
        <v>1</v>
      </c>
      <c r="AE400" s="160">
        <v>0</v>
      </c>
      <c r="AF400" s="117">
        <v>590</v>
      </c>
      <c r="AG400" s="152" t="s">
        <v>28015</v>
      </c>
      <c r="AH400" s="161" t="str">
        <f>IFERROR(ROUND((VLOOKUP($A400,'ИЗ ГУГЛА'!$B:$Z,AH$1,0)+AJ400)*AI400,),VLOOKUP($A400,'ИЗ ГУГЛА'!$B:$Z,AH$1,0))</f>
        <v/>
      </c>
      <c r="AI400" s="78">
        <v>1</v>
      </c>
      <c r="AJ400" s="160">
        <v>0</v>
      </c>
      <c r="AK400" s="172"/>
      <c r="AL400" s="172"/>
      <c r="AM400" s="161" t="str">
        <f>IFERROR(ROUND((VLOOKUP($A400,'ИЗ ГУГЛА'!$B:$Z,AM$1,0)+AO400)*AN400,),VLOOKUP($A400,'ИЗ ГУГЛА'!$B:$Z,AM$1,0))</f>
        <v/>
      </c>
      <c r="AN400" s="160">
        <v>1</v>
      </c>
      <c r="AO400" s="160">
        <v>0</v>
      </c>
      <c r="AP400" s="172"/>
      <c r="AQ400" s="172"/>
      <c r="AR400" s="161" t="str">
        <f>IFERROR(ROUND((VLOOKUP($A400,'ИЗ ГУГЛА'!$B:$Z,AR$1,0)+AT400)*AS400,),VLOOKUP($A400,'ИЗ ГУГЛА'!$B:$Z,AR$1,0))</f>
        <v/>
      </c>
      <c r="AS400" s="160">
        <v>1</v>
      </c>
      <c r="AT400" s="160">
        <v>0</v>
      </c>
      <c r="AU400" s="172"/>
      <c r="AV400" s="172"/>
    </row>
    <row r="401" spans="1:48" ht="46.5" hidden="1" thickTop="1" thickBot="1">
      <c r="A401" s="121">
        <v>213264</v>
      </c>
      <c r="B401" s="115">
        <f>VLOOKUP($A401,'Выгр Кат'!$A:$T,B$1,0)</f>
        <v>4724</v>
      </c>
      <c r="C401" s="116" t="str">
        <f>VLOOKUP($A401,'Выгр Кат'!$A:$T,C$1,0)</f>
        <v>Салонный фильтр FORTECH FS-017 для Лада Приора с кондиционером Halla</v>
      </c>
      <c r="D401" s="115" t="str">
        <f>VLOOKUP($A401,'Выгр Кат'!$A:$T,D$1,0)</f>
        <v>Y</v>
      </c>
      <c r="E401" s="115" t="str">
        <f>VLOOKUP($A401,'Выгр Кат'!$A:$T,E$1,0)</f>
        <v>1</v>
      </c>
      <c r="F401" s="115" t="str">
        <f>VLOOKUP($A401,'Выгр Кат'!$A:$T,F$1,0)</f>
        <v>FS-017</v>
      </c>
      <c r="G401" s="115" t="str">
        <f>VLOOKUP($A401,'Выгр Кат'!$A:$T,G$1,0)</f>
        <v>2170812202010</v>
      </c>
      <c r="H401" s="115" t="str">
        <f>VLOOKUP($A401,'Выгр Кат'!$A:$T,H$1,0)</f>
        <v>2170-8122020</v>
      </c>
      <c r="I401" s="93" t="s">
        <v>180</v>
      </c>
      <c r="J401" s="93" t="s">
        <v>180</v>
      </c>
      <c r="K401" s="75">
        <f>VLOOKUP(J401,'Отчет Eplex'!$B:$E,4,0)</f>
        <v>173</v>
      </c>
      <c r="L401" s="75">
        <f t="shared" si="90"/>
        <v>-7</v>
      </c>
      <c r="M401" s="72">
        <v>1</v>
      </c>
      <c r="N401" s="72" t="s">
        <v>1377</v>
      </c>
      <c r="O401" s="72" t="str">
        <f>IFERROR(IF(VLOOKUP(I401,'Прайс шпак'!C:F,4,0)=N401,"шпак","Ошибка"),"Ошибка")</f>
        <v>шпак</v>
      </c>
      <c r="P401" s="74">
        <f>INDEX('Прайс шпак'!$H:$H,MATCH(I401,'Прайс шпак'!$C:$C,0))*M401</f>
        <v>180</v>
      </c>
      <c r="Q401" s="72">
        <f>VLOOKUP(P401,Наценка!$A$1:$B$8,2,1)</f>
        <v>1.98</v>
      </c>
      <c r="R401" s="75">
        <f t="shared" si="99"/>
        <v>356.4</v>
      </c>
      <c r="S401" s="74">
        <f t="shared" si="91"/>
        <v>359</v>
      </c>
      <c r="T401" s="75">
        <f>VLOOKUP($A401,'Выгр Кат'!$A:$T,T$1,0)</f>
        <v>180</v>
      </c>
      <c r="U401" s="75">
        <f>VLOOKUP($A401,'Выгр Кат'!$A:$T,U$1,0)</f>
        <v>359</v>
      </c>
      <c r="V401" s="76">
        <f t="shared" si="92"/>
        <v>0</v>
      </c>
      <c r="W401" s="76">
        <f t="shared" si="93"/>
        <v>0</v>
      </c>
      <c r="X401" s="77">
        <f>IF(IFERROR(RIGHT(E401,1),"")="✔",S401*(1-#REF!),S401*(1-$X$2))</f>
        <v>333.87</v>
      </c>
      <c r="Y401" s="167">
        <f t="shared" si="95"/>
        <v>0.85483333333333333</v>
      </c>
      <c r="Z401" s="167">
        <f t="shared" si="96"/>
        <v>0.20317422434367541</v>
      </c>
      <c r="AA401" s="167">
        <f t="shared" si="97"/>
        <v>1.3277777777777779</v>
      </c>
      <c r="AB401" s="169">
        <f t="shared" si="103"/>
        <v>419</v>
      </c>
      <c r="AC401" s="161">
        <f>IFERROR(ROUND((VLOOKUP($A401,'ИЗ ГУГЛА'!$B:$Z,AC$1,0)+AE401)*AD401,),VLOOKUP($A401,'ИЗ ГУГЛА'!$B:$Z,AC$1,0))</f>
        <v>419</v>
      </c>
      <c r="AD401" s="78">
        <v>1</v>
      </c>
      <c r="AE401" s="160">
        <v>0</v>
      </c>
      <c r="AF401" s="183">
        <v>419</v>
      </c>
      <c r="AG401" s="152" t="s">
        <v>27949</v>
      </c>
      <c r="AH401" s="161" t="str">
        <f>IFERROR(ROUND((VLOOKUP($A401,'ИЗ ГУГЛА'!$B:$Z,AH$1,0)+AJ401)*AI401,),VLOOKUP($A401,'ИЗ ГУГЛА'!$B:$Z,AH$1,0))</f>
        <v/>
      </c>
      <c r="AI401" s="78">
        <v>1</v>
      </c>
      <c r="AJ401" s="160">
        <v>0</v>
      </c>
      <c r="AK401" s="172"/>
      <c r="AL401" s="172"/>
      <c r="AM401" s="161" t="str">
        <f>IFERROR(ROUND((VLOOKUP($A401,'ИЗ ГУГЛА'!$B:$Z,AM$1,0)+AO401)*AN401,),VLOOKUP($A401,'ИЗ ГУГЛА'!$B:$Z,AM$1,0))</f>
        <v/>
      </c>
      <c r="AN401" s="160">
        <v>1</v>
      </c>
      <c r="AO401" s="160">
        <v>0</v>
      </c>
      <c r="AP401" s="172"/>
      <c r="AQ401" s="172"/>
      <c r="AR401" s="161" t="str">
        <f>IFERROR(ROUND((VLOOKUP($A401,'ИЗ ГУГЛА'!$B:$Z,AR$1,0)+AT401)*AS401,),VLOOKUP($A401,'ИЗ ГУГЛА'!$B:$Z,AR$1,0))</f>
        <v/>
      </c>
      <c r="AS401" s="160">
        <v>1</v>
      </c>
      <c r="AT401" s="160">
        <v>0</v>
      </c>
      <c r="AU401" s="172"/>
      <c r="AV401" s="172"/>
    </row>
    <row r="402" spans="1:48" ht="46.5" hidden="1" thickTop="1" thickBot="1">
      <c r="A402" s="121">
        <v>213265</v>
      </c>
      <c r="B402" s="115">
        <f>VLOOKUP($A402,'Выгр Кат'!$A:$T,B$1,0)</f>
        <v>4729</v>
      </c>
      <c r="C402" s="116" t="str">
        <f>VLOOKUP($A402,'Выгр Кат'!$A:$T,C$1,0)</f>
        <v>Салонный фильтр FORTECH угольный для Лада Приора с кондиционером Halla</v>
      </c>
      <c r="D402" s="115" t="str">
        <f>VLOOKUP($A402,'Выгр Кат'!$A:$T,D$1,0)</f>
        <v>Y</v>
      </c>
      <c r="E402" s="115" t="str">
        <f>VLOOKUP($A402,'Выгр Кат'!$A:$T,E$1,0)</f>
        <v>1</v>
      </c>
      <c r="F402" s="115" t="str">
        <f>VLOOKUP($A402,'Выгр Кат'!$A:$T,F$1,0)</f>
        <v>FS-017C</v>
      </c>
      <c r="G402" s="115" t="str">
        <f>VLOOKUP($A402,'Выгр Кат'!$A:$T,G$1,0)</f>
        <v>21703812202082</v>
      </c>
      <c r="H402" s="115" t="str">
        <f>VLOOKUP($A402,'Выгр Кат'!$A:$T,H$1,0)</f>
        <v>21703-8122020</v>
      </c>
      <c r="I402" s="93" t="s">
        <v>185</v>
      </c>
      <c r="J402" s="93" t="s">
        <v>185</v>
      </c>
      <c r="K402" s="75">
        <f>VLOOKUP(J402,'Отчет Eplex'!$B:$E,4,0)</f>
        <v>266</v>
      </c>
      <c r="L402" s="75">
        <f t="shared" si="90"/>
        <v>16</v>
      </c>
      <c r="M402" s="72">
        <v>1</v>
      </c>
      <c r="N402" s="72" t="s">
        <v>1377</v>
      </c>
      <c r="O402" s="72" t="str">
        <f>IFERROR(IF(VLOOKUP(I402,'Прайс шпак'!C:F,4,0)=N402,"шпак","Ошибка"),"Ошибка")</f>
        <v>шпак</v>
      </c>
      <c r="P402" s="74">
        <f>INDEX('Прайс шпак'!$H:$H,MATCH(I402,'Прайс шпак'!$C:$C,0))*M402</f>
        <v>250</v>
      </c>
      <c r="Q402" s="72">
        <f>VLOOKUP(P402,Наценка!$A$1:$B$8,2,1)</f>
        <v>1.98</v>
      </c>
      <c r="R402" s="75">
        <f t="shared" si="99"/>
        <v>495</v>
      </c>
      <c r="S402" s="74">
        <f t="shared" si="91"/>
        <v>499</v>
      </c>
      <c r="T402" s="75">
        <f>VLOOKUP($A402,'Выгр Кат'!$A:$T,T$1,0)</f>
        <v>250</v>
      </c>
      <c r="U402" s="75">
        <f>VLOOKUP($A402,'Выгр Кат'!$A:$T,U$1,0)</f>
        <v>499</v>
      </c>
      <c r="V402" s="76">
        <f t="shared" si="92"/>
        <v>0</v>
      </c>
      <c r="W402" s="76">
        <f t="shared" si="93"/>
        <v>0</v>
      </c>
      <c r="X402" s="77">
        <f>IF(IFERROR(RIGHT(E402,1),"")="✔",S402*(1-#REF!),S402*(1-$X$2))</f>
        <v>464.07</v>
      </c>
      <c r="Y402" s="167">
        <f t="shared" si="95"/>
        <v>0.85627999999999993</v>
      </c>
      <c r="Z402" s="167">
        <f t="shared" si="96"/>
        <v>0.18441124780316345</v>
      </c>
      <c r="AA402" s="167">
        <f t="shared" si="97"/>
        <v>1.2759999999999998</v>
      </c>
      <c r="AB402" s="169">
        <f t="shared" si="103"/>
        <v>569</v>
      </c>
      <c r="AC402" s="161">
        <f>IFERROR(ROUND((VLOOKUP($A402,'ИЗ ГУГЛА'!$B:$Z,AC$1,0)+AE402)*AD402,),VLOOKUP($A402,'ИЗ ГУГЛА'!$B:$Z,AC$1,0))</f>
        <v>569</v>
      </c>
      <c r="AD402" s="78">
        <v>1</v>
      </c>
      <c r="AE402" s="160">
        <v>0</v>
      </c>
      <c r="AF402" s="183">
        <v>569</v>
      </c>
      <c r="AG402" s="152" t="s">
        <v>26993</v>
      </c>
      <c r="AH402" s="161" t="str">
        <f>IFERROR(ROUND((VLOOKUP($A402,'ИЗ ГУГЛА'!$B:$Z,AH$1,0)+AJ402)*AI402,),VLOOKUP($A402,'ИЗ ГУГЛА'!$B:$Z,AH$1,0))</f>
        <v/>
      </c>
      <c r="AI402" s="78">
        <v>1</v>
      </c>
      <c r="AJ402" s="160">
        <v>0</v>
      </c>
      <c r="AK402" s="172"/>
      <c r="AL402" s="172"/>
      <c r="AM402" s="161" t="str">
        <f>IFERROR(ROUND((VLOOKUP($A402,'ИЗ ГУГЛА'!$B:$Z,AM$1,0)+AO402)*AN402,),VLOOKUP($A402,'ИЗ ГУГЛА'!$B:$Z,AM$1,0))</f>
        <v/>
      </c>
      <c r="AN402" s="160">
        <v>1</v>
      </c>
      <c r="AO402" s="160">
        <v>0</v>
      </c>
      <c r="AP402" s="172"/>
      <c r="AQ402" s="172"/>
      <c r="AR402" s="161" t="str">
        <f>IFERROR(ROUND((VLOOKUP($A402,'ИЗ ГУГЛА'!$B:$Z,AR$1,0)+AT402)*AS402,),VLOOKUP($A402,'ИЗ ГУГЛА'!$B:$Z,AR$1,0))</f>
        <v/>
      </c>
      <c r="AS402" s="160">
        <v>1</v>
      </c>
      <c r="AT402" s="160">
        <v>0</v>
      </c>
      <c r="AU402" s="172"/>
      <c r="AV402" s="172"/>
    </row>
    <row r="403" spans="1:48" ht="31.5" hidden="1" thickTop="1" thickBot="1">
      <c r="A403" s="121">
        <v>213266</v>
      </c>
      <c r="B403" s="115">
        <f>VLOOKUP($A403,'Выгр Кат'!$A:$T,B$1,0)</f>
        <v>4728</v>
      </c>
      <c r="C403" s="116" t="str">
        <f>VLOOKUP($A403,'Выгр Кат'!$A:$T,C$1,0)</f>
        <v>Салонный фильтр FORTECH угольный для Лада Ларгус</v>
      </c>
      <c r="D403" s="115" t="str">
        <f>VLOOKUP($A403,'Выгр Кат'!$A:$T,D$1,0)</f>
        <v>Y</v>
      </c>
      <c r="E403" s="115" t="str">
        <f>VLOOKUP($A403,'Выгр Кат'!$A:$T,E$1,0)</f>
        <v>1</v>
      </c>
      <c r="F403" s="115" t="str">
        <f>VLOOKUP($A403,'Выгр Кат'!$A:$T,F$1,0)</f>
        <v>FS-031C</v>
      </c>
      <c r="G403" s="115" t="str">
        <f>VLOOKUP($A403,'Выгр Кат'!$A:$T,G$1,0)</f>
        <v>272775374R</v>
      </c>
      <c r="H403" s="115">
        <f>VLOOKUP($A403,'Выгр Кат'!$A:$T,H$1,0)</f>
        <v>0</v>
      </c>
      <c r="I403" s="93" t="s">
        <v>184</v>
      </c>
      <c r="J403" s="93" t="s">
        <v>184</v>
      </c>
      <c r="K403" s="75">
        <f>VLOOKUP(J403,'Отчет Eplex'!$B:$E,4,0)</f>
        <v>294</v>
      </c>
      <c r="L403" s="75">
        <f t="shared" si="90"/>
        <v>-6</v>
      </c>
      <c r="M403" s="72">
        <v>1</v>
      </c>
      <c r="N403" s="72" t="s">
        <v>1377</v>
      </c>
      <c r="O403" s="72" t="str">
        <f>IFERROR(IF(VLOOKUP(I403,'Прайс шпак'!C:F,4,0)=N403,"шпак","Ошибка"),"Ошибка")</f>
        <v>шпак</v>
      </c>
      <c r="P403" s="74">
        <f>INDEX('Прайс шпак'!$H:$H,MATCH(I403,'Прайс шпак'!$C:$C,0))*M403</f>
        <v>300</v>
      </c>
      <c r="Q403" s="72">
        <f>VLOOKUP(P403,Наценка!$A$1:$B$8,2,1)</f>
        <v>1.55</v>
      </c>
      <c r="R403" s="75">
        <f t="shared" si="99"/>
        <v>465</v>
      </c>
      <c r="S403" s="74">
        <f t="shared" si="91"/>
        <v>469</v>
      </c>
      <c r="T403" s="75">
        <f>VLOOKUP($A403,'Выгр Кат'!$A:$T,T$1,0)</f>
        <v>300</v>
      </c>
      <c r="U403" s="75">
        <f>VLOOKUP($A403,'Выгр Кат'!$A:$T,U$1,0)</f>
        <v>469</v>
      </c>
      <c r="V403" s="76">
        <f t="shared" si="92"/>
        <v>0</v>
      </c>
      <c r="W403" s="76">
        <f t="shared" si="93"/>
        <v>0</v>
      </c>
      <c r="X403" s="77">
        <f>IF(IFERROR(RIGHT(E403,1),"")="✔",S403*(1-#REF!),S403*(1-$X$2))</f>
        <v>436.16999999999996</v>
      </c>
      <c r="Y403" s="167">
        <f t="shared" si="95"/>
        <v>0.45389999999999997</v>
      </c>
      <c r="Z403" s="167">
        <f t="shared" si="96"/>
        <v>0.26072881355932209</v>
      </c>
      <c r="AA403" s="167">
        <f t="shared" si="97"/>
        <v>0.96666666666666656</v>
      </c>
      <c r="AB403" s="169">
        <f t="shared" si="103"/>
        <v>590</v>
      </c>
      <c r="AC403" s="161">
        <f>IFERROR(ROUND((VLOOKUP($A403,'ИЗ ГУГЛА'!$B:$Z,AC$1,0)+AE403)*AD403,),VLOOKUP($A403,'ИЗ ГУГЛА'!$B:$Z,AC$1,0))</f>
        <v>590</v>
      </c>
      <c r="AD403" s="78">
        <v>1</v>
      </c>
      <c r="AE403" s="160">
        <v>0</v>
      </c>
      <c r="AF403" s="117">
        <v>590</v>
      </c>
      <c r="AG403" s="152" t="s">
        <v>28017</v>
      </c>
      <c r="AH403" s="161" t="str">
        <f>IFERROR(ROUND((VLOOKUP($A403,'ИЗ ГУГЛА'!$B:$Z,AH$1,0)+AJ403)*AI403,),VLOOKUP($A403,'ИЗ ГУГЛА'!$B:$Z,AH$1,0))</f>
        <v/>
      </c>
      <c r="AI403" s="78">
        <v>1</v>
      </c>
      <c r="AJ403" s="160">
        <v>0</v>
      </c>
      <c r="AK403" s="172"/>
      <c r="AL403" s="172"/>
      <c r="AM403" s="161" t="str">
        <f>IFERROR(ROUND((VLOOKUP($A403,'ИЗ ГУГЛА'!$B:$Z,AM$1,0)+AO403)*AN403,),VLOOKUP($A403,'ИЗ ГУГЛА'!$B:$Z,AM$1,0))</f>
        <v/>
      </c>
      <c r="AN403" s="160">
        <v>1</v>
      </c>
      <c r="AO403" s="160">
        <v>0</v>
      </c>
      <c r="AP403" s="172"/>
      <c r="AQ403" s="172"/>
      <c r="AR403" s="161" t="str">
        <f>IFERROR(ROUND((VLOOKUP($A403,'ИЗ ГУГЛА'!$B:$Z,AR$1,0)+AT403)*AS403,),VLOOKUP($A403,'ИЗ ГУГЛА'!$B:$Z,AR$1,0))</f>
        <v/>
      </c>
      <c r="AS403" s="160">
        <v>1</v>
      </c>
      <c r="AT403" s="160">
        <v>0</v>
      </c>
      <c r="AU403" s="172"/>
      <c r="AV403" s="172"/>
    </row>
    <row r="404" spans="1:48" ht="31.5" hidden="1" thickTop="1" thickBot="1">
      <c r="A404" s="121">
        <v>213267</v>
      </c>
      <c r="B404" s="115">
        <f>VLOOKUP($A404,'Выгр Кат'!$A:$T,B$1,0)</f>
        <v>4723</v>
      </c>
      <c r="C404" s="116" t="str">
        <f>VLOOKUP($A404,'Выгр Кат'!$A:$T,C$1,0)</f>
        <v>Салонный фильтр FORTECH FS-053 для Шевроле Нива</v>
      </c>
      <c r="D404" s="115" t="str">
        <f>VLOOKUP($A404,'Выгр Кат'!$A:$T,D$1,0)</f>
        <v>Y</v>
      </c>
      <c r="E404" s="115" t="str">
        <f>VLOOKUP($A404,'Выгр Кат'!$A:$T,E$1,0)</f>
        <v>1</v>
      </c>
      <c r="F404" s="115" t="str">
        <f>VLOOKUP($A404,'Выгр Кат'!$A:$T,F$1,0)</f>
        <v>FS-053</v>
      </c>
      <c r="G404" s="115" t="str">
        <f>VLOOKUP($A404,'Выгр Кат'!$A:$T,G$1,0)</f>
        <v>111808122010</v>
      </c>
      <c r="H404" s="115" t="str">
        <f>VLOOKUP($A404,'Выгр Кат'!$A:$T,H$1,0)</f>
        <v>1118-8122010</v>
      </c>
      <c r="I404" s="93" t="s">
        <v>179</v>
      </c>
      <c r="J404" s="93" t="s">
        <v>179</v>
      </c>
      <c r="K404" s="75">
        <f>VLOOKUP(J404,'Отчет Eplex'!$B:$E,4,0)</f>
        <v>165</v>
      </c>
      <c r="L404" s="75">
        <f t="shared" si="90"/>
        <v>-15</v>
      </c>
      <c r="M404" s="72">
        <v>1</v>
      </c>
      <c r="N404" s="72" t="s">
        <v>1377</v>
      </c>
      <c r="O404" s="72" t="str">
        <f>IFERROR(IF(VLOOKUP(I404,'Прайс шпак'!C:F,4,0)=N404,"шпак","Ошибка"),"Ошибка")</f>
        <v>шпак</v>
      </c>
      <c r="P404" s="74">
        <f>INDEX('Прайс шпак'!$H:$H,MATCH(I404,'Прайс шпак'!$C:$C,0))*M404</f>
        <v>180</v>
      </c>
      <c r="Q404" s="72">
        <f>VLOOKUP(P404,Наценка!$A$1:$B$8,2,1)</f>
        <v>1.98</v>
      </c>
      <c r="R404" s="75">
        <f t="shared" si="99"/>
        <v>356.4</v>
      </c>
      <c r="S404" s="74">
        <f t="shared" si="91"/>
        <v>359</v>
      </c>
      <c r="T404" s="75">
        <f>VLOOKUP($A404,'Выгр Кат'!$A:$T,T$1,0)</f>
        <v>180</v>
      </c>
      <c r="U404" s="75">
        <f>VLOOKUP($A404,'Выгр Кат'!$A:$T,U$1,0)</f>
        <v>359</v>
      </c>
      <c r="V404" s="76">
        <f t="shared" si="92"/>
        <v>0</v>
      </c>
      <c r="W404" s="76">
        <f t="shared" si="93"/>
        <v>0</v>
      </c>
      <c r="X404" s="77">
        <f>IF(IFERROR(RIGHT(E404,1),"")="✔",S404*(1-#REF!),S404*(1-$X$2))</f>
        <v>333.87</v>
      </c>
      <c r="Y404" s="167">
        <f t="shared" si="95"/>
        <v>0.85483333333333333</v>
      </c>
      <c r="Z404" s="167">
        <f t="shared" si="96"/>
        <v>0.1439230769230769</v>
      </c>
      <c r="AA404" s="167">
        <f t="shared" si="97"/>
        <v>1.1666666666666665</v>
      </c>
      <c r="AB404" s="169">
        <f t="shared" si="103"/>
        <v>390</v>
      </c>
      <c r="AC404" s="161">
        <f>IFERROR(ROUND((VLOOKUP($A404,'ИЗ ГУГЛА'!$B:$Z,AC$1,0)+AE404)*AD404,),VLOOKUP($A404,'ИЗ ГУГЛА'!$B:$Z,AC$1,0))</f>
        <v>390</v>
      </c>
      <c r="AD404" s="78">
        <v>1</v>
      </c>
      <c r="AE404" s="160">
        <v>0</v>
      </c>
      <c r="AF404" s="183">
        <v>390</v>
      </c>
      <c r="AG404" s="152" t="s">
        <v>28014</v>
      </c>
      <c r="AH404" s="161" t="str">
        <f>IFERROR(ROUND((VLOOKUP($A404,'ИЗ ГУГЛА'!$B:$Z,AH$1,0)+AJ404)*AI404,),VLOOKUP($A404,'ИЗ ГУГЛА'!$B:$Z,AH$1,0))</f>
        <v/>
      </c>
      <c r="AI404" s="78">
        <v>1</v>
      </c>
      <c r="AJ404" s="160">
        <v>0</v>
      </c>
      <c r="AK404" s="172"/>
      <c r="AL404" s="172"/>
      <c r="AM404" s="161" t="str">
        <f>IFERROR(ROUND((VLOOKUP($A404,'ИЗ ГУГЛА'!$B:$Z,AM$1,0)+AO404)*AN404,),VLOOKUP($A404,'ИЗ ГУГЛА'!$B:$Z,AM$1,0))</f>
        <v/>
      </c>
      <c r="AN404" s="160">
        <v>1</v>
      </c>
      <c r="AO404" s="160">
        <v>0</v>
      </c>
      <c r="AP404" s="172"/>
      <c r="AQ404" s="172"/>
      <c r="AR404" s="161" t="str">
        <f>IFERROR(ROUND((VLOOKUP($A404,'ИЗ ГУГЛА'!$B:$Z,AR$1,0)+AT404)*AS404,),VLOOKUP($A404,'ИЗ ГУГЛА'!$B:$Z,AR$1,0))</f>
        <v/>
      </c>
      <c r="AS404" s="160">
        <v>1</v>
      </c>
      <c r="AT404" s="160">
        <v>0</v>
      </c>
      <c r="AU404" s="172"/>
      <c r="AV404" s="172"/>
    </row>
    <row r="405" spans="1:48" ht="46.5" hidden="1" thickTop="1" thickBot="1">
      <c r="A405" s="121">
        <v>213268</v>
      </c>
      <c r="B405" s="115">
        <f>VLOOKUP($A405,'Выгр Кат'!$A:$T,B$1,0)</f>
        <v>4725</v>
      </c>
      <c r="C405" s="116" t="str">
        <f>VLOOKUP($A405,'Выгр Кат'!$A:$T,C$1,0)</f>
        <v>Салонный фильтр FORTECH FS-054 для Лада Приора с кондиционером Panasonic</v>
      </c>
      <c r="D405" s="115" t="str">
        <f>VLOOKUP($A405,'Выгр Кат'!$A:$T,D$1,0)</f>
        <v>Y</v>
      </c>
      <c r="E405" s="115" t="str">
        <f>VLOOKUP($A405,'Выгр Кат'!$A:$T,E$1,0)</f>
        <v>1</v>
      </c>
      <c r="F405" s="115" t="str">
        <f>VLOOKUP($A405,'Выгр Кат'!$A:$T,F$1,0)</f>
        <v>FS-054</v>
      </c>
      <c r="G405" s="115" t="str">
        <f>VLOOKUP($A405,'Выгр Кат'!$A:$T,G$1,0)</f>
        <v>2170812202001</v>
      </c>
      <c r="H405" s="115" t="str">
        <f>VLOOKUP($A405,'Выгр Кат'!$A:$T,H$1,0)</f>
        <v>2170-8122020</v>
      </c>
      <c r="I405" s="93" t="s">
        <v>181</v>
      </c>
      <c r="J405" s="93" t="s">
        <v>181</v>
      </c>
      <c r="K405" s="75">
        <f>VLOOKUP(J405,'Отчет Eplex'!$B:$E,4,0)</f>
        <v>203</v>
      </c>
      <c r="L405" s="75">
        <f t="shared" si="90"/>
        <v>8</v>
      </c>
      <c r="M405" s="72">
        <v>1</v>
      </c>
      <c r="N405" s="72" t="s">
        <v>1377</v>
      </c>
      <c r="O405" s="72" t="str">
        <f>IFERROR(IF(VLOOKUP(I405,'Прайс шпак'!C:F,4,0)=N405,"шпак","Ошибка"),"Ошибка")</f>
        <v>шпак</v>
      </c>
      <c r="P405" s="74">
        <f>INDEX('Прайс шпак'!$H:$H,MATCH(I405,'Прайс шпак'!$C:$C,0))*M405</f>
        <v>195</v>
      </c>
      <c r="Q405" s="72">
        <f>VLOOKUP(P405,Наценка!$A$1:$B$8,2,1)</f>
        <v>1.98</v>
      </c>
      <c r="R405" s="75">
        <f t="shared" si="99"/>
        <v>386.1</v>
      </c>
      <c r="S405" s="74">
        <f t="shared" si="91"/>
        <v>389</v>
      </c>
      <c r="T405" s="75">
        <f>VLOOKUP($A405,'Выгр Кат'!$A:$T,T$1,0)</f>
        <v>195</v>
      </c>
      <c r="U405" s="75">
        <f>VLOOKUP($A405,'Выгр Кат'!$A:$T,U$1,0)</f>
        <v>389</v>
      </c>
      <c r="V405" s="76">
        <f t="shared" si="92"/>
        <v>0</v>
      </c>
      <c r="W405" s="76">
        <f t="shared" si="93"/>
        <v>0</v>
      </c>
      <c r="X405" s="77">
        <f>IF(IFERROR(RIGHT(E405,1),"")="✔",S405*(1-#REF!),S405*(1-$X$2))</f>
        <v>361.77</v>
      </c>
      <c r="Y405" s="167">
        <f t="shared" si="95"/>
        <v>0.85523076923076924</v>
      </c>
      <c r="Z405" s="167" t="str">
        <f t="shared" si="96"/>
        <v/>
      </c>
      <c r="AA405" s="167" t="str">
        <f t="shared" si="97"/>
        <v/>
      </c>
      <c r="AB405" s="168"/>
      <c r="AC405" s="161" t="str">
        <f>IFERROR(ROUND((VLOOKUP($A405,'ИЗ ГУГЛА'!$B:$Z,AC$1,0)+AE405)*AD405,),VLOOKUP($A405,'ИЗ ГУГЛА'!$B:$Z,AC$1,0))</f>
        <v/>
      </c>
      <c r="AD405" s="78">
        <v>1</v>
      </c>
      <c r="AE405" s="160">
        <v>0</v>
      </c>
      <c r="AF405" s="118" t="s">
        <v>28492</v>
      </c>
      <c r="AG405" s="152"/>
      <c r="AH405" s="161" t="str">
        <f>IFERROR(ROUND((VLOOKUP($A405,'ИЗ ГУГЛА'!$B:$Z,AH$1,0)+AJ405)*AI405,),VLOOKUP($A405,'ИЗ ГУГЛА'!$B:$Z,AH$1,0))</f>
        <v/>
      </c>
      <c r="AI405" s="78">
        <v>1</v>
      </c>
      <c r="AJ405" s="160">
        <v>0</v>
      </c>
      <c r="AK405" s="172"/>
      <c r="AL405" s="172"/>
      <c r="AM405" s="161" t="str">
        <f>IFERROR(ROUND((VLOOKUP($A405,'ИЗ ГУГЛА'!$B:$Z,AM$1,0)+AO405)*AN405,),VLOOKUP($A405,'ИЗ ГУГЛА'!$B:$Z,AM$1,0))</f>
        <v/>
      </c>
      <c r="AN405" s="160">
        <v>1</v>
      </c>
      <c r="AO405" s="160">
        <v>0</v>
      </c>
      <c r="AP405" s="172"/>
      <c r="AQ405" s="172"/>
      <c r="AR405" s="161" t="str">
        <f>IFERROR(ROUND((VLOOKUP($A405,'ИЗ ГУГЛА'!$B:$Z,AR$1,0)+AT405)*AS405,),VLOOKUP($A405,'ИЗ ГУГЛА'!$B:$Z,AR$1,0))</f>
        <v/>
      </c>
      <c r="AS405" s="160">
        <v>1</v>
      </c>
      <c r="AT405" s="160">
        <v>0</v>
      </c>
      <c r="AU405" s="172"/>
      <c r="AV405" s="172"/>
    </row>
    <row r="406" spans="1:48" ht="31.5" hidden="1" thickTop="1" thickBot="1">
      <c r="A406" s="121">
        <v>219529</v>
      </c>
      <c r="B406" s="115">
        <f>VLOOKUP($A406,'Выгр Кат'!$A:$T,B$1,0)</f>
        <v>32401</v>
      </c>
      <c r="C406" s="116" t="str">
        <f>VLOOKUP($A406,'Выгр Кат'!$A:$T,C$1,0)</f>
        <v>Тормозные диски HOFER R13 для ВАЗ 2108-21099, 2113-2115</v>
      </c>
      <c r="D406" s="115" t="str">
        <f>VLOOKUP($A406,'Выгр Кат'!$A:$T,D$1,0)</f>
        <v>Y</v>
      </c>
      <c r="E406" s="115" t="str">
        <f>VLOOKUP($A406,'Выгр Кат'!$A:$T,E$1,0)</f>
        <v>1</v>
      </c>
      <c r="F406" s="115">
        <f>VLOOKUP($A406,'Выгр Кат'!$A:$T,F$1,0)</f>
        <v>0</v>
      </c>
      <c r="G406" s="115" t="str">
        <f>VLOOKUP($A406,'Выгр Кат'!$A:$T,G$1,0)</f>
        <v>HF130202</v>
      </c>
      <c r="H406" s="115">
        <f>VLOOKUP($A406,'Выгр Кат'!$A:$T,H$1,0)</f>
        <v>0</v>
      </c>
      <c r="I406" s="93" t="s">
        <v>2070</v>
      </c>
      <c r="J406" s="93" t="s">
        <v>2070</v>
      </c>
      <c r="K406" s="75">
        <f>VLOOKUP(J406,'Отчет Eplex'!$B:$E,4,0)</f>
        <v>944.24</v>
      </c>
      <c r="L406" s="75">
        <f t="shared" si="90"/>
        <v>-805.76</v>
      </c>
      <c r="M406" s="72">
        <v>1</v>
      </c>
      <c r="N406" s="80" t="s">
        <v>1675</v>
      </c>
      <c r="O406" s="72" t="str">
        <f>IFERROR(IF(VLOOKUP(I406,'Прайс шпак'!C:F,4,0)=N406,"шпак","Ошибка"),"Ошибка")</f>
        <v>шпак</v>
      </c>
      <c r="P406" s="74">
        <f>INDEX('Прайс шпак'!$H:$H,MATCH(I406,'Прайс шпак'!$C:$C,0))*M406</f>
        <v>1750</v>
      </c>
      <c r="Q406" s="72">
        <f>VLOOKUP(P406,Наценка!$A$1:$B$8,2,1)</f>
        <v>1.39</v>
      </c>
      <c r="R406" s="75">
        <f t="shared" si="99"/>
        <v>2432.5</v>
      </c>
      <c r="S406" s="74">
        <f t="shared" si="91"/>
        <v>2490</v>
      </c>
      <c r="T406" s="75">
        <f>VLOOKUP($A406,'Выгр Кат'!$A:$T,T$1,0)</f>
        <v>1750</v>
      </c>
      <c r="U406" s="75">
        <f>VLOOKUP($A406,'Выгр Кат'!$A:$T,U$1,0)</f>
        <v>2490</v>
      </c>
      <c r="V406" s="76">
        <f t="shared" si="92"/>
        <v>0</v>
      </c>
      <c r="W406" s="76">
        <f t="shared" si="93"/>
        <v>0</v>
      </c>
      <c r="X406" s="77">
        <f>IF(IFERROR(RIGHT(E406,1),"")="✔",S406*(1-#REF!),S406*(1-$X$2))</f>
        <v>2315.6999999999998</v>
      </c>
      <c r="Y406" s="167">
        <f t="shared" si="95"/>
        <v>0.32325714285714269</v>
      </c>
      <c r="Z406" s="167">
        <f t="shared" si="96"/>
        <v>0.13914498141263948</v>
      </c>
      <c r="AA406" s="167">
        <f t="shared" si="97"/>
        <v>0.53714285714285714</v>
      </c>
      <c r="AB406" s="169">
        <f>AF406</f>
        <v>2690</v>
      </c>
      <c r="AC406" s="161">
        <f>IFERROR(ROUND((VLOOKUP($A406,'ИЗ ГУГЛА'!$B:$Z,AC$1,0)+AE406)*AD406,),VLOOKUP($A406,'ИЗ ГУГЛА'!$B:$Z,AC$1,0))</f>
        <v>2690</v>
      </c>
      <c r="AD406" s="78">
        <v>1</v>
      </c>
      <c r="AE406" s="160">
        <v>0</v>
      </c>
      <c r="AF406" s="183">
        <v>2690</v>
      </c>
      <c r="AG406" s="152" t="s">
        <v>27972</v>
      </c>
      <c r="AH406" s="161" t="str">
        <f>IFERROR(ROUND((VLOOKUP($A406,'ИЗ ГУГЛА'!$B:$Z,AH$1,0)+AJ406)*AI406,),VLOOKUP($A406,'ИЗ ГУГЛА'!$B:$Z,AH$1,0))</f>
        <v/>
      </c>
      <c r="AI406" s="78">
        <v>1</v>
      </c>
      <c r="AJ406" s="160">
        <v>0</v>
      </c>
      <c r="AK406" s="172"/>
      <c r="AL406" s="172"/>
      <c r="AM406" s="161" t="str">
        <f>IFERROR(ROUND((VLOOKUP($A406,'ИЗ ГУГЛА'!$B:$Z,AM$1,0)+AO406)*AN406,),VLOOKUP($A406,'ИЗ ГУГЛА'!$B:$Z,AM$1,0))</f>
        <v/>
      </c>
      <c r="AN406" s="160">
        <v>1</v>
      </c>
      <c r="AO406" s="160">
        <v>0</v>
      </c>
      <c r="AP406" s="172"/>
      <c r="AQ406" s="172"/>
      <c r="AR406" s="161" t="str">
        <f>IFERROR(ROUND((VLOOKUP($A406,'ИЗ ГУГЛА'!$B:$Z,AR$1,0)+AT406)*AS406,),VLOOKUP($A406,'ИЗ ГУГЛА'!$B:$Z,AR$1,0))</f>
        <v/>
      </c>
      <c r="AS406" s="160">
        <v>1</v>
      </c>
      <c r="AT406" s="160">
        <v>0</v>
      </c>
      <c r="AU406" s="172"/>
      <c r="AV406" s="172"/>
    </row>
    <row r="407" spans="1:48" ht="61.5" hidden="1" thickTop="1" thickBot="1">
      <c r="A407" s="121">
        <v>226190</v>
      </c>
      <c r="B407" s="115">
        <f>VLOOKUP($A407,'Выгр Кат'!$A:$T,B$1,0)</f>
        <v>32403</v>
      </c>
      <c r="C407" s="116" t="str">
        <f>VLOOKUP($A407,'Выгр Кат'!$A:$T,C$1,0)</f>
        <v>ШРУС HOFER внутренний трипоидный для ВАЗ 2108-21099, 2113-2115, 2110-2112, Лада Калина, Калина 2, Приора, Приора 2, Гранта</v>
      </c>
      <c r="D407" s="115" t="str">
        <f>VLOOKUP($A407,'Выгр Кат'!$A:$T,D$1,0)</f>
        <v>Y</v>
      </c>
      <c r="E407" s="115" t="str">
        <f>VLOOKUP($A407,'Выгр Кат'!$A:$T,E$1,0)</f>
        <v>1</v>
      </c>
      <c r="F407" s="115" t="str">
        <f>VLOOKUP($A407,'Выгр Кат'!$A:$T,F$1,0)</f>
        <v>HF401220</v>
      </c>
      <c r="G407" s="115" t="str">
        <f>VLOOKUP($A407,'Выгр Кат'!$A:$T,G$1,0)</f>
        <v>21080221505686</v>
      </c>
      <c r="H407" s="115" t="str">
        <f>VLOOKUP($A407,'Выгр Кат'!$A:$T,H$1,0)</f>
        <v>2108-2215056</v>
      </c>
      <c r="I407" s="93" t="s">
        <v>2129</v>
      </c>
      <c r="J407" s="93" t="s">
        <v>2129</v>
      </c>
      <c r="K407" s="75">
        <f>VLOOKUP(J407,'Отчет Eplex'!$B:$E,4,0)</f>
        <v>1322.63</v>
      </c>
      <c r="L407" s="75">
        <f t="shared" si="90"/>
        <v>122.63000000000011</v>
      </c>
      <c r="M407" s="72">
        <v>1</v>
      </c>
      <c r="N407" s="72" t="s">
        <v>1675</v>
      </c>
      <c r="O407" s="72" t="str">
        <f>IFERROR(IF(VLOOKUP(I407,'Прайс шпак'!C:F,4,0)=N407,"шпак","Ошибка"),"Ошибка")</f>
        <v>шпак</v>
      </c>
      <c r="P407" s="74">
        <f>INDEX('Прайс шпак'!$H:$H,MATCH(I407,'Прайс шпак'!$C:$C,0))*M407</f>
        <v>1200</v>
      </c>
      <c r="Q407" s="72">
        <f>VLOOKUP(P407,Наценка!$A$1:$B$8,2,1)</f>
        <v>1.39</v>
      </c>
      <c r="R407" s="75">
        <f t="shared" si="99"/>
        <v>1667.9999999999998</v>
      </c>
      <c r="S407" s="74">
        <f t="shared" si="91"/>
        <v>1690</v>
      </c>
      <c r="T407" s="75">
        <f>VLOOKUP($A407,'Выгр Кат'!$A:$T,T$1,0)</f>
        <v>1200</v>
      </c>
      <c r="U407" s="75">
        <f>VLOOKUP($A407,'Выгр Кат'!$A:$T,U$1,0)</f>
        <v>1690</v>
      </c>
      <c r="V407" s="76">
        <f t="shared" si="92"/>
        <v>0</v>
      </c>
      <c r="W407" s="76">
        <f t="shared" si="93"/>
        <v>0</v>
      </c>
      <c r="X407" s="77">
        <f>IF(IFERROR(RIGHT(E407,1),"")="✔",S407*(1-#REF!),S407*(1-$X$2))</f>
        <v>1571.6999999999998</v>
      </c>
      <c r="Y407" s="167">
        <f t="shared" si="95"/>
        <v>0.30974999999999975</v>
      </c>
      <c r="Z407" s="167" t="str">
        <f t="shared" si="96"/>
        <v/>
      </c>
      <c r="AA407" s="167" t="str">
        <f t="shared" si="97"/>
        <v/>
      </c>
      <c r="AB407" s="168"/>
      <c r="AC407" s="161" t="str">
        <f>IFERROR(ROUND((VLOOKUP($A407,'ИЗ ГУГЛА'!$B:$Z,AC$1,0)+AE407)*AD407,),VLOOKUP($A407,'ИЗ ГУГЛА'!$B:$Z,AC$1,0))</f>
        <v/>
      </c>
      <c r="AD407" s="78">
        <v>1</v>
      </c>
      <c r="AE407" s="160">
        <v>0</v>
      </c>
      <c r="AF407" s="118" t="s">
        <v>28492</v>
      </c>
      <c r="AG407" s="152"/>
      <c r="AH407" s="161" t="str">
        <f>IFERROR(ROUND((VLOOKUP($A407,'ИЗ ГУГЛА'!$B:$Z,AH$1,0)+AJ407)*AI407,),VLOOKUP($A407,'ИЗ ГУГЛА'!$B:$Z,AH$1,0))</f>
        <v/>
      </c>
      <c r="AI407" s="78">
        <v>1</v>
      </c>
      <c r="AJ407" s="160">
        <v>0</v>
      </c>
      <c r="AK407" s="172"/>
      <c r="AL407" s="172"/>
      <c r="AM407" s="161" t="str">
        <f>IFERROR(ROUND((VLOOKUP($A407,'ИЗ ГУГЛА'!$B:$Z,AM$1,0)+AO407)*AN407,),VLOOKUP($A407,'ИЗ ГУГЛА'!$B:$Z,AM$1,0))</f>
        <v/>
      </c>
      <c r="AN407" s="160">
        <v>1</v>
      </c>
      <c r="AO407" s="160">
        <v>0</v>
      </c>
      <c r="AP407" s="172"/>
      <c r="AQ407" s="172"/>
      <c r="AR407" s="161" t="str">
        <f>IFERROR(ROUND((VLOOKUP($A407,'ИЗ ГУГЛА'!$B:$Z,AR$1,0)+AT407)*AS407,),VLOOKUP($A407,'ИЗ ГУГЛА'!$B:$Z,AR$1,0))</f>
        <v/>
      </c>
      <c r="AS407" s="160">
        <v>1</v>
      </c>
      <c r="AT407" s="160">
        <v>0</v>
      </c>
      <c r="AU407" s="172"/>
      <c r="AV407" s="172"/>
    </row>
    <row r="408" spans="1:48" ht="31.5" hidden="1" thickTop="1" thickBot="1">
      <c r="A408" s="121">
        <v>217436</v>
      </c>
      <c r="B408" s="115">
        <f>VLOOKUP($A408,'Выгр Кат'!$A:$T,B$1,0)</f>
        <v>13077</v>
      </c>
      <c r="C408" s="116" t="str">
        <f>VLOOKUP($A408,'Выгр Кат'!$A:$T,C$1,0)</f>
        <v>Стартер HOFER 1.55 кВт, редукторный для ВАЗ 2108-21099</v>
      </c>
      <c r="D408" s="115" t="str">
        <f>VLOOKUP($A408,'Выгр Кат'!$A:$T,D$1,0)</f>
        <v>Y</v>
      </c>
      <c r="E408" s="115" t="str">
        <f>VLOOKUP($A408,'Выгр Кат'!$A:$T,E$1,0)</f>
        <v>1</v>
      </c>
      <c r="F408" s="115" t="str">
        <f>VLOOKUP($A408,'Выгр Кат'!$A:$T,F$1,0)</f>
        <v xml:space="preserve">HF690104 </v>
      </c>
      <c r="G408" s="115" t="str">
        <f>VLOOKUP($A408,'Выгр Кат'!$A:$T,G$1,0)</f>
        <v>21083708010</v>
      </c>
      <c r="H408" s="115" t="str">
        <f>VLOOKUP($A408,'Выгр Кат'!$A:$T,H$1,0)</f>
        <v>2108-3708010, 5712.3708</v>
      </c>
      <c r="I408" s="93" t="s">
        <v>227</v>
      </c>
      <c r="J408" s="93" t="s">
        <v>227</v>
      </c>
      <c r="K408" s="75">
        <f>VLOOKUP(J408,'Отчет Eplex'!$B:$E,4,0)</f>
        <v>3969.17</v>
      </c>
      <c r="L408" s="75">
        <f t="shared" si="90"/>
        <v>219.17000000000007</v>
      </c>
      <c r="M408" s="72">
        <v>1</v>
      </c>
      <c r="N408" s="72" t="s">
        <v>1675</v>
      </c>
      <c r="O408" s="72" t="str">
        <f>IFERROR(IF(VLOOKUP(I408,'Прайс шпак'!C:F,4,0)=N408,"шпак","Ошибка"),"Ошибка")</f>
        <v>шпак</v>
      </c>
      <c r="P408" s="74">
        <f>INDEX('Прайс шпак'!$H:$H,MATCH(I408,'Прайс шпак'!$C:$C,0))*M408</f>
        <v>3750</v>
      </c>
      <c r="Q408" s="72">
        <f>VLOOKUP(P408,Наценка!$A$1:$B$8,2,1)</f>
        <v>1.39</v>
      </c>
      <c r="R408" s="75">
        <f t="shared" si="99"/>
        <v>5212.5</v>
      </c>
      <c r="S408" s="74">
        <f t="shared" si="91"/>
        <v>5290</v>
      </c>
      <c r="T408" s="75">
        <f>VLOOKUP($A408,'Выгр Кат'!$A:$T,T$1,0)</f>
        <v>3750</v>
      </c>
      <c r="U408" s="75">
        <f>VLOOKUP($A408,'Выгр Кат'!$A:$T,U$1,0)</f>
        <v>5290</v>
      </c>
      <c r="V408" s="76">
        <f t="shared" si="92"/>
        <v>0</v>
      </c>
      <c r="W408" s="76">
        <f t="shared" si="93"/>
        <v>0</v>
      </c>
      <c r="X408" s="77">
        <f>IF(IFERROR(RIGHT(E408,1),"")="✔",S408*(1-#REF!),S408*(1-$X$2))</f>
        <v>4919.7</v>
      </c>
      <c r="Y408" s="167">
        <f t="shared" si="95"/>
        <v>0.31191999999999998</v>
      </c>
      <c r="Z408" s="167" t="str">
        <f t="shared" si="96"/>
        <v/>
      </c>
      <c r="AA408" s="167" t="str">
        <f t="shared" si="97"/>
        <v/>
      </c>
      <c r="AB408" s="168"/>
      <c r="AC408" s="161" t="str">
        <f>IFERROR(ROUND((VLOOKUP($A408,'ИЗ ГУГЛА'!$B:$Z,AC$1,0)+AE408)*AD408,),VLOOKUP($A408,'ИЗ ГУГЛА'!$B:$Z,AC$1,0))</f>
        <v/>
      </c>
      <c r="AD408" s="78">
        <v>1</v>
      </c>
      <c r="AE408" s="160">
        <v>0</v>
      </c>
      <c r="AF408" s="118" t="s">
        <v>28492</v>
      </c>
      <c r="AG408" s="152"/>
      <c r="AH408" s="161" t="str">
        <f>IFERROR(ROUND((VLOOKUP($A408,'ИЗ ГУГЛА'!$B:$Z,AH$1,0)+AJ408)*AI408,),VLOOKUP($A408,'ИЗ ГУГЛА'!$B:$Z,AH$1,0))</f>
        <v/>
      </c>
      <c r="AI408" s="78">
        <v>1</v>
      </c>
      <c r="AJ408" s="160">
        <v>0</v>
      </c>
      <c r="AK408" s="172"/>
      <c r="AL408" s="172"/>
      <c r="AM408" s="161" t="str">
        <f>IFERROR(ROUND((VLOOKUP($A408,'ИЗ ГУГЛА'!$B:$Z,AM$1,0)+AO408)*AN408,),VLOOKUP($A408,'ИЗ ГУГЛА'!$B:$Z,AM$1,0))</f>
        <v/>
      </c>
      <c r="AN408" s="160">
        <v>1</v>
      </c>
      <c r="AO408" s="160">
        <v>0</v>
      </c>
      <c r="AP408" s="172"/>
      <c r="AQ408" s="172"/>
      <c r="AR408" s="161" t="str">
        <f>IFERROR(ROUND((VLOOKUP($A408,'ИЗ ГУГЛА'!$B:$Z,AR$1,0)+AT408)*AS408,),VLOOKUP($A408,'ИЗ ГУГЛА'!$B:$Z,AR$1,0))</f>
        <v/>
      </c>
      <c r="AS408" s="160">
        <v>1</v>
      </c>
      <c r="AT408" s="160">
        <v>0</v>
      </c>
      <c r="AU408" s="172"/>
      <c r="AV408" s="172"/>
    </row>
    <row r="409" spans="1:48" ht="31.5" hidden="1" thickTop="1" thickBot="1">
      <c r="A409" s="121">
        <v>217415</v>
      </c>
      <c r="B409" s="115">
        <f>VLOOKUP($A409,'Выгр Кат'!$A:$T,B$1,0)</f>
        <v>13076</v>
      </c>
      <c r="C409" s="116" t="str">
        <f>VLOOKUP($A409,'Выгр Кат'!$A:$T,C$1,0)</f>
        <v>Стартер HOFER 1.55 кВт, редукторный для ВАЗ 2110-2112</v>
      </c>
      <c r="D409" s="115" t="str">
        <f>VLOOKUP($A409,'Выгр Кат'!$A:$T,D$1,0)</f>
        <v>Y</v>
      </c>
      <c r="E409" s="115" t="str">
        <f>VLOOKUP($A409,'Выгр Кат'!$A:$T,E$1,0)</f>
        <v>1</v>
      </c>
      <c r="F409" s="115" t="str">
        <f>VLOOKUP($A409,'Выгр Кат'!$A:$T,F$1,0)</f>
        <v>HF690105</v>
      </c>
      <c r="G409" s="115" t="str">
        <f>VLOOKUP($A409,'Выгр Кат'!$A:$T,G$1,0)</f>
        <v>21103708010</v>
      </c>
      <c r="H409" s="115" t="str">
        <f>VLOOKUP($A409,'Выгр Кат'!$A:$T,H$1,0)</f>
        <v>2110-3708010, 5702.3708</v>
      </c>
      <c r="I409" s="93" t="s">
        <v>226</v>
      </c>
      <c r="J409" s="93" t="s">
        <v>226</v>
      </c>
      <c r="K409" s="75">
        <f>VLOOKUP(J409,'Отчет Eplex'!$B:$E,4,0)</f>
        <v>3988.7</v>
      </c>
      <c r="L409" s="75">
        <f t="shared" si="90"/>
        <v>238.69999999999982</v>
      </c>
      <c r="M409" s="72">
        <v>1</v>
      </c>
      <c r="N409" s="72" t="s">
        <v>1675</v>
      </c>
      <c r="O409" s="72" t="str">
        <f>IFERROR(IF(VLOOKUP(I409,'Прайс шпак'!C:F,4,0)=N409,"шпак","Ошибка"),"Ошибка")</f>
        <v>шпак</v>
      </c>
      <c r="P409" s="74">
        <f>INDEX('Прайс шпак'!$H:$H,MATCH(I409,'Прайс шпак'!$C:$C,0))*M409</f>
        <v>3750</v>
      </c>
      <c r="Q409" s="72">
        <f>VLOOKUP(P409,Наценка!$A$1:$B$8,2,1)</f>
        <v>1.39</v>
      </c>
      <c r="R409" s="75">
        <f t="shared" si="99"/>
        <v>5212.5</v>
      </c>
      <c r="S409" s="74">
        <f t="shared" si="91"/>
        <v>5290</v>
      </c>
      <c r="T409" s="75">
        <f>VLOOKUP($A409,'Выгр Кат'!$A:$T,T$1,0)</f>
        <v>3750</v>
      </c>
      <c r="U409" s="75">
        <f>VLOOKUP($A409,'Выгр Кат'!$A:$T,U$1,0)</f>
        <v>5290</v>
      </c>
      <c r="V409" s="76">
        <f t="shared" si="92"/>
        <v>0</v>
      </c>
      <c r="W409" s="76">
        <f t="shared" si="93"/>
        <v>0</v>
      </c>
      <c r="X409" s="77">
        <f>IF(IFERROR(RIGHT(E409,1),"")="✔",S409*(1-#REF!),S409*(1-$X$2))</f>
        <v>4919.7</v>
      </c>
      <c r="Y409" s="167">
        <f t="shared" si="95"/>
        <v>0.31191999999999998</v>
      </c>
      <c r="Z409" s="167" t="str">
        <f t="shared" si="96"/>
        <v/>
      </c>
      <c r="AA409" s="167" t="str">
        <f t="shared" si="97"/>
        <v/>
      </c>
      <c r="AB409" s="168"/>
      <c r="AC409" s="161" t="str">
        <f>IFERROR(ROUND((VLOOKUP($A409,'ИЗ ГУГЛА'!$B:$Z,AC$1,0)+AE409)*AD409,),VLOOKUP($A409,'ИЗ ГУГЛА'!$B:$Z,AC$1,0))</f>
        <v/>
      </c>
      <c r="AD409" s="78">
        <v>1</v>
      </c>
      <c r="AE409" s="160">
        <v>0</v>
      </c>
      <c r="AF409" s="118" t="s">
        <v>28492</v>
      </c>
      <c r="AG409" s="152"/>
      <c r="AH409" s="161" t="str">
        <f>IFERROR(ROUND((VLOOKUP($A409,'ИЗ ГУГЛА'!$B:$Z,AH$1,0)+AJ409)*AI409,),VLOOKUP($A409,'ИЗ ГУГЛА'!$B:$Z,AH$1,0))</f>
        <v/>
      </c>
      <c r="AI409" s="78">
        <v>1</v>
      </c>
      <c r="AJ409" s="160">
        <v>0</v>
      </c>
      <c r="AK409" s="172"/>
      <c r="AL409" s="172"/>
      <c r="AM409" s="161" t="str">
        <f>IFERROR(ROUND((VLOOKUP($A409,'ИЗ ГУГЛА'!$B:$Z,AM$1,0)+AO409)*AN409,),VLOOKUP($A409,'ИЗ ГУГЛА'!$B:$Z,AM$1,0))</f>
        <v/>
      </c>
      <c r="AN409" s="160">
        <v>1</v>
      </c>
      <c r="AO409" s="160">
        <v>0</v>
      </c>
      <c r="AP409" s="172"/>
      <c r="AQ409" s="172"/>
      <c r="AR409" s="161" t="str">
        <f>IFERROR(ROUND((VLOOKUP($A409,'ИЗ ГУГЛА'!$B:$Z,AR$1,0)+AT409)*AS409,),VLOOKUP($A409,'ИЗ ГУГЛА'!$B:$Z,AR$1,0))</f>
        <v/>
      </c>
      <c r="AS409" s="160">
        <v>1</v>
      </c>
      <c r="AT409" s="160">
        <v>0</v>
      </c>
      <c r="AU409" s="172"/>
      <c r="AV409" s="172"/>
    </row>
    <row r="410" spans="1:48" ht="61.5" hidden="1" thickTop="1" thickBot="1">
      <c r="A410" s="121">
        <v>217435</v>
      </c>
      <c r="B410" s="115">
        <f>VLOOKUP($A410,'Выгр Кат'!$A:$T,B$1,0)</f>
        <v>13075</v>
      </c>
      <c r="C410" s="116" t="str">
        <f>VLOOKUP($A410,'Выгр Кат'!$A:$T,C$1,0)</f>
        <v>Стартер HOFER 1.55 кВт, редукторный, усилен. кпп для ВАЗ 2111, Лада Калина 8-ми клапанный двигатель</v>
      </c>
      <c r="D410" s="115" t="str">
        <f>VLOOKUP($A410,'Выгр Кат'!$A:$T,D$1,0)</f>
        <v>Y</v>
      </c>
      <c r="E410" s="115" t="str">
        <f>VLOOKUP($A410,'Выгр Кат'!$A:$T,E$1,0)</f>
        <v>1</v>
      </c>
      <c r="F410" s="115" t="str">
        <f>VLOOKUP($A410,'Выгр Кат'!$A:$T,F$1,0)</f>
        <v>HF690108</v>
      </c>
      <c r="G410" s="115" t="str">
        <f>VLOOKUP($A410,'Выгр Кат'!$A:$T,G$1,0)</f>
        <v>2111370801010</v>
      </c>
      <c r="H410" s="115" t="str">
        <f>VLOOKUP($A410,'Выгр Кат'!$A:$T,H$1,0)</f>
        <v>2111-3708010, 5702.3708-10</v>
      </c>
      <c r="I410" s="93" t="s">
        <v>225</v>
      </c>
      <c r="J410" s="93" t="s">
        <v>225</v>
      </c>
      <c r="K410" s="75">
        <f>VLOOKUP(J410,'Отчет Eplex'!$B:$E,4,0)</f>
        <v>4185.5</v>
      </c>
      <c r="L410" s="75">
        <f t="shared" si="90"/>
        <v>435.5</v>
      </c>
      <c r="M410" s="72">
        <v>1</v>
      </c>
      <c r="N410" s="72" t="s">
        <v>1675</v>
      </c>
      <c r="O410" s="72" t="str">
        <f>IFERROR(IF(VLOOKUP(I410,'Прайс шпак'!C:F,4,0)=N410,"шпак","Ошибка"),"Ошибка")</f>
        <v>шпак</v>
      </c>
      <c r="P410" s="74">
        <f>INDEX('Прайс шпак'!$H:$H,MATCH(I410,'Прайс шпак'!$C:$C,0))*M410</f>
        <v>3750</v>
      </c>
      <c r="Q410" s="72">
        <f>VLOOKUP(P410,Наценка!$A$1:$B$8,2,1)</f>
        <v>1.39</v>
      </c>
      <c r="R410" s="75">
        <f t="shared" si="99"/>
        <v>5212.5</v>
      </c>
      <c r="S410" s="74">
        <f t="shared" si="91"/>
        <v>5290</v>
      </c>
      <c r="T410" s="75">
        <f>VLOOKUP($A410,'Выгр Кат'!$A:$T,T$1,0)</f>
        <v>3750</v>
      </c>
      <c r="U410" s="75">
        <f>VLOOKUP($A410,'Выгр Кат'!$A:$T,U$1,0)</f>
        <v>5290</v>
      </c>
      <c r="V410" s="76">
        <f t="shared" si="92"/>
        <v>0</v>
      </c>
      <c r="W410" s="76">
        <f t="shared" si="93"/>
        <v>0</v>
      </c>
      <c r="X410" s="77">
        <f>IF(IFERROR(RIGHT(E410,1),"")="✔",S410*(1-#REF!),S410*(1-$X$2))</f>
        <v>4919.7</v>
      </c>
      <c r="Y410" s="167">
        <f t="shared" si="95"/>
        <v>0.31191999999999998</v>
      </c>
      <c r="Z410" s="167">
        <f t="shared" si="96"/>
        <v>0.11991055456171738</v>
      </c>
      <c r="AA410" s="167">
        <f t="shared" si="97"/>
        <v>0.49066666666666658</v>
      </c>
      <c r="AB410" s="169">
        <f>AF410</f>
        <v>5590</v>
      </c>
      <c r="AC410" s="161">
        <f>IFERROR(ROUND((VLOOKUP($A410,'ИЗ ГУГЛА'!$B:$Z,AC$1,0)+AE410)*AD410,),VLOOKUP($A410,'ИЗ ГУГЛА'!$B:$Z,AC$1,0))</f>
        <v>5590</v>
      </c>
      <c r="AD410" s="78">
        <v>1</v>
      </c>
      <c r="AE410" s="160">
        <v>0</v>
      </c>
      <c r="AF410" s="183">
        <v>5590</v>
      </c>
      <c r="AG410" s="152" t="s">
        <v>27973</v>
      </c>
      <c r="AH410" s="161" t="str">
        <f>IFERROR(ROUND((VLOOKUP($A410,'ИЗ ГУГЛА'!$B:$Z,AH$1,0)+AJ410)*AI410,),VLOOKUP($A410,'ИЗ ГУГЛА'!$B:$Z,AH$1,0))</f>
        <v/>
      </c>
      <c r="AI410" s="78">
        <v>1</v>
      </c>
      <c r="AJ410" s="160">
        <v>0</v>
      </c>
      <c r="AK410" s="172"/>
      <c r="AL410" s="172"/>
      <c r="AM410" s="161" t="str">
        <f>IFERROR(ROUND((VLOOKUP($A410,'ИЗ ГУГЛА'!$B:$Z,AM$1,0)+AO410)*AN410,),VLOOKUP($A410,'ИЗ ГУГЛА'!$B:$Z,AM$1,0))</f>
        <v/>
      </c>
      <c r="AN410" s="160">
        <v>1</v>
      </c>
      <c r="AO410" s="160">
        <v>0</v>
      </c>
      <c r="AP410" s="172"/>
      <c r="AQ410" s="172"/>
      <c r="AR410" s="161" t="str">
        <f>IFERROR(ROUND((VLOOKUP($A410,'ИЗ ГУГЛА'!$B:$Z,AR$1,0)+AT410)*AS410,),VLOOKUP($A410,'ИЗ ГУГЛА'!$B:$Z,AR$1,0))</f>
        <v/>
      </c>
      <c r="AS410" s="160">
        <v>1</v>
      </c>
      <c r="AT410" s="160">
        <v>0</v>
      </c>
      <c r="AU410" s="172"/>
      <c r="AV410" s="172"/>
    </row>
    <row r="411" spans="1:48" ht="46.5" hidden="1" thickTop="1" thickBot="1">
      <c r="A411" s="121">
        <v>217441</v>
      </c>
      <c r="B411" s="115">
        <f>VLOOKUP($A411,'Выгр Кат'!$A:$T,B$1,0)</f>
        <v>13074</v>
      </c>
      <c r="C411" s="116" t="str">
        <f>VLOOKUP($A411,'Выгр Кат'!$A:$T,C$1,0)</f>
        <v>Стартер HOFER 1.55 кВт, редукторный, усилен. кпп для Лада Приора 16-ти клапанный двигатель</v>
      </c>
      <c r="D411" s="115" t="str">
        <f>VLOOKUP($A411,'Выгр Кат'!$A:$T,D$1,0)</f>
        <v>Y</v>
      </c>
      <c r="E411" s="115" t="str">
        <f>VLOOKUP($A411,'Выгр Кат'!$A:$T,E$1,0)</f>
        <v>1</v>
      </c>
      <c r="F411" s="115" t="str">
        <f>VLOOKUP($A411,'Выгр Кат'!$A:$T,F$1,0)</f>
        <v>HF690109</v>
      </c>
      <c r="G411" s="115" t="str">
        <f>VLOOKUP($A411,'Выгр Кат'!$A:$T,G$1,0)</f>
        <v>21103708010</v>
      </c>
      <c r="H411" s="115" t="str">
        <f>VLOOKUP($A411,'Выгр Кат'!$A:$T,H$1,0)</f>
        <v>2110-3708010, 5702.3708-15</v>
      </c>
      <c r="I411" s="93" t="s">
        <v>224</v>
      </c>
      <c r="J411" s="93" t="s">
        <v>224</v>
      </c>
      <c r="K411" s="75">
        <f>VLOOKUP(J411,'Отчет Eplex'!$B:$E,4,0)</f>
        <v>4035.64</v>
      </c>
      <c r="L411" s="75">
        <f t="shared" si="90"/>
        <v>285.63999999999987</v>
      </c>
      <c r="M411" s="72">
        <v>1</v>
      </c>
      <c r="N411" s="72" t="s">
        <v>1675</v>
      </c>
      <c r="O411" s="72" t="str">
        <f>IFERROR(IF(VLOOKUP(I411,'Прайс шпак'!C:F,4,0)=N411,"шпак","Ошибка"),"Ошибка")</f>
        <v>шпак</v>
      </c>
      <c r="P411" s="74">
        <f>INDEX('Прайс шпак'!$H:$H,MATCH(I411,'Прайс шпак'!$C:$C,0))*M411</f>
        <v>3750</v>
      </c>
      <c r="Q411" s="72">
        <f>VLOOKUP(P411,Наценка!$A$1:$B$8,2,1)</f>
        <v>1.39</v>
      </c>
      <c r="R411" s="75">
        <f t="shared" si="99"/>
        <v>5212.5</v>
      </c>
      <c r="S411" s="74">
        <f t="shared" si="91"/>
        <v>5290</v>
      </c>
      <c r="T411" s="75">
        <f>VLOOKUP($A411,'Выгр Кат'!$A:$T,T$1,0)</f>
        <v>3750</v>
      </c>
      <c r="U411" s="75">
        <f>VLOOKUP($A411,'Выгр Кат'!$A:$T,U$1,0)</f>
        <v>5290</v>
      </c>
      <c r="V411" s="76">
        <f t="shared" si="92"/>
        <v>0</v>
      </c>
      <c r="W411" s="76">
        <f t="shared" si="93"/>
        <v>0</v>
      </c>
      <c r="X411" s="77">
        <f>IF(IFERROR(RIGHT(E411,1),"")="✔",S411*(1-#REF!),S411*(1-$X$2))</f>
        <v>4919.7</v>
      </c>
      <c r="Y411" s="167">
        <f t="shared" si="95"/>
        <v>0.31191999999999998</v>
      </c>
      <c r="Z411" s="167" t="str">
        <f t="shared" si="96"/>
        <v/>
      </c>
      <c r="AA411" s="167" t="str">
        <f t="shared" si="97"/>
        <v/>
      </c>
      <c r="AB411" s="168"/>
      <c r="AC411" s="161" t="str">
        <f>IFERROR(ROUND((VLOOKUP($A411,'ИЗ ГУГЛА'!$B:$Z,AC$1,0)+AE411)*AD411,),VLOOKUP($A411,'ИЗ ГУГЛА'!$B:$Z,AC$1,0))</f>
        <v/>
      </c>
      <c r="AD411" s="78">
        <v>1</v>
      </c>
      <c r="AE411" s="160">
        <v>0</v>
      </c>
      <c r="AF411" s="118" t="s">
        <v>28492</v>
      </c>
      <c r="AG411" s="152"/>
      <c r="AH411" s="161" t="str">
        <f>IFERROR(ROUND((VLOOKUP($A411,'ИЗ ГУГЛА'!$B:$Z,AH$1,0)+AJ411)*AI411,),VLOOKUP($A411,'ИЗ ГУГЛА'!$B:$Z,AH$1,0))</f>
        <v/>
      </c>
      <c r="AI411" s="78">
        <v>1</v>
      </c>
      <c r="AJ411" s="160">
        <v>0</v>
      </c>
      <c r="AK411" s="172"/>
      <c r="AL411" s="172"/>
      <c r="AM411" s="161" t="str">
        <f>IFERROR(ROUND((VLOOKUP($A411,'ИЗ ГУГЛА'!$B:$Z,AM$1,0)+AO411)*AN411,),VLOOKUP($A411,'ИЗ ГУГЛА'!$B:$Z,AM$1,0))</f>
        <v/>
      </c>
      <c r="AN411" s="160">
        <v>1</v>
      </c>
      <c r="AO411" s="160">
        <v>0</v>
      </c>
      <c r="AP411" s="172"/>
      <c r="AQ411" s="172"/>
      <c r="AR411" s="161" t="str">
        <f>IFERROR(ROUND((VLOOKUP($A411,'ИЗ ГУГЛА'!$B:$Z,AR$1,0)+AT411)*AS411,),VLOOKUP($A411,'ИЗ ГУГЛА'!$B:$Z,AR$1,0))</f>
        <v/>
      </c>
      <c r="AS411" s="160">
        <v>1</v>
      </c>
      <c r="AT411" s="160">
        <v>0</v>
      </c>
      <c r="AU411" s="172"/>
      <c r="AV411" s="172"/>
    </row>
    <row r="412" spans="1:48" ht="31.5" hidden="1" thickTop="1" thickBot="1">
      <c r="A412" s="121">
        <v>171088</v>
      </c>
      <c r="B412" s="115">
        <f>VLOOKUP($A412,'Выгр Кат'!$A:$T,B$1,0)</f>
        <v>32716</v>
      </c>
      <c r="C412" s="116" t="str">
        <f>VLOOKUP($A412,'Выгр Кат'!$A:$T,C$1,0)</f>
        <v>Наконечник рулевой тяги HOFER наружный левый для Лада Ларгус</v>
      </c>
      <c r="D412" s="115" t="str">
        <f>VLOOKUP($A412,'Выгр Кат'!$A:$T,D$1,0)</f>
        <v>Y</v>
      </c>
      <c r="E412" s="115" t="str">
        <f>VLOOKUP($A412,'Выгр Кат'!$A:$T,E$1,0)</f>
        <v>1</v>
      </c>
      <c r="F412" s="115">
        <f>VLOOKUP($A412,'Выгр Кат'!$A:$T,F$1,0)</f>
        <v>0</v>
      </c>
      <c r="G412" s="115" t="str">
        <f>VLOOKUP($A412,'Выгр Кат'!$A:$T,G$1,0)</f>
        <v>HF 812 026</v>
      </c>
      <c r="H412" s="115">
        <f>VLOOKUP($A412,'Выгр Кат'!$A:$T,H$1,0)</f>
        <v>0</v>
      </c>
      <c r="I412" s="99" t="s">
        <v>1800</v>
      </c>
      <c r="J412" s="99" t="s">
        <v>1800</v>
      </c>
      <c r="K412" s="75">
        <f>VLOOKUP(J412,'Отчет Eplex'!$B:$E,4,0)</f>
        <v>521.54999999999995</v>
      </c>
      <c r="L412" s="75">
        <f t="shared" si="90"/>
        <v>21.549999999999955</v>
      </c>
      <c r="M412" s="72">
        <v>1</v>
      </c>
      <c r="N412" s="80" t="s">
        <v>1675</v>
      </c>
      <c r="O412" s="72" t="str">
        <f>IFERROR(IF(VLOOKUP(I412,'Прайс шпак'!C:F,4,0)=N412,"шпак","Ошибка"),"Ошибка")</f>
        <v>шпак</v>
      </c>
      <c r="P412" s="74">
        <f>INDEX('Прайс шпак'!$H:$H,MATCH(I412,'Прайс шпак'!$C:$C,0))*M412</f>
        <v>500</v>
      </c>
      <c r="Q412" s="72">
        <f>VLOOKUP(P412,Наценка!$A$1:$B$8,2,1)</f>
        <v>1.5</v>
      </c>
      <c r="R412" s="75">
        <f t="shared" si="99"/>
        <v>750</v>
      </c>
      <c r="S412" s="74">
        <f t="shared" si="91"/>
        <v>749</v>
      </c>
      <c r="T412" s="75">
        <f>VLOOKUP($A412,'Выгр Кат'!$A:$T,T$1,0)</f>
        <v>500</v>
      </c>
      <c r="U412" s="75">
        <f>VLOOKUP($A412,'Выгр Кат'!$A:$T,U$1,0)</f>
        <v>749</v>
      </c>
      <c r="V412" s="76">
        <f t="shared" si="92"/>
        <v>0</v>
      </c>
      <c r="W412" s="76">
        <f t="shared" si="93"/>
        <v>0</v>
      </c>
      <c r="X412" s="77">
        <f>IF(IFERROR(RIGHT(E412,1),"")="✔",S412*(1-#REF!),S412*(1-$X$2))</f>
        <v>696.56999999999994</v>
      </c>
      <c r="Y412" s="167">
        <f t="shared" si="95"/>
        <v>0.39313999999999982</v>
      </c>
      <c r="Z412" s="167">
        <f t="shared" si="96"/>
        <v>0.21733707865168547</v>
      </c>
      <c r="AA412" s="167">
        <f t="shared" si="97"/>
        <v>0.78</v>
      </c>
      <c r="AB412" s="169">
        <f>AF412</f>
        <v>890</v>
      </c>
      <c r="AC412" s="161">
        <f>IFERROR(ROUND((VLOOKUP($A412,'ИЗ ГУГЛА'!$B:$Z,AC$1,0)+AE412)*AD412,),VLOOKUP($A412,'ИЗ ГУГЛА'!$B:$Z,AC$1,0))</f>
        <v>890</v>
      </c>
      <c r="AD412" s="78">
        <v>1</v>
      </c>
      <c r="AE412" s="160">
        <v>0</v>
      </c>
      <c r="AF412" s="117">
        <v>890</v>
      </c>
      <c r="AG412" s="152" t="s">
        <v>28574</v>
      </c>
      <c r="AH412" s="161" t="str">
        <f>IFERROR(ROUND((VLOOKUP($A412,'ИЗ ГУГЛА'!$B:$Z,AH$1,0)+AJ412)*AI412,),VLOOKUP($A412,'ИЗ ГУГЛА'!$B:$Z,AH$1,0))</f>
        <v/>
      </c>
      <c r="AI412" s="78">
        <v>1</v>
      </c>
      <c r="AJ412" s="160">
        <v>0</v>
      </c>
      <c r="AK412" s="172"/>
      <c r="AL412" s="172"/>
      <c r="AM412" s="161" t="str">
        <f>IFERROR(ROUND((VLOOKUP($A412,'ИЗ ГУГЛА'!$B:$Z,AM$1,0)+AO412)*AN412,),VLOOKUP($A412,'ИЗ ГУГЛА'!$B:$Z,AM$1,0))</f>
        <v/>
      </c>
      <c r="AN412" s="160">
        <v>1</v>
      </c>
      <c r="AO412" s="160">
        <v>0</v>
      </c>
      <c r="AP412" s="172"/>
      <c r="AQ412" s="172"/>
      <c r="AR412" s="161" t="str">
        <f>IFERROR(ROUND((VLOOKUP($A412,'ИЗ ГУГЛА'!$B:$Z,AR$1,0)+AT412)*AS412,),VLOOKUP($A412,'ИЗ ГУГЛА'!$B:$Z,AR$1,0))</f>
        <v/>
      </c>
      <c r="AS412" s="160">
        <v>1</v>
      </c>
      <c r="AT412" s="160">
        <v>0</v>
      </c>
      <c r="AU412" s="172"/>
      <c r="AV412" s="172"/>
    </row>
    <row r="413" spans="1:48" ht="31.5" hidden="1" thickTop="1" thickBot="1">
      <c r="A413" s="121">
        <v>225473</v>
      </c>
      <c r="B413" s="115">
        <f>VLOOKUP($A413,'Выгр Кат'!$A:$T,B$1,0)</f>
        <v>32688</v>
      </c>
      <c r="C413" s="116" t="str">
        <f>VLOOKUP($A413,'Выгр Кат'!$A:$T,C$1,0)</f>
        <v>Шаровая опора HOFER верхняя, для ВАЗ 2101-2107, Лада Нива 4х4</v>
      </c>
      <c r="D413" s="115" t="str">
        <f>VLOOKUP($A413,'Выгр Кат'!$A:$T,D$1,0)</f>
        <v>Y</v>
      </c>
      <c r="E413" s="115" t="str">
        <f>VLOOKUP($A413,'Выгр Кат'!$A:$T,E$1,0)</f>
        <v>1</v>
      </c>
      <c r="F413" s="115">
        <f>VLOOKUP($A413,'Выгр Кат'!$A:$T,F$1,0)</f>
        <v>0</v>
      </c>
      <c r="G413" s="115" t="str">
        <f>VLOOKUP($A413,'Выгр Кат'!$A:$T,G$1,0)</f>
        <v>HF 815 501</v>
      </c>
      <c r="H413" s="115">
        <f>VLOOKUP($A413,'Выгр Кат'!$A:$T,H$1,0)</f>
        <v>0</v>
      </c>
      <c r="I413" s="100" t="s">
        <v>1822</v>
      </c>
      <c r="J413" s="100" t="s">
        <v>1822</v>
      </c>
      <c r="K413" s="75">
        <f>VLOOKUP(J413,'Отчет Eplex'!$B:$E,4,0)</f>
        <v>332.36</v>
      </c>
      <c r="L413" s="75">
        <f t="shared" si="90"/>
        <v>2.3600000000000136</v>
      </c>
      <c r="M413" s="72">
        <v>1</v>
      </c>
      <c r="N413" s="72" t="s">
        <v>1675</v>
      </c>
      <c r="O413" s="72" t="str">
        <f>IFERROR(IF(VLOOKUP(I413,'Прайс шпак'!C:F,4,0)=N413,"шпак","Ошибка"),"Ошибка")</f>
        <v>шпак</v>
      </c>
      <c r="P413" s="74">
        <f>INDEX('Прайс шпак'!$H:$H,MATCH(I413,'Прайс шпак'!$C:$C,0))*M413</f>
        <v>330</v>
      </c>
      <c r="Q413" s="72">
        <f>VLOOKUP(P413,Наценка!$A$1:$B$8,2,1)</f>
        <v>1.55</v>
      </c>
      <c r="R413" s="75">
        <f t="shared" si="99"/>
        <v>511.5</v>
      </c>
      <c r="S413" s="74">
        <f t="shared" si="91"/>
        <v>519</v>
      </c>
      <c r="T413" s="75">
        <f>VLOOKUP($A413,'Выгр Кат'!$A:$T,T$1,0)</f>
        <v>330</v>
      </c>
      <c r="U413" s="75">
        <f>VLOOKUP($A413,'Выгр Кат'!$A:$T,U$1,0)</f>
        <v>519</v>
      </c>
      <c r="V413" s="76">
        <f t="shared" si="92"/>
        <v>0</v>
      </c>
      <c r="W413" s="76">
        <f t="shared" si="93"/>
        <v>0</v>
      </c>
      <c r="X413" s="77">
        <f>IF(IFERROR(RIGHT(E413,1),"")="✔",S413*(1-#REF!),S413*(1-$X$2))</f>
        <v>482.66999999999996</v>
      </c>
      <c r="Y413" s="167">
        <f t="shared" si="95"/>
        <v>0.46263636363636351</v>
      </c>
      <c r="Z413" s="167" t="str">
        <f t="shared" si="96"/>
        <v/>
      </c>
      <c r="AA413" s="167" t="str">
        <f t="shared" si="97"/>
        <v/>
      </c>
      <c r="AB413" s="168"/>
      <c r="AC413" s="161" t="str">
        <f>IFERROR(ROUND((VLOOKUP($A413,'ИЗ ГУГЛА'!$B:$Z,AC$1,0)+AE413)*AD413,),VLOOKUP($A413,'ИЗ ГУГЛА'!$B:$Z,AC$1,0))</f>
        <v/>
      </c>
      <c r="AD413" s="78">
        <v>1</v>
      </c>
      <c r="AE413" s="160">
        <v>0</v>
      </c>
      <c r="AF413" s="118" t="s">
        <v>28492</v>
      </c>
      <c r="AG413" s="152"/>
      <c r="AH413" s="161" t="str">
        <f>IFERROR(ROUND((VLOOKUP($A413,'ИЗ ГУГЛА'!$B:$Z,AH$1,0)+AJ413)*AI413,),VLOOKUP($A413,'ИЗ ГУГЛА'!$B:$Z,AH$1,0))</f>
        <v/>
      </c>
      <c r="AI413" s="78">
        <v>1</v>
      </c>
      <c r="AJ413" s="160">
        <v>0</v>
      </c>
      <c r="AK413" s="172"/>
      <c r="AL413" s="172"/>
      <c r="AM413" s="161" t="str">
        <f>IFERROR(ROUND((VLOOKUP($A413,'ИЗ ГУГЛА'!$B:$Z,AM$1,0)+AO413)*AN413,),VLOOKUP($A413,'ИЗ ГУГЛА'!$B:$Z,AM$1,0))</f>
        <v/>
      </c>
      <c r="AN413" s="160">
        <v>1</v>
      </c>
      <c r="AO413" s="160">
        <v>0</v>
      </c>
      <c r="AP413" s="172"/>
      <c r="AQ413" s="172"/>
      <c r="AR413" s="161" t="str">
        <f>IFERROR(ROUND((VLOOKUP($A413,'ИЗ ГУГЛА'!$B:$Z,AR$1,0)+AT413)*AS413,),VLOOKUP($A413,'ИЗ ГУГЛА'!$B:$Z,AR$1,0))</f>
        <v/>
      </c>
      <c r="AS413" s="160">
        <v>1</v>
      </c>
      <c r="AT413" s="160">
        <v>0</v>
      </c>
      <c r="AU413" s="172"/>
      <c r="AV413" s="172"/>
    </row>
    <row r="414" spans="1:48" ht="46.5" thickTop="1" thickBot="1">
      <c r="A414" s="121">
        <v>139911</v>
      </c>
      <c r="B414" s="115">
        <f>VLOOKUP($A414,'Выгр Кат'!$A:$T,B$1,0)</f>
        <v>38253</v>
      </c>
      <c r="C414" s="116" t="str">
        <f>VLOOKUP($A414,'Выгр Кат'!$A:$T,C$1,0)</f>
        <v>Втулки направляющие клапанов HERZOG чугун для ВАЗ 2101-2107, Лада Нива 4x4, Шевроле Нива</v>
      </c>
      <c r="D414" s="115" t="str">
        <f>VLOOKUP($A414,'Выгр Кат'!$A:$T,D$1,0)</f>
        <v>Y</v>
      </c>
      <c r="E414" s="115" t="str">
        <f>VLOOKUP($A414,'Выгр Кат'!$A:$T,E$1,0)</f>
        <v>1ск6</v>
      </c>
      <c r="F414" s="115">
        <f>VLOOKUP($A414,'Выгр Кат'!$A:$T,F$1,0)</f>
        <v>0</v>
      </c>
      <c r="G414" s="115" t="str">
        <f>VLOOKUP($A414,'Выгр Кат'!$A:$T,G$1,0)</f>
        <v>HL13233</v>
      </c>
      <c r="H414" s="115">
        <f>VLOOKUP($A414,'Выгр Кат'!$A:$T,H$1,0)</f>
        <v>0</v>
      </c>
      <c r="I414" s="98" t="s">
        <v>1639</v>
      </c>
      <c r="J414" s="98" t="s">
        <v>1639</v>
      </c>
      <c r="K414" s="75">
        <f>VLOOKUP(J414,'Отчет Eplex'!$B:$E,4,0)</f>
        <v>652.39</v>
      </c>
      <c r="L414" s="75">
        <f t="shared" si="90"/>
        <v>62.389999999999986</v>
      </c>
      <c r="M414" s="72">
        <v>1</v>
      </c>
      <c r="N414" s="72" t="s">
        <v>1570</v>
      </c>
      <c r="O414" s="72" t="str">
        <f>IFERROR(IF(VLOOKUP(I414,'Прайс шпак'!C:F,4,0)=N414,"шпак","Ошибка"),"Ошибка")</f>
        <v>шпак</v>
      </c>
      <c r="P414" s="74">
        <f>INDEX('Прайс шпак'!$H:$H,MATCH(I414,'Прайс шпак'!$C:$C,0))*M414</f>
        <v>590</v>
      </c>
      <c r="Q414" s="72">
        <f>VLOOKUP(P414,Наценка!$A$1:$B$8,2,1)</f>
        <v>1.5</v>
      </c>
      <c r="R414" s="126">
        <f t="shared" ref="R414:R415" si="104">AB414*1.04</f>
        <v>797.68000000000006</v>
      </c>
      <c r="S414" s="74">
        <f t="shared" si="91"/>
        <v>799</v>
      </c>
      <c r="T414" s="75">
        <f>VLOOKUP($A414,'Выгр Кат'!$A:$T,T$1,0)</f>
        <v>590</v>
      </c>
      <c r="U414" s="75">
        <f>VLOOKUP($A414,'Выгр Кат'!$A:$T,U$1,0)</f>
        <v>769</v>
      </c>
      <c r="V414" s="76">
        <f t="shared" si="92"/>
        <v>0</v>
      </c>
      <c r="W414" s="76">
        <f t="shared" si="93"/>
        <v>30</v>
      </c>
      <c r="X414" s="77">
        <f>IF(IFERROR(RIGHT(E414,1),"")="✔",S414*(1-#REF!),S414*(1-$X$2))</f>
        <v>743.06999999999994</v>
      </c>
      <c r="Y414" s="167">
        <f t="shared" si="95"/>
        <v>0.2594406779661016</v>
      </c>
      <c r="Z414" s="167">
        <f t="shared" si="96"/>
        <v>3.1199478487614164E-2</v>
      </c>
      <c r="AA414" s="167">
        <f t="shared" si="97"/>
        <v>0.30000000000000004</v>
      </c>
      <c r="AB414" s="174">
        <f t="shared" ref="AB414:AB415" si="105">AK414</f>
        <v>767</v>
      </c>
      <c r="AC414" s="161">
        <f>IFERROR(ROUND((VLOOKUP($A414,'ИЗ ГУГЛА'!$B:$Z,AC$1,0)+AE414)*AD414,),VLOOKUP($A414,'ИЗ ГУГЛА'!$B:$Z,AC$1,0))</f>
        <v>1090</v>
      </c>
      <c r="AD414" s="78">
        <v>1</v>
      </c>
      <c r="AE414" s="160">
        <v>0</v>
      </c>
      <c r="AF414" s="183">
        <v>1090</v>
      </c>
      <c r="AG414" s="152" t="s">
        <v>28009</v>
      </c>
      <c r="AH414" s="161">
        <f>IFERROR(ROUND((VLOOKUP($A414,'ИЗ ГУГЛА'!$B:$Z,AH$1,0)+AJ414)*AI414,),VLOOKUP($A414,'ИЗ ГУГЛА'!$B:$Z,AH$1,0))</f>
        <v>767</v>
      </c>
      <c r="AI414" s="78">
        <v>1</v>
      </c>
      <c r="AJ414" s="160">
        <v>0</v>
      </c>
      <c r="AK414" s="184">
        <v>767</v>
      </c>
      <c r="AL414" s="172" t="s">
        <v>33344</v>
      </c>
      <c r="AM414" s="161" t="str">
        <f>IFERROR(ROUND((VLOOKUP($A414,'ИЗ ГУГЛА'!$B:$Z,AM$1,0)+AO414)*AN414,),VLOOKUP($A414,'ИЗ ГУГЛА'!$B:$Z,AM$1,0))</f>
        <v/>
      </c>
      <c r="AN414" s="160">
        <v>1</v>
      </c>
      <c r="AO414" s="160">
        <v>0</v>
      </c>
      <c r="AP414" s="172"/>
      <c r="AQ414" s="172"/>
      <c r="AR414" s="161" t="str">
        <f>IFERROR(ROUND((VLOOKUP($A414,'ИЗ ГУГЛА'!$B:$Z,AR$1,0)+AT414)*AS414,),VLOOKUP($A414,'ИЗ ГУГЛА'!$B:$Z,AR$1,0))</f>
        <v/>
      </c>
      <c r="AS414" s="160">
        <v>1</v>
      </c>
      <c r="AT414" s="160">
        <v>0</v>
      </c>
      <c r="AU414" s="172"/>
      <c r="AV414" s="172"/>
    </row>
    <row r="415" spans="1:48" ht="76.5" thickTop="1" thickBot="1">
      <c r="A415" s="121">
        <v>139910</v>
      </c>
      <c r="B415" s="115">
        <f>VLOOKUP($A415,'Выгр Кат'!$A:$T,B$1,0)</f>
        <v>38254</v>
      </c>
      <c r="C415" s="116" t="str">
        <f>VLOOKUP($A415,'Выгр Кат'!$A:$T,C$1,0)</f>
        <v>Втулки направляющие клапанов HERZOG чугун для ВАЗ 2108-21099, 2110-2112, 2113-2115, Лада Калина, Калина 2, Приора, Гранта 8-ми клапанный двигатель</v>
      </c>
      <c r="D415" s="115" t="str">
        <f>VLOOKUP($A415,'Выгр Кат'!$A:$T,D$1,0)</f>
        <v>Y</v>
      </c>
      <c r="E415" s="115" t="str">
        <f>VLOOKUP($A415,'Выгр Кат'!$A:$T,E$1,0)</f>
        <v>1</v>
      </c>
      <c r="F415" s="115">
        <f>VLOOKUP($A415,'Выгр Кат'!$A:$T,F$1,0)</f>
        <v>0</v>
      </c>
      <c r="G415" s="115" t="str">
        <f>VLOOKUP($A415,'Выгр Кат'!$A:$T,G$1,0)</f>
        <v>HL83233</v>
      </c>
      <c r="H415" s="115">
        <f>VLOOKUP($A415,'Выгр Кат'!$A:$T,H$1,0)</f>
        <v>0</v>
      </c>
      <c r="I415" s="98" t="s">
        <v>1641</v>
      </c>
      <c r="J415" s="98" t="s">
        <v>1641</v>
      </c>
      <c r="K415" s="75">
        <f>VLOOKUP(J415,'Отчет Eplex'!$B:$E,4,0)</f>
        <v>689.41</v>
      </c>
      <c r="L415" s="75">
        <f t="shared" si="90"/>
        <v>89.409999999999968</v>
      </c>
      <c r="M415" s="72">
        <v>1</v>
      </c>
      <c r="N415" s="72" t="s">
        <v>1570</v>
      </c>
      <c r="O415" s="72" t="str">
        <f>IFERROR(IF(VLOOKUP(I415,'Прайс шпак'!C:F,4,0)=N415,"шпак","Ошибка"),"Ошибка")</f>
        <v>шпак</v>
      </c>
      <c r="P415" s="74">
        <f>INDEX('Прайс шпак'!$H:$H,MATCH(I415,'Прайс шпак'!$C:$C,0))*M415</f>
        <v>600</v>
      </c>
      <c r="Q415" s="72">
        <f>VLOOKUP(P415,Наценка!$A$1:$B$8,2,1)</f>
        <v>1.5</v>
      </c>
      <c r="R415" s="126">
        <f t="shared" si="104"/>
        <v>885.04000000000008</v>
      </c>
      <c r="S415" s="74">
        <f t="shared" si="91"/>
        <v>889</v>
      </c>
      <c r="T415" s="75">
        <f>VLOOKUP($A415,'Выгр Кат'!$A:$T,T$1,0)</f>
        <v>600</v>
      </c>
      <c r="U415" s="75">
        <f>VLOOKUP($A415,'Выгр Кат'!$A:$T,U$1,0)</f>
        <v>859</v>
      </c>
      <c r="V415" s="76">
        <f t="shared" si="92"/>
        <v>0</v>
      </c>
      <c r="W415" s="76">
        <f t="shared" si="93"/>
        <v>30</v>
      </c>
      <c r="X415" s="77">
        <f>IF(IFERROR(RIGHT(E415,1),"")="✔",S415*(1-#REF!),S415*(1-$X$2))</f>
        <v>826.77</v>
      </c>
      <c r="Y415" s="167">
        <f t="shared" si="95"/>
        <v>0.37795000000000001</v>
      </c>
      <c r="Z415" s="167">
        <f t="shared" si="96"/>
        <v>2.847238542890719E-2</v>
      </c>
      <c r="AA415" s="167">
        <f t="shared" si="97"/>
        <v>0.41833333333333322</v>
      </c>
      <c r="AB415" s="174">
        <f t="shared" si="105"/>
        <v>851</v>
      </c>
      <c r="AC415" s="161">
        <f>IFERROR(ROUND((VLOOKUP($A415,'ИЗ ГУГЛА'!$B:$Z,AC$1,0)+AE415)*AD415,),VLOOKUP($A415,'ИЗ ГУГЛА'!$B:$Z,AC$1,0))</f>
        <v>1090</v>
      </c>
      <c r="AD415" s="78">
        <v>1</v>
      </c>
      <c r="AE415" s="160">
        <v>0</v>
      </c>
      <c r="AF415" s="183">
        <v>1090</v>
      </c>
      <c r="AG415" s="152" t="s">
        <v>28010</v>
      </c>
      <c r="AH415" s="161">
        <f>IFERROR(ROUND((VLOOKUP($A415,'ИЗ ГУГЛА'!$B:$Z,AH$1,0)+AJ415)*AI415,),VLOOKUP($A415,'ИЗ ГУГЛА'!$B:$Z,AH$1,0))</f>
        <v>851</v>
      </c>
      <c r="AI415" s="78">
        <v>1</v>
      </c>
      <c r="AJ415" s="160">
        <v>0</v>
      </c>
      <c r="AK415" s="184">
        <v>851</v>
      </c>
      <c r="AL415" s="172" t="s">
        <v>33832</v>
      </c>
      <c r="AM415" s="161" t="str">
        <f>IFERROR(ROUND((VLOOKUP($A415,'ИЗ ГУГЛА'!$B:$Z,AM$1,0)+AO415)*AN415,),VLOOKUP($A415,'ИЗ ГУГЛА'!$B:$Z,AM$1,0))</f>
        <v/>
      </c>
      <c r="AN415" s="160">
        <v>1</v>
      </c>
      <c r="AO415" s="160">
        <v>0</v>
      </c>
      <c r="AP415" s="172"/>
      <c r="AQ415" s="172"/>
      <c r="AR415" s="161" t="str">
        <f>IFERROR(ROUND((VLOOKUP($A415,'ИЗ ГУГЛА'!$B:$Z,AR$1,0)+AT415)*AS415,),VLOOKUP($A415,'ИЗ ГУГЛА'!$B:$Z,AR$1,0))</f>
        <v/>
      </c>
      <c r="AS415" s="160">
        <v>1</v>
      </c>
      <c r="AT415" s="160">
        <v>0</v>
      </c>
      <c r="AU415" s="172"/>
      <c r="AV415" s="172"/>
    </row>
    <row r="416" spans="1:48" ht="61.5" hidden="1" thickTop="1" thickBot="1">
      <c r="A416" s="121">
        <v>204288</v>
      </c>
      <c r="B416" s="115">
        <f>VLOOKUP($A416,'Выгр Кат'!$A:$T,B$1,0)</f>
        <v>1435</v>
      </c>
      <c r="C416" s="116" t="str">
        <f>VLOOKUP($A416,'Выгр Кат'!$A:$T,C$1,0)</f>
        <v>Ремень ГРМ с роликами GATES KIT POWER GRIP для Лада Калина, Калина 2, Приора, Гранта, Веста, XRAY 16-ти клапанный двигатель</v>
      </c>
      <c r="D416" s="115" t="str">
        <f>VLOOKUP($A416,'Выгр Кат'!$A:$T,D$1,0)</f>
        <v>Y</v>
      </c>
      <c r="E416" s="115" t="str">
        <f>VLOOKUP($A416,'Выгр Кат'!$A:$T,E$1,0)</f>
        <v>1</v>
      </c>
      <c r="F416" s="115">
        <f>VLOOKUP($A416,'Выгр Кат'!$A:$T,F$1,0)</f>
        <v>0</v>
      </c>
      <c r="G416" s="115" t="str">
        <f>VLOOKUP($A416,'Выгр Кат'!$A:$T,G$1,0)</f>
        <v>K015631XS</v>
      </c>
      <c r="H416" s="115">
        <f>VLOOKUP($A416,'Выгр Кат'!$A:$T,H$1,0)</f>
        <v>0</v>
      </c>
      <c r="I416" s="75" t="s">
        <v>29</v>
      </c>
      <c r="J416" s="75" t="s">
        <v>29</v>
      </c>
      <c r="K416" s="75">
        <f>VLOOKUP(J416,'Отчет Eplex'!$B:$E,4,0)</f>
        <v>6476.45</v>
      </c>
      <c r="L416" s="75">
        <f t="shared" si="90"/>
        <v>376.44999999999982</v>
      </c>
      <c r="M416" s="72">
        <v>1</v>
      </c>
      <c r="N416" s="72" t="s">
        <v>1473</v>
      </c>
      <c r="O416" s="72" t="str">
        <f>IFERROR(IF(VLOOKUP(I416,'Прайс шпак'!C:F,4,0)=N416,"шпак","Ошибка"),"Ошибка")</f>
        <v>шпак</v>
      </c>
      <c r="P416" s="74">
        <f>INDEX('Прайс шпак'!$H:$H,MATCH(I416,'Прайс шпак'!$C:$C,0))*M416</f>
        <v>6100</v>
      </c>
      <c r="Q416" s="72">
        <f>VLOOKUP(P416,Наценка!$A$1:$B$8,2,1)</f>
        <v>1.34</v>
      </c>
      <c r="R416" s="75">
        <f t="shared" si="99"/>
        <v>8174.0000000000009</v>
      </c>
      <c r="S416" s="74">
        <f t="shared" si="91"/>
        <v>8190</v>
      </c>
      <c r="T416" s="75">
        <f>VLOOKUP($A416,'Выгр Кат'!$A:$T,T$1,0)</f>
        <v>6100</v>
      </c>
      <c r="U416" s="75">
        <f>VLOOKUP($A416,'Выгр Кат'!$A:$T,U$1,0)</f>
        <v>8190</v>
      </c>
      <c r="V416" s="76">
        <f t="shared" si="92"/>
        <v>0</v>
      </c>
      <c r="W416" s="76">
        <f t="shared" si="93"/>
        <v>0</v>
      </c>
      <c r="X416" s="77">
        <f>IF(IFERROR(RIGHT(E416,1),"")="✔",S416*(1-#REF!),S416*(1-$X$2))</f>
        <v>7616.7</v>
      </c>
      <c r="Y416" s="167">
        <f t="shared" si="95"/>
        <v>0.24863934426229495</v>
      </c>
      <c r="Z416" s="167">
        <f t="shared" si="96"/>
        <v>0.12350978135788264</v>
      </c>
      <c r="AA416" s="167">
        <f t="shared" si="97"/>
        <v>0.42459016393442628</v>
      </c>
      <c r="AB416" s="169">
        <f t="shared" ref="AB416:AB431" si="106">AF416</f>
        <v>8690</v>
      </c>
      <c r="AC416" s="161">
        <f>IFERROR(ROUND((VLOOKUP($A416,'ИЗ ГУГЛА'!$B:$Z,AC$1,0)+AE416)*AD416,),VLOOKUP($A416,'ИЗ ГУГЛА'!$B:$Z,AC$1,0))</f>
        <v>8690</v>
      </c>
      <c r="AD416" s="78">
        <v>1</v>
      </c>
      <c r="AE416" s="160">
        <v>0</v>
      </c>
      <c r="AF416" s="183">
        <v>8690</v>
      </c>
      <c r="AG416" s="152" t="s">
        <v>26823</v>
      </c>
      <c r="AH416" s="161" t="str">
        <f>IFERROR(ROUND((VLOOKUP($A416,'ИЗ ГУГЛА'!$B:$Z,AH$1,0)+AJ416)*AI416,),VLOOKUP($A416,'ИЗ ГУГЛА'!$B:$Z,AH$1,0))</f>
        <v/>
      </c>
      <c r="AI416" s="78">
        <v>1</v>
      </c>
      <c r="AJ416" s="160">
        <v>0</v>
      </c>
      <c r="AK416" s="172"/>
      <c r="AL416" s="172"/>
      <c r="AM416" s="161" t="str">
        <f>IFERROR(ROUND((VLOOKUP($A416,'ИЗ ГУГЛА'!$B:$Z,AM$1,0)+AO416)*AN416,),VLOOKUP($A416,'ИЗ ГУГЛА'!$B:$Z,AM$1,0))</f>
        <v/>
      </c>
      <c r="AN416" s="160">
        <v>1</v>
      </c>
      <c r="AO416" s="160">
        <v>0</v>
      </c>
      <c r="AP416" s="172"/>
      <c r="AQ416" s="172"/>
      <c r="AR416" s="161" t="str">
        <f>IFERROR(ROUND((VLOOKUP($A416,'ИЗ ГУГЛА'!$B:$Z,AR$1,0)+AT416)*AS416,),VLOOKUP($A416,'ИЗ ГУГЛА'!$B:$Z,AR$1,0))</f>
        <v/>
      </c>
      <c r="AS416" s="160">
        <v>1</v>
      </c>
      <c r="AT416" s="160">
        <v>0</v>
      </c>
      <c r="AU416" s="172"/>
      <c r="AV416" s="172"/>
    </row>
    <row r="417" spans="1:48" ht="31.5" hidden="1" thickTop="1" thickBot="1">
      <c r="A417" s="121">
        <v>158422</v>
      </c>
      <c r="B417" s="115">
        <f>VLOOKUP($A417,'Выгр Кат'!$A:$T,B$1,0)</f>
        <v>29554</v>
      </c>
      <c r="C417" s="116" t="str">
        <f>VLOOKUP($A417,'Выгр Кат'!$A:$T,C$1,0)</f>
        <v>Комплект ГРМ GATES для Лада Ларгус с 16-ти клапанным двигателем</v>
      </c>
      <c r="D417" s="115" t="str">
        <f>VLOOKUP($A417,'Выгр Кат'!$A:$T,D$1,0)</f>
        <v>Y</v>
      </c>
      <c r="E417" s="115" t="str">
        <f>VLOOKUP($A417,'Выгр Кат'!$A:$T,E$1,0)</f>
        <v>1</v>
      </c>
      <c r="F417" s="115">
        <f>VLOOKUP($A417,'Выгр Кат'!$A:$T,F$1,0)</f>
        <v>0</v>
      </c>
      <c r="G417" s="115" t="str">
        <f>VLOOKUP($A417,'Выгр Кат'!$A:$T,G$1,0)</f>
        <v>K035671XS</v>
      </c>
      <c r="H417" s="115">
        <f>VLOOKUP($A417,'Выгр Кат'!$A:$T,H$1,0)</f>
        <v>0</v>
      </c>
      <c r="I417" s="75" t="s">
        <v>1482</v>
      </c>
      <c r="J417" s="75" t="s">
        <v>1482</v>
      </c>
      <c r="K417" s="75">
        <f>VLOOKUP(J417,'Отчет Eplex'!$B:$E,4,0)</f>
        <v>5314.44</v>
      </c>
      <c r="L417" s="75">
        <f t="shared" si="90"/>
        <v>-1185.5600000000004</v>
      </c>
      <c r="M417" s="72">
        <v>1</v>
      </c>
      <c r="N417" s="80" t="s">
        <v>1473</v>
      </c>
      <c r="O417" s="72" t="str">
        <f>IFERROR(IF(VLOOKUP(I417,'Прайс шпак'!C:F,4,0)=N417,"шпак","Ошибка"),"Ошибка")</f>
        <v>шпак</v>
      </c>
      <c r="P417" s="74">
        <f>INDEX('Прайс шпак'!$H:$H,MATCH(I417,'Прайс шпак'!$C:$C,0))*M417</f>
        <v>6500</v>
      </c>
      <c r="Q417" s="72">
        <f>VLOOKUP(P417,Наценка!$A$1:$B$8,2,1)</f>
        <v>1.34</v>
      </c>
      <c r="R417" s="75">
        <f t="shared" si="99"/>
        <v>8710</v>
      </c>
      <c r="S417" s="74">
        <f t="shared" si="91"/>
        <v>8790</v>
      </c>
      <c r="T417" s="75">
        <f>VLOOKUP($A417,'Выгр Кат'!$A:$T,T$1,0)</f>
        <v>6500</v>
      </c>
      <c r="U417" s="75">
        <f>VLOOKUP($A417,'Выгр Кат'!$A:$T,U$1,0)</f>
        <v>8790</v>
      </c>
      <c r="V417" s="76">
        <f t="shared" si="92"/>
        <v>0</v>
      </c>
      <c r="W417" s="76">
        <f t="shared" si="93"/>
        <v>0</v>
      </c>
      <c r="X417" s="77">
        <f>IF(IFERROR(RIGHT(E417,1),"")="✔",S417*(1-#REF!),S417*(1-$X$2))</f>
        <v>8174.7</v>
      </c>
      <c r="Y417" s="167">
        <f t="shared" si="95"/>
        <v>0.25764615384615386</v>
      </c>
      <c r="Z417" s="167">
        <f t="shared" si="96"/>
        <v>0.10069306930693071</v>
      </c>
      <c r="AA417" s="167">
        <f t="shared" si="97"/>
        <v>0.39846153846153842</v>
      </c>
      <c r="AB417" s="169">
        <f t="shared" si="106"/>
        <v>9090</v>
      </c>
      <c r="AC417" s="161">
        <f>IFERROR(ROUND((VLOOKUP($A417,'ИЗ ГУГЛА'!$B:$Z,AC$1,0)+AE417)*AD417,),VLOOKUP($A417,'ИЗ ГУГЛА'!$B:$Z,AC$1,0))</f>
        <v>9090</v>
      </c>
      <c r="AD417" s="78">
        <v>1</v>
      </c>
      <c r="AE417" s="160">
        <v>0</v>
      </c>
      <c r="AF417" s="183">
        <v>9090</v>
      </c>
      <c r="AG417" s="152" t="s">
        <v>26821</v>
      </c>
      <c r="AH417" s="161" t="str">
        <f>IFERROR(ROUND((VLOOKUP($A417,'ИЗ ГУГЛА'!$B:$Z,AH$1,0)+AJ417)*AI417,),VLOOKUP($A417,'ИЗ ГУГЛА'!$B:$Z,AH$1,0))</f>
        <v/>
      </c>
      <c r="AI417" s="78">
        <v>1</v>
      </c>
      <c r="AJ417" s="160">
        <v>0</v>
      </c>
      <c r="AK417" s="172"/>
      <c r="AL417" s="172"/>
      <c r="AM417" s="161" t="str">
        <f>IFERROR(ROUND((VLOOKUP($A417,'ИЗ ГУГЛА'!$B:$Z,AM$1,0)+AO417)*AN417,),VLOOKUP($A417,'ИЗ ГУГЛА'!$B:$Z,AM$1,0))</f>
        <v/>
      </c>
      <c r="AN417" s="160">
        <v>1</v>
      </c>
      <c r="AO417" s="160">
        <v>0</v>
      </c>
      <c r="AP417" s="172"/>
      <c r="AQ417" s="172"/>
      <c r="AR417" s="161" t="str">
        <f>IFERROR(ROUND((VLOOKUP($A417,'ИЗ ГУГЛА'!$B:$Z,AR$1,0)+AT417)*AS417,),VLOOKUP($A417,'ИЗ ГУГЛА'!$B:$Z,AR$1,0))</f>
        <v/>
      </c>
      <c r="AS417" s="160">
        <v>1</v>
      </c>
      <c r="AT417" s="160">
        <v>0</v>
      </c>
      <c r="AU417" s="172"/>
      <c r="AV417" s="172"/>
    </row>
    <row r="418" spans="1:48" ht="61.5" hidden="1" thickTop="1" thickBot="1">
      <c r="A418" s="121">
        <v>158413</v>
      </c>
      <c r="B418" s="115">
        <f>VLOOKUP($A418,'Выгр Кат'!$A:$T,B$1,0)</f>
        <v>13800</v>
      </c>
      <c r="C418" s="116" t="str">
        <f>VLOOKUP($A418,'Выгр Кат'!$A:$T,C$1,0)</f>
        <v>Комплект ГРМ GATES KIT POWER GRIP с помпой для Лада Калина, Калина 2, Приора, Гранта, Веста, Ларгус 16-ти клапанный двигатель</v>
      </c>
      <c r="D418" s="115" t="str">
        <f>VLOOKUP($A418,'Выгр Кат'!$A:$T,D$1,0)</f>
        <v>Y</v>
      </c>
      <c r="E418" s="115" t="str">
        <f>VLOOKUP($A418,'Выгр Кат'!$A:$T,E$1,0)</f>
        <v>1</v>
      </c>
      <c r="F418" s="115">
        <f>VLOOKUP($A418,'Выгр Кат'!$A:$T,F$1,0)</f>
        <v>0</v>
      </c>
      <c r="G418" s="115" t="str">
        <f>VLOOKUP($A418,'Выгр Кат'!$A:$T,G$1,0)</f>
        <v>KP15631XS1</v>
      </c>
      <c r="H418" s="115">
        <f>VLOOKUP($A418,'Выгр Кат'!$A:$T,H$1,0)</f>
        <v>0</v>
      </c>
      <c r="I418" s="102" t="s">
        <v>231</v>
      </c>
      <c r="J418" s="102" t="s">
        <v>231</v>
      </c>
      <c r="K418" s="75">
        <f>VLOOKUP(J418,'Отчет Eplex'!$B:$E,4,0)</f>
        <v>8859.31</v>
      </c>
      <c r="L418" s="75">
        <f t="shared" si="90"/>
        <v>1359.3099999999995</v>
      </c>
      <c r="M418" s="72">
        <v>1</v>
      </c>
      <c r="N418" s="72" t="s">
        <v>1473</v>
      </c>
      <c r="O418" s="72" t="str">
        <f>IFERROR(IF(VLOOKUP(I418,'Прайс шпак'!C:F,4,0)=N418,"шпак","Ошибка"),"Ошибка")</f>
        <v>шпак</v>
      </c>
      <c r="P418" s="74">
        <f>INDEX('Прайс шпак'!$H:$H,MATCH(I418,'Прайс шпак'!$C:$C,0))*M418</f>
        <v>7500</v>
      </c>
      <c r="Q418" s="72">
        <f>VLOOKUP(P418,Наценка!$A$1:$B$8,2,1)</f>
        <v>1.34</v>
      </c>
      <c r="R418" s="75">
        <f t="shared" si="99"/>
        <v>10050</v>
      </c>
      <c r="S418" s="74">
        <f t="shared" si="91"/>
        <v>10090</v>
      </c>
      <c r="T418" s="75">
        <f>VLOOKUP($A418,'Выгр Кат'!$A:$T,T$1,0)</f>
        <v>7500</v>
      </c>
      <c r="U418" s="75">
        <f>VLOOKUP($A418,'Выгр Кат'!$A:$T,U$1,0)</f>
        <v>10090</v>
      </c>
      <c r="V418" s="76">
        <f t="shared" si="92"/>
        <v>0</v>
      </c>
      <c r="W418" s="76">
        <f t="shared" si="93"/>
        <v>0</v>
      </c>
      <c r="X418" s="77">
        <f>IF(IFERROR(RIGHT(E418,1),"")="✔",S418*(1-#REF!),S418*(1-$X$2))</f>
        <v>9383.6999999999989</v>
      </c>
      <c r="Y418" s="167">
        <f t="shared" si="95"/>
        <v>0.25115999999999983</v>
      </c>
      <c r="Z418" s="167">
        <f t="shared" si="96"/>
        <v>0.12219831618334903</v>
      </c>
      <c r="AA418" s="167">
        <f t="shared" si="97"/>
        <v>0.42533333333333334</v>
      </c>
      <c r="AB418" s="169">
        <f t="shared" si="106"/>
        <v>10690</v>
      </c>
      <c r="AC418" s="161">
        <f>IFERROR(ROUND((VLOOKUP($A418,'ИЗ ГУГЛА'!$B:$Z,AC$1,0)+AE418)*AD418,),VLOOKUP($A418,'ИЗ ГУГЛА'!$B:$Z,AC$1,0))</f>
        <v>10690</v>
      </c>
      <c r="AD418" s="78">
        <v>1</v>
      </c>
      <c r="AE418" s="160">
        <v>0</v>
      </c>
      <c r="AF418" s="183">
        <v>10690</v>
      </c>
      <c r="AG418" s="152" t="s">
        <v>26830</v>
      </c>
      <c r="AH418" s="161" t="str">
        <f>IFERROR(ROUND((VLOOKUP($A418,'ИЗ ГУГЛА'!$B:$Z,AH$1,0)+AJ418)*AI418,),VLOOKUP($A418,'ИЗ ГУГЛА'!$B:$Z,AH$1,0))</f>
        <v/>
      </c>
      <c r="AI418" s="78">
        <v>1</v>
      </c>
      <c r="AJ418" s="160">
        <v>0</v>
      </c>
      <c r="AK418" s="172"/>
      <c r="AL418" s="172"/>
      <c r="AM418" s="161" t="str">
        <f>IFERROR(ROUND((VLOOKUP($A418,'ИЗ ГУГЛА'!$B:$Z,AM$1,0)+AO418)*AN418,),VLOOKUP($A418,'ИЗ ГУГЛА'!$B:$Z,AM$1,0))</f>
        <v/>
      </c>
      <c r="AN418" s="160">
        <v>1</v>
      </c>
      <c r="AO418" s="160">
        <v>0</v>
      </c>
      <c r="AP418" s="172"/>
      <c r="AQ418" s="172"/>
      <c r="AR418" s="161" t="str">
        <f>IFERROR(ROUND((VLOOKUP($A418,'ИЗ ГУГЛА'!$B:$Z,AR$1,0)+AT418)*AS418,),VLOOKUP($A418,'ИЗ ГУГЛА'!$B:$Z,AR$1,0))</f>
        <v/>
      </c>
      <c r="AS418" s="160">
        <v>1</v>
      </c>
      <c r="AT418" s="160">
        <v>0</v>
      </c>
      <c r="AU418" s="172"/>
      <c r="AV418" s="172"/>
    </row>
    <row r="419" spans="1:48" ht="46.5" hidden="1" thickTop="1" thickBot="1">
      <c r="A419" s="121">
        <v>158414</v>
      </c>
      <c r="B419" s="115">
        <f>VLOOKUP($A419,'Выгр Кат'!$A:$T,B$1,0)</f>
        <v>13802</v>
      </c>
      <c r="C419" s="116" t="str">
        <f>VLOOKUP($A419,'Выгр Кат'!$A:$T,C$1,0)</f>
        <v>Комплект ГРМ GATES KIT POWER GRIP с помпой для Лада Приора, Калина 2, Гранта 8-ми клапанный двигатель</v>
      </c>
      <c r="D419" s="115" t="str">
        <f>VLOOKUP($A419,'Выгр Кат'!$A:$T,D$1,0)</f>
        <v>Y</v>
      </c>
      <c r="E419" s="115" t="str">
        <f>VLOOKUP($A419,'Выгр Кат'!$A:$T,E$1,0)</f>
        <v>1</v>
      </c>
      <c r="F419" s="115">
        <f>VLOOKUP($A419,'Выгр Кат'!$A:$T,F$1,0)</f>
        <v>0</v>
      </c>
      <c r="G419" s="115" t="str">
        <f>VLOOKUP($A419,'Выгр Кат'!$A:$T,G$1,0)</f>
        <v>KP15670XS</v>
      </c>
      <c r="H419" s="115">
        <f>VLOOKUP($A419,'Выгр Кат'!$A:$T,H$1,0)</f>
        <v>0</v>
      </c>
      <c r="I419" s="75" t="s">
        <v>233</v>
      </c>
      <c r="J419" s="75" t="s">
        <v>233</v>
      </c>
      <c r="K419" s="75">
        <f>VLOOKUP(J419,'Отчет Eplex'!$B:$E,4,0)</f>
        <v>7306.29</v>
      </c>
      <c r="L419" s="75">
        <f t="shared" si="90"/>
        <v>1006.29</v>
      </c>
      <c r="M419" s="72">
        <v>1</v>
      </c>
      <c r="N419" s="72" t="s">
        <v>1473</v>
      </c>
      <c r="O419" s="72" t="str">
        <f>IFERROR(IF(VLOOKUP(I419,'Прайс шпак'!C:F,4,0)=N419,"шпак","Ошибка"),"Ошибка")</f>
        <v>шпак</v>
      </c>
      <c r="P419" s="74">
        <f>INDEX('Прайс шпак'!$H:$H,MATCH(I419,'Прайс шпак'!$C:$C,0))*M419</f>
        <v>6300</v>
      </c>
      <c r="Q419" s="72">
        <f>VLOOKUP(P419,Наценка!$A$1:$B$8,2,1)</f>
        <v>1.34</v>
      </c>
      <c r="R419" s="75">
        <f t="shared" si="99"/>
        <v>8442</v>
      </c>
      <c r="S419" s="74">
        <f t="shared" si="91"/>
        <v>8490</v>
      </c>
      <c r="T419" s="75">
        <f>VLOOKUP($A419,'Выгр Кат'!$A:$T,T$1,0)</f>
        <v>6300</v>
      </c>
      <c r="U419" s="75">
        <f>VLOOKUP($A419,'Выгр Кат'!$A:$T,U$1,0)</f>
        <v>8490</v>
      </c>
      <c r="V419" s="76">
        <f t="shared" si="92"/>
        <v>0</v>
      </c>
      <c r="W419" s="76">
        <f t="shared" si="93"/>
        <v>0</v>
      </c>
      <c r="X419" s="77">
        <f>IF(IFERROR(RIGHT(E419,1),"")="✔",S419*(1-#REF!),S419*(1-$X$2))</f>
        <v>7895.7</v>
      </c>
      <c r="Y419" s="167">
        <f t="shared" si="95"/>
        <v>0.25328571428571434</v>
      </c>
      <c r="Z419" s="167">
        <f t="shared" si="96"/>
        <v>0.15635217437760446</v>
      </c>
      <c r="AA419" s="167">
        <f t="shared" si="97"/>
        <v>0.48555555555555552</v>
      </c>
      <c r="AB419" s="169">
        <f t="shared" si="106"/>
        <v>9359</v>
      </c>
      <c r="AC419" s="161">
        <f>IFERROR(ROUND((VLOOKUP($A419,'ИЗ ГУГЛА'!$B:$Z,AC$1,0)+AE419)*AD419,),VLOOKUP($A419,'ИЗ ГУГЛА'!$B:$Z,AC$1,0))</f>
        <v>9359</v>
      </c>
      <c r="AD419" s="78">
        <v>1</v>
      </c>
      <c r="AE419" s="160">
        <v>0</v>
      </c>
      <c r="AF419" s="183">
        <v>9359</v>
      </c>
      <c r="AG419" s="152" t="s">
        <v>26822</v>
      </c>
      <c r="AH419" s="161" t="str">
        <f>IFERROR(ROUND((VLOOKUP($A419,'ИЗ ГУГЛА'!$B:$Z,AH$1,0)+AJ419)*AI419,),VLOOKUP($A419,'ИЗ ГУГЛА'!$B:$Z,AH$1,0))</f>
        <v/>
      </c>
      <c r="AI419" s="78">
        <v>1</v>
      </c>
      <c r="AJ419" s="160">
        <v>0</v>
      </c>
      <c r="AK419" s="172"/>
      <c r="AL419" s="172"/>
      <c r="AM419" s="161" t="str">
        <f>IFERROR(ROUND((VLOOKUP($A419,'ИЗ ГУГЛА'!$B:$Z,AM$1,0)+AO419)*AN419,),VLOOKUP($A419,'ИЗ ГУГЛА'!$B:$Z,AM$1,0))</f>
        <v/>
      </c>
      <c r="AN419" s="160">
        <v>1</v>
      </c>
      <c r="AO419" s="160">
        <v>0</v>
      </c>
      <c r="AP419" s="172"/>
      <c r="AQ419" s="172"/>
      <c r="AR419" s="161" t="str">
        <f>IFERROR(ROUND((VLOOKUP($A419,'ИЗ ГУГЛА'!$B:$Z,AR$1,0)+AT419)*AS419,),VLOOKUP($A419,'ИЗ ГУГЛА'!$B:$Z,AR$1,0))</f>
        <v/>
      </c>
      <c r="AS419" s="160">
        <v>1</v>
      </c>
      <c r="AT419" s="160">
        <v>0</v>
      </c>
      <c r="AU419" s="172"/>
      <c r="AV419" s="172"/>
    </row>
    <row r="420" spans="1:48" ht="31.5" hidden="1" thickTop="1" thickBot="1">
      <c r="A420" s="121">
        <v>158424</v>
      </c>
      <c r="B420" s="115">
        <f>VLOOKUP($A420,'Выгр Кат'!$A:$T,B$1,0)</f>
        <v>29561</v>
      </c>
      <c r="C420" s="116" t="str">
        <f>VLOOKUP($A420,'Выгр Кат'!$A:$T,C$1,0)</f>
        <v>Комплект ГРМ GATES с помпой для Лада Ларгус двигатель K4M</v>
      </c>
      <c r="D420" s="115" t="str">
        <f>VLOOKUP($A420,'Выгр Кат'!$A:$T,D$1,0)</f>
        <v>Y</v>
      </c>
      <c r="E420" s="115" t="str">
        <f>VLOOKUP($A420,'Выгр Кат'!$A:$T,E$1,0)</f>
        <v>1ск6</v>
      </c>
      <c r="F420" s="115">
        <f>VLOOKUP($A420,'Выгр Кат'!$A:$T,F$1,0)</f>
        <v>0</v>
      </c>
      <c r="G420" s="115" t="str">
        <f>VLOOKUP($A420,'Выгр Кат'!$A:$T,G$1,0)</f>
        <v>KP35671XS</v>
      </c>
      <c r="H420" s="115">
        <f>VLOOKUP($A420,'Выгр Кат'!$A:$T,H$1,0)</f>
        <v>0</v>
      </c>
      <c r="I420" s="75" t="s">
        <v>5</v>
      </c>
      <c r="J420" s="75" t="s">
        <v>5</v>
      </c>
      <c r="K420" s="75">
        <f>VLOOKUP(J420,'Отчет Eplex'!$B:$E,4,0)</f>
        <v>10268.44</v>
      </c>
      <c r="L420" s="75">
        <f t="shared" si="90"/>
        <v>768.44000000000051</v>
      </c>
      <c r="M420" s="72">
        <v>1</v>
      </c>
      <c r="N420" s="80" t="s">
        <v>1473</v>
      </c>
      <c r="O420" s="72" t="str">
        <f>IFERROR(IF(VLOOKUP(I420,'Прайс шпак'!C:F,4,0)=N420,"шпак","Ошибка"),"Ошибка")</f>
        <v>шпак</v>
      </c>
      <c r="P420" s="74">
        <f>INDEX('Прайс шпак'!$H:$H,MATCH(I420,'Прайс шпак'!$C:$C,0))*M420</f>
        <v>9500</v>
      </c>
      <c r="Q420" s="72">
        <f>VLOOKUP(P420,Наценка!$A$1:$B$8,2,1)</f>
        <v>1.34</v>
      </c>
      <c r="R420" s="75">
        <f t="shared" si="99"/>
        <v>12730</v>
      </c>
      <c r="S420" s="74">
        <f t="shared" si="91"/>
        <v>12790</v>
      </c>
      <c r="T420" s="75">
        <f>VLOOKUP($A420,'Выгр Кат'!$A:$T,T$1,0)</f>
        <v>9500</v>
      </c>
      <c r="U420" s="75">
        <f>VLOOKUP($A420,'Выгр Кат'!$A:$T,U$1,0)</f>
        <v>12790</v>
      </c>
      <c r="V420" s="76">
        <f t="shared" si="92"/>
        <v>0</v>
      </c>
      <c r="W420" s="76">
        <f t="shared" si="93"/>
        <v>0</v>
      </c>
      <c r="X420" s="77">
        <f>IF(IFERROR(RIGHT(E420,1),"")="✔",S420*(1-#REF!),S420*(1-$X$2))</f>
        <v>11894.699999999999</v>
      </c>
      <c r="Y420" s="167">
        <f t="shared" si="95"/>
        <v>0.25207368421052623</v>
      </c>
      <c r="Z420" s="167">
        <f t="shared" si="96"/>
        <v>0.14365010799136077</v>
      </c>
      <c r="AA420" s="167">
        <f t="shared" si="97"/>
        <v>0.4621052631578948</v>
      </c>
      <c r="AB420" s="169">
        <f t="shared" si="106"/>
        <v>13890</v>
      </c>
      <c r="AC420" s="161">
        <f>IFERROR(ROUND((VLOOKUP($A420,'ИЗ ГУГЛА'!$B:$Z,AC$1,0)+AE420)*AD420,),VLOOKUP($A420,'ИЗ ГУГЛА'!$B:$Z,AC$1,0))</f>
        <v>13890</v>
      </c>
      <c r="AD420" s="78">
        <v>1</v>
      </c>
      <c r="AE420" s="160">
        <v>0</v>
      </c>
      <c r="AF420" s="183">
        <v>13890</v>
      </c>
      <c r="AG420" s="152" t="s">
        <v>26829</v>
      </c>
      <c r="AH420" s="161" t="str">
        <f>IFERROR(ROUND((VLOOKUP($A420,'ИЗ ГУГЛА'!$B:$Z,AH$1,0)+AJ420)*AI420,),VLOOKUP($A420,'ИЗ ГУГЛА'!$B:$Z,AH$1,0))</f>
        <v/>
      </c>
      <c r="AI420" s="78">
        <v>1</v>
      </c>
      <c r="AJ420" s="160">
        <v>0</v>
      </c>
      <c r="AK420" s="172"/>
      <c r="AL420" s="172"/>
      <c r="AM420" s="161" t="str">
        <f>IFERROR(ROUND((VLOOKUP($A420,'ИЗ ГУГЛА'!$B:$Z,AM$1,0)+AO420)*AN420,),VLOOKUP($A420,'ИЗ ГУГЛА'!$B:$Z,AM$1,0))</f>
        <v/>
      </c>
      <c r="AN420" s="160">
        <v>1</v>
      </c>
      <c r="AO420" s="160">
        <v>0</v>
      </c>
      <c r="AP420" s="172"/>
      <c r="AQ420" s="172"/>
      <c r="AR420" s="161" t="str">
        <f>IFERROR(ROUND((VLOOKUP($A420,'ИЗ ГУГЛА'!$B:$Z,AR$1,0)+AT420)*AS420,),VLOOKUP($A420,'ИЗ ГУГЛА'!$B:$Z,AR$1,0))</f>
        <v/>
      </c>
      <c r="AS420" s="160">
        <v>1</v>
      </c>
      <c r="AT420" s="160">
        <v>0</v>
      </c>
      <c r="AU420" s="172"/>
      <c r="AV420" s="172"/>
    </row>
    <row r="421" spans="1:48" ht="31.5" hidden="1" thickTop="1" thickBot="1">
      <c r="A421" s="121">
        <v>204370</v>
      </c>
      <c r="B421" s="115">
        <f>VLOOKUP($A421,'Выгр Кат'!$A:$T,B$1,0)</f>
        <v>29513</v>
      </c>
      <c r="C421" s="116" t="str">
        <f>VLOOKUP($A421,'Выгр Кат'!$A:$T,C$1,0)</f>
        <v>Ремкомплект ГРМ DAYCO для Лада Ларгус 16-ти клапанный двигатель</v>
      </c>
      <c r="D421" s="115" t="str">
        <f>VLOOKUP($A421,'Выгр Кат'!$A:$T,D$1,0)</f>
        <v>Y</v>
      </c>
      <c r="E421" s="115" t="str">
        <f>VLOOKUP($A421,'Выгр Кат'!$A:$T,E$1,0)</f>
        <v>1</v>
      </c>
      <c r="F421" s="115">
        <f>VLOOKUP($A421,'Выгр Кат'!$A:$T,F$1,0)</f>
        <v>0</v>
      </c>
      <c r="G421" s="115" t="str">
        <f>VLOOKUP($A421,'Выгр Кат'!$A:$T,G$1,0)</f>
        <v>KTB460</v>
      </c>
      <c r="H421" s="115">
        <f>VLOOKUP($A421,'Выгр Кат'!$A:$T,H$1,0)</f>
        <v>0</v>
      </c>
      <c r="I421" s="93" t="s">
        <v>4469</v>
      </c>
      <c r="J421" s="93" t="s">
        <v>4469</v>
      </c>
      <c r="K421" s="75">
        <f>VLOOKUP(J421,'Отчет Eplex'!$B:$E,4,0)</f>
        <v>5783.86</v>
      </c>
      <c r="L421" s="75">
        <f t="shared" si="90"/>
        <v>-716.14000000000033</v>
      </c>
      <c r="M421" s="72">
        <v>1</v>
      </c>
      <c r="N421" s="72" t="s">
        <v>1133</v>
      </c>
      <c r="O421" s="72" t="str">
        <f>IFERROR(IF(VLOOKUP(I421,'Прайс шпак'!C:F,4,0)=N421,"шпак","Ошибка"),"Ошибка")</f>
        <v>шпак</v>
      </c>
      <c r="P421" s="74">
        <f>INDEX('Прайс шпак'!$H:$H,MATCH(I421,'Прайс шпак'!$C:$C,0))*M421</f>
        <v>6500</v>
      </c>
      <c r="Q421" s="72">
        <f>VLOOKUP(P421,Наценка!$A$1:$B$8,2,1)</f>
        <v>1.34</v>
      </c>
      <c r="R421" s="75">
        <f t="shared" si="99"/>
        <v>8710</v>
      </c>
      <c r="S421" s="74">
        <f t="shared" si="91"/>
        <v>8790</v>
      </c>
      <c r="T421" s="75">
        <f>VLOOKUP($A421,'Выгр Кат'!$A:$T,T$1,0)</f>
        <v>6500</v>
      </c>
      <c r="U421" s="75">
        <f>VLOOKUP($A421,'Выгр Кат'!$A:$T,U$1,0)</f>
        <v>8790</v>
      </c>
      <c r="V421" s="76">
        <f t="shared" si="92"/>
        <v>0</v>
      </c>
      <c r="W421" s="76">
        <f t="shared" si="93"/>
        <v>0</v>
      </c>
      <c r="X421" s="77">
        <f>IF(IFERROR(RIGHT(E421,1),"")="✔",S421*(1-#REF!),S421*(1-$X$2))</f>
        <v>8174.7</v>
      </c>
      <c r="Y421" s="167">
        <f t="shared" si="95"/>
        <v>0.25764615384615386</v>
      </c>
      <c r="Z421" s="167">
        <f t="shared" si="96"/>
        <v>8.0461192350956154E-2</v>
      </c>
      <c r="AA421" s="167">
        <f t="shared" si="97"/>
        <v>0.36769230769230776</v>
      </c>
      <c r="AB421" s="169">
        <f t="shared" si="106"/>
        <v>8890</v>
      </c>
      <c r="AC421" s="161">
        <f>IFERROR(ROUND((VLOOKUP($A421,'ИЗ ГУГЛА'!$B:$Z,AC$1,0)+AE421)*AD421,),VLOOKUP($A421,'ИЗ ГУГЛА'!$B:$Z,AC$1,0))</f>
        <v>8890</v>
      </c>
      <c r="AD421" s="78">
        <v>1</v>
      </c>
      <c r="AE421" s="160">
        <v>0</v>
      </c>
      <c r="AF421" s="183">
        <v>8890</v>
      </c>
      <c r="AG421" s="152" t="s">
        <v>28011</v>
      </c>
      <c r="AH421" s="161" t="str">
        <f>IFERROR(ROUND((VLOOKUP($A421,'ИЗ ГУГЛА'!$B:$Z,AH$1,0)+AJ421)*AI421,),VLOOKUP($A421,'ИЗ ГУГЛА'!$B:$Z,AH$1,0))</f>
        <v/>
      </c>
      <c r="AI421" s="78">
        <v>1</v>
      </c>
      <c r="AJ421" s="160">
        <v>0</v>
      </c>
      <c r="AK421" s="172"/>
      <c r="AL421" s="172"/>
      <c r="AM421" s="161" t="str">
        <f>IFERROR(ROUND((VLOOKUP($A421,'ИЗ ГУГЛА'!$B:$Z,AM$1,0)+AO421)*AN421,),VLOOKUP($A421,'ИЗ ГУГЛА'!$B:$Z,AM$1,0))</f>
        <v/>
      </c>
      <c r="AN421" s="160">
        <v>1</v>
      </c>
      <c r="AO421" s="160">
        <v>0</v>
      </c>
      <c r="AP421" s="172"/>
      <c r="AQ421" s="172"/>
      <c r="AR421" s="161" t="str">
        <f>IFERROR(ROUND((VLOOKUP($A421,'ИЗ ГУГЛА'!$B:$Z,AR$1,0)+AT421)*AS421,),VLOOKUP($A421,'ИЗ ГУГЛА'!$B:$Z,AR$1,0))</f>
        <v/>
      </c>
      <c r="AS421" s="160">
        <v>1</v>
      </c>
      <c r="AT421" s="160">
        <v>0</v>
      </c>
      <c r="AU421" s="172"/>
      <c r="AV421" s="172"/>
    </row>
    <row r="422" spans="1:48" ht="46.5" hidden="1" thickTop="1" thickBot="1">
      <c r="A422" s="121">
        <v>204368</v>
      </c>
      <c r="B422" s="115">
        <f>VLOOKUP($A422,'Выгр Кат'!$A:$T,B$1,0)</f>
        <v>29505</v>
      </c>
      <c r="C422" s="116" t="str">
        <f>VLOOKUP($A422,'Выгр Кат'!$A:$T,C$1,0)</f>
        <v>Ремкомплект ГРМ DAYCO для Лада Калина 2, Гранта, Гранта FL 8-ми клапанный двигатель</v>
      </c>
      <c r="D422" s="115" t="str">
        <f>VLOOKUP($A422,'Выгр Кат'!$A:$T,D$1,0)</f>
        <v>Y</v>
      </c>
      <c r="E422" s="115" t="str">
        <f>VLOOKUP($A422,'Выгр Кат'!$A:$T,E$1,0)</f>
        <v>1</v>
      </c>
      <c r="F422" s="115">
        <f>VLOOKUP($A422,'Выгр Кат'!$A:$T,F$1,0)</f>
        <v>0</v>
      </c>
      <c r="G422" s="115" t="str">
        <f>VLOOKUP($A422,'Выгр Кат'!$A:$T,G$1,0)</f>
        <v>KTB731</v>
      </c>
      <c r="H422" s="115">
        <f>VLOOKUP($A422,'Выгр Кат'!$A:$T,H$1,0)</f>
        <v>0</v>
      </c>
      <c r="I422" s="93" t="s">
        <v>4467</v>
      </c>
      <c r="J422" s="93" t="s">
        <v>4467</v>
      </c>
      <c r="K422" s="75">
        <f>VLOOKUP(J422,'Отчет Eplex'!$B:$E,4,0)</f>
        <v>4812.0600000000004</v>
      </c>
      <c r="L422" s="75">
        <f t="shared" si="90"/>
        <v>312.0600000000004</v>
      </c>
      <c r="M422" s="72">
        <v>1</v>
      </c>
      <c r="N422" s="72" t="s">
        <v>1133</v>
      </c>
      <c r="O422" s="72" t="str">
        <f>IFERROR(IF(VLOOKUP(I422,'Прайс шпак'!C:F,4,0)=N422,"шпак","Ошибка"),"Ошибка")</f>
        <v>шпак</v>
      </c>
      <c r="P422" s="74">
        <f>INDEX('Прайс шпак'!$H:$H,MATCH(I422,'Прайс шпак'!$C:$C,0))*M422</f>
        <v>4500</v>
      </c>
      <c r="Q422" s="72">
        <f>VLOOKUP(P422,Наценка!$A$1:$B$8,2,1)</f>
        <v>1.39</v>
      </c>
      <c r="R422" s="75">
        <f t="shared" si="99"/>
        <v>6255</v>
      </c>
      <c r="S422" s="74">
        <f t="shared" si="91"/>
        <v>6290</v>
      </c>
      <c r="T422" s="75">
        <f>VLOOKUP($A422,'Выгр Кат'!$A:$T,T$1,0)</f>
        <v>4500</v>
      </c>
      <c r="U422" s="75">
        <f>VLOOKUP($A422,'Выгр Кат'!$A:$T,U$1,0)</f>
        <v>6290</v>
      </c>
      <c r="V422" s="76">
        <f t="shared" si="92"/>
        <v>0</v>
      </c>
      <c r="W422" s="76">
        <f t="shared" si="93"/>
        <v>0</v>
      </c>
      <c r="X422" s="77">
        <f>IF(IFERROR(RIGHT(E422,1),"")="✔",S422*(1-#REF!),S422*(1-$X$2))</f>
        <v>5849.7</v>
      </c>
      <c r="Y422" s="167">
        <f t="shared" si="95"/>
        <v>0.29993333333333339</v>
      </c>
      <c r="Z422" s="167">
        <f t="shared" si="96"/>
        <v>7.0000000000000034E-2</v>
      </c>
      <c r="AA422" s="167">
        <f t="shared" si="97"/>
        <v>0.39777777777777779</v>
      </c>
      <c r="AB422" s="169">
        <f t="shared" si="106"/>
        <v>6290</v>
      </c>
      <c r="AC422" s="161">
        <f>IFERROR(ROUND((VLOOKUP($A422,'ИЗ ГУГЛА'!$B:$Z,AC$1,0)+AE422)*AD422,),VLOOKUP($A422,'ИЗ ГУГЛА'!$B:$Z,AC$1,0))</f>
        <v>6290</v>
      </c>
      <c r="AD422" s="78">
        <v>1</v>
      </c>
      <c r="AE422" s="160">
        <v>0</v>
      </c>
      <c r="AF422" s="183">
        <v>6290</v>
      </c>
      <c r="AG422" s="152" t="s">
        <v>26990</v>
      </c>
      <c r="AH422" s="161" t="str">
        <f>IFERROR(ROUND((VLOOKUP($A422,'ИЗ ГУГЛА'!$B:$Z,AH$1,0)+AJ422)*AI422,),VLOOKUP($A422,'ИЗ ГУГЛА'!$B:$Z,AH$1,0))</f>
        <v/>
      </c>
      <c r="AI422" s="78">
        <v>1</v>
      </c>
      <c r="AJ422" s="160">
        <v>0</v>
      </c>
      <c r="AK422" s="172"/>
      <c r="AL422" s="172"/>
      <c r="AM422" s="161" t="str">
        <f>IFERROR(ROUND((VLOOKUP($A422,'ИЗ ГУГЛА'!$B:$Z,AM$1,0)+AO422)*AN422,),VLOOKUP($A422,'ИЗ ГУГЛА'!$B:$Z,AM$1,0))</f>
        <v/>
      </c>
      <c r="AN422" s="160">
        <v>1</v>
      </c>
      <c r="AO422" s="160">
        <v>0</v>
      </c>
      <c r="AP422" s="172"/>
      <c r="AQ422" s="172"/>
      <c r="AR422" s="161" t="str">
        <f>IFERROR(ROUND((VLOOKUP($A422,'ИЗ ГУГЛА'!$B:$Z,AR$1,0)+AT422)*AS422,),VLOOKUP($A422,'ИЗ ГУГЛА'!$B:$Z,AR$1,0))</f>
        <v/>
      </c>
      <c r="AS422" s="160">
        <v>1</v>
      </c>
      <c r="AT422" s="160">
        <v>0</v>
      </c>
      <c r="AU422" s="172"/>
      <c r="AV422" s="172"/>
    </row>
    <row r="423" spans="1:48" ht="31.5" hidden="1" thickTop="1" thickBot="1">
      <c r="A423" s="121">
        <v>171653</v>
      </c>
      <c r="B423" s="115">
        <f>VLOOKUP($A423,'Выгр Кат'!$A:$T,B$1,0)</f>
        <v>4129</v>
      </c>
      <c r="C423" s="116" t="str">
        <f>VLOOKUP($A423,'Выгр Кат'!$A:$T,C$1,0)</f>
        <v>Помпа DOLZ для ВАЗ 2101-2107, Лада Нива 4х4</v>
      </c>
      <c r="D423" s="115" t="str">
        <f>VLOOKUP($A423,'Выгр Кат'!$A:$T,D$1,0)</f>
        <v>Y</v>
      </c>
      <c r="E423" s="115" t="str">
        <f>VLOOKUP($A423,'Выгр Кат'!$A:$T,E$1,0)</f>
        <v>1</v>
      </c>
      <c r="F423" s="115" t="str">
        <f>VLOOKUP($A423,'Выгр Кат'!$A:$T,F$1,0)</f>
        <v>L-120</v>
      </c>
      <c r="G423" s="115" t="str">
        <f>VLOOKUP($A423,'Выгр Кат'!$A:$T,G$1,0)</f>
        <v>21011307010</v>
      </c>
      <c r="H423" s="115" t="str">
        <f>VLOOKUP($A423,'Выгр Кат'!$A:$T,H$1,0)</f>
        <v>2101-1307010</v>
      </c>
      <c r="I423" s="93" t="s">
        <v>161</v>
      </c>
      <c r="J423" s="93" t="s">
        <v>161</v>
      </c>
      <c r="K423" s="75">
        <f>VLOOKUP(J423,'Отчет Eplex'!$B:$E,4,0)</f>
        <v>1443.87</v>
      </c>
      <c r="L423" s="75">
        <f t="shared" si="90"/>
        <v>-206.13000000000011</v>
      </c>
      <c r="M423" s="72">
        <v>1</v>
      </c>
      <c r="N423" s="72" t="s">
        <v>1347</v>
      </c>
      <c r="O423" s="72" t="str">
        <f>IFERROR(IF(VLOOKUP(I423,'Прайс шпак'!C:F,4,0)=N423,"шпак","Ошибка"),"Ошибка")</f>
        <v>шпак</v>
      </c>
      <c r="P423" s="74">
        <f>INDEX('Прайс шпак'!$H:$H,MATCH(I423,'Прайс шпак'!$C:$C,0))*M423</f>
        <v>1650</v>
      </c>
      <c r="Q423" s="72">
        <f>VLOOKUP(P423,Наценка!$A$1:$B$8,2,1)</f>
        <v>1.39</v>
      </c>
      <c r="R423" s="130">
        <f t="shared" ref="R423:R425" si="107">P423*1.2*100/93</f>
        <v>2129.0322580645161</v>
      </c>
      <c r="S423" s="74">
        <f t="shared" si="91"/>
        <v>2190</v>
      </c>
      <c r="T423" s="75">
        <f>VLOOKUP($A423,'Выгр Кат'!$A:$T,T$1,0)</f>
        <v>1650</v>
      </c>
      <c r="U423" s="75">
        <f>VLOOKUP($A423,'Выгр Кат'!$A:$T,U$1,0)</f>
        <v>2190</v>
      </c>
      <c r="V423" s="76">
        <f t="shared" si="92"/>
        <v>0</v>
      </c>
      <c r="W423" s="76">
        <f t="shared" si="93"/>
        <v>0</v>
      </c>
      <c r="X423" s="77">
        <f>IF(IFERROR(RIGHT(E423,1),"")="✔",S423*(1-#REF!),S423*(1-$X$2))</f>
        <v>2036.6999999999998</v>
      </c>
      <c r="Y423" s="167">
        <f t="shared" si="95"/>
        <v>0.23436363636363633</v>
      </c>
      <c r="Z423" s="167">
        <f t="shared" si="96"/>
        <v>6.9722086786934093E-3</v>
      </c>
      <c r="AA423" s="167">
        <f t="shared" si="97"/>
        <v>0.24303030303030293</v>
      </c>
      <c r="AB423" s="174">
        <f t="shared" ref="AB423:AB428" si="108">AK423</f>
        <v>2051</v>
      </c>
      <c r="AC423" s="161">
        <f>IFERROR(ROUND((VLOOKUP($A423,'ИЗ ГУГЛА'!$B:$Z,AC$1,0)+AE423)*AD423,),VLOOKUP($A423,'ИЗ ГУГЛА'!$B:$Z,AC$1,0))</f>
        <v>2390</v>
      </c>
      <c r="AD423" s="78">
        <v>1</v>
      </c>
      <c r="AE423" s="160">
        <v>0</v>
      </c>
      <c r="AF423" s="183">
        <v>2390</v>
      </c>
      <c r="AG423" s="152" t="s">
        <v>27985</v>
      </c>
      <c r="AH423" s="161">
        <f>IFERROR(ROUND((VLOOKUP($A423,'ИЗ ГУГЛА'!$B:$Z,AH$1,0)+AJ423)*AI423,),VLOOKUP($A423,'ИЗ ГУГЛА'!$B:$Z,AH$1,0))</f>
        <v>2051</v>
      </c>
      <c r="AI423" s="78">
        <v>1</v>
      </c>
      <c r="AJ423" s="160">
        <v>0</v>
      </c>
      <c r="AK423" s="184">
        <v>2051</v>
      </c>
      <c r="AL423" s="172" t="s">
        <v>33346</v>
      </c>
      <c r="AM423" s="161" t="str">
        <f>IFERROR(ROUND((VLOOKUP($A423,'ИЗ ГУГЛА'!$B:$Z,AM$1,0)+AO423)*AN423,),VLOOKUP($A423,'ИЗ ГУГЛА'!$B:$Z,AM$1,0))</f>
        <v/>
      </c>
      <c r="AN423" s="160">
        <v>1</v>
      </c>
      <c r="AO423" s="160">
        <v>0</v>
      </c>
      <c r="AP423" s="172"/>
      <c r="AQ423" s="172"/>
      <c r="AR423" s="161" t="str">
        <f>IFERROR(ROUND((VLOOKUP($A423,'ИЗ ГУГЛА'!$B:$Z,AR$1,0)+AT423)*AS423,),VLOOKUP($A423,'ИЗ ГУГЛА'!$B:$Z,AR$1,0))</f>
        <v/>
      </c>
      <c r="AS423" s="160">
        <v>1</v>
      </c>
      <c r="AT423" s="160">
        <v>0</v>
      </c>
      <c r="AU423" s="172"/>
      <c r="AV423" s="172"/>
    </row>
    <row r="424" spans="1:48" ht="46.5" thickTop="1" thickBot="1">
      <c r="A424" s="121">
        <v>171652</v>
      </c>
      <c r="B424" s="115">
        <f>VLOOKUP($A424,'Выгр Кат'!$A:$T,B$1,0)</f>
        <v>4130</v>
      </c>
      <c r="C424" s="116" t="str">
        <f>VLOOKUP($A424,'Выгр Кат'!$A:$T,C$1,0)</f>
        <v>Помпа DOLZ для ВАЗ 2108-21099, 2113-2115, 2110-2112, Лада Калина с 8-ми клапанным двигателем</v>
      </c>
      <c r="D424" s="115" t="str">
        <f>VLOOKUP($A424,'Выгр Кат'!$A:$T,D$1,0)</f>
        <v>Y</v>
      </c>
      <c r="E424" s="115" t="str">
        <f>VLOOKUP($A424,'Выгр Кат'!$A:$T,E$1,0)</f>
        <v>1</v>
      </c>
      <c r="F424" s="115" t="str">
        <f>VLOOKUP($A424,'Выгр Кат'!$A:$T,F$1,0)</f>
        <v>L-123</v>
      </c>
      <c r="G424" s="115" t="str">
        <f>VLOOKUP($A424,'Выгр Кат'!$A:$T,G$1,0)</f>
        <v>21081307010</v>
      </c>
      <c r="H424" s="115" t="str">
        <f>VLOOKUP($A424,'Выгр Кат'!$A:$T,H$1,0)</f>
        <v>2108-1307010</v>
      </c>
      <c r="I424" s="93" t="s">
        <v>162</v>
      </c>
      <c r="J424" s="93" t="s">
        <v>162</v>
      </c>
      <c r="K424" s="75">
        <f>VLOOKUP(J424,'Отчет Eplex'!$B:$E,4,0)</f>
        <v>1474.78</v>
      </c>
      <c r="L424" s="75">
        <f t="shared" si="90"/>
        <v>-155.22000000000003</v>
      </c>
      <c r="M424" s="72">
        <v>1</v>
      </c>
      <c r="N424" s="72" t="s">
        <v>1347</v>
      </c>
      <c r="O424" s="72" t="str">
        <f>IFERROR(IF(VLOOKUP(I424,'Прайс шпак'!C:F,4,0)=N424,"шпак","Ошибка"),"Ошибка")</f>
        <v>шпак</v>
      </c>
      <c r="P424" s="74">
        <f>INDEX('Прайс шпак'!$H:$H,MATCH(I424,'Прайс шпак'!$C:$C,0))*M424</f>
        <v>1630</v>
      </c>
      <c r="Q424" s="72">
        <f>VLOOKUP(P424,Наценка!$A$1:$B$8,2,1)</f>
        <v>1.39</v>
      </c>
      <c r="R424" s="130">
        <f t="shared" si="107"/>
        <v>2103.2258064516127</v>
      </c>
      <c r="S424" s="74">
        <f t="shared" si="91"/>
        <v>2190</v>
      </c>
      <c r="T424" s="75">
        <f>VLOOKUP($A424,'Выгр Кат'!$A:$T,T$1,0)</f>
        <v>1630</v>
      </c>
      <c r="U424" s="75">
        <f>VLOOKUP($A424,'Выгр Кат'!$A:$T,U$1,0)</f>
        <v>2290</v>
      </c>
      <c r="V424" s="76">
        <f t="shared" si="92"/>
        <v>0</v>
      </c>
      <c r="W424" s="76">
        <f t="shared" si="93"/>
        <v>-100</v>
      </c>
      <c r="X424" s="77">
        <f>IF(IFERROR(RIGHT(E424,1),"")="✔",S424*(1-#REF!),S424*(1-$X$2))</f>
        <v>2036.6999999999998</v>
      </c>
      <c r="Y424" s="167">
        <f t="shared" si="95"/>
        <v>0.24950920245398756</v>
      </c>
      <c r="Z424" s="167">
        <f t="shared" si="96"/>
        <v>-1.2276341948310048E-2</v>
      </c>
      <c r="AA424" s="167">
        <f t="shared" si="97"/>
        <v>0.23435582822085887</v>
      </c>
      <c r="AB424" s="174">
        <f t="shared" si="108"/>
        <v>2012</v>
      </c>
      <c r="AC424" s="161">
        <f>IFERROR(ROUND((VLOOKUP($A424,'ИЗ ГУГЛА'!$B:$Z,AC$1,0)+AE424)*AD424,),VLOOKUP($A424,'ИЗ ГУГЛА'!$B:$Z,AC$1,0))</f>
        <v>2290</v>
      </c>
      <c r="AD424" s="78">
        <v>1</v>
      </c>
      <c r="AE424" s="160">
        <v>0</v>
      </c>
      <c r="AF424" s="183">
        <v>2290</v>
      </c>
      <c r="AG424" s="152" t="s">
        <v>27986</v>
      </c>
      <c r="AH424" s="161">
        <f>IFERROR(ROUND((VLOOKUP($A424,'ИЗ ГУГЛА'!$B:$Z,AH$1,0)+AJ424)*AI424,),VLOOKUP($A424,'ИЗ ГУГЛА'!$B:$Z,AH$1,0))</f>
        <v>2012</v>
      </c>
      <c r="AI424" s="78">
        <v>1</v>
      </c>
      <c r="AJ424" s="160">
        <v>0</v>
      </c>
      <c r="AK424" s="184">
        <v>2012</v>
      </c>
      <c r="AL424" s="172" t="s">
        <v>33436</v>
      </c>
      <c r="AM424" s="161" t="str">
        <f>IFERROR(ROUND((VLOOKUP($A424,'ИЗ ГУГЛА'!$B:$Z,AM$1,0)+AO424)*AN424,),VLOOKUP($A424,'ИЗ ГУГЛА'!$B:$Z,AM$1,0))</f>
        <v/>
      </c>
      <c r="AN424" s="160">
        <v>1</v>
      </c>
      <c r="AO424" s="160">
        <v>0</v>
      </c>
      <c r="AP424" s="172"/>
      <c r="AQ424" s="172"/>
      <c r="AR424" s="161" t="str">
        <f>IFERROR(ROUND((VLOOKUP($A424,'ИЗ ГУГЛА'!$B:$Z,AR$1,0)+AT424)*AS424,),VLOOKUP($A424,'ИЗ ГУГЛА'!$B:$Z,AR$1,0))</f>
        <v/>
      </c>
      <c r="AS424" s="160">
        <v>1</v>
      </c>
      <c r="AT424" s="160">
        <v>0</v>
      </c>
      <c r="AU424" s="172"/>
      <c r="AV424" s="172"/>
    </row>
    <row r="425" spans="1:48" ht="31.5" hidden="1" thickTop="1" thickBot="1">
      <c r="A425" s="121">
        <v>171654</v>
      </c>
      <c r="B425" s="115">
        <f>VLOOKUP($A425,'Выгр Кат'!$A:$T,B$1,0)</f>
        <v>4132</v>
      </c>
      <c r="C425" s="116" t="str">
        <f>VLOOKUP($A425,'Выгр Кат'!$A:$T,C$1,0)</f>
        <v>Помпа DOLZ для ВАЗ 2110-2112 с 16-ти клапанным двигателем</v>
      </c>
      <c r="D425" s="115" t="str">
        <f>VLOOKUP($A425,'Выгр Кат'!$A:$T,D$1,0)</f>
        <v>Y</v>
      </c>
      <c r="E425" s="115" t="str">
        <f>VLOOKUP($A425,'Выгр Кат'!$A:$T,E$1,0)</f>
        <v>1</v>
      </c>
      <c r="F425" s="115" t="str">
        <f>VLOOKUP($A425,'Выгр Кат'!$A:$T,F$1,0)</f>
        <v>L-124</v>
      </c>
      <c r="G425" s="115" t="str">
        <f>VLOOKUP($A425,'Выгр Кат'!$A:$T,G$1,0)</f>
        <v>21121307010</v>
      </c>
      <c r="H425" s="115" t="str">
        <f>VLOOKUP($A425,'Выгр Кат'!$A:$T,H$1,0)</f>
        <v>2112-1307010</v>
      </c>
      <c r="I425" s="93" t="s">
        <v>163</v>
      </c>
      <c r="J425" s="93" t="s">
        <v>163</v>
      </c>
      <c r="K425" s="75">
        <f>VLOOKUP(J425,'Отчет Eplex'!$B:$E,4,0)</f>
        <v>1519.83</v>
      </c>
      <c r="L425" s="75">
        <f t="shared" si="90"/>
        <v>-160.17000000000007</v>
      </c>
      <c r="M425" s="72">
        <v>1</v>
      </c>
      <c r="N425" s="72" t="s">
        <v>1347</v>
      </c>
      <c r="O425" s="72" t="str">
        <f>IFERROR(IF(VLOOKUP(I425,'Прайс шпак'!C:F,4,0)=N425,"шпак","Ошибка"),"Ошибка")</f>
        <v>шпак</v>
      </c>
      <c r="P425" s="74">
        <f>INDEX('Прайс шпак'!$H:$H,MATCH(I425,'Прайс шпак'!$C:$C,0))*M425</f>
        <v>1680</v>
      </c>
      <c r="Q425" s="72">
        <f>VLOOKUP(P425,Наценка!$A$1:$B$8,2,1)</f>
        <v>1.39</v>
      </c>
      <c r="R425" s="130">
        <f t="shared" si="107"/>
        <v>2167.7419354838707</v>
      </c>
      <c r="S425" s="74">
        <f t="shared" si="91"/>
        <v>2190</v>
      </c>
      <c r="T425" s="75">
        <f>VLOOKUP($A425,'Выгр Кат'!$A:$T,T$1,0)</f>
        <v>1680</v>
      </c>
      <c r="U425" s="75">
        <f>VLOOKUP($A425,'Выгр Кат'!$A:$T,U$1,0)</f>
        <v>2190</v>
      </c>
      <c r="V425" s="76">
        <f t="shared" si="92"/>
        <v>0</v>
      </c>
      <c r="W425" s="76">
        <f t="shared" si="93"/>
        <v>0</v>
      </c>
      <c r="X425" s="77">
        <f>IF(IFERROR(RIGHT(E425,1),"")="✔",S425*(1-#REF!),S425*(1-$X$2))</f>
        <v>2036.6999999999998</v>
      </c>
      <c r="Y425" s="167">
        <f t="shared" si="95"/>
        <v>0.21232142857142855</v>
      </c>
      <c r="Z425" s="167">
        <f t="shared" si="96"/>
        <v>-8.7399893219433963E-2</v>
      </c>
      <c r="AA425" s="167">
        <f t="shared" si="97"/>
        <v>0.11488095238095242</v>
      </c>
      <c r="AB425" s="174">
        <f t="shared" si="108"/>
        <v>1873</v>
      </c>
      <c r="AC425" s="161">
        <f>IFERROR(ROUND((VLOOKUP($A425,'ИЗ ГУГЛА'!$B:$Z,AC$1,0)+AE425)*AD425,),VLOOKUP($A425,'ИЗ ГУГЛА'!$B:$Z,AC$1,0))</f>
        <v>2390</v>
      </c>
      <c r="AD425" s="78">
        <v>1</v>
      </c>
      <c r="AE425" s="160">
        <v>0</v>
      </c>
      <c r="AF425" s="183">
        <v>2390</v>
      </c>
      <c r="AG425" s="152" t="s">
        <v>27987</v>
      </c>
      <c r="AH425" s="161" t="str">
        <f>IFERROR(ROUND((VLOOKUP($A425,'ИЗ ГУГЛА'!$B:$Z,AH$1,0)+AJ425)*AI425,),VLOOKUP($A425,'ИЗ ГУГЛА'!$B:$Z,AH$1,0))</f>
        <v/>
      </c>
      <c r="AI425" s="78">
        <v>1</v>
      </c>
      <c r="AJ425" s="160">
        <v>0</v>
      </c>
      <c r="AK425" s="184">
        <v>1873</v>
      </c>
      <c r="AL425" s="172" t="s">
        <v>34064</v>
      </c>
      <c r="AM425" s="161" t="str">
        <f>IFERROR(ROUND((VLOOKUP($A425,'ИЗ ГУГЛА'!$B:$Z,AM$1,0)+AO425)*AN425,),VLOOKUP($A425,'ИЗ ГУГЛА'!$B:$Z,AM$1,0))</f>
        <v/>
      </c>
      <c r="AN425" s="160">
        <v>1</v>
      </c>
      <c r="AO425" s="160">
        <v>0</v>
      </c>
      <c r="AP425" s="172"/>
      <c r="AQ425" s="172"/>
      <c r="AR425" s="161" t="str">
        <f>IFERROR(ROUND((VLOOKUP($A425,'ИЗ ГУГЛА'!$B:$Z,AR$1,0)+AT425)*AS425,),VLOOKUP($A425,'ИЗ ГУГЛА'!$B:$Z,AR$1,0))</f>
        <v/>
      </c>
      <c r="AS425" s="160">
        <v>1</v>
      </c>
      <c r="AT425" s="160">
        <v>0</v>
      </c>
      <c r="AU425" s="172"/>
      <c r="AV425" s="172"/>
    </row>
    <row r="426" spans="1:48" ht="46.5" hidden="1" thickTop="1" thickBot="1">
      <c r="A426" s="121">
        <v>171657</v>
      </c>
      <c r="B426" s="115">
        <f>VLOOKUP($A426,'Выгр Кат'!$A:$T,B$1,0)</f>
        <v>4136</v>
      </c>
      <c r="C426" s="116" t="str">
        <f>VLOOKUP($A426,'Выгр Кат'!$A:$T,C$1,0)</f>
        <v>Помпа DOLZ для Лада Калина, Калина 2, Приора, Приора 2, Гранта с 16-ти клапанным двигателем</v>
      </c>
      <c r="D426" s="115" t="str">
        <f>VLOOKUP($A426,'Выгр Кат'!$A:$T,D$1,0)</f>
        <v>Y</v>
      </c>
      <c r="E426" s="115" t="str">
        <f>VLOOKUP($A426,'Выгр Кат'!$A:$T,E$1,0)</f>
        <v>1ск1</v>
      </c>
      <c r="F426" s="115" t="str">
        <f>VLOOKUP($A426,'Выгр Кат'!$A:$T,F$1,0)</f>
        <v>L-125</v>
      </c>
      <c r="G426" s="115" t="str">
        <f>VLOOKUP($A426,'Выгр Кат'!$A:$T,G$1,0)</f>
        <v>21121307010</v>
      </c>
      <c r="H426" s="115" t="str">
        <f>VLOOKUP($A426,'Выгр Кат'!$A:$T,H$1,0)</f>
        <v>2112-1307010</v>
      </c>
      <c r="I426" s="93" t="s">
        <v>165</v>
      </c>
      <c r="J426" s="93" t="s">
        <v>165</v>
      </c>
      <c r="K426" s="75">
        <f>VLOOKUP(J426,'Отчет Eplex'!$B:$E,4,0)</f>
        <v>1785.45</v>
      </c>
      <c r="L426" s="75">
        <f t="shared" si="90"/>
        <v>15.450000000000045</v>
      </c>
      <c r="M426" s="72">
        <v>1</v>
      </c>
      <c r="N426" s="72" t="s">
        <v>1347</v>
      </c>
      <c r="O426" s="72" t="str">
        <f>IFERROR(IF(VLOOKUP(I426,'Прайс шпак'!C:F,4,0)=N426,"шпак","Ошибка"),"Ошибка")</f>
        <v>шпак</v>
      </c>
      <c r="P426" s="74">
        <f>INDEX('Прайс шпак'!$H:$H,MATCH(I426,'Прайс шпак'!$C:$C,0))*M426</f>
        <v>1770</v>
      </c>
      <c r="Q426" s="72">
        <f>VLOOKUP(P426,Наценка!$A$1:$B$8,2,1)</f>
        <v>1.39</v>
      </c>
      <c r="R426" s="125">
        <f t="shared" ref="R425:R428" si="109">AB426*1.02</f>
        <v>2553.06</v>
      </c>
      <c r="S426" s="74">
        <f t="shared" si="91"/>
        <v>2590</v>
      </c>
      <c r="T426" s="75">
        <f>VLOOKUP($A426,'Выгр Кат'!$A:$T,T$1,0)</f>
        <v>1770</v>
      </c>
      <c r="U426" s="75">
        <f>VLOOKUP($A426,'Выгр Кат'!$A:$T,U$1,0)</f>
        <v>2590</v>
      </c>
      <c r="V426" s="76">
        <f t="shared" si="92"/>
        <v>0</v>
      </c>
      <c r="W426" s="76">
        <f t="shared" si="93"/>
        <v>0</v>
      </c>
      <c r="X426" s="77">
        <f>IF(IFERROR(RIGHT(E426,1),"")="✔",S426*(1-#REF!),S426*(1-$X$2))</f>
        <v>2408.6999999999998</v>
      </c>
      <c r="Y426" s="167">
        <f t="shared" si="95"/>
        <v>0.36084745762711856</v>
      </c>
      <c r="Z426" s="167">
        <f t="shared" si="96"/>
        <v>3.7674790251698037E-2</v>
      </c>
      <c r="AA426" s="167">
        <f t="shared" si="97"/>
        <v>0.41412429378531068</v>
      </c>
      <c r="AB426" s="174">
        <f t="shared" si="108"/>
        <v>2503</v>
      </c>
      <c r="AC426" s="161">
        <f>IFERROR(ROUND((VLOOKUP($A426,'ИЗ ГУГЛА'!$B:$Z,AC$1,0)+AE426)*AD426,),VLOOKUP($A426,'ИЗ ГУГЛА'!$B:$Z,AC$1,0))</f>
        <v>2690</v>
      </c>
      <c r="AD426" s="78">
        <v>1</v>
      </c>
      <c r="AE426" s="160">
        <v>0</v>
      </c>
      <c r="AF426" s="183">
        <v>2690</v>
      </c>
      <c r="AG426" s="152" t="s">
        <v>27988</v>
      </c>
      <c r="AH426" s="161">
        <f>IFERROR(ROUND((VLOOKUP($A426,'ИЗ ГУГЛА'!$B:$Z,AH$1,0)+AJ426)*AI426,),VLOOKUP($A426,'ИЗ ГУГЛА'!$B:$Z,AH$1,0))</f>
        <v>2503</v>
      </c>
      <c r="AI426" s="78">
        <v>1</v>
      </c>
      <c r="AJ426" s="160">
        <v>0</v>
      </c>
      <c r="AK426" s="184">
        <v>2503</v>
      </c>
      <c r="AL426" s="172" t="s">
        <v>33437</v>
      </c>
      <c r="AM426" s="161" t="str">
        <f>IFERROR(ROUND((VLOOKUP($A426,'ИЗ ГУГЛА'!$B:$Z,AM$1,0)+AO426)*AN426,),VLOOKUP($A426,'ИЗ ГУГЛА'!$B:$Z,AM$1,0))</f>
        <v/>
      </c>
      <c r="AN426" s="160">
        <v>1</v>
      </c>
      <c r="AO426" s="160">
        <v>0</v>
      </c>
      <c r="AP426" s="172"/>
      <c r="AQ426" s="172"/>
      <c r="AR426" s="161" t="str">
        <f>IFERROR(ROUND((VLOOKUP($A426,'ИЗ ГУГЛА'!$B:$Z,AR$1,0)+AT426)*AS426,),VLOOKUP($A426,'ИЗ ГУГЛА'!$B:$Z,AR$1,0))</f>
        <v/>
      </c>
      <c r="AS426" s="160">
        <v>1</v>
      </c>
      <c r="AT426" s="160">
        <v>0</v>
      </c>
      <c r="AU426" s="172"/>
      <c r="AV426" s="172"/>
    </row>
    <row r="427" spans="1:48" ht="46.5" hidden="1" thickTop="1" thickBot="1">
      <c r="A427" s="121">
        <v>171656</v>
      </c>
      <c r="B427" s="115">
        <f>VLOOKUP($A427,'Выгр Кат'!$A:$T,B$1,0)</f>
        <v>4138</v>
      </c>
      <c r="C427" s="116" t="str">
        <f>VLOOKUP($A427,'Выгр Кат'!$A:$T,C$1,0)</f>
        <v>Помпа DOLZ для Лада Калина 2, Приора, Гранта с 8-ми клапанным двигателем</v>
      </c>
      <c r="D427" s="115" t="str">
        <f>VLOOKUP($A427,'Выгр Кат'!$A:$T,D$1,0)</f>
        <v>Y</v>
      </c>
      <c r="E427" s="115" t="str">
        <f>VLOOKUP($A427,'Выгр Кат'!$A:$T,E$1,0)</f>
        <v>1</v>
      </c>
      <c r="F427" s="115" t="str">
        <f>VLOOKUP($A427,'Выгр Кат'!$A:$T,F$1,0)</f>
        <v>L-126</v>
      </c>
      <c r="G427" s="115" t="str">
        <f>VLOOKUP($A427,'Выгр Кат'!$A:$T,G$1,0)</f>
        <v>211161307010</v>
      </c>
      <c r="H427" s="115" t="str">
        <f>VLOOKUP($A427,'Выгр Кат'!$A:$T,H$1,0)</f>
        <v>21116-1307010</v>
      </c>
      <c r="I427" s="93" t="s">
        <v>166</v>
      </c>
      <c r="J427" s="93" t="s">
        <v>166</v>
      </c>
      <c r="K427" s="75">
        <f>VLOOKUP(J427,'Отчет Eplex'!$B:$E,4,0)</f>
        <v>1599.47</v>
      </c>
      <c r="L427" s="75">
        <f t="shared" si="90"/>
        <v>-190.52999999999997</v>
      </c>
      <c r="M427" s="72">
        <v>1</v>
      </c>
      <c r="N427" s="72" t="s">
        <v>1347</v>
      </c>
      <c r="O427" s="72" t="str">
        <f>IFERROR(IF(VLOOKUP(I427,'Прайс шпак'!C:F,4,0)=N427,"шпак","Ошибка"),"Ошибка")</f>
        <v>шпак</v>
      </c>
      <c r="P427" s="74">
        <f>INDEX('Прайс шпак'!$H:$H,MATCH(I427,'Прайс шпак'!$C:$C,0))*M427</f>
        <v>1790</v>
      </c>
      <c r="Q427" s="72">
        <f>VLOOKUP(P427,Наценка!$A$1:$B$8,2,1)</f>
        <v>1.39</v>
      </c>
      <c r="R427" s="125">
        <f t="shared" si="109"/>
        <v>2476.56</v>
      </c>
      <c r="S427" s="74">
        <f t="shared" si="91"/>
        <v>2490</v>
      </c>
      <c r="T427" s="75">
        <f>VLOOKUP($A427,'Выгр Кат'!$A:$T,T$1,0)</f>
        <v>1790</v>
      </c>
      <c r="U427" s="75">
        <f>VLOOKUP($A427,'Выгр Кат'!$A:$T,U$1,0)</f>
        <v>2490</v>
      </c>
      <c r="V427" s="76">
        <f t="shared" si="92"/>
        <v>0</v>
      </c>
      <c r="W427" s="76">
        <f t="shared" si="93"/>
        <v>0</v>
      </c>
      <c r="X427" s="77">
        <f>IF(IFERROR(RIGHT(E427,1),"")="✔",S427*(1-#REF!),S427*(1-$X$2))</f>
        <v>2315.6999999999998</v>
      </c>
      <c r="Y427" s="167">
        <f t="shared" si="95"/>
        <v>0.2936871508379888</v>
      </c>
      <c r="Z427" s="167">
        <f t="shared" si="96"/>
        <v>4.6252059308072566E-2</v>
      </c>
      <c r="AA427" s="167">
        <f t="shared" si="97"/>
        <v>0.3564245810055866</v>
      </c>
      <c r="AB427" s="174">
        <f t="shared" si="108"/>
        <v>2428</v>
      </c>
      <c r="AC427" s="161">
        <f>IFERROR(ROUND((VLOOKUP($A427,'ИЗ ГУГЛА'!$B:$Z,AC$1,0)+AE427)*AD427,),VLOOKUP($A427,'ИЗ ГУГЛА'!$B:$Z,AC$1,0))</f>
        <v>2690</v>
      </c>
      <c r="AD427" s="78">
        <v>1</v>
      </c>
      <c r="AE427" s="160">
        <v>0</v>
      </c>
      <c r="AF427" s="183">
        <v>2690</v>
      </c>
      <c r="AG427" s="152" t="s">
        <v>27989</v>
      </c>
      <c r="AH427" s="161">
        <f>IFERROR(ROUND((VLOOKUP($A427,'ИЗ ГУГЛА'!$B:$Z,AH$1,0)+AJ427)*AI427,),VLOOKUP($A427,'ИЗ ГУГЛА'!$B:$Z,AH$1,0))</f>
        <v>2428</v>
      </c>
      <c r="AI427" s="78">
        <v>1</v>
      </c>
      <c r="AJ427" s="160">
        <v>0</v>
      </c>
      <c r="AK427" s="184">
        <v>2428</v>
      </c>
      <c r="AL427" s="172" t="s">
        <v>33720</v>
      </c>
      <c r="AM427" s="161" t="str">
        <f>IFERROR(ROUND((VLOOKUP($A427,'ИЗ ГУГЛА'!$B:$Z,AM$1,0)+AO427)*AN427,),VLOOKUP($A427,'ИЗ ГУГЛА'!$B:$Z,AM$1,0))</f>
        <v/>
      </c>
      <c r="AN427" s="160">
        <v>1</v>
      </c>
      <c r="AO427" s="160">
        <v>0</v>
      </c>
      <c r="AP427" s="172"/>
      <c r="AQ427" s="172"/>
      <c r="AR427" s="161" t="str">
        <f>IFERROR(ROUND((VLOOKUP($A427,'ИЗ ГУГЛА'!$B:$Z,AR$1,0)+AT427)*AS427,),VLOOKUP($A427,'ИЗ ГУГЛА'!$B:$Z,AR$1,0))</f>
        <v/>
      </c>
      <c r="AS427" s="160">
        <v>1</v>
      </c>
      <c r="AT427" s="160">
        <v>0</v>
      </c>
      <c r="AU427" s="172"/>
      <c r="AV427" s="172"/>
    </row>
    <row r="428" spans="1:48" ht="16.5" hidden="1" thickTop="1" thickBot="1">
      <c r="A428" s="121">
        <v>171660</v>
      </c>
      <c r="B428" s="115">
        <f>VLOOKUP($A428,'Выгр Кат'!$A:$T,B$1,0)</f>
        <v>4134</v>
      </c>
      <c r="C428" s="116" t="str">
        <f>VLOOKUP($A428,'Выгр Кат'!$A:$T,C$1,0)</f>
        <v>Помпа DOLZ для Шевроле Нива</v>
      </c>
      <c r="D428" s="115" t="str">
        <f>VLOOKUP($A428,'Выгр Кат'!$A:$T,D$1,0)</f>
        <v>Y</v>
      </c>
      <c r="E428" s="115" t="str">
        <f>VLOOKUP($A428,'Выгр Кат'!$A:$T,E$1,0)</f>
        <v>1</v>
      </c>
      <c r="F428" s="115" t="str">
        <f>VLOOKUP($A428,'Выгр Кат'!$A:$T,F$1,0)</f>
        <v>L-127</v>
      </c>
      <c r="G428" s="115" t="str">
        <f>VLOOKUP($A428,'Выгр Кат'!$A:$T,G$1,0)</f>
        <v>21011307010</v>
      </c>
      <c r="H428" s="115" t="str">
        <f>VLOOKUP($A428,'Выгр Кат'!$A:$T,H$1,0)</f>
        <v>2101-1307010</v>
      </c>
      <c r="I428" s="93" t="s">
        <v>164</v>
      </c>
      <c r="J428" s="93" t="s">
        <v>164</v>
      </c>
      <c r="K428" s="75">
        <f>VLOOKUP(J428,'Отчет Eplex'!$B:$E,4,0)</f>
        <v>1599.47</v>
      </c>
      <c r="L428" s="75">
        <f t="shared" si="90"/>
        <v>-220.52999999999997</v>
      </c>
      <c r="M428" s="72">
        <v>1</v>
      </c>
      <c r="N428" s="80" t="s">
        <v>1347</v>
      </c>
      <c r="O428" s="72" t="str">
        <f>IFERROR(IF(VLOOKUP(I428,'Прайс шпак'!C:F,4,0)=N428,"шпак","Ошибка"),"Ошибка")</f>
        <v>шпак</v>
      </c>
      <c r="P428" s="74">
        <f>INDEX('Прайс шпак'!$H:$H,MATCH(I428,'Прайс шпак'!$C:$C,0))*M428</f>
        <v>1820</v>
      </c>
      <c r="Q428" s="72">
        <f>VLOOKUP(P428,Наценка!$A$1:$B$8,2,1)</f>
        <v>1.39</v>
      </c>
      <c r="R428" s="130">
        <f>P428*1.2*100/93</f>
        <v>2348.3870967741937</v>
      </c>
      <c r="S428" s="74">
        <f t="shared" si="91"/>
        <v>2390</v>
      </c>
      <c r="T428" s="75">
        <f>VLOOKUP($A428,'Выгр Кат'!$A:$T,T$1,0)</f>
        <v>1820</v>
      </c>
      <c r="U428" s="75">
        <f>VLOOKUP($A428,'Выгр Кат'!$A:$T,U$1,0)</f>
        <v>2390</v>
      </c>
      <c r="V428" s="76">
        <f t="shared" si="92"/>
        <v>0</v>
      </c>
      <c r="W428" s="76">
        <f t="shared" si="93"/>
        <v>0</v>
      </c>
      <c r="X428" s="77">
        <f>IF(IFERROR(RIGHT(E428,1),"")="✔",S428*(1-#REF!),S428*(1-$X$2))</f>
        <v>2222.6999999999998</v>
      </c>
      <c r="Y428" s="167">
        <f t="shared" si="95"/>
        <v>0.22126373626373619</v>
      </c>
      <c r="Z428" s="167">
        <f t="shared" si="96"/>
        <v>-9.3848425196850299E-2</v>
      </c>
      <c r="AA428" s="167">
        <f t="shared" si="97"/>
        <v>0.11648351648351651</v>
      </c>
      <c r="AB428" s="174">
        <f t="shared" si="108"/>
        <v>2032</v>
      </c>
      <c r="AC428" s="161">
        <f>IFERROR(ROUND((VLOOKUP($A428,'ИЗ ГУГЛА'!$B:$Z,AC$1,0)+AE428)*AD428,),VLOOKUP($A428,'ИЗ ГУГЛА'!$B:$Z,AC$1,0))</f>
        <v>2690</v>
      </c>
      <c r="AD428" s="78">
        <v>1</v>
      </c>
      <c r="AE428" s="160">
        <v>0</v>
      </c>
      <c r="AF428" s="183">
        <v>2690</v>
      </c>
      <c r="AG428" s="152" t="s">
        <v>27990</v>
      </c>
      <c r="AH428" s="161">
        <f>IFERROR(ROUND((VLOOKUP($A428,'ИЗ ГУГЛА'!$B:$Z,AH$1,0)+AJ428)*AI428,),VLOOKUP($A428,'ИЗ ГУГЛА'!$B:$Z,AH$1,0))</f>
        <v>2032</v>
      </c>
      <c r="AI428" s="78">
        <v>1</v>
      </c>
      <c r="AJ428" s="160">
        <v>0</v>
      </c>
      <c r="AK428" s="184">
        <v>2032</v>
      </c>
      <c r="AL428" s="172" t="s">
        <v>33347</v>
      </c>
      <c r="AM428" s="161" t="str">
        <f>IFERROR(ROUND((VLOOKUP($A428,'ИЗ ГУГЛА'!$B:$Z,AM$1,0)+AO428)*AN428,),VLOOKUP($A428,'ИЗ ГУГЛА'!$B:$Z,AM$1,0))</f>
        <v/>
      </c>
      <c r="AN428" s="160">
        <v>1</v>
      </c>
      <c r="AO428" s="160">
        <v>0</v>
      </c>
      <c r="AP428" s="172"/>
      <c r="AQ428" s="172"/>
      <c r="AR428" s="161" t="str">
        <f>IFERROR(ROUND((VLOOKUP($A428,'ИЗ ГУГЛА'!$B:$Z,AR$1,0)+AT428)*AS428,),VLOOKUP($A428,'ИЗ ГУГЛА'!$B:$Z,AR$1,0))</f>
        <v/>
      </c>
      <c r="AS428" s="160">
        <v>1</v>
      </c>
      <c r="AT428" s="160">
        <v>0</v>
      </c>
      <c r="AU428" s="172"/>
      <c r="AV428" s="172"/>
    </row>
    <row r="429" spans="1:48" ht="61.5" hidden="1" thickTop="1" thickBot="1">
      <c r="A429" s="121">
        <v>213780</v>
      </c>
      <c r="B429" s="115">
        <f>VLOOKUP($A429,'Выгр Кат'!$A:$T,B$1,0)</f>
        <v>4029</v>
      </c>
      <c r="C429" s="116" t="str">
        <f>VLOOKUP($A429,'Выгр Кат'!$A:$T,C$1,0)</f>
        <v>Свечи зажигания BRISK для ВАЗ 2101-2107, 2108-21099, 2110-2112, Лада Нива 4Х4, Ока карбюраторный двигатель</v>
      </c>
      <c r="D429" s="115" t="str">
        <f>VLOOKUP($A429,'Выгр Кат'!$A:$T,D$1,0)</f>
        <v>Y</v>
      </c>
      <c r="E429" s="115" t="str">
        <f>VLOOKUP($A429,'Выгр Кат'!$A:$T,E$1,0)</f>
        <v>1</v>
      </c>
      <c r="F429" s="115" t="str">
        <f>VLOOKUP($A429,'Выгр Кат'!$A:$T,F$1,0)</f>
        <v>L15Y</v>
      </c>
      <c r="G429" s="115" t="str">
        <f>VLOOKUP($A429,'Выгр Кат'!$A:$T,G$1,0)</f>
        <v>2101370700002</v>
      </c>
      <c r="H429" s="115" t="str">
        <f>VLOOKUP($A429,'Выгр Кат'!$A:$T,H$1,0)</f>
        <v>2101-3707000</v>
      </c>
      <c r="I429" s="93" t="s">
        <v>142</v>
      </c>
      <c r="J429" s="93" t="s">
        <v>142</v>
      </c>
      <c r="K429" s="75" t="e">
        <f>VLOOKUP(J429,'Отчет Eplex'!$B:$E,4,0)</f>
        <v>#N/A</v>
      </c>
      <c r="L429" s="75" t="e">
        <f t="shared" si="90"/>
        <v>#N/A</v>
      </c>
      <c r="M429" s="72">
        <v>1</v>
      </c>
      <c r="N429" s="80" t="s">
        <v>561</v>
      </c>
      <c r="O429" s="72" t="str">
        <f>IFERROR(IF(VLOOKUP(I429,'Прайс шпак'!C:F,4,0)=N429,"шпак","Ошибка"),"Ошибка")</f>
        <v>шпак</v>
      </c>
      <c r="P429" s="74">
        <f>INDEX('Прайс шпак'!$H:$H,MATCH(I429,'Прайс шпак'!$C:$C,0))*M429</f>
        <v>480</v>
      </c>
      <c r="Q429" s="72">
        <f>VLOOKUP(P429,Наценка!$A$1:$B$8,2,1)</f>
        <v>1.55</v>
      </c>
      <c r="R429" s="75">
        <f t="shared" si="99"/>
        <v>744</v>
      </c>
      <c r="S429" s="74">
        <f t="shared" si="91"/>
        <v>749</v>
      </c>
      <c r="T429" s="75">
        <f>VLOOKUP($A429,'Выгр Кат'!$A:$T,T$1,0)</f>
        <v>480</v>
      </c>
      <c r="U429" s="75">
        <f>VLOOKUP($A429,'Выгр Кат'!$A:$T,U$1,0)</f>
        <v>749</v>
      </c>
      <c r="V429" s="76">
        <f t="shared" si="92"/>
        <v>0</v>
      </c>
      <c r="W429" s="76">
        <f t="shared" si="93"/>
        <v>0</v>
      </c>
      <c r="X429" s="77">
        <f>IF(IFERROR(RIGHT(E429,1),"")="✔",S429*(1-#REF!),S429*(1-$X$2))</f>
        <v>696.56999999999994</v>
      </c>
      <c r="Y429" s="167">
        <f t="shared" si="95"/>
        <v>0.45118749999999985</v>
      </c>
      <c r="Z429" s="167">
        <f t="shared" si="96"/>
        <v>0.28114551083591338</v>
      </c>
      <c r="AA429" s="167">
        <f t="shared" si="97"/>
        <v>1.0187499999999998</v>
      </c>
      <c r="AB429" s="169">
        <f t="shared" si="106"/>
        <v>969</v>
      </c>
      <c r="AC429" s="161">
        <f>IFERROR(ROUND((VLOOKUP($A429,'ИЗ ГУГЛА'!$B:$Z,AC$1,0)+AE429)*AD429,),VLOOKUP($A429,'ИЗ ГУГЛА'!$B:$Z,AC$1,0))</f>
        <v>969</v>
      </c>
      <c r="AD429" s="78">
        <v>1</v>
      </c>
      <c r="AE429" s="160">
        <v>0</v>
      </c>
      <c r="AF429" s="117">
        <v>969</v>
      </c>
      <c r="AG429" s="152" t="s">
        <v>28578</v>
      </c>
      <c r="AH429" s="161" t="str">
        <f>IFERROR(ROUND((VLOOKUP($A429,'ИЗ ГУГЛА'!$B:$Z,AH$1,0)+AJ429)*AI429,),VLOOKUP($A429,'ИЗ ГУГЛА'!$B:$Z,AH$1,0))</f>
        <v/>
      </c>
      <c r="AI429" s="78">
        <v>1</v>
      </c>
      <c r="AJ429" s="160">
        <v>0</v>
      </c>
      <c r="AK429" s="172"/>
      <c r="AL429" s="172"/>
      <c r="AM429" s="161" t="str">
        <f>IFERROR(ROUND((VLOOKUP($A429,'ИЗ ГУГЛА'!$B:$Z,AM$1,0)+AO429)*AN429,),VLOOKUP($A429,'ИЗ ГУГЛА'!$B:$Z,AM$1,0))</f>
        <v/>
      </c>
      <c r="AN429" s="160">
        <v>1</v>
      </c>
      <c r="AO429" s="160">
        <v>0</v>
      </c>
      <c r="AP429" s="172"/>
      <c r="AQ429" s="172"/>
      <c r="AR429" s="161" t="str">
        <f>IFERROR(ROUND((VLOOKUP($A429,'ИЗ ГУГЛА'!$B:$Z,AR$1,0)+AT429)*AS429,),VLOOKUP($A429,'ИЗ ГУГЛА'!$B:$Z,AR$1,0))</f>
        <v/>
      </c>
      <c r="AS429" s="160">
        <v>1</v>
      </c>
      <c r="AT429" s="160">
        <v>0</v>
      </c>
      <c r="AU429" s="172"/>
      <c r="AV429" s="172"/>
    </row>
    <row r="430" spans="1:48" ht="61.5" hidden="1" thickTop="1" thickBot="1">
      <c r="A430" s="121">
        <v>213781</v>
      </c>
      <c r="B430" s="115">
        <f>VLOOKUP($A430,'Выгр Кат'!$A:$T,B$1,0)</f>
        <v>14203</v>
      </c>
      <c r="C430" s="116" t="str">
        <f>VLOOKUP($A430,'Выгр Кат'!$A:$T,C$1,0)</f>
        <v>Свечи зажигания BRISK для ВАЗ 2101-2107, 2108-21099, 2110-2112, Лада Нива 4Х4, Ока карбюраторный двигатель</v>
      </c>
      <c r="D430" s="115" t="str">
        <f>VLOOKUP($A430,'Выгр Кат'!$A:$T,D$1,0)</f>
        <v>Y</v>
      </c>
      <c r="E430" s="115" t="str">
        <f>VLOOKUP($A430,'Выгр Кат'!$A:$T,E$1,0)</f>
        <v>1</v>
      </c>
      <c r="F430" s="115" t="str">
        <f>VLOOKUP($A430,'Выгр Кат'!$A:$T,F$1,0)</f>
        <v>L15YC</v>
      </c>
      <c r="G430" s="115" t="str">
        <f>VLOOKUP($A430,'Выгр Кат'!$A:$T,G$1,0)</f>
        <v>2101370700002</v>
      </c>
      <c r="H430" s="115" t="str">
        <f>VLOOKUP($A430,'Выгр Кат'!$A:$T,H$1,0)</f>
        <v>2101-3707000</v>
      </c>
      <c r="I430" s="93" t="s">
        <v>240</v>
      </c>
      <c r="J430" s="93" t="s">
        <v>240</v>
      </c>
      <c r="K430" s="75" t="e">
        <f>VLOOKUP(J430,'Отчет Eplex'!$B:$E,4,0)</f>
        <v>#N/A</v>
      </c>
      <c r="L430" s="75" t="e">
        <f t="shared" si="90"/>
        <v>#N/A</v>
      </c>
      <c r="M430" s="72">
        <v>1</v>
      </c>
      <c r="N430" s="72" t="s">
        <v>561</v>
      </c>
      <c r="O430" s="72" t="str">
        <f>IFERROR(IF(VLOOKUP(I430,'Прайс шпак'!C:F,4,0)=N430,"шпак","Ошибка"),"Ошибка")</f>
        <v>шпак</v>
      </c>
      <c r="P430" s="74">
        <f>INDEX('Прайс шпак'!$H:$H,MATCH(I430,'Прайс шпак'!$C:$C,0))*M430</f>
        <v>500</v>
      </c>
      <c r="Q430" s="72">
        <f>VLOOKUP(P430,Наценка!$A$1:$B$8,2,1)</f>
        <v>1.5</v>
      </c>
      <c r="R430" s="75">
        <f t="shared" si="99"/>
        <v>750</v>
      </c>
      <c r="S430" s="74">
        <f t="shared" si="91"/>
        <v>749</v>
      </c>
      <c r="T430" s="75">
        <f>VLOOKUP($A430,'Выгр Кат'!$A:$T,T$1,0)</f>
        <v>500</v>
      </c>
      <c r="U430" s="75">
        <f>VLOOKUP($A430,'Выгр Кат'!$A:$T,U$1,0)</f>
        <v>749</v>
      </c>
      <c r="V430" s="76">
        <f t="shared" si="92"/>
        <v>0</v>
      </c>
      <c r="W430" s="76">
        <f t="shared" si="93"/>
        <v>0</v>
      </c>
      <c r="X430" s="77">
        <f>IF(IFERROR(RIGHT(E430,1),"")="✔",S430*(1-#REF!),S430*(1-$X$2))</f>
        <v>696.56999999999994</v>
      </c>
      <c r="Y430" s="167">
        <f t="shared" si="95"/>
        <v>0.39313999999999982</v>
      </c>
      <c r="Z430" s="167">
        <f t="shared" si="96"/>
        <v>0.21733707865168547</v>
      </c>
      <c r="AA430" s="167">
        <f t="shared" si="97"/>
        <v>0.78</v>
      </c>
      <c r="AB430" s="169">
        <f t="shared" si="106"/>
        <v>890</v>
      </c>
      <c r="AC430" s="161">
        <f>IFERROR(ROUND((VLOOKUP($A430,'ИЗ ГУГЛА'!$B:$Z,AC$1,0)+AE430)*AD430,),VLOOKUP($A430,'ИЗ ГУГЛА'!$B:$Z,AC$1,0))</f>
        <v>890</v>
      </c>
      <c r="AD430" s="78">
        <v>1</v>
      </c>
      <c r="AE430" s="160">
        <v>0</v>
      </c>
      <c r="AF430" s="117">
        <v>890</v>
      </c>
      <c r="AG430" s="152" t="s">
        <v>28580</v>
      </c>
      <c r="AH430" s="161" t="str">
        <f>IFERROR(ROUND((VLOOKUP($A430,'ИЗ ГУГЛА'!$B:$Z,AH$1,0)+AJ430)*AI430,),VLOOKUP($A430,'ИЗ ГУГЛА'!$B:$Z,AH$1,0))</f>
        <v/>
      </c>
      <c r="AI430" s="78">
        <v>1</v>
      </c>
      <c r="AJ430" s="160">
        <v>0</v>
      </c>
      <c r="AK430" s="172"/>
      <c r="AL430" s="172"/>
      <c r="AM430" s="161" t="str">
        <f>IFERROR(ROUND((VLOOKUP($A430,'ИЗ ГУГЛА'!$B:$Z,AM$1,0)+AO430)*AN430,),VLOOKUP($A430,'ИЗ ГУГЛА'!$B:$Z,AM$1,0))</f>
        <v/>
      </c>
      <c r="AN430" s="160">
        <v>1</v>
      </c>
      <c r="AO430" s="160">
        <v>0</v>
      </c>
      <c r="AP430" s="172"/>
      <c r="AQ430" s="172"/>
      <c r="AR430" s="161" t="str">
        <f>IFERROR(ROUND((VLOOKUP($A430,'ИЗ ГУГЛА'!$B:$Z,AR$1,0)+AT430)*AS430,),VLOOKUP($A430,'ИЗ ГУГЛА'!$B:$Z,AR$1,0))</f>
        <v/>
      </c>
      <c r="AS430" s="160">
        <v>1</v>
      </c>
      <c r="AT430" s="160">
        <v>0</v>
      </c>
      <c r="AU430" s="172"/>
      <c r="AV430" s="172"/>
    </row>
    <row r="431" spans="1:48" ht="46.5" hidden="1" thickTop="1" thickBot="1">
      <c r="A431" s="121">
        <v>213776</v>
      </c>
      <c r="B431" s="115">
        <f>VLOOKUP($A431,'Выгр Кат'!$A:$T,B$1,0)</f>
        <v>4034</v>
      </c>
      <c r="C431" s="116" t="str">
        <f>VLOOKUP($A431,'Выгр Кат'!$A:$T,C$1,0)</f>
        <v>Свечи зажигания BRISK A-line №4 для для ВАЗ 2101-2107 карбюраторный двигатель</v>
      </c>
      <c r="D431" s="115" t="str">
        <f>VLOOKUP($A431,'Выгр Кат'!$A:$T,D$1,0)</f>
        <v>Y</v>
      </c>
      <c r="E431" s="115" t="str">
        <f>VLOOKUP($A431,'Выгр Кат'!$A:$T,E$1,0)</f>
        <v>1</v>
      </c>
      <c r="F431" s="115" t="str">
        <f>VLOOKUP($A431,'Выгр Кат'!$A:$T,F$1,0)</f>
        <v>L15YCY</v>
      </c>
      <c r="G431" s="115" t="str">
        <f>VLOOKUP($A431,'Выгр Кат'!$A:$T,G$1,0)</f>
        <v>21013707010</v>
      </c>
      <c r="H431" s="115" t="str">
        <f>VLOOKUP($A431,'Выгр Кат'!$A:$T,H$1,0)</f>
        <v>2101-3707010</v>
      </c>
      <c r="I431" s="75" t="s">
        <v>147</v>
      </c>
      <c r="J431" s="75" t="s">
        <v>147</v>
      </c>
      <c r="K431" s="75" t="e">
        <f>VLOOKUP(J431,'Отчет Eplex'!$B:$E,4,0)</f>
        <v>#N/A</v>
      </c>
      <c r="L431" s="75" t="e">
        <f t="shared" si="90"/>
        <v>#N/A</v>
      </c>
      <c r="M431" s="72">
        <v>1</v>
      </c>
      <c r="N431" s="80" t="s">
        <v>561</v>
      </c>
      <c r="O431" s="72" t="str">
        <f>IFERROR(IF(VLOOKUP(I431,'Прайс шпак'!C:F,4,0)=N431,"шпак","Ошибка"),"Ошибка")</f>
        <v>шпак</v>
      </c>
      <c r="P431" s="74">
        <f>INDEX('Прайс шпак'!$H:$H,MATCH(I431,'Прайс шпак'!$C:$C,0))*M431</f>
        <v>580</v>
      </c>
      <c r="Q431" s="72">
        <f>VLOOKUP(P431,Наценка!$A$1:$B$8,2,1)</f>
        <v>1.5</v>
      </c>
      <c r="R431" s="75">
        <f t="shared" si="99"/>
        <v>870</v>
      </c>
      <c r="S431" s="74">
        <f t="shared" si="91"/>
        <v>869</v>
      </c>
      <c r="T431" s="75">
        <f>VLOOKUP($A431,'Выгр Кат'!$A:$T,T$1,0)</f>
        <v>580</v>
      </c>
      <c r="U431" s="75">
        <f>VLOOKUP($A431,'Выгр Кат'!$A:$T,U$1,0)</f>
        <v>869</v>
      </c>
      <c r="V431" s="76">
        <f t="shared" si="92"/>
        <v>0</v>
      </c>
      <c r="W431" s="76">
        <f t="shared" si="93"/>
        <v>0</v>
      </c>
      <c r="X431" s="77">
        <f>IF(IFERROR(RIGHT(E431,1),"")="✔",S431*(1-#REF!),S431*(1-$X$2))</f>
        <v>808.17</v>
      </c>
      <c r="Y431" s="167">
        <f t="shared" si="95"/>
        <v>0.39339655172413779</v>
      </c>
      <c r="Z431" s="167">
        <f t="shared" si="96"/>
        <v>0.25855963302752299</v>
      </c>
      <c r="AA431" s="167">
        <f t="shared" si="97"/>
        <v>0.8793103448275863</v>
      </c>
      <c r="AB431" s="169">
        <f t="shared" si="106"/>
        <v>1090</v>
      </c>
      <c r="AC431" s="161">
        <f>IFERROR(ROUND((VLOOKUP($A431,'ИЗ ГУГЛА'!$B:$Z,AC$1,0)+AE431)*AD431,),VLOOKUP($A431,'ИЗ ГУГЛА'!$B:$Z,AC$1,0))</f>
        <v>1090</v>
      </c>
      <c r="AD431" s="78">
        <v>1</v>
      </c>
      <c r="AE431" s="160">
        <v>0</v>
      </c>
      <c r="AF431" s="118">
        <v>1090</v>
      </c>
      <c r="AG431" s="152" t="s">
        <v>28579</v>
      </c>
      <c r="AH431" s="161" t="str">
        <f>IFERROR(ROUND((VLOOKUP($A431,'ИЗ ГУГЛА'!$B:$Z,AH$1,0)+AJ431)*AI431,),VLOOKUP($A431,'ИЗ ГУГЛА'!$B:$Z,AH$1,0))</f>
        <v/>
      </c>
      <c r="AI431" s="78">
        <v>1</v>
      </c>
      <c r="AJ431" s="160">
        <v>0</v>
      </c>
      <c r="AK431" s="172"/>
      <c r="AL431" s="172"/>
      <c r="AM431" s="161" t="str">
        <f>IFERROR(ROUND((VLOOKUP($A431,'ИЗ ГУГЛА'!$B:$Z,AM$1,0)+AO431)*AN431,),VLOOKUP($A431,'ИЗ ГУГЛА'!$B:$Z,AM$1,0))</f>
        <v/>
      </c>
      <c r="AN431" s="160">
        <v>1</v>
      </c>
      <c r="AO431" s="160">
        <v>0</v>
      </c>
      <c r="AP431" s="172"/>
      <c r="AQ431" s="172"/>
      <c r="AR431" s="161" t="str">
        <f>IFERROR(ROUND((VLOOKUP($A431,'ИЗ ГУГЛА'!$B:$Z,AR$1,0)+AT431)*AS431,),VLOOKUP($A431,'ИЗ ГУГЛА'!$B:$Z,AR$1,0))</f>
        <v/>
      </c>
      <c r="AS431" s="160">
        <v>1</v>
      </c>
      <c r="AT431" s="160">
        <v>0</v>
      </c>
      <c r="AU431" s="172"/>
      <c r="AV431" s="172"/>
    </row>
    <row r="432" spans="1:48" ht="46.5" hidden="1" thickTop="1" thickBot="1">
      <c r="A432" s="121">
        <v>213782</v>
      </c>
      <c r="B432" s="115">
        <f>VLOOKUP($A432,'Выгр Кат'!$A:$T,B$1,0)</f>
        <v>4053</v>
      </c>
      <c r="C432" s="116" t="str">
        <f>VLOOKUP($A432,'Выгр Кат'!$A:$T,C$1,0)</f>
        <v>Свечи зажигания BRISK для ВАЗ 2108-21099, 2110-2112 карбюраторный двигатель</v>
      </c>
      <c r="D432" s="115" t="str">
        <f>VLOOKUP($A432,'Выгр Кат'!$A:$T,D$1,0)</f>
        <v>Y</v>
      </c>
      <c r="E432" s="115" t="str">
        <f>VLOOKUP($A432,'Выгр Кат'!$A:$T,E$1,0)</f>
        <v>1</v>
      </c>
      <c r="F432" s="115" t="str">
        <f>VLOOKUP($A432,'Выгр Кат'!$A:$T,F$1,0)</f>
        <v>LOR15YC</v>
      </c>
      <c r="G432" s="115" t="str">
        <f>VLOOKUP($A432,'Выгр Кат'!$A:$T,G$1,0)</f>
        <v>21083707010</v>
      </c>
      <c r="H432" s="115" t="str">
        <f>VLOOKUP($A432,'Выгр Кат'!$A:$T,H$1,0)</f>
        <v>2108-3707010</v>
      </c>
      <c r="I432" s="93" t="s">
        <v>4939</v>
      </c>
      <c r="J432" s="93" t="s">
        <v>4939</v>
      </c>
      <c r="K432" s="75" t="e">
        <f>VLOOKUP(J432,'Отчет Eplex'!$B:$E,4,0)</f>
        <v>#N/A</v>
      </c>
      <c r="L432" s="75" t="e">
        <f t="shared" si="90"/>
        <v>#N/A</v>
      </c>
      <c r="M432" s="72">
        <v>1</v>
      </c>
      <c r="N432" s="72" t="s">
        <v>561</v>
      </c>
      <c r="O432" s="72" t="str">
        <f>IFERROR(IF(VLOOKUP(I432,'Прайс шпак'!C:F,4,0)=N432,"шпак","Ошибка"),"Ошибка")</f>
        <v>шпак</v>
      </c>
      <c r="P432" s="74">
        <f>INDEX('Прайс шпак'!$H:$H,MATCH(I432,'Прайс шпак'!$C:$C,0))*M432</f>
        <v>630</v>
      </c>
      <c r="Q432" s="72">
        <f>VLOOKUP(P432,Наценка!$A$1:$B$8,2,1)</f>
        <v>1.5</v>
      </c>
      <c r="R432" s="75">
        <f t="shared" si="99"/>
        <v>945</v>
      </c>
      <c r="S432" s="74">
        <f t="shared" si="91"/>
        <v>949</v>
      </c>
      <c r="T432" s="75">
        <f>VLOOKUP($A432,'Выгр Кат'!$A:$T,T$1,0)</f>
        <v>630</v>
      </c>
      <c r="U432" s="75">
        <f>VLOOKUP($A432,'Выгр Кат'!$A:$T,U$1,0)</f>
        <v>949</v>
      </c>
      <c r="V432" s="76">
        <f t="shared" si="92"/>
        <v>0</v>
      </c>
      <c r="W432" s="76">
        <f t="shared" si="93"/>
        <v>0</v>
      </c>
      <c r="X432" s="77">
        <f>IF(IFERROR(RIGHT(E432,1),"")="✔",S432*(1-#REF!),S432*(1-$X$2))</f>
        <v>882.56999999999994</v>
      </c>
      <c r="Y432" s="167">
        <f t="shared" si="95"/>
        <v>0.40090476190476187</v>
      </c>
      <c r="Z432" s="167" t="str">
        <f t="shared" si="96"/>
        <v/>
      </c>
      <c r="AA432" s="167" t="str">
        <f t="shared" si="97"/>
        <v/>
      </c>
      <c r="AB432" s="168"/>
      <c r="AC432" s="161" t="str">
        <f>IFERROR(ROUND((VLOOKUP($A432,'ИЗ ГУГЛА'!$B:$Z,AC$1,0)+AE432)*AD432,),VLOOKUP($A432,'ИЗ ГУГЛА'!$B:$Z,AC$1,0))</f>
        <v/>
      </c>
      <c r="AD432" s="78">
        <v>1</v>
      </c>
      <c r="AE432" s="160">
        <v>0</v>
      </c>
      <c r="AF432" s="118" t="s">
        <v>28492</v>
      </c>
      <c r="AG432" s="152"/>
      <c r="AH432" s="161" t="str">
        <f>IFERROR(ROUND((VLOOKUP($A432,'ИЗ ГУГЛА'!$B:$Z,AH$1,0)+AJ432)*AI432,),VLOOKUP($A432,'ИЗ ГУГЛА'!$B:$Z,AH$1,0))</f>
        <v/>
      </c>
      <c r="AI432" s="78">
        <v>1</v>
      </c>
      <c r="AJ432" s="160">
        <v>0</v>
      </c>
      <c r="AK432" s="172"/>
      <c r="AL432" s="172"/>
      <c r="AM432" s="161" t="str">
        <f>IFERROR(ROUND((VLOOKUP($A432,'ИЗ ГУГЛА'!$B:$Z,AM$1,0)+AO432)*AN432,),VLOOKUP($A432,'ИЗ ГУГЛА'!$B:$Z,AM$1,0))</f>
        <v/>
      </c>
      <c r="AN432" s="160">
        <v>1</v>
      </c>
      <c r="AO432" s="160">
        <v>0</v>
      </c>
      <c r="AP432" s="172"/>
      <c r="AQ432" s="172"/>
      <c r="AR432" s="161" t="str">
        <f>IFERROR(ROUND((VLOOKUP($A432,'ИЗ ГУГЛА'!$B:$Z,AR$1,0)+AT432)*AS432,),VLOOKUP($A432,'ИЗ ГУГЛА'!$B:$Z,AR$1,0))</f>
        <v/>
      </c>
      <c r="AS432" s="160">
        <v>1</v>
      </c>
      <c r="AT432" s="160">
        <v>0</v>
      </c>
      <c r="AU432" s="172"/>
      <c r="AV432" s="172"/>
    </row>
    <row r="433" spans="1:48" ht="46.5" hidden="1" thickTop="1" thickBot="1">
      <c r="A433" s="121">
        <v>213778</v>
      </c>
      <c r="B433" s="115">
        <f>VLOOKUP($A433,'Выгр Кат'!$A:$T,B$1,0)</f>
        <v>4057</v>
      </c>
      <c r="C433" s="116" t="str">
        <f>VLOOKUP($A433,'Выгр Кат'!$A:$T,C$1,0)</f>
        <v>Свечи зажигания BRISK Super Forte для ВАЗ 2108-21099, 2110-2112, Лада Нива 4х4 8-ми клапанный двигатель</v>
      </c>
      <c r="D433" s="115" t="str">
        <f>VLOOKUP($A433,'Выгр Кат'!$A:$T,D$1,0)</f>
        <v>Y</v>
      </c>
      <c r="E433" s="115" t="str">
        <f>VLOOKUP($A433,'Выгр Кат'!$A:$T,E$1,0)</f>
        <v>1</v>
      </c>
      <c r="F433" s="115" t="str">
        <f>VLOOKUP($A433,'Выгр Кат'!$A:$T,F$1,0)</f>
        <v>LOR15YC-1</v>
      </c>
      <c r="G433" s="115" t="str">
        <f>VLOOKUP($A433,'Выгр Кат'!$A:$T,G$1,0)</f>
        <v>21110370701004</v>
      </c>
      <c r="H433" s="115" t="str">
        <f>VLOOKUP($A433,'Выгр Кат'!$A:$T,H$1,0)</f>
        <v>2111-3707010</v>
      </c>
      <c r="I433" s="93" t="s">
        <v>159</v>
      </c>
      <c r="J433" s="93" t="s">
        <v>159</v>
      </c>
      <c r="K433" s="75" t="e">
        <f>VLOOKUP(J433,'Отчет Eplex'!$B:$E,4,0)</f>
        <v>#N/A</v>
      </c>
      <c r="L433" s="75" t="e">
        <f t="shared" si="90"/>
        <v>#N/A</v>
      </c>
      <c r="M433" s="72">
        <v>1</v>
      </c>
      <c r="N433" s="80" t="s">
        <v>561</v>
      </c>
      <c r="O433" s="72" t="str">
        <f>IFERROR(IF(VLOOKUP(I433,'Прайс шпак'!C:F,4,0)=N433,"шпак","Ошибка"),"Ошибка")</f>
        <v>шпак</v>
      </c>
      <c r="P433" s="74">
        <f>INDEX('Прайс шпак'!$H:$H,MATCH(I433,'Прайс шпак'!$C:$C,0))*M433</f>
        <v>540</v>
      </c>
      <c r="Q433" s="72">
        <f>VLOOKUP(P433,Наценка!$A$1:$B$8,2,1)</f>
        <v>1.5</v>
      </c>
      <c r="R433" s="75">
        <f t="shared" si="99"/>
        <v>810</v>
      </c>
      <c r="S433" s="74">
        <f t="shared" si="91"/>
        <v>809</v>
      </c>
      <c r="T433" s="75">
        <f>VLOOKUP($A433,'Выгр Кат'!$A:$T,T$1,0)</f>
        <v>540</v>
      </c>
      <c r="U433" s="75">
        <f>VLOOKUP($A433,'Выгр Кат'!$A:$T,U$1,0)</f>
        <v>809</v>
      </c>
      <c r="V433" s="76">
        <f t="shared" si="92"/>
        <v>0</v>
      </c>
      <c r="W433" s="76">
        <f t="shared" si="93"/>
        <v>0</v>
      </c>
      <c r="X433" s="77">
        <f>IF(IFERROR(RIGHT(E433,1),"")="✔",S433*(1-#REF!),S433*(1-$X$2))</f>
        <v>752.37</v>
      </c>
      <c r="Y433" s="167">
        <f t="shared" si="95"/>
        <v>0.39327777777777784</v>
      </c>
      <c r="Z433" s="167">
        <f t="shared" si="96"/>
        <v>0.23149131767109296</v>
      </c>
      <c r="AA433" s="167">
        <f t="shared" si="97"/>
        <v>0.81296296296296289</v>
      </c>
      <c r="AB433" s="169">
        <f t="shared" ref="AB433:AB438" si="110">AF433</f>
        <v>979</v>
      </c>
      <c r="AC433" s="161">
        <f>IFERROR(ROUND((VLOOKUP($A433,'ИЗ ГУГЛА'!$B:$Z,AC$1,0)+AE433)*AD433,),VLOOKUP($A433,'ИЗ ГУГЛА'!$B:$Z,AC$1,0))</f>
        <v>979</v>
      </c>
      <c r="AD433" s="78">
        <v>1</v>
      </c>
      <c r="AE433" s="160">
        <v>0</v>
      </c>
      <c r="AF433" s="118">
        <v>979</v>
      </c>
      <c r="AG433" s="152" t="s">
        <v>28581</v>
      </c>
      <c r="AH433" s="161" t="str">
        <f>IFERROR(ROUND((VLOOKUP($A433,'ИЗ ГУГЛА'!$B:$Z,AH$1,0)+AJ433)*AI433,),VLOOKUP($A433,'ИЗ ГУГЛА'!$B:$Z,AH$1,0))</f>
        <v/>
      </c>
      <c r="AI433" s="78">
        <v>1</v>
      </c>
      <c r="AJ433" s="160">
        <v>0</v>
      </c>
      <c r="AK433" s="172"/>
      <c r="AL433" s="172"/>
      <c r="AM433" s="161" t="str">
        <f>IFERROR(ROUND((VLOOKUP($A433,'ИЗ ГУГЛА'!$B:$Z,AM$1,0)+AO433)*AN433,),VLOOKUP($A433,'ИЗ ГУГЛА'!$B:$Z,AM$1,0))</f>
        <v/>
      </c>
      <c r="AN433" s="160">
        <v>1</v>
      </c>
      <c r="AO433" s="160">
        <v>0</v>
      </c>
      <c r="AP433" s="172"/>
      <c r="AQ433" s="172"/>
      <c r="AR433" s="161" t="str">
        <f>IFERROR(ROUND((VLOOKUP($A433,'ИЗ ГУГЛА'!$B:$Z,AR$1,0)+AT433)*AS433,),VLOOKUP($A433,'ИЗ ГУГЛА'!$B:$Z,AR$1,0))</f>
        <v/>
      </c>
      <c r="AS433" s="160">
        <v>1</v>
      </c>
      <c r="AT433" s="160">
        <v>0</v>
      </c>
      <c r="AU433" s="172"/>
      <c r="AV433" s="172"/>
    </row>
    <row r="434" spans="1:48" ht="76.5" hidden="1" thickTop="1" thickBot="1">
      <c r="A434" s="121">
        <v>213783</v>
      </c>
      <c r="B434" s="115">
        <f>VLOOKUP($A434,'Выгр Кат'!$A:$T,B$1,0)</f>
        <v>4054</v>
      </c>
      <c r="C434" s="116" t="str">
        <f>VLOOKUP($A434,'Выгр Кат'!$A:$T,C$1,0)</f>
        <v>Свечи зажигания BRISK для ВАЗ 2104-2107, 2108-21099, 2110-2112, 2113-2115, Лада Калина, Калина 2, Гранта, Гранта FL, Нива 4х4 8-ми клапанный двигатель</v>
      </c>
      <c r="D434" s="115" t="str">
        <f>VLOOKUP($A434,'Выгр Кат'!$A:$T,D$1,0)</f>
        <v>Y</v>
      </c>
      <c r="E434" s="115" t="str">
        <f>VLOOKUP($A434,'Выгр Кат'!$A:$T,E$1,0)</f>
        <v>1</v>
      </c>
      <c r="F434" s="115" t="str">
        <f>VLOOKUP($A434,'Выгр Кат'!$A:$T,F$1,0)</f>
        <v>LR15TC-1</v>
      </c>
      <c r="G434" s="115" t="str">
        <f>VLOOKUP($A434,'Выгр Кат'!$A:$T,G$1,0)</f>
        <v>21113707010</v>
      </c>
      <c r="H434" s="115" t="str">
        <f>VLOOKUP($A434,'Выгр Кат'!$A:$T,H$1,0)</f>
        <v>2111-3707010</v>
      </c>
      <c r="I434" s="93" t="s">
        <v>156</v>
      </c>
      <c r="J434" s="93" t="s">
        <v>156</v>
      </c>
      <c r="K434" s="75" t="e">
        <f>VLOOKUP(J434,'Отчет Eplex'!$B:$E,4,0)</f>
        <v>#N/A</v>
      </c>
      <c r="L434" s="75" t="e">
        <f t="shared" si="90"/>
        <v>#N/A</v>
      </c>
      <c r="M434" s="72">
        <v>1</v>
      </c>
      <c r="N434" s="72" t="s">
        <v>561</v>
      </c>
      <c r="O434" s="72" t="str">
        <f>IFERROR(IF(VLOOKUP(I434,'Прайс шпак'!C:F,4,0)=N434,"шпак","Ошибка"),"Ошибка")</f>
        <v>шпак</v>
      </c>
      <c r="P434" s="74">
        <f>INDEX('Прайс шпак'!$H:$H,MATCH(I434,'Прайс шпак'!$C:$C,0))*M434</f>
        <v>870</v>
      </c>
      <c r="Q434" s="72">
        <f>VLOOKUP(P434,Наценка!$A$1:$B$8,2,1)</f>
        <v>1.5</v>
      </c>
      <c r="R434" s="75">
        <f t="shared" si="99"/>
        <v>1305</v>
      </c>
      <c r="S434" s="74">
        <f t="shared" si="91"/>
        <v>1390</v>
      </c>
      <c r="T434" s="75">
        <f>VLOOKUP($A434,'Выгр Кат'!$A:$T,T$1,0)</f>
        <v>870</v>
      </c>
      <c r="U434" s="75">
        <f>VLOOKUP($A434,'Выгр Кат'!$A:$T,U$1,0)</f>
        <v>1390</v>
      </c>
      <c r="V434" s="76">
        <f t="shared" si="92"/>
        <v>0</v>
      </c>
      <c r="W434" s="76">
        <f t="shared" si="93"/>
        <v>0</v>
      </c>
      <c r="X434" s="77">
        <f>IF(IFERROR(RIGHT(E434,1),"")="✔",S434*(1-#REF!),S434*(1-$X$2))</f>
        <v>1292.6999999999998</v>
      </c>
      <c r="Y434" s="167">
        <f t="shared" si="95"/>
        <v>0.48586206896551709</v>
      </c>
      <c r="Z434" s="167">
        <f t="shared" si="96"/>
        <v>0.10166782487838789</v>
      </c>
      <c r="AA434" s="167">
        <f t="shared" si="97"/>
        <v>0.65402298850574714</v>
      </c>
      <c r="AB434" s="169">
        <f t="shared" si="110"/>
        <v>1439</v>
      </c>
      <c r="AC434" s="161">
        <f>IFERROR(ROUND((VLOOKUP($A434,'ИЗ ГУГЛА'!$B:$Z,AC$1,0)+AE434)*AD434,),VLOOKUP($A434,'ИЗ ГУГЛА'!$B:$Z,AC$1,0))</f>
        <v>1439</v>
      </c>
      <c r="AD434" s="78">
        <v>1</v>
      </c>
      <c r="AE434" s="160">
        <v>0</v>
      </c>
      <c r="AF434" s="183">
        <v>1439</v>
      </c>
      <c r="AG434" s="152" t="s">
        <v>28582</v>
      </c>
      <c r="AH434" s="161" t="str">
        <f>IFERROR(ROUND((VLOOKUP($A434,'ИЗ ГУГЛА'!$B:$Z,AH$1,0)+AJ434)*AI434,),VLOOKUP($A434,'ИЗ ГУГЛА'!$B:$Z,AH$1,0))</f>
        <v/>
      </c>
      <c r="AI434" s="78">
        <v>1</v>
      </c>
      <c r="AJ434" s="160">
        <v>0</v>
      </c>
      <c r="AK434" s="172"/>
      <c r="AL434" s="172"/>
      <c r="AM434" s="161" t="str">
        <f>IFERROR(ROUND((VLOOKUP($A434,'ИЗ ГУГЛА'!$B:$Z,AM$1,0)+AO434)*AN434,),VLOOKUP($A434,'ИЗ ГУГЛА'!$B:$Z,AM$1,0))</f>
        <v/>
      </c>
      <c r="AN434" s="160">
        <v>1</v>
      </c>
      <c r="AO434" s="160">
        <v>0</v>
      </c>
      <c r="AP434" s="172"/>
      <c r="AQ434" s="172"/>
      <c r="AR434" s="161" t="str">
        <f>IFERROR(ROUND((VLOOKUP($A434,'ИЗ ГУГЛА'!$B:$Z,AR$1,0)+AT434)*AS434,),VLOOKUP($A434,'ИЗ ГУГЛА'!$B:$Z,AR$1,0))</f>
        <v/>
      </c>
      <c r="AS434" s="160">
        <v>1</v>
      </c>
      <c r="AT434" s="160">
        <v>0</v>
      </c>
      <c r="AU434" s="172"/>
      <c r="AV434" s="172"/>
    </row>
    <row r="435" spans="1:48" ht="76.5" hidden="1" thickTop="1" thickBot="1">
      <c r="A435" s="121">
        <v>213785</v>
      </c>
      <c r="B435" s="115">
        <f>VLOOKUP($A435,'Выгр Кат'!$A:$T,B$1,0)</f>
        <v>4056</v>
      </c>
      <c r="C435" s="116" t="str">
        <f>VLOOKUP($A435,'Выгр Кат'!$A:$T,C$1,0)</f>
        <v>Свечи зажигания BRISK для ВАЗ 2104, 2105, 2107, 2108-21099, 2110-2112, 2113-2115, Лада Калина, Калина 2, Гранта, Гранта FL, Нива 4Х4 8-ми клапанный двигатель</v>
      </c>
      <c r="D435" s="115" t="str">
        <f>VLOOKUP($A435,'Выгр Кат'!$A:$T,D$1,0)</f>
        <v>Y</v>
      </c>
      <c r="E435" s="115" t="str">
        <f>VLOOKUP($A435,'Выгр Кат'!$A:$T,E$1,0)</f>
        <v>1</v>
      </c>
      <c r="F435" s="115" t="str">
        <f>VLOOKUP($A435,'Выгр Кат'!$A:$T,F$1,0)</f>
        <v>LR15YC-1</v>
      </c>
      <c r="G435" s="115" t="str">
        <f>VLOOKUP($A435,'Выгр Кат'!$A:$T,G$1,0)</f>
        <v>21113707010</v>
      </c>
      <c r="H435" s="115" t="str">
        <f>VLOOKUP($A435,'Выгр Кат'!$A:$T,H$1,0)</f>
        <v>2111-3707010</v>
      </c>
      <c r="I435" s="93" t="s">
        <v>158</v>
      </c>
      <c r="J435" s="93" t="s">
        <v>158</v>
      </c>
      <c r="K435" s="75" t="e">
        <f>VLOOKUP(J435,'Отчет Eplex'!$B:$E,4,0)</f>
        <v>#N/A</v>
      </c>
      <c r="L435" s="75" t="e">
        <f t="shared" si="90"/>
        <v>#N/A</v>
      </c>
      <c r="M435" s="72">
        <v>1</v>
      </c>
      <c r="N435" s="72" t="s">
        <v>561</v>
      </c>
      <c r="O435" s="72" t="str">
        <f>IFERROR(IF(VLOOKUP(I435,'Прайс шпак'!C:F,4,0)=N435,"шпак","Ошибка"),"Ошибка")</f>
        <v>шпак</v>
      </c>
      <c r="P435" s="74">
        <f>INDEX('Прайс шпак'!$H:$H,MATCH(I435,'Прайс шпак'!$C:$C,0))*M435</f>
        <v>470</v>
      </c>
      <c r="Q435" s="72">
        <f>VLOOKUP(P435,Наценка!$A$1:$B$8,2,1)</f>
        <v>1.55</v>
      </c>
      <c r="R435" s="75">
        <f t="shared" si="99"/>
        <v>728.5</v>
      </c>
      <c r="S435" s="74">
        <f t="shared" si="91"/>
        <v>729</v>
      </c>
      <c r="T435" s="75">
        <f>VLOOKUP($A435,'Выгр Кат'!$A:$T,T$1,0)</f>
        <v>470</v>
      </c>
      <c r="U435" s="75">
        <f>VLOOKUP($A435,'Выгр Кат'!$A:$T,U$1,0)</f>
        <v>729</v>
      </c>
      <c r="V435" s="76">
        <f t="shared" si="92"/>
        <v>0</v>
      </c>
      <c r="W435" s="76">
        <f t="shared" si="93"/>
        <v>0</v>
      </c>
      <c r="X435" s="77">
        <f>IF(IFERROR(RIGHT(E435,1),"")="✔",S435*(1-#REF!),S435*(1-$X$2))</f>
        <v>677.96999999999991</v>
      </c>
      <c r="Y435" s="167">
        <f t="shared" si="95"/>
        <v>0.44248936170212749</v>
      </c>
      <c r="Z435" s="167">
        <f t="shared" si="96"/>
        <v>0.1418101265822786</v>
      </c>
      <c r="AA435" s="167">
        <f t="shared" si="97"/>
        <v>0.68085106382978733</v>
      </c>
      <c r="AB435" s="169">
        <f t="shared" si="110"/>
        <v>790</v>
      </c>
      <c r="AC435" s="161">
        <f>IFERROR(ROUND((VLOOKUP($A435,'ИЗ ГУГЛА'!$B:$Z,AC$1,0)+AE435)*AD435,),VLOOKUP($A435,'ИЗ ГУГЛА'!$B:$Z,AC$1,0))</f>
        <v>790</v>
      </c>
      <c r="AD435" s="78">
        <v>1</v>
      </c>
      <c r="AE435" s="160">
        <v>0</v>
      </c>
      <c r="AF435" s="118">
        <v>790</v>
      </c>
      <c r="AG435" s="152" t="s">
        <v>28583</v>
      </c>
      <c r="AH435" s="161" t="str">
        <f>IFERROR(ROUND((VLOOKUP($A435,'ИЗ ГУГЛА'!$B:$Z,AH$1,0)+AJ435)*AI435,),VLOOKUP($A435,'ИЗ ГУГЛА'!$B:$Z,AH$1,0))</f>
        <v/>
      </c>
      <c r="AI435" s="78">
        <v>1</v>
      </c>
      <c r="AJ435" s="160">
        <v>0</v>
      </c>
      <c r="AK435" s="172"/>
      <c r="AL435" s="172"/>
      <c r="AM435" s="161" t="str">
        <f>IFERROR(ROUND((VLOOKUP($A435,'ИЗ ГУГЛА'!$B:$Z,AM$1,0)+AO435)*AN435,),VLOOKUP($A435,'ИЗ ГУГЛА'!$B:$Z,AM$1,0))</f>
        <v/>
      </c>
      <c r="AN435" s="160">
        <v>1</v>
      </c>
      <c r="AO435" s="160">
        <v>0</v>
      </c>
      <c r="AP435" s="172"/>
      <c r="AQ435" s="172"/>
      <c r="AR435" s="161" t="str">
        <f>IFERROR(ROUND((VLOOKUP($A435,'ИЗ ГУГЛА'!$B:$Z,AR$1,0)+AT435)*AS435,),VLOOKUP($A435,'ИЗ ГУГЛА'!$B:$Z,AR$1,0))</f>
        <v/>
      </c>
      <c r="AS435" s="160">
        <v>1</v>
      </c>
      <c r="AT435" s="160">
        <v>0</v>
      </c>
      <c r="AU435" s="172"/>
      <c r="AV435" s="172"/>
    </row>
    <row r="436" spans="1:48" ht="61.5" hidden="1" thickTop="1" thickBot="1">
      <c r="A436" s="121">
        <v>213773</v>
      </c>
      <c r="B436" s="115">
        <f>VLOOKUP($A436,'Выгр Кат'!$A:$T,B$1,0)</f>
        <v>13918</v>
      </c>
      <c r="C436" s="116" t="str">
        <f>VLOOKUP($A436,'Выгр Кат'!$A:$T,C$1,0)</f>
        <v>Свечи зажигания BRISK A-Line №2 для ВАЗ 2101-2107, 2108-21099, 2110-2112, Лада Нива 4х4 карбюраторный двигатель</v>
      </c>
      <c r="D436" s="115" t="str">
        <f>VLOOKUP($A436,'Выгр Кат'!$A:$T,D$1,0)</f>
        <v>Y</v>
      </c>
      <c r="E436" s="115" t="str">
        <f>VLOOKUP($A436,'Выгр Кат'!$A:$T,E$1,0)</f>
        <v>1</v>
      </c>
      <c r="F436" s="115" t="str">
        <f>VLOOKUP($A436,'Выгр Кат'!$A:$T,F$1,0)</f>
        <v>LR15YCY</v>
      </c>
      <c r="G436" s="115" t="str">
        <f>VLOOKUP($A436,'Выгр Кат'!$A:$T,G$1,0)</f>
        <v>21083707010</v>
      </c>
      <c r="H436" s="115" t="str">
        <f>VLOOKUP($A436,'Выгр Кат'!$A:$T,H$1,0)</f>
        <v>2108-3707010</v>
      </c>
      <c r="I436" s="93" t="s">
        <v>7</v>
      </c>
      <c r="J436" s="93" t="s">
        <v>7</v>
      </c>
      <c r="K436" s="75" t="e">
        <f>VLOOKUP(J436,'Отчет Eplex'!$B:$E,4,0)</f>
        <v>#N/A</v>
      </c>
      <c r="L436" s="75" t="e">
        <f t="shared" si="90"/>
        <v>#N/A</v>
      </c>
      <c r="M436" s="72">
        <v>1</v>
      </c>
      <c r="N436" s="80" t="s">
        <v>561</v>
      </c>
      <c r="O436" s="72" t="str">
        <f>IFERROR(IF(VLOOKUP(I436,'Прайс шпак'!C:F,4,0)=N436,"шпак","Ошибка"),"Ошибка")</f>
        <v>шпак</v>
      </c>
      <c r="P436" s="74">
        <f>INDEX('Прайс шпак'!$H:$H,MATCH(I436,'Прайс шпак'!$C:$C,0))*M436</f>
        <v>580</v>
      </c>
      <c r="Q436" s="72">
        <f>VLOOKUP(P436,Наценка!$A$1:$B$8,2,1)</f>
        <v>1.5</v>
      </c>
      <c r="R436" s="75">
        <f t="shared" si="99"/>
        <v>870</v>
      </c>
      <c r="S436" s="74">
        <f t="shared" si="91"/>
        <v>869</v>
      </c>
      <c r="T436" s="75">
        <f>VLOOKUP($A436,'Выгр Кат'!$A:$T,T$1,0)</f>
        <v>580</v>
      </c>
      <c r="U436" s="75">
        <f>VLOOKUP($A436,'Выгр Кат'!$A:$T,U$1,0)</f>
        <v>869</v>
      </c>
      <c r="V436" s="76">
        <f t="shared" si="92"/>
        <v>0</v>
      </c>
      <c r="W436" s="76">
        <f t="shared" si="93"/>
        <v>0</v>
      </c>
      <c r="X436" s="77">
        <f>IF(IFERROR(RIGHT(E436,1),"")="✔",S436*(1-#REF!),S436*(1-$X$2))</f>
        <v>808.17</v>
      </c>
      <c r="Y436" s="167">
        <f t="shared" si="95"/>
        <v>0.39339655172413779</v>
      </c>
      <c r="Z436" s="167">
        <f t="shared" si="96"/>
        <v>0.25855963302752299</v>
      </c>
      <c r="AA436" s="167">
        <f t="shared" si="97"/>
        <v>0.8793103448275863</v>
      </c>
      <c r="AB436" s="169">
        <f t="shared" si="110"/>
        <v>1090</v>
      </c>
      <c r="AC436" s="161">
        <f>IFERROR(ROUND((VLOOKUP($A436,'ИЗ ГУГЛА'!$B:$Z,AC$1,0)+AE436)*AD436,),VLOOKUP($A436,'ИЗ ГУГЛА'!$B:$Z,AC$1,0))</f>
        <v>1090</v>
      </c>
      <c r="AD436" s="78">
        <v>1</v>
      </c>
      <c r="AE436" s="160">
        <v>0</v>
      </c>
      <c r="AF436" s="118">
        <v>1090</v>
      </c>
      <c r="AG436" s="152" t="s">
        <v>28584</v>
      </c>
      <c r="AH436" s="161" t="str">
        <f>IFERROR(ROUND((VLOOKUP($A436,'ИЗ ГУГЛА'!$B:$Z,AH$1,0)+AJ436)*AI436,),VLOOKUP($A436,'ИЗ ГУГЛА'!$B:$Z,AH$1,0))</f>
        <v/>
      </c>
      <c r="AI436" s="78">
        <v>1</v>
      </c>
      <c r="AJ436" s="160">
        <v>0</v>
      </c>
      <c r="AK436" s="172"/>
      <c r="AL436" s="172"/>
      <c r="AM436" s="161" t="str">
        <f>IFERROR(ROUND((VLOOKUP($A436,'ИЗ ГУГЛА'!$B:$Z,AM$1,0)+AO436)*AN436,),VLOOKUP($A436,'ИЗ ГУГЛА'!$B:$Z,AM$1,0))</f>
        <v/>
      </c>
      <c r="AN436" s="160">
        <v>1</v>
      </c>
      <c r="AO436" s="160">
        <v>0</v>
      </c>
      <c r="AP436" s="172"/>
      <c r="AQ436" s="172"/>
      <c r="AR436" s="161" t="str">
        <f>IFERROR(ROUND((VLOOKUP($A436,'ИЗ ГУГЛА'!$B:$Z,AR$1,0)+AT436)*AS436,),VLOOKUP($A436,'ИЗ ГУГЛА'!$B:$Z,AR$1,0))</f>
        <v/>
      </c>
      <c r="AS436" s="160">
        <v>1</v>
      </c>
      <c r="AT436" s="160">
        <v>0</v>
      </c>
      <c r="AU436" s="172"/>
      <c r="AV436" s="172"/>
    </row>
    <row r="437" spans="1:48" ht="61.5" hidden="1" thickTop="1" thickBot="1">
      <c r="A437" s="121">
        <v>213772</v>
      </c>
      <c r="B437" s="115">
        <f>VLOOKUP($A437,'Выгр Кат'!$A:$T,B$1,0)</f>
        <v>4033</v>
      </c>
      <c r="C437" s="116" t="str">
        <f>VLOOKUP($A437,'Выгр Кат'!$A:$T,C$1,0)</f>
        <v>Свечи зажигания BRISK A-line №13 для ВАЗ 2104-2107, 2108-21099, 2110-2112, 2113-2115, Лада Калина, Калина 2 Нива 4х4 8-ми клапанный двигатель</v>
      </c>
      <c r="D437" s="115" t="str">
        <f>VLOOKUP($A437,'Выгр Кат'!$A:$T,D$1,0)</f>
        <v>Y</v>
      </c>
      <c r="E437" s="115" t="str">
        <f>VLOOKUP($A437,'Выгр Кат'!$A:$T,E$1,0)</f>
        <v>1</v>
      </c>
      <c r="F437" s="115" t="str">
        <f>VLOOKUP($A437,'Выгр Кат'!$A:$T,F$1,0)</f>
        <v>LR15YCY-1</v>
      </c>
      <c r="G437" s="115" t="str">
        <f>VLOOKUP($A437,'Выгр Кат'!$A:$T,G$1,0)</f>
        <v>21110370701000</v>
      </c>
      <c r="H437" s="115" t="str">
        <f>VLOOKUP($A437,'Выгр Кат'!$A:$T,H$1,0)</f>
        <v>2111-3707010</v>
      </c>
      <c r="I437" s="93" t="s">
        <v>146</v>
      </c>
      <c r="J437" s="93" t="s">
        <v>146</v>
      </c>
      <c r="K437" s="75" t="e">
        <f>VLOOKUP(J437,'Отчет Eplex'!$B:$E,4,0)</f>
        <v>#N/A</v>
      </c>
      <c r="L437" s="75" t="e">
        <f t="shared" si="90"/>
        <v>#N/A</v>
      </c>
      <c r="M437" s="72">
        <v>1</v>
      </c>
      <c r="N437" s="80" t="s">
        <v>561</v>
      </c>
      <c r="O437" s="72" t="str">
        <f>IFERROR(IF(VLOOKUP(I437,'Прайс шпак'!C:F,4,0)=N437,"шпак","Ошибка"),"Ошибка")</f>
        <v>шпак</v>
      </c>
      <c r="P437" s="74">
        <f>INDEX('Прайс шпак'!$H:$H,MATCH(I437,'Прайс шпак'!$C:$C,0))*M437</f>
        <v>580</v>
      </c>
      <c r="Q437" s="72">
        <f>VLOOKUP(P437,Наценка!$A$1:$B$8,2,1)</f>
        <v>1.5</v>
      </c>
      <c r="R437" s="75">
        <f t="shared" si="99"/>
        <v>870</v>
      </c>
      <c r="S437" s="74">
        <f t="shared" si="91"/>
        <v>869</v>
      </c>
      <c r="T437" s="75">
        <f>VLOOKUP($A437,'Выгр Кат'!$A:$T,T$1,0)</f>
        <v>580</v>
      </c>
      <c r="U437" s="75">
        <f>VLOOKUP($A437,'Выгр Кат'!$A:$T,U$1,0)</f>
        <v>869</v>
      </c>
      <c r="V437" s="76">
        <f t="shared" si="92"/>
        <v>0</v>
      </c>
      <c r="W437" s="76">
        <f t="shared" si="93"/>
        <v>0</v>
      </c>
      <c r="X437" s="77">
        <f>IF(IFERROR(RIGHT(E437,1),"")="✔",S437*(1-#REF!),S437*(1-$X$2))</f>
        <v>808.17</v>
      </c>
      <c r="Y437" s="167">
        <f t="shared" si="95"/>
        <v>0.39339655172413779</v>
      </c>
      <c r="Z437" s="167">
        <f t="shared" si="96"/>
        <v>0.25855963302752299</v>
      </c>
      <c r="AA437" s="167">
        <f t="shared" si="97"/>
        <v>0.8793103448275863</v>
      </c>
      <c r="AB437" s="169">
        <f t="shared" si="110"/>
        <v>1090</v>
      </c>
      <c r="AC437" s="161">
        <f>IFERROR(ROUND((VLOOKUP($A437,'ИЗ ГУГЛА'!$B:$Z,AC$1,0)+AE437)*AD437,),VLOOKUP($A437,'ИЗ ГУГЛА'!$B:$Z,AC$1,0))</f>
        <v>1090</v>
      </c>
      <c r="AD437" s="78">
        <v>1</v>
      </c>
      <c r="AE437" s="160">
        <v>0</v>
      </c>
      <c r="AF437" s="117">
        <v>1090</v>
      </c>
      <c r="AG437" s="152" t="s">
        <v>28585</v>
      </c>
      <c r="AH437" s="161" t="str">
        <f>IFERROR(ROUND((VLOOKUP($A437,'ИЗ ГУГЛА'!$B:$Z,AH$1,0)+AJ437)*AI437,),VLOOKUP($A437,'ИЗ ГУГЛА'!$B:$Z,AH$1,0))</f>
        <v/>
      </c>
      <c r="AI437" s="78">
        <v>1</v>
      </c>
      <c r="AJ437" s="160">
        <v>0</v>
      </c>
      <c r="AK437" s="172"/>
      <c r="AL437" s="172"/>
      <c r="AM437" s="161" t="str">
        <f>IFERROR(ROUND((VLOOKUP($A437,'ИЗ ГУГЛА'!$B:$Z,AM$1,0)+AO437)*AN437,),VLOOKUP($A437,'ИЗ ГУГЛА'!$B:$Z,AM$1,0))</f>
        <v/>
      </c>
      <c r="AN437" s="160">
        <v>1</v>
      </c>
      <c r="AO437" s="160">
        <v>0</v>
      </c>
      <c r="AP437" s="172"/>
      <c r="AQ437" s="172"/>
      <c r="AR437" s="161" t="str">
        <f>IFERROR(ROUND((VLOOKUP($A437,'ИЗ ГУГЛА'!$B:$Z,AR$1,0)+AT437)*AS437,),VLOOKUP($A437,'ИЗ ГУГЛА'!$B:$Z,AR$1,0))</f>
        <v/>
      </c>
      <c r="AS437" s="160">
        <v>1</v>
      </c>
      <c r="AT437" s="160">
        <v>0</v>
      </c>
      <c r="AU437" s="172"/>
      <c r="AV437" s="172"/>
    </row>
    <row r="438" spans="1:48" ht="76.5" hidden="1" thickTop="1" thickBot="1">
      <c r="A438" s="121">
        <v>213784</v>
      </c>
      <c r="B438" s="115">
        <f>VLOOKUP($A438,'Выгр Кат'!$A:$T,B$1,0)</f>
        <v>4055</v>
      </c>
      <c r="C438" s="116" t="str">
        <f>VLOOKUP($A438,'Выгр Кат'!$A:$T,C$1,0)</f>
        <v>Свечи зажигания BRISK для ВАЗ 2104, 2105, 2107, 2108-21099, 2110-2112, 2113-2115, Лада Калина, Калина 2, Гранта, Гранта FL, Нива 4х4 8-ми клапанный двигатель</v>
      </c>
      <c r="D438" s="115" t="str">
        <f>VLOOKUP($A438,'Выгр Кат'!$A:$T,D$1,0)</f>
        <v>Y</v>
      </c>
      <c r="E438" s="115" t="str">
        <f>VLOOKUP($A438,'Выгр Кат'!$A:$T,E$1,0)</f>
        <v>1</v>
      </c>
      <c r="F438" s="115" t="str">
        <f>VLOOKUP($A438,'Выгр Кат'!$A:$T,F$1,0)</f>
        <v>LR15YS-9</v>
      </c>
      <c r="G438" s="115" t="str">
        <f>VLOOKUP($A438,'Выгр Кат'!$A:$T,G$1,0)</f>
        <v>2111370701003</v>
      </c>
      <c r="H438" s="115" t="str">
        <f>VLOOKUP($A438,'Выгр Кат'!$A:$T,H$1,0)</f>
        <v>2111-3707010</v>
      </c>
      <c r="I438" s="93" t="s">
        <v>157</v>
      </c>
      <c r="J438" s="93" t="s">
        <v>157</v>
      </c>
      <c r="K438" s="75" t="e">
        <f>VLOOKUP(J438,'Отчет Eplex'!$B:$E,4,0)</f>
        <v>#N/A</v>
      </c>
      <c r="L438" s="75" t="e">
        <f t="shared" si="90"/>
        <v>#N/A</v>
      </c>
      <c r="M438" s="72">
        <v>1</v>
      </c>
      <c r="N438" s="80" t="s">
        <v>561</v>
      </c>
      <c r="O438" s="72" t="str">
        <f>IFERROR(IF(VLOOKUP(I438,'Прайс шпак'!C:F,4,0)=N438,"шпак","Ошибка"),"Ошибка")</f>
        <v>шпак</v>
      </c>
      <c r="P438" s="74">
        <f>INDEX('Прайс шпак'!$H:$H,MATCH(I438,'Прайс шпак'!$C:$C,0))*M438</f>
        <v>770</v>
      </c>
      <c r="Q438" s="72">
        <f>VLOOKUP(P438,Наценка!$A$1:$B$8,2,1)</f>
        <v>1.5</v>
      </c>
      <c r="R438" s="75">
        <f t="shared" si="99"/>
        <v>1155</v>
      </c>
      <c r="S438" s="74">
        <f t="shared" si="91"/>
        <v>1190</v>
      </c>
      <c r="T438" s="75">
        <f>VLOOKUP($A438,'Выгр Кат'!$A:$T,T$1,0)</f>
        <v>770</v>
      </c>
      <c r="U438" s="75">
        <f>VLOOKUP($A438,'Выгр Кат'!$A:$T,U$1,0)</f>
        <v>1190</v>
      </c>
      <c r="V438" s="76">
        <f t="shared" si="92"/>
        <v>0</v>
      </c>
      <c r="W438" s="76">
        <f t="shared" si="93"/>
        <v>0</v>
      </c>
      <c r="X438" s="77">
        <f>IF(IFERROR(RIGHT(E438,1),"")="✔",S438*(1-#REF!),S438*(1-$X$2))</f>
        <v>1106.6999999999998</v>
      </c>
      <c r="Y438" s="167">
        <f t="shared" si="95"/>
        <v>0.43727272727272704</v>
      </c>
      <c r="Z438" s="167">
        <f t="shared" si="96"/>
        <v>0.2038129496402879</v>
      </c>
      <c r="AA438" s="167">
        <f t="shared" si="97"/>
        <v>0.80519480519480524</v>
      </c>
      <c r="AB438" s="169">
        <f t="shared" si="110"/>
        <v>1390</v>
      </c>
      <c r="AC438" s="161">
        <f>IFERROR(ROUND((VLOOKUP($A438,'ИЗ ГУГЛА'!$B:$Z,AC$1,0)+AE438)*AD438,),VLOOKUP($A438,'ИЗ ГУГЛА'!$B:$Z,AC$1,0))</f>
        <v>1390</v>
      </c>
      <c r="AD438" s="78">
        <v>1</v>
      </c>
      <c r="AE438" s="160">
        <v>0</v>
      </c>
      <c r="AF438" s="183">
        <v>1390</v>
      </c>
      <c r="AG438" s="152" t="s">
        <v>28586</v>
      </c>
      <c r="AH438" s="161" t="str">
        <f>IFERROR(ROUND((VLOOKUP($A438,'ИЗ ГУГЛА'!$B:$Z,AH$1,0)+AJ438)*AI438,),VLOOKUP($A438,'ИЗ ГУГЛА'!$B:$Z,AH$1,0))</f>
        <v/>
      </c>
      <c r="AI438" s="78">
        <v>1</v>
      </c>
      <c r="AJ438" s="160">
        <v>0</v>
      </c>
      <c r="AK438" s="172"/>
      <c r="AL438" s="172"/>
      <c r="AM438" s="161" t="str">
        <f>IFERROR(ROUND((VLOOKUP($A438,'ИЗ ГУГЛА'!$B:$Z,AM$1,0)+AO438)*AN438,),VLOOKUP($A438,'ИЗ ГУГЛА'!$B:$Z,AM$1,0))</f>
        <v/>
      </c>
      <c r="AN438" s="160">
        <v>1</v>
      </c>
      <c r="AO438" s="160">
        <v>0</v>
      </c>
      <c r="AP438" s="172"/>
      <c r="AQ438" s="172"/>
      <c r="AR438" s="161" t="str">
        <f>IFERROR(ROUND((VLOOKUP($A438,'ИЗ ГУГЛА'!$B:$Z,AR$1,0)+AT438)*AS438,),VLOOKUP($A438,'ИЗ ГУГЛА'!$B:$Z,AR$1,0))</f>
        <v/>
      </c>
      <c r="AS438" s="160">
        <v>1</v>
      </c>
      <c r="AT438" s="160">
        <v>0</v>
      </c>
      <c r="AU438" s="172"/>
      <c r="AV438" s="172"/>
    </row>
    <row r="439" spans="1:48" ht="46.5" hidden="1" thickTop="1" thickBot="1">
      <c r="A439" s="121">
        <v>195047</v>
      </c>
      <c r="B439" s="115">
        <f>VLOOKUP($A439,'Выгр Кат'!$A:$T,B$1,0)</f>
        <v>18782</v>
      </c>
      <c r="C439" s="116" t="str">
        <f>VLOOKUP($A439,'Выгр Кат'!$A:$T,C$1,0)</f>
        <v>Подшипник опоры амортизатора Marel для Лада Ларгус, XRAY, Renault Logan, Duster, Nissan Terrano, Almera</v>
      </c>
      <c r="D439" s="115" t="str">
        <f>VLOOKUP($A439,'Выгр Кат'!$A:$T,D$1,0)</f>
        <v>Y</v>
      </c>
      <c r="E439" s="115" t="str">
        <f>VLOOKUP($A439,'Выгр Кат'!$A:$T,E$1,0)</f>
        <v>1</v>
      </c>
      <c r="F439" s="115">
        <f>VLOOKUP($A439,'Выгр Кат'!$A:$T,F$1,0)</f>
        <v>0</v>
      </c>
      <c r="G439" s="115" t="str">
        <f>VLOOKUP($A439,'Выгр Кат'!$A:$T,G$1,0)</f>
        <v>М255.04</v>
      </c>
      <c r="H439" s="115">
        <f>VLOOKUP($A439,'Выгр Кат'!$A:$T,H$1,0)</f>
        <v>0</v>
      </c>
      <c r="I439" s="93" t="s">
        <v>295</v>
      </c>
      <c r="J439" s="93" t="s">
        <v>295</v>
      </c>
      <c r="K439" s="75" t="e">
        <f>VLOOKUP(J439,'Отчет Eplex'!$B:$E,4,0)</f>
        <v>#N/A</v>
      </c>
      <c r="L439" s="75" t="e">
        <f t="shared" si="90"/>
        <v>#N/A</v>
      </c>
      <c r="M439" s="72">
        <v>1</v>
      </c>
      <c r="N439" s="73" t="s">
        <v>2270</v>
      </c>
      <c r="O439" s="72" t="str">
        <f>IFERROR(IF(VLOOKUP(I439,'Прайс шпак'!C:F,4,0)=N439,"шпак","Ошибка"),"Ошибка")</f>
        <v>шпак</v>
      </c>
      <c r="P439" s="74">
        <f>INDEX('Прайс шпак'!$H:$H,MATCH(I439,'Прайс шпак'!$C:$C,0))*M439</f>
        <v>300</v>
      </c>
      <c r="Q439" s="72">
        <f>VLOOKUP(P439,Наценка!$A$1:$B$8,2,1)</f>
        <v>1.55</v>
      </c>
      <c r="R439" s="75">
        <f t="shared" si="99"/>
        <v>465</v>
      </c>
      <c r="S439" s="74">
        <f t="shared" si="91"/>
        <v>469</v>
      </c>
      <c r="T439" s="75">
        <f>VLOOKUP($A439,'Выгр Кат'!$A:$T,T$1,0)</f>
        <v>300</v>
      </c>
      <c r="U439" s="75">
        <f>VLOOKUP($A439,'Выгр Кат'!$A:$T,U$1,0)</f>
        <v>469</v>
      </c>
      <c r="V439" s="76">
        <f t="shared" si="92"/>
        <v>0</v>
      </c>
      <c r="W439" s="76">
        <f t="shared" si="93"/>
        <v>0</v>
      </c>
      <c r="X439" s="77">
        <f>IF(IFERROR(RIGHT(E439,1),"")="✔",S439*(1-#REF!),S439*(1-$X$2))</f>
        <v>436.16999999999996</v>
      </c>
      <c r="Y439" s="167">
        <f t="shared" si="95"/>
        <v>0.45389999999999997</v>
      </c>
      <c r="Z439" s="167" t="str">
        <f t="shared" si="96"/>
        <v/>
      </c>
      <c r="AA439" s="167" t="str">
        <f t="shared" si="97"/>
        <v/>
      </c>
      <c r="AB439" s="168"/>
      <c r="AC439" s="161" t="str">
        <f>IFERROR(ROUND((VLOOKUP($A439,'ИЗ ГУГЛА'!$B:$Z,AC$1,0)+AE439)*AD439,),VLOOKUP($A439,'ИЗ ГУГЛА'!$B:$Z,AC$1,0))</f>
        <v/>
      </c>
      <c r="AD439" s="78">
        <v>1</v>
      </c>
      <c r="AE439" s="160">
        <v>0</v>
      </c>
      <c r="AF439" s="117" t="s">
        <v>28492</v>
      </c>
      <c r="AG439" s="152"/>
      <c r="AH439" s="161" t="str">
        <f>IFERROR(ROUND((VLOOKUP($A439,'ИЗ ГУГЛА'!$B:$Z,AH$1,0)+AJ439)*AI439,),VLOOKUP($A439,'ИЗ ГУГЛА'!$B:$Z,AH$1,0))</f>
        <v/>
      </c>
      <c r="AI439" s="78">
        <v>1</v>
      </c>
      <c r="AJ439" s="160">
        <v>0</v>
      </c>
      <c r="AK439" s="172"/>
      <c r="AL439" s="172"/>
      <c r="AM439" s="161" t="str">
        <f>IFERROR(ROUND((VLOOKUP($A439,'ИЗ ГУГЛА'!$B:$Z,AM$1,0)+AO439)*AN439,),VLOOKUP($A439,'ИЗ ГУГЛА'!$B:$Z,AM$1,0))</f>
        <v/>
      </c>
      <c r="AN439" s="160">
        <v>1</v>
      </c>
      <c r="AO439" s="160">
        <v>0</v>
      </c>
      <c r="AP439" s="172"/>
      <c r="AQ439" s="172"/>
      <c r="AR439" s="161" t="str">
        <f>IFERROR(ROUND((VLOOKUP($A439,'ИЗ ГУГЛА'!$B:$Z,AR$1,0)+AT439)*AS439,),VLOOKUP($A439,'ИЗ ГУГЛА'!$B:$Z,AR$1,0))</f>
        <v/>
      </c>
      <c r="AS439" s="160">
        <v>1</v>
      </c>
      <c r="AT439" s="160">
        <v>0</v>
      </c>
      <c r="AU439" s="172"/>
      <c r="AV439" s="172"/>
    </row>
    <row r="440" spans="1:48" ht="76.5" hidden="1" thickTop="1" thickBot="1">
      <c r="A440" s="121">
        <v>204416</v>
      </c>
      <c r="B440" s="115">
        <f>VLOOKUP($A440,'Выгр Кат'!$A:$T,B$1,0)</f>
        <v>19656</v>
      </c>
      <c r="C440" s="116" t="str">
        <f>VLOOKUP($A440,'Выгр Кат'!$A:$T,C$1,0)</f>
        <v>Ремкомплект опоры амортизатора Marel подшипник и усиленная опора для Лада Ларгус, XRAY, Renault Duster, Logan, Logan 2, Sandero, Sandero 2, Nissan Almera, Terrano</v>
      </c>
      <c r="D440" s="115" t="str">
        <f>VLOOKUP($A440,'Выгр Кат'!$A:$T,D$1,0)</f>
        <v>Y</v>
      </c>
      <c r="E440" s="115" t="str">
        <f>VLOOKUP($A440,'Выгр Кат'!$A:$T,E$1,0)</f>
        <v>1</v>
      </c>
      <c r="F440" s="115">
        <f>VLOOKUP($A440,'Выгр Кат'!$A:$T,F$1,0)</f>
        <v>0</v>
      </c>
      <c r="G440" s="115" t="str">
        <f>VLOOKUP($A440,'Выгр Кат'!$A:$T,G$1,0)</f>
        <v>MAK001, 543A06915R.</v>
      </c>
      <c r="H440" s="115">
        <f>VLOOKUP($A440,'Выгр Кат'!$A:$T,H$1,0)</f>
        <v>0</v>
      </c>
      <c r="I440" s="93" t="s">
        <v>306</v>
      </c>
      <c r="J440" s="93" t="s">
        <v>306</v>
      </c>
      <c r="K440" s="75" t="e">
        <f>VLOOKUP(J440,'Отчет Eplex'!$B:$E,4,0)</f>
        <v>#N/A</v>
      </c>
      <c r="L440" s="75" t="e">
        <f t="shared" ref="L440:L503" si="111">K440-P440</f>
        <v>#N/A</v>
      </c>
      <c r="M440" s="72">
        <v>1</v>
      </c>
      <c r="N440" s="73" t="s">
        <v>2270</v>
      </c>
      <c r="O440" s="72" t="str">
        <f>IFERROR(IF(VLOOKUP(I440,'Прайс шпак'!C:F,4,0)=N440,"шпак","Ошибка"),"Ошибка")</f>
        <v>шпак</v>
      </c>
      <c r="P440" s="74">
        <f>INDEX('Прайс шпак'!$H:$H,MATCH(I440,'Прайс шпак'!$C:$C,0))*M440</f>
        <v>900</v>
      </c>
      <c r="Q440" s="72">
        <f>VLOOKUP(P440,Наценка!$A$1:$B$8,2,1)</f>
        <v>1.5</v>
      </c>
      <c r="R440" s="75">
        <f t="shared" si="99"/>
        <v>1350</v>
      </c>
      <c r="S440" s="74">
        <f t="shared" ref="S440:S503" si="112">IF(R440&lt;=1000,(ROUNDUP(R440,-1)-1),(ROUNDUP(R440,-2)-10))</f>
        <v>1390</v>
      </c>
      <c r="T440" s="75">
        <f>VLOOKUP($A440,'Выгр Кат'!$A:$T,T$1,0)</f>
        <v>900</v>
      </c>
      <c r="U440" s="75">
        <f>VLOOKUP($A440,'Выгр Кат'!$A:$T,U$1,0)</f>
        <v>1390</v>
      </c>
      <c r="V440" s="76">
        <f t="shared" ref="V440:V503" si="113">P440-T440</f>
        <v>0</v>
      </c>
      <c r="W440" s="76">
        <f t="shared" ref="W440:W503" si="114">S440-U440</f>
        <v>0</v>
      </c>
      <c r="X440" s="77">
        <f>IF(IFERROR(RIGHT(E440,1),"")="✔",S440*(1-#REF!),S440*(1-$X$2))</f>
        <v>1292.6999999999998</v>
      </c>
      <c r="Y440" s="167">
        <f t="shared" si="95"/>
        <v>0.43633333333333324</v>
      </c>
      <c r="Z440" s="167">
        <f t="shared" si="96"/>
        <v>7.0000000000000132E-2</v>
      </c>
      <c r="AA440" s="167">
        <f t="shared" si="97"/>
        <v>0.54444444444444451</v>
      </c>
      <c r="AB440" s="169">
        <f t="shared" ref="AB440:AB463" si="115">AF440</f>
        <v>1390</v>
      </c>
      <c r="AC440" s="161">
        <f>IFERROR(ROUND((VLOOKUP($A440,'ИЗ ГУГЛА'!$B:$Z,AC$1,0)+AE440)*AD440,),VLOOKUP($A440,'ИЗ ГУГЛА'!$B:$Z,AC$1,0))</f>
        <v>1390</v>
      </c>
      <c r="AD440" s="78">
        <v>1</v>
      </c>
      <c r="AE440" s="160">
        <v>0</v>
      </c>
      <c r="AF440" s="117">
        <v>1390</v>
      </c>
      <c r="AG440" s="152" t="s">
        <v>26918</v>
      </c>
      <c r="AH440" s="161" t="str">
        <f>IFERROR(ROUND((VLOOKUP($A440,'ИЗ ГУГЛА'!$B:$Z,AH$1,0)+AJ440)*AI440,),VLOOKUP($A440,'ИЗ ГУГЛА'!$B:$Z,AH$1,0))</f>
        <v/>
      </c>
      <c r="AI440" s="78">
        <v>1</v>
      </c>
      <c r="AJ440" s="160">
        <v>0</v>
      </c>
      <c r="AK440" s="172"/>
      <c r="AL440" s="172"/>
      <c r="AM440" s="161" t="str">
        <f>IFERROR(ROUND((VLOOKUP($A440,'ИЗ ГУГЛА'!$B:$Z,AM$1,0)+AO440)*AN440,),VLOOKUP($A440,'ИЗ ГУГЛА'!$B:$Z,AM$1,0))</f>
        <v/>
      </c>
      <c r="AN440" s="160">
        <v>1</v>
      </c>
      <c r="AO440" s="160">
        <v>0</v>
      </c>
      <c r="AP440" s="172"/>
      <c r="AQ440" s="172"/>
      <c r="AR440" s="161" t="str">
        <f>IFERROR(ROUND((VLOOKUP($A440,'ИЗ ГУГЛА'!$B:$Z,AR$1,0)+AT440)*AS440,),VLOOKUP($A440,'ИЗ ГУГЛА'!$B:$Z,AR$1,0))</f>
        <v/>
      </c>
      <c r="AS440" s="160">
        <v>1</v>
      </c>
      <c r="AT440" s="160">
        <v>0</v>
      </c>
      <c r="AU440" s="172"/>
      <c r="AV440" s="172"/>
    </row>
    <row r="441" spans="1:48" ht="61.5" hidden="1" thickTop="1" thickBot="1">
      <c r="A441" s="121">
        <v>139957</v>
      </c>
      <c r="B441" s="115">
        <f>VLOOKUP($A441,'Выгр Кат'!$A:$T,B$1,0)</f>
        <v>38266</v>
      </c>
      <c r="C441" s="116" t="str">
        <f>VLOOKUP($A441,'Выгр Кат'!$A:$T,C$1,0)</f>
        <v>Выжимной подшипник MAREL MAGNUM усиленный для Лада Калина 2, Гранта, Гранта FL, Приора, Веста, XRAY тросовая КПП</v>
      </c>
      <c r="D441" s="115" t="str">
        <f>VLOOKUP($A441,'Выгр Кат'!$A:$T,D$1,0)</f>
        <v>Y</v>
      </c>
      <c r="E441" s="115" t="str">
        <f>VLOOKUP($A441,'Выгр Кат'!$A:$T,E$1,0)</f>
        <v>1</v>
      </c>
      <c r="F441" s="115">
        <f>VLOOKUP($A441,'Выгр Кат'!$A:$T,F$1,0)</f>
        <v>0</v>
      </c>
      <c r="G441" s="115" t="str">
        <f>VLOOKUP($A441,'Выгр Кат'!$A:$T,G$1,0)</f>
        <v>MC001</v>
      </c>
      <c r="H441" s="115">
        <f>VLOOKUP($A441,'Выгр Кат'!$A:$T,H$1,0)</f>
        <v>0</v>
      </c>
      <c r="I441" s="98" t="s">
        <v>2320</v>
      </c>
      <c r="J441" s="98" t="s">
        <v>2320</v>
      </c>
      <c r="K441" s="75" t="e">
        <f>VLOOKUP(J441,'Отчет Eplex'!$B:$E,4,0)</f>
        <v>#N/A</v>
      </c>
      <c r="L441" s="75" t="e">
        <f t="shared" si="111"/>
        <v>#N/A</v>
      </c>
      <c r="M441" s="72">
        <v>1</v>
      </c>
      <c r="N441" s="73" t="s">
        <v>2270</v>
      </c>
      <c r="O441" s="72" t="str">
        <f>IFERROR(IF(VLOOKUP(I441,'Прайс шпак'!C:F,4,0)=N441,"шпак","Ошибка"),"Ошибка")</f>
        <v>шпак</v>
      </c>
      <c r="P441" s="74">
        <f>INDEX('Прайс шпак'!$H:$H,MATCH(I441,'Прайс шпак'!$C:$C,0))*M441</f>
        <v>1200</v>
      </c>
      <c r="Q441" s="72">
        <f>VLOOKUP(P441,Наценка!$A$1:$B$8,2,1)</f>
        <v>1.39</v>
      </c>
      <c r="R441" s="75">
        <f t="shared" si="99"/>
        <v>1667.9999999999998</v>
      </c>
      <c r="S441" s="74">
        <f t="shared" si="112"/>
        <v>1690</v>
      </c>
      <c r="T441" s="75">
        <f>VLOOKUP($A441,'Выгр Кат'!$A:$T,T$1,0)</f>
        <v>1200</v>
      </c>
      <c r="U441" s="75">
        <f>VLOOKUP($A441,'Выгр Кат'!$A:$T,U$1,0)</f>
        <v>1690</v>
      </c>
      <c r="V441" s="76">
        <f t="shared" si="113"/>
        <v>0</v>
      </c>
      <c r="W441" s="76">
        <f t="shared" si="114"/>
        <v>0</v>
      </c>
      <c r="X441" s="77">
        <f>IF(IFERROR(RIGHT(E441,1),"")="✔",S441*(1-#REF!),S441*(1-$X$2))</f>
        <v>1571.6999999999998</v>
      </c>
      <c r="Y441" s="167">
        <f t="shared" si="95"/>
        <v>0.30974999999999975</v>
      </c>
      <c r="Z441" s="167">
        <f t="shared" si="96"/>
        <v>0.16841269841269851</v>
      </c>
      <c r="AA441" s="167">
        <f t="shared" si="97"/>
        <v>0.57499999999999996</v>
      </c>
      <c r="AB441" s="169">
        <f t="shared" si="115"/>
        <v>1890</v>
      </c>
      <c r="AC441" s="161">
        <f>IFERROR(ROUND((VLOOKUP($A441,'ИЗ ГУГЛА'!$B:$Z,AC$1,0)+AE441)*AD441,),VLOOKUP($A441,'ИЗ ГУГЛА'!$B:$Z,AC$1,0))</f>
        <v>1890</v>
      </c>
      <c r="AD441" s="78">
        <v>1</v>
      </c>
      <c r="AE441" s="160">
        <v>0</v>
      </c>
      <c r="AF441" s="183">
        <v>1890</v>
      </c>
      <c r="AG441" s="152" t="s">
        <v>26898</v>
      </c>
      <c r="AH441" s="161" t="str">
        <f>IFERROR(ROUND((VLOOKUP($A441,'ИЗ ГУГЛА'!$B:$Z,AH$1,0)+AJ441)*AI441,),VLOOKUP($A441,'ИЗ ГУГЛА'!$B:$Z,AH$1,0))</f>
        <v/>
      </c>
      <c r="AI441" s="78">
        <v>1</v>
      </c>
      <c r="AJ441" s="160">
        <v>0</v>
      </c>
      <c r="AK441" s="172"/>
      <c r="AL441" s="172"/>
      <c r="AM441" s="161" t="str">
        <f>IFERROR(ROUND((VLOOKUP($A441,'ИЗ ГУГЛА'!$B:$Z,AM$1,0)+AO441)*AN441,),VLOOKUP($A441,'ИЗ ГУГЛА'!$B:$Z,AM$1,0))</f>
        <v/>
      </c>
      <c r="AN441" s="160">
        <v>1</v>
      </c>
      <c r="AO441" s="160">
        <v>0</v>
      </c>
      <c r="AP441" s="172"/>
      <c r="AQ441" s="172"/>
      <c r="AR441" s="161" t="str">
        <f>IFERROR(ROUND((VLOOKUP($A441,'ИЗ ГУГЛА'!$B:$Z,AR$1,0)+AT441)*AS441,),VLOOKUP($A441,'ИЗ ГУГЛА'!$B:$Z,AR$1,0))</f>
        <v/>
      </c>
      <c r="AS441" s="160">
        <v>1</v>
      </c>
      <c r="AT441" s="160">
        <v>0</v>
      </c>
      <c r="AU441" s="172"/>
      <c r="AV441" s="172"/>
    </row>
    <row r="442" spans="1:48" ht="31.5" hidden="1" thickTop="1" thickBot="1">
      <c r="A442" s="121">
        <v>139958</v>
      </c>
      <c r="B442" s="115">
        <f>VLOOKUP($A442,'Выгр Кат'!$A:$T,B$1,0)</f>
        <v>38265</v>
      </c>
      <c r="C442" s="116" t="str">
        <f>VLOOKUP($A442,'Выгр Кат'!$A:$T,C$1,0)</f>
        <v>Выжимной подшипник MAREL для Лада Нива 4х4, Шевроле Нива</v>
      </c>
      <c r="D442" s="115" t="str">
        <f>VLOOKUP($A442,'Выгр Кат'!$A:$T,D$1,0)</f>
        <v>Y</v>
      </c>
      <c r="E442" s="115" t="str">
        <f>VLOOKUP($A442,'Выгр Кат'!$A:$T,E$1,0)</f>
        <v>1</v>
      </c>
      <c r="F442" s="115">
        <f>VLOOKUP($A442,'Выгр Кат'!$A:$T,F$1,0)</f>
        <v>0</v>
      </c>
      <c r="G442" s="115" t="str">
        <f>VLOOKUP($A442,'Выгр Кат'!$A:$T,G$1,0)</f>
        <v>MC002</v>
      </c>
      <c r="H442" s="115">
        <f>VLOOKUP($A442,'Выгр Кат'!$A:$T,H$1,0)</f>
        <v>0</v>
      </c>
      <c r="I442" s="98" t="s">
        <v>2318</v>
      </c>
      <c r="J442" s="98" t="s">
        <v>2318</v>
      </c>
      <c r="K442" s="75" t="e">
        <f>VLOOKUP(J442,'Отчет Eplex'!$B:$E,4,0)</f>
        <v>#N/A</v>
      </c>
      <c r="L442" s="75" t="e">
        <f t="shared" si="111"/>
        <v>#N/A</v>
      </c>
      <c r="M442" s="72">
        <v>1</v>
      </c>
      <c r="N442" s="73" t="s">
        <v>2270</v>
      </c>
      <c r="O442" s="72" t="str">
        <f>IFERROR(IF(VLOOKUP(I442,'Прайс шпак'!C:F,4,0)=N442,"шпак","Ошибка"),"Ошибка")</f>
        <v>шпак</v>
      </c>
      <c r="P442" s="74">
        <f>INDEX('Прайс шпак'!$H:$H,MATCH(I442,'Прайс шпак'!$C:$C,0))*M442</f>
        <v>800</v>
      </c>
      <c r="Q442" s="72">
        <f>VLOOKUP(P442,Наценка!$A$1:$B$8,2,1)</f>
        <v>1.5</v>
      </c>
      <c r="R442" s="75">
        <f t="shared" si="99"/>
        <v>1200</v>
      </c>
      <c r="S442" s="74">
        <f t="shared" si="112"/>
        <v>1190</v>
      </c>
      <c r="T442" s="75">
        <f>VLOOKUP($A442,'Выгр Кат'!$A:$T,T$1,0)</f>
        <v>800</v>
      </c>
      <c r="U442" s="75">
        <f>VLOOKUP($A442,'Выгр Кат'!$A:$T,U$1,0)</f>
        <v>1190</v>
      </c>
      <c r="V442" s="76">
        <f t="shared" si="113"/>
        <v>0</v>
      </c>
      <c r="W442" s="76">
        <f t="shared" si="114"/>
        <v>0</v>
      </c>
      <c r="X442" s="77">
        <f>IF(IFERROR(RIGHT(E442,1),"")="✔",S442*(1-#REF!),S442*(1-$X$2))</f>
        <v>1106.6999999999998</v>
      </c>
      <c r="Y442" s="167">
        <f t="shared" si="95"/>
        <v>0.3833749999999998</v>
      </c>
      <c r="Z442" s="167">
        <f t="shared" si="96"/>
        <v>0.2038129496402879</v>
      </c>
      <c r="AA442" s="167">
        <f t="shared" si="97"/>
        <v>0.73750000000000004</v>
      </c>
      <c r="AB442" s="169">
        <f t="shared" si="115"/>
        <v>1390</v>
      </c>
      <c r="AC442" s="161">
        <f>IFERROR(ROUND((VLOOKUP($A442,'ИЗ ГУГЛА'!$B:$Z,AC$1,0)+AE442)*AD442,),VLOOKUP($A442,'ИЗ ГУГЛА'!$B:$Z,AC$1,0))</f>
        <v>1390</v>
      </c>
      <c r="AD442" s="78">
        <v>1</v>
      </c>
      <c r="AE442" s="160">
        <v>0</v>
      </c>
      <c r="AF442" s="183">
        <v>1390</v>
      </c>
      <c r="AG442" s="152" t="s">
        <v>26919</v>
      </c>
      <c r="AH442" s="161" t="str">
        <f>IFERROR(ROUND((VLOOKUP($A442,'ИЗ ГУГЛА'!$B:$Z,AH$1,0)+AJ442)*AI442,),VLOOKUP($A442,'ИЗ ГУГЛА'!$B:$Z,AH$1,0))</f>
        <v/>
      </c>
      <c r="AI442" s="78">
        <v>1</v>
      </c>
      <c r="AJ442" s="160">
        <v>0</v>
      </c>
      <c r="AK442" s="172"/>
      <c r="AL442" s="172"/>
      <c r="AM442" s="161" t="str">
        <f>IFERROR(ROUND((VLOOKUP($A442,'ИЗ ГУГЛА'!$B:$Z,AM$1,0)+AO442)*AN442,),VLOOKUP($A442,'ИЗ ГУГЛА'!$B:$Z,AM$1,0))</f>
        <v/>
      </c>
      <c r="AN442" s="160">
        <v>1</v>
      </c>
      <c r="AO442" s="160">
        <v>0</v>
      </c>
      <c r="AP442" s="172"/>
      <c r="AQ442" s="172"/>
      <c r="AR442" s="161" t="str">
        <f>IFERROR(ROUND((VLOOKUP($A442,'ИЗ ГУГЛА'!$B:$Z,AR$1,0)+AT442)*AS442,),VLOOKUP($A442,'ИЗ ГУГЛА'!$B:$Z,AR$1,0))</f>
        <v/>
      </c>
      <c r="AS442" s="160">
        <v>1</v>
      </c>
      <c r="AT442" s="160">
        <v>0</v>
      </c>
      <c r="AU442" s="172"/>
      <c r="AV442" s="172"/>
    </row>
    <row r="443" spans="1:48" ht="46.5" hidden="1" thickTop="1" thickBot="1">
      <c r="A443" s="121">
        <v>159366</v>
      </c>
      <c r="B443" s="115">
        <f>VLOOKUP($A443,'Выгр Кат'!$A:$T,B$1,0)</f>
        <v>18788</v>
      </c>
      <c r="C443" s="116" t="str">
        <f>VLOOKUP($A443,'Выгр Кат'!$A:$T,C$1,0)</f>
        <v>Комплект подшипников КПП Marel для ВАЗ 2108-21099, 2110-2112, 2113-2115, Лада Калина 2, Приора, Гранта</v>
      </c>
      <c r="D443" s="115" t="str">
        <f>VLOOKUP($A443,'Выгр Кат'!$A:$T,D$1,0)</f>
        <v>Y</v>
      </c>
      <c r="E443" s="115" t="str">
        <f>VLOOKUP($A443,'Выгр Кат'!$A:$T,E$1,0)</f>
        <v>1</v>
      </c>
      <c r="F443" s="115">
        <f>VLOOKUP($A443,'Выгр Кат'!$A:$T,F$1,0)</f>
        <v>0</v>
      </c>
      <c r="G443" s="115" t="str">
        <f>VLOOKUP($A443,'Выгр Кат'!$A:$T,G$1,0)</f>
        <v>21703-1701033, 2108-1701031, 2108-1701190, MGB001</v>
      </c>
      <c r="H443" s="115">
        <f>VLOOKUP($A443,'Выгр Кат'!$A:$T,H$1,0)</f>
        <v>0</v>
      </c>
      <c r="I443" s="93" t="s">
        <v>299</v>
      </c>
      <c r="J443" s="93" t="s">
        <v>299</v>
      </c>
      <c r="K443" s="75" t="e">
        <f>VLOOKUP(J443,'Отчет Eplex'!$B:$E,4,0)</f>
        <v>#N/A</v>
      </c>
      <c r="L443" s="75" t="e">
        <f t="shared" si="111"/>
        <v>#N/A</v>
      </c>
      <c r="M443" s="72">
        <v>1</v>
      </c>
      <c r="N443" s="73" t="s">
        <v>2270</v>
      </c>
      <c r="O443" s="72" t="str">
        <f>IFERROR(IF(VLOOKUP(I443,'Прайс шпак'!C:F,4,0)=N443,"шпак","Ошибка"),"Ошибка")</f>
        <v>шпак</v>
      </c>
      <c r="P443" s="74">
        <f>INDEX('Прайс шпак'!$H:$H,MATCH(I443,'Прайс шпак'!$C:$C,0))*M443</f>
        <v>1700</v>
      </c>
      <c r="Q443" s="72">
        <f>VLOOKUP(P443,Наценка!$A$1:$B$8,2,1)</f>
        <v>1.39</v>
      </c>
      <c r="R443" s="75">
        <f t="shared" si="99"/>
        <v>2363</v>
      </c>
      <c r="S443" s="74">
        <f t="shared" si="112"/>
        <v>2390</v>
      </c>
      <c r="T443" s="75">
        <f>VLOOKUP($A443,'Выгр Кат'!$A:$T,T$1,0)</f>
        <v>1700</v>
      </c>
      <c r="U443" s="75">
        <f>VLOOKUP($A443,'Выгр Кат'!$A:$T,U$1,0)</f>
        <v>2390</v>
      </c>
      <c r="V443" s="76">
        <f t="shared" si="113"/>
        <v>0</v>
      </c>
      <c r="W443" s="76">
        <f t="shared" si="114"/>
        <v>0</v>
      </c>
      <c r="X443" s="77">
        <f>IF(IFERROR(RIGHT(E443,1),"")="✔",S443*(1-#REF!),S443*(1-$X$2))</f>
        <v>2222.6999999999998</v>
      </c>
      <c r="Y443" s="167">
        <f t="shared" si="95"/>
        <v>0.30747058823529394</v>
      </c>
      <c r="Z443" s="167">
        <f t="shared" si="96"/>
        <v>0.14181467181467189</v>
      </c>
      <c r="AA443" s="167">
        <f t="shared" si="97"/>
        <v>0.5235294117647058</v>
      </c>
      <c r="AB443" s="169">
        <f t="shared" si="115"/>
        <v>2590</v>
      </c>
      <c r="AC443" s="161">
        <f>IFERROR(ROUND((VLOOKUP($A443,'ИЗ ГУГЛА'!$B:$Z,AC$1,0)+AE443)*AD443,),VLOOKUP($A443,'ИЗ ГУГЛА'!$B:$Z,AC$1,0))</f>
        <v>2590</v>
      </c>
      <c r="AD443" s="78">
        <v>1</v>
      </c>
      <c r="AE443" s="160">
        <v>0</v>
      </c>
      <c r="AF443" s="117">
        <v>2590</v>
      </c>
      <c r="AG443" s="152" t="s">
        <v>26899</v>
      </c>
      <c r="AH443" s="161" t="str">
        <f>IFERROR(ROUND((VLOOKUP($A443,'ИЗ ГУГЛА'!$B:$Z,AH$1,0)+AJ443)*AI443,),VLOOKUP($A443,'ИЗ ГУГЛА'!$B:$Z,AH$1,0))</f>
        <v/>
      </c>
      <c r="AI443" s="78">
        <v>1</v>
      </c>
      <c r="AJ443" s="160">
        <v>0</v>
      </c>
      <c r="AK443" s="172"/>
      <c r="AL443" s="172"/>
      <c r="AM443" s="161" t="str">
        <f>IFERROR(ROUND((VLOOKUP($A443,'ИЗ ГУГЛА'!$B:$Z,AM$1,0)+AO443)*AN443,),VLOOKUP($A443,'ИЗ ГУГЛА'!$B:$Z,AM$1,0))</f>
        <v/>
      </c>
      <c r="AN443" s="160">
        <v>1</v>
      </c>
      <c r="AO443" s="160">
        <v>0</v>
      </c>
      <c r="AP443" s="172"/>
      <c r="AQ443" s="172"/>
      <c r="AR443" s="161" t="str">
        <f>IFERROR(ROUND((VLOOKUP($A443,'ИЗ ГУГЛА'!$B:$Z,AR$1,0)+AT443)*AS443,),VLOOKUP($A443,'ИЗ ГУГЛА'!$B:$Z,AR$1,0))</f>
        <v/>
      </c>
      <c r="AS443" s="160">
        <v>1</v>
      </c>
      <c r="AT443" s="160">
        <v>0</v>
      </c>
      <c r="AU443" s="172"/>
      <c r="AV443" s="172"/>
    </row>
    <row r="444" spans="1:48" ht="61.5" hidden="1" thickTop="1" thickBot="1">
      <c r="A444" s="121">
        <v>159367</v>
      </c>
      <c r="B444" s="115">
        <f>VLOOKUP($A444,'Выгр Кат'!$A:$T,B$1,0)</f>
        <v>18787</v>
      </c>
      <c r="C444" s="116" t="str">
        <f>VLOOKUP($A444,'Выгр Кат'!$A:$T,C$1,0)</f>
        <v>Комплект подшипников КПП Marel с сальниками для ВАЗ 2108-21099, 2110-2112, Лада Калина, Приора, Гранта, Веста, XRAY, Datsun mi-DO, on-DO</v>
      </c>
      <c r="D444" s="115" t="str">
        <f>VLOOKUP($A444,'Выгр Кат'!$A:$T,D$1,0)</f>
        <v>Y</v>
      </c>
      <c r="E444" s="115" t="str">
        <f>VLOOKUP($A444,'Выгр Кат'!$A:$T,E$1,0)</f>
        <v>1</v>
      </c>
      <c r="F444" s="115">
        <f>VLOOKUP($A444,'Выгр Кат'!$A:$T,F$1,0)</f>
        <v>0</v>
      </c>
      <c r="G444" s="115" t="str">
        <f>VLOOKUP($A444,'Выгр Кат'!$A:$T,G$1,0)</f>
        <v>2108-1701190 / 2108-1701031 / 21703-1701033 / MGB002</v>
      </c>
      <c r="H444" s="115">
        <f>VLOOKUP($A444,'Выгр Кат'!$A:$T,H$1,0)</f>
        <v>0</v>
      </c>
      <c r="I444" s="93" t="s">
        <v>298</v>
      </c>
      <c r="J444" s="93" t="s">
        <v>298</v>
      </c>
      <c r="K444" s="75" t="e">
        <f>VLOOKUP(J444,'Отчет Eplex'!$B:$E,4,0)</f>
        <v>#N/A</v>
      </c>
      <c r="L444" s="75" t="e">
        <f t="shared" si="111"/>
        <v>#N/A</v>
      </c>
      <c r="M444" s="72">
        <v>1</v>
      </c>
      <c r="N444" s="73" t="s">
        <v>2270</v>
      </c>
      <c r="O444" s="72" t="str">
        <f>IFERROR(IF(VLOOKUP(I444,'Прайс шпак'!C:F,4,0)=N444,"шпак","Ошибка"),"Ошибка")</f>
        <v>шпак</v>
      </c>
      <c r="P444" s="74">
        <f>INDEX('Прайс шпак'!$H:$H,MATCH(I444,'Прайс шпак'!$C:$C,0))*M444</f>
        <v>2200</v>
      </c>
      <c r="Q444" s="72">
        <f>VLOOKUP(P444,Наценка!$A$1:$B$8,2,1)</f>
        <v>1.39</v>
      </c>
      <c r="R444" s="75">
        <f t="shared" si="99"/>
        <v>3058</v>
      </c>
      <c r="S444" s="74">
        <f t="shared" si="112"/>
        <v>3090</v>
      </c>
      <c r="T444" s="75">
        <f>VLOOKUP($A444,'Выгр Кат'!$A:$T,T$1,0)</f>
        <v>2200</v>
      </c>
      <c r="U444" s="75">
        <f>VLOOKUP($A444,'Выгр Кат'!$A:$T,U$1,0)</f>
        <v>3090</v>
      </c>
      <c r="V444" s="76">
        <f t="shared" si="113"/>
        <v>0</v>
      </c>
      <c r="W444" s="76">
        <f t="shared" si="114"/>
        <v>0</v>
      </c>
      <c r="X444" s="77">
        <f>IF(IFERROR(RIGHT(E444,1),"")="✔",S444*(1-#REF!),S444*(1-$X$2))</f>
        <v>2873.7</v>
      </c>
      <c r="Y444" s="167">
        <f t="shared" ref="Y444:Y507" si="116">IFERROR(X444/P444-1,"")</f>
        <v>0.30622727272727257</v>
      </c>
      <c r="Z444" s="167">
        <f t="shared" ref="Z444:Z507" si="117">IFERROR((AB444-X444)/AB444,"")</f>
        <v>7.8647002244309136E-2</v>
      </c>
      <c r="AA444" s="167">
        <f t="shared" ref="AA444:AA507" si="118">IFERROR(IF(AB444="","",AB444/P444-1),"")</f>
        <v>0.41772727272727272</v>
      </c>
      <c r="AB444" s="169">
        <f t="shared" si="115"/>
        <v>3119</v>
      </c>
      <c r="AC444" s="161">
        <f>IFERROR(ROUND((VLOOKUP($A444,'ИЗ ГУГЛА'!$B:$Z,AC$1,0)+AE444)*AD444,),VLOOKUP($A444,'ИЗ ГУГЛА'!$B:$Z,AC$1,0))</f>
        <v>3119</v>
      </c>
      <c r="AD444" s="78">
        <v>1</v>
      </c>
      <c r="AE444" s="160">
        <v>0</v>
      </c>
      <c r="AF444" s="183">
        <v>3119</v>
      </c>
      <c r="AG444" s="152" t="s">
        <v>26882</v>
      </c>
      <c r="AH444" s="161" t="str">
        <f>IFERROR(ROUND((VLOOKUP($A444,'ИЗ ГУГЛА'!$B:$Z,AH$1,0)+AJ444)*AI444,),VLOOKUP($A444,'ИЗ ГУГЛА'!$B:$Z,AH$1,0))</f>
        <v/>
      </c>
      <c r="AI444" s="78">
        <v>1</v>
      </c>
      <c r="AJ444" s="160">
        <v>0</v>
      </c>
      <c r="AK444" s="172"/>
      <c r="AL444" s="172"/>
      <c r="AM444" s="161" t="str">
        <f>IFERROR(ROUND((VLOOKUP($A444,'ИЗ ГУГЛА'!$B:$Z,AM$1,0)+AO444)*AN444,),VLOOKUP($A444,'ИЗ ГУГЛА'!$B:$Z,AM$1,0))</f>
        <v/>
      </c>
      <c r="AN444" s="160">
        <v>1</v>
      </c>
      <c r="AO444" s="160">
        <v>0</v>
      </c>
      <c r="AP444" s="172"/>
      <c r="AQ444" s="172"/>
      <c r="AR444" s="161" t="str">
        <f>IFERROR(ROUND((VLOOKUP($A444,'ИЗ ГУГЛА'!$B:$Z,AR$1,0)+AT444)*AS444,),VLOOKUP($A444,'ИЗ ГУГЛА'!$B:$Z,AR$1,0))</f>
        <v/>
      </c>
      <c r="AS444" s="160">
        <v>1</v>
      </c>
      <c r="AT444" s="160">
        <v>0</v>
      </c>
      <c r="AU444" s="172"/>
      <c r="AV444" s="172"/>
    </row>
    <row r="445" spans="1:48" ht="61.5" hidden="1" thickTop="1" thickBot="1">
      <c r="A445" s="121">
        <v>204502</v>
      </c>
      <c r="B445" s="115">
        <f>VLOOKUP($A445,'Выгр Кат'!$A:$T,B$1,0)</f>
        <v>38272</v>
      </c>
      <c r="C445" s="116" t="str">
        <f>VLOOKUP($A445,'Выгр Кат'!$A:$T,C$1,0)</f>
        <v>Ремонтный комплект MAREL подшипников КПП 4-5 ступ. для ВАЗ 2101-2107, Лада Нива 4х4, Шевроле Нива</v>
      </c>
      <c r="D445" s="115" t="str">
        <f>VLOOKUP($A445,'Выгр Кат'!$A:$T,D$1,0)</f>
        <v>Y</v>
      </c>
      <c r="E445" s="115" t="str">
        <f>VLOOKUP($A445,'Выгр Кат'!$A:$T,E$1,0)</f>
        <v>1ск4</v>
      </c>
      <c r="F445" s="115">
        <f>VLOOKUP($A445,'Выгр Кат'!$A:$T,F$1,0)</f>
        <v>0</v>
      </c>
      <c r="G445" s="115" t="str">
        <f>VLOOKUP($A445,'Выгр Кат'!$A:$T,G$1,0)</f>
        <v>MGB003</v>
      </c>
      <c r="H445" s="115">
        <f>VLOOKUP($A445,'Выгр Кат'!$A:$T,H$1,0)</f>
        <v>0</v>
      </c>
      <c r="I445" s="98" t="s">
        <v>2321</v>
      </c>
      <c r="J445" s="98" t="s">
        <v>2321</v>
      </c>
      <c r="K445" s="75" t="e">
        <f>VLOOKUP(J445,'Отчет Eplex'!$B:$E,4,0)</f>
        <v>#N/A</v>
      </c>
      <c r="L445" s="75" t="e">
        <f t="shared" si="111"/>
        <v>#N/A</v>
      </c>
      <c r="M445" s="72">
        <v>1</v>
      </c>
      <c r="N445" s="73" t="s">
        <v>2270</v>
      </c>
      <c r="O445" s="72" t="str">
        <f>IFERROR(IF(VLOOKUP(I445,'Прайс шпак'!C:F,4,0)=N445,"шпак","Ошибка"),"Ошибка")</f>
        <v>шпак</v>
      </c>
      <c r="P445" s="74">
        <f>INDEX('Прайс шпак'!$H:$H,MATCH(I445,'Прайс шпак'!$C:$C,0))*M445</f>
        <v>3300</v>
      </c>
      <c r="Q445" s="72">
        <f>VLOOKUP(P445,Наценка!$A$1:$B$8,2,1)</f>
        <v>1.39</v>
      </c>
      <c r="R445" s="75">
        <f t="shared" si="99"/>
        <v>4587</v>
      </c>
      <c r="S445" s="74">
        <f t="shared" si="112"/>
        <v>4590</v>
      </c>
      <c r="T445" s="75">
        <f>VLOOKUP($A445,'Выгр Кат'!$A:$T,T$1,0)</f>
        <v>3300</v>
      </c>
      <c r="U445" s="75">
        <f>VLOOKUP($A445,'Выгр Кат'!$A:$T,U$1,0)</f>
        <v>4590</v>
      </c>
      <c r="V445" s="76">
        <f t="shared" si="113"/>
        <v>0</v>
      </c>
      <c r="W445" s="76">
        <f t="shared" si="114"/>
        <v>0</v>
      </c>
      <c r="X445" s="77">
        <f>IF(IFERROR(RIGHT(E445,1),"")="✔",S445*(1-#REF!),S445*(1-$X$2))</f>
        <v>4268.7</v>
      </c>
      <c r="Y445" s="167">
        <f t="shared" si="116"/>
        <v>0.29354545454545455</v>
      </c>
      <c r="Z445" s="167">
        <f t="shared" si="117"/>
        <v>0.12705521472392642</v>
      </c>
      <c r="AA445" s="167">
        <f t="shared" si="118"/>
        <v>0.48181818181818192</v>
      </c>
      <c r="AB445" s="169">
        <f t="shared" si="115"/>
        <v>4890</v>
      </c>
      <c r="AC445" s="161">
        <f>IFERROR(ROUND((VLOOKUP($A445,'ИЗ ГУГЛА'!$B:$Z,AC$1,0)+AE445)*AD445,),VLOOKUP($A445,'ИЗ ГУГЛА'!$B:$Z,AC$1,0))</f>
        <v>4890</v>
      </c>
      <c r="AD445" s="78">
        <v>1</v>
      </c>
      <c r="AE445" s="160">
        <v>0</v>
      </c>
      <c r="AF445" s="183">
        <v>4890</v>
      </c>
      <c r="AG445" s="152" t="s">
        <v>26880</v>
      </c>
      <c r="AH445" s="161" t="str">
        <f>IFERROR(ROUND((VLOOKUP($A445,'ИЗ ГУГЛА'!$B:$Z,AH$1,0)+AJ445)*AI445,),VLOOKUP($A445,'ИЗ ГУГЛА'!$B:$Z,AH$1,0))</f>
        <v/>
      </c>
      <c r="AI445" s="78">
        <v>1</v>
      </c>
      <c r="AJ445" s="160">
        <v>0</v>
      </c>
      <c r="AK445" s="172"/>
      <c r="AL445" s="172"/>
      <c r="AM445" s="161" t="str">
        <f>IFERROR(ROUND((VLOOKUP($A445,'ИЗ ГУГЛА'!$B:$Z,AM$1,0)+AO445)*AN445,),VLOOKUP($A445,'ИЗ ГУГЛА'!$B:$Z,AM$1,0))</f>
        <v/>
      </c>
      <c r="AN445" s="160">
        <v>1</v>
      </c>
      <c r="AO445" s="160">
        <v>0</v>
      </c>
      <c r="AP445" s="172"/>
      <c r="AQ445" s="172"/>
      <c r="AR445" s="161" t="str">
        <f>IFERROR(ROUND((VLOOKUP($A445,'ИЗ ГУГЛА'!$B:$Z,AR$1,0)+AT445)*AS445,),VLOOKUP($A445,'ИЗ ГУГЛА'!$B:$Z,AR$1,0))</f>
        <v/>
      </c>
      <c r="AS445" s="160">
        <v>1</v>
      </c>
      <c r="AT445" s="160">
        <v>0</v>
      </c>
      <c r="AU445" s="172"/>
      <c r="AV445" s="172"/>
    </row>
    <row r="446" spans="1:48" ht="31.5" hidden="1" thickTop="1" thickBot="1">
      <c r="A446" s="121">
        <v>140876</v>
      </c>
      <c r="B446" s="115">
        <f>VLOOKUP($A446,'Выгр Кат'!$A:$T,B$1,0)</f>
        <v>38278</v>
      </c>
      <c r="C446" s="116" t="str">
        <f>VLOOKUP($A446,'Выгр Кат'!$A:$T,C$1,0)</f>
        <v>Главный цилиндр сцепления MAREL для Лада Ларгус, XRAY</v>
      </c>
      <c r="D446" s="115" t="str">
        <f>VLOOKUP($A446,'Выгр Кат'!$A:$T,D$1,0)</f>
        <v>Y</v>
      </c>
      <c r="E446" s="115" t="str">
        <f>VLOOKUP($A446,'Выгр Кат'!$A:$T,E$1,0)</f>
        <v>1</v>
      </c>
      <c r="F446" s="115">
        <f>VLOOKUP($A446,'Выгр Кат'!$A:$T,F$1,0)</f>
        <v>0</v>
      </c>
      <c r="G446" s="115" t="str">
        <f>VLOOKUP($A446,'Выгр Кат'!$A:$T,G$1,0)</f>
        <v>MHC001</v>
      </c>
      <c r="H446" s="115">
        <f>VLOOKUP($A446,'Выгр Кат'!$A:$T,H$1,0)</f>
        <v>0</v>
      </c>
      <c r="I446" s="98" t="s">
        <v>14627</v>
      </c>
      <c r="J446" s="98" t="s">
        <v>14627</v>
      </c>
      <c r="K446" s="75" t="e">
        <f>VLOOKUP(J446,'Отчет Eplex'!$B:$E,4,0)</f>
        <v>#N/A</v>
      </c>
      <c r="L446" s="75" t="e">
        <f t="shared" si="111"/>
        <v>#N/A</v>
      </c>
      <c r="M446" s="72">
        <v>1</v>
      </c>
      <c r="N446" s="73" t="s">
        <v>2270</v>
      </c>
      <c r="O446" s="72" t="str">
        <f>IFERROR(IF(VLOOKUP(I446,'Прайс шпак'!C:F,4,0)=N446,"шпак","Ошибка"),"Ошибка")</f>
        <v>шпак</v>
      </c>
      <c r="P446" s="74">
        <f>INDEX('Прайс шпак'!$H:$H,MATCH(I446,'Прайс шпак'!$C:$C,0))*M446</f>
        <v>1600</v>
      </c>
      <c r="Q446" s="72">
        <f>VLOOKUP(P446,Наценка!$A$1:$B$8,2,1)</f>
        <v>1.39</v>
      </c>
      <c r="R446" s="75">
        <f t="shared" si="99"/>
        <v>2224</v>
      </c>
      <c r="S446" s="74">
        <f t="shared" si="112"/>
        <v>2290</v>
      </c>
      <c r="T446" s="75">
        <f>VLOOKUP($A446,'Выгр Кат'!$A:$T,T$1,0)</f>
        <v>1600</v>
      </c>
      <c r="U446" s="75">
        <f>VLOOKUP($A446,'Выгр Кат'!$A:$T,U$1,0)</f>
        <v>2290</v>
      </c>
      <c r="V446" s="76">
        <f t="shared" si="113"/>
        <v>0</v>
      </c>
      <c r="W446" s="76">
        <f t="shared" si="114"/>
        <v>0</v>
      </c>
      <c r="X446" s="77">
        <f>IF(IFERROR(RIGHT(E446,1),"")="✔",S446*(1-#REF!),S446*(1-$X$2))</f>
        <v>2129.6999999999998</v>
      </c>
      <c r="Y446" s="167">
        <f t="shared" si="116"/>
        <v>0.33106249999999982</v>
      </c>
      <c r="Z446" s="167">
        <f t="shared" si="117"/>
        <v>0.14469879518072296</v>
      </c>
      <c r="AA446" s="167">
        <f t="shared" si="118"/>
        <v>0.55624999999999991</v>
      </c>
      <c r="AB446" s="169">
        <f t="shared" si="115"/>
        <v>2490</v>
      </c>
      <c r="AC446" s="161">
        <f>IFERROR(ROUND((VLOOKUP($A446,'ИЗ ГУГЛА'!$B:$Z,AC$1,0)+AE446)*AD446,),VLOOKUP($A446,'ИЗ ГУГЛА'!$B:$Z,AC$1,0))</f>
        <v>2490</v>
      </c>
      <c r="AD446" s="78">
        <v>1</v>
      </c>
      <c r="AE446" s="160">
        <v>0</v>
      </c>
      <c r="AF446" s="183">
        <v>2490</v>
      </c>
      <c r="AG446" s="152" t="s">
        <v>26900</v>
      </c>
      <c r="AH446" s="161" t="str">
        <f>IFERROR(ROUND((VLOOKUP($A446,'ИЗ ГУГЛА'!$B:$Z,AH$1,0)+AJ446)*AI446,),VLOOKUP($A446,'ИЗ ГУГЛА'!$B:$Z,AH$1,0))</f>
        <v/>
      </c>
      <c r="AI446" s="78">
        <v>1</v>
      </c>
      <c r="AJ446" s="160">
        <v>0</v>
      </c>
      <c r="AK446" s="172"/>
      <c r="AL446" s="172"/>
      <c r="AM446" s="161" t="str">
        <f>IFERROR(ROUND((VLOOKUP($A446,'ИЗ ГУГЛА'!$B:$Z,AM$1,0)+AO446)*AN446,),VLOOKUP($A446,'ИЗ ГУГЛА'!$B:$Z,AM$1,0))</f>
        <v/>
      </c>
      <c r="AN446" s="160">
        <v>1</v>
      </c>
      <c r="AO446" s="160">
        <v>0</v>
      </c>
      <c r="AP446" s="172"/>
      <c r="AQ446" s="172"/>
      <c r="AR446" s="161" t="str">
        <f>IFERROR(ROUND((VLOOKUP($A446,'ИЗ ГУГЛА'!$B:$Z,AR$1,0)+AT446)*AS446,),VLOOKUP($A446,'ИЗ ГУГЛА'!$B:$Z,AR$1,0))</f>
        <v/>
      </c>
      <c r="AS446" s="160">
        <v>1</v>
      </c>
      <c r="AT446" s="160">
        <v>0</v>
      </c>
      <c r="AU446" s="172"/>
      <c r="AV446" s="172"/>
    </row>
    <row r="447" spans="1:48" ht="31.5" hidden="1" thickTop="1" thickBot="1">
      <c r="A447" s="121">
        <v>140874</v>
      </c>
      <c r="B447" s="115">
        <f>VLOOKUP($A447,'Выгр Кат'!$A:$T,B$1,0)</f>
        <v>38279</v>
      </c>
      <c r="C447" s="116" t="str">
        <f>VLOOKUP($A447,'Выгр Кат'!$A:$T,C$1,0)</f>
        <v>Главный цилиндр сцепления MAREL для Лада Ларгус с двигателем H4M</v>
      </c>
      <c r="D447" s="115" t="str">
        <f>VLOOKUP($A447,'Выгр Кат'!$A:$T,D$1,0)</f>
        <v>Y</v>
      </c>
      <c r="E447" s="115" t="str">
        <f>VLOOKUP($A447,'Выгр Кат'!$A:$T,E$1,0)</f>
        <v>1</v>
      </c>
      <c r="F447" s="115">
        <f>VLOOKUP($A447,'Выгр Кат'!$A:$T,F$1,0)</f>
        <v>0</v>
      </c>
      <c r="G447" s="115" t="str">
        <f>VLOOKUP($A447,'Выгр Кат'!$A:$T,G$1,0)</f>
        <v>MHC002</v>
      </c>
      <c r="H447" s="115">
        <f>VLOOKUP($A447,'Выгр Кат'!$A:$T,H$1,0)</f>
        <v>0</v>
      </c>
      <c r="I447" s="98" t="s">
        <v>14629</v>
      </c>
      <c r="J447" s="98" t="s">
        <v>14629</v>
      </c>
      <c r="K447" s="75" t="e">
        <f>VLOOKUP(J447,'Отчет Eplex'!$B:$E,4,0)</f>
        <v>#N/A</v>
      </c>
      <c r="L447" s="75" t="e">
        <f t="shared" si="111"/>
        <v>#N/A</v>
      </c>
      <c r="M447" s="72">
        <v>1</v>
      </c>
      <c r="N447" s="73" t="s">
        <v>2270</v>
      </c>
      <c r="O447" s="72" t="str">
        <f>IFERROR(IF(VLOOKUP(I447,'Прайс шпак'!C:F,4,0)=N447,"шпак","Ошибка"),"Ошибка")</f>
        <v>шпак</v>
      </c>
      <c r="P447" s="74">
        <f>INDEX('Прайс шпак'!$H:$H,MATCH(I447,'Прайс шпак'!$C:$C,0))*M447</f>
        <v>1600</v>
      </c>
      <c r="Q447" s="72">
        <f>VLOOKUP(P447,Наценка!$A$1:$B$8,2,1)</f>
        <v>1.39</v>
      </c>
      <c r="R447" s="75">
        <f t="shared" si="99"/>
        <v>2224</v>
      </c>
      <c r="S447" s="74">
        <f t="shared" si="112"/>
        <v>2290</v>
      </c>
      <c r="T447" s="75">
        <f>VLOOKUP($A447,'Выгр Кат'!$A:$T,T$1,0)</f>
        <v>1600</v>
      </c>
      <c r="U447" s="75">
        <f>VLOOKUP($A447,'Выгр Кат'!$A:$T,U$1,0)</f>
        <v>2290</v>
      </c>
      <c r="V447" s="76">
        <f t="shared" si="113"/>
        <v>0</v>
      </c>
      <c r="W447" s="76">
        <f t="shared" si="114"/>
        <v>0</v>
      </c>
      <c r="X447" s="77">
        <f>IF(IFERROR(RIGHT(E447,1),"")="✔",S447*(1-#REF!),S447*(1-$X$2))</f>
        <v>2129.6999999999998</v>
      </c>
      <c r="Y447" s="167">
        <f t="shared" si="116"/>
        <v>0.33106249999999982</v>
      </c>
      <c r="Z447" s="167">
        <f t="shared" si="117"/>
        <v>0.14469879518072296</v>
      </c>
      <c r="AA447" s="167">
        <f t="shared" si="118"/>
        <v>0.55624999999999991</v>
      </c>
      <c r="AB447" s="169">
        <f t="shared" si="115"/>
        <v>2490</v>
      </c>
      <c r="AC447" s="161">
        <f>IFERROR(ROUND((VLOOKUP($A447,'ИЗ ГУГЛА'!$B:$Z,AC$1,0)+AE447)*AD447,),VLOOKUP($A447,'ИЗ ГУГЛА'!$B:$Z,AC$1,0))</f>
        <v>2490</v>
      </c>
      <c r="AD447" s="78">
        <v>1</v>
      </c>
      <c r="AE447" s="160">
        <v>0</v>
      </c>
      <c r="AF447" s="183">
        <v>2490</v>
      </c>
      <c r="AG447" s="152" t="s">
        <v>26901</v>
      </c>
      <c r="AH447" s="161" t="str">
        <f>IFERROR(ROUND((VLOOKUP($A447,'ИЗ ГУГЛА'!$B:$Z,AH$1,0)+AJ447)*AI447,),VLOOKUP($A447,'ИЗ ГУГЛА'!$B:$Z,AH$1,0))</f>
        <v/>
      </c>
      <c r="AI447" s="78">
        <v>1</v>
      </c>
      <c r="AJ447" s="160">
        <v>0</v>
      </c>
      <c r="AK447" s="172"/>
      <c r="AL447" s="172"/>
      <c r="AM447" s="161" t="str">
        <f>IFERROR(ROUND((VLOOKUP($A447,'ИЗ ГУГЛА'!$B:$Z,AM$1,0)+AO447)*AN447,),VLOOKUP($A447,'ИЗ ГУГЛА'!$B:$Z,AM$1,0))</f>
        <v/>
      </c>
      <c r="AN447" s="160">
        <v>1</v>
      </c>
      <c r="AO447" s="160">
        <v>0</v>
      </c>
      <c r="AP447" s="172"/>
      <c r="AQ447" s="172"/>
      <c r="AR447" s="161" t="str">
        <f>IFERROR(ROUND((VLOOKUP($A447,'ИЗ ГУГЛА'!$B:$Z,AR$1,0)+AT447)*AS447,),VLOOKUP($A447,'ИЗ ГУГЛА'!$B:$Z,AR$1,0))</f>
        <v/>
      </c>
      <c r="AS447" s="160">
        <v>1</v>
      </c>
      <c r="AT447" s="160">
        <v>0</v>
      </c>
      <c r="AU447" s="172"/>
      <c r="AV447" s="172"/>
    </row>
    <row r="448" spans="1:48" ht="31.5" hidden="1" thickTop="1" thickBot="1">
      <c r="A448" s="121">
        <v>140872</v>
      </c>
      <c r="B448" s="115">
        <f>VLOOKUP($A448,'Выгр Кат'!$A:$T,B$1,0)</f>
        <v>38281</v>
      </c>
      <c r="C448" s="116" t="str">
        <f>VLOOKUP($A448,'Выгр Кат'!$A:$T,C$1,0)</f>
        <v>Главный цилиндр сцепления MAREL для Лада Веста</v>
      </c>
      <c r="D448" s="115" t="str">
        <f>VLOOKUP($A448,'Выгр Кат'!$A:$T,D$1,0)</f>
        <v>Y</v>
      </c>
      <c r="E448" s="115" t="str">
        <f>VLOOKUP($A448,'Выгр Кат'!$A:$T,E$1,0)</f>
        <v>1</v>
      </c>
      <c r="F448" s="115">
        <f>VLOOKUP($A448,'Выгр Кат'!$A:$T,F$1,0)</f>
        <v>0</v>
      </c>
      <c r="G448" s="115" t="str">
        <f>VLOOKUP($A448,'Выгр Кат'!$A:$T,G$1,0)</f>
        <v>MHC003</v>
      </c>
      <c r="H448" s="115">
        <f>VLOOKUP($A448,'Выгр Кат'!$A:$T,H$1,0)</f>
        <v>0</v>
      </c>
      <c r="I448" s="98" t="s">
        <v>14633</v>
      </c>
      <c r="J448" s="98" t="s">
        <v>14633</v>
      </c>
      <c r="K448" s="75" t="e">
        <f>VLOOKUP(J448,'Отчет Eplex'!$B:$E,4,0)</f>
        <v>#N/A</v>
      </c>
      <c r="L448" s="75" t="e">
        <f t="shared" si="111"/>
        <v>#N/A</v>
      </c>
      <c r="M448" s="72">
        <v>1</v>
      </c>
      <c r="N448" s="73" t="s">
        <v>2270</v>
      </c>
      <c r="O448" s="72" t="str">
        <f>IFERROR(IF(VLOOKUP(I448,'Прайс шпак'!C:F,4,0)=N448,"шпак","Ошибка"),"Ошибка")</f>
        <v>шпак</v>
      </c>
      <c r="P448" s="74">
        <f>INDEX('Прайс шпак'!$H:$H,MATCH(I448,'Прайс шпак'!$C:$C,0))*M448</f>
        <v>1600</v>
      </c>
      <c r="Q448" s="72">
        <f>VLOOKUP(P448,Наценка!$A$1:$B$8,2,1)</f>
        <v>1.39</v>
      </c>
      <c r="R448" s="75">
        <f t="shared" si="99"/>
        <v>2224</v>
      </c>
      <c r="S448" s="74">
        <f t="shared" si="112"/>
        <v>2290</v>
      </c>
      <c r="T448" s="75">
        <f>VLOOKUP($A448,'Выгр Кат'!$A:$T,T$1,0)</f>
        <v>1600</v>
      </c>
      <c r="U448" s="75">
        <f>VLOOKUP($A448,'Выгр Кат'!$A:$T,U$1,0)</f>
        <v>2290</v>
      </c>
      <c r="V448" s="76">
        <f t="shared" si="113"/>
        <v>0</v>
      </c>
      <c r="W448" s="76">
        <f t="shared" si="114"/>
        <v>0</v>
      </c>
      <c r="X448" s="77">
        <f>IF(IFERROR(RIGHT(E448,1),"")="✔",S448*(1-#REF!),S448*(1-$X$2))</f>
        <v>2129.6999999999998</v>
      </c>
      <c r="Y448" s="167">
        <f t="shared" si="116"/>
        <v>0.33106249999999982</v>
      </c>
      <c r="Z448" s="167">
        <f t="shared" si="117"/>
        <v>0.14469879518072296</v>
      </c>
      <c r="AA448" s="167">
        <f t="shared" si="118"/>
        <v>0.55624999999999991</v>
      </c>
      <c r="AB448" s="169">
        <f t="shared" si="115"/>
        <v>2490</v>
      </c>
      <c r="AC448" s="161">
        <f>IFERROR(ROUND((VLOOKUP($A448,'ИЗ ГУГЛА'!$B:$Z,AC$1,0)+AE448)*AD448,),VLOOKUP($A448,'ИЗ ГУГЛА'!$B:$Z,AC$1,0))</f>
        <v>2490</v>
      </c>
      <c r="AD448" s="78">
        <v>1</v>
      </c>
      <c r="AE448" s="160">
        <v>0</v>
      </c>
      <c r="AF448" s="183">
        <v>2490</v>
      </c>
      <c r="AG448" s="152" t="s">
        <v>26902</v>
      </c>
      <c r="AH448" s="161" t="str">
        <f>IFERROR(ROUND((VLOOKUP($A448,'ИЗ ГУГЛА'!$B:$Z,AH$1,0)+AJ448)*AI448,),VLOOKUP($A448,'ИЗ ГУГЛА'!$B:$Z,AH$1,0))</f>
        <v/>
      </c>
      <c r="AI448" s="78">
        <v>1</v>
      </c>
      <c r="AJ448" s="160">
        <v>0</v>
      </c>
      <c r="AK448" s="172"/>
      <c r="AL448" s="172"/>
      <c r="AM448" s="161" t="str">
        <f>IFERROR(ROUND((VLOOKUP($A448,'ИЗ ГУГЛА'!$B:$Z,AM$1,0)+AO448)*AN448,),VLOOKUP($A448,'ИЗ ГУГЛА'!$B:$Z,AM$1,0))</f>
        <v/>
      </c>
      <c r="AN448" s="160">
        <v>1</v>
      </c>
      <c r="AO448" s="160">
        <v>0</v>
      </c>
      <c r="AP448" s="172"/>
      <c r="AQ448" s="172"/>
      <c r="AR448" s="161" t="str">
        <f>IFERROR(ROUND((VLOOKUP($A448,'ИЗ ГУГЛА'!$B:$Z,AR$1,0)+AT448)*AS448,),VLOOKUP($A448,'ИЗ ГУГЛА'!$B:$Z,AR$1,0))</f>
        <v/>
      </c>
      <c r="AS448" s="160">
        <v>1</v>
      </c>
      <c r="AT448" s="160">
        <v>0</v>
      </c>
      <c r="AU448" s="172"/>
      <c r="AV448" s="172"/>
    </row>
    <row r="449" spans="1:48" ht="31.5" hidden="1" thickTop="1" thickBot="1">
      <c r="A449" s="121">
        <v>140873</v>
      </c>
      <c r="B449" s="115">
        <f>VLOOKUP($A449,'Выгр Кат'!$A:$T,B$1,0)</f>
        <v>38282</v>
      </c>
      <c r="C449" s="116" t="str">
        <f>VLOOKUP($A449,'Выгр Кат'!$A:$T,C$1,0)</f>
        <v>Главный цилиндр сцепления MAREL для Лада Веста, Нива 4х4 Урбан</v>
      </c>
      <c r="D449" s="115" t="str">
        <f>VLOOKUP($A449,'Выгр Кат'!$A:$T,D$1,0)</f>
        <v>Y</v>
      </c>
      <c r="E449" s="115" t="str">
        <f>VLOOKUP($A449,'Выгр Кат'!$A:$T,E$1,0)</f>
        <v>1</v>
      </c>
      <c r="F449" s="115">
        <f>VLOOKUP($A449,'Выгр Кат'!$A:$T,F$1,0)</f>
        <v>0</v>
      </c>
      <c r="G449" s="115" t="str">
        <f>VLOOKUP($A449,'Выгр Кат'!$A:$T,G$1,0)</f>
        <v>MHC004</v>
      </c>
      <c r="H449" s="115">
        <f>VLOOKUP($A449,'Выгр Кат'!$A:$T,H$1,0)</f>
        <v>0</v>
      </c>
      <c r="I449" s="98" t="s">
        <v>14635</v>
      </c>
      <c r="J449" s="98" t="s">
        <v>14635</v>
      </c>
      <c r="K449" s="75" t="e">
        <f>VLOOKUP(J449,'Отчет Eplex'!$B:$E,4,0)</f>
        <v>#N/A</v>
      </c>
      <c r="L449" s="75" t="e">
        <f t="shared" si="111"/>
        <v>#N/A</v>
      </c>
      <c r="M449" s="72">
        <v>1</v>
      </c>
      <c r="N449" s="73" t="s">
        <v>2270</v>
      </c>
      <c r="O449" s="72" t="str">
        <f>IFERROR(IF(VLOOKUP(I449,'Прайс шпак'!C:F,4,0)=N449,"шпак","Ошибка"),"Ошибка")</f>
        <v>шпак</v>
      </c>
      <c r="P449" s="74">
        <f>INDEX('Прайс шпак'!$H:$H,MATCH(I449,'Прайс шпак'!$C:$C,0))*M449</f>
        <v>1400</v>
      </c>
      <c r="Q449" s="72">
        <f>VLOOKUP(P449,Наценка!$A$1:$B$8,2,1)</f>
        <v>1.39</v>
      </c>
      <c r="R449" s="75">
        <f t="shared" si="99"/>
        <v>1945.9999999999998</v>
      </c>
      <c r="S449" s="74">
        <f t="shared" si="112"/>
        <v>1990</v>
      </c>
      <c r="T449" s="75">
        <f>VLOOKUP($A449,'Выгр Кат'!$A:$T,T$1,0)</f>
        <v>1400</v>
      </c>
      <c r="U449" s="75">
        <f>VLOOKUP($A449,'Выгр Кат'!$A:$T,U$1,0)</f>
        <v>1990</v>
      </c>
      <c r="V449" s="76">
        <f t="shared" si="113"/>
        <v>0</v>
      </c>
      <c r="W449" s="76">
        <f t="shared" si="114"/>
        <v>0</v>
      </c>
      <c r="X449" s="77">
        <f>IF(IFERROR(RIGHT(E449,1),"")="✔",S449*(1-#REF!),S449*(1-$X$2))</f>
        <v>1850.6999999999998</v>
      </c>
      <c r="Y449" s="167">
        <f t="shared" si="116"/>
        <v>0.32192857142857134</v>
      </c>
      <c r="Z449" s="167">
        <f t="shared" si="117"/>
        <v>7.000000000000009E-2</v>
      </c>
      <c r="AA449" s="167">
        <f t="shared" si="118"/>
        <v>0.42142857142857149</v>
      </c>
      <c r="AB449" s="169">
        <f t="shared" si="115"/>
        <v>1990</v>
      </c>
      <c r="AC449" s="161">
        <f>IFERROR(ROUND((VLOOKUP($A449,'ИЗ ГУГЛА'!$B:$Z,AC$1,0)+AE449)*AD449,),VLOOKUP($A449,'ИЗ ГУГЛА'!$B:$Z,AC$1,0))</f>
        <v>1990</v>
      </c>
      <c r="AD449" s="78">
        <v>1</v>
      </c>
      <c r="AE449" s="160">
        <v>0</v>
      </c>
      <c r="AF449" s="183">
        <v>1990</v>
      </c>
      <c r="AG449" s="152" t="s">
        <v>26903</v>
      </c>
      <c r="AH449" s="161" t="str">
        <f>IFERROR(ROUND((VLOOKUP($A449,'ИЗ ГУГЛА'!$B:$Z,AH$1,0)+AJ449)*AI449,),VLOOKUP($A449,'ИЗ ГУГЛА'!$B:$Z,AH$1,0))</f>
        <v/>
      </c>
      <c r="AI449" s="78">
        <v>1</v>
      </c>
      <c r="AJ449" s="160">
        <v>0</v>
      </c>
      <c r="AK449" s="172"/>
      <c r="AL449" s="172"/>
      <c r="AM449" s="161" t="str">
        <f>IFERROR(ROUND((VLOOKUP($A449,'ИЗ ГУГЛА'!$B:$Z,AM$1,0)+AO449)*AN449,),VLOOKUP($A449,'ИЗ ГУГЛА'!$B:$Z,AM$1,0))</f>
        <v/>
      </c>
      <c r="AN449" s="160">
        <v>1</v>
      </c>
      <c r="AO449" s="160">
        <v>0</v>
      </c>
      <c r="AP449" s="172"/>
      <c r="AQ449" s="172"/>
      <c r="AR449" s="161" t="str">
        <f>IFERROR(ROUND((VLOOKUP($A449,'ИЗ ГУГЛА'!$B:$Z,AR$1,0)+AT449)*AS449,),VLOOKUP($A449,'ИЗ ГУГЛА'!$B:$Z,AR$1,0))</f>
        <v/>
      </c>
      <c r="AS449" s="160">
        <v>1</v>
      </c>
      <c r="AT449" s="160">
        <v>0</v>
      </c>
      <c r="AU449" s="172"/>
      <c r="AV449" s="172"/>
    </row>
    <row r="450" spans="1:48" ht="31.5" hidden="1" thickTop="1" thickBot="1">
      <c r="A450" s="121">
        <v>140877</v>
      </c>
      <c r="B450" s="115">
        <f>VLOOKUP($A450,'Выгр Кат'!$A:$T,B$1,0)</f>
        <v>38277</v>
      </c>
      <c r="C450" s="116" t="str">
        <f>VLOOKUP($A450,'Выгр Кат'!$A:$T,C$1,0)</f>
        <v>Главный цилиндр сцепления MAREL для Лада Нива 4х4 Урбан</v>
      </c>
      <c r="D450" s="115" t="str">
        <f>VLOOKUP($A450,'Выгр Кат'!$A:$T,D$1,0)</f>
        <v>Y</v>
      </c>
      <c r="E450" s="115" t="str">
        <f>VLOOKUP($A450,'Выгр Кат'!$A:$T,E$1,0)</f>
        <v>1</v>
      </c>
      <c r="F450" s="115">
        <f>VLOOKUP($A450,'Выгр Кат'!$A:$T,F$1,0)</f>
        <v>0</v>
      </c>
      <c r="G450" s="115" t="str">
        <f>VLOOKUP($A450,'Выгр Кат'!$A:$T,G$1,0)</f>
        <v>MHC005</v>
      </c>
      <c r="H450" s="115">
        <f>VLOOKUP($A450,'Выгр Кат'!$A:$T,H$1,0)</f>
        <v>0</v>
      </c>
      <c r="I450" s="98" t="s">
        <v>14625</v>
      </c>
      <c r="J450" s="98" t="s">
        <v>14625</v>
      </c>
      <c r="K450" s="75" t="e">
        <f>VLOOKUP(J450,'Отчет Eplex'!$B:$E,4,0)</f>
        <v>#N/A</v>
      </c>
      <c r="L450" s="75" t="e">
        <f t="shared" si="111"/>
        <v>#N/A</v>
      </c>
      <c r="M450" s="72">
        <v>1</v>
      </c>
      <c r="N450" s="73" t="s">
        <v>2270</v>
      </c>
      <c r="O450" s="72" t="str">
        <f>IFERROR(IF(VLOOKUP(I450,'Прайс шпак'!C:F,4,0)=N450,"шпак","Ошибка"),"Ошибка")</f>
        <v>шпак</v>
      </c>
      <c r="P450" s="74">
        <f>INDEX('Прайс шпак'!$H:$H,MATCH(I450,'Прайс шпак'!$C:$C,0))*M450</f>
        <v>1600</v>
      </c>
      <c r="Q450" s="72">
        <f>VLOOKUP(P450,Наценка!$A$1:$B$8,2,1)</f>
        <v>1.39</v>
      </c>
      <c r="R450" s="75">
        <f t="shared" si="99"/>
        <v>2224</v>
      </c>
      <c r="S450" s="74">
        <f t="shared" si="112"/>
        <v>2290</v>
      </c>
      <c r="T450" s="75">
        <f>VLOOKUP($A450,'Выгр Кат'!$A:$T,T$1,0)</f>
        <v>1600</v>
      </c>
      <c r="U450" s="75">
        <f>VLOOKUP($A450,'Выгр Кат'!$A:$T,U$1,0)</f>
        <v>2290</v>
      </c>
      <c r="V450" s="76">
        <f t="shared" si="113"/>
        <v>0</v>
      </c>
      <c r="W450" s="76">
        <f t="shared" si="114"/>
        <v>0</v>
      </c>
      <c r="X450" s="77">
        <f>IF(IFERROR(RIGHT(E450,1),"")="✔",S450*(1-#REF!),S450*(1-$X$2))</f>
        <v>2129.6999999999998</v>
      </c>
      <c r="Y450" s="167">
        <f t="shared" si="116"/>
        <v>0.33106249999999982</v>
      </c>
      <c r="Z450" s="167">
        <f t="shared" si="117"/>
        <v>0.14469879518072296</v>
      </c>
      <c r="AA450" s="167">
        <f t="shared" si="118"/>
        <v>0.55624999999999991</v>
      </c>
      <c r="AB450" s="169">
        <f t="shared" si="115"/>
        <v>2490</v>
      </c>
      <c r="AC450" s="161">
        <f>IFERROR(ROUND((VLOOKUP($A450,'ИЗ ГУГЛА'!$B:$Z,AC$1,0)+AE450)*AD450,),VLOOKUP($A450,'ИЗ ГУГЛА'!$B:$Z,AC$1,0))</f>
        <v>2490</v>
      </c>
      <c r="AD450" s="78">
        <v>1</v>
      </c>
      <c r="AE450" s="160">
        <v>0</v>
      </c>
      <c r="AF450" s="183">
        <v>2490</v>
      </c>
      <c r="AG450" s="152" t="s">
        <v>26904</v>
      </c>
      <c r="AH450" s="161" t="str">
        <f>IFERROR(ROUND((VLOOKUP($A450,'ИЗ ГУГЛА'!$B:$Z,AH$1,0)+AJ450)*AI450,),VLOOKUP($A450,'ИЗ ГУГЛА'!$B:$Z,AH$1,0))</f>
        <v/>
      </c>
      <c r="AI450" s="78">
        <v>1</v>
      </c>
      <c r="AJ450" s="160">
        <v>0</v>
      </c>
      <c r="AK450" s="172"/>
      <c r="AL450" s="172"/>
      <c r="AM450" s="161" t="str">
        <f>IFERROR(ROUND((VLOOKUP($A450,'ИЗ ГУГЛА'!$B:$Z,AM$1,0)+AO450)*AN450,),VLOOKUP($A450,'ИЗ ГУГЛА'!$B:$Z,AM$1,0))</f>
        <v/>
      </c>
      <c r="AN450" s="160">
        <v>1</v>
      </c>
      <c r="AO450" s="160">
        <v>0</v>
      </c>
      <c r="AP450" s="172"/>
      <c r="AQ450" s="172"/>
      <c r="AR450" s="161" t="str">
        <f>IFERROR(ROUND((VLOOKUP($A450,'ИЗ ГУГЛА'!$B:$Z,AR$1,0)+AT450)*AS450,),VLOOKUP($A450,'ИЗ ГУГЛА'!$B:$Z,AR$1,0))</f>
        <v/>
      </c>
      <c r="AS450" s="160">
        <v>1</v>
      </c>
      <c r="AT450" s="160">
        <v>0</v>
      </c>
      <c r="AU450" s="172"/>
      <c r="AV450" s="172"/>
    </row>
    <row r="451" spans="1:48" ht="31.5" hidden="1" thickTop="1" thickBot="1">
      <c r="A451" s="121">
        <v>140875</v>
      </c>
      <c r="B451" s="115">
        <f>VLOOKUP($A451,'Выгр Кат'!$A:$T,B$1,0)</f>
        <v>38280</v>
      </c>
      <c r="C451" s="116" t="str">
        <f>VLOOKUP($A451,'Выгр Кат'!$A:$T,C$1,0)</f>
        <v>Главный цилиндр сцепления MAREL для Лада Ларгус FL</v>
      </c>
      <c r="D451" s="115" t="str">
        <f>VLOOKUP($A451,'Выгр Кат'!$A:$T,D$1,0)</f>
        <v>Y</v>
      </c>
      <c r="E451" s="115" t="str">
        <f>VLOOKUP($A451,'Выгр Кат'!$A:$T,E$1,0)</f>
        <v>1</v>
      </c>
      <c r="F451" s="115">
        <f>VLOOKUP($A451,'Выгр Кат'!$A:$T,F$1,0)</f>
        <v>0</v>
      </c>
      <c r="G451" s="115" t="str">
        <f>VLOOKUP($A451,'Выгр Кат'!$A:$T,G$1,0)</f>
        <v>MHC006</v>
      </c>
      <c r="H451" s="115">
        <f>VLOOKUP($A451,'Выгр Кат'!$A:$T,H$1,0)</f>
        <v>0</v>
      </c>
      <c r="I451" s="98" t="s">
        <v>14631</v>
      </c>
      <c r="J451" s="98" t="s">
        <v>14631</v>
      </c>
      <c r="K451" s="75" t="e">
        <f>VLOOKUP(J451,'Отчет Eplex'!$B:$E,4,0)</f>
        <v>#N/A</v>
      </c>
      <c r="L451" s="75" t="e">
        <f t="shared" si="111"/>
        <v>#N/A</v>
      </c>
      <c r="M451" s="72">
        <v>1</v>
      </c>
      <c r="N451" s="73" t="s">
        <v>2270</v>
      </c>
      <c r="O451" s="72" t="str">
        <f>IFERROR(IF(VLOOKUP(I451,'Прайс шпак'!C:F,4,0)=N451,"шпак","Ошибка"),"Ошибка")</f>
        <v>шпак</v>
      </c>
      <c r="P451" s="74">
        <f>INDEX('Прайс шпак'!$H:$H,MATCH(I451,'Прайс шпак'!$C:$C,0))*M451</f>
        <v>1650</v>
      </c>
      <c r="Q451" s="72">
        <f>VLOOKUP(P451,Наценка!$A$1:$B$8,2,1)</f>
        <v>1.39</v>
      </c>
      <c r="R451" s="75">
        <f t="shared" ref="R451:R514" si="119">P451*Q451</f>
        <v>2293.5</v>
      </c>
      <c r="S451" s="74">
        <f t="shared" si="112"/>
        <v>2290</v>
      </c>
      <c r="T451" s="75">
        <f>VLOOKUP($A451,'Выгр Кат'!$A:$T,T$1,0)</f>
        <v>1650</v>
      </c>
      <c r="U451" s="75">
        <f>VLOOKUP($A451,'Выгр Кат'!$A:$T,U$1,0)</f>
        <v>2290</v>
      </c>
      <c r="V451" s="76">
        <f t="shared" si="113"/>
        <v>0</v>
      </c>
      <c r="W451" s="76">
        <f t="shared" si="114"/>
        <v>0</v>
      </c>
      <c r="X451" s="77">
        <f>IF(IFERROR(RIGHT(E451,1),"")="✔",S451*(1-#REF!),S451*(1-$X$2))</f>
        <v>2129.6999999999998</v>
      </c>
      <c r="Y451" s="167">
        <f t="shared" si="116"/>
        <v>0.29072727272727272</v>
      </c>
      <c r="Z451" s="167">
        <f t="shared" si="117"/>
        <v>0.1777220077220078</v>
      </c>
      <c r="AA451" s="167">
        <f t="shared" si="118"/>
        <v>0.56969696969696959</v>
      </c>
      <c r="AB451" s="169">
        <f t="shared" si="115"/>
        <v>2590</v>
      </c>
      <c r="AC451" s="161">
        <f>IFERROR(ROUND((VLOOKUP($A451,'ИЗ ГУГЛА'!$B:$Z,AC$1,0)+AE451)*AD451,),VLOOKUP($A451,'ИЗ ГУГЛА'!$B:$Z,AC$1,0))</f>
        <v>2590</v>
      </c>
      <c r="AD451" s="78">
        <v>1</v>
      </c>
      <c r="AE451" s="160">
        <v>0</v>
      </c>
      <c r="AF451" s="183">
        <v>2590</v>
      </c>
      <c r="AG451" s="152" t="s">
        <v>26905</v>
      </c>
      <c r="AH451" s="161" t="str">
        <f>IFERROR(ROUND((VLOOKUP($A451,'ИЗ ГУГЛА'!$B:$Z,AH$1,0)+AJ451)*AI451,),VLOOKUP($A451,'ИЗ ГУГЛА'!$B:$Z,AH$1,0))</f>
        <v/>
      </c>
      <c r="AI451" s="78">
        <v>1</v>
      </c>
      <c r="AJ451" s="160">
        <v>0</v>
      </c>
      <c r="AK451" s="172"/>
      <c r="AL451" s="172"/>
      <c r="AM451" s="161" t="str">
        <f>IFERROR(ROUND((VLOOKUP($A451,'ИЗ ГУГЛА'!$B:$Z,AM$1,0)+AO451)*AN451,),VLOOKUP($A451,'ИЗ ГУГЛА'!$B:$Z,AM$1,0))</f>
        <v/>
      </c>
      <c r="AN451" s="160">
        <v>1</v>
      </c>
      <c r="AO451" s="160">
        <v>0</v>
      </c>
      <c r="AP451" s="172"/>
      <c r="AQ451" s="172"/>
      <c r="AR451" s="161" t="str">
        <f>IFERROR(ROUND((VLOOKUP($A451,'ИЗ ГУГЛА'!$B:$Z,AR$1,0)+AT451)*AS451,),VLOOKUP($A451,'ИЗ ГУГЛА'!$B:$Z,AR$1,0))</f>
        <v/>
      </c>
      <c r="AS451" s="160">
        <v>1</v>
      </c>
      <c r="AT451" s="160">
        <v>0</v>
      </c>
      <c r="AU451" s="172"/>
      <c r="AV451" s="172"/>
    </row>
    <row r="452" spans="1:48" ht="61.5" hidden="1" thickTop="1" thickBot="1">
      <c r="A452" s="121">
        <v>204381</v>
      </c>
      <c r="B452" s="115">
        <f>VLOOKUP($A452,'Выгр Кат'!$A:$T,B$1,0)</f>
        <v>24657</v>
      </c>
      <c r="C452" s="116" t="str">
        <f>VLOOKUP($A452,'Выгр Кат'!$A:$T,C$1,0)</f>
        <v>Ремкомплект ГРМ Marel Standard для ВАЗ 2108-21099, 2110-2112, 2113-2115, Лада Калина, Гранта 8 клапанный двигатель</v>
      </c>
      <c r="D452" s="115" t="str">
        <f>VLOOKUP($A452,'Выгр Кат'!$A:$T,D$1,0)</f>
        <v>Y</v>
      </c>
      <c r="E452" s="115" t="str">
        <f>VLOOKUP($A452,'Выгр Кат'!$A:$T,E$1,0)</f>
        <v>1</v>
      </c>
      <c r="F452" s="115">
        <f>VLOOKUP($A452,'Выгр Кат'!$A:$T,F$1,0)</f>
        <v>0</v>
      </c>
      <c r="G452" s="115" t="str">
        <f>VLOOKUP($A452,'Выгр Кат'!$A:$T,G$1,0)</f>
        <v>MKR001</v>
      </c>
      <c r="H452" s="115">
        <f>VLOOKUP($A452,'Выгр Кат'!$A:$T,H$1,0)</f>
        <v>0</v>
      </c>
      <c r="I452" s="93" t="s">
        <v>354</v>
      </c>
      <c r="J452" s="93" t="s">
        <v>354</v>
      </c>
      <c r="K452" s="75" t="e">
        <f>VLOOKUP(J452,'Отчет Eplex'!$B:$E,4,0)</f>
        <v>#N/A</v>
      </c>
      <c r="L452" s="75" t="e">
        <f t="shared" si="111"/>
        <v>#N/A</v>
      </c>
      <c r="M452" s="72">
        <v>1</v>
      </c>
      <c r="N452" s="73" t="s">
        <v>2270</v>
      </c>
      <c r="O452" s="72" t="str">
        <f>IFERROR(IF(VLOOKUP(I452,'Прайс шпак'!C:F,4,0)=N452,"шпак","Ошибка"),"Ошибка")</f>
        <v>шпак</v>
      </c>
      <c r="P452" s="74">
        <f>INDEX('Прайс шпак'!$H:$H,MATCH(I452,'Прайс шпак'!$C:$C,0))*M452</f>
        <v>1350</v>
      </c>
      <c r="Q452" s="72">
        <f>VLOOKUP(P452,Наценка!$A$1:$B$8,2,1)</f>
        <v>1.39</v>
      </c>
      <c r="R452" s="75">
        <f t="shared" si="119"/>
        <v>1876.4999999999998</v>
      </c>
      <c r="S452" s="74">
        <f t="shared" si="112"/>
        <v>1890</v>
      </c>
      <c r="T452" s="75">
        <f>VLOOKUP($A452,'Выгр Кат'!$A:$T,T$1,0)</f>
        <v>1350</v>
      </c>
      <c r="U452" s="75">
        <f>VLOOKUP($A452,'Выгр Кат'!$A:$T,U$1,0)</f>
        <v>1890</v>
      </c>
      <c r="V452" s="76">
        <f t="shared" si="113"/>
        <v>0</v>
      </c>
      <c r="W452" s="76">
        <f t="shared" si="114"/>
        <v>0</v>
      </c>
      <c r="X452" s="77">
        <f>IF(IFERROR(RIGHT(E452,1),"")="✔",S452*(1-#REF!),S452*(1-$X$2))</f>
        <v>1757.6999999999998</v>
      </c>
      <c r="Y452" s="167">
        <f t="shared" si="116"/>
        <v>0.30199999999999982</v>
      </c>
      <c r="Z452" s="167">
        <f t="shared" si="117"/>
        <v>0.15899521531100488</v>
      </c>
      <c r="AA452" s="167">
        <f t="shared" si="118"/>
        <v>0.54814814814814805</v>
      </c>
      <c r="AB452" s="169">
        <f t="shared" si="115"/>
        <v>2090</v>
      </c>
      <c r="AC452" s="161">
        <f>IFERROR(ROUND((VLOOKUP($A452,'ИЗ ГУГЛА'!$B:$Z,AC$1,0)+AE452)*AD452,),VLOOKUP($A452,'ИЗ ГУГЛА'!$B:$Z,AC$1,0))</f>
        <v>2090</v>
      </c>
      <c r="AD452" s="78">
        <v>1</v>
      </c>
      <c r="AE452" s="160">
        <v>0</v>
      </c>
      <c r="AF452" s="183">
        <v>2090</v>
      </c>
      <c r="AG452" s="152" t="s">
        <v>26877</v>
      </c>
      <c r="AH452" s="161" t="str">
        <f>IFERROR(ROUND((VLOOKUP($A452,'ИЗ ГУГЛА'!$B:$Z,AH$1,0)+AJ452)*AI452,),VLOOKUP($A452,'ИЗ ГУГЛА'!$B:$Z,AH$1,0))</f>
        <v/>
      </c>
      <c r="AI452" s="78">
        <v>1</v>
      </c>
      <c r="AJ452" s="160">
        <v>0</v>
      </c>
      <c r="AK452" s="172"/>
      <c r="AL452" s="172"/>
      <c r="AM452" s="161" t="str">
        <f>IFERROR(ROUND((VLOOKUP($A452,'ИЗ ГУГЛА'!$B:$Z,AM$1,0)+AO452)*AN452,),VLOOKUP($A452,'ИЗ ГУГЛА'!$B:$Z,AM$1,0))</f>
        <v/>
      </c>
      <c r="AN452" s="160">
        <v>1</v>
      </c>
      <c r="AO452" s="160">
        <v>0</v>
      </c>
      <c r="AP452" s="172"/>
      <c r="AQ452" s="172"/>
      <c r="AR452" s="161" t="str">
        <f>IFERROR(ROUND((VLOOKUP($A452,'ИЗ ГУГЛА'!$B:$Z,AR$1,0)+AT452)*AS452,),VLOOKUP($A452,'ИЗ ГУГЛА'!$B:$Z,AR$1,0))</f>
        <v/>
      </c>
      <c r="AS452" s="160">
        <v>1</v>
      </c>
      <c r="AT452" s="160">
        <v>0</v>
      </c>
      <c r="AU452" s="172"/>
      <c r="AV452" s="172"/>
    </row>
    <row r="453" spans="1:48" ht="46.5" hidden="1" thickTop="1" thickBot="1">
      <c r="A453" s="121">
        <v>204293</v>
      </c>
      <c r="B453" s="115">
        <f>VLOOKUP($A453,'Выгр Кат'!$A:$T,B$1,0)</f>
        <v>6603</v>
      </c>
      <c r="C453" s="116" t="str">
        <f>VLOOKUP($A453,'Выгр Кат'!$A:$T,C$1,0)</f>
        <v>Ремень ГРМ с роликом MAREL для ВАЗ 2108-21099, 2113-2115, 2110-2112 8-ми клапанный двигатель</v>
      </c>
      <c r="D453" s="115" t="str">
        <f>VLOOKUP($A453,'Выгр Кат'!$A:$T,D$1,0)</f>
        <v>Y</v>
      </c>
      <c r="E453" s="115" t="str">
        <f>VLOOKUP($A453,'Выгр Кат'!$A:$T,E$1,0)</f>
        <v>1</v>
      </c>
      <c r="F453" s="115">
        <f>VLOOKUP($A453,'Выгр Кат'!$A:$T,F$1,0)</f>
        <v>0</v>
      </c>
      <c r="G453" s="115" t="str">
        <f>VLOOKUP($A453,'Выгр Кат'!$A:$T,G$1,0)</f>
        <v>MKR002</v>
      </c>
      <c r="H453" s="115">
        <f>VLOOKUP($A453,'Выгр Кат'!$A:$T,H$1,0)</f>
        <v>0</v>
      </c>
      <c r="I453" s="93" t="s">
        <v>191</v>
      </c>
      <c r="J453" s="93" t="s">
        <v>191</v>
      </c>
      <c r="K453" s="75" t="e">
        <f>VLOOKUP(J453,'Отчет Eplex'!$B:$E,4,0)</f>
        <v>#N/A</v>
      </c>
      <c r="L453" s="75" t="e">
        <f t="shared" si="111"/>
        <v>#N/A</v>
      </c>
      <c r="M453" s="72">
        <v>1</v>
      </c>
      <c r="N453" s="73" t="s">
        <v>2270</v>
      </c>
      <c r="O453" s="72" t="str">
        <f>IFERROR(IF(VLOOKUP(I453,'Прайс шпак'!C:F,4,0)=N453,"шпак","Ошибка"),"Ошибка")</f>
        <v>шпак</v>
      </c>
      <c r="P453" s="74">
        <f>INDEX('Прайс шпак'!$H:$H,MATCH(I453,'Прайс шпак'!$C:$C,0))*M453</f>
        <v>1500</v>
      </c>
      <c r="Q453" s="72">
        <f>VLOOKUP(P453,Наценка!$A$1:$B$8,2,1)</f>
        <v>1.39</v>
      </c>
      <c r="R453" s="75">
        <f t="shared" si="119"/>
        <v>2085</v>
      </c>
      <c r="S453" s="74">
        <f t="shared" si="112"/>
        <v>2090</v>
      </c>
      <c r="T453" s="75">
        <f>VLOOKUP($A453,'Выгр Кат'!$A:$T,T$1,0)</f>
        <v>1500</v>
      </c>
      <c r="U453" s="75">
        <f>VLOOKUP($A453,'Выгр Кат'!$A:$T,U$1,0)</f>
        <v>2090</v>
      </c>
      <c r="V453" s="76">
        <f t="shared" si="113"/>
        <v>0</v>
      </c>
      <c r="W453" s="76">
        <f t="shared" si="114"/>
        <v>0</v>
      </c>
      <c r="X453" s="77">
        <f>IF(IFERROR(RIGHT(E453,1),"")="✔",S453*(1-#REF!),S453*(1-$X$2))</f>
        <v>1943.6999999999998</v>
      </c>
      <c r="Y453" s="167">
        <f t="shared" si="116"/>
        <v>0.29579999999999984</v>
      </c>
      <c r="Z453" s="167">
        <f t="shared" si="117"/>
        <v>0.18673640167364025</v>
      </c>
      <c r="AA453" s="167">
        <f t="shared" si="118"/>
        <v>0.59333333333333327</v>
      </c>
      <c r="AB453" s="169">
        <f t="shared" si="115"/>
        <v>2390</v>
      </c>
      <c r="AC453" s="161">
        <f>IFERROR(ROUND((VLOOKUP($A453,'ИЗ ГУГЛА'!$B:$Z,AC$1,0)+AE453)*AD453,),VLOOKUP($A453,'ИЗ ГУГЛА'!$B:$Z,AC$1,0))</f>
        <v>2390</v>
      </c>
      <c r="AD453" s="78">
        <v>1</v>
      </c>
      <c r="AE453" s="160">
        <v>0</v>
      </c>
      <c r="AF453" s="183">
        <v>2390</v>
      </c>
      <c r="AG453" s="152" t="s">
        <v>26876</v>
      </c>
      <c r="AH453" s="161" t="str">
        <f>IFERROR(ROUND((VLOOKUP($A453,'ИЗ ГУГЛА'!$B:$Z,AH$1,0)+AJ453)*AI453,),VLOOKUP($A453,'ИЗ ГУГЛА'!$B:$Z,AH$1,0))</f>
        <v/>
      </c>
      <c r="AI453" s="78">
        <v>1</v>
      </c>
      <c r="AJ453" s="160">
        <v>0</v>
      </c>
      <c r="AK453" s="172"/>
      <c r="AL453" s="172"/>
      <c r="AM453" s="161" t="str">
        <f>IFERROR(ROUND((VLOOKUP($A453,'ИЗ ГУГЛА'!$B:$Z,AM$1,0)+AO453)*AN453,),VLOOKUP($A453,'ИЗ ГУГЛА'!$B:$Z,AM$1,0))</f>
        <v/>
      </c>
      <c r="AN453" s="160">
        <v>1</v>
      </c>
      <c r="AO453" s="160">
        <v>0</v>
      </c>
      <c r="AP453" s="172"/>
      <c r="AQ453" s="172"/>
      <c r="AR453" s="161" t="str">
        <f>IFERROR(ROUND((VLOOKUP($A453,'ИЗ ГУГЛА'!$B:$Z,AR$1,0)+AT453)*AS453,),VLOOKUP($A453,'ИЗ ГУГЛА'!$B:$Z,AR$1,0))</f>
        <v/>
      </c>
      <c r="AS453" s="160">
        <v>1</v>
      </c>
      <c r="AT453" s="160">
        <v>0</v>
      </c>
      <c r="AU453" s="172"/>
      <c r="AV453" s="172"/>
    </row>
    <row r="454" spans="1:48" ht="46.5" hidden="1" thickTop="1" thickBot="1">
      <c r="A454" s="121">
        <v>204383</v>
      </c>
      <c r="B454" s="115">
        <f>VLOOKUP($A454,'Выгр Кат'!$A:$T,B$1,0)</f>
        <v>24659</v>
      </c>
      <c r="C454" s="116" t="str">
        <f>VLOOKUP($A454,'Выгр Кат'!$A:$T,C$1,0)</f>
        <v>Ремкомплект ГРМ MAREL STANDART для ВАЗ 2110-2112 16-ти клапанный двигатель</v>
      </c>
      <c r="D454" s="115" t="str">
        <f>VLOOKUP($A454,'Выгр Кат'!$A:$T,D$1,0)</f>
        <v>Y</v>
      </c>
      <c r="E454" s="115" t="str">
        <f>VLOOKUP($A454,'Выгр Кат'!$A:$T,E$1,0)</f>
        <v>1</v>
      </c>
      <c r="F454" s="115">
        <f>VLOOKUP($A454,'Выгр Кат'!$A:$T,F$1,0)</f>
        <v>0</v>
      </c>
      <c r="G454" s="115" t="str">
        <f>VLOOKUP($A454,'Выгр Кат'!$A:$T,G$1,0)</f>
        <v>MKR003</v>
      </c>
      <c r="H454" s="115">
        <f>VLOOKUP($A454,'Выгр Кат'!$A:$T,H$1,0)</f>
        <v>0</v>
      </c>
      <c r="I454" s="93" t="s">
        <v>2282</v>
      </c>
      <c r="J454" s="93" t="s">
        <v>2282</v>
      </c>
      <c r="K454" s="75" t="e">
        <f>VLOOKUP(J454,'Отчет Eplex'!$B:$E,4,0)</f>
        <v>#N/A</v>
      </c>
      <c r="L454" s="75" t="e">
        <f t="shared" si="111"/>
        <v>#N/A</v>
      </c>
      <c r="M454" s="72">
        <v>1</v>
      </c>
      <c r="N454" s="73" t="s">
        <v>2270</v>
      </c>
      <c r="O454" s="72" t="str">
        <f>IFERROR(IF(VLOOKUP(I454,'Прайс шпак'!C:F,4,0)=N454,"шпак","Ошибка"),"Ошибка")</f>
        <v>шпак</v>
      </c>
      <c r="P454" s="74">
        <f>INDEX('Прайс шпак'!$H:$H,MATCH(I454,'Прайс шпак'!$C:$C,0))*M454</f>
        <v>2600</v>
      </c>
      <c r="Q454" s="72">
        <f>VLOOKUP(P454,Наценка!$A$1:$B$8,2,1)</f>
        <v>1.39</v>
      </c>
      <c r="R454" s="75">
        <f t="shared" si="119"/>
        <v>3613.9999999999995</v>
      </c>
      <c r="S454" s="74">
        <f t="shared" si="112"/>
        <v>3690</v>
      </c>
      <c r="T454" s="75">
        <f>VLOOKUP($A454,'Выгр Кат'!$A:$T,T$1,0)</f>
        <v>2600</v>
      </c>
      <c r="U454" s="75">
        <f>VLOOKUP($A454,'Выгр Кат'!$A:$T,U$1,0)</f>
        <v>3690</v>
      </c>
      <c r="V454" s="76">
        <f t="shared" si="113"/>
        <v>0</v>
      </c>
      <c r="W454" s="76">
        <f t="shared" si="114"/>
        <v>0</v>
      </c>
      <c r="X454" s="77">
        <f>IF(IFERROR(RIGHT(E454,1),"")="✔",S454*(1-#REF!),S454*(1-$X$2))</f>
        <v>3431.7</v>
      </c>
      <c r="Y454" s="167">
        <f t="shared" si="116"/>
        <v>0.31988461538461532</v>
      </c>
      <c r="Z454" s="167">
        <f t="shared" si="117"/>
        <v>7.0000000000000048E-2</v>
      </c>
      <c r="AA454" s="167">
        <f t="shared" si="118"/>
        <v>0.4192307692307693</v>
      </c>
      <c r="AB454" s="169">
        <f t="shared" si="115"/>
        <v>3690</v>
      </c>
      <c r="AC454" s="161">
        <f>IFERROR(ROUND((VLOOKUP($A454,'ИЗ ГУГЛА'!$B:$Z,AC$1,0)+AE454)*AD454,),VLOOKUP($A454,'ИЗ ГУГЛА'!$B:$Z,AC$1,0))</f>
        <v>3690</v>
      </c>
      <c r="AD454" s="78">
        <v>1</v>
      </c>
      <c r="AE454" s="160">
        <v>0</v>
      </c>
      <c r="AF454" s="183">
        <v>3690</v>
      </c>
      <c r="AG454" s="152" t="s">
        <v>26875</v>
      </c>
      <c r="AH454" s="161" t="str">
        <f>IFERROR(ROUND((VLOOKUP($A454,'ИЗ ГУГЛА'!$B:$Z,AH$1,0)+AJ454)*AI454,),VLOOKUP($A454,'ИЗ ГУГЛА'!$B:$Z,AH$1,0))</f>
        <v/>
      </c>
      <c r="AI454" s="78">
        <v>1</v>
      </c>
      <c r="AJ454" s="160">
        <v>0</v>
      </c>
      <c r="AK454" s="172"/>
      <c r="AL454" s="172"/>
      <c r="AM454" s="161" t="str">
        <f>IFERROR(ROUND((VLOOKUP($A454,'ИЗ ГУГЛА'!$B:$Z,AM$1,0)+AO454)*AN454,),VLOOKUP($A454,'ИЗ ГУГЛА'!$B:$Z,AM$1,0))</f>
        <v/>
      </c>
      <c r="AN454" s="160">
        <v>1</v>
      </c>
      <c r="AO454" s="160">
        <v>0</v>
      </c>
      <c r="AP454" s="172"/>
      <c r="AQ454" s="172"/>
      <c r="AR454" s="161" t="str">
        <f>IFERROR(ROUND((VLOOKUP($A454,'ИЗ ГУГЛА'!$B:$Z,AR$1,0)+AT454)*AS454,),VLOOKUP($A454,'ИЗ ГУГЛА'!$B:$Z,AR$1,0))</f>
        <v/>
      </c>
      <c r="AS454" s="160">
        <v>1</v>
      </c>
      <c r="AT454" s="160">
        <v>0</v>
      </c>
      <c r="AU454" s="172"/>
      <c r="AV454" s="172"/>
    </row>
    <row r="455" spans="1:48" ht="46.5" hidden="1" thickTop="1" thickBot="1">
      <c r="A455" s="121">
        <v>204291</v>
      </c>
      <c r="B455" s="115">
        <f>VLOOKUP($A455,'Выгр Кат'!$A:$T,B$1,0)</f>
        <v>6602</v>
      </c>
      <c r="C455" s="116" t="str">
        <f>VLOOKUP($A455,'Выгр Кат'!$A:$T,C$1,0)</f>
        <v>Ремень ГРМ с роликами MAREL для ВАЗ 2110-2112 16-ти клапанный двигатель</v>
      </c>
      <c r="D455" s="115" t="str">
        <f>VLOOKUP($A455,'Выгр Кат'!$A:$T,D$1,0)</f>
        <v>Y</v>
      </c>
      <c r="E455" s="115" t="str">
        <f>VLOOKUP($A455,'Выгр Кат'!$A:$T,E$1,0)</f>
        <v>1</v>
      </c>
      <c r="F455" s="115">
        <f>VLOOKUP($A455,'Выгр Кат'!$A:$T,F$1,0)</f>
        <v>0</v>
      </c>
      <c r="G455" s="115" t="str">
        <f>VLOOKUP($A455,'Выгр Кат'!$A:$T,G$1,0)</f>
        <v>MKR004</v>
      </c>
      <c r="H455" s="115">
        <f>VLOOKUP($A455,'Выгр Кат'!$A:$T,H$1,0)</f>
        <v>0</v>
      </c>
      <c r="I455" s="93" t="s">
        <v>190</v>
      </c>
      <c r="J455" s="93" t="s">
        <v>190</v>
      </c>
      <c r="K455" s="75" t="e">
        <f>VLOOKUP(J455,'Отчет Eplex'!$B:$E,4,0)</f>
        <v>#N/A</v>
      </c>
      <c r="L455" s="75" t="e">
        <f t="shared" si="111"/>
        <v>#N/A</v>
      </c>
      <c r="M455" s="72">
        <v>1</v>
      </c>
      <c r="N455" s="73" t="s">
        <v>2270</v>
      </c>
      <c r="O455" s="72" t="str">
        <f>IFERROR(IF(VLOOKUP(I455,'Прайс шпак'!C:F,4,0)=N455,"шпак","Ошибка"),"Ошибка")</f>
        <v>шпак</v>
      </c>
      <c r="P455" s="74">
        <f>INDEX('Прайс шпак'!$H:$H,MATCH(I455,'Прайс шпак'!$C:$C,0))*M455</f>
        <v>2900</v>
      </c>
      <c r="Q455" s="72">
        <f>VLOOKUP(P455,Наценка!$A$1:$B$8,2,1)</f>
        <v>1.39</v>
      </c>
      <c r="R455" s="75">
        <f t="shared" si="119"/>
        <v>4030.9999999999995</v>
      </c>
      <c r="S455" s="74">
        <f t="shared" si="112"/>
        <v>4090</v>
      </c>
      <c r="T455" s="75">
        <f>VLOOKUP($A455,'Выгр Кат'!$A:$T,T$1,0)</f>
        <v>2900</v>
      </c>
      <c r="U455" s="75">
        <f>VLOOKUP($A455,'Выгр Кат'!$A:$T,U$1,0)</f>
        <v>4090</v>
      </c>
      <c r="V455" s="76">
        <f t="shared" si="113"/>
        <v>0</v>
      </c>
      <c r="W455" s="76">
        <f t="shared" si="114"/>
        <v>0</v>
      </c>
      <c r="X455" s="77">
        <f>IF(IFERROR(RIGHT(E455,1),"")="✔",S455*(1-#REF!),S455*(1-$X$2))</f>
        <v>3803.7</v>
      </c>
      <c r="Y455" s="167">
        <f t="shared" si="116"/>
        <v>0.31162068965517231</v>
      </c>
      <c r="Z455" s="167">
        <f t="shared" si="117"/>
        <v>9.2195704057279282E-2</v>
      </c>
      <c r="AA455" s="167">
        <f t="shared" si="118"/>
        <v>0.44482758620689644</v>
      </c>
      <c r="AB455" s="169">
        <f t="shared" si="115"/>
        <v>4190</v>
      </c>
      <c r="AC455" s="161">
        <f>IFERROR(ROUND((VLOOKUP($A455,'ИЗ ГУГЛА'!$B:$Z,AC$1,0)+AE455)*AD455,),VLOOKUP($A455,'ИЗ ГУГЛА'!$B:$Z,AC$1,0))</f>
        <v>4190</v>
      </c>
      <c r="AD455" s="78">
        <v>1</v>
      </c>
      <c r="AE455" s="160">
        <v>0</v>
      </c>
      <c r="AF455" s="183">
        <v>4190</v>
      </c>
      <c r="AG455" s="152" t="s">
        <v>26874</v>
      </c>
      <c r="AH455" s="161" t="str">
        <f>IFERROR(ROUND((VLOOKUP($A455,'ИЗ ГУГЛА'!$B:$Z,AH$1,0)+AJ455)*AI455,),VLOOKUP($A455,'ИЗ ГУГЛА'!$B:$Z,AH$1,0))</f>
        <v/>
      </c>
      <c r="AI455" s="78">
        <v>1</v>
      </c>
      <c r="AJ455" s="160">
        <v>0</v>
      </c>
      <c r="AK455" s="172"/>
      <c r="AL455" s="172"/>
      <c r="AM455" s="161" t="str">
        <f>IFERROR(ROUND((VLOOKUP($A455,'ИЗ ГУГЛА'!$B:$Z,AM$1,0)+AO455)*AN455,),VLOOKUP($A455,'ИЗ ГУГЛА'!$B:$Z,AM$1,0))</f>
        <v/>
      </c>
      <c r="AN455" s="160">
        <v>1</v>
      </c>
      <c r="AO455" s="160">
        <v>0</v>
      </c>
      <c r="AP455" s="172"/>
      <c r="AQ455" s="172"/>
      <c r="AR455" s="161" t="str">
        <f>IFERROR(ROUND((VLOOKUP($A455,'ИЗ ГУГЛА'!$B:$Z,AR$1,0)+AT455)*AS455,),VLOOKUP($A455,'ИЗ ГУГЛА'!$B:$Z,AR$1,0))</f>
        <v/>
      </c>
      <c r="AS455" s="160">
        <v>1</v>
      </c>
      <c r="AT455" s="160">
        <v>0</v>
      </c>
      <c r="AU455" s="172"/>
      <c r="AV455" s="172"/>
    </row>
    <row r="456" spans="1:48" ht="61.5" hidden="1" thickTop="1" thickBot="1">
      <c r="A456" s="121">
        <v>204292</v>
      </c>
      <c r="B456" s="115">
        <f>VLOOKUP($A456,'Выгр Кат'!$A:$T,B$1,0)</f>
        <v>1433</v>
      </c>
      <c r="C456" s="116" t="str">
        <f>VLOOKUP($A456,'Выгр Кат'!$A:$T,C$1,0)</f>
        <v>Ремень ГРМ с роликами MAREL для ВАЗ 2114 Супер-Авто, Лада Приора, Калина, Калина 2, Гранта, Гранта FL, Веста, XRAY</v>
      </c>
      <c r="D456" s="115" t="str">
        <f>VLOOKUP($A456,'Выгр Кат'!$A:$T,D$1,0)</f>
        <v>Y</v>
      </c>
      <c r="E456" s="115" t="str">
        <f>VLOOKUP($A456,'Выгр Кат'!$A:$T,E$1,0)</f>
        <v>1</v>
      </c>
      <c r="F456" s="115">
        <f>VLOOKUP($A456,'Выгр Кат'!$A:$T,F$1,0)</f>
        <v>0</v>
      </c>
      <c r="G456" s="115" t="str">
        <f>VLOOKUP($A456,'Выгр Кат'!$A:$T,G$1,0)</f>
        <v>MKR005</v>
      </c>
      <c r="H456" s="115">
        <f>VLOOKUP($A456,'Выгр Кат'!$A:$T,H$1,0)</f>
        <v>0</v>
      </c>
      <c r="I456" s="93" t="s">
        <v>28</v>
      </c>
      <c r="J456" s="93" t="s">
        <v>28</v>
      </c>
      <c r="K456" s="75" t="e">
        <f>VLOOKUP(J456,'Отчет Eplex'!$B:$E,4,0)</f>
        <v>#N/A</v>
      </c>
      <c r="L456" s="75" t="e">
        <f t="shared" si="111"/>
        <v>#N/A</v>
      </c>
      <c r="M456" s="72">
        <v>1</v>
      </c>
      <c r="N456" s="73" t="s">
        <v>2270</v>
      </c>
      <c r="O456" s="72" t="str">
        <f>IFERROR(IF(VLOOKUP(I456,'Прайс шпак'!C:F,4,0)=N456,"шпак","Ошибка"),"Ошибка")</f>
        <v>шпак</v>
      </c>
      <c r="P456" s="74">
        <f>INDEX('Прайс шпак'!$H:$H,MATCH(I456,'Прайс шпак'!$C:$C,0))*M456</f>
        <v>4650</v>
      </c>
      <c r="Q456" s="72">
        <f>VLOOKUP(P456,Наценка!$A$1:$B$8,2,1)</f>
        <v>1.39</v>
      </c>
      <c r="R456" s="75">
        <f t="shared" si="119"/>
        <v>6463.5</v>
      </c>
      <c r="S456" s="74">
        <f t="shared" si="112"/>
        <v>6490</v>
      </c>
      <c r="T456" s="75">
        <f>VLOOKUP($A456,'Выгр Кат'!$A:$T,T$1,0)</f>
        <v>4650</v>
      </c>
      <c r="U456" s="75">
        <f>VLOOKUP($A456,'Выгр Кат'!$A:$T,U$1,0)</f>
        <v>6490</v>
      </c>
      <c r="V456" s="76">
        <f t="shared" si="113"/>
        <v>0</v>
      </c>
      <c r="W456" s="76">
        <f t="shared" si="114"/>
        <v>0</v>
      </c>
      <c r="X456" s="77">
        <f>IF(IFERROR(RIGHT(E456,1),"")="✔",S456*(1-#REF!),S456*(1-$X$2))</f>
        <v>6035.7</v>
      </c>
      <c r="Y456" s="167">
        <f t="shared" si="116"/>
        <v>0.29800000000000004</v>
      </c>
      <c r="Z456" s="167">
        <f t="shared" si="117"/>
        <v>6.5536460752438491E-2</v>
      </c>
      <c r="AA456" s="167">
        <f t="shared" si="118"/>
        <v>0.38903225806451602</v>
      </c>
      <c r="AB456" s="169">
        <f t="shared" si="115"/>
        <v>6459</v>
      </c>
      <c r="AC456" s="161">
        <f>IFERROR(ROUND((VLOOKUP($A456,'ИЗ ГУГЛА'!$B:$Z,AC$1,0)+AE456)*AD456,),VLOOKUP($A456,'ИЗ ГУГЛА'!$B:$Z,AC$1,0))</f>
        <v>6459</v>
      </c>
      <c r="AD456" s="78">
        <v>1</v>
      </c>
      <c r="AE456" s="160">
        <v>0</v>
      </c>
      <c r="AF456" s="183">
        <v>6459</v>
      </c>
      <c r="AG456" s="152" t="s">
        <v>26873</v>
      </c>
      <c r="AH456" s="161" t="str">
        <f>IFERROR(ROUND((VLOOKUP($A456,'ИЗ ГУГЛА'!$B:$Z,AH$1,0)+AJ456)*AI456,),VLOOKUP($A456,'ИЗ ГУГЛА'!$B:$Z,AH$1,0))</f>
        <v/>
      </c>
      <c r="AI456" s="78">
        <v>1</v>
      </c>
      <c r="AJ456" s="160">
        <v>0</v>
      </c>
      <c r="AK456" s="172"/>
      <c r="AL456" s="172"/>
      <c r="AM456" s="161" t="str">
        <f>IFERROR(ROUND((VLOOKUP($A456,'ИЗ ГУГЛА'!$B:$Z,AM$1,0)+AO456)*AN456,),VLOOKUP($A456,'ИЗ ГУГЛА'!$B:$Z,AM$1,0))</f>
        <v/>
      </c>
      <c r="AN456" s="160">
        <v>1</v>
      </c>
      <c r="AO456" s="160">
        <v>0</v>
      </c>
      <c r="AP456" s="172"/>
      <c r="AQ456" s="172"/>
      <c r="AR456" s="161" t="str">
        <f>IFERROR(ROUND((VLOOKUP($A456,'ИЗ ГУГЛА'!$B:$Z,AR$1,0)+AT456)*AS456,),VLOOKUP($A456,'ИЗ ГУГЛА'!$B:$Z,AR$1,0))</f>
        <v/>
      </c>
      <c r="AS456" s="160">
        <v>1</v>
      </c>
      <c r="AT456" s="160">
        <v>0</v>
      </c>
      <c r="AU456" s="172"/>
      <c r="AV456" s="172"/>
    </row>
    <row r="457" spans="1:48" ht="61.5" hidden="1" thickTop="1" thickBot="1">
      <c r="A457" s="121">
        <v>204377</v>
      </c>
      <c r="B457" s="115">
        <f>VLOOKUP($A457,'Выгр Кат'!$A:$T,B$1,0)</f>
        <v>19660</v>
      </c>
      <c r="C457" s="116" t="str">
        <f>VLOOKUP($A457,'Выгр Кат'!$A:$T,C$1,0)</f>
        <v>Ремкомплект ГРМ Marel Sport для Лада Калина, Калина 2, Приора, Приора 2, Гранта, Ларгус, Веста, XRAY 16-ти клапанный двигатель</v>
      </c>
      <c r="D457" s="115" t="str">
        <f>VLOOKUP($A457,'Выгр Кат'!$A:$T,D$1,0)</f>
        <v>Y</v>
      </c>
      <c r="E457" s="115" t="str">
        <f>VLOOKUP($A457,'Выгр Кат'!$A:$T,E$1,0)</f>
        <v>1</v>
      </c>
      <c r="F457" s="115">
        <f>VLOOKUP($A457,'Выгр Кат'!$A:$T,F$1,0)</f>
        <v>0</v>
      </c>
      <c r="G457" s="115" t="str">
        <f>VLOOKUP($A457,'Выгр Кат'!$A:$T,G$1,0)</f>
        <v>MKR006</v>
      </c>
      <c r="H457" s="115">
        <f>VLOOKUP($A457,'Выгр Кат'!$A:$T,H$1,0)</f>
        <v>0</v>
      </c>
      <c r="I457" s="93" t="s">
        <v>310</v>
      </c>
      <c r="J457" s="93" t="s">
        <v>310</v>
      </c>
      <c r="K457" s="75" t="e">
        <f>VLOOKUP(J457,'Отчет Eplex'!$B:$E,4,0)</f>
        <v>#N/A</v>
      </c>
      <c r="L457" s="75" t="e">
        <f t="shared" si="111"/>
        <v>#N/A</v>
      </c>
      <c r="M457" s="72">
        <v>1</v>
      </c>
      <c r="N457" s="73" t="s">
        <v>2270</v>
      </c>
      <c r="O457" s="72" t="str">
        <f>IFERROR(IF(VLOOKUP(I457,'Прайс шпак'!C:F,4,0)=N457,"шпак","Ошибка"),"Ошибка")</f>
        <v>шпак</v>
      </c>
      <c r="P457" s="74">
        <f>INDEX('Прайс шпак'!$H:$H,MATCH(I457,'Прайс шпак'!$C:$C,0))*M457</f>
        <v>6100</v>
      </c>
      <c r="Q457" s="72">
        <f>VLOOKUP(P457,Наценка!$A$1:$B$8,2,1)</f>
        <v>1.34</v>
      </c>
      <c r="R457" s="75">
        <f t="shared" si="119"/>
        <v>8174.0000000000009</v>
      </c>
      <c r="S457" s="74">
        <f t="shared" si="112"/>
        <v>8190</v>
      </c>
      <c r="T457" s="75">
        <f>VLOOKUP($A457,'Выгр Кат'!$A:$T,T$1,0)</f>
        <v>6100</v>
      </c>
      <c r="U457" s="75">
        <f>VLOOKUP($A457,'Выгр Кат'!$A:$T,U$1,0)</f>
        <v>8190</v>
      </c>
      <c r="V457" s="76">
        <f t="shared" si="113"/>
        <v>0</v>
      </c>
      <c r="W457" s="76">
        <f t="shared" si="114"/>
        <v>0</v>
      </c>
      <c r="X457" s="77">
        <f>IF(IFERROR(RIGHT(E457,1),"")="✔",S457*(1-#REF!),S457*(1-$X$2))</f>
        <v>7616.7</v>
      </c>
      <c r="Y457" s="167">
        <f t="shared" si="116"/>
        <v>0.24863934426229495</v>
      </c>
      <c r="Z457" s="167">
        <f t="shared" si="117"/>
        <v>0.12350978135788264</v>
      </c>
      <c r="AA457" s="167">
        <f t="shared" si="118"/>
        <v>0.42459016393442628</v>
      </c>
      <c r="AB457" s="169">
        <f t="shared" si="115"/>
        <v>8690</v>
      </c>
      <c r="AC457" s="161">
        <f>IFERROR(ROUND((VLOOKUP($A457,'ИЗ ГУГЛА'!$B:$Z,AC$1,0)+AE457)*AD457,),VLOOKUP($A457,'ИЗ ГУГЛА'!$B:$Z,AC$1,0))</f>
        <v>8690</v>
      </c>
      <c r="AD457" s="78">
        <v>1</v>
      </c>
      <c r="AE457" s="160">
        <v>0</v>
      </c>
      <c r="AF457" s="183">
        <v>8690</v>
      </c>
      <c r="AG457" s="152" t="s">
        <v>26820</v>
      </c>
      <c r="AH457" s="161" t="str">
        <f>IFERROR(ROUND((VLOOKUP($A457,'ИЗ ГУГЛА'!$B:$Z,AH$1,0)+AJ457)*AI457,),VLOOKUP($A457,'ИЗ ГУГЛА'!$B:$Z,AH$1,0))</f>
        <v/>
      </c>
      <c r="AI457" s="78">
        <v>1</v>
      </c>
      <c r="AJ457" s="160">
        <v>0</v>
      </c>
      <c r="AK457" s="172"/>
      <c r="AL457" s="172"/>
      <c r="AM457" s="161" t="str">
        <f>IFERROR(ROUND((VLOOKUP($A457,'ИЗ ГУГЛА'!$B:$Z,AM$1,0)+AO457)*AN457,),VLOOKUP($A457,'ИЗ ГУГЛА'!$B:$Z,AM$1,0))</f>
        <v/>
      </c>
      <c r="AN457" s="160">
        <v>1</v>
      </c>
      <c r="AO457" s="160">
        <v>0</v>
      </c>
      <c r="AP457" s="172"/>
      <c r="AQ457" s="172"/>
      <c r="AR457" s="161" t="str">
        <f>IFERROR(ROUND((VLOOKUP($A457,'ИЗ ГУГЛА'!$B:$Z,AR$1,0)+AT457)*AS457,),VLOOKUP($A457,'ИЗ ГУГЛА'!$B:$Z,AR$1,0))</f>
        <v/>
      </c>
      <c r="AS457" s="160">
        <v>1</v>
      </c>
      <c r="AT457" s="160">
        <v>0</v>
      </c>
      <c r="AU457" s="172"/>
      <c r="AV457" s="172"/>
    </row>
    <row r="458" spans="1:48" ht="46.5" hidden="1" thickTop="1" thickBot="1">
      <c r="A458" s="121">
        <v>204294</v>
      </c>
      <c r="B458" s="115">
        <f>VLOOKUP($A458,'Выгр Кат'!$A:$T,B$1,0)</f>
        <v>6601</v>
      </c>
      <c r="C458" s="116" t="str">
        <f>VLOOKUP($A458,'Выгр Кат'!$A:$T,C$1,0)</f>
        <v>Ремень ГРМ с роликом MAREL для Лада Калина 2, Гранта 8-ми клапанный двигатель</v>
      </c>
      <c r="D458" s="115" t="str">
        <f>VLOOKUP($A458,'Выгр Кат'!$A:$T,D$1,0)</f>
        <v>Y</v>
      </c>
      <c r="E458" s="115" t="str">
        <f>VLOOKUP($A458,'Выгр Кат'!$A:$T,E$1,0)</f>
        <v>1</v>
      </c>
      <c r="F458" s="115">
        <f>VLOOKUP($A458,'Выгр Кат'!$A:$T,F$1,0)</f>
        <v>0</v>
      </c>
      <c r="G458" s="115" t="str">
        <f>VLOOKUP($A458,'Выгр Кат'!$A:$T,G$1,0)</f>
        <v>MKR007</v>
      </c>
      <c r="H458" s="115">
        <f>VLOOKUP($A458,'Выгр Кат'!$A:$T,H$1,0)</f>
        <v>0</v>
      </c>
      <c r="I458" s="93" t="s">
        <v>189</v>
      </c>
      <c r="J458" s="93" t="s">
        <v>189</v>
      </c>
      <c r="K458" s="75" t="e">
        <f>VLOOKUP(J458,'Отчет Eplex'!$B:$E,4,0)</f>
        <v>#N/A</v>
      </c>
      <c r="L458" s="75" t="e">
        <f t="shared" si="111"/>
        <v>#N/A</v>
      </c>
      <c r="M458" s="72">
        <v>1</v>
      </c>
      <c r="N458" s="73" t="s">
        <v>2270</v>
      </c>
      <c r="O458" s="72" t="str">
        <f>IFERROR(IF(VLOOKUP(I458,'Прайс шпак'!C:F,4,0)=N458,"шпак","Ошибка"),"Ошибка")</f>
        <v>шпак</v>
      </c>
      <c r="P458" s="74">
        <f>INDEX('Прайс шпак'!$H:$H,MATCH(I458,'Прайс шпак'!$C:$C,0))*M458</f>
        <v>3400</v>
      </c>
      <c r="Q458" s="72">
        <f>VLOOKUP(P458,Наценка!$A$1:$B$8,2,1)</f>
        <v>1.39</v>
      </c>
      <c r="R458" s="75">
        <f t="shared" si="119"/>
        <v>4726</v>
      </c>
      <c r="S458" s="74">
        <f t="shared" si="112"/>
        <v>4790</v>
      </c>
      <c r="T458" s="75">
        <f>VLOOKUP($A458,'Выгр Кат'!$A:$T,T$1,0)</f>
        <v>3400</v>
      </c>
      <c r="U458" s="75">
        <f>VLOOKUP($A458,'Выгр Кат'!$A:$T,U$1,0)</f>
        <v>4790</v>
      </c>
      <c r="V458" s="76">
        <f t="shared" si="113"/>
        <v>0</v>
      </c>
      <c r="W458" s="76">
        <f t="shared" si="114"/>
        <v>0</v>
      </c>
      <c r="X458" s="77">
        <f>IF(IFERROR(RIGHT(E458,1),"")="✔",S458*(1-#REF!),S458*(1-$X$2))</f>
        <v>4454.7</v>
      </c>
      <c r="Y458" s="167">
        <f t="shared" si="116"/>
        <v>0.31020588235294122</v>
      </c>
      <c r="Z458" s="167">
        <f t="shared" si="117"/>
        <v>8.9018404907975496E-2</v>
      </c>
      <c r="AA458" s="167">
        <f t="shared" si="118"/>
        <v>0.43823529411764706</v>
      </c>
      <c r="AB458" s="169">
        <f t="shared" si="115"/>
        <v>4890</v>
      </c>
      <c r="AC458" s="161">
        <f>IFERROR(ROUND((VLOOKUP($A458,'ИЗ ГУГЛА'!$B:$Z,AC$1,0)+AE458)*AD458,),VLOOKUP($A458,'ИЗ ГУГЛА'!$B:$Z,AC$1,0))</f>
        <v>4890</v>
      </c>
      <c r="AD458" s="78">
        <v>1</v>
      </c>
      <c r="AE458" s="160">
        <v>0</v>
      </c>
      <c r="AF458" s="183">
        <v>4890</v>
      </c>
      <c r="AG458" s="152" t="s">
        <v>26872</v>
      </c>
      <c r="AH458" s="161" t="str">
        <f>IFERROR(ROUND((VLOOKUP($A458,'ИЗ ГУГЛА'!$B:$Z,AH$1,0)+AJ458)*AI458,),VLOOKUP($A458,'ИЗ ГУГЛА'!$B:$Z,AH$1,0))</f>
        <v/>
      </c>
      <c r="AI458" s="78">
        <v>1</v>
      </c>
      <c r="AJ458" s="160">
        <v>0</v>
      </c>
      <c r="AK458" s="172"/>
      <c r="AL458" s="172"/>
      <c r="AM458" s="161" t="str">
        <f>IFERROR(ROUND((VLOOKUP($A458,'ИЗ ГУГЛА'!$B:$Z,AM$1,0)+AO458)*AN458,),VLOOKUP($A458,'ИЗ ГУГЛА'!$B:$Z,AM$1,0))</f>
        <v/>
      </c>
      <c r="AN458" s="160">
        <v>1</v>
      </c>
      <c r="AO458" s="160">
        <v>0</v>
      </c>
      <c r="AP458" s="172"/>
      <c r="AQ458" s="172"/>
      <c r="AR458" s="161" t="str">
        <f>IFERROR(ROUND((VLOOKUP($A458,'ИЗ ГУГЛА'!$B:$Z,AR$1,0)+AT458)*AS458,),VLOOKUP($A458,'ИЗ ГУГЛА'!$B:$Z,AR$1,0))</f>
        <v/>
      </c>
      <c r="AS458" s="160">
        <v>1</v>
      </c>
      <c r="AT458" s="160">
        <v>0</v>
      </c>
      <c r="AU458" s="172"/>
      <c r="AV458" s="172"/>
    </row>
    <row r="459" spans="1:48" ht="46.5" hidden="1" thickTop="1" thickBot="1">
      <c r="A459" s="121">
        <v>159548</v>
      </c>
      <c r="B459" s="115">
        <f>VLOOKUP($A459,'Выгр Кат'!$A:$T,B$1,0)</f>
        <v>19659</v>
      </c>
      <c r="C459" s="116" t="str">
        <f>VLOOKUP($A459,'Выгр Кат'!$A:$T,C$1,0)</f>
        <v>Комплект ремня ГРМ Marel Sport для Лада Гранта, Калина 2, Ларгус, Датсун mi-DO, on-DO</v>
      </c>
      <c r="D459" s="115" t="str">
        <f>VLOOKUP($A459,'Выгр Кат'!$A:$T,D$1,0)</f>
        <v>Y</v>
      </c>
      <c r="E459" s="115" t="str">
        <f>VLOOKUP($A459,'Выгр Кат'!$A:$T,E$1,0)</f>
        <v>1</v>
      </c>
      <c r="F459" s="115">
        <f>VLOOKUP($A459,'Выгр Кат'!$A:$T,F$1,0)</f>
        <v>0</v>
      </c>
      <c r="G459" s="115" t="str">
        <f>VLOOKUP($A459,'Выгр Кат'!$A:$T,G$1,0)</f>
        <v>MKR008</v>
      </c>
      <c r="H459" s="115">
        <f>VLOOKUP($A459,'Выгр Кат'!$A:$T,H$1,0)</f>
        <v>0</v>
      </c>
      <c r="I459" s="93" t="s">
        <v>309</v>
      </c>
      <c r="J459" s="93" t="s">
        <v>309</v>
      </c>
      <c r="K459" s="75" t="e">
        <f>VLOOKUP(J459,'Отчет Eplex'!$B:$E,4,0)</f>
        <v>#N/A</v>
      </c>
      <c r="L459" s="75" t="e">
        <f t="shared" si="111"/>
        <v>#N/A</v>
      </c>
      <c r="M459" s="72">
        <v>1</v>
      </c>
      <c r="N459" s="73" t="s">
        <v>2270</v>
      </c>
      <c r="O459" s="72" t="str">
        <f>IFERROR(IF(VLOOKUP(I459,'Прайс шпак'!C:F,4,0)=N459,"шпак","Ошибка"),"Ошибка")</f>
        <v>шпак</v>
      </c>
      <c r="P459" s="74">
        <f>INDEX('Прайс шпак'!$H:$H,MATCH(I459,'Прайс шпак'!$C:$C,0))*M459</f>
        <v>4700</v>
      </c>
      <c r="Q459" s="72">
        <f>VLOOKUP(P459,Наценка!$A$1:$B$8,2,1)</f>
        <v>1.39</v>
      </c>
      <c r="R459" s="75">
        <f t="shared" si="119"/>
        <v>6532.9999999999991</v>
      </c>
      <c r="S459" s="74">
        <f t="shared" si="112"/>
        <v>6590</v>
      </c>
      <c r="T459" s="75">
        <f>VLOOKUP($A459,'Выгр Кат'!$A:$T,T$1,0)</f>
        <v>4700</v>
      </c>
      <c r="U459" s="75">
        <f>VLOOKUP($A459,'Выгр Кат'!$A:$T,U$1,0)</f>
        <v>6590</v>
      </c>
      <c r="V459" s="76">
        <f t="shared" si="113"/>
        <v>0</v>
      </c>
      <c r="W459" s="76">
        <f t="shared" si="114"/>
        <v>0</v>
      </c>
      <c r="X459" s="77">
        <f>IF(IFERROR(RIGHT(E459,1),"")="✔",S459*(1-#REF!),S459*(1-$X$2))</f>
        <v>6128.7</v>
      </c>
      <c r="Y459" s="167">
        <f t="shared" si="116"/>
        <v>0.30397872340425525</v>
      </c>
      <c r="Z459" s="167">
        <f t="shared" si="117"/>
        <v>0.12321888412017171</v>
      </c>
      <c r="AA459" s="167">
        <f t="shared" si="118"/>
        <v>0.48723404255319158</v>
      </c>
      <c r="AB459" s="169">
        <f t="shared" si="115"/>
        <v>6990</v>
      </c>
      <c r="AC459" s="161">
        <f>IFERROR(ROUND((VLOOKUP($A459,'ИЗ ГУГЛА'!$B:$Z,AC$1,0)+AE459)*AD459,),VLOOKUP($A459,'ИЗ ГУГЛА'!$B:$Z,AC$1,0))</f>
        <v>6990</v>
      </c>
      <c r="AD459" s="78">
        <v>1</v>
      </c>
      <c r="AE459" s="160">
        <v>0</v>
      </c>
      <c r="AF459" s="183">
        <v>6990</v>
      </c>
      <c r="AG459" s="152" t="s">
        <v>28597</v>
      </c>
      <c r="AH459" s="161" t="str">
        <f>IFERROR(ROUND((VLOOKUP($A459,'ИЗ ГУГЛА'!$B:$Z,AH$1,0)+AJ459)*AI459,),VLOOKUP($A459,'ИЗ ГУГЛА'!$B:$Z,AH$1,0))</f>
        <v/>
      </c>
      <c r="AI459" s="78">
        <v>1</v>
      </c>
      <c r="AJ459" s="160">
        <v>0</v>
      </c>
      <c r="AK459" s="172"/>
      <c r="AL459" s="172"/>
      <c r="AM459" s="161" t="str">
        <f>IFERROR(ROUND((VLOOKUP($A459,'ИЗ ГУГЛА'!$B:$Z,AM$1,0)+AO459)*AN459,),VLOOKUP($A459,'ИЗ ГУГЛА'!$B:$Z,AM$1,0))</f>
        <v/>
      </c>
      <c r="AN459" s="160">
        <v>1</v>
      </c>
      <c r="AO459" s="160">
        <v>0</v>
      </c>
      <c r="AP459" s="172"/>
      <c r="AQ459" s="172"/>
      <c r="AR459" s="161" t="str">
        <f>IFERROR(ROUND((VLOOKUP($A459,'ИЗ ГУГЛА'!$B:$Z,AR$1,0)+AT459)*AS459,),VLOOKUP($A459,'ИЗ ГУГЛА'!$B:$Z,AR$1,0))</f>
        <v/>
      </c>
      <c r="AS459" s="160">
        <v>1</v>
      </c>
      <c r="AT459" s="160">
        <v>0</v>
      </c>
      <c r="AU459" s="172"/>
      <c r="AV459" s="172"/>
    </row>
    <row r="460" spans="1:48" ht="46.5" hidden="1" thickTop="1" thickBot="1">
      <c r="A460" s="121">
        <v>204386</v>
      </c>
      <c r="B460" s="115">
        <f>VLOOKUP($A460,'Выгр Кат'!$A:$T,B$1,0)</f>
        <v>29597</v>
      </c>
      <c r="C460" s="116" t="str">
        <f>VLOOKUP($A460,'Выгр Кат'!$A:$T,C$1,0)</f>
        <v>Ремкомплект ГРМ MAREL STANDART для Лада Ларгус 8 клапанный двигатель</v>
      </c>
      <c r="D460" s="115" t="str">
        <f>VLOOKUP($A460,'Выгр Кат'!$A:$T,D$1,0)</f>
        <v>Y</v>
      </c>
      <c r="E460" s="115" t="str">
        <f>VLOOKUP($A460,'Выгр Кат'!$A:$T,E$1,0)</f>
        <v>1</v>
      </c>
      <c r="F460" s="115">
        <f>VLOOKUP($A460,'Выгр Кат'!$A:$T,F$1,0)</f>
        <v>0</v>
      </c>
      <c r="G460" s="115" t="str">
        <f>VLOOKUP($A460,'Выгр Кат'!$A:$T,G$1,0)</f>
        <v>MKR010</v>
      </c>
      <c r="H460" s="115">
        <f>VLOOKUP($A460,'Выгр Кат'!$A:$T,H$1,0)</f>
        <v>0</v>
      </c>
      <c r="I460" s="93" t="s">
        <v>2286</v>
      </c>
      <c r="J460" s="93" t="s">
        <v>2286</v>
      </c>
      <c r="K460" s="75" t="e">
        <f>VLOOKUP(J460,'Отчет Eplex'!$B:$E,4,0)</f>
        <v>#N/A</v>
      </c>
      <c r="L460" s="75" t="e">
        <f t="shared" si="111"/>
        <v>#N/A</v>
      </c>
      <c r="M460" s="72">
        <v>1</v>
      </c>
      <c r="N460" s="73" t="s">
        <v>2270</v>
      </c>
      <c r="O460" s="72" t="str">
        <f>IFERROR(IF(VLOOKUP(I460,'Прайс шпак'!C:F,4,0)=N460,"шпак","Ошибка"),"Ошибка")</f>
        <v>шпак</v>
      </c>
      <c r="P460" s="74">
        <f>INDEX('Прайс шпак'!$H:$H,MATCH(I460,'Прайс шпак'!$C:$C,0))*M460</f>
        <v>2450</v>
      </c>
      <c r="Q460" s="72">
        <f>VLOOKUP(P460,Наценка!$A$1:$B$8,2,1)</f>
        <v>1.39</v>
      </c>
      <c r="R460" s="75">
        <f t="shared" si="119"/>
        <v>3405.4999999999995</v>
      </c>
      <c r="S460" s="74">
        <f t="shared" si="112"/>
        <v>3490</v>
      </c>
      <c r="T460" s="75">
        <f>VLOOKUP($A460,'Выгр Кат'!$A:$T,T$1,0)</f>
        <v>2450</v>
      </c>
      <c r="U460" s="75">
        <f>VLOOKUP($A460,'Выгр Кат'!$A:$T,U$1,0)</f>
        <v>3490</v>
      </c>
      <c r="V460" s="76">
        <f t="shared" si="113"/>
        <v>0</v>
      </c>
      <c r="W460" s="76">
        <f t="shared" si="114"/>
        <v>0</v>
      </c>
      <c r="X460" s="77">
        <f>IF(IFERROR(RIGHT(E460,1),"")="✔",S460*(1-#REF!),S460*(1-$X$2))</f>
        <v>3245.7</v>
      </c>
      <c r="Y460" s="167">
        <f t="shared" si="116"/>
        <v>0.32477551020408146</v>
      </c>
      <c r="Z460" s="167">
        <f t="shared" si="117"/>
        <v>0.12040650406504071</v>
      </c>
      <c r="AA460" s="167">
        <f t="shared" si="118"/>
        <v>0.50612244897959191</v>
      </c>
      <c r="AB460" s="169">
        <f t="shared" si="115"/>
        <v>3690</v>
      </c>
      <c r="AC460" s="161">
        <f>IFERROR(ROUND((VLOOKUP($A460,'ИЗ ГУГЛА'!$B:$Z,AC$1,0)+AE460)*AD460,),VLOOKUP($A460,'ИЗ ГУГЛА'!$B:$Z,AC$1,0))</f>
        <v>3690</v>
      </c>
      <c r="AD460" s="78">
        <v>1</v>
      </c>
      <c r="AE460" s="160">
        <v>0</v>
      </c>
      <c r="AF460" s="183">
        <v>3690</v>
      </c>
      <c r="AG460" s="152" t="s">
        <v>26870</v>
      </c>
      <c r="AH460" s="161" t="str">
        <f>IFERROR(ROUND((VLOOKUP($A460,'ИЗ ГУГЛА'!$B:$Z,AH$1,0)+AJ460)*AI460,),VLOOKUP($A460,'ИЗ ГУГЛА'!$B:$Z,AH$1,0))</f>
        <v/>
      </c>
      <c r="AI460" s="78">
        <v>1</v>
      </c>
      <c r="AJ460" s="160">
        <v>0</v>
      </c>
      <c r="AK460" s="172"/>
      <c r="AL460" s="172"/>
      <c r="AM460" s="161" t="str">
        <f>IFERROR(ROUND((VLOOKUP($A460,'ИЗ ГУГЛА'!$B:$Z,AM$1,0)+AO460)*AN460,),VLOOKUP($A460,'ИЗ ГУГЛА'!$B:$Z,AM$1,0))</f>
        <v/>
      </c>
      <c r="AN460" s="160">
        <v>1</v>
      </c>
      <c r="AO460" s="160">
        <v>0</v>
      </c>
      <c r="AP460" s="172"/>
      <c r="AQ460" s="172"/>
      <c r="AR460" s="161" t="str">
        <f>IFERROR(ROUND((VLOOKUP($A460,'ИЗ ГУГЛА'!$B:$Z,AR$1,0)+AT460)*AS460,),VLOOKUP($A460,'ИЗ ГУГЛА'!$B:$Z,AR$1,0))</f>
        <v/>
      </c>
      <c r="AS460" s="160">
        <v>1</v>
      </c>
      <c r="AT460" s="160">
        <v>0</v>
      </c>
      <c r="AU460" s="172"/>
      <c r="AV460" s="172"/>
    </row>
    <row r="461" spans="1:48" ht="61.5" hidden="1" thickTop="1" thickBot="1">
      <c r="A461" s="121">
        <v>204372</v>
      </c>
      <c r="B461" s="115">
        <f>VLOOKUP($A461,'Выгр Кат'!$A:$T,B$1,0)</f>
        <v>24177</v>
      </c>
      <c r="C461" s="116" t="str">
        <f>VLOOKUP($A461,'Выгр Кат'!$A:$T,C$1,0)</f>
        <v>Ремкомплект ГРМ MAREL KIT 2170 STANDARD MKR011 для Лада Калина, Приора, Гранта, Ларгус, Веста, XRAY 16 клапанный двигатель</v>
      </c>
      <c r="D461" s="115" t="str">
        <f>VLOOKUP($A461,'Выгр Кат'!$A:$T,D$1,0)</f>
        <v>Y</v>
      </c>
      <c r="E461" s="115" t="str">
        <f>VLOOKUP($A461,'Выгр Кат'!$A:$T,E$1,0)</f>
        <v>1</v>
      </c>
      <c r="F461" s="115">
        <f>VLOOKUP($A461,'Выгр Кат'!$A:$T,F$1,0)</f>
        <v>0</v>
      </c>
      <c r="G461" s="115" t="str">
        <f>VLOOKUP($A461,'Выгр Кат'!$A:$T,G$1,0)</f>
        <v>MKR011</v>
      </c>
      <c r="H461" s="115">
        <f>VLOOKUP($A461,'Выгр Кат'!$A:$T,H$1,0)</f>
        <v>0</v>
      </c>
      <c r="I461" s="93" t="s">
        <v>353</v>
      </c>
      <c r="J461" s="93" t="s">
        <v>353</v>
      </c>
      <c r="K461" s="75" t="e">
        <f>VLOOKUP(J461,'Отчет Eplex'!$B:$E,4,0)</f>
        <v>#N/A</v>
      </c>
      <c r="L461" s="75" t="e">
        <f t="shared" si="111"/>
        <v>#N/A</v>
      </c>
      <c r="M461" s="72">
        <v>1</v>
      </c>
      <c r="N461" s="73" t="s">
        <v>2270</v>
      </c>
      <c r="O461" s="72" t="str">
        <f>IFERROR(IF(VLOOKUP(I461,'Прайс шпак'!C:F,4,0)=N461,"шпак","Ошибка"),"Ошибка")</f>
        <v>шпак</v>
      </c>
      <c r="P461" s="74">
        <f>INDEX('Прайс шпак'!$H:$H,MATCH(I461,'Прайс шпак'!$C:$C,0))*M461</f>
        <v>3700</v>
      </c>
      <c r="Q461" s="72">
        <f>VLOOKUP(P461,Наценка!$A$1:$B$8,2,1)</f>
        <v>1.39</v>
      </c>
      <c r="R461" s="75">
        <f t="shared" si="119"/>
        <v>5143</v>
      </c>
      <c r="S461" s="74">
        <f t="shared" si="112"/>
        <v>5190</v>
      </c>
      <c r="T461" s="75">
        <f>VLOOKUP($A461,'Выгр Кат'!$A:$T,T$1,0)</f>
        <v>3700</v>
      </c>
      <c r="U461" s="75">
        <f>VLOOKUP($A461,'Выгр Кат'!$A:$T,U$1,0)</f>
        <v>5190</v>
      </c>
      <c r="V461" s="76">
        <f t="shared" si="113"/>
        <v>0</v>
      </c>
      <c r="W461" s="76">
        <f t="shared" si="114"/>
        <v>0</v>
      </c>
      <c r="X461" s="77">
        <f>IF(IFERROR(RIGHT(E461,1),"")="✔",S461*(1-#REF!),S461*(1-$X$2))</f>
        <v>4826.7</v>
      </c>
      <c r="Y461" s="167">
        <f t="shared" si="116"/>
        <v>0.30451351351351352</v>
      </c>
      <c r="Z461" s="167">
        <f t="shared" si="117"/>
        <v>0.12081967213114757</v>
      </c>
      <c r="AA461" s="167">
        <f t="shared" si="118"/>
        <v>0.48378378378378373</v>
      </c>
      <c r="AB461" s="169">
        <f t="shared" si="115"/>
        <v>5490</v>
      </c>
      <c r="AC461" s="161">
        <f>IFERROR(ROUND((VLOOKUP($A461,'ИЗ ГУГЛА'!$B:$Z,AC$1,0)+AE461)*AD461,),VLOOKUP($A461,'ИЗ ГУГЛА'!$B:$Z,AC$1,0))</f>
        <v>5490</v>
      </c>
      <c r="AD461" s="78">
        <v>1</v>
      </c>
      <c r="AE461" s="160">
        <v>0</v>
      </c>
      <c r="AF461" s="183">
        <v>5490</v>
      </c>
      <c r="AG461" s="152" t="s">
        <v>26871</v>
      </c>
      <c r="AH461" s="161" t="str">
        <f>IFERROR(ROUND((VLOOKUP($A461,'ИЗ ГУГЛА'!$B:$Z,AH$1,0)+AJ461)*AI461,),VLOOKUP($A461,'ИЗ ГУГЛА'!$B:$Z,AH$1,0))</f>
        <v/>
      </c>
      <c r="AI461" s="78">
        <v>1</v>
      </c>
      <c r="AJ461" s="160">
        <v>0</v>
      </c>
      <c r="AK461" s="172"/>
      <c r="AL461" s="172"/>
      <c r="AM461" s="161" t="str">
        <f>IFERROR(ROUND((VLOOKUP($A461,'ИЗ ГУГЛА'!$B:$Z,AM$1,0)+AO461)*AN461,),VLOOKUP($A461,'ИЗ ГУГЛА'!$B:$Z,AM$1,0))</f>
        <v/>
      </c>
      <c r="AN461" s="160">
        <v>1</v>
      </c>
      <c r="AO461" s="160">
        <v>0</v>
      </c>
      <c r="AP461" s="172"/>
      <c r="AQ461" s="172"/>
      <c r="AR461" s="161" t="str">
        <f>IFERROR(ROUND((VLOOKUP($A461,'ИЗ ГУГЛА'!$B:$Z,AR$1,0)+AT461)*AS461,),VLOOKUP($A461,'ИЗ ГУГЛА'!$B:$Z,AR$1,0))</f>
        <v/>
      </c>
      <c r="AS461" s="160">
        <v>1</v>
      </c>
      <c r="AT461" s="160">
        <v>0</v>
      </c>
      <c r="AU461" s="172"/>
      <c r="AV461" s="172"/>
    </row>
    <row r="462" spans="1:48" ht="61.5" hidden="1" thickTop="1" thickBot="1">
      <c r="A462" s="121">
        <v>204384</v>
      </c>
      <c r="B462" s="115">
        <f>VLOOKUP($A462,'Выгр Кат'!$A:$T,B$1,0)</f>
        <v>24658</v>
      </c>
      <c r="C462" s="116" t="str">
        <f>VLOOKUP($A462,'Выгр Кат'!$A:$T,C$1,0)</f>
        <v>Ремкомплект ГРМ MAREL STANDART для Лада Калина 2, Гранта, Ларгус, Датсун mi-DO, on-DO 8 клапанный двигатель</v>
      </c>
      <c r="D462" s="115" t="str">
        <f>VLOOKUP($A462,'Выгр Кат'!$A:$T,D$1,0)</f>
        <v>Y</v>
      </c>
      <c r="E462" s="115" t="str">
        <f>VLOOKUP($A462,'Выгр Кат'!$A:$T,E$1,0)</f>
        <v>1</v>
      </c>
      <c r="F462" s="115">
        <f>VLOOKUP($A462,'Выгр Кат'!$A:$T,F$1,0)</f>
        <v>0</v>
      </c>
      <c r="G462" s="115" t="str">
        <f>VLOOKUP($A462,'Выгр Кат'!$A:$T,G$1,0)</f>
        <v>MKR012</v>
      </c>
      <c r="H462" s="115">
        <f>VLOOKUP($A462,'Выгр Кат'!$A:$T,H$1,0)</f>
        <v>0</v>
      </c>
      <c r="I462" s="93" t="s">
        <v>2279</v>
      </c>
      <c r="J462" s="93" t="s">
        <v>2279</v>
      </c>
      <c r="K462" s="75" t="e">
        <f>VLOOKUP(J462,'Отчет Eplex'!$B:$E,4,0)</f>
        <v>#N/A</v>
      </c>
      <c r="L462" s="75" t="e">
        <f t="shared" si="111"/>
        <v>#N/A</v>
      </c>
      <c r="M462" s="72">
        <v>1</v>
      </c>
      <c r="N462" s="73" t="s">
        <v>2270</v>
      </c>
      <c r="O462" s="72" t="str">
        <f>IFERROR(IF(VLOOKUP(I462,'Прайс шпак'!C:F,4,0)=N462,"шпак","Ошибка"),"Ошибка")</f>
        <v>шпак</v>
      </c>
      <c r="P462" s="74">
        <f>INDEX('Прайс шпак'!$H:$H,MATCH(I462,'Прайс шпак'!$C:$C,0))*M462</f>
        <v>2650</v>
      </c>
      <c r="Q462" s="72">
        <f>VLOOKUP(P462,Наценка!$A$1:$B$8,2,1)</f>
        <v>1.39</v>
      </c>
      <c r="R462" s="75">
        <f t="shared" si="119"/>
        <v>3683.4999999999995</v>
      </c>
      <c r="S462" s="74">
        <f t="shared" si="112"/>
        <v>3690</v>
      </c>
      <c r="T462" s="75">
        <f>VLOOKUP($A462,'Выгр Кат'!$A:$T,T$1,0)</f>
        <v>2650</v>
      </c>
      <c r="U462" s="75">
        <f>VLOOKUP($A462,'Выгр Кат'!$A:$T,U$1,0)</f>
        <v>3690</v>
      </c>
      <c r="V462" s="76">
        <f t="shared" si="113"/>
        <v>0</v>
      </c>
      <c r="W462" s="76">
        <f t="shared" si="114"/>
        <v>0</v>
      </c>
      <c r="X462" s="77">
        <f>IF(IFERROR(RIGHT(E462,1),"")="✔",S462*(1-#REF!),S462*(1-$X$2))</f>
        <v>3431.7</v>
      </c>
      <c r="Y462" s="167">
        <f t="shared" si="116"/>
        <v>0.29498113207547161</v>
      </c>
      <c r="Z462" s="167">
        <f t="shared" si="117"/>
        <v>5.6966199505358667E-2</v>
      </c>
      <c r="AA462" s="167">
        <f t="shared" si="118"/>
        <v>0.3732075471698113</v>
      </c>
      <c r="AB462" s="169">
        <f t="shared" si="115"/>
        <v>3639</v>
      </c>
      <c r="AC462" s="161">
        <f>IFERROR(ROUND((VLOOKUP($A462,'ИЗ ГУГЛА'!$B:$Z,AC$1,0)+AE462)*AD462,),VLOOKUP($A462,'ИЗ ГУГЛА'!$B:$Z,AC$1,0))</f>
        <v>3639</v>
      </c>
      <c r="AD462" s="78">
        <v>1</v>
      </c>
      <c r="AE462" s="160">
        <v>0</v>
      </c>
      <c r="AF462" s="183">
        <v>3639</v>
      </c>
      <c r="AG462" s="152" t="s">
        <v>26868</v>
      </c>
      <c r="AH462" s="161" t="str">
        <f>IFERROR(ROUND((VLOOKUP($A462,'ИЗ ГУГЛА'!$B:$Z,AH$1,0)+AJ462)*AI462,),VLOOKUP($A462,'ИЗ ГУГЛА'!$B:$Z,AH$1,0))</f>
        <v/>
      </c>
      <c r="AI462" s="78">
        <v>1</v>
      </c>
      <c r="AJ462" s="160">
        <v>0</v>
      </c>
      <c r="AK462" s="172"/>
      <c r="AL462" s="172"/>
      <c r="AM462" s="161" t="str">
        <f>IFERROR(ROUND((VLOOKUP($A462,'ИЗ ГУГЛА'!$B:$Z,AM$1,0)+AO462)*AN462,),VLOOKUP($A462,'ИЗ ГУГЛА'!$B:$Z,AM$1,0))</f>
        <v/>
      </c>
      <c r="AN462" s="160">
        <v>1</v>
      </c>
      <c r="AO462" s="160">
        <v>0</v>
      </c>
      <c r="AP462" s="172"/>
      <c r="AQ462" s="172"/>
      <c r="AR462" s="161" t="str">
        <f>IFERROR(ROUND((VLOOKUP($A462,'ИЗ ГУГЛА'!$B:$Z,AR$1,0)+AT462)*AS462,),VLOOKUP($A462,'ИЗ ГУГЛА'!$B:$Z,AR$1,0))</f>
        <v/>
      </c>
      <c r="AS462" s="160">
        <v>1</v>
      </c>
      <c r="AT462" s="160">
        <v>0</v>
      </c>
      <c r="AU462" s="172"/>
      <c r="AV462" s="172"/>
    </row>
    <row r="463" spans="1:48" ht="46.5" hidden="1" thickTop="1" thickBot="1">
      <c r="A463" s="121">
        <v>204385</v>
      </c>
      <c r="B463" s="115">
        <f>VLOOKUP($A463,'Выгр Кат'!$A:$T,B$1,0)</f>
        <v>29596</v>
      </c>
      <c r="C463" s="116" t="str">
        <f>VLOOKUP($A463,'Выгр Кат'!$A:$T,C$1,0)</f>
        <v>Ремкомплект ГРМ MAREL STANDART для Лада Ларгус 16 клапанный двигатель</v>
      </c>
      <c r="D463" s="115" t="str">
        <f>VLOOKUP($A463,'Выгр Кат'!$A:$T,D$1,0)</f>
        <v>Y</v>
      </c>
      <c r="E463" s="115" t="str">
        <f>VLOOKUP($A463,'Выгр Кат'!$A:$T,E$1,0)</f>
        <v>1</v>
      </c>
      <c r="F463" s="115">
        <f>VLOOKUP($A463,'Выгр Кат'!$A:$T,F$1,0)</f>
        <v>0</v>
      </c>
      <c r="G463" s="115" t="str">
        <f>VLOOKUP($A463,'Выгр Кат'!$A:$T,G$1,0)</f>
        <v>MKR013</v>
      </c>
      <c r="H463" s="115">
        <f>VLOOKUP($A463,'Выгр Кат'!$A:$T,H$1,0)</f>
        <v>0</v>
      </c>
      <c r="I463" s="93" t="s">
        <v>2284</v>
      </c>
      <c r="J463" s="93" t="s">
        <v>2284</v>
      </c>
      <c r="K463" s="75" t="e">
        <f>VLOOKUP(J463,'Отчет Eplex'!$B:$E,4,0)</f>
        <v>#N/A</v>
      </c>
      <c r="L463" s="75" t="e">
        <f t="shared" si="111"/>
        <v>#N/A</v>
      </c>
      <c r="M463" s="72">
        <v>1</v>
      </c>
      <c r="N463" s="73" t="s">
        <v>2270</v>
      </c>
      <c r="O463" s="72" t="str">
        <f>IFERROR(IF(VLOOKUP(I463,'Прайс шпак'!C:F,4,0)=N463,"шпак","Ошибка"),"Ошибка")</f>
        <v>шпак</v>
      </c>
      <c r="P463" s="74">
        <f>INDEX('Прайс шпак'!$H:$H,MATCH(I463,'Прайс шпак'!$C:$C,0))*M463</f>
        <v>4400</v>
      </c>
      <c r="Q463" s="72">
        <f>VLOOKUP(P463,Наценка!$A$1:$B$8,2,1)</f>
        <v>1.39</v>
      </c>
      <c r="R463" s="75">
        <f t="shared" si="119"/>
        <v>6116</v>
      </c>
      <c r="S463" s="74">
        <f t="shared" si="112"/>
        <v>6190</v>
      </c>
      <c r="T463" s="75">
        <f>VLOOKUP($A463,'Выгр Кат'!$A:$T,T$1,0)</f>
        <v>4400</v>
      </c>
      <c r="U463" s="75">
        <f>VLOOKUP($A463,'Выгр Кат'!$A:$T,U$1,0)</f>
        <v>6190</v>
      </c>
      <c r="V463" s="76">
        <f t="shared" si="113"/>
        <v>0</v>
      </c>
      <c r="W463" s="76">
        <f t="shared" si="114"/>
        <v>0</v>
      </c>
      <c r="X463" s="77">
        <f>IF(IFERROR(RIGHT(E463,1),"")="✔",S463*(1-#REF!),S463*(1-$X$2))</f>
        <v>5756.7</v>
      </c>
      <c r="Y463" s="167">
        <f t="shared" si="116"/>
        <v>0.30834090909090905</v>
      </c>
      <c r="Z463" s="167">
        <f t="shared" si="117"/>
        <v>0.12644916540212445</v>
      </c>
      <c r="AA463" s="167">
        <f t="shared" si="118"/>
        <v>0.4977272727272728</v>
      </c>
      <c r="AB463" s="169">
        <f t="shared" si="115"/>
        <v>6590</v>
      </c>
      <c r="AC463" s="161">
        <f>IFERROR(ROUND((VLOOKUP($A463,'ИЗ ГУГЛА'!$B:$Z,AC$1,0)+AE463)*AD463,),VLOOKUP($A463,'ИЗ ГУГЛА'!$B:$Z,AC$1,0))</f>
        <v>6590</v>
      </c>
      <c r="AD463" s="78">
        <v>1</v>
      </c>
      <c r="AE463" s="160">
        <v>0</v>
      </c>
      <c r="AF463" s="183">
        <v>6590</v>
      </c>
      <c r="AG463" s="152" t="s">
        <v>26869</v>
      </c>
      <c r="AH463" s="161" t="str">
        <f>IFERROR(ROUND((VLOOKUP($A463,'ИЗ ГУГЛА'!$B:$Z,AH$1,0)+AJ463)*AI463,),VLOOKUP($A463,'ИЗ ГУГЛА'!$B:$Z,AH$1,0))</f>
        <v/>
      </c>
      <c r="AI463" s="78">
        <v>1</v>
      </c>
      <c r="AJ463" s="160">
        <v>0</v>
      </c>
      <c r="AK463" s="172"/>
      <c r="AL463" s="172"/>
      <c r="AM463" s="161" t="str">
        <f>IFERROR(ROUND((VLOOKUP($A463,'ИЗ ГУГЛА'!$B:$Z,AM$1,0)+AO463)*AN463,),VLOOKUP($A463,'ИЗ ГУГЛА'!$B:$Z,AM$1,0))</f>
        <v/>
      </c>
      <c r="AN463" s="160">
        <v>1</v>
      </c>
      <c r="AO463" s="160">
        <v>0</v>
      </c>
      <c r="AP463" s="172"/>
      <c r="AQ463" s="172"/>
      <c r="AR463" s="161" t="str">
        <f>IFERROR(ROUND((VLOOKUP($A463,'ИЗ ГУГЛА'!$B:$Z,AR$1,0)+AT463)*AS463,),VLOOKUP($A463,'ИЗ ГУГЛА'!$B:$Z,AR$1,0))</f>
        <v/>
      </c>
      <c r="AS463" s="160">
        <v>1</v>
      </c>
      <c r="AT463" s="160">
        <v>0</v>
      </c>
      <c r="AU463" s="172"/>
      <c r="AV463" s="172"/>
    </row>
    <row r="464" spans="1:48" ht="46.5" hidden="1" thickTop="1" thickBot="1">
      <c r="A464" s="121">
        <v>204376</v>
      </c>
      <c r="B464" s="115">
        <f>VLOOKUP($A464,'Выгр Кат'!$A:$T,B$1,0)</f>
        <v>29593</v>
      </c>
      <c r="C464" s="116" t="str">
        <f>VLOOKUP($A464,'Выгр Кат'!$A:$T,C$1,0)</f>
        <v>Ремкомплект ГРМ MAREL SPORT ремень тефлон для Лада Ларгус 16 клапанный двигатель</v>
      </c>
      <c r="D464" s="115" t="str">
        <f>VLOOKUP($A464,'Выгр Кат'!$A:$T,D$1,0)</f>
        <v>Y</v>
      </c>
      <c r="E464" s="115" t="str">
        <f>VLOOKUP($A464,'Выгр Кат'!$A:$T,E$1,0)</f>
        <v>1</v>
      </c>
      <c r="F464" s="115">
        <f>VLOOKUP($A464,'Выгр Кат'!$A:$T,F$1,0)</f>
        <v>0</v>
      </c>
      <c r="G464" s="115" t="str">
        <f>VLOOKUP($A464,'Выгр Кат'!$A:$T,G$1,0)</f>
        <v>MKR014</v>
      </c>
      <c r="H464" s="115">
        <f>VLOOKUP($A464,'Выгр Кат'!$A:$T,H$1,0)</f>
        <v>0</v>
      </c>
      <c r="I464" s="93" t="s">
        <v>2276</v>
      </c>
      <c r="J464" s="93" t="s">
        <v>2276</v>
      </c>
      <c r="K464" s="75" t="e">
        <f>VLOOKUP(J464,'Отчет Eplex'!$B:$E,4,0)</f>
        <v>#N/A</v>
      </c>
      <c r="L464" s="75" t="e">
        <f t="shared" si="111"/>
        <v>#N/A</v>
      </c>
      <c r="M464" s="72">
        <v>1</v>
      </c>
      <c r="N464" s="73" t="s">
        <v>2270</v>
      </c>
      <c r="O464" s="72" t="str">
        <f>IFERROR(IF(VLOOKUP(I464,'Прайс шпак'!C:F,4,0)=N464,"шпак","Ошибка"),"Ошибка")</f>
        <v>шпак</v>
      </c>
      <c r="P464" s="74">
        <f>INDEX('Прайс шпак'!$H:$H,MATCH(I464,'Прайс шпак'!$C:$C,0))*M464</f>
        <v>5800</v>
      </c>
      <c r="Q464" s="72">
        <f>VLOOKUP(P464,Наценка!$A$1:$B$8,2,1)</f>
        <v>1.34</v>
      </c>
      <c r="R464" s="75">
        <f t="shared" si="119"/>
        <v>7772.0000000000009</v>
      </c>
      <c r="S464" s="74">
        <f t="shared" si="112"/>
        <v>7790</v>
      </c>
      <c r="T464" s="75">
        <f>VLOOKUP($A464,'Выгр Кат'!$A:$T,T$1,0)</f>
        <v>5800</v>
      </c>
      <c r="U464" s="75">
        <f>VLOOKUP($A464,'Выгр Кат'!$A:$T,U$1,0)</f>
        <v>7790</v>
      </c>
      <c r="V464" s="76">
        <f t="shared" si="113"/>
        <v>0</v>
      </c>
      <c r="W464" s="76">
        <f t="shared" si="114"/>
        <v>0</v>
      </c>
      <c r="X464" s="77">
        <f>IF(IFERROR(RIGHT(E464,1),"")="✔",S464*(1-#REF!),S464*(1-$X$2))</f>
        <v>7244.7</v>
      </c>
      <c r="Y464" s="167">
        <f t="shared" si="116"/>
        <v>0.24908620689655159</v>
      </c>
      <c r="Z464" s="167" t="str">
        <f t="shared" si="117"/>
        <v/>
      </c>
      <c r="AA464" s="167" t="str">
        <f t="shared" si="118"/>
        <v/>
      </c>
      <c r="AB464" s="168"/>
      <c r="AC464" s="161" t="str">
        <f>IFERROR(ROUND((VLOOKUP($A464,'ИЗ ГУГЛА'!$B:$Z,AC$1,0)+AE464)*AD464,),VLOOKUP($A464,'ИЗ ГУГЛА'!$B:$Z,AC$1,0))</f>
        <v/>
      </c>
      <c r="AD464" s="78">
        <v>1</v>
      </c>
      <c r="AE464" s="160">
        <v>0</v>
      </c>
      <c r="AF464" s="118" t="s">
        <v>28492</v>
      </c>
      <c r="AG464" s="152"/>
      <c r="AH464" s="161" t="str">
        <f>IFERROR(ROUND((VLOOKUP($A464,'ИЗ ГУГЛА'!$B:$Z,AH$1,0)+AJ464)*AI464,),VLOOKUP($A464,'ИЗ ГУГЛА'!$B:$Z,AH$1,0))</f>
        <v/>
      </c>
      <c r="AI464" s="78">
        <v>1</v>
      </c>
      <c r="AJ464" s="160">
        <v>0</v>
      </c>
      <c r="AK464" s="172"/>
      <c r="AL464" s="172"/>
      <c r="AM464" s="161" t="str">
        <f>IFERROR(ROUND((VLOOKUP($A464,'ИЗ ГУГЛА'!$B:$Z,AM$1,0)+AO464)*AN464,),VLOOKUP($A464,'ИЗ ГУГЛА'!$B:$Z,AM$1,0))</f>
        <v/>
      </c>
      <c r="AN464" s="160">
        <v>1</v>
      </c>
      <c r="AO464" s="160">
        <v>0</v>
      </c>
      <c r="AP464" s="172"/>
      <c r="AQ464" s="172"/>
      <c r="AR464" s="161" t="str">
        <f>IFERROR(ROUND((VLOOKUP($A464,'ИЗ ГУГЛА'!$B:$Z,AR$1,0)+AT464)*AS464,),VLOOKUP($A464,'ИЗ ГУГЛА'!$B:$Z,AR$1,0))</f>
        <v/>
      </c>
      <c r="AS464" s="160">
        <v>1</v>
      </c>
      <c r="AT464" s="160">
        <v>0</v>
      </c>
      <c r="AU464" s="172"/>
      <c r="AV464" s="172"/>
    </row>
    <row r="465" spans="1:48" ht="46.5" hidden="1" thickTop="1" thickBot="1">
      <c r="A465" s="121">
        <v>204374</v>
      </c>
      <c r="B465" s="115">
        <f>VLOOKUP($A465,'Выгр Кат'!$A:$T,B$1,0)</f>
        <v>29598</v>
      </c>
      <c r="C465" s="116" t="str">
        <f>VLOOKUP($A465,'Выгр Кат'!$A:$T,C$1,0)</f>
        <v>Ремкомплект ГРМ MAREL MAGNUM с помпой для Лада Калина, Приора, Гранта, Ларгус, Веста, XRAY</v>
      </c>
      <c r="D465" s="115" t="str">
        <f>VLOOKUP($A465,'Выгр Кат'!$A:$T,D$1,0)</f>
        <v>Y</v>
      </c>
      <c r="E465" s="115" t="str">
        <f>VLOOKUP($A465,'Выгр Кат'!$A:$T,E$1,0)</f>
        <v>1</v>
      </c>
      <c r="F465" s="115">
        <f>VLOOKUP($A465,'Выгр Кат'!$A:$T,F$1,0)</f>
        <v>0</v>
      </c>
      <c r="G465" s="115" t="str">
        <f>VLOOKUP($A465,'Выгр Кат'!$A:$T,G$1,0)</f>
        <v>MKWP002</v>
      </c>
      <c r="H465" s="115">
        <f>VLOOKUP($A465,'Выгр Кат'!$A:$T,H$1,0)</f>
        <v>0</v>
      </c>
      <c r="I465" s="93" t="s">
        <v>2288</v>
      </c>
      <c r="J465" s="93" t="s">
        <v>2288</v>
      </c>
      <c r="K465" s="75" t="e">
        <f>VLOOKUP(J465,'Отчет Eplex'!$B:$E,4,0)</f>
        <v>#N/A</v>
      </c>
      <c r="L465" s="75" t="e">
        <f t="shared" si="111"/>
        <v>#N/A</v>
      </c>
      <c r="M465" s="72">
        <v>1</v>
      </c>
      <c r="N465" s="73" t="s">
        <v>2270</v>
      </c>
      <c r="O465" s="72" t="str">
        <f>IFERROR(IF(VLOOKUP(I465,'Прайс шпак'!C:F,4,0)=N465,"шпак","Ошибка"),"Ошибка")</f>
        <v>шпак</v>
      </c>
      <c r="P465" s="74">
        <f>INDEX('Прайс шпак'!$H:$H,MATCH(I465,'Прайс шпак'!$C:$C,0))*M465</f>
        <v>6250</v>
      </c>
      <c r="Q465" s="72">
        <f>VLOOKUP(P465,Наценка!$A$1:$B$8,2,1)</f>
        <v>1.34</v>
      </c>
      <c r="R465" s="75">
        <f t="shared" si="119"/>
        <v>8375</v>
      </c>
      <c r="S465" s="74">
        <f t="shared" si="112"/>
        <v>8390</v>
      </c>
      <c r="T465" s="75">
        <f>VLOOKUP($A465,'Выгр Кат'!$A:$T,T$1,0)</f>
        <v>6250</v>
      </c>
      <c r="U465" s="75">
        <f>VLOOKUP($A465,'Выгр Кат'!$A:$T,U$1,0)</f>
        <v>8390</v>
      </c>
      <c r="V465" s="76">
        <f t="shared" si="113"/>
        <v>0</v>
      </c>
      <c r="W465" s="76">
        <f t="shared" si="114"/>
        <v>0</v>
      </c>
      <c r="X465" s="77">
        <f>IF(IFERROR(RIGHT(E465,1),"")="✔",S465*(1-#REF!),S465*(1-$X$2))</f>
        <v>7802.7</v>
      </c>
      <c r="Y465" s="167">
        <f t="shared" si="116"/>
        <v>0.24843199999999999</v>
      </c>
      <c r="Z465" s="167">
        <f t="shared" si="117"/>
        <v>0.15095756256800871</v>
      </c>
      <c r="AA465" s="167">
        <f t="shared" si="118"/>
        <v>0.47039999999999993</v>
      </c>
      <c r="AB465" s="169">
        <f t="shared" ref="AB465:AB519" si="120">AF465</f>
        <v>9190</v>
      </c>
      <c r="AC465" s="161">
        <f>IFERROR(ROUND((VLOOKUP($A465,'ИЗ ГУГЛА'!$B:$Z,AC$1,0)+AE465)*AD465,),VLOOKUP($A465,'ИЗ ГУГЛА'!$B:$Z,AC$1,0))</f>
        <v>9190</v>
      </c>
      <c r="AD465" s="78">
        <v>1</v>
      </c>
      <c r="AE465" s="160">
        <v>0</v>
      </c>
      <c r="AF465" s="183">
        <v>9190</v>
      </c>
      <c r="AG465" s="152" t="s">
        <v>26867</v>
      </c>
      <c r="AH465" s="161" t="str">
        <f>IFERROR(ROUND((VLOOKUP($A465,'ИЗ ГУГЛА'!$B:$Z,AH$1,0)+AJ465)*AI465,),VLOOKUP($A465,'ИЗ ГУГЛА'!$B:$Z,AH$1,0))</f>
        <v/>
      </c>
      <c r="AI465" s="78">
        <v>1</v>
      </c>
      <c r="AJ465" s="160">
        <v>0</v>
      </c>
      <c r="AK465" s="172"/>
      <c r="AL465" s="172"/>
      <c r="AM465" s="161" t="str">
        <f>IFERROR(ROUND((VLOOKUP($A465,'ИЗ ГУГЛА'!$B:$Z,AM$1,0)+AO465)*AN465,),VLOOKUP($A465,'ИЗ ГУГЛА'!$B:$Z,AM$1,0))</f>
        <v/>
      </c>
      <c r="AN465" s="160">
        <v>1</v>
      </c>
      <c r="AO465" s="160">
        <v>0</v>
      </c>
      <c r="AP465" s="172"/>
      <c r="AQ465" s="172"/>
      <c r="AR465" s="161" t="str">
        <f>IFERROR(ROUND((VLOOKUP($A465,'ИЗ ГУГЛА'!$B:$Z,AR$1,0)+AT465)*AS465,),VLOOKUP($A465,'ИЗ ГУГЛА'!$B:$Z,AR$1,0))</f>
        <v/>
      </c>
      <c r="AS465" s="160">
        <v>1</v>
      </c>
      <c r="AT465" s="160">
        <v>0</v>
      </c>
      <c r="AU465" s="172"/>
      <c r="AV465" s="172"/>
    </row>
    <row r="466" spans="1:48" ht="61.5" hidden="1" thickTop="1" thickBot="1">
      <c r="A466" s="121">
        <v>204378</v>
      </c>
      <c r="B466" s="115">
        <f>VLOOKUP($A466,'Выгр Кат'!$A:$T,B$1,0)</f>
        <v>29599</v>
      </c>
      <c r="C466" s="116" t="str">
        <f>VLOOKUP($A466,'Выгр Кат'!$A:$T,C$1,0)</f>
        <v>Ремкомплект ГРМ MAREL SPORT с помпой для Лада Калина, Приора, Гранта, Ларгус, Веста, XRAY 16-ти клапанный двигатель</v>
      </c>
      <c r="D466" s="115" t="str">
        <f>VLOOKUP($A466,'Выгр Кат'!$A:$T,D$1,0)</f>
        <v>Y</v>
      </c>
      <c r="E466" s="115" t="str">
        <f>VLOOKUP($A466,'Выгр Кат'!$A:$T,E$1,0)</f>
        <v>1</v>
      </c>
      <c r="F466" s="115">
        <f>VLOOKUP($A466,'Выгр Кат'!$A:$T,F$1,0)</f>
        <v>0</v>
      </c>
      <c r="G466" s="115" t="str">
        <f>VLOOKUP($A466,'Выгр Кат'!$A:$T,G$1,0)</f>
        <v>MKWP003</v>
      </c>
      <c r="H466" s="115">
        <f>VLOOKUP($A466,'Выгр Кат'!$A:$T,H$1,0)</f>
        <v>0</v>
      </c>
      <c r="I466" s="93" t="s">
        <v>2290</v>
      </c>
      <c r="J466" s="93" t="s">
        <v>2290</v>
      </c>
      <c r="K466" s="75" t="e">
        <f>VLOOKUP(J466,'Отчет Eplex'!$B:$E,4,0)</f>
        <v>#N/A</v>
      </c>
      <c r="L466" s="75" t="e">
        <f t="shared" si="111"/>
        <v>#N/A</v>
      </c>
      <c r="M466" s="72">
        <v>1</v>
      </c>
      <c r="N466" s="73" t="s">
        <v>2270</v>
      </c>
      <c r="O466" s="72" t="str">
        <f>IFERROR(IF(VLOOKUP(I466,'Прайс шпак'!C:F,4,0)=N466,"шпак","Ошибка"),"Ошибка")</f>
        <v>шпак</v>
      </c>
      <c r="P466" s="74">
        <f>INDEX('Прайс шпак'!$H:$H,MATCH(I466,'Прайс шпак'!$C:$C,0))*M466</f>
        <v>7750</v>
      </c>
      <c r="Q466" s="72">
        <f>VLOOKUP(P466,Наценка!$A$1:$B$8,2,1)</f>
        <v>1.34</v>
      </c>
      <c r="R466" s="75">
        <f t="shared" si="119"/>
        <v>10385</v>
      </c>
      <c r="S466" s="74">
        <f t="shared" si="112"/>
        <v>10390</v>
      </c>
      <c r="T466" s="75">
        <f>VLOOKUP($A466,'Выгр Кат'!$A:$T,T$1,0)</f>
        <v>7750</v>
      </c>
      <c r="U466" s="75">
        <f>VLOOKUP($A466,'Выгр Кат'!$A:$T,U$1,0)</f>
        <v>10390</v>
      </c>
      <c r="V466" s="76">
        <f t="shared" si="113"/>
        <v>0</v>
      </c>
      <c r="W466" s="76">
        <f t="shared" si="114"/>
        <v>0</v>
      </c>
      <c r="X466" s="77">
        <f>IF(IFERROR(RIGHT(E466,1),"")="✔",S466*(1-#REF!),S466*(1-$X$2))</f>
        <v>9662.6999999999989</v>
      </c>
      <c r="Y466" s="167">
        <f t="shared" si="116"/>
        <v>0.24679999999999991</v>
      </c>
      <c r="Z466" s="167">
        <f t="shared" si="117"/>
        <v>0.12077343039126488</v>
      </c>
      <c r="AA466" s="167">
        <f t="shared" si="118"/>
        <v>0.41806451612903217</v>
      </c>
      <c r="AB466" s="169">
        <f t="shared" si="120"/>
        <v>10990</v>
      </c>
      <c r="AC466" s="161">
        <f>IFERROR(ROUND((VLOOKUP($A466,'ИЗ ГУГЛА'!$B:$Z,AC$1,0)+AE466)*AD466,),VLOOKUP($A466,'ИЗ ГУГЛА'!$B:$Z,AC$1,0))</f>
        <v>10990</v>
      </c>
      <c r="AD466" s="78">
        <v>1</v>
      </c>
      <c r="AE466" s="160">
        <v>0</v>
      </c>
      <c r="AF466" s="183">
        <v>10990</v>
      </c>
      <c r="AG466" s="152" t="s">
        <v>26866</v>
      </c>
      <c r="AH466" s="161" t="str">
        <f>IFERROR(ROUND((VLOOKUP($A466,'ИЗ ГУГЛА'!$B:$Z,AH$1,0)+AJ466)*AI466,),VLOOKUP($A466,'ИЗ ГУГЛА'!$B:$Z,AH$1,0))</f>
        <v/>
      </c>
      <c r="AI466" s="78">
        <v>1</v>
      </c>
      <c r="AJ466" s="160">
        <v>0</v>
      </c>
      <c r="AK466" s="172"/>
      <c r="AL466" s="172"/>
      <c r="AM466" s="161" t="str">
        <f>IFERROR(ROUND((VLOOKUP($A466,'ИЗ ГУГЛА'!$B:$Z,AM$1,0)+AO466)*AN466,),VLOOKUP($A466,'ИЗ ГУГЛА'!$B:$Z,AM$1,0))</f>
        <v/>
      </c>
      <c r="AN466" s="160">
        <v>1</v>
      </c>
      <c r="AO466" s="160">
        <v>0</v>
      </c>
      <c r="AP466" s="172"/>
      <c r="AQ466" s="172"/>
      <c r="AR466" s="161" t="str">
        <f>IFERROR(ROUND((VLOOKUP($A466,'ИЗ ГУГЛА'!$B:$Z,AR$1,0)+AT466)*AS466,),VLOOKUP($A466,'ИЗ ГУГЛА'!$B:$Z,AR$1,0))</f>
        <v/>
      </c>
      <c r="AS466" s="160">
        <v>1</v>
      </c>
      <c r="AT466" s="160">
        <v>0</v>
      </c>
      <c r="AU466" s="172"/>
      <c r="AV466" s="172"/>
    </row>
    <row r="467" spans="1:48" ht="61.5" hidden="1" thickTop="1" thickBot="1">
      <c r="A467" s="121">
        <v>204373</v>
      </c>
      <c r="B467" s="115">
        <f>VLOOKUP($A467,'Выгр Кат'!$A:$T,B$1,0)</f>
        <v>29600</v>
      </c>
      <c r="C467" s="116" t="str">
        <f>VLOOKUP($A467,'Выгр Кат'!$A:$T,C$1,0)</f>
        <v>Ремкомплект ГРМ MAREL MAGNUM с помпой для Лада Калина 2, Гранта, Ларгус, Датсун mi-DO, on-DO 8 клапанный двигатель</v>
      </c>
      <c r="D467" s="115" t="str">
        <f>VLOOKUP($A467,'Выгр Кат'!$A:$T,D$1,0)</f>
        <v>Y</v>
      </c>
      <c r="E467" s="115" t="str">
        <f>VLOOKUP($A467,'Выгр Кат'!$A:$T,E$1,0)</f>
        <v>1</v>
      </c>
      <c r="F467" s="115">
        <f>VLOOKUP($A467,'Выгр Кат'!$A:$T,F$1,0)</f>
        <v>0</v>
      </c>
      <c r="G467" s="115" t="str">
        <f>VLOOKUP($A467,'Выгр Кат'!$A:$T,G$1,0)</f>
        <v>MKWP005</v>
      </c>
      <c r="H467" s="115">
        <f>VLOOKUP($A467,'Выгр Кат'!$A:$T,H$1,0)</f>
        <v>0</v>
      </c>
      <c r="I467" s="93" t="s">
        <v>2292</v>
      </c>
      <c r="J467" s="93" t="s">
        <v>2292</v>
      </c>
      <c r="K467" s="75" t="e">
        <f>VLOOKUP(J467,'Отчет Eplex'!$B:$E,4,0)</f>
        <v>#N/A</v>
      </c>
      <c r="L467" s="75" t="e">
        <f t="shared" si="111"/>
        <v>#N/A</v>
      </c>
      <c r="M467" s="72">
        <v>1</v>
      </c>
      <c r="N467" s="73" t="s">
        <v>2270</v>
      </c>
      <c r="O467" s="72" t="str">
        <f>IFERROR(IF(VLOOKUP(I467,'Прайс шпак'!C:F,4,0)=N467,"шпак","Ошибка"),"Ошибка")</f>
        <v>шпак</v>
      </c>
      <c r="P467" s="74">
        <f>INDEX('Прайс шпак'!$H:$H,MATCH(I467,'Прайс шпак'!$C:$C,0))*M467</f>
        <v>5100</v>
      </c>
      <c r="Q467" s="72">
        <f>VLOOKUP(P467,Наценка!$A$1:$B$8,2,1)</f>
        <v>1.34</v>
      </c>
      <c r="R467" s="75">
        <f t="shared" si="119"/>
        <v>6834</v>
      </c>
      <c r="S467" s="74">
        <f t="shared" si="112"/>
        <v>6890</v>
      </c>
      <c r="T467" s="75">
        <f>VLOOKUP($A467,'Выгр Кат'!$A:$T,T$1,0)</f>
        <v>5100</v>
      </c>
      <c r="U467" s="75">
        <f>VLOOKUP($A467,'Выгр Кат'!$A:$T,U$1,0)</f>
        <v>6890</v>
      </c>
      <c r="V467" s="76">
        <f t="shared" si="113"/>
        <v>0</v>
      </c>
      <c r="W467" s="76">
        <f t="shared" si="114"/>
        <v>0</v>
      </c>
      <c r="X467" s="77">
        <f>IF(IFERROR(RIGHT(E467,1),"")="✔",S467*(1-#REF!),S467*(1-$X$2))</f>
        <v>6407.7</v>
      </c>
      <c r="Y467" s="167">
        <f t="shared" si="116"/>
        <v>0.25641176470588234</v>
      </c>
      <c r="Z467" s="167">
        <f t="shared" si="117"/>
        <v>0.14449933244325769</v>
      </c>
      <c r="AA467" s="167">
        <f t="shared" si="118"/>
        <v>0.46862745098039205</v>
      </c>
      <c r="AB467" s="169">
        <f t="shared" si="120"/>
        <v>7490</v>
      </c>
      <c r="AC467" s="161">
        <f>IFERROR(ROUND((VLOOKUP($A467,'ИЗ ГУГЛА'!$B:$Z,AC$1,0)+AE467)*AD467,),VLOOKUP($A467,'ИЗ ГУГЛА'!$B:$Z,AC$1,0))</f>
        <v>7490</v>
      </c>
      <c r="AD467" s="78">
        <v>1</v>
      </c>
      <c r="AE467" s="160">
        <v>0</v>
      </c>
      <c r="AF467" s="183">
        <v>7490</v>
      </c>
      <c r="AG467" s="152" t="s">
        <v>26865</v>
      </c>
      <c r="AH467" s="161" t="str">
        <f>IFERROR(ROUND((VLOOKUP($A467,'ИЗ ГУГЛА'!$B:$Z,AH$1,0)+AJ467)*AI467,),VLOOKUP($A467,'ИЗ ГУГЛА'!$B:$Z,AH$1,0))</f>
        <v/>
      </c>
      <c r="AI467" s="78">
        <v>1</v>
      </c>
      <c r="AJ467" s="160">
        <v>0</v>
      </c>
      <c r="AK467" s="172"/>
      <c r="AL467" s="172"/>
      <c r="AM467" s="161" t="str">
        <f>IFERROR(ROUND((VLOOKUP($A467,'ИЗ ГУГЛА'!$B:$Z,AM$1,0)+AO467)*AN467,),VLOOKUP($A467,'ИЗ ГУГЛА'!$B:$Z,AM$1,0))</f>
        <v/>
      </c>
      <c r="AN467" s="160">
        <v>1</v>
      </c>
      <c r="AO467" s="160">
        <v>0</v>
      </c>
      <c r="AP467" s="172"/>
      <c r="AQ467" s="172"/>
      <c r="AR467" s="161" t="str">
        <f>IFERROR(ROUND((VLOOKUP($A467,'ИЗ ГУГЛА'!$B:$Z,AR$1,0)+AT467)*AS467,),VLOOKUP($A467,'ИЗ ГУГЛА'!$B:$Z,AR$1,0))</f>
        <v/>
      </c>
      <c r="AS467" s="160">
        <v>1</v>
      </c>
      <c r="AT467" s="160">
        <v>0</v>
      </c>
      <c r="AU467" s="172"/>
      <c r="AV467" s="172"/>
    </row>
    <row r="468" spans="1:48" ht="61.5" hidden="1" thickTop="1" thickBot="1">
      <c r="A468" s="121">
        <v>204379</v>
      </c>
      <c r="B468" s="115">
        <f>VLOOKUP($A468,'Выгр Кат'!$A:$T,B$1,0)</f>
        <v>29610</v>
      </c>
      <c r="C468" s="116" t="str">
        <f>VLOOKUP($A468,'Выгр Кат'!$A:$T,C$1,0)</f>
        <v>Ремкомплект ГРМ MAREL SPORT с помпой для Лада Калина, Приора, Гранта, Ларгус, Веста, XRAY 8 клапанный двигатель</v>
      </c>
      <c r="D468" s="115" t="str">
        <f>VLOOKUP($A468,'Выгр Кат'!$A:$T,D$1,0)</f>
        <v>Y</v>
      </c>
      <c r="E468" s="115" t="str">
        <f>VLOOKUP($A468,'Выгр Кат'!$A:$T,E$1,0)</f>
        <v>1</v>
      </c>
      <c r="F468" s="115">
        <f>VLOOKUP($A468,'Выгр Кат'!$A:$T,F$1,0)</f>
        <v>0</v>
      </c>
      <c r="G468" s="115" t="str">
        <f>VLOOKUP($A468,'Выгр Кат'!$A:$T,G$1,0)</f>
        <v>MKWP006</v>
      </c>
      <c r="H468" s="115">
        <f>VLOOKUP($A468,'Выгр Кат'!$A:$T,H$1,0)</f>
        <v>0</v>
      </c>
      <c r="I468" s="93" t="s">
        <v>2294</v>
      </c>
      <c r="J468" s="93" t="s">
        <v>2294</v>
      </c>
      <c r="K468" s="75" t="e">
        <f>VLOOKUP(J468,'Отчет Eplex'!$B:$E,4,0)</f>
        <v>#N/A</v>
      </c>
      <c r="L468" s="75" t="e">
        <f t="shared" si="111"/>
        <v>#N/A</v>
      </c>
      <c r="M468" s="72">
        <v>1</v>
      </c>
      <c r="N468" s="73" t="s">
        <v>2270</v>
      </c>
      <c r="O468" s="72" t="str">
        <f>IFERROR(IF(VLOOKUP(I468,'Прайс шпак'!C:F,4,0)=N468,"шпак","Ошибка"),"Ошибка")</f>
        <v>шпак</v>
      </c>
      <c r="P468" s="74">
        <f>INDEX('Прайс шпак'!$H:$H,MATCH(I468,'Прайс шпак'!$C:$C,0))*M468</f>
        <v>6450</v>
      </c>
      <c r="Q468" s="72">
        <f>VLOOKUP(P468,Наценка!$A$1:$B$8,2,1)</f>
        <v>1.34</v>
      </c>
      <c r="R468" s="75">
        <f t="shared" si="119"/>
        <v>8643</v>
      </c>
      <c r="S468" s="74">
        <f t="shared" si="112"/>
        <v>8690</v>
      </c>
      <c r="T468" s="75">
        <f>VLOOKUP($A468,'Выгр Кат'!$A:$T,T$1,0)</f>
        <v>6450</v>
      </c>
      <c r="U468" s="75">
        <f>VLOOKUP($A468,'Выгр Кат'!$A:$T,U$1,0)</f>
        <v>8690</v>
      </c>
      <c r="V468" s="76">
        <f t="shared" si="113"/>
        <v>0</v>
      </c>
      <c r="W468" s="76">
        <f t="shared" si="114"/>
        <v>0</v>
      </c>
      <c r="X468" s="77">
        <f>IF(IFERROR(RIGHT(E468,1),"")="✔",S468*(1-#REF!),S468*(1-$X$2))</f>
        <v>8081.7</v>
      </c>
      <c r="Y468" s="167">
        <f t="shared" si="116"/>
        <v>0.25297674418604643</v>
      </c>
      <c r="Z468" s="167">
        <f t="shared" si="117"/>
        <v>0.16597523219814245</v>
      </c>
      <c r="AA468" s="167">
        <f t="shared" si="118"/>
        <v>0.50232558139534889</v>
      </c>
      <c r="AB468" s="169">
        <f t="shared" si="120"/>
        <v>9690</v>
      </c>
      <c r="AC468" s="161">
        <f>IFERROR(ROUND((VLOOKUP($A468,'ИЗ ГУГЛА'!$B:$Z,AC$1,0)+AE468)*AD468,),VLOOKUP($A468,'ИЗ ГУГЛА'!$B:$Z,AC$1,0))</f>
        <v>9690</v>
      </c>
      <c r="AD468" s="78">
        <v>1</v>
      </c>
      <c r="AE468" s="160">
        <v>0</v>
      </c>
      <c r="AF468" s="183">
        <v>9690</v>
      </c>
      <c r="AG468" s="152" t="s">
        <v>26864</v>
      </c>
      <c r="AH468" s="161" t="str">
        <f>IFERROR(ROUND((VLOOKUP($A468,'ИЗ ГУГЛА'!$B:$Z,AH$1,0)+AJ468)*AI468,),VLOOKUP($A468,'ИЗ ГУГЛА'!$B:$Z,AH$1,0))</f>
        <v/>
      </c>
      <c r="AI468" s="78">
        <v>1</v>
      </c>
      <c r="AJ468" s="160">
        <v>0</v>
      </c>
      <c r="AK468" s="172"/>
      <c r="AL468" s="172"/>
      <c r="AM468" s="161" t="str">
        <f>IFERROR(ROUND((VLOOKUP($A468,'ИЗ ГУГЛА'!$B:$Z,AM$1,0)+AO468)*AN468,),VLOOKUP($A468,'ИЗ ГУГЛА'!$B:$Z,AM$1,0))</f>
        <v/>
      </c>
      <c r="AN468" s="160">
        <v>1</v>
      </c>
      <c r="AO468" s="160">
        <v>0</v>
      </c>
      <c r="AP468" s="172"/>
      <c r="AQ468" s="172"/>
      <c r="AR468" s="161" t="str">
        <f>IFERROR(ROUND((VLOOKUP($A468,'ИЗ ГУГЛА'!$B:$Z,AR$1,0)+AT468)*AS468,),VLOOKUP($A468,'ИЗ ГУГЛА'!$B:$Z,AR$1,0))</f>
        <v/>
      </c>
      <c r="AS468" s="160">
        <v>1</v>
      </c>
      <c r="AT468" s="160">
        <v>0</v>
      </c>
      <c r="AU468" s="172"/>
      <c r="AV468" s="172"/>
    </row>
    <row r="469" spans="1:48" ht="46.5" hidden="1" thickTop="1" thickBot="1">
      <c r="A469" s="121">
        <v>204375</v>
      </c>
      <c r="B469" s="115">
        <f>VLOOKUP($A469,'Выгр Кат'!$A:$T,B$1,0)</f>
        <v>38257</v>
      </c>
      <c r="C469" s="116" t="str">
        <f>VLOOKUP($A469,'Выгр Кат'!$A:$T,C$1,0)</f>
        <v>Ремкомплект ГРМ MAREL MAGNUM с помпой для Лада Ларгус 16-ти клапанный двигатель</v>
      </c>
      <c r="D469" s="115" t="str">
        <f>VLOOKUP($A469,'Выгр Кат'!$A:$T,D$1,0)</f>
        <v>Y</v>
      </c>
      <c r="E469" s="115" t="str">
        <f>VLOOKUP($A469,'Выгр Кат'!$A:$T,E$1,0)</f>
        <v>1</v>
      </c>
      <c r="F469" s="115">
        <f>VLOOKUP($A469,'Выгр Кат'!$A:$T,F$1,0)</f>
        <v>0</v>
      </c>
      <c r="G469" s="115" t="str">
        <f>VLOOKUP($A469,'Выгр Кат'!$A:$T,G$1,0)</f>
        <v>MKWP007</v>
      </c>
      <c r="H469" s="115">
        <f>VLOOKUP($A469,'Выгр Кат'!$A:$T,H$1,0)</f>
        <v>0</v>
      </c>
      <c r="I469" s="98" t="s">
        <v>23061</v>
      </c>
      <c r="J469" s="98" t="s">
        <v>23061</v>
      </c>
      <c r="K469" s="75" t="e">
        <f>VLOOKUP(J469,'Отчет Eplex'!$B:$E,4,0)</f>
        <v>#N/A</v>
      </c>
      <c r="L469" s="75" t="e">
        <f t="shared" si="111"/>
        <v>#N/A</v>
      </c>
      <c r="M469" s="72">
        <v>1</v>
      </c>
      <c r="N469" s="73" t="s">
        <v>2270</v>
      </c>
      <c r="O469" s="72" t="str">
        <f>IFERROR(IF(VLOOKUP(I469,'Прайс шпак'!C:F,4,0)=N469,"шпак","Ошибка"),"Ошибка")</f>
        <v>шпак</v>
      </c>
      <c r="P469" s="74">
        <f>INDEX('Прайс шпак'!$H:$H,MATCH(I469,'Прайс шпак'!$C:$C,0))*M469</f>
        <v>6900</v>
      </c>
      <c r="Q469" s="72">
        <f>VLOOKUP(P469,Наценка!$A$1:$B$8,2,1)</f>
        <v>1.34</v>
      </c>
      <c r="R469" s="75">
        <f t="shared" si="119"/>
        <v>9246</v>
      </c>
      <c r="S469" s="74">
        <f t="shared" si="112"/>
        <v>9290</v>
      </c>
      <c r="T469" s="75">
        <f>VLOOKUP($A469,'Выгр Кат'!$A:$T,T$1,0)</f>
        <v>6900</v>
      </c>
      <c r="U469" s="75">
        <f>VLOOKUP($A469,'Выгр Кат'!$A:$T,U$1,0)</f>
        <v>9290</v>
      </c>
      <c r="V469" s="76">
        <f t="shared" si="113"/>
        <v>0</v>
      </c>
      <c r="W469" s="76">
        <f t="shared" si="114"/>
        <v>0</v>
      </c>
      <c r="X469" s="77">
        <f>IF(IFERROR(RIGHT(E469,1),"")="✔",S469*(1-#REF!),S469*(1-$X$2))</f>
        <v>8639.6999999999989</v>
      </c>
      <c r="Y469" s="167">
        <f t="shared" si="116"/>
        <v>0.25213043478260855</v>
      </c>
      <c r="Z469" s="167">
        <f t="shared" si="117"/>
        <v>0.18416430594900859</v>
      </c>
      <c r="AA469" s="167">
        <f t="shared" si="118"/>
        <v>0.5347826086956522</v>
      </c>
      <c r="AB469" s="169">
        <f t="shared" si="120"/>
        <v>10590</v>
      </c>
      <c r="AC469" s="161">
        <f>IFERROR(ROUND((VLOOKUP($A469,'ИЗ ГУГЛА'!$B:$Z,AC$1,0)+AE469)*AD469,),VLOOKUP($A469,'ИЗ ГУГЛА'!$B:$Z,AC$1,0))</f>
        <v>10590</v>
      </c>
      <c r="AD469" s="78">
        <v>1</v>
      </c>
      <c r="AE469" s="160">
        <v>0</v>
      </c>
      <c r="AF469" s="183">
        <v>10590</v>
      </c>
      <c r="AG469" s="152" t="s">
        <v>26861</v>
      </c>
      <c r="AH469" s="161" t="str">
        <f>IFERROR(ROUND((VLOOKUP($A469,'ИЗ ГУГЛА'!$B:$Z,AH$1,0)+AJ469)*AI469,),VLOOKUP($A469,'ИЗ ГУГЛА'!$B:$Z,AH$1,0))</f>
        <v/>
      </c>
      <c r="AI469" s="78">
        <v>1</v>
      </c>
      <c r="AJ469" s="160">
        <v>0</v>
      </c>
      <c r="AK469" s="172"/>
      <c r="AL469" s="172"/>
      <c r="AM469" s="161" t="str">
        <f>IFERROR(ROUND((VLOOKUP($A469,'ИЗ ГУГЛА'!$B:$Z,AM$1,0)+AO469)*AN469,),VLOOKUP($A469,'ИЗ ГУГЛА'!$B:$Z,AM$1,0))</f>
        <v/>
      </c>
      <c r="AN469" s="160">
        <v>1</v>
      </c>
      <c r="AO469" s="160">
        <v>0</v>
      </c>
      <c r="AP469" s="172"/>
      <c r="AQ469" s="172"/>
      <c r="AR469" s="161" t="str">
        <f>IFERROR(ROUND((VLOOKUP($A469,'ИЗ ГУГЛА'!$B:$Z,AR$1,0)+AT469)*AS469,),VLOOKUP($A469,'ИЗ ГУГЛА'!$B:$Z,AR$1,0))</f>
        <v/>
      </c>
      <c r="AS469" s="160">
        <v>1</v>
      </c>
      <c r="AT469" s="160">
        <v>0</v>
      </c>
      <c r="AU469" s="172"/>
      <c r="AV469" s="172"/>
    </row>
    <row r="470" spans="1:48" ht="46.5" hidden="1" thickTop="1" thickBot="1">
      <c r="A470" s="121">
        <v>204380</v>
      </c>
      <c r="B470" s="115">
        <f>VLOOKUP($A470,'Выгр Кат'!$A:$T,B$1,0)</f>
        <v>38258</v>
      </c>
      <c r="C470" s="116" t="str">
        <f>VLOOKUP($A470,'Выгр Кат'!$A:$T,C$1,0)</f>
        <v>Ремкомплект ГРМ MAREL SPORT с помпой для Лада Ларгус 16-ти клапанный двигатель</v>
      </c>
      <c r="D470" s="115" t="str">
        <f>VLOOKUP($A470,'Выгр Кат'!$A:$T,D$1,0)</f>
        <v>Y</v>
      </c>
      <c r="E470" s="115" t="str">
        <f>VLOOKUP($A470,'Выгр Кат'!$A:$T,E$1,0)</f>
        <v>1</v>
      </c>
      <c r="F470" s="115">
        <f>VLOOKUP($A470,'Выгр Кат'!$A:$T,F$1,0)</f>
        <v>0</v>
      </c>
      <c r="G470" s="115" t="str">
        <f>VLOOKUP($A470,'Выгр Кат'!$A:$T,G$1,0)</f>
        <v>MKWP008</v>
      </c>
      <c r="H470" s="115">
        <f>VLOOKUP($A470,'Выгр Кат'!$A:$T,H$1,0)</f>
        <v>0</v>
      </c>
      <c r="I470" s="98" t="s">
        <v>23064</v>
      </c>
      <c r="J470" s="98" t="s">
        <v>23064</v>
      </c>
      <c r="K470" s="75" t="e">
        <f>VLOOKUP(J470,'Отчет Eplex'!$B:$E,4,0)</f>
        <v>#N/A</v>
      </c>
      <c r="L470" s="75" t="e">
        <f t="shared" si="111"/>
        <v>#N/A</v>
      </c>
      <c r="M470" s="72">
        <v>1</v>
      </c>
      <c r="N470" s="73" t="s">
        <v>2270</v>
      </c>
      <c r="O470" s="72" t="str">
        <f>IFERROR(IF(VLOOKUP(I470,'Прайс шпак'!C:F,4,0)=N470,"шпак","Ошибка"),"Ошибка")</f>
        <v>шпак</v>
      </c>
      <c r="P470" s="74">
        <f>INDEX('Прайс шпак'!$H:$H,MATCH(I470,'Прайс шпак'!$C:$C,0))*M470</f>
        <v>8500</v>
      </c>
      <c r="Q470" s="72">
        <f>VLOOKUP(P470,Наценка!$A$1:$B$8,2,1)</f>
        <v>1.34</v>
      </c>
      <c r="R470" s="75">
        <f t="shared" si="119"/>
        <v>11390</v>
      </c>
      <c r="S470" s="74">
        <f t="shared" si="112"/>
        <v>11390</v>
      </c>
      <c r="T470" s="75">
        <f>VLOOKUP($A470,'Выгр Кат'!$A:$T,T$1,0)</f>
        <v>8500</v>
      </c>
      <c r="U470" s="75">
        <f>VLOOKUP($A470,'Выгр Кат'!$A:$T,U$1,0)</f>
        <v>11390</v>
      </c>
      <c r="V470" s="76">
        <f t="shared" si="113"/>
        <v>0</v>
      </c>
      <c r="W470" s="76">
        <f t="shared" si="114"/>
        <v>0</v>
      </c>
      <c r="X470" s="77">
        <f>IF(IFERROR(RIGHT(E470,1),"")="✔",S470*(1-#REF!),S470*(1-$X$2))</f>
        <v>10592.699999999999</v>
      </c>
      <c r="Y470" s="167">
        <f t="shared" si="116"/>
        <v>0.24619999999999997</v>
      </c>
      <c r="Z470" s="167">
        <f t="shared" si="117"/>
        <v>0.18454965357967676</v>
      </c>
      <c r="AA470" s="167">
        <f t="shared" si="118"/>
        <v>0.52823529411764714</v>
      </c>
      <c r="AB470" s="169">
        <f t="shared" si="120"/>
        <v>12990</v>
      </c>
      <c r="AC470" s="161">
        <f>IFERROR(ROUND((VLOOKUP($A470,'ИЗ ГУГЛА'!$B:$Z,AC$1,0)+AE470)*AD470,),VLOOKUP($A470,'ИЗ ГУГЛА'!$B:$Z,AC$1,0))</f>
        <v>12990</v>
      </c>
      <c r="AD470" s="78">
        <v>1</v>
      </c>
      <c r="AE470" s="160">
        <v>0</v>
      </c>
      <c r="AF470" s="183">
        <v>12990</v>
      </c>
      <c r="AG470" s="152" t="s">
        <v>26862</v>
      </c>
      <c r="AH470" s="161" t="str">
        <f>IFERROR(ROUND((VLOOKUP($A470,'ИЗ ГУГЛА'!$B:$Z,AH$1,0)+AJ470)*AI470,),VLOOKUP($A470,'ИЗ ГУГЛА'!$B:$Z,AH$1,0))</f>
        <v/>
      </c>
      <c r="AI470" s="78">
        <v>1</v>
      </c>
      <c r="AJ470" s="160">
        <v>0</v>
      </c>
      <c r="AK470" s="172"/>
      <c r="AL470" s="172"/>
      <c r="AM470" s="161" t="str">
        <f>IFERROR(ROUND((VLOOKUP($A470,'ИЗ ГУГЛА'!$B:$Z,AM$1,0)+AO470)*AN470,),VLOOKUP($A470,'ИЗ ГУГЛА'!$B:$Z,AM$1,0))</f>
        <v/>
      </c>
      <c r="AN470" s="160">
        <v>1</v>
      </c>
      <c r="AO470" s="160">
        <v>0</v>
      </c>
      <c r="AP470" s="172"/>
      <c r="AQ470" s="172"/>
      <c r="AR470" s="161" t="str">
        <f>IFERROR(ROUND((VLOOKUP($A470,'ИЗ ГУГЛА'!$B:$Z,AR$1,0)+AT470)*AS470,),VLOOKUP($A470,'ИЗ ГУГЛА'!$B:$Z,AR$1,0))</f>
        <v/>
      </c>
      <c r="AS470" s="160">
        <v>1</v>
      </c>
      <c r="AT470" s="160">
        <v>0</v>
      </c>
      <c r="AU470" s="172"/>
      <c r="AV470" s="172"/>
    </row>
    <row r="471" spans="1:48" ht="46.5" hidden="1" thickTop="1" thickBot="1">
      <c r="A471" s="121">
        <v>204382</v>
      </c>
      <c r="B471" s="115">
        <f>VLOOKUP($A471,'Выгр Кат'!$A:$T,B$1,0)</f>
        <v>38263</v>
      </c>
      <c r="C471" s="116" t="str">
        <f>VLOOKUP($A471,'Выгр Кат'!$A:$T,C$1,0)</f>
        <v>Ремкомплект ГРМ MAREL STANDARD с помпой для Лада Ларгус 8-ми клапанный двигатель</v>
      </c>
      <c r="D471" s="115" t="str">
        <f>VLOOKUP($A471,'Выгр Кат'!$A:$T,D$1,0)</f>
        <v>Y</v>
      </c>
      <c r="E471" s="115" t="str">
        <f>VLOOKUP($A471,'Выгр Кат'!$A:$T,E$1,0)</f>
        <v>1</v>
      </c>
      <c r="F471" s="115">
        <f>VLOOKUP($A471,'Выгр Кат'!$A:$T,F$1,0)</f>
        <v>0</v>
      </c>
      <c r="G471" s="115" t="str">
        <f>VLOOKUP($A471,'Выгр Кат'!$A:$T,G$1,0)</f>
        <v>MKWP009</v>
      </c>
      <c r="H471" s="115">
        <f>VLOOKUP($A471,'Выгр Кат'!$A:$T,H$1,0)</f>
        <v>0</v>
      </c>
      <c r="I471" s="98" t="s">
        <v>22654</v>
      </c>
      <c r="J471" s="98" t="s">
        <v>22654</v>
      </c>
      <c r="K471" s="75" t="e">
        <f>VLOOKUP(J471,'Отчет Eplex'!$B:$E,4,0)</f>
        <v>#N/A</v>
      </c>
      <c r="L471" s="75" t="e">
        <f t="shared" si="111"/>
        <v>#N/A</v>
      </c>
      <c r="M471" s="72">
        <v>1</v>
      </c>
      <c r="N471" s="73" t="s">
        <v>2270</v>
      </c>
      <c r="O471" s="72" t="str">
        <f>IFERROR(IF(VLOOKUP(I471,'Прайс шпак'!C:F,4,0)=N471,"шпак","Ошибка"),"Ошибка")</f>
        <v>шпак</v>
      </c>
      <c r="P471" s="74">
        <f>INDEX('Прайс шпак'!$H:$H,MATCH(I471,'Прайс шпак'!$C:$C,0))*M471</f>
        <v>4550</v>
      </c>
      <c r="Q471" s="72">
        <f>VLOOKUP(P471,Наценка!$A$1:$B$8,2,1)</f>
        <v>1.39</v>
      </c>
      <c r="R471" s="75">
        <f t="shared" si="119"/>
        <v>6324.5</v>
      </c>
      <c r="S471" s="74">
        <f t="shared" si="112"/>
        <v>6390</v>
      </c>
      <c r="T471" s="75">
        <f>VLOOKUP($A471,'Выгр Кат'!$A:$T,T$1,0)</f>
        <v>4550</v>
      </c>
      <c r="U471" s="75">
        <f>VLOOKUP($A471,'Выгр Кат'!$A:$T,U$1,0)</f>
        <v>6390</v>
      </c>
      <c r="V471" s="76">
        <f t="shared" si="113"/>
        <v>0</v>
      </c>
      <c r="W471" s="76">
        <f t="shared" si="114"/>
        <v>0</v>
      </c>
      <c r="X471" s="77">
        <f>IF(IFERROR(RIGHT(E471,1),"")="✔",S471*(1-#REF!),S471*(1-$X$2))</f>
        <v>5942.7</v>
      </c>
      <c r="Y471" s="167">
        <f t="shared" si="116"/>
        <v>0.30608791208791208</v>
      </c>
      <c r="Z471" s="167">
        <f t="shared" si="117"/>
        <v>0.13748911465892599</v>
      </c>
      <c r="AA471" s="167">
        <f t="shared" si="118"/>
        <v>0.51428571428571423</v>
      </c>
      <c r="AB471" s="169">
        <f t="shared" si="120"/>
        <v>6890</v>
      </c>
      <c r="AC471" s="161">
        <f>IFERROR(ROUND((VLOOKUP($A471,'ИЗ ГУГЛА'!$B:$Z,AC$1,0)+AE471)*AD471,),VLOOKUP($A471,'ИЗ ГУГЛА'!$B:$Z,AC$1,0))</f>
        <v>6890</v>
      </c>
      <c r="AD471" s="78">
        <v>1</v>
      </c>
      <c r="AE471" s="160">
        <v>0</v>
      </c>
      <c r="AF471" s="183">
        <v>6890</v>
      </c>
      <c r="AG471" s="152" t="s">
        <v>26863</v>
      </c>
      <c r="AH471" s="161" t="str">
        <f>IFERROR(ROUND((VLOOKUP($A471,'ИЗ ГУГЛА'!$B:$Z,AH$1,0)+AJ471)*AI471,),VLOOKUP($A471,'ИЗ ГУГЛА'!$B:$Z,AH$1,0))</f>
        <v/>
      </c>
      <c r="AI471" s="78">
        <v>1</v>
      </c>
      <c r="AJ471" s="160">
        <v>0</v>
      </c>
      <c r="AK471" s="172"/>
      <c r="AL471" s="172"/>
      <c r="AM471" s="161" t="str">
        <f>IFERROR(ROUND((VLOOKUP($A471,'ИЗ ГУГЛА'!$B:$Z,AM$1,0)+AO471)*AN471,),VLOOKUP($A471,'ИЗ ГУГЛА'!$B:$Z,AM$1,0))</f>
        <v/>
      </c>
      <c r="AN471" s="160">
        <v>1</v>
      </c>
      <c r="AO471" s="160">
        <v>0</v>
      </c>
      <c r="AP471" s="172"/>
      <c r="AQ471" s="172"/>
      <c r="AR471" s="161" t="str">
        <f>IFERROR(ROUND((VLOOKUP($A471,'ИЗ ГУГЛА'!$B:$Z,AR$1,0)+AT471)*AS471,),VLOOKUP($A471,'ИЗ ГУГЛА'!$B:$Z,AR$1,0))</f>
        <v/>
      </c>
      <c r="AS471" s="160">
        <v>1</v>
      </c>
      <c r="AT471" s="160">
        <v>0</v>
      </c>
      <c r="AU471" s="172"/>
      <c r="AV471" s="172"/>
    </row>
    <row r="472" spans="1:48" ht="31.5" hidden="1" thickTop="1" thickBot="1">
      <c r="A472" s="121">
        <v>194941</v>
      </c>
      <c r="B472" s="115">
        <f>VLOOKUP($A472,'Выгр Кат'!$A:$T,B$1,0)</f>
        <v>29627</v>
      </c>
      <c r="C472" s="116" t="str">
        <f>VLOOKUP($A472,'Выгр Кат'!$A:$T,C$1,0)</f>
        <v>Подшипник MAREL опоры стойки для Лада Веста</v>
      </c>
      <c r="D472" s="115" t="str">
        <f>VLOOKUP($A472,'Выгр Кат'!$A:$T,D$1,0)</f>
        <v>Y</v>
      </c>
      <c r="E472" s="115" t="str">
        <f>VLOOKUP($A472,'Выгр Кат'!$A:$T,E$1,0)</f>
        <v>1</v>
      </c>
      <c r="F472" s="115">
        <f>VLOOKUP($A472,'Выгр Кат'!$A:$T,F$1,0)</f>
        <v>0</v>
      </c>
      <c r="G472" s="115" t="str">
        <f>VLOOKUP($A472,'Выгр Кат'!$A:$T,G$1,0)</f>
        <v>MPS001</v>
      </c>
      <c r="H472" s="115">
        <f>VLOOKUP($A472,'Выгр Кат'!$A:$T,H$1,0)</f>
        <v>0</v>
      </c>
      <c r="I472" s="93" t="s">
        <v>2315</v>
      </c>
      <c r="J472" s="93" t="s">
        <v>2315</v>
      </c>
      <c r="K472" s="75" t="e">
        <f>VLOOKUP(J472,'Отчет Eplex'!$B:$E,4,0)</f>
        <v>#N/A</v>
      </c>
      <c r="L472" s="75" t="e">
        <f t="shared" si="111"/>
        <v>#N/A</v>
      </c>
      <c r="M472" s="72">
        <v>1</v>
      </c>
      <c r="N472" s="73" t="s">
        <v>2270</v>
      </c>
      <c r="O472" s="72" t="str">
        <f>IFERROR(IF(VLOOKUP(I472,'Прайс шпак'!C:F,4,0)=N472,"шпак","Ошибка"),"Ошибка")</f>
        <v>шпак</v>
      </c>
      <c r="P472" s="74">
        <f>INDEX('Прайс шпак'!$H:$H,MATCH(I472,'Прайс шпак'!$C:$C,0))*M472</f>
        <v>750</v>
      </c>
      <c r="Q472" s="72">
        <f>VLOOKUP(P472,Наценка!$A$1:$B$8,2,1)</f>
        <v>1.5</v>
      </c>
      <c r="R472" s="75">
        <f t="shared" si="119"/>
        <v>1125</v>
      </c>
      <c r="S472" s="74">
        <f t="shared" si="112"/>
        <v>1190</v>
      </c>
      <c r="T472" s="75">
        <f>VLOOKUP($A472,'Выгр Кат'!$A:$T,T$1,0)</f>
        <v>750</v>
      </c>
      <c r="U472" s="75">
        <f>VLOOKUP($A472,'Выгр Кат'!$A:$T,U$1,0)</f>
        <v>1190</v>
      </c>
      <c r="V472" s="76">
        <f t="shared" si="113"/>
        <v>0</v>
      </c>
      <c r="W472" s="76">
        <f t="shared" si="114"/>
        <v>0</v>
      </c>
      <c r="X472" s="77">
        <f>IF(IFERROR(RIGHT(E472,1),"")="✔",S472*(1-#REF!),S472*(1-$X$2))</f>
        <v>1106.6999999999998</v>
      </c>
      <c r="Y472" s="167">
        <f t="shared" si="116"/>
        <v>0.4755999999999998</v>
      </c>
      <c r="Z472" s="167">
        <f t="shared" si="117"/>
        <v>7.0000000000000159E-2</v>
      </c>
      <c r="AA472" s="167">
        <f t="shared" si="118"/>
        <v>0.58666666666666667</v>
      </c>
      <c r="AB472" s="169">
        <f t="shared" si="120"/>
        <v>1190</v>
      </c>
      <c r="AC472" s="161">
        <f>IFERROR(ROUND((VLOOKUP($A472,'ИЗ ГУГЛА'!$B:$Z,AC$1,0)+AE472)*AD472,),VLOOKUP($A472,'ИЗ ГУГЛА'!$B:$Z,AC$1,0))</f>
        <v>1190</v>
      </c>
      <c r="AD472" s="78">
        <v>1</v>
      </c>
      <c r="AE472" s="160">
        <v>0</v>
      </c>
      <c r="AF472" s="117">
        <v>1190</v>
      </c>
      <c r="AG472" s="152" t="s">
        <v>26920</v>
      </c>
      <c r="AH472" s="161" t="str">
        <f>IFERROR(ROUND((VLOOKUP($A472,'ИЗ ГУГЛА'!$B:$Z,AH$1,0)+AJ472)*AI472,),VLOOKUP($A472,'ИЗ ГУГЛА'!$B:$Z,AH$1,0))</f>
        <v/>
      </c>
      <c r="AI472" s="78">
        <v>1</v>
      </c>
      <c r="AJ472" s="160">
        <v>0</v>
      </c>
      <c r="AK472" s="172"/>
      <c r="AL472" s="172"/>
      <c r="AM472" s="161" t="str">
        <f>IFERROR(ROUND((VLOOKUP($A472,'ИЗ ГУГЛА'!$B:$Z,AM$1,0)+AO472)*AN472,),VLOOKUP($A472,'ИЗ ГУГЛА'!$B:$Z,AM$1,0))</f>
        <v/>
      </c>
      <c r="AN472" s="160">
        <v>1</v>
      </c>
      <c r="AO472" s="160">
        <v>0</v>
      </c>
      <c r="AP472" s="172"/>
      <c r="AQ472" s="172"/>
      <c r="AR472" s="161" t="str">
        <f>IFERROR(ROUND((VLOOKUP($A472,'ИЗ ГУГЛА'!$B:$Z,AR$1,0)+AT472)*AS472,),VLOOKUP($A472,'ИЗ ГУГЛА'!$B:$Z,AR$1,0))</f>
        <v/>
      </c>
      <c r="AS472" s="160">
        <v>1</v>
      </c>
      <c r="AT472" s="160">
        <v>0</v>
      </c>
      <c r="AU472" s="172"/>
      <c r="AV472" s="172"/>
    </row>
    <row r="473" spans="1:48" ht="31.5" hidden="1" thickTop="1" thickBot="1">
      <c r="A473" s="121">
        <v>208872</v>
      </c>
      <c r="B473" s="115">
        <f>VLOOKUP($A473,'Выгр Кат'!$A:$T,B$1,0)</f>
        <v>29663</v>
      </c>
      <c r="C473" s="116" t="str">
        <f>VLOOKUP($A473,'Выгр Кат'!$A:$T,C$1,0)</f>
        <v>Ролик ГРМ MAREL DUO для ВАЗ 2108-21099, 2110-2112, 2113-2115</v>
      </c>
      <c r="D473" s="115" t="str">
        <f>VLOOKUP($A473,'Выгр Кат'!$A:$T,D$1,0)</f>
        <v>Y</v>
      </c>
      <c r="E473" s="115" t="str">
        <f>VLOOKUP($A473,'Выгр Кат'!$A:$T,E$1,0)</f>
        <v>1</v>
      </c>
      <c r="F473" s="115">
        <f>VLOOKUP($A473,'Выгр Кат'!$A:$T,F$1,0)</f>
        <v>0</v>
      </c>
      <c r="G473" s="115" t="str">
        <f>VLOOKUP($A473,'Выгр Кат'!$A:$T,G$1,0)</f>
        <v>MR001</v>
      </c>
      <c r="H473" s="115">
        <f>VLOOKUP($A473,'Выгр Кат'!$A:$T,H$1,0)</f>
        <v>0</v>
      </c>
      <c r="I473" s="93" t="s">
        <v>2388</v>
      </c>
      <c r="J473" s="93" t="s">
        <v>2388</v>
      </c>
      <c r="K473" s="75" t="e">
        <f>VLOOKUP(J473,'Отчет Eplex'!$B:$E,4,0)</f>
        <v>#N/A</v>
      </c>
      <c r="L473" s="75" t="e">
        <f t="shared" si="111"/>
        <v>#N/A</v>
      </c>
      <c r="M473" s="72">
        <v>1</v>
      </c>
      <c r="N473" s="73" t="s">
        <v>2270</v>
      </c>
      <c r="O473" s="72" t="str">
        <f>IFERROR(IF(VLOOKUP(I473,'Прайс шпак'!C:F,4,0)=N473,"шпак","Ошибка"),"Ошибка")</f>
        <v>шпак</v>
      </c>
      <c r="P473" s="74">
        <f>INDEX('Прайс шпак'!$H:$H,MATCH(I473,'Прайс шпак'!$C:$C,0))*M473</f>
        <v>650</v>
      </c>
      <c r="Q473" s="72">
        <f>VLOOKUP(P473,Наценка!$A$1:$B$8,2,1)</f>
        <v>1.5</v>
      </c>
      <c r="R473" s="75">
        <f t="shared" si="119"/>
        <v>975</v>
      </c>
      <c r="S473" s="74">
        <f t="shared" si="112"/>
        <v>979</v>
      </c>
      <c r="T473" s="75">
        <f>VLOOKUP($A473,'Выгр Кат'!$A:$T,T$1,0)</f>
        <v>650</v>
      </c>
      <c r="U473" s="75">
        <f>VLOOKUP($A473,'Выгр Кат'!$A:$T,U$1,0)</f>
        <v>979</v>
      </c>
      <c r="V473" s="76">
        <f t="shared" si="113"/>
        <v>0</v>
      </c>
      <c r="W473" s="76">
        <f t="shared" si="114"/>
        <v>0</v>
      </c>
      <c r="X473" s="77">
        <f>IF(IFERROR(RIGHT(E473,1),"")="✔",S473*(1-#REF!),S473*(1-$X$2))</f>
        <v>910.46999999999991</v>
      </c>
      <c r="Y473" s="167">
        <f t="shared" si="116"/>
        <v>0.40072307692307674</v>
      </c>
      <c r="Z473" s="167">
        <f t="shared" si="117"/>
        <v>0.1647064220183487</v>
      </c>
      <c r="AA473" s="167">
        <f t="shared" si="118"/>
        <v>0.67692307692307696</v>
      </c>
      <c r="AB473" s="169">
        <f t="shared" si="120"/>
        <v>1090</v>
      </c>
      <c r="AC473" s="161">
        <f>IFERROR(ROUND((VLOOKUP($A473,'ИЗ ГУГЛА'!$B:$Z,AC$1,0)+AE473)*AD473,),VLOOKUP($A473,'ИЗ ГУГЛА'!$B:$Z,AC$1,0))</f>
        <v>1090</v>
      </c>
      <c r="AD473" s="78">
        <v>1</v>
      </c>
      <c r="AE473" s="160">
        <v>0</v>
      </c>
      <c r="AF473" s="183">
        <v>1090</v>
      </c>
      <c r="AG473" s="152" t="s">
        <v>28598</v>
      </c>
      <c r="AH473" s="161" t="str">
        <f>IFERROR(ROUND((VLOOKUP($A473,'ИЗ ГУГЛА'!$B:$Z,AH$1,0)+AJ473)*AI473,),VLOOKUP($A473,'ИЗ ГУГЛА'!$B:$Z,AH$1,0))</f>
        <v/>
      </c>
      <c r="AI473" s="78">
        <v>1</v>
      </c>
      <c r="AJ473" s="160">
        <v>0</v>
      </c>
      <c r="AK473" s="172"/>
      <c r="AL473" s="172"/>
      <c r="AM473" s="161" t="str">
        <f>IFERROR(ROUND((VLOOKUP($A473,'ИЗ ГУГЛА'!$B:$Z,AM$1,0)+AO473)*AN473,),VLOOKUP($A473,'ИЗ ГУГЛА'!$B:$Z,AM$1,0))</f>
        <v/>
      </c>
      <c r="AN473" s="160">
        <v>1</v>
      </c>
      <c r="AO473" s="160">
        <v>0</v>
      </c>
      <c r="AP473" s="172"/>
      <c r="AQ473" s="172"/>
      <c r="AR473" s="161" t="str">
        <f>IFERROR(ROUND((VLOOKUP($A473,'ИЗ ГУГЛА'!$B:$Z,AR$1,0)+AT473)*AS473,),VLOOKUP($A473,'ИЗ ГУГЛА'!$B:$Z,AR$1,0))</f>
        <v/>
      </c>
      <c r="AS473" s="160">
        <v>1</v>
      </c>
      <c r="AT473" s="160">
        <v>0</v>
      </c>
      <c r="AU473" s="172"/>
      <c r="AV473" s="172"/>
    </row>
    <row r="474" spans="1:48" ht="61.5" hidden="1" thickTop="1" thickBot="1">
      <c r="A474" s="121">
        <v>171815</v>
      </c>
      <c r="B474" s="115">
        <f>VLOOKUP($A474,'Выгр Кат'!$A:$T,B$1,0)</f>
        <v>19657</v>
      </c>
      <c r="C474" s="116" t="str">
        <f>VLOOKUP($A474,'Выгр Кат'!$A:$T,C$1,0)</f>
        <v>Натяжной ролик ГРМ двухрядный Marel Magnum 8 клапанов для ВАЗ 2108-21099, 2110-2112, Лада Калина, Приора</v>
      </c>
      <c r="D474" s="115" t="str">
        <f>VLOOKUP($A474,'Выгр Кат'!$A:$T,D$1,0)</f>
        <v>Y</v>
      </c>
      <c r="E474" s="115" t="str">
        <f>VLOOKUP($A474,'Выгр Кат'!$A:$T,E$1,0)</f>
        <v>1</v>
      </c>
      <c r="F474" s="115">
        <f>VLOOKUP($A474,'Выгр Кат'!$A:$T,F$1,0)</f>
        <v>0</v>
      </c>
      <c r="G474" s="115" t="str">
        <f>VLOOKUP($A474,'Выгр Кат'!$A:$T,G$1,0)</f>
        <v>MR002</v>
      </c>
      <c r="H474" s="115">
        <f>VLOOKUP($A474,'Выгр Кат'!$A:$T,H$1,0)</f>
        <v>0</v>
      </c>
      <c r="I474" s="93" t="s">
        <v>307</v>
      </c>
      <c r="J474" s="93" t="s">
        <v>307</v>
      </c>
      <c r="K474" s="75" t="e">
        <f>VLOOKUP(J474,'Отчет Eplex'!$B:$E,4,0)</f>
        <v>#N/A</v>
      </c>
      <c r="L474" s="75" t="e">
        <f t="shared" si="111"/>
        <v>#N/A</v>
      </c>
      <c r="M474" s="72">
        <v>1</v>
      </c>
      <c r="N474" s="73" t="s">
        <v>2270</v>
      </c>
      <c r="O474" s="72" t="str">
        <f>IFERROR(IF(VLOOKUP(I474,'Прайс шпак'!C:F,4,0)=N474,"шпак","Ошибка"),"Ошибка")</f>
        <v>шпак</v>
      </c>
      <c r="P474" s="74">
        <f>INDEX('Прайс шпак'!$H:$H,MATCH(I474,'Прайс шпак'!$C:$C,0))*M474</f>
        <v>800</v>
      </c>
      <c r="Q474" s="72">
        <f>VLOOKUP(P474,Наценка!$A$1:$B$8,2,1)</f>
        <v>1.5</v>
      </c>
      <c r="R474" s="75">
        <f t="shared" si="119"/>
        <v>1200</v>
      </c>
      <c r="S474" s="74">
        <f t="shared" si="112"/>
        <v>1190</v>
      </c>
      <c r="T474" s="75">
        <f>VLOOKUP($A474,'Выгр Кат'!$A:$T,T$1,0)</f>
        <v>800</v>
      </c>
      <c r="U474" s="75">
        <f>VLOOKUP($A474,'Выгр Кат'!$A:$T,U$1,0)</f>
        <v>1190</v>
      </c>
      <c r="V474" s="76">
        <f t="shared" si="113"/>
        <v>0</v>
      </c>
      <c r="W474" s="76">
        <f t="shared" si="114"/>
        <v>0</v>
      </c>
      <c r="X474" s="77">
        <f>IF(IFERROR(RIGHT(E474,1),"")="✔",S474*(1-#REF!),S474*(1-$X$2))</f>
        <v>1106.6999999999998</v>
      </c>
      <c r="Y474" s="167">
        <f t="shared" si="116"/>
        <v>0.3833749999999998</v>
      </c>
      <c r="Z474" s="167">
        <f t="shared" si="117"/>
        <v>0.2038129496402879</v>
      </c>
      <c r="AA474" s="167">
        <f t="shared" si="118"/>
        <v>0.73750000000000004</v>
      </c>
      <c r="AB474" s="169">
        <f t="shared" si="120"/>
        <v>1390</v>
      </c>
      <c r="AC474" s="161">
        <f>IFERROR(ROUND((VLOOKUP($A474,'ИЗ ГУГЛА'!$B:$Z,AC$1,0)+AE474)*AD474,),VLOOKUP($A474,'ИЗ ГУГЛА'!$B:$Z,AC$1,0))</f>
        <v>1390</v>
      </c>
      <c r="AD474" s="78">
        <v>1</v>
      </c>
      <c r="AE474" s="160">
        <v>0</v>
      </c>
      <c r="AF474" s="183">
        <v>1390</v>
      </c>
      <c r="AG474" s="152" t="s">
        <v>26921</v>
      </c>
      <c r="AH474" s="161" t="str">
        <f>IFERROR(ROUND((VLOOKUP($A474,'ИЗ ГУГЛА'!$B:$Z,AH$1,0)+AJ474)*AI474,),VLOOKUP($A474,'ИЗ ГУГЛА'!$B:$Z,AH$1,0))</f>
        <v/>
      </c>
      <c r="AI474" s="78">
        <v>1</v>
      </c>
      <c r="AJ474" s="160">
        <v>0</v>
      </c>
      <c r="AK474" s="172"/>
      <c r="AL474" s="172"/>
      <c r="AM474" s="161" t="str">
        <f>IFERROR(ROUND((VLOOKUP($A474,'ИЗ ГУГЛА'!$B:$Z,AM$1,0)+AO474)*AN474,),VLOOKUP($A474,'ИЗ ГУГЛА'!$B:$Z,AM$1,0))</f>
        <v/>
      </c>
      <c r="AN474" s="160">
        <v>1</v>
      </c>
      <c r="AO474" s="160">
        <v>0</v>
      </c>
      <c r="AP474" s="172"/>
      <c r="AQ474" s="172"/>
      <c r="AR474" s="161" t="str">
        <f>IFERROR(ROUND((VLOOKUP($A474,'ИЗ ГУГЛА'!$B:$Z,AR$1,0)+AT474)*AS474,),VLOOKUP($A474,'ИЗ ГУГЛА'!$B:$Z,AR$1,0))</f>
        <v/>
      </c>
      <c r="AS474" s="160">
        <v>1</v>
      </c>
      <c r="AT474" s="160">
        <v>0</v>
      </c>
      <c r="AU474" s="172"/>
      <c r="AV474" s="172"/>
    </row>
    <row r="475" spans="1:48" ht="31.5" hidden="1" thickTop="1" thickBot="1">
      <c r="A475" s="121">
        <v>208916</v>
      </c>
      <c r="B475" s="115">
        <f>VLOOKUP($A475,'Выгр Кат'!$A:$T,B$1,0)</f>
        <v>29667</v>
      </c>
      <c r="C475" s="116" t="str">
        <f>VLOOKUP($A475,'Выгр Кат'!$A:$T,C$1,0)</f>
        <v>Ролики ГРМ MAREL DUO для ВАЗ 2110-2112 16 клапанный двигатель</v>
      </c>
      <c r="D475" s="115" t="str">
        <f>VLOOKUP($A475,'Выгр Кат'!$A:$T,D$1,0)</f>
        <v>Y</v>
      </c>
      <c r="E475" s="115" t="str">
        <f>VLOOKUP($A475,'Выгр Кат'!$A:$T,E$1,0)</f>
        <v>1</v>
      </c>
      <c r="F475" s="115">
        <f>VLOOKUP($A475,'Выгр Кат'!$A:$T,F$1,0)</f>
        <v>0</v>
      </c>
      <c r="G475" s="115" t="str">
        <f>VLOOKUP($A475,'Выгр Кат'!$A:$T,G$1,0)</f>
        <v>MR003</v>
      </c>
      <c r="H475" s="115">
        <f>VLOOKUP($A475,'Выгр Кат'!$A:$T,H$1,0)</f>
        <v>0</v>
      </c>
      <c r="I475" s="93" t="s">
        <v>2392</v>
      </c>
      <c r="J475" s="93" t="s">
        <v>2392</v>
      </c>
      <c r="K475" s="75" t="e">
        <f>VLOOKUP(J475,'Отчет Eplex'!$B:$E,4,0)</f>
        <v>#N/A</v>
      </c>
      <c r="L475" s="75" t="e">
        <f t="shared" si="111"/>
        <v>#N/A</v>
      </c>
      <c r="M475" s="72">
        <v>1</v>
      </c>
      <c r="N475" s="73" t="s">
        <v>2270</v>
      </c>
      <c r="O475" s="72" t="str">
        <f>IFERROR(IF(VLOOKUP(I475,'Прайс шпак'!C:F,4,0)=N475,"шпак","Ошибка"),"Ошибка")</f>
        <v>шпак</v>
      </c>
      <c r="P475" s="74">
        <f>INDEX('Прайс шпак'!$H:$H,MATCH(I475,'Прайс шпак'!$C:$C,0))*M475</f>
        <v>1500</v>
      </c>
      <c r="Q475" s="72">
        <f>VLOOKUP(P475,Наценка!$A$1:$B$8,2,1)</f>
        <v>1.39</v>
      </c>
      <c r="R475" s="75">
        <f t="shared" si="119"/>
        <v>2085</v>
      </c>
      <c r="S475" s="74">
        <f t="shared" si="112"/>
        <v>2090</v>
      </c>
      <c r="T475" s="75">
        <f>VLOOKUP($A475,'Выгр Кат'!$A:$T,T$1,0)</f>
        <v>1500</v>
      </c>
      <c r="U475" s="75">
        <f>VLOOKUP($A475,'Выгр Кат'!$A:$T,U$1,0)</f>
        <v>2090</v>
      </c>
      <c r="V475" s="76">
        <f t="shared" si="113"/>
        <v>0</v>
      </c>
      <c r="W475" s="76">
        <f t="shared" si="114"/>
        <v>0</v>
      </c>
      <c r="X475" s="77">
        <f>IF(IFERROR(RIGHT(E475,1),"")="✔",S475*(1-#REF!),S475*(1-$X$2))</f>
        <v>1943.6999999999998</v>
      </c>
      <c r="Y475" s="167">
        <f t="shared" si="116"/>
        <v>0.29579999999999984</v>
      </c>
      <c r="Z475" s="167">
        <f t="shared" si="117"/>
        <v>0.11246575342465762</v>
      </c>
      <c r="AA475" s="167">
        <f t="shared" si="118"/>
        <v>0.45999999999999996</v>
      </c>
      <c r="AB475" s="169">
        <f t="shared" si="120"/>
        <v>2190</v>
      </c>
      <c r="AC475" s="161">
        <f>IFERROR(ROUND((VLOOKUP($A475,'ИЗ ГУГЛА'!$B:$Z,AC$1,0)+AE475)*AD475,),VLOOKUP($A475,'ИЗ ГУГЛА'!$B:$Z,AC$1,0))</f>
        <v>2190</v>
      </c>
      <c r="AD475" s="78">
        <v>1</v>
      </c>
      <c r="AE475" s="160">
        <v>0</v>
      </c>
      <c r="AF475" s="183">
        <v>2190</v>
      </c>
      <c r="AG475" s="152" t="s">
        <v>26906</v>
      </c>
      <c r="AH475" s="161" t="str">
        <f>IFERROR(ROUND((VLOOKUP($A475,'ИЗ ГУГЛА'!$B:$Z,AH$1,0)+AJ475)*AI475,),VLOOKUP($A475,'ИЗ ГУГЛА'!$B:$Z,AH$1,0))</f>
        <v/>
      </c>
      <c r="AI475" s="78">
        <v>1</v>
      </c>
      <c r="AJ475" s="160">
        <v>0</v>
      </c>
      <c r="AK475" s="172"/>
      <c r="AL475" s="172"/>
      <c r="AM475" s="161" t="str">
        <f>IFERROR(ROUND((VLOOKUP($A475,'ИЗ ГУГЛА'!$B:$Z,AM$1,0)+AO475)*AN475,),VLOOKUP($A475,'ИЗ ГУГЛА'!$B:$Z,AM$1,0))</f>
        <v/>
      </c>
      <c r="AN475" s="160">
        <v>1</v>
      </c>
      <c r="AO475" s="160">
        <v>0</v>
      </c>
      <c r="AP475" s="172"/>
      <c r="AQ475" s="172"/>
      <c r="AR475" s="161" t="str">
        <f>IFERROR(ROUND((VLOOKUP($A475,'ИЗ ГУГЛА'!$B:$Z,AR$1,0)+AT475)*AS475,),VLOOKUP($A475,'ИЗ ГУГЛА'!$B:$Z,AR$1,0))</f>
        <v/>
      </c>
      <c r="AS475" s="160">
        <v>1</v>
      </c>
      <c r="AT475" s="160">
        <v>0</v>
      </c>
      <c r="AU475" s="172"/>
      <c r="AV475" s="172"/>
    </row>
    <row r="476" spans="1:48" ht="46.5" hidden="1" thickTop="1" thickBot="1">
      <c r="A476" s="121">
        <v>208917</v>
      </c>
      <c r="B476" s="115">
        <f>VLOOKUP($A476,'Выгр Кат'!$A:$T,B$1,0)</f>
        <v>29672</v>
      </c>
      <c r="C476" s="116" t="str">
        <f>VLOOKUP($A476,'Выгр Кат'!$A:$T,C$1,0)</f>
        <v>Ролики ГРМ MAREL MAGNUM металлические для ВАЗ 2110-2112 16 клапанный двигатель</v>
      </c>
      <c r="D476" s="115" t="str">
        <f>VLOOKUP($A476,'Выгр Кат'!$A:$T,D$1,0)</f>
        <v>Y</v>
      </c>
      <c r="E476" s="115" t="str">
        <f>VLOOKUP($A476,'Выгр Кат'!$A:$T,E$1,0)</f>
        <v>1</v>
      </c>
      <c r="F476" s="115">
        <f>VLOOKUP($A476,'Выгр Кат'!$A:$T,F$1,0)</f>
        <v>0</v>
      </c>
      <c r="G476" s="115" t="str">
        <f>VLOOKUP($A476,'Выгр Кат'!$A:$T,G$1,0)</f>
        <v>MR004</v>
      </c>
      <c r="H476" s="115">
        <f>VLOOKUP($A476,'Выгр Кат'!$A:$T,H$1,0)</f>
        <v>0</v>
      </c>
      <c r="I476" s="93" t="s">
        <v>2402</v>
      </c>
      <c r="J476" s="93" t="s">
        <v>2402</v>
      </c>
      <c r="K476" s="75" t="e">
        <f>VLOOKUP(J476,'Отчет Eplex'!$B:$E,4,0)</f>
        <v>#N/A</v>
      </c>
      <c r="L476" s="75" t="e">
        <f t="shared" si="111"/>
        <v>#N/A</v>
      </c>
      <c r="M476" s="72">
        <v>1</v>
      </c>
      <c r="N476" s="73" t="s">
        <v>2270</v>
      </c>
      <c r="O476" s="72" t="str">
        <f>IFERROR(IF(VLOOKUP(I476,'Прайс шпак'!C:F,4,0)=N476,"шпак","Ошибка"),"Ошибка")</f>
        <v>шпак</v>
      </c>
      <c r="P476" s="74">
        <f>INDEX('Прайс шпак'!$H:$H,MATCH(I476,'Прайс шпак'!$C:$C,0))*M476</f>
        <v>1800</v>
      </c>
      <c r="Q476" s="72">
        <f>VLOOKUP(P476,Наценка!$A$1:$B$8,2,1)</f>
        <v>1.39</v>
      </c>
      <c r="R476" s="75">
        <f t="shared" si="119"/>
        <v>2502</v>
      </c>
      <c r="S476" s="74">
        <f t="shared" si="112"/>
        <v>2590</v>
      </c>
      <c r="T476" s="75">
        <f>VLOOKUP($A476,'Выгр Кат'!$A:$T,T$1,0)</f>
        <v>1800</v>
      </c>
      <c r="U476" s="75">
        <f>VLOOKUP($A476,'Выгр Кат'!$A:$T,U$1,0)</f>
        <v>2590</v>
      </c>
      <c r="V476" s="76">
        <f t="shared" si="113"/>
        <v>0</v>
      </c>
      <c r="W476" s="76">
        <f t="shared" si="114"/>
        <v>0</v>
      </c>
      <c r="X476" s="77">
        <f>IF(IFERROR(RIGHT(E476,1),"")="✔",S476*(1-#REF!),S476*(1-$X$2))</f>
        <v>2408.6999999999998</v>
      </c>
      <c r="Y476" s="167">
        <f t="shared" si="116"/>
        <v>0.3381666666666665</v>
      </c>
      <c r="Z476" s="167">
        <f t="shared" si="117"/>
        <v>0.13666666666666674</v>
      </c>
      <c r="AA476" s="167">
        <f t="shared" si="118"/>
        <v>0.55000000000000004</v>
      </c>
      <c r="AB476" s="169">
        <f t="shared" si="120"/>
        <v>2790</v>
      </c>
      <c r="AC476" s="161">
        <f>IFERROR(ROUND((VLOOKUP($A476,'ИЗ ГУГЛА'!$B:$Z,AC$1,0)+AE476)*AD476,),VLOOKUP($A476,'ИЗ ГУГЛА'!$B:$Z,AC$1,0))</f>
        <v>2790</v>
      </c>
      <c r="AD476" s="78">
        <v>1</v>
      </c>
      <c r="AE476" s="160">
        <v>0</v>
      </c>
      <c r="AF476" s="183">
        <v>2790</v>
      </c>
      <c r="AG476" s="152" t="s">
        <v>26883</v>
      </c>
      <c r="AH476" s="161" t="str">
        <f>IFERROR(ROUND((VLOOKUP($A476,'ИЗ ГУГЛА'!$B:$Z,AH$1,0)+AJ476)*AI476,),VLOOKUP($A476,'ИЗ ГУГЛА'!$B:$Z,AH$1,0))</f>
        <v/>
      </c>
      <c r="AI476" s="78">
        <v>1</v>
      </c>
      <c r="AJ476" s="160">
        <v>0</v>
      </c>
      <c r="AK476" s="172"/>
      <c r="AL476" s="172"/>
      <c r="AM476" s="161" t="str">
        <f>IFERROR(ROUND((VLOOKUP($A476,'ИЗ ГУГЛА'!$B:$Z,AM$1,0)+AO476)*AN476,),VLOOKUP($A476,'ИЗ ГУГЛА'!$B:$Z,AM$1,0))</f>
        <v/>
      </c>
      <c r="AN476" s="160">
        <v>1</v>
      </c>
      <c r="AO476" s="160">
        <v>0</v>
      </c>
      <c r="AP476" s="172"/>
      <c r="AQ476" s="172"/>
      <c r="AR476" s="161" t="str">
        <f>IFERROR(ROUND((VLOOKUP($A476,'ИЗ ГУГЛА'!$B:$Z,AR$1,0)+AT476)*AS476,),VLOOKUP($A476,'ИЗ ГУГЛА'!$B:$Z,AR$1,0))</f>
        <v/>
      </c>
      <c r="AS476" s="160">
        <v>1</v>
      </c>
      <c r="AT476" s="160">
        <v>0</v>
      </c>
      <c r="AU476" s="172"/>
      <c r="AV476" s="172"/>
    </row>
    <row r="477" spans="1:48" ht="31.5" hidden="1" thickTop="1" thickBot="1">
      <c r="A477" s="121">
        <v>208873</v>
      </c>
      <c r="B477" s="115">
        <f>VLOOKUP($A477,'Выгр Кат'!$A:$T,B$1,0)</f>
        <v>29665</v>
      </c>
      <c r="C477" s="116" t="str">
        <f>VLOOKUP($A477,'Выгр Кат'!$A:$T,C$1,0)</f>
        <v>Ролик ГРМ MAREL DUO для ВАЗ 2110-2112, Лада Приора</v>
      </c>
      <c r="D477" s="115" t="str">
        <f>VLOOKUP($A477,'Выгр Кат'!$A:$T,D$1,0)</f>
        <v>Y</v>
      </c>
      <c r="E477" s="115" t="str">
        <f>VLOOKUP($A477,'Выгр Кат'!$A:$T,E$1,0)</f>
        <v>1</v>
      </c>
      <c r="F477" s="115">
        <f>VLOOKUP($A477,'Выгр Кат'!$A:$T,F$1,0)</f>
        <v>0</v>
      </c>
      <c r="G477" s="115" t="str">
        <f>VLOOKUP($A477,'Выгр Кат'!$A:$T,G$1,0)</f>
        <v>MR005</v>
      </c>
      <c r="H477" s="115">
        <f>VLOOKUP($A477,'Выгр Кат'!$A:$T,H$1,0)</f>
        <v>0</v>
      </c>
      <c r="I477" s="93" t="s">
        <v>2390</v>
      </c>
      <c r="J477" s="93" t="s">
        <v>2390</v>
      </c>
      <c r="K477" s="75" t="e">
        <f>VLOOKUP(J477,'Отчет Eplex'!$B:$E,4,0)</f>
        <v>#N/A</v>
      </c>
      <c r="L477" s="75" t="e">
        <f t="shared" si="111"/>
        <v>#N/A</v>
      </c>
      <c r="M477" s="72">
        <v>1</v>
      </c>
      <c r="N477" s="73" t="s">
        <v>2270</v>
      </c>
      <c r="O477" s="72" t="str">
        <f>IFERROR(IF(VLOOKUP(I477,'Прайс шпак'!C:F,4,0)=N477,"шпак","Ошибка"),"Ошибка")</f>
        <v>шпак</v>
      </c>
      <c r="P477" s="74">
        <f>INDEX('Прайс шпак'!$H:$H,MATCH(I477,'Прайс шпак'!$C:$C,0))*M477</f>
        <v>780</v>
      </c>
      <c r="Q477" s="72">
        <f>VLOOKUP(P477,Наценка!$A$1:$B$8,2,1)</f>
        <v>1.5</v>
      </c>
      <c r="R477" s="75">
        <f t="shared" si="119"/>
        <v>1170</v>
      </c>
      <c r="S477" s="74">
        <f t="shared" si="112"/>
        <v>1190</v>
      </c>
      <c r="T477" s="75">
        <f>VLOOKUP($A477,'Выгр Кат'!$A:$T,T$1,0)</f>
        <v>780</v>
      </c>
      <c r="U477" s="75">
        <f>VLOOKUP($A477,'Выгр Кат'!$A:$T,U$1,0)</f>
        <v>1190</v>
      </c>
      <c r="V477" s="76">
        <f t="shared" si="113"/>
        <v>0</v>
      </c>
      <c r="W477" s="76">
        <f t="shared" si="114"/>
        <v>0</v>
      </c>
      <c r="X477" s="77">
        <f>IF(IFERROR(RIGHT(E477,1),"")="✔",S477*(1-#REF!),S477*(1-$X$2))</f>
        <v>1106.6999999999998</v>
      </c>
      <c r="Y477" s="167">
        <f t="shared" si="116"/>
        <v>0.41884615384615365</v>
      </c>
      <c r="Z477" s="167">
        <f t="shared" si="117"/>
        <v>0.1420930232558141</v>
      </c>
      <c r="AA477" s="167">
        <f t="shared" si="118"/>
        <v>0.65384615384615374</v>
      </c>
      <c r="AB477" s="169">
        <f t="shared" si="120"/>
        <v>1290</v>
      </c>
      <c r="AC477" s="161">
        <f>IFERROR(ROUND((VLOOKUP($A477,'ИЗ ГУГЛА'!$B:$Z,AC$1,0)+AE477)*AD477,),VLOOKUP($A477,'ИЗ ГУГЛА'!$B:$Z,AC$1,0))</f>
        <v>1290</v>
      </c>
      <c r="AD477" s="78">
        <v>1</v>
      </c>
      <c r="AE477" s="160">
        <v>0</v>
      </c>
      <c r="AF477" s="183">
        <v>1290</v>
      </c>
      <c r="AG477" s="152" t="s">
        <v>28599</v>
      </c>
      <c r="AH477" s="161" t="str">
        <f>IFERROR(ROUND((VLOOKUP($A477,'ИЗ ГУГЛА'!$B:$Z,AH$1,0)+AJ477)*AI477,),VLOOKUP($A477,'ИЗ ГУГЛА'!$B:$Z,AH$1,0))</f>
        <v/>
      </c>
      <c r="AI477" s="78">
        <v>1</v>
      </c>
      <c r="AJ477" s="160">
        <v>0</v>
      </c>
      <c r="AK477" s="172"/>
      <c r="AL477" s="172"/>
      <c r="AM477" s="161" t="str">
        <f>IFERROR(ROUND((VLOOKUP($A477,'ИЗ ГУГЛА'!$B:$Z,AM$1,0)+AO477)*AN477,),VLOOKUP($A477,'ИЗ ГУГЛА'!$B:$Z,AM$1,0))</f>
        <v/>
      </c>
      <c r="AN477" s="160">
        <v>1</v>
      </c>
      <c r="AO477" s="160">
        <v>0</v>
      </c>
      <c r="AP477" s="172"/>
      <c r="AQ477" s="172"/>
      <c r="AR477" s="161" t="str">
        <f>IFERROR(ROUND((VLOOKUP($A477,'ИЗ ГУГЛА'!$B:$Z,AR$1,0)+AT477)*AS477,),VLOOKUP($A477,'ИЗ ГУГЛА'!$B:$Z,AR$1,0))</f>
        <v/>
      </c>
      <c r="AS477" s="160">
        <v>1</v>
      </c>
      <c r="AT477" s="160">
        <v>0</v>
      </c>
      <c r="AU477" s="172"/>
      <c r="AV477" s="172"/>
    </row>
    <row r="478" spans="1:48" ht="31.5" hidden="1" thickTop="1" thickBot="1">
      <c r="A478" s="121">
        <v>208900</v>
      </c>
      <c r="B478" s="115">
        <f>VLOOKUP($A478,'Выгр Кат'!$A:$T,B$1,0)</f>
        <v>11039</v>
      </c>
      <c r="C478" s="116" t="str">
        <f>VLOOKUP($A478,'Выгр Кат'!$A:$T,C$1,0)</f>
        <v>Ролик натяжной ремня генератора MAREL для Лада Приора, Приора 2</v>
      </c>
      <c r="D478" s="115" t="str">
        <f>VLOOKUP($A478,'Выгр Кат'!$A:$T,D$1,0)</f>
        <v>Y</v>
      </c>
      <c r="E478" s="115" t="str">
        <f>VLOOKUP($A478,'Выгр Кат'!$A:$T,E$1,0)</f>
        <v>1</v>
      </c>
      <c r="F478" s="115">
        <f>VLOOKUP($A478,'Выгр Кат'!$A:$T,F$1,0)</f>
        <v>0</v>
      </c>
      <c r="G478" s="115" t="str">
        <f>VLOOKUP($A478,'Выгр Кат'!$A:$T,G$1,0)</f>
        <v>MR006</v>
      </c>
      <c r="H478" s="115">
        <f>VLOOKUP($A478,'Выгр Кат'!$A:$T,H$1,0)</f>
        <v>0</v>
      </c>
      <c r="I478" s="93" t="s">
        <v>206</v>
      </c>
      <c r="J478" s="93" t="s">
        <v>206</v>
      </c>
      <c r="K478" s="75" t="e">
        <f>VLOOKUP(J478,'Отчет Eplex'!$B:$E,4,0)</f>
        <v>#N/A</v>
      </c>
      <c r="L478" s="75" t="e">
        <f t="shared" si="111"/>
        <v>#N/A</v>
      </c>
      <c r="M478" s="72">
        <v>1</v>
      </c>
      <c r="N478" s="73" t="s">
        <v>2270</v>
      </c>
      <c r="O478" s="72" t="str">
        <f>IFERROR(IF(VLOOKUP(I478,'Прайс шпак'!C:F,4,0)=N478,"шпак","Ошибка"),"Ошибка")</f>
        <v>шпак</v>
      </c>
      <c r="P478" s="74">
        <f>INDEX('Прайс шпак'!$H:$H,MATCH(I478,'Прайс шпак'!$C:$C,0))*M478</f>
        <v>1000</v>
      </c>
      <c r="Q478" s="72">
        <f>VLOOKUP(P478,Наценка!$A$1:$B$8,2,1)</f>
        <v>1.39</v>
      </c>
      <c r="R478" s="75">
        <f t="shared" si="119"/>
        <v>1390</v>
      </c>
      <c r="S478" s="74">
        <f t="shared" si="112"/>
        <v>1390</v>
      </c>
      <c r="T478" s="75">
        <f>VLOOKUP($A478,'Выгр Кат'!$A:$T,T$1,0)</f>
        <v>1000</v>
      </c>
      <c r="U478" s="75">
        <f>VLOOKUP($A478,'Выгр Кат'!$A:$T,U$1,0)</f>
        <v>1390</v>
      </c>
      <c r="V478" s="76">
        <f t="shared" si="113"/>
        <v>0</v>
      </c>
      <c r="W478" s="76">
        <f t="shared" si="114"/>
        <v>0</v>
      </c>
      <c r="X478" s="77">
        <f>IF(IFERROR(RIGHT(E478,1),"")="✔",S478*(1-#REF!),S478*(1-$X$2))</f>
        <v>1292.6999999999998</v>
      </c>
      <c r="Y478" s="167">
        <f t="shared" si="116"/>
        <v>0.29269999999999974</v>
      </c>
      <c r="Z478" s="167">
        <f t="shared" si="117"/>
        <v>0.17609942638623338</v>
      </c>
      <c r="AA478" s="167">
        <f t="shared" si="118"/>
        <v>0.56899999999999995</v>
      </c>
      <c r="AB478" s="169">
        <f t="shared" si="120"/>
        <v>1569</v>
      </c>
      <c r="AC478" s="161">
        <f>IFERROR(ROUND((VLOOKUP($A478,'ИЗ ГУГЛА'!$B:$Z,AC$1,0)+AE478)*AD478,),VLOOKUP($A478,'ИЗ ГУГЛА'!$B:$Z,AC$1,0))</f>
        <v>1569</v>
      </c>
      <c r="AD478" s="78">
        <v>1</v>
      </c>
      <c r="AE478" s="160">
        <v>0</v>
      </c>
      <c r="AF478" s="183">
        <v>1569</v>
      </c>
      <c r="AG478" s="152" t="s">
        <v>26922</v>
      </c>
      <c r="AH478" s="161" t="str">
        <f>IFERROR(ROUND((VLOOKUP($A478,'ИЗ ГУГЛА'!$B:$Z,AH$1,0)+AJ478)*AI478,),VLOOKUP($A478,'ИЗ ГУГЛА'!$B:$Z,AH$1,0))</f>
        <v/>
      </c>
      <c r="AI478" s="78">
        <v>1</v>
      </c>
      <c r="AJ478" s="160">
        <v>0</v>
      </c>
      <c r="AK478" s="172"/>
      <c r="AL478" s="172"/>
      <c r="AM478" s="161" t="str">
        <f>IFERROR(ROUND((VLOOKUP($A478,'ИЗ ГУГЛА'!$B:$Z,AM$1,0)+AO478)*AN478,),VLOOKUP($A478,'ИЗ ГУГЛА'!$B:$Z,AM$1,0))</f>
        <v/>
      </c>
      <c r="AN478" s="160">
        <v>1</v>
      </c>
      <c r="AO478" s="160">
        <v>0</v>
      </c>
      <c r="AP478" s="172"/>
      <c r="AQ478" s="172"/>
      <c r="AR478" s="161" t="str">
        <f>IFERROR(ROUND((VLOOKUP($A478,'ИЗ ГУГЛА'!$B:$Z,AR$1,0)+AT478)*AS478,),VLOOKUP($A478,'ИЗ ГУГЛА'!$B:$Z,AR$1,0))</f>
        <v/>
      </c>
      <c r="AS478" s="160">
        <v>1</v>
      </c>
      <c r="AT478" s="160">
        <v>0</v>
      </c>
      <c r="AU478" s="172"/>
      <c r="AV478" s="172"/>
    </row>
    <row r="479" spans="1:48" ht="46.5" hidden="1" thickTop="1" thickBot="1">
      <c r="A479" s="121">
        <v>208874</v>
      </c>
      <c r="B479" s="115">
        <f>VLOOKUP($A479,'Выгр Кат'!$A:$T,B$1,0)</f>
        <v>29669</v>
      </c>
      <c r="C479" s="116" t="str">
        <f>VLOOKUP($A479,'Выгр Кат'!$A:$T,C$1,0)</f>
        <v>Ролик ГРМ MAREL MAGNUM для Лада Гранта, Калина 2, Ларгус, Датсун mi-DO, on-DO 8 клапанный двигатель</v>
      </c>
      <c r="D479" s="115" t="str">
        <f>VLOOKUP($A479,'Выгр Кат'!$A:$T,D$1,0)</f>
        <v>Y</v>
      </c>
      <c r="E479" s="115" t="str">
        <f>VLOOKUP($A479,'Выгр Кат'!$A:$T,E$1,0)</f>
        <v>1</v>
      </c>
      <c r="F479" s="115">
        <f>VLOOKUP($A479,'Выгр Кат'!$A:$T,F$1,0)</f>
        <v>0</v>
      </c>
      <c r="G479" s="115" t="str">
        <f>VLOOKUP($A479,'Выгр Кат'!$A:$T,G$1,0)</f>
        <v>MR007</v>
      </c>
      <c r="H479" s="115">
        <f>VLOOKUP($A479,'Выгр Кат'!$A:$T,H$1,0)</f>
        <v>0</v>
      </c>
      <c r="I479" s="93" t="s">
        <v>2395</v>
      </c>
      <c r="J479" s="93" t="s">
        <v>2395</v>
      </c>
      <c r="K479" s="75" t="e">
        <f>VLOOKUP(J479,'Отчет Eplex'!$B:$E,4,0)</f>
        <v>#N/A</v>
      </c>
      <c r="L479" s="75" t="e">
        <f t="shared" si="111"/>
        <v>#N/A</v>
      </c>
      <c r="M479" s="72">
        <v>1</v>
      </c>
      <c r="N479" s="73" t="s">
        <v>2270</v>
      </c>
      <c r="O479" s="72" t="str">
        <f>IFERROR(IF(VLOOKUP(I479,'Прайс шпак'!C:F,4,0)=N479,"шпак","Ошибка"),"Ошибка")</f>
        <v>шпак</v>
      </c>
      <c r="P479" s="74">
        <f>INDEX('Прайс шпак'!$H:$H,MATCH(I479,'Прайс шпак'!$C:$C,0))*M479</f>
        <v>1800</v>
      </c>
      <c r="Q479" s="72">
        <f>VLOOKUP(P479,Наценка!$A$1:$B$8,2,1)</f>
        <v>1.39</v>
      </c>
      <c r="R479" s="75">
        <f t="shared" si="119"/>
        <v>2502</v>
      </c>
      <c r="S479" s="74">
        <f t="shared" si="112"/>
        <v>2590</v>
      </c>
      <c r="T479" s="75">
        <f>VLOOKUP($A479,'Выгр Кат'!$A:$T,T$1,0)</f>
        <v>1800</v>
      </c>
      <c r="U479" s="75">
        <f>VLOOKUP($A479,'Выгр Кат'!$A:$T,U$1,0)</f>
        <v>2590</v>
      </c>
      <c r="V479" s="76">
        <f t="shared" si="113"/>
        <v>0</v>
      </c>
      <c r="W479" s="76">
        <f t="shared" si="114"/>
        <v>0</v>
      </c>
      <c r="X479" s="77">
        <f>IF(IFERROR(RIGHT(E479,1),"")="✔",S479*(1-#REF!),S479*(1-$X$2))</f>
        <v>2408.6999999999998</v>
      </c>
      <c r="Y479" s="167">
        <f t="shared" si="116"/>
        <v>0.3381666666666665</v>
      </c>
      <c r="Z479" s="167">
        <f t="shared" si="117"/>
        <v>0.10457249070631977</v>
      </c>
      <c r="AA479" s="167">
        <f t="shared" si="118"/>
        <v>0.49444444444444446</v>
      </c>
      <c r="AB479" s="169">
        <f t="shared" si="120"/>
        <v>2690</v>
      </c>
      <c r="AC479" s="161">
        <f>IFERROR(ROUND((VLOOKUP($A479,'ИЗ ГУГЛА'!$B:$Z,AC$1,0)+AE479)*AD479,),VLOOKUP($A479,'ИЗ ГУГЛА'!$B:$Z,AC$1,0))</f>
        <v>2690</v>
      </c>
      <c r="AD479" s="78">
        <v>1</v>
      </c>
      <c r="AE479" s="160">
        <v>0</v>
      </c>
      <c r="AF479" s="183">
        <v>2690</v>
      </c>
      <c r="AG479" s="152" t="s">
        <v>26884</v>
      </c>
      <c r="AH479" s="161" t="str">
        <f>IFERROR(ROUND((VLOOKUP($A479,'ИЗ ГУГЛА'!$B:$Z,AH$1,0)+AJ479)*AI479,),VLOOKUP($A479,'ИЗ ГУГЛА'!$B:$Z,AH$1,0))</f>
        <v/>
      </c>
      <c r="AI479" s="78">
        <v>1</v>
      </c>
      <c r="AJ479" s="160">
        <v>0</v>
      </c>
      <c r="AK479" s="172"/>
      <c r="AL479" s="172"/>
      <c r="AM479" s="161" t="str">
        <f>IFERROR(ROUND((VLOOKUP($A479,'ИЗ ГУГЛА'!$B:$Z,AM$1,0)+AO479)*AN479,),VLOOKUP($A479,'ИЗ ГУГЛА'!$B:$Z,AM$1,0))</f>
        <v/>
      </c>
      <c r="AN479" s="160">
        <v>1</v>
      </c>
      <c r="AO479" s="160">
        <v>0</v>
      </c>
      <c r="AP479" s="172"/>
      <c r="AQ479" s="172"/>
      <c r="AR479" s="161" t="str">
        <f>IFERROR(ROUND((VLOOKUP($A479,'ИЗ ГУГЛА'!$B:$Z,AR$1,0)+AT479)*AS479,),VLOOKUP($A479,'ИЗ ГУГЛА'!$B:$Z,AR$1,0))</f>
        <v/>
      </c>
      <c r="AS479" s="160">
        <v>1</v>
      </c>
      <c r="AT479" s="160">
        <v>0</v>
      </c>
      <c r="AU479" s="172"/>
      <c r="AV479" s="172"/>
    </row>
    <row r="480" spans="1:48" ht="61.5" hidden="1" thickTop="1" thickBot="1">
      <c r="A480" s="121">
        <v>208918</v>
      </c>
      <c r="B480" s="115">
        <f>VLOOKUP($A480,'Выгр Кат'!$A:$T,B$1,0)</f>
        <v>29677</v>
      </c>
      <c r="C480" s="116" t="str">
        <f>VLOOKUP($A480,'Выгр Кат'!$A:$T,C$1,0)</f>
        <v>Ролики ГРМ MAREL MAGNUM металлические для Лада Калина, Приора, Гранта, Ларгус, Веста, Xray 16 клапанный двигатель</v>
      </c>
      <c r="D480" s="115" t="str">
        <f>VLOOKUP($A480,'Выгр Кат'!$A:$T,D$1,0)</f>
        <v>Y</v>
      </c>
      <c r="E480" s="115" t="str">
        <f>VLOOKUP($A480,'Выгр Кат'!$A:$T,E$1,0)</f>
        <v>1ск6</v>
      </c>
      <c r="F480" s="115">
        <f>VLOOKUP($A480,'Выгр Кат'!$A:$T,F$1,0)</f>
        <v>0</v>
      </c>
      <c r="G480" s="115" t="str">
        <f>VLOOKUP($A480,'Выгр Кат'!$A:$T,G$1,0)</f>
        <v>MR008</v>
      </c>
      <c r="H480" s="115">
        <f>VLOOKUP($A480,'Выгр Кат'!$A:$T,H$1,0)</f>
        <v>0</v>
      </c>
      <c r="I480" s="93" t="s">
        <v>2404</v>
      </c>
      <c r="J480" s="93" t="s">
        <v>2404</v>
      </c>
      <c r="K480" s="75" t="e">
        <f>VLOOKUP(J480,'Отчет Eplex'!$B:$E,4,0)</f>
        <v>#N/A</v>
      </c>
      <c r="L480" s="75" t="e">
        <f t="shared" si="111"/>
        <v>#N/A</v>
      </c>
      <c r="M480" s="72">
        <v>1</v>
      </c>
      <c r="N480" s="73" t="s">
        <v>2270</v>
      </c>
      <c r="O480" s="72" t="str">
        <f>IFERROR(IF(VLOOKUP(I480,'Прайс шпак'!C:F,4,0)=N480,"шпак","Ошибка"),"Ошибка")</f>
        <v>шпак</v>
      </c>
      <c r="P480" s="74">
        <f>INDEX('Прайс шпак'!$H:$H,MATCH(I480,'Прайс шпак'!$C:$C,0))*M480</f>
        <v>2700</v>
      </c>
      <c r="Q480" s="72">
        <f>VLOOKUP(P480,Наценка!$A$1:$B$8,2,1)</f>
        <v>1.39</v>
      </c>
      <c r="R480" s="75">
        <f t="shared" si="119"/>
        <v>3752.9999999999995</v>
      </c>
      <c r="S480" s="74">
        <f t="shared" si="112"/>
        <v>3790</v>
      </c>
      <c r="T480" s="75">
        <f>VLOOKUP($A480,'Выгр Кат'!$A:$T,T$1,0)</f>
        <v>2700</v>
      </c>
      <c r="U480" s="75">
        <f>VLOOKUP($A480,'Выгр Кат'!$A:$T,U$1,0)</f>
        <v>3790</v>
      </c>
      <c r="V480" s="76">
        <f t="shared" si="113"/>
        <v>0</v>
      </c>
      <c r="W480" s="76">
        <f t="shared" si="114"/>
        <v>0</v>
      </c>
      <c r="X480" s="77">
        <f>IF(IFERROR(RIGHT(E480,1),"")="✔",S480*(1-#REF!),S480*(1-$X$2))</f>
        <v>3524.7</v>
      </c>
      <c r="Y480" s="167">
        <f t="shared" si="116"/>
        <v>0.30544444444444441</v>
      </c>
      <c r="Z480" s="167">
        <f t="shared" si="117"/>
        <v>0.11661654135338351</v>
      </c>
      <c r="AA480" s="167">
        <f t="shared" si="118"/>
        <v>0.47777777777777786</v>
      </c>
      <c r="AB480" s="169">
        <f t="shared" si="120"/>
        <v>3990</v>
      </c>
      <c r="AC480" s="161">
        <f>IFERROR(ROUND((VLOOKUP($A480,'ИЗ ГУГЛА'!$B:$Z,AC$1,0)+AE480)*AD480,),VLOOKUP($A480,'ИЗ ГУГЛА'!$B:$Z,AC$1,0))</f>
        <v>3990</v>
      </c>
      <c r="AD480" s="78">
        <v>1</v>
      </c>
      <c r="AE480" s="160">
        <v>0</v>
      </c>
      <c r="AF480" s="183">
        <v>3990</v>
      </c>
      <c r="AG480" s="152" t="s">
        <v>26879</v>
      </c>
      <c r="AH480" s="161" t="str">
        <f>IFERROR(ROUND((VLOOKUP($A480,'ИЗ ГУГЛА'!$B:$Z,AH$1,0)+AJ480)*AI480,),VLOOKUP($A480,'ИЗ ГУГЛА'!$B:$Z,AH$1,0))</f>
        <v/>
      </c>
      <c r="AI480" s="78">
        <v>1</v>
      </c>
      <c r="AJ480" s="160">
        <v>0</v>
      </c>
      <c r="AK480" s="172"/>
      <c r="AL480" s="172"/>
      <c r="AM480" s="161" t="str">
        <f>IFERROR(ROUND((VLOOKUP($A480,'ИЗ ГУГЛА'!$B:$Z,AM$1,0)+AO480)*AN480,),VLOOKUP($A480,'ИЗ ГУГЛА'!$B:$Z,AM$1,0))</f>
        <v/>
      </c>
      <c r="AN480" s="160">
        <v>1</v>
      </c>
      <c r="AO480" s="160">
        <v>0</v>
      </c>
      <c r="AP480" s="172"/>
      <c r="AQ480" s="172"/>
      <c r="AR480" s="161" t="str">
        <f>IFERROR(ROUND((VLOOKUP($A480,'ИЗ ГУГЛА'!$B:$Z,AR$1,0)+AT480)*AS480,),VLOOKUP($A480,'ИЗ ГУГЛА'!$B:$Z,AR$1,0))</f>
        <v/>
      </c>
      <c r="AS480" s="160">
        <v>1</v>
      </c>
      <c r="AT480" s="160">
        <v>0</v>
      </c>
      <c r="AU480" s="172"/>
      <c r="AV480" s="172"/>
    </row>
    <row r="481" spans="1:48" ht="46.5" hidden="1" thickTop="1" thickBot="1">
      <c r="A481" s="121">
        <v>171782</v>
      </c>
      <c r="B481" s="115">
        <f>VLOOKUP($A481,'Выгр Кат'!$A:$T,B$1,0)</f>
        <v>29670</v>
      </c>
      <c r="C481" s="116" t="str">
        <f>VLOOKUP($A481,'Выгр Кат'!$A:$T,C$1,0)</f>
        <v>Натяжной ролик MAREL MAGNUM приводного ремня генератора для Лада Ларгус с кондиционером, с ГУР</v>
      </c>
      <c r="D481" s="115" t="str">
        <f>VLOOKUP($A481,'Выгр Кат'!$A:$T,D$1,0)</f>
        <v>Y</v>
      </c>
      <c r="E481" s="115" t="str">
        <f>VLOOKUP($A481,'Выгр Кат'!$A:$T,E$1,0)</f>
        <v>1</v>
      </c>
      <c r="F481" s="115">
        <f>VLOOKUP($A481,'Выгр Кат'!$A:$T,F$1,0)</f>
        <v>0</v>
      </c>
      <c r="G481" s="115" t="str">
        <f>VLOOKUP($A481,'Выгр Кат'!$A:$T,G$1,0)</f>
        <v>MR009</v>
      </c>
      <c r="H481" s="115">
        <f>VLOOKUP($A481,'Выгр Кат'!$A:$T,H$1,0)</f>
        <v>0</v>
      </c>
      <c r="I481" s="93" t="s">
        <v>2398</v>
      </c>
      <c r="J481" s="93" t="s">
        <v>2398</v>
      </c>
      <c r="K481" s="75" t="e">
        <f>VLOOKUP(J481,'Отчет Eplex'!$B:$E,4,0)</f>
        <v>#N/A</v>
      </c>
      <c r="L481" s="75" t="e">
        <f t="shared" si="111"/>
        <v>#N/A</v>
      </c>
      <c r="M481" s="72">
        <v>1</v>
      </c>
      <c r="N481" s="73" t="s">
        <v>2270</v>
      </c>
      <c r="O481" s="72" t="str">
        <f>IFERROR(IF(VLOOKUP(I481,'Прайс шпак'!C:F,4,0)=N481,"шпак","Ошибка"),"Ошибка")</f>
        <v>шпак</v>
      </c>
      <c r="P481" s="74">
        <f>INDEX('Прайс шпак'!$H:$H,MATCH(I481,'Прайс шпак'!$C:$C,0))*M481</f>
        <v>750</v>
      </c>
      <c r="Q481" s="72">
        <f>VLOOKUP(P481,Наценка!$A$1:$B$8,2,1)</f>
        <v>1.5</v>
      </c>
      <c r="R481" s="75">
        <f t="shared" si="119"/>
        <v>1125</v>
      </c>
      <c r="S481" s="74">
        <f t="shared" si="112"/>
        <v>1190</v>
      </c>
      <c r="T481" s="75">
        <f>VLOOKUP($A481,'Выгр Кат'!$A:$T,T$1,0)</f>
        <v>750</v>
      </c>
      <c r="U481" s="75">
        <f>VLOOKUP($A481,'Выгр Кат'!$A:$T,U$1,0)</f>
        <v>1190</v>
      </c>
      <c r="V481" s="76">
        <f t="shared" si="113"/>
        <v>0</v>
      </c>
      <c r="W481" s="76">
        <f t="shared" si="114"/>
        <v>0</v>
      </c>
      <c r="X481" s="77">
        <f>IF(IFERROR(RIGHT(E481,1),"")="✔",S481*(1-#REF!),S481*(1-$X$2))</f>
        <v>1106.6999999999998</v>
      </c>
      <c r="Y481" s="167">
        <f t="shared" si="116"/>
        <v>0.4755999999999998</v>
      </c>
      <c r="Z481" s="167">
        <f t="shared" si="117"/>
        <v>0.1420930232558141</v>
      </c>
      <c r="AA481" s="167">
        <f t="shared" si="118"/>
        <v>0.72</v>
      </c>
      <c r="AB481" s="169">
        <f t="shared" si="120"/>
        <v>1290</v>
      </c>
      <c r="AC481" s="161">
        <f>IFERROR(ROUND((VLOOKUP($A481,'ИЗ ГУГЛА'!$B:$Z,AC$1,0)+AE481)*AD481,),VLOOKUP($A481,'ИЗ ГУГЛА'!$B:$Z,AC$1,0))</f>
        <v>1290</v>
      </c>
      <c r="AD481" s="78">
        <v>1</v>
      </c>
      <c r="AE481" s="160">
        <v>0</v>
      </c>
      <c r="AF481" s="117">
        <v>1290</v>
      </c>
      <c r="AG481" s="152" t="s">
        <v>26923</v>
      </c>
      <c r="AH481" s="161" t="str">
        <f>IFERROR(ROUND((VLOOKUP($A481,'ИЗ ГУГЛА'!$B:$Z,AH$1,0)+AJ481)*AI481,),VLOOKUP($A481,'ИЗ ГУГЛА'!$B:$Z,AH$1,0))</f>
        <v/>
      </c>
      <c r="AI481" s="78">
        <v>1</v>
      </c>
      <c r="AJ481" s="160">
        <v>0</v>
      </c>
      <c r="AK481" s="172"/>
      <c r="AL481" s="172"/>
      <c r="AM481" s="161" t="str">
        <f>IFERROR(ROUND((VLOOKUP($A481,'ИЗ ГУГЛА'!$B:$Z,AM$1,0)+AO481)*AN481,),VLOOKUP($A481,'ИЗ ГУГЛА'!$B:$Z,AM$1,0))</f>
        <v/>
      </c>
      <c r="AN481" s="160">
        <v>1</v>
      </c>
      <c r="AO481" s="160">
        <v>0</v>
      </c>
      <c r="AP481" s="172"/>
      <c r="AQ481" s="172"/>
      <c r="AR481" s="161" t="str">
        <f>IFERROR(ROUND((VLOOKUP($A481,'ИЗ ГУГЛА'!$B:$Z,AR$1,0)+AT481)*AS481,),VLOOKUP($A481,'ИЗ ГУГЛА'!$B:$Z,AR$1,0))</f>
        <v/>
      </c>
      <c r="AS481" s="160">
        <v>1</v>
      </c>
      <c r="AT481" s="160">
        <v>0</v>
      </c>
      <c r="AU481" s="172"/>
      <c r="AV481" s="172"/>
    </row>
    <row r="482" spans="1:48" ht="46.5" hidden="1" thickTop="1" thickBot="1">
      <c r="A482" s="121">
        <v>208919</v>
      </c>
      <c r="B482" s="115">
        <f>VLOOKUP($A482,'Выгр Кат'!$A:$T,B$1,0)</f>
        <v>29684</v>
      </c>
      <c r="C482" s="116" t="str">
        <f>VLOOKUP($A482,'Выгр Кат'!$A:$T,C$1,0)</f>
        <v>Ролики ГРМ MAREL STANDART для Лада Калина, Приора, Гранта, Ларгус, Веста, Xray 16 клапанный двигатель</v>
      </c>
      <c r="D482" s="115" t="str">
        <f>VLOOKUP($A482,'Выгр Кат'!$A:$T,D$1,0)</f>
        <v>Y</v>
      </c>
      <c r="E482" s="115" t="str">
        <f>VLOOKUP($A482,'Выгр Кат'!$A:$T,E$1,0)</f>
        <v>1</v>
      </c>
      <c r="F482" s="115">
        <f>VLOOKUP($A482,'Выгр Кат'!$A:$T,F$1,0)</f>
        <v>0</v>
      </c>
      <c r="G482" s="115" t="str">
        <f>VLOOKUP($A482,'Выгр Кат'!$A:$T,G$1,0)</f>
        <v>MR010</v>
      </c>
      <c r="H482" s="115">
        <f>VLOOKUP($A482,'Выгр Кат'!$A:$T,H$1,0)</f>
        <v>0</v>
      </c>
      <c r="I482" s="93" t="s">
        <v>2412</v>
      </c>
      <c r="J482" s="93" t="s">
        <v>2412</v>
      </c>
      <c r="K482" s="75" t="e">
        <f>VLOOKUP(J482,'Отчет Eplex'!$B:$E,4,0)</f>
        <v>#N/A</v>
      </c>
      <c r="L482" s="75" t="e">
        <f t="shared" si="111"/>
        <v>#N/A</v>
      </c>
      <c r="M482" s="72">
        <v>1</v>
      </c>
      <c r="N482" s="73" t="s">
        <v>2270</v>
      </c>
      <c r="O482" s="72" t="str">
        <f>IFERROR(IF(VLOOKUP(I482,'Прайс шпак'!C:F,4,0)=N482,"шпак","Ошибка"),"Ошибка")</f>
        <v>шпак</v>
      </c>
      <c r="P482" s="74">
        <f>INDEX('Прайс шпак'!$H:$H,MATCH(I482,'Прайс шпак'!$C:$C,0))*M482</f>
        <v>1850</v>
      </c>
      <c r="Q482" s="72">
        <f>VLOOKUP(P482,Наценка!$A$1:$B$8,2,1)</f>
        <v>1.39</v>
      </c>
      <c r="R482" s="75">
        <f t="shared" si="119"/>
        <v>2571.5</v>
      </c>
      <c r="S482" s="74">
        <f t="shared" si="112"/>
        <v>2590</v>
      </c>
      <c r="T482" s="75">
        <f>VLOOKUP($A482,'Выгр Кат'!$A:$T,T$1,0)</f>
        <v>1850</v>
      </c>
      <c r="U482" s="75">
        <f>VLOOKUP($A482,'Выгр Кат'!$A:$T,U$1,0)</f>
        <v>2590</v>
      </c>
      <c r="V482" s="76">
        <f t="shared" si="113"/>
        <v>0</v>
      </c>
      <c r="W482" s="76">
        <f t="shared" si="114"/>
        <v>0</v>
      </c>
      <c r="X482" s="77">
        <f>IF(IFERROR(RIGHT(E482,1),"")="✔",S482*(1-#REF!),S482*(1-$X$2))</f>
        <v>2408.6999999999998</v>
      </c>
      <c r="Y482" s="167">
        <f t="shared" si="116"/>
        <v>0.30199999999999982</v>
      </c>
      <c r="Z482" s="167">
        <f t="shared" si="117"/>
        <v>0.10457249070631977</v>
      </c>
      <c r="AA482" s="167">
        <f t="shared" si="118"/>
        <v>0.45405405405405408</v>
      </c>
      <c r="AB482" s="169">
        <f t="shared" si="120"/>
        <v>2690</v>
      </c>
      <c r="AC482" s="161">
        <f>IFERROR(ROUND((VLOOKUP($A482,'ИЗ ГУГЛА'!$B:$Z,AC$1,0)+AE482)*AD482,),VLOOKUP($A482,'ИЗ ГУГЛА'!$B:$Z,AC$1,0))</f>
        <v>2690</v>
      </c>
      <c r="AD482" s="78">
        <v>1</v>
      </c>
      <c r="AE482" s="160">
        <v>0</v>
      </c>
      <c r="AF482" s="183">
        <v>2690</v>
      </c>
      <c r="AG482" s="152" t="s">
        <v>26907</v>
      </c>
      <c r="AH482" s="161" t="str">
        <f>IFERROR(ROUND((VLOOKUP($A482,'ИЗ ГУГЛА'!$B:$Z,AH$1,0)+AJ482)*AI482,),VLOOKUP($A482,'ИЗ ГУГЛА'!$B:$Z,AH$1,0))</f>
        <v/>
      </c>
      <c r="AI482" s="78">
        <v>1</v>
      </c>
      <c r="AJ482" s="160">
        <v>0</v>
      </c>
      <c r="AK482" s="172"/>
      <c r="AL482" s="172"/>
      <c r="AM482" s="161" t="str">
        <f>IFERROR(ROUND((VLOOKUP($A482,'ИЗ ГУГЛА'!$B:$Z,AM$1,0)+AO482)*AN482,),VLOOKUP($A482,'ИЗ ГУГЛА'!$B:$Z,AM$1,0))</f>
        <v/>
      </c>
      <c r="AN482" s="160">
        <v>1</v>
      </c>
      <c r="AO482" s="160">
        <v>0</v>
      </c>
      <c r="AP482" s="172"/>
      <c r="AQ482" s="172"/>
      <c r="AR482" s="161" t="str">
        <f>IFERROR(ROUND((VLOOKUP($A482,'ИЗ ГУГЛА'!$B:$Z,AR$1,0)+AT482)*AS482,),VLOOKUP($A482,'ИЗ ГУГЛА'!$B:$Z,AR$1,0))</f>
        <v/>
      </c>
      <c r="AS482" s="160">
        <v>1</v>
      </c>
      <c r="AT482" s="160">
        <v>0</v>
      </c>
      <c r="AU482" s="172"/>
      <c r="AV482" s="172"/>
    </row>
    <row r="483" spans="1:48" ht="46.5" hidden="1" thickTop="1" thickBot="1">
      <c r="A483" s="121">
        <v>208875</v>
      </c>
      <c r="B483" s="115">
        <f>VLOOKUP($A483,'Выгр Кат'!$A:$T,B$1,0)</f>
        <v>29679</v>
      </c>
      <c r="C483" s="116" t="str">
        <f>VLOOKUP($A483,'Выгр Кат'!$A:$T,C$1,0)</f>
        <v>Ролик ГРМ MAREL STANDART для Лада Гранта, Калина 2, Ларгус, Датсун mi-DO, on-DO 8 клапанный двигатель</v>
      </c>
      <c r="D483" s="115" t="str">
        <f>VLOOKUP($A483,'Выгр Кат'!$A:$T,D$1,0)</f>
        <v>Y</v>
      </c>
      <c r="E483" s="115" t="str">
        <f>VLOOKUP($A483,'Выгр Кат'!$A:$T,E$1,0)</f>
        <v>1</v>
      </c>
      <c r="F483" s="115">
        <f>VLOOKUP($A483,'Выгр Кат'!$A:$T,F$1,0)</f>
        <v>0</v>
      </c>
      <c r="G483" s="115" t="str">
        <f>VLOOKUP($A483,'Выгр Кат'!$A:$T,G$1,0)</f>
        <v>MR011</v>
      </c>
      <c r="H483" s="115">
        <f>VLOOKUP($A483,'Выгр Кат'!$A:$T,H$1,0)</f>
        <v>0</v>
      </c>
      <c r="I483" s="93" t="s">
        <v>2406</v>
      </c>
      <c r="J483" s="93" t="s">
        <v>2406</v>
      </c>
      <c r="K483" s="75" t="e">
        <f>VLOOKUP(J483,'Отчет Eplex'!$B:$E,4,0)</f>
        <v>#N/A</v>
      </c>
      <c r="L483" s="75" t="e">
        <f t="shared" si="111"/>
        <v>#N/A</v>
      </c>
      <c r="M483" s="72">
        <v>1</v>
      </c>
      <c r="N483" s="73" t="s">
        <v>2270</v>
      </c>
      <c r="O483" s="72" t="str">
        <f>IFERROR(IF(VLOOKUP(I483,'Прайс шпак'!C:F,4,0)=N483,"шпак","Ошибка"),"Ошибка")</f>
        <v>шпак</v>
      </c>
      <c r="P483" s="74">
        <f>INDEX('Прайс шпак'!$H:$H,MATCH(I483,'Прайс шпак'!$C:$C,0))*M483</f>
        <v>1000</v>
      </c>
      <c r="Q483" s="72">
        <f>VLOOKUP(P483,Наценка!$A$1:$B$8,2,1)</f>
        <v>1.39</v>
      </c>
      <c r="R483" s="75">
        <f t="shared" si="119"/>
        <v>1390</v>
      </c>
      <c r="S483" s="74">
        <f t="shared" si="112"/>
        <v>1390</v>
      </c>
      <c r="T483" s="75">
        <f>VLOOKUP($A483,'Выгр Кат'!$A:$T,T$1,0)</f>
        <v>1000</v>
      </c>
      <c r="U483" s="75">
        <f>VLOOKUP($A483,'Выгр Кат'!$A:$T,U$1,0)</f>
        <v>1390</v>
      </c>
      <c r="V483" s="76">
        <f t="shared" si="113"/>
        <v>0</v>
      </c>
      <c r="W483" s="76">
        <f t="shared" si="114"/>
        <v>0</v>
      </c>
      <c r="X483" s="77">
        <f>IF(IFERROR(RIGHT(E483,1),"")="✔",S483*(1-#REF!),S483*(1-$X$2))</f>
        <v>1292.6999999999998</v>
      </c>
      <c r="Y483" s="167">
        <f t="shared" si="116"/>
        <v>0.29269999999999974</v>
      </c>
      <c r="Z483" s="167">
        <f t="shared" si="117"/>
        <v>0.13241610738255047</v>
      </c>
      <c r="AA483" s="167">
        <f t="shared" si="118"/>
        <v>0.49</v>
      </c>
      <c r="AB483" s="169">
        <f t="shared" si="120"/>
        <v>1490</v>
      </c>
      <c r="AC483" s="161">
        <f>IFERROR(ROUND((VLOOKUP($A483,'ИЗ ГУГЛА'!$B:$Z,AC$1,0)+AE483)*AD483,),VLOOKUP($A483,'ИЗ ГУГЛА'!$B:$Z,AC$1,0))</f>
        <v>1490</v>
      </c>
      <c r="AD483" s="78">
        <v>1</v>
      </c>
      <c r="AE483" s="160">
        <v>0</v>
      </c>
      <c r="AF483" s="183">
        <v>1490</v>
      </c>
      <c r="AG483" s="152" t="s">
        <v>26924</v>
      </c>
      <c r="AH483" s="161" t="str">
        <f>IFERROR(ROUND((VLOOKUP($A483,'ИЗ ГУГЛА'!$B:$Z,AH$1,0)+AJ483)*AI483,),VLOOKUP($A483,'ИЗ ГУГЛА'!$B:$Z,AH$1,0))</f>
        <v/>
      </c>
      <c r="AI483" s="78">
        <v>1</v>
      </c>
      <c r="AJ483" s="160">
        <v>0</v>
      </c>
      <c r="AK483" s="172"/>
      <c r="AL483" s="172"/>
      <c r="AM483" s="161" t="str">
        <f>IFERROR(ROUND((VLOOKUP($A483,'ИЗ ГУГЛА'!$B:$Z,AM$1,0)+AO483)*AN483,),VLOOKUP($A483,'ИЗ ГУГЛА'!$B:$Z,AM$1,0))</f>
        <v/>
      </c>
      <c r="AN483" s="160">
        <v>1</v>
      </c>
      <c r="AO483" s="160">
        <v>0</v>
      </c>
      <c r="AP483" s="172"/>
      <c r="AQ483" s="172"/>
      <c r="AR483" s="161" t="str">
        <f>IFERROR(ROUND((VLOOKUP($A483,'ИЗ ГУГЛА'!$B:$Z,AR$1,0)+AT483)*AS483,),VLOOKUP($A483,'ИЗ ГУГЛА'!$B:$Z,AR$1,0))</f>
        <v/>
      </c>
      <c r="AS483" s="160">
        <v>1</v>
      </c>
      <c r="AT483" s="160">
        <v>0</v>
      </c>
      <c r="AU483" s="172"/>
      <c r="AV483" s="172"/>
    </row>
    <row r="484" spans="1:48" ht="46.5" hidden="1" thickTop="1" thickBot="1">
      <c r="A484" s="121">
        <v>208903</v>
      </c>
      <c r="B484" s="115">
        <f>VLOOKUP($A484,'Выгр Кат'!$A:$T,B$1,0)</f>
        <v>19655</v>
      </c>
      <c r="C484" s="116" t="str">
        <f>VLOOKUP($A484,'Выгр Кат'!$A:$T,C$1,0)</f>
        <v>Ролик приводного ремня Marel с крышкой для Лада Калина, Гранта, Шевроле Нива, Датсун mi-DO, on-DO</v>
      </c>
      <c r="D484" s="115" t="str">
        <f>VLOOKUP($A484,'Выгр Кат'!$A:$T,D$1,0)</f>
        <v>Y</v>
      </c>
      <c r="E484" s="115" t="str">
        <f>VLOOKUP($A484,'Выгр Кат'!$A:$T,E$1,0)</f>
        <v>1</v>
      </c>
      <c r="F484" s="115">
        <f>VLOOKUP($A484,'Выгр Кат'!$A:$T,F$1,0)</f>
        <v>0</v>
      </c>
      <c r="G484" s="115" t="str">
        <f>VLOOKUP($A484,'Выгр Кат'!$A:$T,G$1,0)</f>
        <v>MR012</v>
      </c>
      <c r="H484" s="115">
        <f>VLOOKUP($A484,'Выгр Кат'!$A:$T,H$1,0)</f>
        <v>0</v>
      </c>
      <c r="I484" s="93" t="s">
        <v>305</v>
      </c>
      <c r="J484" s="93" t="s">
        <v>305</v>
      </c>
      <c r="K484" s="75" t="e">
        <f>VLOOKUP(J484,'Отчет Eplex'!$B:$E,4,0)</f>
        <v>#N/A</v>
      </c>
      <c r="L484" s="75" t="e">
        <f t="shared" si="111"/>
        <v>#N/A</v>
      </c>
      <c r="M484" s="72">
        <v>1</v>
      </c>
      <c r="N484" s="73" t="s">
        <v>2270</v>
      </c>
      <c r="O484" s="72" t="str">
        <f>IFERROR(IF(VLOOKUP(I484,'Прайс шпак'!C:F,4,0)=N484,"шпак","Ошибка"),"Ошибка")</f>
        <v>шпак</v>
      </c>
      <c r="P484" s="74">
        <f>INDEX('Прайс шпак'!$H:$H,MATCH(I484,'Прайс шпак'!$C:$C,0))*M484</f>
        <v>550</v>
      </c>
      <c r="Q484" s="72">
        <f>VLOOKUP(P484,Наценка!$A$1:$B$8,2,1)</f>
        <v>1.5</v>
      </c>
      <c r="R484" s="75">
        <f t="shared" si="119"/>
        <v>825</v>
      </c>
      <c r="S484" s="74">
        <f t="shared" si="112"/>
        <v>829</v>
      </c>
      <c r="T484" s="75">
        <f>VLOOKUP($A484,'Выгр Кат'!$A:$T,T$1,0)</f>
        <v>550</v>
      </c>
      <c r="U484" s="75">
        <f>VLOOKUP($A484,'Выгр Кат'!$A:$T,U$1,0)</f>
        <v>829</v>
      </c>
      <c r="V484" s="76">
        <f t="shared" si="113"/>
        <v>0</v>
      </c>
      <c r="W484" s="76">
        <f t="shared" si="114"/>
        <v>0</v>
      </c>
      <c r="X484" s="77">
        <f>IF(IFERROR(RIGHT(E484,1),"")="✔",S484*(1-#REF!),S484*(1-$X$2))</f>
        <v>770.96999999999991</v>
      </c>
      <c r="Y484" s="167">
        <f t="shared" si="116"/>
        <v>0.4017636363636361</v>
      </c>
      <c r="Z484" s="167">
        <f t="shared" si="117"/>
        <v>0.22124242424242432</v>
      </c>
      <c r="AA484" s="167">
        <f t="shared" si="118"/>
        <v>0.8</v>
      </c>
      <c r="AB484" s="169">
        <f t="shared" si="120"/>
        <v>990</v>
      </c>
      <c r="AC484" s="161">
        <f>IFERROR(ROUND((VLOOKUP($A484,'ИЗ ГУГЛА'!$B:$Z,AC$1,0)+AE484)*AD484,),VLOOKUP($A484,'ИЗ ГУГЛА'!$B:$Z,AC$1,0))</f>
        <v>990</v>
      </c>
      <c r="AD484" s="78">
        <v>1</v>
      </c>
      <c r="AE484" s="160">
        <v>0</v>
      </c>
      <c r="AF484" s="183">
        <v>990</v>
      </c>
      <c r="AG484" s="152" t="s">
        <v>28600</v>
      </c>
      <c r="AH484" s="161" t="str">
        <f>IFERROR(ROUND((VLOOKUP($A484,'ИЗ ГУГЛА'!$B:$Z,AH$1,0)+AJ484)*AI484,),VLOOKUP($A484,'ИЗ ГУГЛА'!$B:$Z,AH$1,0))</f>
        <v/>
      </c>
      <c r="AI484" s="78">
        <v>1</v>
      </c>
      <c r="AJ484" s="160">
        <v>0</v>
      </c>
      <c r="AK484" s="172"/>
      <c r="AL484" s="172"/>
      <c r="AM484" s="161" t="str">
        <f>IFERROR(ROUND((VLOOKUP($A484,'ИЗ ГУГЛА'!$B:$Z,AM$1,0)+AO484)*AN484,),VLOOKUP($A484,'ИЗ ГУГЛА'!$B:$Z,AM$1,0))</f>
        <v/>
      </c>
      <c r="AN484" s="160">
        <v>1</v>
      </c>
      <c r="AO484" s="160">
        <v>0</v>
      </c>
      <c r="AP484" s="172"/>
      <c r="AQ484" s="172"/>
      <c r="AR484" s="161" t="str">
        <f>IFERROR(ROUND((VLOOKUP($A484,'ИЗ ГУГЛА'!$B:$Z,AR$1,0)+AT484)*AS484,),VLOOKUP($A484,'ИЗ ГУГЛА'!$B:$Z,AR$1,0))</f>
        <v/>
      </c>
      <c r="AS484" s="160">
        <v>1</v>
      </c>
      <c r="AT484" s="160">
        <v>0</v>
      </c>
      <c r="AU484" s="172"/>
      <c r="AV484" s="172"/>
    </row>
    <row r="485" spans="1:48" ht="31.5" hidden="1" thickTop="1" thickBot="1">
      <c r="A485" s="121">
        <v>171816</v>
      </c>
      <c r="B485" s="115">
        <f>VLOOKUP($A485,'Выгр Кат'!$A:$T,B$1,0)</f>
        <v>19658</v>
      </c>
      <c r="C485" s="116" t="str">
        <f>VLOOKUP($A485,'Выгр Кат'!$A:$T,C$1,0)</f>
        <v>Натяжной ролик приводного ремня Marel для Лада Веста, XRAY</v>
      </c>
      <c r="D485" s="115" t="str">
        <f>VLOOKUP($A485,'Выгр Кат'!$A:$T,D$1,0)</f>
        <v>Y</v>
      </c>
      <c r="E485" s="115" t="str">
        <f>VLOOKUP($A485,'Выгр Кат'!$A:$T,E$1,0)</f>
        <v>1</v>
      </c>
      <c r="F485" s="115">
        <f>VLOOKUP($A485,'Выгр Кат'!$A:$T,F$1,0)</f>
        <v>0</v>
      </c>
      <c r="G485" s="115" t="str">
        <f>VLOOKUP($A485,'Выгр Кат'!$A:$T,G$1,0)</f>
        <v>8450006996.</v>
      </c>
      <c r="H485" s="115">
        <f>VLOOKUP($A485,'Выгр Кат'!$A:$T,H$1,0)</f>
        <v>0</v>
      </c>
      <c r="I485" s="93" t="s">
        <v>308</v>
      </c>
      <c r="J485" s="93" t="s">
        <v>308</v>
      </c>
      <c r="K485" s="75" t="e">
        <f>VLOOKUP(J485,'Отчет Eplex'!$B:$E,4,0)</f>
        <v>#N/A</v>
      </c>
      <c r="L485" s="75" t="e">
        <f t="shared" si="111"/>
        <v>#N/A</v>
      </c>
      <c r="M485" s="72">
        <v>1</v>
      </c>
      <c r="N485" s="73" t="s">
        <v>2270</v>
      </c>
      <c r="O485" s="72" t="str">
        <f>IFERROR(IF(VLOOKUP(I485,'Прайс шпак'!C:F,4,0)=N485,"шпак","Ошибка"),"Ошибка")</f>
        <v>шпак</v>
      </c>
      <c r="P485" s="74">
        <f>INDEX('Прайс шпак'!$H:$H,MATCH(I485,'Прайс шпак'!$C:$C,0))*M485</f>
        <v>1000</v>
      </c>
      <c r="Q485" s="72">
        <f>VLOOKUP(P485,Наценка!$A$1:$B$8,2,1)</f>
        <v>1.39</v>
      </c>
      <c r="R485" s="75">
        <f t="shared" si="119"/>
        <v>1390</v>
      </c>
      <c r="S485" s="74">
        <f t="shared" si="112"/>
        <v>1390</v>
      </c>
      <c r="T485" s="75">
        <f>VLOOKUP($A485,'Выгр Кат'!$A:$T,T$1,0)</f>
        <v>1000</v>
      </c>
      <c r="U485" s="75">
        <f>VLOOKUP($A485,'Выгр Кат'!$A:$T,U$1,0)</f>
        <v>1390</v>
      </c>
      <c r="V485" s="76">
        <f t="shared" si="113"/>
        <v>0</v>
      </c>
      <c r="W485" s="76">
        <f t="shared" si="114"/>
        <v>0</v>
      </c>
      <c r="X485" s="77">
        <f>IF(IFERROR(RIGHT(E485,1),"")="✔",S485*(1-#REF!),S485*(1-$X$2))</f>
        <v>1292.6999999999998</v>
      </c>
      <c r="Y485" s="167">
        <f t="shared" si="116"/>
        <v>0.29269999999999974</v>
      </c>
      <c r="Z485" s="167">
        <f t="shared" si="117"/>
        <v>0.18698113207547182</v>
      </c>
      <c r="AA485" s="167">
        <f t="shared" si="118"/>
        <v>0.59000000000000008</v>
      </c>
      <c r="AB485" s="169">
        <f t="shared" si="120"/>
        <v>1590</v>
      </c>
      <c r="AC485" s="161">
        <f>IFERROR(ROUND((VLOOKUP($A485,'ИЗ ГУГЛА'!$B:$Z,AC$1,0)+AE485)*AD485,),VLOOKUP($A485,'ИЗ ГУГЛА'!$B:$Z,AC$1,0))</f>
        <v>1590</v>
      </c>
      <c r="AD485" s="78">
        <v>1</v>
      </c>
      <c r="AE485" s="160">
        <v>0</v>
      </c>
      <c r="AF485" s="183">
        <v>1590</v>
      </c>
      <c r="AG485" s="152" t="s">
        <v>26925</v>
      </c>
      <c r="AH485" s="161" t="str">
        <f>IFERROR(ROUND((VLOOKUP($A485,'ИЗ ГУГЛА'!$B:$Z,AH$1,0)+AJ485)*AI485,),VLOOKUP($A485,'ИЗ ГУГЛА'!$B:$Z,AH$1,0))</f>
        <v/>
      </c>
      <c r="AI485" s="78">
        <v>1</v>
      </c>
      <c r="AJ485" s="160">
        <v>0</v>
      </c>
      <c r="AK485" s="172"/>
      <c r="AL485" s="172"/>
      <c r="AM485" s="161" t="str">
        <f>IFERROR(ROUND((VLOOKUP($A485,'ИЗ ГУГЛА'!$B:$Z,AM$1,0)+AO485)*AN485,),VLOOKUP($A485,'ИЗ ГУГЛА'!$B:$Z,AM$1,0))</f>
        <v/>
      </c>
      <c r="AN485" s="160">
        <v>1</v>
      </c>
      <c r="AO485" s="160">
        <v>0</v>
      </c>
      <c r="AP485" s="172"/>
      <c r="AQ485" s="172"/>
      <c r="AR485" s="161" t="str">
        <f>IFERROR(ROUND((VLOOKUP($A485,'ИЗ ГУГЛА'!$B:$Z,AR$1,0)+AT485)*AS485,),VLOOKUP($A485,'ИЗ ГУГЛА'!$B:$Z,AR$1,0))</f>
        <v/>
      </c>
      <c r="AS485" s="160">
        <v>1</v>
      </c>
      <c r="AT485" s="160">
        <v>0</v>
      </c>
      <c r="AU485" s="172"/>
      <c r="AV485" s="172"/>
    </row>
    <row r="486" spans="1:48" ht="31.5" hidden="1" thickTop="1" thickBot="1">
      <c r="A486" s="121">
        <v>208876</v>
      </c>
      <c r="B486" s="115">
        <f>VLOOKUP($A486,'Выгр Кат'!$A:$T,B$1,0)</f>
        <v>29681</v>
      </c>
      <c r="C486" s="116" t="str">
        <f>VLOOKUP($A486,'Выгр Кат'!$A:$T,C$1,0)</f>
        <v>Ролик ГРМ MAREL STANDART для Лада Ларгус 8 клапанный двигатель</v>
      </c>
      <c r="D486" s="115" t="str">
        <f>VLOOKUP($A486,'Выгр Кат'!$A:$T,D$1,0)</f>
        <v>Y</v>
      </c>
      <c r="E486" s="115" t="str">
        <f>VLOOKUP($A486,'Выгр Кат'!$A:$T,E$1,0)</f>
        <v>1</v>
      </c>
      <c r="F486" s="115">
        <f>VLOOKUP($A486,'Выгр Кат'!$A:$T,F$1,0)</f>
        <v>0</v>
      </c>
      <c r="G486" s="115" t="str">
        <f>VLOOKUP($A486,'Выгр Кат'!$A:$T,G$1,0)</f>
        <v>MR015</v>
      </c>
      <c r="H486" s="115">
        <f>VLOOKUP($A486,'Выгр Кат'!$A:$T,H$1,0)</f>
        <v>0</v>
      </c>
      <c r="I486" s="93" t="s">
        <v>2408</v>
      </c>
      <c r="J486" s="93" t="s">
        <v>2408</v>
      </c>
      <c r="K486" s="75" t="e">
        <f>VLOOKUP(J486,'Отчет Eplex'!$B:$E,4,0)</f>
        <v>#N/A</v>
      </c>
      <c r="L486" s="75" t="e">
        <f t="shared" si="111"/>
        <v>#N/A</v>
      </c>
      <c r="M486" s="72">
        <v>1</v>
      </c>
      <c r="N486" s="73" t="s">
        <v>2270</v>
      </c>
      <c r="O486" s="72" t="str">
        <f>IFERROR(IF(VLOOKUP(I486,'Прайс шпак'!C:F,4,0)=N486,"шпак","Ошибка"),"Ошибка")</f>
        <v>шпак</v>
      </c>
      <c r="P486" s="74">
        <f>INDEX('Прайс шпак'!$H:$H,MATCH(I486,'Прайс шпак'!$C:$C,0))*M486</f>
        <v>1250</v>
      </c>
      <c r="Q486" s="72">
        <f>VLOOKUP(P486,Наценка!$A$1:$B$8,2,1)</f>
        <v>1.39</v>
      </c>
      <c r="R486" s="75">
        <f t="shared" si="119"/>
        <v>1737.4999999999998</v>
      </c>
      <c r="S486" s="74">
        <f t="shared" si="112"/>
        <v>1790</v>
      </c>
      <c r="T486" s="75">
        <f>VLOOKUP($A486,'Выгр Кат'!$A:$T,T$1,0)</f>
        <v>1250</v>
      </c>
      <c r="U486" s="75">
        <f>VLOOKUP($A486,'Выгр Кат'!$A:$T,U$1,0)</f>
        <v>1790</v>
      </c>
      <c r="V486" s="76">
        <f t="shared" si="113"/>
        <v>0</v>
      </c>
      <c r="W486" s="76">
        <f t="shared" si="114"/>
        <v>0</v>
      </c>
      <c r="X486" s="77">
        <f>IF(IFERROR(RIGHT(E486,1),"")="✔",S486*(1-#REF!),S486*(1-$X$2))</f>
        <v>1664.6999999999998</v>
      </c>
      <c r="Y486" s="167">
        <f t="shared" si="116"/>
        <v>0.33175999999999983</v>
      </c>
      <c r="Z486" s="167">
        <f t="shared" si="117"/>
        <v>0.1192063492063493</v>
      </c>
      <c r="AA486" s="167">
        <f t="shared" si="118"/>
        <v>0.51200000000000001</v>
      </c>
      <c r="AB486" s="169">
        <f t="shared" si="120"/>
        <v>1890</v>
      </c>
      <c r="AC486" s="161">
        <f>IFERROR(ROUND((VLOOKUP($A486,'ИЗ ГУГЛА'!$B:$Z,AC$1,0)+AE486)*AD486,),VLOOKUP($A486,'ИЗ ГУГЛА'!$B:$Z,AC$1,0))</f>
        <v>1890</v>
      </c>
      <c r="AD486" s="78">
        <v>1</v>
      </c>
      <c r="AE486" s="160">
        <v>0</v>
      </c>
      <c r="AF486" s="183">
        <v>1890</v>
      </c>
      <c r="AG486" s="152" t="s">
        <v>26908</v>
      </c>
      <c r="AH486" s="161" t="str">
        <f>IFERROR(ROUND((VLOOKUP($A486,'ИЗ ГУГЛА'!$B:$Z,AH$1,0)+AJ486)*AI486,),VLOOKUP($A486,'ИЗ ГУГЛА'!$B:$Z,AH$1,0))</f>
        <v/>
      </c>
      <c r="AI486" s="78">
        <v>1</v>
      </c>
      <c r="AJ486" s="160">
        <v>0</v>
      </c>
      <c r="AK486" s="172"/>
      <c r="AL486" s="172"/>
      <c r="AM486" s="161" t="str">
        <f>IFERROR(ROUND((VLOOKUP($A486,'ИЗ ГУГЛА'!$B:$Z,AM$1,0)+AO486)*AN486,),VLOOKUP($A486,'ИЗ ГУГЛА'!$B:$Z,AM$1,0))</f>
        <v/>
      </c>
      <c r="AN486" s="160">
        <v>1</v>
      </c>
      <c r="AO486" s="160">
        <v>0</v>
      </c>
      <c r="AP486" s="172"/>
      <c r="AQ486" s="172"/>
      <c r="AR486" s="161" t="str">
        <f>IFERROR(ROUND((VLOOKUP($A486,'ИЗ ГУГЛА'!$B:$Z,AR$1,0)+AT486)*AS486,),VLOOKUP($A486,'ИЗ ГУГЛА'!$B:$Z,AR$1,0))</f>
        <v/>
      </c>
      <c r="AS486" s="160">
        <v>1</v>
      </c>
      <c r="AT486" s="160">
        <v>0</v>
      </c>
      <c r="AU486" s="172"/>
      <c r="AV486" s="172"/>
    </row>
    <row r="487" spans="1:48" ht="31.5" hidden="1" thickTop="1" thickBot="1">
      <c r="A487" s="121">
        <v>208920</v>
      </c>
      <c r="B487" s="115">
        <f>VLOOKUP($A487,'Выгр Кат'!$A:$T,B$1,0)</f>
        <v>29685</v>
      </c>
      <c r="C487" s="116" t="str">
        <f>VLOOKUP($A487,'Выгр Кат'!$A:$T,C$1,0)</f>
        <v>Ролики ГРМ MAREL STANDART для Лада Ларгус 16 клапанный двигатель</v>
      </c>
      <c r="D487" s="115" t="str">
        <f>VLOOKUP($A487,'Выгр Кат'!$A:$T,D$1,0)</f>
        <v>Y</v>
      </c>
      <c r="E487" s="115" t="str">
        <f>VLOOKUP($A487,'Выгр Кат'!$A:$T,E$1,0)</f>
        <v>1</v>
      </c>
      <c r="F487" s="115">
        <f>VLOOKUP($A487,'Выгр Кат'!$A:$T,F$1,0)</f>
        <v>0</v>
      </c>
      <c r="G487" s="115" t="str">
        <f>VLOOKUP($A487,'Выгр Кат'!$A:$T,G$1,0)</f>
        <v>MR016</v>
      </c>
      <c r="H487" s="115">
        <f>VLOOKUP($A487,'Выгр Кат'!$A:$T,H$1,0)</f>
        <v>0</v>
      </c>
      <c r="I487" s="93" t="s">
        <v>2414</v>
      </c>
      <c r="J487" s="93" t="s">
        <v>2414</v>
      </c>
      <c r="K487" s="75" t="e">
        <f>VLOOKUP(J487,'Отчет Eplex'!$B:$E,4,0)</f>
        <v>#N/A</v>
      </c>
      <c r="L487" s="75" t="e">
        <f t="shared" si="111"/>
        <v>#N/A</v>
      </c>
      <c r="M487" s="72">
        <v>1</v>
      </c>
      <c r="N487" s="73" t="s">
        <v>2270</v>
      </c>
      <c r="O487" s="72" t="str">
        <f>IFERROR(IF(VLOOKUP(I487,'Прайс шпак'!C:F,4,0)=N487,"шпак","Ошибка"),"Ошибка")</f>
        <v>шпак</v>
      </c>
      <c r="P487" s="74">
        <f>INDEX('Прайс шпак'!$H:$H,MATCH(I487,'Прайс шпак'!$C:$C,0))*M487</f>
        <v>2250</v>
      </c>
      <c r="Q487" s="72">
        <f>VLOOKUP(P487,Наценка!$A$1:$B$8,2,1)</f>
        <v>1.39</v>
      </c>
      <c r="R487" s="75">
        <f t="shared" si="119"/>
        <v>3127.5</v>
      </c>
      <c r="S487" s="74">
        <f t="shared" si="112"/>
        <v>3190</v>
      </c>
      <c r="T487" s="75">
        <f>VLOOKUP($A487,'Выгр Кат'!$A:$T,T$1,0)</f>
        <v>2250</v>
      </c>
      <c r="U487" s="75">
        <f>VLOOKUP($A487,'Выгр Кат'!$A:$T,U$1,0)</f>
        <v>3190</v>
      </c>
      <c r="V487" s="76">
        <f t="shared" si="113"/>
        <v>0</v>
      </c>
      <c r="W487" s="76">
        <f t="shared" si="114"/>
        <v>0</v>
      </c>
      <c r="X487" s="77">
        <f>IF(IFERROR(RIGHT(E487,1),"")="✔",S487*(1-#REF!),S487*(1-$X$2))</f>
        <v>2966.7</v>
      </c>
      <c r="Y487" s="167">
        <f t="shared" si="116"/>
        <v>0.31853333333333333</v>
      </c>
      <c r="Z487" s="167">
        <f t="shared" si="117"/>
        <v>0.14994269340974217</v>
      </c>
      <c r="AA487" s="167">
        <f t="shared" si="118"/>
        <v>0.55111111111111111</v>
      </c>
      <c r="AB487" s="169">
        <f t="shared" si="120"/>
        <v>3490</v>
      </c>
      <c r="AC487" s="161">
        <f>IFERROR(ROUND((VLOOKUP($A487,'ИЗ ГУГЛА'!$B:$Z,AC$1,0)+AE487)*AD487,),VLOOKUP($A487,'ИЗ ГУГЛА'!$B:$Z,AC$1,0))</f>
        <v>3490</v>
      </c>
      <c r="AD487" s="78">
        <v>1</v>
      </c>
      <c r="AE487" s="160">
        <v>0</v>
      </c>
      <c r="AF487" s="183">
        <v>3490</v>
      </c>
      <c r="AG487" s="152" t="s">
        <v>26878</v>
      </c>
      <c r="AH487" s="161" t="str">
        <f>IFERROR(ROUND((VLOOKUP($A487,'ИЗ ГУГЛА'!$B:$Z,AH$1,0)+AJ487)*AI487,),VLOOKUP($A487,'ИЗ ГУГЛА'!$B:$Z,AH$1,0))</f>
        <v/>
      </c>
      <c r="AI487" s="78">
        <v>1</v>
      </c>
      <c r="AJ487" s="160">
        <v>0</v>
      </c>
      <c r="AK487" s="172"/>
      <c r="AL487" s="172"/>
      <c r="AM487" s="161" t="str">
        <f>IFERROR(ROUND((VLOOKUP($A487,'ИЗ ГУГЛА'!$B:$Z,AM$1,0)+AO487)*AN487,),VLOOKUP($A487,'ИЗ ГУГЛА'!$B:$Z,AM$1,0))</f>
        <v/>
      </c>
      <c r="AN487" s="160">
        <v>1</v>
      </c>
      <c r="AO487" s="160">
        <v>0</v>
      </c>
      <c r="AP487" s="172"/>
      <c r="AQ487" s="172"/>
      <c r="AR487" s="161" t="str">
        <f>IFERROR(ROUND((VLOOKUP($A487,'ИЗ ГУГЛА'!$B:$Z,AR$1,0)+AT487)*AS487,),VLOOKUP($A487,'ИЗ ГУГЛА'!$B:$Z,AR$1,0))</f>
        <v/>
      </c>
      <c r="AS487" s="160">
        <v>1</v>
      </c>
      <c r="AT487" s="160">
        <v>0</v>
      </c>
      <c r="AU487" s="172"/>
      <c r="AV487" s="172"/>
    </row>
    <row r="488" spans="1:48" ht="46.5" hidden="1" thickTop="1" thickBot="1">
      <c r="A488" s="121">
        <v>171753</v>
      </c>
      <c r="B488" s="115">
        <f>VLOOKUP($A488,'Выгр Кат'!$A:$T,B$1,0)</f>
        <v>38276</v>
      </c>
      <c r="C488" s="116" t="str">
        <f>VLOOKUP($A488,'Выгр Кат'!$A:$T,C$1,0)</f>
        <v>Натяжитель MAREL MAGNUM приводного ремня с роликом для Лада Ларгус с ГУР, с кондиционером</v>
      </c>
      <c r="D488" s="115" t="str">
        <f>VLOOKUP($A488,'Выгр Кат'!$A:$T,D$1,0)</f>
        <v>Y</v>
      </c>
      <c r="E488" s="115" t="str">
        <f>VLOOKUP($A488,'Выгр Кат'!$A:$T,E$1,0)</f>
        <v>1</v>
      </c>
      <c r="F488" s="115">
        <f>VLOOKUP($A488,'Выгр Кат'!$A:$T,F$1,0)</f>
        <v>0</v>
      </c>
      <c r="G488" s="115" t="str">
        <f>VLOOKUP($A488,'Выгр Кат'!$A:$T,G$1,0)</f>
        <v>MR022</v>
      </c>
      <c r="H488" s="115">
        <f>VLOOKUP($A488,'Выгр Кат'!$A:$T,H$1,0)</f>
        <v>0</v>
      </c>
      <c r="I488" s="98" t="s">
        <v>2400</v>
      </c>
      <c r="J488" s="98" t="s">
        <v>2400</v>
      </c>
      <c r="K488" s="75" t="e">
        <f>VLOOKUP(J488,'Отчет Eplex'!$B:$E,4,0)</f>
        <v>#N/A</v>
      </c>
      <c r="L488" s="75" t="e">
        <f t="shared" si="111"/>
        <v>#N/A</v>
      </c>
      <c r="M488" s="72">
        <v>1</v>
      </c>
      <c r="N488" s="73" t="s">
        <v>2270</v>
      </c>
      <c r="O488" s="72" t="str">
        <f>IFERROR(IF(VLOOKUP(I488,'Прайс шпак'!C:F,4,0)=N488,"шпак","Ошибка"),"Ошибка")</f>
        <v>шпак</v>
      </c>
      <c r="P488" s="74">
        <f>INDEX('Прайс шпак'!$H:$H,MATCH(I488,'Прайс шпак'!$C:$C,0))*M488</f>
        <v>1900</v>
      </c>
      <c r="Q488" s="72">
        <f>VLOOKUP(P488,Наценка!$A$1:$B$8,2,1)</f>
        <v>1.39</v>
      </c>
      <c r="R488" s="75">
        <f t="shared" si="119"/>
        <v>2641</v>
      </c>
      <c r="S488" s="74">
        <f t="shared" si="112"/>
        <v>2690</v>
      </c>
      <c r="T488" s="75">
        <f>VLOOKUP($A488,'Выгр Кат'!$A:$T,T$1,0)</f>
        <v>1900</v>
      </c>
      <c r="U488" s="75">
        <f>VLOOKUP($A488,'Выгр Кат'!$A:$T,U$1,0)</f>
        <v>2690</v>
      </c>
      <c r="V488" s="76">
        <f t="shared" si="113"/>
        <v>0</v>
      </c>
      <c r="W488" s="76">
        <f t="shared" si="114"/>
        <v>0</v>
      </c>
      <c r="X488" s="77">
        <f>IF(IFERROR(RIGHT(E488,1),"")="✔",S488*(1-#REF!),S488*(1-$X$2))</f>
        <v>2501.6999999999998</v>
      </c>
      <c r="Y488" s="167">
        <f t="shared" si="116"/>
        <v>0.31668421052631568</v>
      </c>
      <c r="Z488" s="167">
        <f t="shared" si="117"/>
        <v>0.13435986159169558</v>
      </c>
      <c r="AA488" s="167">
        <f t="shared" si="118"/>
        <v>0.52105263157894743</v>
      </c>
      <c r="AB488" s="169">
        <f t="shared" si="120"/>
        <v>2890</v>
      </c>
      <c r="AC488" s="161">
        <f>IFERROR(ROUND((VLOOKUP($A488,'ИЗ ГУГЛА'!$B:$Z,AC$1,0)+AE488)*AD488,),VLOOKUP($A488,'ИЗ ГУГЛА'!$B:$Z,AC$1,0))</f>
        <v>2890</v>
      </c>
      <c r="AD488" s="78">
        <v>1</v>
      </c>
      <c r="AE488" s="160">
        <v>0</v>
      </c>
      <c r="AF488" s="183">
        <v>2890</v>
      </c>
      <c r="AG488" s="152" t="s">
        <v>26885</v>
      </c>
      <c r="AH488" s="161" t="str">
        <f>IFERROR(ROUND((VLOOKUP($A488,'ИЗ ГУГЛА'!$B:$Z,AH$1,0)+AJ488)*AI488,),VLOOKUP($A488,'ИЗ ГУГЛА'!$B:$Z,AH$1,0))</f>
        <v/>
      </c>
      <c r="AI488" s="78">
        <v>1</v>
      </c>
      <c r="AJ488" s="160">
        <v>0</v>
      </c>
      <c r="AK488" s="172"/>
      <c r="AL488" s="172"/>
      <c r="AM488" s="161" t="str">
        <f>IFERROR(ROUND((VLOOKUP($A488,'ИЗ ГУГЛА'!$B:$Z,AM$1,0)+AO488)*AN488,),VLOOKUP($A488,'ИЗ ГУГЛА'!$B:$Z,AM$1,0))</f>
        <v/>
      </c>
      <c r="AN488" s="160">
        <v>1</v>
      </c>
      <c r="AO488" s="160">
        <v>0</v>
      </c>
      <c r="AP488" s="172"/>
      <c r="AQ488" s="172"/>
      <c r="AR488" s="161" t="str">
        <f>IFERROR(ROUND((VLOOKUP($A488,'ИЗ ГУГЛА'!$B:$Z,AR$1,0)+AT488)*AS488,),VLOOKUP($A488,'ИЗ ГУГЛА'!$B:$Z,AR$1,0))</f>
        <v/>
      </c>
      <c r="AS488" s="160">
        <v>1</v>
      </c>
      <c r="AT488" s="160">
        <v>0</v>
      </c>
      <c r="AU488" s="172"/>
      <c r="AV488" s="172"/>
    </row>
    <row r="489" spans="1:48" ht="46.5" hidden="1" thickTop="1" thickBot="1">
      <c r="A489" s="121">
        <v>208869</v>
      </c>
      <c r="B489" s="115">
        <f>VLOOKUP($A489,'Выгр Кат'!$A:$T,B$1,0)</f>
        <v>38275</v>
      </c>
      <c r="C489" s="116" t="str">
        <f>VLOOKUP($A489,'Выгр Кат'!$A:$T,C$1,0)</f>
        <v>Ролик генератора MAREL натяжной для Лада Калина, Калина 2, Гранта, Шевроле Нива</v>
      </c>
      <c r="D489" s="115" t="str">
        <f>VLOOKUP($A489,'Выгр Кат'!$A:$T,D$1,0)</f>
        <v>Y</v>
      </c>
      <c r="E489" s="115" t="str">
        <f>VLOOKUP($A489,'Выгр Кат'!$A:$T,E$1,0)</f>
        <v>1</v>
      </c>
      <c r="F489" s="115">
        <f>VLOOKUP($A489,'Выгр Кат'!$A:$T,F$1,0)</f>
        <v>0</v>
      </c>
      <c r="G489" s="115" t="str">
        <f>VLOOKUP($A489,'Выгр Кат'!$A:$T,G$1,0)</f>
        <v>MR023</v>
      </c>
      <c r="H489" s="115">
        <f>VLOOKUP($A489,'Выгр Кат'!$A:$T,H$1,0)</f>
        <v>0</v>
      </c>
      <c r="I489" s="98" t="s">
        <v>2386</v>
      </c>
      <c r="J489" s="98" t="s">
        <v>2386</v>
      </c>
      <c r="K489" s="75" t="e">
        <f>VLOOKUP(J489,'Отчет Eplex'!$B:$E,4,0)</f>
        <v>#N/A</v>
      </c>
      <c r="L489" s="75" t="e">
        <f t="shared" si="111"/>
        <v>#N/A</v>
      </c>
      <c r="M489" s="72">
        <v>1</v>
      </c>
      <c r="N489" s="73" t="s">
        <v>2270</v>
      </c>
      <c r="O489" s="72" t="str">
        <f>IFERROR(IF(VLOOKUP(I489,'Прайс шпак'!C:F,4,0)=N489,"шпак","Ошибка"),"Ошибка")</f>
        <v>шпак</v>
      </c>
      <c r="P489" s="74">
        <f>INDEX('Прайс шпак'!$H:$H,MATCH(I489,'Прайс шпак'!$C:$C,0))*M489</f>
        <v>1000</v>
      </c>
      <c r="Q489" s="72">
        <f>VLOOKUP(P489,Наценка!$A$1:$B$8,2,1)</f>
        <v>1.39</v>
      </c>
      <c r="R489" s="75">
        <f t="shared" si="119"/>
        <v>1390</v>
      </c>
      <c r="S489" s="74">
        <f t="shared" si="112"/>
        <v>1390</v>
      </c>
      <c r="T489" s="75">
        <f>VLOOKUP($A489,'Выгр Кат'!$A:$T,T$1,0)</f>
        <v>1000</v>
      </c>
      <c r="U489" s="75">
        <f>VLOOKUP($A489,'Выгр Кат'!$A:$T,U$1,0)</f>
        <v>1390</v>
      </c>
      <c r="V489" s="76">
        <f t="shared" si="113"/>
        <v>0</v>
      </c>
      <c r="W489" s="76">
        <f t="shared" si="114"/>
        <v>0</v>
      </c>
      <c r="X489" s="77">
        <f>IF(IFERROR(RIGHT(E489,1),"")="✔",S489*(1-#REF!),S489*(1-$X$2))</f>
        <v>1292.6999999999998</v>
      </c>
      <c r="Y489" s="167">
        <f t="shared" si="116"/>
        <v>0.29269999999999974</v>
      </c>
      <c r="Z489" s="167">
        <f t="shared" si="117"/>
        <v>0.18698113207547182</v>
      </c>
      <c r="AA489" s="167">
        <f t="shared" si="118"/>
        <v>0.59000000000000008</v>
      </c>
      <c r="AB489" s="169">
        <f t="shared" si="120"/>
        <v>1590</v>
      </c>
      <c r="AC489" s="161">
        <f>IFERROR(ROUND((VLOOKUP($A489,'ИЗ ГУГЛА'!$B:$Z,AC$1,0)+AE489)*AD489,),VLOOKUP($A489,'ИЗ ГУГЛА'!$B:$Z,AC$1,0))</f>
        <v>1590</v>
      </c>
      <c r="AD489" s="78">
        <v>1</v>
      </c>
      <c r="AE489" s="160">
        <v>0</v>
      </c>
      <c r="AF489" s="183">
        <v>1590</v>
      </c>
      <c r="AG489" s="152" t="s">
        <v>26926</v>
      </c>
      <c r="AH489" s="161" t="str">
        <f>IFERROR(ROUND((VLOOKUP($A489,'ИЗ ГУГЛА'!$B:$Z,AH$1,0)+AJ489)*AI489,),VLOOKUP($A489,'ИЗ ГУГЛА'!$B:$Z,AH$1,0))</f>
        <v/>
      </c>
      <c r="AI489" s="78">
        <v>1</v>
      </c>
      <c r="AJ489" s="160">
        <v>0</v>
      </c>
      <c r="AK489" s="172"/>
      <c r="AL489" s="172"/>
      <c r="AM489" s="161" t="str">
        <f>IFERROR(ROUND((VLOOKUP($A489,'ИЗ ГУГЛА'!$B:$Z,AM$1,0)+AO489)*AN489,),VLOOKUP($A489,'ИЗ ГУГЛА'!$B:$Z,AM$1,0))</f>
        <v/>
      </c>
      <c r="AN489" s="160">
        <v>1</v>
      </c>
      <c r="AO489" s="160">
        <v>0</v>
      </c>
      <c r="AP489" s="172"/>
      <c r="AQ489" s="172"/>
      <c r="AR489" s="161" t="str">
        <f>IFERROR(ROUND((VLOOKUP($A489,'ИЗ ГУГЛА'!$B:$Z,AR$1,0)+AT489)*AS489,),VLOOKUP($A489,'ИЗ ГУГЛА'!$B:$Z,AR$1,0))</f>
        <v/>
      </c>
      <c r="AS489" s="160">
        <v>1</v>
      </c>
      <c r="AT489" s="160">
        <v>0</v>
      </c>
      <c r="AU489" s="172"/>
      <c r="AV489" s="172"/>
    </row>
    <row r="490" spans="1:48" ht="46.5" hidden="1" thickTop="1" thickBot="1">
      <c r="A490" s="121">
        <v>194946</v>
      </c>
      <c r="B490" s="115">
        <f>VLOOKUP($A490,'Выгр Кат'!$A:$T,B$1,0)</f>
        <v>29637</v>
      </c>
      <c r="C490" s="116" t="str">
        <f>VLOOKUP($A490,'Выгр Кат'!$A:$T,C$1,0)</f>
        <v>Подшипник MAREL передней ступицы для Лада Калина, Гранта, Приора, Датсун mi-DO, on-DO</v>
      </c>
      <c r="D490" s="115" t="str">
        <f>VLOOKUP($A490,'Выгр Кат'!$A:$T,D$1,0)</f>
        <v>Y</v>
      </c>
      <c r="E490" s="115" t="str">
        <f>VLOOKUP($A490,'Выгр Кат'!$A:$T,E$1,0)</f>
        <v>1</v>
      </c>
      <c r="F490" s="115" t="str">
        <f>VLOOKUP($A490,'Выгр Кат'!$A:$T,F$1,0)</f>
        <v>MWB001</v>
      </c>
      <c r="G490" s="115" t="str">
        <f>VLOOKUP($A490,'Выгр Кат'!$A:$T,G$1,0)</f>
        <v>111803103020</v>
      </c>
      <c r="H490" s="115" t="str">
        <f>VLOOKUP($A490,'Выгр Кат'!$A:$T,H$1,0)</f>
        <v>1118-3103020</v>
      </c>
      <c r="I490" s="93" t="s">
        <v>2337</v>
      </c>
      <c r="J490" s="93" t="s">
        <v>2337</v>
      </c>
      <c r="K490" s="75" t="e">
        <f>VLOOKUP(J490,'Отчет Eplex'!$B:$E,4,0)</f>
        <v>#N/A</v>
      </c>
      <c r="L490" s="75" t="e">
        <f t="shared" si="111"/>
        <v>#N/A</v>
      </c>
      <c r="M490" s="72">
        <v>1</v>
      </c>
      <c r="N490" s="73" t="s">
        <v>2270</v>
      </c>
      <c r="O490" s="72" t="str">
        <f>IFERROR(IF(VLOOKUP(I490,'Прайс шпак'!C:F,4,0)=N490,"шпак","Ошибка"),"Ошибка")</f>
        <v>шпак</v>
      </c>
      <c r="P490" s="74">
        <f>INDEX('Прайс шпак'!$H:$H,MATCH(I490,'Прайс шпак'!$C:$C,0))*M490</f>
        <v>970</v>
      </c>
      <c r="Q490" s="72">
        <f>VLOOKUP(P490,Наценка!$A$1:$B$8,2,1)</f>
        <v>1.5</v>
      </c>
      <c r="R490" s="75">
        <f t="shared" si="119"/>
        <v>1455</v>
      </c>
      <c r="S490" s="74">
        <f t="shared" si="112"/>
        <v>1490</v>
      </c>
      <c r="T490" s="75">
        <f>VLOOKUP($A490,'Выгр Кат'!$A:$T,T$1,0)</f>
        <v>970</v>
      </c>
      <c r="U490" s="75">
        <f>VLOOKUP($A490,'Выгр Кат'!$A:$T,U$1,0)</f>
        <v>1490</v>
      </c>
      <c r="V490" s="76">
        <f t="shared" si="113"/>
        <v>0</v>
      </c>
      <c r="W490" s="76">
        <f t="shared" si="114"/>
        <v>0</v>
      </c>
      <c r="X490" s="77">
        <f>IF(IFERROR(RIGHT(E490,1),"")="✔",S490*(1-#REF!),S490*(1-$X$2))</f>
        <v>1385.6999999999998</v>
      </c>
      <c r="Y490" s="167">
        <f t="shared" si="116"/>
        <v>0.42855670103092769</v>
      </c>
      <c r="Z490" s="167">
        <f t="shared" si="117"/>
        <v>0.12849056603773595</v>
      </c>
      <c r="AA490" s="167">
        <f t="shared" si="118"/>
        <v>0.63917525773195871</v>
      </c>
      <c r="AB490" s="169">
        <f t="shared" si="120"/>
        <v>1590</v>
      </c>
      <c r="AC490" s="161">
        <f>IFERROR(ROUND((VLOOKUP($A490,'ИЗ ГУГЛА'!$B:$Z,AC$1,0)+AE490)*AD490,),VLOOKUP($A490,'ИЗ ГУГЛА'!$B:$Z,AC$1,0))</f>
        <v>1590</v>
      </c>
      <c r="AD490" s="78">
        <v>1</v>
      </c>
      <c r="AE490" s="160">
        <v>0</v>
      </c>
      <c r="AF490" s="183">
        <v>1590</v>
      </c>
      <c r="AG490" s="152" t="s">
        <v>26927</v>
      </c>
      <c r="AH490" s="161" t="str">
        <f>IFERROR(ROUND((VLOOKUP($A490,'ИЗ ГУГЛА'!$B:$Z,AH$1,0)+AJ490)*AI490,),VLOOKUP($A490,'ИЗ ГУГЛА'!$B:$Z,AH$1,0))</f>
        <v/>
      </c>
      <c r="AI490" s="78">
        <v>1</v>
      </c>
      <c r="AJ490" s="160">
        <v>0</v>
      </c>
      <c r="AK490" s="172"/>
      <c r="AL490" s="172"/>
      <c r="AM490" s="161" t="str">
        <f>IFERROR(ROUND((VLOOKUP($A490,'ИЗ ГУГЛА'!$B:$Z,AM$1,0)+AO490)*AN490,),VLOOKUP($A490,'ИЗ ГУГЛА'!$B:$Z,AM$1,0))</f>
        <v/>
      </c>
      <c r="AN490" s="160">
        <v>1</v>
      </c>
      <c r="AO490" s="160">
        <v>0</v>
      </c>
      <c r="AP490" s="172"/>
      <c r="AQ490" s="172"/>
      <c r="AR490" s="161" t="str">
        <f>IFERROR(ROUND((VLOOKUP($A490,'ИЗ ГУГЛА'!$B:$Z,AR$1,0)+AT490)*AS490,),VLOOKUP($A490,'ИЗ ГУГЛА'!$B:$Z,AR$1,0))</f>
        <v/>
      </c>
      <c r="AS490" s="160">
        <v>1</v>
      </c>
      <c r="AT490" s="160">
        <v>0</v>
      </c>
      <c r="AU490" s="172"/>
      <c r="AV490" s="172"/>
    </row>
    <row r="491" spans="1:48" ht="46.5" hidden="1" thickTop="1" thickBot="1">
      <c r="A491" s="121">
        <v>194945</v>
      </c>
      <c r="B491" s="115">
        <f>VLOOKUP($A491,'Выгр Кат'!$A:$T,B$1,0)</f>
        <v>29638</v>
      </c>
      <c r="C491" s="116" t="str">
        <f>VLOOKUP($A491,'Выгр Кат'!$A:$T,C$1,0)</f>
        <v>Подшипник MAREL передней ступицы для ВАЗ 2108-21099, 2110-2112, 2113-2115</v>
      </c>
      <c r="D491" s="115" t="str">
        <f>VLOOKUP($A491,'Выгр Кат'!$A:$T,D$1,0)</f>
        <v>Y</v>
      </c>
      <c r="E491" s="115" t="str">
        <f>VLOOKUP($A491,'Выгр Кат'!$A:$T,E$1,0)</f>
        <v>1</v>
      </c>
      <c r="F491" s="115" t="str">
        <f>VLOOKUP($A491,'Выгр Кат'!$A:$T,F$1,0)</f>
        <v>MWB002</v>
      </c>
      <c r="G491" s="115" t="str">
        <f>VLOOKUP($A491,'Выгр Кат'!$A:$T,G$1,0)</f>
        <v>21083103020M</v>
      </c>
      <c r="H491" s="115" t="str">
        <f>VLOOKUP($A491,'Выгр Кат'!$A:$T,H$1,0)</f>
        <v>2108-3103020</v>
      </c>
      <c r="I491" s="93" t="s">
        <v>2339</v>
      </c>
      <c r="J491" s="93" t="s">
        <v>2339</v>
      </c>
      <c r="K491" s="75" t="e">
        <f>VLOOKUP(J491,'Отчет Eplex'!$B:$E,4,0)</f>
        <v>#N/A</v>
      </c>
      <c r="L491" s="75" t="e">
        <f t="shared" si="111"/>
        <v>#N/A</v>
      </c>
      <c r="M491" s="72">
        <v>1</v>
      </c>
      <c r="N491" s="73" t="s">
        <v>2270</v>
      </c>
      <c r="O491" s="72" t="str">
        <f>IFERROR(IF(VLOOKUP(I491,'Прайс шпак'!C:F,4,0)=N491,"шпак","Ошибка"),"Ошибка")</f>
        <v>шпак</v>
      </c>
      <c r="P491" s="74">
        <f>INDEX('Прайс шпак'!$H:$H,MATCH(I491,'Прайс шпак'!$C:$C,0))*M491</f>
        <v>920</v>
      </c>
      <c r="Q491" s="72">
        <f>VLOOKUP(P491,Наценка!$A$1:$B$8,2,1)</f>
        <v>1.5</v>
      </c>
      <c r="R491" s="75">
        <f t="shared" si="119"/>
        <v>1380</v>
      </c>
      <c r="S491" s="74">
        <f t="shared" si="112"/>
        <v>1390</v>
      </c>
      <c r="T491" s="75">
        <f>VLOOKUP($A491,'Выгр Кат'!$A:$T,T$1,0)</f>
        <v>920</v>
      </c>
      <c r="U491" s="75">
        <f>VLOOKUP($A491,'Выгр Кат'!$A:$T,U$1,0)</f>
        <v>1390</v>
      </c>
      <c r="V491" s="76">
        <f t="shared" si="113"/>
        <v>0</v>
      </c>
      <c r="W491" s="76">
        <f t="shared" si="114"/>
        <v>0</v>
      </c>
      <c r="X491" s="77">
        <f>IF(IFERROR(RIGHT(E491,1),"")="✔",S491*(1-#REF!),S491*(1-$X$2))</f>
        <v>1292.6999999999998</v>
      </c>
      <c r="Y491" s="167">
        <f t="shared" si="116"/>
        <v>0.40510869565217367</v>
      </c>
      <c r="Z491" s="167">
        <f t="shared" si="117"/>
        <v>0.13241610738255047</v>
      </c>
      <c r="AA491" s="167">
        <f t="shared" si="118"/>
        <v>0.61956521739130443</v>
      </c>
      <c r="AB491" s="169">
        <f t="shared" si="120"/>
        <v>1490</v>
      </c>
      <c r="AC491" s="161">
        <f>IFERROR(ROUND((VLOOKUP($A491,'ИЗ ГУГЛА'!$B:$Z,AC$1,0)+AE491)*AD491,),VLOOKUP($A491,'ИЗ ГУГЛА'!$B:$Z,AC$1,0))</f>
        <v>1490</v>
      </c>
      <c r="AD491" s="78">
        <v>1</v>
      </c>
      <c r="AE491" s="160">
        <v>0</v>
      </c>
      <c r="AF491" s="183">
        <v>1490</v>
      </c>
      <c r="AG491" s="152" t="s">
        <v>26928</v>
      </c>
      <c r="AH491" s="161" t="str">
        <f>IFERROR(ROUND((VLOOKUP($A491,'ИЗ ГУГЛА'!$B:$Z,AH$1,0)+AJ491)*AI491,),VLOOKUP($A491,'ИЗ ГУГЛА'!$B:$Z,AH$1,0))</f>
        <v/>
      </c>
      <c r="AI491" s="78">
        <v>1</v>
      </c>
      <c r="AJ491" s="160">
        <v>0</v>
      </c>
      <c r="AK491" s="172"/>
      <c r="AL491" s="172"/>
      <c r="AM491" s="161" t="str">
        <f>IFERROR(ROUND((VLOOKUP($A491,'ИЗ ГУГЛА'!$B:$Z,AM$1,0)+AO491)*AN491,),VLOOKUP($A491,'ИЗ ГУГЛА'!$B:$Z,AM$1,0))</f>
        <v/>
      </c>
      <c r="AN491" s="160">
        <v>1</v>
      </c>
      <c r="AO491" s="160">
        <v>0</v>
      </c>
      <c r="AP491" s="172"/>
      <c r="AQ491" s="172"/>
      <c r="AR491" s="161" t="str">
        <f>IFERROR(ROUND((VLOOKUP($A491,'ИЗ ГУГЛА'!$B:$Z,AR$1,0)+AT491)*AS491,),VLOOKUP($A491,'ИЗ ГУГЛА'!$B:$Z,AR$1,0))</f>
        <v/>
      </c>
      <c r="AS491" s="160">
        <v>1</v>
      </c>
      <c r="AT491" s="160">
        <v>0</v>
      </c>
      <c r="AU491" s="172"/>
      <c r="AV491" s="172"/>
    </row>
    <row r="492" spans="1:48" ht="76.5" hidden="1" thickTop="1" thickBot="1">
      <c r="A492" s="121">
        <v>194938</v>
      </c>
      <c r="B492" s="115">
        <f>VLOOKUP($A492,'Выгр Кат'!$A:$T,B$1,0)</f>
        <v>29629</v>
      </c>
      <c r="C492" s="116" t="str">
        <f>VLOOKUP($A492,'Выгр Кат'!$A:$T,C$1,0)</f>
        <v>Подшипник MAREL задней ступицы для ВАЗ 2108-21099, 2110-2112, 2113-2115, Лада Калина, Калина 2, Гранта, Гранта FL, Приора, Приора 2, Ока, Датсун mi-DO, on-DO</v>
      </c>
      <c r="D492" s="115" t="str">
        <f>VLOOKUP($A492,'Выгр Кат'!$A:$T,D$1,0)</f>
        <v>Y</v>
      </c>
      <c r="E492" s="115" t="str">
        <f>VLOOKUP($A492,'Выгр Кат'!$A:$T,E$1,0)</f>
        <v>1</v>
      </c>
      <c r="F492" s="115" t="str">
        <f>VLOOKUP($A492,'Выгр Кат'!$A:$T,F$1,0)</f>
        <v>MWB003</v>
      </c>
      <c r="G492" s="115" t="str">
        <f>VLOOKUP($A492,'Выгр Кат'!$A:$T,G$1,0)</f>
        <v>21083104020</v>
      </c>
      <c r="H492" s="115" t="str">
        <f>VLOOKUP($A492,'Выгр Кат'!$A:$T,H$1,0)</f>
        <v>2108-3104020</v>
      </c>
      <c r="I492" s="93" t="s">
        <v>2326</v>
      </c>
      <c r="J492" s="93" t="s">
        <v>2326</v>
      </c>
      <c r="K492" s="75" t="e">
        <f>VLOOKUP(J492,'Отчет Eplex'!$B:$E,4,0)</f>
        <v>#N/A</v>
      </c>
      <c r="L492" s="75" t="e">
        <f t="shared" si="111"/>
        <v>#N/A</v>
      </c>
      <c r="M492" s="72">
        <v>1</v>
      </c>
      <c r="N492" s="73" t="s">
        <v>2270</v>
      </c>
      <c r="O492" s="72" t="str">
        <f>IFERROR(IF(VLOOKUP(I492,'Прайс шпак'!C:F,4,0)=N492,"шпак","Ошибка"),"Ошибка")</f>
        <v>шпак</v>
      </c>
      <c r="P492" s="74">
        <f>INDEX('Прайс шпак'!$H:$H,MATCH(I492,'Прайс шпак'!$C:$C,0))*M492</f>
        <v>850</v>
      </c>
      <c r="Q492" s="72">
        <f>VLOOKUP(P492,Наценка!$A$1:$B$8,2,1)</f>
        <v>1.5</v>
      </c>
      <c r="R492" s="75">
        <f t="shared" si="119"/>
        <v>1275</v>
      </c>
      <c r="S492" s="74">
        <f t="shared" si="112"/>
        <v>1290</v>
      </c>
      <c r="T492" s="75">
        <f>VLOOKUP($A492,'Выгр Кат'!$A:$T,T$1,0)</f>
        <v>850</v>
      </c>
      <c r="U492" s="75">
        <f>VLOOKUP($A492,'Выгр Кат'!$A:$T,U$1,0)</f>
        <v>1290</v>
      </c>
      <c r="V492" s="76">
        <f t="shared" si="113"/>
        <v>0</v>
      </c>
      <c r="W492" s="76">
        <f t="shared" si="114"/>
        <v>0</v>
      </c>
      <c r="X492" s="77">
        <f>IF(IFERROR(RIGHT(E492,1),"")="✔",S492*(1-#REF!),S492*(1-$X$2))</f>
        <v>1199.6999999999998</v>
      </c>
      <c r="Y492" s="167">
        <f t="shared" si="116"/>
        <v>0.41141176470588214</v>
      </c>
      <c r="Z492" s="167">
        <f t="shared" si="117"/>
        <v>0.11721854304635775</v>
      </c>
      <c r="AA492" s="167">
        <f t="shared" si="118"/>
        <v>0.59882352941176475</v>
      </c>
      <c r="AB492" s="169">
        <f t="shared" si="120"/>
        <v>1359</v>
      </c>
      <c r="AC492" s="161">
        <f>IFERROR(ROUND((VLOOKUP($A492,'ИЗ ГУГЛА'!$B:$Z,AC$1,0)+AE492)*AD492,),VLOOKUP($A492,'ИЗ ГУГЛА'!$B:$Z,AC$1,0))</f>
        <v>1359</v>
      </c>
      <c r="AD492" s="78">
        <v>1</v>
      </c>
      <c r="AE492" s="160">
        <v>0</v>
      </c>
      <c r="AF492" s="183">
        <v>1359</v>
      </c>
      <c r="AG492" s="152" t="s">
        <v>26929</v>
      </c>
      <c r="AH492" s="161" t="str">
        <f>IFERROR(ROUND((VLOOKUP($A492,'ИЗ ГУГЛА'!$B:$Z,AH$1,0)+AJ492)*AI492,),VLOOKUP($A492,'ИЗ ГУГЛА'!$B:$Z,AH$1,0))</f>
        <v/>
      </c>
      <c r="AI492" s="78">
        <v>1</v>
      </c>
      <c r="AJ492" s="160">
        <v>0</v>
      </c>
      <c r="AK492" s="172"/>
      <c r="AL492" s="172"/>
      <c r="AM492" s="161" t="str">
        <f>IFERROR(ROUND((VLOOKUP($A492,'ИЗ ГУГЛА'!$B:$Z,AM$1,0)+AO492)*AN492,),VLOOKUP($A492,'ИЗ ГУГЛА'!$B:$Z,AM$1,0))</f>
        <v/>
      </c>
      <c r="AN492" s="160">
        <v>1</v>
      </c>
      <c r="AO492" s="160">
        <v>0</v>
      </c>
      <c r="AP492" s="172"/>
      <c r="AQ492" s="172"/>
      <c r="AR492" s="161" t="str">
        <f>IFERROR(ROUND((VLOOKUP($A492,'ИЗ ГУГЛА'!$B:$Z,AR$1,0)+AT492)*AS492,),VLOOKUP($A492,'ИЗ ГУГЛА'!$B:$Z,AR$1,0))</f>
        <v/>
      </c>
      <c r="AS492" s="160">
        <v>1</v>
      </c>
      <c r="AT492" s="160">
        <v>0</v>
      </c>
      <c r="AU492" s="172"/>
      <c r="AV492" s="172"/>
    </row>
    <row r="493" spans="1:48" ht="31.5" hidden="1" thickTop="1" thickBot="1">
      <c r="A493" s="121">
        <v>159370</v>
      </c>
      <c r="B493" s="115">
        <f>VLOOKUP($A493,'Выгр Кат'!$A:$T,B$1,0)</f>
        <v>18786</v>
      </c>
      <c r="C493" s="116" t="str">
        <f>VLOOKUP($A493,'Выгр Кат'!$A:$T,C$1,0)</f>
        <v>Комплект подшипников Marel передней ступицы для ВАЗ 2101-2107</v>
      </c>
      <c r="D493" s="115" t="str">
        <f>VLOOKUP($A493,'Выгр Кат'!$A:$T,D$1,0)</f>
        <v>Y</v>
      </c>
      <c r="E493" s="115" t="str">
        <f>VLOOKUP($A493,'Выгр Кат'!$A:$T,E$1,0)</f>
        <v>1</v>
      </c>
      <c r="F493" s="115" t="str">
        <f>VLOOKUP($A493,'Выгр Кат'!$A:$T,F$1,0)</f>
        <v>MWB004</v>
      </c>
      <c r="G493" s="115" t="str">
        <f>VLOOKUP($A493,'Выгр Кат'!$A:$T,G$1,0)</f>
        <v>21013103020, 21013103025</v>
      </c>
      <c r="H493" s="115" t="str">
        <f>VLOOKUP($A493,'Выгр Кат'!$A:$T,H$1,0)</f>
        <v>2101-3103020, 2101-3103025</v>
      </c>
      <c r="I493" s="93" t="s">
        <v>297</v>
      </c>
      <c r="J493" s="93" t="s">
        <v>297</v>
      </c>
      <c r="K493" s="75" t="e">
        <f>VLOOKUP(J493,'Отчет Eplex'!$B:$E,4,0)</f>
        <v>#N/A</v>
      </c>
      <c r="L493" s="75" t="e">
        <f t="shared" si="111"/>
        <v>#N/A</v>
      </c>
      <c r="M493" s="72">
        <v>1</v>
      </c>
      <c r="N493" s="73" t="s">
        <v>2270</v>
      </c>
      <c r="O493" s="72" t="str">
        <f>IFERROR(IF(VLOOKUP(I493,'Прайс шпак'!C:F,4,0)=N493,"шпак","Ошибка"),"Ошибка")</f>
        <v>шпак</v>
      </c>
      <c r="P493" s="74">
        <f>INDEX('Прайс шпак'!$H:$H,MATCH(I493,'Прайс шпак'!$C:$C,0))*M493</f>
        <v>520</v>
      </c>
      <c r="Q493" s="72">
        <f>VLOOKUP(P493,Наценка!$A$1:$B$8,2,1)</f>
        <v>1.5</v>
      </c>
      <c r="R493" s="75">
        <f t="shared" si="119"/>
        <v>780</v>
      </c>
      <c r="S493" s="74">
        <f t="shared" si="112"/>
        <v>779</v>
      </c>
      <c r="T493" s="75">
        <f>VLOOKUP($A493,'Выгр Кат'!$A:$T,T$1,0)</f>
        <v>520</v>
      </c>
      <c r="U493" s="75">
        <f>VLOOKUP($A493,'Выгр Кат'!$A:$T,U$1,0)</f>
        <v>779</v>
      </c>
      <c r="V493" s="76">
        <f t="shared" si="113"/>
        <v>0</v>
      </c>
      <c r="W493" s="76">
        <f t="shared" si="114"/>
        <v>0</v>
      </c>
      <c r="X493" s="77">
        <f>IF(IFERROR(RIGHT(E493,1),"")="✔",S493*(1-#REF!),S493*(1-$X$2))</f>
        <v>724.46999999999991</v>
      </c>
      <c r="Y493" s="167">
        <f t="shared" si="116"/>
        <v>0.39321153846153822</v>
      </c>
      <c r="Z493" s="167">
        <f t="shared" si="117"/>
        <v>0.23659641728134889</v>
      </c>
      <c r="AA493" s="167">
        <f t="shared" si="118"/>
        <v>0.82499999999999996</v>
      </c>
      <c r="AB493" s="169">
        <f t="shared" si="120"/>
        <v>949</v>
      </c>
      <c r="AC493" s="161">
        <f>IFERROR(ROUND((VLOOKUP($A493,'ИЗ ГУГЛА'!$B:$Z,AC$1,0)+AE493)*AD493,),VLOOKUP($A493,'ИЗ ГУГЛА'!$B:$Z,AC$1,0))</f>
        <v>949</v>
      </c>
      <c r="AD493" s="78">
        <v>1</v>
      </c>
      <c r="AE493" s="160">
        <v>0</v>
      </c>
      <c r="AF493" s="183">
        <v>949</v>
      </c>
      <c r="AG493" s="152" t="s">
        <v>28601</v>
      </c>
      <c r="AH493" s="161" t="str">
        <f>IFERROR(ROUND((VLOOKUP($A493,'ИЗ ГУГЛА'!$B:$Z,AH$1,0)+AJ493)*AI493,),VLOOKUP($A493,'ИЗ ГУГЛА'!$B:$Z,AH$1,0))</f>
        <v/>
      </c>
      <c r="AI493" s="78">
        <v>1</v>
      </c>
      <c r="AJ493" s="160">
        <v>0</v>
      </c>
      <c r="AK493" s="172"/>
      <c r="AL493" s="172"/>
      <c r="AM493" s="161" t="str">
        <f>IFERROR(ROUND((VLOOKUP($A493,'ИЗ ГУГЛА'!$B:$Z,AM$1,0)+AO493)*AN493,),VLOOKUP($A493,'ИЗ ГУГЛА'!$B:$Z,AM$1,0))</f>
        <v/>
      </c>
      <c r="AN493" s="160">
        <v>1</v>
      </c>
      <c r="AO493" s="160">
        <v>0</v>
      </c>
      <c r="AP493" s="172"/>
      <c r="AQ493" s="172"/>
      <c r="AR493" s="161" t="str">
        <f>IFERROR(ROUND((VLOOKUP($A493,'ИЗ ГУГЛА'!$B:$Z,AR$1,0)+AT493)*AS493,),VLOOKUP($A493,'ИЗ ГУГЛА'!$B:$Z,AR$1,0))</f>
        <v/>
      </c>
      <c r="AS493" s="160">
        <v>1</v>
      </c>
      <c r="AT493" s="160">
        <v>0</v>
      </c>
      <c r="AU493" s="172"/>
      <c r="AV493" s="172"/>
    </row>
    <row r="494" spans="1:48" ht="61.5" hidden="1" thickTop="1" thickBot="1">
      <c r="A494" s="121">
        <v>194944</v>
      </c>
      <c r="B494" s="115">
        <f>VLOOKUP($A494,'Выгр Кат'!$A:$T,B$1,0)</f>
        <v>29643</v>
      </c>
      <c r="C494" s="116" t="str">
        <f>VLOOKUP($A494,'Выгр Кат'!$A:$T,C$1,0)</f>
        <v>Подшипник MAREL передней ступицы усиленный для Лада Ларгус, Ларгус FL, XRAY, Renault Logan, Sandero, Megane с АБС</v>
      </c>
      <c r="D494" s="115" t="str">
        <f>VLOOKUP($A494,'Выгр Кат'!$A:$T,D$1,0)</f>
        <v>Y</v>
      </c>
      <c r="E494" s="115" t="str">
        <f>VLOOKUP($A494,'Выгр Кат'!$A:$T,E$1,0)</f>
        <v>1</v>
      </c>
      <c r="F494" s="115" t="str">
        <f>VLOOKUP($A494,'Выгр Кат'!$A:$T,F$1,0)</f>
        <v>MWB005</v>
      </c>
      <c r="G494" s="115" t="str">
        <f>VLOOKUP($A494,'Выгр Кат'!$A:$T,G$1,0)</f>
        <v>7701207677</v>
      </c>
      <c r="H494" s="115">
        <f>VLOOKUP($A494,'Выгр Кат'!$A:$T,H$1,0)</f>
        <v>0</v>
      </c>
      <c r="I494" s="93" t="s">
        <v>2345</v>
      </c>
      <c r="J494" s="93" t="s">
        <v>2345</v>
      </c>
      <c r="K494" s="75" t="e">
        <f>VLOOKUP(J494,'Отчет Eplex'!$B:$E,4,0)</f>
        <v>#N/A</v>
      </c>
      <c r="L494" s="75" t="e">
        <f t="shared" si="111"/>
        <v>#N/A</v>
      </c>
      <c r="M494" s="72">
        <v>1</v>
      </c>
      <c r="N494" s="73" t="s">
        <v>2270</v>
      </c>
      <c r="O494" s="72" t="str">
        <f>IFERROR(IF(VLOOKUP(I494,'Прайс шпак'!C:F,4,0)=N494,"шпак","Ошибка"),"Ошибка")</f>
        <v>шпак</v>
      </c>
      <c r="P494" s="74">
        <f>INDEX('Прайс шпак'!$H:$H,MATCH(I494,'Прайс шпак'!$C:$C,0))*M494</f>
        <v>1650</v>
      </c>
      <c r="Q494" s="72">
        <f>VLOOKUP(P494,Наценка!$A$1:$B$8,2,1)</f>
        <v>1.39</v>
      </c>
      <c r="R494" s="75">
        <f t="shared" si="119"/>
        <v>2293.5</v>
      </c>
      <c r="S494" s="74">
        <f t="shared" si="112"/>
        <v>2290</v>
      </c>
      <c r="T494" s="75">
        <f>VLOOKUP($A494,'Выгр Кат'!$A:$T,T$1,0)</f>
        <v>1650</v>
      </c>
      <c r="U494" s="75">
        <f>VLOOKUP($A494,'Выгр Кат'!$A:$T,U$1,0)</f>
        <v>2290</v>
      </c>
      <c r="V494" s="76">
        <f t="shared" si="113"/>
        <v>0</v>
      </c>
      <c r="W494" s="76">
        <f t="shared" si="114"/>
        <v>0</v>
      </c>
      <c r="X494" s="77">
        <f>IF(IFERROR(RIGHT(E494,1),"")="✔",S494*(1-#REF!),S494*(1-$X$2))</f>
        <v>2129.6999999999998</v>
      </c>
      <c r="Y494" s="167">
        <f t="shared" si="116"/>
        <v>0.29072727272727272</v>
      </c>
      <c r="Z494" s="167">
        <f t="shared" si="117"/>
        <v>0.14469879518072296</v>
      </c>
      <c r="AA494" s="167">
        <f t="shared" si="118"/>
        <v>0.50909090909090904</v>
      </c>
      <c r="AB494" s="169">
        <f t="shared" si="120"/>
        <v>2490</v>
      </c>
      <c r="AC494" s="161">
        <f>IFERROR(ROUND((VLOOKUP($A494,'ИЗ ГУГЛА'!$B:$Z,AC$1,0)+AE494)*AD494,),VLOOKUP($A494,'ИЗ ГУГЛА'!$B:$Z,AC$1,0))</f>
        <v>2490</v>
      </c>
      <c r="AD494" s="78">
        <v>1</v>
      </c>
      <c r="AE494" s="160">
        <v>0</v>
      </c>
      <c r="AF494" s="183">
        <v>2490</v>
      </c>
      <c r="AG494" s="152" t="s">
        <v>26886</v>
      </c>
      <c r="AH494" s="161" t="str">
        <f>IFERROR(ROUND((VLOOKUP($A494,'ИЗ ГУГЛА'!$B:$Z,AH$1,0)+AJ494)*AI494,),VLOOKUP($A494,'ИЗ ГУГЛА'!$B:$Z,AH$1,0))</f>
        <v/>
      </c>
      <c r="AI494" s="78">
        <v>1</v>
      </c>
      <c r="AJ494" s="160">
        <v>0</v>
      </c>
      <c r="AK494" s="172"/>
      <c r="AL494" s="172"/>
      <c r="AM494" s="161" t="str">
        <f>IFERROR(ROUND((VLOOKUP($A494,'ИЗ ГУГЛА'!$B:$Z,AM$1,0)+AO494)*AN494,),VLOOKUP($A494,'ИЗ ГУГЛА'!$B:$Z,AM$1,0))</f>
        <v/>
      </c>
      <c r="AN494" s="160">
        <v>1</v>
      </c>
      <c r="AO494" s="160">
        <v>0</v>
      </c>
      <c r="AP494" s="172"/>
      <c r="AQ494" s="172"/>
      <c r="AR494" s="161" t="str">
        <f>IFERROR(ROUND((VLOOKUP($A494,'ИЗ ГУГЛА'!$B:$Z,AR$1,0)+AT494)*AS494,),VLOOKUP($A494,'ИЗ ГУГЛА'!$B:$Z,AR$1,0))</f>
        <v/>
      </c>
      <c r="AS494" s="160">
        <v>1</v>
      </c>
      <c r="AT494" s="160">
        <v>0</v>
      </c>
      <c r="AU494" s="172"/>
      <c r="AV494" s="172"/>
    </row>
    <row r="495" spans="1:48" ht="46.5" hidden="1" thickTop="1" thickBot="1">
      <c r="A495" s="121">
        <v>194947</v>
      </c>
      <c r="B495" s="115">
        <f>VLOOKUP($A495,'Выгр Кат'!$A:$T,B$1,0)</f>
        <v>29640</v>
      </c>
      <c r="C495" s="116" t="str">
        <f>VLOOKUP($A495,'Выгр Кат'!$A:$T,C$1,0)</f>
        <v>Подшипник MAREL передней ступицы для Лада Ларгус, Веста, Renault Logan, Sandero, Megane</v>
      </c>
      <c r="D495" s="115" t="str">
        <f>VLOOKUP($A495,'Выгр Кат'!$A:$T,D$1,0)</f>
        <v>Y</v>
      </c>
      <c r="E495" s="115" t="str">
        <f>VLOOKUP($A495,'Выгр Кат'!$A:$T,E$1,0)</f>
        <v>1</v>
      </c>
      <c r="F495" s="115" t="str">
        <f>VLOOKUP($A495,'Выгр Кат'!$A:$T,F$1,0)</f>
        <v>MWB006</v>
      </c>
      <c r="G495" s="115" t="str">
        <f>VLOOKUP($A495,'Выгр Кат'!$A:$T,G$1,0)</f>
        <v>6001547696</v>
      </c>
      <c r="H495" s="115">
        <f>VLOOKUP($A495,'Выгр Кат'!$A:$T,H$1,0)</f>
        <v>0</v>
      </c>
      <c r="I495" s="93" t="s">
        <v>2341</v>
      </c>
      <c r="J495" s="93" t="s">
        <v>2341</v>
      </c>
      <c r="K495" s="75" t="e">
        <f>VLOOKUP(J495,'Отчет Eplex'!$B:$E,4,0)</f>
        <v>#N/A</v>
      </c>
      <c r="L495" s="75" t="e">
        <f t="shared" si="111"/>
        <v>#N/A</v>
      </c>
      <c r="M495" s="72">
        <v>1</v>
      </c>
      <c r="N495" s="73" t="s">
        <v>2270</v>
      </c>
      <c r="O495" s="72" t="str">
        <f>IFERROR(IF(VLOOKUP(I495,'Прайс шпак'!C:F,4,0)=N495,"шпак","Ошибка"),"Ошибка")</f>
        <v>шпак</v>
      </c>
      <c r="P495" s="74">
        <f>INDEX('Прайс шпак'!$H:$H,MATCH(I495,'Прайс шпак'!$C:$C,0))*M495</f>
        <v>1300</v>
      </c>
      <c r="Q495" s="72">
        <f>VLOOKUP(P495,Наценка!$A$1:$B$8,2,1)</f>
        <v>1.39</v>
      </c>
      <c r="R495" s="75">
        <f t="shared" si="119"/>
        <v>1806.9999999999998</v>
      </c>
      <c r="S495" s="74">
        <f t="shared" si="112"/>
        <v>1890</v>
      </c>
      <c r="T495" s="75">
        <f>VLOOKUP($A495,'Выгр Кат'!$A:$T,T$1,0)</f>
        <v>1300</v>
      </c>
      <c r="U495" s="75">
        <f>VLOOKUP($A495,'Выгр Кат'!$A:$T,U$1,0)</f>
        <v>1890</v>
      </c>
      <c r="V495" s="76">
        <f t="shared" si="113"/>
        <v>0</v>
      </c>
      <c r="W495" s="76">
        <f t="shared" si="114"/>
        <v>0</v>
      </c>
      <c r="X495" s="77">
        <f>IF(IFERROR(RIGHT(E495,1),"")="✔",S495*(1-#REF!),S495*(1-$X$2))</f>
        <v>1757.6999999999998</v>
      </c>
      <c r="Y495" s="167">
        <f t="shared" si="116"/>
        <v>0.35207692307692295</v>
      </c>
      <c r="Z495" s="167">
        <f t="shared" si="117"/>
        <v>0.15899521531100488</v>
      </c>
      <c r="AA495" s="167">
        <f t="shared" si="118"/>
        <v>0.60769230769230775</v>
      </c>
      <c r="AB495" s="169">
        <f t="shared" si="120"/>
        <v>2090</v>
      </c>
      <c r="AC495" s="161">
        <f>IFERROR(ROUND((VLOOKUP($A495,'ИЗ ГУГЛА'!$B:$Z,AC$1,0)+AE495)*AD495,),VLOOKUP($A495,'ИЗ ГУГЛА'!$B:$Z,AC$1,0))</f>
        <v>2090</v>
      </c>
      <c r="AD495" s="78">
        <v>1</v>
      </c>
      <c r="AE495" s="160">
        <v>0</v>
      </c>
      <c r="AF495" s="183">
        <v>2090</v>
      </c>
      <c r="AG495" s="152" t="s">
        <v>26909</v>
      </c>
      <c r="AH495" s="161" t="str">
        <f>IFERROR(ROUND((VLOOKUP($A495,'ИЗ ГУГЛА'!$B:$Z,AH$1,0)+AJ495)*AI495,),VLOOKUP($A495,'ИЗ ГУГЛА'!$B:$Z,AH$1,0))</f>
        <v/>
      </c>
      <c r="AI495" s="78">
        <v>1</v>
      </c>
      <c r="AJ495" s="160">
        <v>0</v>
      </c>
      <c r="AK495" s="172"/>
      <c r="AL495" s="172"/>
      <c r="AM495" s="161" t="str">
        <f>IFERROR(ROUND((VLOOKUP($A495,'ИЗ ГУГЛА'!$B:$Z,AM$1,0)+AO495)*AN495,),VLOOKUP($A495,'ИЗ ГУГЛА'!$B:$Z,AM$1,0))</f>
        <v/>
      </c>
      <c r="AN495" s="160">
        <v>1</v>
      </c>
      <c r="AO495" s="160">
        <v>0</v>
      </c>
      <c r="AP495" s="172"/>
      <c r="AQ495" s="172"/>
      <c r="AR495" s="161" t="str">
        <f>IFERROR(ROUND((VLOOKUP($A495,'ИЗ ГУГЛА'!$B:$Z,AR$1,0)+AT495)*AS495,),VLOOKUP($A495,'ИЗ ГУГЛА'!$B:$Z,AR$1,0))</f>
        <v/>
      </c>
      <c r="AS495" s="160">
        <v>1</v>
      </c>
      <c r="AT495" s="160">
        <v>0</v>
      </c>
      <c r="AU495" s="172"/>
      <c r="AV495" s="172"/>
    </row>
    <row r="496" spans="1:48" ht="31.5" hidden="1" thickTop="1" thickBot="1">
      <c r="A496" s="121">
        <v>194939</v>
      </c>
      <c r="B496" s="115">
        <f>VLOOKUP($A496,'Выгр Кат'!$A:$T,B$1,0)</f>
        <v>18783</v>
      </c>
      <c r="C496" s="116" t="str">
        <f>VLOOKUP($A496,'Выгр Кат'!$A:$T,C$1,0)</f>
        <v>Подшипник MAREL задней ступицы для Лада Веста, XRAY, Renault Logan</v>
      </c>
      <c r="D496" s="115" t="str">
        <f>VLOOKUP($A496,'Выгр Кат'!$A:$T,D$1,0)</f>
        <v>Y</v>
      </c>
      <c r="E496" s="115" t="str">
        <f>VLOOKUP($A496,'Выгр Кат'!$A:$T,E$1,0)</f>
        <v>1</v>
      </c>
      <c r="F496" s="115" t="str">
        <f>VLOOKUP($A496,'Выгр Кат'!$A:$T,F$1,0)</f>
        <v>MWB008</v>
      </c>
      <c r="G496" s="115" t="str">
        <f>VLOOKUP($A496,'Выгр Кат'!$A:$T,G$1,0)</f>
        <v>8200600646</v>
      </c>
      <c r="H496" s="115">
        <f>VLOOKUP($A496,'Выгр Кат'!$A:$T,H$1,0)</f>
        <v>0</v>
      </c>
      <c r="I496" s="93" t="s">
        <v>2330</v>
      </c>
      <c r="J496" s="93" t="s">
        <v>2330</v>
      </c>
      <c r="K496" s="75" t="e">
        <f>VLOOKUP(J496,'Отчет Eplex'!$B:$E,4,0)</f>
        <v>#N/A</v>
      </c>
      <c r="L496" s="75" t="e">
        <f t="shared" si="111"/>
        <v>#N/A</v>
      </c>
      <c r="M496" s="72">
        <v>1</v>
      </c>
      <c r="N496" s="73" t="s">
        <v>2270</v>
      </c>
      <c r="O496" s="72" t="str">
        <f>IFERROR(IF(VLOOKUP(I496,'Прайс шпак'!C:F,4,0)=N496,"шпак","Ошибка"),"Ошибка")</f>
        <v>шпак</v>
      </c>
      <c r="P496" s="74">
        <f>INDEX('Прайс шпак'!$H:$H,MATCH(I496,'Прайс шпак'!$C:$C,0))*M496</f>
        <v>1150</v>
      </c>
      <c r="Q496" s="72">
        <f>VLOOKUP(P496,Наценка!$A$1:$B$8,2,1)</f>
        <v>1.39</v>
      </c>
      <c r="R496" s="75">
        <f t="shared" si="119"/>
        <v>1598.5</v>
      </c>
      <c r="S496" s="74">
        <f t="shared" si="112"/>
        <v>1590</v>
      </c>
      <c r="T496" s="75">
        <f>VLOOKUP($A496,'Выгр Кат'!$A:$T,T$1,0)</f>
        <v>1150</v>
      </c>
      <c r="U496" s="75">
        <f>VLOOKUP($A496,'Выгр Кат'!$A:$T,U$1,0)</f>
        <v>1590</v>
      </c>
      <c r="V496" s="76">
        <f t="shared" si="113"/>
        <v>0</v>
      </c>
      <c r="W496" s="76">
        <f t="shared" si="114"/>
        <v>0</v>
      </c>
      <c r="X496" s="77">
        <f>IF(IFERROR(RIGHT(E496,1),"")="✔",S496*(1-#REF!),S496*(1-$X$2))</f>
        <v>1478.6999999999998</v>
      </c>
      <c r="Y496" s="167">
        <f t="shared" si="116"/>
        <v>0.28582608695652167</v>
      </c>
      <c r="Z496" s="167">
        <f t="shared" si="117"/>
        <v>0.21761904761904771</v>
      </c>
      <c r="AA496" s="167">
        <f t="shared" si="118"/>
        <v>0.64347826086956528</v>
      </c>
      <c r="AB496" s="169">
        <f t="shared" si="120"/>
        <v>1890</v>
      </c>
      <c r="AC496" s="161">
        <f>IFERROR(ROUND((VLOOKUP($A496,'ИЗ ГУГЛА'!$B:$Z,AC$1,0)+AE496)*AD496,),VLOOKUP($A496,'ИЗ ГУГЛА'!$B:$Z,AC$1,0))</f>
        <v>1890</v>
      </c>
      <c r="AD496" s="78">
        <v>1</v>
      </c>
      <c r="AE496" s="160">
        <v>0</v>
      </c>
      <c r="AF496" s="183">
        <v>1890</v>
      </c>
      <c r="AG496" s="152" t="s">
        <v>26914</v>
      </c>
      <c r="AH496" s="161" t="str">
        <f>IFERROR(ROUND((VLOOKUP($A496,'ИЗ ГУГЛА'!$B:$Z,AH$1,0)+AJ496)*AI496,),VLOOKUP($A496,'ИЗ ГУГЛА'!$B:$Z,AH$1,0))</f>
        <v/>
      </c>
      <c r="AI496" s="78">
        <v>1</v>
      </c>
      <c r="AJ496" s="160">
        <v>0</v>
      </c>
      <c r="AK496" s="172"/>
      <c r="AL496" s="172"/>
      <c r="AM496" s="161" t="str">
        <f>IFERROR(ROUND((VLOOKUP($A496,'ИЗ ГУГЛА'!$B:$Z,AM$1,0)+AO496)*AN496,),VLOOKUP($A496,'ИЗ ГУГЛА'!$B:$Z,AM$1,0))</f>
        <v/>
      </c>
      <c r="AN496" s="160">
        <v>1</v>
      </c>
      <c r="AO496" s="160">
        <v>0</v>
      </c>
      <c r="AP496" s="172"/>
      <c r="AQ496" s="172"/>
      <c r="AR496" s="161" t="str">
        <f>IFERROR(ROUND((VLOOKUP($A496,'ИЗ ГУГЛА'!$B:$Z,AR$1,0)+AT496)*AS496,),VLOOKUP($A496,'ИЗ ГУГЛА'!$B:$Z,AR$1,0))</f>
        <v/>
      </c>
      <c r="AS496" s="160">
        <v>1</v>
      </c>
      <c r="AT496" s="160">
        <v>0</v>
      </c>
      <c r="AU496" s="172"/>
      <c r="AV496" s="172"/>
    </row>
    <row r="497" spans="1:48" ht="46.5" hidden="1" thickTop="1" thickBot="1">
      <c r="A497" s="121">
        <v>194940</v>
      </c>
      <c r="B497" s="115">
        <f>VLOOKUP($A497,'Выгр Кат'!$A:$T,B$1,0)</f>
        <v>18784</v>
      </c>
      <c r="C497" s="116" t="str">
        <f>VLOOKUP($A497,'Выгр Кат'!$A:$T,C$1,0)</f>
        <v>Подшипник MAREL задней ступицы для Лада Ларгус, Renault Duster, Kangoo I, Kangoo II, Captur</v>
      </c>
      <c r="D497" s="115" t="str">
        <f>VLOOKUP($A497,'Выгр Кат'!$A:$T,D$1,0)</f>
        <v>Y</v>
      </c>
      <c r="E497" s="115" t="str">
        <f>VLOOKUP($A497,'Выгр Кат'!$A:$T,E$1,0)</f>
        <v>1</v>
      </c>
      <c r="F497" s="115" t="str">
        <f>VLOOKUP($A497,'Выгр Кат'!$A:$T,F$1,0)</f>
        <v>MWB009</v>
      </c>
      <c r="G497" s="115" t="str">
        <f>VLOOKUP($A497,'Выгр Кат'!$A:$T,G$1,0)</f>
        <v>432102069R</v>
      </c>
      <c r="H497" s="115">
        <f>VLOOKUP($A497,'Выгр Кат'!$A:$T,H$1,0)</f>
        <v>0</v>
      </c>
      <c r="I497" s="93" t="s">
        <v>2328</v>
      </c>
      <c r="J497" s="93" t="s">
        <v>2328</v>
      </c>
      <c r="K497" s="75" t="e">
        <f>VLOOKUP(J497,'Отчет Eplex'!$B:$E,4,0)</f>
        <v>#N/A</v>
      </c>
      <c r="L497" s="75" t="e">
        <f t="shared" si="111"/>
        <v>#N/A</v>
      </c>
      <c r="M497" s="72">
        <v>1</v>
      </c>
      <c r="N497" s="73" t="s">
        <v>2270</v>
      </c>
      <c r="O497" s="72" t="str">
        <f>IFERROR(IF(VLOOKUP(I497,'Прайс шпак'!C:F,4,0)=N497,"шпак","Ошибка"),"Ошибка")</f>
        <v>шпак</v>
      </c>
      <c r="P497" s="74">
        <f>INDEX('Прайс шпак'!$H:$H,MATCH(I497,'Прайс шпак'!$C:$C,0))*M497</f>
        <v>1350</v>
      </c>
      <c r="Q497" s="72">
        <f>VLOOKUP(P497,Наценка!$A$1:$B$8,2,1)</f>
        <v>1.39</v>
      </c>
      <c r="R497" s="75">
        <f t="shared" si="119"/>
        <v>1876.4999999999998</v>
      </c>
      <c r="S497" s="74">
        <f t="shared" si="112"/>
        <v>1890</v>
      </c>
      <c r="T497" s="75">
        <f>VLOOKUP($A497,'Выгр Кат'!$A:$T,T$1,0)</f>
        <v>1350</v>
      </c>
      <c r="U497" s="75">
        <f>VLOOKUP($A497,'Выгр Кат'!$A:$T,U$1,0)</f>
        <v>1890</v>
      </c>
      <c r="V497" s="76">
        <f t="shared" si="113"/>
        <v>0</v>
      </c>
      <c r="W497" s="76">
        <f t="shared" si="114"/>
        <v>0</v>
      </c>
      <c r="X497" s="77">
        <f>IF(IFERROR(RIGHT(E497,1),"")="✔",S497*(1-#REF!),S497*(1-$X$2))</f>
        <v>1757.6999999999998</v>
      </c>
      <c r="Y497" s="167">
        <f t="shared" si="116"/>
        <v>0.30199999999999982</v>
      </c>
      <c r="Z497" s="167">
        <f t="shared" si="117"/>
        <v>0.1973972602739727</v>
      </c>
      <c r="AA497" s="167">
        <f t="shared" si="118"/>
        <v>0.62222222222222223</v>
      </c>
      <c r="AB497" s="169">
        <f t="shared" si="120"/>
        <v>2190</v>
      </c>
      <c r="AC497" s="161">
        <f>IFERROR(ROUND((VLOOKUP($A497,'ИЗ ГУГЛА'!$B:$Z,AC$1,0)+AE497)*AD497,),VLOOKUP($A497,'ИЗ ГУГЛА'!$B:$Z,AC$1,0))</f>
        <v>2190</v>
      </c>
      <c r="AD497" s="78">
        <v>1</v>
      </c>
      <c r="AE497" s="160">
        <v>0</v>
      </c>
      <c r="AF497" s="117">
        <v>2190</v>
      </c>
      <c r="AG497" s="152" t="s">
        <v>26910</v>
      </c>
      <c r="AH497" s="161" t="str">
        <f>IFERROR(ROUND((VLOOKUP($A497,'ИЗ ГУГЛА'!$B:$Z,AH$1,0)+AJ497)*AI497,),VLOOKUP($A497,'ИЗ ГУГЛА'!$B:$Z,AH$1,0))</f>
        <v/>
      </c>
      <c r="AI497" s="78">
        <v>1</v>
      </c>
      <c r="AJ497" s="160">
        <v>0</v>
      </c>
      <c r="AK497" s="172"/>
      <c r="AL497" s="172"/>
      <c r="AM497" s="161" t="str">
        <f>IFERROR(ROUND((VLOOKUP($A497,'ИЗ ГУГЛА'!$B:$Z,AM$1,0)+AO497)*AN497,),VLOOKUP($A497,'ИЗ ГУГЛА'!$B:$Z,AM$1,0))</f>
        <v/>
      </c>
      <c r="AN497" s="160">
        <v>1</v>
      </c>
      <c r="AO497" s="160">
        <v>0</v>
      </c>
      <c r="AP497" s="172"/>
      <c r="AQ497" s="172"/>
      <c r="AR497" s="161" t="str">
        <f>IFERROR(ROUND((VLOOKUP($A497,'ИЗ ГУГЛА'!$B:$Z,AR$1,0)+AT497)*AS497,),VLOOKUP($A497,'ИЗ ГУГЛА'!$B:$Z,AR$1,0))</f>
        <v/>
      </c>
      <c r="AS497" s="160">
        <v>1</v>
      </c>
      <c r="AT497" s="160">
        <v>0</v>
      </c>
      <c r="AU497" s="172"/>
      <c r="AV497" s="172"/>
    </row>
    <row r="498" spans="1:48" ht="46.5" hidden="1" thickTop="1" thickBot="1">
      <c r="A498" s="121">
        <v>194942</v>
      </c>
      <c r="B498" s="115">
        <f>VLOOKUP($A498,'Выгр Кат'!$A:$T,B$1,0)</f>
        <v>29642</v>
      </c>
      <c r="C498" s="116" t="str">
        <f>VLOOKUP($A498,'Выгр Кат'!$A:$T,C$1,0)</f>
        <v>Подшипник MAREL передней ступицы металлический сальник для Лада Нива 4х4, Шевроле Нива</v>
      </c>
      <c r="D498" s="115" t="str">
        <f>VLOOKUP($A498,'Выгр Кат'!$A:$T,D$1,0)</f>
        <v>Y</v>
      </c>
      <c r="E498" s="115" t="str">
        <f>VLOOKUP($A498,'Выгр Кат'!$A:$T,E$1,0)</f>
        <v>1</v>
      </c>
      <c r="F498" s="115" t="str">
        <f>VLOOKUP($A498,'Выгр Кат'!$A:$T,F$1,0)</f>
        <v>MWB012</v>
      </c>
      <c r="G498" s="115" t="str">
        <f>VLOOKUP($A498,'Выгр Кат'!$A:$T,G$1,0)</f>
        <v>21214310302082</v>
      </c>
      <c r="H498" s="115" t="str">
        <f>VLOOKUP($A498,'Выгр Кат'!$A:$T,H$1,0)</f>
        <v>21214-3103020</v>
      </c>
      <c r="I498" s="93" t="s">
        <v>2343</v>
      </c>
      <c r="J498" s="93" t="s">
        <v>2343</v>
      </c>
      <c r="K498" s="75" t="e">
        <f>VLOOKUP(J498,'Отчет Eplex'!$B:$E,4,0)</f>
        <v>#N/A</v>
      </c>
      <c r="L498" s="75" t="e">
        <f t="shared" si="111"/>
        <v>#N/A</v>
      </c>
      <c r="M498" s="72">
        <v>1</v>
      </c>
      <c r="N498" s="73" t="s">
        <v>2270</v>
      </c>
      <c r="O498" s="72" t="str">
        <f>IFERROR(IF(VLOOKUP(I498,'Прайс шпак'!C:F,4,0)=N498,"шпак","Ошибка"),"Ошибка")</f>
        <v>шпак</v>
      </c>
      <c r="P498" s="74">
        <f>INDEX('Прайс шпак'!$H:$H,MATCH(I498,'Прайс шпак'!$C:$C,0))*M498</f>
        <v>1550</v>
      </c>
      <c r="Q498" s="72">
        <f>VLOOKUP(P498,Наценка!$A$1:$B$8,2,1)</f>
        <v>1.39</v>
      </c>
      <c r="R498" s="75">
        <f t="shared" si="119"/>
        <v>2154.5</v>
      </c>
      <c r="S498" s="74">
        <f t="shared" si="112"/>
        <v>2190</v>
      </c>
      <c r="T498" s="75">
        <f>VLOOKUP($A498,'Выгр Кат'!$A:$T,T$1,0)</f>
        <v>1550</v>
      </c>
      <c r="U498" s="75">
        <f>VLOOKUP($A498,'Выгр Кат'!$A:$T,U$1,0)</f>
        <v>2190</v>
      </c>
      <c r="V498" s="76">
        <f t="shared" si="113"/>
        <v>0</v>
      </c>
      <c r="W498" s="76">
        <f t="shared" si="114"/>
        <v>0</v>
      </c>
      <c r="X498" s="77">
        <f>IF(IFERROR(RIGHT(E498,1),"")="✔",S498*(1-#REF!),S498*(1-$X$2))</f>
        <v>2036.6999999999998</v>
      </c>
      <c r="Y498" s="167">
        <f t="shared" si="116"/>
        <v>0.31399999999999983</v>
      </c>
      <c r="Z498" s="167">
        <f t="shared" si="117"/>
        <v>0.18204819277108442</v>
      </c>
      <c r="AA498" s="167">
        <f t="shared" si="118"/>
        <v>0.6064516129032258</v>
      </c>
      <c r="AB498" s="169">
        <f t="shared" si="120"/>
        <v>2490</v>
      </c>
      <c r="AC498" s="161">
        <f>IFERROR(ROUND((VLOOKUP($A498,'ИЗ ГУГЛА'!$B:$Z,AC$1,0)+AE498)*AD498,),VLOOKUP($A498,'ИЗ ГУГЛА'!$B:$Z,AC$1,0))</f>
        <v>2490</v>
      </c>
      <c r="AD498" s="78">
        <v>1</v>
      </c>
      <c r="AE498" s="160">
        <v>0</v>
      </c>
      <c r="AF498" s="183">
        <v>2490</v>
      </c>
      <c r="AG498" s="152" t="s">
        <v>26911</v>
      </c>
      <c r="AH498" s="161" t="str">
        <f>IFERROR(ROUND((VLOOKUP($A498,'ИЗ ГУГЛА'!$B:$Z,AH$1,0)+AJ498)*AI498,),VLOOKUP($A498,'ИЗ ГУГЛА'!$B:$Z,AH$1,0))</f>
        <v/>
      </c>
      <c r="AI498" s="78">
        <v>1</v>
      </c>
      <c r="AJ498" s="160">
        <v>0</v>
      </c>
      <c r="AK498" s="172"/>
      <c r="AL498" s="172"/>
      <c r="AM498" s="161" t="str">
        <f>IFERROR(ROUND((VLOOKUP($A498,'ИЗ ГУГЛА'!$B:$Z,AM$1,0)+AO498)*AN498,),VLOOKUP($A498,'ИЗ ГУГЛА'!$B:$Z,AM$1,0))</f>
        <v/>
      </c>
      <c r="AN498" s="160">
        <v>1</v>
      </c>
      <c r="AO498" s="160">
        <v>0</v>
      </c>
      <c r="AP498" s="172"/>
      <c r="AQ498" s="172"/>
      <c r="AR498" s="161" t="str">
        <f>IFERROR(ROUND((VLOOKUP($A498,'ИЗ ГУГЛА'!$B:$Z,AR$1,0)+AT498)*AS498,),VLOOKUP($A498,'ИЗ ГУГЛА'!$B:$Z,AR$1,0))</f>
        <v/>
      </c>
      <c r="AS498" s="160">
        <v>1</v>
      </c>
      <c r="AT498" s="160">
        <v>0</v>
      </c>
      <c r="AU498" s="172"/>
      <c r="AV498" s="172"/>
    </row>
    <row r="499" spans="1:48" ht="61.5" hidden="1" thickTop="1" thickBot="1">
      <c r="A499" s="121">
        <v>194943</v>
      </c>
      <c r="B499" s="115">
        <f>VLOOKUP($A499,'Выгр Кат'!$A:$T,B$1,0)</f>
        <v>29633</v>
      </c>
      <c r="C499" s="116" t="str">
        <f>VLOOKUP($A499,'Выгр Кат'!$A:$T,C$1,0)</f>
        <v>Подшипник MAREL передней ступицы усиленный, металлический сальник для Лада Калина, Гранта, Приора, Датсун mi-DO, on-DO</v>
      </c>
      <c r="D499" s="115" t="str">
        <f>VLOOKUP($A499,'Выгр Кат'!$A:$T,D$1,0)</f>
        <v>Y</v>
      </c>
      <c r="E499" s="115" t="str">
        <f>VLOOKUP($A499,'Выгр Кат'!$A:$T,E$1,0)</f>
        <v>1</v>
      </c>
      <c r="F499" s="115" t="str">
        <f>VLOOKUP($A499,'Выгр Кат'!$A:$T,F$1,0)</f>
        <v>MWB016</v>
      </c>
      <c r="G499" s="115" t="str">
        <f>VLOOKUP($A499,'Выгр Кат'!$A:$T,G$1,0)</f>
        <v>111803103020M</v>
      </c>
      <c r="H499" s="115" t="str">
        <f>VLOOKUP($A499,'Выгр Кат'!$A:$T,H$1,0)</f>
        <v>1118-3103020</v>
      </c>
      <c r="I499" s="93" t="s">
        <v>4425</v>
      </c>
      <c r="J499" s="93" t="s">
        <v>4425</v>
      </c>
      <c r="K499" s="75" t="e">
        <f>VLOOKUP(J499,'Отчет Eplex'!$B:$E,4,0)</f>
        <v>#N/A</v>
      </c>
      <c r="L499" s="75" t="e">
        <f t="shared" si="111"/>
        <v>#N/A</v>
      </c>
      <c r="M499" s="72">
        <v>1</v>
      </c>
      <c r="N499" s="73" t="s">
        <v>2270</v>
      </c>
      <c r="O499" s="72" t="str">
        <f>IFERROR(IF(VLOOKUP(I499,'Прайс шпак'!C:F,4,0)=N499,"шпак","Ошибка"),"Ошибка")</f>
        <v>шпак</v>
      </c>
      <c r="P499" s="74">
        <f>INDEX('Прайс шпак'!$H:$H,MATCH(I499,'Прайс шпак'!$C:$C,0))*M499</f>
        <v>1200</v>
      </c>
      <c r="Q499" s="72">
        <f>VLOOKUP(P499,Наценка!$A$1:$B$8,2,1)</f>
        <v>1.39</v>
      </c>
      <c r="R499" s="75">
        <f t="shared" si="119"/>
        <v>1667.9999999999998</v>
      </c>
      <c r="S499" s="74">
        <f t="shared" si="112"/>
        <v>1690</v>
      </c>
      <c r="T499" s="75">
        <f>VLOOKUP($A499,'Выгр Кат'!$A:$T,T$1,0)</f>
        <v>1200</v>
      </c>
      <c r="U499" s="75">
        <f>VLOOKUP($A499,'Выгр Кат'!$A:$T,U$1,0)</f>
        <v>1690</v>
      </c>
      <c r="V499" s="76">
        <f t="shared" si="113"/>
        <v>0</v>
      </c>
      <c r="W499" s="76">
        <f t="shared" si="114"/>
        <v>0</v>
      </c>
      <c r="X499" s="77">
        <f>IF(IFERROR(RIGHT(E499,1),"")="✔",S499*(1-#REF!),S499*(1-$X$2))</f>
        <v>1571.6999999999998</v>
      </c>
      <c r="Y499" s="167">
        <f t="shared" si="116"/>
        <v>0.30974999999999975</v>
      </c>
      <c r="Z499" s="167">
        <f t="shared" si="117"/>
        <v>0.1115319389485586</v>
      </c>
      <c r="AA499" s="167">
        <f t="shared" si="118"/>
        <v>0.47416666666666663</v>
      </c>
      <c r="AB499" s="169">
        <f t="shared" si="120"/>
        <v>1769</v>
      </c>
      <c r="AC499" s="161">
        <f>IFERROR(ROUND((VLOOKUP($A499,'ИЗ ГУГЛА'!$B:$Z,AC$1,0)+AE499)*AD499,),VLOOKUP($A499,'ИЗ ГУГЛА'!$B:$Z,AC$1,0))</f>
        <v>1769</v>
      </c>
      <c r="AD499" s="78">
        <v>1</v>
      </c>
      <c r="AE499" s="160">
        <v>0</v>
      </c>
      <c r="AF499" s="183">
        <v>1769</v>
      </c>
      <c r="AG499" s="152" t="s">
        <v>26913</v>
      </c>
      <c r="AH499" s="161" t="str">
        <f>IFERROR(ROUND((VLOOKUP($A499,'ИЗ ГУГЛА'!$B:$Z,AH$1,0)+AJ499)*AI499,),VLOOKUP($A499,'ИЗ ГУГЛА'!$B:$Z,AH$1,0))</f>
        <v/>
      </c>
      <c r="AI499" s="78">
        <v>1</v>
      </c>
      <c r="AJ499" s="160">
        <v>0</v>
      </c>
      <c r="AK499" s="172"/>
      <c r="AL499" s="172"/>
      <c r="AM499" s="161" t="str">
        <f>IFERROR(ROUND((VLOOKUP($A499,'ИЗ ГУГЛА'!$B:$Z,AM$1,0)+AO499)*AN499,),VLOOKUP($A499,'ИЗ ГУГЛА'!$B:$Z,AM$1,0))</f>
        <v/>
      </c>
      <c r="AN499" s="160">
        <v>1</v>
      </c>
      <c r="AO499" s="160">
        <v>0</v>
      </c>
      <c r="AP499" s="172"/>
      <c r="AQ499" s="172"/>
      <c r="AR499" s="161" t="str">
        <f>IFERROR(ROUND((VLOOKUP($A499,'ИЗ ГУГЛА'!$B:$Z,AR$1,0)+AT499)*AS499,),VLOOKUP($A499,'ИЗ ГУГЛА'!$B:$Z,AR$1,0))</f>
        <v/>
      </c>
      <c r="AS499" s="160">
        <v>1</v>
      </c>
      <c r="AT499" s="160">
        <v>0</v>
      </c>
      <c r="AU499" s="172"/>
      <c r="AV499" s="172"/>
    </row>
    <row r="500" spans="1:48" ht="46.5" hidden="1" thickTop="1" thickBot="1">
      <c r="A500" s="121">
        <v>195065</v>
      </c>
      <c r="B500" s="115">
        <f>VLOOKUP($A500,'Выгр Кат'!$A:$T,B$1,0)</f>
        <v>18781</v>
      </c>
      <c r="C500" s="116" t="str">
        <f>VLOOKUP($A500,'Выгр Кат'!$A:$T,C$1,0)</f>
        <v>Подшипник передней ступицы Marel для ВАЗ 2108-21099, 2110-2112, 2113-2115</v>
      </c>
      <c r="D500" s="115" t="str">
        <f>VLOOKUP($A500,'Выгр Кат'!$A:$T,D$1,0)</f>
        <v>Y</v>
      </c>
      <c r="E500" s="115" t="str">
        <f>VLOOKUP($A500,'Выгр Кат'!$A:$T,E$1,0)</f>
        <v>1</v>
      </c>
      <c r="F500" s="115" t="str">
        <f>VLOOKUP($A500,'Выгр Кат'!$A:$T,F$1,0)</f>
        <v>MWB017</v>
      </c>
      <c r="G500" s="115" t="str">
        <f>VLOOKUP($A500,'Выгр Кат'!$A:$T,G$1,0)</f>
        <v>21083103020M</v>
      </c>
      <c r="H500" s="115" t="str">
        <f>VLOOKUP($A500,'Выгр Кат'!$A:$T,H$1,0)</f>
        <v>2108-3103020, DAC34640037 ZZ</v>
      </c>
      <c r="I500" s="93" t="s">
        <v>294</v>
      </c>
      <c r="J500" s="93" t="s">
        <v>294</v>
      </c>
      <c r="K500" s="75" t="e">
        <f>VLOOKUP(J500,'Отчет Eplex'!$B:$E,4,0)</f>
        <v>#N/A</v>
      </c>
      <c r="L500" s="75" t="e">
        <f t="shared" si="111"/>
        <v>#N/A</v>
      </c>
      <c r="M500" s="72">
        <v>1</v>
      </c>
      <c r="N500" s="73" t="s">
        <v>2270</v>
      </c>
      <c r="O500" s="72" t="str">
        <f>IFERROR(IF(VLOOKUP(I500,'Прайс шпак'!C:F,4,0)=N500,"шпак","Ошибка"),"Ошибка")</f>
        <v>шпак</v>
      </c>
      <c r="P500" s="74">
        <f>INDEX('Прайс шпак'!$H:$H,MATCH(I500,'Прайс шпак'!$C:$C,0))*M500</f>
        <v>1100</v>
      </c>
      <c r="Q500" s="72">
        <f>VLOOKUP(P500,Наценка!$A$1:$B$8,2,1)</f>
        <v>1.39</v>
      </c>
      <c r="R500" s="75">
        <f t="shared" si="119"/>
        <v>1529</v>
      </c>
      <c r="S500" s="74">
        <f t="shared" si="112"/>
        <v>1590</v>
      </c>
      <c r="T500" s="75">
        <f>VLOOKUP($A500,'Выгр Кат'!$A:$T,T$1,0)</f>
        <v>1100</v>
      </c>
      <c r="U500" s="75">
        <f>VLOOKUP($A500,'Выгр Кат'!$A:$T,U$1,0)</f>
        <v>1590</v>
      </c>
      <c r="V500" s="76">
        <f t="shared" si="113"/>
        <v>0</v>
      </c>
      <c r="W500" s="76">
        <f t="shared" si="114"/>
        <v>0</v>
      </c>
      <c r="X500" s="77">
        <f>IF(IFERROR(RIGHT(E500,1),"")="✔",S500*(1-#REF!),S500*(1-$X$2))</f>
        <v>1478.6999999999998</v>
      </c>
      <c r="Y500" s="167">
        <f t="shared" si="116"/>
        <v>0.34427272727272706</v>
      </c>
      <c r="Z500" s="167">
        <f t="shared" si="117"/>
        <v>0.21761904761904771</v>
      </c>
      <c r="AA500" s="167">
        <f t="shared" si="118"/>
        <v>0.71818181818181825</v>
      </c>
      <c r="AB500" s="169">
        <f t="shared" si="120"/>
        <v>1890</v>
      </c>
      <c r="AC500" s="161">
        <f>IFERROR(ROUND((VLOOKUP($A500,'ИЗ ГУГЛА'!$B:$Z,AC$1,0)+AE500)*AD500,),VLOOKUP($A500,'ИЗ ГУГЛА'!$B:$Z,AC$1,0))</f>
        <v>1890</v>
      </c>
      <c r="AD500" s="78">
        <v>1</v>
      </c>
      <c r="AE500" s="160">
        <v>0</v>
      </c>
      <c r="AF500" s="183">
        <v>1890</v>
      </c>
      <c r="AG500" s="152" t="s">
        <v>26930</v>
      </c>
      <c r="AH500" s="161" t="str">
        <f>IFERROR(ROUND((VLOOKUP($A500,'ИЗ ГУГЛА'!$B:$Z,AH$1,0)+AJ500)*AI500,),VLOOKUP($A500,'ИЗ ГУГЛА'!$B:$Z,AH$1,0))</f>
        <v/>
      </c>
      <c r="AI500" s="78">
        <v>1</v>
      </c>
      <c r="AJ500" s="160">
        <v>0</v>
      </c>
      <c r="AK500" s="172"/>
      <c r="AL500" s="172"/>
      <c r="AM500" s="161" t="str">
        <f>IFERROR(ROUND((VLOOKUP($A500,'ИЗ ГУГЛА'!$B:$Z,AM$1,0)+AO500)*AN500,),VLOOKUP($A500,'ИЗ ГУГЛА'!$B:$Z,AM$1,0))</f>
        <v/>
      </c>
      <c r="AN500" s="160">
        <v>1</v>
      </c>
      <c r="AO500" s="160">
        <v>0</v>
      </c>
      <c r="AP500" s="172"/>
      <c r="AQ500" s="172"/>
      <c r="AR500" s="161" t="str">
        <f>IFERROR(ROUND((VLOOKUP($A500,'ИЗ ГУГЛА'!$B:$Z,AR$1,0)+AT500)*AS500,),VLOOKUP($A500,'ИЗ ГУГЛА'!$B:$Z,AR$1,0))</f>
        <v/>
      </c>
      <c r="AS500" s="160">
        <v>1</v>
      </c>
      <c r="AT500" s="160">
        <v>0</v>
      </c>
      <c r="AU500" s="172"/>
      <c r="AV500" s="172"/>
    </row>
    <row r="501" spans="1:48" ht="61.5" hidden="1" thickTop="1" thickBot="1">
      <c r="A501" s="121">
        <v>195009</v>
      </c>
      <c r="B501" s="115">
        <f>VLOOKUP($A501,'Выгр Кат'!$A:$T,B$1,0)</f>
        <v>18785</v>
      </c>
      <c r="C501" s="116" t="str">
        <f>VLOOKUP($A501,'Выгр Кат'!$A:$T,C$1,0)</f>
        <v>Подшипник задней ступицы Marel для ВАЗ 2108-21099, 2110-2112, 2113-2115, Лада Калина, Гранта, Приора, Датсун mi-DO, on-DO</v>
      </c>
      <c r="D501" s="115" t="str">
        <f>VLOOKUP($A501,'Выгр Кат'!$A:$T,D$1,0)</f>
        <v>Y</v>
      </c>
      <c r="E501" s="115" t="str">
        <f>VLOOKUP($A501,'Выгр Кат'!$A:$T,E$1,0)</f>
        <v>1</v>
      </c>
      <c r="F501" s="115" t="str">
        <f>VLOOKUP($A501,'Выгр Кат'!$A:$T,F$1,0)</f>
        <v>MWB018</v>
      </c>
      <c r="G501" s="115" t="str">
        <f>VLOOKUP($A501,'Выгр Кат'!$A:$T,G$1,0)</f>
        <v>21083104020M</v>
      </c>
      <c r="H501" s="115" t="str">
        <f>VLOOKUP($A501,'Выгр Кат'!$A:$T,H$1,0)</f>
        <v>2108-3104020, DAC30600037</v>
      </c>
      <c r="I501" s="93" t="s">
        <v>296</v>
      </c>
      <c r="J501" s="93" t="s">
        <v>296</v>
      </c>
      <c r="K501" s="75" t="e">
        <f>VLOOKUP(J501,'Отчет Eplex'!$B:$E,4,0)</f>
        <v>#N/A</v>
      </c>
      <c r="L501" s="75" t="e">
        <f t="shared" si="111"/>
        <v>#N/A</v>
      </c>
      <c r="M501" s="72">
        <v>1</v>
      </c>
      <c r="N501" s="73" t="s">
        <v>2270</v>
      </c>
      <c r="O501" s="72" t="str">
        <f>IFERROR(IF(VLOOKUP(I501,'Прайс шпак'!C:F,4,0)=N501,"шпак","Ошибка"),"Ошибка")</f>
        <v>шпак</v>
      </c>
      <c r="P501" s="74">
        <f>INDEX('Прайс шпак'!$H:$H,MATCH(I501,'Прайс шпак'!$C:$C,0))*M501</f>
        <v>1100</v>
      </c>
      <c r="Q501" s="72">
        <f>VLOOKUP(P501,Наценка!$A$1:$B$8,2,1)</f>
        <v>1.39</v>
      </c>
      <c r="R501" s="75">
        <f t="shared" si="119"/>
        <v>1529</v>
      </c>
      <c r="S501" s="74">
        <f t="shared" si="112"/>
        <v>1590</v>
      </c>
      <c r="T501" s="75">
        <f>VLOOKUP($A501,'Выгр Кат'!$A:$T,T$1,0)</f>
        <v>1100</v>
      </c>
      <c r="U501" s="75">
        <f>VLOOKUP($A501,'Выгр Кат'!$A:$T,U$1,0)</f>
        <v>1590</v>
      </c>
      <c r="V501" s="76">
        <f t="shared" si="113"/>
        <v>0</v>
      </c>
      <c r="W501" s="76">
        <f t="shared" si="114"/>
        <v>0</v>
      </c>
      <c r="X501" s="77">
        <f>IF(IFERROR(RIGHT(E501,1),"")="✔",S501*(1-#REF!),S501*(1-$X$2))</f>
        <v>1478.6999999999998</v>
      </c>
      <c r="Y501" s="167">
        <f t="shared" si="116"/>
        <v>0.34427272727272706</v>
      </c>
      <c r="Z501" s="167">
        <f t="shared" si="117"/>
        <v>0.10327471194663443</v>
      </c>
      <c r="AA501" s="167">
        <f t="shared" si="118"/>
        <v>0.49909090909090903</v>
      </c>
      <c r="AB501" s="169">
        <f t="shared" si="120"/>
        <v>1649</v>
      </c>
      <c r="AC501" s="161">
        <f>IFERROR(ROUND((VLOOKUP($A501,'ИЗ ГУГЛА'!$B:$Z,AC$1,0)+AE501)*AD501,),VLOOKUP($A501,'ИЗ ГУГЛА'!$B:$Z,AC$1,0))</f>
        <v>1649</v>
      </c>
      <c r="AD501" s="78">
        <v>1</v>
      </c>
      <c r="AE501" s="160">
        <v>0</v>
      </c>
      <c r="AF501" s="183">
        <v>1649</v>
      </c>
      <c r="AG501" s="152" t="s">
        <v>26931</v>
      </c>
      <c r="AH501" s="161" t="str">
        <f>IFERROR(ROUND((VLOOKUP($A501,'ИЗ ГУГЛА'!$B:$Z,AH$1,0)+AJ501)*AI501,),VLOOKUP($A501,'ИЗ ГУГЛА'!$B:$Z,AH$1,0))</f>
        <v/>
      </c>
      <c r="AI501" s="78">
        <v>1</v>
      </c>
      <c r="AJ501" s="160">
        <v>0</v>
      </c>
      <c r="AK501" s="172"/>
      <c r="AL501" s="172"/>
      <c r="AM501" s="161" t="str">
        <f>IFERROR(ROUND((VLOOKUP($A501,'ИЗ ГУГЛА'!$B:$Z,AM$1,0)+AO501)*AN501,),VLOOKUP($A501,'ИЗ ГУГЛА'!$B:$Z,AM$1,0))</f>
        <v/>
      </c>
      <c r="AN501" s="160">
        <v>1</v>
      </c>
      <c r="AO501" s="160">
        <v>0</v>
      </c>
      <c r="AP501" s="172"/>
      <c r="AQ501" s="172"/>
      <c r="AR501" s="161" t="str">
        <f>IFERROR(ROUND((VLOOKUP($A501,'ИЗ ГУГЛА'!$B:$Z,AR$1,0)+AT501)*AS501,),VLOOKUP($A501,'ИЗ ГУГЛА'!$B:$Z,AR$1,0))</f>
        <v/>
      </c>
      <c r="AS501" s="160">
        <v>1</v>
      </c>
      <c r="AT501" s="160">
        <v>0</v>
      </c>
      <c r="AU501" s="172"/>
      <c r="AV501" s="172"/>
    </row>
    <row r="502" spans="1:48" ht="46.5" hidden="1" thickTop="1" thickBot="1">
      <c r="A502" s="121">
        <v>195064</v>
      </c>
      <c r="B502" s="115">
        <f>VLOOKUP($A502,'Выгр Кат'!$A:$T,B$1,0)</f>
        <v>18780</v>
      </c>
      <c r="C502" s="116" t="str">
        <f>VLOOKUP($A502,'Выгр Кат'!$A:$T,C$1,0)</f>
        <v>Подшипник передней ступицы Marel для Лада Нива 4x4, Нива Travel, Шевроле Нива</v>
      </c>
      <c r="D502" s="115" t="str">
        <f>VLOOKUP($A502,'Выгр Кат'!$A:$T,D$1,0)</f>
        <v>Y</v>
      </c>
      <c r="E502" s="115" t="str">
        <f>VLOOKUP($A502,'Выгр Кат'!$A:$T,E$1,0)</f>
        <v>1</v>
      </c>
      <c r="F502" s="115" t="str">
        <f>VLOOKUP($A502,'Выгр Кат'!$A:$T,F$1,0)</f>
        <v>MWB019</v>
      </c>
      <c r="G502" s="115" t="str">
        <f>VLOOKUP($A502,'Выгр Кат'!$A:$T,G$1,0)</f>
        <v>21210310180086</v>
      </c>
      <c r="H502" s="115" t="str">
        <f>VLOOKUP($A502,'Выгр Кат'!$A:$T,H$1,0)</f>
        <v>2121-3101800</v>
      </c>
      <c r="I502" s="93" t="s">
        <v>293</v>
      </c>
      <c r="J502" s="93" t="s">
        <v>293</v>
      </c>
      <c r="K502" s="75" t="e">
        <f>VLOOKUP(J502,'Отчет Eplex'!$B:$E,4,0)</f>
        <v>#N/A</v>
      </c>
      <c r="L502" s="75" t="e">
        <f t="shared" si="111"/>
        <v>#N/A</v>
      </c>
      <c r="M502" s="72">
        <v>1</v>
      </c>
      <c r="N502" s="73" t="s">
        <v>2270</v>
      </c>
      <c r="O502" s="72" t="str">
        <f>IFERROR(IF(VLOOKUP(I502,'Прайс шпак'!C:F,4,0)=N502,"шпак","Ошибка"),"Ошибка")</f>
        <v>шпак</v>
      </c>
      <c r="P502" s="74">
        <f>INDEX('Прайс шпак'!$H:$H,MATCH(I502,'Прайс шпак'!$C:$C,0))*M502</f>
        <v>1100</v>
      </c>
      <c r="Q502" s="72">
        <f>VLOOKUP(P502,Наценка!$A$1:$B$8,2,1)</f>
        <v>1.39</v>
      </c>
      <c r="R502" s="75">
        <f t="shared" si="119"/>
        <v>1529</v>
      </c>
      <c r="S502" s="74">
        <f t="shared" si="112"/>
        <v>1590</v>
      </c>
      <c r="T502" s="75">
        <f>VLOOKUP($A502,'Выгр Кат'!$A:$T,T$1,0)</f>
        <v>1100</v>
      </c>
      <c r="U502" s="75">
        <f>VLOOKUP($A502,'Выгр Кат'!$A:$T,U$1,0)</f>
        <v>1590</v>
      </c>
      <c r="V502" s="76">
        <f t="shared" si="113"/>
        <v>0</v>
      </c>
      <c r="W502" s="76">
        <f t="shared" si="114"/>
        <v>0</v>
      </c>
      <c r="X502" s="77">
        <f>IF(IFERROR(RIGHT(E502,1),"")="✔",S502*(1-#REF!),S502*(1-$X$2))</f>
        <v>1478.6999999999998</v>
      </c>
      <c r="Y502" s="167">
        <f t="shared" si="116"/>
        <v>0.34427272727272706</v>
      </c>
      <c r="Z502" s="167">
        <f t="shared" si="117"/>
        <v>0.21761904761904771</v>
      </c>
      <c r="AA502" s="167">
        <f t="shared" si="118"/>
        <v>0.71818181818181825</v>
      </c>
      <c r="AB502" s="169">
        <f t="shared" si="120"/>
        <v>1890</v>
      </c>
      <c r="AC502" s="161">
        <f>IFERROR(ROUND((VLOOKUP($A502,'ИЗ ГУГЛА'!$B:$Z,AC$1,0)+AE502)*AD502,),VLOOKUP($A502,'ИЗ ГУГЛА'!$B:$Z,AC$1,0))</f>
        <v>1890</v>
      </c>
      <c r="AD502" s="78">
        <v>1</v>
      </c>
      <c r="AE502" s="160">
        <v>0</v>
      </c>
      <c r="AF502" s="183">
        <v>1890</v>
      </c>
      <c r="AG502" s="152" t="s">
        <v>26932</v>
      </c>
      <c r="AH502" s="161" t="str">
        <f>IFERROR(ROUND((VLOOKUP($A502,'ИЗ ГУГЛА'!$B:$Z,AH$1,0)+AJ502)*AI502,),VLOOKUP($A502,'ИЗ ГУГЛА'!$B:$Z,AH$1,0))</f>
        <v/>
      </c>
      <c r="AI502" s="78">
        <v>1</v>
      </c>
      <c r="AJ502" s="160">
        <v>0</v>
      </c>
      <c r="AK502" s="172"/>
      <c r="AL502" s="172"/>
      <c r="AM502" s="161" t="str">
        <f>IFERROR(ROUND((VLOOKUP($A502,'ИЗ ГУГЛА'!$B:$Z,AM$1,0)+AO502)*AN502,),VLOOKUP($A502,'ИЗ ГУГЛА'!$B:$Z,AM$1,0))</f>
        <v/>
      </c>
      <c r="AN502" s="160">
        <v>1</v>
      </c>
      <c r="AO502" s="160">
        <v>0</v>
      </c>
      <c r="AP502" s="172"/>
      <c r="AQ502" s="172"/>
      <c r="AR502" s="161" t="str">
        <f>IFERROR(ROUND((VLOOKUP($A502,'ИЗ ГУГЛА'!$B:$Z,AR$1,0)+AT502)*AS502,),VLOOKUP($A502,'ИЗ ГУГЛА'!$B:$Z,AR$1,0))</f>
        <v/>
      </c>
      <c r="AS502" s="160">
        <v>1</v>
      </c>
      <c r="AT502" s="160">
        <v>0</v>
      </c>
      <c r="AU502" s="172"/>
      <c r="AV502" s="172"/>
    </row>
    <row r="503" spans="1:48" ht="61.5" hidden="1" thickTop="1" thickBot="1">
      <c r="A503" s="121">
        <v>204501</v>
      </c>
      <c r="B503" s="115">
        <f>VLOOKUP($A503,'Выгр Кат'!$A:$T,B$1,0)</f>
        <v>29636</v>
      </c>
      <c r="C503" s="116" t="str">
        <f>VLOOKUP($A503,'Выгр Кат'!$A:$T,C$1,0)</f>
        <v>Ремонтный комплект MAREL передней ступицы внутренний и наружный подшипник для ВАЗ 2101-2107</v>
      </c>
      <c r="D503" s="115" t="str">
        <f>VLOOKUP($A503,'Выгр Кат'!$A:$T,D$1,0)</f>
        <v>Y</v>
      </c>
      <c r="E503" s="115" t="str">
        <f>VLOOKUP($A503,'Выгр Кат'!$A:$T,E$1,0)</f>
        <v>1</v>
      </c>
      <c r="F503" s="115" t="str">
        <f>VLOOKUP($A503,'Выгр Кат'!$A:$T,F$1,0)</f>
        <v>MWB020</v>
      </c>
      <c r="G503" s="115" t="str">
        <f>VLOOKUP($A503,'Выгр Кат'!$A:$T,G$1,0)</f>
        <v>21010310180086</v>
      </c>
      <c r="H503" s="115" t="str">
        <f>VLOOKUP($A503,'Выгр Кат'!$A:$T,H$1,0)</f>
        <v>2101-3101800</v>
      </c>
      <c r="I503" s="93" t="s">
        <v>2334</v>
      </c>
      <c r="J503" s="93" t="s">
        <v>2334</v>
      </c>
      <c r="K503" s="75" t="e">
        <f>VLOOKUP(J503,'Отчет Eplex'!$B:$E,4,0)</f>
        <v>#N/A</v>
      </c>
      <c r="L503" s="75" t="e">
        <f t="shared" si="111"/>
        <v>#N/A</v>
      </c>
      <c r="M503" s="72">
        <v>1</v>
      </c>
      <c r="N503" s="73" t="s">
        <v>2270</v>
      </c>
      <c r="O503" s="72" t="str">
        <f>IFERROR(IF(VLOOKUP(I503,'Прайс шпак'!C:F,4,0)=N503,"шпак","Ошибка"),"Ошибка")</f>
        <v>шпак</v>
      </c>
      <c r="P503" s="74">
        <f>INDEX('Прайс шпак'!$H:$H,MATCH(I503,'Прайс шпак'!$C:$C,0))*M503</f>
        <v>700</v>
      </c>
      <c r="Q503" s="72">
        <f>VLOOKUP(P503,Наценка!$A$1:$B$8,2,1)</f>
        <v>1.5</v>
      </c>
      <c r="R503" s="75">
        <f t="shared" si="119"/>
        <v>1050</v>
      </c>
      <c r="S503" s="74">
        <f t="shared" si="112"/>
        <v>1090</v>
      </c>
      <c r="T503" s="75">
        <f>VLOOKUP($A503,'Выгр Кат'!$A:$T,T$1,0)</f>
        <v>700</v>
      </c>
      <c r="U503" s="75">
        <f>VLOOKUP($A503,'Выгр Кат'!$A:$T,U$1,0)</f>
        <v>1090</v>
      </c>
      <c r="V503" s="76">
        <f t="shared" si="113"/>
        <v>0</v>
      </c>
      <c r="W503" s="76">
        <f t="shared" si="114"/>
        <v>0</v>
      </c>
      <c r="X503" s="77">
        <f>IF(IFERROR(RIGHT(E503,1),"")="✔",S503*(1-#REF!),S503*(1-$X$2))</f>
        <v>1013.6999999999999</v>
      </c>
      <c r="Y503" s="167">
        <f t="shared" si="116"/>
        <v>0.44814285714285695</v>
      </c>
      <c r="Z503" s="167">
        <f t="shared" si="117"/>
        <v>0.14815126050420174</v>
      </c>
      <c r="AA503" s="167">
        <f t="shared" si="118"/>
        <v>0.7</v>
      </c>
      <c r="AB503" s="169">
        <f t="shared" si="120"/>
        <v>1190</v>
      </c>
      <c r="AC503" s="161">
        <f>IFERROR(ROUND((VLOOKUP($A503,'ИЗ ГУГЛА'!$B:$Z,AC$1,0)+AE503)*AD503,),VLOOKUP($A503,'ИЗ ГУГЛА'!$B:$Z,AC$1,0))</f>
        <v>1190</v>
      </c>
      <c r="AD503" s="78">
        <v>1</v>
      </c>
      <c r="AE503" s="160">
        <v>0</v>
      </c>
      <c r="AF503" s="183">
        <v>1190</v>
      </c>
      <c r="AG503" s="152" t="s">
        <v>28602</v>
      </c>
      <c r="AH503" s="161" t="str">
        <f>IFERROR(ROUND((VLOOKUP($A503,'ИЗ ГУГЛА'!$B:$Z,AH$1,0)+AJ503)*AI503,),VLOOKUP($A503,'ИЗ ГУГЛА'!$B:$Z,AH$1,0))</f>
        <v/>
      </c>
      <c r="AI503" s="78">
        <v>1</v>
      </c>
      <c r="AJ503" s="160">
        <v>0</v>
      </c>
      <c r="AK503" s="172"/>
      <c r="AL503" s="172"/>
      <c r="AM503" s="161" t="str">
        <f>IFERROR(ROUND((VLOOKUP($A503,'ИЗ ГУГЛА'!$B:$Z,AM$1,0)+AO503)*AN503,),VLOOKUP($A503,'ИЗ ГУГЛА'!$B:$Z,AM$1,0))</f>
        <v/>
      </c>
      <c r="AN503" s="160">
        <v>1</v>
      </c>
      <c r="AO503" s="160">
        <v>0</v>
      </c>
      <c r="AP503" s="172"/>
      <c r="AQ503" s="172"/>
      <c r="AR503" s="161" t="str">
        <f>IFERROR(ROUND((VLOOKUP($A503,'ИЗ ГУГЛА'!$B:$Z,AR$1,0)+AT503)*AS503,),VLOOKUP($A503,'ИЗ ГУГЛА'!$B:$Z,AR$1,0))</f>
        <v/>
      </c>
      <c r="AS503" s="160">
        <v>1</v>
      </c>
      <c r="AT503" s="160">
        <v>0</v>
      </c>
      <c r="AU503" s="172"/>
      <c r="AV503" s="172"/>
    </row>
    <row r="504" spans="1:48" ht="31.5" hidden="1" thickTop="1" thickBot="1">
      <c r="A504" s="121">
        <v>194948</v>
      </c>
      <c r="B504" s="115">
        <f>VLOOKUP($A504,'Выгр Кат'!$A:$T,B$1,0)</f>
        <v>29644</v>
      </c>
      <c r="C504" s="116" t="str">
        <f>VLOOKUP($A504,'Выгр Кат'!$A:$T,C$1,0)</f>
        <v>Подшипник MAREL полуоси для ВАЗ 2101-2107</v>
      </c>
      <c r="D504" s="115" t="str">
        <f>VLOOKUP($A504,'Выгр Кат'!$A:$T,D$1,0)</f>
        <v>Y</v>
      </c>
      <c r="E504" s="115" t="str">
        <f>VLOOKUP($A504,'Выгр Кат'!$A:$T,E$1,0)</f>
        <v>1</v>
      </c>
      <c r="F504" s="115" t="str">
        <f>VLOOKUP($A504,'Выгр Кат'!$A:$T,F$1,0)</f>
        <v>MWB021</v>
      </c>
      <c r="G504" s="115" t="str">
        <f>VLOOKUP($A504,'Выгр Кат'!$A:$T,G$1,0)</f>
        <v>21010240308001</v>
      </c>
      <c r="H504" s="115" t="str">
        <f>VLOOKUP($A504,'Выгр Кат'!$A:$T,H$1,0)</f>
        <v>2101-2403080</v>
      </c>
      <c r="I504" s="93" t="s">
        <v>2347</v>
      </c>
      <c r="J504" s="93" t="s">
        <v>2347</v>
      </c>
      <c r="K504" s="75" t="e">
        <f>VLOOKUP(J504,'Отчет Eplex'!$B:$E,4,0)</f>
        <v>#N/A</v>
      </c>
      <c r="L504" s="75" t="e">
        <f t="shared" ref="L504:L567" si="121">K504-P504</f>
        <v>#N/A</v>
      </c>
      <c r="M504" s="72">
        <v>1</v>
      </c>
      <c r="N504" s="73" t="s">
        <v>2270</v>
      </c>
      <c r="O504" s="72" t="str">
        <f>IFERROR(IF(VLOOKUP(I504,'Прайс шпак'!C:F,4,0)=N504,"шпак","Ошибка"),"Ошибка")</f>
        <v>шпак</v>
      </c>
      <c r="P504" s="74">
        <f>INDEX('Прайс шпак'!$H:$H,MATCH(I504,'Прайс шпак'!$C:$C,0))*M504</f>
        <v>420</v>
      </c>
      <c r="Q504" s="72">
        <f>VLOOKUP(P504,Наценка!$A$1:$B$8,2,1)</f>
        <v>1.55</v>
      </c>
      <c r="R504" s="75">
        <f t="shared" si="119"/>
        <v>651</v>
      </c>
      <c r="S504" s="74">
        <f t="shared" ref="S504:S567" si="122">IF(R504&lt;=1000,(ROUNDUP(R504,-1)-1),(ROUNDUP(R504,-2)-10))</f>
        <v>659</v>
      </c>
      <c r="T504" s="75">
        <f>VLOOKUP($A504,'Выгр Кат'!$A:$T,T$1,0)</f>
        <v>420</v>
      </c>
      <c r="U504" s="75">
        <f>VLOOKUP($A504,'Выгр Кат'!$A:$T,U$1,0)</f>
        <v>659</v>
      </c>
      <c r="V504" s="76">
        <f t="shared" ref="V504:V567" si="123">P504-T504</f>
        <v>0</v>
      </c>
      <c r="W504" s="76">
        <f t="shared" ref="W504:W567" si="124">S504-U504</f>
        <v>0</v>
      </c>
      <c r="X504" s="77">
        <f>IF(IFERROR(RIGHT(E504,1),"")="✔",S504*(1-#REF!),S504*(1-$X$2))</f>
        <v>612.87</v>
      </c>
      <c r="Y504" s="167">
        <f t="shared" si="116"/>
        <v>0.4592142857142858</v>
      </c>
      <c r="Z504" s="167">
        <f t="shared" si="117"/>
        <v>0.2030299089726918</v>
      </c>
      <c r="AA504" s="167">
        <f t="shared" si="118"/>
        <v>0.83095238095238089</v>
      </c>
      <c r="AB504" s="169">
        <f t="shared" si="120"/>
        <v>769</v>
      </c>
      <c r="AC504" s="161">
        <f>IFERROR(ROUND((VLOOKUP($A504,'ИЗ ГУГЛА'!$B:$Z,AC$1,0)+AE504)*AD504,),VLOOKUP($A504,'ИЗ ГУГЛА'!$B:$Z,AC$1,0))</f>
        <v>769</v>
      </c>
      <c r="AD504" s="78">
        <v>1</v>
      </c>
      <c r="AE504" s="160">
        <v>0</v>
      </c>
      <c r="AF504" s="183">
        <v>769</v>
      </c>
      <c r="AG504" s="152" t="s">
        <v>28603</v>
      </c>
      <c r="AH504" s="161" t="str">
        <f>IFERROR(ROUND((VLOOKUP($A504,'ИЗ ГУГЛА'!$B:$Z,AH$1,0)+AJ504)*AI504,),VLOOKUP($A504,'ИЗ ГУГЛА'!$B:$Z,AH$1,0))</f>
        <v/>
      </c>
      <c r="AI504" s="78">
        <v>1</v>
      </c>
      <c r="AJ504" s="160">
        <v>0</v>
      </c>
      <c r="AK504" s="172"/>
      <c r="AL504" s="172"/>
      <c r="AM504" s="161" t="str">
        <f>IFERROR(ROUND((VLOOKUP($A504,'ИЗ ГУГЛА'!$B:$Z,AM$1,0)+AO504)*AN504,),VLOOKUP($A504,'ИЗ ГУГЛА'!$B:$Z,AM$1,0))</f>
        <v/>
      </c>
      <c r="AN504" s="160">
        <v>1</v>
      </c>
      <c r="AO504" s="160">
        <v>0</v>
      </c>
      <c r="AP504" s="172"/>
      <c r="AQ504" s="172"/>
      <c r="AR504" s="161" t="str">
        <f>IFERROR(ROUND((VLOOKUP($A504,'ИЗ ГУГЛА'!$B:$Z,AR$1,0)+AT504)*AS504,),VLOOKUP($A504,'ИЗ ГУГЛА'!$B:$Z,AR$1,0))</f>
        <v/>
      </c>
      <c r="AS504" s="160">
        <v>1</v>
      </c>
      <c r="AT504" s="160">
        <v>0</v>
      </c>
      <c r="AU504" s="172"/>
      <c r="AV504" s="172"/>
    </row>
    <row r="505" spans="1:48" ht="31.5" hidden="1" thickTop="1" thickBot="1">
      <c r="A505" s="121">
        <v>204498</v>
      </c>
      <c r="B505" s="115">
        <f>VLOOKUP($A505,'Выгр Кат'!$A:$T,B$1,0)</f>
        <v>29648</v>
      </c>
      <c r="C505" s="116" t="str">
        <f>VLOOKUP($A505,'Выгр Кат'!$A:$T,C$1,0)</f>
        <v>Ремонтный комплект MAREL задней полуоси для ВАЗ 2101-2107</v>
      </c>
      <c r="D505" s="115" t="str">
        <f>VLOOKUP($A505,'Выгр Кат'!$A:$T,D$1,0)</f>
        <v>Y</v>
      </c>
      <c r="E505" s="115" t="str">
        <f>VLOOKUP($A505,'Выгр Кат'!$A:$T,E$1,0)</f>
        <v>1</v>
      </c>
      <c r="F505" s="115" t="str">
        <f>VLOOKUP($A505,'Выгр Кат'!$A:$T,F$1,0)</f>
        <v>MWB022</v>
      </c>
      <c r="G505" s="115" t="str">
        <f>VLOOKUP($A505,'Выгр Кат'!$A:$T,G$1,0)</f>
        <v>21010240308086</v>
      </c>
      <c r="H505" s="115" t="str">
        <f>VLOOKUP($A505,'Выгр Кат'!$A:$T,H$1,0)</f>
        <v>2101-2403080</v>
      </c>
      <c r="I505" s="93" t="s">
        <v>2351</v>
      </c>
      <c r="J505" s="93" t="s">
        <v>2351</v>
      </c>
      <c r="K505" s="75" t="e">
        <f>VLOOKUP(J505,'Отчет Eplex'!$B:$E,4,0)</f>
        <v>#N/A</v>
      </c>
      <c r="L505" s="75" t="e">
        <f t="shared" si="121"/>
        <v>#N/A</v>
      </c>
      <c r="M505" s="72">
        <v>1</v>
      </c>
      <c r="N505" s="73" t="s">
        <v>2270</v>
      </c>
      <c r="O505" s="72" t="str">
        <f>IFERROR(IF(VLOOKUP(I505,'Прайс шпак'!C:F,4,0)=N505,"шпак","Ошибка"),"Ошибка")</f>
        <v>шпак</v>
      </c>
      <c r="P505" s="74">
        <f>INDEX('Прайс шпак'!$H:$H,MATCH(I505,'Прайс шпак'!$C:$C,0))*M505</f>
        <v>600</v>
      </c>
      <c r="Q505" s="72">
        <f>VLOOKUP(P505,Наценка!$A$1:$B$8,2,1)</f>
        <v>1.5</v>
      </c>
      <c r="R505" s="75">
        <f t="shared" si="119"/>
        <v>900</v>
      </c>
      <c r="S505" s="74">
        <f t="shared" si="122"/>
        <v>899</v>
      </c>
      <c r="T505" s="75">
        <f>VLOOKUP($A505,'Выгр Кат'!$A:$T,T$1,0)</f>
        <v>600</v>
      </c>
      <c r="U505" s="75">
        <f>VLOOKUP($A505,'Выгр Кат'!$A:$T,U$1,0)</f>
        <v>899</v>
      </c>
      <c r="V505" s="76">
        <f t="shared" si="123"/>
        <v>0</v>
      </c>
      <c r="W505" s="76">
        <f t="shared" si="124"/>
        <v>0</v>
      </c>
      <c r="X505" s="77">
        <f>IF(IFERROR(RIGHT(E505,1),"")="✔",S505*(1-#REF!),S505*(1-$X$2))</f>
        <v>836.06999999999994</v>
      </c>
      <c r="Y505" s="167">
        <f t="shared" si="116"/>
        <v>0.39344999999999986</v>
      </c>
      <c r="Z505" s="167">
        <f t="shared" si="117"/>
        <v>0.23296330275229363</v>
      </c>
      <c r="AA505" s="167">
        <f t="shared" si="118"/>
        <v>0.81666666666666665</v>
      </c>
      <c r="AB505" s="169">
        <f t="shared" si="120"/>
        <v>1090</v>
      </c>
      <c r="AC505" s="161">
        <f>IFERROR(ROUND((VLOOKUP($A505,'ИЗ ГУГЛА'!$B:$Z,AC$1,0)+AE505)*AD505,),VLOOKUP($A505,'ИЗ ГУГЛА'!$B:$Z,AC$1,0))</f>
        <v>1090</v>
      </c>
      <c r="AD505" s="78">
        <v>1</v>
      </c>
      <c r="AE505" s="160">
        <v>0</v>
      </c>
      <c r="AF505" s="183">
        <v>1090</v>
      </c>
      <c r="AG505" s="152" t="s">
        <v>28604</v>
      </c>
      <c r="AH505" s="161" t="str">
        <f>IFERROR(ROUND((VLOOKUP($A505,'ИЗ ГУГЛА'!$B:$Z,AH$1,0)+AJ505)*AI505,),VLOOKUP($A505,'ИЗ ГУГЛА'!$B:$Z,AH$1,0))</f>
        <v/>
      </c>
      <c r="AI505" s="78">
        <v>1</v>
      </c>
      <c r="AJ505" s="160">
        <v>0</v>
      </c>
      <c r="AK505" s="172"/>
      <c r="AL505" s="172"/>
      <c r="AM505" s="161" t="str">
        <f>IFERROR(ROUND((VLOOKUP($A505,'ИЗ ГУГЛА'!$B:$Z,AM$1,0)+AO505)*AN505,),VLOOKUP($A505,'ИЗ ГУГЛА'!$B:$Z,AM$1,0))</f>
        <v/>
      </c>
      <c r="AN505" s="160">
        <v>1</v>
      </c>
      <c r="AO505" s="160">
        <v>0</v>
      </c>
      <c r="AP505" s="172"/>
      <c r="AQ505" s="172"/>
      <c r="AR505" s="161" t="str">
        <f>IFERROR(ROUND((VLOOKUP($A505,'ИЗ ГУГЛА'!$B:$Z,AR$1,0)+AT505)*AS505,),VLOOKUP($A505,'ИЗ ГУГЛА'!$B:$Z,AR$1,0))</f>
        <v/>
      </c>
      <c r="AS505" s="160">
        <v>1</v>
      </c>
      <c r="AT505" s="160">
        <v>0</v>
      </c>
      <c r="AU505" s="172"/>
      <c r="AV505" s="172"/>
    </row>
    <row r="506" spans="1:48" ht="31.5" hidden="1" thickTop="1" thickBot="1">
      <c r="A506" s="121">
        <v>194949</v>
      </c>
      <c r="B506" s="115">
        <f>VLOOKUP($A506,'Выгр Кат'!$A:$T,B$1,0)</f>
        <v>29645</v>
      </c>
      <c r="C506" s="116" t="str">
        <f>VLOOKUP($A506,'Выгр Кат'!$A:$T,C$1,0)</f>
        <v>Подшипник MAREL полуоси для Лада Нива 4х4, Шевроле Нива</v>
      </c>
      <c r="D506" s="115" t="str">
        <f>VLOOKUP($A506,'Выгр Кат'!$A:$T,D$1,0)</f>
        <v>Y</v>
      </c>
      <c r="E506" s="115" t="str">
        <f>VLOOKUP($A506,'Выгр Кат'!$A:$T,E$1,0)</f>
        <v>1</v>
      </c>
      <c r="F506" s="115" t="str">
        <f>VLOOKUP($A506,'Выгр Кат'!$A:$T,F$1,0)</f>
        <v>MWB023</v>
      </c>
      <c r="G506" s="115" t="str">
        <f>VLOOKUP($A506,'Выгр Кат'!$A:$T,G$1,0)</f>
        <v>21210240308000</v>
      </c>
      <c r="H506" s="115" t="str">
        <f>VLOOKUP($A506,'Выгр Кат'!$A:$T,H$1,0)</f>
        <v>2121-2403080</v>
      </c>
      <c r="I506" s="93" t="s">
        <v>2349</v>
      </c>
      <c r="J506" s="93" t="s">
        <v>2349</v>
      </c>
      <c r="K506" s="75" t="e">
        <f>VLOOKUP(J506,'Отчет Eplex'!$B:$E,4,0)</f>
        <v>#N/A</v>
      </c>
      <c r="L506" s="75" t="e">
        <f t="shared" si="121"/>
        <v>#N/A</v>
      </c>
      <c r="M506" s="72">
        <v>1</v>
      </c>
      <c r="N506" s="73" t="s">
        <v>2270</v>
      </c>
      <c r="O506" s="72" t="str">
        <f>IFERROR(IF(VLOOKUP(I506,'Прайс шпак'!C:F,4,0)=N506,"шпак","Ошибка"),"Ошибка")</f>
        <v>шпак</v>
      </c>
      <c r="P506" s="74">
        <f>INDEX('Прайс шпак'!$H:$H,MATCH(I506,'Прайс шпак'!$C:$C,0))*M506</f>
        <v>570</v>
      </c>
      <c r="Q506" s="72">
        <f>VLOOKUP(P506,Наценка!$A$1:$B$8,2,1)</f>
        <v>1.5</v>
      </c>
      <c r="R506" s="75">
        <f t="shared" si="119"/>
        <v>855</v>
      </c>
      <c r="S506" s="74">
        <f t="shared" si="122"/>
        <v>859</v>
      </c>
      <c r="T506" s="75">
        <f>VLOOKUP($A506,'Выгр Кат'!$A:$T,T$1,0)</f>
        <v>570</v>
      </c>
      <c r="U506" s="75">
        <f>VLOOKUP($A506,'Выгр Кат'!$A:$T,U$1,0)</f>
        <v>859</v>
      </c>
      <c r="V506" s="76">
        <f t="shared" si="123"/>
        <v>0</v>
      </c>
      <c r="W506" s="76">
        <f t="shared" si="124"/>
        <v>0</v>
      </c>
      <c r="X506" s="77">
        <f>IF(IFERROR(RIGHT(E506,1),"")="✔",S506*(1-#REF!),S506*(1-$X$2))</f>
        <v>798.86999999999989</v>
      </c>
      <c r="Y506" s="167">
        <f t="shared" si="116"/>
        <v>0.40152631578947351</v>
      </c>
      <c r="Z506" s="167">
        <f t="shared" si="117"/>
        <v>0.19306060606060618</v>
      </c>
      <c r="AA506" s="167">
        <f t="shared" si="118"/>
        <v>0.73684210526315796</v>
      </c>
      <c r="AB506" s="169">
        <f t="shared" si="120"/>
        <v>990</v>
      </c>
      <c r="AC506" s="161">
        <f>IFERROR(ROUND((VLOOKUP($A506,'ИЗ ГУГЛА'!$B:$Z,AC$1,0)+AE506)*AD506,),VLOOKUP($A506,'ИЗ ГУГЛА'!$B:$Z,AC$1,0))</f>
        <v>990</v>
      </c>
      <c r="AD506" s="78">
        <v>1</v>
      </c>
      <c r="AE506" s="160">
        <v>0</v>
      </c>
      <c r="AF506" s="183">
        <v>990</v>
      </c>
      <c r="AG506" s="152" t="s">
        <v>28605</v>
      </c>
      <c r="AH506" s="161" t="str">
        <f>IFERROR(ROUND((VLOOKUP($A506,'ИЗ ГУГЛА'!$B:$Z,AH$1,0)+AJ506)*AI506,),VLOOKUP($A506,'ИЗ ГУГЛА'!$B:$Z,AH$1,0))</f>
        <v/>
      </c>
      <c r="AI506" s="78">
        <v>1</v>
      </c>
      <c r="AJ506" s="160">
        <v>0</v>
      </c>
      <c r="AK506" s="172"/>
      <c r="AL506" s="172"/>
      <c r="AM506" s="161" t="str">
        <f>IFERROR(ROUND((VLOOKUP($A506,'ИЗ ГУГЛА'!$B:$Z,AM$1,0)+AO506)*AN506,),VLOOKUP($A506,'ИЗ ГУГЛА'!$B:$Z,AM$1,0))</f>
        <v/>
      </c>
      <c r="AN506" s="160">
        <v>1</v>
      </c>
      <c r="AO506" s="160">
        <v>0</v>
      </c>
      <c r="AP506" s="172"/>
      <c r="AQ506" s="172"/>
      <c r="AR506" s="161" t="str">
        <f>IFERROR(ROUND((VLOOKUP($A506,'ИЗ ГУГЛА'!$B:$Z,AR$1,0)+AT506)*AS506,),VLOOKUP($A506,'ИЗ ГУГЛА'!$B:$Z,AR$1,0))</f>
        <v/>
      </c>
      <c r="AS506" s="160">
        <v>1</v>
      </c>
      <c r="AT506" s="160">
        <v>0</v>
      </c>
      <c r="AU506" s="172"/>
      <c r="AV506" s="172"/>
    </row>
    <row r="507" spans="1:48" ht="46.5" hidden="1" thickTop="1" thickBot="1">
      <c r="A507" s="121">
        <v>204499</v>
      </c>
      <c r="B507" s="115">
        <f>VLOOKUP($A507,'Выгр Кат'!$A:$T,B$1,0)</f>
        <v>29651</v>
      </c>
      <c r="C507" s="116" t="str">
        <f>VLOOKUP($A507,'Выгр Кат'!$A:$T,C$1,0)</f>
        <v>Ремонтный комплект MAREL задней полуоси для Лада Нива 4х4, Шевроле Нива</v>
      </c>
      <c r="D507" s="115" t="str">
        <f>VLOOKUP($A507,'Выгр Кат'!$A:$T,D$1,0)</f>
        <v>Y</v>
      </c>
      <c r="E507" s="115" t="str">
        <f>VLOOKUP($A507,'Выгр Кат'!$A:$T,E$1,0)</f>
        <v>1</v>
      </c>
      <c r="F507" s="115" t="str">
        <f>VLOOKUP($A507,'Выгр Кат'!$A:$T,F$1,0)</f>
        <v>MWB024</v>
      </c>
      <c r="G507" s="115" t="str">
        <f>VLOOKUP($A507,'Выгр Кат'!$A:$T,G$1,0)</f>
        <v>21210240308086</v>
      </c>
      <c r="H507" s="115" t="str">
        <f>VLOOKUP($A507,'Выгр Кат'!$A:$T,H$1,0)</f>
        <v>2121-2403080</v>
      </c>
      <c r="I507" s="93" t="s">
        <v>2353</v>
      </c>
      <c r="J507" s="93" t="s">
        <v>2353</v>
      </c>
      <c r="K507" s="75" t="e">
        <f>VLOOKUP(J507,'Отчет Eplex'!$B:$E,4,0)</f>
        <v>#N/A</v>
      </c>
      <c r="L507" s="75" t="e">
        <f t="shared" si="121"/>
        <v>#N/A</v>
      </c>
      <c r="M507" s="72">
        <v>1</v>
      </c>
      <c r="N507" s="73" t="s">
        <v>2270</v>
      </c>
      <c r="O507" s="72" t="str">
        <f>IFERROR(IF(VLOOKUP(I507,'Прайс шпак'!C:F,4,0)=N507,"шпак","Ошибка"),"Ошибка")</f>
        <v>шпак</v>
      </c>
      <c r="P507" s="74">
        <f>INDEX('Прайс шпак'!$H:$H,MATCH(I507,'Прайс шпак'!$C:$C,0))*M507</f>
        <v>880</v>
      </c>
      <c r="Q507" s="72">
        <f>VLOOKUP(P507,Наценка!$A$1:$B$8,2,1)</f>
        <v>1.5</v>
      </c>
      <c r="R507" s="75">
        <f t="shared" si="119"/>
        <v>1320</v>
      </c>
      <c r="S507" s="74">
        <f t="shared" si="122"/>
        <v>1390</v>
      </c>
      <c r="T507" s="75">
        <f>VLOOKUP($A507,'Выгр Кат'!$A:$T,T$1,0)</f>
        <v>880</v>
      </c>
      <c r="U507" s="75">
        <f>VLOOKUP($A507,'Выгр Кат'!$A:$T,U$1,0)</f>
        <v>1390</v>
      </c>
      <c r="V507" s="76">
        <f t="shared" si="123"/>
        <v>0</v>
      </c>
      <c r="W507" s="76">
        <f t="shared" si="124"/>
        <v>0</v>
      </c>
      <c r="X507" s="77">
        <f>IF(IFERROR(RIGHT(E507,1),"")="✔",S507*(1-#REF!),S507*(1-$X$2))</f>
        <v>1292.6999999999998</v>
      </c>
      <c r="Y507" s="167">
        <f t="shared" si="116"/>
        <v>0.46897727272727252</v>
      </c>
      <c r="Z507" s="167">
        <f t="shared" si="117"/>
        <v>0.13241610738255047</v>
      </c>
      <c r="AA507" s="167">
        <f t="shared" si="118"/>
        <v>0.69318181818181812</v>
      </c>
      <c r="AB507" s="169">
        <f t="shared" si="120"/>
        <v>1490</v>
      </c>
      <c r="AC507" s="161">
        <f>IFERROR(ROUND((VLOOKUP($A507,'ИЗ ГУГЛА'!$B:$Z,AC$1,0)+AE507)*AD507,),VLOOKUP($A507,'ИЗ ГУГЛА'!$B:$Z,AC$1,0))</f>
        <v>1490</v>
      </c>
      <c r="AD507" s="78">
        <v>1</v>
      </c>
      <c r="AE507" s="160">
        <v>0</v>
      </c>
      <c r="AF507" s="183">
        <v>1490</v>
      </c>
      <c r="AG507" s="152" t="s">
        <v>28606</v>
      </c>
      <c r="AH507" s="161" t="str">
        <f>IFERROR(ROUND((VLOOKUP($A507,'ИЗ ГУГЛА'!$B:$Z,AH$1,0)+AJ507)*AI507,),VLOOKUP($A507,'ИЗ ГУГЛА'!$B:$Z,AH$1,0))</f>
        <v/>
      </c>
      <c r="AI507" s="78">
        <v>1</v>
      </c>
      <c r="AJ507" s="160">
        <v>0</v>
      </c>
      <c r="AK507" s="172"/>
      <c r="AL507" s="172"/>
      <c r="AM507" s="161" t="str">
        <f>IFERROR(ROUND((VLOOKUP($A507,'ИЗ ГУГЛА'!$B:$Z,AM$1,0)+AO507)*AN507,),VLOOKUP($A507,'ИЗ ГУГЛА'!$B:$Z,AM$1,0))</f>
        <v/>
      </c>
      <c r="AN507" s="160">
        <v>1</v>
      </c>
      <c r="AO507" s="160">
        <v>0</v>
      </c>
      <c r="AP507" s="172"/>
      <c r="AQ507" s="172"/>
      <c r="AR507" s="161" t="str">
        <f>IFERROR(ROUND((VLOOKUP($A507,'ИЗ ГУГЛА'!$B:$Z,AR$1,0)+AT507)*AS507,),VLOOKUP($A507,'ИЗ ГУГЛА'!$B:$Z,AR$1,0))</f>
        <v/>
      </c>
      <c r="AS507" s="160">
        <v>1</v>
      </c>
      <c r="AT507" s="160">
        <v>0</v>
      </c>
      <c r="AU507" s="172"/>
      <c r="AV507" s="172"/>
    </row>
    <row r="508" spans="1:48" ht="46.5" hidden="1" thickTop="1" thickBot="1">
      <c r="A508" s="121">
        <v>204500</v>
      </c>
      <c r="B508" s="115">
        <f>VLOOKUP($A508,'Выгр Кат'!$A:$T,B$1,0)</f>
        <v>29652</v>
      </c>
      <c r="C508" s="116" t="str">
        <f>VLOOKUP($A508,'Выгр Кат'!$A:$T,C$1,0)</f>
        <v>Ремонтный комплект MAREL задней полуоси для Лада Нива 4х4, Шевроле Нива с АБС</v>
      </c>
      <c r="D508" s="115" t="str">
        <f>VLOOKUP($A508,'Выгр Кат'!$A:$T,D$1,0)</f>
        <v>Y</v>
      </c>
      <c r="E508" s="115" t="str">
        <f>VLOOKUP($A508,'Выгр Кат'!$A:$T,E$1,0)</f>
        <v>1</v>
      </c>
      <c r="F508" s="115" t="str">
        <f>VLOOKUP($A508,'Выгр Кат'!$A:$T,F$1,0)</f>
        <v>MWB025</v>
      </c>
      <c r="G508" s="115" t="str">
        <f>VLOOKUP($A508,'Выгр Кат'!$A:$T,G$1,0)</f>
        <v>21230240308086</v>
      </c>
      <c r="H508" s="115" t="str">
        <f>VLOOKUP($A508,'Выгр Кат'!$A:$T,H$1,0)</f>
        <v>2123-2403080</v>
      </c>
      <c r="I508" s="93" t="s">
        <v>2355</v>
      </c>
      <c r="J508" s="93" t="s">
        <v>2355</v>
      </c>
      <c r="K508" s="75" t="e">
        <f>VLOOKUP(J508,'Отчет Eplex'!$B:$E,4,0)</f>
        <v>#N/A</v>
      </c>
      <c r="L508" s="75" t="e">
        <f t="shared" si="121"/>
        <v>#N/A</v>
      </c>
      <c r="M508" s="72">
        <v>1</v>
      </c>
      <c r="N508" s="73" t="s">
        <v>2270</v>
      </c>
      <c r="O508" s="72" t="str">
        <f>IFERROR(IF(VLOOKUP(I508,'Прайс шпак'!C:F,4,0)=N508,"шпак","Ошибка"),"Ошибка")</f>
        <v>шпак</v>
      </c>
      <c r="P508" s="74">
        <f>INDEX('Прайс шпак'!$H:$H,MATCH(I508,'Прайс шпак'!$C:$C,0))*M508</f>
        <v>1050</v>
      </c>
      <c r="Q508" s="72">
        <f>VLOOKUP(P508,Наценка!$A$1:$B$8,2,1)</f>
        <v>1.39</v>
      </c>
      <c r="R508" s="75">
        <f t="shared" si="119"/>
        <v>1459.5</v>
      </c>
      <c r="S508" s="74">
        <f t="shared" si="122"/>
        <v>1490</v>
      </c>
      <c r="T508" s="75">
        <f>VLOOKUP($A508,'Выгр Кат'!$A:$T,T$1,0)</f>
        <v>1050</v>
      </c>
      <c r="U508" s="75">
        <f>VLOOKUP($A508,'Выгр Кат'!$A:$T,U$1,0)</f>
        <v>1490</v>
      </c>
      <c r="V508" s="76">
        <f t="shared" si="123"/>
        <v>0</v>
      </c>
      <c r="W508" s="76">
        <f t="shared" si="124"/>
        <v>0</v>
      </c>
      <c r="X508" s="77">
        <f>IF(IFERROR(RIGHT(E508,1),"")="✔",S508*(1-#REF!),S508*(1-$X$2))</f>
        <v>1385.6999999999998</v>
      </c>
      <c r="Y508" s="167">
        <f t="shared" ref="Y508:Y571" si="125">IFERROR(X508/P508-1,"")</f>
        <v>0.31971428571428562</v>
      </c>
      <c r="Z508" s="167">
        <f t="shared" ref="Z508:Z571" si="126">IFERROR((AB508-X508)/AB508,"")</f>
        <v>0.22586592178770959</v>
      </c>
      <c r="AA508" s="167">
        <f t="shared" ref="AA508:AA571" si="127">IFERROR(IF(AB508="","",AB508/P508-1),"")</f>
        <v>0.7047619047619047</v>
      </c>
      <c r="AB508" s="169">
        <f t="shared" si="120"/>
        <v>1790</v>
      </c>
      <c r="AC508" s="161">
        <f>IFERROR(ROUND((VLOOKUP($A508,'ИЗ ГУГЛА'!$B:$Z,AC$1,0)+AE508)*AD508,),VLOOKUP($A508,'ИЗ ГУГЛА'!$B:$Z,AC$1,0))</f>
        <v>1790</v>
      </c>
      <c r="AD508" s="78">
        <v>1</v>
      </c>
      <c r="AE508" s="160">
        <v>0</v>
      </c>
      <c r="AF508" s="183">
        <v>1790</v>
      </c>
      <c r="AG508" s="152" t="s">
        <v>26933</v>
      </c>
      <c r="AH508" s="161" t="str">
        <f>IFERROR(ROUND((VLOOKUP($A508,'ИЗ ГУГЛА'!$B:$Z,AH$1,0)+AJ508)*AI508,),VLOOKUP($A508,'ИЗ ГУГЛА'!$B:$Z,AH$1,0))</f>
        <v/>
      </c>
      <c r="AI508" s="78">
        <v>1</v>
      </c>
      <c r="AJ508" s="160">
        <v>0</v>
      </c>
      <c r="AK508" s="172"/>
      <c r="AL508" s="172"/>
      <c r="AM508" s="161" t="str">
        <f>IFERROR(ROUND((VLOOKUP($A508,'ИЗ ГУГЛА'!$B:$Z,AM$1,0)+AO508)*AN508,),VLOOKUP($A508,'ИЗ ГУГЛА'!$B:$Z,AM$1,0))</f>
        <v/>
      </c>
      <c r="AN508" s="160">
        <v>1</v>
      </c>
      <c r="AO508" s="160">
        <v>0</v>
      </c>
      <c r="AP508" s="172"/>
      <c r="AQ508" s="172"/>
      <c r="AR508" s="161" t="str">
        <f>IFERROR(ROUND((VLOOKUP($A508,'ИЗ ГУГЛА'!$B:$Z,AR$1,0)+AT508)*AS508,),VLOOKUP($A508,'ИЗ ГУГЛА'!$B:$Z,AR$1,0))</f>
        <v/>
      </c>
      <c r="AS508" s="160">
        <v>1</v>
      </c>
      <c r="AT508" s="160">
        <v>0</v>
      </c>
      <c r="AU508" s="172"/>
      <c r="AV508" s="172"/>
    </row>
    <row r="509" spans="1:48" ht="61.5" hidden="1" thickTop="1" thickBot="1">
      <c r="A509" s="121">
        <v>139308</v>
      </c>
      <c r="B509" s="115">
        <f>VLOOKUP($A509,'Выгр Кат'!$A:$T,B$1,0)</f>
        <v>29617</v>
      </c>
      <c r="C509" s="116" t="str">
        <f>VLOOKUP($A509,'Выгр Кат'!$A:$T,C$1,0)</f>
        <v>Помпа MAREL MAGNUM для ВАЗ 2108-21099, 2110-2112, 2113-2115, Лада Калина, Гранта, Ока 8 клапанный двигатель</v>
      </c>
      <c r="D509" s="115" t="str">
        <f>VLOOKUP($A509,'Выгр Кат'!$A:$T,D$1,0)</f>
        <v>Y</v>
      </c>
      <c r="E509" s="115" t="str">
        <f>VLOOKUP($A509,'Выгр Кат'!$A:$T,E$1,0)</f>
        <v>1</v>
      </c>
      <c r="F509" s="115" t="str">
        <f>VLOOKUP($A509,'Выгр Кат'!$A:$T,F$1,0)</f>
        <v>MWP001</v>
      </c>
      <c r="G509" s="115" t="str">
        <f>VLOOKUP($A509,'Выгр Кат'!$A:$T,G$1,0)</f>
        <v>21080130701100</v>
      </c>
      <c r="H509" s="115" t="str">
        <f>VLOOKUP($A509,'Выгр Кат'!$A:$T,H$1,0)</f>
        <v>2108-1307011</v>
      </c>
      <c r="I509" s="93" t="s">
        <v>2304</v>
      </c>
      <c r="J509" s="93" t="s">
        <v>2304</v>
      </c>
      <c r="K509" s="75" t="e">
        <f>VLOOKUP(J509,'Отчет Eplex'!$B:$E,4,0)</f>
        <v>#N/A</v>
      </c>
      <c r="L509" s="75" t="e">
        <f t="shared" si="121"/>
        <v>#N/A</v>
      </c>
      <c r="M509" s="72">
        <v>1</v>
      </c>
      <c r="N509" s="73" t="s">
        <v>2270</v>
      </c>
      <c r="O509" s="72" t="str">
        <f>IFERROR(IF(VLOOKUP(I509,'Прайс шпак'!C:F,4,0)=N509,"шпак","Ошибка"),"Ошибка")</f>
        <v>шпак</v>
      </c>
      <c r="P509" s="74">
        <f>INDEX('Прайс шпак'!$H:$H,MATCH(I509,'Прайс шпак'!$C:$C,0))*M509</f>
        <v>1700</v>
      </c>
      <c r="Q509" s="72">
        <f>VLOOKUP(P509,Наценка!$A$1:$B$8,2,1)</f>
        <v>1.39</v>
      </c>
      <c r="R509" s="75">
        <f t="shared" si="119"/>
        <v>2363</v>
      </c>
      <c r="S509" s="74">
        <f t="shared" si="122"/>
        <v>2390</v>
      </c>
      <c r="T509" s="75">
        <f>VLOOKUP($A509,'Выгр Кат'!$A:$T,T$1,0)</f>
        <v>1700</v>
      </c>
      <c r="U509" s="75">
        <f>VLOOKUP($A509,'Выгр Кат'!$A:$T,U$1,0)</f>
        <v>2390</v>
      </c>
      <c r="V509" s="76">
        <f t="shared" si="123"/>
        <v>0</v>
      </c>
      <c r="W509" s="76">
        <f t="shared" si="124"/>
        <v>0</v>
      </c>
      <c r="X509" s="77">
        <f>IF(IFERROR(RIGHT(E509,1),"")="✔",S509*(1-#REF!),S509*(1-$X$2))</f>
        <v>2222.6999999999998</v>
      </c>
      <c r="Y509" s="167">
        <f t="shared" si="125"/>
        <v>0.30747058823529394</v>
      </c>
      <c r="Z509" s="167">
        <f t="shared" si="126"/>
        <v>0.12457660496258377</v>
      </c>
      <c r="AA509" s="167">
        <f t="shared" si="127"/>
        <v>0.49352941176470577</v>
      </c>
      <c r="AB509" s="169">
        <f t="shared" si="120"/>
        <v>2539</v>
      </c>
      <c r="AC509" s="161">
        <f>IFERROR(ROUND((VLOOKUP($A509,'ИЗ ГУГЛА'!$B:$Z,AC$1,0)+AE509)*AD509,),VLOOKUP($A509,'ИЗ ГУГЛА'!$B:$Z,AC$1,0))</f>
        <v>2539</v>
      </c>
      <c r="AD509" s="78">
        <v>1</v>
      </c>
      <c r="AE509" s="160">
        <v>0</v>
      </c>
      <c r="AF509" s="183">
        <v>2539</v>
      </c>
      <c r="AG509" s="152" t="s">
        <v>26887</v>
      </c>
      <c r="AH509" s="161" t="str">
        <f>IFERROR(ROUND((VLOOKUP($A509,'ИЗ ГУГЛА'!$B:$Z,AH$1,0)+AJ509)*AI509,),VLOOKUP($A509,'ИЗ ГУГЛА'!$B:$Z,AH$1,0))</f>
        <v/>
      </c>
      <c r="AI509" s="78">
        <v>1</v>
      </c>
      <c r="AJ509" s="160">
        <v>0</v>
      </c>
      <c r="AK509" s="172"/>
      <c r="AL509" s="172"/>
      <c r="AM509" s="161" t="str">
        <f>IFERROR(ROUND((VLOOKUP($A509,'ИЗ ГУГЛА'!$B:$Z,AM$1,0)+AO509)*AN509,),VLOOKUP($A509,'ИЗ ГУГЛА'!$B:$Z,AM$1,0))</f>
        <v/>
      </c>
      <c r="AN509" s="160">
        <v>1</v>
      </c>
      <c r="AO509" s="160">
        <v>0</v>
      </c>
      <c r="AP509" s="172"/>
      <c r="AQ509" s="172"/>
      <c r="AR509" s="161" t="str">
        <f>IFERROR(ROUND((VLOOKUP($A509,'ИЗ ГУГЛА'!$B:$Z,AR$1,0)+AT509)*AS509,),VLOOKUP($A509,'ИЗ ГУГЛА'!$B:$Z,AR$1,0))</f>
        <v/>
      </c>
      <c r="AS509" s="160">
        <v>1</v>
      </c>
      <c r="AT509" s="160">
        <v>0</v>
      </c>
      <c r="AU509" s="172"/>
      <c r="AV509" s="172"/>
    </row>
    <row r="510" spans="1:48" ht="31.5" hidden="1" thickTop="1" thickBot="1">
      <c r="A510" s="121">
        <v>139310</v>
      </c>
      <c r="B510" s="115">
        <f>VLOOKUP($A510,'Выгр Кат'!$A:$T,B$1,0)</f>
        <v>29618</v>
      </c>
      <c r="C510" s="116" t="str">
        <f>VLOOKUP($A510,'Выгр Кат'!$A:$T,C$1,0)</f>
        <v>Помпа MAREL MAGNUM для ВАЗ 2110-2112 16 клапанный двигатель</v>
      </c>
      <c r="D510" s="115" t="str">
        <f>VLOOKUP($A510,'Выгр Кат'!$A:$T,D$1,0)</f>
        <v>Y</v>
      </c>
      <c r="E510" s="115" t="str">
        <f>VLOOKUP($A510,'Выгр Кат'!$A:$T,E$1,0)</f>
        <v>1</v>
      </c>
      <c r="F510" s="115" t="str">
        <f>VLOOKUP($A510,'Выгр Кат'!$A:$T,F$1,0)</f>
        <v>MWP002</v>
      </c>
      <c r="G510" s="115" t="str">
        <f>VLOOKUP($A510,'Выгр Кат'!$A:$T,G$1,0)</f>
        <v>21121307010</v>
      </c>
      <c r="H510" s="115" t="str">
        <f>VLOOKUP($A510,'Выгр Кат'!$A:$T,H$1,0)</f>
        <v>2112-1307010</v>
      </c>
      <c r="I510" s="93" t="s">
        <v>2306</v>
      </c>
      <c r="J510" s="93" t="s">
        <v>2306</v>
      </c>
      <c r="K510" s="75" t="e">
        <f>VLOOKUP(J510,'Отчет Eplex'!$B:$E,4,0)</f>
        <v>#N/A</v>
      </c>
      <c r="L510" s="75" t="e">
        <f t="shared" si="121"/>
        <v>#N/A</v>
      </c>
      <c r="M510" s="72">
        <v>1</v>
      </c>
      <c r="N510" s="73" t="s">
        <v>2270</v>
      </c>
      <c r="O510" s="72" t="str">
        <f>IFERROR(IF(VLOOKUP(I510,'Прайс шпак'!C:F,4,0)=N510,"шпак","Ошибка"),"Ошибка")</f>
        <v>шпак</v>
      </c>
      <c r="P510" s="74">
        <f>INDEX('Прайс шпак'!$H:$H,MATCH(I510,'Прайс шпак'!$C:$C,0))*M510</f>
        <v>1700</v>
      </c>
      <c r="Q510" s="72">
        <f>VLOOKUP(P510,Наценка!$A$1:$B$8,2,1)</f>
        <v>1.39</v>
      </c>
      <c r="R510" s="75">
        <f t="shared" si="119"/>
        <v>2363</v>
      </c>
      <c r="S510" s="74">
        <f t="shared" si="122"/>
        <v>2390</v>
      </c>
      <c r="T510" s="75">
        <f>VLOOKUP($A510,'Выгр Кат'!$A:$T,T$1,0)</f>
        <v>1700</v>
      </c>
      <c r="U510" s="75">
        <f>VLOOKUP($A510,'Выгр Кат'!$A:$T,U$1,0)</f>
        <v>2390</v>
      </c>
      <c r="V510" s="76">
        <f t="shared" si="123"/>
        <v>0</v>
      </c>
      <c r="W510" s="76">
        <f t="shared" si="124"/>
        <v>0</v>
      </c>
      <c r="X510" s="77">
        <f>IF(IFERROR(RIGHT(E510,1),"")="✔",S510*(1-#REF!),S510*(1-$X$2))</f>
        <v>2222.6999999999998</v>
      </c>
      <c r="Y510" s="167">
        <f t="shared" si="125"/>
        <v>0.30747058823529394</v>
      </c>
      <c r="Z510" s="167">
        <f t="shared" si="126"/>
        <v>0.14181467181467189</v>
      </c>
      <c r="AA510" s="167">
        <f t="shared" si="127"/>
        <v>0.5235294117647058</v>
      </c>
      <c r="AB510" s="169">
        <f t="shared" si="120"/>
        <v>2590</v>
      </c>
      <c r="AC510" s="161">
        <f>IFERROR(ROUND((VLOOKUP($A510,'ИЗ ГУГЛА'!$B:$Z,AC$1,0)+AE510)*AD510,),VLOOKUP($A510,'ИЗ ГУГЛА'!$B:$Z,AC$1,0))</f>
        <v>2590</v>
      </c>
      <c r="AD510" s="78">
        <v>1</v>
      </c>
      <c r="AE510" s="160">
        <v>0</v>
      </c>
      <c r="AF510" s="183">
        <v>2590</v>
      </c>
      <c r="AG510" s="152" t="s">
        <v>26888</v>
      </c>
      <c r="AH510" s="161" t="str">
        <f>IFERROR(ROUND((VLOOKUP($A510,'ИЗ ГУГЛА'!$B:$Z,AH$1,0)+AJ510)*AI510,),VLOOKUP($A510,'ИЗ ГУГЛА'!$B:$Z,AH$1,0))</f>
        <v/>
      </c>
      <c r="AI510" s="78">
        <v>1</v>
      </c>
      <c r="AJ510" s="160">
        <v>0</v>
      </c>
      <c r="AK510" s="172"/>
      <c r="AL510" s="172"/>
      <c r="AM510" s="161" t="str">
        <f>IFERROR(ROUND((VLOOKUP($A510,'ИЗ ГУГЛА'!$B:$Z,AM$1,0)+AO510)*AN510,),VLOOKUP($A510,'ИЗ ГУГЛА'!$B:$Z,AM$1,0))</f>
        <v/>
      </c>
      <c r="AN510" s="160">
        <v>1</v>
      </c>
      <c r="AO510" s="160">
        <v>0</v>
      </c>
      <c r="AP510" s="172"/>
      <c r="AQ510" s="172"/>
      <c r="AR510" s="161" t="str">
        <f>IFERROR(ROUND((VLOOKUP($A510,'ИЗ ГУГЛА'!$B:$Z,AR$1,0)+AT510)*AS510,),VLOOKUP($A510,'ИЗ ГУГЛА'!$B:$Z,AR$1,0))</f>
        <v/>
      </c>
      <c r="AS510" s="160">
        <v>1</v>
      </c>
      <c r="AT510" s="160">
        <v>0</v>
      </c>
      <c r="AU510" s="172"/>
      <c r="AV510" s="172"/>
    </row>
    <row r="511" spans="1:48" ht="46.5" hidden="1" thickTop="1" thickBot="1">
      <c r="A511" s="121">
        <v>139311</v>
      </c>
      <c r="B511" s="115">
        <f>VLOOKUP($A511,'Выгр Кат'!$A:$T,B$1,0)</f>
        <v>29623</v>
      </c>
      <c r="C511" s="116" t="str">
        <f>VLOOKUP($A511,'Выгр Кат'!$A:$T,C$1,0)</f>
        <v>Помпа MAREL MAGNUM для Лада Гранта, Калина 2, Ларгус, Датсун mi-DO, on-DO 8 клапанный двигатель</v>
      </c>
      <c r="D511" s="115" t="str">
        <f>VLOOKUP($A511,'Выгр Кат'!$A:$T,D$1,0)</f>
        <v>Y</v>
      </c>
      <c r="E511" s="115" t="str">
        <f>VLOOKUP($A511,'Выгр Кат'!$A:$T,E$1,0)</f>
        <v>1</v>
      </c>
      <c r="F511" s="115" t="str">
        <f>VLOOKUP($A511,'Выгр Кат'!$A:$T,F$1,0)</f>
        <v>MWP003</v>
      </c>
      <c r="G511" s="115" t="str">
        <f>VLOOKUP($A511,'Выгр Кат'!$A:$T,G$1,0)</f>
        <v>211161307010</v>
      </c>
      <c r="H511" s="115" t="str">
        <f>VLOOKUP($A511,'Выгр Кат'!$A:$T,H$1,0)</f>
        <v>21116-1307010</v>
      </c>
      <c r="I511" s="93" t="s">
        <v>2310</v>
      </c>
      <c r="J511" s="93" t="s">
        <v>2310</v>
      </c>
      <c r="K511" s="75" t="e">
        <f>VLOOKUP(J511,'Отчет Eplex'!$B:$E,4,0)</f>
        <v>#N/A</v>
      </c>
      <c r="L511" s="75" t="e">
        <f t="shared" si="121"/>
        <v>#N/A</v>
      </c>
      <c r="M511" s="72">
        <v>1</v>
      </c>
      <c r="N511" s="73" t="s">
        <v>2270</v>
      </c>
      <c r="O511" s="72" t="str">
        <f>IFERROR(IF(VLOOKUP(I511,'Прайс шпак'!C:F,4,0)=N511,"шпак","Ошибка"),"Ошибка")</f>
        <v>шпак</v>
      </c>
      <c r="P511" s="74">
        <f>INDEX('Прайс шпак'!$H:$H,MATCH(I511,'Прайс шпак'!$C:$C,0))*M511</f>
        <v>1700</v>
      </c>
      <c r="Q511" s="72">
        <f>VLOOKUP(P511,Наценка!$A$1:$B$8,2,1)</f>
        <v>1.39</v>
      </c>
      <c r="R511" s="75">
        <f t="shared" si="119"/>
        <v>2363</v>
      </c>
      <c r="S511" s="74">
        <f t="shared" si="122"/>
        <v>2390</v>
      </c>
      <c r="T511" s="75">
        <f>VLOOKUP($A511,'Выгр Кат'!$A:$T,T$1,0)</f>
        <v>1700</v>
      </c>
      <c r="U511" s="75">
        <f>VLOOKUP($A511,'Выгр Кат'!$A:$T,U$1,0)</f>
        <v>2390</v>
      </c>
      <c r="V511" s="76">
        <f t="shared" si="123"/>
        <v>0</v>
      </c>
      <c r="W511" s="76">
        <f t="shared" si="124"/>
        <v>0</v>
      </c>
      <c r="X511" s="77">
        <f>IF(IFERROR(RIGHT(E511,1),"")="✔",S511*(1-#REF!),S511*(1-$X$2))</f>
        <v>2222.6999999999998</v>
      </c>
      <c r="Y511" s="167">
        <f t="shared" si="125"/>
        <v>0.30747058823529394</v>
      </c>
      <c r="Z511" s="167">
        <f t="shared" si="126"/>
        <v>0.14181467181467189</v>
      </c>
      <c r="AA511" s="167">
        <f t="shared" si="127"/>
        <v>0.5235294117647058</v>
      </c>
      <c r="AB511" s="169">
        <f t="shared" si="120"/>
        <v>2590</v>
      </c>
      <c r="AC511" s="161">
        <f>IFERROR(ROUND((VLOOKUP($A511,'ИЗ ГУГЛА'!$B:$Z,AC$1,0)+AE511)*AD511,),VLOOKUP($A511,'ИЗ ГУГЛА'!$B:$Z,AC$1,0))</f>
        <v>2590</v>
      </c>
      <c r="AD511" s="78">
        <v>1</v>
      </c>
      <c r="AE511" s="160">
        <v>0</v>
      </c>
      <c r="AF511" s="183">
        <v>2590</v>
      </c>
      <c r="AG511" s="152" t="s">
        <v>26889</v>
      </c>
      <c r="AH511" s="161" t="str">
        <f>IFERROR(ROUND((VLOOKUP($A511,'ИЗ ГУГЛА'!$B:$Z,AH$1,0)+AJ511)*AI511,),VLOOKUP($A511,'ИЗ ГУГЛА'!$B:$Z,AH$1,0))</f>
        <v/>
      </c>
      <c r="AI511" s="78">
        <v>1</v>
      </c>
      <c r="AJ511" s="160">
        <v>0</v>
      </c>
      <c r="AK511" s="172"/>
      <c r="AL511" s="172"/>
      <c r="AM511" s="161" t="str">
        <f>IFERROR(ROUND((VLOOKUP($A511,'ИЗ ГУГЛА'!$B:$Z,AM$1,0)+AO511)*AN511,),VLOOKUP($A511,'ИЗ ГУГЛА'!$B:$Z,AM$1,0))</f>
        <v/>
      </c>
      <c r="AN511" s="160">
        <v>1</v>
      </c>
      <c r="AO511" s="160">
        <v>0</v>
      </c>
      <c r="AP511" s="172"/>
      <c r="AQ511" s="172"/>
      <c r="AR511" s="161" t="str">
        <f>IFERROR(ROUND((VLOOKUP($A511,'ИЗ ГУГЛА'!$B:$Z,AR$1,0)+AT511)*AS511,),VLOOKUP($A511,'ИЗ ГУГЛА'!$B:$Z,AR$1,0))</f>
        <v/>
      </c>
      <c r="AS511" s="160">
        <v>1</v>
      </c>
      <c r="AT511" s="160">
        <v>0</v>
      </c>
      <c r="AU511" s="172"/>
      <c r="AV511" s="172"/>
    </row>
    <row r="512" spans="1:48" ht="46.5" hidden="1" thickTop="1" thickBot="1">
      <c r="A512" s="121">
        <v>139312</v>
      </c>
      <c r="B512" s="115">
        <f>VLOOKUP($A512,'Выгр Кат'!$A:$T,B$1,0)</f>
        <v>29620</v>
      </c>
      <c r="C512" s="116" t="str">
        <f>VLOOKUP($A512,'Выгр Кат'!$A:$T,C$1,0)</f>
        <v>Помпа MAREL MAGNUM для Лада Калина, Приора, Гранта, Ларгус, Веста, Xray 16 клапанный двигатель</v>
      </c>
      <c r="D512" s="115" t="str">
        <f>VLOOKUP($A512,'Выгр Кат'!$A:$T,D$1,0)</f>
        <v>Y</v>
      </c>
      <c r="E512" s="115" t="str">
        <f>VLOOKUP($A512,'Выгр Кат'!$A:$T,E$1,0)</f>
        <v>1</v>
      </c>
      <c r="F512" s="115" t="str">
        <f>VLOOKUP($A512,'Выгр Кат'!$A:$T,F$1,0)</f>
        <v>MWP004</v>
      </c>
      <c r="G512" s="115" t="str">
        <f>VLOOKUP($A512,'Выгр Кат'!$A:$T,G$1,0)</f>
        <v>211261307010</v>
      </c>
      <c r="H512" s="115" t="str">
        <f>VLOOKUP($A512,'Выгр Кат'!$A:$T,H$1,0)</f>
        <v>21126-1307010</v>
      </c>
      <c r="I512" s="93" t="s">
        <v>2308</v>
      </c>
      <c r="J512" s="93" t="s">
        <v>2308</v>
      </c>
      <c r="K512" s="75" t="e">
        <f>VLOOKUP(J512,'Отчет Eplex'!$B:$E,4,0)</f>
        <v>#N/A</v>
      </c>
      <c r="L512" s="75" t="e">
        <f t="shared" si="121"/>
        <v>#N/A</v>
      </c>
      <c r="M512" s="72">
        <v>1</v>
      </c>
      <c r="N512" s="73" t="s">
        <v>2270</v>
      </c>
      <c r="O512" s="72" t="str">
        <f>IFERROR(IF(VLOOKUP(I512,'Прайс шпак'!C:F,4,0)=N512,"шпак","Ошибка"),"Ошибка")</f>
        <v>шпак</v>
      </c>
      <c r="P512" s="74">
        <f>INDEX('Прайс шпак'!$H:$H,MATCH(I512,'Прайс шпак'!$C:$C,0))*M512</f>
        <v>1700</v>
      </c>
      <c r="Q512" s="72">
        <f>VLOOKUP(P512,Наценка!$A$1:$B$8,2,1)</f>
        <v>1.39</v>
      </c>
      <c r="R512" s="75">
        <f t="shared" si="119"/>
        <v>2363</v>
      </c>
      <c r="S512" s="74">
        <f t="shared" si="122"/>
        <v>2390</v>
      </c>
      <c r="T512" s="75">
        <f>VLOOKUP($A512,'Выгр Кат'!$A:$T,T$1,0)</f>
        <v>1700</v>
      </c>
      <c r="U512" s="75">
        <f>VLOOKUP($A512,'Выгр Кат'!$A:$T,U$1,0)</f>
        <v>2390</v>
      </c>
      <c r="V512" s="76">
        <f t="shared" si="123"/>
        <v>0</v>
      </c>
      <c r="W512" s="76">
        <f t="shared" si="124"/>
        <v>0</v>
      </c>
      <c r="X512" s="77">
        <f>IF(IFERROR(RIGHT(E512,1),"")="✔",S512*(1-#REF!),S512*(1-$X$2))</f>
        <v>2222.6999999999998</v>
      </c>
      <c r="Y512" s="167">
        <f t="shared" si="125"/>
        <v>0.30747058823529394</v>
      </c>
      <c r="Z512" s="167">
        <f t="shared" si="126"/>
        <v>0.10734939759036152</v>
      </c>
      <c r="AA512" s="167">
        <f t="shared" si="127"/>
        <v>0.46470588235294108</v>
      </c>
      <c r="AB512" s="169">
        <f t="shared" si="120"/>
        <v>2490</v>
      </c>
      <c r="AC512" s="161">
        <f>IFERROR(ROUND((VLOOKUP($A512,'ИЗ ГУГЛА'!$B:$Z,AC$1,0)+AE512)*AD512,),VLOOKUP($A512,'ИЗ ГУГЛА'!$B:$Z,AC$1,0))</f>
        <v>2490</v>
      </c>
      <c r="AD512" s="78">
        <v>1</v>
      </c>
      <c r="AE512" s="160">
        <v>0</v>
      </c>
      <c r="AF512" s="117">
        <v>2490</v>
      </c>
      <c r="AG512" s="152" t="s">
        <v>26890</v>
      </c>
      <c r="AH512" s="161" t="str">
        <f>IFERROR(ROUND((VLOOKUP($A512,'ИЗ ГУГЛА'!$B:$Z,AH$1,0)+AJ512)*AI512,),VLOOKUP($A512,'ИЗ ГУГЛА'!$B:$Z,AH$1,0))</f>
        <v/>
      </c>
      <c r="AI512" s="78">
        <v>1</v>
      </c>
      <c r="AJ512" s="160">
        <v>0</v>
      </c>
      <c r="AK512" s="172"/>
      <c r="AL512" s="172"/>
      <c r="AM512" s="161" t="str">
        <f>IFERROR(ROUND((VLOOKUP($A512,'ИЗ ГУГЛА'!$B:$Z,AM$1,0)+AO512)*AN512,),VLOOKUP($A512,'ИЗ ГУГЛА'!$B:$Z,AM$1,0))</f>
        <v/>
      </c>
      <c r="AN512" s="160">
        <v>1</v>
      </c>
      <c r="AO512" s="160">
        <v>0</v>
      </c>
      <c r="AP512" s="172"/>
      <c r="AQ512" s="172"/>
      <c r="AR512" s="161" t="str">
        <f>IFERROR(ROUND((VLOOKUP($A512,'ИЗ ГУГЛА'!$B:$Z,AR$1,0)+AT512)*AS512,),VLOOKUP($A512,'ИЗ ГУГЛА'!$B:$Z,AR$1,0))</f>
        <v/>
      </c>
      <c r="AS512" s="160">
        <v>1</v>
      </c>
      <c r="AT512" s="160">
        <v>0</v>
      </c>
      <c r="AU512" s="172"/>
      <c r="AV512" s="172"/>
    </row>
    <row r="513" spans="1:48" ht="46.5" hidden="1" thickTop="1" thickBot="1">
      <c r="A513" s="121">
        <v>139309</v>
      </c>
      <c r="B513" s="115">
        <f>VLOOKUP($A513,'Выгр Кат'!$A:$T,B$1,0)</f>
        <v>15413</v>
      </c>
      <c r="C513" s="116" t="str">
        <f>VLOOKUP($A513,'Выгр Кат'!$A:$T,C$1,0)</f>
        <v>Помпа MAREL MAGNUM для ВАЗ 2101-2107, Лада Нива 4x4, 4x4 Урбан, Шевроле Нива</v>
      </c>
      <c r="D513" s="115" t="str">
        <f>VLOOKUP($A513,'Выгр Кат'!$A:$T,D$1,0)</f>
        <v>Y</v>
      </c>
      <c r="E513" s="115" t="str">
        <f>VLOOKUP($A513,'Выгр Кат'!$A:$T,E$1,0)</f>
        <v>1</v>
      </c>
      <c r="F513" s="115" t="str">
        <f>VLOOKUP($A513,'Выгр Кат'!$A:$T,F$1,0)</f>
        <v>MWP005</v>
      </c>
      <c r="G513" s="115" t="str">
        <f>VLOOKUP($A513,'Выгр Кат'!$A:$T,G$1,0)</f>
        <v>21011307011</v>
      </c>
      <c r="H513" s="115" t="str">
        <f>VLOOKUP($A513,'Выгр Кат'!$A:$T,H$1,0)</f>
        <v>2101-1307011</v>
      </c>
      <c r="I513" s="93" t="s">
        <v>246</v>
      </c>
      <c r="J513" s="93" t="s">
        <v>246</v>
      </c>
      <c r="K513" s="75" t="e">
        <f>VLOOKUP(J513,'Отчет Eplex'!$B:$E,4,0)</f>
        <v>#N/A</v>
      </c>
      <c r="L513" s="75" t="e">
        <f t="shared" si="121"/>
        <v>#N/A</v>
      </c>
      <c r="M513" s="72">
        <v>1</v>
      </c>
      <c r="N513" s="73" t="s">
        <v>2270</v>
      </c>
      <c r="O513" s="72" t="str">
        <f>IFERROR(IF(VLOOKUP(I513,'Прайс шпак'!C:F,4,0)=N513,"шпак","Ошибка"),"Ошибка")</f>
        <v>шпак</v>
      </c>
      <c r="P513" s="74">
        <f>INDEX('Прайс шпак'!$H:$H,MATCH(I513,'Прайс шпак'!$C:$C,0))*M513</f>
        <v>1700</v>
      </c>
      <c r="Q513" s="72">
        <f>VLOOKUP(P513,Наценка!$A$1:$B$8,2,1)</f>
        <v>1.39</v>
      </c>
      <c r="R513" s="75">
        <f t="shared" si="119"/>
        <v>2363</v>
      </c>
      <c r="S513" s="74">
        <f t="shared" si="122"/>
        <v>2390</v>
      </c>
      <c r="T513" s="75">
        <f>VLOOKUP($A513,'Выгр Кат'!$A:$T,T$1,0)</f>
        <v>1700</v>
      </c>
      <c r="U513" s="75">
        <f>VLOOKUP($A513,'Выгр Кат'!$A:$T,U$1,0)</f>
        <v>2390</v>
      </c>
      <c r="V513" s="76">
        <f t="shared" si="123"/>
        <v>0</v>
      </c>
      <c r="W513" s="76">
        <f t="shared" si="124"/>
        <v>0</v>
      </c>
      <c r="X513" s="77">
        <f>IF(IFERROR(RIGHT(E513,1),"")="✔",S513*(1-#REF!),S513*(1-$X$2))</f>
        <v>2222.6999999999998</v>
      </c>
      <c r="Y513" s="167">
        <f t="shared" si="125"/>
        <v>0.30747058823529394</v>
      </c>
      <c r="Z513" s="167">
        <f t="shared" si="126"/>
        <v>0.14181467181467189</v>
      </c>
      <c r="AA513" s="167">
        <f t="shared" si="127"/>
        <v>0.5235294117647058</v>
      </c>
      <c r="AB513" s="169">
        <f t="shared" si="120"/>
        <v>2590</v>
      </c>
      <c r="AC513" s="161">
        <f>IFERROR(ROUND((VLOOKUP($A513,'ИЗ ГУГЛА'!$B:$Z,AC$1,0)+AE513)*AD513,),VLOOKUP($A513,'ИЗ ГУГЛА'!$B:$Z,AC$1,0))</f>
        <v>2590</v>
      </c>
      <c r="AD513" s="78">
        <v>1</v>
      </c>
      <c r="AE513" s="160">
        <v>0</v>
      </c>
      <c r="AF513" s="183">
        <v>2590</v>
      </c>
      <c r="AG513" s="152" t="s">
        <v>26912</v>
      </c>
      <c r="AH513" s="161" t="str">
        <f>IFERROR(ROUND((VLOOKUP($A513,'ИЗ ГУГЛА'!$B:$Z,AH$1,0)+AJ513)*AI513,),VLOOKUP($A513,'ИЗ ГУГЛА'!$B:$Z,AH$1,0))</f>
        <v/>
      </c>
      <c r="AI513" s="78">
        <v>1</v>
      </c>
      <c r="AJ513" s="160">
        <v>0</v>
      </c>
      <c r="AK513" s="172"/>
      <c r="AL513" s="172"/>
      <c r="AM513" s="161" t="str">
        <f>IFERROR(ROUND((VLOOKUP($A513,'ИЗ ГУГЛА'!$B:$Z,AM$1,0)+AO513)*AN513,),VLOOKUP($A513,'ИЗ ГУГЛА'!$B:$Z,AM$1,0))</f>
        <v/>
      </c>
      <c r="AN513" s="160">
        <v>1</v>
      </c>
      <c r="AO513" s="160">
        <v>0</v>
      </c>
      <c r="AP513" s="172"/>
      <c r="AQ513" s="172"/>
      <c r="AR513" s="161" t="str">
        <f>IFERROR(ROUND((VLOOKUP($A513,'ИЗ ГУГЛА'!$B:$Z,AR$1,0)+AT513)*AS513,),VLOOKUP($A513,'ИЗ ГУГЛА'!$B:$Z,AR$1,0))</f>
        <v/>
      </c>
      <c r="AS513" s="160">
        <v>1</v>
      </c>
      <c r="AT513" s="160">
        <v>0</v>
      </c>
      <c r="AU513" s="172"/>
      <c r="AV513" s="172"/>
    </row>
    <row r="514" spans="1:48" ht="46.5" hidden="1" thickTop="1" thickBot="1">
      <c r="A514" s="121">
        <v>171672</v>
      </c>
      <c r="B514" s="115">
        <f>VLOOKUP($A514,'Выгр Кат'!$A:$T,B$1,0)</f>
        <v>13754</v>
      </c>
      <c r="C514" s="116" t="str">
        <f>VLOOKUP($A514,'Выгр Кат'!$A:$T,C$1,0)</f>
        <v>Помпа MAREL MAGNUM TURBO для ВАЗ 2108-21099, 2113-2115, 2110-2112, Лада Ока</v>
      </c>
      <c r="D514" s="115" t="str">
        <f>VLOOKUP($A514,'Выгр Кат'!$A:$T,D$1,0)</f>
        <v>Y</v>
      </c>
      <c r="E514" s="115" t="str">
        <f>VLOOKUP($A514,'Выгр Кат'!$A:$T,E$1,0)</f>
        <v>1</v>
      </c>
      <c r="F514" s="115" t="str">
        <f>VLOOKUP($A514,'Выгр Кат'!$A:$T,F$1,0)</f>
        <v>MWP006</v>
      </c>
      <c r="G514" s="115" t="str">
        <f>VLOOKUP($A514,'Выгр Кат'!$A:$T,G$1,0)</f>
        <v>21081307011</v>
      </c>
      <c r="H514" s="115" t="str">
        <f>VLOOKUP($A514,'Выгр Кат'!$A:$T,H$1,0)</f>
        <v>2108-1307011</v>
      </c>
      <c r="I514" s="93" t="s">
        <v>230</v>
      </c>
      <c r="J514" s="93" t="s">
        <v>230</v>
      </c>
      <c r="K514" s="75" t="e">
        <f>VLOOKUP(J514,'Отчет Eplex'!$B:$E,4,0)</f>
        <v>#N/A</v>
      </c>
      <c r="L514" s="75" t="e">
        <f t="shared" si="121"/>
        <v>#N/A</v>
      </c>
      <c r="M514" s="72">
        <v>1</v>
      </c>
      <c r="N514" s="73" t="s">
        <v>2270</v>
      </c>
      <c r="O514" s="72" t="str">
        <f>IFERROR(IF(VLOOKUP(I514,'Прайс шпак'!C:F,4,0)=N514,"шпак","Ошибка"),"Ошибка")</f>
        <v>шпак</v>
      </c>
      <c r="P514" s="74">
        <f>INDEX('Прайс шпак'!$H:$H,MATCH(I514,'Прайс шпак'!$C:$C,0))*M514</f>
        <v>1850</v>
      </c>
      <c r="Q514" s="72">
        <f>VLOOKUP(P514,Наценка!$A$1:$B$8,2,1)</f>
        <v>1.39</v>
      </c>
      <c r="R514" s="75">
        <f t="shared" si="119"/>
        <v>2571.5</v>
      </c>
      <c r="S514" s="74">
        <f t="shared" si="122"/>
        <v>2590</v>
      </c>
      <c r="T514" s="75">
        <f>VLOOKUP($A514,'Выгр Кат'!$A:$T,T$1,0)</f>
        <v>1850</v>
      </c>
      <c r="U514" s="75">
        <f>VLOOKUP($A514,'Выгр Кат'!$A:$T,U$1,0)</f>
        <v>2590</v>
      </c>
      <c r="V514" s="76">
        <f t="shared" si="123"/>
        <v>0</v>
      </c>
      <c r="W514" s="76">
        <f t="shared" si="124"/>
        <v>0</v>
      </c>
      <c r="X514" s="77">
        <f>IF(IFERROR(RIGHT(E514,1),"")="✔",S514*(1-#REF!),S514*(1-$X$2))</f>
        <v>2408.6999999999998</v>
      </c>
      <c r="Y514" s="167">
        <f t="shared" si="125"/>
        <v>0.30199999999999982</v>
      </c>
      <c r="Z514" s="167">
        <f t="shared" si="126"/>
        <v>0.13666666666666674</v>
      </c>
      <c r="AA514" s="167">
        <f t="shared" si="127"/>
        <v>0.50810810810810803</v>
      </c>
      <c r="AB514" s="169">
        <f t="shared" si="120"/>
        <v>2790</v>
      </c>
      <c r="AC514" s="161">
        <f>IFERROR(ROUND((VLOOKUP($A514,'ИЗ ГУГЛА'!$B:$Z,AC$1,0)+AE514)*AD514,),VLOOKUP($A514,'ИЗ ГУГЛА'!$B:$Z,AC$1,0))</f>
        <v>2790</v>
      </c>
      <c r="AD514" s="78">
        <v>1</v>
      </c>
      <c r="AE514" s="160">
        <v>0</v>
      </c>
      <c r="AF514" s="183">
        <v>2790</v>
      </c>
      <c r="AG514" s="152" t="s">
        <v>26891</v>
      </c>
      <c r="AH514" s="161" t="str">
        <f>IFERROR(ROUND((VLOOKUP($A514,'ИЗ ГУГЛА'!$B:$Z,AH$1,0)+AJ514)*AI514,),VLOOKUP($A514,'ИЗ ГУГЛА'!$B:$Z,AH$1,0))</f>
        <v/>
      </c>
      <c r="AI514" s="78">
        <v>1</v>
      </c>
      <c r="AJ514" s="160">
        <v>0</v>
      </c>
      <c r="AK514" s="172"/>
      <c r="AL514" s="172"/>
      <c r="AM514" s="161" t="str">
        <f>IFERROR(ROUND((VLOOKUP($A514,'ИЗ ГУГЛА'!$B:$Z,AM$1,0)+AO514)*AN514,),VLOOKUP($A514,'ИЗ ГУГЛА'!$B:$Z,AM$1,0))</f>
        <v/>
      </c>
      <c r="AN514" s="160">
        <v>1</v>
      </c>
      <c r="AO514" s="160">
        <v>0</v>
      </c>
      <c r="AP514" s="172"/>
      <c r="AQ514" s="172"/>
      <c r="AR514" s="161" t="str">
        <f>IFERROR(ROUND((VLOOKUP($A514,'ИЗ ГУГЛА'!$B:$Z,AR$1,0)+AT514)*AS514,),VLOOKUP($A514,'ИЗ ГУГЛА'!$B:$Z,AR$1,0))</f>
        <v/>
      </c>
      <c r="AS514" s="160">
        <v>1</v>
      </c>
      <c r="AT514" s="160">
        <v>0</v>
      </c>
      <c r="AU514" s="172"/>
      <c r="AV514" s="172"/>
    </row>
    <row r="515" spans="1:48" ht="31.5" hidden="1" thickTop="1" thickBot="1">
      <c r="A515" s="121">
        <v>139292</v>
      </c>
      <c r="B515" s="115">
        <f>VLOOKUP($A515,'Выгр Кат'!$A:$T,B$1,0)</f>
        <v>15418</v>
      </c>
      <c r="C515" s="116" t="str">
        <f>VLOOKUP($A515,'Выгр Кат'!$A:$T,C$1,0)</f>
        <v>Помпа MAREL Magnum Turbo помпа, 16V для ВАЗ 2110-2112</v>
      </c>
      <c r="D515" s="115" t="str">
        <f>VLOOKUP($A515,'Выгр Кат'!$A:$T,D$1,0)</f>
        <v>Y</v>
      </c>
      <c r="E515" s="115" t="str">
        <f>VLOOKUP($A515,'Выгр Кат'!$A:$T,E$1,0)</f>
        <v>1</v>
      </c>
      <c r="F515" s="115" t="str">
        <f>VLOOKUP($A515,'Выгр Кат'!$A:$T,F$1,0)</f>
        <v>MWP007</v>
      </c>
      <c r="G515" s="115" t="str">
        <f>VLOOKUP($A515,'Выгр Кат'!$A:$T,G$1,0)</f>
        <v>21121307010</v>
      </c>
      <c r="H515" s="115" t="str">
        <f>VLOOKUP($A515,'Выгр Кат'!$A:$T,H$1,0)</f>
        <v>2112-1307010</v>
      </c>
      <c r="I515" s="93" t="s">
        <v>247</v>
      </c>
      <c r="J515" s="93" t="s">
        <v>247</v>
      </c>
      <c r="K515" s="75" t="e">
        <f>VLOOKUP(J515,'Отчет Eplex'!$B:$E,4,0)</f>
        <v>#N/A</v>
      </c>
      <c r="L515" s="75" t="e">
        <f t="shared" si="121"/>
        <v>#N/A</v>
      </c>
      <c r="M515" s="72">
        <v>1</v>
      </c>
      <c r="N515" s="73" t="s">
        <v>2270</v>
      </c>
      <c r="O515" s="72" t="str">
        <f>IFERROR(IF(VLOOKUP(I515,'Прайс шпак'!C:F,4,0)=N515,"шпак","Ошибка"),"Ошибка")</f>
        <v>шпак</v>
      </c>
      <c r="P515" s="74">
        <f>INDEX('Прайс шпак'!$H:$H,MATCH(I515,'Прайс шпак'!$C:$C,0))*M515</f>
        <v>1850</v>
      </c>
      <c r="Q515" s="72">
        <f>VLOOKUP(P515,Наценка!$A$1:$B$8,2,1)</f>
        <v>1.39</v>
      </c>
      <c r="R515" s="75">
        <f t="shared" ref="R515:R578" si="128">P515*Q515</f>
        <v>2571.5</v>
      </c>
      <c r="S515" s="74">
        <f t="shared" si="122"/>
        <v>2590</v>
      </c>
      <c r="T515" s="75">
        <f>VLOOKUP($A515,'Выгр Кат'!$A:$T,T$1,0)</f>
        <v>1850</v>
      </c>
      <c r="U515" s="75">
        <f>VLOOKUP($A515,'Выгр Кат'!$A:$T,U$1,0)</f>
        <v>2590</v>
      </c>
      <c r="V515" s="76">
        <f t="shared" si="123"/>
        <v>0</v>
      </c>
      <c r="W515" s="76">
        <f t="shared" si="124"/>
        <v>0</v>
      </c>
      <c r="X515" s="77">
        <f>IF(IFERROR(RIGHT(E515,1),"")="✔",S515*(1-#REF!),S515*(1-$X$2))</f>
        <v>2408.6999999999998</v>
      </c>
      <c r="Y515" s="167">
        <f t="shared" si="125"/>
        <v>0.30199999999999982</v>
      </c>
      <c r="Z515" s="167">
        <f t="shared" si="126"/>
        <v>0.13011917659804989</v>
      </c>
      <c r="AA515" s="167">
        <f t="shared" si="127"/>
        <v>0.49675675675675679</v>
      </c>
      <c r="AB515" s="169">
        <f t="shared" si="120"/>
        <v>2769</v>
      </c>
      <c r="AC515" s="161">
        <f>IFERROR(ROUND((VLOOKUP($A515,'ИЗ ГУГЛА'!$B:$Z,AC$1,0)+AE515)*AD515,),VLOOKUP($A515,'ИЗ ГУГЛА'!$B:$Z,AC$1,0))</f>
        <v>2769</v>
      </c>
      <c r="AD515" s="78">
        <v>1</v>
      </c>
      <c r="AE515" s="160">
        <v>0</v>
      </c>
      <c r="AF515" s="183">
        <v>2769</v>
      </c>
      <c r="AG515" s="152" t="s">
        <v>26892</v>
      </c>
      <c r="AH515" s="161" t="str">
        <f>IFERROR(ROUND((VLOOKUP($A515,'ИЗ ГУГЛА'!$B:$Z,AH$1,0)+AJ515)*AI515,),VLOOKUP($A515,'ИЗ ГУГЛА'!$B:$Z,AH$1,0))</f>
        <v/>
      </c>
      <c r="AI515" s="78">
        <v>1</v>
      </c>
      <c r="AJ515" s="160">
        <v>0</v>
      </c>
      <c r="AK515" s="172"/>
      <c r="AL515" s="172"/>
      <c r="AM515" s="161" t="str">
        <f>IFERROR(ROUND((VLOOKUP($A515,'ИЗ ГУГЛА'!$B:$Z,AM$1,0)+AO515)*AN515,),VLOOKUP($A515,'ИЗ ГУГЛА'!$B:$Z,AM$1,0))</f>
        <v/>
      </c>
      <c r="AN515" s="160">
        <v>1</v>
      </c>
      <c r="AO515" s="160">
        <v>0</v>
      </c>
      <c r="AP515" s="172"/>
      <c r="AQ515" s="172"/>
      <c r="AR515" s="161" t="str">
        <f>IFERROR(ROUND((VLOOKUP($A515,'ИЗ ГУГЛА'!$B:$Z,AR$1,0)+AT515)*AS515,),VLOOKUP($A515,'ИЗ ГУГЛА'!$B:$Z,AR$1,0))</f>
        <v/>
      </c>
      <c r="AS515" s="160">
        <v>1</v>
      </c>
      <c r="AT515" s="160">
        <v>0</v>
      </c>
      <c r="AU515" s="172"/>
      <c r="AV515" s="172"/>
    </row>
    <row r="516" spans="1:48" ht="46.5" hidden="1" thickTop="1" thickBot="1">
      <c r="A516" s="121">
        <v>139307</v>
      </c>
      <c r="B516" s="115">
        <f>VLOOKUP($A516,'Выгр Кат'!$A:$T,B$1,0)</f>
        <v>29616</v>
      </c>
      <c r="C516" s="116" t="str">
        <f>VLOOKUP($A516,'Выгр Кат'!$A:$T,C$1,0)</f>
        <v>Помпа MAREL MAGNUM TURBO для Лада Гранта, Калина 2, Ларгус, Датсун mi-DO, on-DO 8 клапанный двигатель</v>
      </c>
      <c r="D516" s="115" t="str">
        <f>VLOOKUP($A516,'Выгр Кат'!$A:$T,D$1,0)</f>
        <v>Y</v>
      </c>
      <c r="E516" s="115" t="str">
        <f>VLOOKUP($A516,'Выгр Кат'!$A:$T,E$1,0)</f>
        <v>1</v>
      </c>
      <c r="F516" s="115" t="str">
        <f>VLOOKUP($A516,'Выгр Кат'!$A:$T,F$1,0)</f>
        <v>MWP008</v>
      </c>
      <c r="G516" s="115" t="str">
        <f>VLOOKUP($A516,'Выгр Кат'!$A:$T,G$1,0)</f>
        <v>211161307010</v>
      </c>
      <c r="H516" s="115" t="str">
        <f>VLOOKUP($A516,'Выгр Кат'!$A:$T,H$1,0)</f>
        <v>21116-1307010</v>
      </c>
      <c r="I516" s="93" t="s">
        <v>2303</v>
      </c>
      <c r="J516" s="93" t="s">
        <v>2303</v>
      </c>
      <c r="K516" s="75" t="e">
        <f>VLOOKUP(J516,'Отчет Eplex'!$B:$E,4,0)</f>
        <v>#N/A</v>
      </c>
      <c r="L516" s="75" t="e">
        <f t="shared" si="121"/>
        <v>#N/A</v>
      </c>
      <c r="M516" s="72">
        <v>1</v>
      </c>
      <c r="N516" s="73" t="s">
        <v>2270</v>
      </c>
      <c r="O516" s="72" t="str">
        <f>IFERROR(IF(VLOOKUP(I516,'Прайс шпак'!C:F,4,0)=N516,"шпак","Ошибка"),"Ошибка")</f>
        <v>шпак</v>
      </c>
      <c r="P516" s="74">
        <f>INDEX('Прайс шпак'!$H:$H,MATCH(I516,'Прайс шпак'!$C:$C,0))*M516</f>
        <v>1850</v>
      </c>
      <c r="Q516" s="72">
        <f>VLOOKUP(P516,Наценка!$A$1:$B$8,2,1)</f>
        <v>1.39</v>
      </c>
      <c r="R516" s="75">
        <f t="shared" si="128"/>
        <v>2571.5</v>
      </c>
      <c r="S516" s="74">
        <f t="shared" si="122"/>
        <v>2590</v>
      </c>
      <c r="T516" s="75">
        <f>VLOOKUP($A516,'Выгр Кат'!$A:$T,T$1,0)</f>
        <v>1850</v>
      </c>
      <c r="U516" s="75">
        <f>VLOOKUP($A516,'Выгр Кат'!$A:$T,U$1,0)</f>
        <v>2590</v>
      </c>
      <c r="V516" s="76">
        <f t="shared" si="123"/>
        <v>0</v>
      </c>
      <c r="W516" s="76">
        <f t="shared" si="124"/>
        <v>0</v>
      </c>
      <c r="X516" s="77">
        <f>IF(IFERROR(RIGHT(E516,1),"")="✔",S516*(1-#REF!),S516*(1-$X$2))</f>
        <v>2408.6999999999998</v>
      </c>
      <c r="Y516" s="167">
        <f t="shared" si="125"/>
        <v>0.30199999999999982</v>
      </c>
      <c r="Z516" s="167">
        <f t="shared" si="126"/>
        <v>0.16653979238754332</v>
      </c>
      <c r="AA516" s="167">
        <f t="shared" si="127"/>
        <v>0.56216216216216219</v>
      </c>
      <c r="AB516" s="169">
        <f t="shared" si="120"/>
        <v>2890</v>
      </c>
      <c r="AC516" s="161">
        <f>IFERROR(ROUND((VLOOKUP($A516,'ИЗ ГУГЛА'!$B:$Z,AC$1,0)+AE516)*AD516,),VLOOKUP($A516,'ИЗ ГУГЛА'!$B:$Z,AC$1,0))</f>
        <v>2890</v>
      </c>
      <c r="AD516" s="78">
        <v>1</v>
      </c>
      <c r="AE516" s="160">
        <v>0</v>
      </c>
      <c r="AF516" s="183">
        <v>2890</v>
      </c>
      <c r="AG516" s="152" t="s">
        <v>26893</v>
      </c>
      <c r="AH516" s="161" t="str">
        <f>IFERROR(ROUND((VLOOKUP($A516,'ИЗ ГУГЛА'!$B:$Z,AH$1,0)+AJ516)*AI516,),VLOOKUP($A516,'ИЗ ГУГЛА'!$B:$Z,AH$1,0))</f>
        <v/>
      </c>
      <c r="AI516" s="78">
        <v>1</v>
      </c>
      <c r="AJ516" s="160">
        <v>0</v>
      </c>
      <c r="AK516" s="172"/>
      <c r="AL516" s="172"/>
      <c r="AM516" s="161" t="str">
        <f>IFERROR(ROUND((VLOOKUP($A516,'ИЗ ГУГЛА'!$B:$Z,AM$1,0)+AO516)*AN516,),VLOOKUP($A516,'ИЗ ГУГЛА'!$B:$Z,AM$1,0))</f>
        <v/>
      </c>
      <c r="AN516" s="160">
        <v>1</v>
      </c>
      <c r="AO516" s="160">
        <v>0</v>
      </c>
      <c r="AP516" s="172"/>
      <c r="AQ516" s="172"/>
      <c r="AR516" s="161" t="str">
        <f>IFERROR(ROUND((VLOOKUP($A516,'ИЗ ГУГЛА'!$B:$Z,AR$1,0)+AT516)*AS516,),VLOOKUP($A516,'ИЗ ГУГЛА'!$B:$Z,AR$1,0))</f>
        <v/>
      </c>
      <c r="AS516" s="160">
        <v>1</v>
      </c>
      <c r="AT516" s="160">
        <v>0</v>
      </c>
      <c r="AU516" s="172"/>
      <c r="AV516" s="172"/>
    </row>
    <row r="517" spans="1:48" ht="46.5" hidden="1" thickTop="1" thickBot="1">
      <c r="A517" s="121">
        <v>171673</v>
      </c>
      <c r="B517" s="115">
        <f>VLOOKUP($A517,'Выгр Кат'!$A:$T,B$1,0)</f>
        <v>13752</v>
      </c>
      <c r="C517" s="116" t="str">
        <f>VLOOKUP($A517,'Выгр Кат'!$A:$T,C$1,0)</f>
        <v>Помпа MAREL MAGNUM TURBO для Лада Калина, Калина 2, Приора, Приора 2, Гранта, Ларгус, Веста, XRAY</v>
      </c>
      <c r="D517" s="115" t="str">
        <f>VLOOKUP($A517,'Выгр Кат'!$A:$T,D$1,0)</f>
        <v>Y</v>
      </c>
      <c r="E517" s="115" t="str">
        <f>VLOOKUP($A517,'Выгр Кат'!$A:$T,E$1,0)</f>
        <v>1</v>
      </c>
      <c r="F517" s="115" t="str">
        <f>VLOOKUP($A517,'Выгр Кат'!$A:$T,F$1,0)</f>
        <v>MWP009</v>
      </c>
      <c r="G517" s="115" t="str">
        <f>VLOOKUP($A517,'Выгр Кат'!$A:$T,G$1,0)</f>
        <v>211261307010</v>
      </c>
      <c r="H517" s="115" t="str">
        <f>VLOOKUP($A517,'Выгр Кат'!$A:$T,H$1,0)</f>
        <v>21126-1307010</v>
      </c>
      <c r="I517" s="93" t="s">
        <v>229</v>
      </c>
      <c r="J517" s="93" t="s">
        <v>229</v>
      </c>
      <c r="K517" s="75" t="e">
        <f>VLOOKUP(J517,'Отчет Eplex'!$B:$E,4,0)</f>
        <v>#N/A</v>
      </c>
      <c r="L517" s="75" t="e">
        <f t="shared" si="121"/>
        <v>#N/A</v>
      </c>
      <c r="M517" s="72">
        <v>1</v>
      </c>
      <c r="N517" s="73" t="s">
        <v>2270</v>
      </c>
      <c r="O517" s="72" t="str">
        <f>IFERROR(IF(VLOOKUP(I517,'Прайс шпак'!C:F,4,0)=N517,"шпак","Ошибка"),"Ошибка")</f>
        <v>шпак</v>
      </c>
      <c r="P517" s="74">
        <f>INDEX('Прайс шпак'!$H:$H,MATCH(I517,'Прайс шпак'!$C:$C,0))*M517</f>
        <v>1850</v>
      </c>
      <c r="Q517" s="72">
        <f>VLOOKUP(P517,Наценка!$A$1:$B$8,2,1)</f>
        <v>1.39</v>
      </c>
      <c r="R517" s="75">
        <f t="shared" si="128"/>
        <v>2571.5</v>
      </c>
      <c r="S517" s="74">
        <f t="shared" si="122"/>
        <v>2590</v>
      </c>
      <c r="T517" s="75">
        <f>VLOOKUP($A517,'Выгр Кат'!$A:$T,T$1,0)</f>
        <v>1850</v>
      </c>
      <c r="U517" s="75">
        <f>VLOOKUP($A517,'Выгр Кат'!$A:$T,U$1,0)</f>
        <v>2590</v>
      </c>
      <c r="V517" s="76">
        <f t="shared" si="123"/>
        <v>0</v>
      </c>
      <c r="W517" s="76">
        <f t="shared" si="124"/>
        <v>0</v>
      </c>
      <c r="X517" s="77">
        <f>IF(IFERROR(RIGHT(E517,1),"")="✔",S517*(1-#REF!),S517*(1-$X$2))</f>
        <v>2408.6999999999998</v>
      </c>
      <c r="Y517" s="167">
        <f t="shared" si="125"/>
        <v>0.30199999999999982</v>
      </c>
      <c r="Z517" s="167">
        <f t="shared" si="126"/>
        <v>0.13011917659804989</v>
      </c>
      <c r="AA517" s="167">
        <f t="shared" si="127"/>
        <v>0.49675675675675679</v>
      </c>
      <c r="AB517" s="169">
        <f t="shared" si="120"/>
        <v>2769</v>
      </c>
      <c r="AC517" s="161">
        <f>IFERROR(ROUND((VLOOKUP($A517,'ИЗ ГУГЛА'!$B:$Z,AC$1,0)+AE517)*AD517,),VLOOKUP($A517,'ИЗ ГУГЛА'!$B:$Z,AC$1,0))</f>
        <v>2769</v>
      </c>
      <c r="AD517" s="78">
        <v>1</v>
      </c>
      <c r="AE517" s="160">
        <v>0</v>
      </c>
      <c r="AF517" s="183">
        <v>2769</v>
      </c>
      <c r="AG517" s="152" t="s">
        <v>26894</v>
      </c>
      <c r="AH517" s="161" t="str">
        <f>IFERROR(ROUND((VLOOKUP($A517,'ИЗ ГУГЛА'!$B:$Z,AH$1,0)+AJ517)*AI517,),VLOOKUP($A517,'ИЗ ГУГЛА'!$B:$Z,AH$1,0))</f>
        <v/>
      </c>
      <c r="AI517" s="78">
        <v>1</v>
      </c>
      <c r="AJ517" s="160">
        <v>0</v>
      </c>
      <c r="AK517" s="172"/>
      <c r="AL517" s="172"/>
      <c r="AM517" s="161" t="str">
        <f>IFERROR(ROUND((VLOOKUP($A517,'ИЗ ГУГЛА'!$B:$Z,AM$1,0)+AO517)*AN517,),VLOOKUP($A517,'ИЗ ГУГЛА'!$B:$Z,AM$1,0))</f>
        <v/>
      </c>
      <c r="AN517" s="160">
        <v>1</v>
      </c>
      <c r="AO517" s="160">
        <v>0</v>
      </c>
      <c r="AP517" s="172"/>
      <c r="AQ517" s="172"/>
      <c r="AR517" s="161" t="str">
        <f>IFERROR(ROUND((VLOOKUP($A517,'ИЗ ГУГЛА'!$B:$Z,AR$1,0)+AT517)*AS517,),VLOOKUP($A517,'ИЗ ГУГЛА'!$B:$Z,AR$1,0))</f>
        <v/>
      </c>
      <c r="AS517" s="160">
        <v>1</v>
      </c>
      <c r="AT517" s="160">
        <v>0</v>
      </c>
      <c r="AU517" s="172"/>
      <c r="AV517" s="172"/>
    </row>
    <row r="518" spans="1:48" ht="46.5" hidden="1" thickTop="1" thickBot="1">
      <c r="A518" s="121">
        <v>139293</v>
      </c>
      <c r="B518" s="115">
        <f>VLOOKUP($A518,'Выгр Кат'!$A:$T,B$1,0)</f>
        <v>29613</v>
      </c>
      <c r="C518" s="116" t="str">
        <f>VLOOKUP($A518,'Выгр Кат'!$A:$T,C$1,0)</f>
        <v>Помпа MAREL MAGNUM TURBO для ВАЗ 2101-2107, Лада Нива 4х4, Шевроле Нива</v>
      </c>
      <c r="D518" s="115" t="str">
        <f>VLOOKUP($A518,'Выгр Кат'!$A:$T,D$1,0)</f>
        <v>Y</v>
      </c>
      <c r="E518" s="115" t="str">
        <f>VLOOKUP($A518,'Выгр Кат'!$A:$T,E$1,0)</f>
        <v>1</v>
      </c>
      <c r="F518" s="115" t="str">
        <f>VLOOKUP($A518,'Выгр Кат'!$A:$T,F$1,0)</f>
        <v>MWP011</v>
      </c>
      <c r="G518" s="115" t="str">
        <f>VLOOKUP($A518,'Выгр Кат'!$A:$T,G$1,0)</f>
        <v>212301307011</v>
      </c>
      <c r="H518" s="115" t="str">
        <f>VLOOKUP($A518,'Выгр Кат'!$A:$T,H$1,0)</f>
        <v>2123-1307011</v>
      </c>
      <c r="I518" s="93" t="s">
        <v>2302</v>
      </c>
      <c r="J518" s="93" t="s">
        <v>2302</v>
      </c>
      <c r="K518" s="75" t="e">
        <f>VLOOKUP(J518,'Отчет Eplex'!$B:$E,4,0)</f>
        <v>#N/A</v>
      </c>
      <c r="L518" s="75" t="e">
        <f t="shared" si="121"/>
        <v>#N/A</v>
      </c>
      <c r="M518" s="72">
        <v>1</v>
      </c>
      <c r="N518" s="73" t="s">
        <v>2270</v>
      </c>
      <c r="O518" s="72" t="str">
        <f>IFERROR(IF(VLOOKUP(I518,'Прайс шпак'!C:F,4,0)=N518,"шпак","Ошибка"),"Ошибка")</f>
        <v>шпак</v>
      </c>
      <c r="P518" s="74">
        <f>INDEX('Прайс шпак'!$H:$H,MATCH(I518,'Прайс шпак'!$C:$C,0))*M518</f>
        <v>1850</v>
      </c>
      <c r="Q518" s="72">
        <f>VLOOKUP(P518,Наценка!$A$1:$B$8,2,1)</f>
        <v>1.39</v>
      </c>
      <c r="R518" s="75">
        <f t="shared" si="128"/>
        <v>2571.5</v>
      </c>
      <c r="S518" s="74">
        <f t="shared" si="122"/>
        <v>2590</v>
      </c>
      <c r="T518" s="75">
        <f>VLOOKUP($A518,'Выгр Кат'!$A:$T,T$1,0)</f>
        <v>1850</v>
      </c>
      <c r="U518" s="75">
        <f>VLOOKUP($A518,'Выгр Кат'!$A:$T,U$1,0)</f>
        <v>2590</v>
      </c>
      <c r="V518" s="76">
        <f t="shared" si="123"/>
        <v>0</v>
      </c>
      <c r="W518" s="76">
        <f t="shared" si="124"/>
        <v>0</v>
      </c>
      <c r="X518" s="77">
        <f>IF(IFERROR(RIGHT(E518,1),"")="✔",S518*(1-#REF!),S518*(1-$X$2))</f>
        <v>2408.6999999999998</v>
      </c>
      <c r="Y518" s="167">
        <f t="shared" si="125"/>
        <v>0.30199999999999982</v>
      </c>
      <c r="Z518" s="167">
        <f t="shared" si="126"/>
        <v>0.16653979238754332</v>
      </c>
      <c r="AA518" s="167">
        <f t="shared" si="127"/>
        <v>0.56216216216216219</v>
      </c>
      <c r="AB518" s="169">
        <f t="shared" si="120"/>
        <v>2890</v>
      </c>
      <c r="AC518" s="161">
        <f>IFERROR(ROUND((VLOOKUP($A518,'ИЗ ГУГЛА'!$B:$Z,AC$1,0)+AE518)*AD518,),VLOOKUP($A518,'ИЗ ГУГЛА'!$B:$Z,AC$1,0))</f>
        <v>2890</v>
      </c>
      <c r="AD518" s="78">
        <v>1</v>
      </c>
      <c r="AE518" s="160">
        <v>0</v>
      </c>
      <c r="AF518" s="183">
        <v>2890</v>
      </c>
      <c r="AG518" s="152" t="s">
        <v>26895</v>
      </c>
      <c r="AH518" s="161" t="str">
        <f>IFERROR(ROUND((VLOOKUP($A518,'ИЗ ГУГЛА'!$B:$Z,AH$1,0)+AJ518)*AI518,),VLOOKUP($A518,'ИЗ ГУГЛА'!$B:$Z,AH$1,0))</f>
        <v/>
      </c>
      <c r="AI518" s="78">
        <v>1</v>
      </c>
      <c r="AJ518" s="160">
        <v>0</v>
      </c>
      <c r="AK518" s="172"/>
      <c r="AL518" s="172"/>
      <c r="AM518" s="161" t="str">
        <f>IFERROR(ROUND((VLOOKUP($A518,'ИЗ ГУГЛА'!$B:$Z,AM$1,0)+AO518)*AN518,),VLOOKUP($A518,'ИЗ ГУГЛА'!$B:$Z,AM$1,0))</f>
        <v/>
      </c>
      <c r="AN518" s="160">
        <v>1</v>
      </c>
      <c r="AO518" s="160">
        <v>0</v>
      </c>
      <c r="AP518" s="172"/>
      <c r="AQ518" s="172"/>
      <c r="AR518" s="161" t="str">
        <f>IFERROR(ROUND((VLOOKUP($A518,'ИЗ ГУГЛА'!$B:$Z,AR$1,0)+AT518)*AS518,),VLOOKUP($A518,'ИЗ ГУГЛА'!$B:$Z,AR$1,0))</f>
        <v/>
      </c>
      <c r="AS518" s="160">
        <v>1</v>
      </c>
      <c r="AT518" s="160">
        <v>0</v>
      </c>
      <c r="AU518" s="172"/>
      <c r="AV518" s="172"/>
    </row>
    <row r="519" spans="1:48" ht="31.5" hidden="1" thickTop="1" thickBot="1">
      <c r="A519" s="121">
        <v>139313</v>
      </c>
      <c r="B519" s="115">
        <f>VLOOKUP($A519,'Выгр Кат'!$A:$T,B$1,0)</f>
        <v>38264</v>
      </c>
      <c r="C519" s="116" t="str">
        <f>VLOOKUP($A519,'Выгр Кат'!$A:$T,C$1,0)</f>
        <v>Помпа MAREL MAGNUM для Лада Ларгус</v>
      </c>
      <c r="D519" s="115" t="str">
        <f>VLOOKUP($A519,'Выгр Кат'!$A:$T,D$1,0)</f>
        <v>Y</v>
      </c>
      <c r="E519" s="115" t="str">
        <f>VLOOKUP($A519,'Выгр Кат'!$A:$T,E$1,0)</f>
        <v>1</v>
      </c>
      <c r="F519" s="115" t="str">
        <f>VLOOKUP($A519,'Выгр Кат'!$A:$T,F$1,0)</f>
        <v>MWP013</v>
      </c>
      <c r="G519" s="115" t="str">
        <f>VLOOKUP($A519,'Выгр Кат'!$A:$T,G$1,0)</f>
        <v>210105707R</v>
      </c>
      <c r="H519" s="115">
        <f>VLOOKUP($A519,'Выгр Кат'!$A:$T,H$1,0)</f>
        <v>0</v>
      </c>
      <c r="I519" s="98" t="s">
        <v>14668</v>
      </c>
      <c r="J519" s="98" t="s">
        <v>14668</v>
      </c>
      <c r="K519" s="75" t="e">
        <f>VLOOKUP(J519,'Отчет Eplex'!$B:$E,4,0)</f>
        <v>#N/A</v>
      </c>
      <c r="L519" s="75" t="e">
        <f t="shared" si="121"/>
        <v>#N/A</v>
      </c>
      <c r="M519" s="72">
        <v>1</v>
      </c>
      <c r="N519" s="73" t="s">
        <v>2270</v>
      </c>
      <c r="O519" s="72" t="str">
        <f>IFERROR(IF(VLOOKUP(I519,'Прайс шпак'!C:F,4,0)=N519,"шпак","Ошибка"),"Ошибка")</f>
        <v>шпак</v>
      </c>
      <c r="P519" s="74">
        <f>INDEX('Прайс шпак'!$H:$H,MATCH(I519,'Прайс шпак'!$C:$C,0))*M519</f>
        <v>2100</v>
      </c>
      <c r="Q519" s="72">
        <f>VLOOKUP(P519,Наценка!$A$1:$B$8,2,1)</f>
        <v>1.39</v>
      </c>
      <c r="R519" s="75">
        <f t="shared" si="128"/>
        <v>2919</v>
      </c>
      <c r="S519" s="74">
        <f t="shared" si="122"/>
        <v>2990</v>
      </c>
      <c r="T519" s="75">
        <f>VLOOKUP($A519,'Выгр Кат'!$A:$T,T$1,0)</f>
        <v>2100</v>
      </c>
      <c r="U519" s="75">
        <f>VLOOKUP($A519,'Выгр Кат'!$A:$T,U$1,0)</f>
        <v>2990</v>
      </c>
      <c r="V519" s="76">
        <f t="shared" si="123"/>
        <v>0</v>
      </c>
      <c r="W519" s="76">
        <f t="shared" si="124"/>
        <v>0</v>
      </c>
      <c r="X519" s="77">
        <f>IF(IFERROR(RIGHT(E519,1),"")="✔",S519*(1-#REF!),S519*(1-$X$2))</f>
        <v>2780.7</v>
      </c>
      <c r="Y519" s="167">
        <f t="shared" si="125"/>
        <v>0.32414285714285707</v>
      </c>
      <c r="Z519" s="167">
        <f t="shared" si="126"/>
        <v>0.12830721003134801</v>
      </c>
      <c r="AA519" s="167">
        <f t="shared" si="127"/>
        <v>0.51904761904761898</v>
      </c>
      <c r="AB519" s="169">
        <f t="shared" si="120"/>
        <v>3190</v>
      </c>
      <c r="AC519" s="161">
        <f>IFERROR(ROUND((VLOOKUP($A519,'ИЗ ГУГЛА'!$B:$Z,AC$1,0)+AE519)*AD519,),VLOOKUP($A519,'ИЗ ГУГЛА'!$B:$Z,AC$1,0))</f>
        <v>3190</v>
      </c>
      <c r="AD519" s="78">
        <v>1</v>
      </c>
      <c r="AE519" s="160">
        <v>0</v>
      </c>
      <c r="AF519" s="183">
        <v>3190</v>
      </c>
      <c r="AG519" s="152" t="s">
        <v>26881</v>
      </c>
      <c r="AH519" s="161" t="str">
        <f>IFERROR(ROUND((VLOOKUP($A519,'ИЗ ГУГЛА'!$B:$Z,AH$1,0)+AJ519)*AI519,),VLOOKUP($A519,'ИЗ ГУГЛА'!$B:$Z,AH$1,0))</f>
        <v/>
      </c>
      <c r="AI519" s="78">
        <v>1</v>
      </c>
      <c r="AJ519" s="160">
        <v>0</v>
      </c>
      <c r="AK519" s="172"/>
      <c r="AL519" s="172"/>
      <c r="AM519" s="161" t="str">
        <f>IFERROR(ROUND((VLOOKUP($A519,'ИЗ ГУГЛА'!$B:$Z,AM$1,0)+AO519)*AN519,),VLOOKUP($A519,'ИЗ ГУГЛА'!$B:$Z,AM$1,0))</f>
        <v/>
      </c>
      <c r="AN519" s="160">
        <v>1</v>
      </c>
      <c r="AO519" s="160">
        <v>0</v>
      </c>
      <c r="AP519" s="172"/>
      <c r="AQ519" s="172"/>
      <c r="AR519" s="161" t="str">
        <f>IFERROR(ROUND((VLOOKUP($A519,'ИЗ ГУГЛА'!$B:$Z,AR$1,0)+AT519)*AS519,),VLOOKUP($A519,'ИЗ ГУГЛА'!$B:$Z,AR$1,0))</f>
        <v/>
      </c>
      <c r="AS519" s="160">
        <v>1</v>
      </c>
      <c r="AT519" s="160">
        <v>0</v>
      </c>
      <c r="AU519" s="172"/>
      <c r="AV519" s="172"/>
    </row>
    <row r="520" spans="1:48" ht="31.5" hidden="1" thickTop="1" thickBot="1">
      <c r="A520" s="121">
        <v>213789</v>
      </c>
      <c r="B520" s="115">
        <f>VLOOKUP($A520,'Выгр Кат'!$A:$T,B$1,0)</f>
        <v>4031</v>
      </c>
      <c r="C520" s="116" t="str">
        <f>VLOOKUP($A520,'Выгр Кат'!$A:$T,C$1,0)</f>
        <v>Свечи зажигания BRISK для двигателя ЗМЗ-402</v>
      </c>
      <c r="D520" s="115" t="str">
        <f>VLOOKUP($A520,'Выгр Кат'!$A:$T,D$1,0)</f>
        <v>Y</v>
      </c>
      <c r="E520" s="115" t="str">
        <f>VLOOKUP($A520,'Выгр Кат'!$A:$T,E$1,0)</f>
        <v>1</v>
      </c>
      <c r="F520" s="115">
        <f>VLOOKUP($A520,'Выгр Кат'!$A:$T,F$1,0)</f>
        <v>0</v>
      </c>
      <c r="G520" s="115" t="str">
        <f>VLOOKUP($A520,'Выгр Кат'!$A:$T,G$1,0)</f>
        <v>1316 / N17</v>
      </c>
      <c r="H520" s="115">
        <f>VLOOKUP($A520,'Выгр Кат'!$A:$T,H$1,0)</f>
        <v>0</v>
      </c>
      <c r="I520" s="93" t="s">
        <v>144</v>
      </c>
      <c r="J520" s="93" t="s">
        <v>144</v>
      </c>
      <c r="K520" s="75" t="e">
        <f>VLOOKUP(J520,'Отчет Eplex'!$B:$E,4,0)</f>
        <v>#N/A</v>
      </c>
      <c r="L520" s="75" t="e">
        <f t="shared" si="121"/>
        <v>#N/A</v>
      </c>
      <c r="M520" s="72">
        <v>1</v>
      </c>
      <c r="N520" s="72" t="s">
        <v>561</v>
      </c>
      <c r="O520" s="72" t="str">
        <f>IFERROR(IF(VLOOKUP(I520,'Прайс шпак'!C:F,4,0)=N520,"шпак","Ошибка"),"Ошибка")</f>
        <v>шпак</v>
      </c>
      <c r="P520" s="74">
        <f>INDEX('Прайс шпак'!$H:$H,MATCH(I520,'Прайс шпак'!$C:$C,0))*M520</f>
        <v>500</v>
      </c>
      <c r="Q520" s="72">
        <f>VLOOKUP(P520,Наценка!$A$1:$B$8,2,1)</f>
        <v>1.5</v>
      </c>
      <c r="R520" s="130">
        <f t="shared" ref="R520:R522" si="129">P520*1.2*100/93</f>
        <v>645.16129032258061</v>
      </c>
      <c r="S520" s="74">
        <f t="shared" si="122"/>
        <v>649</v>
      </c>
      <c r="T520" s="75">
        <f>VLOOKUP($A520,'Выгр Кат'!$A:$T,T$1,0)</f>
        <v>500</v>
      </c>
      <c r="U520" s="75">
        <f>VLOOKUP($A520,'Выгр Кат'!$A:$T,U$1,0)</f>
        <v>649</v>
      </c>
      <c r="V520" s="76">
        <f t="shared" si="123"/>
        <v>0</v>
      </c>
      <c r="W520" s="76">
        <f t="shared" si="124"/>
        <v>0</v>
      </c>
      <c r="X520" s="77">
        <f>IF(IFERROR(RIGHT(E520,1),"")="✔",S520*(1-#REF!),S520*(1-$X$2))</f>
        <v>603.56999999999994</v>
      </c>
      <c r="Y520" s="167">
        <f t="shared" si="125"/>
        <v>0.20713999999999988</v>
      </c>
      <c r="Z520" s="167">
        <f t="shared" si="126"/>
        <v>1.2160392798690776E-2</v>
      </c>
      <c r="AA520" s="167">
        <f t="shared" si="127"/>
        <v>0.22199999999999998</v>
      </c>
      <c r="AB520" s="174">
        <f t="shared" ref="AB520:AB523" si="130">AK520</f>
        <v>611</v>
      </c>
      <c r="AC520" s="161" t="str">
        <f>IFERROR(ROUND((VLOOKUP($A520,'ИЗ ГУГЛА'!$B:$Z,AC$1,0)+AE520)*AD520,),VLOOKUP($A520,'ИЗ ГУГЛА'!$B:$Z,AC$1,0))</f>
        <v/>
      </c>
      <c r="AD520" s="78">
        <v>1</v>
      </c>
      <c r="AE520" s="160">
        <v>0</v>
      </c>
      <c r="AF520" s="118" t="s">
        <v>28492</v>
      </c>
      <c r="AG520" s="152"/>
      <c r="AH520" s="161">
        <f>IFERROR(ROUND((VLOOKUP($A520,'ИЗ ГУГЛА'!$B:$Z,AH$1,0)+AJ520)*AI520,),VLOOKUP($A520,'ИЗ ГУГЛА'!$B:$Z,AH$1,0))</f>
        <v>611</v>
      </c>
      <c r="AI520" s="78">
        <v>1</v>
      </c>
      <c r="AJ520" s="160">
        <v>0</v>
      </c>
      <c r="AK520" s="184">
        <v>611</v>
      </c>
      <c r="AL520" s="172" t="s">
        <v>33070</v>
      </c>
      <c r="AM520" s="161" t="str">
        <f>IFERROR(ROUND((VLOOKUP($A520,'ИЗ ГУГЛА'!$B:$Z,AM$1,0)+AO520)*AN520,),VLOOKUP($A520,'ИЗ ГУГЛА'!$B:$Z,AM$1,0))</f>
        <v/>
      </c>
      <c r="AN520" s="160">
        <v>1</v>
      </c>
      <c r="AO520" s="160">
        <v>0</v>
      </c>
      <c r="AP520" s="172"/>
      <c r="AQ520" s="172"/>
      <c r="AR520" s="161" t="str">
        <f>IFERROR(ROUND((VLOOKUP($A520,'ИЗ ГУГЛА'!$B:$Z,AR$1,0)+AT520)*AS520,),VLOOKUP($A520,'ИЗ ГУГЛА'!$B:$Z,AR$1,0))</f>
        <v/>
      </c>
      <c r="AS520" s="160">
        <v>1</v>
      </c>
      <c r="AT520" s="160">
        <v>0</v>
      </c>
      <c r="AU520" s="172"/>
      <c r="AV520" s="172"/>
    </row>
    <row r="521" spans="1:48" ht="31.5" hidden="1" thickTop="1" thickBot="1">
      <c r="A521" s="121">
        <v>219618</v>
      </c>
      <c r="B521" s="115">
        <f>VLOOKUP($A521,'Выгр Кат'!$A:$T,B$1,0)</f>
        <v>29612</v>
      </c>
      <c r="C521" s="116" t="str">
        <f>VLOOKUP($A521,'Выгр Кат'!$A:$T,C$1,0)</f>
        <v>Тормозные колодки NiBK передние для Лада Веста, Ларгус</v>
      </c>
      <c r="D521" s="115" t="str">
        <f>VLOOKUP($A521,'Выгр Кат'!$A:$T,D$1,0)</f>
        <v>Y</v>
      </c>
      <c r="E521" s="115" t="str">
        <f>VLOOKUP($A521,'Выгр Кат'!$A:$T,E$1,0)</f>
        <v>1</v>
      </c>
      <c r="F521" s="115">
        <f>VLOOKUP($A521,'Выгр Кат'!$A:$T,F$1,0)</f>
        <v>0</v>
      </c>
      <c r="G521" s="115" t="str">
        <f>VLOOKUP($A521,'Выгр Кат'!$A:$T,G$1,0)</f>
        <v>PN9805</v>
      </c>
      <c r="H521" s="115">
        <f>VLOOKUP($A521,'Выгр Кат'!$A:$T,H$1,0)</f>
        <v>0</v>
      </c>
      <c r="I521" s="75" t="s">
        <v>2477</v>
      </c>
      <c r="J521" s="75" t="s">
        <v>2477</v>
      </c>
      <c r="K521" s="75">
        <f>VLOOKUP(J521,'Отчет Eplex'!$B:$E,4,0)</f>
        <v>2305.16</v>
      </c>
      <c r="L521" s="75">
        <f t="shared" si="121"/>
        <v>-244.84000000000015</v>
      </c>
      <c r="M521" s="72">
        <v>1</v>
      </c>
      <c r="N521" s="72" t="s">
        <v>2473</v>
      </c>
      <c r="O521" s="72" t="str">
        <f>IFERROR(IF(VLOOKUP(I521,'Прайс шпак'!C:F,4,0)=N521,"шпак","Ошибка"),"Ошибка")</f>
        <v>шпак</v>
      </c>
      <c r="P521" s="74">
        <f>INDEX('Прайс шпак'!$H:$H,MATCH(I521,'Прайс шпак'!$C:$C,0))*M521</f>
        <v>2550</v>
      </c>
      <c r="Q521" s="72">
        <f>VLOOKUP(P521,Наценка!$A$1:$B$8,2,1)</f>
        <v>1.39</v>
      </c>
      <c r="R521" s="130">
        <f t="shared" si="129"/>
        <v>3290.3225806451615</v>
      </c>
      <c r="S521" s="74">
        <f t="shared" si="122"/>
        <v>3290</v>
      </c>
      <c r="T521" s="75">
        <f>VLOOKUP($A521,'Выгр Кат'!$A:$T,T$1,0)</f>
        <v>2550</v>
      </c>
      <c r="U521" s="75">
        <f>VLOOKUP($A521,'Выгр Кат'!$A:$T,U$1,0)</f>
        <v>3290</v>
      </c>
      <c r="V521" s="76">
        <f t="shared" si="123"/>
        <v>0</v>
      </c>
      <c r="W521" s="76">
        <f t="shared" si="124"/>
        <v>0</v>
      </c>
      <c r="X521" s="77">
        <f>IF(IFERROR(RIGHT(E521,1),"")="✔",S521*(1-#REF!),S521*(1-$X$2))</f>
        <v>3059.7</v>
      </c>
      <c r="Y521" s="167">
        <f t="shared" si="125"/>
        <v>0.1998823529411764</v>
      </c>
      <c r="Z521" s="167">
        <f t="shared" si="126"/>
        <v>-0.38510638297872335</v>
      </c>
      <c r="AA521" s="167">
        <f t="shared" si="127"/>
        <v>-0.13372549019607838</v>
      </c>
      <c r="AB521" s="174">
        <f t="shared" si="130"/>
        <v>2209</v>
      </c>
      <c r="AC521" s="161" t="str">
        <f>IFERROR(ROUND((VLOOKUP($A521,'ИЗ ГУГЛА'!$B:$Z,AC$1,0)+AE521)*AD521,),VLOOKUP($A521,'ИЗ ГУГЛА'!$B:$Z,AC$1,0))</f>
        <v/>
      </c>
      <c r="AD521" s="78">
        <v>1</v>
      </c>
      <c r="AE521" s="160">
        <v>0</v>
      </c>
      <c r="AF521" s="118" t="s">
        <v>28492</v>
      </c>
      <c r="AG521" s="152"/>
      <c r="AH521" s="161">
        <f>IFERROR(ROUND((VLOOKUP($A521,'ИЗ ГУГЛА'!$B:$Z,AH$1,0)+AJ521)*AI521,),VLOOKUP($A521,'ИЗ ГУГЛА'!$B:$Z,AH$1,0))</f>
        <v>2209</v>
      </c>
      <c r="AI521" s="78">
        <v>1</v>
      </c>
      <c r="AJ521" s="160">
        <v>0</v>
      </c>
      <c r="AK521" s="184">
        <v>2209</v>
      </c>
      <c r="AL521" s="172" t="s">
        <v>33069</v>
      </c>
      <c r="AM521" s="161" t="str">
        <f>IFERROR(ROUND((VLOOKUP($A521,'ИЗ ГУГЛА'!$B:$Z,AM$1,0)+AO521)*AN521,),VLOOKUP($A521,'ИЗ ГУГЛА'!$B:$Z,AM$1,0))</f>
        <v/>
      </c>
      <c r="AN521" s="160">
        <v>1</v>
      </c>
      <c r="AO521" s="160">
        <v>0</v>
      </c>
      <c r="AP521" s="172"/>
      <c r="AQ521" s="172"/>
      <c r="AR521" s="161" t="str">
        <f>IFERROR(ROUND((VLOOKUP($A521,'ИЗ ГУГЛА'!$B:$Z,AR$1,0)+AT521)*AS521,),VLOOKUP($A521,'ИЗ ГУГЛА'!$B:$Z,AR$1,0))</f>
        <v/>
      </c>
      <c r="AS521" s="160">
        <v>1</v>
      </c>
      <c r="AT521" s="160">
        <v>0</v>
      </c>
      <c r="AU521" s="172"/>
      <c r="AV521" s="172"/>
    </row>
    <row r="522" spans="1:48" ht="31.5" hidden="1" thickTop="1" thickBot="1">
      <c r="A522" s="121">
        <v>171659</v>
      </c>
      <c r="B522" s="115">
        <f>VLOOKUP($A522,'Выгр Кат'!$A:$T,B$1,0)</f>
        <v>29546</v>
      </c>
      <c r="C522" s="116" t="str">
        <f>VLOOKUP($A522,'Выгр Кат'!$A:$T,C$1,0)</f>
        <v>Помпа DOLZ для Лада Ларгус 8 клапанный двигатель</v>
      </c>
      <c r="D522" s="115" t="str">
        <f>VLOOKUP($A522,'Выгр Кат'!$A:$T,D$1,0)</f>
        <v>Y</v>
      </c>
      <c r="E522" s="115" t="str">
        <f>VLOOKUP($A522,'Выгр Кат'!$A:$T,E$1,0)</f>
        <v>1</v>
      </c>
      <c r="F522" s="115" t="str">
        <f>VLOOKUP($A522,'Выгр Кат'!$A:$T,F$1,0)</f>
        <v>R-135</v>
      </c>
      <c r="G522" s="115" t="str">
        <f>VLOOKUP($A522,'Выгр Кат'!$A:$T,G$1,0)</f>
        <v>7701478018</v>
      </c>
      <c r="H522" s="115">
        <f>VLOOKUP($A522,'Выгр Кат'!$A:$T,H$1,0)</f>
        <v>0</v>
      </c>
      <c r="I522" s="93" t="s">
        <v>4486</v>
      </c>
      <c r="J522" s="93" t="s">
        <v>4486</v>
      </c>
      <c r="K522" s="75">
        <f>VLOOKUP(J522,'Отчет Eplex'!$B:$E,4,0)</f>
        <v>1606.91</v>
      </c>
      <c r="L522" s="75">
        <f t="shared" si="121"/>
        <v>-293.08999999999992</v>
      </c>
      <c r="M522" s="72">
        <v>1</v>
      </c>
      <c r="N522" s="72" t="s">
        <v>1347</v>
      </c>
      <c r="O522" s="72" t="str">
        <f>IFERROR(IF(VLOOKUP(I522,'Прайс шпак'!C:F,4,0)=N522,"шпак","Ошибка"),"Ошибка")</f>
        <v>шпак</v>
      </c>
      <c r="P522" s="74">
        <f>INDEX('Прайс шпак'!$H:$H,MATCH(I522,'Прайс шпак'!$C:$C,0))*M522</f>
        <v>1900</v>
      </c>
      <c r="Q522" s="72">
        <f>VLOOKUP(P522,Наценка!$A$1:$B$8,2,1)</f>
        <v>1.39</v>
      </c>
      <c r="R522" s="130">
        <f t="shared" si="129"/>
        <v>2451.6129032258063</v>
      </c>
      <c r="S522" s="74">
        <f t="shared" si="122"/>
        <v>2490</v>
      </c>
      <c r="T522" s="75">
        <f>VLOOKUP($A522,'Выгр Кат'!$A:$T,T$1,0)</f>
        <v>1900</v>
      </c>
      <c r="U522" s="75">
        <f>VLOOKUP($A522,'Выгр Кат'!$A:$T,U$1,0)</f>
        <v>2490</v>
      </c>
      <c r="V522" s="76">
        <f t="shared" si="123"/>
        <v>0</v>
      </c>
      <c r="W522" s="76">
        <f t="shared" si="124"/>
        <v>0</v>
      </c>
      <c r="X522" s="77">
        <f>IF(IFERROR(RIGHT(E522,1),"")="✔",S522*(1-#REF!),S522*(1-$X$2))</f>
        <v>2315.6999999999998</v>
      </c>
      <c r="Y522" s="167">
        <f t="shared" si="125"/>
        <v>0.21878947368421042</v>
      </c>
      <c r="Z522" s="167">
        <f t="shared" si="126"/>
        <v>-0.1117138742198751</v>
      </c>
      <c r="AA522" s="167">
        <f t="shared" si="127"/>
        <v>9.6315789473684132E-2</v>
      </c>
      <c r="AB522" s="174">
        <f t="shared" si="130"/>
        <v>2083</v>
      </c>
      <c r="AC522" s="161" t="str">
        <f>IFERROR(ROUND((VLOOKUP($A522,'ИЗ ГУГЛА'!$B:$Z,AC$1,0)+AE522)*AD522,),VLOOKUP($A522,'ИЗ ГУГЛА'!$B:$Z,AC$1,0))</f>
        <v/>
      </c>
      <c r="AD522" s="78">
        <v>1</v>
      </c>
      <c r="AE522" s="160">
        <v>0</v>
      </c>
      <c r="AF522" s="118" t="s">
        <v>28492</v>
      </c>
      <c r="AG522" s="152"/>
      <c r="AH522" s="161">
        <f>IFERROR(ROUND((VLOOKUP($A522,'ИЗ ГУГЛА'!$B:$Z,AH$1,0)+AJ522)*AI522,),VLOOKUP($A522,'ИЗ ГУГЛА'!$B:$Z,AH$1,0))</f>
        <v>2083</v>
      </c>
      <c r="AI522" s="78">
        <v>1</v>
      </c>
      <c r="AJ522" s="160">
        <v>0</v>
      </c>
      <c r="AK522" s="184">
        <v>2083</v>
      </c>
      <c r="AL522" s="172" t="s">
        <v>33068</v>
      </c>
      <c r="AM522" s="161" t="str">
        <f>IFERROR(ROUND((VLOOKUP($A522,'ИЗ ГУГЛА'!$B:$Z,AM$1,0)+AO522)*AN522,),VLOOKUP($A522,'ИЗ ГУГЛА'!$B:$Z,AM$1,0))</f>
        <v/>
      </c>
      <c r="AN522" s="160">
        <v>1</v>
      </c>
      <c r="AO522" s="160">
        <v>0</v>
      </c>
      <c r="AP522" s="172"/>
      <c r="AQ522" s="172"/>
      <c r="AR522" s="161" t="str">
        <f>IFERROR(ROUND((VLOOKUP($A522,'ИЗ ГУГЛА'!$B:$Z,AR$1,0)+AT522)*AS522,),VLOOKUP($A522,'ИЗ ГУГЛА'!$B:$Z,AR$1,0))</f>
        <v/>
      </c>
      <c r="AS522" s="160">
        <v>1</v>
      </c>
      <c r="AT522" s="160">
        <v>0</v>
      </c>
      <c r="AU522" s="172"/>
      <c r="AV522" s="172"/>
    </row>
    <row r="523" spans="1:48" ht="46.5" hidden="1" thickTop="1" thickBot="1">
      <c r="A523" s="121">
        <v>140364</v>
      </c>
      <c r="B523" s="115">
        <f>VLOOKUP($A523,'Выгр Кат'!$A:$T,B$1,0)</f>
        <v>24968</v>
      </c>
      <c r="C523" s="116" t="str">
        <f>VLOOKUP($A523,'Выгр Кат'!$A:$T,C$1,0)</f>
        <v>Высоковольтные провода SLON для Лада Ларгус, Renault Logan, Sandero, MCV, Dacia Logan</v>
      </c>
      <c r="D523" s="115" t="str">
        <f>VLOOKUP($A523,'Выгр Кат'!$A:$T,D$1,0)</f>
        <v>Y</v>
      </c>
      <c r="E523" s="115" t="str">
        <f>VLOOKUP($A523,'Выгр Кат'!$A:$T,E$1,0)</f>
        <v>1</v>
      </c>
      <c r="F523" s="115">
        <f>VLOOKUP($A523,'Выгр Кат'!$A:$T,F$1,0)</f>
        <v>0</v>
      </c>
      <c r="G523" s="115" t="str">
        <f>VLOOKUP($A523,'Выгр Кат'!$A:$T,G$1,0)</f>
        <v>8200506297</v>
      </c>
      <c r="H523" s="115">
        <f>VLOOKUP($A523,'Выгр Кат'!$A:$T,H$1,0)</f>
        <v>0</v>
      </c>
      <c r="I523" s="91" t="s">
        <v>33830</v>
      </c>
      <c r="J523" s="93" t="s">
        <v>2840</v>
      </c>
      <c r="K523" s="75">
        <f>VLOOKUP(J523,'Отчет Eplex'!$B:$E,4,0)</f>
        <v>777.47</v>
      </c>
      <c r="L523" s="75">
        <f t="shared" si="121"/>
        <v>-42.529999999999973</v>
      </c>
      <c r="M523" s="72">
        <v>1</v>
      </c>
      <c r="N523" s="136" t="s">
        <v>2823</v>
      </c>
      <c r="O523" s="135" t="str">
        <f>IFERROR(IF(INDEX('Прайс шпак'!$F:$F,MATCH(I523,'Прайс шпак'!N:N,0))=N523,"шпак","Ошибка"),"Ошибка")</f>
        <v>шпак</v>
      </c>
      <c r="P523" s="92">
        <f>INDEX('Прайс шпак'!$H:$H,MATCH(I523,'Прайс шпак'!N:N,0))*M523</f>
        <v>820</v>
      </c>
      <c r="Q523" s="72">
        <f>VLOOKUP(P523,Наценка!$A$1:$B$8,2,1)</f>
        <v>1.5</v>
      </c>
      <c r="R523" s="180">
        <f>ROUNDDOWN(AB523,-2)</f>
        <v>1100</v>
      </c>
      <c r="S523" s="74">
        <f t="shared" si="122"/>
        <v>1090</v>
      </c>
      <c r="T523" s="75">
        <f>VLOOKUP($A523,'Выгр Кат'!$A:$T,T$1,0)</f>
        <v>820</v>
      </c>
      <c r="U523" s="75">
        <f>VLOOKUP($A523,'Выгр Кат'!$A:$T,U$1,0)</f>
        <v>1090</v>
      </c>
      <c r="V523" s="76">
        <f t="shared" si="123"/>
        <v>0</v>
      </c>
      <c r="W523" s="76">
        <f t="shared" si="124"/>
        <v>0</v>
      </c>
      <c r="X523" s="77">
        <f>IF(IFERROR(RIGHT(E523,1),"")="✔",S523*(1-#REF!),S523*(1-$X$2))</f>
        <v>1013.6999999999999</v>
      </c>
      <c r="Y523" s="167">
        <f t="shared" si="125"/>
        <v>0.23621951219512183</v>
      </c>
      <c r="Z523" s="167">
        <f t="shared" si="126"/>
        <v>0.10371352785145894</v>
      </c>
      <c r="AA523" s="167">
        <f t="shared" si="127"/>
        <v>0.37926829268292672</v>
      </c>
      <c r="AB523" s="174">
        <f t="shared" si="130"/>
        <v>1131</v>
      </c>
      <c r="AC523" s="161">
        <f>IFERROR(ROUND((VLOOKUP($A523,'ИЗ ГУГЛА'!$B:$Z,AC$1,0)+AE523)*AD523,),VLOOKUP($A523,'ИЗ ГУГЛА'!$B:$Z,AC$1,0))</f>
        <v>1390</v>
      </c>
      <c r="AD523" s="78">
        <v>1</v>
      </c>
      <c r="AE523" s="160">
        <v>0</v>
      </c>
      <c r="AF523" s="183">
        <v>1390</v>
      </c>
      <c r="AG523" s="152" t="s">
        <v>28572</v>
      </c>
      <c r="AH523" s="161">
        <f>IFERROR(ROUND((VLOOKUP($A523,'ИЗ ГУГЛА'!$B:$Z,AH$1,0)+AJ523)*AI523,),VLOOKUP($A523,'ИЗ ГУГЛА'!$B:$Z,AH$1,0))</f>
        <v>1131</v>
      </c>
      <c r="AI523" s="78">
        <v>1</v>
      </c>
      <c r="AJ523" s="160">
        <v>0</v>
      </c>
      <c r="AK523" s="184">
        <v>1131</v>
      </c>
      <c r="AL523" s="172" t="s">
        <v>33067</v>
      </c>
      <c r="AM523" s="161" t="str">
        <f>IFERROR(ROUND((VLOOKUP($A523,'ИЗ ГУГЛА'!$B:$Z,AM$1,0)+AO523)*AN523,),VLOOKUP($A523,'ИЗ ГУГЛА'!$B:$Z,AM$1,0))</f>
        <v/>
      </c>
      <c r="AN523" s="160">
        <v>1</v>
      </c>
      <c r="AO523" s="160">
        <v>0</v>
      </c>
      <c r="AP523" s="172"/>
      <c r="AQ523" s="172"/>
      <c r="AR523" s="161" t="str">
        <f>IFERROR(ROUND((VLOOKUP($A523,'ИЗ ГУГЛА'!$B:$Z,AR$1,0)+AT523)*AS523,),VLOOKUP($A523,'ИЗ ГУГЛА'!$B:$Z,AR$1,0))</f>
        <v/>
      </c>
      <c r="AS523" s="160">
        <v>1</v>
      </c>
      <c r="AT523" s="160">
        <v>0</v>
      </c>
      <c r="AU523" s="172"/>
      <c r="AV523" s="172"/>
    </row>
    <row r="524" spans="1:48" ht="46.5" hidden="1" thickTop="1" thickBot="1">
      <c r="A524" s="121">
        <v>158046</v>
      </c>
      <c r="B524" s="115">
        <f>VLOOKUP($A524,'Выгр Кат'!$A:$T,B$1,0)</f>
        <v>1698</v>
      </c>
      <c r="C524" s="116" t="str">
        <f>VLOOKUP($A524,'Выгр Кат'!$A:$T,C$1,0)</f>
        <v>Колодки тормозные Hi-Q передние для ВАЗ 2108-21099, 2110-2112, Лада Калина, Приора, Гранта</v>
      </c>
      <c r="D524" s="115" t="str">
        <f>VLOOKUP($A524,'Выгр Кат'!$A:$T,D$1,0)</f>
        <v>Y</v>
      </c>
      <c r="E524" s="115" t="str">
        <f>VLOOKUP($A524,'Выгр Кат'!$A:$T,E$1,0)</f>
        <v>1</v>
      </c>
      <c r="F524" s="115">
        <f>VLOOKUP($A524,'Выгр Кат'!$A:$T,F$1,0)</f>
        <v>0</v>
      </c>
      <c r="G524" s="115" t="str">
        <f>VLOOKUP($A524,'Выгр Кат'!$A:$T,G$1,0)</f>
        <v>SP1165</v>
      </c>
      <c r="H524" s="115">
        <f>VLOOKUP($A524,'Выгр Кат'!$A:$T,H$1,0)</f>
        <v>0</v>
      </c>
      <c r="I524" s="93" t="s">
        <v>81</v>
      </c>
      <c r="J524" s="93" t="s">
        <v>81</v>
      </c>
      <c r="K524" s="75">
        <f>VLOOKUP(J524,'Отчет Eplex'!$B:$E,4,0)</f>
        <v>0</v>
      </c>
      <c r="L524" s="75">
        <f t="shared" si="121"/>
        <v>-630</v>
      </c>
      <c r="M524" s="72">
        <v>1</v>
      </c>
      <c r="N524" s="72" t="s">
        <v>2572</v>
      </c>
      <c r="O524" s="72" t="str">
        <f>IFERROR(IF(VLOOKUP(I524,'Прайс шпак'!C:F,4,0)=N524,"шпак","Ошибка"),"Ошибка")</f>
        <v>шпак</v>
      </c>
      <c r="P524" s="74">
        <f>INDEX('Прайс шпак'!$H:$H,MATCH(I524,'Прайс шпак'!$C:$C,0))*M524</f>
        <v>630</v>
      </c>
      <c r="Q524" s="72">
        <f>VLOOKUP(P524,Наценка!$A$1:$B$8,2,1)</f>
        <v>1.5</v>
      </c>
      <c r="R524" s="75">
        <f t="shared" si="128"/>
        <v>945</v>
      </c>
      <c r="S524" s="74">
        <f t="shared" si="122"/>
        <v>949</v>
      </c>
      <c r="T524" s="75">
        <f>VLOOKUP($A524,'Выгр Кат'!$A:$T,T$1,0)</f>
        <v>630</v>
      </c>
      <c r="U524" s="75">
        <f>VLOOKUP($A524,'Выгр Кат'!$A:$T,U$1,0)</f>
        <v>949</v>
      </c>
      <c r="V524" s="76">
        <f t="shared" si="123"/>
        <v>0</v>
      </c>
      <c r="W524" s="76">
        <f t="shared" si="124"/>
        <v>0</v>
      </c>
      <c r="X524" s="77">
        <f>IF(IFERROR(RIGHT(E524,1),"")="✔",S524*(1-#REF!),S524*(1-$X$2))</f>
        <v>882.56999999999994</v>
      </c>
      <c r="Y524" s="167">
        <f t="shared" si="125"/>
        <v>0.40090476190476187</v>
      </c>
      <c r="Z524" s="167" t="str">
        <f t="shared" si="126"/>
        <v/>
      </c>
      <c r="AA524" s="167" t="str">
        <f t="shared" si="127"/>
        <v/>
      </c>
      <c r="AB524" s="168"/>
      <c r="AC524" s="161" t="str">
        <f>IFERROR(ROUND((VLOOKUP($A524,'ИЗ ГУГЛА'!$B:$Z,AC$1,0)+AE524)*AD524,),VLOOKUP($A524,'ИЗ ГУГЛА'!$B:$Z,AC$1,0))</f>
        <v/>
      </c>
      <c r="AD524" s="78">
        <v>1</v>
      </c>
      <c r="AE524" s="160">
        <v>0</v>
      </c>
      <c r="AF524" s="118" t="s">
        <v>28492</v>
      </c>
      <c r="AG524" s="152"/>
      <c r="AH524" s="161" t="str">
        <f>IFERROR(ROUND((VLOOKUP($A524,'ИЗ ГУГЛА'!$B:$Z,AH$1,0)+AJ524)*AI524,),VLOOKUP($A524,'ИЗ ГУГЛА'!$B:$Z,AH$1,0))</f>
        <v/>
      </c>
      <c r="AI524" s="78">
        <v>1</v>
      </c>
      <c r="AJ524" s="160">
        <v>0</v>
      </c>
      <c r="AK524" s="172"/>
      <c r="AL524" s="172"/>
      <c r="AM524" s="161" t="str">
        <f>IFERROR(ROUND((VLOOKUP($A524,'ИЗ ГУГЛА'!$B:$Z,AM$1,0)+AO524)*AN524,),VLOOKUP($A524,'ИЗ ГУГЛА'!$B:$Z,AM$1,0))</f>
        <v/>
      </c>
      <c r="AN524" s="160">
        <v>1</v>
      </c>
      <c r="AO524" s="160">
        <v>0</v>
      </c>
      <c r="AP524" s="172"/>
      <c r="AQ524" s="172"/>
      <c r="AR524" s="161" t="str">
        <f>IFERROR(ROUND((VLOOKUP($A524,'ИЗ ГУГЛА'!$B:$Z,AR$1,0)+AT524)*AS524,),VLOOKUP($A524,'ИЗ ГУГЛА'!$B:$Z,AR$1,0))</f>
        <v/>
      </c>
      <c r="AS524" s="160">
        <v>1</v>
      </c>
      <c r="AT524" s="160">
        <v>0</v>
      </c>
      <c r="AU524" s="172"/>
      <c r="AV524" s="172"/>
    </row>
    <row r="525" spans="1:48" ht="46.5" hidden="1" thickTop="1" thickBot="1">
      <c r="A525" s="121">
        <v>158011</v>
      </c>
      <c r="B525" s="115">
        <f>VLOOKUP($A525,'Выгр Кат'!$A:$T,B$1,0)</f>
        <v>10340</v>
      </c>
      <c r="C525" s="116" t="str">
        <f>VLOOKUP($A525,'Выгр Кат'!$A:$T,C$1,0)</f>
        <v>Колодки тормозные Hi-Q передние для ВАЗ 2108-21099, 2110-2112, 2113-2115, Лада Калина, Приора, Гранта</v>
      </c>
      <c r="D525" s="115" t="str">
        <f>VLOOKUP($A525,'Выгр Кат'!$A:$T,D$1,0)</f>
        <v>Y</v>
      </c>
      <c r="E525" s="115" t="str">
        <f>VLOOKUP($A525,'Выгр Кат'!$A:$T,E$1,0)</f>
        <v>1ск4</v>
      </c>
      <c r="F525" s="115">
        <f>VLOOKUP($A525,'Выгр Кат'!$A:$T,F$1,0)</f>
        <v>0</v>
      </c>
      <c r="G525" s="115" t="str">
        <f>VLOOKUP($A525,'Выгр Кат'!$A:$T,G$1,0)</f>
        <v>SP1181</v>
      </c>
      <c r="H525" s="115">
        <f>VLOOKUP($A525,'Выгр Кат'!$A:$T,H$1,0)</f>
        <v>0</v>
      </c>
      <c r="I525" s="93" t="s">
        <v>204</v>
      </c>
      <c r="J525" s="93" t="s">
        <v>204</v>
      </c>
      <c r="K525" s="75">
        <f>VLOOKUP(J525,'Отчет Eplex'!$B:$E,4,0)</f>
        <v>0</v>
      </c>
      <c r="L525" s="75">
        <f t="shared" si="121"/>
        <v>-640</v>
      </c>
      <c r="M525" s="72">
        <v>1</v>
      </c>
      <c r="N525" s="80" t="s">
        <v>2572</v>
      </c>
      <c r="O525" s="72" t="str">
        <f>IFERROR(IF(VLOOKUP(I525,'Прайс шпак'!C:F,4,0)=N525,"шпак","Ошибка"),"Ошибка")</f>
        <v>шпак</v>
      </c>
      <c r="P525" s="74">
        <f>INDEX('Прайс шпак'!$H:$H,MATCH(I525,'Прайс шпак'!$C:$C,0))*M525</f>
        <v>640</v>
      </c>
      <c r="Q525" s="72">
        <f>VLOOKUP(P525,Наценка!$A$1:$B$8,2,1)</f>
        <v>1.5</v>
      </c>
      <c r="R525" s="75">
        <f t="shared" si="128"/>
        <v>960</v>
      </c>
      <c r="S525" s="74">
        <f t="shared" si="122"/>
        <v>959</v>
      </c>
      <c r="T525" s="75">
        <f>VLOOKUP($A525,'Выгр Кат'!$A:$T,T$1,0)</f>
        <v>640</v>
      </c>
      <c r="U525" s="75">
        <f>VLOOKUP($A525,'Выгр Кат'!$A:$T,U$1,0)</f>
        <v>959</v>
      </c>
      <c r="V525" s="76">
        <f t="shared" si="123"/>
        <v>0</v>
      </c>
      <c r="W525" s="76">
        <f t="shared" si="124"/>
        <v>0</v>
      </c>
      <c r="X525" s="77">
        <f>IF(IFERROR(RIGHT(E525,1),"")="✔",S525*(1-#REF!),S525*(1-$X$2))</f>
        <v>891.86999999999989</v>
      </c>
      <c r="Y525" s="167">
        <f t="shared" si="125"/>
        <v>0.39354687499999974</v>
      </c>
      <c r="Z525" s="167">
        <f t="shared" si="126"/>
        <v>0.18177064220183498</v>
      </c>
      <c r="AA525" s="167">
        <f t="shared" si="127"/>
        <v>0.703125</v>
      </c>
      <c r="AB525" s="169">
        <f>AF525</f>
        <v>1090</v>
      </c>
      <c r="AC525" s="161">
        <f>IFERROR(ROUND((VLOOKUP($A525,'ИЗ ГУГЛА'!$B:$Z,AC$1,0)+AE525)*AD525,),VLOOKUP($A525,'ИЗ ГУГЛА'!$B:$Z,AC$1,0))</f>
        <v>1090</v>
      </c>
      <c r="AD525" s="78">
        <v>1</v>
      </c>
      <c r="AE525" s="160">
        <v>0</v>
      </c>
      <c r="AF525" s="117">
        <v>1090</v>
      </c>
      <c r="AG525" s="152" t="s">
        <v>28613</v>
      </c>
      <c r="AH525" s="161" t="str">
        <f>IFERROR(ROUND((VLOOKUP($A525,'ИЗ ГУГЛА'!$B:$Z,AH$1,0)+AJ525)*AI525,),VLOOKUP($A525,'ИЗ ГУГЛА'!$B:$Z,AH$1,0))</f>
        <v/>
      </c>
      <c r="AI525" s="78">
        <v>1</v>
      </c>
      <c r="AJ525" s="160">
        <v>0</v>
      </c>
      <c r="AK525" s="172"/>
      <c r="AL525" s="172"/>
      <c r="AM525" s="161" t="str">
        <f>IFERROR(ROUND((VLOOKUP($A525,'ИЗ ГУГЛА'!$B:$Z,AM$1,0)+AO525)*AN525,),VLOOKUP($A525,'ИЗ ГУГЛА'!$B:$Z,AM$1,0))</f>
        <v/>
      </c>
      <c r="AN525" s="160">
        <v>1</v>
      </c>
      <c r="AO525" s="160">
        <v>0</v>
      </c>
      <c r="AP525" s="172"/>
      <c r="AQ525" s="172"/>
      <c r="AR525" s="161" t="str">
        <f>IFERROR(ROUND((VLOOKUP($A525,'ИЗ ГУГЛА'!$B:$Z,AR$1,0)+AT525)*AS525,),VLOOKUP($A525,'ИЗ ГУГЛА'!$B:$Z,AR$1,0))</f>
        <v/>
      </c>
      <c r="AS525" s="160">
        <v>1</v>
      </c>
      <c r="AT525" s="160">
        <v>0</v>
      </c>
      <c r="AU525" s="172"/>
      <c r="AV525" s="172"/>
    </row>
    <row r="526" spans="1:48" ht="31.5" thickTop="1" thickBot="1">
      <c r="A526" s="121">
        <v>158043</v>
      </c>
      <c r="B526" s="115">
        <f>VLOOKUP($A526,'Выгр Кат'!$A:$T,B$1,0)</f>
        <v>1693</v>
      </c>
      <c r="C526" s="116" t="str">
        <f>VLOOKUP($A526,'Выгр Кат'!$A:$T,C$1,0)</f>
        <v>Колодки тормозные FERODO передние зеленые для ВАЗ 2101-2107</v>
      </c>
      <c r="D526" s="115" t="str">
        <f>VLOOKUP($A526,'Выгр Кат'!$A:$T,D$1,0)</f>
        <v>Y</v>
      </c>
      <c r="E526" s="115" t="str">
        <f>VLOOKUP($A526,'Выгр Кат'!$A:$T,E$1,0)</f>
        <v>1ск4</v>
      </c>
      <c r="F526" s="115">
        <f>VLOOKUP($A526,'Выгр Кат'!$A:$T,F$1,0)</f>
        <v>0</v>
      </c>
      <c r="G526" s="115" t="str">
        <f>VLOOKUP($A526,'Выгр Кат'!$A:$T,G$1,0)</f>
        <v>TAR96</v>
      </c>
      <c r="H526" s="115">
        <f>VLOOKUP($A526,'Выгр Кат'!$A:$T,H$1,0)</f>
        <v>0</v>
      </c>
      <c r="I526" s="93" t="s">
        <v>77</v>
      </c>
      <c r="J526" s="93" t="s">
        <v>77</v>
      </c>
      <c r="K526" s="75">
        <f>VLOOKUP(J526,'Отчет Eplex'!$B:$E,4,0)</f>
        <v>0</v>
      </c>
      <c r="L526" s="75">
        <f t="shared" si="121"/>
        <v>-380</v>
      </c>
      <c r="M526" s="72">
        <v>1</v>
      </c>
      <c r="N526" s="72" t="s">
        <v>1374</v>
      </c>
      <c r="O526" s="72" t="str">
        <f>IFERROR(IF(VLOOKUP(I526,'Прайс шпак'!C:F,4,0)=N526,"шпак","Ошибка"),"Ошибка")</f>
        <v>шпак</v>
      </c>
      <c r="P526" s="74">
        <f>INDEX('Прайс шпак'!$H:$H,MATCH(I526,'Прайс шпак'!$C:$C,0))*M526</f>
        <v>380</v>
      </c>
      <c r="Q526" s="72">
        <f>VLOOKUP(P526,Наценка!$A$1:$B$8,2,1)</f>
        <v>1.55</v>
      </c>
      <c r="R526" s="126">
        <f>AB526*1.04</f>
        <v>548.08000000000004</v>
      </c>
      <c r="S526" s="74">
        <f t="shared" si="122"/>
        <v>549</v>
      </c>
      <c r="T526" s="75">
        <f>VLOOKUP($A526,'Выгр Кат'!$A:$T,T$1,0)</f>
        <v>380</v>
      </c>
      <c r="U526" s="75">
        <f>VLOOKUP($A526,'Выгр Кат'!$A:$T,U$1,0)</f>
        <v>529</v>
      </c>
      <c r="V526" s="76">
        <f t="shared" si="123"/>
        <v>0</v>
      </c>
      <c r="W526" s="76">
        <f t="shared" si="124"/>
        <v>20</v>
      </c>
      <c r="X526" s="77">
        <f>IF(IFERROR(RIGHT(E526,1),"")="✔",S526*(1-#REF!),S526*(1-$X$2))</f>
        <v>510.57</v>
      </c>
      <c r="Y526" s="167">
        <f t="shared" si="125"/>
        <v>0.34360526315789475</v>
      </c>
      <c r="Z526" s="167">
        <f t="shared" si="126"/>
        <v>3.1176470588235305E-2</v>
      </c>
      <c r="AA526" s="167">
        <f t="shared" si="127"/>
        <v>0.38684210526315788</v>
      </c>
      <c r="AB526" s="174">
        <f>AK526</f>
        <v>527</v>
      </c>
      <c r="AC526" s="161" t="str">
        <f>IFERROR(ROUND((VLOOKUP($A526,'ИЗ ГУГЛА'!$B:$Z,AC$1,0)+AE526)*AD526,),VLOOKUP($A526,'ИЗ ГУГЛА'!$B:$Z,AC$1,0))</f>
        <v/>
      </c>
      <c r="AD526" s="78">
        <v>1</v>
      </c>
      <c r="AE526" s="160">
        <v>0</v>
      </c>
      <c r="AF526" s="118" t="s">
        <v>28492</v>
      </c>
      <c r="AG526" s="152"/>
      <c r="AH526" s="161">
        <f>IFERROR(ROUND((VLOOKUP($A526,'ИЗ ГУГЛА'!$B:$Z,AH$1,0)+AJ526)*AI526,),VLOOKUP($A526,'ИЗ ГУГЛА'!$B:$Z,AH$1,0))</f>
        <v>527</v>
      </c>
      <c r="AI526" s="78">
        <v>1</v>
      </c>
      <c r="AJ526" s="160">
        <v>0</v>
      </c>
      <c r="AK526" s="184">
        <v>527</v>
      </c>
      <c r="AL526" s="172" t="s">
        <v>33071</v>
      </c>
      <c r="AM526" s="161" t="str">
        <f>IFERROR(ROUND((VLOOKUP($A526,'ИЗ ГУГЛА'!$B:$Z,AM$1,0)+AO526)*AN526,),VLOOKUP($A526,'ИЗ ГУГЛА'!$B:$Z,AM$1,0))</f>
        <v/>
      </c>
      <c r="AN526" s="160">
        <v>1</v>
      </c>
      <c r="AO526" s="160">
        <v>0</v>
      </c>
      <c r="AP526" s="172"/>
      <c r="AQ526" s="172"/>
      <c r="AR526" s="161" t="str">
        <f>IFERROR(ROUND((VLOOKUP($A526,'ИЗ ГУГЛА'!$B:$Z,AR$1,0)+AT526)*AS526,),VLOOKUP($A526,'ИЗ ГУГЛА'!$B:$Z,AR$1,0))</f>
        <v/>
      </c>
      <c r="AS526" s="160">
        <v>1</v>
      </c>
      <c r="AT526" s="160">
        <v>0</v>
      </c>
      <c r="AU526" s="172"/>
      <c r="AV526" s="172"/>
    </row>
    <row r="527" spans="1:48" ht="31.5" hidden="1" thickTop="1" thickBot="1">
      <c r="A527" s="121">
        <v>218700</v>
      </c>
      <c r="B527" s="115">
        <f>VLOOKUP($A527,'Выгр Кат'!$A:$T,B$1,0)</f>
        <v>745</v>
      </c>
      <c r="C527" s="116" t="str">
        <f>VLOOKUP($A527,'Выгр Кат'!$A:$T,C$1,0)</f>
        <v>Сцепление KRAFTTECH в сборе для Шевроле Нива</v>
      </c>
      <c r="D527" s="115" t="str">
        <f>VLOOKUP($A527,'Выгр Кат'!$A:$T,D$1,0)</f>
        <v>Y</v>
      </c>
      <c r="E527" s="115" t="str">
        <f>VLOOKUP($A527,'Выгр Кат'!$A:$T,E$1,0)</f>
        <v>1</v>
      </c>
      <c r="F527" s="115">
        <f>VLOOKUP($A527,'Выгр Кат'!$A:$T,F$1,0)</f>
        <v>0</v>
      </c>
      <c r="G527" s="115" t="str">
        <f>VLOOKUP($A527,'Выгр Кат'!$A:$T,G$1,0)</f>
        <v>W03215C</v>
      </c>
      <c r="H527" s="115">
        <f>VLOOKUP($A527,'Выгр Кат'!$A:$T,H$1,0)</f>
        <v>0</v>
      </c>
      <c r="I527" s="75" t="s">
        <v>16</v>
      </c>
      <c r="J527" s="75" t="s">
        <v>16</v>
      </c>
      <c r="K527" s="75">
        <f>VLOOKUP(J527,'Отчет Eplex'!$B:$E,4,0)</f>
        <v>6180.97</v>
      </c>
      <c r="L527" s="75">
        <f t="shared" si="121"/>
        <v>-1519.0299999999997</v>
      </c>
      <c r="M527" s="72">
        <v>1</v>
      </c>
      <c r="N527" s="72" t="s">
        <v>2176</v>
      </c>
      <c r="O527" s="72" t="str">
        <f>IFERROR(IF(VLOOKUP(I527,'Прайс шпак'!C:F,4,0)=N527,"шпак","Ошибка"),"Ошибка")</f>
        <v>шпак</v>
      </c>
      <c r="P527" s="74">
        <f>INDEX('Прайс шпак'!$H:$H,MATCH(I527,'Прайс шпак'!$C:$C,0))*M527</f>
        <v>7700</v>
      </c>
      <c r="Q527" s="72">
        <f>VLOOKUP(P527,Наценка!$A$1:$B$8,2,1)</f>
        <v>1.34</v>
      </c>
      <c r="R527" s="75">
        <f t="shared" si="128"/>
        <v>10318</v>
      </c>
      <c r="S527" s="74">
        <f t="shared" si="122"/>
        <v>10390</v>
      </c>
      <c r="T527" s="75">
        <f>VLOOKUP($A527,'Выгр Кат'!$A:$T,T$1,0)</f>
        <v>7700</v>
      </c>
      <c r="U527" s="75">
        <f>VLOOKUP($A527,'Выгр Кат'!$A:$T,U$1,0)</f>
        <v>10390</v>
      </c>
      <c r="V527" s="76">
        <f t="shared" si="123"/>
        <v>0</v>
      </c>
      <c r="W527" s="76">
        <f t="shared" si="124"/>
        <v>0</v>
      </c>
      <c r="X527" s="77">
        <f>IF(IFERROR(RIGHT(E527,1),"")="✔",S527*(1-#REF!),S527*(1-$X$2))</f>
        <v>9662.6999999999989</v>
      </c>
      <c r="Y527" s="167">
        <f t="shared" si="125"/>
        <v>0.25489610389610373</v>
      </c>
      <c r="Z527" s="167">
        <f t="shared" si="126"/>
        <v>0.18732548359966367</v>
      </c>
      <c r="AA527" s="167">
        <f t="shared" si="127"/>
        <v>0.54415584415584406</v>
      </c>
      <c r="AB527" s="169">
        <f t="shared" ref="AB527:AB530" si="131">AF527</f>
        <v>11890</v>
      </c>
      <c r="AC527" s="161">
        <f>IFERROR(ROUND((VLOOKUP($A527,'ИЗ ГУГЛА'!$B:$Z,AC$1,0)+AE527)*AD527,),VLOOKUP($A527,'ИЗ ГУГЛА'!$B:$Z,AC$1,0))</f>
        <v>11890</v>
      </c>
      <c r="AD527" s="78">
        <v>1</v>
      </c>
      <c r="AE527" s="160">
        <v>0</v>
      </c>
      <c r="AF527" s="183">
        <v>11890</v>
      </c>
      <c r="AG527" s="152" t="s">
        <v>28545</v>
      </c>
      <c r="AH527" s="161" t="str">
        <f>IFERROR(ROUND((VLOOKUP($A527,'ИЗ ГУГЛА'!$B:$Z,AH$1,0)+AJ527)*AI527,),VLOOKUP($A527,'ИЗ ГУГЛА'!$B:$Z,AH$1,0))</f>
        <v/>
      </c>
      <c r="AI527" s="78">
        <v>1</v>
      </c>
      <c r="AJ527" s="160">
        <v>0</v>
      </c>
      <c r="AK527" s="172"/>
      <c r="AL527" s="172"/>
      <c r="AM527" s="161" t="str">
        <f>IFERROR(ROUND((VLOOKUP($A527,'ИЗ ГУГЛА'!$B:$Z,AM$1,0)+AO527)*AN527,),VLOOKUP($A527,'ИЗ ГУГЛА'!$B:$Z,AM$1,0))</f>
        <v/>
      </c>
      <c r="AN527" s="160">
        <v>1</v>
      </c>
      <c r="AO527" s="160">
        <v>0</v>
      </c>
      <c r="AP527" s="172"/>
      <c r="AQ527" s="172"/>
      <c r="AR527" s="161" t="str">
        <f>IFERROR(ROUND((VLOOKUP($A527,'ИЗ ГУГЛА'!$B:$Z,AR$1,0)+AT527)*AS527,),VLOOKUP($A527,'ИЗ ГУГЛА'!$B:$Z,AR$1,0))</f>
        <v/>
      </c>
      <c r="AS527" s="160">
        <v>1</v>
      </c>
      <c r="AT527" s="160">
        <v>0</v>
      </c>
      <c r="AU527" s="172"/>
      <c r="AV527" s="172"/>
    </row>
    <row r="528" spans="1:48" ht="46.5" hidden="1" thickTop="1" thickBot="1">
      <c r="A528" s="121">
        <v>218674</v>
      </c>
      <c r="B528" s="115">
        <f>VLOOKUP($A528,'Выгр Кат'!$A:$T,B$1,0)</f>
        <v>38256</v>
      </c>
      <c r="C528" s="116" t="str">
        <f>VLOOKUP($A528,'Выгр Кат'!$A:$T,C$1,0)</f>
        <v>Сцепление KRAFTTECH в сборе без выжимного для Лада Веста, XRAY двигатель 11189</v>
      </c>
      <c r="D528" s="115" t="str">
        <f>VLOOKUP($A528,'Выгр Кат'!$A:$T,D$1,0)</f>
        <v>Y</v>
      </c>
      <c r="E528" s="115" t="str">
        <f>VLOOKUP($A528,'Выгр Кат'!$A:$T,E$1,0)</f>
        <v>1</v>
      </c>
      <c r="F528" s="115">
        <f>VLOOKUP($A528,'Выгр Кат'!$A:$T,F$1,0)</f>
        <v>0</v>
      </c>
      <c r="G528" s="115" t="str">
        <f>VLOOKUP($A528,'Выгр Кат'!$A:$T,G$1,0)</f>
        <v>W31200I9</v>
      </c>
      <c r="H528" s="115">
        <f>VLOOKUP($A528,'Выгр Кат'!$A:$T,H$1,0)</f>
        <v>0</v>
      </c>
      <c r="I528" s="98" t="s">
        <v>2174</v>
      </c>
      <c r="J528" s="98" t="s">
        <v>2174</v>
      </c>
      <c r="K528" s="75">
        <f>VLOOKUP(J528,'Отчет Eplex'!$B:$E,4,0)</f>
        <v>6036.43</v>
      </c>
      <c r="L528" s="75">
        <f t="shared" si="121"/>
        <v>-2463.5699999999997</v>
      </c>
      <c r="M528" s="72">
        <v>1</v>
      </c>
      <c r="N528" s="72" t="s">
        <v>2176</v>
      </c>
      <c r="O528" s="72" t="str">
        <f>IFERROR(IF(VLOOKUP(I528,'Прайс шпак'!C:F,4,0)=N528,"шпак","Ошибка"),"Ошибка")</f>
        <v>шпак</v>
      </c>
      <c r="P528" s="74">
        <f>INDEX('Прайс шпак'!$H:$H,MATCH(I528,'Прайс шпак'!$C:$C,0))*M528</f>
        <v>8500</v>
      </c>
      <c r="Q528" s="72">
        <f>VLOOKUP(P528,Наценка!$A$1:$B$8,2,1)</f>
        <v>1.34</v>
      </c>
      <c r="R528" s="75">
        <f t="shared" si="128"/>
        <v>11390</v>
      </c>
      <c r="S528" s="74">
        <f t="shared" si="122"/>
        <v>11390</v>
      </c>
      <c r="T528" s="75">
        <f>VLOOKUP($A528,'Выгр Кат'!$A:$T,T$1,0)</f>
        <v>8500</v>
      </c>
      <c r="U528" s="75">
        <f>VLOOKUP($A528,'Выгр Кат'!$A:$T,U$1,0)</f>
        <v>11390</v>
      </c>
      <c r="V528" s="76">
        <f t="shared" si="123"/>
        <v>0</v>
      </c>
      <c r="W528" s="76">
        <f t="shared" si="124"/>
        <v>0</v>
      </c>
      <c r="X528" s="77">
        <f>IF(IFERROR(RIGHT(E528,1),"")="✔",S528*(1-#REF!),S528*(1-$X$2))</f>
        <v>10592.699999999999</v>
      </c>
      <c r="Y528" s="167">
        <f t="shared" si="125"/>
        <v>0.24619999999999997</v>
      </c>
      <c r="Z528" s="167">
        <f t="shared" si="126"/>
        <v>0.18454965357967676</v>
      </c>
      <c r="AA528" s="167">
        <f t="shared" si="127"/>
        <v>0.52823529411764714</v>
      </c>
      <c r="AB528" s="169">
        <f t="shared" si="131"/>
        <v>12990</v>
      </c>
      <c r="AC528" s="161">
        <f>IFERROR(ROUND((VLOOKUP($A528,'ИЗ ГУГЛА'!$B:$Z,AC$1,0)+AE528)*AD528,),VLOOKUP($A528,'ИЗ ГУГЛА'!$B:$Z,AC$1,0))</f>
        <v>12990</v>
      </c>
      <c r="AD528" s="78">
        <v>1</v>
      </c>
      <c r="AE528" s="160">
        <v>0</v>
      </c>
      <c r="AF528" s="183">
        <v>12990</v>
      </c>
      <c r="AG528" s="152" t="s">
        <v>28546</v>
      </c>
      <c r="AH528" s="161" t="str">
        <f>IFERROR(ROUND((VLOOKUP($A528,'ИЗ ГУГЛА'!$B:$Z,AH$1,0)+AJ528)*AI528,),VLOOKUP($A528,'ИЗ ГУГЛА'!$B:$Z,AH$1,0))</f>
        <v/>
      </c>
      <c r="AI528" s="78">
        <v>1</v>
      </c>
      <c r="AJ528" s="160">
        <v>0</v>
      </c>
      <c r="AK528" s="172"/>
      <c r="AL528" s="172"/>
      <c r="AM528" s="161" t="str">
        <f>IFERROR(ROUND((VLOOKUP($A528,'ИЗ ГУГЛА'!$B:$Z,AM$1,0)+AO528)*AN528,),VLOOKUP($A528,'ИЗ ГУГЛА'!$B:$Z,AM$1,0))</f>
        <v/>
      </c>
      <c r="AN528" s="160">
        <v>1</v>
      </c>
      <c r="AO528" s="160">
        <v>0</v>
      </c>
      <c r="AP528" s="172"/>
      <c r="AQ528" s="172"/>
      <c r="AR528" s="161" t="str">
        <f>IFERROR(ROUND((VLOOKUP($A528,'ИЗ ГУГЛА'!$B:$Z,AR$1,0)+AT528)*AS528,),VLOOKUP($A528,'ИЗ ГУГЛА'!$B:$Z,AR$1,0))</f>
        <v/>
      </c>
      <c r="AS528" s="160">
        <v>1</v>
      </c>
      <c r="AT528" s="160">
        <v>0</v>
      </c>
      <c r="AU528" s="172"/>
      <c r="AV528" s="172"/>
    </row>
    <row r="529" spans="1:48" ht="46.5" hidden="1" thickTop="1" thickBot="1">
      <c r="A529" s="121">
        <v>139977</v>
      </c>
      <c r="B529" s="115">
        <f>VLOOKUP($A529,'Выгр Кат'!$A:$T,B$1,0)</f>
        <v>27260</v>
      </c>
      <c r="C529" s="116" t="str">
        <f>VLOOKUP($A529,'Выгр Кат'!$A:$T,C$1,0)</f>
        <v>Выжимной подшипник муфта KRAFTTECH для ВАЗ 2101-2107, Лада Нива 4x4</v>
      </c>
      <c r="D529" s="115" t="str">
        <f>VLOOKUP($A529,'Выгр Кат'!$A:$T,D$1,0)</f>
        <v>Y</v>
      </c>
      <c r="E529" s="115" t="str">
        <f>VLOOKUP($A529,'Выгр Кат'!$A:$T,E$1,0)</f>
        <v>1</v>
      </c>
      <c r="F529" s="115">
        <f>VLOOKUP($A529,'Выгр Кат'!$A:$T,F$1,0)</f>
        <v>0</v>
      </c>
      <c r="G529" s="115" t="str">
        <f>VLOOKUP($A529,'Выгр Кат'!$A:$T,G$1,0)</f>
        <v>Z00200D</v>
      </c>
      <c r="H529" s="115">
        <f>VLOOKUP($A529,'Выгр Кат'!$A:$T,H$1,0)</f>
        <v>0</v>
      </c>
      <c r="I529" s="93" t="s">
        <v>371</v>
      </c>
      <c r="J529" s="93" t="s">
        <v>371</v>
      </c>
      <c r="K529" s="75">
        <f>VLOOKUP(J529,'Отчет Eplex'!$B:$E,4,0)</f>
        <v>1163.75</v>
      </c>
      <c r="L529" s="75">
        <f t="shared" si="121"/>
        <v>-186.25</v>
      </c>
      <c r="M529" s="72">
        <v>1</v>
      </c>
      <c r="N529" s="72" t="s">
        <v>2176</v>
      </c>
      <c r="O529" s="72" t="str">
        <f>IFERROR(IF(VLOOKUP(I529,'Прайс шпак'!C:F,4,0)=N529,"шпак","Ошибка"),"Ошибка")</f>
        <v>шпак</v>
      </c>
      <c r="P529" s="74">
        <f>INDEX('Прайс шпак'!$H:$H,MATCH(I529,'Прайс шпак'!$C:$C,0))*M529</f>
        <v>1350</v>
      </c>
      <c r="Q529" s="72">
        <f>VLOOKUP(P529,Наценка!$A$1:$B$8,2,1)</f>
        <v>1.39</v>
      </c>
      <c r="R529" s="75">
        <f t="shared" si="128"/>
        <v>1876.4999999999998</v>
      </c>
      <c r="S529" s="74">
        <f t="shared" si="122"/>
        <v>1890</v>
      </c>
      <c r="T529" s="75">
        <f>VLOOKUP($A529,'Выгр Кат'!$A:$T,T$1,0)</f>
        <v>1350</v>
      </c>
      <c r="U529" s="75">
        <f>VLOOKUP($A529,'Выгр Кат'!$A:$T,U$1,0)</f>
        <v>1890</v>
      </c>
      <c r="V529" s="76">
        <f t="shared" si="123"/>
        <v>0</v>
      </c>
      <c r="W529" s="76">
        <f t="shared" si="124"/>
        <v>0</v>
      </c>
      <c r="X529" s="77">
        <f>IF(IFERROR(RIGHT(E529,1),"")="✔",S529*(1-#REF!),S529*(1-$X$2))</f>
        <v>1757.6999999999998</v>
      </c>
      <c r="Y529" s="167">
        <f t="shared" si="125"/>
        <v>0.30199999999999982</v>
      </c>
      <c r="Z529" s="167">
        <f t="shared" si="126"/>
        <v>0.1973972602739727</v>
      </c>
      <c r="AA529" s="167">
        <f t="shared" si="127"/>
        <v>0.62222222222222223</v>
      </c>
      <c r="AB529" s="169">
        <f t="shared" si="131"/>
        <v>2190</v>
      </c>
      <c r="AC529" s="161">
        <f>IFERROR(ROUND((VLOOKUP($A529,'ИЗ ГУГЛА'!$B:$Z,AC$1,0)+AE529)*AD529,),VLOOKUP($A529,'ИЗ ГУГЛА'!$B:$Z,AC$1,0))</f>
        <v>2190</v>
      </c>
      <c r="AD529" s="78">
        <v>1</v>
      </c>
      <c r="AE529" s="160">
        <v>0</v>
      </c>
      <c r="AF529" s="183">
        <v>2190</v>
      </c>
      <c r="AG529" s="152" t="s">
        <v>28547</v>
      </c>
      <c r="AH529" s="161" t="str">
        <f>IFERROR(ROUND((VLOOKUP($A529,'ИЗ ГУГЛА'!$B:$Z,AH$1,0)+AJ529)*AI529,),VLOOKUP($A529,'ИЗ ГУГЛА'!$B:$Z,AH$1,0))</f>
        <v/>
      </c>
      <c r="AI529" s="78">
        <v>1</v>
      </c>
      <c r="AJ529" s="160">
        <v>0</v>
      </c>
      <c r="AK529" s="172"/>
      <c r="AL529" s="172"/>
      <c r="AM529" s="161" t="str">
        <f>IFERROR(ROUND((VLOOKUP($A529,'ИЗ ГУГЛА'!$B:$Z,AM$1,0)+AO529)*AN529,),VLOOKUP($A529,'ИЗ ГУГЛА'!$B:$Z,AM$1,0))</f>
        <v/>
      </c>
      <c r="AN529" s="160">
        <v>1</v>
      </c>
      <c r="AO529" s="160">
        <v>0</v>
      </c>
      <c r="AP529" s="172"/>
      <c r="AQ529" s="172"/>
      <c r="AR529" s="161" t="str">
        <f>IFERROR(ROUND((VLOOKUP($A529,'ИЗ ГУГЛА'!$B:$Z,AR$1,0)+AT529)*AS529,),VLOOKUP($A529,'ИЗ ГУГЛА'!$B:$Z,AR$1,0))</f>
        <v/>
      </c>
      <c r="AS529" s="160">
        <v>1</v>
      </c>
      <c r="AT529" s="160">
        <v>0</v>
      </c>
      <c r="AU529" s="172"/>
      <c r="AV529" s="172"/>
    </row>
    <row r="530" spans="1:48" ht="46.5" hidden="1" thickTop="1" thickBot="1">
      <c r="A530" s="121">
        <v>139978</v>
      </c>
      <c r="B530" s="115">
        <f>VLOOKUP($A530,'Выгр Кат'!$A:$T,B$1,0)</f>
        <v>27275</v>
      </c>
      <c r="C530" s="116" t="str">
        <f>VLOOKUP($A530,'Выгр Кат'!$A:$T,C$1,0)</f>
        <v>Выжимной подшипник муфта KRAFTTECH для ВАЗ 2108-21099, 2113-2115, 2110-2112</v>
      </c>
      <c r="D530" s="115" t="str">
        <f>VLOOKUP($A530,'Выгр Кат'!$A:$T,D$1,0)</f>
        <v>Y</v>
      </c>
      <c r="E530" s="115" t="str">
        <f>VLOOKUP($A530,'Выгр Кат'!$A:$T,E$1,0)</f>
        <v>1</v>
      </c>
      <c r="F530" s="115">
        <f>VLOOKUP($A530,'Выгр Кат'!$A:$T,F$1,0)</f>
        <v>0</v>
      </c>
      <c r="G530" s="115" t="str">
        <f>VLOOKUP($A530,'Выгр Кат'!$A:$T,G$1,0)</f>
        <v>Z01190F</v>
      </c>
      <c r="H530" s="115">
        <f>VLOOKUP($A530,'Выгр Кат'!$A:$T,H$1,0)</f>
        <v>0</v>
      </c>
      <c r="I530" s="93" t="s">
        <v>372</v>
      </c>
      <c r="J530" s="93" t="s">
        <v>372</v>
      </c>
      <c r="K530" s="75">
        <f>VLOOKUP(J530,'Отчет Eplex'!$B:$E,4,0)</f>
        <v>1162</v>
      </c>
      <c r="L530" s="75">
        <f t="shared" si="121"/>
        <v>62</v>
      </c>
      <c r="M530" s="72">
        <v>1</v>
      </c>
      <c r="N530" s="72" t="s">
        <v>2176</v>
      </c>
      <c r="O530" s="72" t="str">
        <f>IFERROR(IF(VLOOKUP(I530,'Прайс шпак'!C:F,4,0)=N530,"шпак","Ошибка"),"Ошибка")</f>
        <v>шпак</v>
      </c>
      <c r="P530" s="74">
        <f>INDEX('Прайс шпак'!$H:$H,MATCH(I530,'Прайс шпак'!$C:$C,0))*M530</f>
        <v>1100</v>
      </c>
      <c r="Q530" s="72">
        <f>VLOOKUP(P530,Наценка!$A$1:$B$8,2,1)</f>
        <v>1.39</v>
      </c>
      <c r="R530" s="75">
        <f t="shared" si="128"/>
        <v>1529</v>
      </c>
      <c r="S530" s="74">
        <f t="shared" si="122"/>
        <v>1590</v>
      </c>
      <c r="T530" s="75">
        <f>VLOOKUP($A530,'Выгр Кат'!$A:$T,T$1,0)</f>
        <v>1100</v>
      </c>
      <c r="U530" s="75">
        <f>VLOOKUP($A530,'Выгр Кат'!$A:$T,U$1,0)</f>
        <v>1590</v>
      </c>
      <c r="V530" s="76">
        <f t="shared" si="123"/>
        <v>0</v>
      </c>
      <c r="W530" s="76">
        <f t="shared" si="124"/>
        <v>0</v>
      </c>
      <c r="X530" s="77">
        <f>IF(IFERROR(RIGHT(E530,1),"")="✔",S530*(1-#REF!),S530*(1-$X$2))</f>
        <v>1478.6999999999998</v>
      </c>
      <c r="Y530" s="167">
        <f t="shared" si="125"/>
        <v>0.34427272727272706</v>
      </c>
      <c r="Z530" s="167">
        <f t="shared" si="126"/>
        <v>0.21761904761904771</v>
      </c>
      <c r="AA530" s="167">
        <f t="shared" si="127"/>
        <v>0.71818181818181825</v>
      </c>
      <c r="AB530" s="169">
        <f t="shared" si="131"/>
        <v>1890</v>
      </c>
      <c r="AC530" s="161">
        <f>IFERROR(ROUND((VLOOKUP($A530,'ИЗ ГУГЛА'!$B:$Z,AC$1,0)+AE530)*AD530,),VLOOKUP($A530,'ИЗ ГУГЛА'!$B:$Z,AC$1,0))</f>
        <v>1890</v>
      </c>
      <c r="AD530" s="78">
        <v>1</v>
      </c>
      <c r="AE530" s="160">
        <v>0</v>
      </c>
      <c r="AF530" s="183">
        <v>1890</v>
      </c>
      <c r="AG530" s="152" t="s">
        <v>28548</v>
      </c>
      <c r="AH530" s="161" t="str">
        <f>IFERROR(ROUND((VLOOKUP($A530,'ИЗ ГУГЛА'!$B:$Z,AH$1,0)+AJ530)*AI530,),VLOOKUP($A530,'ИЗ ГУГЛА'!$B:$Z,AH$1,0))</f>
        <v/>
      </c>
      <c r="AI530" s="78">
        <v>1</v>
      </c>
      <c r="AJ530" s="160">
        <v>0</v>
      </c>
      <c r="AK530" s="172"/>
      <c r="AL530" s="172"/>
      <c r="AM530" s="161" t="str">
        <f>IFERROR(ROUND((VLOOKUP($A530,'ИЗ ГУГЛА'!$B:$Z,AM$1,0)+AO530)*AN530,),VLOOKUP($A530,'ИЗ ГУГЛА'!$B:$Z,AM$1,0))</f>
        <v/>
      </c>
      <c r="AN530" s="160">
        <v>1</v>
      </c>
      <c r="AO530" s="160">
        <v>0</v>
      </c>
      <c r="AP530" s="172"/>
      <c r="AQ530" s="172"/>
      <c r="AR530" s="161" t="str">
        <f>IFERROR(ROUND((VLOOKUP($A530,'ИЗ ГУГЛА'!$B:$Z,AR$1,0)+AT530)*AS530,),VLOOKUP($A530,'ИЗ ГУГЛА'!$B:$Z,AR$1,0))</f>
        <v/>
      </c>
      <c r="AS530" s="160">
        <v>1</v>
      </c>
      <c r="AT530" s="160">
        <v>0</v>
      </c>
      <c r="AU530" s="172"/>
      <c r="AV530" s="172"/>
    </row>
    <row r="531" spans="1:48" ht="16.5" thickTop="1" thickBot="1">
      <c r="A531" s="121">
        <v>213827</v>
      </c>
      <c r="B531" s="115">
        <f>VLOOKUP($A531,'Выгр Кат'!$A:$T,B$1,0)</f>
        <v>4041</v>
      </c>
      <c r="C531" s="116" t="str">
        <f>VLOOKUP($A531,'Выгр Кат'!$A:$T,C$1,0)</f>
        <v>Свечи зажигания Standard А14В-2</v>
      </c>
      <c r="D531" s="115" t="str">
        <f>VLOOKUP($A531,'Выгр Кат'!$A:$T,D$1,0)</f>
        <v>Y</v>
      </c>
      <c r="E531" s="115" t="str">
        <f>VLOOKUP($A531,'Выгр Кат'!$A:$T,E$1,0)</f>
        <v>1</v>
      </c>
      <c r="F531" s="115">
        <f>VLOOKUP($A531,'Выгр Кат'!$A:$T,F$1,0)</f>
        <v>0</v>
      </c>
      <c r="G531" s="115" t="str">
        <f>VLOOKUP($A531,'Выгр Кат'!$A:$T,G$1,0)</f>
        <v>А14-В2</v>
      </c>
      <c r="H531" s="115">
        <f>VLOOKUP($A531,'Выгр Кат'!$A:$T,H$1,0)</f>
        <v>0</v>
      </c>
      <c r="I531" s="93" t="s">
        <v>154</v>
      </c>
      <c r="J531" s="93" t="s">
        <v>154</v>
      </c>
      <c r="K531" s="75" t="e">
        <f>VLOOKUP(J531,'Отчет Eplex'!$B:$E,4,0)</f>
        <v>#N/A</v>
      </c>
      <c r="L531" s="75" t="e">
        <f t="shared" si="121"/>
        <v>#N/A</v>
      </c>
      <c r="M531" s="72">
        <v>1</v>
      </c>
      <c r="N531" s="72" t="s">
        <v>3803</v>
      </c>
      <c r="O531" s="72" t="str">
        <f>IFERROR(IF(VLOOKUP(I531,'Прайс шпак'!C:F,4,0)=N531,"шпак","Ошибка"),"Ошибка")</f>
        <v>шпак</v>
      </c>
      <c r="P531" s="74">
        <f>INDEX('Прайс шпак'!$H:$H,MATCH(I531,'Прайс шпак'!$C:$C,0))*M531</f>
        <v>365</v>
      </c>
      <c r="Q531" s="72">
        <f>VLOOKUP(P531,Наценка!$A$1:$B$8,2,1)</f>
        <v>1.55</v>
      </c>
      <c r="R531" s="126">
        <f>AB531*1.04</f>
        <v>536.64</v>
      </c>
      <c r="S531" s="74">
        <f t="shared" si="122"/>
        <v>539</v>
      </c>
      <c r="T531" s="75">
        <f>VLOOKUP($A531,'Выгр Кат'!$A:$T,T$1,0)</f>
        <v>365</v>
      </c>
      <c r="U531" s="75">
        <f>VLOOKUP($A531,'Выгр Кат'!$A:$T,U$1,0)</f>
        <v>549</v>
      </c>
      <c r="V531" s="76">
        <f t="shared" si="123"/>
        <v>0</v>
      </c>
      <c r="W531" s="76">
        <f t="shared" si="124"/>
        <v>-10</v>
      </c>
      <c r="X531" s="77">
        <f>IF(IFERROR(RIGHT(E531,1),"")="✔",S531*(1-#REF!),S531*(1-$X$2))</f>
        <v>501.27</v>
      </c>
      <c r="Y531" s="167">
        <f t="shared" si="125"/>
        <v>0.37334246575342456</v>
      </c>
      <c r="Z531" s="167">
        <f t="shared" si="126"/>
        <v>2.8546511627907011E-2</v>
      </c>
      <c r="AA531" s="167">
        <f t="shared" si="127"/>
        <v>0.41369863013698627</v>
      </c>
      <c r="AB531" s="174">
        <f>AK531</f>
        <v>516</v>
      </c>
      <c r="AC531" s="161" t="str">
        <f>IFERROR(ROUND((VLOOKUP($A531,'ИЗ ГУГЛА'!$B:$Z,AC$1,0)+AE531)*AD531,),VLOOKUP($A531,'ИЗ ГУГЛА'!$B:$Z,AC$1,0))</f>
        <v/>
      </c>
      <c r="AD531" s="78">
        <v>1</v>
      </c>
      <c r="AE531" s="160">
        <v>0</v>
      </c>
      <c r="AF531" s="118" t="s">
        <v>28492</v>
      </c>
      <c r="AG531" s="152"/>
      <c r="AH531" s="161">
        <f>IFERROR(ROUND((VLOOKUP($A531,'ИЗ ГУГЛА'!$B:$Z,AH$1,0)+AJ531)*AI531,),VLOOKUP($A531,'ИЗ ГУГЛА'!$B:$Z,AH$1,0))</f>
        <v>516</v>
      </c>
      <c r="AI531" s="78">
        <v>1</v>
      </c>
      <c r="AJ531" s="160">
        <v>0</v>
      </c>
      <c r="AK531" s="184">
        <v>516</v>
      </c>
      <c r="AL531" s="172" t="s">
        <v>34030</v>
      </c>
      <c r="AM531" s="161" t="str">
        <f>IFERROR(ROUND((VLOOKUP($A531,'ИЗ ГУГЛА'!$B:$Z,AM$1,0)+AO531)*AN531,),VLOOKUP($A531,'ИЗ ГУГЛА'!$B:$Z,AM$1,0))</f>
        <v/>
      </c>
      <c r="AN531" s="160">
        <v>1</v>
      </c>
      <c r="AO531" s="160">
        <v>0</v>
      </c>
      <c r="AP531" s="172"/>
      <c r="AQ531" s="172"/>
      <c r="AR531" s="161" t="str">
        <f>IFERROR(ROUND((VLOOKUP($A531,'ИЗ ГУГЛА'!$B:$Z,AR$1,0)+AT531)*AS531,),VLOOKUP($A531,'ИЗ ГУГЛА'!$B:$Z,AR$1,0))</f>
        <v/>
      </c>
      <c r="AS531" s="160">
        <v>1</v>
      </c>
      <c r="AT531" s="160">
        <v>0</v>
      </c>
      <c r="AU531" s="172"/>
      <c r="AV531" s="172"/>
    </row>
    <row r="532" spans="1:48" ht="46.5" hidden="1" thickTop="1" thickBot="1">
      <c r="A532" s="121">
        <v>213828</v>
      </c>
      <c r="B532" s="115">
        <f>VLOOKUP($A532,'Выгр Кат'!$A:$T,B$1,0)</f>
        <v>4042</v>
      </c>
      <c r="C532" s="116" t="str">
        <f>VLOOKUP($A532,'Выгр Кат'!$A:$T,C$1,0)</f>
        <v>Свечи зажигания Standard А17ДВ для ВАЗ 2101-2107 карбюраторный двигатель</v>
      </c>
      <c r="D532" s="115" t="str">
        <f>VLOOKUP($A532,'Выгр Кат'!$A:$T,D$1,0)</f>
        <v>Y</v>
      </c>
      <c r="E532" s="115" t="str">
        <f>VLOOKUP($A532,'Выгр Кат'!$A:$T,E$1,0)</f>
        <v>1</v>
      </c>
      <c r="F532" s="115" t="str">
        <f>VLOOKUP($A532,'Выгр Кат'!$A:$T,F$1,0)</f>
        <v>А17ДВ</v>
      </c>
      <c r="G532" s="115" t="str">
        <f>VLOOKUP($A532,'Выгр Кат'!$A:$T,G$1,0)</f>
        <v>21013707010</v>
      </c>
      <c r="H532" s="115" t="str">
        <f>VLOOKUP($A532,'Выгр Кат'!$A:$T,H$1,0)</f>
        <v>2101-3707010</v>
      </c>
      <c r="I532" s="93" t="s">
        <v>155</v>
      </c>
      <c r="J532" s="93" t="s">
        <v>155</v>
      </c>
      <c r="K532" s="75" t="e">
        <f>VLOOKUP(J532,'Отчет Eplex'!$B:$E,4,0)</f>
        <v>#N/A</v>
      </c>
      <c r="L532" s="75" t="e">
        <f t="shared" si="121"/>
        <v>#N/A</v>
      </c>
      <c r="M532" s="72">
        <v>1</v>
      </c>
      <c r="N532" s="72" t="s">
        <v>3803</v>
      </c>
      <c r="O532" s="72" t="str">
        <f>IFERROR(IF(VLOOKUP(I532,'Прайс шпак'!C:F,4,0)=N532,"шпак","Ошибка"),"Ошибка")</f>
        <v>шпак</v>
      </c>
      <c r="P532" s="74">
        <f>INDEX('Прайс шпак'!$H:$H,MATCH(I532,'Прайс шпак'!$C:$C,0))*M532</f>
        <v>370</v>
      </c>
      <c r="Q532" s="72">
        <f>VLOOKUP(P532,Наценка!$A$1:$B$8,2,1)</f>
        <v>1.55</v>
      </c>
      <c r="R532" s="75">
        <f t="shared" si="128"/>
        <v>573.5</v>
      </c>
      <c r="S532" s="74">
        <f t="shared" si="122"/>
        <v>579</v>
      </c>
      <c r="T532" s="75">
        <f>VLOOKUP($A532,'Выгр Кат'!$A:$T,T$1,0)</f>
        <v>370</v>
      </c>
      <c r="U532" s="75">
        <f>VLOOKUP($A532,'Выгр Кат'!$A:$T,U$1,0)</f>
        <v>579</v>
      </c>
      <c r="V532" s="76">
        <f t="shared" si="123"/>
        <v>0</v>
      </c>
      <c r="W532" s="76">
        <f t="shared" si="124"/>
        <v>0</v>
      </c>
      <c r="X532" s="77">
        <f>IF(IFERROR(RIGHT(E532,1),"")="✔",S532*(1-#REF!),S532*(1-$X$2))</f>
        <v>538.46999999999991</v>
      </c>
      <c r="Y532" s="167">
        <f t="shared" si="125"/>
        <v>0.45532432432432413</v>
      </c>
      <c r="Z532" s="167">
        <f t="shared" si="126"/>
        <v>0.26135802469135816</v>
      </c>
      <c r="AA532" s="167">
        <f t="shared" si="127"/>
        <v>0.97027027027027035</v>
      </c>
      <c r="AB532" s="169">
        <f t="shared" ref="AB532:AB538" si="132">AF532</f>
        <v>729</v>
      </c>
      <c r="AC532" s="161">
        <f>IFERROR(ROUND((VLOOKUP($A532,'ИЗ ГУГЛА'!$B:$Z,AC$1,0)+AE532)*AD532,),VLOOKUP($A532,'ИЗ ГУГЛА'!$B:$Z,AC$1,0))</f>
        <v>729</v>
      </c>
      <c r="AD532" s="78">
        <v>1</v>
      </c>
      <c r="AE532" s="160">
        <v>0</v>
      </c>
      <c r="AF532" s="117">
        <v>729</v>
      </c>
      <c r="AG532" s="152" t="s">
        <v>28004</v>
      </c>
      <c r="AH532" s="161" t="str">
        <f>IFERROR(ROUND((VLOOKUP($A532,'ИЗ ГУГЛА'!$B:$Z,AH$1,0)+AJ532)*AI532,),VLOOKUP($A532,'ИЗ ГУГЛА'!$B:$Z,AH$1,0))</f>
        <v/>
      </c>
      <c r="AI532" s="78">
        <v>1</v>
      </c>
      <c r="AJ532" s="160">
        <v>0</v>
      </c>
      <c r="AK532" s="172"/>
      <c r="AL532" s="172"/>
      <c r="AM532" s="161" t="str">
        <f>IFERROR(ROUND((VLOOKUP($A532,'ИЗ ГУГЛА'!$B:$Z,AM$1,0)+AO532)*AN532,),VLOOKUP($A532,'ИЗ ГУГЛА'!$B:$Z,AM$1,0))</f>
        <v/>
      </c>
      <c r="AN532" s="160">
        <v>1</v>
      </c>
      <c r="AO532" s="160">
        <v>0</v>
      </c>
      <c r="AP532" s="172"/>
      <c r="AQ532" s="172"/>
      <c r="AR532" s="161" t="str">
        <f>IFERROR(ROUND((VLOOKUP($A532,'ИЗ ГУГЛА'!$B:$Z,AR$1,0)+AT532)*AS532,),VLOOKUP($A532,'ИЗ ГУГЛА'!$B:$Z,AR$1,0))</f>
        <v/>
      </c>
      <c r="AS532" s="160">
        <v>1</v>
      </c>
      <c r="AT532" s="160">
        <v>0</v>
      </c>
      <c r="AU532" s="172"/>
      <c r="AV532" s="172"/>
    </row>
    <row r="533" spans="1:48" ht="46.5" hidden="1" thickTop="1" thickBot="1">
      <c r="A533" s="121">
        <v>213820</v>
      </c>
      <c r="B533" s="115">
        <f>VLOOKUP($A533,'Выгр Кат'!$A:$T,B$1,0)</f>
        <v>4037</v>
      </c>
      <c r="C533" s="116" t="str">
        <f>VLOOKUP($A533,'Выгр Кат'!$A:$T,C$1,0)</f>
        <v>Свечи зажигания Standard A17ДВ-10 для ВАЗ 2101-2107, 2108-21099 карбюраторный двигатель</v>
      </c>
      <c r="D533" s="115" t="str">
        <f>VLOOKUP($A533,'Выгр Кат'!$A:$T,D$1,0)</f>
        <v>Y</v>
      </c>
      <c r="E533" s="115" t="str">
        <f>VLOOKUP($A533,'Выгр Кат'!$A:$T,E$1,0)</f>
        <v>1</v>
      </c>
      <c r="F533" s="115" t="str">
        <f>VLOOKUP($A533,'Выгр Кат'!$A:$T,F$1,0)</f>
        <v>А17ДВ-10</v>
      </c>
      <c r="G533" s="115" t="str">
        <f>VLOOKUP($A533,'Выгр Кат'!$A:$T,G$1,0)</f>
        <v>2101370700002</v>
      </c>
      <c r="H533" s="115" t="str">
        <f>VLOOKUP($A533,'Выгр Кат'!$A:$T,H$1,0)</f>
        <v>2101-3707000</v>
      </c>
      <c r="I533" s="93" t="s">
        <v>150</v>
      </c>
      <c r="J533" s="93" t="s">
        <v>150</v>
      </c>
      <c r="K533" s="75" t="e">
        <f>VLOOKUP(J533,'Отчет Eplex'!$B:$E,4,0)</f>
        <v>#N/A</v>
      </c>
      <c r="L533" s="75" t="e">
        <f t="shared" si="121"/>
        <v>#N/A</v>
      </c>
      <c r="M533" s="72">
        <v>1</v>
      </c>
      <c r="N533" s="80" t="s">
        <v>3803</v>
      </c>
      <c r="O533" s="72" t="str">
        <f>IFERROR(IF(VLOOKUP(I533,'Прайс шпак'!C:F,4,0)=N533,"шпак","Ошибка"),"Ошибка")</f>
        <v>шпак</v>
      </c>
      <c r="P533" s="74">
        <f>INDEX('Прайс шпак'!$H:$H,MATCH(I533,'Прайс шпак'!$C:$C,0))*M533</f>
        <v>370</v>
      </c>
      <c r="Q533" s="72">
        <f>VLOOKUP(P533,Наценка!$A$1:$B$8,2,1)</f>
        <v>1.55</v>
      </c>
      <c r="R533" s="75">
        <f t="shared" si="128"/>
        <v>573.5</v>
      </c>
      <c r="S533" s="74">
        <f t="shared" si="122"/>
        <v>579</v>
      </c>
      <c r="T533" s="75">
        <f>VLOOKUP($A533,'Выгр Кат'!$A:$T,T$1,0)</f>
        <v>370</v>
      </c>
      <c r="U533" s="75">
        <f>VLOOKUP($A533,'Выгр Кат'!$A:$T,U$1,0)</f>
        <v>579</v>
      </c>
      <c r="V533" s="76">
        <f t="shared" si="123"/>
        <v>0</v>
      </c>
      <c r="W533" s="76">
        <f t="shared" si="124"/>
        <v>0</v>
      </c>
      <c r="X533" s="77">
        <f>IF(IFERROR(RIGHT(E533,1),"")="✔",S533*(1-#REF!),S533*(1-$X$2))</f>
        <v>538.46999999999991</v>
      </c>
      <c r="Y533" s="167">
        <f t="shared" si="125"/>
        <v>0.45532432432432413</v>
      </c>
      <c r="Z533" s="167">
        <f t="shared" si="126"/>
        <v>0.20696612665684844</v>
      </c>
      <c r="AA533" s="167">
        <f t="shared" si="127"/>
        <v>0.83513513513513504</v>
      </c>
      <c r="AB533" s="169">
        <f t="shared" si="132"/>
        <v>679</v>
      </c>
      <c r="AC533" s="161">
        <f>IFERROR(ROUND((VLOOKUP($A533,'ИЗ ГУГЛА'!$B:$Z,AC$1,0)+AE533)*AD533,),VLOOKUP($A533,'ИЗ ГУГЛА'!$B:$Z,AC$1,0))</f>
        <v>679</v>
      </c>
      <c r="AD533" s="78">
        <v>1</v>
      </c>
      <c r="AE533" s="160">
        <v>0</v>
      </c>
      <c r="AF533" s="183">
        <v>679</v>
      </c>
      <c r="AG533" s="152" t="s">
        <v>28003</v>
      </c>
      <c r="AH533" s="161" t="str">
        <f>IFERROR(ROUND((VLOOKUP($A533,'ИЗ ГУГЛА'!$B:$Z,AH$1,0)+AJ533)*AI533,),VLOOKUP($A533,'ИЗ ГУГЛА'!$B:$Z,AH$1,0))</f>
        <v/>
      </c>
      <c r="AI533" s="78">
        <v>1</v>
      </c>
      <c r="AJ533" s="160">
        <v>0</v>
      </c>
      <c r="AK533" s="172"/>
      <c r="AL533" s="172"/>
      <c r="AM533" s="161" t="str">
        <f>IFERROR(ROUND((VLOOKUP($A533,'ИЗ ГУГЛА'!$B:$Z,AM$1,0)+AO533)*AN533,),VLOOKUP($A533,'ИЗ ГУГЛА'!$B:$Z,AM$1,0))</f>
        <v/>
      </c>
      <c r="AN533" s="160">
        <v>1</v>
      </c>
      <c r="AO533" s="160">
        <v>0</v>
      </c>
      <c r="AP533" s="172"/>
      <c r="AQ533" s="172"/>
      <c r="AR533" s="161" t="str">
        <f>IFERROR(ROUND((VLOOKUP($A533,'ИЗ ГУГЛА'!$B:$Z,AR$1,0)+AT533)*AS533,),VLOOKUP($A533,'ИЗ ГУГЛА'!$B:$Z,AR$1,0))</f>
        <v/>
      </c>
      <c r="AS533" s="160">
        <v>1</v>
      </c>
      <c r="AT533" s="160">
        <v>0</v>
      </c>
      <c r="AU533" s="172"/>
      <c r="AV533" s="172"/>
    </row>
    <row r="534" spans="1:48" ht="61.5" hidden="1" thickTop="1" thickBot="1">
      <c r="A534" s="121">
        <v>213821</v>
      </c>
      <c r="B534" s="115">
        <f>VLOOKUP($A534,'Выгр Кат'!$A:$T,B$1,0)</f>
        <v>4036</v>
      </c>
      <c r="C534" s="116" t="str">
        <f>VLOOKUP($A534,'Выгр Кат'!$A:$T,C$1,0)</f>
        <v>Свечи зажигания Standard A17ДВР для ВАЗ 2108-21099, 2110-2112, 2113-2115, Лада Калина, Калина 2, Приора, Гранта</v>
      </c>
      <c r="D534" s="115" t="str">
        <f>VLOOKUP($A534,'Выгр Кат'!$A:$T,D$1,0)</f>
        <v>Y</v>
      </c>
      <c r="E534" s="115" t="str">
        <f>VLOOKUP($A534,'Выгр Кат'!$A:$T,E$1,0)</f>
        <v>1</v>
      </c>
      <c r="F534" s="115" t="str">
        <f>VLOOKUP($A534,'Выгр Кат'!$A:$T,F$1,0)</f>
        <v>А17ДВР</v>
      </c>
      <c r="G534" s="115" t="str">
        <f>VLOOKUP($A534,'Выгр Кат'!$A:$T,G$1,0)</f>
        <v>21083707010</v>
      </c>
      <c r="H534" s="115" t="str">
        <f>VLOOKUP($A534,'Выгр Кат'!$A:$T,H$1,0)</f>
        <v>2108-3707010</v>
      </c>
      <c r="I534" s="93" t="s">
        <v>149</v>
      </c>
      <c r="J534" s="93" t="s">
        <v>149</v>
      </c>
      <c r="K534" s="75" t="e">
        <f>VLOOKUP(J534,'Отчет Eplex'!$B:$E,4,0)</f>
        <v>#N/A</v>
      </c>
      <c r="L534" s="75" t="e">
        <f t="shared" si="121"/>
        <v>#N/A</v>
      </c>
      <c r="M534" s="72">
        <v>1</v>
      </c>
      <c r="N534" s="72" t="s">
        <v>3803</v>
      </c>
      <c r="O534" s="72" t="str">
        <f>IFERROR(IF(VLOOKUP(I534,'Прайс шпак'!C:F,4,0)=N534,"шпак","Ошибка"),"Ошибка")</f>
        <v>шпак</v>
      </c>
      <c r="P534" s="74">
        <f>INDEX('Прайс шпак'!$H:$H,MATCH(I534,'Прайс шпак'!$C:$C,0))*M534</f>
        <v>380</v>
      </c>
      <c r="Q534" s="72">
        <f>VLOOKUP(P534,Наценка!$A$1:$B$8,2,1)</f>
        <v>1.55</v>
      </c>
      <c r="R534" s="75">
        <f t="shared" si="128"/>
        <v>589</v>
      </c>
      <c r="S534" s="74">
        <f t="shared" si="122"/>
        <v>589</v>
      </c>
      <c r="T534" s="75">
        <f>VLOOKUP($A534,'Выгр Кат'!$A:$T,T$1,0)</f>
        <v>380</v>
      </c>
      <c r="U534" s="75">
        <f>VLOOKUP($A534,'Выгр Кат'!$A:$T,U$1,0)</f>
        <v>589</v>
      </c>
      <c r="V534" s="76">
        <f t="shared" si="123"/>
        <v>0</v>
      </c>
      <c r="W534" s="76">
        <f t="shared" si="124"/>
        <v>0</v>
      </c>
      <c r="X534" s="77">
        <f>IF(IFERROR(RIGHT(E534,1),"")="✔",S534*(1-#REF!),S534*(1-$X$2))</f>
        <v>547.77</v>
      </c>
      <c r="Y534" s="167">
        <f t="shared" si="125"/>
        <v>0.4415</v>
      </c>
      <c r="Z534" s="167">
        <f t="shared" si="126"/>
        <v>0.20613043478260873</v>
      </c>
      <c r="AA534" s="167">
        <f t="shared" si="127"/>
        <v>0.81578947368421062</v>
      </c>
      <c r="AB534" s="169">
        <f t="shared" si="132"/>
        <v>690</v>
      </c>
      <c r="AC534" s="161">
        <f>IFERROR(ROUND((VLOOKUP($A534,'ИЗ ГУГЛА'!$B:$Z,AC$1,0)+AE534)*AD534,),VLOOKUP($A534,'ИЗ ГУГЛА'!$B:$Z,AC$1,0))</f>
        <v>690</v>
      </c>
      <c r="AD534" s="78">
        <v>1</v>
      </c>
      <c r="AE534" s="160">
        <v>0</v>
      </c>
      <c r="AF534" s="183">
        <v>690</v>
      </c>
      <c r="AG534" s="152" t="s">
        <v>28005</v>
      </c>
      <c r="AH534" s="161" t="str">
        <f>IFERROR(ROUND((VLOOKUP($A534,'ИЗ ГУГЛА'!$B:$Z,AH$1,0)+AJ534)*AI534,),VLOOKUP($A534,'ИЗ ГУГЛА'!$B:$Z,AH$1,0))</f>
        <v/>
      </c>
      <c r="AI534" s="78">
        <v>1</v>
      </c>
      <c r="AJ534" s="160">
        <v>0</v>
      </c>
      <c r="AK534" s="172"/>
      <c r="AL534" s="172"/>
      <c r="AM534" s="161" t="str">
        <f>IFERROR(ROUND((VLOOKUP($A534,'ИЗ ГУГЛА'!$B:$Z,AM$1,0)+AO534)*AN534,),VLOOKUP($A534,'ИЗ ГУГЛА'!$B:$Z,AM$1,0))</f>
        <v/>
      </c>
      <c r="AN534" s="160">
        <v>1</v>
      </c>
      <c r="AO534" s="160">
        <v>0</v>
      </c>
      <c r="AP534" s="172"/>
      <c r="AQ534" s="172"/>
      <c r="AR534" s="161" t="str">
        <f>IFERROR(ROUND((VLOOKUP($A534,'ИЗ ГУГЛА'!$B:$Z,AR$1,0)+AT534)*AS534,),VLOOKUP($A534,'ИЗ ГУГЛА'!$B:$Z,AR$1,0))</f>
        <v/>
      </c>
      <c r="AS534" s="160">
        <v>1</v>
      </c>
      <c r="AT534" s="160">
        <v>0</v>
      </c>
      <c r="AU534" s="172"/>
      <c r="AV534" s="172"/>
    </row>
    <row r="535" spans="1:48" ht="46.5" hidden="1" thickTop="1" thickBot="1">
      <c r="A535" s="121">
        <v>213822</v>
      </c>
      <c r="B535" s="115">
        <f>VLOOKUP($A535,'Выгр Кат'!$A:$T,B$1,0)</f>
        <v>14205</v>
      </c>
      <c r="C535" s="116" t="str">
        <f>VLOOKUP($A535,'Выгр Кат'!$A:$T,C$1,0)</f>
        <v>Свечи зажигания Standard A17ДВРМ 0.7 для ВАЗ 2108-21099 карбюраторный двигатель</v>
      </c>
      <c r="D535" s="115" t="str">
        <f>VLOOKUP($A535,'Выгр Кат'!$A:$T,D$1,0)</f>
        <v>Y</v>
      </c>
      <c r="E535" s="115" t="str">
        <f>VLOOKUP($A535,'Выгр Кат'!$A:$T,E$1,0)</f>
        <v>1</v>
      </c>
      <c r="F535" s="115" t="str">
        <f>VLOOKUP($A535,'Выгр Кат'!$A:$T,F$1,0)</f>
        <v>А17ДВРМ0,7</v>
      </c>
      <c r="G535" s="115" t="str">
        <f>VLOOKUP($A535,'Выгр Кат'!$A:$T,G$1,0)</f>
        <v>21080370701086</v>
      </c>
      <c r="H535" s="115" t="str">
        <f>VLOOKUP($A535,'Выгр Кат'!$A:$T,H$1,0)</f>
        <v>2108-3707010</v>
      </c>
      <c r="I535" s="93" t="s">
        <v>152</v>
      </c>
      <c r="J535" s="93" t="s">
        <v>152</v>
      </c>
      <c r="K535" s="75" t="e">
        <f>VLOOKUP(J535,'Отчет Eplex'!$B:$E,4,0)</f>
        <v>#N/A</v>
      </c>
      <c r="L535" s="75" t="e">
        <f t="shared" si="121"/>
        <v>#N/A</v>
      </c>
      <c r="M535" s="72">
        <v>1</v>
      </c>
      <c r="N535" s="72" t="s">
        <v>3803</v>
      </c>
      <c r="O535" s="72" t="str">
        <f>IFERROR(IF(VLOOKUP(I535,'Прайс шпак'!C:F,4,0)=N535,"шпак","Ошибка"),"Ошибка")</f>
        <v>шпак</v>
      </c>
      <c r="P535" s="74">
        <f>INDEX('Прайс шпак'!$H:$H,MATCH(I535,'Прайс шпак'!$C:$C,0))*M535</f>
        <v>390</v>
      </c>
      <c r="Q535" s="72">
        <f>VLOOKUP(P535,Наценка!$A$1:$B$8,2,1)</f>
        <v>1.55</v>
      </c>
      <c r="R535" s="75">
        <f t="shared" si="128"/>
        <v>604.5</v>
      </c>
      <c r="S535" s="74">
        <f t="shared" si="122"/>
        <v>609</v>
      </c>
      <c r="T535" s="75">
        <f>VLOOKUP($A535,'Выгр Кат'!$A:$T,T$1,0)</f>
        <v>390</v>
      </c>
      <c r="U535" s="75">
        <f>VLOOKUP($A535,'Выгр Кат'!$A:$T,U$1,0)</f>
        <v>609</v>
      </c>
      <c r="V535" s="76">
        <f t="shared" si="123"/>
        <v>0</v>
      </c>
      <c r="W535" s="76">
        <f t="shared" si="124"/>
        <v>0</v>
      </c>
      <c r="X535" s="77">
        <f>IF(IFERROR(RIGHT(E535,1),"")="✔",S535*(1-#REF!),S535*(1-$X$2))</f>
        <v>566.37</v>
      </c>
      <c r="Y535" s="167">
        <f t="shared" si="125"/>
        <v>0.45223076923076921</v>
      </c>
      <c r="Z535" s="167">
        <f t="shared" si="126"/>
        <v>0.15340807174887891</v>
      </c>
      <c r="AA535" s="167">
        <f t="shared" si="127"/>
        <v>0.71538461538461529</v>
      </c>
      <c r="AB535" s="169">
        <f t="shared" si="132"/>
        <v>669</v>
      </c>
      <c r="AC535" s="161">
        <f>IFERROR(ROUND((VLOOKUP($A535,'ИЗ ГУГЛА'!$B:$Z,AC$1,0)+AE535)*AD535,),VLOOKUP($A535,'ИЗ ГУГЛА'!$B:$Z,AC$1,0))</f>
        <v>669</v>
      </c>
      <c r="AD535" s="78">
        <v>1</v>
      </c>
      <c r="AE535" s="160">
        <v>0</v>
      </c>
      <c r="AF535" s="118">
        <v>669</v>
      </c>
      <c r="AG535" s="152" t="s">
        <v>28000</v>
      </c>
      <c r="AH535" s="161" t="str">
        <f>IFERROR(ROUND((VLOOKUP($A535,'ИЗ ГУГЛА'!$B:$Z,AH$1,0)+AJ535)*AI535,),VLOOKUP($A535,'ИЗ ГУГЛА'!$B:$Z,AH$1,0))</f>
        <v/>
      </c>
      <c r="AI535" s="78">
        <v>1</v>
      </c>
      <c r="AJ535" s="160">
        <v>0</v>
      </c>
      <c r="AK535" s="172"/>
      <c r="AL535" s="172"/>
      <c r="AM535" s="161" t="str">
        <f>IFERROR(ROUND((VLOOKUP($A535,'ИЗ ГУГЛА'!$B:$Z,AM$1,0)+AO535)*AN535,),VLOOKUP($A535,'ИЗ ГУГЛА'!$B:$Z,AM$1,0))</f>
        <v/>
      </c>
      <c r="AN535" s="160">
        <v>1</v>
      </c>
      <c r="AO535" s="160">
        <v>0</v>
      </c>
      <c r="AP535" s="172"/>
      <c r="AQ535" s="172"/>
      <c r="AR535" s="161" t="str">
        <f>IFERROR(ROUND((VLOOKUP($A535,'ИЗ ГУГЛА'!$B:$Z,AR$1,0)+AT535)*AS535,),VLOOKUP($A535,'ИЗ ГУГЛА'!$B:$Z,AR$1,0))</f>
        <v/>
      </c>
      <c r="AS535" s="160">
        <v>1</v>
      </c>
      <c r="AT535" s="160">
        <v>0</v>
      </c>
      <c r="AU535" s="172"/>
      <c r="AV535" s="172"/>
    </row>
    <row r="536" spans="1:48" ht="61.5" hidden="1" thickTop="1" thickBot="1">
      <c r="A536" s="121">
        <v>213823</v>
      </c>
      <c r="B536" s="115">
        <f>VLOOKUP($A536,'Выгр Кат'!$A:$T,B$1,0)</f>
        <v>4040</v>
      </c>
      <c r="C536" s="116" t="str">
        <f>VLOOKUP($A536,'Выгр Кат'!$A:$T,C$1,0)</f>
        <v>Свечи зажигания Standard A17ДВРМ 1.0 для ВАЗ 2108-21099, 2110-2112, 2113-2115, Лада Калина, Калина 2, Приора, Гранта, Датсун mi-DO, on-DO</v>
      </c>
      <c r="D536" s="115" t="str">
        <f>VLOOKUP($A536,'Выгр Кат'!$A:$T,D$1,0)</f>
        <v>Y</v>
      </c>
      <c r="E536" s="115" t="str">
        <f>VLOOKUP($A536,'Выгр Кат'!$A:$T,E$1,0)</f>
        <v>1</v>
      </c>
      <c r="F536" s="115" t="str">
        <f>VLOOKUP($A536,'Выгр Кат'!$A:$T,F$1,0)</f>
        <v>А17ДВРМ1,0</v>
      </c>
      <c r="G536" s="115" t="str">
        <f>VLOOKUP($A536,'Выгр Кат'!$A:$T,G$1,0)</f>
        <v>21083707010</v>
      </c>
      <c r="H536" s="115" t="str">
        <f>VLOOKUP($A536,'Выгр Кат'!$A:$T,H$1,0)</f>
        <v>2108-3707010</v>
      </c>
      <c r="I536" s="93" t="s">
        <v>153</v>
      </c>
      <c r="J536" s="93" t="s">
        <v>153</v>
      </c>
      <c r="K536" s="75" t="e">
        <f>VLOOKUP(J536,'Отчет Eplex'!$B:$E,4,0)</f>
        <v>#N/A</v>
      </c>
      <c r="L536" s="75" t="e">
        <f t="shared" si="121"/>
        <v>#N/A</v>
      </c>
      <c r="M536" s="72">
        <v>1</v>
      </c>
      <c r="N536" s="72" t="s">
        <v>3803</v>
      </c>
      <c r="O536" s="72" t="str">
        <f>IFERROR(IF(VLOOKUP(I536,'Прайс шпак'!C:F,4,0)=N536,"шпак","Ошибка"),"Ошибка")</f>
        <v>шпак</v>
      </c>
      <c r="P536" s="74">
        <f>INDEX('Прайс шпак'!$H:$H,MATCH(I536,'Прайс шпак'!$C:$C,0))*M536</f>
        <v>390</v>
      </c>
      <c r="Q536" s="72">
        <f>VLOOKUP(P536,Наценка!$A$1:$B$8,2,1)</f>
        <v>1.55</v>
      </c>
      <c r="R536" s="75">
        <f t="shared" si="128"/>
        <v>604.5</v>
      </c>
      <c r="S536" s="74">
        <f t="shared" si="122"/>
        <v>609</v>
      </c>
      <c r="T536" s="75">
        <f>VLOOKUP($A536,'Выгр Кат'!$A:$T,T$1,0)</f>
        <v>390</v>
      </c>
      <c r="U536" s="75">
        <f>VLOOKUP($A536,'Выгр Кат'!$A:$T,U$1,0)</f>
        <v>609</v>
      </c>
      <c r="V536" s="76">
        <f t="shared" si="123"/>
        <v>0</v>
      </c>
      <c r="W536" s="76">
        <f t="shared" si="124"/>
        <v>0</v>
      </c>
      <c r="X536" s="77">
        <f>IF(IFERROR(RIGHT(E536,1),"")="✔",S536*(1-#REF!),S536*(1-$X$2))</f>
        <v>566.37</v>
      </c>
      <c r="Y536" s="167">
        <f t="shared" si="125"/>
        <v>0.45223076923076921</v>
      </c>
      <c r="Z536" s="167">
        <f t="shared" si="126"/>
        <v>0.21228094575799722</v>
      </c>
      <c r="AA536" s="167">
        <f t="shared" si="127"/>
        <v>0.84358974358974348</v>
      </c>
      <c r="AB536" s="169">
        <f t="shared" si="132"/>
        <v>719</v>
      </c>
      <c r="AC536" s="161">
        <f>IFERROR(ROUND((VLOOKUP($A536,'ИЗ ГУГЛА'!$B:$Z,AC$1,0)+AE536)*AD536,),VLOOKUP($A536,'ИЗ ГУГЛА'!$B:$Z,AC$1,0))</f>
        <v>719</v>
      </c>
      <c r="AD536" s="78">
        <v>1</v>
      </c>
      <c r="AE536" s="160">
        <v>0</v>
      </c>
      <c r="AF536" s="183">
        <v>719</v>
      </c>
      <c r="AG536" s="152" t="s">
        <v>28002</v>
      </c>
      <c r="AH536" s="161" t="str">
        <f>IFERROR(ROUND((VLOOKUP($A536,'ИЗ ГУГЛА'!$B:$Z,AH$1,0)+AJ536)*AI536,),VLOOKUP($A536,'ИЗ ГУГЛА'!$B:$Z,AH$1,0))</f>
        <v/>
      </c>
      <c r="AI536" s="78">
        <v>1</v>
      </c>
      <c r="AJ536" s="160">
        <v>0</v>
      </c>
      <c r="AK536" s="172"/>
      <c r="AL536" s="172"/>
      <c r="AM536" s="161" t="str">
        <f>IFERROR(ROUND((VLOOKUP($A536,'ИЗ ГУГЛА'!$B:$Z,AM$1,0)+AO536)*AN536,),VLOOKUP($A536,'ИЗ ГУГЛА'!$B:$Z,AM$1,0))</f>
        <v/>
      </c>
      <c r="AN536" s="160">
        <v>1</v>
      </c>
      <c r="AO536" s="160">
        <v>0</v>
      </c>
      <c r="AP536" s="172"/>
      <c r="AQ536" s="172"/>
      <c r="AR536" s="161" t="str">
        <f>IFERROR(ROUND((VLOOKUP($A536,'ИЗ ГУГЛА'!$B:$Z,AR$1,0)+AT536)*AS536,),VLOOKUP($A536,'ИЗ ГУГЛА'!$B:$Z,AR$1,0))</f>
        <v/>
      </c>
      <c r="AS536" s="160">
        <v>1</v>
      </c>
      <c r="AT536" s="160">
        <v>0</v>
      </c>
      <c r="AU536" s="172"/>
      <c r="AV536" s="172"/>
    </row>
    <row r="537" spans="1:48" ht="61.5" hidden="1" thickTop="1" thickBot="1">
      <c r="A537" s="121">
        <v>213824</v>
      </c>
      <c r="B537" s="115">
        <f>VLOOKUP($A537,'Выгр Кат'!$A:$T,B$1,0)</f>
        <v>4038</v>
      </c>
      <c r="C537" s="116" t="str">
        <f>VLOOKUP($A537,'Выгр Кат'!$A:$T,C$1,0)</f>
        <v>Свечи зажигания Standard AУ17ДВРМ для ВАЗ 2110-2112, 2114, Лада Калина, Калина 2, Приора, Приора 2, Гранта с 16-ти клапанным двигателем</v>
      </c>
      <c r="D537" s="115" t="str">
        <f>VLOOKUP($A537,'Выгр Кат'!$A:$T,D$1,0)</f>
        <v>Y</v>
      </c>
      <c r="E537" s="115" t="str">
        <f>VLOOKUP($A537,'Выгр Кат'!$A:$T,E$1,0)</f>
        <v>1</v>
      </c>
      <c r="F537" s="115" t="str">
        <f>VLOOKUP($A537,'Выгр Кат'!$A:$T,F$1,0)</f>
        <v>АУ17ДВРМ</v>
      </c>
      <c r="G537" s="115" t="str">
        <f>VLOOKUP($A537,'Выгр Кат'!$A:$T,G$1,0)</f>
        <v>2112370701001</v>
      </c>
      <c r="H537" s="115" t="str">
        <f>VLOOKUP($A537,'Выгр Кат'!$A:$T,H$1,0)</f>
        <v>2112-3707010</v>
      </c>
      <c r="I537" s="93" t="s">
        <v>151</v>
      </c>
      <c r="J537" s="93" t="s">
        <v>151</v>
      </c>
      <c r="K537" s="75" t="e">
        <f>VLOOKUP(J537,'Отчет Eplex'!$B:$E,4,0)</f>
        <v>#N/A</v>
      </c>
      <c r="L537" s="75" t="e">
        <f t="shared" si="121"/>
        <v>#N/A</v>
      </c>
      <c r="M537" s="72">
        <v>1</v>
      </c>
      <c r="N537" s="72" t="s">
        <v>3803</v>
      </c>
      <c r="O537" s="72" t="str">
        <f>IFERROR(IF(VLOOKUP(I537,'Прайс шпак'!C:F,4,0)=N537,"шпак","Ошибка"),"Ошибка")</f>
        <v>шпак</v>
      </c>
      <c r="P537" s="74">
        <f>INDEX('Прайс шпак'!$H:$H,MATCH(I537,'Прайс шпак'!$C:$C,0))*M537</f>
        <v>410</v>
      </c>
      <c r="Q537" s="72">
        <f>VLOOKUP(P537,Наценка!$A$1:$B$8,2,1)</f>
        <v>1.55</v>
      </c>
      <c r="R537" s="75">
        <f t="shared" si="128"/>
        <v>635.5</v>
      </c>
      <c r="S537" s="74">
        <f t="shared" si="122"/>
        <v>639</v>
      </c>
      <c r="T537" s="75">
        <f>VLOOKUP($A537,'Выгр Кат'!$A:$T,T$1,0)</f>
        <v>410</v>
      </c>
      <c r="U537" s="75">
        <f>VLOOKUP($A537,'Выгр Кат'!$A:$T,U$1,0)</f>
        <v>639</v>
      </c>
      <c r="V537" s="76">
        <f t="shared" si="123"/>
        <v>0</v>
      </c>
      <c r="W537" s="76">
        <f t="shared" si="124"/>
        <v>0</v>
      </c>
      <c r="X537" s="77">
        <f>IF(IFERROR(RIGHT(E537,1),"")="✔",S537*(1-#REF!),S537*(1-$X$2))</f>
        <v>594.27</v>
      </c>
      <c r="Y537" s="167">
        <f t="shared" si="125"/>
        <v>0.44943902439024397</v>
      </c>
      <c r="Z537" s="167">
        <f t="shared" si="126"/>
        <v>0.20658210947930578</v>
      </c>
      <c r="AA537" s="167">
        <f t="shared" si="127"/>
        <v>0.826829268292683</v>
      </c>
      <c r="AB537" s="169">
        <f t="shared" si="132"/>
        <v>749</v>
      </c>
      <c r="AC537" s="161">
        <f>IFERROR(ROUND((VLOOKUP($A537,'ИЗ ГУГЛА'!$B:$Z,AC$1,0)+AE537)*AD537,),VLOOKUP($A537,'ИЗ ГУГЛА'!$B:$Z,AC$1,0))</f>
        <v>749</v>
      </c>
      <c r="AD537" s="78">
        <v>1</v>
      </c>
      <c r="AE537" s="160">
        <v>0</v>
      </c>
      <c r="AF537" s="183">
        <v>749</v>
      </c>
      <c r="AG537" s="152" t="s">
        <v>28001</v>
      </c>
      <c r="AH537" s="161" t="str">
        <f>IFERROR(ROUND((VLOOKUP($A537,'ИЗ ГУГЛА'!$B:$Z,AH$1,0)+AJ537)*AI537,),VLOOKUP($A537,'ИЗ ГУГЛА'!$B:$Z,AH$1,0))</f>
        <v/>
      </c>
      <c r="AI537" s="78">
        <v>1</v>
      </c>
      <c r="AJ537" s="160">
        <v>0</v>
      </c>
      <c r="AK537" s="172"/>
      <c r="AL537" s="172"/>
      <c r="AM537" s="161" t="str">
        <f>IFERROR(ROUND((VLOOKUP($A537,'ИЗ ГУГЛА'!$B:$Z,AM$1,0)+AO537)*AN537,),VLOOKUP($A537,'ИЗ ГУГЛА'!$B:$Z,AM$1,0))</f>
        <v/>
      </c>
      <c r="AN537" s="160">
        <v>1</v>
      </c>
      <c r="AO537" s="160">
        <v>0</v>
      </c>
      <c r="AP537" s="172"/>
      <c r="AQ537" s="172"/>
      <c r="AR537" s="161" t="str">
        <f>IFERROR(ROUND((VLOOKUP($A537,'ИЗ ГУГЛА'!$B:$Z,AR$1,0)+AT537)*AS537,),VLOOKUP($A537,'ИЗ ГУГЛА'!$B:$Z,AR$1,0))</f>
        <v/>
      </c>
      <c r="AS537" s="160">
        <v>1</v>
      </c>
      <c r="AT537" s="160">
        <v>0</v>
      </c>
      <c r="AU537" s="172"/>
      <c r="AV537" s="172"/>
    </row>
    <row r="538" spans="1:48" ht="46.5" hidden="1" thickTop="1" thickBot="1">
      <c r="A538" s="121">
        <v>219489</v>
      </c>
      <c r="B538" s="115">
        <f>VLOOKUP($A538,'Выгр Кат'!$A:$T,B$1,0)</f>
        <v>16850</v>
      </c>
      <c r="C538" s="116" t="str">
        <f>VLOOKUP($A538,'Выгр Кат'!$A:$T,C$1,0)</f>
        <v>Тормозные барабаны БАС для ВАЗ 2108-21099, 2113-2115, 2110-2112, Лада Калина, Гранта, Приора</v>
      </c>
      <c r="D538" s="115" t="str">
        <f>VLOOKUP($A538,'Выгр Кат'!$A:$T,D$1,0)</f>
        <v>Y</v>
      </c>
      <c r="E538" s="115" t="str">
        <f>VLOOKUP($A538,'Выгр Кат'!$A:$T,E$1,0)</f>
        <v>1</v>
      </c>
      <c r="F538" s="115">
        <f>VLOOKUP($A538,'Выгр Кат'!$A:$T,F$1,0)</f>
        <v>0</v>
      </c>
      <c r="G538" s="115" t="str">
        <f>VLOOKUP($A538,'Выгр Кат'!$A:$T,G$1,0)</f>
        <v>1118-3502070</v>
      </c>
      <c r="H538" s="115">
        <f>VLOOKUP($A538,'Выгр Кат'!$A:$T,H$1,0)</f>
        <v>0</v>
      </c>
      <c r="I538" s="101" t="s">
        <v>3736</v>
      </c>
      <c r="J538" s="101" t="s">
        <v>3736</v>
      </c>
      <c r="K538" s="75" t="e">
        <f>VLOOKUP(J538,'Отчет Eplex'!$B:$E,4,0)</f>
        <v>#N/A</v>
      </c>
      <c r="L538" s="75" t="e">
        <f t="shared" si="121"/>
        <v>#N/A</v>
      </c>
      <c r="M538" s="81">
        <v>1</v>
      </c>
      <c r="N538" s="81" t="s">
        <v>3738</v>
      </c>
      <c r="O538" s="72" t="str">
        <f>IFERROR(IF(VLOOKUP(I538,'Прайс шпак'!C:F,4,0)=N538,"шпак","Ошибка"),"Ошибка")</f>
        <v>шпак</v>
      </c>
      <c r="P538" s="74">
        <f>INDEX('Прайс шпак'!$H:$H,MATCH(I538,'Прайс шпак'!$C:$C,0))*M538</f>
        <v>2000</v>
      </c>
      <c r="Q538" s="72">
        <f>VLOOKUP(P538,Наценка!$A$1:$B$8,2,1)</f>
        <v>1.39</v>
      </c>
      <c r="R538" s="75">
        <f t="shared" si="128"/>
        <v>2780</v>
      </c>
      <c r="S538" s="74">
        <f t="shared" si="122"/>
        <v>2790</v>
      </c>
      <c r="T538" s="75">
        <f>VLOOKUP($A538,'Выгр Кат'!$A:$T,T$1,0)</f>
        <v>2000</v>
      </c>
      <c r="U538" s="75">
        <f>VLOOKUP($A538,'Выгр Кат'!$A:$T,U$1,0)</f>
        <v>2790</v>
      </c>
      <c r="V538" s="76">
        <f t="shared" si="123"/>
        <v>0</v>
      </c>
      <c r="W538" s="76">
        <f t="shared" si="124"/>
        <v>0</v>
      </c>
      <c r="X538" s="77">
        <f>IF(IFERROR(RIGHT(E538,1),"")="✔",S538*(1-#REF!),S538*(1-$X$2))</f>
        <v>2594.6999999999998</v>
      </c>
      <c r="Y538" s="167">
        <f t="shared" si="125"/>
        <v>0.29735</v>
      </c>
      <c r="Z538" s="167">
        <f t="shared" si="126"/>
        <v>0.13220735785953183</v>
      </c>
      <c r="AA538" s="167">
        <f t="shared" si="127"/>
        <v>0.49500000000000011</v>
      </c>
      <c r="AB538" s="169">
        <f t="shared" si="132"/>
        <v>2990</v>
      </c>
      <c r="AC538" s="161">
        <f>IFERROR(ROUND((VLOOKUP($A538,'ИЗ ГУГЛА'!$B:$Z,AC$1,0)+AE538)*AD538,),VLOOKUP($A538,'ИЗ ГУГЛА'!$B:$Z,AC$1,0))</f>
        <v>2990</v>
      </c>
      <c r="AD538" s="78">
        <v>1</v>
      </c>
      <c r="AE538" s="160">
        <v>0</v>
      </c>
      <c r="AF538" s="183">
        <v>2990</v>
      </c>
      <c r="AG538" s="152" t="s">
        <v>28618</v>
      </c>
      <c r="AH538" s="161" t="str">
        <f>IFERROR(ROUND((VLOOKUP($A538,'ИЗ ГУГЛА'!$B:$Z,AH$1,0)+AJ538)*AI538,),VLOOKUP($A538,'ИЗ ГУГЛА'!$B:$Z,AH$1,0))</f>
        <v/>
      </c>
      <c r="AI538" s="78">
        <v>1</v>
      </c>
      <c r="AJ538" s="160">
        <v>0</v>
      </c>
      <c r="AK538" s="172"/>
      <c r="AL538" s="172"/>
      <c r="AM538" s="161" t="str">
        <f>IFERROR(ROUND((VLOOKUP($A538,'ИЗ ГУГЛА'!$B:$Z,AM$1,0)+AO538)*AN538,),VLOOKUP($A538,'ИЗ ГУГЛА'!$B:$Z,AM$1,0))</f>
        <v/>
      </c>
      <c r="AN538" s="160">
        <v>1</v>
      </c>
      <c r="AO538" s="160">
        <v>0</v>
      </c>
      <c r="AP538" s="172"/>
      <c r="AQ538" s="172"/>
      <c r="AR538" s="161" t="str">
        <f>IFERROR(ROUND((VLOOKUP($A538,'ИЗ ГУГЛА'!$B:$Z,AR$1,0)+AT538)*AS538,),VLOOKUP($A538,'ИЗ ГУГЛА'!$B:$Z,AR$1,0))</f>
        <v/>
      </c>
      <c r="AS538" s="160">
        <v>1</v>
      </c>
      <c r="AT538" s="160">
        <v>0</v>
      </c>
      <c r="AU538" s="172"/>
      <c r="AV538" s="172"/>
    </row>
    <row r="539" spans="1:48" ht="61.5" hidden="1" thickTop="1" thickBot="1">
      <c r="A539" s="121">
        <v>219560</v>
      </c>
      <c r="B539" s="115">
        <f>VLOOKUP($A539,'Выгр Кат'!$A:$T,B$1,0)</f>
        <v>32883</v>
      </c>
      <c r="C539" s="116" t="str">
        <f>VLOOKUP($A539,'Выгр Кат'!$A:$T,C$1,0)</f>
        <v>Тормозные диски БАС R14, вентилируемые для ВАЗ 2110-2112, Лада Калина, Калина 2, Приора, Приора 2, Гранта</v>
      </c>
      <c r="D539" s="115" t="str">
        <f>VLOOKUP($A539,'Выгр Кат'!$A:$T,D$1,0)</f>
        <v>Y</v>
      </c>
      <c r="E539" s="115" t="str">
        <f>VLOOKUP($A539,'Выгр Кат'!$A:$T,E$1,0)</f>
        <v>1</v>
      </c>
      <c r="F539" s="115">
        <f>VLOOKUP($A539,'Выгр Кат'!$A:$T,F$1,0)</f>
        <v>0</v>
      </c>
      <c r="G539" s="115">
        <f>VLOOKUP($A539,'Выгр Кат'!$A:$T,G$1,0)</f>
        <v>0</v>
      </c>
      <c r="H539" s="115">
        <f>VLOOKUP($A539,'Выгр Кат'!$A:$T,H$1,0)</f>
        <v>0</v>
      </c>
      <c r="I539" s="100" t="s">
        <v>3747</v>
      </c>
      <c r="J539" s="100" t="s">
        <v>3747</v>
      </c>
      <c r="K539" s="75" t="e">
        <f>VLOOKUP(J539,'Отчет Eplex'!$B:$E,4,0)</f>
        <v>#N/A</v>
      </c>
      <c r="L539" s="75" t="e">
        <f t="shared" si="121"/>
        <v>#N/A</v>
      </c>
      <c r="M539" s="72">
        <v>1</v>
      </c>
      <c r="N539" s="72" t="s">
        <v>3738</v>
      </c>
      <c r="O539" s="72" t="str">
        <f>IFERROR(IF(VLOOKUP(I539,'Прайс шпак'!C:F,4,0)=N539,"шпак","Ошибка"),"Ошибка")</f>
        <v>шпак</v>
      </c>
      <c r="P539" s="74">
        <f>INDEX('Прайс шпак'!$H:$H,MATCH(I539,'Прайс шпак'!$C:$C,0))*M539</f>
        <v>2300</v>
      </c>
      <c r="Q539" s="72">
        <f>VLOOKUP(P539,Наценка!$A$1:$B$8,2,1)</f>
        <v>1.39</v>
      </c>
      <c r="R539" s="75">
        <f t="shared" si="128"/>
        <v>3197</v>
      </c>
      <c r="S539" s="74">
        <f t="shared" si="122"/>
        <v>3190</v>
      </c>
      <c r="T539" s="75">
        <f>VLOOKUP($A539,'Выгр Кат'!$A:$T,T$1,0)</f>
        <v>2300</v>
      </c>
      <c r="U539" s="75">
        <f>VLOOKUP($A539,'Выгр Кат'!$A:$T,U$1,0)</f>
        <v>3190</v>
      </c>
      <c r="V539" s="76">
        <f t="shared" si="123"/>
        <v>0</v>
      </c>
      <c r="W539" s="76">
        <f t="shared" si="124"/>
        <v>0</v>
      </c>
      <c r="X539" s="77">
        <f>IF(IFERROR(RIGHT(E539,1),"")="✔",S539*(1-#REF!),S539*(1-$X$2))</f>
        <v>2966.7</v>
      </c>
      <c r="Y539" s="167">
        <f t="shared" si="125"/>
        <v>0.28986956521739127</v>
      </c>
      <c r="Z539" s="167" t="str">
        <f t="shared" si="126"/>
        <v/>
      </c>
      <c r="AA539" s="167" t="str">
        <f t="shared" si="127"/>
        <v/>
      </c>
      <c r="AB539" s="168"/>
      <c r="AC539" s="161" t="str">
        <f>IFERROR(ROUND((VLOOKUP($A539,'ИЗ ГУГЛА'!$B:$Z,AC$1,0)+AE539)*AD539,),VLOOKUP($A539,'ИЗ ГУГЛА'!$B:$Z,AC$1,0))</f>
        <v/>
      </c>
      <c r="AD539" s="78">
        <v>1</v>
      </c>
      <c r="AE539" s="160">
        <v>0</v>
      </c>
      <c r="AF539" s="118" t="s">
        <v>28492</v>
      </c>
      <c r="AG539" s="152"/>
      <c r="AH539" s="161" t="str">
        <f>IFERROR(ROUND((VLOOKUP($A539,'ИЗ ГУГЛА'!$B:$Z,AH$1,0)+AJ539)*AI539,),VLOOKUP($A539,'ИЗ ГУГЛА'!$B:$Z,AH$1,0))</f>
        <v/>
      </c>
      <c r="AI539" s="78">
        <v>1</v>
      </c>
      <c r="AJ539" s="160">
        <v>0</v>
      </c>
      <c r="AK539" s="172"/>
      <c r="AL539" s="172"/>
      <c r="AM539" s="161" t="str">
        <f>IFERROR(ROUND((VLOOKUP($A539,'ИЗ ГУГЛА'!$B:$Z,AM$1,0)+AO539)*AN539,),VLOOKUP($A539,'ИЗ ГУГЛА'!$B:$Z,AM$1,0))</f>
        <v/>
      </c>
      <c r="AN539" s="160">
        <v>1</v>
      </c>
      <c r="AO539" s="160">
        <v>0</v>
      </c>
      <c r="AP539" s="172"/>
      <c r="AQ539" s="172"/>
      <c r="AR539" s="161" t="str">
        <f>IFERROR(ROUND((VLOOKUP($A539,'ИЗ ГУГЛА'!$B:$Z,AR$1,0)+AT539)*AS539,),VLOOKUP($A539,'ИЗ ГУГЛА'!$B:$Z,AR$1,0))</f>
        <v/>
      </c>
      <c r="AS539" s="160">
        <v>1</v>
      </c>
      <c r="AT539" s="160">
        <v>0</v>
      </c>
      <c r="AU539" s="172"/>
      <c r="AV539" s="172"/>
    </row>
    <row r="540" spans="1:48" ht="61.5" hidden="1" thickTop="1" thickBot="1">
      <c r="A540" s="121">
        <v>171789</v>
      </c>
      <c r="B540" s="115">
        <f>VLOOKUP($A540,'Выгр Кат'!$A:$T,B$1,0)</f>
        <v>19626</v>
      </c>
      <c r="C540" s="116" t="str">
        <f>VLOOKUP($A540,'Выгр Кат'!$A:$T,C$1,0)</f>
        <v>Натяжной ролик ГРМ Coram для ВАЗ 2108-21099, 2110-2112, 2113-2115, Лада Калина, Приора, Гранта 8-ми клапанный двигатель</v>
      </c>
      <c r="D540" s="115" t="str">
        <f>VLOOKUP($A540,'Выгр Кат'!$A:$T,D$1,0)</f>
        <v>Y</v>
      </c>
      <c r="E540" s="115" t="str">
        <f>VLOOKUP($A540,'Выгр Кат'!$A:$T,E$1,0)</f>
        <v>1</v>
      </c>
      <c r="F540" s="115">
        <f>VLOOKUP($A540,'Выгр Кат'!$A:$T,F$1,0)</f>
        <v>0</v>
      </c>
      <c r="G540" s="115" t="str">
        <f>VLOOKUP($A540,'Выгр Кат'!$A:$T,G$1,0)</f>
        <v>С747</v>
      </c>
      <c r="H540" s="115">
        <f>VLOOKUP($A540,'Выгр Кат'!$A:$T,H$1,0)</f>
        <v>0</v>
      </c>
      <c r="I540" s="93" t="s">
        <v>304</v>
      </c>
      <c r="J540" s="93" t="s">
        <v>304</v>
      </c>
      <c r="K540" s="75">
        <f>VLOOKUP(J540,'Отчет Eplex'!$B:$E,4,0)</f>
        <v>0</v>
      </c>
      <c r="L540" s="75">
        <f t="shared" si="121"/>
        <v>-700</v>
      </c>
      <c r="M540" s="72">
        <v>1</v>
      </c>
      <c r="N540" s="72" t="s">
        <v>634</v>
      </c>
      <c r="O540" s="72" t="str">
        <f>IFERROR(IF(VLOOKUP(I540,'Прайс шпак'!C:F,4,0)=N540,"шпак","Ошибка"),"Ошибка")</f>
        <v>шпак</v>
      </c>
      <c r="P540" s="74">
        <f>INDEX('Прайс шпак'!$H:$H,MATCH(I540,'Прайс шпак'!$C:$C,0))*M540</f>
        <v>700</v>
      </c>
      <c r="Q540" s="72">
        <f>VLOOKUP(P540,Наценка!$A$1:$B$8,2,1)</f>
        <v>1.5</v>
      </c>
      <c r="R540" s="75">
        <f t="shared" si="128"/>
        <v>1050</v>
      </c>
      <c r="S540" s="74">
        <f t="shared" si="122"/>
        <v>1090</v>
      </c>
      <c r="T540" s="75">
        <f>VLOOKUP($A540,'Выгр Кат'!$A:$T,T$1,0)</f>
        <v>700</v>
      </c>
      <c r="U540" s="75">
        <f>VLOOKUP($A540,'Выгр Кат'!$A:$T,U$1,0)</f>
        <v>1090</v>
      </c>
      <c r="V540" s="76">
        <f t="shared" si="123"/>
        <v>0</v>
      </c>
      <c r="W540" s="76">
        <f t="shared" si="124"/>
        <v>0</v>
      </c>
      <c r="X540" s="77">
        <f>IF(IFERROR(RIGHT(E540,1),"")="✔",S540*(1-#REF!),S540*(1-$X$2))</f>
        <v>1013.6999999999999</v>
      </c>
      <c r="Y540" s="167">
        <f t="shared" si="125"/>
        <v>0.44814285714285695</v>
      </c>
      <c r="Z540" s="167" t="str">
        <f t="shared" si="126"/>
        <v/>
      </c>
      <c r="AA540" s="167" t="str">
        <f t="shared" si="127"/>
        <v/>
      </c>
      <c r="AB540" s="168"/>
      <c r="AC540" s="161" t="str">
        <f>IFERROR(ROUND((VLOOKUP($A540,'ИЗ ГУГЛА'!$B:$Z,AC$1,0)+AE540)*AD540,),VLOOKUP($A540,'ИЗ ГУГЛА'!$B:$Z,AC$1,0))</f>
        <v/>
      </c>
      <c r="AD540" s="78">
        <v>1</v>
      </c>
      <c r="AE540" s="160">
        <v>0</v>
      </c>
      <c r="AF540" s="118" t="s">
        <v>28492</v>
      </c>
      <c r="AG540" s="152"/>
      <c r="AH540" s="161" t="str">
        <f>IFERROR(ROUND((VLOOKUP($A540,'ИЗ ГУГЛА'!$B:$Z,AH$1,0)+AJ540)*AI540,),VLOOKUP($A540,'ИЗ ГУГЛА'!$B:$Z,AH$1,0))</f>
        <v/>
      </c>
      <c r="AI540" s="78">
        <v>1</v>
      </c>
      <c r="AJ540" s="160">
        <v>0</v>
      </c>
      <c r="AK540" s="172"/>
      <c r="AL540" s="172"/>
      <c r="AM540" s="161" t="str">
        <f>IFERROR(ROUND((VLOOKUP($A540,'ИЗ ГУГЛА'!$B:$Z,AM$1,0)+AO540)*AN540,),VLOOKUP($A540,'ИЗ ГУГЛА'!$B:$Z,AM$1,0))</f>
        <v/>
      </c>
      <c r="AN540" s="160">
        <v>1</v>
      </c>
      <c r="AO540" s="160">
        <v>0</v>
      </c>
      <c r="AP540" s="172"/>
      <c r="AQ540" s="172"/>
      <c r="AR540" s="161" t="str">
        <f>IFERROR(ROUND((VLOOKUP($A540,'ИЗ ГУГЛА'!$B:$Z,AR$1,0)+AT540)*AS540,),VLOOKUP($A540,'ИЗ ГУГЛА'!$B:$Z,AR$1,0))</f>
        <v/>
      </c>
      <c r="AS540" s="160">
        <v>1</v>
      </c>
      <c r="AT540" s="160">
        <v>0</v>
      </c>
      <c r="AU540" s="172"/>
      <c r="AV540" s="172"/>
    </row>
    <row r="541" spans="1:48" ht="46.5" hidden="1" thickTop="1" thickBot="1">
      <c r="A541" s="121">
        <v>224018</v>
      </c>
      <c r="B541" s="115">
        <f>VLOOKUP($A541,'Выгр Кат'!$A:$T,B$1,0)</f>
        <v>4705</v>
      </c>
      <c r="C541" s="116" t="str">
        <f>VLOOKUP($A541,'Выгр Кат'!$A:$T,C$1,0)</f>
        <v>Фильтр воздушный САЛЮТ для ВАЗ 2101-2107, 2108-21099, 2110-2112, Лада Нива 4х4</v>
      </c>
      <c r="D541" s="115" t="str">
        <f>VLOOKUP($A541,'Выгр Кат'!$A:$T,D$1,0)</f>
        <v>Y</v>
      </c>
      <c r="E541" s="115" t="str">
        <f>VLOOKUP($A541,'Выгр Кат'!$A:$T,E$1,0)</f>
        <v>1</v>
      </c>
      <c r="F541" s="115">
        <f>VLOOKUP($A541,'Выгр Кат'!$A:$T,F$1,0)</f>
        <v>0</v>
      </c>
      <c r="G541" s="115">
        <f>VLOOKUP($A541,'Выгр Кат'!$A:$T,G$1,0)</f>
        <v>0</v>
      </c>
      <c r="H541" s="115">
        <f>VLOOKUP($A541,'Выгр Кат'!$A:$T,H$1,0)</f>
        <v>0</v>
      </c>
      <c r="I541" s="93" t="s">
        <v>12683</v>
      </c>
      <c r="J541" s="93" t="s">
        <v>12683</v>
      </c>
      <c r="K541" s="75" t="e">
        <f>VLOOKUP(J541,'Отчет Eplex'!$B:$E,4,0)</f>
        <v>#N/A</v>
      </c>
      <c r="L541" s="75" t="e">
        <f t="shared" si="121"/>
        <v>#N/A</v>
      </c>
      <c r="M541" s="72">
        <v>1</v>
      </c>
      <c r="N541" s="72" t="s">
        <v>4134</v>
      </c>
      <c r="O541" s="72" t="str">
        <f>IFERROR(IF(VLOOKUP(I541,'Прайс шпак'!C:F,4,0)=N541,"шпак","Ошибка"),"Ошибка")</f>
        <v>шпак</v>
      </c>
      <c r="P541" s="74">
        <f>INDEX('Прайс шпак'!$H:$H,MATCH(I541,'Прайс шпак'!$C:$C,0))*M541</f>
        <v>135</v>
      </c>
      <c r="Q541" s="72">
        <f>VLOOKUP(P541,Наценка!$A$1:$B$8,2,1)</f>
        <v>1.98</v>
      </c>
      <c r="R541" s="75">
        <f t="shared" si="128"/>
        <v>267.3</v>
      </c>
      <c r="S541" s="74">
        <f t="shared" si="122"/>
        <v>269</v>
      </c>
      <c r="T541" s="75">
        <f>VLOOKUP($A541,'Выгр Кат'!$A:$T,T$1,0)</f>
        <v>135</v>
      </c>
      <c r="U541" s="75">
        <f>VLOOKUP($A541,'Выгр Кат'!$A:$T,U$1,0)</f>
        <v>269</v>
      </c>
      <c r="V541" s="76">
        <f t="shared" si="123"/>
        <v>0</v>
      </c>
      <c r="W541" s="76">
        <f t="shared" si="124"/>
        <v>0</v>
      </c>
      <c r="X541" s="77">
        <f>IF(IFERROR(RIGHT(E541,1),"")="✔",S541*(1-#REF!),S541*(1-$X$2))</f>
        <v>250.17</v>
      </c>
      <c r="Y541" s="167">
        <f t="shared" si="125"/>
        <v>0.85311111111111093</v>
      </c>
      <c r="Z541" s="167" t="str">
        <f t="shared" si="126"/>
        <v/>
      </c>
      <c r="AA541" s="167" t="str">
        <f t="shared" si="127"/>
        <v/>
      </c>
      <c r="AB541" s="168"/>
      <c r="AC541" s="161" t="str">
        <f>IFERROR(ROUND((VLOOKUP($A541,'ИЗ ГУГЛА'!$B:$Z,AC$1,0)+AE541)*AD541,),VLOOKUP($A541,'ИЗ ГУГЛА'!$B:$Z,AC$1,0))</f>
        <v/>
      </c>
      <c r="AD541" s="78">
        <v>1</v>
      </c>
      <c r="AE541" s="160">
        <v>0</v>
      </c>
      <c r="AF541" s="118" t="s">
        <v>28492</v>
      </c>
      <c r="AG541" s="152"/>
      <c r="AH541" s="161" t="str">
        <f>IFERROR(ROUND((VLOOKUP($A541,'ИЗ ГУГЛА'!$B:$Z,AH$1,0)+AJ541)*AI541,),VLOOKUP($A541,'ИЗ ГУГЛА'!$B:$Z,AH$1,0))</f>
        <v/>
      </c>
      <c r="AI541" s="78">
        <v>1</v>
      </c>
      <c r="AJ541" s="160">
        <v>0</v>
      </c>
      <c r="AK541" s="172"/>
      <c r="AL541" s="172"/>
      <c r="AM541" s="161" t="str">
        <f>IFERROR(ROUND((VLOOKUP($A541,'ИЗ ГУГЛА'!$B:$Z,AM$1,0)+AO541)*AN541,),VLOOKUP($A541,'ИЗ ГУГЛА'!$B:$Z,AM$1,0))</f>
        <v/>
      </c>
      <c r="AN541" s="160">
        <v>1</v>
      </c>
      <c r="AO541" s="160">
        <v>0</v>
      </c>
      <c r="AP541" s="172"/>
      <c r="AQ541" s="172"/>
      <c r="AR541" s="161" t="str">
        <f>IFERROR(ROUND((VLOOKUP($A541,'ИЗ ГУГЛА'!$B:$Z,AR$1,0)+AT541)*AS541,),VLOOKUP($A541,'ИЗ ГУГЛА'!$B:$Z,AR$1,0))</f>
        <v/>
      </c>
      <c r="AS541" s="160">
        <v>1</v>
      </c>
      <c r="AT541" s="160">
        <v>0</v>
      </c>
      <c r="AU541" s="172"/>
      <c r="AV541" s="172"/>
    </row>
    <row r="542" spans="1:48" ht="31.5" hidden="1" thickTop="1" thickBot="1">
      <c r="A542" s="121">
        <v>159822</v>
      </c>
      <c r="B542" s="115">
        <f>VLOOKUP($A542,'Выгр Кат'!$A:$T,B$1,0)</f>
        <v>1386</v>
      </c>
      <c r="C542" s="116" t="str">
        <f>VLOOKUP($A542,'Выгр Кат'!$A:$T,C$1,0)</f>
        <v>Комплект тормозных дисков Allied Nippon R13 для ВАЗ 2110-2112</v>
      </c>
      <c r="D542" s="115" t="str">
        <f>VLOOKUP($A542,'Выгр Кат'!$A:$T,D$1,0)</f>
        <v>Y</v>
      </c>
      <c r="E542" s="115" t="str">
        <f>VLOOKUP($A542,'Выгр Кат'!$A:$T,E$1,0)</f>
        <v>1</v>
      </c>
      <c r="F542" s="115">
        <f>VLOOKUP($A542,'Выгр Кат'!$A:$T,F$1,0)</f>
        <v>0</v>
      </c>
      <c r="G542" s="115" t="str">
        <f>VLOOKUP($A542,'Выгр Кат'!$A:$T,G$1,0)</f>
        <v>ADC1710V</v>
      </c>
      <c r="H542" s="115">
        <f>VLOOKUP($A542,'Выгр Кат'!$A:$T,H$1,0)</f>
        <v>0</v>
      </c>
      <c r="I542" s="102" t="s">
        <v>4535</v>
      </c>
      <c r="J542" s="102" t="s">
        <v>4535</v>
      </c>
      <c r="K542" s="75">
        <f>VLOOKUP(J542,'Отчет Eplex'!$B:$E,4,0)*2</f>
        <v>2605.34</v>
      </c>
      <c r="L542" s="75">
        <f t="shared" si="121"/>
        <v>-44.659999999999854</v>
      </c>
      <c r="M542" s="72">
        <v>1</v>
      </c>
      <c r="N542" s="72" t="s">
        <v>384</v>
      </c>
      <c r="O542" s="72" t="str">
        <f>IFERROR(IF(VLOOKUP(I542,'Прайс шпак'!C:F,4,0)=N542,"шпак","Ошибка"),"Ошибка")</f>
        <v>шпак</v>
      </c>
      <c r="P542" s="74">
        <f>INDEX('Прайс шпак'!$H:$H,MATCH(I542,'Прайс шпак'!$C:$C,0))*M542</f>
        <v>2650</v>
      </c>
      <c r="Q542" s="72">
        <f>VLOOKUP(P542,Наценка!$A$1:$B$8,2,1)</f>
        <v>1.39</v>
      </c>
      <c r="R542" s="75">
        <f t="shared" si="128"/>
        <v>3683.4999999999995</v>
      </c>
      <c r="S542" s="74">
        <f t="shared" si="122"/>
        <v>3690</v>
      </c>
      <c r="T542" s="75">
        <f>VLOOKUP($A542,'Выгр Кат'!$A:$T,T$1,0)</f>
        <v>2650</v>
      </c>
      <c r="U542" s="75">
        <f>VLOOKUP($A542,'Выгр Кат'!$A:$T,U$1,0)</f>
        <v>3690</v>
      </c>
      <c r="V542" s="76">
        <f t="shared" si="123"/>
        <v>0</v>
      </c>
      <c r="W542" s="76">
        <f t="shared" si="124"/>
        <v>0</v>
      </c>
      <c r="X542" s="77">
        <f>IF(IFERROR(RIGHT(E542,1),"")="✔",S542*(1-#REF!),S542*(1-$X$2))</f>
        <v>3431.7</v>
      </c>
      <c r="Y542" s="167">
        <f t="shared" si="125"/>
        <v>0.29498113207547161</v>
      </c>
      <c r="Z542" s="167">
        <f t="shared" si="126"/>
        <v>0.16095354523227387</v>
      </c>
      <c r="AA542" s="167">
        <f t="shared" si="127"/>
        <v>0.54339622641509444</v>
      </c>
      <c r="AB542" s="169">
        <f t="shared" ref="AB542:AB544" si="133">AF542</f>
        <v>4090</v>
      </c>
      <c r="AC542" s="161">
        <f>IFERROR(ROUND((VLOOKUP($A542,'ИЗ ГУГЛА'!$B:$Z,AC$1,0)+AE542)*AD542,),VLOOKUP($A542,'ИЗ ГУГЛА'!$B:$Z,AC$1,0))</f>
        <v>4090</v>
      </c>
      <c r="AD542" s="78">
        <v>1</v>
      </c>
      <c r="AE542" s="160">
        <v>0</v>
      </c>
      <c r="AF542" s="183">
        <v>4090</v>
      </c>
      <c r="AG542" s="152" t="s">
        <v>27999</v>
      </c>
      <c r="AH542" s="161" t="str">
        <f>IFERROR(ROUND((VLOOKUP($A542,'ИЗ ГУГЛА'!$B:$Z,AH$1,0)+AJ542)*AI542,),VLOOKUP($A542,'ИЗ ГУГЛА'!$B:$Z,AH$1,0))</f>
        <v/>
      </c>
      <c r="AI542" s="78">
        <v>1</v>
      </c>
      <c r="AJ542" s="160">
        <v>0</v>
      </c>
      <c r="AK542" s="172"/>
      <c r="AL542" s="172"/>
      <c r="AM542" s="161" t="str">
        <f>IFERROR(ROUND((VLOOKUP($A542,'ИЗ ГУГЛА'!$B:$Z,AM$1,0)+AO542)*AN542,),VLOOKUP($A542,'ИЗ ГУГЛА'!$B:$Z,AM$1,0))</f>
        <v/>
      </c>
      <c r="AN542" s="160">
        <v>1</v>
      </c>
      <c r="AO542" s="160">
        <v>0</v>
      </c>
      <c r="AP542" s="172"/>
      <c r="AQ542" s="172"/>
      <c r="AR542" s="161" t="str">
        <f>IFERROR(ROUND((VLOOKUP($A542,'ИЗ ГУГЛА'!$B:$Z,AR$1,0)+AT542)*AS542,),VLOOKUP($A542,'ИЗ ГУГЛА'!$B:$Z,AR$1,0))</f>
        <v/>
      </c>
      <c r="AS542" s="160">
        <v>1</v>
      </c>
      <c r="AT542" s="160">
        <v>0</v>
      </c>
      <c r="AU542" s="172"/>
      <c r="AV542" s="172"/>
    </row>
    <row r="543" spans="1:48" ht="31.5" hidden="1" thickTop="1" thickBot="1">
      <c r="A543" s="121">
        <v>204289</v>
      </c>
      <c r="B543" s="115">
        <f>VLOOKUP($A543,'Выгр Кат'!$A:$T,B$1,0)</f>
        <v>1455</v>
      </c>
      <c r="C543" s="116" t="str">
        <f>VLOOKUP($A543,'Выгр Кат'!$A:$T,C$1,0)</f>
        <v>Ремень ГРМ с роликами INA для ВАЗ 2110-2112 16-ти клапанный двигатель</v>
      </c>
      <c r="D543" s="115" t="str">
        <f>VLOOKUP($A543,'Выгр Кат'!$A:$T,D$1,0)</f>
        <v>Y</v>
      </c>
      <c r="E543" s="115" t="str">
        <f>VLOOKUP($A543,'Выгр Кат'!$A:$T,E$1,0)</f>
        <v>1</v>
      </c>
      <c r="F543" s="115">
        <f>VLOOKUP($A543,'Выгр Кат'!$A:$T,F$1,0)</f>
        <v>0</v>
      </c>
      <c r="G543" s="115">
        <f>VLOOKUP($A543,'Выгр Кат'!$A:$T,G$1,0)</f>
        <v>0</v>
      </c>
      <c r="H543" s="115">
        <f>VLOOKUP($A543,'Выгр Кат'!$A:$T,H$1,0)</f>
        <v>0</v>
      </c>
      <c r="I543" s="103"/>
      <c r="J543" s="103"/>
      <c r="K543" s="75" t="e">
        <f>VLOOKUP(J543,'Отчет Eplex'!$B:$E,4,0)</f>
        <v>#N/A</v>
      </c>
      <c r="L543" s="75" t="e">
        <f t="shared" si="121"/>
        <v>#N/A</v>
      </c>
      <c r="M543" s="72">
        <v>1</v>
      </c>
      <c r="N543" s="72" t="s">
        <v>2164</v>
      </c>
      <c r="O543" s="72" t="str">
        <f>IFERROR(IF(VLOOKUP(I543,'Прайс шпак'!C:F,4,0)=N543,"шпак","Ошибка"),"Ошибка")</f>
        <v>Ошибка</v>
      </c>
      <c r="P543" s="65">
        <f>T543</f>
        <v>5300</v>
      </c>
      <c r="Q543" s="72">
        <f>VLOOKUP(P543,Наценка!$A$1:$B$8,2,1)</f>
        <v>1.34</v>
      </c>
      <c r="R543" s="75">
        <f t="shared" si="128"/>
        <v>7102</v>
      </c>
      <c r="S543" s="74">
        <f t="shared" si="122"/>
        <v>7190</v>
      </c>
      <c r="T543" s="75">
        <f>VLOOKUP($A543,'Выгр Кат'!$A:$T,T$1,0)</f>
        <v>5300</v>
      </c>
      <c r="U543" s="75">
        <f>VLOOKUP($A543,'Выгр Кат'!$A:$T,U$1,0)</f>
        <v>7190</v>
      </c>
      <c r="V543" s="76">
        <f t="shared" si="123"/>
        <v>0</v>
      </c>
      <c r="W543" s="76">
        <f t="shared" si="124"/>
        <v>0</v>
      </c>
      <c r="X543" s="77">
        <f>IF(IFERROR(RIGHT(E543,1),"")="✔",S543*(1-#REF!),S543*(1-$X$2))</f>
        <v>6686.7</v>
      </c>
      <c r="Y543" s="167">
        <f t="shared" si="125"/>
        <v>0.26164150943396214</v>
      </c>
      <c r="Z543" s="167">
        <f t="shared" si="126"/>
        <v>0.11901185770750991</v>
      </c>
      <c r="AA543" s="167">
        <f t="shared" si="127"/>
        <v>0.43207547169811322</v>
      </c>
      <c r="AB543" s="169">
        <f t="shared" si="133"/>
        <v>7590</v>
      </c>
      <c r="AC543" s="161">
        <f>IFERROR(ROUND((VLOOKUP($A543,'ИЗ ГУГЛА'!$B:$Z,AC$1,0)+AE543)*AD543,),VLOOKUP($A543,'ИЗ ГУГЛА'!$B:$Z,AC$1,0))</f>
        <v>7590</v>
      </c>
      <c r="AD543" s="78">
        <v>1</v>
      </c>
      <c r="AE543" s="160">
        <v>0</v>
      </c>
      <c r="AF543" s="183">
        <v>7590</v>
      </c>
      <c r="AG543" s="152" t="s">
        <v>28612</v>
      </c>
      <c r="AH543" s="161" t="str">
        <f>IFERROR(ROUND((VLOOKUP($A543,'ИЗ ГУГЛА'!$B:$Z,AH$1,0)+AJ543)*AI543,),VLOOKUP($A543,'ИЗ ГУГЛА'!$B:$Z,AH$1,0))</f>
        <v/>
      </c>
      <c r="AI543" s="78">
        <v>1</v>
      </c>
      <c r="AJ543" s="160">
        <v>0</v>
      </c>
      <c r="AK543" s="172"/>
      <c r="AL543" s="172"/>
      <c r="AM543" s="161" t="str">
        <f>IFERROR(ROUND((VLOOKUP($A543,'ИЗ ГУГЛА'!$B:$Z,AM$1,0)+AO543)*AN543,),VLOOKUP($A543,'ИЗ ГУГЛА'!$B:$Z,AM$1,0))</f>
        <v/>
      </c>
      <c r="AN543" s="160">
        <v>1</v>
      </c>
      <c r="AO543" s="160">
        <v>0</v>
      </c>
      <c r="AP543" s="172"/>
      <c r="AQ543" s="172"/>
      <c r="AR543" s="161" t="str">
        <f>IFERROR(ROUND((VLOOKUP($A543,'ИЗ ГУГЛА'!$B:$Z,AR$1,0)+AT543)*AS543,),VLOOKUP($A543,'ИЗ ГУГЛА'!$B:$Z,AR$1,0))</f>
        <v/>
      </c>
      <c r="AS543" s="160">
        <v>1</v>
      </c>
      <c r="AT543" s="160">
        <v>0</v>
      </c>
      <c r="AU543" s="172"/>
      <c r="AV543" s="172"/>
    </row>
    <row r="544" spans="1:48" ht="91.5" hidden="1" thickTop="1" thickBot="1">
      <c r="A544" s="121">
        <v>184516</v>
      </c>
      <c r="B544" s="115">
        <f>VLOOKUP($A544,'Выгр Кат'!$A:$T,B$1,0)</f>
        <v>1701</v>
      </c>
      <c r="C544" s="116" t="str">
        <f>VLOOKUP($A544,'Выгр Кат'!$A:$T,C$1,0)</f>
        <v>Оригинальные тормозные колодки FERODO передние зеленые для ВАЗ 2108-21099, 2110-2112, 2113-2115, Лада Калина, Калина 2, Приора, Приора 2, Гранта, Гранта FL, Датсун mi-DO, on-DO</v>
      </c>
      <c r="D544" s="115" t="str">
        <f>VLOOKUP($A544,'Выгр Кат'!$A:$T,D$1,0)</f>
        <v>Y</v>
      </c>
      <c r="E544" s="115" t="str">
        <f>VLOOKUP($A544,'Выгр Кат'!$A:$T,E$1,0)</f>
        <v>0</v>
      </c>
      <c r="F544" s="115">
        <f>VLOOKUP($A544,'Выгр Кат'!$A:$T,F$1,0)</f>
        <v>0</v>
      </c>
      <c r="G544" s="115" t="str">
        <f>VLOOKUP($A544,'Выгр Кат'!$A:$T,G$1,0)</f>
        <v>TAR527</v>
      </c>
      <c r="H544" s="115">
        <f>VLOOKUP($A544,'Выгр Кат'!$A:$T,H$1,0)</f>
        <v>0</v>
      </c>
      <c r="I544" s="102" t="s">
        <v>83</v>
      </c>
      <c r="J544" s="102" t="s">
        <v>83</v>
      </c>
      <c r="K544" s="75">
        <f>VLOOKUP(J544,'Отчет Eplex'!$B:$E,4,0)</f>
        <v>0</v>
      </c>
      <c r="L544" s="75">
        <f t="shared" si="121"/>
        <v>-2100</v>
      </c>
      <c r="M544" s="72">
        <v>1</v>
      </c>
      <c r="N544" s="72" t="s">
        <v>1374</v>
      </c>
      <c r="O544" s="72" t="str">
        <f>IFERROR(IF(VLOOKUP(I544,'Прайс шпак'!C:F,4,0)=N544,"шпак","Ошибка"),"Ошибка")</f>
        <v>шпак</v>
      </c>
      <c r="P544" s="74">
        <f>INDEX('Прайс шпак'!$H:$H,MATCH(I544,'Прайс шпак'!$C:$C,0))*M544</f>
        <v>2100</v>
      </c>
      <c r="Q544" s="72">
        <f>VLOOKUP(P544,Наценка!$A$1:$B$8,2,1)</f>
        <v>1.39</v>
      </c>
      <c r="R544" s="75">
        <f t="shared" si="128"/>
        <v>2919</v>
      </c>
      <c r="S544" s="74">
        <f t="shared" si="122"/>
        <v>2990</v>
      </c>
      <c r="T544" s="75">
        <f>VLOOKUP($A544,'Выгр Кат'!$A:$T,T$1,0)</f>
        <v>2100</v>
      </c>
      <c r="U544" s="75">
        <f>VLOOKUP($A544,'Выгр Кат'!$A:$T,U$1,0)</f>
        <v>2990</v>
      </c>
      <c r="V544" s="76">
        <f t="shared" si="123"/>
        <v>0</v>
      </c>
      <c r="W544" s="76">
        <f t="shared" si="124"/>
        <v>0</v>
      </c>
      <c r="X544" s="77">
        <f>IF(IFERROR(RIGHT(E544,1),"")="✔",S544*(1-#REF!),S544*(1-$X$2))</f>
        <v>2780.7</v>
      </c>
      <c r="Y544" s="167">
        <f t="shared" si="125"/>
        <v>0.32414285714285707</v>
      </c>
      <c r="Z544" s="167">
        <f t="shared" si="126"/>
        <v>0.10846425136261628</v>
      </c>
      <c r="AA544" s="167">
        <f t="shared" si="127"/>
        <v>0.48523809523809525</v>
      </c>
      <c r="AB544" s="169">
        <f t="shared" si="133"/>
        <v>3119</v>
      </c>
      <c r="AC544" s="161">
        <f>IFERROR(ROUND((VLOOKUP($A544,'ИЗ ГУГЛА'!$B:$Z,AC$1,0)+AE544)*AD544,),VLOOKUP($A544,'ИЗ ГУГЛА'!$B:$Z,AC$1,0))</f>
        <v>3119</v>
      </c>
      <c r="AD544" s="78">
        <v>1</v>
      </c>
      <c r="AE544" s="160">
        <v>0</v>
      </c>
      <c r="AF544" s="183">
        <v>3119</v>
      </c>
      <c r="AG544" s="152" t="s">
        <v>27998</v>
      </c>
      <c r="AH544" s="161" t="str">
        <f>IFERROR(ROUND((VLOOKUP($A544,'ИЗ ГУГЛА'!$B:$Z,AH$1,0)+AJ544)*AI544,),VLOOKUP($A544,'ИЗ ГУГЛА'!$B:$Z,AH$1,0))</f>
        <v/>
      </c>
      <c r="AI544" s="78">
        <v>1</v>
      </c>
      <c r="AJ544" s="160">
        <v>0</v>
      </c>
      <c r="AK544" s="172"/>
      <c r="AL544" s="172"/>
      <c r="AM544" s="161" t="str">
        <f>IFERROR(ROUND((VLOOKUP($A544,'ИЗ ГУГЛА'!$B:$Z,AM$1,0)+AO544)*AN544,),VLOOKUP($A544,'ИЗ ГУГЛА'!$B:$Z,AM$1,0))</f>
        <v/>
      </c>
      <c r="AN544" s="160">
        <v>1</v>
      </c>
      <c r="AO544" s="160">
        <v>0</v>
      </c>
      <c r="AP544" s="172"/>
      <c r="AQ544" s="172"/>
      <c r="AR544" s="161" t="str">
        <f>IFERROR(ROUND((VLOOKUP($A544,'ИЗ ГУГЛА'!$B:$Z,AR$1,0)+AT544)*AS544,),VLOOKUP($A544,'ИЗ ГУГЛА'!$B:$Z,AR$1,0))</f>
        <v/>
      </c>
      <c r="AS544" s="160">
        <v>1</v>
      </c>
      <c r="AT544" s="160">
        <v>0</v>
      </c>
      <c r="AU544" s="172"/>
      <c r="AV544" s="172"/>
    </row>
    <row r="545" spans="1:48" ht="46.5" hidden="1" thickTop="1" thickBot="1">
      <c r="A545" s="121">
        <v>158049</v>
      </c>
      <c r="B545" s="115">
        <f>VLOOKUP($A545,'Выгр Кат'!$A:$T,B$1,0)</f>
        <v>1735</v>
      </c>
      <c r="C545" s="116" t="str">
        <f>VLOOKUP($A545,'Выгр Кат'!$A:$T,C$1,0)</f>
        <v>Колодки тормозные Allied Nippon передние для Лада Нива 4х4, Шевроле Нива</v>
      </c>
      <c r="D545" s="115" t="str">
        <f>VLOOKUP($A545,'Выгр Кат'!$A:$T,D$1,0)</f>
        <v>Y</v>
      </c>
      <c r="E545" s="115" t="str">
        <f>VLOOKUP($A545,'Выгр Кат'!$A:$T,E$1,0)</f>
        <v>1</v>
      </c>
      <c r="F545" s="115">
        <f>VLOOKUP($A545,'Выгр Кат'!$A:$T,F$1,0)</f>
        <v>0</v>
      </c>
      <c r="G545" s="115" t="str">
        <f>VLOOKUP($A545,'Выгр Кат'!$A:$T,G$1,0)</f>
        <v>ABD0192</v>
      </c>
      <c r="H545" s="115">
        <f>VLOOKUP($A545,'Выгр Кат'!$A:$T,H$1,0)</f>
        <v>0</v>
      </c>
      <c r="I545" s="102" t="s">
        <v>102</v>
      </c>
      <c r="J545" s="102" t="s">
        <v>102</v>
      </c>
      <c r="K545" s="75">
        <f>VLOOKUP(J545,'Отчет Eplex'!$B:$E,4,0)</f>
        <v>556.25</v>
      </c>
      <c r="L545" s="75">
        <f t="shared" si="121"/>
        <v>6.25</v>
      </c>
      <c r="M545" s="72">
        <v>1</v>
      </c>
      <c r="N545" s="72" t="s">
        <v>384</v>
      </c>
      <c r="O545" s="72" t="str">
        <f>IFERROR(IF(VLOOKUP(I545,'Прайс шпак'!C:F,4,0)=N545,"шпак","Ошибка"),"Ошибка")</f>
        <v>шпак</v>
      </c>
      <c r="P545" s="74">
        <f>INDEX('Прайс шпак'!$H:$H,MATCH(I545,'Прайс шпак'!$C:$C,0))*M545</f>
        <v>550</v>
      </c>
      <c r="Q545" s="72">
        <f>VLOOKUP(P545,Наценка!$A$1:$B$8,2,1)</f>
        <v>1.5</v>
      </c>
      <c r="R545" s="75">
        <f t="shared" si="128"/>
        <v>825</v>
      </c>
      <c r="S545" s="74">
        <f t="shared" si="122"/>
        <v>829</v>
      </c>
      <c r="T545" s="75">
        <f>VLOOKUP($A545,'Выгр Кат'!$A:$T,T$1,0)</f>
        <v>550</v>
      </c>
      <c r="U545" s="75">
        <f>VLOOKUP($A545,'Выгр Кат'!$A:$T,U$1,0)</f>
        <v>829</v>
      </c>
      <c r="V545" s="76">
        <f t="shared" si="123"/>
        <v>0</v>
      </c>
      <c r="W545" s="76">
        <f t="shared" si="124"/>
        <v>0</v>
      </c>
      <c r="X545" s="77">
        <f>IF(IFERROR(RIGHT(E545,1),"")="✔",S545*(1-#REF!),S545*(1-$X$2))</f>
        <v>770.96999999999991</v>
      </c>
      <c r="Y545" s="167">
        <f t="shared" si="125"/>
        <v>0.4017636363636361</v>
      </c>
      <c r="Z545" s="167" t="str">
        <f t="shared" si="126"/>
        <v/>
      </c>
      <c r="AA545" s="167" t="str">
        <f t="shared" si="127"/>
        <v/>
      </c>
      <c r="AB545" s="168"/>
      <c r="AC545" s="161" t="str">
        <f>IFERROR(ROUND((VLOOKUP($A545,'ИЗ ГУГЛА'!$B:$Z,AC$1,0)+AE545)*AD545,),VLOOKUP($A545,'ИЗ ГУГЛА'!$B:$Z,AC$1,0))</f>
        <v/>
      </c>
      <c r="AD545" s="78">
        <v>1</v>
      </c>
      <c r="AE545" s="160">
        <v>0</v>
      </c>
      <c r="AF545" s="118" t="s">
        <v>28492</v>
      </c>
      <c r="AG545" s="152"/>
      <c r="AH545" s="161" t="str">
        <f>IFERROR(ROUND((VLOOKUP($A545,'ИЗ ГУГЛА'!$B:$Z,AH$1,0)+AJ545)*AI545,),VLOOKUP($A545,'ИЗ ГУГЛА'!$B:$Z,AH$1,0))</f>
        <v/>
      </c>
      <c r="AI545" s="78">
        <v>1</v>
      </c>
      <c r="AJ545" s="160">
        <v>0</v>
      </c>
      <c r="AK545" s="172"/>
      <c r="AL545" s="172"/>
      <c r="AM545" s="161" t="str">
        <f>IFERROR(ROUND((VLOOKUP($A545,'ИЗ ГУГЛА'!$B:$Z,AM$1,0)+AO545)*AN545,),VLOOKUP($A545,'ИЗ ГУГЛА'!$B:$Z,AM$1,0))</f>
        <v/>
      </c>
      <c r="AN545" s="160">
        <v>1</v>
      </c>
      <c r="AO545" s="160">
        <v>0</v>
      </c>
      <c r="AP545" s="172"/>
      <c r="AQ545" s="172"/>
      <c r="AR545" s="161" t="str">
        <f>IFERROR(ROUND((VLOOKUP($A545,'ИЗ ГУГЛА'!$B:$Z,AR$1,0)+AT545)*AS545,),VLOOKUP($A545,'ИЗ ГУГЛА'!$B:$Z,AR$1,0))</f>
        <v/>
      </c>
      <c r="AS545" s="160">
        <v>1</v>
      </c>
      <c r="AT545" s="160">
        <v>0</v>
      </c>
      <c r="AU545" s="172"/>
      <c r="AV545" s="172"/>
    </row>
    <row r="546" spans="1:48" ht="46.5" hidden="1" thickTop="1" thickBot="1">
      <c r="A546" s="121">
        <v>158019</v>
      </c>
      <c r="B546" s="115">
        <f>VLOOKUP($A546,'Выгр Кат'!$A:$T,B$1,0)</f>
        <v>1768</v>
      </c>
      <c r="C546" s="116" t="str">
        <f>VLOOKUP($A546,'Выгр Кат'!$A:$T,C$1,0)</f>
        <v>Колодки тормозные Allied Nippon задние для ВАЗ 2101-2107, Лада Нива 4х4, Шевроле Нива</v>
      </c>
      <c r="D546" s="115" t="str">
        <f>VLOOKUP($A546,'Выгр Кат'!$A:$T,D$1,0)</f>
        <v>Y</v>
      </c>
      <c r="E546" s="115" t="str">
        <f>VLOOKUP($A546,'Выгр Кат'!$A:$T,E$1,0)</f>
        <v>1</v>
      </c>
      <c r="F546" s="115">
        <f>VLOOKUP($A546,'Выгр Кат'!$A:$T,F$1,0)</f>
        <v>0</v>
      </c>
      <c r="G546" s="115" t="str">
        <f>VLOOKUP($A546,'Выгр Кат'!$A:$T,G$1,0)</f>
        <v>ABS1702</v>
      </c>
      <c r="H546" s="115">
        <f>VLOOKUP($A546,'Выгр Кат'!$A:$T,H$1,0)</f>
        <v>0</v>
      </c>
      <c r="I546" s="102" t="s">
        <v>114</v>
      </c>
      <c r="J546" s="102" t="s">
        <v>114</v>
      </c>
      <c r="K546" s="75">
        <f>VLOOKUP(J546,'Отчет Eplex'!$B:$E,4,0)</f>
        <v>1278.1600000000001</v>
      </c>
      <c r="L546" s="75">
        <f t="shared" si="121"/>
        <v>-171.83999999999992</v>
      </c>
      <c r="M546" s="72">
        <v>1</v>
      </c>
      <c r="N546" s="72" t="s">
        <v>384</v>
      </c>
      <c r="O546" s="72" t="str">
        <f>IFERROR(IF(VLOOKUP(I546,'Прайс шпак'!C:F,4,0)=N546,"шпак","Ошибка"),"Ошибка")</f>
        <v>шпак</v>
      </c>
      <c r="P546" s="74">
        <f>INDEX('Прайс шпак'!$H:$H,MATCH(I546,'Прайс шпак'!$C:$C,0))*M546</f>
        <v>1450</v>
      </c>
      <c r="Q546" s="72">
        <f>VLOOKUP(P546,Наценка!$A$1:$B$8,2,1)</f>
        <v>1.39</v>
      </c>
      <c r="R546" s="75">
        <f t="shared" si="128"/>
        <v>2015.4999999999998</v>
      </c>
      <c r="S546" s="74">
        <f t="shared" si="122"/>
        <v>2090</v>
      </c>
      <c r="T546" s="75">
        <f>VLOOKUP($A546,'Выгр Кат'!$A:$T,T$1,0)</f>
        <v>1450</v>
      </c>
      <c r="U546" s="75">
        <f>VLOOKUP($A546,'Выгр Кат'!$A:$T,U$1,0)</f>
        <v>2090</v>
      </c>
      <c r="V546" s="76">
        <f t="shared" si="123"/>
        <v>0</v>
      </c>
      <c r="W546" s="76">
        <f t="shared" si="124"/>
        <v>0</v>
      </c>
      <c r="X546" s="77">
        <f>IF(IFERROR(RIGHT(E546,1),"")="✔",S546*(1-#REF!),S546*(1-$X$2))</f>
        <v>1943.6999999999998</v>
      </c>
      <c r="Y546" s="167">
        <f t="shared" si="125"/>
        <v>0.34048275862068955</v>
      </c>
      <c r="Z546" s="167">
        <f t="shared" si="126"/>
        <v>0.11246575342465762</v>
      </c>
      <c r="AA546" s="167">
        <f t="shared" si="127"/>
        <v>0.51034482758620681</v>
      </c>
      <c r="AB546" s="169">
        <f t="shared" ref="AB546:AB547" si="134">AF546</f>
        <v>2190</v>
      </c>
      <c r="AC546" s="161">
        <f>IFERROR(ROUND((VLOOKUP($A546,'ИЗ ГУГЛА'!$B:$Z,AC$1,0)+AE546)*AD546,),VLOOKUP($A546,'ИЗ ГУГЛА'!$B:$Z,AC$1,0))</f>
        <v>2190</v>
      </c>
      <c r="AD546" s="78">
        <v>1</v>
      </c>
      <c r="AE546" s="160">
        <v>0</v>
      </c>
      <c r="AF546" s="183">
        <v>2190</v>
      </c>
      <c r="AG546" s="152" t="s">
        <v>28550</v>
      </c>
      <c r="AH546" s="161" t="str">
        <f>IFERROR(ROUND((VLOOKUP($A546,'ИЗ ГУГЛА'!$B:$Z,AH$1,0)+AJ546)*AI546,),VLOOKUP($A546,'ИЗ ГУГЛА'!$B:$Z,AH$1,0))</f>
        <v/>
      </c>
      <c r="AI546" s="78">
        <v>1</v>
      </c>
      <c r="AJ546" s="160">
        <v>0</v>
      </c>
      <c r="AK546" s="172"/>
      <c r="AL546" s="172"/>
      <c r="AM546" s="161" t="str">
        <f>IFERROR(ROUND((VLOOKUP($A546,'ИЗ ГУГЛА'!$B:$Z,AM$1,0)+AO546)*AN546,),VLOOKUP($A546,'ИЗ ГУГЛА'!$B:$Z,AM$1,0))</f>
        <v/>
      </c>
      <c r="AN546" s="160">
        <v>1</v>
      </c>
      <c r="AO546" s="160">
        <v>0</v>
      </c>
      <c r="AP546" s="172"/>
      <c r="AQ546" s="172"/>
      <c r="AR546" s="161" t="str">
        <f>IFERROR(ROUND((VLOOKUP($A546,'ИЗ ГУГЛА'!$B:$Z,AR$1,0)+AT546)*AS546,),VLOOKUP($A546,'ИЗ ГУГЛА'!$B:$Z,AR$1,0))</f>
        <v/>
      </c>
      <c r="AS546" s="160">
        <v>1</v>
      </c>
      <c r="AT546" s="160">
        <v>0</v>
      </c>
      <c r="AU546" s="172"/>
      <c r="AV546" s="172"/>
    </row>
    <row r="547" spans="1:48" ht="46.5" hidden="1" thickTop="1" thickBot="1">
      <c r="A547" s="121">
        <v>204203</v>
      </c>
      <c r="B547" s="115">
        <f>VLOOKUP($A547,'Выгр Кат'!$A:$T,B$1,0)</f>
        <v>4282</v>
      </c>
      <c r="C547" s="116" t="str">
        <f>VLOOKUP($A547,'Выгр Кат'!$A:$T,C$1,0)</f>
        <v>Ремень генератора Dayco 6PK825 для Лада Калина 2, Гранта, Датсун mi-DO, on-DO</v>
      </c>
      <c r="D547" s="115" t="str">
        <f>VLOOKUP($A547,'Выгр Кат'!$A:$T,D$1,0)</f>
        <v>Y</v>
      </c>
      <c r="E547" s="115" t="str">
        <f>VLOOKUP($A547,'Выгр Кат'!$A:$T,E$1,0)</f>
        <v>1</v>
      </c>
      <c r="F547" s="115">
        <f>VLOOKUP($A547,'Выгр Кат'!$A:$T,F$1,0)</f>
        <v>0</v>
      </c>
      <c r="G547" s="115" t="str">
        <f>VLOOKUP($A547,'Выгр Кат'!$A:$T,G$1,0)</f>
        <v>6PK825</v>
      </c>
      <c r="H547" s="115">
        <f>VLOOKUP($A547,'Выгр Кат'!$A:$T,H$1,0)</f>
        <v>0</v>
      </c>
      <c r="I547" s="91" t="str">
        <f>_xlfn.CONCAT(N547," ",G547)</f>
        <v>DAYCO 6PK825</v>
      </c>
      <c r="J547" s="102" t="s">
        <v>168</v>
      </c>
      <c r="K547" s="75">
        <f>VLOOKUP(J547,'Отчет Eplex'!$B:$E,4,0)</f>
        <v>520.54999999999995</v>
      </c>
      <c r="L547" s="75">
        <f t="shared" si="121"/>
        <v>-219.45000000000005</v>
      </c>
      <c r="M547" s="72">
        <v>1</v>
      </c>
      <c r="N547" s="136" t="s">
        <v>1133</v>
      </c>
      <c r="O547" s="135" t="str">
        <f>IFERROR(IF(INDEX('Прайс шпак'!$F:$F,MATCH(I547,'Прайс шпак'!N:N,0))=N547,"шпак","Ошибка"),"Ошибка")</f>
        <v>шпак</v>
      </c>
      <c r="P547" s="92">
        <f>INDEX('Прайс шпак'!$H:$H,MATCH(I547,'Прайс шпак'!N:N,0))*M547</f>
        <v>740</v>
      </c>
      <c r="Q547" s="72">
        <f>VLOOKUP(P547,Наценка!$A$1:$B$8,2,1)</f>
        <v>1.5</v>
      </c>
      <c r="R547" s="75">
        <f t="shared" si="128"/>
        <v>1110</v>
      </c>
      <c r="S547" s="74">
        <f t="shared" si="122"/>
        <v>1190</v>
      </c>
      <c r="T547" s="75">
        <f>VLOOKUP($A547,'Выгр Кат'!$A:$T,T$1,0)</f>
        <v>740</v>
      </c>
      <c r="U547" s="75">
        <f>VLOOKUP($A547,'Выгр Кат'!$A:$T,U$1,0)</f>
        <v>1190</v>
      </c>
      <c r="V547" s="76">
        <f t="shared" si="123"/>
        <v>0</v>
      </c>
      <c r="W547" s="76">
        <f t="shared" si="124"/>
        <v>0</v>
      </c>
      <c r="X547" s="77">
        <f>IF(IFERROR(RIGHT(E547,1),"")="✔",S547*(1-#REF!),S547*(1-$X$2))</f>
        <v>1106.6999999999998</v>
      </c>
      <c r="Y547" s="167">
        <f t="shared" si="125"/>
        <v>0.4955405405405402</v>
      </c>
      <c r="Z547" s="167">
        <f t="shared" si="126"/>
        <v>7.0000000000000159E-2</v>
      </c>
      <c r="AA547" s="167">
        <f t="shared" si="127"/>
        <v>0.60810810810810811</v>
      </c>
      <c r="AB547" s="169">
        <f t="shared" si="134"/>
        <v>1190</v>
      </c>
      <c r="AC547" s="161">
        <f>IFERROR(ROUND((VLOOKUP($A547,'ИЗ ГУГЛА'!$B:$Z,AC$1,0)+AE547)*AD547,),VLOOKUP($A547,'ИЗ ГУГЛА'!$B:$Z,AC$1,0))</f>
        <v>1190</v>
      </c>
      <c r="AD547" s="78">
        <v>1</v>
      </c>
      <c r="AE547" s="160">
        <v>0</v>
      </c>
      <c r="AF547" s="117">
        <v>1190</v>
      </c>
      <c r="AG547" s="152" t="s">
        <v>27997</v>
      </c>
      <c r="AH547" s="161" t="str">
        <f>IFERROR(ROUND((VLOOKUP($A547,'ИЗ ГУГЛА'!$B:$Z,AH$1,0)+AJ547)*AI547,),VLOOKUP($A547,'ИЗ ГУГЛА'!$B:$Z,AH$1,0))</f>
        <v/>
      </c>
      <c r="AI547" s="78">
        <v>1</v>
      </c>
      <c r="AJ547" s="160">
        <v>0</v>
      </c>
      <c r="AK547" s="172"/>
      <c r="AL547" s="172"/>
      <c r="AM547" s="161" t="str">
        <f>IFERROR(ROUND((VLOOKUP($A547,'ИЗ ГУГЛА'!$B:$Z,AM$1,0)+AO547)*AN547,),VLOOKUP($A547,'ИЗ ГУГЛА'!$B:$Z,AM$1,0))</f>
        <v/>
      </c>
      <c r="AN547" s="160">
        <v>1</v>
      </c>
      <c r="AO547" s="160">
        <v>0</v>
      </c>
      <c r="AP547" s="172"/>
      <c r="AQ547" s="172"/>
      <c r="AR547" s="161" t="str">
        <f>IFERROR(ROUND((VLOOKUP($A547,'ИЗ ГУГЛА'!$B:$Z,AR$1,0)+AT547)*AS547,),VLOOKUP($A547,'ИЗ ГУГЛА'!$B:$Z,AR$1,0))</f>
        <v/>
      </c>
      <c r="AS547" s="160">
        <v>1</v>
      </c>
      <c r="AT547" s="160">
        <v>0</v>
      </c>
      <c r="AU547" s="172"/>
      <c r="AV547" s="172"/>
    </row>
    <row r="548" spans="1:48" ht="76.5" hidden="1" thickTop="1" thickBot="1">
      <c r="A548" s="121">
        <v>204287</v>
      </c>
      <c r="B548" s="115">
        <f>VLOOKUP($A548,'Выгр Кат'!$A:$T,B$1,0)</f>
        <v>10326</v>
      </c>
      <c r="C548" s="116" t="str">
        <f>VLOOKUP($A548,'Выгр Кат'!$A:$T,C$1,0)</f>
        <v>Ремень ГРМ с роликами CONTINENTAL для Лада Калина, Калина 2, Приора, Приора 2, Гранта, Гранта FL, Веста, XRAY 16-ти клапанный двигатель</v>
      </c>
      <c r="D548" s="115" t="str">
        <f>VLOOKUP($A548,'Выгр Кат'!$A:$T,D$1,0)</f>
        <v>Y</v>
      </c>
      <c r="E548" s="115" t="str">
        <f>VLOOKUP($A548,'Выгр Кат'!$A:$T,E$1,0)</f>
        <v>1</v>
      </c>
      <c r="F548" s="115">
        <f>VLOOKUP($A548,'Выгр Кат'!$A:$T,F$1,0)</f>
        <v>0</v>
      </c>
      <c r="G548" s="115" t="str">
        <f>VLOOKUP($A548,'Выгр Кат'!$A:$T,G$1,0)</f>
        <v>CT1137K1</v>
      </c>
      <c r="H548" s="115">
        <f>VLOOKUP($A548,'Выгр Кат'!$A:$T,H$1,0)</f>
        <v>0</v>
      </c>
      <c r="I548" s="102" t="s">
        <v>203</v>
      </c>
      <c r="J548" s="102" t="s">
        <v>203</v>
      </c>
      <c r="K548" s="75">
        <f>VLOOKUP(J548,'Отчет Eplex'!$B:$E,4,0)</f>
        <v>6568</v>
      </c>
      <c r="L548" s="75">
        <f t="shared" si="121"/>
        <v>568</v>
      </c>
      <c r="M548" s="72">
        <v>1</v>
      </c>
      <c r="N548" s="72" t="s">
        <v>587</v>
      </c>
      <c r="O548" s="72" t="str">
        <f>IFERROR(IF(VLOOKUP(I548,'Прайс шпак'!C:F,4,0)=N548,"шпак","Ошибка"),"Ошибка")</f>
        <v>шпак</v>
      </c>
      <c r="P548" s="74">
        <f>INDEX('Прайс шпак'!$H:$H,MATCH(I548,'Прайс шпак'!$C:$C,0))*M548</f>
        <v>6000</v>
      </c>
      <c r="Q548" s="72">
        <f>VLOOKUP(P548,Наценка!$A$1:$B$8,2,1)</f>
        <v>1.34</v>
      </c>
      <c r="R548" s="75">
        <f t="shared" si="128"/>
        <v>8040.0000000000009</v>
      </c>
      <c r="S548" s="74">
        <f t="shared" si="122"/>
        <v>8090</v>
      </c>
      <c r="T548" s="75">
        <f>VLOOKUP($A548,'Выгр Кат'!$A:$T,T$1,0)</f>
        <v>6000</v>
      </c>
      <c r="U548" s="75">
        <f>VLOOKUP($A548,'Выгр Кат'!$A:$T,U$1,0)</f>
        <v>8090</v>
      </c>
      <c r="V548" s="76">
        <f t="shared" si="123"/>
        <v>0</v>
      </c>
      <c r="W548" s="76">
        <f t="shared" si="124"/>
        <v>0</v>
      </c>
      <c r="X548" s="77">
        <f>IF(IFERROR(RIGHT(E548,1),"")="✔",S548*(1-#REF!),S548*(1-$X$2))</f>
        <v>7523.7</v>
      </c>
      <c r="Y548" s="167">
        <f t="shared" si="125"/>
        <v>0.2539499999999999</v>
      </c>
      <c r="Z548" s="167" t="str">
        <f t="shared" si="126"/>
        <v/>
      </c>
      <c r="AA548" s="167" t="str">
        <f t="shared" si="127"/>
        <v/>
      </c>
      <c r="AB548" s="168"/>
      <c r="AC548" s="161" t="str">
        <f>IFERROR(ROUND((VLOOKUP($A548,'ИЗ ГУГЛА'!$B:$Z,AC$1,0)+AE548)*AD548,),VLOOKUP($A548,'ИЗ ГУГЛА'!$B:$Z,AC$1,0))</f>
        <v/>
      </c>
      <c r="AD548" s="78">
        <v>1</v>
      </c>
      <c r="AE548" s="160">
        <v>0</v>
      </c>
      <c r="AF548" s="118" t="s">
        <v>28492</v>
      </c>
      <c r="AG548" s="152"/>
      <c r="AH548" s="161" t="str">
        <f>IFERROR(ROUND((VLOOKUP($A548,'ИЗ ГУГЛА'!$B:$Z,AH$1,0)+AJ548)*AI548,),VLOOKUP($A548,'ИЗ ГУГЛА'!$B:$Z,AH$1,0))</f>
        <v/>
      </c>
      <c r="AI548" s="78">
        <v>1</v>
      </c>
      <c r="AJ548" s="160">
        <v>0</v>
      </c>
      <c r="AK548" s="172"/>
      <c r="AL548" s="172"/>
      <c r="AM548" s="161" t="str">
        <f>IFERROR(ROUND((VLOOKUP($A548,'ИЗ ГУГЛА'!$B:$Z,AM$1,0)+AO548)*AN548,),VLOOKUP($A548,'ИЗ ГУГЛА'!$B:$Z,AM$1,0))</f>
        <v/>
      </c>
      <c r="AN548" s="160">
        <v>1</v>
      </c>
      <c r="AO548" s="160">
        <v>0</v>
      </c>
      <c r="AP548" s="172"/>
      <c r="AQ548" s="172"/>
      <c r="AR548" s="161" t="str">
        <f>IFERROR(ROUND((VLOOKUP($A548,'ИЗ ГУГЛА'!$B:$Z,AR$1,0)+AT548)*AS548,),VLOOKUP($A548,'ИЗ ГУГЛА'!$B:$Z,AR$1,0))</f>
        <v/>
      </c>
      <c r="AS548" s="160">
        <v>1</v>
      </c>
      <c r="AT548" s="160">
        <v>0</v>
      </c>
      <c r="AU548" s="172"/>
      <c r="AV548" s="172"/>
    </row>
    <row r="549" spans="1:48" ht="31.5" hidden="1" thickTop="1" thickBot="1">
      <c r="A549" s="121">
        <v>213825</v>
      </c>
      <c r="B549" s="115">
        <f>VLOOKUP($A549,'Выгр Кат'!$A:$T,B$1,0)</f>
        <v>14207</v>
      </c>
      <c r="C549" s="116" t="str">
        <f>VLOOKUP($A549,'Выгр Кат'!$A:$T,C$1,0)</f>
        <v>Свечи зажигания Standard LPG5 для ВАЗ 2108-21099, 2110-2112 с ГБО</v>
      </c>
      <c r="D549" s="115" t="str">
        <f>VLOOKUP($A549,'Выгр Кат'!$A:$T,D$1,0)</f>
        <v>Y</v>
      </c>
      <c r="E549" s="115" t="str">
        <f>VLOOKUP($A549,'Выгр Кат'!$A:$T,E$1,0)</f>
        <v>1ск6</v>
      </c>
      <c r="F549" s="115" t="str">
        <f>VLOOKUP($A549,'Выгр Кат'!$A:$T,F$1,0)</f>
        <v>LPG5</v>
      </c>
      <c r="G549" s="115" t="str">
        <f>VLOOKUP($A549,'Выгр Кат'!$A:$T,G$1,0)</f>
        <v>21120370701001</v>
      </c>
      <c r="H549" s="115" t="str">
        <f>VLOOKUP($A549,'Выгр Кат'!$A:$T,H$1,0)</f>
        <v>2112-3707010</v>
      </c>
      <c r="I549" s="102" t="s">
        <v>243</v>
      </c>
      <c r="J549" s="102" t="s">
        <v>243</v>
      </c>
      <c r="K549" s="75" t="e">
        <f>VLOOKUP(J549,'Отчет Eplex'!$B:$E,4,0)</f>
        <v>#N/A</v>
      </c>
      <c r="L549" s="75" t="e">
        <f t="shared" si="121"/>
        <v>#N/A</v>
      </c>
      <c r="M549" s="72">
        <v>1</v>
      </c>
      <c r="N549" s="80" t="s">
        <v>3803</v>
      </c>
      <c r="O549" s="72" t="str">
        <f>IFERROR(IF(VLOOKUP(I549,'Прайс шпак'!C:F,4,0)=N549,"шпак","Ошибка"),"Ошибка")</f>
        <v>шпак</v>
      </c>
      <c r="P549" s="74">
        <f>INDEX('Прайс шпак'!$H:$H,MATCH(I549,'Прайс шпак'!$C:$C,0))*M549</f>
        <v>430</v>
      </c>
      <c r="Q549" s="72">
        <f>VLOOKUP(P549,Наценка!$A$1:$B$8,2,1)</f>
        <v>1.55</v>
      </c>
      <c r="R549" s="75">
        <f t="shared" si="128"/>
        <v>666.5</v>
      </c>
      <c r="S549" s="74">
        <f t="shared" si="122"/>
        <v>669</v>
      </c>
      <c r="T549" s="75">
        <f>VLOOKUP($A549,'Выгр Кат'!$A:$T,T$1,0)</f>
        <v>430</v>
      </c>
      <c r="U549" s="75">
        <f>VLOOKUP($A549,'Выгр Кат'!$A:$T,U$1,0)</f>
        <v>669</v>
      </c>
      <c r="V549" s="76">
        <f t="shared" si="123"/>
        <v>0</v>
      </c>
      <c r="W549" s="76">
        <f t="shared" si="124"/>
        <v>0</v>
      </c>
      <c r="X549" s="77">
        <f>IF(IFERROR(RIGHT(E549,1),"")="✔",S549*(1-#REF!),S549*(1-$X$2))</f>
        <v>622.16999999999996</v>
      </c>
      <c r="Y549" s="167">
        <f t="shared" si="125"/>
        <v>0.446906976744186</v>
      </c>
      <c r="Z549" s="167" t="str">
        <f t="shared" si="126"/>
        <v/>
      </c>
      <c r="AA549" s="167" t="str">
        <f t="shared" si="127"/>
        <v/>
      </c>
      <c r="AB549" s="168"/>
      <c r="AC549" s="161" t="str">
        <f>IFERROR(ROUND((VLOOKUP($A549,'ИЗ ГУГЛА'!$B:$Z,AC$1,0)+AE549)*AD549,),VLOOKUP($A549,'ИЗ ГУГЛА'!$B:$Z,AC$1,0))</f>
        <v/>
      </c>
      <c r="AD549" s="78">
        <v>1</v>
      </c>
      <c r="AE549" s="160">
        <v>0</v>
      </c>
      <c r="AF549" s="118" t="s">
        <v>28492</v>
      </c>
      <c r="AG549" s="152"/>
      <c r="AH549" s="161" t="str">
        <f>IFERROR(ROUND((VLOOKUP($A549,'ИЗ ГУГЛА'!$B:$Z,AH$1,0)+AJ549)*AI549,),VLOOKUP($A549,'ИЗ ГУГЛА'!$B:$Z,AH$1,0))</f>
        <v/>
      </c>
      <c r="AI549" s="78">
        <v>1</v>
      </c>
      <c r="AJ549" s="160">
        <v>0</v>
      </c>
      <c r="AK549" s="172"/>
      <c r="AL549" s="172"/>
      <c r="AM549" s="161" t="str">
        <f>IFERROR(ROUND((VLOOKUP($A549,'ИЗ ГУГЛА'!$B:$Z,AM$1,0)+AO549)*AN549,),VLOOKUP($A549,'ИЗ ГУГЛА'!$B:$Z,AM$1,0))</f>
        <v/>
      </c>
      <c r="AN549" s="160">
        <v>1</v>
      </c>
      <c r="AO549" s="160">
        <v>0</v>
      </c>
      <c r="AP549" s="172"/>
      <c r="AQ549" s="172"/>
      <c r="AR549" s="161" t="str">
        <f>IFERROR(ROUND((VLOOKUP($A549,'ИЗ ГУГЛА'!$B:$Z,AR$1,0)+AT549)*AS549,),VLOOKUP($A549,'ИЗ ГУГЛА'!$B:$Z,AR$1,0))</f>
        <v/>
      </c>
      <c r="AS549" s="160">
        <v>1</v>
      </c>
      <c r="AT549" s="160">
        <v>0</v>
      </c>
      <c r="AU549" s="172"/>
      <c r="AV549" s="172"/>
    </row>
    <row r="550" spans="1:48" ht="91.5" hidden="1" thickTop="1" thickBot="1">
      <c r="A550" s="121">
        <v>224638</v>
      </c>
      <c r="B550" s="115">
        <f>VLOOKUP($A550,'Выгр Кат'!$A:$T,B$1,0)</f>
        <v>17733</v>
      </c>
      <c r="C550" s="116" t="str">
        <f>VLOOKUP($A550,'Выгр Кат'!$A:$T,C$1,0)</f>
        <v>Цилиндр тормозной задний Allied Nippon для ВАЗ 2104, 2105, 2107, 2108-21099, 2110-2112, 2113-2115, Лада Калина, Калина 2, Приора, Приора 2, Гранта, Гранта FL, Нива 4х4, Шевроле Нива</v>
      </c>
      <c r="D550" s="115" t="str">
        <f>VLOOKUP($A550,'Выгр Кат'!$A:$T,D$1,0)</f>
        <v>Y</v>
      </c>
      <c r="E550" s="115" t="str">
        <f>VLOOKUP($A550,'Выгр Кат'!$A:$T,E$1,0)</f>
        <v>1</v>
      </c>
      <c r="F550" s="115">
        <f>VLOOKUP($A550,'Выгр Кат'!$A:$T,F$1,0)</f>
        <v>0</v>
      </c>
      <c r="G550" s="115" t="str">
        <f>VLOOKUP($A550,'Выгр Кат'!$A:$T,G$1,0)</f>
        <v>AWC1701</v>
      </c>
      <c r="H550" s="115">
        <f>VLOOKUP($A550,'Выгр Кат'!$A:$T,H$1,0)</f>
        <v>0</v>
      </c>
      <c r="I550" s="102" t="s">
        <v>292</v>
      </c>
      <c r="J550" s="102" t="s">
        <v>292</v>
      </c>
      <c r="K550" s="75">
        <f>VLOOKUP(J550,'Отчет Eplex'!$B:$E,4,0)</f>
        <v>446.36</v>
      </c>
      <c r="L550" s="75">
        <f t="shared" si="121"/>
        <v>-103.63999999999999</v>
      </c>
      <c r="M550" s="72">
        <v>1</v>
      </c>
      <c r="N550" s="72" t="s">
        <v>384</v>
      </c>
      <c r="O550" s="72" t="str">
        <f>IFERROR(IF(VLOOKUP(I550,'Прайс шпак'!C:F,4,0)=N550,"шпак","Ошибка"),"Ошибка")</f>
        <v>шпак</v>
      </c>
      <c r="P550" s="74">
        <f>INDEX('Прайс шпак'!$H:$H,MATCH(I550,'Прайс шпак'!$C:$C,0))*M550</f>
        <v>550</v>
      </c>
      <c r="Q550" s="72">
        <f>VLOOKUP(P550,Наценка!$A$1:$B$8,2,1)</f>
        <v>1.5</v>
      </c>
      <c r="R550" s="75">
        <f t="shared" si="128"/>
        <v>825</v>
      </c>
      <c r="S550" s="74">
        <f t="shared" si="122"/>
        <v>829</v>
      </c>
      <c r="T550" s="75">
        <f>VLOOKUP($A550,'Выгр Кат'!$A:$T,T$1,0)</f>
        <v>550</v>
      </c>
      <c r="U550" s="75">
        <f>VLOOKUP($A550,'Выгр Кат'!$A:$T,U$1,0)</f>
        <v>829</v>
      </c>
      <c r="V550" s="76">
        <f t="shared" si="123"/>
        <v>0</v>
      </c>
      <c r="W550" s="76">
        <f t="shared" si="124"/>
        <v>0</v>
      </c>
      <c r="X550" s="77">
        <f>IF(IFERROR(RIGHT(E550,1),"")="✔",S550*(1-#REF!),S550*(1-$X$2))</f>
        <v>770.96999999999991</v>
      </c>
      <c r="Y550" s="167">
        <f t="shared" si="125"/>
        <v>0.4017636363636361</v>
      </c>
      <c r="Z550" s="167">
        <f t="shared" si="126"/>
        <v>0.20436532507739946</v>
      </c>
      <c r="AA550" s="167">
        <f t="shared" si="127"/>
        <v>0.76181818181818173</v>
      </c>
      <c r="AB550" s="169">
        <f>AF550</f>
        <v>969</v>
      </c>
      <c r="AC550" s="161">
        <f>IFERROR(ROUND((VLOOKUP($A550,'ИЗ ГУГЛА'!$B:$Z,AC$1,0)+AE550)*AD550,),VLOOKUP($A550,'ИЗ ГУГЛА'!$B:$Z,AC$1,0))</f>
        <v>969</v>
      </c>
      <c r="AD550" s="78">
        <v>1</v>
      </c>
      <c r="AE550" s="160">
        <v>0</v>
      </c>
      <c r="AF550" s="183">
        <v>969</v>
      </c>
      <c r="AG550" s="152" t="s">
        <v>28607</v>
      </c>
      <c r="AH550" s="161" t="str">
        <f>IFERROR(ROUND((VLOOKUP($A550,'ИЗ ГУГЛА'!$B:$Z,AH$1,0)+AJ550)*AI550,),VLOOKUP($A550,'ИЗ ГУГЛА'!$B:$Z,AH$1,0))</f>
        <v/>
      </c>
      <c r="AI550" s="78">
        <v>1</v>
      </c>
      <c r="AJ550" s="160">
        <v>0</v>
      </c>
      <c r="AK550" s="172"/>
      <c r="AL550" s="172"/>
      <c r="AM550" s="161" t="str">
        <f>IFERROR(ROUND((VLOOKUP($A550,'ИЗ ГУГЛА'!$B:$Z,AM$1,0)+AO550)*AN550,),VLOOKUP($A550,'ИЗ ГУГЛА'!$B:$Z,AM$1,0))</f>
        <v/>
      </c>
      <c r="AN550" s="160">
        <v>1</v>
      </c>
      <c r="AO550" s="160">
        <v>0</v>
      </c>
      <c r="AP550" s="172"/>
      <c r="AQ550" s="172"/>
      <c r="AR550" s="161" t="str">
        <f>IFERROR(ROUND((VLOOKUP($A550,'ИЗ ГУГЛА'!$B:$Z,AR$1,0)+AT550)*AS550,),VLOOKUP($A550,'ИЗ ГУГЛА'!$B:$Z,AR$1,0))</f>
        <v/>
      </c>
      <c r="AS550" s="160">
        <v>1</v>
      </c>
      <c r="AT550" s="160">
        <v>0</v>
      </c>
      <c r="AU550" s="172"/>
      <c r="AV550" s="172"/>
    </row>
    <row r="551" spans="1:48" ht="46.5" hidden="1" thickTop="1" thickBot="1">
      <c r="A551" s="121">
        <v>201263</v>
      </c>
      <c r="B551" s="115">
        <f>VLOOKUP($A551,'Выгр Кат'!$A:$T,B$1,0)</f>
        <v>23983</v>
      </c>
      <c r="C551" s="116" t="str">
        <f>VLOOKUP($A551,'Выгр Кат'!$A:$T,C$1,0)</f>
        <v>Провода высоковольтные TESLA HI-TEMP suppressor для Лада Ларгус, Renault Logan, Sandero</v>
      </c>
      <c r="D551" s="115" t="str">
        <f>VLOOKUP($A551,'Выгр Кат'!$A:$T,D$1,0)</f>
        <v>Y</v>
      </c>
      <c r="E551" s="115" t="str">
        <f>VLOOKUP($A551,'Выгр Кат'!$A:$T,E$1,0)</f>
        <v>1</v>
      </c>
      <c r="F551" s="115" t="str">
        <f>VLOOKUP($A551,'Выгр Кат'!$A:$T,F$1,0)</f>
        <v>T910H</v>
      </c>
      <c r="G551" s="115" t="str">
        <f>VLOOKUP($A551,'Выгр Кат'!$A:$T,G$1,0)</f>
        <v>8200506297</v>
      </c>
      <c r="H551" s="115">
        <f>VLOOKUP($A551,'Выгр Кат'!$A:$T,H$1,0)</f>
        <v>0</v>
      </c>
      <c r="I551" s="102" t="s">
        <v>4507</v>
      </c>
      <c r="J551" s="102" t="s">
        <v>4507</v>
      </c>
      <c r="K551" s="75">
        <f>VLOOKUP(J551,'Отчет Eplex'!$B:$E,4,0)</f>
        <v>943.02</v>
      </c>
      <c r="L551" s="75">
        <f t="shared" si="121"/>
        <v>23.019999999999982</v>
      </c>
      <c r="M551" s="72">
        <v>1</v>
      </c>
      <c r="N551" s="72" t="s">
        <v>3394</v>
      </c>
      <c r="O551" s="72" t="str">
        <f>IFERROR(IF(VLOOKUP(I551,'Прайс шпак'!C:F,4,0)=N551,"шпак","Ошибка"),"Ошибка")</f>
        <v>шпак</v>
      </c>
      <c r="P551" s="74">
        <f>INDEX('Прайс шпак'!$H:$H,MATCH(I551,'Прайс шпак'!$C:$C,0))*M551</f>
        <v>920</v>
      </c>
      <c r="Q551" s="72">
        <f>VLOOKUP(P551,Наценка!$A$1:$B$8,2,1)</f>
        <v>1.5</v>
      </c>
      <c r="R551" s="75">
        <f t="shared" si="128"/>
        <v>1380</v>
      </c>
      <c r="S551" s="74">
        <f t="shared" si="122"/>
        <v>1390</v>
      </c>
      <c r="T551" s="75">
        <f>VLOOKUP($A551,'Выгр Кат'!$A:$T,T$1,0)</f>
        <v>920</v>
      </c>
      <c r="U551" s="75">
        <f>VLOOKUP($A551,'Выгр Кат'!$A:$T,U$1,0)</f>
        <v>1390</v>
      </c>
      <c r="V551" s="76">
        <f t="shared" si="123"/>
        <v>0</v>
      </c>
      <c r="W551" s="76">
        <f t="shared" si="124"/>
        <v>0</v>
      </c>
      <c r="X551" s="77">
        <f>IF(IFERROR(RIGHT(E551,1),"")="✔",S551*(1-#REF!),S551*(1-$X$2))</f>
        <v>1292.6999999999998</v>
      </c>
      <c r="Y551" s="167">
        <f t="shared" si="125"/>
        <v>0.40510869565217367</v>
      </c>
      <c r="Z551" s="167" t="str">
        <f t="shared" si="126"/>
        <v/>
      </c>
      <c r="AA551" s="167" t="str">
        <f t="shared" si="127"/>
        <v/>
      </c>
      <c r="AB551" s="168"/>
      <c r="AC551" s="161" t="str">
        <f>IFERROR(ROUND((VLOOKUP($A551,'ИЗ ГУГЛА'!$B:$Z,AC$1,0)+AE551)*AD551,),VLOOKUP($A551,'ИЗ ГУГЛА'!$B:$Z,AC$1,0))</f>
        <v/>
      </c>
      <c r="AD551" s="78">
        <v>1</v>
      </c>
      <c r="AE551" s="160">
        <v>0</v>
      </c>
      <c r="AF551" s="118" t="s">
        <v>28492</v>
      </c>
      <c r="AG551" s="152"/>
      <c r="AH551" s="161" t="str">
        <f>IFERROR(ROUND((VLOOKUP($A551,'ИЗ ГУГЛА'!$B:$Z,AH$1,0)+AJ551)*AI551,),VLOOKUP($A551,'ИЗ ГУГЛА'!$B:$Z,AH$1,0))</f>
        <v/>
      </c>
      <c r="AI551" s="78">
        <v>1</v>
      </c>
      <c r="AJ551" s="160">
        <v>0</v>
      </c>
      <c r="AK551" s="172"/>
      <c r="AL551" s="172"/>
      <c r="AM551" s="161" t="str">
        <f>IFERROR(ROUND((VLOOKUP($A551,'ИЗ ГУГЛА'!$B:$Z,AM$1,0)+AO551)*AN551,),VLOOKUP($A551,'ИЗ ГУГЛА'!$B:$Z,AM$1,0))</f>
        <v/>
      </c>
      <c r="AN551" s="160">
        <v>1</v>
      </c>
      <c r="AO551" s="160">
        <v>0</v>
      </c>
      <c r="AP551" s="172"/>
      <c r="AQ551" s="172"/>
      <c r="AR551" s="161" t="str">
        <f>IFERROR(ROUND((VLOOKUP($A551,'ИЗ ГУГЛА'!$B:$Z,AR$1,0)+AT551)*AS551,),VLOOKUP($A551,'ИЗ ГУГЛА'!$B:$Z,AR$1,0))</f>
        <v/>
      </c>
      <c r="AS551" s="160">
        <v>1</v>
      </c>
      <c r="AT551" s="160">
        <v>0</v>
      </c>
      <c r="AU551" s="172"/>
      <c r="AV551" s="172"/>
    </row>
    <row r="552" spans="1:48" ht="61.5" hidden="1" thickTop="1" thickBot="1">
      <c r="A552" s="121">
        <v>201258</v>
      </c>
      <c r="B552" s="115">
        <f>VLOOKUP($A552,'Выгр Кат'!$A:$T,B$1,0)</f>
        <v>23988</v>
      </c>
      <c r="C552" s="116" t="str">
        <f>VLOOKUP($A552,'Выгр Кат'!$A:$T,C$1,0)</f>
        <v>Провода высоковольтные TESLA HI-TEMP suppressor для ВАЗ 2104-2107, Лада Нива 4x4, Шевроле Нива инжектор</v>
      </c>
      <c r="D552" s="115" t="str">
        <f>VLOOKUP($A552,'Выгр Кат'!$A:$T,D$1,0)</f>
        <v>Y</v>
      </c>
      <c r="E552" s="115" t="str">
        <f>VLOOKUP($A552,'Выгр Кат'!$A:$T,E$1,0)</f>
        <v>1</v>
      </c>
      <c r="F552" s="115" t="str">
        <f>VLOOKUP($A552,'Выгр Кат'!$A:$T,F$1,0)</f>
        <v>T771H</v>
      </c>
      <c r="G552" s="115" t="str">
        <f>VLOOKUP($A552,'Выгр Кат'!$A:$T,G$1,0)</f>
        <v>212143707080</v>
      </c>
      <c r="H552" s="115" t="str">
        <f>VLOOKUP($A552,'Выгр Кат'!$A:$T,H$1,0)</f>
        <v>21214-3707080</v>
      </c>
      <c r="I552" s="102" t="s">
        <v>350</v>
      </c>
      <c r="J552" s="102" t="s">
        <v>350</v>
      </c>
      <c r="K552" s="75">
        <f>VLOOKUP(J552,'Отчет Eplex'!$B:$E,4,0)</f>
        <v>943.02</v>
      </c>
      <c r="L552" s="75">
        <f t="shared" si="121"/>
        <v>-76.980000000000018</v>
      </c>
      <c r="M552" s="72">
        <v>1</v>
      </c>
      <c r="N552" s="72" t="s">
        <v>3394</v>
      </c>
      <c r="O552" s="72" t="str">
        <f>IFERROR(IF(VLOOKUP(I552,'Прайс шпак'!C:F,4,0)=N552,"шпак","Ошибка"),"Ошибка")</f>
        <v>шпак</v>
      </c>
      <c r="P552" s="74">
        <f>INDEX('Прайс шпак'!$H:$H,MATCH(I552,'Прайс шпак'!$C:$C,0))*M552</f>
        <v>1020</v>
      </c>
      <c r="Q552" s="72">
        <f>VLOOKUP(P552,Наценка!$A$1:$B$8,2,1)</f>
        <v>1.39</v>
      </c>
      <c r="R552" s="75">
        <f t="shared" si="128"/>
        <v>1417.8</v>
      </c>
      <c r="S552" s="74">
        <f t="shared" si="122"/>
        <v>1490</v>
      </c>
      <c r="T552" s="75">
        <f>VLOOKUP($A552,'Выгр Кат'!$A:$T,T$1,0)</f>
        <v>1020</v>
      </c>
      <c r="U552" s="75">
        <f>VLOOKUP($A552,'Выгр Кат'!$A:$T,U$1,0)</f>
        <v>1490</v>
      </c>
      <c r="V552" s="76">
        <f t="shared" si="123"/>
        <v>0</v>
      </c>
      <c r="W552" s="76">
        <f t="shared" si="124"/>
        <v>0</v>
      </c>
      <c r="X552" s="77">
        <f>IF(IFERROR(RIGHT(E552,1),"")="✔",S552*(1-#REF!),S552*(1-$X$2))</f>
        <v>1385.6999999999998</v>
      </c>
      <c r="Y552" s="167">
        <f t="shared" si="125"/>
        <v>0.35852941176470576</v>
      </c>
      <c r="Z552" s="167">
        <f t="shared" si="126"/>
        <v>0.18005917159763324</v>
      </c>
      <c r="AA552" s="167">
        <f t="shared" si="127"/>
        <v>0.65686274509803932</v>
      </c>
      <c r="AB552" s="169">
        <f t="shared" ref="AB552:AB560" si="135">AF552</f>
        <v>1690</v>
      </c>
      <c r="AC552" s="161">
        <f>IFERROR(ROUND((VLOOKUP($A552,'ИЗ ГУГЛА'!$B:$Z,AC$1,0)+AE552)*AD552,),VLOOKUP($A552,'ИЗ ГУГЛА'!$B:$Z,AC$1,0))</f>
        <v>1690</v>
      </c>
      <c r="AD552" s="78">
        <v>1</v>
      </c>
      <c r="AE552" s="160">
        <v>0</v>
      </c>
      <c r="AF552" s="183">
        <v>1690</v>
      </c>
      <c r="AG552" s="152" t="s">
        <v>27220</v>
      </c>
      <c r="AH552" s="161" t="str">
        <f>IFERROR(ROUND((VLOOKUP($A552,'ИЗ ГУГЛА'!$B:$Z,AH$1,0)+AJ552)*AI552,),VLOOKUP($A552,'ИЗ ГУГЛА'!$B:$Z,AH$1,0))</f>
        <v/>
      </c>
      <c r="AI552" s="78">
        <v>1</v>
      </c>
      <c r="AJ552" s="160">
        <v>0</v>
      </c>
      <c r="AK552" s="172"/>
      <c r="AL552" s="172"/>
      <c r="AM552" s="161" t="str">
        <f>IFERROR(ROUND((VLOOKUP($A552,'ИЗ ГУГЛА'!$B:$Z,AM$1,0)+AO552)*AN552,),VLOOKUP($A552,'ИЗ ГУГЛА'!$B:$Z,AM$1,0))</f>
        <v/>
      </c>
      <c r="AN552" s="160">
        <v>1</v>
      </c>
      <c r="AO552" s="160">
        <v>0</v>
      </c>
      <c r="AP552" s="172"/>
      <c r="AQ552" s="172"/>
      <c r="AR552" s="161" t="str">
        <f>IFERROR(ROUND((VLOOKUP($A552,'ИЗ ГУГЛА'!$B:$Z,AR$1,0)+AT552)*AS552,),VLOOKUP($A552,'ИЗ ГУГЛА'!$B:$Z,AR$1,0))</f>
        <v/>
      </c>
      <c r="AS552" s="160">
        <v>1</v>
      </c>
      <c r="AT552" s="160">
        <v>0</v>
      </c>
      <c r="AU552" s="172"/>
      <c r="AV552" s="172"/>
    </row>
    <row r="553" spans="1:48" ht="31.5" hidden="1" thickTop="1" thickBot="1">
      <c r="A553" s="121">
        <v>201257</v>
      </c>
      <c r="B553" s="115">
        <f>VLOOKUP($A553,'Выгр Кат'!$A:$T,B$1,0)</f>
        <v>24006</v>
      </c>
      <c r="C553" s="116" t="str">
        <f>VLOOKUP($A553,'Выгр Кат'!$A:$T,C$1,0)</f>
        <v>Провода высоковольтные TESLA силиконовые для Лада Нива 4х4</v>
      </c>
      <c r="D553" s="115" t="str">
        <f>VLOOKUP($A553,'Выгр Кат'!$A:$T,D$1,0)</f>
        <v>Y</v>
      </c>
      <c r="E553" s="115" t="str">
        <f>VLOOKUP($A553,'Выгр Кат'!$A:$T,E$1,0)</f>
        <v>1</v>
      </c>
      <c r="F553" s="115" t="str">
        <f>VLOOKUP($A553,'Выгр Кат'!$A:$T,F$1,0)</f>
        <v>T419H</v>
      </c>
      <c r="G553" s="115" t="str">
        <f>VLOOKUP($A553,'Выгр Кат'!$A:$T,G$1,0)</f>
        <v>212133707080</v>
      </c>
      <c r="H553" s="115" t="str">
        <f>VLOOKUP($A553,'Выгр Кат'!$A:$T,H$1,0)</f>
        <v>21213-3707080</v>
      </c>
      <c r="I553" s="102" t="s">
        <v>351</v>
      </c>
      <c r="J553" s="102" t="s">
        <v>351</v>
      </c>
      <c r="K553" s="75">
        <f>VLOOKUP(J553,'Отчет Eplex'!$B:$E,4,0)</f>
        <v>822</v>
      </c>
      <c r="L553" s="75">
        <f t="shared" si="121"/>
        <v>2</v>
      </c>
      <c r="M553" s="72">
        <v>1</v>
      </c>
      <c r="N553" s="72" t="s">
        <v>3394</v>
      </c>
      <c r="O553" s="72" t="str">
        <f>IFERROR(IF(VLOOKUP(I553,'Прайс шпак'!C:F,4,0)=N553,"шпак","Ошибка"),"Ошибка")</f>
        <v>шпак</v>
      </c>
      <c r="P553" s="74">
        <f>INDEX('Прайс шпак'!$H:$H,MATCH(I553,'Прайс шпак'!$C:$C,0))*M553</f>
        <v>820</v>
      </c>
      <c r="Q553" s="72">
        <f>VLOOKUP(P553,Наценка!$A$1:$B$8,2,1)</f>
        <v>1.5</v>
      </c>
      <c r="R553" s="75">
        <f t="shared" si="128"/>
        <v>1230</v>
      </c>
      <c r="S553" s="74">
        <f t="shared" si="122"/>
        <v>1290</v>
      </c>
      <c r="T553" s="75">
        <f>VLOOKUP($A553,'Выгр Кат'!$A:$T,T$1,0)</f>
        <v>820</v>
      </c>
      <c r="U553" s="75">
        <f>VLOOKUP($A553,'Выгр Кат'!$A:$T,U$1,0)</f>
        <v>1290</v>
      </c>
      <c r="V553" s="76">
        <f t="shared" si="123"/>
        <v>0</v>
      </c>
      <c r="W553" s="76">
        <f t="shared" si="124"/>
        <v>0</v>
      </c>
      <c r="X553" s="77">
        <f>IF(IFERROR(RIGHT(E553,1),"")="✔",S553*(1-#REF!),S553*(1-$X$2))</f>
        <v>1199.6999999999998</v>
      </c>
      <c r="Y553" s="167">
        <f t="shared" si="125"/>
        <v>0.46304878048780473</v>
      </c>
      <c r="Z553" s="167">
        <f t="shared" si="126"/>
        <v>7.0000000000000145E-2</v>
      </c>
      <c r="AA553" s="167">
        <f t="shared" si="127"/>
        <v>0.57317073170731714</v>
      </c>
      <c r="AB553" s="169">
        <f t="shared" si="135"/>
        <v>1290</v>
      </c>
      <c r="AC553" s="161">
        <f>IFERROR(ROUND((VLOOKUP($A553,'ИЗ ГУГЛА'!$B:$Z,AC$1,0)+AE553)*AD553,),VLOOKUP($A553,'ИЗ ГУГЛА'!$B:$Z,AC$1,0))</f>
        <v>1290</v>
      </c>
      <c r="AD553" s="78">
        <v>1</v>
      </c>
      <c r="AE553" s="160">
        <v>0</v>
      </c>
      <c r="AF553" s="118">
        <v>1290</v>
      </c>
      <c r="AG553" s="152" t="s">
        <v>27221</v>
      </c>
      <c r="AH553" s="161" t="str">
        <f>IFERROR(ROUND((VLOOKUP($A553,'ИЗ ГУГЛА'!$B:$Z,AH$1,0)+AJ553)*AI553,),VLOOKUP($A553,'ИЗ ГУГЛА'!$B:$Z,AH$1,0))</f>
        <v/>
      </c>
      <c r="AI553" s="78">
        <v>1</v>
      </c>
      <c r="AJ553" s="160">
        <v>0</v>
      </c>
      <c r="AK553" s="172"/>
      <c r="AL553" s="172"/>
      <c r="AM553" s="161" t="str">
        <f>IFERROR(ROUND((VLOOKUP($A553,'ИЗ ГУГЛА'!$B:$Z,AM$1,0)+AO553)*AN553,),VLOOKUP($A553,'ИЗ ГУГЛА'!$B:$Z,AM$1,0))</f>
        <v/>
      </c>
      <c r="AN553" s="160">
        <v>1</v>
      </c>
      <c r="AO553" s="160">
        <v>0</v>
      </c>
      <c r="AP553" s="172"/>
      <c r="AQ553" s="172"/>
      <c r="AR553" s="161" t="str">
        <f>IFERROR(ROUND((VLOOKUP($A553,'ИЗ ГУГЛА'!$B:$Z,AR$1,0)+AT553)*AS553,),VLOOKUP($A553,'ИЗ ГУГЛА'!$B:$Z,AR$1,0))</f>
        <v/>
      </c>
      <c r="AS553" s="160">
        <v>1</v>
      </c>
      <c r="AT553" s="160">
        <v>0</v>
      </c>
      <c r="AU553" s="172"/>
      <c r="AV553" s="172"/>
    </row>
    <row r="554" spans="1:48" ht="46.5" hidden="1" thickTop="1" thickBot="1">
      <c r="A554" s="121">
        <v>140371</v>
      </c>
      <c r="B554" s="115">
        <f>VLOOKUP($A554,'Выгр Кат'!$A:$T,B$1,0)</f>
        <v>25097</v>
      </c>
      <c r="C554" s="116" t="str">
        <f>VLOOKUP($A554,'Выгр Кат'!$A:$T,C$1,0)</f>
        <v>Высоковольтные провода TESLA силиконовые для ВАЗ 2110-2112 инжектор, 16V</v>
      </c>
      <c r="D554" s="115" t="str">
        <f>VLOOKUP($A554,'Выгр Кат'!$A:$T,D$1,0)</f>
        <v>Y</v>
      </c>
      <c r="E554" s="115" t="str">
        <f>VLOOKUP($A554,'Выгр Кат'!$A:$T,E$1,0)</f>
        <v>1</v>
      </c>
      <c r="F554" s="115" t="str">
        <f>VLOOKUP($A554,'Выгр Кат'!$A:$T,F$1,0)</f>
        <v>T774S</v>
      </c>
      <c r="G554" s="115" t="str">
        <f>VLOOKUP($A554,'Выгр Кат'!$A:$T,G$1,0)</f>
        <v>21123707080</v>
      </c>
      <c r="H554" s="115" t="str">
        <f>VLOOKUP($A554,'Выгр Кат'!$A:$T,H$1,0)</f>
        <v>2112-3707080</v>
      </c>
      <c r="I554" s="102" t="s">
        <v>355</v>
      </c>
      <c r="J554" s="102" t="s">
        <v>355</v>
      </c>
      <c r="K554" s="75">
        <f>VLOOKUP(J554,'Отчет Eplex'!$B:$E,4,0)</f>
        <v>2009.68</v>
      </c>
      <c r="L554" s="75">
        <f t="shared" si="121"/>
        <v>94.680000000000064</v>
      </c>
      <c r="M554" s="72">
        <v>1</v>
      </c>
      <c r="N554" s="80" t="s">
        <v>3394</v>
      </c>
      <c r="O554" s="72" t="str">
        <f>IFERROR(IF(VLOOKUP(I554,'Прайс шпак'!C:F,4,0)=N554,"шпак","Ошибка"),"Ошибка")</f>
        <v>шпак</v>
      </c>
      <c r="P554" s="74">
        <f>INDEX('Прайс шпак'!$H:$H,MATCH(I554,'Прайс шпак'!$C:$C,0))*M554</f>
        <v>1915</v>
      </c>
      <c r="Q554" s="72">
        <f>VLOOKUP(P554,Наценка!$A$1:$B$8,2,1)</f>
        <v>1.39</v>
      </c>
      <c r="R554" s="75">
        <f t="shared" si="128"/>
        <v>2661.85</v>
      </c>
      <c r="S554" s="74">
        <f t="shared" si="122"/>
        <v>2690</v>
      </c>
      <c r="T554" s="75">
        <f>VLOOKUP($A554,'Выгр Кат'!$A:$T,T$1,0)</f>
        <v>1915</v>
      </c>
      <c r="U554" s="75">
        <f>VLOOKUP($A554,'Выгр Кат'!$A:$T,U$1,0)</f>
        <v>2690</v>
      </c>
      <c r="V554" s="76">
        <f t="shared" si="123"/>
        <v>0</v>
      </c>
      <c r="W554" s="76">
        <f t="shared" si="124"/>
        <v>0</v>
      </c>
      <c r="X554" s="77">
        <f>IF(IFERROR(RIGHT(E554,1),"")="✔",S554*(1-#REF!),S554*(1-$X$2))</f>
        <v>2501.6999999999998</v>
      </c>
      <c r="Y554" s="167">
        <f t="shared" si="125"/>
        <v>0.30637075718015661</v>
      </c>
      <c r="Z554" s="167">
        <f t="shared" si="126"/>
        <v>0.12190242190242197</v>
      </c>
      <c r="AA554" s="167">
        <f t="shared" si="127"/>
        <v>0.48772845953002619</v>
      </c>
      <c r="AB554" s="169">
        <f t="shared" si="135"/>
        <v>2849</v>
      </c>
      <c r="AC554" s="161">
        <f>IFERROR(ROUND((VLOOKUP($A554,'ИЗ ГУГЛА'!$B:$Z,AC$1,0)+AE554)*AD554,),VLOOKUP($A554,'ИЗ ГУГЛА'!$B:$Z,AC$1,0))</f>
        <v>2849</v>
      </c>
      <c r="AD554" s="78">
        <v>1</v>
      </c>
      <c r="AE554" s="160">
        <v>0</v>
      </c>
      <c r="AF554" s="183">
        <v>2849</v>
      </c>
      <c r="AG554" s="152" t="s">
        <v>27222</v>
      </c>
      <c r="AH554" s="161" t="str">
        <f>IFERROR(ROUND((VLOOKUP($A554,'ИЗ ГУГЛА'!$B:$Z,AH$1,0)+AJ554)*AI554,),VLOOKUP($A554,'ИЗ ГУГЛА'!$B:$Z,AH$1,0))</f>
        <v/>
      </c>
      <c r="AI554" s="78">
        <v>1</v>
      </c>
      <c r="AJ554" s="160">
        <v>0</v>
      </c>
      <c r="AK554" s="172"/>
      <c r="AL554" s="172"/>
      <c r="AM554" s="161" t="str">
        <f>IFERROR(ROUND((VLOOKUP($A554,'ИЗ ГУГЛА'!$B:$Z,AM$1,0)+AO554)*AN554,),VLOOKUP($A554,'ИЗ ГУГЛА'!$B:$Z,AM$1,0))</f>
        <v/>
      </c>
      <c r="AN554" s="160">
        <v>1</v>
      </c>
      <c r="AO554" s="160">
        <v>0</v>
      </c>
      <c r="AP554" s="172"/>
      <c r="AQ554" s="172"/>
      <c r="AR554" s="161" t="str">
        <f>IFERROR(ROUND((VLOOKUP($A554,'ИЗ ГУГЛА'!$B:$Z,AR$1,0)+AT554)*AS554,),VLOOKUP($A554,'ИЗ ГУГЛА'!$B:$Z,AR$1,0))</f>
        <v/>
      </c>
      <c r="AS554" s="160">
        <v>1</v>
      </c>
      <c r="AT554" s="160">
        <v>0</v>
      </c>
      <c r="AU554" s="172"/>
      <c r="AV554" s="172"/>
    </row>
    <row r="555" spans="1:48" ht="61.5" hidden="1" thickTop="1" thickBot="1">
      <c r="A555" s="121">
        <v>140367</v>
      </c>
      <c r="B555" s="115">
        <f>VLOOKUP($A555,'Выгр Кат'!$A:$T,B$1,0)</f>
        <v>25099</v>
      </c>
      <c r="C555" s="116" t="str">
        <f>VLOOKUP($A555,'Выгр Кат'!$A:$T,C$1,0)</f>
        <v>Высоковольтные провода TESLA силиконовые для ВАЗ 2108-21099, 2110-2112, 2113-2115, Лада Калина, Приора, Гранта</v>
      </c>
      <c r="D555" s="115" t="str">
        <f>VLOOKUP($A555,'Выгр Кат'!$A:$T,D$1,0)</f>
        <v>Y</v>
      </c>
      <c r="E555" s="115" t="str">
        <f>VLOOKUP($A555,'Выгр Кат'!$A:$T,E$1,0)</f>
        <v>1</v>
      </c>
      <c r="F555" s="115" t="str">
        <f>VLOOKUP($A555,'Выгр Кат'!$A:$T,F$1,0)</f>
        <v>T395S</v>
      </c>
      <c r="G555" s="115" t="str">
        <f>VLOOKUP($A555,'Выгр Кат'!$A:$T,G$1,0)</f>
        <v>21113707080</v>
      </c>
      <c r="H555" s="115" t="str">
        <f>VLOOKUP($A555,'Выгр Кат'!$A:$T,H$1,0)</f>
        <v>2111-3707080</v>
      </c>
      <c r="I555" s="102" t="s">
        <v>356</v>
      </c>
      <c r="J555" s="102" t="s">
        <v>356</v>
      </c>
      <c r="K555" s="75">
        <f>VLOOKUP(J555,'Отчет Eplex'!$B:$E,4,0)</f>
        <v>1079.23</v>
      </c>
      <c r="L555" s="75">
        <f t="shared" si="121"/>
        <v>69.230000000000018</v>
      </c>
      <c r="M555" s="72">
        <v>1</v>
      </c>
      <c r="N555" s="80" t="s">
        <v>3394</v>
      </c>
      <c r="O555" s="72" t="str">
        <f>IFERROR(IF(VLOOKUP(I555,'Прайс шпак'!C:F,4,0)=N555,"шпак","Ошибка"),"Ошибка")</f>
        <v>шпак</v>
      </c>
      <c r="P555" s="74">
        <f>INDEX('Прайс шпак'!$H:$H,MATCH(I555,'Прайс шпак'!$C:$C,0))*M555</f>
        <v>1010</v>
      </c>
      <c r="Q555" s="72">
        <f>VLOOKUP(P555,Наценка!$A$1:$B$8,2,1)</f>
        <v>1.39</v>
      </c>
      <c r="R555" s="75">
        <f t="shared" si="128"/>
        <v>1403.8999999999999</v>
      </c>
      <c r="S555" s="74">
        <f t="shared" si="122"/>
        <v>1490</v>
      </c>
      <c r="T555" s="75">
        <f>VLOOKUP($A555,'Выгр Кат'!$A:$T,T$1,0)</f>
        <v>1010</v>
      </c>
      <c r="U555" s="75">
        <f>VLOOKUP($A555,'Выгр Кат'!$A:$T,U$1,0)</f>
        <v>1490</v>
      </c>
      <c r="V555" s="76">
        <f t="shared" si="123"/>
        <v>0</v>
      </c>
      <c r="W555" s="76">
        <f t="shared" si="124"/>
        <v>0</v>
      </c>
      <c r="X555" s="77">
        <f>IF(IFERROR(RIGHT(E555,1),"")="✔",S555*(1-#REF!),S555*(1-$X$2))</f>
        <v>1385.6999999999998</v>
      </c>
      <c r="Y555" s="167">
        <f t="shared" si="125"/>
        <v>0.37198019801980187</v>
      </c>
      <c r="Z555" s="167">
        <f t="shared" si="126"/>
        <v>0.15967252880533667</v>
      </c>
      <c r="AA555" s="167">
        <f t="shared" si="127"/>
        <v>0.63267326732673257</v>
      </c>
      <c r="AB555" s="169">
        <f t="shared" si="135"/>
        <v>1649</v>
      </c>
      <c r="AC555" s="161">
        <f>IFERROR(ROUND((VLOOKUP($A555,'ИЗ ГУГЛА'!$B:$Z,AC$1,0)+AE555)*AD555,),VLOOKUP($A555,'ИЗ ГУГЛА'!$B:$Z,AC$1,0))</f>
        <v>1649</v>
      </c>
      <c r="AD555" s="78">
        <v>1</v>
      </c>
      <c r="AE555" s="160">
        <v>0</v>
      </c>
      <c r="AF555" s="183">
        <v>1649</v>
      </c>
      <c r="AG555" s="152" t="s">
        <v>27223</v>
      </c>
      <c r="AH555" s="161" t="str">
        <f>IFERROR(ROUND((VLOOKUP($A555,'ИЗ ГУГЛА'!$B:$Z,AH$1,0)+AJ555)*AI555,),VLOOKUP($A555,'ИЗ ГУГЛА'!$B:$Z,AH$1,0))</f>
        <v/>
      </c>
      <c r="AI555" s="78">
        <v>1</v>
      </c>
      <c r="AJ555" s="160">
        <v>0</v>
      </c>
      <c r="AK555" s="172"/>
      <c r="AL555" s="172"/>
      <c r="AM555" s="161" t="str">
        <f>IFERROR(ROUND((VLOOKUP($A555,'ИЗ ГУГЛА'!$B:$Z,AM$1,0)+AO555)*AN555,),VLOOKUP($A555,'ИЗ ГУГЛА'!$B:$Z,AM$1,0))</f>
        <v/>
      </c>
      <c r="AN555" s="160">
        <v>1</v>
      </c>
      <c r="AO555" s="160">
        <v>0</v>
      </c>
      <c r="AP555" s="172"/>
      <c r="AQ555" s="172"/>
      <c r="AR555" s="161" t="str">
        <f>IFERROR(ROUND((VLOOKUP($A555,'ИЗ ГУГЛА'!$B:$Z,AR$1,0)+AT555)*AS555,),VLOOKUP($A555,'ИЗ ГУГЛА'!$B:$Z,AR$1,0))</f>
        <v/>
      </c>
      <c r="AS555" s="160">
        <v>1</v>
      </c>
      <c r="AT555" s="160">
        <v>0</v>
      </c>
      <c r="AU555" s="172"/>
      <c r="AV555" s="172"/>
    </row>
    <row r="556" spans="1:48" ht="46.5" hidden="1" thickTop="1" thickBot="1">
      <c r="A556" s="121">
        <v>140369</v>
      </c>
      <c r="B556" s="115">
        <f>VLOOKUP($A556,'Выгр Кат'!$A:$T,B$1,0)</f>
        <v>25100</v>
      </c>
      <c r="C556" s="116" t="str">
        <f>VLOOKUP($A556,'Выгр Кат'!$A:$T,C$1,0)</f>
        <v>Высоковольтные провода TESLA силиконовые для ВАЗ 2107, Лада Нива 4х4, Шевроле Нива инжектор</v>
      </c>
      <c r="D556" s="115" t="str">
        <f>VLOOKUP($A556,'Выгр Кат'!$A:$T,D$1,0)</f>
        <v>Y</v>
      </c>
      <c r="E556" s="115" t="str">
        <f>VLOOKUP($A556,'Выгр Кат'!$A:$T,E$1,0)</f>
        <v>1ск6</v>
      </c>
      <c r="F556" s="115" t="str">
        <f>VLOOKUP($A556,'Выгр Кат'!$A:$T,F$1,0)</f>
        <v>T867S</v>
      </c>
      <c r="G556" s="115" t="str">
        <f>VLOOKUP($A556,'Выгр Кат'!$A:$T,G$1,0)</f>
        <v>212143707080</v>
      </c>
      <c r="H556" s="115" t="str">
        <f>VLOOKUP($A556,'Выгр Кат'!$A:$T,H$1,0)</f>
        <v>21214-3707080</v>
      </c>
      <c r="I556" s="102" t="s">
        <v>3395</v>
      </c>
      <c r="J556" s="102" t="s">
        <v>3395</v>
      </c>
      <c r="K556" s="75">
        <f>VLOOKUP(J556,'Отчет Eplex'!$B:$E,4,0)</f>
        <v>1050.94</v>
      </c>
      <c r="L556" s="75">
        <f t="shared" si="121"/>
        <v>-39.059999999999945</v>
      </c>
      <c r="M556" s="72">
        <v>1</v>
      </c>
      <c r="N556" s="72" t="s">
        <v>3394</v>
      </c>
      <c r="O556" s="72" t="str">
        <f>IFERROR(IF(VLOOKUP(I556,'Прайс шпак'!C:F,4,0)=N556,"шпак","Ошибка"),"Ошибка")</f>
        <v>шпак</v>
      </c>
      <c r="P556" s="74">
        <f>INDEX('Прайс шпак'!$H:$H,MATCH(I556,'Прайс шпак'!$C:$C,0))*M556</f>
        <v>1090</v>
      </c>
      <c r="Q556" s="72">
        <f>VLOOKUP(P556,Наценка!$A$1:$B$8,2,1)</f>
        <v>1.39</v>
      </c>
      <c r="R556" s="75">
        <f t="shared" si="128"/>
        <v>1515.1</v>
      </c>
      <c r="S556" s="74">
        <f t="shared" si="122"/>
        <v>1590</v>
      </c>
      <c r="T556" s="75">
        <f>VLOOKUP($A556,'Выгр Кат'!$A:$T,T$1,0)</f>
        <v>1090</v>
      </c>
      <c r="U556" s="75">
        <f>VLOOKUP($A556,'Выгр Кат'!$A:$T,U$1,0)</f>
        <v>1590</v>
      </c>
      <c r="V556" s="76">
        <f t="shared" si="123"/>
        <v>0</v>
      </c>
      <c r="W556" s="76">
        <f t="shared" si="124"/>
        <v>0</v>
      </c>
      <c r="X556" s="77">
        <f>IF(IFERROR(RIGHT(E556,1),"")="✔",S556*(1-#REF!),S556*(1-$X$2))</f>
        <v>1478.6999999999998</v>
      </c>
      <c r="Y556" s="167">
        <f t="shared" si="125"/>
        <v>0.3566055045871559</v>
      </c>
      <c r="Z556" s="167">
        <f t="shared" si="126"/>
        <v>0.12502958579881668</v>
      </c>
      <c r="AA556" s="167">
        <f t="shared" si="127"/>
        <v>0.55045871559633031</v>
      </c>
      <c r="AB556" s="169">
        <f t="shared" si="135"/>
        <v>1690</v>
      </c>
      <c r="AC556" s="161">
        <f>IFERROR(ROUND((VLOOKUP($A556,'ИЗ ГУГЛА'!$B:$Z,AC$1,0)+AE556)*AD556,),VLOOKUP($A556,'ИЗ ГУГЛА'!$B:$Z,AC$1,0))</f>
        <v>1690</v>
      </c>
      <c r="AD556" s="78">
        <v>1</v>
      </c>
      <c r="AE556" s="160">
        <v>0</v>
      </c>
      <c r="AF556" s="117">
        <v>1690</v>
      </c>
      <c r="AG556" s="152" t="s">
        <v>27224</v>
      </c>
      <c r="AH556" s="161" t="str">
        <f>IFERROR(ROUND((VLOOKUP($A556,'ИЗ ГУГЛА'!$B:$Z,AH$1,0)+AJ556)*AI556,),VLOOKUP($A556,'ИЗ ГУГЛА'!$B:$Z,AH$1,0))</f>
        <v/>
      </c>
      <c r="AI556" s="78">
        <v>1</v>
      </c>
      <c r="AJ556" s="160">
        <v>0</v>
      </c>
      <c r="AK556" s="172"/>
      <c r="AL556" s="172"/>
      <c r="AM556" s="161" t="str">
        <f>IFERROR(ROUND((VLOOKUP($A556,'ИЗ ГУГЛА'!$B:$Z,AM$1,0)+AO556)*AN556,),VLOOKUP($A556,'ИЗ ГУГЛА'!$B:$Z,AM$1,0))</f>
        <v/>
      </c>
      <c r="AN556" s="160">
        <v>1</v>
      </c>
      <c r="AO556" s="160">
        <v>0</v>
      </c>
      <c r="AP556" s="172"/>
      <c r="AQ556" s="172"/>
      <c r="AR556" s="161" t="str">
        <f>IFERROR(ROUND((VLOOKUP($A556,'ИЗ ГУГЛА'!$B:$Z,AR$1,0)+AT556)*AS556,),VLOOKUP($A556,'ИЗ ГУГЛА'!$B:$Z,AR$1,0))</f>
        <v/>
      </c>
      <c r="AS556" s="160">
        <v>1</v>
      </c>
      <c r="AT556" s="160">
        <v>0</v>
      </c>
      <c r="AU556" s="172"/>
      <c r="AV556" s="172"/>
    </row>
    <row r="557" spans="1:48" ht="46.5" hidden="1" thickTop="1" thickBot="1">
      <c r="A557" s="121">
        <v>140370</v>
      </c>
      <c r="B557" s="115">
        <f>VLOOKUP($A557,'Выгр Кат'!$A:$T,B$1,0)</f>
        <v>25102</v>
      </c>
      <c r="C557" s="116" t="str">
        <f>VLOOKUP($A557,'Выгр Кат'!$A:$T,C$1,0)</f>
        <v>Высоковольтные провода TESLA силиконовые для ВАЗ 2108-21099 карбюратор</v>
      </c>
      <c r="D557" s="115" t="str">
        <f>VLOOKUP($A557,'Выгр Кат'!$A:$T,D$1,0)</f>
        <v>Y</v>
      </c>
      <c r="E557" s="115" t="str">
        <f>VLOOKUP($A557,'Выгр Кат'!$A:$T,E$1,0)</f>
        <v>1</v>
      </c>
      <c r="F557" s="115" t="str">
        <f>VLOOKUP($A557,'Выгр Кат'!$A:$T,F$1,0)</f>
        <v>T356S</v>
      </c>
      <c r="G557" s="115" t="str">
        <f>VLOOKUP($A557,'Выгр Кат'!$A:$T,G$1,0)</f>
        <v>21083707080</v>
      </c>
      <c r="H557" s="115" t="str">
        <f>VLOOKUP($A557,'Выгр Кат'!$A:$T,H$1,0)</f>
        <v>2108-3707080</v>
      </c>
      <c r="I557" s="102" t="s">
        <v>8107</v>
      </c>
      <c r="J557" s="102" t="s">
        <v>8107</v>
      </c>
      <c r="K557" s="75">
        <f>VLOOKUP(J557,'Отчет Eplex'!$B:$E,4,0)</f>
        <v>962.93</v>
      </c>
      <c r="L557" s="75">
        <f t="shared" si="121"/>
        <v>2.92999999999995</v>
      </c>
      <c r="M557" s="72">
        <v>1</v>
      </c>
      <c r="N557" s="72" t="s">
        <v>3394</v>
      </c>
      <c r="O557" s="72" t="str">
        <f>IFERROR(IF(VLOOKUP(I557,'Прайс шпак'!C:F,4,0)=N557,"шпак","Ошибка"),"Ошибка")</f>
        <v>шпак</v>
      </c>
      <c r="P557" s="74">
        <f>INDEX('Прайс шпак'!$H:$H,MATCH(I557,'Прайс шпак'!$C:$C,0))*M557</f>
        <v>960</v>
      </c>
      <c r="Q557" s="72">
        <f>VLOOKUP(P557,Наценка!$A$1:$B$8,2,1)</f>
        <v>1.5</v>
      </c>
      <c r="R557" s="75">
        <f t="shared" si="128"/>
        <v>1440</v>
      </c>
      <c r="S557" s="74">
        <f t="shared" si="122"/>
        <v>1490</v>
      </c>
      <c r="T557" s="75">
        <f>VLOOKUP($A557,'Выгр Кат'!$A:$T,T$1,0)</f>
        <v>960</v>
      </c>
      <c r="U557" s="75">
        <f>VLOOKUP($A557,'Выгр Кат'!$A:$T,U$1,0)</f>
        <v>1490</v>
      </c>
      <c r="V557" s="76">
        <f t="shared" si="123"/>
        <v>0</v>
      </c>
      <c r="W557" s="76">
        <f t="shared" si="124"/>
        <v>0</v>
      </c>
      <c r="X557" s="77">
        <f>IF(IFERROR(RIGHT(E557,1),"")="✔",S557*(1-#REF!),S557*(1-$X$2))</f>
        <v>1385.6999999999998</v>
      </c>
      <c r="Y557" s="167">
        <f t="shared" si="125"/>
        <v>0.44343749999999971</v>
      </c>
      <c r="Z557" s="167">
        <f t="shared" si="126"/>
        <v>0.12849056603773595</v>
      </c>
      <c r="AA557" s="167">
        <f t="shared" si="127"/>
        <v>0.65625</v>
      </c>
      <c r="AB557" s="169">
        <f t="shared" si="135"/>
        <v>1590</v>
      </c>
      <c r="AC557" s="161">
        <f>IFERROR(ROUND((VLOOKUP($A557,'ИЗ ГУГЛА'!$B:$Z,AC$1,0)+AE557)*AD557,),VLOOKUP($A557,'ИЗ ГУГЛА'!$B:$Z,AC$1,0))</f>
        <v>1590</v>
      </c>
      <c r="AD557" s="78">
        <v>1</v>
      </c>
      <c r="AE557" s="160">
        <v>0</v>
      </c>
      <c r="AF557" s="117">
        <v>1590</v>
      </c>
      <c r="AG557" s="152" t="s">
        <v>27225</v>
      </c>
      <c r="AH557" s="161" t="str">
        <f>IFERROR(ROUND((VLOOKUP($A557,'ИЗ ГУГЛА'!$B:$Z,AH$1,0)+AJ557)*AI557,),VLOOKUP($A557,'ИЗ ГУГЛА'!$B:$Z,AH$1,0))</f>
        <v/>
      </c>
      <c r="AI557" s="78">
        <v>1</v>
      </c>
      <c r="AJ557" s="160">
        <v>0</v>
      </c>
      <c r="AK557" s="172"/>
      <c r="AL557" s="172"/>
      <c r="AM557" s="161" t="str">
        <f>IFERROR(ROUND((VLOOKUP($A557,'ИЗ ГУГЛА'!$B:$Z,AM$1,0)+AO557)*AN557,),VLOOKUP($A557,'ИЗ ГУГЛА'!$B:$Z,AM$1,0))</f>
        <v/>
      </c>
      <c r="AN557" s="160">
        <v>1</v>
      </c>
      <c r="AO557" s="160">
        <v>0</v>
      </c>
      <c r="AP557" s="172"/>
      <c r="AQ557" s="172"/>
      <c r="AR557" s="161" t="str">
        <f>IFERROR(ROUND((VLOOKUP($A557,'ИЗ ГУГЛА'!$B:$Z,AR$1,0)+AT557)*AS557,),VLOOKUP($A557,'ИЗ ГУГЛА'!$B:$Z,AR$1,0))</f>
        <v/>
      </c>
      <c r="AS557" s="160">
        <v>1</v>
      </c>
      <c r="AT557" s="160">
        <v>0</v>
      </c>
      <c r="AU557" s="172"/>
      <c r="AV557" s="172"/>
    </row>
    <row r="558" spans="1:48" ht="31.5" hidden="1" thickTop="1" thickBot="1">
      <c r="A558" s="121">
        <v>187464</v>
      </c>
      <c r="B558" s="115">
        <f>VLOOKUP($A558,'Выгр Кат'!$A:$T,B$1,0)</f>
        <v>29386</v>
      </c>
      <c r="C558" s="116" t="str">
        <f>VLOOKUP($A558,'Выгр Кат'!$A:$T,C$1,0)</f>
        <v>Передние тормозные колодки Allied Nippon для Лада XRAY</v>
      </c>
      <c r="D558" s="115" t="str">
        <f>VLOOKUP($A558,'Выгр Кат'!$A:$T,D$1,0)</f>
        <v>Y</v>
      </c>
      <c r="E558" s="115" t="str">
        <f>VLOOKUP($A558,'Выгр Кат'!$A:$T,E$1,0)</f>
        <v>1</v>
      </c>
      <c r="F558" s="115">
        <f>VLOOKUP($A558,'Выгр Кат'!$A:$T,F$1,0)</f>
        <v>0</v>
      </c>
      <c r="G558" s="115" t="str">
        <f>VLOOKUP($A558,'Выгр Кат'!$A:$T,G$1,0)</f>
        <v>ADB0985</v>
      </c>
      <c r="H558" s="115">
        <f>VLOOKUP($A558,'Выгр Кат'!$A:$T,H$1,0)</f>
        <v>0</v>
      </c>
      <c r="I558" s="102" t="s">
        <v>396</v>
      </c>
      <c r="J558" s="102" t="s">
        <v>396</v>
      </c>
      <c r="K558" s="75">
        <f>VLOOKUP(J558,'Отчет Eplex'!$B:$E,4,0)</f>
        <v>1032.6099999999999</v>
      </c>
      <c r="L558" s="75">
        <f t="shared" si="121"/>
        <v>-17.3900000000001</v>
      </c>
      <c r="M558" s="72">
        <v>1</v>
      </c>
      <c r="N558" s="72" t="s">
        <v>384</v>
      </c>
      <c r="O558" s="72" t="str">
        <f>IFERROR(IF(VLOOKUP(I558,'Прайс шпак'!C:F,4,0)=N558,"шпак","Ошибка"),"Ошибка")</f>
        <v>шпак</v>
      </c>
      <c r="P558" s="74">
        <f>INDEX('Прайс шпак'!$H:$H,MATCH(I558,'Прайс шпак'!$C:$C,0))*M558</f>
        <v>1050</v>
      </c>
      <c r="Q558" s="72">
        <f>VLOOKUP(P558,Наценка!$A$1:$B$8,2,1)</f>
        <v>1.39</v>
      </c>
      <c r="R558" s="75">
        <f t="shared" si="128"/>
        <v>1459.5</v>
      </c>
      <c r="S558" s="74">
        <f t="shared" si="122"/>
        <v>1490</v>
      </c>
      <c r="T558" s="75">
        <f>VLOOKUP($A558,'Выгр Кат'!$A:$T,T$1,0)</f>
        <v>1050</v>
      </c>
      <c r="U558" s="75">
        <f>VLOOKUP($A558,'Выгр Кат'!$A:$T,U$1,0)</f>
        <v>1490</v>
      </c>
      <c r="V558" s="76">
        <f t="shared" si="123"/>
        <v>0</v>
      </c>
      <c r="W558" s="76">
        <f t="shared" si="124"/>
        <v>0</v>
      </c>
      <c r="X558" s="77">
        <f>IF(IFERROR(RIGHT(E558,1),"")="✔",S558*(1-#REF!),S558*(1-$X$2))</f>
        <v>1385.6999999999998</v>
      </c>
      <c r="Y558" s="167">
        <f t="shared" si="125"/>
        <v>0.31971428571428562</v>
      </c>
      <c r="Z558" s="167">
        <f t="shared" si="126"/>
        <v>0.22586592178770959</v>
      </c>
      <c r="AA558" s="167">
        <f t="shared" si="127"/>
        <v>0.7047619047619047</v>
      </c>
      <c r="AB558" s="169">
        <f t="shared" si="135"/>
        <v>1790</v>
      </c>
      <c r="AC558" s="161">
        <f>IFERROR(ROUND((VLOOKUP($A558,'ИЗ ГУГЛА'!$B:$Z,AC$1,0)+AE558)*AD558,),VLOOKUP($A558,'ИЗ ГУГЛА'!$B:$Z,AC$1,0))</f>
        <v>1790</v>
      </c>
      <c r="AD558" s="78">
        <v>1</v>
      </c>
      <c r="AE558" s="160">
        <v>0</v>
      </c>
      <c r="AF558" s="183">
        <v>1790</v>
      </c>
      <c r="AG558" s="152" t="s">
        <v>27996</v>
      </c>
      <c r="AH558" s="161" t="str">
        <f>IFERROR(ROUND((VLOOKUP($A558,'ИЗ ГУГЛА'!$B:$Z,AH$1,0)+AJ558)*AI558,),VLOOKUP($A558,'ИЗ ГУГЛА'!$B:$Z,AH$1,0))</f>
        <v/>
      </c>
      <c r="AI558" s="78">
        <v>1</v>
      </c>
      <c r="AJ558" s="160">
        <v>0</v>
      </c>
      <c r="AK558" s="172"/>
      <c r="AL558" s="172"/>
      <c r="AM558" s="161" t="str">
        <f>IFERROR(ROUND((VLOOKUP($A558,'ИЗ ГУГЛА'!$B:$Z,AM$1,0)+AO558)*AN558,),VLOOKUP($A558,'ИЗ ГУГЛА'!$B:$Z,AM$1,0))</f>
        <v/>
      </c>
      <c r="AN558" s="160">
        <v>1</v>
      </c>
      <c r="AO558" s="160">
        <v>0</v>
      </c>
      <c r="AP558" s="172"/>
      <c r="AQ558" s="172"/>
      <c r="AR558" s="161" t="str">
        <f>IFERROR(ROUND((VLOOKUP($A558,'ИЗ ГУГЛА'!$B:$Z,AR$1,0)+AT558)*AS558,),VLOOKUP($A558,'ИЗ ГУГЛА'!$B:$Z,AR$1,0))</f>
        <v/>
      </c>
      <c r="AS558" s="160">
        <v>1</v>
      </c>
      <c r="AT558" s="160">
        <v>0</v>
      </c>
      <c r="AU558" s="172"/>
      <c r="AV558" s="172"/>
    </row>
    <row r="559" spans="1:48" ht="46.5" hidden="1" thickTop="1" thickBot="1">
      <c r="A559" s="121">
        <v>204066</v>
      </c>
      <c r="B559" s="115">
        <f>VLOOKUP($A559,'Выгр Кат'!$A:$T,B$1,0)</f>
        <v>29450</v>
      </c>
      <c r="C559" s="116" t="str">
        <f>VLOOKUP($A559,'Выгр Кат'!$A:$T,C$1,0)</f>
        <v>Ремень генератора ContiTech поликлиновой для Лада Гранта FL с кондиционером</v>
      </c>
      <c r="D559" s="115" t="str">
        <f>VLOOKUP($A559,'Выгр Кат'!$A:$T,D$1,0)</f>
        <v>Y</v>
      </c>
      <c r="E559" s="115" t="str">
        <f>VLOOKUP($A559,'Выгр Кат'!$A:$T,E$1,0)</f>
        <v>1</v>
      </c>
      <c r="F559" s="115">
        <f>VLOOKUP($A559,'Выгр Кат'!$A:$T,F$1,0)</f>
        <v>0</v>
      </c>
      <c r="G559" s="115" t="str">
        <f>VLOOKUP($A559,'Выгр Кат'!$A:$T,G$1,0)</f>
        <v>6PK1019ELAST</v>
      </c>
      <c r="H559" s="115">
        <f>VLOOKUP($A559,'Выгр Кат'!$A:$T,H$1,0)</f>
        <v>0</v>
      </c>
      <c r="I559" s="91" t="str">
        <f>_xlfn.CONCAT(N559," ",G559)</f>
        <v>CONTITECH 6PK1019ELAST</v>
      </c>
      <c r="J559" s="102" t="s">
        <v>606</v>
      </c>
      <c r="K559" s="75">
        <f>VLOOKUP(J559,'Отчет Eplex'!$B:$E,4,0)</f>
        <v>1284.5999999999999</v>
      </c>
      <c r="L559" s="75">
        <f t="shared" si="121"/>
        <v>234.59999999999991</v>
      </c>
      <c r="M559" s="72">
        <v>1</v>
      </c>
      <c r="N559" s="136" t="s">
        <v>587</v>
      </c>
      <c r="O559" s="135" t="str">
        <f>IFERROR(IF(INDEX('Прайс шпак'!$F:$F,MATCH(I559,'Прайс шпак'!N:N,0))=N559,"шпак","Ошибка"),"Ошибка")</f>
        <v>шпак</v>
      </c>
      <c r="P559" s="92">
        <f>INDEX('Прайс шпак'!$H:$H,MATCH(I559,'Прайс шпак'!N:N,0))*M559</f>
        <v>1050</v>
      </c>
      <c r="Q559" s="72">
        <f>VLOOKUP(P559,Наценка!$A$1:$B$8,2,1)</f>
        <v>1.39</v>
      </c>
      <c r="R559" s="125">
        <f>AB559*1.02</f>
        <v>1674.84</v>
      </c>
      <c r="S559" s="74">
        <f t="shared" si="122"/>
        <v>1690</v>
      </c>
      <c r="T559" s="75">
        <f>VLOOKUP($A559,'Выгр Кат'!$A:$T,T$1,0)</f>
        <v>1050</v>
      </c>
      <c r="U559" s="75">
        <f>VLOOKUP($A559,'Выгр Кат'!$A:$T,U$1,0)</f>
        <v>1690</v>
      </c>
      <c r="V559" s="76">
        <f t="shared" si="123"/>
        <v>0</v>
      </c>
      <c r="W559" s="76">
        <f t="shared" si="124"/>
        <v>0</v>
      </c>
      <c r="X559" s="77">
        <f>IF(IFERROR(RIGHT(E559,1),"")="✔",S559*(1-#REF!),S559*(1-$X$2))</f>
        <v>1571.6999999999998</v>
      </c>
      <c r="Y559" s="167">
        <f t="shared" si="125"/>
        <v>0.49685714285714266</v>
      </c>
      <c r="Z559" s="167">
        <f t="shared" si="126"/>
        <v>4.2813641900121914E-2</v>
      </c>
      <c r="AA559" s="167">
        <f t="shared" si="127"/>
        <v>0.56380952380952376</v>
      </c>
      <c r="AB559" s="174">
        <f>AK559</f>
        <v>1642</v>
      </c>
      <c r="AC559" s="161">
        <f>IFERROR(ROUND((VLOOKUP($A559,'ИЗ ГУГЛА'!$B:$Z,AC$1,0)+AE559)*AD559,),VLOOKUP($A559,'ИЗ ГУГЛА'!$B:$Z,AC$1,0))</f>
        <v>1690</v>
      </c>
      <c r="AD559" s="78">
        <v>1</v>
      </c>
      <c r="AE559" s="160">
        <v>0</v>
      </c>
      <c r="AF559" s="183">
        <v>1690</v>
      </c>
      <c r="AG559" s="152" t="s">
        <v>26860</v>
      </c>
      <c r="AH559" s="161">
        <f>IFERROR(ROUND((VLOOKUP($A559,'ИЗ ГУГЛА'!$B:$Z,AH$1,0)+AJ559)*AI559,),VLOOKUP($A559,'ИЗ ГУГЛА'!$B:$Z,AH$1,0))</f>
        <v>1642</v>
      </c>
      <c r="AI559" s="78">
        <v>1</v>
      </c>
      <c r="AJ559" s="160">
        <v>0</v>
      </c>
      <c r="AK559" s="184">
        <v>1642</v>
      </c>
      <c r="AL559" s="172" t="s">
        <v>33341</v>
      </c>
      <c r="AM559" s="161" t="str">
        <f>IFERROR(ROUND((VLOOKUP($A559,'ИЗ ГУГЛА'!$B:$Z,AM$1,0)+AO559)*AN559,),VLOOKUP($A559,'ИЗ ГУГЛА'!$B:$Z,AM$1,0))</f>
        <v/>
      </c>
      <c r="AN559" s="160">
        <v>1</v>
      </c>
      <c r="AO559" s="160">
        <v>0</v>
      </c>
      <c r="AP559" s="172"/>
      <c r="AQ559" s="172"/>
      <c r="AR559" s="161" t="str">
        <f>IFERROR(ROUND((VLOOKUP($A559,'ИЗ ГУГЛА'!$B:$Z,AR$1,0)+AT559)*AS559,),VLOOKUP($A559,'ИЗ ГУГЛА'!$B:$Z,AR$1,0))</f>
        <v/>
      </c>
      <c r="AS559" s="160">
        <v>1</v>
      </c>
      <c r="AT559" s="160">
        <v>0</v>
      </c>
      <c r="AU559" s="172"/>
      <c r="AV559" s="172"/>
    </row>
    <row r="560" spans="1:48" ht="46.5" hidden="1" thickTop="1" thickBot="1">
      <c r="A560" s="121">
        <v>204101</v>
      </c>
      <c r="B560" s="115">
        <f>VLOOKUP($A560,'Выгр Кат'!$A:$T,B$1,0)</f>
        <v>29518</v>
      </c>
      <c r="C560" s="116" t="str">
        <f>VLOOKUP($A560,'Выгр Кат'!$A:$T,C$1,0)</f>
        <v>Ремень генератора DAYCO для Лада Калина, Калина 2, Гранта с кондиционером</v>
      </c>
      <c r="D560" s="115" t="str">
        <f>VLOOKUP($A560,'Выгр Кат'!$A:$T,D$1,0)</f>
        <v>Y</v>
      </c>
      <c r="E560" s="115" t="str">
        <f>VLOOKUP($A560,'Выгр Кат'!$A:$T,E$1,0)</f>
        <v>1</v>
      </c>
      <c r="F560" s="115">
        <f>VLOOKUP($A560,'Выгр Кат'!$A:$T,F$1,0)</f>
        <v>0</v>
      </c>
      <c r="G560" s="115" t="str">
        <f>VLOOKUP($A560,'Выгр Кат'!$A:$T,G$1,0)</f>
        <v>6PK996</v>
      </c>
      <c r="H560" s="115">
        <f>VLOOKUP($A560,'Выгр Кат'!$A:$T,H$1,0)</f>
        <v>0</v>
      </c>
      <c r="I560" s="91" t="str">
        <f>_xlfn.CONCAT(N560," ",G560)</f>
        <v>DAYCO 6PK996</v>
      </c>
      <c r="J560" s="102" t="s">
        <v>1156</v>
      </c>
      <c r="K560" s="75">
        <f>VLOOKUP(J560,'Отчет Eplex'!$B:$E,4,0)</f>
        <v>571.04999999999995</v>
      </c>
      <c r="L560" s="75">
        <f t="shared" si="121"/>
        <v>-398.95000000000005</v>
      </c>
      <c r="M560" s="72">
        <v>1</v>
      </c>
      <c r="N560" s="136" t="s">
        <v>1133</v>
      </c>
      <c r="O560" s="135" t="str">
        <f>IFERROR(IF(INDEX('Прайс шпак'!$F:$F,MATCH(I560,'Прайс шпак'!N:N,0))=N560,"шпак","Ошибка"),"Ошибка")</f>
        <v>шпак</v>
      </c>
      <c r="P560" s="92">
        <f>INDEX('Прайс шпак'!$H:$H,MATCH(I560,'Прайс шпак'!N:N,0))*M560</f>
        <v>970</v>
      </c>
      <c r="Q560" s="72">
        <f>VLOOKUP(P560,Наценка!$A$1:$B$8,2,1)</f>
        <v>1.5</v>
      </c>
      <c r="R560" s="75">
        <f t="shared" si="128"/>
        <v>1455</v>
      </c>
      <c r="S560" s="74">
        <f t="shared" si="122"/>
        <v>1490</v>
      </c>
      <c r="T560" s="75">
        <f>VLOOKUP($A560,'Выгр Кат'!$A:$T,T$1,0)</f>
        <v>970</v>
      </c>
      <c r="U560" s="75">
        <f>VLOOKUP($A560,'Выгр Кат'!$A:$T,U$1,0)</f>
        <v>1490</v>
      </c>
      <c r="V560" s="76">
        <f t="shared" si="123"/>
        <v>0</v>
      </c>
      <c r="W560" s="76">
        <f t="shared" si="124"/>
        <v>0</v>
      </c>
      <c r="X560" s="77">
        <f>IF(IFERROR(RIGHT(E560,1),"")="✔",S560*(1-#REF!),S560*(1-$X$2))</f>
        <v>1385.6999999999998</v>
      </c>
      <c r="Y560" s="167">
        <f t="shared" si="125"/>
        <v>0.42855670103092769</v>
      </c>
      <c r="Z560" s="167">
        <f t="shared" si="126"/>
        <v>7.0000000000000118E-2</v>
      </c>
      <c r="AA560" s="167">
        <f t="shared" si="127"/>
        <v>0.53608247422680422</v>
      </c>
      <c r="AB560" s="169">
        <f t="shared" si="135"/>
        <v>1490</v>
      </c>
      <c r="AC560" s="161">
        <f>IFERROR(ROUND((VLOOKUP($A560,'ИЗ ГУГЛА'!$B:$Z,AC$1,0)+AE560)*AD560,),VLOOKUP($A560,'ИЗ ГУГЛА'!$B:$Z,AC$1,0))</f>
        <v>1490</v>
      </c>
      <c r="AD560" s="78">
        <v>1</v>
      </c>
      <c r="AE560" s="160">
        <v>0</v>
      </c>
      <c r="AF560" s="117">
        <v>1490</v>
      </c>
      <c r="AG560" s="152" t="s">
        <v>27995</v>
      </c>
      <c r="AH560" s="161" t="str">
        <f>IFERROR(ROUND((VLOOKUP($A560,'ИЗ ГУГЛА'!$B:$Z,AH$1,0)+AJ560)*AI560,),VLOOKUP($A560,'ИЗ ГУГЛА'!$B:$Z,AH$1,0))</f>
        <v/>
      </c>
      <c r="AI560" s="78">
        <v>1</v>
      </c>
      <c r="AJ560" s="160">
        <v>0</v>
      </c>
      <c r="AK560" s="172"/>
      <c r="AL560" s="172"/>
      <c r="AM560" s="161" t="str">
        <f>IFERROR(ROUND((VLOOKUP($A560,'ИЗ ГУГЛА'!$B:$Z,AM$1,0)+AO560)*AN560,),VLOOKUP($A560,'ИЗ ГУГЛА'!$B:$Z,AM$1,0))</f>
        <v/>
      </c>
      <c r="AN560" s="160">
        <v>1</v>
      </c>
      <c r="AO560" s="160">
        <v>0</v>
      </c>
      <c r="AP560" s="172"/>
      <c r="AQ560" s="172"/>
      <c r="AR560" s="161" t="str">
        <f>IFERROR(ROUND((VLOOKUP($A560,'ИЗ ГУГЛА'!$B:$Z,AR$1,0)+AT560)*AS560,),VLOOKUP($A560,'ИЗ ГУГЛА'!$B:$Z,AR$1,0))</f>
        <v/>
      </c>
      <c r="AS560" s="160">
        <v>1</v>
      </c>
      <c r="AT560" s="160">
        <v>0</v>
      </c>
      <c r="AU560" s="172"/>
      <c r="AV560" s="172"/>
    </row>
    <row r="561" spans="1:48" ht="31.5" hidden="1" thickTop="1" thickBot="1">
      <c r="A561" s="121">
        <v>204249</v>
      </c>
      <c r="B561" s="115">
        <f>VLOOKUP($A561,'Выгр Кат'!$A:$T,B$1,0)</f>
        <v>29532</v>
      </c>
      <c r="C561" s="116" t="str">
        <f>VLOOKUP($A561,'Выгр Кат'!$A:$T,C$1,0)</f>
        <v>Ремень ГРМ DAYCO для ВАЗ 2108-21099</v>
      </c>
      <c r="D561" s="115" t="str">
        <f>VLOOKUP($A561,'Выгр Кат'!$A:$T,D$1,0)</f>
        <v>Y</v>
      </c>
      <c r="E561" s="115" t="str">
        <f>VLOOKUP($A561,'Выгр Кат'!$A:$T,E$1,0)</f>
        <v>1</v>
      </c>
      <c r="F561" s="115">
        <f>VLOOKUP($A561,'Выгр Кат'!$A:$T,F$1,0)</f>
        <v>0</v>
      </c>
      <c r="G561" s="115" t="str">
        <f>VLOOKUP($A561,'Выгр Кат'!$A:$T,G$1,0)</f>
        <v>111SP190</v>
      </c>
      <c r="H561" s="115">
        <f>VLOOKUP($A561,'Выгр Кат'!$A:$T,H$1,0)</f>
        <v>0</v>
      </c>
      <c r="I561" s="102" t="s">
        <v>1165</v>
      </c>
      <c r="J561" s="102" t="s">
        <v>1165</v>
      </c>
      <c r="K561" s="75">
        <f>VLOOKUP(J561,'Отчет Eplex'!$B:$E,4,0)</f>
        <v>635.49</v>
      </c>
      <c r="L561" s="75">
        <f t="shared" si="121"/>
        <v>135.49</v>
      </c>
      <c r="M561" s="72">
        <v>1</v>
      </c>
      <c r="N561" s="72" t="s">
        <v>1133</v>
      </c>
      <c r="O561" s="72" t="str">
        <f>IFERROR(IF(VLOOKUP(I561,'Прайс шпак'!C:F,4,0)=N561,"шпак","Ошибка"),"Ошибка")</f>
        <v>шпак</v>
      </c>
      <c r="P561" s="74">
        <f>INDEX('Прайс шпак'!$H:$H,MATCH(I561,'Прайс шпак'!$C:$C,0))*M561</f>
        <v>500</v>
      </c>
      <c r="Q561" s="72">
        <f>VLOOKUP(P561,Наценка!$A$1:$B$8,2,1)</f>
        <v>1.5</v>
      </c>
      <c r="R561" s="75">
        <f t="shared" si="128"/>
        <v>750</v>
      </c>
      <c r="S561" s="74">
        <f t="shared" si="122"/>
        <v>749</v>
      </c>
      <c r="T561" s="75">
        <f>VLOOKUP($A561,'Выгр Кат'!$A:$T,T$1,0)</f>
        <v>500</v>
      </c>
      <c r="U561" s="75">
        <f>VLOOKUP($A561,'Выгр Кат'!$A:$T,U$1,0)</f>
        <v>749</v>
      </c>
      <c r="V561" s="76">
        <f t="shared" si="123"/>
        <v>0</v>
      </c>
      <c r="W561" s="76">
        <f t="shared" si="124"/>
        <v>0</v>
      </c>
      <c r="X561" s="77">
        <f>IF(IFERROR(RIGHT(E561,1),"")="✔",S561*(1-#REF!),S561*(1-$X$2))</f>
        <v>696.56999999999994</v>
      </c>
      <c r="Y561" s="167">
        <f t="shared" si="125"/>
        <v>0.39313999999999982</v>
      </c>
      <c r="Z561" s="167" t="str">
        <f t="shared" si="126"/>
        <v/>
      </c>
      <c r="AA561" s="167" t="str">
        <f t="shared" si="127"/>
        <v/>
      </c>
      <c r="AB561" s="168"/>
      <c r="AC561" s="161" t="str">
        <f>IFERROR(ROUND((VLOOKUP($A561,'ИЗ ГУГЛА'!$B:$Z,AC$1,0)+AE561)*AD561,),VLOOKUP($A561,'ИЗ ГУГЛА'!$B:$Z,AC$1,0))</f>
        <v/>
      </c>
      <c r="AD561" s="78">
        <v>1</v>
      </c>
      <c r="AE561" s="160">
        <v>0</v>
      </c>
      <c r="AF561" s="118" t="s">
        <v>28492</v>
      </c>
      <c r="AG561" s="152"/>
      <c r="AH561" s="161" t="str">
        <f>IFERROR(ROUND((VLOOKUP($A561,'ИЗ ГУГЛА'!$B:$Z,AH$1,0)+AJ561)*AI561,),VLOOKUP($A561,'ИЗ ГУГЛА'!$B:$Z,AH$1,0))</f>
        <v/>
      </c>
      <c r="AI561" s="78">
        <v>1</v>
      </c>
      <c r="AJ561" s="160">
        <v>0</v>
      </c>
      <c r="AK561" s="172"/>
      <c r="AL561" s="172"/>
      <c r="AM561" s="161" t="str">
        <f>IFERROR(ROUND((VLOOKUP($A561,'ИЗ ГУГЛА'!$B:$Z,AM$1,0)+AO561)*AN561,),VLOOKUP($A561,'ИЗ ГУГЛА'!$B:$Z,AM$1,0))</f>
        <v/>
      </c>
      <c r="AN561" s="160">
        <v>1</v>
      </c>
      <c r="AO561" s="160">
        <v>0</v>
      </c>
      <c r="AP561" s="172"/>
      <c r="AQ561" s="172"/>
      <c r="AR561" s="161" t="str">
        <f>IFERROR(ROUND((VLOOKUP($A561,'ИЗ ГУГЛА'!$B:$Z,AR$1,0)+AT561)*AS561,),VLOOKUP($A561,'ИЗ ГУГЛА'!$B:$Z,AR$1,0))</f>
        <v/>
      </c>
      <c r="AS561" s="160">
        <v>1</v>
      </c>
      <c r="AT561" s="160">
        <v>0</v>
      </c>
      <c r="AU561" s="172"/>
      <c r="AV561" s="172"/>
    </row>
    <row r="562" spans="1:48" ht="31.5" thickTop="1" thickBot="1">
      <c r="A562" s="121">
        <v>158423</v>
      </c>
      <c r="B562" s="115">
        <f>VLOOKUP($A562,'Выгр Кат'!$A:$T,B$1,0)</f>
        <v>29556</v>
      </c>
      <c r="C562" s="116" t="str">
        <f>VLOOKUP($A562,'Выгр Кат'!$A:$T,C$1,0)</f>
        <v>Комплект ГРМ GATES для Лада Ларгус K7M с 8-ми клапанным двигателем</v>
      </c>
      <c r="D562" s="115" t="str">
        <f>VLOOKUP($A562,'Выгр Кат'!$A:$T,D$1,0)</f>
        <v>Y</v>
      </c>
      <c r="E562" s="115" t="str">
        <f>VLOOKUP($A562,'Выгр Кат'!$A:$T,E$1,0)</f>
        <v>1</v>
      </c>
      <c r="F562" s="115">
        <f>VLOOKUP($A562,'Выгр Кат'!$A:$T,F$1,0)</f>
        <v>0</v>
      </c>
      <c r="G562" s="115" t="str">
        <f>VLOOKUP($A562,'Выгр Кат'!$A:$T,G$1,0)</f>
        <v>K015662XS</v>
      </c>
      <c r="H562" s="115">
        <f>VLOOKUP($A562,'Выгр Кат'!$A:$T,H$1,0)</f>
        <v>0</v>
      </c>
      <c r="I562" s="102" t="s">
        <v>1484</v>
      </c>
      <c r="J562" s="102" t="s">
        <v>1484</v>
      </c>
      <c r="K562" s="75">
        <f>VLOOKUP(J562,'Отчет Eplex'!$B:$E,4,0)</f>
        <v>3586.62</v>
      </c>
      <c r="L562" s="75">
        <f t="shared" si="121"/>
        <v>-213.38000000000011</v>
      </c>
      <c r="M562" s="72">
        <v>1</v>
      </c>
      <c r="N562" s="80" t="s">
        <v>1473</v>
      </c>
      <c r="O562" s="72" t="str">
        <f>IFERROR(IF(VLOOKUP(I562,'Прайс шпак'!C:F,4,0)=N562,"шпак","Ошибка"),"Ошибка")</f>
        <v>шпак</v>
      </c>
      <c r="P562" s="74">
        <f>INDEX('Прайс шпак'!$H:$H,MATCH(I562,'Прайс шпак'!$C:$C,0))*M562</f>
        <v>3800</v>
      </c>
      <c r="Q562" s="72">
        <f>VLOOKUP(P562,Наценка!$A$1:$B$8,2,1)</f>
        <v>1.39</v>
      </c>
      <c r="R562" s="75">
        <f t="shared" si="128"/>
        <v>5282</v>
      </c>
      <c r="S562" s="74">
        <f t="shared" si="122"/>
        <v>5290</v>
      </c>
      <c r="T562" s="75">
        <f>VLOOKUP($A562,'Выгр Кат'!$A:$T,T$1,0)</f>
        <v>4500</v>
      </c>
      <c r="U562" s="75">
        <f>VLOOKUP($A562,'Выгр Кат'!$A:$T,U$1,0)</f>
        <v>6290</v>
      </c>
      <c r="V562" s="76">
        <f t="shared" si="123"/>
        <v>-700</v>
      </c>
      <c r="W562" s="76">
        <f t="shared" si="124"/>
        <v>-1000</v>
      </c>
      <c r="X562" s="77">
        <f>IF(IFERROR(RIGHT(E562,1),"")="✔",S562*(1-#REF!),S562*(1-$X$2))</f>
        <v>4919.7</v>
      </c>
      <c r="Y562" s="167">
        <f t="shared" si="125"/>
        <v>0.29465789473684212</v>
      </c>
      <c r="Z562" s="167">
        <f t="shared" si="126"/>
        <v>0.20521809369951538</v>
      </c>
      <c r="AA562" s="167">
        <f t="shared" si="127"/>
        <v>0.6289473684210527</v>
      </c>
      <c r="AB562" s="169">
        <f t="shared" ref="AB562:AB565" si="136">AF562</f>
        <v>6190</v>
      </c>
      <c r="AC562" s="161">
        <f>IFERROR(ROUND((VLOOKUP($A562,'ИЗ ГУГЛА'!$B:$Z,AC$1,0)+AE562)*AD562,),VLOOKUP($A562,'ИЗ ГУГЛА'!$B:$Z,AC$1,0))</f>
        <v>6190</v>
      </c>
      <c r="AD562" s="78">
        <v>1</v>
      </c>
      <c r="AE562" s="160">
        <v>0</v>
      </c>
      <c r="AF562" s="117">
        <v>6190</v>
      </c>
      <c r="AG562" s="152" t="s">
        <v>26832</v>
      </c>
      <c r="AH562" s="161" t="str">
        <f>IFERROR(ROUND((VLOOKUP($A562,'ИЗ ГУГЛА'!$B:$Z,AH$1,0)+AJ562)*AI562,),VLOOKUP($A562,'ИЗ ГУГЛА'!$B:$Z,AH$1,0))</f>
        <v/>
      </c>
      <c r="AI562" s="78">
        <v>1</v>
      </c>
      <c r="AJ562" s="160">
        <v>0</v>
      </c>
      <c r="AK562" s="172"/>
      <c r="AL562" s="172"/>
      <c r="AM562" s="161" t="str">
        <f>IFERROR(ROUND((VLOOKUP($A562,'ИЗ ГУГЛА'!$B:$Z,AM$1,0)+AO562)*AN562,),VLOOKUP($A562,'ИЗ ГУГЛА'!$B:$Z,AM$1,0))</f>
        <v/>
      </c>
      <c r="AN562" s="160">
        <v>1</v>
      </c>
      <c r="AO562" s="160">
        <v>0</v>
      </c>
      <c r="AP562" s="172"/>
      <c r="AQ562" s="172"/>
      <c r="AR562" s="161" t="str">
        <f>IFERROR(ROUND((VLOOKUP($A562,'ИЗ ГУГЛА'!$B:$Z,AR$1,0)+AT562)*AS562,),VLOOKUP($A562,'ИЗ ГУГЛА'!$B:$Z,AR$1,0))</f>
        <v/>
      </c>
      <c r="AS562" s="160">
        <v>1</v>
      </c>
      <c r="AT562" s="160">
        <v>0</v>
      </c>
      <c r="AU562" s="172"/>
      <c r="AV562" s="172"/>
    </row>
    <row r="563" spans="1:48" ht="31.5" hidden="1" thickTop="1" thickBot="1">
      <c r="A563" s="121">
        <v>186719</v>
      </c>
      <c r="B563" s="115">
        <f>VLOOKUP($A563,'Выгр Кат'!$A:$T,B$1,0)</f>
        <v>29676</v>
      </c>
      <c r="C563" s="116" t="str">
        <f>VLOOKUP($A563,'Выгр Кат'!$A:$T,C$1,0)</f>
        <v>Патрубок радиатора верхний ROSTECO для Лада Веста</v>
      </c>
      <c r="D563" s="115" t="str">
        <f>VLOOKUP($A563,'Выгр Кат'!$A:$T,D$1,0)</f>
        <v>Y</v>
      </c>
      <c r="E563" s="115" t="str">
        <f>VLOOKUP($A563,'Выгр Кат'!$A:$T,E$1,0)</f>
        <v>1</v>
      </c>
      <c r="F563" s="115" t="str">
        <f>VLOOKUP($A563,'Выгр Кат'!$A:$T,F$1,0)</f>
        <v>20693</v>
      </c>
      <c r="G563" s="115" t="str">
        <f>VLOOKUP($A563,'Выгр Кат'!$A:$T,G$1,0)</f>
        <v>8450006445</v>
      </c>
      <c r="H563" s="115">
        <f>VLOOKUP($A563,'Выгр Кат'!$A:$T,H$1,0)</f>
        <v>0</v>
      </c>
      <c r="I563" s="103">
        <v>20693</v>
      </c>
      <c r="J563" s="103">
        <v>20693</v>
      </c>
      <c r="K563" s="75" t="e">
        <f>VLOOKUP(J563,'Отчет Eplex'!$B:$E,4,0)</f>
        <v>#N/A</v>
      </c>
      <c r="L563" s="75" t="e">
        <f t="shared" si="121"/>
        <v>#N/A</v>
      </c>
      <c r="M563" s="72">
        <v>1</v>
      </c>
      <c r="N563" s="72" t="s">
        <v>2562</v>
      </c>
      <c r="O563" s="72" t="str">
        <f>IFERROR(IF(VLOOKUP(I563,'Прайс шпак'!C:F,4,0)=N563,"шпак","Ошибка"),"Ошибка")</f>
        <v>шпак</v>
      </c>
      <c r="P563" s="74">
        <f>INDEX('Прайс шпак'!$H:$H,MATCH(I563,'Прайс шпак'!$C:$C,0))*M563</f>
        <v>800</v>
      </c>
      <c r="Q563" s="72">
        <f>VLOOKUP(P563,Наценка!$A$1:$B$8,2,1)</f>
        <v>1.5</v>
      </c>
      <c r="R563" s="75">
        <f t="shared" si="128"/>
        <v>1200</v>
      </c>
      <c r="S563" s="74">
        <f t="shared" si="122"/>
        <v>1190</v>
      </c>
      <c r="T563" s="75">
        <f>VLOOKUP($A563,'Выгр Кат'!$A:$T,T$1,0)</f>
        <v>800</v>
      </c>
      <c r="U563" s="75">
        <f>VLOOKUP($A563,'Выгр Кат'!$A:$T,U$1,0)</f>
        <v>1190</v>
      </c>
      <c r="V563" s="76">
        <f t="shared" si="123"/>
        <v>0</v>
      </c>
      <c r="W563" s="76">
        <f t="shared" si="124"/>
        <v>0</v>
      </c>
      <c r="X563" s="77">
        <f>IF(IFERROR(RIGHT(E563,1),"")="✔",S563*(1-#REF!),S563*(1-$X$2))</f>
        <v>1106.6999999999998</v>
      </c>
      <c r="Y563" s="167">
        <f t="shared" si="125"/>
        <v>0.3833749999999998</v>
      </c>
      <c r="Z563" s="167">
        <f t="shared" si="126"/>
        <v>0.2038129496402879</v>
      </c>
      <c r="AA563" s="167">
        <f t="shared" si="127"/>
        <v>0.73750000000000004</v>
      </c>
      <c r="AB563" s="169">
        <f t="shared" si="136"/>
        <v>1390</v>
      </c>
      <c r="AC563" s="161">
        <f>IFERROR(ROUND((VLOOKUP($A563,'ИЗ ГУГЛА'!$B:$Z,AC$1,0)+AE563)*AD563,),VLOOKUP($A563,'ИЗ ГУГЛА'!$B:$Z,AC$1,0))</f>
        <v>1390</v>
      </c>
      <c r="AD563" s="78">
        <v>1</v>
      </c>
      <c r="AE563" s="160">
        <v>0</v>
      </c>
      <c r="AF563" s="117">
        <v>1390</v>
      </c>
      <c r="AG563" s="152" t="s">
        <v>28549</v>
      </c>
      <c r="AH563" s="161" t="str">
        <f>IFERROR(ROUND((VLOOKUP($A563,'ИЗ ГУГЛА'!$B:$Z,AH$1,0)+AJ563)*AI563,),VLOOKUP($A563,'ИЗ ГУГЛА'!$B:$Z,AH$1,0))</f>
        <v/>
      </c>
      <c r="AI563" s="78">
        <v>1</v>
      </c>
      <c r="AJ563" s="160">
        <v>0</v>
      </c>
      <c r="AK563" s="172"/>
      <c r="AL563" s="172"/>
      <c r="AM563" s="161" t="str">
        <f>IFERROR(ROUND((VLOOKUP($A563,'ИЗ ГУГЛА'!$B:$Z,AM$1,0)+AO563)*AN563,),VLOOKUP($A563,'ИЗ ГУГЛА'!$B:$Z,AM$1,0))</f>
        <v/>
      </c>
      <c r="AN563" s="160">
        <v>1</v>
      </c>
      <c r="AO563" s="160">
        <v>0</v>
      </c>
      <c r="AP563" s="172"/>
      <c r="AQ563" s="172"/>
      <c r="AR563" s="161" t="str">
        <f>IFERROR(ROUND((VLOOKUP($A563,'ИЗ ГУГЛА'!$B:$Z,AR$1,0)+AT563)*AS563,),VLOOKUP($A563,'ИЗ ГУГЛА'!$B:$Z,AR$1,0))</f>
        <v/>
      </c>
      <c r="AS563" s="160">
        <v>1</v>
      </c>
      <c r="AT563" s="160">
        <v>0</v>
      </c>
      <c r="AU563" s="172"/>
      <c r="AV563" s="172"/>
    </row>
    <row r="564" spans="1:48" ht="46.5" hidden="1" thickTop="1" thickBot="1">
      <c r="A564" s="121">
        <v>139959</v>
      </c>
      <c r="B564" s="115">
        <f>VLOOKUP($A564,'Выгр Кат'!$A:$T,B$1,0)</f>
        <v>34504</v>
      </c>
      <c r="C564" s="116" t="str">
        <f>VLOOKUP($A564,'Выгр Кат'!$A:$T,C$1,0)</f>
        <v>Выжимной подшипник SACHS гидравлический для Лада Ларгус, Веста, XRAY</v>
      </c>
      <c r="D564" s="115" t="str">
        <f>VLOOKUP($A564,'Выгр Кат'!$A:$T,D$1,0)</f>
        <v>Y</v>
      </c>
      <c r="E564" s="115" t="str">
        <f>VLOOKUP($A564,'Выгр Кат'!$A:$T,E$1,0)</f>
        <v>1</v>
      </c>
      <c r="F564" s="115">
        <f>VLOOKUP($A564,'Выгр Кат'!$A:$T,F$1,0)</f>
        <v>0</v>
      </c>
      <c r="G564" s="115" t="str">
        <f>VLOOKUP($A564,'Выгр Кат'!$A:$T,G$1,0)</f>
        <v>3182654146</v>
      </c>
      <c r="H564" s="115">
        <f>VLOOKUP($A564,'Выгр Кат'!$A:$T,H$1,0)</f>
        <v>0</v>
      </c>
      <c r="I564" s="103">
        <v>3182654299</v>
      </c>
      <c r="J564" s="103">
        <v>3182654299</v>
      </c>
      <c r="K564" s="75" t="e">
        <f>VLOOKUP(J564,'Отчет Eplex'!$B:$E,4,0)</f>
        <v>#N/A</v>
      </c>
      <c r="L564" s="75" t="e">
        <f t="shared" si="121"/>
        <v>#N/A</v>
      </c>
      <c r="M564" s="72">
        <v>1</v>
      </c>
      <c r="N564" s="72" t="s">
        <v>2566</v>
      </c>
      <c r="O564" s="72" t="str">
        <f>IFERROR(IF(VLOOKUP(I564,'Прайс шпак'!C:F,4,0)=N564,"шпак","Ошибка"),"Ошибка")</f>
        <v>шпак</v>
      </c>
      <c r="P564" s="74">
        <f>INDEX('Прайс шпак'!$H:$H,MATCH(I564,'Прайс шпак'!$C:$C,0))*M564</f>
        <v>4500</v>
      </c>
      <c r="Q564" s="72">
        <f>VLOOKUP(P564,Наценка!$A$1:$B$8,2,1)</f>
        <v>1.39</v>
      </c>
      <c r="R564" s="130">
        <f>P564*1.2*100/93</f>
        <v>5806.4516129032254</v>
      </c>
      <c r="S564" s="74">
        <f t="shared" si="122"/>
        <v>5890</v>
      </c>
      <c r="T564" s="75">
        <f>VLOOKUP($A564,'Выгр Кат'!$A:$T,T$1,0)</f>
        <v>4500</v>
      </c>
      <c r="U564" s="75">
        <f>VLOOKUP($A564,'Выгр Кат'!$A:$T,U$1,0)</f>
        <v>5890</v>
      </c>
      <c r="V564" s="76">
        <f t="shared" si="123"/>
        <v>0</v>
      </c>
      <c r="W564" s="76">
        <f t="shared" si="124"/>
        <v>0</v>
      </c>
      <c r="X564" s="77">
        <f>IF(IFERROR(RIGHT(E564,1),"")="✔",S564*(1-#REF!),S564*(1-$X$2))</f>
        <v>5477.7</v>
      </c>
      <c r="Y564" s="167">
        <f t="shared" si="125"/>
        <v>0.21726666666666672</v>
      </c>
      <c r="Z564" s="167">
        <f t="shared" si="126"/>
        <v>-0.12064238952536821</v>
      </c>
      <c r="AA564" s="167">
        <f t="shared" si="127"/>
        <v>8.62222222222222E-2</v>
      </c>
      <c r="AB564" s="174">
        <f>AK564</f>
        <v>4888</v>
      </c>
      <c r="AC564" s="161">
        <f>IFERROR(ROUND((VLOOKUP($A564,'ИЗ ГУГЛА'!$B:$Z,AC$1,0)+AE564)*AD564,),VLOOKUP($A564,'ИЗ ГУГЛА'!$B:$Z,AC$1,0))</f>
        <v>6490</v>
      </c>
      <c r="AD564" s="78">
        <v>1</v>
      </c>
      <c r="AE564" s="160">
        <v>0</v>
      </c>
      <c r="AF564" s="183">
        <v>6490</v>
      </c>
      <c r="AG564" s="152" t="s">
        <v>26824</v>
      </c>
      <c r="AH564" s="161">
        <f>IFERROR(ROUND((VLOOKUP($A564,'ИЗ ГУГЛА'!$B:$Z,AH$1,0)+AJ564)*AI564,),VLOOKUP($A564,'ИЗ ГУГЛА'!$B:$Z,AH$1,0))</f>
        <v>4888</v>
      </c>
      <c r="AI564" s="78">
        <v>1</v>
      </c>
      <c r="AJ564" s="160">
        <v>0</v>
      </c>
      <c r="AK564" s="184">
        <v>4888</v>
      </c>
      <c r="AL564" s="172" t="s">
        <v>33348</v>
      </c>
      <c r="AM564" s="161" t="str">
        <f>IFERROR(ROUND((VLOOKUP($A564,'ИЗ ГУГЛА'!$B:$Z,AM$1,0)+AO564)*AN564,),VLOOKUP($A564,'ИЗ ГУГЛА'!$B:$Z,AM$1,0))</f>
        <v/>
      </c>
      <c r="AN564" s="160">
        <v>1</v>
      </c>
      <c r="AO564" s="160">
        <v>0</v>
      </c>
      <c r="AP564" s="172"/>
      <c r="AQ564" s="172"/>
      <c r="AR564" s="161" t="str">
        <f>IFERROR(ROUND((VLOOKUP($A564,'ИЗ ГУГЛА'!$B:$Z,AR$1,0)+AT564)*AS564,),VLOOKUP($A564,'ИЗ ГУГЛА'!$B:$Z,AR$1,0))</f>
        <v/>
      </c>
      <c r="AS564" s="160">
        <v>1</v>
      </c>
      <c r="AT564" s="160">
        <v>0</v>
      </c>
      <c r="AU564" s="172"/>
      <c r="AV564" s="172"/>
    </row>
    <row r="565" spans="1:48" ht="31.5" hidden="1" thickTop="1" thickBot="1">
      <c r="A565" s="121">
        <v>204099</v>
      </c>
      <c r="B565" s="115">
        <f>VLOOKUP($A565,'Выгр Кат'!$A:$T,B$1,0)</f>
        <v>34651</v>
      </c>
      <c r="C565" s="116" t="str">
        <f>VLOOKUP($A565,'Выгр Кат'!$A:$T,C$1,0)</f>
        <v>Ремень генератора DAYCO для Лада Калина с кондиционером</v>
      </c>
      <c r="D565" s="115" t="str">
        <f>VLOOKUP($A565,'Выгр Кат'!$A:$T,D$1,0)</f>
        <v>Y</v>
      </c>
      <c r="E565" s="115" t="str">
        <f>VLOOKUP($A565,'Выгр Кат'!$A:$T,E$1,0)</f>
        <v>1</v>
      </c>
      <c r="F565" s="115">
        <f>VLOOKUP($A565,'Выгр Кат'!$A:$T,F$1,0)</f>
        <v>0</v>
      </c>
      <c r="G565" s="115" t="str">
        <f>VLOOKUP($A565,'Выгр Кат'!$A:$T,G$1,0)</f>
        <v>6PK1005</v>
      </c>
      <c r="H565" s="115">
        <f>VLOOKUP($A565,'Выгр Кат'!$A:$T,H$1,0)</f>
        <v>0</v>
      </c>
      <c r="I565" s="91" t="str">
        <f>_xlfn.CONCAT(N565," ",G565)</f>
        <v>DAYCO 6PK1005</v>
      </c>
      <c r="J565" s="102" t="s">
        <v>1138</v>
      </c>
      <c r="K565" s="75">
        <f>VLOOKUP(J565,'Отчет Eplex'!$B:$E,4,0)</f>
        <v>659.07</v>
      </c>
      <c r="L565" s="75">
        <f t="shared" si="121"/>
        <v>-140.92999999999995</v>
      </c>
      <c r="M565" s="72">
        <v>1</v>
      </c>
      <c r="N565" s="136" t="s">
        <v>1133</v>
      </c>
      <c r="O565" s="135" t="str">
        <f>IFERROR(IF(INDEX('Прайс шпак'!$F:$F,MATCH(I565,'Прайс шпак'!N:N,0))=N565,"шпак","Ошибка"),"Ошибка")</f>
        <v>шпак</v>
      </c>
      <c r="P565" s="92">
        <f>INDEX('Прайс шпак'!$H:$H,MATCH(I565,'Прайс шпак'!N:N,0))*M565</f>
        <v>800</v>
      </c>
      <c r="Q565" s="72">
        <f>VLOOKUP(P565,Наценка!$A$1:$B$8,2,1)</f>
        <v>1.5</v>
      </c>
      <c r="R565" s="75">
        <f t="shared" si="128"/>
        <v>1200</v>
      </c>
      <c r="S565" s="74">
        <f t="shared" si="122"/>
        <v>1190</v>
      </c>
      <c r="T565" s="75">
        <f>VLOOKUP($A565,'Выгр Кат'!$A:$T,T$1,0)</f>
        <v>800</v>
      </c>
      <c r="U565" s="75">
        <f>VLOOKUP($A565,'Выгр Кат'!$A:$T,U$1,0)</f>
        <v>1190</v>
      </c>
      <c r="V565" s="76">
        <f t="shared" si="123"/>
        <v>0</v>
      </c>
      <c r="W565" s="76">
        <f t="shared" si="124"/>
        <v>0</v>
      </c>
      <c r="X565" s="77">
        <f>IF(IFERROR(RIGHT(E565,1),"")="✔",S565*(1-#REF!),S565*(1-$X$2))</f>
        <v>1106.6999999999998</v>
      </c>
      <c r="Y565" s="167">
        <f t="shared" si="125"/>
        <v>0.3833749999999998</v>
      </c>
      <c r="Z565" s="167">
        <f t="shared" si="126"/>
        <v>0.1420930232558141</v>
      </c>
      <c r="AA565" s="167">
        <f t="shared" si="127"/>
        <v>0.61250000000000004</v>
      </c>
      <c r="AB565" s="169">
        <f t="shared" si="136"/>
        <v>1290</v>
      </c>
      <c r="AC565" s="161">
        <f>IFERROR(ROUND((VLOOKUP($A565,'ИЗ ГУГЛА'!$B:$Z,AC$1,0)+AE565)*AD565,),VLOOKUP($A565,'ИЗ ГУГЛА'!$B:$Z,AC$1,0))</f>
        <v>1290</v>
      </c>
      <c r="AD565" s="78">
        <v>1</v>
      </c>
      <c r="AE565" s="160">
        <v>0</v>
      </c>
      <c r="AF565" s="183">
        <v>1290</v>
      </c>
      <c r="AG565" s="152" t="s">
        <v>27994</v>
      </c>
      <c r="AH565" s="161" t="str">
        <f>IFERROR(ROUND((VLOOKUP($A565,'ИЗ ГУГЛА'!$B:$Z,AH$1,0)+AJ565)*AI565,),VLOOKUP($A565,'ИЗ ГУГЛА'!$B:$Z,AH$1,0))</f>
        <v/>
      </c>
      <c r="AI565" s="78">
        <v>1</v>
      </c>
      <c r="AJ565" s="160">
        <v>0</v>
      </c>
      <c r="AK565" s="172"/>
      <c r="AL565" s="172"/>
      <c r="AM565" s="161" t="str">
        <f>IFERROR(ROUND((VLOOKUP($A565,'ИЗ ГУГЛА'!$B:$Z,AM$1,0)+AO565)*AN565,),VLOOKUP($A565,'ИЗ ГУГЛА'!$B:$Z,AM$1,0))</f>
        <v/>
      </c>
      <c r="AN565" s="160">
        <v>1</v>
      </c>
      <c r="AO565" s="160">
        <v>0</v>
      </c>
      <c r="AP565" s="172"/>
      <c r="AQ565" s="172"/>
      <c r="AR565" s="161" t="str">
        <f>IFERROR(ROUND((VLOOKUP($A565,'ИЗ ГУГЛА'!$B:$Z,AR$1,0)+AT565)*AS565,),VLOOKUP($A565,'ИЗ ГУГЛА'!$B:$Z,AR$1,0))</f>
        <v/>
      </c>
      <c r="AS565" s="160">
        <v>1</v>
      </c>
      <c r="AT565" s="160">
        <v>0</v>
      </c>
      <c r="AU565" s="172"/>
      <c r="AV565" s="172"/>
    </row>
    <row r="566" spans="1:48" ht="46.5" hidden="1" thickTop="1" thickBot="1">
      <c r="A566" s="121">
        <v>225472</v>
      </c>
      <c r="B566" s="115">
        <f>VLOOKUP($A566,'Выгр Кат'!$A:$T,B$1,0)</f>
        <v>36486</v>
      </c>
      <c r="C566" s="116" t="str">
        <f>VLOOKUP($A566,'Выгр Кат'!$A:$T,C$1,0)</f>
        <v>Шаровая опора HOFER Premium верхняя, цельнокованная для ВАЗ 2101-2107</v>
      </c>
      <c r="D566" s="115" t="str">
        <f>VLOOKUP($A566,'Выгр Кат'!$A:$T,D$1,0)</f>
        <v>Y</v>
      </c>
      <c r="E566" s="115" t="str">
        <f>VLOOKUP($A566,'Выгр Кат'!$A:$T,E$1,0)</f>
        <v>1</v>
      </c>
      <c r="F566" s="115">
        <f>VLOOKUP($A566,'Выгр Кат'!$A:$T,F$1,0)</f>
        <v>0</v>
      </c>
      <c r="G566" s="115" t="str">
        <f>VLOOKUP($A566,'Выгр Кат'!$A:$T,G$1,0)</f>
        <v>HF 815 541</v>
      </c>
      <c r="H566" s="115">
        <f>VLOOKUP($A566,'Выгр Кат'!$A:$T,H$1,0)</f>
        <v>0</v>
      </c>
      <c r="I566" s="102" t="s">
        <v>5828</v>
      </c>
      <c r="J566" s="102" t="s">
        <v>5828</v>
      </c>
      <c r="K566" s="75">
        <f>VLOOKUP(J566,'Отчет Eplex'!$B:$E,4,0)</f>
        <v>376.63</v>
      </c>
      <c r="L566" s="75">
        <f t="shared" si="121"/>
        <v>26.629999999999995</v>
      </c>
      <c r="M566" s="72">
        <v>1</v>
      </c>
      <c r="N566" s="72" t="s">
        <v>1675</v>
      </c>
      <c r="O566" s="72" t="str">
        <f>IFERROR(IF(VLOOKUP(I566,'Прайс шпак'!C:F,4,0)=N566,"шпак","Ошибка"),"Ошибка")</f>
        <v>шпак</v>
      </c>
      <c r="P566" s="74">
        <f>INDEX('Прайс шпак'!$H:$H,MATCH(I566,'Прайс шпак'!$C:$C,0))*M566</f>
        <v>350</v>
      </c>
      <c r="Q566" s="72">
        <f>VLOOKUP(P566,Наценка!$A$1:$B$8,2,1)</f>
        <v>1.55</v>
      </c>
      <c r="R566" s="75">
        <f t="shared" si="128"/>
        <v>542.5</v>
      </c>
      <c r="S566" s="74">
        <f t="shared" si="122"/>
        <v>549</v>
      </c>
      <c r="T566" s="75">
        <f>VLOOKUP($A566,'Выгр Кат'!$A:$T,T$1,0)</f>
        <v>350</v>
      </c>
      <c r="U566" s="75">
        <f>VLOOKUP($A566,'Выгр Кат'!$A:$T,U$1,0)</f>
        <v>549</v>
      </c>
      <c r="V566" s="76">
        <f t="shared" si="123"/>
        <v>0</v>
      </c>
      <c r="W566" s="76">
        <f t="shared" si="124"/>
        <v>0</v>
      </c>
      <c r="X566" s="77">
        <f>IF(IFERROR(RIGHT(E566,1),"")="✔",S566*(1-#REF!),S566*(1-$X$2))</f>
        <v>510.57</v>
      </c>
      <c r="Y566" s="167">
        <f t="shared" si="125"/>
        <v>0.45877142857142861</v>
      </c>
      <c r="Z566" s="167" t="str">
        <f t="shared" si="126"/>
        <v/>
      </c>
      <c r="AA566" s="167" t="str">
        <f t="shared" si="127"/>
        <v/>
      </c>
      <c r="AB566" s="168"/>
      <c r="AC566" s="161" t="str">
        <f>IFERROR(ROUND((VLOOKUP($A566,'ИЗ ГУГЛА'!$B:$Z,AC$1,0)+AE566)*AD566,),VLOOKUP($A566,'ИЗ ГУГЛА'!$B:$Z,AC$1,0))</f>
        <v/>
      </c>
      <c r="AD566" s="78">
        <v>1</v>
      </c>
      <c r="AE566" s="160">
        <v>0</v>
      </c>
      <c r="AF566" s="118" t="s">
        <v>28492</v>
      </c>
      <c r="AG566" s="152"/>
      <c r="AH566" s="161" t="str">
        <f>IFERROR(ROUND((VLOOKUP($A566,'ИЗ ГУГЛА'!$B:$Z,AH$1,0)+AJ566)*AI566,),VLOOKUP($A566,'ИЗ ГУГЛА'!$B:$Z,AH$1,0))</f>
        <v/>
      </c>
      <c r="AI566" s="78">
        <v>1</v>
      </c>
      <c r="AJ566" s="160">
        <v>0</v>
      </c>
      <c r="AK566" s="172"/>
      <c r="AL566" s="172"/>
      <c r="AM566" s="161" t="str">
        <f>IFERROR(ROUND((VLOOKUP($A566,'ИЗ ГУГЛА'!$B:$Z,AM$1,0)+AO566)*AN566,),VLOOKUP($A566,'ИЗ ГУГЛА'!$B:$Z,AM$1,0))</f>
        <v/>
      </c>
      <c r="AN566" s="160">
        <v>1</v>
      </c>
      <c r="AO566" s="160">
        <v>0</v>
      </c>
      <c r="AP566" s="172"/>
      <c r="AQ566" s="172"/>
      <c r="AR566" s="161" t="str">
        <f>IFERROR(ROUND((VLOOKUP($A566,'ИЗ ГУГЛА'!$B:$Z,AR$1,0)+AT566)*AS566,),VLOOKUP($A566,'ИЗ ГУГЛА'!$B:$Z,AR$1,0))</f>
        <v/>
      </c>
      <c r="AS566" s="160">
        <v>1</v>
      </c>
      <c r="AT566" s="160">
        <v>0</v>
      </c>
      <c r="AU566" s="172"/>
      <c r="AV566" s="172"/>
    </row>
    <row r="567" spans="1:48" ht="76.5" hidden="1" thickTop="1" thickBot="1">
      <c r="A567" s="121">
        <v>213803</v>
      </c>
      <c r="B567" s="115">
        <f>VLOOKUP($A567,'Выгр Кат'!$A:$T,B$1,0)</f>
        <v>36905</v>
      </c>
      <c r="C567" s="116" t="str">
        <f>VLOOKUP($A567,'Выгр Кат'!$A:$T,C$1,0)</f>
        <v>Свечи зажигания NGK V-line №11 для ВАЗ 2114, 2110-2112, Лада Калина, Калина 2, Приора, Приора 2, Гранта, Гранта FL, Веста, XRAY с 16-ти клапанным двигателем</v>
      </c>
      <c r="D567" s="115" t="str">
        <f>VLOOKUP($A567,'Выгр Кат'!$A:$T,D$1,0)</f>
        <v>Y</v>
      </c>
      <c r="E567" s="115" t="str">
        <f>VLOOKUP($A567,'Выгр Кат'!$A:$T,E$1,0)</f>
        <v>1</v>
      </c>
      <c r="F567" s="115" t="str">
        <f>VLOOKUP($A567,'Выгр Кат'!$A:$T,F$1,0)</f>
        <v>BCPR6E-11</v>
      </c>
      <c r="G567" s="115" t="str">
        <f>VLOOKUP($A567,'Выгр Кат'!$A:$T,G$1,0)</f>
        <v>2112370701001</v>
      </c>
      <c r="H567" s="115" t="str">
        <f>VLOOKUP($A567,'Выгр Кат'!$A:$T,H$1,0)</f>
        <v>2112-3707010</v>
      </c>
      <c r="I567" s="103">
        <v>5282</v>
      </c>
      <c r="J567" s="103">
        <v>5282</v>
      </c>
      <c r="K567" s="75" t="e">
        <f>VLOOKUP(J567,'Отчет Eplex'!$B:$E,4,0)</f>
        <v>#N/A</v>
      </c>
      <c r="L567" s="75" t="e">
        <f t="shared" si="121"/>
        <v>#N/A</v>
      </c>
      <c r="M567" s="72">
        <v>1</v>
      </c>
      <c r="N567" s="72" t="s">
        <v>2461</v>
      </c>
      <c r="O567" s="72" t="str">
        <f>IFERROR(IF(VLOOKUP(I567,'Прайс шпак'!C:F,4,0)=N567,"шпак","Ошибка"),"Ошибка")</f>
        <v>шпак</v>
      </c>
      <c r="P567" s="74">
        <f>INDEX('Прайс шпак'!$H:$H,MATCH(I567,'Прайс шпак'!$C:$C,0))*M567</f>
        <v>900</v>
      </c>
      <c r="Q567" s="72">
        <f>VLOOKUP(P567,Наценка!$A$1:$B$8,2,1)</f>
        <v>1.5</v>
      </c>
      <c r="R567" s="130">
        <f>P567*1.2*100/93</f>
        <v>1161.2903225806451</v>
      </c>
      <c r="S567" s="74">
        <f t="shared" si="122"/>
        <v>1190</v>
      </c>
      <c r="T567" s="75">
        <f>VLOOKUP($A567,'Выгр Кат'!$A:$T,T$1,0)</f>
        <v>900</v>
      </c>
      <c r="U567" s="75">
        <f>VLOOKUP($A567,'Выгр Кат'!$A:$T,U$1,0)</f>
        <v>1190</v>
      </c>
      <c r="V567" s="76">
        <f t="shared" si="123"/>
        <v>0</v>
      </c>
      <c r="W567" s="76">
        <f t="shared" si="124"/>
        <v>0</v>
      </c>
      <c r="X567" s="77">
        <f>IF(IFERROR(RIGHT(E567,1),"")="✔",S567*(1-#REF!),S567*(1-$X$2))</f>
        <v>1106.6999999999998</v>
      </c>
      <c r="Y567" s="167">
        <f t="shared" si="125"/>
        <v>0.22966666666666646</v>
      </c>
      <c r="Z567" s="167">
        <f t="shared" si="126"/>
        <v>-3.6235955056179603E-2</v>
      </c>
      <c r="AA567" s="167">
        <f t="shared" si="127"/>
        <v>0.18666666666666676</v>
      </c>
      <c r="AB567" s="174">
        <f>AK567</f>
        <v>1068</v>
      </c>
      <c r="AC567" s="161">
        <f>IFERROR(ROUND((VLOOKUP($A567,'ИЗ ГУГЛА'!$B:$Z,AC$1,0)+AE567)*AD567,),VLOOKUP($A567,'ИЗ ГУГЛА'!$B:$Z,AC$1,0))</f>
        <v>1390</v>
      </c>
      <c r="AD567" s="78">
        <v>1</v>
      </c>
      <c r="AE567" s="160">
        <v>0</v>
      </c>
      <c r="AF567" s="183">
        <v>1390</v>
      </c>
      <c r="AG567" s="152" t="s">
        <v>28555</v>
      </c>
      <c r="AH567" s="161">
        <f>IFERROR(ROUND((VLOOKUP($A567,'ИЗ ГУГЛА'!$B:$Z,AH$1,0)+AJ567)*AI567,),VLOOKUP($A567,'ИЗ ГУГЛА'!$B:$Z,AH$1,0))</f>
        <v>1068</v>
      </c>
      <c r="AI567" s="78">
        <v>1</v>
      </c>
      <c r="AJ567" s="160">
        <v>0</v>
      </c>
      <c r="AK567" s="184">
        <v>1068</v>
      </c>
      <c r="AL567" s="172" t="s">
        <v>33366</v>
      </c>
      <c r="AM567" s="161" t="str">
        <f>IFERROR(ROUND((VLOOKUP($A567,'ИЗ ГУГЛА'!$B:$Z,AM$1,0)+AO567)*AN567,),VLOOKUP($A567,'ИЗ ГУГЛА'!$B:$Z,AM$1,0))</f>
        <v/>
      </c>
      <c r="AN567" s="160">
        <v>1</v>
      </c>
      <c r="AO567" s="160">
        <v>0</v>
      </c>
      <c r="AP567" s="172"/>
      <c r="AQ567" s="172"/>
      <c r="AR567" s="161" t="str">
        <f>IFERROR(ROUND((VLOOKUP($A567,'ИЗ ГУГЛА'!$B:$Z,AR$1,0)+AT567)*AS567,),VLOOKUP($A567,'ИЗ ГУГЛА'!$B:$Z,AR$1,0))</f>
        <v/>
      </c>
      <c r="AS567" s="160">
        <v>1</v>
      </c>
      <c r="AT567" s="160">
        <v>0</v>
      </c>
      <c r="AU567" s="172"/>
      <c r="AV567" s="172"/>
    </row>
    <row r="568" spans="1:48" ht="61.5" hidden="1" thickTop="1" thickBot="1">
      <c r="A568" s="121">
        <v>195124</v>
      </c>
      <c r="B568" s="115">
        <f>VLOOKUP($A568,'Выгр Кат'!$A:$T,B$1,0)</f>
        <v>37674</v>
      </c>
      <c r="C568" s="116" t="str">
        <f>VLOOKUP($A568,'Выгр Кат'!$A:$T,C$1,0)</f>
        <v>Подшипник ступицы HOFER заднего колеса для ВАЗ 2108-21099, 2110-2112, 2113-2115, Лада Калина, Калина 2, Гранта, Гранта FL, Приора, Приора 2</v>
      </c>
      <c r="D568" s="115" t="str">
        <f>VLOOKUP($A568,'Выгр Кат'!$A:$T,D$1,0)</f>
        <v>Y</v>
      </c>
      <c r="E568" s="115" t="str">
        <f>VLOOKUP($A568,'Выгр Кат'!$A:$T,E$1,0)</f>
        <v>1</v>
      </c>
      <c r="F568" s="115" t="str">
        <f>VLOOKUP($A568,'Выгр Кат'!$A:$T,F$1,0)</f>
        <v>HF301045</v>
      </c>
      <c r="G568" s="115" t="str">
        <f>VLOOKUP($A568,'Выгр Кат'!$A:$T,G$1,0)</f>
        <v>21083104020</v>
      </c>
      <c r="H568" s="115" t="str">
        <f>VLOOKUP($A568,'Выгр Кат'!$A:$T,H$1,0)</f>
        <v>2108-3104020</v>
      </c>
      <c r="I568" s="102" t="s">
        <v>1884</v>
      </c>
      <c r="J568" s="102" t="s">
        <v>1884</v>
      </c>
      <c r="K568" s="75">
        <f>VLOOKUP(J568,'Отчет Eplex'!$B:$E,4,0)</f>
        <v>535.61</v>
      </c>
      <c r="L568" s="75">
        <f t="shared" ref="L568:L633" si="137">K568-P568</f>
        <v>135.61000000000001</v>
      </c>
      <c r="M568" s="72">
        <v>1</v>
      </c>
      <c r="N568" s="72" t="s">
        <v>1675</v>
      </c>
      <c r="O568" s="72" t="str">
        <f>IFERROR(IF(VLOOKUP(I568,'Прайс шпак'!C:F,4,0)=N568,"шпак","Ошибка"),"Ошибка")</f>
        <v>шпак</v>
      </c>
      <c r="P568" s="74">
        <f>INDEX('Прайс шпак'!$H:$H,MATCH(I568,'Прайс шпак'!$C:$C,0))*M568</f>
        <v>400</v>
      </c>
      <c r="Q568" s="72">
        <f>VLOOKUP(P568,Наценка!$A$1:$B$8,2,1)</f>
        <v>1.55</v>
      </c>
      <c r="R568" s="75">
        <f t="shared" si="128"/>
        <v>620</v>
      </c>
      <c r="S568" s="74">
        <f t="shared" ref="S568:S633" si="138">IF(R568&lt;=1000,(ROUNDUP(R568,-1)-1),(ROUNDUP(R568,-2)-10))</f>
        <v>619</v>
      </c>
      <c r="T568" s="75">
        <f>VLOOKUP($A568,'Выгр Кат'!$A:$T,T$1,0)</f>
        <v>400</v>
      </c>
      <c r="U568" s="75">
        <f>VLOOKUP($A568,'Выгр Кат'!$A:$T,U$1,0)</f>
        <v>619</v>
      </c>
      <c r="V568" s="76">
        <f t="shared" ref="V568:V633" si="139">P568-T568</f>
        <v>0</v>
      </c>
      <c r="W568" s="76">
        <f t="shared" ref="W568:W633" si="140">S568-U568</f>
        <v>0</v>
      </c>
      <c r="X568" s="77">
        <f>IF(IFERROR(RIGHT(E568,1),"")="✔",S568*(1-#REF!),S568*(1-$X$2))</f>
        <v>575.66999999999996</v>
      </c>
      <c r="Y568" s="167">
        <f t="shared" si="125"/>
        <v>0.43917499999999987</v>
      </c>
      <c r="Z568" s="167" t="str">
        <f t="shared" si="126"/>
        <v/>
      </c>
      <c r="AA568" s="167" t="str">
        <f t="shared" si="127"/>
        <v/>
      </c>
      <c r="AB568" s="168"/>
      <c r="AC568" s="161" t="str">
        <f>IFERROR(ROUND((VLOOKUP($A568,'ИЗ ГУГЛА'!$B:$Z,AC$1,0)+AE568)*AD568,),VLOOKUP($A568,'ИЗ ГУГЛА'!$B:$Z,AC$1,0))</f>
        <v/>
      </c>
      <c r="AD568" s="78">
        <v>1</v>
      </c>
      <c r="AE568" s="160">
        <v>0</v>
      </c>
      <c r="AF568" s="118" t="s">
        <v>28492</v>
      </c>
      <c r="AG568" s="152"/>
      <c r="AH568" s="161" t="str">
        <f>IFERROR(ROUND((VLOOKUP($A568,'ИЗ ГУГЛА'!$B:$Z,AH$1,0)+AJ568)*AI568,),VLOOKUP($A568,'ИЗ ГУГЛА'!$B:$Z,AH$1,0))</f>
        <v/>
      </c>
      <c r="AI568" s="78">
        <v>1</v>
      </c>
      <c r="AJ568" s="160">
        <v>0</v>
      </c>
      <c r="AK568" s="172"/>
      <c r="AL568" s="172"/>
      <c r="AM568" s="161" t="str">
        <f>IFERROR(ROUND((VLOOKUP($A568,'ИЗ ГУГЛА'!$B:$Z,AM$1,0)+AO568)*AN568,),VLOOKUP($A568,'ИЗ ГУГЛА'!$B:$Z,AM$1,0))</f>
        <v/>
      </c>
      <c r="AN568" s="160">
        <v>1</v>
      </c>
      <c r="AO568" s="160">
        <v>0</v>
      </c>
      <c r="AP568" s="172"/>
      <c r="AQ568" s="172"/>
      <c r="AR568" s="161" t="str">
        <f>IFERROR(ROUND((VLOOKUP($A568,'ИЗ ГУГЛА'!$B:$Z,AR$1,0)+AT568)*AS568,),VLOOKUP($A568,'ИЗ ГУГЛА'!$B:$Z,AR$1,0))</f>
        <v/>
      </c>
      <c r="AS568" s="160">
        <v>1</v>
      </c>
      <c r="AT568" s="160">
        <v>0</v>
      </c>
      <c r="AU568" s="172"/>
      <c r="AV568" s="172"/>
    </row>
    <row r="569" spans="1:48" ht="76.5" hidden="1" thickTop="1" thickBot="1">
      <c r="A569" s="121">
        <v>213830</v>
      </c>
      <c r="B569" s="115">
        <f>VLOOKUP($A569,'Выгр Кат'!$A:$T,B$1,0)</f>
        <v>14204</v>
      </c>
      <c r="C569" s="116" t="str">
        <f>VLOOKUP($A569,'Выгр Кат'!$A:$T,C$1,0)</f>
        <v>Свечи зажигания иридиевые BRISK Premium+ P2 для ВАЗ 2110-2112, 2114, Лада Калина, Калина 2, Приора, Приора 2, Гранта, Гранта FL, Веста, XRAY 16-ти клапанный двигатель</v>
      </c>
      <c r="D569" s="115" t="str">
        <f>VLOOKUP($A569,'Выгр Кат'!$A:$T,D$1,0)</f>
        <v>Y</v>
      </c>
      <c r="E569" s="115" t="str">
        <f>VLOOKUP($A569,'Выгр Кат'!$A:$T,E$1,0)</f>
        <v>1</v>
      </c>
      <c r="F569" s="115" t="str">
        <f>VLOOKUP($A569,'Выгр Кат'!$A:$T,F$1,0)</f>
        <v>DR15YIR-1</v>
      </c>
      <c r="G569" s="115" t="str">
        <f>VLOOKUP($A569,'Выгр Кат'!$A:$T,G$1,0)</f>
        <v>21123707010</v>
      </c>
      <c r="H569" s="115" t="str">
        <f>VLOOKUP($A569,'Выгр Кат'!$A:$T,H$1,0)</f>
        <v>2112-3707010</v>
      </c>
      <c r="I569" s="102" t="s">
        <v>241</v>
      </c>
      <c r="J569" s="102" t="s">
        <v>241</v>
      </c>
      <c r="K569" s="75" t="e">
        <f>VLOOKUP(J569,'Отчет Eplex'!$B:$E,4,0)</f>
        <v>#N/A</v>
      </c>
      <c r="L569" s="75" t="e">
        <f t="shared" si="137"/>
        <v>#N/A</v>
      </c>
      <c r="M569" s="72">
        <v>1</v>
      </c>
      <c r="N569" s="72" t="s">
        <v>561</v>
      </c>
      <c r="O569" s="72" t="str">
        <f>IFERROR(IF(VLOOKUP(I569,'Прайс шпак'!C:F,4,0)=N569,"шпак","Ошибка"),"Ошибка")</f>
        <v>шпак</v>
      </c>
      <c r="P569" s="74">
        <f>INDEX('Прайс шпак'!$H:$H,MATCH(I569,'Прайс шпак'!$C:$C,0))*M569</f>
        <v>1600</v>
      </c>
      <c r="Q569" s="72">
        <f>VLOOKUP(P569,Наценка!$A$1:$B$8,2,1)</f>
        <v>1.39</v>
      </c>
      <c r="R569" s="75">
        <f t="shared" si="128"/>
        <v>2224</v>
      </c>
      <c r="S569" s="74">
        <f t="shared" si="138"/>
        <v>2290</v>
      </c>
      <c r="T569" s="75">
        <f>VLOOKUP($A569,'Выгр Кат'!$A:$T,T$1,0)</f>
        <v>1600</v>
      </c>
      <c r="U569" s="75">
        <f>VLOOKUP($A569,'Выгр Кат'!$A:$T,U$1,0)</f>
        <v>2290</v>
      </c>
      <c r="V569" s="76">
        <f t="shared" si="139"/>
        <v>0</v>
      </c>
      <c r="W569" s="76">
        <f t="shared" si="140"/>
        <v>0</v>
      </c>
      <c r="X569" s="77">
        <f>IF(IFERROR(RIGHT(E569,1),"")="✔",S569*(1-#REF!),S569*(1-$X$2))</f>
        <v>2129.6999999999998</v>
      </c>
      <c r="Y569" s="167">
        <f t="shared" si="125"/>
        <v>0.33106249999999982</v>
      </c>
      <c r="Z569" s="167">
        <f t="shared" si="126"/>
        <v>0.1777220077220078</v>
      </c>
      <c r="AA569" s="167">
        <f t="shared" si="127"/>
        <v>0.61874999999999991</v>
      </c>
      <c r="AB569" s="169">
        <f t="shared" ref="AB569:AB582" si="141">AF569</f>
        <v>2590</v>
      </c>
      <c r="AC569" s="161">
        <f>IFERROR(ROUND((VLOOKUP($A569,'ИЗ ГУГЛА'!$B:$Z,AC$1,0)+AE569)*AD569,),VLOOKUP($A569,'ИЗ ГУГЛА'!$B:$Z,AC$1,0))</f>
        <v>2590</v>
      </c>
      <c r="AD569" s="78">
        <v>1</v>
      </c>
      <c r="AE569" s="160">
        <v>0</v>
      </c>
      <c r="AF569" s="183">
        <v>2590</v>
      </c>
      <c r="AG569" s="152" t="s">
        <v>28587</v>
      </c>
      <c r="AH569" s="161" t="str">
        <f>IFERROR(ROUND((VLOOKUP($A569,'ИЗ ГУГЛА'!$B:$Z,AH$1,0)+AJ569)*AI569,),VLOOKUP($A569,'ИЗ ГУГЛА'!$B:$Z,AH$1,0))</f>
        <v/>
      </c>
      <c r="AI569" s="78">
        <v>1</v>
      </c>
      <c r="AJ569" s="160">
        <v>0</v>
      </c>
      <c r="AK569" s="172"/>
      <c r="AL569" s="172"/>
      <c r="AM569" s="161" t="str">
        <f>IFERROR(ROUND((VLOOKUP($A569,'ИЗ ГУГЛА'!$B:$Z,AM$1,0)+AO569)*AN569,),VLOOKUP($A569,'ИЗ ГУГЛА'!$B:$Z,AM$1,0))</f>
        <v/>
      </c>
      <c r="AN569" s="160">
        <v>1</v>
      </c>
      <c r="AO569" s="160">
        <v>0</v>
      </c>
      <c r="AP569" s="172"/>
      <c r="AQ569" s="172"/>
      <c r="AR569" s="161" t="str">
        <f>IFERROR(ROUND((VLOOKUP($A569,'ИЗ ГУГЛА'!$B:$Z,AR$1,0)+AT569)*AS569,),VLOOKUP($A569,'ИЗ ГУГЛА'!$B:$Z,AR$1,0))</f>
        <v/>
      </c>
      <c r="AS569" s="160">
        <v>1</v>
      </c>
      <c r="AT569" s="160">
        <v>0</v>
      </c>
      <c r="AU569" s="172"/>
      <c r="AV569" s="172"/>
    </row>
    <row r="570" spans="1:48" ht="46.5" hidden="1" thickTop="1" thickBot="1">
      <c r="A570" s="121">
        <v>201260</v>
      </c>
      <c r="B570" s="115">
        <f>VLOOKUP($A570,'Выгр Кат'!$A:$T,B$1,0)</f>
        <v>23984</v>
      </c>
      <c r="C570" s="116" t="str">
        <f>VLOOKUP($A570,'Выгр Кат'!$A:$T,C$1,0)</f>
        <v>Провода высоковольтные TESLA HI-TEMP suppressor для ВАЗ 2101-2107 карбюратор</v>
      </c>
      <c r="D570" s="115" t="str">
        <f>VLOOKUP($A570,'Выгр Кат'!$A:$T,D$1,0)</f>
        <v>Y</v>
      </c>
      <c r="E570" s="115" t="str">
        <f>VLOOKUP($A570,'Выгр Кат'!$A:$T,E$1,0)</f>
        <v>1</v>
      </c>
      <c r="F570" s="115" t="str">
        <f>VLOOKUP($A570,'Выгр Кат'!$A:$T,F$1,0)</f>
        <v>T134H</v>
      </c>
      <c r="G570" s="115" t="str">
        <f>VLOOKUP($A570,'Выгр Кат'!$A:$T,G$1,0)</f>
        <v>21013707080</v>
      </c>
      <c r="H570" s="115" t="str">
        <f>VLOOKUP($A570,'Выгр Кат'!$A:$T,H$1,0)</f>
        <v>2101-3707080</v>
      </c>
      <c r="I570" s="102" t="s">
        <v>347</v>
      </c>
      <c r="J570" s="102" t="s">
        <v>347</v>
      </c>
      <c r="K570" s="75">
        <f>VLOOKUP(J570,'Отчет Eplex'!$B:$E,4,0)</f>
        <v>697.31</v>
      </c>
      <c r="L570" s="75">
        <f t="shared" si="137"/>
        <v>37.309999999999945</v>
      </c>
      <c r="M570" s="72">
        <v>1</v>
      </c>
      <c r="N570" s="72" t="s">
        <v>3394</v>
      </c>
      <c r="O570" s="72" t="str">
        <f>IFERROR(IF(VLOOKUP(I570,'Прайс шпак'!C:F,4,0)=N570,"шпак","Ошибка"),"Ошибка")</f>
        <v>шпак</v>
      </c>
      <c r="P570" s="74">
        <f>INDEX('Прайс шпак'!$H:$H,MATCH(I570,'Прайс шпак'!$C:$C,0))*M570</f>
        <v>660</v>
      </c>
      <c r="Q570" s="72">
        <f>VLOOKUP(P570,Наценка!$A$1:$B$8,2,1)</f>
        <v>1.5</v>
      </c>
      <c r="R570" s="75">
        <f t="shared" si="128"/>
        <v>990</v>
      </c>
      <c r="S570" s="74">
        <f t="shared" si="138"/>
        <v>989</v>
      </c>
      <c r="T570" s="75">
        <f>VLOOKUP($A570,'Выгр Кат'!$A:$T,T$1,0)</f>
        <v>660</v>
      </c>
      <c r="U570" s="75">
        <f>VLOOKUP($A570,'Выгр Кат'!$A:$T,U$1,0)</f>
        <v>989</v>
      </c>
      <c r="V570" s="76">
        <f t="shared" si="139"/>
        <v>0</v>
      </c>
      <c r="W570" s="76">
        <f t="shared" si="140"/>
        <v>0</v>
      </c>
      <c r="X570" s="77">
        <f>IF(IFERROR(RIGHT(E570,1),"")="✔",S570*(1-#REF!),S570*(1-$X$2))</f>
        <v>919.77</v>
      </c>
      <c r="Y570" s="167">
        <f t="shared" si="125"/>
        <v>0.3935909090909091</v>
      </c>
      <c r="Z570" s="167">
        <f t="shared" si="126"/>
        <v>0.15617431192660552</v>
      </c>
      <c r="AA570" s="167">
        <f t="shared" si="127"/>
        <v>0.6515151515151516</v>
      </c>
      <c r="AB570" s="169">
        <f t="shared" si="141"/>
        <v>1090</v>
      </c>
      <c r="AC570" s="161">
        <f>IFERROR(ROUND((VLOOKUP($A570,'ИЗ ГУГЛА'!$B:$Z,AC$1,0)+AE570)*AD570,),VLOOKUP($A570,'ИЗ ГУГЛА'!$B:$Z,AC$1,0))</f>
        <v>1090</v>
      </c>
      <c r="AD570" s="78">
        <v>1</v>
      </c>
      <c r="AE570" s="160">
        <v>0</v>
      </c>
      <c r="AF570" s="118">
        <v>1090</v>
      </c>
      <c r="AG570" s="152" t="s">
        <v>27226</v>
      </c>
      <c r="AH570" s="161" t="str">
        <f>IFERROR(ROUND((VLOOKUP($A570,'ИЗ ГУГЛА'!$B:$Z,AH$1,0)+AJ570)*AI570,),VLOOKUP($A570,'ИЗ ГУГЛА'!$B:$Z,AH$1,0))</f>
        <v/>
      </c>
      <c r="AI570" s="78">
        <v>1</v>
      </c>
      <c r="AJ570" s="160">
        <v>0</v>
      </c>
      <c r="AK570" s="172"/>
      <c r="AL570" s="172"/>
      <c r="AM570" s="161" t="str">
        <f>IFERROR(ROUND((VLOOKUP($A570,'ИЗ ГУГЛА'!$B:$Z,AM$1,0)+AO570)*AN570,),VLOOKUP($A570,'ИЗ ГУГЛА'!$B:$Z,AM$1,0))</f>
        <v/>
      </c>
      <c r="AN570" s="160">
        <v>1</v>
      </c>
      <c r="AO570" s="160">
        <v>0</v>
      </c>
      <c r="AP570" s="172"/>
      <c r="AQ570" s="172"/>
      <c r="AR570" s="161" t="str">
        <f>IFERROR(ROUND((VLOOKUP($A570,'ИЗ ГУГЛА'!$B:$Z,AR$1,0)+AT570)*AS570,),VLOOKUP($A570,'ИЗ ГУГЛА'!$B:$Z,AR$1,0))</f>
        <v/>
      </c>
      <c r="AS570" s="160">
        <v>1</v>
      </c>
      <c r="AT570" s="160">
        <v>0</v>
      </c>
      <c r="AU570" s="172"/>
      <c r="AV570" s="172"/>
    </row>
    <row r="571" spans="1:48" ht="46.5" hidden="1" thickTop="1" thickBot="1">
      <c r="A571" s="121">
        <v>194974</v>
      </c>
      <c r="B571" s="115">
        <f>VLOOKUP($A571,'Выгр Кат'!$A:$T,B$1,0)</f>
        <v>48166</v>
      </c>
      <c r="C571" s="116" t="str">
        <f>VLOOKUP($A571,'Выгр Кат'!$A:$T,C$1,0)</f>
        <v>Подшипник СЭВИ Эксперт опоры стойки передней подвески для Лада Гранта FL</v>
      </c>
      <c r="D571" s="115" t="str">
        <f>VLOOKUP($A571,'Выгр Кат'!$A:$T,D$1,0)</f>
        <v>Y</v>
      </c>
      <c r="E571" s="115" t="str">
        <f>VLOOKUP($A571,'Выгр Кат'!$A:$T,E$1,0)</f>
        <v>1ск4</v>
      </c>
      <c r="F571" s="115">
        <f>VLOOKUP($A571,'Выгр Кат'!$A:$T,F$1,0)</f>
        <v>0</v>
      </c>
      <c r="G571" s="115" t="str">
        <f>VLOOKUP($A571,'Выгр Кат'!$A:$T,G$1,0)</f>
        <v>1120-2840 21928-2902840-00</v>
      </c>
      <c r="H571" s="115">
        <f>VLOOKUP($A571,'Выгр Кат'!$A:$T,H$1,0)</f>
        <v>0</v>
      </c>
      <c r="I571" s="102" t="s">
        <v>25487</v>
      </c>
      <c r="J571" s="102" t="s">
        <v>25487</v>
      </c>
      <c r="K571" s="75" t="e">
        <f>VLOOKUP(J571,'Отчет Eplex'!$B:$E,4,0)</f>
        <v>#N/A</v>
      </c>
      <c r="L571" s="75" t="e">
        <f t="shared" si="137"/>
        <v>#N/A</v>
      </c>
      <c r="M571" s="72">
        <v>1</v>
      </c>
      <c r="N571" s="80" t="s">
        <v>2596</v>
      </c>
      <c r="O571" s="72" t="str">
        <f>IFERROR(IF(VLOOKUP(I571,'Прайс шпак'!C:F,4,0)=N571,"шпак","Ошибка"),"Ошибка")</f>
        <v>шпак</v>
      </c>
      <c r="P571" s="74">
        <f>INDEX('Прайс шпак'!$H:$H,MATCH(I571,'Прайс шпак'!$C:$C,0))*M571</f>
        <v>800</v>
      </c>
      <c r="Q571" s="72">
        <f>VLOOKUP(P571,Наценка!$A$1:$B$8,2,1)</f>
        <v>1.5</v>
      </c>
      <c r="R571" s="75">
        <f t="shared" si="128"/>
        <v>1200</v>
      </c>
      <c r="S571" s="74">
        <f t="shared" si="138"/>
        <v>1190</v>
      </c>
      <c r="T571" s="75">
        <f>VLOOKUP($A571,'Выгр Кат'!$A:$T,T$1,0)</f>
        <v>800</v>
      </c>
      <c r="U571" s="75">
        <f>VLOOKUP($A571,'Выгр Кат'!$A:$T,U$1,0)</f>
        <v>1190</v>
      </c>
      <c r="V571" s="76">
        <f t="shared" si="139"/>
        <v>0</v>
      </c>
      <c r="W571" s="76">
        <f t="shared" si="140"/>
        <v>0</v>
      </c>
      <c r="X571" s="77">
        <f>IF(IFERROR(RIGHT(E571,1),"")="✔",S571*(1-#REF!),S571*(1-$X$2))</f>
        <v>1106.6999999999998</v>
      </c>
      <c r="Y571" s="167">
        <f t="shared" si="125"/>
        <v>0.3833749999999998</v>
      </c>
      <c r="Z571" s="167">
        <f t="shared" si="126"/>
        <v>0.2038129496402879</v>
      </c>
      <c r="AA571" s="167">
        <f t="shared" si="127"/>
        <v>0.73750000000000004</v>
      </c>
      <c r="AB571" s="169">
        <f t="shared" si="141"/>
        <v>1390</v>
      </c>
      <c r="AC571" s="161">
        <f>IFERROR(ROUND((VLOOKUP($A571,'ИЗ ГУГЛА'!$B:$Z,AC$1,0)+AE571)*AD571,),VLOOKUP($A571,'ИЗ ГУГЛА'!$B:$Z,AC$1,0))</f>
        <v>1390</v>
      </c>
      <c r="AD571" s="78">
        <v>1</v>
      </c>
      <c r="AE571" s="160">
        <v>0</v>
      </c>
      <c r="AF571" s="117">
        <v>1390</v>
      </c>
      <c r="AG571" s="152" t="s">
        <v>27993</v>
      </c>
      <c r="AH571" s="161" t="str">
        <f>IFERROR(ROUND((VLOOKUP($A571,'ИЗ ГУГЛА'!$B:$Z,AH$1,0)+AJ571)*AI571,),VLOOKUP($A571,'ИЗ ГУГЛА'!$B:$Z,AH$1,0))</f>
        <v/>
      </c>
      <c r="AI571" s="78">
        <v>1</v>
      </c>
      <c r="AJ571" s="160">
        <v>0</v>
      </c>
      <c r="AK571" s="172"/>
      <c r="AL571" s="172"/>
      <c r="AM571" s="161" t="str">
        <f>IFERROR(ROUND((VLOOKUP($A571,'ИЗ ГУГЛА'!$B:$Z,AM$1,0)+AO571)*AN571,),VLOOKUP($A571,'ИЗ ГУГЛА'!$B:$Z,AM$1,0))</f>
        <v/>
      </c>
      <c r="AN571" s="160">
        <v>1</v>
      </c>
      <c r="AO571" s="160">
        <v>0</v>
      </c>
      <c r="AP571" s="172"/>
      <c r="AQ571" s="172"/>
      <c r="AR571" s="161" t="str">
        <f>IFERROR(ROUND((VLOOKUP($A571,'ИЗ ГУГЛА'!$B:$Z,AR$1,0)+AT571)*AS571,),VLOOKUP($A571,'ИЗ ГУГЛА'!$B:$Z,AR$1,0))</f>
        <v/>
      </c>
      <c r="AS571" s="160">
        <v>1</v>
      </c>
      <c r="AT571" s="160">
        <v>0</v>
      </c>
      <c r="AU571" s="172"/>
      <c r="AV571" s="172"/>
    </row>
    <row r="572" spans="1:48" ht="61.5" thickTop="1" thickBot="1">
      <c r="A572" s="121">
        <v>226365</v>
      </c>
      <c r="B572" s="115">
        <f>VLOOKUP($A572,'Выгр Кат'!$A:$T,B$1,0)</f>
        <v>48182</v>
      </c>
      <c r="C572" s="116" t="str">
        <f>VLOOKUP($A572,'Выгр Кат'!$A:$T,C$1,0)</f>
        <v>Штанга СЭВИ ЭКСПЕРТ подвески двигателя для Лада Ларгус, Renault Clio, Duster, Logan, Sandero, Modus, Megan</v>
      </c>
      <c r="D572" s="115" t="str">
        <f>VLOOKUP($A572,'Выгр Кат'!$A:$T,D$1,0)</f>
        <v>Y</v>
      </c>
      <c r="E572" s="115" t="str">
        <f>VLOOKUP($A572,'Выгр Кат'!$A:$T,E$1,0)</f>
        <v>1</v>
      </c>
      <c r="F572" s="115">
        <f>VLOOKUP($A572,'Выгр Кат'!$A:$T,F$1,0)</f>
        <v>0</v>
      </c>
      <c r="G572" s="115" t="str">
        <f>VLOOKUP($A572,'Выгр Кат'!$A:$T,G$1,0)</f>
        <v>5111-5641 / 8200575641</v>
      </c>
      <c r="H572" s="115">
        <f>VLOOKUP($A572,'Выгр Кат'!$A:$T,H$1,0)</f>
        <v>0</v>
      </c>
      <c r="I572" s="102" t="s">
        <v>25101</v>
      </c>
      <c r="J572" s="102" t="s">
        <v>25101</v>
      </c>
      <c r="K572" s="75" t="e">
        <f>VLOOKUP(J572,'Отчет Eplex'!$B:$E,4,0)</f>
        <v>#N/A</v>
      </c>
      <c r="L572" s="75" t="e">
        <f t="shared" si="137"/>
        <v>#N/A</v>
      </c>
      <c r="M572" s="72">
        <v>1</v>
      </c>
      <c r="N572" s="72" t="s">
        <v>2596</v>
      </c>
      <c r="O572" s="72" t="str">
        <f>IFERROR(IF(VLOOKUP(I572,'Прайс шпак'!C:F,4,0)=N572,"шпак","Ошибка"),"Ошибка")</f>
        <v>шпак</v>
      </c>
      <c r="P572" s="74">
        <f>INDEX('Прайс шпак'!$H:$H,MATCH(I572,'Прайс шпак'!$C:$C,0))*M572</f>
        <v>1050</v>
      </c>
      <c r="Q572" s="72">
        <f>VLOOKUP(P572,Наценка!$A$1:$B$8,2,1)</f>
        <v>1.39</v>
      </c>
      <c r="R572" s="75">
        <f t="shared" si="128"/>
        <v>1459.5</v>
      </c>
      <c r="S572" s="74">
        <f t="shared" si="138"/>
        <v>1490</v>
      </c>
      <c r="T572" s="75">
        <f>VLOOKUP($A572,'Выгр Кат'!$A:$T,T$1,0)</f>
        <v>1030</v>
      </c>
      <c r="U572" s="75">
        <f>VLOOKUP($A572,'Выгр Кат'!$A:$T,U$1,0)</f>
        <v>1490</v>
      </c>
      <c r="V572" s="76">
        <f t="shared" si="139"/>
        <v>20</v>
      </c>
      <c r="W572" s="76">
        <f t="shared" si="140"/>
        <v>0</v>
      </c>
      <c r="X572" s="77">
        <f>IF(IFERROR(RIGHT(E572,1),"")="✔",S572*(1-#REF!),S572*(1-$X$2))</f>
        <v>1385.6999999999998</v>
      </c>
      <c r="Y572" s="167">
        <f t="shared" ref="Y572:Y638" si="142">IFERROR(X572/P572-1,"")</f>
        <v>0.31971428571428562</v>
      </c>
      <c r="Z572" s="167">
        <f t="shared" ref="Z572:Z638" si="143">IFERROR((AB572-X572)/AB572,"")</f>
        <v>0.22586592178770959</v>
      </c>
      <c r="AA572" s="167">
        <f t="shared" ref="AA572:AA638" si="144">IFERROR(IF(AB572="","",AB572/P572-1),"")</f>
        <v>0.7047619047619047</v>
      </c>
      <c r="AB572" s="169">
        <f t="shared" si="141"/>
        <v>1790</v>
      </c>
      <c r="AC572" s="161">
        <f>IFERROR(ROUND((VLOOKUP($A572,'ИЗ ГУГЛА'!$B:$Z,AC$1,0)+AE572)*AD572,),VLOOKUP($A572,'ИЗ ГУГЛА'!$B:$Z,AC$1,0))</f>
        <v>1790</v>
      </c>
      <c r="AD572" s="78">
        <v>1</v>
      </c>
      <c r="AE572" s="160">
        <v>0</v>
      </c>
      <c r="AF572" s="183">
        <v>1790</v>
      </c>
      <c r="AG572" s="152" t="s">
        <v>27992</v>
      </c>
      <c r="AH572" s="161" t="str">
        <f>IFERROR(ROUND((VLOOKUP($A572,'ИЗ ГУГЛА'!$B:$Z,AH$1,0)+AJ572)*AI572,),VLOOKUP($A572,'ИЗ ГУГЛА'!$B:$Z,AH$1,0))</f>
        <v/>
      </c>
      <c r="AI572" s="78">
        <v>1</v>
      </c>
      <c r="AJ572" s="160">
        <v>0</v>
      </c>
      <c r="AK572" s="172"/>
      <c r="AL572" s="172"/>
      <c r="AM572" s="161" t="str">
        <f>IFERROR(ROUND((VLOOKUP($A572,'ИЗ ГУГЛА'!$B:$Z,AM$1,0)+AO572)*AN572,),VLOOKUP($A572,'ИЗ ГУГЛА'!$B:$Z,AM$1,0))</f>
        <v/>
      </c>
      <c r="AN572" s="160">
        <v>1</v>
      </c>
      <c r="AO572" s="160">
        <v>0</v>
      </c>
      <c r="AP572" s="172"/>
      <c r="AQ572" s="172"/>
      <c r="AR572" s="161" t="str">
        <f>IFERROR(ROUND((VLOOKUP($A572,'ИЗ ГУГЛА'!$B:$Z,AR$1,0)+AT572)*AS572,),VLOOKUP($A572,'ИЗ ГУГЛА'!$B:$Z,AR$1,0))</f>
        <v/>
      </c>
      <c r="AS572" s="160">
        <v>1</v>
      </c>
      <c r="AT572" s="160">
        <v>0</v>
      </c>
      <c r="AU572" s="172"/>
      <c r="AV572" s="172"/>
    </row>
    <row r="573" spans="1:48" ht="46.5" thickTop="1" thickBot="1">
      <c r="A573" s="121">
        <v>201343</v>
      </c>
      <c r="B573" s="115">
        <f>VLOOKUP($A573,'Выгр Кат'!$A:$T,B$1,0)</f>
        <v>48202</v>
      </c>
      <c r="C573" s="116" t="str">
        <f>VLOOKUP($A573,'Выгр Кат'!$A:$T,C$1,0)</f>
        <v>Прокладка СЭВИ ЭКСТРИМ дроссельной заслонки 16 клапанный двигатель для Лада Ларгус, Рено</v>
      </c>
      <c r="D573" s="115" t="str">
        <f>VLOOKUP($A573,'Выгр Кат'!$A:$T,D$1,0)</f>
        <v>Y</v>
      </c>
      <c r="E573" s="115" t="str">
        <f>VLOOKUP($A573,'Выгр Кат'!$A:$T,E$1,0)</f>
        <v>1</v>
      </c>
      <c r="F573" s="115">
        <f>VLOOKUP($A573,'Выгр Кат'!$A:$T,F$1,0)</f>
        <v>0</v>
      </c>
      <c r="G573" s="115" t="str">
        <f>VLOOKUP($A573,'Выгр Кат'!$A:$T,G$1,0)</f>
        <v>5413-8566 8200068566</v>
      </c>
      <c r="H573" s="115">
        <f>VLOOKUP($A573,'Выгр Кат'!$A:$T,H$1,0)</f>
        <v>0</v>
      </c>
      <c r="I573" s="102" t="s">
        <v>25104</v>
      </c>
      <c r="J573" s="102" t="s">
        <v>25104</v>
      </c>
      <c r="K573" s="75" t="e">
        <f>VLOOKUP(J573,'Отчет Eplex'!$B:$E,4,0)</f>
        <v>#N/A</v>
      </c>
      <c r="L573" s="75" t="e">
        <f t="shared" si="137"/>
        <v>#N/A</v>
      </c>
      <c r="M573" s="72">
        <v>1</v>
      </c>
      <c r="N573" s="72" t="s">
        <v>2596</v>
      </c>
      <c r="O573" s="72" t="str">
        <f>IFERROR(IF(VLOOKUP(I573,'Прайс шпак'!C:F,4,0)=N573,"шпак","Ошибка"),"Ошибка")</f>
        <v>шпак</v>
      </c>
      <c r="P573" s="74">
        <f>INDEX('Прайс шпак'!$H:$H,MATCH(I573,'Прайс шпак'!$C:$C,0))*M573</f>
        <v>50</v>
      </c>
      <c r="Q573" s="72">
        <f>VLOOKUP(P573,Наценка!$A$1:$B$8,2,1)</f>
        <v>2.15</v>
      </c>
      <c r="R573" s="75">
        <f t="shared" si="128"/>
        <v>107.5</v>
      </c>
      <c r="S573" s="74">
        <f t="shared" si="138"/>
        <v>109</v>
      </c>
      <c r="T573" s="75">
        <f>VLOOKUP($A573,'Выгр Кат'!$A:$T,T$1,0)</f>
        <v>60</v>
      </c>
      <c r="U573" s="75">
        <f>VLOOKUP($A573,'Выгр Кат'!$A:$T,U$1,0)</f>
        <v>129</v>
      </c>
      <c r="V573" s="76">
        <f t="shared" si="139"/>
        <v>-10</v>
      </c>
      <c r="W573" s="76">
        <f t="shared" si="140"/>
        <v>-20</v>
      </c>
      <c r="X573" s="77">
        <f>IF(IFERROR(RIGHT(E573,1),"")="✔",S573*(1-#REF!),S573*(1-$X$2))</f>
        <v>101.36999999999999</v>
      </c>
      <c r="Y573" s="167">
        <f t="shared" si="142"/>
        <v>1.0273999999999996</v>
      </c>
      <c r="Z573" s="167">
        <f t="shared" si="143"/>
        <v>0.64923875432525946</v>
      </c>
      <c r="AA573" s="167">
        <f t="shared" si="144"/>
        <v>4.78</v>
      </c>
      <c r="AB573" s="169">
        <f t="shared" si="141"/>
        <v>289</v>
      </c>
      <c r="AC573" s="161">
        <f>IFERROR(ROUND((VLOOKUP($A573,'ИЗ ГУГЛА'!$B:$Z,AC$1,0)+AE573)*AD573,),VLOOKUP($A573,'ИЗ ГУГЛА'!$B:$Z,AC$1,0))</f>
        <v>289</v>
      </c>
      <c r="AD573" s="78">
        <v>1</v>
      </c>
      <c r="AE573" s="160">
        <v>0</v>
      </c>
      <c r="AF573" s="183">
        <v>289</v>
      </c>
      <c r="AG573" s="152" t="s">
        <v>29739</v>
      </c>
      <c r="AH573" s="161" t="str">
        <f>IFERROR(ROUND((VLOOKUP($A573,'ИЗ ГУГЛА'!$B:$Z,AH$1,0)+AJ573)*AI573,),VLOOKUP($A573,'ИЗ ГУГЛА'!$B:$Z,AH$1,0))</f>
        <v/>
      </c>
      <c r="AI573" s="78">
        <v>1</v>
      </c>
      <c r="AJ573" s="160">
        <v>0</v>
      </c>
      <c r="AK573" s="172"/>
      <c r="AL573" s="172"/>
      <c r="AM573" s="161" t="str">
        <f>IFERROR(ROUND((VLOOKUP($A573,'ИЗ ГУГЛА'!$B:$Z,AM$1,0)+AO573)*AN573,),VLOOKUP($A573,'ИЗ ГУГЛА'!$B:$Z,AM$1,0))</f>
        <v/>
      </c>
      <c r="AN573" s="160">
        <v>1</v>
      </c>
      <c r="AO573" s="160">
        <v>0</v>
      </c>
      <c r="AP573" s="172"/>
      <c r="AQ573" s="172"/>
      <c r="AR573" s="161" t="str">
        <f>IFERROR(ROUND((VLOOKUP($A573,'ИЗ ГУГЛА'!$B:$Z,AR$1,0)+AT573)*AS573,),VLOOKUP($A573,'ИЗ ГУГЛА'!$B:$Z,AR$1,0))</f>
        <v/>
      </c>
      <c r="AS573" s="160">
        <v>1</v>
      </c>
      <c r="AT573" s="160">
        <v>0</v>
      </c>
      <c r="AU573" s="172"/>
      <c r="AV573" s="172"/>
    </row>
    <row r="574" spans="1:48" ht="46.5" hidden="1" thickTop="1" thickBot="1">
      <c r="A574" s="121">
        <v>218677</v>
      </c>
      <c r="B574" s="115">
        <f>VLOOKUP($A574,'Выгр Кат'!$A:$T,B$1,0)</f>
        <v>19418</v>
      </c>
      <c r="C574" s="116" t="str">
        <f>VLOOKUP($A574,'Выгр Кат'!$A:$T,C$1,0)</f>
        <v>Сцепление LUK RepSet в сборе под КПП J3 гидравлический для Лада Ларгус, Веста, XRAY</v>
      </c>
      <c r="D574" s="115" t="str">
        <f>VLOOKUP($A574,'Выгр Кат'!$A:$T,D$1,0)</f>
        <v>Y</v>
      </c>
      <c r="E574" s="115" t="str">
        <f>VLOOKUP($A574,'Выгр Кат'!$A:$T,E$1,0)</f>
        <v>1</v>
      </c>
      <c r="F574" s="115">
        <f>VLOOKUP($A574,'Выгр Кат'!$A:$T,F$1,0)</f>
        <v>0</v>
      </c>
      <c r="G574" s="115" t="str">
        <f>VLOOKUP($A574,'Выгр Кат'!$A:$T,G$1,0)</f>
        <v>620342709</v>
      </c>
      <c r="H574" s="115">
        <f>VLOOKUP($A574,'Выгр Кат'!$A:$T,H$1,0)</f>
        <v>0</v>
      </c>
      <c r="I574" s="71">
        <v>620342709</v>
      </c>
      <c r="J574" s="71">
        <v>620342709</v>
      </c>
      <c r="K574" s="75" t="e">
        <f>VLOOKUP(J574,'Отчет Eplex'!$B:$E,4,0)</f>
        <v>#N/A</v>
      </c>
      <c r="L574" s="75" t="e">
        <f t="shared" si="137"/>
        <v>#N/A</v>
      </c>
      <c r="M574" s="72">
        <v>1</v>
      </c>
      <c r="N574" s="80" t="s">
        <v>2211</v>
      </c>
      <c r="O574" s="72" t="str">
        <f>IFERROR(IF(VLOOKUP(I574,'Прайс шпак'!C:F,4,0)=N574,"шпак","Ошибка"),"Ошибка")</f>
        <v>шпак</v>
      </c>
      <c r="P574" s="74">
        <f>INDEX('Прайс шпак'!$H:$H,MATCH(I574,'Прайс шпак'!$C:$C,0))*M574</f>
        <v>30000</v>
      </c>
      <c r="Q574" s="72">
        <f>VLOOKUP(P574,Наценка!$A$1:$B$8,2,1)</f>
        <v>1.3</v>
      </c>
      <c r="R574" s="75">
        <f t="shared" si="128"/>
        <v>39000</v>
      </c>
      <c r="S574" s="74">
        <f t="shared" si="138"/>
        <v>38990</v>
      </c>
      <c r="T574" s="75">
        <f>VLOOKUP($A574,'Выгр Кат'!$A:$T,T$1,0)</f>
        <v>30000</v>
      </c>
      <c r="U574" s="75">
        <f>VLOOKUP($A574,'Выгр Кат'!$A:$T,U$1,0)</f>
        <v>38990</v>
      </c>
      <c r="V574" s="76">
        <f t="shared" si="139"/>
        <v>0</v>
      </c>
      <c r="W574" s="76">
        <f t="shared" si="140"/>
        <v>0</v>
      </c>
      <c r="X574" s="77">
        <f>IF(IFERROR(RIGHT(E574,1),"")="✔",S574*(1-#REF!),S574*(1-$X$2))</f>
        <v>36260.699999999997</v>
      </c>
      <c r="Y574" s="167">
        <f t="shared" si="142"/>
        <v>0.20868999999999982</v>
      </c>
      <c r="Z574" s="167">
        <f t="shared" si="143"/>
        <v>0.2149664429530202</v>
      </c>
      <c r="AA574" s="167">
        <f t="shared" si="144"/>
        <v>0.53966666666666674</v>
      </c>
      <c r="AB574" s="169">
        <f t="shared" si="141"/>
        <v>46190</v>
      </c>
      <c r="AC574" s="161">
        <f>IFERROR(ROUND((VLOOKUP($A574,'ИЗ ГУГЛА'!$B:$Z,AC$1,0)+AE574)*AD574,),VLOOKUP($A574,'ИЗ ГУГЛА'!$B:$Z,AC$1,0))</f>
        <v>46190</v>
      </c>
      <c r="AD574" s="78">
        <v>1</v>
      </c>
      <c r="AE574" s="160">
        <v>0</v>
      </c>
      <c r="AF574" s="183">
        <v>46190</v>
      </c>
      <c r="AG574" s="152" t="s">
        <v>26827</v>
      </c>
      <c r="AH574" s="161" t="str">
        <f>IFERROR(ROUND((VLOOKUP($A574,'ИЗ ГУГЛА'!$B:$Z,AH$1,0)+AJ574)*AI574,),VLOOKUP($A574,'ИЗ ГУГЛА'!$B:$Z,AH$1,0))</f>
        <v/>
      </c>
      <c r="AI574" s="78">
        <v>1</v>
      </c>
      <c r="AJ574" s="160">
        <v>0</v>
      </c>
      <c r="AK574" s="172"/>
      <c r="AL574" s="172"/>
      <c r="AM574" s="161" t="str">
        <f>IFERROR(ROUND((VLOOKUP($A574,'ИЗ ГУГЛА'!$B:$Z,AM$1,0)+AO574)*AN574,),VLOOKUP($A574,'ИЗ ГУГЛА'!$B:$Z,AM$1,0))</f>
        <v/>
      </c>
      <c r="AN574" s="160">
        <v>1</v>
      </c>
      <c r="AO574" s="160">
        <v>0</v>
      </c>
      <c r="AP574" s="172"/>
      <c r="AQ574" s="172"/>
      <c r="AR574" s="161" t="str">
        <f>IFERROR(ROUND((VLOOKUP($A574,'ИЗ ГУГЛА'!$B:$Z,AR$1,0)+AT574)*AS574,),VLOOKUP($A574,'ИЗ ГУГЛА'!$B:$Z,AR$1,0))</f>
        <v/>
      </c>
      <c r="AS574" s="160">
        <v>1</v>
      </c>
      <c r="AT574" s="160">
        <v>0</v>
      </c>
      <c r="AU574" s="172"/>
      <c r="AV574" s="172"/>
    </row>
    <row r="575" spans="1:48" ht="46.5" hidden="1" thickTop="1" thickBot="1">
      <c r="A575" s="121">
        <v>204108</v>
      </c>
      <c r="B575" s="115">
        <f>VLOOKUP($A575,'Выгр Кат'!$A:$T,B$1,0)</f>
        <v>29565</v>
      </c>
      <c r="C575" s="116" t="str">
        <f>VLOOKUP($A575,'Выгр Кат'!$A:$T,C$1,0)</f>
        <v>Ремень генератора GATES для ВАЗ 2108-21099 с карбюраторным двигателем</v>
      </c>
      <c r="D575" s="115" t="str">
        <f>VLOOKUP($A575,'Выгр Кат'!$A:$T,D$1,0)</f>
        <v>Y</v>
      </c>
      <c r="E575" s="115" t="str">
        <f>VLOOKUP($A575,'Выгр Кат'!$A:$T,E$1,0)</f>
        <v>1</v>
      </c>
      <c r="F575" s="115">
        <f>VLOOKUP($A575,'Выгр Кат'!$A:$T,F$1,0)</f>
        <v>0</v>
      </c>
      <c r="G575" s="115" t="str">
        <f>VLOOKUP($A575,'Выгр Кат'!$A:$T,G$1,0)</f>
        <v>6261MC</v>
      </c>
      <c r="H575" s="115">
        <f>VLOOKUP($A575,'Выгр Кат'!$A:$T,H$1,0)</f>
        <v>0</v>
      </c>
      <c r="I575" s="104" t="s">
        <v>1498</v>
      </c>
      <c r="J575" s="104" t="s">
        <v>1498</v>
      </c>
      <c r="K575" s="75">
        <f>VLOOKUP(J575,'Отчет Eplex'!$B:$E,4,0)</f>
        <v>324.32</v>
      </c>
      <c r="L575" s="75">
        <f t="shared" si="137"/>
        <v>-125.68</v>
      </c>
      <c r="M575" s="72">
        <v>1</v>
      </c>
      <c r="N575" s="72" t="s">
        <v>1473</v>
      </c>
      <c r="O575" s="72" t="str">
        <f>IFERROR(IF(VLOOKUP(I575,'Прайс шпак'!C:F,4,0)=N575,"шпак","Ошибка"),"Ошибка")</f>
        <v>шпак</v>
      </c>
      <c r="P575" s="74">
        <f>INDEX('Прайс шпак'!$H:$H,MATCH(I575,'Прайс шпак'!$C:$C,0))*M575</f>
        <v>450</v>
      </c>
      <c r="Q575" s="72">
        <f>VLOOKUP(P575,Наценка!$A$1:$B$8,2,1)</f>
        <v>1.55</v>
      </c>
      <c r="R575" s="75">
        <f t="shared" si="128"/>
        <v>697.5</v>
      </c>
      <c r="S575" s="74">
        <f t="shared" si="138"/>
        <v>699</v>
      </c>
      <c r="T575" s="75">
        <f>VLOOKUP($A575,'Выгр Кат'!$A:$T,T$1,0)</f>
        <v>450</v>
      </c>
      <c r="U575" s="75">
        <f>VLOOKUP($A575,'Выгр Кат'!$A:$T,U$1,0)</f>
        <v>699</v>
      </c>
      <c r="V575" s="76">
        <f t="shared" si="139"/>
        <v>0</v>
      </c>
      <c r="W575" s="76">
        <f t="shared" si="140"/>
        <v>0</v>
      </c>
      <c r="X575" s="77">
        <f>IF(IFERROR(RIGHT(E575,1),"")="✔",S575*(1-#REF!),S575*(1-$X$2))</f>
        <v>650.06999999999994</v>
      </c>
      <c r="Y575" s="167">
        <f t="shared" si="142"/>
        <v>0.44459999999999988</v>
      </c>
      <c r="Z575" s="167">
        <f t="shared" si="143"/>
        <v>0.13208277703604815</v>
      </c>
      <c r="AA575" s="167">
        <f t="shared" si="144"/>
        <v>0.66444444444444439</v>
      </c>
      <c r="AB575" s="169">
        <f t="shared" si="141"/>
        <v>749</v>
      </c>
      <c r="AC575" s="161">
        <f>IFERROR(ROUND((VLOOKUP($A575,'ИЗ ГУГЛА'!$B:$Z,AC$1,0)+AE575)*AD575,),VLOOKUP($A575,'ИЗ ГУГЛА'!$B:$Z,AC$1,0))</f>
        <v>749</v>
      </c>
      <c r="AD575" s="78">
        <v>1</v>
      </c>
      <c r="AE575" s="160">
        <v>0</v>
      </c>
      <c r="AF575" s="183">
        <v>749</v>
      </c>
      <c r="AG575" s="152" t="s">
        <v>26831</v>
      </c>
      <c r="AH575" s="161" t="str">
        <f>IFERROR(ROUND((VLOOKUP($A575,'ИЗ ГУГЛА'!$B:$Z,AH$1,0)+AJ575)*AI575,),VLOOKUP($A575,'ИЗ ГУГЛА'!$B:$Z,AH$1,0))</f>
        <v/>
      </c>
      <c r="AI575" s="78">
        <v>1</v>
      </c>
      <c r="AJ575" s="160">
        <v>0</v>
      </c>
      <c r="AK575" s="172"/>
      <c r="AL575" s="172"/>
      <c r="AM575" s="161" t="str">
        <f>IFERROR(ROUND((VLOOKUP($A575,'ИЗ ГУГЛА'!$B:$Z,AM$1,0)+AO575)*AN575,),VLOOKUP($A575,'ИЗ ГУГЛА'!$B:$Z,AM$1,0))</f>
        <v/>
      </c>
      <c r="AN575" s="160">
        <v>1</v>
      </c>
      <c r="AO575" s="160">
        <v>0</v>
      </c>
      <c r="AP575" s="172"/>
      <c r="AQ575" s="172"/>
      <c r="AR575" s="161" t="str">
        <f>IFERROR(ROUND((VLOOKUP($A575,'ИЗ ГУГЛА'!$B:$Z,AR$1,0)+AT575)*AS575,),VLOOKUP($A575,'ИЗ ГУГЛА'!$B:$Z,AR$1,0))</f>
        <v/>
      </c>
      <c r="AS575" s="160">
        <v>1</v>
      </c>
      <c r="AT575" s="160">
        <v>0</v>
      </c>
      <c r="AU575" s="172"/>
      <c r="AV575" s="172"/>
    </row>
    <row r="576" spans="1:48" ht="46.5" hidden="1" thickTop="1" thickBot="1">
      <c r="A576" s="121">
        <v>158418</v>
      </c>
      <c r="B576" s="115">
        <f>VLOOKUP($A576,'Выгр Кат'!$A:$T,B$1,0)</f>
        <v>13801</v>
      </c>
      <c r="C576" s="116" t="str">
        <f>VLOOKUP($A576,'Выгр Кат'!$A:$T,C$1,0)</f>
        <v>Комплект ГРМ GATES KIT POWER GRIP для ВАЗ 2110-2112 16-ти клапанный двигатель ВАЗ-21124</v>
      </c>
      <c r="D576" s="115" t="str">
        <f>VLOOKUP($A576,'Выгр Кат'!$A:$T,D$1,0)</f>
        <v>Y</v>
      </c>
      <c r="E576" s="115" t="str">
        <f>VLOOKUP($A576,'Выгр Кат'!$A:$T,E$1,0)</f>
        <v>1</v>
      </c>
      <c r="F576" s="115">
        <f>VLOOKUP($A576,'Выгр Кат'!$A:$T,F$1,0)</f>
        <v>0</v>
      </c>
      <c r="G576" s="115" t="str">
        <f>VLOOKUP($A576,'Выгр Кат'!$A:$T,G$1,0)</f>
        <v>KP15539</v>
      </c>
      <c r="H576" s="115">
        <f>VLOOKUP($A576,'Выгр Кат'!$A:$T,H$1,0)</f>
        <v>0</v>
      </c>
      <c r="I576" s="105" t="s">
        <v>232</v>
      </c>
      <c r="J576" s="105" t="s">
        <v>232</v>
      </c>
      <c r="K576" s="75">
        <f>VLOOKUP(J576,'Отчет Eplex'!$B:$E,4,0)</f>
        <v>5496.76</v>
      </c>
      <c r="L576" s="75">
        <f t="shared" si="137"/>
        <v>396.76000000000022</v>
      </c>
      <c r="M576" s="72">
        <v>1</v>
      </c>
      <c r="N576" s="72" t="s">
        <v>1473</v>
      </c>
      <c r="O576" s="72" t="str">
        <f>IFERROR(IF(VLOOKUP(I576,'Прайс шпак'!C:F,4,0)=N576,"шпак","Ошибка"),"Ошибка")</f>
        <v>шпак</v>
      </c>
      <c r="P576" s="74">
        <f>INDEX('Прайс шпак'!$H:$H,MATCH(I576,'Прайс шпак'!$C:$C,0))*M576</f>
        <v>5100</v>
      </c>
      <c r="Q576" s="72">
        <f>VLOOKUP(P576,Наценка!$A$1:$B$8,2,1)</f>
        <v>1.34</v>
      </c>
      <c r="R576" s="75">
        <f t="shared" si="128"/>
        <v>6834</v>
      </c>
      <c r="S576" s="74">
        <f t="shared" si="138"/>
        <v>6890</v>
      </c>
      <c r="T576" s="75">
        <f>VLOOKUP($A576,'Выгр Кат'!$A:$T,T$1,0)</f>
        <v>5100</v>
      </c>
      <c r="U576" s="75">
        <f>VLOOKUP($A576,'Выгр Кат'!$A:$T,U$1,0)</f>
        <v>6890</v>
      </c>
      <c r="V576" s="76">
        <f t="shared" si="139"/>
        <v>0</v>
      </c>
      <c r="W576" s="76">
        <f t="shared" si="140"/>
        <v>0</v>
      </c>
      <c r="X576" s="77">
        <f>IF(IFERROR(RIGHT(E576,1),"")="✔",S576*(1-#REF!),S576*(1-$X$2))</f>
        <v>6407.7</v>
      </c>
      <c r="Y576" s="167">
        <f t="shared" si="142"/>
        <v>0.25641176470588234</v>
      </c>
      <c r="Z576" s="167">
        <f t="shared" si="143"/>
        <v>0.24526501766784453</v>
      </c>
      <c r="AA576" s="167">
        <f t="shared" si="144"/>
        <v>0.66470588235294126</v>
      </c>
      <c r="AB576" s="169">
        <f t="shared" si="141"/>
        <v>8490</v>
      </c>
      <c r="AC576" s="161">
        <f>IFERROR(ROUND((VLOOKUP($A576,'ИЗ ГУГЛА'!$B:$Z,AC$1,0)+AE576)*AD576,),VLOOKUP($A576,'ИЗ ГУГЛА'!$B:$Z,AC$1,0))</f>
        <v>8490</v>
      </c>
      <c r="AD576" s="78">
        <v>1</v>
      </c>
      <c r="AE576" s="160">
        <v>0</v>
      </c>
      <c r="AF576" s="183">
        <v>8490</v>
      </c>
      <c r="AG576" s="152" t="s">
        <v>26833</v>
      </c>
      <c r="AH576" s="161" t="str">
        <f>IFERROR(ROUND((VLOOKUP($A576,'ИЗ ГУГЛА'!$B:$Z,AH$1,0)+AJ576)*AI576,),VLOOKUP($A576,'ИЗ ГУГЛА'!$B:$Z,AH$1,0))</f>
        <v/>
      </c>
      <c r="AI576" s="78">
        <v>1</v>
      </c>
      <c r="AJ576" s="160">
        <v>0</v>
      </c>
      <c r="AK576" s="172"/>
      <c r="AL576" s="172"/>
      <c r="AM576" s="161" t="str">
        <f>IFERROR(ROUND((VLOOKUP($A576,'ИЗ ГУГЛА'!$B:$Z,AM$1,0)+AO576)*AN576,),VLOOKUP($A576,'ИЗ ГУГЛА'!$B:$Z,AM$1,0))</f>
        <v/>
      </c>
      <c r="AN576" s="160">
        <v>1</v>
      </c>
      <c r="AO576" s="160">
        <v>0</v>
      </c>
      <c r="AP576" s="172"/>
      <c r="AQ576" s="172"/>
      <c r="AR576" s="161" t="str">
        <f>IFERROR(ROUND((VLOOKUP($A576,'ИЗ ГУГЛА'!$B:$Z,AR$1,0)+AT576)*AS576,),VLOOKUP($A576,'ИЗ ГУГЛА'!$B:$Z,AR$1,0))</f>
        <v/>
      </c>
      <c r="AS576" s="160">
        <v>1</v>
      </c>
      <c r="AT576" s="160">
        <v>0</v>
      </c>
      <c r="AU576" s="172"/>
      <c r="AV576" s="172"/>
    </row>
    <row r="577" spans="1:48" ht="31.5" hidden="1" thickTop="1" thickBot="1">
      <c r="A577" s="121">
        <v>204113</v>
      </c>
      <c r="B577" s="115">
        <f>VLOOKUP($A577,'Выгр Кат'!$A:$T,B$1,0)</f>
        <v>29570</v>
      </c>
      <c r="C577" s="116" t="str">
        <f>VLOOKUP($A577,'Выгр Кат'!$A:$T,C$1,0)</f>
        <v>Ремень генератора GATES для Лада Гранта без кондиционера</v>
      </c>
      <c r="D577" s="115" t="str">
        <f>VLOOKUP($A577,'Выгр Кат'!$A:$T,D$1,0)</f>
        <v>Y</v>
      </c>
      <c r="E577" s="115" t="str">
        <f>VLOOKUP($A577,'Выгр Кат'!$A:$T,E$1,0)</f>
        <v>1</v>
      </c>
      <c r="F577" s="115">
        <f>VLOOKUP($A577,'Выгр Кат'!$A:$T,F$1,0)</f>
        <v>0</v>
      </c>
      <c r="G577" s="115" t="str">
        <f>VLOOKUP($A577,'Выгр Кат'!$A:$T,G$1,0)</f>
        <v>6PK823SF</v>
      </c>
      <c r="H577" s="115">
        <f>VLOOKUP($A577,'Выгр Кат'!$A:$T,H$1,0)</f>
        <v>0</v>
      </c>
      <c r="I577" s="91" t="str">
        <f t="shared" ref="I577:I578" si="145">_xlfn.CONCAT(N577," ",G577)</f>
        <v>GATES 6PK823SF</v>
      </c>
      <c r="J577" s="105" t="s">
        <v>1510</v>
      </c>
      <c r="K577" s="75">
        <f>VLOOKUP(J577,'Отчет Eplex'!$B:$E,4,0)</f>
        <v>1403.72</v>
      </c>
      <c r="L577" s="75">
        <f t="shared" si="137"/>
        <v>-196.27999999999997</v>
      </c>
      <c r="M577" s="72">
        <v>1</v>
      </c>
      <c r="N577" s="136" t="s">
        <v>1473</v>
      </c>
      <c r="O577" s="135" t="str">
        <f>IFERROR(IF(INDEX('Прайс шпак'!$F:$F,MATCH(I577,'Прайс шпак'!N:N,0))=N577,"шпак","Ошибка"),"Ошибка")</f>
        <v>шпак</v>
      </c>
      <c r="P577" s="92">
        <f>INDEX('Прайс шпак'!$H:$H,MATCH(I577,'Прайс шпак'!N:N,0))*M577</f>
        <v>1600</v>
      </c>
      <c r="Q577" s="72">
        <f>VLOOKUP(P577,Наценка!$A$1:$B$8,2,1)</f>
        <v>1.39</v>
      </c>
      <c r="R577" s="75">
        <f t="shared" si="128"/>
        <v>2224</v>
      </c>
      <c r="S577" s="74">
        <f t="shared" si="138"/>
        <v>2290</v>
      </c>
      <c r="T577" s="75">
        <f>VLOOKUP($A577,'Выгр Кат'!$A:$T,T$1,0)</f>
        <v>1600</v>
      </c>
      <c r="U577" s="75">
        <f>VLOOKUP($A577,'Выгр Кат'!$A:$T,U$1,0)</f>
        <v>2290</v>
      </c>
      <c r="V577" s="76">
        <f t="shared" si="139"/>
        <v>0</v>
      </c>
      <c r="W577" s="76">
        <f t="shared" si="140"/>
        <v>0</v>
      </c>
      <c r="X577" s="77">
        <f>IF(IFERROR(RIGHT(E577,1),"")="✔",S577*(1-#REF!),S577*(1-$X$2))</f>
        <v>2129.6999999999998</v>
      </c>
      <c r="Y577" s="167">
        <f t="shared" si="142"/>
        <v>0.33106249999999982</v>
      </c>
      <c r="Z577" s="167">
        <f t="shared" si="143"/>
        <v>0.1777220077220078</v>
      </c>
      <c r="AA577" s="167">
        <f t="shared" si="144"/>
        <v>0.61874999999999991</v>
      </c>
      <c r="AB577" s="169">
        <f t="shared" si="141"/>
        <v>2590</v>
      </c>
      <c r="AC577" s="161">
        <f>IFERROR(ROUND((VLOOKUP($A577,'ИЗ ГУГЛА'!$B:$Z,AC$1,0)+AE577)*AD577,),VLOOKUP($A577,'ИЗ ГУГЛА'!$B:$Z,AC$1,0))</f>
        <v>2590</v>
      </c>
      <c r="AD577" s="78">
        <v>1</v>
      </c>
      <c r="AE577" s="160">
        <v>0</v>
      </c>
      <c r="AF577" s="183">
        <v>2590</v>
      </c>
      <c r="AG577" s="152" t="s">
        <v>26834</v>
      </c>
      <c r="AH577" s="161" t="str">
        <f>IFERROR(ROUND((VLOOKUP($A577,'ИЗ ГУГЛА'!$B:$Z,AH$1,0)+AJ577)*AI577,),VLOOKUP($A577,'ИЗ ГУГЛА'!$B:$Z,AH$1,0))</f>
        <v/>
      </c>
      <c r="AI577" s="78">
        <v>1</v>
      </c>
      <c r="AJ577" s="160">
        <v>0</v>
      </c>
      <c r="AK577" s="172"/>
      <c r="AL577" s="172"/>
      <c r="AM577" s="161" t="str">
        <f>IFERROR(ROUND((VLOOKUP($A577,'ИЗ ГУГЛА'!$B:$Z,AM$1,0)+AO577)*AN577,),VLOOKUP($A577,'ИЗ ГУГЛА'!$B:$Z,AM$1,0))</f>
        <v/>
      </c>
      <c r="AN577" s="160">
        <v>1</v>
      </c>
      <c r="AO577" s="160">
        <v>0</v>
      </c>
      <c r="AP577" s="172"/>
      <c r="AQ577" s="172"/>
      <c r="AR577" s="161" t="str">
        <f>IFERROR(ROUND((VLOOKUP($A577,'ИЗ ГУГЛА'!$B:$Z,AR$1,0)+AT577)*AS577,),VLOOKUP($A577,'ИЗ ГУГЛА'!$B:$Z,AR$1,0))</f>
        <v/>
      </c>
      <c r="AS577" s="160">
        <v>1</v>
      </c>
      <c r="AT577" s="160">
        <v>0</v>
      </c>
      <c r="AU577" s="172"/>
      <c r="AV577" s="172"/>
    </row>
    <row r="578" spans="1:48" ht="31.5" hidden="1" thickTop="1" thickBot="1">
      <c r="A578" s="121">
        <v>204115</v>
      </c>
      <c r="B578" s="115">
        <f>VLOOKUP($A578,'Выгр Кат'!$A:$T,B$1,0)</f>
        <v>29563</v>
      </c>
      <c r="C578" s="116" t="str">
        <f>VLOOKUP($A578,'Выгр Кат'!$A:$T,C$1,0)</f>
        <v>Ремень генератора GATES для Лада Калина без кондиционера</v>
      </c>
      <c r="D578" s="115" t="str">
        <f>VLOOKUP($A578,'Выгр Кат'!$A:$T,D$1,0)</f>
        <v>Y</v>
      </c>
      <c r="E578" s="115" t="str">
        <f>VLOOKUP($A578,'Выгр Кат'!$A:$T,E$1,0)</f>
        <v>1</v>
      </c>
      <c r="F578" s="115">
        <f>VLOOKUP($A578,'Выгр Кат'!$A:$T,F$1,0)</f>
        <v>0</v>
      </c>
      <c r="G578" s="115" t="str">
        <f>VLOOKUP($A578,'Выгр Кат'!$A:$T,G$1,0)</f>
        <v>6PK883</v>
      </c>
      <c r="H578" s="115">
        <f>VLOOKUP($A578,'Выгр Кат'!$A:$T,H$1,0)</f>
        <v>0</v>
      </c>
      <c r="I578" s="91" t="str">
        <f t="shared" si="145"/>
        <v>GATES 6PK883</v>
      </c>
      <c r="J578" s="105" t="s">
        <v>1494</v>
      </c>
      <c r="K578" s="75">
        <f>VLOOKUP(J578,'Отчет Eplex'!$B:$E,4,0)</f>
        <v>941.85</v>
      </c>
      <c r="L578" s="75">
        <f t="shared" si="137"/>
        <v>71.850000000000023</v>
      </c>
      <c r="M578" s="72">
        <v>1</v>
      </c>
      <c r="N578" s="136" t="s">
        <v>1473</v>
      </c>
      <c r="O578" s="135" t="str">
        <f>IFERROR(IF(INDEX('Прайс шпак'!$F:$F,MATCH(I578,'Прайс шпак'!N:N,0))=N578,"шпак","Ошибка"),"Ошибка")</f>
        <v>шпак</v>
      </c>
      <c r="P578" s="92">
        <f>INDEX('Прайс шпак'!$H:$H,MATCH(I578,'Прайс шпак'!N:N,0))*M578</f>
        <v>870</v>
      </c>
      <c r="Q578" s="72">
        <f>VLOOKUP(P578,Наценка!$A$1:$B$8,2,1)</f>
        <v>1.5</v>
      </c>
      <c r="R578" s="75">
        <f t="shared" si="128"/>
        <v>1305</v>
      </c>
      <c r="S578" s="74">
        <f t="shared" si="138"/>
        <v>1390</v>
      </c>
      <c r="T578" s="75">
        <f>VLOOKUP($A578,'Выгр Кат'!$A:$T,T$1,0)</f>
        <v>870</v>
      </c>
      <c r="U578" s="75">
        <f>VLOOKUP($A578,'Выгр Кат'!$A:$T,U$1,0)</f>
        <v>1390</v>
      </c>
      <c r="V578" s="76">
        <f t="shared" si="139"/>
        <v>0</v>
      </c>
      <c r="W578" s="76">
        <f t="shared" si="140"/>
        <v>0</v>
      </c>
      <c r="X578" s="77">
        <f>IF(IFERROR(RIGHT(E578,1),"")="✔",S578*(1-#REF!),S578*(1-$X$2))</f>
        <v>1292.6999999999998</v>
      </c>
      <c r="Y578" s="167">
        <f t="shared" si="142"/>
        <v>0.48586206896551709</v>
      </c>
      <c r="Z578" s="167">
        <f t="shared" si="143"/>
        <v>0.2350887573964498</v>
      </c>
      <c r="AA578" s="167">
        <f t="shared" si="144"/>
        <v>0.94252873563218387</v>
      </c>
      <c r="AB578" s="169">
        <f t="shared" si="141"/>
        <v>1690</v>
      </c>
      <c r="AC578" s="161">
        <f>IFERROR(ROUND((VLOOKUP($A578,'ИЗ ГУГЛА'!$B:$Z,AC$1,0)+AE578)*AD578,),VLOOKUP($A578,'ИЗ ГУГЛА'!$B:$Z,AC$1,0))</f>
        <v>1690</v>
      </c>
      <c r="AD578" s="78">
        <v>1</v>
      </c>
      <c r="AE578" s="160">
        <v>0</v>
      </c>
      <c r="AF578" s="117">
        <v>1690</v>
      </c>
      <c r="AG578" s="152" t="s">
        <v>26835</v>
      </c>
      <c r="AH578" s="161" t="str">
        <f>IFERROR(ROUND((VLOOKUP($A578,'ИЗ ГУГЛА'!$B:$Z,AH$1,0)+AJ578)*AI578,),VLOOKUP($A578,'ИЗ ГУГЛА'!$B:$Z,AH$1,0))</f>
        <v/>
      </c>
      <c r="AI578" s="78">
        <v>1</v>
      </c>
      <c r="AJ578" s="160">
        <v>0</v>
      </c>
      <c r="AK578" s="172"/>
      <c r="AL578" s="172"/>
      <c r="AM578" s="161" t="str">
        <f>IFERROR(ROUND((VLOOKUP($A578,'ИЗ ГУГЛА'!$B:$Z,AM$1,0)+AO578)*AN578,),VLOOKUP($A578,'ИЗ ГУГЛА'!$B:$Z,AM$1,0))</f>
        <v/>
      </c>
      <c r="AN578" s="160">
        <v>1</v>
      </c>
      <c r="AO578" s="160">
        <v>0</v>
      </c>
      <c r="AP578" s="172"/>
      <c r="AQ578" s="172"/>
      <c r="AR578" s="161" t="str">
        <f>IFERROR(ROUND((VLOOKUP($A578,'ИЗ ГУГЛА'!$B:$Z,AR$1,0)+AT578)*AS578,),VLOOKUP($A578,'ИЗ ГУГЛА'!$B:$Z,AR$1,0))</f>
        <v/>
      </c>
      <c r="AS578" s="160">
        <v>1</v>
      </c>
      <c r="AT578" s="160">
        <v>0</v>
      </c>
      <c r="AU578" s="172"/>
      <c r="AV578" s="172"/>
    </row>
    <row r="579" spans="1:48" ht="61.5" hidden="1" thickTop="1" thickBot="1">
      <c r="A579" s="121">
        <v>158415</v>
      </c>
      <c r="B579" s="115">
        <f>VLOOKUP($A579,'Выгр Кат'!$A:$T,B$1,0)</f>
        <v>1443</v>
      </c>
      <c r="C579" s="116" t="str">
        <f>VLOOKUP($A579,'Выгр Кат'!$A:$T,C$1,0)</f>
        <v>Комплект ГРМ GATES KIT POWER GRIP SPORT для ВАЗ 2108-21099, 2110-2112, 2113-2115, Лада Калина, Приора, Гранта 8-ми клапанный двигатель</v>
      </c>
      <c r="D579" s="115" t="str">
        <f>VLOOKUP($A579,'Выгр Кат'!$A:$T,D$1,0)</f>
        <v>Y</v>
      </c>
      <c r="E579" s="115" t="str">
        <f>VLOOKUP($A579,'Выгр Кат'!$A:$T,E$1,0)</f>
        <v>1</v>
      </c>
      <c r="F579" s="115">
        <f>VLOOKUP($A579,'Выгр Кат'!$A:$T,F$1,0)</f>
        <v>0</v>
      </c>
      <c r="G579" s="115" t="str">
        <f>VLOOKUP($A579,'Выгр Кат'!$A:$T,G$1,0)</f>
        <v>К015521XS</v>
      </c>
      <c r="H579" s="115">
        <f>VLOOKUP($A579,'Выгр Кат'!$A:$T,H$1,0)</f>
        <v>0</v>
      </c>
      <c r="I579" s="106" t="s">
        <v>34</v>
      </c>
      <c r="J579" s="106" t="s">
        <v>34</v>
      </c>
      <c r="K579" s="75">
        <f>VLOOKUP(J579,'Отчет Eplex'!$B:$E,4,0)</f>
        <v>2210.64</v>
      </c>
      <c r="L579" s="75">
        <f t="shared" si="137"/>
        <v>10.639999999999873</v>
      </c>
      <c r="M579" s="72">
        <v>1</v>
      </c>
      <c r="N579" s="72" t="s">
        <v>1473</v>
      </c>
      <c r="O579" s="72" t="str">
        <f>IFERROR(IF(VLOOKUP(I579,'Прайс шпак'!C:F,4,0)=N579,"шпак","Ошибка"),"Ошибка")</f>
        <v>шпак</v>
      </c>
      <c r="P579" s="74">
        <f>INDEX('Прайс шпак'!$H:$H,MATCH(I579,'Прайс шпак'!$C:$C,0))*M579</f>
        <v>2200</v>
      </c>
      <c r="Q579" s="72">
        <f>VLOOKUP(P579,Наценка!$A$1:$B$8,2,1)</f>
        <v>1.39</v>
      </c>
      <c r="R579" s="75">
        <f t="shared" ref="R579:R642" si="146">P579*Q579</f>
        <v>3058</v>
      </c>
      <c r="S579" s="74">
        <f t="shared" si="138"/>
        <v>3090</v>
      </c>
      <c r="T579" s="75">
        <f>VLOOKUP($A579,'Выгр Кат'!$A:$T,T$1,0)</f>
        <v>2200</v>
      </c>
      <c r="U579" s="75">
        <f>VLOOKUP($A579,'Выгр Кат'!$A:$T,U$1,0)</f>
        <v>3090</v>
      </c>
      <c r="V579" s="76">
        <f t="shared" si="139"/>
        <v>0</v>
      </c>
      <c r="W579" s="76">
        <f t="shared" si="140"/>
        <v>0</v>
      </c>
      <c r="X579" s="77">
        <f>IF(IFERROR(RIGHT(E579,1),"")="✔",S579*(1-#REF!),S579*(1-$X$2))</f>
        <v>2873.7</v>
      </c>
      <c r="Y579" s="167">
        <f t="shared" si="142"/>
        <v>0.30622727272727257</v>
      </c>
      <c r="Z579" s="167">
        <f t="shared" si="143"/>
        <v>9.9153605015674037E-2</v>
      </c>
      <c r="AA579" s="167">
        <f t="shared" si="144"/>
        <v>0.44999999999999996</v>
      </c>
      <c r="AB579" s="169">
        <f t="shared" si="141"/>
        <v>3190</v>
      </c>
      <c r="AC579" s="161">
        <f>IFERROR(ROUND((VLOOKUP($A579,'ИЗ ГУГЛА'!$B:$Z,AC$1,0)+AE579)*AD579,),VLOOKUP($A579,'ИЗ ГУГЛА'!$B:$Z,AC$1,0))</f>
        <v>3190</v>
      </c>
      <c r="AD579" s="78">
        <v>1</v>
      </c>
      <c r="AE579" s="160">
        <v>0</v>
      </c>
      <c r="AF579" s="183">
        <v>3190</v>
      </c>
      <c r="AG579" s="152" t="s">
        <v>26836</v>
      </c>
      <c r="AH579" s="161" t="str">
        <f>IFERROR(ROUND((VLOOKUP($A579,'ИЗ ГУГЛА'!$B:$Z,AH$1,0)+AJ579)*AI579,),VLOOKUP($A579,'ИЗ ГУГЛА'!$B:$Z,AH$1,0))</f>
        <v/>
      </c>
      <c r="AI579" s="78">
        <v>1</v>
      </c>
      <c r="AJ579" s="160">
        <v>0</v>
      </c>
      <c r="AK579" s="172"/>
      <c r="AL579" s="172"/>
      <c r="AM579" s="161" t="str">
        <f>IFERROR(ROUND((VLOOKUP($A579,'ИЗ ГУГЛА'!$B:$Z,AM$1,0)+AO579)*AN579,),VLOOKUP($A579,'ИЗ ГУГЛА'!$B:$Z,AM$1,0))</f>
        <v/>
      </c>
      <c r="AN579" s="160">
        <v>1</v>
      </c>
      <c r="AO579" s="160">
        <v>0</v>
      </c>
      <c r="AP579" s="172"/>
      <c r="AQ579" s="172"/>
      <c r="AR579" s="161" t="str">
        <f>IFERROR(ROUND((VLOOKUP($A579,'ИЗ ГУГЛА'!$B:$Z,AR$1,0)+AT579)*AS579,),VLOOKUP($A579,'ИЗ ГУГЛА'!$B:$Z,AR$1,0))</f>
        <v/>
      </c>
      <c r="AS579" s="160">
        <v>1</v>
      </c>
      <c r="AT579" s="160">
        <v>0</v>
      </c>
      <c r="AU579" s="172"/>
      <c r="AV579" s="172"/>
    </row>
    <row r="580" spans="1:48" ht="46.5" hidden="1" thickTop="1" thickBot="1">
      <c r="A580" s="121">
        <v>204263</v>
      </c>
      <c r="B580" s="115">
        <f>VLOOKUP($A580,'Выгр Кат'!$A:$T,B$1,0)</f>
        <v>1519</v>
      </c>
      <c r="C580" s="116" t="str">
        <f>VLOOKUP($A580,'Выгр Кат'!$A:$T,C$1,0)</f>
        <v>Ремень ГРМ Gates POWER GRIP для ВАЗ 2110-2112 16-ти клапанный двигатель</v>
      </c>
      <c r="D580" s="115" t="str">
        <f>VLOOKUP($A580,'Выгр Кат'!$A:$T,D$1,0)</f>
        <v>Y</v>
      </c>
      <c r="E580" s="115" t="str">
        <f>VLOOKUP($A580,'Выгр Кат'!$A:$T,E$1,0)</f>
        <v>1</v>
      </c>
      <c r="F580" s="115">
        <f>VLOOKUP($A580,'Выгр Кат'!$A:$T,F$1,0)</f>
        <v>0</v>
      </c>
      <c r="G580" s="115" t="str">
        <f>VLOOKUP($A580,'Выгр Кат'!$A:$T,G$1,0)</f>
        <v>5539</v>
      </c>
      <c r="H580" s="115">
        <f>VLOOKUP($A580,'Выгр Кат'!$A:$T,H$1,0)</f>
        <v>0</v>
      </c>
      <c r="I580" s="107">
        <v>5539</v>
      </c>
      <c r="J580" s="107">
        <v>5539</v>
      </c>
      <c r="K580" s="75" t="e">
        <f>VLOOKUP(J580,'Отчет Eplex'!$B:$E,4,0)</f>
        <v>#N/A</v>
      </c>
      <c r="L580" s="75" t="e">
        <f t="shared" si="137"/>
        <v>#N/A</v>
      </c>
      <c r="M580" s="72">
        <v>1</v>
      </c>
      <c r="N580" s="72" t="s">
        <v>1473</v>
      </c>
      <c r="O580" s="72" t="str">
        <f>IFERROR(IF(VLOOKUP(I580,'Прайс шпак'!C:F,4,0)=N580,"шпак","Ошибка"),"Ошибка")</f>
        <v>шпак</v>
      </c>
      <c r="P580" s="74">
        <f>INDEX('Прайс шпак'!$H:$H,MATCH(I580,'Прайс шпак'!$C:$C,0))*M580</f>
        <v>1060</v>
      </c>
      <c r="Q580" s="72">
        <f>VLOOKUP(P580,Наценка!$A$1:$B$8,2,1)</f>
        <v>1.39</v>
      </c>
      <c r="R580" s="75">
        <f t="shared" si="146"/>
        <v>1473.3999999999999</v>
      </c>
      <c r="S580" s="74">
        <f t="shared" si="138"/>
        <v>1490</v>
      </c>
      <c r="T580" s="75">
        <f>VLOOKUP($A580,'Выгр Кат'!$A:$T,T$1,0)</f>
        <v>1060</v>
      </c>
      <c r="U580" s="75">
        <f>VLOOKUP($A580,'Выгр Кат'!$A:$T,U$1,0)</f>
        <v>1490</v>
      </c>
      <c r="V580" s="76">
        <f t="shared" si="139"/>
        <v>0</v>
      </c>
      <c r="W580" s="76">
        <f t="shared" si="140"/>
        <v>0</v>
      </c>
      <c r="X580" s="77">
        <f>IF(IFERROR(RIGHT(E580,1),"")="✔",S580*(1-#REF!),S580*(1-$X$2))</f>
        <v>1385.6999999999998</v>
      </c>
      <c r="Y580" s="167">
        <f t="shared" si="142"/>
        <v>0.30726415094339599</v>
      </c>
      <c r="Z580" s="167">
        <f t="shared" si="143"/>
        <v>0.18005917159763324</v>
      </c>
      <c r="AA580" s="167">
        <f t="shared" si="144"/>
        <v>0.59433962264150941</v>
      </c>
      <c r="AB580" s="169">
        <f t="shared" si="141"/>
        <v>1690</v>
      </c>
      <c r="AC580" s="161">
        <f>IFERROR(ROUND((VLOOKUP($A580,'ИЗ ГУГЛА'!$B:$Z,AC$1,0)+AE580)*AD580,),VLOOKUP($A580,'ИЗ ГУГЛА'!$B:$Z,AC$1,0))</f>
        <v>1690</v>
      </c>
      <c r="AD580" s="78">
        <v>1</v>
      </c>
      <c r="AE580" s="160">
        <v>0</v>
      </c>
      <c r="AF580" s="183">
        <v>1690</v>
      </c>
      <c r="AG580" s="152" t="s">
        <v>26842</v>
      </c>
      <c r="AH580" s="161" t="str">
        <f>IFERROR(ROUND((VLOOKUP($A580,'ИЗ ГУГЛА'!$B:$Z,AH$1,0)+AJ580)*AI580,),VLOOKUP($A580,'ИЗ ГУГЛА'!$B:$Z,AH$1,0))</f>
        <v/>
      </c>
      <c r="AI580" s="78">
        <v>1</v>
      </c>
      <c r="AJ580" s="160">
        <v>0</v>
      </c>
      <c r="AK580" s="172"/>
      <c r="AL580" s="172"/>
      <c r="AM580" s="161" t="str">
        <f>IFERROR(ROUND((VLOOKUP($A580,'ИЗ ГУГЛА'!$B:$Z,AM$1,0)+AO580)*AN580,),VLOOKUP($A580,'ИЗ ГУГЛА'!$B:$Z,AM$1,0))</f>
        <v/>
      </c>
      <c r="AN580" s="160">
        <v>1</v>
      </c>
      <c r="AO580" s="160">
        <v>0</v>
      </c>
      <c r="AP580" s="172"/>
      <c r="AQ580" s="172"/>
      <c r="AR580" s="161" t="str">
        <f>IFERROR(ROUND((VLOOKUP($A580,'ИЗ ГУГЛА'!$B:$Z,AR$1,0)+AT580)*AS580,),VLOOKUP($A580,'ИЗ ГУГЛА'!$B:$Z,AR$1,0))</f>
        <v/>
      </c>
      <c r="AS580" s="160">
        <v>1</v>
      </c>
      <c r="AT580" s="160">
        <v>0</v>
      </c>
      <c r="AU580" s="172"/>
      <c r="AV580" s="172"/>
    </row>
    <row r="581" spans="1:48" ht="31.5" hidden="1" thickTop="1" thickBot="1">
      <c r="A581" s="121">
        <v>204208</v>
      </c>
      <c r="B581" s="115">
        <f>VLOOKUP($A581,'Выгр Кат'!$A:$T,B$1,0)</f>
        <v>17143</v>
      </c>
      <c r="C581" s="116" t="str">
        <f>VLOOKUP($A581,'Выгр Кат'!$A:$T,C$1,0)</f>
        <v>Ремень генератора GATES для Лада Ларгус с ГУР</v>
      </c>
      <c r="D581" s="115" t="str">
        <f>VLOOKUP($A581,'Выгр Кат'!$A:$T,D$1,0)</f>
        <v>Y</v>
      </c>
      <c r="E581" s="115" t="str">
        <f>VLOOKUP($A581,'Выгр Кат'!$A:$T,E$1,0)</f>
        <v>1</v>
      </c>
      <c r="F581" s="115">
        <f>VLOOKUP($A581,'Выгр Кат'!$A:$T,F$1,0)</f>
        <v>0</v>
      </c>
      <c r="G581" s="115" t="str">
        <f>VLOOKUP($A581,'Выгр Кат'!$A:$T,G$1,0)</f>
        <v>6PK1823XS</v>
      </c>
      <c r="H581" s="115">
        <f>VLOOKUP($A581,'Выгр Кат'!$A:$T,H$1,0)</f>
        <v>0</v>
      </c>
      <c r="I581" s="91" t="str">
        <f t="shared" ref="I581:I582" si="147">_xlfn.CONCAT(N581," ",G581)</f>
        <v>GATES 6PK1823XS</v>
      </c>
      <c r="J581" s="106" t="s">
        <v>171</v>
      </c>
      <c r="K581" s="75">
        <f>VLOOKUP(J581,'Отчет Eplex'!$B:$E,4,0)</f>
        <v>1735</v>
      </c>
      <c r="L581" s="75">
        <f t="shared" si="137"/>
        <v>35</v>
      </c>
      <c r="M581" s="72">
        <v>1</v>
      </c>
      <c r="N581" s="136" t="s">
        <v>1473</v>
      </c>
      <c r="O581" s="135" t="str">
        <f>IFERROR(IF(INDEX('Прайс шпак'!$F:$F,MATCH(I581,'Прайс шпак'!N:N,0))=N581,"шпак","Ошибка"),"Ошибка")</f>
        <v>шпак</v>
      </c>
      <c r="P581" s="92">
        <f>INDEX('Прайс шпак'!$H:$H,MATCH(I581,'Прайс шпак'!N:N,0))*M581</f>
        <v>1700</v>
      </c>
      <c r="Q581" s="72">
        <f>VLOOKUP(P581,Наценка!$A$1:$B$8,2,1)</f>
        <v>1.39</v>
      </c>
      <c r="R581" s="75">
        <f t="shared" si="146"/>
        <v>2363</v>
      </c>
      <c r="S581" s="74">
        <f t="shared" si="138"/>
        <v>2390</v>
      </c>
      <c r="T581" s="75">
        <f>VLOOKUP($A581,'Выгр Кат'!$A:$T,T$1,0)</f>
        <v>1700</v>
      </c>
      <c r="U581" s="75">
        <f>VLOOKUP($A581,'Выгр Кат'!$A:$T,U$1,0)</f>
        <v>2390</v>
      </c>
      <c r="V581" s="76">
        <f t="shared" si="139"/>
        <v>0</v>
      </c>
      <c r="W581" s="76">
        <f t="shared" si="140"/>
        <v>0</v>
      </c>
      <c r="X581" s="77">
        <f>IF(IFERROR(RIGHT(E581,1),"")="✔",S581*(1-#REF!),S581*(1-$X$2))</f>
        <v>2222.6999999999998</v>
      </c>
      <c r="Y581" s="167">
        <f t="shared" si="142"/>
        <v>0.30747058823529394</v>
      </c>
      <c r="Z581" s="167">
        <f t="shared" si="143"/>
        <v>0.17371747211895919</v>
      </c>
      <c r="AA581" s="167">
        <f t="shared" si="144"/>
        <v>0.58235294117647052</v>
      </c>
      <c r="AB581" s="169">
        <f t="shared" si="141"/>
        <v>2690</v>
      </c>
      <c r="AC581" s="161">
        <f>IFERROR(ROUND((VLOOKUP($A581,'ИЗ ГУГЛА'!$B:$Z,AC$1,0)+AE581)*AD581,),VLOOKUP($A581,'ИЗ ГУГЛА'!$B:$Z,AC$1,0))</f>
        <v>2690</v>
      </c>
      <c r="AD581" s="78">
        <v>1</v>
      </c>
      <c r="AE581" s="160">
        <v>0</v>
      </c>
      <c r="AF581" s="183">
        <v>2690</v>
      </c>
      <c r="AG581" s="152" t="s">
        <v>26843</v>
      </c>
      <c r="AH581" s="161" t="str">
        <f>IFERROR(ROUND((VLOOKUP($A581,'ИЗ ГУГЛА'!$B:$Z,AH$1,0)+AJ581)*AI581,),VLOOKUP($A581,'ИЗ ГУГЛА'!$B:$Z,AH$1,0))</f>
        <v/>
      </c>
      <c r="AI581" s="78">
        <v>1</v>
      </c>
      <c r="AJ581" s="160">
        <v>0</v>
      </c>
      <c r="AK581" s="172"/>
      <c r="AL581" s="172"/>
      <c r="AM581" s="161" t="str">
        <f>IFERROR(ROUND((VLOOKUP($A581,'ИЗ ГУГЛА'!$B:$Z,AM$1,0)+AO581)*AN581,),VLOOKUP($A581,'ИЗ ГУГЛА'!$B:$Z,AM$1,0))</f>
        <v/>
      </c>
      <c r="AN581" s="160">
        <v>1</v>
      </c>
      <c r="AO581" s="160">
        <v>0</v>
      </c>
      <c r="AP581" s="172"/>
      <c r="AQ581" s="172"/>
      <c r="AR581" s="161" t="str">
        <f>IFERROR(ROUND((VLOOKUP($A581,'ИЗ ГУГЛА'!$B:$Z,AR$1,0)+AT581)*AS581,),VLOOKUP($A581,'ИЗ ГУГЛА'!$B:$Z,AR$1,0))</f>
        <v/>
      </c>
      <c r="AS581" s="160">
        <v>1</v>
      </c>
      <c r="AT581" s="160">
        <v>0</v>
      </c>
      <c r="AU581" s="172"/>
      <c r="AV581" s="172"/>
    </row>
    <row r="582" spans="1:48" ht="46.5" hidden="1" thickTop="1" thickBot="1">
      <c r="A582" s="121">
        <v>204117</v>
      </c>
      <c r="B582" s="115">
        <f>VLOOKUP($A582,'Выгр Кат'!$A:$T,B$1,0)</f>
        <v>29573</v>
      </c>
      <c r="C582" s="116" t="str">
        <f>VLOOKUP($A582,'Выгр Кат'!$A:$T,C$1,0)</f>
        <v>Ремень генератора GATES для Лада Ларгус с 8-ми клапанным двигателем, без ГУР</v>
      </c>
      <c r="D582" s="115" t="str">
        <f>VLOOKUP($A582,'Выгр Кат'!$A:$T,D$1,0)</f>
        <v>Y</v>
      </c>
      <c r="E582" s="115" t="str">
        <f>VLOOKUP($A582,'Выгр Кат'!$A:$T,E$1,0)</f>
        <v>1</v>
      </c>
      <c r="F582" s="115">
        <f>VLOOKUP($A582,'Выгр Кат'!$A:$T,F$1,0)</f>
        <v>0</v>
      </c>
      <c r="G582" s="115" t="str">
        <f>VLOOKUP($A582,'Выгр Кат'!$A:$T,G$1,0)</f>
        <v>4PK718</v>
      </c>
      <c r="H582" s="115">
        <f>VLOOKUP($A582,'Выгр Кат'!$A:$T,H$1,0)</f>
        <v>0</v>
      </c>
      <c r="I582" s="91" t="str">
        <f t="shared" si="147"/>
        <v>GATES 4PK718</v>
      </c>
      <c r="J582" s="106" t="s">
        <v>4494</v>
      </c>
      <c r="K582" s="75">
        <f>VLOOKUP(J582,'Отчет Eplex'!$B:$E,4,0)</f>
        <v>431.69</v>
      </c>
      <c r="L582" s="75">
        <f t="shared" si="137"/>
        <v>-208.31</v>
      </c>
      <c r="M582" s="72">
        <v>1</v>
      </c>
      <c r="N582" s="136" t="s">
        <v>1473</v>
      </c>
      <c r="O582" s="135" t="str">
        <f>IFERROR(IF(INDEX('Прайс шпак'!$F:$F,MATCH(I582,'Прайс шпак'!N:N,0))=N582,"шпак","Ошибка"),"Ошибка")</f>
        <v>шпак</v>
      </c>
      <c r="P582" s="92">
        <f>INDEX('Прайс шпак'!$H:$H,MATCH(I582,'Прайс шпак'!N:N,0))*M582</f>
        <v>640</v>
      </c>
      <c r="Q582" s="72">
        <f>VLOOKUP(P582,Наценка!$A$1:$B$8,2,1)</f>
        <v>1.5</v>
      </c>
      <c r="R582" s="75">
        <f t="shared" si="146"/>
        <v>960</v>
      </c>
      <c r="S582" s="74">
        <f t="shared" si="138"/>
        <v>959</v>
      </c>
      <c r="T582" s="75">
        <f>VLOOKUP($A582,'Выгр Кат'!$A:$T,T$1,0)</f>
        <v>640</v>
      </c>
      <c r="U582" s="75">
        <f>VLOOKUP($A582,'Выгр Кат'!$A:$T,U$1,0)</f>
        <v>959</v>
      </c>
      <c r="V582" s="76">
        <f t="shared" si="139"/>
        <v>0</v>
      </c>
      <c r="W582" s="76">
        <f t="shared" si="140"/>
        <v>0</v>
      </c>
      <c r="X582" s="77">
        <f>IF(IFERROR(RIGHT(E582,1),"")="✔",S582*(1-#REF!),S582*(1-$X$2))</f>
        <v>891.86999999999989</v>
      </c>
      <c r="Y582" s="167">
        <f t="shared" si="142"/>
        <v>0.39354687499999974</v>
      </c>
      <c r="Z582" s="167">
        <f t="shared" si="143"/>
        <v>0.18177064220183498</v>
      </c>
      <c r="AA582" s="167">
        <f t="shared" si="144"/>
        <v>0.703125</v>
      </c>
      <c r="AB582" s="169">
        <f t="shared" si="141"/>
        <v>1090</v>
      </c>
      <c r="AC582" s="161">
        <f>IFERROR(ROUND((VLOOKUP($A582,'ИЗ ГУГЛА'!$B:$Z,AC$1,0)+AE582)*AD582,),VLOOKUP($A582,'ИЗ ГУГЛА'!$B:$Z,AC$1,0))</f>
        <v>1090</v>
      </c>
      <c r="AD582" s="78">
        <v>1</v>
      </c>
      <c r="AE582" s="160">
        <v>0</v>
      </c>
      <c r="AF582" s="117">
        <v>1090</v>
      </c>
      <c r="AG582" s="152" t="s">
        <v>26837</v>
      </c>
      <c r="AH582" s="161" t="str">
        <f>IFERROR(ROUND((VLOOKUP($A582,'ИЗ ГУГЛА'!$B:$Z,AH$1,0)+AJ582)*AI582,),VLOOKUP($A582,'ИЗ ГУГЛА'!$B:$Z,AH$1,0))</f>
        <v/>
      </c>
      <c r="AI582" s="78">
        <v>1</v>
      </c>
      <c r="AJ582" s="160">
        <v>0</v>
      </c>
      <c r="AK582" s="172"/>
      <c r="AL582" s="172"/>
      <c r="AM582" s="161" t="str">
        <f>IFERROR(ROUND((VLOOKUP($A582,'ИЗ ГУГЛА'!$B:$Z,AM$1,0)+AO582)*AN582,),VLOOKUP($A582,'ИЗ ГУГЛА'!$B:$Z,AM$1,0))</f>
        <v/>
      </c>
      <c r="AN582" s="160">
        <v>1</v>
      </c>
      <c r="AO582" s="160">
        <v>0</v>
      </c>
      <c r="AP582" s="172"/>
      <c r="AQ582" s="172"/>
      <c r="AR582" s="161" t="str">
        <f>IFERROR(ROUND((VLOOKUP($A582,'ИЗ ГУГЛА'!$B:$Z,AR$1,0)+AT582)*AS582,),VLOOKUP($A582,'ИЗ ГУГЛА'!$B:$Z,AR$1,0))</f>
        <v/>
      </c>
      <c r="AS582" s="160">
        <v>1</v>
      </c>
      <c r="AT582" s="160">
        <v>0</v>
      </c>
      <c r="AU582" s="172"/>
      <c r="AV582" s="172"/>
    </row>
    <row r="583" spans="1:48" ht="46.5" thickTop="1" thickBot="1">
      <c r="A583" s="121">
        <v>202350</v>
      </c>
      <c r="B583" s="115">
        <f>VLOOKUP($A583,'Выгр Кат'!$A:$T,B$1,0)</f>
        <v>62480</v>
      </c>
      <c r="C583" s="116" t="str">
        <f>VLOOKUP($A583,'Выгр Кат'!$A:$T,C$1,0)</f>
        <v>Радиатор ПРАМО универсальный алюминиевый для ВАЗ 2108-21099, 2113-2115</v>
      </c>
      <c r="D583" s="115" t="str">
        <f>VLOOKUP($A583,'Выгр Кат'!$A:$T,D$1,0)</f>
        <v>Y</v>
      </c>
      <c r="E583" s="115" t="str">
        <f>VLOOKUP($A583,'Выгр Кат'!$A:$T,E$1,0)</f>
        <v>1</v>
      </c>
      <c r="F583" s="115">
        <f>VLOOKUP($A583,'Выгр Кат'!$A:$T,F$1,0)</f>
        <v>0</v>
      </c>
      <c r="G583" s="115" t="str">
        <f>VLOOKUP($A583,'Выгр Кат'!$A:$T,G$1,0)</f>
        <v>210821301012</v>
      </c>
      <c r="H583" s="115" t="str">
        <f>VLOOKUP($A583,'Выгр Кат'!$A:$T,H$1,0)</f>
        <v>21082-1301012</v>
      </c>
      <c r="I583" s="106" t="s">
        <v>11636</v>
      </c>
      <c r="J583" s="106" t="s">
        <v>11636</v>
      </c>
      <c r="K583" s="75" t="e">
        <f>VLOOKUP(J583,'Отчет Eplex'!$B:$E,4,0)</f>
        <v>#N/A</v>
      </c>
      <c r="L583" s="75" t="e">
        <f t="shared" si="137"/>
        <v>#N/A</v>
      </c>
      <c r="M583" s="72">
        <v>1</v>
      </c>
      <c r="N583" s="80" t="s">
        <v>4054</v>
      </c>
      <c r="O583" s="72" t="str">
        <f>IFERROR(IF(VLOOKUP(I583,'Прайс шпак'!C:F,4,0)=N583,"шпак","Ошибка"),"Ошибка")</f>
        <v>шпак</v>
      </c>
      <c r="P583" s="74">
        <f>INDEX('Прайс шпак'!$H:$H,MATCH(I583,'Прайс шпак'!$C:$C,0))*M583</f>
        <v>1950</v>
      </c>
      <c r="Q583" s="72">
        <f>VLOOKUP(P583,Наценка!$A$1:$B$8,2,1)</f>
        <v>1.39</v>
      </c>
      <c r="R583" s="125">
        <f>AB583*1.02</f>
        <v>2951.88</v>
      </c>
      <c r="S583" s="74">
        <f t="shared" si="138"/>
        <v>2990</v>
      </c>
      <c r="T583" s="75">
        <f>VLOOKUP($A583,'Выгр Кат'!$A:$T,T$1,0)</f>
        <v>1950</v>
      </c>
      <c r="U583" s="75">
        <f>VLOOKUP($A583,'Выгр Кат'!$A:$T,U$1,0)</f>
        <v>2890</v>
      </c>
      <c r="V583" s="76">
        <f t="shared" si="139"/>
        <v>0</v>
      </c>
      <c r="W583" s="76">
        <f t="shared" si="140"/>
        <v>100</v>
      </c>
      <c r="X583" s="77">
        <f>IF(IFERROR(RIGHT(E583,1),"")="✔",S583*(1-#REF!),S583*(1-$X$2))</f>
        <v>2780.7</v>
      </c>
      <c r="Y583" s="167">
        <f t="shared" si="142"/>
        <v>0.42599999999999993</v>
      </c>
      <c r="Z583" s="167">
        <f t="shared" si="143"/>
        <v>3.914996544574989E-2</v>
      </c>
      <c r="AA583" s="167">
        <f t="shared" si="144"/>
        <v>0.48410256410256403</v>
      </c>
      <c r="AB583" s="174">
        <f>AK583</f>
        <v>2894</v>
      </c>
      <c r="AC583" s="161" t="str">
        <f>IFERROR(ROUND((VLOOKUP($A583,'ИЗ ГУГЛА'!$B:$Z,AC$1,0)+AE583)*AD583,),VLOOKUP($A583,'ИЗ ГУГЛА'!$B:$Z,AC$1,0))</f>
        <v/>
      </c>
      <c r="AD583" s="78">
        <v>1</v>
      </c>
      <c r="AE583" s="160">
        <v>0</v>
      </c>
      <c r="AF583" s="118" t="s">
        <v>28492</v>
      </c>
      <c r="AG583" s="152"/>
      <c r="AH583" s="161">
        <f>IFERROR(ROUND((VLOOKUP($A583,'ИЗ ГУГЛА'!$B:$Z,AH$1,0)+AJ583)*AI583,),VLOOKUP($A583,'ИЗ ГУГЛА'!$B:$Z,AH$1,0))</f>
        <v>2894</v>
      </c>
      <c r="AI583" s="78">
        <v>1</v>
      </c>
      <c r="AJ583" s="160">
        <v>0</v>
      </c>
      <c r="AK583" s="184">
        <v>2894</v>
      </c>
      <c r="AL583" s="172" t="s">
        <v>33357</v>
      </c>
      <c r="AM583" s="161" t="str">
        <f>IFERROR(ROUND((VLOOKUP($A583,'ИЗ ГУГЛА'!$B:$Z,AM$1,0)+AO583)*AN583,),VLOOKUP($A583,'ИЗ ГУГЛА'!$B:$Z,AM$1,0))</f>
        <v/>
      </c>
      <c r="AN583" s="160">
        <v>1</v>
      </c>
      <c r="AO583" s="160">
        <v>0</v>
      </c>
      <c r="AP583" s="172"/>
      <c r="AQ583" s="172"/>
      <c r="AR583" s="161" t="str">
        <f>IFERROR(ROUND((VLOOKUP($A583,'ИЗ ГУГЛА'!$B:$Z,AR$1,0)+AT583)*AS583,),VLOOKUP($A583,'ИЗ ГУГЛА'!$B:$Z,AR$1,0))</f>
        <v/>
      </c>
      <c r="AS583" s="160">
        <v>1</v>
      </c>
      <c r="AT583" s="160">
        <v>0</v>
      </c>
      <c r="AU583" s="172"/>
      <c r="AV583" s="172"/>
    </row>
    <row r="584" spans="1:48" ht="46.5" hidden="1" thickTop="1" thickBot="1">
      <c r="A584" s="121">
        <v>158007</v>
      </c>
      <c r="B584" s="115">
        <f>VLOOKUP($A584,'Выгр Кат'!$A:$T,B$1,0)</f>
        <v>65705</v>
      </c>
      <c r="C584" s="116" t="str">
        <f>VLOOKUP($A584,'Выгр Кат'!$A:$T,C$1,0)</f>
        <v>Колодки тормозные Heinner задние, керамические для Лада Калина Спорт, Гранта Спорт, Веста, Xray Cross</v>
      </c>
      <c r="D584" s="115" t="str">
        <f>VLOOKUP($A584,'Выгр Кат'!$A:$T,D$1,0)</f>
        <v>Y</v>
      </c>
      <c r="E584" s="115" t="str">
        <f>VLOOKUP($A584,'Выгр Кат'!$A:$T,E$1,0)</f>
        <v>1ск4</v>
      </c>
      <c r="F584" s="115">
        <f>VLOOKUP($A584,'Выгр Кат'!$A:$T,F$1,0)</f>
        <v>0</v>
      </c>
      <c r="G584" s="115" t="str">
        <f>VLOOKUP($A584,'Выгр Кат'!$A:$T,G$1,0)</f>
        <v>HN1BRK0592</v>
      </c>
      <c r="H584" s="115">
        <f>VLOOKUP($A584,'Выгр Кат'!$A:$T,H$1,0)</f>
        <v>0</v>
      </c>
      <c r="I584" s="106" t="s">
        <v>26222</v>
      </c>
      <c r="J584" s="106" t="s">
        <v>26222</v>
      </c>
      <c r="K584" s="75">
        <f>VLOOKUP(J584,'Отчет Eplex'!$B:$E,4,0)</f>
        <v>0</v>
      </c>
      <c r="L584" s="75">
        <f t="shared" si="137"/>
        <v>-950</v>
      </c>
      <c r="M584" s="72">
        <v>1</v>
      </c>
      <c r="N584" s="72" t="s">
        <v>26248</v>
      </c>
      <c r="O584" s="72" t="str">
        <f>IFERROR(IF(VLOOKUP(I584,'Прайс шпак'!C:F,4,0)=N584,"шпак","Ошибка"),"Ошибка")</f>
        <v>шпак</v>
      </c>
      <c r="P584" s="74">
        <f>INDEX('Прайс шпак'!$H:$H,MATCH(I584,'Прайс шпак'!$C:$C,0))*M584</f>
        <v>950</v>
      </c>
      <c r="Q584" s="72">
        <f>VLOOKUP(P584,Наценка!$A$1:$B$8,2,1)</f>
        <v>1.5</v>
      </c>
      <c r="R584" s="75">
        <f t="shared" si="146"/>
        <v>1425</v>
      </c>
      <c r="S584" s="74">
        <f t="shared" si="138"/>
        <v>1490</v>
      </c>
      <c r="T584" s="75">
        <f>VLOOKUP($A584,'Выгр Кат'!$A:$T,T$1,0)</f>
        <v>950</v>
      </c>
      <c r="U584" s="75">
        <f>VLOOKUP($A584,'Выгр Кат'!$A:$T,U$1,0)</f>
        <v>1490</v>
      </c>
      <c r="V584" s="76">
        <f t="shared" si="139"/>
        <v>0</v>
      </c>
      <c r="W584" s="76">
        <f t="shared" si="140"/>
        <v>0</v>
      </c>
      <c r="X584" s="77">
        <f>IF(IFERROR(RIGHT(E584,1),"")="✔",S584*(1-#REF!),S584*(1-$X$2))</f>
        <v>1385.6999999999998</v>
      </c>
      <c r="Y584" s="167">
        <f t="shared" si="142"/>
        <v>0.45863157894736828</v>
      </c>
      <c r="Z584" s="167">
        <f t="shared" si="143"/>
        <v>0.12849056603773595</v>
      </c>
      <c r="AA584" s="167">
        <f t="shared" si="144"/>
        <v>0.67368421052631589</v>
      </c>
      <c r="AB584" s="169">
        <f t="shared" ref="AB584:AB616" si="148">AF584</f>
        <v>1590</v>
      </c>
      <c r="AC584" s="161">
        <f>IFERROR(ROUND((VLOOKUP($A584,'ИЗ ГУГЛА'!$B:$Z,AC$1,0)+AE584)*AD584,),VLOOKUP($A584,'ИЗ ГУГЛА'!$B:$Z,AC$1,0))</f>
        <v>1590</v>
      </c>
      <c r="AD584" s="78">
        <v>1</v>
      </c>
      <c r="AE584" s="160">
        <v>0</v>
      </c>
      <c r="AF584" s="117">
        <v>1590</v>
      </c>
      <c r="AG584" s="152" t="s">
        <v>26846</v>
      </c>
      <c r="AH584" s="161" t="str">
        <f>IFERROR(ROUND((VLOOKUP($A584,'ИЗ ГУГЛА'!$B:$Z,AH$1,0)+AJ584)*AI584,),VLOOKUP($A584,'ИЗ ГУГЛА'!$B:$Z,AH$1,0))</f>
        <v/>
      </c>
      <c r="AI584" s="78">
        <v>1</v>
      </c>
      <c r="AJ584" s="160">
        <v>0</v>
      </c>
      <c r="AK584" s="172"/>
      <c r="AL584" s="172"/>
      <c r="AM584" s="161" t="str">
        <f>IFERROR(ROUND((VLOOKUP($A584,'ИЗ ГУГЛА'!$B:$Z,AM$1,0)+AO584)*AN584,),VLOOKUP($A584,'ИЗ ГУГЛА'!$B:$Z,AM$1,0))</f>
        <v/>
      </c>
      <c r="AN584" s="160">
        <v>1</v>
      </c>
      <c r="AO584" s="160">
        <v>0</v>
      </c>
      <c r="AP584" s="172"/>
      <c r="AQ584" s="172"/>
      <c r="AR584" s="161" t="str">
        <f>IFERROR(ROUND((VLOOKUP($A584,'ИЗ ГУГЛА'!$B:$Z,AR$1,0)+AT584)*AS584,),VLOOKUP($A584,'ИЗ ГУГЛА'!$B:$Z,AR$1,0))</f>
        <v/>
      </c>
      <c r="AS584" s="160">
        <v>1</v>
      </c>
      <c r="AT584" s="160">
        <v>0</v>
      </c>
      <c r="AU584" s="172"/>
      <c r="AV584" s="172"/>
    </row>
    <row r="585" spans="1:48" ht="91.5" hidden="1" thickTop="1" thickBot="1">
      <c r="A585" s="121">
        <v>158008</v>
      </c>
      <c r="B585" s="115">
        <f>VLOOKUP($A585,'Выгр Кат'!$A:$T,B$1,0)</f>
        <v>65709</v>
      </c>
      <c r="C585" s="116" t="str">
        <f>VLOOKUP($A585,'Выгр Кат'!$A:$T,C$1,0)</f>
        <v>Колодки тормозные Heinner передние, керамические для ВАЗ 2108-21099, 2110-2112, 2113-2115, Лада Приора, Приора 2, Калина, Калина 2, Гранта, Гранта FL Датсун mi-DO, on-DO</v>
      </c>
      <c r="D585" s="115" t="str">
        <f>VLOOKUP($A585,'Выгр Кат'!$A:$T,D$1,0)</f>
        <v>Y</v>
      </c>
      <c r="E585" s="115" t="str">
        <f>VLOOKUP($A585,'Выгр Кат'!$A:$T,E$1,0)</f>
        <v>1</v>
      </c>
      <c r="F585" s="115">
        <f>VLOOKUP($A585,'Выгр Кат'!$A:$T,F$1,0)</f>
        <v>0</v>
      </c>
      <c r="G585" s="115" t="str">
        <f>VLOOKUP($A585,'Выгр Кат'!$A:$T,G$1,0)</f>
        <v>HN1BRK0602</v>
      </c>
      <c r="H585" s="115">
        <f>VLOOKUP($A585,'Выгр Кат'!$A:$T,H$1,0)</f>
        <v>0</v>
      </c>
      <c r="I585" s="106" t="s">
        <v>26223</v>
      </c>
      <c r="J585" s="106" t="s">
        <v>26223</v>
      </c>
      <c r="K585" s="75">
        <f>VLOOKUP(J585,'Отчет Eplex'!$B:$E,4,0)</f>
        <v>0</v>
      </c>
      <c r="L585" s="75">
        <f t="shared" si="137"/>
        <v>-1200</v>
      </c>
      <c r="M585" s="72">
        <v>1</v>
      </c>
      <c r="N585" s="72" t="s">
        <v>26248</v>
      </c>
      <c r="O585" s="72" t="str">
        <f>IFERROR(IF(VLOOKUP(I585,'Прайс шпак'!C:F,4,0)=N585,"шпак","Ошибка"),"Ошибка")</f>
        <v>шпак</v>
      </c>
      <c r="P585" s="74">
        <f>INDEX('Прайс шпак'!$H:$H,MATCH(I585,'Прайс шпак'!$C:$C,0))*M585</f>
        <v>1200</v>
      </c>
      <c r="Q585" s="72">
        <f>VLOOKUP(P585,Наценка!$A$1:$B$8,2,1)</f>
        <v>1.39</v>
      </c>
      <c r="R585" s="75">
        <f t="shared" si="146"/>
        <v>1667.9999999999998</v>
      </c>
      <c r="S585" s="74">
        <f t="shared" si="138"/>
        <v>1690</v>
      </c>
      <c r="T585" s="75">
        <f>VLOOKUP($A585,'Выгр Кат'!$A:$T,T$1,0)</f>
        <v>1200</v>
      </c>
      <c r="U585" s="75">
        <f>VLOOKUP($A585,'Выгр Кат'!$A:$T,U$1,0)</f>
        <v>1690</v>
      </c>
      <c r="V585" s="76">
        <f t="shared" si="139"/>
        <v>0</v>
      </c>
      <c r="W585" s="76">
        <f t="shared" si="140"/>
        <v>0</v>
      </c>
      <c r="X585" s="77">
        <f>IF(IFERROR(RIGHT(E585,1),"")="✔",S585*(1-#REF!),S585*(1-$X$2))</f>
        <v>1571.6999999999998</v>
      </c>
      <c r="Y585" s="167">
        <f t="shared" si="142"/>
        <v>0.30974999999999975</v>
      </c>
      <c r="Z585" s="167">
        <f t="shared" si="143"/>
        <v>0.16841269841269851</v>
      </c>
      <c r="AA585" s="167">
        <f t="shared" si="144"/>
        <v>0.57499999999999996</v>
      </c>
      <c r="AB585" s="169">
        <f t="shared" si="148"/>
        <v>1890</v>
      </c>
      <c r="AC585" s="161">
        <f>IFERROR(ROUND((VLOOKUP($A585,'ИЗ ГУГЛА'!$B:$Z,AC$1,0)+AE585)*AD585,),VLOOKUP($A585,'ИЗ ГУГЛА'!$B:$Z,AC$1,0))</f>
        <v>1890</v>
      </c>
      <c r="AD585" s="78">
        <v>1</v>
      </c>
      <c r="AE585" s="160">
        <v>0</v>
      </c>
      <c r="AF585" s="183">
        <v>1890</v>
      </c>
      <c r="AG585" s="152" t="s">
        <v>26847</v>
      </c>
      <c r="AH585" s="161" t="str">
        <f>IFERROR(ROUND((VLOOKUP($A585,'ИЗ ГУГЛА'!$B:$Z,AH$1,0)+AJ585)*AI585,),VLOOKUP($A585,'ИЗ ГУГЛА'!$B:$Z,AH$1,0))</f>
        <v/>
      </c>
      <c r="AI585" s="78">
        <v>1</v>
      </c>
      <c r="AJ585" s="160">
        <v>0</v>
      </c>
      <c r="AK585" s="172"/>
      <c r="AL585" s="172"/>
      <c r="AM585" s="161" t="str">
        <f>IFERROR(ROUND((VLOOKUP($A585,'ИЗ ГУГЛА'!$B:$Z,AM$1,0)+AO585)*AN585,),VLOOKUP($A585,'ИЗ ГУГЛА'!$B:$Z,AM$1,0))</f>
        <v/>
      </c>
      <c r="AN585" s="160">
        <v>1</v>
      </c>
      <c r="AO585" s="160">
        <v>0</v>
      </c>
      <c r="AP585" s="172"/>
      <c r="AQ585" s="172"/>
      <c r="AR585" s="161" t="str">
        <f>IFERROR(ROUND((VLOOKUP($A585,'ИЗ ГУГЛА'!$B:$Z,AR$1,0)+AT585)*AS585,),VLOOKUP($A585,'ИЗ ГУГЛА'!$B:$Z,AR$1,0))</f>
        <v/>
      </c>
      <c r="AS585" s="160">
        <v>1</v>
      </c>
      <c r="AT585" s="160">
        <v>0</v>
      </c>
      <c r="AU585" s="172"/>
      <c r="AV585" s="172"/>
    </row>
    <row r="586" spans="1:48" ht="46.5" hidden="1" thickTop="1" thickBot="1">
      <c r="A586" s="121">
        <v>158010</v>
      </c>
      <c r="B586" s="115">
        <f>VLOOKUP($A586,'Выгр Кат'!$A:$T,B$1,0)</f>
        <v>65713</v>
      </c>
      <c r="C586" s="116" t="str">
        <f>VLOOKUP($A586,'Выгр Кат'!$A:$T,C$1,0)</f>
        <v>Колодки тормозные Heinner передние, керамические для Лада Ларгус, Веста</v>
      </c>
      <c r="D586" s="115" t="str">
        <f>VLOOKUP($A586,'Выгр Кат'!$A:$T,D$1,0)</f>
        <v>Y</v>
      </c>
      <c r="E586" s="115" t="str">
        <f>VLOOKUP($A586,'Выгр Кат'!$A:$T,E$1,0)</f>
        <v>1</v>
      </c>
      <c r="F586" s="115">
        <f>VLOOKUP($A586,'Выгр Кат'!$A:$T,F$1,0)</f>
        <v>0</v>
      </c>
      <c r="G586" s="115" t="str">
        <f>VLOOKUP($A586,'Выгр Кат'!$A:$T,G$1,0)</f>
        <v>HN1BRK0172</v>
      </c>
      <c r="H586" s="115">
        <f>VLOOKUP($A586,'Выгр Кат'!$A:$T,H$1,0)</f>
        <v>0</v>
      </c>
      <c r="I586" s="106" t="s">
        <v>26224</v>
      </c>
      <c r="J586" s="106" t="s">
        <v>26224</v>
      </c>
      <c r="K586" s="75">
        <f>VLOOKUP(J586,'Отчет Eplex'!$B:$E,4,0)</f>
        <v>0</v>
      </c>
      <c r="L586" s="75">
        <f t="shared" si="137"/>
        <v>-1400</v>
      </c>
      <c r="M586" s="72">
        <v>1</v>
      </c>
      <c r="N586" s="72" t="s">
        <v>26248</v>
      </c>
      <c r="O586" s="72" t="str">
        <f>IFERROR(IF(VLOOKUP(I586,'Прайс шпак'!C:F,4,0)=N586,"шпак","Ошибка"),"Ошибка")</f>
        <v>шпак</v>
      </c>
      <c r="P586" s="74">
        <f>INDEX('Прайс шпак'!$H:$H,MATCH(I586,'Прайс шпак'!$C:$C,0))*M586</f>
        <v>1400</v>
      </c>
      <c r="Q586" s="72">
        <f>VLOOKUP(P586,Наценка!$A$1:$B$8,2,1)</f>
        <v>1.39</v>
      </c>
      <c r="R586" s="75">
        <f t="shared" si="146"/>
        <v>1945.9999999999998</v>
      </c>
      <c r="S586" s="74">
        <f t="shared" si="138"/>
        <v>1990</v>
      </c>
      <c r="T586" s="75">
        <f>VLOOKUP($A586,'Выгр Кат'!$A:$T,T$1,0)</f>
        <v>1400</v>
      </c>
      <c r="U586" s="75">
        <f>VLOOKUP($A586,'Выгр Кат'!$A:$T,U$1,0)</f>
        <v>1990</v>
      </c>
      <c r="V586" s="76">
        <f t="shared" si="139"/>
        <v>0</v>
      </c>
      <c r="W586" s="76">
        <f t="shared" si="140"/>
        <v>0</v>
      </c>
      <c r="X586" s="77">
        <f>IF(IFERROR(RIGHT(E586,1),"")="✔",S586*(1-#REF!),S586*(1-$X$2))</f>
        <v>1850.6999999999998</v>
      </c>
      <c r="Y586" s="167">
        <f t="shared" si="142"/>
        <v>0.32192857142857134</v>
      </c>
      <c r="Z586" s="167">
        <f t="shared" si="143"/>
        <v>0.15493150684931514</v>
      </c>
      <c r="AA586" s="167">
        <f t="shared" si="144"/>
        <v>0.56428571428571428</v>
      </c>
      <c r="AB586" s="169">
        <f t="shared" si="148"/>
        <v>2190</v>
      </c>
      <c r="AC586" s="161">
        <f>IFERROR(ROUND((VLOOKUP($A586,'ИЗ ГУГЛА'!$B:$Z,AC$1,0)+AE586)*AD586,),VLOOKUP($A586,'ИЗ ГУГЛА'!$B:$Z,AC$1,0))</f>
        <v>2190</v>
      </c>
      <c r="AD586" s="78">
        <v>1</v>
      </c>
      <c r="AE586" s="160">
        <v>0</v>
      </c>
      <c r="AF586" s="183">
        <v>2190</v>
      </c>
      <c r="AG586" s="152" t="s">
        <v>26845</v>
      </c>
      <c r="AH586" s="161" t="str">
        <f>IFERROR(ROUND((VLOOKUP($A586,'ИЗ ГУГЛА'!$B:$Z,AH$1,0)+AJ586)*AI586,),VLOOKUP($A586,'ИЗ ГУГЛА'!$B:$Z,AH$1,0))</f>
        <v/>
      </c>
      <c r="AI586" s="78">
        <v>1</v>
      </c>
      <c r="AJ586" s="160">
        <v>0</v>
      </c>
      <c r="AK586" s="172"/>
      <c r="AL586" s="172"/>
      <c r="AM586" s="161" t="str">
        <f>IFERROR(ROUND((VLOOKUP($A586,'ИЗ ГУГЛА'!$B:$Z,AM$1,0)+AO586)*AN586,),VLOOKUP($A586,'ИЗ ГУГЛА'!$B:$Z,AM$1,0))</f>
        <v/>
      </c>
      <c r="AN586" s="160">
        <v>1</v>
      </c>
      <c r="AO586" s="160">
        <v>0</v>
      </c>
      <c r="AP586" s="172"/>
      <c r="AQ586" s="172"/>
      <c r="AR586" s="161" t="str">
        <f>IFERROR(ROUND((VLOOKUP($A586,'ИЗ ГУГЛА'!$B:$Z,AR$1,0)+AT586)*AS586,),VLOOKUP($A586,'ИЗ ГУГЛА'!$B:$Z,AR$1,0))</f>
        <v/>
      </c>
      <c r="AS586" s="160">
        <v>1</v>
      </c>
      <c r="AT586" s="160">
        <v>0</v>
      </c>
      <c r="AU586" s="172"/>
      <c r="AV586" s="172"/>
    </row>
    <row r="587" spans="1:48" ht="46.5" hidden="1" thickTop="1" thickBot="1">
      <c r="A587" s="121">
        <v>158009</v>
      </c>
      <c r="B587" s="115">
        <f>VLOOKUP($A587,'Выгр Кат'!$A:$T,B$1,0)</f>
        <v>65717</v>
      </c>
      <c r="C587" s="116" t="str">
        <f>VLOOKUP($A587,'Выгр Кат'!$A:$T,C$1,0)</f>
        <v>Колодки тормозные Heinner передние, керамические для Лада Xray</v>
      </c>
      <c r="D587" s="115" t="str">
        <f>VLOOKUP($A587,'Выгр Кат'!$A:$T,D$1,0)</f>
        <v>Y</v>
      </c>
      <c r="E587" s="115" t="str">
        <f>VLOOKUP($A587,'Выгр Кат'!$A:$T,E$1,0)</f>
        <v>1ск4</v>
      </c>
      <c r="F587" s="115">
        <f>VLOOKUP($A587,'Выгр Кат'!$A:$T,F$1,0)</f>
        <v>0</v>
      </c>
      <c r="G587" s="115" t="str">
        <f>VLOOKUP($A587,'Выгр Кат'!$A:$T,G$1,0)</f>
        <v>HN1BRK0182</v>
      </c>
      <c r="H587" s="115">
        <f>VLOOKUP($A587,'Выгр Кат'!$A:$T,H$1,0)</f>
        <v>0</v>
      </c>
      <c r="I587" s="106" t="s">
        <v>26225</v>
      </c>
      <c r="J587" s="106" t="s">
        <v>26225</v>
      </c>
      <c r="K587" s="75">
        <f>VLOOKUP(J587,'Отчет Eplex'!$B:$E,4,0)</f>
        <v>0</v>
      </c>
      <c r="L587" s="75">
        <f t="shared" si="137"/>
        <v>-1300</v>
      </c>
      <c r="M587" s="72">
        <v>1</v>
      </c>
      <c r="N587" s="80" t="s">
        <v>26248</v>
      </c>
      <c r="O587" s="72" t="str">
        <f>IFERROR(IF(VLOOKUP(I587,'Прайс шпак'!C:F,4,0)=N587,"шпак","Ошибка"),"Ошибка")</f>
        <v>шпак</v>
      </c>
      <c r="P587" s="74">
        <f>INDEX('Прайс шпак'!$H:$H,MATCH(I587,'Прайс шпак'!$C:$C,0))*M587</f>
        <v>1300</v>
      </c>
      <c r="Q587" s="72">
        <f>VLOOKUP(P587,Наценка!$A$1:$B$8,2,1)</f>
        <v>1.39</v>
      </c>
      <c r="R587" s="75">
        <f t="shared" si="146"/>
        <v>1806.9999999999998</v>
      </c>
      <c r="S587" s="74">
        <f t="shared" si="138"/>
        <v>1890</v>
      </c>
      <c r="T587" s="75">
        <f>VLOOKUP($A587,'Выгр Кат'!$A:$T,T$1,0)</f>
        <v>1300</v>
      </c>
      <c r="U587" s="75">
        <f>VLOOKUP($A587,'Выгр Кат'!$A:$T,U$1,0)</f>
        <v>1890</v>
      </c>
      <c r="V587" s="76">
        <f t="shared" si="139"/>
        <v>0</v>
      </c>
      <c r="W587" s="76">
        <f t="shared" si="140"/>
        <v>0</v>
      </c>
      <c r="X587" s="77">
        <f>IF(IFERROR(RIGHT(E587,1),"")="✔",S587*(1-#REF!),S587*(1-$X$2))</f>
        <v>1757.6999999999998</v>
      </c>
      <c r="Y587" s="167">
        <f t="shared" si="142"/>
        <v>0.35207692307692295</v>
      </c>
      <c r="Z587" s="167">
        <f t="shared" si="143"/>
        <v>0.15899521531100488</v>
      </c>
      <c r="AA587" s="167">
        <f t="shared" si="144"/>
        <v>0.60769230769230775</v>
      </c>
      <c r="AB587" s="169">
        <f t="shared" si="148"/>
        <v>2090</v>
      </c>
      <c r="AC587" s="161">
        <f>IFERROR(ROUND((VLOOKUP($A587,'ИЗ ГУГЛА'!$B:$Z,AC$1,0)+AE587)*AD587,),VLOOKUP($A587,'ИЗ ГУГЛА'!$B:$Z,AC$1,0))</f>
        <v>2090</v>
      </c>
      <c r="AD587" s="78">
        <v>1</v>
      </c>
      <c r="AE587" s="160">
        <v>0</v>
      </c>
      <c r="AF587" s="183">
        <v>2090</v>
      </c>
      <c r="AG587" s="152" t="s">
        <v>26844</v>
      </c>
      <c r="AH587" s="161" t="str">
        <f>IFERROR(ROUND((VLOOKUP($A587,'ИЗ ГУГЛА'!$B:$Z,AH$1,0)+AJ587)*AI587,),VLOOKUP($A587,'ИЗ ГУГЛА'!$B:$Z,AH$1,0))</f>
        <v/>
      </c>
      <c r="AI587" s="78">
        <v>1</v>
      </c>
      <c r="AJ587" s="160">
        <v>0</v>
      </c>
      <c r="AK587" s="172"/>
      <c r="AL587" s="172"/>
      <c r="AM587" s="161" t="str">
        <f>IFERROR(ROUND((VLOOKUP($A587,'ИЗ ГУГЛА'!$B:$Z,AM$1,0)+AO587)*AN587,),VLOOKUP($A587,'ИЗ ГУГЛА'!$B:$Z,AM$1,0))</f>
        <v/>
      </c>
      <c r="AN587" s="160">
        <v>1</v>
      </c>
      <c r="AO587" s="160">
        <v>0</v>
      </c>
      <c r="AP587" s="172"/>
      <c r="AQ587" s="172"/>
      <c r="AR587" s="161" t="str">
        <f>IFERROR(ROUND((VLOOKUP($A587,'ИЗ ГУГЛА'!$B:$Z,AR$1,0)+AT587)*AS587,),VLOOKUP($A587,'ИЗ ГУГЛА'!$B:$Z,AR$1,0))</f>
        <v/>
      </c>
      <c r="AS587" s="160">
        <v>1</v>
      </c>
      <c r="AT587" s="160">
        <v>0</v>
      </c>
      <c r="AU587" s="172"/>
      <c r="AV587" s="172"/>
    </row>
    <row r="588" spans="1:48" ht="91.5" hidden="1" thickTop="1" thickBot="1">
      <c r="A588" s="121">
        <v>213790</v>
      </c>
      <c r="B588" s="115">
        <f>VLOOKUP($A588,'Выгр Кат'!$A:$T,B$1,0)</f>
        <v>132166</v>
      </c>
      <c r="C588" s="116" t="str">
        <f>VLOOKUP($A588,'Выгр Кат'!$A:$T,C$1,0)</f>
        <v>Свечи зажигания BRISK A-line №10 для ВАЗ 2108-21099, 2110-2112, 2113-2115, Лада Калина, Калина 2, Гранта, Приора, Приора 2, Датсун mi-DO, on-DO, Шевроле Нива 8-ми клапанный двигатель</v>
      </c>
      <c r="D588" s="115" t="str">
        <f>VLOOKUP($A588,'Выгр Кат'!$A:$T,D$1,0)</f>
        <v>Y</v>
      </c>
      <c r="E588" s="115" t="str">
        <f>VLOOKUP($A588,'Выгр Кат'!$A:$T,E$1,0)</f>
        <v>1</v>
      </c>
      <c r="F588" s="115" t="str">
        <f>VLOOKUP($A588,'Выгр Кат'!$A:$T,F$1,0)</f>
        <v>LR15YCY-1</v>
      </c>
      <c r="G588" s="115" t="str">
        <f>VLOOKUP($A588,'Выгр Кат'!$A:$T,G$1,0)</f>
        <v>21113707010</v>
      </c>
      <c r="H588" s="115" t="str">
        <f>VLOOKUP($A588,'Выгр Кат'!$A:$T,H$1,0)</f>
        <v>2111-3707010</v>
      </c>
      <c r="I588" s="104" t="s">
        <v>146</v>
      </c>
      <c r="J588" s="104" t="s">
        <v>146</v>
      </c>
      <c r="K588" s="75" t="e">
        <f>VLOOKUP(J588,'Отчет Eplex'!$B:$E,4,0)</f>
        <v>#N/A</v>
      </c>
      <c r="L588" s="75" t="e">
        <f t="shared" si="137"/>
        <v>#N/A</v>
      </c>
      <c r="M588" s="72">
        <v>1</v>
      </c>
      <c r="N588" s="80" t="s">
        <v>561</v>
      </c>
      <c r="O588" s="72" t="str">
        <f>IFERROR(IF(VLOOKUP(I588,'Прайс шпак'!C:F,4,0)=N588,"шпак","Ошибка"),"Ошибка")</f>
        <v>шпак</v>
      </c>
      <c r="P588" s="74">
        <f>INDEX('Прайс шпак'!$H:$H,MATCH(I588,'Прайс шпак'!$C:$C,0))*M588</f>
        <v>580</v>
      </c>
      <c r="Q588" s="72">
        <f>VLOOKUP(P588,Наценка!$A$1:$B$8,2,1)</f>
        <v>1.5</v>
      </c>
      <c r="R588" s="75">
        <f t="shared" si="146"/>
        <v>870</v>
      </c>
      <c r="S588" s="74">
        <f t="shared" si="138"/>
        <v>869</v>
      </c>
      <c r="T588" s="75">
        <f>VLOOKUP($A588,'Выгр Кат'!$A:$T,T$1,0)</f>
        <v>580</v>
      </c>
      <c r="U588" s="75">
        <f>VLOOKUP($A588,'Выгр Кат'!$A:$T,U$1,0)</f>
        <v>869</v>
      </c>
      <c r="V588" s="76">
        <f t="shared" si="139"/>
        <v>0</v>
      </c>
      <c r="W588" s="76">
        <f t="shared" si="140"/>
        <v>0</v>
      </c>
      <c r="X588" s="77">
        <f>IF(IFERROR(RIGHT(E588,1),"")="✔",S588*(1-#REF!),S588*(1-$X$2))</f>
        <v>808.17</v>
      </c>
      <c r="Y588" s="167">
        <f t="shared" si="142"/>
        <v>0.39339655172413779</v>
      </c>
      <c r="Z588" s="167">
        <f t="shared" si="143"/>
        <v>0.25855963302752299</v>
      </c>
      <c r="AA588" s="167">
        <f t="shared" si="144"/>
        <v>0.8793103448275863</v>
      </c>
      <c r="AB588" s="169">
        <f t="shared" si="148"/>
        <v>1090</v>
      </c>
      <c r="AC588" s="161">
        <f>IFERROR(ROUND((VLOOKUP($A588,'ИЗ ГУГЛА'!$B:$Z,AC$1,0)+AE588)*AD588,),VLOOKUP($A588,'ИЗ ГУГЛА'!$B:$Z,AC$1,0))</f>
        <v>1090</v>
      </c>
      <c r="AD588" s="78">
        <v>1</v>
      </c>
      <c r="AE588" s="160">
        <v>0</v>
      </c>
      <c r="AF588" s="118">
        <v>1090</v>
      </c>
      <c r="AG588" s="152" t="s">
        <v>28585</v>
      </c>
      <c r="AH588" s="161" t="str">
        <f>IFERROR(ROUND((VLOOKUP($A588,'ИЗ ГУГЛА'!$B:$Z,AH$1,0)+AJ588)*AI588,),VLOOKUP($A588,'ИЗ ГУГЛА'!$B:$Z,AH$1,0))</f>
        <v/>
      </c>
      <c r="AI588" s="78">
        <v>1</v>
      </c>
      <c r="AJ588" s="160">
        <v>0</v>
      </c>
      <c r="AK588" s="172"/>
      <c r="AL588" s="172"/>
      <c r="AM588" s="161" t="str">
        <f>IFERROR(ROUND((VLOOKUP($A588,'ИЗ ГУГЛА'!$B:$Z,AM$1,0)+AO588)*AN588,),VLOOKUP($A588,'ИЗ ГУГЛА'!$B:$Z,AM$1,0))</f>
        <v/>
      </c>
      <c r="AN588" s="160">
        <v>1</v>
      </c>
      <c r="AO588" s="160">
        <v>0</v>
      </c>
      <c r="AP588" s="172"/>
      <c r="AQ588" s="172"/>
      <c r="AR588" s="161" t="str">
        <f>IFERROR(ROUND((VLOOKUP($A588,'ИЗ ГУГЛА'!$B:$Z,AR$1,0)+AT588)*AS588,),VLOOKUP($A588,'ИЗ ГУГЛА'!$B:$Z,AR$1,0))</f>
        <v/>
      </c>
      <c r="AS588" s="160">
        <v>1</v>
      </c>
      <c r="AT588" s="160">
        <v>0</v>
      </c>
      <c r="AU588" s="172"/>
      <c r="AV588" s="172"/>
    </row>
    <row r="589" spans="1:48" ht="76.5" hidden="1" thickTop="1" thickBot="1">
      <c r="A589" s="121">
        <v>187465</v>
      </c>
      <c r="B589" s="115">
        <f>VLOOKUP($A589,'Выгр Кат'!$A:$T,B$1,0)</f>
        <v>134715</v>
      </c>
      <c r="C589" s="116" t="str">
        <f>VLOOKUP($A589,'Выгр Кат'!$A:$T,C$1,0)</f>
        <v>Передние тормозные колодки BREMBO аналог для ВАЗ 2108-21099, 2110-2112, 2113-2115, Лада Калина, Калина 2, Гранта, Гранта FL, Приора, Приора 2, Датсун mi-DO, on-DO</v>
      </c>
      <c r="D589" s="115" t="str">
        <f>VLOOKUP($A589,'Выгр Кат'!$A:$T,D$1,0)</f>
        <v>Y</v>
      </c>
      <c r="E589" s="115" t="str">
        <f>VLOOKUP($A589,'Выгр Кат'!$A:$T,E$1,0)</f>
        <v>1</v>
      </c>
      <c r="F589" s="115">
        <f>VLOOKUP($A589,'Выгр Кат'!$A:$T,F$1,0)</f>
        <v>0</v>
      </c>
      <c r="G589" s="115" t="str">
        <f>VLOOKUP($A589,'Выгр Кат'!$A:$T,G$1,0)</f>
        <v>P41003NO</v>
      </c>
      <c r="H589" s="115">
        <f>VLOOKUP($A589,'Выгр Кат'!$A:$T,H$1,0)</f>
        <v>0</v>
      </c>
      <c r="I589" s="104" t="s">
        <v>557</v>
      </c>
      <c r="J589" s="104" t="s">
        <v>557</v>
      </c>
      <c r="K589" s="75">
        <f>VLOOKUP(J589,'Отчет Eplex'!$B:$E,4,0)</f>
        <v>0</v>
      </c>
      <c r="L589" s="75">
        <f t="shared" si="137"/>
        <v>-450</v>
      </c>
      <c r="M589" s="72">
        <v>1</v>
      </c>
      <c r="N589" s="80" t="s">
        <v>552</v>
      </c>
      <c r="O589" s="72" t="str">
        <f>IFERROR(IF(VLOOKUP(I589,'Прайс шпак'!C:F,4,0)=N589,"шпак","Ошибка"),"Ошибка")</f>
        <v>шпак</v>
      </c>
      <c r="P589" s="74">
        <f>INDEX('Прайс шпак'!$H:$H,MATCH(I589,'Прайс шпак'!$C:$C,0))*M589</f>
        <v>450</v>
      </c>
      <c r="Q589" s="72">
        <f>VLOOKUP(P589,Наценка!$A$1:$B$8,2,1)</f>
        <v>1.55</v>
      </c>
      <c r="R589" s="75">
        <f t="shared" si="146"/>
        <v>697.5</v>
      </c>
      <c r="S589" s="74">
        <f t="shared" si="138"/>
        <v>699</v>
      </c>
      <c r="T589" s="75">
        <f>VLOOKUP($A589,'Выгр Кат'!$A:$T,T$1,0)</f>
        <v>450</v>
      </c>
      <c r="U589" s="75">
        <f>VLOOKUP($A589,'Выгр Кат'!$A:$T,U$1,0)</f>
        <v>699</v>
      </c>
      <c r="V589" s="76">
        <f t="shared" si="139"/>
        <v>0</v>
      </c>
      <c r="W589" s="76">
        <f t="shared" si="140"/>
        <v>0</v>
      </c>
      <c r="X589" s="77">
        <f>IF(IFERROR(RIGHT(E589,1),"")="✔",S589*(1-#REF!),S589*(1-$X$2))</f>
        <v>650.06999999999994</v>
      </c>
      <c r="Y589" s="167">
        <f t="shared" si="142"/>
        <v>0.44459999999999988</v>
      </c>
      <c r="Z589" s="167">
        <f t="shared" si="143"/>
        <v>0.1771265822784811</v>
      </c>
      <c r="AA589" s="167">
        <f t="shared" si="144"/>
        <v>0.75555555555555554</v>
      </c>
      <c r="AB589" s="169">
        <f t="shared" si="148"/>
        <v>790</v>
      </c>
      <c r="AC589" s="161">
        <f>IFERROR(ROUND((VLOOKUP($A589,'ИЗ ГУГЛА'!$B:$Z,AC$1,0)+AE589)*AD589,),VLOOKUP($A589,'ИЗ ГУГЛА'!$B:$Z,AC$1,0))</f>
        <v>790</v>
      </c>
      <c r="AD589" s="78">
        <v>1</v>
      </c>
      <c r="AE589" s="160">
        <v>0</v>
      </c>
      <c r="AF589" s="183">
        <v>790</v>
      </c>
      <c r="AG589" s="152" t="s">
        <v>27055</v>
      </c>
      <c r="AH589" s="161" t="str">
        <f>IFERROR(ROUND((VLOOKUP($A589,'ИЗ ГУГЛА'!$B:$Z,AH$1,0)+AJ589)*AI589,),VLOOKUP($A589,'ИЗ ГУГЛА'!$B:$Z,AH$1,0))</f>
        <v/>
      </c>
      <c r="AI589" s="78">
        <v>1</v>
      </c>
      <c r="AJ589" s="160">
        <v>0</v>
      </c>
      <c r="AK589" s="172"/>
      <c r="AL589" s="172"/>
      <c r="AM589" s="161" t="str">
        <f>IFERROR(ROUND((VLOOKUP($A589,'ИЗ ГУГЛА'!$B:$Z,AM$1,0)+AO589)*AN589,),VLOOKUP($A589,'ИЗ ГУГЛА'!$B:$Z,AM$1,0))</f>
        <v/>
      </c>
      <c r="AN589" s="160">
        <v>1</v>
      </c>
      <c r="AO589" s="160">
        <v>0</v>
      </c>
      <c r="AP589" s="172"/>
      <c r="AQ589" s="172"/>
      <c r="AR589" s="161" t="str">
        <f>IFERROR(ROUND((VLOOKUP($A589,'ИЗ ГУГЛА'!$B:$Z,AR$1,0)+AT589)*AS589,),VLOOKUP($A589,'ИЗ ГУГЛА'!$B:$Z,AR$1,0))</f>
        <v/>
      </c>
      <c r="AS589" s="160">
        <v>1</v>
      </c>
      <c r="AT589" s="160">
        <v>0</v>
      </c>
      <c r="AU589" s="172"/>
      <c r="AV589" s="172"/>
    </row>
    <row r="590" spans="1:48" ht="61.5" hidden="1" thickTop="1" thickBot="1">
      <c r="A590" s="121">
        <v>218689</v>
      </c>
      <c r="B590" s="115">
        <f>VLOOKUP($A590,'Выгр Кат'!$A:$T,B$1,0)</f>
        <v>166904</v>
      </c>
      <c r="C590" s="116" t="str">
        <f>VLOOKUP($A590,'Выгр Кат'!$A:$T,C$1,0)</f>
        <v>Сцепление Avtopribor в сборе без подшипника для Лада Ларгус, Веста, XRAY двигатель ВАЗ 21129 / 11189, МКПП JH3 / JR5</v>
      </c>
      <c r="D590" s="115" t="str">
        <f>VLOOKUP($A590,'Выгр Кат'!$A:$T,D$1,0)</f>
        <v>Y</v>
      </c>
      <c r="E590" s="115" t="str">
        <f>VLOOKUP($A590,'Выгр Кат'!$A:$T,E$1,0)</f>
        <v>1</v>
      </c>
      <c r="F590" s="115">
        <f>VLOOKUP($A590,'Выгр Кат'!$A:$T,F$1,0)</f>
        <v>0</v>
      </c>
      <c r="G590" s="115" t="str">
        <f>VLOOKUP($A590,'Выгр Кат'!$A:$T,G$1,0)</f>
        <v>832198AVT</v>
      </c>
      <c r="H590" s="115">
        <f>VLOOKUP($A590,'Выгр Кат'!$A:$T,H$1,0)</f>
        <v>0</v>
      </c>
      <c r="I590" s="71" t="s">
        <v>32549</v>
      </c>
      <c r="J590" s="71" t="s">
        <v>32549</v>
      </c>
      <c r="K590" s="75" t="e">
        <f>VLOOKUP(J590,'Отчет Eplex'!$B:$E,4,0)</f>
        <v>#N/A</v>
      </c>
      <c r="L590" s="75" t="e">
        <f t="shared" si="137"/>
        <v>#N/A</v>
      </c>
      <c r="M590" s="72">
        <v>1</v>
      </c>
      <c r="N590" s="145" t="s">
        <v>30218</v>
      </c>
      <c r="O590" s="72" t="str">
        <f>IFERROR(IF(VLOOKUP(I590,'Прайс шпак'!C:F,4,0)=N590,"шпак","Ошибка"),"Ошибка")</f>
        <v>шпак</v>
      </c>
      <c r="P590" s="74">
        <f>INDEX('Прайс шпак'!$H:$H,MATCH(I590,'Прайс шпак'!$C:$C,0))*M590</f>
        <v>14500</v>
      </c>
      <c r="Q590" s="72">
        <f>VLOOKUP(P590,Наценка!$A$1:$B$8,2,1)</f>
        <v>1.3</v>
      </c>
      <c r="R590" s="130">
        <f>P590*1.2*100/93</f>
        <v>18709.677419354837</v>
      </c>
      <c r="S590" s="74">
        <f t="shared" si="138"/>
        <v>18790</v>
      </c>
      <c r="T590" s="75">
        <f>VLOOKUP($A590,'Выгр Кат'!$A:$T,T$1,0)</f>
        <v>14500</v>
      </c>
      <c r="U590" s="75">
        <f>VLOOKUP($A590,'Выгр Кат'!$A:$T,U$1,0)</f>
        <v>18790</v>
      </c>
      <c r="V590" s="76">
        <f t="shared" si="139"/>
        <v>0</v>
      </c>
      <c r="W590" s="76">
        <f t="shared" si="140"/>
        <v>0</v>
      </c>
      <c r="X590" s="77">
        <f>IF(IFERROR(RIGHT(E590,1),"")="✔",S590*(1-#REF!),S590*(1-$X$2))</f>
        <v>17474.699999999997</v>
      </c>
      <c r="Y590" s="167">
        <f t="shared" si="142"/>
        <v>0.20515172413793081</v>
      </c>
      <c r="Z590" s="167">
        <f t="shared" si="143"/>
        <v>-0.12377491961414772</v>
      </c>
      <c r="AA590" s="167">
        <f t="shared" si="144"/>
        <v>7.241379310344831E-2</v>
      </c>
      <c r="AB590" s="174">
        <f>AK590</f>
        <v>15550</v>
      </c>
      <c r="AC590" s="161">
        <f>IFERROR(ROUND((VLOOKUP($A590,'ИЗ ГУГЛА'!$B:$Z,AC$1,0)+AE590)*AD590,),VLOOKUP($A590,'ИЗ ГУГЛА'!$B:$Z,AC$1,0))</f>
        <v>22290</v>
      </c>
      <c r="AD590" s="78">
        <v>1</v>
      </c>
      <c r="AE590" s="160">
        <v>0</v>
      </c>
      <c r="AF590" s="183">
        <v>22290</v>
      </c>
      <c r="AG590" s="152" t="s">
        <v>32975</v>
      </c>
      <c r="AH590" s="161">
        <f>IFERROR(ROUND((VLOOKUP($A590,'ИЗ ГУГЛА'!$B:$Z,AH$1,0)+AJ590)*AI590,),VLOOKUP($A590,'ИЗ ГУГЛА'!$B:$Z,AH$1,0))</f>
        <v>15550</v>
      </c>
      <c r="AI590" s="78">
        <v>1</v>
      </c>
      <c r="AJ590" s="160">
        <v>0</v>
      </c>
      <c r="AK590" s="184">
        <v>15550</v>
      </c>
      <c r="AL590" s="172" t="s">
        <v>33330</v>
      </c>
      <c r="AM590" s="161" t="str">
        <f>IFERROR(ROUND((VLOOKUP($A590,'ИЗ ГУГЛА'!$B:$Z,AM$1,0)+AO590)*AN590,),VLOOKUP($A590,'ИЗ ГУГЛА'!$B:$Z,AM$1,0))</f>
        <v/>
      </c>
      <c r="AN590" s="160">
        <v>1</v>
      </c>
      <c r="AO590" s="160">
        <v>0</v>
      </c>
      <c r="AP590" s="172"/>
      <c r="AQ590" s="172"/>
      <c r="AR590" s="161" t="str">
        <f>IFERROR(ROUND((VLOOKUP($A590,'ИЗ ГУГЛА'!$B:$Z,AR$1,0)+AT590)*AS590,),VLOOKUP($A590,'ИЗ ГУГЛА'!$B:$Z,AR$1,0))</f>
        <v/>
      </c>
      <c r="AS590" s="160">
        <v>1</v>
      </c>
      <c r="AT590" s="160">
        <v>0</v>
      </c>
      <c r="AU590" s="172"/>
      <c r="AV590" s="172"/>
    </row>
    <row r="591" spans="1:48" ht="91.5" hidden="1" thickTop="1" thickBot="1">
      <c r="A591" s="121">
        <v>218691</v>
      </c>
      <c r="B591" s="115">
        <f>VLOOKUP($A591,'Выгр Кат'!$A:$T,B$1,0)</f>
        <v>166916</v>
      </c>
      <c r="C591" s="116" t="str">
        <f>VLOOKUP($A591,'Выгр Кат'!$A:$T,C$1,0)</f>
        <v>Сцепление Avtopribor в сборе гидравлический подшипник для Лада Ларгус, Renault Clio, Logan 2, Logan Stepway 2, Megane 2, Sandero 2, Sandero Stepway 2 двигатель K4M, КПП JR5</v>
      </c>
      <c r="D591" s="115" t="str">
        <f>VLOOKUP($A591,'Выгр Кат'!$A:$T,D$1,0)</f>
        <v>Y</v>
      </c>
      <c r="E591" s="115" t="str">
        <f>VLOOKUP($A591,'Выгр Кат'!$A:$T,E$1,0)</f>
        <v>1</v>
      </c>
      <c r="F591" s="115">
        <f>VLOOKUP($A591,'Выгр Кат'!$A:$T,F$1,0)</f>
        <v>0</v>
      </c>
      <c r="G591" s="115" t="str">
        <f>VLOOKUP($A591,'Выгр Кат'!$A:$T,G$1,0)</f>
        <v>834614AVT</v>
      </c>
      <c r="H591" s="115">
        <f>VLOOKUP($A591,'Выгр Кат'!$A:$T,H$1,0)</f>
        <v>0</v>
      </c>
      <c r="I591" s="71" t="s">
        <v>32552</v>
      </c>
      <c r="J591" s="71" t="s">
        <v>32552</v>
      </c>
      <c r="K591" s="75" t="e">
        <f>VLOOKUP(J591,'Отчет Eplex'!$B:$E,4,0)</f>
        <v>#N/A</v>
      </c>
      <c r="L591" s="75" t="e">
        <f t="shared" ref="L591" si="149">K591-P591</f>
        <v>#N/A</v>
      </c>
      <c r="M591" s="72">
        <v>1</v>
      </c>
      <c r="N591" s="145" t="s">
        <v>30218</v>
      </c>
      <c r="O591" s="72" t="str">
        <f>IFERROR(IF(VLOOKUP(I591,'Прайс шпак'!C:F,4,0)=N591,"шпак","Ошибка"),"Ошибка")</f>
        <v>шпак</v>
      </c>
      <c r="P591" s="74">
        <f>INDEX('Прайс шпак'!$H:$H,MATCH(I591,'Прайс шпак'!$C:$C,0))*M591</f>
        <v>19500</v>
      </c>
      <c r="Q591" s="72">
        <f>VLOOKUP(P591,Наценка!$A$1:$B$8,2,1)</f>
        <v>1.3</v>
      </c>
      <c r="R591" s="75">
        <f t="shared" si="146"/>
        <v>25350</v>
      </c>
      <c r="S591" s="74">
        <f t="shared" ref="S591" si="150">IF(R591&lt;=1000,(ROUNDUP(R591,-1)-1),(ROUNDUP(R591,-2)-10))</f>
        <v>25390</v>
      </c>
      <c r="T591" s="75">
        <f>VLOOKUP($A591,'Выгр Кат'!$A:$T,T$1,0)</f>
        <v>19500</v>
      </c>
      <c r="U591" s="75">
        <f>VLOOKUP($A591,'Выгр Кат'!$A:$T,U$1,0)</f>
        <v>25390</v>
      </c>
      <c r="V591" s="76">
        <f t="shared" ref="V591" si="151">P591-T591</f>
        <v>0</v>
      </c>
      <c r="W591" s="76">
        <f t="shared" ref="W591" si="152">S591-U591</f>
        <v>0</v>
      </c>
      <c r="X591" s="77">
        <f>IF(IFERROR(RIGHT(E591,1),"")="✔",S591*(1-#REF!),S591*(1-$X$2))</f>
        <v>23612.699999999997</v>
      </c>
      <c r="Y591" s="167">
        <f t="shared" ref="Y591" si="153">IFERROR(X591/P591-1,"")</f>
        <v>0.21090769230769224</v>
      </c>
      <c r="Z591" s="167">
        <f t="shared" ref="Z591" si="154">IFERROR((AB591-X591)/AB591,"")</f>
        <v>0.21264754918306111</v>
      </c>
      <c r="AA591" s="167">
        <f t="shared" ref="AA591" si="155">IFERROR(IF(AB591="","",AB591/P591-1),"")</f>
        <v>0.5379487179487179</v>
      </c>
      <c r="AB591" s="169">
        <f t="shared" ref="AB591" si="156">AF591</f>
        <v>29990</v>
      </c>
      <c r="AC591" s="161">
        <f>IFERROR(ROUND((VLOOKUP($A591,'ИЗ ГУГЛА'!$B:$Z,AC$1,0)+AE591)*AD591,),VLOOKUP($A591,'ИЗ ГУГЛА'!$B:$Z,AC$1,0))</f>
        <v>29990</v>
      </c>
      <c r="AD591" s="78">
        <v>1</v>
      </c>
      <c r="AE591" s="160">
        <v>0</v>
      </c>
      <c r="AF591" s="183">
        <v>29990</v>
      </c>
      <c r="AG591" s="152" t="s">
        <v>32983</v>
      </c>
      <c r="AH591" s="161" t="str">
        <f>IFERROR(ROUND((VLOOKUP($A591,'ИЗ ГУГЛА'!$B:$Z,AH$1,0)+AJ591)*AI591,),VLOOKUP($A591,'ИЗ ГУГЛА'!$B:$Z,AH$1,0))</f>
        <v/>
      </c>
      <c r="AI591" s="78">
        <v>1</v>
      </c>
      <c r="AJ591" s="160">
        <v>0</v>
      </c>
      <c r="AK591" s="172"/>
      <c r="AL591" s="172"/>
      <c r="AM591" s="161" t="str">
        <f>IFERROR(ROUND((VLOOKUP($A591,'ИЗ ГУГЛА'!$B:$Z,AM$1,0)+AO591)*AN591,),VLOOKUP($A591,'ИЗ ГУГЛА'!$B:$Z,AM$1,0))</f>
        <v/>
      </c>
      <c r="AN591" s="160">
        <v>1</v>
      </c>
      <c r="AO591" s="160">
        <v>0</v>
      </c>
      <c r="AP591" s="172"/>
      <c r="AQ591" s="172"/>
      <c r="AR591" s="161" t="str">
        <f>IFERROR(ROUND((VLOOKUP($A591,'ИЗ ГУГЛА'!$B:$Z,AR$1,0)+AT591)*AS591,),VLOOKUP($A591,'ИЗ ГУГЛА'!$B:$Z,AR$1,0))</f>
        <v/>
      </c>
      <c r="AS591" s="160">
        <v>1</v>
      </c>
      <c r="AT591" s="160">
        <v>0</v>
      </c>
      <c r="AU591" s="172"/>
      <c r="AV591" s="172"/>
    </row>
    <row r="592" spans="1:48" ht="31.5" hidden="1" thickTop="1" thickBot="1">
      <c r="A592" s="121">
        <v>218692</v>
      </c>
      <c r="B592" s="115">
        <f>VLOOKUP($A592,'Выгр Кат'!$A:$T,B$1,0)</f>
        <v>776</v>
      </c>
      <c r="C592" s="116" t="str">
        <f>VLOOKUP($A592,'Выгр Кат'!$A:$T,C$1,0)</f>
        <v>Сцепление Avtopribor в сборе для ВАЗ 2110-2112, Лада Приора</v>
      </c>
      <c r="D592" s="115" t="str">
        <f>VLOOKUP($A592,'Выгр Кат'!$A:$T,D$1,0)</f>
        <v>Y</v>
      </c>
      <c r="E592" s="115" t="str">
        <f>VLOOKUP($A592,'Выгр Кат'!$A:$T,E$1,0)</f>
        <v>1</v>
      </c>
      <c r="F592" s="115">
        <f>VLOOKUP($A592,'Выгр Кат'!$A:$T,F$1,0)</f>
        <v>0</v>
      </c>
      <c r="G592" s="115" t="str">
        <f>VLOOKUP($A592,'Выгр Кат'!$A:$T,G$1,0)</f>
        <v>826222AVT</v>
      </c>
      <c r="H592" s="115">
        <f>VLOOKUP($A592,'Выгр Кат'!$A:$T,H$1,0)</f>
        <v>0</v>
      </c>
      <c r="I592" s="71" t="s">
        <v>30122</v>
      </c>
      <c r="J592" s="71" t="s">
        <v>30122</v>
      </c>
      <c r="K592" s="75" t="e">
        <f>VLOOKUP(J592,'Отчет Eplex'!$B:$E,4,0)</f>
        <v>#N/A</v>
      </c>
      <c r="L592" s="75" t="e">
        <f t="shared" ref="L592:L594" si="157">K592-P592</f>
        <v>#N/A</v>
      </c>
      <c r="M592" s="72">
        <v>1</v>
      </c>
      <c r="N592" s="145" t="s">
        <v>30218</v>
      </c>
      <c r="O592" s="72" t="str">
        <f>IFERROR(IF(VLOOKUP(I592,'Прайс шпак'!C:F,4,0)=N592,"шпак","Ошибка"),"Ошибка")</f>
        <v>шпак</v>
      </c>
      <c r="P592" s="74">
        <f>INDEX('Прайс шпак'!$H:$H,MATCH(I592,'Прайс шпак'!$C:$C,0))*M592</f>
        <v>4900</v>
      </c>
      <c r="Q592" s="72">
        <f>VLOOKUP(P592,Наценка!$A$1:$B$8,2,1)</f>
        <v>1.39</v>
      </c>
      <c r="R592" s="130">
        <f t="shared" ref="R592:R594" si="158">P592*1.2*100/93</f>
        <v>6322.5806451612907</v>
      </c>
      <c r="S592" s="74">
        <f t="shared" ref="S592:S594" si="159">IF(R592&lt;=1000,(ROUNDUP(R592,-1)-1),(ROUNDUP(R592,-2)-10))</f>
        <v>6390</v>
      </c>
      <c r="T592" s="75">
        <f>VLOOKUP($A592,'Выгр Кат'!$A:$T,T$1,0)</f>
        <v>4900</v>
      </c>
      <c r="U592" s="75">
        <f>VLOOKUP($A592,'Выгр Кат'!$A:$T,U$1,0)</f>
        <v>6390</v>
      </c>
      <c r="V592" s="76">
        <f t="shared" ref="V592:V594" si="160">P592-T592</f>
        <v>0</v>
      </c>
      <c r="W592" s="76">
        <f t="shared" ref="W592:W594" si="161">S592-U592</f>
        <v>0</v>
      </c>
      <c r="X592" s="77">
        <f>IF(IFERROR(RIGHT(E592,1),"")="✔",S592*(1-#REF!),S592*(1-$X$2))</f>
        <v>5942.7</v>
      </c>
      <c r="Y592" s="167">
        <f t="shared" ref="Y592:Y594" si="162">IFERROR(X592/P592-1,"")</f>
        <v>0.2127959183673469</v>
      </c>
      <c r="Z592" s="167">
        <f t="shared" ref="Z592:Z594" si="163">IFERROR((AB592-X592)/AB592,"")</f>
        <v>-6.8446601941747537E-2</v>
      </c>
      <c r="AA592" s="167">
        <f t="shared" ref="AA592:AA594" si="164">IFERROR(IF(AB592="","",AB592/P592-1),"")</f>
        <v>0.1351020408163266</v>
      </c>
      <c r="AB592" s="174">
        <f t="shared" ref="AB592:AB594" si="165">AK592</f>
        <v>5562</v>
      </c>
      <c r="AC592" s="161">
        <f>IFERROR(ROUND((VLOOKUP($A592,'ИЗ ГУГЛА'!$B:$Z,AC$1,0)+AE592)*AD592,),VLOOKUP($A592,'ИЗ ГУГЛА'!$B:$Z,AC$1,0))</f>
        <v>7690</v>
      </c>
      <c r="AD592" s="78">
        <v>1</v>
      </c>
      <c r="AE592" s="160">
        <v>0</v>
      </c>
      <c r="AF592" s="183">
        <v>7690</v>
      </c>
      <c r="AG592" s="152" t="s">
        <v>32976</v>
      </c>
      <c r="AH592" s="161">
        <f>IFERROR(ROUND((VLOOKUP($A592,'ИЗ ГУГЛА'!$B:$Z,AH$1,0)+AJ592)*AI592,),VLOOKUP($A592,'ИЗ ГУГЛА'!$B:$Z,AH$1,0))</f>
        <v>5562</v>
      </c>
      <c r="AI592" s="78">
        <v>1</v>
      </c>
      <c r="AJ592" s="160">
        <v>0</v>
      </c>
      <c r="AK592" s="184">
        <v>5562</v>
      </c>
      <c r="AL592" s="172" t="s">
        <v>33329</v>
      </c>
      <c r="AM592" s="161" t="str">
        <f>IFERROR(ROUND((VLOOKUP($A592,'ИЗ ГУГЛА'!$B:$Z,AM$1,0)+AO592)*AN592,),VLOOKUP($A592,'ИЗ ГУГЛА'!$B:$Z,AM$1,0))</f>
        <v/>
      </c>
      <c r="AN592" s="160">
        <v>1</v>
      </c>
      <c r="AO592" s="160">
        <v>0</v>
      </c>
      <c r="AP592" s="172"/>
      <c r="AQ592" s="172"/>
      <c r="AR592" s="161" t="str">
        <f>IFERROR(ROUND((VLOOKUP($A592,'ИЗ ГУГЛА'!$B:$Z,AR$1,0)+AT592)*AS592,),VLOOKUP($A592,'ИЗ ГУГЛА'!$B:$Z,AR$1,0))</f>
        <v/>
      </c>
      <c r="AS592" s="160">
        <v>1</v>
      </c>
      <c r="AT592" s="160">
        <v>0</v>
      </c>
      <c r="AU592" s="172"/>
      <c r="AV592" s="172"/>
    </row>
    <row r="593" spans="1:48" ht="46.5" hidden="1" thickTop="1" thickBot="1">
      <c r="A593" s="121">
        <v>218696</v>
      </c>
      <c r="B593" s="115">
        <f>VLOOKUP($A593,'Выгр Кат'!$A:$T,B$1,0)</f>
        <v>151795</v>
      </c>
      <c r="C593" s="116" t="str">
        <f>VLOOKUP($A593,'Выгр Кат'!$A:$T,C$1,0)</f>
        <v>Сцепление Avtopribor в сборе для Лада Приора, Приора 2, Калина двигатель ВАЗ 11194</v>
      </c>
      <c r="D593" s="115" t="str">
        <f>VLOOKUP($A593,'Выгр Кат'!$A:$T,D$1,0)</f>
        <v>Y</v>
      </c>
      <c r="E593" s="115" t="str">
        <f>VLOOKUP($A593,'Выгр Кат'!$A:$T,E$1,0)</f>
        <v>1</v>
      </c>
      <c r="F593" s="115">
        <f>VLOOKUP($A593,'Выгр Кат'!$A:$T,F$1,0)</f>
        <v>0</v>
      </c>
      <c r="G593" s="115" t="str">
        <f>VLOOKUP($A593,'Выгр Кат'!$A:$T,G$1,0)</f>
        <v>828003AVT</v>
      </c>
      <c r="H593" s="115">
        <f>VLOOKUP($A593,'Выгр Кат'!$A:$T,H$1,0)</f>
        <v>0</v>
      </c>
      <c r="I593" s="71" t="s">
        <v>30128</v>
      </c>
      <c r="J593" s="71" t="s">
        <v>30128</v>
      </c>
      <c r="K593" s="75" t="e">
        <f>VLOOKUP(J593,'Отчет Eplex'!$B:$E,4,0)</f>
        <v>#N/A</v>
      </c>
      <c r="L593" s="75" t="e">
        <f t="shared" si="157"/>
        <v>#N/A</v>
      </c>
      <c r="M593" s="72">
        <v>1</v>
      </c>
      <c r="N593" s="145" t="s">
        <v>30218</v>
      </c>
      <c r="O593" s="72" t="str">
        <f>IFERROR(IF(VLOOKUP(I593,'Прайс шпак'!C:F,4,0)=N593,"шпак","Ошибка"),"Ошибка")</f>
        <v>шпак</v>
      </c>
      <c r="P593" s="74">
        <f>INDEX('Прайс шпак'!$H:$H,MATCH(I593,'Прайс шпак'!$C:$C,0))*M593</f>
        <v>5270</v>
      </c>
      <c r="Q593" s="72">
        <f>VLOOKUP(P593,Наценка!$A$1:$B$8,2,1)</f>
        <v>1.34</v>
      </c>
      <c r="R593" s="130">
        <f t="shared" si="158"/>
        <v>6800</v>
      </c>
      <c r="S593" s="74">
        <f t="shared" si="159"/>
        <v>6790</v>
      </c>
      <c r="T593" s="75">
        <f>VLOOKUP($A593,'Выгр Кат'!$A:$T,T$1,0)</f>
        <v>5270</v>
      </c>
      <c r="U593" s="75">
        <f>VLOOKUP($A593,'Выгр Кат'!$A:$T,U$1,0)</f>
        <v>6790</v>
      </c>
      <c r="V593" s="76">
        <f t="shared" si="160"/>
        <v>0</v>
      </c>
      <c r="W593" s="76">
        <f t="shared" si="161"/>
        <v>0</v>
      </c>
      <c r="X593" s="77">
        <f>IF(IFERROR(RIGHT(E593,1),"")="✔",S593*(1-#REF!),S593*(1-$X$2))</f>
        <v>6314.7</v>
      </c>
      <c r="Y593" s="167">
        <f t="shared" si="162"/>
        <v>0.19823529411764707</v>
      </c>
      <c r="Z593" s="167">
        <f t="shared" si="163"/>
        <v>-0.55457902511078283</v>
      </c>
      <c r="AA593" s="167">
        <f t="shared" si="164"/>
        <v>-0.22922201138519926</v>
      </c>
      <c r="AB593" s="174">
        <f t="shared" si="165"/>
        <v>4062</v>
      </c>
      <c r="AC593" s="161">
        <f>IFERROR(ROUND((VLOOKUP($A593,'ИЗ ГУГЛА'!$B:$Z,AC$1,0)+AE593)*AD593,),VLOOKUP($A593,'ИЗ ГУГЛА'!$B:$Z,AC$1,0))</f>
        <v>8190</v>
      </c>
      <c r="AD593" s="78">
        <v>1</v>
      </c>
      <c r="AE593" s="160">
        <v>0</v>
      </c>
      <c r="AF593" s="183">
        <v>8190</v>
      </c>
      <c r="AG593" s="152" t="s">
        <v>32977</v>
      </c>
      <c r="AH593" s="161">
        <f>IFERROR(ROUND((VLOOKUP($A593,'ИЗ ГУГЛА'!$B:$Z,AH$1,0)+AJ593)*AI593,),VLOOKUP($A593,'ИЗ ГУГЛА'!$B:$Z,AH$1,0))</f>
        <v>4062</v>
      </c>
      <c r="AI593" s="78">
        <v>1</v>
      </c>
      <c r="AJ593" s="160">
        <v>0</v>
      </c>
      <c r="AK593" s="184">
        <v>4062</v>
      </c>
      <c r="AL593" s="172" t="s">
        <v>33328</v>
      </c>
      <c r="AM593" s="161" t="str">
        <f>IFERROR(ROUND((VLOOKUP($A593,'ИЗ ГУГЛА'!$B:$Z,AM$1,0)+AO593)*AN593,),VLOOKUP($A593,'ИЗ ГУГЛА'!$B:$Z,AM$1,0))</f>
        <v/>
      </c>
      <c r="AN593" s="160">
        <v>1</v>
      </c>
      <c r="AO593" s="160">
        <v>0</v>
      </c>
      <c r="AP593" s="172"/>
      <c r="AQ593" s="172"/>
      <c r="AR593" s="161" t="str">
        <f>IFERROR(ROUND((VLOOKUP($A593,'ИЗ ГУГЛА'!$B:$Z,AR$1,0)+AT593)*AS593,),VLOOKUP($A593,'ИЗ ГУГЛА'!$B:$Z,AR$1,0))</f>
        <v/>
      </c>
      <c r="AS593" s="160">
        <v>1</v>
      </c>
      <c r="AT593" s="160">
        <v>0</v>
      </c>
      <c r="AU593" s="172"/>
      <c r="AV593" s="172"/>
    </row>
    <row r="594" spans="1:48" ht="31.5" hidden="1" thickTop="1" thickBot="1">
      <c r="A594" s="121">
        <v>218697</v>
      </c>
      <c r="B594" s="115">
        <f>VLOOKUP($A594,'Выгр Кат'!$A:$T,B$1,0)</f>
        <v>778</v>
      </c>
      <c r="C594" s="116" t="str">
        <f>VLOOKUP($A594,'Выгр Кат'!$A:$T,C$1,0)</f>
        <v>Сцепление Avtopribor в сборе для Шевроле Нива</v>
      </c>
      <c r="D594" s="115" t="str">
        <f>VLOOKUP($A594,'Выгр Кат'!$A:$T,D$1,0)</f>
        <v>Y</v>
      </c>
      <c r="E594" s="115" t="str">
        <f>VLOOKUP($A594,'Выгр Кат'!$A:$T,E$1,0)</f>
        <v>1</v>
      </c>
      <c r="F594" s="115">
        <f>VLOOKUP($A594,'Выгр Кат'!$A:$T,F$1,0)</f>
        <v>0</v>
      </c>
      <c r="G594" s="115" t="str">
        <f>VLOOKUP($A594,'Выгр Кат'!$A:$T,G$1,0)</f>
        <v>826474AVT</v>
      </c>
      <c r="H594" s="115">
        <f>VLOOKUP($A594,'Выгр Кат'!$A:$T,H$1,0)</f>
        <v>0</v>
      </c>
      <c r="I594" s="71" t="s">
        <v>30125</v>
      </c>
      <c r="J594" s="71" t="s">
        <v>30125</v>
      </c>
      <c r="K594" s="75" t="e">
        <f>VLOOKUP(J594,'Отчет Eplex'!$B:$E,4,0)</f>
        <v>#N/A</v>
      </c>
      <c r="L594" s="75" t="e">
        <f t="shared" si="157"/>
        <v>#N/A</v>
      </c>
      <c r="M594" s="72">
        <v>1</v>
      </c>
      <c r="N594" s="145" t="s">
        <v>30218</v>
      </c>
      <c r="O594" s="72" t="str">
        <f>IFERROR(IF(VLOOKUP(I594,'Прайс шпак'!C:F,4,0)=N594,"шпак","Ошибка"),"Ошибка")</f>
        <v>шпак</v>
      </c>
      <c r="P594" s="74">
        <f>INDEX('Прайс шпак'!$H:$H,MATCH(I594,'Прайс шпак'!$C:$C,0))*M594</f>
        <v>6220</v>
      </c>
      <c r="Q594" s="72">
        <f>VLOOKUP(P594,Наценка!$A$1:$B$8,2,1)</f>
        <v>1.34</v>
      </c>
      <c r="R594" s="130">
        <f t="shared" si="158"/>
        <v>8025.8064516129034</v>
      </c>
      <c r="S594" s="74">
        <f t="shared" si="159"/>
        <v>8090</v>
      </c>
      <c r="T594" s="75">
        <f>VLOOKUP($A594,'Выгр Кат'!$A:$T,T$1,0)</f>
        <v>6220</v>
      </c>
      <c r="U594" s="75">
        <f>VLOOKUP($A594,'Выгр Кат'!$A:$T,U$1,0)</f>
        <v>8090</v>
      </c>
      <c r="V594" s="76">
        <f t="shared" si="160"/>
        <v>0</v>
      </c>
      <c r="W594" s="76">
        <f t="shared" si="161"/>
        <v>0</v>
      </c>
      <c r="X594" s="77">
        <f>IF(IFERROR(RIGHT(E594,1),"")="✔",S594*(1-#REF!),S594*(1-$X$2))</f>
        <v>7523.7</v>
      </c>
      <c r="Y594" s="167">
        <f t="shared" si="162"/>
        <v>0.20959807073954972</v>
      </c>
      <c r="Z594" s="167">
        <f t="shared" si="163"/>
        <v>-0.6093475935828877</v>
      </c>
      <c r="AA594" s="167">
        <f t="shared" si="164"/>
        <v>-0.24839228295819937</v>
      </c>
      <c r="AB594" s="174">
        <f t="shared" si="165"/>
        <v>4675</v>
      </c>
      <c r="AC594" s="161">
        <f>IFERROR(ROUND((VLOOKUP($A594,'ИЗ ГУГЛА'!$B:$Z,AC$1,0)+AE594)*AD594,),VLOOKUP($A594,'ИЗ ГУГЛА'!$B:$Z,AC$1,0))</f>
        <v>10490</v>
      </c>
      <c r="AD594" s="78">
        <v>1</v>
      </c>
      <c r="AE594" s="160">
        <v>0</v>
      </c>
      <c r="AF594" s="183">
        <v>10490</v>
      </c>
      <c r="AG594" s="152" t="s">
        <v>32978</v>
      </c>
      <c r="AH594" s="161">
        <f>IFERROR(ROUND((VLOOKUP($A594,'ИЗ ГУГЛА'!$B:$Z,AH$1,0)+AJ594)*AI594,),VLOOKUP($A594,'ИЗ ГУГЛА'!$B:$Z,AH$1,0))</f>
        <v>4675</v>
      </c>
      <c r="AI594" s="78">
        <v>1</v>
      </c>
      <c r="AJ594" s="160">
        <v>0</v>
      </c>
      <c r="AK594" s="184">
        <v>4675</v>
      </c>
      <c r="AL594" s="172" t="s">
        <v>33327</v>
      </c>
      <c r="AM594" s="161" t="str">
        <f>IFERROR(ROUND((VLOOKUP($A594,'ИЗ ГУГЛА'!$B:$Z,AM$1,0)+AO594)*AN594,),VLOOKUP($A594,'ИЗ ГУГЛА'!$B:$Z,AM$1,0))</f>
        <v/>
      </c>
      <c r="AN594" s="160">
        <v>1</v>
      </c>
      <c r="AO594" s="160">
        <v>0</v>
      </c>
      <c r="AP594" s="172"/>
      <c r="AQ594" s="172"/>
      <c r="AR594" s="161" t="str">
        <f>IFERROR(ROUND((VLOOKUP($A594,'ИЗ ГУГЛА'!$B:$Z,AR$1,0)+AT594)*AS594,),VLOOKUP($A594,'ИЗ ГУГЛА'!$B:$Z,AR$1,0))</f>
        <v/>
      </c>
      <c r="AS594" s="160">
        <v>1</v>
      </c>
      <c r="AT594" s="160">
        <v>0</v>
      </c>
      <c r="AU594" s="172"/>
      <c r="AV594" s="172"/>
    </row>
    <row r="595" spans="1:48" ht="61.5" hidden="1" thickTop="1" thickBot="1">
      <c r="A595" s="121">
        <v>218690</v>
      </c>
      <c r="B595" s="115">
        <f>VLOOKUP($A595,'Выгр Кат'!$A:$T,B$1,0)</f>
        <v>166925</v>
      </c>
      <c r="C595" s="116" t="str">
        <f>VLOOKUP($A595,'Выгр Кат'!$A:$T,C$1,0)</f>
        <v>Сцепление Avtopribor в сборе выжимной подшипник для Лада Ларгус, Renault Logan, Sandero, Megane двигатель K7M, КПП JH3</v>
      </c>
      <c r="D595" s="115" t="str">
        <f>VLOOKUP($A595,'Выгр Кат'!$A:$T,D$1,0)</f>
        <v>Y</v>
      </c>
      <c r="E595" s="115" t="str">
        <f>VLOOKUP($A595,'Выгр Кат'!$A:$T,E$1,0)</f>
        <v>1</v>
      </c>
      <c r="F595" s="115">
        <f>VLOOKUP($A595,'Выгр Кат'!$A:$T,F$1,0)</f>
        <v>0</v>
      </c>
      <c r="G595" s="115" t="str">
        <f>VLOOKUP($A595,'Выгр Кат'!$A:$T,G$1,0)</f>
        <v>821071</v>
      </c>
      <c r="H595" s="115">
        <f>VLOOKUP($A595,'Выгр Кат'!$A:$T,H$1,0)</f>
        <v>0</v>
      </c>
      <c r="I595" s="71">
        <v>821071</v>
      </c>
      <c r="J595" s="71">
        <v>821071</v>
      </c>
      <c r="K595" s="75" t="e">
        <f>VLOOKUP(J595,'Отчет Eplex'!$B:$E,4,0)</f>
        <v>#N/A</v>
      </c>
      <c r="L595" s="75" t="e">
        <f t="shared" si="137"/>
        <v>#N/A</v>
      </c>
      <c r="M595" s="72">
        <v>1</v>
      </c>
      <c r="N595" s="80" t="s">
        <v>30218</v>
      </c>
      <c r="O595" s="72" t="str">
        <f>IFERROR(IF(VLOOKUP(I595,'Прайс шпак'!C:F,4,0)=N595,"шпак","Ошибка"),"Ошибка")</f>
        <v>Ошибка</v>
      </c>
      <c r="P595" s="74">
        <f>INDEX('Прайс шпак'!$H:$H,MATCH(I595,'Прайс шпак'!$C:$C,0))*M595</f>
        <v>8000</v>
      </c>
      <c r="Q595" s="72">
        <f>VLOOKUP(P595,Наценка!$A$1:$B$8,2,1)</f>
        <v>1.34</v>
      </c>
      <c r="R595" s="75">
        <f t="shared" si="146"/>
        <v>10720</v>
      </c>
      <c r="S595" s="74">
        <f t="shared" si="138"/>
        <v>10790</v>
      </c>
      <c r="T595" s="75">
        <f>VLOOKUP($A595,'Выгр Кат'!$A:$T,T$1,0)</f>
        <v>8000</v>
      </c>
      <c r="U595" s="75">
        <f>VLOOKUP($A595,'Выгр Кат'!$A:$T,U$1,0)</f>
        <v>10790</v>
      </c>
      <c r="V595" s="76">
        <f t="shared" si="139"/>
        <v>0</v>
      </c>
      <c r="W595" s="76">
        <f t="shared" si="140"/>
        <v>0</v>
      </c>
      <c r="X595" s="77">
        <f>IF(IFERROR(RIGHT(E595,1),"")="✔",S595*(1-#REF!),S595*(1-$X$2))</f>
        <v>10034.699999999999</v>
      </c>
      <c r="Y595" s="167">
        <f t="shared" si="142"/>
        <v>0.25433749999999988</v>
      </c>
      <c r="Z595" s="167" t="str">
        <f t="shared" si="143"/>
        <v/>
      </c>
      <c r="AA595" s="167" t="str">
        <f t="shared" si="144"/>
        <v/>
      </c>
      <c r="AB595" s="67"/>
      <c r="AC595" s="161">
        <f>IFERROR(ROUND((VLOOKUP($A595,'ИЗ ГУГЛА'!$B:$Z,AC$1,0)+AE595)*AD595,),VLOOKUP($A595,'ИЗ ГУГЛА'!$B:$Z,AC$1,0))</f>
        <v>12290</v>
      </c>
      <c r="AD595" s="78">
        <v>1</v>
      </c>
      <c r="AE595" s="160">
        <v>0</v>
      </c>
      <c r="AF595" s="117" t="s">
        <v>32979</v>
      </c>
      <c r="AG595" s="152" t="s">
        <v>27189</v>
      </c>
      <c r="AH595" s="161" t="str">
        <f>IFERROR(ROUND((VLOOKUP($A595,'ИЗ ГУГЛА'!$B:$Z,AH$1,0)+AJ595)*AI595,),VLOOKUP($A595,'ИЗ ГУГЛА'!$B:$Z,AH$1,0))</f>
        <v/>
      </c>
      <c r="AI595" s="78">
        <v>1</v>
      </c>
      <c r="AJ595" s="160">
        <v>0</v>
      </c>
      <c r="AK595" s="172" t="s">
        <v>28492</v>
      </c>
      <c r="AL595" s="172"/>
      <c r="AM595" s="161" t="str">
        <f>IFERROR(ROUND((VLOOKUP($A595,'ИЗ ГУГЛА'!$B:$Z,AM$1,0)+AO595)*AN595,),VLOOKUP($A595,'ИЗ ГУГЛА'!$B:$Z,AM$1,0))</f>
        <v/>
      </c>
      <c r="AN595" s="160">
        <v>1</v>
      </c>
      <c r="AO595" s="160">
        <v>0</v>
      </c>
      <c r="AP595" s="172"/>
      <c r="AQ595" s="172"/>
      <c r="AR595" s="161" t="str">
        <f>IFERROR(ROUND((VLOOKUP($A595,'ИЗ ГУГЛА'!$B:$Z,AR$1,0)+AT595)*AS595,),VLOOKUP($A595,'ИЗ ГУГЛА'!$B:$Z,AR$1,0))</f>
        <v/>
      </c>
      <c r="AS595" s="160">
        <v>1</v>
      </c>
      <c r="AT595" s="160">
        <v>0</v>
      </c>
      <c r="AU595" s="172"/>
      <c r="AV595" s="172"/>
    </row>
    <row r="596" spans="1:48" ht="46.5" thickTop="1" thickBot="1">
      <c r="A596" s="121">
        <v>218685</v>
      </c>
      <c r="B596" s="115">
        <f>VLOOKUP($A596,'Выгр Кат'!$A:$T,B$1,0)</f>
        <v>115736</v>
      </c>
      <c r="C596" s="116" t="str">
        <f>VLOOKUP($A596,'Выгр Кат'!$A:$T,C$1,0)</f>
        <v>Сцепление SACHS в сборе тросиковая КПП для Лада Калина 2, Приора 2, Гранта, Веста</v>
      </c>
      <c r="D596" s="115" t="str">
        <f>VLOOKUP($A596,'Выгр Кат'!$A:$T,D$1,0)</f>
        <v>Y</v>
      </c>
      <c r="E596" s="115" t="str">
        <f>VLOOKUP($A596,'Выгр Кат'!$A:$T,E$1,0)</f>
        <v>1</v>
      </c>
      <c r="F596" s="115">
        <f>VLOOKUP($A596,'Выгр Кат'!$A:$T,F$1,0)</f>
        <v>0</v>
      </c>
      <c r="G596" s="115" t="str">
        <f>VLOOKUP($A596,'Выгр Кат'!$A:$T,G$1,0)</f>
        <v>3000950097</v>
      </c>
      <c r="H596" s="115">
        <f>VLOOKUP($A596,'Выгр Кат'!$A:$T,H$1,0)</f>
        <v>0</v>
      </c>
      <c r="I596" s="71">
        <v>3000950097</v>
      </c>
      <c r="J596" s="71">
        <v>3000950097</v>
      </c>
      <c r="K596" s="75" t="e">
        <f>VLOOKUP(J596,'Отчет Eplex'!$B:$E,4,0)</f>
        <v>#N/A</v>
      </c>
      <c r="L596" s="75" t="e">
        <f t="shared" si="137"/>
        <v>#N/A</v>
      </c>
      <c r="M596" s="72">
        <v>1</v>
      </c>
      <c r="N596" s="72" t="s">
        <v>2566</v>
      </c>
      <c r="O596" s="72" t="str">
        <f>IFERROR(IF(VLOOKUP(I596,'Прайс шпак'!C:F,4,0)=N596,"шпак","Ошибка"),"Ошибка")</f>
        <v>шпак</v>
      </c>
      <c r="P596" s="74">
        <f>INDEX('Прайс шпак'!$H:$H,MATCH(I596,'Прайс шпак'!$C:$C,0))*M596</f>
        <v>9500</v>
      </c>
      <c r="Q596" s="72">
        <f>VLOOKUP(P596,Наценка!$A$1:$B$8,2,1)</f>
        <v>1.34</v>
      </c>
      <c r="R596" s="126">
        <f>AB596*1.04</f>
        <v>19647.68</v>
      </c>
      <c r="S596" s="74">
        <f t="shared" si="138"/>
        <v>19690</v>
      </c>
      <c r="T596" s="75">
        <f>VLOOKUP($A596,'Выгр Кат'!$A:$T,T$1,0)</f>
        <v>9500</v>
      </c>
      <c r="U596" s="75">
        <f>VLOOKUP($A596,'Выгр Кат'!$A:$T,U$1,0)</f>
        <v>18690</v>
      </c>
      <c r="V596" s="76">
        <f t="shared" si="139"/>
        <v>0</v>
      </c>
      <c r="W596" s="76">
        <f t="shared" si="140"/>
        <v>1000</v>
      </c>
      <c r="X596" s="77">
        <f>IF(IFERROR(RIGHT(E596,1),"")="✔",S596*(1-#REF!),S596*(1-$X$2))</f>
        <v>18311.699999999997</v>
      </c>
      <c r="Y596" s="167">
        <f t="shared" si="142"/>
        <v>0.92754736842105223</v>
      </c>
      <c r="Z596" s="167">
        <f t="shared" si="143"/>
        <v>3.0716705483802821E-2</v>
      </c>
      <c r="AA596" s="167">
        <f t="shared" si="144"/>
        <v>0.98863157894736853</v>
      </c>
      <c r="AB596" s="174">
        <f>AK596</f>
        <v>18892</v>
      </c>
      <c r="AC596" s="161">
        <f>IFERROR(ROUND((VLOOKUP($A596,'ИЗ ГУГЛА'!$B:$Z,AC$1,0)+AE596)*AD596,),VLOOKUP($A596,'ИЗ ГУГЛА'!$B:$Z,AC$1,0))</f>
        <v>13990</v>
      </c>
      <c r="AD596" s="78">
        <v>1</v>
      </c>
      <c r="AE596" s="160">
        <v>0</v>
      </c>
      <c r="AF596" s="117">
        <v>13990</v>
      </c>
      <c r="AG596" s="152" t="s">
        <v>27257</v>
      </c>
      <c r="AH596" s="161">
        <f>IFERROR(ROUND((VLOOKUP($A596,'ИЗ ГУГЛА'!$B:$Z,AH$1,0)+AJ596)*AI596,),VLOOKUP($A596,'ИЗ ГУГЛА'!$B:$Z,AH$1,0))</f>
        <v>18892</v>
      </c>
      <c r="AI596" s="78">
        <v>1</v>
      </c>
      <c r="AJ596" s="160">
        <v>0</v>
      </c>
      <c r="AK596" s="184">
        <v>18892</v>
      </c>
      <c r="AL596" s="172" t="s">
        <v>33721</v>
      </c>
      <c r="AM596" s="161" t="str">
        <f>IFERROR(ROUND((VLOOKUP($A596,'ИЗ ГУГЛА'!$B:$Z,AM$1,0)+AO596)*AN596,),VLOOKUP($A596,'ИЗ ГУГЛА'!$B:$Z,AM$1,0))</f>
        <v/>
      </c>
      <c r="AN596" s="160">
        <v>1</v>
      </c>
      <c r="AO596" s="160">
        <v>0</v>
      </c>
      <c r="AP596" s="172"/>
      <c r="AQ596" s="172"/>
      <c r="AR596" s="161" t="str">
        <f>IFERROR(ROUND((VLOOKUP($A596,'ИЗ ГУГЛА'!$B:$Z,AR$1,0)+AT596)*AS596,),VLOOKUP($A596,'ИЗ ГУГЛА'!$B:$Z,AR$1,0))</f>
        <v/>
      </c>
      <c r="AS596" s="160">
        <v>1</v>
      </c>
      <c r="AT596" s="160">
        <v>0</v>
      </c>
      <c r="AU596" s="172"/>
      <c r="AV596" s="172"/>
    </row>
    <row r="597" spans="1:48" ht="46.5" hidden="1" thickTop="1" thickBot="1">
      <c r="A597" s="121">
        <v>251279</v>
      </c>
      <c r="B597" s="115">
        <f>VLOOKUP($A597,'Выгр Кат'!$A:$T,B$1,0)</f>
        <v>173069</v>
      </c>
      <c r="C597" s="116" t="str">
        <f>VLOOKUP($A597,'Выгр Кат'!$A:$T,C$1,0)</f>
        <v>Подшипник MAREL опоры стойки для Лада Калина, Приора, Гранта, Датсун mi-DO, on-DO</v>
      </c>
      <c r="D597" s="115" t="str">
        <f>VLOOKUP($A597,'Выгр Кат'!$A:$T,D$1,0)</f>
        <v>Y</v>
      </c>
      <c r="E597" s="115" t="str">
        <f>VLOOKUP($A597,'Выгр Кат'!$A:$T,E$1,0)</f>
        <v>1</v>
      </c>
      <c r="F597" s="115">
        <f>VLOOKUP($A597,'Выгр Кат'!$A:$T,F$1,0)</f>
        <v>0</v>
      </c>
      <c r="G597" s="115" t="str">
        <f>VLOOKUP($A597,'Выгр Кат'!$A:$T,G$1,0)</f>
        <v>MPS003</v>
      </c>
      <c r="H597" s="115">
        <f>VLOOKUP($A597,'Выгр Кат'!$A:$T,H$1,0)</f>
        <v>0</v>
      </c>
      <c r="I597" s="71" t="s">
        <v>14601</v>
      </c>
      <c r="J597" s="71" t="s">
        <v>14601</v>
      </c>
      <c r="K597" s="75" t="e">
        <f>VLOOKUP(J597,'Отчет Eplex'!$B:$E,4,0)</f>
        <v>#N/A</v>
      </c>
      <c r="L597" s="75" t="e">
        <f t="shared" si="137"/>
        <v>#N/A</v>
      </c>
      <c r="M597" s="72">
        <v>1</v>
      </c>
      <c r="N597" s="73" t="s">
        <v>2270</v>
      </c>
      <c r="O597" s="72" t="str">
        <f>IFERROR(IF(VLOOKUP(I597,'Прайс шпак'!C:F,4,0)=N597,"шпак","Ошибка"),"Ошибка")</f>
        <v>шпак</v>
      </c>
      <c r="P597" s="74">
        <f>INDEX('Прайс шпак'!$H:$H,MATCH(I597,'Прайс шпак'!$C:$C,0))*M597</f>
        <v>460</v>
      </c>
      <c r="Q597" s="72">
        <f>VLOOKUP(P597,Наценка!$A$1:$B$8,2,1)</f>
        <v>1.55</v>
      </c>
      <c r="R597" s="75">
        <f t="shared" si="146"/>
        <v>713</v>
      </c>
      <c r="S597" s="74">
        <f t="shared" si="138"/>
        <v>719</v>
      </c>
      <c r="T597" s="75">
        <f>VLOOKUP($A597,'Выгр Кат'!$A:$T,T$1,0)</f>
        <v>460</v>
      </c>
      <c r="U597" s="75">
        <f>VLOOKUP($A597,'Выгр Кат'!$A:$T,U$1,0)</f>
        <v>719</v>
      </c>
      <c r="V597" s="76">
        <f t="shared" si="139"/>
        <v>0</v>
      </c>
      <c r="W597" s="76">
        <f t="shared" si="140"/>
        <v>0</v>
      </c>
      <c r="X597" s="77">
        <f>IF(IFERROR(RIGHT(E597,1),"")="✔",S597*(1-#REF!),S597*(1-$X$2))</f>
        <v>668.67</v>
      </c>
      <c r="Y597" s="167">
        <f t="shared" si="142"/>
        <v>0.45363043478260856</v>
      </c>
      <c r="Z597" s="167">
        <f t="shared" si="143"/>
        <v>0.1835531135531136</v>
      </c>
      <c r="AA597" s="167">
        <f t="shared" si="144"/>
        <v>0.7804347826086957</v>
      </c>
      <c r="AB597" s="169">
        <f t="shared" si="148"/>
        <v>819</v>
      </c>
      <c r="AC597" s="161">
        <f>IFERROR(ROUND((VLOOKUP($A597,'ИЗ ГУГЛА'!$B:$Z,AC$1,0)+AE597)*AD597,),VLOOKUP($A597,'ИЗ ГУГЛА'!$B:$Z,AC$1,0))</f>
        <v>819</v>
      </c>
      <c r="AD597" s="78">
        <v>1</v>
      </c>
      <c r="AE597" s="160">
        <v>0</v>
      </c>
      <c r="AF597" s="183">
        <v>819</v>
      </c>
      <c r="AG597" s="152" t="s">
        <v>27310</v>
      </c>
      <c r="AH597" s="161" t="str">
        <f>IFERROR(ROUND((VLOOKUP($A597,'ИЗ ГУГЛА'!$B:$Z,AH$1,0)+AJ597)*AI597,),VLOOKUP($A597,'ИЗ ГУГЛА'!$B:$Z,AH$1,0))</f>
        <v/>
      </c>
      <c r="AI597" s="78">
        <v>1</v>
      </c>
      <c r="AJ597" s="160">
        <v>0</v>
      </c>
      <c r="AK597" s="172"/>
      <c r="AL597" s="172"/>
      <c r="AM597" s="161" t="str">
        <f>IFERROR(ROUND((VLOOKUP($A597,'ИЗ ГУГЛА'!$B:$Z,AM$1,0)+AO597)*AN597,),VLOOKUP($A597,'ИЗ ГУГЛА'!$B:$Z,AM$1,0))</f>
        <v/>
      </c>
      <c r="AN597" s="160">
        <v>1</v>
      </c>
      <c r="AO597" s="160">
        <v>0</v>
      </c>
      <c r="AP597" s="172"/>
      <c r="AQ597" s="172"/>
      <c r="AR597" s="161" t="str">
        <f>IFERROR(ROUND((VLOOKUP($A597,'ИЗ ГУГЛА'!$B:$Z,AR$1,0)+AT597)*AS597,),VLOOKUP($A597,'ИЗ ГУГЛА'!$B:$Z,AR$1,0))</f>
        <v/>
      </c>
      <c r="AS597" s="160">
        <v>1</v>
      </c>
      <c r="AT597" s="160">
        <v>0</v>
      </c>
      <c r="AU597" s="172"/>
      <c r="AV597" s="172"/>
    </row>
    <row r="598" spans="1:48" ht="31.5" hidden="1" thickTop="1" thickBot="1">
      <c r="A598" s="121">
        <v>251280</v>
      </c>
      <c r="B598" s="115">
        <f>VLOOKUP($A598,'Выгр Кат'!$A:$T,B$1,0)</f>
        <v>173104</v>
      </c>
      <c r="C598" s="116" t="str">
        <f>VLOOKUP($A598,'Выгр Кат'!$A:$T,C$1,0)</f>
        <v>Подшипник MAREL опоры стойки пердней подвески для Лада Гранта FL</v>
      </c>
      <c r="D598" s="115" t="str">
        <f>VLOOKUP($A598,'Выгр Кат'!$A:$T,D$1,0)</f>
        <v>Y</v>
      </c>
      <c r="E598" s="115" t="str">
        <f>VLOOKUP($A598,'Выгр Кат'!$A:$T,E$1,0)</f>
        <v>1</v>
      </c>
      <c r="F598" s="115">
        <f>VLOOKUP($A598,'Выгр Кат'!$A:$T,F$1,0)</f>
        <v>0</v>
      </c>
      <c r="G598" s="115" t="str">
        <f>VLOOKUP($A598,'Выгр Кат'!$A:$T,G$1,0)</f>
        <v>MPS002</v>
      </c>
      <c r="H598" s="115">
        <f>VLOOKUP($A598,'Выгр Кат'!$A:$T,H$1,0)</f>
        <v>0</v>
      </c>
      <c r="I598" s="71" t="s">
        <v>2313</v>
      </c>
      <c r="J598" s="71" t="s">
        <v>2313</v>
      </c>
      <c r="K598" s="75" t="e">
        <f>VLOOKUP(J598,'Отчет Eplex'!$B:$E,4,0)</f>
        <v>#N/A</v>
      </c>
      <c r="L598" s="75" t="e">
        <f t="shared" si="137"/>
        <v>#N/A</v>
      </c>
      <c r="M598" s="72">
        <v>1</v>
      </c>
      <c r="N598" s="73" t="s">
        <v>2270</v>
      </c>
      <c r="O598" s="72" t="str">
        <f>IFERROR(IF(VLOOKUP(I598,'Прайс шпак'!C:F,4,0)=N598,"шпак","Ошибка"),"Ошибка")</f>
        <v>шпак</v>
      </c>
      <c r="P598" s="74">
        <f>INDEX('Прайс шпак'!$H:$H,MATCH(I598,'Прайс шпак'!$C:$C,0))*M598</f>
        <v>850</v>
      </c>
      <c r="Q598" s="72">
        <f>VLOOKUP(P598,Наценка!$A$1:$B$8,2,1)</f>
        <v>1.5</v>
      </c>
      <c r="R598" s="75">
        <f t="shared" si="146"/>
        <v>1275</v>
      </c>
      <c r="S598" s="74">
        <f t="shared" si="138"/>
        <v>1290</v>
      </c>
      <c r="T598" s="75">
        <f>VLOOKUP($A598,'Выгр Кат'!$A:$T,T$1,0)</f>
        <v>850</v>
      </c>
      <c r="U598" s="75">
        <f>VLOOKUP($A598,'Выгр Кат'!$A:$T,U$1,0)</f>
        <v>1290</v>
      </c>
      <c r="V598" s="76">
        <f t="shared" si="139"/>
        <v>0</v>
      </c>
      <c r="W598" s="76">
        <f t="shared" si="140"/>
        <v>0</v>
      </c>
      <c r="X598" s="77">
        <f>IF(IFERROR(RIGHT(E598,1),"")="✔",S598*(1-#REF!),S598*(1-$X$2))</f>
        <v>1199.6999999999998</v>
      </c>
      <c r="Y598" s="167">
        <f t="shared" si="142"/>
        <v>0.41141176470588214</v>
      </c>
      <c r="Z598" s="167">
        <f t="shared" si="143"/>
        <v>0.19483221476510079</v>
      </c>
      <c r="AA598" s="167">
        <f t="shared" si="144"/>
        <v>0.75294117647058822</v>
      </c>
      <c r="AB598" s="169">
        <f t="shared" si="148"/>
        <v>1490</v>
      </c>
      <c r="AC598" s="161">
        <f>IFERROR(ROUND((VLOOKUP($A598,'ИЗ ГУГЛА'!$B:$Z,AC$1,0)+AE598)*AD598,),VLOOKUP($A598,'ИЗ ГУГЛА'!$B:$Z,AC$1,0))</f>
        <v>1490</v>
      </c>
      <c r="AD598" s="78">
        <v>1</v>
      </c>
      <c r="AE598" s="160">
        <v>0</v>
      </c>
      <c r="AF598" s="183">
        <v>1490</v>
      </c>
      <c r="AG598" s="152" t="s">
        <v>27311</v>
      </c>
      <c r="AH598" s="161" t="str">
        <f>IFERROR(ROUND((VLOOKUP($A598,'ИЗ ГУГЛА'!$B:$Z,AH$1,0)+AJ598)*AI598,),VLOOKUP($A598,'ИЗ ГУГЛА'!$B:$Z,AH$1,0))</f>
        <v/>
      </c>
      <c r="AI598" s="78">
        <v>1</v>
      </c>
      <c r="AJ598" s="160">
        <v>0</v>
      </c>
      <c r="AK598" s="172"/>
      <c r="AL598" s="172"/>
      <c r="AM598" s="161" t="str">
        <f>IFERROR(ROUND((VLOOKUP($A598,'ИЗ ГУГЛА'!$B:$Z,AM$1,0)+AO598)*AN598,),VLOOKUP($A598,'ИЗ ГУГЛА'!$B:$Z,AM$1,0))</f>
        <v/>
      </c>
      <c r="AN598" s="160">
        <v>1</v>
      </c>
      <c r="AO598" s="160">
        <v>0</v>
      </c>
      <c r="AP598" s="172"/>
      <c r="AQ598" s="172"/>
      <c r="AR598" s="161" t="str">
        <f>IFERROR(ROUND((VLOOKUP($A598,'ИЗ ГУГЛА'!$B:$Z,AR$1,0)+AT598)*AS598,),VLOOKUP($A598,'ИЗ ГУГЛА'!$B:$Z,AR$1,0))</f>
        <v/>
      </c>
      <c r="AS598" s="160">
        <v>1</v>
      </c>
      <c r="AT598" s="160">
        <v>0</v>
      </c>
      <c r="AU598" s="172"/>
      <c r="AV598" s="172"/>
    </row>
    <row r="599" spans="1:48" ht="61.5" hidden="1" thickTop="1" thickBot="1">
      <c r="A599" s="121">
        <v>243782</v>
      </c>
      <c r="B599" s="115">
        <f>VLOOKUP($A599,'Выгр Кат'!$A:$T,B$1,0)</f>
        <v>173163</v>
      </c>
      <c r="C599" s="116" t="str">
        <f>VLOOKUP($A599,'Выгр Кат'!$A:$T,C$1,0)</f>
        <v>Выжимной подшипник MAREL гидравлический 1 стопор для Лада Ларгус, Веста, XRAY, Шевроле Нива, Renault Duster, Logan Stepway 2</v>
      </c>
      <c r="D599" s="115" t="str">
        <f>VLOOKUP($A599,'Выгр Кат'!$A:$T,D$1,0)</f>
        <v>Y</v>
      </c>
      <c r="E599" s="115" t="str">
        <f>VLOOKUP($A599,'Выгр Кат'!$A:$T,E$1,0)</f>
        <v>1</v>
      </c>
      <c r="F599" s="115">
        <f>VLOOKUP($A599,'Выгр Кат'!$A:$T,F$1,0)</f>
        <v>0</v>
      </c>
      <c r="G599" s="115" t="str">
        <f>VLOOKUP($A599,'Выгр Кат'!$A:$T,G$1,0)</f>
        <v>MHC007</v>
      </c>
      <c r="H599" s="115">
        <f>VLOOKUP($A599,'Выгр Кат'!$A:$T,H$1,0)</f>
        <v>0</v>
      </c>
      <c r="I599" s="71" t="s">
        <v>14603</v>
      </c>
      <c r="J599" s="71" t="s">
        <v>14603</v>
      </c>
      <c r="K599" s="75" t="e">
        <f>VLOOKUP(J599,'Отчет Eplex'!$B:$E,4,0)</f>
        <v>#N/A</v>
      </c>
      <c r="L599" s="75" t="e">
        <f t="shared" si="137"/>
        <v>#N/A</v>
      </c>
      <c r="M599" s="72">
        <v>1</v>
      </c>
      <c r="N599" s="73" t="s">
        <v>2270</v>
      </c>
      <c r="O599" s="72" t="str">
        <f>IFERROR(IF(VLOOKUP(I599,'Прайс шпак'!C:F,4,0)=N599,"шпак","Ошибка"),"Ошибка")</f>
        <v>шпак</v>
      </c>
      <c r="P599" s="74">
        <f>INDEX('Прайс шпак'!$H:$H,MATCH(I599,'Прайс шпак'!$C:$C,0))*M599</f>
        <v>2100</v>
      </c>
      <c r="Q599" s="72">
        <f>VLOOKUP(P599,Наценка!$A$1:$B$8,2,1)</f>
        <v>1.39</v>
      </c>
      <c r="R599" s="75">
        <f t="shared" si="146"/>
        <v>2919</v>
      </c>
      <c r="S599" s="74">
        <f t="shared" si="138"/>
        <v>2990</v>
      </c>
      <c r="T599" s="75">
        <f>VLOOKUP($A599,'Выгр Кат'!$A:$T,T$1,0)</f>
        <v>2100</v>
      </c>
      <c r="U599" s="75">
        <f>VLOOKUP($A599,'Выгр Кат'!$A:$T,U$1,0)</f>
        <v>2990</v>
      </c>
      <c r="V599" s="76">
        <f t="shared" si="139"/>
        <v>0</v>
      </c>
      <c r="W599" s="76">
        <f t="shared" si="140"/>
        <v>0</v>
      </c>
      <c r="X599" s="77">
        <f>IF(IFERROR(RIGHT(E599,1),"")="✔",S599*(1-#REF!),S599*(1-$X$2))</f>
        <v>2780.7</v>
      </c>
      <c r="Y599" s="167">
        <f t="shared" si="142"/>
        <v>0.32414285714285707</v>
      </c>
      <c r="Z599" s="167">
        <f t="shared" si="143"/>
        <v>0.12830721003134801</v>
      </c>
      <c r="AA599" s="167">
        <f t="shared" si="144"/>
        <v>0.51904761904761898</v>
      </c>
      <c r="AB599" s="169">
        <f t="shared" si="148"/>
        <v>3190</v>
      </c>
      <c r="AC599" s="161">
        <f>IFERROR(ROUND((VLOOKUP($A599,'ИЗ ГУГЛА'!$B:$Z,AC$1,0)+AE599)*AD599,),VLOOKUP($A599,'ИЗ ГУГЛА'!$B:$Z,AC$1,0))</f>
        <v>3190</v>
      </c>
      <c r="AD599" s="78">
        <v>1</v>
      </c>
      <c r="AE599" s="160">
        <v>0</v>
      </c>
      <c r="AF599" s="183">
        <v>3190</v>
      </c>
      <c r="AG599" s="152" t="s">
        <v>27436</v>
      </c>
      <c r="AH599" s="161" t="str">
        <f>IFERROR(ROUND((VLOOKUP($A599,'ИЗ ГУГЛА'!$B:$Z,AH$1,0)+AJ599)*AI599,),VLOOKUP($A599,'ИЗ ГУГЛА'!$B:$Z,AH$1,0))</f>
        <v/>
      </c>
      <c r="AI599" s="78">
        <v>1</v>
      </c>
      <c r="AJ599" s="160">
        <v>0</v>
      </c>
      <c r="AK599" s="172"/>
      <c r="AL599" s="172"/>
      <c r="AM599" s="161" t="str">
        <f>IFERROR(ROUND((VLOOKUP($A599,'ИЗ ГУГЛА'!$B:$Z,AM$1,0)+AO599)*AN599,),VLOOKUP($A599,'ИЗ ГУГЛА'!$B:$Z,AM$1,0))</f>
        <v/>
      </c>
      <c r="AN599" s="160">
        <v>1</v>
      </c>
      <c r="AO599" s="160">
        <v>0</v>
      </c>
      <c r="AP599" s="172"/>
      <c r="AQ599" s="172"/>
      <c r="AR599" s="161" t="str">
        <f>IFERROR(ROUND((VLOOKUP($A599,'ИЗ ГУГЛА'!$B:$Z,AR$1,0)+AT599)*AS599,),VLOOKUP($A599,'ИЗ ГУГЛА'!$B:$Z,AR$1,0))</f>
        <v/>
      </c>
      <c r="AS599" s="160">
        <v>1</v>
      </c>
      <c r="AT599" s="160">
        <v>0</v>
      </c>
      <c r="AU599" s="172"/>
      <c r="AV599" s="172"/>
    </row>
    <row r="600" spans="1:48" ht="61.5" hidden="1" thickTop="1" thickBot="1">
      <c r="A600" s="121">
        <v>243783</v>
      </c>
      <c r="B600" s="115">
        <f>VLOOKUP($A600,'Выгр Кат'!$A:$T,B$1,0)</f>
        <v>173212</v>
      </c>
      <c r="C600" s="116" t="str">
        <f>VLOOKUP($A600,'Выгр Кат'!$A:$T,C$1,0)</f>
        <v>Выжимной подшипник MAREL гидравлический 2 стопора для Лада Ларгус, Веста, XRAY, Шевроле Нива, Renault Duster, Logan Stepway 2</v>
      </c>
      <c r="D600" s="115" t="str">
        <f>VLOOKUP($A600,'Выгр Кат'!$A:$T,D$1,0)</f>
        <v>Y</v>
      </c>
      <c r="E600" s="115" t="str">
        <f>VLOOKUP($A600,'Выгр Кат'!$A:$T,E$1,0)</f>
        <v>1</v>
      </c>
      <c r="F600" s="115">
        <f>VLOOKUP($A600,'Выгр Кат'!$A:$T,F$1,0)</f>
        <v>0</v>
      </c>
      <c r="G600" s="115" t="str">
        <f>VLOOKUP($A600,'Выгр Кат'!$A:$T,G$1,0)</f>
        <v>MHC008</v>
      </c>
      <c r="H600" s="115">
        <f>VLOOKUP($A600,'Выгр Кат'!$A:$T,H$1,0)</f>
        <v>0</v>
      </c>
      <c r="I600" s="71" t="s">
        <v>14605</v>
      </c>
      <c r="J600" s="71" t="s">
        <v>14605</v>
      </c>
      <c r="K600" s="75" t="e">
        <f>VLOOKUP(J600,'Отчет Eplex'!$B:$E,4,0)</f>
        <v>#N/A</v>
      </c>
      <c r="L600" s="75" t="e">
        <f t="shared" si="137"/>
        <v>#N/A</v>
      </c>
      <c r="M600" s="72">
        <v>1</v>
      </c>
      <c r="N600" s="73" t="s">
        <v>2270</v>
      </c>
      <c r="O600" s="72" t="str">
        <f>IFERROR(IF(VLOOKUP(I600,'Прайс шпак'!C:F,4,0)=N600,"шпак","Ошибка"),"Ошибка")</f>
        <v>шпак</v>
      </c>
      <c r="P600" s="74">
        <f>INDEX('Прайс шпак'!$H:$H,MATCH(I600,'Прайс шпак'!$C:$C,0))*M600</f>
        <v>2100</v>
      </c>
      <c r="Q600" s="72">
        <f>VLOOKUP(P600,Наценка!$A$1:$B$8,2,1)</f>
        <v>1.39</v>
      </c>
      <c r="R600" s="75">
        <f t="shared" si="146"/>
        <v>2919</v>
      </c>
      <c r="S600" s="74">
        <f t="shared" si="138"/>
        <v>2990</v>
      </c>
      <c r="T600" s="75">
        <f>VLOOKUP($A600,'Выгр Кат'!$A:$T,T$1,0)</f>
        <v>2100</v>
      </c>
      <c r="U600" s="75">
        <f>VLOOKUP($A600,'Выгр Кат'!$A:$T,U$1,0)</f>
        <v>2990</v>
      </c>
      <c r="V600" s="76">
        <f t="shared" si="139"/>
        <v>0</v>
      </c>
      <c r="W600" s="76">
        <f t="shared" si="140"/>
        <v>0</v>
      </c>
      <c r="X600" s="77">
        <f>IF(IFERROR(RIGHT(E600,1),"")="✔",S600*(1-#REF!),S600*(1-$X$2))</f>
        <v>2780.7</v>
      </c>
      <c r="Y600" s="167">
        <f t="shared" si="142"/>
        <v>0.32414285714285707</v>
      </c>
      <c r="Z600" s="167">
        <f t="shared" si="143"/>
        <v>0.12830721003134801</v>
      </c>
      <c r="AA600" s="167">
        <f t="shared" si="144"/>
        <v>0.51904761904761898</v>
      </c>
      <c r="AB600" s="169">
        <f t="shared" si="148"/>
        <v>3190</v>
      </c>
      <c r="AC600" s="161">
        <f>IFERROR(ROUND((VLOOKUP($A600,'ИЗ ГУГЛА'!$B:$Z,AC$1,0)+AE600)*AD600,),VLOOKUP($A600,'ИЗ ГУГЛА'!$B:$Z,AC$1,0))</f>
        <v>3190</v>
      </c>
      <c r="AD600" s="78">
        <v>1</v>
      </c>
      <c r="AE600" s="160">
        <v>0</v>
      </c>
      <c r="AF600" s="183">
        <v>3190</v>
      </c>
      <c r="AG600" s="152" t="s">
        <v>27312</v>
      </c>
      <c r="AH600" s="161" t="str">
        <f>IFERROR(ROUND((VLOOKUP($A600,'ИЗ ГУГЛА'!$B:$Z,AH$1,0)+AJ600)*AI600,),VLOOKUP($A600,'ИЗ ГУГЛА'!$B:$Z,AH$1,0))</f>
        <v/>
      </c>
      <c r="AI600" s="78">
        <v>1</v>
      </c>
      <c r="AJ600" s="160">
        <v>0</v>
      </c>
      <c r="AK600" s="172"/>
      <c r="AL600" s="172"/>
      <c r="AM600" s="161" t="str">
        <f>IFERROR(ROUND((VLOOKUP($A600,'ИЗ ГУГЛА'!$B:$Z,AM$1,0)+AO600)*AN600,),VLOOKUP($A600,'ИЗ ГУГЛА'!$B:$Z,AM$1,0))</f>
        <v/>
      </c>
      <c r="AN600" s="160">
        <v>1</v>
      </c>
      <c r="AO600" s="160">
        <v>0</v>
      </c>
      <c r="AP600" s="172"/>
      <c r="AQ600" s="172"/>
      <c r="AR600" s="161" t="str">
        <f>IFERROR(ROUND((VLOOKUP($A600,'ИЗ ГУГЛА'!$B:$Z,AR$1,0)+AT600)*AS600,),VLOOKUP($A600,'ИЗ ГУГЛА'!$B:$Z,AR$1,0))</f>
        <v/>
      </c>
      <c r="AS600" s="160">
        <v>1</v>
      </c>
      <c r="AT600" s="160">
        <v>0</v>
      </c>
      <c r="AU600" s="172"/>
      <c r="AV600" s="172"/>
    </row>
    <row r="601" spans="1:48" ht="31.5" hidden="1" thickTop="1" thickBot="1">
      <c r="A601" s="121">
        <v>251717</v>
      </c>
      <c r="B601" s="115">
        <f>VLOOKUP($A601,'Выгр Кат'!$A:$T,B$1,0)</f>
        <v>173811</v>
      </c>
      <c r="C601" s="116" t="str">
        <f>VLOOKUP($A601,'Выгр Кат'!$A:$T,C$1,0)</f>
        <v>Ремень ГРМ MAREL зубчатый для ВАЗ 2108-21099, 2110-2112, Лада Калина</v>
      </c>
      <c r="D601" s="115" t="str">
        <f>VLOOKUP($A601,'Выгр Кат'!$A:$T,D$1,0)</f>
        <v>Y</v>
      </c>
      <c r="E601" s="115" t="str">
        <f>VLOOKUP($A601,'Выгр Кат'!$A:$T,E$1,0)</f>
        <v>1</v>
      </c>
      <c r="F601" s="115">
        <f>VLOOKUP($A601,'Выгр Кат'!$A:$T,F$1,0)</f>
        <v>0</v>
      </c>
      <c r="G601" s="115" t="str">
        <f>VLOOKUP($A601,'Выгр Кат'!$A:$T,G$1,0)</f>
        <v>MCT527</v>
      </c>
      <c r="H601" s="115">
        <f>VLOOKUP($A601,'Выгр Кат'!$A:$T,H$1,0)</f>
        <v>0</v>
      </c>
      <c r="I601" s="71" t="s">
        <v>24073</v>
      </c>
      <c r="J601" s="71" t="s">
        <v>24073</v>
      </c>
      <c r="K601" s="75" t="e">
        <f>VLOOKUP(J601,'Отчет Eplex'!$B:$E,4,0)</f>
        <v>#N/A</v>
      </c>
      <c r="L601" s="75" t="e">
        <f t="shared" si="137"/>
        <v>#N/A</v>
      </c>
      <c r="M601" s="72">
        <v>1</v>
      </c>
      <c r="N601" s="73" t="s">
        <v>2270</v>
      </c>
      <c r="O601" s="72" t="str">
        <f>IFERROR(IF(VLOOKUP(I601,'Прайс шпак'!C:F,4,0)=N601,"шпак","Ошибка"),"Ошибка")</f>
        <v>шпак</v>
      </c>
      <c r="P601" s="74">
        <f>INDEX('Прайс шпак'!$H:$H,MATCH(I601,'Прайс шпак'!$C:$C,0))*M601</f>
        <v>670</v>
      </c>
      <c r="Q601" s="72">
        <f>VLOOKUP(P601,Наценка!$A$1:$B$8,2,1)</f>
        <v>1.5</v>
      </c>
      <c r="R601" s="75">
        <f t="shared" si="146"/>
        <v>1005</v>
      </c>
      <c r="S601" s="74">
        <f t="shared" si="138"/>
        <v>1090</v>
      </c>
      <c r="T601" s="75">
        <f>VLOOKUP($A601,'Выгр Кат'!$A:$T,T$1,0)</f>
        <v>670</v>
      </c>
      <c r="U601" s="75">
        <f>VLOOKUP($A601,'Выгр Кат'!$A:$T,U$1,0)</f>
        <v>1090</v>
      </c>
      <c r="V601" s="76">
        <f t="shared" si="139"/>
        <v>0</v>
      </c>
      <c r="W601" s="76">
        <f t="shared" si="140"/>
        <v>0</v>
      </c>
      <c r="X601" s="77">
        <f>IF(IFERROR(RIGHT(E601,1),"")="✔",S601*(1-#REF!),S601*(1-$X$2))</f>
        <v>1013.6999999999999</v>
      </c>
      <c r="Y601" s="167">
        <f t="shared" si="142"/>
        <v>0.5129850746268656</v>
      </c>
      <c r="Z601" s="167">
        <f t="shared" si="143"/>
        <v>0.14815126050420174</v>
      </c>
      <c r="AA601" s="167">
        <f t="shared" si="144"/>
        <v>0.77611940298507465</v>
      </c>
      <c r="AB601" s="169">
        <f t="shared" si="148"/>
        <v>1190</v>
      </c>
      <c r="AC601" s="161">
        <f>IFERROR(ROUND((VLOOKUP($A601,'ИЗ ГУГЛА'!$B:$Z,AC$1,0)+AE601)*AD601,),VLOOKUP($A601,'ИЗ ГУГЛА'!$B:$Z,AC$1,0))</f>
        <v>1190</v>
      </c>
      <c r="AD601" s="78">
        <v>1</v>
      </c>
      <c r="AE601" s="160">
        <v>0</v>
      </c>
      <c r="AF601" s="183">
        <v>1190</v>
      </c>
      <c r="AG601" s="152" t="s">
        <v>27322</v>
      </c>
      <c r="AH601" s="161" t="str">
        <f>IFERROR(ROUND((VLOOKUP($A601,'ИЗ ГУГЛА'!$B:$Z,AH$1,0)+AJ601)*AI601,),VLOOKUP($A601,'ИЗ ГУГЛА'!$B:$Z,AH$1,0))</f>
        <v/>
      </c>
      <c r="AI601" s="78">
        <v>1</v>
      </c>
      <c r="AJ601" s="160">
        <v>0</v>
      </c>
      <c r="AK601" s="172"/>
      <c r="AL601" s="172"/>
      <c r="AM601" s="161" t="str">
        <f>IFERROR(ROUND((VLOOKUP($A601,'ИЗ ГУГЛА'!$B:$Z,AM$1,0)+AO601)*AN601,),VLOOKUP($A601,'ИЗ ГУГЛА'!$B:$Z,AM$1,0))</f>
        <v/>
      </c>
      <c r="AN601" s="160">
        <v>1</v>
      </c>
      <c r="AO601" s="160">
        <v>0</v>
      </c>
      <c r="AP601" s="172"/>
      <c r="AQ601" s="172"/>
      <c r="AR601" s="161" t="str">
        <f>IFERROR(ROUND((VLOOKUP($A601,'ИЗ ГУГЛА'!$B:$Z,AR$1,0)+AT601)*AS601,),VLOOKUP($A601,'ИЗ ГУГЛА'!$B:$Z,AR$1,0))</f>
        <v/>
      </c>
      <c r="AS601" s="160">
        <v>1</v>
      </c>
      <c r="AT601" s="160">
        <v>0</v>
      </c>
      <c r="AU601" s="172"/>
      <c r="AV601" s="172"/>
    </row>
    <row r="602" spans="1:48" ht="76.5" hidden="1" thickTop="1" thickBot="1">
      <c r="A602" s="121">
        <v>251718</v>
      </c>
      <c r="B602" s="115">
        <f>VLOOKUP($A602,'Выгр Кат'!$A:$T,B$1,0)</f>
        <v>173837</v>
      </c>
      <c r="C602" s="116" t="str">
        <f>VLOOKUP($A602,'Выгр Кат'!$A:$T,C$1,0)</f>
        <v>Ремень ГРМ MAREL зубчатый для Лада Калина, Калина 2, Приора, Приора 2, Гранта, Гранта FL, Ларгус, Ларгус FL, Веста, XRAY, Датсун mi-DO, on-DO 16-ти клапанный двигатель</v>
      </c>
      <c r="D602" s="115" t="str">
        <f>VLOOKUP($A602,'Выгр Кат'!$A:$T,D$1,0)</f>
        <v>Y</v>
      </c>
      <c r="E602" s="115" t="str">
        <f>VLOOKUP($A602,'Выгр Кат'!$A:$T,E$1,0)</f>
        <v>1</v>
      </c>
      <c r="F602" s="115">
        <f>VLOOKUP($A602,'Выгр Кат'!$A:$T,F$1,0)</f>
        <v>0</v>
      </c>
      <c r="G602" s="115" t="str">
        <f>VLOOKUP($A602,'Выгр Кат'!$A:$T,G$1,0)</f>
        <v>MCT1137</v>
      </c>
      <c r="H602" s="115">
        <f>VLOOKUP($A602,'Выгр Кат'!$A:$T,H$1,0)</f>
        <v>0</v>
      </c>
      <c r="I602" s="71" t="s">
        <v>24079</v>
      </c>
      <c r="J602" s="71" t="s">
        <v>24079</v>
      </c>
      <c r="K602" s="75" t="e">
        <f>VLOOKUP(J602,'Отчет Eplex'!$B:$E,4,0)</f>
        <v>#N/A</v>
      </c>
      <c r="L602" s="75" t="e">
        <f t="shared" si="137"/>
        <v>#N/A</v>
      </c>
      <c r="M602" s="72">
        <v>1</v>
      </c>
      <c r="N602" s="73" t="s">
        <v>2270</v>
      </c>
      <c r="O602" s="72" t="str">
        <f>IFERROR(IF(VLOOKUP(I602,'Прайс шпак'!C:F,4,0)=N602,"шпак","Ошибка"),"Ошибка")</f>
        <v>шпак</v>
      </c>
      <c r="P602" s="74">
        <f>INDEX('Прайс шпак'!$H:$H,MATCH(I602,'Прайс шпак'!$C:$C,0))*M602</f>
        <v>1900</v>
      </c>
      <c r="Q602" s="72">
        <f>VLOOKUP(P602,Наценка!$A$1:$B$8,2,1)</f>
        <v>1.39</v>
      </c>
      <c r="R602" s="75">
        <f t="shared" si="146"/>
        <v>2641</v>
      </c>
      <c r="S602" s="74">
        <f t="shared" si="138"/>
        <v>2690</v>
      </c>
      <c r="T602" s="75">
        <f>VLOOKUP($A602,'Выгр Кат'!$A:$T,T$1,0)</f>
        <v>1900</v>
      </c>
      <c r="U602" s="75">
        <f>VLOOKUP($A602,'Выгр Кат'!$A:$T,U$1,0)</f>
        <v>2690</v>
      </c>
      <c r="V602" s="76">
        <f t="shared" si="139"/>
        <v>0</v>
      </c>
      <c r="W602" s="76">
        <f t="shared" si="140"/>
        <v>0</v>
      </c>
      <c r="X602" s="77">
        <f>IF(IFERROR(RIGHT(E602,1),"")="✔",S602*(1-#REF!),S602*(1-$X$2))</f>
        <v>2501.6999999999998</v>
      </c>
      <c r="Y602" s="167">
        <f t="shared" si="142"/>
        <v>0.31668421052631568</v>
      </c>
      <c r="Z602" s="167">
        <f t="shared" si="143"/>
        <v>0.1033333333333334</v>
      </c>
      <c r="AA602" s="167">
        <f t="shared" si="144"/>
        <v>0.46842105263157885</v>
      </c>
      <c r="AB602" s="169">
        <f t="shared" si="148"/>
        <v>2790</v>
      </c>
      <c r="AC602" s="161">
        <f>IFERROR(ROUND((VLOOKUP($A602,'ИЗ ГУГЛА'!$B:$Z,AC$1,0)+AE602)*AD602,),VLOOKUP($A602,'ИЗ ГУГЛА'!$B:$Z,AC$1,0))</f>
        <v>2790</v>
      </c>
      <c r="AD602" s="78">
        <v>1</v>
      </c>
      <c r="AE602" s="160">
        <v>0</v>
      </c>
      <c r="AF602" s="183">
        <v>2790</v>
      </c>
      <c r="AG602" s="152" t="s">
        <v>27323</v>
      </c>
      <c r="AH602" s="161" t="str">
        <f>IFERROR(ROUND((VLOOKUP($A602,'ИЗ ГУГЛА'!$B:$Z,AH$1,0)+AJ602)*AI602,),VLOOKUP($A602,'ИЗ ГУГЛА'!$B:$Z,AH$1,0))</f>
        <v/>
      </c>
      <c r="AI602" s="78">
        <v>1</v>
      </c>
      <c r="AJ602" s="160">
        <v>0</v>
      </c>
      <c r="AK602" s="172"/>
      <c r="AL602" s="172"/>
      <c r="AM602" s="161" t="str">
        <f>IFERROR(ROUND((VLOOKUP($A602,'ИЗ ГУГЛА'!$B:$Z,AM$1,0)+AO602)*AN602,),VLOOKUP($A602,'ИЗ ГУГЛА'!$B:$Z,AM$1,0))</f>
        <v/>
      </c>
      <c r="AN602" s="160">
        <v>1</v>
      </c>
      <c r="AO602" s="160">
        <v>0</v>
      </c>
      <c r="AP602" s="172"/>
      <c r="AQ602" s="172"/>
      <c r="AR602" s="161" t="str">
        <f>IFERROR(ROUND((VLOOKUP($A602,'ИЗ ГУГЛА'!$B:$Z,AR$1,0)+AT602)*AS602,),VLOOKUP($A602,'ИЗ ГУГЛА'!$B:$Z,AR$1,0))</f>
        <v/>
      </c>
      <c r="AS602" s="160">
        <v>1</v>
      </c>
      <c r="AT602" s="160">
        <v>0</v>
      </c>
      <c r="AU602" s="172"/>
      <c r="AV602" s="172"/>
    </row>
    <row r="603" spans="1:48" ht="76.5" hidden="1" thickTop="1" thickBot="1">
      <c r="A603" s="121">
        <v>251719</v>
      </c>
      <c r="B603" s="115">
        <f>VLOOKUP($A603,'Выгр Кат'!$A:$T,B$1,0)</f>
        <v>174030</v>
      </c>
      <c r="C603" s="116" t="str">
        <f>VLOOKUP($A603,'Выгр Кат'!$A:$T,C$1,0)</f>
        <v>Ремень ГРМ MAREL зубчатый для Лада Калина, Калина 2, Приора, Приора 2, Гранта, Гранта FL, Ларгус, Ларгус FL, Веста, Датсун mi-DO, on-DO 8-ми клапанный двигатель</v>
      </c>
      <c r="D603" s="115" t="str">
        <f>VLOOKUP($A603,'Выгр Кат'!$A:$T,D$1,0)</f>
        <v>Y</v>
      </c>
      <c r="E603" s="115" t="str">
        <f>VLOOKUP($A603,'Выгр Кат'!$A:$T,E$1,0)</f>
        <v>1</v>
      </c>
      <c r="F603" s="115">
        <f>VLOOKUP($A603,'Выгр Кат'!$A:$T,F$1,0)</f>
        <v>0</v>
      </c>
      <c r="G603" s="115" t="str">
        <f>VLOOKUP($A603,'Выгр Кат'!$A:$T,G$1,0)</f>
        <v>MCT1164</v>
      </c>
      <c r="H603" s="115">
        <f>VLOOKUP($A603,'Выгр Кат'!$A:$T,H$1,0)</f>
        <v>0</v>
      </c>
      <c r="I603" s="71" t="s">
        <v>24082</v>
      </c>
      <c r="J603" s="71" t="s">
        <v>24082</v>
      </c>
      <c r="K603" s="75" t="e">
        <f>VLOOKUP(J603,'Отчет Eplex'!$B:$E,4,0)</f>
        <v>#N/A</v>
      </c>
      <c r="L603" s="75" t="e">
        <f t="shared" si="137"/>
        <v>#N/A</v>
      </c>
      <c r="M603" s="72">
        <v>1</v>
      </c>
      <c r="N603" s="73" t="s">
        <v>2270</v>
      </c>
      <c r="O603" s="72" t="str">
        <f>IFERROR(IF(VLOOKUP(I603,'Прайс шпак'!C:F,4,0)=N603,"шпак","Ошибка"),"Ошибка")</f>
        <v>шпак</v>
      </c>
      <c r="P603" s="74">
        <f>INDEX('Прайс шпак'!$H:$H,MATCH(I603,'Прайс шпак'!$C:$C,0))*M603</f>
        <v>1550</v>
      </c>
      <c r="Q603" s="72">
        <f>VLOOKUP(P603,Наценка!$A$1:$B$8,2,1)</f>
        <v>1.39</v>
      </c>
      <c r="R603" s="75">
        <f t="shared" si="146"/>
        <v>2154.5</v>
      </c>
      <c r="S603" s="74">
        <f t="shared" si="138"/>
        <v>2190</v>
      </c>
      <c r="T603" s="75">
        <f>VLOOKUP($A603,'Выгр Кат'!$A:$T,T$1,0)</f>
        <v>1550</v>
      </c>
      <c r="U603" s="75">
        <f>VLOOKUP($A603,'Выгр Кат'!$A:$T,U$1,0)</f>
        <v>2190</v>
      </c>
      <c r="V603" s="76">
        <f t="shared" si="139"/>
        <v>0</v>
      </c>
      <c r="W603" s="76">
        <f t="shared" si="140"/>
        <v>0</v>
      </c>
      <c r="X603" s="77">
        <f>IF(IFERROR(RIGHT(E603,1),"")="✔",S603*(1-#REF!),S603*(1-$X$2))</f>
        <v>2036.6999999999998</v>
      </c>
      <c r="Y603" s="167">
        <f t="shared" si="142"/>
        <v>0.31399999999999983</v>
      </c>
      <c r="Z603" s="167">
        <f t="shared" si="143"/>
        <v>0.18204819277108442</v>
      </c>
      <c r="AA603" s="167">
        <f t="shared" si="144"/>
        <v>0.6064516129032258</v>
      </c>
      <c r="AB603" s="169">
        <f t="shared" si="148"/>
        <v>2490</v>
      </c>
      <c r="AC603" s="161">
        <f>IFERROR(ROUND((VLOOKUP($A603,'ИЗ ГУГЛА'!$B:$Z,AC$1,0)+AE603)*AD603,),VLOOKUP($A603,'ИЗ ГУГЛА'!$B:$Z,AC$1,0))</f>
        <v>2490</v>
      </c>
      <c r="AD603" s="78">
        <v>1</v>
      </c>
      <c r="AE603" s="160">
        <v>0</v>
      </c>
      <c r="AF603" s="183">
        <v>2490</v>
      </c>
      <c r="AG603" s="152" t="s">
        <v>27324</v>
      </c>
      <c r="AH603" s="161" t="str">
        <f>IFERROR(ROUND((VLOOKUP($A603,'ИЗ ГУГЛА'!$B:$Z,AH$1,0)+AJ603)*AI603,),VLOOKUP($A603,'ИЗ ГУГЛА'!$B:$Z,AH$1,0))</f>
        <v/>
      </c>
      <c r="AI603" s="78">
        <v>1</v>
      </c>
      <c r="AJ603" s="160">
        <v>0</v>
      </c>
      <c r="AK603" s="172"/>
      <c r="AL603" s="172"/>
      <c r="AM603" s="161" t="str">
        <f>IFERROR(ROUND((VLOOKUP($A603,'ИЗ ГУГЛА'!$B:$Z,AM$1,0)+AO603)*AN603,),VLOOKUP($A603,'ИЗ ГУГЛА'!$B:$Z,AM$1,0))</f>
        <v/>
      </c>
      <c r="AN603" s="160">
        <v>1</v>
      </c>
      <c r="AO603" s="160">
        <v>0</v>
      </c>
      <c r="AP603" s="172"/>
      <c r="AQ603" s="172"/>
      <c r="AR603" s="161" t="str">
        <f>IFERROR(ROUND((VLOOKUP($A603,'ИЗ ГУГЛА'!$B:$Z,AR$1,0)+AT603)*AS603,),VLOOKUP($A603,'ИЗ ГУГЛА'!$B:$Z,AR$1,0))</f>
        <v/>
      </c>
      <c r="AS603" s="160">
        <v>1</v>
      </c>
      <c r="AT603" s="160">
        <v>0</v>
      </c>
      <c r="AU603" s="172"/>
      <c r="AV603" s="172"/>
    </row>
    <row r="604" spans="1:48" ht="76.5" hidden="1" thickTop="1" thickBot="1">
      <c r="A604" s="121">
        <v>251721</v>
      </c>
      <c r="B604" s="115">
        <f>VLOOKUP($A604,'Выгр Кат'!$A:$T,B$1,0)</f>
        <v>174126</v>
      </c>
      <c r="C604" s="116" t="str">
        <f>VLOOKUP($A604,'Выгр Кат'!$A:$T,C$1,0)</f>
        <v>Ремень ГРМ MAREL зубчатый для Лада Ларгус, Ларгус FL, Nissan Almera, Renault Duster, Fluence, Logan, Megane, Sandero 16-ти клапанный двигатель</v>
      </c>
      <c r="D604" s="115" t="str">
        <f>VLOOKUP($A604,'Выгр Кат'!$A:$T,D$1,0)</f>
        <v>Y</v>
      </c>
      <c r="E604" s="115" t="str">
        <f>VLOOKUP($A604,'Выгр Кат'!$A:$T,E$1,0)</f>
        <v>1</v>
      </c>
      <c r="F604" s="115">
        <f>VLOOKUP($A604,'Выгр Кат'!$A:$T,F$1,0)</f>
        <v>0</v>
      </c>
      <c r="G604" s="115" t="str">
        <f>VLOOKUP($A604,'Выгр Кат'!$A:$T,G$1,0)</f>
        <v>MCT1179</v>
      </c>
      <c r="H604" s="115">
        <f>VLOOKUP($A604,'Выгр Кат'!$A:$T,H$1,0)</f>
        <v>0</v>
      </c>
      <c r="I604" s="71" t="s">
        <v>24084</v>
      </c>
      <c r="J604" s="71" t="s">
        <v>24084</v>
      </c>
      <c r="K604" s="75" t="e">
        <f>VLOOKUP(J604,'Отчет Eplex'!$B:$E,4,0)</f>
        <v>#N/A</v>
      </c>
      <c r="L604" s="75" t="e">
        <f t="shared" si="137"/>
        <v>#N/A</v>
      </c>
      <c r="M604" s="72">
        <v>1</v>
      </c>
      <c r="N604" s="73" t="s">
        <v>2270</v>
      </c>
      <c r="O604" s="72" t="str">
        <f>IFERROR(IF(VLOOKUP(I604,'Прайс шпак'!C:F,4,0)=N604,"шпак","Ошибка"),"Ошибка")</f>
        <v>шпак</v>
      </c>
      <c r="P604" s="74">
        <f>INDEX('Прайс шпак'!$H:$H,MATCH(I604,'Прайс шпак'!$C:$C,0))*M604</f>
        <v>2150</v>
      </c>
      <c r="Q604" s="72">
        <f>VLOOKUP(P604,Наценка!$A$1:$B$8,2,1)</f>
        <v>1.39</v>
      </c>
      <c r="R604" s="75">
        <f t="shared" si="146"/>
        <v>2988.5</v>
      </c>
      <c r="S604" s="74">
        <f t="shared" si="138"/>
        <v>2990</v>
      </c>
      <c r="T604" s="75">
        <f>VLOOKUP($A604,'Выгр Кат'!$A:$T,T$1,0)</f>
        <v>2150</v>
      </c>
      <c r="U604" s="75">
        <f>VLOOKUP($A604,'Выгр Кат'!$A:$T,U$1,0)</f>
        <v>2990</v>
      </c>
      <c r="V604" s="76">
        <f t="shared" si="139"/>
        <v>0</v>
      </c>
      <c r="W604" s="76">
        <f t="shared" si="140"/>
        <v>0</v>
      </c>
      <c r="X604" s="77">
        <f>IF(IFERROR(RIGHT(E604,1),"")="✔",S604*(1-#REF!),S604*(1-$X$2))</f>
        <v>2780.7</v>
      </c>
      <c r="Y604" s="167">
        <f t="shared" si="142"/>
        <v>0.29334883720930227</v>
      </c>
      <c r="Z604" s="167">
        <f t="shared" si="143"/>
        <v>0.15480243161094231</v>
      </c>
      <c r="AA604" s="167">
        <f t="shared" si="144"/>
        <v>0.53023255813953485</v>
      </c>
      <c r="AB604" s="169">
        <f t="shared" si="148"/>
        <v>3290</v>
      </c>
      <c r="AC604" s="161">
        <f>IFERROR(ROUND((VLOOKUP($A604,'ИЗ ГУГЛА'!$B:$Z,AC$1,0)+AE604)*AD604,),VLOOKUP($A604,'ИЗ ГУГЛА'!$B:$Z,AC$1,0))</f>
        <v>3290</v>
      </c>
      <c r="AD604" s="78">
        <v>1</v>
      </c>
      <c r="AE604" s="160">
        <v>0</v>
      </c>
      <c r="AF604" s="183">
        <v>3290</v>
      </c>
      <c r="AG604" s="152" t="s">
        <v>27325</v>
      </c>
      <c r="AH604" s="161" t="str">
        <f>IFERROR(ROUND((VLOOKUP($A604,'ИЗ ГУГЛА'!$B:$Z,AH$1,0)+AJ604)*AI604,),VLOOKUP($A604,'ИЗ ГУГЛА'!$B:$Z,AH$1,0))</f>
        <v/>
      </c>
      <c r="AI604" s="78">
        <v>1</v>
      </c>
      <c r="AJ604" s="160">
        <v>0</v>
      </c>
      <c r="AK604" s="172"/>
      <c r="AL604" s="172"/>
      <c r="AM604" s="161" t="str">
        <f>IFERROR(ROUND((VLOOKUP($A604,'ИЗ ГУГЛА'!$B:$Z,AM$1,0)+AO604)*AN604,),VLOOKUP($A604,'ИЗ ГУГЛА'!$B:$Z,AM$1,0))</f>
        <v/>
      </c>
      <c r="AN604" s="160">
        <v>1</v>
      </c>
      <c r="AO604" s="160">
        <v>0</v>
      </c>
      <c r="AP604" s="172"/>
      <c r="AQ604" s="172"/>
      <c r="AR604" s="161" t="str">
        <f>IFERROR(ROUND((VLOOKUP($A604,'ИЗ ГУГЛА'!$B:$Z,AR$1,0)+AT604)*AS604,),VLOOKUP($A604,'ИЗ ГУГЛА'!$B:$Z,AR$1,0))</f>
        <v/>
      </c>
      <c r="AS604" s="160">
        <v>1</v>
      </c>
      <c r="AT604" s="160">
        <v>0</v>
      </c>
      <c r="AU604" s="172"/>
      <c r="AV604" s="172"/>
    </row>
    <row r="605" spans="1:48" ht="61.5" hidden="1" thickTop="1" thickBot="1">
      <c r="A605" s="121">
        <v>251720</v>
      </c>
      <c r="B605" s="115">
        <f>VLOOKUP($A605,'Выгр Кат'!$A:$T,B$1,0)</f>
        <v>174161</v>
      </c>
      <c r="C605" s="116" t="str">
        <f>VLOOKUP($A605,'Выгр Кат'!$A:$T,C$1,0)</f>
        <v>Ремень ГРМ MAREL зубчатый для Лада Ларгус, Nissan Almera, Renault Logan, Sandero 8-ми клапанный двигатель</v>
      </c>
      <c r="D605" s="115" t="str">
        <f>VLOOKUP($A605,'Выгр Кат'!$A:$T,D$1,0)</f>
        <v>Y</v>
      </c>
      <c r="E605" s="115" t="str">
        <f>VLOOKUP($A605,'Выгр Кат'!$A:$T,E$1,0)</f>
        <v>1</v>
      </c>
      <c r="F605" s="115">
        <f>VLOOKUP($A605,'Выгр Кат'!$A:$T,F$1,0)</f>
        <v>0</v>
      </c>
      <c r="G605" s="115" t="str">
        <f>VLOOKUP($A605,'Выгр Кат'!$A:$T,G$1,0)</f>
        <v>MCT988</v>
      </c>
      <c r="H605" s="115">
        <f>VLOOKUP($A605,'Выгр Кат'!$A:$T,H$1,0)</f>
        <v>0</v>
      </c>
      <c r="I605" s="71" t="s">
        <v>24087</v>
      </c>
      <c r="J605" s="71" t="s">
        <v>24087</v>
      </c>
      <c r="K605" s="75" t="e">
        <f>VLOOKUP(J605,'Отчет Eplex'!$B:$E,4,0)</f>
        <v>#N/A</v>
      </c>
      <c r="L605" s="75" t="e">
        <f t="shared" si="137"/>
        <v>#N/A</v>
      </c>
      <c r="M605" s="72">
        <v>1</v>
      </c>
      <c r="N605" s="73" t="s">
        <v>2270</v>
      </c>
      <c r="O605" s="72" t="str">
        <f>IFERROR(IF(VLOOKUP(I605,'Прайс шпак'!C:F,4,0)=N605,"шпак","Ошибка"),"Ошибка")</f>
        <v>шпак</v>
      </c>
      <c r="P605" s="74">
        <f>INDEX('Прайс шпак'!$H:$H,MATCH(I605,'Прайс шпак'!$C:$C,0))*M605</f>
        <v>1250</v>
      </c>
      <c r="Q605" s="72">
        <f>VLOOKUP(P605,Наценка!$A$1:$B$8,2,1)</f>
        <v>1.39</v>
      </c>
      <c r="R605" s="75">
        <f t="shared" si="146"/>
        <v>1737.4999999999998</v>
      </c>
      <c r="S605" s="74">
        <f t="shared" si="138"/>
        <v>1790</v>
      </c>
      <c r="T605" s="75">
        <f>VLOOKUP($A605,'Выгр Кат'!$A:$T,T$1,0)</f>
        <v>1250</v>
      </c>
      <c r="U605" s="75">
        <f>VLOOKUP($A605,'Выгр Кат'!$A:$T,U$1,0)</f>
        <v>1790</v>
      </c>
      <c r="V605" s="76">
        <f t="shared" si="139"/>
        <v>0</v>
      </c>
      <c r="W605" s="76">
        <f t="shared" si="140"/>
        <v>0</v>
      </c>
      <c r="X605" s="77">
        <f>IF(IFERROR(RIGHT(E605,1),"")="✔",S605*(1-#REF!),S605*(1-$X$2))</f>
        <v>1664.6999999999998</v>
      </c>
      <c r="Y605" s="167">
        <f t="shared" si="142"/>
        <v>0.33175999999999983</v>
      </c>
      <c r="Z605" s="167">
        <f t="shared" si="143"/>
        <v>0.16346733668341717</v>
      </c>
      <c r="AA605" s="167">
        <f t="shared" si="144"/>
        <v>0.59200000000000008</v>
      </c>
      <c r="AB605" s="169">
        <f t="shared" si="148"/>
        <v>1990</v>
      </c>
      <c r="AC605" s="161">
        <f>IFERROR(ROUND((VLOOKUP($A605,'ИЗ ГУГЛА'!$B:$Z,AC$1,0)+AE605)*AD605,),VLOOKUP($A605,'ИЗ ГУГЛА'!$B:$Z,AC$1,0))</f>
        <v>1990</v>
      </c>
      <c r="AD605" s="78">
        <v>1</v>
      </c>
      <c r="AE605" s="160">
        <v>0</v>
      </c>
      <c r="AF605" s="183">
        <v>1990</v>
      </c>
      <c r="AG605" s="152" t="s">
        <v>27326</v>
      </c>
      <c r="AH605" s="161" t="str">
        <f>IFERROR(ROUND((VLOOKUP($A605,'ИЗ ГУГЛА'!$B:$Z,AH$1,0)+AJ605)*AI605,),VLOOKUP($A605,'ИЗ ГУГЛА'!$B:$Z,AH$1,0))</f>
        <v/>
      </c>
      <c r="AI605" s="78">
        <v>1</v>
      </c>
      <c r="AJ605" s="160">
        <v>0</v>
      </c>
      <c r="AK605" s="172"/>
      <c r="AL605" s="172"/>
      <c r="AM605" s="161" t="str">
        <f>IFERROR(ROUND((VLOOKUP($A605,'ИЗ ГУГЛА'!$B:$Z,AM$1,0)+AO605)*AN605,),VLOOKUP($A605,'ИЗ ГУГЛА'!$B:$Z,AM$1,0))</f>
        <v/>
      </c>
      <c r="AN605" s="160">
        <v>1</v>
      </c>
      <c r="AO605" s="160">
        <v>0</v>
      </c>
      <c r="AP605" s="172"/>
      <c r="AQ605" s="172"/>
      <c r="AR605" s="161" t="str">
        <f>IFERROR(ROUND((VLOOKUP($A605,'ИЗ ГУГЛА'!$B:$Z,AR$1,0)+AT605)*AS605,),VLOOKUP($A605,'ИЗ ГУГЛА'!$B:$Z,AR$1,0))</f>
        <v/>
      </c>
      <c r="AS605" s="160">
        <v>1</v>
      </c>
      <c r="AT605" s="160">
        <v>0</v>
      </c>
      <c r="AU605" s="172"/>
      <c r="AV605" s="172"/>
    </row>
    <row r="606" spans="1:48" ht="31.5" hidden="1" thickTop="1" thickBot="1">
      <c r="A606" s="121">
        <v>218686</v>
      </c>
      <c r="B606" s="115">
        <f>VLOOKUP($A606,'Выгр Кат'!$A:$T,B$1,0)</f>
        <v>771</v>
      </c>
      <c r="C606" s="116" t="str">
        <f>VLOOKUP($A606,'Выгр Кат'!$A:$T,C$1,0)</f>
        <v>Сцепление SACHS в сборе для ВАЗ 2110-2112, Лада Калина, Приора</v>
      </c>
      <c r="D606" s="115" t="str">
        <f>VLOOKUP($A606,'Выгр Кат'!$A:$T,D$1,0)</f>
        <v>Y</v>
      </c>
      <c r="E606" s="115" t="str">
        <f>VLOOKUP($A606,'Выгр Кат'!$A:$T,E$1,0)</f>
        <v>1</v>
      </c>
      <c r="F606" s="115">
        <f>VLOOKUP($A606,'Выгр Кат'!$A:$T,F$1,0)</f>
        <v>0</v>
      </c>
      <c r="G606" s="115" t="str">
        <f>VLOOKUP($A606,'Выгр Кат'!$A:$T,G$1,0)</f>
        <v>3000 950 095</v>
      </c>
      <c r="H606" s="115">
        <f>VLOOKUP($A606,'Выгр Кат'!$A:$T,H$1,0)</f>
        <v>0</v>
      </c>
      <c r="I606" s="71">
        <v>3000950095</v>
      </c>
      <c r="J606" s="71">
        <v>3000950095</v>
      </c>
      <c r="K606" s="75" t="e">
        <f>VLOOKUP(J606,'Отчет Eplex'!$B:$E,4,0)</f>
        <v>#N/A</v>
      </c>
      <c r="L606" s="75" t="e">
        <f t="shared" si="137"/>
        <v>#N/A</v>
      </c>
      <c r="M606" s="72">
        <v>1</v>
      </c>
      <c r="N606" s="73" t="s">
        <v>2566</v>
      </c>
      <c r="O606" s="72" t="str">
        <f>IFERROR(IF(VLOOKUP(I606,'Прайс шпак'!C:F,4,0)=N606,"шпак","Ошибка"),"Ошибка")</f>
        <v>шпак</v>
      </c>
      <c r="P606" s="74">
        <f>INDEX('Прайс шпак'!$H:$H,MATCH(I606,'Прайс шпак'!$C:$C,0))*M606</f>
        <v>7800</v>
      </c>
      <c r="Q606" s="72">
        <f>VLOOKUP(P606,Наценка!$A$1:$B$8,2,1)</f>
        <v>1.34</v>
      </c>
      <c r="R606" s="130">
        <f>P606*1.2*100/93</f>
        <v>10064.516129032258</v>
      </c>
      <c r="S606" s="74">
        <f t="shared" si="138"/>
        <v>10090</v>
      </c>
      <c r="T606" s="75">
        <f>VLOOKUP($A606,'Выгр Кат'!$A:$T,T$1,0)</f>
        <v>7800</v>
      </c>
      <c r="U606" s="75">
        <f>VLOOKUP($A606,'Выгр Кат'!$A:$T,U$1,0)</f>
        <v>10090</v>
      </c>
      <c r="V606" s="76">
        <f t="shared" si="139"/>
        <v>0</v>
      </c>
      <c r="W606" s="76">
        <f t="shared" si="140"/>
        <v>0</v>
      </c>
      <c r="X606" s="77">
        <f>IF(IFERROR(RIGHT(E606,1),"")="✔",S606*(1-#REF!),S606*(1-$X$2))</f>
        <v>9383.6999999999989</v>
      </c>
      <c r="Y606" s="167">
        <f t="shared" si="142"/>
        <v>0.2030384615384615</v>
      </c>
      <c r="Z606" s="167">
        <f t="shared" si="143"/>
        <v>-4.8223860589812213E-2</v>
      </c>
      <c r="AA606" s="167">
        <f t="shared" si="144"/>
        <v>0.14769230769230779</v>
      </c>
      <c r="AB606" s="174">
        <f>AK606</f>
        <v>8952</v>
      </c>
      <c r="AC606" s="161">
        <f>IFERROR(ROUND((VLOOKUP($A606,'ИЗ ГУГЛА'!$B:$Z,AC$1,0)+AE606)*AD606,),VLOOKUP($A606,'ИЗ ГУГЛА'!$B:$Z,AC$1,0))</f>
        <v>11990</v>
      </c>
      <c r="AD606" s="78">
        <v>1</v>
      </c>
      <c r="AE606" s="160">
        <v>0</v>
      </c>
      <c r="AF606" s="183">
        <v>11990</v>
      </c>
      <c r="AG606" s="152" t="s">
        <v>28659</v>
      </c>
      <c r="AH606" s="161">
        <f>IFERROR(ROUND((VLOOKUP($A606,'ИЗ ГУГЛА'!$B:$Z,AH$1,0)+AJ606)*AI606,),VLOOKUP($A606,'ИЗ ГУГЛА'!$B:$Z,AH$1,0))</f>
        <v>8952</v>
      </c>
      <c r="AI606" s="78">
        <v>1</v>
      </c>
      <c r="AJ606" s="160">
        <v>0</v>
      </c>
      <c r="AK606" s="184">
        <v>8952</v>
      </c>
      <c r="AL606" s="172" t="s">
        <v>34031</v>
      </c>
      <c r="AM606" s="161" t="str">
        <f>IFERROR(ROUND((VLOOKUP($A606,'ИЗ ГУГЛА'!$B:$Z,AM$1,0)+AO606)*AN606,),VLOOKUP($A606,'ИЗ ГУГЛА'!$B:$Z,AM$1,0))</f>
        <v/>
      </c>
      <c r="AN606" s="160">
        <v>1</v>
      </c>
      <c r="AO606" s="160">
        <v>0</v>
      </c>
      <c r="AP606" s="172"/>
      <c r="AQ606" s="172"/>
      <c r="AR606" s="161" t="str">
        <f>IFERROR(ROUND((VLOOKUP($A606,'ИЗ ГУГЛА'!$B:$Z,AR$1,0)+AT606)*AS606,),VLOOKUP($A606,'ИЗ ГУГЛА'!$B:$Z,AR$1,0))</f>
        <v/>
      </c>
      <c r="AS606" s="160">
        <v>1</v>
      </c>
      <c r="AT606" s="160">
        <v>0</v>
      </c>
      <c r="AU606" s="172"/>
      <c r="AV606" s="172"/>
    </row>
    <row r="607" spans="1:48" ht="31.5" hidden="1" thickTop="1" thickBot="1">
      <c r="A607" s="121">
        <v>158042</v>
      </c>
      <c r="B607" s="115">
        <f>VLOOKUP($A607,'Выгр Кат'!$A:$T,B$1,0)</f>
        <v>1687</v>
      </c>
      <c r="C607" s="116" t="str">
        <f>VLOOKUP($A607,'Выгр Кат'!$A:$T,C$1,0)</f>
        <v>Колодки тормозные Allied Nippon передние для ВАЗ 2101-2107</v>
      </c>
      <c r="D607" s="115" t="str">
        <f>VLOOKUP($A607,'Выгр Кат'!$A:$T,D$1,0)</f>
        <v>Y</v>
      </c>
      <c r="E607" s="115" t="str">
        <f>VLOOKUP($A607,'Выгр Кат'!$A:$T,E$1,0)</f>
        <v>1</v>
      </c>
      <c r="F607" s="115">
        <f>VLOOKUP($A607,'Выгр Кат'!$A:$T,F$1,0)</f>
        <v>0</v>
      </c>
      <c r="G607" s="115" t="str">
        <f>VLOOKUP($A607,'Выгр Кат'!$A:$T,G$1,0)</f>
        <v>ADB0281</v>
      </c>
      <c r="H607" s="115">
        <f>VLOOKUP($A607,'Выгр Кат'!$A:$T,H$1,0)</f>
        <v>0</v>
      </c>
      <c r="I607" s="71" t="s">
        <v>75</v>
      </c>
      <c r="J607" s="71" t="s">
        <v>75</v>
      </c>
      <c r="K607" s="75">
        <f>VLOOKUP(J607,'Отчет Eplex'!$B:$E,4,0)</f>
        <v>477.42</v>
      </c>
      <c r="L607" s="75">
        <f t="shared" si="137"/>
        <v>17.420000000000016</v>
      </c>
      <c r="M607" s="72">
        <v>1</v>
      </c>
      <c r="N607" s="73" t="s">
        <v>384</v>
      </c>
      <c r="O607" s="72" t="str">
        <f>IFERROR(IF(VLOOKUP(I607,'Прайс шпак'!C:F,4,0)=N607,"шпак","Ошибка"),"Ошибка")</f>
        <v>шпак</v>
      </c>
      <c r="P607" s="74">
        <f>INDEX('Прайс шпак'!$H:$H,MATCH(I607,'Прайс шпак'!$C:$C,0))*M607</f>
        <v>460</v>
      </c>
      <c r="Q607" s="72">
        <f>VLOOKUP(P607,Наценка!$A$1:$B$8,2,1)</f>
        <v>1.55</v>
      </c>
      <c r="R607" s="75">
        <f t="shared" si="146"/>
        <v>713</v>
      </c>
      <c r="S607" s="74">
        <f t="shared" si="138"/>
        <v>719</v>
      </c>
      <c r="T607" s="75">
        <f>VLOOKUP($A607,'Выгр Кат'!$A:$T,T$1,0)</f>
        <v>460</v>
      </c>
      <c r="U607" s="75">
        <f>VLOOKUP($A607,'Выгр Кат'!$A:$T,U$1,0)</f>
        <v>719</v>
      </c>
      <c r="V607" s="76">
        <f t="shared" si="139"/>
        <v>0</v>
      </c>
      <c r="W607" s="76">
        <f t="shared" si="140"/>
        <v>0</v>
      </c>
      <c r="X607" s="77">
        <f>IF(IFERROR(RIGHT(E607,1),"")="✔",S607*(1-#REF!),S607*(1-$X$2))</f>
        <v>668.67</v>
      </c>
      <c r="Y607" s="167">
        <f t="shared" si="142"/>
        <v>0.45363043478260856</v>
      </c>
      <c r="Z607" s="167">
        <f t="shared" si="143"/>
        <v>0.21240282685512371</v>
      </c>
      <c r="AA607" s="167">
        <f t="shared" si="144"/>
        <v>0.84565217391304337</v>
      </c>
      <c r="AB607" s="169">
        <f t="shared" si="148"/>
        <v>849</v>
      </c>
      <c r="AC607" s="161">
        <f>IFERROR(ROUND((VLOOKUP($A607,'ИЗ ГУГЛА'!$B:$Z,AC$1,0)+AE607)*AD607,),VLOOKUP($A607,'ИЗ ГУГЛА'!$B:$Z,AC$1,0))</f>
        <v>849</v>
      </c>
      <c r="AD607" s="78">
        <v>1</v>
      </c>
      <c r="AE607" s="160">
        <v>0</v>
      </c>
      <c r="AF607" s="183">
        <v>849</v>
      </c>
      <c r="AG607" s="152" t="s">
        <v>28660</v>
      </c>
      <c r="AH607" s="161" t="str">
        <f>IFERROR(ROUND((VLOOKUP($A607,'ИЗ ГУГЛА'!$B:$Z,AH$1,0)+AJ607)*AI607,),VLOOKUP($A607,'ИЗ ГУГЛА'!$B:$Z,AH$1,0))</f>
        <v/>
      </c>
      <c r="AI607" s="78">
        <v>1</v>
      </c>
      <c r="AJ607" s="160">
        <v>0</v>
      </c>
      <c r="AK607" s="172"/>
      <c r="AL607" s="172"/>
      <c r="AM607" s="161" t="str">
        <f>IFERROR(ROUND((VLOOKUP($A607,'ИЗ ГУГЛА'!$B:$Z,AM$1,0)+AO607)*AN607,),VLOOKUP($A607,'ИЗ ГУГЛА'!$B:$Z,AM$1,0))</f>
        <v/>
      </c>
      <c r="AN607" s="160">
        <v>1</v>
      </c>
      <c r="AO607" s="160">
        <v>0</v>
      </c>
      <c r="AP607" s="172"/>
      <c r="AQ607" s="172"/>
      <c r="AR607" s="161" t="str">
        <f>IFERROR(ROUND((VLOOKUP($A607,'ИЗ ГУГЛА'!$B:$Z,AR$1,0)+AT607)*AS607,),VLOOKUP($A607,'ИЗ ГУГЛА'!$B:$Z,AR$1,0))</f>
        <v/>
      </c>
      <c r="AS607" s="160">
        <v>1</v>
      </c>
      <c r="AT607" s="160">
        <v>0</v>
      </c>
      <c r="AU607" s="172"/>
      <c r="AV607" s="172"/>
    </row>
    <row r="608" spans="1:48" ht="46.5" hidden="1" thickTop="1" thickBot="1">
      <c r="A608" s="121">
        <v>158051</v>
      </c>
      <c r="B608" s="115">
        <f>VLOOKUP($A608,'Выгр Кат'!$A:$T,B$1,0)</f>
        <v>1697</v>
      </c>
      <c r="C608" s="116" t="str">
        <f>VLOOKUP($A608,'Выгр Кат'!$A:$T,C$1,0)</f>
        <v>Колодки тормозные Allied Nippon передние для ВАЗ 2108-21099, 2113-2115</v>
      </c>
      <c r="D608" s="115" t="str">
        <f>VLOOKUP($A608,'Выгр Кат'!$A:$T,D$1,0)</f>
        <v>Y</v>
      </c>
      <c r="E608" s="115" t="str">
        <f>VLOOKUP($A608,'Выгр Кат'!$A:$T,E$1,0)</f>
        <v>1</v>
      </c>
      <c r="F608" s="115">
        <f>VLOOKUP($A608,'Выгр Кат'!$A:$T,F$1,0)</f>
        <v>0</v>
      </c>
      <c r="G608" s="115" t="str">
        <f>VLOOKUP($A608,'Выгр Кат'!$A:$T,G$1,0)</f>
        <v>ADB0173</v>
      </c>
      <c r="H608" s="115">
        <f>VLOOKUP($A608,'Выгр Кат'!$A:$T,H$1,0)</f>
        <v>0</v>
      </c>
      <c r="I608" s="71" t="s">
        <v>80</v>
      </c>
      <c r="J608" s="71" t="s">
        <v>80</v>
      </c>
      <c r="K608" s="75">
        <f>VLOOKUP(J608,'Отчет Eplex'!$B:$E,4,0)</f>
        <v>535.42999999999995</v>
      </c>
      <c r="L608" s="75">
        <f t="shared" si="137"/>
        <v>25.42999999999995</v>
      </c>
      <c r="M608" s="72">
        <v>1</v>
      </c>
      <c r="N608" s="73" t="s">
        <v>384</v>
      </c>
      <c r="O608" s="72" t="str">
        <f>IFERROR(IF(VLOOKUP(I608,'Прайс шпак'!C:F,4,0)=N608,"шпак","Ошибка"),"Ошибка")</f>
        <v>шпак</v>
      </c>
      <c r="P608" s="74">
        <f>INDEX('Прайс шпак'!$H:$H,MATCH(I608,'Прайс шпак'!$C:$C,0))*M608</f>
        <v>510</v>
      </c>
      <c r="Q608" s="72">
        <f>VLOOKUP(P608,Наценка!$A$1:$B$8,2,1)</f>
        <v>1.5</v>
      </c>
      <c r="R608" s="75">
        <f t="shared" si="146"/>
        <v>765</v>
      </c>
      <c r="S608" s="74">
        <f t="shared" si="138"/>
        <v>769</v>
      </c>
      <c r="T608" s="75">
        <f>VLOOKUP($A608,'Выгр Кат'!$A:$T,T$1,0)</f>
        <v>510</v>
      </c>
      <c r="U608" s="75">
        <f>VLOOKUP($A608,'Выгр Кат'!$A:$T,U$1,0)</f>
        <v>769</v>
      </c>
      <c r="V608" s="76">
        <f t="shared" si="139"/>
        <v>0</v>
      </c>
      <c r="W608" s="76">
        <f t="shared" si="140"/>
        <v>0</v>
      </c>
      <c r="X608" s="77">
        <f>IF(IFERROR(RIGHT(E608,1),"")="✔",S608*(1-#REF!),S608*(1-$X$2))</f>
        <v>715.17</v>
      </c>
      <c r="Y608" s="167">
        <f t="shared" si="142"/>
        <v>0.40229411764705869</v>
      </c>
      <c r="Z608" s="167">
        <f t="shared" si="143"/>
        <v>0.23017222820236818</v>
      </c>
      <c r="AA608" s="167">
        <f t="shared" si="144"/>
        <v>0.82156862745098036</v>
      </c>
      <c r="AB608" s="169">
        <f t="shared" si="148"/>
        <v>929</v>
      </c>
      <c r="AC608" s="161">
        <f>IFERROR(ROUND((VLOOKUP($A608,'ИЗ ГУГЛА'!$B:$Z,AC$1,0)+AE608)*AD608,),VLOOKUP($A608,'ИЗ ГУГЛА'!$B:$Z,AC$1,0))</f>
        <v>929</v>
      </c>
      <c r="AD608" s="78">
        <v>1</v>
      </c>
      <c r="AE608" s="160">
        <v>0</v>
      </c>
      <c r="AF608" s="183">
        <v>929</v>
      </c>
      <c r="AG608" s="152" t="s">
        <v>28664</v>
      </c>
      <c r="AH608" s="161" t="str">
        <f>IFERROR(ROUND((VLOOKUP($A608,'ИЗ ГУГЛА'!$B:$Z,AH$1,0)+AJ608)*AI608,),VLOOKUP($A608,'ИЗ ГУГЛА'!$B:$Z,AH$1,0))</f>
        <v/>
      </c>
      <c r="AI608" s="78">
        <v>1</v>
      </c>
      <c r="AJ608" s="160">
        <v>0</v>
      </c>
      <c r="AK608" s="172"/>
      <c r="AL608" s="172"/>
      <c r="AM608" s="161" t="str">
        <f>IFERROR(ROUND((VLOOKUP($A608,'ИЗ ГУГЛА'!$B:$Z,AM$1,0)+AO608)*AN608,),VLOOKUP($A608,'ИЗ ГУГЛА'!$B:$Z,AM$1,0))</f>
        <v/>
      </c>
      <c r="AN608" s="160">
        <v>1</v>
      </c>
      <c r="AO608" s="160">
        <v>0</v>
      </c>
      <c r="AP608" s="172"/>
      <c r="AQ608" s="172"/>
      <c r="AR608" s="161" t="str">
        <f>IFERROR(ROUND((VLOOKUP($A608,'ИЗ ГУГЛА'!$B:$Z,AR$1,0)+AT608)*AS608,),VLOOKUP($A608,'ИЗ ГУГЛА'!$B:$Z,AR$1,0))</f>
        <v/>
      </c>
      <c r="AS608" s="160">
        <v>1</v>
      </c>
      <c r="AT608" s="160">
        <v>0</v>
      </c>
      <c r="AU608" s="172"/>
      <c r="AV608" s="172"/>
    </row>
    <row r="609" spans="1:48" ht="31.5" hidden="1" thickTop="1" thickBot="1">
      <c r="A609" s="121">
        <v>158053</v>
      </c>
      <c r="B609" s="115">
        <f>VLOOKUP($A609,'Выгр Кат'!$A:$T,B$1,0)</f>
        <v>1720</v>
      </c>
      <c r="C609" s="116" t="str">
        <f>VLOOKUP($A609,'Выгр Кат'!$A:$T,C$1,0)</f>
        <v>Колодки тормозные Allied Nipponпередние для ВАЗ 2110-2112</v>
      </c>
      <c r="D609" s="115" t="str">
        <f>VLOOKUP($A609,'Выгр Кат'!$A:$T,D$1,0)</f>
        <v>Y</v>
      </c>
      <c r="E609" s="115" t="str">
        <f>VLOOKUP($A609,'Выгр Кат'!$A:$T,E$1,0)</f>
        <v>1</v>
      </c>
      <c r="F609" s="115">
        <f>VLOOKUP($A609,'Выгр Кат'!$A:$T,F$1,0)</f>
        <v>0</v>
      </c>
      <c r="G609" s="115" t="str">
        <f>VLOOKUP($A609,'Выгр Кат'!$A:$T,G$1,0)</f>
        <v>ADB2794</v>
      </c>
      <c r="H609" s="115">
        <f>VLOOKUP($A609,'Выгр Кат'!$A:$T,H$1,0)</f>
        <v>0</v>
      </c>
      <c r="I609" s="71" t="s">
        <v>93</v>
      </c>
      <c r="J609" s="71" t="s">
        <v>93</v>
      </c>
      <c r="K609" s="75">
        <f>VLOOKUP(J609,'Отчет Eplex'!$B:$E,4,0)</f>
        <v>567.67999999999995</v>
      </c>
      <c r="L609" s="75">
        <f t="shared" si="137"/>
        <v>-2.32000000000005</v>
      </c>
      <c r="M609" s="72">
        <v>1</v>
      </c>
      <c r="N609" s="73" t="s">
        <v>384</v>
      </c>
      <c r="O609" s="72" t="str">
        <f>IFERROR(IF(VLOOKUP(I609,'Прайс шпак'!C:F,4,0)=N609,"шпак","Ошибка"),"Ошибка")</f>
        <v>шпак</v>
      </c>
      <c r="P609" s="74">
        <f>INDEX('Прайс шпак'!$H:$H,MATCH(I609,'Прайс шпак'!$C:$C,0))*M609</f>
        <v>570</v>
      </c>
      <c r="Q609" s="72">
        <f>VLOOKUP(P609,Наценка!$A$1:$B$8,2,1)</f>
        <v>1.5</v>
      </c>
      <c r="R609" s="75">
        <f t="shared" si="146"/>
        <v>855</v>
      </c>
      <c r="S609" s="74">
        <f t="shared" si="138"/>
        <v>859</v>
      </c>
      <c r="T609" s="75">
        <f>VLOOKUP($A609,'Выгр Кат'!$A:$T,T$1,0)</f>
        <v>570</v>
      </c>
      <c r="U609" s="75">
        <f>VLOOKUP($A609,'Выгр Кат'!$A:$T,U$1,0)</f>
        <v>859</v>
      </c>
      <c r="V609" s="76">
        <f t="shared" si="139"/>
        <v>0</v>
      </c>
      <c r="W609" s="76">
        <f t="shared" si="140"/>
        <v>0</v>
      </c>
      <c r="X609" s="77">
        <f>IF(IFERROR(RIGHT(E609,1),"")="✔",S609*(1-#REF!),S609*(1-$X$2))</f>
        <v>798.86999999999989</v>
      </c>
      <c r="Y609" s="167">
        <f t="shared" si="142"/>
        <v>0.40152631578947351</v>
      </c>
      <c r="Z609" s="167">
        <f t="shared" si="143"/>
        <v>0.14007534983853617</v>
      </c>
      <c r="AA609" s="167">
        <f t="shared" si="144"/>
        <v>0.62982456140350873</v>
      </c>
      <c r="AB609" s="169">
        <f t="shared" si="148"/>
        <v>929</v>
      </c>
      <c r="AC609" s="161">
        <f>IFERROR(ROUND((VLOOKUP($A609,'ИЗ ГУГЛА'!$B:$Z,AC$1,0)+AE609)*AD609,),VLOOKUP($A609,'ИЗ ГУГЛА'!$B:$Z,AC$1,0))</f>
        <v>929</v>
      </c>
      <c r="AD609" s="78">
        <v>1</v>
      </c>
      <c r="AE609" s="160">
        <v>0</v>
      </c>
      <c r="AF609" s="183">
        <v>929</v>
      </c>
      <c r="AG609" s="152" t="s">
        <v>28665</v>
      </c>
      <c r="AH609" s="161" t="str">
        <f>IFERROR(ROUND((VLOOKUP($A609,'ИЗ ГУГЛА'!$B:$Z,AH$1,0)+AJ609)*AI609,),VLOOKUP($A609,'ИЗ ГУГЛА'!$B:$Z,AH$1,0))</f>
        <v/>
      </c>
      <c r="AI609" s="78">
        <v>1</v>
      </c>
      <c r="AJ609" s="160">
        <v>0</v>
      </c>
      <c r="AK609" s="172"/>
      <c r="AL609" s="172"/>
      <c r="AM609" s="161" t="str">
        <f>IFERROR(ROUND((VLOOKUP($A609,'ИЗ ГУГЛА'!$B:$Z,AM$1,0)+AO609)*AN609,),VLOOKUP($A609,'ИЗ ГУГЛА'!$B:$Z,AM$1,0))</f>
        <v/>
      </c>
      <c r="AN609" s="160">
        <v>1</v>
      </c>
      <c r="AO609" s="160">
        <v>0</v>
      </c>
      <c r="AP609" s="172"/>
      <c r="AQ609" s="172"/>
      <c r="AR609" s="161" t="str">
        <f>IFERROR(ROUND((VLOOKUP($A609,'ИЗ ГУГЛА'!$B:$Z,AR$1,0)+AT609)*AS609,),VLOOKUP($A609,'ИЗ ГУГЛА'!$B:$Z,AR$1,0))</f>
        <v/>
      </c>
      <c r="AS609" s="160">
        <v>1</v>
      </c>
      <c r="AT609" s="160">
        <v>0</v>
      </c>
      <c r="AU609" s="172"/>
      <c r="AV609" s="172"/>
    </row>
    <row r="610" spans="1:48" ht="61.5" hidden="1" thickTop="1" thickBot="1">
      <c r="A610" s="121">
        <v>158020</v>
      </c>
      <c r="B610" s="115">
        <f>VLOOKUP($A610,'Выгр Кат'!$A:$T,B$1,0)</f>
        <v>1769</v>
      </c>
      <c r="C610" s="116" t="str">
        <f>VLOOKUP($A610,'Выгр Кат'!$A:$T,C$1,0)</f>
        <v>Колодки тормозные Allied Nippon задние для ВАЗ 2108-21099, 2110-2112, 2113-2115, Лада Калина, Калина 2, Приора, Гранта</v>
      </c>
      <c r="D610" s="115" t="str">
        <f>VLOOKUP($A610,'Выгр Кат'!$A:$T,D$1,0)</f>
        <v>Y</v>
      </c>
      <c r="E610" s="115" t="str">
        <f>VLOOKUP($A610,'Выгр Кат'!$A:$T,E$1,0)</f>
        <v>1</v>
      </c>
      <c r="F610" s="115">
        <f>VLOOKUP($A610,'Выгр Кат'!$A:$T,F$1,0)</f>
        <v>0</v>
      </c>
      <c r="G610" s="115" t="str">
        <f>VLOOKUP($A610,'Выгр Кат'!$A:$T,G$1,0)</f>
        <v>ABS1701</v>
      </c>
      <c r="H610" s="115">
        <f>VLOOKUP($A610,'Выгр Кат'!$A:$T,H$1,0)</f>
        <v>0</v>
      </c>
      <c r="I610" s="71" t="s">
        <v>115</v>
      </c>
      <c r="J610" s="71" t="s">
        <v>115</v>
      </c>
      <c r="K610" s="75">
        <f>VLOOKUP(J610,'Отчет Eplex'!$B:$E,4,0)</f>
        <v>813.09</v>
      </c>
      <c r="L610" s="75">
        <f t="shared" si="137"/>
        <v>-236.90999999999997</v>
      </c>
      <c r="M610" s="72">
        <v>1</v>
      </c>
      <c r="N610" s="73" t="s">
        <v>384</v>
      </c>
      <c r="O610" s="72" t="str">
        <f>IFERROR(IF(VLOOKUP(I610,'Прайс шпак'!C:F,4,0)=N610,"шпак","Ошибка"),"Ошибка")</f>
        <v>шпак</v>
      </c>
      <c r="P610" s="74">
        <f>INDEX('Прайс шпак'!$H:$H,MATCH(I610,'Прайс шпак'!$C:$C,0))*M610</f>
        <v>1050</v>
      </c>
      <c r="Q610" s="72">
        <f>VLOOKUP(P610,Наценка!$A$1:$B$8,2,1)</f>
        <v>1.39</v>
      </c>
      <c r="R610" s="75">
        <f t="shared" si="146"/>
        <v>1459.5</v>
      </c>
      <c r="S610" s="74">
        <f t="shared" si="138"/>
        <v>1490</v>
      </c>
      <c r="T610" s="75">
        <f>VLOOKUP($A610,'Выгр Кат'!$A:$T,T$1,0)</f>
        <v>1050</v>
      </c>
      <c r="U610" s="75">
        <f>VLOOKUP($A610,'Выгр Кат'!$A:$T,U$1,0)</f>
        <v>1490</v>
      </c>
      <c r="V610" s="76">
        <f t="shared" si="139"/>
        <v>0</v>
      </c>
      <c r="W610" s="76">
        <f t="shared" si="140"/>
        <v>0</v>
      </c>
      <c r="X610" s="77">
        <f>IF(IFERROR(RIGHT(E610,1),"")="✔",S610*(1-#REF!),S610*(1-$X$2))</f>
        <v>1385.6999999999998</v>
      </c>
      <c r="Y610" s="167">
        <f t="shared" si="142"/>
        <v>0.31971428571428562</v>
      </c>
      <c r="Z610" s="167">
        <f t="shared" si="143"/>
        <v>0.20316273720529049</v>
      </c>
      <c r="AA610" s="167">
        <f t="shared" si="144"/>
        <v>0.65619047619047621</v>
      </c>
      <c r="AB610" s="169">
        <f t="shared" si="148"/>
        <v>1739</v>
      </c>
      <c r="AC610" s="161">
        <f>IFERROR(ROUND((VLOOKUP($A610,'ИЗ ГУГЛА'!$B:$Z,AC$1,0)+AE610)*AD610,),VLOOKUP($A610,'ИЗ ГУГЛА'!$B:$Z,AC$1,0))</f>
        <v>1739</v>
      </c>
      <c r="AD610" s="78">
        <v>1</v>
      </c>
      <c r="AE610" s="160">
        <v>0</v>
      </c>
      <c r="AF610" s="183">
        <v>1739</v>
      </c>
      <c r="AG610" s="152" t="s">
        <v>28661</v>
      </c>
      <c r="AH610" s="161" t="str">
        <f>IFERROR(ROUND((VLOOKUP($A610,'ИЗ ГУГЛА'!$B:$Z,AH$1,0)+AJ610)*AI610,),VLOOKUP($A610,'ИЗ ГУГЛА'!$B:$Z,AH$1,0))</f>
        <v/>
      </c>
      <c r="AI610" s="78">
        <v>1</v>
      </c>
      <c r="AJ610" s="160">
        <v>0</v>
      </c>
      <c r="AK610" s="172"/>
      <c r="AL610" s="172"/>
      <c r="AM610" s="161" t="str">
        <f>IFERROR(ROUND((VLOOKUP($A610,'ИЗ ГУГЛА'!$B:$Z,AM$1,0)+AO610)*AN610,),VLOOKUP($A610,'ИЗ ГУГЛА'!$B:$Z,AM$1,0))</f>
        <v/>
      </c>
      <c r="AN610" s="160">
        <v>1</v>
      </c>
      <c r="AO610" s="160">
        <v>0</v>
      </c>
      <c r="AP610" s="172"/>
      <c r="AQ610" s="172"/>
      <c r="AR610" s="161" t="str">
        <f>IFERROR(ROUND((VLOOKUP($A610,'ИЗ ГУГЛА'!$B:$Z,AR$1,0)+AT610)*AS610,),VLOOKUP($A610,'ИЗ ГУГЛА'!$B:$Z,AR$1,0))</f>
        <v/>
      </c>
      <c r="AS610" s="160">
        <v>1</v>
      </c>
      <c r="AT610" s="160">
        <v>0</v>
      </c>
      <c r="AU610" s="172"/>
      <c r="AV610" s="172"/>
    </row>
    <row r="611" spans="1:48" ht="46.5" hidden="1" thickTop="1" thickBot="1">
      <c r="A611" s="121">
        <v>158022</v>
      </c>
      <c r="B611" s="115">
        <f>VLOOKUP($A611,'Выгр Кат'!$A:$T,B$1,0)</f>
        <v>10148</v>
      </c>
      <c r="C611" s="116" t="str">
        <f>VLOOKUP($A611,'Выгр Кат'!$A:$T,C$1,0)</f>
        <v>Колодки тормозные Allied Nippon задние под АБС для Лада Калина, Приора, Гранта</v>
      </c>
      <c r="D611" s="115" t="str">
        <f>VLOOKUP($A611,'Выгр Кат'!$A:$T,D$1,0)</f>
        <v>Y</v>
      </c>
      <c r="E611" s="115" t="str">
        <f>VLOOKUP($A611,'Выгр Кат'!$A:$T,E$1,0)</f>
        <v>1</v>
      </c>
      <c r="F611" s="115">
        <f>VLOOKUP($A611,'Выгр Кат'!$A:$T,F$1,0)</f>
        <v>0</v>
      </c>
      <c r="G611" s="115" t="str">
        <f>VLOOKUP($A611,'Выгр Кат'!$A:$T,G$1,0)</f>
        <v>ABS1703</v>
      </c>
      <c r="H611" s="115">
        <f>VLOOKUP($A611,'Выгр Кат'!$A:$T,H$1,0)</f>
        <v>0</v>
      </c>
      <c r="I611" s="71" t="s">
        <v>202</v>
      </c>
      <c r="J611" s="71" t="s">
        <v>202</v>
      </c>
      <c r="K611" s="75">
        <f>VLOOKUP(J611,'Отчет Eplex'!$B:$E,4,0)</f>
        <v>906.35</v>
      </c>
      <c r="L611" s="75">
        <f t="shared" si="137"/>
        <v>-193.64999999999998</v>
      </c>
      <c r="M611" s="72">
        <v>1</v>
      </c>
      <c r="N611" s="73" t="s">
        <v>384</v>
      </c>
      <c r="O611" s="72" t="str">
        <f>IFERROR(IF(VLOOKUP(I611,'Прайс шпак'!C:F,4,0)=N611,"шпак","Ошибка"),"Ошибка")</f>
        <v>шпак</v>
      </c>
      <c r="P611" s="74">
        <f>INDEX('Прайс шпак'!$H:$H,MATCH(I611,'Прайс шпак'!$C:$C,0))*M611</f>
        <v>1100</v>
      </c>
      <c r="Q611" s="72">
        <f>VLOOKUP(P611,Наценка!$A$1:$B$8,2,1)</f>
        <v>1.39</v>
      </c>
      <c r="R611" s="75">
        <f t="shared" si="146"/>
        <v>1529</v>
      </c>
      <c r="S611" s="74">
        <f t="shared" si="138"/>
        <v>1590</v>
      </c>
      <c r="T611" s="75">
        <f>VLOOKUP($A611,'Выгр Кат'!$A:$T,T$1,0)</f>
        <v>1100</v>
      </c>
      <c r="U611" s="75">
        <f>VLOOKUP($A611,'Выгр Кат'!$A:$T,U$1,0)</f>
        <v>1590</v>
      </c>
      <c r="V611" s="76">
        <f t="shared" si="139"/>
        <v>0</v>
      </c>
      <c r="W611" s="76">
        <f t="shared" si="140"/>
        <v>0</v>
      </c>
      <c r="X611" s="77">
        <f>IF(IFERROR(RIGHT(E611,1),"")="✔",S611*(1-#REF!),S611*(1-$X$2))</f>
        <v>1478.6999999999998</v>
      </c>
      <c r="Y611" s="167">
        <f t="shared" si="142"/>
        <v>0.34427272727272706</v>
      </c>
      <c r="Z611" s="167">
        <f t="shared" si="143"/>
        <v>0.12502958579881668</v>
      </c>
      <c r="AA611" s="167">
        <f t="shared" si="144"/>
        <v>0.53636363636363638</v>
      </c>
      <c r="AB611" s="169">
        <f t="shared" si="148"/>
        <v>1690</v>
      </c>
      <c r="AC611" s="161">
        <f>IFERROR(ROUND((VLOOKUP($A611,'ИЗ ГУГЛА'!$B:$Z,AC$1,0)+AE611)*AD611,),VLOOKUP($A611,'ИЗ ГУГЛА'!$B:$Z,AC$1,0))</f>
        <v>1690</v>
      </c>
      <c r="AD611" s="78">
        <v>1</v>
      </c>
      <c r="AE611" s="160">
        <v>0</v>
      </c>
      <c r="AF611" s="183">
        <v>1690</v>
      </c>
      <c r="AG611" s="152" t="s">
        <v>28666</v>
      </c>
      <c r="AH611" s="161" t="str">
        <f>IFERROR(ROUND((VLOOKUP($A611,'ИЗ ГУГЛА'!$B:$Z,AH$1,0)+AJ611)*AI611,),VLOOKUP($A611,'ИЗ ГУГЛА'!$B:$Z,AH$1,0))</f>
        <v/>
      </c>
      <c r="AI611" s="78">
        <v>1</v>
      </c>
      <c r="AJ611" s="160">
        <v>0</v>
      </c>
      <c r="AK611" s="172"/>
      <c r="AL611" s="172"/>
      <c r="AM611" s="161" t="str">
        <f>IFERROR(ROUND((VLOOKUP($A611,'ИЗ ГУГЛА'!$B:$Z,AM$1,0)+AO611)*AN611,),VLOOKUP($A611,'ИЗ ГУГЛА'!$B:$Z,AM$1,0))</f>
        <v/>
      </c>
      <c r="AN611" s="160">
        <v>1</v>
      </c>
      <c r="AO611" s="160">
        <v>0</v>
      </c>
      <c r="AP611" s="172"/>
      <c r="AQ611" s="172"/>
      <c r="AR611" s="161" t="str">
        <f>IFERROR(ROUND((VLOOKUP($A611,'ИЗ ГУГЛА'!$B:$Z,AR$1,0)+AT611)*AS611,),VLOOKUP($A611,'ИЗ ГУГЛА'!$B:$Z,AR$1,0))</f>
        <v/>
      </c>
      <c r="AS611" s="160">
        <v>1</v>
      </c>
      <c r="AT611" s="160">
        <v>0</v>
      </c>
      <c r="AU611" s="172"/>
      <c r="AV611" s="172"/>
    </row>
    <row r="612" spans="1:48" ht="31.5" hidden="1" thickTop="1" thickBot="1">
      <c r="A612" s="121">
        <v>157991</v>
      </c>
      <c r="B612" s="115">
        <f>VLOOKUP($A612,'Выгр Кат'!$A:$T,B$1,0)</f>
        <v>1752</v>
      </c>
      <c r="C612" s="116" t="str">
        <f>VLOOKUP($A612,'Выгр Кат'!$A:$T,C$1,0)</f>
        <v>Колодки передние Allied Nippon для Лада Ларгус без АБС</v>
      </c>
      <c r="D612" s="115" t="str">
        <f>VLOOKUP($A612,'Выгр Кат'!$A:$T,D$1,0)</f>
        <v>Y</v>
      </c>
      <c r="E612" s="115" t="str">
        <f>VLOOKUP($A612,'Выгр Кат'!$A:$T,E$1,0)</f>
        <v>1</v>
      </c>
      <c r="F612" s="115">
        <f>VLOOKUP($A612,'Выгр Кат'!$A:$T,F$1,0)</f>
        <v>0</v>
      </c>
      <c r="G612" s="115" t="str">
        <f>VLOOKUP($A612,'Выгр Кат'!$A:$T,G$1,0)</f>
        <v>ADB0431</v>
      </c>
      <c r="H612" s="115">
        <f>VLOOKUP($A612,'Выгр Кат'!$A:$T,H$1,0)</f>
        <v>0</v>
      </c>
      <c r="I612" s="71" t="s">
        <v>112</v>
      </c>
      <c r="J612" s="71" t="s">
        <v>112</v>
      </c>
      <c r="K612" s="75">
        <f>VLOOKUP(J612,'Отчет Eplex'!$B:$E,4,0)</f>
        <v>977.91</v>
      </c>
      <c r="L612" s="75">
        <f t="shared" si="137"/>
        <v>-72.090000000000032</v>
      </c>
      <c r="M612" s="72">
        <v>1</v>
      </c>
      <c r="N612" s="73" t="s">
        <v>384</v>
      </c>
      <c r="O612" s="72" t="str">
        <f>IFERROR(IF(VLOOKUP(I612,'Прайс шпак'!C:F,4,0)=N612,"шпак","Ошибка"),"Ошибка")</f>
        <v>шпак</v>
      </c>
      <c r="P612" s="74">
        <f>INDEX('Прайс шпак'!$H:$H,MATCH(I612,'Прайс шпак'!$C:$C,0))*M612</f>
        <v>1050</v>
      </c>
      <c r="Q612" s="72">
        <f>VLOOKUP(P612,Наценка!$A$1:$B$8,2,1)</f>
        <v>1.39</v>
      </c>
      <c r="R612" s="75">
        <f t="shared" si="146"/>
        <v>1459.5</v>
      </c>
      <c r="S612" s="74">
        <f t="shared" si="138"/>
        <v>1490</v>
      </c>
      <c r="T612" s="75">
        <f>VLOOKUP($A612,'Выгр Кат'!$A:$T,T$1,0)</f>
        <v>1050</v>
      </c>
      <c r="U612" s="75">
        <f>VLOOKUP($A612,'Выгр Кат'!$A:$T,U$1,0)</f>
        <v>1490</v>
      </c>
      <c r="V612" s="76">
        <f t="shared" si="139"/>
        <v>0</v>
      </c>
      <c r="W612" s="76">
        <f t="shared" si="140"/>
        <v>0</v>
      </c>
      <c r="X612" s="77">
        <f>IF(IFERROR(RIGHT(E612,1),"")="✔",S612*(1-#REF!),S612*(1-$X$2))</f>
        <v>1385.6999999999998</v>
      </c>
      <c r="Y612" s="167">
        <f t="shared" si="142"/>
        <v>0.31971428571428562</v>
      </c>
      <c r="Z612" s="167">
        <f t="shared" si="143"/>
        <v>0.22586592178770959</v>
      </c>
      <c r="AA612" s="167">
        <f t="shared" si="144"/>
        <v>0.7047619047619047</v>
      </c>
      <c r="AB612" s="169">
        <f t="shared" si="148"/>
        <v>1790</v>
      </c>
      <c r="AC612" s="161">
        <f>IFERROR(ROUND((VLOOKUP($A612,'ИЗ ГУГЛА'!$B:$Z,AC$1,0)+AE612)*AD612,),VLOOKUP($A612,'ИЗ ГУГЛА'!$B:$Z,AC$1,0))</f>
        <v>1790</v>
      </c>
      <c r="AD612" s="78">
        <v>1</v>
      </c>
      <c r="AE612" s="160">
        <v>0</v>
      </c>
      <c r="AF612" s="183">
        <v>1790</v>
      </c>
      <c r="AG612" s="152" t="s">
        <v>28667</v>
      </c>
      <c r="AH612" s="161" t="str">
        <f>IFERROR(ROUND((VLOOKUP($A612,'ИЗ ГУГЛА'!$B:$Z,AH$1,0)+AJ612)*AI612,),VLOOKUP($A612,'ИЗ ГУГЛА'!$B:$Z,AH$1,0))</f>
        <v/>
      </c>
      <c r="AI612" s="78">
        <v>1</v>
      </c>
      <c r="AJ612" s="160">
        <v>0</v>
      </c>
      <c r="AK612" s="172"/>
      <c r="AL612" s="172"/>
      <c r="AM612" s="161" t="str">
        <f>IFERROR(ROUND((VLOOKUP($A612,'ИЗ ГУГЛА'!$B:$Z,AM$1,0)+AO612)*AN612,),VLOOKUP($A612,'ИЗ ГУГЛА'!$B:$Z,AM$1,0))</f>
        <v/>
      </c>
      <c r="AN612" s="160">
        <v>1</v>
      </c>
      <c r="AO612" s="160">
        <v>0</v>
      </c>
      <c r="AP612" s="172"/>
      <c r="AQ612" s="172"/>
      <c r="AR612" s="161" t="str">
        <f>IFERROR(ROUND((VLOOKUP($A612,'ИЗ ГУГЛА'!$B:$Z,AR$1,0)+AT612)*AS612,),VLOOKUP($A612,'ИЗ ГУГЛА'!$B:$Z,AR$1,0))</f>
        <v/>
      </c>
      <c r="AS612" s="160">
        <v>1</v>
      </c>
      <c r="AT612" s="160">
        <v>0</v>
      </c>
      <c r="AU612" s="172"/>
      <c r="AV612" s="172"/>
    </row>
    <row r="613" spans="1:48" ht="31.5" hidden="1" thickTop="1" thickBot="1">
      <c r="A613" s="121">
        <v>157992</v>
      </c>
      <c r="B613" s="115">
        <f>VLOOKUP($A613,'Выгр Кат'!$A:$T,B$1,0)</f>
        <v>1753</v>
      </c>
      <c r="C613" s="116" t="str">
        <f>VLOOKUP($A613,'Выгр Кат'!$A:$T,C$1,0)</f>
        <v>Колодки передние Allied Nippon для Лада Ларгус с АБС</v>
      </c>
      <c r="D613" s="115" t="str">
        <f>VLOOKUP($A613,'Выгр Кат'!$A:$T,D$1,0)</f>
        <v>Y</v>
      </c>
      <c r="E613" s="115" t="str">
        <f>VLOOKUP($A613,'Выгр Кат'!$A:$T,E$1,0)</f>
        <v>1</v>
      </c>
      <c r="F613" s="115">
        <f>VLOOKUP($A613,'Выгр Кат'!$A:$T,F$1,0)</f>
        <v>0</v>
      </c>
      <c r="G613" s="115" t="str">
        <f>VLOOKUP($A613,'Выгр Кат'!$A:$T,G$1,0)</f>
        <v>ADB0984</v>
      </c>
      <c r="H613" s="115">
        <f>VLOOKUP($A613,'Выгр Кат'!$A:$T,H$1,0)</f>
        <v>0</v>
      </c>
      <c r="I613" s="71" t="s">
        <v>113</v>
      </c>
      <c r="J613" s="71" t="s">
        <v>113</v>
      </c>
      <c r="K613" s="75">
        <f>VLOOKUP(J613,'Отчет Eplex'!$B:$E,4,0)</f>
        <v>989.12</v>
      </c>
      <c r="L613" s="75">
        <f t="shared" si="137"/>
        <v>-310.88</v>
      </c>
      <c r="M613" s="72">
        <v>1</v>
      </c>
      <c r="N613" s="73" t="s">
        <v>384</v>
      </c>
      <c r="O613" s="72" t="str">
        <f>IFERROR(IF(VLOOKUP(I613,'Прайс шпак'!C:F,4,0)=N613,"шпак","Ошибка"),"Ошибка")</f>
        <v>шпак</v>
      </c>
      <c r="P613" s="74">
        <f>INDEX('Прайс шпак'!$H:$H,MATCH(I613,'Прайс шпак'!$C:$C,0))*M613</f>
        <v>1300</v>
      </c>
      <c r="Q613" s="72">
        <f>VLOOKUP(P613,Наценка!$A$1:$B$8,2,1)</f>
        <v>1.39</v>
      </c>
      <c r="R613" s="75">
        <f t="shared" si="146"/>
        <v>1806.9999999999998</v>
      </c>
      <c r="S613" s="74">
        <f t="shared" si="138"/>
        <v>1890</v>
      </c>
      <c r="T613" s="75">
        <f>VLOOKUP($A613,'Выгр Кат'!$A:$T,T$1,0)</f>
        <v>1300</v>
      </c>
      <c r="U613" s="75">
        <f>VLOOKUP($A613,'Выгр Кат'!$A:$T,U$1,0)</f>
        <v>1890</v>
      </c>
      <c r="V613" s="76">
        <f t="shared" si="139"/>
        <v>0</v>
      </c>
      <c r="W613" s="76">
        <f t="shared" si="140"/>
        <v>0</v>
      </c>
      <c r="X613" s="77">
        <f>IF(IFERROR(RIGHT(E613,1),"")="✔",S613*(1-#REF!),S613*(1-$X$2))</f>
        <v>1757.6999999999998</v>
      </c>
      <c r="Y613" s="167">
        <f t="shared" si="142"/>
        <v>0.35207692307692295</v>
      </c>
      <c r="Z613" s="167">
        <f t="shared" si="143"/>
        <v>7.000000000000009E-2</v>
      </c>
      <c r="AA613" s="167">
        <f t="shared" si="144"/>
        <v>0.45384615384615379</v>
      </c>
      <c r="AB613" s="169">
        <f t="shared" si="148"/>
        <v>1890</v>
      </c>
      <c r="AC613" s="161">
        <f>IFERROR(ROUND((VLOOKUP($A613,'ИЗ ГУГЛА'!$B:$Z,AC$1,0)+AE613)*AD613,),VLOOKUP($A613,'ИЗ ГУГЛА'!$B:$Z,AC$1,0))</f>
        <v>1890</v>
      </c>
      <c r="AD613" s="78">
        <v>1</v>
      </c>
      <c r="AE613" s="160">
        <v>0</v>
      </c>
      <c r="AF613" s="183">
        <v>1890</v>
      </c>
      <c r="AG613" s="152" t="s">
        <v>28668</v>
      </c>
      <c r="AH613" s="161" t="str">
        <f>IFERROR(ROUND((VLOOKUP($A613,'ИЗ ГУГЛА'!$B:$Z,AH$1,0)+AJ613)*AI613,),VLOOKUP($A613,'ИЗ ГУГЛА'!$B:$Z,AH$1,0))</f>
        <v/>
      </c>
      <c r="AI613" s="78">
        <v>1</v>
      </c>
      <c r="AJ613" s="160">
        <v>0</v>
      </c>
      <c r="AK613" s="172"/>
      <c r="AL613" s="172"/>
      <c r="AM613" s="161" t="str">
        <f>IFERROR(ROUND((VLOOKUP($A613,'ИЗ ГУГЛА'!$B:$Z,AM$1,0)+AO613)*AN613,),VLOOKUP($A613,'ИЗ ГУГЛА'!$B:$Z,AM$1,0))</f>
        <v/>
      </c>
      <c r="AN613" s="160">
        <v>1</v>
      </c>
      <c r="AO613" s="160">
        <v>0</v>
      </c>
      <c r="AP613" s="172"/>
      <c r="AQ613" s="172"/>
      <c r="AR613" s="161" t="str">
        <f>IFERROR(ROUND((VLOOKUP($A613,'ИЗ ГУГЛА'!$B:$Z,AR$1,0)+AT613)*AS613,),VLOOKUP($A613,'ИЗ ГУГЛА'!$B:$Z,AR$1,0))</f>
        <v/>
      </c>
      <c r="AS613" s="160">
        <v>1</v>
      </c>
      <c r="AT613" s="160">
        <v>0</v>
      </c>
      <c r="AU613" s="172"/>
      <c r="AV613" s="172"/>
    </row>
    <row r="614" spans="1:48" ht="31.5" hidden="1" thickTop="1" thickBot="1">
      <c r="A614" s="121">
        <v>145501</v>
      </c>
      <c r="B614" s="115">
        <f>VLOOKUP($A614,'Выгр Кат'!$A:$T,B$1,0)</f>
        <v>29383</v>
      </c>
      <c r="C614" s="116" t="str">
        <f>VLOOKUP($A614,'Выгр Кат'!$A:$T,C$1,0)</f>
        <v>Задние тормозные колодки Allied Nippon 230 мм для Лада Ларгус</v>
      </c>
      <c r="D614" s="115" t="str">
        <f>VLOOKUP($A614,'Выгр Кат'!$A:$T,D$1,0)</f>
        <v>Y</v>
      </c>
      <c r="E614" s="115" t="str">
        <f>VLOOKUP($A614,'Выгр Кат'!$A:$T,E$1,0)</f>
        <v>1</v>
      </c>
      <c r="F614" s="115">
        <f>VLOOKUP($A614,'Выгр Кат'!$A:$T,F$1,0)</f>
        <v>0</v>
      </c>
      <c r="G614" s="115" t="str">
        <f>VLOOKUP($A614,'Выгр Кат'!$A:$T,G$1,0)</f>
        <v>ABS1704</v>
      </c>
      <c r="H614" s="115">
        <f>VLOOKUP($A614,'Выгр Кат'!$A:$T,H$1,0)</f>
        <v>0</v>
      </c>
      <c r="I614" s="71" t="s">
        <v>382</v>
      </c>
      <c r="J614" s="71" t="s">
        <v>382</v>
      </c>
      <c r="K614" s="75">
        <f>VLOOKUP(J614,'Отчет Eplex'!$B:$E,4,0)</f>
        <v>1289.8399999999999</v>
      </c>
      <c r="L614" s="75">
        <f t="shared" si="137"/>
        <v>-110.16000000000008</v>
      </c>
      <c r="M614" s="72">
        <v>1</v>
      </c>
      <c r="N614" s="73" t="s">
        <v>384</v>
      </c>
      <c r="O614" s="72" t="str">
        <f>IFERROR(IF(VLOOKUP(I614,'Прайс шпак'!C:F,4,0)=N614,"шпак","Ошибка"),"Ошибка")</f>
        <v>шпак</v>
      </c>
      <c r="P614" s="74">
        <f>INDEX('Прайс шпак'!$H:$H,MATCH(I614,'Прайс шпак'!$C:$C,0))*M614</f>
        <v>1400</v>
      </c>
      <c r="Q614" s="72">
        <f>VLOOKUP(P614,Наценка!$A$1:$B$8,2,1)</f>
        <v>1.39</v>
      </c>
      <c r="R614" s="75">
        <f t="shared" si="146"/>
        <v>1945.9999999999998</v>
      </c>
      <c r="S614" s="74">
        <f t="shared" si="138"/>
        <v>1990</v>
      </c>
      <c r="T614" s="75">
        <f>VLOOKUP($A614,'Выгр Кат'!$A:$T,T$1,0)</f>
        <v>1400</v>
      </c>
      <c r="U614" s="75">
        <f>VLOOKUP($A614,'Выгр Кат'!$A:$T,U$1,0)</f>
        <v>1990</v>
      </c>
      <c r="V614" s="76">
        <f t="shared" si="139"/>
        <v>0</v>
      </c>
      <c r="W614" s="76">
        <f t="shared" si="140"/>
        <v>0</v>
      </c>
      <c r="X614" s="77">
        <f>IF(IFERROR(RIGHT(E614,1),"")="✔",S614*(1-#REF!),S614*(1-$X$2))</f>
        <v>1850.6999999999998</v>
      </c>
      <c r="Y614" s="167">
        <f t="shared" si="142"/>
        <v>0.32192857142857134</v>
      </c>
      <c r="Z614" s="167">
        <f t="shared" si="143"/>
        <v>0.15493150684931514</v>
      </c>
      <c r="AA614" s="167">
        <f t="shared" si="144"/>
        <v>0.56428571428571428</v>
      </c>
      <c r="AB614" s="169">
        <f t="shared" si="148"/>
        <v>2190</v>
      </c>
      <c r="AC614" s="161">
        <f>IFERROR(ROUND((VLOOKUP($A614,'ИЗ ГУГЛА'!$B:$Z,AC$1,0)+AE614)*AD614,),VLOOKUP($A614,'ИЗ ГУГЛА'!$B:$Z,AC$1,0))</f>
        <v>2190</v>
      </c>
      <c r="AD614" s="78">
        <v>1</v>
      </c>
      <c r="AE614" s="160">
        <v>0</v>
      </c>
      <c r="AF614" s="183">
        <v>2190</v>
      </c>
      <c r="AG614" s="152" t="s">
        <v>28663</v>
      </c>
      <c r="AH614" s="161" t="str">
        <f>IFERROR(ROUND((VLOOKUP($A614,'ИЗ ГУГЛА'!$B:$Z,AH$1,0)+AJ614)*AI614,),VLOOKUP($A614,'ИЗ ГУГЛА'!$B:$Z,AH$1,0))</f>
        <v/>
      </c>
      <c r="AI614" s="78">
        <v>1</v>
      </c>
      <c r="AJ614" s="160">
        <v>0</v>
      </c>
      <c r="AK614" s="172"/>
      <c r="AL614" s="172"/>
      <c r="AM614" s="161" t="str">
        <f>IFERROR(ROUND((VLOOKUP($A614,'ИЗ ГУГЛА'!$B:$Z,AM$1,0)+AO614)*AN614,),VLOOKUP($A614,'ИЗ ГУГЛА'!$B:$Z,AM$1,0))</f>
        <v/>
      </c>
      <c r="AN614" s="160">
        <v>1</v>
      </c>
      <c r="AO614" s="160">
        <v>0</v>
      </c>
      <c r="AP614" s="172"/>
      <c r="AQ614" s="172"/>
      <c r="AR614" s="161" t="str">
        <f>IFERROR(ROUND((VLOOKUP($A614,'ИЗ ГУГЛА'!$B:$Z,AR$1,0)+AT614)*AS614,),VLOOKUP($A614,'ИЗ ГУГЛА'!$B:$Z,AR$1,0))</f>
        <v/>
      </c>
      <c r="AS614" s="160">
        <v>1</v>
      </c>
      <c r="AT614" s="160">
        <v>0</v>
      </c>
      <c r="AU614" s="172"/>
      <c r="AV614" s="172"/>
    </row>
    <row r="615" spans="1:48" ht="46.5" hidden="1" thickTop="1" thickBot="1">
      <c r="A615" s="121">
        <v>187463</v>
      </c>
      <c r="B615" s="115">
        <f>VLOOKUP($A615,'Выгр Кат'!$A:$T,B$1,0)</f>
        <v>29385</v>
      </c>
      <c r="C615" s="116" t="str">
        <f>VLOOKUP($A615,'Выгр Кат'!$A:$T,C$1,0)</f>
        <v>Передние тормозные колодки Allied Nippon для Лада Веста Спорт, XRAY, Renault Duster</v>
      </c>
      <c r="D615" s="115" t="str">
        <f>VLOOKUP($A615,'Выгр Кат'!$A:$T,D$1,0)</f>
        <v>Y</v>
      </c>
      <c r="E615" s="115" t="str">
        <f>VLOOKUP($A615,'Выгр Кат'!$A:$T,E$1,0)</f>
        <v>1</v>
      </c>
      <c r="F615" s="115">
        <f>VLOOKUP($A615,'Выгр Кат'!$A:$T,F$1,0)</f>
        <v>0</v>
      </c>
      <c r="G615" s="115" t="str">
        <f>VLOOKUP($A615,'Выгр Кат'!$A:$T,G$1,0)</f>
        <v>ADB01677</v>
      </c>
      <c r="H615" s="115">
        <f>VLOOKUP($A615,'Выгр Кат'!$A:$T,H$1,0)</f>
        <v>0</v>
      </c>
      <c r="I615" s="71" t="s">
        <v>4442</v>
      </c>
      <c r="J615" s="71" t="s">
        <v>4442</v>
      </c>
      <c r="K615" s="75">
        <f>VLOOKUP(J615,'Отчет Eplex'!$B:$E,4,0)</f>
        <v>1427.7</v>
      </c>
      <c r="L615" s="75">
        <f t="shared" si="137"/>
        <v>-72.299999999999955</v>
      </c>
      <c r="M615" s="72">
        <v>1</v>
      </c>
      <c r="N615" s="73" t="s">
        <v>384</v>
      </c>
      <c r="O615" s="72" t="str">
        <f>IFERROR(IF(VLOOKUP(I615,'Прайс шпак'!C:F,4,0)=N615,"шпак","Ошибка"),"Ошибка")</f>
        <v>шпак</v>
      </c>
      <c r="P615" s="74">
        <f>INDEX('Прайс шпак'!$H:$H,MATCH(I615,'Прайс шпак'!$C:$C,0))*M615</f>
        <v>1500</v>
      </c>
      <c r="Q615" s="72">
        <f>VLOOKUP(P615,Наценка!$A$1:$B$8,2,1)</f>
        <v>1.39</v>
      </c>
      <c r="R615" s="75">
        <f t="shared" si="146"/>
        <v>2085</v>
      </c>
      <c r="S615" s="74">
        <f t="shared" si="138"/>
        <v>2090</v>
      </c>
      <c r="T615" s="75">
        <f>VLOOKUP($A615,'Выгр Кат'!$A:$T,T$1,0)</f>
        <v>1500</v>
      </c>
      <c r="U615" s="75">
        <f>VLOOKUP($A615,'Выгр Кат'!$A:$T,U$1,0)</f>
        <v>2090</v>
      </c>
      <c r="V615" s="76">
        <f t="shared" si="139"/>
        <v>0</v>
      </c>
      <c r="W615" s="76">
        <f t="shared" si="140"/>
        <v>0</v>
      </c>
      <c r="X615" s="77">
        <f>IF(IFERROR(RIGHT(E615,1),"")="✔",S615*(1-#REF!),S615*(1-$X$2))</f>
        <v>1943.6999999999998</v>
      </c>
      <c r="Y615" s="167">
        <f t="shared" si="142"/>
        <v>0.29579999999999984</v>
      </c>
      <c r="Z615" s="167">
        <f t="shared" si="143"/>
        <v>0.18673640167364025</v>
      </c>
      <c r="AA615" s="167">
        <f t="shared" si="144"/>
        <v>0.59333333333333327</v>
      </c>
      <c r="AB615" s="169">
        <f t="shared" si="148"/>
        <v>2390</v>
      </c>
      <c r="AC615" s="161">
        <f>IFERROR(ROUND((VLOOKUP($A615,'ИЗ ГУГЛА'!$B:$Z,AC$1,0)+AE615)*AD615,),VLOOKUP($A615,'ИЗ ГУГЛА'!$B:$Z,AC$1,0))</f>
        <v>2390</v>
      </c>
      <c r="AD615" s="78">
        <v>1</v>
      </c>
      <c r="AE615" s="160">
        <v>0</v>
      </c>
      <c r="AF615" s="183">
        <v>2390</v>
      </c>
      <c r="AG615" s="152" t="s">
        <v>28662</v>
      </c>
      <c r="AH615" s="161" t="str">
        <f>IFERROR(ROUND((VLOOKUP($A615,'ИЗ ГУГЛА'!$B:$Z,AH$1,0)+AJ615)*AI615,),VLOOKUP($A615,'ИЗ ГУГЛА'!$B:$Z,AH$1,0))</f>
        <v/>
      </c>
      <c r="AI615" s="78">
        <v>1</v>
      </c>
      <c r="AJ615" s="160">
        <v>0</v>
      </c>
      <c r="AK615" s="172"/>
      <c r="AL615" s="172"/>
      <c r="AM615" s="161" t="str">
        <f>IFERROR(ROUND((VLOOKUP($A615,'ИЗ ГУГЛА'!$B:$Z,AM$1,0)+AO615)*AN615,),VLOOKUP($A615,'ИЗ ГУГЛА'!$B:$Z,AM$1,0))</f>
        <v/>
      </c>
      <c r="AN615" s="160">
        <v>1</v>
      </c>
      <c r="AO615" s="160">
        <v>0</v>
      </c>
      <c r="AP615" s="172"/>
      <c r="AQ615" s="172"/>
      <c r="AR615" s="161" t="str">
        <f>IFERROR(ROUND((VLOOKUP($A615,'ИЗ ГУГЛА'!$B:$Z,AR$1,0)+AT615)*AS615,),VLOOKUP($A615,'ИЗ ГУГЛА'!$B:$Z,AR$1,0))</f>
        <v/>
      </c>
      <c r="AS615" s="160">
        <v>1</v>
      </c>
      <c r="AT615" s="160">
        <v>0</v>
      </c>
      <c r="AU615" s="172"/>
      <c r="AV615" s="172"/>
    </row>
    <row r="616" spans="1:48" ht="46.5" hidden="1" thickTop="1" thickBot="1">
      <c r="A616" s="121">
        <v>219419</v>
      </c>
      <c r="B616" s="115">
        <f>VLOOKUP($A616,'Выгр Кат'!$A:$T,B$1,0)</f>
        <v>29418</v>
      </c>
      <c r="C616" s="116" t="str">
        <f>VLOOKUP($A616,'Выгр Кат'!$A:$T,C$1,0)</f>
        <v>Тормозной диск Allied Nippon вентилируемые, 259х20,6 мм для Лада Ларгус, Веста, XRAY</v>
      </c>
      <c r="D616" s="115" t="str">
        <f>VLOOKUP($A616,'Выгр Кат'!$A:$T,D$1,0)</f>
        <v>Y</v>
      </c>
      <c r="E616" s="115" t="str">
        <f>VLOOKUP($A616,'Выгр Кат'!$A:$T,E$1,0)</f>
        <v>1</v>
      </c>
      <c r="F616" s="115">
        <f>VLOOKUP($A616,'Выгр Кат'!$A:$T,F$1,0)</f>
        <v>0</v>
      </c>
      <c r="G616" s="115" t="str">
        <f>VLOOKUP($A616,'Выгр Кат'!$A:$T,G$1,0)</f>
        <v>ADC1597V</v>
      </c>
      <c r="H616" s="115">
        <f>VLOOKUP($A616,'Выгр Кат'!$A:$T,H$1,0)</f>
        <v>0</v>
      </c>
      <c r="I616" s="71" t="s">
        <v>4450</v>
      </c>
      <c r="J616" s="71" t="s">
        <v>4450</v>
      </c>
      <c r="K616" s="75">
        <f>VLOOKUP(J616,'Отчет Eplex'!$B:$E,4,0)</f>
        <v>2484.33</v>
      </c>
      <c r="L616" s="75">
        <f t="shared" si="137"/>
        <v>-215.67000000000007</v>
      </c>
      <c r="M616" s="72">
        <v>1</v>
      </c>
      <c r="N616" s="73" t="s">
        <v>384</v>
      </c>
      <c r="O616" s="72" t="str">
        <f>IFERROR(IF(VLOOKUP(I616,'Прайс шпак'!C:F,4,0)=N616,"шпак","Ошибка"),"Ошибка")</f>
        <v>шпак</v>
      </c>
      <c r="P616" s="74">
        <f>INDEX('Прайс шпак'!$H:$H,MATCH(I616,'Прайс шпак'!$C:$C,0))*M616</f>
        <v>2700</v>
      </c>
      <c r="Q616" s="72">
        <f>VLOOKUP(P616,Наценка!$A$1:$B$8,2,1)</f>
        <v>1.39</v>
      </c>
      <c r="R616" s="75">
        <f t="shared" si="146"/>
        <v>3752.9999999999995</v>
      </c>
      <c r="S616" s="74">
        <f t="shared" si="138"/>
        <v>3790</v>
      </c>
      <c r="T616" s="75">
        <f>VLOOKUP($A616,'Выгр Кат'!$A:$T,T$1,0)</f>
        <v>2700</v>
      </c>
      <c r="U616" s="75">
        <f>VLOOKUP($A616,'Выгр Кат'!$A:$T,U$1,0)</f>
        <v>3790</v>
      </c>
      <c r="V616" s="76">
        <f t="shared" si="139"/>
        <v>0</v>
      </c>
      <c r="W616" s="76">
        <f t="shared" si="140"/>
        <v>0</v>
      </c>
      <c r="X616" s="77">
        <f>IF(IFERROR(RIGHT(E616,1),"")="✔",S616*(1-#REF!),S616*(1-$X$2))</f>
        <v>3524.7</v>
      </c>
      <c r="Y616" s="167">
        <f t="shared" si="142"/>
        <v>0.30544444444444441</v>
      </c>
      <c r="Z616" s="167">
        <f t="shared" si="143"/>
        <v>0.158782816229117</v>
      </c>
      <c r="AA616" s="167">
        <f t="shared" si="144"/>
        <v>0.55185185185185182</v>
      </c>
      <c r="AB616" s="169">
        <f t="shared" si="148"/>
        <v>4190</v>
      </c>
      <c r="AC616" s="161">
        <f>IFERROR(ROUND((VLOOKUP($A616,'ИЗ ГУГЛА'!$B:$Z,AC$1,0)+AE616)*AD616,),VLOOKUP($A616,'ИЗ ГУГЛА'!$B:$Z,AC$1,0))</f>
        <v>4190</v>
      </c>
      <c r="AD616" s="78">
        <v>1</v>
      </c>
      <c r="AE616" s="160">
        <v>0</v>
      </c>
      <c r="AF616" s="183">
        <v>4190</v>
      </c>
      <c r="AG616" s="152" t="s">
        <v>28669</v>
      </c>
      <c r="AH616" s="161" t="str">
        <f>IFERROR(ROUND((VLOOKUP($A616,'ИЗ ГУГЛА'!$B:$Z,AH$1,0)+AJ616)*AI616,),VLOOKUP($A616,'ИЗ ГУГЛА'!$B:$Z,AH$1,0))</f>
        <v/>
      </c>
      <c r="AI616" s="78">
        <v>1</v>
      </c>
      <c r="AJ616" s="160">
        <v>0</v>
      </c>
      <c r="AK616" s="172"/>
      <c r="AL616" s="172"/>
      <c r="AM616" s="161" t="str">
        <f>IFERROR(ROUND((VLOOKUP($A616,'ИЗ ГУГЛА'!$B:$Z,AM$1,0)+AO616)*AN616,),VLOOKUP($A616,'ИЗ ГУГЛА'!$B:$Z,AM$1,0))</f>
        <v/>
      </c>
      <c r="AN616" s="160">
        <v>1</v>
      </c>
      <c r="AO616" s="160">
        <v>0</v>
      </c>
      <c r="AP616" s="172"/>
      <c r="AQ616" s="172"/>
      <c r="AR616" s="161" t="str">
        <f>IFERROR(ROUND((VLOOKUP($A616,'ИЗ ГУГЛА'!$B:$Z,AR$1,0)+AT616)*AS616,),VLOOKUP($A616,'ИЗ ГУГЛА'!$B:$Z,AR$1,0))</f>
        <v/>
      </c>
      <c r="AS616" s="160">
        <v>1</v>
      </c>
      <c r="AT616" s="160">
        <v>0</v>
      </c>
      <c r="AU616" s="172"/>
      <c r="AV616" s="172"/>
    </row>
    <row r="617" spans="1:48" ht="31.5" hidden="1" thickTop="1" thickBot="1">
      <c r="A617" s="121">
        <v>144180</v>
      </c>
      <c r="B617" s="115">
        <f>VLOOKUP($A617,'Выгр Кат'!$A:$T,B$1,0)</f>
        <v>21696</v>
      </c>
      <c r="C617" s="116" t="str">
        <f>VLOOKUP($A617,'Выгр Кат'!$A:$T,C$1,0)</f>
        <v>Диски ATE переднего тормоза для ВАЗ 2101-2107</v>
      </c>
      <c r="D617" s="115" t="str">
        <f>VLOOKUP($A617,'Выгр Кат'!$A:$T,D$1,0)</f>
        <v>Y</v>
      </c>
      <c r="E617" s="115" t="str">
        <f>VLOOKUP($A617,'Выгр Кат'!$A:$T,E$1,0)</f>
        <v>1</v>
      </c>
      <c r="F617" s="115">
        <f>VLOOKUP($A617,'Выгр Кат'!$A:$T,F$1,0)</f>
        <v>0</v>
      </c>
      <c r="G617" s="115" t="str">
        <f>VLOOKUP($A617,'Выгр Кат'!$A:$T,G$1,0)</f>
        <v>24.0111-0115.1</v>
      </c>
      <c r="H617" s="115">
        <f>VLOOKUP($A617,'Выгр Кат'!$A:$T,H$1,0)</f>
        <v>0</v>
      </c>
      <c r="I617" s="119" t="s">
        <v>320</v>
      </c>
      <c r="J617" s="119" t="s">
        <v>320</v>
      </c>
      <c r="K617" s="75">
        <f>VLOOKUP(J617,'Отчет Eplex'!$B:$E,4,0)</f>
        <v>0</v>
      </c>
      <c r="L617" s="75">
        <f t="shared" si="137"/>
        <v>-5750</v>
      </c>
      <c r="M617" s="72">
        <v>1</v>
      </c>
      <c r="N617" s="73" t="s">
        <v>4701</v>
      </c>
      <c r="O617" s="72" t="str">
        <f>IFERROR(IF(VLOOKUP(I617,'Прайс шпак'!C:F,4,0)=N617,"шпак","Ошибка"),"Ошибка")</f>
        <v>шпак</v>
      </c>
      <c r="P617" s="74">
        <f>INDEX('Прайс шпак'!$H:$H,MATCH(I617,'Прайс шпак'!$C:$C,0))*M617</f>
        <v>5750</v>
      </c>
      <c r="Q617" s="72">
        <f>VLOOKUP(P617,Наценка!$A$1:$B$8,2,1)</f>
        <v>1.34</v>
      </c>
      <c r="R617" s="75">
        <f t="shared" si="146"/>
        <v>7705.0000000000009</v>
      </c>
      <c r="S617" s="74">
        <f t="shared" si="138"/>
        <v>7790</v>
      </c>
      <c r="T617" s="75">
        <f>VLOOKUP($A617,'Выгр Кат'!$A:$T,T$1,0)</f>
        <v>5750</v>
      </c>
      <c r="U617" s="75">
        <f>VLOOKUP($A617,'Выгр Кат'!$A:$T,U$1,0)</f>
        <v>7790</v>
      </c>
      <c r="V617" s="76">
        <f t="shared" si="139"/>
        <v>0</v>
      </c>
      <c r="W617" s="76">
        <f t="shared" si="140"/>
        <v>0</v>
      </c>
      <c r="X617" s="77">
        <f>IF(IFERROR(RIGHT(E617,1),"")="✔",S617*(1-#REF!),S617*(1-$X$2))</f>
        <v>7244.7</v>
      </c>
      <c r="Y617" s="167">
        <f t="shared" si="142"/>
        <v>0.25994782608695655</v>
      </c>
      <c r="Z617" s="167" t="str">
        <f t="shared" si="143"/>
        <v/>
      </c>
      <c r="AA617" s="167" t="str">
        <f t="shared" si="144"/>
        <v/>
      </c>
      <c r="AB617" s="168"/>
      <c r="AC617" s="161" t="str">
        <f>IFERROR(ROUND((VLOOKUP($A617,'ИЗ ГУГЛА'!$B:$Z,AC$1,0)+AE617)*AD617,),VLOOKUP($A617,'ИЗ ГУГЛА'!$B:$Z,AC$1,0))</f>
        <v/>
      </c>
      <c r="AD617" s="78">
        <v>1</v>
      </c>
      <c r="AE617" s="160">
        <v>0</v>
      </c>
      <c r="AF617" s="118" t="s">
        <v>28492</v>
      </c>
      <c r="AG617" s="152"/>
      <c r="AH617" s="161" t="str">
        <f>IFERROR(ROUND((VLOOKUP($A617,'ИЗ ГУГЛА'!$B:$Z,AH$1,0)+AJ617)*AI617,),VLOOKUP($A617,'ИЗ ГУГЛА'!$B:$Z,AH$1,0))</f>
        <v/>
      </c>
      <c r="AI617" s="78">
        <v>1</v>
      </c>
      <c r="AJ617" s="160">
        <v>0</v>
      </c>
      <c r="AK617" s="172"/>
      <c r="AL617" s="172"/>
      <c r="AM617" s="161" t="str">
        <f>IFERROR(ROUND((VLOOKUP($A617,'ИЗ ГУГЛА'!$B:$Z,AM$1,0)+AO617)*AN617,),VLOOKUP($A617,'ИЗ ГУГЛА'!$B:$Z,AM$1,0))</f>
        <v/>
      </c>
      <c r="AN617" s="160">
        <v>1</v>
      </c>
      <c r="AO617" s="160">
        <v>0</v>
      </c>
      <c r="AP617" s="172"/>
      <c r="AQ617" s="172"/>
      <c r="AR617" s="161" t="str">
        <f>IFERROR(ROUND((VLOOKUP($A617,'ИЗ ГУГЛА'!$B:$Z,AR$1,0)+AT617)*AS617,),VLOOKUP($A617,'ИЗ ГУГЛА'!$B:$Z,AR$1,0))</f>
        <v/>
      </c>
      <c r="AS617" s="160">
        <v>1</v>
      </c>
      <c r="AT617" s="160">
        <v>0</v>
      </c>
      <c r="AU617" s="172"/>
      <c r="AV617" s="172"/>
    </row>
    <row r="618" spans="1:48" ht="61.5" hidden="1" thickTop="1" thickBot="1">
      <c r="A618" s="121">
        <v>219527</v>
      </c>
      <c r="B618" s="115">
        <f>VLOOKUP($A618,'Выгр Кат'!$A:$T,B$1,0)</f>
        <v>29431</v>
      </c>
      <c r="C618" s="116" t="str">
        <f>VLOOKUP($A618,'Выгр Кат'!$A:$T,C$1,0)</f>
        <v>Тормозные диски BREMBO UV Coated УФ-покрытие, вентилируемые, 259х20,6 мм для Лада Ларгус, Веста, XRAY</v>
      </c>
      <c r="D618" s="115" t="str">
        <f>VLOOKUP($A618,'Выгр Кат'!$A:$T,D$1,0)</f>
        <v>Y</v>
      </c>
      <c r="E618" s="115" t="str">
        <f>VLOOKUP($A618,'Выгр Кат'!$A:$T,E$1,0)</f>
        <v>1</v>
      </c>
      <c r="F618" s="115">
        <f>VLOOKUP($A618,'Выгр Кат'!$A:$T,F$1,0)</f>
        <v>0</v>
      </c>
      <c r="G618" s="115" t="str">
        <f>VLOOKUP($A618,'Выгр Кат'!$A:$T,G$1,0)</f>
        <v>09.9078.21</v>
      </c>
      <c r="H618" s="115">
        <f>VLOOKUP($A618,'Выгр Кат'!$A:$T,H$1,0)</f>
        <v>0</v>
      </c>
      <c r="I618" s="71" t="s">
        <v>4441</v>
      </c>
      <c r="J618" s="71" t="s">
        <v>4441</v>
      </c>
      <c r="K618" s="75">
        <f>VLOOKUP(J618,'Отчет Eplex'!$B:$E,4,0)</f>
        <v>3767.89</v>
      </c>
      <c r="L618" s="75">
        <f t="shared" si="137"/>
        <v>-7932.1100000000006</v>
      </c>
      <c r="M618" s="72">
        <v>1</v>
      </c>
      <c r="N618" s="73" t="s">
        <v>552</v>
      </c>
      <c r="O618" s="72" t="str">
        <f>IFERROR(IF(VLOOKUP(I618,'Прайс шпак'!C:F,4,0)=N618,"шпак","Ошибка"),"Ошибка")</f>
        <v>шпак</v>
      </c>
      <c r="P618" s="74">
        <f>INDEX('Прайс шпак'!$H:$H,MATCH(I618,'Прайс шпак'!$C:$C,0))*M618</f>
        <v>11700</v>
      </c>
      <c r="Q618" s="72">
        <f>VLOOKUP(P618,Наценка!$A$1:$B$8,2,1)</f>
        <v>1.3</v>
      </c>
      <c r="R618" s="75">
        <f t="shared" si="146"/>
        <v>15210</v>
      </c>
      <c r="S618" s="74">
        <f t="shared" si="138"/>
        <v>15290</v>
      </c>
      <c r="T618" s="75">
        <f>VLOOKUP($A618,'Выгр Кат'!$A:$T,T$1,0)</f>
        <v>11700</v>
      </c>
      <c r="U618" s="75">
        <f>VLOOKUP($A618,'Выгр Кат'!$A:$T,U$1,0)</f>
        <v>15290</v>
      </c>
      <c r="V618" s="76">
        <f t="shared" si="139"/>
        <v>0</v>
      </c>
      <c r="W618" s="76">
        <f t="shared" si="140"/>
        <v>0</v>
      </c>
      <c r="X618" s="77">
        <f>IF(IFERROR(RIGHT(E618,1),"")="✔",S618*(1-#REF!),S618*(1-$X$2))</f>
        <v>14219.699999999999</v>
      </c>
      <c r="Y618" s="167">
        <f t="shared" si="142"/>
        <v>0.21535897435897433</v>
      </c>
      <c r="Z618" s="167" t="str">
        <f t="shared" si="143"/>
        <v/>
      </c>
      <c r="AA618" s="167" t="str">
        <f t="shared" si="144"/>
        <v/>
      </c>
      <c r="AB618" s="168"/>
      <c r="AC618" s="161" t="str">
        <f>IFERROR(ROUND((VLOOKUP($A618,'ИЗ ГУГЛА'!$B:$Z,AC$1,0)+AE618)*AD618,),VLOOKUP($A618,'ИЗ ГУГЛА'!$B:$Z,AC$1,0))</f>
        <v/>
      </c>
      <c r="AD618" s="78">
        <v>1</v>
      </c>
      <c r="AE618" s="160">
        <v>0</v>
      </c>
      <c r="AF618" s="118" t="s">
        <v>28492</v>
      </c>
      <c r="AG618" s="152"/>
      <c r="AH618" s="161" t="str">
        <f>IFERROR(ROUND((VLOOKUP($A618,'ИЗ ГУГЛА'!$B:$Z,AH$1,0)+AJ618)*AI618,),VLOOKUP($A618,'ИЗ ГУГЛА'!$B:$Z,AH$1,0))</f>
        <v/>
      </c>
      <c r="AI618" s="78">
        <v>1</v>
      </c>
      <c r="AJ618" s="160">
        <v>0</v>
      </c>
      <c r="AK618" s="172"/>
      <c r="AL618" s="172"/>
      <c r="AM618" s="161" t="str">
        <f>IFERROR(ROUND((VLOOKUP($A618,'ИЗ ГУГЛА'!$B:$Z,AM$1,0)+AO618)*AN618,),VLOOKUP($A618,'ИЗ ГУГЛА'!$B:$Z,AM$1,0))</f>
        <v/>
      </c>
      <c r="AN618" s="160">
        <v>1</v>
      </c>
      <c r="AO618" s="160">
        <v>0</v>
      </c>
      <c r="AP618" s="172"/>
      <c r="AQ618" s="172"/>
      <c r="AR618" s="161" t="str">
        <f>IFERROR(ROUND((VLOOKUP($A618,'ИЗ ГУГЛА'!$B:$Z,AR$1,0)+AT618)*AS618,),VLOOKUP($A618,'ИЗ ГУГЛА'!$B:$Z,AR$1,0))</f>
        <v/>
      </c>
      <c r="AS618" s="160">
        <v>1</v>
      </c>
      <c r="AT618" s="160">
        <v>0</v>
      </c>
      <c r="AU618" s="172"/>
      <c r="AV618" s="172"/>
    </row>
    <row r="619" spans="1:48" ht="46.5" hidden="1" thickTop="1" thickBot="1">
      <c r="A619" s="121">
        <v>219526</v>
      </c>
      <c r="B619" s="115">
        <f>VLOOKUP($A619,'Выгр Кат'!$A:$T,B$1,0)</f>
        <v>29429</v>
      </c>
      <c r="C619" s="116" t="str">
        <f>VLOOKUP($A619,'Выгр Кат'!$A:$T,C$1,0)</f>
        <v>Тормозные диски BREMBO Standart вентилируемые, 259х20,6 мм для Лада Ларгус, Веста, XRAY</v>
      </c>
      <c r="D619" s="115" t="str">
        <f>VLOOKUP($A619,'Выгр Кат'!$A:$T,D$1,0)</f>
        <v>Y</v>
      </c>
      <c r="E619" s="115" t="str">
        <f>VLOOKUP($A619,'Выгр Кат'!$A:$T,E$1,0)</f>
        <v>1</v>
      </c>
      <c r="F619" s="115">
        <f>VLOOKUP($A619,'Выгр Кат'!$A:$T,F$1,0)</f>
        <v>0</v>
      </c>
      <c r="G619" s="115" t="str">
        <f>VLOOKUP($A619,'Выгр Кат'!$A:$T,G$1,0)</f>
        <v>09.9078.20</v>
      </c>
      <c r="H619" s="115">
        <f>VLOOKUP($A619,'Выгр Кат'!$A:$T,H$1,0)</f>
        <v>0</v>
      </c>
      <c r="I619" s="71" t="s">
        <v>4427</v>
      </c>
      <c r="J619" s="71" t="s">
        <v>4427</v>
      </c>
      <c r="K619" s="75">
        <f>VLOOKUP(J619,'Отчет Eplex'!$B:$E,4,0)*2</f>
        <v>6295.18</v>
      </c>
      <c r="L619" s="75">
        <f t="shared" si="137"/>
        <v>-904.81999999999971</v>
      </c>
      <c r="M619" s="72">
        <v>1</v>
      </c>
      <c r="N619" s="73" t="s">
        <v>552</v>
      </c>
      <c r="O619" s="72" t="str">
        <f>IFERROR(IF(VLOOKUP(I619,'Прайс шпак'!C:F,4,0)=N619,"шпак","Ошибка"),"Ошибка")</f>
        <v>шпак</v>
      </c>
      <c r="P619" s="74">
        <f>INDEX('Прайс шпак'!$H:$H,MATCH(I619,'Прайс шпак'!$C:$C,0))*M619</f>
        <v>7200</v>
      </c>
      <c r="Q619" s="72">
        <f>VLOOKUP(P619,Наценка!$A$1:$B$8,2,1)</f>
        <v>1.34</v>
      </c>
      <c r="R619" s="75">
        <f t="shared" si="146"/>
        <v>9648</v>
      </c>
      <c r="S619" s="74">
        <f t="shared" si="138"/>
        <v>9690</v>
      </c>
      <c r="T619" s="75">
        <f>VLOOKUP($A619,'Выгр Кат'!$A:$T,T$1,0)</f>
        <v>7200</v>
      </c>
      <c r="U619" s="75">
        <f>VLOOKUP($A619,'Выгр Кат'!$A:$T,U$1,0)</f>
        <v>9690</v>
      </c>
      <c r="V619" s="76">
        <f t="shared" si="139"/>
        <v>0</v>
      </c>
      <c r="W619" s="76">
        <f t="shared" si="140"/>
        <v>0</v>
      </c>
      <c r="X619" s="77">
        <f>IF(IFERROR(RIGHT(E619,1),"")="✔",S619*(1-#REF!),S619*(1-$X$2))</f>
        <v>9011.6999999999989</v>
      </c>
      <c r="Y619" s="167">
        <f t="shared" si="142"/>
        <v>0.25162499999999977</v>
      </c>
      <c r="Z619" s="167" t="str">
        <f t="shared" si="143"/>
        <v/>
      </c>
      <c r="AA619" s="167" t="str">
        <f t="shared" si="144"/>
        <v/>
      </c>
      <c r="AB619" s="168"/>
      <c r="AC619" s="161" t="str">
        <f>IFERROR(ROUND((VLOOKUP($A619,'ИЗ ГУГЛА'!$B:$Z,AC$1,0)+AE619)*AD619,),VLOOKUP($A619,'ИЗ ГУГЛА'!$B:$Z,AC$1,0))</f>
        <v/>
      </c>
      <c r="AD619" s="78">
        <v>1</v>
      </c>
      <c r="AE619" s="160">
        <v>0</v>
      </c>
      <c r="AF619" s="118" t="s">
        <v>28492</v>
      </c>
      <c r="AG619" s="152"/>
      <c r="AH619" s="161" t="str">
        <f>IFERROR(ROUND((VLOOKUP($A619,'ИЗ ГУГЛА'!$B:$Z,AH$1,0)+AJ619)*AI619,),VLOOKUP($A619,'ИЗ ГУГЛА'!$B:$Z,AH$1,0))</f>
        <v/>
      </c>
      <c r="AI619" s="78">
        <v>1</v>
      </c>
      <c r="AJ619" s="160">
        <v>0</v>
      </c>
      <c r="AK619" s="172"/>
      <c r="AL619" s="172"/>
      <c r="AM619" s="161" t="str">
        <f>IFERROR(ROUND((VLOOKUP($A619,'ИЗ ГУГЛА'!$B:$Z,AM$1,0)+AO619)*AN619,),VLOOKUP($A619,'ИЗ ГУГЛА'!$B:$Z,AM$1,0))</f>
        <v/>
      </c>
      <c r="AN619" s="160">
        <v>1</v>
      </c>
      <c r="AO619" s="160">
        <v>0</v>
      </c>
      <c r="AP619" s="172"/>
      <c r="AQ619" s="172"/>
      <c r="AR619" s="161" t="str">
        <f>IFERROR(ROUND((VLOOKUP($A619,'ИЗ ГУГЛА'!$B:$Z,AR$1,0)+AT619)*AS619,),VLOOKUP($A619,'ИЗ ГУГЛА'!$B:$Z,AR$1,0))</f>
        <v/>
      </c>
      <c r="AS619" s="160">
        <v>1</v>
      </c>
      <c r="AT619" s="160">
        <v>0</v>
      </c>
      <c r="AU619" s="172"/>
      <c r="AV619" s="172"/>
    </row>
    <row r="620" spans="1:48" ht="61.5" hidden="1" thickTop="1" thickBot="1">
      <c r="A620" s="121">
        <v>213318</v>
      </c>
      <c r="B620" s="115">
        <f>VLOOKUP($A620,'Выгр Кат'!$A:$T,B$1,0)</f>
        <v>32692</v>
      </c>
      <c r="C620" s="116" t="str">
        <f>VLOOKUP($A620,'Выгр Кат'!$A:$T,C$1,0)</f>
        <v>Сальник коленвала CORTECO передний, маленький 40х56х7 мм для ВАЗ 2101-2107, Лада Нива 4x4, Шевроле Нива</v>
      </c>
      <c r="D620" s="115" t="str">
        <f>VLOOKUP($A620,'Выгр Кат'!$A:$T,D$1,0)</f>
        <v>Y</v>
      </c>
      <c r="E620" s="115" t="str">
        <f>VLOOKUP($A620,'Выгр Кат'!$A:$T,E$1,0)</f>
        <v>1</v>
      </c>
      <c r="F620" s="115">
        <f>VLOOKUP($A620,'Выгр Кат'!$A:$T,F$1,0)</f>
        <v>0</v>
      </c>
      <c r="G620" s="115" t="str">
        <f>VLOOKUP($A620,'Выгр Кат'!$A:$T,G$1,0)</f>
        <v>12011455B</v>
      </c>
      <c r="H620" s="115">
        <f>VLOOKUP($A620,'Выгр Кат'!$A:$T,H$1,0)</f>
        <v>0</v>
      </c>
      <c r="I620" s="71" t="s">
        <v>650</v>
      </c>
      <c r="J620" s="71" t="s">
        <v>650</v>
      </c>
      <c r="K620" s="75">
        <f>VLOOKUP(J620,'Отчет Eplex'!$B:$E,4,0)</f>
        <v>116.4</v>
      </c>
      <c r="L620" s="75">
        <f t="shared" si="137"/>
        <v>-43.599999999999994</v>
      </c>
      <c r="M620" s="72">
        <v>1</v>
      </c>
      <c r="N620" s="73" t="s">
        <v>648</v>
      </c>
      <c r="O620" s="72" t="str">
        <f>IFERROR(IF(VLOOKUP(I620,'Прайс шпак'!C:F,4,0)=N620,"шпак","Ошибка"),"Ошибка")</f>
        <v>шпак</v>
      </c>
      <c r="P620" s="74">
        <f>INDEX('Прайс шпак'!$H:$H,MATCH(I620,'Прайс шпак'!$C:$C,0))*M620</f>
        <v>160</v>
      </c>
      <c r="Q620" s="72">
        <f>VLOOKUP(P620,Наценка!$A$1:$B$8,2,1)</f>
        <v>1.98</v>
      </c>
      <c r="R620" s="75">
        <f t="shared" si="146"/>
        <v>316.8</v>
      </c>
      <c r="S620" s="74">
        <f t="shared" si="138"/>
        <v>319</v>
      </c>
      <c r="T620" s="75">
        <f>VLOOKUP($A620,'Выгр Кат'!$A:$T,T$1,0)</f>
        <v>160</v>
      </c>
      <c r="U620" s="75">
        <f>VLOOKUP($A620,'Выгр Кат'!$A:$T,U$1,0)</f>
        <v>319</v>
      </c>
      <c r="V620" s="76">
        <f t="shared" si="139"/>
        <v>0</v>
      </c>
      <c r="W620" s="76">
        <f t="shared" si="140"/>
        <v>0</v>
      </c>
      <c r="X620" s="77">
        <f>IF(IFERROR(RIGHT(E620,1),"")="✔",S620*(1-#REF!),S620*(1-$X$2))</f>
        <v>296.66999999999996</v>
      </c>
      <c r="Y620" s="167">
        <f t="shared" si="142"/>
        <v>0.85418749999999966</v>
      </c>
      <c r="Z620" s="167">
        <f t="shared" si="143"/>
        <v>0.19601626016260174</v>
      </c>
      <c r="AA620" s="167">
        <f t="shared" si="144"/>
        <v>1.3062499999999999</v>
      </c>
      <c r="AB620" s="169">
        <f t="shared" ref="AB620:AB632" si="166">AF620</f>
        <v>369</v>
      </c>
      <c r="AC620" s="161">
        <f>IFERROR(ROUND((VLOOKUP($A620,'ИЗ ГУГЛА'!$B:$Z,AC$1,0)+AE620)*AD620,),VLOOKUP($A620,'ИЗ ГУГЛА'!$B:$Z,AC$1,0))</f>
        <v>369</v>
      </c>
      <c r="AD620" s="78">
        <v>1</v>
      </c>
      <c r="AE620" s="160">
        <v>0</v>
      </c>
      <c r="AF620" s="183">
        <v>369</v>
      </c>
      <c r="AG620" s="152" t="s">
        <v>31716</v>
      </c>
      <c r="AH620" s="161" t="str">
        <f>IFERROR(ROUND((VLOOKUP($A620,'ИЗ ГУГЛА'!$B:$Z,AH$1,0)+AJ620)*AI620,),VLOOKUP($A620,'ИЗ ГУГЛА'!$B:$Z,AH$1,0))</f>
        <v/>
      </c>
      <c r="AI620" s="78">
        <v>1</v>
      </c>
      <c r="AJ620" s="160">
        <v>0</v>
      </c>
      <c r="AK620" s="172"/>
      <c r="AL620" s="172"/>
      <c r="AM620" s="161" t="str">
        <f>IFERROR(ROUND((VLOOKUP($A620,'ИЗ ГУГЛА'!$B:$Z,AM$1,0)+AO620)*AN620,),VLOOKUP($A620,'ИЗ ГУГЛА'!$B:$Z,AM$1,0))</f>
        <v/>
      </c>
      <c r="AN620" s="160">
        <v>1</v>
      </c>
      <c r="AO620" s="160">
        <v>0</v>
      </c>
      <c r="AP620" s="172"/>
      <c r="AQ620" s="172"/>
      <c r="AR620" s="161" t="str">
        <f>IFERROR(ROUND((VLOOKUP($A620,'ИЗ ГУГЛА'!$B:$Z,AR$1,0)+AT620)*AS620,),VLOOKUP($A620,'ИЗ ГУГЛА'!$B:$Z,AR$1,0))</f>
        <v/>
      </c>
      <c r="AS620" s="160">
        <v>1</v>
      </c>
      <c r="AT620" s="160">
        <v>0</v>
      </c>
      <c r="AU620" s="172"/>
      <c r="AV620" s="172"/>
    </row>
    <row r="621" spans="1:48" ht="31.5" hidden="1" thickTop="1" thickBot="1">
      <c r="A621" s="121">
        <v>204102</v>
      </c>
      <c r="B621" s="115">
        <f>VLOOKUP($A621,'Выгр Кат'!$A:$T,B$1,0)</f>
        <v>29520</v>
      </c>
      <c r="C621" s="116" t="str">
        <f>VLOOKUP($A621,'Выгр Кат'!$A:$T,C$1,0)</f>
        <v>Ремень генератора DAYCO для Лада Ларгус с ГУР, с кондиционером</v>
      </c>
      <c r="D621" s="115" t="str">
        <f>VLOOKUP($A621,'Выгр Кат'!$A:$T,D$1,0)</f>
        <v>Y</v>
      </c>
      <c r="E621" s="115" t="str">
        <f>VLOOKUP($A621,'Выгр Кат'!$A:$T,E$1,0)</f>
        <v>1</v>
      </c>
      <c r="F621" s="115">
        <f>VLOOKUP($A621,'Выгр Кат'!$A:$T,F$1,0)</f>
        <v>0</v>
      </c>
      <c r="G621" s="115" t="str">
        <f>VLOOKUP($A621,'Выгр Кат'!$A:$T,G$1,0)</f>
        <v>6PK1820</v>
      </c>
      <c r="H621" s="115">
        <f>VLOOKUP($A621,'Выгр Кат'!$A:$T,H$1,0)</f>
        <v>0</v>
      </c>
      <c r="I621" s="91" t="str">
        <f>_xlfn.CONCAT(N621," ",G621)</f>
        <v>DAYCO 6PK1820</v>
      </c>
      <c r="J621" s="71" t="s">
        <v>1158</v>
      </c>
      <c r="K621" s="75">
        <f>VLOOKUP(J621,'Отчет Eplex'!$B:$E,4,0)</f>
        <v>954</v>
      </c>
      <c r="L621" s="75">
        <f t="shared" si="137"/>
        <v>-146</v>
      </c>
      <c r="M621" s="72">
        <v>1</v>
      </c>
      <c r="N621" s="137" t="s">
        <v>1133</v>
      </c>
      <c r="O621" s="135" t="str">
        <f>IFERROR(IF(INDEX('Прайс шпак'!$F:$F,MATCH(I621,'Прайс шпак'!N:N,0))=N621,"шпак","Ошибка"),"Ошибка")</f>
        <v>шпак</v>
      </c>
      <c r="P621" s="92">
        <f>INDEX('Прайс шпак'!$H:$H,MATCH(I621,'Прайс шпак'!N:N,0))*M621</f>
        <v>1100</v>
      </c>
      <c r="Q621" s="72">
        <f>VLOOKUP(P621,Наценка!$A$1:$B$8,2,1)</f>
        <v>1.39</v>
      </c>
      <c r="R621" s="75">
        <f t="shared" si="146"/>
        <v>1529</v>
      </c>
      <c r="S621" s="74">
        <f t="shared" si="138"/>
        <v>1590</v>
      </c>
      <c r="T621" s="75">
        <f>VLOOKUP($A621,'Выгр Кат'!$A:$T,T$1,0)</f>
        <v>1100</v>
      </c>
      <c r="U621" s="75">
        <f>VLOOKUP($A621,'Выгр Кат'!$A:$T,U$1,0)</f>
        <v>1590</v>
      </c>
      <c r="V621" s="76">
        <f t="shared" si="139"/>
        <v>0</v>
      </c>
      <c r="W621" s="76">
        <f t="shared" si="140"/>
        <v>0</v>
      </c>
      <c r="X621" s="77">
        <f>IF(IFERROR(RIGHT(E621,1),"")="✔",S621*(1-#REF!),S621*(1-$X$2))</f>
        <v>1478.6999999999998</v>
      </c>
      <c r="Y621" s="167">
        <f t="shared" si="142"/>
        <v>0.34427272727272706</v>
      </c>
      <c r="Z621" s="167">
        <f t="shared" si="143"/>
        <v>0.12502958579881668</v>
      </c>
      <c r="AA621" s="167">
        <f t="shared" si="144"/>
        <v>0.53636363636363638</v>
      </c>
      <c r="AB621" s="169">
        <f t="shared" si="166"/>
        <v>1690</v>
      </c>
      <c r="AC621" s="161">
        <f>IFERROR(ROUND((VLOOKUP($A621,'ИЗ ГУГЛА'!$B:$Z,AC$1,0)+AE621)*AD621,),VLOOKUP($A621,'ИЗ ГУГЛА'!$B:$Z,AC$1,0))</f>
        <v>1690</v>
      </c>
      <c r="AD621" s="78">
        <v>1</v>
      </c>
      <c r="AE621" s="160">
        <v>0</v>
      </c>
      <c r="AF621" s="117">
        <v>1690</v>
      </c>
      <c r="AG621" s="152" t="s">
        <v>28673</v>
      </c>
      <c r="AH621" s="161" t="str">
        <f>IFERROR(ROUND((VLOOKUP($A621,'ИЗ ГУГЛА'!$B:$Z,AH$1,0)+AJ621)*AI621,),VLOOKUP($A621,'ИЗ ГУГЛА'!$B:$Z,AH$1,0))</f>
        <v/>
      </c>
      <c r="AI621" s="78">
        <v>1</v>
      </c>
      <c r="AJ621" s="160">
        <v>0</v>
      </c>
      <c r="AK621" s="172"/>
      <c r="AL621" s="172"/>
      <c r="AM621" s="161" t="str">
        <f>IFERROR(ROUND((VLOOKUP($A621,'ИЗ ГУГЛА'!$B:$Z,AM$1,0)+AO621)*AN621,),VLOOKUP($A621,'ИЗ ГУГЛА'!$B:$Z,AM$1,0))</f>
        <v/>
      </c>
      <c r="AN621" s="160">
        <v>1</v>
      </c>
      <c r="AO621" s="160">
        <v>0</v>
      </c>
      <c r="AP621" s="172"/>
      <c r="AQ621" s="172"/>
      <c r="AR621" s="161" t="str">
        <f>IFERROR(ROUND((VLOOKUP($A621,'ИЗ ГУГЛА'!$B:$Z,AR$1,0)+AT621)*AS621,),VLOOKUP($A621,'ИЗ ГУГЛА'!$B:$Z,AR$1,0))</f>
        <v/>
      </c>
      <c r="AS621" s="160">
        <v>1</v>
      </c>
      <c r="AT621" s="160">
        <v>0</v>
      </c>
      <c r="AU621" s="172"/>
      <c r="AV621" s="172"/>
    </row>
    <row r="622" spans="1:48" ht="16.5" hidden="1" thickTop="1" thickBot="1">
      <c r="A622" s="121">
        <v>171658</v>
      </c>
      <c r="B622" s="115">
        <f>VLOOKUP($A622,'Выгр Кат'!$A:$T,B$1,0)</f>
        <v>29549</v>
      </c>
      <c r="C622" s="116" t="str">
        <f>VLOOKUP($A622,'Выгр Кат'!$A:$T,C$1,0)</f>
        <v>Помпа DOLZ для Лада Ларгус</v>
      </c>
      <c r="D622" s="115" t="str">
        <f>VLOOKUP($A622,'Выгр Кат'!$A:$T,D$1,0)</f>
        <v>Y</v>
      </c>
      <c r="E622" s="115" t="str">
        <f>VLOOKUP($A622,'Выгр Кат'!$A:$T,E$1,0)</f>
        <v>1</v>
      </c>
      <c r="F622" s="115" t="str">
        <f>VLOOKUP($A622,'Выгр Кат'!$A:$T,F$1,0)</f>
        <v>R-216/236</v>
      </c>
      <c r="G622" s="115" t="str">
        <f>VLOOKUP($A622,'Выгр Кат'!$A:$T,G$1,0)</f>
        <v>210105707R</v>
      </c>
      <c r="H622" s="115">
        <f>VLOOKUP($A622,'Выгр Кат'!$A:$T,H$1,0)</f>
        <v>0</v>
      </c>
      <c r="I622" s="71" t="s">
        <v>23142</v>
      </c>
      <c r="J622" s="71" t="s">
        <v>23142</v>
      </c>
      <c r="K622" s="75">
        <f>VLOOKUP(J622,'Отчет Eplex'!$B:$E,4,0)</f>
        <v>2368.87</v>
      </c>
      <c r="L622" s="75">
        <f t="shared" si="137"/>
        <v>-231.13000000000011</v>
      </c>
      <c r="M622" s="72">
        <v>1</v>
      </c>
      <c r="N622" s="73" t="s">
        <v>1347</v>
      </c>
      <c r="O622" s="72" t="str">
        <f>IFERROR(IF(VLOOKUP(I622,'Прайс шпак'!C:F,4,0)=N622,"шпак","Ошибка"),"Ошибка")</f>
        <v>Ошибка</v>
      </c>
      <c r="P622" s="65">
        <f>T622</f>
        <v>2600</v>
      </c>
      <c r="Q622" s="72">
        <f>VLOOKUP(P622,Наценка!$A$1:$B$8,2,1)</f>
        <v>1.39</v>
      </c>
      <c r="R622" s="130">
        <f>P622*1.2*100/93</f>
        <v>3354.8387096774195</v>
      </c>
      <c r="S622" s="74">
        <f t="shared" si="138"/>
        <v>3390</v>
      </c>
      <c r="T622" s="75">
        <f>VLOOKUP($A622,'Выгр Кат'!$A:$T,T$1,0)</f>
        <v>2600</v>
      </c>
      <c r="U622" s="75">
        <f>VLOOKUP($A622,'Выгр Кат'!$A:$T,U$1,0)</f>
        <v>3390</v>
      </c>
      <c r="V622" s="76">
        <f t="shared" si="139"/>
        <v>0</v>
      </c>
      <c r="W622" s="76">
        <f t="shared" si="140"/>
        <v>0</v>
      </c>
      <c r="X622" s="77">
        <f>IF(IFERROR(RIGHT(E622,1),"")="✔",S622*(1-#REF!),S622*(1-$X$2))</f>
        <v>3152.7</v>
      </c>
      <c r="Y622" s="167">
        <f t="shared" si="142"/>
        <v>0.212576923076923</v>
      </c>
      <c r="Z622" s="167">
        <f t="shared" si="143"/>
        <v>-0.10698735955056174</v>
      </c>
      <c r="AA622" s="167">
        <f t="shared" si="144"/>
        <v>9.5384615384615401E-2</v>
      </c>
      <c r="AB622" s="174">
        <f>AK622</f>
        <v>2848</v>
      </c>
      <c r="AC622" s="161">
        <f>IFERROR(ROUND((VLOOKUP($A622,'ИЗ ГУГЛА'!$B:$Z,AC$1,0)+AE622)*AD622,),VLOOKUP($A622,'ИЗ ГУГЛА'!$B:$Z,AC$1,0))</f>
        <v>3390</v>
      </c>
      <c r="AD622" s="78">
        <v>1</v>
      </c>
      <c r="AE622" s="160">
        <v>0</v>
      </c>
      <c r="AF622" s="183">
        <v>3390</v>
      </c>
      <c r="AG622" s="152" t="s">
        <v>29241</v>
      </c>
      <c r="AH622" s="161">
        <f>IFERROR(ROUND((VLOOKUP($A622,'ИЗ ГУГЛА'!$B:$Z,AH$1,0)+AJ622)*AI622,),VLOOKUP($A622,'ИЗ ГУГЛА'!$B:$Z,AH$1,0))</f>
        <v>2848</v>
      </c>
      <c r="AI622" s="78">
        <v>1</v>
      </c>
      <c r="AJ622" s="160">
        <v>0</v>
      </c>
      <c r="AK622" s="184">
        <v>2848</v>
      </c>
      <c r="AL622" s="172" t="s">
        <v>33349</v>
      </c>
      <c r="AM622" s="161" t="str">
        <f>IFERROR(ROUND((VLOOKUP($A622,'ИЗ ГУГЛА'!$B:$Z,AM$1,0)+AO622)*AN622,),VLOOKUP($A622,'ИЗ ГУГЛА'!$B:$Z,AM$1,0))</f>
        <v/>
      </c>
      <c r="AN622" s="160">
        <v>1</v>
      </c>
      <c r="AO622" s="160">
        <v>0</v>
      </c>
      <c r="AP622" s="172"/>
      <c r="AQ622" s="172"/>
      <c r="AR622" s="161" t="str">
        <f>IFERROR(ROUND((VLOOKUP($A622,'ИЗ ГУГЛА'!$B:$Z,AR$1,0)+AT622)*AS622,),VLOOKUP($A622,'ИЗ ГУГЛА'!$B:$Z,AR$1,0))</f>
        <v/>
      </c>
      <c r="AS622" s="160">
        <v>1</v>
      </c>
      <c r="AT622" s="160">
        <v>0</v>
      </c>
      <c r="AU622" s="172"/>
      <c r="AV622" s="172"/>
    </row>
    <row r="623" spans="1:48" ht="61.5" hidden="1" thickTop="1" thickBot="1">
      <c r="A623" s="121">
        <v>172041</v>
      </c>
      <c r="B623" s="115">
        <f>VLOOKUP($A623,'Выгр Кат'!$A:$T,B$1,0)</f>
        <v>12767</v>
      </c>
      <c r="C623" s="116" t="str">
        <f>VLOOKUP($A623,'Выгр Кат'!$A:$T,C$1,0)</f>
        <v>Обводной ролик ГРМ GATES для ВАЗ 2114, Лада Калина, Калина 2, Гранта, Приора 16 клапанный двигатель ВАЗ 21126, 21127</v>
      </c>
      <c r="D623" s="115" t="str">
        <f>VLOOKUP($A623,'Выгр Кат'!$A:$T,D$1,0)</f>
        <v>Y</v>
      </c>
      <c r="E623" s="115" t="str">
        <f>VLOOKUP($A623,'Выгр Кат'!$A:$T,E$1,0)</f>
        <v>1</v>
      </c>
      <c r="F623" s="115">
        <f>VLOOKUP($A623,'Выгр Кат'!$A:$T,F$1,0)</f>
        <v>0</v>
      </c>
      <c r="G623" s="115" t="str">
        <f>VLOOKUP($A623,'Выгр Кат'!$A:$T,G$1,0)</f>
        <v>T42150</v>
      </c>
      <c r="H623" s="115">
        <f>VLOOKUP($A623,'Выгр Кат'!$A:$T,H$1,0)</f>
        <v>0</v>
      </c>
      <c r="I623" s="71" t="s">
        <v>214</v>
      </c>
      <c r="J623" s="71" t="s">
        <v>214</v>
      </c>
      <c r="K623" s="75">
        <f>VLOOKUP(J623,'Отчет Eplex'!$B:$E,4,0)</f>
        <v>1656.57</v>
      </c>
      <c r="L623" s="75">
        <f t="shared" si="137"/>
        <v>-143.43000000000006</v>
      </c>
      <c r="M623" s="72">
        <v>1</v>
      </c>
      <c r="N623" s="73" t="s">
        <v>1473</v>
      </c>
      <c r="O623" s="72" t="str">
        <f>IFERROR(IF(VLOOKUP(I623,'Прайс шпак'!C:F,4,0)=N623,"шпак","Ошибка"),"Ошибка")</f>
        <v>шпак</v>
      </c>
      <c r="P623" s="74">
        <f>INDEX('Прайс шпак'!$H:$H,MATCH(I623,'Прайс шпак'!$C:$C,0))*M623</f>
        <v>1800</v>
      </c>
      <c r="Q623" s="72">
        <f>VLOOKUP(P623,Наценка!$A$1:$B$8,2,1)</f>
        <v>1.39</v>
      </c>
      <c r="R623" s="75">
        <f t="shared" si="146"/>
        <v>2502</v>
      </c>
      <c r="S623" s="74">
        <f t="shared" si="138"/>
        <v>2590</v>
      </c>
      <c r="T623" s="75">
        <f>VLOOKUP($A623,'Выгр Кат'!$A:$T,T$1,0)</f>
        <v>1800</v>
      </c>
      <c r="U623" s="75">
        <f>VLOOKUP($A623,'Выгр Кат'!$A:$T,U$1,0)</f>
        <v>2590</v>
      </c>
      <c r="V623" s="76">
        <f t="shared" si="139"/>
        <v>0</v>
      </c>
      <c r="W623" s="76">
        <f t="shared" si="140"/>
        <v>0</v>
      </c>
      <c r="X623" s="77">
        <f>IF(IFERROR(RIGHT(E623,1),"")="✔",S623*(1-#REF!),S623*(1-$X$2))</f>
        <v>2408.6999999999998</v>
      </c>
      <c r="Y623" s="167">
        <f t="shared" si="142"/>
        <v>0.3381666666666665</v>
      </c>
      <c r="Z623" s="167">
        <f t="shared" si="143"/>
        <v>0.16653979238754332</v>
      </c>
      <c r="AA623" s="167">
        <f t="shared" si="144"/>
        <v>0.60555555555555562</v>
      </c>
      <c r="AB623" s="169">
        <f t="shared" si="166"/>
        <v>2890</v>
      </c>
      <c r="AC623" s="161">
        <f>IFERROR(ROUND((VLOOKUP($A623,'ИЗ ГУГЛА'!$B:$Z,AC$1,0)+AE623)*AD623,),VLOOKUP($A623,'ИЗ ГУГЛА'!$B:$Z,AC$1,0))</f>
        <v>2890</v>
      </c>
      <c r="AD623" s="78">
        <v>1</v>
      </c>
      <c r="AE623" s="160">
        <v>0</v>
      </c>
      <c r="AF623" s="183">
        <v>2890</v>
      </c>
      <c r="AG623" s="152" t="s">
        <v>28674</v>
      </c>
      <c r="AH623" s="161" t="str">
        <f>IFERROR(ROUND((VLOOKUP($A623,'ИЗ ГУГЛА'!$B:$Z,AH$1,0)+AJ623)*AI623,),VLOOKUP($A623,'ИЗ ГУГЛА'!$B:$Z,AH$1,0))</f>
        <v/>
      </c>
      <c r="AI623" s="78">
        <v>1</v>
      </c>
      <c r="AJ623" s="160">
        <v>0</v>
      </c>
      <c r="AK623" s="172"/>
      <c r="AL623" s="172"/>
      <c r="AM623" s="161" t="str">
        <f>IFERROR(ROUND((VLOOKUP($A623,'ИЗ ГУГЛА'!$B:$Z,AM$1,0)+AO623)*AN623,),VLOOKUP($A623,'ИЗ ГУГЛА'!$B:$Z,AM$1,0))</f>
        <v/>
      </c>
      <c r="AN623" s="160">
        <v>1</v>
      </c>
      <c r="AO623" s="160">
        <v>0</v>
      </c>
      <c r="AP623" s="172"/>
      <c r="AQ623" s="172"/>
      <c r="AR623" s="161" t="str">
        <f>IFERROR(ROUND((VLOOKUP($A623,'ИЗ ГУГЛА'!$B:$Z,AR$1,0)+AT623)*AS623,),VLOOKUP($A623,'ИЗ ГУГЛА'!$B:$Z,AR$1,0))</f>
        <v/>
      </c>
      <c r="AS623" s="160">
        <v>1</v>
      </c>
      <c r="AT623" s="160">
        <v>0</v>
      </c>
      <c r="AU623" s="172"/>
      <c r="AV623" s="172"/>
    </row>
    <row r="624" spans="1:48" ht="31.5" hidden="1" thickTop="1" thickBot="1">
      <c r="A624" s="121">
        <v>158421</v>
      </c>
      <c r="B624" s="115">
        <f>VLOOKUP($A624,'Выгр Кат'!$A:$T,B$1,0)</f>
        <v>29560</v>
      </c>
      <c r="C624" s="116" t="str">
        <f>VLOOKUP($A624,'Выгр Кат'!$A:$T,C$1,0)</f>
        <v>Комплект ГРМ GATES для ВАЗ 2110-2112 с 16-ти клапанным двигателем</v>
      </c>
      <c r="D624" s="115" t="str">
        <f>VLOOKUP($A624,'Выгр Кат'!$A:$T,D$1,0)</f>
        <v>Y</v>
      </c>
      <c r="E624" s="115" t="str">
        <f>VLOOKUP($A624,'Выгр Кат'!$A:$T,E$1,0)</f>
        <v>1</v>
      </c>
      <c r="F624" s="115">
        <f>VLOOKUP($A624,'Выгр Кат'!$A:$T,F$1,0)</f>
        <v>0</v>
      </c>
      <c r="G624" s="115" t="str">
        <f>VLOOKUP($A624,'Выгр Кат'!$A:$T,G$1,0)</f>
        <v>KP55468XS</v>
      </c>
      <c r="H624" s="115">
        <f>VLOOKUP($A624,'Выгр Кат'!$A:$T,H$1,0)</f>
        <v>0</v>
      </c>
      <c r="I624" s="71" t="s">
        <v>1488</v>
      </c>
      <c r="J624" s="71" t="s">
        <v>1488</v>
      </c>
      <c r="K624" s="75">
        <f>VLOOKUP(J624,'Отчет Eplex'!$B:$E,4,0)</f>
        <v>6676.58</v>
      </c>
      <c r="L624" s="75">
        <f t="shared" si="137"/>
        <v>-123.42000000000007</v>
      </c>
      <c r="M624" s="72">
        <v>1</v>
      </c>
      <c r="N624" s="73" t="s">
        <v>1473</v>
      </c>
      <c r="O624" s="72" t="str">
        <f>IFERROR(IF(VLOOKUP(I624,'Прайс шпак'!C:F,4,0)=N624,"шпак","Ошибка"),"Ошибка")</f>
        <v>шпак</v>
      </c>
      <c r="P624" s="74">
        <f>INDEX('Прайс шпак'!$H:$H,MATCH(I624,'Прайс шпак'!$C:$C,0))*M624</f>
        <v>6800</v>
      </c>
      <c r="Q624" s="72">
        <f>VLOOKUP(P624,Наценка!$A$1:$B$8,2,1)</f>
        <v>1.34</v>
      </c>
      <c r="R624" s="75">
        <f t="shared" si="146"/>
        <v>9112</v>
      </c>
      <c r="S624" s="74">
        <f t="shared" si="138"/>
        <v>9190</v>
      </c>
      <c r="T624" s="75">
        <f>VLOOKUP($A624,'Выгр Кат'!$A:$T,T$1,0)</f>
        <v>6800</v>
      </c>
      <c r="U624" s="75">
        <f>VLOOKUP($A624,'Выгр Кат'!$A:$T,U$1,0)</f>
        <v>9190</v>
      </c>
      <c r="V624" s="76">
        <f t="shared" si="139"/>
        <v>0</v>
      </c>
      <c r="W624" s="76">
        <f t="shared" si="140"/>
        <v>0</v>
      </c>
      <c r="X624" s="77">
        <f>IF(IFERROR(RIGHT(E624,1),"")="✔",S624*(1-#REF!),S624*(1-$X$2))</f>
        <v>8546.6999999999989</v>
      </c>
      <c r="Y624" s="167">
        <f t="shared" si="142"/>
        <v>0.25686764705882337</v>
      </c>
      <c r="Z624" s="167">
        <f t="shared" si="143"/>
        <v>0.20790546802595006</v>
      </c>
      <c r="AA624" s="167">
        <f t="shared" si="144"/>
        <v>0.58676470588235285</v>
      </c>
      <c r="AB624" s="169">
        <f t="shared" si="166"/>
        <v>10790</v>
      </c>
      <c r="AC624" s="161">
        <f>IFERROR(ROUND((VLOOKUP($A624,'ИЗ ГУГЛА'!$B:$Z,AC$1,0)+AE624)*AD624,),VLOOKUP($A624,'ИЗ ГУГЛА'!$B:$Z,AC$1,0))</f>
        <v>10790</v>
      </c>
      <c r="AD624" s="78">
        <v>1</v>
      </c>
      <c r="AE624" s="160">
        <v>0</v>
      </c>
      <c r="AF624" s="183">
        <v>10790</v>
      </c>
      <c r="AG624" s="152" t="s">
        <v>28675</v>
      </c>
      <c r="AH624" s="161" t="str">
        <f>IFERROR(ROUND((VLOOKUP($A624,'ИЗ ГУГЛА'!$B:$Z,AH$1,0)+AJ624)*AI624,),VLOOKUP($A624,'ИЗ ГУГЛА'!$B:$Z,AH$1,0))</f>
        <v/>
      </c>
      <c r="AI624" s="78">
        <v>1</v>
      </c>
      <c r="AJ624" s="160">
        <v>0</v>
      </c>
      <c r="AK624" s="172"/>
      <c r="AL624" s="172"/>
      <c r="AM624" s="161" t="str">
        <f>IFERROR(ROUND((VLOOKUP($A624,'ИЗ ГУГЛА'!$B:$Z,AM$1,0)+AO624)*AN624,),VLOOKUP($A624,'ИЗ ГУГЛА'!$B:$Z,AM$1,0))</f>
        <v/>
      </c>
      <c r="AN624" s="160">
        <v>1</v>
      </c>
      <c r="AO624" s="160">
        <v>0</v>
      </c>
      <c r="AP624" s="172"/>
      <c r="AQ624" s="172"/>
      <c r="AR624" s="161" t="str">
        <f>IFERROR(ROUND((VLOOKUP($A624,'ИЗ ГУГЛА'!$B:$Z,AR$1,0)+AT624)*AS624,),VLOOKUP($A624,'ИЗ ГУГЛА'!$B:$Z,AR$1,0))</f>
        <v/>
      </c>
      <c r="AS624" s="160">
        <v>1</v>
      </c>
      <c r="AT624" s="160">
        <v>0</v>
      </c>
      <c r="AU624" s="172"/>
      <c r="AV624" s="172"/>
    </row>
    <row r="625" spans="1:48" ht="46.5" hidden="1" thickTop="1" thickBot="1">
      <c r="A625" s="121">
        <v>158416</v>
      </c>
      <c r="B625" s="115">
        <f>VLOOKUP($A625,'Выгр Кат'!$A:$T,B$1,0)</f>
        <v>1438</v>
      </c>
      <c r="C625" s="116" t="str">
        <f>VLOOKUP($A625,'Выгр Кат'!$A:$T,C$1,0)</f>
        <v>Комплект ГРМ GATES KIT POWER GRIP SPORT для ВАЗ 2110-2112 с 16-ти клапанным двигателем</v>
      </c>
      <c r="D625" s="115" t="str">
        <f>VLOOKUP($A625,'Выгр Кат'!$A:$T,D$1,0)</f>
        <v>Y</v>
      </c>
      <c r="E625" s="115" t="str">
        <f>VLOOKUP($A625,'Выгр Кат'!$A:$T,E$1,0)</f>
        <v>1</v>
      </c>
      <c r="F625" s="115">
        <f>VLOOKUP($A625,'Выгр Кат'!$A:$T,F$1,0)</f>
        <v>0</v>
      </c>
      <c r="G625" s="115" t="str">
        <f>VLOOKUP($A625,'Выгр Кат'!$A:$T,G$1,0)</f>
        <v>K055468XS</v>
      </c>
      <c r="H625" s="115">
        <f>VLOOKUP($A625,'Выгр Кат'!$A:$T,H$1,0)</f>
        <v>0</v>
      </c>
      <c r="I625" s="71" t="s">
        <v>30</v>
      </c>
      <c r="J625" s="71" t="s">
        <v>30</v>
      </c>
      <c r="K625" s="75">
        <f>VLOOKUP(J625,'Отчет Eplex'!$B:$E,4,0)</f>
        <v>4234.79</v>
      </c>
      <c r="L625" s="75">
        <f t="shared" si="137"/>
        <v>434.78999999999996</v>
      </c>
      <c r="M625" s="72">
        <v>1</v>
      </c>
      <c r="N625" s="73" t="s">
        <v>1473</v>
      </c>
      <c r="O625" s="72" t="str">
        <f>IFERROR(IF(VLOOKUP(I625,'Прайс шпак'!C:F,4,0)=N625,"шпак","Ошибка"),"Ошибка")</f>
        <v>шпак</v>
      </c>
      <c r="P625" s="74">
        <f>INDEX('Прайс шпак'!$H:$H,MATCH(I625,'Прайс шпак'!$C:$C,0))*M625</f>
        <v>3800</v>
      </c>
      <c r="Q625" s="72">
        <f>VLOOKUP(P625,Наценка!$A$1:$B$8,2,1)</f>
        <v>1.39</v>
      </c>
      <c r="R625" s="75">
        <f t="shared" si="146"/>
        <v>5282</v>
      </c>
      <c r="S625" s="74">
        <f t="shared" si="138"/>
        <v>5290</v>
      </c>
      <c r="T625" s="75">
        <f>VLOOKUP($A625,'Выгр Кат'!$A:$T,T$1,0)</f>
        <v>3800</v>
      </c>
      <c r="U625" s="75">
        <f>VLOOKUP($A625,'Выгр Кат'!$A:$T,U$1,0)</f>
        <v>5290</v>
      </c>
      <c r="V625" s="76">
        <f t="shared" si="139"/>
        <v>0</v>
      </c>
      <c r="W625" s="76">
        <f t="shared" si="140"/>
        <v>0</v>
      </c>
      <c r="X625" s="77">
        <f>IF(IFERROR(RIGHT(E625,1),"")="✔",S625*(1-#REF!),S625*(1-$X$2))</f>
        <v>4919.7</v>
      </c>
      <c r="Y625" s="167">
        <f t="shared" si="142"/>
        <v>0.29465789473684212</v>
      </c>
      <c r="Z625" s="167">
        <f t="shared" si="143"/>
        <v>1.4088176352705447E-2</v>
      </c>
      <c r="AA625" s="167">
        <f t="shared" si="144"/>
        <v>0.31315789473684208</v>
      </c>
      <c r="AB625" s="169">
        <f t="shared" si="166"/>
        <v>4990</v>
      </c>
      <c r="AC625" s="161">
        <f>IFERROR(ROUND((VLOOKUP($A625,'ИЗ ГУГЛА'!$B:$Z,AC$1,0)+AE625)*AD625,),VLOOKUP($A625,'ИЗ ГУГЛА'!$B:$Z,AC$1,0))</f>
        <v>4990</v>
      </c>
      <c r="AD625" s="78">
        <v>1</v>
      </c>
      <c r="AE625" s="160">
        <v>0</v>
      </c>
      <c r="AF625" s="183">
        <v>4990</v>
      </c>
      <c r="AG625" s="152" t="s">
        <v>28677</v>
      </c>
      <c r="AH625" s="161" t="str">
        <f>IFERROR(ROUND((VLOOKUP($A625,'ИЗ ГУГЛА'!$B:$Z,AH$1,0)+AJ625)*AI625,),VLOOKUP($A625,'ИЗ ГУГЛА'!$B:$Z,AH$1,0))</f>
        <v/>
      </c>
      <c r="AI625" s="78">
        <v>1</v>
      </c>
      <c r="AJ625" s="160">
        <v>0</v>
      </c>
      <c r="AK625" s="172"/>
      <c r="AL625" s="172"/>
      <c r="AM625" s="161" t="str">
        <f>IFERROR(ROUND((VLOOKUP($A625,'ИЗ ГУГЛА'!$B:$Z,AM$1,0)+AO625)*AN625,),VLOOKUP($A625,'ИЗ ГУГЛА'!$B:$Z,AM$1,0))</f>
        <v/>
      </c>
      <c r="AN625" s="160">
        <v>1</v>
      </c>
      <c r="AO625" s="160">
        <v>0</v>
      </c>
      <c r="AP625" s="172"/>
      <c r="AQ625" s="172"/>
      <c r="AR625" s="161" t="str">
        <f>IFERROR(ROUND((VLOOKUP($A625,'ИЗ ГУГЛА'!$B:$Z,AR$1,0)+AT625)*AS625,),VLOOKUP($A625,'ИЗ ГУГЛА'!$B:$Z,AR$1,0))</f>
        <v/>
      </c>
      <c r="AS625" s="160">
        <v>1</v>
      </c>
      <c r="AT625" s="160">
        <v>0</v>
      </c>
      <c r="AU625" s="172"/>
      <c r="AV625" s="172"/>
    </row>
    <row r="626" spans="1:48" ht="46.5" hidden="1" thickTop="1" thickBot="1">
      <c r="A626" s="121">
        <v>204282</v>
      </c>
      <c r="B626" s="115">
        <f>VLOOKUP($A626,'Выгр Кат'!$A:$T,B$1,0)</f>
        <v>1517</v>
      </c>
      <c r="C626" s="116" t="str">
        <f>VLOOKUP($A626,'Выгр Кат'!$A:$T,C$1,0)</f>
        <v>Ремень ГРМ GATES для Лада Гранта, Калина 2 с 8-ми клапанным двигателем</v>
      </c>
      <c r="D626" s="115" t="str">
        <f>VLOOKUP($A626,'Выгр Кат'!$A:$T,D$1,0)</f>
        <v>Y</v>
      </c>
      <c r="E626" s="115" t="str">
        <f>VLOOKUP($A626,'Выгр Кат'!$A:$T,E$1,0)</f>
        <v>1</v>
      </c>
      <c r="F626" s="115">
        <f>VLOOKUP($A626,'Выгр Кат'!$A:$T,F$1,0)</f>
        <v>0</v>
      </c>
      <c r="G626" s="115" t="str">
        <f>VLOOKUP($A626,'Выгр Кат'!$A:$T,G$1,0)</f>
        <v>5670XS</v>
      </c>
      <c r="H626" s="115">
        <f>VLOOKUP($A626,'Выгр Кат'!$A:$T,H$1,0)</f>
        <v>0</v>
      </c>
      <c r="I626" s="71" t="s">
        <v>27035</v>
      </c>
      <c r="J626" s="71" t="s">
        <v>27035</v>
      </c>
      <c r="K626" s="75">
        <f>VLOOKUP(J626,'Отчет Eplex'!$B:$E,4,0)</f>
        <v>2155.69</v>
      </c>
      <c r="L626" s="75">
        <f t="shared" si="137"/>
        <v>-194.30999999999995</v>
      </c>
      <c r="M626" s="72">
        <v>1</v>
      </c>
      <c r="N626" s="73" t="s">
        <v>1473</v>
      </c>
      <c r="O626" s="72" t="str">
        <f>IFERROR(IF(VLOOKUP(I626,'Прайс шпак'!C:F,4,0)=N626,"шпак","Ошибка"),"Ошибка")</f>
        <v>шпак</v>
      </c>
      <c r="P626" s="74">
        <f>INDEX('Прайс шпак'!$H:$H,MATCH(I626,'Прайс шпак'!$C:$C,0))*M626</f>
        <v>2350</v>
      </c>
      <c r="Q626" s="72">
        <f>VLOOKUP(P626,Наценка!$A$1:$B$8,2,1)</f>
        <v>1.39</v>
      </c>
      <c r="R626" s="75">
        <f t="shared" si="146"/>
        <v>3266.4999999999995</v>
      </c>
      <c r="S626" s="74">
        <f t="shared" si="138"/>
        <v>3290</v>
      </c>
      <c r="T626" s="75">
        <f>VLOOKUP($A626,'Выгр Кат'!$A:$T,T$1,0)</f>
        <v>2350</v>
      </c>
      <c r="U626" s="75">
        <f>VLOOKUP($A626,'Выгр Кат'!$A:$T,U$1,0)</f>
        <v>3290</v>
      </c>
      <c r="V626" s="76">
        <f t="shared" si="139"/>
        <v>0</v>
      </c>
      <c r="W626" s="76">
        <f t="shared" si="140"/>
        <v>0</v>
      </c>
      <c r="X626" s="77">
        <f>IF(IFERROR(RIGHT(E626,1),"")="✔",S626*(1-#REF!),S626*(1-$X$2))</f>
        <v>3059.7</v>
      </c>
      <c r="Y626" s="167">
        <f t="shared" si="142"/>
        <v>0.30199999999999982</v>
      </c>
      <c r="Z626" s="167">
        <f t="shared" si="143"/>
        <v>4.0846394984326073E-2</v>
      </c>
      <c r="AA626" s="167">
        <f t="shared" si="144"/>
        <v>0.35744680851063837</v>
      </c>
      <c r="AB626" s="169">
        <f t="shared" si="166"/>
        <v>3190</v>
      </c>
      <c r="AC626" s="161">
        <f>IFERROR(ROUND((VLOOKUP($A626,'ИЗ ГУГЛА'!$B:$Z,AC$1,0)+AE626)*AD626,),VLOOKUP($A626,'ИЗ ГУГЛА'!$B:$Z,AC$1,0))</f>
        <v>3190</v>
      </c>
      <c r="AD626" s="78">
        <v>1</v>
      </c>
      <c r="AE626" s="160">
        <v>0</v>
      </c>
      <c r="AF626" s="183">
        <v>3190</v>
      </c>
      <c r="AG626" s="152" t="s">
        <v>28676</v>
      </c>
      <c r="AH626" s="161" t="str">
        <f>IFERROR(ROUND((VLOOKUP($A626,'ИЗ ГУГЛА'!$B:$Z,AH$1,0)+AJ626)*AI626,),VLOOKUP($A626,'ИЗ ГУГЛА'!$B:$Z,AH$1,0))</f>
        <v/>
      </c>
      <c r="AI626" s="78">
        <v>1</v>
      </c>
      <c r="AJ626" s="160">
        <v>0</v>
      </c>
      <c r="AK626" s="172"/>
      <c r="AL626" s="172"/>
      <c r="AM626" s="161" t="str">
        <f>IFERROR(ROUND((VLOOKUP($A626,'ИЗ ГУГЛА'!$B:$Z,AM$1,0)+AO626)*AN626,),VLOOKUP($A626,'ИЗ ГУГЛА'!$B:$Z,AM$1,0))</f>
        <v/>
      </c>
      <c r="AN626" s="160">
        <v>1</v>
      </c>
      <c r="AO626" s="160">
        <v>0</v>
      </c>
      <c r="AP626" s="172"/>
      <c r="AQ626" s="172"/>
      <c r="AR626" s="161" t="str">
        <f>IFERROR(ROUND((VLOOKUP($A626,'ИЗ ГУГЛА'!$B:$Z,AR$1,0)+AT626)*AS626,),VLOOKUP($A626,'ИЗ ГУГЛА'!$B:$Z,AR$1,0))</f>
        <v/>
      </c>
      <c r="AS626" s="160">
        <v>1</v>
      </c>
      <c r="AT626" s="160">
        <v>0</v>
      </c>
      <c r="AU626" s="172"/>
      <c r="AV626" s="172"/>
    </row>
    <row r="627" spans="1:48" ht="46.5" hidden="1" thickTop="1" thickBot="1">
      <c r="A627" s="121">
        <v>204109</v>
      </c>
      <c r="B627" s="115">
        <f>VLOOKUP($A627,'Выгр Кат'!$A:$T,B$1,0)</f>
        <v>29568</v>
      </c>
      <c r="C627" s="116" t="str">
        <f>VLOOKUP($A627,'Выгр Кат'!$A:$T,C$1,0)</f>
        <v>Ремень генератора GATES для ВАЗ 2110-2112, Лада Приора с ГУР и кондиционером</v>
      </c>
      <c r="D627" s="115" t="str">
        <f>VLOOKUP($A627,'Выгр Кат'!$A:$T,D$1,0)</f>
        <v>Y</v>
      </c>
      <c r="E627" s="115" t="str">
        <f>VLOOKUP($A627,'Выгр Кат'!$A:$T,E$1,0)</f>
        <v>1</v>
      </c>
      <c r="F627" s="115">
        <f>VLOOKUP($A627,'Выгр Кат'!$A:$T,F$1,0)</f>
        <v>0</v>
      </c>
      <c r="G627" s="115" t="str">
        <f>VLOOKUP($A627,'Выгр Кат'!$A:$T,G$1,0)</f>
        <v>6PK1123</v>
      </c>
      <c r="H627" s="115">
        <f>VLOOKUP($A627,'Выгр Кат'!$A:$T,H$1,0)</f>
        <v>0</v>
      </c>
      <c r="I627" s="91" t="str">
        <f t="shared" ref="I627:I628" si="167">_xlfn.CONCAT(N627," ",G627)</f>
        <v>GATES 6PK1123</v>
      </c>
      <c r="J627" s="71" t="s">
        <v>1505</v>
      </c>
      <c r="K627" s="75">
        <f>VLOOKUP(J627,'Отчет Eplex'!$B:$E,4,0)</f>
        <v>856.73</v>
      </c>
      <c r="L627" s="75">
        <f t="shared" si="137"/>
        <v>-73.269999999999982</v>
      </c>
      <c r="M627" s="72">
        <v>1</v>
      </c>
      <c r="N627" s="137" t="s">
        <v>1473</v>
      </c>
      <c r="O627" s="135" t="str">
        <f>IFERROR(IF(INDEX('Прайс шпак'!$F:$F,MATCH(I627,'Прайс шпак'!N:N,0))=N627,"шпак","Ошибка"),"Ошибка")</f>
        <v>шпак</v>
      </c>
      <c r="P627" s="92">
        <f>INDEX('Прайс шпак'!$H:$H,MATCH(I627,'Прайс шпак'!N:N,0))*M627</f>
        <v>930</v>
      </c>
      <c r="Q627" s="72">
        <f>VLOOKUP(P627,Наценка!$A$1:$B$8,2,1)</f>
        <v>1.5</v>
      </c>
      <c r="R627" s="75">
        <f t="shared" si="146"/>
        <v>1395</v>
      </c>
      <c r="S627" s="74">
        <f t="shared" si="138"/>
        <v>1390</v>
      </c>
      <c r="T627" s="75">
        <f>VLOOKUP($A627,'Выгр Кат'!$A:$T,T$1,0)</f>
        <v>930</v>
      </c>
      <c r="U627" s="75">
        <f>VLOOKUP($A627,'Выгр Кат'!$A:$T,U$1,0)</f>
        <v>1390</v>
      </c>
      <c r="V627" s="76">
        <f t="shared" si="139"/>
        <v>0</v>
      </c>
      <c r="W627" s="76">
        <f t="shared" si="140"/>
        <v>0</v>
      </c>
      <c r="X627" s="77">
        <f>IF(IFERROR(RIGHT(E627,1),"")="✔",S627*(1-#REF!),S627*(1-$X$2))</f>
        <v>1292.6999999999998</v>
      </c>
      <c r="Y627" s="167">
        <f t="shared" si="142"/>
        <v>0.3899999999999999</v>
      </c>
      <c r="Z627" s="167">
        <f t="shared" si="143"/>
        <v>7.0000000000000132E-2</v>
      </c>
      <c r="AA627" s="167">
        <f t="shared" si="144"/>
        <v>0.4946236559139785</v>
      </c>
      <c r="AB627" s="169">
        <f t="shared" si="166"/>
        <v>1390</v>
      </c>
      <c r="AC627" s="161">
        <f>IFERROR(ROUND((VLOOKUP($A627,'ИЗ ГУГЛА'!$B:$Z,AC$1,0)+AE627)*AD627,),VLOOKUP($A627,'ИЗ ГУГЛА'!$B:$Z,AC$1,0))</f>
        <v>1390</v>
      </c>
      <c r="AD627" s="78">
        <v>1</v>
      </c>
      <c r="AE627" s="160">
        <v>0</v>
      </c>
      <c r="AF627" s="183">
        <v>1390</v>
      </c>
      <c r="AG627" s="152" t="s">
        <v>28678</v>
      </c>
      <c r="AH627" s="161" t="str">
        <f>IFERROR(ROUND((VLOOKUP($A627,'ИЗ ГУГЛА'!$B:$Z,AH$1,0)+AJ627)*AI627,),VLOOKUP($A627,'ИЗ ГУГЛА'!$B:$Z,AH$1,0))</f>
        <v/>
      </c>
      <c r="AI627" s="78">
        <v>1</v>
      </c>
      <c r="AJ627" s="160">
        <v>0</v>
      </c>
      <c r="AK627" s="172"/>
      <c r="AL627" s="172"/>
      <c r="AM627" s="161" t="str">
        <f>IFERROR(ROUND((VLOOKUP($A627,'ИЗ ГУГЛА'!$B:$Z,AM$1,0)+AO627)*AN627,),VLOOKUP($A627,'ИЗ ГУГЛА'!$B:$Z,AM$1,0))</f>
        <v/>
      </c>
      <c r="AN627" s="160">
        <v>1</v>
      </c>
      <c r="AO627" s="160">
        <v>0</v>
      </c>
      <c r="AP627" s="172"/>
      <c r="AQ627" s="172"/>
      <c r="AR627" s="161" t="str">
        <f>IFERROR(ROUND((VLOOKUP($A627,'ИЗ ГУГЛА'!$B:$Z,AR$1,0)+AT627)*AS627,),VLOOKUP($A627,'ИЗ ГУГЛА'!$B:$Z,AR$1,0))</f>
        <v/>
      </c>
      <c r="AS627" s="160">
        <v>1</v>
      </c>
      <c r="AT627" s="160">
        <v>0</v>
      </c>
      <c r="AU627" s="172"/>
      <c r="AV627" s="172"/>
    </row>
    <row r="628" spans="1:48" ht="46.5" hidden="1" thickTop="1" thickBot="1">
      <c r="A628" s="121">
        <v>204105</v>
      </c>
      <c r="B628" s="115">
        <f>VLOOKUP($A628,'Выгр Кат'!$A:$T,B$1,0)</f>
        <v>29566</v>
      </c>
      <c r="C628" s="116" t="str">
        <f>VLOOKUP($A628,'Выгр Кат'!$A:$T,C$1,0)</f>
        <v>Ремень генератора GATES 738 мм для ВАЗ 2110-2112 с 16-ти клапанным двигателем</v>
      </c>
      <c r="D628" s="115" t="str">
        <f>VLOOKUP($A628,'Выгр Кат'!$A:$T,D$1,0)</f>
        <v>Y</v>
      </c>
      <c r="E628" s="115" t="str">
        <f>VLOOKUP($A628,'Выгр Кат'!$A:$T,E$1,0)</f>
        <v>1</v>
      </c>
      <c r="F628" s="115">
        <f>VLOOKUP($A628,'Выгр Кат'!$A:$T,F$1,0)</f>
        <v>0</v>
      </c>
      <c r="G628" s="115" t="str">
        <f>VLOOKUP($A628,'Выгр Кат'!$A:$T,G$1,0)</f>
        <v>6PK738</v>
      </c>
      <c r="H628" s="115">
        <f>VLOOKUP($A628,'Выгр Кат'!$A:$T,H$1,0)</f>
        <v>0</v>
      </c>
      <c r="I628" s="91" t="str">
        <f t="shared" si="167"/>
        <v>GATES 6PK738</v>
      </c>
      <c r="J628" s="71" t="s">
        <v>1501</v>
      </c>
      <c r="K628" s="75">
        <f>VLOOKUP(J628,'Отчет Eplex'!$B:$E,4,0)</f>
        <v>730.23</v>
      </c>
      <c r="L628" s="75">
        <f t="shared" si="137"/>
        <v>30.230000000000018</v>
      </c>
      <c r="M628" s="72">
        <v>1</v>
      </c>
      <c r="N628" s="137" t="s">
        <v>1473</v>
      </c>
      <c r="O628" s="135" t="str">
        <f>IFERROR(IF(INDEX('Прайс шпак'!$F:$F,MATCH(I628,'Прайс шпак'!N:N,0))=N628,"шпак","Ошибка"),"Ошибка")</f>
        <v>шпак</v>
      </c>
      <c r="P628" s="92">
        <f>INDEX('Прайс шпак'!$H:$H,MATCH(I628,'Прайс шпак'!N:N,0))*M628</f>
        <v>700</v>
      </c>
      <c r="Q628" s="72">
        <f>VLOOKUP(P628,Наценка!$A$1:$B$8,2,1)</f>
        <v>1.5</v>
      </c>
      <c r="R628" s="75">
        <f t="shared" si="146"/>
        <v>1050</v>
      </c>
      <c r="S628" s="74">
        <f t="shared" si="138"/>
        <v>1090</v>
      </c>
      <c r="T628" s="75">
        <f>VLOOKUP($A628,'Выгр Кат'!$A:$T,T$1,0)</f>
        <v>700</v>
      </c>
      <c r="U628" s="75">
        <f>VLOOKUP($A628,'Выгр Кат'!$A:$T,U$1,0)</f>
        <v>1090</v>
      </c>
      <c r="V628" s="76">
        <f t="shared" si="139"/>
        <v>0</v>
      </c>
      <c r="W628" s="76">
        <f t="shared" si="140"/>
        <v>0</v>
      </c>
      <c r="X628" s="77">
        <f>IF(IFERROR(RIGHT(E628,1),"")="✔",S628*(1-#REF!),S628*(1-$X$2))</f>
        <v>1013.6999999999999</v>
      </c>
      <c r="Y628" s="167">
        <f t="shared" si="142"/>
        <v>0.44814285714285695</v>
      </c>
      <c r="Z628" s="167">
        <f t="shared" si="143"/>
        <v>0.27071942446043168</v>
      </c>
      <c r="AA628" s="167">
        <f t="shared" si="144"/>
        <v>0.98571428571428577</v>
      </c>
      <c r="AB628" s="169">
        <f t="shared" si="166"/>
        <v>1390</v>
      </c>
      <c r="AC628" s="161">
        <f>IFERROR(ROUND((VLOOKUP($A628,'ИЗ ГУГЛА'!$B:$Z,AC$1,0)+AE628)*AD628,),VLOOKUP($A628,'ИЗ ГУГЛА'!$B:$Z,AC$1,0))</f>
        <v>1390</v>
      </c>
      <c r="AD628" s="78">
        <v>1</v>
      </c>
      <c r="AE628" s="160">
        <v>0</v>
      </c>
      <c r="AF628" s="183">
        <v>1390</v>
      </c>
      <c r="AG628" s="152" t="s">
        <v>28679</v>
      </c>
      <c r="AH628" s="161" t="str">
        <f>IFERROR(ROUND((VLOOKUP($A628,'ИЗ ГУГЛА'!$B:$Z,AH$1,0)+AJ628)*AI628,),VLOOKUP($A628,'ИЗ ГУГЛА'!$B:$Z,AH$1,0))</f>
        <v/>
      </c>
      <c r="AI628" s="78">
        <v>1</v>
      </c>
      <c r="AJ628" s="160">
        <v>0</v>
      </c>
      <c r="AK628" s="172"/>
      <c r="AL628" s="172"/>
      <c r="AM628" s="161" t="str">
        <f>IFERROR(ROUND((VLOOKUP($A628,'ИЗ ГУГЛА'!$B:$Z,AM$1,0)+AO628)*AN628,),VLOOKUP($A628,'ИЗ ГУГЛА'!$B:$Z,AM$1,0))</f>
        <v/>
      </c>
      <c r="AN628" s="160">
        <v>1</v>
      </c>
      <c r="AO628" s="160">
        <v>0</v>
      </c>
      <c r="AP628" s="172"/>
      <c r="AQ628" s="172"/>
      <c r="AR628" s="161" t="str">
        <f>IFERROR(ROUND((VLOOKUP($A628,'ИЗ ГУГЛА'!$B:$Z,AR$1,0)+AT628)*AS628,),VLOOKUP($A628,'ИЗ ГУГЛА'!$B:$Z,AR$1,0))</f>
        <v/>
      </c>
      <c r="AS628" s="160">
        <v>1</v>
      </c>
      <c r="AT628" s="160">
        <v>0</v>
      </c>
      <c r="AU628" s="172"/>
      <c r="AV628" s="172"/>
    </row>
    <row r="629" spans="1:48" ht="31.5" hidden="1" thickTop="1" thickBot="1">
      <c r="A629" s="121">
        <v>139632</v>
      </c>
      <c r="B629" s="115">
        <f>VLOOKUP($A629,'Выгр Кат'!$A:$T,B$1,0)</f>
        <v>29606</v>
      </c>
      <c r="C629" s="116" t="str">
        <f>VLOOKUP($A629,'Выгр Кат'!$A:$T,C$1,0)</f>
        <v>Вставка термостата GATES для Лада Ларгус</v>
      </c>
      <c r="D629" s="115" t="str">
        <f>VLOOKUP($A629,'Выгр Кат'!$A:$T,D$1,0)</f>
        <v>Y</v>
      </c>
      <c r="E629" s="115" t="str">
        <f>VLOOKUP($A629,'Выгр Кат'!$A:$T,E$1,0)</f>
        <v>1</v>
      </c>
      <c r="F629" s="115" t="str">
        <f>VLOOKUP($A629,'Выгр Кат'!$A:$T,F$1,0)</f>
        <v>TH23389G1</v>
      </c>
      <c r="G629" s="115" t="str">
        <f>VLOOKUP($A629,'Выгр Кат'!$A:$T,G$1,0)</f>
        <v>8200772985</v>
      </c>
      <c r="H629" s="115">
        <f>VLOOKUP($A629,'Выгр Кат'!$A:$T,H$1,0)</f>
        <v>0</v>
      </c>
      <c r="I629" s="71" t="s">
        <v>4430</v>
      </c>
      <c r="J629" s="71" t="s">
        <v>4430</v>
      </c>
      <c r="K629" s="75">
        <f>VLOOKUP(J629,'Отчет Eplex'!$B:$E,4,0)</f>
        <v>933.5</v>
      </c>
      <c r="L629" s="75">
        <f t="shared" si="137"/>
        <v>-16.5</v>
      </c>
      <c r="M629" s="72">
        <v>1</v>
      </c>
      <c r="N629" s="73" t="s">
        <v>1473</v>
      </c>
      <c r="O629" s="72" t="str">
        <f>IFERROR(IF(VLOOKUP(I629,'Прайс шпак'!C:F,4,0)=N629,"шпак","Ошибка"),"Ошибка")</f>
        <v>шпак</v>
      </c>
      <c r="P629" s="74">
        <f>INDEX('Прайс шпак'!$H:$H,MATCH(I629,'Прайс шпак'!$C:$C,0))*M629</f>
        <v>950</v>
      </c>
      <c r="Q629" s="72">
        <f>VLOOKUP(P629,Наценка!$A$1:$B$8,2,1)</f>
        <v>1.5</v>
      </c>
      <c r="R629" s="75">
        <f t="shared" si="146"/>
        <v>1425</v>
      </c>
      <c r="S629" s="74">
        <f t="shared" si="138"/>
        <v>1490</v>
      </c>
      <c r="T629" s="75">
        <f>VLOOKUP($A629,'Выгр Кат'!$A:$T,T$1,0)</f>
        <v>950</v>
      </c>
      <c r="U629" s="75">
        <f>VLOOKUP($A629,'Выгр Кат'!$A:$T,U$1,0)</f>
        <v>1490</v>
      </c>
      <c r="V629" s="76">
        <f t="shared" si="139"/>
        <v>0</v>
      </c>
      <c r="W629" s="76">
        <f t="shared" si="140"/>
        <v>0</v>
      </c>
      <c r="X629" s="77">
        <f>IF(IFERROR(RIGHT(E629,1),"")="✔",S629*(1-#REF!),S629*(1-$X$2))</f>
        <v>1385.6999999999998</v>
      </c>
      <c r="Y629" s="167">
        <f t="shared" si="142"/>
        <v>0.45863157894736828</v>
      </c>
      <c r="Z629" s="167">
        <f t="shared" si="143"/>
        <v>0.12849056603773595</v>
      </c>
      <c r="AA629" s="167">
        <f t="shared" si="144"/>
        <v>0.67368421052631589</v>
      </c>
      <c r="AB629" s="169">
        <f t="shared" si="166"/>
        <v>1590</v>
      </c>
      <c r="AC629" s="161">
        <f>IFERROR(ROUND((VLOOKUP($A629,'ИЗ ГУГЛА'!$B:$Z,AC$1,0)+AE629)*AD629,),VLOOKUP($A629,'ИЗ ГУГЛА'!$B:$Z,AC$1,0))</f>
        <v>1590</v>
      </c>
      <c r="AD629" s="78">
        <v>1</v>
      </c>
      <c r="AE629" s="160">
        <v>0</v>
      </c>
      <c r="AF629" s="117">
        <v>1590</v>
      </c>
      <c r="AG629" s="152" t="s">
        <v>28680</v>
      </c>
      <c r="AH629" s="161" t="str">
        <f>IFERROR(ROUND((VLOOKUP($A629,'ИЗ ГУГЛА'!$B:$Z,AH$1,0)+AJ629)*AI629,),VLOOKUP($A629,'ИЗ ГУГЛА'!$B:$Z,AH$1,0))</f>
        <v/>
      </c>
      <c r="AI629" s="78">
        <v>1</v>
      </c>
      <c r="AJ629" s="160">
        <v>0</v>
      </c>
      <c r="AK629" s="172"/>
      <c r="AL629" s="172"/>
      <c r="AM629" s="161" t="str">
        <f>IFERROR(ROUND((VLOOKUP($A629,'ИЗ ГУГЛА'!$B:$Z,AM$1,0)+AO629)*AN629,),VLOOKUP($A629,'ИЗ ГУГЛА'!$B:$Z,AM$1,0))</f>
        <v/>
      </c>
      <c r="AN629" s="160">
        <v>1</v>
      </c>
      <c r="AO629" s="160">
        <v>0</v>
      </c>
      <c r="AP629" s="172"/>
      <c r="AQ629" s="172"/>
      <c r="AR629" s="161" t="str">
        <f>IFERROR(ROUND((VLOOKUP($A629,'ИЗ ГУГЛА'!$B:$Z,AR$1,0)+AT629)*AS629,),VLOOKUP($A629,'ИЗ ГУГЛА'!$B:$Z,AR$1,0))</f>
        <v/>
      </c>
      <c r="AS629" s="160">
        <v>1</v>
      </c>
      <c r="AT629" s="160">
        <v>0</v>
      </c>
      <c r="AU629" s="172"/>
      <c r="AV629" s="172"/>
    </row>
    <row r="630" spans="1:48" ht="46.5" hidden="1" thickTop="1" thickBot="1">
      <c r="A630" s="121">
        <v>158419</v>
      </c>
      <c r="B630" s="115">
        <f>VLOOKUP($A630,'Выгр Кат'!$A:$T,B$1,0)</f>
        <v>1439</v>
      </c>
      <c r="C630" s="116" t="str">
        <f>VLOOKUP($A630,'Выгр Кат'!$A:$T,C$1,0)</f>
        <v>Комплект ГРМ GATES KIT POWER GRIP для ВАЗ 2110-2112 с 16-ти клапанным двигателем</v>
      </c>
      <c r="D630" s="115" t="str">
        <f>VLOOKUP($A630,'Выгр Кат'!$A:$T,D$1,0)</f>
        <v>Y</v>
      </c>
      <c r="E630" s="115" t="str">
        <f>VLOOKUP($A630,'Выгр Кат'!$A:$T,E$1,0)</f>
        <v>1</v>
      </c>
      <c r="F630" s="115">
        <f>VLOOKUP($A630,'Выгр Кат'!$A:$T,F$1,0)</f>
        <v>0</v>
      </c>
      <c r="G630" s="115" t="str">
        <f>VLOOKUP($A630,'Выгр Кат'!$A:$T,G$1,0)</f>
        <v>K015539</v>
      </c>
      <c r="H630" s="115">
        <f>VLOOKUP($A630,'Выгр Кат'!$A:$T,H$1,0)</f>
        <v>0</v>
      </c>
      <c r="I630" s="71" t="s">
        <v>31</v>
      </c>
      <c r="J630" s="71" t="s">
        <v>31</v>
      </c>
      <c r="K630" s="75">
        <f>VLOOKUP(J630,'Отчет Eplex'!$B:$E,4,0)</f>
        <v>3569.87</v>
      </c>
      <c r="L630" s="75">
        <f t="shared" si="137"/>
        <v>269.86999999999989</v>
      </c>
      <c r="M630" s="72">
        <v>1</v>
      </c>
      <c r="N630" s="73" t="s">
        <v>1473</v>
      </c>
      <c r="O630" s="72" t="str">
        <f>IFERROR(IF(VLOOKUP(I630,'Прайс шпак'!C:F,4,0)=N630,"шпак","Ошибка"),"Ошибка")</f>
        <v>шпак</v>
      </c>
      <c r="P630" s="74">
        <f>INDEX('Прайс шпак'!$H:$H,MATCH(I630,'Прайс шпак'!$C:$C,0))*M630</f>
        <v>3300</v>
      </c>
      <c r="Q630" s="72">
        <f>VLOOKUP(P630,Наценка!$A$1:$B$8,2,1)</f>
        <v>1.39</v>
      </c>
      <c r="R630" s="75">
        <f t="shared" si="146"/>
        <v>4587</v>
      </c>
      <c r="S630" s="74">
        <f t="shared" si="138"/>
        <v>4590</v>
      </c>
      <c r="T630" s="75">
        <f>VLOOKUP($A630,'Выгр Кат'!$A:$T,T$1,0)</f>
        <v>3300</v>
      </c>
      <c r="U630" s="75">
        <f>VLOOKUP($A630,'Выгр Кат'!$A:$T,U$1,0)</f>
        <v>4590</v>
      </c>
      <c r="V630" s="76">
        <f t="shared" si="139"/>
        <v>0</v>
      </c>
      <c r="W630" s="76">
        <f t="shared" si="140"/>
        <v>0</v>
      </c>
      <c r="X630" s="77">
        <f>IF(IFERROR(RIGHT(E630,1),"")="✔",S630*(1-#REF!),S630*(1-$X$2))</f>
        <v>4268.7</v>
      </c>
      <c r="Y630" s="167">
        <f t="shared" si="142"/>
        <v>0.29354545454545455</v>
      </c>
      <c r="Z630" s="167">
        <f t="shared" si="143"/>
        <v>7.0000000000000034E-2</v>
      </c>
      <c r="AA630" s="167">
        <f t="shared" si="144"/>
        <v>0.39090909090909087</v>
      </c>
      <c r="AB630" s="169">
        <f t="shared" si="166"/>
        <v>4590</v>
      </c>
      <c r="AC630" s="161">
        <f>IFERROR(ROUND((VLOOKUP($A630,'ИЗ ГУГЛА'!$B:$Z,AC$1,0)+AE630)*AD630,),VLOOKUP($A630,'ИЗ ГУГЛА'!$B:$Z,AC$1,0))</f>
        <v>4590</v>
      </c>
      <c r="AD630" s="78">
        <v>1</v>
      </c>
      <c r="AE630" s="160">
        <v>0</v>
      </c>
      <c r="AF630" s="183">
        <v>4590</v>
      </c>
      <c r="AG630" s="152" t="s">
        <v>28683</v>
      </c>
      <c r="AH630" s="161" t="str">
        <f>IFERROR(ROUND((VLOOKUP($A630,'ИЗ ГУГЛА'!$B:$Z,AH$1,0)+AJ630)*AI630,),VLOOKUP($A630,'ИЗ ГУГЛА'!$B:$Z,AH$1,0))</f>
        <v/>
      </c>
      <c r="AI630" s="78">
        <v>1</v>
      </c>
      <c r="AJ630" s="160">
        <v>0</v>
      </c>
      <c r="AK630" s="172"/>
      <c r="AL630" s="172"/>
      <c r="AM630" s="161" t="str">
        <f>IFERROR(ROUND((VLOOKUP($A630,'ИЗ ГУГЛА'!$B:$Z,AM$1,0)+AO630)*AN630,),VLOOKUP($A630,'ИЗ ГУГЛА'!$B:$Z,AM$1,0))</f>
        <v/>
      </c>
      <c r="AN630" s="160">
        <v>1</v>
      </c>
      <c r="AO630" s="160">
        <v>0</v>
      </c>
      <c r="AP630" s="172"/>
      <c r="AQ630" s="172"/>
      <c r="AR630" s="161" t="str">
        <f>IFERROR(ROUND((VLOOKUP($A630,'ИЗ ГУГЛА'!$B:$Z,AR$1,0)+AT630)*AS630,),VLOOKUP($A630,'ИЗ ГУГЛА'!$B:$Z,AR$1,0))</f>
        <v/>
      </c>
      <c r="AS630" s="160">
        <v>1</v>
      </c>
      <c r="AT630" s="160">
        <v>0</v>
      </c>
      <c r="AU630" s="172"/>
      <c r="AV630" s="172"/>
    </row>
    <row r="631" spans="1:48" ht="46.5" hidden="1" thickTop="1" thickBot="1">
      <c r="A631" s="121">
        <v>158420</v>
      </c>
      <c r="B631" s="115">
        <f>VLOOKUP($A631,'Выгр Кат'!$A:$T,B$1,0)</f>
        <v>1440</v>
      </c>
      <c r="C631" s="116" t="str">
        <f>VLOOKUP($A631,'Выгр Кат'!$A:$T,C$1,0)</f>
        <v>Комплект ГРМ GATES KIT POWER GRIP для Лада Калина 2, Гранта, Ларгус 8-ми клапанный двигатель</v>
      </c>
      <c r="D631" s="115" t="str">
        <f>VLOOKUP($A631,'Выгр Кат'!$A:$T,D$1,0)</f>
        <v>Y</v>
      </c>
      <c r="E631" s="115" t="str">
        <f>VLOOKUP($A631,'Выгр Кат'!$A:$T,E$1,0)</f>
        <v>1</v>
      </c>
      <c r="F631" s="115">
        <f>VLOOKUP($A631,'Выгр Кат'!$A:$T,F$1,0)</f>
        <v>0</v>
      </c>
      <c r="G631" s="115" t="str">
        <f>VLOOKUP($A631,'Выгр Кат'!$A:$T,G$1,0)</f>
        <v>K015670XS</v>
      </c>
      <c r="H631" s="115">
        <f>VLOOKUP($A631,'Выгр Кат'!$A:$T,H$1,0)</f>
        <v>0</v>
      </c>
      <c r="I631" s="71" t="s">
        <v>32</v>
      </c>
      <c r="J631" s="71" t="s">
        <v>32</v>
      </c>
      <c r="K631" s="75">
        <f>VLOOKUP(J631,'Отчет Eplex'!$B:$E,4,0)</f>
        <v>5332.77</v>
      </c>
      <c r="L631" s="75">
        <f t="shared" si="137"/>
        <v>532.77000000000044</v>
      </c>
      <c r="M631" s="72">
        <v>1</v>
      </c>
      <c r="N631" s="73" t="s">
        <v>1473</v>
      </c>
      <c r="O631" s="72" t="str">
        <f>IFERROR(IF(VLOOKUP(I631,'Прайс шпак'!C:F,4,0)=N631,"шпак","Ошибка"),"Ошибка")</f>
        <v>шпак</v>
      </c>
      <c r="P631" s="74">
        <f>INDEX('Прайс шпак'!$H:$H,MATCH(I631,'Прайс шпак'!$C:$C,0))*M631</f>
        <v>4800</v>
      </c>
      <c r="Q631" s="72">
        <f>VLOOKUP(P631,Наценка!$A$1:$B$8,2,1)</f>
        <v>1.39</v>
      </c>
      <c r="R631" s="75">
        <f t="shared" si="146"/>
        <v>6671.9999999999991</v>
      </c>
      <c r="S631" s="74">
        <f t="shared" si="138"/>
        <v>6690</v>
      </c>
      <c r="T631" s="75">
        <f>VLOOKUP($A631,'Выгр Кат'!$A:$T,T$1,0)</f>
        <v>4800</v>
      </c>
      <c r="U631" s="75">
        <f>VLOOKUP($A631,'Выгр Кат'!$A:$T,U$1,0)</f>
        <v>6690</v>
      </c>
      <c r="V631" s="76">
        <f t="shared" si="139"/>
        <v>0</v>
      </c>
      <c r="W631" s="76">
        <f t="shared" si="140"/>
        <v>0</v>
      </c>
      <c r="X631" s="77">
        <f>IF(IFERROR(RIGHT(E631,1),"")="✔",S631*(1-#REF!),S631*(1-$X$2))</f>
        <v>6221.7</v>
      </c>
      <c r="Y631" s="167">
        <f t="shared" si="142"/>
        <v>0.29618750000000005</v>
      </c>
      <c r="Z631" s="167">
        <f t="shared" si="143"/>
        <v>8.8929565090057131E-2</v>
      </c>
      <c r="AA631" s="167">
        <f t="shared" si="144"/>
        <v>0.42270833333333324</v>
      </c>
      <c r="AB631" s="169">
        <f t="shared" si="166"/>
        <v>6829</v>
      </c>
      <c r="AC631" s="161">
        <f>IFERROR(ROUND((VLOOKUP($A631,'ИЗ ГУГЛА'!$B:$Z,AC$1,0)+AE631)*AD631,),VLOOKUP($A631,'ИЗ ГУГЛА'!$B:$Z,AC$1,0))</f>
        <v>6829</v>
      </c>
      <c r="AD631" s="78">
        <v>1</v>
      </c>
      <c r="AE631" s="160">
        <v>0</v>
      </c>
      <c r="AF631" s="183">
        <v>6829</v>
      </c>
      <c r="AG631" s="152" t="s">
        <v>28681</v>
      </c>
      <c r="AH631" s="161" t="str">
        <f>IFERROR(ROUND((VLOOKUP($A631,'ИЗ ГУГЛА'!$B:$Z,AH$1,0)+AJ631)*AI631,),VLOOKUP($A631,'ИЗ ГУГЛА'!$B:$Z,AH$1,0))</f>
        <v/>
      </c>
      <c r="AI631" s="78">
        <v>1</v>
      </c>
      <c r="AJ631" s="160">
        <v>0</v>
      </c>
      <c r="AK631" s="172"/>
      <c r="AL631" s="172"/>
      <c r="AM631" s="161" t="str">
        <f>IFERROR(ROUND((VLOOKUP($A631,'ИЗ ГУГЛА'!$B:$Z,AM$1,0)+AO631)*AN631,),VLOOKUP($A631,'ИЗ ГУГЛА'!$B:$Z,AM$1,0))</f>
        <v/>
      </c>
      <c r="AN631" s="160">
        <v>1</v>
      </c>
      <c r="AO631" s="160">
        <v>0</v>
      </c>
      <c r="AP631" s="172"/>
      <c r="AQ631" s="172"/>
      <c r="AR631" s="161" t="str">
        <f>IFERROR(ROUND((VLOOKUP($A631,'ИЗ ГУГЛА'!$B:$Z,AR$1,0)+AT631)*AS631,),VLOOKUP($A631,'ИЗ ГУГЛА'!$B:$Z,AR$1,0))</f>
        <v/>
      </c>
      <c r="AS631" s="160">
        <v>1</v>
      </c>
      <c r="AT631" s="160">
        <v>0</v>
      </c>
      <c r="AU631" s="172"/>
      <c r="AV631" s="172"/>
    </row>
    <row r="632" spans="1:48" ht="61.5" hidden="1" thickTop="1" thickBot="1">
      <c r="A632" s="121">
        <v>158417</v>
      </c>
      <c r="B632" s="115">
        <f>VLOOKUP($A632,'Выгр Кат'!$A:$T,B$1,0)</f>
        <v>1441</v>
      </c>
      <c r="C632" s="116" t="str">
        <f>VLOOKUP($A632,'Выгр Кат'!$A:$T,C$1,0)</f>
        <v>Комплект ГРМ GATES KIT POWER GRIP для ВАЗ 2108-21099, 2110-2112, 2113-2115, Лада Калина, Приора 8-ми клапанный двигатель</v>
      </c>
      <c r="D632" s="115" t="str">
        <f>VLOOKUP($A632,'Выгр Кат'!$A:$T,D$1,0)</f>
        <v>Y</v>
      </c>
      <c r="E632" s="115" t="str">
        <f>VLOOKUP($A632,'Выгр Кат'!$A:$T,E$1,0)</f>
        <v>1ск6</v>
      </c>
      <c r="F632" s="115">
        <f>VLOOKUP($A632,'Выгр Кат'!$A:$T,F$1,0)</f>
        <v>0</v>
      </c>
      <c r="G632" s="115" t="str">
        <f>VLOOKUP($A632,'Выгр Кат'!$A:$T,G$1,0)</f>
        <v>К015521</v>
      </c>
      <c r="H632" s="115">
        <f>VLOOKUP($A632,'Выгр Кат'!$A:$T,H$1,0)</f>
        <v>0</v>
      </c>
      <c r="I632" s="71" t="s">
        <v>33</v>
      </c>
      <c r="J632" s="71" t="s">
        <v>33</v>
      </c>
      <c r="K632" s="75">
        <f>VLOOKUP(J632,'Отчет Eplex'!$B:$E,4,0)</f>
        <v>1458.26</v>
      </c>
      <c r="L632" s="75">
        <f t="shared" si="137"/>
        <v>-241.74</v>
      </c>
      <c r="M632" s="72">
        <v>1</v>
      </c>
      <c r="N632" s="73" t="s">
        <v>1473</v>
      </c>
      <c r="O632" s="72" t="str">
        <f>IFERROR(IF(VLOOKUP(I632,'Прайс шпак'!C:F,4,0)=N632,"шпак","Ошибка"),"Ошибка")</f>
        <v>шпак</v>
      </c>
      <c r="P632" s="74">
        <f>INDEX('Прайс шпак'!$H:$H,MATCH(I632,'Прайс шпак'!$C:$C,0))*M632</f>
        <v>1700</v>
      </c>
      <c r="Q632" s="72">
        <f>VLOOKUP(P632,Наценка!$A$1:$B$8,2,1)</f>
        <v>1.39</v>
      </c>
      <c r="R632" s="75">
        <f t="shared" si="146"/>
        <v>2363</v>
      </c>
      <c r="S632" s="74">
        <f t="shared" si="138"/>
        <v>2390</v>
      </c>
      <c r="T632" s="75">
        <f>VLOOKUP($A632,'Выгр Кат'!$A:$T,T$1,0)</f>
        <v>1700</v>
      </c>
      <c r="U632" s="75">
        <f>VLOOKUP($A632,'Выгр Кат'!$A:$T,U$1,0)</f>
        <v>2390</v>
      </c>
      <c r="V632" s="76">
        <f t="shared" si="139"/>
        <v>0</v>
      </c>
      <c r="W632" s="76">
        <f t="shared" si="140"/>
        <v>0</v>
      </c>
      <c r="X632" s="77">
        <f>IF(IFERROR(RIGHT(E632,1),"")="✔",S632*(1-#REF!),S632*(1-$X$2))</f>
        <v>2222.6999999999998</v>
      </c>
      <c r="Y632" s="167">
        <f t="shared" si="142"/>
        <v>0.30747058823529394</v>
      </c>
      <c r="Z632" s="167">
        <f t="shared" si="143"/>
        <v>0.14181467181467189</v>
      </c>
      <c r="AA632" s="167">
        <f t="shared" si="144"/>
        <v>0.5235294117647058</v>
      </c>
      <c r="AB632" s="169">
        <f t="shared" si="166"/>
        <v>2590</v>
      </c>
      <c r="AC632" s="161">
        <f>IFERROR(ROUND((VLOOKUP($A632,'ИЗ ГУГЛА'!$B:$Z,AC$1,0)+AE632)*AD632,),VLOOKUP($A632,'ИЗ ГУГЛА'!$B:$Z,AC$1,0))</f>
        <v>2590</v>
      </c>
      <c r="AD632" s="78">
        <v>1</v>
      </c>
      <c r="AE632" s="160">
        <v>0</v>
      </c>
      <c r="AF632" s="117">
        <v>2590</v>
      </c>
      <c r="AG632" s="152" t="s">
        <v>28682</v>
      </c>
      <c r="AH632" s="161" t="str">
        <f>IFERROR(ROUND((VLOOKUP($A632,'ИЗ ГУГЛА'!$B:$Z,AH$1,0)+AJ632)*AI632,),VLOOKUP($A632,'ИЗ ГУГЛА'!$B:$Z,AH$1,0))</f>
        <v/>
      </c>
      <c r="AI632" s="78">
        <v>1</v>
      </c>
      <c r="AJ632" s="160">
        <v>0</v>
      </c>
      <c r="AK632" s="172"/>
      <c r="AL632" s="172"/>
      <c r="AM632" s="161" t="str">
        <f>IFERROR(ROUND((VLOOKUP($A632,'ИЗ ГУГЛА'!$B:$Z,AM$1,0)+AO632)*AN632,),VLOOKUP($A632,'ИЗ ГУГЛА'!$B:$Z,AM$1,0))</f>
        <v/>
      </c>
      <c r="AN632" s="160">
        <v>1</v>
      </c>
      <c r="AO632" s="160">
        <v>0</v>
      </c>
      <c r="AP632" s="172"/>
      <c r="AQ632" s="172"/>
      <c r="AR632" s="161" t="str">
        <f>IFERROR(ROUND((VLOOKUP($A632,'ИЗ ГУГЛА'!$B:$Z,AR$1,0)+AT632)*AS632,),VLOOKUP($A632,'ИЗ ГУГЛА'!$B:$Z,AR$1,0))</f>
        <v/>
      </c>
      <c r="AS632" s="160">
        <v>1</v>
      </c>
      <c r="AT632" s="160">
        <v>0</v>
      </c>
      <c r="AU632" s="172"/>
      <c r="AV632" s="172"/>
    </row>
    <row r="633" spans="1:48" ht="61.5" hidden="1" thickTop="1" thickBot="1">
      <c r="A633" s="121">
        <v>140789</v>
      </c>
      <c r="B633" s="115">
        <f>VLOOKUP($A633,'Выгр Кат'!$A:$T,B$1,0)</f>
        <v>13932</v>
      </c>
      <c r="C633" s="116" t="str">
        <f>VLOOKUP($A633,'Выгр Кат'!$A:$T,C$1,0)</f>
        <v>Оригинальные гидрокомпенсаторы INA для ВАЗ 2110-2112, 2114, Лада Калина, Калина 2, Гранта, Приора, Приора 2 16-ти клапанный двигатель</v>
      </c>
      <c r="D633" s="115" t="str">
        <f>VLOOKUP($A633,'Выгр Кат'!$A:$T,D$1,0)</f>
        <v>Y</v>
      </c>
      <c r="E633" s="115" t="str">
        <f>VLOOKUP($A633,'Выгр Кат'!$A:$T,E$1,0)</f>
        <v>1</v>
      </c>
      <c r="F633" s="115">
        <f>VLOOKUP($A633,'Выгр Кат'!$A:$T,F$1,0)</f>
        <v>0</v>
      </c>
      <c r="G633" s="115" t="str">
        <f>VLOOKUP($A633,'Выгр Кат'!$A:$T,G$1,0)</f>
        <v>420007310</v>
      </c>
      <c r="H633" s="115">
        <f>VLOOKUP($A633,'Выгр Кат'!$A:$T,H$1,0)</f>
        <v>0</v>
      </c>
      <c r="I633" s="71">
        <v>420007310</v>
      </c>
      <c r="J633" s="71">
        <v>420007310</v>
      </c>
      <c r="K633" s="75" t="e">
        <f>VLOOKUP(J633,'Отчет Eplex'!$B:$E,4,0)</f>
        <v>#N/A</v>
      </c>
      <c r="L633" s="75" t="e">
        <f t="shared" si="137"/>
        <v>#N/A</v>
      </c>
      <c r="M633" s="72">
        <v>1</v>
      </c>
      <c r="N633" s="73" t="s">
        <v>2164</v>
      </c>
      <c r="O633" s="72" t="str">
        <f>IFERROR(IF(VLOOKUP(I633,'Прайс шпак'!C:F,4,0)=N633,"шпак","Ошибка"),"Ошибка")</f>
        <v>шпак</v>
      </c>
      <c r="P633" s="74">
        <f>INDEX('Прайс шпак'!$H:$H,MATCH(I633,'Прайс шпак'!$C:$C,0))*M633</f>
        <v>12600</v>
      </c>
      <c r="Q633" s="72">
        <f>VLOOKUP(P633,Наценка!$A$1:$B$8,2,1)</f>
        <v>1.3</v>
      </c>
      <c r="R633" s="75">
        <f t="shared" si="146"/>
        <v>16380</v>
      </c>
      <c r="S633" s="74">
        <f t="shared" si="138"/>
        <v>16390</v>
      </c>
      <c r="T633" s="75">
        <f>VLOOKUP($A633,'Выгр Кат'!$A:$T,T$1,0)</f>
        <v>12600</v>
      </c>
      <c r="U633" s="75">
        <f>VLOOKUP($A633,'Выгр Кат'!$A:$T,U$1,0)</f>
        <v>16390</v>
      </c>
      <c r="V633" s="76">
        <f t="shared" si="139"/>
        <v>0</v>
      </c>
      <c r="W633" s="76">
        <f t="shared" si="140"/>
        <v>0</v>
      </c>
      <c r="X633" s="77">
        <f>IF(IFERROR(RIGHT(E633,1),"")="✔",S633*(1-#REF!),S633*(1-$X$2))</f>
        <v>15242.699999999999</v>
      </c>
      <c r="Y633" s="167">
        <f t="shared" si="142"/>
        <v>0.20973809523809517</v>
      </c>
      <c r="Z633" s="167" t="str">
        <f t="shared" si="143"/>
        <v/>
      </c>
      <c r="AA633" s="167" t="str">
        <f t="shared" si="144"/>
        <v/>
      </c>
      <c r="AB633" s="168"/>
      <c r="AC633" s="161" t="str">
        <f>IFERROR(ROUND((VLOOKUP($A633,'ИЗ ГУГЛА'!$B:$Z,AC$1,0)+AE633)*AD633,),VLOOKUP($A633,'ИЗ ГУГЛА'!$B:$Z,AC$1,0))</f>
        <v/>
      </c>
      <c r="AD633" s="78">
        <v>1</v>
      </c>
      <c r="AE633" s="160">
        <v>0</v>
      </c>
      <c r="AF633" s="118" t="s">
        <v>30426</v>
      </c>
      <c r="AG633" s="152"/>
      <c r="AH633" s="161" t="str">
        <f>IFERROR(ROUND((VLOOKUP($A633,'ИЗ ГУГЛА'!$B:$Z,AH$1,0)+AJ633)*AI633,),VLOOKUP($A633,'ИЗ ГУГЛА'!$B:$Z,AH$1,0))</f>
        <v/>
      </c>
      <c r="AI633" s="78">
        <v>1</v>
      </c>
      <c r="AJ633" s="160">
        <v>0</v>
      </c>
      <c r="AK633" s="172"/>
      <c r="AL633" s="172"/>
      <c r="AM633" s="161" t="str">
        <f>IFERROR(ROUND((VLOOKUP($A633,'ИЗ ГУГЛА'!$B:$Z,AM$1,0)+AO633)*AN633,),VLOOKUP($A633,'ИЗ ГУГЛА'!$B:$Z,AM$1,0))</f>
        <v/>
      </c>
      <c r="AN633" s="160">
        <v>1</v>
      </c>
      <c r="AO633" s="160">
        <v>0</v>
      </c>
      <c r="AP633" s="172"/>
      <c r="AQ633" s="172"/>
      <c r="AR633" s="161" t="str">
        <f>IFERROR(ROUND((VLOOKUP($A633,'ИЗ ГУГЛА'!$B:$Z,AR$1,0)+AT633)*AS633,),VLOOKUP($A633,'ИЗ ГУГЛА'!$B:$Z,AR$1,0))</f>
        <v/>
      </c>
      <c r="AS633" s="160">
        <v>1</v>
      </c>
      <c r="AT633" s="160">
        <v>0</v>
      </c>
      <c r="AU633" s="172"/>
      <c r="AV633" s="172"/>
    </row>
    <row r="634" spans="1:48" ht="61.5" hidden="1" thickTop="1" thickBot="1">
      <c r="A634" s="121">
        <v>204290</v>
      </c>
      <c r="B634" s="115">
        <f>VLOOKUP($A634,'Выгр Кат'!$A:$T,B$1,0)</f>
        <v>1456</v>
      </c>
      <c r="C634" s="116" t="str">
        <f>VLOOKUP($A634,'Выгр Кат'!$A:$T,C$1,0)</f>
        <v>Ремень ГРМ с роликами INA для Лада Калина, Калина 2, Приора, Гранта, Веста, XRAY 16-ти клапанный двигатель</v>
      </c>
      <c r="D634" s="115" t="str">
        <f>VLOOKUP($A634,'Выгр Кат'!$A:$T,D$1,0)</f>
        <v>Y</v>
      </c>
      <c r="E634" s="115" t="str">
        <f>VLOOKUP($A634,'Выгр Кат'!$A:$T,E$1,0)</f>
        <v>1</v>
      </c>
      <c r="F634" s="115">
        <f>VLOOKUP($A634,'Выгр Кат'!$A:$T,F$1,0)</f>
        <v>0</v>
      </c>
      <c r="G634" s="115" t="str">
        <f>VLOOKUP($A634,'Выгр Кат'!$A:$T,G$1,0)</f>
        <v>530053610</v>
      </c>
      <c r="H634" s="115">
        <f>VLOOKUP($A634,'Выгр Кат'!$A:$T,H$1,0)</f>
        <v>0</v>
      </c>
      <c r="I634" s="91" t="str">
        <f>_xlfn.CONCAT(N634," ",G634)</f>
        <v>INA 530053610</v>
      </c>
      <c r="J634" s="71">
        <v>530053610</v>
      </c>
      <c r="K634" s="75" t="e">
        <f>VLOOKUP(J634,'Отчет Eplex'!$B:$E,4,0)</f>
        <v>#N/A</v>
      </c>
      <c r="L634" s="75" t="e">
        <f t="shared" ref="L634:L720" si="168">K634-P634</f>
        <v>#N/A</v>
      </c>
      <c r="M634" s="72">
        <v>1</v>
      </c>
      <c r="N634" s="137" t="s">
        <v>2164</v>
      </c>
      <c r="O634" s="135" t="str">
        <f>IFERROR(IF(INDEX('Прайс шпак'!$F:$F,MATCH(I634,'Прайс шпак'!N:N,0))=N634,"шпак","Ошибка"),"Ошибка")</f>
        <v>шпак</v>
      </c>
      <c r="P634" s="92">
        <f>INDEX('Прайс шпак'!$H:$H,MATCH(I634,'Прайс шпак'!N:N,0))*M634</f>
        <v>5300</v>
      </c>
      <c r="Q634" s="72">
        <f>VLOOKUP(P634,Наценка!$A$1:$B$8,2,1)</f>
        <v>1.34</v>
      </c>
      <c r="R634" s="75">
        <f t="shared" si="146"/>
        <v>7102</v>
      </c>
      <c r="S634" s="74">
        <f t="shared" ref="S634:S720" si="169">IF(R634&lt;=1000,(ROUNDUP(R634,-1)-1),(ROUNDUP(R634,-2)-10))</f>
        <v>7190</v>
      </c>
      <c r="T634" s="75">
        <f>VLOOKUP($A634,'Выгр Кат'!$A:$T,T$1,0)</f>
        <v>5300</v>
      </c>
      <c r="U634" s="75">
        <f>VLOOKUP($A634,'Выгр Кат'!$A:$T,U$1,0)</f>
        <v>7190</v>
      </c>
      <c r="V634" s="76">
        <f t="shared" ref="V634:V720" si="170">P634-T634</f>
        <v>0</v>
      </c>
      <c r="W634" s="76">
        <f t="shared" ref="W634:W720" si="171">S634-U634</f>
        <v>0</v>
      </c>
      <c r="X634" s="77">
        <f>IF(IFERROR(RIGHT(E634,1),"")="✔",S634*(1-#REF!),S634*(1-$X$2))</f>
        <v>6686.7</v>
      </c>
      <c r="Y634" s="167">
        <f t="shared" si="142"/>
        <v>0.26164150943396214</v>
      </c>
      <c r="Z634" s="167">
        <f t="shared" si="143"/>
        <v>0.11901185770750991</v>
      </c>
      <c r="AA634" s="167">
        <f t="shared" si="144"/>
        <v>0.43207547169811322</v>
      </c>
      <c r="AB634" s="169">
        <f>AF634</f>
        <v>7590</v>
      </c>
      <c r="AC634" s="161">
        <f>IFERROR(ROUND((VLOOKUP($A634,'ИЗ ГУГЛА'!$B:$Z,AC$1,0)+AE634)*AD634,),VLOOKUP($A634,'ИЗ ГУГЛА'!$B:$Z,AC$1,0))</f>
        <v>7590</v>
      </c>
      <c r="AD634" s="78">
        <v>1</v>
      </c>
      <c r="AE634" s="160">
        <v>0</v>
      </c>
      <c r="AF634" s="183">
        <v>7590</v>
      </c>
      <c r="AG634" s="152" t="s">
        <v>28612</v>
      </c>
      <c r="AH634" s="161" t="str">
        <f>IFERROR(ROUND((VLOOKUP($A634,'ИЗ ГУГЛА'!$B:$Z,AH$1,0)+AJ634)*AI634,),VLOOKUP($A634,'ИЗ ГУГЛА'!$B:$Z,AH$1,0))</f>
        <v/>
      </c>
      <c r="AI634" s="78">
        <v>1</v>
      </c>
      <c r="AJ634" s="160">
        <v>0</v>
      </c>
      <c r="AK634" s="172"/>
      <c r="AL634" s="172"/>
      <c r="AM634" s="161" t="str">
        <f>IFERROR(ROUND((VLOOKUP($A634,'ИЗ ГУГЛА'!$B:$Z,AM$1,0)+AO634)*AN634,),VLOOKUP($A634,'ИЗ ГУГЛА'!$B:$Z,AM$1,0))</f>
        <v/>
      </c>
      <c r="AN634" s="160">
        <v>1</v>
      </c>
      <c r="AO634" s="160">
        <v>0</v>
      </c>
      <c r="AP634" s="172"/>
      <c r="AQ634" s="172"/>
      <c r="AR634" s="161" t="str">
        <f>IFERROR(ROUND((VLOOKUP($A634,'ИЗ ГУГЛА'!$B:$Z,AR$1,0)+AT634)*AS634,),VLOOKUP($A634,'ИЗ ГУГЛА'!$B:$Z,AR$1,0))</f>
        <v/>
      </c>
      <c r="AS634" s="160">
        <v>1</v>
      </c>
      <c r="AT634" s="160">
        <v>0</v>
      </c>
      <c r="AU634" s="172"/>
      <c r="AV634" s="172"/>
    </row>
    <row r="635" spans="1:48" ht="46.5" hidden="1" thickTop="1" thickBot="1">
      <c r="A635" s="121">
        <v>139955</v>
      </c>
      <c r="B635" s="115">
        <f>VLOOKUP($A635,'Выгр Кат'!$A:$T,B$1,0)</f>
        <v>52817</v>
      </c>
      <c r="C635" s="116" t="str">
        <f>VLOOKUP($A635,'Выгр Кат'!$A:$T,C$1,0)</f>
        <v>Выжимной подшипник INA для Лада Калина 2, Гранта, Датсун mi-DO, on-DO</v>
      </c>
      <c r="D635" s="115" t="str">
        <f>VLOOKUP($A635,'Выгр Кат'!$A:$T,D$1,0)</f>
        <v>Y</v>
      </c>
      <c r="E635" s="115" t="str">
        <f>VLOOKUP($A635,'Выгр Кат'!$A:$T,E$1,0)</f>
        <v>1</v>
      </c>
      <c r="F635" s="115">
        <f>VLOOKUP($A635,'Выгр Кат'!$A:$T,F$1,0)</f>
        <v>0</v>
      </c>
      <c r="G635" s="115" t="str">
        <f>VLOOKUP($A635,'Выгр Кат'!$A:$T,G$1,0)</f>
        <v>21810-1601180-00</v>
      </c>
      <c r="H635" s="115">
        <f>VLOOKUP($A635,'Выгр Кат'!$A:$T,H$1,0)</f>
        <v>0</v>
      </c>
      <c r="I635" s="71" t="s">
        <v>2162</v>
      </c>
      <c r="J635" s="71" t="s">
        <v>2162</v>
      </c>
      <c r="K635" s="75">
        <f>VLOOKUP(J635,'Отчет Eplex'!$B:$E,4,0)</f>
        <v>0</v>
      </c>
      <c r="L635" s="75">
        <f t="shared" si="168"/>
        <v>-1300</v>
      </c>
      <c r="M635" s="72">
        <v>1</v>
      </c>
      <c r="N635" s="73" t="s">
        <v>2164</v>
      </c>
      <c r="O635" s="72" t="str">
        <f>IFERROR(IF(VLOOKUP(I635,'Прайс шпак'!C:F,4,0)=N635,"шпак","Ошибка"),"Ошибка")</f>
        <v>шпак</v>
      </c>
      <c r="P635" s="74">
        <f>INDEX('Прайс шпак'!$H:$H,MATCH(I635,'Прайс шпак'!$C:$C,0))*M635</f>
        <v>1300</v>
      </c>
      <c r="Q635" s="72">
        <f>VLOOKUP(P635,Наценка!$A$1:$B$8,2,1)</f>
        <v>1.39</v>
      </c>
      <c r="R635" s="75">
        <f t="shared" si="146"/>
        <v>1806.9999999999998</v>
      </c>
      <c r="S635" s="74">
        <f t="shared" si="169"/>
        <v>1890</v>
      </c>
      <c r="T635" s="75">
        <f>VLOOKUP($A635,'Выгр Кат'!$A:$T,T$1,0)</f>
        <v>1300</v>
      </c>
      <c r="U635" s="75">
        <f>VLOOKUP($A635,'Выгр Кат'!$A:$T,U$1,0)</f>
        <v>1890</v>
      </c>
      <c r="V635" s="76">
        <f t="shared" si="170"/>
        <v>0</v>
      </c>
      <c r="W635" s="76">
        <f t="shared" si="171"/>
        <v>0</v>
      </c>
      <c r="X635" s="77">
        <f>IF(IFERROR(RIGHT(E635,1),"")="✔",S635*(1-#REF!),S635*(1-$X$2))</f>
        <v>1757.6999999999998</v>
      </c>
      <c r="Y635" s="167">
        <f t="shared" si="142"/>
        <v>0.35207692307692295</v>
      </c>
      <c r="Z635" s="167" t="str">
        <f t="shared" si="143"/>
        <v/>
      </c>
      <c r="AA635" s="167" t="str">
        <f t="shared" si="144"/>
        <v/>
      </c>
      <c r="AB635" s="168"/>
      <c r="AC635" s="161" t="str">
        <f>IFERROR(ROUND((VLOOKUP($A635,'ИЗ ГУГЛА'!$B:$Z,AC$1,0)+AE635)*AD635,),VLOOKUP($A635,'ИЗ ГУГЛА'!$B:$Z,AC$1,0))</f>
        <v/>
      </c>
      <c r="AD635" s="78">
        <v>1</v>
      </c>
      <c r="AE635" s="160">
        <v>0</v>
      </c>
      <c r="AF635" s="118" t="s">
        <v>28492</v>
      </c>
      <c r="AG635" s="152"/>
      <c r="AH635" s="161" t="str">
        <f>IFERROR(ROUND((VLOOKUP($A635,'ИЗ ГУГЛА'!$B:$Z,AH$1,0)+AJ635)*AI635,),VLOOKUP($A635,'ИЗ ГУГЛА'!$B:$Z,AH$1,0))</f>
        <v/>
      </c>
      <c r="AI635" s="78">
        <v>1</v>
      </c>
      <c r="AJ635" s="160">
        <v>0</v>
      </c>
      <c r="AK635" s="172"/>
      <c r="AL635" s="172"/>
      <c r="AM635" s="161" t="str">
        <f>IFERROR(ROUND((VLOOKUP($A635,'ИЗ ГУГЛА'!$B:$Z,AM$1,0)+AO635)*AN635,),VLOOKUP($A635,'ИЗ ГУГЛА'!$B:$Z,AM$1,0))</f>
        <v/>
      </c>
      <c r="AN635" s="160">
        <v>1</v>
      </c>
      <c r="AO635" s="160">
        <v>0</v>
      </c>
      <c r="AP635" s="172"/>
      <c r="AQ635" s="172"/>
      <c r="AR635" s="161" t="str">
        <f>IFERROR(ROUND((VLOOKUP($A635,'ИЗ ГУГЛА'!$B:$Z,AR$1,0)+AT635)*AS635,),VLOOKUP($A635,'ИЗ ГУГЛА'!$B:$Z,AR$1,0))</f>
        <v/>
      </c>
      <c r="AS635" s="160">
        <v>1</v>
      </c>
      <c r="AT635" s="160">
        <v>0</v>
      </c>
      <c r="AU635" s="172"/>
      <c r="AV635" s="172"/>
    </row>
    <row r="636" spans="1:48" ht="46.5" hidden="1" thickTop="1" thickBot="1">
      <c r="A636" s="121">
        <v>157990</v>
      </c>
      <c r="B636" s="115">
        <f>VLOOKUP($A636,'Выгр Кат'!$A:$T,B$1,0)</f>
        <v>1761</v>
      </c>
      <c r="C636" s="116" t="str">
        <f>VLOOKUP($A636,'Выгр Кат'!$A:$T,C$1,0)</f>
        <v>Колодки TRW под задние дисковые тормоза LUCAS для Лада Калина спорт, Гранта спорт</v>
      </c>
      <c r="D636" s="115" t="str">
        <f>VLOOKUP($A636,'Выгр Кат'!$A:$T,D$1,0)</f>
        <v>Y</v>
      </c>
      <c r="E636" s="115" t="str">
        <f>VLOOKUP($A636,'Выгр Кат'!$A:$T,E$1,0)</f>
        <v>1</v>
      </c>
      <c r="F636" s="115">
        <f>VLOOKUP($A636,'Выгр Кат'!$A:$T,F$1,0)</f>
        <v>0</v>
      </c>
      <c r="G636" s="115" t="str">
        <f>VLOOKUP($A636,'Выгр Кат'!$A:$T,G$1,0)</f>
        <v>GDB1384</v>
      </c>
      <c r="H636" s="115">
        <f>VLOOKUP($A636,'Выгр Кат'!$A:$T,H$1,0)</f>
        <v>0</v>
      </c>
      <c r="I636" s="71" t="s">
        <v>3450</v>
      </c>
      <c r="J636" s="71" t="s">
        <v>3450</v>
      </c>
      <c r="K636" s="75">
        <f>VLOOKUP(J636,'Отчет Eplex'!$B:$E,4,0)</f>
        <v>1602.77</v>
      </c>
      <c r="L636" s="75">
        <f t="shared" si="168"/>
        <v>-697.23</v>
      </c>
      <c r="M636" s="72">
        <v>1</v>
      </c>
      <c r="N636" s="73" t="s">
        <v>3449</v>
      </c>
      <c r="O636" s="72" t="str">
        <f>IFERROR(IF(VLOOKUP(I636,'Прайс шпак'!C:F,4,0)=N636,"шпак","Ошибка"),"Ошибка")</f>
        <v>шпак</v>
      </c>
      <c r="P636" s="74">
        <f>INDEX('Прайс шпак'!$H:$H,MATCH(I636,'Прайс шпак'!$C:$C,0))*M636</f>
        <v>2300</v>
      </c>
      <c r="Q636" s="72">
        <f>VLOOKUP(P636,Наценка!$A$1:$B$8,2,1)</f>
        <v>1.39</v>
      </c>
      <c r="R636" s="75">
        <f t="shared" si="146"/>
        <v>3197</v>
      </c>
      <c r="S636" s="74">
        <f t="shared" si="169"/>
        <v>3190</v>
      </c>
      <c r="T636" s="75">
        <f>VLOOKUP($A636,'Выгр Кат'!$A:$T,T$1,0)</f>
        <v>2300</v>
      </c>
      <c r="U636" s="75">
        <f>VLOOKUP($A636,'Выгр Кат'!$A:$T,U$1,0)</f>
        <v>3190</v>
      </c>
      <c r="V636" s="76">
        <f t="shared" si="170"/>
        <v>0</v>
      </c>
      <c r="W636" s="76">
        <f t="shared" si="171"/>
        <v>0</v>
      </c>
      <c r="X636" s="77">
        <f>IF(IFERROR(RIGHT(E636,1),"")="✔",S636*(1-#REF!),S636*(1-$X$2))</f>
        <v>2966.7</v>
      </c>
      <c r="Y636" s="167">
        <f t="shared" si="142"/>
        <v>0.28986956521739127</v>
      </c>
      <c r="Z636" s="167" t="str">
        <f t="shared" si="143"/>
        <v/>
      </c>
      <c r="AA636" s="167" t="str">
        <f t="shared" si="144"/>
        <v/>
      </c>
      <c r="AB636" s="168"/>
      <c r="AC636" s="161" t="str">
        <f>IFERROR(ROUND((VLOOKUP($A636,'ИЗ ГУГЛА'!$B:$Z,AC$1,0)+AE636)*AD636,),VLOOKUP($A636,'ИЗ ГУГЛА'!$B:$Z,AC$1,0))</f>
        <v/>
      </c>
      <c r="AD636" s="78">
        <v>1</v>
      </c>
      <c r="AE636" s="160">
        <v>0</v>
      </c>
      <c r="AF636" s="118" t="s">
        <v>28492</v>
      </c>
      <c r="AG636" s="152"/>
      <c r="AH636" s="161" t="str">
        <f>IFERROR(ROUND((VLOOKUP($A636,'ИЗ ГУГЛА'!$B:$Z,AH$1,0)+AJ636)*AI636,),VLOOKUP($A636,'ИЗ ГУГЛА'!$B:$Z,AH$1,0))</f>
        <v/>
      </c>
      <c r="AI636" s="78">
        <v>1</v>
      </c>
      <c r="AJ636" s="160">
        <v>0</v>
      </c>
      <c r="AK636" s="172"/>
      <c r="AL636" s="172"/>
      <c r="AM636" s="161" t="str">
        <f>IFERROR(ROUND((VLOOKUP($A636,'ИЗ ГУГЛА'!$B:$Z,AM$1,0)+AO636)*AN636,),VLOOKUP($A636,'ИЗ ГУГЛА'!$B:$Z,AM$1,0))</f>
        <v/>
      </c>
      <c r="AN636" s="160">
        <v>1</v>
      </c>
      <c r="AO636" s="160">
        <v>0</v>
      </c>
      <c r="AP636" s="172"/>
      <c r="AQ636" s="172"/>
      <c r="AR636" s="161" t="str">
        <f>IFERROR(ROUND((VLOOKUP($A636,'ИЗ ГУГЛА'!$B:$Z,AR$1,0)+AT636)*AS636,),VLOOKUP($A636,'ИЗ ГУГЛА'!$B:$Z,AR$1,0))</f>
        <v/>
      </c>
      <c r="AS636" s="160">
        <v>1</v>
      </c>
      <c r="AT636" s="160">
        <v>0</v>
      </c>
      <c r="AU636" s="172"/>
      <c r="AV636" s="172"/>
    </row>
    <row r="637" spans="1:48" ht="46.5" hidden="1" thickTop="1" thickBot="1">
      <c r="A637" s="121">
        <v>131924</v>
      </c>
      <c r="B637" s="115">
        <f>VLOOKUP($A637,'Выгр Кат'!$A:$T,B$1,0)</f>
        <v>13936</v>
      </c>
      <c r="C637" s="116" t="str">
        <f>VLOOKUP($A637,'Выгр Кат'!$A:$T,C$1,0)</f>
        <v>Амортизатор задний MONROE Adventure газомасляный для Шевроле Нива</v>
      </c>
      <c r="D637" s="115" t="str">
        <f>VLOOKUP($A637,'Выгр Кат'!$A:$T,D$1,0)</f>
        <v>Y</v>
      </c>
      <c r="E637" s="115" t="str">
        <f>VLOOKUP($A637,'Выгр Кат'!$A:$T,E$1,0)</f>
        <v>0</v>
      </c>
      <c r="F637" s="115">
        <f>VLOOKUP($A637,'Выгр Кат'!$A:$T,F$1,0)</f>
        <v>0</v>
      </c>
      <c r="G637" s="115" t="str">
        <f>VLOOKUP($A637,'Выгр Кат'!$A:$T,G$1,0)</f>
        <v>D8025</v>
      </c>
      <c r="H637" s="115">
        <f>VLOOKUP($A637,'Выгр Кат'!$A:$T,H$1,0)</f>
        <v>0</v>
      </c>
      <c r="I637" s="71" t="s">
        <v>4438</v>
      </c>
      <c r="J637" s="71" t="s">
        <v>4438</v>
      </c>
      <c r="K637" s="75">
        <f>VLOOKUP(J637,'Отчет Eplex'!$B:$E,4,0)</f>
        <v>0</v>
      </c>
      <c r="L637" s="75">
        <f t="shared" si="168"/>
        <v>-4100</v>
      </c>
      <c r="M637" s="72">
        <v>1</v>
      </c>
      <c r="N637" s="73" t="s">
        <v>6627</v>
      </c>
      <c r="O637" s="72" t="str">
        <f>IFERROR(IF(VLOOKUP(I637,'Прайс шпак'!C:F,4,0)=N637,"шпак","Ошибка"),"Ошибка")</f>
        <v>шпак</v>
      </c>
      <c r="P637" s="74">
        <f>INDEX('Прайс шпак'!$H:$H,MATCH(I637,'Прайс шпак'!$C:$C,0))*M637</f>
        <v>4100</v>
      </c>
      <c r="Q637" s="72">
        <f>VLOOKUP(P637,Наценка!$A$1:$B$8,2,1)</f>
        <v>1.39</v>
      </c>
      <c r="R637" s="75">
        <f t="shared" si="146"/>
        <v>5699</v>
      </c>
      <c r="S637" s="74">
        <f t="shared" si="169"/>
        <v>5690</v>
      </c>
      <c r="T637" s="75">
        <f>VLOOKUP($A637,'Выгр Кат'!$A:$T,T$1,0)</f>
        <v>4100</v>
      </c>
      <c r="U637" s="75">
        <f>VLOOKUP($A637,'Выгр Кат'!$A:$T,U$1,0)</f>
        <v>5690</v>
      </c>
      <c r="V637" s="76">
        <f t="shared" si="170"/>
        <v>0</v>
      </c>
      <c r="W637" s="76">
        <f t="shared" si="171"/>
        <v>0</v>
      </c>
      <c r="X637" s="77">
        <f>IF(IFERROR(RIGHT(E637,1),"")="✔",S637*(1-#REF!),S637*(1-$X$2))</f>
        <v>5291.7</v>
      </c>
      <c r="Y637" s="167">
        <f t="shared" si="142"/>
        <v>0.29065853658536578</v>
      </c>
      <c r="Z637" s="167" t="str">
        <f t="shared" si="143"/>
        <v/>
      </c>
      <c r="AA637" s="167" t="str">
        <f t="shared" si="144"/>
        <v/>
      </c>
      <c r="AB637" s="168"/>
      <c r="AC637" s="161" t="str">
        <f>IFERROR(ROUND((VLOOKUP($A637,'ИЗ ГУГЛА'!$B:$Z,AC$1,0)+AE637)*AD637,),VLOOKUP($A637,'ИЗ ГУГЛА'!$B:$Z,AC$1,0))</f>
        <v/>
      </c>
      <c r="AD637" s="78">
        <v>0.5</v>
      </c>
      <c r="AE637" s="160">
        <v>0</v>
      </c>
      <c r="AF637" s="117" t="s">
        <v>30680</v>
      </c>
      <c r="AG637" s="152" t="s">
        <v>28685</v>
      </c>
      <c r="AH637" s="161" t="str">
        <f>IFERROR(ROUND((VLOOKUP($A637,'ИЗ ГУГЛА'!$B:$Z,AH$1,0)+AJ637)*AI637,),VLOOKUP($A637,'ИЗ ГУГЛА'!$B:$Z,AH$1,0))</f>
        <v/>
      </c>
      <c r="AI637" s="78">
        <v>0.5</v>
      </c>
      <c r="AJ637" s="160">
        <v>0</v>
      </c>
      <c r="AK637" s="172"/>
      <c r="AL637" s="172"/>
      <c r="AM637" s="161" t="str">
        <f>IFERROR(ROUND((VLOOKUP($A637,'ИЗ ГУГЛА'!$B:$Z,AM$1,0)+AO637)*AN637,),VLOOKUP($A637,'ИЗ ГУГЛА'!$B:$Z,AM$1,0))</f>
        <v/>
      </c>
      <c r="AN637" s="160">
        <v>1</v>
      </c>
      <c r="AO637" s="160">
        <v>0</v>
      </c>
      <c r="AP637" s="172"/>
      <c r="AQ637" s="172"/>
      <c r="AR637" s="161" t="str">
        <f>IFERROR(ROUND((VLOOKUP($A637,'ИЗ ГУГЛА'!$B:$Z,AR$1,0)+AT637)*AS637,),VLOOKUP($A637,'ИЗ ГУГЛА'!$B:$Z,AR$1,0))</f>
        <v/>
      </c>
      <c r="AS637" s="160">
        <v>1</v>
      </c>
      <c r="AT637" s="160">
        <v>0</v>
      </c>
      <c r="AU637" s="172"/>
      <c r="AV637" s="172"/>
    </row>
    <row r="638" spans="1:48" ht="46.5" hidden="1" thickTop="1" thickBot="1">
      <c r="A638" s="121">
        <v>131925</v>
      </c>
      <c r="B638" s="115">
        <f>VLOOKUP($A638,'Выгр Кат'!$A:$T,B$1,0)</f>
        <v>13933</v>
      </c>
      <c r="C638" s="116" t="str">
        <f>VLOOKUP($A638,'Выгр Кат'!$A:$T,C$1,0)</f>
        <v>Амортизатор передний MONROE Adventure газомасляный для Лада Нива 4х4</v>
      </c>
      <c r="D638" s="115" t="str">
        <f>VLOOKUP($A638,'Выгр Кат'!$A:$T,D$1,0)</f>
        <v>Y</v>
      </c>
      <c r="E638" s="115" t="str">
        <f>VLOOKUP($A638,'Выгр Кат'!$A:$T,E$1,0)</f>
        <v>0</v>
      </c>
      <c r="F638" s="115">
        <f>VLOOKUP($A638,'Выгр Кат'!$A:$T,F$1,0)</f>
        <v>0</v>
      </c>
      <c r="G638" s="115" t="str">
        <f>VLOOKUP($A638,'Выгр Кат'!$A:$T,G$1,0)</f>
        <v>D2599</v>
      </c>
      <c r="H638" s="115">
        <f>VLOOKUP($A638,'Выгр Кат'!$A:$T,H$1,0)</f>
        <v>0</v>
      </c>
      <c r="I638" s="71" t="s">
        <v>4448</v>
      </c>
      <c r="J638" s="71" t="s">
        <v>4448</v>
      </c>
      <c r="K638" s="75">
        <f>VLOOKUP(J638,'Отчет Eplex'!$B:$E,4,0)</f>
        <v>0</v>
      </c>
      <c r="L638" s="75">
        <f t="shared" si="168"/>
        <v>-3250</v>
      </c>
      <c r="M638" s="72">
        <v>1</v>
      </c>
      <c r="N638" s="73" t="s">
        <v>6627</v>
      </c>
      <c r="O638" s="72" t="str">
        <f>IFERROR(IF(VLOOKUP(I638,'Прайс шпак'!C:F,4,0)=N638,"шпак","Ошибка"),"Ошибка")</f>
        <v>шпак</v>
      </c>
      <c r="P638" s="74">
        <f>INDEX('Прайс шпак'!$H:$H,MATCH(I638,'Прайс шпак'!$C:$C,0))*M638</f>
        <v>3250</v>
      </c>
      <c r="Q638" s="72">
        <f>VLOOKUP(P638,Наценка!$A$1:$B$8,2,1)</f>
        <v>1.39</v>
      </c>
      <c r="R638" s="75">
        <f t="shared" si="146"/>
        <v>4517.5</v>
      </c>
      <c r="S638" s="74">
        <f t="shared" si="169"/>
        <v>4590</v>
      </c>
      <c r="T638" s="75">
        <f>VLOOKUP($A638,'Выгр Кат'!$A:$T,T$1,0)</f>
        <v>3250</v>
      </c>
      <c r="U638" s="75">
        <f>VLOOKUP($A638,'Выгр Кат'!$A:$T,U$1,0)</f>
        <v>4590</v>
      </c>
      <c r="V638" s="76">
        <f t="shared" si="170"/>
        <v>0</v>
      </c>
      <c r="W638" s="76">
        <f t="shared" si="171"/>
        <v>0</v>
      </c>
      <c r="X638" s="77">
        <f>IF(IFERROR(RIGHT(E638,1),"")="✔",S638*(1-#REF!),S638*(1-$X$2))</f>
        <v>4268.7</v>
      </c>
      <c r="Y638" s="167">
        <f t="shared" si="142"/>
        <v>0.31344615384615371</v>
      </c>
      <c r="Z638" s="167" t="str">
        <f t="shared" si="143"/>
        <v/>
      </c>
      <c r="AA638" s="167" t="str">
        <f t="shared" si="144"/>
        <v/>
      </c>
      <c r="AB638" s="168"/>
      <c r="AC638" s="161" t="str">
        <f>IFERROR(ROUND((VLOOKUP($A638,'ИЗ ГУГЛА'!$B:$Z,AC$1,0)+AE638)*AD638,),VLOOKUP($A638,'ИЗ ГУГЛА'!$B:$Z,AC$1,0))</f>
        <v/>
      </c>
      <c r="AD638" s="78">
        <v>0.5</v>
      </c>
      <c r="AE638" s="160">
        <v>0</v>
      </c>
      <c r="AF638" s="117" t="s">
        <v>30680</v>
      </c>
      <c r="AG638" s="152" t="s">
        <v>28684</v>
      </c>
      <c r="AH638" s="161" t="str">
        <f>IFERROR(ROUND((VLOOKUP($A638,'ИЗ ГУГЛА'!$B:$Z,AH$1,0)+AJ638)*AI638,),VLOOKUP($A638,'ИЗ ГУГЛА'!$B:$Z,AH$1,0))</f>
        <v/>
      </c>
      <c r="AI638" s="78">
        <v>0.5</v>
      </c>
      <c r="AJ638" s="160">
        <v>0</v>
      </c>
      <c r="AK638" s="172"/>
      <c r="AL638" s="172"/>
      <c r="AM638" s="161" t="str">
        <f>IFERROR(ROUND((VLOOKUP($A638,'ИЗ ГУГЛА'!$B:$Z,AM$1,0)+AO638)*AN638,),VLOOKUP($A638,'ИЗ ГУГЛА'!$B:$Z,AM$1,0))</f>
        <v/>
      </c>
      <c r="AN638" s="160">
        <v>1</v>
      </c>
      <c r="AO638" s="160">
        <v>0</v>
      </c>
      <c r="AP638" s="172"/>
      <c r="AQ638" s="172"/>
      <c r="AR638" s="161" t="str">
        <f>IFERROR(ROUND((VLOOKUP($A638,'ИЗ ГУГЛА'!$B:$Z,AR$1,0)+AT638)*AS638,),VLOOKUP($A638,'ИЗ ГУГЛА'!$B:$Z,AR$1,0))</f>
        <v/>
      </c>
      <c r="AS638" s="160">
        <v>1</v>
      </c>
      <c r="AT638" s="160">
        <v>0</v>
      </c>
      <c r="AU638" s="172"/>
      <c r="AV638" s="172"/>
    </row>
    <row r="639" spans="1:48" ht="46.5" hidden="1" thickTop="1" thickBot="1">
      <c r="A639" s="121">
        <v>186703</v>
      </c>
      <c r="B639" s="115">
        <f>VLOOKUP($A639,'Выгр Кат'!$A:$T,B$1,0)</f>
        <v>29673</v>
      </c>
      <c r="C639" s="116" t="str">
        <f>VLOOKUP($A639,'Выгр Кат'!$A:$T,C$1,0)</f>
        <v>Патрубок печки подводящий ROSTECO для Лада Ларгус с 16-ти клапанным двигателем</v>
      </c>
      <c r="D639" s="115" t="str">
        <f>VLOOKUP($A639,'Выгр Кат'!$A:$T,D$1,0)</f>
        <v>Y</v>
      </c>
      <c r="E639" s="115" t="str">
        <f>VLOOKUP($A639,'Выгр Кат'!$A:$T,E$1,0)</f>
        <v>1</v>
      </c>
      <c r="F639" s="115" t="str">
        <f>VLOOKUP($A639,'Выгр Кат'!$A:$T,F$1,0)</f>
        <v>20407</v>
      </c>
      <c r="G639" s="115" t="str">
        <f>VLOOKUP($A639,'Выгр Кат'!$A:$T,G$1,0)</f>
        <v>6001548890</v>
      </c>
      <c r="H639" s="115">
        <f>VLOOKUP($A639,'Выгр Кат'!$A:$T,H$1,0)</f>
        <v>0</v>
      </c>
      <c r="I639" s="71">
        <v>20407</v>
      </c>
      <c r="J639" s="71">
        <v>20407</v>
      </c>
      <c r="K639" s="75" t="e">
        <f>VLOOKUP(J639,'Отчет Eplex'!$B:$E,4,0)</f>
        <v>#N/A</v>
      </c>
      <c r="L639" s="75" t="e">
        <f t="shared" si="168"/>
        <v>#N/A</v>
      </c>
      <c r="M639" s="72">
        <v>1</v>
      </c>
      <c r="N639" s="73" t="s">
        <v>2562</v>
      </c>
      <c r="O639" s="72" t="str">
        <f>IFERROR(IF(VLOOKUP(I639,'Прайс шпак'!C:F,4,0)=N639,"шпак","Ошибка"),"Ошибка")</f>
        <v>шпак</v>
      </c>
      <c r="P639" s="74">
        <f>INDEX('Прайс шпак'!$H:$H,MATCH(I639,'Прайс шпак'!$C:$C,0))*M639</f>
        <v>290</v>
      </c>
      <c r="Q639" s="72">
        <f>VLOOKUP(P639,Наценка!$A$1:$B$8,2,1)</f>
        <v>1.98</v>
      </c>
      <c r="R639" s="75">
        <f t="shared" si="146"/>
        <v>574.20000000000005</v>
      </c>
      <c r="S639" s="74">
        <f t="shared" si="169"/>
        <v>579</v>
      </c>
      <c r="T639" s="75">
        <f>VLOOKUP($A639,'Выгр Кат'!$A:$T,T$1,0)</f>
        <v>290</v>
      </c>
      <c r="U639" s="75">
        <f>VLOOKUP($A639,'Выгр Кат'!$A:$T,U$1,0)</f>
        <v>579</v>
      </c>
      <c r="V639" s="76">
        <f t="shared" si="170"/>
        <v>0</v>
      </c>
      <c r="W639" s="76">
        <f t="shared" si="171"/>
        <v>0</v>
      </c>
      <c r="X639" s="77">
        <f>IF(IFERROR(RIGHT(E639,1),"")="✔",S639*(1-#REF!),S639*(1-$X$2))</f>
        <v>538.46999999999991</v>
      </c>
      <c r="Y639" s="167">
        <f t="shared" ref="Y639:Y702" si="172">IFERROR(X639/P639-1,"")</f>
        <v>0.85679310344827564</v>
      </c>
      <c r="Z639" s="167">
        <f t="shared" ref="Z639:Z702" si="173">IFERROR((AB639-X639)/AB639,"")</f>
        <v>8.7338983050847599E-2</v>
      </c>
      <c r="AA639" s="167">
        <f t="shared" ref="AA639:AA702" si="174">IFERROR(IF(AB639="","",AB639/P639-1),"")</f>
        <v>1.0344827586206895</v>
      </c>
      <c r="AB639" s="169">
        <f t="shared" ref="AB639:AB640" si="175">AF639</f>
        <v>590</v>
      </c>
      <c r="AC639" s="161">
        <f>IFERROR(ROUND((VLOOKUP($A639,'ИЗ ГУГЛА'!$B:$Z,AC$1,0)+AE639)*AD639,),VLOOKUP($A639,'ИЗ ГУГЛА'!$B:$Z,AC$1,0))</f>
        <v>590</v>
      </c>
      <c r="AD639" s="78">
        <v>1</v>
      </c>
      <c r="AE639" s="160">
        <v>0</v>
      </c>
      <c r="AF639" s="118">
        <v>590</v>
      </c>
      <c r="AG639" s="152" t="s">
        <v>30427</v>
      </c>
      <c r="AH639" s="161" t="str">
        <f>IFERROR(ROUND((VLOOKUP($A639,'ИЗ ГУГЛА'!$B:$Z,AH$1,0)+AJ639)*AI639,),VLOOKUP($A639,'ИЗ ГУГЛА'!$B:$Z,AH$1,0))</f>
        <v/>
      </c>
      <c r="AI639" s="78">
        <v>1</v>
      </c>
      <c r="AJ639" s="160">
        <v>0</v>
      </c>
      <c r="AK639" s="172"/>
      <c r="AL639" s="172"/>
      <c r="AM639" s="161" t="str">
        <f>IFERROR(ROUND((VLOOKUP($A639,'ИЗ ГУГЛА'!$B:$Z,AM$1,0)+AO639)*AN639,),VLOOKUP($A639,'ИЗ ГУГЛА'!$B:$Z,AM$1,0))</f>
        <v/>
      </c>
      <c r="AN639" s="160">
        <v>1</v>
      </c>
      <c r="AO639" s="160">
        <v>0</v>
      </c>
      <c r="AP639" s="172"/>
      <c r="AQ639" s="172"/>
      <c r="AR639" s="161" t="str">
        <f>IFERROR(ROUND((VLOOKUP($A639,'ИЗ ГУГЛА'!$B:$Z,AR$1,0)+AT639)*AS639,),VLOOKUP($A639,'ИЗ ГУГЛА'!$B:$Z,AR$1,0))</f>
        <v/>
      </c>
      <c r="AS639" s="160">
        <v>1</v>
      </c>
      <c r="AT639" s="160">
        <v>0</v>
      </c>
      <c r="AU639" s="172"/>
      <c r="AV639" s="172"/>
    </row>
    <row r="640" spans="1:48" ht="61.5" hidden="1" thickTop="1" thickBot="1">
      <c r="A640" s="121">
        <v>159592</v>
      </c>
      <c r="B640" s="115">
        <f>VLOOKUP($A640,'Выгр Кат'!$A:$T,B$1,0)</f>
        <v>29686</v>
      </c>
      <c r="C640" s="116" t="str">
        <f>VLOOKUP($A640,'Выгр Кат'!$A:$T,C$1,0)</f>
        <v>Комплект сальников ROSTECO КПП ВАЗ 2110 для ВАЗ 2108-21099, 2110-2112, 2113-2115, Лада Калина, Гранта, Приора</v>
      </c>
      <c r="D640" s="115" t="str">
        <f>VLOOKUP($A640,'Выгр Кат'!$A:$T,D$1,0)</f>
        <v>Y</v>
      </c>
      <c r="E640" s="115" t="str">
        <f>VLOOKUP($A640,'Выгр Кат'!$A:$T,E$1,0)</f>
        <v>1</v>
      </c>
      <c r="F640" s="115">
        <f>VLOOKUP($A640,'Выгр Кат'!$A:$T,F$1,0)</f>
        <v>0</v>
      </c>
      <c r="G640" s="115" t="str">
        <f>VLOOKUP($A640,'Выгр Кат'!$A:$T,G$1,0)</f>
        <v>20066 / 2108-1703042, 2110-1701043, 2110-2301034-12</v>
      </c>
      <c r="H640" s="115">
        <f>VLOOKUP($A640,'Выгр Кат'!$A:$T,H$1,0)</f>
        <v>0</v>
      </c>
      <c r="I640" s="71">
        <v>20066</v>
      </c>
      <c r="J640" s="71">
        <v>20066</v>
      </c>
      <c r="K640" s="75" t="e">
        <f>VLOOKUP(J640,'Отчет Eplex'!$B:$E,4,0)</f>
        <v>#N/A</v>
      </c>
      <c r="L640" s="75" t="e">
        <f t="shared" si="168"/>
        <v>#N/A</v>
      </c>
      <c r="M640" s="72">
        <v>1</v>
      </c>
      <c r="N640" s="73" t="s">
        <v>2562</v>
      </c>
      <c r="O640" s="72" t="str">
        <f>IFERROR(IF(VLOOKUP(I640,'Прайс шпак'!C:F,4,0)=N640,"шпак","Ошибка"),"Ошибка")</f>
        <v>шпак</v>
      </c>
      <c r="P640" s="74">
        <f>INDEX('Прайс шпак'!$H:$H,MATCH(I640,'Прайс шпак'!$C:$C,0))*M640</f>
        <v>370</v>
      </c>
      <c r="Q640" s="72">
        <f>VLOOKUP(P640,Наценка!$A$1:$B$8,2,1)</f>
        <v>1.55</v>
      </c>
      <c r="R640" s="75">
        <f t="shared" si="146"/>
        <v>573.5</v>
      </c>
      <c r="S640" s="74">
        <f t="shared" si="169"/>
        <v>579</v>
      </c>
      <c r="T640" s="75">
        <f>VLOOKUP($A640,'Выгр Кат'!$A:$T,T$1,0)</f>
        <v>370</v>
      </c>
      <c r="U640" s="75">
        <f>VLOOKUP($A640,'Выгр Кат'!$A:$T,U$1,0)</f>
        <v>579</v>
      </c>
      <c r="V640" s="76">
        <f t="shared" si="170"/>
        <v>0</v>
      </c>
      <c r="W640" s="76">
        <f t="shared" si="171"/>
        <v>0</v>
      </c>
      <c r="X640" s="77">
        <f>IF(IFERROR(RIGHT(E640,1),"")="✔",S640*(1-#REF!),S640*(1-$X$2))</f>
        <v>538.46999999999991</v>
      </c>
      <c r="Y640" s="167">
        <f t="shared" si="172"/>
        <v>0.45532432432432413</v>
      </c>
      <c r="Z640" s="167">
        <f t="shared" si="173"/>
        <v>0.20696612665684844</v>
      </c>
      <c r="AA640" s="167">
        <f t="shared" si="174"/>
        <v>0.83513513513513504</v>
      </c>
      <c r="AB640" s="169">
        <f t="shared" si="175"/>
        <v>679</v>
      </c>
      <c r="AC640" s="161">
        <f>IFERROR(ROUND((VLOOKUP($A640,'ИЗ ГУГЛА'!$B:$Z,AC$1,0)+AE640)*AD640,),VLOOKUP($A640,'ИЗ ГУГЛА'!$B:$Z,AC$1,0))</f>
        <v>679</v>
      </c>
      <c r="AD640" s="78">
        <v>1</v>
      </c>
      <c r="AE640" s="160">
        <v>0</v>
      </c>
      <c r="AF640" s="183">
        <v>679</v>
      </c>
      <c r="AG640" s="152" t="s">
        <v>30428</v>
      </c>
      <c r="AH640" s="161" t="str">
        <f>IFERROR(ROUND((VLOOKUP($A640,'ИЗ ГУГЛА'!$B:$Z,AH$1,0)+AJ640)*AI640,),VLOOKUP($A640,'ИЗ ГУГЛА'!$B:$Z,AH$1,0))</f>
        <v/>
      </c>
      <c r="AI640" s="78">
        <v>1</v>
      </c>
      <c r="AJ640" s="160">
        <v>0</v>
      </c>
      <c r="AK640" s="172"/>
      <c r="AL640" s="172"/>
      <c r="AM640" s="161" t="str">
        <f>IFERROR(ROUND((VLOOKUP($A640,'ИЗ ГУГЛА'!$B:$Z,AM$1,0)+AO640)*AN640,),VLOOKUP($A640,'ИЗ ГУГЛА'!$B:$Z,AM$1,0))</f>
        <v/>
      </c>
      <c r="AN640" s="160">
        <v>1</v>
      </c>
      <c r="AO640" s="160">
        <v>0</v>
      </c>
      <c r="AP640" s="172"/>
      <c r="AQ640" s="172"/>
      <c r="AR640" s="161" t="str">
        <f>IFERROR(ROUND((VLOOKUP($A640,'ИЗ ГУГЛА'!$B:$Z,AR$1,0)+AT640)*AS640,),VLOOKUP($A640,'ИЗ ГУГЛА'!$B:$Z,AR$1,0))</f>
        <v/>
      </c>
      <c r="AS640" s="160">
        <v>1</v>
      </c>
      <c r="AT640" s="160">
        <v>0</v>
      </c>
      <c r="AU640" s="172"/>
      <c r="AV640" s="172"/>
    </row>
    <row r="641" spans="1:48" ht="31.5" hidden="1" thickTop="1" thickBot="1">
      <c r="A641" s="121">
        <v>217885</v>
      </c>
      <c r="B641" s="115">
        <f>VLOOKUP($A641,'Выгр Кат'!$A:$T,B$1,0)</f>
        <v>29687</v>
      </c>
      <c r="C641" s="116" t="str">
        <f>VLOOKUP($A641,'Выгр Кат'!$A:$T,C$1,0)</f>
        <v>Стойка стабилизатора переднего ROSTECO для Лада Веста</v>
      </c>
      <c r="D641" s="115" t="str">
        <f>VLOOKUP($A641,'Выгр Кат'!$A:$T,D$1,0)</f>
        <v>Y</v>
      </c>
      <c r="E641" s="115" t="str">
        <f>VLOOKUP($A641,'Выгр Кат'!$A:$T,E$1,0)</f>
        <v>1</v>
      </c>
      <c r="F641" s="115">
        <f>VLOOKUP($A641,'Выгр Кат'!$A:$T,F$1,0)</f>
        <v>0</v>
      </c>
      <c r="G641" s="115" t="str">
        <f>VLOOKUP($A641,'Выгр Кат'!$A:$T,G$1,0)</f>
        <v>20835 / 8450006750</v>
      </c>
      <c r="H641" s="115">
        <f>VLOOKUP($A641,'Выгр Кат'!$A:$T,H$1,0)</f>
        <v>0</v>
      </c>
      <c r="I641" s="71">
        <v>20835</v>
      </c>
      <c r="J641" s="71">
        <v>20835</v>
      </c>
      <c r="K641" s="75" t="e">
        <f>VLOOKUP(J641,'Отчет Eplex'!$B:$E,4,0)</f>
        <v>#N/A</v>
      </c>
      <c r="L641" s="75" t="e">
        <f t="shared" si="168"/>
        <v>#N/A</v>
      </c>
      <c r="M641" s="72">
        <v>1</v>
      </c>
      <c r="N641" s="73" t="s">
        <v>2562</v>
      </c>
      <c r="O641" s="72" t="str">
        <f>IFERROR(IF(VLOOKUP(I641,'Прайс шпак'!C:F,4,0)=N641,"шпак","Ошибка"),"Ошибка")</f>
        <v>шпак</v>
      </c>
      <c r="P641" s="74">
        <f>INDEX('Прайс шпак'!$H:$H,MATCH(I641,'Прайс шпак'!$C:$C,0))*M641</f>
        <v>620</v>
      </c>
      <c r="Q641" s="72">
        <f>VLOOKUP(P641,Наценка!$A$1:$B$8,2,1)</f>
        <v>1.5</v>
      </c>
      <c r="R641" s="75">
        <f t="shared" si="146"/>
        <v>930</v>
      </c>
      <c r="S641" s="74">
        <f t="shared" si="169"/>
        <v>929</v>
      </c>
      <c r="T641" s="75">
        <f>VLOOKUP($A641,'Выгр Кат'!$A:$T,T$1,0)</f>
        <v>620</v>
      </c>
      <c r="U641" s="75">
        <f>VLOOKUP($A641,'Выгр Кат'!$A:$T,U$1,0)</f>
        <v>929</v>
      </c>
      <c r="V641" s="76">
        <f t="shared" si="170"/>
        <v>0</v>
      </c>
      <c r="W641" s="76">
        <f t="shared" si="171"/>
        <v>0</v>
      </c>
      <c r="X641" s="77">
        <f>IF(IFERROR(RIGHT(E641,1),"")="✔",S641*(1-#REF!),S641*(1-$X$2))</f>
        <v>863.96999999999991</v>
      </c>
      <c r="Y641" s="167">
        <f t="shared" si="172"/>
        <v>0.39349999999999996</v>
      </c>
      <c r="Z641" s="167" t="str">
        <f t="shared" si="173"/>
        <v/>
      </c>
      <c r="AA641" s="167" t="str">
        <f t="shared" si="174"/>
        <v/>
      </c>
      <c r="AB641" s="168"/>
      <c r="AC641" s="161" t="str">
        <f>IFERROR(ROUND((VLOOKUP($A641,'ИЗ ГУГЛА'!$B:$Z,AC$1,0)+AE641)*AD641,),VLOOKUP($A641,'ИЗ ГУГЛА'!$B:$Z,AC$1,0))</f>
        <v/>
      </c>
      <c r="AD641" s="78">
        <v>1</v>
      </c>
      <c r="AE641" s="160">
        <v>0</v>
      </c>
      <c r="AF641" s="118" t="s">
        <v>28492</v>
      </c>
      <c r="AG641" s="152"/>
      <c r="AH641" s="161" t="str">
        <f>IFERROR(ROUND((VLOOKUP($A641,'ИЗ ГУГЛА'!$B:$Z,AH$1,0)+AJ641)*AI641,),VLOOKUP($A641,'ИЗ ГУГЛА'!$B:$Z,AH$1,0))</f>
        <v/>
      </c>
      <c r="AI641" s="78">
        <v>1</v>
      </c>
      <c r="AJ641" s="160">
        <v>0</v>
      </c>
      <c r="AK641" s="172"/>
      <c r="AL641" s="172"/>
      <c r="AM641" s="161" t="str">
        <f>IFERROR(ROUND((VLOOKUP($A641,'ИЗ ГУГЛА'!$B:$Z,AM$1,0)+AO641)*AN641,),VLOOKUP($A641,'ИЗ ГУГЛА'!$B:$Z,AM$1,0))</f>
        <v/>
      </c>
      <c r="AN641" s="160">
        <v>1</v>
      </c>
      <c r="AO641" s="160">
        <v>0</v>
      </c>
      <c r="AP641" s="172"/>
      <c r="AQ641" s="172"/>
      <c r="AR641" s="161" t="str">
        <f>IFERROR(ROUND((VLOOKUP($A641,'ИЗ ГУГЛА'!$B:$Z,AR$1,0)+AT641)*AS641,),VLOOKUP($A641,'ИЗ ГУГЛА'!$B:$Z,AR$1,0))</f>
        <v/>
      </c>
      <c r="AS641" s="160">
        <v>1</v>
      </c>
      <c r="AT641" s="160">
        <v>0</v>
      </c>
      <c r="AU641" s="172"/>
      <c r="AV641" s="172"/>
    </row>
    <row r="642" spans="1:48" ht="31.5" hidden="1" thickTop="1" thickBot="1">
      <c r="A642" s="121">
        <v>181640</v>
      </c>
      <c r="B642" s="115">
        <f>VLOOKUP($A642,'Выгр Кат'!$A:$T,B$1,0)</f>
        <v>29668</v>
      </c>
      <c r="C642" s="116" t="str">
        <f>VLOOKUP($A642,'Выгр Кат'!$A:$T,C$1,0)</f>
        <v>Опора двигателя правая ROSTECO для Лада Гранта, Калина 2</v>
      </c>
      <c r="D642" s="115" t="str">
        <f>VLOOKUP($A642,'Выгр Кат'!$A:$T,D$1,0)</f>
        <v>Y</v>
      </c>
      <c r="E642" s="115" t="str">
        <f>VLOOKUP($A642,'Выгр Кат'!$A:$T,E$1,0)</f>
        <v>1</v>
      </c>
      <c r="F642" s="115">
        <f>VLOOKUP($A642,'Выгр Кат'!$A:$T,F$1,0)</f>
        <v>0</v>
      </c>
      <c r="G642" s="115" t="str">
        <f>VLOOKUP($A642,'Выгр Кат'!$A:$T,G$1,0)</f>
        <v>20296 / 2190-1001089</v>
      </c>
      <c r="H642" s="115">
        <f>VLOOKUP($A642,'Выгр Кат'!$A:$T,H$1,0)</f>
        <v>0</v>
      </c>
      <c r="I642" s="71">
        <v>20296</v>
      </c>
      <c r="J642" s="71">
        <v>20296</v>
      </c>
      <c r="K642" s="75" t="e">
        <f>VLOOKUP(J642,'Отчет Eplex'!$B:$E,4,0)</f>
        <v>#N/A</v>
      </c>
      <c r="L642" s="75" t="e">
        <f t="shared" si="168"/>
        <v>#N/A</v>
      </c>
      <c r="M642" s="72">
        <v>1</v>
      </c>
      <c r="N642" s="73" t="s">
        <v>2562</v>
      </c>
      <c r="O642" s="72" t="str">
        <f>IFERROR(IF(VLOOKUP(I642,'Прайс шпак'!C:F,4,0)=N642,"шпак","Ошибка"),"Ошибка")</f>
        <v>шпак</v>
      </c>
      <c r="P642" s="74">
        <f>INDEX('Прайс шпак'!$H:$H,MATCH(I642,'Прайс шпак'!$C:$C,0))*M642</f>
        <v>4650</v>
      </c>
      <c r="Q642" s="72">
        <f>VLOOKUP(P642,Наценка!$A$1:$B$8,2,1)</f>
        <v>1.39</v>
      </c>
      <c r="R642" s="75">
        <f t="shared" si="146"/>
        <v>6463.5</v>
      </c>
      <c r="S642" s="74">
        <f t="shared" si="169"/>
        <v>6490</v>
      </c>
      <c r="T642" s="75">
        <f>VLOOKUP($A642,'Выгр Кат'!$A:$T,T$1,0)</f>
        <v>4650</v>
      </c>
      <c r="U642" s="75">
        <f>VLOOKUP($A642,'Выгр Кат'!$A:$T,U$1,0)</f>
        <v>6490</v>
      </c>
      <c r="V642" s="76">
        <f t="shared" si="170"/>
        <v>0</v>
      </c>
      <c r="W642" s="76">
        <f t="shared" si="171"/>
        <v>0</v>
      </c>
      <c r="X642" s="77">
        <f>IF(IFERROR(RIGHT(E642,1),"")="✔",S642*(1-#REF!),S642*(1-$X$2))</f>
        <v>6035.7</v>
      </c>
      <c r="Y642" s="167">
        <f t="shared" si="172"/>
        <v>0.29800000000000004</v>
      </c>
      <c r="Z642" s="167" t="str">
        <f t="shared" si="173"/>
        <v/>
      </c>
      <c r="AA642" s="167" t="str">
        <f t="shared" si="174"/>
        <v/>
      </c>
      <c r="AB642" s="168"/>
      <c r="AC642" s="161" t="str">
        <f>IFERROR(ROUND((VLOOKUP($A642,'ИЗ ГУГЛА'!$B:$Z,AC$1,0)+AE642)*AD642,),VLOOKUP($A642,'ИЗ ГУГЛА'!$B:$Z,AC$1,0))</f>
        <v/>
      </c>
      <c r="AD642" s="78">
        <v>1</v>
      </c>
      <c r="AE642" s="160">
        <v>0</v>
      </c>
      <c r="AF642" s="118" t="s">
        <v>28492</v>
      </c>
      <c r="AG642" s="152"/>
      <c r="AH642" s="161" t="str">
        <f>IFERROR(ROUND((VLOOKUP($A642,'ИЗ ГУГЛА'!$B:$Z,AH$1,0)+AJ642)*AI642,),VLOOKUP($A642,'ИЗ ГУГЛА'!$B:$Z,AH$1,0))</f>
        <v/>
      </c>
      <c r="AI642" s="78">
        <v>1</v>
      </c>
      <c r="AJ642" s="160">
        <v>0</v>
      </c>
      <c r="AK642" s="172"/>
      <c r="AL642" s="172"/>
      <c r="AM642" s="161" t="str">
        <f>IFERROR(ROUND((VLOOKUP($A642,'ИЗ ГУГЛА'!$B:$Z,AM$1,0)+AO642)*AN642,),VLOOKUP($A642,'ИЗ ГУГЛА'!$B:$Z,AM$1,0))</f>
        <v/>
      </c>
      <c r="AN642" s="160">
        <v>1</v>
      </c>
      <c r="AO642" s="160">
        <v>0</v>
      </c>
      <c r="AP642" s="172"/>
      <c r="AQ642" s="172"/>
      <c r="AR642" s="161" t="str">
        <f>IFERROR(ROUND((VLOOKUP($A642,'ИЗ ГУГЛА'!$B:$Z,AR$1,0)+AT642)*AS642,),VLOOKUP($A642,'ИЗ ГУГЛА'!$B:$Z,AR$1,0))</f>
        <v/>
      </c>
      <c r="AS642" s="160">
        <v>1</v>
      </c>
      <c r="AT642" s="160">
        <v>0</v>
      </c>
      <c r="AU642" s="172"/>
      <c r="AV642" s="172"/>
    </row>
    <row r="643" spans="1:48" ht="31.5" hidden="1" thickTop="1" thickBot="1">
      <c r="A643" s="121">
        <v>181630</v>
      </c>
      <c r="B643" s="115">
        <f>VLOOKUP($A643,'Выгр Кат'!$A:$T,B$1,0)</f>
        <v>29661</v>
      </c>
      <c r="C643" s="116" t="str">
        <f>VLOOKUP($A643,'Выгр Кат'!$A:$T,C$1,0)</f>
        <v>Опора двигателя левая ROSTECO для Лада Калина</v>
      </c>
      <c r="D643" s="115" t="str">
        <f>VLOOKUP($A643,'Выгр Кат'!$A:$T,D$1,0)</f>
        <v>Y</v>
      </c>
      <c r="E643" s="115" t="str">
        <f>VLOOKUP($A643,'Выгр Кат'!$A:$T,E$1,0)</f>
        <v>1</v>
      </c>
      <c r="F643" s="115">
        <f>VLOOKUP($A643,'Выгр Кат'!$A:$T,F$1,0)</f>
        <v>0</v>
      </c>
      <c r="G643" s="115" t="str">
        <f>VLOOKUP($A643,'Выгр Кат'!$A:$T,G$1,0)</f>
        <v>20090 / 1118-1001245</v>
      </c>
      <c r="H643" s="115">
        <f>VLOOKUP($A643,'Выгр Кат'!$A:$T,H$1,0)</f>
        <v>0</v>
      </c>
      <c r="I643" s="71">
        <v>20090</v>
      </c>
      <c r="J643" s="71">
        <v>20090</v>
      </c>
      <c r="K643" s="75" t="e">
        <f>VLOOKUP(J643,'Отчет Eplex'!$B:$E,4,0)</f>
        <v>#N/A</v>
      </c>
      <c r="L643" s="75" t="e">
        <f t="shared" si="168"/>
        <v>#N/A</v>
      </c>
      <c r="M643" s="72">
        <v>1</v>
      </c>
      <c r="N643" s="73" t="s">
        <v>2562</v>
      </c>
      <c r="O643" s="72" t="str">
        <f>IFERROR(IF(VLOOKUP(I643,'Прайс шпак'!C:F,4,0)=N643,"шпак","Ошибка"),"Ошибка")</f>
        <v>шпак</v>
      </c>
      <c r="P643" s="74">
        <f>INDEX('Прайс шпак'!$H:$H,MATCH(I643,'Прайс шпак'!$C:$C,0))*M643</f>
        <v>1400</v>
      </c>
      <c r="Q643" s="72">
        <f>VLOOKUP(P643,Наценка!$A$1:$B$8,2,1)</f>
        <v>1.39</v>
      </c>
      <c r="R643" s="75">
        <f t="shared" ref="R643:R706" si="176">P643*Q643</f>
        <v>1945.9999999999998</v>
      </c>
      <c r="S643" s="74">
        <f t="shared" si="169"/>
        <v>1990</v>
      </c>
      <c r="T643" s="75">
        <f>VLOOKUP($A643,'Выгр Кат'!$A:$T,T$1,0)</f>
        <v>1400</v>
      </c>
      <c r="U643" s="75">
        <f>VLOOKUP($A643,'Выгр Кат'!$A:$T,U$1,0)</f>
        <v>1990</v>
      </c>
      <c r="V643" s="76">
        <f t="shared" si="170"/>
        <v>0</v>
      </c>
      <c r="W643" s="76">
        <f t="shared" si="171"/>
        <v>0</v>
      </c>
      <c r="X643" s="77">
        <f>IF(IFERROR(RIGHT(E643,1),"")="✔",S643*(1-#REF!),S643*(1-$X$2))</f>
        <v>1850.6999999999998</v>
      </c>
      <c r="Y643" s="167">
        <f t="shared" si="172"/>
        <v>0.32192857142857134</v>
      </c>
      <c r="Z643" s="167" t="str">
        <f t="shared" si="173"/>
        <v/>
      </c>
      <c r="AA643" s="167" t="str">
        <f t="shared" si="174"/>
        <v/>
      </c>
      <c r="AB643" s="168"/>
      <c r="AC643" s="161" t="str">
        <f>IFERROR(ROUND((VLOOKUP($A643,'ИЗ ГУГЛА'!$B:$Z,AC$1,0)+AE643)*AD643,),VLOOKUP($A643,'ИЗ ГУГЛА'!$B:$Z,AC$1,0))</f>
        <v/>
      </c>
      <c r="AD643" s="78">
        <v>1</v>
      </c>
      <c r="AE643" s="160">
        <v>0</v>
      </c>
      <c r="AF643" s="118" t="s">
        <v>28492</v>
      </c>
      <c r="AG643" s="152"/>
      <c r="AH643" s="161" t="str">
        <f>IFERROR(ROUND((VLOOKUP($A643,'ИЗ ГУГЛА'!$B:$Z,AH$1,0)+AJ643)*AI643,),VLOOKUP($A643,'ИЗ ГУГЛА'!$B:$Z,AH$1,0))</f>
        <v/>
      </c>
      <c r="AI643" s="78">
        <v>1</v>
      </c>
      <c r="AJ643" s="160">
        <v>0</v>
      </c>
      <c r="AK643" s="172"/>
      <c r="AL643" s="172"/>
      <c r="AM643" s="161" t="str">
        <f>IFERROR(ROUND((VLOOKUP($A643,'ИЗ ГУГЛА'!$B:$Z,AM$1,0)+AO643)*AN643,),VLOOKUP($A643,'ИЗ ГУГЛА'!$B:$Z,AM$1,0))</f>
        <v/>
      </c>
      <c r="AN643" s="160">
        <v>1</v>
      </c>
      <c r="AO643" s="160">
        <v>0</v>
      </c>
      <c r="AP643" s="172"/>
      <c r="AQ643" s="172"/>
      <c r="AR643" s="161" t="str">
        <f>IFERROR(ROUND((VLOOKUP($A643,'ИЗ ГУГЛА'!$B:$Z,AR$1,0)+AT643)*AS643,),VLOOKUP($A643,'ИЗ ГУГЛА'!$B:$Z,AR$1,0))</f>
        <v/>
      </c>
      <c r="AS643" s="160">
        <v>1</v>
      </c>
      <c r="AT643" s="160">
        <v>0</v>
      </c>
      <c r="AU643" s="172"/>
      <c r="AV643" s="172"/>
    </row>
    <row r="644" spans="1:48" ht="31.5" hidden="1" thickTop="1" thickBot="1">
      <c r="A644" s="121">
        <v>181615</v>
      </c>
      <c r="B644" s="115">
        <f>VLOOKUP($A644,'Выгр Кат'!$A:$T,B$1,0)</f>
        <v>29650</v>
      </c>
      <c r="C644" s="116" t="str">
        <f>VLOOKUP($A644,'Выгр Кат'!$A:$T,C$1,0)</f>
        <v>Опора двигателя задняя ROSTECO для Лада Гранта, Калина 2</v>
      </c>
      <c r="D644" s="115" t="str">
        <f>VLOOKUP($A644,'Выгр Кат'!$A:$T,D$1,0)</f>
        <v>Y</v>
      </c>
      <c r="E644" s="115" t="str">
        <f>VLOOKUP($A644,'Выгр Кат'!$A:$T,E$1,0)</f>
        <v>1</v>
      </c>
      <c r="F644" s="115">
        <f>VLOOKUP($A644,'Выгр Кат'!$A:$T,F$1,0)</f>
        <v>0</v>
      </c>
      <c r="G644" s="115" t="str">
        <f>VLOOKUP($A644,'Выгр Кат'!$A:$T,G$1,0)</f>
        <v>20294 / 2190-1001033</v>
      </c>
      <c r="H644" s="115">
        <f>VLOOKUP($A644,'Выгр Кат'!$A:$T,H$1,0)</f>
        <v>0</v>
      </c>
      <c r="I644" s="71">
        <v>20294</v>
      </c>
      <c r="J644" s="71">
        <v>20294</v>
      </c>
      <c r="K644" s="75" t="e">
        <f>VLOOKUP(J644,'Отчет Eplex'!$B:$E,4,0)</f>
        <v>#N/A</v>
      </c>
      <c r="L644" s="75" t="e">
        <f t="shared" si="168"/>
        <v>#N/A</v>
      </c>
      <c r="M644" s="72">
        <v>1</v>
      </c>
      <c r="N644" s="73" t="s">
        <v>2562</v>
      </c>
      <c r="O644" s="72" t="str">
        <f>IFERROR(IF(VLOOKUP(I644,'Прайс шпак'!C:F,4,0)=N644,"шпак","Ошибка"),"Ошибка")</f>
        <v>шпак</v>
      </c>
      <c r="P644" s="74">
        <f>INDEX('Прайс шпак'!$H:$H,MATCH(I644,'Прайс шпак'!$C:$C,0))*M644</f>
        <v>1300</v>
      </c>
      <c r="Q644" s="72">
        <f>VLOOKUP(P644,Наценка!$A$1:$B$8,2,1)</f>
        <v>1.39</v>
      </c>
      <c r="R644" s="75">
        <f t="shared" si="176"/>
        <v>1806.9999999999998</v>
      </c>
      <c r="S644" s="74">
        <f t="shared" si="169"/>
        <v>1890</v>
      </c>
      <c r="T644" s="75">
        <f>VLOOKUP($A644,'Выгр Кат'!$A:$T,T$1,0)</f>
        <v>1300</v>
      </c>
      <c r="U644" s="75">
        <f>VLOOKUP($A644,'Выгр Кат'!$A:$T,U$1,0)</f>
        <v>1890</v>
      </c>
      <c r="V644" s="76">
        <f t="shared" si="170"/>
        <v>0</v>
      </c>
      <c r="W644" s="76">
        <f t="shared" si="171"/>
        <v>0</v>
      </c>
      <c r="X644" s="77">
        <f>IF(IFERROR(RIGHT(E644,1),"")="✔",S644*(1-#REF!),S644*(1-$X$2))</f>
        <v>1757.6999999999998</v>
      </c>
      <c r="Y644" s="167">
        <f t="shared" si="172"/>
        <v>0.35207692307692295</v>
      </c>
      <c r="Z644" s="167" t="str">
        <f t="shared" si="173"/>
        <v/>
      </c>
      <c r="AA644" s="167" t="str">
        <f t="shared" si="174"/>
        <v/>
      </c>
      <c r="AB644" s="168"/>
      <c r="AC644" s="161" t="str">
        <f>IFERROR(ROUND((VLOOKUP($A644,'ИЗ ГУГЛА'!$B:$Z,AC$1,0)+AE644)*AD644,),VLOOKUP($A644,'ИЗ ГУГЛА'!$B:$Z,AC$1,0))</f>
        <v/>
      </c>
      <c r="AD644" s="78">
        <v>1</v>
      </c>
      <c r="AE644" s="160">
        <v>0</v>
      </c>
      <c r="AF644" s="118" t="s">
        <v>28492</v>
      </c>
      <c r="AG644" s="152"/>
      <c r="AH644" s="161" t="str">
        <f>IFERROR(ROUND((VLOOKUP($A644,'ИЗ ГУГЛА'!$B:$Z,AH$1,0)+AJ644)*AI644,),VLOOKUP($A644,'ИЗ ГУГЛА'!$B:$Z,AH$1,0))</f>
        <v/>
      </c>
      <c r="AI644" s="78">
        <v>1</v>
      </c>
      <c r="AJ644" s="160">
        <v>0</v>
      </c>
      <c r="AK644" s="172"/>
      <c r="AL644" s="172"/>
      <c r="AM644" s="161" t="str">
        <f>IFERROR(ROUND((VLOOKUP($A644,'ИЗ ГУГЛА'!$B:$Z,AM$1,0)+AO644)*AN644,),VLOOKUP($A644,'ИЗ ГУГЛА'!$B:$Z,AM$1,0))</f>
        <v/>
      </c>
      <c r="AN644" s="160">
        <v>1</v>
      </c>
      <c r="AO644" s="160">
        <v>0</v>
      </c>
      <c r="AP644" s="172"/>
      <c r="AQ644" s="172"/>
      <c r="AR644" s="161" t="str">
        <f>IFERROR(ROUND((VLOOKUP($A644,'ИЗ ГУГЛА'!$B:$Z,AR$1,0)+AT644)*AS644,),VLOOKUP($A644,'ИЗ ГУГЛА'!$B:$Z,AR$1,0))</f>
        <v/>
      </c>
      <c r="AS644" s="160">
        <v>1</v>
      </c>
      <c r="AT644" s="160">
        <v>0</v>
      </c>
      <c r="AU644" s="172"/>
      <c r="AV644" s="172"/>
    </row>
    <row r="645" spans="1:48" ht="46.5" thickTop="1" thickBot="1">
      <c r="A645" s="121">
        <v>218684</v>
      </c>
      <c r="B645" s="115">
        <f>VLOOKUP($A645,'Выгр Кат'!$A:$T,B$1,0)</f>
        <v>115686</v>
      </c>
      <c r="C645" s="116" t="str">
        <f>VLOOKUP($A645,'Выгр Кат'!$A:$T,C$1,0)</f>
        <v>Сцепление SACHS в сборе без гидравлического выжимного подшипника для Лада Ларгус</v>
      </c>
      <c r="D645" s="115" t="str">
        <f>VLOOKUP($A645,'Выгр Кат'!$A:$T,D$1,0)</f>
        <v>Y</v>
      </c>
      <c r="E645" s="115" t="str">
        <f>VLOOKUP($A645,'Выгр Кат'!$A:$T,E$1,0)</f>
        <v>1</v>
      </c>
      <c r="F645" s="115">
        <f>VLOOKUP($A645,'Выгр Кат'!$A:$T,F$1,0)</f>
        <v>0</v>
      </c>
      <c r="G645" s="115" t="str">
        <f>VLOOKUP($A645,'Выгр Кат'!$A:$T,G$1,0)</f>
        <v>3000951634</v>
      </c>
      <c r="H645" s="115">
        <f>VLOOKUP($A645,'Выгр Кат'!$A:$T,H$1,0)</f>
        <v>0</v>
      </c>
      <c r="I645" s="71">
        <v>3000951634</v>
      </c>
      <c r="J645" s="71">
        <v>3000951634</v>
      </c>
      <c r="K645" s="75" t="e">
        <f>VLOOKUP(J645,'Отчет Eplex'!$B:$E,4,0)</f>
        <v>#N/A</v>
      </c>
      <c r="L645" s="75" t="e">
        <f t="shared" si="168"/>
        <v>#N/A</v>
      </c>
      <c r="M645" s="72">
        <v>1</v>
      </c>
      <c r="N645" s="73" t="s">
        <v>2566</v>
      </c>
      <c r="O645" s="72" t="str">
        <f>IFERROR(IF(VLOOKUP(I645,'Прайс шпак'!C:F,4,0)=N645,"шпак","Ошибка"),"Ошибка")</f>
        <v>шпак</v>
      </c>
      <c r="P645" s="74">
        <f>INDEX('Прайс шпак'!$H:$H,MATCH(I645,'Прайс шпак'!$C:$C,0))*M645</f>
        <v>9800</v>
      </c>
      <c r="Q645" s="72">
        <f>VLOOKUP(P645,Наценка!$A$1:$B$8,2,1)</f>
        <v>1.34</v>
      </c>
      <c r="R645" s="126">
        <f>AB645*1.04</f>
        <v>12850.24</v>
      </c>
      <c r="S645" s="74">
        <f t="shared" si="169"/>
        <v>12890</v>
      </c>
      <c r="T645" s="75">
        <f>VLOOKUP($A645,'Выгр Кат'!$A:$T,T$1,0)</f>
        <v>9800</v>
      </c>
      <c r="U645" s="75">
        <f>VLOOKUP($A645,'Выгр Кат'!$A:$T,U$1,0)</f>
        <v>13290</v>
      </c>
      <c r="V645" s="76">
        <f t="shared" si="170"/>
        <v>0</v>
      </c>
      <c r="W645" s="76">
        <f t="shared" si="171"/>
        <v>-400</v>
      </c>
      <c r="X645" s="77">
        <f>IF(IFERROR(RIGHT(E645,1),"")="✔",S645*(1-#REF!),S645*(1-$X$2))</f>
        <v>11987.699999999999</v>
      </c>
      <c r="Y645" s="167">
        <f t="shared" si="172"/>
        <v>0.2232346938775509</v>
      </c>
      <c r="Z645" s="167">
        <f t="shared" si="173"/>
        <v>2.980738102945946E-2</v>
      </c>
      <c r="AA645" s="167">
        <f t="shared" si="174"/>
        <v>0.26081632653061226</v>
      </c>
      <c r="AB645" s="174">
        <f>AK645</f>
        <v>12356</v>
      </c>
      <c r="AC645" s="161">
        <f>IFERROR(ROUND((VLOOKUP($A645,'ИЗ ГУГЛА'!$B:$Z,AC$1,0)+AE645)*AD645,),VLOOKUP($A645,'ИЗ ГУГЛА'!$B:$Z,AC$1,0))</f>
        <v>14990</v>
      </c>
      <c r="AD645" s="78">
        <v>1</v>
      </c>
      <c r="AE645" s="160">
        <v>0</v>
      </c>
      <c r="AF645" s="183">
        <v>14990</v>
      </c>
      <c r="AG645" s="152" t="s">
        <v>28686</v>
      </c>
      <c r="AH645" s="161">
        <f>IFERROR(ROUND((VLOOKUP($A645,'ИЗ ГУГЛА'!$B:$Z,AH$1,0)+AJ645)*AI645,),VLOOKUP($A645,'ИЗ ГУГЛА'!$B:$Z,AH$1,0))</f>
        <v>12356</v>
      </c>
      <c r="AI645" s="78">
        <v>1</v>
      </c>
      <c r="AJ645" s="160">
        <v>0</v>
      </c>
      <c r="AK645" s="184">
        <v>12356</v>
      </c>
      <c r="AL645" s="172" t="s">
        <v>33350</v>
      </c>
      <c r="AM645" s="161" t="str">
        <f>IFERROR(ROUND((VLOOKUP($A645,'ИЗ ГУГЛА'!$B:$Z,AM$1,0)+AO645)*AN645,),VLOOKUP($A645,'ИЗ ГУГЛА'!$B:$Z,AM$1,0))</f>
        <v/>
      </c>
      <c r="AN645" s="160">
        <v>1</v>
      </c>
      <c r="AO645" s="160">
        <v>0</v>
      </c>
      <c r="AP645" s="172"/>
      <c r="AQ645" s="172"/>
      <c r="AR645" s="161" t="str">
        <f>IFERROR(ROUND((VLOOKUP($A645,'ИЗ ГУГЛА'!$B:$Z,AR$1,0)+AT645)*AS645,),VLOOKUP($A645,'ИЗ ГУГЛА'!$B:$Z,AR$1,0))</f>
        <v/>
      </c>
      <c r="AS645" s="160">
        <v>1</v>
      </c>
      <c r="AT645" s="160">
        <v>0</v>
      </c>
      <c r="AU645" s="172"/>
      <c r="AV645" s="172"/>
    </row>
    <row r="646" spans="1:48" ht="61.5" hidden="1" thickTop="1" thickBot="1">
      <c r="A646" s="121">
        <v>187461</v>
      </c>
      <c r="B646" s="115">
        <f>VLOOKUP($A646,'Выгр Кат'!$A:$T,B$1,0)</f>
        <v>20533</v>
      </c>
      <c r="C646" s="116" t="str">
        <f>VLOOKUP($A646,'Выгр Кат'!$A:$T,C$1,0)</f>
        <v>Передние тормозные диски R14 вентилируемые Sangsin  HI-Q для ВАЗ 2110-2112, Лада Калина 2, Приора, Приора 2</v>
      </c>
      <c r="D646" s="115" t="str">
        <f>VLOOKUP($A646,'Выгр Кат'!$A:$T,D$1,0)</f>
        <v>Y</v>
      </c>
      <c r="E646" s="115" t="str">
        <f>VLOOKUP($A646,'Выгр Кат'!$A:$T,E$1,0)</f>
        <v>0</v>
      </c>
      <c r="F646" s="115">
        <f>VLOOKUP($A646,'Выгр Кат'!$A:$T,F$1,0)</f>
        <v>0</v>
      </c>
      <c r="G646" s="115" t="str">
        <f>VLOOKUP($A646,'Выгр Кат'!$A:$T,G$1,0)</f>
        <v>SD5803</v>
      </c>
      <c r="H646" s="115">
        <f>VLOOKUP($A646,'Выгр Кат'!$A:$T,H$1,0)</f>
        <v>0</v>
      </c>
      <c r="I646" s="71" t="s">
        <v>315</v>
      </c>
      <c r="J646" s="71" t="s">
        <v>315</v>
      </c>
      <c r="K646" s="75">
        <f>VLOOKUP(J646,'Отчет Eplex'!$B:$E,4,0)</f>
        <v>0</v>
      </c>
      <c r="L646" s="75">
        <f t="shared" si="168"/>
        <v>-4700</v>
      </c>
      <c r="M646" s="72">
        <v>1</v>
      </c>
      <c r="N646" s="73" t="s">
        <v>2572</v>
      </c>
      <c r="O646" s="72" t="str">
        <f>IFERROR(IF(VLOOKUP(I646,'Прайс шпак'!C:F,4,0)=N646,"шпак","Ошибка"),"Ошибка")</f>
        <v>шпак</v>
      </c>
      <c r="P646" s="74">
        <f>INDEX('Прайс шпак'!$H:$H,MATCH(I646,'Прайс шпак'!$C:$C,0))*M646</f>
        <v>4700</v>
      </c>
      <c r="Q646" s="72">
        <f>VLOOKUP(P646,Наценка!$A$1:$B$8,2,1)</f>
        <v>1.39</v>
      </c>
      <c r="R646" s="75">
        <f t="shared" si="176"/>
        <v>6532.9999999999991</v>
      </c>
      <c r="S646" s="74">
        <f t="shared" si="169"/>
        <v>6590</v>
      </c>
      <c r="T646" s="75">
        <f>VLOOKUP($A646,'Выгр Кат'!$A:$T,T$1,0)</f>
        <v>4700</v>
      </c>
      <c r="U646" s="75">
        <f>VLOOKUP($A646,'Выгр Кат'!$A:$T,U$1,0)</f>
        <v>6590</v>
      </c>
      <c r="V646" s="76">
        <f t="shared" si="170"/>
        <v>0</v>
      </c>
      <c r="W646" s="76">
        <f t="shared" si="171"/>
        <v>0</v>
      </c>
      <c r="X646" s="77">
        <f>IF(IFERROR(RIGHT(E646,1),"")="✔",S646*(1-#REF!),S646*(1-$X$2))</f>
        <v>6128.7</v>
      </c>
      <c r="Y646" s="167">
        <f t="shared" si="172"/>
        <v>0.30397872340425525</v>
      </c>
      <c r="Z646" s="167">
        <f t="shared" si="173"/>
        <v>0.14760778859527124</v>
      </c>
      <c r="AA646" s="167">
        <f t="shared" si="174"/>
        <v>0.52978723404255312</v>
      </c>
      <c r="AB646" s="169">
        <f t="shared" ref="AB646" si="177">AF646</f>
        <v>7190</v>
      </c>
      <c r="AC646" s="161">
        <f>IFERROR(ROUND((VLOOKUP($A646,'ИЗ ГУГЛА'!$B:$Z,AC$1,0)+AE646)*AD646,),VLOOKUP($A646,'ИЗ ГУГЛА'!$B:$Z,AC$1,0))</f>
        <v>7190</v>
      </c>
      <c r="AD646" s="78">
        <v>1</v>
      </c>
      <c r="AE646" s="160">
        <v>0</v>
      </c>
      <c r="AF646" s="183">
        <v>7190</v>
      </c>
      <c r="AG646" s="152" t="s">
        <v>30429</v>
      </c>
      <c r="AH646" s="161" t="str">
        <f>IFERROR(ROUND((VLOOKUP($A646,'ИЗ ГУГЛА'!$B:$Z,AH$1,0)+AJ646)*AI646,),VLOOKUP($A646,'ИЗ ГУГЛА'!$B:$Z,AH$1,0))</f>
        <v/>
      </c>
      <c r="AI646" s="78">
        <v>1</v>
      </c>
      <c r="AJ646" s="160">
        <v>0</v>
      </c>
      <c r="AK646" s="172"/>
      <c r="AL646" s="172"/>
      <c r="AM646" s="161" t="str">
        <f>IFERROR(ROUND((VLOOKUP($A646,'ИЗ ГУГЛА'!$B:$Z,AM$1,0)+AO646)*AN646,),VLOOKUP($A646,'ИЗ ГУГЛА'!$B:$Z,AM$1,0))</f>
        <v/>
      </c>
      <c r="AN646" s="160">
        <v>1</v>
      </c>
      <c r="AO646" s="160">
        <v>0</v>
      </c>
      <c r="AP646" s="172"/>
      <c r="AQ646" s="172"/>
      <c r="AR646" s="161" t="str">
        <f>IFERROR(ROUND((VLOOKUP($A646,'ИЗ ГУГЛА'!$B:$Z,AR$1,0)+AT646)*AS646,),VLOOKUP($A646,'ИЗ ГУГЛА'!$B:$Z,AR$1,0))</f>
        <v/>
      </c>
      <c r="AS646" s="160">
        <v>1</v>
      </c>
      <c r="AT646" s="160">
        <v>0</v>
      </c>
      <c r="AU646" s="172"/>
      <c r="AV646" s="172"/>
    </row>
    <row r="647" spans="1:48" ht="46.5" hidden="1" thickTop="1" thickBot="1">
      <c r="A647" s="121">
        <v>256864</v>
      </c>
      <c r="B647" s="115">
        <f>VLOOKUP($A647,'Выгр Кат'!$A:$T,B$1,0)</f>
        <v>178213</v>
      </c>
      <c r="C647" s="116" t="str">
        <f>VLOOKUP($A647,'Выгр Кат'!$A:$T,C$1,0)</f>
        <v>ШРУС STARNER внешний ВАЗ-2190 с AКПП и ABS для Лада Гранта, Гранта FL, Калина 2, Датсун mi-DO, on-DO</v>
      </c>
      <c r="D647" s="115" t="str">
        <f>VLOOKUP($A647,'Выгр Кат'!$A:$T,D$1,0)</f>
        <v>Y</v>
      </c>
      <c r="E647" s="115" t="str">
        <f>VLOOKUP($A647,'Выгр Кат'!$A:$T,E$1,0)</f>
        <v>1</v>
      </c>
      <c r="F647" s="115" t="str">
        <f>VLOOKUP($A647,'Выгр Кат'!$A:$T,F$1,0)</f>
        <v>S201691</v>
      </c>
      <c r="G647" s="115" t="str">
        <f>VLOOKUP($A647,'Выгр Кат'!$A:$T,G$1,0)</f>
        <v>21902221501200</v>
      </c>
      <c r="H647" s="115" t="str">
        <f>VLOOKUP($A647,'Выгр Кат'!$A:$T,H$1,0)</f>
        <v>21902-2215012</v>
      </c>
      <c r="I647" s="71" t="s">
        <v>26203</v>
      </c>
      <c r="J647" s="71" t="s">
        <v>26203</v>
      </c>
      <c r="K647" s="75">
        <f>VLOOKUP(J647,'Отчет Eplex'!$B:$E,4,0)</f>
        <v>1562.27</v>
      </c>
      <c r="L647" s="75">
        <f t="shared" si="168"/>
        <v>62.269999999999982</v>
      </c>
      <c r="M647" s="72">
        <v>1</v>
      </c>
      <c r="N647" s="73" t="s">
        <v>3336</v>
      </c>
      <c r="O647" s="72" t="str">
        <f>IFERROR(IF(VLOOKUP(I647,'Прайс шпак'!C:F,4,0)=N647,"шпак","Ошибка"),"Ошибка")</f>
        <v>шпак</v>
      </c>
      <c r="P647" s="74">
        <f>INDEX('Прайс шпак'!$H:$H,MATCH(I647,'Прайс шпак'!$C:$C,0))*M647</f>
        <v>1500</v>
      </c>
      <c r="Q647" s="72">
        <f>VLOOKUP(P647,Наценка!$A$1:$B$8,2,1)</f>
        <v>1.39</v>
      </c>
      <c r="R647" s="75">
        <f t="shared" si="176"/>
        <v>2085</v>
      </c>
      <c r="S647" s="74">
        <f t="shared" si="169"/>
        <v>2090</v>
      </c>
      <c r="T647" s="75">
        <f>VLOOKUP($A647,'Выгр Кат'!$A:$T,T$1,0)</f>
        <v>1500</v>
      </c>
      <c r="U647" s="75">
        <f>VLOOKUP($A647,'Выгр Кат'!$A:$T,U$1,0)</f>
        <v>2090</v>
      </c>
      <c r="V647" s="76">
        <f t="shared" si="170"/>
        <v>0</v>
      </c>
      <c r="W647" s="76">
        <f t="shared" si="171"/>
        <v>0</v>
      </c>
      <c r="X647" s="77">
        <f>IF(IFERROR(RIGHT(E647,1),"")="✔",S647*(1-#REF!),S647*(1-$X$2))</f>
        <v>1943.6999999999998</v>
      </c>
      <c r="Y647" s="167">
        <f t="shared" si="172"/>
        <v>0.29579999999999984</v>
      </c>
      <c r="Z647" s="167" t="str">
        <f t="shared" si="173"/>
        <v/>
      </c>
      <c r="AA647" s="167" t="str">
        <f t="shared" si="174"/>
        <v/>
      </c>
      <c r="AB647" s="168"/>
      <c r="AC647" s="161" t="str">
        <f>IFERROR(ROUND((VLOOKUP($A647,'ИЗ ГУГЛА'!$B:$Z,AC$1,0)+AE647)*AD647,),VLOOKUP($A647,'ИЗ ГУГЛА'!$B:$Z,AC$1,0))</f>
        <v/>
      </c>
      <c r="AD647" s="78">
        <v>1</v>
      </c>
      <c r="AE647" s="160">
        <v>0</v>
      </c>
      <c r="AF647" s="118" t="s">
        <v>28492</v>
      </c>
      <c r="AG647" s="152"/>
      <c r="AH647" s="161" t="str">
        <f>IFERROR(ROUND((VLOOKUP($A647,'ИЗ ГУГЛА'!$B:$Z,AH$1,0)+AJ647)*AI647,),VLOOKUP($A647,'ИЗ ГУГЛА'!$B:$Z,AH$1,0))</f>
        <v/>
      </c>
      <c r="AI647" s="78">
        <v>1</v>
      </c>
      <c r="AJ647" s="160">
        <v>0</v>
      </c>
      <c r="AK647" s="172"/>
      <c r="AL647" s="172"/>
      <c r="AM647" s="161" t="str">
        <f>IFERROR(ROUND((VLOOKUP($A647,'ИЗ ГУГЛА'!$B:$Z,AM$1,0)+AO647)*AN647,),VLOOKUP($A647,'ИЗ ГУГЛА'!$B:$Z,AM$1,0))</f>
        <v/>
      </c>
      <c r="AN647" s="160">
        <v>1</v>
      </c>
      <c r="AO647" s="160">
        <v>0</v>
      </c>
      <c r="AP647" s="172"/>
      <c r="AQ647" s="172"/>
      <c r="AR647" s="161" t="str">
        <f>IFERROR(ROUND((VLOOKUP($A647,'ИЗ ГУГЛА'!$B:$Z,AR$1,0)+AT647)*AS647,),VLOOKUP($A647,'ИЗ ГУГЛА'!$B:$Z,AR$1,0))</f>
        <v/>
      </c>
      <c r="AS647" s="160">
        <v>1</v>
      </c>
      <c r="AT647" s="160">
        <v>0</v>
      </c>
      <c r="AU647" s="172"/>
      <c r="AV647" s="172"/>
    </row>
    <row r="648" spans="1:48" ht="46.5" hidden="1" thickTop="1" thickBot="1">
      <c r="A648" s="121">
        <v>201261</v>
      </c>
      <c r="B648" s="115">
        <f>VLOOKUP($A648,'Выгр Кат'!$A:$T,B$1,0)</f>
        <v>23985</v>
      </c>
      <c r="C648" s="116" t="str">
        <f>VLOOKUP($A648,'Выгр Кат'!$A:$T,C$1,0)</f>
        <v>Провода высоковольтные TESLA HI-TEMP suppressor для ВАЗ 2108-21099, 2110-2112, 2113-2115 инжектор, 16V</v>
      </c>
      <c r="D648" s="115" t="str">
        <f>VLOOKUP($A648,'Выгр Кат'!$A:$T,D$1,0)</f>
        <v>Y</v>
      </c>
      <c r="E648" s="115" t="str">
        <f>VLOOKUP($A648,'Выгр Кат'!$A:$T,E$1,0)</f>
        <v>1</v>
      </c>
      <c r="F648" s="115" t="str">
        <f>VLOOKUP($A648,'Выгр Кат'!$A:$T,F$1,0)</f>
        <v>T859H</v>
      </c>
      <c r="G648" s="115" t="str">
        <f>VLOOKUP($A648,'Выгр Кат'!$A:$T,G$1,0)</f>
        <v>21123707080</v>
      </c>
      <c r="H648" s="115" t="str">
        <f>VLOOKUP($A648,'Выгр Кат'!$A:$T,H$1,0)</f>
        <v>2112-3707080</v>
      </c>
      <c r="I648" s="71" t="s">
        <v>348</v>
      </c>
      <c r="J648" s="71" t="s">
        <v>348</v>
      </c>
      <c r="K648" s="75">
        <f>VLOOKUP(J648,'Отчет Eplex'!$B:$E,4,0)</f>
        <v>1848.32</v>
      </c>
      <c r="L648" s="75">
        <f t="shared" si="168"/>
        <v>98.319999999999936</v>
      </c>
      <c r="M648" s="72">
        <v>1</v>
      </c>
      <c r="N648" s="73" t="s">
        <v>3394</v>
      </c>
      <c r="O648" s="72" t="str">
        <f>IFERROR(IF(VLOOKUP(I648,'Прайс шпак'!C:F,4,0)=N648,"шпак","Ошибка"),"Ошибка")</f>
        <v>шпак</v>
      </c>
      <c r="P648" s="74">
        <f>INDEX('Прайс шпак'!$H:$H,MATCH(I648,'Прайс шпак'!$C:$C,0))*M648</f>
        <v>1750</v>
      </c>
      <c r="Q648" s="72">
        <f>VLOOKUP(P648,Наценка!$A$1:$B$8,2,1)</f>
        <v>1.39</v>
      </c>
      <c r="R648" s="75">
        <f t="shared" si="176"/>
        <v>2432.5</v>
      </c>
      <c r="S648" s="74">
        <f t="shared" si="169"/>
        <v>2490</v>
      </c>
      <c r="T648" s="75">
        <f>VLOOKUP($A648,'Выгр Кат'!$A:$T,T$1,0)</f>
        <v>1750</v>
      </c>
      <c r="U648" s="75">
        <f>VLOOKUP($A648,'Выгр Кат'!$A:$T,U$1,0)</f>
        <v>2490</v>
      </c>
      <c r="V648" s="76">
        <f t="shared" si="170"/>
        <v>0</v>
      </c>
      <c r="W648" s="76">
        <f t="shared" si="171"/>
        <v>0</v>
      </c>
      <c r="X648" s="77">
        <f>IF(IFERROR(RIGHT(E648,1),"")="✔",S648*(1-#REF!),S648*(1-$X$2))</f>
        <v>2315.6999999999998</v>
      </c>
      <c r="Y648" s="167">
        <f t="shared" si="172"/>
        <v>0.32325714285714269</v>
      </c>
      <c r="Z648" s="167">
        <f t="shared" si="173"/>
        <v>0.10590733590733598</v>
      </c>
      <c r="AA648" s="167">
        <f t="shared" si="174"/>
        <v>0.48</v>
      </c>
      <c r="AB648" s="169">
        <f t="shared" ref="AB648:AB653" si="178">AF648</f>
        <v>2590</v>
      </c>
      <c r="AC648" s="161">
        <f>IFERROR(ROUND((VLOOKUP($A648,'ИЗ ГУГЛА'!$B:$Z,AC$1,0)+AE648)*AD648,),VLOOKUP($A648,'ИЗ ГУГЛА'!$B:$Z,AC$1,0))</f>
        <v>2590</v>
      </c>
      <c r="AD648" s="78">
        <v>1</v>
      </c>
      <c r="AE648" s="160">
        <v>0</v>
      </c>
      <c r="AF648" s="118">
        <v>2590</v>
      </c>
      <c r="AG648" s="152" t="s">
        <v>28692</v>
      </c>
      <c r="AH648" s="161" t="str">
        <f>IFERROR(ROUND((VLOOKUP($A648,'ИЗ ГУГЛА'!$B:$Z,AH$1,0)+AJ648)*AI648,),VLOOKUP($A648,'ИЗ ГУГЛА'!$B:$Z,AH$1,0))</f>
        <v/>
      </c>
      <c r="AI648" s="78">
        <v>1</v>
      </c>
      <c r="AJ648" s="160">
        <v>0</v>
      </c>
      <c r="AK648" s="172"/>
      <c r="AL648" s="172"/>
      <c r="AM648" s="161" t="str">
        <f>IFERROR(ROUND((VLOOKUP($A648,'ИЗ ГУГЛА'!$B:$Z,AM$1,0)+AO648)*AN648,),VLOOKUP($A648,'ИЗ ГУГЛА'!$B:$Z,AM$1,0))</f>
        <v/>
      </c>
      <c r="AN648" s="160">
        <v>1</v>
      </c>
      <c r="AO648" s="160">
        <v>0</v>
      </c>
      <c r="AP648" s="172"/>
      <c r="AQ648" s="172"/>
      <c r="AR648" s="161" t="str">
        <f>IFERROR(ROUND((VLOOKUP($A648,'ИЗ ГУГЛА'!$B:$Z,AR$1,0)+AT648)*AS648,),VLOOKUP($A648,'ИЗ ГУГЛА'!$B:$Z,AR$1,0))</f>
        <v/>
      </c>
      <c r="AS648" s="160">
        <v>1</v>
      </c>
      <c r="AT648" s="160">
        <v>0</v>
      </c>
      <c r="AU648" s="172"/>
      <c r="AV648" s="172"/>
    </row>
    <row r="649" spans="1:48" ht="76.5" hidden="1" thickTop="1" thickBot="1">
      <c r="A649" s="121">
        <v>201259</v>
      </c>
      <c r="B649" s="115">
        <f>VLOOKUP($A649,'Выгр Кат'!$A:$T,B$1,0)</f>
        <v>23986</v>
      </c>
      <c r="C649" s="116" t="str">
        <f>VLOOKUP($A649,'Выгр Кат'!$A:$T,C$1,0)</f>
        <v>Провода высоковольтные TESLA HI-TEMP suppressor для ВАЗ 2108-21099, 2110-2112, 2113-2115, Лада Калина, Калина 2, Гранта, Приора инжектор, 8V</v>
      </c>
      <c r="D649" s="115" t="str">
        <f>VLOOKUP($A649,'Выгр Кат'!$A:$T,D$1,0)</f>
        <v>Y</v>
      </c>
      <c r="E649" s="115" t="str">
        <f>VLOOKUP($A649,'Выгр Кат'!$A:$T,E$1,0)</f>
        <v>1</v>
      </c>
      <c r="F649" s="115" t="str">
        <f>VLOOKUP($A649,'Выгр Кат'!$A:$T,F$1,0)</f>
        <v>T684H</v>
      </c>
      <c r="G649" s="115" t="str">
        <f>VLOOKUP($A649,'Выгр Кат'!$A:$T,G$1,0)</f>
        <v>21113707080</v>
      </c>
      <c r="H649" s="115" t="str">
        <f>VLOOKUP($A649,'Выгр Кат'!$A:$T,H$1,0)</f>
        <v>2111-3707080</v>
      </c>
      <c r="I649" s="71" t="s">
        <v>349</v>
      </c>
      <c r="J649" s="71" t="s">
        <v>349</v>
      </c>
      <c r="K649" s="75">
        <f>VLOOKUP(J649,'Отчет Eplex'!$B:$E,4,0)</f>
        <v>962.93</v>
      </c>
      <c r="L649" s="75">
        <f t="shared" si="168"/>
        <v>-87.07000000000005</v>
      </c>
      <c r="M649" s="72">
        <v>1</v>
      </c>
      <c r="N649" s="73" t="s">
        <v>3394</v>
      </c>
      <c r="O649" s="72" t="str">
        <f>IFERROR(IF(VLOOKUP(I649,'Прайс шпак'!C:F,4,0)=N649,"шпак","Ошибка"),"Ошибка")</f>
        <v>шпак</v>
      </c>
      <c r="P649" s="74">
        <f>INDEX('Прайс шпак'!$H:$H,MATCH(I649,'Прайс шпак'!$C:$C,0))*M649</f>
        <v>1050</v>
      </c>
      <c r="Q649" s="72">
        <f>VLOOKUP(P649,Наценка!$A$1:$B$8,2,1)</f>
        <v>1.39</v>
      </c>
      <c r="R649" s="130">
        <f>P649*1.2*100/93</f>
        <v>1354.8387096774193</v>
      </c>
      <c r="S649" s="74">
        <f t="shared" si="169"/>
        <v>1390</v>
      </c>
      <c r="T649" s="75">
        <f>VLOOKUP($A649,'Выгр Кат'!$A:$T,T$1,0)</f>
        <v>1050</v>
      </c>
      <c r="U649" s="75">
        <f>VLOOKUP($A649,'Выгр Кат'!$A:$T,U$1,0)</f>
        <v>1390</v>
      </c>
      <c r="V649" s="76">
        <f t="shared" si="170"/>
        <v>0</v>
      </c>
      <c r="W649" s="76">
        <f t="shared" si="171"/>
        <v>0</v>
      </c>
      <c r="X649" s="77">
        <f>IF(IFERROR(RIGHT(E649,1),"")="✔",S649*(1-#REF!),S649*(1-$X$2))</f>
        <v>1292.6999999999998</v>
      </c>
      <c r="Y649" s="167">
        <f t="shared" si="172"/>
        <v>0.23114285714285687</v>
      </c>
      <c r="Z649" s="167">
        <f t="shared" si="173"/>
        <v>-0.30707785642062674</v>
      </c>
      <c r="AA649" s="167">
        <f t="shared" si="174"/>
        <v>-5.8095238095238089E-2</v>
      </c>
      <c r="AB649" s="174">
        <f>AK649</f>
        <v>989</v>
      </c>
      <c r="AC649" s="161">
        <f>IFERROR(ROUND((VLOOKUP($A649,'ИЗ ГУГЛА'!$B:$Z,AC$1,0)+AE649)*AD649,),VLOOKUP($A649,'ИЗ ГУГЛА'!$B:$Z,AC$1,0))</f>
        <v>1469</v>
      </c>
      <c r="AD649" s="78">
        <v>1</v>
      </c>
      <c r="AE649" s="160">
        <v>0</v>
      </c>
      <c r="AF649" s="183">
        <v>1469</v>
      </c>
      <c r="AG649" s="152" t="s">
        <v>28691</v>
      </c>
      <c r="AH649" s="161">
        <f>IFERROR(ROUND((VLOOKUP($A649,'ИЗ ГУГЛА'!$B:$Z,AH$1,0)+AJ649)*AI649,),VLOOKUP($A649,'ИЗ ГУГЛА'!$B:$Z,AH$1,0))</f>
        <v>989</v>
      </c>
      <c r="AI649" s="78">
        <v>1</v>
      </c>
      <c r="AJ649" s="160">
        <v>0</v>
      </c>
      <c r="AK649" s="184">
        <v>989</v>
      </c>
      <c r="AL649" s="172" t="s">
        <v>33833</v>
      </c>
      <c r="AM649" s="161" t="str">
        <f>IFERROR(ROUND((VLOOKUP($A649,'ИЗ ГУГЛА'!$B:$Z,AM$1,0)+AO649)*AN649,),VLOOKUP($A649,'ИЗ ГУГЛА'!$B:$Z,AM$1,0))</f>
        <v/>
      </c>
      <c r="AN649" s="160">
        <v>1</v>
      </c>
      <c r="AO649" s="160">
        <v>0</v>
      </c>
      <c r="AP649" s="172"/>
      <c r="AQ649" s="172"/>
      <c r="AR649" s="161" t="str">
        <f>IFERROR(ROUND((VLOOKUP($A649,'ИЗ ГУГЛА'!$B:$Z,AR$1,0)+AT649)*AS649,),VLOOKUP($A649,'ИЗ ГУГЛА'!$B:$Z,AR$1,0))</f>
        <v/>
      </c>
      <c r="AS649" s="160">
        <v>1</v>
      </c>
      <c r="AT649" s="160">
        <v>0</v>
      </c>
      <c r="AU649" s="172"/>
      <c r="AV649" s="172"/>
    </row>
    <row r="650" spans="1:48" ht="46.5" thickTop="1" thickBot="1">
      <c r="A650" s="121">
        <v>140373</v>
      </c>
      <c r="B650" s="115">
        <f>VLOOKUP($A650,'Выгр Кат'!$A:$T,B$1,0)</f>
        <v>25101</v>
      </c>
      <c r="C650" s="116" t="str">
        <f>VLOOKUP($A650,'Выгр Кат'!$A:$T,C$1,0)</f>
        <v>Высоковольтные провода TESLA силиконовые для Лада Нива 4х4 моно впрыск</v>
      </c>
      <c r="D650" s="115" t="str">
        <f>VLOOKUP($A650,'Выгр Кат'!$A:$T,D$1,0)</f>
        <v>Y</v>
      </c>
      <c r="E650" s="115" t="str">
        <f>VLOOKUP($A650,'Выгр Кат'!$A:$T,E$1,0)</f>
        <v>1</v>
      </c>
      <c r="F650" s="115" t="str">
        <f>VLOOKUP($A650,'Выгр Кат'!$A:$T,F$1,0)</f>
        <v>T394S</v>
      </c>
      <c r="G650" s="115" t="str">
        <f>VLOOKUP($A650,'Выгр Кат'!$A:$T,G$1,0)</f>
        <v>212143707080</v>
      </c>
      <c r="H650" s="115" t="str">
        <f>VLOOKUP($A650,'Выгр Кат'!$A:$T,H$1,0)</f>
        <v>21214-3707080</v>
      </c>
      <c r="I650" s="71" t="s">
        <v>3400</v>
      </c>
      <c r="J650" s="71" t="s">
        <v>3400</v>
      </c>
      <c r="K650" s="75">
        <f>VLOOKUP(J650,'Отчет Eplex'!$B:$E,4,0)</f>
        <v>915.78</v>
      </c>
      <c r="L650" s="75">
        <f t="shared" si="168"/>
        <v>-44.220000000000027</v>
      </c>
      <c r="M650" s="72">
        <v>1</v>
      </c>
      <c r="N650" s="73" t="s">
        <v>3394</v>
      </c>
      <c r="O650" s="72" t="str">
        <f>IFERROR(IF(VLOOKUP(I650,'Прайс шпак'!C:F,4,0)=N650,"шпак","Ошибка"),"Ошибка")</f>
        <v>шпак</v>
      </c>
      <c r="P650" s="74">
        <f>INDEX('Прайс шпак'!$H:$H,MATCH(I650,'Прайс шпак'!$C:$C,0))*M650</f>
        <v>960</v>
      </c>
      <c r="Q650" s="72">
        <f>VLOOKUP(P650,Наценка!$A$1:$B$8,2,1)</f>
        <v>1.5</v>
      </c>
      <c r="R650" s="126">
        <f t="shared" ref="R649:R650" si="179">AB650*1.04</f>
        <v>1584.96</v>
      </c>
      <c r="S650" s="74">
        <f t="shared" si="169"/>
        <v>1590</v>
      </c>
      <c r="T650" s="75">
        <f>VLOOKUP($A650,'Выгр Кат'!$A:$T,T$1,0)</f>
        <v>960</v>
      </c>
      <c r="U650" s="75">
        <f>VLOOKUP($A650,'Выгр Кат'!$A:$T,U$1,0)</f>
        <v>1490</v>
      </c>
      <c r="V650" s="76">
        <f t="shared" si="170"/>
        <v>0</v>
      </c>
      <c r="W650" s="76">
        <f t="shared" si="171"/>
        <v>100</v>
      </c>
      <c r="X650" s="77">
        <f>IF(IFERROR(RIGHT(E650,1),"")="✔",S650*(1-#REF!),S650*(1-$X$2))</f>
        <v>1478.6999999999998</v>
      </c>
      <c r="Y650" s="167">
        <f t="shared" si="172"/>
        <v>0.54031249999999975</v>
      </c>
      <c r="Z650" s="167">
        <f t="shared" si="173"/>
        <v>2.9724409448819017E-2</v>
      </c>
      <c r="AA650" s="167">
        <f t="shared" si="174"/>
        <v>0.58749999999999991</v>
      </c>
      <c r="AB650" s="174">
        <f>AK650</f>
        <v>1524</v>
      </c>
      <c r="AC650" s="161">
        <f>IFERROR(ROUND((VLOOKUP($A650,'ИЗ ГУГЛА'!$B:$Z,AC$1,0)+AE650)*AD650,),VLOOKUP($A650,'ИЗ ГУГЛА'!$B:$Z,AC$1,0))</f>
        <v>1090</v>
      </c>
      <c r="AD650" s="78">
        <v>1</v>
      </c>
      <c r="AE650" s="160">
        <v>0</v>
      </c>
      <c r="AF650" s="118">
        <v>1090</v>
      </c>
      <c r="AG650" s="152" t="s">
        <v>28690</v>
      </c>
      <c r="AH650" s="161">
        <f>IFERROR(ROUND((VLOOKUP($A650,'ИЗ ГУГЛА'!$B:$Z,AH$1,0)+AJ650)*AI650,),VLOOKUP($A650,'ИЗ ГУГЛА'!$B:$Z,AH$1,0))</f>
        <v>1524</v>
      </c>
      <c r="AI650" s="78">
        <v>1</v>
      </c>
      <c r="AJ650" s="160">
        <v>0</v>
      </c>
      <c r="AK650" s="184">
        <v>1524</v>
      </c>
      <c r="AL650" s="172" t="s">
        <v>33724</v>
      </c>
      <c r="AM650" s="161" t="str">
        <f>IFERROR(ROUND((VLOOKUP($A650,'ИЗ ГУГЛА'!$B:$Z,AM$1,0)+AO650)*AN650,),VLOOKUP($A650,'ИЗ ГУГЛА'!$B:$Z,AM$1,0))</f>
        <v/>
      </c>
      <c r="AN650" s="160">
        <v>1</v>
      </c>
      <c r="AO650" s="160">
        <v>0</v>
      </c>
      <c r="AP650" s="172"/>
      <c r="AQ650" s="172"/>
      <c r="AR650" s="161" t="str">
        <f>IFERROR(ROUND((VLOOKUP($A650,'ИЗ ГУГЛА'!$B:$Z,AR$1,0)+AT650)*AS650,),VLOOKUP($A650,'ИЗ ГУГЛА'!$B:$Z,AR$1,0))</f>
        <v/>
      </c>
      <c r="AS650" s="160">
        <v>1</v>
      </c>
      <c r="AT650" s="160">
        <v>0</v>
      </c>
      <c r="AU650" s="172"/>
      <c r="AV650" s="172"/>
    </row>
    <row r="651" spans="1:48" ht="46.5" hidden="1" thickTop="1" thickBot="1">
      <c r="A651" s="121">
        <v>201262</v>
      </c>
      <c r="B651" s="115">
        <f>VLOOKUP($A651,'Выгр Кат'!$A:$T,B$1,0)</f>
        <v>23987</v>
      </c>
      <c r="C651" s="116" t="str">
        <f>VLOOKUP($A651,'Выгр Кат'!$A:$T,C$1,0)</f>
        <v>Провода высоковольтные TESLA HI-TEMP suppressor для ВАЗ 2108-21099, 2110, 2111, 2115 карбюратор</v>
      </c>
      <c r="D651" s="115" t="str">
        <f>VLOOKUP($A651,'Выгр Кат'!$A:$T,D$1,0)</f>
        <v>Y</v>
      </c>
      <c r="E651" s="115" t="str">
        <f>VLOOKUP($A651,'Выгр Кат'!$A:$T,E$1,0)</f>
        <v>1</v>
      </c>
      <c r="F651" s="115" t="str">
        <f>VLOOKUP($A651,'Выгр Кат'!$A:$T,F$1,0)</f>
        <v>T135H</v>
      </c>
      <c r="G651" s="115" t="str">
        <f>VLOOKUP($A651,'Выгр Кат'!$A:$T,G$1,0)</f>
        <v>21083707080</v>
      </c>
      <c r="H651" s="115" t="str">
        <f>VLOOKUP($A651,'Выгр Кат'!$A:$T,H$1,0)</f>
        <v>2108-3707080</v>
      </c>
      <c r="I651" s="71" t="s">
        <v>3397</v>
      </c>
      <c r="J651" s="71" t="s">
        <v>3397</v>
      </c>
      <c r="K651" s="75">
        <f>VLOOKUP(J651,'Отчет Eplex'!$B:$E,4,0)</f>
        <v>801.04</v>
      </c>
      <c r="L651" s="75">
        <f t="shared" si="168"/>
        <v>51.039999999999964</v>
      </c>
      <c r="M651" s="72">
        <v>1</v>
      </c>
      <c r="N651" s="73" t="s">
        <v>3394</v>
      </c>
      <c r="O651" s="72" t="str">
        <f>IFERROR(IF(VLOOKUP(I651,'Прайс шпак'!C:F,4,0)=N651,"шпак","Ошибка"),"Ошибка")</f>
        <v>шпак</v>
      </c>
      <c r="P651" s="74">
        <f>INDEX('Прайс шпак'!$H:$H,MATCH(I651,'Прайс шпак'!$C:$C,0))*M651</f>
        <v>750</v>
      </c>
      <c r="Q651" s="72">
        <f>VLOOKUP(P651,Наценка!$A$1:$B$8,2,1)</f>
        <v>1.5</v>
      </c>
      <c r="R651" s="75">
        <f t="shared" si="176"/>
        <v>1125</v>
      </c>
      <c r="S651" s="74">
        <f t="shared" si="169"/>
        <v>1190</v>
      </c>
      <c r="T651" s="75">
        <f>VLOOKUP($A651,'Выгр Кат'!$A:$T,T$1,0)</f>
        <v>750</v>
      </c>
      <c r="U651" s="75">
        <f>VLOOKUP($A651,'Выгр Кат'!$A:$T,U$1,0)</f>
        <v>1190</v>
      </c>
      <c r="V651" s="76">
        <f t="shared" si="170"/>
        <v>0</v>
      </c>
      <c r="W651" s="76">
        <f t="shared" si="171"/>
        <v>0</v>
      </c>
      <c r="X651" s="77">
        <f>IF(IFERROR(RIGHT(E651,1),"")="✔",S651*(1-#REF!),S651*(1-$X$2))</f>
        <v>1106.6999999999998</v>
      </c>
      <c r="Y651" s="167">
        <f t="shared" si="172"/>
        <v>0.4755999999999998</v>
      </c>
      <c r="Z651" s="167">
        <f t="shared" si="173"/>
        <v>7.0000000000000159E-2</v>
      </c>
      <c r="AA651" s="167">
        <f t="shared" si="174"/>
        <v>0.58666666666666667</v>
      </c>
      <c r="AB651" s="169">
        <f t="shared" si="178"/>
        <v>1190</v>
      </c>
      <c r="AC651" s="161">
        <f>IFERROR(ROUND((VLOOKUP($A651,'ИЗ ГУГЛА'!$B:$Z,AC$1,0)+AE651)*AD651,),VLOOKUP($A651,'ИЗ ГУГЛА'!$B:$Z,AC$1,0))</f>
        <v>1190</v>
      </c>
      <c r="AD651" s="78">
        <v>1</v>
      </c>
      <c r="AE651" s="160">
        <v>0</v>
      </c>
      <c r="AF651" s="118">
        <v>1190</v>
      </c>
      <c r="AG651" s="152" t="s">
        <v>28689</v>
      </c>
      <c r="AH651" s="161" t="str">
        <f>IFERROR(ROUND((VLOOKUP($A651,'ИЗ ГУГЛА'!$B:$Z,AH$1,0)+AJ651)*AI651,),VLOOKUP($A651,'ИЗ ГУГЛА'!$B:$Z,AH$1,0))</f>
        <v/>
      </c>
      <c r="AI651" s="78">
        <v>1</v>
      </c>
      <c r="AJ651" s="160">
        <v>0</v>
      </c>
      <c r="AK651" s="172"/>
      <c r="AL651" s="172"/>
      <c r="AM651" s="161" t="str">
        <f>IFERROR(ROUND((VLOOKUP($A651,'ИЗ ГУГЛА'!$B:$Z,AM$1,0)+AO651)*AN651,),VLOOKUP($A651,'ИЗ ГУГЛА'!$B:$Z,AM$1,0))</f>
        <v/>
      </c>
      <c r="AN651" s="160">
        <v>1</v>
      </c>
      <c r="AO651" s="160">
        <v>0</v>
      </c>
      <c r="AP651" s="172"/>
      <c r="AQ651" s="172"/>
      <c r="AR651" s="161" t="str">
        <f>IFERROR(ROUND((VLOOKUP($A651,'ИЗ ГУГЛА'!$B:$Z,AR$1,0)+AT651)*AS651,),VLOOKUP($A651,'ИЗ ГУГЛА'!$B:$Z,AR$1,0))</f>
        <v/>
      </c>
      <c r="AS651" s="160">
        <v>1</v>
      </c>
      <c r="AT651" s="160">
        <v>0</v>
      </c>
      <c r="AU651" s="172"/>
      <c r="AV651" s="172"/>
    </row>
    <row r="652" spans="1:48" ht="46.5" thickTop="1" thickBot="1">
      <c r="A652" s="121">
        <v>201256</v>
      </c>
      <c r="B652" s="115">
        <f>VLOOKUP($A652,'Выгр Кат'!$A:$T,B$1,0)</f>
        <v>24007</v>
      </c>
      <c r="C652" s="116" t="str">
        <f>VLOOKUP($A652,'Выгр Кат'!$A:$T,C$1,0)</f>
        <v>Провода высоковольтные TESLA силиконовые для Лада Нива 4х4, ЗАЗ Таврия карбюраторный двигатель</v>
      </c>
      <c r="D652" s="115" t="str">
        <f>VLOOKUP($A652,'Выгр Кат'!$A:$T,D$1,0)</f>
        <v>Y</v>
      </c>
      <c r="E652" s="115" t="str">
        <f>VLOOKUP($A652,'Выгр Кат'!$A:$T,E$1,0)</f>
        <v>1</v>
      </c>
      <c r="F652" s="115" t="str">
        <f>VLOOKUP($A652,'Выгр Кат'!$A:$T,F$1,0)</f>
        <v>T340H</v>
      </c>
      <c r="G652" s="115" t="str">
        <f>VLOOKUP($A652,'Выгр Кат'!$A:$T,G$1,0)</f>
        <v>21213707080</v>
      </c>
      <c r="H652" s="115" t="str">
        <f>VLOOKUP($A652,'Выгр Кат'!$A:$T,H$1,0)</f>
        <v>2121-3707080</v>
      </c>
      <c r="I652" s="71" t="s">
        <v>352</v>
      </c>
      <c r="J652" s="71" t="s">
        <v>352</v>
      </c>
      <c r="K652" s="75">
        <f>VLOOKUP(J652,'Отчет Eplex'!$B:$E,4,0)</f>
        <v>741.84</v>
      </c>
      <c r="L652" s="75">
        <f t="shared" si="168"/>
        <v>1.8400000000000318</v>
      </c>
      <c r="M652" s="72">
        <v>1</v>
      </c>
      <c r="N652" s="73" t="s">
        <v>3394</v>
      </c>
      <c r="O652" s="72" t="str">
        <f>IFERROR(IF(VLOOKUP(I652,'Прайс шпак'!C:F,4,0)=N652,"шпак","Ошибка"),"Ошибка")</f>
        <v>шпак</v>
      </c>
      <c r="P652" s="74">
        <f>INDEX('Прайс шпак'!$H:$H,MATCH(I652,'Прайс шпак'!$C:$C,0))*M652</f>
        <v>740</v>
      </c>
      <c r="Q652" s="72">
        <f>VLOOKUP(P652,Наценка!$A$1:$B$8,2,1)</f>
        <v>1.5</v>
      </c>
      <c r="R652" s="126">
        <f>AB652*1.04</f>
        <v>1291.68</v>
      </c>
      <c r="S652" s="74">
        <f t="shared" si="169"/>
        <v>1290</v>
      </c>
      <c r="T652" s="75">
        <f>VLOOKUP($A652,'Выгр Кат'!$A:$T,T$1,0)</f>
        <v>740</v>
      </c>
      <c r="U652" s="75">
        <f>VLOOKUP($A652,'Выгр Кат'!$A:$T,U$1,0)</f>
        <v>1190</v>
      </c>
      <c r="V652" s="76">
        <f t="shared" si="170"/>
        <v>0</v>
      </c>
      <c r="W652" s="76">
        <f t="shared" si="171"/>
        <v>100</v>
      </c>
      <c r="X652" s="77">
        <f>IF(IFERROR(RIGHT(E652,1),"")="✔",S652*(1-#REF!),S652*(1-$X$2))</f>
        <v>1199.6999999999998</v>
      </c>
      <c r="Y652" s="167">
        <f t="shared" si="172"/>
        <v>0.62121621621621603</v>
      </c>
      <c r="Z652" s="167">
        <f t="shared" si="173"/>
        <v>3.4057971014492899E-2</v>
      </c>
      <c r="AA652" s="167">
        <f t="shared" si="174"/>
        <v>0.67837837837837833</v>
      </c>
      <c r="AB652" s="174">
        <f>AK652</f>
        <v>1242</v>
      </c>
      <c r="AC652" s="161">
        <f>IFERROR(ROUND((VLOOKUP($A652,'ИЗ ГУГЛА'!$B:$Z,AC$1,0)+AE652)*AD652,),VLOOKUP($A652,'ИЗ ГУГЛА'!$B:$Z,AC$1,0))</f>
        <v>929</v>
      </c>
      <c r="AD652" s="78">
        <v>1</v>
      </c>
      <c r="AE652" s="160">
        <v>0</v>
      </c>
      <c r="AF652" s="118">
        <v>929</v>
      </c>
      <c r="AG652" s="152" t="s">
        <v>28688</v>
      </c>
      <c r="AH652" s="161">
        <f>IFERROR(ROUND((VLOOKUP($A652,'ИЗ ГУГЛА'!$B:$Z,AH$1,0)+AJ652)*AI652,),VLOOKUP($A652,'ИЗ ГУГЛА'!$B:$Z,AH$1,0))</f>
        <v>1242</v>
      </c>
      <c r="AI652" s="78">
        <v>1</v>
      </c>
      <c r="AJ652" s="160">
        <v>0</v>
      </c>
      <c r="AK652" s="184">
        <v>1242</v>
      </c>
      <c r="AL652" s="172" t="s">
        <v>33723</v>
      </c>
      <c r="AM652" s="161" t="str">
        <f>IFERROR(ROUND((VLOOKUP($A652,'ИЗ ГУГЛА'!$B:$Z,AM$1,0)+AO652)*AN652,),VLOOKUP($A652,'ИЗ ГУГЛА'!$B:$Z,AM$1,0))</f>
        <v/>
      </c>
      <c r="AN652" s="160">
        <v>1</v>
      </c>
      <c r="AO652" s="160">
        <v>0</v>
      </c>
      <c r="AP652" s="172"/>
      <c r="AQ652" s="172"/>
      <c r="AR652" s="161" t="str">
        <f>IFERROR(ROUND((VLOOKUP($A652,'ИЗ ГУГЛА'!$B:$Z,AR$1,0)+AT652)*AS652,),VLOOKUP($A652,'ИЗ ГУГЛА'!$B:$Z,AR$1,0))</f>
        <v/>
      </c>
      <c r="AS652" s="160">
        <v>1</v>
      </c>
      <c r="AT652" s="160">
        <v>0</v>
      </c>
      <c r="AU652" s="172"/>
      <c r="AV652" s="172"/>
    </row>
    <row r="653" spans="1:48" ht="46.5" hidden="1" thickTop="1" thickBot="1">
      <c r="A653" s="121">
        <v>140368</v>
      </c>
      <c r="B653" s="115">
        <f>VLOOKUP($A653,'Выгр Кат'!$A:$T,B$1,0)</f>
        <v>25104</v>
      </c>
      <c r="C653" s="116" t="str">
        <f>VLOOKUP($A653,'Выгр Кат'!$A:$T,C$1,0)</f>
        <v>Высоковольтные провода TESLA силиконовые для ВАЗ 2101-2107 карбюратор</v>
      </c>
      <c r="D653" s="115" t="str">
        <f>VLOOKUP($A653,'Выгр Кат'!$A:$T,D$1,0)</f>
        <v>Y</v>
      </c>
      <c r="E653" s="115" t="str">
        <f>VLOOKUP($A653,'Выгр Кат'!$A:$T,E$1,0)</f>
        <v>1</v>
      </c>
      <c r="F653" s="115" t="str">
        <f>VLOOKUP($A653,'Выгр Кат'!$A:$T,F$1,0)</f>
        <v>T355S</v>
      </c>
      <c r="G653" s="115" t="str">
        <f>VLOOKUP($A653,'Выгр Кат'!$A:$T,G$1,0)</f>
        <v>21013707080</v>
      </c>
      <c r="H653" s="115" t="str">
        <f>VLOOKUP($A653,'Выгр Кат'!$A:$T,H$1,0)</f>
        <v>2101-3707080</v>
      </c>
      <c r="I653" s="71" t="s">
        <v>357</v>
      </c>
      <c r="J653" s="71" t="s">
        <v>357</v>
      </c>
      <c r="K653" s="75">
        <f>VLOOKUP(J653,'Отчет Eplex'!$B:$E,4,0)</f>
        <v>817.28</v>
      </c>
      <c r="L653" s="75">
        <f t="shared" si="168"/>
        <v>-32.720000000000027</v>
      </c>
      <c r="M653" s="72">
        <v>1</v>
      </c>
      <c r="N653" s="73" t="s">
        <v>3394</v>
      </c>
      <c r="O653" s="72" t="str">
        <f>IFERROR(IF(VLOOKUP(I653,'Прайс шпак'!C:F,4,0)=N653,"шпак","Ошибка"),"Ошибка")</f>
        <v>шпак</v>
      </c>
      <c r="P653" s="74">
        <f>INDEX('Прайс шпак'!$H:$H,MATCH(I653,'Прайс шпак'!$C:$C,0))*M653</f>
        <v>850</v>
      </c>
      <c r="Q653" s="72">
        <f>VLOOKUP(P653,Наценка!$A$1:$B$8,2,1)</f>
        <v>1.5</v>
      </c>
      <c r="R653" s="75">
        <f t="shared" si="176"/>
        <v>1275</v>
      </c>
      <c r="S653" s="74">
        <f t="shared" si="169"/>
        <v>1290</v>
      </c>
      <c r="T653" s="75">
        <f>VLOOKUP($A653,'Выгр Кат'!$A:$T,T$1,0)</f>
        <v>850</v>
      </c>
      <c r="U653" s="75">
        <f>VLOOKUP($A653,'Выгр Кат'!$A:$T,U$1,0)</f>
        <v>1290</v>
      </c>
      <c r="V653" s="76">
        <f t="shared" si="170"/>
        <v>0</v>
      </c>
      <c r="W653" s="76">
        <f t="shared" si="171"/>
        <v>0</v>
      </c>
      <c r="X653" s="77">
        <f>IF(IFERROR(RIGHT(E653,1),"")="✔",S653*(1-#REF!),S653*(1-$X$2))</f>
        <v>1199.6999999999998</v>
      </c>
      <c r="Y653" s="167">
        <f t="shared" si="172"/>
        <v>0.41141176470588214</v>
      </c>
      <c r="Z653" s="167">
        <f t="shared" si="173"/>
        <v>0.13690647482014401</v>
      </c>
      <c r="AA653" s="167">
        <f t="shared" si="174"/>
        <v>0.63529411764705879</v>
      </c>
      <c r="AB653" s="169">
        <f t="shared" si="178"/>
        <v>1390</v>
      </c>
      <c r="AC653" s="161">
        <f>IFERROR(ROUND((VLOOKUP($A653,'ИЗ ГУГЛА'!$B:$Z,AC$1,0)+AE653)*AD653,),VLOOKUP($A653,'ИЗ ГУГЛА'!$B:$Z,AC$1,0))</f>
        <v>1390</v>
      </c>
      <c r="AD653" s="78">
        <v>1</v>
      </c>
      <c r="AE653" s="160">
        <v>0</v>
      </c>
      <c r="AF653" s="117">
        <v>1390</v>
      </c>
      <c r="AG653" s="152" t="s">
        <v>28687</v>
      </c>
      <c r="AH653" s="161" t="str">
        <f>IFERROR(ROUND((VLOOKUP($A653,'ИЗ ГУГЛА'!$B:$Z,AH$1,0)+AJ653)*AI653,),VLOOKUP($A653,'ИЗ ГУГЛА'!$B:$Z,AH$1,0))</f>
        <v/>
      </c>
      <c r="AI653" s="78">
        <v>1</v>
      </c>
      <c r="AJ653" s="160">
        <v>0</v>
      </c>
      <c r="AK653" s="172"/>
      <c r="AL653" s="172"/>
      <c r="AM653" s="161" t="str">
        <f>IFERROR(ROUND((VLOOKUP($A653,'ИЗ ГУГЛА'!$B:$Z,AM$1,0)+AO653)*AN653,),VLOOKUP($A653,'ИЗ ГУГЛА'!$B:$Z,AM$1,0))</f>
        <v/>
      </c>
      <c r="AN653" s="160">
        <v>1</v>
      </c>
      <c r="AO653" s="160">
        <v>0</v>
      </c>
      <c r="AP653" s="172"/>
      <c r="AQ653" s="172"/>
      <c r="AR653" s="161" t="str">
        <f>IFERROR(ROUND((VLOOKUP($A653,'ИЗ ГУГЛА'!$B:$Z,AR$1,0)+AT653)*AS653,),VLOOKUP($A653,'ИЗ ГУГЛА'!$B:$Z,AR$1,0))</f>
        <v/>
      </c>
      <c r="AS653" s="160">
        <v>1</v>
      </c>
      <c r="AT653" s="160">
        <v>0</v>
      </c>
      <c r="AU653" s="172"/>
      <c r="AV653" s="172"/>
    </row>
    <row r="654" spans="1:48" ht="46.5" hidden="1" thickTop="1" thickBot="1">
      <c r="A654" s="121">
        <v>139992</v>
      </c>
      <c r="B654" s="115">
        <f>VLOOKUP($A654,'Выгр Кат'!$A:$T,B$1,0)</f>
        <v>143583</v>
      </c>
      <c r="C654" s="116" t="str">
        <f>VLOOKUP($A654,'Выгр Кат'!$A:$T,C$1,0)</f>
        <v>Выжимной подшипник муфта Avtopribor для Лада Гранта, Калина 2, Веста, Датсун mi-DO, on-DO</v>
      </c>
      <c r="D654" s="115" t="str">
        <f>VLOOKUP($A654,'Выгр Кат'!$A:$T,D$1,0)</f>
        <v>Y</v>
      </c>
      <c r="E654" s="115" t="str">
        <f>VLOOKUP($A654,'Выгр Кат'!$A:$T,E$1,0)</f>
        <v>1</v>
      </c>
      <c r="F654" s="115">
        <f>VLOOKUP($A654,'Выгр Кат'!$A:$T,F$1,0)</f>
        <v>0</v>
      </c>
      <c r="G654" s="115" t="str">
        <f>VLOOKUP($A654,'Выгр Кат'!$A:$T,G$1,0)</f>
        <v>804298AVT</v>
      </c>
      <c r="H654" s="115">
        <f>VLOOKUP($A654,'Выгр Кат'!$A:$T,H$1,0)</f>
        <v>0</v>
      </c>
      <c r="I654" s="71" t="s">
        <v>32543</v>
      </c>
      <c r="J654" s="71" t="s">
        <v>32543</v>
      </c>
      <c r="K654" s="75" t="e">
        <f>VLOOKUP(J654,'Отчет Eplex'!$B:$E,4,0)</f>
        <v>#N/A</v>
      </c>
      <c r="L654" s="75" t="e">
        <f t="shared" si="168"/>
        <v>#N/A</v>
      </c>
      <c r="M654" s="72">
        <v>1</v>
      </c>
      <c r="N654" s="80" t="s">
        <v>30218</v>
      </c>
      <c r="O654" s="72" t="str">
        <f>IFERROR(IF(VLOOKUP(I654,'Прайс шпак'!C:F,4,0)=N654,"шпак","Ошибка"),"Ошибка")</f>
        <v>шпак</v>
      </c>
      <c r="P654" s="74">
        <f>INDEX('Прайс шпак'!$H:$H,MATCH(I654,'Прайс шпак'!$C:$C,0))*M654</f>
        <v>900</v>
      </c>
      <c r="Q654" s="72">
        <f>VLOOKUP(P654,Наценка!$A$1:$B$8,2,1)</f>
        <v>1.5</v>
      </c>
      <c r="R654" s="75">
        <f t="shared" si="176"/>
        <v>1350</v>
      </c>
      <c r="S654" s="74">
        <f t="shared" si="169"/>
        <v>1390</v>
      </c>
      <c r="T654" s="75">
        <f>VLOOKUP($A654,'Выгр Кат'!$A:$T,T$1,0)</f>
        <v>900</v>
      </c>
      <c r="U654" s="75">
        <f>VLOOKUP($A654,'Выгр Кат'!$A:$T,U$1,0)</f>
        <v>1390</v>
      </c>
      <c r="V654" s="76">
        <f t="shared" si="170"/>
        <v>0</v>
      </c>
      <c r="W654" s="76">
        <f t="shared" si="171"/>
        <v>0</v>
      </c>
      <c r="X654" s="77">
        <f>IF(IFERROR(RIGHT(E654,1),"")="✔",S654*(1-#REF!),S654*(1-$X$2))</f>
        <v>1292.6999999999998</v>
      </c>
      <c r="Y654" s="167">
        <f t="shared" si="172"/>
        <v>0.43633333333333324</v>
      </c>
      <c r="Z654" s="167" t="str">
        <f t="shared" si="173"/>
        <v/>
      </c>
      <c r="AA654" s="167" t="str">
        <f t="shared" si="174"/>
        <v/>
      </c>
      <c r="AB654" s="67"/>
      <c r="AC654" s="161">
        <f>IFERROR(ROUND((VLOOKUP($A654,'ИЗ ГУГЛА'!$B:$Z,AC$1,0)+AE654)*AD654,),VLOOKUP($A654,'ИЗ ГУГЛА'!$B:$Z,AC$1,0))</f>
        <v>2190</v>
      </c>
      <c r="AD654" s="78">
        <v>1</v>
      </c>
      <c r="AE654" s="160">
        <v>0</v>
      </c>
      <c r="AF654" s="117" t="s">
        <v>32980</v>
      </c>
      <c r="AG654" s="152" t="s">
        <v>28693</v>
      </c>
      <c r="AH654" s="161" t="str">
        <f>IFERROR(ROUND((VLOOKUP($A654,'ИЗ ГУГЛА'!$B:$Z,AH$1,0)+AJ654)*AI654,),VLOOKUP($A654,'ИЗ ГУГЛА'!$B:$Z,AH$1,0))</f>
        <v/>
      </c>
      <c r="AI654" s="78">
        <v>1</v>
      </c>
      <c r="AJ654" s="160">
        <v>0</v>
      </c>
      <c r="AK654" s="172" t="s">
        <v>28492</v>
      </c>
      <c r="AL654" s="172"/>
      <c r="AM654" s="161" t="str">
        <f>IFERROR(ROUND((VLOOKUP($A654,'ИЗ ГУГЛА'!$B:$Z,AM$1,0)+AO654)*AN654,),VLOOKUP($A654,'ИЗ ГУГЛА'!$B:$Z,AM$1,0))</f>
        <v/>
      </c>
      <c r="AN654" s="160">
        <v>1</v>
      </c>
      <c r="AO654" s="160">
        <v>0</v>
      </c>
      <c r="AP654" s="172"/>
      <c r="AQ654" s="172"/>
      <c r="AR654" s="161" t="str">
        <f>IFERROR(ROUND((VLOOKUP($A654,'ИЗ ГУГЛА'!$B:$Z,AR$1,0)+AT654)*AS654,),VLOOKUP($A654,'ИЗ ГУГЛА'!$B:$Z,AR$1,0))</f>
        <v/>
      </c>
      <c r="AS654" s="160">
        <v>1</v>
      </c>
      <c r="AT654" s="160">
        <v>0</v>
      </c>
      <c r="AU654" s="172"/>
      <c r="AV654" s="172"/>
    </row>
    <row r="655" spans="1:48" ht="76.5" thickTop="1" thickBot="1">
      <c r="A655" s="121">
        <v>213754</v>
      </c>
      <c r="B655" s="115">
        <f>VLOOKUP($A655,'Выгр Кат'!$A:$T,B$1,0)</f>
        <v>4063</v>
      </c>
      <c r="C655" s="116" t="str">
        <f>VLOOKUP($A655,'Выгр Кат'!$A:$T,C$1,0)</f>
        <v>Свеча зажигания Denso для ВАЗ 2110-2112, 2114, Лада Калина, Калина 2, Приора, Приора 2, Гранта, Гранта FL, Веста, XRAY 16-ти клапанный двигатель</v>
      </c>
      <c r="D655" s="115" t="str">
        <f>VLOOKUP($A655,'Выгр Кат'!$A:$T,D$1,0)</f>
        <v>Y</v>
      </c>
      <c r="E655" s="115" t="str">
        <f>VLOOKUP($A655,'Выгр Кат'!$A:$T,E$1,0)</f>
        <v>1</v>
      </c>
      <c r="F655" s="115" t="str">
        <f>VLOOKUP($A655,'Выгр Кат'!$A:$T,F$1,0)</f>
        <v>Q20TT</v>
      </c>
      <c r="G655" s="115" t="str">
        <f>VLOOKUP($A655,'Выгр Кат'!$A:$T,G$1,0)</f>
        <v>21123707010</v>
      </c>
      <c r="H655" s="115" t="str">
        <f>VLOOKUP($A655,'Выгр Кат'!$A:$T,H$1,0)</f>
        <v>2112-3707010</v>
      </c>
      <c r="I655" s="71">
        <v>4608</v>
      </c>
      <c r="J655" s="71">
        <v>4608</v>
      </c>
      <c r="K655" s="75" t="e">
        <f>VLOOKUP(J655,'Отчет Eplex'!$B:$E,4,0)</f>
        <v>#N/A</v>
      </c>
      <c r="L655" s="75" t="e">
        <f t="shared" si="168"/>
        <v>#N/A</v>
      </c>
      <c r="M655" s="72">
        <v>0.25</v>
      </c>
      <c r="N655" s="73" t="s">
        <v>1341</v>
      </c>
      <c r="O655" s="72" t="str">
        <f>IFERROR(IF(VLOOKUP(I655,'Прайс шпак'!C:F,4,0)=N655,"шпак","Ошибка"),"Ошибка")</f>
        <v>шпак</v>
      </c>
      <c r="P655" s="74">
        <f>INDEX('Прайс шпак'!$H:$H,MATCH(I655,'Прайс шпак'!$C:$C,0))*M655</f>
        <v>250</v>
      </c>
      <c r="Q655" s="72">
        <f>VLOOKUP(P655,Наценка!$A$1:$B$8,2,1)</f>
        <v>1.98</v>
      </c>
      <c r="R655" s="124">
        <f>AB655*1</f>
        <v>368</v>
      </c>
      <c r="S655" s="74">
        <f t="shared" si="169"/>
        <v>369</v>
      </c>
      <c r="T655" s="75">
        <f>VLOOKUP($A655,'Выгр Кат'!$A:$T,T$1,0)</f>
        <v>250</v>
      </c>
      <c r="U655" s="75">
        <f>VLOOKUP($A655,'Выгр Кат'!$A:$T,U$1,0)</f>
        <v>329</v>
      </c>
      <c r="V655" s="76">
        <f t="shared" si="170"/>
        <v>0</v>
      </c>
      <c r="W655" s="76">
        <f t="shared" si="171"/>
        <v>40</v>
      </c>
      <c r="X655" s="77">
        <f>IF(IFERROR(RIGHT(E655,1),"")="✔",S655*(1-#REF!),S655*(1-$X$2))</f>
        <v>343.16999999999996</v>
      </c>
      <c r="Y655" s="167">
        <f t="shared" si="172"/>
        <v>0.3726799999999999</v>
      </c>
      <c r="Z655" s="167">
        <f t="shared" si="173"/>
        <v>6.7472826086956636E-2</v>
      </c>
      <c r="AA655" s="167">
        <f t="shared" si="174"/>
        <v>0.47199999999999998</v>
      </c>
      <c r="AB655" s="174">
        <f>AK655</f>
        <v>368</v>
      </c>
      <c r="AC655" s="161">
        <f>IFERROR(ROUND((VLOOKUP($A655,'ИЗ ГУГЛА'!$B:$Z,AC$1,0)+AE655)*AD655,),VLOOKUP($A655,'ИЗ ГУГЛА'!$B:$Z,AC$1,0))</f>
        <v>423</v>
      </c>
      <c r="AD655" s="78">
        <v>0.25</v>
      </c>
      <c r="AE655" s="160">
        <v>0</v>
      </c>
      <c r="AF655" s="183">
        <v>423</v>
      </c>
      <c r="AG655" s="152" t="s">
        <v>28694</v>
      </c>
      <c r="AH655" s="161">
        <f>IFERROR(ROUND((VLOOKUP($A655,'ИЗ ГУГЛА'!$B:$Z,AH$1,0)+AJ655)*AI655,),VLOOKUP($A655,'ИЗ ГУГЛА'!$B:$Z,AH$1,0))</f>
        <v>368</v>
      </c>
      <c r="AI655" s="78">
        <v>1</v>
      </c>
      <c r="AJ655" s="160">
        <v>0</v>
      </c>
      <c r="AK655" s="184">
        <v>368</v>
      </c>
      <c r="AL655" s="172" t="s">
        <v>33367</v>
      </c>
      <c r="AM655" s="161" t="str">
        <f>IFERROR(ROUND((VLOOKUP($A655,'ИЗ ГУГЛА'!$B:$Z,AM$1,0)+AO655)*AN655,),VLOOKUP($A655,'ИЗ ГУГЛА'!$B:$Z,AM$1,0))</f>
        <v/>
      </c>
      <c r="AN655" s="160">
        <v>1</v>
      </c>
      <c r="AO655" s="160">
        <v>0</v>
      </c>
      <c r="AP655" s="172"/>
      <c r="AQ655" s="172"/>
      <c r="AR655" s="161" t="str">
        <f>IFERROR(ROUND((VLOOKUP($A655,'ИЗ ГУГЛА'!$B:$Z,AR$1,0)+AT655)*AS655,),VLOOKUP($A655,'ИЗ ГУГЛА'!$B:$Z,AR$1,0))</f>
        <v/>
      </c>
      <c r="AS655" s="160">
        <v>1</v>
      </c>
      <c r="AT655" s="160">
        <v>0</v>
      </c>
      <c r="AU655" s="172"/>
      <c r="AV655" s="172"/>
    </row>
    <row r="656" spans="1:48" ht="76.5" hidden="1" thickTop="1" thickBot="1">
      <c r="A656" s="121">
        <v>213746</v>
      </c>
      <c r="B656" s="115">
        <f>VLOOKUP($A656,'Выгр Кат'!$A:$T,B$1,0)</f>
        <v>29519</v>
      </c>
      <c r="C656" s="116" t="str">
        <f>VLOOKUP($A656,'Выгр Кат'!$A:$T,C$1,0)</f>
        <v>Свеча зажигания DENSO IRIDIUM TT для ВАЗ 2110-2112, 2114, Лада Калина, Калина 2, Приора, Приора 2, Гранта, Гранта FL, Веста, XRAY 16-ти клапанный двигатель</v>
      </c>
      <c r="D656" s="115" t="str">
        <f>VLOOKUP($A656,'Выгр Кат'!$A:$T,D$1,0)</f>
        <v>Y</v>
      </c>
      <c r="E656" s="115" t="str">
        <f>VLOOKUP($A656,'Выгр Кат'!$A:$T,E$1,0)</f>
        <v>1ск6</v>
      </c>
      <c r="F656" s="115" t="str">
        <f>VLOOKUP($A656,'Выгр Кат'!$A:$T,F$1,0)</f>
        <v>IK20TT</v>
      </c>
      <c r="G656" s="115" t="str">
        <f>VLOOKUP($A656,'Выгр Кат'!$A:$T,G$1,0)</f>
        <v>21123707010</v>
      </c>
      <c r="H656" s="115" t="str">
        <f>VLOOKUP($A656,'Выгр Кат'!$A:$T,H$1,0)</f>
        <v>2112-3707010</v>
      </c>
      <c r="I656" s="71">
        <v>4702</v>
      </c>
      <c r="J656" s="71">
        <v>4702</v>
      </c>
      <c r="K656" s="75" t="e">
        <f>VLOOKUP(J656,'Отчет Eplex'!$B:$E,4,0)</f>
        <v>#N/A</v>
      </c>
      <c r="L656" s="75" t="e">
        <f t="shared" si="168"/>
        <v>#N/A</v>
      </c>
      <c r="M656" s="72">
        <v>0.25</v>
      </c>
      <c r="N656" s="73" t="s">
        <v>1341</v>
      </c>
      <c r="O656" s="72" t="str">
        <f>IFERROR(IF(VLOOKUP(I656,'Прайс шпак'!C:F,4,0)=N656,"шпак","Ошибка"),"Ошибка")</f>
        <v>шпак</v>
      </c>
      <c r="P656" s="74">
        <f>INDEX('Прайс шпак'!$H:$H,MATCH(I656,'Прайс шпак'!$C:$C,0))*M656</f>
        <v>1125</v>
      </c>
      <c r="Q656" s="72">
        <f>VLOOKUP(P656,Наценка!$A$1:$B$8,2,1)</f>
        <v>1.39</v>
      </c>
      <c r="R656" s="75">
        <f t="shared" si="176"/>
        <v>1563.75</v>
      </c>
      <c r="S656" s="74">
        <f t="shared" si="169"/>
        <v>1590</v>
      </c>
      <c r="T656" s="75">
        <f>VLOOKUP($A656,'Выгр Кат'!$A:$T,T$1,0)</f>
        <v>1125</v>
      </c>
      <c r="U656" s="75">
        <f>VLOOKUP($A656,'Выгр Кат'!$A:$T,U$1,0)</f>
        <v>1590</v>
      </c>
      <c r="V656" s="76">
        <f t="shared" si="170"/>
        <v>0</v>
      </c>
      <c r="W656" s="76">
        <f t="shared" si="171"/>
        <v>0</v>
      </c>
      <c r="X656" s="77">
        <f>IF(IFERROR(RIGHT(E656,1),"")="✔",S656*(1-#REF!),S656*(1-$X$2))</f>
        <v>1478.6999999999998</v>
      </c>
      <c r="Y656" s="167">
        <f t="shared" si="172"/>
        <v>0.31439999999999979</v>
      </c>
      <c r="Z656" s="167" t="str">
        <f t="shared" si="173"/>
        <v/>
      </c>
      <c r="AA656" s="167" t="str">
        <f t="shared" si="174"/>
        <v/>
      </c>
      <c r="AB656" s="168"/>
      <c r="AC656" s="161" t="str">
        <f>IFERROR(ROUND((VLOOKUP($A656,'ИЗ ГУГЛА'!$B:$Z,AC$1,0)+AE656)*AD656,),VLOOKUP($A656,'ИЗ ГУГЛА'!$B:$Z,AC$1,0))</f>
        <v/>
      </c>
      <c r="AD656" s="78">
        <v>1</v>
      </c>
      <c r="AE656" s="160">
        <v>0</v>
      </c>
      <c r="AF656" s="118" t="s">
        <v>28492</v>
      </c>
      <c r="AG656" s="152"/>
      <c r="AH656" s="161" t="str">
        <f>IFERROR(ROUND((VLOOKUP($A656,'ИЗ ГУГЛА'!$B:$Z,AH$1,0)+AJ656)*AI656,),VLOOKUP($A656,'ИЗ ГУГЛА'!$B:$Z,AH$1,0))</f>
        <v/>
      </c>
      <c r="AI656" s="78">
        <v>1</v>
      </c>
      <c r="AJ656" s="160">
        <v>0</v>
      </c>
      <c r="AK656" s="189" t="s">
        <v>33365</v>
      </c>
      <c r="AL656" s="172" t="s">
        <v>33368</v>
      </c>
      <c r="AM656" s="161" t="str">
        <f>IFERROR(ROUND((VLOOKUP($A656,'ИЗ ГУГЛА'!$B:$Z,AM$1,0)+AO656)*AN656,),VLOOKUP($A656,'ИЗ ГУГЛА'!$B:$Z,AM$1,0))</f>
        <v/>
      </c>
      <c r="AN656" s="160">
        <v>1</v>
      </c>
      <c r="AO656" s="160">
        <v>0</v>
      </c>
      <c r="AP656" s="172"/>
      <c r="AQ656" s="172"/>
      <c r="AR656" s="161" t="str">
        <f>IFERROR(ROUND((VLOOKUP($A656,'ИЗ ГУГЛА'!$B:$Z,AR$1,0)+AT656)*AS656,),VLOOKUP($A656,'ИЗ ГУГЛА'!$B:$Z,AR$1,0))</f>
        <v/>
      </c>
      <c r="AS656" s="160">
        <v>1</v>
      </c>
      <c r="AT656" s="160">
        <v>0</v>
      </c>
      <c r="AU656" s="172"/>
      <c r="AV656" s="172"/>
    </row>
    <row r="657" spans="1:48" ht="31.5" hidden="1" thickTop="1" thickBot="1">
      <c r="A657" s="121">
        <v>163828</v>
      </c>
      <c r="B657" s="115">
        <f>VLOOKUP($A657,'Выгр Кат'!$A:$T,B$1,0)</f>
        <v>34571</v>
      </c>
      <c r="C657" s="116" t="str">
        <f>VLOOKUP($A657,'Выгр Кат'!$A:$T,C$1,0)</f>
        <v>Масляный фильтр MANN для ВАЗ 2101-2107, Лада Нива 4х4</v>
      </c>
      <c r="D657" s="115" t="str">
        <f>VLOOKUP($A657,'Выгр Кат'!$A:$T,D$1,0)</f>
        <v>Y</v>
      </c>
      <c r="E657" s="115" t="str">
        <f>VLOOKUP($A657,'Выгр Кат'!$A:$T,E$1,0)</f>
        <v>1</v>
      </c>
      <c r="F657" s="115">
        <f>VLOOKUP($A657,'Выгр Кат'!$A:$T,F$1,0)</f>
        <v>0</v>
      </c>
      <c r="G657" s="115" t="str">
        <f>VLOOKUP($A657,'Выгр Кат'!$A:$T,G$1,0)</f>
        <v>W 920/21</v>
      </c>
      <c r="H657" s="115">
        <f>VLOOKUP($A657,'Выгр Кат'!$A:$T,H$1,0)</f>
        <v>0</v>
      </c>
      <c r="I657" s="71" t="s">
        <v>2257</v>
      </c>
      <c r="J657" s="71" t="s">
        <v>2257</v>
      </c>
      <c r="K657" s="75">
        <f>VLOOKUP(J657,'Отчет Eplex'!$B:$E,4,0)</f>
        <v>890.02</v>
      </c>
      <c r="L657" s="75">
        <f t="shared" si="168"/>
        <v>370.02</v>
      </c>
      <c r="M657" s="72">
        <v>1</v>
      </c>
      <c r="N657" s="73" t="s">
        <v>2259</v>
      </c>
      <c r="O657" s="72" t="str">
        <f>IFERROR(IF(VLOOKUP(I657,'Прайс шпак'!C:F,4,0)=N657,"шпак","Ошибка"),"Ошибка")</f>
        <v>шпак</v>
      </c>
      <c r="P657" s="74">
        <f>INDEX('Прайс шпак'!$H:$H,MATCH(I657,'Прайс шпак'!$C:$C,0))*M657</f>
        <v>520</v>
      </c>
      <c r="Q657" s="72">
        <f>VLOOKUP(P657,Наценка!$A$1:$B$8,2,1)</f>
        <v>1.5</v>
      </c>
      <c r="R657" s="130">
        <f>P657*1.2*100/93</f>
        <v>670.9677419354839</v>
      </c>
      <c r="S657" s="74">
        <f t="shared" si="169"/>
        <v>679</v>
      </c>
      <c r="T657" s="75">
        <f>VLOOKUP($A657,'Выгр Кат'!$A:$T,T$1,0)</f>
        <v>520</v>
      </c>
      <c r="U657" s="75">
        <f>VLOOKUP($A657,'Выгр Кат'!$A:$T,U$1,0)</f>
        <v>679</v>
      </c>
      <c r="V657" s="76">
        <f t="shared" si="170"/>
        <v>0</v>
      </c>
      <c r="W657" s="76">
        <f t="shared" si="171"/>
        <v>0</v>
      </c>
      <c r="X657" s="77">
        <f>IF(IFERROR(RIGHT(E657,1),"")="✔",S657*(1-#REF!),S657*(1-$X$2))</f>
        <v>631.46999999999991</v>
      </c>
      <c r="Y657" s="167">
        <f t="shared" si="172"/>
        <v>0.21436538461538435</v>
      </c>
      <c r="Z657" s="167">
        <f t="shared" si="173"/>
        <v>-0.6233161953727504</v>
      </c>
      <c r="AA657" s="167">
        <f t="shared" si="174"/>
        <v>-0.25192307692307692</v>
      </c>
      <c r="AB657" s="174">
        <f t="shared" ref="AB657:AB661" si="180">AK657</f>
        <v>389</v>
      </c>
      <c r="AC657" s="161" t="str">
        <f>IFERROR(ROUND((VLOOKUP($A657,'ИЗ ГУГЛА'!$B:$Z,AC$1,0)+AE657)*AD657,),VLOOKUP($A657,'ИЗ ГУГЛА'!$B:$Z,AC$1,0))</f>
        <v/>
      </c>
      <c r="AD657" s="78">
        <v>1</v>
      </c>
      <c r="AE657" s="160">
        <v>0</v>
      </c>
      <c r="AF657" s="118" t="s">
        <v>28492</v>
      </c>
      <c r="AG657" s="152"/>
      <c r="AH657" s="161">
        <f>IFERROR(ROUND((VLOOKUP($A657,'ИЗ ГУГЛА'!$B:$Z,AH$1,0)+AJ657)*AI657,),VLOOKUP($A657,'ИЗ ГУГЛА'!$B:$Z,AH$1,0))</f>
        <v>389</v>
      </c>
      <c r="AI657" s="78">
        <v>1</v>
      </c>
      <c r="AJ657" s="160">
        <v>0</v>
      </c>
      <c r="AK657" s="184">
        <v>389</v>
      </c>
      <c r="AL657" s="172" t="s">
        <v>33351</v>
      </c>
      <c r="AM657" s="161" t="str">
        <f>IFERROR(ROUND((VLOOKUP($A657,'ИЗ ГУГЛА'!$B:$Z,AM$1,0)+AO657)*AN657,),VLOOKUP($A657,'ИЗ ГУГЛА'!$B:$Z,AM$1,0))</f>
        <v/>
      </c>
      <c r="AN657" s="160">
        <v>1</v>
      </c>
      <c r="AO657" s="160">
        <v>0</v>
      </c>
      <c r="AP657" s="172"/>
      <c r="AQ657" s="172"/>
      <c r="AR657" s="161" t="str">
        <f>IFERROR(ROUND((VLOOKUP($A657,'ИЗ ГУГЛА'!$B:$Z,AR$1,0)+AT657)*AS657,),VLOOKUP($A657,'ИЗ ГУГЛА'!$B:$Z,AR$1,0))</f>
        <v/>
      </c>
      <c r="AS657" s="160">
        <v>1</v>
      </c>
      <c r="AT657" s="160">
        <v>0</v>
      </c>
      <c r="AU657" s="172"/>
      <c r="AV657" s="172"/>
    </row>
    <row r="658" spans="1:48" ht="61.5" hidden="1" thickTop="1" thickBot="1">
      <c r="A658" s="121">
        <v>201390</v>
      </c>
      <c r="B658" s="115">
        <f>VLOOKUP($A658,'Выгр Кат'!$A:$T,B$1,0)</f>
        <v>31370</v>
      </c>
      <c r="C658" s="116" t="str">
        <f>VLOOKUP($A658,'Выгр Кат'!$A:$T,C$1,0)</f>
        <v>Прокладка ГБЦ VICTOR REINZ 2112 84.0 мм для ВАЗ 2110-2112, 2113, 2114, Лада Приора двигатель 16-ти клапанный</v>
      </c>
      <c r="D658" s="115" t="str">
        <f>VLOOKUP($A658,'Выгр Кат'!$A:$T,D$1,0)</f>
        <v>Y</v>
      </c>
      <c r="E658" s="115" t="str">
        <f>VLOOKUP($A658,'Выгр Кат'!$A:$T,E$1,0)</f>
        <v>1</v>
      </c>
      <c r="F658" s="115">
        <f>VLOOKUP($A658,'Выгр Кат'!$A:$T,F$1,0)</f>
        <v>0</v>
      </c>
      <c r="G658" s="115" t="str">
        <f>VLOOKUP($A658,'Выгр Кат'!$A:$T,G$1,0)</f>
        <v>61-36660-00</v>
      </c>
      <c r="H658" s="115">
        <f>VLOOKUP($A658,'Выгр Кат'!$A:$T,H$1,0)</f>
        <v>0</v>
      </c>
      <c r="I658" s="71" t="s">
        <v>25263</v>
      </c>
      <c r="J658" s="71" t="s">
        <v>25263</v>
      </c>
      <c r="K658" s="75">
        <f>VLOOKUP(J658,'Отчет Eplex'!$B:$E,4,0)</f>
        <v>399.71</v>
      </c>
      <c r="L658" s="75">
        <f t="shared" si="168"/>
        <v>-100.29000000000002</v>
      </c>
      <c r="M658" s="72">
        <v>1</v>
      </c>
      <c r="N658" s="73" t="s">
        <v>3473</v>
      </c>
      <c r="O658" s="72" t="str">
        <f>IFERROR(IF(VLOOKUP(I658,'Прайс шпак'!C:F,4,0)=N658,"шпак","Ошибка"),"Ошибка")</f>
        <v>шпак</v>
      </c>
      <c r="P658" s="74">
        <f>INDEX('Прайс шпак'!$H:$H,MATCH(I658,'Прайс шпак'!$C:$C,0))*M658</f>
        <v>500</v>
      </c>
      <c r="Q658" s="72">
        <f>VLOOKUP(P658,Наценка!$A$1:$B$8,2,1)</f>
        <v>1.5</v>
      </c>
      <c r="R658" s="125">
        <f t="shared" ref="R657:R658" si="181">AB658*1.02</f>
        <v>647.70000000000005</v>
      </c>
      <c r="S658" s="74">
        <f t="shared" si="169"/>
        <v>649</v>
      </c>
      <c r="T658" s="75">
        <f>VLOOKUP($A658,'Выгр Кат'!$A:$T,T$1,0)</f>
        <v>500</v>
      </c>
      <c r="U658" s="75">
        <f>VLOOKUP($A658,'Выгр Кат'!$A:$T,U$1,0)</f>
        <v>649</v>
      </c>
      <c r="V658" s="76">
        <f t="shared" si="170"/>
        <v>0</v>
      </c>
      <c r="W658" s="76">
        <f t="shared" si="171"/>
        <v>0</v>
      </c>
      <c r="X658" s="77">
        <f>IF(IFERROR(RIGHT(E658,1),"")="✔",S658*(1-#REF!),S658*(1-$X$2))</f>
        <v>603.56999999999994</v>
      </c>
      <c r="Y658" s="167">
        <f t="shared" si="172"/>
        <v>0.20713999999999988</v>
      </c>
      <c r="Z658" s="167">
        <f t="shared" si="173"/>
        <v>4.9496062992126083E-2</v>
      </c>
      <c r="AA658" s="167">
        <f t="shared" si="174"/>
        <v>0.27</v>
      </c>
      <c r="AB658" s="174">
        <f t="shared" si="180"/>
        <v>635</v>
      </c>
      <c r="AC658" s="161" t="str">
        <f>IFERROR(ROUND((VLOOKUP($A658,'ИЗ ГУГЛА'!$B:$Z,AC$1,0)+AE658)*AD658,),VLOOKUP($A658,'ИЗ ГУГЛА'!$B:$Z,AC$1,0))</f>
        <v/>
      </c>
      <c r="AD658" s="78">
        <v>1</v>
      </c>
      <c r="AE658" s="160">
        <v>0</v>
      </c>
      <c r="AF658" s="118" t="s">
        <v>28492</v>
      </c>
      <c r="AG658" s="152"/>
      <c r="AH658" s="161">
        <f>IFERROR(ROUND((VLOOKUP($A658,'ИЗ ГУГЛА'!$B:$Z,AH$1,0)+AJ658)*AI658,),VLOOKUP($A658,'ИЗ ГУГЛА'!$B:$Z,AH$1,0))</f>
        <v>635</v>
      </c>
      <c r="AI658" s="78">
        <v>1</v>
      </c>
      <c r="AJ658" s="160">
        <v>0</v>
      </c>
      <c r="AK658" s="184">
        <v>635</v>
      </c>
      <c r="AL658" s="172" t="s">
        <v>33358</v>
      </c>
      <c r="AM658" s="161" t="str">
        <f>IFERROR(ROUND((VLOOKUP($A658,'ИЗ ГУГЛА'!$B:$Z,AM$1,0)+AO658)*AN658,),VLOOKUP($A658,'ИЗ ГУГЛА'!$B:$Z,AM$1,0))</f>
        <v/>
      </c>
      <c r="AN658" s="160">
        <v>1</v>
      </c>
      <c r="AO658" s="160">
        <v>0</v>
      </c>
      <c r="AP658" s="172"/>
      <c r="AQ658" s="172"/>
      <c r="AR658" s="161" t="str">
        <f>IFERROR(ROUND((VLOOKUP($A658,'ИЗ ГУГЛА'!$B:$Z,AR$1,0)+AT658)*AS658,),VLOOKUP($A658,'ИЗ ГУГЛА'!$B:$Z,AR$1,0))</f>
        <v/>
      </c>
      <c r="AS658" s="160">
        <v>1</v>
      </c>
      <c r="AT658" s="160">
        <v>0</v>
      </c>
      <c r="AU658" s="172"/>
      <c r="AV658" s="172"/>
    </row>
    <row r="659" spans="1:48" ht="46.5" thickTop="1" thickBot="1">
      <c r="A659" s="121">
        <v>213331</v>
      </c>
      <c r="B659" s="115">
        <f>VLOOKUP($A659,'Выгр Кат'!$A:$T,B$1,0)</f>
        <v>25419</v>
      </c>
      <c r="C659" s="116" t="str">
        <f>VLOOKUP($A659,'Выгр Кат'!$A:$T,C$1,0)</f>
        <v>Сальник коленвала Victor Reinz задний, большой, 80X100X10 мм для ВАЗ 2108-21099, 2113-2115</v>
      </c>
      <c r="D659" s="115" t="str">
        <f>VLOOKUP($A659,'Выгр Кат'!$A:$T,D$1,0)</f>
        <v>Y</v>
      </c>
      <c r="E659" s="115" t="str">
        <f>VLOOKUP($A659,'Выгр Кат'!$A:$T,E$1,0)</f>
        <v>1ск6</v>
      </c>
      <c r="F659" s="115">
        <f>VLOOKUP($A659,'Выгр Кат'!$A:$T,F$1,0)</f>
        <v>0</v>
      </c>
      <c r="G659" s="115" t="str">
        <f>VLOOKUP($A659,'Выгр Кат'!$A:$T,G$1,0)</f>
        <v>80-51127-20</v>
      </c>
      <c r="H659" s="115">
        <f>VLOOKUP($A659,'Выгр Кат'!$A:$T,H$1,0)</f>
        <v>0</v>
      </c>
      <c r="I659" s="71" t="s">
        <v>368</v>
      </c>
      <c r="J659" s="71" t="s">
        <v>368</v>
      </c>
      <c r="K659" s="75">
        <f>VLOOKUP(J659,'Отчет Eplex'!$B:$E,4,0)</f>
        <v>180.01</v>
      </c>
      <c r="L659" s="75">
        <f t="shared" si="168"/>
        <v>9.9999999999909051E-3</v>
      </c>
      <c r="M659" s="72">
        <v>1</v>
      </c>
      <c r="N659" s="73" t="s">
        <v>3473</v>
      </c>
      <c r="O659" s="72" t="str">
        <f>IFERROR(IF(VLOOKUP(I659,'Прайс шпак'!C:F,4,0)=N659,"шпак","Ошибка"),"Ошибка")</f>
        <v>шпак</v>
      </c>
      <c r="P659" s="74">
        <f>INDEX('Прайс шпак'!$H:$H,MATCH(I659,'Прайс шпак'!$C:$C,0))*M659</f>
        <v>180</v>
      </c>
      <c r="Q659" s="72">
        <f>VLOOKUP(P659,Наценка!$A$1:$B$8,2,1)</f>
        <v>1.98</v>
      </c>
      <c r="R659" s="124">
        <f>AB659*1</f>
        <v>420</v>
      </c>
      <c r="S659" s="74">
        <f t="shared" si="169"/>
        <v>419</v>
      </c>
      <c r="T659" s="75">
        <f>VLOOKUP($A659,'Выгр Кат'!$A:$T,T$1,0)</f>
        <v>180</v>
      </c>
      <c r="U659" s="75">
        <f>VLOOKUP($A659,'Выгр Кат'!$A:$T,U$1,0)</f>
        <v>499</v>
      </c>
      <c r="V659" s="76">
        <f t="shared" si="170"/>
        <v>0</v>
      </c>
      <c r="W659" s="76">
        <f t="shared" si="171"/>
        <v>-80</v>
      </c>
      <c r="X659" s="77">
        <f>IF(IFERROR(RIGHT(E659,1),"")="✔",S659*(1-#REF!),S659*(1-$X$2))</f>
        <v>389.66999999999996</v>
      </c>
      <c r="Y659" s="167">
        <f t="shared" si="172"/>
        <v>1.1648333333333332</v>
      </c>
      <c r="Z659" s="167">
        <f t="shared" si="173"/>
        <v>7.2214285714285814E-2</v>
      </c>
      <c r="AA659" s="167">
        <f t="shared" si="174"/>
        <v>1.3333333333333335</v>
      </c>
      <c r="AB659" s="174">
        <f t="shared" si="180"/>
        <v>420</v>
      </c>
      <c r="AC659" s="161">
        <f>IFERROR(ROUND((VLOOKUP($A659,'ИЗ ГУГЛА'!$B:$Z,AC$1,0)+AE659)*AD659,),VLOOKUP($A659,'ИЗ ГУГЛА'!$B:$Z,AC$1,0))</f>
        <v>419</v>
      </c>
      <c r="AD659" s="78">
        <v>1</v>
      </c>
      <c r="AE659" s="160">
        <v>0</v>
      </c>
      <c r="AF659" s="183">
        <v>419</v>
      </c>
      <c r="AG659" s="152" t="s">
        <v>28695</v>
      </c>
      <c r="AH659" s="161">
        <f>IFERROR(ROUND((VLOOKUP($A659,'ИЗ ГУГЛА'!$B:$Z,AH$1,0)+AJ659)*AI659,),VLOOKUP($A659,'ИЗ ГУГЛА'!$B:$Z,AH$1,0))</f>
        <v>420</v>
      </c>
      <c r="AI659" s="78">
        <v>1</v>
      </c>
      <c r="AJ659" s="160">
        <v>0</v>
      </c>
      <c r="AK659" s="184">
        <v>420</v>
      </c>
      <c r="AL659" s="172" t="s">
        <v>33359</v>
      </c>
      <c r="AM659" s="161" t="str">
        <f>IFERROR(ROUND((VLOOKUP($A659,'ИЗ ГУГЛА'!$B:$Z,AM$1,0)+AO659)*AN659,),VLOOKUP($A659,'ИЗ ГУГЛА'!$B:$Z,AM$1,0))</f>
        <v/>
      </c>
      <c r="AN659" s="160">
        <v>1</v>
      </c>
      <c r="AO659" s="160">
        <v>0</v>
      </c>
      <c r="AP659" s="172"/>
      <c r="AQ659" s="172"/>
      <c r="AR659" s="161" t="str">
        <f>IFERROR(ROUND((VLOOKUP($A659,'ИЗ ГУГЛА'!$B:$Z,AR$1,0)+AT659)*AS659,),VLOOKUP($A659,'ИЗ ГУГЛА'!$B:$Z,AR$1,0))</f>
        <v/>
      </c>
      <c r="AS659" s="160">
        <v>1</v>
      </c>
      <c r="AT659" s="160">
        <v>0</v>
      </c>
      <c r="AU659" s="172"/>
      <c r="AV659" s="172"/>
    </row>
    <row r="660" spans="1:48" ht="31.5" thickTop="1" thickBot="1">
      <c r="A660" s="121">
        <v>171655</v>
      </c>
      <c r="B660" s="115">
        <f>VLOOKUP($A660,'Выгр Кат'!$A:$T,B$1,0)</f>
        <v>38251</v>
      </c>
      <c r="C660" s="116" t="str">
        <f>VLOOKUP($A660,'Выгр Кат'!$A:$T,C$1,0)</f>
        <v>Помпа DOLZ для Лада Веста объём двигателя 1.8 л</v>
      </c>
      <c r="D660" s="115" t="str">
        <f>VLOOKUP($A660,'Выгр Кат'!$A:$T,D$1,0)</f>
        <v>Y</v>
      </c>
      <c r="E660" s="115" t="str">
        <f>VLOOKUP($A660,'Выгр Кат'!$A:$T,E$1,0)</f>
        <v>1</v>
      </c>
      <c r="F660" s="115" t="str">
        <f>VLOOKUP($A660,'Выгр Кат'!$A:$T,F$1,0)</f>
        <v>L-142</v>
      </c>
      <c r="G660" s="115" t="str">
        <f>VLOOKUP($A660,'Выгр Кат'!$A:$T,G$1,0)</f>
        <v>8450075469</v>
      </c>
      <c r="H660" s="115">
        <f>VLOOKUP($A660,'Выгр Кат'!$A:$T,H$1,0)</f>
        <v>0</v>
      </c>
      <c r="I660" s="71" t="s">
        <v>22829</v>
      </c>
      <c r="J660" s="71" t="s">
        <v>22829</v>
      </c>
      <c r="K660" s="75">
        <f>VLOOKUP(J660,'Отчет Eplex'!$B:$E,4,0)</f>
        <v>2150.61</v>
      </c>
      <c r="L660" s="75">
        <f t="shared" si="168"/>
        <v>-149.38999999999987</v>
      </c>
      <c r="M660" s="72">
        <v>1</v>
      </c>
      <c r="N660" s="73" t="s">
        <v>1347</v>
      </c>
      <c r="O660" s="72" t="str">
        <f>IFERROR(IF(VLOOKUP(I660,'Прайс шпак'!C:F,4,0)=N660,"шпак","Ошибка"),"Ошибка")</f>
        <v>шпак</v>
      </c>
      <c r="P660" s="74">
        <f>INDEX('Прайс шпак'!$H:$H,MATCH(I660,'Прайс шпак'!$C:$C,0))*M660</f>
        <v>2300</v>
      </c>
      <c r="Q660" s="72">
        <f>VLOOKUP(P660,Наценка!$A$1:$B$8,2,1)</f>
        <v>1.39</v>
      </c>
      <c r="R660" s="75">
        <f t="shared" si="176"/>
        <v>3197</v>
      </c>
      <c r="S660" s="74">
        <f t="shared" si="169"/>
        <v>3190</v>
      </c>
      <c r="T660" s="75">
        <f>VLOOKUP($A660,'Выгр Кат'!$A:$T,T$1,0)</f>
        <v>2300</v>
      </c>
      <c r="U660" s="75">
        <f>VLOOKUP($A660,'Выгр Кат'!$A:$T,U$1,0)</f>
        <v>3490</v>
      </c>
      <c r="V660" s="76">
        <f t="shared" si="170"/>
        <v>0</v>
      </c>
      <c r="W660" s="76">
        <f t="shared" si="171"/>
        <v>-300</v>
      </c>
      <c r="X660" s="77">
        <f>IF(IFERROR(RIGHT(E660,1),"")="✔",S660*(1-#REF!),S660*(1-$X$2))</f>
        <v>2966.7</v>
      </c>
      <c r="Y660" s="167">
        <f t="shared" si="172"/>
        <v>0.28986956521739127</v>
      </c>
      <c r="Z660" s="167" t="str">
        <f t="shared" si="173"/>
        <v/>
      </c>
      <c r="AA660" s="167" t="str">
        <f t="shared" si="174"/>
        <v/>
      </c>
      <c r="AB660" s="184"/>
      <c r="AC660" s="161" t="str">
        <f>IFERROR(ROUND((VLOOKUP($A660,'ИЗ ГУГЛА'!$B:$Z,AC$1,0)+AE660)*AD660,),VLOOKUP($A660,'ИЗ ГУГЛА'!$B:$Z,AC$1,0))</f>
        <v/>
      </c>
      <c r="AD660" s="78">
        <v>1</v>
      </c>
      <c r="AE660" s="160">
        <v>0</v>
      </c>
      <c r="AF660" s="118" t="s">
        <v>28492</v>
      </c>
      <c r="AG660" s="152"/>
      <c r="AH660" s="161" t="str">
        <f>IFERROR(ROUND((VLOOKUP($A660,'ИЗ ГУГЛА'!$B:$Z,AH$1,0)+AJ660)*AI660,),VLOOKUP($A660,'ИЗ ГУГЛА'!$B:$Z,AH$1,0))</f>
        <v/>
      </c>
      <c r="AI660" s="78">
        <v>1</v>
      </c>
      <c r="AJ660" s="160">
        <v>0</v>
      </c>
      <c r="AK660" s="184"/>
      <c r="AL660" s="172"/>
      <c r="AM660" s="161" t="str">
        <f>IFERROR(ROUND((VLOOKUP($A660,'ИЗ ГУГЛА'!$B:$Z,AM$1,0)+AO660)*AN660,),VLOOKUP($A660,'ИЗ ГУГЛА'!$B:$Z,AM$1,0))</f>
        <v/>
      </c>
      <c r="AN660" s="160">
        <v>1</v>
      </c>
      <c r="AO660" s="160">
        <v>0</v>
      </c>
      <c r="AP660" s="172"/>
      <c r="AQ660" s="172"/>
      <c r="AR660" s="161" t="str">
        <f>IFERROR(ROUND((VLOOKUP($A660,'ИЗ ГУГЛА'!$B:$Z,AR$1,0)+AT660)*AS660,),VLOOKUP($A660,'ИЗ ГУГЛА'!$B:$Z,AR$1,0))</f>
        <v/>
      </c>
      <c r="AS660" s="160">
        <v>1</v>
      </c>
      <c r="AT660" s="160">
        <v>0</v>
      </c>
      <c r="AU660" s="172"/>
      <c r="AV660" s="172"/>
    </row>
    <row r="661" spans="1:48" ht="46.5" hidden="1" thickTop="1" thickBot="1">
      <c r="A661" s="121">
        <v>204074</v>
      </c>
      <c r="B661" s="115">
        <f>VLOOKUP($A661,'Выгр Кат'!$A:$T,B$1,0)</f>
        <v>29460</v>
      </c>
      <c r="C661" s="116" t="str">
        <f>VLOOKUP($A661,'Выгр Кат'!$A:$T,C$1,0)</f>
        <v>Ремень генератора ContiTech поликлиновой для Лада Приора 2 с кондиционером</v>
      </c>
      <c r="D661" s="115" t="str">
        <f>VLOOKUP($A661,'Выгр Кат'!$A:$T,D$1,0)</f>
        <v>Y</v>
      </c>
      <c r="E661" s="115" t="str">
        <f>VLOOKUP($A661,'Выгр Кат'!$A:$T,E$1,0)</f>
        <v>1</v>
      </c>
      <c r="F661" s="115">
        <f>VLOOKUP($A661,'Выгр Кат'!$A:$T,F$1,0)</f>
        <v>0</v>
      </c>
      <c r="G661" s="115" t="str">
        <f>VLOOKUP($A661,'Выгр Кат'!$A:$T,G$1,0)</f>
        <v>6PK1570</v>
      </c>
      <c r="H661" s="115">
        <f>VLOOKUP($A661,'Выгр Кат'!$A:$T,H$1,0)</f>
        <v>0</v>
      </c>
      <c r="I661" s="91" t="str">
        <f>_xlfn.CONCAT(N661," ",G661)</f>
        <v>CONTITECH 6PK1570</v>
      </c>
      <c r="J661" s="71" t="s">
        <v>4457</v>
      </c>
      <c r="K661" s="75">
        <f>VLOOKUP(J661,'Отчет Eplex'!$B:$E,4,0)*2</f>
        <v>2592.2600000000002</v>
      </c>
      <c r="L661" s="75">
        <f t="shared" si="168"/>
        <v>642.26000000000022</v>
      </c>
      <c r="M661" s="72">
        <v>1</v>
      </c>
      <c r="N661" s="137" t="s">
        <v>587</v>
      </c>
      <c r="O661" s="135" t="str">
        <f>IFERROR(IF(INDEX('Прайс шпак'!$F:$F,MATCH(I661,'Прайс шпак'!N:N,0))=N661,"шпак","Ошибка"),"Ошибка")</f>
        <v>шпак</v>
      </c>
      <c r="P661" s="92">
        <f>INDEX('Прайс шпак'!$H:$H,MATCH(I661,'Прайс шпак'!N:N,0))*M661</f>
        <v>1950</v>
      </c>
      <c r="Q661" s="72">
        <f>VLOOKUP(P661,Наценка!$A$1:$B$8,2,1)</f>
        <v>1.39</v>
      </c>
      <c r="R661" s="130">
        <f>P661*1.2*100/93</f>
        <v>2516.1290322580644</v>
      </c>
      <c r="S661" s="74">
        <f t="shared" si="169"/>
        <v>2590</v>
      </c>
      <c r="T661" s="75">
        <f>VLOOKUP($A661,'Выгр Кат'!$A:$T,T$1,0)</f>
        <v>1950</v>
      </c>
      <c r="U661" s="75">
        <f>VLOOKUP($A661,'Выгр Кат'!$A:$T,U$1,0)</f>
        <v>2590</v>
      </c>
      <c r="V661" s="76">
        <f t="shared" si="170"/>
        <v>0</v>
      </c>
      <c r="W661" s="76">
        <f t="shared" si="171"/>
        <v>0</v>
      </c>
      <c r="X661" s="77">
        <f>IF(IFERROR(RIGHT(E661,1),"")="✔",S661*(1-#REF!),S661*(1-$X$2))</f>
        <v>2408.6999999999998</v>
      </c>
      <c r="Y661" s="167">
        <f t="shared" si="172"/>
        <v>0.23523076923076913</v>
      </c>
      <c r="Z661" s="167">
        <f t="shared" si="173"/>
        <v>-0.5519974226804123</v>
      </c>
      <c r="AA661" s="167">
        <f t="shared" si="174"/>
        <v>-0.20410256410256411</v>
      </c>
      <c r="AB661" s="174">
        <f t="shared" si="180"/>
        <v>1552</v>
      </c>
      <c r="AC661" s="161" t="str">
        <f>IFERROR(ROUND((VLOOKUP($A661,'ИЗ ГУГЛА'!$B:$Z,AC$1,0)+AE661)*AD661,),VLOOKUP($A661,'ИЗ ГУГЛА'!$B:$Z,AC$1,0))</f>
        <v/>
      </c>
      <c r="AD661" s="78">
        <v>1</v>
      </c>
      <c r="AE661" s="160">
        <v>0</v>
      </c>
      <c r="AF661" s="118" t="s">
        <v>28492</v>
      </c>
      <c r="AG661" s="152"/>
      <c r="AH661" s="161">
        <f>IFERROR(ROUND((VLOOKUP($A661,'ИЗ ГУГЛА'!$B:$Z,AH$1,0)+AJ661)*AI661,),VLOOKUP($A661,'ИЗ ГУГЛА'!$B:$Z,AH$1,0))</f>
        <v>1552</v>
      </c>
      <c r="AI661" s="78">
        <v>1</v>
      </c>
      <c r="AJ661" s="160">
        <v>0</v>
      </c>
      <c r="AK661" s="184">
        <v>1552</v>
      </c>
      <c r="AL661" s="172" t="s">
        <v>33342</v>
      </c>
      <c r="AM661" s="161" t="str">
        <f>IFERROR(ROUND((VLOOKUP($A661,'ИЗ ГУГЛА'!$B:$Z,AM$1,0)+AO661)*AN661,),VLOOKUP($A661,'ИЗ ГУГЛА'!$B:$Z,AM$1,0))</f>
        <v/>
      </c>
      <c r="AN661" s="160">
        <v>1</v>
      </c>
      <c r="AO661" s="160">
        <v>0</v>
      </c>
      <c r="AP661" s="172"/>
      <c r="AQ661" s="172"/>
      <c r="AR661" s="161" t="str">
        <f>IFERROR(ROUND((VLOOKUP($A661,'ИЗ ГУГЛА'!$B:$Z,AR$1,0)+AT661)*AS661,),VLOOKUP($A661,'ИЗ ГУГЛА'!$B:$Z,AR$1,0))</f>
        <v/>
      </c>
      <c r="AS661" s="160">
        <v>1</v>
      </c>
      <c r="AT661" s="160">
        <v>0</v>
      </c>
      <c r="AU661" s="172"/>
      <c r="AV661" s="172"/>
    </row>
    <row r="662" spans="1:48" ht="31.5" hidden="1" thickTop="1" thickBot="1">
      <c r="A662" s="121">
        <v>355358</v>
      </c>
      <c r="B662" s="115">
        <f>VLOOKUP($A662,'Выгр Кат'!$A:$T,B$1,0)</f>
        <v>355358</v>
      </c>
      <c r="C662" s="116" t="str">
        <f>VLOOKUP($A662,'Выгр Кат'!$A:$T,C$1,0)</f>
        <v>Пружины задней подвески ППРЗ для ВАЗ 2101-2107</v>
      </c>
      <c r="D662" s="115" t="str">
        <f>VLOOKUP($A662,'Выгр Кат'!$A:$T,D$1,0)</f>
        <v>Y</v>
      </c>
      <c r="E662" s="115" t="str">
        <f>VLOOKUP($A662,'Выгр Кат'!$A:$T,E$1,0)</f>
        <v>1</v>
      </c>
      <c r="F662" s="115">
        <f>VLOOKUP($A662,'Выгр Кат'!$A:$T,F$1,0)</f>
        <v>0</v>
      </c>
      <c r="G662" s="115" t="str">
        <f>VLOOKUP($A662,'Выгр Кат'!$A:$T,G$1,0)</f>
        <v>PPRZ00002</v>
      </c>
      <c r="H662" s="115">
        <f>VLOOKUP($A662,'Выгр Кат'!$A:$T,H$1,0)</f>
        <v>0</v>
      </c>
      <c r="I662" s="71" t="s">
        <v>29960</v>
      </c>
      <c r="J662" s="71" t="s">
        <v>29960</v>
      </c>
      <c r="K662" s="75" t="e">
        <f>VLOOKUP(J662,'Отчет Eplex'!$B:$E,4,0)</f>
        <v>#N/A</v>
      </c>
      <c r="L662" s="75" t="e">
        <f t="shared" ref="L662:L669" si="182">K662-P662</f>
        <v>#N/A</v>
      </c>
      <c r="M662" s="72">
        <v>1</v>
      </c>
      <c r="N662" s="131" t="s">
        <v>29962</v>
      </c>
      <c r="O662" s="72" t="str">
        <f>IFERROR(IF(VLOOKUP(I662,'Прайс шпак'!C:F,4,0)=N662,"шпак","Ошибка"),"Ошибка")</f>
        <v>шпак</v>
      </c>
      <c r="P662" s="74">
        <f>INDEX('Прайс шпак'!$H:$H,MATCH(I662,'Прайс шпак'!$C:$C,0))*M662</f>
        <v>1700</v>
      </c>
      <c r="Q662" s="72">
        <f>VLOOKUP(P662,Наценка!$A$1:$B$8,2,1)</f>
        <v>1.39</v>
      </c>
      <c r="R662" s="75">
        <f t="shared" si="176"/>
        <v>2363</v>
      </c>
      <c r="S662" s="74">
        <f t="shared" ref="S662:S669" si="183">IF(R662&lt;=1000,(ROUNDUP(R662,-1)-1),(ROUNDUP(R662,-2)-10))</f>
        <v>2390</v>
      </c>
      <c r="T662" s="75">
        <f>VLOOKUP($A662,'Выгр Кат'!$A:$T,T$1,0)</f>
        <v>1700</v>
      </c>
      <c r="U662" s="75">
        <f>VLOOKUP($A662,'Выгр Кат'!$A:$T,U$1,0)</f>
        <v>2390</v>
      </c>
      <c r="V662" s="76">
        <f t="shared" ref="V662:V669" si="184">P662-T662</f>
        <v>0</v>
      </c>
      <c r="W662" s="76">
        <f t="shared" ref="W662:W669" si="185">S662-U662</f>
        <v>0</v>
      </c>
      <c r="X662" s="77">
        <f>IF(IFERROR(RIGHT(E662,1),"")="✔",S662*(1-#REF!),S662*(1-$X$2))</f>
        <v>2222.6999999999998</v>
      </c>
      <c r="Y662" s="167">
        <f t="shared" si="172"/>
        <v>0.30747058823529394</v>
      </c>
      <c r="Z662" s="167">
        <f t="shared" si="173"/>
        <v>0.17371747211895919</v>
      </c>
      <c r="AA662" s="167">
        <f t="shared" si="174"/>
        <v>0.58235294117647052</v>
      </c>
      <c r="AB662" s="169">
        <f t="shared" ref="AB662:AB668" si="186">AF662</f>
        <v>2690</v>
      </c>
      <c r="AC662" s="161">
        <f>IFERROR(ROUND((VLOOKUP($A662,'ИЗ ГУГЛА'!$B:$Z,AC$1,0)+AE662)*AD662,),VLOOKUP($A662,'ИЗ ГУГЛА'!$B:$Z,AC$1,0))</f>
        <v>2690</v>
      </c>
      <c r="AD662" s="78">
        <v>1</v>
      </c>
      <c r="AE662" s="160">
        <v>0</v>
      </c>
      <c r="AF662" s="183">
        <v>2690</v>
      </c>
      <c r="AG662" s="152" t="s">
        <v>30488</v>
      </c>
      <c r="AH662" s="161" t="str">
        <f>IFERROR(ROUND((VLOOKUP($A662,'ИЗ ГУГЛА'!$B:$Z,AH$1,0)+AJ662)*AI662,),VLOOKUP($A662,'ИЗ ГУГЛА'!$B:$Z,AH$1,0))</f>
        <v/>
      </c>
      <c r="AI662" s="78">
        <v>1</v>
      </c>
      <c r="AJ662" s="160">
        <v>0</v>
      </c>
      <c r="AK662" s="172"/>
      <c r="AL662" s="172"/>
      <c r="AM662" s="161" t="str">
        <f>IFERROR(ROUND((VLOOKUP($A662,'ИЗ ГУГЛА'!$B:$Z,AM$1,0)+AO662)*AN662,),VLOOKUP($A662,'ИЗ ГУГЛА'!$B:$Z,AM$1,0))</f>
        <v/>
      </c>
      <c r="AN662" s="160">
        <v>1</v>
      </c>
      <c r="AO662" s="160">
        <v>0</v>
      </c>
      <c r="AP662" s="172"/>
      <c r="AQ662" s="172"/>
      <c r="AR662" s="161" t="str">
        <f>IFERROR(ROUND((VLOOKUP($A662,'ИЗ ГУГЛА'!$B:$Z,AR$1,0)+AT662)*AS662,),VLOOKUP($A662,'ИЗ ГУГЛА'!$B:$Z,AR$1,0))</f>
        <v/>
      </c>
      <c r="AS662" s="160">
        <v>1</v>
      </c>
      <c r="AT662" s="160">
        <v>0</v>
      </c>
      <c r="AU662" s="172"/>
      <c r="AV662" s="172"/>
    </row>
    <row r="663" spans="1:48" ht="31.5" hidden="1" thickTop="1" thickBot="1">
      <c r="A663" s="121">
        <v>355493</v>
      </c>
      <c r="B663" s="115">
        <f>VLOOKUP($A663,'Выгр Кат'!$A:$T,B$1,0)</f>
        <v>355493</v>
      </c>
      <c r="C663" s="116" t="str">
        <f>VLOOKUP($A663,'Выгр Кат'!$A:$T,C$1,0)</f>
        <v>Пружины задней подвески ППРЗ для ВАЗ 2108-21099, 2110-2112, 2113-2115</v>
      </c>
      <c r="D663" s="115" t="str">
        <f>VLOOKUP($A663,'Выгр Кат'!$A:$T,D$1,0)</f>
        <v>Y</v>
      </c>
      <c r="E663" s="115" t="str">
        <f>VLOOKUP($A663,'Выгр Кат'!$A:$T,E$1,0)</f>
        <v>1</v>
      </c>
      <c r="F663" s="115">
        <f>VLOOKUP($A663,'Выгр Кат'!$A:$T,F$1,0)</f>
        <v>0</v>
      </c>
      <c r="G663" s="115" t="str">
        <f>VLOOKUP($A663,'Выгр Кат'!$A:$T,G$1,0)</f>
        <v>PPRZ00008</v>
      </c>
      <c r="H663" s="115">
        <f>VLOOKUP($A663,'Выгр Кат'!$A:$T,H$1,0)</f>
        <v>0</v>
      </c>
      <c r="I663" s="71" t="s">
        <v>29964</v>
      </c>
      <c r="J663" s="71" t="s">
        <v>29964</v>
      </c>
      <c r="K663" s="75" t="e">
        <f>VLOOKUP(J663,'Отчет Eplex'!$B:$E,4,0)</f>
        <v>#N/A</v>
      </c>
      <c r="L663" s="75" t="e">
        <f t="shared" si="182"/>
        <v>#N/A</v>
      </c>
      <c r="M663" s="72">
        <v>1</v>
      </c>
      <c r="N663" s="131" t="s">
        <v>29962</v>
      </c>
      <c r="O663" s="72" t="str">
        <f>IFERROR(IF(VLOOKUP(I663,'Прайс шпак'!C:F,4,0)=N663,"шпак","Ошибка"),"Ошибка")</f>
        <v>шпак</v>
      </c>
      <c r="P663" s="74">
        <f>INDEX('Прайс шпак'!$H:$H,MATCH(I663,'Прайс шпак'!$C:$C,0))*M663</f>
        <v>1550</v>
      </c>
      <c r="Q663" s="72">
        <f>VLOOKUP(P663,Наценка!$A$1:$B$8,2,1)</f>
        <v>1.39</v>
      </c>
      <c r="R663" s="75">
        <f t="shared" si="176"/>
        <v>2154.5</v>
      </c>
      <c r="S663" s="74">
        <f t="shared" si="183"/>
        <v>2190</v>
      </c>
      <c r="T663" s="75">
        <f>VLOOKUP($A663,'Выгр Кат'!$A:$T,T$1,0)</f>
        <v>1550</v>
      </c>
      <c r="U663" s="75">
        <f>VLOOKUP($A663,'Выгр Кат'!$A:$T,U$1,0)</f>
        <v>2190</v>
      </c>
      <c r="V663" s="76">
        <f t="shared" si="184"/>
        <v>0</v>
      </c>
      <c r="W663" s="76">
        <f t="shared" si="185"/>
        <v>0</v>
      </c>
      <c r="X663" s="77">
        <f>IF(IFERROR(RIGHT(E663,1),"")="✔",S663*(1-#REF!),S663*(1-$X$2))</f>
        <v>2036.6999999999998</v>
      </c>
      <c r="Y663" s="167">
        <f t="shared" si="172"/>
        <v>0.31399999999999983</v>
      </c>
      <c r="Z663" s="167">
        <f t="shared" si="173"/>
        <v>0.18204819277108442</v>
      </c>
      <c r="AA663" s="167">
        <f t="shared" si="174"/>
        <v>0.6064516129032258</v>
      </c>
      <c r="AB663" s="169">
        <f t="shared" si="186"/>
        <v>2490</v>
      </c>
      <c r="AC663" s="161">
        <f>IFERROR(ROUND((VLOOKUP($A663,'ИЗ ГУГЛА'!$B:$Z,AC$1,0)+AE663)*AD663,),VLOOKUP($A663,'ИЗ ГУГЛА'!$B:$Z,AC$1,0))</f>
        <v>2490</v>
      </c>
      <c r="AD663" s="78">
        <v>1</v>
      </c>
      <c r="AE663" s="160">
        <v>0</v>
      </c>
      <c r="AF663" s="183">
        <v>2490</v>
      </c>
      <c r="AG663" s="152" t="s">
        <v>30489</v>
      </c>
      <c r="AH663" s="161" t="str">
        <f>IFERROR(ROUND((VLOOKUP($A663,'ИЗ ГУГЛА'!$B:$Z,AH$1,0)+AJ663)*AI663,),VLOOKUP($A663,'ИЗ ГУГЛА'!$B:$Z,AH$1,0))</f>
        <v/>
      </c>
      <c r="AI663" s="78">
        <v>1</v>
      </c>
      <c r="AJ663" s="160">
        <v>0</v>
      </c>
      <c r="AK663" s="172"/>
      <c r="AL663" s="172"/>
      <c r="AM663" s="161" t="str">
        <f>IFERROR(ROUND((VLOOKUP($A663,'ИЗ ГУГЛА'!$B:$Z,AM$1,0)+AO663)*AN663,),VLOOKUP($A663,'ИЗ ГУГЛА'!$B:$Z,AM$1,0))</f>
        <v/>
      </c>
      <c r="AN663" s="160">
        <v>1</v>
      </c>
      <c r="AO663" s="160">
        <v>0</v>
      </c>
      <c r="AP663" s="172"/>
      <c r="AQ663" s="172"/>
      <c r="AR663" s="161" t="str">
        <f>IFERROR(ROUND((VLOOKUP($A663,'ИЗ ГУГЛА'!$B:$Z,AR$1,0)+AT663)*AS663,),VLOOKUP($A663,'ИЗ ГУГЛА'!$B:$Z,AR$1,0))</f>
        <v/>
      </c>
      <c r="AS663" s="160">
        <v>1</v>
      </c>
      <c r="AT663" s="160">
        <v>0</v>
      </c>
      <c r="AU663" s="172"/>
      <c r="AV663" s="172"/>
    </row>
    <row r="664" spans="1:48" ht="61.5" hidden="1" thickTop="1" thickBot="1">
      <c r="A664" s="121">
        <v>355498</v>
      </c>
      <c r="B664" s="115">
        <f>VLOOKUP($A664,'Выгр Кат'!$A:$T,B$1,0)</f>
        <v>355498</v>
      </c>
      <c r="C664" s="116" t="str">
        <f>VLOOKUP($A664,'Выгр Кат'!$A:$T,C$1,0)</f>
        <v>Пружины задней подвески ППРЗ без занижения для ВАЗ 2110-2112, Лада Калина, Калина 2, Приора, Гранта, Гранта FL</v>
      </c>
      <c r="D664" s="115" t="str">
        <f>VLOOKUP($A664,'Выгр Кат'!$A:$T,D$1,0)</f>
        <v>Y</v>
      </c>
      <c r="E664" s="115" t="str">
        <f>VLOOKUP($A664,'Выгр Кат'!$A:$T,E$1,0)</f>
        <v>1</v>
      </c>
      <c r="F664" s="115">
        <f>VLOOKUP($A664,'Выгр Кат'!$A:$T,F$1,0)</f>
        <v>0</v>
      </c>
      <c r="G664" s="115" t="str">
        <f>VLOOKUP($A664,'Выгр Кат'!$A:$T,G$1,0)</f>
        <v>PPRZ00009</v>
      </c>
      <c r="H664" s="115">
        <f>VLOOKUP($A664,'Выгр Кат'!$A:$T,H$1,0)</f>
        <v>0</v>
      </c>
      <c r="I664" s="71" t="s">
        <v>29967</v>
      </c>
      <c r="J664" s="71" t="s">
        <v>29967</v>
      </c>
      <c r="K664" s="75" t="e">
        <f>VLOOKUP(J664,'Отчет Eplex'!$B:$E,4,0)</f>
        <v>#N/A</v>
      </c>
      <c r="L664" s="75" t="e">
        <f t="shared" si="182"/>
        <v>#N/A</v>
      </c>
      <c r="M664" s="72">
        <v>1</v>
      </c>
      <c r="N664" s="131" t="s">
        <v>29962</v>
      </c>
      <c r="O664" s="72" t="str">
        <f>IFERROR(IF(VLOOKUP(I664,'Прайс шпак'!C:F,4,0)=N664,"шпак","Ошибка"),"Ошибка")</f>
        <v>шпак</v>
      </c>
      <c r="P664" s="74">
        <f>INDEX('Прайс шпак'!$H:$H,MATCH(I664,'Прайс шпак'!$C:$C,0))*M664</f>
        <v>1550</v>
      </c>
      <c r="Q664" s="72">
        <f>VLOOKUP(P664,Наценка!$A$1:$B$8,2,1)</f>
        <v>1.39</v>
      </c>
      <c r="R664" s="75">
        <f t="shared" si="176"/>
        <v>2154.5</v>
      </c>
      <c r="S664" s="74">
        <f t="shared" si="183"/>
        <v>2190</v>
      </c>
      <c r="T664" s="75">
        <f>VLOOKUP($A664,'Выгр Кат'!$A:$T,T$1,0)</f>
        <v>1550</v>
      </c>
      <c r="U664" s="75">
        <f>VLOOKUP($A664,'Выгр Кат'!$A:$T,U$1,0)</f>
        <v>2190</v>
      </c>
      <c r="V664" s="76">
        <f t="shared" si="184"/>
        <v>0</v>
      </c>
      <c r="W664" s="76">
        <f t="shared" si="185"/>
        <v>0</v>
      </c>
      <c r="X664" s="77">
        <f>IF(IFERROR(RIGHT(E664,1),"")="✔",S664*(1-#REF!),S664*(1-$X$2))</f>
        <v>2036.6999999999998</v>
      </c>
      <c r="Y664" s="167">
        <f t="shared" si="172"/>
        <v>0.31399999999999983</v>
      </c>
      <c r="Z664" s="167">
        <f t="shared" si="173"/>
        <v>0.18204819277108442</v>
      </c>
      <c r="AA664" s="167">
        <f t="shared" si="174"/>
        <v>0.6064516129032258</v>
      </c>
      <c r="AB664" s="169">
        <f t="shared" si="186"/>
        <v>2490</v>
      </c>
      <c r="AC664" s="161">
        <f>IFERROR(ROUND((VLOOKUP($A664,'ИЗ ГУГЛА'!$B:$Z,AC$1,0)+AE664)*AD664,),VLOOKUP($A664,'ИЗ ГУГЛА'!$B:$Z,AC$1,0))</f>
        <v>2490</v>
      </c>
      <c r="AD664" s="78">
        <v>1</v>
      </c>
      <c r="AE664" s="160">
        <v>0</v>
      </c>
      <c r="AF664" s="183">
        <v>2490</v>
      </c>
      <c r="AG664" s="152" t="s">
        <v>30490</v>
      </c>
      <c r="AH664" s="161" t="str">
        <f>IFERROR(ROUND((VLOOKUP($A664,'ИЗ ГУГЛА'!$B:$Z,AH$1,0)+AJ664)*AI664,),VLOOKUP($A664,'ИЗ ГУГЛА'!$B:$Z,AH$1,0))</f>
        <v/>
      </c>
      <c r="AI664" s="78">
        <v>1</v>
      </c>
      <c r="AJ664" s="160">
        <v>0</v>
      </c>
      <c r="AK664" s="172"/>
      <c r="AL664" s="172"/>
      <c r="AM664" s="161" t="str">
        <f>IFERROR(ROUND((VLOOKUP($A664,'ИЗ ГУГЛА'!$B:$Z,AM$1,0)+AO664)*AN664,),VLOOKUP($A664,'ИЗ ГУГЛА'!$B:$Z,AM$1,0))</f>
        <v/>
      </c>
      <c r="AN664" s="160">
        <v>1</v>
      </c>
      <c r="AO664" s="160">
        <v>0</v>
      </c>
      <c r="AP664" s="172"/>
      <c r="AQ664" s="172"/>
      <c r="AR664" s="161" t="str">
        <f>IFERROR(ROUND((VLOOKUP($A664,'ИЗ ГУГЛА'!$B:$Z,AR$1,0)+AT664)*AS664,),VLOOKUP($A664,'ИЗ ГУГЛА'!$B:$Z,AR$1,0))</f>
        <v/>
      </c>
      <c r="AS664" s="160">
        <v>1</v>
      </c>
      <c r="AT664" s="160">
        <v>0</v>
      </c>
      <c r="AU664" s="172"/>
      <c r="AV664" s="172"/>
    </row>
    <row r="665" spans="1:48" ht="31.5" hidden="1" thickTop="1" thickBot="1">
      <c r="A665" s="121">
        <v>355359</v>
      </c>
      <c r="B665" s="115">
        <f>VLOOKUP($A665,'Выгр Кат'!$A:$T,B$1,0)</f>
        <v>355359</v>
      </c>
      <c r="C665" s="116" t="str">
        <f>VLOOKUP($A665,'Выгр Кат'!$A:$T,C$1,0)</f>
        <v>Пружины задней подвески ППРЗ для Лада Нива 4x4</v>
      </c>
      <c r="D665" s="115" t="str">
        <f>VLOOKUP($A665,'Выгр Кат'!$A:$T,D$1,0)</f>
        <v>Y</v>
      </c>
      <c r="E665" s="115" t="str">
        <f>VLOOKUP($A665,'Выгр Кат'!$A:$T,E$1,0)</f>
        <v>1</v>
      </c>
      <c r="F665" s="115">
        <f>VLOOKUP($A665,'Выгр Кат'!$A:$T,F$1,0)</f>
        <v>0</v>
      </c>
      <c r="G665" s="115" t="str">
        <f>VLOOKUP($A665,'Выгр Кат'!$A:$T,G$1,0)</f>
        <v>PPRZ00011</v>
      </c>
      <c r="H665" s="115">
        <f>VLOOKUP($A665,'Выгр Кат'!$A:$T,H$1,0)</f>
        <v>0</v>
      </c>
      <c r="I665" s="71" t="s">
        <v>29970</v>
      </c>
      <c r="J665" s="71" t="s">
        <v>29970</v>
      </c>
      <c r="K665" s="75" t="e">
        <f>VLOOKUP(J665,'Отчет Eplex'!$B:$E,4,0)</f>
        <v>#N/A</v>
      </c>
      <c r="L665" s="75" t="e">
        <f t="shared" si="182"/>
        <v>#N/A</v>
      </c>
      <c r="M665" s="72">
        <v>1</v>
      </c>
      <c r="N665" s="131" t="s">
        <v>29962</v>
      </c>
      <c r="O665" s="72" t="str">
        <f>IFERROR(IF(VLOOKUP(I665,'Прайс шпак'!C:F,4,0)=N665,"шпак","Ошибка"),"Ошибка")</f>
        <v>шпак</v>
      </c>
      <c r="P665" s="74">
        <f>INDEX('Прайс шпак'!$H:$H,MATCH(I665,'Прайс шпак'!$C:$C,0))*M665</f>
        <v>1750</v>
      </c>
      <c r="Q665" s="72">
        <f>VLOOKUP(P665,Наценка!$A$1:$B$8,2,1)</f>
        <v>1.39</v>
      </c>
      <c r="R665" s="75">
        <f t="shared" si="176"/>
        <v>2432.5</v>
      </c>
      <c r="S665" s="74">
        <f t="shared" si="183"/>
        <v>2490</v>
      </c>
      <c r="T665" s="75">
        <f>VLOOKUP($A665,'Выгр Кат'!$A:$T,T$1,0)</f>
        <v>1750</v>
      </c>
      <c r="U665" s="75">
        <f>VLOOKUP($A665,'Выгр Кат'!$A:$T,U$1,0)</f>
        <v>2490</v>
      </c>
      <c r="V665" s="76">
        <f t="shared" si="184"/>
        <v>0</v>
      </c>
      <c r="W665" s="76">
        <f t="shared" si="185"/>
        <v>0</v>
      </c>
      <c r="X665" s="77">
        <f>IF(IFERROR(RIGHT(E665,1),"")="✔",S665*(1-#REF!),S665*(1-$X$2))</f>
        <v>2315.6999999999998</v>
      </c>
      <c r="Y665" s="167">
        <f t="shared" si="172"/>
        <v>0.32325714285714269</v>
      </c>
      <c r="Z665" s="167">
        <f t="shared" si="173"/>
        <v>0.17000000000000007</v>
      </c>
      <c r="AA665" s="167">
        <f t="shared" si="174"/>
        <v>0.59428571428571431</v>
      </c>
      <c r="AB665" s="169">
        <f t="shared" si="186"/>
        <v>2790</v>
      </c>
      <c r="AC665" s="161">
        <f>IFERROR(ROUND((VLOOKUP($A665,'ИЗ ГУГЛА'!$B:$Z,AC$1,0)+AE665)*AD665,),VLOOKUP($A665,'ИЗ ГУГЛА'!$B:$Z,AC$1,0))</f>
        <v>2790</v>
      </c>
      <c r="AD665" s="78">
        <v>1</v>
      </c>
      <c r="AE665" s="160">
        <v>0</v>
      </c>
      <c r="AF665" s="183">
        <v>2790</v>
      </c>
      <c r="AG665" s="152" t="s">
        <v>30491</v>
      </c>
      <c r="AH665" s="161" t="str">
        <f>IFERROR(ROUND((VLOOKUP($A665,'ИЗ ГУГЛА'!$B:$Z,AH$1,0)+AJ665)*AI665,),VLOOKUP($A665,'ИЗ ГУГЛА'!$B:$Z,AH$1,0))</f>
        <v/>
      </c>
      <c r="AI665" s="78">
        <v>1</v>
      </c>
      <c r="AJ665" s="160">
        <v>0</v>
      </c>
      <c r="AK665" s="172"/>
      <c r="AL665" s="172"/>
      <c r="AM665" s="161" t="str">
        <f>IFERROR(ROUND((VLOOKUP($A665,'ИЗ ГУГЛА'!$B:$Z,AM$1,0)+AO665)*AN665,),VLOOKUP($A665,'ИЗ ГУГЛА'!$B:$Z,AM$1,0))</f>
        <v/>
      </c>
      <c r="AN665" s="160">
        <v>1</v>
      </c>
      <c r="AO665" s="160">
        <v>0</v>
      </c>
      <c r="AP665" s="172"/>
      <c r="AQ665" s="172"/>
      <c r="AR665" s="161" t="str">
        <f>IFERROR(ROUND((VLOOKUP($A665,'ИЗ ГУГЛА'!$B:$Z,AR$1,0)+AT665)*AS665,),VLOOKUP($A665,'ИЗ ГУГЛА'!$B:$Z,AR$1,0))</f>
        <v/>
      </c>
      <c r="AS665" s="160">
        <v>1</v>
      </c>
      <c r="AT665" s="160">
        <v>0</v>
      </c>
      <c r="AU665" s="172"/>
      <c r="AV665" s="172"/>
    </row>
    <row r="666" spans="1:48" ht="31.5" hidden="1" thickTop="1" thickBot="1">
      <c r="A666" s="121">
        <v>355348</v>
      </c>
      <c r="B666" s="115">
        <f>VLOOKUP($A666,'Выгр Кат'!$A:$T,B$1,0)</f>
        <v>355348</v>
      </c>
      <c r="C666" s="116" t="str">
        <f>VLOOKUP($A666,'Выгр Кат'!$A:$T,C$1,0)</f>
        <v>Пружины передней подвески ППРЗ для ВАЗ 2101-2107</v>
      </c>
      <c r="D666" s="115" t="str">
        <f>VLOOKUP($A666,'Выгр Кат'!$A:$T,D$1,0)</f>
        <v>Y</v>
      </c>
      <c r="E666" s="115" t="str">
        <f>VLOOKUP($A666,'Выгр Кат'!$A:$T,E$1,0)</f>
        <v>1</v>
      </c>
      <c r="F666" s="115">
        <f>VLOOKUP($A666,'Выгр Кат'!$A:$T,F$1,0)</f>
        <v>0</v>
      </c>
      <c r="G666" s="115" t="str">
        <f>VLOOKUP($A666,'Выгр Кат'!$A:$T,G$1,0)</f>
        <v>PPRZ00001</v>
      </c>
      <c r="H666" s="115">
        <f>VLOOKUP($A666,'Выгр Кат'!$A:$T,H$1,0)</f>
        <v>0</v>
      </c>
      <c r="I666" s="71" t="s">
        <v>29973</v>
      </c>
      <c r="J666" s="71" t="s">
        <v>29973</v>
      </c>
      <c r="K666" s="75" t="e">
        <f>VLOOKUP(J666,'Отчет Eplex'!$B:$E,4,0)</f>
        <v>#N/A</v>
      </c>
      <c r="L666" s="75" t="e">
        <f t="shared" si="182"/>
        <v>#N/A</v>
      </c>
      <c r="M666" s="72">
        <v>1</v>
      </c>
      <c r="N666" s="131" t="s">
        <v>29962</v>
      </c>
      <c r="O666" s="72" t="str">
        <f>IFERROR(IF(VLOOKUP(I666,'Прайс шпак'!C:F,4,0)=N666,"шпак","Ошибка"),"Ошибка")</f>
        <v>шпак</v>
      </c>
      <c r="P666" s="74">
        <f>INDEX('Прайс шпак'!$H:$H,MATCH(I666,'Прайс шпак'!$C:$C,0))*M666</f>
        <v>1600</v>
      </c>
      <c r="Q666" s="72">
        <f>VLOOKUP(P666,Наценка!$A$1:$B$8,2,1)</f>
        <v>1.39</v>
      </c>
      <c r="R666" s="75">
        <f t="shared" si="176"/>
        <v>2224</v>
      </c>
      <c r="S666" s="74">
        <f t="shared" si="183"/>
        <v>2290</v>
      </c>
      <c r="T666" s="75">
        <f>VLOOKUP($A666,'Выгр Кат'!$A:$T,T$1,0)</f>
        <v>1600</v>
      </c>
      <c r="U666" s="75">
        <f>VLOOKUP($A666,'Выгр Кат'!$A:$T,U$1,0)</f>
        <v>2290</v>
      </c>
      <c r="V666" s="76">
        <f t="shared" si="184"/>
        <v>0</v>
      </c>
      <c r="W666" s="76">
        <f t="shared" si="185"/>
        <v>0</v>
      </c>
      <c r="X666" s="77">
        <f>IF(IFERROR(RIGHT(E666,1),"")="✔",S666*(1-#REF!),S666*(1-$X$2))</f>
        <v>2129.6999999999998</v>
      </c>
      <c r="Y666" s="167">
        <f t="shared" si="172"/>
        <v>0.33106249999999982</v>
      </c>
      <c r="Z666" s="167">
        <f t="shared" si="173"/>
        <v>0.1777220077220078</v>
      </c>
      <c r="AA666" s="167">
        <f t="shared" si="174"/>
        <v>0.61874999999999991</v>
      </c>
      <c r="AB666" s="169">
        <f t="shared" si="186"/>
        <v>2590</v>
      </c>
      <c r="AC666" s="161">
        <f>IFERROR(ROUND((VLOOKUP($A666,'ИЗ ГУГЛА'!$B:$Z,AC$1,0)+AE666)*AD666,),VLOOKUP($A666,'ИЗ ГУГЛА'!$B:$Z,AC$1,0))</f>
        <v>2590</v>
      </c>
      <c r="AD666" s="78">
        <v>1</v>
      </c>
      <c r="AE666" s="160">
        <v>0</v>
      </c>
      <c r="AF666" s="183">
        <v>2590</v>
      </c>
      <c r="AG666" s="152" t="s">
        <v>30492</v>
      </c>
      <c r="AH666" s="161" t="str">
        <f>IFERROR(ROUND((VLOOKUP($A666,'ИЗ ГУГЛА'!$B:$Z,AH$1,0)+AJ666)*AI666,),VLOOKUP($A666,'ИЗ ГУГЛА'!$B:$Z,AH$1,0))</f>
        <v/>
      </c>
      <c r="AI666" s="78">
        <v>1</v>
      </c>
      <c r="AJ666" s="160">
        <v>0</v>
      </c>
      <c r="AK666" s="172"/>
      <c r="AL666" s="172"/>
      <c r="AM666" s="161" t="str">
        <f>IFERROR(ROUND((VLOOKUP($A666,'ИЗ ГУГЛА'!$B:$Z,AM$1,0)+AO666)*AN666,),VLOOKUP($A666,'ИЗ ГУГЛА'!$B:$Z,AM$1,0))</f>
        <v/>
      </c>
      <c r="AN666" s="160">
        <v>1</v>
      </c>
      <c r="AO666" s="160">
        <v>0</v>
      </c>
      <c r="AP666" s="172"/>
      <c r="AQ666" s="172"/>
      <c r="AR666" s="161" t="str">
        <f>IFERROR(ROUND((VLOOKUP($A666,'ИЗ ГУГЛА'!$B:$Z,AR$1,0)+AT666)*AS666,),VLOOKUP($A666,'ИЗ ГУГЛА'!$B:$Z,AR$1,0))</f>
        <v/>
      </c>
      <c r="AS666" s="160">
        <v>1</v>
      </c>
      <c r="AT666" s="160">
        <v>0</v>
      </c>
      <c r="AU666" s="172"/>
      <c r="AV666" s="172"/>
    </row>
    <row r="667" spans="1:48" ht="31.5" hidden="1" thickTop="1" thickBot="1">
      <c r="A667" s="121">
        <v>355360</v>
      </c>
      <c r="B667" s="115">
        <f>VLOOKUP($A667,'Выгр Кат'!$A:$T,B$1,0)</f>
        <v>355360</v>
      </c>
      <c r="C667" s="116" t="str">
        <f>VLOOKUP($A667,'Выгр Кат'!$A:$T,C$1,0)</f>
        <v>Пружины передней подвески ППРЗ для Лада Нива 4x4</v>
      </c>
      <c r="D667" s="115" t="str">
        <f>VLOOKUP($A667,'Выгр Кат'!$A:$T,D$1,0)</f>
        <v>Y</v>
      </c>
      <c r="E667" s="115" t="str">
        <f>VLOOKUP($A667,'Выгр Кат'!$A:$T,E$1,0)</f>
        <v>1</v>
      </c>
      <c r="F667" s="115">
        <f>VLOOKUP($A667,'Выгр Кат'!$A:$T,F$1,0)</f>
        <v>0</v>
      </c>
      <c r="G667" s="115" t="str">
        <f>VLOOKUP($A667,'Выгр Кат'!$A:$T,G$1,0)</f>
        <v>PPRZ00010</v>
      </c>
      <c r="H667" s="115">
        <f>VLOOKUP($A667,'Выгр Кат'!$A:$T,H$1,0)</f>
        <v>0</v>
      </c>
      <c r="I667" s="71" t="s">
        <v>29979</v>
      </c>
      <c r="J667" s="71" t="s">
        <v>29979</v>
      </c>
      <c r="K667" s="75" t="e">
        <f>VLOOKUP(J667,'Отчет Eplex'!$B:$E,4,0)</f>
        <v>#N/A</v>
      </c>
      <c r="L667" s="75" t="e">
        <f t="shared" si="182"/>
        <v>#N/A</v>
      </c>
      <c r="M667" s="72">
        <v>1</v>
      </c>
      <c r="N667" s="131" t="s">
        <v>29962</v>
      </c>
      <c r="O667" s="72" t="str">
        <f>IFERROR(IF(VLOOKUP(I667,'Прайс шпак'!C:F,4,0)=N667,"шпак","Ошибка"),"Ошибка")</f>
        <v>шпак</v>
      </c>
      <c r="P667" s="74">
        <f>INDEX('Прайс шпак'!$H:$H,MATCH(I667,'Прайс шпак'!$C:$C,0))*M667</f>
        <v>1750</v>
      </c>
      <c r="Q667" s="72">
        <f>VLOOKUP(P667,Наценка!$A$1:$B$8,2,1)</f>
        <v>1.39</v>
      </c>
      <c r="R667" s="75">
        <f t="shared" si="176"/>
        <v>2432.5</v>
      </c>
      <c r="S667" s="74">
        <f t="shared" si="183"/>
        <v>2490</v>
      </c>
      <c r="T667" s="75">
        <f>VLOOKUP($A667,'Выгр Кат'!$A:$T,T$1,0)</f>
        <v>1750</v>
      </c>
      <c r="U667" s="75">
        <f>VLOOKUP($A667,'Выгр Кат'!$A:$T,U$1,0)</f>
        <v>2490</v>
      </c>
      <c r="V667" s="76">
        <f t="shared" si="184"/>
        <v>0</v>
      </c>
      <c r="W667" s="76">
        <f t="shared" si="185"/>
        <v>0</v>
      </c>
      <c r="X667" s="77">
        <f>IF(IFERROR(RIGHT(E667,1),"")="✔",S667*(1-#REF!),S667*(1-$X$2))</f>
        <v>2315.6999999999998</v>
      </c>
      <c r="Y667" s="167">
        <f t="shared" si="172"/>
        <v>0.32325714285714269</v>
      </c>
      <c r="Z667" s="167">
        <f t="shared" si="173"/>
        <v>0.17000000000000007</v>
      </c>
      <c r="AA667" s="167">
        <f t="shared" si="174"/>
        <v>0.59428571428571431</v>
      </c>
      <c r="AB667" s="169">
        <f t="shared" si="186"/>
        <v>2790</v>
      </c>
      <c r="AC667" s="161">
        <f>IFERROR(ROUND((VLOOKUP($A667,'ИЗ ГУГЛА'!$B:$Z,AC$1,0)+AE667)*AD667,),VLOOKUP($A667,'ИЗ ГУГЛА'!$B:$Z,AC$1,0))</f>
        <v>2790</v>
      </c>
      <c r="AD667" s="78">
        <v>1</v>
      </c>
      <c r="AE667" s="160">
        <v>0</v>
      </c>
      <c r="AF667" s="183">
        <v>2790</v>
      </c>
      <c r="AG667" s="152" t="s">
        <v>30493</v>
      </c>
      <c r="AH667" s="161" t="str">
        <f>IFERROR(ROUND((VLOOKUP($A667,'ИЗ ГУГЛА'!$B:$Z,AH$1,0)+AJ667)*AI667,),VLOOKUP($A667,'ИЗ ГУГЛА'!$B:$Z,AH$1,0))</f>
        <v/>
      </c>
      <c r="AI667" s="78">
        <v>1</v>
      </c>
      <c r="AJ667" s="160">
        <v>0</v>
      </c>
      <c r="AK667" s="172"/>
      <c r="AL667" s="172"/>
      <c r="AM667" s="161" t="str">
        <f>IFERROR(ROUND((VLOOKUP($A667,'ИЗ ГУГЛА'!$B:$Z,AM$1,0)+AO667)*AN667,),VLOOKUP($A667,'ИЗ ГУГЛА'!$B:$Z,AM$1,0))</f>
        <v/>
      </c>
      <c r="AN667" s="160">
        <v>1</v>
      </c>
      <c r="AO667" s="160">
        <v>0</v>
      </c>
      <c r="AP667" s="172"/>
      <c r="AQ667" s="172"/>
      <c r="AR667" s="161" t="str">
        <f>IFERROR(ROUND((VLOOKUP($A667,'ИЗ ГУГЛА'!$B:$Z,AR$1,0)+AT667)*AS667,),VLOOKUP($A667,'ИЗ ГУГЛА'!$B:$Z,AR$1,0))</f>
        <v/>
      </c>
      <c r="AS667" s="160">
        <v>1</v>
      </c>
      <c r="AT667" s="160">
        <v>0</v>
      </c>
      <c r="AU667" s="172"/>
      <c r="AV667" s="172"/>
    </row>
    <row r="668" spans="1:48" ht="46.5" hidden="1" thickTop="1" thickBot="1">
      <c r="A668" s="121">
        <v>359448</v>
      </c>
      <c r="B668" s="115">
        <f>VLOOKUP($A668,'Выгр Кат'!$A:$T,B$1,0)</f>
        <v>359448</v>
      </c>
      <c r="C668" s="116" t="str">
        <f>VLOOKUP($A668,'Выгр Кат'!$A:$T,C$1,0)</f>
        <v>Свечи зажигания BRISK MR14LC-1 11182 для Лада Гранта FL, Веста NG, Ларгус FL 8-ми клапанный двигатель</v>
      </c>
      <c r="D668" s="115" t="str">
        <f>VLOOKUP($A668,'Выгр Кат'!$A:$T,D$1,0)</f>
        <v>Y</v>
      </c>
      <c r="E668" s="115" t="str">
        <f>VLOOKUP($A668,'Выгр Кат'!$A:$T,E$1,0)</f>
        <v>1</v>
      </c>
      <c r="F668" s="115" t="str">
        <f>VLOOKUP($A668,'Выгр Кат'!$A:$T,F$1,0)</f>
        <v>MR14LC-1</v>
      </c>
      <c r="G668" s="115" t="str">
        <f>VLOOKUP($A668,'Выгр Кат'!$A:$T,G$1,0)</f>
        <v>11182370701000</v>
      </c>
      <c r="H668" s="115" t="str">
        <f>VLOOKUP($A668,'Выгр Кат'!$A:$T,H$1,0)</f>
        <v>11182-3707010, 8450037850</v>
      </c>
      <c r="I668" s="71" t="s">
        <v>581</v>
      </c>
      <c r="J668" s="71" t="s">
        <v>581</v>
      </c>
      <c r="K668" s="75" t="e">
        <f>VLOOKUP(J668,'Отчет Eplex'!$B:$E,4,0)</f>
        <v>#N/A</v>
      </c>
      <c r="L668" s="75" t="e">
        <f t="shared" si="182"/>
        <v>#N/A</v>
      </c>
      <c r="M668" s="72">
        <v>1</v>
      </c>
      <c r="N668" s="131" t="s">
        <v>561</v>
      </c>
      <c r="O668" s="72" t="str">
        <f>IFERROR(IF(VLOOKUP(I668,'Прайс шпак'!C:F,4,0)=N668,"шпак","Ошибка"),"Ошибка")</f>
        <v>шпак</v>
      </c>
      <c r="P668" s="74">
        <f>INDEX('Прайс шпак'!$H:$H,MATCH(I668,'Прайс шпак'!$C:$C,0))*M668</f>
        <v>750</v>
      </c>
      <c r="Q668" s="72">
        <f>VLOOKUP(P668,Наценка!$A$1:$B$8,2,1)</f>
        <v>1.5</v>
      </c>
      <c r="R668" s="75">
        <f t="shared" si="176"/>
        <v>1125</v>
      </c>
      <c r="S668" s="74">
        <f t="shared" si="183"/>
        <v>1190</v>
      </c>
      <c r="T668" s="75">
        <f>VLOOKUP($A668,'Выгр Кат'!$A:$T,T$1,0)</f>
        <v>750</v>
      </c>
      <c r="U668" s="75">
        <f>VLOOKUP($A668,'Выгр Кат'!$A:$T,U$1,0)</f>
        <v>1190</v>
      </c>
      <c r="V668" s="76">
        <f t="shared" si="184"/>
        <v>0</v>
      </c>
      <c r="W668" s="76">
        <f t="shared" si="185"/>
        <v>0</v>
      </c>
      <c r="X668" s="77">
        <f>IF(IFERROR(RIGHT(E668,1),"")="✔",S668*(1-#REF!),S668*(1-$X$2))</f>
        <v>1106.6999999999998</v>
      </c>
      <c r="Y668" s="167">
        <f t="shared" si="172"/>
        <v>0.4755999999999998</v>
      </c>
      <c r="Z668" s="167">
        <f t="shared" si="173"/>
        <v>0.1420930232558141</v>
      </c>
      <c r="AA668" s="167">
        <f t="shared" si="174"/>
        <v>0.72</v>
      </c>
      <c r="AB668" s="169">
        <f t="shared" si="186"/>
        <v>1290</v>
      </c>
      <c r="AC668" s="161">
        <f>IFERROR(ROUND((VLOOKUP($A668,'ИЗ ГУГЛА'!$B:$Z,AC$1,0)+AE668)*AD668,),VLOOKUP($A668,'ИЗ ГУГЛА'!$B:$Z,AC$1,0))</f>
        <v>1290</v>
      </c>
      <c r="AD668" s="78">
        <v>1</v>
      </c>
      <c r="AE668" s="160">
        <v>0</v>
      </c>
      <c r="AF668" s="183">
        <v>1290</v>
      </c>
      <c r="AG668" s="152" t="s">
        <v>30487</v>
      </c>
      <c r="AH668" s="161" t="str">
        <f>IFERROR(ROUND((VLOOKUP($A668,'ИЗ ГУГЛА'!$B:$Z,AH$1,0)+AJ668)*AI668,),VLOOKUP($A668,'ИЗ ГУГЛА'!$B:$Z,AH$1,0))</f>
        <v/>
      </c>
      <c r="AI668" s="78">
        <v>1</v>
      </c>
      <c r="AJ668" s="160">
        <v>0</v>
      </c>
      <c r="AK668" s="172"/>
      <c r="AL668" s="172"/>
      <c r="AM668" s="161" t="str">
        <f>IFERROR(ROUND((VLOOKUP($A668,'ИЗ ГУГЛА'!$B:$Z,AM$1,0)+AO668)*AN668,),VLOOKUP($A668,'ИЗ ГУГЛА'!$B:$Z,AM$1,0))</f>
        <v/>
      </c>
      <c r="AN668" s="160">
        <v>1</v>
      </c>
      <c r="AO668" s="160">
        <v>0</v>
      </c>
      <c r="AP668" s="172"/>
      <c r="AQ668" s="172"/>
      <c r="AR668" s="161" t="str">
        <f>IFERROR(ROUND((VLOOKUP($A668,'ИЗ ГУГЛА'!$B:$Z,AR$1,0)+AT668)*AS668,),VLOOKUP($A668,'ИЗ ГУГЛА'!$B:$Z,AR$1,0))</f>
        <v/>
      </c>
      <c r="AS668" s="160">
        <v>1</v>
      </c>
      <c r="AT668" s="160">
        <v>0</v>
      </c>
      <c r="AU668" s="172"/>
      <c r="AV668" s="172"/>
    </row>
    <row r="669" spans="1:48" ht="46.5" hidden="1" thickTop="1" thickBot="1">
      <c r="A669" s="121">
        <v>359510</v>
      </c>
      <c r="B669" s="115">
        <f>VLOOKUP($A669,'Выгр Кат'!$A:$T,B$1,0)</f>
        <v>359510</v>
      </c>
      <c r="C669" s="116" t="str">
        <f>VLOOKUP($A669,'Выгр Кат'!$A:$T,C$1,0)</f>
        <v>Свечи зажигания Standard YTTRIUM VR8SC+ для Лада Гранта, Гранта FL, Ларгус, XRAY</v>
      </c>
      <c r="D669" s="115" t="str">
        <f>VLOOKUP($A669,'Выгр Кат'!$A:$T,D$1,0)</f>
        <v>Y</v>
      </c>
      <c r="E669" s="115" t="str">
        <f>VLOOKUP($A669,'Выгр Кат'!$A:$T,E$1,0)</f>
        <v>1</v>
      </c>
      <c r="F669" s="115" t="str">
        <f>VLOOKUP($A669,'Выгр Кат'!$A:$T,F$1,0)</f>
        <v>F01H7K0221-YS4</v>
      </c>
      <c r="G669" s="115" t="str">
        <f>VLOOKUP($A669,'Выгр Кат'!$A:$T,G$1,0)</f>
        <v>8200030765</v>
      </c>
      <c r="H669" s="115" t="str">
        <f>VLOOKUP($A669,'Выгр Кат'!$A:$T,H$1,0)</f>
        <v>VR8SC+</v>
      </c>
      <c r="I669" s="71" t="s">
        <v>28803</v>
      </c>
      <c r="J669" s="71" t="s">
        <v>28803</v>
      </c>
      <c r="K669" s="75" t="e">
        <f>VLOOKUP(J669,'Отчет Eplex'!$B:$E,4,0)</f>
        <v>#N/A</v>
      </c>
      <c r="L669" s="75" t="e">
        <f t="shared" si="182"/>
        <v>#N/A</v>
      </c>
      <c r="M669" s="72">
        <v>1</v>
      </c>
      <c r="N669" s="131" t="s">
        <v>3803</v>
      </c>
      <c r="O669" s="72" t="str">
        <f>IFERROR(IF(VLOOKUP(I669,'Прайс шпак'!C:F,4,0)=N669,"шпак","Ошибка"),"Ошибка")</f>
        <v>шпак</v>
      </c>
      <c r="P669" s="74">
        <f>INDEX('Прайс шпак'!$H:$H,MATCH(I669,'Прайс шпак'!$C:$C,0))*M669</f>
        <v>630</v>
      </c>
      <c r="Q669" s="72">
        <f>VLOOKUP(P669,Наценка!$A$1:$B$8,2,1)</f>
        <v>1.5</v>
      </c>
      <c r="R669" s="75">
        <f t="shared" si="176"/>
        <v>945</v>
      </c>
      <c r="S669" s="74">
        <f t="shared" si="183"/>
        <v>949</v>
      </c>
      <c r="T669" s="75">
        <f>VLOOKUP($A669,'Выгр Кат'!$A:$T,T$1,0)</f>
        <v>630</v>
      </c>
      <c r="U669" s="75">
        <f>VLOOKUP($A669,'Выгр Кат'!$A:$T,U$1,0)</f>
        <v>949</v>
      </c>
      <c r="V669" s="76">
        <f t="shared" si="184"/>
        <v>0</v>
      </c>
      <c r="W669" s="76">
        <f t="shared" si="185"/>
        <v>0</v>
      </c>
      <c r="X669" s="77">
        <f>IF(IFERROR(RIGHT(E669,1),"")="✔",S669*(1-#REF!),S669*(1-$X$2))</f>
        <v>882.56999999999994</v>
      </c>
      <c r="Y669" s="167">
        <f t="shared" si="172"/>
        <v>0.40090476190476187</v>
      </c>
      <c r="Z669" s="167" t="str">
        <f t="shared" si="173"/>
        <v/>
      </c>
      <c r="AA669" s="167" t="str">
        <f t="shared" si="174"/>
        <v/>
      </c>
      <c r="AB669" s="168"/>
      <c r="AC669" s="161" t="str">
        <f>IFERROR(ROUND((VLOOKUP($A669,'ИЗ ГУГЛА'!$B:$Z,AC$1,0)+AE669)*AD669,),VLOOKUP($A669,'ИЗ ГУГЛА'!$B:$Z,AC$1,0))</f>
        <v/>
      </c>
      <c r="AD669" s="78">
        <v>1</v>
      </c>
      <c r="AE669" s="160">
        <v>0</v>
      </c>
      <c r="AF669" s="118" t="s">
        <v>28492</v>
      </c>
      <c r="AG669" s="152"/>
      <c r="AH669" s="161" t="str">
        <f>IFERROR(ROUND((VLOOKUP($A669,'ИЗ ГУГЛА'!$B:$Z,AH$1,0)+AJ669)*AI669,),VLOOKUP($A669,'ИЗ ГУГЛА'!$B:$Z,AH$1,0))</f>
        <v/>
      </c>
      <c r="AI669" s="78">
        <v>1</v>
      </c>
      <c r="AJ669" s="160">
        <v>0</v>
      </c>
      <c r="AK669" s="172"/>
      <c r="AL669" s="172"/>
      <c r="AM669" s="161" t="str">
        <f>IFERROR(ROUND((VLOOKUP($A669,'ИЗ ГУГЛА'!$B:$Z,AM$1,0)+AO669)*AN669,),VLOOKUP($A669,'ИЗ ГУГЛА'!$B:$Z,AM$1,0))</f>
        <v/>
      </c>
      <c r="AN669" s="160">
        <v>1</v>
      </c>
      <c r="AO669" s="160">
        <v>0</v>
      </c>
      <c r="AP669" s="172"/>
      <c r="AQ669" s="172"/>
      <c r="AR669" s="161" t="str">
        <f>IFERROR(ROUND((VLOOKUP($A669,'ИЗ ГУГЛА'!$B:$Z,AR$1,0)+AT669)*AS669,),VLOOKUP($A669,'ИЗ ГУГЛА'!$B:$Z,AR$1,0))</f>
        <v/>
      </c>
      <c r="AS669" s="160">
        <v>1</v>
      </c>
      <c r="AT669" s="160">
        <v>0</v>
      </c>
      <c r="AU669" s="172"/>
      <c r="AV669" s="172"/>
    </row>
    <row r="670" spans="1:48" ht="46.5" hidden="1" thickTop="1" thickBot="1">
      <c r="A670" s="121">
        <v>377431</v>
      </c>
      <c r="B670" s="115">
        <f>VLOOKUP($A670,'Выгр Кат'!$A:$T,B$1,0)</f>
        <v>377431</v>
      </c>
      <c r="C670" s="116" t="str">
        <f>VLOOKUP($A670,'Выгр Кат'!$A:$T,C$1,0)</f>
        <v>Выжимной подшипник MAREL для Лада Калина 2, Гранта, Гранта FL, Веста, XRAY, Датсун mi-DO, on-DO</v>
      </c>
      <c r="D670" s="115" t="str">
        <f>VLOOKUP($A670,'Выгр Кат'!$A:$T,D$1,0)</f>
        <v>Y</v>
      </c>
      <c r="E670" s="115" t="str">
        <f>VLOOKUP($A670,'Выгр Кат'!$A:$T,E$1,0)</f>
        <v>1</v>
      </c>
      <c r="F670" s="115">
        <f>VLOOKUP($A670,'Выгр Кат'!$A:$T,F$1,0)</f>
        <v>0</v>
      </c>
      <c r="G670" s="115" t="str">
        <f>VLOOKUP($A670,'Выгр Кат'!$A:$T,G$1,0)</f>
        <v>MC003 / 21810160118020</v>
      </c>
      <c r="H670" s="115">
        <f>VLOOKUP($A670,'Выгр Кат'!$A:$T,H$1,0)</f>
        <v>0</v>
      </c>
      <c r="I670" s="71" t="s">
        <v>30654</v>
      </c>
      <c r="J670" s="71" t="s">
        <v>30654</v>
      </c>
      <c r="K670" s="75" t="e">
        <f>VLOOKUP(J670,'Отчет Eplex'!$B:$E,4,0)</f>
        <v>#N/A</v>
      </c>
      <c r="L670" s="75" t="e">
        <f t="shared" ref="L670:L671" si="187">K670-P670</f>
        <v>#N/A</v>
      </c>
      <c r="M670" s="72">
        <v>1</v>
      </c>
      <c r="N670" s="133" t="s">
        <v>2270</v>
      </c>
      <c r="O670" s="72" t="str">
        <f>IFERROR(IF(VLOOKUP(I670,'Прайс шпак'!C:F,4,0)=N670,"шпак","Ошибка"),"Ошибка")</f>
        <v>шпак</v>
      </c>
      <c r="P670" s="74">
        <f>INDEX('Прайс шпак'!$H:$H,MATCH(I670,'Прайс шпак'!$C:$C,0))*M670</f>
        <v>520</v>
      </c>
      <c r="Q670" s="72">
        <f>VLOOKUP(P670,Наценка!$A$1:$B$8,2,1)</f>
        <v>1.5</v>
      </c>
      <c r="R670" s="75">
        <f t="shared" si="176"/>
        <v>780</v>
      </c>
      <c r="S670" s="74">
        <f t="shared" ref="S670:S671" si="188">IF(R670&lt;=1000,(ROUNDUP(R670,-1)-1),(ROUNDUP(R670,-2)-10))</f>
        <v>779</v>
      </c>
      <c r="T670" s="75">
        <f>VLOOKUP($A670,'Выгр Кат'!$A:$T,T$1,0)</f>
        <v>520</v>
      </c>
      <c r="U670" s="75">
        <f>VLOOKUP($A670,'Выгр Кат'!$A:$T,U$1,0)</f>
        <v>779</v>
      </c>
      <c r="V670" s="76">
        <f t="shared" ref="V670:V671" si="189">P670-T670</f>
        <v>0</v>
      </c>
      <c r="W670" s="76">
        <f t="shared" ref="W670:W671" si="190">S670-U670</f>
        <v>0</v>
      </c>
      <c r="X670" s="77">
        <f>IF(IFERROR(RIGHT(E670,1),"")="✔",S670*(1-#REF!),S670*(1-$X$2))</f>
        <v>724.46999999999991</v>
      </c>
      <c r="Y670" s="167">
        <f t="shared" si="172"/>
        <v>0.39321153846153822</v>
      </c>
      <c r="Z670" s="167" t="str">
        <f t="shared" si="173"/>
        <v/>
      </c>
      <c r="AA670" s="167" t="str">
        <f t="shared" si="174"/>
        <v/>
      </c>
      <c r="AB670" s="168"/>
      <c r="AC670" s="161" t="str">
        <f>IFERROR(ROUND((VLOOKUP($A670,'ИЗ ГУГЛА'!$B:$Z,AC$1,0)+AE670)*AD670,),VLOOKUP($A670,'ИЗ ГУГЛА'!$B:$Z,AC$1,0))</f>
        <v/>
      </c>
      <c r="AD670" s="78">
        <v>1</v>
      </c>
      <c r="AE670" s="160">
        <v>0</v>
      </c>
      <c r="AF670" s="118" t="s">
        <v>28492</v>
      </c>
      <c r="AG670" s="152"/>
      <c r="AH670" s="161" t="str">
        <f>IFERROR(ROUND((VLOOKUP($A670,'ИЗ ГУГЛА'!$B:$Z,AH$1,0)+AJ670)*AI670,),VLOOKUP($A670,'ИЗ ГУГЛА'!$B:$Z,AH$1,0))</f>
        <v/>
      </c>
      <c r="AI670" s="78">
        <v>1</v>
      </c>
      <c r="AJ670" s="160">
        <v>0</v>
      </c>
      <c r="AK670" s="172"/>
      <c r="AL670" s="172"/>
      <c r="AM670" s="161" t="str">
        <f>IFERROR(ROUND((VLOOKUP($A670,'ИЗ ГУГЛА'!$B:$Z,AM$1,0)+AO670)*AN670,),VLOOKUP($A670,'ИЗ ГУГЛА'!$B:$Z,AM$1,0))</f>
        <v/>
      </c>
      <c r="AN670" s="160">
        <v>1</v>
      </c>
      <c r="AO670" s="160">
        <v>0</v>
      </c>
      <c r="AP670" s="172"/>
      <c r="AQ670" s="172"/>
      <c r="AR670" s="161" t="str">
        <f>IFERROR(ROUND((VLOOKUP($A670,'ИЗ ГУГЛА'!$B:$Z,AR$1,0)+AT670)*AS670,),VLOOKUP($A670,'ИЗ ГУГЛА'!$B:$Z,AR$1,0))</f>
        <v/>
      </c>
      <c r="AS670" s="160">
        <v>1</v>
      </c>
      <c r="AT670" s="160">
        <v>0</v>
      </c>
      <c r="AU670" s="172"/>
      <c r="AV670" s="172"/>
    </row>
    <row r="671" spans="1:48" ht="46.5" hidden="1" thickTop="1" thickBot="1">
      <c r="A671" s="121">
        <v>376328</v>
      </c>
      <c r="B671" s="115">
        <f>VLOOKUP($A671,'Выгр Кат'!$A:$T,B$1,0)</f>
        <v>376328</v>
      </c>
      <c r="C671" s="116" t="str">
        <f>VLOOKUP($A671,'Выгр Кат'!$A:$T,C$1,0)</f>
        <v>Сцепление Avtopribor в сборе для Лада Калина 2, Приора 2, Гранта, Веста тросовая КПП</v>
      </c>
      <c r="D671" s="115" t="str">
        <f>VLOOKUP($A671,'Выгр Кат'!$A:$T,D$1,0)</f>
        <v>Y</v>
      </c>
      <c r="E671" s="115" t="str">
        <f>VLOOKUP($A671,'Выгр Кат'!$A:$T,E$1,0)</f>
        <v>1</v>
      </c>
      <c r="F671" s="115">
        <f>VLOOKUP($A671,'Выгр Кат'!$A:$T,F$1,0)</f>
        <v>0</v>
      </c>
      <c r="G671" s="115" t="str">
        <f>VLOOKUP($A671,'Выгр Кат'!$A:$T,G$1,0)</f>
        <v>832460AVT</v>
      </c>
      <c r="H671" s="115">
        <f>VLOOKUP($A671,'Выгр Кат'!$A:$T,H$1,0)</f>
        <v>0</v>
      </c>
      <c r="I671" s="71" t="s">
        <v>30114</v>
      </c>
      <c r="J671" s="71" t="s">
        <v>30114</v>
      </c>
      <c r="K671" s="75" t="e">
        <f>VLOOKUP(J671,'Отчет Eplex'!$B:$E,4,0)</f>
        <v>#N/A</v>
      </c>
      <c r="L671" s="75" t="e">
        <f t="shared" si="187"/>
        <v>#N/A</v>
      </c>
      <c r="M671" s="72">
        <v>1</v>
      </c>
      <c r="N671" s="133" t="s">
        <v>30218</v>
      </c>
      <c r="O671" s="72" t="str">
        <f>IFERROR(IF(VLOOKUP(I671,'Прайс шпак'!C:F,4,0)=N671,"шпак","Ошибка"),"Ошибка")</f>
        <v>шпак</v>
      </c>
      <c r="P671" s="74">
        <f>INDEX('Прайс шпак'!$H:$H,MATCH(I671,'Прайс шпак'!$C:$C,0))*M671</f>
        <v>5270</v>
      </c>
      <c r="Q671" s="72">
        <f>VLOOKUP(P671,Наценка!$A$1:$B$8,2,1)</f>
        <v>1.34</v>
      </c>
      <c r="R671" s="130">
        <f>P671*1.2*100/93</f>
        <v>6800</v>
      </c>
      <c r="S671" s="74">
        <f t="shared" si="188"/>
        <v>6790</v>
      </c>
      <c r="T671" s="75">
        <f>VLOOKUP($A671,'Выгр Кат'!$A:$T,T$1,0)</f>
        <v>5270</v>
      </c>
      <c r="U671" s="75">
        <f>VLOOKUP($A671,'Выгр Кат'!$A:$T,U$1,0)</f>
        <v>6790</v>
      </c>
      <c r="V671" s="76">
        <f t="shared" si="189"/>
        <v>0</v>
      </c>
      <c r="W671" s="76">
        <f t="shared" si="190"/>
        <v>0</v>
      </c>
      <c r="X671" s="77">
        <f>IF(IFERROR(RIGHT(E671,1),"")="✔",S671*(1-#REF!),S671*(1-$X$2))</f>
        <v>6314.7</v>
      </c>
      <c r="Y671" s="167">
        <f t="shared" si="172"/>
        <v>0.19823529411764707</v>
      </c>
      <c r="Z671" s="167">
        <f t="shared" si="173"/>
        <v>1.4559925093632986E-2</v>
      </c>
      <c r="AA671" s="167">
        <f t="shared" si="174"/>
        <v>0.2159392789373813</v>
      </c>
      <c r="AB671" s="174">
        <f>AK671</f>
        <v>6408</v>
      </c>
      <c r="AC671" s="161">
        <f>IFERROR(ROUND((VLOOKUP($A671,'ИЗ ГУГЛА'!$B:$Z,AC$1,0)+AE671)*AD671,),VLOOKUP($A671,'ИЗ ГУГЛА'!$B:$Z,AC$1,0))</f>
        <v>7690</v>
      </c>
      <c r="AD671" s="78">
        <v>1</v>
      </c>
      <c r="AE671" s="160">
        <v>0</v>
      </c>
      <c r="AF671" s="183">
        <v>7690</v>
      </c>
      <c r="AG671" s="152" t="s">
        <v>30653</v>
      </c>
      <c r="AH671" s="161">
        <f>IFERROR(ROUND((VLOOKUP($A671,'ИЗ ГУГЛА'!$B:$Z,AH$1,0)+AJ671)*AI671,),VLOOKUP($A671,'ИЗ ГУГЛА'!$B:$Z,AH$1,0))</f>
        <v>6408</v>
      </c>
      <c r="AI671" s="78">
        <v>1</v>
      </c>
      <c r="AJ671" s="160">
        <v>0</v>
      </c>
      <c r="AK671" s="184">
        <v>6408</v>
      </c>
      <c r="AL671" s="172" t="s">
        <v>33438</v>
      </c>
      <c r="AM671" s="161" t="str">
        <f>IFERROR(ROUND((VLOOKUP($A671,'ИЗ ГУГЛА'!$B:$Z,AM$1,0)+AO671)*AN671,),VLOOKUP($A671,'ИЗ ГУГЛА'!$B:$Z,AM$1,0))</f>
        <v/>
      </c>
      <c r="AN671" s="160">
        <v>1</v>
      </c>
      <c r="AO671" s="160">
        <v>0</v>
      </c>
      <c r="AP671" s="172"/>
      <c r="AQ671" s="172"/>
      <c r="AR671" s="161" t="str">
        <f>IFERROR(ROUND((VLOOKUP($A671,'ИЗ ГУГЛА'!$B:$Z,AR$1,0)+AT671)*AS671,),VLOOKUP($A671,'ИЗ ГУГЛА'!$B:$Z,AR$1,0))</f>
        <v/>
      </c>
      <c r="AS671" s="160">
        <v>1</v>
      </c>
      <c r="AT671" s="160">
        <v>0</v>
      </c>
      <c r="AU671" s="172"/>
      <c r="AV671" s="172"/>
    </row>
    <row r="672" spans="1:48" ht="46.5" hidden="1" thickTop="1" thickBot="1">
      <c r="A672" s="121">
        <v>139960</v>
      </c>
      <c r="B672" s="115">
        <f>VLOOKUP($A672,'Выгр Кат'!$A:$T,B$1,0)</f>
        <v>140638</v>
      </c>
      <c r="C672" s="116" t="str">
        <f>VLOOKUP($A672,'Выгр Кат'!$A:$T,C$1,0)</f>
        <v>Выжимной подшипник Avtopribor для Лада Нива 4x4, Нива Travel, Шевроле Нива</v>
      </c>
      <c r="D672" s="115" t="str">
        <f>VLOOKUP($A672,'Выгр Кат'!$A:$T,D$1,0)</f>
        <v>Y</v>
      </c>
      <c r="E672" s="115" t="str">
        <f>VLOOKUP($A672,'Выгр Кат'!$A:$T,E$1,0)</f>
        <v>1</v>
      </c>
      <c r="F672" s="115" t="str">
        <f>VLOOKUP($A672,'Выгр Кат'!$A:$T,F$1,0)</f>
        <v>804297AVT</v>
      </c>
      <c r="G672" s="115" t="str">
        <f>VLOOKUP($A672,'Выгр Кат'!$A:$T,G$1,0)</f>
        <v>2123301601180</v>
      </c>
      <c r="H672" s="115" t="str">
        <f>VLOOKUP($A672,'Выгр Кат'!$A:$T,H$1,0)</f>
        <v>21233-1601180</v>
      </c>
      <c r="I672" s="71" t="s">
        <v>32540</v>
      </c>
      <c r="J672" s="71" t="s">
        <v>32540</v>
      </c>
      <c r="K672" s="75" t="e">
        <f>VLOOKUP(J672,'Отчет Eplex'!$B:$E,4,0)</f>
        <v>#N/A</v>
      </c>
      <c r="L672" s="75" t="e">
        <f t="shared" ref="L672:L689" si="191">K672-P672</f>
        <v>#N/A</v>
      </c>
      <c r="M672" s="72">
        <v>1</v>
      </c>
      <c r="N672" s="80" t="s">
        <v>30218</v>
      </c>
      <c r="O672" s="72" t="str">
        <f>IFERROR(IF(VLOOKUP(I672,'Прайс шпак'!C:F,4,0)=N672,"шпак","Ошибка"),"Ошибка")</f>
        <v>шпак</v>
      </c>
      <c r="P672" s="74">
        <f>INDEX('Прайс шпак'!$H:$H,MATCH(I672,'Прайс шпак'!$C:$C,0))*M672</f>
        <v>1000</v>
      </c>
      <c r="Q672" s="72">
        <f>VLOOKUP(P672,Наценка!$A$1:$B$8,2,1)</f>
        <v>1.39</v>
      </c>
      <c r="R672" s="75">
        <f t="shared" si="176"/>
        <v>1390</v>
      </c>
      <c r="S672" s="74">
        <f t="shared" ref="S672:S689" si="192">IF(R672&lt;=1000,(ROUNDUP(R672,-1)-1),(ROUNDUP(R672,-2)-10))</f>
        <v>1390</v>
      </c>
      <c r="T672" s="75">
        <f>VLOOKUP($A672,'Выгр Кат'!$A:$T,T$1,0)</f>
        <v>1000</v>
      </c>
      <c r="U672" s="75">
        <f>VLOOKUP($A672,'Выгр Кат'!$A:$T,U$1,0)</f>
        <v>1390</v>
      </c>
      <c r="V672" s="76">
        <f t="shared" ref="V672:V689" si="193">P672-T672</f>
        <v>0</v>
      </c>
      <c r="W672" s="76">
        <f t="shared" ref="W672:W689" si="194">S672-U672</f>
        <v>0</v>
      </c>
      <c r="X672" s="77">
        <f>IF(IFERROR(RIGHT(E672,1),"")="✔",S672*(1-#REF!),S672*(1-$X$2))</f>
        <v>1292.6999999999998</v>
      </c>
      <c r="Y672" s="167">
        <f t="shared" si="172"/>
        <v>0.29269999999999974</v>
      </c>
      <c r="Z672" s="167" t="str">
        <f t="shared" si="173"/>
        <v/>
      </c>
      <c r="AA672" s="167" t="str">
        <f t="shared" si="174"/>
        <v/>
      </c>
      <c r="AB672" s="67"/>
      <c r="AC672" s="161">
        <f>IFERROR(ROUND((VLOOKUP($A672,'ИЗ ГУГЛА'!$B:$Z,AC$1,0)+AE672)*AD672,),VLOOKUP($A672,'ИЗ ГУГЛА'!$B:$Z,AC$1,0))</f>
        <v>1990</v>
      </c>
      <c r="AD672" s="78">
        <v>1</v>
      </c>
      <c r="AE672" s="160">
        <v>0</v>
      </c>
      <c r="AF672" s="118" t="s">
        <v>32981</v>
      </c>
      <c r="AG672" s="152" t="s">
        <v>30572</v>
      </c>
      <c r="AH672" s="161" t="str">
        <f>IFERROR(ROUND((VLOOKUP($A672,'ИЗ ГУГЛА'!$B:$Z,AH$1,0)+AJ672)*AI672,),VLOOKUP($A672,'ИЗ ГУГЛА'!$B:$Z,AH$1,0))</f>
        <v/>
      </c>
      <c r="AI672" s="78">
        <v>1</v>
      </c>
      <c r="AJ672" s="160">
        <v>0</v>
      </c>
      <c r="AK672" s="172" t="s">
        <v>28492</v>
      </c>
      <c r="AL672" s="172"/>
      <c r="AM672" s="161" t="str">
        <f>IFERROR(ROUND((VLOOKUP($A672,'ИЗ ГУГЛА'!$B:$Z,AM$1,0)+AO672)*AN672,),VLOOKUP($A672,'ИЗ ГУГЛА'!$B:$Z,AM$1,0))</f>
        <v/>
      </c>
      <c r="AN672" s="160">
        <v>1</v>
      </c>
      <c r="AO672" s="160">
        <v>0</v>
      </c>
      <c r="AP672" s="172"/>
      <c r="AQ672" s="172"/>
      <c r="AR672" s="161" t="str">
        <f>IFERROR(ROUND((VLOOKUP($A672,'ИЗ ГУГЛА'!$B:$Z,AR$1,0)+AT672)*AS672,),VLOOKUP($A672,'ИЗ ГУГЛА'!$B:$Z,AR$1,0))</f>
        <v/>
      </c>
      <c r="AS672" s="160">
        <v>1</v>
      </c>
      <c r="AT672" s="160">
        <v>0</v>
      </c>
      <c r="AU672" s="172"/>
      <c r="AV672" s="172"/>
    </row>
    <row r="673" spans="1:48" ht="30.75" hidden="1" thickTop="1">
      <c r="A673" s="139">
        <v>425214</v>
      </c>
      <c r="B673" s="140">
        <f>VLOOKUP($A673,'Выгр Кат'!$A:$T,B$1,0)</f>
        <v>425214</v>
      </c>
      <c r="C673" s="141" t="str">
        <f>VLOOKUP($A673,'Выгр Кат'!$A:$T,C$1,0)</f>
        <v>Пружина задней подвески НПЦ для Лада Веста седан</v>
      </c>
      <c r="D673" s="140" t="str">
        <f>VLOOKUP($A673,'Выгр Кат'!$A:$T,D$1,0)</f>
        <v>Y</v>
      </c>
      <c r="E673" s="140" t="str">
        <f>VLOOKUP($A673,'Выгр Кат'!$A:$T,E$1,0)</f>
        <v>1</v>
      </c>
      <c r="F673" s="140">
        <f>VLOOKUP($A673,'Выгр Кат'!$A:$T,F$1,0)</f>
        <v>0</v>
      </c>
      <c r="G673" s="140" t="str">
        <f>VLOOKUP($A673,'Выгр Кат'!$A:$T,G$1,0)</f>
        <v>NPC00060</v>
      </c>
      <c r="H673" s="140">
        <f>VLOOKUP($A673,'Выгр Кат'!$A:$T,H$1,0)</f>
        <v>0</v>
      </c>
      <c r="I673" s="150" t="s">
        <v>31922</v>
      </c>
      <c r="J673" s="150" t="s">
        <v>31922</v>
      </c>
      <c r="K673" s="143" t="e">
        <f>VLOOKUP(J673,'Отчет Eplex'!$B:$E,4,0)</f>
        <v>#N/A</v>
      </c>
      <c r="L673" s="143" t="e">
        <f t="shared" si="191"/>
        <v>#N/A</v>
      </c>
      <c r="M673" s="144">
        <v>0.5</v>
      </c>
      <c r="N673" s="145" t="s">
        <v>31264</v>
      </c>
      <c r="O673" s="144" t="str">
        <f>IFERROR(IF(VLOOKUP(I673,'Прайс шпак'!C:F,4,0)=N673,"шпак","Ошибка"),"Ошибка")</f>
        <v>Ошибка</v>
      </c>
      <c r="P673" s="74">
        <f>INDEX('Прайс шпак'!$H:$H,MATCH(I673,'Прайс шпак'!$C:$C,0))*M673</f>
        <v>1050</v>
      </c>
      <c r="Q673" s="144">
        <f>VLOOKUP(P673,Наценка!$A$1:$B$8,2,1)</f>
        <v>1.39</v>
      </c>
      <c r="R673" s="75">
        <f t="shared" si="176"/>
        <v>1459.5</v>
      </c>
      <c r="S673" s="146">
        <f t="shared" si="192"/>
        <v>1490</v>
      </c>
      <c r="T673" s="143">
        <f>VLOOKUP($A673,'Выгр Кат'!$A:$T,T$1,0)</f>
        <v>1050</v>
      </c>
      <c r="U673" s="143">
        <f>VLOOKUP($A673,'Выгр Кат'!$A:$T,U$1,0)</f>
        <v>1490</v>
      </c>
      <c r="V673" s="147">
        <f t="shared" si="193"/>
        <v>0</v>
      </c>
      <c r="W673" s="147">
        <f t="shared" si="194"/>
        <v>0</v>
      </c>
      <c r="X673" s="149">
        <f>IF(IFERROR(RIGHT(E673,1),"")="✔",S673*(1-#REF!),S673*(1-$X$2))</f>
        <v>1385.6999999999998</v>
      </c>
      <c r="Y673" s="167">
        <f t="shared" si="172"/>
        <v>0.31971428571428562</v>
      </c>
      <c r="Z673" s="167" t="str">
        <f t="shared" si="173"/>
        <v/>
      </c>
      <c r="AA673" s="167" t="str">
        <f t="shared" si="174"/>
        <v/>
      </c>
      <c r="AB673" s="168"/>
      <c r="AC673" s="161" t="str">
        <f>IFERROR(ROUND((VLOOKUP($A673,'ИЗ ГУГЛА'!$B:$Z,AC$1,0)+AE673)*AD673,),VLOOKUP($A673,'ИЗ ГУГЛА'!$B:$Z,AC$1,0))</f>
        <v/>
      </c>
      <c r="AD673" s="148">
        <v>1</v>
      </c>
      <c r="AE673" s="160">
        <v>0</v>
      </c>
      <c r="AF673" s="173"/>
      <c r="AG673" s="152"/>
      <c r="AH673" s="161" t="str">
        <f>IFERROR(ROUND((VLOOKUP($A673,'ИЗ ГУГЛА'!$B:$Z,AH$1,0)+AJ673)*AI673,),VLOOKUP($A673,'ИЗ ГУГЛА'!$B:$Z,AH$1,0))</f>
        <v/>
      </c>
      <c r="AI673" s="148">
        <v>1</v>
      </c>
      <c r="AJ673" s="160">
        <v>0</v>
      </c>
      <c r="AK673" s="172"/>
      <c r="AL673" s="172"/>
      <c r="AM673" s="161" t="str">
        <f>IFERROR(ROUND((VLOOKUP($A673,'ИЗ ГУГЛА'!$B:$Z,AM$1,0)+AO673)*AN673,),VLOOKUP($A673,'ИЗ ГУГЛА'!$B:$Z,AM$1,0))</f>
        <v/>
      </c>
      <c r="AN673" s="160">
        <v>1</v>
      </c>
      <c r="AO673" s="160">
        <v>0</v>
      </c>
      <c r="AP673" s="172"/>
      <c r="AQ673" s="172"/>
      <c r="AR673" s="161" t="str">
        <f>IFERROR(ROUND((VLOOKUP($A673,'ИЗ ГУГЛА'!$B:$Z,AR$1,0)+AT673)*AS673,),VLOOKUP($A673,'ИЗ ГУГЛА'!$B:$Z,AR$1,0))</f>
        <v/>
      </c>
      <c r="AS673" s="160">
        <v>1</v>
      </c>
      <c r="AT673" s="160">
        <v>0</v>
      </c>
      <c r="AU673" s="172"/>
      <c r="AV673" s="172"/>
    </row>
    <row r="674" spans="1:48" ht="30.75" hidden="1" thickTop="1">
      <c r="A674" s="139">
        <v>425230</v>
      </c>
      <c r="B674" s="140">
        <f>VLOOKUP($A674,'Выгр Кат'!$A:$T,B$1,0)</f>
        <v>425230</v>
      </c>
      <c r="C674" s="141" t="str">
        <f>VLOOKUP($A674,'Выгр Кат'!$A:$T,C$1,0)</f>
        <v>Пружина задней подвески НПЦ для Лада Ларгус</v>
      </c>
      <c r="D674" s="140" t="str">
        <f>VLOOKUP($A674,'Выгр Кат'!$A:$T,D$1,0)</f>
        <v>Y</v>
      </c>
      <c r="E674" s="140" t="str">
        <f>VLOOKUP($A674,'Выгр Кат'!$A:$T,E$1,0)</f>
        <v>1</v>
      </c>
      <c r="F674" s="140">
        <f>VLOOKUP($A674,'Выгр Кат'!$A:$T,F$1,0)</f>
        <v>0</v>
      </c>
      <c r="G674" s="140" t="str">
        <f>VLOOKUP($A674,'Выгр Кат'!$A:$T,G$1,0)</f>
        <v>NPC00068</v>
      </c>
      <c r="H674" s="140">
        <f>VLOOKUP($A674,'Выгр Кат'!$A:$T,H$1,0)</f>
        <v>0</v>
      </c>
      <c r="I674" s="150" t="s">
        <v>31924</v>
      </c>
      <c r="J674" s="150" t="s">
        <v>31924</v>
      </c>
      <c r="K674" s="143" t="e">
        <f>VLOOKUP(J674,'Отчет Eplex'!$B:$E,4,0)</f>
        <v>#N/A</v>
      </c>
      <c r="L674" s="143" t="e">
        <f t="shared" si="191"/>
        <v>#N/A</v>
      </c>
      <c r="M674" s="144">
        <v>0.5</v>
      </c>
      <c r="N674" s="145" t="s">
        <v>31264</v>
      </c>
      <c r="O674" s="144" t="str">
        <f>IFERROR(IF(VLOOKUP(I674,'Прайс шпак'!C:F,4,0)=N674,"шпак","Ошибка"),"Ошибка")</f>
        <v>Ошибка</v>
      </c>
      <c r="P674" s="74">
        <f>INDEX('Прайс шпак'!$H:$H,MATCH(I674,'Прайс шпак'!$C:$C,0))*M674</f>
        <v>1425</v>
      </c>
      <c r="Q674" s="144">
        <f>VLOOKUP(P674,Наценка!$A$1:$B$8,2,1)</f>
        <v>1.39</v>
      </c>
      <c r="R674" s="75">
        <f t="shared" si="176"/>
        <v>1980.7499999999998</v>
      </c>
      <c r="S674" s="146">
        <f t="shared" si="192"/>
        <v>1990</v>
      </c>
      <c r="T674" s="143">
        <f>VLOOKUP($A674,'Выгр Кат'!$A:$T,T$1,0)</f>
        <v>1425</v>
      </c>
      <c r="U674" s="143">
        <f>VLOOKUP($A674,'Выгр Кат'!$A:$T,U$1,0)</f>
        <v>1990</v>
      </c>
      <c r="V674" s="147">
        <f t="shared" si="193"/>
        <v>0</v>
      </c>
      <c r="W674" s="147">
        <f t="shared" si="194"/>
        <v>0</v>
      </c>
      <c r="X674" s="149">
        <f>IF(IFERROR(RIGHT(E674,1),"")="✔",S674*(1-#REF!),S674*(1-$X$2))</f>
        <v>1850.6999999999998</v>
      </c>
      <c r="Y674" s="167">
        <f t="shared" si="172"/>
        <v>0.29873684210526297</v>
      </c>
      <c r="Z674" s="167" t="str">
        <f t="shared" si="173"/>
        <v/>
      </c>
      <c r="AA674" s="167" t="str">
        <f t="shared" si="174"/>
        <v/>
      </c>
      <c r="AB674" s="168"/>
      <c r="AC674" s="161" t="str">
        <f>IFERROR(ROUND((VLOOKUP($A674,'ИЗ ГУГЛА'!$B:$Z,AC$1,0)+AE674)*AD674,),VLOOKUP($A674,'ИЗ ГУГЛА'!$B:$Z,AC$1,0))</f>
        <v/>
      </c>
      <c r="AD674" s="148">
        <v>1</v>
      </c>
      <c r="AE674" s="160">
        <v>0</v>
      </c>
      <c r="AF674" s="173"/>
      <c r="AG674" s="152"/>
      <c r="AH674" s="161" t="str">
        <f>IFERROR(ROUND((VLOOKUP($A674,'ИЗ ГУГЛА'!$B:$Z,AH$1,0)+AJ674)*AI674,),VLOOKUP($A674,'ИЗ ГУГЛА'!$B:$Z,AH$1,0))</f>
        <v/>
      </c>
      <c r="AI674" s="148">
        <v>1</v>
      </c>
      <c r="AJ674" s="160">
        <v>0</v>
      </c>
      <c r="AK674" s="172"/>
      <c r="AL674" s="172"/>
      <c r="AM674" s="161" t="str">
        <f>IFERROR(ROUND((VLOOKUP($A674,'ИЗ ГУГЛА'!$B:$Z,AM$1,0)+AO674)*AN674,),VLOOKUP($A674,'ИЗ ГУГЛА'!$B:$Z,AM$1,0))</f>
        <v/>
      </c>
      <c r="AN674" s="160">
        <v>1</v>
      </c>
      <c r="AO674" s="160">
        <v>0</v>
      </c>
      <c r="AP674" s="172"/>
      <c r="AQ674" s="172"/>
      <c r="AR674" s="161" t="str">
        <f>IFERROR(ROUND((VLOOKUP($A674,'ИЗ ГУГЛА'!$B:$Z,AR$1,0)+AT674)*AS674,),VLOOKUP($A674,'ИЗ ГУГЛА'!$B:$Z,AR$1,0))</f>
        <v/>
      </c>
      <c r="AS674" s="160">
        <v>1</v>
      </c>
      <c r="AT674" s="160">
        <v>0</v>
      </c>
      <c r="AU674" s="172"/>
      <c r="AV674" s="172"/>
    </row>
    <row r="675" spans="1:48" ht="30.75" hidden="1" thickTop="1">
      <c r="A675" s="139">
        <v>425237</v>
      </c>
      <c r="B675" s="140">
        <f>VLOOKUP($A675,'Выгр Кат'!$A:$T,B$1,0)</f>
        <v>425237</v>
      </c>
      <c r="C675" s="141" t="str">
        <f>VLOOKUP($A675,'Выгр Кат'!$A:$T,C$1,0)</f>
        <v>Пружина задней подвески НПЦ для Лада Ларгус фургон</v>
      </c>
      <c r="D675" s="140" t="str">
        <f>VLOOKUP($A675,'Выгр Кат'!$A:$T,D$1,0)</f>
        <v>Y</v>
      </c>
      <c r="E675" s="140" t="str">
        <f>VLOOKUP($A675,'Выгр Кат'!$A:$T,E$1,0)</f>
        <v>1</v>
      </c>
      <c r="F675" s="140">
        <f>VLOOKUP($A675,'Выгр Кат'!$A:$T,F$1,0)</f>
        <v>0</v>
      </c>
      <c r="G675" s="140" t="str">
        <f>VLOOKUP($A675,'Выгр Кат'!$A:$T,G$1,0)</f>
        <v>NPC00069</v>
      </c>
      <c r="H675" s="140">
        <f>VLOOKUP($A675,'Выгр Кат'!$A:$T,H$1,0)</f>
        <v>0</v>
      </c>
      <c r="I675" s="150" t="s">
        <v>31926</v>
      </c>
      <c r="J675" s="150" t="s">
        <v>31926</v>
      </c>
      <c r="K675" s="143" t="e">
        <f>VLOOKUP(J675,'Отчет Eplex'!$B:$E,4,0)</f>
        <v>#N/A</v>
      </c>
      <c r="L675" s="143" t="e">
        <f t="shared" si="191"/>
        <v>#N/A</v>
      </c>
      <c r="M675" s="144">
        <v>0.5</v>
      </c>
      <c r="N675" s="145" t="s">
        <v>31264</v>
      </c>
      <c r="O675" s="144" t="str">
        <f>IFERROR(IF(VLOOKUP(I675,'Прайс шпак'!C:F,4,0)=N675,"шпак","Ошибка"),"Ошибка")</f>
        <v>Ошибка</v>
      </c>
      <c r="P675" s="74">
        <f>INDEX('Прайс шпак'!$H:$H,MATCH(I675,'Прайс шпак'!$C:$C,0))*M675</f>
        <v>1625</v>
      </c>
      <c r="Q675" s="144">
        <f>VLOOKUP(P675,Наценка!$A$1:$B$8,2,1)</f>
        <v>1.39</v>
      </c>
      <c r="R675" s="75">
        <f t="shared" si="176"/>
        <v>2258.75</v>
      </c>
      <c r="S675" s="146">
        <f t="shared" si="192"/>
        <v>2290</v>
      </c>
      <c r="T675" s="143">
        <f>VLOOKUP($A675,'Выгр Кат'!$A:$T,T$1,0)</f>
        <v>1625</v>
      </c>
      <c r="U675" s="143">
        <f>VLOOKUP($A675,'Выгр Кат'!$A:$T,U$1,0)</f>
        <v>2290</v>
      </c>
      <c r="V675" s="147">
        <f t="shared" si="193"/>
        <v>0</v>
      </c>
      <c r="W675" s="147">
        <f t="shared" si="194"/>
        <v>0</v>
      </c>
      <c r="X675" s="149">
        <f>IF(IFERROR(RIGHT(E675,1),"")="✔",S675*(1-#REF!),S675*(1-$X$2))</f>
        <v>2129.6999999999998</v>
      </c>
      <c r="Y675" s="167">
        <f t="shared" si="172"/>
        <v>0.31058461538461524</v>
      </c>
      <c r="Z675" s="167" t="str">
        <f t="shared" si="173"/>
        <v/>
      </c>
      <c r="AA675" s="167" t="str">
        <f t="shared" si="174"/>
        <v/>
      </c>
      <c r="AB675" s="168"/>
      <c r="AC675" s="161" t="str">
        <f>IFERROR(ROUND((VLOOKUP($A675,'ИЗ ГУГЛА'!$B:$Z,AC$1,0)+AE675)*AD675,),VLOOKUP($A675,'ИЗ ГУГЛА'!$B:$Z,AC$1,0))</f>
        <v/>
      </c>
      <c r="AD675" s="148">
        <v>1</v>
      </c>
      <c r="AE675" s="160">
        <v>0</v>
      </c>
      <c r="AF675" s="173"/>
      <c r="AG675" s="152"/>
      <c r="AH675" s="161" t="str">
        <f>IFERROR(ROUND((VLOOKUP($A675,'ИЗ ГУГЛА'!$B:$Z,AH$1,0)+AJ675)*AI675,),VLOOKUP($A675,'ИЗ ГУГЛА'!$B:$Z,AH$1,0))</f>
        <v/>
      </c>
      <c r="AI675" s="148">
        <v>1</v>
      </c>
      <c r="AJ675" s="160">
        <v>0</v>
      </c>
      <c r="AK675" s="172"/>
      <c r="AL675" s="172"/>
      <c r="AM675" s="161" t="str">
        <f>IFERROR(ROUND((VLOOKUP($A675,'ИЗ ГУГЛА'!$B:$Z,AM$1,0)+AO675)*AN675,),VLOOKUP($A675,'ИЗ ГУГЛА'!$B:$Z,AM$1,0))</f>
        <v/>
      </c>
      <c r="AN675" s="160">
        <v>1</v>
      </c>
      <c r="AO675" s="160">
        <v>0</v>
      </c>
      <c r="AP675" s="172"/>
      <c r="AQ675" s="172"/>
      <c r="AR675" s="161" t="str">
        <f>IFERROR(ROUND((VLOOKUP($A675,'ИЗ ГУГЛА'!$B:$Z,AR$1,0)+AT675)*AS675,),VLOOKUP($A675,'ИЗ ГУГЛА'!$B:$Z,AR$1,0))</f>
        <v/>
      </c>
      <c r="AS675" s="160">
        <v>1</v>
      </c>
      <c r="AT675" s="160">
        <v>0</v>
      </c>
      <c r="AU675" s="172"/>
      <c r="AV675" s="172"/>
    </row>
    <row r="676" spans="1:48" ht="30.75" hidden="1" thickTop="1">
      <c r="A676" s="139">
        <v>425253</v>
      </c>
      <c r="B676" s="140">
        <f>VLOOKUP($A676,'Выгр Кат'!$A:$T,B$1,0)</f>
        <v>425253</v>
      </c>
      <c r="C676" s="141" t="str">
        <f>VLOOKUP($A676,'Выгр Кат'!$A:$T,C$1,0)</f>
        <v>Пружина задней подвески НПЦ усиленная для Лада Веста седан</v>
      </c>
      <c r="D676" s="140" t="str">
        <f>VLOOKUP($A676,'Выгр Кат'!$A:$T,D$1,0)</f>
        <v>Y</v>
      </c>
      <c r="E676" s="140" t="str">
        <f>VLOOKUP($A676,'Выгр Кат'!$A:$T,E$1,0)</f>
        <v>1</v>
      </c>
      <c r="F676" s="140">
        <f>VLOOKUP($A676,'Выгр Кат'!$A:$T,F$1,0)</f>
        <v>0</v>
      </c>
      <c r="G676" s="140" t="str">
        <f>VLOOKUP($A676,'Выгр Кат'!$A:$T,G$1,0)</f>
        <v>NPC00109</v>
      </c>
      <c r="H676" s="140">
        <f>VLOOKUP($A676,'Выгр Кат'!$A:$T,H$1,0)</f>
        <v>0</v>
      </c>
      <c r="I676" s="150" t="s">
        <v>31928</v>
      </c>
      <c r="J676" s="150" t="s">
        <v>31928</v>
      </c>
      <c r="K676" s="143" t="e">
        <f>VLOOKUP(J676,'Отчет Eplex'!$B:$E,4,0)</f>
        <v>#N/A</v>
      </c>
      <c r="L676" s="143" t="e">
        <f t="shared" si="191"/>
        <v>#N/A</v>
      </c>
      <c r="M676" s="144">
        <v>1</v>
      </c>
      <c r="N676" s="145" t="s">
        <v>31264</v>
      </c>
      <c r="O676" s="144" t="str">
        <f>IFERROR(IF(VLOOKUP(I676,'Прайс шпак'!C:F,4,0)=N676,"шпак","Ошибка"),"Ошибка")</f>
        <v>Ошибка</v>
      </c>
      <c r="P676" s="65">
        <f>T676</f>
        <v>1313.17</v>
      </c>
      <c r="Q676" s="144">
        <f>VLOOKUP(P676,Наценка!$A$1:$B$8,2,1)</f>
        <v>1.39</v>
      </c>
      <c r="R676" s="75">
        <f t="shared" si="176"/>
        <v>1825.3063</v>
      </c>
      <c r="S676" s="146">
        <f t="shared" si="192"/>
        <v>1890</v>
      </c>
      <c r="T676" s="143">
        <f>VLOOKUP($A676,'Выгр Кат'!$A:$T,T$1,0)</f>
        <v>1313.17</v>
      </c>
      <c r="U676" s="143">
        <f>VLOOKUP($A676,'Выгр Кат'!$A:$T,U$1,0)</f>
        <v>1890</v>
      </c>
      <c r="V676" s="147">
        <f t="shared" si="193"/>
        <v>0</v>
      </c>
      <c r="W676" s="147">
        <f t="shared" si="194"/>
        <v>0</v>
      </c>
      <c r="X676" s="149">
        <f>IF(IFERROR(RIGHT(E676,1),"")="✔",S676*(1-#REF!),S676*(1-$X$2))</f>
        <v>1757.6999999999998</v>
      </c>
      <c r="Y676" s="167">
        <f t="shared" si="172"/>
        <v>0.33851671908435299</v>
      </c>
      <c r="Z676" s="167" t="str">
        <f t="shared" si="173"/>
        <v/>
      </c>
      <c r="AA676" s="167" t="str">
        <f t="shared" si="174"/>
        <v/>
      </c>
      <c r="AB676" s="168"/>
      <c r="AC676" s="161" t="str">
        <f>IFERROR(ROUND((VLOOKUP($A676,'ИЗ ГУГЛА'!$B:$Z,AC$1,0)+AE676)*AD676,),VLOOKUP($A676,'ИЗ ГУГЛА'!$B:$Z,AC$1,0))</f>
        <v/>
      </c>
      <c r="AD676" s="148">
        <v>1</v>
      </c>
      <c r="AE676" s="160">
        <v>0</v>
      </c>
      <c r="AF676" s="173"/>
      <c r="AG676" s="152"/>
      <c r="AH676" s="161" t="str">
        <f>IFERROR(ROUND((VLOOKUP($A676,'ИЗ ГУГЛА'!$B:$Z,AH$1,0)+AJ676)*AI676,),VLOOKUP($A676,'ИЗ ГУГЛА'!$B:$Z,AH$1,0))</f>
        <v/>
      </c>
      <c r="AI676" s="148">
        <v>1</v>
      </c>
      <c r="AJ676" s="160">
        <v>0</v>
      </c>
      <c r="AK676" s="172"/>
      <c r="AL676" s="172"/>
      <c r="AM676" s="161" t="str">
        <f>IFERROR(ROUND((VLOOKUP($A676,'ИЗ ГУГЛА'!$B:$Z,AM$1,0)+AO676)*AN676,),VLOOKUP($A676,'ИЗ ГУГЛА'!$B:$Z,AM$1,0))</f>
        <v/>
      </c>
      <c r="AN676" s="160">
        <v>1</v>
      </c>
      <c r="AO676" s="160">
        <v>0</v>
      </c>
      <c r="AP676" s="172"/>
      <c r="AQ676" s="172"/>
      <c r="AR676" s="161" t="str">
        <f>IFERROR(ROUND((VLOOKUP($A676,'ИЗ ГУГЛА'!$B:$Z,AR$1,0)+AT676)*AS676,),VLOOKUP($A676,'ИЗ ГУГЛА'!$B:$Z,AR$1,0))</f>
        <v/>
      </c>
      <c r="AS676" s="160">
        <v>1</v>
      </c>
      <c r="AT676" s="160">
        <v>0</v>
      </c>
      <c r="AU676" s="172"/>
      <c r="AV676" s="172"/>
    </row>
    <row r="677" spans="1:48" ht="45.75" hidden="1" thickTop="1">
      <c r="A677" s="139">
        <v>425239</v>
      </c>
      <c r="B677" s="140">
        <f>VLOOKUP($A677,'Выгр Кат'!$A:$T,B$1,0)</f>
        <v>425239</v>
      </c>
      <c r="C677" s="141" t="str">
        <f>VLOOKUP($A677,'Выгр Кат'!$A:$T,C$1,0)</f>
        <v>Пружина передней подвески НПЦ бочкообразная для Лада Калина, Гранта</v>
      </c>
      <c r="D677" s="140" t="str">
        <f>VLOOKUP($A677,'Выгр Кат'!$A:$T,D$1,0)</f>
        <v>Y</v>
      </c>
      <c r="E677" s="140" t="str">
        <f>VLOOKUP($A677,'Выгр Кат'!$A:$T,E$1,0)</f>
        <v>1</v>
      </c>
      <c r="F677" s="140">
        <f>VLOOKUP($A677,'Выгр Кат'!$A:$T,F$1,0)</f>
        <v>0</v>
      </c>
      <c r="G677" s="140" t="str">
        <f>VLOOKUP($A677,'Выгр Кат'!$A:$T,G$1,0)</f>
        <v>NPC00081</v>
      </c>
      <c r="H677" s="140">
        <f>VLOOKUP($A677,'Выгр Кат'!$A:$T,H$1,0)</f>
        <v>0</v>
      </c>
      <c r="I677" s="150" t="s">
        <v>32328</v>
      </c>
      <c r="J677" s="150" t="s">
        <v>32328</v>
      </c>
      <c r="K677" s="143" t="e">
        <f>VLOOKUP(J677,'Отчет Eplex'!$B:$E,4,0)</f>
        <v>#N/A</v>
      </c>
      <c r="L677" s="143" t="e">
        <f t="shared" si="191"/>
        <v>#N/A</v>
      </c>
      <c r="M677" s="144">
        <v>0.5</v>
      </c>
      <c r="N677" s="145" t="s">
        <v>31264</v>
      </c>
      <c r="O677" s="144" t="str">
        <f>IFERROR(IF(VLOOKUP(I677,'Прайс шпак'!C:F,4,0)=N677,"шпак","Ошибка"),"Ошибка")</f>
        <v>Ошибка</v>
      </c>
      <c r="P677" s="65">
        <f>T677</f>
        <v>1137.3599999999999</v>
      </c>
      <c r="Q677" s="144">
        <f>VLOOKUP(P677,Наценка!$A$1:$B$8,2,1)</f>
        <v>1.39</v>
      </c>
      <c r="R677" s="75">
        <f t="shared" si="176"/>
        <v>1580.9303999999997</v>
      </c>
      <c r="S677" s="146">
        <f t="shared" si="192"/>
        <v>1590</v>
      </c>
      <c r="T677" s="143">
        <f>VLOOKUP($A677,'Выгр Кат'!$A:$T,T$1,0)</f>
        <v>1137.3599999999999</v>
      </c>
      <c r="U677" s="143">
        <f>VLOOKUP($A677,'Выгр Кат'!$A:$T,U$1,0)</f>
        <v>1590</v>
      </c>
      <c r="V677" s="147">
        <f t="shared" si="193"/>
        <v>0</v>
      </c>
      <c r="W677" s="147">
        <f t="shared" si="194"/>
        <v>0</v>
      </c>
      <c r="X677" s="149">
        <f>IF(IFERROR(RIGHT(E677,1),"")="✔",S677*(1-#REF!),S677*(1-$X$2))</f>
        <v>1478.6999999999998</v>
      </c>
      <c r="Y677" s="167">
        <f t="shared" si="172"/>
        <v>0.30011605824013499</v>
      </c>
      <c r="Z677" s="167" t="str">
        <f t="shared" si="173"/>
        <v/>
      </c>
      <c r="AA677" s="167" t="str">
        <f t="shared" si="174"/>
        <v/>
      </c>
      <c r="AB677" s="168"/>
      <c r="AC677" s="161" t="str">
        <f>IFERROR(ROUND((VLOOKUP($A677,'ИЗ ГУГЛА'!$B:$Z,AC$1,0)+AE677)*AD677,),VLOOKUP($A677,'ИЗ ГУГЛА'!$B:$Z,AC$1,0))</f>
        <v/>
      </c>
      <c r="AD677" s="148">
        <v>1</v>
      </c>
      <c r="AE677" s="160">
        <v>0</v>
      </c>
      <c r="AF677" s="173"/>
      <c r="AG677" s="152"/>
      <c r="AH677" s="161" t="str">
        <f>IFERROR(ROUND((VLOOKUP($A677,'ИЗ ГУГЛА'!$B:$Z,AH$1,0)+AJ677)*AI677,),VLOOKUP($A677,'ИЗ ГУГЛА'!$B:$Z,AH$1,0))</f>
        <v/>
      </c>
      <c r="AI677" s="148">
        <v>1</v>
      </c>
      <c r="AJ677" s="160">
        <v>0</v>
      </c>
      <c r="AK677" s="172"/>
      <c r="AL677" s="172"/>
      <c r="AM677" s="161" t="str">
        <f>IFERROR(ROUND((VLOOKUP($A677,'ИЗ ГУГЛА'!$B:$Z,AM$1,0)+AO677)*AN677,),VLOOKUP($A677,'ИЗ ГУГЛА'!$B:$Z,AM$1,0))</f>
        <v/>
      </c>
      <c r="AN677" s="160">
        <v>1</v>
      </c>
      <c r="AO677" s="160">
        <v>0</v>
      </c>
      <c r="AP677" s="172"/>
      <c r="AQ677" s="172"/>
      <c r="AR677" s="161" t="str">
        <f>IFERROR(ROUND((VLOOKUP($A677,'ИЗ ГУГЛА'!$B:$Z,AR$1,0)+AT677)*AS677,),VLOOKUP($A677,'ИЗ ГУГЛА'!$B:$Z,AR$1,0))</f>
        <v/>
      </c>
      <c r="AS677" s="160">
        <v>1</v>
      </c>
      <c r="AT677" s="160">
        <v>0</v>
      </c>
      <c r="AU677" s="172"/>
      <c r="AV677" s="172"/>
    </row>
    <row r="678" spans="1:48" ht="30.75" hidden="1" thickTop="1">
      <c r="A678" s="139">
        <v>425259</v>
      </c>
      <c r="B678" s="140">
        <f>VLOOKUP($A678,'Выгр Кат'!$A:$T,B$1,0)</f>
        <v>425259</v>
      </c>
      <c r="C678" s="141" t="str">
        <f>VLOOKUP($A678,'Выгр Кат'!$A:$T,C$1,0)</f>
        <v>Пружина передней подвески НПЦ для Лада Ларгус</v>
      </c>
      <c r="D678" s="140" t="str">
        <f>VLOOKUP($A678,'Выгр Кат'!$A:$T,D$1,0)</f>
        <v>Y</v>
      </c>
      <c r="E678" s="140" t="str">
        <f>VLOOKUP($A678,'Выгр Кат'!$A:$T,E$1,0)</f>
        <v>1</v>
      </c>
      <c r="F678" s="140">
        <f>VLOOKUP($A678,'Выгр Кат'!$A:$T,F$1,0)</f>
        <v>0</v>
      </c>
      <c r="G678" s="140" t="str">
        <f>VLOOKUP($A678,'Выгр Кат'!$A:$T,G$1,0)</f>
        <v>NPC00118</v>
      </c>
      <c r="H678" s="140">
        <f>VLOOKUP($A678,'Выгр Кат'!$A:$T,H$1,0)</f>
        <v>0</v>
      </c>
      <c r="I678" s="150" t="s">
        <v>31931</v>
      </c>
      <c r="J678" s="150" t="s">
        <v>31931</v>
      </c>
      <c r="K678" s="143" t="e">
        <f>VLOOKUP(J678,'Отчет Eplex'!$B:$E,4,0)</f>
        <v>#N/A</v>
      </c>
      <c r="L678" s="143" t="e">
        <f t="shared" si="191"/>
        <v>#N/A</v>
      </c>
      <c r="M678" s="144">
        <v>0.5</v>
      </c>
      <c r="N678" s="145" t="s">
        <v>31264</v>
      </c>
      <c r="O678" s="144" t="str">
        <f>IFERROR(IF(VLOOKUP(I678,'Прайс шпак'!C:F,4,0)=N678,"шпак","Ошибка"),"Ошибка")</f>
        <v>Ошибка</v>
      </c>
      <c r="P678" s="74">
        <f>INDEX('Прайс шпак'!$H:$H,MATCH(I678,'Прайс шпак'!$C:$C,0))*M678</f>
        <v>1175</v>
      </c>
      <c r="Q678" s="144">
        <f>VLOOKUP(P678,Наценка!$A$1:$B$8,2,1)</f>
        <v>1.39</v>
      </c>
      <c r="R678" s="75">
        <f t="shared" si="176"/>
        <v>1633.2499999999998</v>
      </c>
      <c r="S678" s="146">
        <f t="shared" si="192"/>
        <v>1690</v>
      </c>
      <c r="T678" s="143">
        <f>VLOOKUP($A678,'Выгр Кат'!$A:$T,T$1,0)</f>
        <v>1175</v>
      </c>
      <c r="U678" s="143">
        <f>VLOOKUP($A678,'Выгр Кат'!$A:$T,U$1,0)</f>
        <v>1690</v>
      </c>
      <c r="V678" s="147">
        <f t="shared" si="193"/>
        <v>0</v>
      </c>
      <c r="W678" s="147">
        <f t="shared" si="194"/>
        <v>0</v>
      </c>
      <c r="X678" s="149">
        <f>IF(IFERROR(RIGHT(E678,1),"")="✔",S678*(1-#REF!),S678*(1-$X$2))</f>
        <v>1571.6999999999998</v>
      </c>
      <c r="Y678" s="167">
        <f t="shared" si="172"/>
        <v>0.33761702127659565</v>
      </c>
      <c r="Z678" s="167" t="str">
        <f t="shared" si="173"/>
        <v/>
      </c>
      <c r="AA678" s="167" t="str">
        <f t="shared" si="174"/>
        <v/>
      </c>
      <c r="AB678" s="168"/>
      <c r="AC678" s="161" t="str">
        <f>IFERROR(ROUND((VLOOKUP($A678,'ИЗ ГУГЛА'!$B:$Z,AC$1,0)+AE678)*AD678,),VLOOKUP($A678,'ИЗ ГУГЛА'!$B:$Z,AC$1,0))</f>
        <v/>
      </c>
      <c r="AD678" s="148">
        <v>1</v>
      </c>
      <c r="AE678" s="160">
        <v>0</v>
      </c>
      <c r="AF678" s="173"/>
      <c r="AG678" s="152"/>
      <c r="AH678" s="161" t="str">
        <f>IFERROR(ROUND((VLOOKUP($A678,'ИЗ ГУГЛА'!$B:$Z,AH$1,0)+AJ678)*AI678,),VLOOKUP($A678,'ИЗ ГУГЛА'!$B:$Z,AH$1,0))</f>
        <v/>
      </c>
      <c r="AI678" s="148">
        <v>1</v>
      </c>
      <c r="AJ678" s="160">
        <v>0</v>
      </c>
      <c r="AK678" s="172"/>
      <c r="AL678" s="172"/>
      <c r="AM678" s="161" t="str">
        <f>IFERROR(ROUND((VLOOKUP($A678,'ИЗ ГУГЛА'!$B:$Z,AM$1,0)+AO678)*AN678,),VLOOKUP($A678,'ИЗ ГУГЛА'!$B:$Z,AM$1,0))</f>
        <v/>
      </c>
      <c r="AN678" s="160">
        <v>1</v>
      </c>
      <c r="AO678" s="160">
        <v>0</v>
      </c>
      <c r="AP678" s="172"/>
      <c r="AQ678" s="172"/>
      <c r="AR678" s="161" t="str">
        <f>IFERROR(ROUND((VLOOKUP($A678,'ИЗ ГУГЛА'!$B:$Z,AR$1,0)+AT678)*AS678,),VLOOKUP($A678,'ИЗ ГУГЛА'!$B:$Z,AR$1,0))</f>
        <v/>
      </c>
      <c r="AS678" s="160">
        <v>1</v>
      </c>
      <c r="AT678" s="160">
        <v>0</v>
      </c>
      <c r="AU678" s="172"/>
      <c r="AV678" s="172"/>
    </row>
    <row r="679" spans="1:48" ht="30.75" hidden="1" thickTop="1">
      <c r="A679" s="139">
        <v>425210</v>
      </c>
      <c r="B679" s="140">
        <f>VLOOKUP($A679,'Выгр Кат'!$A:$T,B$1,0)</f>
        <v>425210</v>
      </c>
      <c r="C679" s="141" t="str">
        <f>VLOOKUP($A679,'Выгр Кат'!$A:$T,C$1,0)</f>
        <v>Пружина передней подвески НПЦ с изолятором для Лада Веста седан</v>
      </c>
      <c r="D679" s="140" t="str">
        <f>VLOOKUP($A679,'Выгр Кат'!$A:$T,D$1,0)</f>
        <v>Y</v>
      </c>
      <c r="E679" s="140" t="str">
        <f>VLOOKUP($A679,'Выгр Кат'!$A:$T,E$1,0)</f>
        <v>1</v>
      </c>
      <c r="F679" s="140">
        <f>VLOOKUP($A679,'Выгр Кат'!$A:$T,F$1,0)</f>
        <v>0</v>
      </c>
      <c r="G679" s="140" t="str">
        <f>VLOOKUP($A679,'Выгр Кат'!$A:$T,G$1,0)</f>
        <v>NPC00058</v>
      </c>
      <c r="H679" s="140">
        <f>VLOOKUP($A679,'Выгр Кат'!$A:$T,H$1,0)</f>
        <v>0</v>
      </c>
      <c r="I679" s="150" t="s">
        <v>31933</v>
      </c>
      <c r="J679" s="150" t="s">
        <v>31933</v>
      </c>
      <c r="K679" s="143" t="e">
        <f>VLOOKUP(J679,'Отчет Eplex'!$B:$E,4,0)</f>
        <v>#N/A</v>
      </c>
      <c r="L679" s="143" t="e">
        <f t="shared" si="191"/>
        <v>#N/A</v>
      </c>
      <c r="M679" s="144">
        <v>0.5</v>
      </c>
      <c r="N679" s="145" t="s">
        <v>31264</v>
      </c>
      <c r="O679" s="144" t="str">
        <f>IFERROR(IF(VLOOKUP(I679,'Прайс шпак'!C:F,4,0)=N679,"шпак","Ошибка"),"Ошибка")</f>
        <v>Ошибка</v>
      </c>
      <c r="P679" s="74">
        <f>INDEX('Прайс шпак'!$H:$H,MATCH(I679,'Прайс шпак'!$C:$C,0))*M679</f>
        <v>1375</v>
      </c>
      <c r="Q679" s="144">
        <f>VLOOKUP(P679,Наценка!$A$1:$B$8,2,1)</f>
        <v>1.39</v>
      </c>
      <c r="R679" s="75">
        <f t="shared" si="176"/>
        <v>1911.2499999999998</v>
      </c>
      <c r="S679" s="146">
        <f t="shared" si="192"/>
        <v>1990</v>
      </c>
      <c r="T679" s="143">
        <f>VLOOKUP($A679,'Выгр Кат'!$A:$T,T$1,0)</f>
        <v>1375</v>
      </c>
      <c r="U679" s="143">
        <f>VLOOKUP($A679,'Выгр Кат'!$A:$T,U$1,0)</f>
        <v>1990</v>
      </c>
      <c r="V679" s="147">
        <f t="shared" si="193"/>
        <v>0</v>
      </c>
      <c r="W679" s="147">
        <f t="shared" si="194"/>
        <v>0</v>
      </c>
      <c r="X679" s="149">
        <f>IF(IFERROR(RIGHT(E679,1),"")="✔",S679*(1-#REF!),S679*(1-$X$2))</f>
        <v>1850.6999999999998</v>
      </c>
      <c r="Y679" s="167">
        <f t="shared" si="172"/>
        <v>0.34596363636363625</v>
      </c>
      <c r="Z679" s="167" t="str">
        <f t="shared" si="173"/>
        <v/>
      </c>
      <c r="AA679" s="167" t="str">
        <f t="shared" si="174"/>
        <v/>
      </c>
      <c r="AB679" s="168"/>
      <c r="AC679" s="161" t="str">
        <f>IFERROR(ROUND((VLOOKUP($A679,'ИЗ ГУГЛА'!$B:$Z,AC$1,0)+AE679)*AD679,),VLOOKUP($A679,'ИЗ ГУГЛА'!$B:$Z,AC$1,0))</f>
        <v/>
      </c>
      <c r="AD679" s="148">
        <v>1</v>
      </c>
      <c r="AE679" s="160">
        <v>0</v>
      </c>
      <c r="AF679" s="173"/>
      <c r="AG679" s="152"/>
      <c r="AH679" s="161" t="str">
        <f>IFERROR(ROUND((VLOOKUP($A679,'ИЗ ГУГЛА'!$B:$Z,AH$1,0)+AJ679)*AI679,),VLOOKUP($A679,'ИЗ ГУГЛА'!$B:$Z,AH$1,0))</f>
        <v/>
      </c>
      <c r="AI679" s="148">
        <v>1</v>
      </c>
      <c r="AJ679" s="160">
        <v>0</v>
      </c>
      <c r="AK679" s="172"/>
      <c r="AL679" s="172"/>
      <c r="AM679" s="161" t="str">
        <f>IFERROR(ROUND((VLOOKUP($A679,'ИЗ ГУГЛА'!$B:$Z,AM$1,0)+AO679)*AN679,),VLOOKUP($A679,'ИЗ ГУГЛА'!$B:$Z,AM$1,0))</f>
        <v/>
      </c>
      <c r="AN679" s="160">
        <v>1</v>
      </c>
      <c r="AO679" s="160">
        <v>0</v>
      </c>
      <c r="AP679" s="172"/>
      <c r="AQ679" s="172"/>
      <c r="AR679" s="161" t="str">
        <f>IFERROR(ROUND((VLOOKUP($A679,'ИЗ ГУГЛА'!$B:$Z,AR$1,0)+AT679)*AS679,),VLOOKUP($A679,'ИЗ ГУГЛА'!$B:$Z,AR$1,0))</f>
        <v/>
      </c>
      <c r="AS679" s="160">
        <v>1</v>
      </c>
      <c r="AT679" s="160">
        <v>0</v>
      </c>
      <c r="AU679" s="172"/>
      <c r="AV679" s="172"/>
    </row>
    <row r="680" spans="1:48" ht="31.5" hidden="1" thickTop="1" thickBot="1">
      <c r="A680" s="139">
        <v>425025</v>
      </c>
      <c r="B680" s="140">
        <f>VLOOKUP($A680,'Выгр Кат'!$A:$T,B$1,0)</f>
        <v>425025</v>
      </c>
      <c r="C680" s="141" t="str">
        <f>VLOOKUP($A680,'Выгр Кат'!$A:$T,C$1,0)</f>
        <v>Пружины задней подвески НПЦ для Лада Веста Cross</v>
      </c>
      <c r="D680" s="140" t="str">
        <f>VLOOKUP($A680,'Выгр Кат'!$A:$T,D$1,0)</f>
        <v>Y</v>
      </c>
      <c r="E680" s="140" t="str">
        <f>VLOOKUP($A680,'Выгр Кат'!$A:$T,E$1,0)</f>
        <v>1</v>
      </c>
      <c r="F680" s="140">
        <f>VLOOKUP($A680,'Выгр Кат'!$A:$T,F$1,0)</f>
        <v>0</v>
      </c>
      <c r="G680" s="140" t="str">
        <f>VLOOKUP($A680,'Выгр Кат'!$A:$T,G$1,0)</f>
        <v>NPC00061</v>
      </c>
      <c r="H680" s="140">
        <f>VLOOKUP($A680,'Выгр Кат'!$A:$T,H$1,0)</f>
        <v>0</v>
      </c>
      <c r="I680" s="150" t="s">
        <v>31266</v>
      </c>
      <c r="J680" s="150" t="s">
        <v>31266</v>
      </c>
      <c r="K680" s="143" t="e">
        <f>VLOOKUP(J680,'Отчет Eplex'!$B:$E,4,0)</f>
        <v>#N/A</v>
      </c>
      <c r="L680" s="143" t="e">
        <f t="shared" si="191"/>
        <v>#N/A</v>
      </c>
      <c r="M680" s="144">
        <v>1</v>
      </c>
      <c r="N680" s="145" t="s">
        <v>31264</v>
      </c>
      <c r="O680" s="144" t="str">
        <f>IFERROR(IF(VLOOKUP(I680,'Прайс шпак'!C:F,4,0)=N680,"шпак","Ошибка"),"Ошибка")</f>
        <v>шпак</v>
      </c>
      <c r="P680" s="146">
        <f>INDEX('Прайс шпак'!$H:$H,MATCH(I680,'Прайс шпак'!$C:$C,0))*M680</f>
        <v>2300</v>
      </c>
      <c r="Q680" s="144">
        <f>VLOOKUP(P680,Наценка!$A$1:$B$8,2,1)</f>
        <v>1.39</v>
      </c>
      <c r="R680" s="75">
        <f t="shared" si="176"/>
        <v>3197</v>
      </c>
      <c r="S680" s="146">
        <f t="shared" si="192"/>
        <v>3190</v>
      </c>
      <c r="T680" s="143">
        <f>VLOOKUP($A680,'Выгр Кат'!$A:$T,T$1,0)</f>
        <v>2300</v>
      </c>
      <c r="U680" s="143">
        <f>VLOOKUP($A680,'Выгр Кат'!$A:$T,U$1,0)</f>
        <v>3190</v>
      </c>
      <c r="V680" s="147">
        <f t="shared" si="193"/>
        <v>0</v>
      </c>
      <c r="W680" s="147">
        <f t="shared" si="194"/>
        <v>0</v>
      </c>
      <c r="X680" s="149">
        <f>IF(IFERROR(RIGHT(E680,1),"")="✔",S680*(1-#REF!),S680*(1-$X$2))</f>
        <v>2966.7</v>
      </c>
      <c r="Y680" s="167">
        <f t="shared" si="172"/>
        <v>0.28986956521739127</v>
      </c>
      <c r="Z680" s="167">
        <f t="shared" si="173"/>
        <v>0.17362116991643459</v>
      </c>
      <c r="AA680" s="167">
        <f t="shared" si="174"/>
        <v>0.5608695652173914</v>
      </c>
      <c r="AB680" s="169">
        <f>AF680</f>
        <v>3590</v>
      </c>
      <c r="AC680" s="161">
        <f>IFERROR(ROUND((VLOOKUP($A680,'ИЗ ГУГЛА'!$B:$Z,AC$1,0)+AE680)*AD680,),VLOOKUP($A680,'ИЗ ГУГЛА'!$B:$Z,AC$1,0))</f>
        <v>3590</v>
      </c>
      <c r="AD680" s="148">
        <v>1</v>
      </c>
      <c r="AE680" s="160">
        <v>0</v>
      </c>
      <c r="AF680" s="183">
        <v>3590</v>
      </c>
      <c r="AG680" s="152" t="s">
        <v>32323</v>
      </c>
      <c r="AH680" s="161" t="str">
        <f>IFERROR(ROUND((VLOOKUP($A680,'ИЗ ГУГЛА'!$B:$Z,AH$1,0)+AJ680)*AI680,),VLOOKUP($A680,'ИЗ ГУГЛА'!$B:$Z,AH$1,0))</f>
        <v/>
      </c>
      <c r="AI680" s="148">
        <v>1</v>
      </c>
      <c r="AJ680" s="160">
        <v>0</v>
      </c>
      <c r="AK680" s="172"/>
      <c r="AL680" s="172"/>
      <c r="AM680" s="161" t="str">
        <f>IFERROR(ROUND((VLOOKUP($A680,'ИЗ ГУГЛА'!$B:$Z,AM$1,0)+AO680)*AN680,),VLOOKUP($A680,'ИЗ ГУГЛА'!$B:$Z,AM$1,0))</f>
        <v/>
      </c>
      <c r="AN680" s="160">
        <v>1</v>
      </c>
      <c r="AO680" s="160">
        <v>0</v>
      </c>
      <c r="AP680" s="172"/>
      <c r="AQ680" s="172"/>
      <c r="AR680" s="161" t="str">
        <f>IFERROR(ROUND((VLOOKUP($A680,'ИЗ ГУГЛА'!$B:$Z,AR$1,0)+AT680)*AS680,),VLOOKUP($A680,'ИЗ ГУГЛА'!$B:$Z,AR$1,0))</f>
        <v/>
      </c>
      <c r="AS680" s="160">
        <v>1</v>
      </c>
      <c r="AT680" s="160">
        <v>0</v>
      </c>
      <c r="AU680" s="172"/>
      <c r="AV680" s="172"/>
    </row>
    <row r="681" spans="1:48" ht="45.75" hidden="1" thickTop="1">
      <c r="A681" s="139">
        <v>425014</v>
      </c>
      <c r="B681" s="140">
        <f>VLOOKUP($A681,'Выгр Кат'!$A:$T,B$1,0)</f>
        <v>425014</v>
      </c>
      <c r="C681" s="141" t="str">
        <f>VLOOKUP($A681,'Выгр Кат'!$A:$T,C$1,0)</f>
        <v>Пружины задней подвески НПЦ занижение 20 мм, высота 277 мм для Лада FL Drive Active, Спорт</v>
      </c>
      <c r="D681" s="140" t="str">
        <f>VLOOKUP($A681,'Выгр Кат'!$A:$T,D$1,0)</f>
        <v>Y</v>
      </c>
      <c r="E681" s="140" t="str">
        <f>VLOOKUP($A681,'Выгр Кат'!$A:$T,E$1,0)</f>
        <v>1</v>
      </c>
      <c r="F681" s="140">
        <f>VLOOKUP($A681,'Выгр Кат'!$A:$T,F$1,0)</f>
        <v>0</v>
      </c>
      <c r="G681" s="140" t="str">
        <f>VLOOKUP($A681,'Выгр Кат'!$A:$T,G$1,0)</f>
        <v>NPC00163</v>
      </c>
      <c r="H681" s="140">
        <f>VLOOKUP($A681,'Выгр Кат'!$A:$T,H$1,0)</f>
        <v>0</v>
      </c>
      <c r="I681" s="150" t="s">
        <v>31708</v>
      </c>
      <c r="J681" s="150" t="s">
        <v>31708</v>
      </c>
      <c r="K681" s="143" t="e">
        <f>VLOOKUP(J681,'Отчет Eplex'!$B:$E,4,0)</f>
        <v>#N/A</v>
      </c>
      <c r="L681" s="143" t="e">
        <f t="shared" si="191"/>
        <v>#N/A</v>
      </c>
      <c r="M681" s="144">
        <v>1</v>
      </c>
      <c r="N681" s="145" t="s">
        <v>31264</v>
      </c>
      <c r="O681" s="144" t="str">
        <f>IFERROR(IF(VLOOKUP(I681,'Прайс шпак'!C:F,4,0)=N681,"шпак","Ошибка"),"Ошибка")</f>
        <v>шпак</v>
      </c>
      <c r="P681" s="146">
        <f>INDEX('Прайс шпак'!$H:$H,MATCH(I681,'Прайс шпак'!$C:$C,0))*M681</f>
        <v>5650</v>
      </c>
      <c r="Q681" s="144">
        <f>VLOOKUP(P681,Наценка!$A$1:$B$8,2,1)</f>
        <v>1.34</v>
      </c>
      <c r="R681" s="75">
        <f t="shared" si="176"/>
        <v>7571</v>
      </c>
      <c r="S681" s="146">
        <f t="shared" si="192"/>
        <v>7590</v>
      </c>
      <c r="T681" s="143">
        <f>VLOOKUP($A681,'Выгр Кат'!$A:$T,T$1,0)</f>
        <v>5650</v>
      </c>
      <c r="U681" s="143">
        <f>VLOOKUP($A681,'Выгр Кат'!$A:$T,U$1,0)</f>
        <v>7590</v>
      </c>
      <c r="V681" s="147">
        <f t="shared" si="193"/>
        <v>0</v>
      </c>
      <c r="W681" s="147">
        <f t="shared" si="194"/>
        <v>0</v>
      </c>
      <c r="X681" s="149">
        <f>IF(IFERROR(RIGHT(E681,1),"")="✔",S681*(1-#REF!),S681*(1-$X$2))</f>
        <v>7058.7</v>
      </c>
      <c r="Y681" s="167">
        <f t="shared" si="172"/>
        <v>0.24932743362831866</v>
      </c>
      <c r="Z681" s="167" t="str">
        <f t="shared" si="173"/>
        <v/>
      </c>
      <c r="AA681" s="167" t="str">
        <f t="shared" si="174"/>
        <v/>
      </c>
      <c r="AB681" s="168"/>
      <c r="AC681" s="161" t="str">
        <f>IFERROR(ROUND((VLOOKUP($A681,'ИЗ ГУГЛА'!$B:$Z,AC$1,0)+AE681)*AD681,),VLOOKUP($A681,'ИЗ ГУГЛА'!$B:$Z,AC$1,0))</f>
        <v/>
      </c>
      <c r="AD681" s="148">
        <v>1</v>
      </c>
      <c r="AE681" s="160">
        <v>0</v>
      </c>
      <c r="AF681" s="173"/>
      <c r="AG681" s="152"/>
      <c r="AH681" s="161" t="str">
        <f>IFERROR(ROUND((VLOOKUP($A681,'ИЗ ГУГЛА'!$B:$Z,AH$1,0)+AJ681)*AI681,),VLOOKUP($A681,'ИЗ ГУГЛА'!$B:$Z,AH$1,0))</f>
        <v/>
      </c>
      <c r="AI681" s="148">
        <v>1</v>
      </c>
      <c r="AJ681" s="160">
        <v>0</v>
      </c>
      <c r="AK681" s="172"/>
      <c r="AL681" s="172"/>
      <c r="AM681" s="161" t="str">
        <f>IFERROR(ROUND((VLOOKUP($A681,'ИЗ ГУГЛА'!$B:$Z,AM$1,0)+AO681)*AN681,),VLOOKUP($A681,'ИЗ ГУГЛА'!$B:$Z,AM$1,0))</f>
        <v/>
      </c>
      <c r="AN681" s="160">
        <v>1</v>
      </c>
      <c r="AO681" s="160">
        <v>0</v>
      </c>
      <c r="AP681" s="172"/>
      <c r="AQ681" s="172"/>
      <c r="AR681" s="161" t="str">
        <f>IFERROR(ROUND((VLOOKUP($A681,'ИЗ ГУГЛА'!$B:$Z,AR$1,0)+AT681)*AS681,),VLOOKUP($A681,'ИЗ ГУГЛА'!$B:$Z,AR$1,0))</f>
        <v/>
      </c>
      <c r="AS681" s="160">
        <v>1</v>
      </c>
      <c r="AT681" s="160">
        <v>0</v>
      </c>
      <c r="AU681" s="172"/>
      <c r="AV681" s="172"/>
    </row>
    <row r="682" spans="1:48" ht="45.75" hidden="1" thickTop="1">
      <c r="A682" s="139">
        <v>424968</v>
      </c>
      <c r="B682" s="140">
        <f>VLOOKUP($A682,'Выгр Кат'!$A:$T,B$1,0)</f>
        <v>424968</v>
      </c>
      <c r="C682" s="141" t="str">
        <f>VLOOKUP($A682,'Выгр Кат'!$A:$T,C$1,0)</f>
        <v>Пружины задней подвески НПЦ занижение 20 мм, высота 277 мм для Лада Веста Спорт, Веста NG Sportline</v>
      </c>
      <c r="D682" s="140" t="str">
        <f>VLOOKUP($A682,'Выгр Кат'!$A:$T,D$1,0)</f>
        <v>Y</v>
      </c>
      <c r="E682" s="140" t="str">
        <f>VLOOKUP($A682,'Выгр Кат'!$A:$T,E$1,0)</f>
        <v>1</v>
      </c>
      <c r="F682" s="140">
        <f>VLOOKUP($A682,'Выгр Кат'!$A:$T,F$1,0)</f>
        <v>0</v>
      </c>
      <c r="G682" s="140" t="str">
        <f>VLOOKUP($A682,'Выгр Кат'!$A:$T,G$1,0)</f>
        <v>NPC00165</v>
      </c>
      <c r="H682" s="140">
        <f>VLOOKUP($A682,'Выгр Кат'!$A:$T,H$1,0)</f>
        <v>0</v>
      </c>
      <c r="I682" s="150" t="s">
        <v>31705</v>
      </c>
      <c r="J682" s="150" t="s">
        <v>31705</v>
      </c>
      <c r="K682" s="143" t="e">
        <f>VLOOKUP(J682,'Отчет Eplex'!$B:$E,4,0)</f>
        <v>#N/A</v>
      </c>
      <c r="L682" s="143" t="e">
        <f t="shared" si="191"/>
        <v>#N/A</v>
      </c>
      <c r="M682" s="144">
        <v>1</v>
      </c>
      <c r="N682" s="145" t="s">
        <v>31264</v>
      </c>
      <c r="O682" s="144" t="str">
        <f>IFERROR(IF(VLOOKUP(I682,'Прайс шпак'!C:F,4,0)=N682,"шпак","Ошибка"),"Ошибка")</f>
        <v>шпак</v>
      </c>
      <c r="P682" s="146">
        <f>INDEX('Прайс шпак'!$H:$H,MATCH(I682,'Прайс шпак'!$C:$C,0))*M682</f>
        <v>4000</v>
      </c>
      <c r="Q682" s="144">
        <f>VLOOKUP(P682,Наценка!$A$1:$B$8,2,1)</f>
        <v>1.39</v>
      </c>
      <c r="R682" s="75">
        <f t="shared" si="176"/>
        <v>5560</v>
      </c>
      <c r="S682" s="146">
        <f t="shared" si="192"/>
        <v>5590</v>
      </c>
      <c r="T682" s="143">
        <f>VLOOKUP($A682,'Выгр Кат'!$A:$T,T$1,0)</f>
        <v>4000</v>
      </c>
      <c r="U682" s="143">
        <f>VLOOKUP($A682,'Выгр Кат'!$A:$T,U$1,0)</f>
        <v>5590</v>
      </c>
      <c r="V682" s="147">
        <f t="shared" si="193"/>
        <v>0</v>
      </c>
      <c r="W682" s="147">
        <f t="shared" si="194"/>
        <v>0</v>
      </c>
      <c r="X682" s="149">
        <f>IF(IFERROR(RIGHT(E682,1),"")="✔",S682*(1-#REF!),S682*(1-$X$2))</f>
        <v>5198.7</v>
      </c>
      <c r="Y682" s="167">
        <f t="shared" si="172"/>
        <v>0.29967499999999991</v>
      </c>
      <c r="Z682" s="167" t="str">
        <f t="shared" si="173"/>
        <v/>
      </c>
      <c r="AA682" s="167" t="str">
        <f t="shared" si="174"/>
        <v/>
      </c>
      <c r="AB682" s="168"/>
      <c r="AC682" s="161" t="str">
        <f>IFERROR(ROUND((VLOOKUP($A682,'ИЗ ГУГЛА'!$B:$Z,AC$1,0)+AE682)*AD682,),VLOOKUP($A682,'ИЗ ГУГЛА'!$B:$Z,AC$1,0))</f>
        <v/>
      </c>
      <c r="AD682" s="148">
        <v>1</v>
      </c>
      <c r="AE682" s="160">
        <v>0</v>
      </c>
      <c r="AF682" s="173"/>
      <c r="AG682" s="152"/>
      <c r="AH682" s="161" t="str">
        <f>IFERROR(ROUND((VLOOKUP($A682,'ИЗ ГУГЛА'!$B:$Z,AH$1,0)+AJ682)*AI682,),VLOOKUP($A682,'ИЗ ГУГЛА'!$B:$Z,AH$1,0))</f>
        <v/>
      </c>
      <c r="AI682" s="148">
        <v>1</v>
      </c>
      <c r="AJ682" s="160">
        <v>0</v>
      </c>
      <c r="AK682" s="172"/>
      <c r="AL682" s="172"/>
      <c r="AM682" s="161" t="str">
        <f>IFERROR(ROUND((VLOOKUP($A682,'ИЗ ГУГЛА'!$B:$Z,AM$1,0)+AO682)*AN682,),VLOOKUP($A682,'ИЗ ГУГЛА'!$B:$Z,AM$1,0))</f>
        <v/>
      </c>
      <c r="AN682" s="160">
        <v>1</v>
      </c>
      <c r="AO682" s="160">
        <v>0</v>
      </c>
      <c r="AP682" s="172"/>
      <c r="AQ682" s="172"/>
      <c r="AR682" s="161" t="str">
        <f>IFERROR(ROUND((VLOOKUP($A682,'ИЗ ГУГЛА'!$B:$Z,AR$1,0)+AT682)*AS682,),VLOOKUP($A682,'ИЗ ГУГЛА'!$B:$Z,AR$1,0))</f>
        <v/>
      </c>
      <c r="AS682" s="160">
        <v>1</v>
      </c>
      <c r="AT682" s="160">
        <v>0</v>
      </c>
      <c r="AU682" s="172"/>
      <c r="AV682" s="172"/>
    </row>
    <row r="683" spans="1:48" ht="46.5" hidden="1" thickTop="1" thickBot="1">
      <c r="A683" s="139">
        <v>425135</v>
      </c>
      <c r="B683" s="140">
        <f>VLOOKUP($A683,'Выгр Кат'!$A:$T,B$1,0)</f>
        <v>425135</v>
      </c>
      <c r="C683" s="141" t="str">
        <f>VLOOKUP($A683,'Выгр Кат'!$A:$T,C$1,0)</f>
        <v>Пружины передней подвески НПЦ бочкообразные для Лада Калина, Гранта</v>
      </c>
      <c r="D683" s="140" t="str">
        <f>VLOOKUP($A683,'Выгр Кат'!$A:$T,D$1,0)</f>
        <v>Y</v>
      </c>
      <c r="E683" s="140" t="str">
        <f>VLOOKUP($A683,'Выгр Кат'!$A:$T,E$1,0)</f>
        <v>1</v>
      </c>
      <c r="F683" s="140">
        <f>VLOOKUP($A683,'Выгр Кат'!$A:$T,F$1,0)</f>
        <v>0</v>
      </c>
      <c r="G683" s="140" t="str">
        <f>VLOOKUP($A683,'Выгр Кат'!$A:$T,G$1,0)</f>
        <v>NPC00107</v>
      </c>
      <c r="H683" s="140">
        <f>VLOOKUP($A683,'Выгр Кат'!$A:$T,H$1,0)</f>
        <v>0</v>
      </c>
      <c r="I683" s="150" t="s">
        <v>31268</v>
      </c>
      <c r="J683" s="150" t="s">
        <v>31268</v>
      </c>
      <c r="K683" s="143" t="e">
        <f>VLOOKUP(J683,'Отчет Eplex'!$B:$E,4,0)</f>
        <v>#N/A</v>
      </c>
      <c r="L683" s="143" t="e">
        <f t="shared" si="191"/>
        <v>#N/A</v>
      </c>
      <c r="M683" s="144">
        <v>1</v>
      </c>
      <c r="N683" s="145" t="s">
        <v>31264</v>
      </c>
      <c r="O683" s="144" t="str">
        <f>IFERROR(IF(VLOOKUP(I683,'Прайс шпак'!C:F,4,0)=N683,"шпак","Ошибка"),"Ошибка")</f>
        <v>шпак</v>
      </c>
      <c r="P683" s="146">
        <f>INDEX('Прайс шпак'!$H:$H,MATCH(I683,'Прайс шпак'!$C:$C,0))*M683</f>
        <v>2550</v>
      </c>
      <c r="Q683" s="144">
        <f>VLOOKUP(P683,Наценка!$A$1:$B$8,2,1)</f>
        <v>1.39</v>
      </c>
      <c r="R683" s="75">
        <f t="shared" si="176"/>
        <v>3544.4999999999995</v>
      </c>
      <c r="S683" s="146">
        <f t="shared" si="192"/>
        <v>3590</v>
      </c>
      <c r="T683" s="143">
        <f>VLOOKUP($A683,'Выгр Кат'!$A:$T,T$1,0)</f>
        <v>2550</v>
      </c>
      <c r="U683" s="143">
        <f>VLOOKUP($A683,'Выгр Кат'!$A:$T,U$1,0)</f>
        <v>3590</v>
      </c>
      <c r="V683" s="147">
        <f t="shared" si="193"/>
        <v>0</v>
      </c>
      <c r="W683" s="147">
        <f t="shared" si="194"/>
        <v>0</v>
      </c>
      <c r="X683" s="149">
        <f>IF(IFERROR(RIGHT(E683,1),"")="✔",S683*(1-#REF!),S683*(1-$X$2))</f>
        <v>3338.7</v>
      </c>
      <c r="Y683" s="167">
        <f t="shared" si="172"/>
        <v>0.30929411764705872</v>
      </c>
      <c r="Z683" s="167">
        <f t="shared" si="173"/>
        <v>0.14172236503856045</v>
      </c>
      <c r="AA683" s="167">
        <f t="shared" si="174"/>
        <v>0.52549019607843128</v>
      </c>
      <c r="AB683" s="169">
        <f t="shared" ref="AB683:AB687" si="195">AF683</f>
        <v>3890</v>
      </c>
      <c r="AC683" s="161">
        <f>IFERROR(ROUND((VLOOKUP($A683,'ИЗ ГУГЛА'!$B:$Z,AC$1,0)+AE683)*AD683,),VLOOKUP($A683,'ИЗ ГУГЛА'!$B:$Z,AC$1,0))</f>
        <v>3890</v>
      </c>
      <c r="AD683" s="148">
        <v>1</v>
      </c>
      <c r="AE683" s="160">
        <v>0</v>
      </c>
      <c r="AF683" s="183">
        <v>3890</v>
      </c>
      <c r="AG683" s="152" t="s">
        <v>32324</v>
      </c>
      <c r="AH683" s="161" t="str">
        <f>IFERROR(ROUND((VLOOKUP($A683,'ИЗ ГУГЛА'!$B:$Z,AH$1,0)+AJ683)*AI683,),VLOOKUP($A683,'ИЗ ГУГЛА'!$B:$Z,AH$1,0))</f>
        <v/>
      </c>
      <c r="AI683" s="148">
        <v>1</v>
      </c>
      <c r="AJ683" s="160">
        <v>0</v>
      </c>
      <c r="AK683" s="172"/>
      <c r="AL683" s="172"/>
      <c r="AM683" s="161" t="str">
        <f>IFERROR(ROUND((VLOOKUP($A683,'ИЗ ГУГЛА'!$B:$Z,AM$1,0)+AO683)*AN683,),VLOOKUP($A683,'ИЗ ГУГЛА'!$B:$Z,AM$1,0))</f>
        <v/>
      </c>
      <c r="AN683" s="160">
        <v>1</v>
      </c>
      <c r="AO683" s="160">
        <v>0</v>
      </c>
      <c r="AP683" s="172"/>
      <c r="AQ683" s="172"/>
      <c r="AR683" s="161" t="str">
        <f>IFERROR(ROUND((VLOOKUP($A683,'ИЗ ГУГЛА'!$B:$Z,AR$1,0)+AT683)*AS683,),VLOOKUP($A683,'ИЗ ГУГЛА'!$B:$Z,AR$1,0))</f>
        <v/>
      </c>
      <c r="AS683" s="160">
        <v>1</v>
      </c>
      <c r="AT683" s="160">
        <v>0</v>
      </c>
      <c r="AU683" s="172"/>
      <c r="AV683" s="172"/>
    </row>
    <row r="684" spans="1:48" ht="31.5" hidden="1" thickTop="1" thickBot="1">
      <c r="A684" s="139">
        <v>425142</v>
      </c>
      <c r="B684" s="140">
        <f>VLOOKUP($A684,'Выгр Кат'!$A:$T,B$1,0)</f>
        <v>425142</v>
      </c>
      <c r="C684" s="141" t="str">
        <f>VLOOKUP($A684,'Выгр Кат'!$A:$T,C$1,0)</f>
        <v>Пружины передней подвески НПЦ для Лада Приора</v>
      </c>
      <c r="D684" s="140" t="str">
        <f>VLOOKUP($A684,'Выгр Кат'!$A:$T,D$1,0)</f>
        <v>Y</v>
      </c>
      <c r="E684" s="140" t="str">
        <f>VLOOKUP($A684,'Выгр Кат'!$A:$T,E$1,0)</f>
        <v>1</v>
      </c>
      <c r="F684" s="140">
        <f>VLOOKUP($A684,'Выгр Кат'!$A:$T,F$1,0)</f>
        <v>0</v>
      </c>
      <c r="G684" s="140" t="str">
        <f>VLOOKUP($A684,'Выгр Кат'!$A:$T,G$1,0)</f>
        <v>NPC00051</v>
      </c>
      <c r="H684" s="140">
        <f>VLOOKUP($A684,'Выгр Кат'!$A:$T,H$1,0)</f>
        <v>0</v>
      </c>
      <c r="I684" s="150" t="s">
        <v>31270</v>
      </c>
      <c r="J684" s="150" t="s">
        <v>31270</v>
      </c>
      <c r="K684" s="143" t="e">
        <f>VLOOKUP(J684,'Отчет Eplex'!$B:$E,4,0)</f>
        <v>#N/A</v>
      </c>
      <c r="L684" s="143" t="e">
        <f t="shared" si="191"/>
        <v>#N/A</v>
      </c>
      <c r="M684" s="144">
        <v>1</v>
      </c>
      <c r="N684" s="145" t="s">
        <v>31264</v>
      </c>
      <c r="O684" s="144" t="str">
        <f>IFERROR(IF(VLOOKUP(I684,'Прайс шпак'!C:F,4,0)=N684,"шпак","Ошибка"),"Ошибка")</f>
        <v>шпак</v>
      </c>
      <c r="P684" s="146">
        <f>INDEX('Прайс шпак'!$H:$H,MATCH(I684,'Прайс шпак'!$C:$C,0))*M684</f>
        <v>2700</v>
      </c>
      <c r="Q684" s="144">
        <f>VLOOKUP(P684,Наценка!$A$1:$B$8,2,1)</f>
        <v>1.39</v>
      </c>
      <c r="R684" s="75">
        <f t="shared" si="176"/>
        <v>3752.9999999999995</v>
      </c>
      <c r="S684" s="146">
        <f t="shared" si="192"/>
        <v>3790</v>
      </c>
      <c r="T684" s="143">
        <f>VLOOKUP($A684,'Выгр Кат'!$A:$T,T$1,0)</f>
        <v>2700</v>
      </c>
      <c r="U684" s="143">
        <f>VLOOKUP($A684,'Выгр Кат'!$A:$T,U$1,0)</f>
        <v>3790</v>
      </c>
      <c r="V684" s="147">
        <f t="shared" si="193"/>
        <v>0</v>
      </c>
      <c r="W684" s="147">
        <f t="shared" si="194"/>
        <v>0</v>
      </c>
      <c r="X684" s="149">
        <f>IF(IFERROR(RIGHT(E684,1),"")="✔",S684*(1-#REF!),S684*(1-$X$2))</f>
        <v>3524.7</v>
      </c>
      <c r="Y684" s="167">
        <f t="shared" si="172"/>
        <v>0.30544444444444441</v>
      </c>
      <c r="Z684" s="167">
        <f t="shared" si="173"/>
        <v>0.158782816229117</v>
      </c>
      <c r="AA684" s="167">
        <f t="shared" si="174"/>
        <v>0.55185185185185182</v>
      </c>
      <c r="AB684" s="169">
        <f t="shared" si="195"/>
        <v>4190</v>
      </c>
      <c r="AC684" s="161">
        <f>IFERROR(ROUND((VLOOKUP($A684,'ИЗ ГУГЛА'!$B:$Z,AC$1,0)+AE684)*AD684,),VLOOKUP($A684,'ИЗ ГУГЛА'!$B:$Z,AC$1,0))</f>
        <v>4190</v>
      </c>
      <c r="AD684" s="148">
        <v>1</v>
      </c>
      <c r="AE684" s="160">
        <v>0</v>
      </c>
      <c r="AF684" s="183">
        <v>4190</v>
      </c>
      <c r="AG684" s="152" t="s">
        <v>32325</v>
      </c>
      <c r="AH684" s="161" t="str">
        <f>IFERROR(ROUND((VLOOKUP($A684,'ИЗ ГУГЛА'!$B:$Z,AH$1,0)+AJ684)*AI684,),VLOOKUP($A684,'ИЗ ГУГЛА'!$B:$Z,AH$1,0))</f>
        <v/>
      </c>
      <c r="AI684" s="148">
        <v>1</v>
      </c>
      <c r="AJ684" s="160">
        <v>0</v>
      </c>
      <c r="AK684" s="172"/>
      <c r="AL684" s="172"/>
      <c r="AM684" s="161" t="str">
        <f>IFERROR(ROUND((VLOOKUP($A684,'ИЗ ГУГЛА'!$B:$Z,AM$1,0)+AO684)*AN684,),VLOOKUP($A684,'ИЗ ГУГЛА'!$B:$Z,AM$1,0))</f>
        <v/>
      </c>
      <c r="AN684" s="160">
        <v>1</v>
      </c>
      <c r="AO684" s="160">
        <v>0</v>
      </c>
      <c r="AP684" s="172"/>
      <c r="AQ684" s="172"/>
      <c r="AR684" s="161" t="str">
        <f>IFERROR(ROUND((VLOOKUP($A684,'ИЗ ГУГЛА'!$B:$Z,AR$1,0)+AT684)*AS684,),VLOOKUP($A684,'ИЗ ГУГЛА'!$B:$Z,AR$1,0))</f>
        <v/>
      </c>
      <c r="AS684" s="160">
        <v>1</v>
      </c>
      <c r="AT684" s="160">
        <v>0</v>
      </c>
      <c r="AU684" s="172"/>
      <c r="AV684" s="172"/>
    </row>
    <row r="685" spans="1:48" ht="31.5" hidden="1" thickTop="1" thickBot="1">
      <c r="A685" s="139">
        <v>425208</v>
      </c>
      <c r="B685" s="140">
        <f>VLOOKUP($A685,'Выгр Кат'!$A:$T,B$1,0)</f>
        <v>425208</v>
      </c>
      <c r="C685" s="141" t="str">
        <f>VLOOKUP($A685,'Выгр Кат'!$A:$T,C$1,0)</f>
        <v>Пружины передней подвески НПЦ для Лада Веста Cross</v>
      </c>
      <c r="D685" s="140" t="str">
        <f>VLOOKUP($A685,'Выгр Кат'!$A:$T,D$1,0)</f>
        <v>Y</v>
      </c>
      <c r="E685" s="140" t="str">
        <f>VLOOKUP($A685,'Выгр Кат'!$A:$T,E$1,0)</f>
        <v>1</v>
      </c>
      <c r="F685" s="140">
        <f>VLOOKUP($A685,'Выгр Кат'!$A:$T,F$1,0)</f>
        <v>0</v>
      </c>
      <c r="G685" s="140" t="str">
        <f>VLOOKUP($A685,'Выгр Кат'!$A:$T,G$1,0)</f>
        <v>NPC00059</v>
      </c>
      <c r="H685" s="140">
        <f>VLOOKUP($A685,'Выгр Кат'!$A:$T,H$1,0)</f>
        <v>0</v>
      </c>
      <c r="I685" s="150" t="s">
        <v>31276</v>
      </c>
      <c r="J685" s="150" t="s">
        <v>31276</v>
      </c>
      <c r="K685" s="143" t="e">
        <f>VLOOKUP(J685,'Отчет Eplex'!$B:$E,4,0)</f>
        <v>#N/A</v>
      </c>
      <c r="L685" s="143" t="e">
        <f t="shared" si="191"/>
        <v>#N/A</v>
      </c>
      <c r="M685" s="144">
        <v>1</v>
      </c>
      <c r="N685" s="145" t="s">
        <v>31264</v>
      </c>
      <c r="O685" s="144" t="str">
        <f>IFERROR(IF(VLOOKUP(I685,'Прайс шпак'!C:F,4,0)=N685,"шпак","Ошибка"),"Ошибка")</f>
        <v>шпак</v>
      </c>
      <c r="P685" s="146">
        <f>INDEX('Прайс шпак'!$H:$H,MATCH(I685,'Прайс шпак'!$C:$C,0))*M685</f>
        <v>2700</v>
      </c>
      <c r="Q685" s="144">
        <f>VLOOKUP(P685,Наценка!$A$1:$B$8,2,1)</f>
        <v>1.39</v>
      </c>
      <c r="R685" s="75">
        <f t="shared" si="176"/>
        <v>3752.9999999999995</v>
      </c>
      <c r="S685" s="146">
        <f t="shared" si="192"/>
        <v>3790</v>
      </c>
      <c r="T685" s="143">
        <f>VLOOKUP($A685,'Выгр Кат'!$A:$T,T$1,0)</f>
        <v>2700</v>
      </c>
      <c r="U685" s="143">
        <f>VLOOKUP($A685,'Выгр Кат'!$A:$T,U$1,0)</f>
        <v>3790</v>
      </c>
      <c r="V685" s="147">
        <f t="shared" si="193"/>
        <v>0</v>
      </c>
      <c r="W685" s="147">
        <f t="shared" si="194"/>
        <v>0</v>
      </c>
      <c r="X685" s="149">
        <f>IF(IFERROR(RIGHT(E685,1),"")="✔",S685*(1-#REF!),S685*(1-$X$2))</f>
        <v>3524.7</v>
      </c>
      <c r="Y685" s="167">
        <f t="shared" si="172"/>
        <v>0.30544444444444441</v>
      </c>
      <c r="Z685" s="167">
        <f t="shared" si="173"/>
        <v>0.158782816229117</v>
      </c>
      <c r="AA685" s="167">
        <f t="shared" si="174"/>
        <v>0.55185185185185182</v>
      </c>
      <c r="AB685" s="169">
        <f t="shared" si="195"/>
        <v>4190</v>
      </c>
      <c r="AC685" s="161">
        <f>IFERROR(ROUND((VLOOKUP($A685,'ИЗ ГУГЛА'!$B:$Z,AC$1,0)+AE685)*AD685,),VLOOKUP($A685,'ИЗ ГУГЛА'!$B:$Z,AC$1,0))</f>
        <v>4190</v>
      </c>
      <c r="AD685" s="148">
        <v>1</v>
      </c>
      <c r="AE685" s="160">
        <v>0</v>
      </c>
      <c r="AF685" s="183">
        <v>4190</v>
      </c>
      <c r="AG685" s="152" t="s">
        <v>32329</v>
      </c>
      <c r="AH685" s="161" t="str">
        <f>IFERROR(ROUND((VLOOKUP($A685,'ИЗ ГУГЛА'!$B:$Z,AH$1,0)+AJ685)*AI685,),VLOOKUP($A685,'ИЗ ГУГЛА'!$B:$Z,AH$1,0))</f>
        <v/>
      </c>
      <c r="AI685" s="148">
        <v>1</v>
      </c>
      <c r="AJ685" s="160">
        <v>0</v>
      </c>
      <c r="AK685" s="172"/>
      <c r="AL685" s="172"/>
      <c r="AM685" s="161" t="str">
        <f>IFERROR(ROUND((VLOOKUP($A685,'ИЗ ГУГЛА'!$B:$Z,AM$1,0)+AO685)*AN685,),VLOOKUP($A685,'ИЗ ГУГЛА'!$B:$Z,AM$1,0))</f>
        <v/>
      </c>
      <c r="AN685" s="160">
        <v>1</v>
      </c>
      <c r="AO685" s="160">
        <v>0</v>
      </c>
      <c r="AP685" s="172"/>
      <c r="AQ685" s="172"/>
      <c r="AR685" s="161" t="str">
        <f>IFERROR(ROUND((VLOOKUP($A685,'ИЗ ГУГЛА'!$B:$Z,AR$1,0)+AT685)*AS685,),VLOOKUP($A685,'ИЗ ГУГЛА'!$B:$Z,AR$1,0))</f>
        <v/>
      </c>
      <c r="AS685" s="160">
        <v>1</v>
      </c>
      <c r="AT685" s="160">
        <v>0</v>
      </c>
      <c r="AU685" s="172"/>
      <c r="AV685" s="172"/>
    </row>
    <row r="686" spans="1:48" ht="31.5" hidden="1" thickTop="1" thickBot="1">
      <c r="A686" s="139">
        <v>425151</v>
      </c>
      <c r="B686" s="140">
        <f>VLOOKUP($A686,'Выгр Кат'!$A:$T,B$1,0)</f>
        <v>425151</v>
      </c>
      <c r="C686" s="141" t="str">
        <f>VLOOKUP($A686,'Выгр Кат'!$A:$T,C$1,0)</f>
        <v>Пружины передней подвески НПЦ для Лада Гранта FL</v>
      </c>
      <c r="D686" s="140" t="str">
        <f>VLOOKUP($A686,'Выгр Кат'!$A:$T,D$1,0)</f>
        <v>Y</v>
      </c>
      <c r="E686" s="140" t="str">
        <f>VLOOKUP($A686,'Выгр Кат'!$A:$T,E$1,0)</f>
        <v>1</v>
      </c>
      <c r="F686" s="140">
        <f>VLOOKUP($A686,'Выгр Кат'!$A:$T,F$1,0)</f>
        <v>0</v>
      </c>
      <c r="G686" s="140" t="str">
        <f>VLOOKUP($A686,'Выгр Кат'!$A:$T,G$1,0)</f>
        <v>NPC00108</v>
      </c>
      <c r="H686" s="140">
        <f>VLOOKUP($A686,'Выгр Кат'!$A:$T,H$1,0)</f>
        <v>0</v>
      </c>
      <c r="I686" s="150" t="s">
        <v>31272</v>
      </c>
      <c r="J686" s="150" t="s">
        <v>31272</v>
      </c>
      <c r="K686" s="143" t="e">
        <f>VLOOKUP(J686,'Отчет Eplex'!$B:$E,4,0)</f>
        <v>#N/A</v>
      </c>
      <c r="L686" s="143" t="e">
        <f t="shared" si="191"/>
        <v>#N/A</v>
      </c>
      <c r="M686" s="144">
        <v>1</v>
      </c>
      <c r="N686" s="145" t="s">
        <v>31264</v>
      </c>
      <c r="O686" s="144" t="str">
        <f>IFERROR(IF(VLOOKUP(I686,'Прайс шпак'!C:F,4,0)=N686,"шпак","Ошибка"),"Ошибка")</f>
        <v>шпак</v>
      </c>
      <c r="P686" s="146">
        <f>INDEX('Прайс шпак'!$H:$H,MATCH(I686,'Прайс шпак'!$C:$C,0))*M686</f>
        <v>2600</v>
      </c>
      <c r="Q686" s="144">
        <f>VLOOKUP(P686,Наценка!$A$1:$B$8,2,1)</f>
        <v>1.39</v>
      </c>
      <c r="R686" s="75">
        <f t="shared" si="176"/>
        <v>3613.9999999999995</v>
      </c>
      <c r="S686" s="146">
        <f t="shared" si="192"/>
        <v>3690</v>
      </c>
      <c r="T686" s="143">
        <f>VLOOKUP($A686,'Выгр Кат'!$A:$T,T$1,0)</f>
        <v>2600</v>
      </c>
      <c r="U686" s="143">
        <f>VLOOKUP($A686,'Выгр Кат'!$A:$T,U$1,0)</f>
        <v>3690</v>
      </c>
      <c r="V686" s="147">
        <f t="shared" si="193"/>
        <v>0</v>
      </c>
      <c r="W686" s="147">
        <f t="shared" si="194"/>
        <v>0</v>
      </c>
      <c r="X686" s="149">
        <f>IF(IFERROR(RIGHT(E686,1),"")="✔",S686*(1-#REF!),S686*(1-$X$2))</f>
        <v>3431.7</v>
      </c>
      <c r="Y686" s="167">
        <f t="shared" si="172"/>
        <v>0.31988461538461532</v>
      </c>
      <c r="Z686" s="167">
        <f t="shared" si="173"/>
        <v>0.13992481203007523</v>
      </c>
      <c r="AA686" s="167">
        <f t="shared" si="174"/>
        <v>0.53461538461538471</v>
      </c>
      <c r="AB686" s="169">
        <f t="shared" si="195"/>
        <v>3990</v>
      </c>
      <c r="AC686" s="161">
        <f>IFERROR(ROUND((VLOOKUP($A686,'ИЗ ГУГЛА'!$B:$Z,AC$1,0)+AE686)*AD686,),VLOOKUP($A686,'ИЗ ГУГЛА'!$B:$Z,AC$1,0))</f>
        <v>3990</v>
      </c>
      <c r="AD686" s="148">
        <v>1</v>
      </c>
      <c r="AE686" s="160">
        <v>0</v>
      </c>
      <c r="AF686" s="183">
        <v>3990</v>
      </c>
      <c r="AG686" s="152" t="s">
        <v>32326</v>
      </c>
      <c r="AH686" s="161" t="str">
        <f>IFERROR(ROUND((VLOOKUP($A686,'ИЗ ГУГЛА'!$B:$Z,AH$1,0)+AJ686)*AI686,),VLOOKUP($A686,'ИЗ ГУГЛА'!$B:$Z,AH$1,0))</f>
        <v/>
      </c>
      <c r="AI686" s="148">
        <v>1</v>
      </c>
      <c r="AJ686" s="160">
        <v>0</v>
      </c>
      <c r="AK686" s="172"/>
      <c r="AL686" s="172"/>
      <c r="AM686" s="161" t="str">
        <f>IFERROR(ROUND((VLOOKUP($A686,'ИЗ ГУГЛА'!$B:$Z,AM$1,0)+AO686)*AN686,),VLOOKUP($A686,'ИЗ ГУГЛА'!$B:$Z,AM$1,0))</f>
        <v/>
      </c>
      <c r="AN686" s="160">
        <v>1</v>
      </c>
      <c r="AO686" s="160">
        <v>0</v>
      </c>
      <c r="AP686" s="172"/>
      <c r="AQ686" s="172"/>
      <c r="AR686" s="161" t="str">
        <f>IFERROR(ROUND((VLOOKUP($A686,'ИЗ ГУГЛА'!$B:$Z,AR$1,0)+AT686)*AS686,),VLOOKUP($A686,'ИЗ ГУГЛА'!$B:$Z,AR$1,0))</f>
        <v/>
      </c>
      <c r="AS686" s="160">
        <v>1</v>
      </c>
      <c r="AT686" s="160">
        <v>0</v>
      </c>
      <c r="AU686" s="172"/>
      <c r="AV686" s="172"/>
    </row>
    <row r="687" spans="1:48" ht="31.5" hidden="1" thickTop="1" thickBot="1">
      <c r="A687" s="139">
        <v>425154</v>
      </c>
      <c r="B687" s="140">
        <f>VLOOKUP($A687,'Выгр Кат'!$A:$T,B$1,0)</f>
        <v>425154</v>
      </c>
      <c r="C687" s="141" t="str">
        <f>VLOOKUP($A687,'Выгр Кат'!$A:$T,C$1,0)</f>
        <v>Пружины передней подвески НПЦ для Лада Ларгус Кросс</v>
      </c>
      <c r="D687" s="140" t="str">
        <f>VLOOKUP($A687,'Выгр Кат'!$A:$T,D$1,0)</f>
        <v>Y</v>
      </c>
      <c r="E687" s="140" t="str">
        <f>VLOOKUP($A687,'Выгр Кат'!$A:$T,E$1,0)</f>
        <v>1</v>
      </c>
      <c r="F687" s="140">
        <f>VLOOKUP($A687,'Выгр Кат'!$A:$T,F$1,0)</f>
        <v>0</v>
      </c>
      <c r="G687" s="140" t="str">
        <f>VLOOKUP($A687,'Выгр Кат'!$A:$T,G$1,0)</f>
        <v>NPC00120</v>
      </c>
      <c r="H687" s="140">
        <f>VLOOKUP($A687,'Выгр Кат'!$A:$T,H$1,0)</f>
        <v>0</v>
      </c>
      <c r="I687" s="150" t="s">
        <v>31274</v>
      </c>
      <c r="J687" s="150" t="s">
        <v>31274</v>
      </c>
      <c r="K687" s="143" t="e">
        <f>VLOOKUP(J687,'Отчет Eplex'!$B:$E,4,0)</f>
        <v>#N/A</v>
      </c>
      <c r="L687" s="143" t="e">
        <f t="shared" si="191"/>
        <v>#N/A</v>
      </c>
      <c r="M687" s="144">
        <v>1</v>
      </c>
      <c r="N687" s="145" t="s">
        <v>31264</v>
      </c>
      <c r="O687" s="144" t="str">
        <f>IFERROR(IF(VLOOKUP(I687,'Прайс шпак'!C:F,4,0)=N687,"шпак","Ошибка"),"Ошибка")</f>
        <v>шпак</v>
      </c>
      <c r="P687" s="146">
        <f>INDEX('Прайс шпак'!$H:$H,MATCH(I687,'Прайс шпак'!$C:$C,0))*M687</f>
        <v>3250</v>
      </c>
      <c r="Q687" s="144">
        <f>VLOOKUP(P687,Наценка!$A$1:$B$8,2,1)</f>
        <v>1.39</v>
      </c>
      <c r="R687" s="75">
        <f t="shared" si="176"/>
        <v>4517.5</v>
      </c>
      <c r="S687" s="146">
        <f t="shared" si="192"/>
        <v>4590</v>
      </c>
      <c r="T687" s="143">
        <f>VLOOKUP($A687,'Выгр Кат'!$A:$T,T$1,0)</f>
        <v>3250</v>
      </c>
      <c r="U687" s="143">
        <f>VLOOKUP($A687,'Выгр Кат'!$A:$T,U$1,0)</f>
        <v>4590</v>
      </c>
      <c r="V687" s="147">
        <f t="shared" si="193"/>
        <v>0</v>
      </c>
      <c r="W687" s="147">
        <f t="shared" si="194"/>
        <v>0</v>
      </c>
      <c r="X687" s="149">
        <f>IF(IFERROR(RIGHT(E687,1),"")="✔",S687*(1-#REF!),S687*(1-$X$2))</f>
        <v>4268.7</v>
      </c>
      <c r="Y687" s="167">
        <f t="shared" si="172"/>
        <v>0.31344615384615371</v>
      </c>
      <c r="Z687" s="167">
        <f t="shared" si="173"/>
        <v>0.14454909819639283</v>
      </c>
      <c r="AA687" s="167">
        <f t="shared" si="174"/>
        <v>0.53538461538461535</v>
      </c>
      <c r="AB687" s="169">
        <f t="shared" si="195"/>
        <v>4990</v>
      </c>
      <c r="AC687" s="161">
        <f>IFERROR(ROUND((VLOOKUP($A687,'ИЗ ГУГЛА'!$B:$Z,AC$1,0)+AE687)*AD687,),VLOOKUP($A687,'ИЗ ГУГЛА'!$B:$Z,AC$1,0))</f>
        <v>4990</v>
      </c>
      <c r="AD687" s="148">
        <v>1</v>
      </c>
      <c r="AE687" s="160">
        <v>0</v>
      </c>
      <c r="AF687" s="183">
        <v>4990</v>
      </c>
      <c r="AG687" s="152" t="s">
        <v>32327</v>
      </c>
      <c r="AH687" s="161" t="str">
        <f>IFERROR(ROUND((VLOOKUP($A687,'ИЗ ГУГЛА'!$B:$Z,AH$1,0)+AJ687)*AI687,),VLOOKUP($A687,'ИЗ ГУГЛА'!$B:$Z,AH$1,0))</f>
        <v/>
      </c>
      <c r="AI687" s="148">
        <v>1</v>
      </c>
      <c r="AJ687" s="160">
        <v>0</v>
      </c>
      <c r="AK687" s="172"/>
      <c r="AL687" s="172"/>
      <c r="AM687" s="161" t="str">
        <f>IFERROR(ROUND((VLOOKUP($A687,'ИЗ ГУГЛА'!$B:$Z,AM$1,0)+AO687)*AN687,),VLOOKUP($A687,'ИЗ ГУГЛА'!$B:$Z,AM$1,0))</f>
        <v/>
      </c>
      <c r="AN687" s="160">
        <v>1</v>
      </c>
      <c r="AO687" s="160">
        <v>0</v>
      </c>
      <c r="AP687" s="172"/>
      <c r="AQ687" s="172"/>
      <c r="AR687" s="161" t="str">
        <f>IFERROR(ROUND((VLOOKUP($A687,'ИЗ ГУГЛА'!$B:$Z,AR$1,0)+AT687)*AS687,),VLOOKUP($A687,'ИЗ ГУГЛА'!$B:$Z,AR$1,0))</f>
        <v/>
      </c>
      <c r="AS687" s="160">
        <v>1</v>
      </c>
      <c r="AT687" s="160">
        <v>0</v>
      </c>
      <c r="AU687" s="172"/>
      <c r="AV687" s="172"/>
    </row>
    <row r="688" spans="1:48" ht="45.75" hidden="1" thickTop="1">
      <c r="A688" s="139">
        <v>425083</v>
      </c>
      <c r="B688" s="140">
        <f>VLOOKUP($A688,'Выгр Кат'!$A:$T,B$1,0)</f>
        <v>425083</v>
      </c>
      <c r="C688" s="141" t="str">
        <f>VLOOKUP($A688,'Выгр Кат'!$A:$T,C$1,0)</f>
        <v>Пружины передней подвески НПЦ занижение 40 мм, высота 285 мм для Лада FL Drive Active, Спорт</v>
      </c>
      <c r="D688" s="140" t="str">
        <f>VLOOKUP($A688,'Выгр Кат'!$A:$T,D$1,0)</f>
        <v>Y</v>
      </c>
      <c r="E688" s="140" t="str">
        <f>VLOOKUP($A688,'Выгр Кат'!$A:$T,E$1,0)</f>
        <v>1</v>
      </c>
      <c r="F688" s="140">
        <f>VLOOKUP($A688,'Выгр Кат'!$A:$T,F$1,0)</f>
        <v>0</v>
      </c>
      <c r="G688" s="140" t="str">
        <f>VLOOKUP($A688,'Выгр Кат'!$A:$T,G$1,0)</f>
        <v>NPC00162</v>
      </c>
      <c r="H688" s="140">
        <f>VLOOKUP($A688,'Выгр Кат'!$A:$T,H$1,0)</f>
        <v>0</v>
      </c>
      <c r="I688" s="150" t="s">
        <v>31711</v>
      </c>
      <c r="J688" s="150" t="s">
        <v>31711</v>
      </c>
      <c r="K688" s="143" t="e">
        <f>VLOOKUP(J688,'Отчет Eplex'!$B:$E,4,0)</f>
        <v>#N/A</v>
      </c>
      <c r="L688" s="143" t="e">
        <f t="shared" si="191"/>
        <v>#N/A</v>
      </c>
      <c r="M688" s="144">
        <v>1</v>
      </c>
      <c r="N688" s="145" t="s">
        <v>31264</v>
      </c>
      <c r="O688" s="144" t="str">
        <f>IFERROR(IF(VLOOKUP(I688,'Прайс шпак'!C:F,4,0)=N688,"шпак","Ошибка"),"Ошибка")</f>
        <v>шпак</v>
      </c>
      <c r="P688" s="146">
        <f>INDEX('Прайс шпак'!$H:$H,MATCH(I688,'Прайс шпак'!$C:$C,0))*M688</f>
        <v>4450</v>
      </c>
      <c r="Q688" s="144">
        <f>VLOOKUP(P688,Наценка!$A$1:$B$8,2,1)</f>
        <v>1.39</v>
      </c>
      <c r="R688" s="75">
        <f t="shared" si="176"/>
        <v>6185.5</v>
      </c>
      <c r="S688" s="146">
        <f t="shared" si="192"/>
        <v>6190</v>
      </c>
      <c r="T688" s="143">
        <f>VLOOKUP($A688,'Выгр Кат'!$A:$T,T$1,0)</f>
        <v>4450</v>
      </c>
      <c r="U688" s="143">
        <f>VLOOKUP($A688,'Выгр Кат'!$A:$T,U$1,0)</f>
        <v>6190</v>
      </c>
      <c r="V688" s="147">
        <f t="shared" si="193"/>
        <v>0</v>
      </c>
      <c r="W688" s="147">
        <f t="shared" si="194"/>
        <v>0</v>
      </c>
      <c r="X688" s="149">
        <f>IF(IFERROR(RIGHT(E688,1),"")="✔",S688*(1-#REF!),S688*(1-$X$2))</f>
        <v>5756.7</v>
      </c>
      <c r="Y688" s="167">
        <f t="shared" si="172"/>
        <v>0.29364044943820211</v>
      </c>
      <c r="Z688" s="167" t="str">
        <f t="shared" si="173"/>
        <v/>
      </c>
      <c r="AA688" s="167" t="str">
        <f t="shared" si="174"/>
        <v/>
      </c>
      <c r="AB688" s="168"/>
      <c r="AC688" s="161" t="str">
        <f>IFERROR(ROUND((VLOOKUP($A688,'ИЗ ГУГЛА'!$B:$Z,AC$1,0)+AE688)*AD688,),VLOOKUP($A688,'ИЗ ГУГЛА'!$B:$Z,AC$1,0))</f>
        <v/>
      </c>
      <c r="AD688" s="148">
        <v>1</v>
      </c>
      <c r="AE688" s="160">
        <v>0</v>
      </c>
      <c r="AF688" s="173"/>
      <c r="AG688" s="152"/>
      <c r="AH688" s="161" t="str">
        <f>IFERROR(ROUND((VLOOKUP($A688,'ИЗ ГУГЛА'!$B:$Z,AH$1,0)+AJ688)*AI688,),VLOOKUP($A688,'ИЗ ГУГЛА'!$B:$Z,AH$1,0))</f>
        <v/>
      </c>
      <c r="AI688" s="148">
        <v>1</v>
      </c>
      <c r="AJ688" s="160">
        <v>0</v>
      </c>
      <c r="AK688" s="172"/>
      <c r="AL688" s="172"/>
      <c r="AM688" s="161" t="str">
        <f>IFERROR(ROUND((VLOOKUP($A688,'ИЗ ГУГЛА'!$B:$Z,AM$1,0)+AO688)*AN688,),VLOOKUP($A688,'ИЗ ГУГЛА'!$B:$Z,AM$1,0))</f>
        <v/>
      </c>
      <c r="AN688" s="160">
        <v>1</v>
      </c>
      <c r="AO688" s="160">
        <v>0</v>
      </c>
      <c r="AP688" s="172"/>
      <c r="AQ688" s="172"/>
      <c r="AR688" s="161" t="str">
        <f>IFERROR(ROUND((VLOOKUP($A688,'ИЗ ГУГЛА'!$B:$Z,AR$1,0)+AT688)*AS688,),VLOOKUP($A688,'ИЗ ГУГЛА'!$B:$Z,AR$1,0))</f>
        <v/>
      </c>
      <c r="AS688" s="160">
        <v>1</v>
      </c>
      <c r="AT688" s="160">
        <v>0</v>
      </c>
      <c r="AU688" s="172"/>
      <c r="AV688" s="172"/>
    </row>
    <row r="689" spans="1:48" ht="45.75" hidden="1" thickTop="1">
      <c r="A689" s="139">
        <v>425101</v>
      </c>
      <c r="B689" s="140">
        <f>VLOOKUP($A689,'Выгр Кат'!$A:$T,B$1,0)</f>
        <v>425101</v>
      </c>
      <c r="C689" s="141" t="str">
        <f>VLOOKUP($A689,'Выгр Кат'!$A:$T,C$1,0)</f>
        <v>Пружины передней подвески НПЦ занижение 40 мм, высота 311 мм для Лада Веста Спорт, Веста NG Sportline</v>
      </c>
      <c r="D689" s="140" t="str">
        <f>VLOOKUP($A689,'Выгр Кат'!$A:$T,D$1,0)</f>
        <v>Y</v>
      </c>
      <c r="E689" s="140" t="str">
        <f>VLOOKUP($A689,'Выгр Кат'!$A:$T,E$1,0)</f>
        <v>1</v>
      </c>
      <c r="F689" s="140">
        <f>VLOOKUP($A689,'Выгр Кат'!$A:$T,F$1,0)</f>
        <v>0</v>
      </c>
      <c r="G689" s="140" t="str">
        <f>VLOOKUP($A689,'Выгр Кат'!$A:$T,G$1,0)</f>
        <v>NPC00164</v>
      </c>
      <c r="H689" s="140">
        <f>VLOOKUP($A689,'Выгр Кат'!$A:$T,H$1,0)</f>
        <v>0</v>
      </c>
      <c r="I689" s="150" t="s">
        <v>31714</v>
      </c>
      <c r="J689" s="150" t="s">
        <v>31714</v>
      </c>
      <c r="K689" s="143" t="e">
        <f>VLOOKUP(J689,'Отчет Eplex'!$B:$E,4,0)</f>
        <v>#N/A</v>
      </c>
      <c r="L689" s="143" t="e">
        <f t="shared" si="191"/>
        <v>#N/A</v>
      </c>
      <c r="M689" s="144">
        <v>1</v>
      </c>
      <c r="N689" s="145" t="s">
        <v>31264</v>
      </c>
      <c r="O689" s="144" t="str">
        <f>IFERROR(IF(VLOOKUP(I689,'Прайс шпак'!C:F,4,0)=N689,"шпак","Ошибка"),"Ошибка")</f>
        <v>шпак</v>
      </c>
      <c r="P689" s="146">
        <f>INDEX('Прайс шпак'!$H:$H,MATCH(I689,'Прайс шпак'!$C:$C,0))*M689</f>
        <v>4600</v>
      </c>
      <c r="Q689" s="144">
        <f>VLOOKUP(P689,Наценка!$A$1:$B$8,2,1)</f>
        <v>1.39</v>
      </c>
      <c r="R689" s="75">
        <f t="shared" si="176"/>
        <v>6394</v>
      </c>
      <c r="S689" s="146">
        <f t="shared" si="192"/>
        <v>6390</v>
      </c>
      <c r="T689" s="143">
        <f>VLOOKUP($A689,'Выгр Кат'!$A:$T,T$1,0)</f>
        <v>4600</v>
      </c>
      <c r="U689" s="143">
        <f>VLOOKUP($A689,'Выгр Кат'!$A:$T,U$1,0)</f>
        <v>6390</v>
      </c>
      <c r="V689" s="147">
        <f t="shared" si="193"/>
        <v>0</v>
      </c>
      <c r="W689" s="147">
        <f t="shared" si="194"/>
        <v>0</v>
      </c>
      <c r="X689" s="149">
        <f>IF(IFERROR(RIGHT(E689,1),"")="✔",S689*(1-#REF!),S689*(1-$X$2))</f>
        <v>5942.7</v>
      </c>
      <c r="Y689" s="167">
        <f t="shared" si="172"/>
        <v>0.29189130434782595</v>
      </c>
      <c r="Z689" s="167" t="str">
        <f t="shared" si="173"/>
        <v/>
      </c>
      <c r="AA689" s="167" t="str">
        <f t="shared" si="174"/>
        <v/>
      </c>
      <c r="AB689" s="168"/>
      <c r="AC689" s="161" t="str">
        <f>IFERROR(ROUND((VLOOKUP($A689,'ИЗ ГУГЛА'!$B:$Z,AC$1,0)+AE689)*AD689,),VLOOKUP($A689,'ИЗ ГУГЛА'!$B:$Z,AC$1,0))</f>
        <v/>
      </c>
      <c r="AD689" s="148">
        <v>1</v>
      </c>
      <c r="AE689" s="160">
        <v>0</v>
      </c>
      <c r="AF689" s="173"/>
      <c r="AG689" s="152"/>
      <c r="AH689" s="161" t="str">
        <f>IFERROR(ROUND((VLOOKUP($A689,'ИЗ ГУГЛА'!$B:$Z,AH$1,0)+AJ689)*AI689,),VLOOKUP($A689,'ИЗ ГУГЛА'!$B:$Z,AH$1,0))</f>
        <v/>
      </c>
      <c r="AI689" s="148">
        <v>1</v>
      </c>
      <c r="AJ689" s="160">
        <v>0</v>
      </c>
      <c r="AK689" s="172"/>
      <c r="AL689" s="172"/>
      <c r="AM689" s="161" t="str">
        <f>IFERROR(ROUND((VLOOKUP($A689,'ИЗ ГУГЛА'!$B:$Z,AM$1,0)+AO689)*AN689,),VLOOKUP($A689,'ИЗ ГУГЛА'!$B:$Z,AM$1,0))</f>
        <v/>
      </c>
      <c r="AN689" s="160">
        <v>1</v>
      </c>
      <c r="AO689" s="160">
        <v>0</v>
      </c>
      <c r="AP689" s="172"/>
      <c r="AQ689" s="172"/>
      <c r="AR689" s="161" t="str">
        <f>IFERROR(ROUND((VLOOKUP($A689,'ИЗ ГУГЛА'!$B:$Z,AR$1,0)+AT689)*AS689,),VLOOKUP($A689,'ИЗ ГУГЛА'!$B:$Z,AR$1,0))</f>
        <v/>
      </c>
      <c r="AS689" s="160">
        <v>1</v>
      </c>
      <c r="AT689" s="160">
        <v>0</v>
      </c>
      <c r="AU689" s="172"/>
      <c r="AV689" s="172"/>
    </row>
    <row r="690" spans="1:48" ht="45.75" hidden="1" thickTop="1">
      <c r="A690" s="121">
        <v>158047</v>
      </c>
      <c r="B690" s="115">
        <f>VLOOKUP($A690,'Выгр Кат'!$A:$T,B$1,0)</f>
        <v>1714</v>
      </c>
      <c r="C690" s="116" t="str">
        <f>VLOOKUP($A690,'Выгр Кат'!$A:$T,C$1,0)</f>
        <v>Колодки тормозные NIBK передние для ВАЗ 2108-21099, 2110-2112, Лада Калина, Приора</v>
      </c>
      <c r="D690" s="115" t="str">
        <f>VLOOKUP($A690,'Выгр Кат'!$A:$T,D$1,0)</f>
        <v>Y</v>
      </c>
      <c r="E690" s="115" t="str">
        <f>VLOOKUP($A690,'Выгр Кат'!$A:$T,E$1,0)</f>
        <v>1</v>
      </c>
      <c r="F690" s="115">
        <f>VLOOKUP($A690,'Выгр Кат'!$A:$T,F$1,0)</f>
        <v>0</v>
      </c>
      <c r="G690" s="115" t="str">
        <f>VLOOKUP($A690,'Выгр Кат'!$A:$T,G$1,0)</f>
        <v>PN0223W</v>
      </c>
      <c r="H690" s="115">
        <f>VLOOKUP($A690,'Выгр Кат'!$A:$T,H$1,0)</f>
        <v>0</v>
      </c>
      <c r="I690" s="111" t="s">
        <v>90</v>
      </c>
      <c r="J690" s="111" t="s">
        <v>90</v>
      </c>
      <c r="K690" s="75" t="e">
        <f>VLOOKUP(J690,'Отчет Eplex'!$B:$E,4,0)</f>
        <v>#N/A</v>
      </c>
      <c r="L690" s="75" t="e">
        <f t="shared" ref="L690:L713" si="196">K690-P690</f>
        <v>#N/A</v>
      </c>
      <c r="M690" s="72">
        <v>1</v>
      </c>
      <c r="N690" s="133" t="s">
        <v>30183</v>
      </c>
      <c r="O690" s="72" t="str">
        <f>IFERROR(IF(VLOOKUP(I690,'Прайс шпак'!C:F,4,0)=N690,"шпак","Ошибка"),"Ошибка")</f>
        <v>шпак</v>
      </c>
      <c r="P690" s="74">
        <f>INDEX('Прайс шпак'!$H:$H,MATCH(I690,'Прайс шпак'!$C:$C,0))*M690</f>
        <v>1900</v>
      </c>
      <c r="Q690" s="72">
        <f>VLOOKUP(P690,Наценка!$A$1:$B$8,2,1)</f>
        <v>1.39</v>
      </c>
      <c r="R690" s="130">
        <f>P690*1.2*100/93</f>
        <v>2451.6129032258063</v>
      </c>
      <c r="S690" s="74">
        <f t="shared" ref="S690:S713" si="197">IF(R690&lt;=1000,(ROUNDUP(R690,-1)-1),(ROUNDUP(R690,-2)-10))</f>
        <v>2490</v>
      </c>
      <c r="T690" s="75">
        <f>VLOOKUP($A690,'Выгр Кат'!$A:$T,T$1,0)</f>
        <v>1900</v>
      </c>
      <c r="U690" s="75">
        <f>VLOOKUP($A690,'Выгр Кат'!$A:$T,U$1,0)</f>
        <v>2490</v>
      </c>
      <c r="V690" s="76">
        <f t="shared" ref="V690:V713" si="198">P690-T690</f>
        <v>0</v>
      </c>
      <c r="W690" s="76">
        <f t="shared" ref="W690:W713" si="199">S690-U690</f>
        <v>0</v>
      </c>
      <c r="X690" s="78">
        <f>IF(IFERROR(RIGHT(E690,1),"")="✔",S690*(1-#REF!),S690*(1-$X$2))</f>
        <v>2315.6999999999998</v>
      </c>
      <c r="Y690" s="167">
        <f t="shared" si="172"/>
        <v>0.21878947368421042</v>
      </c>
      <c r="Z690" s="167">
        <f t="shared" si="173"/>
        <v>-8.9228598306679119E-2</v>
      </c>
      <c r="AA690" s="167">
        <f t="shared" si="174"/>
        <v>0.11894736842105269</v>
      </c>
      <c r="AB690" s="174">
        <f t="shared" ref="AB690:AB706" si="200">AK690</f>
        <v>2126</v>
      </c>
      <c r="AC690" s="161" t="str">
        <f>IFERROR(ROUND((VLOOKUP($A690,'ИЗ ГУГЛА'!$B:$Z,AC$1,0)+AE690)*AD690,),VLOOKUP($A690,'ИЗ ГУГЛА'!$B:$Z,AC$1,0))</f>
        <v/>
      </c>
      <c r="AD690" s="78">
        <v>1</v>
      </c>
      <c r="AE690" s="160">
        <v>0</v>
      </c>
      <c r="AF690" s="172"/>
      <c r="AG690" s="152"/>
      <c r="AH690" s="161">
        <f>IFERROR(ROUND((VLOOKUP($A690,'ИЗ ГУГЛА'!$B:$Z,AH$1,0)+AJ690)*AI690,),VLOOKUP($A690,'ИЗ ГУГЛА'!$B:$Z,AH$1,0))</f>
        <v>2126</v>
      </c>
      <c r="AI690" s="78">
        <v>1</v>
      </c>
      <c r="AJ690" s="160">
        <v>0</v>
      </c>
      <c r="AK690" s="184">
        <v>2126</v>
      </c>
      <c r="AL690" s="172" t="s">
        <v>33326</v>
      </c>
      <c r="AM690" s="161" t="str">
        <f>IFERROR(ROUND((VLOOKUP($A690,'ИЗ ГУГЛА'!$B:$Z,AM$1,0)+AO690)*AN690,),VLOOKUP($A690,'ИЗ ГУГЛА'!$B:$Z,AM$1,0))</f>
        <v/>
      </c>
      <c r="AN690" s="160">
        <v>1</v>
      </c>
      <c r="AO690" s="160">
        <v>0</v>
      </c>
      <c r="AP690" s="172" t="s">
        <v>30960</v>
      </c>
      <c r="AQ690" s="172" t="s">
        <v>30959</v>
      </c>
      <c r="AR690" s="161" t="str">
        <f>IFERROR(ROUND((VLOOKUP($A690,'ИЗ ГУГЛА'!$B:$Z,AR$1,0)+AT690)*AS690,),VLOOKUP($A690,'ИЗ ГУГЛА'!$B:$Z,AR$1,0))</f>
        <v/>
      </c>
      <c r="AS690" s="160">
        <v>1</v>
      </c>
      <c r="AT690" s="160">
        <v>0</v>
      </c>
      <c r="AU690" s="172"/>
      <c r="AV690" s="172"/>
    </row>
    <row r="691" spans="1:48" ht="45.75" thickTop="1">
      <c r="A691" s="151">
        <v>437647</v>
      </c>
      <c r="B691" s="152">
        <f>VLOOKUP($A691,'Выгр Кат'!$A:$T,B$1,0)</f>
        <v>437647</v>
      </c>
      <c r="C691" s="153" t="str">
        <f>VLOOKUP($A691,'Выгр Кат'!$A:$T,C$1,0)</f>
        <v>Шумоизоляторы EVOLEX на пружины с диаметром прутка от 12 до 13,2 мм универсальные</v>
      </c>
      <c r="D691" s="152" t="str">
        <f>VLOOKUP($A691,'Выгр Кат'!$A:$T,D$1,0)</f>
        <v>Y</v>
      </c>
      <c r="E691" s="152" t="str">
        <f>VLOOKUP($A691,'Выгр Кат'!$A:$T,E$1,0)</f>
        <v>1ск4</v>
      </c>
      <c r="F691" s="152">
        <f>VLOOKUP($A691,'Выгр Кат'!$A:$T,F$1,0)</f>
        <v>0</v>
      </c>
      <c r="G691" s="152" t="str">
        <f>VLOOKUP($A691,'Выгр Кат'!$A:$T,G$1,0)</f>
        <v>ЕХ95001</v>
      </c>
      <c r="H691" s="152">
        <f>VLOOKUP($A691,'Выгр Кат'!$A:$T,H$1,0)</f>
        <v>0</v>
      </c>
      <c r="I691" s="154" t="s">
        <v>32393</v>
      </c>
      <c r="J691" s="154" t="s">
        <v>32393</v>
      </c>
      <c r="K691" s="155" t="e">
        <f>VLOOKUP(J691,'Отчет Eplex'!$B:$E,4,0)</f>
        <v>#N/A</v>
      </c>
      <c r="L691" s="155" t="e">
        <f t="shared" si="196"/>
        <v>#N/A</v>
      </c>
      <c r="M691" s="156">
        <v>1</v>
      </c>
      <c r="N691" s="157" t="s">
        <v>1369</v>
      </c>
      <c r="O691" s="156" t="str">
        <f>IFERROR(IF(VLOOKUP(I691,'Прайс шпак'!C:F,4,0)=N691,"шпак","Ошибка"),"Ошибка")</f>
        <v>Ошибка</v>
      </c>
      <c r="P691" s="65">
        <f>T691</f>
        <v>455</v>
      </c>
      <c r="Q691" s="156">
        <f>VLOOKUP(P691,Наценка!$A$1:$B$8,2,1)</f>
        <v>1.55</v>
      </c>
      <c r="R691" s="126">
        <f t="shared" ref="R690:R694" si="201">AB691*1.04</f>
        <v>866.32</v>
      </c>
      <c r="S691" s="158">
        <f t="shared" si="197"/>
        <v>869</v>
      </c>
      <c r="T691" s="155">
        <f>VLOOKUP($A691,'Выгр Кат'!$A:$T,T$1,0)</f>
        <v>455</v>
      </c>
      <c r="U691" s="155">
        <f>VLOOKUP($A691,'Выгр Кат'!$A:$T,U$1,0)</f>
        <v>819</v>
      </c>
      <c r="V691" s="159">
        <f t="shared" si="198"/>
        <v>0</v>
      </c>
      <c r="W691" s="159">
        <f t="shared" si="199"/>
        <v>50</v>
      </c>
      <c r="X691" s="160">
        <f>IF(IFERROR(RIGHT(E691,1),"")="✔",S691*(1-#REF!),S691*(1-$X$2))</f>
        <v>808.17</v>
      </c>
      <c r="Y691" s="167">
        <f t="shared" si="172"/>
        <v>0.77619780219780221</v>
      </c>
      <c r="Z691" s="167">
        <f t="shared" si="173"/>
        <v>2.9807923169267756E-2</v>
      </c>
      <c r="AA691" s="167">
        <f t="shared" si="174"/>
        <v>0.8307692307692307</v>
      </c>
      <c r="AB691" s="174">
        <f t="shared" si="200"/>
        <v>833</v>
      </c>
      <c r="AC691" s="161" t="str">
        <f>IFERROR(ROUND((VLOOKUP($A691,'ИЗ ГУГЛА'!$B:$Z,AC$1,0)+AE691)*AD691,),VLOOKUP($A691,'ИЗ ГУГЛА'!$B:$Z,AC$1,0))</f>
        <v/>
      </c>
      <c r="AD691" s="160">
        <v>1</v>
      </c>
      <c r="AE691" s="160">
        <v>0</v>
      </c>
      <c r="AF691" s="172"/>
      <c r="AG691" s="152"/>
      <c r="AH691" s="161">
        <f>IFERROR(ROUND((VLOOKUP($A691,'ИЗ ГУГЛА'!$B:$Z,AH$1,0)+AJ691)*AI691,),VLOOKUP($A691,'ИЗ ГУГЛА'!$B:$Z,AH$1,0))</f>
        <v>833</v>
      </c>
      <c r="AI691" s="160">
        <v>1</v>
      </c>
      <c r="AJ691" s="160">
        <v>0</v>
      </c>
      <c r="AK691" s="184">
        <v>833</v>
      </c>
      <c r="AL691" s="172" t="s">
        <v>32394</v>
      </c>
      <c r="AM691" s="161" t="str">
        <f>IFERROR(ROUND((VLOOKUP($A691,'ИЗ ГУГЛА'!$B:$Z,AM$1,0)+AO691)*AN691,),VLOOKUP($A691,'ИЗ ГУГЛА'!$B:$Z,AM$1,0))</f>
        <v/>
      </c>
      <c r="AN691" s="160">
        <v>1</v>
      </c>
      <c r="AO691" s="160">
        <v>0</v>
      </c>
      <c r="AP691" s="172"/>
      <c r="AQ691" s="172"/>
      <c r="AR691" s="161" t="str">
        <f>IFERROR(ROUND((VLOOKUP($A691,'ИЗ ГУГЛА'!$B:$Z,AR$1,0)+AT691)*AS691,),VLOOKUP($A691,'ИЗ ГУГЛА'!$B:$Z,AR$1,0))</f>
        <v/>
      </c>
      <c r="AS691" s="160">
        <v>1</v>
      </c>
      <c r="AT691" s="160">
        <v>0</v>
      </c>
      <c r="AU691" s="172"/>
      <c r="AV691" s="172"/>
    </row>
    <row r="692" spans="1:48" ht="30.75" hidden="1" thickBot="1">
      <c r="A692" s="139">
        <v>423576</v>
      </c>
      <c r="B692" s="140">
        <f>VLOOKUP($A692,'Выгр Кат'!$A:$T,B$1,0)</f>
        <v>423576</v>
      </c>
      <c r="C692" s="141" t="str">
        <f>VLOOKUP($A692,'Выгр Кат'!$A:$T,C$1,0)</f>
        <v>Сцепление Avtopribor в сборе для ВАЗ 2101-2107, Лада Нива 4х4</v>
      </c>
      <c r="D692" s="140" t="str">
        <f>VLOOKUP($A692,'Выгр Кат'!$A:$T,D$1,0)</f>
        <v>Y</v>
      </c>
      <c r="E692" s="140" t="str">
        <f>VLOOKUP($A692,'Выгр Кат'!$A:$T,E$1,0)</f>
        <v>1</v>
      </c>
      <c r="F692" s="140">
        <f>VLOOKUP($A692,'Выгр Кат'!$A:$T,F$1,0)</f>
        <v>0</v>
      </c>
      <c r="G692" s="140" t="str">
        <f>VLOOKUP($A692,'Выгр Кат'!$A:$T,G$1,0)</f>
        <v>3495AVT</v>
      </c>
      <c r="H692" s="140" t="str">
        <f>VLOOKUP($A692,'Выгр Кат'!$A:$T,H$1,0)</f>
        <v>21213-1601000</v>
      </c>
      <c r="I692" s="142" t="s">
        <v>31692</v>
      </c>
      <c r="J692" s="142" t="s">
        <v>31692</v>
      </c>
      <c r="K692" s="143" t="e">
        <f>VLOOKUP(J692,'Отчет Eplex'!$B:$E,4,0)</f>
        <v>#N/A</v>
      </c>
      <c r="L692" s="143" t="e">
        <f t="shared" si="196"/>
        <v>#N/A</v>
      </c>
      <c r="M692" s="144">
        <v>1</v>
      </c>
      <c r="N692" s="145" t="s">
        <v>30218</v>
      </c>
      <c r="O692" s="144" t="str">
        <f>IFERROR(IF(VLOOKUP(I692,'Прайс шпак'!C:F,4,0)=N692,"шпак","Ошибка"),"Ошибка")</f>
        <v>шпак</v>
      </c>
      <c r="P692" s="146">
        <f>INDEX('Прайс шпак'!$H:$H,MATCH(I692,'Прайс шпак'!$C:$C,0))*M692</f>
        <v>4430</v>
      </c>
      <c r="Q692" s="144">
        <f>VLOOKUP(P692,Наценка!$A$1:$B$8,2,1)</f>
        <v>1.39</v>
      </c>
      <c r="R692" s="130">
        <f>P692*1.2*100/93</f>
        <v>5716.1290322580644</v>
      </c>
      <c r="S692" s="146">
        <f t="shared" si="197"/>
        <v>5790</v>
      </c>
      <c r="T692" s="143">
        <f>VLOOKUP($A692,'Выгр Кат'!$A:$T,T$1,0)</f>
        <v>4430</v>
      </c>
      <c r="U692" s="143">
        <f>VLOOKUP($A692,'Выгр Кат'!$A:$T,U$1,0)</f>
        <v>5790</v>
      </c>
      <c r="V692" s="147">
        <f t="shared" si="198"/>
        <v>0</v>
      </c>
      <c r="W692" s="147">
        <f t="shared" si="199"/>
        <v>0</v>
      </c>
      <c r="X692" s="148">
        <f>IF(IFERROR(RIGHT(E692,1),"")="✔",S692*(1-#REF!),S692*(1-$X$2))</f>
        <v>5384.7</v>
      </c>
      <c r="Y692" s="167">
        <f t="shared" si="172"/>
        <v>0.21550790067720094</v>
      </c>
      <c r="Z692" s="167">
        <f t="shared" si="173"/>
        <v>-6.6277227722772239E-2</v>
      </c>
      <c r="AA692" s="167">
        <f t="shared" si="174"/>
        <v>0.13995485327313761</v>
      </c>
      <c r="AB692" s="174">
        <f t="shared" si="200"/>
        <v>5050</v>
      </c>
      <c r="AC692" s="161">
        <f>IFERROR(ROUND((VLOOKUP($A692,'ИЗ ГУГЛА'!$B:$Z,AC$1,0)+AE692)*AD692,),VLOOKUP($A692,'ИЗ ГУГЛА'!$B:$Z,AC$1,0))</f>
        <v>6890</v>
      </c>
      <c r="AD692" s="148">
        <v>1</v>
      </c>
      <c r="AE692" s="160">
        <v>0</v>
      </c>
      <c r="AF692" s="183">
        <v>6890</v>
      </c>
      <c r="AG692" s="152" t="s">
        <v>31652</v>
      </c>
      <c r="AH692" s="161">
        <f>IFERROR(ROUND((VLOOKUP($A692,'ИЗ ГУГЛА'!$B:$Z,AH$1,0)+AJ692)*AI692,),VLOOKUP($A692,'ИЗ ГУГЛА'!$B:$Z,AH$1,0))</f>
        <v>5050</v>
      </c>
      <c r="AI692" s="148">
        <v>1</v>
      </c>
      <c r="AJ692" s="160">
        <v>0</v>
      </c>
      <c r="AK692" s="184">
        <v>5050</v>
      </c>
      <c r="AL692" s="172" t="s">
        <v>33325</v>
      </c>
      <c r="AM692" s="161" t="str">
        <f>IFERROR(ROUND((VLOOKUP($A692,'ИЗ ГУГЛА'!$B:$Z,AM$1,0)+AO692)*AN692,),VLOOKUP($A692,'ИЗ ГУГЛА'!$B:$Z,AM$1,0))</f>
        <v/>
      </c>
      <c r="AN692" s="160">
        <v>1</v>
      </c>
      <c r="AO692" s="160">
        <v>0</v>
      </c>
      <c r="AP692" s="172"/>
      <c r="AQ692" s="172"/>
      <c r="AR692" s="161" t="str">
        <f>IFERROR(ROUND((VLOOKUP($A692,'ИЗ ГУГЛА'!$B:$Z,AR$1,0)+AT692)*AS692,),VLOOKUP($A692,'ИЗ ГУГЛА'!$B:$Z,AR$1,0))</f>
        <v/>
      </c>
      <c r="AS692" s="160">
        <v>1</v>
      </c>
      <c r="AT692" s="160">
        <v>0</v>
      </c>
      <c r="AU692" s="172"/>
      <c r="AV692" s="172"/>
    </row>
    <row r="693" spans="1:48" ht="45.75" thickBot="1">
      <c r="A693" s="121">
        <v>443639</v>
      </c>
      <c r="B693" s="115">
        <f>VLOOKUP($A693,'Выгр Кат'!$A:$T,B$1,0)</f>
        <v>443639</v>
      </c>
      <c r="C693" s="116" t="str">
        <f>VLOOKUP($A693,'Выгр Кат'!$A:$T,C$1,0)</f>
        <v>Опора стойки передней подвески HOFER без ЭУР, со смещением 6 мм для Лада Гранта</v>
      </c>
      <c r="D693" s="115" t="str">
        <f>VLOOKUP($A693,'Выгр Кат'!$A:$T,D$1,0)</f>
        <v>Y</v>
      </c>
      <c r="E693" s="115" t="str">
        <f>VLOOKUP($A693,'Выгр Кат'!$A:$T,E$1,0)</f>
        <v>1</v>
      </c>
      <c r="F693" s="115">
        <f>VLOOKUP($A693,'Выгр Кат'!$A:$T,F$1,0)</f>
        <v>0</v>
      </c>
      <c r="G693" s="115" t="str">
        <f>VLOOKUP($A693,'Выгр Кат'!$A:$T,G$1,0)</f>
        <v>HF564265</v>
      </c>
      <c r="H693" s="115">
        <f>VLOOKUP($A693,'Выгр Кат'!$A:$T,H$1,0)</f>
        <v>0</v>
      </c>
      <c r="I693" s="108" t="s">
        <v>1857</v>
      </c>
      <c r="J693" s="108" t="s">
        <v>1857</v>
      </c>
      <c r="K693" s="75" t="e">
        <f>VLOOKUP(J693,'Отчет Eplex'!$B:$E,4,0)</f>
        <v>#N/A</v>
      </c>
      <c r="L693" s="75" t="e">
        <f t="shared" ref="L693:L706" si="202">K693-P693</f>
        <v>#N/A</v>
      </c>
      <c r="M693" s="72">
        <v>1</v>
      </c>
      <c r="N693" s="145" t="s">
        <v>1675</v>
      </c>
      <c r="O693" s="72" t="str">
        <f>IFERROR(IF(VLOOKUP(I693,'Прайс шпак'!C:F,4,0)=N693,"шпак","Ошибка"),"Ошибка")</f>
        <v>шпак</v>
      </c>
      <c r="P693" s="146">
        <f>INDEX('Прайс шпак'!$H:$H,MATCH(I693,'Прайс шпак'!$C:$C,0))*M693</f>
        <v>770</v>
      </c>
      <c r="Q693" s="72">
        <f>VLOOKUP(P693,Наценка!$A$1:$B$8,2,1)</f>
        <v>1.5</v>
      </c>
      <c r="R693" s="180">
        <f>ROUNDDOWN(AB693,-2)</f>
        <v>1100</v>
      </c>
      <c r="S693" s="74">
        <f t="shared" si="197"/>
        <v>1090</v>
      </c>
      <c r="T693" s="75">
        <f>VLOOKUP($A693,'Выгр Кат'!$A:$T,T$1,0)</f>
        <v>770</v>
      </c>
      <c r="U693" s="75">
        <f>VLOOKUP($A693,'Выгр Кат'!$A:$T,U$1,0)</f>
        <v>1190</v>
      </c>
      <c r="V693" s="76">
        <f t="shared" ref="V693:V711" si="203">P693-T693</f>
        <v>0</v>
      </c>
      <c r="W693" s="76">
        <f t="shared" ref="W693:W711" si="204">S693-U693</f>
        <v>-100</v>
      </c>
      <c r="X693" s="77">
        <f>IF(IFERROR(RIGHT(E693,1),"")="✔",S693*(1-#REF!),S693*(1-$X$2))</f>
        <v>1013.6999999999999</v>
      </c>
      <c r="Y693" s="167">
        <f t="shared" si="172"/>
        <v>0.31649350649350638</v>
      </c>
      <c r="Z693" s="167">
        <f t="shared" si="173"/>
        <v>0.10212577502214355</v>
      </c>
      <c r="AA693" s="167">
        <f t="shared" si="174"/>
        <v>0.46623376623376633</v>
      </c>
      <c r="AB693" s="174">
        <f t="shared" si="200"/>
        <v>1129</v>
      </c>
      <c r="AC693" s="161">
        <f>IFERROR(ROUND((VLOOKUP($A693,'ИЗ ГУГЛА'!$B:$Z,AC$1,0)+AE693)*AD693,),VLOOKUP($A693,'ИЗ ГУГЛА'!$B:$Z,AC$1,0))</f>
        <v>1290</v>
      </c>
      <c r="AD693" s="78">
        <v>1</v>
      </c>
      <c r="AE693" s="160">
        <v>0</v>
      </c>
      <c r="AF693" s="118">
        <v>1290</v>
      </c>
      <c r="AG693" s="152" t="s">
        <v>32461</v>
      </c>
      <c r="AH693" s="161">
        <f>IFERROR(ROUND((VLOOKUP($A693,'ИЗ ГУГЛА'!$B:$Z,AH$1,0)+AJ693)*AI693,),VLOOKUP($A693,'ИЗ ГУГЛА'!$B:$Z,AH$1,0))</f>
        <v>1129</v>
      </c>
      <c r="AI693" s="78">
        <v>1</v>
      </c>
      <c r="AJ693" s="160">
        <v>0</v>
      </c>
      <c r="AK693" s="184">
        <v>1129</v>
      </c>
      <c r="AL693" s="172" t="s">
        <v>33322</v>
      </c>
      <c r="AM693" s="161" t="str">
        <f>IFERROR(ROUND((VLOOKUP($A693,'ИЗ ГУГЛА'!$B:$Z,AM$1,0)+AO693)*AN693,),VLOOKUP($A693,'ИЗ ГУГЛА'!$B:$Z,AM$1,0))</f>
        <v/>
      </c>
      <c r="AN693" s="160">
        <v>1</v>
      </c>
      <c r="AO693" s="160">
        <v>0</v>
      </c>
      <c r="AP693" s="172"/>
      <c r="AQ693" s="172"/>
      <c r="AR693" s="161" t="str">
        <f>IFERROR(ROUND((VLOOKUP($A693,'ИЗ ГУГЛА'!$B:$Z,AR$1,0)+AT693)*AS693,),VLOOKUP($A693,'ИЗ ГУГЛА'!$B:$Z,AR$1,0))</f>
        <v/>
      </c>
      <c r="AS693" s="160">
        <v>1</v>
      </c>
      <c r="AT693" s="160">
        <v>0</v>
      </c>
      <c r="AU693" s="172"/>
      <c r="AV693" s="172"/>
    </row>
    <row r="694" spans="1:48" ht="31.5" hidden="1" thickTop="1" thickBot="1">
      <c r="A694" s="121">
        <v>443631</v>
      </c>
      <c r="B694" s="115">
        <f>VLOOKUP($A694,'Выгр Кат'!$A:$T,B$1,0)</f>
        <v>443631</v>
      </c>
      <c r="C694" s="116" t="str">
        <f>VLOOKUP($A694,'Выгр Кат'!$A:$T,C$1,0)</f>
        <v>Опора стойки передней подвески HOFER для ВАЗ 2108-21099, 2113-2115</v>
      </c>
      <c r="D694" s="115" t="str">
        <f>VLOOKUP($A694,'Выгр Кат'!$A:$T,D$1,0)</f>
        <v>Y</v>
      </c>
      <c r="E694" s="115" t="str">
        <f>VLOOKUP($A694,'Выгр Кат'!$A:$T,E$1,0)</f>
        <v>1</v>
      </c>
      <c r="F694" s="115">
        <f>VLOOKUP($A694,'Выгр Кат'!$A:$T,F$1,0)</f>
        <v>0</v>
      </c>
      <c r="G694" s="115" t="str">
        <f>VLOOKUP($A694,'Выгр Кат'!$A:$T,G$1,0)</f>
        <v>HF564262</v>
      </c>
      <c r="H694" s="115">
        <f>VLOOKUP($A694,'Выгр Кат'!$A:$T,H$1,0)</f>
        <v>0</v>
      </c>
      <c r="I694" s="108" t="s">
        <v>5845</v>
      </c>
      <c r="J694" s="108" t="s">
        <v>5845</v>
      </c>
      <c r="K694" s="75" t="e">
        <f>VLOOKUP(J694,'Отчет Eplex'!$B:$E,4,0)</f>
        <v>#N/A</v>
      </c>
      <c r="L694" s="75" t="e">
        <f t="shared" si="202"/>
        <v>#N/A</v>
      </c>
      <c r="M694" s="72">
        <v>1</v>
      </c>
      <c r="N694" s="145" t="s">
        <v>1675</v>
      </c>
      <c r="O694" s="72" t="str">
        <f>IFERROR(IF(VLOOKUP(I694,'Прайс шпак'!C:F,4,0)=N694,"шпак","Ошибка"),"Ошибка")</f>
        <v>шпак</v>
      </c>
      <c r="P694" s="146">
        <f>INDEX('Прайс шпак'!$H:$H,MATCH(I694,'Прайс шпак'!$C:$C,0))*M694</f>
        <v>650</v>
      </c>
      <c r="Q694" s="72">
        <f>VLOOKUP(P694,Наценка!$A$1:$B$8,2,1)</f>
        <v>1.5</v>
      </c>
      <c r="R694" s="130">
        <f>P694*1.2*100/93</f>
        <v>838.70967741935488</v>
      </c>
      <c r="S694" s="74">
        <f t="shared" si="197"/>
        <v>839</v>
      </c>
      <c r="T694" s="75">
        <f>VLOOKUP($A694,'Выгр Кат'!$A:$T,T$1,0)</f>
        <v>650</v>
      </c>
      <c r="U694" s="75">
        <f>VLOOKUP($A694,'Выгр Кат'!$A:$T,U$1,0)</f>
        <v>839</v>
      </c>
      <c r="V694" s="76">
        <f t="shared" si="203"/>
        <v>0</v>
      </c>
      <c r="W694" s="76">
        <f t="shared" si="204"/>
        <v>0</v>
      </c>
      <c r="X694" s="77">
        <f>IF(IFERROR(RIGHT(E694,1),"")="✔",S694*(1-#REF!),S694*(1-$X$2))</f>
        <v>780.27</v>
      </c>
      <c r="Y694" s="167">
        <f t="shared" si="172"/>
        <v>0.20041538461538466</v>
      </c>
      <c r="Z694" s="167">
        <f t="shared" si="173"/>
        <v>-0.12269064748201436</v>
      </c>
      <c r="AA694" s="167">
        <f t="shared" si="174"/>
        <v>6.9230769230769207E-2</v>
      </c>
      <c r="AB694" s="174">
        <f t="shared" si="200"/>
        <v>695</v>
      </c>
      <c r="AC694" s="161">
        <f>IFERROR(ROUND((VLOOKUP($A694,'ИЗ ГУГЛА'!$B:$Z,AC$1,0)+AE694)*AD694,),VLOOKUP($A694,'ИЗ ГУГЛА'!$B:$Z,AC$1,0))</f>
        <v>1090</v>
      </c>
      <c r="AD694" s="78">
        <v>1</v>
      </c>
      <c r="AE694" s="160">
        <v>0</v>
      </c>
      <c r="AF694" s="183">
        <v>1090</v>
      </c>
      <c r="AG694" s="152" t="s">
        <v>32458</v>
      </c>
      <c r="AH694" s="161">
        <f>IFERROR(ROUND((VLOOKUP($A694,'ИЗ ГУГЛА'!$B:$Z,AH$1,0)+AJ694)*AI694,),VLOOKUP($A694,'ИЗ ГУГЛА'!$B:$Z,AH$1,0))</f>
        <v>695</v>
      </c>
      <c r="AI694" s="78">
        <v>1</v>
      </c>
      <c r="AJ694" s="160">
        <v>0</v>
      </c>
      <c r="AK694" s="184">
        <v>695</v>
      </c>
      <c r="AL694" s="172" t="s">
        <v>33722</v>
      </c>
      <c r="AM694" s="161" t="str">
        <f>IFERROR(ROUND((VLOOKUP($A694,'ИЗ ГУГЛА'!$B:$Z,AM$1,0)+AO694)*AN694,),VLOOKUP($A694,'ИЗ ГУГЛА'!$B:$Z,AM$1,0))</f>
        <v/>
      </c>
      <c r="AN694" s="160">
        <v>1</v>
      </c>
      <c r="AO694" s="160">
        <v>0</v>
      </c>
      <c r="AP694" s="172"/>
      <c r="AQ694" s="172"/>
      <c r="AR694" s="161" t="str">
        <f>IFERROR(ROUND((VLOOKUP($A694,'ИЗ ГУГЛА'!$B:$Z,AR$1,0)+AT694)*AS694,),VLOOKUP($A694,'ИЗ ГУГЛА'!$B:$Z,AR$1,0))</f>
        <v/>
      </c>
      <c r="AS694" s="160">
        <v>1</v>
      </c>
      <c r="AT694" s="160">
        <v>0</v>
      </c>
      <c r="AU694" s="172"/>
      <c r="AV694" s="172"/>
    </row>
    <row r="695" spans="1:48" ht="31.5" thickTop="1" thickBot="1">
      <c r="A695" s="121">
        <v>443632</v>
      </c>
      <c r="B695" s="115">
        <f>VLOOKUP($A695,'Выгр Кат'!$A:$T,B$1,0)</f>
        <v>443632</v>
      </c>
      <c r="C695" s="116" t="str">
        <f>VLOOKUP($A695,'Выгр Кат'!$A:$T,C$1,0)</f>
        <v>Опора стойки передней подвески HOFER для ВАЗ 2110-2112</v>
      </c>
      <c r="D695" s="115" t="str">
        <f>VLOOKUP($A695,'Выгр Кат'!$A:$T,D$1,0)</f>
        <v>Y</v>
      </c>
      <c r="E695" s="115" t="str">
        <f>VLOOKUP($A695,'Выгр Кат'!$A:$T,E$1,0)</f>
        <v>1</v>
      </c>
      <c r="F695" s="115">
        <f>VLOOKUP($A695,'Выгр Кат'!$A:$T,F$1,0)</f>
        <v>0</v>
      </c>
      <c r="G695" s="115" t="str">
        <f>VLOOKUP($A695,'Выгр Кат'!$A:$T,G$1,0)</f>
        <v>HF564263</v>
      </c>
      <c r="H695" s="115">
        <f>VLOOKUP($A695,'Выгр Кат'!$A:$T,H$1,0)</f>
        <v>0</v>
      </c>
      <c r="I695" s="108" t="s">
        <v>5847</v>
      </c>
      <c r="J695" s="108" t="s">
        <v>5847</v>
      </c>
      <c r="K695" s="75" t="e">
        <f>VLOOKUP(J695,'Отчет Eplex'!$B:$E,4,0)</f>
        <v>#N/A</v>
      </c>
      <c r="L695" s="75" t="e">
        <f t="shared" si="202"/>
        <v>#N/A</v>
      </c>
      <c r="M695" s="72">
        <v>1</v>
      </c>
      <c r="N695" s="145" t="s">
        <v>1675</v>
      </c>
      <c r="O695" s="72" t="str">
        <f>IFERROR(IF(VLOOKUP(I695,'Прайс шпак'!C:F,4,0)=N695,"шпак","Ошибка"),"Ошибка")</f>
        <v>шпак</v>
      </c>
      <c r="P695" s="146">
        <f>INDEX('Прайс шпак'!$H:$H,MATCH(I695,'Прайс шпак'!$C:$C,0))*M695</f>
        <v>780</v>
      </c>
      <c r="Q695" s="72">
        <f>VLOOKUP(P695,Наценка!$A$1:$B$8,2,1)</f>
        <v>1.5</v>
      </c>
      <c r="R695" s="127">
        <f t="shared" ref="R690:R706" si="205">AB695*1.05</f>
        <v>1298.8500000000001</v>
      </c>
      <c r="S695" s="74">
        <f t="shared" si="197"/>
        <v>1290</v>
      </c>
      <c r="T695" s="75">
        <f>VLOOKUP($A695,'Выгр Кат'!$A:$T,T$1,0)</f>
        <v>780</v>
      </c>
      <c r="U695" s="75">
        <f>VLOOKUP($A695,'Выгр Кат'!$A:$T,U$1,0)</f>
        <v>1090</v>
      </c>
      <c r="V695" s="76">
        <f t="shared" si="203"/>
        <v>0</v>
      </c>
      <c r="W695" s="76">
        <f t="shared" si="204"/>
        <v>200</v>
      </c>
      <c r="X695" s="77">
        <f>IF(IFERROR(RIGHT(E695,1),"")="✔",S695*(1-#REF!),S695*(1-$X$2))</f>
        <v>1199.6999999999998</v>
      </c>
      <c r="Y695" s="167">
        <f t="shared" si="172"/>
        <v>0.5380769230769229</v>
      </c>
      <c r="Z695" s="167">
        <f t="shared" si="173"/>
        <v>3.0153597413096346E-2</v>
      </c>
      <c r="AA695" s="167">
        <f t="shared" si="174"/>
        <v>0.58589743589743581</v>
      </c>
      <c r="AB695" s="174">
        <f t="shared" si="200"/>
        <v>1237</v>
      </c>
      <c r="AC695" s="161">
        <f>IFERROR(ROUND((VLOOKUP($A695,'ИЗ ГУГЛА'!$B:$Z,AC$1,0)+AE695)*AD695,),VLOOKUP($A695,'ИЗ ГУГЛА'!$B:$Z,AC$1,0))</f>
        <v>1390</v>
      </c>
      <c r="AD695" s="78">
        <v>1</v>
      </c>
      <c r="AE695" s="160">
        <v>0</v>
      </c>
      <c r="AF695" s="183">
        <v>1390</v>
      </c>
      <c r="AG695" s="152" t="s">
        <v>32457</v>
      </c>
      <c r="AH695" s="161">
        <f>IFERROR(ROUND((VLOOKUP($A695,'ИЗ ГУГЛА'!$B:$Z,AH$1,0)+AJ695)*AI695,),VLOOKUP($A695,'ИЗ ГУГЛА'!$B:$Z,AH$1,0))</f>
        <v>1237</v>
      </c>
      <c r="AI695" s="78">
        <v>1</v>
      </c>
      <c r="AJ695" s="160">
        <v>0</v>
      </c>
      <c r="AK695" s="184">
        <v>1237</v>
      </c>
      <c r="AL695" s="172" t="s">
        <v>33439</v>
      </c>
      <c r="AM695" s="161" t="str">
        <f>IFERROR(ROUND((VLOOKUP($A695,'ИЗ ГУГЛА'!$B:$Z,AM$1,0)+AO695)*AN695,),VLOOKUP($A695,'ИЗ ГУГЛА'!$B:$Z,AM$1,0))</f>
        <v/>
      </c>
      <c r="AN695" s="160">
        <v>1</v>
      </c>
      <c r="AO695" s="160">
        <v>0</v>
      </c>
      <c r="AP695" s="172"/>
      <c r="AQ695" s="172"/>
      <c r="AR695" s="161" t="str">
        <f>IFERROR(ROUND((VLOOKUP($A695,'ИЗ ГУГЛА'!$B:$Z,AR$1,0)+AT695)*AS695,),VLOOKUP($A695,'ИЗ ГУГЛА'!$B:$Z,AR$1,0))</f>
        <v/>
      </c>
      <c r="AS695" s="160">
        <v>1</v>
      </c>
      <c r="AT695" s="160">
        <v>0</v>
      </c>
      <c r="AU695" s="172"/>
      <c r="AV695" s="172"/>
    </row>
    <row r="696" spans="1:48" ht="31.5" hidden="1" thickTop="1" thickBot="1">
      <c r="A696" s="121">
        <v>443634</v>
      </c>
      <c r="B696" s="115">
        <f>VLOOKUP($A696,'Выгр Кат'!$A:$T,B$1,0)</f>
        <v>443634</v>
      </c>
      <c r="C696" s="116" t="str">
        <f>VLOOKUP($A696,'Выгр Кат'!$A:$T,C$1,0)</f>
        <v>Опора стойки передней подвески HOFER для Лада Приора</v>
      </c>
      <c r="D696" s="115" t="str">
        <f>VLOOKUP($A696,'Выгр Кат'!$A:$T,D$1,0)</f>
        <v>Y</v>
      </c>
      <c r="E696" s="115" t="str">
        <f>VLOOKUP($A696,'Выгр Кат'!$A:$T,E$1,0)</f>
        <v>1</v>
      </c>
      <c r="F696" s="115">
        <f>VLOOKUP($A696,'Выгр Кат'!$A:$T,F$1,0)</f>
        <v>0</v>
      </c>
      <c r="G696" s="115" t="str">
        <f>VLOOKUP($A696,'Выгр Кат'!$A:$T,G$1,0)</f>
        <v>HF564264</v>
      </c>
      <c r="H696" s="115">
        <f>VLOOKUP($A696,'Выгр Кат'!$A:$T,H$1,0)</f>
        <v>0</v>
      </c>
      <c r="I696" s="108" t="s">
        <v>5849</v>
      </c>
      <c r="J696" s="108" t="s">
        <v>5849</v>
      </c>
      <c r="K696" s="75" t="e">
        <f>VLOOKUP(J696,'Отчет Eplex'!$B:$E,4,0)</f>
        <v>#N/A</v>
      </c>
      <c r="L696" s="75" t="e">
        <f t="shared" si="202"/>
        <v>#N/A</v>
      </c>
      <c r="M696" s="72">
        <v>1</v>
      </c>
      <c r="N696" s="145" t="s">
        <v>1675</v>
      </c>
      <c r="O696" s="72" t="str">
        <f>IFERROR(IF(VLOOKUP(I696,'Прайс шпак'!C:F,4,0)=N696,"шпак","Ошибка"),"Ошибка")</f>
        <v>шпак</v>
      </c>
      <c r="P696" s="146">
        <f>INDEX('Прайс шпак'!$H:$H,MATCH(I696,'Прайс шпак'!$C:$C,0))*M696</f>
        <v>750</v>
      </c>
      <c r="Q696" s="72">
        <f>VLOOKUP(P696,Наценка!$A$1:$B$8,2,1)</f>
        <v>1.5</v>
      </c>
      <c r="R696" s="180">
        <f>ROUNDDOWN(AB696,-2)</f>
        <v>1000</v>
      </c>
      <c r="S696" s="74">
        <f t="shared" si="197"/>
        <v>999</v>
      </c>
      <c r="T696" s="75">
        <f>VLOOKUP($A696,'Выгр Кат'!$A:$T,T$1,0)</f>
        <v>750</v>
      </c>
      <c r="U696" s="75">
        <f>VLOOKUP($A696,'Выгр Кат'!$A:$T,U$1,0)</f>
        <v>999</v>
      </c>
      <c r="V696" s="76">
        <f t="shared" si="203"/>
        <v>0</v>
      </c>
      <c r="W696" s="76">
        <f t="shared" si="204"/>
        <v>0</v>
      </c>
      <c r="X696" s="77">
        <f>IF(IFERROR(RIGHT(E696,1),"")="✔",S696*(1-#REF!),S696*(1-$X$2))</f>
        <v>929.06999999999994</v>
      </c>
      <c r="Y696" s="167">
        <f t="shared" si="172"/>
        <v>0.23875999999999986</v>
      </c>
      <c r="Z696" s="167">
        <f t="shared" si="173"/>
        <v>9.9738372093023317E-2</v>
      </c>
      <c r="AA696" s="167">
        <f t="shared" si="174"/>
        <v>0.37599999999999989</v>
      </c>
      <c r="AB696" s="174">
        <f t="shared" si="200"/>
        <v>1032</v>
      </c>
      <c r="AC696" s="161">
        <f>IFERROR(ROUND((VLOOKUP($A696,'ИЗ ГУГЛА'!$B:$Z,AC$1,0)+AE696)*AD696,),VLOOKUP($A696,'ИЗ ГУГЛА'!$B:$Z,AC$1,0))</f>
        <v>1290</v>
      </c>
      <c r="AD696" s="78">
        <v>1</v>
      </c>
      <c r="AE696" s="160">
        <v>0</v>
      </c>
      <c r="AF696" s="183">
        <v>1290</v>
      </c>
      <c r="AG696" s="152" t="s">
        <v>32460</v>
      </c>
      <c r="AH696" s="161">
        <f>IFERROR(ROUND((VLOOKUP($A696,'ИЗ ГУГЛА'!$B:$Z,AH$1,0)+AJ696)*AI696,),VLOOKUP($A696,'ИЗ ГУГЛА'!$B:$Z,AH$1,0))</f>
        <v>1032</v>
      </c>
      <c r="AI696" s="78">
        <v>1</v>
      </c>
      <c r="AJ696" s="160">
        <v>0</v>
      </c>
      <c r="AK696" s="184">
        <v>1032</v>
      </c>
      <c r="AL696" s="172" t="s">
        <v>33323</v>
      </c>
      <c r="AM696" s="161" t="str">
        <f>IFERROR(ROUND((VLOOKUP($A696,'ИЗ ГУГЛА'!$B:$Z,AM$1,0)+AO696)*AN696,),VLOOKUP($A696,'ИЗ ГУГЛА'!$B:$Z,AM$1,0))</f>
        <v/>
      </c>
      <c r="AN696" s="160">
        <v>1</v>
      </c>
      <c r="AO696" s="160">
        <v>0</v>
      </c>
      <c r="AP696" s="172"/>
      <c r="AQ696" s="172"/>
      <c r="AR696" s="161" t="str">
        <f>IFERROR(ROUND((VLOOKUP($A696,'ИЗ ГУГЛА'!$B:$Z,AR$1,0)+AT696)*AS696,),VLOOKUP($A696,'ИЗ ГУГЛА'!$B:$Z,AR$1,0))</f>
        <v/>
      </c>
      <c r="AS696" s="160">
        <v>1</v>
      </c>
      <c r="AT696" s="160">
        <v>0</v>
      </c>
      <c r="AU696" s="172"/>
      <c r="AV696" s="172"/>
    </row>
    <row r="697" spans="1:48" ht="46.5" thickTop="1" thickBot="1">
      <c r="A697" s="121">
        <v>443635</v>
      </c>
      <c r="B697" s="115">
        <f>VLOOKUP($A697,'Выгр Кат'!$A:$T,B$1,0)</f>
        <v>443635</v>
      </c>
      <c r="C697" s="116" t="str">
        <f>VLOOKUP($A697,'Выгр Кат'!$A:$T,C$1,0)</f>
        <v>Опора стойки передней подвески HOFER под ЭУР -12 мм для Лада Гранта</v>
      </c>
      <c r="D697" s="115" t="str">
        <f>VLOOKUP($A697,'Выгр Кат'!$A:$T,D$1,0)</f>
        <v>Y</v>
      </c>
      <c r="E697" s="115" t="str">
        <f>VLOOKUP($A697,'Выгр Кат'!$A:$T,E$1,0)</f>
        <v>1</v>
      </c>
      <c r="F697" s="115">
        <f>VLOOKUP($A697,'Выгр Кат'!$A:$T,F$1,0)</f>
        <v>0</v>
      </c>
      <c r="G697" s="115" t="str">
        <f>VLOOKUP($A697,'Выгр Кат'!$A:$T,G$1,0)</f>
        <v>HF564266</v>
      </c>
      <c r="H697" s="115">
        <f>VLOOKUP($A697,'Выгр Кат'!$A:$T,H$1,0)</f>
        <v>0</v>
      </c>
      <c r="I697" s="108" t="s">
        <v>5851</v>
      </c>
      <c r="J697" s="108" t="s">
        <v>5851</v>
      </c>
      <c r="K697" s="75" t="e">
        <f>VLOOKUP(J697,'Отчет Eplex'!$B:$E,4,0)</f>
        <v>#N/A</v>
      </c>
      <c r="L697" s="75" t="e">
        <f t="shared" si="202"/>
        <v>#N/A</v>
      </c>
      <c r="M697" s="72">
        <v>1</v>
      </c>
      <c r="N697" s="145" t="s">
        <v>1675</v>
      </c>
      <c r="O697" s="72" t="str">
        <f>IFERROR(IF(VLOOKUP(I697,'Прайс шпак'!C:F,4,0)=N697,"шпак","Ошибка"),"Ошибка")</f>
        <v>шпак</v>
      </c>
      <c r="P697" s="146">
        <f>INDEX('Прайс шпак'!$H:$H,MATCH(I697,'Прайс шпак'!$C:$C,0))*M697</f>
        <v>800</v>
      </c>
      <c r="Q697" s="72">
        <f>VLOOKUP(P697,Наценка!$A$1:$B$8,2,1)</f>
        <v>1.5</v>
      </c>
      <c r="R697" s="124">
        <f t="shared" ref="R696:R697" si="206">AB697*1</f>
        <v>1189</v>
      </c>
      <c r="S697" s="74">
        <f t="shared" si="197"/>
        <v>1190</v>
      </c>
      <c r="T697" s="75">
        <f>VLOOKUP($A697,'Выгр Кат'!$A:$T,T$1,0)</f>
        <v>800</v>
      </c>
      <c r="U697" s="75">
        <f>VLOOKUP($A697,'Выгр Кат'!$A:$T,U$1,0)</f>
        <v>1290</v>
      </c>
      <c r="V697" s="76">
        <f t="shared" si="203"/>
        <v>0</v>
      </c>
      <c r="W697" s="76">
        <f t="shared" si="204"/>
        <v>-100</v>
      </c>
      <c r="X697" s="77">
        <f>IF(IFERROR(RIGHT(E697,1),"")="✔",S697*(1-#REF!),S697*(1-$X$2))</f>
        <v>1106.6999999999998</v>
      </c>
      <c r="Y697" s="167">
        <f t="shared" si="172"/>
        <v>0.3833749999999998</v>
      </c>
      <c r="Z697" s="167">
        <f t="shared" si="173"/>
        <v>6.9217830109335729E-2</v>
      </c>
      <c r="AA697" s="167">
        <f t="shared" si="174"/>
        <v>0.48625000000000007</v>
      </c>
      <c r="AB697" s="174">
        <f t="shared" si="200"/>
        <v>1189</v>
      </c>
      <c r="AC697" s="161">
        <f>IFERROR(ROUND((VLOOKUP($A697,'ИЗ ГУГЛА'!$B:$Z,AC$1,0)+AE697)*AD697,),VLOOKUP($A697,'ИЗ ГУГЛА'!$B:$Z,AC$1,0))</f>
        <v>1390</v>
      </c>
      <c r="AD697" s="78">
        <v>1</v>
      </c>
      <c r="AE697" s="160">
        <v>0</v>
      </c>
      <c r="AF697" s="183">
        <v>1390</v>
      </c>
      <c r="AG697" s="152" t="s">
        <v>32459</v>
      </c>
      <c r="AH697" s="161">
        <f>IFERROR(ROUND((VLOOKUP($A697,'ИЗ ГУГЛА'!$B:$Z,AH$1,0)+AJ697)*AI697,),VLOOKUP($A697,'ИЗ ГУГЛА'!$B:$Z,AH$1,0))</f>
        <v>1189</v>
      </c>
      <c r="AI697" s="78">
        <v>1</v>
      </c>
      <c r="AJ697" s="160">
        <v>0</v>
      </c>
      <c r="AK697" s="184">
        <v>1189</v>
      </c>
      <c r="AL697" s="172" t="s">
        <v>33324</v>
      </c>
      <c r="AM697" s="161" t="str">
        <f>IFERROR(ROUND((VLOOKUP($A697,'ИЗ ГУГЛА'!$B:$Z,AM$1,0)+AO697)*AN697,),VLOOKUP($A697,'ИЗ ГУГЛА'!$B:$Z,AM$1,0))</f>
        <v/>
      </c>
      <c r="AN697" s="160">
        <v>1</v>
      </c>
      <c r="AO697" s="160">
        <v>0</v>
      </c>
      <c r="AP697" s="172"/>
      <c r="AQ697" s="172"/>
      <c r="AR697" s="161" t="str">
        <f>IFERROR(ROUND((VLOOKUP($A697,'ИЗ ГУГЛА'!$B:$Z,AR$1,0)+AT697)*AS697,),VLOOKUP($A697,'ИЗ ГУГЛА'!$B:$Z,AR$1,0))</f>
        <v/>
      </c>
      <c r="AS697" s="160">
        <v>1</v>
      </c>
      <c r="AT697" s="160">
        <v>0</v>
      </c>
      <c r="AU697" s="172"/>
      <c r="AV697" s="172"/>
    </row>
    <row r="698" spans="1:48" ht="46.5" thickTop="1" thickBot="1">
      <c r="A698" s="121">
        <v>443595</v>
      </c>
      <c r="B698" s="115">
        <f>VLOOKUP($A698,'Выгр Кат'!$A:$T,B$1,0)</f>
        <v>355338</v>
      </c>
      <c r="C698" s="116" t="str">
        <f>VLOOKUP($A698,'Выгр Кат'!$A:$T,C$1,0)</f>
        <v>Пружины задней подвески ППРЗ с занижением 30 мм для ВАЗ 2108-21099, 2110-2112, 2113-2115</v>
      </c>
      <c r="D698" s="115" t="str">
        <f>VLOOKUP($A698,'Выгр Кат'!$A:$T,D$1,0)</f>
        <v>Y</v>
      </c>
      <c r="E698" s="115" t="str">
        <f>VLOOKUP($A698,'Выгр Кат'!$A:$T,E$1,0)</f>
        <v>1</v>
      </c>
      <c r="F698" s="115">
        <f>VLOOKUP($A698,'Выгр Кат'!$A:$T,F$1,0)</f>
        <v>0</v>
      </c>
      <c r="G698" s="115" t="str">
        <f>VLOOKUP($A698,'Выгр Кат'!$A:$T,G$1,0)</f>
        <v>PPRZ00025</v>
      </c>
      <c r="H698" s="115">
        <f>VLOOKUP($A698,'Выгр Кат'!$A:$T,H$1,0)</f>
        <v>0</v>
      </c>
      <c r="I698" s="108" t="s">
        <v>30075</v>
      </c>
      <c r="J698" s="108" t="s">
        <v>30075</v>
      </c>
      <c r="K698" s="75" t="e">
        <f>VLOOKUP(J698,'Отчет Eplex'!$B:$E,4,0)</f>
        <v>#N/A</v>
      </c>
      <c r="L698" s="75" t="e">
        <f t="shared" si="202"/>
        <v>#N/A</v>
      </c>
      <c r="M698" s="72">
        <v>1</v>
      </c>
      <c r="N698" s="145" t="s">
        <v>29962</v>
      </c>
      <c r="O698" s="72" t="str">
        <f>IFERROR(IF(VLOOKUP(I698,'Прайс шпак'!C:F,4,0)=N698,"шпак","Ошибка"),"Ошибка")</f>
        <v>шпак</v>
      </c>
      <c r="P698" s="146">
        <f>INDEX('Прайс шпак'!$H:$H,MATCH(I698,'Прайс шпак'!$C:$C,0))*M698</f>
        <v>1850</v>
      </c>
      <c r="Q698" s="72">
        <f>VLOOKUP(P698,Наценка!$A$1:$B$8,2,1)</f>
        <v>1.39</v>
      </c>
      <c r="R698" s="126">
        <f t="shared" ref="R696:R706" si="207">AB698*1.04</f>
        <v>2897.44</v>
      </c>
      <c r="S698" s="74">
        <f t="shared" si="197"/>
        <v>2890</v>
      </c>
      <c r="T698" s="75">
        <f>VLOOKUP($A698,'Выгр Кат'!$A:$T,T$1,0)</f>
        <v>1850</v>
      </c>
      <c r="U698" s="75">
        <f>VLOOKUP($A698,'Выгр Кат'!$A:$T,U$1,0)</f>
        <v>2990</v>
      </c>
      <c r="V698" s="76">
        <f t="shared" si="203"/>
        <v>0</v>
      </c>
      <c r="W698" s="76">
        <f t="shared" si="204"/>
        <v>-100</v>
      </c>
      <c r="X698" s="77">
        <f>IF(IFERROR(RIGHT(E698,1),"")="✔",S698*(1-#REF!),S698*(1-$X$2))</f>
        <v>2687.7</v>
      </c>
      <c r="Y698" s="167">
        <f t="shared" si="172"/>
        <v>0.45281081081081065</v>
      </c>
      <c r="Z698" s="167">
        <f t="shared" si="173"/>
        <v>3.5283560660445148E-2</v>
      </c>
      <c r="AA698" s="167">
        <f t="shared" si="174"/>
        <v>0.50594594594594589</v>
      </c>
      <c r="AB698" s="174">
        <f t="shared" si="200"/>
        <v>2786</v>
      </c>
      <c r="AC698" s="161">
        <f>IFERROR(ROUND((VLOOKUP($A698,'ИЗ ГУГЛА'!$B:$Z,AC$1,0)+AE698)*AD698,),VLOOKUP($A698,'ИЗ ГУГЛА'!$B:$Z,AC$1,0))</f>
        <v>2890</v>
      </c>
      <c r="AD698" s="78">
        <v>1</v>
      </c>
      <c r="AE698" s="160">
        <v>0</v>
      </c>
      <c r="AF698" s="183">
        <v>2890</v>
      </c>
      <c r="AG698" s="152" t="s">
        <v>30494</v>
      </c>
      <c r="AH698" s="161">
        <f>IFERROR(ROUND((VLOOKUP($A698,'ИЗ ГУГЛА'!$B:$Z,AH$1,0)+AJ698)*AI698,),VLOOKUP($A698,'ИЗ ГУГЛА'!$B:$Z,AH$1,0))</f>
        <v>2786</v>
      </c>
      <c r="AI698" s="78">
        <v>1</v>
      </c>
      <c r="AJ698" s="160">
        <v>0</v>
      </c>
      <c r="AK698" s="184">
        <v>2786</v>
      </c>
      <c r="AL698" s="172" t="s">
        <v>33313</v>
      </c>
      <c r="AM698" s="161" t="str">
        <f>IFERROR(ROUND((VLOOKUP($A698,'ИЗ ГУГЛА'!$B:$Z,AM$1,0)+AO698)*AN698,),VLOOKUP($A698,'ИЗ ГУГЛА'!$B:$Z,AM$1,0))</f>
        <v/>
      </c>
      <c r="AN698" s="160">
        <v>1</v>
      </c>
      <c r="AO698" s="160">
        <v>0</v>
      </c>
      <c r="AP698" s="172"/>
      <c r="AQ698" s="172"/>
      <c r="AR698" s="161" t="str">
        <f>IFERROR(ROUND((VLOOKUP($A698,'ИЗ ГУГЛА'!$B:$Z,AR$1,0)+AT698)*AS698,),VLOOKUP($A698,'ИЗ ГУГЛА'!$B:$Z,AR$1,0))</f>
        <v/>
      </c>
      <c r="AS698" s="160">
        <v>1</v>
      </c>
      <c r="AT698" s="160">
        <v>0</v>
      </c>
      <c r="AU698" s="172"/>
      <c r="AV698" s="172"/>
    </row>
    <row r="699" spans="1:48" ht="46.5" thickTop="1" thickBot="1">
      <c r="A699" s="121">
        <v>443596</v>
      </c>
      <c r="B699" s="115">
        <f>VLOOKUP($A699,'Выгр Кат'!$A:$T,B$1,0)</f>
        <v>358168</v>
      </c>
      <c r="C699" s="116" t="str">
        <f>VLOOKUP($A699,'Выгр Кат'!$A:$T,C$1,0)</f>
        <v>Пружины задней подвески ППРЗ с занижением 50 мм для ВАЗ 2108-21099, 2110-2112, 2113-2115</v>
      </c>
      <c r="D699" s="115" t="str">
        <f>VLOOKUP($A699,'Выгр Кат'!$A:$T,D$1,0)</f>
        <v>Y</v>
      </c>
      <c r="E699" s="115" t="str">
        <f>VLOOKUP($A699,'Выгр Кат'!$A:$T,E$1,0)</f>
        <v>1</v>
      </c>
      <c r="F699" s="115">
        <f>VLOOKUP($A699,'Выгр Кат'!$A:$T,F$1,0)</f>
        <v>0</v>
      </c>
      <c r="G699" s="115" t="str">
        <f>VLOOKUP($A699,'Выгр Кат'!$A:$T,G$1,0)</f>
        <v>PPRZ00026</v>
      </c>
      <c r="H699" s="115">
        <f>VLOOKUP($A699,'Выгр Кат'!$A:$T,H$1,0)</f>
        <v>0</v>
      </c>
      <c r="I699" s="108" t="s">
        <v>30324</v>
      </c>
      <c r="J699" s="108" t="s">
        <v>30324</v>
      </c>
      <c r="K699" s="75" t="e">
        <f>VLOOKUP(J699,'Отчет Eplex'!$B:$E,4,0)</f>
        <v>#N/A</v>
      </c>
      <c r="L699" s="75" t="e">
        <f t="shared" si="202"/>
        <v>#N/A</v>
      </c>
      <c r="M699" s="72">
        <v>1</v>
      </c>
      <c r="N699" s="145" t="s">
        <v>29962</v>
      </c>
      <c r="O699" s="72" t="str">
        <f>IFERROR(IF(VLOOKUP(I699,'Прайс шпак'!C:F,4,0)=N699,"шпак","Ошибка"),"Ошибка")</f>
        <v>шпак</v>
      </c>
      <c r="P699" s="146">
        <f>INDEX('Прайс шпак'!$H:$H,MATCH(I699,'Прайс шпак'!$C:$C,0))*M699</f>
        <v>1850</v>
      </c>
      <c r="Q699" s="72">
        <f>VLOOKUP(P699,Наценка!$A$1:$B$8,2,1)</f>
        <v>1.39</v>
      </c>
      <c r="R699" s="126">
        <f t="shared" si="207"/>
        <v>2897.44</v>
      </c>
      <c r="S699" s="74">
        <f t="shared" si="197"/>
        <v>2890</v>
      </c>
      <c r="T699" s="75">
        <f>VLOOKUP($A699,'Выгр Кат'!$A:$T,T$1,0)</f>
        <v>1850</v>
      </c>
      <c r="U699" s="75">
        <f>VLOOKUP($A699,'Выгр Кат'!$A:$T,U$1,0)</f>
        <v>2990</v>
      </c>
      <c r="V699" s="76">
        <f t="shared" si="203"/>
        <v>0</v>
      </c>
      <c r="W699" s="76">
        <f t="shared" si="204"/>
        <v>-100</v>
      </c>
      <c r="X699" s="77">
        <f>IF(IFERROR(RIGHT(E699,1),"")="✔",S699*(1-#REF!),S699*(1-$X$2))</f>
        <v>2687.7</v>
      </c>
      <c r="Y699" s="167">
        <f t="shared" si="172"/>
        <v>0.45281081081081065</v>
      </c>
      <c r="Z699" s="167">
        <f t="shared" si="173"/>
        <v>3.5283560660445148E-2</v>
      </c>
      <c r="AA699" s="167">
        <f t="shared" si="174"/>
        <v>0.50594594594594589</v>
      </c>
      <c r="AB699" s="174">
        <f t="shared" si="200"/>
        <v>2786</v>
      </c>
      <c r="AC699" s="161" t="str">
        <f>IFERROR(ROUND((VLOOKUP($A699,'ИЗ ГУГЛА'!$B:$Z,AC$1,0)+AE699)*AD699,),VLOOKUP($A699,'ИЗ ГУГЛА'!$B:$Z,AC$1,0))</f>
        <v/>
      </c>
      <c r="AD699" s="78">
        <v>1</v>
      </c>
      <c r="AE699" s="160">
        <v>0</v>
      </c>
      <c r="AF699" s="162">
        <v>2790</v>
      </c>
      <c r="AG699" s="152"/>
      <c r="AH699" s="161">
        <f>IFERROR(ROUND((VLOOKUP($A699,'ИЗ ГУГЛА'!$B:$Z,AH$1,0)+AJ699)*AI699,),VLOOKUP($A699,'ИЗ ГУГЛА'!$B:$Z,AH$1,0))</f>
        <v>2786</v>
      </c>
      <c r="AI699" s="78">
        <v>1</v>
      </c>
      <c r="AJ699" s="160">
        <v>0</v>
      </c>
      <c r="AK699" s="184">
        <v>2786</v>
      </c>
      <c r="AL699" s="172" t="s">
        <v>33314</v>
      </c>
      <c r="AM699" s="161" t="str">
        <f>IFERROR(ROUND((VLOOKUP($A699,'ИЗ ГУГЛА'!$B:$Z,AM$1,0)+AO699)*AN699,),VLOOKUP($A699,'ИЗ ГУГЛА'!$B:$Z,AM$1,0))</f>
        <v/>
      </c>
      <c r="AN699" s="160">
        <v>1</v>
      </c>
      <c r="AO699" s="160">
        <v>0</v>
      </c>
      <c r="AP699" s="172"/>
      <c r="AQ699" s="172"/>
      <c r="AR699" s="161" t="str">
        <f>IFERROR(ROUND((VLOOKUP($A699,'ИЗ ГУГЛА'!$B:$Z,AR$1,0)+AT699)*AS699,),VLOOKUP($A699,'ИЗ ГУГЛА'!$B:$Z,AR$1,0))</f>
        <v/>
      </c>
      <c r="AS699" s="160">
        <v>1</v>
      </c>
      <c r="AT699" s="160">
        <v>0</v>
      </c>
      <c r="AU699" s="172"/>
      <c r="AV699" s="172"/>
    </row>
    <row r="700" spans="1:48" ht="46.5" thickTop="1" thickBot="1">
      <c r="A700" s="121">
        <v>443597</v>
      </c>
      <c r="B700" s="115">
        <f>VLOOKUP($A700,'Выгр Кат'!$A:$T,B$1,0)</f>
        <v>355339</v>
      </c>
      <c r="C700" s="116" t="str">
        <f>VLOOKUP($A700,'Выгр Кат'!$A:$T,C$1,0)</f>
        <v>Пружины задней подвески ППРЗ с занижением 70 мм для ВАЗ 2108-21099, 2110-2112, 2113-2115</v>
      </c>
      <c r="D700" s="115" t="str">
        <f>VLOOKUP($A700,'Выгр Кат'!$A:$T,D$1,0)</f>
        <v>Y</v>
      </c>
      <c r="E700" s="115" t="str">
        <f>VLOOKUP($A700,'Выгр Кат'!$A:$T,E$1,0)</f>
        <v>1</v>
      </c>
      <c r="F700" s="115">
        <f>VLOOKUP($A700,'Выгр Кат'!$A:$T,F$1,0)</f>
        <v>0</v>
      </c>
      <c r="G700" s="115" t="str">
        <f>VLOOKUP($A700,'Выгр Кат'!$A:$T,G$1,0)</f>
        <v>PPRZ00027</v>
      </c>
      <c r="H700" s="115">
        <f>VLOOKUP($A700,'Выгр Кат'!$A:$T,H$1,0)</f>
        <v>0</v>
      </c>
      <c r="I700" s="108" t="s">
        <v>30078</v>
      </c>
      <c r="J700" s="108" t="s">
        <v>30078</v>
      </c>
      <c r="K700" s="75" t="e">
        <f>VLOOKUP(J700,'Отчет Eplex'!$B:$E,4,0)</f>
        <v>#N/A</v>
      </c>
      <c r="L700" s="75" t="e">
        <f t="shared" si="202"/>
        <v>#N/A</v>
      </c>
      <c r="M700" s="72">
        <v>1</v>
      </c>
      <c r="N700" s="145" t="s">
        <v>29962</v>
      </c>
      <c r="O700" s="72" t="str">
        <f>IFERROR(IF(VLOOKUP(I700,'Прайс шпак'!C:F,4,0)=N700,"шпак","Ошибка"),"Ошибка")</f>
        <v>шпак</v>
      </c>
      <c r="P700" s="146">
        <f>INDEX('Прайс шпак'!$H:$H,MATCH(I700,'Прайс шпак'!$C:$C,0))*M700</f>
        <v>1850</v>
      </c>
      <c r="Q700" s="72">
        <f>VLOOKUP(P700,Наценка!$A$1:$B$8,2,1)</f>
        <v>1.39</v>
      </c>
      <c r="R700" s="126">
        <f t="shared" si="207"/>
        <v>2897.44</v>
      </c>
      <c r="S700" s="74">
        <f t="shared" si="197"/>
        <v>2890</v>
      </c>
      <c r="T700" s="75">
        <f>VLOOKUP($A700,'Выгр Кат'!$A:$T,T$1,0)</f>
        <v>1850</v>
      </c>
      <c r="U700" s="75">
        <f>VLOOKUP($A700,'Выгр Кат'!$A:$T,U$1,0)</f>
        <v>2990</v>
      </c>
      <c r="V700" s="76">
        <f t="shared" si="203"/>
        <v>0</v>
      </c>
      <c r="W700" s="76">
        <f t="shared" si="204"/>
        <v>-100</v>
      </c>
      <c r="X700" s="77">
        <f>IF(IFERROR(RIGHT(E700,1),"")="✔",S700*(1-#REF!),S700*(1-$X$2))</f>
        <v>2687.7</v>
      </c>
      <c r="Y700" s="167">
        <f t="shared" si="172"/>
        <v>0.45281081081081065</v>
      </c>
      <c r="Z700" s="167">
        <f t="shared" si="173"/>
        <v>3.5283560660445148E-2</v>
      </c>
      <c r="AA700" s="167">
        <f t="shared" si="174"/>
        <v>0.50594594594594589</v>
      </c>
      <c r="AB700" s="174">
        <f t="shared" si="200"/>
        <v>2786</v>
      </c>
      <c r="AC700" s="161">
        <f>IFERROR(ROUND((VLOOKUP($A700,'ИЗ ГУГЛА'!$B:$Z,AC$1,0)+AE700)*AD700,),VLOOKUP($A700,'ИЗ ГУГЛА'!$B:$Z,AC$1,0))</f>
        <v>2890</v>
      </c>
      <c r="AD700" s="78">
        <v>1</v>
      </c>
      <c r="AE700" s="160">
        <v>0</v>
      </c>
      <c r="AF700" s="183">
        <v>2890</v>
      </c>
      <c r="AG700" s="152" t="s">
        <v>30495</v>
      </c>
      <c r="AH700" s="161">
        <f>IFERROR(ROUND((VLOOKUP($A700,'ИЗ ГУГЛА'!$B:$Z,AH$1,0)+AJ700)*AI700,),VLOOKUP($A700,'ИЗ ГУГЛА'!$B:$Z,AH$1,0))</f>
        <v>2786</v>
      </c>
      <c r="AI700" s="78">
        <v>1</v>
      </c>
      <c r="AJ700" s="160">
        <v>0</v>
      </c>
      <c r="AK700" s="184">
        <v>2786</v>
      </c>
      <c r="AL700" s="172" t="s">
        <v>33315</v>
      </c>
      <c r="AM700" s="161" t="str">
        <f>IFERROR(ROUND((VLOOKUP($A700,'ИЗ ГУГЛА'!$B:$Z,AM$1,0)+AO700)*AN700,),VLOOKUP($A700,'ИЗ ГУГЛА'!$B:$Z,AM$1,0))</f>
        <v/>
      </c>
      <c r="AN700" s="160">
        <v>1</v>
      </c>
      <c r="AO700" s="160">
        <v>0</v>
      </c>
      <c r="AP700" s="172"/>
      <c r="AQ700" s="172"/>
      <c r="AR700" s="161" t="str">
        <f>IFERROR(ROUND((VLOOKUP($A700,'ИЗ ГУГЛА'!$B:$Z,AR$1,0)+AT700)*AS700,),VLOOKUP($A700,'ИЗ ГУГЛА'!$B:$Z,AR$1,0))</f>
        <v/>
      </c>
      <c r="AS700" s="160">
        <v>1</v>
      </c>
      <c r="AT700" s="160">
        <v>0</v>
      </c>
      <c r="AU700" s="172"/>
      <c r="AV700" s="172"/>
    </row>
    <row r="701" spans="1:48" ht="46.5" thickTop="1" thickBot="1">
      <c r="A701" s="121">
        <v>443598</v>
      </c>
      <c r="B701" s="115">
        <f>VLOOKUP($A701,'Выгр Кат'!$A:$T,B$1,0)</f>
        <v>355340</v>
      </c>
      <c r="C701" s="116" t="str">
        <f>VLOOKUP($A701,'Выгр Кат'!$A:$T,C$1,0)</f>
        <v>Пружины задней подвески ППРЗ с занижением 90 мм для ВАЗ 2108-21099, 2110-2112, 2113-2115</v>
      </c>
      <c r="D701" s="115" t="str">
        <f>VLOOKUP($A701,'Выгр Кат'!$A:$T,D$1,0)</f>
        <v>Y</v>
      </c>
      <c r="E701" s="115" t="str">
        <f>VLOOKUP($A701,'Выгр Кат'!$A:$T,E$1,0)</f>
        <v>1</v>
      </c>
      <c r="F701" s="115">
        <f>VLOOKUP($A701,'Выгр Кат'!$A:$T,F$1,0)</f>
        <v>0</v>
      </c>
      <c r="G701" s="115" t="str">
        <f>VLOOKUP($A701,'Выгр Кат'!$A:$T,G$1,0)</f>
        <v>PPRZ00028</v>
      </c>
      <c r="H701" s="115">
        <f>VLOOKUP($A701,'Выгр Кат'!$A:$T,H$1,0)</f>
        <v>0</v>
      </c>
      <c r="I701" s="108" t="s">
        <v>30081</v>
      </c>
      <c r="J701" s="108" t="s">
        <v>30081</v>
      </c>
      <c r="K701" s="75" t="e">
        <f>VLOOKUP(J701,'Отчет Eplex'!$B:$E,4,0)</f>
        <v>#N/A</v>
      </c>
      <c r="L701" s="75" t="e">
        <f t="shared" si="202"/>
        <v>#N/A</v>
      </c>
      <c r="M701" s="72">
        <v>1</v>
      </c>
      <c r="N701" s="145" t="s">
        <v>29962</v>
      </c>
      <c r="O701" s="72" t="str">
        <f>IFERROR(IF(VLOOKUP(I701,'Прайс шпак'!C:F,4,0)=N701,"шпак","Ошибка"),"Ошибка")</f>
        <v>шпак</v>
      </c>
      <c r="P701" s="146">
        <f>INDEX('Прайс шпак'!$H:$H,MATCH(I701,'Прайс шпак'!$C:$C,0))*M701</f>
        <v>1850</v>
      </c>
      <c r="Q701" s="72">
        <f>VLOOKUP(P701,Наценка!$A$1:$B$8,2,1)</f>
        <v>1.39</v>
      </c>
      <c r="R701" s="126">
        <f t="shared" si="207"/>
        <v>2897.44</v>
      </c>
      <c r="S701" s="74">
        <f t="shared" si="197"/>
        <v>2890</v>
      </c>
      <c r="T701" s="75">
        <f>VLOOKUP($A701,'Выгр Кат'!$A:$T,T$1,0)</f>
        <v>1850</v>
      </c>
      <c r="U701" s="75">
        <f>VLOOKUP($A701,'Выгр Кат'!$A:$T,U$1,0)</f>
        <v>2990</v>
      </c>
      <c r="V701" s="76">
        <f t="shared" si="203"/>
        <v>0</v>
      </c>
      <c r="W701" s="76">
        <f t="shared" si="204"/>
        <v>-100</v>
      </c>
      <c r="X701" s="77">
        <f>IF(IFERROR(RIGHT(E701,1),"")="✔",S701*(1-#REF!),S701*(1-$X$2))</f>
        <v>2687.7</v>
      </c>
      <c r="Y701" s="167">
        <f t="shared" si="172"/>
        <v>0.45281081081081065</v>
      </c>
      <c r="Z701" s="167">
        <f t="shared" si="173"/>
        <v>3.5283560660445148E-2</v>
      </c>
      <c r="AA701" s="167">
        <f t="shared" si="174"/>
        <v>0.50594594594594589</v>
      </c>
      <c r="AB701" s="174">
        <f t="shared" si="200"/>
        <v>2786</v>
      </c>
      <c r="AC701" s="161">
        <f>IFERROR(ROUND((VLOOKUP($A701,'ИЗ ГУГЛА'!$B:$Z,AC$1,0)+AE701)*AD701,),VLOOKUP($A701,'ИЗ ГУГЛА'!$B:$Z,AC$1,0))</f>
        <v>2890</v>
      </c>
      <c r="AD701" s="78">
        <v>1</v>
      </c>
      <c r="AE701" s="160">
        <v>0</v>
      </c>
      <c r="AF701" s="183">
        <v>2890</v>
      </c>
      <c r="AG701" s="152" t="s">
        <v>30496</v>
      </c>
      <c r="AH701" s="161">
        <f>IFERROR(ROUND((VLOOKUP($A701,'ИЗ ГУГЛА'!$B:$Z,AH$1,0)+AJ701)*AI701,),VLOOKUP($A701,'ИЗ ГУГЛА'!$B:$Z,AH$1,0))</f>
        <v>2786</v>
      </c>
      <c r="AI701" s="78">
        <v>1</v>
      </c>
      <c r="AJ701" s="160">
        <v>0</v>
      </c>
      <c r="AK701" s="184">
        <v>2786</v>
      </c>
      <c r="AL701" s="172" t="s">
        <v>33316</v>
      </c>
      <c r="AM701" s="161" t="str">
        <f>IFERROR(ROUND((VLOOKUP($A701,'ИЗ ГУГЛА'!$B:$Z,AM$1,0)+AO701)*AN701,),VLOOKUP($A701,'ИЗ ГУГЛА'!$B:$Z,AM$1,0))</f>
        <v/>
      </c>
      <c r="AN701" s="160">
        <v>1</v>
      </c>
      <c r="AO701" s="160">
        <v>0</v>
      </c>
      <c r="AP701" s="172"/>
      <c r="AQ701" s="172"/>
      <c r="AR701" s="161" t="str">
        <f>IFERROR(ROUND((VLOOKUP($A701,'ИЗ ГУГЛА'!$B:$Z,AR$1,0)+AT701)*AS701,),VLOOKUP($A701,'ИЗ ГУГЛА'!$B:$Z,AR$1,0))</f>
        <v/>
      </c>
      <c r="AS701" s="160">
        <v>1</v>
      </c>
      <c r="AT701" s="160">
        <v>0</v>
      </c>
      <c r="AU701" s="172"/>
      <c r="AV701" s="172"/>
    </row>
    <row r="702" spans="1:48" ht="46.5" thickTop="1" thickBot="1">
      <c r="A702" s="121">
        <v>443599</v>
      </c>
      <c r="B702" s="115">
        <f>VLOOKUP($A702,'Выгр Кат'!$A:$T,B$1,0)</f>
        <v>355511</v>
      </c>
      <c r="C702" s="116" t="str">
        <f>VLOOKUP($A702,'Выгр Кат'!$A:$T,C$1,0)</f>
        <v>Пружины передней подвески ППРЗ для ВАЗ 2108-21099, 2110-2112, 2113-2115</v>
      </c>
      <c r="D702" s="115" t="str">
        <f>VLOOKUP($A702,'Выгр Кат'!$A:$T,D$1,0)</f>
        <v>Y</v>
      </c>
      <c r="E702" s="115" t="str">
        <f>VLOOKUP($A702,'Выгр Кат'!$A:$T,E$1,0)</f>
        <v>1</v>
      </c>
      <c r="F702" s="115">
        <f>VLOOKUP($A702,'Выгр Кат'!$A:$T,F$1,0)</f>
        <v>0</v>
      </c>
      <c r="G702" s="115" t="str">
        <f>VLOOKUP($A702,'Выгр Кат'!$A:$T,G$1,0)</f>
        <v>PPRZ00007</v>
      </c>
      <c r="H702" s="115">
        <f>VLOOKUP($A702,'Выгр Кат'!$A:$T,H$1,0)</f>
        <v>0</v>
      </c>
      <c r="I702" s="108" t="s">
        <v>29976</v>
      </c>
      <c r="J702" s="108" t="s">
        <v>29976</v>
      </c>
      <c r="K702" s="75" t="e">
        <f>VLOOKUP(J702,'Отчет Eplex'!$B:$E,4,0)</f>
        <v>#N/A</v>
      </c>
      <c r="L702" s="75" t="e">
        <f t="shared" si="202"/>
        <v>#N/A</v>
      </c>
      <c r="M702" s="72">
        <v>1</v>
      </c>
      <c r="N702" s="145" t="s">
        <v>29962</v>
      </c>
      <c r="O702" s="72" t="str">
        <f>IFERROR(IF(VLOOKUP(I702,'Прайс шпак'!C:F,4,0)=N702,"шпак","Ошибка"),"Ошибка")</f>
        <v>шпак</v>
      </c>
      <c r="P702" s="146">
        <f>INDEX('Прайс шпак'!$H:$H,MATCH(I702,'Прайс шпак'!$C:$C,0))*M702</f>
        <v>1650</v>
      </c>
      <c r="Q702" s="72">
        <f>VLOOKUP(P702,Наценка!$A$1:$B$8,2,1)</f>
        <v>1.39</v>
      </c>
      <c r="R702" s="124">
        <f>AB702*1</f>
        <v>2746</v>
      </c>
      <c r="S702" s="74">
        <f t="shared" si="197"/>
        <v>2790</v>
      </c>
      <c r="T702" s="75">
        <f>VLOOKUP($A702,'Выгр Кат'!$A:$T,T$1,0)</f>
        <v>1650</v>
      </c>
      <c r="U702" s="75">
        <f>VLOOKUP($A702,'Выгр Кат'!$A:$T,U$1,0)</f>
        <v>2990</v>
      </c>
      <c r="V702" s="76">
        <f t="shared" si="203"/>
        <v>0</v>
      </c>
      <c r="W702" s="76">
        <f t="shared" si="204"/>
        <v>-200</v>
      </c>
      <c r="X702" s="77">
        <f>IF(IFERROR(RIGHT(E702,1),"")="✔",S702*(1-#REF!),S702*(1-$X$2))</f>
        <v>2594.6999999999998</v>
      </c>
      <c r="Y702" s="167">
        <f t="shared" si="172"/>
        <v>0.57254545454545447</v>
      </c>
      <c r="Z702" s="167">
        <f t="shared" si="173"/>
        <v>5.509832483612534E-2</v>
      </c>
      <c r="AA702" s="167">
        <f t="shared" si="174"/>
        <v>0.6642424242424243</v>
      </c>
      <c r="AB702" s="174">
        <f t="shared" si="200"/>
        <v>2746</v>
      </c>
      <c r="AC702" s="161">
        <f>IFERROR(ROUND((VLOOKUP($A702,'ИЗ ГУГЛА'!$B:$Z,AC$1,0)+AE702)*AD702,),VLOOKUP($A702,'ИЗ ГУГЛА'!$B:$Z,AC$1,0))</f>
        <v>2590</v>
      </c>
      <c r="AD702" s="78">
        <v>1</v>
      </c>
      <c r="AE702" s="160">
        <v>0</v>
      </c>
      <c r="AF702" s="183">
        <v>2590</v>
      </c>
      <c r="AG702" s="152" t="s">
        <v>30497</v>
      </c>
      <c r="AH702" s="161">
        <f>IFERROR(ROUND((VLOOKUP($A702,'ИЗ ГУГЛА'!$B:$Z,AH$1,0)+AJ702)*AI702,),VLOOKUP($A702,'ИЗ ГУГЛА'!$B:$Z,AH$1,0))</f>
        <v>2746</v>
      </c>
      <c r="AI702" s="78">
        <v>1</v>
      </c>
      <c r="AJ702" s="160">
        <v>0</v>
      </c>
      <c r="AK702" s="184">
        <v>2746</v>
      </c>
      <c r="AL702" s="172" t="s">
        <v>33317</v>
      </c>
      <c r="AM702" s="161" t="str">
        <f>IFERROR(ROUND((VLOOKUP($A702,'ИЗ ГУГЛА'!$B:$Z,AM$1,0)+AO702)*AN702,),VLOOKUP($A702,'ИЗ ГУГЛА'!$B:$Z,AM$1,0))</f>
        <v/>
      </c>
      <c r="AN702" s="160">
        <v>1</v>
      </c>
      <c r="AO702" s="160">
        <v>0</v>
      </c>
      <c r="AP702" s="172"/>
      <c r="AQ702" s="172"/>
      <c r="AR702" s="161" t="str">
        <f>IFERROR(ROUND((VLOOKUP($A702,'ИЗ ГУГЛА'!$B:$Z,AR$1,0)+AT702)*AS702,),VLOOKUP($A702,'ИЗ ГУГЛА'!$B:$Z,AR$1,0))</f>
        <v/>
      </c>
      <c r="AS702" s="160">
        <v>1</v>
      </c>
      <c r="AT702" s="160">
        <v>0</v>
      </c>
      <c r="AU702" s="172"/>
      <c r="AV702" s="172"/>
    </row>
    <row r="703" spans="1:48" ht="46.5" thickTop="1" thickBot="1">
      <c r="A703" s="121">
        <v>443600</v>
      </c>
      <c r="B703" s="115">
        <f>VLOOKUP($A703,'Выгр Кат'!$A:$T,B$1,0)</f>
        <v>355512</v>
      </c>
      <c r="C703" s="116" t="str">
        <f>VLOOKUP($A703,'Выгр Кат'!$A:$T,C$1,0)</f>
        <v>Пружины передней подвески ППРЗ с занижением 30 мм для ВАЗ 2108-21099, 2110-2112, 2113-2115</v>
      </c>
      <c r="D703" s="115" t="str">
        <f>VLOOKUP($A703,'Выгр Кат'!$A:$T,D$1,0)</f>
        <v>Y</v>
      </c>
      <c r="E703" s="115" t="str">
        <f>VLOOKUP($A703,'Выгр Кат'!$A:$T,E$1,0)</f>
        <v>1</v>
      </c>
      <c r="F703" s="115">
        <f>VLOOKUP($A703,'Выгр Кат'!$A:$T,F$1,0)</f>
        <v>0</v>
      </c>
      <c r="G703" s="115" t="str">
        <f>VLOOKUP($A703,'Выгр Кат'!$A:$T,G$1,0)</f>
        <v>PPRZ00021</v>
      </c>
      <c r="H703" s="115">
        <f>VLOOKUP($A703,'Выгр Кат'!$A:$T,H$1,0)</f>
        <v>0</v>
      </c>
      <c r="I703" s="108" t="s">
        <v>30084</v>
      </c>
      <c r="J703" s="108" t="s">
        <v>30084</v>
      </c>
      <c r="K703" s="75" t="e">
        <f>VLOOKUP(J703,'Отчет Eplex'!$B:$E,4,0)</f>
        <v>#N/A</v>
      </c>
      <c r="L703" s="75" t="e">
        <f t="shared" si="202"/>
        <v>#N/A</v>
      </c>
      <c r="M703" s="72">
        <v>1</v>
      </c>
      <c r="N703" s="145" t="s">
        <v>29962</v>
      </c>
      <c r="O703" s="72" t="str">
        <f>IFERROR(IF(VLOOKUP(I703,'Прайс шпак'!C:F,4,0)=N703,"шпак","Ошибка"),"Ошибка")</f>
        <v>шпак</v>
      </c>
      <c r="P703" s="146">
        <f>INDEX('Прайс шпак'!$H:$H,MATCH(I703,'Прайс шпак'!$C:$C,0))*M703</f>
        <v>1900</v>
      </c>
      <c r="Q703" s="72">
        <f>VLOOKUP(P703,Наценка!$A$1:$B$8,2,1)</f>
        <v>1.39</v>
      </c>
      <c r="R703" s="125">
        <f t="shared" ref="R702:R706" si="208">AB703*1.02</f>
        <v>2865.18</v>
      </c>
      <c r="S703" s="74">
        <f t="shared" si="197"/>
        <v>2890</v>
      </c>
      <c r="T703" s="75">
        <f>VLOOKUP($A703,'Выгр Кат'!$A:$T,T$1,0)</f>
        <v>1900</v>
      </c>
      <c r="U703" s="75">
        <f>VLOOKUP($A703,'Выгр Кат'!$A:$T,U$1,0)</f>
        <v>2990</v>
      </c>
      <c r="V703" s="76">
        <f t="shared" si="203"/>
        <v>0</v>
      </c>
      <c r="W703" s="76">
        <f t="shared" si="204"/>
        <v>-100</v>
      </c>
      <c r="X703" s="77">
        <f>IF(IFERROR(RIGHT(E703,1),"")="✔",S703*(1-#REF!),S703*(1-$X$2))</f>
        <v>2687.7</v>
      </c>
      <c r="Y703" s="167">
        <f t="shared" ref="Y703:Y731" si="209">IFERROR(X703/P703-1,"")</f>
        <v>0.41457894736842094</v>
      </c>
      <c r="Z703" s="167">
        <f t="shared" ref="Z703:Z731" si="210">IFERROR((AB703-X703)/AB703,"")</f>
        <v>4.3182627269490986E-2</v>
      </c>
      <c r="AA703" s="167">
        <f t="shared" ref="AA703:AA731" si="211">IFERROR(IF(AB703="","",AB703/P703-1),"")</f>
        <v>0.47842105263157886</v>
      </c>
      <c r="AB703" s="174">
        <f t="shared" si="200"/>
        <v>2809</v>
      </c>
      <c r="AC703" s="161">
        <f>IFERROR(ROUND((VLOOKUP($A703,'ИЗ ГУГЛА'!$B:$Z,AC$1,0)+AE703)*AD703,),VLOOKUP($A703,'ИЗ ГУГЛА'!$B:$Z,AC$1,0))</f>
        <v>2890</v>
      </c>
      <c r="AD703" s="78">
        <v>1</v>
      </c>
      <c r="AE703" s="160">
        <v>0</v>
      </c>
      <c r="AF703" s="183">
        <v>2890</v>
      </c>
      <c r="AG703" s="152" t="s">
        <v>30498</v>
      </c>
      <c r="AH703" s="161">
        <f>IFERROR(ROUND((VLOOKUP($A703,'ИЗ ГУГЛА'!$B:$Z,AH$1,0)+AJ703)*AI703,),VLOOKUP($A703,'ИЗ ГУГЛА'!$B:$Z,AH$1,0))</f>
        <v>2809</v>
      </c>
      <c r="AI703" s="78">
        <v>1</v>
      </c>
      <c r="AJ703" s="160">
        <v>0</v>
      </c>
      <c r="AK703" s="184">
        <v>2809</v>
      </c>
      <c r="AL703" s="172" t="s">
        <v>33318</v>
      </c>
      <c r="AM703" s="161" t="str">
        <f>IFERROR(ROUND((VLOOKUP($A703,'ИЗ ГУГЛА'!$B:$Z,AM$1,0)+AO703)*AN703,),VLOOKUP($A703,'ИЗ ГУГЛА'!$B:$Z,AM$1,0))</f>
        <v/>
      </c>
      <c r="AN703" s="160">
        <v>1</v>
      </c>
      <c r="AO703" s="160">
        <v>0</v>
      </c>
      <c r="AP703" s="172"/>
      <c r="AQ703" s="172"/>
      <c r="AR703" s="161" t="str">
        <f>IFERROR(ROUND((VLOOKUP($A703,'ИЗ ГУГЛА'!$B:$Z,AR$1,0)+AT703)*AS703,),VLOOKUP($A703,'ИЗ ГУГЛА'!$B:$Z,AR$1,0))</f>
        <v/>
      </c>
      <c r="AS703" s="160">
        <v>1</v>
      </c>
      <c r="AT703" s="160">
        <v>0</v>
      </c>
      <c r="AU703" s="172"/>
      <c r="AV703" s="172"/>
    </row>
    <row r="704" spans="1:48" ht="46.5" thickTop="1" thickBot="1">
      <c r="A704" s="121">
        <v>443601</v>
      </c>
      <c r="B704" s="115">
        <f>VLOOKUP($A704,'Выгр Кат'!$A:$T,B$1,0)</f>
        <v>355513</v>
      </c>
      <c r="C704" s="116" t="str">
        <f>VLOOKUP($A704,'Выгр Кат'!$A:$T,C$1,0)</f>
        <v>Пружины передней подвески ППРЗ с занижением 50 мм для ВАЗ 2108-21099, 2110-2112, 2113-2115</v>
      </c>
      <c r="D704" s="115" t="str">
        <f>VLOOKUP($A704,'Выгр Кат'!$A:$T,D$1,0)</f>
        <v>Y</v>
      </c>
      <c r="E704" s="115" t="str">
        <f>VLOOKUP($A704,'Выгр Кат'!$A:$T,E$1,0)</f>
        <v>1</v>
      </c>
      <c r="F704" s="115">
        <f>VLOOKUP($A704,'Выгр Кат'!$A:$T,F$1,0)</f>
        <v>0</v>
      </c>
      <c r="G704" s="115" t="str">
        <f>VLOOKUP($A704,'Выгр Кат'!$A:$T,G$1,0)</f>
        <v>PPRZ00022</v>
      </c>
      <c r="H704" s="115">
        <f>VLOOKUP($A704,'Выгр Кат'!$A:$T,H$1,0)</f>
        <v>0</v>
      </c>
      <c r="I704" s="108" t="s">
        <v>30087</v>
      </c>
      <c r="J704" s="108" t="s">
        <v>30087</v>
      </c>
      <c r="K704" s="75" t="e">
        <f>VLOOKUP(J704,'Отчет Eplex'!$B:$E,4,0)</f>
        <v>#N/A</v>
      </c>
      <c r="L704" s="75" t="e">
        <f t="shared" si="202"/>
        <v>#N/A</v>
      </c>
      <c r="M704" s="72">
        <v>1</v>
      </c>
      <c r="N704" s="145" t="s">
        <v>29962</v>
      </c>
      <c r="O704" s="72" t="str">
        <f>IFERROR(IF(VLOOKUP(I704,'Прайс шпак'!C:F,4,0)=N704,"шпак","Ошибка"),"Ошибка")</f>
        <v>шпак</v>
      </c>
      <c r="P704" s="146">
        <f>INDEX('Прайс шпак'!$H:$H,MATCH(I704,'Прайс шпак'!$C:$C,0))*M704</f>
        <v>1900</v>
      </c>
      <c r="Q704" s="72">
        <f>VLOOKUP(P704,Наценка!$A$1:$B$8,2,1)</f>
        <v>1.39</v>
      </c>
      <c r="R704" s="125">
        <f t="shared" si="208"/>
        <v>2865.18</v>
      </c>
      <c r="S704" s="74">
        <f t="shared" si="197"/>
        <v>2890</v>
      </c>
      <c r="T704" s="75">
        <f>VLOOKUP($A704,'Выгр Кат'!$A:$T,T$1,0)</f>
        <v>1900</v>
      </c>
      <c r="U704" s="75">
        <f>VLOOKUP($A704,'Выгр Кат'!$A:$T,U$1,0)</f>
        <v>2990</v>
      </c>
      <c r="V704" s="76">
        <f t="shared" si="203"/>
        <v>0</v>
      </c>
      <c r="W704" s="76">
        <f t="shared" si="204"/>
        <v>-100</v>
      </c>
      <c r="X704" s="77">
        <f>IF(IFERROR(RIGHT(E704,1),"")="✔",S704*(1-#REF!),S704*(1-$X$2))</f>
        <v>2687.7</v>
      </c>
      <c r="Y704" s="167">
        <f t="shared" si="209"/>
        <v>0.41457894736842094</v>
      </c>
      <c r="Z704" s="167">
        <f t="shared" si="210"/>
        <v>4.3182627269490986E-2</v>
      </c>
      <c r="AA704" s="167">
        <f t="shared" si="211"/>
        <v>0.47842105263157886</v>
      </c>
      <c r="AB704" s="174">
        <f t="shared" si="200"/>
        <v>2809</v>
      </c>
      <c r="AC704" s="161">
        <f>IFERROR(ROUND((VLOOKUP($A704,'ИЗ ГУГЛА'!$B:$Z,AC$1,0)+AE704)*AD704,),VLOOKUP($A704,'ИЗ ГУГЛА'!$B:$Z,AC$1,0))</f>
        <v>2890</v>
      </c>
      <c r="AD704" s="78">
        <v>1</v>
      </c>
      <c r="AE704" s="160">
        <v>0</v>
      </c>
      <c r="AF704" s="183">
        <v>2890</v>
      </c>
      <c r="AG704" s="152" t="s">
        <v>30499</v>
      </c>
      <c r="AH704" s="161">
        <f>IFERROR(ROUND((VLOOKUP($A704,'ИЗ ГУГЛА'!$B:$Z,AH$1,0)+AJ704)*AI704,),VLOOKUP($A704,'ИЗ ГУГЛА'!$B:$Z,AH$1,0))</f>
        <v>2809</v>
      </c>
      <c r="AI704" s="78">
        <v>1</v>
      </c>
      <c r="AJ704" s="160">
        <v>0</v>
      </c>
      <c r="AK704" s="184">
        <v>2809</v>
      </c>
      <c r="AL704" s="172" t="s">
        <v>33319</v>
      </c>
      <c r="AM704" s="161" t="str">
        <f>IFERROR(ROUND((VLOOKUP($A704,'ИЗ ГУГЛА'!$B:$Z,AM$1,0)+AO704)*AN704,),VLOOKUP($A704,'ИЗ ГУГЛА'!$B:$Z,AM$1,0))</f>
        <v/>
      </c>
      <c r="AN704" s="160">
        <v>1</v>
      </c>
      <c r="AO704" s="160">
        <v>0</v>
      </c>
      <c r="AP704" s="172"/>
      <c r="AQ704" s="172"/>
      <c r="AR704" s="161" t="str">
        <f>IFERROR(ROUND((VLOOKUP($A704,'ИЗ ГУГЛА'!$B:$Z,AR$1,0)+AT704)*AS704,),VLOOKUP($A704,'ИЗ ГУГЛА'!$B:$Z,AR$1,0))</f>
        <v/>
      </c>
      <c r="AS704" s="160">
        <v>1</v>
      </c>
      <c r="AT704" s="160">
        <v>0</v>
      </c>
      <c r="AU704" s="172"/>
      <c r="AV704" s="172"/>
    </row>
    <row r="705" spans="1:48" ht="46.5" thickTop="1" thickBot="1">
      <c r="A705" s="121">
        <v>443602</v>
      </c>
      <c r="B705" s="115">
        <f>VLOOKUP($A705,'Выгр Кат'!$A:$T,B$1,0)</f>
        <v>355514</v>
      </c>
      <c r="C705" s="116" t="str">
        <f>VLOOKUP($A705,'Выгр Кат'!$A:$T,C$1,0)</f>
        <v>Пружины передней подвески ППРЗ с занижением 70 мм для ВАЗ 2108-21099, 2110-2112, 2113-2115</v>
      </c>
      <c r="D705" s="115" t="str">
        <f>VLOOKUP($A705,'Выгр Кат'!$A:$T,D$1,0)</f>
        <v>Y</v>
      </c>
      <c r="E705" s="115" t="str">
        <f>VLOOKUP($A705,'Выгр Кат'!$A:$T,E$1,0)</f>
        <v>1</v>
      </c>
      <c r="F705" s="115">
        <f>VLOOKUP($A705,'Выгр Кат'!$A:$T,F$1,0)</f>
        <v>0</v>
      </c>
      <c r="G705" s="115" t="str">
        <f>VLOOKUP($A705,'Выгр Кат'!$A:$T,G$1,0)</f>
        <v>PPRZ00023</v>
      </c>
      <c r="H705" s="115">
        <f>VLOOKUP($A705,'Выгр Кат'!$A:$T,H$1,0)</f>
        <v>0</v>
      </c>
      <c r="I705" s="108" t="s">
        <v>30090</v>
      </c>
      <c r="J705" s="108" t="s">
        <v>30090</v>
      </c>
      <c r="K705" s="75" t="e">
        <f>VLOOKUP(J705,'Отчет Eplex'!$B:$E,4,0)</f>
        <v>#N/A</v>
      </c>
      <c r="L705" s="75" t="e">
        <f t="shared" si="202"/>
        <v>#N/A</v>
      </c>
      <c r="M705" s="72">
        <v>1</v>
      </c>
      <c r="N705" s="145" t="s">
        <v>29962</v>
      </c>
      <c r="O705" s="72" t="str">
        <f>IFERROR(IF(VLOOKUP(I705,'Прайс шпак'!C:F,4,0)=N705,"шпак","Ошибка"),"Ошибка")</f>
        <v>шпак</v>
      </c>
      <c r="P705" s="146">
        <f>INDEX('Прайс шпак'!$H:$H,MATCH(I705,'Прайс шпак'!$C:$C,0))*M705</f>
        <v>1900</v>
      </c>
      <c r="Q705" s="72">
        <f>VLOOKUP(P705,Наценка!$A$1:$B$8,2,1)</f>
        <v>1.39</v>
      </c>
      <c r="R705" s="125">
        <f t="shared" si="208"/>
        <v>2865.18</v>
      </c>
      <c r="S705" s="74">
        <f t="shared" si="197"/>
        <v>2890</v>
      </c>
      <c r="T705" s="75">
        <f>VLOOKUP($A705,'Выгр Кат'!$A:$T,T$1,0)</f>
        <v>1900</v>
      </c>
      <c r="U705" s="75">
        <f>VLOOKUP($A705,'Выгр Кат'!$A:$T,U$1,0)</f>
        <v>2990</v>
      </c>
      <c r="V705" s="76">
        <f t="shared" si="203"/>
        <v>0</v>
      </c>
      <c r="W705" s="76">
        <f t="shared" si="204"/>
        <v>-100</v>
      </c>
      <c r="X705" s="77">
        <f>IF(IFERROR(RIGHT(E705,1),"")="✔",S705*(1-#REF!),S705*(1-$X$2))</f>
        <v>2687.7</v>
      </c>
      <c r="Y705" s="167">
        <f t="shared" si="209"/>
        <v>0.41457894736842094</v>
      </c>
      <c r="Z705" s="167">
        <f t="shared" si="210"/>
        <v>4.3182627269490986E-2</v>
      </c>
      <c r="AA705" s="167">
        <f t="shared" si="211"/>
        <v>0.47842105263157886</v>
      </c>
      <c r="AB705" s="174">
        <f t="shared" si="200"/>
        <v>2809</v>
      </c>
      <c r="AC705" s="161">
        <f>IFERROR(ROUND((VLOOKUP($A705,'ИЗ ГУГЛА'!$B:$Z,AC$1,0)+AE705)*AD705,),VLOOKUP($A705,'ИЗ ГУГЛА'!$B:$Z,AC$1,0))</f>
        <v>2890</v>
      </c>
      <c r="AD705" s="78">
        <v>1</v>
      </c>
      <c r="AE705" s="160">
        <v>0</v>
      </c>
      <c r="AF705" s="183">
        <v>2890</v>
      </c>
      <c r="AG705" s="152" t="s">
        <v>30500</v>
      </c>
      <c r="AH705" s="161">
        <f>IFERROR(ROUND((VLOOKUP($A705,'ИЗ ГУГЛА'!$B:$Z,AH$1,0)+AJ705)*AI705,),VLOOKUP($A705,'ИЗ ГУГЛА'!$B:$Z,AH$1,0))</f>
        <v>2809</v>
      </c>
      <c r="AI705" s="78">
        <v>1</v>
      </c>
      <c r="AJ705" s="160">
        <v>0</v>
      </c>
      <c r="AK705" s="184">
        <v>2809</v>
      </c>
      <c r="AL705" s="172" t="s">
        <v>33320</v>
      </c>
      <c r="AM705" s="161" t="str">
        <f>IFERROR(ROUND((VLOOKUP($A705,'ИЗ ГУГЛА'!$B:$Z,AM$1,0)+AO705)*AN705,),VLOOKUP($A705,'ИЗ ГУГЛА'!$B:$Z,AM$1,0))</f>
        <v/>
      </c>
      <c r="AN705" s="160">
        <v>1</v>
      </c>
      <c r="AO705" s="160">
        <v>0</v>
      </c>
      <c r="AP705" s="172"/>
      <c r="AQ705" s="172"/>
      <c r="AR705" s="161" t="str">
        <f>IFERROR(ROUND((VLOOKUP($A705,'ИЗ ГУГЛА'!$B:$Z,AR$1,0)+AT705)*AS705,),VLOOKUP($A705,'ИЗ ГУГЛА'!$B:$Z,AR$1,0))</f>
        <v/>
      </c>
      <c r="AS705" s="160">
        <v>1</v>
      </c>
      <c r="AT705" s="160">
        <v>0</v>
      </c>
      <c r="AU705" s="172"/>
      <c r="AV705" s="172"/>
    </row>
    <row r="706" spans="1:48" ht="46.5" thickTop="1" thickBot="1">
      <c r="A706" s="121">
        <v>443603</v>
      </c>
      <c r="B706" s="115">
        <f>VLOOKUP($A706,'Выгр Кат'!$A:$T,B$1,0)</f>
        <v>355515</v>
      </c>
      <c r="C706" s="116" t="str">
        <f>VLOOKUP($A706,'Выгр Кат'!$A:$T,C$1,0)</f>
        <v>Пружины передней подвески ППРЗ с занижением 90 мм для ВАЗ 2108-21099, 2110-2112, 2113-2115</v>
      </c>
      <c r="D706" s="115" t="str">
        <f>VLOOKUP($A706,'Выгр Кат'!$A:$T,D$1,0)</f>
        <v>Y</v>
      </c>
      <c r="E706" s="115" t="str">
        <f>VLOOKUP($A706,'Выгр Кат'!$A:$T,E$1,0)</f>
        <v>1</v>
      </c>
      <c r="F706" s="115">
        <f>VLOOKUP($A706,'Выгр Кат'!$A:$T,F$1,0)</f>
        <v>0</v>
      </c>
      <c r="G706" s="115" t="str">
        <f>VLOOKUP($A706,'Выгр Кат'!$A:$T,G$1,0)</f>
        <v>PPRZ00024</v>
      </c>
      <c r="H706" s="115">
        <f>VLOOKUP($A706,'Выгр Кат'!$A:$T,H$1,0)</f>
        <v>0</v>
      </c>
      <c r="I706" s="108" t="s">
        <v>30093</v>
      </c>
      <c r="J706" s="108" t="s">
        <v>30093</v>
      </c>
      <c r="K706" s="75" t="e">
        <f>VLOOKUP(J706,'Отчет Eplex'!$B:$E,4,0)</f>
        <v>#N/A</v>
      </c>
      <c r="L706" s="75" t="e">
        <f t="shared" si="202"/>
        <v>#N/A</v>
      </c>
      <c r="M706" s="72">
        <v>1</v>
      </c>
      <c r="N706" s="145" t="s">
        <v>29962</v>
      </c>
      <c r="O706" s="72" t="str">
        <f>IFERROR(IF(VLOOKUP(I706,'Прайс шпак'!C:F,4,0)=N706,"шпак","Ошибка"),"Ошибка")</f>
        <v>шпак</v>
      </c>
      <c r="P706" s="146">
        <f>INDEX('Прайс шпак'!$H:$H,MATCH(I706,'Прайс шпак'!$C:$C,0))*M706</f>
        <v>1900</v>
      </c>
      <c r="Q706" s="72">
        <f>VLOOKUP(P706,Наценка!$A$1:$B$8,2,1)</f>
        <v>1.39</v>
      </c>
      <c r="R706" s="125">
        <f t="shared" si="208"/>
        <v>2865.18</v>
      </c>
      <c r="S706" s="74">
        <f t="shared" si="197"/>
        <v>2890</v>
      </c>
      <c r="T706" s="75">
        <f>VLOOKUP($A706,'Выгр Кат'!$A:$T,T$1,0)</f>
        <v>1900</v>
      </c>
      <c r="U706" s="75">
        <f>VLOOKUP($A706,'Выгр Кат'!$A:$T,U$1,0)</f>
        <v>2990</v>
      </c>
      <c r="V706" s="76">
        <f t="shared" si="203"/>
        <v>0</v>
      </c>
      <c r="W706" s="76">
        <f t="shared" si="204"/>
        <v>-100</v>
      </c>
      <c r="X706" s="77">
        <f>IF(IFERROR(RIGHT(E706,1),"")="✔",S706*(1-#REF!),S706*(1-$X$2))</f>
        <v>2687.7</v>
      </c>
      <c r="Y706" s="167">
        <f t="shared" si="209"/>
        <v>0.41457894736842094</v>
      </c>
      <c r="Z706" s="167">
        <f t="shared" si="210"/>
        <v>4.3182627269490986E-2</v>
      </c>
      <c r="AA706" s="167">
        <f t="shared" si="211"/>
        <v>0.47842105263157886</v>
      </c>
      <c r="AB706" s="174">
        <f t="shared" si="200"/>
        <v>2809</v>
      </c>
      <c r="AC706" s="161">
        <f>IFERROR(ROUND((VLOOKUP($A706,'ИЗ ГУГЛА'!$B:$Z,AC$1,0)+AE706)*AD706,),VLOOKUP($A706,'ИЗ ГУГЛА'!$B:$Z,AC$1,0))</f>
        <v>2890</v>
      </c>
      <c r="AD706" s="78">
        <v>1</v>
      </c>
      <c r="AE706" s="160">
        <v>0</v>
      </c>
      <c r="AF706" s="183">
        <v>2890</v>
      </c>
      <c r="AG706" s="152" t="s">
        <v>30501</v>
      </c>
      <c r="AH706" s="161">
        <f>IFERROR(ROUND((VLOOKUP($A706,'ИЗ ГУГЛА'!$B:$Z,AH$1,0)+AJ706)*AI706,),VLOOKUP($A706,'ИЗ ГУГЛА'!$B:$Z,AH$1,0))</f>
        <v>2809</v>
      </c>
      <c r="AI706" s="78">
        <v>1</v>
      </c>
      <c r="AJ706" s="160">
        <v>0</v>
      </c>
      <c r="AK706" s="184">
        <v>2809</v>
      </c>
      <c r="AL706" s="172" t="s">
        <v>33321</v>
      </c>
      <c r="AM706" s="161" t="str">
        <f>IFERROR(ROUND((VLOOKUP($A706,'ИЗ ГУГЛА'!$B:$Z,AM$1,0)+AO706)*AN706,),VLOOKUP($A706,'ИЗ ГУГЛА'!$B:$Z,AM$1,0))</f>
        <v/>
      </c>
      <c r="AN706" s="160">
        <v>1</v>
      </c>
      <c r="AO706" s="160">
        <v>0</v>
      </c>
      <c r="AP706" s="172"/>
      <c r="AQ706" s="172"/>
      <c r="AR706" s="161" t="str">
        <f>IFERROR(ROUND((VLOOKUP($A706,'ИЗ ГУГЛА'!$B:$Z,AR$1,0)+AT706)*AS706,),VLOOKUP($A706,'ИЗ ГУГЛА'!$B:$Z,AR$1,0))</f>
        <v/>
      </c>
      <c r="AS706" s="160">
        <v>1</v>
      </c>
      <c r="AT706" s="160">
        <v>0</v>
      </c>
      <c r="AU706" s="172"/>
      <c r="AV706" s="172"/>
    </row>
    <row r="707" spans="1:48" ht="46.5" hidden="1" thickTop="1" thickBot="1">
      <c r="A707" s="121">
        <v>139956</v>
      </c>
      <c r="B707" s="115">
        <f>VLOOKUP($A707,'Выгр Кат'!$A:$T,B$1,0)</f>
        <v>13533</v>
      </c>
      <c r="C707" s="116" t="str">
        <f>VLOOKUP($A707,'Выгр Кат'!$A:$T,C$1,0)</f>
        <v>Выжимной подшипник LUK гидравлический на Лада Ларгус, Веста, XRAY</v>
      </c>
      <c r="D707" s="115" t="str">
        <f>VLOOKUP($A707,'Выгр Кат'!$A:$T,D$1,0)</f>
        <v>Y</v>
      </c>
      <c r="E707" s="115" t="str">
        <f>VLOOKUP($A707,'Выгр Кат'!$A:$T,E$1,0)</f>
        <v>1</v>
      </c>
      <c r="F707" s="115">
        <f>VLOOKUP($A707,'Выгр Кат'!$A:$T,F$1,0)</f>
        <v>0</v>
      </c>
      <c r="G707" s="115" t="str">
        <f>VLOOKUP($A707,'Выгр Кат'!$A:$T,G$1,0)</f>
        <v>510009710</v>
      </c>
      <c r="H707" s="115">
        <f>VLOOKUP($A707,'Выгр Кат'!$A:$T,H$1,0)</f>
        <v>0</v>
      </c>
      <c r="I707" s="190">
        <v>510009710</v>
      </c>
      <c r="J707" s="108" t="s">
        <v>33598</v>
      </c>
      <c r="K707" s="75" t="e">
        <f>VLOOKUP(J707,'Отчет Eplex'!$B:$E,4,0)</f>
        <v>#N/A</v>
      </c>
      <c r="L707" s="75" t="e">
        <f t="shared" ref="L707:L711" si="212">K707-P707</f>
        <v>#N/A</v>
      </c>
      <c r="M707" s="72">
        <v>1</v>
      </c>
      <c r="N707" s="145" t="s">
        <v>2211</v>
      </c>
      <c r="O707" s="72" t="str">
        <f>IFERROR(IF(VLOOKUP(I707,'Прайс шпак'!C:F,4,0)=N707,"шпак","Ошибка"),"Ошибка")</f>
        <v>шпак</v>
      </c>
      <c r="P707" s="146">
        <f>INDEX('Прайс шпак'!$H:$H,MATCH(I707,'Прайс шпак'!$C:$C,0))*M707</f>
        <v>4200</v>
      </c>
      <c r="Q707" s="72">
        <f>VLOOKUP(P707,Наценка!$A$1:$B$8,2,1)</f>
        <v>1.39</v>
      </c>
      <c r="R707" s="75">
        <f t="shared" ref="R707:R713" si="213">P707*Q707</f>
        <v>5838</v>
      </c>
      <c r="S707" s="74">
        <f t="shared" ref="S707:S711" si="214">IF(R707&lt;=1000,(ROUNDUP(R707,-1)-1),(ROUNDUP(R707,-2)-10))</f>
        <v>5890</v>
      </c>
      <c r="T707" s="75">
        <f>VLOOKUP($A707,'Выгр Кат'!$A:$T,T$1,0)</f>
        <v>4200</v>
      </c>
      <c r="U707" s="75">
        <f>VLOOKUP($A707,'Выгр Кат'!$A:$T,U$1,0)</f>
        <v>5890</v>
      </c>
      <c r="V707" s="76">
        <f t="shared" si="203"/>
        <v>0</v>
      </c>
      <c r="W707" s="76">
        <f t="shared" si="204"/>
        <v>0</v>
      </c>
      <c r="X707" s="77">
        <f>IF(IFERROR(RIGHT(E707,1),"")="✔",S707*(1-#REF!),S707*(1-$X$2))</f>
        <v>5477.7</v>
      </c>
      <c r="Y707" s="167">
        <f t="shared" ref="Y707:Y711" si="215">IFERROR(X707/P707-1,"")</f>
        <v>0.30421428571428577</v>
      </c>
      <c r="Z707" s="167">
        <f t="shared" ref="Z707:Z711" si="216">IFERROR((AB707-X707)/AB707,"")</f>
        <v>0.15597842835130973</v>
      </c>
      <c r="AA707" s="167">
        <f t="shared" ref="AA707:AA711" si="217">IFERROR(IF(AB707="","",AB707/P707-1),"")</f>
        <v>0.5452380952380953</v>
      </c>
      <c r="AB707" s="169">
        <f t="shared" ref="AB707:AB712" si="218">AF707</f>
        <v>6490</v>
      </c>
      <c r="AC707" s="161">
        <f>IFERROR(ROUND((VLOOKUP($A707,'ИЗ ГУГЛА'!$B:$Z,AC$1,0)+AE707)*AD707,),VLOOKUP($A707,'ИЗ ГУГЛА'!$B:$Z,AC$1,0))</f>
        <v>6490</v>
      </c>
      <c r="AD707" s="78">
        <v>1</v>
      </c>
      <c r="AE707" s="160">
        <v>0</v>
      </c>
      <c r="AF707" s="118">
        <v>6490</v>
      </c>
      <c r="AG707" s="152" t="s">
        <v>33599</v>
      </c>
      <c r="AH707" s="161" t="str">
        <f>IFERROR(ROUND((VLOOKUP($A707,'ИЗ ГУГЛА'!$B:$Z,AH$1,0)+AJ707)*AI707,),VLOOKUP($A707,'ИЗ ГУГЛА'!$B:$Z,AH$1,0))</f>
        <v/>
      </c>
      <c r="AI707" s="78">
        <v>1</v>
      </c>
      <c r="AJ707" s="160">
        <v>0</v>
      </c>
      <c r="AK707" s="172"/>
      <c r="AL707" s="172"/>
      <c r="AM707" s="161" t="str">
        <f>IFERROR(ROUND((VLOOKUP($A707,'ИЗ ГУГЛА'!$B:$Z,AM$1,0)+AO707)*AN707,),VLOOKUP($A707,'ИЗ ГУГЛА'!$B:$Z,AM$1,0))</f>
        <v/>
      </c>
      <c r="AN707" s="160">
        <v>1</v>
      </c>
      <c r="AO707" s="160">
        <v>0</v>
      </c>
      <c r="AP707" s="172"/>
      <c r="AQ707" s="172"/>
      <c r="AR707" s="161" t="str">
        <f>IFERROR(ROUND((VLOOKUP($A707,'ИЗ ГУГЛА'!$B:$Z,AR$1,0)+AT707)*AS707,),VLOOKUP($A707,'ИЗ ГУГЛА'!$B:$Z,AR$1,0))</f>
        <v/>
      </c>
      <c r="AS707" s="160">
        <v>1</v>
      </c>
      <c r="AT707" s="160">
        <v>0</v>
      </c>
      <c r="AU707" s="172"/>
      <c r="AV707" s="172"/>
    </row>
    <row r="708" spans="1:48" ht="46.5" hidden="1" thickTop="1" thickBot="1">
      <c r="A708" s="121">
        <v>218676</v>
      </c>
      <c r="B708" s="115">
        <f>VLOOKUP($A708,'Выгр Кат'!$A:$T,B$1,0)</f>
        <v>759</v>
      </c>
      <c r="C708" s="116" t="str">
        <f>VLOOKUP($A708,'Выгр Кат'!$A:$T,C$1,0)</f>
        <v>Сцепление LUK 2112 в сборе для ВАЗ 2110-2112, Лада Калина, Приора, Гранта</v>
      </c>
      <c r="D708" s="115" t="str">
        <f>VLOOKUP($A708,'Выгр Кат'!$A:$T,D$1,0)</f>
        <v>Y</v>
      </c>
      <c r="E708" s="115" t="str">
        <f>VLOOKUP($A708,'Выгр Кат'!$A:$T,E$1,0)</f>
        <v>1</v>
      </c>
      <c r="F708" s="115">
        <f>VLOOKUP($A708,'Выгр Кат'!$A:$T,F$1,0)</f>
        <v>0</v>
      </c>
      <c r="G708" s="115" t="str">
        <f>VLOOKUP($A708,'Выгр Кат'!$A:$T,G$1,0)</f>
        <v>620316600</v>
      </c>
      <c r="H708" s="115">
        <f>VLOOKUP($A708,'Выгр Кат'!$A:$T,H$1,0)</f>
        <v>0</v>
      </c>
      <c r="I708" s="190">
        <v>620316600</v>
      </c>
      <c r="J708" s="108" t="s">
        <v>33601</v>
      </c>
      <c r="K708" s="75" t="e">
        <f>VLOOKUP(J708,'Отчет Eplex'!$B:$E,4,0)</f>
        <v>#N/A</v>
      </c>
      <c r="L708" s="75" t="e">
        <f t="shared" si="212"/>
        <v>#N/A</v>
      </c>
      <c r="M708" s="72">
        <v>1</v>
      </c>
      <c r="N708" s="145" t="s">
        <v>2211</v>
      </c>
      <c r="O708" s="72" t="str">
        <f>IFERROR(IF(VLOOKUP(I708,'Прайс шпак'!C:F,4,0)=N708,"шпак","Ошибка"),"Ошибка")</f>
        <v>шпак</v>
      </c>
      <c r="P708" s="146">
        <f>INDEX('Прайс шпак'!$H:$H,MATCH(I708,'Прайс шпак'!$C:$C,0))*M708</f>
        <v>9700</v>
      </c>
      <c r="Q708" s="72">
        <f>VLOOKUP(P708,Наценка!$A$1:$B$8,2,1)</f>
        <v>1.34</v>
      </c>
      <c r="R708" s="75">
        <f t="shared" si="213"/>
        <v>12998</v>
      </c>
      <c r="S708" s="74">
        <f t="shared" si="214"/>
        <v>12990</v>
      </c>
      <c r="T708" s="75">
        <f>VLOOKUP($A708,'Выгр Кат'!$A:$T,T$1,0)</f>
        <v>9700</v>
      </c>
      <c r="U708" s="75">
        <f>VLOOKUP($A708,'Выгр Кат'!$A:$T,U$1,0)</f>
        <v>12990</v>
      </c>
      <c r="V708" s="76">
        <f t="shared" si="203"/>
        <v>0</v>
      </c>
      <c r="W708" s="76">
        <f t="shared" si="204"/>
        <v>0</v>
      </c>
      <c r="X708" s="77">
        <f>IF(IFERROR(RIGHT(E708,1),"")="✔",S708*(1-#REF!),S708*(1-$X$2))</f>
        <v>12080.699999999999</v>
      </c>
      <c r="Y708" s="167">
        <f t="shared" si="215"/>
        <v>0.24543298969072147</v>
      </c>
      <c r="Z708" s="167">
        <f t="shared" si="216"/>
        <v>0.13025917926565883</v>
      </c>
      <c r="AA708" s="167">
        <f t="shared" si="217"/>
        <v>0.43195876288659796</v>
      </c>
      <c r="AB708" s="169">
        <f t="shared" si="218"/>
        <v>13890</v>
      </c>
      <c r="AC708" s="161" t="str">
        <f>IFERROR(ROUND((VLOOKUP($A708,'ИЗ ГУГЛА'!$B:$Z,AC$1,0)+AE708)*AD708,),VLOOKUP($A708,'ИЗ ГУГЛА'!$B:$Z,AC$1,0))</f>
        <v/>
      </c>
      <c r="AD708" s="78">
        <v>1</v>
      </c>
      <c r="AE708" s="160">
        <v>0</v>
      </c>
      <c r="AF708" s="118">
        <v>13890</v>
      </c>
      <c r="AG708" s="152" t="s">
        <v>33602</v>
      </c>
      <c r="AH708" s="161" t="str">
        <f>IFERROR(ROUND((VLOOKUP($A708,'ИЗ ГУГЛА'!$B:$Z,AH$1,0)+AJ708)*AI708,),VLOOKUP($A708,'ИЗ ГУГЛА'!$B:$Z,AH$1,0))</f>
        <v/>
      </c>
      <c r="AI708" s="78">
        <v>1</v>
      </c>
      <c r="AJ708" s="160">
        <v>0</v>
      </c>
      <c r="AK708" s="172"/>
      <c r="AL708" s="172"/>
      <c r="AM708" s="161" t="str">
        <f>IFERROR(ROUND((VLOOKUP($A708,'ИЗ ГУГЛА'!$B:$Z,AM$1,0)+AO708)*AN708,),VLOOKUP($A708,'ИЗ ГУГЛА'!$B:$Z,AM$1,0))</f>
        <v/>
      </c>
      <c r="AN708" s="160">
        <v>1</v>
      </c>
      <c r="AO708" s="160">
        <v>0</v>
      </c>
      <c r="AP708" s="172"/>
      <c r="AQ708" s="172"/>
      <c r="AR708" s="161" t="str">
        <f>IFERROR(ROUND((VLOOKUP($A708,'ИЗ ГУГЛА'!$B:$Z,AR$1,0)+AT708)*AS708,),VLOOKUP($A708,'ИЗ ГУГЛА'!$B:$Z,AR$1,0))</f>
        <v/>
      </c>
      <c r="AS708" s="160">
        <v>1</v>
      </c>
      <c r="AT708" s="160">
        <v>0</v>
      </c>
      <c r="AU708" s="172"/>
      <c r="AV708" s="172"/>
    </row>
    <row r="709" spans="1:48" ht="31.5" hidden="1" thickTop="1" thickBot="1">
      <c r="A709" s="121">
        <v>218704</v>
      </c>
      <c r="B709" s="115">
        <f>VLOOKUP($A709,'Выгр Кат'!$A:$T,B$1,0)</f>
        <v>750</v>
      </c>
      <c r="C709" s="116" t="str">
        <f>VLOOKUP($A709,'Выгр Кат'!$A:$T,C$1,0)</f>
        <v>Сцепление LUK в сборе для ВАЗ 2101-2107, Лада Нива 4х4</v>
      </c>
      <c r="D709" s="115" t="str">
        <f>VLOOKUP($A709,'Выгр Кат'!$A:$T,D$1,0)</f>
        <v>Y</v>
      </c>
      <c r="E709" s="115" t="str">
        <f>VLOOKUP($A709,'Выгр Кат'!$A:$T,E$1,0)</f>
        <v>1</v>
      </c>
      <c r="F709" s="115">
        <f>VLOOKUP($A709,'Выгр Кат'!$A:$T,F$1,0)</f>
        <v>0</v>
      </c>
      <c r="G709" s="115" t="str">
        <f>VLOOKUP($A709,'Выгр Кат'!$A:$T,G$1,0)</f>
        <v>620019816</v>
      </c>
      <c r="H709" s="115">
        <f>VLOOKUP($A709,'Выгр Кат'!$A:$T,H$1,0)</f>
        <v>0</v>
      </c>
      <c r="I709" s="190">
        <v>620019816</v>
      </c>
      <c r="J709" s="108" t="s">
        <v>33604</v>
      </c>
      <c r="K709" s="75" t="e">
        <f>VLOOKUP(J709,'Отчет Eplex'!$B:$E,4,0)</f>
        <v>#N/A</v>
      </c>
      <c r="L709" s="75" t="e">
        <f t="shared" si="212"/>
        <v>#N/A</v>
      </c>
      <c r="M709" s="72">
        <v>1</v>
      </c>
      <c r="N709" s="145" t="s">
        <v>2211</v>
      </c>
      <c r="O709" s="72" t="str">
        <f>IFERROR(IF(VLOOKUP(I709,'Прайс шпак'!C:F,4,0)=N709,"шпак","Ошибка"),"Ошибка")</f>
        <v>шпак</v>
      </c>
      <c r="P709" s="146">
        <f>INDEX('Прайс шпак'!$H:$H,MATCH(I709,'Прайс шпак'!$C:$C,0))*M709</f>
        <v>6000</v>
      </c>
      <c r="Q709" s="72">
        <f>VLOOKUP(P709,Наценка!$A$1:$B$8,2,1)</f>
        <v>1.34</v>
      </c>
      <c r="R709" s="75">
        <f t="shared" si="213"/>
        <v>8040.0000000000009</v>
      </c>
      <c r="S709" s="74">
        <f t="shared" si="214"/>
        <v>8090</v>
      </c>
      <c r="T709" s="75">
        <f>VLOOKUP($A709,'Выгр Кат'!$A:$T,T$1,0)</f>
        <v>6000</v>
      </c>
      <c r="U709" s="75">
        <f>VLOOKUP($A709,'Выгр Кат'!$A:$T,U$1,0)</f>
        <v>8090</v>
      </c>
      <c r="V709" s="76">
        <f t="shared" si="203"/>
        <v>0</v>
      </c>
      <c r="W709" s="76">
        <f t="shared" si="204"/>
        <v>0</v>
      </c>
      <c r="X709" s="77">
        <f>IF(IFERROR(RIGHT(E709,1),"")="✔",S709*(1-#REF!),S709*(1-$X$2))</f>
        <v>7523.7</v>
      </c>
      <c r="Y709" s="167">
        <f t="shared" si="215"/>
        <v>0.2539499999999999</v>
      </c>
      <c r="Z709" s="167">
        <f t="shared" si="216"/>
        <v>0.19012917115177613</v>
      </c>
      <c r="AA709" s="167">
        <f t="shared" si="217"/>
        <v>0.54833333333333334</v>
      </c>
      <c r="AB709" s="169">
        <f t="shared" si="218"/>
        <v>9290</v>
      </c>
      <c r="AC709" s="161">
        <f>IFERROR(ROUND((VLOOKUP($A709,'ИЗ ГУГЛА'!$B:$Z,AC$1,0)+AE709)*AD709,),VLOOKUP($A709,'ИЗ ГУГЛА'!$B:$Z,AC$1,0))</f>
        <v>9290</v>
      </c>
      <c r="AD709" s="78">
        <v>1</v>
      </c>
      <c r="AE709" s="160">
        <v>0</v>
      </c>
      <c r="AF709" s="118">
        <v>9290</v>
      </c>
      <c r="AG709" s="152" t="s">
        <v>33605</v>
      </c>
      <c r="AH709" s="161" t="str">
        <f>IFERROR(ROUND((VLOOKUP($A709,'ИЗ ГУГЛА'!$B:$Z,AH$1,0)+AJ709)*AI709,),VLOOKUP($A709,'ИЗ ГУГЛА'!$B:$Z,AH$1,0))</f>
        <v/>
      </c>
      <c r="AI709" s="78">
        <v>1</v>
      </c>
      <c r="AJ709" s="160">
        <v>0</v>
      </c>
      <c r="AK709" s="172"/>
      <c r="AL709" s="172"/>
      <c r="AM709" s="161" t="str">
        <f>IFERROR(ROUND((VLOOKUP($A709,'ИЗ ГУГЛА'!$B:$Z,AM$1,0)+AO709)*AN709,),VLOOKUP($A709,'ИЗ ГУГЛА'!$B:$Z,AM$1,0))</f>
        <v/>
      </c>
      <c r="AN709" s="160">
        <v>1</v>
      </c>
      <c r="AO709" s="160">
        <v>0</v>
      </c>
      <c r="AP709" s="172"/>
      <c r="AQ709" s="172"/>
      <c r="AR709" s="161" t="str">
        <f>IFERROR(ROUND((VLOOKUP($A709,'ИЗ ГУГЛА'!$B:$Z,AR$1,0)+AT709)*AS709,),VLOOKUP($A709,'ИЗ ГУГЛА'!$B:$Z,AR$1,0))</f>
        <v/>
      </c>
      <c r="AS709" s="160">
        <v>1</v>
      </c>
      <c r="AT709" s="160">
        <v>0</v>
      </c>
      <c r="AU709" s="172"/>
      <c r="AV709" s="172"/>
    </row>
    <row r="710" spans="1:48" ht="31.5" hidden="1" thickTop="1" thickBot="1">
      <c r="A710" s="121">
        <v>218678</v>
      </c>
      <c r="B710" s="115">
        <f>VLOOKUP($A710,'Выгр Кат'!$A:$T,B$1,0)</f>
        <v>760</v>
      </c>
      <c r="C710" s="116" t="str">
        <f>VLOOKUP($A710,'Выгр Кат'!$A:$T,C$1,0)</f>
        <v>Сцепление LuK в сборе для ВАЗ 2108-21099, 2113-2115</v>
      </c>
      <c r="D710" s="115" t="str">
        <f>VLOOKUP($A710,'Выгр Кат'!$A:$T,D$1,0)</f>
        <v>Y</v>
      </c>
      <c r="E710" s="115" t="str">
        <f>VLOOKUP($A710,'Выгр Кат'!$A:$T,E$1,0)</f>
        <v>1</v>
      </c>
      <c r="F710" s="115">
        <f>VLOOKUP($A710,'Выгр Кат'!$A:$T,F$1,0)</f>
        <v>0</v>
      </c>
      <c r="G710" s="115" t="str">
        <f>VLOOKUP($A710,'Выгр Кат'!$A:$T,G$1,0)</f>
        <v>619116100</v>
      </c>
      <c r="H710" s="115">
        <f>VLOOKUP($A710,'Выгр Кат'!$A:$T,H$1,0)</f>
        <v>0</v>
      </c>
      <c r="I710" s="190">
        <v>619116100</v>
      </c>
      <c r="J710" s="108" t="s">
        <v>33607</v>
      </c>
      <c r="K710" s="75" t="e">
        <f>VLOOKUP(J710,'Отчет Eplex'!$B:$E,4,0)</f>
        <v>#N/A</v>
      </c>
      <c r="L710" s="75" t="e">
        <f t="shared" si="212"/>
        <v>#N/A</v>
      </c>
      <c r="M710" s="72">
        <v>1</v>
      </c>
      <c r="N710" s="145" t="s">
        <v>2211</v>
      </c>
      <c r="O710" s="72" t="str">
        <f>IFERROR(IF(VLOOKUP(I710,'Прайс шпак'!C:F,4,0)=N710,"шпак","Ошибка"),"Ошибка")</f>
        <v>шпак</v>
      </c>
      <c r="P710" s="146">
        <f>INDEX('Прайс шпак'!$H:$H,MATCH(I710,'Прайс шпак'!$C:$C,0))*M710</f>
        <v>6500</v>
      </c>
      <c r="Q710" s="72">
        <f>VLOOKUP(P710,Наценка!$A$1:$B$8,2,1)</f>
        <v>1.34</v>
      </c>
      <c r="R710" s="75">
        <f t="shared" si="213"/>
        <v>8710</v>
      </c>
      <c r="S710" s="74">
        <f t="shared" si="214"/>
        <v>8790</v>
      </c>
      <c r="T710" s="75">
        <f>VLOOKUP($A710,'Выгр Кат'!$A:$T,T$1,0)</f>
        <v>6500</v>
      </c>
      <c r="U710" s="75">
        <f>VLOOKUP($A710,'Выгр Кат'!$A:$T,U$1,0)</f>
        <v>8790</v>
      </c>
      <c r="V710" s="76">
        <f t="shared" si="203"/>
        <v>0</v>
      </c>
      <c r="W710" s="76">
        <f t="shared" si="204"/>
        <v>0</v>
      </c>
      <c r="X710" s="77">
        <f>IF(IFERROR(RIGHT(E710,1),"")="✔",S710*(1-#REF!),S710*(1-$X$2))</f>
        <v>8174.7</v>
      </c>
      <c r="Y710" s="167">
        <f t="shared" si="215"/>
        <v>0.25764615384615386</v>
      </c>
      <c r="Z710" s="167">
        <f t="shared" si="216"/>
        <v>0.12005382131324006</v>
      </c>
      <c r="AA710" s="167">
        <f t="shared" si="217"/>
        <v>0.4292307692307693</v>
      </c>
      <c r="AB710" s="169">
        <f t="shared" si="218"/>
        <v>9290</v>
      </c>
      <c r="AC710" s="161">
        <f>IFERROR(ROUND((VLOOKUP($A710,'ИЗ ГУГЛА'!$B:$Z,AC$1,0)+AE710)*AD710,),VLOOKUP($A710,'ИЗ ГУГЛА'!$B:$Z,AC$1,0))</f>
        <v>9290</v>
      </c>
      <c r="AD710" s="78">
        <v>1</v>
      </c>
      <c r="AE710" s="160">
        <v>0</v>
      </c>
      <c r="AF710" s="118">
        <v>9290</v>
      </c>
      <c r="AG710" s="152" t="s">
        <v>33608</v>
      </c>
      <c r="AH710" s="161" t="str">
        <f>IFERROR(ROUND((VLOOKUP($A710,'ИЗ ГУГЛА'!$B:$Z,AH$1,0)+AJ710)*AI710,),VLOOKUP($A710,'ИЗ ГУГЛА'!$B:$Z,AH$1,0))</f>
        <v/>
      </c>
      <c r="AI710" s="78">
        <v>1</v>
      </c>
      <c r="AJ710" s="160">
        <v>0</v>
      </c>
      <c r="AK710" s="172"/>
      <c r="AL710" s="172"/>
      <c r="AM710" s="161" t="str">
        <f>IFERROR(ROUND((VLOOKUP($A710,'ИЗ ГУГЛА'!$B:$Z,AM$1,0)+AO710)*AN710,),VLOOKUP($A710,'ИЗ ГУГЛА'!$B:$Z,AM$1,0))</f>
        <v/>
      </c>
      <c r="AN710" s="160">
        <v>1</v>
      </c>
      <c r="AO710" s="160">
        <v>0</v>
      </c>
      <c r="AP710" s="172"/>
      <c r="AQ710" s="172"/>
      <c r="AR710" s="161" t="str">
        <f>IFERROR(ROUND((VLOOKUP($A710,'ИЗ ГУГЛА'!$B:$Z,AR$1,0)+AT710)*AS710,),VLOOKUP($A710,'ИЗ ГУГЛА'!$B:$Z,AR$1,0))</f>
        <v/>
      </c>
      <c r="AS710" s="160">
        <v>1</v>
      </c>
      <c r="AT710" s="160">
        <v>0</v>
      </c>
      <c r="AU710" s="172"/>
      <c r="AV710" s="172"/>
    </row>
    <row r="711" spans="1:48" ht="31.5" hidden="1" thickTop="1" thickBot="1">
      <c r="A711" s="121">
        <v>218679</v>
      </c>
      <c r="B711" s="115">
        <f>VLOOKUP($A711,'Выгр Кат'!$A:$T,B$1,0)</f>
        <v>30018</v>
      </c>
      <c r="C711" s="116" t="str">
        <f>VLOOKUP($A711,'Выгр Кат'!$A:$T,C$1,0)</f>
        <v>Сцепление LUK в сборе для Шевроле Нива</v>
      </c>
      <c r="D711" s="115" t="str">
        <f>VLOOKUP($A711,'Выгр Кат'!$A:$T,D$1,0)</f>
        <v>Y</v>
      </c>
      <c r="E711" s="115" t="str">
        <f>VLOOKUP($A711,'Выгр Кат'!$A:$T,E$1,0)</f>
        <v>1</v>
      </c>
      <c r="F711" s="115">
        <f>VLOOKUP($A711,'Выгр Кат'!$A:$T,F$1,0)</f>
        <v>0</v>
      </c>
      <c r="G711" s="115" t="str">
        <f>VLOOKUP($A711,'Выгр Кат'!$A:$T,G$1,0)</f>
        <v>622315300</v>
      </c>
      <c r="H711" s="115">
        <f>VLOOKUP($A711,'Выгр Кат'!$A:$T,H$1,0)</f>
        <v>0</v>
      </c>
      <c r="I711" s="190">
        <v>622315300</v>
      </c>
      <c r="J711" s="108" t="s">
        <v>33610</v>
      </c>
      <c r="K711" s="75" t="e">
        <f>VLOOKUP(J711,'Отчет Eplex'!$B:$E,4,0)</f>
        <v>#N/A</v>
      </c>
      <c r="L711" s="75" t="e">
        <f t="shared" si="212"/>
        <v>#N/A</v>
      </c>
      <c r="M711" s="72">
        <v>1</v>
      </c>
      <c r="N711" s="145" t="s">
        <v>2211</v>
      </c>
      <c r="O711" s="72" t="str">
        <f>IFERROR(IF(VLOOKUP(I711,'Прайс шпак'!C:F,4,0)=N711,"шпак","Ошибка"),"Ошибка")</f>
        <v>шпак</v>
      </c>
      <c r="P711" s="146">
        <f>INDEX('Прайс шпак'!$H:$H,MATCH(I711,'Прайс шпак'!$C:$C,0))*M711</f>
        <v>14000</v>
      </c>
      <c r="Q711" s="72">
        <f>VLOOKUP(P711,Наценка!$A$1:$B$8,2,1)</f>
        <v>1.3</v>
      </c>
      <c r="R711" s="75">
        <f t="shared" si="213"/>
        <v>18200</v>
      </c>
      <c r="S711" s="74">
        <f t="shared" si="214"/>
        <v>18190</v>
      </c>
      <c r="T711" s="75">
        <f>VLOOKUP($A711,'Выгр Кат'!$A:$T,T$1,0)</f>
        <v>14000</v>
      </c>
      <c r="U711" s="75">
        <f>VLOOKUP($A711,'Выгр Кат'!$A:$T,U$1,0)</f>
        <v>18190</v>
      </c>
      <c r="V711" s="76">
        <f t="shared" si="203"/>
        <v>0</v>
      </c>
      <c r="W711" s="76">
        <f t="shared" si="204"/>
        <v>0</v>
      </c>
      <c r="X711" s="77">
        <f>IF(IFERROR(RIGHT(E711,1),"")="✔",S711*(1-#REF!),S711*(1-$X$2))</f>
        <v>16916.699999999997</v>
      </c>
      <c r="Y711" s="167">
        <f t="shared" si="215"/>
        <v>0.20833571428571407</v>
      </c>
      <c r="Z711" s="167">
        <f t="shared" si="216"/>
        <v>0.21645669291338596</v>
      </c>
      <c r="AA711" s="167">
        <f t="shared" si="217"/>
        <v>0.54214285714285704</v>
      </c>
      <c r="AB711" s="169">
        <f t="shared" si="218"/>
        <v>21590</v>
      </c>
      <c r="AC711" s="161">
        <f>IFERROR(ROUND((VLOOKUP($A711,'ИЗ ГУГЛА'!$B:$Z,AC$1,0)+AE711)*AD711,),VLOOKUP($A711,'ИЗ ГУГЛА'!$B:$Z,AC$1,0))</f>
        <v>21590</v>
      </c>
      <c r="AD711" s="78">
        <v>1</v>
      </c>
      <c r="AE711" s="160">
        <v>0</v>
      </c>
      <c r="AF711" s="118">
        <v>21590</v>
      </c>
      <c r="AG711" s="152" t="s">
        <v>33611</v>
      </c>
      <c r="AH711" s="161" t="str">
        <f>IFERROR(ROUND((VLOOKUP($A711,'ИЗ ГУГЛА'!$B:$Z,AH$1,0)+AJ711)*AI711,),VLOOKUP($A711,'ИЗ ГУГЛА'!$B:$Z,AH$1,0))</f>
        <v/>
      </c>
      <c r="AI711" s="78">
        <v>1</v>
      </c>
      <c r="AJ711" s="160">
        <v>0</v>
      </c>
      <c r="AK711" s="172"/>
      <c r="AL711" s="172"/>
      <c r="AM711" s="161" t="str">
        <f>IFERROR(ROUND((VLOOKUP($A711,'ИЗ ГУГЛА'!$B:$Z,AM$1,0)+AO711)*AN711,),VLOOKUP($A711,'ИЗ ГУГЛА'!$B:$Z,AM$1,0))</f>
        <v/>
      </c>
      <c r="AN711" s="160">
        <v>1</v>
      </c>
      <c r="AO711" s="160">
        <v>0</v>
      </c>
      <c r="AP711" s="172"/>
      <c r="AQ711" s="172"/>
      <c r="AR711" s="161" t="str">
        <f>IFERROR(ROUND((VLOOKUP($A711,'ИЗ ГУГЛА'!$B:$Z,AR$1,0)+AT711)*AS711,),VLOOKUP($A711,'ИЗ ГУГЛА'!$B:$Z,AR$1,0))</f>
        <v/>
      </c>
      <c r="AS711" s="160">
        <v>1</v>
      </c>
      <c r="AT711" s="160">
        <v>0</v>
      </c>
      <c r="AU711" s="172"/>
      <c r="AV711" s="172"/>
    </row>
    <row r="712" spans="1:48" ht="31.5" hidden="1" thickTop="1" thickBot="1">
      <c r="A712" s="121">
        <v>491028</v>
      </c>
      <c r="B712" s="115">
        <f>VLOOKUP($A712,'Выгр Кат'!$A:$T,B$1,0)</f>
        <v>491028</v>
      </c>
      <c r="C712" s="116" t="str">
        <f>VLOOKUP($A712,'Выгр Кат'!$A:$T,C$1,0)</f>
        <v xml:space="preserve">Сцепление Avtopribor в сборе без подшипника для Лада Веста, XRAY </v>
      </c>
      <c r="D712" s="115" t="str">
        <f>VLOOKUP($A712,'Выгр Кат'!$A:$T,D$1,0)</f>
        <v>Y</v>
      </c>
      <c r="E712" s="115" t="str">
        <f>VLOOKUP($A712,'Выгр Кат'!$A:$T,E$1,0)</f>
        <v>1</v>
      </c>
      <c r="F712" s="115">
        <f>VLOOKUP($A712,'Выгр Кат'!$A:$T,F$1,0)</f>
        <v>0</v>
      </c>
      <c r="G712" s="115" t="str">
        <f>VLOOKUP($A712,'Выгр Кат'!$A:$T,G$1,0)</f>
        <v>832290AVT</v>
      </c>
      <c r="H712" s="115" t="str">
        <f>VLOOKUP($A712,'Выгр Кат'!$A:$T,H$1,0)</f>
        <v>8460006730, 8450076252</v>
      </c>
      <c r="I712" s="190" t="s">
        <v>32555</v>
      </c>
      <c r="J712" s="108" t="s">
        <v>32555</v>
      </c>
      <c r="K712" s="75" t="e">
        <f>VLOOKUP(J712,'Отчет Eplex'!$B:$E,4,0)</f>
        <v>#N/A</v>
      </c>
      <c r="L712" s="75" t="e">
        <f t="shared" ref="L712" si="219">K712-P712</f>
        <v>#N/A</v>
      </c>
      <c r="M712" s="72">
        <v>1</v>
      </c>
      <c r="N712" s="145" t="s">
        <v>30218</v>
      </c>
      <c r="O712" s="72" t="str">
        <f>IFERROR(IF(VLOOKUP(I712,'Прайс шпак'!C:F,4,0)=N712,"шпак","Ошибка"),"Ошибка")</f>
        <v>шпак</v>
      </c>
      <c r="P712" s="146">
        <f>INDEX('Прайс шпак'!$H:$H,MATCH(I712,'Прайс шпак'!$C:$C,0))*M712</f>
        <v>9400</v>
      </c>
      <c r="Q712" s="72">
        <f>VLOOKUP(P712,Наценка!$A$1:$B$8,2,1)</f>
        <v>1.34</v>
      </c>
      <c r="R712" s="75">
        <f t="shared" si="213"/>
        <v>12596</v>
      </c>
      <c r="S712" s="74">
        <f t="shared" ref="S712" si="220">IF(R712&lt;=1000,(ROUNDUP(R712,-1)-1),(ROUNDUP(R712,-2)-10))</f>
        <v>12590</v>
      </c>
      <c r="T712" s="75">
        <f>VLOOKUP($A712,'Выгр Кат'!$A:$T,T$1,0)</f>
        <v>9400</v>
      </c>
      <c r="U712" s="75">
        <f>VLOOKUP($A712,'Выгр Кат'!$A:$T,U$1,0)</f>
        <v>12590</v>
      </c>
      <c r="V712" s="76">
        <f t="shared" ref="V712" si="221">P712-T712</f>
        <v>0</v>
      </c>
      <c r="W712" s="76">
        <f t="shared" ref="W712" si="222">S712-U712</f>
        <v>0</v>
      </c>
      <c r="X712" s="77">
        <f>IF(IFERROR(RIGHT(E712,1),"")="✔",S712*(1-#REF!),S712*(1-$X$2))</f>
        <v>11708.699999999999</v>
      </c>
      <c r="Y712" s="167">
        <f t="shared" ref="Y712" si="223">IFERROR(X712/P712-1,"")</f>
        <v>0.24560638297872339</v>
      </c>
      <c r="Z712" s="167">
        <f t="shared" ref="Z712" si="224">IFERROR((AB712-X712)/AB712,"")</f>
        <v>0.19194616977225681</v>
      </c>
      <c r="AA712" s="167">
        <f t="shared" ref="AA712" si="225">IFERROR(IF(AB712="","",AB712/P712-1),"")</f>
        <v>0.54148936170212769</v>
      </c>
      <c r="AB712" s="169">
        <f t="shared" si="218"/>
        <v>14490</v>
      </c>
      <c r="AC712" s="161">
        <f>IFERROR(ROUND((VLOOKUP($A712,'ИЗ ГУГЛА'!$B:$Z,AC$1,0)+AE712)*AD712,),VLOOKUP($A712,'ИЗ ГУГЛА'!$B:$Z,AC$1,0))</f>
        <v>14490</v>
      </c>
      <c r="AD712" s="78">
        <v>1</v>
      </c>
      <c r="AE712" s="160">
        <v>0</v>
      </c>
      <c r="AF712" s="118">
        <v>14490</v>
      </c>
      <c r="AG712" s="152" t="s">
        <v>33729</v>
      </c>
      <c r="AH712" s="161" t="str">
        <f>IFERROR(ROUND((VLOOKUP($A712,'ИЗ ГУГЛА'!$B:$Z,AH$1,0)+AJ712)*AI712,),VLOOKUP($A712,'ИЗ ГУГЛА'!$B:$Z,AH$1,0))</f>
        <v/>
      </c>
      <c r="AI712" s="78">
        <v>1</v>
      </c>
      <c r="AJ712" s="160">
        <v>0</v>
      </c>
      <c r="AK712" s="172"/>
      <c r="AL712" s="172"/>
      <c r="AM712" s="161" t="str">
        <f>IFERROR(ROUND((VLOOKUP($A712,'ИЗ ГУГЛА'!$B:$Z,AM$1,0)+AO712)*AN712,),VLOOKUP($A712,'ИЗ ГУГЛА'!$B:$Z,AM$1,0))</f>
        <v/>
      </c>
      <c r="AN712" s="160">
        <v>1</v>
      </c>
      <c r="AO712" s="160">
        <v>0</v>
      </c>
      <c r="AP712" s="172"/>
      <c r="AQ712" s="172"/>
      <c r="AR712" s="161" t="str">
        <f>IFERROR(ROUND((VLOOKUP($A712,'ИЗ ГУГЛА'!$B:$Z,AR$1,0)+AT712)*AS712,),VLOOKUP($A712,'ИЗ ГУГЛА'!$B:$Z,AR$1,0))</f>
        <v/>
      </c>
      <c r="AS712" s="160">
        <v>1</v>
      </c>
      <c r="AT712" s="160">
        <v>0</v>
      </c>
      <c r="AU712" s="172"/>
      <c r="AV712" s="172"/>
    </row>
    <row r="713" spans="1:48" ht="46.5" hidden="1" thickTop="1" thickBot="1">
      <c r="A713" s="121">
        <v>193924</v>
      </c>
      <c r="B713" s="115">
        <f>VLOOKUP($A713,'Выгр Кат'!$A:$T,B$1,0)</f>
        <v>38686</v>
      </c>
      <c r="C713" s="116" t="str">
        <f>VLOOKUP($A713,'Выгр Кат'!$A:$T,C$1,0)</f>
        <v>Пластины маслоотделителя для ВАЗ 2108-21099, 2110-2112, 2113-2115 8-ми клапанный двигатель</v>
      </c>
      <c r="D713" s="115" t="str">
        <f>VLOOKUP($A713,'Выгр Кат'!$A:$T,D$1,0)</f>
        <v>Y</v>
      </c>
      <c r="E713" s="115" t="str">
        <f>VLOOKUP($A713,'Выгр Кат'!$A:$T,E$1,0)</f>
        <v>1</v>
      </c>
      <c r="F713" s="115">
        <f>VLOOKUP($A713,'Выгр Кат'!$A:$T,F$1,0)</f>
        <v>0</v>
      </c>
      <c r="G713" s="115" t="str">
        <f>VLOOKUP($A713,'Выгр Кат'!$A:$T,G$1,0)</f>
        <v>21080-1014251</v>
      </c>
      <c r="H713" s="115">
        <f>VLOOKUP($A713,'Выгр Кат'!$A:$T,H$1,0)</f>
        <v>0</v>
      </c>
      <c r="I713" s="108" t="s">
        <v>25791</v>
      </c>
      <c r="J713" s="108" t="s">
        <v>25791</v>
      </c>
      <c r="K713" s="75">
        <f>VLOOKUP(J713,'Отчет Eplex'!$B:$E,4,0)</f>
        <v>0</v>
      </c>
      <c r="L713" s="75">
        <f t="shared" si="196"/>
        <v>-70</v>
      </c>
      <c r="M713" s="72">
        <v>1</v>
      </c>
      <c r="N713" s="82"/>
      <c r="O713" s="72" t="str">
        <f>IFERROR(IF(VLOOKUP(I713,'Прайс шпак'!C:F,4,0)=N713,"шпак","Ошибка"),"Ошибка")</f>
        <v>Ошибка</v>
      </c>
      <c r="P713" s="134">
        <v>70</v>
      </c>
      <c r="Q713" s="72">
        <f>VLOOKUP(P713,Наценка!$A$1:$B$8,2,1)</f>
        <v>2.15</v>
      </c>
      <c r="R713" s="75">
        <f t="shared" ref="R713" si="226">P713*Q713</f>
        <v>150.5</v>
      </c>
      <c r="S713" s="74">
        <f t="shared" si="197"/>
        <v>159</v>
      </c>
      <c r="T713" s="75">
        <f>VLOOKUP($A713,'Выгр Кат'!$A:$T,T$1,0)</f>
        <v>70</v>
      </c>
      <c r="U713" s="75">
        <f>VLOOKUP($A713,'Выгр Кат'!$A:$T,U$1,0)</f>
        <v>159</v>
      </c>
      <c r="V713" s="76">
        <f t="shared" si="198"/>
        <v>0</v>
      </c>
      <c r="W713" s="76">
        <f t="shared" si="199"/>
        <v>0</v>
      </c>
      <c r="X713" s="77">
        <f>IF(IFERROR(RIGHT(E713,1),"")="✔",S713*(1-#REF!),S713*(1-$X$2))</f>
        <v>147.86999999999998</v>
      </c>
      <c r="Y713" s="167">
        <f t="shared" si="209"/>
        <v>1.1124285714285711</v>
      </c>
      <c r="Z713" s="167" t="str">
        <f t="shared" si="210"/>
        <v/>
      </c>
      <c r="AA713" s="167" t="str">
        <f t="shared" si="211"/>
        <v/>
      </c>
      <c r="AB713" s="168"/>
      <c r="AC713" s="161" t="str">
        <f>IFERROR(ROUND((VLOOKUP($A713,'ИЗ ГУГЛА'!$B:$Z,AC$1,0)+AE713)*AD713,),VLOOKUP($A713,'ИЗ ГУГЛА'!$B:$Z,AC$1,0))</f>
        <v/>
      </c>
      <c r="AD713" s="78">
        <v>1</v>
      </c>
      <c r="AE713" s="160">
        <v>0</v>
      </c>
      <c r="AF713" s="118" t="s">
        <v>28492</v>
      </c>
      <c r="AG713" s="152"/>
      <c r="AH713" s="161" t="str">
        <f>IFERROR(ROUND((VLOOKUP($A713,'ИЗ ГУГЛА'!$B:$Z,AH$1,0)+AJ713)*AI713,),VLOOKUP($A713,'ИЗ ГУГЛА'!$B:$Z,AH$1,0))</f>
        <v/>
      </c>
      <c r="AI713" s="78">
        <v>1</v>
      </c>
      <c r="AJ713" s="160">
        <v>0</v>
      </c>
      <c r="AK713" s="172"/>
      <c r="AL713" s="172"/>
      <c r="AM713" s="161" t="str">
        <f>IFERROR(ROUND((VLOOKUP($A713,'ИЗ ГУГЛА'!$B:$Z,AM$1,0)+AO713)*AN713,),VLOOKUP($A713,'ИЗ ГУГЛА'!$B:$Z,AM$1,0))</f>
        <v/>
      </c>
      <c r="AN713" s="160">
        <v>1</v>
      </c>
      <c r="AO713" s="160">
        <v>0</v>
      </c>
      <c r="AP713" s="172"/>
      <c r="AQ713" s="172"/>
      <c r="AR713" s="161" t="str">
        <f>IFERROR(ROUND((VLOOKUP($A713,'ИЗ ГУГЛА'!$B:$Z,AR$1,0)+AT713)*AS713,),VLOOKUP($A713,'ИЗ ГУГЛА'!$B:$Z,AR$1,0))</f>
        <v/>
      </c>
      <c r="AS713" s="160">
        <v>1</v>
      </c>
      <c r="AT713" s="160">
        <v>0</v>
      </c>
      <c r="AU713" s="172"/>
      <c r="AV713" s="172"/>
    </row>
    <row r="714" spans="1:48" ht="30.75" hidden="1" thickTop="1">
      <c r="A714" s="121">
        <v>226328</v>
      </c>
      <c r="B714" s="115">
        <f>VLOOKUP($A714,'Выгр Кат'!$A:$T,B$1,0)</f>
        <v>12958</v>
      </c>
      <c r="C714" s="116" t="str">
        <f>VLOOKUP($A714,'Выгр Кат'!$A:$T,C$1,0)</f>
        <v>Шрус GKN внешний для ВАЗ 2108-2115, 2110-2112, 2113-2115</v>
      </c>
      <c r="D714" s="115" t="str">
        <f>VLOOKUP($A714,'Выгр Кат'!$A:$T,D$1,0)</f>
        <v>Y</v>
      </c>
      <c r="E714" s="115" t="str">
        <f>VLOOKUP($A714,'Выгр Кат'!$A:$T,E$1,0)</f>
        <v>0</v>
      </c>
      <c r="F714" s="115" t="str">
        <f>VLOOKUP($A714,'Выгр Кат'!$A:$T,F$1,0)</f>
        <v>20817</v>
      </c>
      <c r="G714" s="115" t="str">
        <f>VLOOKUP($A714,'Выгр Кат'!$A:$T,G$1,0)</f>
        <v>21102215012</v>
      </c>
      <c r="H714" s="115" t="str">
        <f>VLOOKUP($A714,'Выгр Кат'!$A:$T,H$1,0)</f>
        <v>2110-2215012</v>
      </c>
      <c r="I714" s="110">
        <v>20817</v>
      </c>
      <c r="J714" s="111"/>
      <c r="K714" s="75" t="e">
        <f>VLOOKUP(J714,'Отчет Eplex'!$B:$E,4,0)</f>
        <v>#N/A</v>
      </c>
      <c r="L714" s="75" t="e">
        <f t="shared" si="168"/>
        <v>#N/A</v>
      </c>
      <c r="M714" s="72">
        <v>1</v>
      </c>
      <c r="N714" s="83" t="s">
        <v>1556</v>
      </c>
      <c r="O714" s="72" t="str">
        <f>IFERROR(IF(VLOOKUP(I714,'Прайс шпак'!C:F,4,0)=N714,"шпак","Ошибка"),"Ошибка")</f>
        <v>Ошибка</v>
      </c>
      <c r="P714" s="109">
        <f t="shared" ref="P714:P717" si="227">T714</f>
        <v>2500</v>
      </c>
      <c r="Q714" s="72">
        <f>VLOOKUP(P714,Наценка!$A$1:$B$8,2,1)</f>
        <v>1.39</v>
      </c>
      <c r="R714" s="109">
        <f t="shared" ref="R714:R718" si="228">U714</f>
        <v>3490</v>
      </c>
      <c r="S714" s="74">
        <f t="shared" si="169"/>
        <v>3490</v>
      </c>
      <c r="T714" s="75">
        <f>VLOOKUP($A714,'Выгр Кат'!$A:$T,T$1,0)</f>
        <v>2500</v>
      </c>
      <c r="U714" s="75">
        <f>VLOOKUP($A714,'Выгр Кат'!$A:$T,U$1,0)</f>
        <v>3490</v>
      </c>
      <c r="V714" s="76">
        <f t="shared" si="170"/>
        <v>0</v>
      </c>
      <c r="W714" s="76">
        <f t="shared" si="171"/>
        <v>0</v>
      </c>
      <c r="X714" s="78">
        <f>IF(IFERROR(RIGHT(E714,1),"")="✔",S714*(1-#REF!),S714*(1-$X$2))</f>
        <v>3245.7</v>
      </c>
      <c r="Y714" s="167">
        <f t="shared" si="209"/>
        <v>0.29827999999999988</v>
      </c>
      <c r="Z714" s="167" t="str">
        <f t="shared" si="210"/>
        <v/>
      </c>
      <c r="AA714" s="167" t="str">
        <f t="shared" si="211"/>
        <v/>
      </c>
      <c r="AB714" s="168"/>
      <c r="AC714" s="161" t="str">
        <f>IFERROR(ROUND((VLOOKUP($A714,'ИЗ ГУГЛА'!$B:$Z,AC$1,0)+AE714)*AD714,),VLOOKUP($A714,'ИЗ ГУГЛА'!$B:$Z,AC$1,0))</f>
        <v/>
      </c>
      <c r="AD714" s="78">
        <v>1</v>
      </c>
      <c r="AE714" s="160">
        <v>0</v>
      </c>
      <c r="AF714" s="172"/>
      <c r="AG714" s="152"/>
      <c r="AH714" s="161" t="str">
        <f>IFERROR(ROUND((VLOOKUP($A714,'ИЗ ГУГЛА'!$B:$Z,AH$1,0)+AJ714)*AI714,),VLOOKUP($A714,'ИЗ ГУГЛА'!$B:$Z,AH$1,0))</f>
        <v/>
      </c>
      <c r="AI714" s="78">
        <v>1</v>
      </c>
      <c r="AJ714" s="160">
        <v>0</v>
      </c>
      <c r="AK714" s="172"/>
      <c r="AL714" s="172"/>
      <c r="AM714" s="161" t="str">
        <f>IFERROR(ROUND((VLOOKUP($A714,'ИЗ ГУГЛА'!$B:$Z,AM$1,0)+AO714)*AN714,),VLOOKUP($A714,'ИЗ ГУГЛА'!$B:$Z,AM$1,0))</f>
        <v/>
      </c>
      <c r="AN714" s="160">
        <v>1</v>
      </c>
      <c r="AO714" s="160">
        <v>0</v>
      </c>
      <c r="AP714" s="172"/>
      <c r="AQ714" s="172"/>
      <c r="AR714" s="161" t="str">
        <f>IFERROR(ROUND((VLOOKUP($A714,'ИЗ ГУГЛА'!$B:$Z,AR$1,0)+AT714)*AS714,),VLOOKUP($A714,'ИЗ ГУГЛА'!$B:$Z,AR$1,0))</f>
        <v/>
      </c>
      <c r="AS714" s="160">
        <v>1</v>
      </c>
      <c r="AT714" s="160">
        <v>0</v>
      </c>
      <c r="AU714" s="172"/>
      <c r="AV714" s="172"/>
    </row>
    <row r="715" spans="1:48" ht="30" hidden="1">
      <c r="A715" s="121">
        <v>140366</v>
      </c>
      <c r="B715" s="115">
        <f>VLOOKUP($A715,'Выгр Кат'!$A:$T,B$1,0)</f>
        <v>24934</v>
      </c>
      <c r="C715" s="116" t="str">
        <f>VLOOKUP($A715,'Выгр Кат'!$A:$T,C$1,0)</f>
        <v>Высоковольтные провода SLON для Лада Ока</v>
      </c>
      <c r="D715" s="115" t="str">
        <f>VLOOKUP($A715,'Выгр Кат'!$A:$T,D$1,0)</f>
        <v>Y</v>
      </c>
      <c r="E715" s="115" t="str">
        <f>VLOOKUP($A715,'Выгр Кат'!$A:$T,E$1,0)</f>
        <v>0</v>
      </c>
      <c r="F715" s="115">
        <f>VLOOKUP($A715,'Выгр Кат'!$A:$T,F$1,0)</f>
        <v>0</v>
      </c>
      <c r="G715" s="115" t="str">
        <f>VLOOKUP($A715,'Выгр Кат'!$A:$T,G$1,0)</f>
        <v>11113707060</v>
      </c>
      <c r="H715" s="115" t="str">
        <f>VLOOKUP($A715,'Выгр Кат'!$A:$T,H$1,0)</f>
        <v>1111-3707060</v>
      </c>
      <c r="I715" s="93" t="s">
        <v>4424</v>
      </c>
      <c r="J715" s="93"/>
      <c r="K715" s="75" t="e">
        <f>VLOOKUP(J715,'Отчет Eplex'!$B:$E,4,0)</f>
        <v>#N/A</v>
      </c>
      <c r="L715" s="75" t="e">
        <f t="shared" si="168"/>
        <v>#N/A</v>
      </c>
      <c r="M715" s="72">
        <v>1</v>
      </c>
      <c r="N715" s="83" t="s">
        <v>2823</v>
      </c>
      <c r="O715" s="72" t="str">
        <f>IFERROR(IF(VLOOKUP(I715,'Прайс шпак'!C:F,4,0)=N715,"шпак","Ошибка"),"Ошибка")</f>
        <v>Ошибка</v>
      </c>
      <c r="P715" s="109">
        <f t="shared" si="227"/>
        <v>0</v>
      </c>
      <c r="Q715" s="72" t="e">
        <f>VLOOKUP(P715,Наценка!$A$1:$B$8,2,1)</f>
        <v>#N/A</v>
      </c>
      <c r="R715" s="109">
        <f t="shared" si="228"/>
        <v>359</v>
      </c>
      <c r="S715" s="74">
        <f t="shared" si="169"/>
        <v>359</v>
      </c>
      <c r="T715" s="75">
        <f>VLOOKUP($A715,'Выгр Кат'!$A:$T,T$1,0)</f>
        <v>0</v>
      </c>
      <c r="U715" s="75">
        <f>VLOOKUP($A715,'Выгр Кат'!$A:$T,U$1,0)</f>
        <v>359</v>
      </c>
      <c r="V715" s="76">
        <f t="shared" si="170"/>
        <v>0</v>
      </c>
      <c r="W715" s="76">
        <f t="shared" si="171"/>
        <v>0</v>
      </c>
      <c r="X715" s="78">
        <f>IF(IFERROR(RIGHT(E715,1),"")="✔",S715*(1-#REF!),S715*(1-$X$2))</f>
        <v>333.87</v>
      </c>
      <c r="Y715" s="167" t="str">
        <f t="shared" si="209"/>
        <v/>
      </c>
      <c r="Z715" s="167" t="str">
        <f t="shared" si="210"/>
        <v/>
      </c>
      <c r="AA715" s="167" t="str">
        <f t="shared" si="211"/>
        <v/>
      </c>
      <c r="AB715" s="168"/>
      <c r="AC715" s="161" t="str">
        <f>IFERROR(ROUND((VLOOKUP($A715,'ИЗ ГУГЛА'!$B:$Z,AC$1,0)+AE715)*AD715,),VLOOKUP($A715,'ИЗ ГУГЛА'!$B:$Z,AC$1,0))</f>
        <v/>
      </c>
      <c r="AD715" s="78">
        <v>1</v>
      </c>
      <c r="AE715" s="160">
        <v>0</v>
      </c>
      <c r="AF715" s="172"/>
      <c r="AG715" s="152"/>
      <c r="AH715" s="161" t="str">
        <f>IFERROR(ROUND((VLOOKUP($A715,'ИЗ ГУГЛА'!$B:$Z,AH$1,0)+AJ715)*AI715,),VLOOKUP($A715,'ИЗ ГУГЛА'!$B:$Z,AH$1,0))</f>
        <v/>
      </c>
      <c r="AI715" s="78">
        <v>1</v>
      </c>
      <c r="AJ715" s="160">
        <v>0</v>
      </c>
      <c r="AK715" s="172"/>
      <c r="AL715" s="172"/>
      <c r="AM715" s="161" t="str">
        <f>IFERROR(ROUND((VLOOKUP($A715,'ИЗ ГУГЛА'!$B:$Z,AM$1,0)+AO715)*AN715,),VLOOKUP($A715,'ИЗ ГУГЛА'!$B:$Z,AM$1,0))</f>
        <v/>
      </c>
      <c r="AN715" s="160">
        <v>1</v>
      </c>
      <c r="AO715" s="160">
        <v>0</v>
      </c>
      <c r="AP715" s="172"/>
      <c r="AQ715" s="172"/>
      <c r="AR715" s="161" t="str">
        <f>IFERROR(ROUND((VLOOKUP($A715,'ИЗ ГУГЛА'!$B:$Z,AR$1,0)+AT715)*AS715,),VLOOKUP($A715,'ИЗ ГУГЛА'!$B:$Z,AR$1,0))</f>
        <v/>
      </c>
      <c r="AS715" s="160">
        <v>1</v>
      </c>
      <c r="AT715" s="160">
        <v>0</v>
      </c>
      <c r="AU715" s="172"/>
      <c r="AV715" s="172"/>
    </row>
    <row r="716" spans="1:48" ht="45" hidden="1">
      <c r="A716" s="121">
        <v>159359</v>
      </c>
      <c r="B716" s="115">
        <f>VLOOKUP($A716,'Выгр Кат'!$A:$T,B$1,0)</f>
        <v>17257</v>
      </c>
      <c r="C716" s="116" t="str">
        <f>VLOOKUP($A716,'Выгр Кат'!$A:$T,C$1,0)</f>
        <v>Комплект подушек стойки стабилизатора СЭВИ ЭКСПЕРТ для Chevrolet, DAEWOO, ZAZ, Opel</v>
      </c>
      <c r="D716" s="115" t="str">
        <f>VLOOKUP($A716,'Выгр Кат'!$A:$T,D$1,0)</f>
        <v>Y</v>
      </c>
      <c r="E716" s="115" t="str">
        <f>VLOOKUP($A716,'Выгр Кат'!$A:$T,E$1,0)</f>
        <v>0</v>
      </c>
      <c r="F716" s="115">
        <f>VLOOKUP($A716,'Выгр Кат'!$A:$T,F$1,0)</f>
        <v>0</v>
      </c>
      <c r="G716" s="115" t="str">
        <f>VLOOKUP($A716,'Выгр Кат'!$A:$T,G$1,0)</f>
        <v>2222-6078</v>
      </c>
      <c r="H716" s="115">
        <f>VLOOKUP($A716,'Выгр Кат'!$A:$T,H$1,0)</f>
        <v>0</v>
      </c>
      <c r="I716" s="93" t="s">
        <v>11</v>
      </c>
      <c r="J716" s="93"/>
      <c r="K716" s="75" t="e">
        <f>VLOOKUP(J716,'Отчет Eplex'!$B:$E,4,0)</f>
        <v>#N/A</v>
      </c>
      <c r="L716" s="75" t="e">
        <f t="shared" si="168"/>
        <v>#N/A</v>
      </c>
      <c r="M716" s="72">
        <v>1</v>
      </c>
      <c r="N716" s="83" t="s">
        <v>2596</v>
      </c>
      <c r="O716" s="72" t="str">
        <f>IFERROR(IF(VLOOKUP(I716,'Прайс шпак'!C:F,4,0)=N716,"шпак","Ошибка"),"Ошибка")</f>
        <v>Ошибка</v>
      </c>
      <c r="P716" s="109">
        <f t="shared" si="227"/>
        <v>0</v>
      </c>
      <c r="Q716" s="72" t="e">
        <f>VLOOKUP(P716,Наценка!$A$1:$B$8,2,1)</f>
        <v>#N/A</v>
      </c>
      <c r="R716" s="109">
        <f t="shared" si="228"/>
        <v>229</v>
      </c>
      <c r="S716" s="74">
        <f t="shared" si="169"/>
        <v>229</v>
      </c>
      <c r="T716" s="75">
        <f>VLOOKUP($A716,'Выгр Кат'!$A:$T,T$1,0)</f>
        <v>0</v>
      </c>
      <c r="U716" s="75">
        <f>VLOOKUP($A716,'Выгр Кат'!$A:$T,U$1,0)</f>
        <v>229</v>
      </c>
      <c r="V716" s="76">
        <f t="shared" si="170"/>
        <v>0</v>
      </c>
      <c r="W716" s="76">
        <f t="shared" si="171"/>
        <v>0</v>
      </c>
      <c r="X716" s="78">
        <f>IF(IFERROR(RIGHT(E716,1),"")="✔",S716*(1-#REF!),S716*(1-$X$2))</f>
        <v>212.97</v>
      </c>
      <c r="Y716" s="167" t="str">
        <f t="shared" si="209"/>
        <v/>
      </c>
      <c r="Z716" s="167" t="str">
        <f t="shared" si="210"/>
        <v/>
      </c>
      <c r="AA716" s="167" t="str">
        <f t="shared" si="211"/>
        <v/>
      </c>
      <c r="AB716" s="168"/>
      <c r="AC716" s="161" t="str">
        <f>IFERROR(ROUND((VLOOKUP($A716,'ИЗ ГУГЛА'!$B:$Z,AC$1,0)+AE716)*AD716,),VLOOKUP($A716,'ИЗ ГУГЛА'!$B:$Z,AC$1,0))</f>
        <v/>
      </c>
      <c r="AD716" s="78">
        <v>1</v>
      </c>
      <c r="AE716" s="160">
        <v>0</v>
      </c>
      <c r="AF716" s="172"/>
      <c r="AG716" s="152"/>
      <c r="AH716" s="161" t="str">
        <f>IFERROR(ROUND((VLOOKUP($A716,'ИЗ ГУГЛА'!$B:$Z,AH$1,0)+AJ716)*AI716,),VLOOKUP($A716,'ИЗ ГУГЛА'!$B:$Z,AH$1,0))</f>
        <v/>
      </c>
      <c r="AI716" s="78">
        <v>1</v>
      </c>
      <c r="AJ716" s="160">
        <v>0</v>
      </c>
      <c r="AK716" s="172"/>
      <c r="AL716" s="172"/>
      <c r="AM716" s="161" t="str">
        <f>IFERROR(ROUND((VLOOKUP($A716,'ИЗ ГУГЛА'!$B:$Z,AM$1,0)+AO716)*AN716,),VLOOKUP($A716,'ИЗ ГУГЛА'!$B:$Z,AM$1,0))</f>
        <v/>
      </c>
      <c r="AN716" s="160">
        <v>1</v>
      </c>
      <c r="AO716" s="160">
        <v>0</v>
      </c>
      <c r="AP716" s="172"/>
      <c r="AQ716" s="172"/>
      <c r="AR716" s="161" t="str">
        <f>IFERROR(ROUND((VLOOKUP($A716,'ИЗ ГУГЛА'!$B:$Z,AR$1,0)+AT716)*AS716,),VLOOKUP($A716,'ИЗ ГУГЛА'!$B:$Z,AR$1,0))</f>
        <v/>
      </c>
      <c r="AS716" s="160">
        <v>1</v>
      </c>
      <c r="AT716" s="160">
        <v>0</v>
      </c>
      <c r="AU716" s="172"/>
      <c r="AV716" s="172"/>
    </row>
    <row r="717" spans="1:48" ht="30" hidden="1">
      <c r="A717" s="121">
        <v>226332</v>
      </c>
      <c r="B717" s="115">
        <f>VLOOKUP($A717,'Выгр Кат'!$A:$T,B$1,0)</f>
        <v>12967</v>
      </c>
      <c r="C717" s="116" t="str">
        <f>VLOOKUP($A717,'Выгр Кат'!$A:$T,C$1,0)</f>
        <v>ШРУС наружный GLO 21213, 22 шлица, без АБС для Лада Нива 4х4</v>
      </c>
      <c r="D717" s="115" t="str">
        <f>VLOOKUP($A717,'Выгр Кат'!$A:$T,D$1,0)</f>
        <v>Y</v>
      </c>
      <c r="E717" s="115" t="str">
        <f>VLOOKUP($A717,'Выгр Кат'!$A:$T,E$1,0)</f>
        <v>0</v>
      </c>
      <c r="F717" s="115" t="str">
        <f>VLOOKUP($A717,'Выгр Кат'!$A:$T,F$1,0)</f>
        <v>3120K</v>
      </c>
      <c r="G717" s="115" t="str">
        <f>VLOOKUP($A717,'Выгр Кат'!$A:$T,G$1,0)</f>
        <v>212132215012</v>
      </c>
      <c r="H717" s="115" t="str">
        <f>VLOOKUP($A717,'Выгр Кат'!$A:$T,H$1,0)</f>
        <v>21213-2215012</v>
      </c>
      <c r="I717" s="111" t="s">
        <v>221</v>
      </c>
      <c r="J717" s="111"/>
      <c r="K717" s="75" t="e">
        <f>VLOOKUP(J717,'Отчет Eplex'!$B:$E,4,0)</f>
        <v>#N/A</v>
      </c>
      <c r="L717" s="75" t="e">
        <f t="shared" si="168"/>
        <v>#N/A</v>
      </c>
      <c r="M717" s="72">
        <v>1</v>
      </c>
      <c r="N717" s="83" t="s">
        <v>1563</v>
      </c>
      <c r="O717" s="72" t="str">
        <f>IFERROR(IF(VLOOKUP(I717,'Прайс шпак'!C:F,4,0)=N717,"шпак","Ошибка"),"Ошибка")</f>
        <v>Ошибка</v>
      </c>
      <c r="P717" s="109">
        <f t="shared" si="227"/>
        <v>1050</v>
      </c>
      <c r="Q717" s="72">
        <f>VLOOKUP(P717,Наценка!$A$1:$B$8,2,1)</f>
        <v>1.39</v>
      </c>
      <c r="R717" s="109">
        <f t="shared" si="228"/>
        <v>1490</v>
      </c>
      <c r="S717" s="74">
        <f t="shared" si="169"/>
        <v>1490</v>
      </c>
      <c r="T717" s="75">
        <f>VLOOKUP($A717,'Выгр Кат'!$A:$T,T$1,0)</f>
        <v>1050</v>
      </c>
      <c r="U717" s="75">
        <f>VLOOKUP($A717,'Выгр Кат'!$A:$T,U$1,0)</f>
        <v>1490</v>
      </c>
      <c r="V717" s="76">
        <f t="shared" si="170"/>
        <v>0</v>
      </c>
      <c r="W717" s="76">
        <f t="shared" si="171"/>
        <v>0</v>
      </c>
      <c r="X717" s="78">
        <f>IF(IFERROR(RIGHT(E717,1),"")="✔",S717*(1-#REF!),S717*(1-$X$2))</f>
        <v>1385.6999999999998</v>
      </c>
      <c r="Y717" s="167">
        <f t="shared" si="209"/>
        <v>0.31971428571428562</v>
      </c>
      <c r="Z717" s="167" t="str">
        <f t="shared" si="210"/>
        <v/>
      </c>
      <c r="AA717" s="167" t="str">
        <f t="shared" si="211"/>
        <v/>
      </c>
      <c r="AB717" s="168"/>
      <c r="AC717" s="161" t="str">
        <f>IFERROR(ROUND((VLOOKUP($A717,'ИЗ ГУГЛА'!$B:$Z,AC$1,0)+AE717)*AD717,),VLOOKUP($A717,'ИЗ ГУГЛА'!$B:$Z,AC$1,0))</f>
        <v/>
      </c>
      <c r="AD717" s="78">
        <v>1</v>
      </c>
      <c r="AE717" s="160">
        <v>0</v>
      </c>
      <c r="AF717" s="172"/>
      <c r="AG717" s="152"/>
      <c r="AH717" s="161" t="str">
        <f>IFERROR(ROUND((VLOOKUP($A717,'ИЗ ГУГЛА'!$B:$Z,AH$1,0)+AJ717)*AI717,),VLOOKUP($A717,'ИЗ ГУГЛА'!$B:$Z,AH$1,0))</f>
        <v/>
      </c>
      <c r="AI717" s="78">
        <v>1</v>
      </c>
      <c r="AJ717" s="160">
        <v>0</v>
      </c>
      <c r="AK717" s="172"/>
      <c r="AL717" s="172"/>
      <c r="AM717" s="161" t="str">
        <f>IFERROR(ROUND((VLOOKUP($A717,'ИЗ ГУГЛА'!$B:$Z,AM$1,0)+AO717)*AN717,),VLOOKUP($A717,'ИЗ ГУГЛА'!$B:$Z,AM$1,0))</f>
        <v/>
      </c>
      <c r="AN717" s="160">
        <v>1</v>
      </c>
      <c r="AO717" s="160">
        <v>0</v>
      </c>
      <c r="AP717" s="172"/>
      <c r="AQ717" s="172"/>
      <c r="AR717" s="161" t="str">
        <f>IFERROR(ROUND((VLOOKUP($A717,'ИЗ ГУГЛА'!$B:$Z,AR$1,0)+AT717)*AS717,),VLOOKUP($A717,'ИЗ ГУГЛА'!$B:$Z,AR$1,0))</f>
        <v/>
      </c>
      <c r="AS717" s="160">
        <v>1</v>
      </c>
      <c r="AT717" s="160">
        <v>0</v>
      </c>
      <c r="AU717" s="172"/>
      <c r="AV717" s="172"/>
    </row>
    <row r="718" spans="1:48" ht="30" hidden="1">
      <c r="A718" s="121">
        <v>213420</v>
      </c>
      <c r="B718" s="115">
        <f>VLOOKUP($A718,'Выгр Кат'!$A:$T,B$1,0)</f>
        <v>1283</v>
      </c>
      <c r="C718" s="116" t="str">
        <f>VLOOKUP($A718,'Выгр Кат'!$A:$T,C$1,0)</f>
        <v>Сальники клапанов Elring Китай для ВАЗ 2110-2112</v>
      </c>
      <c r="D718" s="115" t="str">
        <f>VLOOKUP($A718,'Выгр Кат'!$A:$T,D$1,0)</f>
        <v>Y</v>
      </c>
      <c r="E718" s="115" t="str">
        <f>VLOOKUP($A718,'Выгр Кат'!$A:$T,E$1,0)</f>
        <v>0</v>
      </c>
      <c r="F718" s="115">
        <f>VLOOKUP($A718,'Выгр Кат'!$A:$T,F$1,0)</f>
        <v>0</v>
      </c>
      <c r="G718" s="115" t="str">
        <f>VLOOKUP($A718,'Выгр Кат'!$A:$T,G$1,0)</f>
        <v>701.289</v>
      </c>
      <c r="H718" s="115">
        <f>VLOOKUP($A718,'Выгр Кат'!$A:$T,H$1,0)</f>
        <v>0</v>
      </c>
      <c r="I718" s="93" t="s">
        <v>26</v>
      </c>
      <c r="J718" s="93"/>
      <c r="K718" s="75" t="e">
        <f>VLOOKUP(J718,'Отчет Eplex'!$B:$E,4,0)</f>
        <v>#N/A</v>
      </c>
      <c r="L718" s="75" t="e">
        <f t="shared" si="168"/>
        <v>#N/A</v>
      </c>
      <c r="M718" s="72">
        <v>1</v>
      </c>
      <c r="N718" s="83" t="s">
        <v>30185</v>
      </c>
      <c r="O718" s="72" t="str">
        <f>IFERROR(IF(VLOOKUP(I718,'Прайс шпак'!C:F,4,0)=N718,"шпак","Ошибка"),"Ошибка")</f>
        <v>шпак</v>
      </c>
      <c r="P718" s="74">
        <f>INDEX('Прайс шпак'!$H:$H,MATCH(I718,'Прайс шпак'!$C:$C,0))*M718</f>
        <v>250</v>
      </c>
      <c r="Q718" s="72">
        <f>VLOOKUP(P718,Наценка!$A$1:$B$8,2,1)</f>
        <v>1.98</v>
      </c>
      <c r="R718" s="109">
        <f t="shared" si="228"/>
        <v>499</v>
      </c>
      <c r="S718" s="74">
        <f t="shared" si="169"/>
        <v>499</v>
      </c>
      <c r="T718" s="75">
        <f>VLOOKUP($A718,'Выгр Кат'!$A:$T,T$1,0)</f>
        <v>250</v>
      </c>
      <c r="U718" s="75">
        <f>VLOOKUP($A718,'Выгр Кат'!$A:$T,U$1,0)</f>
        <v>499</v>
      </c>
      <c r="V718" s="76">
        <f t="shared" si="170"/>
        <v>0</v>
      </c>
      <c r="W718" s="76">
        <f t="shared" si="171"/>
        <v>0</v>
      </c>
      <c r="X718" s="78">
        <f>IF(IFERROR(RIGHT(E718,1),"")="✔",S718*(1-#REF!),S718*(1-$X$2))</f>
        <v>464.07</v>
      </c>
      <c r="Y718" s="167">
        <f t="shared" si="209"/>
        <v>0.85627999999999993</v>
      </c>
      <c r="Z718" s="167" t="str">
        <f t="shared" si="210"/>
        <v/>
      </c>
      <c r="AA718" s="167" t="str">
        <f t="shared" si="211"/>
        <v/>
      </c>
      <c r="AB718" s="168"/>
      <c r="AC718" s="161" t="str">
        <f>IFERROR(ROUND((VLOOKUP($A718,'ИЗ ГУГЛА'!$B:$Z,AC$1,0)+AE718)*AD718,),VLOOKUP($A718,'ИЗ ГУГЛА'!$B:$Z,AC$1,0))</f>
        <v/>
      </c>
      <c r="AD718" s="78">
        <v>1</v>
      </c>
      <c r="AE718" s="160">
        <v>0</v>
      </c>
      <c r="AF718" s="172"/>
      <c r="AG718" s="152"/>
      <c r="AH718" s="161" t="str">
        <f>IFERROR(ROUND((VLOOKUP($A718,'ИЗ ГУГЛА'!$B:$Z,AH$1,0)+AJ718)*AI718,),VLOOKUP($A718,'ИЗ ГУГЛА'!$B:$Z,AH$1,0))</f>
        <v/>
      </c>
      <c r="AI718" s="78">
        <v>1</v>
      </c>
      <c r="AJ718" s="160">
        <v>0</v>
      </c>
      <c r="AK718" s="172"/>
      <c r="AL718" s="172"/>
      <c r="AM718" s="161" t="str">
        <f>IFERROR(ROUND((VLOOKUP($A718,'ИЗ ГУГЛА'!$B:$Z,AM$1,0)+AO718)*AN718,),VLOOKUP($A718,'ИЗ ГУГЛА'!$B:$Z,AM$1,0))</f>
        <v/>
      </c>
      <c r="AN718" s="160">
        <v>1</v>
      </c>
      <c r="AO718" s="160">
        <v>0</v>
      </c>
      <c r="AP718" s="172"/>
      <c r="AQ718" s="172"/>
      <c r="AR718" s="161" t="str">
        <f>IFERROR(ROUND((VLOOKUP($A718,'ИЗ ГУГЛА'!$B:$Z,AR$1,0)+AT718)*AS718,),VLOOKUP($A718,'ИЗ ГУГЛА'!$B:$Z,AR$1,0))</f>
        <v/>
      </c>
      <c r="AS718" s="160">
        <v>1</v>
      </c>
      <c r="AT718" s="160">
        <v>0</v>
      </c>
      <c r="AU718" s="172"/>
      <c r="AV718" s="172"/>
    </row>
    <row r="719" spans="1:48" ht="45" hidden="1">
      <c r="A719" s="121">
        <v>219620</v>
      </c>
      <c r="B719" s="115">
        <f>VLOOKUP($A719,'Выгр Кат'!$A:$T,B$1,0)</f>
        <v>29624</v>
      </c>
      <c r="C719" s="116" t="str">
        <f>VLOOKUP($A719,'Выгр Кат'!$A:$T,C$1,0)</f>
        <v>Тормозные колодки REMSA задние, под дисковые тормоза для Лада Калина Спорт, Веста SW Cross</v>
      </c>
      <c r="D719" s="115" t="str">
        <f>VLOOKUP($A719,'Выгр Кат'!$A:$T,D$1,0)</f>
        <v>Y</v>
      </c>
      <c r="E719" s="115" t="str">
        <f>VLOOKUP($A719,'Выгр Кат'!$A:$T,E$1,0)</f>
        <v>0</v>
      </c>
      <c r="F719" s="115">
        <f>VLOOKUP($A719,'Выгр Кат'!$A:$T,F$1,0)</f>
        <v>0</v>
      </c>
      <c r="G719" s="115" t="str">
        <f>VLOOKUP($A719,'Выгр Кат'!$A:$T,G$1,0)</f>
        <v>BPM0727.00</v>
      </c>
      <c r="H719" s="115">
        <f>VLOOKUP($A719,'Выгр Кат'!$A:$T,H$1,0)</f>
        <v>0</v>
      </c>
      <c r="I719" s="111" t="s">
        <v>4503</v>
      </c>
      <c r="J719" s="111"/>
      <c r="K719" s="75" t="e">
        <f>VLOOKUP(J719,'Отчет Eplex'!$B:$E,4,0)</f>
        <v>#N/A</v>
      </c>
      <c r="L719" s="75" t="e">
        <f t="shared" si="168"/>
        <v>#N/A</v>
      </c>
      <c r="M719" s="72">
        <v>1</v>
      </c>
      <c r="N719" s="83" t="s">
        <v>2544</v>
      </c>
      <c r="O719" s="72" t="str">
        <f>IFERROR(IF(VLOOKUP(I719,'Прайс шпак'!C:F,4,0)=N719,"шпак","Ошибка"),"Ошибка")</f>
        <v>шпак</v>
      </c>
      <c r="P719" s="74">
        <f>INDEX('Прайс шпак'!$H:$H,MATCH(I719,'Прайс шпак'!$C:$C,0))*M719</f>
        <v>1400</v>
      </c>
      <c r="Q719" s="72">
        <f>VLOOKUP(P719,Наценка!$A$1:$B$8,2,1)</f>
        <v>1.39</v>
      </c>
      <c r="R719" s="109">
        <f t="shared" ref="R719:R731" si="229">U719</f>
        <v>1990</v>
      </c>
      <c r="S719" s="74">
        <f t="shared" si="169"/>
        <v>1990</v>
      </c>
      <c r="T719" s="75">
        <f>VLOOKUP($A719,'Выгр Кат'!$A:$T,T$1,0)</f>
        <v>1400</v>
      </c>
      <c r="U719" s="75">
        <f>VLOOKUP($A719,'Выгр Кат'!$A:$T,U$1,0)</f>
        <v>1990</v>
      </c>
      <c r="V719" s="76">
        <f t="shared" si="170"/>
        <v>0</v>
      </c>
      <c r="W719" s="76">
        <f t="shared" si="171"/>
        <v>0</v>
      </c>
      <c r="X719" s="78">
        <f>IF(IFERROR(RIGHT(E719,1),"")="✔",S719*(1-#REF!),S719*(1-$X$2))</f>
        <v>1850.6999999999998</v>
      </c>
      <c r="Y719" s="167">
        <f t="shared" si="209"/>
        <v>0.32192857142857134</v>
      </c>
      <c r="Z719" s="167" t="str">
        <f t="shared" si="210"/>
        <v/>
      </c>
      <c r="AA719" s="167" t="str">
        <f t="shared" si="211"/>
        <v/>
      </c>
      <c r="AB719" s="168"/>
      <c r="AC719" s="161" t="str">
        <f>IFERROR(ROUND((VLOOKUP($A719,'ИЗ ГУГЛА'!$B:$Z,AC$1,0)+AE719)*AD719,),VLOOKUP($A719,'ИЗ ГУГЛА'!$B:$Z,AC$1,0))</f>
        <v/>
      </c>
      <c r="AD719" s="78">
        <v>1</v>
      </c>
      <c r="AE719" s="160">
        <v>0</v>
      </c>
      <c r="AF719" s="172"/>
      <c r="AG719" s="152"/>
      <c r="AH719" s="161" t="str">
        <f>IFERROR(ROUND((VLOOKUP($A719,'ИЗ ГУГЛА'!$B:$Z,AH$1,0)+AJ719)*AI719,),VLOOKUP($A719,'ИЗ ГУГЛА'!$B:$Z,AH$1,0))</f>
        <v/>
      </c>
      <c r="AI719" s="78">
        <v>1</v>
      </c>
      <c r="AJ719" s="160">
        <v>0</v>
      </c>
      <c r="AK719" s="172"/>
      <c r="AL719" s="172"/>
      <c r="AM719" s="161" t="str">
        <f>IFERROR(ROUND((VLOOKUP($A719,'ИЗ ГУГЛА'!$B:$Z,AM$1,0)+AO719)*AN719,),VLOOKUP($A719,'ИЗ ГУГЛА'!$B:$Z,AM$1,0))</f>
        <v/>
      </c>
      <c r="AN719" s="160">
        <v>1</v>
      </c>
      <c r="AO719" s="160">
        <v>0</v>
      </c>
      <c r="AP719" s="172"/>
      <c r="AQ719" s="172"/>
      <c r="AR719" s="161" t="str">
        <f>IFERROR(ROUND((VLOOKUP($A719,'ИЗ ГУГЛА'!$B:$Z,AR$1,0)+AT719)*AS719,),VLOOKUP($A719,'ИЗ ГУГЛА'!$B:$Z,AR$1,0))</f>
        <v/>
      </c>
      <c r="AS719" s="160">
        <v>1</v>
      </c>
      <c r="AT719" s="160">
        <v>0</v>
      </c>
      <c r="AU719" s="172"/>
      <c r="AV719" s="172"/>
    </row>
    <row r="720" spans="1:48" ht="30" hidden="1">
      <c r="A720" s="121">
        <v>139967</v>
      </c>
      <c r="B720" s="115">
        <f>VLOOKUP($A720,'Выгр Кат'!$A:$T,B$1,0)</f>
        <v>27288</v>
      </c>
      <c r="C720" s="116" t="str">
        <f>VLOOKUP($A720,'Выгр Кат'!$A:$T,C$1,0)</f>
        <v>Выжимной подшипник муфта ESPRA для Лада Приора, Гранта</v>
      </c>
      <c r="D720" s="115" t="str">
        <f>VLOOKUP($A720,'Выгр Кат'!$A:$T,D$1,0)</f>
        <v>Y</v>
      </c>
      <c r="E720" s="115" t="str">
        <f>VLOOKUP($A720,'Выгр Кат'!$A:$T,E$1,0)</f>
        <v>0</v>
      </c>
      <c r="F720" s="115">
        <f>VLOOKUP($A720,'Выгр Кат'!$A:$T,F$1,0)</f>
        <v>0</v>
      </c>
      <c r="G720" s="115" t="str">
        <f>VLOOKUP($A720,'Выгр Кат'!$A:$T,G$1,0)</f>
        <v>ES120206 / 21703-1601180</v>
      </c>
      <c r="H720" s="115">
        <f>VLOOKUP($A720,'Выгр Кат'!$A:$T,H$1,0)</f>
        <v>0</v>
      </c>
      <c r="I720" s="111" t="s">
        <v>25791</v>
      </c>
      <c r="J720" s="111"/>
      <c r="K720" s="75" t="e">
        <f>VLOOKUP(J720,'Отчет Eplex'!$B:$E,4,0)</f>
        <v>#N/A</v>
      </c>
      <c r="L720" s="75" t="e">
        <f t="shared" si="168"/>
        <v>#N/A</v>
      </c>
      <c r="M720" s="72">
        <v>1</v>
      </c>
      <c r="N720" s="83" t="s">
        <v>28551</v>
      </c>
      <c r="O720" s="72" t="str">
        <f>IFERROR(IF(VLOOKUP(I720,'Прайс шпак'!C:F,4,0)=N720,"шпак","Ошибка"),"Ошибка")</f>
        <v>Ошибка</v>
      </c>
      <c r="P720" s="109">
        <f t="shared" ref="P720:P731" si="230">T720</f>
        <v>0</v>
      </c>
      <c r="Q720" s="72" t="e">
        <f>VLOOKUP(P720,Наценка!$A$1:$B$8,2,1)</f>
        <v>#N/A</v>
      </c>
      <c r="R720" s="109">
        <f t="shared" si="229"/>
        <v>709</v>
      </c>
      <c r="S720" s="74">
        <f t="shared" si="169"/>
        <v>709</v>
      </c>
      <c r="T720" s="75">
        <f>VLOOKUP($A720,'Выгр Кат'!$A:$T,T$1,0)</f>
        <v>0</v>
      </c>
      <c r="U720" s="75">
        <f>VLOOKUP($A720,'Выгр Кат'!$A:$T,U$1,0)</f>
        <v>709</v>
      </c>
      <c r="V720" s="76">
        <f t="shared" si="170"/>
        <v>0</v>
      </c>
      <c r="W720" s="76">
        <f t="shared" si="171"/>
        <v>0</v>
      </c>
      <c r="X720" s="78">
        <f>IF(IFERROR(RIGHT(E720,1),"")="✔",S720*(1-#REF!),S720*(1-$X$2))</f>
        <v>659.37</v>
      </c>
      <c r="Y720" s="167" t="str">
        <f t="shared" si="209"/>
        <v/>
      </c>
      <c r="Z720" s="167" t="str">
        <f t="shared" si="210"/>
        <v/>
      </c>
      <c r="AA720" s="167" t="str">
        <f t="shared" si="211"/>
        <v/>
      </c>
      <c r="AB720" s="168"/>
      <c r="AC720" s="161" t="str">
        <f>IFERROR(ROUND((VLOOKUP($A720,'ИЗ ГУГЛА'!$B:$Z,AC$1,0)+AE720)*AD720,),VLOOKUP($A720,'ИЗ ГУГЛА'!$B:$Z,AC$1,0))</f>
        <v/>
      </c>
      <c r="AD720" s="78">
        <v>1</v>
      </c>
      <c r="AE720" s="160">
        <v>0</v>
      </c>
      <c r="AF720" s="172"/>
      <c r="AG720" s="152"/>
      <c r="AH720" s="161" t="str">
        <f>IFERROR(ROUND((VLOOKUP($A720,'ИЗ ГУГЛА'!$B:$Z,AH$1,0)+AJ720)*AI720,),VLOOKUP($A720,'ИЗ ГУГЛА'!$B:$Z,AH$1,0))</f>
        <v/>
      </c>
      <c r="AI720" s="78">
        <v>1</v>
      </c>
      <c r="AJ720" s="160">
        <v>0</v>
      </c>
      <c r="AK720" s="172"/>
      <c r="AL720" s="172"/>
      <c r="AM720" s="161" t="str">
        <f>IFERROR(ROUND((VLOOKUP($A720,'ИЗ ГУГЛА'!$B:$Z,AM$1,0)+AO720)*AN720,),VLOOKUP($A720,'ИЗ ГУГЛА'!$B:$Z,AM$1,0))</f>
        <v/>
      </c>
      <c r="AN720" s="160">
        <v>1</v>
      </c>
      <c r="AO720" s="160">
        <v>0</v>
      </c>
      <c r="AP720" s="172"/>
      <c r="AQ720" s="172"/>
      <c r="AR720" s="161" t="str">
        <f>IFERROR(ROUND((VLOOKUP($A720,'ИЗ ГУГЛА'!$B:$Z,AR$1,0)+AT720)*AS720,),VLOOKUP($A720,'ИЗ ГУГЛА'!$B:$Z,AR$1,0))</f>
        <v/>
      </c>
      <c r="AS720" s="160">
        <v>1</v>
      </c>
      <c r="AT720" s="160">
        <v>0</v>
      </c>
      <c r="AU720" s="172"/>
      <c r="AV720" s="172"/>
    </row>
    <row r="721" spans="1:48" ht="30" hidden="1">
      <c r="A721" s="121">
        <v>181856</v>
      </c>
      <c r="B721" s="115">
        <f>VLOOKUP($A721,'Выгр Кат'!$A:$T,B$1,0)</f>
        <v>3576</v>
      </c>
      <c r="C721" s="116" t="str">
        <f>VLOOKUP($A721,'Выгр Кат'!$A:$T,C$1,0)</f>
        <v>Опоры стоек EVOLEX 1118 Калина передние 2 шт.</v>
      </c>
      <c r="D721" s="115" t="str">
        <f>VLOOKUP($A721,'Выгр Кат'!$A:$T,D$1,0)</f>
        <v>Y</v>
      </c>
      <c r="E721" s="115" t="str">
        <f>VLOOKUP($A721,'Выгр Кат'!$A:$T,E$1,0)</f>
        <v>0</v>
      </c>
      <c r="F721" s="115">
        <f>VLOOKUP($A721,'Выгр Кат'!$A:$T,F$1,0)</f>
        <v>0</v>
      </c>
      <c r="G721" s="115" t="str">
        <f>VLOOKUP($A721,'Выгр Кат'!$A:$T,G$1,0)</f>
        <v>EX93005</v>
      </c>
      <c r="H721" s="115">
        <f>VLOOKUP($A721,'Выгр Кат'!$A:$T,H$1,0)</f>
        <v>0</v>
      </c>
      <c r="I721" s="93" t="s">
        <v>138</v>
      </c>
      <c r="J721" s="93"/>
      <c r="K721" s="75" t="e">
        <f>VLOOKUP(J721,'Отчет Eplex'!$B:$E,4,0)</f>
        <v>#N/A</v>
      </c>
      <c r="L721" s="75" t="e">
        <f t="shared" ref="L721:L731" si="231">K721-P721</f>
        <v>#N/A</v>
      </c>
      <c r="M721" s="72">
        <v>1</v>
      </c>
      <c r="N721" s="83" t="s">
        <v>1369</v>
      </c>
      <c r="O721" s="72" t="str">
        <f>IFERROR(IF(VLOOKUP(I721,'Прайс шпак'!C:F,4,0)=N721,"шпак","Ошибка"),"Ошибка")</f>
        <v>Ошибка</v>
      </c>
      <c r="P721" s="109">
        <f t="shared" si="230"/>
        <v>2200</v>
      </c>
      <c r="Q721" s="72">
        <f>VLOOKUP(P721,Наценка!$A$1:$B$8,2,1)</f>
        <v>1.39</v>
      </c>
      <c r="R721" s="109">
        <f t="shared" si="229"/>
        <v>3090</v>
      </c>
      <c r="S721" s="74">
        <f t="shared" ref="S721:S736" si="232">IF(R721&lt;=1000,(ROUNDUP(R721,-1)-1),(ROUNDUP(R721,-2)-10))</f>
        <v>3090</v>
      </c>
      <c r="T721" s="75">
        <f>VLOOKUP($A721,'Выгр Кат'!$A:$T,T$1,0)</f>
        <v>2200</v>
      </c>
      <c r="U721" s="75">
        <f>VLOOKUP($A721,'Выгр Кат'!$A:$T,U$1,0)</f>
        <v>3090</v>
      </c>
      <c r="V721" s="76">
        <f t="shared" ref="V721:V731" si="233">P721-T721</f>
        <v>0</v>
      </c>
      <c r="W721" s="76">
        <f t="shared" ref="W721:W731" si="234">S721-U721</f>
        <v>0</v>
      </c>
      <c r="X721" s="78">
        <f>IF(IFERROR(RIGHT(E721,1),"")="✔",S721*(1-#REF!),S721*(1-$X$2))</f>
        <v>2873.7</v>
      </c>
      <c r="Y721" s="167">
        <f t="shared" si="209"/>
        <v>0.30622727272727257</v>
      </c>
      <c r="Z721" s="167" t="str">
        <f t="shared" si="210"/>
        <v/>
      </c>
      <c r="AA721" s="167" t="str">
        <f t="shared" si="211"/>
        <v/>
      </c>
      <c r="AB721" s="168"/>
      <c r="AC721" s="161" t="str">
        <f>IFERROR(ROUND((VLOOKUP($A721,'ИЗ ГУГЛА'!$B:$Z,AC$1,0)+AE721)*AD721,),VLOOKUP($A721,'ИЗ ГУГЛА'!$B:$Z,AC$1,0))</f>
        <v/>
      </c>
      <c r="AD721" s="78">
        <v>1</v>
      </c>
      <c r="AE721" s="160">
        <v>0</v>
      </c>
      <c r="AF721" s="172"/>
      <c r="AG721" s="152"/>
      <c r="AH721" s="161" t="str">
        <f>IFERROR(ROUND((VLOOKUP($A721,'ИЗ ГУГЛА'!$B:$Z,AH$1,0)+AJ721)*AI721,),VLOOKUP($A721,'ИЗ ГУГЛА'!$B:$Z,AH$1,0))</f>
        <v/>
      </c>
      <c r="AI721" s="78">
        <v>1</v>
      </c>
      <c r="AJ721" s="160">
        <v>0</v>
      </c>
      <c r="AK721" s="172"/>
      <c r="AL721" s="172"/>
      <c r="AM721" s="161" t="str">
        <f>IFERROR(ROUND((VLOOKUP($A721,'ИЗ ГУГЛА'!$B:$Z,AM$1,0)+AO721)*AN721,),VLOOKUP($A721,'ИЗ ГУГЛА'!$B:$Z,AM$1,0))</f>
        <v/>
      </c>
      <c r="AN721" s="160">
        <v>1</v>
      </c>
      <c r="AO721" s="160">
        <v>0</v>
      </c>
      <c r="AP721" s="172"/>
      <c r="AQ721" s="172"/>
      <c r="AR721" s="161" t="str">
        <f>IFERROR(ROUND((VLOOKUP($A721,'ИЗ ГУГЛА'!$B:$Z,AR$1,0)+AT721)*AS721,),VLOOKUP($A721,'ИЗ ГУГЛА'!$B:$Z,AR$1,0))</f>
        <v/>
      </c>
      <c r="AS721" s="160">
        <v>1</v>
      </c>
      <c r="AT721" s="160">
        <v>0</v>
      </c>
      <c r="AU721" s="172"/>
      <c r="AV721" s="172"/>
    </row>
    <row r="722" spans="1:48" ht="30" hidden="1">
      <c r="A722" s="121">
        <v>181857</v>
      </c>
      <c r="B722" s="115">
        <f>VLOOKUP($A722,'Выгр Кат'!$A:$T,B$1,0)</f>
        <v>3574</v>
      </c>
      <c r="C722" s="116" t="str">
        <f>VLOOKUP($A722,'Выгр Кат'!$A:$T,C$1,0)</f>
        <v>Опоры стоек EVOLEX 2108 передние 2 шт.</v>
      </c>
      <c r="D722" s="115" t="str">
        <f>VLOOKUP($A722,'Выгр Кат'!$A:$T,D$1,0)</f>
        <v>Y</v>
      </c>
      <c r="E722" s="115" t="str">
        <f>VLOOKUP($A722,'Выгр Кат'!$A:$T,E$1,0)</f>
        <v>0</v>
      </c>
      <c r="F722" s="115">
        <f>VLOOKUP($A722,'Выгр Кат'!$A:$T,F$1,0)</f>
        <v>0</v>
      </c>
      <c r="G722" s="115" t="str">
        <f>VLOOKUP($A722,'Выгр Кат'!$A:$T,G$1,0)</f>
        <v>EX94105</v>
      </c>
      <c r="H722" s="115">
        <f>VLOOKUP($A722,'Выгр Кат'!$A:$T,H$1,0)</f>
        <v>0</v>
      </c>
      <c r="I722" s="93" t="s">
        <v>136</v>
      </c>
      <c r="J722" s="93"/>
      <c r="K722" s="75" t="e">
        <f>VLOOKUP(J722,'Отчет Eplex'!$B:$E,4,0)</f>
        <v>#N/A</v>
      </c>
      <c r="L722" s="75" t="e">
        <f t="shared" si="231"/>
        <v>#N/A</v>
      </c>
      <c r="M722" s="72">
        <v>1</v>
      </c>
      <c r="N722" s="83" t="s">
        <v>1369</v>
      </c>
      <c r="O722" s="72" t="str">
        <f>IFERROR(IF(VLOOKUP(I722,'Прайс шпак'!C:F,4,0)=N722,"шпак","Ошибка"),"Ошибка")</f>
        <v>шпак</v>
      </c>
      <c r="P722" s="74">
        <f>INDEX('Прайс шпак'!$H:$H,MATCH(I722,'Прайс шпак'!$C:$C,0))*M722</f>
        <v>2800</v>
      </c>
      <c r="Q722" s="72">
        <f>VLOOKUP(P722,Наценка!$A$1:$B$8,2,1)</f>
        <v>1.39</v>
      </c>
      <c r="R722" s="109">
        <f t="shared" si="229"/>
        <v>3990</v>
      </c>
      <c r="S722" s="74">
        <f t="shared" si="232"/>
        <v>3990</v>
      </c>
      <c r="T722" s="75">
        <f>VLOOKUP($A722,'Выгр Кат'!$A:$T,T$1,0)</f>
        <v>2800</v>
      </c>
      <c r="U722" s="75">
        <f>VLOOKUP($A722,'Выгр Кат'!$A:$T,U$1,0)</f>
        <v>3990</v>
      </c>
      <c r="V722" s="76">
        <f t="shared" si="233"/>
        <v>0</v>
      </c>
      <c r="W722" s="76">
        <f t="shared" si="234"/>
        <v>0</v>
      </c>
      <c r="X722" s="78">
        <f>IF(IFERROR(RIGHT(E722,1),"")="✔",S722*(1-#REF!),S722*(1-$X$2))</f>
        <v>3710.7</v>
      </c>
      <c r="Y722" s="167">
        <f t="shared" si="209"/>
        <v>0.32525000000000004</v>
      </c>
      <c r="Z722" s="167" t="str">
        <f t="shared" si="210"/>
        <v/>
      </c>
      <c r="AA722" s="167" t="str">
        <f t="shared" si="211"/>
        <v/>
      </c>
      <c r="AB722" s="168"/>
      <c r="AC722" s="161" t="str">
        <f>IFERROR(ROUND((VLOOKUP($A722,'ИЗ ГУГЛА'!$B:$Z,AC$1,0)+AE722)*AD722,),VLOOKUP($A722,'ИЗ ГУГЛА'!$B:$Z,AC$1,0))</f>
        <v/>
      </c>
      <c r="AD722" s="78">
        <v>1</v>
      </c>
      <c r="AE722" s="160">
        <v>0</v>
      </c>
      <c r="AF722" s="172"/>
      <c r="AG722" s="152"/>
      <c r="AH722" s="161" t="str">
        <f>IFERROR(ROUND((VLOOKUP($A722,'ИЗ ГУГЛА'!$B:$Z,AH$1,0)+AJ722)*AI722,),VLOOKUP($A722,'ИЗ ГУГЛА'!$B:$Z,AH$1,0))</f>
        <v/>
      </c>
      <c r="AI722" s="78">
        <v>1</v>
      </c>
      <c r="AJ722" s="160">
        <v>0</v>
      </c>
      <c r="AK722" s="172"/>
      <c r="AL722" s="172"/>
      <c r="AM722" s="161" t="str">
        <f>IFERROR(ROUND((VLOOKUP($A722,'ИЗ ГУГЛА'!$B:$Z,AM$1,0)+AO722)*AN722,),VLOOKUP($A722,'ИЗ ГУГЛА'!$B:$Z,AM$1,0))</f>
        <v/>
      </c>
      <c r="AN722" s="160">
        <v>1</v>
      </c>
      <c r="AO722" s="160">
        <v>0</v>
      </c>
      <c r="AP722" s="172"/>
      <c r="AQ722" s="172"/>
      <c r="AR722" s="161" t="str">
        <f>IFERROR(ROUND((VLOOKUP($A722,'ИЗ ГУГЛА'!$B:$Z,AR$1,0)+AT722)*AS722,),VLOOKUP($A722,'ИЗ ГУГЛА'!$B:$Z,AR$1,0))</f>
        <v/>
      </c>
      <c r="AS722" s="160">
        <v>1</v>
      </c>
      <c r="AT722" s="160">
        <v>0</v>
      </c>
      <c r="AU722" s="172"/>
      <c r="AV722" s="172"/>
    </row>
    <row r="723" spans="1:48" ht="30" hidden="1">
      <c r="A723" s="121">
        <v>219603</v>
      </c>
      <c r="B723" s="115">
        <f>VLOOKUP($A723,'Выгр Кат'!$A:$T,B$1,0)</f>
        <v>20281</v>
      </c>
      <c r="C723" s="116" t="str">
        <f>VLOOKUP($A723,'Выгр Кат'!$A:$T,C$1,0)</f>
        <v>Тормозные колодки FRICO передние на Лада XRAY, Renault Logan, Sandero</v>
      </c>
      <c r="D723" s="115" t="str">
        <f>VLOOKUP($A723,'Выгр Кат'!$A:$T,D$1,0)</f>
        <v>Y</v>
      </c>
      <c r="E723" s="115" t="str">
        <f>VLOOKUP($A723,'Выгр Кат'!$A:$T,E$1,0)</f>
        <v>0</v>
      </c>
      <c r="F723" s="115">
        <f>VLOOKUP($A723,'Выгр Кат'!$A:$T,F$1,0)</f>
        <v>0</v>
      </c>
      <c r="G723" s="115" t="str">
        <f>VLOOKUP($A723,'Выгр Кат'!$A:$T,G$1,0)</f>
        <v>FC179</v>
      </c>
      <c r="H723" s="115">
        <f>VLOOKUP($A723,'Выгр Кат'!$A:$T,H$1,0)</f>
        <v>0</v>
      </c>
      <c r="I723" s="111" t="s">
        <v>314</v>
      </c>
      <c r="J723" s="111"/>
      <c r="K723" s="75" t="e">
        <f>VLOOKUP(J723,'Отчет Eplex'!$B:$E,4,0)</f>
        <v>#N/A</v>
      </c>
      <c r="L723" s="75" t="e">
        <f t="shared" si="231"/>
        <v>#N/A</v>
      </c>
      <c r="M723" s="72">
        <v>1</v>
      </c>
      <c r="N723" s="83" t="s">
        <v>1471</v>
      </c>
      <c r="O723" s="72" t="str">
        <f>IFERROR(IF(VLOOKUP(I723,'Прайс шпак'!C:F,4,0)=N723,"шпак","Ошибка"),"Ошибка")</f>
        <v>Ошибка</v>
      </c>
      <c r="P723" s="109">
        <f t="shared" si="230"/>
        <v>400</v>
      </c>
      <c r="Q723" s="72">
        <f>VLOOKUP(P723,Наценка!$A$1:$B$8,2,1)</f>
        <v>1.55</v>
      </c>
      <c r="R723" s="109">
        <f t="shared" si="229"/>
        <v>629</v>
      </c>
      <c r="S723" s="74">
        <f t="shared" si="232"/>
        <v>629</v>
      </c>
      <c r="T723" s="75">
        <f>VLOOKUP($A723,'Выгр Кат'!$A:$T,T$1,0)</f>
        <v>400</v>
      </c>
      <c r="U723" s="75">
        <f>VLOOKUP($A723,'Выгр Кат'!$A:$T,U$1,0)</f>
        <v>629</v>
      </c>
      <c r="V723" s="76">
        <f t="shared" si="233"/>
        <v>0</v>
      </c>
      <c r="W723" s="76">
        <f t="shared" si="234"/>
        <v>0</v>
      </c>
      <c r="X723" s="78">
        <f>IF(IFERROR(RIGHT(E723,1),"")="✔",S723*(1-#REF!),S723*(1-$X$2))</f>
        <v>584.96999999999991</v>
      </c>
      <c r="Y723" s="167">
        <f t="shared" si="209"/>
        <v>0.46242499999999986</v>
      </c>
      <c r="Z723" s="167" t="str">
        <f t="shared" si="210"/>
        <v/>
      </c>
      <c r="AA723" s="167" t="str">
        <f t="shared" si="211"/>
        <v/>
      </c>
      <c r="AB723" s="168"/>
      <c r="AC723" s="161" t="str">
        <f>IFERROR(ROUND((VLOOKUP($A723,'ИЗ ГУГЛА'!$B:$Z,AC$1,0)+AE723)*AD723,),VLOOKUP($A723,'ИЗ ГУГЛА'!$B:$Z,AC$1,0))</f>
        <v/>
      </c>
      <c r="AD723" s="78">
        <v>1</v>
      </c>
      <c r="AE723" s="160">
        <v>0</v>
      </c>
      <c r="AF723" s="172"/>
      <c r="AG723" s="152"/>
      <c r="AH723" s="161" t="str">
        <f>IFERROR(ROUND((VLOOKUP($A723,'ИЗ ГУГЛА'!$B:$Z,AH$1,0)+AJ723)*AI723,),VLOOKUP($A723,'ИЗ ГУГЛА'!$B:$Z,AH$1,0))</f>
        <v/>
      </c>
      <c r="AI723" s="78">
        <v>1</v>
      </c>
      <c r="AJ723" s="160">
        <v>0</v>
      </c>
      <c r="AK723" s="172"/>
      <c r="AL723" s="172"/>
      <c r="AM723" s="161" t="str">
        <f>IFERROR(ROUND((VLOOKUP($A723,'ИЗ ГУГЛА'!$B:$Z,AM$1,0)+AO723)*AN723,),VLOOKUP($A723,'ИЗ ГУГЛА'!$B:$Z,AM$1,0))</f>
        <v/>
      </c>
      <c r="AN723" s="160">
        <v>1</v>
      </c>
      <c r="AO723" s="160">
        <v>0</v>
      </c>
      <c r="AP723" s="172"/>
      <c r="AQ723" s="172"/>
      <c r="AR723" s="161" t="str">
        <f>IFERROR(ROUND((VLOOKUP($A723,'ИЗ ГУГЛА'!$B:$Z,AR$1,0)+AT723)*AS723,),VLOOKUP($A723,'ИЗ ГУГЛА'!$B:$Z,AR$1,0))</f>
        <v/>
      </c>
      <c r="AS723" s="160">
        <v>1</v>
      </c>
      <c r="AT723" s="160">
        <v>0</v>
      </c>
      <c r="AU723" s="172"/>
      <c r="AV723" s="172"/>
    </row>
    <row r="724" spans="1:48" ht="45" hidden="1">
      <c r="A724" s="121">
        <v>213826</v>
      </c>
      <c r="B724" s="115">
        <f>VLOOKUP($A724,'Выгр Кат'!$A:$T,B$1,0)</f>
        <v>14208</v>
      </c>
      <c r="C724" s="116" t="str">
        <f>VLOOKUP($A724,'Выгр Кат'!$A:$T,C$1,0)</f>
        <v>Свечи зажигания Standard LPG6 для ВАЗ 2110-2112 с 16-ти клапанным двигателем, газ</v>
      </c>
      <c r="D724" s="115" t="str">
        <f>VLOOKUP($A724,'Выгр Кат'!$A:$T,D$1,0)</f>
        <v>Y</v>
      </c>
      <c r="E724" s="115" t="str">
        <f>VLOOKUP($A724,'Выгр Кат'!$A:$T,E$1,0)</f>
        <v>0</v>
      </c>
      <c r="F724" s="115" t="str">
        <f>VLOOKUP($A724,'Выгр Кат'!$A:$T,F$1,0)</f>
        <v>LPG6</v>
      </c>
      <c r="G724" s="115" t="str">
        <f>VLOOKUP($A724,'Выгр Кат'!$A:$T,G$1,0)</f>
        <v>21123707010</v>
      </c>
      <c r="H724" s="115" t="str">
        <f>VLOOKUP($A724,'Выгр Кат'!$A:$T,H$1,0)</f>
        <v>2112-3707010</v>
      </c>
      <c r="I724" s="93" t="s">
        <v>244</v>
      </c>
      <c r="J724" s="93"/>
      <c r="K724" s="75" t="e">
        <f>VLOOKUP(J724,'Отчет Eplex'!$B:$E,4,0)</f>
        <v>#N/A</v>
      </c>
      <c r="L724" s="75" t="e">
        <f t="shared" si="231"/>
        <v>#N/A</v>
      </c>
      <c r="M724" s="72">
        <v>1</v>
      </c>
      <c r="N724" s="83" t="s">
        <v>3803</v>
      </c>
      <c r="O724" s="72" t="str">
        <f>IFERROR(IF(VLOOKUP(I724,'Прайс шпак'!C:F,4,0)=N724,"шпак","Ошибка"),"Ошибка")</f>
        <v>шпак</v>
      </c>
      <c r="P724" s="74">
        <f>INDEX('Прайс шпак'!$H:$H,MATCH(I724,'Прайс шпак'!$C:$C,0))*M724</f>
        <v>440</v>
      </c>
      <c r="Q724" s="72">
        <f>VLOOKUP(P724,Наценка!$A$1:$B$8,2,1)</f>
        <v>1.55</v>
      </c>
      <c r="R724" s="109">
        <f t="shared" si="229"/>
        <v>789</v>
      </c>
      <c r="S724" s="74">
        <f t="shared" si="232"/>
        <v>789</v>
      </c>
      <c r="T724" s="75">
        <f>VLOOKUP($A724,'Выгр Кат'!$A:$T,T$1,0)</f>
        <v>440</v>
      </c>
      <c r="U724" s="75">
        <f>VLOOKUP($A724,'Выгр Кат'!$A:$T,U$1,0)</f>
        <v>789</v>
      </c>
      <c r="V724" s="76">
        <f t="shared" si="233"/>
        <v>0</v>
      </c>
      <c r="W724" s="76">
        <f t="shared" si="234"/>
        <v>0</v>
      </c>
      <c r="X724" s="78">
        <f>IF(IFERROR(RIGHT(E724,1),"")="✔",S724*(1-#REF!),S724*(1-$X$2))</f>
        <v>733.77</v>
      </c>
      <c r="Y724" s="167">
        <f t="shared" si="209"/>
        <v>0.66765909090909092</v>
      </c>
      <c r="Z724" s="167" t="str">
        <f t="shared" si="210"/>
        <v/>
      </c>
      <c r="AA724" s="167" t="str">
        <f t="shared" si="211"/>
        <v/>
      </c>
      <c r="AB724" s="168"/>
      <c r="AC724" s="161" t="str">
        <f>IFERROR(ROUND((VLOOKUP($A724,'ИЗ ГУГЛА'!$B:$Z,AC$1,0)+AE724)*AD724,),VLOOKUP($A724,'ИЗ ГУГЛА'!$B:$Z,AC$1,0))</f>
        <v/>
      </c>
      <c r="AD724" s="78">
        <v>1</v>
      </c>
      <c r="AE724" s="160">
        <v>0</v>
      </c>
      <c r="AF724" s="172"/>
      <c r="AG724" s="152"/>
      <c r="AH724" s="161" t="str">
        <f>IFERROR(ROUND((VLOOKUP($A724,'ИЗ ГУГЛА'!$B:$Z,AH$1,0)+AJ724)*AI724,),VLOOKUP($A724,'ИЗ ГУГЛА'!$B:$Z,AH$1,0))</f>
        <v/>
      </c>
      <c r="AI724" s="78">
        <v>1</v>
      </c>
      <c r="AJ724" s="160">
        <v>0</v>
      </c>
      <c r="AK724" s="172"/>
      <c r="AL724" s="172"/>
      <c r="AM724" s="161" t="str">
        <f>IFERROR(ROUND((VLOOKUP($A724,'ИЗ ГУГЛА'!$B:$Z,AM$1,0)+AO724)*AN724,),VLOOKUP($A724,'ИЗ ГУГЛА'!$B:$Z,AM$1,0))</f>
        <v/>
      </c>
      <c r="AN724" s="160">
        <v>1</v>
      </c>
      <c r="AO724" s="160">
        <v>0</v>
      </c>
      <c r="AP724" s="172"/>
      <c r="AQ724" s="172"/>
      <c r="AR724" s="161" t="str">
        <f>IFERROR(ROUND((VLOOKUP($A724,'ИЗ ГУГЛА'!$B:$Z,AR$1,0)+AT724)*AS724,),VLOOKUP($A724,'ИЗ ГУГЛА'!$B:$Z,AR$1,0))</f>
        <v/>
      </c>
      <c r="AS724" s="160">
        <v>1</v>
      </c>
      <c r="AT724" s="160">
        <v>0</v>
      </c>
      <c r="AU724" s="172"/>
      <c r="AV724" s="172"/>
    </row>
    <row r="725" spans="1:48" ht="30" hidden="1">
      <c r="A725" s="121">
        <v>218707</v>
      </c>
      <c r="B725" s="115">
        <f>VLOOKUP($A725,'Выгр Кат'!$A:$T,B$1,0)</f>
        <v>13466</v>
      </c>
      <c r="C725" s="116" t="str">
        <f>VLOOKUP($A725,'Выгр Кат'!$A:$T,C$1,0)</f>
        <v>Сцепление MecArm для ВАЗ 2110-2112</v>
      </c>
      <c r="D725" s="115" t="str">
        <f>VLOOKUP($A725,'Выгр Кат'!$A:$T,D$1,0)</f>
        <v>Y</v>
      </c>
      <c r="E725" s="115" t="str">
        <f>VLOOKUP($A725,'Выгр Кат'!$A:$T,E$1,0)</f>
        <v>0</v>
      </c>
      <c r="F725" s="115">
        <f>VLOOKUP($A725,'Выгр Кат'!$A:$T,F$1,0)</f>
        <v>0</v>
      </c>
      <c r="G725" s="115" t="str">
        <f>VLOOKUP($A725,'Выгр Кат'!$A:$T,G$1,0)</f>
        <v>MK9626/M</v>
      </c>
      <c r="H725" s="115">
        <f>VLOOKUP($A725,'Выгр Кат'!$A:$T,H$1,0)</f>
        <v>0</v>
      </c>
      <c r="I725" s="111" t="s">
        <v>228</v>
      </c>
      <c r="J725" s="111"/>
      <c r="K725" s="75" t="e">
        <f>VLOOKUP(J725,'Отчет Eplex'!$B:$E,4,0)</f>
        <v>#N/A</v>
      </c>
      <c r="L725" s="75" t="e">
        <f t="shared" si="231"/>
        <v>#N/A</v>
      </c>
      <c r="M725" s="72">
        <v>1</v>
      </c>
      <c r="N725" s="83" t="s">
        <v>30186</v>
      </c>
      <c r="O725" s="72" t="str">
        <f>IFERROR(IF(VLOOKUP(I725,'Прайс шпак'!C:F,4,0)=N725,"шпак","Ошибка"),"Ошибка")</f>
        <v>Ошибка</v>
      </c>
      <c r="P725" s="109">
        <f t="shared" si="230"/>
        <v>5500</v>
      </c>
      <c r="Q725" s="72">
        <f>VLOOKUP(P725,Наценка!$A$1:$B$8,2,1)</f>
        <v>1.34</v>
      </c>
      <c r="R725" s="109">
        <f t="shared" si="229"/>
        <v>7390</v>
      </c>
      <c r="S725" s="74">
        <f t="shared" si="232"/>
        <v>7390</v>
      </c>
      <c r="T725" s="75">
        <f>VLOOKUP($A725,'Выгр Кат'!$A:$T,T$1,0)</f>
        <v>5500</v>
      </c>
      <c r="U725" s="75">
        <f>VLOOKUP($A725,'Выгр Кат'!$A:$T,U$1,0)</f>
        <v>7390</v>
      </c>
      <c r="V725" s="76">
        <f t="shared" si="233"/>
        <v>0</v>
      </c>
      <c r="W725" s="76">
        <f t="shared" si="234"/>
        <v>0</v>
      </c>
      <c r="X725" s="78">
        <f>IF(IFERROR(RIGHT(E725,1),"")="✔",S725*(1-#REF!),S725*(1-$X$2))</f>
        <v>6872.7</v>
      </c>
      <c r="Y725" s="167">
        <f t="shared" si="209"/>
        <v>0.24958181818181813</v>
      </c>
      <c r="Z725" s="167" t="str">
        <f t="shared" si="210"/>
        <v/>
      </c>
      <c r="AA725" s="167" t="str">
        <f t="shared" si="211"/>
        <v/>
      </c>
      <c r="AB725" s="168"/>
      <c r="AC725" s="161" t="str">
        <f>IFERROR(ROUND((VLOOKUP($A725,'ИЗ ГУГЛА'!$B:$Z,AC$1,0)+AE725)*AD725,),VLOOKUP($A725,'ИЗ ГУГЛА'!$B:$Z,AC$1,0))</f>
        <v/>
      </c>
      <c r="AD725" s="78">
        <v>1</v>
      </c>
      <c r="AE725" s="160">
        <v>0</v>
      </c>
      <c r="AF725" s="172"/>
      <c r="AG725" s="152"/>
      <c r="AH725" s="161" t="str">
        <f>IFERROR(ROUND((VLOOKUP($A725,'ИЗ ГУГЛА'!$B:$Z,AH$1,0)+AJ725)*AI725,),VLOOKUP($A725,'ИЗ ГУГЛА'!$B:$Z,AH$1,0))</f>
        <v/>
      </c>
      <c r="AI725" s="78">
        <v>1</v>
      </c>
      <c r="AJ725" s="160">
        <v>0</v>
      </c>
      <c r="AK725" s="172"/>
      <c r="AL725" s="172"/>
      <c r="AM725" s="161" t="str">
        <f>IFERROR(ROUND((VLOOKUP($A725,'ИЗ ГУГЛА'!$B:$Z,AM$1,0)+AO725)*AN725,),VLOOKUP($A725,'ИЗ ГУГЛА'!$B:$Z,AM$1,0))</f>
        <v/>
      </c>
      <c r="AN725" s="160">
        <v>1</v>
      </c>
      <c r="AO725" s="160">
        <v>0</v>
      </c>
      <c r="AP725" s="172"/>
      <c r="AQ725" s="172"/>
      <c r="AR725" s="161" t="str">
        <f>IFERROR(ROUND((VLOOKUP($A725,'ИЗ ГУГЛА'!$B:$Z,AR$1,0)+AT725)*AS725,),VLOOKUP($A725,'ИЗ ГУГЛА'!$B:$Z,AR$1,0))</f>
        <v/>
      </c>
      <c r="AS725" s="160">
        <v>1</v>
      </c>
      <c r="AT725" s="160">
        <v>0</v>
      </c>
      <c r="AU725" s="172"/>
      <c r="AV725" s="172"/>
    </row>
    <row r="726" spans="1:48" ht="45" hidden="1">
      <c r="A726" s="121">
        <v>219679</v>
      </c>
      <c r="B726" s="115">
        <f>VLOOKUP($A726,'Выгр Кат'!$A:$T,B$1,0)</f>
        <v>20542</v>
      </c>
      <c r="C726" s="116" t="str">
        <f>VLOOKUP($A726,'Выгр Кат'!$A:$T,C$1,0)</f>
        <v>Тормозные колодки Sangsin HI-Q задние для ВАЗ 2101-2107, Лада Нива 4x4</v>
      </c>
      <c r="D726" s="115" t="str">
        <f>VLOOKUP($A726,'Выгр Кат'!$A:$T,D$1,0)</f>
        <v>Y</v>
      </c>
      <c r="E726" s="115" t="str">
        <f>VLOOKUP($A726,'Выгр Кат'!$A:$T,E$1,0)</f>
        <v>0</v>
      </c>
      <c r="F726" s="115">
        <f>VLOOKUP($A726,'Выгр Кат'!$A:$T,F$1,0)</f>
        <v>0</v>
      </c>
      <c r="G726" s="115" t="str">
        <f>VLOOKUP($A726,'Выгр Кат'!$A:$T,G$1,0)</f>
        <v>SA138</v>
      </c>
      <c r="H726" s="115">
        <f>VLOOKUP($A726,'Выгр Кат'!$A:$T,H$1,0)</f>
        <v>0</v>
      </c>
      <c r="I726" s="111" t="s">
        <v>13</v>
      </c>
      <c r="J726" s="111"/>
      <c r="K726" s="75" t="e">
        <f>VLOOKUP(J726,'Отчет Eplex'!$B:$E,4,0)</f>
        <v>#N/A</v>
      </c>
      <c r="L726" s="75" t="e">
        <f t="shared" si="231"/>
        <v>#N/A</v>
      </c>
      <c r="M726" s="72">
        <v>1</v>
      </c>
      <c r="N726" s="83" t="s">
        <v>2572</v>
      </c>
      <c r="O726" s="72" t="str">
        <f>IFERROR(IF(VLOOKUP(I726,'Прайс шпак'!C:F,4,0)=N726,"шпак","Ошибка"),"Ошибка")</f>
        <v>Ошибка</v>
      </c>
      <c r="P726" s="109">
        <f t="shared" si="230"/>
        <v>1150</v>
      </c>
      <c r="Q726" s="72">
        <f>VLOOKUP(P726,Наценка!$A$1:$B$8,2,1)</f>
        <v>1.39</v>
      </c>
      <c r="R726" s="109">
        <f t="shared" si="229"/>
        <v>1690</v>
      </c>
      <c r="S726" s="74">
        <f t="shared" si="232"/>
        <v>1690</v>
      </c>
      <c r="T726" s="75">
        <f>VLOOKUP($A726,'Выгр Кат'!$A:$T,T$1,0)</f>
        <v>1150</v>
      </c>
      <c r="U726" s="75">
        <f>VLOOKUP($A726,'Выгр Кат'!$A:$T,U$1,0)</f>
        <v>1690</v>
      </c>
      <c r="V726" s="76">
        <f t="shared" si="233"/>
        <v>0</v>
      </c>
      <c r="W726" s="76">
        <f t="shared" si="234"/>
        <v>0</v>
      </c>
      <c r="X726" s="78">
        <f>IF(IFERROR(RIGHT(E726,1),"")="✔",S726*(1-#REF!),S726*(1-$X$2))</f>
        <v>1571.6999999999998</v>
      </c>
      <c r="Y726" s="167">
        <f t="shared" si="209"/>
        <v>0.36669565217391287</v>
      </c>
      <c r="Z726" s="167" t="str">
        <f t="shared" si="210"/>
        <v/>
      </c>
      <c r="AA726" s="167" t="str">
        <f t="shared" si="211"/>
        <v/>
      </c>
      <c r="AB726" s="168"/>
      <c r="AC726" s="161" t="str">
        <f>IFERROR(ROUND((VLOOKUP($A726,'ИЗ ГУГЛА'!$B:$Z,AC$1,0)+AE726)*AD726,),VLOOKUP($A726,'ИЗ ГУГЛА'!$B:$Z,AC$1,0))</f>
        <v/>
      </c>
      <c r="AD726" s="78">
        <v>1</v>
      </c>
      <c r="AE726" s="160">
        <v>0</v>
      </c>
      <c r="AF726" s="172"/>
      <c r="AG726" s="152"/>
      <c r="AH726" s="161" t="str">
        <f>IFERROR(ROUND((VLOOKUP($A726,'ИЗ ГУГЛА'!$B:$Z,AH$1,0)+AJ726)*AI726,),VLOOKUP($A726,'ИЗ ГУГЛА'!$B:$Z,AH$1,0))</f>
        <v/>
      </c>
      <c r="AI726" s="78">
        <v>1</v>
      </c>
      <c r="AJ726" s="160">
        <v>0</v>
      </c>
      <c r="AK726" s="172"/>
      <c r="AL726" s="172"/>
      <c r="AM726" s="161" t="str">
        <f>IFERROR(ROUND((VLOOKUP($A726,'ИЗ ГУГЛА'!$B:$Z,AM$1,0)+AO726)*AN726,),VLOOKUP($A726,'ИЗ ГУГЛА'!$B:$Z,AM$1,0))</f>
        <v/>
      </c>
      <c r="AN726" s="160">
        <v>1</v>
      </c>
      <c r="AO726" s="160">
        <v>0</v>
      </c>
      <c r="AP726" s="172"/>
      <c r="AQ726" s="172"/>
      <c r="AR726" s="161" t="str">
        <f>IFERROR(ROUND((VLOOKUP($A726,'ИЗ ГУГЛА'!$B:$Z,AR$1,0)+AT726)*AS726,),VLOOKUP($A726,'ИЗ ГУГЛА'!$B:$Z,AR$1,0))</f>
        <v/>
      </c>
      <c r="AS726" s="160">
        <v>1</v>
      </c>
      <c r="AT726" s="160">
        <v>0</v>
      </c>
      <c r="AU726" s="172"/>
      <c r="AV726" s="172"/>
    </row>
    <row r="727" spans="1:48" ht="63.75" hidden="1">
      <c r="A727" s="121">
        <v>208921</v>
      </c>
      <c r="B727" s="115">
        <f>VLOOKUP($A727,'Выгр Кат'!$A:$T,B$1,0)</f>
        <v>12776</v>
      </c>
      <c r="C727" s="116" t="str">
        <f>VLOOKUP($A727,'Выгр Кат'!$A:$T,C$1,0)</f>
        <v>Ролики ГРМ натяжной и опорный Espra для Лада Приора 16-ти клапанный двигатель</v>
      </c>
      <c r="D727" s="115" t="str">
        <f>VLOOKUP($A727,'Выгр Кат'!$A:$T,D$1,0)</f>
        <v>Y</v>
      </c>
      <c r="E727" s="115" t="str">
        <f>VLOOKUP($A727,'Выгр Кат'!$A:$T,E$1,0)</f>
        <v>0</v>
      </c>
      <c r="F727" s="115">
        <f>VLOOKUP($A727,'Выгр Кат'!$A:$T,F$1,0)</f>
        <v>0</v>
      </c>
      <c r="G727" s="115" t="str">
        <f>VLOOKUP($A727,'Выгр Кат'!$A:$T,G$1,0)</f>
        <v>ES172170K2, ES170238/ES170136</v>
      </c>
      <c r="H727" s="115">
        <f>VLOOKUP($A727,'Выгр Кат'!$A:$T,H$1,0)</f>
        <v>0</v>
      </c>
      <c r="I727" s="93" t="s">
        <v>6</v>
      </c>
      <c r="J727" s="93"/>
      <c r="K727" s="75" t="e">
        <f>VLOOKUP(J727,'Отчет Eplex'!$B:$E,4,0)</f>
        <v>#N/A</v>
      </c>
      <c r="L727" s="75" t="e">
        <f t="shared" si="231"/>
        <v>#N/A</v>
      </c>
      <c r="M727" s="72">
        <v>1</v>
      </c>
      <c r="N727" s="83" t="s">
        <v>28551</v>
      </c>
      <c r="O727" s="72" t="str">
        <f>IFERROR(IF(VLOOKUP(I727,'Прайс шпак'!C:F,4,0)=N727,"шпак","Ошибка"),"Ошибка")</f>
        <v>Ошибка</v>
      </c>
      <c r="P727" s="109">
        <f t="shared" si="230"/>
        <v>3330</v>
      </c>
      <c r="Q727" s="72">
        <f>VLOOKUP(P727,Наценка!$A$1:$B$8,2,1)</f>
        <v>1.39</v>
      </c>
      <c r="R727" s="109">
        <f t="shared" si="229"/>
        <v>4690</v>
      </c>
      <c r="S727" s="74">
        <f t="shared" si="232"/>
        <v>4690</v>
      </c>
      <c r="T727" s="75">
        <f>VLOOKUP($A727,'Выгр Кат'!$A:$T,T$1,0)</f>
        <v>3330</v>
      </c>
      <c r="U727" s="75">
        <f>VLOOKUP($A727,'Выгр Кат'!$A:$T,U$1,0)</f>
        <v>4690</v>
      </c>
      <c r="V727" s="76">
        <f t="shared" si="233"/>
        <v>0</v>
      </c>
      <c r="W727" s="76">
        <f t="shared" si="234"/>
        <v>0</v>
      </c>
      <c r="X727" s="78">
        <f>IF(IFERROR(RIGHT(E727,1),"")="✔",S727*(1-#REF!),S727*(1-$X$2))</f>
        <v>4361.7</v>
      </c>
      <c r="Y727" s="167">
        <f t="shared" si="209"/>
        <v>0.30981981981981987</v>
      </c>
      <c r="Z727" s="167" t="str">
        <f t="shared" si="210"/>
        <v/>
      </c>
      <c r="AA727" s="167" t="str">
        <f t="shared" si="211"/>
        <v/>
      </c>
      <c r="AB727" s="168"/>
      <c r="AC727" s="161" t="str">
        <f>IFERROR(ROUND((VLOOKUP($A727,'ИЗ ГУГЛА'!$B:$Z,AC$1,0)+AE727)*AD727,),VLOOKUP($A727,'ИЗ ГУГЛА'!$B:$Z,AC$1,0))</f>
        <v/>
      </c>
      <c r="AD727" s="78">
        <v>1</v>
      </c>
      <c r="AE727" s="160">
        <v>0</v>
      </c>
      <c r="AF727" s="172"/>
      <c r="AG727" s="152"/>
      <c r="AH727" s="161" t="str">
        <f>IFERROR(ROUND((VLOOKUP($A727,'ИЗ ГУГЛА'!$B:$Z,AH$1,0)+AJ727)*AI727,),VLOOKUP($A727,'ИЗ ГУГЛА'!$B:$Z,AH$1,0))</f>
        <v/>
      </c>
      <c r="AI727" s="78">
        <v>1</v>
      </c>
      <c r="AJ727" s="160">
        <v>0</v>
      </c>
      <c r="AK727" s="172"/>
      <c r="AL727" s="172"/>
      <c r="AM727" s="161" t="str">
        <f>IFERROR(ROUND((VLOOKUP($A727,'ИЗ ГУГЛА'!$B:$Z,AM$1,0)+AO727)*AN727,),VLOOKUP($A727,'ИЗ ГУГЛА'!$B:$Z,AM$1,0))</f>
        <v/>
      </c>
      <c r="AN727" s="160">
        <v>1</v>
      </c>
      <c r="AO727" s="160">
        <v>0</v>
      </c>
      <c r="AP727" s="172"/>
      <c r="AQ727" s="172"/>
      <c r="AR727" s="161" t="str">
        <f>IFERROR(ROUND((VLOOKUP($A727,'ИЗ ГУГЛА'!$B:$Z,AR$1,0)+AT727)*AS727,),VLOOKUP($A727,'ИЗ ГУГЛА'!$B:$Z,AR$1,0))</f>
        <v/>
      </c>
      <c r="AS727" s="160">
        <v>1</v>
      </c>
      <c r="AT727" s="160">
        <v>0</v>
      </c>
      <c r="AU727" s="172"/>
      <c r="AV727" s="172"/>
    </row>
    <row r="728" spans="1:48" ht="75" hidden="1">
      <c r="A728" s="121">
        <v>213829</v>
      </c>
      <c r="B728" s="115">
        <f>VLOOKUP($A728,'Выгр Кат'!$A:$T,B$1,0)</f>
        <v>14206</v>
      </c>
      <c r="C728" s="116" t="str">
        <f>VLOOKUP($A728,'Выгр Кат'!$A:$T,C$1,0)</f>
        <v>Свечи зажигания Standard ТУ17ДВРМ 3 электрода для ВАЗ 2110-2112, 2114, Лада Калина, Калина 2, Приора, Приора 2, Гранта с 16-ти клапанным двигателем</v>
      </c>
      <c r="D728" s="115" t="str">
        <f>VLOOKUP($A728,'Выгр Кат'!$A:$T,D$1,0)</f>
        <v>Y</v>
      </c>
      <c r="E728" s="115" t="str">
        <f>VLOOKUP($A728,'Выгр Кат'!$A:$T,E$1,0)</f>
        <v>0</v>
      </c>
      <c r="F728" s="115" t="str">
        <f>VLOOKUP($A728,'Выгр Кат'!$A:$T,F$1,0)</f>
        <v>ТУ17ДВРМ</v>
      </c>
      <c r="G728" s="115" t="str">
        <f>VLOOKUP($A728,'Выгр Кат'!$A:$T,G$1,0)</f>
        <v>21123707010</v>
      </c>
      <c r="H728" s="115" t="str">
        <f>VLOOKUP($A728,'Выгр Кат'!$A:$T,H$1,0)</f>
        <v>2112-3707010</v>
      </c>
      <c r="I728" s="93" t="s">
        <v>242</v>
      </c>
      <c r="J728" s="93"/>
      <c r="K728" s="75" t="e">
        <f>VLOOKUP(J728,'Отчет Eplex'!$B:$E,4,0)</f>
        <v>#N/A</v>
      </c>
      <c r="L728" s="75" t="e">
        <f t="shared" si="231"/>
        <v>#N/A</v>
      </c>
      <c r="M728" s="72">
        <v>1</v>
      </c>
      <c r="N728" s="83" t="s">
        <v>3803</v>
      </c>
      <c r="O728" s="72" t="str">
        <f>IFERROR(IF(VLOOKUP(I728,'Прайс шпак'!C:F,4,0)=N728,"шпак","Ошибка"),"Ошибка")</f>
        <v>шпак</v>
      </c>
      <c r="P728" s="74">
        <f>INDEX('Прайс шпак'!$H:$H,MATCH(I728,'Прайс шпак'!$C:$C,0))*M728</f>
        <v>470</v>
      </c>
      <c r="Q728" s="72">
        <f>VLOOKUP(P728,Наценка!$A$1:$B$8,2,1)</f>
        <v>1.55</v>
      </c>
      <c r="R728" s="109">
        <f t="shared" si="229"/>
        <v>909</v>
      </c>
      <c r="S728" s="74">
        <f t="shared" si="232"/>
        <v>909</v>
      </c>
      <c r="T728" s="75">
        <f>VLOOKUP($A728,'Выгр Кат'!$A:$T,T$1,0)</f>
        <v>470</v>
      </c>
      <c r="U728" s="75">
        <f>VLOOKUP($A728,'Выгр Кат'!$A:$T,U$1,0)</f>
        <v>909</v>
      </c>
      <c r="V728" s="76">
        <f t="shared" si="233"/>
        <v>0</v>
      </c>
      <c r="W728" s="76">
        <f t="shared" si="234"/>
        <v>0</v>
      </c>
      <c r="X728" s="78">
        <f>IF(IFERROR(RIGHT(E728,1),"")="✔",S728*(1-#REF!),S728*(1-$X$2))</f>
        <v>845.36999999999989</v>
      </c>
      <c r="Y728" s="167">
        <f t="shared" si="209"/>
        <v>0.79865957446808489</v>
      </c>
      <c r="Z728" s="167" t="str">
        <f t="shared" si="210"/>
        <v/>
      </c>
      <c r="AA728" s="167" t="str">
        <f t="shared" si="211"/>
        <v/>
      </c>
      <c r="AB728" s="168"/>
      <c r="AC728" s="161" t="str">
        <f>IFERROR(ROUND((VLOOKUP($A728,'ИЗ ГУГЛА'!$B:$Z,AC$1,0)+AE728)*AD728,),VLOOKUP($A728,'ИЗ ГУГЛА'!$B:$Z,AC$1,0))</f>
        <v/>
      </c>
      <c r="AD728" s="78">
        <v>1</v>
      </c>
      <c r="AE728" s="160">
        <v>0</v>
      </c>
      <c r="AF728" s="172"/>
      <c r="AG728" s="152"/>
      <c r="AH728" s="161" t="str">
        <f>IFERROR(ROUND((VLOOKUP($A728,'ИЗ ГУГЛА'!$B:$Z,AH$1,0)+AJ728)*AI728,),VLOOKUP($A728,'ИЗ ГУГЛА'!$B:$Z,AH$1,0))</f>
        <v/>
      </c>
      <c r="AI728" s="78">
        <v>1</v>
      </c>
      <c r="AJ728" s="160">
        <v>0</v>
      </c>
      <c r="AK728" s="172"/>
      <c r="AL728" s="172"/>
      <c r="AM728" s="161" t="str">
        <f>IFERROR(ROUND((VLOOKUP($A728,'ИЗ ГУГЛА'!$B:$Z,AM$1,0)+AO728)*AN728,),VLOOKUP($A728,'ИЗ ГУГЛА'!$B:$Z,AM$1,0))</f>
        <v/>
      </c>
      <c r="AN728" s="160">
        <v>1</v>
      </c>
      <c r="AO728" s="160">
        <v>0</v>
      </c>
      <c r="AP728" s="172"/>
      <c r="AQ728" s="172"/>
      <c r="AR728" s="161" t="str">
        <f>IFERROR(ROUND((VLOOKUP($A728,'ИЗ ГУГЛА'!$B:$Z,AR$1,0)+AT728)*AS728,),VLOOKUP($A728,'ИЗ ГУГЛА'!$B:$Z,AR$1,0))</f>
        <v/>
      </c>
      <c r="AS728" s="160">
        <v>1</v>
      </c>
      <c r="AT728" s="160">
        <v>0</v>
      </c>
      <c r="AU728" s="172"/>
      <c r="AV728" s="172"/>
    </row>
    <row r="729" spans="1:48" ht="30" hidden="1">
      <c r="A729" s="121">
        <v>159823</v>
      </c>
      <c r="B729" s="115">
        <f>VLOOKUP($A729,'Выгр Кат'!$A:$T,B$1,0)</f>
        <v>20282</v>
      </c>
      <c r="C729" s="116" t="str">
        <f>VLOOKUP($A729,'Выгр Кат'!$A:$T,C$1,0)</f>
        <v>Комплект тормозных колодок DLX Deluxe передних для Лада XRAY</v>
      </c>
      <c r="D729" s="115" t="str">
        <f>VLOOKUP($A729,'Выгр Кат'!$A:$T,D$1,0)</f>
        <v>Y</v>
      </c>
      <c r="E729" s="115" t="str">
        <f>VLOOKUP($A729,'Выгр Кат'!$A:$T,E$1,0)</f>
        <v>0</v>
      </c>
      <c r="F729" s="115">
        <f>VLOOKUP($A729,'Выгр Кат'!$A:$T,F$1,0)</f>
        <v>0</v>
      </c>
      <c r="G729" s="115" t="str">
        <f>VLOOKUP($A729,'Выгр Кат'!$A:$T,G$1,0)</f>
        <v>2121-3501090, Г0001852.</v>
      </c>
      <c r="H729" s="115">
        <f>VLOOKUP($A729,'Выгр Кат'!$A:$T,H$1,0)</f>
        <v>0</v>
      </c>
      <c r="I729" s="111" t="s">
        <v>25791</v>
      </c>
      <c r="J729" s="111"/>
      <c r="K729" s="75" t="e">
        <f>VLOOKUP(J729,'Отчет Eplex'!$B:$E,4,0)</f>
        <v>#N/A</v>
      </c>
      <c r="L729" s="75" t="e">
        <f t="shared" si="231"/>
        <v>#N/A</v>
      </c>
      <c r="M729" s="72">
        <v>1</v>
      </c>
      <c r="N729" s="83" t="s">
        <v>30184</v>
      </c>
      <c r="O729" s="72" t="str">
        <f>IFERROR(IF(VLOOKUP(I729,'Прайс шпак'!C:F,4,0)=N729,"шпак","Ошибка"),"Ошибка")</f>
        <v>Ошибка</v>
      </c>
      <c r="P729" s="109">
        <f t="shared" si="230"/>
        <v>0</v>
      </c>
      <c r="Q729" s="72" t="e">
        <f>VLOOKUP(P729,Наценка!$A$1:$B$8,2,1)</f>
        <v>#N/A</v>
      </c>
      <c r="R729" s="109">
        <f t="shared" si="229"/>
        <v>1290</v>
      </c>
      <c r="S729" s="74">
        <f t="shared" si="232"/>
        <v>1290</v>
      </c>
      <c r="T729" s="75">
        <f>VLOOKUP($A729,'Выгр Кат'!$A:$T,T$1,0)</f>
        <v>0</v>
      </c>
      <c r="U729" s="75">
        <f>VLOOKUP($A729,'Выгр Кат'!$A:$T,U$1,0)</f>
        <v>1290</v>
      </c>
      <c r="V729" s="76">
        <f t="shared" si="233"/>
        <v>0</v>
      </c>
      <c r="W729" s="76">
        <f t="shared" si="234"/>
        <v>0</v>
      </c>
      <c r="X729" s="78">
        <f>IF(IFERROR(RIGHT(E729,1),"")="✔",S729*(1-#REF!),S729*(1-$X$2))</f>
        <v>1199.6999999999998</v>
      </c>
      <c r="Y729" s="167" t="str">
        <f t="shared" si="209"/>
        <v/>
      </c>
      <c r="Z729" s="167" t="str">
        <f t="shared" si="210"/>
        <v/>
      </c>
      <c r="AA729" s="167" t="str">
        <f t="shared" si="211"/>
        <v/>
      </c>
      <c r="AB729" s="168"/>
      <c r="AC729" s="161" t="str">
        <f>IFERROR(ROUND((VLOOKUP($A729,'ИЗ ГУГЛА'!$B:$Z,AC$1,0)+AE729)*AD729,),VLOOKUP($A729,'ИЗ ГУГЛА'!$B:$Z,AC$1,0))</f>
        <v/>
      </c>
      <c r="AD729" s="78">
        <v>1</v>
      </c>
      <c r="AE729" s="160">
        <v>0</v>
      </c>
      <c r="AF729" s="172"/>
      <c r="AG729" s="152"/>
      <c r="AH729" s="161" t="str">
        <f>IFERROR(ROUND((VLOOKUP($A729,'ИЗ ГУГЛА'!$B:$Z,AH$1,0)+AJ729)*AI729,),VLOOKUP($A729,'ИЗ ГУГЛА'!$B:$Z,AH$1,0))</f>
        <v/>
      </c>
      <c r="AI729" s="78">
        <v>1</v>
      </c>
      <c r="AJ729" s="160">
        <v>0</v>
      </c>
      <c r="AK729" s="172"/>
      <c r="AL729" s="172"/>
      <c r="AM729" s="161" t="str">
        <f>IFERROR(ROUND((VLOOKUP($A729,'ИЗ ГУГЛА'!$B:$Z,AM$1,0)+AO729)*AN729,),VLOOKUP($A729,'ИЗ ГУГЛА'!$B:$Z,AM$1,0))</f>
        <v/>
      </c>
      <c r="AN729" s="160">
        <v>1</v>
      </c>
      <c r="AO729" s="160">
        <v>0</v>
      </c>
      <c r="AP729" s="172"/>
      <c r="AQ729" s="172"/>
      <c r="AR729" s="161" t="str">
        <f>IFERROR(ROUND((VLOOKUP($A729,'ИЗ ГУГЛА'!$B:$Z,AR$1,0)+AT729)*AS729,),VLOOKUP($A729,'ИЗ ГУГЛА'!$B:$Z,AR$1,0))</f>
        <v/>
      </c>
      <c r="AS729" s="160">
        <v>1</v>
      </c>
      <c r="AT729" s="160">
        <v>0</v>
      </c>
      <c r="AU729" s="172"/>
      <c r="AV729" s="172"/>
    </row>
    <row r="730" spans="1:48" ht="75" hidden="1">
      <c r="A730" s="121">
        <v>159558</v>
      </c>
      <c r="B730" s="115">
        <f>VLOOKUP($A730,'Выгр Кат'!$A:$T,B$1,0)</f>
        <v>19628</v>
      </c>
      <c r="C730" s="116" t="str">
        <f>VLOOKUP($A730,'Выгр Кат'!$A:$T,C$1,0)</f>
        <v>Комплект роликов ГРМ натяжной и опорный Coram для ВАЗ 2114, Лада Калина, Калина 2, Приора, Приора 2, Гранта, Веста, XRAY с 16-ти клапанным двигателем</v>
      </c>
      <c r="D730" s="115" t="str">
        <f>VLOOKUP($A730,'Выгр Кат'!$A:$T,D$1,0)</f>
        <v>Y</v>
      </c>
      <c r="E730" s="115" t="str">
        <f>VLOOKUP($A730,'Выгр Кат'!$A:$T,E$1,0)</f>
        <v>0</v>
      </c>
      <c r="F730" s="115">
        <f>VLOOKUP($A730,'Выгр Кат'!$A:$T,F$1,0)</f>
        <v>0</v>
      </c>
      <c r="G730" s="115" t="str">
        <f>VLOOKUP($A730,'Выгр Кат'!$A:$T,G$1,0)</f>
        <v>C834, C835</v>
      </c>
      <c r="H730" s="115">
        <f>VLOOKUP($A730,'Выгр Кат'!$A:$T,H$1,0)</f>
        <v>0</v>
      </c>
      <c r="I730" s="111" t="s">
        <v>25796</v>
      </c>
      <c r="J730" s="111"/>
      <c r="K730" s="75" t="e">
        <f>VLOOKUP(J730,'Отчет Eplex'!$B:$E,4,0)</f>
        <v>#N/A</v>
      </c>
      <c r="L730" s="75" t="e">
        <f t="shared" si="231"/>
        <v>#N/A</v>
      </c>
      <c r="M730" s="72">
        <v>1</v>
      </c>
      <c r="N730" s="83" t="s">
        <v>634</v>
      </c>
      <c r="O730" s="72" t="str">
        <f>IFERROR(IF(VLOOKUP(I730,'Прайс шпак'!C:F,4,0)=N730,"шпак","Ошибка"),"Ошибка")</f>
        <v>Ошибка</v>
      </c>
      <c r="P730" s="109">
        <f t="shared" si="230"/>
        <v>1600</v>
      </c>
      <c r="Q730" s="72">
        <f>VLOOKUP(P730,Наценка!$A$1:$B$8,2,1)</f>
        <v>1.39</v>
      </c>
      <c r="R730" s="109">
        <f t="shared" si="229"/>
        <v>2290</v>
      </c>
      <c r="S730" s="74">
        <f t="shared" si="232"/>
        <v>2290</v>
      </c>
      <c r="T730" s="75">
        <f>VLOOKUP($A730,'Выгр Кат'!$A:$T,T$1,0)</f>
        <v>1600</v>
      </c>
      <c r="U730" s="75">
        <f>VLOOKUP($A730,'Выгр Кат'!$A:$T,U$1,0)</f>
        <v>2290</v>
      </c>
      <c r="V730" s="76">
        <f t="shared" si="233"/>
        <v>0</v>
      </c>
      <c r="W730" s="76">
        <f t="shared" si="234"/>
        <v>0</v>
      </c>
      <c r="X730" s="78">
        <f>IF(IFERROR(RIGHT(E730,1),"")="✔",S730*(1-#REF!),S730*(1-$X$2))</f>
        <v>2129.6999999999998</v>
      </c>
      <c r="Y730" s="167">
        <f t="shared" si="209"/>
        <v>0.33106249999999982</v>
      </c>
      <c r="Z730" s="167" t="str">
        <f t="shared" si="210"/>
        <v/>
      </c>
      <c r="AA730" s="167" t="str">
        <f t="shared" si="211"/>
        <v/>
      </c>
      <c r="AB730" s="168"/>
      <c r="AC730" s="161" t="str">
        <f>IFERROR(ROUND((VLOOKUP($A730,'ИЗ ГУГЛА'!$B:$Z,AC$1,0)+AE730)*AD730,),VLOOKUP($A730,'ИЗ ГУГЛА'!$B:$Z,AC$1,0))</f>
        <v/>
      </c>
      <c r="AD730" s="78">
        <v>1</v>
      </c>
      <c r="AE730" s="160">
        <v>0</v>
      </c>
      <c r="AF730" s="172"/>
      <c r="AG730" s="152"/>
      <c r="AH730" s="161" t="str">
        <f>IFERROR(ROUND((VLOOKUP($A730,'ИЗ ГУГЛА'!$B:$Z,AH$1,0)+AJ730)*AI730,),VLOOKUP($A730,'ИЗ ГУГЛА'!$B:$Z,AH$1,0))</f>
        <v/>
      </c>
      <c r="AI730" s="78">
        <v>1</v>
      </c>
      <c r="AJ730" s="160">
        <v>0</v>
      </c>
      <c r="AK730" s="172"/>
      <c r="AL730" s="172"/>
      <c r="AM730" s="161" t="str">
        <f>IFERROR(ROUND((VLOOKUP($A730,'ИЗ ГУГЛА'!$B:$Z,AM$1,0)+AO730)*AN730,),VLOOKUP($A730,'ИЗ ГУГЛА'!$B:$Z,AM$1,0))</f>
        <v/>
      </c>
      <c r="AN730" s="160">
        <v>1</v>
      </c>
      <c r="AO730" s="160">
        <v>0</v>
      </c>
      <c r="AP730" s="172"/>
      <c r="AQ730" s="172"/>
      <c r="AR730" s="161" t="str">
        <f>IFERROR(ROUND((VLOOKUP($A730,'ИЗ ГУГЛА'!$B:$Z,AR$1,0)+AT730)*AS730,),VLOOKUP($A730,'ИЗ ГУГЛА'!$B:$Z,AR$1,0))</f>
        <v/>
      </c>
      <c r="AS730" s="160">
        <v>1</v>
      </c>
      <c r="AT730" s="160">
        <v>0</v>
      </c>
      <c r="AU730" s="172"/>
      <c r="AV730" s="172"/>
    </row>
    <row r="731" spans="1:48" ht="60" hidden="1">
      <c r="A731" s="121">
        <v>158024</v>
      </c>
      <c r="B731" s="115">
        <f>VLOOKUP($A731,'Выгр Кат'!$A:$T,B$1,0)</f>
        <v>6957</v>
      </c>
      <c r="C731" s="116" t="str">
        <f>VLOOKUP($A731,'Выгр Кат'!$A:$T,C$1,0)</f>
        <v>Колодки тормозные FERODO задние для ВАЗ 2108-21099, 2110-2112, 2113-2115, Лада Приора, Приора 2, Калина, Калина 2, Гранта под АБС</v>
      </c>
      <c r="D731" s="115" t="str">
        <f>VLOOKUP($A731,'Выгр Кат'!$A:$T,D$1,0)</f>
        <v>Y</v>
      </c>
      <c r="E731" s="115" t="str">
        <f>VLOOKUP($A731,'Выгр Кат'!$A:$T,E$1,0)</f>
        <v>0</v>
      </c>
      <c r="F731" s="115">
        <f>VLOOKUP($A731,'Выгр Кат'!$A:$T,F$1,0)</f>
        <v>0</v>
      </c>
      <c r="G731" s="115" t="str">
        <f>VLOOKUP($A731,'Выгр Кат'!$A:$T,G$1,0)</f>
        <v>FSB240ABS</v>
      </c>
      <c r="H731" s="115">
        <f>VLOOKUP($A731,'Выгр Кат'!$A:$T,H$1,0)</f>
        <v>0</v>
      </c>
      <c r="I731" s="111" t="s">
        <v>25737</v>
      </c>
      <c r="J731" s="111"/>
      <c r="K731" s="75" t="e">
        <f>VLOOKUP(J731,'Отчет Eplex'!$B:$E,4,0)</f>
        <v>#N/A</v>
      </c>
      <c r="L731" s="75" t="e">
        <f t="shared" si="231"/>
        <v>#N/A</v>
      </c>
      <c r="M731" s="72">
        <v>1</v>
      </c>
      <c r="N731" s="83" t="s">
        <v>1374</v>
      </c>
      <c r="O731" s="72" t="str">
        <f>IFERROR(IF(VLOOKUP(I731,'Прайс шпак'!C:F,4,0)=N731,"шпак","Ошибка"),"Ошибка")</f>
        <v>Ошибка</v>
      </c>
      <c r="P731" s="109">
        <f t="shared" si="230"/>
        <v>2250</v>
      </c>
      <c r="Q731" s="72">
        <f>VLOOKUP(P731,Наценка!$A$1:$B$8,2,1)</f>
        <v>1.39</v>
      </c>
      <c r="R731" s="109">
        <f t="shared" si="229"/>
        <v>3190</v>
      </c>
      <c r="S731" s="74">
        <f t="shared" si="232"/>
        <v>3190</v>
      </c>
      <c r="T731" s="75">
        <f>VLOOKUP($A731,'Выгр Кат'!$A:$T,T$1,0)</f>
        <v>2250</v>
      </c>
      <c r="U731" s="75">
        <f>VLOOKUP($A731,'Выгр Кат'!$A:$T,U$1,0)</f>
        <v>3190</v>
      </c>
      <c r="V731" s="76">
        <f t="shared" si="233"/>
        <v>0</v>
      </c>
      <c r="W731" s="76">
        <f t="shared" si="234"/>
        <v>0</v>
      </c>
      <c r="X731" s="78">
        <f>IF(IFERROR(RIGHT(E731,1),"")="✔",S731*(1-#REF!),S731*(1-$X$2))</f>
        <v>2966.7</v>
      </c>
      <c r="Y731" s="167">
        <f t="shared" si="209"/>
        <v>0.31853333333333333</v>
      </c>
      <c r="Z731" s="167" t="str">
        <f t="shared" si="210"/>
        <v/>
      </c>
      <c r="AA731" s="167" t="str">
        <f t="shared" si="211"/>
        <v/>
      </c>
      <c r="AB731" s="168"/>
      <c r="AC731" s="161" t="str">
        <f>IFERROR(ROUND((VLOOKUP($A731,'ИЗ ГУГЛА'!$B:$Z,AC$1,0)+AE731)*AD731,),VLOOKUP($A731,'ИЗ ГУГЛА'!$B:$Z,AC$1,0))</f>
        <v/>
      </c>
      <c r="AD731" s="78">
        <v>1</v>
      </c>
      <c r="AE731" s="160">
        <v>0</v>
      </c>
      <c r="AF731" s="172"/>
      <c r="AG731" s="152"/>
      <c r="AH731" s="161" t="str">
        <f>IFERROR(ROUND((VLOOKUP($A731,'ИЗ ГУГЛА'!$B:$Z,AH$1,0)+AJ731)*AI731,),VLOOKUP($A731,'ИЗ ГУГЛА'!$B:$Z,AH$1,0))</f>
        <v/>
      </c>
      <c r="AI731" s="78">
        <v>1</v>
      </c>
      <c r="AJ731" s="160">
        <v>0</v>
      </c>
      <c r="AK731" s="172"/>
      <c r="AL731" s="172"/>
      <c r="AM731" s="161" t="str">
        <f>IFERROR(ROUND((VLOOKUP($A731,'ИЗ ГУГЛА'!$B:$Z,AM$1,0)+AO731)*AN731,),VLOOKUP($A731,'ИЗ ГУГЛА'!$B:$Z,AM$1,0))</f>
        <v/>
      </c>
      <c r="AN731" s="160">
        <v>1</v>
      </c>
      <c r="AO731" s="160">
        <v>0</v>
      </c>
      <c r="AP731" s="172"/>
      <c r="AQ731" s="172"/>
      <c r="AR731" s="161" t="str">
        <f>IFERROR(ROUND((VLOOKUP($A731,'ИЗ ГУГЛА'!$B:$Z,AR$1,0)+AT731)*AS731,),VLOOKUP($A731,'ИЗ ГУГЛА'!$B:$Z,AR$1,0))</f>
        <v/>
      </c>
      <c r="AS731" s="160">
        <v>1</v>
      </c>
      <c r="AT731" s="160">
        <v>0</v>
      </c>
      <c r="AU731" s="172"/>
      <c r="AV731" s="172"/>
    </row>
    <row r="732" spans="1:48" ht="15.75" thickTop="1"/>
    <row r="736" spans="1:48">
      <c r="P736" s="74" t="e">
        <f>INDEX('Прайс шпак'!$H:$H,MATCH(I736,'Прайс шпак'!$C:$C,0))*M736</f>
        <v>#N/A</v>
      </c>
      <c r="Q736" s="72" t="e">
        <f>VLOOKUP(P736,Наценка!$A$1:$B$8,2,1)</f>
        <v>#N/A</v>
      </c>
      <c r="R736" s="67" t="e">
        <f t="shared" ref="R736" si="235">P736*Q736*100/93</f>
        <v>#N/A</v>
      </c>
      <c r="S736" s="74" t="e">
        <f t="shared" si="232"/>
        <v>#N/A</v>
      </c>
      <c r="AF736" s="113"/>
    </row>
    <row r="737" spans="18:33">
      <c r="R737" s="124">
        <f>AB737*1</f>
        <v>0</v>
      </c>
    </row>
    <row r="738" spans="18:33">
      <c r="R738" s="125">
        <f>AB738*1.02</f>
        <v>0</v>
      </c>
    </row>
    <row r="739" spans="18:33">
      <c r="R739" s="126">
        <f>AB739*1.04</f>
        <v>0</v>
      </c>
    </row>
    <row r="740" spans="18:33">
      <c r="R740" s="127">
        <f>AB740*1.05</f>
        <v>0</v>
      </c>
    </row>
    <row r="741" spans="18:33">
      <c r="R741" s="127">
        <f>AB741*1.06</f>
        <v>0</v>
      </c>
    </row>
    <row r="742" spans="18:33">
      <c r="R742" s="128">
        <f>AB742*1.07</f>
        <v>0</v>
      </c>
      <c r="AG742" s="120"/>
    </row>
    <row r="743" spans="18:33">
      <c r="AG743" s="120"/>
    </row>
    <row r="744" spans="18:33">
      <c r="R744" s="130">
        <f>P744*1.2*100/93</f>
        <v>0</v>
      </c>
      <c r="AG744" s="120"/>
    </row>
    <row r="745" spans="18:33">
      <c r="AG745" s="120"/>
    </row>
    <row r="746" spans="18:33">
      <c r="R746" s="129">
        <f>AB746*0.8</f>
        <v>0</v>
      </c>
      <c r="AG746" s="120"/>
    </row>
    <row r="747" spans="18:33">
      <c r="R747" s="180">
        <f>ROUNDDOWN(AB747,-2)</f>
        <v>0</v>
      </c>
      <c r="AG747" s="120"/>
    </row>
    <row r="748" spans="18:33">
      <c r="AG748" s="120"/>
    </row>
    <row r="749" spans="18:33">
      <c r="AG749" s="120"/>
    </row>
    <row r="750" spans="18:33">
      <c r="AG750" s="120"/>
    </row>
    <row r="751" spans="18:33">
      <c r="AG751" s="120"/>
    </row>
    <row r="752" spans="18:33">
      <c r="AG752" s="120"/>
    </row>
    <row r="753" spans="33:33">
      <c r="AG753" s="120"/>
    </row>
    <row r="754" spans="33:33">
      <c r="AG754" s="120"/>
    </row>
    <row r="755" spans="33:33">
      <c r="AG755" s="120"/>
    </row>
    <row r="756" spans="33:33">
      <c r="AG756" s="120"/>
    </row>
    <row r="757" spans="33:33">
      <c r="AG757" s="120"/>
    </row>
    <row r="758" spans="33:33">
      <c r="AG758" s="120"/>
    </row>
    <row r="759" spans="33:33">
      <c r="AG759" s="120"/>
    </row>
    <row r="760" spans="33:33">
      <c r="AG760" s="120"/>
    </row>
    <row r="761" spans="33:33">
      <c r="AG761" s="120"/>
    </row>
    <row r="762" spans="33:33">
      <c r="AG762" s="120"/>
    </row>
    <row r="763" spans="33:33">
      <c r="AG763" s="120"/>
    </row>
    <row r="764" spans="33:33">
      <c r="AG764" s="120"/>
    </row>
  </sheetData>
  <autoFilter ref="A2:AV731" xr:uid="{00000000-0001-0000-0000-000000000000}">
    <filterColumn colId="0">
      <colorFilter dxfId="28"/>
    </filterColumn>
  </autoFilter>
  <phoneticPr fontId="12" type="noConversion"/>
  <conditionalFormatting sqref="V3:V731">
    <cfRule type="expression" dxfId="27" priority="100">
      <formula>AND(OR(V3&gt;50,V3&lt;-50),V3&lt;&gt;"Разн")</formula>
    </cfRule>
  </conditionalFormatting>
  <conditionalFormatting sqref="W3:W731">
    <cfRule type="expression" dxfId="26" priority="14">
      <formula>AND(OR(W3&gt;0,W3&lt;0),W3&lt;&gt;"Разн")</formula>
    </cfRule>
  </conditionalFormatting>
  <conditionalFormatting sqref="C3:C731">
    <cfRule type="expression" dxfId="25" priority="8">
      <formula>OR(D3="N",E3="0")</formula>
    </cfRule>
  </conditionalFormatting>
  <conditionalFormatting sqref="A3:A731">
    <cfRule type="expression" dxfId="24" priority="7">
      <formula>AND(ROUNDDOWN($V3,0)=0,ROUNDDOWN($W3,0)=0)</formula>
    </cfRule>
  </conditionalFormatting>
  <conditionalFormatting sqref="Z3:Z731">
    <cfRule type="cellIs" dxfId="23" priority="6" operator="lessThan">
      <formula>0%</formula>
    </cfRule>
  </conditionalFormatting>
  <conditionalFormatting sqref="AA3:AA731 Y3:Y731">
    <cfRule type="cellIs" dxfId="22" priority="5" operator="lessThan">
      <formula>$X$1</formula>
    </cfRule>
  </conditionalFormatting>
  <conditionalFormatting sqref="AC3:AC731 AH3:AH731 AM3:AM731 AR3:AR731">
    <cfRule type="expression" dxfId="21" priority="4">
      <formula>VALUE(AC3)&lt;&gt;AF3</formula>
    </cfRule>
  </conditionalFormatting>
  <pageMargins left="0.75" right="0.75" top="1" bottom="1" header="0.5" footer="0.5"/>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4CF35-6979-4BE3-82AD-5776121A3F6B}">
  <sheetPr codeName="Лист3"/>
  <dimension ref="A1:AS38"/>
  <sheetViews>
    <sheetView showGridLines="0" tabSelected="1" zoomScale="85" zoomScaleNormal="85" workbookViewId="0">
      <pane ySplit="2" topLeftCell="A3" activePane="bottomLeft" state="frozen"/>
      <selection pane="bottomLeft" activeCell="O22" sqref="O22"/>
    </sheetView>
  </sheetViews>
  <sheetFormatPr defaultRowHeight="15" outlineLevelCol="2"/>
  <cols>
    <col min="1" max="1" width="7.140625" style="4" customWidth="1"/>
    <col min="2" max="2" width="7.140625" style="5" bestFit="1" customWidth="1"/>
    <col min="3" max="3" width="36.5703125" style="4" customWidth="1"/>
    <col min="4" max="5" width="5" style="4" bestFit="1" customWidth="1"/>
    <col min="6" max="6" width="4.85546875" style="4" bestFit="1" customWidth="1"/>
    <col min="7" max="7" width="13.5703125" style="4" bestFit="1" customWidth="1"/>
    <col min="8" max="8" width="4.85546875" style="4" bestFit="1" customWidth="1"/>
    <col min="9" max="9" width="19.5703125" style="5" customWidth="1"/>
    <col min="10" max="10" width="8.140625" style="5" bestFit="1" customWidth="1"/>
    <col min="11" max="11" width="8.140625" style="6" customWidth="1"/>
    <col min="12" max="12" width="8.5703125" style="4" bestFit="1" customWidth="1"/>
    <col min="13" max="13" width="8.42578125" style="5" bestFit="1" customWidth="1"/>
    <col min="14" max="14" width="5" style="6" customWidth="1"/>
    <col min="15" max="15" width="5.140625" style="5" bestFit="1" customWidth="1"/>
    <col min="16" max="16" width="6" style="5" bestFit="1" customWidth="1"/>
    <col min="17" max="18" width="6.85546875" style="5" bestFit="1" customWidth="1"/>
    <col min="19" max="20" width="7.85546875" style="5" bestFit="1" customWidth="1"/>
    <col min="21" max="21" width="5.7109375" style="4" bestFit="1" customWidth="1"/>
    <col min="22" max="23" width="8.140625" style="4" bestFit="1" customWidth="1"/>
    <col min="24" max="24" width="8.140625" style="4" customWidth="1"/>
    <col min="25" max="25" width="9.140625" style="4"/>
    <col min="26" max="26" width="7.28515625" style="5" customWidth="1" outlineLevel="1"/>
    <col min="27" max="27" width="4.7109375" style="4" bestFit="1" customWidth="1" outlineLevel="1"/>
    <col min="28" max="28" width="6.5703125" style="4" customWidth="1" outlineLevel="1"/>
    <col min="29" max="29" width="9" style="5" bestFit="1" customWidth="1"/>
    <col min="30" max="30" width="6.140625" style="4" customWidth="1"/>
    <col min="31" max="31" width="9.140625" style="4" customWidth="1" outlineLevel="2"/>
    <col min="32" max="32" width="4.7109375" style="4" bestFit="1" customWidth="1" outlineLevel="2"/>
    <col min="33" max="33" width="6.5703125" style="4" customWidth="1" outlineLevel="2"/>
    <col min="34" max="35" width="7.5703125" style="4" bestFit="1" customWidth="1"/>
    <col min="36" max="36" width="8.140625" style="4" customWidth="1" outlineLevel="1"/>
    <col min="37" max="37" width="2.140625" style="4" customWidth="1" outlineLevel="1"/>
    <col min="38" max="38" width="6.5703125" style="4" customWidth="1" outlineLevel="1"/>
    <col min="39" max="40" width="7.5703125" style="4" bestFit="1" customWidth="1"/>
    <col min="41" max="41" width="8.140625" style="4" customWidth="1" outlineLevel="1"/>
    <col min="42" max="42" width="2.140625" style="4" customWidth="1" outlineLevel="1"/>
    <col min="43" max="43" width="6.5703125" style="4" customWidth="1" outlineLevel="1"/>
    <col min="44" max="45" width="7.5703125" style="4" bestFit="1" customWidth="1"/>
    <col min="46" max="16384" width="9.140625" style="4"/>
  </cols>
  <sheetData>
    <row r="1" spans="1:45">
      <c r="B1" s="5">
        <v>2</v>
      </c>
      <c r="C1" s="4">
        <v>3</v>
      </c>
      <c r="D1" s="4">
        <v>4</v>
      </c>
      <c r="E1" s="4">
        <v>16</v>
      </c>
      <c r="F1" s="4">
        <v>5</v>
      </c>
      <c r="G1" s="4">
        <v>6</v>
      </c>
      <c r="H1" s="4">
        <v>7</v>
      </c>
      <c r="L1" s="16">
        <f>P1</f>
        <v>0</v>
      </c>
      <c r="M1" s="123" t="e">
        <f>VLOOKUP(I1,'Прайс шпак'!C:J,6,0)*J1</f>
        <v>#N/A</v>
      </c>
      <c r="Q1" s="5">
        <v>10</v>
      </c>
      <c r="R1" s="5">
        <v>11</v>
      </c>
      <c r="U1" s="176">
        <v>0.2</v>
      </c>
      <c r="V1" s="164" t="str">
        <f>_xlfn.CONCAT(ROUND(MIN(V3:V8991)*100,0),"-",ROUND(MAX(V3:V8991)*100,0),"%")</f>
        <v>23-154%</v>
      </c>
      <c r="W1" s="164" t="str">
        <f>_xlfn.CONCAT(ROUND(SUBTOTAL(5,W3:W8991)*100,0)," - ",ROUND(SUBTOTAL(4,W3:W8991)*100,0),"%")</f>
        <v>-2 - 43%</v>
      </c>
      <c r="X1" s="164" t="str">
        <f>_xlfn.CONCAT(ROUND(SUBTOTAL(5,X3:X89991)*100,0)," - ",ROUND(SUBTOTAL(4,X3:X89991)*100,0),"%")</f>
        <v>30 - 167%</v>
      </c>
      <c r="Y1" s="114"/>
      <c r="Z1" s="70">
        <v>10</v>
      </c>
      <c r="AA1" s="188">
        <f>COUNT(Кат!$AF:$AF,Торг!$AC:$AC)/COUNT(Кат!$A:$A,Торг!$A:$A)</f>
        <v>0.829105473965287</v>
      </c>
      <c r="AB1" s="169">
        <f>AF1</f>
        <v>0.13618157543391188</v>
      </c>
      <c r="AC1" s="4"/>
      <c r="AE1" s="70">
        <v>11</v>
      </c>
      <c r="AF1" s="188">
        <f>COUNT(Кат!$AK:$AK,Торг!$AH:$AH)/COUNT(Кат!$A:$A,Торг!$A:$A)</f>
        <v>0.13618157543391188</v>
      </c>
      <c r="AG1" s="187">
        <f>AP1</f>
        <v>0</v>
      </c>
      <c r="AJ1" s="70">
        <v>12</v>
      </c>
      <c r="AK1" s="113"/>
      <c r="AL1" s="169"/>
      <c r="AO1" s="70">
        <v>13</v>
      </c>
      <c r="AP1" s="113"/>
      <c r="AQ1" s="169"/>
    </row>
    <row r="2" spans="1:45" ht="45">
      <c r="A2" s="13" t="s">
        <v>1</v>
      </c>
      <c r="B2" s="85" t="s">
        <v>14734</v>
      </c>
      <c r="C2" s="85" t="s">
        <v>0</v>
      </c>
      <c r="D2" s="85"/>
      <c r="E2" s="85"/>
      <c r="F2" s="85" t="str">
        <f>VLOOKUP($A2,'Выгр Торг'!$B:$Q,F$1,0)</f>
        <v>Артикул</v>
      </c>
      <c r="G2" s="85" t="str">
        <f>VLOOKUP($A2,'Выгр Торг'!$B:$Q,G$1,0)</f>
        <v>Кат. номер</v>
      </c>
      <c r="H2" s="85" t="str">
        <f>VLOOKUP($A2,'Выгр Торг'!$B:$Q,H$1,0)</f>
        <v>OEM</v>
      </c>
      <c r="I2" s="12" t="s">
        <v>2</v>
      </c>
      <c r="J2" s="12" t="s">
        <v>26996</v>
      </c>
      <c r="K2" s="14" t="s">
        <v>27219</v>
      </c>
      <c r="L2" s="13" t="s">
        <v>26995</v>
      </c>
      <c r="M2" s="123" t="s">
        <v>22884</v>
      </c>
      <c r="N2" s="14"/>
      <c r="O2" s="12"/>
      <c r="P2" s="123" t="s">
        <v>30486</v>
      </c>
      <c r="Q2" s="85" t="str">
        <f>VLOOKUP($A2,'Выгр Торг'!$B:$Q,Q$1,0)</f>
        <v>ЗЦ</v>
      </c>
      <c r="R2" s="85" t="str">
        <f>VLOOKUP($A2,'Выгр Торг'!$B:$Q,R$1,0)</f>
        <v>РЦ</v>
      </c>
      <c r="S2" s="122" t="s">
        <v>27256</v>
      </c>
      <c r="T2" s="122" t="s">
        <v>27256</v>
      </c>
      <c r="U2" s="177">
        <v>7.0000000000000007E-2</v>
      </c>
      <c r="V2" s="165" t="s">
        <v>27763</v>
      </c>
      <c r="W2" s="165" t="s">
        <v>27540</v>
      </c>
      <c r="X2" s="165" t="s">
        <v>27761</v>
      </c>
      <c r="Y2" s="166" t="s">
        <v>32510</v>
      </c>
      <c r="Z2" s="179" t="s">
        <v>30806</v>
      </c>
      <c r="AA2" s="171"/>
      <c r="AB2" s="170" t="s">
        <v>30651</v>
      </c>
      <c r="AC2" s="26" t="s">
        <v>27762</v>
      </c>
      <c r="AD2" s="26" t="s">
        <v>27762</v>
      </c>
      <c r="AE2" s="179" t="s">
        <v>30806</v>
      </c>
      <c r="AF2" s="171"/>
      <c r="AG2" s="170" t="s">
        <v>30651</v>
      </c>
      <c r="AH2" s="185">
        <v>2</v>
      </c>
      <c r="AI2" s="163">
        <v>2</v>
      </c>
      <c r="AJ2" s="179" t="s">
        <v>30806</v>
      </c>
      <c r="AK2" s="171"/>
      <c r="AL2" s="170" t="s">
        <v>30651</v>
      </c>
      <c r="AM2" s="185">
        <v>3</v>
      </c>
      <c r="AN2" s="163">
        <v>3</v>
      </c>
      <c r="AO2" s="179" t="s">
        <v>30806</v>
      </c>
      <c r="AP2" s="171"/>
      <c r="AQ2" s="170" t="s">
        <v>30651</v>
      </c>
      <c r="AR2" s="185">
        <v>4</v>
      </c>
      <c r="AS2" s="163">
        <v>4</v>
      </c>
    </row>
    <row r="3" spans="1:45" ht="45.75" thickBot="1">
      <c r="A3" s="12">
        <v>199503</v>
      </c>
      <c r="B3" s="12">
        <f>VLOOKUP($A3,'Выгр Торг'!$B:$Q,B$1,0)</f>
        <v>83158</v>
      </c>
      <c r="C3" s="116" t="str">
        <f>VLOOKUP($A3,'Выгр Торг'!$B:$Q,C$1,0)</f>
        <v>Поршневые пальцы AMP для ВАЗ 2108-21099, 2110-2112, 2113-2115, Лада Калина, Приора, Гранта 1 класс синий</v>
      </c>
      <c r="D3" s="14" t="str">
        <f>VLOOKUP($A3,'Выгр Торг'!$B:$Q,D$1,0)</f>
        <v>Y</v>
      </c>
      <c r="E3" s="14" t="str">
        <f>VLOOKUP($A3,'Выгр Торг'!$B:$Q,E$1,0)</f>
        <v>1</v>
      </c>
      <c r="F3" s="14">
        <f>VLOOKUP($A3,'Выгр Торг'!$B:$Q,F$1,0)</f>
        <v>0</v>
      </c>
      <c r="G3" s="14" t="str">
        <f>VLOOKUP($A3,'Выгр Торг'!$B:$Q,G$1,0)</f>
        <v>XLAD-61-BLUE</v>
      </c>
      <c r="H3" s="14">
        <f>VLOOKUP($A3,'Выгр Торг'!$B:$Q,H$1,0)</f>
        <v>0</v>
      </c>
      <c r="I3" s="15" t="s">
        <v>27948</v>
      </c>
      <c r="J3" s="12">
        <v>1</v>
      </c>
      <c r="K3" s="14" t="s">
        <v>412</v>
      </c>
      <c r="L3" s="14" t="str">
        <f>IFERROR(IF(VLOOKUP(I3,'Прайс шпак'!$C:$F,4,0)=K3,"шпак","Ошибка"),"Ошибка")</f>
        <v>Ошибка</v>
      </c>
      <c r="M3" s="65">
        <v>680</v>
      </c>
      <c r="N3" s="14">
        <f>VLOOKUP(M3,Наценка!$A$1:$B$8,2,1)</f>
        <v>1.5</v>
      </c>
      <c r="O3" s="67">
        <f t="shared" ref="O3:O16" si="0">M3*N3*100/93</f>
        <v>1096.7741935483871</v>
      </c>
      <c r="P3" s="123">
        <f t="shared" ref="P3:P22" si="1">IF(O3&lt;=1000,(ROUNDUP(O3,-1)-1),(ROUNDUP(O3,-2)-10))</f>
        <v>1090</v>
      </c>
      <c r="Q3" s="12">
        <f>VLOOKUP($A3,'Выгр Торг'!$B:$Q,Q$1,0)</f>
        <v>680</v>
      </c>
      <c r="R3" s="12">
        <f>VLOOKUP($A3,'Выгр Торг'!$B:$Q,R$1,0)</f>
        <v>1090</v>
      </c>
      <c r="S3" s="122">
        <f t="shared" ref="S3:S22" si="2">M3-Q3</f>
        <v>0</v>
      </c>
      <c r="T3" s="122">
        <f t="shared" ref="T3:T22" si="3">P3-R3</f>
        <v>0</v>
      </c>
      <c r="U3" s="178">
        <f>IFERROR(ROUND(P3*(1-$U$2),),"")</f>
        <v>1014</v>
      </c>
      <c r="V3" s="175">
        <f>IFERROR(U3/M3-1,"")</f>
        <v>0.49117647058823533</v>
      </c>
      <c r="W3" s="175">
        <f>IFERROR((Y3-U3)/Y3,"")</f>
        <v>-2.4242424242424242E-2</v>
      </c>
      <c r="X3" s="175">
        <f>IFERROR(IF(Y3="","",Y3/M3-1),"")</f>
        <v>0.45588235294117641</v>
      </c>
      <c r="Y3" s="169">
        <f t="shared" ref="Y3:Y7" si="4">AC3</f>
        <v>990</v>
      </c>
      <c r="Z3" s="161">
        <f>IFERROR(ROUND((VLOOKUP($A3,'ИЗ ГУГЛА'!$B:$Z,Z$1,0)+AB3)*AA3,),VLOOKUP($A3,'ИЗ ГУГЛА'!$B:$Z,Z$1,0))</f>
        <v>990</v>
      </c>
      <c r="AA3" s="160">
        <v>1</v>
      </c>
      <c r="AB3" s="160"/>
      <c r="AC3" s="181">
        <v>990</v>
      </c>
      <c r="AD3" s="9" t="s">
        <v>28006</v>
      </c>
      <c r="AE3" s="161" t="str">
        <f>IFERROR(ROUND((VLOOKUP($A3,'ИЗ ГУГЛА'!$B:$Z,AE$1,0)+AG3)*AF3,),VLOOKUP($A3,'ИЗ ГУГЛА'!$B:$Z,AE$1,0))</f>
        <v/>
      </c>
      <c r="AF3" s="160">
        <v>1</v>
      </c>
      <c r="AG3" s="160"/>
      <c r="AH3" s="186"/>
      <c r="AI3" s="151"/>
      <c r="AJ3" s="161" t="str">
        <f>IFERROR(ROUND((VLOOKUP($A3,'ИЗ ГУГЛА'!$B:$Z,AJ$1,0)+AL3)*AK3,),VLOOKUP($A3,'ИЗ ГУГЛА'!$B:$Z,AJ$1,0))</f>
        <v/>
      </c>
      <c r="AK3" s="160">
        <v>1</v>
      </c>
      <c r="AL3" s="160"/>
      <c r="AM3" s="186"/>
      <c r="AN3" s="151"/>
      <c r="AO3" s="161" t="str">
        <f>IFERROR(ROUND((VLOOKUP($A3,'ИЗ ГУГЛА'!$B:$Z,AO$1,0)+AQ3)*AP3,),VLOOKUP($A3,'ИЗ ГУГЛА'!$B:$Z,AO$1,0))</f>
        <v/>
      </c>
      <c r="AP3" s="160">
        <v>1</v>
      </c>
      <c r="AQ3" s="160"/>
      <c r="AR3" s="186"/>
      <c r="AS3" s="151"/>
    </row>
    <row r="4" spans="1:45" ht="61.5" thickTop="1" thickBot="1">
      <c r="A4" s="12">
        <v>199504</v>
      </c>
      <c r="B4" s="12">
        <f>VLOOKUP($A4,'Выгр Торг'!$B:$Q,B$1,0)</f>
        <v>83159</v>
      </c>
      <c r="C4" s="116" t="str">
        <f>VLOOKUP($A4,'Выгр Торг'!$B:$Q,C$1,0)</f>
        <v>Поршневые пальцы AMP для ВАЗ 2108-21099, 2110-2112, 2113-2115, Лада Калина, Приора, Гранта 2 класс зелёный</v>
      </c>
      <c r="D4" s="14" t="str">
        <f>VLOOKUP($A4,'Выгр Торг'!$B:$Q,D$1,0)</f>
        <v>Y</v>
      </c>
      <c r="E4" s="14" t="str">
        <f>VLOOKUP($A4,'Выгр Торг'!$B:$Q,E$1,0)</f>
        <v>1</v>
      </c>
      <c r="F4" s="14">
        <f>VLOOKUP($A4,'Выгр Торг'!$B:$Q,F$1,0)</f>
        <v>0</v>
      </c>
      <c r="G4" s="14" t="str">
        <f>VLOOKUP($A4,'Выгр Торг'!$B:$Q,G$1,0)</f>
        <v>XLAD-61-GREEN</v>
      </c>
      <c r="H4" s="14">
        <f>VLOOKUP($A4,'Выгр Торг'!$B:$Q,H$1,0)</f>
        <v>0</v>
      </c>
      <c r="I4" s="15" t="s">
        <v>4447</v>
      </c>
      <c r="J4" s="12">
        <v>1</v>
      </c>
      <c r="K4" s="14" t="s">
        <v>412</v>
      </c>
      <c r="L4" s="14" t="str">
        <f>IFERROR(IF(VLOOKUP(I4,'Прайс шпак'!$C:$F,4,0)=K4,"шпак","Ошибка"),"Ошибка")</f>
        <v>шпак</v>
      </c>
      <c r="M4" s="123">
        <f>VLOOKUP(I4,'Прайс шпак'!C:J,6,0)*J4</f>
        <v>680</v>
      </c>
      <c r="N4" s="14">
        <f>VLOOKUP(M4,Наценка!$A$1:$B$8,2,1)</f>
        <v>1.5</v>
      </c>
      <c r="O4" s="67">
        <f t="shared" si="0"/>
        <v>1096.7741935483871</v>
      </c>
      <c r="P4" s="123">
        <f t="shared" si="1"/>
        <v>1090</v>
      </c>
      <c r="Q4" s="12">
        <f>VLOOKUP($A4,'Выгр Торг'!$B:$Q,Q$1,0)</f>
        <v>680</v>
      </c>
      <c r="R4" s="12">
        <f>VLOOKUP($A4,'Выгр Торг'!$B:$Q,R$1,0)</f>
        <v>1090</v>
      </c>
      <c r="S4" s="122">
        <f t="shared" si="2"/>
        <v>0</v>
      </c>
      <c r="T4" s="122">
        <f t="shared" si="3"/>
        <v>0</v>
      </c>
      <c r="U4" s="178">
        <f t="shared" ref="U4:U22" si="5">IFERROR(ROUND(P4*(1-$U$2),),"")</f>
        <v>1014</v>
      </c>
      <c r="V4" s="175">
        <f t="shared" ref="V4:V22" si="6">IFERROR(U4/M4-1,"")</f>
        <v>0.49117647058823533</v>
      </c>
      <c r="W4" s="175">
        <f t="shared" ref="W4:W22" si="7">IFERROR((Y4-U4)/Y4,"")</f>
        <v>0.14789915966386555</v>
      </c>
      <c r="X4" s="175">
        <f t="shared" ref="X4:X22" si="8">IFERROR(IF(Y4="","",Y4/M4-1),"")</f>
        <v>0.75</v>
      </c>
      <c r="Y4" s="169">
        <f t="shared" si="4"/>
        <v>1190</v>
      </c>
      <c r="Z4" s="161">
        <f>IFERROR(ROUND((VLOOKUP($A4,'ИЗ ГУГЛА'!$B:$Z,Z$1,0)+AB4)*AA4,),VLOOKUP($A4,'ИЗ ГУГЛА'!$B:$Z,Z$1,0))</f>
        <v>1190</v>
      </c>
      <c r="AA4" s="160">
        <v>1</v>
      </c>
      <c r="AB4" s="160"/>
      <c r="AC4" s="181">
        <v>1190</v>
      </c>
      <c r="AD4" s="9" t="s">
        <v>28007</v>
      </c>
      <c r="AE4" s="161" t="str">
        <f>IFERROR(ROUND((VLOOKUP($A4,'ИЗ ГУГЛА'!$B:$Z,AE$1,0)+AG4)*AF4,),VLOOKUP($A4,'ИЗ ГУГЛА'!$B:$Z,AE$1,0))</f>
        <v/>
      </c>
      <c r="AF4" s="160">
        <v>1</v>
      </c>
      <c r="AG4" s="160"/>
      <c r="AH4" s="186"/>
      <c r="AI4" s="151"/>
      <c r="AJ4" s="161" t="str">
        <f>IFERROR(ROUND((VLOOKUP($A4,'ИЗ ГУГЛА'!$B:$Z,AJ$1,0)+AL4)*AK4,),VLOOKUP($A4,'ИЗ ГУГЛА'!$B:$Z,AJ$1,0))</f>
        <v/>
      </c>
      <c r="AK4" s="160">
        <v>1</v>
      </c>
      <c r="AL4" s="160"/>
      <c r="AM4" s="186"/>
      <c r="AN4" s="151"/>
      <c r="AO4" s="161" t="str">
        <f>IFERROR(ROUND((VLOOKUP($A4,'ИЗ ГУГЛА'!$B:$Z,AO$1,0)+AQ4)*AP4,),VLOOKUP($A4,'ИЗ ГУГЛА'!$B:$Z,AO$1,0))</f>
        <v/>
      </c>
      <c r="AP4" s="160">
        <v>1</v>
      </c>
      <c r="AQ4" s="160"/>
      <c r="AR4" s="186"/>
      <c r="AS4" s="151"/>
    </row>
    <row r="5" spans="1:45" ht="61.5" thickTop="1" thickBot="1">
      <c r="A5" s="12">
        <v>199505</v>
      </c>
      <c r="B5" s="12">
        <f>VLOOKUP($A5,'Выгр Торг'!$B:$Q,B$1,0)</f>
        <v>83160</v>
      </c>
      <c r="C5" s="116" t="str">
        <f>VLOOKUP($A5,'Выгр Торг'!$B:$Q,C$1,0)</f>
        <v>Поршневые пальцы AMP для ВАЗ 2108-21099, 2110-2112, 2113-2115, Лада Калина, Приора, Гранта 3 класс красный</v>
      </c>
      <c r="D5" s="14" t="str">
        <f>VLOOKUP($A5,'Выгр Торг'!$B:$Q,D$1,0)</f>
        <v>Y</v>
      </c>
      <c r="E5" s="14" t="str">
        <f>VLOOKUP($A5,'Выгр Торг'!$B:$Q,E$1,0)</f>
        <v>1</v>
      </c>
      <c r="F5" s="14">
        <f>VLOOKUP($A5,'Выгр Торг'!$B:$Q,F$1,0)</f>
        <v>0</v>
      </c>
      <c r="G5" s="14" t="str">
        <f>VLOOKUP($A5,'Выгр Торг'!$B:$Q,G$1,0)</f>
        <v>XLAD-61-RED</v>
      </c>
      <c r="H5" s="14">
        <f>VLOOKUP($A5,'Выгр Торг'!$B:$Q,H$1,0)</f>
        <v>0</v>
      </c>
      <c r="I5" s="15" t="s">
        <v>4435</v>
      </c>
      <c r="J5" s="12">
        <v>1</v>
      </c>
      <c r="K5" s="14" t="s">
        <v>412</v>
      </c>
      <c r="L5" s="14" t="str">
        <f>IFERROR(IF(VLOOKUP(I5,'Прайс шпак'!$C:$F,4,0)=K5,"шпак","Ошибка"),"Ошибка")</f>
        <v>шпак</v>
      </c>
      <c r="M5" s="123">
        <f>VLOOKUP(I5,'Прайс шпак'!C:J,6,0)*J5</f>
        <v>680</v>
      </c>
      <c r="N5" s="14">
        <f>VLOOKUP(M5,Наценка!$A$1:$B$8,2,1)</f>
        <v>1.5</v>
      </c>
      <c r="O5" s="67">
        <f t="shared" si="0"/>
        <v>1096.7741935483871</v>
      </c>
      <c r="P5" s="123">
        <f t="shared" si="1"/>
        <v>1090</v>
      </c>
      <c r="Q5" s="12">
        <f>VLOOKUP($A5,'Выгр Торг'!$B:$Q,Q$1,0)</f>
        <v>680</v>
      </c>
      <c r="R5" s="12">
        <f>VLOOKUP($A5,'Выгр Торг'!$B:$Q,R$1,0)</f>
        <v>1090</v>
      </c>
      <c r="S5" s="122">
        <f t="shared" si="2"/>
        <v>0</v>
      </c>
      <c r="T5" s="122">
        <f t="shared" si="3"/>
        <v>0</v>
      </c>
      <c r="U5" s="178">
        <f t="shared" si="5"/>
        <v>1014</v>
      </c>
      <c r="V5" s="175">
        <f t="shared" si="6"/>
        <v>0.49117647058823533</v>
      </c>
      <c r="W5" s="175">
        <f t="shared" si="7"/>
        <v>0.14789915966386555</v>
      </c>
      <c r="X5" s="175">
        <f t="shared" si="8"/>
        <v>0.75</v>
      </c>
      <c r="Y5" s="169">
        <f t="shared" si="4"/>
        <v>1190</v>
      </c>
      <c r="Z5" s="161">
        <f>IFERROR(ROUND((VLOOKUP($A5,'ИЗ ГУГЛА'!$B:$Z,Z$1,0)+AB5)*AA5,),VLOOKUP($A5,'ИЗ ГУГЛА'!$B:$Z,Z$1,0))</f>
        <v>1190</v>
      </c>
      <c r="AA5" s="160">
        <v>1</v>
      </c>
      <c r="AB5" s="160"/>
      <c r="AC5" s="181">
        <v>1190</v>
      </c>
      <c r="AD5" s="9" t="s">
        <v>28008</v>
      </c>
      <c r="AE5" s="161" t="str">
        <f>IFERROR(ROUND((VLOOKUP($A5,'ИЗ ГУГЛА'!$B:$Z,AE$1,0)+AG5)*AF5,),VLOOKUP($A5,'ИЗ ГУГЛА'!$B:$Z,AE$1,0))</f>
        <v/>
      </c>
      <c r="AF5" s="160">
        <v>1</v>
      </c>
      <c r="AG5" s="160"/>
      <c r="AH5" s="186"/>
      <c r="AI5" s="151"/>
      <c r="AJ5" s="161" t="str">
        <f>IFERROR(ROUND((VLOOKUP($A5,'ИЗ ГУГЛА'!$B:$Z,AJ$1,0)+AL5)*AK5,),VLOOKUP($A5,'ИЗ ГУГЛА'!$B:$Z,AJ$1,0))</f>
        <v/>
      </c>
      <c r="AK5" s="160">
        <v>1</v>
      </c>
      <c r="AL5" s="160"/>
      <c r="AM5" s="186"/>
      <c r="AN5" s="151"/>
      <c r="AO5" s="161" t="str">
        <f>IFERROR(ROUND((VLOOKUP($A5,'ИЗ ГУГЛА'!$B:$Z,AO$1,0)+AQ5)*AP5,),VLOOKUP($A5,'ИЗ ГУГЛА'!$B:$Z,AO$1,0))</f>
        <v/>
      </c>
      <c r="AP5" s="160">
        <v>1</v>
      </c>
      <c r="AQ5" s="160"/>
      <c r="AR5" s="186"/>
      <c r="AS5" s="151"/>
    </row>
    <row r="6" spans="1:45" ht="46.5" thickTop="1" thickBot="1">
      <c r="A6" s="12">
        <v>259682</v>
      </c>
      <c r="B6" s="12">
        <f>VLOOKUP($A6,'Выгр Торг'!$B:$Q,B$1,0)</f>
        <v>208976</v>
      </c>
      <c r="C6" s="116" t="str">
        <f>VLOOKUP($A6,'Выгр Торг'!$B:$Q,C$1,0)</f>
        <v>Поршневые кольца Herzog 2101 76.0 мм для ВАЗ 2101-2107 с двигателем ВАЗ 2101, 2103</v>
      </c>
      <c r="D6" s="14" t="str">
        <f>VLOOKUP($A6,'Выгр Торг'!$B:$Q,D$1,0)</f>
        <v>Y</v>
      </c>
      <c r="E6" s="14" t="str">
        <f>VLOOKUP($A6,'Выгр Торг'!$B:$Q,E$1,0)</f>
        <v>1</v>
      </c>
      <c r="F6" s="14">
        <f>VLOOKUP($A6,'Выгр Торг'!$B:$Q,F$1,0)</f>
        <v>0</v>
      </c>
      <c r="G6" s="14" t="str">
        <f>VLOOKUP($A6,'Выгр Торг'!$B:$Q,G$1,0)</f>
        <v>HLR0764E</v>
      </c>
      <c r="H6" s="14">
        <f>VLOOKUP($A6,'Выгр Торг'!$B:$Q,H$1,0)</f>
        <v>0</v>
      </c>
      <c r="I6" s="15" t="s">
        <v>1616</v>
      </c>
      <c r="J6" s="12">
        <v>1</v>
      </c>
      <c r="K6" s="14" t="s">
        <v>1570</v>
      </c>
      <c r="L6" s="14" t="str">
        <f>IFERROR(IF(VLOOKUP(I6,'Прайс шпак'!$C:$F,4,0)=K6,"шпак","Ошибка"),"Ошибка")</f>
        <v>шпак</v>
      </c>
      <c r="M6" s="123">
        <f>VLOOKUP(I6,'Прайс шпак'!C:J,6,0)*J6</f>
        <v>1350</v>
      </c>
      <c r="N6" s="14">
        <f>VLOOKUP(M6,Наценка!$A$1:$B$8,2,1)</f>
        <v>1.39</v>
      </c>
      <c r="O6" s="67">
        <f t="shared" si="0"/>
        <v>2017.7419354838707</v>
      </c>
      <c r="P6" s="123">
        <f t="shared" si="1"/>
        <v>2090</v>
      </c>
      <c r="Q6" s="12">
        <f>VLOOKUP($A6,'Выгр Торг'!$B:$Q,Q$1,0)</f>
        <v>1350</v>
      </c>
      <c r="R6" s="12">
        <f>VLOOKUP($A6,'Выгр Торг'!$B:$Q,R$1,0)</f>
        <v>2090</v>
      </c>
      <c r="S6" s="122">
        <f t="shared" si="2"/>
        <v>0</v>
      </c>
      <c r="T6" s="122">
        <f t="shared" si="3"/>
        <v>0</v>
      </c>
      <c r="U6" s="178">
        <f t="shared" si="5"/>
        <v>1944</v>
      </c>
      <c r="V6" s="175">
        <f t="shared" si="6"/>
        <v>0.43999999999999995</v>
      </c>
      <c r="W6" s="175">
        <f t="shared" si="7"/>
        <v>0.11232876712328767</v>
      </c>
      <c r="X6" s="175">
        <f t="shared" si="8"/>
        <v>0.62222222222222223</v>
      </c>
      <c r="Y6" s="169">
        <f t="shared" si="4"/>
        <v>2190</v>
      </c>
      <c r="Z6" s="161">
        <f>IFERROR(ROUND((VLOOKUP($A6,'ИЗ ГУГЛА'!$B:$Z,Z$1,0)+AB6)*AA6,),VLOOKUP($A6,'ИЗ ГУГЛА'!$B:$Z,Z$1,0))</f>
        <v>2190</v>
      </c>
      <c r="AA6" s="160">
        <v>1</v>
      </c>
      <c r="AB6" s="160"/>
      <c r="AC6" s="182">
        <v>2190</v>
      </c>
      <c r="AD6" s="64" t="s">
        <v>27975</v>
      </c>
      <c r="AE6" s="161" t="str">
        <f>IFERROR(ROUND((VLOOKUP($A6,'ИЗ ГУГЛА'!$B:$Z,AE$1,0)+AG6)*AF6,),VLOOKUP($A6,'ИЗ ГУГЛА'!$B:$Z,AE$1,0))</f>
        <v/>
      </c>
      <c r="AF6" s="160">
        <v>1</v>
      </c>
      <c r="AG6" s="160"/>
      <c r="AH6" s="186"/>
      <c r="AI6" s="151"/>
      <c r="AJ6" s="161" t="str">
        <f>IFERROR(ROUND((VLOOKUP($A6,'ИЗ ГУГЛА'!$B:$Z,AJ$1,0)+AL6)*AK6,),VLOOKUP($A6,'ИЗ ГУГЛА'!$B:$Z,AJ$1,0))</f>
        <v/>
      </c>
      <c r="AK6" s="160">
        <v>1</v>
      </c>
      <c r="AL6" s="160"/>
      <c r="AM6" s="186"/>
      <c r="AN6" s="151"/>
      <c r="AO6" s="161" t="str">
        <f>IFERROR(ROUND((VLOOKUP($A6,'ИЗ ГУГЛА'!$B:$Z,AO$1,0)+AQ6)*AP6,),VLOOKUP($A6,'ИЗ ГУГЛА'!$B:$Z,AO$1,0))</f>
        <v/>
      </c>
      <c r="AP6" s="160">
        <v>1</v>
      </c>
      <c r="AQ6" s="160"/>
      <c r="AR6" s="186"/>
      <c r="AS6" s="151"/>
    </row>
    <row r="7" spans="1:45" ht="46.5" thickTop="1" thickBot="1">
      <c r="A7" s="12">
        <v>259683</v>
      </c>
      <c r="B7" s="12">
        <f>VLOOKUP($A7,'Выгр Торг'!$B:$Q,B$1,0)</f>
        <v>208978</v>
      </c>
      <c r="C7" s="116" t="str">
        <f>VLOOKUP($A7,'Выгр Торг'!$B:$Q,C$1,0)</f>
        <v>Поршневые кольца Herzog 2101 76.4 мм для ВАЗ 2101-2107 с двигателем ВАЗ 2101, 2103</v>
      </c>
      <c r="D7" s="14" t="str">
        <f>VLOOKUP($A7,'Выгр Торг'!$B:$Q,D$1,0)</f>
        <v>Y</v>
      </c>
      <c r="E7" s="14" t="str">
        <f>VLOOKUP($A7,'Выгр Торг'!$B:$Q,E$1,0)</f>
        <v>1</v>
      </c>
      <c r="F7" s="14">
        <f>VLOOKUP($A7,'Выгр Торг'!$B:$Q,F$1,0)</f>
        <v>0</v>
      </c>
      <c r="G7" s="14" t="str">
        <f>VLOOKUP($A7,'Выгр Торг'!$B:$Q,G$1,0)</f>
        <v>HLR0760E</v>
      </c>
      <c r="H7" s="14">
        <f>VLOOKUP($A7,'Выгр Торг'!$B:$Q,H$1,0)</f>
        <v>0</v>
      </c>
      <c r="I7" s="15" t="s">
        <v>1615</v>
      </c>
      <c r="J7" s="12">
        <v>1</v>
      </c>
      <c r="K7" s="14" t="s">
        <v>1570</v>
      </c>
      <c r="L7" s="14" t="str">
        <f>IFERROR(IF(VLOOKUP(I7,'Прайс шпак'!$C:$F,4,0)=K7,"шпак","Ошибка"),"Ошибка")</f>
        <v>шпак</v>
      </c>
      <c r="M7" s="123">
        <f>VLOOKUP(I7,'Прайс шпак'!C:J,6,0)*J7</f>
        <v>1350</v>
      </c>
      <c r="N7" s="14">
        <f>VLOOKUP(M7,Наценка!$A$1:$B$8,2,1)</f>
        <v>1.39</v>
      </c>
      <c r="O7" s="67">
        <f t="shared" si="0"/>
        <v>2017.7419354838707</v>
      </c>
      <c r="P7" s="123">
        <f t="shared" si="1"/>
        <v>2090</v>
      </c>
      <c r="Q7" s="12">
        <f>VLOOKUP($A7,'Выгр Торг'!$B:$Q,Q$1,0)</f>
        <v>1350</v>
      </c>
      <c r="R7" s="12">
        <f>VLOOKUP($A7,'Выгр Торг'!$B:$Q,R$1,0)</f>
        <v>2090</v>
      </c>
      <c r="S7" s="122">
        <f t="shared" si="2"/>
        <v>0</v>
      </c>
      <c r="T7" s="122">
        <f t="shared" si="3"/>
        <v>0</v>
      </c>
      <c r="U7" s="178">
        <f t="shared" si="5"/>
        <v>1944</v>
      </c>
      <c r="V7" s="175">
        <f t="shared" si="6"/>
        <v>0.43999999999999995</v>
      </c>
      <c r="W7" s="175">
        <f t="shared" si="7"/>
        <v>0.11232876712328767</v>
      </c>
      <c r="X7" s="175">
        <f t="shared" si="8"/>
        <v>0.62222222222222223</v>
      </c>
      <c r="Y7" s="169">
        <f t="shared" si="4"/>
        <v>2190</v>
      </c>
      <c r="Z7" s="161">
        <f>IFERROR(ROUND((VLOOKUP($A7,'ИЗ ГУГЛА'!$B:$Z,Z$1,0)+AB7)*AA7,),VLOOKUP($A7,'ИЗ ГУГЛА'!$B:$Z,Z$1,0))</f>
        <v>2190</v>
      </c>
      <c r="AA7" s="160">
        <v>1</v>
      </c>
      <c r="AB7" s="160"/>
      <c r="AC7" s="182">
        <v>2190</v>
      </c>
      <c r="AD7" s="64" t="s">
        <v>27974</v>
      </c>
      <c r="AE7" s="161" t="str">
        <f>IFERROR(ROUND((VLOOKUP($A7,'ИЗ ГУГЛА'!$B:$Z,AE$1,0)+AG7)*AF7,),VLOOKUP($A7,'ИЗ ГУГЛА'!$B:$Z,AE$1,0))</f>
        <v/>
      </c>
      <c r="AF7" s="160">
        <v>1</v>
      </c>
      <c r="AG7" s="160"/>
      <c r="AH7" s="186"/>
      <c r="AI7" s="151"/>
      <c r="AJ7" s="161" t="str">
        <f>IFERROR(ROUND((VLOOKUP($A7,'ИЗ ГУГЛА'!$B:$Z,AJ$1,0)+AL7)*AK7,),VLOOKUP($A7,'ИЗ ГУГЛА'!$B:$Z,AJ$1,0))</f>
        <v/>
      </c>
      <c r="AK7" s="160">
        <v>1</v>
      </c>
      <c r="AL7" s="160"/>
      <c r="AM7" s="186"/>
      <c r="AN7" s="151"/>
      <c r="AO7" s="161" t="str">
        <f>IFERROR(ROUND((VLOOKUP($A7,'ИЗ ГУГЛА'!$B:$Z,AO$1,0)+AQ7)*AP7,),VLOOKUP($A7,'ИЗ ГУГЛА'!$B:$Z,AO$1,0))</f>
        <v/>
      </c>
      <c r="AP7" s="160">
        <v>1</v>
      </c>
      <c r="AQ7" s="160"/>
      <c r="AR7" s="186"/>
      <c r="AS7" s="151"/>
    </row>
    <row r="8" spans="1:45" ht="46.5" thickTop="1" thickBot="1">
      <c r="A8" s="12">
        <v>259684</v>
      </c>
      <c r="B8" s="12">
        <f>VLOOKUP($A8,'Выгр Торг'!$B:$Q,B$1,0)</f>
        <v>208979</v>
      </c>
      <c r="C8" s="116" t="str">
        <f>VLOOKUP($A8,'Выгр Торг'!$B:$Q,C$1,0)</f>
        <v>Поршневые кольца Herzog 2101 76.8 мм для ВАЗ 2101-2107 с двигателем ВАЗ 2101, 2103</v>
      </c>
      <c r="D8" s="14" t="str">
        <f>VLOOKUP($A8,'Выгр Торг'!$B:$Q,D$1,0)</f>
        <v>Y</v>
      </c>
      <c r="E8" s="14" t="str">
        <f>VLOOKUP($A8,'Выгр Торг'!$B:$Q,E$1,0)</f>
        <v>1</v>
      </c>
      <c r="F8" s="14">
        <f>VLOOKUP($A8,'Выгр Торг'!$B:$Q,F$1,0)</f>
        <v>0</v>
      </c>
      <c r="G8" s="14" t="str">
        <f>VLOOKUP($A8,'Выгр Торг'!$B:$Q,G$1,0)</f>
        <v>HLR0768E</v>
      </c>
      <c r="H8" s="14">
        <f>VLOOKUP($A8,'Выгр Торг'!$B:$Q,H$1,0)</f>
        <v>0</v>
      </c>
      <c r="I8" s="15" t="s">
        <v>1617</v>
      </c>
      <c r="J8" s="12">
        <v>1</v>
      </c>
      <c r="K8" s="14" t="s">
        <v>1570</v>
      </c>
      <c r="L8" s="14" t="str">
        <f>IFERROR(IF(VLOOKUP(I8,'Прайс шпак'!$C:$F,4,0)=K8,"шпак","Ошибка"),"Ошибка")</f>
        <v>шпак</v>
      </c>
      <c r="M8" s="123">
        <f>VLOOKUP(I8,'Прайс шпак'!C:J,6,0)*J8</f>
        <v>1350</v>
      </c>
      <c r="N8" s="14">
        <f>VLOOKUP(M8,Наценка!$A$1:$B$8,2,1)</f>
        <v>1.39</v>
      </c>
      <c r="O8" s="67">
        <f t="shared" si="0"/>
        <v>2017.7419354838707</v>
      </c>
      <c r="P8" s="123">
        <f t="shared" si="1"/>
        <v>2090</v>
      </c>
      <c r="Q8" s="12">
        <f>VLOOKUP($A8,'Выгр Торг'!$B:$Q,Q$1,0)</f>
        <v>1350</v>
      </c>
      <c r="R8" s="12">
        <f>VLOOKUP($A8,'Выгр Торг'!$B:$Q,R$1,0)</f>
        <v>2090</v>
      </c>
      <c r="S8" s="122">
        <f t="shared" si="2"/>
        <v>0</v>
      </c>
      <c r="T8" s="122">
        <f t="shared" si="3"/>
        <v>0</v>
      </c>
      <c r="U8" s="178">
        <f t="shared" si="5"/>
        <v>1944</v>
      </c>
      <c r="V8" s="175">
        <f t="shared" si="6"/>
        <v>0.43999999999999995</v>
      </c>
      <c r="W8" s="175">
        <f t="shared" si="7"/>
        <v>7.1189679885332063E-2</v>
      </c>
      <c r="X8" s="175">
        <f t="shared" si="8"/>
        <v>0.5503703703703704</v>
      </c>
      <c r="Y8" s="187">
        <f t="shared" ref="Y8:Y11" si="9">AH8</f>
        <v>2093</v>
      </c>
      <c r="Z8" s="161">
        <f>IFERROR(ROUND((VLOOKUP($A8,'ИЗ ГУГЛА'!$B:$Z,Z$1,0)+AB8)*AA8,),VLOOKUP($A8,'ИЗ ГУГЛА'!$B:$Z,Z$1,0))</f>
        <v>2190</v>
      </c>
      <c r="AA8" s="160">
        <v>1</v>
      </c>
      <c r="AB8" s="160"/>
      <c r="AC8" s="182">
        <v>2190</v>
      </c>
      <c r="AD8" s="64" t="s">
        <v>27976</v>
      </c>
      <c r="AE8" s="161">
        <f>IFERROR(ROUND((VLOOKUP($A8,'ИЗ ГУГЛА'!$B:$Z,AE$1,0)+AG8)*AF8,),VLOOKUP($A8,'ИЗ ГУГЛА'!$B:$Z,AE$1,0))</f>
        <v>2093</v>
      </c>
      <c r="AF8" s="160">
        <v>1</v>
      </c>
      <c r="AG8" s="160"/>
      <c r="AH8" s="186">
        <v>2093</v>
      </c>
      <c r="AI8" s="151" t="s">
        <v>33305</v>
      </c>
      <c r="AJ8" s="161" t="str">
        <f>IFERROR(ROUND((VLOOKUP($A8,'ИЗ ГУГЛА'!$B:$Z,AJ$1,0)+AL8)*AK8,),VLOOKUP($A8,'ИЗ ГУГЛА'!$B:$Z,AJ$1,0))</f>
        <v/>
      </c>
      <c r="AK8" s="160">
        <v>1</v>
      </c>
      <c r="AL8" s="160"/>
      <c r="AM8" s="186"/>
      <c r="AN8" s="151"/>
      <c r="AO8" s="161" t="str">
        <f>IFERROR(ROUND((VLOOKUP($A8,'ИЗ ГУГЛА'!$B:$Z,AO$1,0)+AQ8)*AP8,),VLOOKUP($A8,'ИЗ ГУГЛА'!$B:$Z,AO$1,0))</f>
        <v/>
      </c>
      <c r="AP8" s="160">
        <v>1</v>
      </c>
      <c r="AQ8" s="160"/>
      <c r="AR8" s="186"/>
      <c r="AS8" s="151"/>
    </row>
    <row r="9" spans="1:45" ht="46.5" thickTop="1" thickBot="1">
      <c r="A9" s="12">
        <v>259681</v>
      </c>
      <c r="B9" s="12">
        <f>VLOOKUP($A9,'Выгр Торг'!$B:$Q,B$1,0)</f>
        <v>208983</v>
      </c>
      <c r="C9" s="116" t="str">
        <f>VLOOKUP($A9,'Выгр Торг'!$B:$Q,C$1,0)</f>
        <v>Поршневые кольца Herzog 11194 77.5 мм для Лада Калина с двигателем ВАЗ 11194</v>
      </c>
      <c r="D9" s="14" t="str">
        <f>VLOOKUP($A9,'Выгр Торг'!$B:$Q,D$1,0)</f>
        <v>Y</v>
      </c>
      <c r="E9" s="14" t="str">
        <f>VLOOKUP($A9,'Выгр Торг'!$B:$Q,E$1,0)</f>
        <v>1</v>
      </c>
      <c r="F9" s="14">
        <f>VLOOKUP($A9,'Выгр Торг'!$B:$Q,F$1,0)</f>
        <v>0</v>
      </c>
      <c r="G9" s="14" t="str">
        <f>VLOOKUP($A9,'Выгр Торг'!$B:$Q,G$1,0)</f>
        <v>HLR0765</v>
      </c>
      <c r="H9" s="14">
        <f>VLOOKUP($A9,'Выгр Торг'!$B:$Q,H$1,0)</f>
        <v>0</v>
      </c>
      <c r="I9" s="15" t="s">
        <v>1609</v>
      </c>
      <c r="J9" s="12">
        <v>1</v>
      </c>
      <c r="K9" s="14" t="s">
        <v>1570</v>
      </c>
      <c r="L9" s="14" t="str">
        <f>IFERROR(IF(VLOOKUP(I9,'Прайс шпак'!$C:$F,4,0)=K9,"шпак","Ошибка"),"Ошибка")</f>
        <v>шпак</v>
      </c>
      <c r="M9" s="123">
        <f>VLOOKUP(I9,'Прайс шпак'!C:J,6,0)*J9</f>
        <v>1300</v>
      </c>
      <c r="N9" s="14">
        <f>VLOOKUP(M9,Наценка!$A$1:$B$8,2,1)</f>
        <v>1.39</v>
      </c>
      <c r="O9" s="125">
        <f>Y9*1.02</f>
        <v>1734</v>
      </c>
      <c r="P9" s="123">
        <f t="shared" si="1"/>
        <v>1790</v>
      </c>
      <c r="Q9" s="12">
        <f>VLOOKUP($A9,'Выгр Торг'!$B:$Q,Q$1,0)</f>
        <v>1300</v>
      </c>
      <c r="R9" s="12">
        <f>VLOOKUP($A9,'Выгр Торг'!$B:$Q,R$1,0)</f>
        <v>1790</v>
      </c>
      <c r="S9" s="122">
        <f t="shared" si="2"/>
        <v>0</v>
      </c>
      <c r="T9" s="122">
        <f t="shared" si="3"/>
        <v>0</v>
      </c>
      <c r="U9" s="178">
        <f t="shared" si="5"/>
        <v>1665</v>
      </c>
      <c r="V9" s="175">
        <f t="shared" si="6"/>
        <v>0.28076923076923066</v>
      </c>
      <c r="W9" s="175">
        <f t="shared" si="7"/>
        <v>2.0588235294117647E-2</v>
      </c>
      <c r="X9" s="175">
        <f t="shared" si="8"/>
        <v>0.30769230769230771</v>
      </c>
      <c r="Y9" s="187">
        <f t="shared" si="9"/>
        <v>1700</v>
      </c>
      <c r="Z9" s="161">
        <f>IFERROR(ROUND((VLOOKUP($A9,'ИЗ ГУГЛА'!$B:$Z,Z$1,0)+AB9)*AA9,),VLOOKUP($A9,'ИЗ ГУГЛА'!$B:$Z,Z$1,0))</f>
        <v>2090</v>
      </c>
      <c r="AA9" s="160">
        <v>1</v>
      </c>
      <c r="AB9" s="160"/>
      <c r="AC9" s="182">
        <v>2090</v>
      </c>
      <c r="AD9" s="64" t="s">
        <v>26994</v>
      </c>
      <c r="AE9" s="161">
        <f>IFERROR(ROUND((VLOOKUP($A9,'ИЗ ГУГЛА'!$B:$Z,AE$1,0)+AG9)*AF9,),VLOOKUP($A9,'ИЗ ГУГЛА'!$B:$Z,AE$1,0))</f>
        <v>1700</v>
      </c>
      <c r="AF9" s="160">
        <v>1</v>
      </c>
      <c r="AG9" s="160"/>
      <c r="AH9" s="186">
        <v>1700</v>
      </c>
      <c r="AI9" s="151" t="s">
        <v>33306</v>
      </c>
      <c r="AJ9" s="161" t="str">
        <f>IFERROR(ROUND((VLOOKUP($A9,'ИЗ ГУГЛА'!$B:$Z,AJ$1,0)+AL9)*AK9,),VLOOKUP($A9,'ИЗ ГУГЛА'!$B:$Z,AJ$1,0))</f>
        <v/>
      </c>
      <c r="AK9" s="160">
        <v>1</v>
      </c>
      <c r="AL9" s="160"/>
      <c r="AM9" s="186"/>
      <c r="AN9" s="151"/>
      <c r="AO9" s="161" t="str">
        <f>IFERROR(ROUND((VLOOKUP($A9,'ИЗ ГУГЛА'!$B:$Z,AO$1,0)+AQ9)*AP9,),VLOOKUP($A9,'ИЗ ГУГЛА'!$B:$Z,AO$1,0))</f>
        <v/>
      </c>
      <c r="AP9" s="160">
        <v>1</v>
      </c>
      <c r="AQ9" s="160"/>
      <c r="AR9" s="186"/>
      <c r="AS9" s="151"/>
    </row>
    <row r="10" spans="1:45" ht="46.5" thickTop="1" thickBot="1">
      <c r="A10" s="12">
        <v>259679</v>
      </c>
      <c r="B10" s="12">
        <f>VLOOKUP($A10,'Выгр Торг'!$B:$Q,B$1,0)</f>
        <v>208984</v>
      </c>
      <c r="C10" s="116" t="str">
        <f>VLOOKUP($A10,'Выгр Торг'!$B:$Q,C$1,0)</f>
        <v>Поршневые кольца Herzog 11194 76.5 мм для Лада Калина с двигателем ВАЗ 11194</v>
      </c>
      <c r="D10" s="14" t="str">
        <f>VLOOKUP($A10,'Выгр Торг'!$B:$Q,D$1,0)</f>
        <v>Y</v>
      </c>
      <c r="E10" s="14" t="str">
        <f>VLOOKUP($A10,'Выгр Торг'!$B:$Q,E$1,0)</f>
        <v>1</v>
      </c>
      <c r="F10" s="14">
        <f>VLOOKUP($A10,'Выгр Торг'!$B:$Q,F$1,0)</f>
        <v>0</v>
      </c>
      <c r="G10" s="14" t="str">
        <f>VLOOKUP($A10,'Выгр Торг'!$B:$Q,G$1,0)</f>
        <v>HKR0770</v>
      </c>
      <c r="H10" s="14">
        <f>VLOOKUP($A10,'Выгр Торг'!$B:$Q,H$1,0)</f>
        <v>0</v>
      </c>
      <c r="I10" s="15" t="s">
        <v>1611</v>
      </c>
      <c r="J10" s="12">
        <v>1</v>
      </c>
      <c r="K10" s="14" t="s">
        <v>1570</v>
      </c>
      <c r="L10" s="14" t="str">
        <f>IFERROR(IF(VLOOKUP(I10,'Прайс шпак'!$C:$F,4,0)=K10,"шпак","Ошибка"),"Ошибка")</f>
        <v>шпак</v>
      </c>
      <c r="M10" s="123">
        <f>VLOOKUP(I10,'Прайс шпак'!C:J,6,0)*J10</f>
        <v>1300</v>
      </c>
      <c r="N10" s="14">
        <f>VLOOKUP(M10,Наценка!$A$1:$B$8,2,1)</f>
        <v>1.39</v>
      </c>
      <c r="O10" s="125">
        <f>Y10*1.02</f>
        <v>1908.42</v>
      </c>
      <c r="P10" s="123">
        <f t="shared" si="1"/>
        <v>1990</v>
      </c>
      <c r="Q10" s="12">
        <f>VLOOKUP($A10,'Выгр Торг'!$B:$Q,Q$1,0)</f>
        <v>1300</v>
      </c>
      <c r="R10" s="12">
        <f>VLOOKUP($A10,'Выгр Торг'!$B:$Q,R$1,0)</f>
        <v>1990</v>
      </c>
      <c r="S10" s="122">
        <f t="shared" si="2"/>
        <v>0</v>
      </c>
      <c r="T10" s="122">
        <f t="shared" si="3"/>
        <v>0</v>
      </c>
      <c r="U10" s="178">
        <f t="shared" si="5"/>
        <v>1851</v>
      </c>
      <c r="V10" s="175">
        <f t="shared" si="6"/>
        <v>0.42384615384615376</v>
      </c>
      <c r="W10" s="175">
        <f t="shared" si="7"/>
        <v>1.0689470871191877E-2</v>
      </c>
      <c r="X10" s="175">
        <f t="shared" si="8"/>
        <v>0.43923076923076931</v>
      </c>
      <c r="Y10" s="187">
        <f t="shared" si="9"/>
        <v>1871</v>
      </c>
      <c r="Z10" s="161">
        <f>IFERROR(ROUND((VLOOKUP($A10,'ИЗ ГУГЛА'!$B:$Z,Z$1,0)+AB10)*AA10,),VLOOKUP($A10,'ИЗ ГУГЛА'!$B:$Z,Z$1,0))</f>
        <v>1790</v>
      </c>
      <c r="AA10" s="160">
        <v>1</v>
      </c>
      <c r="AB10" s="160"/>
      <c r="AC10" s="182">
        <v>1790</v>
      </c>
      <c r="AD10" s="64" t="s">
        <v>28738</v>
      </c>
      <c r="AE10" s="161">
        <f>IFERROR(ROUND((VLOOKUP($A10,'ИЗ ГУГЛА'!$B:$Z,AE$1,0)+AG10)*AF10,),VLOOKUP($A10,'ИЗ ГУГЛА'!$B:$Z,AE$1,0))</f>
        <v>1871</v>
      </c>
      <c r="AF10" s="160">
        <v>1</v>
      </c>
      <c r="AG10" s="160"/>
      <c r="AH10" s="186">
        <v>1871</v>
      </c>
      <c r="AI10" s="151" t="s">
        <v>33307</v>
      </c>
      <c r="AJ10" s="161" t="str">
        <f>IFERROR(ROUND((VLOOKUP($A10,'ИЗ ГУГЛА'!$B:$Z,AJ$1,0)+AL10)*AK10,),VLOOKUP($A10,'ИЗ ГУГЛА'!$B:$Z,AJ$1,0))</f>
        <v/>
      </c>
      <c r="AK10" s="160">
        <v>1</v>
      </c>
      <c r="AL10" s="160"/>
      <c r="AM10" s="186"/>
      <c r="AN10" s="151"/>
      <c r="AO10" s="161" t="str">
        <f>IFERROR(ROUND((VLOOKUP($A10,'ИЗ ГУГЛА'!$B:$Z,AO$1,0)+AQ10)*AP10,),VLOOKUP($A10,'ИЗ ГУГЛА'!$B:$Z,AO$1,0))</f>
        <v/>
      </c>
      <c r="AP10" s="160">
        <v>1</v>
      </c>
      <c r="AQ10" s="160"/>
      <c r="AR10" s="186"/>
      <c r="AS10" s="151"/>
    </row>
    <row r="11" spans="1:45" ht="46.5" thickTop="1" thickBot="1">
      <c r="A11" s="12">
        <v>259680</v>
      </c>
      <c r="B11" s="12">
        <f>VLOOKUP($A11,'Выгр Торг'!$B:$Q,B$1,0)</f>
        <v>208985</v>
      </c>
      <c r="C11" s="116" t="str">
        <f>VLOOKUP($A11,'Выгр Торг'!$B:$Q,C$1,0)</f>
        <v>Поршневые кольца Herzog 11194 77.0 мм для Лада Калина с двигателем ВАЗ 11194</v>
      </c>
      <c r="D11" s="14" t="str">
        <f>VLOOKUP($A11,'Выгр Торг'!$B:$Q,D$1,0)</f>
        <v>Y</v>
      </c>
      <c r="E11" s="14" t="str">
        <f>VLOOKUP($A11,'Выгр Торг'!$B:$Q,E$1,0)</f>
        <v>1</v>
      </c>
      <c r="F11" s="14">
        <f>VLOOKUP($A11,'Выгр Торг'!$B:$Q,F$1,0)</f>
        <v>0</v>
      </c>
      <c r="G11" s="14" t="str">
        <f>VLOOKUP($A11,'Выгр Торг'!$B:$Q,G$1,0)</f>
        <v>HKR0775</v>
      </c>
      <c r="H11" s="14">
        <f>VLOOKUP($A11,'Выгр Торг'!$B:$Q,H$1,0)</f>
        <v>0</v>
      </c>
      <c r="I11" s="15" t="s">
        <v>1613</v>
      </c>
      <c r="J11" s="12">
        <v>1</v>
      </c>
      <c r="K11" s="14" t="s">
        <v>1570</v>
      </c>
      <c r="L11" s="14" t="str">
        <f>IFERROR(IF(VLOOKUP(I11,'Прайс шпак'!$C:$F,4,0)=K11,"шпак","Ошибка"),"Ошибка")</f>
        <v>шпак</v>
      </c>
      <c r="M11" s="123">
        <f>VLOOKUP(I11,'Прайс шпак'!C:J,6,0)*J11</f>
        <v>1300</v>
      </c>
      <c r="N11" s="14">
        <f>VLOOKUP(M11,Наценка!$A$1:$B$8,2,1)</f>
        <v>1.39</v>
      </c>
      <c r="O11" s="125">
        <f>Y11*1.02</f>
        <v>1908.42</v>
      </c>
      <c r="P11" s="123">
        <f t="shared" si="1"/>
        <v>1990</v>
      </c>
      <c r="Q11" s="12">
        <f>VLOOKUP($A11,'Выгр Торг'!$B:$Q,Q$1,0)</f>
        <v>1300</v>
      </c>
      <c r="R11" s="12">
        <f>VLOOKUP($A11,'Выгр Торг'!$B:$Q,R$1,0)</f>
        <v>1990</v>
      </c>
      <c r="S11" s="122">
        <f t="shared" si="2"/>
        <v>0</v>
      </c>
      <c r="T11" s="122">
        <f t="shared" si="3"/>
        <v>0</v>
      </c>
      <c r="U11" s="178">
        <f t="shared" si="5"/>
        <v>1851</v>
      </c>
      <c r="V11" s="175">
        <f t="shared" si="6"/>
        <v>0.42384615384615376</v>
      </c>
      <c r="W11" s="175">
        <f t="shared" si="7"/>
        <v>1.0689470871191877E-2</v>
      </c>
      <c r="X11" s="175">
        <f t="shared" si="8"/>
        <v>0.43923076923076931</v>
      </c>
      <c r="Y11" s="187">
        <f t="shared" si="9"/>
        <v>1871</v>
      </c>
      <c r="Z11" s="161">
        <f>IFERROR(ROUND((VLOOKUP($A11,'ИЗ ГУГЛА'!$B:$Z,Z$1,0)+AB11)*AA11,),VLOOKUP($A11,'ИЗ ГУГЛА'!$B:$Z,Z$1,0))</f>
        <v>1790</v>
      </c>
      <c r="AA11" s="160">
        <v>1</v>
      </c>
      <c r="AB11" s="160"/>
      <c r="AC11" s="182">
        <v>1790</v>
      </c>
      <c r="AD11" s="64" t="s">
        <v>28611</v>
      </c>
      <c r="AE11" s="161">
        <f>IFERROR(ROUND((VLOOKUP($A11,'ИЗ ГУГЛА'!$B:$Z,AE$1,0)+AG11)*AF11,),VLOOKUP($A11,'ИЗ ГУГЛА'!$B:$Z,AE$1,0))</f>
        <v>1871</v>
      </c>
      <c r="AF11" s="160">
        <v>1</v>
      </c>
      <c r="AG11" s="160"/>
      <c r="AH11" s="186">
        <v>1871</v>
      </c>
      <c r="AI11" s="151" t="s">
        <v>33308</v>
      </c>
      <c r="AJ11" s="161" t="str">
        <f>IFERROR(ROUND((VLOOKUP($A11,'ИЗ ГУГЛА'!$B:$Z,AJ$1,0)+AL11)*AK11,),VLOOKUP($A11,'ИЗ ГУГЛА'!$B:$Z,AJ$1,0))</f>
        <v/>
      </c>
      <c r="AK11" s="160">
        <v>1</v>
      </c>
      <c r="AL11" s="160"/>
      <c r="AM11" s="186"/>
      <c r="AN11" s="151"/>
      <c r="AO11" s="161" t="str">
        <f>IFERROR(ROUND((VLOOKUP($A11,'ИЗ ГУГЛА'!$B:$Z,AO$1,0)+AQ11)*AP11,),VLOOKUP($A11,'ИЗ ГУГЛА'!$B:$Z,AO$1,0))</f>
        <v/>
      </c>
      <c r="AP11" s="160">
        <v>1</v>
      </c>
      <c r="AQ11" s="160"/>
      <c r="AR11" s="186"/>
      <c r="AS11" s="151"/>
    </row>
    <row r="12" spans="1:45" ht="46.5" thickTop="1" thickBot="1">
      <c r="A12" s="12">
        <v>259685</v>
      </c>
      <c r="B12" s="12">
        <f>VLOOKUP($A12,'Выгр Торг'!$B:$Q,B$1,0)</f>
        <v>208991</v>
      </c>
      <c r="C12" s="116" t="str">
        <f>VLOOKUP($A12,'Выгр Торг'!$B:$Q,C$1,0)</f>
        <v>Поршневые кольца Herzog 2106 79.0 мм для ВАЗ 2103, 2106, 2107 с двигателем ВАЗ 2106</v>
      </c>
      <c r="D12" s="14" t="str">
        <f>VLOOKUP($A12,'Выгр Торг'!$B:$Q,D$1,0)</f>
        <v>Y</v>
      </c>
      <c r="E12" s="14" t="str">
        <f>VLOOKUP($A12,'Выгр Торг'!$B:$Q,E$1,0)</f>
        <v>1</v>
      </c>
      <c r="F12" s="14">
        <f>VLOOKUP($A12,'Выгр Торг'!$B:$Q,F$1,0)</f>
        <v>0</v>
      </c>
      <c r="G12" s="14" t="str">
        <f>VLOOKUP($A12,'Выгр Торг'!$B:$Q,G$1,0)</f>
        <v>HLR0790E</v>
      </c>
      <c r="H12" s="14">
        <f>VLOOKUP($A12,'Выгр Торг'!$B:$Q,H$1,0)</f>
        <v>0</v>
      </c>
      <c r="I12" s="15" t="s">
        <v>1618</v>
      </c>
      <c r="J12" s="12">
        <v>1</v>
      </c>
      <c r="K12" s="14" t="s">
        <v>1570</v>
      </c>
      <c r="L12" s="14" t="str">
        <f>IFERROR(IF(VLOOKUP(I12,'Прайс шпак'!$C:$F,4,0)=K12,"шпак","Ошибка"),"Ошибка")</f>
        <v>шпак</v>
      </c>
      <c r="M12" s="123">
        <f>VLOOKUP(I12,'Прайс шпак'!C:J,6,0)*J12</f>
        <v>1350</v>
      </c>
      <c r="N12" s="14">
        <f>VLOOKUP(M12,Наценка!$A$1:$B$8,2,1)</f>
        <v>1.39</v>
      </c>
      <c r="O12" s="67">
        <f t="shared" si="0"/>
        <v>2017.7419354838707</v>
      </c>
      <c r="P12" s="123">
        <f t="shared" si="1"/>
        <v>2090</v>
      </c>
      <c r="Q12" s="12">
        <f>VLOOKUP($A12,'Выгр Торг'!$B:$Q,Q$1,0)</f>
        <v>1350</v>
      </c>
      <c r="R12" s="12">
        <f>VLOOKUP($A12,'Выгр Торг'!$B:$Q,R$1,0)</f>
        <v>2090</v>
      </c>
      <c r="S12" s="122">
        <f t="shared" si="2"/>
        <v>0</v>
      </c>
      <c r="T12" s="122">
        <f t="shared" si="3"/>
        <v>0</v>
      </c>
      <c r="U12" s="178">
        <f t="shared" si="5"/>
        <v>1944</v>
      </c>
      <c r="V12" s="175">
        <f t="shared" si="6"/>
        <v>0.43999999999999995</v>
      </c>
      <c r="W12" s="175">
        <f t="shared" si="7"/>
        <v>0.11232876712328767</v>
      </c>
      <c r="X12" s="175">
        <f t="shared" si="8"/>
        <v>0.62222222222222223</v>
      </c>
      <c r="Y12" s="169">
        <f t="shared" ref="Y12:Y14" si="10">AC12</f>
        <v>2190</v>
      </c>
      <c r="Z12" s="161">
        <f>IFERROR(ROUND((VLOOKUP($A12,'ИЗ ГУГЛА'!$B:$Z,Z$1,0)+AB12)*AA12,),VLOOKUP($A12,'ИЗ ГУГЛА'!$B:$Z,Z$1,0))</f>
        <v>2190</v>
      </c>
      <c r="AA12" s="160">
        <v>1</v>
      </c>
      <c r="AB12" s="160"/>
      <c r="AC12" s="182">
        <v>2190</v>
      </c>
      <c r="AD12" s="64" t="s">
        <v>27977</v>
      </c>
      <c r="AE12" s="161" t="str">
        <f>IFERROR(ROUND((VLOOKUP($A12,'ИЗ ГУГЛА'!$B:$Z,AE$1,0)+AG12)*AF12,),VLOOKUP($A12,'ИЗ ГУГЛА'!$B:$Z,AE$1,0))</f>
        <v/>
      </c>
      <c r="AF12" s="160">
        <v>1</v>
      </c>
      <c r="AG12" s="160"/>
      <c r="AH12" s="186"/>
      <c r="AI12" s="151"/>
      <c r="AJ12" s="161" t="str">
        <f>IFERROR(ROUND((VLOOKUP($A12,'ИЗ ГУГЛА'!$B:$Z,AJ$1,0)+AL12)*AK12,),VLOOKUP($A12,'ИЗ ГУГЛА'!$B:$Z,AJ$1,0))</f>
        <v/>
      </c>
      <c r="AK12" s="160">
        <v>1</v>
      </c>
      <c r="AL12" s="160"/>
      <c r="AM12" s="186"/>
      <c r="AN12" s="151"/>
      <c r="AO12" s="161" t="str">
        <f>IFERROR(ROUND((VLOOKUP($A12,'ИЗ ГУГЛА'!$B:$Z,AO$1,0)+AQ12)*AP12,),VLOOKUP($A12,'ИЗ ГУГЛА'!$B:$Z,AO$1,0))</f>
        <v/>
      </c>
      <c r="AP12" s="160">
        <v>1</v>
      </c>
      <c r="AQ12" s="160"/>
      <c r="AR12" s="186"/>
      <c r="AS12" s="151"/>
    </row>
    <row r="13" spans="1:45" ht="46.5" thickTop="1" thickBot="1">
      <c r="A13" s="12">
        <v>259686</v>
      </c>
      <c r="B13" s="12">
        <f>VLOOKUP($A13,'Выгр Торг'!$B:$Q,B$1,0)</f>
        <v>208994</v>
      </c>
      <c r="C13" s="116" t="str">
        <f>VLOOKUP($A13,'Выгр Торг'!$B:$Q,C$1,0)</f>
        <v>Поршневые кольца Herzog 2106 79.4 мм для ВАЗ 2103, 2106, 2107 с двигателем ВАЗ 2106</v>
      </c>
      <c r="D13" s="14" t="str">
        <f>VLOOKUP($A13,'Выгр Торг'!$B:$Q,D$1,0)</f>
        <v>Y</v>
      </c>
      <c r="E13" s="14" t="str">
        <f>VLOOKUP($A13,'Выгр Торг'!$B:$Q,E$1,0)</f>
        <v>1</v>
      </c>
      <c r="F13" s="14">
        <f>VLOOKUP($A13,'Выгр Торг'!$B:$Q,F$1,0)</f>
        <v>0</v>
      </c>
      <c r="G13" s="14" t="str">
        <f>VLOOKUP($A13,'Выгр Торг'!$B:$Q,G$1,0)</f>
        <v>HLR0794E</v>
      </c>
      <c r="H13" s="14">
        <f>VLOOKUP($A13,'Выгр Торг'!$B:$Q,H$1,0)</f>
        <v>0</v>
      </c>
      <c r="I13" s="15" t="s">
        <v>1620</v>
      </c>
      <c r="J13" s="12">
        <v>1</v>
      </c>
      <c r="K13" s="14" t="s">
        <v>1570</v>
      </c>
      <c r="L13" s="14" t="str">
        <f>IFERROR(IF(VLOOKUP(I13,'Прайс шпак'!$C:$F,4,0)=K13,"шпак","Ошибка"),"Ошибка")</f>
        <v>шпак</v>
      </c>
      <c r="M13" s="123">
        <f>VLOOKUP(I13,'Прайс шпак'!C:J,6,0)*J13</f>
        <v>1350</v>
      </c>
      <c r="N13" s="14">
        <f>VLOOKUP(M13,Наценка!$A$1:$B$8,2,1)</f>
        <v>1.39</v>
      </c>
      <c r="O13" s="67">
        <f t="shared" si="0"/>
        <v>2017.7419354838707</v>
      </c>
      <c r="P13" s="123">
        <f t="shared" si="1"/>
        <v>2090</v>
      </c>
      <c r="Q13" s="12">
        <f>VLOOKUP($A13,'Выгр Торг'!$B:$Q,Q$1,0)</f>
        <v>1350</v>
      </c>
      <c r="R13" s="12">
        <f>VLOOKUP($A13,'Выгр Торг'!$B:$Q,R$1,0)</f>
        <v>2090</v>
      </c>
      <c r="S13" s="122">
        <f t="shared" si="2"/>
        <v>0</v>
      </c>
      <c r="T13" s="122">
        <f t="shared" si="3"/>
        <v>0</v>
      </c>
      <c r="U13" s="178">
        <f t="shared" si="5"/>
        <v>1944</v>
      </c>
      <c r="V13" s="175">
        <f t="shared" si="6"/>
        <v>0.43999999999999995</v>
      </c>
      <c r="W13" s="175">
        <f t="shared" si="7"/>
        <v>0.11232876712328767</v>
      </c>
      <c r="X13" s="175">
        <f t="shared" si="8"/>
        <v>0.62222222222222223</v>
      </c>
      <c r="Y13" s="169">
        <f t="shared" si="10"/>
        <v>2190</v>
      </c>
      <c r="Z13" s="161">
        <f>IFERROR(ROUND((VLOOKUP($A13,'ИЗ ГУГЛА'!$B:$Z,Z$1,0)+AB13)*AA13,),VLOOKUP($A13,'ИЗ ГУГЛА'!$B:$Z,Z$1,0))</f>
        <v>2190</v>
      </c>
      <c r="AA13" s="160">
        <v>1</v>
      </c>
      <c r="AB13" s="160"/>
      <c r="AC13" s="182">
        <v>2190</v>
      </c>
      <c r="AD13" s="64" t="s">
        <v>27978</v>
      </c>
      <c r="AE13" s="161" t="str">
        <f>IFERROR(ROUND((VLOOKUP($A13,'ИЗ ГУГЛА'!$B:$Z,AE$1,0)+AG13)*AF13,),VLOOKUP($A13,'ИЗ ГУГЛА'!$B:$Z,AE$1,0))</f>
        <v/>
      </c>
      <c r="AF13" s="160">
        <v>1</v>
      </c>
      <c r="AG13" s="160"/>
      <c r="AH13" s="186"/>
      <c r="AI13" s="151"/>
      <c r="AJ13" s="161" t="str">
        <f>IFERROR(ROUND((VLOOKUP($A13,'ИЗ ГУГЛА'!$B:$Z,AJ$1,0)+AL13)*AK13,),VLOOKUP($A13,'ИЗ ГУГЛА'!$B:$Z,AJ$1,0))</f>
        <v/>
      </c>
      <c r="AK13" s="160">
        <v>1</v>
      </c>
      <c r="AL13" s="160"/>
      <c r="AM13" s="186"/>
      <c r="AN13" s="151"/>
      <c r="AO13" s="161" t="str">
        <f>IFERROR(ROUND((VLOOKUP($A13,'ИЗ ГУГЛА'!$B:$Z,AO$1,0)+AQ13)*AP13,),VLOOKUP($A13,'ИЗ ГУГЛА'!$B:$Z,AO$1,0))</f>
        <v/>
      </c>
      <c r="AP13" s="160">
        <v>1</v>
      </c>
      <c r="AQ13" s="160"/>
      <c r="AR13" s="186"/>
      <c r="AS13" s="151"/>
    </row>
    <row r="14" spans="1:45" ht="46.5" thickTop="1" thickBot="1">
      <c r="A14" s="12">
        <v>259687</v>
      </c>
      <c r="B14" s="12">
        <f>VLOOKUP($A14,'Выгр Торг'!$B:$Q,B$1,0)</f>
        <v>208995</v>
      </c>
      <c r="C14" s="116" t="str">
        <f>VLOOKUP($A14,'Выгр Торг'!$B:$Q,C$1,0)</f>
        <v>Поршневые кольца Herzog 2106 79.8 мм для ВАЗ 2103, 2106, 2107 с двигателем ВАЗ 2106</v>
      </c>
      <c r="D14" s="14" t="str">
        <f>VLOOKUP($A14,'Выгр Торг'!$B:$Q,D$1,0)</f>
        <v>Y</v>
      </c>
      <c r="E14" s="14" t="str">
        <f>VLOOKUP($A14,'Выгр Торг'!$B:$Q,E$1,0)</f>
        <v>1</v>
      </c>
      <c r="F14" s="14">
        <f>VLOOKUP($A14,'Выгр Торг'!$B:$Q,F$1,0)</f>
        <v>0</v>
      </c>
      <c r="G14" s="14" t="str">
        <f>VLOOKUP($A14,'Выгр Торг'!$B:$Q,G$1,0)</f>
        <v>HLR0798E</v>
      </c>
      <c r="H14" s="14">
        <f>VLOOKUP($A14,'Выгр Торг'!$B:$Q,H$1,0)</f>
        <v>0</v>
      </c>
      <c r="I14" s="15" t="s">
        <v>1622</v>
      </c>
      <c r="J14" s="12">
        <v>1</v>
      </c>
      <c r="K14" s="14" t="s">
        <v>1570</v>
      </c>
      <c r="L14" s="14" t="str">
        <f>IFERROR(IF(VLOOKUP(I14,'Прайс шпак'!$C:$F,4,0)=K14,"шпак","Ошибка"),"Ошибка")</f>
        <v>шпак</v>
      </c>
      <c r="M14" s="123">
        <f>VLOOKUP(I14,'Прайс шпак'!C:J,6,0)*J14</f>
        <v>1350</v>
      </c>
      <c r="N14" s="14">
        <f>VLOOKUP(M14,Наценка!$A$1:$B$8,2,1)</f>
        <v>1.39</v>
      </c>
      <c r="O14" s="67">
        <f t="shared" si="0"/>
        <v>2017.7419354838707</v>
      </c>
      <c r="P14" s="123">
        <f t="shared" si="1"/>
        <v>2090</v>
      </c>
      <c r="Q14" s="12">
        <f>VLOOKUP($A14,'Выгр Торг'!$B:$Q,Q$1,0)</f>
        <v>1350</v>
      </c>
      <c r="R14" s="12">
        <f>VLOOKUP($A14,'Выгр Торг'!$B:$Q,R$1,0)</f>
        <v>2090</v>
      </c>
      <c r="S14" s="122">
        <f t="shared" si="2"/>
        <v>0</v>
      </c>
      <c r="T14" s="122">
        <f t="shared" si="3"/>
        <v>0</v>
      </c>
      <c r="U14" s="178">
        <f t="shared" si="5"/>
        <v>1944</v>
      </c>
      <c r="V14" s="175">
        <f t="shared" si="6"/>
        <v>0.43999999999999995</v>
      </c>
      <c r="W14" s="175">
        <f t="shared" si="7"/>
        <v>0.11232876712328767</v>
      </c>
      <c r="X14" s="175">
        <f t="shared" si="8"/>
        <v>0.62222222222222223</v>
      </c>
      <c r="Y14" s="169">
        <f t="shared" si="10"/>
        <v>2190</v>
      </c>
      <c r="Z14" s="161">
        <f>IFERROR(ROUND((VLOOKUP($A14,'ИЗ ГУГЛА'!$B:$Z,Z$1,0)+AB14)*AA14,),VLOOKUP($A14,'ИЗ ГУГЛА'!$B:$Z,Z$1,0))</f>
        <v>2190</v>
      </c>
      <c r="AA14" s="160">
        <v>1</v>
      </c>
      <c r="AB14" s="160"/>
      <c r="AC14" s="182">
        <v>2190</v>
      </c>
      <c r="AD14" s="64" t="s">
        <v>27979</v>
      </c>
      <c r="AE14" s="161" t="str">
        <f>IFERROR(ROUND((VLOOKUP($A14,'ИЗ ГУГЛА'!$B:$Z,AE$1,0)+AG14)*AF14,),VLOOKUP($A14,'ИЗ ГУГЛА'!$B:$Z,AE$1,0))</f>
        <v/>
      </c>
      <c r="AF14" s="160">
        <v>1</v>
      </c>
      <c r="AG14" s="160"/>
      <c r="AH14" s="186"/>
      <c r="AI14" s="151"/>
      <c r="AJ14" s="161" t="str">
        <f>IFERROR(ROUND((VLOOKUP($A14,'ИЗ ГУГЛА'!$B:$Z,AJ$1,0)+AL14)*AK14,),VLOOKUP($A14,'ИЗ ГУГЛА'!$B:$Z,AJ$1,0))</f>
        <v/>
      </c>
      <c r="AK14" s="160">
        <v>1</v>
      </c>
      <c r="AL14" s="160"/>
      <c r="AM14" s="186"/>
      <c r="AN14" s="151"/>
      <c r="AO14" s="161" t="str">
        <f>IFERROR(ROUND((VLOOKUP($A14,'ИЗ ГУГЛА'!$B:$Z,AO$1,0)+AQ14)*AP14,),VLOOKUP($A14,'ИЗ ГУГЛА'!$B:$Z,AO$1,0))</f>
        <v/>
      </c>
      <c r="AP14" s="160">
        <v>1</v>
      </c>
      <c r="AQ14" s="160"/>
      <c r="AR14" s="186"/>
      <c r="AS14" s="151"/>
    </row>
    <row r="15" spans="1:45" ht="46.5" thickTop="1" thickBot="1">
      <c r="A15" s="12">
        <v>259688</v>
      </c>
      <c r="B15" s="12">
        <f>VLOOKUP($A15,'Выгр Торг'!$B:$Q,B$1,0)</f>
        <v>209000</v>
      </c>
      <c r="C15" s="116" t="str">
        <f>VLOOKUP($A15,'Выгр Торг'!$B:$Q,C$1,0)</f>
        <v>Поршневые кольца Herzog 21083 82.0 мм для ВАЗ 2108-21099 с двигателем ВАЗ 21083</v>
      </c>
      <c r="D15" s="14" t="str">
        <f>VLOOKUP($A15,'Выгр Торг'!$B:$Q,D$1,0)</f>
        <v>Y</v>
      </c>
      <c r="E15" s="14" t="str">
        <f>VLOOKUP($A15,'Выгр Торг'!$B:$Q,E$1,0)</f>
        <v>1</v>
      </c>
      <c r="F15" s="14">
        <f>VLOOKUP($A15,'Выгр Торг'!$B:$Q,F$1,0)</f>
        <v>0</v>
      </c>
      <c r="G15" s="14" t="str">
        <f>VLOOKUP($A15,'Выгр Торг'!$B:$Q,G$1,0)</f>
        <v>HLR0820E</v>
      </c>
      <c r="H15" s="14">
        <f>VLOOKUP($A15,'Выгр Торг'!$B:$Q,H$1,0)</f>
        <v>0</v>
      </c>
      <c r="I15" s="15" t="s">
        <v>1623</v>
      </c>
      <c r="J15" s="12">
        <v>1</v>
      </c>
      <c r="K15" s="14" t="s">
        <v>1570</v>
      </c>
      <c r="L15" s="14" t="str">
        <f>IFERROR(IF(VLOOKUP(I15,'Прайс шпак'!$C:$F,4,0)=K15,"шпак","Ошибка"),"Ошибка")</f>
        <v>шпак</v>
      </c>
      <c r="M15" s="123">
        <f>VLOOKUP(I15,'Прайс шпак'!C:J,6,0)*J15</f>
        <v>1500</v>
      </c>
      <c r="N15" s="14">
        <f>VLOOKUP(M15,Наценка!$A$1:$B$8,2,1)</f>
        <v>1.39</v>
      </c>
      <c r="O15" s="67">
        <f t="shared" si="0"/>
        <v>2241.9354838709678</v>
      </c>
      <c r="P15" s="123">
        <f t="shared" si="1"/>
        <v>2290</v>
      </c>
      <c r="Q15" s="12">
        <f>VLOOKUP($A15,'Выгр Торг'!$B:$Q,Q$1,0)</f>
        <v>1500</v>
      </c>
      <c r="R15" s="12">
        <f>VLOOKUP($A15,'Выгр Торг'!$B:$Q,R$1,0)</f>
        <v>2290</v>
      </c>
      <c r="S15" s="122">
        <f t="shared" si="2"/>
        <v>0</v>
      </c>
      <c r="T15" s="122">
        <f t="shared" si="3"/>
        <v>0</v>
      </c>
      <c r="U15" s="178">
        <f t="shared" si="5"/>
        <v>2130</v>
      </c>
      <c r="V15" s="175">
        <f t="shared" si="6"/>
        <v>0.41999999999999993</v>
      </c>
      <c r="W15" s="175">
        <f t="shared" si="7"/>
        <v>9.8603470165044435E-2</v>
      </c>
      <c r="X15" s="175">
        <f t="shared" si="8"/>
        <v>0.57533333333333325</v>
      </c>
      <c r="Y15" s="187">
        <f t="shared" ref="Y15:Y21" si="11">AH15</f>
        <v>2363</v>
      </c>
      <c r="Z15" s="161">
        <f>IFERROR(ROUND((VLOOKUP($A15,'ИЗ ГУГЛА'!$B:$Z,Z$1,0)+AB15)*AA15,),VLOOKUP($A15,'ИЗ ГУГЛА'!$B:$Z,Z$1,0))</f>
        <v>2390</v>
      </c>
      <c r="AA15" s="160">
        <v>1</v>
      </c>
      <c r="AB15" s="160"/>
      <c r="AC15" s="182">
        <v>2390</v>
      </c>
      <c r="AD15" s="64" t="s">
        <v>27982</v>
      </c>
      <c r="AE15" s="161">
        <f>IFERROR(ROUND((VLOOKUP($A15,'ИЗ ГУГЛА'!$B:$Z,AE$1,0)+AG15)*AF15,),VLOOKUP($A15,'ИЗ ГУГЛА'!$B:$Z,AE$1,0))</f>
        <v>2363</v>
      </c>
      <c r="AF15" s="160">
        <v>1</v>
      </c>
      <c r="AG15" s="160"/>
      <c r="AH15" s="186">
        <v>2363</v>
      </c>
      <c r="AI15" s="151" t="s">
        <v>33432</v>
      </c>
      <c r="AJ15" s="161" t="str">
        <f>IFERROR(ROUND((VLOOKUP($A15,'ИЗ ГУГЛА'!$B:$Z,AJ$1,0)+AL15)*AK15,),VLOOKUP($A15,'ИЗ ГУГЛА'!$B:$Z,AJ$1,0))</f>
        <v/>
      </c>
      <c r="AK15" s="160">
        <v>1</v>
      </c>
      <c r="AL15" s="160"/>
      <c r="AM15" s="186"/>
      <c r="AN15" s="151"/>
      <c r="AO15" s="161" t="str">
        <f>IFERROR(ROUND((VLOOKUP($A15,'ИЗ ГУГЛА'!$B:$Z,AO$1,0)+AQ15)*AP15,),VLOOKUP($A15,'ИЗ ГУГЛА'!$B:$Z,AO$1,0))</f>
        <v/>
      </c>
      <c r="AP15" s="160">
        <v>1</v>
      </c>
      <c r="AQ15" s="160"/>
      <c r="AR15" s="186"/>
      <c r="AS15" s="151"/>
    </row>
    <row r="16" spans="1:45" ht="46.5" thickTop="1" thickBot="1">
      <c r="A16" s="12">
        <v>259689</v>
      </c>
      <c r="B16" s="12">
        <f>VLOOKUP($A16,'Выгр Торг'!$B:$Q,B$1,0)</f>
        <v>209001</v>
      </c>
      <c r="C16" s="116" t="str">
        <f>VLOOKUP($A16,'Выгр Торг'!$B:$Q,C$1,0)</f>
        <v>Поршневые кольца Herzog 21083 82.4 мм для ВАЗ 2108-21099 с двигателем ВАЗ 21083</v>
      </c>
      <c r="D16" s="14" t="str">
        <f>VLOOKUP($A16,'Выгр Торг'!$B:$Q,D$1,0)</f>
        <v>Y</v>
      </c>
      <c r="E16" s="14" t="str">
        <f>VLOOKUP($A16,'Выгр Торг'!$B:$Q,E$1,0)</f>
        <v>1</v>
      </c>
      <c r="F16" s="14">
        <f>VLOOKUP($A16,'Выгр Торг'!$B:$Q,F$1,0)</f>
        <v>0</v>
      </c>
      <c r="G16" s="14" t="str">
        <f>VLOOKUP($A16,'Выгр Торг'!$B:$Q,G$1,0)</f>
        <v>HLR0824E</v>
      </c>
      <c r="H16" s="14">
        <f>VLOOKUP($A16,'Выгр Торг'!$B:$Q,H$1,0)</f>
        <v>0</v>
      </c>
      <c r="I16" s="15" t="s">
        <v>1625</v>
      </c>
      <c r="J16" s="12">
        <v>1</v>
      </c>
      <c r="K16" s="14" t="s">
        <v>1570</v>
      </c>
      <c r="L16" s="14" t="str">
        <f>IFERROR(IF(VLOOKUP(I16,'Прайс шпак'!$C:$F,4,0)=K16,"шпак","Ошибка"),"Ошибка")</f>
        <v>шпак</v>
      </c>
      <c r="M16" s="123">
        <f>VLOOKUP(I16,'Прайс шпак'!C:J,6,0)*J16</f>
        <v>1500</v>
      </c>
      <c r="N16" s="14">
        <f>VLOOKUP(M16,Наценка!$A$1:$B$8,2,1)</f>
        <v>1.39</v>
      </c>
      <c r="O16" s="67">
        <f t="shared" si="0"/>
        <v>2241.9354838709678</v>
      </c>
      <c r="P16" s="123">
        <f t="shared" si="1"/>
        <v>2290</v>
      </c>
      <c r="Q16" s="12">
        <f>VLOOKUP($A16,'Выгр Торг'!$B:$Q,Q$1,0)</f>
        <v>1500</v>
      </c>
      <c r="R16" s="12">
        <f>VLOOKUP($A16,'Выгр Торг'!$B:$Q,R$1,0)</f>
        <v>2090</v>
      </c>
      <c r="S16" s="122">
        <f t="shared" si="2"/>
        <v>0</v>
      </c>
      <c r="T16" s="122">
        <f t="shared" si="3"/>
        <v>200</v>
      </c>
      <c r="U16" s="178">
        <f t="shared" si="5"/>
        <v>2130</v>
      </c>
      <c r="V16" s="175">
        <f t="shared" si="6"/>
        <v>0.41999999999999993</v>
      </c>
      <c r="W16" s="175">
        <f t="shared" si="7"/>
        <v>0.4280343716433942</v>
      </c>
      <c r="X16" s="175">
        <f t="shared" si="8"/>
        <v>1.4826666666666668</v>
      </c>
      <c r="Y16" s="187">
        <f t="shared" si="11"/>
        <v>3724</v>
      </c>
      <c r="Z16" s="161">
        <f>IFERROR(ROUND((VLOOKUP($A16,'ИЗ ГУГЛА'!$B:$Z,Z$1,0)+AB16)*AA16,),VLOOKUP($A16,'ИЗ ГУГЛА'!$B:$Z,Z$1,0))</f>
        <v>2390</v>
      </c>
      <c r="AA16" s="160">
        <v>1</v>
      </c>
      <c r="AB16" s="160"/>
      <c r="AC16" s="182">
        <v>2390</v>
      </c>
      <c r="AD16" s="64" t="s">
        <v>27983</v>
      </c>
      <c r="AE16" s="161">
        <f>IFERROR(ROUND((VLOOKUP($A16,'ИЗ ГУГЛА'!$B:$Z,AE$1,0)+AG16)*AF16,),VLOOKUP($A16,'ИЗ ГУГЛА'!$B:$Z,AE$1,0))</f>
        <v>3724</v>
      </c>
      <c r="AF16" s="160">
        <v>1</v>
      </c>
      <c r="AG16" s="160"/>
      <c r="AH16" s="186">
        <v>3724</v>
      </c>
      <c r="AI16" s="151" t="s">
        <v>33433</v>
      </c>
      <c r="AJ16" s="161" t="str">
        <f>IFERROR(ROUND((VLOOKUP($A16,'ИЗ ГУГЛА'!$B:$Z,AJ$1,0)+AL16)*AK16,),VLOOKUP($A16,'ИЗ ГУГЛА'!$B:$Z,AJ$1,0))</f>
        <v/>
      </c>
      <c r="AK16" s="160">
        <v>1</v>
      </c>
      <c r="AL16" s="160"/>
      <c r="AM16" s="186"/>
      <c r="AN16" s="151"/>
      <c r="AO16" s="161" t="str">
        <f>IFERROR(ROUND((VLOOKUP($A16,'ИЗ ГУГЛА'!$B:$Z,AO$1,0)+AQ16)*AP16,),VLOOKUP($A16,'ИЗ ГУГЛА'!$B:$Z,AO$1,0))</f>
        <v/>
      </c>
      <c r="AP16" s="160">
        <v>1</v>
      </c>
      <c r="AQ16" s="160"/>
      <c r="AR16" s="186"/>
      <c r="AS16" s="151"/>
    </row>
    <row r="17" spans="1:45" ht="46.5" thickTop="1" thickBot="1">
      <c r="A17" s="12">
        <v>259690</v>
      </c>
      <c r="B17" s="12">
        <f>VLOOKUP($A17,'Выгр Торг'!$B:$Q,B$1,0)</f>
        <v>209002</v>
      </c>
      <c r="C17" s="116" t="str">
        <f>VLOOKUP($A17,'Выгр Торг'!$B:$Q,C$1,0)</f>
        <v>Поршневые кольца Herzog 21083 82.8 мм для ВАЗ 2108-21099 с двигателем ВАЗ 21083</v>
      </c>
      <c r="D17" s="14" t="str">
        <f>VLOOKUP($A17,'Выгр Торг'!$B:$Q,D$1,0)</f>
        <v>Y</v>
      </c>
      <c r="E17" s="14" t="str">
        <f>VLOOKUP($A17,'Выгр Торг'!$B:$Q,E$1,0)</f>
        <v>1</v>
      </c>
      <c r="F17" s="14">
        <f>VLOOKUP($A17,'Выгр Торг'!$B:$Q,F$1,0)</f>
        <v>0</v>
      </c>
      <c r="G17" s="14" t="str">
        <f>VLOOKUP($A17,'Выгр Торг'!$B:$Q,G$1,0)</f>
        <v>HLR0828E</v>
      </c>
      <c r="H17" s="14">
        <f>VLOOKUP($A17,'Выгр Торг'!$B:$Q,H$1,0)</f>
        <v>0</v>
      </c>
      <c r="I17" s="15" t="s">
        <v>1627</v>
      </c>
      <c r="J17" s="12">
        <v>1</v>
      </c>
      <c r="K17" s="14" t="s">
        <v>1570</v>
      </c>
      <c r="L17" s="14" t="str">
        <f>IFERROR(IF(VLOOKUP(I17,'Прайс шпак'!$C:$F,4,0)=K17,"шпак","Ошибка"),"Ошибка")</f>
        <v>шпак</v>
      </c>
      <c r="M17" s="123">
        <f>VLOOKUP(I17,'Прайс шпак'!C:J,6,0)*J17</f>
        <v>1500</v>
      </c>
      <c r="N17" s="14">
        <f>VLOOKUP(M17,Наценка!$A$1:$B$8,2,1)</f>
        <v>1.39</v>
      </c>
      <c r="O17" s="125">
        <f t="shared" ref="O16:O22" si="12">Y17*1.02</f>
        <v>1989</v>
      </c>
      <c r="P17" s="123">
        <f t="shared" si="1"/>
        <v>1990</v>
      </c>
      <c r="Q17" s="12">
        <f>VLOOKUP($A17,'Выгр Торг'!$B:$Q,Q$1,0)</f>
        <v>1500</v>
      </c>
      <c r="R17" s="12">
        <f>VLOOKUP($A17,'Выгр Торг'!$B:$Q,R$1,0)</f>
        <v>1990</v>
      </c>
      <c r="S17" s="122">
        <f t="shared" si="2"/>
        <v>0</v>
      </c>
      <c r="T17" s="122">
        <f t="shared" si="3"/>
        <v>0</v>
      </c>
      <c r="U17" s="178">
        <f t="shared" si="5"/>
        <v>1851</v>
      </c>
      <c r="V17" s="175">
        <f t="shared" si="6"/>
        <v>0.23399999999999999</v>
      </c>
      <c r="W17" s="175">
        <f t="shared" si="7"/>
        <v>5.0769230769230768E-2</v>
      </c>
      <c r="X17" s="175">
        <f t="shared" si="8"/>
        <v>0.30000000000000004</v>
      </c>
      <c r="Y17" s="187">
        <f t="shared" si="11"/>
        <v>1950</v>
      </c>
      <c r="Z17" s="161">
        <f>IFERROR(ROUND((VLOOKUP($A17,'ИЗ ГУГЛА'!$B:$Z,Z$1,0)+AB17)*AA17,),VLOOKUP($A17,'ИЗ ГУГЛА'!$B:$Z,Z$1,0))</f>
        <v>2390</v>
      </c>
      <c r="AA17" s="160">
        <v>1</v>
      </c>
      <c r="AB17" s="160"/>
      <c r="AC17" s="182">
        <v>2390</v>
      </c>
      <c r="AD17" s="64" t="s">
        <v>27984</v>
      </c>
      <c r="AE17" s="161">
        <f>IFERROR(ROUND((VLOOKUP($A17,'ИЗ ГУГЛА'!$B:$Z,AE$1,0)+AG17)*AF17,),VLOOKUP($A17,'ИЗ ГУГЛА'!$B:$Z,AE$1,0))</f>
        <v>1950</v>
      </c>
      <c r="AF17" s="160">
        <v>1</v>
      </c>
      <c r="AG17" s="160"/>
      <c r="AH17" s="186">
        <v>1950</v>
      </c>
      <c r="AI17" s="151" t="s">
        <v>33309</v>
      </c>
      <c r="AJ17" s="161" t="str">
        <f>IFERROR(ROUND((VLOOKUP($A17,'ИЗ ГУГЛА'!$B:$Z,AJ$1,0)+AL17)*AK17,),VLOOKUP($A17,'ИЗ ГУГЛА'!$B:$Z,AJ$1,0))</f>
        <v/>
      </c>
      <c r="AK17" s="160">
        <v>1</v>
      </c>
      <c r="AL17" s="160"/>
      <c r="AM17" s="186"/>
      <c r="AN17" s="151"/>
      <c r="AO17" s="161" t="str">
        <f>IFERROR(ROUND((VLOOKUP($A17,'ИЗ ГУГЛА'!$B:$Z,AO$1,0)+AQ17)*AP17,),VLOOKUP($A17,'ИЗ ГУГЛА'!$B:$Z,AO$1,0))</f>
        <v/>
      </c>
      <c r="AP17" s="160">
        <v>1</v>
      </c>
      <c r="AQ17" s="160"/>
      <c r="AR17" s="186"/>
      <c r="AS17" s="151"/>
    </row>
    <row r="18" spans="1:45" ht="61.5" thickTop="1" thickBot="1">
      <c r="A18" s="12">
        <v>259691</v>
      </c>
      <c r="B18" s="12">
        <f>VLOOKUP($A18,'Выгр Торг'!$B:$Q,B$1,0)</f>
        <v>209008</v>
      </c>
      <c r="C18" s="116" t="str">
        <f>VLOOKUP($A18,'Выгр Торг'!$B:$Q,C$1,0)</f>
        <v>Поршневые кольца Herzog 21126 82.0 мм для ВАЗ 2113, 2114, Лада Калина, Калина 2, Приора, Гранта с двигателем ВАЗ 21126</v>
      </c>
      <c r="D18" s="14" t="str">
        <f>VLOOKUP($A18,'Выгр Торг'!$B:$Q,D$1,0)</f>
        <v>Y</v>
      </c>
      <c r="E18" s="14" t="str">
        <f>VLOOKUP($A18,'Выгр Торг'!$B:$Q,E$1,0)</f>
        <v>1</v>
      </c>
      <c r="F18" s="14">
        <f>VLOOKUP($A18,'Выгр Торг'!$B:$Q,F$1,0)</f>
        <v>0</v>
      </c>
      <c r="G18" s="14" t="str">
        <f>VLOOKUP($A18,'Выгр Торг'!$B:$Q,G$1,0)</f>
        <v>H100820E</v>
      </c>
      <c r="H18" s="14">
        <f>VLOOKUP($A18,'Выгр Торг'!$B:$Q,H$1,0)</f>
        <v>0</v>
      </c>
      <c r="I18" s="15" t="s">
        <v>1629</v>
      </c>
      <c r="J18" s="12">
        <v>1</v>
      </c>
      <c r="K18" s="14" t="s">
        <v>1570</v>
      </c>
      <c r="L18" s="14" t="str">
        <f>IFERROR(IF(VLOOKUP(I18,'Прайс шпак'!$C:$F,4,0)=K18,"шпак","Ошибка"),"Ошибка")</f>
        <v>шпак</v>
      </c>
      <c r="M18" s="123">
        <f>VLOOKUP(I18,'Прайс шпак'!C:J,6,0)*J18</f>
        <v>1250</v>
      </c>
      <c r="N18" s="14">
        <f>VLOOKUP(M18,Наценка!$A$1:$B$8,2,1)</f>
        <v>1.39</v>
      </c>
      <c r="O18" s="125">
        <f t="shared" si="12"/>
        <v>1908.42</v>
      </c>
      <c r="P18" s="123">
        <f t="shared" si="1"/>
        <v>1990</v>
      </c>
      <c r="Q18" s="12">
        <f>VLOOKUP($A18,'Выгр Торг'!$B:$Q,Q$1,0)</f>
        <v>1250</v>
      </c>
      <c r="R18" s="12">
        <f>VLOOKUP($A18,'Выгр Торг'!$B:$Q,R$1,0)</f>
        <v>1990</v>
      </c>
      <c r="S18" s="122">
        <f t="shared" si="2"/>
        <v>0</v>
      </c>
      <c r="T18" s="122">
        <f t="shared" si="3"/>
        <v>0</v>
      </c>
      <c r="U18" s="178">
        <f t="shared" si="5"/>
        <v>1851</v>
      </c>
      <c r="V18" s="175">
        <f t="shared" si="6"/>
        <v>0.48079999999999989</v>
      </c>
      <c r="W18" s="175">
        <f t="shared" si="7"/>
        <v>1.0689470871191877E-2</v>
      </c>
      <c r="X18" s="175">
        <f t="shared" si="8"/>
        <v>0.49679999999999991</v>
      </c>
      <c r="Y18" s="187">
        <f t="shared" si="11"/>
        <v>1871</v>
      </c>
      <c r="Z18" s="161">
        <f>IFERROR(ROUND((VLOOKUP($A18,'ИЗ ГУГЛА'!$B:$Z,Z$1,0)+AB18)*AA18,),VLOOKUP($A18,'ИЗ ГУГЛА'!$B:$Z,Z$1,0))</f>
        <v>1990</v>
      </c>
      <c r="AA18" s="160">
        <v>1</v>
      </c>
      <c r="AB18" s="160"/>
      <c r="AC18" s="182">
        <v>1990</v>
      </c>
      <c r="AD18" s="64" t="s">
        <v>28610</v>
      </c>
      <c r="AE18" s="161">
        <f>IFERROR(ROUND((VLOOKUP($A18,'ИЗ ГУГЛА'!$B:$Z,AE$1,0)+AG18)*AF18,),VLOOKUP($A18,'ИЗ ГУГЛА'!$B:$Z,AE$1,0))</f>
        <v>1871</v>
      </c>
      <c r="AF18" s="160">
        <v>1</v>
      </c>
      <c r="AG18" s="160"/>
      <c r="AH18" s="186">
        <v>1871</v>
      </c>
      <c r="AI18" s="151" t="s">
        <v>33310</v>
      </c>
      <c r="AJ18" s="161" t="str">
        <f>IFERROR(ROUND((VLOOKUP($A18,'ИЗ ГУГЛА'!$B:$Z,AJ$1,0)+AL18)*AK18,),VLOOKUP($A18,'ИЗ ГУГЛА'!$B:$Z,AJ$1,0))</f>
        <v/>
      </c>
      <c r="AK18" s="160">
        <v>1</v>
      </c>
      <c r="AL18" s="160"/>
      <c r="AM18" s="186"/>
      <c r="AN18" s="151"/>
      <c r="AO18" s="161" t="str">
        <f>IFERROR(ROUND((VLOOKUP($A18,'ИЗ ГУГЛА'!$B:$Z,AO$1,0)+AQ18)*AP18,),VLOOKUP($A18,'ИЗ ГУГЛА'!$B:$Z,AO$1,0))</f>
        <v/>
      </c>
      <c r="AP18" s="160">
        <v>1</v>
      </c>
      <c r="AQ18" s="160"/>
      <c r="AR18" s="186"/>
      <c r="AS18" s="151"/>
    </row>
    <row r="19" spans="1:45" ht="61.5" thickTop="1" thickBot="1">
      <c r="A19" s="12">
        <v>259692</v>
      </c>
      <c r="B19" s="12">
        <f>VLOOKUP($A19,'Выгр Торг'!$B:$Q,B$1,0)</f>
        <v>209009</v>
      </c>
      <c r="C19" s="116" t="str">
        <f>VLOOKUP($A19,'Выгр Торг'!$B:$Q,C$1,0)</f>
        <v>Поршневые кольца Herzog 21126 82.5 мм для ВАЗ 2113, 2114, Лада Калина, Калина 2, Приора, Гранта с двигателем ВАЗ 21126</v>
      </c>
      <c r="D19" s="14" t="str">
        <f>VLOOKUP($A19,'Выгр Торг'!$B:$Q,D$1,0)</f>
        <v>Y</v>
      </c>
      <c r="E19" s="14" t="str">
        <f>VLOOKUP($A19,'Выгр Торг'!$B:$Q,E$1,0)</f>
        <v>1</v>
      </c>
      <c r="F19" s="14">
        <f>VLOOKUP($A19,'Выгр Торг'!$B:$Q,F$1,0)</f>
        <v>0</v>
      </c>
      <c r="G19" s="14" t="str">
        <f>VLOOKUP($A19,'Выгр Торг'!$B:$Q,G$1,0)</f>
        <v>Н100825Е</v>
      </c>
      <c r="H19" s="14">
        <f>VLOOKUP($A19,'Выгр Торг'!$B:$Q,H$1,0)</f>
        <v>0</v>
      </c>
      <c r="I19" s="15" t="s">
        <v>1631</v>
      </c>
      <c r="J19" s="12">
        <v>1</v>
      </c>
      <c r="K19" s="14" t="s">
        <v>1570</v>
      </c>
      <c r="L19" s="14" t="str">
        <f>IFERROR(IF(VLOOKUP(I19,'Прайс шпак'!$C:$F,4,0)=K19,"шпак","Ошибка"),"Ошибка")</f>
        <v>шпак</v>
      </c>
      <c r="M19" s="123">
        <f>VLOOKUP(I19,'Прайс шпак'!C:J,6,0)*J19</f>
        <v>1250</v>
      </c>
      <c r="N19" s="14">
        <f>VLOOKUP(M19,Наценка!$A$1:$B$8,2,1)</f>
        <v>1.39</v>
      </c>
      <c r="O19" s="125">
        <f t="shared" si="12"/>
        <v>1674.84</v>
      </c>
      <c r="P19" s="123">
        <f t="shared" si="1"/>
        <v>1690</v>
      </c>
      <c r="Q19" s="12">
        <f>VLOOKUP($A19,'Выгр Торг'!$B:$Q,Q$1,0)</f>
        <v>1250</v>
      </c>
      <c r="R19" s="12">
        <f>VLOOKUP($A19,'Выгр Торг'!$B:$Q,R$1,0)</f>
        <v>1690</v>
      </c>
      <c r="S19" s="122">
        <f t="shared" si="2"/>
        <v>0</v>
      </c>
      <c r="T19" s="122">
        <f t="shared" si="3"/>
        <v>0</v>
      </c>
      <c r="U19" s="178">
        <f t="shared" si="5"/>
        <v>1572</v>
      </c>
      <c r="V19" s="175">
        <f t="shared" si="6"/>
        <v>0.25760000000000005</v>
      </c>
      <c r="W19" s="175">
        <f t="shared" si="7"/>
        <v>4.2630937880633372E-2</v>
      </c>
      <c r="X19" s="175">
        <f t="shared" si="8"/>
        <v>0.3136000000000001</v>
      </c>
      <c r="Y19" s="187">
        <f t="shared" si="11"/>
        <v>1642</v>
      </c>
      <c r="Z19" s="161">
        <f>IFERROR(ROUND((VLOOKUP($A19,'ИЗ ГУГЛА'!$B:$Z,Z$1,0)+AB19)*AA19,),VLOOKUP($A19,'ИЗ ГУГЛА'!$B:$Z,Z$1,0))</f>
        <v>1990</v>
      </c>
      <c r="AA19" s="160">
        <v>1</v>
      </c>
      <c r="AB19" s="160"/>
      <c r="AC19" s="182">
        <v>1990</v>
      </c>
      <c r="AD19" s="64" t="s">
        <v>28573</v>
      </c>
      <c r="AE19" s="161">
        <f>IFERROR(ROUND((VLOOKUP($A19,'ИЗ ГУГЛА'!$B:$Z,AE$1,0)+AG19)*AF19,),VLOOKUP($A19,'ИЗ ГУГЛА'!$B:$Z,AE$1,0))</f>
        <v>1642</v>
      </c>
      <c r="AF19" s="160">
        <v>1</v>
      </c>
      <c r="AG19" s="160"/>
      <c r="AH19" s="186">
        <v>1642</v>
      </c>
      <c r="AI19" s="151" t="s">
        <v>33311</v>
      </c>
      <c r="AJ19" s="161" t="str">
        <f>IFERROR(ROUND((VLOOKUP($A19,'ИЗ ГУГЛА'!$B:$Z,AJ$1,0)+AL19)*AK19,),VLOOKUP($A19,'ИЗ ГУГЛА'!$B:$Z,AJ$1,0))</f>
        <v/>
      </c>
      <c r="AK19" s="160">
        <v>1</v>
      </c>
      <c r="AL19" s="160"/>
      <c r="AM19" s="186"/>
      <c r="AN19" s="151"/>
      <c r="AO19" s="161" t="str">
        <f>IFERROR(ROUND((VLOOKUP($A19,'ИЗ ГУГЛА'!$B:$Z,AO$1,0)+AQ19)*AP19,),VLOOKUP($A19,'ИЗ ГУГЛА'!$B:$Z,AO$1,0))</f>
        <v/>
      </c>
      <c r="AP19" s="160">
        <v>1</v>
      </c>
      <c r="AQ19" s="160"/>
      <c r="AR19" s="186"/>
      <c r="AS19" s="151"/>
    </row>
    <row r="20" spans="1:45" ht="61.5" thickTop="1" thickBot="1">
      <c r="A20" s="12">
        <v>259693</v>
      </c>
      <c r="B20" s="12">
        <f>VLOOKUP($A20,'Выгр Торг'!$B:$Q,B$1,0)</f>
        <v>209010</v>
      </c>
      <c r="C20" s="116" t="str">
        <f>VLOOKUP($A20,'Выгр Торг'!$B:$Q,C$1,0)</f>
        <v>Поршневые кольца Herzog 21126 83.0 мм для ВАЗ 2113, 2114, Лада Калина, Калина 2, Приора, Гранта с двигателем ВАЗ 21126</v>
      </c>
      <c r="D20" s="14" t="str">
        <f>VLOOKUP($A20,'Выгр Торг'!$B:$Q,D$1,0)</f>
        <v>Y</v>
      </c>
      <c r="E20" s="14" t="str">
        <f>VLOOKUP($A20,'Выгр Торг'!$B:$Q,E$1,0)</f>
        <v>1</v>
      </c>
      <c r="F20" s="14">
        <f>VLOOKUP($A20,'Выгр Торг'!$B:$Q,F$1,0)</f>
        <v>0</v>
      </c>
      <c r="G20" s="14" t="str">
        <f>VLOOKUP($A20,'Выгр Торг'!$B:$Q,G$1,0)</f>
        <v>H100830E</v>
      </c>
      <c r="H20" s="14">
        <f>VLOOKUP($A20,'Выгр Торг'!$B:$Q,H$1,0)</f>
        <v>0</v>
      </c>
      <c r="I20" s="15" t="s">
        <v>1633</v>
      </c>
      <c r="J20" s="12">
        <v>1</v>
      </c>
      <c r="K20" s="14" t="s">
        <v>1570</v>
      </c>
      <c r="L20" s="14" t="str">
        <f>IFERROR(IF(VLOOKUP(I20,'Прайс шпак'!$C:$F,4,0)=K20,"шпак","Ошибка"),"Ошибка")</f>
        <v>шпак</v>
      </c>
      <c r="M20" s="123">
        <f>VLOOKUP(I20,'Прайс шпак'!C:J,6,0)*J20</f>
        <v>1100</v>
      </c>
      <c r="N20" s="14">
        <f>VLOOKUP(M20,Наценка!$A$1:$B$8,2,1)</f>
        <v>1.39</v>
      </c>
      <c r="O20" s="125">
        <f t="shared" si="12"/>
        <v>1674.84</v>
      </c>
      <c r="P20" s="123">
        <f t="shared" si="1"/>
        <v>1690</v>
      </c>
      <c r="Q20" s="12">
        <f>VLOOKUP($A20,'Выгр Торг'!$B:$Q,Q$1,0)</f>
        <v>1100</v>
      </c>
      <c r="R20" s="12">
        <f>VLOOKUP($A20,'Выгр Торг'!$B:$Q,R$1,0)</f>
        <v>1690</v>
      </c>
      <c r="S20" s="122">
        <f t="shared" si="2"/>
        <v>0</v>
      </c>
      <c r="T20" s="122">
        <f t="shared" si="3"/>
        <v>0</v>
      </c>
      <c r="U20" s="178">
        <f t="shared" si="5"/>
        <v>1572</v>
      </c>
      <c r="V20" s="175">
        <f t="shared" si="6"/>
        <v>0.42909090909090919</v>
      </c>
      <c r="W20" s="175">
        <f t="shared" si="7"/>
        <v>4.2630937880633372E-2</v>
      </c>
      <c r="X20" s="175">
        <f t="shared" si="8"/>
        <v>0.49272727272727268</v>
      </c>
      <c r="Y20" s="187">
        <f t="shared" si="11"/>
        <v>1642</v>
      </c>
      <c r="Z20" s="161">
        <f>IFERROR(ROUND((VLOOKUP($A20,'ИЗ ГУГЛА'!$B:$Z,Z$1,0)+AB20)*AA20,),VLOOKUP($A20,'ИЗ ГУГЛА'!$B:$Z,Z$1,0))</f>
        <v>1690</v>
      </c>
      <c r="AA20" s="160">
        <v>1</v>
      </c>
      <c r="AB20" s="160"/>
      <c r="AC20" s="182">
        <v>1690</v>
      </c>
      <c r="AD20" s="64" t="s">
        <v>28739</v>
      </c>
      <c r="AE20" s="161">
        <f>IFERROR(ROUND((VLOOKUP($A20,'ИЗ ГУГЛА'!$B:$Z,AE$1,0)+AG20)*AF20,),VLOOKUP($A20,'ИЗ ГУГЛА'!$B:$Z,AE$1,0))</f>
        <v>1642</v>
      </c>
      <c r="AF20" s="160">
        <v>1</v>
      </c>
      <c r="AG20" s="160"/>
      <c r="AH20" s="186">
        <v>1642</v>
      </c>
      <c r="AI20" s="151" t="s">
        <v>33312</v>
      </c>
      <c r="AJ20" s="161" t="str">
        <f>IFERROR(ROUND((VLOOKUP($A20,'ИЗ ГУГЛА'!$B:$Z,AJ$1,0)+AL20)*AK20,),VLOOKUP($A20,'ИЗ ГУГЛА'!$B:$Z,AJ$1,0))</f>
        <v/>
      </c>
      <c r="AK20" s="160">
        <v>1</v>
      </c>
      <c r="AL20" s="160"/>
      <c r="AM20" s="186"/>
      <c r="AN20" s="151"/>
      <c r="AO20" s="161" t="str">
        <f>IFERROR(ROUND((VLOOKUP($A20,'ИЗ ГУГЛА'!$B:$Z,AO$1,0)+AQ20)*AP20,),VLOOKUP($A20,'ИЗ ГУГЛА'!$B:$Z,AO$1,0))</f>
        <v/>
      </c>
      <c r="AP20" s="160">
        <v>1</v>
      </c>
      <c r="AQ20" s="160"/>
      <c r="AR20" s="186"/>
      <c r="AS20" s="151"/>
    </row>
    <row r="21" spans="1:45" ht="46.5" thickTop="1" thickBot="1">
      <c r="A21" s="12">
        <v>259678</v>
      </c>
      <c r="B21" s="12">
        <f>VLOOKUP($A21,'Выгр Торг'!$B:$Q,B$1,0)</f>
        <v>209015</v>
      </c>
      <c r="C21" s="116" t="str">
        <f>VLOOKUP($A21,'Выгр Торг'!$B:$Q,C$1,0)</f>
        <v>Поршневые кольца Herzog K4M 80.0 мм для Лада Ларгус, Dacia, Nissan, Renault с двигателем K4M</v>
      </c>
      <c r="D21" s="14" t="str">
        <f>VLOOKUP($A21,'Выгр Торг'!$B:$Q,D$1,0)</f>
        <v>Y</v>
      </c>
      <c r="E21" s="14" t="str">
        <f>VLOOKUP($A21,'Выгр Торг'!$B:$Q,E$1,0)</f>
        <v>1</v>
      </c>
      <c r="F21" s="14">
        <f>VLOOKUP($A21,'Выгр Торг'!$B:$Q,F$1,0)</f>
        <v>0</v>
      </c>
      <c r="G21" s="14" t="str">
        <f>VLOOKUP($A21,'Выгр Торг'!$B:$Q,G$1,0)</f>
        <v>HLR0800</v>
      </c>
      <c r="H21" s="14">
        <f>VLOOKUP($A21,'Выгр Торг'!$B:$Q,H$1,0)</f>
        <v>0</v>
      </c>
      <c r="I21" s="15" t="s">
        <v>1637</v>
      </c>
      <c r="J21" s="12">
        <v>1</v>
      </c>
      <c r="K21" s="14" t="s">
        <v>1570</v>
      </c>
      <c r="L21" s="14" t="str">
        <f>IFERROR(IF(VLOOKUP(I21,'Прайс шпак'!$C:$F,4,0)=K21,"шпак","Ошибка"),"Ошибка")</f>
        <v>шпак</v>
      </c>
      <c r="M21" s="123">
        <f>VLOOKUP(I21,'Прайс шпак'!C:J,6,0)*J21</f>
        <v>1350</v>
      </c>
      <c r="N21" s="14">
        <f>VLOOKUP(M21,Наценка!$A$1:$B$8,2,1)</f>
        <v>1.39</v>
      </c>
      <c r="O21" s="125">
        <f t="shared" si="12"/>
        <v>2081.8200000000002</v>
      </c>
      <c r="P21" s="123">
        <f t="shared" si="1"/>
        <v>2090</v>
      </c>
      <c r="Q21" s="12">
        <f>VLOOKUP($A21,'Выгр Торг'!$B:$Q,Q$1,0)</f>
        <v>1350</v>
      </c>
      <c r="R21" s="12">
        <f>VLOOKUP($A21,'Выгр Торг'!$B:$Q,R$1,0)</f>
        <v>2190</v>
      </c>
      <c r="S21" s="122">
        <f t="shared" si="2"/>
        <v>0</v>
      </c>
      <c r="T21" s="122">
        <f t="shared" si="3"/>
        <v>-100</v>
      </c>
      <c r="U21" s="178">
        <f t="shared" si="5"/>
        <v>1944</v>
      </c>
      <c r="V21" s="175">
        <f t="shared" si="6"/>
        <v>0.43999999999999995</v>
      </c>
      <c r="W21" s="175">
        <f t="shared" si="7"/>
        <v>4.7525722684958353E-2</v>
      </c>
      <c r="X21" s="175">
        <f t="shared" si="8"/>
        <v>0.51185185185185178</v>
      </c>
      <c r="Y21" s="187">
        <f t="shared" si="11"/>
        <v>2041</v>
      </c>
      <c r="Z21" s="161">
        <f>IFERROR(ROUND((VLOOKUP($A21,'ИЗ ГУГЛА'!$B:$Z,Z$1,0)+AB21)*AA21,),VLOOKUP($A21,'ИЗ ГУГЛА'!$B:$Z,Z$1,0))</f>
        <v>1890</v>
      </c>
      <c r="AA21" s="160">
        <v>1</v>
      </c>
      <c r="AB21" s="160"/>
      <c r="AC21" s="182">
        <v>1890</v>
      </c>
      <c r="AD21" s="64" t="s">
        <v>27981</v>
      </c>
      <c r="AE21" s="161">
        <f>IFERROR(ROUND((VLOOKUP($A21,'ИЗ ГУГЛА'!$B:$Z,AE$1,0)+AG21)*AF21,),VLOOKUP($A21,'ИЗ ГУГЛА'!$B:$Z,AE$1,0))</f>
        <v>2041</v>
      </c>
      <c r="AF21" s="160">
        <v>1</v>
      </c>
      <c r="AG21" s="160"/>
      <c r="AH21" s="186">
        <v>2041</v>
      </c>
      <c r="AI21" s="151" t="s">
        <v>34032</v>
      </c>
      <c r="AJ21" s="161" t="str">
        <f>IFERROR(ROUND((VLOOKUP($A21,'ИЗ ГУГЛА'!$B:$Z,AJ$1,0)+AL21)*AK21,),VLOOKUP($A21,'ИЗ ГУГЛА'!$B:$Z,AJ$1,0))</f>
        <v/>
      </c>
      <c r="AK21" s="160">
        <v>1</v>
      </c>
      <c r="AL21" s="160"/>
      <c r="AM21" s="186"/>
      <c r="AN21" s="151"/>
      <c r="AO21" s="161" t="str">
        <f>IFERROR(ROUND((VLOOKUP($A21,'ИЗ ГУГЛА'!$B:$Z,AO$1,0)+AQ21)*AP21,),VLOOKUP($A21,'ИЗ ГУГЛА'!$B:$Z,AO$1,0))</f>
        <v/>
      </c>
      <c r="AP21" s="160">
        <v>1</v>
      </c>
      <c r="AQ21" s="160"/>
      <c r="AR21" s="186"/>
      <c r="AS21" s="151"/>
    </row>
    <row r="22" spans="1:45" ht="46.5" thickTop="1" thickBot="1">
      <c r="A22" s="12">
        <v>259677</v>
      </c>
      <c r="B22" s="12">
        <f>VLOOKUP($A22,'Выгр Торг'!$B:$Q,B$1,0)</f>
        <v>209016</v>
      </c>
      <c r="C22" s="116" t="str">
        <f>VLOOKUP($A22,'Выгр Торг'!$B:$Q,C$1,0)</f>
        <v>Поршневые кольца Herzog K4M 79.5 мм для Лада Ларгус, Dacia, Nissan, Renault с двигателем K4M</v>
      </c>
      <c r="D22" s="14" t="str">
        <f>VLOOKUP($A22,'Выгр Торг'!$B:$Q,D$1,0)</f>
        <v>Y</v>
      </c>
      <c r="E22" s="14" t="str">
        <f>VLOOKUP($A22,'Выгр Торг'!$B:$Q,E$1,0)</f>
        <v>1</v>
      </c>
      <c r="F22" s="14">
        <f>VLOOKUP($A22,'Выгр Торг'!$B:$Q,F$1,0)</f>
        <v>0</v>
      </c>
      <c r="G22" s="14" t="str">
        <f>VLOOKUP($A22,'Выгр Торг'!$B:$Q,G$1,0)</f>
        <v>HLR0795</v>
      </c>
      <c r="H22" s="14">
        <f>VLOOKUP($A22,'Выгр Торг'!$B:$Q,H$1,0)</f>
        <v>0</v>
      </c>
      <c r="I22" s="15" t="s">
        <v>1635</v>
      </c>
      <c r="J22" s="12">
        <v>1</v>
      </c>
      <c r="K22" s="14" t="s">
        <v>1570</v>
      </c>
      <c r="L22" s="14" t="str">
        <f>IFERROR(IF(VLOOKUP(I22,'Прайс шпак'!$C:$F,4,0)=K22,"шпак","Ошибка"),"Ошибка")</f>
        <v>шпак</v>
      </c>
      <c r="M22" s="123">
        <f>VLOOKUP(I22,'Прайс шпак'!C:J,6,0)*J22</f>
        <v>1350</v>
      </c>
      <c r="N22" s="14">
        <f>VLOOKUP(M22,Наценка!$A$1:$B$8,2,1)</f>
        <v>1.39</v>
      </c>
      <c r="O22" s="125">
        <f t="shared" si="12"/>
        <v>3669.96</v>
      </c>
      <c r="P22" s="123">
        <f t="shared" si="1"/>
        <v>3690</v>
      </c>
      <c r="Q22" s="12">
        <f>VLOOKUP($A22,'Выгр Торг'!$B:$Q,Q$1,0)</f>
        <v>1350</v>
      </c>
      <c r="R22" s="12">
        <f>VLOOKUP($A22,'Выгр Торг'!$B:$Q,R$1,0)</f>
        <v>1990</v>
      </c>
      <c r="S22" s="122">
        <f t="shared" si="2"/>
        <v>0</v>
      </c>
      <c r="T22" s="122">
        <f t="shared" si="3"/>
        <v>1700</v>
      </c>
      <c r="U22" s="178">
        <f t="shared" si="5"/>
        <v>3432</v>
      </c>
      <c r="V22" s="175">
        <f t="shared" si="6"/>
        <v>1.5422222222222222</v>
      </c>
      <c r="W22" s="175">
        <f t="shared" si="7"/>
        <v>4.6136742634797112E-2</v>
      </c>
      <c r="X22" s="175">
        <f t="shared" si="8"/>
        <v>1.6651851851851851</v>
      </c>
      <c r="Y22" s="187">
        <f>AH22</f>
        <v>3598</v>
      </c>
      <c r="Z22" s="161">
        <f>IFERROR(ROUND((VLOOKUP($A22,'ИЗ ГУГЛА'!$B:$Z,Z$1,0)+AB22)*AA22,),VLOOKUP($A22,'ИЗ ГУГЛА'!$B:$Z,Z$1,0))</f>
        <v>1890</v>
      </c>
      <c r="AA22" s="160">
        <v>1</v>
      </c>
      <c r="AB22" s="160"/>
      <c r="AC22" s="182">
        <v>1890</v>
      </c>
      <c r="AD22" s="64" t="s">
        <v>27980</v>
      </c>
      <c r="AE22" s="161">
        <f>IFERROR(ROUND((VLOOKUP($A22,'ИЗ ГУГЛА'!$B:$Z,AE$1,0)+AG22)*AF22,),VLOOKUP($A22,'ИЗ ГУГЛА'!$B:$Z,AE$1,0))</f>
        <v>3598</v>
      </c>
      <c r="AF22" s="160">
        <v>1</v>
      </c>
      <c r="AG22" s="160"/>
      <c r="AH22" s="186">
        <v>3598</v>
      </c>
      <c r="AI22" s="151" t="s">
        <v>34033</v>
      </c>
      <c r="AJ22" s="161" t="str">
        <f>IFERROR(ROUND((VLOOKUP($A22,'ИЗ ГУГЛА'!$B:$Z,AJ$1,0)+AL22)*AK22,),VLOOKUP($A22,'ИЗ ГУГЛА'!$B:$Z,AJ$1,0))</f>
        <v/>
      </c>
      <c r="AK22" s="160">
        <v>1</v>
      </c>
      <c r="AL22" s="160"/>
      <c r="AM22" s="186"/>
      <c r="AN22" s="151"/>
      <c r="AO22" s="161" t="str">
        <f>IFERROR(ROUND((VLOOKUP($A22,'ИЗ ГУГЛА'!$B:$Z,AO$1,0)+AQ22)*AP22,),VLOOKUP($A22,'ИЗ ГУГЛА'!$B:$Z,AO$1,0))</f>
        <v/>
      </c>
      <c r="AP22" s="160">
        <v>1</v>
      </c>
      <c r="AQ22" s="160"/>
      <c r="AR22" s="186"/>
      <c r="AS22" s="151"/>
    </row>
    <row r="23" spans="1:45" s="6" customFormat="1" ht="15.75" thickTop="1">
      <c r="A23" s="4"/>
      <c r="B23" s="5"/>
      <c r="C23" s="4"/>
      <c r="D23" s="4"/>
      <c r="E23" s="4"/>
      <c r="F23" s="4"/>
      <c r="G23" s="4"/>
      <c r="H23" s="4"/>
      <c r="I23" s="5"/>
      <c r="J23" s="5"/>
      <c r="L23" s="4"/>
      <c r="M23" s="5"/>
      <c r="O23" s="5"/>
      <c r="P23" s="5"/>
      <c r="Q23" s="5"/>
      <c r="R23" s="5"/>
      <c r="S23" s="5"/>
      <c r="T23" s="5"/>
      <c r="U23" s="4"/>
      <c r="V23" s="4"/>
      <c r="W23" s="4"/>
      <c r="X23" s="4"/>
      <c r="Y23" s="4"/>
      <c r="Z23" s="5"/>
      <c r="AA23" s="4"/>
      <c r="AB23" s="4"/>
      <c r="AC23" s="5"/>
      <c r="AD23" s="4"/>
    </row>
    <row r="24" spans="1:45" s="6" customFormat="1">
      <c r="A24" s="4"/>
      <c r="B24" s="5"/>
      <c r="C24" s="4"/>
      <c r="D24" s="4"/>
      <c r="E24" s="4"/>
      <c r="F24" s="4"/>
      <c r="G24" s="4"/>
      <c r="H24" s="4"/>
      <c r="I24" s="5"/>
      <c r="J24" s="5"/>
      <c r="L24" s="4"/>
      <c r="M24" s="5"/>
      <c r="O24" s="5"/>
      <c r="P24" s="5"/>
      <c r="Q24" s="5"/>
      <c r="R24" s="5"/>
      <c r="S24" s="5"/>
      <c r="T24" s="5"/>
      <c r="U24" s="4"/>
      <c r="V24" s="4"/>
      <c r="W24" s="4"/>
      <c r="X24" s="4"/>
      <c r="Y24" s="4"/>
      <c r="Z24" s="5"/>
      <c r="AA24" s="4"/>
      <c r="AB24" s="4"/>
      <c r="AC24" s="5"/>
      <c r="AD24" s="4"/>
    </row>
    <row r="25" spans="1:45" s="6" customFormat="1">
      <c r="A25" s="4"/>
      <c r="B25" s="5"/>
      <c r="C25" s="4"/>
      <c r="D25" s="4"/>
      <c r="E25" s="4"/>
      <c r="F25" s="4"/>
      <c r="G25" s="4"/>
      <c r="H25" s="4"/>
      <c r="I25" s="5"/>
      <c r="J25" s="5"/>
      <c r="L25" s="4"/>
      <c r="M25" s="5"/>
      <c r="O25" s="5"/>
      <c r="P25" s="5"/>
      <c r="Q25" s="5"/>
      <c r="R25" s="5"/>
      <c r="S25" s="5"/>
      <c r="T25" s="5"/>
      <c r="U25" s="4"/>
      <c r="V25" s="4"/>
      <c r="W25" s="4"/>
      <c r="X25" s="4"/>
      <c r="Y25" s="4"/>
      <c r="Z25" s="5"/>
      <c r="AA25" s="4"/>
      <c r="AB25" s="4"/>
      <c r="AC25" s="5"/>
      <c r="AD25" s="4"/>
    </row>
    <row r="26" spans="1:45" s="6" customFormat="1">
      <c r="A26" s="4"/>
      <c r="B26" s="5"/>
      <c r="C26" s="4"/>
      <c r="D26" s="4"/>
      <c r="E26" s="4"/>
      <c r="F26" s="4"/>
      <c r="G26" s="4"/>
      <c r="H26" s="4"/>
      <c r="I26" s="5"/>
      <c r="J26" s="5"/>
      <c r="L26" s="4"/>
      <c r="M26" s="5"/>
      <c r="O26" s="5"/>
      <c r="P26" s="5"/>
      <c r="Q26" s="5"/>
      <c r="R26" s="5"/>
      <c r="S26" s="5"/>
      <c r="T26" s="5"/>
      <c r="U26" s="4"/>
      <c r="V26" s="4"/>
      <c r="W26" s="4"/>
      <c r="X26" s="4"/>
      <c r="Y26" s="4"/>
      <c r="Z26" s="5"/>
      <c r="AA26" s="4"/>
      <c r="AB26" s="4"/>
      <c r="AC26" s="5"/>
      <c r="AD26" s="4"/>
    </row>
    <row r="27" spans="1:45" s="6" customFormat="1">
      <c r="A27" s="4"/>
      <c r="B27" s="5"/>
      <c r="C27" s="4"/>
      <c r="D27" s="4"/>
      <c r="E27" s="4"/>
      <c r="F27" s="4"/>
      <c r="G27" s="4"/>
      <c r="H27" s="4"/>
      <c r="I27" s="5"/>
      <c r="J27" s="5"/>
      <c r="L27" s="4"/>
      <c r="M27" s="5"/>
      <c r="O27" s="67">
        <f t="shared" ref="O27" si="13">M27*N27*100/93</f>
        <v>0</v>
      </c>
      <c r="P27" s="5"/>
      <c r="Q27" s="5"/>
      <c r="R27" s="5"/>
      <c r="S27" s="5"/>
      <c r="T27" s="5"/>
      <c r="U27" s="4"/>
      <c r="V27" s="4"/>
      <c r="W27" s="4"/>
      <c r="X27" s="4"/>
      <c r="Y27" s="4"/>
      <c r="Z27" s="5"/>
      <c r="AA27" s="4"/>
      <c r="AB27" s="4"/>
      <c r="AC27" s="5"/>
      <c r="AD27" s="4"/>
    </row>
    <row r="28" spans="1:45" s="6" customFormat="1">
      <c r="A28" s="4"/>
      <c r="B28" s="5"/>
      <c r="C28" s="4"/>
      <c r="D28" s="4"/>
      <c r="E28" s="4"/>
      <c r="F28" s="4"/>
      <c r="G28" s="4"/>
      <c r="H28" s="4"/>
      <c r="I28" s="5"/>
      <c r="J28" s="5"/>
      <c r="L28" s="4"/>
      <c r="M28" s="5"/>
      <c r="O28" s="124">
        <f>Y28*1</f>
        <v>0</v>
      </c>
      <c r="P28" s="5"/>
      <c r="Q28" s="5"/>
      <c r="R28" s="5"/>
      <c r="S28" s="5"/>
      <c r="T28" s="5"/>
      <c r="U28" s="4"/>
      <c r="V28" s="4"/>
      <c r="W28" s="4"/>
      <c r="X28" s="4"/>
      <c r="Y28" s="4"/>
      <c r="Z28" s="5"/>
      <c r="AA28" s="4"/>
      <c r="AB28" s="4"/>
      <c r="AC28" s="5"/>
      <c r="AD28" s="4"/>
    </row>
    <row r="29" spans="1:45" s="6" customFormat="1">
      <c r="A29" s="4"/>
      <c r="B29" s="5"/>
      <c r="C29" s="4"/>
      <c r="D29" s="4"/>
      <c r="E29" s="4"/>
      <c r="F29" s="4"/>
      <c r="G29" s="4"/>
      <c r="H29" s="4"/>
      <c r="I29" s="5"/>
      <c r="J29" s="5"/>
      <c r="L29" s="4"/>
      <c r="M29" s="5"/>
      <c r="O29" s="125">
        <f>Y29*1.02</f>
        <v>0</v>
      </c>
      <c r="P29" s="5"/>
      <c r="Q29" s="5"/>
      <c r="R29" s="5"/>
      <c r="S29" s="5"/>
      <c r="T29" s="5"/>
      <c r="U29" s="4"/>
      <c r="V29" s="4"/>
      <c r="W29" s="4"/>
      <c r="X29" s="4"/>
      <c r="Y29" s="4"/>
      <c r="Z29" s="5"/>
      <c r="AA29" s="4"/>
      <c r="AB29" s="4"/>
      <c r="AC29" s="5"/>
      <c r="AD29" s="4"/>
    </row>
    <row r="30" spans="1:45" s="6" customFormat="1">
      <c r="A30" s="4"/>
      <c r="B30" s="5"/>
      <c r="C30" s="4"/>
      <c r="D30" s="4"/>
      <c r="E30" s="4"/>
      <c r="F30" s="4"/>
      <c r="G30" s="4"/>
      <c r="H30" s="4"/>
      <c r="I30" s="5"/>
      <c r="J30" s="5"/>
      <c r="L30" s="4"/>
      <c r="M30" s="5"/>
      <c r="O30" s="126">
        <f>Y30*1.04</f>
        <v>0</v>
      </c>
      <c r="P30" s="5"/>
      <c r="Q30" s="5"/>
      <c r="R30" s="5"/>
      <c r="S30" s="5"/>
      <c r="T30" s="5"/>
      <c r="U30" s="4"/>
      <c r="V30" s="4"/>
      <c r="W30" s="4"/>
      <c r="X30" s="4"/>
      <c r="Y30" s="4"/>
      <c r="Z30" s="5"/>
      <c r="AA30" s="4"/>
      <c r="AB30" s="4"/>
      <c r="AC30" s="5"/>
      <c r="AD30" s="4"/>
    </row>
    <row r="31" spans="1:45" s="6" customFormat="1">
      <c r="A31" s="4"/>
      <c r="B31" s="5"/>
      <c r="C31" s="4"/>
      <c r="D31" s="4"/>
      <c r="E31" s="4"/>
      <c r="F31" s="4"/>
      <c r="G31" s="4"/>
      <c r="H31" s="4"/>
      <c r="I31" s="5"/>
      <c r="J31" s="5"/>
      <c r="L31" s="4"/>
      <c r="M31" s="5"/>
      <c r="O31" s="127">
        <f>Y31*1.05</f>
        <v>0</v>
      </c>
      <c r="P31" s="5"/>
      <c r="Q31" s="5"/>
      <c r="R31" s="5"/>
      <c r="S31" s="5"/>
      <c r="T31" s="5"/>
      <c r="U31" s="4"/>
      <c r="V31" s="4"/>
      <c r="W31" s="4"/>
      <c r="X31" s="4"/>
      <c r="Y31" s="4"/>
      <c r="Z31" s="5"/>
      <c r="AA31" s="4"/>
      <c r="AB31" s="4"/>
      <c r="AC31" s="5"/>
      <c r="AD31" s="4"/>
    </row>
    <row r="32" spans="1:45" s="6" customFormat="1">
      <c r="A32" s="4"/>
      <c r="B32" s="5"/>
      <c r="C32" s="4"/>
      <c r="D32" s="4"/>
      <c r="E32" s="4"/>
      <c r="F32" s="4"/>
      <c r="G32" s="4"/>
      <c r="H32" s="4"/>
      <c r="I32" s="5"/>
      <c r="J32" s="5"/>
      <c r="L32" s="4"/>
      <c r="M32" s="5"/>
      <c r="O32" s="127">
        <f>Y32*1.06</f>
        <v>0</v>
      </c>
      <c r="P32" s="5"/>
      <c r="Q32" s="5"/>
      <c r="R32" s="5"/>
      <c r="S32" s="5"/>
      <c r="T32" s="5"/>
      <c r="U32" s="4"/>
      <c r="V32" s="4"/>
      <c r="W32" s="4"/>
      <c r="X32" s="4"/>
      <c r="Y32" s="4"/>
      <c r="Z32" s="5"/>
      <c r="AA32" s="4"/>
      <c r="AB32" s="4"/>
      <c r="AC32" s="5"/>
      <c r="AD32" s="4"/>
    </row>
    <row r="33" spans="15:15">
      <c r="O33" s="128">
        <f>Y33*1.07</f>
        <v>0</v>
      </c>
    </row>
    <row r="35" spans="15:15">
      <c r="O35" s="130">
        <f>M35*1.2*100/93</f>
        <v>0</v>
      </c>
    </row>
    <row r="37" spans="15:15">
      <c r="O37" s="129">
        <f>AC37*0.8</f>
        <v>0</v>
      </c>
    </row>
    <row r="38" spans="15:15">
      <c r="O38" s="180">
        <f>ROUNDDOWN(Y38,-2)</f>
        <v>0</v>
      </c>
    </row>
  </sheetData>
  <autoFilter ref="A2:AS22" xr:uid="{34D4CF35-6979-4BE3-82AD-5776121A3F6B}"/>
  <conditionalFormatting sqref="S23:T1048576">
    <cfRule type="expression" dxfId="20" priority="32">
      <formula>AND(OR(S23&gt;100,S23&lt;-100),S23&lt;&gt;"Разн")</formula>
    </cfRule>
  </conditionalFormatting>
  <conditionalFormatting sqref="G1 F23:J1048576 U23:U1048576 I1:J22">
    <cfRule type="expression" dxfId="19" priority="35">
      <formula>$E1 = "✔"</formula>
    </cfRule>
  </conditionalFormatting>
  <conditionalFormatting sqref="C1 Q3:Q22 B3:B22 C23:C1048576">
    <cfRule type="expression" dxfId="18" priority="31">
      <formula>OR(C1="Нет",D1 = "0")</formula>
    </cfRule>
  </conditionalFormatting>
  <conditionalFormatting sqref="V23:V9145">
    <cfRule type="containsText" dxfId="17" priority="36" operator="containsText" text="Loading">
      <formula>NOT(ISERROR(SEARCH("Loading",V23)))</formula>
    </cfRule>
    <cfRule type="expression" dxfId="16" priority="37">
      <formula>VALUE(V23)&lt;&gt;AC23</formula>
    </cfRule>
  </conditionalFormatting>
  <conditionalFormatting sqref="Q1">
    <cfRule type="expression" dxfId="15" priority="22">
      <formula>$E1 = "✔"</formula>
    </cfRule>
  </conditionalFormatting>
  <conditionalFormatting sqref="R1">
    <cfRule type="expression" dxfId="14" priority="21">
      <formula>$E1 = "✔"</formula>
    </cfRule>
  </conditionalFormatting>
  <conditionalFormatting sqref="A3:A22">
    <cfRule type="expression" dxfId="13" priority="17">
      <formula>AND(($Q3-$M3)=0,($R3-$P3)=0)</formula>
    </cfRule>
  </conditionalFormatting>
  <conditionalFormatting sqref="R3:R22 D3:D22">
    <cfRule type="expression" dxfId="12" priority="130">
      <formula>OR(E3="Нет",G3 = "0")</formula>
    </cfRule>
  </conditionalFormatting>
  <conditionalFormatting sqref="S1:S22">
    <cfRule type="expression" dxfId="11" priority="16">
      <formula>AND(OR(S1&gt;50,S1&lt;-50),S1&lt;&gt;"Разн")</formula>
    </cfRule>
  </conditionalFormatting>
  <conditionalFormatting sqref="T1:T22">
    <cfRule type="expression" dxfId="10" priority="15">
      <formula>AND(OR(T1&gt;0,T1&lt;0),T1&lt;&gt;"Разн")</formula>
    </cfRule>
  </conditionalFormatting>
  <conditionalFormatting sqref="C3:C22">
    <cfRule type="expression" dxfId="9" priority="13">
      <formula>OR(D3="N",E3="0")</formula>
    </cfRule>
  </conditionalFormatting>
  <conditionalFormatting sqref="W3:W22">
    <cfRule type="cellIs" dxfId="8" priority="11" operator="lessThan">
      <formula>0</formula>
    </cfRule>
  </conditionalFormatting>
  <conditionalFormatting sqref="X3:X22 V3:V22">
    <cfRule type="cellIs" dxfId="7" priority="10" operator="lessThan">
      <formula>$U$1</formula>
    </cfRule>
  </conditionalFormatting>
  <conditionalFormatting sqref="Z3:Z22 AE3:AE22 AJ3:AJ22 AO3:AO22">
    <cfRule type="expression" dxfId="6" priority="12">
      <formula>VALUE(Z3)&lt;&gt;AC3</formula>
    </cfRule>
  </conditionalFormatting>
  <conditionalFormatting sqref="F3:H22">
    <cfRule type="expression" dxfId="5" priority="133">
      <formula>OR(H3="Нет",I3 = "0")</formula>
    </cfRule>
  </conditionalFormatting>
  <conditionalFormatting sqref="E3:E22">
    <cfRule type="expression" dxfId="4" priority="136">
      <formula>OR(G3="Нет",I3 = "0")</formula>
    </cfRule>
  </conditionalFormatting>
  <conditionalFormatting sqref="F1">
    <cfRule type="expression" dxfId="3" priority="5">
      <formula>$E1 = "✔"</formula>
    </cfRule>
  </conditionalFormatting>
  <conditionalFormatting sqref="H1">
    <cfRule type="expression" dxfId="2" priority="3">
      <formula>$E1 = "✔"</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2CB6-D73C-4FC2-BF24-458A03BADB9A}">
  <sheetPr codeName="Лист10">
    <tabColor theme="4" tint="0.39997558519241921"/>
  </sheetPr>
  <dimension ref="A1:C271"/>
  <sheetViews>
    <sheetView topLeftCell="A5" workbookViewId="0">
      <selection activeCell="B32" sqref="B32:B34"/>
    </sheetView>
  </sheetViews>
  <sheetFormatPr defaultRowHeight="15"/>
  <cols>
    <col min="1" max="1" width="7.140625" style="4" customWidth="1"/>
    <col min="2" max="2" width="19.5703125" style="5" customWidth="1"/>
    <col min="3" max="3" width="8.140625" style="6" customWidth="1"/>
  </cols>
  <sheetData>
    <row r="1" spans="1:3">
      <c r="C1" s="6" t="s">
        <v>28377</v>
      </c>
    </row>
    <row r="2" spans="1:3">
      <c r="A2" s="13" t="s">
        <v>1</v>
      </c>
      <c r="B2" s="30" t="s">
        <v>28810</v>
      </c>
      <c r="C2" s="14" t="s">
        <v>27219</v>
      </c>
    </row>
    <row r="3" spans="1:3">
      <c r="A3" s="12">
        <v>779</v>
      </c>
      <c r="B3" s="30">
        <v>3495</v>
      </c>
      <c r="C3" s="14" t="s">
        <v>3461</v>
      </c>
    </row>
    <row r="4" spans="1:3">
      <c r="A4" s="12">
        <v>4043</v>
      </c>
      <c r="B4" s="31">
        <v>3577</v>
      </c>
      <c r="C4" s="21" t="s">
        <v>2461</v>
      </c>
    </row>
    <row r="5" spans="1:3">
      <c r="A5" s="12">
        <v>4044</v>
      </c>
      <c r="B5" s="31">
        <v>3975</v>
      </c>
      <c r="C5" s="14" t="s">
        <v>2461</v>
      </c>
    </row>
    <row r="6" spans="1:3">
      <c r="A6" s="12">
        <v>4047</v>
      </c>
      <c r="B6" s="31">
        <v>5339</v>
      </c>
      <c r="C6" s="14" t="s">
        <v>2461</v>
      </c>
    </row>
    <row r="7" spans="1:3">
      <c r="A7" s="12">
        <v>1518</v>
      </c>
      <c r="B7" s="31">
        <v>5521</v>
      </c>
      <c r="C7" s="14" t="s">
        <v>1473</v>
      </c>
    </row>
    <row r="8" spans="1:3">
      <c r="A8" s="12">
        <v>4049</v>
      </c>
      <c r="B8" s="31">
        <v>5637</v>
      </c>
      <c r="C8" s="14" t="s">
        <v>2461</v>
      </c>
    </row>
    <row r="9" spans="1:3">
      <c r="A9" s="12">
        <v>4046</v>
      </c>
      <c r="B9" s="31">
        <v>6129</v>
      </c>
      <c r="C9" s="14" t="s">
        <v>2461</v>
      </c>
    </row>
    <row r="10" spans="1:3">
      <c r="A10" s="12">
        <v>29539</v>
      </c>
      <c r="B10" s="31">
        <v>94224</v>
      </c>
      <c r="C10" s="14" t="s">
        <v>1133</v>
      </c>
    </row>
    <row r="11" spans="1:3">
      <c r="A11" s="12">
        <v>1421</v>
      </c>
      <c r="B11" s="31">
        <v>94714</v>
      </c>
      <c r="C11" s="21" t="s">
        <v>1133</v>
      </c>
    </row>
    <row r="12" spans="1:3">
      <c r="A12" s="12">
        <v>29547</v>
      </c>
      <c r="B12" s="31">
        <v>94847</v>
      </c>
      <c r="C12" s="14" t="s">
        <v>1133</v>
      </c>
    </row>
    <row r="13" spans="1:3">
      <c r="A13" s="12">
        <v>775</v>
      </c>
      <c r="B13" s="30">
        <v>801122</v>
      </c>
      <c r="C13" s="21" t="s">
        <v>3461</v>
      </c>
    </row>
    <row r="14" spans="1:3">
      <c r="A14" s="12">
        <v>13994</v>
      </c>
      <c r="B14" s="30">
        <v>809726</v>
      </c>
      <c r="C14" s="21" t="s">
        <v>3461</v>
      </c>
    </row>
    <row r="15" spans="1:3">
      <c r="A15" s="12">
        <v>29548</v>
      </c>
      <c r="B15" s="31">
        <v>941059</v>
      </c>
      <c r="C15" s="14" t="s">
        <v>1133</v>
      </c>
    </row>
    <row r="16" spans="1:3">
      <c r="A16" s="12">
        <v>29542</v>
      </c>
      <c r="B16" s="31">
        <v>941071</v>
      </c>
      <c r="C16" s="14" t="s">
        <v>1133</v>
      </c>
    </row>
    <row r="17" spans="1:3">
      <c r="A17" s="12">
        <v>29545</v>
      </c>
      <c r="B17" s="31">
        <v>941072</v>
      </c>
      <c r="C17" s="14" t="s">
        <v>1133</v>
      </c>
    </row>
    <row r="18" spans="1:3" ht="25.5">
      <c r="A18" s="17">
        <v>36167</v>
      </c>
      <c r="B18" s="32">
        <v>19030310</v>
      </c>
      <c r="C18" s="14" t="s">
        <v>648</v>
      </c>
    </row>
    <row r="19" spans="1:3">
      <c r="A19" s="18">
        <v>10211</v>
      </c>
      <c r="B19" s="33">
        <v>620331900</v>
      </c>
      <c r="C19" s="14" t="s">
        <v>2211</v>
      </c>
    </row>
    <row r="20" spans="1:3">
      <c r="A20" s="12">
        <v>29559</v>
      </c>
      <c r="B20" s="31" t="s">
        <v>4492</v>
      </c>
      <c r="C20" s="14" t="s">
        <v>1362</v>
      </c>
    </row>
    <row r="21" spans="1:3">
      <c r="A21" s="12">
        <v>29516</v>
      </c>
      <c r="B21" s="31" t="s">
        <v>1142</v>
      </c>
      <c r="C21" s="14" t="s">
        <v>1133</v>
      </c>
    </row>
    <row r="22" spans="1:3" ht="25.5">
      <c r="A22" s="12">
        <v>12975</v>
      </c>
      <c r="B22" s="30" t="s">
        <v>223</v>
      </c>
      <c r="C22" s="21" t="s">
        <v>648</v>
      </c>
    </row>
    <row r="23" spans="1:3" ht="25.5">
      <c r="A23" s="12">
        <v>25416</v>
      </c>
      <c r="B23" s="31" t="s">
        <v>366</v>
      </c>
      <c r="C23" s="14" t="s">
        <v>3473</v>
      </c>
    </row>
    <row r="24" spans="1:3" ht="25.5">
      <c r="A24" s="12">
        <v>20667</v>
      </c>
      <c r="B24" s="30" t="s">
        <v>318</v>
      </c>
      <c r="C24" s="21" t="s">
        <v>648</v>
      </c>
    </row>
    <row r="25" spans="1:3" ht="25.5">
      <c r="A25" s="12">
        <v>11278</v>
      </c>
      <c r="B25" s="31" t="s">
        <v>209</v>
      </c>
      <c r="C25" s="14" t="s">
        <v>648</v>
      </c>
    </row>
    <row r="26" spans="1:3" ht="25.5">
      <c r="A26" s="12">
        <v>11310</v>
      </c>
      <c r="B26" s="31" t="s">
        <v>212</v>
      </c>
      <c r="C26" s="14" t="s">
        <v>648</v>
      </c>
    </row>
    <row r="27" spans="1:3">
      <c r="A27" s="12">
        <v>27278</v>
      </c>
      <c r="B27" s="31" t="s">
        <v>2162</v>
      </c>
      <c r="C27" s="14" t="s">
        <v>28551</v>
      </c>
    </row>
    <row r="28" spans="1:3">
      <c r="A28" s="12">
        <v>1282</v>
      </c>
      <c r="B28" s="31" t="s">
        <v>9</v>
      </c>
      <c r="C28" s="21" t="s">
        <v>13467</v>
      </c>
    </row>
    <row r="29" spans="1:3">
      <c r="A29" s="12">
        <v>12966</v>
      </c>
      <c r="B29" s="31" t="s">
        <v>220</v>
      </c>
      <c r="C29" s="14" t="s">
        <v>1563</v>
      </c>
    </row>
    <row r="30" spans="1:3">
      <c r="A30" s="12">
        <v>12968</v>
      </c>
      <c r="B30" s="31" t="s">
        <v>222</v>
      </c>
      <c r="C30" s="14" t="s">
        <v>1563</v>
      </c>
    </row>
    <row r="31" spans="1:3">
      <c r="A31" s="12">
        <v>12965</v>
      </c>
      <c r="B31" s="31" t="s">
        <v>219</v>
      </c>
      <c r="C31" s="14" t="s">
        <v>1563</v>
      </c>
    </row>
    <row r="32" spans="1:3">
      <c r="A32" s="12">
        <v>29555</v>
      </c>
      <c r="B32" s="31" t="s">
        <v>4490</v>
      </c>
      <c r="C32" s="14" t="s">
        <v>1362</v>
      </c>
    </row>
    <row r="33" spans="1:3">
      <c r="A33" s="12">
        <v>29558</v>
      </c>
      <c r="B33" s="31" t="s">
        <v>1360</v>
      </c>
      <c r="C33" s="14" t="s">
        <v>1362</v>
      </c>
    </row>
    <row r="34" spans="1:3">
      <c r="A34" s="12">
        <v>29574</v>
      </c>
      <c r="B34" s="30" t="s">
        <v>4495</v>
      </c>
      <c r="C34" s="14" t="s">
        <v>1473</v>
      </c>
    </row>
    <row r="35" spans="1:3" ht="25.5">
      <c r="A35" s="12">
        <v>29444</v>
      </c>
      <c r="B35" s="31" t="s">
        <v>600</v>
      </c>
      <c r="C35" s="14" t="s">
        <v>587</v>
      </c>
    </row>
    <row r="36" spans="1:3" ht="25.5">
      <c r="A36" s="12">
        <v>31369</v>
      </c>
      <c r="B36" s="31" t="s">
        <v>4434</v>
      </c>
      <c r="C36" s="14" t="s">
        <v>3473</v>
      </c>
    </row>
    <row r="37" spans="1:3">
      <c r="A37" s="12">
        <v>29647</v>
      </c>
      <c r="B37" s="31" t="s">
        <v>2545</v>
      </c>
      <c r="C37" s="14" t="s">
        <v>2544</v>
      </c>
    </row>
    <row r="38" spans="1:3">
      <c r="A38" s="12">
        <v>29564</v>
      </c>
      <c r="B38" s="30" t="s">
        <v>1496</v>
      </c>
      <c r="C38" s="14" t="s">
        <v>1473</v>
      </c>
    </row>
    <row r="39" spans="1:3">
      <c r="A39" s="12">
        <v>29515</v>
      </c>
      <c r="B39" s="30" t="s">
        <v>1140</v>
      </c>
      <c r="C39" s="21" t="s">
        <v>1133</v>
      </c>
    </row>
    <row r="40" spans="1:3" ht="25.5">
      <c r="A40" s="12">
        <v>29434</v>
      </c>
      <c r="B40" s="31" t="s">
        <v>585</v>
      </c>
      <c r="C40" s="21" t="s">
        <v>587</v>
      </c>
    </row>
    <row r="41" spans="1:3">
      <c r="A41" s="12">
        <v>29522</v>
      </c>
      <c r="B41" s="30" t="s">
        <v>1159</v>
      </c>
      <c r="C41" s="14" t="s">
        <v>1133</v>
      </c>
    </row>
    <row r="42" spans="1:3" ht="25.5">
      <c r="A42" s="12">
        <v>29443</v>
      </c>
      <c r="B42" s="31" t="s">
        <v>598</v>
      </c>
      <c r="C42" s="14" t="s">
        <v>587</v>
      </c>
    </row>
    <row r="43" spans="1:3" ht="25.5">
      <c r="A43" s="12">
        <v>29442</v>
      </c>
      <c r="B43" s="31" t="s">
        <v>596</v>
      </c>
      <c r="C43" s="14" t="s">
        <v>587</v>
      </c>
    </row>
    <row r="44" spans="1:3">
      <c r="A44" s="12">
        <v>29575</v>
      </c>
      <c r="B44" s="30" t="s">
        <v>1522</v>
      </c>
      <c r="C44" s="14" t="s">
        <v>1473</v>
      </c>
    </row>
    <row r="45" spans="1:3" ht="25.5">
      <c r="A45" s="12">
        <v>29460</v>
      </c>
      <c r="B45" s="30" t="s">
        <v>4457</v>
      </c>
      <c r="C45" s="14" t="s">
        <v>587</v>
      </c>
    </row>
    <row r="46" spans="1:3" ht="25.5">
      <c r="A46" s="12">
        <v>29458</v>
      </c>
      <c r="B46" s="31" t="s">
        <v>609</v>
      </c>
      <c r="C46" s="14" t="s">
        <v>587</v>
      </c>
    </row>
    <row r="47" spans="1:3">
      <c r="A47" s="12">
        <v>29572</v>
      </c>
      <c r="B47" s="30" t="s">
        <v>1515</v>
      </c>
      <c r="C47" s="14" t="s">
        <v>1473</v>
      </c>
    </row>
    <row r="48" spans="1:3" ht="25.5">
      <c r="A48" s="12">
        <v>29457</v>
      </c>
      <c r="B48" s="31" t="s">
        <v>607</v>
      </c>
      <c r="C48" s="14" t="s">
        <v>587</v>
      </c>
    </row>
    <row r="49" spans="1:3" ht="25.5">
      <c r="A49" s="12">
        <v>29436</v>
      </c>
      <c r="B49" s="31" t="s">
        <v>590</v>
      </c>
      <c r="C49" s="21" t="s">
        <v>587</v>
      </c>
    </row>
    <row r="50" spans="1:3" ht="25.5">
      <c r="A50" s="12">
        <v>29438</v>
      </c>
      <c r="B50" s="31" t="s">
        <v>592</v>
      </c>
      <c r="C50" s="14" t="s">
        <v>587</v>
      </c>
    </row>
    <row r="51" spans="1:3" ht="25.5">
      <c r="A51" s="12">
        <v>29440</v>
      </c>
      <c r="B51" s="31" t="s">
        <v>594</v>
      </c>
      <c r="C51" s="14" t="s">
        <v>587</v>
      </c>
    </row>
    <row r="52" spans="1:3">
      <c r="A52" s="12">
        <v>29525</v>
      </c>
      <c r="B52" s="31" t="s">
        <v>4471</v>
      </c>
      <c r="C52" s="14" t="s">
        <v>1133</v>
      </c>
    </row>
    <row r="53" spans="1:3" ht="25.5">
      <c r="A53" s="12">
        <v>29445</v>
      </c>
      <c r="B53" s="31" t="s">
        <v>602</v>
      </c>
      <c r="C53" s="14" t="s">
        <v>587</v>
      </c>
    </row>
    <row r="54" spans="1:3" ht="25.5">
      <c r="A54" s="12">
        <v>29455</v>
      </c>
      <c r="B54" s="30" t="s">
        <v>4455</v>
      </c>
      <c r="C54" s="14" t="s">
        <v>587</v>
      </c>
    </row>
    <row r="55" spans="1:3" ht="25.5">
      <c r="A55" s="12">
        <v>29435</v>
      </c>
      <c r="B55" s="31" t="s">
        <v>588</v>
      </c>
      <c r="C55" s="14" t="s">
        <v>587</v>
      </c>
    </row>
    <row r="56" spans="1:3" ht="15.75" thickBot="1">
      <c r="A56" s="12">
        <v>4285</v>
      </c>
      <c r="B56" s="34" t="s">
        <v>169</v>
      </c>
      <c r="C56" s="22" t="s">
        <v>1473</v>
      </c>
    </row>
    <row r="57" spans="1:3" ht="26.25" thickTop="1">
      <c r="A57" s="12">
        <v>29448</v>
      </c>
      <c r="B57" s="31" t="s">
        <v>604</v>
      </c>
      <c r="C57" s="21" t="s">
        <v>587</v>
      </c>
    </row>
    <row r="58" spans="1:3" ht="25.5">
      <c r="A58" s="12">
        <v>31371</v>
      </c>
      <c r="B58" s="31" t="s">
        <v>3480</v>
      </c>
      <c r="C58" s="14" t="s">
        <v>3473</v>
      </c>
    </row>
    <row r="59" spans="1:3" ht="25.5">
      <c r="A59" s="12">
        <v>31373</v>
      </c>
      <c r="B59" s="31" t="s">
        <v>3486</v>
      </c>
      <c r="C59" s="14" t="s">
        <v>3473</v>
      </c>
    </row>
    <row r="60" spans="1:3" ht="25.5">
      <c r="A60" s="12">
        <v>31372</v>
      </c>
      <c r="B60" s="31" t="s">
        <v>3483</v>
      </c>
      <c r="C60" s="14" t="s">
        <v>3473</v>
      </c>
    </row>
    <row r="61" spans="1:3" ht="25.5">
      <c r="A61" s="12">
        <v>29384</v>
      </c>
      <c r="B61" s="31" t="s">
        <v>4439</v>
      </c>
      <c r="C61" s="14" t="s">
        <v>384</v>
      </c>
    </row>
    <row r="62" spans="1:3">
      <c r="A62" s="12">
        <v>29551</v>
      </c>
      <c r="B62" s="31" t="s">
        <v>4488</v>
      </c>
      <c r="C62" s="14" t="s">
        <v>1133</v>
      </c>
    </row>
    <row r="63" spans="1:3">
      <c r="A63" s="12">
        <v>29553</v>
      </c>
      <c r="B63" s="31" t="s">
        <v>4429</v>
      </c>
      <c r="C63" s="14" t="s">
        <v>1133</v>
      </c>
    </row>
    <row r="64" spans="1:3">
      <c r="A64" s="12">
        <v>30922</v>
      </c>
      <c r="B64" s="36" t="s">
        <v>7132</v>
      </c>
      <c r="C64" s="21" t="s">
        <v>2548</v>
      </c>
    </row>
    <row r="65" spans="1:3">
      <c r="A65" s="12">
        <v>29626</v>
      </c>
      <c r="B65" s="31" t="s">
        <v>2542</v>
      </c>
      <c r="C65" s="14" t="s">
        <v>2544</v>
      </c>
    </row>
    <row r="66" spans="1:3">
      <c r="A66" s="12">
        <v>29625</v>
      </c>
      <c r="B66" s="31" t="s">
        <v>4504</v>
      </c>
      <c r="C66" s="14" t="s">
        <v>2544</v>
      </c>
    </row>
    <row r="67" spans="1:3">
      <c r="A67" s="12">
        <v>29628</v>
      </c>
      <c r="B67" s="31" t="s">
        <v>4426</v>
      </c>
      <c r="C67" s="14" t="s">
        <v>2544</v>
      </c>
    </row>
    <row r="68" spans="1:3">
      <c r="A68" s="12">
        <v>11366</v>
      </c>
      <c r="B68" s="31" t="s">
        <v>213</v>
      </c>
      <c r="C68" s="21" t="s">
        <v>634</v>
      </c>
    </row>
    <row r="69" spans="1:3">
      <c r="A69" s="12">
        <v>19783</v>
      </c>
      <c r="B69" s="31" t="s">
        <v>311</v>
      </c>
      <c r="C69" s="21" t="s">
        <v>634</v>
      </c>
    </row>
    <row r="70" spans="1:3">
      <c r="A70" s="12">
        <v>12791</v>
      </c>
      <c r="B70" s="31" t="s">
        <v>216</v>
      </c>
      <c r="C70" s="21" t="s">
        <v>634</v>
      </c>
    </row>
    <row r="71" spans="1:3">
      <c r="A71" s="12">
        <v>12792</v>
      </c>
      <c r="B71" s="31" t="s">
        <v>217</v>
      </c>
      <c r="C71" s="14" t="s">
        <v>634</v>
      </c>
    </row>
    <row r="72" spans="1:3">
      <c r="A72" s="12">
        <v>12793</v>
      </c>
      <c r="B72" s="31" t="s">
        <v>218</v>
      </c>
      <c r="C72" s="14" t="s">
        <v>634</v>
      </c>
    </row>
    <row r="73" spans="1:3" ht="25.5">
      <c r="A73" s="12">
        <v>29467</v>
      </c>
      <c r="B73" s="31" t="s">
        <v>623</v>
      </c>
      <c r="C73" s="14" t="s">
        <v>587</v>
      </c>
    </row>
    <row r="74" spans="1:3" ht="25.5">
      <c r="A74" s="12">
        <v>29469</v>
      </c>
      <c r="B74" s="31" t="s">
        <v>4460</v>
      </c>
      <c r="C74" s="21" t="s">
        <v>587</v>
      </c>
    </row>
    <row r="75" spans="1:3" ht="25.5">
      <c r="A75" s="12">
        <v>29471</v>
      </c>
      <c r="B75" s="31" t="s">
        <v>628</v>
      </c>
      <c r="C75" s="14" t="s">
        <v>587</v>
      </c>
    </row>
    <row r="76" spans="1:3" ht="25.5">
      <c r="A76" s="12">
        <v>29470</v>
      </c>
      <c r="B76" s="31" t="s">
        <v>625</v>
      </c>
      <c r="C76" s="14" t="s">
        <v>587</v>
      </c>
    </row>
    <row r="77" spans="1:3" ht="25.5">
      <c r="A77" s="12">
        <v>29463</v>
      </c>
      <c r="B77" s="30" t="s">
        <v>619</v>
      </c>
      <c r="C77" s="21" t="s">
        <v>587</v>
      </c>
    </row>
    <row r="78" spans="1:3" ht="25.5">
      <c r="A78" s="12">
        <v>29472</v>
      </c>
      <c r="B78" s="30" t="s">
        <v>630</v>
      </c>
      <c r="C78" s="14" t="s">
        <v>587</v>
      </c>
    </row>
    <row r="79" spans="1:3" ht="25.5">
      <c r="A79" s="12">
        <v>29466</v>
      </c>
      <c r="B79" s="31" t="s">
        <v>621</v>
      </c>
      <c r="C79" s="21" t="s">
        <v>587</v>
      </c>
    </row>
    <row r="80" spans="1:3" ht="25.5">
      <c r="A80" s="12">
        <v>29473</v>
      </c>
      <c r="B80" s="30" t="s">
        <v>632</v>
      </c>
      <c r="C80" s="14" t="s">
        <v>587</v>
      </c>
    </row>
    <row r="81" spans="1:3">
      <c r="A81" s="12">
        <v>10068</v>
      </c>
      <c r="B81" s="31" t="s">
        <v>201</v>
      </c>
      <c r="C81" s="14" t="s">
        <v>3491</v>
      </c>
    </row>
    <row r="82" spans="1:3">
      <c r="A82" s="12">
        <v>10067</v>
      </c>
      <c r="B82" s="31" t="s">
        <v>200</v>
      </c>
      <c r="C82" s="14" t="s">
        <v>3491</v>
      </c>
    </row>
    <row r="83" spans="1:3">
      <c r="A83" s="12">
        <v>10066</v>
      </c>
      <c r="B83" s="31" t="s">
        <v>199</v>
      </c>
      <c r="C83" s="14" t="s">
        <v>3491</v>
      </c>
    </row>
    <row r="84" spans="1:3">
      <c r="A84" s="12">
        <v>29524</v>
      </c>
      <c r="B84" s="31" t="s">
        <v>4470</v>
      </c>
      <c r="C84" s="14" t="s">
        <v>1341</v>
      </c>
    </row>
    <row r="85" spans="1:3">
      <c r="A85" s="12">
        <v>29530</v>
      </c>
      <c r="B85" s="31" t="s">
        <v>4475</v>
      </c>
      <c r="C85" s="14" t="s">
        <v>1341</v>
      </c>
    </row>
    <row r="86" spans="1:3">
      <c r="A86" s="12">
        <v>29526</v>
      </c>
      <c r="B86" s="31" t="s">
        <v>4472</v>
      </c>
      <c r="C86" s="14" t="s">
        <v>1341</v>
      </c>
    </row>
    <row r="87" spans="1:3">
      <c r="A87" s="12">
        <v>29528</v>
      </c>
      <c r="B87" s="31" t="s">
        <v>4474</v>
      </c>
      <c r="C87" s="14" t="s">
        <v>1341</v>
      </c>
    </row>
    <row r="88" spans="1:3">
      <c r="A88" s="12">
        <v>29531</v>
      </c>
      <c r="B88" s="31" t="s">
        <v>4476</v>
      </c>
      <c r="C88" s="14" t="s">
        <v>1341</v>
      </c>
    </row>
    <row r="89" spans="1:3">
      <c r="A89" s="12">
        <v>29534</v>
      </c>
      <c r="B89" s="31" t="s">
        <v>4478</v>
      </c>
      <c r="C89" s="14" t="s">
        <v>1341</v>
      </c>
    </row>
    <row r="90" spans="1:3">
      <c r="A90" s="12">
        <v>29544</v>
      </c>
      <c r="B90" s="36" t="s">
        <v>5117</v>
      </c>
      <c r="C90" s="14" t="s">
        <v>1341</v>
      </c>
    </row>
    <row r="91" spans="1:3">
      <c r="A91" s="12">
        <v>29535</v>
      </c>
      <c r="B91" s="31" t="s">
        <v>4479</v>
      </c>
      <c r="C91" s="14" t="s">
        <v>1341</v>
      </c>
    </row>
    <row r="92" spans="1:3">
      <c r="A92" s="12">
        <v>29537</v>
      </c>
      <c r="B92" s="31" t="s">
        <v>4481</v>
      </c>
      <c r="C92" s="14" t="s">
        <v>1341</v>
      </c>
    </row>
    <row r="93" spans="1:3">
      <c r="A93" s="12">
        <v>29538</v>
      </c>
      <c r="B93" s="31" t="s">
        <v>4482</v>
      </c>
      <c r="C93" s="14" t="s">
        <v>1341</v>
      </c>
    </row>
    <row r="94" spans="1:3">
      <c r="A94" s="12">
        <v>29540</v>
      </c>
      <c r="B94" s="31" t="s">
        <v>4483</v>
      </c>
      <c r="C94" s="14" t="s">
        <v>1341</v>
      </c>
    </row>
    <row r="95" spans="1:3">
      <c r="A95" s="12">
        <v>29541</v>
      </c>
      <c r="B95" s="31" t="s">
        <v>4484</v>
      </c>
      <c r="C95" s="14" t="s">
        <v>1341</v>
      </c>
    </row>
    <row r="96" spans="1:3">
      <c r="A96" s="12">
        <v>29543</v>
      </c>
      <c r="B96" s="31" t="s">
        <v>4485</v>
      </c>
      <c r="C96" s="14" t="s">
        <v>1341</v>
      </c>
    </row>
    <row r="97" spans="1:3">
      <c r="A97" s="12">
        <v>4706</v>
      </c>
      <c r="B97" s="31" t="s">
        <v>173</v>
      </c>
      <c r="C97" s="21" t="s">
        <v>1377</v>
      </c>
    </row>
    <row r="98" spans="1:3">
      <c r="A98" s="12">
        <v>4737</v>
      </c>
      <c r="B98" s="31" t="s">
        <v>187</v>
      </c>
      <c r="C98" s="21" t="s">
        <v>1377</v>
      </c>
    </row>
    <row r="99" spans="1:3">
      <c r="A99" s="12">
        <v>4734</v>
      </c>
      <c r="B99" s="31" t="s">
        <v>186</v>
      </c>
      <c r="C99" s="21" t="s">
        <v>1377</v>
      </c>
    </row>
    <row r="100" spans="1:3">
      <c r="A100" s="12">
        <v>29609</v>
      </c>
      <c r="B100" s="31" t="s">
        <v>2471</v>
      </c>
      <c r="C100" s="14" t="s">
        <v>2473</v>
      </c>
    </row>
    <row r="101" spans="1:3">
      <c r="A101" s="12">
        <v>29607</v>
      </c>
      <c r="B101" s="31" t="s">
        <v>4500</v>
      </c>
      <c r="C101" s="14" t="s">
        <v>2473</v>
      </c>
    </row>
    <row r="102" spans="1:3">
      <c r="A102" s="12">
        <v>4716</v>
      </c>
      <c r="B102" s="31" t="s">
        <v>174</v>
      </c>
      <c r="C102" s="14" t="s">
        <v>1377</v>
      </c>
    </row>
    <row r="103" spans="1:3">
      <c r="A103" s="12">
        <v>4717</v>
      </c>
      <c r="B103" s="31" t="s">
        <v>175</v>
      </c>
      <c r="C103" s="14" t="s">
        <v>1377</v>
      </c>
    </row>
    <row r="104" spans="1:3">
      <c r="A104" s="12">
        <v>4718</v>
      </c>
      <c r="B104" s="31" t="s">
        <v>176</v>
      </c>
      <c r="C104" s="14" t="s">
        <v>1377</v>
      </c>
    </row>
    <row r="105" spans="1:3">
      <c r="A105" s="12">
        <v>4722</v>
      </c>
      <c r="B105" s="31" t="s">
        <v>178</v>
      </c>
      <c r="C105" s="14" t="s">
        <v>1377</v>
      </c>
    </row>
    <row r="106" spans="1:3">
      <c r="A106" s="12">
        <v>4727</v>
      </c>
      <c r="B106" s="31" t="s">
        <v>183</v>
      </c>
      <c r="C106" s="21" t="s">
        <v>1377</v>
      </c>
    </row>
    <row r="107" spans="1:3">
      <c r="A107" s="12">
        <v>4721</v>
      </c>
      <c r="B107" s="31" t="s">
        <v>177</v>
      </c>
      <c r="C107" s="14" t="s">
        <v>1377</v>
      </c>
    </row>
    <row r="108" spans="1:3">
      <c r="A108" s="12">
        <v>4726</v>
      </c>
      <c r="B108" s="31" t="s">
        <v>182</v>
      </c>
      <c r="C108" s="14" t="s">
        <v>1377</v>
      </c>
    </row>
    <row r="109" spans="1:3">
      <c r="A109" s="12">
        <v>4724</v>
      </c>
      <c r="B109" s="31" t="s">
        <v>180</v>
      </c>
      <c r="C109" s="14" t="s">
        <v>1377</v>
      </c>
    </row>
    <row r="110" spans="1:3">
      <c r="A110" s="12">
        <v>4729</v>
      </c>
      <c r="B110" s="31" t="s">
        <v>185</v>
      </c>
      <c r="C110" s="14" t="s">
        <v>1377</v>
      </c>
    </row>
    <row r="111" spans="1:3">
      <c r="A111" s="12">
        <v>4728</v>
      </c>
      <c r="B111" s="31" t="s">
        <v>184</v>
      </c>
      <c r="C111" s="14" t="s">
        <v>1377</v>
      </c>
    </row>
    <row r="112" spans="1:3">
      <c r="A112" s="12">
        <v>4723</v>
      </c>
      <c r="B112" s="31" t="s">
        <v>179</v>
      </c>
      <c r="C112" s="14" t="s">
        <v>1377</v>
      </c>
    </row>
    <row r="113" spans="1:3">
      <c r="A113" s="12">
        <v>4725</v>
      </c>
      <c r="B113" s="31" t="s">
        <v>181</v>
      </c>
      <c r="C113" s="14" t="s">
        <v>1377</v>
      </c>
    </row>
    <row r="114" spans="1:3">
      <c r="A114" s="12">
        <v>32401</v>
      </c>
      <c r="B114" s="31" t="s">
        <v>2070</v>
      </c>
      <c r="C114" s="21" t="s">
        <v>1675</v>
      </c>
    </row>
    <row r="115" spans="1:3">
      <c r="A115" s="12">
        <v>32403</v>
      </c>
      <c r="B115" s="31" t="s">
        <v>2129</v>
      </c>
      <c r="C115" s="14" t="s">
        <v>1675</v>
      </c>
    </row>
    <row r="116" spans="1:3">
      <c r="A116" s="12">
        <v>13077</v>
      </c>
      <c r="B116" s="31" t="s">
        <v>227</v>
      </c>
      <c r="C116" s="14" t="s">
        <v>1675</v>
      </c>
    </row>
    <row r="117" spans="1:3">
      <c r="A117" s="12">
        <v>13076</v>
      </c>
      <c r="B117" s="31" t="s">
        <v>226</v>
      </c>
      <c r="C117" s="14" t="s">
        <v>1675</v>
      </c>
    </row>
    <row r="118" spans="1:3">
      <c r="A118" s="12">
        <v>13075</v>
      </c>
      <c r="B118" s="31" t="s">
        <v>225</v>
      </c>
      <c r="C118" s="14" t="s">
        <v>1675</v>
      </c>
    </row>
    <row r="119" spans="1:3">
      <c r="A119" s="12">
        <v>13074</v>
      </c>
      <c r="B119" s="31" t="s">
        <v>224</v>
      </c>
      <c r="C119" s="14" t="s">
        <v>1675</v>
      </c>
    </row>
    <row r="120" spans="1:3">
      <c r="A120" s="12">
        <v>32716</v>
      </c>
      <c r="B120" s="36" t="s">
        <v>1800</v>
      </c>
      <c r="C120" s="21" t="s">
        <v>1675</v>
      </c>
    </row>
    <row r="121" spans="1:3">
      <c r="A121" s="12">
        <v>32688</v>
      </c>
      <c r="B121" s="37" t="s">
        <v>1822</v>
      </c>
      <c r="C121" s="14" t="s">
        <v>1675</v>
      </c>
    </row>
    <row r="122" spans="1:3">
      <c r="A122" s="17">
        <v>38253</v>
      </c>
      <c r="B122" s="35" t="s">
        <v>1639</v>
      </c>
      <c r="C122" s="14" t="s">
        <v>1570</v>
      </c>
    </row>
    <row r="123" spans="1:3">
      <c r="A123" s="17">
        <v>38254</v>
      </c>
      <c r="B123" s="35" t="s">
        <v>1641</v>
      </c>
      <c r="C123" s="14" t="s">
        <v>1570</v>
      </c>
    </row>
    <row r="124" spans="1:3">
      <c r="A124" s="12">
        <v>1435</v>
      </c>
      <c r="B124" s="30" t="s">
        <v>29</v>
      </c>
      <c r="C124" s="14" t="s">
        <v>1473</v>
      </c>
    </row>
    <row r="125" spans="1:3">
      <c r="A125" s="12">
        <v>29554</v>
      </c>
      <c r="B125" s="30" t="s">
        <v>1482</v>
      </c>
      <c r="C125" s="21" t="s">
        <v>1473</v>
      </c>
    </row>
    <row r="126" spans="1:3">
      <c r="A126" s="18">
        <v>13800</v>
      </c>
      <c r="B126" s="38" t="s">
        <v>231</v>
      </c>
      <c r="C126" s="14" t="s">
        <v>1473</v>
      </c>
    </row>
    <row r="127" spans="1:3">
      <c r="A127" s="12">
        <v>13802</v>
      </c>
      <c r="B127" s="30" t="s">
        <v>233</v>
      </c>
      <c r="C127" s="14" t="s">
        <v>1473</v>
      </c>
    </row>
    <row r="128" spans="1:3">
      <c r="A128" s="12">
        <v>29561</v>
      </c>
      <c r="B128" s="30" t="s">
        <v>5</v>
      </c>
      <c r="C128" s="21" t="s">
        <v>1473</v>
      </c>
    </row>
    <row r="129" spans="1:3">
      <c r="A129" s="12">
        <v>29513</v>
      </c>
      <c r="B129" s="31" t="s">
        <v>4469</v>
      </c>
      <c r="C129" s="14" t="s">
        <v>1133</v>
      </c>
    </row>
    <row r="130" spans="1:3">
      <c r="A130" s="12">
        <v>29511</v>
      </c>
      <c r="B130" s="30" t="s">
        <v>1134</v>
      </c>
      <c r="C130" s="14" t="s">
        <v>1133</v>
      </c>
    </row>
    <row r="131" spans="1:3">
      <c r="A131" s="12">
        <v>29505</v>
      </c>
      <c r="B131" s="31" t="s">
        <v>4467</v>
      </c>
      <c r="C131" s="14" t="s">
        <v>1133</v>
      </c>
    </row>
    <row r="132" spans="1:3">
      <c r="A132" s="12">
        <v>29509</v>
      </c>
      <c r="B132" s="31" t="s">
        <v>4468</v>
      </c>
      <c r="C132" s="14" t="s">
        <v>1133</v>
      </c>
    </row>
    <row r="133" spans="1:3">
      <c r="A133" s="12">
        <v>29503</v>
      </c>
      <c r="B133" s="30" t="s">
        <v>1131</v>
      </c>
      <c r="C133" s="14" t="s">
        <v>1133</v>
      </c>
    </row>
    <row r="134" spans="1:3">
      <c r="A134" s="12">
        <v>4129</v>
      </c>
      <c r="B134" s="31" t="s">
        <v>161</v>
      </c>
      <c r="C134" s="14" t="s">
        <v>1347</v>
      </c>
    </row>
    <row r="135" spans="1:3">
      <c r="A135" s="12">
        <v>4130</v>
      </c>
      <c r="B135" s="31" t="s">
        <v>162</v>
      </c>
      <c r="C135" s="14" t="s">
        <v>1347</v>
      </c>
    </row>
    <row r="136" spans="1:3">
      <c r="A136" s="12">
        <v>4132</v>
      </c>
      <c r="B136" s="31" t="s">
        <v>163</v>
      </c>
      <c r="C136" s="14" t="s">
        <v>1347</v>
      </c>
    </row>
    <row r="137" spans="1:3">
      <c r="A137" s="12">
        <v>4136</v>
      </c>
      <c r="B137" s="31" t="s">
        <v>165</v>
      </c>
      <c r="C137" s="14" t="s">
        <v>1347</v>
      </c>
    </row>
    <row r="138" spans="1:3">
      <c r="A138" s="12">
        <v>4138</v>
      </c>
      <c r="B138" s="31" t="s">
        <v>166</v>
      </c>
      <c r="C138" s="14" t="s">
        <v>1347</v>
      </c>
    </row>
    <row r="139" spans="1:3">
      <c r="A139" s="12">
        <v>4134</v>
      </c>
      <c r="B139" s="31" t="s">
        <v>164</v>
      </c>
      <c r="C139" s="21" t="s">
        <v>1347</v>
      </c>
    </row>
    <row r="140" spans="1:3">
      <c r="A140" s="12">
        <v>29612</v>
      </c>
      <c r="B140" s="30" t="s">
        <v>2477</v>
      </c>
      <c r="C140" s="14" t="s">
        <v>2473</v>
      </c>
    </row>
    <row r="141" spans="1:3">
      <c r="A141" s="12">
        <v>29546</v>
      </c>
      <c r="B141" s="31" t="s">
        <v>4486</v>
      </c>
      <c r="C141" s="14" t="s">
        <v>1347</v>
      </c>
    </row>
    <row r="142" spans="1:3">
      <c r="A142" s="18">
        <v>38686</v>
      </c>
      <c r="B142" s="39" t="s">
        <v>25791</v>
      </c>
      <c r="C142" s="14"/>
    </row>
    <row r="143" spans="1:3">
      <c r="A143" s="12">
        <v>24968</v>
      </c>
      <c r="B143" s="31" t="s">
        <v>2840</v>
      </c>
      <c r="C143" s="14" t="s">
        <v>2823</v>
      </c>
    </row>
    <row r="144" spans="1:3" ht="25.5">
      <c r="A144" s="12">
        <v>1698</v>
      </c>
      <c r="B144" s="31" t="s">
        <v>81</v>
      </c>
      <c r="C144" s="14" t="s">
        <v>2572</v>
      </c>
    </row>
    <row r="145" spans="1:3" ht="25.5">
      <c r="A145" s="12">
        <v>10340</v>
      </c>
      <c r="B145" s="31" t="s">
        <v>204</v>
      </c>
      <c r="C145" s="21" t="s">
        <v>2572</v>
      </c>
    </row>
    <row r="146" spans="1:3">
      <c r="A146" s="12">
        <v>1693</v>
      </c>
      <c r="B146" s="31" t="s">
        <v>77</v>
      </c>
      <c r="C146" s="14" t="s">
        <v>1374</v>
      </c>
    </row>
    <row r="147" spans="1:3" ht="25.5">
      <c r="A147" s="12">
        <v>745</v>
      </c>
      <c r="B147" s="30" t="s">
        <v>16</v>
      </c>
      <c r="C147" s="14" t="s">
        <v>2176</v>
      </c>
    </row>
    <row r="148" spans="1:3" ht="25.5">
      <c r="A148" s="17">
        <v>38255</v>
      </c>
      <c r="B148" s="35" t="s">
        <v>6221</v>
      </c>
      <c r="C148" s="14" t="s">
        <v>2176</v>
      </c>
    </row>
    <row r="149" spans="1:3" ht="25.5">
      <c r="A149" s="17">
        <v>38256</v>
      </c>
      <c r="B149" s="35" t="s">
        <v>2174</v>
      </c>
      <c r="C149" s="14" t="s">
        <v>2176</v>
      </c>
    </row>
    <row r="150" spans="1:3" ht="25.5">
      <c r="A150" s="12">
        <v>27260</v>
      </c>
      <c r="B150" s="31" t="s">
        <v>371</v>
      </c>
      <c r="C150" s="14" t="s">
        <v>2176</v>
      </c>
    </row>
    <row r="151" spans="1:3" ht="25.5">
      <c r="A151" s="12">
        <v>27275</v>
      </c>
      <c r="B151" s="31" t="s">
        <v>372</v>
      </c>
      <c r="C151" s="14" t="s">
        <v>2176</v>
      </c>
    </row>
    <row r="152" spans="1:3">
      <c r="A152" s="12">
        <v>19626</v>
      </c>
      <c r="B152" s="31" t="s">
        <v>304</v>
      </c>
      <c r="C152" s="14" t="s">
        <v>634</v>
      </c>
    </row>
    <row r="153" spans="1:3" ht="25.5">
      <c r="A153" s="18">
        <v>1386</v>
      </c>
      <c r="B153" s="38" t="s">
        <v>4535</v>
      </c>
      <c r="C153" s="14" t="s">
        <v>384</v>
      </c>
    </row>
    <row r="154" spans="1:3">
      <c r="A154" s="18">
        <v>1455</v>
      </c>
      <c r="B154" s="40">
        <v>530053610</v>
      </c>
      <c r="C154" s="14" t="s">
        <v>2164</v>
      </c>
    </row>
    <row r="155" spans="1:3">
      <c r="A155" s="18">
        <v>1699</v>
      </c>
      <c r="B155" s="38" t="s">
        <v>82</v>
      </c>
      <c r="C155" s="14" t="s">
        <v>3449</v>
      </c>
    </row>
    <row r="156" spans="1:3">
      <c r="A156" s="18">
        <v>1701</v>
      </c>
      <c r="B156" s="38" t="s">
        <v>83</v>
      </c>
      <c r="C156" s="14" t="s">
        <v>1374</v>
      </c>
    </row>
    <row r="157" spans="1:3" ht="25.5">
      <c r="A157" s="18">
        <v>1735</v>
      </c>
      <c r="B157" s="38" t="s">
        <v>102</v>
      </c>
      <c r="C157" s="14" t="s">
        <v>384</v>
      </c>
    </row>
    <row r="158" spans="1:3" ht="25.5">
      <c r="A158" s="18">
        <v>1768</v>
      </c>
      <c r="B158" s="38" t="s">
        <v>114</v>
      </c>
      <c r="C158" s="14" t="s">
        <v>384</v>
      </c>
    </row>
    <row r="159" spans="1:3">
      <c r="A159" s="18">
        <v>4282</v>
      </c>
      <c r="B159" s="38" t="s">
        <v>168</v>
      </c>
      <c r="C159" s="14" t="s">
        <v>1133</v>
      </c>
    </row>
    <row r="160" spans="1:3" ht="25.5">
      <c r="A160" s="18">
        <v>10326</v>
      </c>
      <c r="B160" s="38" t="s">
        <v>203</v>
      </c>
      <c r="C160" s="14" t="s">
        <v>587</v>
      </c>
    </row>
    <row r="161" spans="1:3" ht="25.5">
      <c r="A161" s="18">
        <v>17733</v>
      </c>
      <c r="B161" s="38" t="s">
        <v>292</v>
      </c>
      <c r="C161" s="14" t="s">
        <v>384</v>
      </c>
    </row>
    <row r="162" spans="1:3">
      <c r="A162" s="18">
        <v>23983</v>
      </c>
      <c r="B162" s="38" t="s">
        <v>4507</v>
      </c>
      <c r="C162" s="14" t="s">
        <v>3394</v>
      </c>
    </row>
    <row r="163" spans="1:3">
      <c r="A163" s="18">
        <v>23988</v>
      </c>
      <c r="B163" s="38" t="s">
        <v>350</v>
      </c>
      <c r="C163" s="14" t="s">
        <v>3394</v>
      </c>
    </row>
    <row r="164" spans="1:3">
      <c r="A164" s="18">
        <v>24006</v>
      </c>
      <c r="B164" s="38" t="s">
        <v>351</v>
      </c>
      <c r="C164" s="14" t="s">
        <v>3394</v>
      </c>
    </row>
    <row r="165" spans="1:3">
      <c r="A165" s="18">
        <v>25097</v>
      </c>
      <c r="B165" s="38" t="s">
        <v>355</v>
      </c>
      <c r="C165" s="21" t="s">
        <v>3394</v>
      </c>
    </row>
    <row r="166" spans="1:3">
      <c r="A166" s="18">
        <v>25099</v>
      </c>
      <c r="B166" s="38" t="s">
        <v>356</v>
      </c>
      <c r="C166" s="21" t="s">
        <v>3394</v>
      </c>
    </row>
    <row r="167" spans="1:3">
      <c r="A167" s="18">
        <v>25100</v>
      </c>
      <c r="B167" s="38" t="s">
        <v>3395</v>
      </c>
      <c r="C167" s="14" t="s">
        <v>3394</v>
      </c>
    </row>
    <row r="168" spans="1:3">
      <c r="A168" s="18">
        <v>25102</v>
      </c>
      <c r="B168" s="38" t="s">
        <v>8107</v>
      </c>
      <c r="C168" s="14" t="s">
        <v>3394</v>
      </c>
    </row>
    <row r="169" spans="1:3">
      <c r="A169" s="18">
        <v>25103</v>
      </c>
      <c r="B169" s="38" t="s">
        <v>4449</v>
      </c>
      <c r="C169" s="14" t="s">
        <v>3394</v>
      </c>
    </row>
    <row r="170" spans="1:3" ht="25.5">
      <c r="A170" s="18">
        <v>29386</v>
      </c>
      <c r="B170" s="38" t="s">
        <v>396</v>
      </c>
      <c r="C170" s="14" t="s">
        <v>384</v>
      </c>
    </row>
    <row r="171" spans="1:3" ht="25.5">
      <c r="A171" s="18">
        <v>29450</v>
      </c>
      <c r="B171" s="38" t="s">
        <v>606</v>
      </c>
      <c r="C171" s="14" t="s">
        <v>587</v>
      </c>
    </row>
    <row r="172" spans="1:3">
      <c r="A172" s="18">
        <v>29518</v>
      </c>
      <c r="B172" s="38" t="s">
        <v>1156</v>
      </c>
      <c r="C172" s="14" t="s">
        <v>1133</v>
      </c>
    </row>
    <row r="173" spans="1:3">
      <c r="A173" s="18">
        <v>29532</v>
      </c>
      <c r="B173" s="38" t="s">
        <v>1165</v>
      </c>
      <c r="C173" s="14" t="s">
        <v>1133</v>
      </c>
    </row>
    <row r="174" spans="1:3">
      <c r="A174" s="18">
        <v>29556</v>
      </c>
      <c r="B174" s="38" t="s">
        <v>1484</v>
      </c>
      <c r="C174" s="21" t="s">
        <v>1473</v>
      </c>
    </row>
    <row r="175" spans="1:3">
      <c r="A175" s="18">
        <v>29676</v>
      </c>
      <c r="B175" s="40">
        <v>20693</v>
      </c>
      <c r="C175" s="14" t="s">
        <v>2562</v>
      </c>
    </row>
    <row r="176" spans="1:3">
      <c r="A176" s="18">
        <v>34504</v>
      </c>
      <c r="B176" s="40">
        <v>3182654146</v>
      </c>
      <c r="C176" s="14" t="s">
        <v>2566</v>
      </c>
    </row>
    <row r="177" spans="1:3">
      <c r="A177" s="18">
        <v>34651</v>
      </c>
      <c r="B177" s="38" t="s">
        <v>1138</v>
      </c>
      <c r="C177" s="14" t="s">
        <v>1133</v>
      </c>
    </row>
    <row r="178" spans="1:3">
      <c r="A178" s="18">
        <v>36486</v>
      </c>
      <c r="B178" s="38" t="s">
        <v>5828</v>
      </c>
      <c r="C178" s="14" t="s">
        <v>1675</v>
      </c>
    </row>
    <row r="179" spans="1:3">
      <c r="A179" s="18">
        <v>36905</v>
      </c>
      <c r="B179" s="40">
        <v>5282</v>
      </c>
      <c r="C179" s="14" t="s">
        <v>2461</v>
      </c>
    </row>
    <row r="180" spans="1:3">
      <c r="A180" s="18">
        <v>37674</v>
      </c>
      <c r="B180" s="38" t="s">
        <v>1884</v>
      </c>
      <c r="C180" s="14" t="s">
        <v>1675</v>
      </c>
    </row>
    <row r="181" spans="1:3">
      <c r="A181" s="18">
        <v>23984</v>
      </c>
      <c r="B181" s="38" t="s">
        <v>347</v>
      </c>
      <c r="C181" s="14" t="s">
        <v>3394</v>
      </c>
    </row>
    <row r="182" spans="1:3">
      <c r="A182" s="19">
        <v>19418</v>
      </c>
      <c r="B182" s="28">
        <v>620342709</v>
      </c>
      <c r="C182" s="21" t="s">
        <v>2211</v>
      </c>
    </row>
    <row r="183" spans="1:3">
      <c r="A183" s="19">
        <v>29565</v>
      </c>
      <c r="B183" s="27" t="s">
        <v>1498</v>
      </c>
      <c r="C183" s="14" t="s">
        <v>1473</v>
      </c>
    </row>
    <row r="184" spans="1:3">
      <c r="A184" s="23">
        <v>13801</v>
      </c>
      <c r="B184" s="29" t="s">
        <v>232</v>
      </c>
      <c r="C184" s="14" t="s">
        <v>1473</v>
      </c>
    </row>
    <row r="185" spans="1:3">
      <c r="A185" s="23">
        <v>29570</v>
      </c>
      <c r="B185" s="29" t="s">
        <v>1510</v>
      </c>
      <c r="C185" s="14" t="s">
        <v>1473</v>
      </c>
    </row>
    <row r="186" spans="1:3">
      <c r="A186" s="23">
        <v>29605</v>
      </c>
      <c r="B186" s="29" t="s">
        <v>4431</v>
      </c>
      <c r="C186" s="21" t="s">
        <v>1473</v>
      </c>
    </row>
    <row r="187" spans="1:3">
      <c r="A187" s="23">
        <v>29563</v>
      </c>
      <c r="B187" s="29" t="s">
        <v>1494</v>
      </c>
      <c r="C187" s="14" t="s">
        <v>1473</v>
      </c>
    </row>
    <row r="188" spans="1:3">
      <c r="A188" s="23">
        <v>29604</v>
      </c>
      <c r="B188" s="29" t="s">
        <v>4432</v>
      </c>
      <c r="C188" s="14" t="s">
        <v>1473</v>
      </c>
    </row>
    <row r="189" spans="1:3">
      <c r="A189" s="23">
        <v>1443</v>
      </c>
      <c r="B189" s="41" t="s">
        <v>34</v>
      </c>
      <c r="C189" s="14" t="s">
        <v>1473</v>
      </c>
    </row>
    <row r="190" spans="1:3">
      <c r="A190" s="23">
        <v>1519</v>
      </c>
      <c r="B190" s="42">
        <v>5539</v>
      </c>
      <c r="C190" s="14" t="s">
        <v>1473</v>
      </c>
    </row>
    <row r="191" spans="1:3">
      <c r="A191" s="23">
        <v>17143</v>
      </c>
      <c r="B191" s="41" t="s">
        <v>171</v>
      </c>
      <c r="C191" s="14" t="s">
        <v>1473</v>
      </c>
    </row>
    <row r="192" spans="1:3">
      <c r="A192" s="23">
        <v>29573</v>
      </c>
      <c r="B192" s="41" t="s">
        <v>4494</v>
      </c>
      <c r="C192" s="14" t="s">
        <v>1473</v>
      </c>
    </row>
    <row r="193" spans="1:3">
      <c r="A193" s="23">
        <v>65705</v>
      </c>
      <c r="B193" s="41" t="s">
        <v>26222</v>
      </c>
      <c r="C193" s="14" t="s">
        <v>26248</v>
      </c>
    </row>
    <row r="194" spans="1:3">
      <c r="A194" s="23">
        <v>65709</v>
      </c>
      <c r="B194" s="41" t="s">
        <v>26223</v>
      </c>
      <c r="C194" s="14" t="s">
        <v>26248</v>
      </c>
    </row>
    <row r="195" spans="1:3">
      <c r="A195" s="23">
        <v>65713</v>
      </c>
      <c r="B195" s="41" t="s">
        <v>26224</v>
      </c>
      <c r="C195" s="14" t="s">
        <v>26248</v>
      </c>
    </row>
    <row r="196" spans="1:3">
      <c r="A196" s="23">
        <v>65717</v>
      </c>
      <c r="B196" s="41" t="s">
        <v>26225</v>
      </c>
      <c r="C196" s="21" t="s">
        <v>26248</v>
      </c>
    </row>
    <row r="197" spans="1:3">
      <c r="A197" s="23">
        <v>134715</v>
      </c>
      <c r="B197" s="27" t="s">
        <v>557</v>
      </c>
      <c r="C197" s="21" t="s">
        <v>552</v>
      </c>
    </row>
    <row r="198" spans="1:3">
      <c r="A198" s="23">
        <v>166892</v>
      </c>
      <c r="B198" s="28">
        <v>832407</v>
      </c>
      <c r="C198" s="14" t="s">
        <v>3461</v>
      </c>
    </row>
    <row r="199" spans="1:3">
      <c r="A199" s="23">
        <v>166904</v>
      </c>
      <c r="B199" s="28">
        <v>832380</v>
      </c>
      <c r="C199" s="14" t="s">
        <v>3461</v>
      </c>
    </row>
    <row r="200" spans="1:3">
      <c r="A200" s="23">
        <v>166925</v>
      </c>
      <c r="B200" s="28">
        <v>821071</v>
      </c>
      <c r="C200" s="14" t="s">
        <v>3461</v>
      </c>
    </row>
    <row r="201" spans="1:3">
      <c r="A201" s="23">
        <v>115736</v>
      </c>
      <c r="B201" s="28">
        <v>3000950097</v>
      </c>
      <c r="C201" s="14" t="s">
        <v>2566</v>
      </c>
    </row>
    <row r="202" spans="1:3">
      <c r="A202" s="23">
        <v>17855</v>
      </c>
      <c r="B202" s="28">
        <v>8450077259</v>
      </c>
      <c r="C202" s="20" t="s">
        <v>2566</v>
      </c>
    </row>
    <row r="203" spans="1:3">
      <c r="A203" s="23">
        <v>191858</v>
      </c>
      <c r="B203" s="28" t="s">
        <v>1131</v>
      </c>
      <c r="C203" s="20" t="s">
        <v>1133</v>
      </c>
    </row>
    <row r="204" spans="1:3">
      <c r="A204" s="23">
        <v>771</v>
      </c>
      <c r="B204" s="28">
        <v>3000950095</v>
      </c>
      <c r="C204" s="20" t="s">
        <v>2566</v>
      </c>
    </row>
    <row r="205" spans="1:3" ht="25.5">
      <c r="A205" s="23">
        <v>1687</v>
      </c>
      <c r="B205" s="28" t="s">
        <v>75</v>
      </c>
      <c r="C205" s="20" t="s">
        <v>384</v>
      </c>
    </row>
    <row r="206" spans="1:3" ht="25.5">
      <c r="A206" s="23">
        <v>1697</v>
      </c>
      <c r="B206" s="28" t="s">
        <v>80</v>
      </c>
      <c r="C206" s="20" t="s">
        <v>384</v>
      </c>
    </row>
    <row r="207" spans="1:3" ht="25.5">
      <c r="A207" s="23">
        <v>1720</v>
      </c>
      <c r="B207" s="28" t="s">
        <v>93</v>
      </c>
      <c r="C207" s="20" t="s">
        <v>384</v>
      </c>
    </row>
    <row r="208" spans="1:3" ht="25.5">
      <c r="A208" s="23">
        <v>1769</v>
      </c>
      <c r="B208" s="28" t="s">
        <v>115</v>
      </c>
      <c r="C208" s="20" t="s">
        <v>384</v>
      </c>
    </row>
    <row r="209" spans="1:3" ht="25.5">
      <c r="A209" s="23">
        <v>10148</v>
      </c>
      <c r="B209" s="28" t="s">
        <v>202</v>
      </c>
      <c r="C209" s="20" t="s">
        <v>384</v>
      </c>
    </row>
    <row r="210" spans="1:3" ht="25.5">
      <c r="A210" s="23">
        <v>1752</v>
      </c>
      <c r="B210" s="28" t="s">
        <v>112</v>
      </c>
      <c r="C210" s="20" t="s">
        <v>384</v>
      </c>
    </row>
    <row r="211" spans="1:3" ht="25.5">
      <c r="A211" s="23">
        <v>1753</v>
      </c>
      <c r="B211" s="28" t="s">
        <v>113</v>
      </c>
      <c r="C211" s="20" t="s">
        <v>384</v>
      </c>
    </row>
    <row r="212" spans="1:3" ht="25.5">
      <c r="A212" s="23">
        <v>29383</v>
      </c>
      <c r="B212" s="28" t="s">
        <v>382</v>
      </c>
      <c r="C212" s="20" t="s">
        <v>384</v>
      </c>
    </row>
    <row r="213" spans="1:3" ht="25.5">
      <c r="A213" s="23">
        <v>29385</v>
      </c>
      <c r="B213" s="28" t="s">
        <v>4442</v>
      </c>
      <c r="C213" s="20" t="s">
        <v>384</v>
      </c>
    </row>
    <row r="214" spans="1:3" ht="25.5">
      <c r="A214" s="23">
        <v>29418</v>
      </c>
      <c r="B214" s="28" t="s">
        <v>4450</v>
      </c>
      <c r="C214" s="20" t="s">
        <v>384</v>
      </c>
    </row>
    <row r="215" spans="1:3">
      <c r="A215" s="23">
        <v>1583</v>
      </c>
      <c r="B215" s="28" t="s">
        <v>40</v>
      </c>
      <c r="C215" s="20" t="s">
        <v>4701</v>
      </c>
    </row>
    <row r="216" spans="1:3">
      <c r="A216" s="23">
        <v>21696</v>
      </c>
      <c r="B216" s="43" t="s">
        <v>320</v>
      </c>
      <c r="C216" s="20" t="s">
        <v>4701</v>
      </c>
    </row>
    <row r="217" spans="1:3">
      <c r="A217" s="23">
        <v>15209</v>
      </c>
      <c r="B217" s="28" t="s">
        <v>245</v>
      </c>
      <c r="C217" s="20" t="s">
        <v>552</v>
      </c>
    </row>
    <row r="218" spans="1:3">
      <c r="A218" s="23">
        <v>29431</v>
      </c>
      <c r="B218" s="28" t="s">
        <v>4441</v>
      </c>
      <c r="C218" s="20" t="s">
        <v>552</v>
      </c>
    </row>
    <row r="219" spans="1:3">
      <c r="A219" s="23">
        <v>29424</v>
      </c>
      <c r="B219" s="28" t="s">
        <v>4440</v>
      </c>
      <c r="C219" s="20" t="s">
        <v>552</v>
      </c>
    </row>
    <row r="220" spans="1:3">
      <c r="A220" s="23">
        <v>29425</v>
      </c>
      <c r="B220" s="28" t="s">
        <v>4428</v>
      </c>
      <c r="C220" s="20" t="s">
        <v>552</v>
      </c>
    </row>
    <row r="221" spans="1:3">
      <c r="A221" s="23">
        <v>29429</v>
      </c>
      <c r="B221" s="28" t="s">
        <v>4427</v>
      </c>
      <c r="C221" s="20" t="s">
        <v>552</v>
      </c>
    </row>
    <row r="222" spans="1:3" ht="25.5">
      <c r="A222" s="23">
        <v>32692</v>
      </c>
      <c r="B222" s="28" t="s">
        <v>650</v>
      </c>
      <c r="C222" s="20" t="s">
        <v>648</v>
      </c>
    </row>
    <row r="223" spans="1:3">
      <c r="A223" s="23">
        <v>34649</v>
      </c>
      <c r="B223" s="28" t="s">
        <v>1151</v>
      </c>
      <c r="C223" s="20" t="s">
        <v>1133</v>
      </c>
    </row>
    <row r="224" spans="1:3">
      <c r="A224" s="23">
        <v>29520</v>
      </c>
      <c r="B224" s="28" t="s">
        <v>1158</v>
      </c>
      <c r="C224" s="20" t="s">
        <v>1133</v>
      </c>
    </row>
    <row r="225" spans="1:3">
      <c r="A225" s="23">
        <v>29549</v>
      </c>
      <c r="B225" s="28" t="s">
        <v>23142</v>
      </c>
      <c r="C225" s="20" t="s">
        <v>1347</v>
      </c>
    </row>
    <row r="226" spans="1:3">
      <c r="A226" s="23">
        <v>12767</v>
      </c>
      <c r="B226" s="28" t="s">
        <v>214</v>
      </c>
      <c r="C226" s="20" t="s">
        <v>1473</v>
      </c>
    </row>
    <row r="227" spans="1:3">
      <c r="A227" s="23">
        <v>29560</v>
      </c>
      <c r="B227" s="28" t="s">
        <v>1488</v>
      </c>
      <c r="C227" s="20" t="s">
        <v>1473</v>
      </c>
    </row>
    <row r="228" spans="1:3">
      <c r="A228" s="23">
        <v>1438</v>
      </c>
      <c r="B228" s="28" t="s">
        <v>30</v>
      </c>
      <c r="C228" s="20" t="s">
        <v>1473</v>
      </c>
    </row>
    <row r="229" spans="1:3">
      <c r="A229" s="23">
        <v>1517</v>
      </c>
      <c r="B229" s="28" t="s">
        <v>27035</v>
      </c>
      <c r="C229" s="20" t="s">
        <v>1473</v>
      </c>
    </row>
    <row r="230" spans="1:3">
      <c r="A230" s="23">
        <v>29568</v>
      </c>
      <c r="B230" s="28" t="s">
        <v>1505</v>
      </c>
      <c r="C230" s="20" t="s">
        <v>1473</v>
      </c>
    </row>
    <row r="231" spans="1:3">
      <c r="A231" s="23">
        <v>29566</v>
      </c>
      <c r="B231" s="28" t="s">
        <v>1501</v>
      </c>
      <c r="C231" s="20" t="s">
        <v>1473</v>
      </c>
    </row>
    <row r="232" spans="1:3">
      <c r="A232" s="23">
        <v>29606</v>
      </c>
      <c r="B232" s="28" t="s">
        <v>4430</v>
      </c>
      <c r="C232" s="20" t="s">
        <v>1473</v>
      </c>
    </row>
    <row r="233" spans="1:3">
      <c r="A233" s="23">
        <v>4287</v>
      </c>
      <c r="B233" s="28" t="s">
        <v>171</v>
      </c>
      <c r="C233" s="20" t="s">
        <v>1473</v>
      </c>
    </row>
    <row r="234" spans="1:3">
      <c r="A234" s="23">
        <v>1439</v>
      </c>
      <c r="B234" s="28" t="s">
        <v>31</v>
      </c>
      <c r="C234" s="20" t="s">
        <v>1473</v>
      </c>
    </row>
    <row r="235" spans="1:3">
      <c r="A235" s="23">
        <v>1440</v>
      </c>
      <c r="B235" s="28" t="s">
        <v>32</v>
      </c>
      <c r="C235" s="20" t="s">
        <v>1473</v>
      </c>
    </row>
    <row r="236" spans="1:3">
      <c r="A236" s="23">
        <v>1441</v>
      </c>
      <c r="B236" s="28" t="s">
        <v>33</v>
      </c>
      <c r="C236" s="20" t="s">
        <v>1473</v>
      </c>
    </row>
    <row r="237" spans="1:3">
      <c r="A237" s="23">
        <v>29569</v>
      </c>
      <c r="B237" s="28" t="s">
        <v>1507</v>
      </c>
      <c r="C237" s="20" t="s">
        <v>1473</v>
      </c>
    </row>
    <row r="238" spans="1:3">
      <c r="A238" s="23">
        <v>13932</v>
      </c>
      <c r="B238" s="28">
        <v>420007310</v>
      </c>
      <c r="C238" s="20" t="s">
        <v>2164</v>
      </c>
    </row>
    <row r="239" spans="1:3">
      <c r="A239" s="23">
        <v>1456</v>
      </c>
      <c r="B239" s="28">
        <v>530053610</v>
      </c>
      <c r="C239" s="20" t="s">
        <v>2164</v>
      </c>
    </row>
    <row r="240" spans="1:3">
      <c r="A240" s="23">
        <v>52817</v>
      </c>
      <c r="B240" s="28" t="s">
        <v>2162</v>
      </c>
      <c r="C240" s="20" t="s">
        <v>2164</v>
      </c>
    </row>
    <row r="241" spans="1:3">
      <c r="A241" s="23">
        <v>2985</v>
      </c>
      <c r="B241" s="28">
        <v>3310003</v>
      </c>
      <c r="C241" s="20" t="s">
        <v>2167</v>
      </c>
    </row>
    <row r="242" spans="1:3">
      <c r="A242" s="23">
        <v>2982</v>
      </c>
      <c r="B242" s="28">
        <v>3310003</v>
      </c>
      <c r="C242" s="20" t="s">
        <v>2167</v>
      </c>
    </row>
    <row r="243" spans="1:3">
      <c r="A243" s="23">
        <v>1761</v>
      </c>
      <c r="B243" s="28" t="s">
        <v>3450</v>
      </c>
      <c r="C243" s="20" t="s">
        <v>3449</v>
      </c>
    </row>
    <row r="244" spans="1:3">
      <c r="A244" s="23">
        <v>169408</v>
      </c>
      <c r="B244" s="28" t="s">
        <v>6549</v>
      </c>
      <c r="C244" s="20" t="s">
        <v>6546</v>
      </c>
    </row>
    <row r="245" spans="1:3">
      <c r="A245" s="23">
        <v>13936</v>
      </c>
      <c r="B245" s="28" t="s">
        <v>4438</v>
      </c>
      <c r="C245" s="20" t="s">
        <v>6627</v>
      </c>
    </row>
    <row r="246" spans="1:3">
      <c r="A246" s="23">
        <v>13933</v>
      </c>
      <c r="B246" s="28" t="s">
        <v>4448</v>
      </c>
      <c r="C246" s="20" t="s">
        <v>6627</v>
      </c>
    </row>
    <row r="247" spans="1:3">
      <c r="A247" s="23">
        <v>29673</v>
      </c>
      <c r="B247" s="28">
        <v>20407</v>
      </c>
      <c r="C247" s="20" t="s">
        <v>2562</v>
      </c>
    </row>
    <row r="248" spans="1:3">
      <c r="A248" s="23">
        <v>29686</v>
      </c>
      <c r="B248" s="28">
        <v>20066</v>
      </c>
      <c r="C248" s="20" t="s">
        <v>2562</v>
      </c>
    </row>
    <row r="249" spans="1:3">
      <c r="A249" s="23">
        <v>29687</v>
      </c>
      <c r="B249" s="28">
        <v>20835</v>
      </c>
      <c r="C249" s="20" t="s">
        <v>2562</v>
      </c>
    </row>
    <row r="250" spans="1:3">
      <c r="A250" s="23">
        <v>29668</v>
      </c>
      <c r="B250" s="28">
        <v>20296</v>
      </c>
      <c r="C250" s="20" t="s">
        <v>2562</v>
      </c>
    </row>
    <row r="251" spans="1:3">
      <c r="A251" s="23">
        <v>29661</v>
      </c>
      <c r="B251" s="28">
        <v>20090</v>
      </c>
      <c r="C251" s="20" t="s">
        <v>2562</v>
      </c>
    </row>
    <row r="252" spans="1:3">
      <c r="A252" s="23">
        <v>29650</v>
      </c>
      <c r="B252" s="28">
        <v>20294</v>
      </c>
      <c r="C252" s="20" t="s">
        <v>2562</v>
      </c>
    </row>
    <row r="253" spans="1:3">
      <c r="A253" s="23">
        <v>115686</v>
      </c>
      <c r="B253" s="28">
        <v>3000951634</v>
      </c>
      <c r="C253" s="20" t="s">
        <v>2566</v>
      </c>
    </row>
    <row r="254" spans="1:3" ht="25.5">
      <c r="A254" s="23">
        <v>20533</v>
      </c>
      <c r="B254" s="28" t="s">
        <v>315</v>
      </c>
      <c r="C254" s="20" t="s">
        <v>2572</v>
      </c>
    </row>
    <row r="255" spans="1:3">
      <c r="A255" s="23">
        <v>178213</v>
      </c>
      <c r="B255" s="28" t="s">
        <v>26203</v>
      </c>
      <c r="C255" s="20" t="s">
        <v>3336</v>
      </c>
    </row>
    <row r="256" spans="1:3">
      <c r="A256" s="23">
        <v>23985</v>
      </c>
      <c r="B256" s="28" t="s">
        <v>348</v>
      </c>
      <c r="C256" s="20" t="s">
        <v>3394</v>
      </c>
    </row>
    <row r="257" spans="1:3">
      <c r="A257" s="23">
        <v>23986</v>
      </c>
      <c r="B257" s="28" t="s">
        <v>349</v>
      </c>
      <c r="C257" s="20" t="s">
        <v>3394</v>
      </c>
    </row>
    <row r="258" spans="1:3">
      <c r="A258" s="23">
        <v>25101</v>
      </c>
      <c r="B258" s="28" t="s">
        <v>3400</v>
      </c>
      <c r="C258" s="20" t="s">
        <v>3394</v>
      </c>
    </row>
    <row r="259" spans="1:3">
      <c r="A259" s="23">
        <v>23987</v>
      </c>
      <c r="B259" s="28" t="s">
        <v>3397</v>
      </c>
      <c r="C259" s="20" t="s">
        <v>3394</v>
      </c>
    </row>
    <row r="260" spans="1:3">
      <c r="A260" s="23">
        <v>24007</v>
      </c>
      <c r="B260" s="28" t="s">
        <v>352</v>
      </c>
      <c r="C260" s="20" t="s">
        <v>3394</v>
      </c>
    </row>
    <row r="261" spans="1:3">
      <c r="A261" s="23">
        <v>25104</v>
      </c>
      <c r="B261" s="28" t="s">
        <v>357</v>
      </c>
      <c r="C261" s="20" t="s">
        <v>3394</v>
      </c>
    </row>
    <row r="262" spans="1:3">
      <c r="A262" s="23">
        <v>143583</v>
      </c>
      <c r="B262" s="28">
        <v>804298</v>
      </c>
      <c r="C262" s="20" t="s">
        <v>3461</v>
      </c>
    </row>
    <row r="263" spans="1:3">
      <c r="A263" s="23">
        <v>23848</v>
      </c>
      <c r="B263" s="28" t="s">
        <v>330</v>
      </c>
      <c r="C263" s="20" t="s">
        <v>4701</v>
      </c>
    </row>
    <row r="264" spans="1:3">
      <c r="A264" s="23">
        <v>4063</v>
      </c>
      <c r="B264" s="28">
        <v>4608</v>
      </c>
      <c r="C264" s="20" t="s">
        <v>1341</v>
      </c>
    </row>
    <row r="265" spans="1:3">
      <c r="A265" s="23">
        <v>29519</v>
      </c>
      <c r="B265" s="28">
        <v>4702</v>
      </c>
      <c r="C265" s="20" t="s">
        <v>1341</v>
      </c>
    </row>
    <row r="266" spans="1:3">
      <c r="A266" s="23">
        <v>34571</v>
      </c>
      <c r="B266" s="28" t="s">
        <v>2257</v>
      </c>
      <c r="C266" s="20" t="s">
        <v>2259</v>
      </c>
    </row>
    <row r="267" spans="1:3" ht="25.5">
      <c r="A267" s="23">
        <v>31370</v>
      </c>
      <c r="B267" s="28" t="s">
        <v>25263</v>
      </c>
      <c r="C267" s="20" t="s">
        <v>3473</v>
      </c>
    </row>
    <row r="268" spans="1:3" ht="25.5">
      <c r="A268" s="23">
        <v>25417</v>
      </c>
      <c r="B268" s="28" t="s">
        <v>367</v>
      </c>
      <c r="C268" s="20" t="s">
        <v>3473</v>
      </c>
    </row>
    <row r="269" spans="1:3" ht="25.5">
      <c r="A269" s="23">
        <v>25419</v>
      </c>
      <c r="B269" s="28" t="s">
        <v>368</v>
      </c>
      <c r="C269" s="20" t="s">
        <v>3473</v>
      </c>
    </row>
    <row r="270" spans="1:3">
      <c r="A270" s="23">
        <v>38251</v>
      </c>
      <c r="B270" s="28" t="s">
        <v>22829</v>
      </c>
      <c r="C270" s="20" t="s">
        <v>1347</v>
      </c>
    </row>
    <row r="271" spans="1:3">
      <c r="A271" s="23">
        <v>29427</v>
      </c>
      <c r="B271" s="28" t="s">
        <v>4452</v>
      </c>
      <c r="C271" s="20" t="s">
        <v>552</v>
      </c>
    </row>
  </sheetData>
  <conditionalFormatting sqref="A3:A271">
    <cfRule type="expression" dxfId="1" priority="4">
      <formula>AND(($P3-$L3)=0,($Q3-$O3)=0)</formula>
    </cfRule>
  </conditionalFormatting>
  <conditionalFormatting sqref="B217:B1048576 B1:B215">
    <cfRule type="expression" dxfId="0" priority="3">
      <formula>$D1 = "✔"</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00755-C0F7-43D7-8DA6-2BBA48DB2E07}">
  <sheetPr codeName="Лист11">
    <tabColor theme="4" tint="0.39997558519241921"/>
  </sheetPr>
  <dimension ref="A2:L271"/>
  <sheetViews>
    <sheetView workbookViewId="0">
      <selection sqref="A1:XFD1048576"/>
    </sheetView>
  </sheetViews>
  <sheetFormatPr defaultColWidth="12.140625" defaultRowHeight="15"/>
  <cols>
    <col min="1" max="1" width="4.28515625" style="9" customWidth="1"/>
    <col min="2" max="2" width="21.42578125" style="57" customWidth="1"/>
    <col min="3" max="3" width="21.42578125" style="58" customWidth="1"/>
    <col min="4" max="5" width="11.42578125" style="9" customWidth="1"/>
    <col min="6" max="7" width="21.42578125" style="56" customWidth="1"/>
    <col min="8" max="12" width="11.42578125" style="9" customWidth="1"/>
    <col min="13" max="16384" width="12.140625" style="9"/>
  </cols>
  <sheetData>
    <row r="2" spans="1:12" ht="14.25" customHeight="1">
      <c r="A2" s="44" t="s">
        <v>28811</v>
      </c>
      <c r="B2" s="45" t="s">
        <v>28812</v>
      </c>
      <c r="C2" s="46" t="s">
        <v>27219</v>
      </c>
      <c r="D2" s="44" t="s">
        <v>14481</v>
      </c>
      <c r="E2" s="44" t="s">
        <v>28813</v>
      </c>
      <c r="F2" s="47" t="s">
        <v>14554</v>
      </c>
      <c r="G2" s="47" t="s">
        <v>28814</v>
      </c>
      <c r="H2" s="48" t="s">
        <v>28815</v>
      </c>
      <c r="I2" s="48" t="s">
        <v>28816</v>
      </c>
      <c r="J2" s="48" t="s">
        <v>28817</v>
      </c>
      <c r="K2" s="48" t="s">
        <v>28818</v>
      </c>
      <c r="L2" s="48" t="s">
        <v>28819</v>
      </c>
    </row>
    <row r="3" spans="1:12" ht="14.25" customHeight="1">
      <c r="A3" s="49">
        <v>1</v>
      </c>
      <c r="B3" s="50" t="s">
        <v>14304</v>
      </c>
      <c r="C3" s="51" t="s">
        <v>3461</v>
      </c>
      <c r="E3" s="49">
        <v>7941.34</v>
      </c>
      <c r="F3" s="52" t="s">
        <v>28817</v>
      </c>
      <c r="G3" s="52" t="s">
        <v>28820</v>
      </c>
      <c r="J3" s="49">
        <v>7941.34</v>
      </c>
    </row>
    <row r="4" spans="1:12" ht="14.25" customHeight="1">
      <c r="A4" s="48">
        <v>2</v>
      </c>
      <c r="B4" s="53" t="s">
        <v>14321</v>
      </c>
      <c r="C4" s="54" t="s">
        <v>2461</v>
      </c>
      <c r="E4" s="48">
        <v>326.7</v>
      </c>
      <c r="F4" s="55" t="s">
        <v>28817</v>
      </c>
      <c r="G4" s="55" t="s">
        <v>28821</v>
      </c>
      <c r="J4" s="48">
        <v>326.7</v>
      </c>
    </row>
    <row r="5" spans="1:12" ht="14.25" customHeight="1">
      <c r="A5" s="49">
        <v>3</v>
      </c>
      <c r="B5" s="50" t="s">
        <v>14322</v>
      </c>
      <c r="C5" s="51" t="s">
        <v>2461</v>
      </c>
      <c r="E5" s="49">
        <v>239.99</v>
      </c>
      <c r="F5" s="52" t="s">
        <v>28817</v>
      </c>
      <c r="G5" s="52" t="s">
        <v>28821</v>
      </c>
      <c r="J5" s="49">
        <v>239.99</v>
      </c>
      <c r="L5" s="49">
        <v>253</v>
      </c>
    </row>
    <row r="6" spans="1:12" ht="14.25" customHeight="1">
      <c r="A6" s="48">
        <v>4</v>
      </c>
      <c r="B6" s="53" t="s">
        <v>14324</v>
      </c>
      <c r="C6" s="54" t="s">
        <v>2461</v>
      </c>
      <c r="E6" s="48">
        <v>281.86</v>
      </c>
      <c r="F6" s="55" t="s">
        <v>28815</v>
      </c>
      <c r="G6" s="55" t="s">
        <v>28821</v>
      </c>
      <c r="H6" s="48">
        <v>281.86</v>
      </c>
      <c r="J6" s="48">
        <v>317.42</v>
      </c>
    </row>
    <row r="7" spans="1:12" ht="14.25" customHeight="1">
      <c r="A7" s="49">
        <v>5</v>
      </c>
      <c r="B7" s="50" t="s">
        <v>14307</v>
      </c>
      <c r="C7" s="51" t="s">
        <v>1473</v>
      </c>
      <c r="E7" s="49">
        <v>387.52</v>
      </c>
      <c r="F7" s="52" t="s">
        <v>28815</v>
      </c>
      <c r="G7" s="52" t="s">
        <v>28821</v>
      </c>
      <c r="H7" s="49">
        <v>387.52</v>
      </c>
      <c r="I7" s="49">
        <v>423</v>
      </c>
      <c r="J7" s="49">
        <v>449.51</v>
      </c>
    </row>
    <row r="8" spans="1:12" ht="14.25" customHeight="1">
      <c r="A8" s="48">
        <v>6</v>
      </c>
      <c r="B8" s="53" t="s">
        <v>14325</v>
      </c>
      <c r="C8" s="54" t="s">
        <v>2461</v>
      </c>
      <c r="E8" s="48">
        <v>207.39</v>
      </c>
      <c r="F8" s="55" t="s">
        <v>28815</v>
      </c>
      <c r="G8" s="55" t="s">
        <v>28821</v>
      </c>
      <c r="H8" s="48">
        <v>207.39</v>
      </c>
      <c r="J8" s="48">
        <v>244.01</v>
      </c>
    </row>
    <row r="9" spans="1:12" ht="14.25" customHeight="1">
      <c r="A9" s="49">
        <v>7</v>
      </c>
      <c r="B9" s="50" t="s">
        <v>14323</v>
      </c>
      <c r="C9" s="51" t="s">
        <v>2461</v>
      </c>
      <c r="E9" s="49">
        <v>302.94</v>
      </c>
      <c r="F9" s="52" t="s">
        <v>28817</v>
      </c>
      <c r="G9" s="52" t="s">
        <v>28822</v>
      </c>
      <c r="H9" s="49">
        <v>493.51</v>
      </c>
      <c r="J9" s="49">
        <v>302.94</v>
      </c>
      <c r="L9" s="49">
        <v>431</v>
      </c>
    </row>
    <row r="10" spans="1:12" ht="14.25" customHeight="1">
      <c r="A10" s="48">
        <v>8</v>
      </c>
      <c r="B10" s="53" t="s">
        <v>13551</v>
      </c>
      <c r="C10" s="54" t="s">
        <v>1133</v>
      </c>
      <c r="E10" s="48">
        <v>1060.77</v>
      </c>
      <c r="F10" s="55" t="s">
        <v>28815</v>
      </c>
      <c r="G10" s="55" t="s">
        <v>28821</v>
      </c>
      <c r="H10" s="48">
        <v>1060.77</v>
      </c>
      <c r="I10" s="48">
        <v>1193</v>
      </c>
      <c r="J10" s="48">
        <v>1146.82</v>
      </c>
    </row>
    <row r="11" spans="1:12" ht="14.25" customHeight="1">
      <c r="A11" s="49">
        <v>9</v>
      </c>
      <c r="B11" s="50" t="s">
        <v>13558</v>
      </c>
      <c r="C11" s="51" t="s">
        <v>1133</v>
      </c>
      <c r="E11" s="49">
        <v>1360.04</v>
      </c>
      <c r="F11" s="52" t="s">
        <v>28815</v>
      </c>
      <c r="G11" s="52" t="s">
        <v>28821</v>
      </c>
      <c r="H11" s="49">
        <v>1360.04</v>
      </c>
      <c r="J11" s="49">
        <v>1380.45</v>
      </c>
      <c r="K11" s="49">
        <v>1376.58</v>
      </c>
    </row>
    <row r="12" spans="1:12" ht="14.25" customHeight="1">
      <c r="A12" s="48">
        <v>10</v>
      </c>
      <c r="B12" s="53" t="s">
        <v>13552</v>
      </c>
      <c r="C12" s="54" t="s">
        <v>1133</v>
      </c>
      <c r="E12" s="48">
        <v>1366.33</v>
      </c>
      <c r="F12" s="55" t="s">
        <v>28815</v>
      </c>
      <c r="G12" s="55" t="s">
        <v>28821</v>
      </c>
      <c r="H12" s="48">
        <v>1366.33</v>
      </c>
      <c r="I12" s="48">
        <v>1507</v>
      </c>
      <c r="J12" s="48">
        <v>1481.03</v>
      </c>
    </row>
    <row r="13" spans="1:12" ht="14.25" customHeight="1">
      <c r="A13" s="49">
        <v>11</v>
      </c>
      <c r="B13" s="50" t="s">
        <v>13600</v>
      </c>
      <c r="C13" s="51" t="s">
        <v>3461</v>
      </c>
      <c r="E13" s="49">
        <v>4903.7</v>
      </c>
      <c r="F13" s="52" t="s">
        <v>28815</v>
      </c>
      <c r="G13" s="52" t="s">
        <v>28821</v>
      </c>
      <c r="H13" s="49">
        <v>4903.7</v>
      </c>
      <c r="I13" s="49">
        <v>5773</v>
      </c>
      <c r="J13" s="49">
        <v>5684.54</v>
      </c>
    </row>
    <row r="14" spans="1:12" ht="14.25" customHeight="1">
      <c r="A14" s="48">
        <v>12</v>
      </c>
      <c r="B14" s="53" t="s">
        <v>13601</v>
      </c>
      <c r="C14" s="54" t="s">
        <v>3461</v>
      </c>
    </row>
    <row r="15" spans="1:12" ht="14.25" customHeight="1">
      <c r="A15" s="49">
        <v>13</v>
      </c>
      <c r="B15" s="50" t="s">
        <v>13553</v>
      </c>
      <c r="C15" s="51" t="s">
        <v>1133</v>
      </c>
      <c r="E15" s="49">
        <v>1034.81</v>
      </c>
      <c r="F15" s="52" t="s">
        <v>28815</v>
      </c>
      <c r="G15" s="52" t="s">
        <v>28821</v>
      </c>
      <c r="H15" s="49">
        <v>1034.81</v>
      </c>
      <c r="J15" s="49">
        <v>1061.17</v>
      </c>
      <c r="L15" s="49">
        <v>1057.2</v>
      </c>
    </row>
    <row r="16" spans="1:12" ht="14.25" customHeight="1">
      <c r="A16" s="48">
        <v>14</v>
      </c>
      <c r="B16" s="53" t="s">
        <v>13556</v>
      </c>
      <c r="C16" s="54" t="s">
        <v>1133</v>
      </c>
      <c r="E16" s="48">
        <v>2081.25</v>
      </c>
      <c r="F16" s="55" t="s">
        <v>28815</v>
      </c>
      <c r="G16" s="55" t="s">
        <v>28821</v>
      </c>
      <c r="H16" s="48">
        <v>2081.25</v>
      </c>
      <c r="I16" s="48">
        <v>2193</v>
      </c>
      <c r="J16" s="48">
        <v>2227.86</v>
      </c>
    </row>
    <row r="17" spans="1:12" ht="14.25" customHeight="1">
      <c r="A17" s="49">
        <v>15</v>
      </c>
      <c r="B17" s="50" t="s">
        <v>13557</v>
      </c>
      <c r="C17" s="51" t="s">
        <v>1133</v>
      </c>
      <c r="E17" s="49">
        <v>1633.52</v>
      </c>
      <c r="F17" s="52" t="s">
        <v>28815</v>
      </c>
      <c r="G17" s="52" t="s">
        <v>28821</v>
      </c>
      <c r="H17" s="49">
        <v>1633.52</v>
      </c>
      <c r="J17" s="49">
        <v>1645.95</v>
      </c>
      <c r="K17" s="49">
        <v>1646.97</v>
      </c>
    </row>
    <row r="18" spans="1:12" ht="14.25" customHeight="1">
      <c r="A18" s="48">
        <v>16</v>
      </c>
      <c r="B18" s="53" t="s">
        <v>23253</v>
      </c>
      <c r="C18" s="54" t="s">
        <v>648</v>
      </c>
      <c r="E18" s="48">
        <v>615.27</v>
      </c>
      <c r="F18" s="55" t="s">
        <v>28815</v>
      </c>
      <c r="G18" s="55" t="s">
        <v>28821</v>
      </c>
      <c r="H18" s="48">
        <v>615.27</v>
      </c>
      <c r="I18" s="48">
        <v>637</v>
      </c>
      <c r="J18" s="48">
        <v>743.68</v>
      </c>
    </row>
    <row r="19" spans="1:12" ht="14.25" customHeight="1">
      <c r="A19" s="49">
        <v>17</v>
      </c>
      <c r="B19" s="50" t="s">
        <v>25069</v>
      </c>
      <c r="C19" s="51" t="s">
        <v>2211</v>
      </c>
      <c r="E19" s="49">
        <v>10718.95</v>
      </c>
      <c r="F19" s="52" t="s">
        <v>28815</v>
      </c>
      <c r="G19" s="52" t="s">
        <v>28821</v>
      </c>
      <c r="H19" s="49">
        <v>10718.95</v>
      </c>
      <c r="I19" s="49">
        <v>11930</v>
      </c>
      <c r="J19" s="49">
        <v>11763.36</v>
      </c>
    </row>
    <row r="20" spans="1:12" ht="14.25" customHeight="1">
      <c r="A20" s="48">
        <v>18</v>
      </c>
      <c r="B20" s="53" t="s">
        <v>4492</v>
      </c>
      <c r="C20" s="54" t="s">
        <v>1362</v>
      </c>
      <c r="E20" s="48">
        <v>52.8</v>
      </c>
      <c r="F20" s="55" t="s">
        <v>28815</v>
      </c>
      <c r="G20" s="55" t="s">
        <v>28821</v>
      </c>
      <c r="H20" s="48">
        <v>52.8</v>
      </c>
      <c r="I20" s="48">
        <v>54</v>
      </c>
      <c r="J20" s="48">
        <v>93.46</v>
      </c>
    </row>
    <row r="21" spans="1:12" ht="14.25" customHeight="1">
      <c r="A21" s="49">
        <v>19</v>
      </c>
      <c r="B21" s="50" t="s">
        <v>1142</v>
      </c>
      <c r="C21" s="51" t="s">
        <v>1133</v>
      </c>
      <c r="E21" s="49">
        <v>283.43</v>
      </c>
      <c r="F21" s="52" t="s">
        <v>28815</v>
      </c>
      <c r="G21" s="52" t="s">
        <v>28821</v>
      </c>
      <c r="H21" s="49">
        <v>283.43</v>
      </c>
      <c r="J21" s="49">
        <v>317.23</v>
      </c>
      <c r="K21" s="49">
        <v>335.81</v>
      </c>
    </row>
    <row r="22" spans="1:12" ht="14.25" customHeight="1">
      <c r="A22" s="48">
        <v>20</v>
      </c>
      <c r="B22" s="53" t="s">
        <v>223</v>
      </c>
      <c r="C22" s="54" t="s">
        <v>648</v>
      </c>
      <c r="E22" s="48">
        <v>177.51</v>
      </c>
      <c r="F22" s="55" t="s">
        <v>28818</v>
      </c>
      <c r="G22" s="55" t="s">
        <v>28822</v>
      </c>
      <c r="H22" s="48">
        <v>185.99</v>
      </c>
      <c r="I22" s="48">
        <v>215</v>
      </c>
      <c r="K22" s="48">
        <v>177.51</v>
      </c>
    </row>
    <row r="23" spans="1:12" ht="14.25" customHeight="1">
      <c r="A23" s="49">
        <v>21</v>
      </c>
      <c r="B23" s="50" t="s">
        <v>366</v>
      </c>
      <c r="C23" s="51" t="s">
        <v>3473</v>
      </c>
      <c r="E23" s="49">
        <v>245.74</v>
      </c>
      <c r="F23" s="52" t="s">
        <v>28815</v>
      </c>
      <c r="G23" s="52" t="s">
        <v>28821</v>
      </c>
      <c r="H23" s="49">
        <v>245.74</v>
      </c>
      <c r="I23" s="49">
        <v>247</v>
      </c>
      <c r="K23" s="49">
        <v>255.77</v>
      </c>
    </row>
    <row r="24" spans="1:12" ht="14.25" customHeight="1">
      <c r="A24" s="48">
        <v>22</v>
      </c>
      <c r="B24" s="53" t="s">
        <v>318</v>
      </c>
      <c r="C24" s="54" t="s">
        <v>648</v>
      </c>
      <c r="E24" s="48">
        <v>174.96</v>
      </c>
      <c r="F24" s="55" t="s">
        <v>28815</v>
      </c>
      <c r="G24" s="55" t="s">
        <v>28821</v>
      </c>
      <c r="H24" s="48">
        <v>174.96</v>
      </c>
      <c r="I24" s="48">
        <v>201</v>
      </c>
      <c r="L24" s="48">
        <v>205.26</v>
      </c>
    </row>
    <row r="25" spans="1:12" ht="14.25" customHeight="1">
      <c r="A25" s="49">
        <v>23</v>
      </c>
      <c r="B25" s="50" t="s">
        <v>209</v>
      </c>
      <c r="C25" s="51" t="s">
        <v>648</v>
      </c>
      <c r="E25" s="49">
        <v>204.84</v>
      </c>
      <c r="F25" s="52" t="s">
        <v>28815</v>
      </c>
      <c r="G25" s="52" t="s">
        <v>28821</v>
      </c>
      <c r="H25" s="49">
        <v>204.84</v>
      </c>
      <c r="I25" s="49">
        <v>235</v>
      </c>
      <c r="K25" s="49">
        <v>229.75</v>
      </c>
    </row>
    <row r="26" spans="1:12" ht="14.25" customHeight="1">
      <c r="A26" s="48">
        <v>24</v>
      </c>
      <c r="B26" s="53" t="s">
        <v>212</v>
      </c>
      <c r="C26" s="54" t="s">
        <v>648</v>
      </c>
      <c r="E26" s="48">
        <v>119.45</v>
      </c>
      <c r="F26" s="55" t="s">
        <v>28815</v>
      </c>
      <c r="G26" s="55" t="s">
        <v>28821</v>
      </c>
      <c r="H26" s="48">
        <v>119.45</v>
      </c>
      <c r="J26" s="48">
        <v>137.56</v>
      </c>
      <c r="K26" s="48">
        <v>131.62</v>
      </c>
    </row>
    <row r="27" spans="1:12" ht="14.25" customHeight="1">
      <c r="A27" s="49">
        <v>25</v>
      </c>
      <c r="B27" s="50" t="s">
        <v>2162</v>
      </c>
      <c r="C27" s="51" t="s">
        <v>28551</v>
      </c>
    </row>
    <row r="28" spans="1:12" ht="14.25" customHeight="1">
      <c r="A28" s="48">
        <v>26</v>
      </c>
      <c r="B28" s="53" t="s">
        <v>9</v>
      </c>
      <c r="C28" s="54" t="s">
        <v>13467</v>
      </c>
    </row>
    <row r="29" spans="1:12" ht="14.25" customHeight="1">
      <c r="A29" s="49">
        <v>27</v>
      </c>
      <c r="B29" s="50" t="s">
        <v>220</v>
      </c>
      <c r="C29" s="51" t="s">
        <v>1563</v>
      </c>
      <c r="E29" s="49">
        <v>1874.51</v>
      </c>
      <c r="F29" s="52" t="s">
        <v>28815</v>
      </c>
      <c r="G29" s="52" t="s">
        <v>28821</v>
      </c>
      <c r="H29" s="49">
        <v>1874.51</v>
      </c>
      <c r="I29" s="49">
        <v>2189</v>
      </c>
      <c r="J29" s="49">
        <v>2076.65</v>
      </c>
    </row>
    <row r="30" spans="1:12" ht="14.25" customHeight="1">
      <c r="A30" s="48">
        <v>28</v>
      </c>
      <c r="B30" s="53" t="s">
        <v>222</v>
      </c>
      <c r="C30" s="54" t="s">
        <v>1563</v>
      </c>
      <c r="E30" s="48">
        <v>2733.71</v>
      </c>
      <c r="F30" s="55" t="s">
        <v>28815</v>
      </c>
      <c r="G30" s="55" t="s">
        <v>28821</v>
      </c>
      <c r="H30" s="48">
        <v>2733.71</v>
      </c>
      <c r="J30" s="48">
        <v>2953.5</v>
      </c>
    </row>
    <row r="31" spans="1:12" ht="14.25" customHeight="1">
      <c r="A31" s="49">
        <v>29</v>
      </c>
      <c r="B31" s="50" t="s">
        <v>219</v>
      </c>
      <c r="C31" s="51" t="s">
        <v>1563</v>
      </c>
      <c r="E31" s="49">
        <v>1814.67</v>
      </c>
      <c r="F31" s="52" t="s">
        <v>28815</v>
      </c>
      <c r="G31" s="52" t="s">
        <v>28821</v>
      </c>
      <c r="H31" s="49">
        <v>1814.67</v>
      </c>
      <c r="I31" s="49">
        <v>2354</v>
      </c>
      <c r="J31" s="49">
        <v>2348.79</v>
      </c>
    </row>
    <row r="32" spans="1:12" ht="14.25" customHeight="1">
      <c r="A32" s="48">
        <v>30</v>
      </c>
      <c r="B32" s="53" t="s">
        <v>4490</v>
      </c>
      <c r="C32" s="54" t="s">
        <v>1362</v>
      </c>
      <c r="E32" s="48">
        <v>92</v>
      </c>
      <c r="F32" s="55" t="s">
        <v>28815</v>
      </c>
      <c r="G32" s="55" t="s">
        <v>28821</v>
      </c>
      <c r="H32" s="48">
        <v>92</v>
      </c>
      <c r="I32" s="48">
        <v>123</v>
      </c>
      <c r="K32" s="48">
        <v>109.83</v>
      </c>
    </row>
    <row r="33" spans="1:11" ht="14.25" customHeight="1">
      <c r="A33" s="49">
        <v>31</v>
      </c>
      <c r="B33" s="50" t="s">
        <v>1360</v>
      </c>
      <c r="C33" s="51" t="s">
        <v>1362</v>
      </c>
      <c r="E33" s="49">
        <v>77</v>
      </c>
      <c r="F33" s="52" t="s">
        <v>28816</v>
      </c>
      <c r="G33" s="52" t="s">
        <v>28823</v>
      </c>
      <c r="H33" s="49">
        <v>86.65</v>
      </c>
      <c r="I33" s="49">
        <v>77</v>
      </c>
      <c r="J33" s="49">
        <v>104.78</v>
      </c>
    </row>
    <row r="34" spans="1:11" ht="14.25" customHeight="1">
      <c r="A34" s="48">
        <v>32</v>
      </c>
      <c r="B34" s="53" t="s">
        <v>4495</v>
      </c>
      <c r="C34" s="54" t="s">
        <v>1473</v>
      </c>
      <c r="E34" s="48">
        <v>944</v>
      </c>
      <c r="F34" s="55" t="s">
        <v>28817</v>
      </c>
      <c r="G34" s="55" t="s">
        <v>28821</v>
      </c>
      <c r="H34" s="48">
        <v>983.25</v>
      </c>
      <c r="J34" s="48">
        <v>944</v>
      </c>
      <c r="K34" s="48">
        <v>1336.14</v>
      </c>
    </row>
    <row r="35" spans="1:11" ht="14.25" customHeight="1">
      <c r="A35" s="49">
        <v>33</v>
      </c>
      <c r="B35" s="50" t="s">
        <v>600</v>
      </c>
      <c r="C35" s="51" t="s">
        <v>587</v>
      </c>
    </row>
    <row r="36" spans="1:11" ht="14.25" customHeight="1">
      <c r="A36" s="48">
        <v>34</v>
      </c>
      <c r="B36" s="53" t="s">
        <v>4434</v>
      </c>
      <c r="C36" s="54" t="s">
        <v>3473</v>
      </c>
      <c r="E36" s="48">
        <v>382.05</v>
      </c>
      <c r="F36" s="55" t="s">
        <v>28815</v>
      </c>
      <c r="G36" s="55" t="s">
        <v>28821</v>
      </c>
      <c r="H36" s="48">
        <v>382.05</v>
      </c>
      <c r="I36" s="48">
        <v>402</v>
      </c>
      <c r="J36" s="48">
        <v>446.04</v>
      </c>
    </row>
    <row r="37" spans="1:11" ht="14.25" customHeight="1">
      <c r="A37" s="49">
        <v>35</v>
      </c>
      <c r="B37" s="50" t="s">
        <v>2545</v>
      </c>
      <c r="C37" s="51" t="s">
        <v>2544</v>
      </c>
      <c r="E37" s="49">
        <v>3022.06</v>
      </c>
      <c r="F37" s="52" t="s">
        <v>28815</v>
      </c>
      <c r="G37" s="52" t="s">
        <v>28821</v>
      </c>
      <c r="H37" s="49">
        <v>3022.06</v>
      </c>
      <c r="I37" s="49">
        <v>3194</v>
      </c>
      <c r="J37" s="49">
        <v>3305.29</v>
      </c>
    </row>
    <row r="38" spans="1:11" ht="14.25" customHeight="1">
      <c r="A38" s="48">
        <v>36</v>
      </c>
      <c r="B38" s="53" t="s">
        <v>1496</v>
      </c>
      <c r="C38" s="54" t="s">
        <v>1473</v>
      </c>
      <c r="E38" s="48">
        <v>311.27</v>
      </c>
      <c r="F38" s="55" t="s">
        <v>28815</v>
      </c>
      <c r="G38" s="55" t="s">
        <v>28821</v>
      </c>
      <c r="H38" s="48">
        <v>311.27</v>
      </c>
      <c r="I38" s="48">
        <v>366</v>
      </c>
      <c r="J38" s="48">
        <v>387.04</v>
      </c>
    </row>
    <row r="39" spans="1:11" ht="14.25" customHeight="1">
      <c r="A39" s="49">
        <v>37</v>
      </c>
      <c r="B39" s="50" t="s">
        <v>1140</v>
      </c>
      <c r="C39" s="51" t="s">
        <v>1133</v>
      </c>
      <c r="E39" s="49">
        <v>841.38</v>
      </c>
      <c r="F39" s="52" t="s">
        <v>28815</v>
      </c>
      <c r="G39" s="52" t="s">
        <v>28821</v>
      </c>
      <c r="H39" s="49">
        <v>841.38</v>
      </c>
      <c r="I39" s="49">
        <v>1008</v>
      </c>
      <c r="K39" s="49">
        <v>974.87</v>
      </c>
    </row>
    <row r="40" spans="1:11" ht="14.25" customHeight="1">
      <c r="A40" s="48">
        <v>38</v>
      </c>
      <c r="B40" s="53" t="s">
        <v>585</v>
      </c>
      <c r="C40" s="54" t="s">
        <v>587</v>
      </c>
    </row>
    <row r="41" spans="1:11" ht="14.25" customHeight="1">
      <c r="A41" s="49">
        <v>39</v>
      </c>
      <c r="B41" s="50" t="s">
        <v>1159</v>
      </c>
      <c r="C41" s="51" t="s">
        <v>1133</v>
      </c>
      <c r="E41" s="49">
        <v>1055.6600000000001</v>
      </c>
      <c r="F41" s="52" t="s">
        <v>28815</v>
      </c>
      <c r="G41" s="52" t="s">
        <v>28821</v>
      </c>
      <c r="H41" s="49">
        <v>1055.6600000000001</v>
      </c>
      <c r="I41" s="49">
        <v>1227</v>
      </c>
      <c r="J41" s="49">
        <v>1325.38</v>
      </c>
    </row>
    <row r="42" spans="1:11" ht="14.25" customHeight="1">
      <c r="A42" s="48">
        <v>40</v>
      </c>
      <c r="B42" s="53" t="s">
        <v>598</v>
      </c>
      <c r="C42" s="54" t="s">
        <v>587</v>
      </c>
      <c r="E42" s="48">
        <v>874.2</v>
      </c>
      <c r="F42" s="55" t="s">
        <v>28817</v>
      </c>
      <c r="G42" s="55" t="s">
        <v>28820</v>
      </c>
      <c r="J42" s="48">
        <v>874.2</v>
      </c>
    </row>
    <row r="43" spans="1:11">
      <c r="A43" s="49">
        <v>41</v>
      </c>
      <c r="B43" s="50" t="s">
        <v>596</v>
      </c>
      <c r="C43" s="51" t="s">
        <v>587</v>
      </c>
    </row>
    <row r="44" spans="1:11">
      <c r="A44" s="48">
        <v>42</v>
      </c>
      <c r="B44" s="53" t="s">
        <v>1522</v>
      </c>
      <c r="C44" s="54" t="s">
        <v>1473</v>
      </c>
      <c r="E44" s="48">
        <v>1240</v>
      </c>
      <c r="F44" s="55" t="s">
        <v>28816</v>
      </c>
      <c r="G44" s="55" t="s">
        <v>28823</v>
      </c>
      <c r="H44" s="48">
        <v>1264.69</v>
      </c>
      <c r="I44" s="48">
        <v>1240</v>
      </c>
      <c r="J44" s="48">
        <v>1310.6500000000001</v>
      </c>
    </row>
    <row r="45" spans="1:11">
      <c r="A45" s="49">
        <v>43</v>
      </c>
      <c r="B45" s="50" t="s">
        <v>4457</v>
      </c>
      <c r="C45" s="51" t="s">
        <v>587</v>
      </c>
      <c r="E45" s="49">
        <v>1296.1300000000001</v>
      </c>
      <c r="F45" s="52" t="s">
        <v>28815</v>
      </c>
      <c r="G45" s="52" t="s">
        <v>28821</v>
      </c>
      <c r="H45" s="49">
        <v>1296.1300000000001</v>
      </c>
      <c r="I45" s="49">
        <v>1960</v>
      </c>
      <c r="J45" s="49">
        <v>1363.75</v>
      </c>
    </row>
    <row r="46" spans="1:11">
      <c r="A46" s="48">
        <v>44</v>
      </c>
      <c r="B46" s="53" t="s">
        <v>609</v>
      </c>
      <c r="C46" s="54" t="s">
        <v>587</v>
      </c>
    </row>
    <row r="47" spans="1:11">
      <c r="A47" s="49">
        <v>45</v>
      </c>
      <c r="B47" s="50" t="s">
        <v>1515</v>
      </c>
      <c r="C47" s="51" t="s">
        <v>1473</v>
      </c>
      <c r="E47" s="49">
        <v>1413.48</v>
      </c>
      <c r="F47" s="52" t="s">
        <v>28815</v>
      </c>
      <c r="G47" s="52" t="s">
        <v>28821</v>
      </c>
      <c r="H47" s="49">
        <v>1413.48</v>
      </c>
      <c r="I47" s="49">
        <v>1543</v>
      </c>
      <c r="J47" s="49">
        <v>1559.14</v>
      </c>
    </row>
    <row r="48" spans="1:11">
      <c r="A48" s="48">
        <v>46</v>
      </c>
      <c r="B48" s="53" t="s">
        <v>607</v>
      </c>
      <c r="C48" s="54" t="s">
        <v>587</v>
      </c>
    </row>
    <row r="49" spans="1:12">
      <c r="A49" s="49">
        <v>47</v>
      </c>
      <c r="B49" s="50" t="s">
        <v>590</v>
      </c>
      <c r="C49" s="51" t="s">
        <v>587</v>
      </c>
    </row>
    <row r="50" spans="1:12">
      <c r="A50" s="48">
        <v>48</v>
      </c>
      <c r="B50" s="53" t="s">
        <v>592</v>
      </c>
      <c r="C50" s="54" t="s">
        <v>587</v>
      </c>
    </row>
    <row r="51" spans="1:12">
      <c r="A51" s="49">
        <v>49</v>
      </c>
      <c r="B51" s="50" t="s">
        <v>594</v>
      </c>
      <c r="C51" s="51" t="s">
        <v>587</v>
      </c>
    </row>
    <row r="52" spans="1:12">
      <c r="A52" s="48">
        <v>50</v>
      </c>
      <c r="B52" s="53" t="s">
        <v>4471</v>
      </c>
      <c r="C52" s="54" t="s">
        <v>1133</v>
      </c>
    </row>
    <row r="53" spans="1:12">
      <c r="A53" s="49">
        <v>51</v>
      </c>
      <c r="B53" s="50" t="s">
        <v>602</v>
      </c>
      <c r="C53" s="51" t="s">
        <v>587</v>
      </c>
    </row>
    <row r="54" spans="1:12">
      <c r="A54" s="48">
        <v>52</v>
      </c>
      <c r="B54" s="53" t="s">
        <v>4455</v>
      </c>
      <c r="C54" s="54" t="s">
        <v>587</v>
      </c>
      <c r="E54" s="48">
        <v>861.29</v>
      </c>
      <c r="F54" s="55" t="s">
        <v>28815</v>
      </c>
      <c r="G54" s="55" t="s">
        <v>28821</v>
      </c>
      <c r="H54" s="48">
        <v>861.29</v>
      </c>
      <c r="I54" s="48">
        <v>864</v>
      </c>
      <c r="L54" s="48">
        <v>962</v>
      </c>
    </row>
    <row r="55" spans="1:12">
      <c r="A55" s="49">
        <v>53</v>
      </c>
      <c r="B55" s="50" t="s">
        <v>588</v>
      </c>
      <c r="C55" s="51" t="s">
        <v>587</v>
      </c>
    </row>
    <row r="56" spans="1:12">
      <c r="A56" s="48">
        <v>54</v>
      </c>
      <c r="B56" s="53" t="s">
        <v>169</v>
      </c>
      <c r="C56" s="54" t="s">
        <v>1473</v>
      </c>
      <c r="E56" s="48">
        <v>902.16</v>
      </c>
      <c r="F56" s="55" t="s">
        <v>28815</v>
      </c>
      <c r="G56" s="55" t="s">
        <v>28821</v>
      </c>
      <c r="H56" s="48">
        <v>902.16</v>
      </c>
      <c r="I56" s="48">
        <v>949</v>
      </c>
      <c r="J56" s="48">
        <v>966.36</v>
      </c>
    </row>
    <row r="57" spans="1:12">
      <c r="A57" s="49">
        <v>55</v>
      </c>
      <c r="B57" s="50" t="s">
        <v>604</v>
      </c>
      <c r="C57" s="51" t="s">
        <v>587</v>
      </c>
    </row>
    <row r="58" spans="1:12">
      <c r="A58" s="48">
        <v>56</v>
      </c>
      <c r="B58" s="53" t="s">
        <v>3480</v>
      </c>
      <c r="C58" s="54" t="s">
        <v>3473</v>
      </c>
      <c r="E58" s="48">
        <v>131</v>
      </c>
      <c r="F58" s="55" t="s">
        <v>28816</v>
      </c>
      <c r="G58" s="55" t="s">
        <v>28824</v>
      </c>
      <c r="H58" s="48">
        <v>136.72</v>
      </c>
      <c r="I58" s="48">
        <v>131</v>
      </c>
      <c r="K58" s="48">
        <v>160.27000000000001</v>
      </c>
    </row>
    <row r="59" spans="1:12">
      <c r="A59" s="49">
        <v>57</v>
      </c>
      <c r="B59" s="50" t="s">
        <v>3486</v>
      </c>
      <c r="C59" s="51" t="s">
        <v>3473</v>
      </c>
      <c r="E59" s="49">
        <v>373.31</v>
      </c>
      <c r="F59" s="52" t="s">
        <v>28815</v>
      </c>
      <c r="G59" s="52" t="s">
        <v>28821</v>
      </c>
      <c r="H59" s="49">
        <v>373.31</v>
      </c>
      <c r="I59" s="49">
        <v>404</v>
      </c>
      <c r="K59" s="49">
        <v>410.58</v>
      </c>
    </row>
    <row r="60" spans="1:12">
      <c r="A60" s="48">
        <v>58</v>
      </c>
      <c r="B60" s="53" t="s">
        <v>3483</v>
      </c>
      <c r="C60" s="54" t="s">
        <v>3473</v>
      </c>
      <c r="E60" s="48">
        <v>901.18</v>
      </c>
      <c r="F60" s="55" t="s">
        <v>28815</v>
      </c>
      <c r="G60" s="55" t="s">
        <v>28821</v>
      </c>
      <c r="H60" s="48">
        <v>901.18</v>
      </c>
      <c r="J60" s="48">
        <v>926.45</v>
      </c>
      <c r="K60" s="48">
        <v>929.28</v>
      </c>
    </row>
    <row r="61" spans="1:12">
      <c r="A61" s="49">
        <v>59</v>
      </c>
      <c r="B61" s="50" t="s">
        <v>4439</v>
      </c>
      <c r="C61" s="51" t="s">
        <v>384</v>
      </c>
      <c r="E61" s="49">
        <v>969.94</v>
      </c>
      <c r="F61" s="52" t="s">
        <v>28815</v>
      </c>
      <c r="G61" s="52" t="s">
        <v>28821</v>
      </c>
      <c r="H61" s="49">
        <v>969.94</v>
      </c>
      <c r="I61" s="49">
        <v>1059</v>
      </c>
      <c r="K61" s="49">
        <v>1067.32</v>
      </c>
    </row>
    <row r="62" spans="1:12">
      <c r="A62" s="48">
        <v>60</v>
      </c>
      <c r="B62" s="53" t="s">
        <v>4488</v>
      </c>
      <c r="C62" s="54" t="s">
        <v>1133</v>
      </c>
      <c r="E62" s="48">
        <v>1312.18</v>
      </c>
      <c r="F62" s="55" t="s">
        <v>28817</v>
      </c>
      <c r="G62" s="55" t="s">
        <v>28822</v>
      </c>
      <c r="H62" s="48">
        <v>1374.9</v>
      </c>
      <c r="I62" s="48">
        <v>1621</v>
      </c>
      <c r="J62" s="48">
        <v>1312.18</v>
      </c>
    </row>
    <row r="63" spans="1:12">
      <c r="A63" s="49">
        <v>61</v>
      </c>
      <c r="B63" s="50" t="s">
        <v>4429</v>
      </c>
      <c r="C63" s="51" t="s">
        <v>1133</v>
      </c>
      <c r="E63" s="49">
        <v>2525.88</v>
      </c>
      <c r="F63" s="52" t="s">
        <v>28817</v>
      </c>
      <c r="G63" s="52" t="s">
        <v>28822</v>
      </c>
      <c r="H63" s="49">
        <v>2567.21</v>
      </c>
      <c r="I63" s="49">
        <v>2867</v>
      </c>
      <c r="J63" s="49">
        <v>2525.88</v>
      </c>
    </row>
    <row r="64" spans="1:12">
      <c r="A64" s="48">
        <v>62</v>
      </c>
      <c r="B64" s="53" t="s">
        <v>7132</v>
      </c>
      <c r="C64" s="54" t="s">
        <v>2548</v>
      </c>
    </row>
    <row r="65" spans="1:12">
      <c r="A65" s="49">
        <v>63</v>
      </c>
      <c r="B65" s="50" t="s">
        <v>2542</v>
      </c>
      <c r="C65" s="51" t="s">
        <v>2544</v>
      </c>
    </row>
    <row r="66" spans="1:12">
      <c r="A66" s="48">
        <v>64</v>
      </c>
      <c r="B66" s="53" t="s">
        <v>4504</v>
      </c>
      <c r="C66" s="54" t="s">
        <v>2544</v>
      </c>
    </row>
    <row r="67" spans="1:12">
      <c r="A67" s="49">
        <v>65</v>
      </c>
      <c r="B67" s="50" t="s">
        <v>4426</v>
      </c>
      <c r="C67" s="51" t="s">
        <v>2544</v>
      </c>
    </row>
    <row r="68" spans="1:12">
      <c r="A68" s="48">
        <v>66</v>
      </c>
      <c r="B68" s="53" t="s">
        <v>213</v>
      </c>
      <c r="C68" s="54" t="s">
        <v>634</v>
      </c>
    </row>
    <row r="69" spans="1:12">
      <c r="A69" s="49">
        <v>67</v>
      </c>
      <c r="B69" s="50" t="s">
        <v>311</v>
      </c>
      <c r="C69" s="51" t="s">
        <v>634</v>
      </c>
      <c r="E69" s="49">
        <v>2043.7</v>
      </c>
      <c r="F69" s="52" t="s">
        <v>28815</v>
      </c>
      <c r="G69" s="52" t="s">
        <v>28821</v>
      </c>
      <c r="H69" s="49">
        <v>2043.7</v>
      </c>
      <c r="J69" s="49">
        <v>2342.86</v>
      </c>
    </row>
    <row r="70" spans="1:12">
      <c r="A70" s="48">
        <v>68</v>
      </c>
      <c r="B70" s="53" t="s">
        <v>216</v>
      </c>
      <c r="C70" s="54" t="s">
        <v>634</v>
      </c>
      <c r="E70" s="48">
        <v>530.95000000000005</v>
      </c>
      <c r="F70" s="55" t="s">
        <v>28815</v>
      </c>
      <c r="G70" s="55" t="s">
        <v>28821</v>
      </c>
      <c r="H70" s="48">
        <v>530.95000000000005</v>
      </c>
      <c r="I70" s="48">
        <v>700</v>
      </c>
      <c r="J70" s="48">
        <v>749.3</v>
      </c>
    </row>
    <row r="71" spans="1:12">
      <c r="A71" s="49">
        <v>69</v>
      </c>
      <c r="B71" s="50" t="s">
        <v>217</v>
      </c>
      <c r="C71" s="51" t="s">
        <v>634</v>
      </c>
      <c r="E71" s="49">
        <v>723.39</v>
      </c>
      <c r="F71" s="52" t="s">
        <v>28815</v>
      </c>
      <c r="G71" s="52" t="s">
        <v>28821</v>
      </c>
      <c r="H71" s="49">
        <v>723.39</v>
      </c>
      <c r="I71" s="49">
        <v>799</v>
      </c>
      <c r="J71" s="49">
        <v>855.07</v>
      </c>
    </row>
    <row r="72" spans="1:12">
      <c r="A72" s="48">
        <v>70</v>
      </c>
      <c r="B72" s="53" t="s">
        <v>218</v>
      </c>
      <c r="C72" s="54" t="s">
        <v>634</v>
      </c>
      <c r="E72" s="48">
        <v>749.37</v>
      </c>
      <c r="F72" s="55" t="s">
        <v>28815</v>
      </c>
      <c r="G72" s="55" t="s">
        <v>28821</v>
      </c>
      <c r="H72" s="48">
        <v>749.37</v>
      </c>
      <c r="I72" s="48">
        <v>837</v>
      </c>
      <c r="J72" s="48">
        <v>895.35</v>
      </c>
    </row>
    <row r="73" spans="1:12">
      <c r="A73" s="49">
        <v>71</v>
      </c>
      <c r="B73" s="50" t="s">
        <v>623</v>
      </c>
      <c r="C73" s="51" t="s">
        <v>587</v>
      </c>
      <c r="E73" s="49">
        <v>2294.6799999999998</v>
      </c>
      <c r="F73" s="52" t="s">
        <v>28815</v>
      </c>
      <c r="G73" s="52" t="s">
        <v>28821</v>
      </c>
      <c r="H73" s="49">
        <v>2294.6799999999998</v>
      </c>
      <c r="J73" s="49">
        <v>2470.3200000000002</v>
      </c>
      <c r="L73" s="49">
        <v>2637</v>
      </c>
    </row>
    <row r="74" spans="1:12">
      <c r="A74" s="48">
        <v>72</v>
      </c>
      <c r="B74" s="53" t="s">
        <v>4460</v>
      </c>
      <c r="C74" s="54" t="s">
        <v>587</v>
      </c>
      <c r="E74" s="48">
        <v>1640.85</v>
      </c>
      <c r="F74" s="55" t="s">
        <v>28815</v>
      </c>
      <c r="G74" s="55" t="s">
        <v>28821</v>
      </c>
      <c r="H74" s="48">
        <v>1640.85</v>
      </c>
      <c r="I74" s="48">
        <v>1823</v>
      </c>
      <c r="J74" s="48">
        <v>1872.5</v>
      </c>
    </row>
    <row r="75" spans="1:12">
      <c r="A75" s="49">
        <v>73</v>
      </c>
      <c r="B75" s="50" t="s">
        <v>628</v>
      </c>
      <c r="C75" s="51" t="s">
        <v>587</v>
      </c>
      <c r="E75" s="49">
        <v>5497.6</v>
      </c>
      <c r="F75" s="52" t="s">
        <v>28815</v>
      </c>
      <c r="G75" s="52" t="s">
        <v>28821</v>
      </c>
      <c r="H75" s="49">
        <v>5497.6</v>
      </c>
      <c r="I75" s="49">
        <v>7196</v>
      </c>
      <c r="J75" s="49">
        <v>6572.6</v>
      </c>
    </row>
    <row r="76" spans="1:12">
      <c r="A76" s="48">
        <v>74</v>
      </c>
      <c r="B76" s="53" t="s">
        <v>625</v>
      </c>
      <c r="C76" s="54" t="s">
        <v>587</v>
      </c>
      <c r="E76" s="48">
        <v>1127.32</v>
      </c>
      <c r="F76" s="55" t="s">
        <v>28815</v>
      </c>
      <c r="G76" s="55" t="s">
        <v>28821</v>
      </c>
      <c r="H76" s="48">
        <v>1127.32</v>
      </c>
      <c r="I76" s="48">
        <v>1278</v>
      </c>
      <c r="L76" s="48">
        <v>1266</v>
      </c>
    </row>
    <row r="77" spans="1:12">
      <c r="A77" s="49">
        <v>75</v>
      </c>
      <c r="B77" s="50" t="s">
        <v>619</v>
      </c>
      <c r="C77" s="51" t="s">
        <v>587</v>
      </c>
      <c r="E77" s="49">
        <v>647.54</v>
      </c>
      <c r="F77" s="52" t="s">
        <v>28815</v>
      </c>
      <c r="G77" s="52" t="s">
        <v>28821</v>
      </c>
      <c r="H77" s="49">
        <v>647.54</v>
      </c>
      <c r="I77" s="49">
        <v>684</v>
      </c>
      <c r="L77" s="49">
        <v>754</v>
      </c>
    </row>
    <row r="78" spans="1:12">
      <c r="A78" s="48">
        <v>76</v>
      </c>
      <c r="B78" s="53" t="s">
        <v>630</v>
      </c>
      <c r="C78" s="54" t="s">
        <v>587</v>
      </c>
      <c r="E78" s="48">
        <v>2467.5700000000002</v>
      </c>
      <c r="F78" s="55" t="s">
        <v>28815</v>
      </c>
      <c r="G78" s="55" t="s">
        <v>28821</v>
      </c>
      <c r="H78" s="48">
        <v>2467.5700000000002</v>
      </c>
      <c r="I78" s="48">
        <v>2955</v>
      </c>
      <c r="J78" s="48">
        <v>2987.15</v>
      </c>
    </row>
    <row r="79" spans="1:12">
      <c r="A79" s="49">
        <v>77</v>
      </c>
      <c r="B79" s="50" t="s">
        <v>621</v>
      </c>
      <c r="C79" s="51" t="s">
        <v>587</v>
      </c>
      <c r="E79" s="49">
        <v>971.31</v>
      </c>
      <c r="F79" s="52" t="s">
        <v>28815</v>
      </c>
      <c r="G79" s="52" t="s">
        <v>28821</v>
      </c>
      <c r="H79" s="49">
        <v>971.31</v>
      </c>
      <c r="I79" s="49">
        <v>1089</v>
      </c>
      <c r="J79" s="49">
        <v>1227.6600000000001</v>
      </c>
    </row>
    <row r="80" spans="1:12">
      <c r="A80" s="48">
        <v>78</v>
      </c>
      <c r="B80" s="53" t="s">
        <v>632</v>
      </c>
      <c r="C80" s="54" t="s">
        <v>587</v>
      </c>
      <c r="E80" s="48">
        <v>1525.6</v>
      </c>
      <c r="F80" s="55" t="s">
        <v>28815</v>
      </c>
      <c r="G80" s="55" t="s">
        <v>28821</v>
      </c>
      <c r="H80" s="48">
        <v>1525.6</v>
      </c>
      <c r="I80" s="48">
        <v>1533</v>
      </c>
      <c r="J80" s="48">
        <v>1783.54</v>
      </c>
    </row>
    <row r="81" spans="1:12">
      <c r="A81" s="49">
        <v>79</v>
      </c>
      <c r="B81" s="50" t="s">
        <v>201</v>
      </c>
      <c r="C81" s="51" t="s">
        <v>3491</v>
      </c>
      <c r="E81" s="49">
        <v>942.35</v>
      </c>
      <c r="F81" s="52" t="s">
        <v>28817</v>
      </c>
      <c r="G81" s="52" t="s">
        <v>28821</v>
      </c>
      <c r="H81" s="49">
        <v>1849.96</v>
      </c>
      <c r="I81" s="49">
        <v>949</v>
      </c>
      <c r="J81" s="49">
        <v>942.35</v>
      </c>
    </row>
    <row r="82" spans="1:12">
      <c r="A82" s="48">
        <v>80</v>
      </c>
      <c r="B82" s="53" t="s">
        <v>200</v>
      </c>
      <c r="C82" s="54" t="s">
        <v>3491</v>
      </c>
      <c r="E82" s="48">
        <v>1729.63</v>
      </c>
      <c r="F82" s="55" t="s">
        <v>28815</v>
      </c>
      <c r="G82" s="55" t="s">
        <v>28821</v>
      </c>
      <c r="H82" s="48">
        <v>1729.63</v>
      </c>
      <c r="J82" s="48">
        <v>2159.64</v>
      </c>
    </row>
    <row r="83" spans="1:12">
      <c r="A83" s="49">
        <v>81</v>
      </c>
      <c r="B83" s="50" t="s">
        <v>199</v>
      </c>
      <c r="C83" s="51" t="s">
        <v>3491</v>
      </c>
      <c r="E83" s="49">
        <v>929.43</v>
      </c>
      <c r="F83" s="52" t="s">
        <v>28817</v>
      </c>
      <c r="G83" s="52" t="s">
        <v>28821</v>
      </c>
      <c r="H83" s="49">
        <v>930.45</v>
      </c>
      <c r="I83" s="49">
        <v>938</v>
      </c>
      <c r="J83" s="49">
        <v>929.43</v>
      </c>
    </row>
    <row r="84" spans="1:12">
      <c r="A84" s="48">
        <v>82</v>
      </c>
      <c r="B84" s="53" t="s">
        <v>4470</v>
      </c>
      <c r="C84" s="54" t="s">
        <v>1341</v>
      </c>
      <c r="E84" s="48">
        <v>892.62</v>
      </c>
      <c r="F84" s="55" t="s">
        <v>28815</v>
      </c>
      <c r="G84" s="55" t="s">
        <v>28821</v>
      </c>
      <c r="H84" s="48">
        <v>892.62</v>
      </c>
      <c r="I84" s="48">
        <v>1110</v>
      </c>
      <c r="J84" s="48">
        <v>1126.49</v>
      </c>
    </row>
    <row r="85" spans="1:12">
      <c r="A85" s="49">
        <v>83</v>
      </c>
      <c r="B85" s="50" t="s">
        <v>4475</v>
      </c>
      <c r="C85" s="51" t="s">
        <v>1341</v>
      </c>
      <c r="E85" s="49">
        <v>760.56</v>
      </c>
      <c r="F85" s="52" t="s">
        <v>28815</v>
      </c>
      <c r="G85" s="52" t="s">
        <v>28821</v>
      </c>
      <c r="H85" s="49">
        <v>760.56</v>
      </c>
      <c r="I85" s="49">
        <v>896</v>
      </c>
      <c r="K85" s="49">
        <v>962.59</v>
      </c>
    </row>
    <row r="86" spans="1:12">
      <c r="A86" s="48">
        <v>84</v>
      </c>
      <c r="B86" s="53" t="s">
        <v>4472</v>
      </c>
      <c r="C86" s="54" t="s">
        <v>1341</v>
      </c>
      <c r="E86" s="48">
        <v>1081.98</v>
      </c>
      <c r="F86" s="55" t="s">
        <v>28815</v>
      </c>
      <c r="G86" s="55" t="s">
        <v>28821</v>
      </c>
      <c r="H86" s="48">
        <v>1081.98</v>
      </c>
      <c r="I86" s="48">
        <v>1293</v>
      </c>
      <c r="K86" s="48">
        <v>1205.1300000000001</v>
      </c>
    </row>
    <row r="87" spans="1:12">
      <c r="A87" s="49">
        <v>85</v>
      </c>
      <c r="B87" s="50" t="s">
        <v>4474</v>
      </c>
      <c r="C87" s="51" t="s">
        <v>1341</v>
      </c>
      <c r="E87" s="49">
        <v>1316.21</v>
      </c>
      <c r="F87" s="52" t="s">
        <v>28815</v>
      </c>
      <c r="G87" s="52" t="s">
        <v>28821</v>
      </c>
      <c r="H87" s="49">
        <v>1316.21</v>
      </c>
      <c r="I87" s="49">
        <v>1372</v>
      </c>
      <c r="L87" s="49">
        <v>1396</v>
      </c>
    </row>
    <row r="88" spans="1:12">
      <c r="A88" s="48">
        <v>86</v>
      </c>
      <c r="B88" s="53" t="s">
        <v>4476</v>
      </c>
      <c r="C88" s="54" t="s">
        <v>1341</v>
      </c>
      <c r="E88" s="48">
        <v>2062.15</v>
      </c>
      <c r="F88" s="55" t="s">
        <v>28817</v>
      </c>
      <c r="G88" s="55" t="s">
        <v>28820</v>
      </c>
      <c r="H88" s="48">
        <v>2187.4499999999998</v>
      </c>
      <c r="I88" s="48">
        <v>2357</v>
      </c>
      <c r="J88" s="48">
        <v>2062.15</v>
      </c>
    </row>
    <row r="89" spans="1:12">
      <c r="A89" s="49">
        <v>87</v>
      </c>
      <c r="B89" s="50" t="s">
        <v>4478</v>
      </c>
      <c r="C89" s="51" t="s">
        <v>1341</v>
      </c>
      <c r="E89" s="49">
        <v>963.98</v>
      </c>
      <c r="F89" s="52" t="s">
        <v>28815</v>
      </c>
      <c r="G89" s="52" t="s">
        <v>28821</v>
      </c>
      <c r="H89" s="49">
        <v>963.98</v>
      </c>
      <c r="K89" s="49">
        <v>1013.9</v>
      </c>
      <c r="L89" s="49">
        <v>1034</v>
      </c>
    </row>
    <row r="90" spans="1:12">
      <c r="A90" s="48">
        <v>88</v>
      </c>
      <c r="B90" s="53" t="s">
        <v>5117</v>
      </c>
      <c r="C90" s="54" t="s">
        <v>1341</v>
      </c>
      <c r="E90" s="48">
        <v>2349.69</v>
      </c>
      <c r="F90" s="55" t="s">
        <v>28815</v>
      </c>
      <c r="G90" s="55" t="s">
        <v>28821</v>
      </c>
      <c r="H90" s="48">
        <v>2349.69</v>
      </c>
      <c r="I90" s="48">
        <v>2607</v>
      </c>
      <c r="J90" s="48">
        <v>2600.9299999999998</v>
      </c>
    </row>
    <row r="91" spans="1:12">
      <c r="A91" s="49">
        <v>89</v>
      </c>
      <c r="B91" s="50" t="s">
        <v>4479</v>
      </c>
      <c r="C91" s="51" t="s">
        <v>1341</v>
      </c>
      <c r="E91" s="49">
        <v>1204.97</v>
      </c>
      <c r="F91" s="52" t="s">
        <v>28815</v>
      </c>
      <c r="G91" s="52" t="s">
        <v>28821</v>
      </c>
      <c r="H91" s="49">
        <v>1204.97</v>
      </c>
      <c r="I91" s="49">
        <v>1429</v>
      </c>
      <c r="J91" s="49">
        <v>1239.8</v>
      </c>
    </row>
    <row r="92" spans="1:12">
      <c r="A92" s="48">
        <v>90</v>
      </c>
      <c r="B92" s="53" t="s">
        <v>4481</v>
      </c>
      <c r="C92" s="54" t="s">
        <v>1341</v>
      </c>
      <c r="E92" s="48">
        <v>1244.79</v>
      </c>
      <c r="F92" s="55" t="s">
        <v>28815</v>
      </c>
      <c r="G92" s="55" t="s">
        <v>28821</v>
      </c>
      <c r="H92" s="48">
        <v>1244.79</v>
      </c>
      <c r="I92" s="48">
        <v>1391</v>
      </c>
      <c r="J92" s="48">
        <v>1377.48</v>
      </c>
    </row>
    <row r="93" spans="1:12">
      <c r="A93" s="49">
        <v>91</v>
      </c>
      <c r="B93" s="50" t="s">
        <v>4482</v>
      </c>
      <c r="C93" s="51" t="s">
        <v>1341</v>
      </c>
      <c r="E93" s="49">
        <v>1278.32</v>
      </c>
      <c r="F93" s="52" t="s">
        <v>28815</v>
      </c>
      <c r="G93" s="52" t="s">
        <v>28821</v>
      </c>
      <c r="H93" s="49">
        <v>1278.32</v>
      </c>
      <c r="I93" s="49">
        <v>1334</v>
      </c>
      <c r="J93" s="49">
        <v>1382.02</v>
      </c>
    </row>
    <row r="94" spans="1:12">
      <c r="A94" s="48">
        <v>92</v>
      </c>
      <c r="B94" s="53" t="s">
        <v>4483</v>
      </c>
      <c r="C94" s="54" t="s">
        <v>1341</v>
      </c>
      <c r="E94" s="48">
        <v>1760.3</v>
      </c>
      <c r="F94" s="55" t="s">
        <v>28815</v>
      </c>
      <c r="G94" s="55" t="s">
        <v>28821</v>
      </c>
      <c r="H94" s="48">
        <v>1760.3</v>
      </c>
      <c r="I94" s="48">
        <v>1941</v>
      </c>
      <c r="J94" s="48">
        <v>1894.04</v>
      </c>
    </row>
    <row r="95" spans="1:12">
      <c r="A95" s="49">
        <v>93</v>
      </c>
      <c r="B95" s="50" t="s">
        <v>4484</v>
      </c>
      <c r="C95" s="51" t="s">
        <v>1341</v>
      </c>
      <c r="E95" s="49">
        <v>1836.89</v>
      </c>
      <c r="F95" s="52" t="s">
        <v>28817</v>
      </c>
      <c r="G95" s="52" t="s">
        <v>28825</v>
      </c>
      <c r="H95" s="49">
        <v>1880.8</v>
      </c>
      <c r="J95" s="49">
        <v>1836.89</v>
      </c>
      <c r="K95" s="49">
        <v>2021.15</v>
      </c>
    </row>
    <row r="96" spans="1:12">
      <c r="A96" s="48">
        <v>94</v>
      </c>
      <c r="B96" s="53" t="s">
        <v>4485</v>
      </c>
      <c r="C96" s="54" t="s">
        <v>1341</v>
      </c>
      <c r="E96" s="48">
        <v>2158.4699999999998</v>
      </c>
      <c r="F96" s="55" t="s">
        <v>28815</v>
      </c>
      <c r="G96" s="55" t="s">
        <v>28821</v>
      </c>
      <c r="H96" s="48">
        <v>2158.4699999999998</v>
      </c>
      <c r="I96" s="48">
        <v>2380</v>
      </c>
      <c r="J96" s="48">
        <v>2333.5700000000002</v>
      </c>
    </row>
    <row r="97" spans="1:12">
      <c r="A97" s="49">
        <v>95</v>
      </c>
      <c r="B97" s="50" t="s">
        <v>173</v>
      </c>
      <c r="C97" s="51" t="s">
        <v>1377</v>
      </c>
      <c r="E97" s="49">
        <v>187</v>
      </c>
      <c r="F97" s="52" t="s">
        <v>28815</v>
      </c>
      <c r="G97" s="52" t="s">
        <v>28821</v>
      </c>
      <c r="H97" s="49">
        <v>187</v>
      </c>
      <c r="I97" s="49">
        <v>211</v>
      </c>
      <c r="J97" s="49">
        <v>220.34</v>
      </c>
    </row>
    <row r="98" spans="1:12">
      <c r="A98" s="48">
        <v>96</v>
      </c>
      <c r="B98" s="53" t="s">
        <v>187</v>
      </c>
      <c r="C98" s="54" t="s">
        <v>1377</v>
      </c>
      <c r="E98" s="48">
        <v>155</v>
      </c>
      <c r="F98" s="55" t="s">
        <v>28815</v>
      </c>
      <c r="G98" s="55" t="s">
        <v>28821</v>
      </c>
      <c r="H98" s="48">
        <v>155</v>
      </c>
      <c r="I98" s="48">
        <v>175</v>
      </c>
      <c r="J98" s="48">
        <v>182.64</v>
      </c>
    </row>
    <row r="99" spans="1:12">
      <c r="A99" s="49">
        <v>97</v>
      </c>
      <c r="B99" s="50" t="s">
        <v>186</v>
      </c>
      <c r="C99" s="51" t="s">
        <v>1377</v>
      </c>
      <c r="E99" s="49">
        <v>175</v>
      </c>
      <c r="F99" s="52" t="s">
        <v>28815</v>
      </c>
      <c r="G99" s="52" t="s">
        <v>28821</v>
      </c>
      <c r="H99" s="49">
        <v>175</v>
      </c>
      <c r="I99" s="49">
        <v>198</v>
      </c>
      <c r="J99" s="49">
        <v>206.21</v>
      </c>
    </row>
    <row r="100" spans="1:12">
      <c r="A100" s="48">
        <v>98</v>
      </c>
      <c r="B100" s="53" t="s">
        <v>2471</v>
      </c>
      <c r="C100" s="54" t="s">
        <v>2473</v>
      </c>
      <c r="E100" s="48">
        <v>2534.75</v>
      </c>
      <c r="F100" s="55" t="s">
        <v>28815</v>
      </c>
      <c r="G100" s="55" t="s">
        <v>28821</v>
      </c>
      <c r="H100" s="48">
        <v>2534.75</v>
      </c>
      <c r="J100" s="48">
        <v>2749</v>
      </c>
      <c r="L100" s="48">
        <v>2749</v>
      </c>
    </row>
    <row r="101" spans="1:12">
      <c r="A101" s="49">
        <v>99</v>
      </c>
      <c r="B101" s="50" t="s">
        <v>4500</v>
      </c>
      <c r="C101" s="51" t="s">
        <v>2473</v>
      </c>
      <c r="E101" s="49">
        <v>2944.32</v>
      </c>
      <c r="F101" s="52" t="s">
        <v>28815</v>
      </c>
      <c r="G101" s="52" t="s">
        <v>28821</v>
      </c>
      <c r="H101" s="49">
        <v>2944.32</v>
      </c>
      <c r="J101" s="49">
        <v>3273</v>
      </c>
      <c r="K101" s="49">
        <v>3273</v>
      </c>
    </row>
    <row r="102" spans="1:12">
      <c r="A102" s="48">
        <v>100</v>
      </c>
      <c r="B102" s="53" t="s">
        <v>174</v>
      </c>
      <c r="C102" s="54" t="s">
        <v>1377</v>
      </c>
      <c r="E102" s="48">
        <v>180</v>
      </c>
      <c r="F102" s="55" t="s">
        <v>28815</v>
      </c>
      <c r="G102" s="55" t="s">
        <v>28821</v>
      </c>
      <c r="H102" s="48">
        <v>180</v>
      </c>
      <c r="I102" s="48">
        <v>203</v>
      </c>
      <c r="J102" s="48">
        <v>212.09</v>
      </c>
    </row>
    <row r="103" spans="1:12">
      <c r="A103" s="49">
        <v>101</v>
      </c>
      <c r="B103" s="50" t="s">
        <v>175</v>
      </c>
      <c r="C103" s="51" t="s">
        <v>1377</v>
      </c>
      <c r="E103" s="49">
        <v>170</v>
      </c>
      <c r="F103" s="52" t="s">
        <v>28815</v>
      </c>
      <c r="G103" s="52" t="s">
        <v>28821</v>
      </c>
      <c r="H103" s="49">
        <v>170</v>
      </c>
      <c r="I103" s="49">
        <v>192</v>
      </c>
      <c r="J103" s="49">
        <v>205.67</v>
      </c>
    </row>
    <row r="104" spans="1:12">
      <c r="A104" s="48">
        <v>102</v>
      </c>
      <c r="B104" s="53" t="s">
        <v>176</v>
      </c>
      <c r="C104" s="54" t="s">
        <v>1377</v>
      </c>
      <c r="E104" s="48">
        <v>148</v>
      </c>
      <c r="F104" s="55" t="s">
        <v>28815</v>
      </c>
      <c r="G104" s="55" t="s">
        <v>28821</v>
      </c>
      <c r="H104" s="48">
        <v>148</v>
      </c>
      <c r="I104" s="48">
        <v>167</v>
      </c>
      <c r="J104" s="48">
        <v>174.39</v>
      </c>
    </row>
    <row r="105" spans="1:12">
      <c r="A105" s="49">
        <v>103</v>
      </c>
      <c r="B105" s="50" t="s">
        <v>178</v>
      </c>
      <c r="C105" s="51" t="s">
        <v>1377</v>
      </c>
      <c r="E105" s="49">
        <v>191.13</v>
      </c>
      <c r="F105" s="52" t="s">
        <v>28815</v>
      </c>
      <c r="G105" s="52" t="s">
        <v>28821</v>
      </c>
      <c r="H105" s="49">
        <v>191.13</v>
      </c>
      <c r="I105" s="49">
        <v>216</v>
      </c>
      <c r="J105" s="49">
        <v>225.05</v>
      </c>
    </row>
    <row r="106" spans="1:12">
      <c r="A106" s="48">
        <v>104</v>
      </c>
      <c r="B106" s="53" t="s">
        <v>183</v>
      </c>
      <c r="C106" s="54" t="s">
        <v>1377</v>
      </c>
      <c r="E106" s="48">
        <v>306.2</v>
      </c>
      <c r="F106" s="55" t="s">
        <v>28815</v>
      </c>
      <c r="G106" s="55" t="s">
        <v>28821</v>
      </c>
      <c r="H106" s="48">
        <v>306.2</v>
      </c>
      <c r="I106" s="48">
        <v>336</v>
      </c>
      <c r="J106" s="48">
        <v>343.39</v>
      </c>
    </row>
    <row r="107" spans="1:12">
      <c r="A107" s="49">
        <v>105</v>
      </c>
      <c r="B107" s="50" t="s">
        <v>177</v>
      </c>
      <c r="C107" s="51" t="s">
        <v>1377</v>
      </c>
      <c r="E107" s="49">
        <v>162</v>
      </c>
      <c r="F107" s="52" t="s">
        <v>28815</v>
      </c>
      <c r="G107" s="52" t="s">
        <v>28821</v>
      </c>
      <c r="H107" s="49">
        <v>162</v>
      </c>
      <c r="I107" s="49">
        <v>183</v>
      </c>
      <c r="J107" s="49">
        <v>190.88</v>
      </c>
    </row>
    <row r="108" spans="1:12">
      <c r="A108" s="48">
        <v>106</v>
      </c>
      <c r="B108" s="53" t="s">
        <v>182</v>
      </c>
      <c r="C108" s="54" t="s">
        <v>1377</v>
      </c>
      <c r="E108" s="48">
        <v>272</v>
      </c>
      <c r="F108" s="55" t="s">
        <v>28815</v>
      </c>
      <c r="G108" s="55" t="s">
        <v>28821</v>
      </c>
      <c r="H108" s="48">
        <v>272</v>
      </c>
      <c r="I108" s="48">
        <v>307</v>
      </c>
      <c r="J108" s="48">
        <v>305.23</v>
      </c>
    </row>
    <row r="109" spans="1:12">
      <c r="A109" s="49">
        <v>107</v>
      </c>
      <c r="B109" s="50" t="s">
        <v>180</v>
      </c>
      <c r="C109" s="51" t="s">
        <v>1377</v>
      </c>
      <c r="E109" s="49">
        <v>173</v>
      </c>
      <c r="F109" s="52" t="s">
        <v>28815</v>
      </c>
      <c r="G109" s="52" t="s">
        <v>28821</v>
      </c>
      <c r="H109" s="49">
        <v>173</v>
      </c>
      <c r="I109" s="49">
        <v>195</v>
      </c>
      <c r="J109" s="49">
        <v>203.84</v>
      </c>
    </row>
    <row r="110" spans="1:12">
      <c r="A110" s="48">
        <v>108</v>
      </c>
      <c r="B110" s="53" t="s">
        <v>185</v>
      </c>
      <c r="C110" s="54" t="s">
        <v>1377</v>
      </c>
      <c r="E110" s="48">
        <v>266</v>
      </c>
      <c r="F110" s="55" t="s">
        <v>28815</v>
      </c>
      <c r="G110" s="55" t="s">
        <v>28821</v>
      </c>
      <c r="H110" s="48">
        <v>266</v>
      </c>
      <c r="I110" s="48">
        <v>300</v>
      </c>
      <c r="J110" s="48">
        <v>298.5</v>
      </c>
    </row>
    <row r="111" spans="1:12">
      <c r="A111" s="49">
        <v>109</v>
      </c>
      <c r="B111" s="50" t="s">
        <v>184</v>
      </c>
      <c r="C111" s="51" t="s">
        <v>1377</v>
      </c>
      <c r="E111" s="49">
        <v>294</v>
      </c>
      <c r="F111" s="52" t="s">
        <v>28815</v>
      </c>
      <c r="G111" s="52" t="s">
        <v>28821</v>
      </c>
      <c r="H111" s="49">
        <v>294</v>
      </c>
      <c r="I111" s="49">
        <v>343</v>
      </c>
      <c r="J111" s="49">
        <v>329.92</v>
      </c>
    </row>
    <row r="112" spans="1:12">
      <c r="A112" s="48">
        <v>110</v>
      </c>
      <c r="B112" s="53" t="s">
        <v>179</v>
      </c>
      <c r="C112" s="54" t="s">
        <v>1377</v>
      </c>
      <c r="E112" s="48">
        <v>165</v>
      </c>
      <c r="F112" s="55" t="s">
        <v>28815</v>
      </c>
      <c r="G112" s="55" t="s">
        <v>28821</v>
      </c>
      <c r="H112" s="48">
        <v>165</v>
      </c>
      <c r="I112" s="48">
        <v>186</v>
      </c>
      <c r="J112" s="48">
        <v>194.42</v>
      </c>
    </row>
    <row r="113" spans="1:12">
      <c r="A113" s="49">
        <v>111</v>
      </c>
      <c r="B113" s="50" t="s">
        <v>181</v>
      </c>
      <c r="C113" s="51" t="s">
        <v>1377</v>
      </c>
      <c r="E113" s="49">
        <v>203</v>
      </c>
      <c r="F113" s="52" t="s">
        <v>28815</v>
      </c>
      <c r="G113" s="52" t="s">
        <v>28821</v>
      </c>
      <c r="H113" s="49">
        <v>203</v>
      </c>
      <c r="I113" s="49">
        <v>229</v>
      </c>
      <c r="J113" s="49">
        <v>239.54</v>
      </c>
    </row>
    <row r="114" spans="1:12">
      <c r="A114" s="48">
        <v>112</v>
      </c>
      <c r="B114" s="53" t="s">
        <v>2070</v>
      </c>
      <c r="C114" s="54" t="s">
        <v>1675</v>
      </c>
      <c r="E114" s="48">
        <v>944.24</v>
      </c>
      <c r="F114" s="55" t="s">
        <v>28815</v>
      </c>
      <c r="G114" s="55" t="s">
        <v>28821</v>
      </c>
      <c r="H114" s="48">
        <v>944.24</v>
      </c>
      <c r="J114" s="48">
        <v>1030.1400000000001</v>
      </c>
      <c r="K114" s="48">
        <v>1092.33</v>
      </c>
    </row>
    <row r="115" spans="1:12">
      <c r="A115" s="49">
        <v>113</v>
      </c>
      <c r="B115" s="50" t="s">
        <v>2129</v>
      </c>
      <c r="C115" s="51" t="s">
        <v>1675</v>
      </c>
      <c r="E115" s="49">
        <v>1322.63</v>
      </c>
      <c r="F115" s="52" t="s">
        <v>28815</v>
      </c>
      <c r="G115" s="52" t="s">
        <v>28821</v>
      </c>
      <c r="H115" s="49">
        <v>1322.63</v>
      </c>
      <c r="J115" s="49">
        <v>1383.15</v>
      </c>
      <c r="K115" s="49">
        <v>1530.22</v>
      </c>
    </row>
    <row r="116" spans="1:12">
      <c r="A116" s="48">
        <v>114</v>
      </c>
      <c r="B116" s="53" t="s">
        <v>227</v>
      </c>
      <c r="C116" s="54" t="s">
        <v>1675</v>
      </c>
      <c r="E116" s="48">
        <v>3969.17</v>
      </c>
      <c r="F116" s="55" t="s">
        <v>28815</v>
      </c>
      <c r="G116" s="55" t="s">
        <v>28821</v>
      </c>
      <c r="H116" s="48">
        <v>3969.17</v>
      </c>
      <c r="J116" s="48">
        <v>4169.84</v>
      </c>
      <c r="K116" s="48">
        <v>4612.59</v>
      </c>
    </row>
    <row r="117" spans="1:12">
      <c r="A117" s="49">
        <v>115</v>
      </c>
      <c r="B117" s="50" t="s">
        <v>226</v>
      </c>
      <c r="C117" s="51" t="s">
        <v>1675</v>
      </c>
      <c r="E117" s="49">
        <v>3988.7</v>
      </c>
      <c r="F117" s="52" t="s">
        <v>28815</v>
      </c>
      <c r="G117" s="52" t="s">
        <v>28821</v>
      </c>
      <c r="H117" s="49">
        <v>3988.7</v>
      </c>
      <c r="J117" s="49">
        <v>4169.84</v>
      </c>
      <c r="K117" s="49">
        <v>4612.59</v>
      </c>
    </row>
    <row r="118" spans="1:12">
      <c r="A118" s="48">
        <v>116</v>
      </c>
      <c r="B118" s="53" t="s">
        <v>225</v>
      </c>
      <c r="C118" s="54" t="s">
        <v>1675</v>
      </c>
      <c r="E118" s="48">
        <v>4185.5</v>
      </c>
      <c r="F118" s="55" t="s">
        <v>28815</v>
      </c>
      <c r="G118" s="55" t="s">
        <v>28821</v>
      </c>
      <c r="H118" s="48">
        <v>4185.5</v>
      </c>
      <c r="J118" s="48">
        <v>4238.9399999999996</v>
      </c>
    </row>
    <row r="119" spans="1:12">
      <c r="A119" s="49">
        <v>117</v>
      </c>
      <c r="B119" s="50" t="s">
        <v>224</v>
      </c>
      <c r="C119" s="51" t="s">
        <v>1675</v>
      </c>
      <c r="E119" s="49">
        <v>4035.64</v>
      </c>
      <c r="F119" s="52" t="s">
        <v>28815</v>
      </c>
      <c r="G119" s="52" t="s">
        <v>28821</v>
      </c>
      <c r="H119" s="49">
        <v>4035.64</v>
      </c>
      <c r="J119" s="49">
        <v>4238.9399999999996</v>
      </c>
      <c r="K119" s="49">
        <v>4688.91</v>
      </c>
    </row>
    <row r="120" spans="1:12">
      <c r="A120" s="48">
        <v>118</v>
      </c>
      <c r="B120" s="53" t="s">
        <v>1800</v>
      </c>
      <c r="C120" s="54" t="s">
        <v>1675</v>
      </c>
      <c r="E120" s="48">
        <v>521.54999999999995</v>
      </c>
      <c r="F120" s="55" t="s">
        <v>28815</v>
      </c>
      <c r="G120" s="55" t="s">
        <v>28821</v>
      </c>
      <c r="H120" s="48">
        <v>521.54999999999995</v>
      </c>
      <c r="J120" s="48">
        <v>571.12</v>
      </c>
      <c r="K120" s="48">
        <v>606.74</v>
      </c>
    </row>
    <row r="121" spans="1:12">
      <c r="A121" s="49">
        <v>119</v>
      </c>
      <c r="B121" s="50" t="s">
        <v>1822</v>
      </c>
      <c r="C121" s="51" t="s">
        <v>1675</v>
      </c>
      <c r="E121" s="49">
        <v>332.36</v>
      </c>
      <c r="F121" s="52" t="s">
        <v>28815</v>
      </c>
      <c r="G121" s="52" t="s">
        <v>28821</v>
      </c>
      <c r="H121" s="49">
        <v>332.36</v>
      </c>
      <c r="J121" s="49">
        <v>363.44</v>
      </c>
      <c r="K121" s="49">
        <v>385.42</v>
      </c>
    </row>
    <row r="122" spans="1:12">
      <c r="A122" s="48">
        <v>120</v>
      </c>
      <c r="B122" s="53" t="s">
        <v>1639</v>
      </c>
      <c r="C122" s="54" t="s">
        <v>1570</v>
      </c>
      <c r="E122" s="48">
        <v>652.39</v>
      </c>
      <c r="F122" s="55" t="s">
        <v>28815</v>
      </c>
      <c r="G122" s="55" t="s">
        <v>28821</v>
      </c>
      <c r="H122" s="48">
        <v>652.39</v>
      </c>
      <c r="I122" s="48">
        <v>709</v>
      </c>
      <c r="J122" s="48">
        <v>751.79</v>
      </c>
    </row>
    <row r="123" spans="1:12">
      <c r="A123" s="49">
        <v>121</v>
      </c>
      <c r="B123" s="50" t="s">
        <v>1641</v>
      </c>
      <c r="C123" s="51" t="s">
        <v>1570</v>
      </c>
      <c r="E123" s="49">
        <v>689.41</v>
      </c>
      <c r="F123" s="52" t="s">
        <v>28815</v>
      </c>
      <c r="G123" s="52" t="s">
        <v>28821</v>
      </c>
      <c r="H123" s="49">
        <v>689.41</v>
      </c>
      <c r="I123" s="49">
        <v>754</v>
      </c>
      <c r="J123" s="49">
        <v>751.79</v>
      </c>
    </row>
    <row r="124" spans="1:12">
      <c r="A124" s="48">
        <v>122</v>
      </c>
      <c r="B124" s="53" t="s">
        <v>29</v>
      </c>
      <c r="C124" s="54" t="s">
        <v>1473</v>
      </c>
      <c r="E124" s="48">
        <v>6476.45</v>
      </c>
      <c r="F124" s="55" t="s">
        <v>28815</v>
      </c>
      <c r="G124" s="55" t="s">
        <v>28821</v>
      </c>
      <c r="H124" s="48">
        <v>6476.45</v>
      </c>
      <c r="I124" s="48">
        <v>8034</v>
      </c>
      <c r="L124" s="48">
        <v>7611</v>
      </c>
    </row>
    <row r="125" spans="1:12">
      <c r="A125" s="49">
        <v>123</v>
      </c>
      <c r="B125" s="50" t="s">
        <v>1482</v>
      </c>
      <c r="C125" s="51" t="s">
        <v>1473</v>
      </c>
      <c r="E125" s="49">
        <v>5314.44</v>
      </c>
      <c r="F125" s="52" t="s">
        <v>28815</v>
      </c>
      <c r="G125" s="52" t="s">
        <v>28821</v>
      </c>
      <c r="H125" s="49">
        <v>5314.44</v>
      </c>
      <c r="I125" s="49">
        <v>6986</v>
      </c>
      <c r="K125" s="49">
        <v>6986</v>
      </c>
    </row>
    <row r="126" spans="1:12">
      <c r="A126" s="48">
        <v>124</v>
      </c>
      <c r="B126" s="53" t="s">
        <v>231</v>
      </c>
      <c r="C126" s="54" t="s">
        <v>1473</v>
      </c>
      <c r="E126" s="48">
        <v>8859.31</v>
      </c>
      <c r="F126" s="55" t="s">
        <v>28815</v>
      </c>
      <c r="G126" s="55" t="s">
        <v>28821</v>
      </c>
      <c r="H126" s="48">
        <v>8859.31</v>
      </c>
      <c r="I126" s="48">
        <v>9910</v>
      </c>
      <c r="L126" s="48">
        <v>9389</v>
      </c>
    </row>
    <row r="127" spans="1:12">
      <c r="A127" s="49">
        <v>125</v>
      </c>
      <c r="B127" s="50" t="s">
        <v>233</v>
      </c>
      <c r="C127" s="51" t="s">
        <v>1473</v>
      </c>
      <c r="E127" s="49">
        <v>7306.29</v>
      </c>
      <c r="F127" s="52" t="s">
        <v>28815</v>
      </c>
      <c r="G127" s="52" t="s">
        <v>28821</v>
      </c>
      <c r="H127" s="49">
        <v>7306.29</v>
      </c>
      <c r="I127" s="49">
        <v>8208</v>
      </c>
      <c r="L127" s="49">
        <v>7777</v>
      </c>
    </row>
    <row r="128" spans="1:12">
      <c r="A128" s="48">
        <v>126</v>
      </c>
      <c r="B128" s="53" t="s">
        <v>5</v>
      </c>
      <c r="C128" s="54" t="s">
        <v>1473</v>
      </c>
      <c r="E128" s="48">
        <v>10268.44</v>
      </c>
      <c r="F128" s="55" t="s">
        <v>28815</v>
      </c>
      <c r="G128" s="55" t="s">
        <v>28821</v>
      </c>
      <c r="H128" s="48">
        <v>10268.44</v>
      </c>
      <c r="K128" s="48">
        <v>13602</v>
      </c>
      <c r="L128" s="48">
        <v>13602</v>
      </c>
    </row>
    <row r="129" spans="1:12">
      <c r="A129" s="49">
        <v>127</v>
      </c>
      <c r="B129" s="50" t="s">
        <v>4469</v>
      </c>
      <c r="C129" s="51" t="s">
        <v>1133</v>
      </c>
      <c r="E129" s="49">
        <v>5783.86</v>
      </c>
      <c r="F129" s="52" t="s">
        <v>28815</v>
      </c>
      <c r="G129" s="52" t="s">
        <v>28821</v>
      </c>
      <c r="H129" s="49">
        <v>5783.86</v>
      </c>
      <c r="I129" s="49">
        <v>6312</v>
      </c>
      <c r="J129" s="49">
        <v>5988.31</v>
      </c>
    </row>
    <row r="130" spans="1:12">
      <c r="A130" s="48">
        <v>128</v>
      </c>
      <c r="B130" s="53" t="s">
        <v>1134</v>
      </c>
      <c r="C130" s="54" t="s">
        <v>1133</v>
      </c>
      <c r="E130" s="48">
        <v>2819.5</v>
      </c>
      <c r="F130" s="55" t="s">
        <v>28819</v>
      </c>
      <c r="G130" s="55" t="s">
        <v>28821</v>
      </c>
      <c r="H130" s="48">
        <v>2902.41</v>
      </c>
      <c r="K130" s="48">
        <v>2819.52</v>
      </c>
      <c r="L130" s="48">
        <v>2819.5</v>
      </c>
    </row>
    <row r="131" spans="1:12">
      <c r="A131" s="49">
        <v>129</v>
      </c>
      <c r="B131" s="50" t="s">
        <v>4467</v>
      </c>
      <c r="C131" s="51" t="s">
        <v>1133</v>
      </c>
      <c r="E131" s="49">
        <v>4812.0600000000004</v>
      </c>
      <c r="F131" s="52" t="s">
        <v>28817</v>
      </c>
      <c r="G131" s="52" t="s">
        <v>28822</v>
      </c>
      <c r="H131" s="49">
        <v>5042.08</v>
      </c>
      <c r="I131" s="49">
        <v>5505</v>
      </c>
      <c r="J131" s="49">
        <v>4812.0600000000004</v>
      </c>
    </row>
    <row r="132" spans="1:12">
      <c r="A132" s="48">
        <v>130</v>
      </c>
      <c r="B132" s="53" t="s">
        <v>4468</v>
      </c>
      <c r="C132" s="54" t="s">
        <v>1133</v>
      </c>
      <c r="E132" s="48">
        <v>1784.33</v>
      </c>
      <c r="F132" s="55" t="s">
        <v>28817</v>
      </c>
      <c r="G132" s="55" t="s">
        <v>28822</v>
      </c>
      <c r="H132" s="48">
        <v>1869.62</v>
      </c>
      <c r="J132" s="48">
        <v>1784.33</v>
      </c>
      <c r="L132" s="48">
        <v>1785.33</v>
      </c>
    </row>
    <row r="133" spans="1:12">
      <c r="A133" s="49">
        <v>131</v>
      </c>
      <c r="B133" s="50" t="s">
        <v>1131</v>
      </c>
      <c r="C133" s="51" t="s">
        <v>1133</v>
      </c>
      <c r="E133" s="49">
        <v>2687.94</v>
      </c>
      <c r="F133" s="52" t="s">
        <v>28815</v>
      </c>
      <c r="G133" s="52" t="s">
        <v>28821</v>
      </c>
      <c r="H133" s="49">
        <v>2687.94</v>
      </c>
      <c r="I133" s="49">
        <v>2853</v>
      </c>
      <c r="J133" s="49">
        <v>2993.17</v>
      </c>
    </row>
    <row r="134" spans="1:12">
      <c r="A134" s="48">
        <v>132</v>
      </c>
      <c r="B134" s="53" t="s">
        <v>161</v>
      </c>
      <c r="C134" s="54" t="s">
        <v>1347</v>
      </c>
      <c r="E134" s="48">
        <v>1443.87</v>
      </c>
      <c r="F134" s="55" t="s">
        <v>28815</v>
      </c>
      <c r="G134" s="55" t="s">
        <v>28821</v>
      </c>
      <c r="H134" s="48">
        <v>1443.87</v>
      </c>
      <c r="I134" s="48">
        <v>1943</v>
      </c>
      <c r="J134" s="48">
        <v>2305</v>
      </c>
    </row>
    <row r="135" spans="1:12">
      <c r="A135" s="49">
        <v>133</v>
      </c>
      <c r="B135" s="50" t="s">
        <v>162</v>
      </c>
      <c r="C135" s="51" t="s">
        <v>1347</v>
      </c>
      <c r="E135" s="49">
        <v>1474.78</v>
      </c>
      <c r="F135" s="52" t="s">
        <v>28815</v>
      </c>
      <c r="G135" s="52" t="s">
        <v>28821</v>
      </c>
      <c r="H135" s="49">
        <v>1474.78</v>
      </c>
      <c r="I135" s="49">
        <v>1994</v>
      </c>
      <c r="J135" s="49">
        <v>2264</v>
      </c>
    </row>
    <row r="136" spans="1:12">
      <c r="A136" s="48">
        <v>134</v>
      </c>
      <c r="B136" s="53" t="s">
        <v>163</v>
      </c>
      <c r="C136" s="54" t="s">
        <v>1347</v>
      </c>
      <c r="E136" s="48">
        <v>1519.83</v>
      </c>
      <c r="F136" s="55" t="s">
        <v>28815</v>
      </c>
      <c r="G136" s="55" t="s">
        <v>28821</v>
      </c>
      <c r="H136" s="48">
        <v>1519.83</v>
      </c>
      <c r="I136" s="48">
        <v>2044</v>
      </c>
      <c r="J136" s="48">
        <v>1900.73</v>
      </c>
    </row>
    <row r="137" spans="1:12">
      <c r="A137" s="49">
        <v>135</v>
      </c>
      <c r="B137" s="50" t="s">
        <v>165</v>
      </c>
      <c r="C137" s="51" t="s">
        <v>1347</v>
      </c>
      <c r="E137" s="49">
        <v>1785.45</v>
      </c>
      <c r="F137" s="52" t="s">
        <v>28815</v>
      </c>
      <c r="G137" s="52" t="s">
        <v>28821</v>
      </c>
      <c r="H137" s="49">
        <v>1785.45</v>
      </c>
      <c r="I137" s="49">
        <v>2152</v>
      </c>
      <c r="J137" s="49">
        <v>2129.66</v>
      </c>
    </row>
    <row r="138" spans="1:12">
      <c r="A138" s="48">
        <v>136</v>
      </c>
      <c r="B138" s="53" t="s">
        <v>166</v>
      </c>
      <c r="C138" s="54" t="s">
        <v>1347</v>
      </c>
      <c r="E138" s="48">
        <v>1599.47</v>
      </c>
      <c r="F138" s="55" t="s">
        <v>28815</v>
      </c>
      <c r="G138" s="55" t="s">
        <v>28821</v>
      </c>
      <c r="H138" s="48">
        <v>1599.47</v>
      </c>
      <c r="I138" s="48">
        <v>2152</v>
      </c>
      <c r="J138" s="48">
        <v>2228</v>
      </c>
    </row>
    <row r="139" spans="1:12">
      <c r="A139" s="49">
        <v>137</v>
      </c>
      <c r="B139" s="50" t="s">
        <v>164</v>
      </c>
      <c r="C139" s="51" t="s">
        <v>1347</v>
      </c>
      <c r="E139" s="49">
        <v>1599.47</v>
      </c>
      <c r="F139" s="52" t="s">
        <v>28815</v>
      </c>
      <c r="G139" s="52" t="s">
        <v>28821</v>
      </c>
      <c r="H139" s="49">
        <v>1599.47</v>
      </c>
      <c r="I139" s="49">
        <v>2127</v>
      </c>
      <c r="J139" s="49">
        <v>2271</v>
      </c>
    </row>
    <row r="140" spans="1:12">
      <c r="A140" s="48">
        <v>138</v>
      </c>
      <c r="B140" s="53" t="s">
        <v>2477</v>
      </c>
      <c r="C140" s="54" t="s">
        <v>2473</v>
      </c>
      <c r="E140" s="48">
        <v>2305.16</v>
      </c>
      <c r="F140" s="55" t="s">
        <v>28815</v>
      </c>
      <c r="G140" s="55" t="s">
        <v>28821</v>
      </c>
      <c r="H140" s="48">
        <v>2305.16</v>
      </c>
      <c r="K140" s="48">
        <v>2598</v>
      </c>
      <c r="L140" s="48">
        <v>2598</v>
      </c>
    </row>
    <row r="141" spans="1:12">
      <c r="A141" s="49">
        <v>139</v>
      </c>
      <c r="B141" s="50" t="s">
        <v>4486</v>
      </c>
      <c r="C141" s="51" t="s">
        <v>1347</v>
      </c>
      <c r="E141" s="49">
        <v>1606.91</v>
      </c>
      <c r="F141" s="52" t="s">
        <v>28815</v>
      </c>
      <c r="G141" s="52" t="s">
        <v>28821</v>
      </c>
      <c r="H141" s="49">
        <v>1606.91</v>
      </c>
      <c r="I141" s="49">
        <v>1754</v>
      </c>
      <c r="K141" s="49">
        <v>1834</v>
      </c>
    </row>
    <row r="142" spans="1:12">
      <c r="A142" s="48">
        <v>140</v>
      </c>
      <c r="B142" s="53" t="s">
        <v>25791</v>
      </c>
      <c r="C142" s="54" t="s">
        <v>28378</v>
      </c>
    </row>
    <row r="143" spans="1:12">
      <c r="A143" s="49">
        <v>141</v>
      </c>
      <c r="B143" s="50" t="s">
        <v>2840</v>
      </c>
      <c r="C143" s="51" t="s">
        <v>2823</v>
      </c>
      <c r="E143" s="49">
        <v>777.47</v>
      </c>
      <c r="F143" s="52" t="s">
        <v>28815</v>
      </c>
      <c r="G143" s="52" t="s">
        <v>28821</v>
      </c>
      <c r="H143" s="49">
        <v>777.47</v>
      </c>
      <c r="I143" s="49">
        <v>873</v>
      </c>
      <c r="L143" s="49">
        <v>795</v>
      </c>
    </row>
    <row r="144" spans="1:12">
      <c r="A144" s="48">
        <v>142</v>
      </c>
      <c r="B144" s="53" t="s">
        <v>81</v>
      </c>
      <c r="C144" s="54" t="s">
        <v>2572</v>
      </c>
    </row>
    <row r="145" spans="1:12">
      <c r="A145" s="49">
        <v>143</v>
      </c>
      <c r="B145" s="50" t="s">
        <v>204</v>
      </c>
      <c r="C145" s="51" t="s">
        <v>2572</v>
      </c>
    </row>
    <row r="146" spans="1:12">
      <c r="A146" s="48">
        <v>144</v>
      </c>
      <c r="B146" s="53" t="s">
        <v>77</v>
      </c>
      <c r="C146" s="54" t="s">
        <v>1374</v>
      </c>
    </row>
    <row r="147" spans="1:12">
      <c r="A147" s="49">
        <v>145</v>
      </c>
      <c r="B147" s="50" t="s">
        <v>16</v>
      </c>
      <c r="C147" s="51" t="s">
        <v>2176</v>
      </c>
      <c r="E147" s="49">
        <v>6180.97</v>
      </c>
      <c r="F147" s="52" t="s">
        <v>28815</v>
      </c>
      <c r="G147" s="52" t="s">
        <v>28821</v>
      </c>
      <c r="H147" s="49">
        <v>6180.97</v>
      </c>
      <c r="I147" s="49">
        <v>6552</v>
      </c>
      <c r="J147" s="49">
        <v>6782.48</v>
      </c>
    </row>
    <row r="148" spans="1:12">
      <c r="A148" s="48">
        <v>146</v>
      </c>
      <c r="B148" s="53" t="s">
        <v>6221</v>
      </c>
      <c r="C148" s="54" t="s">
        <v>2176</v>
      </c>
      <c r="E148" s="48">
        <v>8087</v>
      </c>
      <c r="F148" s="55" t="s">
        <v>28816</v>
      </c>
      <c r="G148" s="55" t="s">
        <v>28821</v>
      </c>
      <c r="I148" s="48">
        <v>8087</v>
      </c>
      <c r="J148" s="48">
        <v>9967.26</v>
      </c>
    </row>
    <row r="149" spans="1:12">
      <c r="A149" s="49">
        <v>147</v>
      </c>
      <c r="B149" s="50" t="s">
        <v>2174</v>
      </c>
      <c r="C149" s="51" t="s">
        <v>2176</v>
      </c>
      <c r="E149" s="49">
        <v>6036.43</v>
      </c>
      <c r="F149" s="52" t="s">
        <v>28817</v>
      </c>
      <c r="G149" s="52" t="s">
        <v>28820</v>
      </c>
      <c r="H149" s="49">
        <v>6426.16</v>
      </c>
      <c r="I149" s="49">
        <v>6389</v>
      </c>
      <c r="J149" s="49">
        <v>6036.43</v>
      </c>
    </row>
    <row r="150" spans="1:12">
      <c r="A150" s="48">
        <v>148</v>
      </c>
      <c r="B150" s="53" t="s">
        <v>371</v>
      </c>
      <c r="C150" s="54" t="s">
        <v>2176</v>
      </c>
      <c r="E150" s="48">
        <v>1163.75</v>
      </c>
      <c r="F150" s="55" t="s">
        <v>28817</v>
      </c>
      <c r="G150" s="55" t="s">
        <v>28825</v>
      </c>
      <c r="H150" s="48">
        <v>1182.8</v>
      </c>
      <c r="I150" s="48">
        <v>1345</v>
      </c>
      <c r="J150" s="48">
        <v>1163.75</v>
      </c>
    </row>
    <row r="151" spans="1:12">
      <c r="A151" s="49">
        <v>149</v>
      </c>
      <c r="B151" s="50" t="s">
        <v>372</v>
      </c>
      <c r="C151" s="51" t="s">
        <v>2176</v>
      </c>
      <c r="E151" s="49">
        <v>1162</v>
      </c>
      <c r="F151" s="52" t="s">
        <v>28816</v>
      </c>
      <c r="G151" s="52" t="s">
        <v>28821</v>
      </c>
      <c r="H151" s="49">
        <v>1204.97</v>
      </c>
      <c r="I151" s="49">
        <v>1162</v>
      </c>
      <c r="J151" s="49">
        <v>1406.94</v>
      </c>
    </row>
    <row r="152" spans="1:12">
      <c r="A152" s="48">
        <v>150</v>
      </c>
      <c r="B152" s="53" t="s">
        <v>304</v>
      </c>
      <c r="C152" s="54" t="s">
        <v>634</v>
      </c>
    </row>
    <row r="153" spans="1:12">
      <c r="A153" s="49">
        <v>151</v>
      </c>
      <c r="B153" s="50" t="s">
        <v>4535</v>
      </c>
      <c r="C153" s="51" t="s">
        <v>384</v>
      </c>
      <c r="E153" s="49">
        <v>1302.67</v>
      </c>
      <c r="F153" s="52" t="s">
        <v>28815</v>
      </c>
      <c r="G153" s="52" t="s">
        <v>28821</v>
      </c>
      <c r="H153" s="49">
        <v>1302.67</v>
      </c>
      <c r="I153" s="49">
        <v>1330</v>
      </c>
      <c r="K153" s="49">
        <v>1339.45</v>
      </c>
    </row>
    <row r="154" spans="1:12">
      <c r="A154" s="48">
        <v>152</v>
      </c>
      <c r="B154" s="53" t="s">
        <v>25490</v>
      </c>
      <c r="C154" s="54" t="s">
        <v>2164</v>
      </c>
      <c r="E154" s="48">
        <v>7064.4</v>
      </c>
      <c r="F154" s="55" t="s">
        <v>28817</v>
      </c>
      <c r="G154" s="55" t="s">
        <v>28825</v>
      </c>
      <c r="H154" s="48">
        <v>7146</v>
      </c>
      <c r="I154" s="48">
        <v>8008</v>
      </c>
      <c r="J154" s="48">
        <v>7064.4</v>
      </c>
    </row>
    <row r="155" spans="1:12">
      <c r="A155" s="49">
        <v>153</v>
      </c>
      <c r="B155" s="50" t="s">
        <v>82</v>
      </c>
      <c r="C155" s="51" t="s">
        <v>3449</v>
      </c>
    </row>
    <row r="156" spans="1:12">
      <c r="A156" s="48">
        <v>154</v>
      </c>
      <c r="B156" s="53" t="s">
        <v>83</v>
      </c>
      <c r="C156" s="54" t="s">
        <v>1374</v>
      </c>
    </row>
    <row r="157" spans="1:12">
      <c r="A157" s="49">
        <v>155</v>
      </c>
      <c r="B157" s="50" t="s">
        <v>102</v>
      </c>
      <c r="C157" s="51" t="s">
        <v>384</v>
      </c>
      <c r="E157" s="49">
        <v>556.25</v>
      </c>
      <c r="F157" s="52" t="s">
        <v>28815</v>
      </c>
      <c r="G157" s="52" t="s">
        <v>28821</v>
      </c>
      <c r="H157" s="49">
        <v>556.25</v>
      </c>
      <c r="I157" s="49">
        <v>607</v>
      </c>
      <c r="K157" s="49">
        <v>611.41</v>
      </c>
    </row>
    <row r="158" spans="1:12">
      <c r="A158" s="48">
        <v>156</v>
      </c>
      <c r="B158" s="53" t="s">
        <v>114</v>
      </c>
      <c r="C158" s="54" t="s">
        <v>384</v>
      </c>
      <c r="E158" s="48">
        <v>1278.1600000000001</v>
      </c>
      <c r="F158" s="55" t="s">
        <v>28815</v>
      </c>
      <c r="G158" s="55" t="s">
        <v>28821</v>
      </c>
      <c r="H158" s="48">
        <v>1278.1600000000001</v>
      </c>
      <c r="I158" s="48">
        <v>1403</v>
      </c>
      <c r="K158" s="48">
        <v>1412.78</v>
      </c>
    </row>
    <row r="159" spans="1:12">
      <c r="A159" s="49">
        <v>157</v>
      </c>
      <c r="B159" s="50" t="s">
        <v>168</v>
      </c>
      <c r="C159" s="51" t="s">
        <v>1133</v>
      </c>
      <c r="E159" s="49">
        <v>520.54999999999995</v>
      </c>
      <c r="F159" s="52" t="s">
        <v>28815</v>
      </c>
      <c r="G159" s="52" t="s">
        <v>28821</v>
      </c>
      <c r="H159" s="49">
        <v>520.54999999999995</v>
      </c>
      <c r="J159" s="49">
        <v>557.5</v>
      </c>
      <c r="L159" s="49">
        <v>569.47</v>
      </c>
    </row>
    <row r="160" spans="1:12">
      <c r="A160" s="48">
        <v>158</v>
      </c>
      <c r="B160" s="53" t="s">
        <v>203</v>
      </c>
      <c r="C160" s="54" t="s">
        <v>587</v>
      </c>
      <c r="E160" s="48">
        <v>6568</v>
      </c>
      <c r="F160" s="55" t="s">
        <v>28815</v>
      </c>
      <c r="G160" s="55" t="s">
        <v>28821</v>
      </c>
      <c r="H160" s="48">
        <v>6568</v>
      </c>
      <c r="I160" s="48">
        <v>7407</v>
      </c>
      <c r="L160" s="48">
        <v>7376</v>
      </c>
    </row>
    <row r="161" spans="1:11">
      <c r="A161" s="49">
        <v>159</v>
      </c>
      <c r="B161" s="50" t="s">
        <v>292</v>
      </c>
      <c r="C161" s="51" t="s">
        <v>384</v>
      </c>
      <c r="E161" s="49">
        <v>446.36</v>
      </c>
      <c r="F161" s="52" t="s">
        <v>28815</v>
      </c>
      <c r="G161" s="52" t="s">
        <v>28821</v>
      </c>
      <c r="H161" s="49">
        <v>446.36</v>
      </c>
      <c r="I161" s="49">
        <v>486</v>
      </c>
      <c r="K161" s="49">
        <v>484.18</v>
      </c>
    </row>
    <row r="162" spans="1:11">
      <c r="A162" s="48">
        <v>160</v>
      </c>
      <c r="B162" s="53" t="s">
        <v>4507</v>
      </c>
      <c r="C162" s="54" t="s">
        <v>3394</v>
      </c>
      <c r="E162" s="48">
        <v>943.02</v>
      </c>
      <c r="F162" s="55" t="s">
        <v>28815</v>
      </c>
      <c r="G162" s="55" t="s">
        <v>28821</v>
      </c>
      <c r="H162" s="48">
        <v>943.02</v>
      </c>
      <c r="I162" s="48">
        <v>1084</v>
      </c>
      <c r="J162" s="48">
        <v>1170.92</v>
      </c>
    </row>
    <row r="163" spans="1:11">
      <c r="A163" s="49">
        <v>161</v>
      </c>
      <c r="B163" s="50" t="s">
        <v>350</v>
      </c>
      <c r="C163" s="51" t="s">
        <v>3394</v>
      </c>
      <c r="E163" s="49">
        <v>943.02</v>
      </c>
      <c r="F163" s="52" t="s">
        <v>28815</v>
      </c>
      <c r="G163" s="52" t="s">
        <v>28821</v>
      </c>
      <c r="H163" s="49">
        <v>943.02</v>
      </c>
      <c r="I163" s="49">
        <v>1080</v>
      </c>
      <c r="J163" s="49">
        <v>1127.6400000000001</v>
      </c>
    </row>
    <row r="164" spans="1:11">
      <c r="A164" s="48">
        <v>162</v>
      </c>
      <c r="B164" s="53" t="s">
        <v>351</v>
      </c>
      <c r="C164" s="54" t="s">
        <v>3394</v>
      </c>
      <c r="E164" s="48">
        <v>822</v>
      </c>
      <c r="F164" s="55" t="s">
        <v>28815</v>
      </c>
      <c r="G164" s="55" t="s">
        <v>28821</v>
      </c>
      <c r="H164" s="48">
        <v>822</v>
      </c>
      <c r="I164" s="48">
        <v>994</v>
      </c>
      <c r="J164" s="48">
        <v>1001.1</v>
      </c>
    </row>
    <row r="165" spans="1:11">
      <c r="A165" s="49">
        <v>163</v>
      </c>
      <c r="B165" s="50" t="s">
        <v>355</v>
      </c>
      <c r="C165" s="51" t="s">
        <v>3394</v>
      </c>
      <c r="E165" s="49">
        <v>2009.68</v>
      </c>
      <c r="F165" s="52" t="s">
        <v>28815</v>
      </c>
      <c r="G165" s="52" t="s">
        <v>28821</v>
      </c>
      <c r="H165" s="49">
        <v>2009.68</v>
      </c>
      <c r="I165" s="49">
        <v>2019</v>
      </c>
      <c r="J165" s="49">
        <v>2172.5300000000002</v>
      </c>
    </row>
    <row r="166" spans="1:11">
      <c r="A166" s="48">
        <v>164</v>
      </c>
      <c r="B166" s="53" t="s">
        <v>356</v>
      </c>
      <c r="C166" s="54" t="s">
        <v>3394</v>
      </c>
      <c r="E166" s="48">
        <v>1079.23</v>
      </c>
      <c r="F166" s="55" t="s">
        <v>28815</v>
      </c>
      <c r="G166" s="55" t="s">
        <v>28821</v>
      </c>
      <c r="H166" s="48">
        <v>1079.23</v>
      </c>
      <c r="I166" s="48">
        <v>1172</v>
      </c>
      <c r="J166" s="48">
        <v>1228.29</v>
      </c>
    </row>
    <row r="167" spans="1:11">
      <c r="A167" s="49">
        <v>165</v>
      </c>
      <c r="B167" s="50" t="s">
        <v>3395</v>
      </c>
      <c r="C167" s="51" t="s">
        <v>3394</v>
      </c>
      <c r="E167" s="49">
        <v>1050.94</v>
      </c>
      <c r="F167" s="52" t="s">
        <v>28815</v>
      </c>
      <c r="G167" s="52" t="s">
        <v>28821</v>
      </c>
      <c r="H167" s="49">
        <v>1050.94</v>
      </c>
      <c r="I167" s="49">
        <v>1146</v>
      </c>
      <c r="J167" s="49">
        <v>1200.74</v>
      </c>
    </row>
    <row r="168" spans="1:11">
      <c r="A168" s="48">
        <v>166</v>
      </c>
      <c r="B168" s="53" t="s">
        <v>8107</v>
      </c>
      <c r="C168" s="54" t="s">
        <v>3394</v>
      </c>
      <c r="E168" s="48">
        <v>962.93</v>
      </c>
      <c r="F168" s="55" t="s">
        <v>28815</v>
      </c>
      <c r="G168" s="55" t="s">
        <v>28821</v>
      </c>
      <c r="H168" s="48">
        <v>962.93</v>
      </c>
      <c r="I168" s="48">
        <v>1045</v>
      </c>
      <c r="J168" s="48">
        <v>1141.22</v>
      </c>
    </row>
    <row r="169" spans="1:11">
      <c r="A169" s="49">
        <v>167</v>
      </c>
      <c r="B169" s="50" t="s">
        <v>4449</v>
      </c>
      <c r="C169" s="51" t="s">
        <v>3394</v>
      </c>
      <c r="E169" s="49">
        <v>825</v>
      </c>
      <c r="F169" s="52" t="s">
        <v>28816</v>
      </c>
      <c r="G169" s="52" t="s">
        <v>28823</v>
      </c>
      <c r="H169" s="49">
        <v>851.86</v>
      </c>
      <c r="I169" s="49">
        <v>825</v>
      </c>
      <c r="K169" s="49">
        <v>1009.33</v>
      </c>
    </row>
    <row r="170" spans="1:11">
      <c r="A170" s="48">
        <v>168</v>
      </c>
      <c r="B170" s="53" t="s">
        <v>396</v>
      </c>
      <c r="C170" s="54" t="s">
        <v>384</v>
      </c>
      <c r="E170" s="48">
        <v>1032.6099999999999</v>
      </c>
      <c r="F170" s="55" t="s">
        <v>28815</v>
      </c>
      <c r="G170" s="55" t="s">
        <v>28821</v>
      </c>
      <c r="H170" s="48">
        <v>1032.6099999999999</v>
      </c>
      <c r="I170" s="48">
        <v>1095</v>
      </c>
      <c r="K170" s="48">
        <v>1102.6600000000001</v>
      </c>
    </row>
    <row r="171" spans="1:11">
      <c r="A171" s="49">
        <v>169</v>
      </c>
      <c r="B171" s="50" t="s">
        <v>606</v>
      </c>
      <c r="C171" s="51" t="s">
        <v>587</v>
      </c>
      <c r="E171" s="49">
        <v>1284.5999999999999</v>
      </c>
      <c r="F171" s="52" t="s">
        <v>28815</v>
      </c>
      <c r="G171" s="52" t="s">
        <v>28821</v>
      </c>
      <c r="H171" s="49">
        <v>1284.5999999999999</v>
      </c>
      <c r="I171" s="49">
        <v>1474</v>
      </c>
      <c r="J171" s="49">
        <v>1484.49</v>
      </c>
    </row>
    <row r="172" spans="1:11">
      <c r="A172" s="48">
        <v>170</v>
      </c>
      <c r="B172" s="53" t="s">
        <v>1156</v>
      </c>
      <c r="C172" s="54" t="s">
        <v>1133</v>
      </c>
      <c r="E172" s="48">
        <v>571.04999999999995</v>
      </c>
      <c r="F172" s="55" t="s">
        <v>28815</v>
      </c>
      <c r="G172" s="55" t="s">
        <v>28821</v>
      </c>
      <c r="H172" s="48">
        <v>571.04999999999995</v>
      </c>
      <c r="I172" s="48">
        <v>691</v>
      </c>
      <c r="J172" s="48">
        <v>688.03</v>
      </c>
    </row>
    <row r="173" spans="1:11">
      <c r="A173" s="49">
        <v>171</v>
      </c>
      <c r="B173" s="50" t="s">
        <v>1165</v>
      </c>
      <c r="C173" s="51" t="s">
        <v>1133</v>
      </c>
      <c r="E173" s="49">
        <v>635.49</v>
      </c>
      <c r="F173" s="52" t="s">
        <v>28815</v>
      </c>
      <c r="G173" s="52" t="s">
        <v>28821</v>
      </c>
      <c r="H173" s="49">
        <v>635.49</v>
      </c>
      <c r="I173" s="49">
        <v>767</v>
      </c>
      <c r="J173" s="49">
        <v>785.41</v>
      </c>
    </row>
    <row r="174" spans="1:11">
      <c r="A174" s="48">
        <v>172</v>
      </c>
      <c r="B174" s="53" t="s">
        <v>1484</v>
      </c>
      <c r="C174" s="54" t="s">
        <v>1473</v>
      </c>
      <c r="E174" s="48">
        <v>3586.62</v>
      </c>
      <c r="F174" s="55" t="s">
        <v>28815</v>
      </c>
      <c r="G174" s="55" t="s">
        <v>28821</v>
      </c>
      <c r="H174" s="48">
        <v>3586.62</v>
      </c>
      <c r="J174" s="48">
        <v>4115</v>
      </c>
      <c r="K174" s="48">
        <v>4115</v>
      </c>
    </row>
    <row r="175" spans="1:11">
      <c r="A175" s="49">
        <v>173</v>
      </c>
      <c r="B175" s="50" t="s">
        <v>25491</v>
      </c>
      <c r="C175" s="51" t="s">
        <v>2562</v>
      </c>
      <c r="E175" s="49">
        <v>668.66</v>
      </c>
      <c r="F175" s="52" t="s">
        <v>28815</v>
      </c>
      <c r="G175" s="52" t="s">
        <v>28821</v>
      </c>
      <c r="H175" s="49">
        <v>668.66</v>
      </c>
      <c r="I175" s="49">
        <v>757</v>
      </c>
      <c r="J175" s="49">
        <v>786.43</v>
      </c>
    </row>
    <row r="176" spans="1:11">
      <c r="A176" s="48">
        <v>174</v>
      </c>
      <c r="B176" s="53" t="s">
        <v>25492</v>
      </c>
      <c r="C176" s="54" t="s">
        <v>2566</v>
      </c>
      <c r="E176" s="48">
        <v>11024.83</v>
      </c>
      <c r="F176" s="55" t="s">
        <v>28817</v>
      </c>
      <c r="G176" s="55" t="s">
        <v>28820</v>
      </c>
      <c r="H176" s="48">
        <v>11131.83</v>
      </c>
      <c r="I176" s="48">
        <v>11669</v>
      </c>
      <c r="J176" s="48">
        <v>11024.83</v>
      </c>
    </row>
    <row r="177" spans="1:12">
      <c r="A177" s="49">
        <v>175</v>
      </c>
      <c r="B177" s="50" t="s">
        <v>1138</v>
      </c>
      <c r="C177" s="51" t="s">
        <v>1133</v>
      </c>
      <c r="E177" s="49">
        <v>659.07</v>
      </c>
      <c r="F177" s="52" t="s">
        <v>28815</v>
      </c>
      <c r="G177" s="52" t="s">
        <v>28821</v>
      </c>
      <c r="H177" s="49">
        <v>659.07</v>
      </c>
      <c r="J177" s="49">
        <v>698.23</v>
      </c>
      <c r="L177" s="49">
        <v>706.31</v>
      </c>
    </row>
    <row r="178" spans="1:12">
      <c r="A178" s="48">
        <v>176</v>
      </c>
      <c r="B178" s="53" t="s">
        <v>5828</v>
      </c>
      <c r="C178" s="54" t="s">
        <v>1675</v>
      </c>
      <c r="E178" s="48">
        <v>376.63</v>
      </c>
      <c r="F178" s="55" t="s">
        <v>28815</v>
      </c>
      <c r="G178" s="55" t="s">
        <v>28821</v>
      </c>
      <c r="H178" s="48">
        <v>376.63</v>
      </c>
      <c r="J178" s="48">
        <v>391.76</v>
      </c>
    </row>
    <row r="179" spans="1:12">
      <c r="A179" s="49">
        <v>177</v>
      </c>
      <c r="B179" s="50" t="s">
        <v>28781</v>
      </c>
      <c r="C179" s="51" t="s">
        <v>2461</v>
      </c>
      <c r="E179" s="49">
        <v>276.62</v>
      </c>
      <c r="F179" s="52" t="s">
        <v>28815</v>
      </c>
      <c r="G179" s="52" t="s">
        <v>28821</v>
      </c>
      <c r="H179" s="49">
        <v>276.62</v>
      </c>
      <c r="J179" s="49">
        <v>317.07</v>
      </c>
      <c r="L179" s="49">
        <v>359</v>
      </c>
    </row>
    <row r="180" spans="1:12">
      <c r="A180" s="48">
        <v>178</v>
      </c>
      <c r="B180" s="53" t="s">
        <v>1884</v>
      </c>
      <c r="C180" s="54" t="s">
        <v>1675</v>
      </c>
      <c r="E180" s="48">
        <v>535.61</v>
      </c>
      <c r="F180" s="55" t="s">
        <v>28815</v>
      </c>
      <c r="G180" s="55" t="s">
        <v>28821</v>
      </c>
      <c r="H180" s="48">
        <v>535.61</v>
      </c>
      <c r="J180" s="48">
        <v>586.46</v>
      </c>
      <c r="K180" s="48">
        <v>622.96</v>
      </c>
    </row>
    <row r="181" spans="1:12">
      <c r="A181" s="49">
        <v>179</v>
      </c>
      <c r="B181" s="50" t="s">
        <v>347</v>
      </c>
      <c r="C181" s="51" t="s">
        <v>3394</v>
      </c>
      <c r="E181" s="49">
        <v>697.31</v>
      </c>
      <c r="F181" s="52" t="s">
        <v>28815</v>
      </c>
      <c r="G181" s="52" t="s">
        <v>28821</v>
      </c>
      <c r="H181" s="49">
        <v>697.31</v>
      </c>
      <c r="I181" s="49">
        <v>809</v>
      </c>
      <c r="J181" s="49">
        <v>833.77</v>
      </c>
    </row>
    <row r="182" spans="1:12">
      <c r="A182" s="48">
        <v>180</v>
      </c>
      <c r="B182" s="53" t="s">
        <v>25740</v>
      </c>
      <c r="C182" s="54" t="s">
        <v>2211</v>
      </c>
      <c r="E182" s="48">
        <v>30006.9</v>
      </c>
      <c r="F182" s="55" t="s">
        <v>28815</v>
      </c>
      <c r="G182" s="55" t="s">
        <v>28821</v>
      </c>
      <c r="H182" s="48">
        <v>30006.9</v>
      </c>
      <c r="I182" s="48">
        <v>32734</v>
      </c>
      <c r="J182" s="48">
        <v>31765.27</v>
      </c>
    </row>
    <row r="183" spans="1:12">
      <c r="A183" s="49">
        <v>181</v>
      </c>
      <c r="B183" s="50" t="s">
        <v>1498</v>
      </c>
      <c r="C183" s="51" t="s">
        <v>1473</v>
      </c>
      <c r="E183" s="49">
        <v>324.32</v>
      </c>
      <c r="F183" s="52" t="s">
        <v>28817</v>
      </c>
      <c r="G183" s="52" t="s">
        <v>28826</v>
      </c>
      <c r="H183" s="49">
        <v>337.39</v>
      </c>
      <c r="I183" s="49">
        <v>395</v>
      </c>
      <c r="J183" s="49">
        <v>324.32</v>
      </c>
    </row>
    <row r="184" spans="1:12">
      <c r="A184" s="48">
        <v>182</v>
      </c>
      <c r="B184" s="53" t="s">
        <v>232</v>
      </c>
      <c r="C184" s="54" t="s">
        <v>1473</v>
      </c>
      <c r="E184" s="48">
        <v>5496.76</v>
      </c>
      <c r="F184" s="55" t="s">
        <v>28815</v>
      </c>
      <c r="G184" s="55" t="s">
        <v>28821</v>
      </c>
      <c r="H184" s="48">
        <v>5496.76</v>
      </c>
      <c r="K184" s="48">
        <v>6132</v>
      </c>
      <c r="L184" s="48">
        <v>5809</v>
      </c>
    </row>
    <row r="185" spans="1:12">
      <c r="A185" s="49">
        <v>183</v>
      </c>
      <c r="B185" s="50" t="s">
        <v>1510</v>
      </c>
      <c r="C185" s="51" t="s">
        <v>1473</v>
      </c>
      <c r="E185" s="49">
        <v>1403.72</v>
      </c>
      <c r="F185" s="52" t="s">
        <v>28817</v>
      </c>
      <c r="G185" s="52" t="s">
        <v>28827</v>
      </c>
      <c r="H185" s="49">
        <v>1470.82</v>
      </c>
      <c r="J185" s="49">
        <v>1403.72</v>
      </c>
      <c r="K185" s="49">
        <v>1700.98</v>
      </c>
    </row>
    <row r="186" spans="1:12">
      <c r="A186" s="48">
        <v>184</v>
      </c>
      <c r="B186" s="53" t="s">
        <v>4431</v>
      </c>
      <c r="C186" s="54" t="s">
        <v>1473</v>
      </c>
      <c r="E186" s="48">
        <v>537</v>
      </c>
      <c r="F186" s="55" t="s">
        <v>28818</v>
      </c>
      <c r="G186" s="55" t="s">
        <v>28827</v>
      </c>
      <c r="H186" s="48">
        <v>601.44000000000005</v>
      </c>
      <c r="J186" s="48">
        <v>677.32</v>
      </c>
      <c r="K186" s="48">
        <v>537</v>
      </c>
    </row>
    <row r="187" spans="1:12">
      <c r="A187" s="49">
        <v>185</v>
      </c>
      <c r="B187" s="50" t="s">
        <v>1494</v>
      </c>
      <c r="C187" s="51" t="s">
        <v>1473</v>
      </c>
      <c r="E187" s="49">
        <v>941.85</v>
      </c>
      <c r="F187" s="52" t="s">
        <v>28815</v>
      </c>
      <c r="G187" s="52" t="s">
        <v>28821</v>
      </c>
      <c r="H187" s="49">
        <v>941.85</v>
      </c>
      <c r="K187" s="49">
        <v>1117.1300000000001</v>
      </c>
      <c r="L187" s="49">
        <v>990.57</v>
      </c>
    </row>
    <row r="188" spans="1:12">
      <c r="A188" s="48">
        <v>186</v>
      </c>
      <c r="B188" s="53" t="s">
        <v>4432</v>
      </c>
      <c r="C188" s="54" t="s">
        <v>1473</v>
      </c>
      <c r="E188" s="48">
        <v>512</v>
      </c>
      <c r="F188" s="55" t="s">
        <v>28818</v>
      </c>
      <c r="G188" s="55" t="s">
        <v>28827</v>
      </c>
      <c r="H188" s="48">
        <v>784.44</v>
      </c>
      <c r="J188" s="48">
        <v>665.52</v>
      </c>
      <c r="K188" s="48">
        <v>512</v>
      </c>
    </row>
    <row r="189" spans="1:12">
      <c r="A189" s="49">
        <v>187</v>
      </c>
      <c r="B189" s="50" t="s">
        <v>34</v>
      </c>
      <c r="C189" s="51" t="s">
        <v>1473</v>
      </c>
      <c r="E189" s="49">
        <v>2210.64</v>
      </c>
      <c r="F189" s="52" t="s">
        <v>28815</v>
      </c>
      <c r="G189" s="52" t="s">
        <v>28821</v>
      </c>
      <c r="H189" s="49">
        <v>2210.64</v>
      </c>
      <c r="I189" s="49">
        <v>2597</v>
      </c>
      <c r="L189" s="49">
        <v>2461</v>
      </c>
    </row>
    <row r="190" spans="1:12">
      <c r="A190" s="48">
        <v>188</v>
      </c>
      <c r="B190" s="53" t="s">
        <v>26221</v>
      </c>
      <c r="C190" s="54" t="s">
        <v>1473</v>
      </c>
      <c r="E190" s="48">
        <v>916</v>
      </c>
      <c r="F190" s="55" t="s">
        <v>28816</v>
      </c>
      <c r="G190" s="55" t="s">
        <v>28828</v>
      </c>
      <c r="H190" s="48">
        <v>941.55</v>
      </c>
      <c r="I190" s="48">
        <v>916</v>
      </c>
      <c r="J190" s="48">
        <v>1056.72</v>
      </c>
    </row>
    <row r="191" spans="1:12">
      <c r="A191" s="49">
        <v>189</v>
      </c>
      <c r="B191" s="50" t="s">
        <v>171</v>
      </c>
      <c r="C191" s="51" t="s">
        <v>1473</v>
      </c>
      <c r="E191" s="49">
        <v>1735</v>
      </c>
      <c r="F191" s="52" t="s">
        <v>28816</v>
      </c>
      <c r="G191" s="52" t="s">
        <v>28823</v>
      </c>
      <c r="H191" s="49">
        <v>1767.64</v>
      </c>
      <c r="I191" s="49">
        <v>1735</v>
      </c>
      <c r="J191" s="49">
        <v>1736.47</v>
      </c>
    </row>
    <row r="192" spans="1:12">
      <c r="A192" s="48">
        <v>190</v>
      </c>
      <c r="B192" s="53" t="s">
        <v>4494</v>
      </c>
      <c r="C192" s="54" t="s">
        <v>1473</v>
      </c>
      <c r="E192" s="48">
        <v>431.69</v>
      </c>
      <c r="F192" s="55" t="s">
        <v>28815</v>
      </c>
      <c r="G192" s="55" t="s">
        <v>28821</v>
      </c>
      <c r="H192" s="48">
        <v>431.69</v>
      </c>
      <c r="I192" s="48">
        <v>558</v>
      </c>
      <c r="J192" s="48">
        <v>562.46</v>
      </c>
    </row>
    <row r="193" spans="1:11">
      <c r="A193" s="49">
        <v>191</v>
      </c>
      <c r="B193" s="50" t="s">
        <v>26222</v>
      </c>
      <c r="C193" s="51" t="s">
        <v>26248</v>
      </c>
    </row>
    <row r="194" spans="1:11">
      <c r="A194" s="48">
        <v>192</v>
      </c>
      <c r="B194" s="53" t="s">
        <v>26223</v>
      </c>
      <c r="C194" s="54" t="s">
        <v>26248</v>
      </c>
    </row>
    <row r="195" spans="1:11">
      <c r="A195" s="49">
        <v>193</v>
      </c>
      <c r="B195" s="50" t="s">
        <v>26224</v>
      </c>
      <c r="C195" s="51" t="s">
        <v>26248</v>
      </c>
    </row>
    <row r="196" spans="1:11">
      <c r="A196" s="48">
        <v>194</v>
      </c>
      <c r="B196" s="53" t="s">
        <v>26225</v>
      </c>
      <c r="C196" s="54" t="s">
        <v>26248</v>
      </c>
    </row>
    <row r="197" spans="1:11">
      <c r="A197" s="49">
        <v>195</v>
      </c>
      <c r="B197" s="50" t="s">
        <v>557</v>
      </c>
      <c r="C197" s="51" t="s">
        <v>552</v>
      </c>
    </row>
    <row r="198" spans="1:11">
      <c r="A198" s="48">
        <v>196</v>
      </c>
      <c r="B198" s="53" t="s">
        <v>27185</v>
      </c>
      <c r="C198" s="54" t="s">
        <v>3461</v>
      </c>
      <c r="E198" s="48">
        <v>16192</v>
      </c>
      <c r="F198" s="55" t="s">
        <v>28816</v>
      </c>
      <c r="G198" s="55" t="s">
        <v>28821</v>
      </c>
      <c r="I198" s="48">
        <v>16192</v>
      </c>
      <c r="J198" s="48">
        <v>20474.72</v>
      </c>
    </row>
    <row r="199" spans="1:11">
      <c r="A199" s="49">
        <v>197</v>
      </c>
      <c r="B199" s="50" t="s">
        <v>27186</v>
      </c>
      <c r="C199" s="51" t="s">
        <v>3461</v>
      </c>
      <c r="E199" s="49">
        <v>29371.93</v>
      </c>
      <c r="F199" s="52" t="s">
        <v>28815</v>
      </c>
      <c r="G199" s="52" t="s">
        <v>28821</v>
      </c>
      <c r="H199" s="49">
        <v>29371.93</v>
      </c>
      <c r="I199" s="49">
        <v>32041</v>
      </c>
      <c r="J199" s="49">
        <v>31093.09</v>
      </c>
    </row>
    <row r="200" spans="1:11">
      <c r="A200" s="48">
        <v>198</v>
      </c>
      <c r="B200" s="53" t="s">
        <v>27187</v>
      </c>
      <c r="C200" s="54" t="s">
        <v>3461</v>
      </c>
      <c r="E200" s="48">
        <v>8098.45</v>
      </c>
      <c r="F200" s="55" t="s">
        <v>28815</v>
      </c>
      <c r="G200" s="55" t="s">
        <v>28821</v>
      </c>
      <c r="H200" s="48">
        <v>8098.45</v>
      </c>
      <c r="I200" s="48">
        <v>9089</v>
      </c>
      <c r="K200" s="48">
        <v>9089</v>
      </c>
    </row>
    <row r="201" spans="1:11">
      <c r="A201" s="49">
        <v>199</v>
      </c>
      <c r="B201" s="50" t="s">
        <v>27258</v>
      </c>
      <c r="C201" s="51" t="s">
        <v>2566</v>
      </c>
      <c r="E201" s="49">
        <v>17903.759999999998</v>
      </c>
      <c r="F201" s="52" t="s">
        <v>28815</v>
      </c>
      <c r="G201" s="52" t="s">
        <v>28821</v>
      </c>
      <c r="H201" s="49">
        <v>17903.759999999998</v>
      </c>
      <c r="J201" s="49">
        <v>27064.48</v>
      </c>
    </row>
    <row r="202" spans="1:11">
      <c r="A202" s="48">
        <v>200</v>
      </c>
      <c r="B202" s="53" t="s">
        <v>28829</v>
      </c>
      <c r="C202" s="54" t="s">
        <v>2566</v>
      </c>
      <c r="E202" s="48">
        <v>115356.8</v>
      </c>
      <c r="F202" s="55" t="s">
        <v>28817</v>
      </c>
      <c r="G202" s="55" t="s">
        <v>28820</v>
      </c>
      <c r="J202" s="48">
        <v>115356.8</v>
      </c>
    </row>
    <row r="203" spans="1:11">
      <c r="A203" s="49">
        <v>201</v>
      </c>
      <c r="B203" s="50" t="s">
        <v>1131</v>
      </c>
      <c r="C203" s="51" t="s">
        <v>1133</v>
      </c>
      <c r="E203" s="49">
        <v>2687.94</v>
      </c>
      <c r="F203" s="52" t="s">
        <v>28815</v>
      </c>
      <c r="G203" s="52" t="s">
        <v>28821</v>
      </c>
      <c r="H203" s="49">
        <v>2687.94</v>
      </c>
      <c r="I203" s="49">
        <v>2853</v>
      </c>
      <c r="J203" s="49">
        <v>2993.17</v>
      </c>
    </row>
    <row r="204" spans="1:11">
      <c r="A204" s="48">
        <v>202</v>
      </c>
      <c r="B204" s="53" t="s">
        <v>28624</v>
      </c>
      <c r="C204" s="54" t="s">
        <v>2566</v>
      </c>
      <c r="E204" s="48">
        <v>8765</v>
      </c>
      <c r="F204" s="55" t="s">
        <v>28816</v>
      </c>
      <c r="G204" s="55" t="s">
        <v>28824</v>
      </c>
      <c r="I204" s="48">
        <v>8765</v>
      </c>
      <c r="J204" s="48">
        <v>10762.06</v>
      </c>
      <c r="K204" s="48">
        <v>10724.87</v>
      </c>
    </row>
    <row r="205" spans="1:11">
      <c r="A205" s="49">
        <v>203</v>
      </c>
      <c r="B205" s="50" t="s">
        <v>75</v>
      </c>
      <c r="C205" s="51" t="s">
        <v>384</v>
      </c>
      <c r="E205" s="49">
        <v>477.42</v>
      </c>
      <c r="F205" s="52" t="s">
        <v>28815</v>
      </c>
      <c r="G205" s="52" t="s">
        <v>28821</v>
      </c>
      <c r="H205" s="49">
        <v>477.42</v>
      </c>
      <c r="I205" s="49">
        <v>514</v>
      </c>
      <c r="K205" s="49">
        <v>517.75</v>
      </c>
    </row>
    <row r="206" spans="1:11">
      <c r="A206" s="48">
        <v>204</v>
      </c>
      <c r="B206" s="53" t="s">
        <v>80</v>
      </c>
      <c r="C206" s="54" t="s">
        <v>384</v>
      </c>
      <c r="E206" s="48">
        <v>535.42999999999995</v>
      </c>
      <c r="F206" s="55" t="s">
        <v>28815</v>
      </c>
      <c r="G206" s="55" t="s">
        <v>28821</v>
      </c>
      <c r="H206" s="48">
        <v>535.42999999999995</v>
      </c>
      <c r="I206" s="48">
        <v>576</v>
      </c>
      <c r="K206" s="48">
        <v>579.6</v>
      </c>
    </row>
    <row r="207" spans="1:11">
      <c r="A207" s="49">
        <v>205</v>
      </c>
      <c r="B207" s="50" t="s">
        <v>93</v>
      </c>
      <c r="C207" s="51" t="s">
        <v>384</v>
      </c>
      <c r="E207" s="49">
        <v>567.67999999999995</v>
      </c>
      <c r="F207" s="52" t="s">
        <v>28815</v>
      </c>
      <c r="G207" s="52" t="s">
        <v>28821</v>
      </c>
      <c r="H207" s="49">
        <v>567.67999999999995</v>
      </c>
      <c r="I207" s="49">
        <v>611</v>
      </c>
      <c r="K207" s="49">
        <v>614.94000000000005</v>
      </c>
    </row>
    <row r="208" spans="1:11">
      <c r="A208" s="48">
        <v>206</v>
      </c>
      <c r="B208" s="53" t="s">
        <v>115</v>
      </c>
      <c r="C208" s="54" t="s">
        <v>384</v>
      </c>
      <c r="E208" s="48">
        <v>813.09</v>
      </c>
      <c r="F208" s="55" t="s">
        <v>28815</v>
      </c>
      <c r="G208" s="55" t="s">
        <v>28821</v>
      </c>
      <c r="H208" s="48">
        <v>813.09</v>
      </c>
      <c r="I208" s="48">
        <v>875</v>
      </c>
      <c r="K208" s="48">
        <v>881.77</v>
      </c>
    </row>
    <row r="209" spans="1:11">
      <c r="A209" s="49">
        <v>207</v>
      </c>
      <c r="B209" s="50" t="s">
        <v>202</v>
      </c>
      <c r="C209" s="51" t="s">
        <v>384</v>
      </c>
      <c r="E209" s="49">
        <v>906.35</v>
      </c>
      <c r="F209" s="52" t="s">
        <v>28815</v>
      </c>
      <c r="G209" s="52" t="s">
        <v>28821</v>
      </c>
      <c r="H209" s="49">
        <v>906.35</v>
      </c>
      <c r="I209" s="49">
        <v>977</v>
      </c>
      <c r="K209" s="49">
        <v>984.26</v>
      </c>
    </row>
    <row r="210" spans="1:11">
      <c r="A210" s="48">
        <v>208</v>
      </c>
      <c r="B210" s="53" t="s">
        <v>112</v>
      </c>
      <c r="C210" s="54" t="s">
        <v>384</v>
      </c>
      <c r="E210" s="48">
        <v>977.91</v>
      </c>
      <c r="F210" s="55" t="s">
        <v>28815</v>
      </c>
      <c r="G210" s="55" t="s">
        <v>28821</v>
      </c>
      <c r="H210" s="48">
        <v>977.91</v>
      </c>
      <c r="I210" s="48">
        <v>1037</v>
      </c>
      <c r="K210" s="48">
        <v>1044.3399999999999</v>
      </c>
    </row>
    <row r="211" spans="1:11">
      <c r="A211" s="49">
        <v>209</v>
      </c>
      <c r="B211" s="50" t="s">
        <v>113</v>
      </c>
      <c r="C211" s="51" t="s">
        <v>384</v>
      </c>
      <c r="E211" s="49">
        <v>989.12</v>
      </c>
      <c r="F211" s="52" t="s">
        <v>28815</v>
      </c>
      <c r="G211" s="52" t="s">
        <v>28821</v>
      </c>
      <c r="H211" s="49">
        <v>989.12</v>
      </c>
      <c r="I211" s="49">
        <v>1066</v>
      </c>
      <c r="K211" s="49">
        <v>1073.5</v>
      </c>
    </row>
    <row r="212" spans="1:11">
      <c r="A212" s="48">
        <v>210</v>
      </c>
      <c r="B212" s="53" t="s">
        <v>382</v>
      </c>
      <c r="C212" s="54" t="s">
        <v>384</v>
      </c>
      <c r="E212" s="48">
        <v>1289.8399999999999</v>
      </c>
      <c r="F212" s="55" t="s">
        <v>28815</v>
      </c>
      <c r="G212" s="55" t="s">
        <v>28821</v>
      </c>
      <c r="H212" s="48">
        <v>1289.8399999999999</v>
      </c>
      <c r="I212" s="48">
        <v>1391</v>
      </c>
      <c r="K212" s="48">
        <v>1401.29</v>
      </c>
    </row>
    <row r="213" spans="1:11">
      <c r="A213" s="49">
        <v>211</v>
      </c>
      <c r="B213" s="50" t="s">
        <v>4442</v>
      </c>
      <c r="C213" s="51" t="s">
        <v>384</v>
      </c>
      <c r="E213" s="49">
        <v>1427.7</v>
      </c>
      <c r="F213" s="52" t="s">
        <v>28815</v>
      </c>
      <c r="G213" s="52" t="s">
        <v>28821</v>
      </c>
      <c r="H213" s="49">
        <v>1427.7</v>
      </c>
      <c r="I213" s="49">
        <v>1514</v>
      </c>
      <c r="K213" s="49">
        <v>1524.99</v>
      </c>
    </row>
    <row r="214" spans="1:11">
      <c r="A214" s="48">
        <v>212</v>
      </c>
      <c r="B214" s="53" t="s">
        <v>4450</v>
      </c>
      <c r="C214" s="54" t="s">
        <v>384</v>
      </c>
      <c r="E214" s="48">
        <v>2484.33</v>
      </c>
      <c r="F214" s="55" t="s">
        <v>28815</v>
      </c>
      <c r="G214" s="55" t="s">
        <v>28821</v>
      </c>
      <c r="H214" s="48">
        <v>2484.33</v>
      </c>
      <c r="I214" s="48">
        <v>2816</v>
      </c>
      <c r="J214" s="48">
        <v>2741.04</v>
      </c>
    </row>
    <row r="215" spans="1:11">
      <c r="A215" s="49">
        <v>213</v>
      </c>
      <c r="B215" s="50" t="s">
        <v>40</v>
      </c>
      <c r="C215" s="51" t="s">
        <v>4701</v>
      </c>
    </row>
    <row r="216" spans="1:11">
      <c r="A216" s="48">
        <v>214</v>
      </c>
      <c r="B216" s="53" t="s">
        <v>320</v>
      </c>
      <c r="C216" s="54" t="s">
        <v>4701</v>
      </c>
    </row>
    <row r="217" spans="1:11">
      <c r="A217" s="49">
        <v>215</v>
      </c>
      <c r="B217" s="50" t="s">
        <v>245</v>
      </c>
      <c r="C217" s="51" t="s">
        <v>552</v>
      </c>
      <c r="E217" s="49">
        <v>1728.87</v>
      </c>
      <c r="F217" s="52" t="s">
        <v>28815</v>
      </c>
      <c r="G217" s="52" t="s">
        <v>28821</v>
      </c>
      <c r="H217" s="49">
        <v>1728.87</v>
      </c>
      <c r="I217" s="49">
        <v>1858</v>
      </c>
      <c r="J217" s="49">
        <v>2094.4</v>
      </c>
    </row>
    <row r="218" spans="1:11">
      <c r="A218" s="48">
        <v>216</v>
      </c>
      <c r="B218" s="53" t="s">
        <v>4441</v>
      </c>
      <c r="C218" s="54" t="s">
        <v>552</v>
      </c>
      <c r="E218" s="48">
        <v>3767.89</v>
      </c>
      <c r="F218" s="55" t="s">
        <v>28815</v>
      </c>
      <c r="G218" s="55" t="s">
        <v>28821</v>
      </c>
      <c r="H218" s="48">
        <v>3767.89</v>
      </c>
      <c r="I218" s="48">
        <v>4082</v>
      </c>
      <c r="J218" s="48">
        <v>4073.55</v>
      </c>
    </row>
    <row r="219" spans="1:11">
      <c r="A219" s="49">
        <v>217</v>
      </c>
      <c r="B219" s="50" t="s">
        <v>4440</v>
      </c>
      <c r="C219" s="51" t="s">
        <v>552</v>
      </c>
      <c r="E219" s="49">
        <v>2777</v>
      </c>
      <c r="F219" s="52" t="s">
        <v>28816</v>
      </c>
      <c r="G219" s="52" t="s">
        <v>28821</v>
      </c>
      <c r="H219" s="49">
        <v>2928.5</v>
      </c>
      <c r="I219" s="49">
        <v>2777</v>
      </c>
      <c r="K219" s="49">
        <v>2940</v>
      </c>
    </row>
    <row r="220" spans="1:11">
      <c r="A220" s="48">
        <v>218</v>
      </c>
      <c r="B220" s="53" t="s">
        <v>4428</v>
      </c>
      <c r="C220" s="54" t="s">
        <v>552</v>
      </c>
      <c r="E220" s="48">
        <v>4816.97</v>
      </c>
      <c r="F220" s="55" t="s">
        <v>28815</v>
      </c>
      <c r="G220" s="55" t="s">
        <v>28821</v>
      </c>
      <c r="H220" s="48">
        <v>4816.97</v>
      </c>
      <c r="I220" s="48">
        <v>5310</v>
      </c>
      <c r="J220" s="48">
        <v>5305.7</v>
      </c>
    </row>
    <row r="221" spans="1:11">
      <c r="A221" s="49">
        <v>219</v>
      </c>
      <c r="B221" s="50" t="s">
        <v>4427</v>
      </c>
      <c r="C221" s="51" t="s">
        <v>552</v>
      </c>
      <c r="E221" s="49">
        <v>3147.59</v>
      </c>
      <c r="F221" s="52" t="s">
        <v>28815</v>
      </c>
      <c r="G221" s="52" t="s">
        <v>28821</v>
      </c>
      <c r="H221" s="49">
        <v>3147.59</v>
      </c>
      <c r="I221" s="49">
        <v>3391</v>
      </c>
      <c r="J221" s="49">
        <v>3338.2</v>
      </c>
    </row>
    <row r="222" spans="1:11">
      <c r="A222" s="48">
        <v>220</v>
      </c>
      <c r="B222" s="53" t="s">
        <v>650</v>
      </c>
      <c r="C222" s="54" t="s">
        <v>648</v>
      </c>
      <c r="E222" s="48">
        <v>116.4</v>
      </c>
      <c r="F222" s="55" t="s">
        <v>28815</v>
      </c>
      <c r="G222" s="55" t="s">
        <v>28821</v>
      </c>
      <c r="H222" s="48">
        <v>116.4</v>
      </c>
      <c r="I222" s="48">
        <v>119</v>
      </c>
      <c r="K222" s="48">
        <v>129</v>
      </c>
    </row>
    <row r="223" spans="1:11">
      <c r="A223" s="49">
        <v>221</v>
      </c>
      <c r="B223" s="50" t="s">
        <v>1151</v>
      </c>
      <c r="C223" s="51" t="s">
        <v>1133</v>
      </c>
      <c r="E223" s="49">
        <v>810.18</v>
      </c>
      <c r="F223" s="52" t="s">
        <v>28815</v>
      </c>
      <c r="G223" s="52" t="s">
        <v>28821</v>
      </c>
      <c r="H223" s="49">
        <v>810.18</v>
      </c>
      <c r="J223" s="49">
        <v>875.04</v>
      </c>
      <c r="K223" s="49">
        <v>938</v>
      </c>
    </row>
    <row r="224" spans="1:11">
      <c r="A224" s="48">
        <v>222</v>
      </c>
      <c r="B224" s="53" t="s">
        <v>1158</v>
      </c>
      <c r="C224" s="54" t="s">
        <v>1133</v>
      </c>
      <c r="E224" s="48">
        <v>954</v>
      </c>
      <c r="F224" s="55" t="s">
        <v>28817</v>
      </c>
      <c r="G224" s="55" t="s">
        <v>28822</v>
      </c>
      <c r="H224" s="48">
        <v>967.12</v>
      </c>
      <c r="I224" s="48">
        <v>978</v>
      </c>
      <c r="J224" s="48">
        <v>954</v>
      </c>
    </row>
    <row r="225" spans="1:12">
      <c r="A225" s="49">
        <v>223</v>
      </c>
      <c r="B225" s="50" t="s">
        <v>23142</v>
      </c>
      <c r="C225" s="51" t="s">
        <v>1347</v>
      </c>
      <c r="E225" s="49">
        <v>2368.87</v>
      </c>
      <c r="F225" s="52" t="s">
        <v>28815</v>
      </c>
      <c r="G225" s="52" t="s">
        <v>28821</v>
      </c>
      <c r="H225" s="49">
        <v>2368.87</v>
      </c>
      <c r="I225" s="49">
        <v>2512</v>
      </c>
      <c r="K225" s="49">
        <v>2512</v>
      </c>
    </row>
    <row r="226" spans="1:12">
      <c r="A226" s="48">
        <v>224</v>
      </c>
      <c r="B226" s="53" t="s">
        <v>214</v>
      </c>
      <c r="C226" s="54" t="s">
        <v>1473</v>
      </c>
      <c r="E226" s="48">
        <v>1656.57</v>
      </c>
      <c r="F226" s="55" t="s">
        <v>28815</v>
      </c>
      <c r="G226" s="55" t="s">
        <v>28821</v>
      </c>
      <c r="H226" s="48">
        <v>1656.57</v>
      </c>
      <c r="K226" s="48">
        <v>1857</v>
      </c>
      <c r="L226" s="48">
        <v>1758</v>
      </c>
    </row>
    <row r="227" spans="1:12">
      <c r="A227" s="49">
        <v>225</v>
      </c>
      <c r="B227" s="50" t="s">
        <v>1488</v>
      </c>
      <c r="C227" s="51" t="s">
        <v>1473</v>
      </c>
      <c r="E227" s="49">
        <v>6676.58</v>
      </c>
      <c r="F227" s="52" t="s">
        <v>28815</v>
      </c>
      <c r="G227" s="52" t="s">
        <v>28821</v>
      </c>
      <c r="H227" s="49">
        <v>6676.58</v>
      </c>
      <c r="J227" s="49">
        <v>7079</v>
      </c>
      <c r="K227" s="49">
        <v>7079</v>
      </c>
    </row>
    <row r="228" spans="1:12">
      <c r="A228" s="48">
        <v>226</v>
      </c>
      <c r="B228" s="53" t="s">
        <v>30</v>
      </c>
      <c r="C228" s="54" t="s">
        <v>1473</v>
      </c>
      <c r="E228" s="48">
        <v>4234.79</v>
      </c>
      <c r="F228" s="55" t="s">
        <v>28815</v>
      </c>
      <c r="G228" s="55" t="s">
        <v>28821</v>
      </c>
      <c r="H228" s="48">
        <v>4234.79</v>
      </c>
      <c r="I228" s="48">
        <v>4591</v>
      </c>
      <c r="L228" s="48">
        <v>4350</v>
      </c>
    </row>
    <row r="229" spans="1:12">
      <c r="A229" s="49">
        <v>227</v>
      </c>
      <c r="B229" s="50" t="s">
        <v>27035</v>
      </c>
      <c r="C229" s="51" t="s">
        <v>1473</v>
      </c>
      <c r="E229" s="49">
        <v>2155.69</v>
      </c>
      <c r="F229" s="52" t="s">
        <v>28815</v>
      </c>
      <c r="G229" s="52" t="s">
        <v>28821</v>
      </c>
      <c r="H229" s="49">
        <v>2155.69</v>
      </c>
      <c r="I229" s="49">
        <v>2691</v>
      </c>
      <c r="J229" s="49">
        <v>2753.84</v>
      </c>
    </row>
    <row r="230" spans="1:12">
      <c r="A230" s="48">
        <v>228</v>
      </c>
      <c r="B230" s="53" t="s">
        <v>1505</v>
      </c>
      <c r="C230" s="54" t="s">
        <v>1473</v>
      </c>
      <c r="E230" s="48">
        <v>856.73</v>
      </c>
      <c r="F230" s="55" t="s">
        <v>28815</v>
      </c>
      <c r="G230" s="55" t="s">
        <v>28821</v>
      </c>
      <c r="H230" s="48">
        <v>856.73</v>
      </c>
      <c r="I230" s="48">
        <v>976</v>
      </c>
      <c r="J230" s="48">
        <v>977.09</v>
      </c>
    </row>
    <row r="231" spans="1:12">
      <c r="A231" s="49">
        <v>229</v>
      </c>
      <c r="B231" s="50" t="s">
        <v>1501</v>
      </c>
      <c r="C231" s="51" t="s">
        <v>1473</v>
      </c>
      <c r="E231" s="49">
        <v>730.23</v>
      </c>
      <c r="F231" s="52" t="s">
        <v>28815</v>
      </c>
      <c r="G231" s="52" t="s">
        <v>28821</v>
      </c>
      <c r="H231" s="49">
        <v>730.23</v>
      </c>
      <c r="I231" s="49">
        <v>784</v>
      </c>
      <c r="J231" s="49">
        <v>929.7</v>
      </c>
    </row>
    <row r="232" spans="1:12">
      <c r="A232" s="48">
        <v>230</v>
      </c>
      <c r="B232" s="53" t="s">
        <v>4430</v>
      </c>
      <c r="C232" s="54" t="s">
        <v>1473</v>
      </c>
      <c r="E232" s="48">
        <v>933.5</v>
      </c>
      <c r="F232" s="55" t="s">
        <v>28815</v>
      </c>
      <c r="G232" s="55" t="s">
        <v>28821</v>
      </c>
      <c r="H232" s="48">
        <v>933.5</v>
      </c>
      <c r="I232" s="48">
        <v>1009</v>
      </c>
      <c r="K232" s="48">
        <v>1009</v>
      </c>
    </row>
    <row r="233" spans="1:12">
      <c r="A233" s="49">
        <v>231</v>
      </c>
      <c r="B233" s="50" t="s">
        <v>171</v>
      </c>
      <c r="C233" s="51" t="s">
        <v>1473</v>
      </c>
      <c r="E233" s="49">
        <v>1735</v>
      </c>
      <c r="F233" s="52" t="s">
        <v>28816</v>
      </c>
      <c r="G233" s="52" t="s">
        <v>28823</v>
      </c>
      <c r="H233" s="49">
        <v>1767.64</v>
      </c>
      <c r="I233" s="49">
        <v>1735</v>
      </c>
      <c r="J233" s="49">
        <v>1736.47</v>
      </c>
    </row>
    <row r="234" spans="1:12">
      <c r="A234" s="48">
        <v>232</v>
      </c>
      <c r="B234" s="53" t="s">
        <v>31</v>
      </c>
      <c r="C234" s="54" t="s">
        <v>1473</v>
      </c>
      <c r="E234" s="48">
        <v>3569.87</v>
      </c>
      <c r="F234" s="55" t="s">
        <v>28815</v>
      </c>
      <c r="G234" s="55" t="s">
        <v>28821</v>
      </c>
      <c r="H234" s="48">
        <v>3569.87</v>
      </c>
      <c r="I234" s="48">
        <v>3993</v>
      </c>
      <c r="L234" s="48">
        <v>3782</v>
      </c>
    </row>
    <row r="235" spans="1:12">
      <c r="A235" s="49">
        <v>233</v>
      </c>
      <c r="B235" s="50" t="s">
        <v>32</v>
      </c>
      <c r="C235" s="51" t="s">
        <v>1473</v>
      </c>
      <c r="E235" s="49">
        <v>5332.77</v>
      </c>
      <c r="F235" s="52" t="s">
        <v>28815</v>
      </c>
      <c r="G235" s="52" t="s">
        <v>28821</v>
      </c>
      <c r="H235" s="49">
        <v>5332.77</v>
      </c>
      <c r="I235" s="49">
        <v>6216</v>
      </c>
      <c r="L235" s="49">
        <v>5888</v>
      </c>
    </row>
    <row r="236" spans="1:12">
      <c r="A236" s="48">
        <v>234</v>
      </c>
      <c r="B236" s="53" t="s">
        <v>33</v>
      </c>
      <c r="C236" s="54" t="s">
        <v>1473</v>
      </c>
      <c r="E236" s="48">
        <v>1458.26</v>
      </c>
      <c r="F236" s="55" t="s">
        <v>28815</v>
      </c>
      <c r="G236" s="55" t="s">
        <v>28821</v>
      </c>
      <c r="H236" s="48">
        <v>1458.26</v>
      </c>
      <c r="I236" s="48">
        <v>2105</v>
      </c>
      <c r="L236" s="48">
        <v>1994</v>
      </c>
    </row>
    <row r="237" spans="1:12">
      <c r="A237" s="49">
        <v>235</v>
      </c>
      <c r="B237" s="50" t="s">
        <v>1507</v>
      </c>
      <c r="C237" s="51" t="s">
        <v>1473</v>
      </c>
      <c r="E237" s="49">
        <v>873.87</v>
      </c>
      <c r="F237" s="52" t="s">
        <v>28815</v>
      </c>
      <c r="G237" s="52" t="s">
        <v>28821</v>
      </c>
      <c r="H237" s="49">
        <v>873.87</v>
      </c>
      <c r="I237" s="49">
        <v>1158</v>
      </c>
      <c r="J237" s="49">
        <v>1000.38</v>
      </c>
    </row>
    <row r="238" spans="1:12">
      <c r="A238" s="48">
        <v>236</v>
      </c>
      <c r="B238" s="53" t="s">
        <v>28699</v>
      </c>
      <c r="C238" s="54" t="s">
        <v>2164</v>
      </c>
      <c r="E238" s="48">
        <v>471.51</v>
      </c>
      <c r="F238" s="55" t="s">
        <v>28815</v>
      </c>
      <c r="G238" s="55" t="s">
        <v>28821</v>
      </c>
      <c r="H238" s="48">
        <v>471.51</v>
      </c>
      <c r="I238" s="48">
        <v>482</v>
      </c>
      <c r="K238" s="48">
        <v>491</v>
      </c>
    </row>
    <row r="239" spans="1:12">
      <c r="A239" s="49">
        <v>237</v>
      </c>
      <c r="B239" s="50" t="s">
        <v>25490</v>
      </c>
      <c r="C239" s="51" t="s">
        <v>2164</v>
      </c>
      <c r="E239" s="49">
        <v>7064.4</v>
      </c>
      <c r="F239" s="52" t="s">
        <v>28817</v>
      </c>
      <c r="G239" s="52" t="s">
        <v>28825</v>
      </c>
      <c r="H239" s="49">
        <v>7146</v>
      </c>
      <c r="I239" s="49">
        <v>8008</v>
      </c>
      <c r="J239" s="49">
        <v>7064.4</v>
      </c>
    </row>
    <row r="240" spans="1:12">
      <c r="A240" s="48">
        <v>238</v>
      </c>
      <c r="B240" s="53" t="s">
        <v>2162</v>
      </c>
      <c r="C240" s="54" t="s">
        <v>2164</v>
      </c>
    </row>
    <row r="241" spans="1:12">
      <c r="A241" s="49">
        <v>239</v>
      </c>
      <c r="B241" s="50" t="s">
        <v>28697</v>
      </c>
      <c r="C241" s="51" t="s">
        <v>2167</v>
      </c>
      <c r="E241" s="49">
        <v>5262.05</v>
      </c>
      <c r="F241" s="52" t="s">
        <v>28815</v>
      </c>
      <c r="G241" s="52" t="s">
        <v>28821</v>
      </c>
      <c r="H241" s="49">
        <v>5262.05</v>
      </c>
      <c r="I241" s="49">
        <v>7230</v>
      </c>
      <c r="J241" s="49">
        <v>7230</v>
      </c>
    </row>
    <row r="242" spans="1:12">
      <c r="A242" s="48">
        <v>240</v>
      </c>
      <c r="B242" s="53" t="s">
        <v>28697</v>
      </c>
      <c r="C242" s="54" t="s">
        <v>2167</v>
      </c>
      <c r="E242" s="48">
        <v>5262.05</v>
      </c>
      <c r="F242" s="55" t="s">
        <v>28815</v>
      </c>
      <c r="G242" s="55" t="s">
        <v>28821</v>
      </c>
      <c r="H242" s="48">
        <v>5262.05</v>
      </c>
      <c r="I242" s="48">
        <v>7230</v>
      </c>
      <c r="J242" s="48">
        <v>7230</v>
      </c>
    </row>
    <row r="243" spans="1:12">
      <c r="A243" s="49">
        <v>241</v>
      </c>
      <c r="B243" s="50" t="s">
        <v>3450</v>
      </c>
      <c r="C243" s="51" t="s">
        <v>3449</v>
      </c>
      <c r="E243" s="49">
        <v>1602.77</v>
      </c>
      <c r="F243" s="52" t="s">
        <v>28815</v>
      </c>
      <c r="G243" s="52" t="s">
        <v>28821</v>
      </c>
      <c r="H243" s="49">
        <v>1602.77</v>
      </c>
      <c r="J243" s="49">
        <v>1803.73</v>
      </c>
      <c r="L243" s="49">
        <v>1732</v>
      </c>
    </row>
    <row r="244" spans="1:12">
      <c r="A244" s="48">
        <v>242</v>
      </c>
      <c r="B244" s="53" t="s">
        <v>6549</v>
      </c>
      <c r="C244" s="54" t="s">
        <v>6546</v>
      </c>
      <c r="E244" s="48">
        <v>749.18</v>
      </c>
      <c r="F244" s="55" t="s">
        <v>28815</v>
      </c>
      <c r="G244" s="55" t="s">
        <v>28821</v>
      </c>
      <c r="H244" s="48">
        <v>749.18</v>
      </c>
      <c r="I244" s="48">
        <v>834</v>
      </c>
      <c r="J244" s="48">
        <v>862.7</v>
      </c>
    </row>
    <row r="245" spans="1:12">
      <c r="A245" s="49">
        <v>243</v>
      </c>
      <c r="B245" s="50" t="s">
        <v>4438</v>
      </c>
      <c r="C245" s="51" t="s">
        <v>6627</v>
      </c>
    </row>
    <row r="246" spans="1:12">
      <c r="A246" s="48">
        <v>244</v>
      </c>
      <c r="B246" s="53" t="s">
        <v>4448</v>
      </c>
      <c r="C246" s="54" t="s">
        <v>6627</v>
      </c>
    </row>
    <row r="247" spans="1:12">
      <c r="A247" s="49">
        <v>245</v>
      </c>
      <c r="B247" s="50" t="s">
        <v>28709</v>
      </c>
      <c r="C247" s="51" t="s">
        <v>2562</v>
      </c>
      <c r="E247" s="49">
        <v>319.12</v>
      </c>
      <c r="F247" s="52" t="s">
        <v>28815</v>
      </c>
      <c r="G247" s="52" t="s">
        <v>28821</v>
      </c>
      <c r="H247" s="49">
        <v>319.12</v>
      </c>
      <c r="I247" s="49">
        <v>331</v>
      </c>
      <c r="J247" s="49">
        <v>369.28</v>
      </c>
    </row>
    <row r="248" spans="1:12">
      <c r="A248" s="48">
        <v>246</v>
      </c>
      <c r="B248" s="53" t="s">
        <v>28711</v>
      </c>
      <c r="C248" s="54" t="s">
        <v>2562</v>
      </c>
      <c r="E248" s="48">
        <v>391.54</v>
      </c>
      <c r="F248" s="55" t="s">
        <v>28815</v>
      </c>
      <c r="G248" s="55" t="s">
        <v>28821</v>
      </c>
      <c r="H248" s="48">
        <v>391.54</v>
      </c>
      <c r="I248" s="48">
        <v>443</v>
      </c>
      <c r="J248" s="48">
        <v>460.46</v>
      </c>
    </row>
    <row r="249" spans="1:12">
      <c r="A249" s="49">
        <v>247</v>
      </c>
      <c r="B249" s="50" t="s">
        <v>28713</v>
      </c>
      <c r="C249" s="51" t="s">
        <v>2562</v>
      </c>
      <c r="E249" s="49">
        <v>665.82</v>
      </c>
      <c r="F249" s="52" t="s">
        <v>28815</v>
      </c>
      <c r="G249" s="52" t="s">
        <v>28821</v>
      </c>
      <c r="H249" s="49">
        <v>665.82</v>
      </c>
      <c r="I249" s="49">
        <v>776</v>
      </c>
      <c r="J249" s="49">
        <v>779.03</v>
      </c>
    </row>
    <row r="250" spans="1:12">
      <c r="A250" s="48">
        <v>248</v>
      </c>
      <c r="B250" s="53" t="s">
        <v>28708</v>
      </c>
      <c r="C250" s="54" t="s">
        <v>2562</v>
      </c>
    </row>
    <row r="251" spans="1:12">
      <c r="A251" s="49">
        <v>249</v>
      </c>
      <c r="B251" s="50" t="s">
        <v>28706</v>
      </c>
      <c r="C251" s="51" t="s">
        <v>2562</v>
      </c>
    </row>
    <row r="252" spans="1:12">
      <c r="A252" s="48">
        <v>250</v>
      </c>
      <c r="B252" s="53" t="s">
        <v>28704</v>
      </c>
      <c r="C252" s="54" t="s">
        <v>2562</v>
      </c>
    </row>
    <row r="253" spans="1:12">
      <c r="A253" s="49">
        <v>251</v>
      </c>
      <c r="B253" s="50" t="s">
        <v>28716</v>
      </c>
      <c r="C253" s="51" t="s">
        <v>2566</v>
      </c>
      <c r="E253" s="49">
        <v>9593.15</v>
      </c>
      <c r="F253" s="52" t="s">
        <v>28815</v>
      </c>
      <c r="G253" s="52" t="s">
        <v>28821</v>
      </c>
      <c r="H253" s="49">
        <v>9593.15</v>
      </c>
      <c r="I253" s="49">
        <v>10274</v>
      </c>
      <c r="J253" s="49">
        <v>10424.530000000001</v>
      </c>
    </row>
    <row r="254" spans="1:12">
      <c r="A254" s="48">
        <v>252</v>
      </c>
      <c r="B254" s="53" t="s">
        <v>315</v>
      </c>
      <c r="C254" s="54" t="s">
        <v>2572</v>
      </c>
    </row>
    <row r="255" spans="1:12">
      <c r="A255" s="49">
        <v>253</v>
      </c>
      <c r="B255" s="50" t="s">
        <v>26203</v>
      </c>
      <c r="C255" s="51" t="s">
        <v>3336</v>
      </c>
      <c r="E255" s="49">
        <v>1562.27</v>
      </c>
      <c r="F255" s="52" t="s">
        <v>28815</v>
      </c>
      <c r="G255" s="52" t="s">
        <v>28821</v>
      </c>
      <c r="H255" s="49">
        <v>1562.27</v>
      </c>
    </row>
    <row r="256" spans="1:12">
      <c r="A256" s="48">
        <v>254</v>
      </c>
      <c r="B256" s="53" t="s">
        <v>348</v>
      </c>
      <c r="C256" s="54" t="s">
        <v>3394</v>
      </c>
      <c r="E256" s="48">
        <v>1848.32</v>
      </c>
      <c r="F256" s="55" t="s">
        <v>28815</v>
      </c>
      <c r="G256" s="55" t="s">
        <v>28821</v>
      </c>
      <c r="H256" s="48">
        <v>1848.32</v>
      </c>
      <c r="I256" s="48">
        <v>2241</v>
      </c>
      <c r="J256" s="48">
        <v>2293</v>
      </c>
    </row>
    <row r="257" spans="1:11">
      <c r="A257" s="49">
        <v>255</v>
      </c>
      <c r="B257" s="50" t="s">
        <v>349</v>
      </c>
      <c r="C257" s="51" t="s">
        <v>3394</v>
      </c>
      <c r="E257" s="49">
        <v>962.93</v>
      </c>
      <c r="F257" s="52" t="s">
        <v>28815</v>
      </c>
      <c r="G257" s="52" t="s">
        <v>28821</v>
      </c>
      <c r="H257" s="49">
        <v>962.93</v>
      </c>
      <c r="I257" s="49">
        <v>1045</v>
      </c>
      <c r="J257" s="49">
        <v>1141.22</v>
      </c>
    </row>
    <row r="258" spans="1:11">
      <c r="A258" s="48">
        <v>256</v>
      </c>
      <c r="B258" s="53" t="s">
        <v>3400</v>
      </c>
      <c r="C258" s="54" t="s">
        <v>3394</v>
      </c>
      <c r="E258" s="48">
        <v>915.78</v>
      </c>
      <c r="F258" s="55" t="s">
        <v>28815</v>
      </c>
      <c r="G258" s="55" t="s">
        <v>28821</v>
      </c>
      <c r="H258" s="48">
        <v>915.78</v>
      </c>
      <c r="I258" s="48">
        <v>967</v>
      </c>
      <c r="J258" s="48">
        <v>983.48</v>
      </c>
    </row>
    <row r="259" spans="1:11">
      <c r="A259" s="49">
        <v>257</v>
      </c>
      <c r="B259" s="50" t="s">
        <v>3397</v>
      </c>
      <c r="C259" s="51" t="s">
        <v>3394</v>
      </c>
      <c r="E259" s="49">
        <v>801.04</v>
      </c>
      <c r="F259" s="52" t="s">
        <v>28815</v>
      </c>
      <c r="G259" s="52" t="s">
        <v>28821</v>
      </c>
      <c r="H259" s="49">
        <v>801.04</v>
      </c>
      <c r="I259" s="49">
        <v>885</v>
      </c>
      <c r="J259" s="49">
        <v>949.49</v>
      </c>
    </row>
    <row r="260" spans="1:11">
      <c r="A260" s="48">
        <v>258</v>
      </c>
      <c r="B260" s="53" t="s">
        <v>352</v>
      </c>
      <c r="C260" s="54" t="s">
        <v>3394</v>
      </c>
      <c r="E260" s="48">
        <v>741.84</v>
      </c>
      <c r="F260" s="55" t="s">
        <v>28815</v>
      </c>
      <c r="G260" s="55" t="s">
        <v>28821</v>
      </c>
      <c r="H260" s="48">
        <v>741.84</v>
      </c>
      <c r="I260" s="48">
        <v>901</v>
      </c>
      <c r="J260" s="48">
        <v>921.2</v>
      </c>
    </row>
    <row r="261" spans="1:11">
      <c r="A261" s="49">
        <v>259</v>
      </c>
      <c r="B261" s="50" t="s">
        <v>357</v>
      </c>
      <c r="C261" s="51" t="s">
        <v>3394</v>
      </c>
      <c r="E261" s="49">
        <v>817.28</v>
      </c>
      <c r="F261" s="52" t="s">
        <v>28815</v>
      </c>
      <c r="G261" s="52" t="s">
        <v>28821</v>
      </c>
      <c r="H261" s="49">
        <v>817.28</v>
      </c>
      <c r="I261" s="49">
        <v>907</v>
      </c>
      <c r="K261" s="49">
        <v>937.78</v>
      </c>
    </row>
    <row r="262" spans="1:11">
      <c r="A262" s="48">
        <v>260</v>
      </c>
      <c r="B262" s="53" t="s">
        <v>28717</v>
      </c>
      <c r="C262" s="54" t="s">
        <v>3461</v>
      </c>
    </row>
    <row r="263" spans="1:11">
      <c r="A263" s="49">
        <v>261</v>
      </c>
      <c r="B263" s="50" t="s">
        <v>330</v>
      </c>
      <c r="C263" s="51" t="s">
        <v>4701</v>
      </c>
      <c r="E263" s="49">
        <v>1934.93</v>
      </c>
      <c r="F263" s="52" t="s">
        <v>28815</v>
      </c>
      <c r="G263" s="52" t="s">
        <v>28821</v>
      </c>
      <c r="H263" s="49">
        <v>1934.93</v>
      </c>
      <c r="I263" s="49">
        <v>2029</v>
      </c>
      <c r="J263" s="49">
        <v>2084.54</v>
      </c>
    </row>
    <row r="264" spans="1:11">
      <c r="A264" s="48">
        <v>262</v>
      </c>
      <c r="B264" s="53" t="s">
        <v>28773</v>
      </c>
      <c r="C264" s="54" t="s">
        <v>1341</v>
      </c>
    </row>
    <row r="265" spans="1:11">
      <c r="A265" s="49">
        <v>263</v>
      </c>
      <c r="B265" s="50" t="s">
        <v>28701</v>
      </c>
      <c r="C265" s="51" t="s">
        <v>1341</v>
      </c>
      <c r="E265" s="49">
        <v>1544.67</v>
      </c>
      <c r="F265" s="52" t="s">
        <v>28815</v>
      </c>
      <c r="G265" s="52" t="s">
        <v>28821</v>
      </c>
      <c r="H265" s="49">
        <v>1544.67</v>
      </c>
      <c r="J265" s="49">
        <v>2991.72</v>
      </c>
    </row>
    <row r="266" spans="1:11">
      <c r="A266" s="48">
        <v>264</v>
      </c>
      <c r="B266" s="53" t="s">
        <v>2257</v>
      </c>
      <c r="C266" s="54" t="s">
        <v>2259</v>
      </c>
      <c r="E266" s="48">
        <v>890.02</v>
      </c>
      <c r="F266" s="55" t="s">
        <v>28815</v>
      </c>
      <c r="G266" s="55" t="s">
        <v>28821</v>
      </c>
      <c r="H266" s="48">
        <v>890.02</v>
      </c>
      <c r="I266" s="48">
        <v>892</v>
      </c>
      <c r="J266" s="48">
        <v>1030.56</v>
      </c>
    </row>
    <row r="267" spans="1:11">
      <c r="A267" s="49">
        <v>265</v>
      </c>
      <c r="B267" s="50" t="s">
        <v>25263</v>
      </c>
      <c r="C267" s="51" t="s">
        <v>3473</v>
      </c>
      <c r="E267" s="49">
        <v>399.71</v>
      </c>
      <c r="F267" s="52" t="s">
        <v>28815</v>
      </c>
      <c r="G267" s="52" t="s">
        <v>28821</v>
      </c>
      <c r="H267" s="49">
        <v>399.71</v>
      </c>
      <c r="I267" s="49">
        <v>407</v>
      </c>
      <c r="K267" s="49">
        <v>406.75</v>
      </c>
    </row>
    <row r="268" spans="1:11">
      <c r="A268" s="48">
        <v>266</v>
      </c>
      <c r="B268" s="53" t="s">
        <v>367</v>
      </c>
      <c r="C268" s="54" t="s">
        <v>3473</v>
      </c>
      <c r="E268" s="48">
        <v>196.99</v>
      </c>
      <c r="F268" s="55" t="s">
        <v>28815</v>
      </c>
      <c r="G268" s="55" t="s">
        <v>28821</v>
      </c>
      <c r="H268" s="48">
        <v>196.99</v>
      </c>
      <c r="I268" s="48">
        <v>228</v>
      </c>
      <c r="J268" s="48">
        <v>232.93</v>
      </c>
    </row>
    <row r="269" spans="1:11">
      <c r="A269" s="49">
        <v>267</v>
      </c>
      <c r="B269" s="50" t="s">
        <v>368</v>
      </c>
      <c r="C269" s="51" t="s">
        <v>3473</v>
      </c>
      <c r="E269" s="49">
        <v>180.01</v>
      </c>
      <c r="F269" s="52" t="s">
        <v>28815</v>
      </c>
      <c r="G269" s="52" t="s">
        <v>28821</v>
      </c>
      <c r="H269" s="49">
        <v>180.01</v>
      </c>
      <c r="I269" s="49">
        <v>212</v>
      </c>
      <c r="K269" s="49">
        <v>212.1</v>
      </c>
    </row>
    <row r="270" spans="1:11">
      <c r="A270" s="48">
        <v>268</v>
      </c>
      <c r="B270" s="53" t="s">
        <v>22829</v>
      </c>
      <c r="C270" s="54" t="s">
        <v>1347</v>
      </c>
      <c r="E270" s="48">
        <v>2150.61</v>
      </c>
      <c r="F270" s="55" t="s">
        <v>28815</v>
      </c>
      <c r="G270" s="55" t="s">
        <v>28821</v>
      </c>
      <c r="H270" s="48">
        <v>2150.61</v>
      </c>
      <c r="I270" s="48">
        <v>2638</v>
      </c>
      <c r="J270" s="48">
        <v>2684.74</v>
      </c>
    </row>
    <row r="271" spans="1:11">
      <c r="A271" s="49">
        <v>269</v>
      </c>
      <c r="B271" s="50" t="s">
        <v>4452</v>
      </c>
      <c r="C271" s="51" t="s">
        <v>552</v>
      </c>
      <c r="E271" s="49">
        <v>4989.12</v>
      </c>
      <c r="F271" s="52" t="s">
        <v>28815</v>
      </c>
      <c r="G271" s="52" t="s">
        <v>28821</v>
      </c>
      <c r="H271" s="49">
        <v>4989.12</v>
      </c>
      <c r="I271" s="49">
        <v>5500</v>
      </c>
      <c r="J271" s="49">
        <v>5496.02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2:O11329"/>
  <sheetViews>
    <sheetView topLeftCell="A3512" workbookViewId="0">
      <selection activeCell="C3530" sqref="C3530"/>
    </sheetView>
  </sheetViews>
  <sheetFormatPr defaultRowHeight="15" outlineLevelRow="4"/>
  <cols>
    <col min="1" max="1" width="9" customWidth="1"/>
    <col min="2" max="2" width="9.140625" customWidth="1"/>
    <col min="3" max="3" width="21.140625" customWidth="1"/>
    <col min="4" max="4" width="15.28515625" customWidth="1"/>
    <col min="5" max="5" width="64" customWidth="1"/>
    <col min="6" max="6" width="17" customWidth="1"/>
    <col min="7" max="7" width="11.5703125" customWidth="1"/>
    <col min="8" max="8" width="17" customWidth="1"/>
    <col min="9" max="9" width="7.7109375" customWidth="1"/>
    <col min="10" max="10" width="12" customWidth="1"/>
    <col min="11" max="11" width="11" bestFit="1" customWidth="1"/>
    <col min="14" max="14" width="21.7109375" customWidth="1"/>
    <col min="257" max="257" width="9" customWidth="1"/>
    <col min="259" max="259" width="5.7109375" customWidth="1"/>
    <col min="260" max="260" width="22.28515625" customWidth="1"/>
    <col min="261" max="261" width="64" customWidth="1"/>
    <col min="262" max="262" width="17" customWidth="1"/>
    <col min="263" max="263" width="11.5703125" customWidth="1"/>
    <col min="264" max="264" width="17" customWidth="1"/>
    <col min="265" max="265" width="7.7109375" customWidth="1"/>
    <col min="266" max="266" width="9" customWidth="1"/>
    <col min="513" max="513" width="9" customWidth="1"/>
    <col min="515" max="515" width="5.7109375" customWidth="1"/>
    <col min="516" max="516" width="22.28515625" customWidth="1"/>
    <col min="517" max="517" width="64" customWidth="1"/>
    <col min="518" max="518" width="17" customWidth="1"/>
    <col min="519" max="519" width="11.5703125" customWidth="1"/>
    <col min="520" max="520" width="17" customWidth="1"/>
    <col min="521" max="521" width="7.7109375" customWidth="1"/>
    <col min="522" max="522" width="9" customWidth="1"/>
    <col min="769" max="769" width="9" customWidth="1"/>
    <col min="771" max="771" width="5.7109375" customWidth="1"/>
    <col min="772" max="772" width="22.28515625" customWidth="1"/>
    <col min="773" max="773" width="64" customWidth="1"/>
    <col min="774" max="774" width="17" customWidth="1"/>
    <col min="775" max="775" width="11.5703125" customWidth="1"/>
    <col min="776" max="776" width="17" customWidth="1"/>
    <col min="777" max="777" width="7.7109375" customWidth="1"/>
    <col min="778" max="778" width="9" customWidth="1"/>
    <col min="1025" max="1025" width="9" customWidth="1"/>
    <col min="1027" max="1027" width="5.7109375" customWidth="1"/>
    <col min="1028" max="1028" width="22.28515625" customWidth="1"/>
    <col min="1029" max="1029" width="64" customWidth="1"/>
    <col min="1030" max="1030" width="17" customWidth="1"/>
    <col min="1031" max="1031" width="11.5703125" customWidth="1"/>
    <col min="1032" max="1032" width="17" customWidth="1"/>
    <col min="1033" max="1033" width="7.7109375" customWidth="1"/>
    <col min="1034" max="1034" width="9" customWidth="1"/>
    <col min="1281" max="1281" width="9" customWidth="1"/>
    <col min="1283" max="1283" width="5.7109375" customWidth="1"/>
    <col min="1284" max="1284" width="22.28515625" customWidth="1"/>
    <col min="1285" max="1285" width="64" customWidth="1"/>
    <col min="1286" max="1286" width="17" customWidth="1"/>
    <col min="1287" max="1287" width="11.5703125" customWidth="1"/>
    <col min="1288" max="1288" width="17" customWidth="1"/>
    <col min="1289" max="1289" width="7.7109375" customWidth="1"/>
    <col min="1290" max="1290" width="9" customWidth="1"/>
    <col min="1537" max="1537" width="9" customWidth="1"/>
    <col min="1539" max="1539" width="5.7109375" customWidth="1"/>
    <col min="1540" max="1540" width="22.28515625" customWidth="1"/>
    <col min="1541" max="1541" width="64" customWidth="1"/>
    <col min="1542" max="1542" width="17" customWidth="1"/>
    <col min="1543" max="1543" width="11.5703125" customWidth="1"/>
    <col min="1544" max="1544" width="17" customWidth="1"/>
    <col min="1545" max="1545" width="7.7109375" customWidth="1"/>
    <col min="1546" max="1546" width="9" customWidth="1"/>
    <col min="1793" max="1793" width="9" customWidth="1"/>
    <col min="1795" max="1795" width="5.7109375" customWidth="1"/>
    <col min="1796" max="1796" width="22.28515625" customWidth="1"/>
    <col min="1797" max="1797" width="64" customWidth="1"/>
    <col min="1798" max="1798" width="17" customWidth="1"/>
    <col min="1799" max="1799" width="11.5703125" customWidth="1"/>
    <col min="1800" max="1800" width="17" customWidth="1"/>
    <col min="1801" max="1801" width="7.7109375" customWidth="1"/>
    <col min="1802" max="1802" width="9" customWidth="1"/>
    <col min="2049" max="2049" width="9" customWidth="1"/>
    <col min="2051" max="2051" width="5.7109375" customWidth="1"/>
    <col min="2052" max="2052" width="22.28515625" customWidth="1"/>
    <col min="2053" max="2053" width="64" customWidth="1"/>
    <col min="2054" max="2054" width="17" customWidth="1"/>
    <col min="2055" max="2055" width="11.5703125" customWidth="1"/>
    <col min="2056" max="2056" width="17" customWidth="1"/>
    <col min="2057" max="2057" width="7.7109375" customWidth="1"/>
    <col min="2058" max="2058" width="9" customWidth="1"/>
    <col min="2305" max="2305" width="9" customWidth="1"/>
    <col min="2307" max="2307" width="5.7109375" customWidth="1"/>
    <col min="2308" max="2308" width="22.28515625" customWidth="1"/>
    <col min="2309" max="2309" width="64" customWidth="1"/>
    <col min="2310" max="2310" width="17" customWidth="1"/>
    <col min="2311" max="2311" width="11.5703125" customWidth="1"/>
    <col min="2312" max="2312" width="17" customWidth="1"/>
    <col min="2313" max="2313" width="7.7109375" customWidth="1"/>
    <col min="2314" max="2314" width="9" customWidth="1"/>
    <col min="2561" max="2561" width="9" customWidth="1"/>
    <col min="2563" max="2563" width="5.7109375" customWidth="1"/>
    <col min="2564" max="2564" width="22.28515625" customWidth="1"/>
    <col min="2565" max="2565" width="64" customWidth="1"/>
    <col min="2566" max="2566" width="17" customWidth="1"/>
    <col min="2567" max="2567" width="11.5703125" customWidth="1"/>
    <col min="2568" max="2568" width="17" customWidth="1"/>
    <col min="2569" max="2569" width="7.7109375" customWidth="1"/>
    <col min="2570" max="2570" width="9" customWidth="1"/>
    <col min="2817" max="2817" width="9" customWidth="1"/>
    <col min="2819" max="2819" width="5.7109375" customWidth="1"/>
    <col min="2820" max="2820" width="22.28515625" customWidth="1"/>
    <col min="2821" max="2821" width="64" customWidth="1"/>
    <col min="2822" max="2822" width="17" customWidth="1"/>
    <col min="2823" max="2823" width="11.5703125" customWidth="1"/>
    <col min="2824" max="2824" width="17" customWidth="1"/>
    <col min="2825" max="2825" width="7.7109375" customWidth="1"/>
    <col min="2826" max="2826" width="9" customWidth="1"/>
    <col min="3073" max="3073" width="9" customWidth="1"/>
    <col min="3075" max="3075" width="5.7109375" customWidth="1"/>
    <col min="3076" max="3076" width="22.28515625" customWidth="1"/>
    <col min="3077" max="3077" width="64" customWidth="1"/>
    <col min="3078" max="3078" width="17" customWidth="1"/>
    <col min="3079" max="3079" width="11.5703125" customWidth="1"/>
    <col min="3080" max="3080" width="17" customWidth="1"/>
    <col min="3081" max="3081" width="7.7109375" customWidth="1"/>
    <col min="3082" max="3082" width="9" customWidth="1"/>
    <col min="3329" max="3329" width="9" customWidth="1"/>
    <col min="3331" max="3331" width="5.7109375" customWidth="1"/>
    <col min="3332" max="3332" width="22.28515625" customWidth="1"/>
    <col min="3333" max="3333" width="64" customWidth="1"/>
    <col min="3334" max="3334" width="17" customWidth="1"/>
    <col min="3335" max="3335" width="11.5703125" customWidth="1"/>
    <col min="3336" max="3336" width="17" customWidth="1"/>
    <col min="3337" max="3337" width="7.7109375" customWidth="1"/>
    <col min="3338" max="3338" width="9" customWidth="1"/>
    <col min="3585" max="3585" width="9" customWidth="1"/>
    <col min="3587" max="3587" width="5.7109375" customWidth="1"/>
    <col min="3588" max="3588" width="22.28515625" customWidth="1"/>
    <col min="3589" max="3589" width="64" customWidth="1"/>
    <col min="3590" max="3590" width="17" customWidth="1"/>
    <col min="3591" max="3591" width="11.5703125" customWidth="1"/>
    <col min="3592" max="3592" width="17" customWidth="1"/>
    <col min="3593" max="3593" width="7.7109375" customWidth="1"/>
    <col min="3594" max="3594" width="9" customWidth="1"/>
    <col min="3841" max="3841" width="9" customWidth="1"/>
    <col min="3843" max="3843" width="5.7109375" customWidth="1"/>
    <col min="3844" max="3844" width="22.28515625" customWidth="1"/>
    <col min="3845" max="3845" width="64" customWidth="1"/>
    <col min="3846" max="3846" width="17" customWidth="1"/>
    <col min="3847" max="3847" width="11.5703125" customWidth="1"/>
    <col min="3848" max="3848" width="17" customWidth="1"/>
    <col min="3849" max="3849" width="7.7109375" customWidth="1"/>
    <col min="3850" max="3850" width="9" customWidth="1"/>
    <col min="4097" max="4097" width="9" customWidth="1"/>
    <col min="4099" max="4099" width="5.7109375" customWidth="1"/>
    <col min="4100" max="4100" width="22.28515625" customWidth="1"/>
    <col min="4101" max="4101" width="64" customWidth="1"/>
    <col min="4102" max="4102" width="17" customWidth="1"/>
    <col min="4103" max="4103" width="11.5703125" customWidth="1"/>
    <col min="4104" max="4104" width="17" customWidth="1"/>
    <col min="4105" max="4105" width="7.7109375" customWidth="1"/>
    <col min="4106" max="4106" width="9" customWidth="1"/>
    <col min="4353" max="4353" width="9" customWidth="1"/>
    <col min="4355" max="4355" width="5.7109375" customWidth="1"/>
    <col min="4356" max="4356" width="22.28515625" customWidth="1"/>
    <col min="4357" max="4357" width="64" customWidth="1"/>
    <col min="4358" max="4358" width="17" customWidth="1"/>
    <col min="4359" max="4359" width="11.5703125" customWidth="1"/>
    <col min="4360" max="4360" width="17" customWidth="1"/>
    <col min="4361" max="4361" width="7.7109375" customWidth="1"/>
    <col min="4362" max="4362" width="9" customWidth="1"/>
    <col min="4609" max="4609" width="9" customWidth="1"/>
    <col min="4611" max="4611" width="5.7109375" customWidth="1"/>
    <col min="4612" max="4612" width="22.28515625" customWidth="1"/>
    <col min="4613" max="4613" width="64" customWidth="1"/>
    <col min="4614" max="4614" width="17" customWidth="1"/>
    <col min="4615" max="4615" width="11.5703125" customWidth="1"/>
    <col min="4616" max="4616" width="17" customWidth="1"/>
    <col min="4617" max="4617" width="7.7109375" customWidth="1"/>
    <col min="4618" max="4618" width="9" customWidth="1"/>
    <col min="4865" max="4865" width="9" customWidth="1"/>
    <col min="4867" max="4867" width="5.7109375" customWidth="1"/>
    <col min="4868" max="4868" width="22.28515625" customWidth="1"/>
    <col min="4869" max="4869" width="64" customWidth="1"/>
    <col min="4870" max="4870" width="17" customWidth="1"/>
    <col min="4871" max="4871" width="11.5703125" customWidth="1"/>
    <col min="4872" max="4872" width="17" customWidth="1"/>
    <col min="4873" max="4873" width="7.7109375" customWidth="1"/>
    <col min="4874" max="4874" width="9" customWidth="1"/>
    <col min="5121" max="5121" width="9" customWidth="1"/>
    <col min="5123" max="5123" width="5.7109375" customWidth="1"/>
    <col min="5124" max="5124" width="22.28515625" customWidth="1"/>
    <col min="5125" max="5125" width="64" customWidth="1"/>
    <col min="5126" max="5126" width="17" customWidth="1"/>
    <col min="5127" max="5127" width="11.5703125" customWidth="1"/>
    <col min="5128" max="5128" width="17" customWidth="1"/>
    <col min="5129" max="5129" width="7.7109375" customWidth="1"/>
    <col min="5130" max="5130" width="9" customWidth="1"/>
    <col min="5377" max="5377" width="9" customWidth="1"/>
    <col min="5379" max="5379" width="5.7109375" customWidth="1"/>
    <col min="5380" max="5380" width="22.28515625" customWidth="1"/>
    <col min="5381" max="5381" width="64" customWidth="1"/>
    <col min="5382" max="5382" width="17" customWidth="1"/>
    <col min="5383" max="5383" width="11.5703125" customWidth="1"/>
    <col min="5384" max="5384" width="17" customWidth="1"/>
    <col min="5385" max="5385" width="7.7109375" customWidth="1"/>
    <col min="5386" max="5386" width="9" customWidth="1"/>
    <col min="5633" max="5633" width="9" customWidth="1"/>
    <col min="5635" max="5635" width="5.7109375" customWidth="1"/>
    <col min="5636" max="5636" width="22.28515625" customWidth="1"/>
    <col min="5637" max="5637" width="64" customWidth="1"/>
    <col min="5638" max="5638" width="17" customWidth="1"/>
    <col min="5639" max="5639" width="11.5703125" customWidth="1"/>
    <col min="5640" max="5640" width="17" customWidth="1"/>
    <col min="5641" max="5641" width="7.7109375" customWidth="1"/>
    <col min="5642" max="5642" width="9" customWidth="1"/>
    <col min="5889" max="5889" width="9" customWidth="1"/>
    <col min="5891" max="5891" width="5.7109375" customWidth="1"/>
    <col min="5892" max="5892" width="22.28515625" customWidth="1"/>
    <col min="5893" max="5893" width="64" customWidth="1"/>
    <col min="5894" max="5894" width="17" customWidth="1"/>
    <col min="5895" max="5895" width="11.5703125" customWidth="1"/>
    <col min="5896" max="5896" width="17" customWidth="1"/>
    <col min="5897" max="5897" width="7.7109375" customWidth="1"/>
    <col min="5898" max="5898" width="9" customWidth="1"/>
    <col min="6145" max="6145" width="9" customWidth="1"/>
    <col min="6147" max="6147" width="5.7109375" customWidth="1"/>
    <col min="6148" max="6148" width="22.28515625" customWidth="1"/>
    <col min="6149" max="6149" width="64" customWidth="1"/>
    <col min="6150" max="6150" width="17" customWidth="1"/>
    <col min="6151" max="6151" width="11.5703125" customWidth="1"/>
    <col min="6152" max="6152" width="17" customWidth="1"/>
    <col min="6153" max="6153" width="7.7109375" customWidth="1"/>
    <col min="6154" max="6154" width="9" customWidth="1"/>
    <col min="6401" max="6401" width="9" customWidth="1"/>
    <col min="6403" max="6403" width="5.7109375" customWidth="1"/>
    <col min="6404" max="6404" width="22.28515625" customWidth="1"/>
    <col min="6405" max="6405" width="64" customWidth="1"/>
    <col min="6406" max="6406" width="17" customWidth="1"/>
    <col min="6407" max="6407" width="11.5703125" customWidth="1"/>
    <col min="6408" max="6408" width="17" customWidth="1"/>
    <col min="6409" max="6409" width="7.7109375" customWidth="1"/>
    <col min="6410" max="6410" width="9" customWidth="1"/>
    <col min="6657" max="6657" width="9" customWidth="1"/>
    <col min="6659" max="6659" width="5.7109375" customWidth="1"/>
    <col min="6660" max="6660" width="22.28515625" customWidth="1"/>
    <col min="6661" max="6661" width="64" customWidth="1"/>
    <col min="6662" max="6662" width="17" customWidth="1"/>
    <col min="6663" max="6663" width="11.5703125" customWidth="1"/>
    <col min="6664" max="6664" width="17" customWidth="1"/>
    <col min="6665" max="6665" width="7.7109375" customWidth="1"/>
    <col min="6666" max="6666" width="9" customWidth="1"/>
    <col min="6913" max="6913" width="9" customWidth="1"/>
    <col min="6915" max="6915" width="5.7109375" customWidth="1"/>
    <col min="6916" max="6916" width="22.28515625" customWidth="1"/>
    <col min="6917" max="6917" width="64" customWidth="1"/>
    <col min="6918" max="6918" width="17" customWidth="1"/>
    <col min="6919" max="6919" width="11.5703125" customWidth="1"/>
    <col min="6920" max="6920" width="17" customWidth="1"/>
    <col min="6921" max="6921" width="7.7109375" customWidth="1"/>
    <col min="6922" max="6922" width="9" customWidth="1"/>
    <col min="7169" max="7169" width="9" customWidth="1"/>
    <col min="7171" max="7171" width="5.7109375" customWidth="1"/>
    <col min="7172" max="7172" width="22.28515625" customWidth="1"/>
    <col min="7173" max="7173" width="64" customWidth="1"/>
    <col min="7174" max="7174" width="17" customWidth="1"/>
    <col min="7175" max="7175" width="11.5703125" customWidth="1"/>
    <col min="7176" max="7176" width="17" customWidth="1"/>
    <col min="7177" max="7177" width="7.7109375" customWidth="1"/>
    <col min="7178" max="7178" width="9" customWidth="1"/>
    <col min="7425" max="7425" width="9" customWidth="1"/>
    <col min="7427" max="7427" width="5.7109375" customWidth="1"/>
    <col min="7428" max="7428" width="22.28515625" customWidth="1"/>
    <col min="7429" max="7429" width="64" customWidth="1"/>
    <col min="7430" max="7430" width="17" customWidth="1"/>
    <col min="7431" max="7431" width="11.5703125" customWidth="1"/>
    <col min="7432" max="7432" width="17" customWidth="1"/>
    <col min="7433" max="7433" width="7.7109375" customWidth="1"/>
    <col min="7434" max="7434" width="9" customWidth="1"/>
    <col min="7681" max="7681" width="9" customWidth="1"/>
    <col min="7683" max="7683" width="5.7109375" customWidth="1"/>
    <col min="7684" max="7684" width="22.28515625" customWidth="1"/>
    <col min="7685" max="7685" width="64" customWidth="1"/>
    <col min="7686" max="7686" width="17" customWidth="1"/>
    <col min="7687" max="7687" width="11.5703125" customWidth="1"/>
    <col min="7688" max="7688" width="17" customWidth="1"/>
    <col min="7689" max="7689" width="7.7109375" customWidth="1"/>
    <col min="7690" max="7690" width="9" customWidth="1"/>
    <col min="7937" max="7937" width="9" customWidth="1"/>
    <col min="7939" max="7939" width="5.7109375" customWidth="1"/>
    <col min="7940" max="7940" width="22.28515625" customWidth="1"/>
    <col min="7941" max="7941" width="64" customWidth="1"/>
    <col min="7942" max="7942" width="17" customWidth="1"/>
    <col min="7943" max="7943" width="11.5703125" customWidth="1"/>
    <col min="7944" max="7944" width="17" customWidth="1"/>
    <col min="7945" max="7945" width="7.7109375" customWidth="1"/>
    <col min="7946" max="7946" width="9" customWidth="1"/>
    <col min="8193" max="8193" width="9" customWidth="1"/>
    <col min="8195" max="8195" width="5.7109375" customWidth="1"/>
    <col min="8196" max="8196" width="22.28515625" customWidth="1"/>
    <col min="8197" max="8197" width="64" customWidth="1"/>
    <col min="8198" max="8198" width="17" customWidth="1"/>
    <col min="8199" max="8199" width="11.5703125" customWidth="1"/>
    <col min="8200" max="8200" width="17" customWidth="1"/>
    <col min="8201" max="8201" width="7.7109375" customWidth="1"/>
    <col min="8202" max="8202" width="9" customWidth="1"/>
    <col min="8449" max="8449" width="9" customWidth="1"/>
    <col min="8451" max="8451" width="5.7109375" customWidth="1"/>
    <col min="8452" max="8452" width="22.28515625" customWidth="1"/>
    <col min="8453" max="8453" width="64" customWidth="1"/>
    <col min="8454" max="8454" width="17" customWidth="1"/>
    <col min="8455" max="8455" width="11.5703125" customWidth="1"/>
    <col min="8456" max="8456" width="17" customWidth="1"/>
    <col min="8457" max="8457" width="7.7109375" customWidth="1"/>
    <col min="8458" max="8458" width="9" customWidth="1"/>
    <col min="8705" max="8705" width="9" customWidth="1"/>
    <col min="8707" max="8707" width="5.7109375" customWidth="1"/>
    <col min="8708" max="8708" width="22.28515625" customWidth="1"/>
    <col min="8709" max="8709" width="64" customWidth="1"/>
    <col min="8710" max="8710" width="17" customWidth="1"/>
    <col min="8711" max="8711" width="11.5703125" customWidth="1"/>
    <col min="8712" max="8712" width="17" customWidth="1"/>
    <col min="8713" max="8713" width="7.7109375" customWidth="1"/>
    <col min="8714" max="8714" width="9" customWidth="1"/>
    <col min="8961" max="8961" width="9" customWidth="1"/>
    <col min="8963" max="8963" width="5.7109375" customWidth="1"/>
    <col min="8964" max="8964" width="22.28515625" customWidth="1"/>
    <col min="8965" max="8965" width="64" customWidth="1"/>
    <col min="8966" max="8966" width="17" customWidth="1"/>
    <col min="8967" max="8967" width="11.5703125" customWidth="1"/>
    <col min="8968" max="8968" width="17" customWidth="1"/>
    <col min="8969" max="8969" width="7.7109375" customWidth="1"/>
    <col min="8970" max="8970" width="9" customWidth="1"/>
    <col min="9217" max="9217" width="9" customWidth="1"/>
    <col min="9219" max="9219" width="5.7109375" customWidth="1"/>
    <col min="9220" max="9220" width="22.28515625" customWidth="1"/>
    <col min="9221" max="9221" width="64" customWidth="1"/>
    <col min="9222" max="9222" width="17" customWidth="1"/>
    <col min="9223" max="9223" width="11.5703125" customWidth="1"/>
    <col min="9224" max="9224" width="17" customWidth="1"/>
    <col min="9225" max="9225" width="7.7109375" customWidth="1"/>
    <col min="9226" max="9226" width="9" customWidth="1"/>
    <col min="9473" max="9473" width="9" customWidth="1"/>
    <col min="9475" max="9475" width="5.7109375" customWidth="1"/>
    <col min="9476" max="9476" width="22.28515625" customWidth="1"/>
    <col min="9477" max="9477" width="64" customWidth="1"/>
    <col min="9478" max="9478" width="17" customWidth="1"/>
    <col min="9479" max="9479" width="11.5703125" customWidth="1"/>
    <col min="9480" max="9480" width="17" customWidth="1"/>
    <col min="9481" max="9481" width="7.7109375" customWidth="1"/>
    <col min="9482" max="9482" width="9" customWidth="1"/>
    <col min="9729" max="9729" width="9" customWidth="1"/>
    <col min="9731" max="9731" width="5.7109375" customWidth="1"/>
    <col min="9732" max="9732" width="22.28515625" customWidth="1"/>
    <col min="9733" max="9733" width="64" customWidth="1"/>
    <col min="9734" max="9734" width="17" customWidth="1"/>
    <col min="9735" max="9735" width="11.5703125" customWidth="1"/>
    <col min="9736" max="9736" width="17" customWidth="1"/>
    <col min="9737" max="9737" width="7.7109375" customWidth="1"/>
    <col min="9738" max="9738" width="9" customWidth="1"/>
    <col min="9985" max="9985" width="9" customWidth="1"/>
    <col min="9987" max="9987" width="5.7109375" customWidth="1"/>
    <col min="9988" max="9988" width="22.28515625" customWidth="1"/>
    <col min="9989" max="9989" width="64" customWidth="1"/>
    <col min="9990" max="9990" width="17" customWidth="1"/>
    <col min="9991" max="9991" width="11.5703125" customWidth="1"/>
    <col min="9992" max="9992" width="17" customWidth="1"/>
    <col min="9993" max="9993" width="7.7109375" customWidth="1"/>
    <col min="9994" max="9994" width="9" customWidth="1"/>
    <col min="10241" max="10241" width="9" customWidth="1"/>
    <col min="10243" max="10243" width="5.7109375" customWidth="1"/>
    <col min="10244" max="10244" width="22.28515625" customWidth="1"/>
    <col min="10245" max="10245" width="64" customWidth="1"/>
    <col min="10246" max="10246" width="17" customWidth="1"/>
    <col min="10247" max="10247" width="11.5703125" customWidth="1"/>
    <col min="10248" max="10248" width="17" customWidth="1"/>
    <col min="10249" max="10249" width="7.7109375" customWidth="1"/>
    <col min="10250" max="10250" width="9" customWidth="1"/>
    <col min="10497" max="10497" width="9" customWidth="1"/>
    <col min="10499" max="10499" width="5.7109375" customWidth="1"/>
    <col min="10500" max="10500" width="22.28515625" customWidth="1"/>
    <col min="10501" max="10501" width="64" customWidth="1"/>
    <col min="10502" max="10502" width="17" customWidth="1"/>
    <col min="10503" max="10503" width="11.5703125" customWidth="1"/>
    <col min="10504" max="10504" width="17" customWidth="1"/>
    <col min="10505" max="10505" width="7.7109375" customWidth="1"/>
    <col min="10506" max="10506" width="9" customWidth="1"/>
    <col min="10753" max="10753" width="9" customWidth="1"/>
    <col min="10755" max="10755" width="5.7109375" customWidth="1"/>
    <col min="10756" max="10756" width="22.28515625" customWidth="1"/>
    <col min="10757" max="10757" width="64" customWidth="1"/>
    <col min="10758" max="10758" width="17" customWidth="1"/>
    <col min="10759" max="10759" width="11.5703125" customWidth="1"/>
    <col min="10760" max="10760" width="17" customWidth="1"/>
    <col min="10761" max="10761" width="7.7109375" customWidth="1"/>
    <col min="10762" max="10762" width="9" customWidth="1"/>
    <col min="11009" max="11009" width="9" customWidth="1"/>
    <col min="11011" max="11011" width="5.7109375" customWidth="1"/>
    <col min="11012" max="11012" width="22.28515625" customWidth="1"/>
    <col min="11013" max="11013" width="64" customWidth="1"/>
    <col min="11014" max="11014" width="17" customWidth="1"/>
    <col min="11015" max="11015" width="11.5703125" customWidth="1"/>
    <col min="11016" max="11016" width="17" customWidth="1"/>
    <col min="11017" max="11017" width="7.7109375" customWidth="1"/>
    <col min="11018" max="11018" width="9" customWidth="1"/>
    <col min="11265" max="11265" width="9" customWidth="1"/>
    <col min="11267" max="11267" width="5.7109375" customWidth="1"/>
    <col min="11268" max="11268" width="22.28515625" customWidth="1"/>
    <col min="11269" max="11269" width="64" customWidth="1"/>
    <col min="11270" max="11270" width="17" customWidth="1"/>
    <col min="11271" max="11271" width="11.5703125" customWidth="1"/>
    <col min="11272" max="11272" width="17" customWidth="1"/>
    <col min="11273" max="11273" width="7.7109375" customWidth="1"/>
    <col min="11274" max="11274" width="9" customWidth="1"/>
    <col min="11521" max="11521" width="9" customWidth="1"/>
    <col min="11523" max="11523" width="5.7109375" customWidth="1"/>
    <col min="11524" max="11524" width="22.28515625" customWidth="1"/>
    <col min="11525" max="11525" width="64" customWidth="1"/>
    <col min="11526" max="11526" width="17" customWidth="1"/>
    <col min="11527" max="11527" width="11.5703125" customWidth="1"/>
    <col min="11528" max="11528" width="17" customWidth="1"/>
    <col min="11529" max="11529" width="7.7109375" customWidth="1"/>
    <col min="11530" max="11530" width="9" customWidth="1"/>
    <col min="11777" max="11777" width="9" customWidth="1"/>
    <col min="11779" max="11779" width="5.7109375" customWidth="1"/>
    <col min="11780" max="11780" width="22.28515625" customWidth="1"/>
    <col min="11781" max="11781" width="64" customWidth="1"/>
    <col min="11782" max="11782" width="17" customWidth="1"/>
    <col min="11783" max="11783" width="11.5703125" customWidth="1"/>
    <col min="11784" max="11784" width="17" customWidth="1"/>
    <col min="11785" max="11785" width="7.7109375" customWidth="1"/>
    <col min="11786" max="11786" width="9" customWidth="1"/>
    <col min="12033" max="12033" width="9" customWidth="1"/>
    <col min="12035" max="12035" width="5.7109375" customWidth="1"/>
    <col min="12036" max="12036" width="22.28515625" customWidth="1"/>
    <col min="12037" max="12037" width="64" customWidth="1"/>
    <col min="12038" max="12038" width="17" customWidth="1"/>
    <col min="12039" max="12039" width="11.5703125" customWidth="1"/>
    <col min="12040" max="12040" width="17" customWidth="1"/>
    <col min="12041" max="12041" width="7.7109375" customWidth="1"/>
    <col min="12042" max="12042" width="9" customWidth="1"/>
    <col min="12289" max="12289" width="9" customWidth="1"/>
    <col min="12291" max="12291" width="5.7109375" customWidth="1"/>
    <col min="12292" max="12292" width="22.28515625" customWidth="1"/>
    <col min="12293" max="12293" width="64" customWidth="1"/>
    <col min="12294" max="12294" width="17" customWidth="1"/>
    <col min="12295" max="12295" width="11.5703125" customWidth="1"/>
    <col min="12296" max="12296" width="17" customWidth="1"/>
    <col min="12297" max="12297" width="7.7109375" customWidth="1"/>
    <col min="12298" max="12298" width="9" customWidth="1"/>
    <col min="12545" max="12545" width="9" customWidth="1"/>
    <col min="12547" max="12547" width="5.7109375" customWidth="1"/>
    <col min="12548" max="12548" width="22.28515625" customWidth="1"/>
    <col min="12549" max="12549" width="64" customWidth="1"/>
    <col min="12550" max="12550" width="17" customWidth="1"/>
    <col min="12551" max="12551" width="11.5703125" customWidth="1"/>
    <col min="12552" max="12552" width="17" customWidth="1"/>
    <col min="12553" max="12553" width="7.7109375" customWidth="1"/>
    <col min="12554" max="12554" width="9" customWidth="1"/>
    <col min="12801" max="12801" width="9" customWidth="1"/>
    <col min="12803" max="12803" width="5.7109375" customWidth="1"/>
    <col min="12804" max="12804" width="22.28515625" customWidth="1"/>
    <col min="12805" max="12805" width="64" customWidth="1"/>
    <col min="12806" max="12806" width="17" customWidth="1"/>
    <col min="12807" max="12807" width="11.5703125" customWidth="1"/>
    <col min="12808" max="12808" width="17" customWidth="1"/>
    <col min="12809" max="12809" width="7.7109375" customWidth="1"/>
    <col min="12810" max="12810" width="9" customWidth="1"/>
    <col min="13057" max="13057" width="9" customWidth="1"/>
    <col min="13059" max="13059" width="5.7109375" customWidth="1"/>
    <col min="13060" max="13060" width="22.28515625" customWidth="1"/>
    <col min="13061" max="13061" width="64" customWidth="1"/>
    <col min="13062" max="13062" width="17" customWidth="1"/>
    <col min="13063" max="13063" width="11.5703125" customWidth="1"/>
    <col min="13064" max="13064" width="17" customWidth="1"/>
    <col min="13065" max="13065" width="7.7109375" customWidth="1"/>
    <col min="13066" max="13066" width="9" customWidth="1"/>
    <col min="13313" max="13313" width="9" customWidth="1"/>
    <col min="13315" max="13315" width="5.7109375" customWidth="1"/>
    <col min="13316" max="13316" width="22.28515625" customWidth="1"/>
    <col min="13317" max="13317" width="64" customWidth="1"/>
    <col min="13318" max="13318" width="17" customWidth="1"/>
    <col min="13319" max="13319" width="11.5703125" customWidth="1"/>
    <col min="13320" max="13320" width="17" customWidth="1"/>
    <col min="13321" max="13321" width="7.7109375" customWidth="1"/>
    <col min="13322" max="13322" width="9" customWidth="1"/>
    <col min="13569" max="13569" width="9" customWidth="1"/>
    <col min="13571" max="13571" width="5.7109375" customWidth="1"/>
    <col min="13572" max="13572" width="22.28515625" customWidth="1"/>
    <col min="13573" max="13573" width="64" customWidth="1"/>
    <col min="13574" max="13574" width="17" customWidth="1"/>
    <col min="13575" max="13575" width="11.5703125" customWidth="1"/>
    <col min="13576" max="13576" width="17" customWidth="1"/>
    <col min="13577" max="13577" width="7.7109375" customWidth="1"/>
    <col min="13578" max="13578" width="9" customWidth="1"/>
    <col min="13825" max="13825" width="9" customWidth="1"/>
    <col min="13827" max="13827" width="5.7109375" customWidth="1"/>
    <col min="13828" max="13828" width="22.28515625" customWidth="1"/>
    <col min="13829" max="13829" width="64" customWidth="1"/>
    <col min="13830" max="13830" width="17" customWidth="1"/>
    <col min="13831" max="13831" width="11.5703125" customWidth="1"/>
    <col min="13832" max="13832" width="17" customWidth="1"/>
    <col min="13833" max="13833" width="7.7109375" customWidth="1"/>
    <col min="13834" max="13834" width="9" customWidth="1"/>
    <col min="14081" max="14081" width="9" customWidth="1"/>
    <col min="14083" max="14083" width="5.7109375" customWidth="1"/>
    <col min="14084" max="14084" width="22.28515625" customWidth="1"/>
    <col min="14085" max="14085" width="64" customWidth="1"/>
    <col min="14086" max="14086" width="17" customWidth="1"/>
    <col min="14087" max="14087" width="11.5703125" customWidth="1"/>
    <col min="14088" max="14088" width="17" customWidth="1"/>
    <col min="14089" max="14089" width="7.7109375" customWidth="1"/>
    <col min="14090" max="14090" width="9" customWidth="1"/>
    <col min="14337" max="14337" width="9" customWidth="1"/>
    <col min="14339" max="14339" width="5.7109375" customWidth="1"/>
    <col min="14340" max="14340" width="22.28515625" customWidth="1"/>
    <col min="14341" max="14341" width="64" customWidth="1"/>
    <col min="14342" max="14342" width="17" customWidth="1"/>
    <col min="14343" max="14343" width="11.5703125" customWidth="1"/>
    <col min="14344" max="14344" width="17" customWidth="1"/>
    <col min="14345" max="14345" width="7.7109375" customWidth="1"/>
    <col min="14346" max="14346" width="9" customWidth="1"/>
    <col min="14593" max="14593" width="9" customWidth="1"/>
    <col min="14595" max="14595" width="5.7109375" customWidth="1"/>
    <col min="14596" max="14596" width="22.28515625" customWidth="1"/>
    <col min="14597" max="14597" width="64" customWidth="1"/>
    <col min="14598" max="14598" width="17" customWidth="1"/>
    <col min="14599" max="14599" width="11.5703125" customWidth="1"/>
    <col min="14600" max="14600" width="17" customWidth="1"/>
    <col min="14601" max="14601" width="7.7109375" customWidth="1"/>
    <col min="14602" max="14602" width="9" customWidth="1"/>
    <col min="14849" max="14849" width="9" customWidth="1"/>
    <col min="14851" max="14851" width="5.7109375" customWidth="1"/>
    <col min="14852" max="14852" width="22.28515625" customWidth="1"/>
    <col min="14853" max="14853" width="64" customWidth="1"/>
    <col min="14854" max="14854" width="17" customWidth="1"/>
    <col min="14855" max="14855" width="11.5703125" customWidth="1"/>
    <col min="14856" max="14856" width="17" customWidth="1"/>
    <col min="14857" max="14857" width="7.7109375" customWidth="1"/>
    <col min="14858" max="14858" width="9" customWidth="1"/>
    <col min="15105" max="15105" width="9" customWidth="1"/>
    <col min="15107" max="15107" width="5.7109375" customWidth="1"/>
    <col min="15108" max="15108" width="22.28515625" customWidth="1"/>
    <col min="15109" max="15109" width="64" customWidth="1"/>
    <col min="15110" max="15110" width="17" customWidth="1"/>
    <col min="15111" max="15111" width="11.5703125" customWidth="1"/>
    <col min="15112" max="15112" width="17" customWidth="1"/>
    <col min="15113" max="15113" width="7.7109375" customWidth="1"/>
    <col min="15114" max="15114" width="9" customWidth="1"/>
    <col min="15361" max="15361" width="9" customWidth="1"/>
    <col min="15363" max="15363" width="5.7109375" customWidth="1"/>
    <col min="15364" max="15364" width="22.28515625" customWidth="1"/>
    <col min="15365" max="15365" width="64" customWidth="1"/>
    <col min="15366" max="15366" width="17" customWidth="1"/>
    <col min="15367" max="15367" width="11.5703125" customWidth="1"/>
    <col min="15368" max="15368" width="17" customWidth="1"/>
    <col min="15369" max="15369" width="7.7109375" customWidth="1"/>
    <col min="15370" max="15370" width="9" customWidth="1"/>
    <col min="15617" max="15617" width="9" customWidth="1"/>
    <col min="15619" max="15619" width="5.7109375" customWidth="1"/>
    <col min="15620" max="15620" width="22.28515625" customWidth="1"/>
    <col min="15621" max="15621" width="64" customWidth="1"/>
    <col min="15622" max="15622" width="17" customWidth="1"/>
    <col min="15623" max="15623" width="11.5703125" customWidth="1"/>
    <col min="15624" max="15624" width="17" customWidth="1"/>
    <col min="15625" max="15625" width="7.7109375" customWidth="1"/>
    <col min="15626" max="15626" width="9" customWidth="1"/>
    <col min="15873" max="15873" width="9" customWidth="1"/>
    <col min="15875" max="15875" width="5.7109375" customWidth="1"/>
    <col min="15876" max="15876" width="22.28515625" customWidth="1"/>
    <col min="15877" max="15877" width="64" customWidth="1"/>
    <col min="15878" max="15878" width="17" customWidth="1"/>
    <col min="15879" max="15879" width="11.5703125" customWidth="1"/>
    <col min="15880" max="15880" width="17" customWidth="1"/>
    <col min="15881" max="15881" width="7.7109375" customWidth="1"/>
    <col min="15882" max="15882" width="9" customWidth="1"/>
    <col min="16129" max="16129" width="9" customWidth="1"/>
    <col min="16131" max="16131" width="5.7109375" customWidth="1"/>
    <col min="16132" max="16132" width="22.28515625" customWidth="1"/>
    <col min="16133" max="16133" width="64" customWidth="1"/>
    <col min="16134" max="16134" width="17" customWidth="1"/>
    <col min="16135" max="16135" width="11.5703125" customWidth="1"/>
    <col min="16136" max="16136" width="17" customWidth="1"/>
    <col min="16137" max="16137" width="7.7109375" customWidth="1"/>
    <col min="16138" max="16138" width="9" customWidth="1"/>
  </cols>
  <sheetData>
    <row r="2" spans="1:15">
      <c r="A2" t="s">
        <v>14733</v>
      </c>
    </row>
    <row r="4" spans="1:15">
      <c r="A4" t="s">
        <v>14734</v>
      </c>
      <c r="C4" t="s">
        <v>33406</v>
      </c>
      <c r="E4" t="s">
        <v>13554</v>
      </c>
      <c r="F4" t="s">
        <v>13602</v>
      </c>
      <c r="G4" t="s">
        <v>13603</v>
      </c>
      <c r="H4" t="s">
        <v>13604</v>
      </c>
    </row>
    <row r="5" spans="1:15">
      <c r="H5" t="s">
        <v>14480</v>
      </c>
    </row>
    <row r="6" spans="1:15">
      <c r="H6" t="s">
        <v>32511</v>
      </c>
    </row>
    <row r="7" spans="1:15">
      <c r="H7" t="s">
        <v>14481</v>
      </c>
      <c r="I7" t="s">
        <v>22632</v>
      </c>
      <c r="J7" t="s">
        <v>22633</v>
      </c>
      <c r="N7" t="s">
        <v>27309</v>
      </c>
    </row>
    <row r="8" spans="1:15">
      <c r="A8" t="s">
        <v>23431</v>
      </c>
      <c r="E8" t="s">
        <v>23432</v>
      </c>
      <c r="J8" t="s">
        <v>22634</v>
      </c>
      <c r="K8" s="132" t="str">
        <f>IFERROR(IFERROR(INDEX(Кат!$O:$O,MATCH($C8,Кат!$I:$I,0)),INDEX(Торг!$L:$L,MATCH($C8,Торг!$I:$I,0))),"")</f>
        <v/>
      </c>
      <c r="L8" s="132" t="str">
        <f>IFERROR(IFERROR(INDEX(Кат!$A:$A,MATCH($C8,Кат!$I:$I,0)),INDEX(Торг!$A:$A,MATCH($C8,Торг!$I:$I,0))),"")</f>
        <v/>
      </c>
      <c r="M8" s="132" t="str">
        <f>IFERROR(IFERROR(INDEX(Кат!$B:$B,MATCH($C8,Кат!$I:$I,0)),INDEX(Торг!$B:$B,MATCH($C8,Торг!$I:$I,0))),"")</f>
        <v/>
      </c>
      <c r="N8" s="132" t="str">
        <f t="shared" ref="N8:N71" si="0">_xlfn.CONCAT(F8," ",C8)</f>
        <v xml:space="preserve"> </v>
      </c>
      <c r="O8" s="132" t="str">
        <f>IFERROR(IFERROR(INDEX(Кат!$B:$B,MATCH($N8,Кат!$I:$I,0)),INDEX(Торг!$B:$B,MATCH($N8,Торг!$I:$I,0))),"")</f>
        <v/>
      </c>
    </row>
    <row r="9" spans="1:15" outlineLevel="1">
      <c r="A9" t="s">
        <v>14735</v>
      </c>
      <c r="C9" s="191" t="s">
        <v>13968</v>
      </c>
      <c r="E9" t="s">
        <v>13969</v>
      </c>
      <c r="F9" t="s">
        <v>13970</v>
      </c>
      <c r="G9" t="s">
        <v>375</v>
      </c>
      <c r="H9">
        <v>400</v>
      </c>
      <c r="J9" t="s">
        <v>22634</v>
      </c>
      <c r="K9" s="132" t="str">
        <f>IFERROR(IFERROR(INDEX(Кат!$O:$O,MATCH($C9,Кат!$I:$I,0)),INDEX(Торг!$L:$L,MATCH($C9,Торг!$I:$I,0))),"")</f>
        <v/>
      </c>
      <c r="L9" s="132" t="str">
        <f>IFERROR(IFERROR(INDEX(Кат!$A:$A,MATCH($C9,Кат!$I:$I,0)),INDEX(Торг!$A:$A,MATCH($C9,Торг!$I:$I,0))),"")</f>
        <v/>
      </c>
      <c r="M9" s="132" t="str">
        <f>IFERROR(IFERROR(INDEX(Кат!$B:$B,MATCH($C9,Кат!$I:$I,0)),INDEX(Торг!$B:$B,MATCH($C9,Торг!$I:$I,0))),"")</f>
        <v/>
      </c>
      <c r="N9" s="132" t="str">
        <f t="shared" si="0"/>
        <v>3M 3М 6051</v>
      </c>
      <c r="O9" s="132" t="str">
        <f>IFERROR(IFERROR(INDEX(Кат!$B:$B,MATCH($N9,Кат!$I:$I,0)),INDEX(Торг!$B:$B,MATCH($N9,Торг!$I:$I,0))),"")</f>
        <v/>
      </c>
    </row>
    <row r="10" spans="1:15">
      <c r="A10" t="s">
        <v>23433</v>
      </c>
      <c r="C10" s="191"/>
      <c r="E10" t="s">
        <v>23434</v>
      </c>
      <c r="J10" t="s">
        <v>22634</v>
      </c>
      <c r="K10" s="132" t="str">
        <f>IFERROR(IFERROR(INDEX(Кат!$O:$O,MATCH($C10,Кат!$I:$I,0)),INDEX(Торг!$L:$L,MATCH($C10,Торг!$I:$I,0))),"")</f>
        <v/>
      </c>
      <c r="L10" s="132" t="str">
        <f>IFERROR(IFERROR(INDEX(Кат!$A:$A,MATCH($C10,Кат!$I:$I,0)),INDEX(Торг!$A:$A,MATCH($C10,Торг!$I:$I,0))),"")</f>
        <v/>
      </c>
      <c r="M10" s="132" t="str">
        <f>IFERROR(IFERROR(INDEX(Кат!$B:$B,MATCH($C10,Кат!$I:$I,0)),INDEX(Торг!$B:$B,MATCH($C10,Торг!$I:$I,0))),"")</f>
        <v/>
      </c>
      <c r="N10" s="132" t="str">
        <f t="shared" si="0"/>
        <v xml:space="preserve"> </v>
      </c>
      <c r="O10" s="132" t="str">
        <f>IFERROR(IFERROR(INDEX(Кат!$B:$B,MATCH($N10,Кат!$I:$I,0)),INDEX(Торг!$B:$B,MATCH($N10,Торг!$I:$I,0))),"")</f>
        <v/>
      </c>
    </row>
    <row r="11" spans="1:15" outlineLevel="1">
      <c r="A11" t="s">
        <v>14736</v>
      </c>
      <c r="C11" s="191">
        <v>11421</v>
      </c>
      <c r="E11" t="s">
        <v>373</v>
      </c>
      <c r="F11" t="s">
        <v>374</v>
      </c>
      <c r="G11" t="s">
        <v>375</v>
      </c>
      <c r="H11">
        <v>950</v>
      </c>
      <c r="J11" t="s">
        <v>22634</v>
      </c>
      <c r="K11" s="132" t="str">
        <f>IFERROR(IFERROR(INDEX(Кат!$O:$O,MATCH($C11,Кат!$I:$I,0)),INDEX(Торг!$L:$L,MATCH($C11,Торг!$I:$I,0))),"")</f>
        <v/>
      </c>
      <c r="L11" s="132" t="str">
        <f>IFERROR(IFERROR(INDEX(Кат!$A:$A,MATCH($C11,Кат!$I:$I,0)),INDEX(Торг!$A:$A,MATCH($C11,Торг!$I:$I,0))),"")</f>
        <v/>
      </c>
      <c r="M11" s="132" t="str">
        <f>IFERROR(IFERROR(INDEX(Кат!$B:$B,MATCH($C11,Кат!$I:$I,0)),INDEX(Торг!$B:$B,MATCH($C11,Торг!$I:$I,0))),"")</f>
        <v/>
      </c>
      <c r="N11" s="132" t="str">
        <f t="shared" si="0"/>
        <v>ABS BEST/ADR 11421</v>
      </c>
      <c r="O11" s="132" t="str">
        <f>IFERROR(IFERROR(INDEX(Кат!$B:$B,MATCH($N11,Кат!$I:$I,0)),INDEX(Торг!$B:$B,MATCH($N11,Торг!$I:$I,0))),"")</f>
        <v/>
      </c>
    </row>
    <row r="12" spans="1:15" outlineLevel="1">
      <c r="A12" t="s">
        <v>14737</v>
      </c>
      <c r="C12" s="191">
        <v>490321</v>
      </c>
      <c r="E12" t="s">
        <v>376</v>
      </c>
      <c r="F12" t="s">
        <v>374</v>
      </c>
      <c r="G12" t="s">
        <v>375</v>
      </c>
      <c r="H12">
        <v>600</v>
      </c>
      <c r="J12" t="s">
        <v>22634</v>
      </c>
      <c r="K12" s="132" t="str">
        <f>IFERROR(IFERROR(INDEX(Кат!$O:$O,MATCH($C12,Кат!$I:$I,0)),INDEX(Торг!$L:$L,MATCH($C12,Торг!$I:$I,0))),"")</f>
        <v/>
      </c>
      <c r="L12" s="132" t="str">
        <f>IFERROR(IFERROR(INDEX(Кат!$A:$A,MATCH($C12,Кат!$I:$I,0)),INDEX(Торг!$A:$A,MATCH($C12,Торг!$I:$I,0))),"")</f>
        <v/>
      </c>
      <c r="M12" s="132" t="str">
        <f>IFERROR(IFERROR(INDEX(Кат!$B:$B,MATCH($C12,Кат!$I:$I,0)),INDEX(Торг!$B:$B,MATCH($C12,Торг!$I:$I,0))),"")</f>
        <v/>
      </c>
      <c r="N12" s="132" t="str">
        <f t="shared" si="0"/>
        <v>ABS BEST/ADR 490321</v>
      </c>
      <c r="O12" s="132" t="str">
        <f>IFERROR(IFERROR(INDEX(Кат!$B:$B,MATCH($N12,Кат!$I:$I,0)),INDEX(Торг!$B:$B,MATCH($N12,Торг!$I:$I,0))),"")</f>
        <v/>
      </c>
    </row>
    <row r="13" spans="1:15" ht="17.25" customHeight="1" outlineLevel="1">
      <c r="A13" t="s">
        <v>14738</v>
      </c>
      <c r="C13" s="191">
        <v>11121</v>
      </c>
      <c r="E13" t="s">
        <v>4508</v>
      </c>
      <c r="F13" t="s">
        <v>374</v>
      </c>
      <c r="G13" t="s">
        <v>375</v>
      </c>
      <c r="H13">
        <v>450</v>
      </c>
      <c r="J13" t="s">
        <v>22634</v>
      </c>
      <c r="K13" s="132" t="str">
        <f>IFERROR(IFERROR(INDEX(Кат!$O:$O,MATCH($C13,Кат!$I:$I,0)),INDEX(Торг!$L:$L,MATCH($C13,Торг!$I:$I,0))),"")</f>
        <v/>
      </c>
      <c r="L13" s="132" t="str">
        <f>IFERROR(IFERROR(INDEX(Кат!$A:$A,MATCH($C13,Кат!$I:$I,0)),INDEX(Торг!$A:$A,MATCH($C13,Торг!$I:$I,0))),"")</f>
        <v/>
      </c>
      <c r="M13" s="132" t="str">
        <f>IFERROR(IFERROR(INDEX(Кат!$B:$B,MATCH($C13,Кат!$I:$I,0)),INDEX(Торг!$B:$B,MATCH($C13,Торг!$I:$I,0))),"")</f>
        <v/>
      </c>
      <c r="N13" s="132" t="str">
        <f t="shared" si="0"/>
        <v>ABS BEST/ADR 11121</v>
      </c>
      <c r="O13" s="132" t="str">
        <f>IFERROR(IFERROR(INDEX(Кат!$B:$B,MATCH($N13,Кат!$I:$I,0)),INDEX(Торг!$B:$B,MATCH($N13,Торг!$I:$I,0))),"")</f>
        <v/>
      </c>
    </row>
    <row r="14" spans="1:15" outlineLevel="1">
      <c r="A14" t="s">
        <v>14739</v>
      </c>
      <c r="C14" s="191">
        <v>10721</v>
      </c>
      <c r="E14" t="s">
        <v>377</v>
      </c>
      <c r="F14" t="s">
        <v>374</v>
      </c>
      <c r="G14" t="s">
        <v>375</v>
      </c>
      <c r="H14">
        <v>570</v>
      </c>
      <c r="J14" t="s">
        <v>22634</v>
      </c>
      <c r="K14" s="132" t="str">
        <f>IFERROR(IFERROR(INDEX(Кат!$O:$O,MATCH($C14,Кат!$I:$I,0)),INDEX(Торг!$L:$L,MATCH($C14,Торг!$I:$I,0))),"")</f>
        <v/>
      </c>
      <c r="L14" s="132" t="str">
        <f>IFERROR(IFERROR(INDEX(Кат!$A:$A,MATCH($C14,Кат!$I:$I,0)),INDEX(Торг!$A:$A,MATCH($C14,Торг!$I:$I,0))),"")</f>
        <v/>
      </c>
      <c r="M14" s="132" t="str">
        <f>IFERROR(IFERROR(INDEX(Кат!$B:$B,MATCH($C14,Кат!$I:$I,0)),INDEX(Торг!$B:$B,MATCH($C14,Торг!$I:$I,0))),"")</f>
        <v/>
      </c>
      <c r="N14" s="132" t="str">
        <f t="shared" si="0"/>
        <v>ABS BEST/ADR 10721</v>
      </c>
      <c r="O14" s="132" t="str">
        <f>IFERROR(IFERROR(INDEX(Кат!$B:$B,MATCH($N14,Кат!$I:$I,0)),INDEX(Торг!$B:$B,MATCH($N14,Торг!$I:$I,0))),"")</f>
        <v/>
      </c>
    </row>
    <row r="15" spans="1:15" outlineLevel="1">
      <c r="A15" t="s">
        <v>14740</v>
      </c>
      <c r="C15" s="191">
        <v>10821</v>
      </c>
      <c r="E15" t="s">
        <v>378</v>
      </c>
      <c r="F15" t="s">
        <v>374</v>
      </c>
      <c r="G15" t="s">
        <v>375</v>
      </c>
      <c r="H15">
        <v>450</v>
      </c>
      <c r="J15" t="s">
        <v>22634</v>
      </c>
      <c r="K15" s="132" t="str">
        <f>IFERROR(IFERROR(INDEX(Кат!$O:$O,MATCH($C15,Кат!$I:$I,0)),INDEX(Торг!$L:$L,MATCH($C15,Торг!$I:$I,0))),"")</f>
        <v/>
      </c>
      <c r="L15" s="132" t="str">
        <f>IFERROR(IFERROR(INDEX(Кат!$A:$A,MATCH($C15,Кат!$I:$I,0)),INDEX(Торг!$A:$A,MATCH($C15,Торг!$I:$I,0))),"")</f>
        <v/>
      </c>
      <c r="M15" s="132" t="str">
        <f>IFERROR(IFERROR(INDEX(Кат!$B:$B,MATCH($C15,Кат!$I:$I,0)),INDEX(Торг!$B:$B,MATCH($C15,Торг!$I:$I,0))),"")</f>
        <v/>
      </c>
      <c r="N15" s="132" t="str">
        <f t="shared" si="0"/>
        <v>ABS BEST/ADR 10821</v>
      </c>
      <c r="O15" s="132" t="str">
        <f>IFERROR(IFERROR(INDEX(Кат!$B:$B,MATCH($N15,Кат!$I:$I,0)),INDEX(Торг!$B:$B,MATCH($N15,Торг!$I:$I,0))),"")</f>
        <v/>
      </c>
    </row>
    <row r="16" spans="1:15" outlineLevel="1">
      <c r="A16" t="s">
        <v>14741</v>
      </c>
      <c r="C16" s="191">
        <v>11821</v>
      </c>
      <c r="E16" t="s">
        <v>4509</v>
      </c>
      <c r="F16" t="s">
        <v>374</v>
      </c>
      <c r="G16" t="s">
        <v>375</v>
      </c>
      <c r="H16">
        <v>900</v>
      </c>
      <c r="J16" t="s">
        <v>22634</v>
      </c>
      <c r="K16" s="132" t="str">
        <f>IFERROR(IFERROR(INDEX(Кат!$O:$O,MATCH($C16,Кат!$I:$I,0)),INDEX(Торг!$L:$L,MATCH($C16,Торг!$I:$I,0))),"")</f>
        <v/>
      </c>
      <c r="L16" s="132" t="str">
        <f>IFERROR(IFERROR(INDEX(Кат!$A:$A,MATCH($C16,Кат!$I:$I,0)),INDEX(Торг!$A:$A,MATCH($C16,Торг!$I:$I,0))),"")</f>
        <v/>
      </c>
      <c r="M16" s="132" t="str">
        <f>IFERROR(IFERROR(INDEX(Кат!$B:$B,MATCH($C16,Кат!$I:$I,0)),INDEX(Торг!$B:$B,MATCH($C16,Торг!$I:$I,0))),"")</f>
        <v/>
      </c>
      <c r="N16" s="132" t="str">
        <f t="shared" si="0"/>
        <v>ABS BEST/ADR 11821</v>
      </c>
      <c r="O16" s="132" t="str">
        <f>IFERROR(IFERROR(INDEX(Кат!$B:$B,MATCH($N16,Кат!$I:$I,0)),INDEX(Торг!$B:$B,MATCH($N16,Торг!$I:$I,0))),"")</f>
        <v/>
      </c>
    </row>
    <row r="17" spans="1:15" outlineLevel="1">
      <c r="A17" t="s">
        <v>14742</v>
      </c>
      <c r="C17" s="191">
        <v>10921</v>
      </c>
      <c r="E17" t="s">
        <v>379</v>
      </c>
      <c r="F17" t="s">
        <v>374</v>
      </c>
      <c r="G17" t="s">
        <v>375</v>
      </c>
      <c r="H17">
        <v>430</v>
      </c>
      <c r="J17" t="s">
        <v>22634</v>
      </c>
      <c r="K17" s="132" t="str">
        <f>IFERROR(IFERROR(INDEX(Кат!$O:$O,MATCH($C17,Кат!$I:$I,0)),INDEX(Торг!$L:$L,MATCH($C17,Торг!$I:$I,0))),"")</f>
        <v/>
      </c>
      <c r="L17" s="132" t="str">
        <f>IFERROR(IFERROR(INDEX(Кат!$A:$A,MATCH($C17,Кат!$I:$I,0)),INDEX(Торг!$A:$A,MATCH($C17,Торг!$I:$I,0))),"")</f>
        <v/>
      </c>
      <c r="M17" s="132" t="str">
        <f>IFERROR(IFERROR(INDEX(Кат!$B:$B,MATCH($C17,Кат!$I:$I,0)),INDEX(Торг!$B:$B,MATCH($C17,Торг!$I:$I,0))),"")</f>
        <v/>
      </c>
      <c r="N17" s="132" t="str">
        <f t="shared" si="0"/>
        <v>ABS BEST/ADR 10921</v>
      </c>
      <c r="O17" s="132" t="str">
        <f>IFERROR(IFERROR(INDEX(Кат!$B:$B,MATCH($N17,Кат!$I:$I,0)),INDEX(Торг!$B:$B,MATCH($N17,Торг!$I:$I,0))),"")</f>
        <v/>
      </c>
    </row>
    <row r="18" spans="1:15" outlineLevel="1">
      <c r="A18" t="s">
        <v>14743</v>
      </c>
      <c r="C18" s="191">
        <v>11011</v>
      </c>
      <c r="E18" t="s">
        <v>4510</v>
      </c>
      <c r="F18" t="s">
        <v>374</v>
      </c>
      <c r="G18" t="s">
        <v>375</v>
      </c>
      <c r="H18">
        <v>195</v>
      </c>
      <c r="J18" t="s">
        <v>22634</v>
      </c>
      <c r="K18" s="132" t="str">
        <f>IFERROR(IFERROR(INDEX(Кат!$O:$O,MATCH($C18,Кат!$I:$I,0)),INDEX(Торг!$L:$L,MATCH($C18,Торг!$I:$I,0))),"")</f>
        <v/>
      </c>
      <c r="L18" s="132" t="str">
        <f>IFERROR(IFERROR(INDEX(Кат!$A:$A,MATCH($C18,Кат!$I:$I,0)),INDEX(Торг!$A:$A,MATCH($C18,Торг!$I:$I,0))),"")</f>
        <v/>
      </c>
      <c r="M18" s="132" t="str">
        <f>IFERROR(IFERROR(INDEX(Кат!$B:$B,MATCH($C18,Кат!$I:$I,0)),INDEX(Торг!$B:$B,MATCH($C18,Торг!$I:$I,0))),"")</f>
        <v/>
      </c>
      <c r="N18" s="132" t="str">
        <f t="shared" si="0"/>
        <v>ABS BEST/ADR 11011</v>
      </c>
      <c r="O18" s="132" t="str">
        <f>IFERROR(IFERROR(INDEX(Кат!$B:$B,MATCH($N18,Кат!$I:$I,0)),INDEX(Торг!$B:$B,MATCH($N18,Торг!$I:$I,0))),"")</f>
        <v/>
      </c>
    </row>
    <row r="19" spans="1:15" outlineLevel="1">
      <c r="A19" t="s">
        <v>14744</v>
      </c>
      <c r="C19" s="191">
        <v>10111</v>
      </c>
      <c r="E19" t="s">
        <v>4511</v>
      </c>
      <c r="F19" t="s">
        <v>374</v>
      </c>
      <c r="G19" t="s">
        <v>375</v>
      </c>
      <c r="H19">
        <v>340</v>
      </c>
      <c r="J19" t="s">
        <v>22634</v>
      </c>
      <c r="K19" s="132" t="str">
        <f>IFERROR(IFERROR(INDEX(Кат!$O:$O,MATCH($C19,Кат!$I:$I,0)),INDEX(Торг!$L:$L,MATCH($C19,Торг!$I:$I,0))),"")</f>
        <v/>
      </c>
      <c r="L19" s="132" t="str">
        <f>IFERROR(IFERROR(INDEX(Кат!$A:$A,MATCH($C19,Кат!$I:$I,0)),INDEX(Торг!$A:$A,MATCH($C19,Торг!$I:$I,0))),"")</f>
        <v/>
      </c>
      <c r="M19" s="132" t="str">
        <f>IFERROR(IFERROR(INDEX(Кат!$B:$B,MATCH($C19,Кат!$I:$I,0)),INDEX(Торг!$B:$B,MATCH($C19,Торг!$I:$I,0))),"")</f>
        <v/>
      </c>
      <c r="N19" s="132" t="str">
        <f t="shared" si="0"/>
        <v>ABS BEST/ADR 10111</v>
      </c>
      <c r="O19" s="132" t="str">
        <f>IFERROR(IFERROR(INDEX(Кат!$B:$B,MATCH($N19,Кат!$I:$I,0)),INDEX(Торг!$B:$B,MATCH($N19,Торг!$I:$I,0))),"")</f>
        <v/>
      </c>
    </row>
    <row r="20" spans="1:15" outlineLevel="1">
      <c r="A20" t="s">
        <v>14745</v>
      </c>
      <c r="C20" s="191">
        <v>10211</v>
      </c>
      <c r="E20" t="s">
        <v>4512</v>
      </c>
      <c r="F20" t="s">
        <v>374</v>
      </c>
      <c r="G20" t="s">
        <v>375</v>
      </c>
      <c r="H20">
        <v>350</v>
      </c>
      <c r="J20" t="s">
        <v>22634</v>
      </c>
      <c r="K20" s="132" t="str">
        <f>IFERROR(IFERROR(INDEX(Кат!$O:$O,MATCH($C20,Кат!$I:$I,0)),INDEX(Торг!$L:$L,MATCH($C20,Торг!$I:$I,0))),"")</f>
        <v/>
      </c>
      <c r="L20" s="132" t="str">
        <f>IFERROR(IFERROR(INDEX(Кат!$A:$A,MATCH($C20,Кат!$I:$I,0)),INDEX(Торг!$A:$A,MATCH($C20,Торг!$I:$I,0))),"")</f>
        <v/>
      </c>
      <c r="M20" s="132" t="str">
        <f>IFERROR(IFERROR(INDEX(Кат!$B:$B,MATCH($C20,Кат!$I:$I,0)),INDEX(Торг!$B:$B,MATCH($C20,Торг!$I:$I,0))),"")</f>
        <v/>
      </c>
      <c r="N20" s="132" t="str">
        <f t="shared" si="0"/>
        <v>ABS BEST/ADR 10211</v>
      </c>
      <c r="O20" s="132" t="str">
        <f>IFERROR(IFERROR(INDEX(Кат!$B:$B,MATCH($N20,Кат!$I:$I,0)),INDEX(Торг!$B:$B,MATCH($N20,Торг!$I:$I,0))),"")</f>
        <v/>
      </c>
    </row>
    <row r="21" spans="1:15" outlineLevel="1">
      <c r="A21" t="s">
        <v>14746</v>
      </c>
      <c r="C21" s="191">
        <v>10311</v>
      </c>
      <c r="E21" t="s">
        <v>4513</v>
      </c>
      <c r="F21" t="s">
        <v>374</v>
      </c>
      <c r="G21" t="s">
        <v>375</v>
      </c>
      <c r="H21">
        <v>350</v>
      </c>
      <c r="J21" t="s">
        <v>22634</v>
      </c>
      <c r="K21" s="132" t="str">
        <f>IFERROR(IFERROR(INDEX(Кат!$O:$O,MATCH($C21,Кат!$I:$I,0)),INDEX(Торг!$L:$L,MATCH($C21,Торг!$I:$I,0))),"")</f>
        <v/>
      </c>
      <c r="L21" s="132" t="str">
        <f>IFERROR(IFERROR(INDEX(Кат!$A:$A,MATCH($C21,Кат!$I:$I,0)),INDEX(Торг!$A:$A,MATCH($C21,Торг!$I:$I,0))),"")</f>
        <v/>
      </c>
      <c r="M21" s="132" t="str">
        <f>IFERROR(IFERROR(INDEX(Кат!$B:$B,MATCH($C21,Кат!$I:$I,0)),INDEX(Торг!$B:$B,MATCH($C21,Торг!$I:$I,0))),"")</f>
        <v/>
      </c>
      <c r="N21" s="132" t="str">
        <f t="shared" si="0"/>
        <v>ABS BEST/ADR 10311</v>
      </c>
      <c r="O21" s="132" t="str">
        <f>IFERROR(IFERROR(INDEX(Кат!$B:$B,MATCH($N21,Кат!$I:$I,0)),INDEX(Торг!$B:$B,MATCH($N21,Торг!$I:$I,0))),"")</f>
        <v/>
      </c>
    </row>
    <row r="22" spans="1:15" outlineLevel="1">
      <c r="A22" t="s">
        <v>14747</v>
      </c>
      <c r="C22" s="191">
        <v>10611</v>
      </c>
      <c r="E22" t="s">
        <v>4514</v>
      </c>
      <c r="F22" t="s">
        <v>374</v>
      </c>
      <c r="G22" t="s">
        <v>375</v>
      </c>
      <c r="H22">
        <v>350</v>
      </c>
      <c r="J22" t="s">
        <v>22634</v>
      </c>
      <c r="K22" s="132" t="str">
        <f>IFERROR(IFERROR(INDEX(Кат!$O:$O,MATCH($C22,Кат!$I:$I,0)),INDEX(Торг!$L:$L,MATCH($C22,Торг!$I:$I,0))),"")</f>
        <v/>
      </c>
      <c r="L22" s="132" t="str">
        <f>IFERROR(IFERROR(INDEX(Кат!$A:$A,MATCH($C22,Кат!$I:$I,0)),INDEX(Торг!$A:$A,MATCH($C22,Торг!$I:$I,0))),"")</f>
        <v/>
      </c>
      <c r="M22" s="132" t="str">
        <f>IFERROR(IFERROR(INDEX(Кат!$B:$B,MATCH($C22,Кат!$I:$I,0)),INDEX(Торг!$B:$B,MATCH($C22,Торг!$I:$I,0))),"")</f>
        <v/>
      </c>
      <c r="N22" s="132" t="str">
        <f t="shared" si="0"/>
        <v>ABS BEST/ADR 10611</v>
      </c>
      <c r="O22" s="132" t="str">
        <f>IFERROR(IFERROR(INDEX(Кат!$B:$B,MATCH($N22,Кат!$I:$I,0)),INDEX(Торг!$B:$B,MATCH($N22,Торг!$I:$I,0))),"")</f>
        <v/>
      </c>
    </row>
    <row r="23" spans="1:15" outlineLevel="1">
      <c r="A23" t="s">
        <v>14748</v>
      </c>
      <c r="C23" s="191">
        <v>11211</v>
      </c>
      <c r="E23" t="s">
        <v>4515</v>
      </c>
      <c r="F23" t="s">
        <v>374</v>
      </c>
      <c r="G23" t="s">
        <v>375</v>
      </c>
      <c r="H23">
        <v>470</v>
      </c>
      <c r="J23" t="s">
        <v>22634</v>
      </c>
      <c r="K23" s="132" t="str">
        <f>IFERROR(IFERROR(INDEX(Кат!$O:$O,MATCH($C23,Кат!$I:$I,0)),INDEX(Торг!$L:$L,MATCH($C23,Торг!$I:$I,0))),"")</f>
        <v/>
      </c>
      <c r="L23" s="132" t="str">
        <f>IFERROR(IFERROR(INDEX(Кат!$A:$A,MATCH($C23,Кат!$I:$I,0)),INDEX(Торг!$A:$A,MATCH($C23,Торг!$I:$I,0))),"")</f>
        <v/>
      </c>
      <c r="M23" s="132" t="str">
        <f>IFERROR(IFERROR(INDEX(Кат!$B:$B,MATCH($C23,Кат!$I:$I,0)),INDEX(Торг!$B:$B,MATCH($C23,Торг!$I:$I,0))),"")</f>
        <v/>
      </c>
      <c r="N23" s="132" t="str">
        <f t="shared" si="0"/>
        <v>ABS BEST/ADR 11211</v>
      </c>
      <c r="O23" s="132" t="str">
        <f>IFERROR(IFERROR(INDEX(Кат!$B:$B,MATCH($N23,Кат!$I:$I,0)),INDEX(Торг!$B:$B,MATCH($N23,Торг!$I:$I,0))),"")</f>
        <v/>
      </c>
    </row>
    <row r="24" spans="1:15" outlineLevel="1">
      <c r="A24" t="s">
        <v>14749</v>
      </c>
      <c r="C24" s="191">
        <v>11311</v>
      </c>
      <c r="E24" t="s">
        <v>4516</v>
      </c>
      <c r="F24" t="s">
        <v>374</v>
      </c>
      <c r="G24" t="s">
        <v>375</v>
      </c>
      <c r="H24">
        <v>500</v>
      </c>
      <c r="J24" t="s">
        <v>22634</v>
      </c>
      <c r="K24" s="132" t="str">
        <f>IFERROR(IFERROR(INDEX(Кат!$O:$O,MATCH($C24,Кат!$I:$I,0)),INDEX(Торг!$L:$L,MATCH($C24,Торг!$I:$I,0))),"")</f>
        <v/>
      </c>
      <c r="L24" s="132" t="str">
        <f>IFERROR(IFERROR(INDEX(Кат!$A:$A,MATCH($C24,Кат!$I:$I,0)),INDEX(Торг!$A:$A,MATCH($C24,Торг!$I:$I,0))),"")</f>
        <v/>
      </c>
      <c r="M24" s="132" t="str">
        <f>IFERROR(IFERROR(INDEX(Кат!$B:$B,MATCH($C24,Кат!$I:$I,0)),INDEX(Торг!$B:$B,MATCH($C24,Торг!$I:$I,0))),"")</f>
        <v/>
      </c>
      <c r="N24" s="132" t="str">
        <f t="shared" si="0"/>
        <v>ABS BEST/ADR 11311</v>
      </c>
      <c r="O24" s="132" t="str">
        <f>IFERROR(IFERROR(INDEX(Кат!$B:$B,MATCH($N24,Кат!$I:$I,0)),INDEX(Торг!$B:$B,MATCH($N24,Торг!$I:$I,0))),"")</f>
        <v/>
      </c>
    </row>
    <row r="25" spans="1:15" outlineLevel="1">
      <c r="A25" t="s">
        <v>14750</v>
      </c>
      <c r="C25" s="191" t="s">
        <v>380</v>
      </c>
      <c r="E25" t="s">
        <v>381</v>
      </c>
      <c r="F25" t="s">
        <v>374</v>
      </c>
      <c r="G25" t="s">
        <v>375</v>
      </c>
      <c r="H25">
        <v>600</v>
      </c>
      <c r="J25" t="s">
        <v>22634</v>
      </c>
      <c r="K25" s="132" t="str">
        <f>IFERROR(IFERROR(INDEX(Кат!$O:$O,MATCH($C25,Кат!$I:$I,0)),INDEX(Торг!$L:$L,MATCH($C25,Торг!$I:$I,0))),"")</f>
        <v/>
      </c>
      <c r="L25" s="132" t="str">
        <f>IFERROR(IFERROR(INDEX(Кат!$A:$A,MATCH($C25,Кат!$I:$I,0)),INDEX(Торг!$A:$A,MATCH($C25,Торг!$I:$I,0))),"")</f>
        <v/>
      </c>
      <c r="M25" s="132" t="str">
        <f>IFERROR(IFERROR(INDEX(Кат!$B:$B,MATCH($C25,Кат!$I:$I,0)),INDEX(Торг!$B:$B,MATCH($C25,Торг!$I:$I,0))),"")</f>
        <v/>
      </c>
      <c r="N25" s="132" t="str">
        <f t="shared" si="0"/>
        <v>ABS BEST/ADR ADR210511</v>
      </c>
      <c r="O25" s="132" t="str">
        <f>IFERROR(IFERROR(INDEX(Кат!$B:$B,MATCH($N25,Кат!$I:$I,0)),INDEX(Торг!$B:$B,MATCH($N25,Торг!$I:$I,0))),"")</f>
        <v/>
      </c>
    </row>
    <row r="26" spans="1:15" outlineLevel="1">
      <c r="A26" t="s">
        <v>14751</v>
      </c>
      <c r="C26" s="191" t="s">
        <v>4517</v>
      </c>
      <c r="E26" t="s">
        <v>4518</v>
      </c>
      <c r="F26" t="s">
        <v>374</v>
      </c>
      <c r="G26" t="s">
        <v>375</v>
      </c>
      <c r="H26">
        <v>710</v>
      </c>
      <c r="J26" t="s">
        <v>22634</v>
      </c>
      <c r="K26" s="132" t="str">
        <f>IFERROR(IFERROR(INDEX(Кат!$O:$O,MATCH($C26,Кат!$I:$I,0)),INDEX(Торг!$L:$L,MATCH($C26,Торг!$I:$I,0))),"")</f>
        <v/>
      </c>
      <c r="L26" s="132" t="str">
        <f>IFERROR(IFERROR(INDEX(Кат!$A:$A,MATCH($C26,Кат!$I:$I,0)),INDEX(Торг!$A:$A,MATCH($C26,Торг!$I:$I,0))),"")</f>
        <v/>
      </c>
      <c r="M26" s="132" t="str">
        <f>IFERROR(IFERROR(INDEX(Кат!$B:$B,MATCH($C26,Кат!$I:$I,0)),INDEX(Торг!$B:$B,MATCH($C26,Торг!$I:$I,0))),"")</f>
        <v/>
      </c>
      <c r="N26" s="132" t="str">
        <f t="shared" si="0"/>
        <v>ABS BEST/ADR ADR211111</v>
      </c>
      <c r="O26" s="132" t="str">
        <f>IFERROR(IFERROR(INDEX(Кат!$B:$B,MATCH($N26,Кат!$I:$I,0)),INDEX(Торг!$B:$B,MATCH($N26,Торг!$I:$I,0))),"")</f>
        <v/>
      </c>
    </row>
    <row r="27" spans="1:15" outlineLevel="1">
      <c r="A27" t="s">
        <v>30430</v>
      </c>
      <c r="C27" s="191" t="s">
        <v>30431</v>
      </c>
      <c r="E27" t="s">
        <v>30432</v>
      </c>
      <c r="F27" t="s">
        <v>374</v>
      </c>
      <c r="G27" t="s">
        <v>399</v>
      </c>
      <c r="H27">
        <v>1350</v>
      </c>
      <c r="J27" t="s">
        <v>22634</v>
      </c>
      <c r="K27" s="132" t="str">
        <f>IFERROR(IFERROR(INDEX(Кат!$O:$O,MATCH($C27,Кат!$I:$I,0)),INDEX(Торг!$L:$L,MATCH($C27,Торг!$I:$I,0))),"")</f>
        <v/>
      </c>
      <c r="L27" s="132" t="str">
        <f>IFERROR(IFERROR(INDEX(Кат!$A:$A,MATCH($C27,Кат!$I:$I,0)),INDEX(Торг!$A:$A,MATCH($C27,Торг!$I:$I,0))),"")</f>
        <v/>
      </c>
      <c r="M27" s="132" t="str">
        <f>IFERROR(IFERROR(INDEX(Кат!$B:$B,MATCH($C27,Кат!$I:$I,0)),INDEX(Торг!$B:$B,MATCH($C27,Торг!$I:$I,0))),"")</f>
        <v/>
      </c>
      <c r="N27" s="132" t="str">
        <f t="shared" si="0"/>
        <v>ABS BEST/ADR ADR180-3510010</v>
      </c>
      <c r="O27" s="132" t="str">
        <f>IFERROR(IFERROR(INDEX(Кат!$B:$B,MATCH($N27,Кат!$I:$I,0)),INDEX(Торг!$B:$B,MATCH($N27,Торг!$I:$I,0))),"")</f>
        <v/>
      </c>
    </row>
    <row r="28" spans="1:15" outlineLevel="1">
      <c r="A28" t="s">
        <v>14752</v>
      </c>
      <c r="C28" s="191" t="s">
        <v>4519</v>
      </c>
      <c r="E28" t="s">
        <v>4520</v>
      </c>
      <c r="F28" t="s">
        <v>374</v>
      </c>
      <c r="G28" t="s">
        <v>399</v>
      </c>
      <c r="H28">
        <v>1050</v>
      </c>
      <c r="J28" t="s">
        <v>22634</v>
      </c>
      <c r="K28" s="132" t="str">
        <f>IFERROR(IFERROR(INDEX(Кат!$O:$O,MATCH($C28,Кат!$I:$I,0)),INDEX(Торг!$L:$L,MATCH($C28,Торг!$I:$I,0))),"")</f>
        <v/>
      </c>
      <c r="L28" s="132" t="str">
        <f>IFERROR(IFERROR(INDEX(Кат!$A:$A,MATCH($C28,Кат!$I:$I,0)),INDEX(Торг!$A:$A,MATCH($C28,Торг!$I:$I,0))),"")</f>
        <v/>
      </c>
      <c r="M28" s="132" t="str">
        <f>IFERROR(IFERROR(INDEX(Кат!$B:$B,MATCH($C28,Кат!$I:$I,0)),INDEX(Торг!$B:$B,MATCH($C28,Торг!$I:$I,0))),"")</f>
        <v/>
      </c>
      <c r="N28" s="132" t="str">
        <f t="shared" si="0"/>
        <v>ABS BEST/ADR ADR030-3510010</v>
      </c>
      <c r="O28" s="132" t="str">
        <f>IFERROR(IFERROR(INDEX(Кат!$B:$B,MATCH($N28,Кат!$I:$I,0)),INDEX(Торг!$B:$B,MATCH($N28,Торг!$I:$I,0))),"")</f>
        <v/>
      </c>
    </row>
    <row r="29" spans="1:15" outlineLevel="1">
      <c r="A29" t="s">
        <v>14753</v>
      </c>
      <c r="C29" s="191" t="s">
        <v>4521</v>
      </c>
      <c r="E29" t="s">
        <v>4522</v>
      </c>
      <c r="F29" t="s">
        <v>374</v>
      </c>
      <c r="G29" t="s">
        <v>399</v>
      </c>
      <c r="H29">
        <v>1100</v>
      </c>
      <c r="J29" t="s">
        <v>22634</v>
      </c>
      <c r="K29" s="132" t="str">
        <f>IFERROR(IFERROR(INDEX(Кат!$O:$O,MATCH($C29,Кат!$I:$I,0)),INDEX(Торг!$L:$L,MATCH($C29,Торг!$I:$I,0))),"")</f>
        <v/>
      </c>
      <c r="L29" s="132" t="str">
        <f>IFERROR(IFERROR(INDEX(Кат!$A:$A,MATCH($C29,Кат!$I:$I,0)),INDEX(Торг!$A:$A,MATCH($C29,Торг!$I:$I,0))),"")</f>
        <v/>
      </c>
      <c r="M29" s="132" t="str">
        <f>IFERROR(IFERROR(INDEX(Кат!$B:$B,MATCH($C29,Кат!$I:$I,0)),INDEX(Торг!$B:$B,MATCH($C29,Торг!$I:$I,0))),"")</f>
        <v/>
      </c>
      <c r="N29" s="132" t="str">
        <f t="shared" si="0"/>
        <v>ABS BEST/ADR ADR080-3510010</v>
      </c>
      <c r="O29" s="132" t="str">
        <f>IFERROR(IFERROR(INDEX(Кат!$B:$B,MATCH($N29,Кат!$I:$I,0)),INDEX(Торг!$B:$B,MATCH($N29,Торг!$I:$I,0))),"")</f>
        <v/>
      </c>
    </row>
    <row r="30" spans="1:15">
      <c r="A30" t="s">
        <v>14754</v>
      </c>
      <c r="C30" s="191" t="s">
        <v>4523</v>
      </c>
      <c r="E30" t="s">
        <v>4524</v>
      </c>
      <c r="F30" t="s">
        <v>374</v>
      </c>
      <c r="G30" t="s">
        <v>399</v>
      </c>
      <c r="H30">
        <v>1100</v>
      </c>
      <c r="J30" t="s">
        <v>22634</v>
      </c>
      <c r="K30" s="132" t="str">
        <f>IFERROR(IFERROR(INDEX(Кат!$O:$O,MATCH($C30,Кат!$I:$I,0)),INDEX(Торг!$L:$L,MATCH($C30,Торг!$I:$I,0))),"")</f>
        <v/>
      </c>
      <c r="L30" s="132" t="str">
        <f>IFERROR(IFERROR(INDEX(Кат!$A:$A,MATCH($C30,Кат!$I:$I,0)),INDEX(Торг!$A:$A,MATCH($C30,Торг!$I:$I,0))),"")</f>
        <v/>
      </c>
      <c r="M30" s="132" t="str">
        <f>IFERROR(IFERROR(INDEX(Кат!$B:$B,MATCH($C30,Кат!$I:$I,0)),INDEX(Торг!$B:$B,MATCH($C30,Торг!$I:$I,0))),"")</f>
        <v/>
      </c>
      <c r="N30" s="132" t="str">
        <f t="shared" si="0"/>
        <v>ABS BEST/ADR ADR100-3510010</v>
      </c>
      <c r="O30" s="132" t="str">
        <f>IFERROR(IFERROR(INDEX(Кат!$B:$B,MATCH($N30,Кат!$I:$I,0)),INDEX(Торг!$B:$B,MATCH($N30,Торг!$I:$I,0))),"")</f>
        <v/>
      </c>
    </row>
    <row r="31" spans="1:15" outlineLevel="1">
      <c r="A31" t="s">
        <v>23435</v>
      </c>
      <c r="C31" s="191"/>
      <c r="E31" t="s">
        <v>4525</v>
      </c>
      <c r="J31" t="s">
        <v>22634</v>
      </c>
      <c r="K31" s="132" t="str">
        <f>IFERROR(IFERROR(INDEX(Кат!$O:$O,MATCH($C31,Кат!$I:$I,0)),INDEX(Торг!$L:$L,MATCH($C31,Торг!$I:$I,0))),"")</f>
        <v/>
      </c>
      <c r="L31" s="132" t="str">
        <f>IFERROR(IFERROR(INDEX(Кат!$A:$A,MATCH($C31,Кат!$I:$I,0)),INDEX(Торг!$A:$A,MATCH($C31,Торг!$I:$I,0))),"")</f>
        <v/>
      </c>
      <c r="M31" s="132" t="str">
        <f>IFERROR(IFERROR(INDEX(Кат!$B:$B,MATCH($C31,Кат!$I:$I,0)),INDEX(Торг!$B:$B,MATCH($C31,Торг!$I:$I,0))),"")</f>
        <v/>
      </c>
      <c r="N31" s="132" t="str">
        <f t="shared" si="0"/>
        <v xml:space="preserve"> </v>
      </c>
      <c r="O31" s="132" t="str">
        <f>IFERROR(IFERROR(INDEX(Кат!$B:$B,MATCH($N31,Кат!$I:$I,0)),INDEX(Торг!$B:$B,MATCH($N31,Торг!$I:$I,0))),"")</f>
        <v/>
      </c>
    </row>
    <row r="32" spans="1:15">
      <c r="A32" t="s">
        <v>14755</v>
      </c>
      <c r="C32" s="191" t="s">
        <v>4526</v>
      </c>
      <c r="E32" t="s">
        <v>4527</v>
      </c>
      <c r="F32" t="s">
        <v>4525</v>
      </c>
      <c r="G32" t="s">
        <v>375</v>
      </c>
      <c r="H32">
        <v>800</v>
      </c>
      <c r="J32" t="s">
        <v>22634</v>
      </c>
      <c r="K32" s="132" t="str">
        <f>IFERROR(IFERROR(INDEX(Кат!$O:$O,MATCH($C32,Кат!$I:$I,0)),INDEX(Торг!$L:$L,MATCH($C32,Торг!$I:$I,0))),"")</f>
        <v/>
      </c>
      <c r="L32" s="132" t="str">
        <f>IFERROR(IFERROR(INDEX(Кат!$A:$A,MATCH($C32,Кат!$I:$I,0)),INDEX(Торг!$A:$A,MATCH($C32,Торг!$I:$I,0))),"")</f>
        <v/>
      </c>
      <c r="M32" s="132" t="str">
        <f>IFERROR(IFERROR(INDEX(Кат!$B:$B,MATCH($C32,Кат!$I:$I,0)),INDEX(Торг!$B:$B,MATCH($C32,Торг!$I:$I,0))),"")</f>
        <v/>
      </c>
      <c r="N32" s="132" t="str">
        <f t="shared" si="0"/>
        <v>ADPLASTIC KDV2170</v>
      </c>
      <c r="O32" s="132" t="str">
        <f>IFERROR(IFERROR(INDEX(Кат!$B:$B,MATCH($N32,Кат!$I:$I,0)),INDEX(Торг!$B:$B,MATCH($N32,Торг!$I:$I,0))),"")</f>
        <v/>
      </c>
    </row>
    <row r="33" spans="1:15" outlineLevel="1">
      <c r="A33" t="s">
        <v>23436</v>
      </c>
      <c r="C33" s="191"/>
      <c r="E33" t="s">
        <v>4528</v>
      </c>
      <c r="J33" t="s">
        <v>22634</v>
      </c>
      <c r="K33" s="132" t="str">
        <f>IFERROR(IFERROR(INDEX(Кат!$O:$O,MATCH($C33,Кат!$I:$I,0)),INDEX(Торг!$L:$L,MATCH($C33,Торг!$I:$I,0))),"")</f>
        <v/>
      </c>
      <c r="L33" s="132" t="str">
        <f>IFERROR(IFERROR(INDEX(Кат!$A:$A,MATCH($C33,Кат!$I:$I,0)),INDEX(Торг!$A:$A,MATCH($C33,Торг!$I:$I,0))),"")</f>
        <v/>
      </c>
      <c r="M33" s="132" t="str">
        <f>IFERROR(IFERROR(INDEX(Кат!$B:$B,MATCH($C33,Кат!$I:$I,0)),INDEX(Торг!$B:$B,MATCH($C33,Торг!$I:$I,0))),"")</f>
        <v/>
      </c>
      <c r="N33" s="132" t="str">
        <f t="shared" si="0"/>
        <v xml:space="preserve"> </v>
      </c>
      <c r="O33" s="132" t="str">
        <f>IFERROR(IFERROR(INDEX(Кат!$B:$B,MATCH($N33,Кат!$I:$I,0)),INDEX(Торг!$B:$B,MATCH($N33,Торг!$I:$I,0))),"")</f>
        <v/>
      </c>
    </row>
    <row r="34" spans="1:15">
      <c r="A34" t="s">
        <v>14756</v>
      </c>
      <c r="C34" s="191">
        <v>13183600</v>
      </c>
      <c r="E34" t="s">
        <v>4529</v>
      </c>
      <c r="F34" t="s">
        <v>4528</v>
      </c>
      <c r="G34" t="s">
        <v>399</v>
      </c>
      <c r="H34">
        <v>280</v>
      </c>
      <c r="J34" t="s">
        <v>22634</v>
      </c>
      <c r="K34" s="132" t="str">
        <f>IFERROR(IFERROR(INDEX(Кат!$O:$O,MATCH($C34,Кат!$I:$I,0)),INDEX(Торг!$L:$L,MATCH($C34,Торг!$I:$I,0))),"")</f>
        <v/>
      </c>
      <c r="L34" s="132" t="str">
        <f>IFERROR(IFERROR(INDEX(Кат!$A:$A,MATCH($C34,Кат!$I:$I,0)),INDEX(Торг!$A:$A,MATCH($C34,Торг!$I:$I,0))),"")</f>
        <v/>
      </c>
      <c r="M34" s="132" t="str">
        <f>IFERROR(IFERROR(INDEX(Кат!$B:$B,MATCH($C34,Кат!$I:$I,0)),INDEX(Торг!$B:$B,MATCH($C34,Торг!$I:$I,0))),"")</f>
        <v/>
      </c>
      <c r="N34" s="132" t="str">
        <f t="shared" si="0"/>
        <v>AJUSA 13183600</v>
      </c>
      <c r="O34" s="132" t="str">
        <f>IFERROR(IFERROR(INDEX(Кат!$B:$B,MATCH($N34,Кат!$I:$I,0)),INDEX(Торг!$B:$B,MATCH($N34,Торг!$I:$I,0))),"")</f>
        <v/>
      </c>
    </row>
    <row r="35" spans="1:15" outlineLevel="1">
      <c r="A35" t="s">
        <v>29242</v>
      </c>
      <c r="C35" s="191"/>
      <c r="E35" t="s">
        <v>29243</v>
      </c>
      <c r="J35" t="s">
        <v>22634</v>
      </c>
      <c r="K35" s="132" t="str">
        <f>IFERROR(IFERROR(INDEX(Кат!$O:$O,MATCH($C35,Кат!$I:$I,0)),INDEX(Торг!$L:$L,MATCH($C35,Торг!$I:$I,0))),"")</f>
        <v/>
      </c>
      <c r="L35" s="132" t="str">
        <f>IFERROR(IFERROR(INDEX(Кат!$A:$A,MATCH($C35,Кат!$I:$I,0)),INDEX(Торг!$A:$A,MATCH($C35,Торг!$I:$I,0))),"")</f>
        <v/>
      </c>
      <c r="M35" s="132" t="str">
        <f>IFERROR(IFERROR(INDEX(Кат!$B:$B,MATCH($C35,Кат!$I:$I,0)),INDEX(Торг!$B:$B,MATCH($C35,Торг!$I:$I,0))),"")</f>
        <v/>
      </c>
      <c r="N35" s="132" t="str">
        <f t="shared" si="0"/>
        <v xml:space="preserve"> </v>
      </c>
      <c r="O35" s="132" t="str">
        <f>IFERROR(IFERROR(INDEX(Кат!$B:$B,MATCH($N35,Кат!$I:$I,0)),INDEX(Торг!$B:$B,MATCH($N35,Торг!$I:$I,0))),"")</f>
        <v/>
      </c>
    </row>
    <row r="36" spans="1:15" outlineLevel="2">
      <c r="A36" t="s">
        <v>30681</v>
      </c>
      <c r="C36" s="191"/>
      <c r="E36" t="s">
        <v>30682</v>
      </c>
      <c r="J36" t="s">
        <v>22634</v>
      </c>
      <c r="K36" s="132" t="str">
        <f>IFERROR(IFERROR(INDEX(Кат!$O:$O,MATCH($C36,Кат!$I:$I,0)),INDEX(Торг!$L:$L,MATCH($C36,Торг!$I:$I,0))),"")</f>
        <v/>
      </c>
      <c r="L36" s="132" t="str">
        <f>IFERROR(IFERROR(INDEX(Кат!$A:$A,MATCH($C36,Кат!$I:$I,0)),INDEX(Торг!$A:$A,MATCH($C36,Торг!$I:$I,0))),"")</f>
        <v/>
      </c>
      <c r="M36" s="132" t="str">
        <f>IFERROR(IFERROR(INDEX(Кат!$B:$B,MATCH($C36,Кат!$I:$I,0)),INDEX(Торг!$B:$B,MATCH($C36,Торг!$I:$I,0))),"")</f>
        <v/>
      </c>
      <c r="N36" s="132" t="str">
        <f t="shared" si="0"/>
        <v xml:space="preserve"> </v>
      </c>
      <c r="O36" s="132" t="str">
        <f>IFERROR(IFERROR(INDEX(Кат!$B:$B,MATCH($N36,Кат!$I:$I,0)),INDEX(Торг!$B:$B,MATCH($N36,Торг!$I:$I,0))),"")</f>
        <v/>
      </c>
    </row>
    <row r="37" spans="1:15" outlineLevel="2">
      <c r="A37" t="s">
        <v>33837</v>
      </c>
      <c r="C37" s="191">
        <v>41000</v>
      </c>
      <c r="E37" t="s">
        <v>33838</v>
      </c>
      <c r="F37" t="s">
        <v>29243</v>
      </c>
      <c r="G37" t="s">
        <v>399</v>
      </c>
      <c r="H37">
        <v>280</v>
      </c>
      <c r="J37" t="s">
        <v>22634</v>
      </c>
      <c r="K37" s="132" t="str">
        <f>IFERROR(IFERROR(INDEX(Кат!$O:$O,MATCH($C37,Кат!$I:$I,0)),INDEX(Торг!$L:$L,MATCH($C37,Торг!$I:$I,0))),"")</f>
        <v/>
      </c>
      <c r="L37" s="132" t="str">
        <f>IFERROR(IFERROR(INDEX(Кат!$A:$A,MATCH($C37,Кат!$I:$I,0)),INDEX(Торг!$A:$A,MATCH($C37,Торг!$I:$I,0))),"")</f>
        <v/>
      </c>
      <c r="M37" s="132" t="str">
        <f>IFERROR(IFERROR(INDEX(Кат!$B:$B,MATCH($C37,Кат!$I:$I,0)),INDEX(Торг!$B:$B,MATCH($C37,Торг!$I:$I,0))),"")</f>
        <v/>
      </c>
      <c r="N37" s="132" t="str">
        <f t="shared" si="0"/>
        <v>ALCA 41000</v>
      </c>
      <c r="O37" s="132" t="str">
        <f>IFERROR(IFERROR(INDEX(Кат!$B:$B,MATCH($N37,Кат!$I:$I,0)),INDEX(Торг!$B:$B,MATCH($N37,Торг!$I:$I,0))),"")</f>
        <v/>
      </c>
    </row>
    <row r="38" spans="1:15" outlineLevel="2">
      <c r="A38" t="s">
        <v>33839</v>
      </c>
      <c r="C38" s="191">
        <v>43000</v>
      </c>
      <c r="E38" t="s">
        <v>33840</v>
      </c>
      <c r="F38" t="s">
        <v>29243</v>
      </c>
      <c r="G38" t="s">
        <v>399</v>
      </c>
      <c r="H38">
        <v>280</v>
      </c>
      <c r="J38" t="s">
        <v>22634</v>
      </c>
      <c r="K38" s="132" t="str">
        <f>IFERROR(IFERROR(INDEX(Кат!$O:$O,MATCH($C38,Кат!$I:$I,0)),INDEX(Торг!$L:$L,MATCH($C38,Торг!$I:$I,0))),"")</f>
        <v/>
      </c>
      <c r="L38" s="132" t="str">
        <f>IFERROR(IFERROR(INDEX(Кат!$A:$A,MATCH($C38,Кат!$I:$I,0)),INDEX(Торг!$A:$A,MATCH($C38,Торг!$I:$I,0))),"")</f>
        <v/>
      </c>
      <c r="M38" s="132" t="str">
        <f>IFERROR(IFERROR(INDEX(Кат!$B:$B,MATCH($C38,Кат!$I:$I,0)),INDEX(Торг!$B:$B,MATCH($C38,Торг!$I:$I,0))),"")</f>
        <v/>
      </c>
      <c r="N38" s="132" t="str">
        <f t="shared" si="0"/>
        <v>ALCA 43000</v>
      </c>
      <c r="O38" s="132" t="str">
        <f>IFERROR(IFERROR(INDEX(Кат!$B:$B,MATCH($N38,Кат!$I:$I,0)),INDEX(Торг!$B:$B,MATCH($N38,Торг!$I:$I,0))),"")</f>
        <v/>
      </c>
    </row>
    <row r="39" spans="1:15" outlineLevel="2">
      <c r="A39" t="s">
        <v>29248</v>
      </c>
      <c r="C39" s="191">
        <v>44000</v>
      </c>
      <c r="E39" t="s">
        <v>29249</v>
      </c>
      <c r="F39" t="s">
        <v>29243</v>
      </c>
      <c r="G39" t="s">
        <v>399</v>
      </c>
      <c r="H39">
        <v>280</v>
      </c>
      <c r="J39" t="s">
        <v>22634</v>
      </c>
      <c r="K39" s="132" t="str">
        <f>IFERROR(IFERROR(INDEX(Кат!$O:$O,MATCH($C39,Кат!$I:$I,0)),INDEX(Торг!$L:$L,MATCH($C39,Торг!$I:$I,0))),"")</f>
        <v/>
      </c>
      <c r="L39" s="132" t="str">
        <f>IFERROR(IFERROR(INDEX(Кат!$A:$A,MATCH($C39,Кат!$I:$I,0)),INDEX(Торг!$A:$A,MATCH($C39,Торг!$I:$I,0))),"")</f>
        <v/>
      </c>
      <c r="M39" s="132" t="str">
        <f>IFERROR(IFERROR(INDEX(Кат!$B:$B,MATCH($C39,Кат!$I:$I,0)),INDEX(Торг!$B:$B,MATCH($C39,Торг!$I:$I,0))),"")</f>
        <v/>
      </c>
      <c r="N39" s="132" t="str">
        <f t="shared" si="0"/>
        <v>ALCA 44000</v>
      </c>
      <c r="O39" s="132" t="str">
        <f>IFERROR(IFERROR(INDEX(Кат!$B:$B,MATCH($N39,Кат!$I:$I,0)),INDEX(Торг!$B:$B,MATCH($N39,Торг!$I:$I,0))),"")</f>
        <v/>
      </c>
    </row>
    <row r="40" spans="1:15" outlineLevel="2">
      <c r="A40" t="s">
        <v>29250</v>
      </c>
      <c r="C40" s="191">
        <v>45000</v>
      </c>
      <c r="E40" t="s">
        <v>29251</v>
      </c>
      <c r="F40" t="s">
        <v>29243</v>
      </c>
      <c r="G40" t="s">
        <v>399</v>
      </c>
      <c r="H40">
        <v>280</v>
      </c>
      <c r="J40" t="s">
        <v>22634</v>
      </c>
      <c r="K40" s="132" t="str">
        <f>IFERROR(IFERROR(INDEX(Кат!$O:$O,MATCH($C40,Кат!$I:$I,0)),INDEX(Торг!$L:$L,MATCH($C40,Торг!$I:$I,0))),"")</f>
        <v/>
      </c>
      <c r="L40" s="132" t="str">
        <f>IFERROR(IFERROR(INDEX(Кат!$A:$A,MATCH($C40,Кат!$I:$I,0)),INDEX(Торг!$A:$A,MATCH($C40,Торг!$I:$I,0))),"")</f>
        <v/>
      </c>
      <c r="M40" s="132" t="str">
        <f>IFERROR(IFERROR(INDEX(Кат!$B:$B,MATCH($C40,Кат!$I:$I,0)),INDEX(Торг!$B:$B,MATCH($C40,Торг!$I:$I,0))),"")</f>
        <v/>
      </c>
      <c r="N40" s="132" t="str">
        <f t="shared" si="0"/>
        <v>ALCA 45000</v>
      </c>
      <c r="O40" s="132" t="str">
        <f>IFERROR(IFERROR(INDEX(Кат!$B:$B,MATCH($N40,Кат!$I:$I,0)),INDEX(Торг!$B:$B,MATCH($N40,Торг!$I:$I,0))),"")</f>
        <v/>
      </c>
    </row>
    <row r="41" spans="1:15" outlineLevel="2">
      <c r="A41" t="s">
        <v>29252</v>
      </c>
      <c r="C41" s="191">
        <v>46000</v>
      </c>
      <c r="E41" t="s">
        <v>29253</v>
      </c>
      <c r="F41" t="s">
        <v>29243</v>
      </c>
      <c r="G41" t="s">
        <v>399</v>
      </c>
      <c r="H41">
        <v>290</v>
      </c>
      <c r="J41" t="s">
        <v>22634</v>
      </c>
      <c r="K41" s="132" t="str">
        <f>IFERROR(IFERROR(INDEX(Кат!$O:$O,MATCH($C41,Кат!$I:$I,0)),INDEX(Торг!$L:$L,MATCH($C41,Торг!$I:$I,0))),"")</f>
        <v/>
      </c>
      <c r="L41" s="132" t="str">
        <f>IFERROR(IFERROR(INDEX(Кат!$A:$A,MATCH($C41,Кат!$I:$I,0)),INDEX(Торг!$A:$A,MATCH($C41,Торг!$I:$I,0))),"")</f>
        <v/>
      </c>
      <c r="M41" s="132" t="str">
        <f>IFERROR(IFERROR(INDEX(Кат!$B:$B,MATCH($C41,Кат!$I:$I,0)),INDEX(Торг!$B:$B,MATCH($C41,Торг!$I:$I,0))),"")</f>
        <v/>
      </c>
      <c r="N41" s="132" t="str">
        <f t="shared" si="0"/>
        <v>ALCA 46000</v>
      </c>
      <c r="O41" s="132" t="str">
        <f>IFERROR(IFERROR(INDEX(Кат!$B:$B,MATCH($N41,Кат!$I:$I,0)),INDEX(Торг!$B:$B,MATCH($N41,Торг!$I:$I,0))),"")</f>
        <v/>
      </c>
    </row>
    <row r="42" spans="1:15" outlineLevel="1">
      <c r="A42" t="s">
        <v>29254</v>
      </c>
      <c r="C42" s="191">
        <v>47000</v>
      </c>
      <c r="E42" t="s">
        <v>29255</v>
      </c>
      <c r="F42" t="s">
        <v>29243</v>
      </c>
      <c r="G42" t="s">
        <v>399</v>
      </c>
      <c r="H42">
        <v>300</v>
      </c>
      <c r="J42" t="s">
        <v>22634</v>
      </c>
      <c r="K42" s="132" t="str">
        <f>IFERROR(IFERROR(INDEX(Кат!$O:$O,MATCH($C42,Кат!$I:$I,0)),INDEX(Торг!$L:$L,MATCH($C42,Торг!$I:$I,0))),"")</f>
        <v/>
      </c>
      <c r="L42" s="132" t="str">
        <f>IFERROR(IFERROR(INDEX(Кат!$A:$A,MATCH($C42,Кат!$I:$I,0)),INDEX(Торг!$A:$A,MATCH($C42,Торг!$I:$I,0))),"")</f>
        <v/>
      </c>
      <c r="M42" s="132" t="str">
        <f>IFERROR(IFERROR(INDEX(Кат!$B:$B,MATCH($C42,Кат!$I:$I,0)),INDEX(Торг!$B:$B,MATCH($C42,Торг!$I:$I,0))),"")</f>
        <v/>
      </c>
      <c r="N42" s="132" t="str">
        <f t="shared" si="0"/>
        <v>ALCA 47000</v>
      </c>
      <c r="O42" s="132" t="str">
        <f>IFERROR(IFERROR(INDEX(Кат!$B:$B,MATCH($N42,Кат!$I:$I,0)),INDEX(Торг!$B:$B,MATCH($N42,Торг!$I:$I,0))),"")</f>
        <v/>
      </c>
    </row>
    <row r="43" spans="1:15" outlineLevel="2">
      <c r="A43" t="s">
        <v>29256</v>
      </c>
      <c r="C43" s="191">
        <v>48000</v>
      </c>
      <c r="E43" t="s">
        <v>29257</v>
      </c>
      <c r="F43" t="s">
        <v>29243</v>
      </c>
      <c r="G43" t="s">
        <v>399</v>
      </c>
      <c r="H43">
        <v>300</v>
      </c>
      <c r="J43" t="s">
        <v>22634</v>
      </c>
      <c r="K43" s="132" t="str">
        <f>IFERROR(IFERROR(INDEX(Кат!$O:$O,MATCH($C43,Кат!$I:$I,0)),INDEX(Торг!$L:$L,MATCH($C43,Торг!$I:$I,0))),"")</f>
        <v/>
      </c>
      <c r="L43" s="132" t="str">
        <f>IFERROR(IFERROR(INDEX(Кат!$A:$A,MATCH($C43,Кат!$I:$I,0)),INDEX(Торг!$A:$A,MATCH($C43,Торг!$I:$I,0))),"")</f>
        <v/>
      </c>
      <c r="M43" s="132" t="str">
        <f>IFERROR(IFERROR(INDEX(Кат!$B:$B,MATCH($C43,Кат!$I:$I,0)),INDEX(Торг!$B:$B,MATCH($C43,Торг!$I:$I,0))),"")</f>
        <v/>
      </c>
      <c r="N43" s="132" t="str">
        <f t="shared" si="0"/>
        <v>ALCA 48000</v>
      </c>
      <c r="O43" s="132" t="str">
        <f>IFERROR(IFERROR(INDEX(Кат!$B:$B,MATCH($N43,Кат!$I:$I,0)),INDEX(Торг!$B:$B,MATCH($N43,Торг!$I:$I,0))),"")</f>
        <v/>
      </c>
    </row>
    <row r="44" spans="1:15" outlineLevel="2">
      <c r="A44" t="s">
        <v>29258</v>
      </c>
      <c r="C44" s="191">
        <v>49000</v>
      </c>
      <c r="E44" t="s">
        <v>29259</v>
      </c>
      <c r="F44" t="s">
        <v>29243</v>
      </c>
      <c r="G44" t="s">
        <v>399</v>
      </c>
      <c r="H44">
        <v>300</v>
      </c>
      <c r="J44" t="s">
        <v>22634</v>
      </c>
      <c r="K44" s="132" t="str">
        <f>IFERROR(IFERROR(INDEX(Кат!$O:$O,MATCH($C44,Кат!$I:$I,0)),INDEX(Торг!$L:$L,MATCH($C44,Торг!$I:$I,0))),"")</f>
        <v/>
      </c>
      <c r="L44" s="132" t="str">
        <f>IFERROR(IFERROR(INDEX(Кат!$A:$A,MATCH($C44,Кат!$I:$I,0)),INDEX(Торг!$A:$A,MATCH($C44,Торг!$I:$I,0))),"")</f>
        <v/>
      </c>
      <c r="M44" s="132" t="str">
        <f>IFERROR(IFERROR(INDEX(Кат!$B:$B,MATCH($C44,Кат!$I:$I,0)),INDEX(Торг!$B:$B,MATCH($C44,Торг!$I:$I,0))),"")</f>
        <v/>
      </c>
      <c r="N44" s="132" t="str">
        <f t="shared" si="0"/>
        <v>ALCA 49000</v>
      </c>
      <c r="O44" s="132" t="str">
        <f>IFERROR(IFERROR(INDEX(Кат!$B:$B,MATCH($N44,Кат!$I:$I,0)),INDEX(Торг!$B:$B,MATCH($N44,Торг!$I:$I,0))),"")</f>
        <v/>
      </c>
    </row>
    <row r="45" spans="1:15" outlineLevel="2">
      <c r="A45" t="s">
        <v>29260</v>
      </c>
      <c r="C45" s="191">
        <v>50000</v>
      </c>
      <c r="E45" t="s">
        <v>29261</v>
      </c>
      <c r="F45" t="s">
        <v>29243</v>
      </c>
      <c r="G45" t="s">
        <v>399</v>
      </c>
      <c r="H45">
        <v>310</v>
      </c>
      <c r="J45" t="s">
        <v>22634</v>
      </c>
      <c r="K45" s="132" t="str">
        <f>IFERROR(IFERROR(INDEX(Кат!$O:$O,MATCH($C45,Кат!$I:$I,0)),INDEX(Торг!$L:$L,MATCH($C45,Торг!$I:$I,0))),"")</f>
        <v/>
      </c>
      <c r="L45" s="132" t="str">
        <f>IFERROR(IFERROR(INDEX(Кат!$A:$A,MATCH($C45,Кат!$I:$I,0)),INDEX(Торг!$A:$A,MATCH($C45,Торг!$I:$I,0))),"")</f>
        <v/>
      </c>
      <c r="M45" s="132" t="str">
        <f>IFERROR(IFERROR(INDEX(Кат!$B:$B,MATCH($C45,Кат!$I:$I,0)),INDEX(Торг!$B:$B,MATCH($C45,Торг!$I:$I,0))),"")</f>
        <v/>
      </c>
      <c r="N45" s="132" t="str">
        <f t="shared" si="0"/>
        <v>ALCA 50000</v>
      </c>
      <c r="O45" s="132" t="str">
        <f>IFERROR(IFERROR(INDEX(Кат!$B:$B,MATCH($N45,Кат!$I:$I,0)),INDEX(Торг!$B:$B,MATCH($N45,Торг!$I:$I,0))),"")</f>
        <v/>
      </c>
    </row>
    <row r="46" spans="1:15" outlineLevel="2">
      <c r="A46" t="s">
        <v>29262</v>
      </c>
      <c r="C46" s="191">
        <v>51000</v>
      </c>
      <c r="E46" t="s">
        <v>29263</v>
      </c>
      <c r="F46" t="s">
        <v>29243</v>
      </c>
      <c r="G46" t="s">
        <v>399</v>
      </c>
      <c r="H46">
        <v>330</v>
      </c>
      <c r="J46" t="s">
        <v>22634</v>
      </c>
      <c r="K46" s="132" t="str">
        <f>IFERROR(IFERROR(INDEX(Кат!$O:$O,MATCH($C46,Кат!$I:$I,0)),INDEX(Торг!$L:$L,MATCH($C46,Торг!$I:$I,0))),"")</f>
        <v/>
      </c>
      <c r="L46" s="132" t="str">
        <f>IFERROR(IFERROR(INDEX(Кат!$A:$A,MATCH($C46,Кат!$I:$I,0)),INDEX(Торг!$A:$A,MATCH($C46,Торг!$I:$I,0))),"")</f>
        <v/>
      </c>
      <c r="M46" s="132" t="str">
        <f>IFERROR(IFERROR(INDEX(Кат!$B:$B,MATCH($C46,Кат!$I:$I,0)),INDEX(Торг!$B:$B,MATCH($C46,Торг!$I:$I,0))),"")</f>
        <v/>
      </c>
      <c r="N46" s="132" t="str">
        <f t="shared" si="0"/>
        <v>ALCA 51000</v>
      </c>
      <c r="O46" s="132" t="str">
        <f>IFERROR(IFERROR(INDEX(Кат!$B:$B,MATCH($N46,Кат!$I:$I,0)),INDEX(Торг!$B:$B,MATCH($N46,Торг!$I:$I,0))),"")</f>
        <v/>
      </c>
    </row>
    <row r="47" spans="1:15" outlineLevel="2">
      <c r="A47" t="s">
        <v>29264</v>
      </c>
      <c r="C47" s="191">
        <v>52000</v>
      </c>
      <c r="E47" t="s">
        <v>29265</v>
      </c>
      <c r="F47" t="s">
        <v>29243</v>
      </c>
      <c r="G47" t="s">
        <v>399</v>
      </c>
      <c r="H47">
        <v>330</v>
      </c>
      <c r="J47" t="s">
        <v>22634</v>
      </c>
      <c r="K47" s="132" t="str">
        <f>IFERROR(IFERROR(INDEX(Кат!$O:$O,MATCH($C47,Кат!$I:$I,0)),INDEX(Торг!$L:$L,MATCH($C47,Торг!$I:$I,0))),"")</f>
        <v/>
      </c>
      <c r="L47" s="132" t="str">
        <f>IFERROR(IFERROR(INDEX(Кат!$A:$A,MATCH($C47,Кат!$I:$I,0)),INDEX(Торг!$A:$A,MATCH($C47,Торг!$I:$I,0))),"")</f>
        <v/>
      </c>
      <c r="M47" s="132" t="str">
        <f>IFERROR(IFERROR(INDEX(Кат!$B:$B,MATCH($C47,Кат!$I:$I,0)),INDEX(Торг!$B:$B,MATCH($C47,Торг!$I:$I,0))),"")</f>
        <v/>
      </c>
      <c r="N47" s="132" t="str">
        <f t="shared" si="0"/>
        <v>ALCA 52000</v>
      </c>
      <c r="O47" s="132" t="str">
        <f>IFERROR(IFERROR(INDEX(Кат!$B:$B,MATCH($N47,Кат!$I:$I,0)),INDEX(Торг!$B:$B,MATCH($N47,Торг!$I:$I,0))),"")</f>
        <v/>
      </c>
    </row>
    <row r="48" spans="1:15" outlineLevel="2">
      <c r="A48" t="s">
        <v>29266</v>
      </c>
      <c r="C48" s="191">
        <v>54000</v>
      </c>
      <c r="E48" t="s">
        <v>29267</v>
      </c>
      <c r="F48" t="s">
        <v>29243</v>
      </c>
      <c r="G48" t="s">
        <v>399</v>
      </c>
      <c r="H48">
        <v>340</v>
      </c>
      <c r="J48" t="s">
        <v>22634</v>
      </c>
      <c r="K48" s="132" t="str">
        <f>IFERROR(IFERROR(INDEX(Кат!$O:$O,MATCH($C48,Кат!$I:$I,0)),INDEX(Торг!$L:$L,MATCH($C48,Торг!$I:$I,0))),"")</f>
        <v/>
      </c>
      <c r="L48" s="132" t="str">
        <f>IFERROR(IFERROR(INDEX(Кат!$A:$A,MATCH($C48,Кат!$I:$I,0)),INDEX(Торг!$A:$A,MATCH($C48,Торг!$I:$I,0))),"")</f>
        <v/>
      </c>
      <c r="M48" s="132" t="str">
        <f>IFERROR(IFERROR(INDEX(Кат!$B:$B,MATCH($C48,Кат!$I:$I,0)),INDEX(Торг!$B:$B,MATCH($C48,Торг!$I:$I,0))),"")</f>
        <v/>
      </c>
      <c r="N48" s="132" t="str">
        <f t="shared" si="0"/>
        <v>ALCA 54000</v>
      </c>
      <c r="O48" s="132" t="str">
        <f>IFERROR(IFERROR(INDEX(Кат!$B:$B,MATCH($N48,Кат!$I:$I,0)),INDEX(Торг!$B:$B,MATCH($N48,Торг!$I:$I,0))),"")</f>
        <v/>
      </c>
    </row>
    <row r="49" spans="1:15" outlineLevel="2">
      <c r="A49" t="s">
        <v>29268</v>
      </c>
      <c r="C49" s="191">
        <v>56000</v>
      </c>
      <c r="E49" t="s">
        <v>29269</v>
      </c>
      <c r="F49" t="s">
        <v>29243</v>
      </c>
      <c r="G49" t="s">
        <v>399</v>
      </c>
      <c r="H49">
        <v>360</v>
      </c>
      <c r="J49" t="s">
        <v>22634</v>
      </c>
      <c r="K49" s="132" t="str">
        <f>IFERROR(IFERROR(INDEX(Кат!$O:$O,MATCH($C49,Кат!$I:$I,0)),INDEX(Торг!$L:$L,MATCH($C49,Торг!$I:$I,0))),"")</f>
        <v/>
      </c>
      <c r="L49" s="132" t="str">
        <f>IFERROR(IFERROR(INDEX(Кат!$A:$A,MATCH($C49,Кат!$I:$I,0)),INDEX(Торг!$A:$A,MATCH($C49,Торг!$I:$I,0))),"")</f>
        <v/>
      </c>
      <c r="M49" s="132" t="str">
        <f>IFERROR(IFERROR(INDEX(Кат!$B:$B,MATCH($C49,Кат!$I:$I,0)),INDEX(Торг!$B:$B,MATCH($C49,Торг!$I:$I,0))),"")</f>
        <v/>
      </c>
      <c r="N49" s="132" t="str">
        <f t="shared" si="0"/>
        <v>ALCA 56000</v>
      </c>
      <c r="O49" s="132" t="str">
        <f>IFERROR(IFERROR(INDEX(Кат!$B:$B,MATCH($N49,Кат!$I:$I,0)),INDEX(Торг!$B:$B,MATCH($N49,Торг!$I:$I,0))),"")</f>
        <v/>
      </c>
    </row>
    <row r="50" spans="1:15" outlineLevel="2">
      <c r="A50" t="s">
        <v>32512</v>
      </c>
      <c r="C50" s="191"/>
      <c r="E50" t="s">
        <v>32513</v>
      </c>
      <c r="J50" t="s">
        <v>22634</v>
      </c>
      <c r="K50" s="132" t="str">
        <f>IFERROR(IFERROR(INDEX(Кат!$O:$O,MATCH($C50,Кат!$I:$I,0)),INDEX(Торг!$L:$L,MATCH($C50,Торг!$I:$I,0))),"")</f>
        <v/>
      </c>
      <c r="L50" s="132" t="str">
        <f>IFERROR(IFERROR(INDEX(Кат!$A:$A,MATCH($C50,Кат!$I:$I,0)),INDEX(Торг!$A:$A,MATCH($C50,Торг!$I:$I,0))),"")</f>
        <v/>
      </c>
      <c r="M50" s="132" t="str">
        <f>IFERROR(IFERROR(INDEX(Кат!$B:$B,MATCH($C50,Кат!$I:$I,0)),INDEX(Торг!$B:$B,MATCH($C50,Торг!$I:$I,0))),"")</f>
        <v/>
      </c>
      <c r="N50" s="132" t="str">
        <f t="shared" si="0"/>
        <v xml:space="preserve"> </v>
      </c>
      <c r="O50" s="132" t="str">
        <f>IFERROR(IFERROR(INDEX(Кат!$B:$B,MATCH($N50,Кат!$I:$I,0)),INDEX(Торг!$B:$B,MATCH($N50,Торг!$I:$I,0))),"")</f>
        <v/>
      </c>
    </row>
    <row r="51" spans="1:15" outlineLevel="2">
      <c r="A51" t="s">
        <v>32514</v>
      </c>
      <c r="C51" s="191">
        <v>66000</v>
      </c>
      <c r="E51" t="s">
        <v>32515</v>
      </c>
      <c r="F51" t="s">
        <v>29243</v>
      </c>
      <c r="G51" t="s">
        <v>399</v>
      </c>
      <c r="H51">
        <v>580</v>
      </c>
      <c r="J51" t="s">
        <v>22634</v>
      </c>
      <c r="K51" s="132" t="str">
        <f>IFERROR(IFERROR(INDEX(Кат!$O:$O,MATCH($C51,Кат!$I:$I,0)),INDEX(Торг!$L:$L,MATCH($C51,Торг!$I:$I,0))),"")</f>
        <v/>
      </c>
      <c r="L51" s="132" t="str">
        <f>IFERROR(IFERROR(INDEX(Кат!$A:$A,MATCH($C51,Кат!$I:$I,0)),INDEX(Торг!$A:$A,MATCH($C51,Торг!$I:$I,0))),"")</f>
        <v/>
      </c>
      <c r="M51" s="132" t="str">
        <f>IFERROR(IFERROR(INDEX(Кат!$B:$B,MATCH($C51,Кат!$I:$I,0)),INDEX(Торг!$B:$B,MATCH($C51,Торг!$I:$I,0))),"")</f>
        <v/>
      </c>
      <c r="N51" s="132" t="str">
        <f t="shared" si="0"/>
        <v>ALCA 66000</v>
      </c>
      <c r="O51" s="132" t="str">
        <f>IFERROR(IFERROR(INDEX(Кат!$B:$B,MATCH($N51,Кат!$I:$I,0)),INDEX(Торг!$B:$B,MATCH($N51,Торг!$I:$I,0))),"")</f>
        <v/>
      </c>
    </row>
    <row r="52" spans="1:15" outlineLevel="2">
      <c r="A52" t="s">
        <v>32516</v>
      </c>
      <c r="C52" s="191">
        <v>68000</v>
      </c>
      <c r="E52" t="s">
        <v>32517</v>
      </c>
      <c r="F52" t="s">
        <v>29243</v>
      </c>
      <c r="G52" t="s">
        <v>399</v>
      </c>
      <c r="H52">
        <v>610</v>
      </c>
      <c r="J52" t="s">
        <v>22634</v>
      </c>
      <c r="K52" s="132" t="str">
        <f>IFERROR(IFERROR(INDEX(Кат!$O:$O,MATCH($C52,Кат!$I:$I,0)),INDEX(Торг!$L:$L,MATCH($C52,Торг!$I:$I,0))),"")</f>
        <v/>
      </c>
      <c r="L52" s="132" t="str">
        <f>IFERROR(IFERROR(INDEX(Кат!$A:$A,MATCH($C52,Кат!$I:$I,0)),INDEX(Торг!$A:$A,MATCH($C52,Торг!$I:$I,0))),"")</f>
        <v/>
      </c>
      <c r="M52" s="132" t="str">
        <f>IFERROR(IFERROR(INDEX(Кат!$B:$B,MATCH($C52,Кат!$I:$I,0)),INDEX(Торг!$B:$B,MATCH($C52,Торг!$I:$I,0))),"")</f>
        <v/>
      </c>
      <c r="N52" s="132" t="str">
        <f t="shared" si="0"/>
        <v>ALCA 68000</v>
      </c>
      <c r="O52" s="132" t="str">
        <f>IFERROR(IFERROR(INDEX(Кат!$B:$B,MATCH($N52,Кат!$I:$I,0)),INDEX(Торг!$B:$B,MATCH($N52,Торг!$I:$I,0))),"")</f>
        <v/>
      </c>
    </row>
    <row r="53" spans="1:15" outlineLevel="1">
      <c r="A53" t="s">
        <v>32518</v>
      </c>
      <c r="C53" s="191">
        <v>69000</v>
      </c>
      <c r="E53" t="s">
        <v>32519</v>
      </c>
      <c r="F53" t="s">
        <v>29243</v>
      </c>
      <c r="G53" t="s">
        <v>399</v>
      </c>
      <c r="H53">
        <v>640</v>
      </c>
      <c r="J53" t="s">
        <v>22634</v>
      </c>
      <c r="K53" s="132" t="str">
        <f>IFERROR(IFERROR(INDEX(Кат!$O:$O,MATCH($C53,Кат!$I:$I,0)),INDEX(Торг!$L:$L,MATCH($C53,Торг!$I:$I,0))),"")</f>
        <v/>
      </c>
      <c r="L53" s="132" t="str">
        <f>IFERROR(IFERROR(INDEX(Кат!$A:$A,MATCH($C53,Кат!$I:$I,0)),INDEX(Торг!$A:$A,MATCH($C53,Торг!$I:$I,0))),"")</f>
        <v/>
      </c>
      <c r="M53" s="132" t="str">
        <f>IFERROR(IFERROR(INDEX(Кат!$B:$B,MATCH($C53,Кат!$I:$I,0)),INDEX(Торг!$B:$B,MATCH($C53,Торг!$I:$I,0))),"")</f>
        <v/>
      </c>
      <c r="N53" s="132" t="str">
        <f t="shared" si="0"/>
        <v>ALCA 69000</v>
      </c>
      <c r="O53" s="132" t="str">
        <f>IFERROR(IFERROR(INDEX(Кат!$B:$B,MATCH($N53,Кат!$I:$I,0)),INDEX(Торг!$B:$B,MATCH($N53,Торг!$I:$I,0))),"")</f>
        <v/>
      </c>
    </row>
    <row r="54" spans="1:15" outlineLevel="2">
      <c r="A54" t="s">
        <v>32520</v>
      </c>
      <c r="C54" s="191">
        <v>70000</v>
      </c>
      <c r="E54" t="s">
        <v>32521</v>
      </c>
      <c r="F54" t="s">
        <v>29243</v>
      </c>
      <c r="G54" t="s">
        <v>399</v>
      </c>
      <c r="H54">
        <v>640</v>
      </c>
      <c r="J54" t="s">
        <v>22634</v>
      </c>
      <c r="K54" s="132" t="str">
        <f>IFERROR(IFERROR(INDEX(Кат!$O:$O,MATCH($C54,Кат!$I:$I,0)),INDEX(Торг!$L:$L,MATCH($C54,Торг!$I:$I,0))),"")</f>
        <v/>
      </c>
      <c r="L54" s="132" t="str">
        <f>IFERROR(IFERROR(INDEX(Кат!$A:$A,MATCH($C54,Кат!$I:$I,0)),INDEX(Торг!$A:$A,MATCH($C54,Торг!$I:$I,0))),"")</f>
        <v/>
      </c>
      <c r="M54" s="132" t="str">
        <f>IFERROR(IFERROR(INDEX(Кат!$B:$B,MATCH($C54,Кат!$I:$I,0)),INDEX(Торг!$B:$B,MATCH($C54,Торг!$I:$I,0))),"")</f>
        <v/>
      </c>
      <c r="N54" s="132" t="str">
        <f t="shared" si="0"/>
        <v>ALCA 70000</v>
      </c>
      <c r="O54" s="132" t="str">
        <f>IFERROR(IFERROR(INDEX(Кат!$B:$B,MATCH($N54,Кат!$I:$I,0)),INDEX(Торг!$B:$B,MATCH($N54,Торг!$I:$I,0))),"")</f>
        <v/>
      </c>
    </row>
    <row r="55" spans="1:15" outlineLevel="2">
      <c r="A55" t="s">
        <v>32522</v>
      </c>
      <c r="C55" s="191">
        <v>74000</v>
      </c>
      <c r="E55" t="s">
        <v>32523</v>
      </c>
      <c r="F55" t="s">
        <v>29243</v>
      </c>
      <c r="G55" t="s">
        <v>399</v>
      </c>
      <c r="H55">
        <v>680</v>
      </c>
      <c r="J55" t="s">
        <v>22634</v>
      </c>
      <c r="K55" s="132" t="str">
        <f>IFERROR(IFERROR(INDEX(Кат!$O:$O,MATCH($C55,Кат!$I:$I,0)),INDEX(Торг!$L:$L,MATCH($C55,Торг!$I:$I,0))),"")</f>
        <v/>
      </c>
      <c r="L55" s="132" t="str">
        <f>IFERROR(IFERROR(INDEX(Кат!$A:$A,MATCH($C55,Кат!$I:$I,0)),INDEX(Торг!$A:$A,MATCH($C55,Торг!$I:$I,0))),"")</f>
        <v/>
      </c>
      <c r="M55" s="132" t="str">
        <f>IFERROR(IFERROR(INDEX(Кат!$B:$B,MATCH($C55,Кат!$I:$I,0)),INDEX(Торг!$B:$B,MATCH($C55,Торг!$I:$I,0))),"")</f>
        <v/>
      </c>
      <c r="N55" s="132" t="str">
        <f t="shared" si="0"/>
        <v>ALCA 74000</v>
      </c>
      <c r="O55" s="132" t="str">
        <f>IFERROR(IFERROR(INDEX(Кат!$B:$B,MATCH($N55,Кат!$I:$I,0)),INDEX(Торг!$B:$B,MATCH($N55,Торг!$I:$I,0))),"")</f>
        <v/>
      </c>
    </row>
    <row r="56" spans="1:15" outlineLevel="2">
      <c r="A56" t="s">
        <v>30683</v>
      </c>
      <c r="C56" s="191"/>
      <c r="E56" t="s">
        <v>30684</v>
      </c>
      <c r="J56" t="s">
        <v>22634</v>
      </c>
      <c r="K56" s="132" t="str">
        <f>IFERROR(IFERROR(INDEX(Кат!$O:$O,MATCH($C56,Кат!$I:$I,0)),INDEX(Торг!$L:$L,MATCH($C56,Торг!$I:$I,0))),"")</f>
        <v/>
      </c>
      <c r="L56" s="132" t="str">
        <f>IFERROR(IFERROR(INDEX(Кат!$A:$A,MATCH($C56,Кат!$I:$I,0)),INDEX(Торг!$A:$A,MATCH($C56,Торг!$I:$I,0))),"")</f>
        <v/>
      </c>
      <c r="M56" s="132" t="str">
        <f>IFERROR(IFERROR(INDEX(Кат!$B:$B,MATCH($C56,Кат!$I:$I,0)),INDEX(Торг!$B:$B,MATCH($C56,Торг!$I:$I,0))),"")</f>
        <v/>
      </c>
      <c r="N56" s="132" t="str">
        <f t="shared" si="0"/>
        <v xml:space="preserve"> </v>
      </c>
      <c r="O56" s="132" t="str">
        <f>IFERROR(IFERROR(INDEX(Кат!$B:$B,MATCH($N56,Кат!$I:$I,0)),INDEX(Торг!$B:$B,MATCH($N56,Торг!$I:$I,0))),"")</f>
        <v/>
      </c>
    </row>
    <row r="57" spans="1:15" outlineLevel="1">
      <c r="A57" t="s">
        <v>30685</v>
      </c>
      <c r="C57" s="191">
        <v>150140</v>
      </c>
      <c r="E57" t="s">
        <v>30686</v>
      </c>
      <c r="F57" t="s">
        <v>29243</v>
      </c>
      <c r="G57" t="s">
        <v>399</v>
      </c>
      <c r="H57">
        <v>150</v>
      </c>
      <c r="J57" t="s">
        <v>22634</v>
      </c>
      <c r="K57" s="132" t="str">
        <f>IFERROR(IFERROR(INDEX(Кат!$O:$O,MATCH($C57,Кат!$I:$I,0)),INDEX(Торг!$L:$L,MATCH($C57,Торг!$I:$I,0))),"")</f>
        <v/>
      </c>
      <c r="L57" s="132" t="str">
        <f>IFERROR(IFERROR(INDEX(Кат!$A:$A,MATCH($C57,Кат!$I:$I,0)),INDEX(Торг!$A:$A,MATCH($C57,Торг!$I:$I,0))),"")</f>
        <v/>
      </c>
      <c r="M57" s="132" t="str">
        <f>IFERROR(IFERROR(INDEX(Кат!$B:$B,MATCH($C57,Кат!$I:$I,0)),INDEX(Торг!$B:$B,MATCH($C57,Торг!$I:$I,0))),"")</f>
        <v/>
      </c>
      <c r="N57" s="132" t="str">
        <f t="shared" si="0"/>
        <v>ALCA 150140</v>
      </c>
      <c r="O57" s="132" t="str">
        <f>IFERROR(IFERROR(INDEX(Кат!$B:$B,MATCH($N57,Кат!$I:$I,0)),INDEX(Торг!$B:$B,MATCH($N57,Торг!$I:$I,0))),"")</f>
        <v/>
      </c>
    </row>
    <row r="58" spans="1:15" outlineLevel="2">
      <c r="A58" t="s">
        <v>30687</v>
      </c>
      <c r="C58" s="191">
        <v>150160</v>
      </c>
      <c r="E58" t="s">
        <v>30688</v>
      </c>
      <c r="F58" t="s">
        <v>29243</v>
      </c>
      <c r="G58" t="s">
        <v>399</v>
      </c>
      <c r="H58">
        <v>160</v>
      </c>
      <c r="J58" t="s">
        <v>22634</v>
      </c>
      <c r="K58" s="132" t="str">
        <f>IFERROR(IFERROR(INDEX(Кат!$O:$O,MATCH($C58,Кат!$I:$I,0)),INDEX(Торг!$L:$L,MATCH($C58,Торг!$I:$I,0))),"")</f>
        <v/>
      </c>
      <c r="L58" s="132" t="str">
        <f>IFERROR(IFERROR(INDEX(Кат!$A:$A,MATCH($C58,Кат!$I:$I,0)),INDEX(Торг!$A:$A,MATCH($C58,Торг!$I:$I,0))),"")</f>
        <v/>
      </c>
      <c r="M58" s="132" t="str">
        <f>IFERROR(IFERROR(INDEX(Кат!$B:$B,MATCH($C58,Кат!$I:$I,0)),INDEX(Торг!$B:$B,MATCH($C58,Торг!$I:$I,0))),"")</f>
        <v/>
      </c>
      <c r="N58" s="132" t="str">
        <f t="shared" si="0"/>
        <v>ALCA 150160</v>
      </c>
      <c r="O58" s="132" t="str">
        <f>IFERROR(IFERROR(INDEX(Кат!$B:$B,MATCH($N58,Кат!$I:$I,0)),INDEX(Торг!$B:$B,MATCH($N58,Торг!$I:$I,0))),"")</f>
        <v/>
      </c>
    </row>
    <row r="59" spans="1:15" outlineLevel="2">
      <c r="A59" t="s">
        <v>30689</v>
      </c>
      <c r="C59" s="191">
        <v>150180</v>
      </c>
      <c r="E59" t="s">
        <v>30690</v>
      </c>
      <c r="F59" t="s">
        <v>29243</v>
      </c>
      <c r="G59" t="s">
        <v>399</v>
      </c>
      <c r="H59">
        <v>180</v>
      </c>
      <c r="J59" t="s">
        <v>22634</v>
      </c>
      <c r="K59" s="132" t="str">
        <f>IFERROR(IFERROR(INDEX(Кат!$O:$O,MATCH($C59,Кат!$I:$I,0)),INDEX(Торг!$L:$L,MATCH($C59,Торг!$I:$I,0))),"")</f>
        <v/>
      </c>
      <c r="L59" s="132" t="str">
        <f>IFERROR(IFERROR(INDEX(Кат!$A:$A,MATCH($C59,Кат!$I:$I,0)),INDEX(Торг!$A:$A,MATCH($C59,Торг!$I:$I,0))),"")</f>
        <v/>
      </c>
      <c r="M59" s="132" t="str">
        <f>IFERROR(IFERROR(INDEX(Кат!$B:$B,MATCH($C59,Кат!$I:$I,0)),INDEX(Торг!$B:$B,MATCH($C59,Торг!$I:$I,0))),"")</f>
        <v/>
      </c>
      <c r="N59" s="132" t="str">
        <f t="shared" si="0"/>
        <v>ALCA 150180</v>
      </c>
      <c r="O59" s="132" t="str">
        <f>IFERROR(IFERROR(INDEX(Кат!$B:$B,MATCH($N59,Кат!$I:$I,0)),INDEX(Торг!$B:$B,MATCH($N59,Торг!$I:$I,0))),"")</f>
        <v/>
      </c>
    </row>
    <row r="60" spans="1:15">
      <c r="A60" t="s">
        <v>30691</v>
      </c>
      <c r="C60" s="191">
        <v>150240</v>
      </c>
      <c r="E60" t="s">
        <v>30692</v>
      </c>
      <c r="F60" t="s">
        <v>29243</v>
      </c>
      <c r="G60" t="s">
        <v>399</v>
      </c>
      <c r="H60">
        <v>210</v>
      </c>
      <c r="J60" t="s">
        <v>22634</v>
      </c>
      <c r="K60" s="132" t="str">
        <f>IFERROR(IFERROR(INDEX(Кат!$O:$O,MATCH($C60,Кат!$I:$I,0)),INDEX(Торг!$L:$L,MATCH($C60,Торг!$I:$I,0))),"")</f>
        <v/>
      </c>
      <c r="L60" s="132" t="str">
        <f>IFERROR(IFERROR(INDEX(Кат!$A:$A,MATCH($C60,Кат!$I:$I,0)),INDEX(Торг!$A:$A,MATCH($C60,Торг!$I:$I,0))),"")</f>
        <v/>
      </c>
      <c r="M60" s="132" t="str">
        <f>IFERROR(IFERROR(INDEX(Кат!$B:$B,MATCH($C60,Кат!$I:$I,0)),INDEX(Торг!$B:$B,MATCH($C60,Торг!$I:$I,0))),"")</f>
        <v/>
      </c>
      <c r="N60" s="132" t="str">
        <f t="shared" si="0"/>
        <v>ALCA 150240</v>
      </c>
      <c r="O60" s="132" t="str">
        <f>IFERROR(IFERROR(INDEX(Кат!$B:$B,MATCH($N60,Кат!$I:$I,0)),INDEX(Торг!$B:$B,MATCH($N60,Торг!$I:$I,0))),"")</f>
        <v/>
      </c>
    </row>
    <row r="61" spans="1:15" outlineLevel="1">
      <c r="A61" t="s">
        <v>30693</v>
      </c>
      <c r="C61" s="191"/>
      <c r="E61" t="s">
        <v>30694</v>
      </c>
      <c r="J61" t="s">
        <v>22634</v>
      </c>
      <c r="K61" s="132" t="str">
        <f>IFERROR(IFERROR(INDEX(Кат!$O:$O,MATCH($C61,Кат!$I:$I,0)),INDEX(Торг!$L:$L,MATCH($C61,Торг!$I:$I,0))),"")</f>
        <v/>
      </c>
      <c r="L61" s="132" t="str">
        <f>IFERROR(IFERROR(INDEX(Кат!$A:$A,MATCH($C61,Кат!$I:$I,0)),INDEX(Торг!$A:$A,MATCH($C61,Торг!$I:$I,0))),"")</f>
        <v/>
      </c>
      <c r="M61" s="132" t="str">
        <f>IFERROR(IFERROR(INDEX(Кат!$B:$B,MATCH($C61,Кат!$I:$I,0)),INDEX(Торг!$B:$B,MATCH($C61,Торг!$I:$I,0))),"")</f>
        <v/>
      </c>
      <c r="N61" s="132" t="str">
        <f t="shared" si="0"/>
        <v xml:space="preserve"> </v>
      </c>
      <c r="O61" s="132" t="str">
        <f>IFERROR(IFERROR(INDEX(Кат!$B:$B,MATCH($N61,Кат!$I:$I,0)),INDEX(Торг!$B:$B,MATCH($N61,Торг!$I:$I,0))),"")</f>
        <v/>
      </c>
    </row>
    <row r="62" spans="1:15" outlineLevel="1">
      <c r="A62" t="s">
        <v>30695</v>
      </c>
      <c r="C62" s="191">
        <v>115140</v>
      </c>
      <c r="E62" t="s">
        <v>30696</v>
      </c>
      <c r="F62" t="s">
        <v>29243</v>
      </c>
      <c r="G62" t="s">
        <v>399</v>
      </c>
      <c r="H62">
        <v>130</v>
      </c>
      <c r="J62" t="s">
        <v>22634</v>
      </c>
      <c r="K62" s="132" t="str">
        <f>IFERROR(IFERROR(INDEX(Кат!$O:$O,MATCH($C62,Кат!$I:$I,0)),INDEX(Торг!$L:$L,MATCH($C62,Торг!$I:$I,0))),"")</f>
        <v/>
      </c>
      <c r="L62" s="132" t="str">
        <f>IFERROR(IFERROR(INDEX(Кат!$A:$A,MATCH($C62,Кат!$I:$I,0)),INDEX(Торг!$A:$A,MATCH($C62,Торг!$I:$I,0))),"")</f>
        <v/>
      </c>
      <c r="M62" s="132" t="str">
        <f>IFERROR(IFERROR(INDEX(Кат!$B:$B,MATCH($C62,Кат!$I:$I,0)),INDEX(Торг!$B:$B,MATCH($C62,Торг!$I:$I,0))),"")</f>
        <v/>
      </c>
      <c r="N62" s="132" t="str">
        <f t="shared" si="0"/>
        <v>ALCA 115140</v>
      </c>
      <c r="O62" s="132" t="str">
        <f>IFERROR(IFERROR(INDEX(Кат!$B:$B,MATCH($N62,Кат!$I:$I,0)),INDEX(Торг!$B:$B,MATCH($N62,Торг!$I:$I,0))),"")</f>
        <v/>
      </c>
    </row>
    <row r="63" spans="1:15" outlineLevel="1">
      <c r="A63" t="s">
        <v>30697</v>
      </c>
      <c r="C63" s="191">
        <v>115160</v>
      </c>
      <c r="E63" t="s">
        <v>30698</v>
      </c>
      <c r="F63" t="s">
        <v>29243</v>
      </c>
      <c r="G63" t="s">
        <v>399</v>
      </c>
      <c r="H63">
        <v>120</v>
      </c>
      <c r="J63" t="s">
        <v>22634</v>
      </c>
      <c r="K63" s="132" t="str">
        <f>IFERROR(IFERROR(INDEX(Кат!$O:$O,MATCH($C63,Кат!$I:$I,0)),INDEX(Торг!$L:$L,MATCH($C63,Торг!$I:$I,0))),"")</f>
        <v/>
      </c>
      <c r="L63" s="132" t="str">
        <f>IFERROR(IFERROR(INDEX(Кат!$A:$A,MATCH($C63,Кат!$I:$I,0)),INDEX(Торг!$A:$A,MATCH($C63,Торг!$I:$I,0))),"")</f>
        <v/>
      </c>
      <c r="M63" s="132" t="str">
        <f>IFERROR(IFERROR(INDEX(Кат!$B:$B,MATCH($C63,Кат!$I:$I,0)),INDEX(Торг!$B:$B,MATCH($C63,Торг!$I:$I,0))),"")</f>
        <v/>
      </c>
      <c r="N63" s="132" t="str">
        <f t="shared" si="0"/>
        <v>ALCA 115160</v>
      </c>
      <c r="O63" s="132" t="str">
        <f>IFERROR(IFERROR(INDEX(Кат!$B:$B,MATCH($N63,Кат!$I:$I,0)),INDEX(Торг!$B:$B,MATCH($N63,Торг!$I:$I,0))),"")</f>
        <v/>
      </c>
    </row>
    <row r="64" spans="1:15" outlineLevel="1">
      <c r="A64" t="s">
        <v>33841</v>
      </c>
      <c r="C64" s="191">
        <v>115170</v>
      </c>
      <c r="E64" t="s">
        <v>33842</v>
      </c>
      <c r="F64" t="s">
        <v>29243</v>
      </c>
      <c r="G64" t="s">
        <v>399</v>
      </c>
      <c r="H64">
        <v>150</v>
      </c>
      <c r="J64" t="s">
        <v>22634</v>
      </c>
      <c r="K64" s="132" t="str">
        <f>IFERROR(IFERROR(INDEX(Кат!$O:$O,MATCH($C64,Кат!$I:$I,0)),INDEX(Торг!$L:$L,MATCH($C64,Торг!$I:$I,0))),"")</f>
        <v/>
      </c>
      <c r="L64" s="132" t="str">
        <f>IFERROR(IFERROR(INDEX(Кат!$A:$A,MATCH($C64,Кат!$I:$I,0)),INDEX(Торг!$A:$A,MATCH($C64,Торг!$I:$I,0))),"")</f>
        <v/>
      </c>
      <c r="M64" s="132" t="str">
        <f>IFERROR(IFERROR(INDEX(Кат!$B:$B,MATCH($C64,Кат!$I:$I,0)),INDEX(Торг!$B:$B,MATCH($C64,Торг!$I:$I,0))),"")</f>
        <v/>
      </c>
      <c r="N64" s="132" t="str">
        <f t="shared" si="0"/>
        <v>ALCA 115170</v>
      </c>
      <c r="O64" s="132" t="str">
        <f>IFERROR(IFERROR(INDEX(Кат!$B:$B,MATCH($N64,Кат!$I:$I,0)),INDEX(Торг!$B:$B,MATCH($N64,Торг!$I:$I,0))),"")</f>
        <v/>
      </c>
    </row>
    <row r="65" spans="1:15" outlineLevel="1">
      <c r="A65" t="s">
        <v>30699</v>
      </c>
      <c r="C65" s="191">
        <v>115180</v>
      </c>
      <c r="E65" t="s">
        <v>30700</v>
      </c>
      <c r="F65" t="s">
        <v>29243</v>
      </c>
      <c r="G65" t="s">
        <v>399</v>
      </c>
      <c r="H65">
        <v>130</v>
      </c>
      <c r="J65" t="s">
        <v>22634</v>
      </c>
      <c r="K65" s="132" t="str">
        <f>IFERROR(IFERROR(INDEX(Кат!$O:$O,MATCH($C65,Кат!$I:$I,0)),INDEX(Торг!$L:$L,MATCH($C65,Торг!$I:$I,0))),"")</f>
        <v/>
      </c>
      <c r="L65" s="132" t="str">
        <f>IFERROR(IFERROR(INDEX(Кат!$A:$A,MATCH($C65,Кат!$I:$I,0)),INDEX(Торг!$A:$A,MATCH($C65,Торг!$I:$I,0))),"")</f>
        <v/>
      </c>
      <c r="M65" s="132" t="str">
        <f>IFERROR(IFERROR(INDEX(Кат!$B:$B,MATCH($C65,Кат!$I:$I,0)),INDEX(Торг!$B:$B,MATCH($C65,Торг!$I:$I,0))),"")</f>
        <v/>
      </c>
      <c r="N65" s="132" t="str">
        <f t="shared" si="0"/>
        <v>ALCA 115180</v>
      </c>
      <c r="O65" s="132" t="str">
        <f>IFERROR(IFERROR(INDEX(Кат!$B:$B,MATCH($N65,Кат!$I:$I,0)),INDEX(Торг!$B:$B,MATCH($N65,Торг!$I:$I,0))),"")</f>
        <v/>
      </c>
    </row>
    <row r="66" spans="1:15" outlineLevel="1">
      <c r="A66" t="s">
        <v>30701</v>
      </c>
      <c r="C66" s="191">
        <v>115200</v>
      </c>
      <c r="E66" t="s">
        <v>30702</v>
      </c>
      <c r="F66" t="s">
        <v>29243</v>
      </c>
      <c r="G66" t="s">
        <v>399</v>
      </c>
      <c r="H66">
        <v>150</v>
      </c>
      <c r="J66" t="s">
        <v>22634</v>
      </c>
      <c r="K66" s="132" t="str">
        <f>IFERROR(IFERROR(INDEX(Кат!$O:$O,MATCH($C66,Кат!$I:$I,0)),INDEX(Торг!$L:$L,MATCH($C66,Торг!$I:$I,0))),"")</f>
        <v/>
      </c>
      <c r="L66" s="132" t="str">
        <f>IFERROR(IFERROR(INDEX(Кат!$A:$A,MATCH($C66,Кат!$I:$I,0)),INDEX(Торг!$A:$A,MATCH($C66,Торг!$I:$I,0))),"")</f>
        <v/>
      </c>
      <c r="M66" s="132" t="str">
        <f>IFERROR(IFERROR(INDEX(Кат!$B:$B,MATCH($C66,Кат!$I:$I,0)),INDEX(Торг!$B:$B,MATCH($C66,Торг!$I:$I,0))),"")</f>
        <v/>
      </c>
      <c r="N66" s="132" t="str">
        <f t="shared" si="0"/>
        <v>ALCA 115200</v>
      </c>
      <c r="O66" s="132" t="str">
        <f>IFERROR(IFERROR(INDEX(Кат!$B:$B,MATCH($N66,Кат!$I:$I,0)),INDEX(Торг!$B:$B,MATCH($N66,Торг!$I:$I,0))),"")</f>
        <v/>
      </c>
    </row>
    <row r="67" spans="1:15" outlineLevel="1">
      <c r="A67" t="s">
        <v>30703</v>
      </c>
      <c r="C67" s="191">
        <v>115240</v>
      </c>
      <c r="E67" t="s">
        <v>30704</v>
      </c>
      <c r="F67" t="s">
        <v>29243</v>
      </c>
      <c r="G67" t="s">
        <v>399</v>
      </c>
      <c r="H67">
        <v>180</v>
      </c>
      <c r="J67" t="s">
        <v>22634</v>
      </c>
      <c r="K67" s="132" t="str">
        <f>IFERROR(IFERROR(INDEX(Кат!$O:$O,MATCH($C67,Кат!$I:$I,0)),INDEX(Торг!$L:$L,MATCH($C67,Торг!$I:$I,0))),"")</f>
        <v/>
      </c>
      <c r="L67" s="132" t="str">
        <f>IFERROR(IFERROR(INDEX(Кат!$A:$A,MATCH($C67,Кат!$I:$I,0)),INDEX(Торг!$A:$A,MATCH($C67,Торг!$I:$I,0))),"")</f>
        <v/>
      </c>
      <c r="M67" s="132" t="str">
        <f>IFERROR(IFERROR(INDEX(Кат!$B:$B,MATCH($C67,Кат!$I:$I,0)),INDEX(Торг!$B:$B,MATCH($C67,Торг!$I:$I,0))),"")</f>
        <v/>
      </c>
      <c r="N67" s="132" t="str">
        <f t="shared" si="0"/>
        <v>ALCA 115240</v>
      </c>
      <c r="O67" s="132" t="str">
        <f>IFERROR(IFERROR(INDEX(Кат!$B:$B,MATCH($N67,Кат!$I:$I,0)),INDEX(Торг!$B:$B,MATCH($N67,Торг!$I:$I,0))),"")</f>
        <v/>
      </c>
    </row>
    <row r="68" spans="1:15" outlineLevel="1">
      <c r="A68" t="s">
        <v>30705</v>
      </c>
      <c r="C68" s="191"/>
      <c r="E68" t="s">
        <v>30706</v>
      </c>
      <c r="J68" t="s">
        <v>22634</v>
      </c>
      <c r="K68" s="132" t="str">
        <f>IFERROR(IFERROR(INDEX(Кат!$O:$O,MATCH($C68,Кат!$I:$I,0)),INDEX(Торг!$L:$L,MATCH($C68,Торг!$I:$I,0))),"")</f>
        <v/>
      </c>
      <c r="L68" s="132" t="str">
        <f>IFERROR(IFERROR(INDEX(Кат!$A:$A,MATCH($C68,Кат!$I:$I,0)),INDEX(Торг!$A:$A,MATCH($C68,Торг!$I:$I,0))),"")</f>
        <v/>
      </c>
      <c r="M68" s="132" t="str">
        <f>IFERROR(IFERROR(INDEX(Кат!$B:$B,MATCH($C68,Кат!$I:$I,0)),INDEX(Торг!$B:$B,MATCH($C68,Торг!$I:$I,0))),"")</f>
        <v/>
      </c>
      <c r="N68" s="132" t="str">
        <f t="shared" si="0"/>
        <v xml:space="preserve"> </v>
      </c>
      <c r="O68" s="132" t="str">
        <f>IFERROR(IFERROR(INDEX(Кат!$B:$B,MATCH($N68,Кат!$I:$I,0)),INDEX(Торг!$B:$B,MATCH($N68,Торг!$I:$I,0))),"")</f>
        <v/>
      </c>
    </row>
    <row r="69" spans="1:15" outlineLevel="1">
      <c r="A69" t="s">
        <v>30707</v>
      </c>
      <c r="C69" s="191">
        <v>146000</v>
      </c>
      <c r="E69" t="s">
        <v>30708</v>
      </c>
      <c r="F69" t="s">
        <v>29243</v>
      </c>
      <c r="G69" t="s">
        <v>399</v>
      </c>
      <c r="H69">
        <v>400</v>
      </c>
      <c r="J69" t="s">
        <v>22634</v>
      </c>
      <c r="K69" s="132" t="str">
        <f>IFERROR(IFERROR(INDEX(Кат!$O:$O,MATCH($C69,Кат!$I:$I,0)),INDEX(Торг!$L:$L,MATCH($C69,Торг!$I:$I,0))),"")</f>
        <v/>
      </c>
      <c r="L69" s="132" t="str">
        <f>IFERROR(IFERROR(INDEX(Кат!$A:$A,MATCH($C69,Кат!$I:$I,0)),INDEX(Торг!$A:$A,MATCH($C69,Торг!$I:$I,0))),"")</f>
        <v/>
      </c>
      <c r="M69" s="132" t="str">
        <f>IFERROR(IFERROR(INDEX(Кат!$B:$B,MATCH($C69,Кат!$I:$I,0)),INDEX(Торг!$B:$B,MATCH($C69,Торг!$I:$I,0))),"")</f>
        <v/>
      </c>
      <c r="N69" s="132" t="str">
        <f t="shared" si="0"/>
        <v>ALCA 146000</v>
      </c>
      <c r="O69" s="132" t="str">
        <f>IFERROR(IFERROR(INDEX(Кат!$B:$B,MATCH($N69,Кат!$I:$I,0)),INDEX(Торг!$B:$B,MATCH($N69,Торг!$I:$I,0))),"")</f>
        <v/>
      </c>
    </row>
    <row r="70" spans="1:15" outlineLevel="1">
      <c r="A70" t="s">
        <v>30709</v>
      </c>
      <c r="C70" s="191">
        <v>124000</v>
      </c>
      <c r="E70" t="s">
        <v>30710</v>
      </c>
      <c r="F70" t="s">
        <v>29243</v>
      </c>
      <c r="G70" t="s">
        <v>399</v>
      </c>
      <c r="H70">
        <v>80</v>
      </c>
      <c r="J70" t="s">
        <v>22634</v>
      </c>
      <c r="K70" s="132" t="str">
        <f>IFERROR(IFERROR(INDEX(Кат!$O:$O,MATCH($C70,Кат!$I:$I,0)),INDEX(Торг!$L:$L,MATCH($C70,Торг!$I:$I,0))),"")</f>
        <v/>
      </c>
      <c r="L70" s="132" t="str">
        <f>IFERROR(IFERROR(INDEX(Кат!$A:$A,MATCH($C70,Кат!$I:$I,0)),INDEX(Торг!$A:$A,MATCH($C70,Торг!$I:$I,0))),"")</f>
        <v/>
      </c>
      <c r="M70" s="132" t="str">
        <f>IFERROR(IFERROR(INDEX(Кат!$B:$B,MATCH($C70,Кат!$I:$I,0)),INDEX(Торг!$B:$B,MATCH($C70,Торг!$I:$I,0))),"")</f>
        <v/>
      </c>
      <c r="N70" s="132" t="str">
        <f t="shared" si="0"/>
        <v>ALCA 124000</v>
      </c>
      <c r="O70" s="132" t="str">
        <f>IFERROR(IFERROR(INDEX(Кат!$B:$B,MATCH($N70,Кат!$I:$I,0)),INDEX(Торг!$B:$B,MATCH($N70,Торг!$I:$I,0))),"")</f>
        <v/>
      </c>
    </row>
    <row r="71" spans="1:15" outlineLevel="1">
      <c r="A71" t="s">
        <v>29244</v>
      </c>
      <c r="C71" s="191">
        <v>126000</v>
      </c>
      <c r="E71" t="s">
        <v>29245</v>
      </c>
      <c r="F71" t="s">
        <v>29243</v>
      </c>
      <c r="G71" t="s">
        <v>399</v>
      </c>
      <c r="H71">
        <v>90</v>
      </c>
      <c r="J71" t="s">
        <v>22634</v>
      </c>
      <c r="K71" s="132" t="str">
        <f>IFERROR(IFERROR(INDEX(Кат!$O:$O,MATCH($C71,Кат!$I:$I,0)),INDEX(Торг!$L:$L,MATCH($C71,Торг!$I:$I,0))),"")</f>
        <v/>
      </c>
      <c r="L71" s="132" t="str">
        <f>IFERROR(IFERROR(INDEX(Кат!$A:$A,MATCH($C71,Кат!$I:$I,0)),INDEX(Торг!$A:$A,MATCH($C71,Торг!$I:$I,0))),"")</f>
        <v/>
      </c>
      <c r="M71" s="132" t="str">
        <f>IFERROR(IFERROR(INDEX(Кат!$B:$B,MATCH($C71,Кат!$I:$I,0)),INDEX(Торг!$B:$B,MATCH($C71,Торг!$I:$I,0))),"")</f>
        <v/>
      </c>
      <c r="N71" s="132" t="str">
        <f t="shared" si="0"/>
        <v>ALCA 126000</v>
      </c>
      <c r="O71" s="132" t="str">
        <f>IFERROR(IFERROR(INDEX(Кат!$B:$B,MATCH($N71,Кат!$I:$I,0)),INDEX(Торг!$B:$B,MATCH($N71,Торг!$I:$I,0))),"")</f>
        <v/>
      </c>
    </row>
    <row r="72" spans="1:15">
      <c r="A72" t="s">
        <v>29246</v>
      </c>
      <c r="C72" s="191">
        <v>129000</v>
      </c>
      <c r="E72" t="s">
        <v>29247</v>
      </c>
      <c r="F72" t="s">
        <v>29243</v>
      </c>
      <c r="G72" t="s">
        <v>399</v>
      </c>
      <c r="H72">
        <v>210</v>
      </c>
      <c r="J72" t="s">
        <v>22634</v>
      </c>
      <c r="K72" s="132" t="str">
        <f>IFERROR(IFERROR(INDEX(Кат!$O:$O,MATCH($C72,Кат!$I:$I,0)),INDEX(Торг!$L:$L,MATCH($C72,Торг!$I:$I,0))),"")</f>
        <v/>
      </c>
      <c r="L72" s="132" t="str">
        <f>IFERROR(IFERROR(INDEX(Кат!$A:$A,MATCH($C72,Кат!$I:$I,0)),INDEX(Торг!$A:$A,MATCH($C72,Торг!$I:$I,0))),"")</f>
        <v/>
      </c>
      <c r="M72" s="132" t="str">
        <f>IFERROR(IFERROR(INDEX(Кат!$B:$B,MATCH($C72,Кат!$I:$I,0)),INDEX(Торг!$B:$B,MATCH($C72,Торг!$I:$I,0))),"")</f>
        <v/>
      </c>
      <c r="N72" s="132" t="str">
        <f t="shared" ref="N72:N135" si="1">_xlfn.CONCAT(F72," ",C72)</f>
        <v>ALCA 129000</v>
      </c>
      <c r="O72" s="132" t="str">
        <f>IFERROR(IFERROR(INDEX(Кат!$B:$B,MATCH($N72,Кат!$I:$I,0)),INDEX(Торг!$B:$B,MATCH($N72,Торг!$I:$I,0))),"")</f>
        <v/>
      </c>
    </row>
    <row r="73" spans="1:15" outlineLevel="1">
      <c r="A73" t="s">
        <v>23437</v>
      </c>
      <c r="C73" s="191"/>
      <c r="E73" t="s">
        <v>23438</v>
      </c>
      <c r="J73" t="s">
        <v>22634</v>
      </c>
      <c r="K73" s="132" t="str">
        <f>IFERROR(IFERROR(INDEX(Кат!$O:$O,MATCH($C73,Кат!$I:$I,0)),INDEX(Торг!$L:$L,MATCH($C73,Торг!$I:$I,0))),"")</f>
        <v/>
      </c>
      <c r="L73" s="132" t="str">
        <f>IFERROR(IFERROR(INDEX(Кат!$A:$A,MATCH($C73,Кат!$I:$I,0)),INDEX(Торг!$A:$A,MATCH($C73,Торг!$I:$I,0))),"")</f>
        <v/>
      </c>
      <c r="M73" s="132" t="str">
        <f>IFERROR(IFERROR(INDEX(Кат!$B:$B,MATCH($C73,Кат!$I:$I,0)),INDEX(Торг!$B:$B,MATCH($C73,Торг!$I:$I,0))),"")</f>
        <v/>
      </c>
      <c r="N73" s="132" t="str">
        <f t="shared" si="1"/>
        <v xml:space="preserve"> </v>
      </c>
      <c r="O73" s="132" t="str">
        <f>IFERROR(IFERROR(INDEX(Кат!$B:$B,MATCH($N73,Кат!$I:$I,0)),INDEX(Торг!$B:$B,MATCH($N73,Торг!$I:$I,0))),"")</f>
        <v/>
      </c>
    </row>
    <row r="74" spans="1:15" outlineLevel="1">
      <c r="A74" t="s">
        <v>23439</v>
      </c>
      <c r="C74" s="191"/>
      <c r="E74" t="s">
        <v>23440</v>
      </c>
      <c r="J74" t="s">
        <v>22634</v>
      </c>
      <c r="K74" s="132" t="str">
        <f>IFERROR(IFERROR(INDEX(Кат!$O:$O,MATCH($C74,Кат!$I:$I,0)),INDEX(Торг!$L:$L,MATCH($C74,Торг!$I:$I,0))),"")</f>
        <v/>
      </c>
      <c r="L74" s="132" t="str">
        <f>IFERROR(IFERROR(INDEX(Кат!$A:$A,MATCH($C74,Кат!$I:$I,0)),INDEX(Торг!$A:$A,MATCH($C74,Торг!$I:$I,0))),"")</f>
        <v/>
      </c>
      <c r="M74" s="132" t="str">
        <f>IFERROR(IFERROR(INDEX(Кат!$B:$B,MATCH($C74,Кат!$I:$I,0)),INDEX(Торг!$B:$B,MATCH($C74,Торг!$I:$I,0))),"")</f>
        <v/>
      </c>
      <c r="N74" s="132" t="str">
        <f t="shared" si="1"/>
        <v xml:space="preserve"> </v>
      </c>
      <c r="O74" s="132" t="str">
        <f>IFERROR(IFERROR(INDEX(Кат!$B:$B,MATCH($N74,Кат!$I:$I,0)),INDEX(Торг!$B:$B,MATCH($N74,Торг!$I:$I,0))),"")</f>
        <v/>
      </c>
    </row>
    <row r="75" spans="1:15" outlineLevel="1">
      <c r="A75" t="s">
        <v>14757</v>
      </c>
      <c r="C75" s="191" t="s">
        <v>382</v>
      </c>
      <c r="E75" t="s">
        <v>383</v>
      </c>
      <c r="F75" t="s">
        <v>384</v>
      </c>
      <c r="G75" t="s">
        <v>375</v>
      </c>
      <c r="H75">
        <v>1400</v>
      </c>
      <c r="J75" t="s">
        <v>22634</v>
      </c>
      <c r="K75" s="132" t="str">
        <f>IFERROR(IFERROR(INDEX(Кат!$O:$O,MATCH($C75,Кат!$I:$I,0)),INDEX(Торг!$L:$L,MATCH($C75,Торг!$I:$I,0))),"")</f>
        <v>шпак</v>
      </c>
      <c r="L75" s="132">
        <f>IFERROR(IFERROR(INDEX(Кат!$A:$A,MATCH($C75,Кат!$I:$I,0)),INDEX(Торг!$A:$A,MATCH($C75,Торг!$I:$I,0))),"")</f>
        <v>145501</v>
      </c>
      <c r="M75" s="132">
        <f>IFERROR(IFERROR(INDEX(Кат!$B:$B,MATCH($C75,Кат!$I:$I,0)),INDEX(Торг!$B:$B,MATCH($C75,Торг!$I:$I,0))),"")</f>
        <v>29383</v>
      </c>
      <c r="N75" s="132" t="str">
        <f t="shared" si="1"/>
        <v>ALLIED NIPPON ABS1704</v>
      </c>
      <c r="O75" s="132" t="str">
        <f>IFERROR(IFERROR(INDEX(Кат!$B:$B,MATCH($N75,Кат!$I:$I,0)),INDEX(Торг!$B:$B,MATCH($N75,Торг!$I:$I,0))),"")</f>
        <v/>
      </c>
    </row>
    <row r="76" spans="1:15" outlineLevel="1">
      <c r="A76" t="s">
        <v>14758</v>
      </c>
      <c r="C76" s="191" t="s">
        <v>4439</v>
      </c>
      <c r="E76" t="s">
        <v>13431</v>
      </c>
      <c r="F76" t="s">
        <v>384</v>
      </c>
      <c r="G76" t="s">
        <v>375</v>
      </c>
      <c r="H76">
        <v>1300</v>
      </c>
      <c r="J76" t="s">
        <v>22634</v>
      </c>
      <c r="K76" s="132" t="str">
        <f>IFERROR(IFERROR(INDEX(Кат!$O:$O,MATCH($C76,Кат!$I:$I,0)),INDEX(Торг!$L:$L,MATCH($C76,Торг!$I:$I,0))),"")</f>
        <v>шпак</v>
      </c>
      <c r="L76" s="132">
        <f>IFERROR(IFERROR(INDEX(Кат!$A:$A,MATCH($C76,Кат!$I:$I,0)),INDEX(Торг!$A:$A,MATCH($C76,Торг!$I:$I,0))),"")</f>
        <v>145502</v>
      </c>
      <c r="M76" s="132">
        <f>IFERROR(IFERROR(INDEX(Кат!$B:$B,MATCH($C76,Кат!$I:$I,0)),INDEX(Торг!$B:$B,MATCH($C76,Торг!$I:$I,0))),"")</f>
        <v>29384</v>
      </c>
      <c r="N76" s="132" t="str">
        <f t="shared" si="1"/>
        <v>ALLIED NIPPON ADB01026</v>
      </c>
      <c r="O76" s="132" t="str">
        <f>IFERROR(IFERROR(INDEX(Кат!$B:$B,MATCH($N76,Кат!$I:$I,0)),INDEX(Торг!$B:$B,MATCH($N76,Торг!$I:$I,0))),"")</f>
        <v/>
      </c>
    </row>
    <row r="77" spans="1:15" outlineLevel="1">
      <c r="A77" t="s">
        <v>14759</v>
      </c>
      <c r="C77" s="191" t="s">
        <v>114</v>
      </c>
      <c r="E77" t="s">
        <v>385</v>
      </c>
      <c r="F77" t="s">
        <v>384</v>
      </c>
      <c r="G77" t="s">
        <v>375</v>
      </c>
      <c r="H77">
        <v>1450</v>
      </c>
      <c r="J77" t="s">
        <v>22634</v>
      </c>
      <c r="K77" s="132" t="str">
        <f>IFERROR(IFERROR(INDEX(Кат!$O:$O,MATCH($C77,Кат!$I:$I,0)),INDEX(Торг!$L:$L,MATCH($C77,Торг!$I:$I,0))),"")</f>
        <v>шпак</v>
      </c>
      <c r="L77" s="132">
        <f>IFERROR(IFERROR(INDEX(Кат!$A:$A,MATCH($C77,Кат!$I:$I,0)),INDEX(Торг!$A:$A,MATCH($C77,Торг!$I:$I,0))),"")</f>
        <v>158019</v>
      </c>
      <c r="M77" s="132">
        <f>IFERROR(IFERROR(INDEX(Кат!$B:$B,MATCH($C77,Кат!$I:$I,0)),INDEX(Торг!$B:$B,MATCH($C77,Торг!$I:$I,0))),"")</f>
        <v>1768</v>
      </c>
      <c r="N77" s="132" t="str">
        <f t="shared" si="1"/>
        <v>ALLIED NIPPON ABS1702</v>
      </c>
      <c r="O77" s="132" t="str">
        <f>IFERROR(IFERROR(INDEX(Кат!$B:$B,MATCH($N77,Кат!$I:$I,0)),INDEX(Торг!$B:$B,MATCH($N77,Торг!$I:$I,0))),"")</f>
        <v/>
      </c>
    </row>
    <row r="78" spans="1:15">
      <c r="A78" t="s">
        <v>14760</v>
      </c>
      <c r="C78" s="191" t="s">
        <v>115</v>
      </c>
      <c r="E78" t="s">
        <v>386</v>
      </c>
      <c r="F78" t="s">
        <v>384</v>
      </c>
      <c r="G78" t="s">
        <v>375</v>
      </c>
      <c r="H78">
        <v>1050</v>
      </c>
      <c r="J78" t="s">
        <v>22634</v>
      </c>
      <c r="K78" s="132" t="str">
        <f>IFERROR(IFERROR(INDEX(Кат!$O:$O,MATCH($C78,Кат!$I:$I,0)),INDEX(Торг!$L:$L,MATCH($C78,Торг!$I:$I,0))),"")</f>
        <v>шпак</v>
      </c>
      <c r="L78" s="132">
        <f>IFERROR(IFERROR(INDEX(Кат!$A:$A,MATCH($C78,Кат!$I:$I,0)),INDEX(Торг!$A:$A,MATCH($C78,Торг!$I:$I,0))),"")</f>
        <v>158020</v>
      </c>
      <c r="M78" s="132">
        <f>IFERROR(IFERROR(INDEX(Кат!$B:$B,MATCH($C78,Кат!$I:$I,0)),INDEX(Торг!$B:$B,MATCH($C78,Торг!$I:$I,0))),"")</f>
        <v>1769</v>
      </c>
      <c r="N78" s="132" t="str">
        <f t="shared" si="1"/>
        <v>ALLIED NIPPON ABS1701</v>
      </c>
      <c r="O78" s="132" t="str">
        <f>IFERROR(IFERROR(INDEX(Кат!$B:$B,MATCH($N78,Кат!$I:$I,0)),INDEX(Торг!$B:$B,MATCH($N78,Торг!$I:$I,0))),"")</f>
        <v/>
      </c>
    </row>
    <row r="79" spans="1:15" outlineLevel="1">
      <c r="A79" t="s">
        <v>14761</v>
      </c>
      <c r="C79" s="191" t="s">
        <v>387</v>
      </c>
      <c r="E79" t="s">
        <v>388</v>
      </c>
      <c r="F79" t="s">
        <v>384</v>
      </c>
      <c r="G79" t="s">
        <v>375</v>
      </c>
      <c r="H79">
        <v>1930</v>
      </c>
      <c r="J79" t="s">
        <v>22634</v>
      </c>
      <c r="K79" s="132" t="str">
        <f>IFERROR(IFERROR(INDEX(Кат!$O:$O,MATCH($C79,Кат!$I:$I,0)),INDEX(Торг!$L:$L,MATCH($C79,Торг!$I:$I,0))),"")</f>
        <v/>
      </c>
      <c r="L79" s="132" t="str">
        <f>IFERROR(IFERROR(INDEX(Кат!$A:$A,MATCH($C79,Кат!$I:$I,0)),INDEX(Торг!$A:$A,MATCH($C79,Торг!$I:$I,0))),"")</f>
        <v/>
      </c>
      <c r="M79" s="132" t="str">
        <f>IFERROR(IFERROR(INDEX(Кат!$B:$B,MATCH($C79,Кат!$I:$I,0)),INDEX(Торг!$B:$B,MATCH($C79,Торг!$I:$I,0))),"")</f>
        <v/>
      </c>
      <c r="N79" s="132" t="str">
        <f t="shared" si="1"/>
        <v>ALLIED NIPPON ABS1802</v>
      </c>
      <c r="O79" s="132" t="str">
        <f>IFERROR(IFERROR(INDEX(Кат!$B:$B,MATCH($N79,Кат!$I:$I,0)),INDEX(Торг!$B:$B,MATCH($N79,Торг!$I:$I,0))),"")</f>
        <v/>
      </c>
    </row>
    <row r="80" spans="1:15" outlineLevel="2">
      <c r="A80" t="s">
        <v>27328</v>
      </c>
      <c r="C80" s="191" t="s">
        <v>27000</v>
      </c>
      <c r="E80" t="s">
        <v>27001</v>
      </c>
      <c r="F80" t="s">
        <v>384</v>
      </c>
      <c r="G80" t="s">
        <v>375</v>
      </c>
      <c r="H80">
        <v>1500</v>
      </c>
      <c r="J80" t="s">
        <v>22634</v>
      </c>
      <c r="K80" s="132" t="str">
        <f>IFERROR(IFERROR(INDEX(Кат!$O:$O,MATCH($C80,Кат!$I:$I,0)),INDEX(Торг!$L:$L,MATCH($C80,Торг!$I:$I,0))),"")</f>
        <v/>
      </c>
      <c r="L80" s="132" t="str">
        <f>IFERROR(IFERROR(INDEX(Кат!$A:$A,MATCH($C80,Кат!$I:$I,0)),INDEX(Торг!$A:$A,MATCH($C80,Торг!$I:$I,0))),"")</f>
        <v/>
      </c>
      <c r="M80" s="132" t="str">
        <f>IFERROR(IFERROR(INDEX(Кат!$B:$B,MATCH($C80,Кат!$I:$I,0)),INDEX(Торг!$B:$B,MATCH($C80,Торг!$I:$I,0))),"")</f>
        <v/>
      </c>
      <c r="N80" s="132" t="str">
        <f t="shared" si="1"/>
        <v>ALLIED NIPPON ABS1705</v>
      </c>
      <c r="O80" s="132" t="str">
        <f>IFERROR(IFERROR(INDEX(Кат!$B:$B,MATCH($N80,Кат!$I:$I,0)),INDEX(Торг!$B:$B,MATCH($N80,Торг!$I:$I,0))),"")</f>
        <v/>
      </c>
    </row>
    <row r="81" spans="1:15" outlineLevel="2">
      <c r="A81" t="s">
        <v>14762</v>
      </c>
      <c r="C81" s="191" t="s">
        <v>202</v>
      </c>
      <c r="E81" t="s">
        <v>389</v>
      </c>
      <c r="F81" t="s">
        <v>384</v>
      </c>
      <c r="G81" t="s">
        <v>375</v>
      </c>
      <c r="H81">
        <v>1100</v>
      </c>
      <c r="J81" t="s">
        <v>22634</v>
      </c>
      <c r="K81" s="132" t="str">
        <f>IFERROR(IFERROR(INDEX(Кат!$O:$O,MATCH($C81,Кат!$I:$I,0)),INDEX(Торг!$L:$L,MATCH($C81,Торг!$I:$I,0))),"")</f>
        <v>шпак</v>
      </c>
      <c r="L81" s="132">
        <f>IFERROR(IFERROR(INDEX(Кат!$A:$A,MATCH($C81,Кат!$I:$I,0)),INDEX(Торг!$A:$A,MATCH($C81,Торг!$I:$I,0))),"")</f>
        <v>158022</v>
      </c>
      <c r="M81" s="132">
        <f>IFERROR(IFERROR(INDEX(Кат!$B:$B,MATCH($C81,Кат!$I:$I,0)),INDEX(Торг!$B:$B,MATCH($C81,Торг!$I:$I,0))),"")</f>
        <v>10148</v>
      </c>
      <c r="N81" s="132" t="str">
        <f t="shared" si="1"/>
        <v>ALLIED NIPPON ABS1703</v>
      </c>
      <c r="O81" s="132" t="str">
        <f>IFERROR(IFERROR(INDEX(Кат!$B:$B,MATCH($N81,Кат!$I:$I,0)),INDEX(Торг!$B:$B,MATCH($N81,Торг!$I:$I,0))),"")</f>
        <v/>
      </c>
    </row>
    <row r="82" spans="1:15" outlineLevel="2">
      <c r="A82" t="s">
        <v>30901</v>
      </c>
      <c r="C82" s="191" t="s">
        <v>30902</v>
      </c>
      <c r="E82" t="s">
        <v>30903</v>
      </c>
      <c r="F82" t="s">
        <v>384</v>
      </c>
      <c r="G82" t="s">
        <v>375</v>
      </c>
      <c r="H82">
        <v>1500</v>
      </c>
      <c r="J82" t="s">
        <v>22634</v>
      </c>
      <c r="K82" s="132" t="str">
        <f>IFERROR(IFERROR(INDEX(Кат!$O:$O,MATCH($C82,Кат!$I:$I,0)),INDEX(Торг!$L:$L,MATCH($C82,Торг!$I:$I,0))),"")</f>
        <v/>
      </c>
      <c r="L82" s="132" t="str">
        <f>IFERROR(IFERROR(INDEX(Кат!$A:$A,MATCH($C82,Кат!$I:$I,0)),INDEX(Торг!$A:$A,MATCH($C82,Торг!$I:$I,0))),"")</f>
        <v/>
      </c>
      <c r="M82" s="132" t="str">
        <f>IFERROR(IFERROR(INDEX(Кат!$B:$B,MATCH($C82,Кат!$I:$I,0)),INDEX(Торг!$B:$B,MATCH($C82,Торг!$I:$I,0))),"")</f>
        <v/>
      </c>
      <c r="N82" s="132" t="str">
        <f t="shared" si="1"/>
        <v>ALLIED NIPPON ABS3110</v>
      </c>
      <c r="O82" s="132" t="str">
        <f>IFERROR(IFERROR(INDEX(Кат!$B:$B,MATCH($N82,Кат!$I:$I,0)),INDEX(Торг!$B:$B,MATCH($N82,Торг!$I:$I,0))),"")</f>
        <v/>
      </c>
    </row>
    <row r="83" spans="1:15" outlineLevel="2">
      <c r="A83" t="s">
        <v>23441</v>
      </c>
      <c r="C83" s="191"/>
      <c r="E83" t="s">
        <v>23442</v>
      </c>
      <c r="J83" t="s">
        <v>22634</v>
      </c>
      <c r="K83" s="132" t="str">
        <f>IFERROR(IFERROR(INDEX(Кат!$O:$O,MATCH($C83,Кат!$I:$I,0)),INDEX(Торг!$L:$L,MATCH($C83,Торг!$I:$I,0))),"")</f>
        <v/>
      </c>
      <c r="L83" s="132" t="str">
        <f>IFERROR(IFERROR(INDEX(Кат!$A:$A,MATCH($C83,Кат!$I:$I,0)),INDEX(Торг!$A:$A,MATCH($C83,Торг!$I:$I,0))),"")</f>
        <v/>
      </c>
      <c r="M83" s="132" t="str">
        <f>IFERROR(IFERROR(INDEX(Кат!$B:$B,MATCH($C83,Кат!$I:$I,0)),INDEX(Торг!$B:$B,MATCH($C83,Торг!$I:$I,0))),"")</f>
        <v/>
      </c>
      <c r="N83" s="132" t="str">
        <f t="shared" si="1"/>
        <v xml:space="preserve"> </v>
      </c>
      <c r="O83" s="132" t="str">
        <f>IFERROR(IFERROR(INDEX(Кат!$B:$B,MATCH($N83,Кат!$I:$I,0)),INDEX(Торг!$B:$B,MATCH($N83,Торг!$I:$I,0))),"")</f>
        <v/>
      </c>
    </row>
    <row r="84" spans="1:15" outlineLevel="2">
      <c r="A84" t="s">
        <v>14763</v>
      </c>
      <c r="C84" s="191" t="s">
        <v>75</v>
      </c>
      <c r="E84" t="s">
        <v>390</v>
      </c>
      <c r="F84" t="s">
        <v>384</v>
      </c>
      <c r="G84" t="s">
        <v>375</v>
      </c>
      <c r="H84">
        <v>460</v>
      </c>
      <c r="J84" t="s">
        <v>22634</v>
      </c>
      <c r="K84" s="132" t="str">
        <f>IFERROR(IFERROR(INDEX(Кат!$O:$O,MATCH($C84,Кат!$I:$I,0)),INDEX(Торг!$L:$L,MATCH($C84,Торг!$I:$I,0))),"")</f>
        <v>шпак</v>
      </c>
      <c r="L84" s="132">
        <f>IFERROR(IFERROR(INDEX(Кат!$A:$A,MATCH($C84,Кат!$I:$I,0)),INDEX(Торг!$A:$A,MATCH($C84,Торг!$I:$I,0))),"")</f>
        <v>158042</v>
      </c>
      <c r="M84" s="132">
        <f>IFERROR(IFERROR(INDEX(Кат!$B:$B,MATCH($C84,Кат!$I:$I,0)),INDEX(Торг!$B:$B,MATCH($C84,Торг!$I:$I,0))),"")</f>
        <v>1687</v>
      </c>
      <c r="N84" s="132" t="str">
        <f t="shared" si="1"/>
        <v>ALLIED NIPPON ADB0281</v>
      </c>
      <c r="O84" s="132" t="str">
        <f>IFERROR(IFERROR(INDEX(Кат!$B:$B,MATCH($N84,Кат!$I:$I,0)),INDEX(Торг!$B:$B,MATCH($N84,Торг!$I:$I,0))),"")</f>
        <v/>
      </c>
    </row>
    <row r="85" spans="1:15" outlineLevel="2">
      <c r="A85" t="s">
        <v>14764</v>
      </c>
      <c r="C85" s="191" t="s">
        <v>80</v>
      </c>
      <c r="E85" t="s">
        <v>391</v>
      </c>
      <c r="F85" t="s">
        <v>384</v>
      </c>
      <c r="G85" t="s">
        <v>375</v>
      </c>
      <c r="H85">
        <v>510</v>
      </c>
      <c r="J85" t="s">
        <v>22634</v>
      </c>
      <c r="K85" s="132" t="str">
        <f>IFERROR(IFERROR(INDEX(Кат!$O:$O,MATCH($C85,Кат!$I:$I,0)),INDEX(Торг!$L:$L,MATCH($C85,Торг!$I:$I,0))),"")</f>
        <v>шпак</v>
      </c>
      <c r="L85" s="132">
        <f>IFERROR(IFERROR(INDEX(Кат!$A:$A,MATCH($C85,Кат!$I:$I,0)),INDEX(Торг!$A:$A,MATCH($C85,Торг!$I:$I,0))),"")</f>
        <v>158051</v>
      </c>
      <c r="M85" s="132">
        <f>IFERROR(IFERROR(INDEX(Кат!$B:$B,MATCH($C85,Кат!$I:$I,0)),INDEX(Торг!$B:$B,MATCH($C85,Торг!$I:$I,0))),"")</f>
        <v>1697</v>
      </c>
      <c r="N85" s="132" t="str">
        <f t="shared" si="1"/>
        <v>ALLIED NIPPON ADB0173</v>
      </c>
      <c r="O85" s="132" t="str">
        <f>IFERROR(IFERROR(INDEX(Кат!$B:$B,MATCH($N85,Кат!$I:$I,0)),INDEX(Торг!$B:$B,MATCH($N85,Торг!$I:$I,0))),"")</f>
        <v/>
      </c>
    </row>
    <row r="86" spans="1:15" outlineLevel="2">
      <c r="A86" t="s">
        <v>14765</v>
      </c>
      <c r="C86" s="191" t="s">
        <v>93</v>
      </c>
      <c r="E86" t="s">
        <v>392</v>
      </c>
      <c r="F86" t="s">
        <v>384</v>
      </c>
      <c r="G86" t="s">
        <v>375</v>
      </c>
      <c r="H86">
        <v>570</v>
      </c>
      <c r="J86" t="s">
        <v>22634</v>
      </c>
      <c r="K86" s="132" t="str">
        <f>IFERROR(IFERROR(INDEX(Кат!$O:$O,MATCH($C86,Кат!$I:$I,0)),INDEX(Торг!$L:$L,MATCH($C86,Торг!$I:$I,0))),"")</f>
        <v>шпак</v>
      </c>
      <c r="L86" s="132">
        <f>IFERROR(IFERROR(INDEX(Кат!$A:$A,MATCH($C86,Кат!$I:$I,0)),INDEX(Торг!$A:$A,MATCH($C86,Торг!$I:$I,0))),"")</f>
        <v>158053</v>
      </c>
      <c r="M86" s="132">
        <f>IFERROR(IFERROR(INDEX(Кат!$B:$B,MATCH($C86,Кат!$I:$I,0)),INDEX(Торг!$B:$B,MATCH($C86,Торг!$I:$I,0))),"")</f>
        <v>1720</v>
      </c>
      <c r="N86" s="132" t="str">
        <f t="shared" si="1"/>
        <v>ALLIED NIPPON ADB2794</v>
      </c>
      <c r="O86" s="132" t="str">
        <f>IFERROR(IFERROR(INDEX(Кат!$B:$B,MATCH($N86,Кат!$I:$I,0)),INDEX(Торг!$B:$B,MATCH($N86,Торг!$I:$I,0))),"")</f>
        <v/>
      </c>
    </row>
    <row r="87" spans="1:15" outlineLevel="2">
      <c r="A87" t="s">
        <v>14766</v>
      </c>
      <c r="C87" s="191" t="s">
        <v>102</v>
      </c>
      <c r="E87" t="s">
        <v>393</v>
      </c>
      <c r="F87" t="s">
        <v>384</v>
      </c>
      <c r="G87" t="s">
        <v>375</v>
      </c>
      <c r="H87">
        <v>550</v>
      </c>
      <c r="J87" t="s">
        <v>22634</v>
      </c>
      <c r="K87" s="132" t="str">
        <f>IFERROR(IFERROR(INDEX(Кат!$O:$O,MATCH($C87,Кат!$I:$I,0)),INDEX(Торг!$L:$L,MATCH($C87,Торг!$I:$I,0))),"")</f>
        <v>шпак</v>
      </c>
      <c r="L87" s="132">
        <f>IFERROR(IFERROR(INDEX(Кат!$A:$A,MATCH($C87,Кат!$I:$I,0)),INDEX(Торг!$A:$A,MATCH($C87,Торг!$I:$I,0))),"")</f>
        <v>158049</v>
      </c>
      <c r="M87" s="132">
        <f>IFERROR(IFERROR(INDEX(Кат!$B:$B,MATCH($C87,Кат!$I:$I,0)),INDEX(Торг!$B:$B,MATCH($C87,Торг!$I:$I,0))),"")</f>
        <v>1735</v>
      </c>
      <c r="N87" s="132" t="str">
        <f t="shared" si="1"/>
        <v>ALLIED NIPPON ADB0192</v>
      </c>
      <c r="O87" s="132" t="str">
        <f>IFERROR(IFERROR(INDEX(Кат!$B:$B,MATCH($N87,Кат!$I:$I,0)),INDEX(Торг!$B:$B,MATCH($N87,Торг!$I:$I,0))),"")</f>
        <v/>
      </c>
    </row>
    <row r="88" spans="1:15" outlineLevel="2">
      <c r="A88" t="s">
        <v>14767</v>
      </c>
      <c r="C88" s="191" t="s">
        <v>112</v>
      </c>
      <c r="E88" t="s">
        <v>4530</v>
      </c>
      <c r="F88" t="s">
        <v>384</v>
      </c>
      <c r="G88" t="s">
        <v>375</v>
      </c>
      <c r="H88">
        <v>1050</v>
      </c>
      <c r="J88" t="s">
        <v>22634</v>
      </c>
      <c r="K88" s="132" t="str">
        <f>IFERROR(IFERROR(INDEX(Кат!$O:$O,MATCH($C88,Кат!$I:$I,0)),INDEX(Торг!$L:$L,MATCH($C88,Торг!$I:$I,0))),"")</f>
        <v>шпак</v>
      </c>
      <c r="L88" s="132">
        <f>IFERROR(IFERROR(INDEX(Кат!$A:$A,MATCH($C88,Кат!$I:$I,0)),INDEX(Торг!$A:$A,MATCH($C88,Торг!$I:$I,0))),"")</f>
        <v>157991</v>
      </c>
      <c r="M88" s="132">
        <f>IFERROR(IFERROR(INDEX(Кат!$B:$B,MATCH($C88,Кат!$I:$I,0)),INDEX(Торг!$B:$B,MATCH($C88,Торг!$I:$I,0))),"")</f>
        <v>1752</v>
      </c>
      <c r="N88" s="132" t="str">
        <f t="shared" si="1"/>
        <v>ALLIED NIPPON ADB0431</v>
      </c>
      <c r="O88" s="132" t="str">
        <f>IFERROR(IFERROR(INDEX(Кат!$B:$B,MATCH($N88,Кат!$I:$I,0)),INDEX(Торг!$B:$B,MATCH($N88,Торг!$I:$I,0))),"")</f>
        <v/>
      </c>
    </row>
    <row r="89" spans="1:15" outlineLevel="2">
      <c r="A89" t="s">
        <v>14768</v>
      </c>
      <c r="C89" s="191" t="s">
        <v>113</v>
      </c>
      <c r="E89" t="s">
        <v>4531</v>
      </c>
      <c r="F89" t="s">
        <v>384</v>
      </c>
      <c r="G89" t="s">
        <v>375</v>
      </c>
      <c r="H89">
        <v>1300</v>
      </c>
      <c r="J89" t="s">
        <v>22634</v>
      </c>
      <c r="K89" s="132" t="str">
        <f>IFERROR(IFERROR(INDEX(Кат!$O:$O,MATCH($C89,Кат!$I:$I,0)),INDEX(Торг!$L:$L,MATCH($C89,Торг!$I:$I,0))),"")</f>
        <v>шпак</v>
      </c>
      <c r="L89" s="132">
        <f>IFERROR(IFERROR(INDEX(Кат!$A:$A,MATCH($C89,Кат!$I:$I,0)),INDEX(Торг!$A:$A,MATCH($C89,Торг!$I:$I,0))),"")</f>
        <v>157992</v>
      </c>
      <c r="M89" s="132">
        <f>IFERROR(IFERROR(INDEX(Кат!$B:$B,MATCH($C89,Кат!$I:$I,0)),INDEX(Торг!$B:$B,MATCH($C89,Торг!$I:$I,0))),"")</f>
        <v>1753</v>
      </c>
      <c r="N89" s="132" t="str">
        <f t="shared" si="1"/>
        <v>ALLIED NIPPON ADB0984</v>
      </c>
      <c r="O89" s="132" t="str">
        <f>IFERROR(IFERROR(INDEX(Кат!$B:$B,MATCH($N89,Кат!$I:$I,0)),INDEX(Торг!$B:$B,MATCH($N89,Торг!$I:$I,0))),"")</f>
        <v/>
      </c>
    </row>
    <row r="90" spans="1:15" outlineLevel="2">
      <c r="A90" t="s">
        <v>14769</v>
      </c>
      <c r="C90" s="191" t="s">
        <v>4532</v>
      </c>
      <c r="E90" t="s">
        <v>4533</v>
      </c>
      <c r="F90" t="s">
        <v>384</v>
      </c>
      <c r="G90" t="s">
        <v>375</v>
      </c>
      <c r="H90">
        <v>1100</v>
      </c>
      <c r="J90" t="s">
        <v>22634</v>
      </c>
      <c r="K90" s="132" t="str">
        <f>IFERROR(IFERROR(INDEX(Кат!$O:$O,MATCH($C90,Кат!$I:$I,0)),INDEX(Торг!$L:$L,MATCH($C90,Торг!$I:$I,0))),"")</f>
        <v/>
      </c>
      <c r="L90" s="132" t="str">
        <f>IFERROR(IFERROR(INDEX(Кат!$A:$A,MATCH($C90,Кат!$I:$I,0)),INDEX(Торг!$A:$A,MATCH($C90,Торг!$I:$I,0))),"")</f>
        <v/>
      </c>
      <c r="M90" s="132" t="str">
        <f>IFERROR(IFERROR(INDEX(Кат!$B:$B,MATCH($C90,Кат!$I:$I,0)),INDEX(Торг!$B:$B,MATCH($C90,Торг!$I:$I,0))),"")</f>
        <v/>
      </c>
      <c r="N90" s="132" t="str">
        <f t="shared" si="1"/>
        <v>ALLIED NIPPON ADB02144</v>
      </c>
      <c r="O90" s="132" t="str">
        <f>IFERROR(IFERROR(INDEX(Кат!$B:$B,MATCH($N90,Кат!$I:$I,0)),INDEX(Торг!$B:$B,MATCH($N90,Торг!$I:$I,0))),"")</f>
        <v/>
      </c>
    </row>
    <row r="91" spans="1:15" outlineLevel="2">
      <c r="A91" t="s">
        <v>27102</v>
      </c>
      <c r="C91" s="191" t="s">
        <v>27130</v>
      </c>
      <c r="E91" t="s">
        <v>27131</v>
      </c>
      <c r="F91" t="s">
        <v>384</v>
      </c>
      <c r="G91" t="s">
        <v>375</v>
      </c>
      <c r="H91">
        <v>1700</v>
      </c>
      <c r="J91" t="s">
        <v>22634</v>
      </c>
      <c r="K91" s="132" t="str">
        <f>IFERROR(IFERROR(INDEX(Кат!$O:$O,MATCH($C91,Кат!$I:$I,0)),INDEX(Торг!$L:$L,MATCH($C91,Торг!$I:$I,0))),"")</f>
        <v/>
      </c>
      <c r="L91" s="132" t="str">
        <f>IFERROR(IFERROR(INDEX(Кат!$A:$A,MATCH($C91,Кат!$I:$I,0)),INDEX(Торг!$A:$A,MATCH($C91,Торг!$I:$I,0))),"")</f>
        <v/>
      </c>
      <c r="M91" s="132" t="str">
        <f>IFERROR(IFERROR(INDEX(Кат!$B:$B,MATCH($C91,Кат!$I:$I,0)),INDEX(Торг!$B:$B,MATCH($C91,Торг!$I:$I,0))),"")</f>
        <v/>
      </c>
      <c r="N91" s="132" t="str">
        <f t="shared" si="1"/>
        <v>ALLIED NIPPON ADB31668</v>
      </c>
      <c r="O91" s="132" t="str">
        <f>IFERROR(IFERROR(INDEX(Кат!$B:$B,MATCH($N91,Кат!$I:$I,0)),INDEX(Торг!$B:$B,MATCH($N91,Торг!$I:$I,0))),"")</f>
        <v/>
      </c>
    </row>
    <row r="92" spans="1:15" outlineLevel="2">
      <c r="A92" t="s">
        <v>14770</v>
      </c>
      <c r="C92" s="191" t="s">
        <v>4442</v>
      </c>
      <c r="E92" t="s">
        <v>4534</v>
      </c>
      <c r="F92" t="s">
        <v>384</v>
      </c>
      <c r="G92" t="s">
        <v>375</v>
      </c>
      <c r="H92">
        <v>1500</v>
      </c>
      <c r="J92" t="s">
        <v>22634</v>
      </c>
      <c r="K92" s="132" t="str">
        <f>IFERROR(IFERROR(INDEX(Кат!$O:$O,MATCH($C92,Кат!$I:$I,0)),INDEX(Торг!$L:$L,MATCH($C92,Торг!$I:$I,0))),"")</f>
        <v>шпак</v>
      </c>
      <c r="L92" s="132">
        <f>IFERROR(IFERROR(INDEX(Кат!$A:$A,MATCH($C92,Кат!$I:$I,0)),INDEX(Торг!$A:$A,MATCH($C92,Торг!$I:$I,0))),"")</f>
        <v>187463</v>
      </c>
      <c r="M92" s="132">
        <f>IFERROR(IFERROR(INDEX(Кат!$B:$B,MATCH($C92,Кат!$I:$I,0)),INDEX(Торг!$B:$B,MATCH($C92,Торг!$I:$I,0))),"")</f>
        <v>29385</v>
      </c>
      <c r="N92" s="132" t="str">
        <f t="shared" si="1"/>
        <v>ALLIED NIPPON ADB01677</v>
      </c>
      <c r="O92" s="132" t="str">
        <f>IFERROR(IFERROR(INDEX(Кат!$B:$B,MATCH($N92,Кат!$I:$I,0)),INDEX(Торг!$B:$B,MATCH($N92,Торг!$I:$I,0))),"")</f>
        <v/>
      </c>
    </row>
    <row r="93" spans="1:15" outlineLevel="2">
      <c r="A93" t="s">
        <v>14771</v>
      </c>
      <c r="C93" s="191" t="s">
        <v>394</v>
      </c>
      <c r="E93" t="s">
        <v>395</v>
      </c>
      <c r="F93" t="s">
        <v>384</v>
      </c>
      <c r="G93" t="s">
        <v>375</v>
      </c>
      <c r="H93">
        <v>840</v>
      </c>
      <c r="J93" t="s">
        <v>22634</v>
      </c>
      <c r="K93" s="132" t="str">
        <f>IFERROR(IFERROR(INDEX(Кат!$O:$O,MATCH($C93,Кат!$I:$I,0)),INDEX(Торг!$L:$L,MATCH($C93,Торг!$I:$I,0))),"")</f>
        <v/>
      </c>
      <c r="L93" s="132" t="str">
        <f>IFERROR(IFERROR(INDEX(Кат!$A:$A,MATCH($C93,Кат!$I:$I,0)),INDEX(Торг!$A:$A,MATCH($C93,Торг!$I:$I,0))),"")</f>
        <v/>
      </c>
      <c r="M93" s="132" t="str">
        <f>IFERROR(IFERROR(INDEX(Кат!$B:$B,MATCH($C93,Кат!$I:$I,0)),INDEX(Торг!$B:$B,MATCH($C93,Торг!$I:$I,0))),"")</f>
        <v/>
      </c>
      <c r="N93" s="132" t="str">
        <f t="shared" si="1"/>
        <v>ALLIED NIPPON ADB0795</v>
      </c>
      <c r="O93" s="132" t="str">
        <f>IFERROR(IFERROR(INDEX(Кат!$B:$B,MATCH($N93,Кат!$I:$I,0)),INDEX(Торг!$B:$B,MATCH($N93,Торг!$I:$I,0))),"")</f>
        <v/>
      </c>
    </row>
    <row r="94" spans="1:15" outlineLevel="2">
      <c r="A94" t="s">
        <v>14772</v>
      </c>
      <c r="C94" s="191" t="s">
        <v>396</v>
      </c>
      <c r="E94" t="s">
        <v>397</v>
      </c>
      <c r="F94" t="s">
        <v>384</v>
      </c>
      <c r="G94" t="s">
        <v>375</v>
      </c>
      <c r="H94">
        <v>1050</v>
      </c>
      <c r="J94" t="s">
        <v>22634</v>
      </c>
      <c r="K94" s="132" t="str">
        <f>IFERROR(IFERROR(INDEX(Кат!$O:$O,MATCH($C94,Кат!$I:$I,0)),INDEX(Торг!$L:$L,MATCH($C94,Торг!$I:$I,0))),"")</f>
        <v>шпак</v>
      </c>
      <c r="L94" s="132">
        <f>IFERROR(IFERROR(INDEX(Кат!$A:$A,MATCH($C94,Кат!$I:$I,0)),INDEX(Торг!$A:$A,MATCH($C94,Торг!$I:$I,0))),"")</f>
        <v>187464</v>
      </c>
      <c r="M94" s="132">
        <f>IFERROR(IFERROR(INDEX(Кат!$B:$B,MATCH($C94,Кат!$I:$I,0)),INDEX(Торг!$B:$B,MATCH($C94,Торг!$I:$I,0))),"")</f>
        <v>29386</v>
      </c>
      <c r="N94" s="132" t="str">
        <f t="shared" si="1"/>
        <v>ALLIED NIPPON ADB0985</v>
      </c>
      <c r="O94" s="132" t="str">
        <f>IFERROR(IFERROR(INDEX(Кат!$B:$B,MATCH($N94,Кат!$I:$I,0)),INDEX(Торг!$B:$B,MATCH($N94,Торг!$I:$I,0))),"")</f>
        <v/>
      </c>
    </row>
    <row r="95" spans="1:15" outlineLevel="2">
      <c r="A95" t="s">
        <v>23443</v>
      </c>
      <c r="C95" s="191"/>
      <c r="E95" t="s">
        <v>23444</v>
      </c>
      <c r="J95" t="s">
        <v>22634</v>
      </c>
      <c r="K95" s="132" t="str">
        <f>IFERROR(IFERROR(INDEX(Кат!$O:$O,MATCH($C95,Кат!$I:$I,0)),INDEX(Торг!$L:$L,MATCH($C95,Торг!$I:$I,0))),"")</f>
        <v/>
      </c>
      <c r="L95" s="132" t="str">
        <f>IFERROR(IFERROR(INDEX(Кат!$A:$A,MATCH($C95,Кат!$I:$I,0)),INDEX(Торг!$A:$A,MATCH($C95,Торг!$I:$I,0))),"")</f>
        <v/>
      </c>
      <c r="M95" s="132" t="str">
        <f>IFERROR(IFERROR(INDEX(Кат!$B:$B,MATCH($C95,Кат!$I:$I,0)),INDEX(Торг!$B:$B,MATCH($C95,Торг!$I:$I,0))),"")</f>
        <v/>
      </c>
      <c r="N95" s="132" t="str">
        <f t="shared" si="1"/>
        <v xml:space="preserve"> </v>
      </c>
      <c r="O95" s="132" t="str">
        <f>IFERROR(IFERROR(INDEX(Кат!$B:$B,MATCH($N95,Кат!$I:$I,0)),INDEX(Торг!$B:$B,MATCH($N95,Торг!$I:$I,0))),"")</f>
        <v/>
      </c>
    </row>
    <row r="96" spans="1:15" outlineLevel="1">
      <c r="A96" t="s">
        <v>14773</v>
      </c>
      <c r="C96" s="191" t="s">
        <v>4535</v>
      </c>
      <c r="E96" t="s">
        <v>4536</v>
      </c>
      <c r="F96" t="s">
        <v>384</v>
      </c>
      <c r="G96" t="s">
        <v>375</v>
      </c>
      <c r="H96">
        <v>2650</v>
      </c>
      <c r="J96" t="s">
        <v>22634</v>
      </c>
      <c r="K96" s="132" t="str">
        <f>IFERROR(IFERROR(INDEX(Кат!$O:$O,MATCH($C96,Кат!$I:$I,0)),INDEX(Торг!$L:$L,MATCH($C96,Торг!$I:$I,0))),"")</f>
        <v>шпак</v>
      </c>
      <c r="L96" s="132">
        <f>IFERROR(IFERROR(INDEX(Кат!$A:$A,MATCH($C96,Кат!$I:$I,0)),INDEX(Торг!$A:$A,MATCH($C96,Торг!$I:$I,0))),"")</f>
        <v>159822</v>
      </c>
      <c r="M96" s="132">
        <f>IFERROR(IFERROR(INDEX(Кат!$B:$B,MATCH($C96,Кат!$I:$I,0)),INDEX(Торг!$B:$B,MATCH($C96,Торг!$I:$I,0))),"")</f>
        <v>1386</v>
      </c>
      <c r="N96" s="132" t="str">
        <f t="shared" si="1"/>
        <v>ALLIED NIPPON ADC1710V</v>
      </c>
      <c r="O96" s="132" t="str">
        <f>IFERROR(IFERROR(INDEX(Кат!$B:$B,MATCH($N96,Кат!$I:$I,0)),INDEX(Торг!$B:$B,MATCH($N96,Торг!$I:$I,0))),"")</f>
        <v/>
      </c>
    </row>
    <row r="97" spans="1:15" outlineLevel="2">
      <c r="A97" t="s">
        <v>14774</v>
      </c>
      <c r="C97" s="191" t="s">
        <v>27</v>
      </c>
      <c r="E97" t="s">
        <v>398</v>
      </c>
      <c r="F97" t="s">
        <v>384</v>
      </c>
      <c r="G97" t="s">
        <v>375</v>
      </c>
      <c r="H97">
        <v>3800</v>
      </c>
      <c r="J97" t="s">
        <v>22634</v>
      </c>
      <c r="K97" s="132" t="str">
        <f>IFERROR(IFERROR(INDEX(Кат!$O:$O,MATCH($C97,Кат!$I:$I,0)),INDEX(Торг!$L:$L,MATCH($C97,Торг!$I:$I,0))),"")</f>
        <v/>
      </c>
      <c r="L97" s="132" t="str">
        <f>IFERROR(IFERROR(INDEX(Кат!$A:$A,MATCH($C97,Кат!$I:$I,0)),INDEX(Торг!$A:$A,MATCH($C97,Торг!$I:$I,0))),"")</f>
        <v/>
      </c>
      <c r="M97" s="132" t="str">
        <f>IFERROR(IFERROR(INDEX(Кат!$B:$B,MATCH($C97,Кат!$I:$I,0)),INDEX(Торг!$B:$B,MATCH($C97,Торг!$I:$I,0))),"")</f>
        <v/>
      </c>
      <c r="N97" s="132" t="str">
        <f t="shared" si="1"/>
        <v>ALLIED NIPPON ADC1712V</v>
      </c>
      <c r="O97" s="132" t="str">
        <f>IFERROR(IFERROR(INDEX(Кат!$B:$B,MATCH($N97,Кат!$I:$I,0)),INDEX(Торг!$B:$B,MATCH($N97,Торг!$I:$I,0))),"")</f>
        <v/>
      </c>
    </row>
    <row r="98" spans="1:15" outlineLevel="2">
      <c r="A98" t="s">
        <v>14775</v>
      </c>
      <c r="C98" s="191" t="s">
        <v>4450</v>
      </c>
      <c r="E98" t="s">
        <v>4537</v>
      </c>
      <c r="F98" t="s">
        <v>384</v>
      </c>
      <c r="G98" t="s">
        <v>399</v>
      </c>
      <c r="H98">
        <v>2700</v>
      </c>
      <c r="J98" t="s">
        <v>22634</v>
      </c>
      <c r="K98" s="132" t="str">
        <f>IFERROR(IFERROR(INDEX(Кат!$O:$O,MATCH($C98,Кат!$I:$I,0)),INDEX(Торг!$L:$L,MATCH($C98,Торг!$I:$I,0))),"")</f>
        <v>шпак</v>
      </c>
      <c r="L98" s="132">
        <f>IFERROR(IFERROR(INDEX(Кат!$A:$A,MATCH($C98,Кат!$I:$I,0)),INDEX(Торг!$A:$A,MATCH($C98,Торг!$I:$I,0))),"")</f>
        <v>219419</v>
      </c>
      <c r="M98" s="132">
        <f>IFERROR(IFERROR(INDEX(Кат!$B:$B,MATCH($C98,Кат!$I:$I,0)),INDEX(Торг!$B:$B,MATCH($C98,Торг!$I:$I,0))),"")</f>
        <v>29418</v>
      </c>
      <c r="N98" s="132" t="str">
        <f t="shared" si="1"/>
        <v>ALLIED NIPPON ADC1597V</v>
      </c>
      <c r="O98" s="132" t="str">
        <f>IFERROR(IFERROR(INDEX(Кат!$B:$B,MATCH($N98,Кат!$I:$I,0)),INDEX(Торг!$B:$B,MATCH($N98,Торг!$I:$I,0))),"")</f>
        <v/>
      </c>
    </row>
    <row r="99" spans="1:15" outlineLevel="2">
      <c r="A99" t="s">
        <v>23445</v>
      </c>
      <c r="C99" s="191"/>
      <c r="E99" t="s">
        <v>23446</v>
      </c>
      <c r="J99" t="s">
        <v>22634</v>
      </c>
      <c r="K99" s="132" t="str">
        <f>IFERROR(IFERROR(INDEX(Кат!$O:$O,MATCH($C99,Кат!$I:$I,0)),INDEX(Торг!$L:$L,MATCH($C99,Торг!$I:$I,0))),"")</f>
        <v/>
      </c>
      <c r="L99" s="132" t="str">
        <f>IFERROR(IFERROR(INDEX(Кат!$A:$A,MATCH($C99,Кат!$I:$I,0)),INDEX(Торг!$A:$A,MATCH($C99,Торг!$I:$I,0))),"")</f>
        <v/>
      </c>
      <c r="M99" s="132" t="str">
        <f>IFERROR(IFERROR(INDEX(Кат!$B:$B,MATCH($C99,Кат!$I:$I,0)),INDEX(Торг!$B:$B,MATCH($C99,Торг!$I:$I,0))),"")</f>
        <v/>
      </c>
      <c r="N99" s="132" t="str">
        <f t="shared" si="1"/>
        <v xml:space="preserve"> </v>
      </c>
      <c r="O99" s="132" t="str">
        <f>IFERROR(IFERROR(INDEX(Кат!$B:$B,MATCH($N99,Кат!$I:$I,0)),INDEX(Торг!$B:$B,MATCH($N99,Торг!$I:$I,0))),"")</f>
        <v/>
      </c>
    </row>
    <row r="100" spans="1:15" outlineLevel="2">
      <c r="A100" t="s">
        <v>14776</v>
      </c>
      <c r="C100" s="191" t="s">
        <v>292</v>
      </c>
      <c r="E100" t="s">
        <v>27329</v>
      </c>
      <c r="F100" t="s">
        <v>384</v>
      </c>
      <c r="G100" t="s">
        <v>399</v>
      </c>
      <c r="H100">
        <v>550</v>
      </c>
      <c r="J100" t="s">
        <v>22634</v>
      </c>
      <c r="K100" s="132" t="str">
        <f>IFERROR(IFERROR(INDEX(Кат!$O:$O,MATCH($C100,Кат!$I:$I,0)),INDEX(Торг!$L:$L,MATCH($C100,Торг!$I:$I,0))),"")</f>
        <v>шпак</v>
      </c>
      <c r="L100" s="132">
        <f>IFERROR(IFERROR(INDEX(Кат!$A:$A,MATCH($C100,Кат!$I:$I,0)),INDEX(Торг!$A:$A,MATCH($C100,Торг!$I:$I,0))),"")</f>
        <v>224638</v>
      </c>
      <c r="M100" s="132">
        <f>IFERROR(IFERROR(INDEX(Кат!$B:$B,MATCH($C100,Кат!$I:$I,0)),INDEX(Торг!$B:$B,MATCH($C100,Торг!$I:$I,0))),"")</f>
        <v>17733</v>
      </c>
      <c r="N100" s="132" t="str">
        <f t="shared" si="1"/>
        <v>ALLIED NIPPON AWC1701</v>
      </c>
      <c r="O100" s="132" t="str">
        <f>IFERROR(IFERROR(INDEX(Кат!$B:$B,MATCH($N100,Кат!$I:$I,0)),INDEX(Торг!$B:$B,MATCH($N100,Торг!$I:$I,0))),"")</f>
        <v/>
      </c>
    </row>
    <row r="101" spans="1:15" outlineLevel="2">
      <c r="A101" t="s">
        <v>14777</v>
      </c>
      <c r="C101" s="191" t="s">
        <v>4538</v>
      </c>
      <c r="E101" t="s">
        <v>27330</v>
      </c>
      <c r="F101" t="s">
        <v>384</v>
      </c>
      <c r="G101" t="s">
        <v>399</v>
      </c>
      <c r="H101">
        <v>600</v>
      </c>
      <c r="J101" t="s">
        <v>22634</v>
      </c>
      <c r="K101" s="132" t="str">
        <f>IFERROR(IFERROR(INDEX(Кат!$O:$O,MATCH($C101,Кат!$I:$I,0)),INDEX(Торг!$L:$L,MATCH($C101,Торг!$I:$I,0))),"")</f>
        <v/>
      </c>
      <c r="L101" s="132" t="str">
        <f>IFERROR(IFERROR(INDEX(Кат!$A:$A,MATCH($C101,Кат!$I:$I,0)),INDEX(Торг!$A:$A,MATCH($C101,Торг!$I:$I,0))),"")</f>
        <v/>
      </c>
      <c r="M101" s="132" t="str">
        <f>IFERROR(IFERROR(INDEX(Кат!$B:$B,MATCH($C101,Кат!$I:$I,0)),INDEX(Торг!$B:$B,MATCH($C101,Торг!$I:$I,0))),"")</f>
        <v/>
      </c>
      <c r="N101" s="132" t="str">
        <f t="shared" si="1"/>
        <v>ALLIED NIPPON AWC1801</v>
      </c>
      <c r="O101" s="132" t="str">
        <f>IFERROR(IFERROR(INDEX(Кат!$B:$B,MATCH($N101,Кат!$I:$I,0)),INDEX(Торг!$B:$B,MATCH($N101,Торг!$I:$I,0))),"")</f>
        <v/>
      </c>
    </row>
    <row r="102" spans="1:15" outlineLevel="2">
      <c r="A102" t="s">
        <v>23447</v>
      </c>
      <c r="C102" s="191"/>
      <c r="E102" t="s">
        <v>23448</v>
      </c>
      <c r="J102" t="s">
        <v>22634</v>
      </c>
      <c r="K102" s="132" t="str">
        <f>IFERROR(IFERROR(INDEX(Кат!$O:$O,MATCH($C102,Кат!$I:$I,0)),INDEX(Торг!$L:$L,MATCH($C102,Торг!$I:$I,0))),"")</f>
        <v/>
      </c>
      <c r="L102" s="132" t="str">
        <f>IFERROR(IFERROR(INDEX(Кат!$A:$A,MATCH($C102,Кат!$I:$I,0)),INDEX(Торг!$A:$A,MATCH($C102,Торг!$I:$I,0))),"")</f>
        <v/>
      </c>
      <c r="M102" s="132" t="str">
        <f>IFERROR(IFERROR(INDEX(Кат!$B:$B,MATCH($C102,Кат!$I:$I,0)),INDEX(Торг!$B:$B,MATCH($C102,Торг!$I:$I,0))),"")</f>
        <v/>
      </c>
      <c r="N102" s="132" t="str">
        <f t="shared" si="1"/>
        <v xml:space="preserve"> </v>
      </c>
      <c r="O102" s="132" t="str">
        <f>IFERROR(IFERROR(INDEX(Кат!$B:$B,MATCH($N102,Кат!$I:$I,0)),INDEX(Торг!$B:$B,MATCH($N102,Торг!$I:$I,0))),"")</f>
        <v/>
      </c>
    </row>
    <row r="103" spans="1:15" outlineLevel="2">
      <c r="A103" t="s">
        <v>14778</v>
      </c>
      <c r="C103" s="191" t="s">
        <v>14696</v>
      </c>
      <c r="E103" t="s">
        <v>14697</v>
      </c>
      <c r="F103" t="s">
        <v>401</v>
      </c>
      <c r="G103" t="s">
        <v>375</v>
      </c>
      <c r="H103">
        <v>1950</v>
      </c>
      <c r="J103" t="s">
        <v>22634</v>
      </c>
      <c r="K103" s="132" t="str">
        <f>IFERROR(IFERROR(INDEX(Кат!$O:$O,MATCH($C103,Кат!$I:$I,0)),INDEX(Торг!$L:$L,MATCH($C103,Торг!$I:$I,0))),"")</f>
        <v/>
      </c>
      <c r="L103" s="132" t="str">
        <f>IFERROR(IFERROR(INDEX(Кат!$A:$A,MATCH($C103,Кат!$I:$I,0)),INDEX(Торг!$A:$A,MATCH($C103,Торг!$I:$I,0))),"")</f>
        <v/>
      </c>
      <c r="M103" s="132" t="str">
        <f>IFERROR(IFERROR(INDEX(Кат!$B:$B,MATCH($C103,Кат!$I:$I,0)),INDEX(Торг!$B:$B,MATCH($C103,Торг!$I:$I,0))),"")</f>
        <v/>
      </c>
      <c r="N103" s="132" t="str">
        <f t="shared" si="1"/>
        <v>ALNAS А1118-3502070-77</v>
      </c>
      <c r="O103" s="132" t="str">
        <f>IFERROR(IFERROR(INDEX(Кат!$B:$B,MATCH($N103,Кат!$I:$I,0)),INDEX(Торг!$B:$B,MATCH($N103,Торг!$I:$I,0))),"")</f>
        <v/>
      </c>
    </row>
    <row r="104" spans="1:15" outlineLevel="2">
      <c r="A104" t="s">
        <v>14779</v>
      </c>
      <c r="C104" s="191" t="s">
        <v>33730</v>
      </c>
      <c r="E104" t="s">
        <v>400</v>
      </c>
      <c r="F104" t="s">
        <v>401</v>
      </c>
      <c r="G104" t="s">
        <v>375</v>
      </c>
      <c r="H104">
        <v>2750</v>
      </c>
      <c r="J104" t="s">
        <v>22634</v>
      </c>
      <c r="K104" s="132" t="str">
        <f>IFERROR(IFERROR(INDEX(Кат!$O:$O,MATCH($C104,Кат!$I:$I,0)),INDEX(Торг!$L:$L,MATCH($C104,Торг!$I:$I,0))),"")</f>
        <v/>
      </c>
      <c r="L104" s="132" t="str">
        <f>IFERROR(IFERROR(INDEX(Кат!$A:$A,MATCH($C104,Кат!$I:$I,0)),INDEX(Торг!$A:$A,MATCH($C104,Торг!$I:$I,0))),"")</f>
        <v/>
      </c>
      <c r="M104" s="132" t="str">
        <f>IFERROR(IFERROR(INDEX(Кат!$B:$B,MATCH($C104,Кат!$I:$I,0)),INDEX(Торг!$B:$B,MATCH($C104,Торг!$I:$I,0))),"")</f>
        <v/>
      </c>
      <c r="N104" s="132" t="str">
        <f t="shared" si="1"/>
        <v>ALNAS 11186-3501070</v>
      </c>
      <c r="O104" s="132" t="str">
        <f>IFERROR(IFERROR(INDEX(Кат!$B:$B,MATCH($N104,Кат!$I:$I,0)),INDEX(Торг!$B:$B,MATCH($N104,Торг!$I:$I,0))),"")</f>
        <v/>
      </c>
    </row>
    <row r="105" spans="1:15" outlineLevel="2">
      <c r="A105" t="s">
        <v>14780</v>
      </c>
      <c r="C105" s="191" t="s">
        <v>402</v>
      </c>
      <c r="E105" t="s">
        <v>33731</v>
      </c>
      <c r="F105" t="s">
        <v>401</v>
      </c>
      <c r="G105" t="s">
        <v>375</v>
      </c>
      <c r="H105">
        <v>3350</v>
      </c>
      <c r="J105" t="s">
        <v>22634</v>
      </c>
      <c r="K105" s="132" t="str">
        <f>IFERROR(IFERROR(INDEX(Кат!$O:$O,MATCH($C105,Кат!$I:$I,0)),INDEX(Торг!$L:$L,MATCH($C105,Торг!$I:$I,0))),"")</f>
        <v/>
      </c>
      <c r="L105" s="132" t="str">
        <f>IFERROR(IFERROR(INDEX(Кат!$A:$A,MATCH($C105,Кат!$I:$I,0)),INDEX(Торг!$A:$A,MATCH($C105,Торг!$I:$I,0))),"")</f>
        <v/>
      </c>
      <c r="M105" s="132" t="str">
        <f>IFERROR(IFERROR(INDEX(Кат!$B:$B,MATCH($C105,Кат!$I:$I,0)),INDEX(Торг!$B:$B,MATCH($C105,Торг!$I:$I,0))),"")</f>
        <v/>
      </c>
      <c r="N105" s="132" t="str">
        <f t="shared" si="1"/>
        <v>ALNAS А11186-3501070-04</v>
      </c>
      <c r="O105" s="132" t="str">
        <f>IFERROR(IFERROR(INDEX(Кат!$B:$B,MATCH($N105,Кат!$I:$I,0)),INDEX(Торг!$B:$B,MATCH($N105,Торг!$I:$I,0))),"")</f>
        <v/>
      </c>
    </row>
    <row r="106" spans="1:15" outlineLevel="2">
      <c r="A106" t="s">
        <v>29744</v>
      </c>
      <c r="C106" s="191" t="s">
        <v>29745</v>
      </c>
      <c r="E106" t="s">
        <v>29746</v>
      </c>
      <c r="F106" t="s">
        <v>401</v>
      </c>
      <c r="G106" t="s">
        <v>375</v>
      </c>
      <c r="H106">
        <v>1950</v>
      </c>
      <c r="J106" t="s">
        <v>22634</v>
      </c>
      <c r="K106" s="132" t="str">
        <f>IFERROR(IFERROR(INDEX(Кат!$O:$O,MATCH($C106,Кат!$I:$I,0)),INDEX(Торг!$L:$L,MATCH($C106,Торг!$I:$I,0))),"")</f>
        <v/>
      </c>
      <c r="L106" s="132" t="str">
        <f>IFERROR(IFERROR(INDEX(Кат!$A:$A,MATCH($C106,Кат!$I:$I,0)),INDEX(Торг!$A:$A,MATCH($C106,Торг!$I:$I,0))),"")</f>
        <v/>
      </c>
      <c r="M106" s="132" t="str">
        <f>IFERROR(IFERROR(INDEX(Кат!$B:$B,MATCH($C106,Кат!$I:$I,0)),INDEX(Торг!$B:$B,MATCH($C106,Торг!$I:$I,0))),"")</f>
        <v/>
      </c>
      <c r="N106" s="132" t="str">
        <f t="shared" si="1"/>
        <v>ALNAS A2101-3501070-00</v>
      </c>
      <c r="O106" s="132" t="str">
        <f>IFERROR(IFERROR(INDEX(Кат!$B:$B,MATCH($N106,Кат!$I:$I,0)),INDEX(Торг!$B:$B,MATCH($N106,Торг!$I:$I,0))),"")</f>
        <v/>
      </c>
    </row>
    <row r="107" spans="1:15" outlineLevel="2">
      <c r="A107" t="s">
        <v>14781</v>
      </c>
      <c r="C107" s="191" t="s">
        <v>403</v>
      </c>
      <c r="E107" t="s">
        <v>404</v>
      </c>
      <c r="F107" t="s">
        <v>401</v>
      </c>
      <c r="G107" t="s">
        <v>375</v>
      </c>
      <c r="H107">
        <v>2500</v>
      </c>
      <c r="J107" t="s">
        <v>22634</v>
      </c>
      <c r="K107" s="132" t="str">
        <f>IFERROR(IFERROR(INDEX(Кат!$O:$O,MATCH($C107,Кат!$I:$I,0)),INDEX(Торг!$L:$L,MATCH($C107,Торг!$I:$I,0))),"")</f>
        <v/>
      </c>
      <c r="L107" s="132" t="str">
        <f>IFERROR(IFERROR(INDEX(Кат!$A:$A,MATCH($C107,Кат!$I:$I,0)),INDEX(Торг!$A:$A,MATCH($C107,Торг!$I:$I,0))),"")</f>
        <v/>
      </c>
      <c r="M107" s="132" t="str">
        <f>IFERROR(IFERROR(INDEX(Кат!$B:$B,MATCH($C107,Кат!$I:$I,0)),INDEX(Торг!$B:$B,MATCH($C107,Торг!$I:$I,0))),"")</f>
        <v/>
      </c>
      <c r="N107" s="132" t="str">
        <f t="shared" si="1"/>
        <v>ALNAS А2108-3501070-02</v>
      </c>
      <c r="O107" s="132" t="str">
        <f>IFERROR(IFERROR(INDEX(Кат!$B:$B,MATCH($N107,Кат!$I:$I,0)),INDEX(Торг!$B:$B,MATCH($N107,Торг!$I:$I,0))),"")</f>
        <v/>
      </c>
    </row>
    <row r="108" spans="1:15" outlineLevel="2">
      <c r="A108" t="s">
        <v>14782</v>
      </c>
      <c r="C108" s="191" t="s">
        <v>33732</v>
      </c>
      <c r="E108" t="s">
        <v>405</v>
      </c>
      <c r="F108" t="s">
        <v>401</v>
      </c>
      <c r="G108" t="s">
        <v>375</v>
      </c>
      <c r="H108">
        <v>1600</v>
      </c>
      <c r="J108" t="s">
        <v>22634</v>
      </c>
      <c r="K108" s="132" t="str">
        <f>IFERROR(IFERROR(INDEX(Кат!$O:$O,MATCH($C108,Кат!$I:$I,0)),INDEX(Торг!$L:$L,MATCH($C108,Торг!$I:$I,0))),"")</f>
        <v/>
      </c>
      <c r="L108" s="132" t="str">
        <f>IFERROR(IFERROR(INDEX(Кат!$A:$A,MATCH($C108,Кат!$I:$I,0)),INDEX(Торг!$A:$A,MATCH($C108,Торг!$I:$I,0))),"")</f>
        <v/>
      </c>
      <c r="M108" s="132" t="str">
        <f>IFERROR(IFERROR(INDEX(Кат!$B:$B,MATCH($C108,Кат!$I:$I,0)),INDEX(Торг!$B:$B,MATCH($C108,Торг!$I:$I,0))),"")</f>
        <v/>
      </c>
      <c r="N108" s="132" t="str">
        <f t="shared" si="1"/>
        <v>ALNAS 2108-3501070</v>
      </c>
      <c r="O108" s="132" t="str">
        <f>IFERROR(IFERROR(INDEX(Кат!$B:$B,MATCH($N108,Кат!$I:$I,0)),INDEX(Торг!$B:$B,MATCH($N108,Торг!$I:$I,0))),"")</f>
        <v/>
      </c>
    </row>
    <row r="109" spans="1:15" outlineLevel="2">
      <c r="A109" t="s">
        <v>14783</v>
      </c>
      <c r="C109" s="191" t="s">
        <v>33733</v>
      </c>
      <c r="E109" t="s">
        <v>406</v>
      </c>
      <c r="F109" t="s">
        <v>401</v>
      </c>
      <c r="G109" t="s">
        <v>375</v>
      </c>
      <c r="H109">
        <v>2300</v>
      </c>
      <c r="J109" t="s">
        <v>22634</v>
      </c>
      <c r="K109" s="132" t="str">
        <f>IFERROR(IFERROR(INDEX(Кат!$O:$O,MATCH($C109,Кат!$I:$I,0)),INDEX(Торг!$L:$L,MATCH($C109,Торг!$I:$I,0))),"")</f>
        <v/>
      </c>
      <c r="L109" s="132" t="str">
        <f>IFERROR(IFERROR(INDEX(Кат!$A:$A,MATCH($C109,Кат!$I:$I,0)),INDEX(Торг!$A:$A,MATCH($C109,Торг!$I:$I,0))),"")</f>
        <v/>
      </c>
      <c r="M109" s="132" t="str">
        <f>IFERROR(IFERROR(INDEX(Кат!$B:$B,MATCH($C109,Кат!$I:$I,0)),INDEX(Торг!$B:$B,MATCH($C109,Торг!$I:$I,0))),"")</f>
        <v/>
      </c>
      <c r="N109" s="132" t="str">
        <f t="shared" si="1"/>
        <v>ALNAS 2110-3501070</v>
      </c>
      <c r="O109" s="132" t="str">
        <f>IFERROR(IFERROR(INDEX(Кат!$B:$B,MATCH($N109,Кат!$I:$I,0)),INDEX(Торг!$B:$B,MATCH($N109,Торг!$I:$I,0))),"")</f>
        <v/>
      </c>
    </row>
    <row r="110" spans="1:15" outlineLevel="2">
      <c r="A110" t="s">
        <v>14784</v>
      </c>
      <c r="C110" s="191">
        <v>76797</v>
      </c>
      <c r="E110" t="s">
        <v>33734</v>
      </c>
      <c r="F110" t="s">
        <v>401</v>
      </c>
      <c r="G110" t="s">
        <v>375</v>
      </c>
      <c r="H110">
        <v>3100</v>
      </c>
      <c r="J110" t="s">
        <v>22634</v>
      </c>
      <c r="K110" s="132" t="str">
        <f>IFERROR(IFERROR(INDEX(Кат!$O:$O,MATCH($C110,Кат!$I:$I,0)),INDEX(Торг!$L:$L,MATCH($C110,Торг!$I:$I,0))),"")</f>
        <v/>
      </c>
      <c r="L110" s="132" t="str">
        <f>IFERROR(IFERROR(INDEX(Кат!$A:$A,MATCH($C110,Кат!$I:$I,0)),INDEX(Торг!$A:$A,MATCH($C110,Торг!$I:$I,0))),"")</f>
        <v/>
      </c>
      <c r="M110" s="132" t="str">
        <f>IFERROR(IFERROR(INDEX(Кат!$B:$B,MATCH($C110,Кат!$I:$I,0)),INDEX(Торг!$B:$B,MATCH($C110,Торг!$I:$I,0))),"")</f>
        <v/>
      </c>
      <c r="N110" s="132" t="str">
        <f t="shared" si="1"/>
        <v>ALNAS 76797</v>
      </c>
      <c r="O110" s="132" t="str">
        <f>IFERROR(IFERROR(INDEX(Кат!$B:$B,MATCH($N110,Кат!$I:$I,0)),INDEX(Торг!$B:$B,MATCH($N110,Торг!$I:$I,0))),"")</f>
        <v/>
      </c>
    </row>
    <row r="111" spans="1:15" outlineLevel="2">
      <c r="A111" t="s">
        <v>14785</v>
      </c>
      <c r="C111" s="191" t="s">
        <v>407</v>
      </c>
      <c r="E111" t="s">
        <v>408</v>
      </c>
      <c r="F111" t="s">
        <v>401</v>
      </c>
      <c r="G111" t="s">
        <v>375</v>
      </c>
      <c r="H111">
        <v>2650</v>
      </c>
      <c r="J111" t="s">
        <v>22634</v>
      </c>
      <c r="K111" s="132" t="str">
        <f>IFERROR(IFERROR(INDEX(Кат!$O:$O,MATCH($C111,Кат!$I:$I,0)),INDEX(Торг!$L:$L,MATCH($C111,Торг!$I:$I,0))),"")</f>
        <v/>
      </c>
      <c r="L111" s="132" t="str">
        <f>IFERROR(IFERROR(INDEX(Кат!$A:$A,MATCH($C111,Кат!$I:$I,0)),INDEX(Торг!$A:$A,MATCH($C111,Торг!$I:$I,0))),"")</f>
        <v/>
      </c>
      <c r="M111" s="132" t="str">
        <f>IFERROR(IFERROR(INDEX(Кат!$B:$B,MATCH($C111,Кат!$I:$I,0)),INDEX(Торг!$B:$B,MATCH($C111,Торг!$I:$I,0))),"")</f>
        <v/>
      </c>
      <c r="N111" s="132" t="str">
        <f t="shared" si="1"/>
        <v>ALNAS А2110-3501070-03</v>
      </c>
      <c r="O111" s="132" t="str">
        <f>IFERROR(IFERROR(INDEX(Кат!$B:$B,MATCH($N111,Кат!$I:$I,0)),INDEX(Торг!$B:$B,MATCH($N111,Торг!$I:$I,0))),"")</f>
        <v/>
      </c>
    </row>
    <row r="112" spans="1:15" outlineLevel="1">
      <c r="A112" t="s">
        <v>14786</v>
      </c>
      <c r="C112" s="191" t="s">
        <v>33735</v>
      </c>
      <c r="E112" t="s">
        <v>409</v>
      </c>
      <c r="F112" t="s">
        <v>401</v>
      </c>
      <c r="G112" t="s">
        <v>375</v>
      </c>
      <c r="H112">
        <v>2300</v>
      </c>
      <c r="J112" t="s">
        <v>22634</v>
      </c>
      <c r="K112" s="132" t="str">
        <f>IFERROR(IFERROR(INDEX(Кат!$O:$O,MATCH($C112,Кат!$I:$I,0)),INDEX(Торг!$L:$L,MATCH($C112,Торг!$I:$I,0))),"")</f>
        <v/>
      </c>
      <c r="L112" s="132" t="str">
        <f>IFERROR(IFERROR(INDEX(Кат!$A:$A,MATCH($C112,Кат!$I:$I,0)),INDEX(Торг!$A:$A,MATCH($C112,Торг!$I:$I,0))),"")</f>
        <v/>
      </c>
      <c r="M112" s="132" t="str">
        <f>IFERROR(IFERROR(INDEX(Кат!$B:$B,MATCH($C112,Кат!$I:$I,0)),INDEX(Торг!$B:$B,MATCH($C112,Торг!$I:$I,0))),"")</f>
        <v/>
      </c>
      <c r="N112" s="132" t="str">
        <f t="shared" si="1"/>
        <v>ALNAS 2112-3501070</v>
      </c>
      <c r="O112" s="132" t="str">
        <f>IFERROR(IFERROR(INDEX(Кат!$B:$B,MATCH($N112,Кат!$I:$I,0)),INDEX(Торг!$B:$B,MATCH($N112,Торг!$I:$I,0))),"")</f>
        <v/>
      </c>
    </row>
    <row r="113" spans="1:15" outlineLevel="2">
      <c r="A113" t="s">
        <v>14787</v>
      </c>
      <c r="C113" s="191" t="s">
        <v>33736</v>
      </c>
      <c r="E113" t="s">
        <v>4539</v>
      </c>
      <c r="F113" t="s">
        <v>401</v>
      </c>
      <c r="G113" t="s">
        <v>375</v>
      </c>
      <c r="H113">
        <v>3100</v>
      </c>
      <c r="J113" t="s">
        <v>22634</v>
      </c>
      <c r="K113" s="132" t="str">
        <f>IFERROR(IFERROR(INDEX(Кат!$O:$O,MATCH($C113,Кат!$I:$I,0)),INDEX(Торг!$L:$L,MATCH($C113,Торг!$I:$I,0))),"")</f>
        <v/>
      </c>
      <c r="L113" s="132" t="str">
        <f>IFERROR(IFERROR(INDEX(Кат!$A:$A,MATCH($C113,Кат!$I:$I,0)),INDEX(Торг!$A:$A,MATCH($C113,Торг!$I:$I,0))),"")</f>
        <v/>
      </c>
      <c r="M113" s="132" t="str">
        <f>IFERROR(IFERROR(INDEX(Кат!$B:$B,MATCH($C113,Кат!$I:$I,0)),INDEX(Торг!$B:$B,MATCH($C113,Торг!$I:$I,0))),"")</f>
        <v/>
      </c>
      <c r="N113" s="132" t="str">
        <f t="shared" si="1"/>
        <v>ALNAS 2112-04</v>
      </c>
      <c r="O113" s="132" t="str">
        <f>IFERROR(IFERROR(INDEX(Кат!$B:$B,MATCH($N113,Кат!$I:$I,0)),INDEX(Торг!$B:$B,MATCH($N113,Торг!$I:$I,0))),"")</f>
        <v/>
      </c>
    </row>
    <row r="114" spans="1:15" outlineLevel="2">
      <c r="A114" t="s">
        <v>14788</v>
      </c>
      <c r="C114" s="191">
        <v>77468</v>
      </c>
      <c r="E114" t="s">
        <v>33737</v>
      </c>
      <c r="F114" t="s">
        <v>401</v>
      </c>
      <c r="G114" t="s">
        <v>375</v>
      </c>
      <c r="H114">
        <v>3700</v>
      </c>
      <c r="J114" t="s">
        <v>22634</v>
      </c>
      <c r="K114" s="132" t="str">
        <f>IFERROR(IFERROR(INDEX(Кат!$O:$O,MATCH($C114,Кат!$I:$I,0)),INDEX(Торг!$L:$L,MATCH($C114,Торг!$I:$I,0))),"")</f>
        <v/>
      </c>
      <c r="L114" s="132" t="str">
        <f>IFERROR(IFERROR(INDEX(Кат!$A:$A,MATCH($C114,Кат!$I:$I,0)),INDEX(Торг!$A:$A,MATCH($C114,Торг!$I:$I,0))),"")</f>
        <v/>
      </c>
      <c r="M114" s="132" t="str">
        <f>IFERROR(IFERROR(INDEX(Кат!$B:$B,MATCH($C114,Кат!$I:$I,0)),INDEX(Торг!$B:$B,MATCH($C114,Торг!$I:$I,0))),"")</f>
        <v/>
      </c>
      <c r="N114" s="132" t="str">
        <f t="shared" si="1"/>
        <v>ALNAS 77468</v>
      </c>
      <c r="O114" s="132" t="str">
        <f>IFERROR(IFERROR(INDEX(Кат!$B:$B,MATCH($N114,Кат!$I:$I,0)),INDEX(Торг!$B:$B,MATCH($N114,Торг!$I:$I,0))),"")</f>
        <v/>
      </c>
    </row>
    <row r="115" spans="1:15" outlineLevel="2">
      <c r="A115" t="s">
        <v>30711</v>
      </c>
      <c r="C115" s="191" t="s">
        <v>30712</v>
      </c>
      <c r="E115" t="s">
        <v>30713</v>
      </c>
      <c r="F115" t="s">
        <v>401</v>
      </c>
      <c r="G115" t="s">
        <v>375</v>
      </c>
      <c r="H115">
        <v>3600</v>
      </c>
      <c r="J115" t="s">
        <v>22634</v>
      </c>
      <c r="K115" s="132" t="str">
        <f>IFERROR(IFERROR(INDEX(Кат!$O:$O,MATCH($C115,Кат!$I:$I,0)),INDEX(Торг!$L:$L,MATCH($C115,Торг!$I:$I,0))),"")</f>
        <v/>
      </c>
      <c r="L115" s="132" t="str">
        <f>IFERROR(IFERROR(INDEX(Кат!$A:$A,MATCH($C115,Кат!$I:$I,0)),INDEX(Торг!$A:$A,MATCH($C115,Торг!$I:$I,0))),"")</f>
        <v/>
      </c>
      <c r="M115" s="132" t="str">
        <f>IFERROR(IFERROR(INDEX(Кат!$B:$B,MATCH($C115,Кат!$I:$I,0)),INDEX(Торг!$B:$B,MATCH($C115,Торг!$I:$I,0))),"")</f>
        <v/>
      </c>
      <c r="N115" s="132" t="str">
        <f t="shared" si="1"/>
        <v>ALNAS А2112-3501070-03</v>
      </c>
      <c r="O115" s="132" t="str">
        <f>IFERROR(IFERROR(INDEX(Кат!$B:$B,MATCH($N115,Кат!$I:$I,0)),INDEX(Торг!$B:$B,MATCH($N115,Торг!$I:$I,0))),"")</f>
        <v/>
      </c>
    </row>
    <row r="116" spans="1:15" outlineLevel="2">
      <c r="A116" t="s">
        <v>23449</v>
      </c>
      <c r="C116" s="191"/>
      <c r="E116" t="s">
        <v>23450</v>
      </c>
      <c r="J116" t="s">
        <v>22634</v>
      </c>
      <c r="K116" s="132" t="str">
        <f>IFERROR(IFERROR(INDEX(Кат!$O:$O,MATCH($C116,Кат!$I:$I,0)),INDEX(Торг!$L:$L,MATCH($C116,Торг!$I:$I,0))),"")</f>
        <v/>
      </c>
      <c r="L116" s="132" t="str">
        <f>IFERROR(IFERROR(INDEX(Кат!$A:$A,MATCH($C116,Кат!$I:$I,0)),INDEX(Торг!$A:$A,MATCH($C116,Торг!$I:$I,0))),"")</f>
        <v/>
      </c>
      <c r="M116" s="132" t="str">
        <f>IFERROR(IFERROR(INDEX(Кат!$B:$B,MATCH($C116,Кат!$I:$I,0)),INDEX(Торг!$B:$B,MATCH($C116,Торг!$I:$I,0))),"")</f>
        <v/>
      </c>
      <c r="N116" s="132" t="str">
        <f t="shared" si="1"/>
        <v xml:space="preserve"> </v>
      </c>
      <c r="O116" s="132" t="str">
        <f>IFERROR(IFERROR(INDEX(Кат!$B:$B,MATCH($N116,Кат!$I:$I,0)),INDEX(Торг!$B:$B,MATCH($N116,Торг!$I:$I,0))),"")</f>
        <v/>
      </c>
    </row>
    <row r="117" spans="1:15" outlineLevel="2">
      <c r="A117" t="s">
        <v>25142</v>
      </c>
      <c r="C117" s="191" t="s">
        <v>25143</v>
      </c>
      <c r="E117" t="s">
        <v>25144</v>
      </c>
      <c r="F117" t="s">
        <v>4540</v>
      </c>
      <c r="G117" t="s">
        <v>399</v>
      </c>
      <c r="H117">
        <v>480</v>
      </c>
      <c r="J117" t="s">
        <v>22634</v>
      </c>
      <c r="K117" s="132" t="str">
        <f>IFERROR(IFERROR(INDEX(Кат!$O:$O,MATCH($C117,Кат!$I:$I,0)),INDEX(Торг!$L:$L,MATCH($C117,Торг!$I:$I,0))),"")</f>
        <v/>
      </c>
      <c r="L117" s="132" t="str">
        <f>IFERROR(IFERROR(INDEX(Кат!$A:$A,MATCH($C117,Кат!$I:$I,0)),INDEX(Торг!$A:$A,MATCH($C117,Торг!$I:$I,0))),"")</f>
        <v/>
      </c>
      <c r="M117" s="132" t="str">
        <f>IFERROR(IFERROR(INDEX(Кат!$B:$B,MATCH($C117,Кат!$I:$I,0)),INDEX(Торг!$B:$B,MATCH($C117,Торг!$I:$I,0))),"")</f>
        <v/>
      </c>
      <c r="N117" s="132" t="str">
        <f t="shared" si="1"/>
        <v>AMD AMD.WTB25</v>
      </c>
      <c r="O117" s="132" t="str">
        <f>IFERROR(IFERROR(INDEX(Кат!$B:$B,MATCH($N117,Кат!$I:$I,0)),INDEX(Торг!$B:$B,MATCH($N117,Торг!$I:$I,0))),"")</f>
        <v/>
      </c>
    </row>
    <row r="118" spans="1:15" outlineLevel="1">
      <c r="A118" t="s">
        <v>26047</v>
      </c>
      <c r="C118" s="191" t="s">
        <v>26048</v>
      </c>
      <c r="E118" t="s">
        <v>26049</v>
      </c>
      <c r="F118" t="s">
        <v>4540</v>
      </c>
      <c r="G118" t="s">
        <v>399</v>
      </c>
      <c r="H118">
        <v>1300</v>
      </c>
      <c r="J118" t="s">
        <v>22634</v>
      </c>
      <c r="K118" s="132" t="str">
        <f>IFERROR(IFERROR(INDEX(Кат!$O:$O,MATCH($C118,Кат!$I:$I,0)),INDEX(Торг!$L:$L,MATCH($C118,Торг!$I:$I,0))),"")</f>
        <v/>
      </c>
      <c r="L118" s="132" t="str">
        <f>IFERROR(IFERROR(INDEX(Кат!$A:$A,MATCH($C118,Кат!$I:$I,0)),INDEX(Торг!$A:$A,MATCH($C118,Торг!$I:$I,0))),"")</f>
        <v/>
      </c>
      <c r="M118" s="132" t="str">
        <f>IFERROR(IFERROR(INDEX(Кат!$B:$B,MATCH($C118,Кат!$I:$I,0)),INDEX(Торг!$B:$B,MATCH($C118,Торг!$I:$I,0))),"")</f>
        <v/>
      </c>
      <c r="N118" s="132" t="str">
        <f t="shared" si="1"/>
        <v>AMD AMD.SEN312</v>
      </c>
      <c r="O118" s="132" t="str">
        <f>IFERROR(IFERROR(INDEX(Кат!$B:$B,MATCH($N118,Кат!$I:$I,0)),INDEX(Торг!$B:$B,MATCH($N118,Торг!$I:$I,0))),"")</f>
        <v/>
      </c>
    </row>
    <row r="119" spans="1:15" outlineLevel="2">
      <c r="A119" t="s">
        <v>25825</v>
      </c>
      <c r="C119" s="191" t="s">
        <v>25826</v>
      </c>
      <c r="E119" t="s">
        <v>25827</v>
      </c>
      <c r="F119" t="s">
        <v>4540</v>
      </c>
      <c r="G119" t="s">
        <v>399</v>
      </c>
      <c r="H119">
        <v>610</v>
      </c>
      <c r="J119" t="s">
        <v>22634</v>
      </c>
      <c r="K119" s="132" t="str">
        <f>IFERROR(IFERROR(INDEX(Кат!$O:$O,MATCH($C119,Кат!$I:$I,0)),INDEX(Торг!$L:$L,MATCH($C119,Торг!$I:$I,0))),"")</f>
        <v/>
      </c>
      <c r="L119" s="132" t="str">
        <f>IFERROR(IFERROR(INDEX(Кат!$A:$A,MATCH($C119,Кат!$I:$I,0)),INDEX(Торг!$A:$A,MATCH($C119,Торг!$I:$I,0))),"")</f>
        <v/>
      </c>
      <c r="M119" s="132" t="str">
        <f>IFERROR(IFERROR(INDEX(Кат!$B:$B,MATCH($C119,Кат!$I:$I,0)),INDEX(Торг!$B:$B,MATCH($C119,Торг!$I:$I,0))),"")</f>
        <v/>
      </c>
      <c r="N119" s="132" t="str">
        <f t="shared" si="1"/>
        <v>AMD AMDGAS361</v>
      </c>
      <c r="O119" s="132" t="str">
        <f>IFERROR(IFERROR(INDEX(Кат!$B:$B,MATCH($N119,Кат!$I:$I,0)),INDEX(Торг!$B:$B,MATCH($N119,Торг!$I:$I,0))),"")</f>
        <v/>
      </c>
    </row>
    <row r="120" spans="1:15" outlineLevel="2">
      <c r="A120" t="s">
        <v>14789</v>
      </c>
      <c r="C120" s="191" t="s">
        <v>4541</v>
      </c>
      <c r="E120" t="s">
        <v>4542</v>
      </c>
      <c r="F120" t="s">
        <v>4540</v>
      </c>
      <c r="G120" t="s">
        <v>399</v>
      </c>
      <c r="H120">
        <v>1050</v>
      </c>
      <c r="J120" t="s">
        <v>22634</v>
      </c>
      <c r="K120" s="132" t="str">
        <f>IFERROR(IFERROR(INDEX(Кат!$O:$O,MATCH($C120,Кат!$I:$I,0)),INDEX(Торг!$L:$L,MATCH($C120,Торг!$I:$I,0))),"")</f>
        <v/>
      </c>
      <c r="L120" s="132" t="str">
        <f>IFERROR(IFERROR(INDEX(Кат!$A:$A,MATCH($C120,Кат!$I:$I,0)),INDEX(Торг!$A:$A,MATCH($C120,Торг!$I:$I,0))),"")</f>
        <v/>
      </c>
      <c r="M120" s="132" t="str">
        <f>IFERROR(IFERROR(INDEX(Кат!$B:$B,MATCH($C120,Кат!$I:$I,0)),INDEX(Торг!$B:$B,MATCH($C120,Торг!$I:$I,0))),"")</f>
        <v/>
      </c>
      <c r="N120" s="132" t="str">
        <f t="shared" si="1"/>
        <v>AMD AMD.GAS351</v>
      </c>
      <c r="O120" s="132" t="str">
        <f>IFERROR(IFERROR(INDEX(Кат!$B:$B,MATCH($N120,Кат!$I:$I,0)),INDEX(Торг!$B:$B,MATCH($N120,Торг!$I:$I,0))),"")</f>
        <v/>
      </c>
    </row>
    <row r="121" spans="1:15" outlineLevel="2">
      <c r="A121" t="s">
        <v>23451</v>
      </c>
      <c r="C121" s="191"/>
      <c r="E121" t="s">
        <v>23452</v>
      </c>
      <c r="J121" t="s">
        <v>22634</v>
      </c>
      <c r="K121" s="132" t="str">
        <f>IFERROR(IFERROR(INDEX(Кат!$O:$O,MATCH($C121,Кат!$I:$I,0)),INDEX(Торг!$L:$L,MATCH($C121,Торг!$I:$I,0))),"")</f>
        <v/>
      </c>
      <c r="L121" s="132" t="str">
        <f>IFERROR(IFERROR(INDEX(Кат!$A:$A,MATCH($C121,Кат!$I:$I,0)),INDEX(Торг!$A:$A,MATCH($C121,Торг!$I:$I,0))),"")</f>
        <v/>
      </c>
      <c r="M121" s="132" t="str">
        <f>IFERROR(IFERROR(INDEX(Кат!$B:$B,MATCH($C121,Кат!$I:$I,0)),INDEX(Торг!$B:$B,MATCH($C121,Торг!$I:$I,0))),"")</f>
        <v/>
      </c>
      <c r="N121" s="132" t="str">
        <f t="shared" si="1"/>
        <v xml:space="preserve"> </v>
      </c>
      <c r="O121" s="132" t="str">
        <f>IFERROR(IFERROR(INDEX(Кат!$B:$B,MATCH($N121,Кат!$I:$I,0)),INDEX(Торг!$B:$B,MATCH($N121,Торг!$I:$I,0))),"")</f>
        <v/>
      </c>
    </row>
    <row r="122" spans="1:15" outlineLevel="2">
      <c r="A122" t="s">
        <v>23453</v>
      </c>
      <c r="C122" s="191"/>
      <c r="E122" t="s">
        <v>23454</v>
      </c>
      <c r="J122" t="s">
        <v>22634</v>
      </c>
      <c r="K122" s="132" t="str">
        <f>IFERROR(IFERROR(INDEX(Кат!$O:$O,MATCH($C122,Кат!$I:$I,0)),INDEX(Торг!$L:$L,MATCH($C122,Торг!$I:$I,0))),"")</f>
        <v/>
      </c>
      <c r="L122" s="132" t="str">
        <f>IFERROR(IFERROR(INDEX(Кат!$A:$A,MATCH($C122,Кат!$I:$I,0)),INDEX(Торг!$A:$A,MATCH($C122,Торг!$I:$I,0))),"")</f>
        <v/>
      </c>
      <c r="M122" s="132" t="str">
        <f>IFERROR(IFERROR(INDEX(Кат!$B:$B,MATCH($C122,Кат!$I:$I,0)),INDEX(Торг!$B:$B,MATCH($C122,Торг!$I:$I,0))),"")</f>
        <v/>
      </c>
      <c r="N122" s="132" t="str">
        <f t="shared" si="1"/>
        <v xml:space="preserve"> </v>
      </c>
      <c r="O122" s="132" t="str">
        <f>IFERROR(IFERROR(INDEX(Кат!$B:$B,MATCH($N122,Кат!$I:$I,0)),INDEX(Торг!$B:$B,MATCH($N122,Торг!$I:$I,0))),"")</f>
        <v/>
      </c>
    </row>
    <row r="123" spans="1:15" outlineLevel="2">
      <c r="A123" t="s">
        <v>14790</v>
      </c>
      <c r="C123" s="191" t="s">
        <v>4543</v>
      </c>
      <c r="E123" t="s">
        <v>4544</v>
      </c>
      <c r="F123" t="s">
        <v>412</v>
      </c>
      <c r="G123" t="s">
        <v>375</v>
      </c>
      <c r="H123">
        <v>1600</v>
      </c>
      <c r="J123" t="s">
        <v>22634</v>
      </c>
      <c r="K123" s="132" t="str">
        <f>IFERROR(IFERROR(INDEX(Кат!$O:$O,MATCH($C123,Кат!$I:$I,0)),INDEX(Торг!$L:$L,MATCH($C123,Торг!$I:$I,0))),"")</f>
        <v/>
      </c>
      <c r="L123" s="132" t="str">
        <f>IFERROR(IFERROR(INDEX(Кат!$A:$A,MATCH($C123,Кат!$I:$I,0)),INDEX(Торг!$A:$A,MATCH($C123,Торг!$I:$I,0))),"")</f>
        <v/>
      </c>
      <c r="M123" s="132" t="str">
        <f>IFERROR(IFERROR(INDEX(Кат!$B:$B,MATCH($C123,Кат!$I:$I,0)),INDEX(Торг!$B:$B,MATCH($C123,Торг!$I:$I,0))),"")</f>
        <v/>
      </c>
      <c r="N123" s="132" t="str">
        <f t="shared" si="1"/>
        <v>AMP PLAD025-S-0-N</v>
      </c>
      <c r="O123" s="132" t="str">
        <f>IFERROR(IFERROR(INDEX(Кат!$B:$B,MATCH($N123,Кат!$I:$I,0)),INDEX(Торг!$B:$B,MATCH($N123,Торг!$I:$I,0))),"")</f>
        <v/>
      </c>
    </row>
    <row r="124" spans="1:15">
      <c r="A124" t="s">
        <v>14791</v>
      </c>
      <c r="C124" s="191" t="s">
        <v>4545</v>
      </c>
      <c r="E124" t="s">
        <v>4546</v>
      </c>
      <c r="F124" t="s">
        <v>412</v>
      </c>
      <c r="G124" t="s">
        <v>375</v>
      </c>
      <c r="H124">
        <v>2290</v>
      </c>
      <c r="J124" t="s">
        <v>22634</v>
      </c>
      <c r="K124" s="132" t="str">
        <f>IFERROR(IFERROR(INDEX(Кат!$O:$O,MATCH($C124,Кат!$I:$I,0)),INDEX(Торг!$L:$L,MATCH($C124,Торг!$I:$I,0))),"")</f>
        <v/>
      </c>
      <c r="L124" s="132" t="str">
        <f>IFERROR(IFERROR(INDEX(Кат!$A:$A,MATCH($C124,Кат!$I:$I,0)),INDEX(Торг!$A:$A,MATCH($C124,Торг!$I:$I,0))),"")</f>
        <v/>
      </c>
      <c r="M124" s="132" t="str">
        <f>IFERROR(IFERROR(INDEX(Кат!$B:$B,MATCH($C124,Кат!$I:$I,0)),INDEX(Торг!$B:$B,MATCH($C124,Торг!$I:$I,0))),"")</f>
        <v/>
      </c>
      <c r="N124" s="132" t="str">
        <f t="shared" si="1"/>
        <v>AMP PLAD026-B-0-N</v>
      </c>
      <c r="O124" s="132" t="str">
        <f>IFERROR(IFERROR(INDEX(Кат!$B:$B,MATCH($N124,Кат!$I:$I,0)),INDEX(Торг!$B:$B,MATCH($N124,Торг!$I:$I,0))),"")</f>
        <v/>
      </c>
    </row>
    <row r="125" spans="1:15" outlineLevel="1">
      <c r="A125" t="s">
        <v>14792</v>
      </c>
      <c r="C125" s="191" t="s">
        <v>4547</v>
      </c>
      <c r="E125" t="s">
        <v>4548</v>
      </c>
      <c r="F125" t="s">
        <v>412</v>
      </c>
      <c r="G125" t="s">
        <v>375</v>
      </c>
      <c r="H125">
        <v>1545</v>
      </c>
      <c r="J125" t="s">
        <v>22634</v>
      </c>
      <c r="K125" s="132" t="str">
        <f>IFERROR(IFERROR(INDEX(Кат!$O:$O,MATCH($C125,Кат!$I:$I,0)),INDEX(Торг!$L:$L,MATCH($C125,Торг!$I:$I,0))),"")</f>
        <v/>
      </c>
      <c r="L125" s="132" t="str">
        <f>IFERROR(IFERROR(INDEX(Кат!$A:$A,MATCH($C125,Кат!$I:$I,0)),INDEX(Торг!$A:$A,MATCH($C125,Торг!$I:$I,0))),"")</f>
        <v/>
      </c>
      <c r="M125" s="132" t="str">
        <f>IFERROR(IFERROR(INDEX(Кат!$B:$B,MATCH($C125,Кат!$I:$I,0)),INDEX(Торг!$B:$B,MATCH($C125,Торг!$I:$I,0))),"")</f>
        <v/>
      </c>
      <c r="N125" s="132" t="str">
        <f t="shared" si="1"/>
        <v>AMP PLAD001-S-0-N</v>
      </c>
      <c r="O125" s="132" t="str">
        <f>IFERROR(IFERROR(INDEX(Кат!$B:$B,MATCH($N125,Кат!$I:$I,0)),INDEX(Торг!$B:$B,MATCH($N125,Торг!$I:$I,0))),"")</f>
        <v/>
      </c>
    </row>
    <row r="126" spans="1:15" outlineLevel="1">
      <c r="A126" t="s">
        <v>14793</v>
      </c>
      <c r="C126" s="191" t="s">
        <v>410</v>
      </c>
      <c r="E126" t="s">
        <v>411</v>
      </c>
      <c r="F126" t="s">
        <v>412</v>
      </c>
      <c r="G126" t="s">
        <v>375</v>
      </c>
      <c r="H126">
        <v>1250</v>
      </c>
      <c r="J126" t="s">
        <v>22634</v>
      </c>
      <c r="K126" s="132" t="str">
        <f>IFERROR(IFERROR(INDEX(Кат!$O:$O,MATCH($C126,Кат!$I:$I,0)),INDEX(Торг!$L:$L,MATCH($C126,Торг!$I:$I,0))),"")</f>
        <v/>
      </c>
      <c r="L126" s="132" t="str">
        <f>IFERROR(IFERROR(INDEX(Кат!$A:$A,MATCH($C126,Кат!$I:$I,0)),INDEX(Торг!$A:$A,MATCH($C126,Торг!$I:$I,0))),"")</f>
        <v/>
      </c>
      <c r="M126" s="132" t="str">
        <f>IFERROR(IFERROR(INDEX(Кат!$B:$B,MATCH($C126,Кат!$I:$I,0)),INDEX(Торг!$B:$B,MATCH($C126,Торг!$I:$I,0))),"")</f>
        <v/>
      </c>
      <c r="N126" s="132" t="str">
        <f t="shared" si="1"/>
        <v>AMP PLAD001-S-0-D</v>
      </c>
      <c r="O126" s="132" t="str">
        <f>IFERROR(IFERROR(INDEX(Кат!$B:$B,MATCH($N126,Кат!$I:$I,0)),INDEX(Торг!$B:$B,MATCH($N126,Торг!$I:$I,0))),"")</f>
        <v/>
      </c>
    </row>
    <row r="127" spans="1:15">
      <c r="A127" t="s">
        <v>14794</v>
      </c>
      <c r="C127" s="191" t="s">
        <v>4549</v>
      </c>
      <c r="E127" t="s">
        <v>4550</v>
      </c>
      <c r="F127" t="s">
        <v>412</v>
      </c>
      <c r="G127" t="s">
        <v>375</v>
      </c>
      <c r="H127">
        <v>2045</v>
      </c>
      <c r="J127" t="s">
        <v>22634</v>
      </c>
      <c r="K127" s="132" t="str">
        <f>IFERROR(IFERROR(INDEX(Кат!$O:$O,MATCH($C127,Кат!$I:$I,0)),INDEX(Торг!$L:$L,MATCH($C127,Торг!$I:$I,0))),"")</f>
        <v/>
      </c>
      <c r="L127" s="132" t="str">
        <f>IFERROR(IFERROR(INDEX(Кат!$A:$A,MATCH($C127,Кат!$I:$I,0)),INDEX(Торг!$A:$A,MATCH($C127,Торг!$I:$I,0))),"")</f>
        <v/>
      </c>
      <c r="M127" s="132" t="str">
        <f>IFERROR(IFERROR(INDEX(Кат!$B:$B,MATCH($C127,Кат!$I:$I,0)),INDEX(Торг!$B:$B,MATCH($C127,Торг!$I:$I,0))),"")</f>
        <v/>
      </c>
      <c r="N127" s="132" t="str">
        <f t="shared" si="1"/>
        <v>AMP PLAD002-A-0-N</v>
      </c>
      <c r="O127" s="132" t="str">
        <f>IFERROR(IFERROR(INDEX(Кат!$B:$B,MATCH($N127,Кат!$I:$I,0)),INDEX(Торг!$B:$B,MATCH($N127,Торг!$I:$I,0))),"")</f>
        <v/>
      </c>
    </row>
    <row r="128" spans="1:15" outlineLevel="1">
      <c r="A128" t="s">
        <v>14795</v>
      </c>
      <c r="C128" s="191" t="s">
        <v>413</v>
      </c>
      <c r="E128" t="s">
        <v>414</v>
      </c>
      <c r="F128" t="s">
        <v>412</v>
      </c>
      <c r="G128" t="s">
        <v>375</v>
      </c>
      <c r="H128">
        <v>1500</v>
      </c>
      <c r="J128" t="s">
        <v>22634</v>
      </c>
      <c r="K128" s="132" t="str">
        <f>IFERROR(IFERROR(INDEX(Кат!$O:$O,MATCH($C128,Кат!$I:$I,0)),INDEX(Торг!$L:$L,MATCH($C128,Торг!$I:$I,0))),"")</f>
        <v/>
      </c>
      <c r="L128" s="132" t="str">
        <f>IFERROR(IFERROR(INDEX(Кат!$A:$A,MATCH($C128,Кат!$I:$I,0)),INDEX(Торг!$A:$A,MATCH($C128,Торг!$I:$I,0))),"")</f>
        <v/>
      </c>
      <c r="M128" s="132" t="str">
        <f>IFERROR(IFERROR(INDEX(Кат!$B:$B,MATCH($C128,Кат!$I:$I,0)),INDEX(Торг!$B:$B,MATCH($C128,Торг!$I:$I,0))),"")</f>
        <v/>
      </c>
      <c r="N128" s="132" t="str">
        <f t="shared" si="1"/>
        <v>AMP PLAD002-A-0-D</v>
      </c>
      <c r="O128" s="132" t="str">
        <f>IFERROR(IFERROR(INDEX(Кат!$B:$B,MATCH($N128,Кат!$I:$I,0)),INDEX(Торг!$B:$B,MATCH($N128,Торг!$I:$I,0))),"")</f>
        <v/>
      </c>
    </row>
    <row r="129" spans="1:15" outlineLevel="1">
      <c r="A129" t="s">
        <v>14796</v>
      </c>
      <c r="C129" s="191" t="s">
        <v>4551</v>
      </c>
      <c r="E129" t="s">
        <v>4552</v>
      </c>
      <c r="F129" t="s">
        <v>412</v>
      </c>
      <c r="G129" t="s">
        <v>375</v>
      </c>
      <c r="H129">
        <v>1650</v>
      </c>
      <c r="J129" t="s">
        <v>22634</v>
      </c>
      <c r="K129" s="132" t="str">
        <f>IFERROR(IFERROR(INDEX(Кат!$O:$O,MATCH($C129,Кат!$I:$I,0)),INDEX(Торг!$L:$L,MATCH($C129,Торг!$I:$I,0))),"")</f>
        <v/>
      </c>
      <c r="L129" s="132" t="str">
        <f>IFERROR(IFERROR(INDEX(Кат!$A:$A,MATCH($C129,Кат!$I:$I,0)),INDEX(Торг!$A:$A,MATCH($C129,Торг!$I:$I,0))),"")</f>
        <v/>
      </c>
      <c r="M129" s="132" t="str">
        <f>IFERROR(IFERROR(INDEX(Кат!$B:$B,MATCH($C129,Кат!$I:$I,0)),INDEX(Торг!$B:$B,MATCH($C129,Торг!$I:$I,0))),"")</f>
        <v/>
      </c>
      <c r="N129" s="132" t="str">
        <f t="shared" si="1"/>
        <v>AMP PLAD004-A-0-D</v>
      </c>
      <c r="O129" s="132" t="str">
        <f>IFERROR(IFERROR(INDEX(Кат!$B:$B,MATCH($N129,Кат!$I:$I,0)),INDEX(Торг!$B:$B,MATCH($N129,Торг!$I:$I,0))),"")</f>
        <v/>
      </c>
    </row>
    <row r="130" spans="1:15" outlineLevel="1">
      <c r="A130" t="s">
        <v>14797</v>
      </c>
      <c r="C130" s="191" t="s">
        <v>415</v>
      </c>
      <c r="E130" t="s">
        <v>416</v>
      </c>
      <c r="F130" t="s">
        <v>412</v>
      </c>
      <c r="G130" t="s">
        <v>375</v>
      </c>
      <c r="H130">
        <v>1400</v>
      </c>
      <c r="J130" t="s">
        <v>22634</v>
      </c>
      <c r="K130" s="132" t="str">
        <f>IFERROR(IFERROR(INDEX(Кат!$O:$O,MATCH($C130,Кат!$I:$I,0)),INDEX(Торг!$L:$L,MATCH($C130,Торг!$I:$I,0))),"")</f>
        <v/>
      </c>
      <c r="L130" s="132" t="str">
        <f>IFERROR(IFERROR(INDEX(Кат!$A:$A,MATCH($C130,Кат!$I:$I,0)),INDEX(Торг!$A:$A,MATCH($C130,Торг!$I:$I,0))),"")</f>
        <v/>
      </c>
      <c r="M130" s="132" t="str">
        <f>IFERROR(IFERROR(INDEX(Кат!$B:$B,MATCH($C130,Кат!$I:$I,0)),INDEX(Торг!$B:$B,MATCH($C130,Торг!$I:$I,0))),"")</f>
        <v/>
      </c>
      <c r="N130" s="132" t="str">
        <f t="shared" si="1"/>
        <v>AMP PLAD005-S-0-D</v>
      </c>
      <c r="O130" s="132" t="str">
        <f>IFERROR(IFERROR(INDEX(Кат!$B:$B,MATCH($N130,Кат!$I:$I,0)),INDEX(Торг!$B:$B,MATCH($N130,Торг!$I:$I,0))),"")</f>
        <v/>
      </c>
    </row>
    <row r="131" spans="1:15">
      <c r="A131" t="s">
        <v>14798</v>
      </c>
      <c r="C131" s="191" t="s">
        <v>417</v>
      </c>
      <c r="E131" t="s">
        <v>418</v>
      </c>
      <c r="F131" t="s">
        <v>412</v>
      </c>
      <c r="G131" t="s">
        <v>375</v>
      </c>
      <c r="H131">
        <v>1700</v>
      </c>
      <c r="J131" t="s">
        <v>22634</v>
      </c>
      <c r="K131" s="132" t="str">
        <f>IFERROR(IFERROR(INDEX(Кат!$O:$O,MATCH($C131,Кат!$I:$I,0)),INDEX(Торг!$L:$L,MATCH($C131,Торг!$I:$I,0))),"")</f>
        <v/>
      </c>
      <c r="L131" s="132" t="str">
        <f>IFERROR(IFERROR(INDEX(Кат!$A:$A,MATCH($C131,Кат!$I:$I,0)),INDEX(Торг!$A:$A,MATCH($C131,Торг!$I:$I,0))),"")</f>
        <v/>
      </c>
      <c r="M131" s="132" t="str">
        <f>IFERROR(IFERROR(INDEX(Кат!$B:$B,MATCH($C131,Кат!$I:$I,0)),INDEX(Торг!$B:$B,MATCH($C131,Торг!$I:$I,0))),"")</f>
        <v/>
      </c>
      <c r="N131" s="132" t="str">
        <f t="shared" si="1"/>
        <v>AMP PLAD006-S-0-N</v>
      </c>
      <c r="O131" s="132" t="str">
        <f>IFERROR(IFERROR(INDEX(Кат!$B:$B,MATCH($N131,Кат!$I:$I,0)),INDEX(Торг!$B:$B,MATCH($N131,Торг!$I:$I,0))),"")</f>
        <v/>
      </c>
    </row>
    <row r="132" spans="1:15" outlineLevel="1">
      <c r="A132" t="s">
        <v>14799</v>
      </c>
      <c r="C132" s="191" t="s">
        <v>419</v>
      </c>
      <c r="E132" t="s">
        <v>420</v>
      </c>
      <c r="F132" t="s">
        <v>412</v>
      </c>
      <c r="G132" t="s">
        <v>375</v>
      </c>
      <c r="H132">
        <v>1950</v>
      </c>
      <c r="J132" t="s">
        <v>22634</v>
      </c>
      <c r="K132" s="132" t="str">
        <f>IFERROR(IFERROR(INDEX(Кат!$O:$O,MATCH($C132,Кат!$I:$I,0)),INDEX(Торг!$L:$L,MATCH($C132,Торг!$I:$I,0))),"")</f>
        <v/>
      </c>
      <c r="L132" s="132" t="str">
        <f>IFERROR(IFERROR(INDEX(Кат!$A:$A,MATCH($C132,Кат!$I:$I,0)),INDEX(Торг!$A:$A,MATCH($C132,Торг!$I:$I,0))),"")</f>
        <v/>
      </c>
      <c r="M132" s="132" t="str">
        <f>IFERROR(IFERROR(INDEX(Кат!$B:$B,MATCH($C132,Кат!$I:$I,0)),INDEX(Торг!$B:$B,MATCH($C132,Торг!$I:$I,0))),"")</f>
        <v/>
      </c>
      <c r="N132" s="132" t="str">
        <f t="shared" si="1"/>
        <v>AMP PLAD007-A-0-N</v>
      </c>
      <c r="O132" s="132" t="str">
        <f>IFERROR(IFERROR(INDEX(Кат!$B:$B,MATCH($N132,Кат!$I:$I,0)),INDEX(Торг!$B:$B,MATCH($N132,Торг!$I:$I,0))),"")</f>
        <v/>
      </c>
    </row>
    <row r="133" spans="1:15" outlineLevel="2">
      <c r="A133" t="s">
        <v>14800</v>
      </c>
      <c r="C133" s="191" t="s">
        <v>421</v>
      </c>
      <c r="E133" t="s">
        <v>422</v>
      </c>
      <c r="F133" t="s">
        <v>412</v>
      </c>
      <c r="G133" t="s">
        <v>375</v>
      </c>
      <c r="H133">
        <v>2100</v>
      </c>
      <c r="J133" t="s">
        <v>22634</v>
      </c>
      <c r="K133" s="132" t="str">
        <f>IFERROR(IFERROR(INDEX(Кат!$O:$O,MATCH($C133,Кат!$I:$I,0)),INDEX(Торг!$L:$L,MATCH($C133,Торг!$I:$I,0))),"")</f>
        <v/>
      </c>
      <c r="L133" s="132" t="str">
        <f>IFERROR(IFERROR(INDEX(Кат!$A:$A,MATCH($C133,Кат!$I:$I,0)),INDEX(Торг!$A:$A,MATCH($C133,Торг!$I:$I,0))),"")</f>
        <v/>
      </c>
      <c r="M133" s="132" t="str">
        <f>IFERROR(IFERROR(INDEX(Кат!$B:$B,MATCH($C133,Кат!$I:$I,0)),INDEX(Торг!$B:$B,MATCH($C133,Торг!$I:$I,0))),"")</f>
        <v/>
      </c>
      <c r="N133" s="132" t="str">
        <f t="shared" si="1"/>
        <v>AMP PREN018-S-0-0</v>
      </c>
      <c r="O133" s="132" t="str">
        <f>IFERROR(IFERROR(INDEX(Кат!$B:$B,MATCH($N133,Кат!$I:$I,0)),INDEX(Торг!$B:$B,MATCH($N133,Торг!$I:$I,0))),"")</f>
        <v/>
      </c>
    </row>
    <row r="134" spans="1:15" outlineLevel="2">
      <c r="A134" t="s">
        <v>14801</v>
      </c>
      <c r="C134" s="191" t="s">
        <v>423</v>
      </c>
      <c r="E134" t="s">
        <v>424</v>
      </c>
      <c r="F134" t="s">
        <v>412</v>
      </c>
      <c r="G134" t="s">
        <v>375</v>
      </c>
      <c r="H134">
        <v>2450</v>
      </c>
      <c r="J134" t="s">
        <v>22634</v>
      </c>
      <c r="K134" s="132" t="str">
        <f>IFERROR(IFERROR(INDEX(Кат!$O:$O,MATCH($C134,Кат!$I:$I,0)),INDEX(Торг!$L:$L,MATCH($C134,Торг!$I:$I,0))),"")</f>
        <v/>
      </c>
      <c r="L134" s="132" t="str">
        <f>IFERROR(IFERROR(INDEX(Кат!$A:$A,MATCH($C134,Кат!$I:$I,0)),INDEX(Торг!$A:$A,MATCH($C134,Торг!$I:$I,0))),"")</f>
        <v/>
      </c>
      <c r="M134" s="132" t="str">
        <f>IFERROR(IFERROR(INDEX(Кат!$B:$B,MATCH($C134,Кат!$I:$I,0)),INDEX(Торг!$B:$B,MATCH($C134,Торг!$I:$I,0))),"")</f>
        <v/>
      </c>
      <c r="N134" s="132" t="str">
        <f t="shared" si="1"/>
        <v>AMP PREN019-A-0-0</v>
      </c>
      <c r="O134" s="132" t="str">
        <f>IFERROR(IFERROR(INDEX(Кат!$B:$B,MATCH($N134,Кат!$I:$I,0)),INDEX(Торг!$B:$B,MATCH($N134,Торг!$I:$I,0))),"")</f>
        <v/>
      </c>
    </row>
    <row r="135" spans="1:15" outlineLevel="2">
      <c r="A135" t="s">
        <v>14802</v>
      </c>
      <c r="C135" s="191" t="s">
        <v>4553</v>
      </c>
      <c r="E135" t="s">
        <v>4554</v>
      </c>
      <c r="F135" t="s">
        <v>412</v>
      </c>
      <c r="G135" t="s">
        <v>375</v>
      </c>
      <c r="H135">
        <v>2125</v>
      </c>
      <c r="J135" t="s">
        <v>22634</v>
      </c>
      <c r="K135" s="132" t="str">
        <f>IFERROR(IFERROR(INDEX(Кат!$O:$O,MATCH($C135,Кат!$I:$I,0)),INDEX(Торг!$L:$L,MATCH($C135,Торг!$I:$I,0))),"")</f>
        <v/>
      </c>
      <c r="L135" s="132" t="str">
        <f>IFERROR(IFERROR(INDEX(Кат!$A:$A,MATCH($C135,Кат!$I:$I,0)),INDEX(Торг!$A:$A,MATCH($C135,Торг!$I:$I,0))),"")</f>
        <v/>
      </c>
      <c r="M135" s="132" t="str">
        <f>IFERROR(IFERROR(INDEX(Кат!$B:$B,MATCH($C135,Кат!$I:$I,0)),INDEX(Торг!$B:$B,MATCH($C135,Торг!$I:$I,0))),"")</f>
        <v/>
      </c>
      <c r="N135" s="132" t="str">
        <f t="shared" si="1"/>
        <v>AMP PREN001-S-0-D</v>
      </c>
      <c r="O135" s="132" t="str">
        <f>IFERROR(IFERROR(INDEX(Кат!$B:$B,MATCH($N135,Кат!$I:$I,0)),INDEX(Торг!$B:$B,MATCH($N135,Торг!$I:$I,0))),"")</f>
        <v/>
      </c>
    </row>
    <row r="136" spans="1:15" outlineLevel="2">
      <c r="A136" t="s">
        <v>14803</v>
      </c>
      <c r="C136" s="191" t="s">
        <v>4555</v>
      </c>
      <c r="E136" t="s">
        <v>4556</v>
      </c>
      <c r="F136" t="s">
        <v>412</v>
      </c>
      <c r="G136" t="s">
        <v>375</v>
      </c>
      <c r="H136">
        <v>2460</v>
      </c>
      <c r="J136" t="s">
        <v>22634</v>
      </c>
      <c r="K136" s="132" t="str">
        <f>IFERROR(IFERROR(INDEX(Кат!$O:$O,MATCH($C136,Кат!$I:$I,0)),INDEX(Торг!$L:$L,MATCH($C136,Торг!$I:$I,0))),"")</f>
        <v/>
      </c>
      <c r="L136" s="132" t="str">
        <f>IFERROR(IFERROR(INDEX(Кат!$A:$A,MATCH($C136,Кат!$I:$I,0)),INDEX(Торг!$A:$A,MATCH($C136,Торг!$I:$I,0))),"")</f>
        <v/>
      </c>
      <c r="M136" s="132" t="str">
        <f>IFERROR(IFERROR(INDEX(Кат!$B:$B,MATCH($C136,Кат!$I:$I,0)),INDEX(Торг!$B:$B,MATCH($C136,Торг!$I:$I,0))),"")</f>
        <v/>
      </c>
      <c r="N136" s="132" t="str">
        <f t="shared" ref="N136:N199" si="2">_xlfn.CONCAT(F136," ",C136)</f>
        <v>AMP PREN002-A-0-D</v>
      </c>
      <c r="O136" s="132" t="str">
        <f>IFERROR(IFERROR(INDEX(Кат!$B:$B,MATCH($N136,Кат!$I:$I,0)),INDEX(Торг!$B:$B,MATCH($N136,Торг!$I:$I,0))),"")</f>
        <v/>
      </c>
    </row>
    <row r="137" spans="1:15" outlineLevel="2">
      <c r="A137" t="s">
        <v>14804</v>
      </c>
      <c r="C137" s="191" t="s">
        <v>4557</v>
      </c>
      <c r="E137" t="s">
        <v>4558</v>
      </c>
      <c r="F137" t="s">
        <v>412</v>
      </c>
      <c r="G137" t="s">
        <v>375</v>
      </c>
      <c r="H137">
        <v>1550</v>
      </c>
      <c r="J137" t="s">
        <v>22634</v>
      </c>
      <c r="K137" s="132" t="str">
        <f>IFERROR(IFERROR(INDEX(Кат!$O:$O,MATCH($C137,Кат!$I:$I,0)),INDEX(Торг!$L:$L,MATCH($C137,Торг!$I:$I,0))),"")</f>
        <v/>
      </c>
      <c r="L137" s="132" t="str">
        <f>IFERROR(IFERROR(INDEX(Кат!$A:$A,MATCH($C137,Кат!$I:$I,0)),INDEX(Торг!$A:$A,MATCH($C137,Торг!$I:$I,0))),"")</f>
        <v/>
      </c>
      <c r="M137" s="132" t="str">
        <f>IFERROR(IFERROR(INDEX(Кат!$B:$B,MATCH($C137,Кат!$I:$I,0)),INDEX(Торг!$B:$B,MATCH($C137,Торг!$I:$I,0))),"")</f>
        <v/>
      </c>
      <c r="N137" s="132" t="str">
        <f t="shared" si="2"/>
        <v>AMP PLAD004-A-0-N</v>
      </c>
      <c r="O137" s="132" t="str">
        <f>IFERROR(IFERROR(INDEX(Кат!$B:$B,MATCH($N137,Кат!$I:$I,0)),INDEX(Торг!$B:$B,MATCH($N137,Торг!$I:$I,0))),"")</f>
        <v/>
      </c>
    </row>
    <row r="138" spans="1:15" outlineLevel="2">
      <c r="A138" t="s">
        <v>14805</v>
      </c>
      <c r="C138" s="191" t="s">
        <v>4559</v>
      </c>
      <c r="E138" t="s">
        <v>4560</v>
      </c>
      <c r="F138" t="s">
        <v>412</v>
      </c>
      <c r="G138" t="s">
        <v>375</v>
      </c>
      <c r="H138">
        <v>1270</v>
      </c>
      <c r="J138" t="s">
        <v>22634</v>
      </c>
      <c r="K138" s="132" t="str">
        <f>IFERROR(IFERROR(INDEX(Кат!$O:$O,MATCH($C138,Кат!$I:$I,0)),INDEX(Торг!$L:$L,MATCH($C138,Торг!$I:$I,0))),"")</f>
        <v/>
      </c>
      <c r="L138" s="132" t="str">
        <f>IFERROR(IFERROR(INDEX(Кат!$A:$A,MATCH($C138,Кат!$I:$I,0)),INDEX(Торг!$A:$A,MATCH($C138,Торг!$I:$I,0))),"")</f>
        <v/>
      </c>
      <c r="M138" s="132" t="str">
        <f>IFERROR(IFERROR(INDEX(Кат!$B:$B,MATCH($C138,Кат!$I:$I,0)),INDEX(Торг!$B:$B,MATCH($C138,Торг!$I:$I,0))),"")</f>
        <v/>
      </c>
      <c r="N138" s="132" t="str">
        <f t="shared" si="2"/>
        <v>AMP PLAD005-S-0-N</v>
      </c>
      <c r="O138" s="132" t="str">
        <f>IFERROR(IFERROR(INDEX(Кат!$B:$B,MATCH($N138,Кат!$I:$I,0)),INDEX(Торг!$B:$B,MATCH($N138,Торг!$I:$I,0))),"")</f>
        <v/>
      </c>
    </row>
    <row r="139" spans="1:15" outlineLevel="1">
      <c r="A139" t="s">
        <v>23455</v>
      </c>
      <c r="C139" s="191"/>
      <c r="E139" t="s">
        <v>23456</v>
      </c>
      <c r="J139" t="s">
        <v>22634</v>
      </c>
      <c r="K139" s="132" t="str">
        <f>IFERROR(IFERROR(INDEX(Кат!$O:$O,MATCH($C139,Кат!$I:$I,0)),INDEX(Торг!$L:$L,MATCH($C139,Торг!$I:$I,0))),"")</f>
        <v/>
      </c>
      <c r="L139" s="132" t="str">
        <f>IFERROR(IFERROR(INDEX(Кат!$A:$A,MATCH($C139,Кат!$I:$I,0)),INDEX(Торг!$A:$A,MATCH($C139,Торг!$I:$I,0))),"")</f>
        <v/>
      </c>
      <c r="M139" s="132" t="str">
        <f>IFERROR(IFERROR(INDEX(Кат!$B:$B,MATCH($C139,Кат!$I:$I,0)),INDEX(Торг!$B:$B,MATCH($C139,Торг!$I:$I,0))),"")</f>
        <v/>
      </c>
      <c r="N139" s="132" t="str">
        <f t="shared" si="2"/>
        <v xml:space="preserve"> </v>
      </c>
      <c r="O139" s="132" t="str">
        <f>IFERROR(IFERROR(INDEX(Кат!$B:$B,MATCH($N139,Кат!$I:$I,0)),INDEX(Торг!$B:$B,MATCH($N139,Торг!$I:$I,0))),"")</f>
        <v/>
      </c>
    </row>
    <row r="140" spans="1:15" outlineLevel="2">
      <c r="A140" t="s">
        <v>14806</v>
      </c>
      <c r="C140" s="191" t="s">
        <v>4561</v>
      </c>
      <c r="E140" t="s">
        <v>4562</v>
      </c>
      <c r="F140" t="s">
        <v>412</v>
      </c>
      <c r="G140" t="s">
        <v>375</v>
      </c>
      <c r="H140">
        <v>2300</v>
      </c>
      <c r="J140" t="s">
        <v>22634</v>
      </c>
      <c r="K140" s="132" t="str">
        <f>IFERROR(IFERROR(INDEX(Кат!$O:$O,MATCH($C140,Кат!$I:$I,0)),INDEX(Торг!$L:$L,MATCH($C140,Торг!$I:$I,0))),"")</f>
        <v/>
      </c>
      <c r="L140" s="132" t="str">
        <f>IFERROR(IFERROR(INDEX(Кат!$A:$A,MATCH($C140,Кат!$I:$I,0)),INDEX(Торг!$A:$A,MATCH($C140,Торг!$I:$I,0))),"")</f>
        <v/>
      </c>
      <c r="M140" s="132" t="str">
        <f>IFERROR(IFERROR(INDEX(Кат!$B:$B,MATCH($C140,Кат!$I:$I,0)),INDEX(Торг!$B:$B,MATCH($C140,Торг!$I:$I,0))),"")</f>
        <v/>
      </c>
      <c r="N140" s="132" t="str">
        <f t="shared" si="2"/>
        <v>AMP PR-LAD-48-2806-000-SET</v>
      </c>
      <c r="O140" s="132" t="str">
        <f>IFERROR(IFERROR(INDEX(Кат!$B:$B,MATCH($N140,Кат!$I:$I,0)),INDEX(Торг!$B:$B,MATCH($N140,Торг!$I:$I,0))),"")</f>
        <v/>
      </c>
    </row>
    <row r="141" spans="1:15" outlineLevel="2">
      <c r="A141" t="s">
        <v>14807</v>
      </c>
      <c r="C141" s="191" t="s">
        <v>4563</v>
      </c>
      <c r="E141" t="s">
        <v>4564</v>
      </c>
      <c r="F141" t="s">
        <v>412</v>
      </c>
      <c r="G141" t="s">
        <v>375</v>
      </c>
      <c r="H141">
        <v>2300</v>
      </c>
      <c r="J141" t="s">
        <v>22634</v>
      </c>
      <c r="K141" s="132" t="str">
        <f>IFERROR(IFERROR(INDEX(Кат!$O:$O,MATCH($C141,Кат!$I:$I,0)),INDEX(Торг!$L:$L,MATCH($C141,Торг!$I:$I,0))),"")</f>
        <v/>
      </c>
      <c r="L141" s="132" t="str">
        <f>IFERROR(IFERROR(INDEX(Кат!$A:$A,MATCH($C141,Кат!$I:$I,0)),INDEX(Торг!$A:$A,MATCH($C141,Торг!$I:$I,0))),"")</f>
        <v/>
      </c>
      <c r="M141" s="132" t="str">
        <f>IFERROR(IFERROR(INDEX(Кат!$B:$B,MATCH($C141,Кат!$I:$I,0)),INDEX(Торг!$B:$B,MATCH($C141,Торг!$I:$I,0))),"")</f>
        <v/>
      </c>
      <c r="N141" s="132" t="str">
        <f t="shared" si="2"/>
        <v>AMP PR-LAD-48-2806-050-SET</v>
      </c>
      <c r="O141" s="132" t="str">
        <f>IFERROR(IFERROR(INDEX(Кат!$B:$B,MATCH($N141,Кат!$I:$I,0)),INDEX(Торг!$B:$B,MATCH($N141,Торг!$I:$I,0))),"")</f>
        <v/>
      </c>
    </row>
    <row r="142" spans="1:15" outlineLevel="2">
      <c r="A142" t="s">
        <v>14808</v>
      </c>
      <c r="C142" s="191" t="s">
        <v>4565</v>
      </c>
      <c r="E142" t="s">
        <v>4566</v>
      </c>
      <c r="F142" t="s">
        <v>412</v>
      </c>
      <c r="G142" t="s">
        <v>375</v>
      </c>
      <c r="H142">
        <v>1010</v>
      </c>
      <c r="J142" t="s">
        <v>22634</v>
      </c>
      <c r="K142" s="132" t="str">
        <f>IFERROR(IFERROR(INDEX(Кат!$O:$O,MATCH($C142,Кат!$I:$I,0)),INDEX(Торг!$L:$L,MATCH($C142,Торг!$I:$I,0))),"")</f>
        <v/>
      </c>
      <c r="L142" s="132" t="str">
        <f>IFERROR(IFERROR(INDEX(Кат!$A:$A,MATCH($C142,Кат!$I:$I,0)),INDEX(Торг!$A:$A,MATCH($C142,Торг!$I:$I,0))),"")</f>
        <v/>
      </c>
      <c r="M142" s="132" t="str">
        <f>IFERROR(IFERROR(INDEX(Кат!$B:$B,MATCH($C142,Кат!$I:$I,0)),INDEX(Торг!$B:$B,MATCH($C142,Торг!$I:$I,0))),"")</f>
        <v/>
      </c>
      <c r="N142" s="132" t="str">
        <f t="shared" si="2"/>
        <v>AMP PR-LAD-44-2802-000-SET</v>
      </c>
      <c r="O142" s="132" t="str">
        <f>IFERROR(IFERROR(INDEX(Кат!$B:$B,MATCH($N142,Кат!$I:$I,0)),INDEX(Торг!$B:$B,MATCH($N142,Торг!$I:$I,0))),"")</f>
        <v/>
      </c>
    </row>
    <row r="143" spans="1:15" outlineLevel="2">
      <c r="A143" t="s">
        <v>14809</v>
      </c>
      <c r="C143" s="191" t="s">
        <v>4567</v>
      </c>
      <c r="E143" t="s">
        <v>4568</v>
      </c>
      <c r="F143" t="s">
        <v>412</v>
      </c>
      <c r="G143" t="s">
        <v>375</v>
      </c>
      <c r="H143">
        <v>1010</v>
      </c>
      <c r="J143" t="s">
        <v>22634</v>
      </c>
      <c r="K143" s="132" t="str">
        <f>IFERROR(IFERROR(INDEX(Кат!$O:$O,MATCH($C143,Кат!$I:$I,0)),INDEX(Торг!$L:$L,MATCH($C143,Торг!$I:$I,0))),"")</f>
        <v/>
      </c>
      <c r="L143" s="132" t="str">
        <f>IFERROR(IFERROR(INDEX(Кат!$A:$A,MATCH($C143,Кат!$I:$I,0)),INDEX(Торг!$A:$A,MATCH($C143,Торг!$I:$I,0))),"")</f>
        <v/>
      </c>
      <c r="M143" s="132" t="str">
        <f>IFERROR(IFERROR(INDEX(Кат!$B:$B,MATCH($C143,Кат!$I:$I,0)),INDEX(Торг!$B:$B,MATCH($C143,Торг!$I:$I,0))),"")</f>
        <v/>
      </c>
      <c r="N143" s="132" t="str">
        <f t="shared" si="2"/>
        <v>AMP PR-LAD-44-2802-040-SET</v>
      </c>
      <c r="O143" s="132" t="str">
        <f>IFERROR(IFERROR(INDEX(Кат!$B:$B,MATCH($N143,Кат!$I:$I,0)),INDEX(Торг!$B:$B,MATCH($N143,Торг!$I:$I,0))),"")</f>
        <v/>
      </c>
    </row>
    <row r="144" spans="1:15" outlineLevel="2">
      <c r="A144" t="s">
        <v>14810</v>
      </c>
      <c r="C144" s="191" t="s">
        <v>4569</v>
      </c>
      <c r="E144" t="s">
        <v>4570</v>
      </c>
      <c r="F144" t="s">
        <v>412</v>
      </c>
      <c r="G144" t="s">
        <v>375</v>
      </c>
      <c r="H144">
        <v>1010</v>
      </c>
      <c r="J144" t="s">
        <v>22634</v>
      </c>
      <c r="K144" s="132" t="str">
        <f>IFERROR(IFERROR(INDEX(Кат!$O:$O,MATCH($C144,Кат!$I:$I,0)),INDEX(Торг!$L:$L,MATCH($C144,Торг!$I:$I,0))),"")</f>
        <v/>
      </c>
      <c r="L144" s="132" t="str">
        <f>IFERROR(IFERROR(INDEX(Кат!$A:$A,MATCH($C144,Кат!$I:$I,0)),INDEX(Торг!$A:$A,MATCH($C144,Торг!$I:$I,0))),"")</f>
        <v/>
      </c>
      <c r="M144" s="132" t="str">
        <f>IFERROR(IFERROR(INDEX(Кат!$B:$B,MATCH($C144,Кат!$I:$I,0)),INDEX(Торг!$B:$B,MATCH($C144,Торг!$I:$I,0))),"")</f>
        <v/>
      </c>
      <c r="N144" s="132" t="str">
        <f t="shared" si="2"/>
        <v>AMP PR-LAD-44-2802-080-SET</v>
      </c>
      <c r="O144" s="132" t="str">
        <f>IFERROR(IFERROR(INDEX(Кат!$B:$B,MATCH($N144,Кат!$I:$I,0)),INDEX(Торг!$B:$B,MATCH($N144,Торг!$I:$I,0))),"")</f>
        <v/>
      </c>
    </row>
    <row r="145" spans="1:15" outlineLevel="2">
      <c r="A145" t="s">
        <v>14811</v>
      </c>
      <c r="C145" s="191" t="s">
        <v>4571</v>
      </c>
      <c r="E145" t="s">
        <v>4572</v>
      </c>
      <c r="F145" t="s">
        <v>412</v>
      </c>
      <c r="G145" t="s">
        <v>375</v>
      </c>
      <c r="H145">
        <v>1650</v>
      </c>
      <c r="J145" t="s">
        <v>22634</v>
      </c>
      <c r="K145" s="132" t="str">
        <f>IFERROR(IFERROR(INDEX(Кат!$O:$O,MATCH($C145,Кат!$I:$I,0)),INDEX(Торг!$L:$L,MATCH($C145,Торг!$I:$I,0))),"")</f>
        <v/>
      </c>
      <c r="L145" s="132" t="str">
        <f>IFERROR(IFERROR(INDEX(Кат!$A:$A,MATCH($C145,Кат!$I:$I,0)),INDEX(Торг!$A:$A,MATCH($C145,Торг!$I:$I,0))),"")</f>
        <v/>
      </c>
      <c r="M145" s="132" t="str">
        <f>IFERROR(IFERROR(INDEX(Кат!$B:$B,MATCH($C145,Кат!$I:$I,0)),INDEX(Торг!$B:$B,MATCH($C145,Торг!$I:$I,0))),"")</f>
        <v/>
      </c>
      <c r="N145" s="132" t="str">
        <f t="shared" si="2"/>
        <v>AMP PR-LAD-44-2803-000-SET</v>
      </c>
      <c r="O145" s="132" t="str">
        <f>IFERROR(IFERROR(INDEX(Кат!$B:$B,MATCH($N145,Кат!$I:$I,0)),INDEX(Торг!$B:$B,MATCH($N145,Торг!$I:$I,0))),"")</f>
        <v/>
      </c>
    </row>
    <row r="146" spans="1:15" outlineLevel="2">
      <c r="A146" t="s">
        <v>14812</v>
      </c>
      <c r="C146" s="191" t="s">
        <v>4573</v>
      </c>
      <c r="E146" t="s">
        <v>4574</v>
      </c>
      <c r="F146" t="s">
        <v>412</v>
      </c>
      <c r="G146" t="s">
        <v>375</v>
      </c>
      <c r="H146">
        <v>1550</v>
      </c>
      <c r="J146" t="s">
        <v>22634</v>
      </c>
      <c r="K146" s="132" t="str">
        <f>IFERROR(IFERROR(INDEX(Кат!$O:$O,MATCH($C146,Кат!$I:$I,0)),INDEX(Торг!$L:$L,MATCH($C146,Торг!$I:$I,0))),"")</f>
        <v/>
      </c>
      <c r="L146" s="132" t="str">
        <f>IFERROR(IFERROR(INDEX(Кат!$A:$A,MATCH($C146,Кат!$I:$I,0)),INDEX(Торг!$A:$A,MATCH($C146,Торг!$I:$I,0))),"")</f>
        <v/>
      </c>
      <c r="M146" s="132" t="str">
        <f>IFERROR(IFERROR(INDEX(Кат!$B:$B,MATCH($C146,Кат!$I:$I,0)),INDEX(Торг!$B:$B,MATCH($C146,Торг!$I:$I,0))),"")</f>
        <v/>
      </c>
      <c r="N146" s="132" t="str">
        <f t="shared" si="2"/>
        <v>AMP PR-LAD-44-2803-040-SET</v>
      </c>
      <c r="O146" s="132" t="str">
        <f>IFERROR(IFERROR(INDEX(Кат!$B:$B,MATCH($N146,Кат!$I:$I,0)),INDEX(Торг!$B:$B,MATCH($N146,Торг!$I:$I,0))),"")</f>
        <v/>
      </c>
    </row>
    <row r="147" spans="1:15" outlineLevel="2">
      <c r="A147" t="s">
        <v>14813</v>
      </c>
      <c r="C147" s="191" t="s">
        <v>4575</v>
      </c>
      <c r="E147" t="s">
        <v>4576</v>
      </c>
      <c r="F147" t="s">
        <v>412</v>
      </c>
      <c r="G147" t="s">
        <v>375</v>
      </c>
      <c r="H147">
        <v>1010</v>
      </c>
      <c r="J147" t="s">
        <v>22634</v>
      </c>
      <c r="K147" s="132" t="str">
        <f>IFERROR(IFERROR(INDEX(Кат!$O:$O,MATCH($C147,Кат!$I:$I,0)),INDEX(Торг!$L:$L,MATCH($C147,Торг!$I:$I,0))),"")</f>
        <v/>
      </c>
      <c r="L147" s="132" t="str">
        <f>IFERROR(IFERROR(INDEX(Кат!$A:$A,MATCH($C147,Кат!$I:$I,0)),INDEX(Торг!$A:$A,MATCH($C147,Торг!$I:$I,0))),"")</f>
        <v/>
      </c>
      <c r="M147" s="132" t="str">
        <f>IFERROR(IFERROR(INDEX(Кат!$B:$B,MATCH($C147,Кат!$I:$I,0)),INDEX(Торг!$B:$B,MATCH($C147,Торг!$I:$I,0))),"")</f>
        <v/>
      </c>
      <c r="N147" s="132" t="str">
        <f t="shared" si="2"/>
        <v>AMP PR-LAD-44-2803-080-SET</v>
      </c>
      <c r="O147" s="132" t="str">
        <f>IFERROR(IFERROR(INDEX(Кат!$B:$B,MATCH($N147,Кат!$I:$I,0)),INDEX(Торг!$B:$B,MATCH($N147,Торг!$I:$I,0))),"")</f>
        <v/>
      </c>
    </row>
    <row r="148" spans="1:15" outlineLevel="2">
      <c r="A148" t="s">
        <v>14814</v>
      </c>
      <c r="C148" s="191" t="s">
        <v>4577</v>
      </c>
      <c r="E148" t="s">
        <v>4578</v>
      </c>
      <c r="F148" t="s">
        <v>412</v>
      </c>
      <c r="G148" t="s">
        <v>375</v>
      </c>
      <c r="H148">
        <v>1120</v>
      </c>
      <c r="J148" t="s">
        <v>22634</v>
      </c>
      <c r="K148" s="132" t="str">
        <f>IFERROR(IFERROR(INDEX(Кат!$O:$O,MATCH($C148,Кат!$I:$I,0)),INDEX(Торг!$L:$L,MATCH($C148,Торг!$I:$I,0))),"")</f>
        <v/>
      </c>
      <c r="L148" s="132" t="str">
        <f>IFERROR(IFERROR(INDEX(Кат!$A:$A,MATCH($C148,Кат!$I:$I,0)),INDEX(Торг!$A:$A,MATCH($C148,Торг!$I:$I,0))),"")</f>
        <v/>
      </c>
      <c r="M148" s="132" t="str">
        <f>IFERROR(IFERROR(INDEX(Кат!$B:$B,MATCH($C148,Кат!$I:$I,0)),INDEX(Торг!$B:$B,MATCH($C148,Торг!$I:$I,0))),"")</f>
        <v/>
      </c>
      <c r="N148" s="132" t="str">
        <f t="shared" si="2"/>
        <v>AMP PR-LAD-44-2803-100-SET</v>
      </c>
      <c r="O148" s="132" t="str">
        <f>IFERROR(IFERROR(INDEX(Кат!$B:$B,MATCH($N148,Кат!$I:$I,0)),INDEX(Торг!$B:$B,MATCH($N148,Торг!$I:$I,0))),"")</f>
        <v/>
      </c>
    </row>
    <row r="149" spans="1:15" outlineLevel="2">
      <c r="A149" t="s">
        <v>14815</v>
      </c>
      <c r="C149" s="191" t="s">
        <v>4579</v>
      </c>
      <c r="E149" t="s">
        <v>4580</v>
      </c>
      <c r="F149" t="s">
        <v>412</v>
      </c>
      <c r="G149" t="s">
        <v>375</v>
      </c>
      <c r="H149">
        <v>1700</v>
      </c>
      <c r="J149" t="s">
        <v>22634</v>
      </c>
      <c r="K149" s="132" t="str">
        <f>IFERROR(IFERROR(INDEX(Кат!$O:$O,MATCH($C149,Кат!$I:$I,0)),INDEX(Торг!$L:$L,MATCH($C149,Торг!$I:$I,0))),"")</f>
        <v/>
      </c>
      <c r="L149" s="132" t="str">
        <f>IFERROR(IFERROR(INDEX(Кат!$A:$A,MATCH($C149,Кат!$I:$I,0)),INDEX(Торг!$A:$A,MATCH($C149,Торг!$I:$I,0))),"")</f>
        <v/>
      </c>
      <c r="M149" s="132" t="str">
        <f>IFERROR(IFERROR(INDEX(Кат!$B:$B,MATCH($C149,Кат!$I:$I,0)),INDEX(Торг!$B:$B,MATCH($C149,Торг!$I:$I,0))),"")</f>
        <v/>
      </c>
      <c r="N149" s="132" t="str">
        <f t="shared" si="2"/>
        <v>AMP PR-LAD-44-2804-000-SET</v>
      </c>
      <c r="O149" s="132" t="str">
        <f>IFERROR(IFERROR(INDEX(Кат!$B:$B,MATCH($N149,Кат!$I:$I,0)),INDEX(Торг!$B:$B,MATCH($N149,Торг!$I:$I,0))),"")</f>
        <v/>
      </c>
    </row>
    <row r="150" spans="1:15" outlineLevel="2">
      <c r="A150" t="s">
        <v>14816</v>
      </c>
      <c r="C150" s="191" t="s">
        <v>4581</v>
      </c>
      <c r="E150" t="s">
        <v>4582</v>
      </c>
      <c r="F150" t="s">
        <v>412</v>
      </c>
      <c r="G150" t="s">
        <v>375</v>
      </c>
      <c r="H150">
        <v>1700</v>
      </c>
      <c r="J150" t="s">
        <v>22634</v>
      </c>
      <c r="K150" s="132" t="str">
        <f>IFERROR(IFERROR(INDEX(Кат!$O:$O,MATCH($C150,Кат!$I:$I,0)),INDEX(Торг!$L:$L,MATCH($C150,Торг!$I:$I,0))),"")</f>
        <v/>
      </c>
      <c r="L150" s="132" t="str">
        <f>IFERROR(IFERROR(INDEX(Кат!$A:$A,MATCH($C150,Кат!$I:$I,0)),INDEX(Торг!$A:$A,MATCH($C150,Торг!$I:$I,0))),"")</f>
        <v/>
      </c>
      <c r="M150" s="132" t="str">
        <f>IFERROR(IFERROR(INDEX(Кат!$B:$B,MATCH($C150,Кат!$I:$I,0)),INDEX(Торг!$B:$B,MATCH($C150,Торг!$I:$I,0))),"")</f>
        <v/>
      </c>
      <c r="N150" s="132" t="str">
        <f t="shared" si="2"/>
        <v>AMP PR-LAD-44-2804-040-SET</v>
      </c>
      <c r="O150" s="132" t="str">
        <f>IFERROR(IFERROR(INDEX(Кат!$B:$B,MATCH($N150,Кат!$I:$I,0)),INDEX(Торг!$B:$B,MATCH($N150,Торг!$I:$I,0))),"")</f>
        <v/>
      </c>
    </row>
    <row r="151" spans="1:15" outlineLevel="2">
      <c r="A151" t="s">
        <v>14817</v>
      </c>
      <c r="C151" s="191" t="s">
        <v>4583</v>
      </c>
      <c r="E151" t="s">
        <v>4584</v>
      </c>
      <c r="F151" t="s">
        <v>412</v>
      </c>
      <c r="G151" t="s">
        <v>375</v>
      </c>
      <c r="H151">
        <v>1150</v>
      </c>
      <c r="J151" t="s">
        <v>22634</v>
      </c>
      <c r="K151" s="132" t="str">
        <f>IFERROR(IFERROR(INDEX(Кат!$O:$O,MATCH($C151,Кат!$I:$I,0)),INDEX(Торг!$L:$L,MATCH($C151,Торг!$I:$I,0))),"")</f>
        <v/>
      </c>
      <c r="L151" s="132" t="str">
        <f>IFERROR(IFERROR(INDEX(Кат!$A:$A,MATCH($C151,Кат!$I:$I,0)),INDEX(Торг!$A:$A,MATCH($C151,Торг!$I:$I,0))),"")</f>
        <v/>
      </c>
      <c r="M151" s="132" t="str">
        <f>IFERROR(IFERROR(INDEX(Кат!$B:$B,MATCH($C151,Кат!$I:$I,0)),INDEX(Торг!$B:$B,MATCH($C151,Торг!$I:$I,0))),"")</f>
        <v/>
      </c>
      <c r="N151" s="132" t="str">
        <f t="shared" si="2"/>
        <v>AMP PR-LAD-44-2804-080-SET</v>
      </c>
      <c r="O151" s="132" t="str">
        <f>IFERROR(IFERROR(INDEX(Кат!$B:$B,MATCH($N151,Кат!$I:$I,0)),INDEX(Торг!$B:$B,MATCH($N151,Торг!$I:$I,0))),"")</f>
        <v/>
      </c>
    </row>
    <row r="152" spans="1:15" outlineLevel="2">
      <c r="A152" t="s">
        <v>14818</v>
      </c>
      <c r="C152" s="191" t="s">
        <v>4585</v>
      </c>
      <c r="E152" t="s">
        <v>4586</v>
      </c>
      <c r="F152" t="s">
        <v>412</v>
      </c>
      <c r="G152" t="s">
        <v>375</v>
      </c>
      <c r="H152">
        <v>3300</v>
      </c>
      <c r="J152" t="s">
        <v>22634</v>
      </c>
      <c r="K152" s="132" t="str">
        <f>IFERROR(IFERROR(INDEX(Кат!$O:$O,MATCH($C152,Кат!$I:$I,0)),INDEX(Торг!$L:$L,MATCH($C152,Торг!$I:$I,0))),"")</f>
        <v/>
      </c>
      <c r="L152" s="132" t="str">
        <f>IFERROR(IFERROR(INDEX(Кат!$A:$A,MATCH($C152,Кат!$I:$I,0)),INDEX(Торг!$A:$A,MATCH($C152,Торг!$I:$I,0))),"")</f>
        <v/>
      </c>
      <c r="M152" s="132" t="str">
        <f>IFERROR(IFERROR(INDEX(Кат!$B:$B,MATCH($C152,Кат!$I:$I,0)),INDEX(Торг!$B:$B,MATCH($C152,Торг!$I:$I,0))),"")</f>
        <v/>
      </c>
      <c r="N152" s="132" t="str">
        <f t="shared" si="2"/>
        <v>AMP PR-LAD-48-2805-000-SET</v>
      </c>
      <c r="O152" s="132" t="str">
        <f>IFERROR(IFERROR(INDEX(Кат!$B:$B,MATCH($N152,Кат!$I:$I,0)),INDEX(Торг!$B:$B,MATCH($N152,Торг!$I:$I,0))),"")</f>
        <v/>
      </c>
    </row>
    <row r="153" spans="1:15" outlineLevel="2">
      <c r="A153" t="s">
        <v>14819</v>
      </c>
      <c r="C153" s="191" t="s">
        <v>4587</v>
      </c>
      <c r="E153" t="s">
        <v>4588</v>
      </c>
      <c r="F153" t="s">
        <v>412</v>
      </c>
      <c r="G153" t="s">
        <v>375</v>
      </c>
      <c r="H153">
        <v>3400</v>
      </c>
      <c r="J153" t="s">
        <v>22634</v>
      </c>
      <c r="K153" s="132" t="str">
        <f>IFERROR(IFERROR(INDEX(Кат!$O:$O,MATCH($C153,Кат!$I:$I,0)),INDEX(Торг!$L:$L,MATCH($C153,Торг!$I:$I,0))),"")</f>
        <v/>
      </c>
      <c r="L153" s="132" t="str">
        <f>IFERROR(IFERROR(INDEX(Кат!$A:$A,MATCH($C153,Кат!$I:$I,0)),INDEX(Торг!$A:$A,MATCH($C153,Торг!$I:$I,0))),"")</f>
        <v/>
      </c>
      <c r="M153" s="132" t="str">
        <f>IFERROR(IFERROR(INDEX(Кат!$B:$B,MATCH($C153,Кат!$I:$I,0)),INDEX(Торг!$B:$B,MATCH($C153,Торг!$I:$I,0))),"")</f>
        <v/>
      </c>
      <c r="N153" s="132" t="str">
        <f t="shared" si="2"/>
        <v>AMP PR-LAD-48-2805-050-SET</v>
      </c>
      <c r="O153" s="132" t="str">
        <f>IFERROR(IFERROR(INDEX(Кат!$B:$B,MATCH($N153,Кат!$I:$I,0)),INDEX(Торг!$B:$B,MATCH($N153,Торг!$I:$I,0))),"")</f>
        <v/>
      </c>
    </row>
    <row r="154" spans="1:15">
      <c r="A154" t="s">
        <v>14820</v>
      </c>
      <c r="C154" s="191" t="s">
        <v>4589</v>
      </c>
      <c r="E154" t="s">
        <v>4590</v>
      </c>
      <c r="F154" t="s">
        <v>412</v>
      </c>
      <c r="G154" t="s">
        <v>375</v>
      </c>
      <c r="H154">
        <v>1410</v>
      </c>
      <c r="J154" t="s">
        <v>22634</v>
      </c>
      <c r="K154" s="132" t="str">
        <f>IFERROR(IFERROR(INDEX(Кат!$O:$O,MATCH($C154,Кат!$I:$I,0)),INDEX(Торг!$L:$L,MATCH($C154,Торг!$I:$I,0))),"")</f>
        <v/>
      </c>
      <c r="L154" s="132" t="str">
        <f>IFERROR(IFERROR(INDEX(Кат!$A:$A,MATCH($C154,Кат!$I:$I,0)),INDEX(Торг!$A:$A,MATCH($C154,Торг!$I:$I,0))),"")</f>
        <v/>
      </c>
      <c r="M154" s="132" t="str">
        <f>IFERROR(IFERROR(INDEX(Кат!$B:$B,MATCH($C154,Кат!$I:$I,0)),INDEX(Торг!$B:$B,MATCH($C154,Торг!$I:$I,0))),"")</f>
        <v/>
      </c>
      <c r="N154" s="132" t="str">
        <f t="shared" si="2"/>
        <v>AMP PR-WOL-44-5650-050-SET</v>
      </c>
      <c r="O154" s="132" t="str">
        <f>IFERROR(IFERROR(INDEX(Кат!$B:$B,MATCH($N154,Кат!$I:$I,0)),INDEX(Торг!$B:$B,MATCH($N154,Торг!$I:$I,0))),"")</f>
        <v/>
      </c>
    </row>
    <row r="155" spans="1:15" outlineLevel="1">
      <c r="A155" t="s">
        <v>23457</v>
      </c>
      <c r="C155" s="191"/>
      <c r="E155" t="s">
        <v>23458</v>
      </c>
      <c r="J155" t="s">
        <v>22634</v>
      </c>
      <c r="K155" s="132" t="str">
        <f>IFERROR(IFERROR(INDEX(Кат!$O:$O,MATCH($C155,Кат!$I:$I,0)),INDEX(Торг!$L:$L,MATCH($C155,Торг!$I:$I,0))),"")</f>
        <v/>
      </c>
      <c r="L155" s="132" t="str">
        <f>IFERROR(IFERROR(INDEX(Кат!$A:$A,MATCH($C155,Кат!$I:$I,0)),INDEX(Торг!$A:$A,MATCH($C155,Торг!$I:$I,0))),"")</f>
        <v/>
      </c>
      <c r="M155" s="132" t="str">
        <f>IFERROR(IFERROR(INDEX(Кат!$B:$B,MATCH($C155,Кат!$I:$I,0)),INDEX(Торг!$B:$B,MATCH($C155,Торг!$I:$I,0))),"")</f>
        <v/>
      </c>
      <c r="N155" s="132" t="str">
        <f t="shared" si="2"/>
        <v xml:space="preserve"> </v>
      </c>
      <c r="O155" s="132" t="str">
        <f>IFERROR(IFERROR(INDEX(Кат!$B:$B,MATCH($N155,Кат!$I:$I,0)),INDEX(Торг!$B:$B,MATCH($N155,Торг!$I:$I,0))),"")</f>
        <v/>
      </c>
    </row>
    <row r="156" spans="1:15" outlineLevel="1">
      <c r="A156" t="s">
        <v>26950</v>
      </c>
      <c r="C156" s="191" t="s">
        <v>26951</v>
      </c>
      <c r="E156" t="s">
        <v>26952</v>
      </c>
      <c r="F156" t="s">
        <v>412</v>
      </c>
      <c r="G156" t="s">
        <v>375</v>
      </c>
      <c r="H156">
        <v>4540</v>
      </c>
      <c r="J156" t="s">
        <v>22634</v>
      </c>
      <c r="K156" s="132" t="str">
        <f>IFERROR(IFERROR(INDEX(Кат!$O:$O,MATCH($C156,Кат!$I:$I,0)),INDEX(Торг!$L:$L,MATCH($C156,Торг!$I:$I,0))),"")</f>
        <v/>
      </c>
      <c r="L156" s="132" t="str">
        <f>IFERROR(IFERROR(INDEX(Кат!$A:$A,MATCH($C156,Кат!$I:$I,0)),INDEX(Торг!$A:$A,MATCH($C156,Торг!$I:$I,0))),"")</f>
        <v/>
      </c>
      <c r="M156" s="132" t="str">
        <f>IFERROR(IFERROR(INDEX(Кат!$B:$B,MATCH($C156,Кат!$I:$I,0)),INDEX(Торг!$B:$B,MATCH($C156,Торг!$I:$I,0))),"")</f>
        <v/>
      </c>
      <c r="N156" s="132" t="str">
        <f t="shared" si="2"/>
        <v>AMP JLAD010-B-S-0</v>
      </c>
      <c r="O156" s="132" t="str">
        <f>IFERROR(IFERROR(INDEX(Кат!$B:$B,MATCH($N156,Кат!$I:$I,0)),INDEX(Торг!$B:$B,MATCH($N156,Торг!$I:$I,0))),"")</f>
        <v/>
      </c>
    </row>
    <row r="157" spans="1:15" outlineLevel="1">
      <c r="A157" t="s">
        <v>14821</v>
      </c>
      <c r="C157" s="191" t="s">
        <v>4591</v>
      </c>
      <c r="E157" t="s">
        <v>4592</v>
      </c>
      <c r="F157" t="s">
        <v>412</v>
      </c>
      <c r="G157" t="s">
        <v>375</v>
      </c>
      <c r="H157">
        <v>4935</v>
      </c>
      <c r="J157" t="s">
        <v>22634</v>
      </c>
      <c r="K157" s="132" t="str">
        <f>IFERROR(IFERROR(INDEX(Кат!$O:$O,MATCH($C157,Кат!$I:$I,0)),INDEX(Торг!$L:$L,MATCH($C157,Торг!$I:$I,0))),"")</f>
        <v/>
      </c>
      <c r="L157" s="132" t="str">
        <f>IFERROR(IFERROR(INDEX(Кат!$A:$A,MATCH($C157,Кат!$I:$I,0)),INDEX(Торг!$A:$A,MATCH($C157,Торг!$I:$I,0))),"")</f>
        <v/>
      </c>
      <c r="M157" s="132" t="str">
        <f>IFERROR(IFERROR(INDEX(Кат!$B:$B,MATCH($C157,Кат!$I:$I,0)),INDEX(Торг!$B:$B,MATCH($C157,Торг!$I:$I,0))),"")</f>
        <v/>
      </c>
      <c r="N157" s="132" t="str">
        <f t="shared" si="2"/>
        <v>AMP JLAD006-STD</v>
      </c>
      <c r="O157" s="132" t="str">
        <f>IFERROR(IFERROR(INDEX(Кат!$B:$B,MATCH($N157,Кат!$I:$I,0)),INDEX(Торг!$B:$B,MATCH($N157,Торг!$I:$I,0))),"")</f>
        <v/>
      </c>
    </row>
    <row r="158" spans="1:15" outlineLevel="1">
      <c r="A158" t="s">
        <v>14822</v>
      </c>
      <c r="C158" s="191" t="s">
        <v>4593</v>
      </c>
      <c r="E158" t="s">
        <v>4594</v>
      </c>
      <c r="F158" t="s">
        <v>412</v>
      </c>
      <c r="G158" t="s">
        <v>375</v>
      </c>
      <c r="H158">
        <v>550</v>
      </c>
      <c r="J158" t="s">
        <v>22634</v>
      </c>
      <c r="K158" s="132" t="str">
        <f>IFERROR(IFERROR(INDEX(Кат!$O:$O,MATCH($C158,Кат!$I:$I,0)),INDEX(Торг!$L:$L,MATCH($C158,Торг!$I:$I,0))),"")</f>
        <v/>
      </c>
      <c r="L158" s="132" t="str">
        <f>IFERROR(IFERROR(INDEX(Кат!$A:$A,MATCH($C158,Кат!$I:$I,0)),INDEX(Торг!$A:$A,MATCH($C158,Торг!$I:$I,0))),"")</f>
        <v/>
      </c>
      <c r="M158" s="132" t="str">
        <f>IFERROR(IFERROR(INDEX(Кат!$B:$B,MATCH($C158,Кат!$I:$I,0)),INDEX(Торг!$B:$B,MATCH($C158,Торг!$I:$I,0))),"")</f>
        <v/>
      </c>
      <c r="N158" s="132" t="str">
        <f t="shared" si="2"/>
        <v>AMP JLAD001-STD</v>
      </c>
      <c r="O158" s="132" t="str">
        <f>IFERROR(IFERROR(INDEX(Кат!$B:$B,MATCH($N158,Кат!$I:$I,0)),INDEX(Торг!$B:$B,MATCH($N158,Торг!$I:$I,0))),"")</f>
        <v/>
      </c>
    </row>
    <row r="159" spans="1:15" outlineLevel="1">
      <c r="A159" t="s">
        <v>28830</v>
      </c>
      <c r="C159" s="191" t="s">
        <v>28831</v>
      </c>
      <c r="E159" t="s">
        <v>28832</v>
      </c>
      <c r="F159" t="s">
        <v>412</v>
      </c>
      <c r="G159" t="s">
        <v>375</v>
      </c>
      <c r="H159">
        <v>540</v>
      </c>
      <c r="J159" t="s">
        <v>22634</v>
      </c>
      <c r="K159" s="132" t="str">
        <f>IFERROR(IFERROR(INDEX(Кат!$O:$O,MATCH($C159,Кат!$I:$I,0)),INDEX(Торг!$L:$L,MATCH($C159,Торг!$I:$I,0))),"")</f>
        <v/>
      </c>
      <c r="L159" s="132" t="str">
        <f>IFERROR(IFERROR(INDEX(Кат!$A:$A,MATCH($C159,Кат!$I:$I,0)),INDEX(Торг!$A:$A,MATCH($C159,Торг!$I:$I,0))),"")</f>
        <v/>
      </c>
      <c r="M159" s="132" t="str">
        <f>IFERROR(IFERROR(INDEX(Кат!$B:$B,MATCH($C159,Кат!$I:$I,0)),INDEX(Торг!$B:$B,MATCH($C159,Торг!$I:$I,0))),"")</f>
        <v/>
      </c>
      <c r="N159" s="132" t="str">
        <f t="shared" si="2"/>
        <v>AMP JLAD011-STD</v>
      </c>
      <c r="O159" s="132" t="str">
        <f>IFERROR(IFERROR(INDEX(Кат!$B:$B,MATCH($N159,Кат!$I:$I,0)),INDEX(Торг!$B:$B,MATCH($N159,Торг!$I:$I,0))),"")</f>
        <v/>
      </c>
    </row>
    <row r="160" spans="1:15" outlineLevel="1">
      <c r="A160" t="s">
        <v>14823</v>
      </c>
      <c r="C160" s="191" t="s">
        <v>4595</v>
      </c>
      <c r="E160" t="s">
        <v>4596</v>
      </c>
      <c r="F160" t="s">
        <v>412</v>
      </c>
      <c r="G160" t="s">
        <v>375</v>
      </c>
      <c r="H160">
        <v>550</v>
      </c>
      <c r="J160" t="s">
        <v>22634</v>
      </c>
      <c r="K160" s="132" t="str">
        <f>IFERROR(IFERROR(INDEX(Кат!$O:$O,MATCH($C160,Кат!$I:$I,0)),INDEX(Торг!$L:$L,MATCH($C160,Торг!$I:$I,0))),"")</f>
        <v/>
      </c>
      <c r="L160" s="132" t="str">
        <f>IFERROR(IFERROR(INDEX(Кат!$A:$A,MATCH($C160,Кат!$I:$I,0)),INDEX(Торг!$A:$A,MATCH($C160,Торг!$I:$I,0))),"")</f>
        <v/>
      </c>
      <c r="M160" s="132" t="str">
        <f>IFERROR(IFERROR(INDEX(Кат!$B:$B,MATCH($C160,Кат!$I:$I,0)),INDEX(Торг!$B:$B,MATCH($C160,Торг!$I:$I,0))),"")</f>
        <v/>
      </c>
      <c r="N160" s="132" t="str">
        <f t="shared" si="2"/>
        <v>AMP JLAD002-STD</v>
      </c>
      <c r="O160" s="132" t="str">
        <f>IFERROR(IFERROR(INDEX(Кат!$B:$B,MATCH($N160,Кат!$I:$I,0)),INDEX(Торг!$B:$B,MATCH($N160,Торг!$I:$I,0))),"")</f>
        <v/>
      </c>
    </row>
    <row r="161" spans="1:15" outlineLevel="1">
      <c r="A161" t="s">
        <v>28833</v>
      </c>
      <c r="C161" s="191" t="s">
        <v>28834</v>
      </c>
      <c r="E161" t="s">
        <v>28835</v>
      </c>
      <c r="F161" t="s">
        <v>412</v>
      </c>
      <c r="G161" t="s">
        <v>375</v>
      </c>
      <c r="H161">
        <v>540</v>
      </c>
      <c r="J161" t="s">
        <v>22634</v>
      </c>
      <c r="K161" s="132" t="str">
        <f>IFERROR(IFERROR(INDEX(Кат!$O:$O,MATCH($C161,Кат!$I:$I,0)),INDEX(Торг!$L:$L,MATCH($C161,Торг!$I:$I,0))),"")</f>
        <v/>
      </c>
      <c r="L161" s="132" t="str">
        <f>IFERROR(IFERROR(INDEX(Кат!$A:$A,MATCH($C161,Кат!$I:$I,0)),INDEX(Торг!$A:$A,MATCH($C161,Торг!$I:$I,0))),"")</f>
        <v/>
      </c>
      <c r="M161" s="132" t="str">
        <f>IFERROR(IFERROR(INDEX(Кат!$B:$B,MATCH($C161,Кат!$I:$I,0)),INDEX(Торг!$B:$B,MATCH($C161,Торг!$I:$I,0))),"")</f>
        <v/>
      </c>
      <c r="N161" s="132" t="str">
        <f t="shared" si="2"/>
        <v>AMP JLAD012-STD</v>
      </c>
      <c r="O161" s="132" t="str">
        <f>IFERROR(IFERROR(INDEX(Кат!$B:$B,MATCH($N161,Кат!$I:$I,0)),INDEX(Торг!$B:$B,MATCH($N161,Торг!$I:$I,0))),"")</f>
        <v/>
      </c>
    </row>
    <row r="162" spans="1:15" outlineLevel="1">
      <c r="A162" t="s">
        <v>14824</v>
      </c>
      <c r="C162" s="191" t="s">
        <v>4597</v>
      </c>
      <c r="E162" t="s">
        <v>4598</v>
      </c>
      <c r="F162" t="s">
        <v>412</v>
      </c>
      <c r="G162" t="s">
        <v>375</v>
      </c>
      <c r="H162">
        <v>550</v>
      </c>
      <c r="J162" t="s">
        <v>22634</v>
      </c>
      <c r="K162" s="132" t="str">
        <f>IFERROR(IFERROR(INDEX(Кат!$O:$O,MATCH($C162,Кат!$I:$I,0)),INDEX(Торг!$L:$L,MATCH($C162,Торг!$I:$I,0))),"")</f>
        <v/>
      </c>
      <c r="L162" s="132" t="str">
        <f>IFERROR(IFERROR(INDEX(Кат!$A:$A,MATCH($C162,Кат!$I:$I,0)),INDEX(Торг!$A:$A,MATCH($C162,Торг!$I:$I,0))),"")</f>
        <v/>
      </c>
      <c r="M162" s="132" t="str">
        <f>IFERROR(IFERROR(INDEX(Кат!$B:$B,MATCH($C162,Кат!$I:$I,0)),INDEX(Торг!$B:$B,MATCH($C162,Торг!$I:$I,0))),"")</f>
        <v/>
      </c>
      <c r="N162" s="132" t="str">
        <f t="shared" si="2"/>
        <v>AMP JLAD003-STD-T</v>
      </c>
      <c r="O162" s="132" t="str">
        <f>IFERROR(IFERROR(INDEX(Кат!$B:$B,MATCH($N162,Кат!$I:$I,0)),INDEX(Торг!$B:$B,MATCH($N162,Торг!$I:$I,0))),"")</f>
        <v/>
      </c>
    </row>
    <row r="163" spans="1:15" outlineLevel="1">
      <c r="A163" t="s">
        <v>14825</v>
      </c>
      <c r="C163" s="191" t="s">
        <v>4599</v>
      </c>
      <c r="E163" t="s">
        <v>4600</v>
      </c>
      <c r="F163" t="s">
        <v>412</v>
      </c>
      <c r="G163" t="s">
        <v>375</v>
      </c>
      <c r="H163">
        <v>550</v>
      </c>
      <c r="J163" t="s">
        <v>22634</v>
      </c>
      <c r="K163" s="132" t="str">
        <f>IFERROR(IFERROR(INDEX(Кат!$O:$O,MATCH($C163,Кат!$I:$I,0)),INDEX(Торг!$L:$L,MATCH($C163,Торг!$I:$I,0))),"")</f>
        <v/>
      </c>
      <c r="L163" s="132" t="str">
        <f>IFERROR(IFERROR(INDEX(Кат!$A:$A,MATCH($C163,Кат!$I:$I,0)),INDEX(Торг!$A:$A,MATCH($C163,Торг!$I:$I,0))),"")</f>
        <v/>
      </c>
      <c r="M163" s="132" t="str">
        <f>IFERROR(IFERROR(INDEX(Кат!$B:$B,MATCH($C163,Кат!$I:$I,0)),INDEX(Торг!$B:$B,MATCH($C163,Торг!$I:$I,0))),"")</f>
        <v/>
      </c>
      <c r="N163" s="132" t="str">
        <f t="shared" si="2"/>
        <v>AMP JLAD004-STD-T</v>
      </c>
      <c r="O163" s="132" t="str">
        <f>IFERROR(IFERROR(INDEX(Кат!$B:$B,MATCH($N163,Кат!$I:$I,0)),INDEX(Торг!$B:$B,MATCH($N163,Торг!$I:$I,0))),"")</f>
        <v/>
      </c>
    </row>
    <row r="164" spans="1:15" outlineLevel="1">
      <c r="A164" t="s">
        <v>23459</v>
      </c>
      <c r="C164" s="191"/>
      <c r="E164" t="s">
        <v>23460</v>
      </c>
      <c r="J164" t="s">
        <v>22634</v>
      </c>
      <c r="K164" s="132" t="str">
        <f>IFERROR(IFERROR(INDEX(Кат!$O:$O,MATCH($C164,Кат!$I:$I,0)),INDEX(Торг!$L:$L,MATCH($C164,Торг!$I:$I,0))),"")</f>
        <v/>
      </c>
      <c r="L164" s="132" t="str">
        <f>IFERROR(IFERROR(INDEX(Кат!$A:$A,MATCH($C164,Кат!$I:$I,0)),INDEX(Торг!$A:$A,MATCH($C164,Торг!$I:$I,0))),"")</f>
        <v/>
      </c>
      <c r="M164" s="132" t="str">
        <f>IFERROR(IFERROR(INDEX(Кат!$B:$B,MATCH($C164,Кат!$I:$I,0)),INDEX(Торг!$B:$B,MATCH($C164,Торг!$I:$I,0))),"")</f>
        <v/>
      </c>
      <c r="N164" s="132" t="str">
        <f t="shared" si="2"/>
        <v xml:space="preserve"> </v>
      </c>
      <c r="O164" s="132" t="str">
        <f>IFERROR(IFERROR(INDEX(Кат!$B:$B,MATCH($N164,Кат!$I:$I,0)),INDEX(Торг!$B:$B,MATCH($N164,Торг!$I:$I,0))),"")</f>
        <v/>
      </c>
    </row>
    <row r="165" spans="1:15" outlineLevel="1">
      <c r="A165" t="s">
        <v>14826</v>
      </c>
      <c r="C165" s="191" t="s">
        <v>4444</v>
      </c>
      <c r="E165" t="s">
        <v>13971</v>
      </c>
      <c r="F165" t="s">
        <v>412</v>
      </c>
      <c r="G165" t="s">
        <v>375</v>
      </c>
      <c r="H165">
        <v>680</v>
      </c>
      <c r="J165" t="s">
        <v>22634</v>
      </c>
      <c r="K165" s="132" t="str">
        <f>IFERROR(IFERROR(INDEX(Кат!$O:$O,MATCH($C165,Кат!$I:$I,0)),INDEX(Торг!$L:$L,MATCH($C165,Торг!$I:$I,0))),"")</f>
        <v/>
      </c>
      <c r="L165" s="132" t="str">
        <f>IFERROR(IFERROR(INDEX(Кат!$A:$A,MATCH($C165,Кат!$I:$I,0)),INDEX(Торг!$A:$A,MATCH($C165,Торг!$I:$I,0))),"")</f>
        <v/>
      </c>
      <c r="M165" s="132" t="str">
        <f>IFERROR(IFERROR(INDEX(Кат!$B:$B,MATCH($C165,Кат!$I:$I,0)),INDEX(Торг!$B:$B,MATCH($C165,Торг!$I:$I,0))),"")</f>
        <v/>
      </c>
      <c r="N165" s="132" t="str">
        <f t="shared" si="2"/>
        <v>AMP XLAD-67-GREEN</v>
      </c>
      <c r="O165" s="132" t="str">
        <f>IFERROR(IFERROR(INDEX(Кат!$B:$B,MATCH($N165,Кат!$I:$I,0)),INDEX(Торг!$B:$B,MATCH($N165,Торг!$I:$I,0))),"")</f>
        <v/>
      </c>
    </row>
    <row r="166" spans="1:15" outlineLevel="1">
      <c r="A166" t="s">
        <v>14827</v>
      </c>
      <c r="C166" s="191" t="s">
        <v>4445</v>
      </c>
      <c r="E166" t="s">
        <v>13972</v>
      </c>
      <c r="F166" t="s">
        <v>412</v>
      </c>
      <c r="G166" t="s">
        <v>375</v>
      </c>
      <c r="H166">
        <v>680</v>
      </c>
      <c r="J166" t="s">
        <v>22634</v>
      </c>
      <c r="K166" s="132" t="str">
        <f>IFERROR(IFERROR(INDEX(Кат!$O:$O,MATCH($C166,Кат!$I:$I,0)),INDEX(Торг!$L:$L,MATCH($C166,Торг!$I:$I,0))),"")</f>
        <v/>
      </c>
      <c r="L166" s="132" t="str">
        <f>IFERROR(IFERROR(INDEX(Кат!$A:$A,MATCH($C166,Кат!$I:$I,0)),INDEX(Торг!$A:$A,MATCH($C166,Торг!$I:$I,0))),"")</f>
        <v/>
      </c>
      <c r="M166" s="132" t="str">
        <f>IFERROR(IFERROR(INDEX(Кат!$B:$B,MATCH($C166,Кат!$I:$I,0)),INDEX(Торг!$B:$B,MATCH($C166,Торг!$I:$I,0))),"")</f>
        <v/>
      </c>
      <c r="N166" s="132" t="str">
        <f t="shared" si="2"/>
        <v>AMP XLAD-67-RED</v>
      </c>
      <c r="O166" s="132" t="str">
        <f>IFERROR(IFERROR(INDEX(Кат!$B:$B,MATCH($N166,Кат!$I:$I,0)),INDEX(Торг!$B:$B,MATCH($N166,Торг!$I:$I,0))),"")</f>
        <v/>
      </c>
    </row>
    <row r="167" spans="1:15" outlineLevel="1">
      <c r="A167" t="s">
        <v>14828</v>
      </c>
      <c r="C167" s="191" t="s">
        <v>4446</v>
      </c>
      <c r="E167" t="s">
        <v>13973</v>
      </c>
      <c r="F167" t="s">
        <v>412</v>
      </c>
      <c r="G167" t="s">
        <v>375</v>
      </c>
      <c r="H167">
        <v>730</v>
      </c>
      <c r="J167" t="s">
        <v>22634</v>
      </c>
      <c r="K167" s="132" t="str">
        <f>IFERROR(IFERROR(INDEX(Кат!$O:$O,MATCH($C167,Кат!$I:$I,0)),INDEX(Торг!$L:$L,MATCH($C167,Торг!$I:$I,0))),"")</f>
        <v/>
      </c>
      <c r="L167" s="132" t="str">
        <f>IFERROR(IFERROR(INDEX(Кат!$A:$A,MATCH($C167,Кат!$I:$I,0)),INDEX(Торг!$A:$A,MATCH($C167,Торг!$I:$I,0))),"")</f>
        <v/>
      </c>
      <c r="M167" s="132" t="str">
        <f>IFERROR(IFERROR(INDEX(Кат!$B:$B,MATCH($C167,Кат!$I:$I,0)),INDEX(Торг!$B:$B,MATCH($C167,Торг!$I:$I,0))),"")</f>
        <v/>
      </c>
      <c r="N167" s="132" t="str">
        <f t="shared" si="2"/>
        <v>AMP XLAD-67-BLUE</v>
      </c>
      <c r="O167" s="132" t="str">
        <f>IFERROR(IFERROR(INDEX(Кат!$B:$B,MATCH($N167,Кат!$I:$I,0)),INDEX(Торг!$B:$B,MATCH($N167,Торг!$I:$I,0))),"")</f>
        <v/>
      </c>
    </row>
    <row r="168" spans="1:15" outlineLevel="1">
      <c r="A168" t="s">
        <v>14829</v>
      </c>
      <c r="C168" s="191" t="s">
        <v>4447</v>
      </c>
      <c r="E168" t="s">
        <v>13974</v>
      </c>
      <c r="F168" t="s">
        <v>412</v>
      </c>
      <c r="G168" t="s">
        <v>375</v>
      </c>
      <c r="H168">
        <v>680</v>
      </c>
      <c r="J168" t="s">
        <v>22634</v>
      </c>
      <c r="K168" s="132" t="str">
        <f>IFERROR(IFERROR(INDEX(Кат!$O:$O,MATCH($C168,Кат!$I:$I,0)),INDEX(Торг!$L:$L,MATCH($C168,Торг!$I:$I,0))),"")</f>
        <v>шпак</v>
      </c>
      <c r="L168" s="132">
        <f>IFERROR(IFERROR(INDEX(Кат!$A:$A,MATCH($C168,Кат!$I:$I,0)),INDEX(Торг!$A:$A,MATCH($C168,Торг!$I:$I,0))),"")</f>
        <v>199504</v>
      </c>
      <c r="M168" s="132">
        <f>IFERROR(IFERROR(INDEX(Кат!$B:$B,MATCH($C168,Кат!$I:$I,0)),INDEX(Торг!$B:$B,MATCH($C168,Торг!$I:$I,0))),"")</f>
        <v>83159</v>
      </c>
      <c r="N168" s="132" t="str">
        <f t="shared" si="2"/>
        <v>AMP XLAD-61-GREEN</v>
      </c>
      <c r="O168" s="132" t="str">
        <f>IFERROR(IFERROR(INDEX(Кат!$B:$B,MATCH($N168,Кат!$I:$I,0)),INDEX(Торг!$B:$B,MATCH($N168,Торг!$I:$I,0))),"")</f>
        <v/>
      </c>
    </row>
    <row r="169" spans="1:15">
      <c r="A169" t="s">
        <v>14830</v>
      </c>
      <c r="C169" s="191" t="s">
        <v>4435</v>
      </c>
      <c r="E169" t="s">
        <v>13975</v>
      </c>
      <c r="F169" t="s">
        <v>412</v>
      </c>
      <c r="G169" t="s">
        <v>375</v>
      </c>
      <c r="H169">
        <v>680</v>
      </c>
      <c r="J169" t="s">
        <v>22634</v>
      </c>
      <c r="K169" s="132" t="str">
        <f>IFERROR(IFERROR(INDEX(Кат!$O:$O,MATCH($C169,Кат!$I:$I,0)),INDEX(Торг!$L:$L,MATCH($C169,Торг!$I:$I,0))),"")</f>
        <v>шпак</v>
      </c>
      <c r="L169" s="132">
        <f>IFERROR(IFERROR(INDEX(Кат!$A:$A,MATCH($C169,Кат!$I:$I,0)),INDEX(Торг!$A:$A,MATCH($C169,Торг!$I:$I,0))),"")</f>
        <v>199505</v>
      </c>
      <c r="M169" s="132">
        <f>IFERROR(IFERROR(INDEX(Кат!$B:$B,MATCH($C169,Кат!$I:$I,0)),INDEX(Торг!$B:$B,MATCH($C169,Торг!$I:$I,0))),"")</f>
        <v>83160</v>
      </c>
      <c r="N169" s="132" t="str">
        <f t="shared" si="2"/>
        <v>AMP XLAD-61-RED</v>
      </c>
      <c r="O169" s="132" t="str">
        <f>IFERROR(IFERROR(INDEX(Кат!$B:$B,MATCH($N169,Кат!$I:$I,0)),INDEX(Торг!$B:$B,MATCH($N169,Торг!$I:$I,0))),"")</f>
        <v/>
      </c>
    </row>
    <row r="170" spans="1:15" outlineLevel="1">
      <c r="A170" t="s">
        <v>23461</v>
      </c>
      <c r="C170" s="191"/>
      <c r="E170" t="s">
        <v>23462</v>
      </c>
      <c r="J170" t="s">
        <v>22634</v>
      </c>
      <c r="K170" s="132" t="str">
        <f>IFERROR(IFERROR(INDEX(Кат!$O:$O,MATCH($C170,Кат!$I:$I,0)),INDEX(Торг!$L:$L,MATCH($C170,Торг!$I:$I,0))),"")</f>
        <v/>
      </c>
      <c r="L170" s="132" t="str">
        <f>IFERROR(IFERROR(INDEX(Кат!$A:$A,MATCH($C170,Кат!$I:$I,0)),INDEX(Торг!$A:$A,MATCH($C170,Торг!$I:$I,0))),"")</f>
        <v/>
      </c>
      <c r="M170" s="132" t="str">
        <f>IFERROR(IFERROR(INDEX(Кат!$B:$B,MATCH($C170,Кат!$I:$I,0)),INDEX(Торг!$B:$B,MATCH($C170,Торг!$I:$I,0))),"")</f>
        <v/>
      </c>
      <c r="N170" s="132" t="str">
        <f t="shared" si="2"/>
        <v xml:space="preserve"> </v>
      </c>
      <c r="O170" s="132" t="str">
        <f>IFERROR(IFERROR(INDEX(Кат!$B:$B,MATCH($N170,Кат!$I:$I,0)),INDEX(Торг!$B:$B,MATCH($N170,Торг!$I:$I,0))),"")</f>
        <v/>
      </c>
    </row>
    <row r="171" spans="1:15" outlineLevel="2">
      <c r="A171" t="s">
        <v>14831</v>
      </c>
      <c r="C171" s="191" t="s">
        <v>4601</v>
      </c>
      <c r="E171" t="s">
        <v>4602</v>
      </c>
      <c r="F171" t="s">
        <v>4603</v>
      </c>
      <c r="G171" t="s">
        <v>375</v>
      </c>
      <c r="H171">
        <v>4400</v>
      </c>
      <c r="J171" t="s">
        <v>22634</v>
      </c>
      <c r="K171" s="132" t="str">
        <f>IFERROR(IFERROR(INDEX(Кат!$O:$O,MATCH($C171,Кат!$I:$I,0)),INDEX(Торг!$L:$L,MATCH($C171,Торг!$I:$I,0))),"")</f>
        <v/>
      </c>
      <c r="L171" s="132" t="str">
        <f>IFERROR(IFERROR(INDEX(Кат!$A:$A,MATCH($C171,Кат!$I:$I,0)),INDEX(Торг!$A:$A,MATCH($C171,Торг!$I:$I,0))),"")</f>
        <v/>
      </c>
      <c r="M171" s="132" t="str">
        <f>IFERROR(IFERROR(INDEX(Кат!$B:$B,MATCH($C171,Кат!$I:$I,0)),INDEX(Торг!$B:$B,MATCH($C171,Торг!$I:$I,0))),"")</f>
        <v/>
      </c>
      <c r="N171" s="132" t="str">
        <f t="shared" si="2"/>
        <v>ANDYCAR T-02133</v>
      </c>
      <c r="O171" s="132" t="str">
        <f>IFERROR(IFERROR(INDEX(Кат!$B:$B,MATCH($N171,Кат!$I:$I,0)),INDEX(Торг!$B:$B,MATCH($N171,Торг!$I:$I,0))),"")</f>
        <v/>
      </c>
    </row>
    <row r="172" spans="1:15" outlineLevel="2">
      <c r="A172" t="s">
        <v>25798</v>
      </c>
      <c r="C172" s="191" t="s">
        <v>25799</v>
      </c>
      <c r="E172" t="s">
        <v>25800</v>
      </c>
      <c r="F172" t="s">
        <v>4603</v>
      </c>
      <c r="G172" t="s">
        <v>399</v>
      </c>
      <c r="H172">
        <v>1150</v>
      </c>
      <c r="J172" t="s">
        <v>22634</v>
      </c>
      <c r="K172" s="132" t="str">
        <f>IFERROR(IFERROR(INDEX(Кат!$O:$O,MATCH($C172,Кат!$I:$I,0)),INDEX(Торг!$L:$L,MATCH($C172,Торг!$I:$I,0))),"")</f>
        <v/>
      </c>
      <c r="L172" s="132" t="str">
        <f>IFERROR(IFERROR(INDEX(Кат!$A:$A,MATCH($C172,Кат!$I:$I,0)),INDEX(Торг!$A:$A,MATCH($C172,Торг!$I:$I,0))),"")</f>
        <v/>
      </c>
      <c r="M172" s="132" t="str">
        <f>IFERROR(IFERROR(INDEX(Кат!$B:$B,MATCH($C172,Кат!$I:$I,0)),INDEX(Торг!$B:$B,MATCH($C172,Торг!$I:$I,0))),"")</f>
        <v/>
      </c>
      <c r="N172" s="132" t="str">
        <f t="shared" si="2"/>
        <v>ANDYCAR T-02175</v>
      </c>
      <c r="O172" s="132" t="str">
        <f>IFERROR(IFERROR(INDEX(Кат!$B:$B,MATCH($N172,Кат!$I:$I,0)),INDEX(Торг!$B:$B,MATCH($N172,Торг!$I:$I,0))),"")</f>
        <v/>
      </c>
    </row>
    <row r="173" spans="1:15" outlineLevel="2">
      <c r="A173" t="s">
        <v>14832</v>
      </c>
      <c r="C173" s="191" t="s">
        <v>4604</v>
      </c>
      <c r="E173" t="s">
        <v>4605</v>
      </c>
      <c r="F173" t="s">
        <v>4603</v>
      </c>
      <c r="G173" t="s">
        <v>375</v>
      </c>
      <c r="H173">
        <v>1800</v>
      </c>
      <c r="J173" t="s">
        <v>22634</v>
      </c>
      <c r="K173" s="132" t="str">
        <f>IFERROR(IFERROR(INDEX(Кат!$O:$O,MATCH($C173,Кат!$I:$I,0)),INDEX(Торг!$L:$L,MATCH($C173,Торг!$I:$I,0))),"")</f>
        <v/>
      </c>
      <c r="L173" s="132" t="str">
        <f>IFERROR(IFERROR(INDEX(Кат!$A:$A,MATCH($C173,Кат!$I:$I,0)),INDEX(Торг!$A:$A,MATCH($C173,Торг!$I:$I,0))),"")</f>
        <v/>
      </c>
      <c r="M173" s="132" t="str">
        <f>IFERROR(IFERROR(INDEX(Кат!$B:$B,MATCH($C173,Кат!$I:$I,0)),INDEX(Торг!$B:$B,MATCH($C173,Торг!$I:$I,0))),"")</f>
        <v/>
      </c>
      <c r="N173" s="132" t="str">
        <f t="shared" si="2"/>
        <v>ANDYCAR T-02173</v>
      </c>
      <c r="O173" s="132" t="str">
        <f>IFERROR(IFERROR(INDEX(Кат!$B:$B,MATCH($N173,Кат!$I:$I,0)),INDEX(Торг!$B:$B,MATCH($N173,Торг!$I:$I,0))),"")</f>
        <v/>
      </c>
    </row>
    <row r="174" spans="1:15" outlineLevel="2">
      <c r="A174" t="s">
        <v>23463</v>
      </c>
      <c r="C174" s="191"/>
      <c r="E174" t="s">
        <v>23464</v>
      </c>
      <c r="J174" t="s">
        <v>22634</v>
      </c>
      <c r="K174" s="132" t="str">
        <f>IFERROR(IFERROR(INDEX(Кат!$O:$O,MATCH($C174,Кат!$I:$I,0)),INDEX(Торг!$L:$L,MATCH($C174,Торг!$I:$I,0))),"")</f>
        <v/>
      </c>
      <c r="L174" s="132" t="str">
        <f>IFERROR(IFERROR(INDEX(Кат!$A:$A,MATCH($C174,Кат!$I:$I,0)),INDEX(Торг!$A:$A,MATCH($C174,Торг!$I:$I,0))),"")</f>
        <v/>
      </c>
      <c r="M174" s="132" t="str">
        <f>IFERROR(IFERROR(INDEX(Кат!$B:$B,MATCH($C174,Кат!$I:$I,0)),INDEX(Торг!$B:$B,MATCH($C174,Торг!$I:$I,0))),"")</f>
        <v/>
      </c>
      <c r="N174" s="132" t="str">
        <f t="shared" si="2"/>
        <v xml:space="preserve"> </v>
      </c>
      <c r="O174" s="132" t="str">
        <f>IFERROR(IFERROR(INDEX(Кат!$B:$B,MATCH($N174,Кат!$I:$I,0)),INDEX(Торг!$B:$B,MATCH($N174,Торг!$I:$I,0))),"")</f>
        <v/>
      </c>
    </row>
    <row r="175" spans="1:15" outlineLevel="1">
      <c r="A175" t="s">
        <v>14833</v>
      </c>
      <c r="C175" s="191" t="s">
        <v>4606</v>
      </c>
      <c r="E175" t="s">
        <v>4607</v>
      </c>
      <c r="F175" t="s">
        <v>4608</v>
      </c>
      <c r="G175" t="s">
        <v>399</v>
      </c>
      <c r="H175">
        <v>900</v>
      </c>
      <c r="J175" t="s">
        <v>22634</v>
      </c>
      <c r="K175" s="132" t="str">
        <f>IFERROR(IFERROR(INDEX(Кат!$O:$O,MATCH($C175,Кат!$I:$I,0)),INDEX(Торг!$L:$L,MATCH($C175,Торг!$I:$I,0))),"")</f>
        <v/>
      </c>
      <c r="L175" s="132" t="str">
        <f>IFERROR(IFERROR(INDEX(Кат!$A:$A,MATCH($C175,Кат!$I:$I,0)),INDEX(Торг!$A:$A,MATCH($C175,Торг!$I:$I,0))),"")</f>
        <v/>
      </c>
      <c r="M175" s="132" t="str">
        <f>IFERROR(IFERROR(INDEX(Кат!$B:$B,MATCH($C175,Кат!$I:$I,0)),INDEX(Торг!$B:$B,MATCH($C175,Торг!$I:$I,0))),"")</f>
        <v/>
      </c>
      <c r="N175" s="132" t="str">
        <f t="shared" si="2"/>
        <v>ANVIS 21700-2902821-05</v>
      </c>
      <c r="O175" s="132" t="str">
        <f>IFERROR(IFERROR(INDEX(Кат!$B:$B,MATCH($N175,Кат!$I:$I,0)),INDEX(Торг!$B:$B,MATCH($N175,Торг!$I:$I,0))),"")</f>
        <v/>
      </c>
    </row>
    <row r="176" spans="1:15" outlineLevel="2">
      <c r="A176" t="s">
        <v>14834</v>
      </c>
      <c r="C176" s="191" t="s">
        <v>4609</v>
      </c>
      <c r="E176" t="s">
        <v>4610</v>
      </c>
      <c r="F176" t="s">
        <v>4608</v>
      </c>
      <c r="G176" t="s">
        <v>399</v>
      </c>
      <c r="H176">
        <v>1250</v>
      </c>
      <c r="J176" t="s">
        <v>22634</v>
      </c>
      <c r="K176" s="132" t="str">
        <f>IFERROR(IFERROR(INDEX(Кат!$O:$O,MATCH($C176,Кат!$I:$I,0)),INDEX(Торг!$L:$L,MATCH($C176,Торг!$I:$I,0))),"")</f>
        <v/>
      </c>
      <c r="L176" s="132" t="str">
        <f>IFERROR(IFERROR(INDEX(Кат!$A:$A,MATCH($C176,Кат!$I:$I,0)),INDEX(Торг!$A:$A,MATCH($C176,Торг!$I:$I,0))),"")</f>
        <v/>
      </c>
      <c r="M176" s="132" t="str">
        <f>IFERROR(IFERROR(INDEX(Кат!$B:$B,MATCH($C176,Кат!$I:$I,0)),INDEX(Торг!$B:$B,MATCH($C176,Торг!$I:$I,0))),"")</f>
        <v/>
      </c>
      <c r="N176" s="132" t="str">
        <f t="shared" si="2"/>
        <v>ANVIS 21900-2902821-10</v>
      </c>
      <c r="O176" s="132" t="str">
        <f>IFERROR(IFERROR(INDEX(Кат!$B:$B,MATCH($N176,Кат!$I:$I,0)),INDEX(Торг!$B:$B,MATCH($N176,Торг!$I:$I,0))),"")</f>
        <v/>
      </c>
    </row>
    <row r="177" spans="1:15" outlineLevel="2">
      <c r="A177" t="s">
        <v>14835</v>
      </c>
      <c r="C177" s="191" t="s">
        <v>4611</v>
      </c>
      <c r="E177" t="s">
        <v>4612</v>
      </c>
      <c r="F177" t="s">
        <v>4608</v>
      </c>
      <c r="G177" t="s">
        <v>399</v>
      </c>
      <c r="H177">
        <v>1250</v>
      </c>
      <c r="J177" t="s">
        <v>22634</v>
      </c>
      <c r="K177" s="132" t="str">
        <f>IFERROR(IFERROR(INDEX(Кат!$O:$O,MATCH($C177,Кат!$I:$I,0)),INDEX(Торг!$L:$L,MATCH($C177,Торг!$I:$I,0))),"")</f>
        <v/>
      </c>
      <c r="L177" s="132" t="str">
        <f>IFERROR(IFERROR(INDEX(Кат!$A:$A,MATCH($C177,Кат!$I:$I,0)),INDEX(Торг!$A:$A,MATCH($C177,Торг!$I:$I,0))),"")</f>
        <v/>
      </c>
      <c r="M177" s="132" t="str">
        <f>IFERROR(IFERROR(INDEX(Кат!$B:$B,MATCH($C177,Кат!$I:$I,0)),INDEX(Торг!$B:$B,MATCH($C177,Торг!$I:$I,0))),"")</f>
        <v/>
      </c>
      <c r="N177" s="132" t="str">
        <f t="shared" si="2"/>
        <v>ANVIS 21900-2902821-00</v>
      </c>
      <c r="O177" s="132" t="str">
        <f>IFERROR(IFERROR(INDEX(Кат!$B:$B,MATCH($N177,Кат!$I:$I,0)),INDEX(Торг!$B:$B,MATCH($N177,Торг!$I:$I,0))),"")</f>
        <v/>
      </c>
    </row>
    <row r="178" spans="1:15" outlineLevel="1">
      <c r="A178" t="s">
        <v>23465</v>
      </c>
      <c r="C178" s="191"/>
      <c r="E178" t="s">
        <v>23466</v>
      </c>
      <c r="J178" t="s">
        <v>22634</v>
      </c>
      <c r="K178" s="132" t="str">
        <f>IFERROR(IFERROR(INDEX(Кат!$O:$O,MATCH($C178,Кат!$I:$I,0)),INDEX(Торг!$L:$L,MATCH($C178,Торг!$I:$I,0))),"")</f>
        <v/>
      </c>
      <c r="L178" s="132" t="str">
        <f>IFERROR(IFERROR(INDEX(Кат!$A:$A,MATCH($C178,Кат!$I:$I,0)),INDEX(Торг!$A:$A,MATCH($C178,Торг!$I:$I,0))),"")</f>
        <v/>
      </c>
      <c r="M178" s="132" t="str">
        <f>IFERROR(IFERROR(INDEX(Кат!$B:$B,MATCH($C178,Кат!$I:$I,0)),INDEX(Торг!$B:$B,MATCH($C178,Торг!$I:$I,0))),"")</f>
        <v/>
      </c>
      <c r="N178" s="132" t="str">
        <f t="shared" si="2"/>
        <v xml:space="preserve"> </v>
      </c>
      <c r="O178" s="132" t="str">
        <f>IFERROR(IFERROR(INDEX(Кат!$B:$B,MATCH($N178,Кат!$I:$I,0)),INDEX(Торг!$B:$B,MATCH($N178,Торг!$I:$I,0))),"")</f>
        <v/>
      </c>
    </row>
    <row r="179" spans="1:15" outlineLevel="2">
      <c r="A179" t="s">
        <v>23467</v>
      </c>
      <c r="C179" s="191"/>
      <c r="E179" t="s">
        <v>23468</v>
      </c>
      <c r="J179" t="s">
        <v>22634</v>
      </c>
      <c r="K179" s="132" t="str">
        <f>IFERROR(IFERROR(INDEX(Кат!$O:$O,MATCH($C179,Кат!$I:$I,0)),INDEX(Торг!$L:$L,MATCH($C179,Торг!$I:$I,0))),"")</f>
        <v/>
      </c>
      <c r="L179" s="132" t="str">
        <f>IFERROR(IFERROR(INDEX(Кат!$A:$A,MATCH($C179,Кат!$I:$I,0)),INDEX(Торг!$A:$A,MATCH($C179,Торг!$I:$I,0))),"")</f>
        <v/>
      </c>
      <c r="M179" s="132" t="str">
        <f>IFERROR(IFERROR(INDEX(Кат!$B:$B,MATCH($C179,Кат!$I:$I,0)),INDEX(Торг!$B:$B,MATCH($C179,Торг!$I:$I,0))),"")</f>
        <v/>
      </c>
      <c r="N179" s="132" t="str">
        <f t="shared" si="2"/>
        <v xml:space="preserve"> </v>
      </c>
      <c r="O179" s="132" t="str">
        <f>IFERROR(IFERROR(INDEX(Кат!$B:$B,MATCH($N179,Кат!$I:$I,0)),INDEX(Торг!$B:$B,MATCH($N179,Торг!$I:$I,0))),"")</f>
        <v/>
      </c>
    </row>
    <row r="180" spans="1:15" outlineLevel="1">
      <c r="A180" t="s">
        <v>14836</v>
      </c>
      <c r="C180" s="191" t="s">
        <v>425</v>
      </c>
      <c r="E180" t="s">
        <v>426</v>
      </c>
      <c r="F180" t="s">
        <v>427</v>
      </c>
      <c r="G180" t="s">
        <v>399</v>
      </c>
      <c r="H180">
        <v>230</v>
      </c>
      <c r="J180" t="s">
        <v>22634</v>
      </c>
      <c r="K180" s="132" t="str">
        <f>IFERROR(IFERROR(INDEX(Кат!$O:$O,MATCH($C180,Кат!$I:$I,0)),INDEX(Торг!$L:$L,MATCH($C180,Торг!$I:$I,0))),"")</f>
        <v/>
      </c>
      <c r="L180" s="132" t="str">
        <f>IFERROR(IFERROR(INDEX(Кат!$A:$A,MATCH($C180,Кат!$I:$I,0)),INDEX(Торг!$A:$A,MATCH($C180,Торг!$I:$I,0))),"")</f>
        <v/>
      </c>
      <c r="M180" s="132" t="str">
        <f>IFERROR(IFERROR(INDEX(Кат!$B:$B,MATCH($C180,Кат!$I:$I,0)),INDEX(Торг!$B:$B,MATCH($C180,Торг!$I:$I,0))),"")</f>
        <v/>
      </c>
      <c r="N180" s="132" t="str">
        <f t="shared" si="2"/>
        <v>ANVO A402</v>
      </c>
      <c r="O180" s="132" t="str">
        <f>IFERROR(IFERROR(INDEX(Кат!$B:$B,MATCH($N180,Кат!$I:$I,0)),INDEX(Торг!$B:$B,MATCH($N180,Торг!$I:$I,0))),"")</f>
        <v/>
      </c>
    </row>
    <row r="181" spans="1:15" outlineLevel="2">
      <c r="A181" t="s">
        <v>14837</v>
      </c>
      <c r="C181" s="191" t="s">
        <v>428</v>
      </c>
      <c r="E181" t="s">
        <v>429</v>
      </c>
      <c r="F181" t="s">
        <v>427</v>
      </c>
      <c r="G181" t="s">
        <v>399</v>
      </c>
      <c r="H181">
        <v>230</v>
      </c>
      <c r="J181" t="s">
        <v>22634</v>
      </c>
      <c r="K181" s="132" t="str">
        <f>IFERROR(IFERROR(INDEX(Кат!$O:$O,MATCH($C181,Кат!$I:$I,0)),INDEX(Торг!$L:$L,MATCH($C181,Торг!$I:$I,0))),"")</f>
        <v/>
      </c>
      <c r="L181" s="132" t="str">
        <f>IFERROR(IFERROR(INDEX(Кат!$A:$A,MATCH($C181,Кат!$I:$I,0)),INDEX(Торг!$A:$A,MATCH($C181,Торг!$I:$I,0))),"")</f>
        <v/>
      </c>
      <c r="M181" s="132" t="str">
        <f>IFERROR(IFERROR(INDEX(Кат!$B:$B,MATCH($C181,Кат!$I:$I,0)),INDEX(Торг!$B:$B,MATCH($C181,Торг!$I:$I,0))),"")</f>
        <v/>
      </c>
      <c r="N181" s="132" t="str">
        <f t="shared" si="2"/>
        <v>ANVO A404</v>
      </c>
      <c r="O181" s="132" t="str">
        <f>IFERROR(IFERROR(INDEX(Кат!$B:$B,MATCH($N181,Кат!$I:$I,0)),INDEX(Торг!$B:$B,MATCH($N181,Торг!$I:$I,0))),"")</f>
        <v/>
      </c>
    </row>
    <row r="182" spans="1:15" outlineLevel="1">
      <c r="A182" t="s">
        <v>14838</v>
      </c>
      <c r="C182" s="191" t="s">
        <v>430</v>
      </c>
      <c r="E182" t="s">
        <v>431</v>
      </c>
      <c r="F182" t="s">
        <v>427</v>
      </c>
      <c r="G182" t="s">
        <v>399</v>
      </c>
      <c r="H182">
        <v>320</v>
      </c>
      <c r="J182" t="s">
        <v>22634</v>
      </c>
      <c r="K182" s="132" t="str">
        <f>IFERROR(IFERROR(INDEX(Кат!$O:$O,MATCH($C182,Кат!$I:$I,0)),INDEX(Торг!$L:$L,MATCH($C182,Торг!$I:$I,0))),"")</f>
        <v/>
      </c>
      <c r="L182" s="132" t="str">
        <f>IFERROR(IFERROR(INDEX(Кат!$A:$A,MATCH($C182,Кат!$I:$I,0)),INDEX(Торг!$A:$A,MATCH($C182,Торг!$I:$I,0))),"")</f>
        <v/>
      </c>
      <c r="M182" s="132" t="str">
        <f>IFERROR(IFERROR(INDEX(Кат!$B:$B,MATCH($C182,Кат!$I:$I,0)),INDEX(Торг!$B:$B,MATCH($C182,Торг!$I:$I,0))),"")</f>
        <v/>
      </c>
      <c r="N182" s="132" t="str">
        <f t="shared" si="2"/>
        <v>ANVO A406</v>
      </c>
      <c r="O182" s="132" t="str">
        <f>IFERROR(IFERROR(INDEX(Кат!$B:$B,MATCH($N182,Кат!$I:$I,0)),INDEX(Торг!$B:$B,MATCH($N182,Торг!$I:$I,0))),"")</f>
        <v/>
      </c>
    </row>
    <row r="183" spans="1:15" outlineLevel="2">
      <c r="A183" t="s">
        <v>14839</v>
      </c>
      <c r="C183" s="191" t="s">
        <v>432</v>
      </c>
      <c r="E183" t="s">
        <v>433</v>
      </c>
      <c r="F183" t="s">
        <v>427</v>
      </c>
      <c r="G183" t="s">
        <v>399</v>
      </c>
      <c r="H183">
        <v>320</v>
      </c>
      <c r="J183" t="s">
        <v>22634</v>
      </c>
      <c r="K183" s="132" t="str">
        <f>IFERROR(IFERROR(INDEX(Кат!$O:$O,MATCH($C183,Кат!$I:$I,0)),INDEX(Торг!$L:$L,MATCH($C183,Торг!$I:$I,0))),"")</f>
        <v/>
      </c>
      <c r="L183" s="132" t="str">
        <f>IFERROR(IFERROR(INDEX(Кат!$A:$A,MATCH($C183,Кат!$I:$I,0)),INDEX(Торг!$A:$A,MATCH($C183,Торг!$I:$I,0))),"")</f>
        <v/>
      </c>
      <c r="M183" s="132" t="str">
        <f>IFERROR(IFERROR(INDEX(Кат!$B:$B,MATCH($C183,Кат!$I:$I,0)),INDEX(Торг!$B:$B,MATCH($C183,Торг!$I:$I,0))),"")</f>
        <v/>
      </c>
      <c r="N183" s="132" t="str">
        <f t="shared" si="2"/>
        <v>ANVO A408</v>
      </c>
      <c r="O183" s="132" t="str">
        <f>IFERROR(IFERROR(INDEX(Кат!$B:$B,MATCH($N183,Кат!$I:$I,0)),INDEX(Торг!$B:$B,MATCH($N183,Торг!$I:$I,0))),"")</f>
        <v/>
      </c>
    </row>
    <row r="184" spans="1:15" outlineLevel="2">
      <c r="A184" t="s">
        <v>14840</v>
      </c>
      <c r="C184" s="191" t="s">
        <v>434</v>
      </c>
      <c r="E184" t="s">
        <v>435</v>
      </c>
      <c r="F184" t="s">
        <v>427</v>
      </c>
      <c r="G184" t="s">
        <v>399</v>
      </c>
      <c r="H184">
        <v>320</v>
      </c>
      <c r="J184" t="s">
        <v>22634</v>
      </c>
      <c r="K184" s="132" t="str">
        <f>IFERROR(IFERROR(INDEX(Кат!$O:$O,MATCH($C184,Кат!$I:$I,0)),INDEX(Торг!$L:$L,MATCH($C184,Торг!$I:$I,0))),"")</f>
        <v/>
      </c>
      <c r="L184" s="132" t="str">
        <f>IFERROR(IFERROR(INDEX(Кат!$A:$A,MATCH($C184,Кат!$I:$I,0)),INDEX(Торг!$A:$A,MATCH($C184,Торг!$I:$I,0))),"")</f>
        <v/>
      </c>
      <c r="M184" s="132" t="str">
        <f>IFERROR(IFERROR(INDEX(Кат!$B:$B,MATCH($C184,Кат!$I:$I,0)),INDEX(Торг!$B:$B,MATCH($C184,Торг!$I:$I,0))),"")</f>
        <v/>
      </c>
      <c r="N184" s="132" t="str">
        <f t="shared" si="2"/>
        <v>ANVO A411</v>
      </c>
      <c r="O184" s="132" t="str">
        <f>IFERROR(IFERROR(INDEX(Кат!$B:$B,MATCH($N184,Кат!$I:$I,0)),INDEX(Торг!$B:$B,MATCH($N184,Торг!$I:$I,0))),"")</f>
        <v/>
      </c>
    </row>
    <row r="185" spans="1:15" outlineLevel="2">
      <c r="A185" t="s">
        <v>14841</v>
      </c>
      <c r="C185" s="191" t="s">
        <v>436</v>
      </c>
      <c r="E185" t="s">
        <v>437</v>
      </c>
      <c r="F185" t="s">
        <v>427</v>
      </c>
      <c r="G185" t="s">
        <v>399</v>
      </c>
      <c r="H185">
        <v>230</v>
      </c>
      <c r="J185" t="s">
        <v>22634</v>
      </c>
      <c r="K185" s="132" t="str">
        <f>IFERROR(IFERROR(INDEX(Кат!$O:$O,MATCH($C185,Кат!$I:$I,0)),INDEX(Торг!$L:$L,MATCH($C185,Торг!$I:$I,0))),"")</f>
        <v/>
      </c>
      <c r="L185" s="132" t="str">
        <f>IFERROR(IFERROR(INDEX(Кат!$A:$A,MATCH($C185,Кат!$I:$I,0)),INDEX(Торг!$A:$A,MATCH($C185,Торг!$I:$I,0))),"")</f>
        <v/>
      </c>
      <c r="M185" s="132" t="str">
        <f>IFERROR(IFERROR(INDEX(Кат!$B:$B,MATCH($C185,Кат!$I:$I,0)),INDEX(Торг!$B:$B,MATCH($C185,Торг!$I:$I,0))),"")</f>
        <v/>
      </c>
      <c r="N185" s="132" t="str">
        <f t="shared" si="2"/>
        <v>ANVO A413</v>
      </c>
      <c r="O185" s="132" t="str">
        <f>IFERROR(IFERROR(INDEX(Кат!$B:$B,MATCH($N185,Кат!$I:$I,0)),INDEX(Торг!$B:$B,MATCH($N185,Торг!$I:$I,0))),"")</f>
        <v/>
      </c>
    </row>
    <row r="186" spans="1:15" outlineLevel="2">
      <c r="A186" t="s">
        <v>23469</v>
      </c>
      <c r="C186" s="191"/>
      <c r="E186" t="s">
        <v>23470</v>
      </c>
      <c r="J186" t="s">
        <v>22634</v>
      </c>
      <c r="K186" s="132" t="str">
        <f>IFERROR(IFERROR(INDEX(Кат!$O:$O,MATCH($C186,Кат!$I:$I,0)),INDEX(Торг!$L:$L,MATCH($C186,Торг!$I:$I,0))),"")</f>
        <v/>
      </c>
      <c r="L186" s="132" t="str">
        <f>IFERROR(IFERROR(INDEX(Кат!$A:$A,MATCH($C186,Кат!$I:$I,0)),INDEX(Торг!$A:$A,MATCH($C186,Торг!$I:$I,0))),"")</f>
        <v/>
      </c>
      <c r="M186" s="132" t="str">
        <f>IFERROR(IFERROR(INDEX(Кат!$B:$B,MATCH($C186,Кат!$I:$I,0)),INDEX(Торг!$B:$B,MATCH($C186,Торг!$I:$I,0))),"")</f>
        <v/>
      </c>
      <c r="N186" s="132" t="str">
        <f t="shared" si="2"/>
        <v xml:space="preserve"> </v>
      </c>
      <c r="O186" s="132" t="str">
        <f>IFERROR(IFERROR(INDEX(Кат!$B:$B,MATCH($N186,Кат!$I:$I,0)),INDEX(Торг!$B:$B,MATCH($N186,Торг!$I:$I,0))),"")</f>
        <v/>
      </c>
    </row>
    <row r="187" spans="1:15" outlineLevel="2">
      <c r="A187" t="s">
        <v>14842</v>
      </c>
      <c r="C187" s="191" t="s">
        <v>4613</v>
      </c>
      <c r="E187" t="s">
        <v>4614</v>
      </c>
      <c r="F187" t="s">
        <v>427</v>
      </c>
      <c r="G187" t="s">
        <v>399</v>
      </c>
      <c r="H187">
        <v>140</v>
      </c>
      <c r="J187" t="s">
        <v>22634</v>
      </c>
      <c r="K187" s="132" t="str">
        <f>IFERROR(IFERROR(INDEX(Кат!$O:$O,MATCH($C187,Кат!$I:$I,0)),INDEX(Торг!$L:$L,MATCH($C187,Торг!$I:$I,0))),"")</f>
        <v/>
      </c>
      <c r="L187" s="132" t="str">
        <f>IFERROR(IFERROR(INDEX(Кат!$A:$A,MATCH($C187,Кат!$I:$I,0)),INDEX(Торг!$A:$A,MATCH($C187,Торг!$I:$I,0))),"")</f>
        <v/>
      </c>
      <c r="M187" s="132" t="str">
        <f>IFERROR(IFERROR(INDEX(Кат!$B:$B,MATCH($C187,Кат!$I:$I,0)),INDEX(Торг!$B:$B,MATCH($C187,Торг!$I:$I,0))),"")</f>
        <v/>
      </c>
      <c r="N187" s="132" t="str">
        <f t="shared" si="2"/>
        <v>ANVO A301</v>
      </c>
      <c r="O187" s="132" t="str">
        <f>IFERROR(IFERROR(INDEX(Кат!$B:$B,MATCH($N187,Кат!$I:$I,0)),INDEX(Торг!$B:$B,MATCH($N187,Торг!$I:$I,0))),"")</f>
        <v/>
      </c>
    </row>
    <row r="188" spans="1:15" outlineLevel="2">
      <c r="A188" t="s">
        <v>14843</v>
      </c>
      <c r="C188" s="191" t="s">
        <v>4615</v>
      </c>
      <c r="E188" t="s">
        <v>4616</v>
      </c>
      <c r="F188" t="s">
        <v>427</v>
      </c>
      <c r="G188" t="s">
        <v>399</v>
      </c>
      <c r="H188">
        <v>140</v>
      </c>
      <c r="J188" t="s">
        <v>22634</v>
      </c>
      <c r="K188" s="132" t="str">
        <f>IFERROR(IFERROR(INDEX(Кат!$O:$O,MATCH($C188,Кат!$I:$I,0)),INDEX(Торг!$L:$L,MATCH($C188,Торг!$I:$I,0))),"")</f>
        <v/>
      </c>
      <c r="L188" s="132" t="str">
        <f>IFERROR(IFERROR(INDEX(Кат!$A:$A,MATCH($C188,Кат!$I:$I,0)),INDEX(Торг!$A:$A,MATCH($C188,Торг!$I:$I,0))),"")</f>
        <v/>
      </c>
      <c r="M188" s="132" t="str">
        <f>IFERROR(IFERROR(INDEX(Кат!$B:$B,MATCH($C188,Кат!$I:$I,0)),INDEX(Торг!$B:$B,MATCH($C188,Торг!$I:$I,0))),"")</f>
        <v/>
      </c>
      <c r="N188" s="132" t="str">
        <f t="shared" si="2"/>
        <v>ANVO A302</v>
      </c>
      <c r="O188" s="132" t="str">
        <f>IFERROR(IFERROR(INDEX(Кат!$B:$B,MATCH($N188,Кат!$I:$I,0)),INDEX(Торг!$B:$B,MATCH($N188,Торг!$I:$I,0))),"")</f>
        <v/>
      </c>
    </row>
    <row r="189" spans="1:15" outlineLevel="2">
      <c r="A189" t="s">
        <v>14844</v>
      </c>
      <c r="C189" s="191" t="s">
        <v>4617</v>
      </c>
      <c r="E189" t="s">
        <v>4618</v>
      </c>
      <c r="F189" t="s">
        <v>427</v>
      </c>
      <c r="G189" t="s">
        <v>399</v>
      </c>
      <c r="H189">
        <v>140</v>
      </c>
      <c r="J189" t="s">
        <v>22634</v>
      </c>
      <c r="K189" s="132" t="str">
        <f>IFERROR(IFERROR(INDEX(Кат!$O:$O,MATCH($C189,Кат!$I:$I,0)),INDEX(Торг!$L:$L,MATCH($C189,Торг!$I:$I,0))),"")</f>
        <v/>
      </c>
      <c r="L189" s="132" t="str">
        <f>IFERROR(IFERROR(INDEX(Кат!$A:$A,MATCH($C189,Кат!$I:$I,0)),INDEX(Торг!$A:$A,MATCH($C189,Торг!$I:$I,0))),"")</f>
        <v/>
      </c>
      <c r="M189" s="132" t="str">
        <f>IFERROR(IFERROR(INDEX(Кат!$B:$B,MATCH($C189,Кат!$I:$I,0)),INDEX(Торг!$B:$B,MATCH($C189,Торг!$I:$I,0))),"")</f>
        <v/>
      </c>
      <c r="N189" s="132" t="str">
        <f t="shared" si="2"/>
        <v>ANVO A303</v>
      </c>
      <c r="O189" s="132" t="str">
        <f>IFERROR(IFERROR(INDEX(Кат!$B:$B,MATCH($N189,Кат!$I:$I,0)),INDEX(Торг!$B:$B,MATCH($N189,Торг!$I:$I,0))),"")</f>
        <v/>
      </c>
    </row>
    <row r="190" spans="1:15" outlineLevel="1">
      <c r="A190" t="s">
        <v>14845</v>
      </c>
      <c r="C190" s="191" t="s">
        <v>4619</v>
      </c>
      <c r="E190" t="s">
        <v>4620</v>
      </c>
      <c r="F190" t="s">
        <v>427</v>
      </c>
      <c r="G190" t="s">
        <v>399</v>
      </c>
      <c r="H190">
        <v>160</v>
      </c>
      <c r="J190" t="s">
        <v>22634</v>
      </c>
      <c r="K190" s="132" t="str">
        <f>IFERROR(IFERROR(INDEX(Кат!$O:$O,MATCH($C190,Кат!$I:$I,0)),INDEX(Торг!$L:$L,MATCH($C190,Торг!$I:$I,0))),"")</f>
        <v/>
      </c>
      <c r="L190" s="132" t="str">
        <f>IFERROR(IFERROR(INDEX(Кат!$A:$A,MATCH($C190,Кат!$I:$I,0)),INDEX(Торг!$A:$A,MATCH($C190,Торг!$I:$I,0))),"")</f>
        <v/>
      </c>
      <c r="M190" s="132" t="str">
        <f>IFERROR(IFERROR(INDEX(Кат!$B:$B,MATCH($C190,Кат!$I:$I,0)),INDEX(Торг!$B:$B,MATCH($C190,Торг!$I:$I,0))),"")</f>
        <v/>
      </c>
      <c r="N190" s="132" t="str">
        <f t="shared" si="2"/>
        <v>ANVO A304</v>
      </c>
      <c r="O190" s="132" t="str">
        <f>IFERROR(IFERROR(INDEX(Кат!$B:$B,MATCH($N190,Кат!$I:$I,0)),INDEX(Торг!$B:$B,MATCH($N190,Торг!$I:$I,0))),"")</f>
        <v/>
      </c>
    </row>
    <row r="191" spans="1:15" outlineLevel="2">
      <c r="A191" t="s">
        <v>14846</v>
      </c>
      <c r="C191" s="191" t="s">
        <v>4621</v>
      </c>
      <c r="E191" t="s">
        <v>4622</v>
      </c>
      <c r="F191" t="s">
        <v>427</v>
      </c>
      <c r="G191" t="s">
        <v>399</v>
      </c>
      <c r="H191">
        <v>140</v>
      </c>
      <c r="J191" t="s">
        <v>22634</v>
      </c>
      <c r="K191" s="132" t="str">
        <f>IFERROR(IFERROR(INDEX(Кат!$O:$O,MATCH($C191,Кат!$I:$I,0)),INDEX(Торг!$L:$L,MATCH($C191,Торг!$I:$I,0))),"")</f>
        <v/>
      </c>
      <c r="L191" s="132" t="str">
        <f>IFERROR(IFERROR(INDEX(Кат!$A:$A,MATCH($C191,Кат!$I:$I,0)),INDEX(Торг!$A:$A,MATCH($C191,Торг!$I:$I,0))),"")</f>
        <v/>
      </c>
      <c r="M191" s="132" t="str">
        <f>IFERROR(IFERROR(INDEX(Кат!$B:$B,MATCH($C191,Кат!$I:$I,0)),INDEX(Торг!$B:$B,MATCH($C191,Торг!$I:$I,0))),"")</f>
        <v/>
      </c>
      <c r="N191" s="132" t="str">
        <f t="shared" si="2"/>
        <v>ANVO A305</v>
      </c>
      <c r="O191" s="132" t="str">
        <f>IFERROR(IFERROR(INDEX(Кат!$B:$B,MATCH($N191,Кат!$I:$I,0)),INDEX(Торг!$B:$B,MATCH($N191,Торг!$I:$I,0))),"")</f>
        <v/>
      </c>
    </row>
    <row r="192" spans="1:15" outlineLevel="2">
      <c r="A192" t="s">
        <v>14847</v>
      </c>
      <c r="C192" s="191" t="s">
        <v>4623</v>
      </c>
      <c r="E192" t="s">
        <v>4624</v>
      </c>
      <c r="F192" t="s">
        <v>427</v>
      </c>
      <c r="G192" t="s">
        <v>399</v>
      </c>
      <c r="H192">
        <v>140</v>
      </c>
      <c r="J192" t="s">
        <v>22634</v>
      </c>
      <c r="K192" s="132" t="str">
        <f>IFERROR(IFERROR(INDEX(Кат!$O:$O,MATCH($C192,Кат!$I:$I,0)),INDEX(Торг!$L:$L,MATCH($C192,Торг!$I:$I,0))),"")</f>
        <v/>
      </c>
      <c r="L192" s="132" t="str">
        <f>IFERROR(IFERROR(INDEX(Кат!$A:$A,MATCH($C192,Кат!$I:$I,0)),INDEX(Торг!$A:$A,MATCH($C192,Торг!$I:$I,0))),"")</f>
        <v/>
      </c>
      <c r="M192" s="132" t="str">
        <f>IFERROR(IFERROR(INDEX(Кат!$B:$B,MATCH($C192,Кат!$I:$I,0)),INDEX(Торг!$B:$B,MATCH($C192,Торг!$I:$I,0))),"")</f>
        <v/>
      </c>
      <c r="N192" s="132" t="str">
        <f t="shared" si="2"/>
        <v>ANVO A306</v>
      </c>
      <c r="O192" s="132" t="str">
        <f>IFERROR(IFERROR(INDEX(Кат!$B:$B,MATCH($N192,Кат!$I:$I,0)),INDEX(Торг!$B:$B,MATCH($N192,Торг!$I:$I,0))),"")</f>
        <v/>
      </c>
    </row>
    <row r="193" spans="1:15" outlineLevel="2">
      <c r="A193" t="s">
        <v>14848</v>
      </c>
      <c r="C193" s="191" t="s">
        <v>4625</v>
      </c>
      <c r="E193" t="s">
        <v>4626</v>
      </c>
      <c r="F193" t="s">
        <v>427</v>
      </c>
      <c r="G193" t="s">
        <v>399</v>
      </c>
      <c r="H193">
        <v>140</v>
      </c>
      <c r="J193" t="s">
        <v>22634</v>
      </c>
      <c r="K193" s="132" t="str">
        <f>IFERROR(IFERROR(INDEX(Кат!$O:$O,MATCH($C193,Кат!$I:$I,0)),INDEX(Торг!$L:$L,MATCH($C193,Торг!$I:$I,0))),"")</f>
        <v/>
      </c>
      <c r="L193" s="132" t="str">
        <f>IFERROR(IFERROR(INDEX(Кат!$A:$A,MATCH($C193,Кат!$I:$I,0)),INDEX(Торг!$A:$A,MATCH($C193,Торг!$I:$I,0))),"")</f>
        <v/>
      </c>
      <c r="M193" s="132" t="str">
        <f>IFERROR(IFERROR(INDEX(Кат!$B:$B,MATCH($C193,Кат!$I:$I,0)),INDEX(Торг!$B:$B,MATCH($C193,Торг!$I:$I,0))),"")</f>
        <v/>
      </c>
      <c r="N193" s="132" t="str">
        <f t="shared" si="2"/>
        <v>ANVO A307</v>
      </c>
      <c r="O193" s="132" t="str">
        <f>IFERROR(IFERROR(INDEX(Кат!$B:$B,MATCH($N193,Кат!$I:$I,0)),INDEX(Торг!$B:$B,MATCH($N193,Торг!$I:$I,0))),"")</f>
        <v/>
      </c>
    </row>
    <row r="194" spans="1:15" outlineLevel="2">
      <c r="A194" t="s">
        <v>14849</v>
      </c>
      <c r="C194" s="191" t="s">
        <v>188</v>
      </c>
      <c r="E194" t="s">
        <v>4627</v>
      </c>
      <c r="F194" t="s">
        <v>427</v>
      </c>
      <c r="G194" t="s">
        <v>399</v>
      </c>
      <c r="H194">
        <v>170</v>
      </c>
      <c r="J194" t="s">
        <v>22634</v>
      </c>
      <c r="K194" s="132" t="str">
        <f>IFERROR(IFERROR(INDEX(Кат!$O:$O,MATCH($C194,Кат!$I:$I,0)),INDEX(Торг!$L:$L,MATCH($C194,Торг!$I:$I,0))),"")</f>
        <v/>
      </c>
      <c r="L194" s="132" t="str">
        <f>IFERROR(IFERROR(INDEX(Кат!$A:$A,MATCH($C194,Кат!$I:$I,0)),INDEX(Торг!$A:$A,MATCH($C194,Торг!$I:$I,0))),"")</f>
        <v/>
      </c>
      <c r="M194" s="132" t="str">
        <f>IFERROR(IFERROR(INDEX(Кат!$B:$B,MATCH($C194,Кат!$I:$I,0)),INDEX(Торг!$B:$B,MATCH($C194,Торг!$I:$I,0))),"")</f>
        <v/>
      </c>
      <c r="N194" s="132" t="str">
        <f t="shared" si="2"/>
        <v>ANVO A308</v>
      </c>
      <c r="O194" s="132" t="str">
        <f>IFERROR(IFERROR(INDEX(Кат!$B:$B,MATCH($N194,Кат!$I:$I,0)),INDEX(Торг!$B:$B,MATCH($N194,Торг!$I:$I,0))),"")</f>
        <v/>
      </c>
    </row>
    <row r="195" spans="1:15" outlineLevel="2">
      <c r="A195" t="s">
        <v>14850</v>
      </c>
      <c r="C195" s="191" t="s">
        <v>4628</v>
      </c>
      <c r="E195" t="s">
        <v>4629</v>
      </c>
      <c r="F195" t="s">
        <v>427</v>
      </c>
      <c r="G195" t="s">
        <v>399</v>
      </c>
      <c r="H195">
        <v>140</v>
      </c>
      <c r="J195" t="s">
        <v>22634</v>
      </c>
      <c r="K195" s="132" t="str">
        <f>IFERROR(IFERROR(INDEX(Кат!$O:$O,MATCH($C195,Кат!$I:$I,0)),INDEX(Торг!$L:$L,MATCH($C195,Торг!$I:$I,0))),"")</f>
        <v/>
      </c>
      <c r="L195" s="132" t="str">
        <f>IFERROR(IFERROR(INDEX(Кат!$A:$A,MATCH($C195,Кат!$I:$I,0)),INDEX(Торг!$A:$A,MATCH($C195,Торг!$I:$I,0))),"")</f>
        <v/>
      </c>
      <c r="M195" s="132" t="str">
        <f>IFERROR(IFERROR(INDEX(Кат!$B:$B,MATCH($C195,Кат!$I:$I,0)),INDEX(Торг!$B:$B,MATCH($C195,Торг!$I:$I,0))),"")</f>
        <v/>
      </c>
      <c r="N195" s="132" t="str">
        <f t="shared" si="2"/>
        <v>ANVO A309</v>
      </c>
      <c r="O195" s="132" t="str">
        <f>IFERROR(IFERROR(INDEX(Кат!$B:$B,MATCH($N195,Кат!$I:$I,0)),INDEX(Торг!$B:$B,MATCH($N195,Торг!$I:$I,0))),"")</f>
        <v/>
      </c>
    </row>
    <row r="196" spans="1:15" outlineLevel="2">
      <c r="A196" t="s">
        <v>14851</v>
      </c>
      <c r="C196" s="191" t="s">
        <v>4630</v>
      </c>
      <c r="E196" t="s">
        <v>4631</v>
      </c>
      <c r="F196" t="s">
        <v>427</v>
      </c>
      <c r="G196" t="s">
        <v>399</v>
      </c>
      <c r="H196">
        <v>140</v>
      </c>
      <c r="J196" t="s">
        <v>22634</v>
      </c>
      <c r="K196" s="132" t="str">
        <f>IFERROR(IFERROR(INDEX(Кат!$O:$O,MATCH($C196,Кат!$I:$I,0)),INDEX(Торг!$L:$L,MATCH($C196,Торг!$I:$I,0))),"")</f>
        <v/>
      </c>
      <c r="L196" s="132" t="str">
        <f>IFERROR(IFERROR(INDEX(Кат!$A:$A,MATCH($C196,Кат!$I:$I,0)),INDEX(Торг!$A:$A,MATCH($C196,Торг!$I:$I,0))),"")</f>
        <v/>
      </c>
      <c r="M196" s="132" t="str">
        <f>IFERROR(IFERROR(INDEX(Кат!$B:$B,MATCH($C196,Кат!$I:$I,0)),INDEX(Торг!$B:$B,MATCH($C196,Торг!$I:$I,0))),"")</f>
        <v/>
      </c>
      <c r="N196" s="132" t="str">
        <f t="shared" si="2"/>
        <v>ANVO A310</v>
      </c>
      <c r="O196" s="132" t="str">
        <f>IFERROR(IFERROR(INDEX(Кат!$B:$B,MATCH($N196,Кат!$I:$I,0)),INDEX(Торг!$B:$B,MATCH($N196,Торг!$I:$I,0))),"")</f>
        <v/>
      </c>
    </row>
    <row r="197" spans="1:15" outlineLevel="2">
      <c r="A197" t="s">
        <v>14852</v>
      </c>
      <c r="C197" s="191" t="s">
        <v>4632</v>
      </c>
      <c r="E197" t="s">
        <v>4633</v>
      </c>
      <c r="F197" t="s">
        <v>427</v>
      </c>
      <c r="G197" t="s">
        <v>399</v>
      </c>
      <c r="H197">
        <v>140</v>
      </c>
      <c r="J197" t="s">
        <v>22634</v>
      </c>
      <c r="K197" s="132" t="str">
        <f>IFERROR(IFERROR(INDEX(Кат!$O:$O,MATCH($C197,Кат!$I:$I,0)),INDEX(Торг!$L:$L,MATCH($C197,Торг!$I:$I,0))),"")</f>
        <v/>
      </c>
      <c r="L197" s="132" t="str">
        <f>IFERROR(IFERROR(INDEX(Кат!$A:$A,MATCH($C197,Кат!$I:$I,0)),INDEX(Торг!$A:$A,MATCH($C197,Торг!$I:$I,0))),"")</f>
        <v/>
      </c>
      <c r="M197" s="132" t="str">
        <f>IFERROR(IFERROR(INDEX(Кат!$B:$B,MATCH($C197,Кат!$I:$I,0)),INDEX(Торг!$B:$B,MATCH($C197,Торг!$I:$I,0))),"")</f>
        <v/>
      </c>
      <c r="N197" s="132" t="str">
        <f t="shared" si="2"/>
        <v>ANVO A311</v>
      </c>
      <c r="O197" s="132" t="str">
        <f>IFERROR(IFERROR(INDEX(Кат!$B:$B,MATCH($N197,Кат!$I:$I,0)),INDEX(Торг!$B:$B,MATCH($N197,Торг!$I:$I,0))),"")</f>
        <v/>
      </c>
    </row>
    <row r="198" spans="1:15" outlineLevel="2">
      <c r="A198" t="s">
        <v>14853</v>
      </c>
      <c r="C198" s="191" t="s">
        <v>4634</v>
      </c>
      <c r="E198" t="s">
        <v>4635</v>
      </c>
      <c r="F198" t="s">
        <v>427</v>
      </c>
      <c r="G198" t="s">
        <v>399</v>
      </c>
      <c r="H198">
        <v>140</v>
      </c>
      <c r="J198" t="s">
        <v>22634</v>
      </c>
      <c r="K198" s="132" t="str">
        <f>IFERROR(IFERROR(INDEX(Кат!$O:$O,MATCH($C198,Кат!$I:$I,0)),INDEX(Торг!$L:$L,MATCH($C198,Торг!$I:$I,0))),"")</f>
        <v/>
      </c>
      <c r="L198" s="132" t="str">
        <f>IFERROR(IFERROR(INDEX(Кат!$A:$A,MATCH($C198,Кат!$I:$I,0)),INDEX(Торг!$A:$A,MATCH($C198,Торг!$I:$I,0))),"")</f>
        <v/>
      </c>
      <c r="M198" s="132" t="str">
        <f>IFERROR(IFERROR(INDEX(Кат!$B:$B,MATCH($C198,Кат!$I:$I,0)),INDEX(Торг!$B:$B,MATCH($C198,Торг!$I:$I,0))),"")</f>
        <v/>
      </c>
      <c r="N198" s="132" t="str">
        <f t="shared" si="2"/>
        <v>ANVO A312</v>
      </c>
      <c r="O198" s="132" t="str">
        <f>IFERROR(IFERROR(INDEX(Кат!$B:$B,MATCH($N198,Кат!$I:$I,0)),INDEX(Торг!$B:$B,MATCH($N198,Торг!$I:$I,0))),"")</f>
        <v/>
      </c>
    </row>
    <row r="199" spans="1:15" outlineLevel="2">
      <c r="A199" t="s">
        <v>14854</v>
      </c>
      <c r="C199" s="191" t="s">
        <v>4636</v>
      </c>
      <c r="E199" t="s">
        <v>4637</v>
      </c>
      <c r="F199" t="s">
        <v>427</v>
      </c>
      <c r="G199" t="s">
        <v>399</v>
      </c>
      <c r="H199">
        <v>140</v>
      </c>
      <c r="J199" t="s">
        <v>22634</v>
      </c>
      <c r="K199" s="132" t="str">
        <f>IFERROR(IFERROR(INDEX(Кат!$O:$O,MATCH($C199,Кат!$I:$I,0)),INDEX(Торг!$L:$L,MATCH($C199,Торг!$I:$I,0))),"")</f>
        <v/>
      </c>
      <c r="L199" s="132" t="str">
        <f>IFERROR(IFERROR(INDEX(Кат!$A:$A,MATCH($C199,Кат!$I:$I,0)),INDEX(Торг!$A:$A,MATCH($C199,Торг!$I:$I,0))),"")</f>
        <v/>
      </c>
      <c r="M199" s="132" t="str">
        <f>IFERROR(IFERROR(INDEX(Кат!$B:$B,MATCH($C199,Кат!$I:$I,0)),INDEX(Торг!$B:$B,MATCH($C199,Торг!$I:$I,0))),"")</f>
        <v/>
      </c>
      <c r="N199" s="132" t="str">
        <f t="shared" si="2"/>
        <v>ANVO A313</v>
      </c>
      <c r="O199" s="132" t="str">
        <f>IFERROR(IFERROR(INDEX(Кат!$B:$B,MATCH($N199,Кат!$I:$I,0)),INDEX(Торг!$B:$B,MATCH($N199,Торг!$I:$I,0))),"")</f>
        <v/>
      </c>
    </row>
    <row r="200" spans="1:15" outlineLevel="1">
      <c r="A200" t="s">
        <v>14855</v>
      </c>
      <c r="C200" s="191" t="s">
        <v>4638</v>
      </c>
      <c r="E200" t="s">
        <v>4639</v>
      </c>
      <c r="F200" t="s">
        <v>427</v>
      </c>
      <c r="G200" t="s">
        <v>399</v>
      </c>
      <c r="H200">
        <v>140</v>
      </c>
      <c r="J200" t="s">
        <v>22634</v>
      </c>
      <c r="K200" s="132" t="str">
        <f>IFERROR(IFERROR(INDEX(Кат!$O:$O,MATCH($C200,Кат!$I:$I,0)),INDEX(Торг!$L:$L,MATCH($C200,Торг!$I:$I,0))),"")</f>
        <v/>
      </c>
      <c r="L200" s="132" t="str">
        <f>IFERROR(IFERROR(INDEX(Кат!$A:$A,MATCH($C200,Кат!$I:$I,0)),INDEX(Торг!$A:$A,MATCH($C200,Торг!$I:$I,0))),"")</f>
        <v/>
      </c>
      <c r="M200" s="132" t="str">
        <f>IFERROR(IFERROR(INDEX(Кат!$B:$B,MATCH($C200,Кат!$I:$I,0)),INDEX(Торг!$B:$B,MATCH($C200,Торг!$I:$I,0))),"")</f>
        <v/>
      </c>
      <c r="N200" s="132" t="str">
        <f t="shared" ref="N200:N263" si="3">_xlfn.CONCAT(F200," ",C200)</f>
        <v>ANVO A314</v>
      </c>
      <c r="O200" s="132" t="str">
        <f>IFERROR(IFERROR(INDEX(Кат!$B:$B,MATCH($N200,Кат!$I:$I,0)),INDEX(Торг!$B:$B,MATCH($N200,Торг!$I:$I,0))),"")</f>
        <v/>
      </c>
    </row>
    <row r="201" spans="1:15" outlineLevel="2">
      <c r="A201" t="s">
        <v>23471</v>
      </c>
      <c r="C201" s="191"/>
      <c r="E201" t="s">
        <v>23472</v>
      </c>
      <c r="J201" t="s">
        <v>22634</v>
      </c>
      <c r="K201" s="132" t="str">
        <f>IFERROR(IFERROR(INDEX(Кат!$O:$O,MATCH($C201,Кат!$I:$I,0)),INDEX(Торг!$L:$L,MATCH($C201,Торг!$I:$I,0))),"")</f>
        <v/>
      </c>
      <c r="L201" s="132" t="str">
        <f>IFERROR(IFERROR(INDEX(Кат!$A:$A,MATCH($C201,Кат!$I:$I,0)),INDEX(Торг!$A:$A,MATCH($C201,Торг!$I:$I,0))),"")</f>
        <v/>
      </c>
      <c r="M201" s="132" t="str">
        <f>IFERROR(IFERROR(INDEX(Кат!$B:$B,MATCH($C201,Кат!$I:$I,0)),INDEX(Торг!$B:$B,MATCH($C201,Торг!$I:$I,0))),"")</f>
        <v/>
      </c>
      <c r="N201" s="132" t="str">
        <f t="shared" si="3"/>
        <v xml:space="preserve"> </v>
      </c>
      <c r="O201" s="132" t="str">
        <f>IFERROR(IFERROR(INDEX(Кат!$B:$B,MATCH($N201,Кат!$I:$I,0)),INDEX(Торг!$B:$B,MATCH($N201,Торг!$I:$I,0))),"")</f>
        <v/>
      </c>
    </row>
    <row r="202" spans="1:15" outlineLevel="2">
      <c r="A202" t="s">
        <v>22784</v>
      </c>
      <c r="C202" s="191" t="s">
        <v>22785</v>
      </c>
      <c r="E202" t="s">
        <v>22786</v>
      </c>
      <c r="F202" t="s">
        <v>427</v>
      </c>
      <c r="G202" t="s">
        <v>399</v>
      </c>
      <c r="H202">
        <v>380</v>
      </c>
      <c r="J202" t="s">
        <v>22634</v>
      </c>
      <c r="K202" s="132" t="str">
        <f>IFERROR(IFERROR(INDEX(Кат!$O:$O,MATCH($C202,Кат!$I:$I,0)),INDEX(Торг!$L:$L,MATCH($C202,Торг!$I:$I,0))),"")</f>
        <v/>
      </c>
      <c r="L202" s="132" t="str">
        <f>IFERROR(IFERROR(INDEX(Кат!$A:$A,MATCH($C202,Кат!$I:$I,0)),INDEX(Торг!$A:$A,MATCH($C202,Торг!$I:$I,0))),"")</f>
        <v/>
      </c>
      <c r="M202" s="132" t="str">
        <f>IFERROR(IFERROR(INDEX(Кат!$B:$B,MATCH($C202,Кат!$I:$I,0)),INDEX(Торг!$B:$B,MATCH($C202,Торг!$I:$I,0))),"")</f>
        <v/>
      </c>
      <c r="N202" s="132" t="str">
        <f t="shared" si="3"/>
        <v>ANVO A-804</v>
      </c>
      <c r="O202" s="132" t="str">
        <f>IFERROR(IFERROR(INDEX(Кат!$B:$B,MATCH($N202,Кат!$I:$I,0)),INDEX(Торг!$B:$B,MATCH($N202,Торг!$I:$I,0))),"")</f>
        <v/>
      </c>
    </row>
    <row r="203" spans="1:15" outlineLevel="2">
      <c r="A203" t="s">
        <v>22787</v>
      </c>
      <c r="C203" s="191" t="s">
        <v>22788</v>
      </c>
      <c r="E203" t="s">
        <v>22789</v>
      </c>
      <c r="F203" t="s">
        <v>427</v>
      </c>
      <c r="G203" t="s">
        <v>399</v>
      </c>
      <c r="H203">
        <v>380</v>
      </c>
      <c r="J203" t="s">
        <v>22634</v>
      </c>
      <c r="K203" s="132" t="str">
        <f>IFERROR(IFERROR(INDEX(Кат!$O:$O,MATCH($C203,Кат!$I:$I,0)),INDEX(Торг!$L:$L,MATCH($C203,Торг!$I:$I,0))),"")</f>
        <v/>
      </c>
      <c r="L203" s="132" t="str">
        <f>IFERROR(IFERROR(INDEX(Кат!$A:$A,MATCH($C203,Кат!$I:$I,0)),INDEX(Торг!$A:$A,MATCH($C203,Торг!$I:$I,0))),"")</f>
        <v/>
      </c>
      <c r="M203" s="132" t="str">
        <f>IFERROR(IFERROR(INDEX(Кат!$B:$B,MATCH($C203,Кат!$I:$I,0)),INDEX(Торг!$B:$B,MATCH($C203,Торг!$I:$I,0))),"")</f>
        <v/>
      </c>
      <c r="N203" s="132" t="str">
        <f t="shared" si="3"/>
        <v>ANVO A-808</v>
      </c>
      <c r="O203" s="132" t="str">
        <f>IFERROR(IFERROR(INDEX(Кат!$B:$B,MATCH($N203,Кат!$I:$I,0)),INDEX(Торг!$B:$B,MATCH($N203,Торг!$I:$I,0))),"")</f>
        <v/>
      </c>
    </row>
    <row r="204" spans="1:15" outlineLevel="2">
      <c r="A204" t="s">
        <v>22790</v>
      </c>
      <c r="C204" s="191" t="s">
        <v>22791</v>
      </c>
      <c r="E204" t="s">
        <v>22792</v>
      </c>
      <c r="F204" t="s">
        <v>427</v>
      </c>
      <c r="G204" t="s">
        <v>399</v>
      </c>
      <c r="H204">
        <v>420</v>
      </c>
      <c r="J204" t="s">
        <v>22634</v>
      </c>
      <c r="K204" s="132" t="str">
        <f>IFERROR(IFERROR(INDEX(Кат!$O:$O,MATCH($C204,Кат!$I:$I,0)),INDEX(Торг!$L:$L,MATCH($C204,Торг!$I:$I,0))),"")</f>
        <v/>
      </c>
      <c r="L204" s="132" t="str">
        <f>IFERROR(IFERROR(INDEX(Кат!$A:$A,MATCH($C204,Кат!$I:$I,0)),INDEX(Торг!$A:$A,MATCH($C204,Торг!$I:$I,0))),"")</f>
        <v/>
      </c>
      <c r="M204" s="132" t="str">
        <f>IFERROR(IFERROR(INDEX(Кат!$B:$B,MATCH($C204,Кат!$I:$I,0)),INDEX(Торг!$B:$B,MATCH($C204,Торг!$I:$I,0))),"")</f>
        <v/>
      </c>
      <c r="N204" s="132" t="str">
        <f t="shared" si="3"/>
        <v>ANVO A-811</v>
      </c>
      <c r="O204" s="132" t="str">
        <f>IFERROR(IFERROR(INDEX(Кат!$B:$B,MATCH($N204,Кат!$I:$I,0)),INDEX(Торг!$B:$B,MATCH($N204,Торг!$I:$I,0))),"")</f>
        <v/>
      </c>
    </row>
    <row r="205" spans="1:15" outlineLevel="2">
      <c r="A205" t="s">
        <v>27129</v>
      </c>
      <c r="C205" s="191"/>
      <c r="E205" t="s">
        <v>27133</v>
      </c>
      <c r="J205" t="s">
        <v>22634</v>
      </c>
      <c r="K205" s="132" t="str">
        <f>IFERROR(IFERROR(INDEX(Кат!$O:$O,MATCH($C205,Кат!$I:$I,0)),INDEX(Торг!$L:$L,MATCH($C205,Торг!$I:$I,0))),"")</f>
        <v/>
      </c>
      <c r="L205" s="132" t="str">
        <f>IFERROR(IFERROR(INDEX(Кат!$A:$A,MATCH($C205,Кат!$I:$I,0)),INDEX(Торг!$A:$A,MATCH($C205,Торг!$I:$I,0))),"")</f>
        <v/>
      </c>
      <c r="M205" s="132" t="str">
        <f>IFERROR(IFERROR(INDEX(Кат!$B:$B,MATCH($C205,Кат!$I:$I,0)),INDEX(Торг!$B:$B,MATCH($C205,Торг!$I:$I,0))),"")</f>
        <v/>
      </c>
      <c r="N205" s="132" t="str">
        <f t="shared" si="3"/>
        <v xml:space="preserve"> </v>
      </c>
      <c r="O205" s="132" t="str">
        <f>IFERROR(IFERROR(INDEX(Кат!$B:$B,MATCH($N205,Кат!$I:$I,0)),INDEX(Торг!$B:$B,MATCH($N205,Торг!$I:$I,0))),"")</f>
        <v/>
      </c>
    </row>
    <row r="206" spans="1:15" outlineLevel="2">
      <c r="A206" t="s">
        <v>27137</v>
      </c>
      <c r="C206" s="191" t="s">
        <v>27135</v>
      </c>
      <c r="E206" t="s">
        <v>27136</v>
      </c>
      <c r="F206" t="s">
        <v>27133</v>
      </c>
      <c r="G206" t="s">
        <v>399</v>
      </c>
      <c r="H206">
        <v>550</v>
      </c>
      <c r="J206" t="s">
        <v>22634</v>
      </c>
      <c r="K206" s="132" t="str">
        <f>IFERROR(IFERROR(INDEX(Кат!$O:$O,MATCH($C206,Кат!$I:$I,0)),INDEX(Торг!$L:$L,MATCH($C206,Торг!$I:$I,0))),"")</f>
        <v/>
      </c>
      <c r="L206" s="132" t="str">
        <f>IFERROR(IFERROR(INDEX(Кат!$A:$A,MATCH($C206,Кат!$I:$I,0)),INDEX(Торг!$A:$A,MATCH($C206,Торг!$I:$I,0))),"")</f>
        <v/>
      </c>
      <c r="M206" s="132" t="str">
        <f>IFERROR(IFERROR(INDEX(Кат!$B:$B,MATCH($C206,Кат!$I:$I,0)),INDEX(Торг!$B:$B,MATCH($C206,Торг!$I:$I,0))),"")</f>
        <v/>
      </c>
      <c r="N206" s="132" t="str">
        <f t="shared" si="3"/>
        <v>APLUS 22521AP</v>
      </c>
      <c r="O206" s="132" t="str">
        <f>IFERROR(IFERROR(INDEX(Кат!$B:$B,MATCH($N206,Кат!$I:$I,0)),INDEX(Торг!$B:$B,MATCH($N206,Торг!$I:$I,0))),"")</f>
        <v/>
      </c>
    </row>
    <row r="207" spans="1:15" outlineLevel="2">
      <c r="A207" t="s">
        <v>23473</v>
      </c>
      <c r="C207" s="191"/>
      <c r="E207" t="s">
        <v>438</v>
      </c>
      <c r="J207" t="s">
        <v>22634</v>
      </c>
      <c r="K207" s="132" t="str">
        <f>IFERROR(IFERROR(INDEX(Кат!$O:$O,MATCH($C207,Кат!$I:$I,0)),INDEX(Торг!$L:$L,MATCH($C207,Торг!$I:$I,0))),"")</f>
        <v/>
      </c>
      <c r="L207" s="132" t="str">
        <f>IFERROR(IFERROR(INDEX(Кат!$A:$A,MATCH($C207,Кат!$I:$I,0)),INDEX(Торг!$A:$A,MATCH($C207,Торг!$I:$I,0))),"")</f>
        <v/>
      </c>
      <c r="M207" s="132" t="str">
        <f>IFERROR(IFERROR(INDEX(Кат!$B:$B,MATCH($C207,Кат!$I:$I,0)),INDEX(Торг!$B:$B,MATCH($C207,Торг!$I:$I,0))),"")</f>
        <v/>
      </c>
      <c r="N207" s="132" t="str">
        <f t="shared" si="3"/>
        <v xml:space="preserve"> </v>
      </c>
      <c r="O207" s="132" t="str">
        <f>IFERROR(IFERROR(INDEX(Кат!$B:$B,MATCH($N207,Кат!$I:$I,0)),INDEX(Торг!$B:$B,MATCH($N207,Торг!$I:$I,0))),"")</f>
        <v/>
      </c>
    </row>
    <row r="208" spans="1:15" outlineLevel="2">
      <c r="A208" t="s">
        <v>14856</v>
      </c>
      <c r="C208" s="191">
        <v>32016</v>
      </c>
      <c r="E208" t="s">
        <v>4640</v>
      </c>
      <c r="F208" t="s">
        <v>438</v>
      </c>
      <c r="G208" t="s">
        <v>399</v>
      </c>
      <c r="H208">
        <v>1550</v>
      </c>
      <c r="J208" t="s">
        <v>22634</v>
      </c>
      <c r="K208" s="132" t="str">
        <f>IFERROR(IFERROR(INDEX(Кат!$O:$O,MATCH($C208,Кат!$I:$I,0)),INDEX(Торг!$L:$L,MATCH($C208,Торг!$I:$I,0))),"")</f>
        <v/>
      </c>
      <c r="L208" s="132" t="str">
        <f>IFERROR(IFERROR(INDEX(Кат!$A:$A,MATCH($C208,Кат!$I:$I,0)),INDEX(Торг!$A:$A,MATCH($C208,Торг!$I:$I,0))),"")</f>
        <v/>
      </c>
      <c r="M208" s="132" t="str">
        <f>IFERROR(IFERROR(INDEX(Кат!$B:$B,MATCH($C208,Кат!$I:$I,0)),INDEX(Торг!$B:$B,MATCH($C208,Торг!$I:$I,0))),"")</f>
        <v/>
      </c>
      <c r="N208" s="132" t="str">
        <f t="shared" si="3"/>
        <v>ASAM-SA 32016</v>
      </c>
      <c r="O208" s="132" t="str">
        <f>IFERROR(IFERROR(INDEX(Кат!$B:$B,MATCH($N208,Кат!$I:$I,0)),INDEX(Торг!$B:$B,MATCH($N208,Торг!$I:$I,0))),"")</f>
        <v/>
      </c>
    </row>
    <row r="209" spans="1:15" outlineLevel="2">
      <c r="A209" t="s">
        <v>14857</v>
      </c>
      <c r="C209" s="191">
        <v>30494</v>
      </c>
      <c r="E209" t="s">
        <v>4641</v>
      </c>
      <c r="F209" t="s">
        <v>438</v>
      </c>
      <c r="G209" t="s">
        <v>399</v>
      </c>
      <c r="H209">
        <v>820</v>
      </c>
      <c r="J209" t="s">
        <v>22634</v>
      </c>
      <c r="K209" s="132" t="str">
        <f>IFERROR(IFERROR(INDEX(Кат!$O:$O,MATCH($C209,Кат!$I:$I,0)),INDEX(Торг!$L:$L,MATCH($C209,Торг!$I:$I,0))),"")</f>
        <v/>
      </c>
      <c r="L209" s="132" t="str">
        <f>IFERROR(IFERROR(INDEX(Кат!$A:$A,MATCH($C209,Кат!$I:$I,0)),INDEX(Торг!$A:$A,MATCH($C209,Торг!$I:$I,0))),"")</f>
        <v/>
      </c>
      <c r="M209" s="132" t="str">
        <f>IFERROR(IFERROR(INDEX(Кат!$B:$B,MATCH($C209,Кат!$I:$I,0)),INDEX(Торг!$B:$B,MATCH($C209,Торг!$I:$I,0))),"")</f>
        <v/>
      </c>
      <c r="N209" s="132" t="str">
        <f t="shared" si="3"/>
        <v>ASAM-SA 30494</v>
      </c>
      <c r="O209" s="132" t="str">
        <f>IFERROR(IFERROR(INDEX(Кат!$B:$B,MATCH($N209,Кат!$I:$I,0)),INDEX(Торг!$B:$B,MATCH($N209,Торг!$I:$I,0))),"")</f>
        <v/>
      </c>
    </row>
    <row r="210" spans="1:15" outlineLevel="2">
      <c r="A210" t="s">
        <v>27069</v>
      </c>
      <c r="C210" s="191">
        <v>32068</v>
      </c>
      <c r="E210" t="s">
        <v>27070</v>
      </c>
      <c r="F210" t="s">
        <v>438</v>
      </c>
      <c r="G210" t="s">
        <v>375</v>
      </c>
      <c r="H210">
        <v>400</v>
      </c>
      <c r="J210" t="s">
        <v>22634</v>
      </c>
      <c r="K210" s="132" t="str">
        <f>IFERROR(IFERROR(INDEX(Кат!$O:$O,MATCH($C210,Кат!$I:$I,0)),INDEX(Торг!$L:$L,MATCH($C210,Торг!$I:$I,0))),"")</f>
        <v/>
      </c>
      <c r="L210" s="132" t="str">
        <f>IFERROR(IFERROR(INDEX(Кат!$A:$A,MATCH($C210,Кат!$I:$I,0)),INDEX(Торг!$A:$A,MATCH($C210,Торг!$I:$I,0))),"")</f>
        <v/>
      </c>
      <c r="M210" s="132" t="str">
        <f>IFERROR(IFERROR(INDEX(Кат!$B:$B,MATCH($C210,Кат!$I:$I,0)),INDEX(Торг!$B:$B,MATCH($C210,Торг!$I:$I,0))),"")</f>
        <v/>
      </c>
      <c r="N210" s="132" t="str">
        <f t="shared" si="3"/>
        <v>ASAM-SA 32068</v>
      </c>
      <c r="O210" s="132" t="str">
        <f>IFERROR(IFERROR(INDEX(Кат!$B:$B,MATCH($N210,Кат!$I:$I,0)),INDEX(Торг!$B:$B,MATCH($N210,Торг!$I:$I,0))),"")</f>
        <v/>
      </c>
    </row>
    <row r="211" spans="1:15" outlineLevel="2">
      <c r="A211" t="s">
        <v>14858</v>
      </c>
      <c r="C211" s="191">
        <v>32939</v>
      </c>
      <c r="E211" t="s">
        <v>4642</v>
      </c>
      <c r="F211" t="s">
        <v>438</v>
      </c>
      <c r="G211" t="s">
        <v>399</v>
      </c>
      <c r="H211">
        <v>700</v>
      </c>
      <c r="J211" t="s">
        <v>22634</v>
      </c>
      <c r="K211" s="132" t="str">
        <f>IFERROR(IFERROR(INDEX(Кат!$O:$O,MATCH($C211,Кат!$I:$I,0)),INDEX(Торг!$L:$L,MATCH($C211,Торг!$I:$I,0))),"")</f>
        <v/>
      </c>
      <c r="L211" s="132" t="str">
        <f>IFERROR(IFERROR(INDEX(Кат!$A:$A,MATCH($C211,Кат!$I:$I,0)),INDEX(Торг!$A:$A,MATCH($C211,Торг!$I:$I,0))),"")</f>
        <v/>
      </c>
      <c r="M211" s="132" t="str">
        <f>IFERROR(IFERROR(INDEX(Кат!$B:$B,MATCH($C211,Кат!$I:$I,0)),INDEX(Торг!$B:$B,MATCH($C211,Торг!$I:$I,0))),"")</f>
        <v/>
      </c>
      <c r="N211" s="132" t="str">
        <f t="shared" si="3"/>
        <v>ASAM-SA 32939</v>
      </c>
      <c r="O211" s="132" t="str">
        <f>IFERROR(IFERROR(INDEX(Кат!$B:$B,MATCH($N211,Кат!$I:$I,0)),INDEX(Торг!$B:$B,MATCH($N211,Торг!$I:$I,0))),"")</f>
        <v/>
      </c>
    </row>
    <row r="212" spans="1:15" outlineLevel="2">
      <c r="A212" t="s">
        <v>14859</v>
      </c>
      <c r="C212" s="191">
        <v>30538</v>
      </c>
      <c r="E212" t="s">
        <v>4643</v>
      </c>
      <c r="F212" t="s">
        <v>438</v>
      </c>
      <c r="G212" t="s">
        <v>399</v>
      </c>
      <c r="H212">
        <v>340</v>
      </c>
      <c r="J212" t="s">
        <v>22634</v>
      </c>
      <c r="K212" s="132" t="str">
        <f>IFERROR(IFERROR(INDEX(Кат!$O:$O,MATCH($C212,Кат!$I:$I,0)),INDEX(Торг!$L:$L,MATCH($C212,Торг!$I:$I,0))),"")</f>
        <v/>
      </c>
      <c r="L212" s="132" t="str">
        <f>IFERROR(IFERROR(INDEX(Кат!$A:$A,MATCH($C212,Кат!$I:$I,0)),INDEX(Торг!$A:$A,MATCH($C212,Торг!$I:$I,0))),"")</f>
        <v/>
      </c>
      <c r="M212" s="132" t="str">
        <f>IFERROR(IFERROR(INDEX(Кат!$B:$B,MATCH($C212,Кат!$I:$I,0)),INDEX(Торг!$B:$B,MATCH($C212,Торг!$I:$I,0))),"")</f>
        <v/>
      </c>
      <c r="N212" s="132" t="str">
        <f t="shared" si="3"/>
        <v>ASAM-SA 30538</v>
      </c>
      <c r="O212" s="132" t="str">
        <f>IFERROR(IFERROR(INDEX(Кат!$B:$B,MATCH($N212,Кат!$I:$I,0)),INDEX(Торг!$B:$B,MATCH($N212,Торг!$I:$I,0))),"")</f>
        <v/>
      </c>
    </row>
    <row r="213" spans="1:15" outlineLevel="2">
      <c r="A213" t="s">
        <v>27071</v>
      </c>
      <c r="C213" s="191">
        <v>30372</v>
      </c>
      <c r="E213" t="s">
        <v>27072</v>
      </c>
      <c r="F213" t="s">
        <v>438</v>
      </c>
      <c r="G213" t="s">
        <v>399</v>
      </c>
      <c r="H213">
        <v>5160</v>
      </c>
      <c r="J213" t="s">
        <v>22634</v>
      </c>
      <c r="K213" s="132" t="str">
        <f>IFERROR(IFERROR(INDEX(Кат!$O:$O,MATCH($C213,Кат!$I:$I,0)),INDEX(Торг!$L:$L,MATCH($C213,Торг!$I:$I,0))),"")</f>
        <v/>
      </c>
      <c r="L213" s="132" t="str">
        <f>IFERROR(IFERROR(INDEX(Кат!$A:$A,MATCH($C213,Кат!$I:$I,0)),INDEX(Торг!$A:$A,MATCH($C213,Торг!$I:$I,0))),"")</f>
        <v/>
      </c>
      <c r="M213" s="132" t="str">
        <f>IFERROR(IFERROR(INDEX(Кат!$B:$B,MATCH($C213,Кат!$I:$I,0)),INDEX(Торг!$B:$B,MATCH($C213,Торг!$I:$I,0))),"")</f>
        <v/>
      </c>
      <c r="N213" s="132" t="str">
        <f t="shared" si="3"/>
        <v>ASAM-SA 30372</v>
      </c>
      <c r="O213" s="132" t="str">
        <f>IFERROR(IFERROR(INDEX(Кат!$B:$B,MATCH($N213,Кат!$I:$I,0)),INDEX(Торг!$B:$B,MATCH($N213,Торг!$I:$I,0))),"")</f>
        <v/>
      </c>
    </row>
    <row r="214" spans="1:15" outlineLevel="2">
      <c r="A214" t="s">
        <v>33612</v>
      </c>
      <c r="C214" s="191">
        <v>30247</v>
      </c>
      <c r="E214" t="s">
        <v>33613</v>
      </c>
      <c r="F214" t="s">
        <v>438</v>
      </c>
      <c r="G214" t="s">
        <v>399</v>
      </c>
      <c r="H214">
        <v>1400</v>
      </c>
      <c r="J214" t="s">
        <v>22634</v>
      </c>
      <c r="K214" s="132" t="str">
        <f>IFERROR(IFERROR(INDEX(Кат!$O:$O,MATCH($C214,Кат!$I:$I,0)),INDEX(Торг!$L:$L,MATCH($C214,Торг!$I:$I,0))),"")</f>
        <v/>
      </c>
      <c r="L214" s="132" t="str">
        <f>IFERROR(IFERROR(INDEX(Кат!$A:$A,MATCH($C214,Кат!$I:$I,0)),INDEX(Торг!$A:$A,MATCH($C214,Торг!$I:$I,0))),"")</f>
        <v/>
      </c>
      <c r="M214" s="132" t="str">
        <f>IFERROR(IFERROR(INDEX(Кат!$B:$B,MATCH($C214,Кат!$I:$I,0)),INDEX(Торг!$B:$B,MATCH($C214,Торг!$I:$I,0))),"")</f>
        <v/>
      </c>
      <c r="N214" s="132" t="str">
        <f t="shared" si="3"/>
        <v>ASAM-SA 30247</v>
      </c>
      <c r="O214" s="132" t="str">
        <f>IFERROR(IFERROR(INDEX(Кат!$B:$B,MATCH($N214,Кат!$I:$I,0)),INDEX(Торг!$B:$B,MATCH($N214,Торг!$I:$I,0))),"")</f>
        <v/>
      </c>
    </row>
    <row r="215" spans="1:15" outlineLevel="2">
      <c r="A215" t="s">
        <v>14860</v>
      </c>
      <c r="C215" s="191">
        <v>30364</v>
      </c>
      <c r="E215" t="s">
        <v>439</v>
      </c>
      <c r="F215" t="s">
        <v>438</v>
      </c>
      <c r="G215" t="s">
        <v>399</v>
      </c>
      <c r="H215">
        <v>410</v>
      </c>
      <c r="J215" t="s">
        <v>22634</v>
      </c>
      <c r="K215" s="132" t="str">
        <f>IFERROR(IFERROR(INDEX(Кат!$O:$O,MATCH($C215,Кат!$I:$I,0)),INDEX(Торг!$L:$L,MATCH($C215,Торг!$I:$I,0))),"")</f>
        <v/>
      </c>
      <c r="L215" s="132" t="str">
        <f>IFERROR(IFERROR(INDEX(Кат!$A:$A,MATCH($C215,Кат!$I:$I,0)),INDEX(Торг!$A:$A,MATCH($C215,Торг!$I:$I,0))),"")</f>
        <v/>
      </c>
      <c r="M215" s="132" t="str">
        <f>IFERROR(IFERROR(INDEX(Кат!$B:$B,MATCH($C215,Кат!$I:$I,0)),INDEX(Торг!$B:$B,MATCH($C215,Торг!$I:$I,0))),"")</f>
        <v/>
      </c>
      <c r="N215" s="132" t="str">
        <f t="shared" si="3"/>
        <v>ASAM-SA 30364</v>
      </c>
      <c r="O215" s="132" t="str">
        <f>IFERROR(IFERROR(INDEX(Кат!$B:$B,MATCH($N215,Кат!$I:$I,0)),INDEX(Торг!$B:$B,MATCH($N215,Торг!$I:$I,0))),"")</f>
        <v/>
      </c>
    </row>
    <row r="216" spans="1:15" outlineLevel="2">
      <c r="A216" t="s">
        <v>14861</v>
      </c>
      <c r="C216" s="191">
        <v>30365</v>
      </c>
      <c r="E216" t="s">
        <v>4644</v>
      </c>
      <c r="F216" t="s">
        <v>438</v>
      </c>
      <c r="G216" t="s">
        <v>399</v>
      </c>
      <c r="H216">
        <v>480</v>
      </c>
      <c r="J216" t="s">
        <v>22634</v>
      </c>
      <c r="K216" s="132" t="str">
        <f>IFERROR(IFERROR(INDEX(Кат!$O:$O,MATCH($C216,Кат!$I:$I,0)),INDEX(Торг!$L:$L,MATCH($C216,Торг!$I:$I,0))),"")</f>
        <v/>
      </c>
      <c r="L216" s="132" t="str">
        <f>IFERROR(IFERROR(INDEX(Кат!$A:$A,MATCH($C216,Кат!$I:$I,0)),INDEX(Торг!$A:$A,MATCH($C216,Торг!$I:$I,0))),"")</f>
        <v/>
      </c>
      <c r="M216" s="132" t="str">
        <f>IFERROR(IFERROR(INDEX(Кат!$B:$B,MATCH($C216,Кат!$I:$I,0)),INDEX(Торг!$B:$B,MATCH($C216,Торг!$I:$I,0))),"")</f>
        <v/>
      </c>
      <c r="N216" s="132" t="str">
        <f t="shared" si="3"/>
        <v>ASAM-SA 30365</v>
      </c>
      <c r="O216" s="132" t="str">
        <f>IFERROR(IFERROR(INDEX(Кат!$B:$B,MATCH($N216,Кат!$I:$I,0)),INDEX(Торг!$B:$B,MATCH($N216,Торг!$I:$I,0))),"")</f>
        <v/>
      </c>
    </row>
    <row r="217" spans="1:15" outlineLevel="2">
      <c r="A217" t="s">
        <v>14862</v>
      </c>
      <c r="C217" s="191">
        <v>30602</v>
      </c>
      <c r="E217" t="s">
        <v>4645</v>
      </c>
      <c r="F217" t="s">
        <v>438</v>
      </c>
      <c r="G217" t="s">
        <v>399</v>
      </c>
      <c r="H217">
        <v>1520</v>
      </c>
      <c r="J217" t="s">
        <v>22634</v>
      </c>
      <c r="K217" s="132" t="str">
        <f>IFERROR(IFERROR(INDEX(Кат!$O:$O,MATCH($C217,Кат!$I:$I,0)),INDEX(Торг!$L:$L,MATCH($C217,Торг!$I:$I,0))),"")</f>
        <v/>
      </c>
      <c r="L217" s="132" t="str">
        <f>IFERROR(IFERROR(INDEX(Кат!$A:$A,MATCH($C217,Кат!$I:$I,0)),INDEX(Торг!$A:$A,MATCH($C217,Торг!$I:$I,0))),"")</f>
        <v/>
      </c>
      <c r="M217" s="132" t="str">
        <f>IFERROR(IFERROR(INDEX(Кат!$B:$B,MATCH($C217,Кат!$I:$I,0)),INDEX(Торг!$B:$B,MATCH($C217,Торг!$I:$I,0))),"")</f>
        <v/>
      </c>
      <c r="N217" s="132" t="str">
        <f t="shared" si="3"/>
        <v>ASAM-SA 30602</v>
      </c>
      <c r="O217" s="132" t="str">
        <f>IFERROR(IFERROR(INDEX(Кат!$B:$B,MATCH($N217,Кат!$I:$I,0)),INDEX(Торг!$B:$B,MATCH($N217,Торг!$I:$I,0))),"")</f>
        <v/>
      </c>
    </row>
    <row r="218" spans="1:15">
      <c r="A218" t="s">
        <v>14863</v>
      </c>
      <c r="C218" s="191">
        <v>30839</v>
      </c>
      <c r="E218" t="s">
        <v>13432</v>
      </c>
      <c r="F218" t="s">
        <v>438</v>
      </c>
      <c r="G218" t="s">
        <v>399</v>
      </c>
      <c r="H218">
        <v>1930</v>
      </c>
      <c r="J218" t="s">
        <v>22634</v>
      </c>
      <c r="K218" s="132" t="str">
        <f>IFERROR(IFERROR(INDEX(Кат!$O:$O,MATCH($C218,Кат!$I:$I,0)),INDEX(Торг!$L:$L,MATCH($C218,Торг!$I:$I,0))),"")</f>
        <v/>
      </c>
      <c r="L218" s="132" t="str">
        <f>IFERROR(IFERROR(INDEX(Кат!$A:$A,MATCH($C218,Кат!$I:$I,0)),INDEX(Торг!$A:$A,MATCH($C218,Торг!$I:$I,0))),"")</f>
        <v/>
      </c>
      <c r="M218" s="132" t="str">
        <f>IFERROR(IFERROR(INDEX(Кат!$B:$B,MATCH($C218,Кат!$I:$I,0)),INDEX(Торг!$B:$B,MATCH($C218,Торг!$I:$I,0))),"")</f>
        <v/>
      </c>
      <c r="N218" s="132" t="str">
        <f t="shared" si="3"/>
        <v>ASAM-SA 30839</v>
      </c>
      <c r="O218" s="132" t="str">
        <f>IFERROR(IFERROR(INDEX(Кат!$B:$B,MATCH($N218,Кат!$I:$I,0)),INDEX(Торг!$B:$B,MATCH($N218,Торг!$I:$I,0))),"")</f>
        <v/>
      </c>
    </row>
    <row r="219" spans="1:15" outlineLevel="1">
      <c r="A219" t="s">
        <v>14864</v>
      </c>
      <c r="C219" s="191">
        <v>30176</v>
      </c>
      <c r="E219" t="s">
        <v>4646</v>
      </c>
      <c r="F219" t="s">
        <v>438</v>
      </c>
      <c r="G219" t="s">
        <v>399</v>
      </c>
      <c r="H219">
        <v>3600</v>
      </c>
      <c r="J219" t="s">
        <v>22634</v>
      </c>
      <c r="K219" s="132" t="str">
        <f>IFERROR(IFERROR(INDEX(Кат!$O:$O,MATCH($C219,Кат!$I:$I,0)),INDEX(Торг!$L:$L,MATCH($C219,Торг!$I:$I,0))),"")</f>
        <v/>
      </c>
      <c r="L219" s="132" t="str">
        <f>IFERROR(IFERROR(INDEX(Кат!$A:$A,MATCH($C219,Кат!$I:$I,0)),INDEX(Торг!$A:$A,MATCH($C219,Торг!$I:$I,0))),"")</f>
        <v/>
      </c>
      <c r="M219" s="132" t="str">
        <f>IFERROR(IFERROR(INDEX(Кат!$B:$B,MATCH($C219,Кат!$I:$I,0)),INDEX(Торг!$B:$B,MATCH($C219,Торг!$I:$I,0))),"")</f>
        <v/>
      </c>
      <c r="N219" s="132" t="str">
        <f t="shared" si="3"/>
        <v>ASAM-SA 30176</v>
      </c>
      <c r="O219" s="132" t="str">
        <f>IFERROR(IFERROR(INDEX(Кат!$B:$B,MATCH($N219,Кат!$I:$I,0)),INDEX(Торг!$B:$B,MATCH($N219,Торг!$I:$I,0))),"")</f>
        <v/>
      </c>
    </row>
    <row r="220" spans="1:15" outlineLevel="1">
      <c r="A220" t="s">
        <v>14865</v>
      </c>
      <c r="C220" s="191">
        <v>30389</v>
      </c>
      <c r="E220" t="s">
        <v>4647</v>
      </c>
      <c r="F220" t="s">
        <v>438</v>
      </c>
      <c r="G220" t="s">
        <v>399</v>
      </c>
      <c r="H220">
        <v>510</v>
      </c>
      <c r="J220" t="s">
        <v>22634</v>
      </c>
      <c r="K220" s="132" t="str">
        <f>IFERROR(IFERROR(INDEX(Кат!$O:$O,MATCH($C220,Кат!$I:$I,0)),INDEX(Торг!$L:$L,MATCH($C220,Торг!$I:$I,0))),"")</f>
        <v/>
      </c>
      <c r="L220" s="132" t="str">
        <f>IFERROR(IFERROR(INDEX(Кат!$A:$A,MATCH($C220,Кат!$I:$I,0)),INDEX(Торг!$A:$A,MATCH($C220,Торг!$I:$I,0))),"")</f>
        <v/>
      </c>
      <c r="M220" s="132" t="str">
        <f>IFERROR(IFERROR(INDEX(Кат!$B:$B,MATCH($C220,Кат!$I:$I,0)),INDEX(Торг!$B:$B,MATCH($C220,Торг!$I:$I,0))),"")</f>
        <v/>
      </c>
      <c r="N220" s="132" t="str">
        <f t="shared" si="3"/>
        <v>ASAM-SA 30389</v>
      </c>
      <c r="O220" s="132" t="str">
        <f>IFERROR(IFERROR(INDEX(Кат!$B:$B,MATCH($N220,Кат!$I:$I,0)),INDEX(Торг!$B:$B,MATCH($N220,Торг!$I:$I,0))),"")</f>
        <v/>
      </c>
    </row>
    <row r="221" spans="1:15" outlineLevel="1">
      <c r="A221" t="s">
        <v>14866</v>
      </c>
      <c r="C221" s="191">
        <v>30390</v>
      </c>
      <c r="E221" t="s">
        <v>4648</v>
      </c>
      <c r="F221" t="s">
        <v>438</v>
      </c>
      <c r="G221" t="s">
        <v>399</v>
      </c>
      <c r="H221">
        <v>370</v>
      </c>
      <c r="J221" t="s">
        <v>22634</v>
      </c>
      <c r="K221" s="132" t="str">
        <f>IFERROR(IFERROR(INDEX(Кат!$O:$O,MATCH($C221,Кат!$I:$I,0)),INDEX(Торг!$L:$L,MATCH($C221,Торг!$I:$I,0))),"")</f>
        <v/>
      </c>
      <c r="L221" s="132" t="str">
        <f>IFERROR(IFERROR(INDEX(Кат!$A:$A,MATCH($C221,Кат!$I:$I,0)),INDEX(Торг!$A:$A,MATCH($C221,Торг!$I:$I,0))),"")</f>
        <v/>
      </c>
      <c r="M221" s="132" t="str">
        <f>IFERROR(IFERROR(INDEX(Кат!$B:$B,MATCH($C221,Кат!$I:$I,0)),INDEX(Торг!$B:$B,MATCH($C221,Торг!$I:$I,0))),"")</f>
        <v/>
      </c>
      <c r="N221" s="132" t="str">
        <f t="shared" si="3"/>
        <v>ASAM-SA 30390</v>
      </c>
      <c r="O221" s="132" t="str">
        <f>IFERROR(IFERROR(INDEX(Кат!$B:$B,MATCH($N221,Кат!$I:$I,0)),INDEX(Торг!$B:$B,MATCH($N221,Торг!$I:$I,0))),"")</f>
        <v/>
      </c>
    </row>
    <row r="222" spans="1:15" outlineLevel="1">
      <c r="A222" t="s">
        <v>14867</v>
      </c>
      <c r="C222" s="191">
        <v>30477</v>
      </c>
      <c r="E222" t="s">
        <v>4649</v>
      </c>
      <c r="F222" t="s">
        <v>438</v>
      </c>
      <c r="G222" t="s">
        <v>399</v>
      </c>
      <c r="H222">
        <v>5230</v>
      </c>
      <c r="J222" t="s">
        <v>22634</v>
      </c>
      <c r="K222" s="132" t="str">
        <f>IFERROR(IFERROR(INDEX(Кат!$O:$O,MATCH($C222,Кат!$I:$I,0)),INDEX(Торг!$L:$L,MATCH($C222,Торг!$I:$I,0))),"")</f>
        <v/>
      </c>
      <c r="L222" s="132" t="str">
        <f>IFERROR(IFERROR(INDEX(Кат!$A:$A,MATCH($C222,Кат!$I:$I,0)),INDEX(Торг!$A:$A,MATCH($C222,Торг!$I:$I,0))),"")</f>
        <v/>
      </c>
      <c r="M222" s="132" t="str">
        <f>IFERROR(IFERROR(INDEX(Кат!$B:$B,MATCH($C222,Кат!$I:$I,0)),INDEX(Торг!$B:$B,MATCH($C222,Торг!$I:$I,0))),"")</f>
        <v/>
      </c>
      <c r="N222" s="132" t="str">
        <f t="shared" si="3"/>
        <v>ASAM-SA 30477</v>
      </c>
      <c r="O222" s="132" t="str">
        <f>IFERROR(IFERROR(INDEX(Кат!$B:$B,MATCH($N222,Кат!$I:$I,0)),INDEX(Торг!$B:$B,MATCH($N222,Торг!$I:$I,0))),"")</f>
        <v/>
      </c>
    </row>
    <row r="223" spans="1:15" outlineLevel="1">
      <c r="A223" t="s">
        <v>23474</v>
      </c>
      <c r="C223" s="191"/>
      <c r="E223" t="s">
        <v>23475</v>
      </c>
      <c r="J223" t="s">
        <v>22634</v>
      </c>
      <c r="K223" s="132" t="str">
        <f>IFERROR(IFERROR(INDEX(Кат!$O:$O,MATCH($C223,Кат!$I:$I,0)),INDEX(Торг!$L:$L,MATCH($C223,Торг!$I:$I,0))),"")</f>
        <v/>
      </c>
      <c r="L223" s="132" t="str">
        <f>IFERROR(IFERROR(INDEX(Кат!$A:$A,MATCH($C223,Кат!$I:$I,0)),INDEX(Торг!$A:$A,MATCH($C223,Торг!$I:$I,0))),"")</f>
        <v/>
      </c>
      <c r="M223" s="132" t="str">
        <f>IFERROR(IFERROR(INDEX(Кат!$B:$B,MATCH($C223,Кат!$I:$I,0)),INDEX(Торг!$B:$B,MATCH($C223,Торг!$I:$I,0))),"")</f>
        <v/>
      </c>
      <c r="N223" s="132" t="str">
        <f t="shared" si="3"/>
        <v xml:space="preserve"> </v>
      </c>
      <c r="O223" s="132" t="str">
        <f>IFERROR(IFERROR(INDEX(Кат!$B:$B,MATCH($N223,Кат!$I:$I,0)),INDEX(Торг!$B:$B,MATCH($N223,Торг!$I:$I,0))),"")</f>
        <v/>
      </c>
    </row>
    <row r="224" spans="1:15" outlineLevel="1">
      <c r="A224" t="s">
        <v>23476</v>
      </c>
      <c r="C224" s="191"/>
      <c r="E224" t="s">
        <v>23477</v>
      </c>
      <c r="J224" t="s">
        <v>22634</v>
      </c>
      <c r="K224" s="132" t="str">
        <f>IFERROR(IFERROR(INDEX(Кат!$O:$O,MATCH($C224,Кат!$I:$I,0)),INDEX(Торг!$L:$L,MATCH($C224,Торг!$I:$I,0))),"")</f>
        <v/>
      </c>
      <c r="L224" s="132" t="str">
        <f>IFERROR(IFERROR(INDEX(Кат!$A:$A,MATCH($C224,Кат!$I:$I,0)),INDEX(Торг!$A:$A,MATCH($C224,Торг!$I:$I,0))),"")</f>
        <v/>
      </c>
      <c r="M224" s="132" t="str">
        <f>IFERROR(IFERROR(INDEX(Кат!$B:$B,MATCH($C224,Кат!$I:$I,0)),INDEX(Торг!$B:$B,MATCH($C224,Торг!$I:$I,0))),"")</f>
        <v/>
      </c>
      <c r="N224" s="132" t="str">
        <f t="shared" si="3"/>
        <v xml:space="preserve"> </v>
      </c>
      <c r="O224" s="132" t="str">
        <f>IFERROR(IFERROR(INDEX(Кат!$B:$B,MATCH($N224,Кат!$I:$I,0)),INDEX(Торг!$B:$B,MATCH($N224,Торг!$I:$I,0))),"")</f>
        <v/>
      </c>
    </row>
    <row r="225" spans="1:15" outlineLevel="1">
      <c r="A225" t="s">
        <v>14868</v>
      </c>
      <c r="C225" s="191" t="s">
        <v>4650</v>
      </c>
      <c r="E225" t="s">
        <v>4651</v>
      </c>
      <c r="F225" t="s">
        <v>440</v>
      </c>
      <c r="G225" t="s">
        <v>399</v>
      </c>
      <c r="H225">
        <v>620</v>
      </c>
      <c r="J225" t="s">
        <v>22634</v>
      </c>
      <c r="K225" s="132" t="str">
        <f>IFERROR(IFERROR(INDEX(Кат!$O:$O,MATCH($C225,Кат!$I:$I,0)),INDEX(Торг!$L:$L,MATCH($C225,Торг!$I:$I,0))),"")</f>
        <v/>
      </c>
      <c r="L225" s="132" t="str">
        <f>IFERROR(IFERROR(INDEX(Кат!$A:$A,MATCH($C225,Кат!$I:$I,0)),INDEX(Торг!$A:$A,MATCH($C225,Торг!$I:$I,0))),"")</f>
        <v/>
      </c>
      <c r="M225" s="132" t="str">
        <f>IFERROR(IFERROR(INDEX(Кат!$B:$B,MATCH($C225,Кат!$I:$I,0)),INDEX(Торг!$B:$B,MATCH($C225,Торг!$I:$I,0))),"")</f>
        <v/>
      </c>
      <c r="N225" s="132" t="str">
        <f t="shared" si="3"/>
        <v>ASP MENSAN BCA018</v>
      </c>
      <c r="O225" s="132" t="str">
        <f>IFERROR(IFERROR(INDEX(Кат!$B:$B,MATCH($N225,Кат!$I:$I,0)),INDEX(Торг!$B:$B,MATCH($N225,Торг!$I:$I,0))),"")</f>
        <v/>
      </c>
    </row>
    <row r="226" spans="1:15" outlineLevel="1">
      <c r="A226" t="s">
        <v>14869</v>
      </c>
      <c r="C226" s="191" t="s">
        <v>4652</v>
      </c>
      <c r="E226" t="s">
        <v>4653</v>
      </c>
      <c r="F226" t="s">
        <v>440</v>
      </c>
      <c r="G226" t="s">
        <v>399</v>
      </c>
      <c r="H226">
        <v>500</v>
      </c>
      <c r="J226" t="s">
        <v>22634</v>
      </c>
      <c r="K226" s="132" t="str">
        <f>IFERROR(IFERROR(INDEX(Кат!$O:$O,MATCH($C226,Кат!$I:$I,0)),INDEX(Торг!$L:$L,MATCH($C226,Торг!$I:$I,0))),"")</f>
        <v/>
      </c>
      <c r="L226" s="132" t="str">
        <f>IFERROR(IFERROR(INDEX(Кат!$A:$A,MATCH($C226,Кат!$I:$I,0)),INDEX(Торг!$A:$A,MATCH($C226,Торг!$I:$I,0))),"")</f>
        <v/>
      </c>
      <c r="M226" s="132" t="str">
        <f>IFERROR(IFERROR(INDEX(Кат!$B:$B,MATCH($C226,Кат!$I:$I,0)),INDEX(Торг!$B:$B,MATCH($C226,Торг!$I:$I,0))),"")</f>
        <v/>
      </c>
      <c r="N226" s="132" t="str">
        <f t="shared" si="3"/>
        <v>ASP MENSAN BC744</v>
      </c>
      <c r="O226" s="132" t="str">
        <f>IFERROR(IFERROR(INDEX(Кат!$B:$B,MATCH($N226,Кат!$I:$I,0)),INDEX(Торг!$B:$B,MATCH($N226,Торг!$I:$I,0))),"")</f>
        <v/>
      </c>
    </row>
    <row r="227" spans="1:15" outlineLevel="1">
      <c r="A227" t="s">
        <v>14870</v>
      </c>
      <c r="C227" s="191" t="s">
        <v>13433</v>
      </c>
      <c r="E227" t="s">
        <v>13434</v>
      </c>
      <c r="F227" t="s">
        <v>440</v>
      </c>
      <c r="G227" t="s">
        <v>399</v>
      </c>
      <c r="H227">
        <v>1550</v>
      </c>
      <c r="J227" t="s">
        <v>22634</v>
      </c>
      <c r="K227" s="132" t="str">
        <f>IFERROR(IFERROR(INDEX(Кат!$O:$O,MATCH($C227,Кат!$I:$I,0)),INDEX(Торг!$L:$L,MATCH($C227,Торг!$I:$I,0))),"")</f>
        <v/>
      </c>
      <c r="L227" s="132" t="str">
        <f>IFERROR(IFERROR(INDEX(Кат!$A:$A,MATCH($C227,Кат!$I:$I,0)),INDEX(Торг!$A:$A,MATCH($C227,Торг!$I:$I,0))),"")</f>
        <v/>
      </c>
      <c r="M227" s="132" t="str">
        <f>IFERROR(IFERROR(INDEX(Кат!$B:$B,MATCH($C227,Кат!$I:$I,0)),INDEX(Торг!$B:$B,MATCH($C227,Торг!$I:$I,0))),"")</f>
        <v/>
      </c>
      <c r="N227" s="132" t="str">
        <f t="shared" si="3"/>
        <v>ASP MENSAN BC835</v>
      </c>
      <c r="O227" s="132" t="str">
        <f>IFERROR(IFERROR(INDEX(Кат!$B:$B,MATCH($N227,Кат!$I:$I,0)),INDEX(Торг!$B:$B,MATCH($N227,Торг!$I:$I,0))),"")</f>
        <v/>
      </c>
    </row>
    <row r="228" spans="1:15" outlineLevel="1">
      <c r="A228" t="s">
        <v>14871</v>
      </c>
      <c r="C228" s="191" t="s">
        <v>13435</v>
      </c>
      <c r="E228" t="s">
        <v>13436</v>
      </c>
      <c r="F228" t="s">
        <v>440</v>
      </c>
      <c r="G228" t="s">
        <v>399</v>
      </c>
      <c r="H228">
        <v>650</v>
      </c>
      <c r="J228" t="s">
        <v>22634</v>
      </c>
      <c r="K228" s="132" t="str">
        <f>IFERROR(IFERROR(INDEX(Кат!$O:$O,MATCH($C228,Кат!$I:$I,0)),INDEX(Торг!$L:$L,MATCH($C228,Торг!$I:$I,0))),"")</f>
        <v/>
      </c>
      <c r="L228" s="132" t="str">
        <f>IFERROR(IFERROR(INDEX(Кат!$A:$A,MATCH($C228,Кат!$I:$I,0)),INDEX(Торг!$A:$A,MATCH($C228,Торг!$I:$I,0))),"")</f>
        <v/>
      </c>
      <c r="M228" s="132" t="str">
        <f>IFERROR(IFERROR(INDEX(Кат!$B:$B,MATCH($C228,Кат!$I:$I,0)),INDEX(Торг!$B:$B,MATCH($C228,Торг!$I:$I,0))),"")</f>
        <v/>
      </c>
      <c r="N228" s="132" t="str">
        <f t="shared" si="3"/>
        <v>ASP MENSAN BC834</v>
      </c>
      <c r="O228" s="132" t="str">
        <f>IFERROR(IFERROR(INDEX(Кат!$B:$B,MATCH($N228,Кат!$I:$I,0)),INDEX(Торг!$B:$B,MATCH($N228,Торг!$I:$I,0))),"")</f>
        <v/>
      </c>
    </row>
    <row r="229" spans="1:15" outlineLevel="1">
      <c r="A229" t="s">
        <v>23478</v>
      </c>
      <c r="C229" s="191"/>
      <c r="E229" t="s">
        <v>23479</v>
      </c>
      <c r="J229" t="s">
        <v>22634</v>
      </c>
      <c r="K229" s="132" t="str">
        <f>IFERROR(IFERROR(INDEX(Кат!$O:$O,MATCH($C229,Кат!$I:$I,0)),INDEX(Торг!$L:$L,MATCH($C229,Торг!$I:$I,0))),"")</f>
        <v/>
      </c>
      <c r="L229" s="132" t="str">
        <f>IFERROR(IFERROR(INDEX(Кат!$A:$A,MATCH($C229,Кат!$I:$I,0)),INDEX(Торг!$A:$A,MATCH($C229,Торг!$I:$I,0))),"")</f>
        <v/>
      </c>
      <c r="M229" s="132" t="str">
        <f>IFERROR(IFERROR(INDEX(Кат!$B:$B,MATCH($C229,Кат!$I:$I,0)),INDEX(Торг!$B:$B,MATCH($C229,Торг!$I:$I,0))),"")</f>
        <v/>
      </c>
      <c r="N229" s="132" t="str">
        <f t="shared" si="3"/>
        <v xml:space="preserve"> </v>
      </c>
      <c r="O229" s="132" t="str">
        <f>IFERROR(IFERROR(INDEX(Кат!$B:$B,MATCH($N229,Кат!$I:$I,0)),INDEX(Торг!$B:$B,MATCH($N229,Торг!$I:$I,0))),"")</f>
        <v/>
      </c>
    </row>
    <row r="230" spans="1:15" outlineLevel="1">
      <c r="A230" t="s">
        <v>14872</v>
      </c>
      <c r="C230" s="191" t="s">
        <v>13437</v>
      </c>
      <c r="E230" t="s">
        <v>13438</v>
      </c>
      <c r="F230" t="s">
        <v>440</v>
      </c>
      <c r="G230" t="s">
        <v>399</v>
      </c>
      <c r="H230">
        <v>2700</v>
      </c>
      <c r="J230" t="s">
        <v>22634</v>
      </c>
      <c r="K230" s="132" t="str">
        <f>IFERROR(IFERROR(INDEX(Кат!$O:$O,MATCH($C230,Кат!$I:$I,0)),INDEX(Торг!$L:$L,MATCH($C230,Торг!$I:$I,0))),"")</f>
        <v/>
      </c>
      <c r="L230" s="132" t="str">
        <f>IFERROR(IFERROR(INDEX(Кат!$A:$A,MATCH($C230,Кат!$I:$I,0)),INDEX(Торг!$A:$A,MATCH($C230,Торг!$I:$I,0))),"")</f>
        <v/>
      </c>
      <c r="M230" s="132" t="str">
        <f>IFERROR(IFERROR(INDEX(Кат!$B:$B,MATCH($C230,Кат!$I:$I,0)),INDEX(Торг!$B:$B,MATCH($C230,Торг!$I:$I,0))),"")</f>
        <v/>
      </c>
      <c r="N230" s="132" t="str">
        <f t="shared" si="3"/>
        <v>ASP MENSAN RJ60036</v>
      </c>
      <c r="O230" s="132" t="str">
        <f>IFERROR(IFERROR(INDEX(Кат!$B:$B,MATCH($N230,Кат!$I:$I,0)),INDEX(Торг!$B:$B,MATCH($N230,Торг!$I:$I,0))),"")</f>
        <v/>
      </c>
    </row>
    <row r="231" spans="1:15" outlineLevel="1">
      <c r="A231" t="s">
        <v>14873</v>
      </c>
      <c r="C231" s="191" t="s">
        <v>13439</v>
      </c>
      <c r="E231" t="s">
        <v>13440</v>
      </c>
      <c r="F231" t="s">
        <v>440</v>
      </c>
      <c r="G231" t="s">
        <v>399</v>
      </c>
      <c r="H231">
        <v>2700</v>
      </c>
      <c r="J231" t="s">
        <v>22634</v>
      </c>
      <c r="K231" s="132" t="str">
        <f>IFERROR(IFERROR(INDEX(Кат!$O:$O,MATCH($C231,Кат!$I:$I,0)),INDEX(Торг!$L:$L,MATCH($C231,Торг!$I:$I,0))),"")</f>
        <v/>
      </c>
      <c r="L231" s="132" t="str">
        <f>IFERROR(IFERROR(INDEX(Кат!$A:$A,MATCH($C231,Кат!$I:$I,0)),INDEX(Торг!$A:$A,MATCH($C231,Торг!$I:$I,0))),"")</f>
        <v/>
      </c>
      <c r="M231" s="132" t="str">
        <f>IFERROR(IFERROR(INDEX(Кат!$B:$B,MATCH($C231,Кат!$I:$I,0)),INDEX(Торг!$B:$B,MATCH($C231,Торг!$I:$I,0))),"")</f>
        <v/>
      </c>
      <c r="N231" s="132" t="str">
        <f t="shared" si="3"/>
        <v>ASP MENSAN RJ60037</v>
      </c>
      <c r="O231" s="132" t="str">
        <f>IFERROR(IFERROR(INDEX(Кат!$B:$B,MATCH($N231,Кат!$I:$I,0)),INDEX(Торг!$B:$B,MATCH($N231,Торг!$I:$I,0))),"")</f>
        <v/>
      </c>
    </row>
    <row r="232" spans="1:15" outlineLevel="1">
      <c r="A232" t="s">
        <v>23480</v>
      </c>
      <c r="C232" s="191"/>
      <c r="E232" t="s">
        <v>23481</v>
      </c>
      <c r="J232" t="s">
        <v>22634</v>
      </c>
      <c r="K232" s="132" t="str">
        <f>IFERROR(IFERROR(INDEX(Кат!$O:$O,MATCH($C232,Кат!$I:$I,0)),INDEX(Торг!$L:$L,MATCH($C232,Торг!$I:$I,0))),"")</f>
        <v/>
      </c>
      <c r="L232" s="132" t="str">
        <f>IFERROR(IFERROR(INDEX(Кат!$A:$A,MATCH($C232,Кат!$I:$I,0)),INDEX(Торг!$A:$A,MATCH($C232,Торг!$I:$I,0))),"")</f>
        <v/>
      </c>
      <c r="M232" s="132" t="str">
        <f>IFERROR(IFERROR(INDEX(Кат!$B:$B,MATCH($C232,Кат!$I:$I,0)),INDEX(Торг!$B:$B,MATCH($C232,Торг!$I:$I,0))),"")</f>
        <v/>
      </c>
      <c r="N232" s="132" t="str">
        <f t="shared" si="3"/>
        <v xml:space="preserve"> </v>
      </c>
      <c r="O232" s="132" t="str">
        <f>IFERROR(IFERROR(INDEX(Кат!$B:$B,MATCH($N232,Кат!$I:$I,0)),INDEX(Торг!$B:$B,MATCH($N232,Торг!$I:$I,0))),"")</f>
        <v/>
      </c>
    </row>
    <row r="233" spans="1:15">
      <c r="A233" t="s">
        <v>14874</v>
      </c>
      <c r="C233" s="191">
        <v>260101</v>
      </c>
      <c r="E233" t="s">
        <v>4654</v>
      </c>
      <c r="F233" t="s">
        <v>440</v>
      </c>
      <c r="G233" t="s">
        <v>375</v>
      </c>
      <c r="H233">
        <v>2350</v>
      </c>
      <c r="J233" t="s">
        <v>22634</v>
      </c>
      <c r="K233" s="132" t="str">
        <f>IFERROR(IFERROR(INDEX(Кат!$O:$O,MATCH($C233,Кат!$I:$I,0)),INDEX(Торг!$L:$L,MATCH($C233,Торг!$I:$I,0))),"")</f>
        <v/>
      </c>
      <c r="L233" s="132" t="str">
        <f>IFERROR(IFERROR(INDEX(Кат!$A:$A,MATCH($C233,Кат!$I:$I,0)),INDEX(Торг!$A:$A,MATCH($C233,Торг!$I:$I,0))),"")</f>
        <v/>
      </c>
      <c r="M233" s="132" t="str">
        <f>IFERROR(IFERROR(INDEX(Кат!$B:$B,MATCH($C233,Кат!$I:$I,0)),INDEX(Торг!$B:$B,MATCH($C233,Торг!$I:$I,0))),"")</f>
        <v/>
      </c>
      <c r="N233" s="132" t="str">
        <f t="shared" si="3"/>
        <v>ASP MENSAN 260101</v>
      </c>
      <c r="O233" s="132" t="str">
        <f>IFERROR(IFERROR(INDEX(Кат!$B:$B,MATCH($N233,Кат!$I:$I,0)),INDEX(Торг!$B:$B,MATCH($N233,Торг!$I:$I,0))),"")</f>
        <v/>
      </c>
    </row>
    <row r="234" spans="1:15" outlineLevel="1">
      <c r="A234" t="s">
        <v>23482</v>
      </c>
      <c r="C234" s="191"/>
      <c r="E234" t="s">
        <v>23444</v>
      </c>
      <c r="J234" t="s">
        <v>22634</v>
      </c>
      <c r="K234" s="132" t="str">
        <f>IFERROR(IFERROR(INDEX(Кат!$O:$O,MATCH($C234,Кат!$I:$I,0)),INDEX(Торг!$L:$L,MATCH($C234,Торг!$I:$I,0))),"")</f>
        <v/>
      </c>
      <c r="L234" s="132" t="str">
        <f>IFERROR(IFERROR(INDEX(Кат!$A:$A,MATCH($C234,Кат!$I:$I,0)),INDEX(Торг!$A:$A,MATCH($C234,Торг!$I:$I,0))),"")</f>
        <v/>
      </c>
      <c r="M234" s="132" t="str">
        <f>IFERROR(IFERROR(INDEX(Кат!$B:$B,MATCH($C234,Кат!$I:$I,0)),INDEX(Торг!$B:$B,MATCH($C234,Торг!$I:$I,0))),"")</f>
        <v/>
      </c>
      <c r="N234" s="132" t="str">
        <f t="shared" si="3"/>
        <v xml:space="preserve"> </v>
      </c>
      <c r="O234" s="132" t="str">
        <f>IFERROR(IFERROR(INDEX(Кат!$B:$B,MATCH($N234,Кат!$I:$I,0)),INDEX(Торг!$B:$B,MATCH($N234,Торг!$I:$I,0))),"")</f>
        <v/>
      </c>
    </row>
    <row r="235" spans="1:15" outlineLevel="1">
      <c r="A235" t="s">
        <v>22885</v>
      </c>
      <c r="C235" s="191">
        <v>260202</v>
      </c>
      <c r="E235" t="s">
        <v>22886</v>
      </c>
      <c r="F235" t="s">
        <v>440</v>
      </c>
      <c r="G235" t="s">
        <v>375</v>
      </c>
      <c r="H235">
        <v>2250</v>
      </c>
      <c r="J235" t="s">
        <v>22634</v>
      </c>
      <c r="K235" s="132" t="str">
        <f>IFERROR(IFERROR(INDEX(Кат!$O:$O,MATCH($C235,Кат!$I:$I,0)),INDEX(Торг!$L:$L,MATCH($C235,Торг!$I:$I,0))),"")</f>
        <v/>
      </c>
      <c r="L235" s="132" t="str">
        <f>IFERROR(IFERROR(INDEX(Кат!$A:$A,MATCH($C235,Кат!$I:$I,0)),INDEX(Торг!$A:$A,MATCH($C235,Торг!$I:$I,0))),"")</f>
        <v/>
      </c>
      <c r="M235" s="132" t="str">
        <f>IFERROR(IFERROR(INDEX(Кат!$B:$B,MATCH($C235,Кат!$I:$I,0)),INDEX(Торг!$B:$B,MATCH($C235,Торг!$I:$I,0))),"")</f>
        <v/>
      </c>
      <c r="N235" s="132" t="str">
        <f t="shared" si="3"/>
        <v>ASP MENSAN 260202</v>
      </c>
      <c r="O235" s="132" t="str">
        <f>IFERROR(IFERROR(INDEX(Кат!$B:$B,MATCH($N235,Кат!$I:$I,0)),INDEX(Торг!$B:$B,MATCH($N235,Торг!$I:$I,0))),"")</f>
        <v/>
      </c>
    </row>
    <row r="236" spans="1:15">
      <c r="A236" t="s">
        <v>14875</v>
      </c>
      <c r="C236" s="191">
        <v>260201</v>
      </c>
      <c r="E236" t="s">
        <v>441</v>
      </c>
      <c r="F236" t="s">
        <v>440</v>
      </c>
      <c r="G236" t="s">
        <v>375</v>
      </c>
      <c r="H236">
        <v>2050</v>
      </c>
      <c r="J236" t="s">
        <v>22634</v>
      </c>
      <c r="K236" s="132" t="str">
        <f>IFERROR(IFERROR(INDEX(Кат!$O:$O,MATCH($C236,Кат!$I:$I,0)),INDEX(Торг!$L:$L,MATCH($C236,Торг!$I:$I,0))),"")</f>
        <v/>
      </c>
      <c r="L236" s="132" t="str">
        <f>IFERROR(IFERROR(INDEX(Кат!$A:$A,MATCH($C236,Кат!$I:$I,0)),INDEX(Торг!$A:$A,MATCH($C236,Торг!$I:$I,0))),"")</f>
        <v/>
      </c>
      <c r="M236" s="132" t="str">
        <f>IFERROR(IFERROR(INDEX(Кат!$B:$B,MATCH($C236,Кат!$I:$I,0)),INDEX(Торг!$B:$B,MATCH($C236,Торг!$I:$I,0))),"")</f>
        <v/>
      </c>
      <c r="N236" s="132" t="str">
        <f t="shared" si="3"/>
        <v>ASP MENSAN 260201</v>
      </c>
      <c r="O236" s="132" t="str">
        <f>IFERROR(IFERROR(INDEX(Кат!$B:$B,MATCH($N236,Кат!$I:$I,0)),INDEX(Торг!$B:$B,MATCH($N236,Торг!$I:$I,0))),"")</f>
        <v/>
      </c>
    </row>
    <row r="237" spans="1:15" outlineLevel="1">
      <c r="A237" t="s">
        <v>14876</v>
      </c>
      <c r="C237" s="191">
        <v>260207</v>
      </c>
      <c r="E237" t="s">
        <v>4655</v>
      </c>
      <c r="F237" t="s">
        <v>440</v>
      </c>
      <c r="G237" t="s">
        <v>375</v>
      </c>
      <c r="H237">
        <v>2160</v>
      </c>
      <c r="J237" t="s">
        <v>22634</v>
      </c>
      <c r="K237" s="132" t="str">
        <f>IFERROR(IFERROR(INDEX(Кат!$O:$O,MATCH($C237,Кат!$I:$I,0)),INDEX(Торг!$L:$L,MATCH($C237,Торг!$I:$I,0))),"")</f>
        <v/>
      </c>
      <c r="L237" s="132" t="str">
        <f>IFERROR(IFERROR(INDEX(Кат!$A:$A,MATCH($C237,Кат!$I:$I,0)),INDEX(Торг!$A:$A,MATCH($C237,Торг!$I:$I,0))),"")</f>
        <v/>
      </c>
      <c r="M237" s="132" t="str">
        <f>IFERROR(IFERROR(INDEX(Кат!$B:$B,MATCH($C237,Кат!$I:$I,0)),INDEX(Торг!$B:$B,MATCH($C237,Торг!$I:$I,0))),"")</f>
        <v/>
      </c>
      <c r="N237" s="132" t="str">
        <f t="shared" si="3"/>
        <v>ASP MENSAN 260207</v>
      </c>
      <c r="O237" s="132" t="str">
        <f>IFERROR(IFERROR(INDEX(Кат!$B:$B,MATCH($N237,Кат!$I:$I,0)),INDEX(Торг!$B:$B,MATCH($N237,Торг!$I:$I,0))),"")</f>
        <v/>
      </c>
    </row>
    <row r="238" spans="1:15" outlineLevel="1">
      <c r="A238" t="s">
        <v>14877</v>
      </c>
      <c r="C238" s="191">
        <v>260206</v>
      </c>
      <c r="E238" t="s">
        <v>442</v>
      </c>
      <c r="F238" t="s">
        <v>440</v>
      </c>
      <c r="G238" t="s">
        <v>375</v>
      </c>
      <c r="H238">
        <v>2550</v>
      </c>
      <c r="J238" t="s">
        <v>22634</v>
      </c>
      <c r="K238" s="132" t="str">
        <f>IFERROR(IFERROR(INDEX(Кат!$O:$O,MATCH($C238,Кат!$I:$I,0)),INDEX(Торг!$L:$L,MATCH($C238,Торг!$I:$I,0))),"")</f>
        <v/>
      </c>
      <c r="L238" s="132" t="str">
        <f>IFERROR(IFERROR(INDEX(Кат!$A:$A,MATCH($C238,Кат!$I:$I,0)),INDEX(Торг!$A:$A,MATCH($C238,Торг!$I:$I,0))),"")</f>
        <v/>
      </c>
      <c r="M238" s="132" t="str">
        <f>IFERROR(IFERROR(INDEX(Кат!$B:$B,MATCH($C238,Кат!$I:$I,0)),INDEX(Торг!$B:$B,MATCH($C238,Торг!$I:$I,0))),"")</f>
        <v/>
      </c>
      <c r="N238" s="132" t="str">
        <f t="shared" si="3"/>
        <v>ASP MENSAN 260206</v>
      </c>
      <c r="O238" s="132" t="str">
        <f>IFERROR(IFERROR(INDEX(Кат!$B:$B,MATCH($N238,Кат!$I:$I,0)),INDEX(Торг!$B:$B,MATCH($N238,Торг!$I:$I,0))),"")</f>
        <v/>
      </c>
    </row>
    <row r="239" spans="1:15" outlineLevel="1">
      <c r="A239" t="s">
        <v>14878</v>
      </c>
      <c r="C239" s="191" t="s">
        <v>443</v>
      </c>
      <c r="E239" t="s">
        <v>444</v>
      </c>
      <c r="F239" t="s">
        <v>440</v>
      </c>
      <c r="G239" t="s">
        <v>375</v>
      </c>
      <c r="H239">
        <v>3140</v>
      </c>
      <c r="J239" t="s">
        <v>22634</v>
      </c>
      <c r="K239" s="132" t="str">
        <f>IFERROR(IFERROR(INDEX(Кат!$O:$O,MATCH($C239,Кат!$I:$I,0)),INDEX(Торг!$L:$L,MATCH($C239,Торг!$I:$I,0))),"")</f>
        <v/>
      </c>
      <c r="L239" s="132" t="str">
        <f>IFERROR(IFERROR(INDEX(Кат!$A:$A,MATCH($C239,Кат!$I:$I,0)),INDEX(Торг!$A:$A,MATCH($C239,Торг!$I:$I,0))),"")</f>
        <v/>
      </c>
      <c r="M239" s="132" t="str">
        <f>IFERROR(IFERROR(INDEX(Кат!$B:$B,MATCH($C239,Кат!$I:$I,0)),INDEX(Торг!$B:$B,MATCH($C239,Торг!$I:$I,0))),"")</f>
        <v/>
      </c>
      <c r="N239" s="132" t="str">
        <f t="shared" si="3"/>
        <v>ASP MENSAN 260206S</v>
      </c>
      <c r="O239" s="132" t="str">
        <f>IFERROR(IFERROR(INDEX(Кат!$B:$B,MATCH($N239,Кат!$I:$I,0)),INDEX(Торг!$B:$B,MATCH($N239,Торг!$I:$I,0))),"")</f>
        <v/>
      </c>
    </row>
    <row r="240" spans="1:15" outlineLevel="1">
      <c r="A240" t="s">
        <v>14879</v>
      </c>
      <c r="C240" s="191">
        <v>260205</v>
      </c>
      <c r="E240" t="s">
        <v>13441</v>
      </c>
      <c r="F240" t="s">
        <v>440</v>
      </c>
      <c r="G240" t="s">
        <v>375</v>
      </c>
      <c r="H240">
        <v>2350</v>
      </c>
      <c r="J240" t="s">
        <v>22634</v>
      </c>
      <c r="K240" s="132" t="str">
        <f>IFERROR(IFERROR(INDEX(Кат!$O:$O,MATCH($C240,Кат!$I:$I,0)),INDEX(Торг!$L:$L,MATCH($C240,Торг!$I:$I,0))),"")</f>
        <v/>
      </c>
      <c r="L240" s="132" t="str">
        <f>IFERROR(IFERROR(INDEX(Кат!$A:$A,MATCH($C240,Кат!$I:$I,0)),INDEX(Торг!$A:$A,MATCH($C240,Торг!$I:$I,0))),"")</f>
        <v/>
      </c>
      <c r="M240" s="132" t="str">
        <f>IFERROR(IFERROR(INDEX(Кат!$B:$B,MATCH($C240,Кат!$I:$I,0)),INDEX(Торг!$B:$B,MATCH($C240,Торг!$I:$I,0))),"")</f>
        <v/>
      </c>
      <c r="N240" s="132" t="str">
        <f t="shared" si="3"/>
        <v>ASP MENSAN 260205</v>
      </c>
      <c r="O240" s="132" t="str">
        <f>IFERROR(IFERROR(INDEX(Кат!$B:$B,MATCH($N240,Кат!$I:$I,0)),INDEX(Торг!$B:$B,MATCH($N240,Торг!$I:$I,0))),"")</f>
        <v/>
      </c>
    </row>
    <row r="241" spans="1:15" outlineLevel="1">
      <c r="A241" t="s">
        <v>14880</v>
      </c>
      <c r="C241" s="191">
        <v>270222</v>
      </c>
      <c r="E241" t="s">
        <v>4656</v>
      </c>
      <c r="F241" t="s">
        <v>440</v>
      </c>
      <c r="G241" t="s">
        <v>375</v>
      </c>
      <c r="H241">
        <v>3050</v>
      </c>
      <c r="J241" t="s">
        <v>22634</v>
      </c>
      <c r="K241" s="132" t="str">
        <f>IFERROR(IFERROR(INDEX(Кат!$O:$O,MATCH($C241,Кат!$I:$I,0)),INDEX(Торг!$L:$L,MATCH($C241,Торг!$I:$I,0))),"")</f>
        <v/>
      </c>
      <c r="L241" s="132" t="str">
        <f>IFERROR(IFERROR(INDEX(Кат!$A:$A,MATCH($C241,Кат!$I:$I,0)),INDEX(Торг!$A:$A,MATCH($C241,Торг!$I:$I,0))),"")</f>
        <v/>
      </c>
      <c r="M241" s="132" t="str">
        <f>IFERROR(IFERROR(INDEX(Кат!$B:$B,MATCH($C241,Кат!$I:$I,0)),INDEX(Торг!$B:$B,MATCH($C241,Торг!$I:$I,0))),"")</f>
        <v/>
      </c>
      <c r="N241" s="132" t="str">
        <f t="shared" si="3"/>
        <v>ASP MENSAN 270222</v>
      </c>
      <c r="O241" s="132" t="str">
        <f>IFERROR(IFERROR(INDEX(Кат!$B:$B,MATCH($N241,Кат!$I:$I,0)),INDEX(Торг!$B:$B,MATCH($N241,Торг!$I:$I,0))),"")</f>
        <v/>
      </c>
    </row>
    <row r="242" spans="1:15" outlineLevel="1">
      <c r="A242" t="s">
        <v>14881</v>
      </c>
      <c r="C242" s="191" t="s">
        <v>445</v>
      </c>
      <c r="E242" t="s">
        <v>446</v>
      </c>
      <c r="F242" t="s">
        <v>440</v>
      </c>
      <c r="G242" t="s">
        <v>375</v>
      </c>
      <c r="H242">
        <v>3700</v>
      </c>
      <c r="J242" t="s">
        <v>22634</v>
      </c>
      <c r="K242" s="132" t="str">
        <f>IFERROR(IFERROR(INDEX(Кат!$O:$O,MATCH($C242,Кат!$I:$I,0)),INDEX(Торг!$L:$L,MATCH($C242,Торг!$I:$I,0))),"")</f>
        <v/>
      </c>
      <c r="L242" s="132" t="str">
        <f>IFERROR(IFERROR(INDEX(Кат!$A:$A,MATCH($C242,Кат!$I:$I,0)),INDEX(Торг!$A:$A,MATCH($C242,Торг!$I:$I,0))),"")</f>
        <v/>
      </c>
      <c r="M242" s="132" t="str">
        <f>IFERROR(IFERROR(INDEX(Кат!$B:$B,MATCH($C242,Кат!$I:$I,0)),INDEX(Торг!$B:$B,MATCH($C242,Торг!$I:$I,0))),"")</f>
        <v/>
      </c>
      <c r="N242" s="132" t="str">
        <f t="shared" si="3"/>
        <v>ASP MENSAN 270222S</v>
      </c>
      <c r="O242" s="132" t="str">
        <f>IFERROR(IFERROR(INDEX(Кат!$B:$B,MATCH($N242,Кат!$I:$I,0)),INDEX(Торг!$B:$B,MATCH($N242,Торг!$I:$I,0))),"")</f>
        <v/>
      </c>
    </row>
    <row r="243" spans="1:15" outlineLevel="1">
      <c r="A243" t="s">
        <v>23483</v>
      </c>
      <c r="C243" s="191"/>
      <c r="E243" t="s">
        <v>23484</v>
      </c>
      <c r="J243" t="s">
        <v>22634</v>
      </c>
      <c r="K243" s="132" t="str">
        <f>IFERROR(IFERROR(INDEX(Кат!$O:$O,MATCH($C243,Кат!$I:$I,0)),INDEX(Торг!$L:$L,MATCH($C243,Торг!$I:$I,0))),"")</f>
        <v/>
      </c>
      <c r="L243" s="132" t="str">
        <f>IFERROR(IFERROR(INDEX(Кат!$A:$A,MATCH($C243,Кат!$I:$I,0)),INDEX(Торг!$A:$A,MATCH($C243,Торг!$I:$I,0))),"")</f>
        <v/>
      </c>
      <c r="M243" s="132" t="str">
        <f>IFERROR(IFERROR(INDEX(Кат!$B:$B,MATCH($C243,Кат!$I:$I,0)),INDEX(Торг!$B:$B,MATCH($C243,Торг!$I:$I,0))),"")</f>
        <v/>
      </c>
      <c r="N243" s="132" t="str">
        <f t="shared" si="3"/>
        <v xml:space="preserve"> </v>
      </c>
      <c r="O243" s="132" t="str">
        <f>IFERROR(IFERROR(INDEX(Кат!$B:$B,MATCH($N243,Кат!$I:$I,0)),INDEX(Торг!$B:$B,MATCH($N243,Торг!$I:$I,0))),"")</f>
        <v/>
      </c>
    </row>
    <row r="244" spans="1:15" outlineLevel="1">
      <c r="A244" t="s">
        <v>14882</v>
      </c>
      <c r="C244" s="191" t="s">
        <v>13442</v>
      </c>
      <c r="E244" t="s">
        <v>4657</v>
      </c>
      <c r="F244" t="s">
        <v>440</v>
      </c>
      <c r="G244" t="s">
        <v>375</v>
      </c>
      <c r="H244">
        <v>900</v>
      </c>
      <c r="J244" t="s">
        <v>22634</v>
      </c>
      <c r="K244" s="132" t="str">
        <f>IFERROR(IFERROR(INDEX(Кат!$O:$O,MATCH($C244,Кат!$I:$I,0)),INDEX(Торг!$L:$L,MATCH($C244,Торг!$I:$I,0))),"")</f>
        <v/>
      </c>
      <c r="L244" s="132" t="str">
        <f>IFERROR(IFERROR(INDEX(Кат!$A:$A,MATCH($C244,Кат!$I:$I,0)),INDEX(Торг!$A:$A,MATCH($C244,Торг!$I:$I,0))),"")</f>
        <v/>
      </c>
      <c r="M244" s="132" t="str">
        <f>IFERROR(IFERROR(INDEX(Кат!$B:$B,MATCH($C244,Кат!$I:$I,0)),INDEX(Торг!$B:$B,MATCH($C244,Торг!$I:$I,0))),"")</f>
        <v/>
      </c>
      <c r="N244" s="132" t="str">
        <f t="shared" si="3"/>
        <v>ASP MENSAN K270101</v>
      </c>
      <c r="O244" s="132" t="str">
        <f>IFERROR(IFERROR(INDEX(Кат!$B:$B,MATCH($N244,Кат!$I:$I,0)),INDEX(Торг!$B:$B,MATCH($N244,Торг!$I:$I,0))),"")</f>
        <v/>
      </c>
    </row>
    <row r="245" spans="1:15" outlineLevel="1">
      <c r="A245" t="s">
        <v>14883</v>
      </c>
      <c r="C245" s="191" t="s">
        <v>4453</v>
      </c>
      <c r="E245" t="s">
        <v>4658</v>
      </c>
      <c r="F245" t="s">
        <v>440</v>
      </c>
      <c r="G245" t="s">
        <v>375</v>
      </c>
      <c r="H245">
        <v>750</v>
      </c>
      <c r="J245" t="s">
        <v>22634</v>
      </c>
      <c r="K245" s="132" t="str">
        <f>IFERROR(IFERROR(INDEX(Кат!$O:$O,MATCH($C245,Кат!$I:$I,0)),INDEX(Торг!$L:$L,MATCH($C245,Торг!$I:$I,0))),"")</f>
        <v/>
      </c>
      <c r="L245" s="132" t="str">
        <f>IFERROR(IFERROR(INDEX(Кат!$A:$A,MATCH($C245,Кат!$I:$I,0)),INDEX(Торг!$A:$A,MATCH($C245,Торг!$I:$I,0))),"")</f>
        <v/>
      </c>
      <c r="M245" s="132" t="str">
        <f>IFERROR(IFERROR(INDEX(Кат!$B:$B,MATCH($C245,Кат!$I:$I,0)),INDEX(Торг!$B:$B,MATCH($C245,Торг!$I:$I,0))),"")</f>
        <v/>
      </c>
      <c r="N245" s="132" t="str">
        <f t="shared" si="3"/>
        <v>ASP MENSAN K260102</v>
      </c>
      <c r="O245" s="132" t="str">
        <f>IFERROR(IFERROR(INDEX(Кат!$B:$B,MATCH($N245,Кат!$I:$I,0)),INDEX(Торг!$B:$B,MATCH($N245,Торг!$I:$I,0))),"")</f>
        <v/>
      </c>
    </row>
    <row r="246" spans="1:15">
      <c r="A246" t="s">
        <v>14884</v>
      </c>
      <c r="C246" s="191" t="s">
        <v>4454</v>
      </c>
      <c r="E246" t="s">
        <v>4659</v>
      </c>
      <c r="F246" t="s">
        <v>440</v>
      </c>
      <c r="G246" t="s">
        <v>375</v>
      </c>
      <c r="H246">
        <v>570</v>
      </c>
      <c r="J246" t="s">
        <v>22634</v>
      </c>
      <c r="K246" s="132" t="str">
        <f>IFERROR(IFERROR(INDEX(Кат!$O:$O,MATCH($C246,Кат!$I:$I,0)),INDEX(Торг!$L:$L,MATCH($C246,Торг!$I:$I,0))),"")</f>
        <v/>
      </c>
      <c r="L246" s="132" t="str">
        <f>IFERROR(IFERROR(INDEX(Кат!$A:$A,MATCH($C246,Кат!$I:$I,0)),INDEX(Торг!$A:$A,MATCH($C246,Торг!$I:$I,0))),"")</f>
        <v/>
      </c>
      <c r="M246" s="132" t="str">
        <f>IFERROR(IFERROR(INDEX(Кат!$B:$B,MATCH($C246,Кат!$I:$I,0)),INDEX(Торг!$B:$B,MATCH($C246,Торг!$I:$I,0))),"")</f>
        <v/>
      </c>
      <c r="N246" s="132" t="str">
        <f t="shared" si="3"/>
        <v>ASP MENSAN K260101</v>
      </c>
      <c r="O246" s="132" t="str">
        <f>IFERROR(IFERROR(INDEX(Кат!$B:$B,MATCH($N246,Кат!$I:$I,0)),INDEX(Торг!$B:$B,MATCH($N246,Торг!$I:$I,0))),"")</f>
        <v/>
      </c>
    </row>
    <row r="247" spans="1:15" outlineLevel="1">
      <c r="A247" t="s">
        <v>14885</v>
      </c>
      <c r="C247" s="191" t="s">
        <v>4456</v>
      </c>
      <c r="E247" t="s">
        <v>4660</v>
      </c>
      <c r="F247" t="s">
        <v>440</v>
      </c>
      <c r="G247" t="s">
        <v>375</v>
      </c>
      <c r="H247">
        <v>610</v>
      </c>
      <c r="J247" t="s">
        <v>22634</v>
      </c>
      <c r="K247" s="132" t="str">
        <f>IFERROR(IFERROR(INDEX(Кат!$O:$O,MATCH($C247,Кат!$I:$I,0)),INDEX(Торг!$L:$L,MATCH($C247,Торг!$I:$I,0))),"")</f>
        <v/>
      </c>
      <c r="L247" s="132" t="str">
        <f>IFERROR(IFERROR(INDEX(Кат!$A:$A,MATCH($C247,Кат!$I:$I,0)),INDEX(Торг!$A:$A,MATCH($C247,Торг!$I:$I,0))),"")</f>
        <v/>
      </c>
      <c r="M247" s="132" t="str">
        <f>IFERROR(IFERROR(INDEX(Кат!$B:$B,MATCH($C247,Кат!$I:$I,0)),INDEX(Торг!$B:$B,MATCH($C247,Торг!$I:$I,0))),"")</f>
        <v/>
      </c>
      <c r="N247" s="132" t="str">
        <f t="shared" si="3"/>
        <v>ASP MENSAN K260103</v>
      </c>
      <c r="O247" s="132" t="str">
        <f>IFERROR(IFERROR(INDEX(Кат!$B:$B,MATCH($N247,Кат!$I:$I,0)),INDEX(Торг!$B:$B,MATCH($N247,Торг!$I:$I,0))),"")</f>
        <v/>
      </c>
    </row>
    <row r="248" spans="1:15" outlineLevel="1">
      <c r="A248" t="s">
        <v>14886</v>
      </c>
      <c r="C248" s="191" t="s">
        <v>447</v>
      </c>
      <c r="E248" t="s">
        <v>448</v>
      </c>
      <c r="F248" t="s">
        <v>440</v>
      </c>
      <c r="G248" t="s">
        <v>375</v>
      </c>
      <c r="H248">
        <v>450</v>
      </c>
      <c r="J248" t="s">
        <v>22634</v>
      </c>
      <c r="K248" s="132" t="str">
        <f>IFERROR(IFERROR(INDEX(Кат!$O:$O,MATCH($C248,Кат!$I:$I,0)),INDEX(Торг!$L:$L,MATCH($C248,Торг!$I:$I,0))),"")</f>
        <v/>
      </c>
      <c r="L248" s="132" t="str">
        <f>IFERROR(IFERROR(INDEX(Кат!$A:$A,MATCH($C248,Кат!$I:$I,0)),INDEX(Торг!$A:$A,MATCH($C248,Торг!$I:$I,0))),"")</f>
        <v/>
      </c>
      <c r="M248" s="132" t="str">
        <f>IFERROR(IFERROR(INDEX(Кат!$B:$B,MATCH($C248,Кат!$I:$I,0)),INDEX(Торг!$B:$B,MATCH($C248,Торг!$I:$I,0))),"")</f>
        <v/>
      </c>
      <c r="N248" s="132" t="str">
        <f t="shared" si="3"/>
        <v>ASP MENSAN K260201</v>
      </c>
      <c r="O248" s="132" t="str">
        <f>IFERROR(IFERROR(INDEX(Кат!$B:$B,MATCH($N248,Кат!$I:$I,0)),INDEX(Торг!$B:$B,MATCH($N248,Торг!$I:$I,0))),"")</f>
        <v/>
      </c>
    </row>
    <row r="249" spans="1:15">
      <c r="A249" t="s">
        <v>14887</v>
      </c>
      <c r="C249" s="191" t="s">
        <v>4458</v>
      </c>
      <c r="E249" t="s">
        <v>4661</v>
      </c>
      <c r="F249" t="s">
        <v>440</v>
      </c>
      <c r="G249" t="s">
        <v>375</v>
      </c>
      <c r="H249">
        <v>430</v>
      </c>
      <c r="J249" t="s">
        <v>22634</v>
      </c>
      <c r="K249" s="132" t="str">
        <f>IFERROR(IFERROR(INDEX(Кат!$O:$O,MATCH($C249,Кат!$I:$I,0)),INDEX(Торг!$L:$L,MATCH($C249,Торг!$I:$I,0))),"")</f>
        <v/>
      </c>
      <c r="L249" s="132" t="str">
        <f>IFERROR(IFERROR(INDEX(Кат!$A:$A,MATCH($C249,Кат!$I:$I,0)),INDEX(Торг!$A:$A,MATCH($C249,Торг!$I:$I,0))),"")</f>
        <v/>
      </c>
      <c r="M249" s="132" t="str">
        <f>IFERROR(IFERROR(INDEX(Кат!$B:$B,MATCH($C249,Кат!$I:$I,0)),INDEX(Торг!$B:$B,MATCH($C249,Торг!$I:$I,0))),"")</f>
        <v/>
      </c>
      <c r="N249" s="132" t="str">
        <f t="shared" si="3"/>
        <v>ASP MENSAN K260207</v>
      </c>
      <c r="O249" s="132" t="str">
        <f>IFERROR(IFERROR(INDEX(Кат!$B:$B,MATCH($N249,Кат!$I:$I,0)),INDEX(Торг!$B:$B,MATCH($N249,Торг!$I:$I,0))),"")</f>
        <v/>
      </c>
    </row>
    <row r="250" spans="1:15" outlineLevel="1">
      <c r="A250" t="s">
        <v>14888</v>
      </c>
      <c r="C250" s="191" t="s">
        <v>4459</v>
      </c>
      <c r="E250" t="s">
        <v>4662</v>
      </c>
      <c r="F250" t="s">
        <v>440</v>
      </c>
      <c r="G250" t="s">
        <v>375</v>
      </c>
      <c r="H250">
        <v>550</v>
      </c>
      <c r="J250" t="s">
        <v>22634</v>
      </c>
      <c r="K250" s="132" t="str">
        <f>IFERROR(IFERROR(INDEX(Кат!$O:$O,MATCH($C250,Кат!$I:$I,0)),INDEX(Торг!$L:$L,MATCH($C250,Торг!$I:$I,0))),"")</f>
        <v/>
      </c>
      <c r="L250" s="132" t="str">
        <f>IFERROR(IFERROR(INDEX(Кат!$A:$A,MATCH($C250,Кат!$I:$I,0)),INDEX(Торг!$A:$A,MATCH($C250,Торг!$I:$I,0))),"")</f>
        <v/>
      </c>
      <c r="M250" s="132" t="str">
        <f>IFERROR(IFERROR(INDEX(Кат!$B:$B,MATCH($C250,Кат!$I:$I,0)),INDEX(Торг!$B:$B,MATCH($C250,Торг!$I:$I,0))),"")</f>
        <v/>
      </c>
      <c r="N250" s="132" t="str">
        <f t="shared" si="3"/>
        <v>ASP MENSAN K270207</v>
      </c>
      <c r="O250" s="132" t="str">
        <f>IFERROR(IFERROR(INDEX(Кат!$B:$B,MATCH($N250,Кат!$I:$I,0)),INDEX(Торг!$B:$B,MATCH($N250,Торг!$I:$I,0))),"")</f>
        <v/>
      </c>
    </row>
    <row r="251" spans="1:15" outlineLevel="1">
      <c r="A251" t="s">
        <v>14889</v>
      </c>
      <c r="C251" s="191" t="s">
        <v>449</v>
      </c>
      <c r="E251" t="s">
        <v>450</v>
      </c>
      <c r="F251" t="s">
        <v>440</v>
      </c>
      <c r="G251" t="s">
        <v>375</v>
      </c>
      <c r="H251">
        <v>750</v>
      </c>
      <c r="J251" t="s">
        <v>22634</v>
      </c>
      <c r="K251" s="132" t="str">
        <f>IFERROR(IFERROR(INDEX(Кат!$O:$O,MATCH($C251,Кат!$I:$I,0)),INDEX(Торг!$L:$L,MATCH($C251,Торг!$I:$I,0))),"")</f>
        <v/>
      </c>
      <c r="L251" s="132" t="str">
        <f>IFERROR(IFERROR(INDEX(Кат!$A:$A,MATCH($C251,Кат!$I:$I,0)),INDEX(Торг!$A:$A,MATCH($C251,Торг!$I:$I,0))),"")</f>
        <v/>
      </c>
      <c r="M251" s="132" t="str">
        <f>IFERROR(IFERROR(INDEX(Кат!$B:$B,MATCH($C251,Кат!$I:$I,0)),INDEX(Торг!$B:$B,MATCH($C251,Торг!$I:$I,0))),"")</f>
        <v/>
      </c>
      <c r="N251" s="132" t="str">
        <f t="shared" si="3"/>
        <v>ASP MENSAN K270201</v>
      </c>
      <c r="O251" s="132" t="str">
        <f>IFERROR(IFERROR(INDEX(Кат!$B:$B,MATCH($N251,Кат!$I:$I,0)),INDEX(Торг!$B:$B,MATCH($N251,Торг!$I:$I,0))),"")</f>
        <v/>
      </c>
    </row>
    <row r="252" spans="1:15" outlineLevel="1">
      <c r="A252" t="s">
        <v>14890</v>
      </c>
      <c r="C252" s="191" t="s">
        <v>4663</v>
      </c>
      <c r="E252" t="s">
        <v>4664</v>
      </c>
      <c r="F252" t="s">
        <v>440</v>
      </c>
      <c r="G252" t="s">
        <v>375</v>
      </c>
      <c r="H252">
        <v>555</v>
      </c>
      <c r="J252" t="s">
        <v>22634</v>
      </c>
      <c r="K252" s="132" t="str">
        <f>IFERROR(IFERROR(INDEX(Кат!$O:$O,MATCH($C252,Кат!$I:$I,0)),INDEX(Торг!$L:$L,MATCH($C252,Торг!$I:$I,0))),"")</f>
        <v/>
      </c>
      <c r="L252" s="132" t="str">
        <f>IFERROR(IFERROR(INDEX(Кат!$A:$A,MATCH($C252,Кат!$I:$I,0)),INDEX(Торг!$A:$A,MATCH($C252,Торг!$I:$I,0))),"")</f>
        <v/>
      </c>
      <c r="M252" s="132" t="str">
        <f>IFERROR(IFERROR(INDEX(Кат!$B:$B,MATCH($C252,Кат!$I:$I,0)),INDEX(Торг!$B:$B,MATCH($C252,Торг!$I:$I,0))),"")</f>
        <v/>
      </c>
      <c r="N252" s="132" t="str">
        <f t="shared" si="3"/>
        <v>ASP MENSAN K550201</v>
      </c>
      <c r="O252" s="132" t="str">
        <f>IFERROR(IFERROR(INDEX(Кат!$B:$B,MATCH($N252,Кат!$I:$I,0)),INDEX(Торг!$B:$B,MATCH($N252,Торг!$I:$I,0))),"")</f>
        <v/>
      </c>
    </row>
    <row r="253" spans="1:15" outlineLevel="1">
      <c r="A253" t="s">
        <v>30614</v>
      </c>
      <c r="C253" s="191" t="s">
        <v>30615</v>
      </c>
      <c r="E253" t="s">
        <v>30616</v>
      </c>
      <c r="F253" t="s">
        <v>440</v>
      </c>
      <c r="G253" t="s">
        <v>399</v>
      </c>
      <c r="H253">
        <v>100</v>
      </c>
      <c r="J253" t="s">
        <v>22634</v>
      </c>
      <c r="K253" s="132" t="str">
        <f>IFERROR(IFERROR(INDEX(Кат!$O:$O,MATCH($C253,Кат!$I:$I,0)),INDEX(Торг!$L:$L,MATCH($C253,Торг!$I:$I,0))),"")</f>
        <v/>
      </c>
      <c r="L253" s="132" t="str">
        <f>IFERROR(IFERROR(INDEX(Кат!$A:$A,MATCH($C253,Кат!$I:$I,0)),INDEX(Торг!$A:$A,MATCH($C253,Торг!$I:$I,0))),"")</f>
        <v/>
      </c>
      <c r="M253" s="132" t="str">
        <f>IFERROR(IFERROR(INDEX(Кат!$B:$B,MATCH($C253,Кат!$I:$I,0)),INDEX(Торг!$B:$B,MATCH($C253,Торг!$I:$I,0))),"")</f>
        <v/>
      </c>
      <c r="N253" s="132" t="str">
        <f t="shared" si="3"/>
        <v>ASP MENSAN CA90</v>
      </c>
      <c r="O253" s="132" t="str">
        <f>IFERROR(IFERROR(INDEX(Кат!$B:$B,MATCH($N253,Кат!$I:$I,0)),INDEX(Торг!$B:$B,MATCH($N253,Торг!$I:$I,0))),"")</f>
        <v/>
      </c>
    </row>
    <row r="254" spans="1:15" outlineLevel="1">
      <c r="A254" t="s">
        <v>23485</v>
      </c>
      <c r="C254" s="191"/>
      <c r="E254" t="s">
        <v>23486</v>
      </c>
      <c r="J254" t="s">
        <v>22634</v>
      </c>
      <c r="K254" s="132" t="str">
        <f>IFERROR(IFERROR(INDEX(Кат!$O:$O,MATCH($C254,Кат!$I:$I,0)),INDEX(Торг!$L:$L,MATCH($C254,Торг!$I:$I,0))),"")</f>
        <v/>
      </c>
      <c r="L254" s="132" t="str">
        <f>IFERROR(IFERROR(INDEX(Кат!$A:$A,MATCH($C254,Кат!$I:$I,0)),INDEX(Торг!$A:$A,MATCH($C254,Торг!$I:$I,0))),"")</f>
        <v/>
      </c>
      <c r="M254" s="132" t="str">
        <f>IFERROR(IFERROR(INDEX(Кат!$B:$B,MATCH($C254,Кат!$I:$I,0)),INDEX(Торг!$B:$B,MATCH($C254,Торг!$I:$I,0))),"")</f>
        <v/>
      </c>
      <c r="N254" s="132" t="str">
        <f t="shared" si="3"/>
        <v xml:space="preserve"> </v>
      </c>
      <c r="O254" s="132" t="str">
        <f>IFERROR(IFERROR(INDEX(Кат!$B:$B,MATCH($N254,Кат!$I:$I,0)),INDEX(Торг!$B:$B,MATCH($N254,Торг!$I:$I,0))),"")</f>
        <v/>
      </c>
    </row>
    <row r="255" spans="1:15" outlineLevel="1">
      <c r="A255" t="s">
        <v>25070</v>
      </c>
      <c r="C255" s="191" t="s">
        <v>25071</v>
      </c>
      <c r="E255" t="s">
        <v>25072</v>
      </c>
      <c r="F255" t="s">
        <v>440</v>
      </c>
      <c r="G255" t="s">
        <v>399</v>
      </c>
      <c r="H255">
        <v>430</v>
      </c>
      <c r="J255" t="s">
        <v>22634</v>
      </c>
      <c r="K255" s="132" t="str">
        <f>IFERROR(IFERROR(INDEX(Кат!$O:$O,MATCH($C255,Кат!$I:$I,0)),INDEX(Торг!$L:$L,MATCH($C255,Торг!$I:$I,0))),"")</f>
        <v/>
      </c>
      <c r="L255" s="132" t="str">
        <f>IFERROR(IFERROR(INDEX(Кат!$A:$A,MATCH($C255,Кат!$I:$I,0)),INDEX(Торг!$A:$A,MATCH($C255,Торг!$I:$I,0))),"")</f>
        <v/>
      </c>
      <c r="M255" s="132" t="str">
        <f>IFERROR(IFERROR(INDEX(Кат!$B:$B,MATCH($C255,Кат!$I:$I,0)),INDEX(Торг!$B:$B,MATCH($C255,Торг!$I:$I,0))),"")</f>
        <v/>
      </c>
      <c r="N255" s="132" t="str">
        <f t="shared" si="3"/>
        <v>ASP MENSAN CA270207</v>
      </c>
      <c r="O255" s="132" t="str">
        <f>IFERROR(IFERROR(INDEX(Кат!$B:$B,MATCH($N255,Кат!$I:$I,0)),INDEX(Торг!$B:$B,MATCH($N255,Торг!$I:$I,0))),"")</f>
        <v/>
      </c>
    </row>
    <row r="256" spans="1:15" outlineLevel="1">
      <c r="A256" t="s">
        <v>14891</v>
      </c>
      <c r="C256" s="191" t="s">
        <v>451</v>
      </c>
      <c r="E256" t="s">
        <v>452</v>
      </c>
      <c r="F256" t="s">
        <v>440</v>
      </c>
      <c r="G256" t="s">
        <v>375</v>
      </c>
      <c r="H256">
        <v>750</v>
      </c>
      <c r="J256" t="s">
        <v>22634</v>
      </c>
      <c r="K256" s="132" t="str">
        <f>IFERROR(IFERROR(INDEX(Кат!$O:$O,MATCH($C256,Кат!$I:$I,0)),INDEX(Торг!$L:$L,MATCH($C256,Торг!$I:$I,0))),"")</f>
        <v/>
      </c>
      <c r="L256" s="132" t="str">
        <f>IFERROR(IFERROR(INDEX(Кат!$A:$A,MATCH($C256,Кат!$I:$I,0)),INDEX(Торг!$A:$A,MATCH($C256,Торг!$I:$I,0))),"")</f>
        <v/>
      </c>
      <c r="M256" s="132" t="str">
        <f>IFERROR(IFERROR(INDEX(Кат!$B:$B,MATCH($C256,Кат!$I:$I,0)),INDEX(Торг!$B:$B,MATCH($C256,Торг!$I:$I,0))),"")</f>
        <v/>
      </c>
      <c r="N256" s="132" t="str">
        <f t="shared" si="3"/>
        <v>ASP MENSAN BC260206</v>
      </c>
      <c r="O256" s="132" t="str">
        <f>IFERROR(IFERROR(INDEX(Кат!$B:$B,MATCH($N256,Кат!$I:$I,0)),INDEX(Торг!$B:$B,MATCH($N256,Торг!$I:$I,0))),"")</f>
        <v/>
      </c>
    </row>
    <row r="257" spans="1:15" outlineLevel="1">
      <c r="A257" t="s">
        <v>14892</v>
      </c>
      <c r="C257" s="191" t="s">
        <v>453</v>
      </c>
      <c r="E257" t="s">
        <v>454</v>
      </c>
      <c r="F257" t="s">
        <v>440</v>
      </c>
      <c r="G257" t="s">
        <v>375</v>
      </c>
      <c r="H257">
        <v>600</v>
      </c>
      <c r="J257" t="s">
        <v>22634</v>
      </c>
      <c r="K257" s="132" t="str">
        <f>IFERROR(IFERROR(INDEX(Кат!$O:$O,MATCH($C257,Кат!$I:$I,0)),INDEX(Торг!$L:$L,MATCH($C257,Торг!$I:$I,0))),"")</f>
        <v/>
      </c>
      <c r="L257" s="132" t="str">
        <f>IFERROR(IFERROR(INDEX(Кат!$A:$A,MATCH($C257,Кат!$I:$I,0)),INDEX(Торг!$A:$A,MATCH($C257,Торг!$I:$I,0))),"")</f>
        <v/>
      </c>
      <c r="M257" s="132" t="str">
        <f>IFERROR(IFERROR(INDEX(Кат!$B:$B,MATCH($C257,Кат!$I:$I,0)),INDEX(Торг!$B:$B,MATCH($C257,Торг!$I:$I,0))),"")</f>
        <v/>
      </c>
      <c r="N257" s="132" t="str">
        <f t="shared" si="3"/>
        <v>ASP MENSAN BC260201</v>
      </c>
      <c r="O257" s="132" t="str">
        <f>IFERROR(IFERROR(INDEX(Кат!$B:$B,MATCH($N257,Кат!$I:$I,0)),INDEX(Торг!$B:$B,MATCH($N257,Торг!$I:$I,0))),"")</f>
        <v/>
      </c>
    </row>
    <row r="258" spans="1:15" outlineLevel="1">
      <c r="A258" t="s">
        <v>14893</v>
      </c>
      <c r="C258" s="191" t="s">
        <v>4461</v>
      </c>
      <c r="E258" t="s">
        <v>4665</v>
      </c>
      <c r="F258" t="s">
        <v>440</v>
      </c>
      <c r="G258" t="s">
        <v>375</v>
      </c>
      <c r="H258">
        <v>890</v>
      </c>
      <c r="J258" t="s">
        <v>22634</v>
      </c>
      <c r="K258" s="132" t="str">
        <f>IFERROR(IFERROR(INDEX(Кат!$O:$O,MATCH($C258,Кат!$I:$I,0)),INDEX(Торг!$L:$L,MATCH($C258,Торг!$I:$I,0))),"")</f>
        <v/>
      </c>
      <c r="L258" s="132" t="str">
        <f>IFERROR(IFERROR(INDEX(Кат!$A:$A,MATCH($C258,Кат!$I:$I,0)),INDEX(Торг!$A:$A,MATCH($C258,Торг!$I:$I,0))),"")</f>
        <v/>
      </c>
      <c r="M258" s="132" t="str">
        <f>IFERROR(IFERROR(INDEX(Кат!$B:$B,MATCH($C258,Кат!$I:$I,0)),INDEX(Торг!$B:$B,MATCH($C258,Торг!$I:$I,0))),"")</f>
        <v/>
      </c>
      <c r="N258" s="132" t="str">
        <f t="shared" si="3"/>
        <v>ASP MENSAN BC260207</v>
      </c>
      <c r="O258" s="132" t="str">
        <f>IFERROR(IFERROR(INDEX(Кат!$B:$B,MATCH($N258,Кат!$I:$I,0)),INDEX(Торг!$B:$B,MATCH($N258,Торг!$I:$I,0))),"")</f>
        <v/>
      </c>
    </row>
    <row r="259" spans="1:15" outlineLevel="1">
      <c r="A259" t="s">
        <v>14894</v>
      </c>
      <c r="C259" s="191" t="s">
        <v>4462</v>
      </c>
      <c r="E259" t="s">
        <v>4666</v>
      </c>
      <c r="F259" t="s">
        <v>440</v>
      </c>
      <c r="G259" t="s">
        <v>399</v>
      </c>
      <c r="H259">
        <v>440</v>
      </c>
      <c r="J259" t="s">
        <v>22634</v>
      </c>
      <c r="K259" s="132" t="str">
        <f>IFERROR(IFERROR(INDEX(Кат!$O:$O,MATCH($C259,Кат!$I:$I,0)),INDEX(Торг!$L:$L,MATCH($C259,Торг!$I:$I,0))),"")</f>
        <v/>
      </c>
      <c r="L259" s="132" t="str">
        <f>IFERROR(IFERROR(INDEX(Кат!$A:$A,MATCH($C259,Кат!$I:$I,0)),INDEX(Торг!$A:$A,MATCH($C259,Торг!$I:$I,0))),"")</f>
        <v/>
      </c>
      <c r="M259" s="132" t="str">
        <f>IFERROR(IFERROR(INDEX(Кат!$B:$B,MATCH($C259,Кат!$I:$I,0)),INDEX(Торг!$B:$B,MATCH($C259,Торг!$I:$I,0))),"")</f>
        <v/>
      </c>
      <c r="N259" s="132" t="str">
        <f t="shared" si="3"/>
        <v>ASP MENSAN BC260202</v>
      </c>
      <c r="O259" s="132" t="str">
        <f>IFERROR(IFERROR(INDEX(Кат!$B:$B,MATCH($N259,Кат!$I:$I,0)),INDEX(Торг!$B:$B,MATCH($N259,Торг!$I:$I,0))),"")</f>
        <v/>
      </c>
    </row>
    <row r="260" spans="1:15" outlineLevel="1">
      <c r="A260" t="s">
        <v>14895</v>
      </c>
      <c r="C260" s="191" t="s">
        <v>4463</v>
      </c>
      <c r="E260" t="s">
        <v>4667</v>
      </c>
      <c r="F260" t="s">
        <v>440</v>
      </c>
      <c r="G260" t="s">
        <v>399</v>
      </c>
      <c r="H260">
        <v>400</v>
      </c>
      <c r="J260" t="s">
        <v>22634</v>
      </c>
      <c r="K260" s="132" t="str">
        <f>IFERROR(IFERROR(INDEX(Кат!$O:$O,MATCH($C260,Кат!$I:$I,0)),INDEX(Торг!$L:$L,MATCH($C260,Торг!$I:$I,0))),"")</f>
        <v/>
      </c>
      <c r="L260" s="132" t="str">
        <f>IFERROR(IFERROR(INDEX(Кат!$A:$A,MATCH($C260,Кат!$I:$I,0)),INDEX(Торг!$A:$A,MATCH($C260,Торг!$I:$I,0))),"")</f>
        <v/>
      </c>
      <c r="M260" s="132" t="str">
        <f>IFERROR(IFERROR(INDEX(Кат!$B:$B,MATCH($C260,Кат!$I:$I,0)),INDEX(Торг!$B:$B,MATCH($C260,Торг!$I:$I,0))),"")</f>
        <v/>
      </c>
      <c r="N260" s="132" t="str">
        <f t="shared" si="3"/>
        <v>ASP MENSAN BC260205</v>
      </c>
      <c r="O260" s="132" t="str">
        <f>IFERROR(IFERROR(INDEX(Кат!$B:$B,MATCH($N260,Кат!$I:$I,0)),INDEX(Торг!$B:$B,MATCH($N260,Торг!$I:$I,0))),"")</f>
        <v/>
      </c>
    </row>
    <row r="261" spans="1:15" outlineLevel="1">
      <c r="A261" t="s">
        <v>14896</v>
      </c>
      <c r="C261" s="191" t="s">
        <v>4668</v>
      </c>
      <c r="E261" t="s">
        <v>4669</v>
      </c>
      <c r="F261" t="s">
        <v>440</v>
      </c>
      <c r="G261" t="s">
        <v>399</v>
      </c>
      <c r="H261">
        <v>430</v>
      </c>
      <c r="J261" t="s">
        <v>22634</v>
      </c>
      <c r="K261" s="132" t="str">
        <f>IFERROR(IFERROR(INDEX(Кат!$O:$O,MATCH($C261,Кат!$I:$I,0)),INDEX(Торг!$L:$L,MATCH($C261,Торг!$I:$I,0))),"")</f>
        <v/>
      </c>
      <c r="L261" s="132" t="str">
        <f>IFERROR(IFERROR(INDEX(Кат!$A:$A,MATCH($C261,Кат!$I:$I,0)),INDEX(Торг!$A:$A,MATCH($C261,Торг!$I:$I,0))),"")</f>
        <v/>
      </c>
      <c r="M261" s="132" t="str">
        <f>IFERROR(IFERROR(INDEX(Кат!$B:$B,MATCH($C261,Кат!$I:$I,0)),INDEX(Торг!$B:$B,MATCH($C261,Торг!$I:$I,0))),"")</f>
        <v/>
      </c>
      <c r="N261" s="132" t="str">
        <f t="shared" si="3"/>
        <v>ASP MENSAN BC260204</v>
      </c>
      <c r="O261" s="132" t="str">
        <f>IFERROR(IFERROR(INDEX(Кат!$B:$B,MATCH($N261,Кат!$I:$I,0)),INDEX(Торг!$B:$B,MATCH($N261,Торг!$I:$I,0))),"")</f>
        <v/>
      </c>
    </row>
    <row r="262" spans="1:15" outlineLevel="1">
      <c r="A262" t="s">
        <v>14897</v>
      </c>
      <c r="C262" s="191" t="s">
        <v>4670</v>
      </c>
      <c r="E262" t="s">
        <v>4671</v>
      </c>
      <c r="F262" t="s">
        <v>440</v>
      </c>
      <c r="G262" t="s">
        <v>399</v>
      </c>
      <c r="H262">
        <v>600</v>
      </c>
      <c r="J262" t="s">
        <v>22634</v>
      </c>
      <c r="K262" s="132" t="str">
        <f>IFERROR(IFERROR(INDEX(Кат!$O:$O,MATCH($C262,Кат!$I:$I,0)),INDEX(Торг!$L:$L,MATCH($C262,Торг!$I:$I,0))),"")</f>
        <v/>
      </c>
      <c r="L262" s="132" t="str">
        <f>IFERROR(IFERROR(INDEX(Кат!$A:$A,MATCH($C262,Кат!$I:$I,0)),INDEX(Торг!$A:$A,MATCH($C262,Торг!$I:$I,0))),"")</f>
        <v/>
      </c>
      <c r="M262" s="132" t="str">
        <f>IFERROR(IFERROR(INDEX(Кат!$B:$B,MATCH($C262,Кат!$I:$I,0)),INDEX(Торг!$B:$B,MATCH($C262,Торг!$I:$I,0))),"")</f>
        <v/>
      </c>
      <c r="N262" s="132" t="str">
        <f t="shared" si="3"/>
        <v>ASP MENSAN BP270228 4x2</v>
      </c>
      <c r="O262" s="132" t="str">
        <f>IFERROR(IFERROR(INDEX(Кат!$B:$B,MATCH($N262,Кат!$I:$I,0)),INDEX(Торг!$B:$B,MATCH($N262,Торг!$I:$I,0))),"")</f>
        <v/>
      </c>
    </row>
    <row r="263" spans="1:15" outlineLevel="1">
      <c r="A263" t="s">
        <v>14898</v>
      </c>
      <c r="C263" s="191" t="s">
        <v>4672</v>
      </c>
      <c r="E263" t="s">
        <v>4673</v>
      </c>
      <c r="F263" t="s">
        <v>440</v>
      </c>
      <c r="G263" t="s">
        <v>399</v>
      </c>
      <c r="H263">
        <v>610</v>
      </c>
      <c r="J263" t="s">
        <v>22634</v>
      </c>
      <c r="K263" s="132" t="str">
        <f>IFERROR(IFERROR(INDEX(Кат!$O:$O,MATCH($C263,Кат!$I:$I,0)),INDEX(Торг!$L:$L,MATCH($C263,Торг!$I:$I,0))),"")</f>
        <v/>
      </c>
      <c r="L263" s="132" t="str">
        <f>IFERROR(IFERROR(INDEX(Кат!$A:$A,MATCH($C263,Кат!$I:$I,0)),INDEX(Торг!$A:$A,MATCH($C263,Торг!$I:$I,0))),"")</f>
        <v/>
      </c>
      <c r="M263" s="132" t="str">
        <f>IFERROR(IFERROR(INDEX(Кат!$B:$B,MATCH($C263,Кат!$I:$I,0)),INDEX(Торг!$B:$B,MATCH($C263,Торг!$I:$I,0))),"")</f>
        <v/>
      </c>
      <c r="N263" s="132" t="str">
        <f t="shared" si="3"/>
        <v>ASP MENSAN BP270207-1993mm</v>
      </c>
      <c r="O263" s="132" t="str">
        <f>IFERROR(IFERROR(INDEX(Кат!$B:$B,MATCH($N263,Кат!$I:$I,0)),INDEX(Торг!$B:$B,MATCH($N263,Торг!$I:$I,0))),"")</f>
        <v/>
      </c>
    </row>
    <row r="264" spans="1:15">
      <c r="A264" t="s">
        <v>14899</v>
      </c>
      <c r="C264" s="191" t="s">
        <v>4464</v>
      </c>
      <c r="E264" t="s">
        <v>4674</v>
      </c>
      <c r="F264" t="s">
        <v>440</v>
      </c>
      <c r="G264" t="s">
        <v>399</v>
      </c>
      <c r="H264">
        <v>510</v>
      </c>
      <c r="J264" t="s">
        <v>22634</v>
      </c>
      <c r="K264" s="132" t="str">
        <f>IFERROR(IFERROR(INDEX(Кат!$O:$O,MATCH($C264,Кат!$I:$I,0)),INDEX(Торг!$L:$L,MATCH($C264,Торг!$I:$I,0))),"")</f>
        <v/>
      </c>
      <c r="L264" s="132" t="str">
        <f>IFERROR(IFERROR(INDEX(Кат!$A:$A,MATCH($C264,Кат!$I:$I,0)),INDEX(Торг!$A:$A,MATCH($C264,Торг!$I:$I,0))),"")</f>
        <v/>
      </c>
      <c r="M264" s="132" t="str">
        <f>IFERROR(IFERROR(INDEX(Кат!$B:$B,MATCH($C264,Кат!$I:$I,0)),INDEX(Торг!$B:$B,MATCH($C264,Торг!$I:$I,0))),"")</f>
        <v/>
      </c>
      <c r="N264" s="132" t="str">
        <f t="shared" ref="N264:N327" si="4">_xlfn.CONCAT(F264," ",C264)</f>
        <v>ASP MENSAN BC270222</v>
      </c>
      <c r="O264" s="132" t="str">
        <f>IFERROR(IFERROR(INDEX(Кат!$B:$B,MATCH($N264,Кат!$I:$I,0)),INDEX(Торг!$B:$B,MATCH($N264,Торг!$I:$I,0))),"")</f>
        <v/>
      </c>
    </row>
    <row r="265" spans="1:15" outlineLevel="1">
      <c r="A265" t="s">
        <v>14900</v>
      </c>
      <c r="C265" s="191" t="s">
        <v>4465</v>
      </c>
      <c r="E265" t="s">
        <v>4675</v>
      </c>
      <c r="F265" t="s">
        <v>440</v>
      </c>
      <c r="G265" t="s">
        <v>399</v>
      </c>
      <c r="H265">
        <v>130</v>
      </c>
      <c r="J265" t="s">
        <v>22634</v>
      </c>
      <c r="K265" s="132" t="str">
        <f>IFERROR(IFERROR(INDEX(Кат!$O:$O,MATCH($C265,Кат!$I:$I,0)),INDEX(Торг!$L:$L,MATCH($C265,Торг!$I:$I,0))),"")</f>
        <v/>
      </c>
      <c r="L265" s="132" t="str">
        <f>IFERROR(IFERROR(INDEX(Кат!$A:$A,MATCH($C265,Кат!$I:$I,0)),INDEX(Торг!$A:$A,MATCH($C265,Торг!$I:$I,0))),"")</f>
        <v/>
      </c>
      <c r="M265" s="132" t="str">
        <f>IFERROR(IFERROR(INDEX(Кат!$B:$B,MATCH($C265,Кат!$I:$I,0)),INDEX(Торг!$B:$B,MATCH($C265,Торг!$I:$I,0))),"")</f>
        <v/>
      </c>
      <c r="N265" s="132" t="str">
        <f t="shared" si="4"/>
        <v>ASP MENSAN BC260205F</v>
      </c>
      <c r="O265" s="132" t="str">
        <f>IFERROR(IFERROR(INDEX(Кат!$B:$B,MATCH($N265,Кат!$I:$I,0)),INDEX(Торг!$B:$B,MATCH($N265,Торг!$I:$I,0))),"")</f>
        <v/>
      </c>
    </row>
    <row r="266" spans="1:15">
      <c r="A266" t="s">
        <v>14901</v>
      </c>
      <c r="C266" s="191" t="s">
        <v>455</v>
      </c>
      <c r="E266" t="s">
        <v>456</v>
      </c>
      <c r="F266" t="s">
        <v>440</v>
      </c>
      <c r="G266" t="s">
        <v>399</v>
      </c>
      <c r="H266">
        <v>640</v>
      </c>
      <c r="J266" t="s">
        <v>22634</v>
      </c>
      <c r="K266" s="132" t="str">
        <f>IFERROR(IFERROR(INDEX(Кат!$O:$O,MATCH($C266,Кат!$I:$I,0)),INDEX(Торг!$L:$L,MATCH($C266,Торг!$I:$I,0))),"")</f>
        <v/>
      </c>
      <c r="L266" s="132" t="str">
        <f>IFERROR(IFERROR(INDEX(Кат!$A:$A,MATCH($C266,Кат!$I:$I,0)),INDEX(Торг!$A:$A,MATCH($C266,Торг!$I:$I,0))),"")</f>
        <v/>
      </c>
      <c r="M266" s="132" t="str">
        <f>IFERROR(IFERROR(INDEX(Кат!$B:$B,MATCH($C266,Кат!$I:$I,0)),INDEX(Торг!$B:$B,MATCH($C266,Торг!$I:$I,0))),"")</f>
        <v/>
      </c>
      <c r="N266" s="132" t="str">
        <f t="shared" si="4"/>
        <v>ASP MENSAN CC260206</v>
      </c>
      <c r="O266" s="132" t="str">
        <f>IFERROR(IFERROR(INDEX(Кат!$B:$B,MATCH($N266,Кат!$I:$I,0)),INDEX(Торг!$B:$B,MATCH($N266,Торг!$I:$I,0))),"")</f>
        <v/>
      </c>
    </row>
    <row r="267" spans="1:15" outlineLevel="1">
      <c r="A267" t="s">
        <v>14902</v>
      </c>
      <c r="C267" s="191" t="s">
        <v>457</v>
      </c>
      <c r="E267" t="s">
        <v>458</v>
      </c>
      <c r="F267" t="s">
        <v>440</v>
      </c>
      <c r="G267" t="s">
        <v>399</v>
      </c>
      <c r="H267">
        <v>540</v>
      </c>
      <c r="J267" t="s">
        <v>22634</v>
      </c>
      <c r="K267" s="132" t="str">
        <f>IFERROR(IFERROR(INDEX(Кат!$O:$O,MATCH($C267,Кат!$I:$I,0)),INDEX(Торг!$L:$L,MATCH($C267,Торг!$I:$I,0))),"")</f>
        <v/>
      </c>
      <c r="L267" s="132" t="str">
        <f>IFERROR(IFERROR(INDEX(Кат!$A:$A,MATCH($C267,Кат!$I:$I,0)),INDEX(Торг!$A:$A,MATCH($C267,Торг!$I:$I,0))),"")</f>
        <v/>
      </c>
      <c r="M267" s="132" t="str">
        <f>IFERROR(IFERROR(INDEX(Кат!$B:$B,MATCH($C267,Кат!$I:$I,0)),INDEX(Торг!$B:$B,MATCH($C267,Торг!$I:$I,0))),"")</f>
        <v/>
      </c>
      <c r="N267" s="132" t="str">
        <f t="shared" si="4"/>
        <v>ASP MENSAN CC260201</v>
      </c>
      <c r="O267" s="132" t="str">
        <f>IFERROR(IFERROR(INDEX(Кат!$B:$B,MATCH($N267,Кат!$I:$I,0)),INDEX(Торг!$B:$B,MATCH($N267,Торг!$I:$I,0))),"")</f>
        <v/>
      </c>
    </row>
    <row r="268" spans="1:15">
      <c r="A268" t="s">
        <v>14903</v>
      </c>
      <c r="C268" s="191" t="s">
        <v>459</v>
      </c>
      <c r="E268" t="s">
        <v>460</v>
      </c>
      <c r="F268" t="s">
        <v>440</v>
      </c>
      <c r="G268" t="s">
        <v>399</v>
      </c>
      <c r="H268">
        <v>550</v>
      </c>
      <c r="J268" t="s">
        <v>22634</v>
      </c>
      <c r="K268" s="132" t="str">
        <f>IFERROR(IFERROR(INDEX(Кат!$O:$O,MATCH($C268,Кат!$I:$I,0)),INDEX(Торг!$L:$L,MATCH($C268,Торг!$I:$I,0))),"")</f>
        <v/>
      </c>
      <c r="L268" s="132" t="str">
        <f>IFERROR(IFERROR(INDEX(Кат!$A:$A,MATCH($C268,Кат!$I:$I,0)),INDEX(Торг!$A:$A,MATCH($C268,Торг!$I:$I,0))),"")</f>
        <v/>
      </c>
      <c r="M268" s="132" t="str">
        <f>IFERROR(IFERROR(INDEX(Кат!$B:$B,MATCH($C268,Кат!$I:$I,0)),INDEX(Торг!$B:$B,MATCH($C268,Торг!$I:$I,0))),"")</f>
        <v/>
      </c>
      <c r="N268" s="132" t="str">
        <f t="shared" si="4"/>
        <v>ASP MENSAN CC260207</v>
      </c>
      <c r="O268" s="132" t="str">
        <f>IFERROR(IFERROR(INDEX(Кат!$B:$B,MATCH($N268,Кат!$I:$I,0)),INDEX(Торг!$B:$B,MATCH($N268,Торг!$I:$I,0))),"")</f>
        <v/>
      </c>
    </row>
    <row r="269" spans="1:15" outlineLevel="1">
      <c r="A269" t="s">
        <v>14904</v>
      </c>
      <c r="C269" s="191" t="s">
        <v>461</v>
      </c>
      <c r="E269" t="s">
        <v>462</v>
      </c>
      <c r="F269" t="s">
        <v>440</v>
      </c>
      <c r="G269" t="s">
        <v>399</v>
      </c>
      <c r="H269">
        <v>660</v>
      </c>
      <c r="J269" t="s">
        <v>22634</v>
      </c>
      <c r="K269" s="132" t="str">
        <f>IFERROR(IFERROR(INDEX(Кат!$O:$O,MATCH($C269,Кат!$I:$I,0)),INDEX(Торг!$L:$L,MATCH($C269,Торг!$I:$I,0))),"")</f>
        <v/>
      </c>
      <c r="L269" s="132" t="str">
        <f>IFERROR(IFERROR(INDEX(Кат!$A:$A,MATCH($C269,Кат!$I:$I,0)),INDEX(Торг!$A:$A,MATCH($C269,Торг!$I:$I,0))),"")</f>
        <v/>
      </c>
      <c r="M269" s="132" t="str">
        <f>IFERROR(IFERROR(INDEX(Кат!$B:$B,MATCH($C269,Кат!$I:$I,0)),INDEX(Торг!$B:$B,MATCH($C269,Торг!$I:$I,0))),"")</f>
        <v/>
      </c>
      <c r="N269" s="132" t="str">
        <f t="shared" si="4"/>
        <v>ASP MENSAN CC260208</v>
      </c>
      <c r="O269" s="132" t="str">
        <f>IFERROR(IFERROR(INDEX(Кат!$B:$B,MATCH($N269,Кат!$I:$I,0)),INDEX(Торг!$B:$B,MATCH($N269,Торг!$I:$I,0))),"")</f>
        <v/>
      </c>
    </row>
    <row r="270" spans="1:15" outlineLevel="1">
      <c r="A270" t="s">
        <v>14905</v>
      </c>
      <c r="C270" s="191" t="s">
        <v>463</v>
      </c>
      <c r="E270" t="s">
        <v>464</v>
      </c>
      <c r="F270" t="s">
        <v>440</v>
      </c>
      <c r="G270" t="s">
        <v>399</v>
      </c>
      <c r="H270">
        <v>660</v>
      </c>
      <c r="J270" t="s">
        <v>22634</v>
      </c>
      <c r="K270" s="132" t="str">
        <f>IFERROR(IFERROR(INDEX(Кат!$O:$O,MATCH($C270,Кат!$I:$I,0)),INDEX(Торг!$L:$L,MATCH($C270,Торг!$I:$I,0))),"")</f>
        <v/>
      </c>
      <c r="L270" s="132" t="str">
        <f>IFERROR(IFERROR(INDEX(Кат!$A:$A,MATCH($C270,Кат!$I:$I,0)),INDEX(Торг!$A:$A,MATCH($C270,Торг!$I:$I,0))),"")</f>
        <v/>
      </c>
      <c r="M270" s="132" t="str">
        <f>IFERROR(IFERROR(INDEX(Кат!$B:$B,MATCH($C270,Кат!$I:$I,0)),INDEX(Торг!$B:$B,MATCH($C270,Торг!$I:$I,0))),"")</f>
        <v/>
      </c>
      <c r="N270" s="132" t="str">
        <f t="shared" si="4"/>
        <v>ASP MENSAN CC260209</v>
      </c>
      <c r="O270" s="132" t="str">
        <f>IFERROR(IFERROR(INDEX(Кат!$B:$B,MATCH($N270,Кат!$I:$I,0)),INDEX(Торг!$B:$B,MATCH($N270,Торг!$I:$I,0))),"")</f>
        <v/>
      </c>
    </row>
    <row r="271" spans="1:15" outlineLevel="1">
      <c r="A271" t="s">
        <v>14906</v>
      </c>
      <c r="C271" s="191" t="s">
        <v>465</v>
      </c>
      <c r="E271" t="s">
        <v>466</v>
      </c>
      <c r="F271" t="s">
        <v>440</v>
      </c>
      <c r="G271" t="s">
        <v>399</v>
      </c>
      <c r="H271">
        <v>770</v>
      </c>
      <c r="J271" t="s">
        <v>22634</v>
      </c>
      <c r="K271" s="132" t="str">
        <f>IFERROR(IFERROR(INDEX(Кат!$O:$O,MATCH($C271,Кат!$I:$I,0)),INDEX(Торг!$L:$L,MATCH($C271,Торг!$I:$I,0))),"")</f>
        <v/>
      </c>
      <c r="L271" s="132" t="str">
        <f>IFERROR(IFERROR(INDEX(Кат!$A:$A,MATCH($C271,Кат!$I:$I,0)),INDEX(Торг!$A:$A,MATCH($C271,Торг!$I:$I,0))),"")</f>
        <v/>
      </c>
      <c r="M271" s="132" t="str">
        <f>IFERROR(IFERROR(INDEX(Кат!$B:$B,MATCH($C271,Кат!$I:$I,0)),INDEX(Торг!$B:$B,MATCH($C271,Торг!$I:$I,0))),"")</f>
        <v/>
      </c>
      <c r="N271" s="132" t="str">
        <f t="shared" si="4"/>
        <v>ASP MENSAN CC260210</v>
      </c>
      <c r="O271" s="132" t="str">
        <f>IFERROR(IFERROR(INDEX(Кат!$B:$B,MATCH($N271,Кат!$I:$I,0)),INDEX(Торг!$B:$B,MATCH($N271,Торг!$I:$I,0))),"")</f>
        <v/>
      </c>
    </row>
    <row r="272" spans="1:15" outlineLevel="1">
      <c r="A272" t="s">
        <v>14907</v>
      </c>
      <c r="C272" s="191" t="s">
        <v>4466</v>
      </c>
      <c r="E272" t="s">
        <v>4676</v>
      </c>
      <c r="F272" t="s">
        <v>440</v>
      </c>
      <c r="G272" t="s">
        <v>399</v>
      </c>
      <c r="H272">
        <v>550</v>
      </c>
      <c r="J272" t="s">
        <v>22634</v>
      </c>
      <c r="K272" s="132" t="str">
        <f>IFERROR(IFERROR(INDEX(Кат!$O:$O,MATCH($C272,Кат!$I:$I,0)),INDEX(Торг!$L:$L,MATCH($C272,Торг!$I:$I,0))),"")</f>
        <v/>
      </c>
      <c r="L272" s="132" t="str">
        <f>IFERROR(IFERROR(INDEX(Кат!$A:$A,MATCH($C272,Кат!$I:$I,0)),INDEX(Торг!$A:$A,MATCH($C272,Торг!$I:$I,0))),"")</f>
        <v/>
      </c>
      <c r="M272" s="132" t="str">
        <f>IFERROR(IFERROR(INDEX(Кат!$B:$B,MATCH($C272,Кат!$I:$I,0)),INDEX(Торг!$B:$B,MATCH($C272,Торг!$I:$I,0))),"")</f>
        <v/>
      </c>
      <c r="N272" s="132" t="str">
        <f t="shared" si="4"/>
        <v>ASP MENSAN CC270207</v>
      </c>
      <c r="O272" s="132" t="str">
        <f>IFERROR(IFERROR(INDEX(Кат!$B:$B,MATCH($N272,Кат!$I:$I,0)),INDEX(Торг!$B:$B,MATCH($N272,Торг!$I:$I,0))),"")</f>
        <v/>
      </c>
    </row>
    <row r="273" spans="1:15" outlineLevel="1">
      <c r="A273" t="s">
        <v>29999</v>
      </c>
      <c r="C273" s="191"/>
      <c r="E273" t="s">
        <v>23719</v>
      </c>
      <c r="J273" t="s">
        <v>22634</v>
      </c>
      <c r="K273" s="132" t="str">
        <f>IFERROR(IFERROR(INDEX(Кат!$O:$O,MATCH($C273,Кат!$I:$I,0)),INDEX(Торг!$L:$L,MATCH($C273,Торг!$I:$I,0))),"")</f>
        <v/>
      </c>
      <c r="L273" s="132" t="str">
        <f>IFERROR(IFERROR(INDEX(Кат!$A:$A,MATCH($C273,Кат!$I:$I,0)),INDEX(Торг!$A:$A,MATCH($C273,Торг!$I:$I,0))),"")</f>
        <v/>
      </c>
      <c r="M273" s="132" t="str">
        <f>IFERROR(IFERROR(INDEX(Кат!$B:$B,MATCH($C273,Кат!$I:$I,0)),INDEX(Торг!$B:$B,MATCH($C273,Торг!$I:$I,0))),"")</f>
        <v/>
      </c>
      <c r="N273" s="132" t="str">
        <f t="shared" si="4"/>
        <v xml:space="preserve"> </v>
      </c>
      <c r="O273" s="132" t="str">
        <f>IFERROR(IFERROR(INDEX(Кат!$B:$B,MATCH($N273,Кат!$I:$I,0)),INDEX(Торг!$B:$B,MATCH($N273,Торг!$I:$I,0))),"")</f>
        <v/>
      </c>
    </row>
    <row r="274" spans="1:15" outlineLevel="1">
      <c r="A274" t="s">
        <v>30000</v>
      </c>
      <c r="C274" s="191" t="s">
        <v>30001</v>
      </c>
      <c r="E274" t="s">
        <v>30002</v>
      </c>
      <c r="F274" t="s">
        <v>440</v>
      </c>
      <c r="G274" t="s">
        <v>399</v>
      </c>
      <c r="H274">
        <v>1450</v>
      </c>
      <c r="J274" t="s">
        <v>22634</v>
      </c>
      <c r="K274" s="132" t="str">
        <f>IFERROR(IFERROR(INDEX(Кат!$O:$O,MATCH($C274,Кат!$I:$I,0)),INDEX(Торг!$L:$L,MATCH($C274,Торг!$I:$I,0))),"")</f>
        <v/>
      </c>
      <c r="L274" s="132" t="str">
        <f>IFERROR(IFERROR(INDEX(Кат!$A:$A,MATCH($C274,Кат!$I:$I,0)),INDEX(Торг!$A:$A,MATCH($C274,Торг!$I:$I,0))),"")</f>
        <v/>
      </c>
      <c r="M274" s="132" t="str">
        <f>IFERROR(IFERROR(INDEX(Кат!$B:$B,MATCH($C274,Кат!$I:$I,0)),INDEX(Торг!$B:$B,MATCH($C274,Торг!$I:$I,0))),"")</f>
        <v/>
      </c>
      <c r="N274" s="132" t="str">
        <f t="shared" si="4"/>
        <v>ASP MENSAN CV270222</v>
      </c>
      <c r="O274" s="132" t="str">
        <f>IFERROR(IFERROR(INDEX(Кат!$B:$B,MATCH($N274,Кат!$I:$I,0)),INDEX(Торг!$B:$B,MATCH($N274,Торг!$I:$I,0))),"")</f>
        <v/>
      </c>
    </row>
    <row r="275" spans="1:15" outlineLevel="1">
      <c r="A275" t="s">
        <v>23487</v>
      </c>
      <c r="C275" s="191"/>
      <c r="E275" t="s">
        <v>23488</v>
      </c>
      <c r="J275" t="s">
        <v>22634</v>
      </c>
      <c r="K275" s="132" t="str">
        <f>IFERROR(IFERROR(INDEX(Кат!$O:$O,MATCH($C275,Кат!$I:$I,0)),INDEX(Торг!$L:$L,MATCH($C275,Торг!$I:$I,0))),"")</f>
        <v/>
      </c>
      <c r="L275" s="132" t="str">
        <f>IFERROR(IFERROR(INDEX(Кат!$A:$A,MATCH($C275,Кат!$I:$I,0)),INDEX(Торг!$A:$A,MATCH($C275,Торг!$I:$I,0))),"")</f>
        <v/>
      </c>
      <c r="M275" s="132" t="str">
        <f>IFERROR(IFERROR(INDEX(Кат!$B:$B,MATCH($C275,Кат!$I:$I,0)),INDEX(Торг!$B:$B,MATCH($C275,Торг!$I:$I,0))),"")</f>
        <v/>
      </c>
      <c r="N275" s="132" t="str">
        <f t="shared" si="4"/>
        <v xml:space="preserve"> </v>
      </c>
      <c r="O275" s="132" t="str">
        <f>IFERROR(IFERROR(INDEX(Кат!$B:$B,MATCH($N275,Кат!$I:$I,0)),INDEX(Торг!$B:$B,MATCH($N275,Торг!$I:$I,0))),"")</f>
        <v/>
      </c>
    </row>
    <row r="276" spans="1:15" outlineLevel="1">
      <c r="A276" t="s">
        <v>14908</v>
      </c>
      <c r="C276" s="191" t="s">
        <v>4677</v>
      </c>
      <c r="E276" t="s">
        <v>4678</v>
      </c>
      <c r="F276" t="s">
        <v>469</v>
      </c>
      <c r="G276" t="s">
        <v>399</v>
      </c>
      <c r="H276">
        <v>900</v>
      </c>
      <c r="J276" t="s">
        <v>22634</v>
      </c>
      <c r="K276" s="132" t="str">
        <f>IFERROR(IFERROR(INDEX(Кат!$O:$O,MATCH($C276,Кат!$I:$I,0)),INDEX(Торг!$L:$L,MATCH($C276,Торг!$I:$I,0))),"")</f>
        <v/>
      </c>
      <c r="L276" s="132" t="str">
        <f>IFERROR(IFERROR(INDEX(Кат!$A:$A,MATCH($C276,Кат!$I:$I,0)),INDEX(Торг!$A:$A,MATCH($C276,Торг!$I:$I,0))),"")</f>
        <v/>
      </c>
      <c r="M276" s="132" t="str">
        <f>IFERROR(IFERROR(INDEX(Кат!$B:$B,MATCH($C276,Кат!$I:$I,0)),INDEX(Торг!$B:$B,MATCH($C276,Торг!$I:$I,0))),"")</f>
        <v/>
      </c>
      <c r="N276" s="132" t="str">
        <f t="shared" si="4"/>
        <v>ASVIC AS08-2915402</v>
      </c>
      <c r="O276" s="132" t="str">
        <f>IFERROR(IFERROR(INDEX(Кат!$B:$B,MATCH($N276,Кат!$I:$I,0)),INDEX(Торг!$B:$B,MATCH($N276,Торг!$I:$I,0))),"")</f>
        <v/>
      </c>
    </row>
    <row r="277" spans="1:15">
      <c r="A277" t="s">
        <v>14909</v>
      </c>
      <c r="C277" s="191" t="s">
        <v>4679</v>
      </c>
      <c r="E277" t="s">
        <v>4680</v>
      </c>
      <c r="F277" t="s">
        <v>469</v>
      </c>
      <c r="G277" t="s">
        <v>399</v>
      </c>
      <c r="H277">
        <v>900</v>
      </c>
      <c r="J277" t="s">
        <v>22634</v>
      </c>
      <c r="K277" s="132" t="str">
        <f>IFERROR(IFERROR(INDEX(Кат!$O:$O,MATCH($C277,Кат!$I:$I,0)),INDEX(Торг!$L:$L,MATCH($C277,Торг!$I:$I,0))),"")</f>
        <v/>
      </c>
      <c r="L277" s="132" t="str">
        <f>IFERROR(IFERROR(INDEX(Кат!$A:$A,MATCH($C277,Кат!$I:$I,0)),INDEX(Торг!$A:$A,MATCH($C277,Торг!$I:$I,0))),"")</f>
        <v/>
      </c>
      <c r="M277" s="132" t="str">
        <f>IFERROR(IFERROR(INDEX(Кат!$B:$B,MATCH($C277,Кат!$I:$I,0)),INDEX(Торг!$B:$B,MATCH($C277,Торг!$I:$I,0))),"")</f>
        <v/>
      </c>
      <c r="N277" s="132" t="str">
        <f t="shared" si="4"/>
        <v>ASVIC AS10-2915402</v>
      </c>
      <c r="O277" s="132" t="str">
        <f>IFERROR(IFERROR(INDEX(Кат!$B:$B,MATCH($N277,Кат!$I:$I,0)),INDEX(Торг!$B:$B,MATCH($N277,Торг!$I:$I,0))),"")</f>
        <v/>
      </c>
    </row>
    <row r="278" spans="1:15" outlineLevel="1">
      <c r="A278" t="s">
        <v>14910</v>
      </c>
      <c r="C278" s="191" t="s">
        <v>4681</v>
      </c>
      <c r="E278" t="s">
        <v>4682</v>
      </c>
      <c r="F278" t="s">
        <v>469</v>
      </c>
      <c r="G278" t="s">
        <v>399</v>
      </c>
      <c r="H278">
        <v>900</v>
      </c>
      <c r="J278" t="s">
        <v>22634</v>
      </c>
      <c r="K278" s="132" t="str">
        <f>IFERROR(IFERROR(INDEX(Кат!$O:$O,MATCH($C278,Кат!$I:$I,0)),INDEX(Торг!$L:$L,MATCH($C278,Торг!$I:$I,0))),"")</f>
        <v/>
      </c>
      <c r="L278" s="132" t="str">
        <f>IFERROR(IFERROR(INDEX(Кат!$A:$A,MATCH($C278,Кат!$I:$I,0)),INDEX(Торг!$A:$A,MATCH($C278,Торг!$I:$I,0))),"")</f>
        <v/>
      </c>
      <c r="M278" s="132" t="str">
        <f>IFERROR(IFERROR(INDEX(Кат!$B:$B,MATCH($C278,Кат!$I:$I,0)),INDEX(Торг!$B:$B,MATCH($C278,Торг!$I:$I,0))),"")</f>
        <v/>
      </c>
      <c r="N278" s="132" t="str">
        <f t="shared" si="4"/>
        <v>ASVIC AS70-2915402</v>
      </c>
      <c r="O278" s="132" t="str">
        <f>IFERROR(IFERROR(INDEX(Кат!$B:$B,MATCH($N278,Кат!$I:$I,0)),INDEX(Торг!$B:$B,MATCH($N278,Торг!$I:$I,0))),"")</f>
        <v/>
      </c>
    </row>
    <row r="279" spans="1:15" outlineLevel="1">
      <c r="A279" t="s">
        <v>14911</v>
      </c>
      <c r="C279" s="191" t="s">
        <v>4683</v>
      </c>
      <c r="E279" t="s">
        <v>13976</v>
      </c>
      <c r="F279" t="s">
        <v>469</v>
      </c>
      <c r="G279" t="s">
        <v>399</v>
      </c>
      <c r="H279">
        <v>900</v>
      </c>
      <c r="J279" t="s">
        <v>22634</v>
      </c>
      <c r="K279" s="132" t="str">
        <f>IFERROR(IFERROR(INDEX(Кат!$O:$O,MATCH($C279,Кат!$I:$I,0)),INDEX(Торг!$L:$L,MATCH($C279,Торг!$I:$I,0))),"")</f>
        <v/>
      </c>
      <c r="L279" s="132" t="str">
        <f>IFERROR(IFERROR(INDEX(Кат!$A:$A,MATCH($C279,Кат!$I:$I,0)),INDEX(Торг!$A:$A,MATCH($C279,Торг!$I:$I,0))),"")</f>
        <v/>
      </c>
      <c r="M279" s="132" t="str">
        <f>IFERROR(IFERROR(INDEX(Кат!$B:$B,MATCH($C279,Кат!$I:$I,0)),INDEX(Торг!$B:$B,MATCH($C279,Торг!$I:$I,0))),"")</f>
        <v/>
      </c>
      <c r="N279" s="132" t="str">
        <f t="shared" si="4"/>
        <v>ASVIC AS90-2915402</v>
      </c>
      <c r="O279" s="132" t="str">
        <f>IFERROR(IFERROR(INDEX(Кат!$B:$B,MATCH($N279,Кат!$I:$I,0)),INDEX(Торг!$B:$B,MATCH($N279,Торг!$I:$I,0))),"")</f>
        <v/>
      </c>
    </row>
    <row r="280" spans="1:15">
      <c r="A280" t="s">
        <v>14912</v>
      </c>
      <c r="C280" s="191" t="s">
        <v>4684</v>
      </c>
      <c r="E280" t="s">
        <v>4685</v>
      </c>
      <c r="F280" t="s">
        <v>469</v>
      </c>
      <c r="G280" t="s">
        <v>399</v>
      </c>
      <c r="H280">
        <v>1650</v>
      </c>
      <c r="J280" t="s">
        <v>22634</v>
      </c>
      <c r="K280" s="132" t="str">
        <f>IFERROR(IFERROR(INDEX(Кат!$O:$O,MATCH($C280,Кат!$I:$I,0)),INDEX(Торг!$L:$L,MATCH($C280,Торг!$I:$I,0))),"")</f>
        <v/>
      </c>
      <c r="L280" s="132" t="str">
        <f>IFERROR(IFERROR(INDEX(Кат!$A:$A,MATCH($C280,Кат!$I:$I,0)),INDEX(Торг!$A:$A,MATCH($C280,Торг!$I:$I,0))),"")</f>
        <v/>
      </c>
      <c r="M280" s="132" t="str">
        <f>IFERROR(IFERROR(INDEX(Кат!$B:$B,MATCH($C280,Кат!$I:$I,0)),INDEX(Торг!$B:$B,MATCH($C280,Торг!$I:$I,0))),"")</f>
        <v/>
      </c>
      <c r="N280" s="132" t="str">
        <f t="shared" si="4"/>
        <v>ASVIC AS19-2905403</v>
      </c>
      <c r="O280" s="132" t="str">
        <f>IFERROR(IFERROR(INDEX(Кат!$B:$B,MATCH($N280,Кат!$I:$I,0)),INDEX(Торг!$B:$B,MATCH($N280,Торг!$I:$I,0))),"")</f>
        <v/>
      </c>
    </row>
    <row r="281" spans="1:15" outlineLevel="1">
      <c r="A281" t="s">
        <v>14913</v>
      </c>
      <c r="C281" s="191" t="s">
        <v>4686</v>
      </c>
      <c r="E281" t="s">
        <v>4687</v>
      </c>
      <c r="F281" t="s">
        <v>469</v>
      </c>
      <c r="G281" t="s">
        <v>399</v>
      </c>
      <c r="H281">
        <v>1650</v>
      </c>
      <c r="J281" t="s">
        <v>22634</v>
      </c>
      <c r="K281" s="132" t="str">
        <f>IFERROR(IFERROR(INDEX(Кат!$O:$O,MATCH($C281,Кат!$I:$I,0)),INDEX(Торг!$L:$L,MATCH($C281,Торг!$I:$I,0))),"")</f>
        <v/>
      </c>
      <c r="L281" s="132" t="str">
        <f>IFERROR(IFERROR(INDEX(Кат!$A:$A,MATCH($C281,Кат!$I:$I,0)),INDEX(Торг!$A:$A,MATCH($C281,Торг!$I:$I,0))),"")</f>
        <v/>
      </c>
      <c r="M281" s="132" t="str">
        <f>IFERROR(IFERROR(INDEX(Кат!$B:$B,MATCH($C281,Кат!$I:$I,0)),INDEX(Торг!$B:$B,MATCH($C281,Торг!$I:$I,0))),"")</f>
        <v/>
      </c>
      <c r="N281" s="132" t="str">
        <f t="shared" si="4"/>
        <v>ASVIC AS08-2905403</v>
      </c>
      <c r="O281" s="132" t="str">
        <f>IFERROR(IFERROR(INDEX(Кат!$B:$B,MATCH($N281,Кат!$I:$I,0)),INDEX(Торг!$B:$B,MATCH($N281,Торг!$I:$I,0))),"")</f>
        <v/>
      </c>
    </row>
    <row r="282" spans="1:15">
      <c r="A282" t="s">
        <v>14914</v>
      </c>
      <c r="C282" s="191" t="s">
        <v>467</v>
      </c>
      <c r="E282" t="s">
        <v>468</v>
      </c>
      <c r="F282" t="s">
        <v>469</v>
      </c>
      <c r="G282" t="s">
        <v>399</v>
      </c>
      <c r="H282">
        <v>1650</v>
      </c>
      <c r="J282" t="s">
        <v>22634</v>
      </c>
      <c r="K282" s="132" t="str">
        <f>IFERROR(IFERROR(INDEX(Кат!$O:$O,MATCH($C282,Кат!$I:$I,0)),INDEX(Торг!$L:$L,MATCH($C282,Торг!$I:$I,0))),"")</f>
        <v/>
      </c>
      <c r="L282" s="132" t="str">
        <f>IFERROR(IFERROR(INDEX(Кат!$A:$A,MATCH($C282,Кат!$I:$I,0)),INDEX(Торг!$A:$A,MATCH($C282,Торг!$I:$I,0))),"")</f>
        <v/>
      </c>
      <c r="M282" s="132" t="str">
        <f>IFERROR(IFERROR(INDEX(Кат!$B:$B,MATCH($C282,Кат!$I:$I,0)),INDEX(Торг!$B:$B,MATCH($C282,Торг!$I:$I,0))),"")</f>
        <v/>
      </c>
      <c r="N282" s="132" t="str">
        <f t="shared" si="4"/>
        <v>ASVIC AS10-2905403</v>
      </c>
      <c r="O282" s="132" t="str">
        <f>IFERROR(IFERROR(INDEX(Кат!$B:$B,MATCH($N282,Кат!$I:$I,0)),INDEX(Торг!$B:$B,MATCH($N282,Торг!$I:$I,0))),"")</f>
        <v/>
      </c>
    </row>
    <row r="283" spans="1:15" outlineLevel="1">
      <c r="A283" t="s">
        <v>14915</v>
      </c>
      <c r="C283" s="191" t="s">
        <v>4688</v>
      </c>
      <c r="E283" t="s">
        <v>4689</v>
      </c>
      <c r="F283" t="s">
        <v>469</v>
      </c>
      <c r="G283" t="s">
        <v>399</v>
      </c>
      <c r="H283">
        <v>1650</v>
      </c>
      <c r="J283" t="s">
        <v>22634</v>
      </c>
      <c r="K283" s="132" t="str">
        <f>IFERROR(IFERROR(INDEX(Кат!$O:$O,MATCH($C283,Кат!$I:$I,0)),INDEX(Торг!$L:$L,MATCH($C283,Торг!$I:$I,0))),"")</f>
        <v/>
      </c>
      <c r="L283" s="132" t="str">
        <f>IFERROR(IFERROR(INDEX(Кат!$A:$A,MATCH($C283,Кат!$I:$I,0)),INDEX(Торг!$A:$A,MATCH($C283,Торг!$I:$I,0))),"")</f>
        <v/>
      </c>
      <c r="M283" s="132" t="str">
        <f>IFERROR(IFERROR(INDEX(Кат!$B:$B,MATCH($C283,Кат!$I:$I,0)),INDEX(Торг!$B:$B,MATCH($C283,Торг!$I:$I,0))),"")</f>
        <v/>
      </c>
      <c r="N283" s="132" t="str">
        <f t="shared" si="4"/>
        <v>ASVIC AS70-2905403</v>
      </c>
      <c r="O283" s="132" t="str">
        <f>IFERROR(IFERROR(INDEX(Кат!$B:$B,MATCH($N283,Кат!$I:$I,0)),INDEX(Торг!$B:$B,MATCH($N283,Торг!$I:$I,0))),"")</f>
        <v/>
      </c>
    </row>
    <row r="284" spans="1:15">
      <c r="A284" t="s">
        <v>14916</v>
      </c>
      <c r="C284" s="191" t="s">
        <v>4690</v>
      </c>
      <c r="E284" t="s">
        <v>4691</v>
      </c>
      <c r="F284" t="s">
        <v>469</v>
      </c>
      <c r="G284" t="s">
        <v>399</v>
      </c>
      <c r="H284">
        <v>1650</v>
      </c>
      <c r="J284" t="s">
        <v>22634</v>
      </c>
      <c r="K284" s="132" t="str">
        <f>IFERROR(IFERROR(INDEX(Кат!$O:$O,MATCH($C284,Кат!$I:$I,0)),INDEX(Торг!$L:$L,MATCH($C284,Торг!$I:$I,0))),"")</f>
        <v/>
      </c>
      <c r="L284" s="132" t="str">
        <f>IFERROR(IFERROR(INDEX(Кат!$A:$A,MATCH($C284,Кат!$I:$I,0)),INDEX(Торг!$A:$A,MATCH($C284,Торг!$I:$I,0))),"")</f>
        <v/>
      </c>
      <c r="M284" s="132" t="str">
        <f>IFERROR(IFERROR(INDEX(Кат!$B:$B,MATCH($C284,Кат!$I:$I,0)),INDEX(Торг!$B:$B,MATCH($C284,Торг!$I:$I,0))),"")</f>
        <v/>
      </c>
      <c r="N284" s="132" t="str">
        <f t="shared" si="4"/>
        <v>ASVIC AS90-2905403</v>
      </c>
      <c r="O284" s="132" t="str">
        <f>IFERROR(IFERROR(INDEX(Кат!$B:$B,MATCH($N284,Кат!$I:$I,0)),INDEX(Торг!$B:$B,MATCH($N284,Торг!$I:$I,0))),"")</f>
        <v/>
      </c>
    </row>
    <row r="285" spans="1:15" outlineLevel="1">
      <c r="A285" t="s">
        <v>14917</v>
      </c>
      <c r="C285" s="191" t="s">
        <v>4692</v>
      </c>
      <c r="E285" t="s">
        <v>4693</v>
      </c>
      <c r="F285" t="s">
        <v>469</v>
      </c>
      <c r="G285" t="s">
        <v>399</v>
      </c>
      <c r="H285">
        <v>1650</v>
      </c>
      <c r="J285" t="s">
        <v>22634</v>
      </c>
      <c r="K285" s="132" t="str">
        <f>IFERROR(IFERROR(INDEX(Кат!$O:$O,MATCH($C285,Кат!$I:$I,0)),INDEX(Торг!$L:$L,MATCH($C285,Торг!$I:$I,0))),"")</f>
        <v/>
      </c>
      <c r="L285" s="132" t="str">
        <f>IFERROR(IFERROR(INDEX(Кат!$A:$A,MATCH($C285,Кат!$I:$I,0)),INDEX(Торг!$A:$A,MATCH($C285,Торг!$I:$I,0))),"")</f>
        <v/>
      </c>
      <c r="M285" s="132" t="str">
        <f>IFERROR(IFERROR(INDEX(Кат!$B:$B,MATCH($C285,Кат!$I:$I,0)),INDEX(Торг!$B:$B,MATCH($C285,Торг!$I:$I,0))),"")</f>
        <v/>
      </c>
      <c r="N285" s="132" t="str">
        <f t="shared" si="4"/>
        <v>ASVIC AS19-2905402</v>
      </c>
      <c r="O285" s="132" t="str">
        <f>IFERROR(IFERROR(INDEX(Кат!$B:$B,MATCH($N285,Кат!$I:$I,0)),INDEX(Торг!$B:$B,MATCH($N285,Торг!$I:$I,0))),"")</f>
        <v/>
      </c>
    </row>
    <row r="286" spans="1:15">
      <c r="A286" t="s">
        <v>14918</v>
      </c>
      <c r="C286" s="191" t="s">
        <v>4694</v>
      </c>
      <c r="E286" t="s">
        <v>4695</v>
      </c>
      <c r="F286" t="s">
        <v>469</v>
      </c>
      <c r="G286" t="s">
        <v>399</v>
      </c>
      <c r="H286">
        <v>1650</v>
      </c>
      <c r="J286" t="s">
        <v>22634</v>
      </c>
      <c r="K286" s="132" t="str">
        <f>IFERROR(IFERROR(INDEX(Кат!$O:$O,MATCH($C286,Кат!$I:$I,0)),INDEX(Торг!$L:$L,MATCH($C286,Торг!$I:$I,0))),"")</f>
        <v/>
      </c>
      <c r="L286" s="132" t="str">
        <f>IFERROR(IFERROR(INDEX(Кат!$A:$A,MATCH($C286,Кат!$I:$I,0)),INDEX(Торг!$A:$A,MATCH($C286,Торг!$I:$I,0))),"")</f>
        <v/>
      </c>
      <c r="M286" s="132" t="str">
        <f>IFERROR(IFERROR(INDEX(Кат!$B:$B,MATCH($C286,Кат!$I:$I,0)),INDEX(Торг!$B:$B,MATCH($C286,Торг!$I:$I,0))),"")</f>
        <v/>
      </c>
      <c r="N286" s="132" t="str">
        <f t="shared" si="4"/>
        <v>ASVIC AS08-2905402</v>
      </c>
      <c r="O286" s="132" t="str">
        <f>IFERROR(IFERROR(INDEX(Кат!$B:$B,MATCH($N286,Кат!$I:$I,0)),INDEX(Торг!$B:$B,MATCH($N286,Торг!$I:$I,0))),"")</f>
        <v/>
      </c>
    </row>
    <row r="287" spans="1:15" outlineLevel="1">
      <c r="A287" t="s">
        <v>14919</v>
      </c>
      <c r="C287" s="191" t="s">
        <v>470</v>
      </c>
      <c r="E287" t="s">
        <v>471</v>
      </c>
      <c r="F287" t="s">
        <v>469</v>
      </c>
      <c r="G287" t="s">
        <v>399</v>
      </c>
      <c r="H287">
        <v>1650</v>
      </c>
      <c r="J287" t="s">
        <v>22634</v>
      </c>
      <c r="K287" s="132" t="str">
        <f>IFERROR(IFERROR(INDEX(Кат!$O:$O,MATCH($C287,Кат!$I:$I,0)),INDEX(Торг!$L:$L,MATCH($C287,Торг!$I:$I,0))),"")</f>
        <v/>
      </c>
      <c r="L287" s="132" t="str">
        <f>IFERROR(IFERROR(INDEX(Кат!$A:$A,MATCH($C287,Кат!$I:$I,0)),INDEX(Торг!$A:$A,MATCH($C287,Торг!$I:$I,0))),"")</f>
        <v/>
      </c>
      <c r="M287" s="132" t="str">
        <f>IFERROR(IFERROR(INDEX(Кат!$B:$B,MATCH($C287,Кат!$I:$I,0)),INDEX(Торг!$B:$B,MATCH($C287,Торг!$I:$I,0))),"")</f>
        <v/>
      </c>
      <c r="N287" s="132" t="str">
        <f t="shared" si="4"/>
        <v>ASVIC AS10-2905402</v>
      </c>
      <c r="O287" s="132" t="str">
        <f>IFERROR(IFERROR(INDEX(Кат!$B:$B,MATCH($N287,Кат!$I:$I,0)),INDEX(Торг!$B:$B,MATCH($N287,Торг!$I:$I,0))),"")</f>
        <v/>
      </c>
    </row>
    <row r="288" spans="1:15" outlineLevel="1">
      <c r="A288" t="s">
        <v>14920</v>
      </c>
      <c r="C288" s="191" t="s">
        <v>4696</v>
      </c>
      <c r="E288" t="s">
        <v>4697</v>
      </c>
      <c r="F288" t="s">
        <v>469</v>
      </c>
      <c r="G288" t="s">
        <v>399</v>
      </c>
      <c r="H288">
        <v>1650</v>
      </c>
      <c r="J288" t="s">
        <v>22634</v>
      </c>
      <c r="K288" s="132" t="str">
        <f>IFERROR(IFERROR(INDEX(Кат!$O:$O,MATCH($C288,Кат!$I:$I,0)),INDEX(Торг!$L:$L,MATCH($C288,Торг!$I:$I,0))),"")</f>
        <v/>
      </c>
      <c r="L288" s="132" t="str">
        <f>IFERROR(IFERROR(INDEX(Кат!$A:$A,MATCH($C288,Кат!$I:$I,0)),INDEX(Торг!$A:$A,MATCH($C288,Торг!$I:$I,0))),"")</f>
        <v/>
      </c>
      <c r="M288" s="132" t="str">
        <f>IFERROR(IFERROR(INDEX(Кат!$B:$B,MATCH($C288,Кат!$I:$I,0)),INDEX(Торг!$B:$B,MATCH($C288,Торг!$I:$I,0))),"")</f>
        <v/>
      </c>
      <c r="N288" s="132" t="str">
        <f t="shared" si="4"/>
        <v>ASVIC AS70-2905402</v>
      </c>
      <c r="O288" s="132" t="str">
        <f>IFERROR(IFERROR(INDEX(Кат!$B:$B,MATCH($N288,Кат!$I:$I,0)),INDEX(Торг!$B:$B,MATCH($N288,Торг!$I:$I,0))),"")</f>
        <v/>
      </c>
    </row>
    <row r="289" spans="1:15" outlineLevel="1">
      <c r="A289" t="s">
        <v>14921</v>
      </c>
      <c r="C289" s="191" t="s">
        <v>4698</v>
      </c>
      <c r="E289" t="s">
        <v>4699</v>
      </c>
      <c r="F289" t="s">
        <v>469</v>
      </c>
      <c r="G289" t="s">
        <v>399</v>
      </c>
      <c r="H289">
        <v>1650</v>
      </c>
      <c r="J289" t="s">
        <v>22634</v>
      </c>
      <c r="K289" s="132" t="str">
        <f>IFERROR(IFERROR(INDEX(Кат!$O:$O,MATCH($C289,Кат!$I:$I,0)),INDEX(Торг!$L:$L,MATCH($C289,Торг!$I:$I,0))),"")</f>
        <v/>
      </c>
      <c r="L289" s="132" t="str">
        <f>IFERROR(IFERROR(INDEX(Кат!$A:$A,MATCH($C289,Кат!$I:$I,0)),INDEX(Торг!$A:$A,MATCH($C289,Торг!$I:$I,0))),"")</f>
        <v/>
      </c>
      <c r="M289" s="132" t="str">
        <f>IFERROR(IFERROR(INDEX(Кат!$B:$B,MATCH($C289,Кат!$I:$I,0)),INDEX(Торг!$B:$B,MATCH($C289,Торг!$I:$I,0))),"")</f>
        <v/>
      </c>
      <c r="N289" s="132" t="str">
        <f t="shared" si="4"/>
        <v>ASVIC AS90-2905402</v>
      </c>
      <c r="O289" s="132" t="str">
        <f>IFERROR(IFERROR(INDEX(Кат!$B:$B,MATCH($N289,Кат!$I:$I,0)),INDEX(Торг!$B:$B,MATCH($N289,Торг!$I:$I,0))),"")</f>
        <v/>
      </c>
    </row>
    <row r="290" spans="1:15">
      <c r="A290" t="s">
        <v>23489</v>
      </c>
      <c r="C290" s="191"/>
      <c r="E290" t="s">
        <v>23490</v>
      </c>
      <c r="J290" t="s">
        <v>22634</v>
      </c>
      <c r="K290" s="132" t="str">
        <f>IFERROR(IFERROR(INDEX(Кат!$O:$O,MATCH($C290,Кат!$I:$I,0)),INDEX(Торг!$L:$L,MATCH($C290,Торг!$I:$I,0))),"")</f>
        <v/>
      </c>
      <c r="L290" s="132" t="str">
        <f>IFERROR(IFERROR(INDEX(Кат!$A:$A,MATCH($C290,Кат!$I:$I,0)),INDEX(Торг!$A:$A,MATCH($C290,Торг!$I:$I,0))),"")</f>
        <v/>
      </c>
      <c r="M290" s="132" t="str">
        <f>IFERROR(IFERROR(INDEX(Кат!$B:$B,MATCH($C290,Кат!$I:$I,0)),INDEX(Торг!$B:$B,MATCH($C290,Торг!$I:$I,0))),"")</f>
        <v/>
      </c>
      <c r="N290" s="132" t="str">
        <f t="shared" si="4"/>
        <v xml:space="preserve"> </v>
      </c>
      <c r="O290" s="132" t="str">
        <f>IFERROR(IFERROR(INDEX(Кат!$B:$B,MATCH($N290,Кат!$I:$I,0)),INDEX(Торг!$B:$B,MATCH($N290,Торг!$I:$I,0))),"")</f>
        <v/>
      </c>
    </row>
    <row r="291" spans="1:15" outlineLevel="1">
      <c r="A291" t="s">
        <v>14922</v>
      </c>
      <c r="C291" s="191" t="s">
        <v>40</v>
      </c>
      <c r="E291" t="s">
        <v>4700</v>
      </c>
      <c r="F291" t="s">
        <v>4701</v>
      </c>
      <c r="G291" t="s">
        <v>399</v>
      </c>
      <c r="H291">
        <v>3550</v>
      </c>
      <c r="J291" t="s">
        <v>22634</v>
      </c>
      <c r="K291" s="132" t="str">
        <f>IFERROR(IFERROR(INDEX(Кат!$O:$O,MATCH($C291,Кат!$I:$I,0)),INDEX(Торг!$L:$L,MATCH($C291,Торг!$I:$I,0))),"")</f>
        <v/>
      </c>
      <c r="L291" s="132" t="str">
        <f>IFERROR(IFERROR(INDEX(Кат!$A:$A,MATCH($C291,Кат!$I:$I,0)),INDEX(Торг!$A:$A,MATCH($C291,Торг!$I:$I,0))),"")</f>
        <v/>
      </c>
      <c r="M291" s="132" t="str">
        <f>IFERROR(IFERROR(INDEX(Кат!$B:$B,MATCH($C291,Кат!$I:$I,0)),INDEX(Торг!$B:$B,MATCH($C291,Торг!$I:$I,0))),"")</f>
        <v/>
      </c>
      <c r="N291" s="132" t="str">
        <f t="shared" si="4"/>
        <v>ATE 24.2120-0803.3</v>
      </c>
      <c r="O291" s="132" t="str">
        <f>IFERROR(IFERROR(INDEX(Кат!$B:$B,MATCH($N291,Кат!$I:$I,0)),INDEX(Торг!$B:$B,MATCH($N291,Торг!$I:$I,0))),"")</f>
        <v/>
      </c>
    </row>
    <row r="292" spans="1:15" outlineLevel="1">
      <c r="A292" t="s">
        <v>14923</v>
      </c>
      <c r="C292" s="191" t="s">
        <v>4702</v>
      </c>
      <c r="E292" t="s">
        <v>4703</v>
      </c>
      <c r="F292" t="s">
        <v>4701</v>
      </c>
      <c r="G292" t="s">
        <v>375</v>
      </c>
      <c r="H292">
        <v>3450</v>
      </c>
      <c r="J292" t="s">
        <v>22634</v>
      </c>
      <c r="K292" s="132" t="str">
        <f>IFERROR(IFERROR(INDEX(Кат!$O:$O,MATCH($C292,Кат!$I:$I,0)),INDEX(Торг!$L:$L,MATCH($C292,Торг!$I:$I,0))),"")</f>
        <v/>
      </c>
      <c r="L292" s="132" t="str">
        <f>IFERROR(IFERROR(INDEX(Кат!$A:$A,MATCH($C292,Кат!$I:$I,0)),INDEX(Торг!$A:$A,MATCH($C292,Торг!$I:$I,0))),"")</f>
        <v/>
      </c>
      <c r="M292" s="132" t="str">
        <f>IFERROR(IFERROR(INDEX(Кат!$B:$B,MATCH($C292,Кат!$I:$I,0)),INDEX(Торг!$B:$B,MATCH($C292,Торг!$I:$I,0))),"")</f>
        <v/>
      </c>
      <c r="N292" s="132" t="str">
        <f t="shared" si="4"/>
        <v>ATE 13.0460-2949.2</v>
      </c>
      <c r="O292" s="132" t="str">
        <f>IFERROR(IFERROR(INDEX(Кат!$B:$B,MATCH($N292,Кат!$I:$I,0)),INDEX(Торг!$B:$B,MATCH($N292,Торг!$I:$I,0))),"")</f>
        <v/>
      </c>
    </row>
    <row r="293" spans="1:15" outlineLevel="1">
      <c r="A293" t="s">
        <v>14924</v>
      </c>
      <c r="C293" s="191" t="s">
        <v>4443</v>
      </c>
      <c r="E293" t="s">
        <v>27331</v>
      </c>
      <c r="F293" t="s">
        <v>4701</v>
      </c>
      <c r="G293" t="s">
        <v>399</v>
      </c>
      <c r="H293">
        <v>1400</v>
      </c>
      <c r="J293" t="s">
        <v>22634</v>
      </c>
      <c r="K293" s="132" t="str">
        <f>IFERROR(IFERROR(INDEX(Кат!$O:$O,MATCH($C293,Кат!$I:$I,0)),INDEX(Торг!$L:$L,MATCH($C293,Торг!$I:$I,0))),"")</f>
        <v/>
      </c>
      <c r="L293" s="132" t="str">
        <f>IFERROR(IFERROR(INDEX(Кат!$A:$A,MATCH($C293,Кат!$I:$I,0)),INDEX(Торг!$A:$A,MATCH($C293,Торг!$I:$I,0))),"")</f>
        <v/>
      </c>
      <c r="M293" s="132" t="str">
        <f>IFERROR(IFERROR(INDEX(Кат!$B:$B,MATCH($C293,Кат!$I:$I,0)),INDEX(Торг!$B:$B,MATCH($C293,Торг!$I:$I,0))),"")</f>
        <v/>
      </c>
      <c r="N293" s="132" t="str">
        <f t="shared" si="4"/>
        <v>ATE 24.3220-1103.3</v>
      </c>
      <c r="O293" s="132" t="str">
        <f>IFERROR(IFERROR(INDEX(Кат!$B:$B,MATCH($N293,Кат!$I:$I,0)),INDEX(Торг!$B:$B,MATCH($N293,Торг!$I:$I,0))),"")</f>
        <v/>
      </c>
    </row>
    <row r="294" spans="1:15" outlineLevel="1">
      <c r="A294" t="s">
        <v>14925</v>
      </c>
      <c r="C294" s="191" t="s">
        <v>330</v>
      </c>
      <c r="E294" t="s">
        <v>4704</v>
      </c>
      <c r="F294" t="s">
        <v>4701</v>
      </c>
      <c r="G294" t="s">
        <v>375</v>
      </c>
      <c r="H294">
        <v>1900</v>
      </c>
      <c r="J294" t="s">
        <v>22634</v>
      </c>
      <c r="K294" s="132" t="str">
        <f>IFERROR(IFERROR(INDEX(Кат!$O:$O,MATCH($C294,Кат!$I:$I,0)),INDEX(Торг!$L:$L,MATCH($C294,Торг!$I:$I,0))),"")</f>
        <v/>
      </c>
      <c r="L294" s="132" t="str">
        <f>IFERROR(IFERROR(INDEX(Кат!$A:$A,MATCH($C294,Кат!$I:$I,0)),INDEX(Торг!$A:$A,MATCH($C294,Торг!$I:$I,0))),"")</f>
        <v/>
      </c>
      <c r="M294" s="132" t="str">
        <f>IFERROR(IFERROR(INDEX(Кат!$B:$B,MATCH($C294,Кат!$I:$I,0)),INDEX(Торг!$B:$B,MATCH($C294,Торг!$I:$I,0))),"")</f>
        <v/>
      </c>
      <c r="N294" s="132" t="str">
        <f t="shared" si="4"/>
        <v>ATE 13.0460-2965.2</v>
      </c>
      <c r="O294" s="132" t="str">
        <f>IFERROR(IFERROR(INDEX(Кат!$B:$B,MATCH($N294,Кат!$I:$I,0)),INDEX(Торг!$B:$B,MATCH($N294,Торг!$I:$I,0))),"")</f>
        <v/>
      </c>
    </row>
    <row r="295" spans="1:15" outlineLevel="1">
      <c r="A295" t="s">
        <v>14926</v>
      </c>
      <c r="C295" s="191" t="s">
        <v>4705</v>
      </c>
      <c r="E295" t="s">
        <v>4706</v>
      </c>
      <c r="F295" t="s">
        <v>4701</v>
      </c>
      <c r="G295" t="s">
        <v>375</v>
      </c>
      <c r="H295">
        <v>2900</v>
      </c>
      <c r="J295" t="s">
        <v>22634</v>
      </c>
      <c r="K295" s="132" t="str">
        <f>IFERROR(IFERROR(INDEX(Кат!$O:$O,MATCH($C295,Кат!$I:$I,0)),INDEX(Торг!$L:$L,MATCH($C295,Торг!$I:$I,0))),"")</f>
        <v/>
      </c>
      <c r="L295" s="132" t="str">
        <f>IFERROR(IFERROR(INDEX(Кат!$A:$A,MATCH($C295,Кат!$I:$I,0)),INDEX(Торг!$A:$A,MATCH($C295,Торг!$I:$I,0))),"")</f>
        <v/>
      </c>
      <c r="M295" s="132" t="str">
        <f>IFERROR(IFERROR(INDEX(Кат!$B:$B,MATCH($C295,Кат!$I:$I,0)),INDEX(Торг!$B:$B,MATCH($C295,Торг!$I:$I,0))),"")</f>
        <v/>
      </c>
      <c r="N295" s="132" t="str">
        <f t="shared" si="4"/>
        <v>ATE 13.0460-8006.2</v>
      </c>
      <c r="O295" s="132" t="str">
        <f>IFERROR(IFERROR(INDEX(Кат!$B:$B,MATCH($N295,Кат!$I:$I,0)),INDEX(Торг!$B:$B,MATCH($N295,Торг!$I:$I,0))),"")</f>
        <v/>
      </c>
    </row>
    <row r="296" spans="1:15" outlineLevel="1">
      <c r="A296" t="s">
        <v>14927</v>
      </c>
      <c r="C296" s="191" t="s">
        <v>4707</v>
      </c>
      <c r="E296" t="s">
        <v>4708</v>
      </c>
      <c r="F296" t="s">
        <v>4701</v>
      </c>
      <c r="G296" t="s">
        <v>375</v>
      </c>
      <c r="H296">
        <v>6500</v>
      </c>
      <c r="J296" t="s">
        <v>22634</v>
      </c>
      <c r="K296" s="132" t="str">
        <f>IFERROR(IFERROR(INDEX(Кат!$O:$O,MATCH($C296,Кат!$I:$I,0)),INDEX(Торг!$L:$L,MATCH($C296,Торг!$I:$I,0))),"")</f>
        <v/>
      </c>
      <c r="L296" s="132" t="str">
        <f>IFERROR(IFERROR(INDEX(Кат!$A:$A,MATCH($C296,Кат!$I:$I,0)),INDEX(Торг!$A:$A,MATCH($C296,Торг!$I:$I,0))),"")</f>
        <v/>
      </c>
      <c r="M296" s="132" t="str">
        <f>IFERROR(IFERROR(INDEX(Кат!$B:$B,MATCH($C296,Кат!$I:$I,0)),INDEX(Торг!$B:$B,MATCH($C296,Торг!$I:$I,0))),"")</f>
        <v/>
      </c>
      <c r="N296" s="132" t="str">
        <f t="shared" si="4"/>
        <v>ATE 13.0460-2709.2</v>
      </c>
      <c r="O296" s="132" t="str">
        <f>IFERROR(IFERROR(INDEX(Кат!$B:$B,MATCH($N296,Кат!$I:$I,0)),INDEX(Торг!$B:$B,MATCH($N296,Торг!$I:$I,0))),"")</f>
        <v/>
      </c>
    </row>
    <row r="297" spans="1:15" outlineLevel="1">
      <c r="A297" t="s">
        <v>14928</v>
      </c>
      <c r="C297" s="191" t="s">
        <v>320</v>
      </c>
      <c r="E297" t="s">
        <v>4709</v>
      </c>
      <c r="F297" t="s">
        <v>4701</v>
      </c>
      <c r="G297" t="s">
        <v>375</v>
      </c>
      <c r="H297">
        <v>5750</v>
      </c>
      <c r="J297" t="s">
        <v>22634</v>
      </c>
      <c r="K297" s="132" t="str">
        <f>IFERROR(IFERROR(INDEX(Кат!$O:$O,MATCH($C297,Кат!$I:$I,0)),INDEX(Торг!$L:$L,MATCH($C297,Торг!$I:$I,0))),"")</f>
        <v>шпак</v>
      </c>
      <c r="L297" s="132">
        <f>IFERROR(IFERROR(INDEX(Кат!$A:$A,MATCH($C297,Кат!$I:$I,0)),INDEX(Торг!$A:$A,MATCH($C297,Торг!$I:$I,0))),"")</f>
        <v>144180</v>
      </c>
      <c r="M297" s="132">
        <f>IFERROR(IFERROR(INDEX(Кат!$B:$B,MATCH($C297,Кат!$I:$I,0)),INDEX(Торг!$B:$B,MATCH($C297,Торг!$I:$I,0))),"")</f>
        <v>21696</v>
      </c>
      <c r="N297" s="132" t="str">
        <f t="shared" si="4"/>
        <v>ATE 24.0111-0115.1</v>
      </c>
      <c r="O297" s="132" t="str">
        <f>IFERROR(IFERROR(INDEX(Кат!$B:$B,MATCH($N297,Кат!$I:$I,0)),INDEX(Торг!$B:$B,MATCH($N297,Торг!$I:$I,0))),"")</f>
        <v/>
      </c>
    </row>
    <row r="298" spans="1:15" outlineLevel="1">
      <c r="A298" t="s">
        <v>14929</v>
      </c>
      <c r="C298" s="191" t="s">
        <v>4710</v>
      </c>
      <c r="E298" t="s">
        <v>4711</v>
      </c>
      <c r="F298" t="s">
        <v>4701</v>
      </c>
      <c r="G298" t="s">
        <v>375</v>
      </c>
      <c r="H298">
        <v>6950</v>
      </c>
      <c r="J298" t="s">
        <v>22634</v>
      </c>
      <c r="K298" s="132" t="str">
        <f>IFERROR(IFERROR(INDEX(Кат!$O:$O,MATCH($C298,Кат!$I:$I,0)),INDEX(Торг!$L:$L,MATCH($C298,Торг!$I:$I,0))),"")</f>
        <v/>
      </c>
      <c r="L298" s="132" t="str">
        <f>IFERROR(IFERROR(INDEX(Кат!$A:$A,MATCH($C298,Кат!$I:$I,0)),INDEX(Торг!$A:$A,MATCH($C298,Торг!$I:$I,0))),"")</f>
        <v/>
      </c>
      <c r="M298" s="132" t="str">
        <f>IFERROR(IFERROR(INDEX(Кат!$B:$B,MATCH($C298,Кат!$I:$I,0)),INDEX(Торг!$B:$B,MATCH($C298,Торг!$I:$I,0))),"")</f>
        <v/>
      </c>
      <c r="N298" s="132" t="str">
        <f t="shared" si="4"/>
        <v>ATE 24.0312-0125.1</v>
      </c>
      <c r="O298" s="132" t="str">
        <f>IFERROR(IFERROR(INDEX(Кат!$B:$B,MATCH($N298,Кат!$I:$I,0)),INDEX(Торг!$B:$B,MATCH($N298,Торг!$I:$I,0))),"")</f>
        <v/>
      </c>
    </row>
    <row r="299" spans="1:15" outlineLevel="1">
      <c r="A299" t="s">
        <v>23491</v>
      </c>
      <c r="C299" s="191"/>
      <c r="E299" t="s">
        <v>23492</v>
      </c>
      <c r="J299" t="s">
        <v>22634</v>
      </c>
      <c r="K299" s="132" t="str">
        <f>IFERROR(IFERROR(INDEX(Кат!$O:$O,MATCH($C299,Кат!$I:$I,0)),INDEX(Торг!$L:$L,MATCH($C299,Торг!$I:$I,0))),"")</f>
        <v/>
      </c>
      <c r="L299" s="132" t="str">
        <f>IFERROR(IFERROR(INDEX(Кат!$A:$A,MATCH($C299,Кат!$I:$I,0)),INDEX(Торг!$A:$A,MATCH($C299,Торг!$I:$I,0))),"")</f>
        <v/>
      </c>
      <c r="M299" s="132" t="str">
        <f>IFERROR(IFERROR(INDEX(Кат!$B:$B,MATCH($C299,Кат!$I:$I,0)),INDEX(Торг!$B:$B,MATCH($C299,Торг!$I:$I,0))),"")</f>
        <v/>
      </c>
      <c r="N299" s="132" t="str">
        <f t="shared" si="4"/>
        <v xml:space="preserve"> </v>
      </c>
      <c r="O299" s="132" t="str">
        <f>IFERROR(IFERROR(INDEX(Кат!$B:$B,MATCH($N299,Кат!$I:$I,0)),INDEX(Торг!$B:$B,MATCH($N299,Торг!$I:$I,0))),"")</f>
        <v/>
      </c>
    </row>
    <row r="300" spans="1:15" outlineLevel="1">
      <c r="A300" t="s">
        <v>27541</v>
      </c>
      <c r="C300" s="191"/>
      <c r="E300" t="s">
        <v>27542</v>
      </c>
      <c r="J300" t="s">
        <v>22634</v>
      </c>
      <c r="K300" s="132" t="str">
        <f>IFERROR(IFERROR(INDEX(Кат!$O:$O,MATCH($C300,Кат!$I:$I,0)),INDEX(Торг!$L:$L,MATCH($C300,Торг!$I:$I,0))),"")</f>
        <v/>
      </c>
      <c r="L300" s="132" t="str">
        <f>IFERROR(IFERROR(INDEX(Кат!$A:$A,MATCH($C300,Кат!$I:$I,0)),INDEX(Торг!$A:$A,MATCH($C300,Торг!$I:$I,0))),"")</f>
        <v/>
      </c>
      <c r="M300" s="132" t="str">
        <f>IFERROR(IFERROR(INDEX(Кат!$B:$B,MATCH($C300,Кат!$I:$I,0)),INDEX(Торг!$B:$B,MATCH($C300,Торг!$I:$I,0))),"")</f>
        <v/>
      </c>
      <c r="N300" s="132" t="str">
        <f t="shared" si="4"/>
        <v xml:space="preserve"> </v>
      </c>
      <c r="O300" s="132" t="str">
        <f>IFERROR(IFERROR(INDEX(Кат!$B:$B,MATCH($N300,Кат!$I:$I,0)),INDEX(Торг!$B:$B,MATCH($N300,Торг!$I:$I,0))),"")</f>
        <v/>
      </c>
    </row>
    <row r="301" spans="1:15" outlineLevel="1">
      <c r="A301" t="s">
        <v>14930</v>
      </c>
      <c r="C301" s="191" t="s">
        <v>472</v>
      </c>
      <c r="E301" t="s">
        <v>473</v>
      </c>
      <c r="F301" t="s">
        <v>474</v>
      </c>
      <c r="G301" t="s">
        <v>375</v>
      </c>
      <c r="H301">
        <v>5200</v>
      </c>
      <c r="J301" t="s">
        <v>22634</v>
      </c>
      <c r="K301" s="132" t="str">
        <f>IFERROR(IFERROR(INDEX(Кат!$O:$O,MATCH($C301,Кат!$I:$I,0)),INDEX(Торг!$L:$L,MATCH($C301,Торг!$I:$I,0))),"")</f>
        <v/>
      </c>
      <c r="L301" s="132" t="str">
        <f>IFERROR(IFERROR(INDEX(Кат!$A:$A,MATCH($C301,Кат!$I:$I,0)),INDEX(Торг!$A:$A,MATCH($C301,Торг!$I:$I,0))),"")</f>
        <v/>
      </c>
      <c r="M301" s="132" t="str">
        <f>IFERROR(IFERROR(INDEX(Кат!$B:$B,MATCH($C301,Кат!$I:$I,0)),INDEX(Торг!$B:$B,MATCH($C301,Торг!$I:$I,0))),"")</f>
        <v/>
      </c>
      <c r="N301" s="132" t="str">
        <f t="shared" si="4"/>
        <v>ATECH AT10318</v>
      </c>
      <c r="O301" s="132" t="str">
        <f>IFERROR(IFERROR(INDEX(Кат!$B:$B,MATCH($N301,Кат!$I:$I,0)),INDEX(Торг!$B:$B,MATCH($N301,Торг!$I:$I,0))),"")</f>
        <v/>
      </c>
    </row>
    <row r="302" spans="1:15" outlineLevel="1">
      <c r="A302" t="s">
        <v>25688</v>
      </c>
      <c r="C302" s="191" t="s">
        <v>25689</v>
      </c>
      <c r="E302" t="s">
        <v>25690</v>
      </c>
      <c r="F302" t="s">
        <v>474</v>
      </c>
      <c r="G302" t="s">
        <v>375</v>
      </c>
      <c r="H302">
        <v>5250</v>
      </c>
      <c r="J302" t="s">
        <v>22634</v>
      </c>
      <c r="K302" s="132" t="str">
        <f>IFERROR(IFERROR(INDEX(Кат!$O:$O,MATCH($C302,Кат!$I:$I,0)),INDEX(Торг!$L:$L,MATCH($C302,Торг!$I:$I,0))),"")</f>
        <v/>
      </c>
      <c r="L302" s="132" t="str">
        <f>IFERROR(IFERROR(INDEX(Кат!$A:$A,MATCH($C302,Кат!$I:$I,0)),INDEX(Торг!$A:$A,MATCH($C302,Торг!$I:$I,0))),"")</f>
        <v/>
      </c>
      <c r="M302" s="132" t="str">
        <f>IFERROR(IFERROR(INDEX(Кат!$B:$B,MATCH($C302,Кат!$I:$I,0)),INDEX(Торг!$B:$B,MATCH($C302,Торг!$I:$I,0))),"")</f>
        <v/>
      </c>
      <c r="N302" s="132" t="str">
        <f t="shared" si="4"/>
        <v>ATECH AT10320</v>
      </c>
      <c r="O302" s="132" t="str">
        <f>IFERROR(IFERROR(INDEX(Кат!$B:$B,MATCH($N302,Кат!$I:$I,0)),INDEX(Торг!$B:$B,MATCH($N302,Торг!$I:$I,0))),"")</f>
        <v/>
      </c>
    </row>
    <row r="303" spans="1:15">
      <c r="A303" t="s">
        <v>25955</v>
      </c>
      <c r="C303" s="191" t="s">
        <v>25956</v>
      </c>
      <c r="E303" t="s">
        <v>25957</v>
      </c>
      <c r="F303" t="s">
        <v>474</v>
      </c>
      <c r="G303" t="s">
        <v>375</v>
      </c>
      <c r="H303">
        <v>4900</v>
      </c>
      <c r="J303" t="s">
        <v>22634</v>
      </c>
      <c r="K303" s="132" t="str">
        <f>IFERROR(IFERROR(INDEX(Кат!$O:$O,MATCH($C303,Кат!$I:$I,0)),INDEX(Торг!$L:$L,MATCH($C303,Торг!$I:$I,0))),"")</f>
        <v/>
      </c>
      <c r="L303" s="132" t="str">
        <f>IFERROR(IFERROR(INDEX(Кат!$A:$A,MATCH($C303,Кат!$I:$I,0)),INDEX(Торг!$A:$A,MATCH($C303,Торг!$I:$I,0))),"")</f>
        <v/>
      </c>
      <c r="M303" s="132" t="str">
        <f>IFERROR(IFERROR(INDEX(Кат!$B:$B,MATCH($C303,Кат!$I:$I,0)),INDEX(Торг!$B:$B,MATCH($C303,Торг!$I:$I,0))),"")</f>
        <v/>
      </c>
      <c r="N303" s="132" t="str">
        <f t="shared" si="4"/>
        <v>ATECH AT10315</v>
      </c>
      <c r="O303" s="132" t="str">
        <f>IFERROR(IFERROR(INDEX(Кат!$B:$B,MATCH($N303,Кат!$I:$I,0)),INDEX(Торг!$B:$B,MATCH($N303,Торг!$I:$I,0))),"")</f>
        <v/>
      </c>
    </row>
    <row r="304" spans="1:15" outlineLevel="1">
      <c r="A304" t="s">
        <v>26409</v>
      </c>
      <c r="C304" s="191" t="s">
        <v>26410</v>
      </c>
      <c r="E304" t="s">
        <v>26411</v>
      </c>
      <c r="F304" t="s">
        <v>474</v>
      </c>
      <c r="G304" t="s">
        <v>375</v>
      </c>
      <c r="H304">
        <v>4950</v>
      </c>
      <c r="J304" t="s">
        <v>22634</v>
      </c>
      <c r="K304" s="132" t="str">
        <f>IFERROR(IFERROR(INDEX(Кат!$O:$O,MATCH($C304,Кат!$I:$I,0)),INDEX(Торг!$L:$L,MATCH($C304,Торг!$I:$I,0))),"")</f>
        <v/>
      </c>
      <c r="L304" s="132" t="str">
        <f>IFERROR(IFERROR(INDEX(Кат!$A:$A,MATCH($C304,Кат!$I:$I,0)),INDEX(Торг!$A:$A,MATCH($C304,Торг!$I:$I,0))),"")</f>
        <v/>
      </c>
      <c r="M304" s="132" t="str">
        <f>IFERROR(IFERROR(INDEX(Кат!$B:$B,MATCH($C304,Кат!$I:$I,0)),INDEX(Торг!$B:$B,MATCH($C304,Торг!$I:$I,0))),"")</f>
        <v/>
      </c>
      <c r="N304" s="132" t="str">
        <f t="shared" si="4"/>
        <v>ATECH AT10319</v>
      </c>
      <c r="O304" s="132" t="str">
        <f>IFERROR(IFERROR(INDEX(Кат!$B:$B,MATCH($N304,Кат!$I:$I,0)),INDEX(Торг!$B:$B,MATCH($N304,Торг!$I:$I,0))),"")</f>
        <v/>
      </c>
    </row>
    <row r="305" spans="1:15" outlineLevel="1">
      <c r="A305" t="s">
        <v>14931</v>
      </c>
      <c r="C305" s="191" t="s">
        <v>475</v>
      </c>
      <c r="E305" t="s">
        <v>476</v>
      </c>
      <c r="F305" t="s">
        <v>474</v>
      </c>
      <c r="G305" t="s">
        <v>375</v>
      </c>
      <c r="H305">
        <v>6650</v>
      </c>
      <c r="J305" t="s">
        <v>22634</v>
      </c>
      <c r="K305" s="132" t="str">
        <f>IFERROR(IFERROR(INDEX(Кат!$O:$O,MATCH($C305,Кат!$I:$I,0)),INDEX(Торг!$L:$L,MATCH($C305,Торг!$I:$I,0))),"")</f>
        <v/>
      </c>
      <c r="L305" s="132" t="str">
        <f>IFERROR(IFERROR(INDEX(Кат!$A:$A,MATCH($C305,Кат!$I:$I,0)),INDEX(Торг!$A:$A,MATCH($C305,Торг!$I:$I,0))),"")</f>
        <v/>
      </c>
      <c r="M305" s="132" t="str">
        <f>IFERROR(IFERROR(INDEX(Кат!$B:$B,MATCH($C305,Кат!$I:$I,0)),INDEX(Торг!$B:$B,MATCH($C305,Торг!$I:$I,0))),"")</f>
        <v/>
      </c>
      <c r="N305" s="132" t="str">
        <f t="shared" si="4"/>
        <v>ATECH AT10312</v>
      </c>
      <c r="O305" s="132" t="str">
        <f>IFERROR(IFERROR(INDEX(Кат!$B:$B,MATCH($N305,Кат!$I:$I,0)),INDEX(Торг!$B:$B,MATCH($N305,Торг!$I:$I,0))),"")</f>
        <v/>
      </c>
    </row>
    <row r="306" spans="1:15">
      <c r="A306" t="s">
        <v>25691</v>
      </c>
      <c r="C306" s="191" t="s">
        <v>30961</v>
      </c>
      <c r="E306" t="s">
        <v>25692</v>
      </c>
      <c r="F306" t="s">
        <v>474</v>
      </c>
      <c r="G306" t="s">
        <v>375</v>
      </c>
      <c r="H306">
        <v>6850</v>
      </c>
      <c r="J306" t="s">
        <v>22634</v>
      </c>
      <c r="K306" s="132" t="str">
        <f>IFERROR(IFERROR(INDEX(Кат!$O:$O,MATCH($C306,Кат!$I:$I,0)),INDEX(Торг!$L:$L,MATCH($C306,Торг!$I:$I,0))),"")</f>
        <v/>
      </c>
      <c r="L306" s="132" t="str">
        <f>IFERROR(IFERROR(INDEX(Кат!$A:$A,MATCH($C306,Кат!$I:$I,0)),INDEX(Торг!$A:$A,MATCH($C306,Торг!$I:$I,0))),"")</f>
        <v/>
      </c>
      <c r="M306" s="132" t="str">
        <f>IFERROR(IFERROR(INDEX(Кат!$B:$B,MATCH($C306,Кат!$I:$I,0)),INDEX(Торг!$B:$B,MATCH($C306,Торг!$I:$I,0))),"")</f>
        <v/>
      </c>
      <c r="N306" s="132" t="str">
        <f t="shared" si="4"/>
        <v>ATECH AT10316</v>
      </c>
      <c r="O306" s="132" t="str">
        <f>IFERROR(IFERROR(INDEX(Кат!$B:$B,MATCH($N306,Кат!$I:$I,0)),INDEX(Торг!$B:$B,MATCH($N306,Торг!$I:$I,0))),"")</f>
        <v/>
      </c>
    </row>
    <row r="307" spans="1:15" outlineLevel="1">
      <c r="A307" t="s">
        <v>26415</v>
      </c>
      <c r="C307" s="191" t="s">
        <v>30962</v>
      </c>
      <c r="E307" t="s">
        <v>26416</v>
      </c>
      <c r="F307" t="s">
        <v>474</v>
      </c>
      <c r="G307" t="s">
        <v>375</v>
      </c>
      <c r="H307">
        <v>7000</v>
      </c>
      <c r="J307" t="s">
        <v>22634</v>
      </c>
      <c r="K307" s="132" t="str">
        <f>IFERROR(IFERROR(INDEX(Кат!$O:$O,MATCH($C307,Кат!$I:$I,0)),INDEX(Торг!$L:$L,MATCH($C307,Торг!$I:$I,0))),"")</f>
        <v/>
      </c>
      <c r="L307" s="132" t="str">
        <f>IFERROR(IFERROR(INDEX(Кат!$A:$A,MATCH($C307,Кат!$I:$I,0)),INDEX(Торг!$A:$A,MATCH($C307,Торг!$I:$I,0))),"")</f>
        <v/>
      </c>
      <c r="M307" s="132" t="str">
        <f>IFERROR(IFERROR(INDEX(Кат!$B:$B,MATCH($C307,Кат!$I:$I,0)),INDEX(Торг!$B:$B,MATCH($C307,Торг!$I:$I,0))),"")</f>
        <v/>
      </c>
      <c r="N307" s="132" t="str">
        <f t="shared" si="4"/>
        <v>ATECH AT10311</v>
      </c>
      <c r="O307" s="132" t="str">
        <f>IFERROR(IFERROR(INDEX(Кат!$B:$B,MATCH($N307,Кат!$I:$I,0)),INDEX(Торг!$B:$B,MATCH($N307,Торг!$I:$I,0))),"")</f>
        <v/>
      </c>
    </row>
    <row r="308" spans="1:15" outlineLevel="1">
      <c r="A308" t="s">
        <v>26417</v>
      </c>
      <c r="C308" s="191" t="s">
        <v>26418</v>
      </c>
      <c r="E308" t="s">
        <v>26419</v>
      </c>
      <c r="F308" t="s">
        <v>474</v>
      </c>
      <c r="G308" t="s">
        <v>375</v>
      </c>
      <c r="H308">
        <v>7200</v>
      </c>
      <c r="J308" t="s">
        <v>22634</v>
      </c>
      <c r="K308" s="132" t="str">
        <f>IFERROR(IFERROR(INDEX(Кат!$O:$O,MATCH($C308,Кат!$I:$I,0)),INDEX(Торг!$L:$L,MATCH($C308,Торг!$I:$I,0))),"")</f>
        <v/>
      </c>
      <c r="L308" s="132" t="str">
        <f>IFERROR(IFERROR(INDEX(Кат!$A:$A,MATCH($C308,Кат!$I:$I,0)),INDEX(Торг!$A:$A,MATCH($C308,Торг!$I:$I,0))),"")</f>
        <v/>
      </c>
      <c r="M308" s="132" t="str">
        <f>IFERROR(IFERROR(INDEX(Кат!$B:$B,MATCH($C308,Кат!$I:$I,0)),INDEX(Торг!$B:$B,MATCH($C308,Торг!$I:$I,0))),"")</f>
        <v/>
      </c>
      <c r="N308" s="132" t="str">
        <f t="shared" si="4"/>
        <v>ATECH AT10314</v>
      </c>
      <c r="O308" s="132" t="str">
        <f>IFERROR(IFERROR(INDEX(Кат!$B:$B,MATCH($N308,Кат!$I:$I,0)),INDEX(Торг!$B:$B,MATCH($N308,Торг!$I:$I,0))),"")</f>
        <v/>
      </c>
    </row>
    <row r="309" spans="1:15" outlineLevel="1">
      <c r="A309" t="s">
        <v>27543</v>
      </c>
      <c r="C309" s="191"/>
      <c r="E309" t="s">
        <v>27544</v>
      </c>
      <c r="J309" t="s">
        <v>22634</v>
      </c>
      <c r="K309" s="132" t="str">
        <f>IFERROR(IFERROR(INDEX(Кат!$O:$O,MATCH($C309,Кат!$I:$I,0)),INDEX(Торг!$L:$L,MATCH($C309,Торг!$I:$I,0))),"")</f>
        <v/>
      </c>
      <c r="L309" s="132" t="str">
        <f>IFERROR(IFERROR(INDEX(Кат!$A:$A,MATCH($C309,Кат!$I:$I,0)),INDEX(Торг!$A:$A,MATCH($C309,Торг!$I:$I,0))),"")</f>
        <v/>
      </c>
      <c r="M309" s="132" t="str">
        <f>IFERROR(IFERROR(INDEX(Кат!$B:$B,MATCH($C309,Кат!$I:$I,0)),INDEX(Торг!$B:$B,MATCH($C309,Торг!$I:$I,0))),"")</f>
        <v/>
      </c>
      <c r="N309" s="132" t="str">
        <f t="shared" si="4"/>
        <v xml:space="preserve"> </v>
      </c>
      <c r="O309" s="132" t="str">
        <f>IFERROR(IFERROR(INDEX(Кат!$B:$B,MATCH($N309,Кат!$I:$I,0)),INDEX(Торг!$B:$B,MATCH($N309,Торг!$I:$I,0))),"")</f>
        <v/>
      </c>
    </row>
    <row r="310" spans="1:15" outlineLevel="1">
      <c r="A310" t="s">
        <v>25834</v>
      </c>
      <c r="C310" s="191" t="s">
        <v>25835</v>
      </c>
      <c r="E310" t="s">
        <v>25836</v>
      </c>
      <c r="F310" t="s">
        <v>474</v>
      </c>
      <c r="G310" t="s">
        <v>375</v>
      </c>
      <c r="H310">
        <v>4350</v>
      </c>
      <c r="J310" t="s">
        <v>22634</v>
      </c>
      <c r="K310" s="132" t="str">
        <f>IFERROR(IFERROR(INDEX(Кат!$O:$O,MATCH($C310,Кат!$I:$I,0)),INDEX(Торг!$L:$L,MATCH($C310,Торг!$I:$I,0))),"")</f>
        <v/>
      </c>
      <c r="L310" s="132" t="str">
        <f>IFERROR(IFERROR(INDEX(Кат!$A:$A,MATCH($C310,Кат!$I:$I,0)),INDEX(Торг!$A:$A,MATCH($C310,Торг!$I:$I,0))),"")</f>
        <v/>
      </c>
      <c r="M310" s="132" t="str">
        <f>IFERROR(IFERROR(INDEX(Кат!$B:$B,MATCH($C310,Кат!$I:$I,0)),INDEX(Торг!$B:$B,MATCH($C310,Торг!$I:$I,0))),"")</f>
        <v/>
      </c>
      <c r="N310" s="132" t="str">
        <f t="shared" si="4"/>
        <v>ATECH AT10221</v>
      </c>
      <c r="O310" s="132" t="str">
        <f>IFERROR(IFERROR(INDEX(Кат!$B:$B,MATCH($N310,Кат!$I:$I,0)),INDEX(Торг!$B:$B,MATCH($N310,Торг!$I:$I,0))),"")</f>
        <v/>
      </c>
    </row>
    <row r="311" spans="1:15" outlineLevel="1">
      <c r="A311" t="s">
        <v>25837</v>
      </c>
      <c r="C311" s="191" t="s">
        <v>25838</v>
      </c>
      <c r="E311" t="s">
        <v>25839</v>
      </c>
      <c r="F311" t="s">
        <v>474</v>
      </c>
      <c r="G311" t="s">
        <v>375</v>
      </c>
      <c r="H311">
        <v>4200</v>
      </c>
      <c r="J311" t="s">
        <v>22634</v>
      </c>
      <c r="K311" s="132" t="str">
        <f>IFERROR(IFERROR(INDEX(Кат!$O:$O,MATCH($C311,Кат!$I:$I,0)),INDEX(Торг!$L:$L,MATCH($C311,Торг!$I:$I,0))),"")</f>
        <v/>
      </c>
      <c r="L311" s="132" t="str">
        <f>IFERROR(IFERROR(INDEX(Кат!$A:$A,MATCH($C311,Кат!$I:$I,0)),INDEX(Торг!$A:$A,MATCH($C311,Торг!$I:$I,0))),"")</f>
        <v/>
      </c>
      <c r="M311" s="132" t="str">
        <f>IFERROR(IFERROR(INDEX(Кат!$B:$B,MATCH($C311,Кат!$I:$I,0)),INDEX(Торг!$B:$B,MATCH($C311,Торг!$I:$I,0))),"")</f>
        <v/>
      </c>
      <c r="N311" s="132" t="str">
        <f t="shared" si="4"/>
        <v>ATECH AT10220</v>
      </c>
      <c r="O311" s="132" t="str">
        <f>IFERROR(IFERROR(INDEX(Кат!$B:$B,MATCH($N311,Кат!$I:$I,0)),INDEX(Торг!$B:$B,MATCH($N311,Торг!$I:$I,0))),"")</f>
        <v/>
      </c>
    </row>
    <row r="312" spans="1:15" outlineLevel="1">
      <c r="A312" t="s">
        <v>27545</v>
      </c>
      <c r="C312" s="191"/>
      <c r="E312" t="s">
        <v>27546</v>
      </c>
      <c r="J312" t="s">
        <v>22634</v>
      </c>
      <c r="K312" s="132" t="str">
        <f>IFERROR(IFERROR(INDEX(Кат!$O:$O,MATCH($C312,Кат!$I:$I,0)),INDEX(Торг!$L:$L,MATCH($C312,Торг!$I:$I,0))),"")</f>
        <v/>
      </c>
      <c r="L312" s="132" t="str">
        <f>IFERROR(IFERROR(INDEX(Кат!$A:$A,MATCH($C312,Кат!$I:$I,0)),INDEX(Торг!$A:$A,MATCH($C312,Торг!$I:$I,0))),"")</f>
        <v/>
      </c>
      <c r="M312" s="132" t="str">
        <f>IFERROR(IFERROR(INDEX(Кат!$B:$B,MATCH($C312,Кат!$I:$I,0)),INDEX(Торг!$B:$B,MATCH($C312,Торг!$I:$I,0))),"")</f>
        <v/>
      </c>
      <c r="N312" s="132" t="str">
        <f t="shared" si="4"/>
        <v xml:space="preserve"> </v>
      </c>
      <c r="O312" s="132" t="str">
        <f>IFERROR(IFERROR(INDEX(Кат!$B:$B,MATCH($N312,Кат!$I:$I,0)),INDEX(Торг!$B:$B,MATCH($N312,Торг!$I:$I,0))),"")</f>
        <v/>
      </c>
    </row>
    <row r="313" spans="1:15" outlineLevel="1">
      <c r="A313" t="s">
        <v>33129</v>
      </c>
      <c r="C313" s="191" t="s">
        <v>33130</v>
      </c>
      <c r="E313" t="s">
        <v>33131</v>
      </c>
      <c r="F313" t="s">
        <v>474</v>
      </c>
      <c r="G313" t="s">
        <v>375</v>
      </c>
      <c r="H313">
        <v>3350</v>
      </c>
      <c r="J313" t="s">
        <v>22634</v>
      </c>
      <c r="K313" s="132" t="str">
        <f>IFERROR(IFERROR(INDEX(Кат!$O:$O,MATCH($C313,Кат!$I:$I,0)),INDEX(Торг!$L:$L,MATCH($C313,Торг!$I:$I,0))),"")</f>
        <v/>
      </c>
      <c r="L313" s="132" t="str">
        <f>IFERROR(IFERROR(INDEX(Кат!$A:$A,MATCH($C313,Кат!$I:$I,0)),INDEX(Торг!$A:$A,MATCH($C313,Торг!$I:$I,0))),"")</f>
        <v/>
      </c>
      <c r="M313" s="132" t="str">
        <f>IFERROR(IFERROR(INDEX(Кат!$B:$B,MATCH($C313,Кат!$I:$I,0)),INDEX(Торг!$B:$B,MATCH($C313,Торг!$I:$I,0))),"")</f>
        <v/>
      </c>
      <c r="N313" s="132" t="str">
        <f t="shared" si="4"/>
        <v>ATECH AT10107</v>
      </c>
      <c r="O313" s="132" t="str">
        <f>IFERROR(IFERROR(INDEX(Кат!$B:$B,MATCH($N313,Кат!$I:$I,0)),INDEX(Торг!$B:$B,MATCH($N313,Торг!$I:$I,0))),"")</f>
        <v/>
      </c>
    </row>
    <row r="314" spans="1:15" outlineLevel="1">
      <c r="A314" t="s">
        <v>26412</v>
      </c>
      <c r="C314" s="191" t="s">
        <v>26413</v>
      </c>
      <c r="E314" t="s">
        <v>26414</v>
      </c>
      <c r="F314" t="s">
        <v>474</v>
      </c>
      <c r="G314" t="s">
        <v>375</v>
      </c>
      <c r="H314">
        <v>3350</v>
      </c>
      <c r="J314" t="s">
        <v>22634</v>
      </c>
      <c r="K314" s="132" t="str">
        <f>IFERROR(IFERROR(INDEX(Кат!$O:$O,MATCH($C314,Кат!$I:$I,0)),INDEX(Торг!$L:$L,MATCH($C314,Торг!$I:$I,0))),"")</f>
        <v/>
      </c>
      <c r="L314" s="132" t="str">
        <f>IFERROR(IFERROR(INDEX(Кат!$A:$A,MATCH($C314,Кат!$I:$I,0)),INDEX(Торг!$A:$A,MATCH($C314,Торг!$I:$I,0))),"")</f>
        <v/>
      </c>
      <c r="M314" s="132" t="str">
        <f>IFERROR(IFERROR(INDEX(Кат!$B:$B,MATCH($C314,Кат!$I:$I,0)),INDEX(Торг!$B:$B,MATCH($C314,Торг!$I:$I,0))),"")</f>
        <v/>
      </c>
      <c r="N314" s="132" t="str">
        <f t="shared" si="4"/>
        <v>ATECH AT10108</v>
      </c>
      <c r="O314" s="132" t="str">
        <f>IFERROR(IFERROR(INDEX(Кат!$B:$B,MATCH($N314,Кат!$I:$I,0)),INDEX(Торг!$B:$B,MATCH($N314,Торг!$I:$I,0))),"")</f>
        <v/>
      </c>
    </row>
    <row r="315" spans="1:15" outlineLevel="1">
      <c r="A315" t="s">
        <v>25828</v>
      </c>
      <c r="C315" s="191" t="s">
        <v>25829</v>
      </c>
      <c r="E315" t="s">
        <v>25830</v>
      </c>
      <c r="F315" t="s">
        <v>474</v>
      </c>
      <c r="G315" t="s">
        <v>375</v>
      </c>
      <c r="H315">
        <v>3350</v>
      </c>
      <c r="J315" t="s">
        <v>22634</v>
      </c>
      <c r="K315" s="132" t="str">
        <f>IFERROR(IFERROR(INDEX(Кат!$O:$O,MATCH($C315,Кат!$I:$I,0)),INDEX(Торг!$L:$L,MATCH($C315,Торг!$I:$I,0))),"")</f>
        <v/>
      </c>
      <c r="L315" s="132" t="str">
        <f>IFERROR(IFERROR(INDEX(Кат!$A:$A,MATCH($C315,Кат!$I:$I,0)),INDEX(Торг!$A:$A,MATCH($C315,Торг!$I:$I,0))),"")</f>
        <v/>
      </c>
      <c r="M315" s="132" t="str">
        <f>IFERROR(IFERROR(INDEX(Кат!$B:$B,MATCH($C315,Кат!$I:$I,0)),INDEX(Торг!$B:$B,MATCH($C315,Торг!$I:$I,0))),"")</f>
        <v/>
      </c>
      <c r="N315" s="132" t="str">
        <f t="shared" si="4"/>
        <v>ATECH AT10109</v>
      </c>
      <c r="O315" s="132" t="str">
        <f>IFERROR(IFERROR(INDEX(Кат!$B:$B,MATCH($N315,Кат!$I:$I,0)),INDEX(Торг!$B:$B,MATCH($N315,Торг!$I:$I,0))),"")</f>
        <v/>
      </c>
    </row>
    <row r="316" spans="1:15" outlineLevel="1">
      <c r="A316" t="s">
        <v>25831</v>
      </c>
      <c r="C316" s="191" t="s">
        <v>25832</v>
      </c>
      <c r="E316" t="s">
        <v>25833</v>
      </c>
      <c r="F316" t="s">
        <v>474</v>
      </c>
      <c r="G316" t="s">
        <v>375</v>
      </c>
      <c r="H316">
        <v>3350</v>
      </c>
      <c r="J316" t="s">
        <v>22634</v>
      </c>
      <c r="K316" s="132" t="str">
        <f>IFERROR(IFERROR(INDEX(Кат!$O:$O,MATCH($C316,Кат!$I:$I,0)),INDEX(Торг!$L:$L,MATCH($C316,Торг!$I:$I,0))),"")</f>
        <v/>
      </c>
      <c r="L316" s="132" t="str">
        <f>IFERROR(IFERROR(INDEX(Кат!$A:$A,MATCH($C316,Кат!$I:$I,0)),INDEX(Торг!$A:$A,MATCH($C316,Торг!$I:$I,0))),"")</f>
        <v/>
      </c>
      <c r="M316" s="132" t="str">
        <f>IFERROR(IFERROR(INDEX(Кат!$B:$B,MATCH($C316,Кат!$I:$I,0)),INDEX(Торг!$B:$B,MATCH($C316,Торг!$I:$I,0))),"")</f>
        <v/>
      </c>
      <c r="N316" s="132" t="str">
        <f t="shared" si="4"/>
        <v>ATECH AT10110</v>
      </c>
      <c r="O316" s="132" t="str">
        <f>IFERROR(IFERROR(INDEX(Кат!$B:$B,MATCH($N316,Кат!$I:$I,0)),INDEX(Торг!$B:$B,MATCH($N316,Торг!$I:$I,0))),"")</f>
        <v/>
      </c>
    </row>
    <row r="317" spans="1:15" outlineLevel="1">
      <c r="A317" t="s">
        <v>25840</v>
      </c>
      <c r="C317" s="191" t="s">
        <v>25841</v>
      </c>
      <c r="E317" t="s">
        <v>25842</v>
      </c>
      <c r="F317" t="s">
        <v>474</v>
      </c>
      <c r="G317" t="s">
        <v>375</v>
      </c>
      <c r="H317">
        <v>5050</v>
      </c>
      <c r="J317" t="s">
        <v>22634</v>
      </c>
      <c r="K317" s="132" t="str">
        <f>IFERROR(IFERROR(INDEX(Кат!$O:$O,MATCH($C317,Кат!$I:$I,0)),INDEX(Торг!$L:$L,MATCH($C317,Торг!$I:$I,0))),"")</f>
        <v/>
      </c>
      <c r="L317" s="132" t="str">
        <f>IFERROR(IFERROR(INDEX(Кат!$A:$A,MATCH($C317,Кат!$I:$I,0)),INDEX(Торг!$A:$A,MATCH($C317,Торг!$I:$I,0))),"")</f>
        <v/>
      </c>
      <c r="M317" s="132" t="str">
        <f>IFERROR(IFERROR(INDEX(Кат!$B:$B,MATCH($C317,Кат!$I:$I,0)),INDEX(Торг!$B:$B,MATCH($C317,Торг!$I:$I,0))),"")</f>
        <v/>
      </c>
      <c r="N317" s="132" t="str">
        <f t="shared" si="4"/>
        <v>ATECH AT10104</v>
      </c>
      <c r="O317" s="132" t="str">
        <f>IFERROR(IFERROR(INDEX(Кат!$B:$B,MATCH($N317,Кат!$I:$I,0)),INDEX(Торг!$B:$B,MATCH($N317,Торг!$I:$I,0))),"")</f>
        <v/>
      </c>
    </row>
    <row r="318" spans="1:15" outlineLevel="1">
      <c r="A318" t="s">
        <v>25958</v>
      </c>
      <c r="C318" s="191" t="s">
        <v>25959</v>
      </c>
      <c r="E318" t="s">
        <v>25960</v>
      </c>
      <c r="F318" t="s">
        <v>474</v>
      </c>
      <c r="G318" t="s">
        <v>375</v>
      </c>
      <c r="H318">
        <v>4800</v>
      </c>
      <c r="J318" t="s">
        <v>22634</v>
      </c>
      <c r="K318" s="132" t="str">
        <f>IFERROR(IFERROR(INDEX(Кат!$O:$O,MATCH($C318,Кат!$I:$I,0)),INDEX(Торг!$L:$L,MATCH($C318,Торг!$I:$I,0))),"")</f>
        <v/>
      </c>
      <c r="L318" s="132" t="str">
        <f>IFERROR(IFERROR(INDEX(Кат!$A:$A,MATCH($C318,Кат!$I:$I,0)),INDEX(Торг!$A:$A,MATCH($C318,Торг!$I:$I,0))),"")</f>
        <v/>
      </c>
      <c r="M318" s="132" t="str">
        <f>IFERROR(IFERROR(INDEX(Кат!$B:$B,MATCH($C318,Кат!$I:$I,0)),INDEX(Торг!$B:$B,MATCH($C318,Торг!$I:$I,0))),"")</f>
        <v/>
      </c>
      <c r="N318" s="132" t="str">
        <f t="shared" si="4"/>
        <v>ATECH AT10101</v>
      </c>
      <c r="O318" s="132" t="str">
        <f>IFERROR(IFERROR(INDEX(Кат!$B:$B,MATCH($N318,Кат!$I:$I,0)),INDEX(Торг!$B:$B,MATCH($N318,Торг!$I:$I,0))),"")</f>
        <v/>
      </c>
    </row>
    <row r="319" spans="1:15" outlineLevel="1">
      <c r="A319" t="s">
        <v>25961</v>
      </c>
      <c r="C319" s="191" t="s">
        <v>25962</v>
      </c>
      <c r="E319" t="s">
        <v>25963</v>
      </c>
      <c r="F319" t="s">
        <v>474</v>
      </c>
      <c r="G319" t="s">
        <v>375</v>
      </c>
      <c r="H319">
        <v>4800</v>
      </c>
      <c r="J319" t="s">
        <v>22634</v>
      </c>
      <c r="K319" s="132" t="str">
        <f>IFERROR(IFERROR(INDEX(Кат!$O:$O,MATCH($C319,Кат!$I:$I,0)),INDEX(Торг!$L:$L,MATCH($C319,Торг!$I:$I,0))),"")</f>
        <v/>
      </c>
      <c r="L319" s="132" t="str">
        <f>IFERROR(IFERROR(INDEX(Кат!$A:$A,MATCH($C319,Кат!$I:$I,0)),INDEX(Торг!$A:$A,MATCH($C319,Торг!$I:$I,0))),"")</f>
        <v/>
      </c>
      <c r="M319" s="132" t="str">
        <f>IFERROR(IFERROR(INDEX(Кат!$B:$B,MATCH($C319,Кат!$I:$I,0)),INDEX(Торг!$B:$B,MATCH($C319,Торг!$I:$I,0))),"")</f>
        <v/>
      </c>
      <c r="N319" s="132" t="str">
        <f t="shared" si="4"/>
        <v>ATECH AT10102</v>
      </c>
      <c r="O319" s="132" t="str">
        <f>IFERROR(IFERROR(INDEX(Кат!$B:$B,MATCH($N319,Кат!$I:$I,0)),INDEX(Торг!$B:$B,MATCH($N319,Торг!$I:$I,0))),"")</f>
        <v/>
      </c>
    </row>
    <row r="320" spans="1:15" outlineLevel="1">
      <c r="A320" t="s">
        <v>26050</v>
      </c>
      <c r="C320" s="191" t="s">
        <v>26051</v>
      </c>
      <c r="E320" t="s">
        <v>26052</v>
      </c>
      <c r="F320" t="s">
        <v>474</v>
      </c>
      <c r="G320" t="s">
        <v>375</v>
      </c>
      <c r="H320">
        <v>5050</v>
      </c>
      <c r="J320" t="s">
        <v>22634</v>
      </c>
      <c r="K320" s="132" t="str">
        <f>IFERROR(IFERROR(INDEX(Кат!$O:$O,MATCH($C320,Кат!$I:$I,0)),INDEX(Торг!$L:$L,MATCH($C320,Торг!$I:$I,0))),"")</f>
        <v/>
      </c>
      <c r="L320" s="132" t="str">
        <f>IFERROR(IFERROR(INDEX(Кат!$A:$A,MATCH($C320,Кат!$I:$I,0)),INDEX(Торг!$A:$A,MATCH($C320,Торг!$I:$I,0))),"")</f>
        <v/>
      </c>
      <c r="M320" s="132" t="str">
        <f>IFERROR(IFERROR(INDEX(Кат!$B:$B,MATCH($C320,Кат!$I:$I,0)),INDEX(Торг!$B:$B,MATCH($C320,Торг!$I:$I,0))),"")</f>
        <v/>
      </c>
      <c r="N320" s="132" t="str">
        <f t="shared" si="4"/>
        <v>ATECH AT10105</v>
      </c>
      <c r="O320" s="132" t="str">
        <f>IFERROR(IFERROR(INDEX(Кат!$B:$B,MATCH($N320,Кат!$I:$I,0)),INDEX(Торг!$B:$B,MATCH($N320,Торг!$I:$I,0))),"")</f>
        <v/>
      </c>
    </row>
    <row r="321" spans="1:15" outlineLevel="1">
      <c r="A321" t="s">
        <v>25843</v>
      </c>
      <c r="C321" s="191" t="s">
        <v>25844</v>
      </c>
      <c r="E321" t="s">
        <v>25845</v>
      </c>
      <c r="F321" t="s">
        <v>474</v>
      </c>
      <c r="G321" t="s">
        <v>375</v>
      </c>
      <c r="H321">
        <v>5100</v>
      </c>
      <c r="J321" t="s">
        <v>22634</v>
      </c>
      <c r="K321" s="132" t="str">
        <f>IFERROR(IFERROR(INDEX(Кат!$O:$O,MATCH($C321,Кат!$I:$I,0)),INDEX(Торг!$L:$L,MATCH($C321,Торг!$I:$I,0))),"")</f>
        <v/>
      </c>
      <c r="L321" s="132" t="str">
        <f>IFERROR(IFERROR(INDEX(Кат!$A:$A,MATCH($C321,Кат!$I:$I,0)),INDEX(Торг!$A:$A,MATCH($C321,Торг!$I:$I,0))),"")</f>
        <v/>
      </c>
      <c r="M321" s="132" t="str">
        <f>IFERROR(IFERROR(INDEX(Кат!$B:$B,MATCH($C321,Кат!$I:$I,0)),INDEX(Торг!$B:$B,MATCH($C321,Торг!$I:$I,0))),"")</f>
        <v/>
      </c>
      <c r="N321" s="132" t="str">
        <f t="shared" si="4"/>
        <v>ATECH AT10106</v>
      </c>
      <c r="O321" s="132" t="str">
        <f>IFERROR(IFERROR(INDEX(Кат!$B:$B,MATCH($N321,Кат!$I:$I,0)),INDEX(Торг!$B:$B,MATCH($N321,Торг!$I:$I,0))),"")</f>
        <v/>
      </c>
    </row>
    <row r="322" spans="1:15" outlineLevel="1">
      <c r="A322" t="s">
        <v>27547</v>
      </c>
      <c r="C322" s="191"/>
      <c r="E322" t="s">
        <v>27548</v>
      </c>
      <c r="J322" t="s">
        <v>22634</v>
      </c>
      <c r="K322" s="132" t="str">
        <f>IFERROR(IFERROR(INDEX(Кат!$O:$O,MATCH($C322,Кат!$I:$I,0)),INDEX(Торг!$L:$L,MATCH($C322,Торг!$I:$I,0))),"")</f>
        <v/>
      </c>
      <c r="L322" s="132" t="str">
        <f>IFERROR(IFERROR(INDEX(Кат!$A:$A,MATCH($C322,Кат!$I:$I,0)),INDEX(Торг!$A:$A,MATCH($C322,Торг!$I:$I,0))),"")</f>
        <v/>
      </c>
      <c r="M322" s="132" t="str">
        <f>IFERROR(IFERROR(INDEX(Кат!$B:$B,MATCH($C322,Кат!$I:$I,0)),INDEX(Торг!$B:$B,MATCH($C322,Торг!$I:$I,0))),"")</f>
        <v/>
      </c>
      <c r="N322" s="132" t="str">
        <f t="shared" si="4"/>
        <v xml:space="preserve"> </v>
      </c>
      <c r="O322" s="132" t="str">
        <f>IFERROR(IFERROR(INDEX(Кат!$B:$B,MATCH($N322,Кат!$I:$I,0)),INDEX(Торг!$B:$B,MATCH($N322,Торг!$I:$I,0))),"")</f>
        <v/>
      </c>
    </row>
    <row r="323" spans="1:15" outlineLevel="1">
      <c r="A323" t="s">
        <v>27549</v>
      </c>
      <c r="C323" s="191" t="s">
        <v>27550</v>
      </c>
      <c r="E323" t="s">
        <v>27551</v>
      </c>
      <c r="F323" t="s">
        <v>474</v>
      </c>
      <c r="G323" t="s">
        <v>375</v>
      </c>
      <c r="H323">
        <v>3450</v>
      </c>
      <c r="J323" t="s">
        <v>22634</v>
      </c>
      <c r="K323" s="132" t="str">
        <f>IFERROR(IFERROR(INDEX(Кат!$O:$O,MATCH($C323,Кат!$I:$I,0)),INDEX(Торг!$L:$L,MATCH($C323,Торг!$I:$I,0))),"")</f>
        <v/>
      </c>
      <c r="L323" s="132" t="str">
        <f>IFERROR(IFERROR(INDEX(Кат!$A:$A,MATCH($C323,Кат!$I:$I,0)),INDEX(Торг!$A:$A,MATCH($C323,Торг!$I:$I,0))),"")</f>
        <v/>
      </c>
      <c r="M323" s="132" t="str">
        <f>IFERROR(IFERROR(INDEX(Кат!$B:$B,MATCH($C323,Кат!$I:$I,0)),INDEX(Торг!$B:$B,MATCH($C323,Торг!$I:$I,0))),"")</f>
        <v/>
      </c>
      <c r="N323" s="132" t="str">
        <f t="shared" si="4"/>
        <v>ATECH AT10607</v>
      </c>
      <c r="O323" s="132" t="str">
        <f>IFERROR(IFERROR(INDEX(Кат!$B:$B,MATCH($N323,Кат!$I:$I,0)),INDEX(Торг!$B:$B,MATCH($N323,Торг!$I:$I,0))),"")</f>
        <v/>
      </c>
    </row>
    <row r="324" spans="1:15" outlineLevel="1">
      <c r="A324" t="s">
        <v>27552</v>
      </c>
      <c r="C324" s="191" t="s">
        <v>27553</v>
      </c>
      <c r="E324" t="s">
        <v>27554</v>
      </c>
      <c r="F324" t="s">
        <v>474</v>
      </c>
      <c r="G324" t="s">
        <v>375</v>
      </c>
      <c r="H324">
        <v>3450</v>
      </c>
      <c r="J324" t="s">
        <v>22634</v>
      </c>
      <c r="K324" s="132" t="str">
        <f>IFERROR(IFERROR(INDEX(Кат!$O:$O,MATCH($C324,Кат!$I:$I,0)),INDEX(Торг!$L:$L,MATCH($C324,Торг!$I:$I,0))),"")</f>
        <v/>
      </c>
      <c r="L324" s="132" t="str">
        <f>IFERROR(IFERROR(INDEX(Кат!$A:$A,MATCH($C324,Кат!$I:$I,0)),INDEX(Торг!$A:$A,MATCH($C324,Торг!$I:$I,0))),"")</f>
        <v/>
      </c>
      <c r="M324" s="132" t="str">
        <f>IFERROR(IFERROR(INDEX(Кат!$B:$B,MATCH($C324,Кат!$I:$I,0)),INDEX(Торг!$B:$B,MATCH($C324,Торг!$I:$I,0))),"")</f>
        <v/>
      </c>
      <c r="N324" s="132" t="str">
        <f t="shared" si="4"/>
        <v>ATECH AT10608</v>
      </c>
      <c r="O324" s="132" t="str">
        <f>IFERROR(IFERROR(INDEX(Кат!$B:$B,MATCH($N324,Кат!$I:$I,0)),INDEX(Торг!$B:$B,MATCH($N324,Торг!$I:$I,0))),"")</f>
        <v/>
      </c>
    </row>
    <row r="325" spans="1:15">
      <c r="A325" t="s">
        <v>27555</v>
      </c>
      <c r="C325" s="191" t="s">
        <v>27556</v>
      </c>
      <c r="E325" t="s">
        <v>27557</v>
      </c>
      <c r="F325" t="s">
        <v>474</v>
      </c>
      <c r="G325" t="s">
        <v>375</v>
      </c>
      <c r="H325">
        <v>5100</v>
      </c>
      <c r="J325" t="s">
        <v>22634</v>
      </c>
      <c r="K325" s="132" t="str">
        <f>IFERROR(IFERROR(INDEX(Кат!$O:$O,MATCH($C325,Кат!$I:$I,0)),INDEX(Торг!$L:$L,MATCH($C325,Торг!$I:$I,0))),"")</f>
        <v/>
      </c>
      <c r="L325" s="132" t="str">
        <f>IFERROR(IFERROR(INDEX(Кат!$A:$A,MATCH($C325,Кат!$I:$I,0)),INDEX(Торг!$A:$A,MATCH($C325,Торг!$I:$I,0))),"")</f>
        <v/>
      </c>
      <c r="M325" s="132" t="str">
        <f>IFERROR(IFERROR(INDEX(Кат!$B:$B,MATCH($C325,Кат!$I:$I,0)),INDEX(Торг!$B:$B,MATCH($C325,Торг!$I:$I,0))),"")</f>
        <v/>
      </c>
      <c r="N325" s="132" t="str">
        <f t="shared" si="4"/>
        <v>ATECH AT10604</v>
      </c>
      <c r="O325" s="132" t="str">
        <f>IFERROR(IFERROR(INDEX(Кат!$B:$B,MATCH($N325,Кат!$I:$I,0)),INDEX(Торг!$B:$B,MATCH($N325,Торг!$I:$I,0))),"")</f>
        <v/>
      </c>
    </row>
    <row r="326" spans="1:15" outlineLevel="1">
      <c r="A326" t="s">
        <v>27558</v>
      </c>
      <c r="C326" s="191" t="s">
        <v>27559</v>
      </c>
      <c r="E326" t="s">
        <v>27560</v>
      </c>
      <c r="F326" t="s">
        <v>474</v>
      </c>
      <c r="G326" t="s">
        <v>375</v>
      </c>
      <c r="H326">
        <v>5100</v>
      </c>
      <c r="J326" t="s">
        <v>22634</v>
      </c>
      <c r="K326" s="132" t="str">
        <f>IFERROR(IFERROR(INDEX(Кат!$O:$O,MATCH($C326,Кат!$I:$I,0)),INDEX(Торг!$L:$L,MATCH($C326,Торг!$I:$I,0))),"")</f>
        <v/>
      </c>
      <c r="L326" s="132" t="str">
        <f>IFERROR(IFERROR(INDEX(Кат!$A:$A,MATCH($C326,Кат!$I:$I,0)),INDEX(Торг!$A:$A,MATCH($C326,Торг!$I:$I,0))),"")</f>
        <v/>
      </c>
      <c r="M326" s="132" t="str">
        <f>IFERROR(IFERROR(INDEX(Кат!$B:$B,MATCH($C326,Кат!$I:$I,0)),INDEX(Торг!$B:$B,MATCH($C326,Торг!$I:$I,0))),"")</f>
        <v/>
      </c>
      <c r="N326" s="132" t="str">
        <f t="shared" si="4"/>
        <v>ATECH AT10605</v>
      </c>
      <c r="O326" s="132" t="str">
        <f>IFERROR(IFERROR(INDEX(Кат!$B:$B,MATCH($N326,Кат!$I:$I,0)),INDEX(Торг!$B:$B,MATCH($N326,Торг!$I:$I,0))),"")</f>
        <v/>
      </c>
    </row>
    <row r="327" spans="1:15">
      <c r="A327" t="s">
        <v>23493</v>
      </c>
      <c r="C327" s="191"/>
      <c r="E327" t="s">
        <v>23494</v>
      </c>
      <c r="J327" t="s">
        <v>22634</v>
      </c>
      <c r="K327" s="132" t="str">
        <f>IFERROR(IFERROR(INDEX(Кат!$O:$O,MATCH($C327,Кат!$I:$I,0)),INDEX(Торг!$L:$L,MATCH($C327,Торг!$I:$I,0))),"")</f>
        <v/>
      </c>
      <c r="L327" s="132" t="str">
        <f>IFERROR(IFERROR(INDEX(Кат!$A:$A,MATCH($C327,Кат!$I:$I,0)),INDEX(Торг!$A:$A,MATCH($C327,Торг!$I:$I,0))),"")</f>
        <v/>
      </c>
      <c r="M327" s="132" t="str">
        <f>IFERROR(IFERROR(INDEX(Кат!$B:$B,MATCH($C327,Кат!$I:$I,0)),INDEX(Торг!$B:$B,MATCH($C327,Торг!$I:$I,0))),"")</f>
        <v/>
      </c>
      <c r="N327" s="132" t="str">
        <f t="shared" si="4"/>
        <v xml:space="preserve"> </v>
      </c>
      <c r="O327" s="132" t="str">
        <f>IFERROR(IFERROR(INDEX(Кат!$B:$B,MATCH($N327,Кат!$I:$I,0)),INDEX(Торг!$B:$B,MATCH($N327,Торг!$I:$I,0))),"")</f>
        <v/>
      </c>
    </row>
    <row r="328" spans="1:15" outlineLevel="1">
      <c r="A328" t="s">
        <v>14932</v>
      </c>
      <c r="C328" s="191" t="s">
        <v>13948</v>
      </c>
      <c r="E328" t="s">
        <v>13949</v>
      </c>
      <c r="F328" t="s">
        <v>479</v>
      </c>
      <c r="G328" t="s">
        <v>375</v>
      </c>
      <c r="H328">
        <v>860</v>
      </c>
      <c r="J328" t="s">
        <v>22634</v>
      </c>
      <c r="K328" s="132" t="str">
        <f>IFERROR(IFERROR(INDEX(Кат!$O:$O,MATCH($C328,Кат!$I:$I,0)),INDEX(Торг!$L:$L,MATCH($C328,Торг!$I:$I,0))),"")</f>
        <v/>
      </c>
      <c r="L328" s="132" t="str">
        <f>IFERROR(IFERROR(INDEX(Кат!$A:$A,MATCH($C328,Кат!$I:$I,0)),INDEX(Торг!$A:$A,MATCH($C328,Торг!$I:$I,0))),"")</f>
        <v/>
      </c>
      <c r="M328" s="132" t="str">
        <f>IFERROR(IFERROR(INDEX(Кат!$B:$B,MATCH($C328,Кат!$I:$I,0)),INDEX(Торг!$B:$B,MATCH($C328,Торг!$I:$I,0))),"")</f>
        <v/>
      </c>
      <c r="N328" s="132" t="str">
        <f t="shared" ref="N328:N391" si="5">_xlfn.CONCAT(F328," ",C328)</f>
        <v>ATF X2442BS</v>
      </c>
      <c r="O328" s="132" t="str">
        <f>IFERROR(IFERROR(INDEX(Кат!$B:$B,MATCH($N328,Кат!$I:$I,0)),INDEX(Торг!$B:$B,MATCH($N328,Торг!$I:$I,0))),"")</f>
        <v/>
      </c>
    </row>
    <row r="329" spans="1:15">
      <c r="A329" t="s">
        <v>14933</v>
      </c>
      <c r="C329" s="191" t="s">
        <v>477</v>
      </c>
      <c r="E329" t="s">
        <v>478</v>
      </c>
      <c r="F329" t="s">
        <v>479</v>
      </c>
      <c r="G329" t="s">
        <v>375</v>
      </c>
      <c r="H329">
        <v>620</v>
      </c>
      <c r="J329" t="s">
        <v>22634</v>
      </c>
      <c r="K329" s="132" t="str">
        <f>IFERROR(IFERROR(INDEX(Кат!$O:$O,MATCH($C329,Кат!$I:$I,0)),INDEX(Торг!$L:$L,MATCH($C329,Торг!$I:$I,0))),"")</f>
        <v/>
      </c>
      <c r="L329" s="132" t="str">
        <f>IFERROR(IFERROR(INDEX(Кат!$A:$A,MATCH($C329,Кат!$I:$I,0)),INDEX(Торг!$A:$A,MATCH($C329,Торг!$I:$I,0))),"")</f>
        <v/>
      </c>
      <c r="M329" s="132" t="str">
        <f>IFERROR(IFERROR(INDEX(Кат!$B:$B,MATCH($C329,Кат!$I:$I,0)),INDEX(Торг!$B:$B,MATCH($C329,Торг!$I:$I,0))),"")</f>
        <v/>
      </c>
      <c r="N329" s="132" t="str">
        <f t="shared" si="5"/>
        <v>ATF 2101.BS</v>
      </c>
      <c r="O329" s="132" t="str">
        <f>IFERROR(IFERROR(INDEX(Кат!$B:$B,MATCH($N329,Кат!$I:$I,0)),INDEX(Торг!$B:$B,MATCH($N329,Торг!$I:$I,0))),"")</f>
        <v/>
      </c>
    </row>
    <row r="330" spans="1:15" outlineLevel="1">
      <c r="A330" t="s">
        <v>14934</v>
      </c>
      <c r="C330" s="191" t="s">
        <v>480</v>
      </c>
      <c r="E330" t="s">
        <v>481</v>
      </c>
      <c r="F330" t="s">
        <v>479</v>
      </c>
      <c r="G330" t="s">
        <v>375</v>
      </c>
      <c r="H330">
        <v>480</v>
      </c>
      <c r="J330" t="s">
        <v>22634</v>
      </c>
      <c r="K330" s="132" t="str">
        <f>IFERROR(IFERROR(INDEX(Кат!$O:$O,MATCH($C330,Кат!$I:$I,0)),INDEX(Торг!$L:$L,MATCH($C330,Торг!$I:$I,0))),"")</f>
        <v/>
      </c>
      <c r="L330" s="132" t="str">
        <f>IFERROR(IFERROR(INDEX(Кат!$A:$A,MATCH($C330,Кат!$I:$I,0)),INDEX(Торг!$A:$A,MATCH($C330,Торг!$I:$I,0))),"")</f>
        <v/>
      </c>
      <c r="M330" s="132" t="str">
        <f>IFERROR(IFERROR(INDEX(Кат!$B:$B,MATCH($C330,Кат!$I:$I,0)),INDEX(Торг!$B:$B,MATCH($C330,Торг!$I:$I,0))),"")</f>
        <v/>
      </c>
      <c r="N330" s="132" t="str">
        <f t="shared" si="5"/>
        <v>ATF 2108.BS</v>
      </c>
      <c r="O330" s="132" t="str">
        <f>IFERROR(IFERROR(INDEX(Кат!$B:$B,MATCH($N330,Кат!$I:$I,0)),INDEX(Торг!$B:$B,MATCH($N330,Торг!$I:$I,0))),"")</f>
        <v/>
      </c>
    </row>
    <row r="331" spans="1:15" outlineLevel="1">
      <c r="A331" t="s">
        <v>14935</v>
      </c>
      <c r="C331" s="191" t="s">
        <v>482</v>
      </c>
      <c r="E331" t="s">
        <v>13443</v>
      </c>
      <c r="F331" t="s">
        <v>479</v>
      </c>
      <c r="G331" t="s">
        <v>375</v>
      </c>
      <c r="H331">
        <v>350</v>
      </c>
      <c r="J331" t="s">
        <v>22634</v>
      </c>
      <c r="K331" s="132" t="str">
        <f>IFERROR(IFERROR(INDEX(Кат!$O:$O,MATCH($C331,Кат!$I:$I,0)),INDEX(Торг!$L:$L,MATCH($C331,Торг!$I:$I,0))),"")</f>
        <v/>
      </c>
      <c r="L331" s="132" t="str">
        <f>IFERROR(IFERROR(INDEX(Кат!$A:$A,MATCH($C331,Кат!$I:$I,0)),INDEX(Торг!$A:$A,MATCH($C331,Торг!$I:$I,0))),"")</f>
        <v/>
      </c>
      <c r="M331" s="132" t="str">
        <f>IFERROR(IFERROR(INDEX(Кат!$B:$B,MATCH($C331,Кат!$I:$I,0)),INDEX(Торг!$B:$B,MATCH($C331,Торг!$I:$I,0))),"")</f>
        <v/>
      </c>
      <c r="N331" s="132" t="str">
        <f t="shared" si="5"/>
        <v>ATF 34.2E39.94</v>
      </c>
      <c r="O331" s="132" t="str">
        <f>IFERROR(IFERROR(INDEX(Кат!$B:$B,MATCH($N331,Кат!$I:$I,0)),INDEX(Торг!$B:$B,MATCH($N331,Торг!$I:$I,0))),"")</f>
        <v/>
      </c>
    </row>
    <row r="332" spans="1:15" outlineLevel="1">
      <c r="A332" t="s">
        <v>14936</v>
      </c>
      <c r="C332" s="191" t="s">
        <v>483</v>
      </c>
      <c r="E332" t="s">
        <v>484</v>
      </c>
      <c r="F332" t="s">
        <v>479</v>
      </c>
      <c r="G332" t="s">
        <v>375</v>
      </c>
      <c r="H332">
        <v>490</v>
      </c>
      <c r="J332" t="s">
        <v>22634</v>
      </c>
      <c r="K332" s="132" t="str">
        <f>IFERROR(IFERROR(INDEX(Кат!$O:$O,MATCH($C332,Кат!$I:$I,0)),INDEX(Торг!$L:$L,MATCH($C332,Торг!$I:$I,0))),"")</f>
        <v/>
      </c>
      <c r="L332" s="132" t="str">
        <f>IFERROR(IFERROR(INDEX(Кат!$A:$A,MATCH($C332,Кат!$I:$I,0)),INDEX(Торг!$A:$A,MATCH($C332,Торг!$I:$I,0))),"")</f>
        <v/>
      </c>
      <c r="M332" s="132" t="str">
        <f>IFERROR(IFERROR(INDEX(Кат!$B:$B,MATCH($C332,Кат!$I:$I,0)),INDEX(Торг!$B:$B,MATCH($C332,Торг!$I:$I,0))),"")</f>
        <v/>
      </c>
      <c r="N332" s="132" t="str">
        <f t="shared" si="5"/>
        <v>ATF 1118.BS</v>
      </c>
      <c r="O332" s="132" t="str">
        <f>IFERROR(IFERROR(INDEX(Кат!$B:$B,MATCH($N332,Кат!$I:$I,0)),INDEX(Торг!$B:$B,MATCH($N332,Торг!$I:$I,0))),"")</f>
        <v/>
      </c>
    </row>
    <row r="333" spans="1:15" outlineLevel="1">
      <c r="A333" t="s">
        <v>14937</v>
      </c>
      <c r="C333" s="191" t="s">
        <v>485</v>
      </c>
      <c r="E333" t="s">
        <v>486</v>
      </c>
      <c r="F333" t="s">
        <v>479</v>
      </c>
      <c r="G333" t="s">
        <v>375</v>
      </c>
      <c r="H333">
        <v>250</v>
      </c>
      <c r="J333" t="s">
        <v>22634</v>
      </c>
      <c r="K333" s="132" t="str">
        <f>IFERROR(IFERROR(INDEX(Кат!$O:$O,MATCH($C333,Кат!$I:$I,0)),INDEX(Торг!$L:$L,MATCH($C333,Торг!$I:$I,0))),"")</f>
        <v/>
      </c>
      <c r="L333" s="132" t="str">
        <f>IFERROR(IFERROR(INDEX(Кат!$A:$A,MATCH($C333,Кат!$I:$I,0)),INDEX(Торг!$A:$A,MATCH($C333,Торг!$I:$I,0))),"")</f>
        <v/>
      </c>
      <c r="M333" s="132" t="str">
        <f>IFERROR(IFERROR(INDEX(Кат!$B:$B,MATCH($C333,Кат!$I:$I,0)),INDEX(Торг!$B:$B,MATCH($C333,Торг!$I:$I,0))),"")</f>
        <v/>
      </c>
      <c r="N333" s="132" t="str">
        <f t="shared" si="5"/>
        <v>ATF A11.1E39.90</v>
      </c>
      <c r="O333" s="132" t="str">
        <f>IFERROR(IFERROR(INDEX(Кат!$B:$B,MATCH($N333,Кат!$I:$I,0)),INDEX(Торг!$B:$B,MATCH($N333,Торг!$I:$I,0))),"")</f>
        <v/>
      </c>
    </row>
    <row r="334" spans="1:15" outlineLevel="1">
      <c r="A334" t="s">
        <v>14938</v>
      </c>
      <c r="C334" s="191" t="s">
        <v>487</v>
      </c>
      <c r="E334" t="s">
        <v>488</v>
      </c>
      <c r="F334" t="s">
        <v>479</v>
      </c>
      <c r="G334" t="s">
        <v>375</v>
      </c>
      <c r="H334">
        <v>240</v>
      </c>
      <c r="J334" t="s">
        <v>22634</v>
      </c>
      <c r="K334" s="132" t="str">
        <f>IFERROR(IFERROR(INDEX(Кат!$O:$O,MATCH($C334,Кат!$I:$I,0)),INDEX(Торг!$L:$L,MATCH($C334,Торг!$I:$I,0))),"")</f>
        <v/>
      </c>
      <c r="L334" s="132" t="str">
        <f>IFERROR(IFERROR(INDEX(Кат!$A:$A,MATCH($C334,Кат!$I:$I,0)),INDEX(Торг!$A:$A,MATCH($C334,Торг!$I:$I,0))),"")</f>
        <v/>
      </c>
      <c r="M334" s="132" t="str">
        <f>IFERROR(IFERROR(INDEX(Кат!$B:$B,MATCH($C334,Кат!$I:$I,0)),INDEX(Торг!$B:$B,MATCH($C334,Торг!$I:$I,0))),"")</f>
        <v/>
      </c>
      <c r="N334" s="132" t="str">
        <f t="shared" si="5"/>
        <v>ATF 14.1E39.0</v>
      </c>
      <c r="O334" s="132" t="str">
        <f>IFERROR(IFERROR(INDEX(Кат!$B:$B,MATCH($N334,Кат!$I:$I,0)),INDEX(Торг!$B:$B,MATCH($N334,Торг!$I:$I,0))),"")</f>
        <v/>
      </c>
    </row>
    <row r="335" spans="1:15" outlineLevel="1">
      <c r="A335" t="s">
        <v>14939</v>
      </c>
      <c r="C335" s="191" t="s">
        <v>489</v>
      </c>
      <c r="E335" t="s">
        <v>490</v>
      </c>
      <c r="F335" t="s">
        <v>479</v>
      </c>
      <c r="G335" t="s">
        <v>375</v>
      </c>
      <c r="H335">
        <v>280</v>
      </c>
      <c r="J335" t="s">
        <v>22634</v>
      </c>
      <c r="K335" s="132" t="str">
        <f>IFERROR(IFERROR(INDEX(Кат!$O:$O,MATCH($C335,Кат!$I:$I,0)),INDEX(Торг!$L:$L,MATCH($C335,Торг!$I:$I,0))),"")</f>
        <v/>
      </c>
      <c r="L335" s="132" t="str">
        <f>IFERROR(IFERROR(INDEX(Кат!$A:$A,MATCH($C335,Кат!$I:$I,0)),INDEX(Торг!$A:$A,MATCH($C335,Торг!$I:$I,0))),"")</f>
        <v/>
      </c>
      <c r="M335" s="132" t="str">
        <f>IFERROR(IFERROR(INDEX(Кат!$B:$B,MATCH($C335,Кат!$I:$I,0)),INDEX(Торг!$B:$B,MATCH($C335,Торг!$I:$I,0))),"")</f>
        <v/>
      </c>
      <c r="N335" s="132" t="str">
        <f t="shared" si="5"/>
        <v>ATF 14.1E39.46</v>
      </c>
      <c r="O335" s="132" t="str">
        <f>IFERROR(IFERROR(INDEX(Кат!$B:$B,MATCH($N335,Кат!$I:$I,0)),INDEX(Торг!$B:$B,MATCH($N335,Торг!$I:$I,0))),"")</f>
        <v/>
      </c>
    </row>
    <row r="336" spans="1:15" outlineLevel="1">
      <c r="A336" t="s">
        <v>14940</v>
      </c>
      <c r="C336" s="191" t="s">
        <v>491</v>
      </c>
      <c r="E336" t="s">
        <v>492</v>
      </c>
      <c r="F336" t="s">
        <v>479</v>
      </c>
      <c r="G336" t="s">
        <v>375</v>
      </c>
      <c r="H336">
        <v>280</v>
      </c>
      <c r="J336" t="s">
        <v>22634</v>
      </c>
      <c r="K336" s="132" t="str">
        <f>IFERROR(IFERROR(INDEX(Кат!$O:$O,MATCH($C336,Кат!$I:$I,0)),INDEX(Торг!$L:$L,MATCH($C336,Торг!$I:$I,0))),"")</f>
        <v/>
      </c>
      <c r="L336" s="132" t="str">
        <f>IFERROR(IFERROR(INDEX(Кат!$A:$A,MATCH($C336,Кат!$I:$I,0)),INDEX(Торг!$A:$A,MATCH($C336,Торг!$I:$I,0))),"")</f>
        <v/>
      </c>
      <c r="M336" s="132" t="str">
        <f>IFERROR(IFERROR(INDEX(Кат!$B:$B,MATCH($C336,Кат!$I:$I,0)),INDEX(Торг!$B:$B,MATCH($C336,Торг!$I:$I,0))),"")</f>
        <v/>
      </c>
      <c r="N336" s="132" t="str">
        <f t="shared" si="5"/>
        <v>ATF 14.2E39.46</v>
      </c>
      <c r="O336" s="132" t="str">
        <f>IFERROR(IFERROR(INDEX(Кат!$B:$B,MATCH($N336,Кат!$I:$I,0)),INDEX(Торг!$B:$B,MATCH($N336,Торг!$I:$I,0))),"")</f>
        <v/>
      </c>
    </row>
    <row r="337" spans="1:15" outlineLevel="1">
      <c r="A337" t="s">
        <v>14941</v>
      </c>
      <c r="C337" s="191" t="s">
        <v>493</v>
      </c>
      <c r="E337" t="s">
        <v>494</v>
      </c>
      <c r="F337" t="s">
        <v>479</v>
      </c>
      <c r="G337" t="s">
        <v>375</v>
      </c>
      <c r="H337">
        <v>270</v>
      </c>
      <c r="J337" t="s">
        <v>22634</v>
      </c>
      <c r="K337" s="132" t="str">
        <f>IFERROR(IFERROR(INDEX(Кат!$O:$O,MATCH($C337,Кат!$I:$I,0)),INDEX(Торг!$L:$L,MATCH($C337,Торг!$I:$I,0))),"")</f>
        <v/>
      </c>
      <c r="L337" s="132" t="str">
        <f>IFERROR(IFERROR(INDEX(Кат!$A:$A,MATCH($C337,Кат!$I:$I,0)),INDEX(Торг!$A:$A,MATCH($C337,Торг!$I:$I,0))),"")</f>
        <v/>
      </c>
      <c r="M337" s="132" t="str">
        <f>IFERROR(IFERROR(INDEX(Кат!$B:$B,MATCH($C337,Кат!$I:$I,0)),INDEX(Торг!$B:$B,MATCH($C337,Торг!$I:$I,0))),"")</f>
        <v/>
      </c>
      <c r="N337" s="132" t="str">
        <f t="shared" si="5"/>
        <v>ATF 26.1E39.5</v>
      </c>
      <c r="O337" s="132" t="str">
        <f>IFERROR(IFERROR(INDEX(Кат!$B:$B,MATCH($N337,Кат!$I:$I,0)),INDEX(Торг!$B:$B,MATCH($N337,Торг!$I:$I,0))),"")</f>
        <v/>
      </c>
    </row>
    <row r="338" spans="1:15" outlineLevel="1">
      <c r="A338" t="s">
        <v>14942</v>
      </c>
      <c r="C338" s="191" t="s">
        <v>495</v>
      </c>
      <c r="E338" t="s">
        <v>496</v>
      </c>
      <c r="F338" t="s">
        <v>479</v>
      </c>
      <c r="G338" t="s">
        <v>375</v>
      </c>
      <c r="H338">
        <v>500</v>
      </c>
      <c r="J338" t="s">
        <v>22634</v>
      </c>
      <c r="K338" s="132" t="str">
        <f>IFERROR(IFERROR(INDEX(Кат!$O:$O,MATCH($C338,Кат!$I:$I,0)),INDEX(Торг!$L:$L,MATCH($C338,Торг!$I:$I,0))),"")</f>
        <v/>
      </c>
      <c r="L338" s="132" t="str">
        <f>IFERROR(IFERROR(INDEX(Кат!$A:$A,MATCH($C338,Кат!$I:$I,0)),INDEX(Торг!$A:$A,MATCH($C338,Торг!$I:$I,0))),"")</f>
        <v/>
      </c>
      <c r="M338" s="132" t="str">
        <f>IFERROR(IFERROR(INDEX(Кат!$B:$B,MATCH($C338,Кат!$I:$I,0)),INDEX(Торг!$B:$B,MATCH($C338,Торг!$I:$I,0))),"")</f>
        <v/>
      </c>
      <c r="N338" s="132" t="str">
        <f t="shared" si="5"/>
        <v>ATF 35.2E39.48</v>
      </c>
      <c r="O338" s="132" t="str">
        <f>IFERROR(IFERROR(INDEX(Кат!$B:$B,MATCH($N338,Кат!$I:$I,0)),INDEX(Торг!$B:$B,MATCH($N338,Торг!$I:$I,0))),"")</f>
        <v/>
      </c>
    </row>
    <row r="339" spans="1:15" outlineLevel="1">
      <c r="A339" t="s">
        <v>14943</v>
      </c>
      <c r="C339" s="191" t="s">
        <v>497</v>
      </c>
      <c r="E339" t="s">
        <v>498</v>
      </c>
      <c r="F339" t="s">
        <v>479</v>
      </c>
      <c r="G339" t="s">
        <v>375</v>
      </c>
      <c r="H339">
        <v>350</v>
      </c>
      <c r="J339" t="s">
        <v>22634</v>
      </c>
      <c r="K339" s="132" t="str">
        <f>IFERROR(IFERROR(INDEX(Кат!$O:$O,MATCH($C339,Кат!$I:$I,0)),INDEX(Торг!$L:$L,MATCH($C339,Торг!$I:$I,0))),"")</f>
        <v/>
      </c>
      <c r="L339" s="132" t="str">
        <f>IFERROR(IFERROR(INDEX(Кат!$A:$A,MATCH($C339,Кат!$I:$I,0)),INDEX(Торг!$A:$A,MATCH($C339,Торг!$I:$I,0))),"")</f>
        <v/>
      </c>
      <c r="M339" s="132" t="str">
        <f>IFERROR(IFERROR(INDEX(Кат!$B:$B,MATCH($C339,Кат!$I:$I,0)),INDEX(Торг!$B:$B,MATCH($C339,Торг!$I:$I,0))),"")</f>
        <v/>
      </c>
      <c r="N339" s="132" t="str">
        <f t="shared" si="5"/>
        <v>ATF 14.2E39.65</v>
      </c>
      <c r="O339" s="132" t="str">
        <f>IFERROR(IFERROR(INDEX(Кат!$B:$B,MATCH($N339,Кат!$I:$I,0)),INDEX(Торг!$B:$B,MATCH($N339,Торг!$I:$I,0))),"")</f>
        <v/>
      </c>
    </row>
    <row r="340" spans="1:15" outlineLevel="1">
      <c r="A340" t="s">
        <v>14944</v>
      </c>
      <c r="C340" s="191" t="s">
        <v>499</v>
      </c>
      <c r="E340" t="s">
        <v>500</v>
      </c>
      <c r="F340" t="s">
        <v>479</v>
      </c>
      <c r="G340" t="s">
        <v>375</v>
      </c>
      <c r="H340">
        <v>360</v>
      </c>
      <c r="J340" t="s">
        <v>22634</v>
      </c>
      <c r="K340" s="132" t="str">
        <f>IFERROR(IFERROR(INDEX(Кат!$O:$O,MATCH($C340,Кат!$I:$I,0)),INDEX(Торг!$L:$L,MATCH($C340,Торг!$I:$I,0))),"")</f>
        <v/>
      </c>
      <c r="L340" s="132" t="str">
        <f>IFERROR(IFERROR(INDEX(Кат!$A:$A,MATCH($C340,Кат!$I:$I,0)),INDEX(Торг!$A:$A,MATCH($C340,Торг!$I:$I,0))),"")</f>
        <v/>
      </c>
      <c r="M340" s="132" t="str">
        <f>IFERROR(IFERROR(INDEX(Кат!$B:$B,MATCH($C340,Кат!$I:$I,0)),INDEX(Торг!$B:$B,MATCH($C340,Торг!$I:$I,0))),"")</f>
        <v/>
      </c>
      <c r="N340" s="132" t="str">
        <f t="shared" si="5"/>
        <v>ATF 33.2E39.32</v>
      </c>
      <c r="O340" s="132" t="str">
        <f>IFERROR(IFERROR(INDEX(Кат!$B:$B,MATCH($N340,Кат!$I:$I,0)),INDEX(Торг!$B:$B,MATCH($N340,Торг!$I:$I,0))),"")</f>
        <v/>
      </c>
    </row>
    <row r="341" spans="1:15" outlineLevel="1">
      <c r="A341" t="s">
        <v>14945</v>
      </c>
      <c r="C341" s="191" t="s">
        <v>501</v>
      </c>
      <c r="E341" t="s">
        <v>502</v>
      </c>
      <c r="F341" t="s">
        <v>479</v>
      </c>
      <c r="G341" t="s">
        <v>375</v>
      </c>
      <c r="H341">
        <v>650</v>
      </c>
      <c r="J341" t="s">
        <v>22634</v>
      </c>
      <c r="K341" s="132" t="str">
        <f>IFERROR(IFERROR(INDEX(Кат!$O:$O,MATCH($C341,Кат!$I:$I,0)),INDEX(Торг!$L:$L,MATCH($C341,Торг!$I:$I,0))),"")</f>
        <v/>
      </c>
      <c r="L341" s="132" t="str">
        <f>IFERROR(IFERROR(INDEX(Кат!$A:$A,MATCH($C341,Кат!$I:$I,0)),INDEX(Торг!$A:$A,MATCH($C341,Торг!$I:$I,0))),"")</f>
        <v/>
      </c>
      <c r="M341" s="132" t="str">
        <f>IFERROR(IFERROR(INDEX(Кат!$B:$B,MATCH($C341,Кат!$I:$I,0)),INDEX(Торг!$B:$B,MATCH($C341,Торг!$I:$I,0))),"")</f>
        <v/>
      </c>
      <c r="N341" s="132" t="str">
        <f t="shared" si="5"/>
        <v>ATF 21.2E39.57</v>
      </c>
      <c r="O341" s="132" t="str">
        <f>IFERROR(IFERROR(INDEX(Кат!$B:$B,MATCH($N341,Кат!$I:$I,0)),INDEX(Торг!$B:$B,MATCH($N341,Торг!$I:$I,0))),"")</f>
        <v/>
      </c>
    </row>
    <row r="342" spans="1:15" outlineLevel="1">
      <c r="A342" t="s">
        <v>23495</v>
      </c>
      <c r="C342" s="191"/>
      <c r="E342" t="s">
        <v>23496</v>
      </c>
      <c r="J342" t="s">
        <v>22634</v>
      </c>
      <c r="K342" s="132" t="str">
        <f>IFERROR(IFERROR(INDEX(Кат!$O:$O,MATCH($C342,Кат!$I:$I,0)),INDEX(Торг!$L:$L,MATCH($C342,Торг!$I:$I,0))),"")</f>
        <v/>
      </c>
      <c r="L342" s="132" t="str">
        <f>IFERROR(IFERROR(INDEX(Кат!$A:$A,MATCH($C342,Кат!$I:$I,0)),INDEX(Торг!$A:$A,MATCH($C342,Торг!$I:$I,0))),"")</f>
        <v/>
      </c>
      <c r="M342" s="132" t="str">
        <f>IFERROR(IFERROR(INDEX(Кат!$B:$B,MATCH($C342,Кат!$I:$I,0)),INDEX(Торг!$B:$B,MATCH($C342,Торг!$I:$I,0))),"")</f>
        <v/>
      </c>
      <c r="N342" s="132" t="str">
        <f t="shared" si="5"/>
        <v xml:space="preserve"> </v>
      </c>
      <c r="O342" s="132" t="str">
        <f>IFERROR(IFERROR(INDEX(Кат!$B:$B,MATCH($N342,Кат!$I:$I,0)),INDEX(Торг!$B:$B,MATCH($N342,Торг!$I:$I,0))),"")</f>
        <v/>
      </c>
    </row>
    <row r="343" spans="1:15" outlineLevel="1">
      <c r="A343" t="s">
        <v>14946</v>
      </c>
      <c r="C343" s="191">
        <v>53453</v>
      </c>
      <c r="E343" t="s">
        <v>13977</v>
      </c>
      <c r="F343" t="s">
        <v>503</v>
      </c>
      <c r="G343" t="s">
        <v>399</v>
      </c>
      <c r="H343">
        <v>360</v>
      </c>
      <c r="J343" t="s">
        <v>22634</v>
      </c>
      <c r="K343" s="132" t="str">
        <f>IFERROR(IFERROR(INDEX(Кат!$O:$O,MATCH($C343,Кат!$I:$I,0)),INDEX(Торг!$L:$L,MATCH($C343,Торг!$I:$I,0))),"")</f>
        <v/>
      </c>
      <c r="L343" s="132" t="str">
        <f>IFERROR(IFERROR(INDEX(Кат!$A:$A,MATCH($C343,Кат!$I:$I,0)),INDEX(Торг!$A:$A,MATCH($C343,Торг!$I:$I,0))),"")</f>
        <v/>
      </c>
      <c r="M343" s="132" t="str">
        <f>IFERROR(IFERROR(INDEX(Кат!$B:$B,MATCH($C343,Кат!$I:$I,0)),INDEX(Торг!$B:$B,MATCH($C343,Торг!$I:$I,0))),"")</f>
        <v/>
      </c>
      <c r="N343" s="132" t="str">
        <f t="shared" si="5"/>
        <v>ATS 53453</v>
      </c>
      <c r="O343" s="132" t="str">
        <f>IFERROR(IFERROR(INDEX(Кат!$B:$B,MATCH($N343,Кат!$I:$I,0)),INDEX(Торг!$B:$B,MATCH($N343,Торг!$I:$I,0))),"")</f>
        <v/>
      </c>
    </row>
    <row r="344" spans="1:15" outlineLevel="1">
      <c r="A344" t="s">
        <v>23497</v>
      </c>
      <c r="C344" s="191"/>
      <c r="E344" t="s">
        <v>4712</v>
      </c>
      <c r="J344" t="s">
        <v>22634</v>
      </c>
      <c r="K344" s="132" t="str">
        <f>IFERROR(IFERROR(INDEX(Кат!$O:$O,MATCH($C344,Кат!$I:$I,0)),INDEX(Торг!$L:$L,MATCH($C344,Торг!$I:$I,0))),"")</f>
        <v/>
      </c>
      <c r="L344" s="132" t="str">
        <f>IFERROR(IFERROR(INDEX(Кат!$A:$A,MATCH($C344,Кат!$I:$I,0)),INDEX(Торг!$A:$A,MATCH($C344,Торг!$I:$I,0))),"")</f>
        <v/>
      </c>
      <c r="M344" s="132" t="str">
        <f>IFERROR(IFERROR(INDEX(Кат!$B:$B,MATCH($C344,Кат!$I:$I,0)),INDEX(Торг!$B:$B,MATCH($C344,Торг!$I:$I,0))),"")</f>
        <v/>
      </c>
      <c r="N344" s="132" t="str">
        <f t="shared" si="5"/>
        <v xml:space="preserve"> </v>
      </c>
      <c r="O344" s="132" t="str">
        <f>IFERROR(IFERROR(INDEX(Кат!$B:$B,MATCH($N344,Кат!$I:$I,0)),INDEX(Торг!$B:$B,MATCH($N344,Торг!$I:$I,0))),"")</f>
        <v/>
      </c>
    </row>
    <row r="345" spans="1:15" outlineLevel="1">
      <c r="A345" t="s">
        <v>14947</v>
      </c>
      <c r="C345" s="191" t="s">
        <v>4713</v>
      </c>
      <c r="E345" t="s">
        <v>4714</v>
      </c>
      <c r="F345" t="s">
        <v>4712</v>
      </c>
      <c r="G345" t="s">
        <v>375</v>
      </c>
      <c r="H345">
        <v>3720</v>
      </c>
      <c r="J345" t="s">
        <v>22634</v>
      </c>
      <c r="K345" s="132" t="str">
        <f>IFERROR(IFERROR(INDEX(Кат!$O:$O,MATCH($C345,Кат!$I:$I,0)),INDEX(Торг!$L:$L,MATCH($C345,Торг!$I:$I,0))),"")</f>
        <v/>
      </c>
      <c r="L345" s="132" t="str">
        <f>IFERROR(IFERROR(INDEX(Кат!$A:$A,MATCH($C345,Кат!$I:$I,0)),INDEX(Торг!$A:$A,MATCH($C345,Торг!$I:$I,0))),"")</f>
        <v/>
      </c>
      <c r="M345" s="132" t="str">
        <f>IFERROR(IFERROR(INDEX(Кат!$B:$B,MATCH($C345,Кат!$I:$I,0)),INDEX(Торг!$B:$B,MATCH($C345,Торг!$I:$I,0))),"")</f>
        <v/>
      </c>
      <c r="N345" s="132" t="str">
        <f t="shared" si="5"/>
        <v>AUTO-GUR AG0199</v>
      </c>
      <c r="O345" s="132" t="str">
        <f>IFERROR(IFERROR(INDEX(Кат!$B:$B,MATCH($N345,Кат!$I:$I,0)),INDEX(Торг!$B:$B,MATCH($N345,Торг!$I:$I,0))),"")</f>
        <v/>
      </c>
    </row>
    <row r="346" spans="1:15" outlineLevel="1">
      <c r="A346" t="s">
        <v>23498</v>
      </c>
      <c r="C346" s="191"/>
      <c r="E346" t="s">
        <v>23499</v>
      </c>
      <c r="J346" t="s">
        <v>22634</v>
      </c>
      <c r="K346" s="132" t="str">
        <f>IFERROR(IFERROR(INDEX(Кат!$O:$O,MATCH($C346,Кат!$I:$I,0)),INDEX(Торг!$L:$L,MATCH($C346,Торг!$I:$I,0))),"")</f>
        <v/>
      </c>
      <c r="L346" s="132" t="str">
        <f>IFERROR(IFERROR(INDEX(Кат!$A:$A,MATCH($C346,Кат!$I:$I,0)),INDEX(Торг!$A:$A,MATCH($C346,Торг!$I:$I,0))),"")</f>
        <v/>
      </c>
      <c r="M346" s="132" t="str">
        <f>IFERROR(IFERROR(INDEX(Кат!$B:$B,MATCH($C346,Кат!$I:$I,0)),INDEX(Торг!$B:$B,MATCH($C346,Торг!$I:$I,0))),"")</f>
        <v/>
      </c>
      <c r="N346" s="132" t="str">
        <f t="shared" si="5"/>
        <v xml:space="preserve"> </v>
      </c>
      <c r="O346" s="132" t="str">
        <f>IFERROR(IFERROR(INDEX(Кат!$B:$B,MATCH($N346,Кат!$I:$I,0)),INDEX(Торг!$B:$B,MATCH($N346,Торг!$I:$I,0))),"")</f>
        <v/>
      </c>
    </row>
    <row r="347" spans="1:15" outlineLevel="1">
      <c r="A347" t="s">
        <v>23500</v>
      </c>
      <c r="C347" s="191" t="s">
        <v>23501</v>
      </c>
      <c r="E347" t="s">
        <v>23502</v>
      </c>
      <c r="F347" t="s">
        <v>23503</v>
      </c>
      <c r="G347" t="s">
        <v>375</v>
      </c>
      <c r="H347">
        <v>300</v>
      </c>
      <c r="J347" t="s">
        <v>22634</v>
      </c>
      <c r="K347" s="132" t="str">
        <f>IFERROR(IFERROR(INDEX(Кат!$O:$O,MATCH($C347,Кат!$I:$I,0)),INDEX(Торг!$L:$L,MATCH($C347,Торг!$I:$I,0))),"")</f>
        <v/>
      </c>
      <c r="L347" s="132" t="str">
        <f>IFERROR(IFERROR(INDEX(Кат!$A:$A,MATCH($C347,Кат!$I:$I,0)),INDEX(Торг!$A:$A,MATCH($C347,Торг!$I:$I,0))),"")</f>
        <v/>
      </c>
      <c r="M347" s="132" t="str">
        <f>IFERROR(IFERROR(INDEX(Кат!$B:$B,MATCH($C347,Кат!$I:$I,0)),INDEX(Торг!$B:$B,MATCH($C347,Торг!$I:$I,0))),"")</f>
        <v/>
      </c>
      <c r="N347" s="132" t="str">
        <f t="shared" si="5"/>
        <v>AUTOFREN D4725</v>
      </c>
      <c r="O347" s="132" t="str">
        <f>IFERROR(IFERROR(INDEX(Кат!$B:$B,MATCH($N347,Кат!$I:$I,0)),INDEX(Торг!$B:$B,MATCH($N347,Торг!$I:$I,0))),"")</f>
        <v/>
      </c>
    </row>
    <row r="348" spans="1:15" outlineLevel="1">
      <c r="A348" t="s">
        <v>23504</v>
      </c>
      <c r="C348" s="191" t="s">
        <v>23505</v>
      </c>
      <c r="E348" t="s">
        <v>23506</v>
      </c>
      <c r="G348" t="s">
        <v>375</v>
      </c>
      <c r="H348">
        <v>310</v>
      </c>
      <c r="J348" t="s">
        <v>22634</v>
      </c>
      <c r="K348" s="132" t="str">
        <f>IFERROR(IFERROR(INDEX(Кат!$O:$O,MATCH($C348,Кат!$I:$I,0)),INDEX(Торг!$L:$L,MATCH($C348,Торг!$I:$I,0))),"")</f>
        <v/>
      </c>
      <c r="L348" s="132" t="str">
        <f>IFERROR(IFERROR(INDEX(Кат!$A:$A,MATCH($C348,Кат!$I:$I,0)),INDEX(Торг!$A:$A,MATCH($C348,Торг!$I:$I,0))),"")</f>
        <v/>
      </c>
      <c r="M348" s="132" t="str">
        <f>IFERROR(IFERROR(INDEX(Кат!$B:$B,MATCH($C348,Кат!$I:$I,0)),INDEX(Торг!$B:$B,MATCH($C348,Торг!$I:$I,0))),"")</f>
        <v/>
      </c>
      <c r="N348" s="132" t="str">
        <f t="shared" si="5"/>
        <v xml:space="preserve"> D4256</v>
      </c>
      <c r="O348" s="132" t="str">
        <f>IFERROR(IFERROR(INDEX(Кат!$B:$B,MATCH($N348,Кат!$I:$I,0)),INDEX(Торг!$B:$B,MATCH($N348,Торг!$I:$I,0))),"")</f>
        <v/>
      </c>
    </row>
    <row r="349" spans="1:15" outlineLevel="1">
      <c r="A349" t="s">
        <v>23507</v>
      </c>
      <c r="C349" s="191"/>
      <c r="E349" t="s">
        <v>23508</v>
      </c>
      <c r="J349" t="s">
        <v>22634</v>
      </c>
      <c r="K349" s="132" t="str">
        <f>IFERROR(IFERROR(INDEX(Кат!$O:$O,MATCH($C349,Кат!$I:$I,0)),INDEX(Торг!$L:$L,MATCH($C349,Торг!$I:$I,0))),"")</f>
        <v/>
      </c>
      <c r="L349" s="132" t="str">
        <f>IFERROR(IFERROR(INDEX(Кат!$A:$A,MATCH($C349,Кат!$I:$I,0)),INDEX(Торг!$A:$A,MATCH($C349,Торг!$I:$I,0))),"")</f>
        <v/>
      </c>
      <c r="M349" s="132" t="str">
        <f>IFERROR(IFERROR(INDEX(Кат!$B:$B,MATCH($C349,Кат!$I:$I,0)),INDEX(Торг!$B:$B,MATCH($C349,Торг!$I:$I,0))),"")</f>
        <v/>
      </c>
      <c r="N349" s="132" t="str">
        <f t="shared" si="5"/>
        <v xml:space="preserve"> </v>
      </c>
      <c r="O349" s="132" t="str">
        <f>IFERROR(IFERROR(INDEX(Кат!$B:$B,MATCH($N349,Кат!$I:$I,0)),INDEX(Торг!$B:$B,MATCH($N349,Торг!$I:$I,0))),"")</f>
        <v/>
      </c>
    </row>
    <row r="350" spans="1:15">
      <c r="A350" t="s">
        <v>14948</v>
      </c>
      <c r="C350" s="191">
        <v>18716</v>
      </c>
      <c r="E350" t="s">
        <v>504</v>
      </c>
      <c r="F350" t="s">
        <v>505</v>
      </c>
      <c r="G350" t="s">
        <v>399</v>
      </c>
      <c r="H350">
        <v>500</v>
      </c>
      <c r="J350" t="s">
        <v>22634</v>
      </c>
      <c r="K350" s="132" t="str">
        <f>IFERROR(IFERROR(INDEX(Кат!$O:$O,MATCH($C350,Кат!$I:$I,0)),INDEX(Торг!$L:$L,MATCH($C350,Торг!$I:$I,0))),"")</f>
        <v/>
      </c>
      <c r="L350" s="132" t="str">
        <f>IFERROR(IFERROR(INDEX(Кат!$A:$A,MATCH($C350,Кат!$I:$I,0)),INDEX(Торг!$A:$A,MATCH($C350,Торг!$I:$I,0))),"")</f>
        <v/>
      </c>
      <c r="M350" s="132" t="str">
        <f>IFERROR(IFERROR(INDEX(Кат!$B:$B,MATCH($C350,Кат!$I:$I,0)),INDEX(Торг!$B:$B,MATCH($C350,Торг!$I:$I,0))),"")</f>
        <v/>
      </c>
      <c r="N350" s="132" t="str">
        <f t="shared" si="5"/>
        <v>AUTORAM 18716</v>
      </c>
      <c r="O350" s="132" t="str">
        <f>IFERROR(IFERROR(INDEX(Кат!$B:$B,MATCH($N350,Кат!$I:$I,0)),INDEX(Торг!$B:$B,MATCH($N350,Торг!$I:$I,0))),"")</f>
        <v/>
      </c>
    </row>
    <row r="351" spans="1:15" outlineLevel="1">
      <c r="A351" t="s">
        <v>28761</v>
      </c>
      <c r="C351" s="191">
        <v>18277</v>
      </c>
      <c r="E351" t="s">
        <v>28762</v>
      </c>
      <c r="F351" t="s">
        <v>505</v>
      </c>
      <c r="G351" t="s">
        <v>399</v>
      </c>
      <c r="H351">
        <v>700</v>
      </c>
      <c r="J351" t="s">
        <v>22634</v>
      </c>
      <c r="K351" s="132" t="str">
        <f>IFERROR(IFERROR(INDEX(Кат!$O:$O,MATCH($C351,Кат!$I:$I,0)),INDEX(Торг!$L:$L,MATCH($C351,Торг!$I:$I,0))),"")</f>
        <v/>
      </c>
      <c r="L351" s="132" t="str">
        <f>IFERROR(IFERROR(INDEX(Кат!$A:$A,MATCH($C351,Кат!$I:$I,0)),INDEX(Торг!$A:$A,MATCH($C351,Торг!$I:$I,0))),"")</f>
        <v/>
      </c>
      <c r="M351" s="132" t="str">
        <f>IFERROR(IFERROR(INDEX(Кат!$B:$B,MATCH($C351,Кат!$I:$I,0)),INDEX(Торг!$B:$B,MATCH($C351,Торг!$I:$I,0))),"")</f>
        <v/>
      </c>
      <c r="N351" s="132" t="str">
        <f t="shared" si="5"/>
        <v>AUTORAM 18277</v>
      </c>
      <c r="O351" s="132" t="str">
        <f>IFERROR(IFERROR(INDEX(Кат!$B:$B,MATCH($N351,Кат!$I:$I,0)),INDEX(Торг!$B:$B,MATCH($N351,Торг!$I:$I,0))),"")</f>
        <v/>
      </c>
    </row>
    <row r="352" spans="1:15" outlineLevel="2">
      <c r="A352" t="s">
        <v>14949</v>
      </c>
      <c r="C352" s="191">
        <v>18711</v>
      </c>
      <c r="E352" t="s">
        <v>4715</v>
      </c>
      <c r="F352" t="s">
        <v>505</v>
      </c>
      <c r="G352" t="s">
        <v>399</v>
      </c>
      <c r="H352">
        <v>330</v>
      </c>
      <c r="J352" t="s">
        <v>22634</v>
      </c>
      <c r="K352" s="132" t="str">
        <f>IFERROR(IFERROR(INDEX(Кат!$O:$O,MATCH($C352,Кат!$I:$I,0)),INDEX(Торг!$L:$L,MATCH($C352,Торг!$I:$I,0))),"")</f>
        <v/>
      </c>
      <c r="L352" s="132" t="str">
        <f>IFERROR(IFERROR(INDEX(Кат!$A:$A,MATCH($C352,Кат!$I:$I,0)),INDEX(Торг!$A:$A,MATCH($C352,Торг!$I:$I,0))),"")</f>
        <v/>
      </c>
      <c r="M352" s="132" t="str">
        <f>IFERROR(IFERROR(INDEX(Кат!$B:$B,MATCH($C352,Кат!$I:$I,0)),INDEX(Торг!$B:$B,MATCH($C352,Торг!$I:$I,0))),"")</f>
        <v/>
      </c>
      <c r="N352" s="132" t="str">
        <f t="shared" si="5"/>
        <v>AUTORAM 18711</v>
      </c>
      <c r="O352" s="132" t="str">
        <f>IFERROR(IFERROR(INDEX(Кат!$B:$B,MATCH($N352,Кат!$I:$I,0)),INDEX(Торг!$B:$B,MATCH($N352,Торг!$I:$I,0))),"")</f>
        <v/>
      </c>
    </row>
    <row r="353" spans="1:15" outlineLevel="2">
      <c r="A353" t="s">
        <v>14950</v>
      </c>
      <c r="C353" s="191">
        <v>19999</v>
      </c>
      <c r="E353" t="s">
        <v>4716</v>
      </c>
      <c r="F353" t="s">
        <v>505</v>
      </c>
      <c r="G353" t="s">
        <v>399</v>
      </c>
      <c r="H353">
        <v>900</v>
      </c>
      <c r="J353" t="s">
        <v>22634</v>
      </c>
      <c r="K353" s="132" t="str">
        <f>IFERROR(IFERROR(INDEX(Кат!$O:$O,MATCH($C353,Кат!$I:$I,0)),INDEX(Торг!$L:$L,MATCH($C353,Торг!$I:$I,0))),"")</f>
        <v/>
      </c>
      <c r="L353" s="132" t="str">
        <f>IFERROR(IFERROR(INDEX(Кат!$A:$A,MATCH($C353,Кат!$I:$I,0)),INDEX(Торг!$A:$A,MATCH($C353,Торг!$I:$I,0))),"")</f>
        <v/>
      </c>
      <c r="M353" s="132" t="str">
        <f>IFERROR(IFERROR(INDEX(Кат!$B:$B,MATCH($C353,Кат!$I:$I,0)),INDEX(Торг!$B:$B,MATCH($C353,Торг!$I:$I,0))),"")</f>
        <v/>
      </c>
      <c r="N353" s="132" t="str">
        <f t="shared" si="5"/>
        <v>AUTORAM 19999</v>
      </c>
      <c r="O353" s="132" t="str">
        <f>IFERROR(IFERROR(INDEX(Кат!$B:$B,MATCH($N353,Кат!$I:$I,0)),INDEX(Торг!$B:$B,MATCH($N353,Торг!$I:$I,0))),"")</f>
        <v/>
      </c>
    </row>
    <row r="354" spans="1:15" outlineLevel="2">
      <c r="A354" t="s">
        <v>14951</v>
      </c>
      <c r="C354" s="191">
        <v>18731</v>
      </c>
      <c r="E354" t="s">
        <v>506</v>
      </c>
      <c r="F354" t="s">
        <v>505</v>
      </c>
      <c r="G354" t="s">
        <v>399</v>
      </c>
      <c r="H354">
        <v>800</v>
      </c>
      <c r="J354" t="s">
        <v>22634</v>
      </c>
      <c r="K354" s="132" t="str">
        <f>IFERROR(IFERROR(INDEX(Кат!$O:$O,MATCH($C354,Кат!$I:$I,0)),INDEX(Торг!$L:$L,MATCH($C354,Торг!$I:$I,0))),"")</f>
        <v/>
      </c>
      <c r="L354" s="132" t="str">
        <f>IFERROR(IFERROR(INDEX(Кат!$A:$A,MATCH($C354,Кат!$I:$I,0)),INDEX(Торг!$A:$A,MATCH($C354,Торг!$I:$I,0))),"")</f>
        <v/>
      </c>
      <c r="M354" s="132" t="str">
        <f>IFERROR(IFERROR(INDEX(Кат!$B:$B,MATCH($C354,Кат!$I:$I,0)),INDEX(Торг!$B:$B,MATCH($C354,Торг!$I:$I,0))),"")</f>
        <v/>
      </c>
      <c r="N354" s="132" t="str">
        <f t="shared" si="5"/>
        <v>AUTORAM 18731</v>
      </c>
      <c r="O354" s="132" t="str">
        <f>IFERROR(IFERROR(INDEX(Кат!$B:$B,MATCH($N354,Кат!$I:$I,0)),INDEX(Торг!$B:$B,MATCH($N354,Торг!$I:$I,0))),"")</f>
        <v/>
      </c>
    </row>
    <row r="355" spans="1:15" outlineLevel="2">
      <c r="A355" t="s">
        <v>14952</v>
      </c>
      <c r="C355" s="191">
        <v>17532</v>
      </c>
      <c r="E355" t="s">
        <v>4717</v>
      </c>
      <c r="F355" t="s">
        <v>505</v>
      </c>
      <c r="G355" t="s">
        <v>399</v>
      </c>
      <c r="H355">
        <v>1300</v>
      </c>
      <c r="J355" t="s">
        <v>22634</v>
      </c>
      <c r="K355" s="132" t="str">
        <f>IFERROR(IFERROR(INDEX(Кат!$O:$O,MATCH($C355,Кат!$I:$I,0)),INDEX(Торг!$L:$L,MATCH($C355,Торг!$I:$I,0))),"")</f>
        <v/>
      </c>
      <c r="L355" s="132" t="str">
        <f>IFERROR(IFERROR(INDEX(Кат!$A:$A,MATCH($C355,Кат!$I:$I,0)),INDEX(Торг!$A:$A,MATCH($C355,Торг!$I:$I,0))),"")</f>
        <v/>
      </c>
      <c r="M355" s="132" t="str">
        <f>IFERROR(IFERROR(INDEX(Кат!$B:$B,MATCH($C355,Кат!$I:$I,0)),INDEX(Торг!$B:$B,MATCH($C355,Торг!$I:$I,0))),"")</f>
        <v/>
      </c>
      <c r="N355" s="132" t="str">
        <f t="shared" si="5"/>
        <v>AUTORAM 17532</v>
      </c>
      <c r="O355" s="132" t="str">
        <f>IFERROR(IFERROR(INDEX(Кат!$B:$B,MATCH($N355,Кат!$I:$I,0)),INDEX(Торг!$B:$B,MATCH($N355,Торг!$I:$I,0))),"")</f>
        <v/>
      </c>
    </row>
    <row r="356" spans="1:15" outlineLevel="2">
      <c r="A356" t="s">
        <v>14953</v>
      </c>
      <c r="C356" s="191">
        <v>17537</v>
      </c>
      <c r="E356" t="s">
        <v>507</v>
      </c>
      <c r="F356" t="s">
        <v>505</v>
      </c>
      <c r="G356" t="s">
        <v>399</v>
      </c>
      <c r="H356">
        <v>850</v>
      </c>
      <c r="J356" t="s">
        <v>22634</v>
      </c>
      <c r="K356" s="132" t="str">
        <f>IFERROR(IFERROR(INDEX(Кат!$O:$O,MATCH($C356,Кат!$I:$I,0)),INDEX(Торг!$L:$L,MATCH($C356,Торг!$I:$I,0))),"")</f>
        <v/>
      </c>
      <c r="L356" s="132" t="str">
        <f>IFERROR(IFERROR(INDEX(Кат!$A:$A,MATCH($C356,Кат!$I:$I,0)),INDEX(Торг!$A:$A,MATCH($C356,Торг!$I:$I,0))),"")</f>
        <v/>
      </c>
      <c r="M356" s="132" t="str">
        <f>IFERROR(IFERROR(INDEX(Кат!$B:$B,MATCH($C356,Кат!$I:$I,0)),INDEX(Торг!$B:$B,MATCH($C356,Торг!$I:$I,0))),"")</f>
        <v/>
      </c>
      <c r="N356" s="132" t="str">
        <f t="shared" si="5"/>
        <v>AUTORAM 17537</v>
      </c>
      <c r="O356" s="132" t="str">
        <f>IFERROR(IFERROR(INDEX(Кат!$B:$B,MATCH($N356,Кат!$I:$I,0)),INDEX(Торг!$B:$B,MATCH($N356,Торг!$I:$I,0))),"")</f>
        <v/>
      </c>
    </row>
    <row r="357" spans="1:15" outlineLevel="2">
      <c r="A357" t="s">
        <v>14954</v>
      </c>
      <c r="C357" s="191">
        <v>17539</v>
      </c>
      <c r="E357" t="s">
        <v>4718</v>
      </c>
      <c r="F357" t="s">
        <v>505</v>
      </c>
      <c r="G357" t="s">
        <v>399</v>
      </c>
      <c r="H357">
        <v>1600</v>
      </c>
      <c r="J357" t="s">
        <v>22634</v>
      </c>
      <c r="K357" s="132" t="str">
        <f>IFERROR(IFERROR(INDEX(Кат!$O:$O,MATCH($C357,Кат!$I:$I,0)),INDEX(Торг!$L:$L,MATCH($C357,Торг!$I:$I,0))),"")</f>
        <v/>
      </c>
      <c r="L357" s="132" t="str">
        <f>IFERROR(IFERROR(INDEX(Кат!$A:$A,MATCH($C357,Кат!$I:$I,0)),INDEX(Торг!$A:$A,MATCH($C357,Торг!$I:$I,0))),"")</f>
        <v/>
      </c>
      <c r="M357" s="132" t="str">
        <f>IFERROR(IFERROR(INDEX(Кат!$B:$B,MATCH($C357,Кат!$I:$I,0)),INDEX(Торг!$B:$B,MATCH($C357,Торг!$I:$I,0))),"")</f>
        <v/>
      </c>
      <c r="N357" s="132" t="str">
        <f t="shared" si="5"/>
        <v>AUTORAM 17539</v>
      </c>
      <c r="O357" s="132" t="str">
        <f>IFERROR(IFERROR(INDEX(Кат!$B:$B,MATCH($N357,Кат!$I:$I,0)),INDEX(Торг!$B:$B,MATCH($N357,Торг!$I:$I,0))),"")</f>
        <v/>
      </c>
    </row>
    <row r="358" spans="1:15" outlineLevel="2">
      <c r="A358" t="s">
        <v>14955</v>
      </c>
      <c r="C358" s="191">
        <v>18283</v>
      </c>
      <c r="E358" t="s">
        <v>508</v>
      </c>
      <c r="F358" t="s">
        <v>505</v>
      </c>
      <c r="G358" t="s">
        <v>399</v>
      </c>
      <c r="H358">
        <v>960</v>
      </c>
      <c r="J358" t="s">
        <v>22634</v>
      </c>
      <c r="K358" s="132" t="str">
        <f>IFERROR(IFERROR(INDEX(Кат!$O:$O,MATCH($C358,Кат!$I:$I,0)),INDEX(Торг!$L:$L,MATCH($C358,Торг!$I:$I,0))),"")</f>
        <v/>
      </c>
      <c r="L358" s="132" t="str">
        <f>IFERROR(IFERROR(INDEX(Кат!$A:$A,MATCH($C358,Кат!$I:$I,0)),INDEX(Торг!$A:$A,MATCH($C358,Торг!$I:$I,0))),"")</f>
        <v/>
      </c>
      <c r="M358" s="132" t="str">
        <f>IFERROR(IFERROR(INDEX(Кат!$B:$B,MATCH($C358,Кат!$I:$I,0)),INDEX(Торг!$B:$B,MATCH($C358,Торг!$I:$I,0))),"")</f>
        <v/>
      </c>
      <c r="N358" s="132" t="str">
        <f t="shared" si="5"/>
        <v>AUTORAM 18283</v>
      </c>
      <c r="O358" s="132" t="str">
        <f>IFERROR(IFERROR(INDEX(Кат!$B:$B,MATCH($N358,Кат!$I:$I,0)),INDEX(Торг!$B:$B,MATCH($N358,Торг!$I:$I,0))),"")</f>
        <v/>
      </c>
    </row>
    <row r="359" spans="1:15" outlineLevel="2">
      <c r="A359" t="s">
        <v>26226</v>
      </c>
      <c r="C359" s="191"/>
      <c r="E359" t="s">
        <v>33843</v>
      </c>
      <c r="J359" t="s">
        <v>22634</v>
      </c>
      <c r="K359" s="132" t="str">
        <f>IFERROR(IFERROR(INDEX(Кат!$O:$O,MATCH($C359,Кат!$I:$I,0)),INDEX(Торг!$L:$L,MATCH($C359,Торг!$I:$I,0))),"")</f>
        <v/>
      </c>
      <c r="L359" s="132" t="str">
        <f>IFERROR(IFERROR(INDEX(Кат!$A:$A,MATCH($C359,Кат!$I:$I,0)),INDEX(Торг!$A:$A,MATCH($C359,Торг!$I:$I,0))),"")</f>
        <v/>
      </c>
      <c r="M359" s="132" t="str">
        <f>IFERROR(IFERROR(INDEX(Кат!$B:$B,MATCH($C359,Кат!$I:$I,0)),INDEX(Торг!$B:$B,MATCH($C359,Торг!$I:$I,0))),"")</f>
        <v/>
      </c>
      <c r="N359" s="132" t="str">
        <f t="shared" si="5"/>
        <v xml:space="preserve"> </v>
      </c>
      <c r="O359" s="132" t="str">
        <f>IFERROR(IFERROR(INDEX(Кат!$B:$B,MATCH($N359,Кат!$I:$I,0)),INDEX(Торг!$B:$B,MATCH($N359,Торг!$I:$I,0))),"")</f>
        <v/>
      </c>
    </row>
    <row r="360" spans="1:15" outlineLevel="2">
      <c r="A360" t="s">
        <v>33844</v>
      </c>
      <c r="C360" s="191" t="s">
        <v>33845</v>
      </c>
      <c r="E360" t="s">
        <v>33846</v>
      </c>
      <c r="F360" t="s">
        <v>26227</v>
      </c>
      <c r="G360" t="s">
        <v>399</v>
      </c>
      <c r="H360">
        <v>500</v>
      </c>
      <c r="J360" t="s">
        <v>22634</v>
      </c>
      <c r="K360" s="132" t="str">
        <f>IFERROR(IFERROR(INDEX(Кат!$O:$O,MATCH($C360,Кат!$I:$I,0)),INDEX(Торг!$L:$L,MATCH($C360,Торг!$I:$I,0))),"")</f>
        <v/>
      </c>
      <c r="L360" s="132" t="str">
        <f>IFERROR(IFERROR(INDEX(Кат!$A:$A,MATCH($C360,Кат!$I:$I,0)),INDEX(Торг!$A:$A,MATCH($C360,Торг!$I:$I,0))),"")</f>
        <v/>
      </c>
      <c r="M360" s="132" t="str">
        <f>IFERROR(IFERROR(INDEX(Кат!$B:$B,MATCH($C360,Кат!$I:$I,0)),INDEX(Торг!$B:$B,MATCH($C360,Торг!$I:$I,0))),"")</f>
        <v/>
      </c>
      <c r="N360" s="132" t="str">
        <f t="shared" si="5"/>
        <v>AUTOWELT VI-57015</v>
      </c>
      <c r="O360" s="132" t="str">
        <f>IFERROR(IFERROR(INDEX(Кат!$B:$B,MATCH($N360,Кат!$I:$I,0)),INDEX(Торг!$B:$B,MATCH($N360,Торг!$I:$I,0))),"")</f>
        <v/>
      </c>
    </row>
    <row r="361" spans="1:15" outlineLevel="2">
      <c r="A361" t="s">
        <v>33847</v>
      </c>
      <c r="C361" s="191" t="s">
        <v>33848</v>
      </c>
      <c r="E361" t="s">
        <v>33849</v>
      </c>
      <c r="F361" t="s">
        <v>26227</v>
      </c>
      <c r="G361" t="s">
        <v>399</v>
      </c>
      <c r="H361">
        <v>600</v>
      </c>
      <c r="J361" t="s">
        <v>22634</v>
      </c>
      <c r="K361" s="132" t="str">
        <f>IFERROR(IFERROR(INDEX(Кат!$O:$O,MATCH($C361,Кат!$I:$I,0)),INDEX(Торг!$L:$L,MATCH($C361,Торг!$I:$I,0))),"")</f>
        <v/>
      </c>
      <c r="L361" s="132" t="str">
        <f>IFERROR(IFERROR(INDEX(Кат!$A:$A,MATCH($C361,Кат!$I:$I,0)),INDEX(Торг!$A:$A,MATCH($C361,Торг!$I:$I,0))),"")</f>
        <v/>
      </c>
      <c r="M361" s="132" t="str">
        <f>IFERROR(IFERROR(INDEX(Кат!$B:$B,MATCH($C361,Кат!$I:$I,0)),INDEX(Торг!$B:$B,MATCH($C361,Торг!$I:$I,0))),"")</f>
        <v/>
      </c>
      <c r="N361" s="132" t="str">
        <f t="shared" si="5"/>
        <v>AUTOWELT VE-57014</v>
      </c>
      <c r="O361" s="132" t="str">
        <f>IFERROR(IFERROR(INDEX(Кат!$B:$B,MATCH($N361,Кат!$I:$I,0)),INDEX(Торг!$B:$B,MATCH($N361,Торг!$I:$I,0))),"")</f>
        <v/>
      </c>
    </row>
    <row r="362" spans="1:15" outlineLevel="2">
      <c r="A362" t="s">
        <v>26228</v>
      </c>
      <c r="C362" s="191" t="s">
        <v>26229</v>
      </c>
      <c r="E362" t="s">
        <v>26230</v>
      </c>
      <c r="F362" t="s">
        <v>26227</v>
      </c>
      <c r="G362" t="s">
        <v>375</v>
      </c>
      <c r="H362">
        <v>4100</v>
      </c>
      <c r="J362" t="s">
        <v>22634</v>
      </c>
      <c r="K362" s="132" t="str">
        <f>IFERROR(IFERROR(INDEX(Кат!$O:$O,MATCH($C362,Кат!$I:$I,0)),INDEX(Торг!$L:$L,MATCH($C362,Торг!$I:$I,0))),"")</f>
        <v/>
      </c>
      <c r="L362" s="132" t="str">
        <f>IFERROR(IFERROR(INDEX(Кат!$A:$A,MATCH($C362,Кат!$I:$I,0)),INDEX(Торг!$A:$A,MATCH($C362,Торг!$I:$I,0))),"")</f>
        <v/>
      </c>
      <c r="M362" s="132" t="str">
        <f>IFERROR(IFERROR(INDEX(Кат!$B:$B,MATCH($C362,Кат!$I:$I,0)),INDEX(Торг!$B:$B,MATCH($C362,Торг!$I:$I,0))),"")</f>
        <v/>
      </c>
      <c r="N362" s="132" t="str">
        <f t="shared" si="5"/>
        <v>AUTOWELT RS57061</v>
      </c>
      <c r="O362" s="132" t="str">
        <f>IFERROR(IFERROR(INDEX(Кат!$B:$B,MATCH($N362,Кат!$I:$I,0)),INDEX(Торг!$B:$B,MATCH($N362,Торг!$I:$I,0))),"")</f>
        <v/>
      </c>
    </row>
    <row r="363" spans="1:15" outlineLevel="2">
      <c r="A363" t="s">
        <v>26288</v>
      </c>
      <c r="C363" s="191" t="s">
        <v>26289</v>
      </c>
      <c r="E363" t="s">
        <v>26290</v>
      </c>
      <c r="F363" t="s">
        <v>26227</v>
      </c>
      <c r="G363" t="s">
        <v>375</v>
      </c>
      <c r="H363">
        <v>7500</v>
      </c>
      <c r="J363" t="s">
        <v>22634</v>
      </c>
      <c r="K363" s="132" t="str">
        <f>IFERROR(IFERROR(INDEX(Кат!$O:$O,MATCH($C363,Кат!$I:$I,0)),INDEX(Торг!$L:$L,MATCH($C363,Торг!$I:$I,0))),"")</f>
        <v/>
      </c>
      <c r="L363" s="132" t="str">
        <f>IFERROR(IFERROR(INDEX(Кат!$A:$A,MATCH($C363,Кат!$I:$I,0)),INDEX(Торг!$A:$A,MATCH($C363,Торг!$I:$I,0))),"")</f>
        <v/>
      </c>
      <c r="M363" s="132" t="str">
        <f>IFERROR(IFERROR(INDEX(Кат!$B:$B,MATCH($C363,Кат!$I:$I,0)),INDEX(Торг!$B:$B,MATCH($C363,Торг!$I:$I,0))),"")</f>
        <v/>
      </c>
      <c r="N363" s="132" t="str">
        <f t="shared" si="5"/>
        <v>AUTOWELT RS57060</v>
      </c>
      <c r="O363" s="132" t="str">
        <f>IFERROR(IFERROR(INDEX(Кат!$B:$B,MATCH($N363,Кат!$I:$I,0)),INDEX(Торг!$B:$B,MATCH($N363,Торг!$I:$I,0))),"")</f>
        <v/>
      </c>
    </row>
    <row r="364" spans="1:15" outlineLevel="2">
      <c r="A364" t="s">
        <v>23509</v>
      </c>
      <c r="C364" s="191"/>
      <c r="E364" t="s">
        <v>23510</v>
      </c>
      <c r="J364" t="s">
        <v>22634</v>
      </c>
      <c r="K364" s="132" t="str">
        <f>IFERROR(IFERROR(INDEX(Кат!$O:$O,MATCH($C364,Кат!$I:$I,0)),INDEX(Торг!$L:$L,MATCH($C364,Торг!$I:$I,0))),"")</f>
        <v/>
      </c>
      <c r="L364" s="132" t="str">
        <f>IFERROR(IFERROR(INDEX(Кат!$A:$A,MATCH($C364,Кат!$I:$I,0)),INDEX(Торг!$A:$A,MATCH($C364,Торг!$I:$I,0))),"")</f>
        <v/>
      </c>
      <c r="M364" s="132" t="str">
        <f>IFERROR(IFERROR(INDEX(Кат!$B:$B,MATCH($C364,Кат!$I:$I,0)),INDEX(Торг!$B:$B,MATCH($C364,Торг!$I:$I,0))),"")</f>
        <v/>
      </c>
      <c r="N364" s="132" t="str">
        <f t="shared" si="5"/>
        <v xml:space="preserve"> </v>
      </c>
      <c r="O364" s="132" t="str">
        <f>IFERROR(IFERROR(INDEX(Кат!$B:$B,MATCH($N364,Кат!$I:$I,0)),INDEX(Торг!$B:$B,MATCH($N364,Торг!$I:$I,0))),"")</f>
        <v/>
      </c>
    </row>
    <row r="365" spans="1:15" outlineLevel="2">
      <c r="A365" t="s">
        <v>14956</v>
      </c>
      <c r="C365" s="191">
        <v>43170</v>
      </c>
      <c r="E365" t="s">
        <v>4719</v>
      </c>
      <c r="F365" t="s">
        <v>4720</v>
      </c>
      <c r="G365" t="s">
        <v>399</v>
      </c>
      <c r="H365">
        <v>90</v>
      </c>
      <c r="J365" t="s">
        <v>22634</v>
      </c>
      <c r="K365" s="132" t="str">
        <f>IFERROR(IFERROR(INDEX(Кат!$O:$O,MATCH($C365,Кат!$I:$I,0)),INDEX(Торг!$L:$L,MATCH($C365,Торг!$I:$I,0))),"")</f>
        <v/>
      </c>
      <c r="L365" s="132" t="str">
        <f>IFERROR(IFERROR(INDEX(Кат!$A:$A,MATCH($C365,Кат!$I:$I,0)),INDEX(Торг!$A:$A,MATCH($C365,Торг!$I:$I,0))),"")</f>
        <v/>
      </c>
      <c r="M365" s="132" t="str">
        <f>IFERROR(IFERROR(INDEX(Кат!$B:$B,MATCH($C365,Кат!$I:$I,0)),INDEX(Торг!$B:$B,MATCH($C365,Торг!$I:$I,0))),"")</f>
        <v/>
      </c>
      <c r="N365" s="132" t="str">
        <f t="shared" si="5"/>
        <v>AVS 43170</v>
      </c>
      <c r="O365" s="132" t="str">
        <f>IFERROR(IFERROR(INDEX(Кат!$B:$B,MATCH($N365,Кат!$I:$I,0)),INDEX(Торг!$B:$B,MATCH($N365,Торг!$I:$I,0))),"")</f>
        <v/>
      </c>
    </row>
    <row r="366" spans="1:15" outlineLevel="2">
      <c r="A366" t="s">
        <v>14957</v>
      </c>
      <c r="C366" s="191" t="s">
        <v>4721</v>
      </c>
      <c r="E366" t="s">
        <v>4722</v>
      </c>
      <c r="F366" t="s">
        <v>4720</v>
      </c>
      <c r="G366" t="s">
        <v>399</v>
      </c>
      <c r="H366">
        <v>100</v>
      </c>
      <c r="J366" t="s">
        <v>22634</v>
      </c>
      <c r="K366" s="132" t="str">
        <f>IFERROR(IFERROR(INDEX(Кат!$O:$O,MATCH($C366,Кат!$I:$I,0)),INDEX(Торг!$L:$L,MATCH($C366,Торг!$I:$I,0))),"")</f>
        <v/>
      </c>
      <c r="L366" s="132" t="str">
        <f>IFERROR(IFERROR(INDEX(Кат!$A:$A,MATCH($C366,Кат!$I:$I,0)),INDEX(Торг!$A:$A,MATCH($C366,Торг!$I:$I,0))),"")</f>
        <v/>
      </c>
      <c r="M366" s="132" t="str">
        <f>IFERROR(IFERROR(INDEX(Кат!$B:$B,MATCH($C366,Кат!$I:$I,0)),INDEX(Торг!$B:$B,MATCH($C366,Торг!$I:$I,0))),"")</f>
        <v/>
      </c>
      <c r="N366" s="132" t="str">
        <f t="shared" si="5"/>
        <v>AVS AVS700</v>
      </c>
      <c r="O366" s="132" t="str">
        <f>IFERROR(IFERROR(INDEX(Кат!$B:$B,MATCH($N366,Кат!$I:$I,0)),INDEX(Торг!$B:$B,MATCH($N366,Торг!$I:$I,0))),"")</f>
        <v/>
      </c>
    </row>
    <row r="367" spans="1:15" outlineLevel="2">
      <c r="A367" t="s">
        <v>30111</v>
      </c>
      <c r="C367" s="191"/>
      <c r="E367" t="s">
        <v>30112</v>
      </c>
      <c r="J367" t="s">
        <v>22634</v>
      </c>
      <c r="K367" s="132" t="str">
        <f>IFERROR(IFERROR(INDEX(Кат!$O:$O,MATCH($C367,Кат!$I:$I,0)),INDEX(Торг!$L:$L,MATCH($C367,Торг!$I:$I,0))),"")</f>
        <v/>
      </c>
      <c r="L367" s="132" t="str">
        <f>IFERROR(IFERROR(INDEX(Кат!$A:$A,MATCH($C367,Кат!$I:$I,0)),INDEX(Торг!$A:$A,MATCH($C367,Торг!$I:$I,0))),"")</f>
        <v/>
      </c>
      <c r="M367" s="132" t="str">
        <f>IFERROR(IFERROR(INDEX(Кат!$B:$B,MATCH($C367,Кат!$I:$I,0)),INDEX(Торг!$B:$B,MATCH($C367,Торг!$I:$I,0))),"")</f>
        <v/>
      </c>
      <c r="N367" s="132" t="str">
        <f t="shared" si="5"/>
        <v xml:space="preserve"> </v>
      </c>
      <c r="O367" s="132" t="str">
        <f>IFERROR(IFERROR(INDEX(Кат!$B:$B,MATCH($N367,Кат!$I:$I,0)),INDEX(Торг!$B:$B,MATCH($N367,Торг!$I:$I,0))),"")</f>
        <v/>
      </c>
    </row>
    <row r="368" spans="1:15" outlineLevel="2">
      <c r="A368" t="s">
        <v>32524</v>
      </c>
      <c r="C368" s="191" t="s">
        <v>32525</v>
      </c>
      <c r="E368" t="s">
        <v>32526</v>
      </c>
      <c r="F368" t="s">
        <v>30218</v>
      </c>
      <c r="G368" t="s">
        <v>399</v>
      </c>
      <c r="H368">
        <v>2200</v>
      </c>
      <c r="J368" t="s">
        <v>22634</v>
      </c>
      <c r="K368" s="132" t="str">
        <f>IFERROR(IFERROR(INDEX(Кат!$O:$O,MATCH($C368,Кат!$I:$I,0)),INDEX(Торг!$L:$L,MATCH($C368,Торг!$I:$I,0))),"")</f>
        <v/>
      </c>
      <c r="L368" s="132" t="str">
        <f>IFERROR(IFERROR(INDEX(Кат!$A:$A,MATCH($C368,Кат!$I:$I,0)),INDEX(Торг!$A:$A,MATCH($C368,Торг!$I:$I,0))),"")</f>
        <v/>
      </c>
      <c r="M368" s="132" t="str">
        <f>IFERROR(IFERROR(INDEX(Кат!$B:$B,MATCH($C368,Кат!$I:$I,0)),INDEX(Торг!$B:$B,MATCH($C368,Торг!$I:$I,0))),"")</f>
        <v/>
      </c>
      <c r="N368" s="132" t="str">
        <f t="shared" si="5"/>
        <v>AVTOPRIBOR 595785AVT</v>
      </c>
      <c r="O368" s="132" t="str">
        <f>IFERROR(IFERROR(INDEX(Кат!$B:$B,MATCH($N368,Кат!$I:$I,0)),INDEX(Торг!$B:$B,MATCH($N368,Торг!$I:$I,0))),"")</f>
        <v/>
      </c>
    </row>
    <row r="369" spans="1:15" outlineLevel="2">
      <c r="A369" t="s">
        <v>32527</v>
      </c>
      <c r="C369" s="191" t="s">
        <v>32528</v>
      </c>
      <c r="E369" t="s">
        <v>32529</v>
      </c>
      <c r="F369" t="s">
        <v>30218</v>
      </c>
      <c r="G369" t="s">
        <v>399</v>
      </c>
      <c r="H369">
        <v>11500</v>
      </c>
      <c r="J369" t="s">
        <v>22634</v>
      </c>
      <c r="K369" s="132" t="str">
        <f>IFERROR(IFERROR(INDEX(Кат!$O:$O,MATCH($C369,Кат!$I:$I,0)),INDEX(Торг!$L:$L,MATCH($C369,Торг!$I:$I,0))),"")</f>
        <v/>
      </c>
      <c r="L369" s="132" t="str">
        <f>IFERROR(IFERROR(INDEX(Кат!$A:$A,MATCH($C369,Кат!$I:$I,0)),INDEX(Торг!$A:$A,MATCH($C369,Торг!$I:$I,0))),"")</f>
        <v/>
      </c>
      <c r="M369" s="132" t="str">
        <f>IFERROR(IFERROR(INDEX(Кат!$B:$B,MATCH($C369,Кат!$I:$I,0)),INDEX(Торг!$B:$B,MATCH($C369,Торг!$I:$I,0))),"")</f>
        <v/>
      </c>
      <c r="N369" s="132" t="str">
        <f t="shared" si="5"/>
        <v>AVTOPRIBOR AL200AVT</v>
      </c>
      <c r="O369" s="132" t="str">
        <f>IFERROR(IFERROR(INDEX(Кат!$B:$B,MATCH($N369,Кат!$I:$I,0)),INDEX(Торг!$B:$B,MATCH($N369,Торг!$I:$I,0))),"")</f>
        <v/>
      </c>
    </row>
    <row r="370" spans="1:15" outlineLevel="2">
      <c r="A370" t="s">
        <v>30215</v>
      </c>
      <c r="C370" s="191" t="s">
        <v>30216</v>
      </c>
      <c r="E370" t="s">
        <v>30217</v>
      </c>
      <c r="F370" t="s">
        <v>30218</v>
      </c>
      <c r="G370" t="s">
        <v>399</v>
      </c>
      <c r="H370">
        <v>3800</v>
      </c>
      <c r="J370" t="s">
        <v>22634</v>
      </c>
      <c r="K370" s="132" t="str">
        <f>IFERROR(IFERROR(INDEX(Кат!$O:$O,MATCH($C370,Кат!$I:$I,0)),INDEX(Торг!$L:$L,MATCH($C370,Торг!$I:$I,0))),"")</f>
        <v>шпак</v>
      </c>
      <c r="L370" s="132">
        <f>IFERROR(IFERROR(INDEX(Кат!$A:$A,MATCH($C370,Кат!$I:$I,0)),INDEX(Торг!$A:$A,MATCH($C370,Торг!$I:$I,0))),"")</f>
        <v>144090</v>
      </c>
      <c r="M370" s="132">
        <f>IFERROR(IFERROR(INDEX(Кат!$B:$B,MATCH($C370,Кат!$I:$I,0)),INDEX(Торг!$B:$B,MATCH($C370,Торг!$I:$I,0))),"")</f>
        <v>13994</v>
      </c>
      <c r="N370" s="132" t="str">
        <f t="shared" si="5"/>
        <v>AVTOPRIBOR 809726AVT</v>
      </c>
      <c r="O370" s="132" t="str">
        <f>IFERROR(IFERROR(INDEX(Кат!$B:$B,MATCH($N370,Кат!$I:$I,0)),INDEX(Торг!$B:$B,MATCH($N370,Торг!$I:$I,0))),"")</f>
        <v/>
      </c>
    </row>
    <row r="371" spans="1:15" outlineLevel="1">
      <c r="A371" t="s">
        <v>32530</v>
      </c>
      <c r="C371" s="191" t="s">
        <v>32531</v>
      </c>
      <c r="E371" t="s">
        <v>32532</v>
      </c>
      <c r="F371" t="s">
        <v>30218</v>
      </c>
      <c r="G371" t="s">
        <v>399</v>
      </c>
      <c r="H371">
        <v>5100</v>
      </c>
      <c r="J371" t="s">
        <v>22634</v>
      </c>
      <c r="K371" s="132" t="str">
        <f>IFERROR(IFERROR(INDEX(Кат!$O:$O,MATCH($C371,Кат!$I:$I,0)),INDEX(Торг!$L:$L,MATCH($C371,Торг!$I:$I,0))),"")</f>
        <v/>
      </c>
      <c r="L371" s="132" t="str">
        <f>IFERROR(IFERROR(INDEX(Кат!$A:$A,MATCH($C371,Кат!$I:$I,0)),INDEX(Торг!$A:$A,MATCH($C371,Торг!$I:$I,0))),"")</f>
        <v/>
      </c>
      <c r="M371" s="132" t="str">
        <f>IFERROR(IFERROR(INDEX(Кат!$B:$B,MATCH($C371,Кат!$I:$I,0)),INDEX(Торг!$B:$B,MATCH($C371,Торг!$I:$I,0))),"")</f>
        <v/>
      </c>
      <c r="N371" s="132" t="str">
        <f t="shared" si="5"/>
        <v>AVTOPRIBOR 804527AVT</v>
      </c>
      <c r="O371" s="132" t="str">
        <f>IFERROR(IFERROR(INDEX(Кат!$B:$B,MATCH($N371,Кат!$I:$I,0)),INDEX(Торг!$B:$B,MATCH($N371,Торг!$I:$I,0))),"")</f>
        <v/>
      </c>
    </row>
    <row r="372" spans="1:15" outlineLevel="2">
      <c r="A372" t="s">
        <v>32533</v>
      </c>
      <c r="C372" s="191" t="s">
        <v>32534</v>
      </c>
      <c r="E372" t="s">
        <v>32535</v>
      </c>
      <c r="F372" t="s">
        <v>30218</v>
      </c>
      <c r="G372" t="s">
        <v>399</v>
      </c>
      <c r="H372">
        <v>1000</v>
      </c>
      <c r="J372" t="s">
        <v>22634</v>
      </c>
      <c r="K372" s="132" t="str">
        <f>IFERROR(IFERROR(INDEX(Кат!$O:$O,MATCH($C372,Кат!$I:$I,0)),INDEX(Торг!$L:$L,MATCH($C372,Торг!$I:$I,0))),"")</f>
        <v/>
      </c>
      <c r="L372" s="132" t="str">
        <f>IFERROR(IFERROR(INDEX(Кат!$A:$A,MATCH($C372,Кат!$I:$I,0)),INDEX(Торг!$A:$A,MATCH($C372,Торг!$I:$I,0))),"")</f>
        <v/>
      </c>
      <c r="M372" s="132" t="str">
        <f>IFERROR(IFERROR(INDEX(Кат!$B:$B,MATCH($C372,Кат!$I:$I,0)),INDEX(Торг!$B:$B,MATCH($C372,Торг!$I:$I,0))),"")</f>
        <v/>
      </c>
      <c r="N372" s="132" t="str">
        <f t="shared" si="5"/>
        <v>AVTOPRIBOR 804295AVT</v>
      </c>
      <c r="O372" s="132" t="str">
        <f>IFERROR(IFERROR(INDEX(Кат!$B:$B,MATCH($N372,Кат!$I:$I,0)),INDEX(Торг!$B:$B,MATCH($N372,Торг!$I:$I,0))),"")</f>
        <v/>
      </c>
    </row>
    <row r="373" spans="1:15" outlineLevel="2">
      <c r="A373" t="s">
        <v>32536</v>
      </c>
      <c r="C373" s="191" t="s">
        <v>32537</v>
      </c>
      <c r="E373" t="s">
        <v>32538</v>
      </c>
      <c r="F373" t="s">
        <v>30218</v>
      </c>
      <c r="G373" t="s">
        <v>399</v>
      </c>
      <c r="H373">
        <v>750</v>
      </c>
      <c r="J373" t="s">
        <v>22634</v>
      </c>
      <c r="K373" s="132" t="str">
        <f>IFERROR(IFERROR(INDEX(Кат!$O:$O,MATCH($C373,Кат!$I:$I,0)),INDEX(Торг!$L:$L,MATCH($C373,Торг!$I:$I,0))),"")</f>
        <v/>
      </c>
      <c r="L373" s="132" t="str">
        <f>IFERROR(IFERROR(INDEX(Кат!$A:$A,MATCH($C373,Кат!$I:$I,0)),INDEX(Торг!$A:$A,MATCH($C373,Торг!$I:$I,0))),"")</f>
        <v/>
      </c>
      <c r="M373" s="132" t="str">
        <f>IFERROR(IFERROR(INDEX(Кат!$B:$B,MATCH($C373,Кат!$I:$I,0)),INDEX(Торг!$B:$B,MATCH($C373,Торг!$I:$I,0))),"")</f>
        <v/>
      </c>
      <c r="N373" s="132" t="str">
        <f t="shared" si="5"/>
        <v>AVTOPRIBOR 804296AVT</v>
      </c>
      <c r="O373" s="132" t="str">
        <f>IFERROR(IFERROR(INDEX(Кат!$B:$B,MATCH($N373,Кат!$I:$I,0)),INDEX(Торг!$B:$B,MATCH($N373,Торг!$I:$I,0))),"")</f>
        <v/>
      </c>
    </row>
    <row r="374" spans="1:15" outlineLevel="1">
      <c r="A374" t="s">
        <v>32539</v>
      </c>
      <c r="C374" s="191" t="s">
        <v>32540</v>
      </c>
      <c r="E374" t="s">
        <v>32541</v>
      </c>
      <c r="F374" t="s">
        <v>30218</v>
      </c>
      <c r="G374" t="s">
        <v>399</v>
      </c>
      <c r="H374">
        <v>1000</v>
      </c>
      <c r="J374" t="s">
        <v>22634</v>
      </c>
      <c r="K374" s="132" t="str">
        <f>IFERROR(IFERROR(INDEX(Кат!$O:$O,MATCH($C374,Кат!$I:$I,0)),INDEX(Торг!$L:$L,MATCH($C374,Торг!$I:$I,0))),"")</f>
        <v>шпак</v>
      </c>
      <c r="L374" s="132">
        <f>IFERROR(IFERROR(INDEX(Кат!$A:$A,MATCH($C374,Кат!$I:$I,0)),INDEX(Торг!$A:$A,MATCH($C374,Торг!$I:$I,0))),"")</f>
        <v>139960</v>
      </c>
      <c r="M374" s="132">
        <f>IFERROR(IFERROR(INDEX(Кат!$B:$B,MATCH($C374,Кат!$I:$I,0)),INDEX(Торг!$B:$B,MATCH($C374,Торг!$I:$I,0))),"")</f>
        <v>140638</v>
      </c>
      <c r="N374" s="132" t="str">
        <f t="shared" si="5"/>
        <v>AVTOPRIBOR 804297AVT</v>
      </c>
      <c r="O374" s="132" t="str">
        <f>IFERROR(IFERROR(INDEX(Кат!$B:$B,MATCH($N374,Кат!$I:$I,0)),INDEX(Торг!$B:$B,MATCH($N374,Торг!$I:$I,0))),"")</f>
        <v/>
      </c>
    </row>
    <row r="375" spans="1:15" outlineLevel="2">
      <c r="A375" t="s">
        <v>32542</v>
      </c>
      <c r="C375" s="191" t="s">
        <v>32543</v>
      </c>
      <c r="E375" t="s">
        <v>32544</v>
      </c>
      <c r="F375" t="s">
        <v>30218</v>
      </c>
      <c r="G375" t="s">
        <v>399</v>
      </c>
      <c r="H375">
        <v>900</v>
      </c>
      <c r="J375" t="s">
        <v>22634</v>
      </c>
      <c r="K375" s="132" t="str">
        <f>IFERROR(IFERROR(INDEX(Кат!$O:$O,MATCH($C375,Кат!$I:$I,0)),INDEX(Торг!$L:$L,MATCH($C375,Торг!$I:$I,0))),"")</f>
        <v>шпак</v>
      </c>
      <c r="L375" s="132">
        <f>IFERROR(IFERROR(INDEX(Кат!$A:$A,MATCH($C375,Кат!$I:$I,0)),INDEX(Торг!$A:$A,MATCH($C375,Торг!$I:$I,0))),"")</f>
        <v>139992</v>
      </c>
      <c r="M375" s="132">
        <f>IFERROR(IFERROR(INDEX(Кат!$B:$B,MATCH($C375,Кат!$I:$I,0)),INDEX(Торг!$B:$B,MATCH($C375,Торг!$I:$I,0))),"")</f>
        <v>143583</v>
      </c>
      <c r="N375" s="132" t="str">
        <f t="shared" si="5"/>
        <v>AVTOPRIBOR 804298AVT</v>
      </c>
      <c r="O375" s="132" t="str">
        <f>IFERROR(IFERROR(INDEX(Кат!$B:$B,MATCH($N375,Кат!$I:$I,0)),INDEX(Торг!$B:$B,MATCH($N375,Торг!$I:$I,0))),"")</f>
        <v/>
      </c>
    </row>
    <row r="376" spans="1:15" outlineLevel="2">
      <c r="A376" t="s">
        <v>19064</v>
      </c>
      <c r="C376" s="191" t="s">
        <v>30664</v>
      </c>
      <c r="E376" t="s">
        <v>30665</v>
      </c>
      <c r="F376" t="s">
        <v>30218</v>
      </c>
      <c r="G376" t="s">
        <v>399</v>
      </c>
      <c r="H376">
        <v>4950</v>
      </c>
      <c r="J376" t="s">
        <v>22634</v>
      </c>
      <c r="K376" s="132" t="str">
        <f>IFERROR(IFERROR(INDEX(Кат!$O:$O,MATCH($C376,Кат!$I:$I,0)),INDEX(Торг!$L:$L,MATCH($C376,Торг!$I:$I,0))),"")</f>
        <v/>
      </c>
      <c r="L376" s="132" t="str">
        <f>IFERROR(IFERROR(INDEX(Кат!$A:$A,MATCH($C376,Кат!$I:$I,0)),INDEX(Торг!$A:$A,MATCH($C376,Торг!$I:$I,0))),"")</f>
        <v/>
      </c>
      <c r="M376" s="132" t="str">
        <f>IFERROR(IFERROR(INDEX(Кат!$B:$B,MATCH($C376,Кат!$I:$I,0)),INDEX(Торг!$B:$B,MATCH($C376,Торг!$I:$I,0))),"")</f>
        <v/>
      </c>
      <c r="N376" s="132" t="str">
        <f t="shared" si="5"/>
        <v>AVTOPRIBOR 735635AVT</v>
      </c>
      <c r="O376" s="132" t="str">
        <f>IFERROR(IFERROR(INDEX(Кат!$B:$B,MATCH($N376,Кат!$I:$I,0)),INDEX(Торг!$B:$B,MATCH($N376,Торг!$I:$I,0))),"")</f>
        <v/>
      </c>
    </row>
    <row r="377" spans="1:15" outlineLevel="2">
      <c r="A377" t="s">
        <v>19065</v>
      </c>
      <c r="C377" s="191" t="s">
        <v>30655</v>
      </c>
      <c r="E377" t="s">
        <v>30656</v>
      </c>
      <c r="F377" t="s">
        <v>30218</v>
      </c>
      <c r="G377" t="s">
        <v>399</v>
      </c>
      <c r="H377">
        <v>6000</v>
      </c>
      <c r="J377" t="s">
        <v>22634</v>
      </c>
      <c r="K377" s="132" t="str">
        <f>IFERROR(IFERROR(INDEX(Кат!$O:$O,MATCH($C377,Кат!$I:$I,0)),INDEX(Торг!$L:$L,MATCH($C377,Торг!$I:$I,0))),"")</f>
        <v/>
      </c>
      <c r="L377" s="132" t="str">
        <f>IFERROR(IFERROR(INDEX(Кат!$A:$A,MATCH($C377,Кат!$I:$I,0)),INDEX(Торг!$A:$A,MATCH($C377,Торг!$I:$I,0))),"")</f>
        <v/>
      </c>
      <c r="M377" s="132" t="str">
        <f>IFERROR(IFERROR(INDEX(Кат!$B:$B,MATCH($C377,Кат!$I:$I,0)),INDEX(Торг!$B:$B,MATCH($C377,Торг!$I:$I,0))),"")</f>
        <v/>
      </c>
      <c r="N377" s="132" t="str">
        <f t="shared" si="5"/>
        <v>AVTOPRIBOR 735634AVT</v>
      </c>
      <c r="O377" s="132" t="str">
        <f>IFERROR(IFERROR(INDEX(Кат!$B:$B,MATCH($N377,Кат!$I:$I,0)),INDEX(Торг!$B:$B,MATCH($N377,Торг!$I:$I,0))),"")</f>
        <v/>
      </c>
    </row>
    <row r="378" spans="1:15" outlineLevel="1">
      <c r="A378" t="s">
        <v>19066</v>
      </c>
      <c r="C378" s="191" t="s">
        <v>30657</v>
      </c>
      <c r="E378" t="s">
        <v>30658</v>
      </c>
      <c r="F378" t="s">
        <v>30218</v>
      </c>
      <c r="G378" t="s">
        <v>399</v>
      </c>
      <c r="H378">
        <v>6000</v>
      </c>
      <c r="J378" t="s">
        <v>22634</v>
      </c>
      <c r="K378" s="132" t="str">
        <f>IFERROR(IFERROR(INDEX(Кат!$O:$O,MATCH($C378,Кат!$I:$I,0)),INDEX(Торг!$L:$L,MATCH($C378,Торг!$I:$I,0))),"")</f>
        <v/>
      </c>
      <c r="L378" s="132" t="str">
        <f>IFERROR(IFERROR(INDEX(Кат!$A:$A,MATCH($C378,Кат!$I:$I,0)),INDEX(Торг!$A:$A,MATCH($C378,Торг!$I:$I,0))),"")</f>
        <v/>
      </c>
      <c r="M378" s="132" t="str">
        <f>IFERROR(IFERROR(INDEX(Кат!$B:$B,MATCH($C378,Кат!$I:$I,0)),INDEX(Торг!$B:$B,MATCH($C378,Торг!$I:$I,0))),"")</f>
        <v/>
      </c>
      <c r="N378" s="132" t="str">
        <f t="shared" si="5"/>
        <v>AVTOPRIBOR 701514AVT</v>
      </c>
      <c r="O378" s="132" t="str">
        <f>IFERROR(IFERROR(INDEX(Кат!$B:$B,MATCH($N378,Кат!$I:$I,0)),INDEX(Торг!$B:$B,MATCH($N378,Торг!$I:$I,0))),"")</f>
        <v/>
      </c>
    </row>
    <row r="379" spans="1:15" outlineLevel="2">
      <c r="A379" t="s">
        <v>32545</v>
      </c>
      <c r="C379" s="191" t="s">
        <v>32546</v>
      </c>
      <c r="E379" t="s">
        <v>32547</v>
      </c>
      <c r="F379" t="s">
        <v>30218</v>
      </c>
      <c r="G379" t="s">
        <v>399</v>
      </c>
      <c r="H379">
        <v>8700</v>
      </c>
      <c r="J379" t="s">
        <v>22634</v>
      </c>
      <c r="K379" s="132" t="str">
        <f>IFERROR(IFERROR(INDEX(Кат!$O:$O,MATCH($C379,Кат!$I:$I,0)),INDEX(Торг!$L:$L,MATCH($C379,Торг!$I:$I,0))),"")</f>
        <v/>
      </c>
      <c r="L379" s="132" t="str">
        <f>IFERROR(IFERROR(INDEX(Кат!$A:$A,MATCH($C379,Кат!$I:$I,0)),INDEX(Торг!$A:$A,MATCH($C379,Торг!$I:$I,0))),"")</f>
        <v/>
      </c>
      <c r="M379" s="132" t="str">
        <f>IFERROR(IFERROR(INDEX(Кат!$B:$B,MATCH($C379,Кат!$I:$I,0)),INDEX(Торг!$B:$B,MATCH($C379,Торг!$I:$I,0))),"")</f>
        <v/>
      </c>
      <c r="N379" s="132" t="str">
        <f t="shared" si="5"/>
        <v>AVTOPRIBOR 438328AVT</v>
      </c>
      <c r="O379" s="132" t="str">
        <f>IFERROR(IFERROR(INDEX(Кат!$B:$B,MATCH($N379,Кат!$I:$I,0)),INDEX(Торг!$B:$B,MATCH($N379,Торг!$I:$I,0))),"")</f>
        <v/>
      </c>
    </row>
    <row r="380" spans="1:15" outlineLevel="2">
      <c r="A380" t="s">
        <v>30963</v>
      </c>
      <c r="C380" s="191" t="s">
        <v>30964</v>
      </c>
      <c r="E380" t="s">
        <v>30965</v>
      </c>
      <c r="F380" t="s">
        <v>30218</v>
      </c>
      <c r="G380" t="s">
        <v>399</v>
      </c>
      <c r="H380">
        <v>5700</v>
      </c>
      <c r="J380" t="s">
        <v>22634</v>
      </c>
      <c r="K380" s="132" t="str">
        <f>IFERROR(IFERROR(INDEX(Кат!$O:$O,MATCH($C380,Кат!$I:$I,0)),INDEX(Торг!$L:$L,MATCH($C380,Торг!$I:$I,0))),"")</f>
        <v/>
      </c>
      <c r="L380" s="132" t="str">
        <f>IFERROR(IFERROR(INDEX(Кат!$A:$A,MATCH($C380,Кат!$I:$I,0)),INDEX(Торг!$A:$A,MATCH($C380,Торг!$I:$I,0))),"")</f>
        <v/>
      </c>
      <c r="M380" s="132" t="str">
        <f>IFERROR(IFERROR(INDEX(Кат!$B:$B,MATCH($C380,Кат!$I:$I,0)),INDEX(Торг!$B:$B,MATCH($C380,Торг!$I:$I,0))),"")</f>
        <v/>
      </c>
      <c r="N380" s="132" t="str">
        <f t="shared" si="5"/>
        <v>AVTOPRIBOR 438286AVT</v>
      </c>
      <c r="O380" s="132" t="str">
        <f>IFERROR(IFERROR(INDEX(Кат!$B:$B,MATCH($N380,Кат!$I:$I,0)),INDEX(Торг!$B:$B,MATCH($N380,Торг!$I:$I,0))),"")</f>
        <v/>
      </c>
    </row>
    <row r="381" spans="1:15" outlineLevel="2">
      <c r="A381" t="s">
        <v>19070</v>
      </c>
      <c r="C381" s="191" t="s">
        <v>30659</v>
      </c>
      <c r="E381" t="s">
        <v>30660</v>
      </c>
      <c r="F381" t="s">
        <v>30218</v>
      </c>
      <c r="G381" t="s">
        <v>399</v>
      </c>
      <c r="H381">
        <v>5650</v>
      </c>
      <c r="J381" t="s">
        <v>22634</v>
      </c>
      <c r="K381" s="132" t="str">
        <f>IFERROR(IFERROR(INDEX(Кат!$O:$O,MATCH($C381,Кат!$I:$I,0)),INDEX(Торг!$L:$L,MATCH($C381,Торг!$I:$I,0))),"")</f>
        <v/>
      </c>
      <c r="L381" s="132" t="str">
        <f>IFERROR(IFERROR(INDEX(Кат!$A:$A,MATCH($C381,Кат!$I:$I,0)),INDEX(Торг!$A:$A,MATCH($C381,Торг!$I:$I,0))),"")</f>
        <v/>
      </c>
      <c r="M381" s="132" t="str">
        <f>IFERROR(IFERROR(INDEX(Кат!$B:$B,MATCH($C381,Кат!$I:$I,0)),INDEX(Торг!$B:$B,MATCH($C381,Торг!$I:$I,0))),"")</f>
        <v/>
      </c>
      <c r="N381" s="132" t="str">
        <f t="shared" si="5"/>
        <v>AVTOPRIBOR 438285AVT</v>
      </c>
      <c r="O381" s="132" t="str">
        <f>IFERROR(IFERROR(INDEX(Кат!$B:$B,MATCH($N381,Кат!$I:$I,0)),INDEX(Торг!$B:$B,MATCH($N381,Торг!$I:$I,0))),"")</f>
        <v/>
      </c>
    </row>
    <row r="382" spans="1:15" outlineLevel="2">
      <c r="A382" t="s">
        <v>32548</v>
      </c>
      <c r="C382" s="191" t="s">
        <v>32549</v>
      </c>
      <c r="E382" t="s">
        <v>32550</v>
      </c>
      <c r="F382" t="s">
        <v>30218</v>
      </c>
      <c r="G382" t="s">
        <v>375</v>
      </c>
      <c r="H382">
        <v>14500</v>
      </c>
      <c r="J382" t="s">
        <v>22634</v>
      </c>
      <c r="K382" s="132" t="str">
        <f>IFERROR(IFERROR(INDEX(Кат!$O:$O,MATCH($C382,Кат!$I:$I,0)),INDEX(Торг!$L:$L,MATCH($C382,Торг!$I:$I,0))),"")</f>
        <v>шпак</v>
      </c>
      <c r="L382" s="132">
        <f>IFERROR(IFERROR(INDEX(Кат!$A:$A,MATCH($C382,Кат!$I:$I,0)),INDEX(Торг!$A:$A,MATCH($C382,Торг!$I:$I,0))),"")</f>
        <v>218689</v>
      </c>
      <c r="M382" s="132">
        <f>IFERROR(IFERROR(INDEX(Кат!$B:$B,MATCH($C382,Кат!$I:$I,0)),INDEX(Торг!$B:$B,MATCH($C382,Торг!$I:$I,0))),"")</f>
        <v>166904</v>
      </c>
      <c r="N382" s="132" t="str">
        <f t="shared" si="5"/>
        <v>AVTOPRIBOR 832198AVT</v>
      </c>
      <c r="O382" s="132" t="str">
        <f>IFERROR(IFERROR(INDEX(Кат!$B:$B,MATCH($N382,Кат!$I:$I,0)),INDEX(Торг!$B:$B,MATCH($N382,Торг!$I:$I,0))),"")</f>
        <v/>
      </c>
    </row>
    <row r="383" spans="1:15" outlineLevel="1">
      <c r="A383" t="s">
        <v>32551</v>
      </c>
      <c r="C383" s="191" t="s">
        <v>32552</v>
      </c>
      <c r="E383" t="s">
        <v>32553</v>
      </c>
      <c r="F383" t="s">
        <v>30218</v>
      </c>
      <c r="G383" t="s">
        <v>375</v>
      </c>
      <c r="H383">
        <v>19500</v>
      </c>
      <c r="J383" t="s">
        <v>22634</v>
      </c>
      <c r="K383" s="132" t="str">
        <f>IFERROR(IFERROR(INDEX(Кат!$O:$O,MATCH($C383,Кат!$I:$I,0)),INDEX(Торг!$L:$L,MATCH($C383,Торг!$I:$I,0))),"")</f>
        <v>шпак</v>
      </c>
      <c r="L383" s="132">
        <f>IFERROR(IFERROR(INDEX(Кат!$A:$A,MATCH($C383,Кат!$I:$I,0)),INDEX(Торг!$A:$A,MATCH($C383,Торг!$I:$I,0))),"")</f>
        <v>218691</v>
      </c>
      <c r="M383" s="132">
        <f>IFERROR(IFERROR(INDEX(Кат!$B:$B,MATCH($C383,Кат!$I:$I,0)),INDEX(Торг!$B:$B,MATCH($C383,Торг!$I:$I,0))),"")</f>
        <v>166916</v>
      </c>
      <c r="N383" s="132" t="str">
        <f t="shared" si="5"/>
        <v>AVTOPRIBOR 834614AVT</v>
      </c>
      <c r="O383" s="132" t="str">
        <f>IFERROR(IFERROR(INDEX(Кат!$B:$B,MATCH($N383,Кат!$I:$I,0)),INDEX(Торг!$B:$B,MATCH($N383,Торг!$I:$I,0))),"")</f>
        <v/>
      </c>
    </row>
    <row r="384" spans="1:15" outlineLevel="2">
      <c r="A384" t="s">
        <v>30113</v>
      </c>
      <c r="C384" s="191" t="s">
        <v>30114</v>
      </c>
      <c r="E384" t="s">
        <v>30115</v>
      </c>
      <c r="F384" t="s">
        <v>30218</v>
      </c>
      <c r="G384" t="s">
        <v>375</v>
      </c>
      <c r="H384">
        <v>5270</v>
      </c>
      <c r="J384" t="s">
        <v>22634</v>
      </c>
      <c r="K384" s="132" t="str">
        <f>IFERROR(IFERROR(INDEX(Кат!$O:$O,MATCH($C384,Кат!$I:$I,0)),INDEX(Торг!$L:$L,MATCH($C384,Торг!$I:$I,0))),"")</f>
        <v>шпак</v>
      </c>
      <c r="L384" s="132">
        <f>IFERROR(IFERROR(INDEX(Кат!$A:$A,MATCH($C384,Кат!$I:$I,0)),INDEX(Торг!$A:$A,MATCH($C384,Торг!$I:$I,0))),"")</f>
        <v>376328</v>
      </c>
      <c r="M384" s="132">
        <f>IFERROR(IFERROR(INDEX(Кат!$B:$B,MATCH($C384,Кат!$I:$I,0)),INDEX(Торг!$B:$B,MATCH($C384,Торг!$I:$I,0))),"")</f>
        <v>376328</v>
      </c>
      <c r="N384" s="132" t="str">
        <f t="shared" si="5"/>
        <v>AVTOPRIBOR 832460AVT</v>
      </c>
      <c r="O384" s="132" t="str">
        <f>IFERROR(IFERROR(INDEX(Кат!$B:$B,MATCH($N384,Кат!$I:$I,0)),INDEX(Торг!$B:$B,MATCH($N384,Торг!$I:$I,0))),"")</f>
        <v/>
      </c>
    </row>
    <row r="385" spans="1:15" outlineLevel="2">
      <c r="A385" t="s">
        <v>30127</v>
      </c>
      <c r="C385" s="191" t="s">
        <v>30128</v>
      </c>
      <c r="E385" t="s">
        <v>30573</v>
      </c>
      <c r="F385" t="s">
        <v>30218</v>
      </c>
      <c r="G385" t="s">
        <v>375</v>
      </c>
      <c r="H385">
        <v>5270</v>
      </c>
      <c r="J385" t="s">
        <v>22634</v>
      </c>
      <c r="K385" s="132" t="str">
        <f>IFERROR(IFERROR(INDEX(Кат!$O:$O,MATCH($C385,Кат!$I:$I,0)),INDEX(Торг!$L:$L,MATCH($C385,Торг!$I:$I,0))),"")</f>
        <v>шпак</v>
      </c>
      <c r="L385" s="132">
        <f>IFERROR(IFERROR(INDEX(Кат!$A:$A,MATCH($C385,Кат!$I:$I,0)),INDEX(Торг!$A:$A,MATCH($C385,Торг!$I:$I,0))),"")</f>
        <v>218696</v>
      </c>
      <c r="M385" s="132">
        <f>IFERROR(IFERROR(INDEX(Кат!$B:$B,MATCH($C385,Кат!$I:$I,0)),INDEX(Торг!$B:$B,MATCH($C385,Торг!$I:$I,0))),"")</f>
        <v>151795</v>
      </c>
      <c r="N385" s="132" t="str">
        <f t="shared" si="5"/>
        <v>AVTOPRIBOR 828003AVT</v>
      </c>
      <c r="O385" s="132" t="str">
        <f>IFERROR(IFERROR(INDEX(Кат!$B:$B,MATCH($N385,Кат!$I:$I,0)),INDEX(Торг!$B:$B,MATCH($N385,Торг!$I:$I,0))),"")</f>
        <v/>
      </c>
    </row>
    <row r="386" spans="1:15" outlineLevel="2">
      <c r="A386" t="s">
        <v>30116</v>
      </c>
      <c r="C386" s="191" t="s">
        <v>31692</v>
      </c>
      <c r="E386" t="s">
        <v>30117</v>
      </c>
      <c r="F386" t="s">
        <v>30218</v>
      </c>
      <c r="G386" t="s">
        <v>375</v>
      </c>
      <c r="H386">
        <v>4430</v>
      </c>
      <c r="J386" t="s">
        <v>22634</v>
      </c>
      <c r="K386" s="132" t="str">
        <f>IFERROR(IFERROR(INDEX(Кат!$O:$O,MATCH($C386,Кат!$I:$I,0)),INDEX(Торг!$L:$L,MATCH($C386,Торг!$I:$I,0))),"")</f>
        <v>шпак</v>
      </c>
      <c r="L386" s="132">
        <f>IFERROR(IFERROR(INDEX(Кат!$A:$A,MATCH($C386,Кат!$I:$I,0)),INDEX(Торг!$A:$A,MATCH($C386,Торг!$I:$I,0))),"")</f>
        <v>423576</v>
      </c>
      <c r="M386" s="132">
        <f>IFERROR(IFERROR(INDEX(Кат!$B:$B,MATCH($C386,Кат!$I:$I,0)),INDEX(Торг!$B:$B,MATCH($C386,Торг!$I:$I,0))),"")</f>
        <v>423576</v>
      </c>
      <c r="N386" s="132" t="str">
        <f t="shared" si="5"/>
        <v>AVTOPRIBOR 3495AVT</v>
      </c>
      <c r="O386" s="132" t="str">
        <f>IFERROR(IFERROR(INDEX(Кат!$B:$B,MATCH($N386,Кат!$I:$I,0)),INDEX(Торг!$B:$B,MATCH($N386,Торг!$I:$I,0))),"")</f>
        <v/>
      </c>
    </row>
    <row r="387" spans="1:15" outlineLevel="2">
      <c r="A387" t="s">
        <v>30118</v>
      </c>
      <c r="C387" s="191" t="s">
        <v>30119</v>
      </c>
      <c r="E387" t="s">
        <v>30120</v>
      </c>
      <c r="F387" t="s">
        <v>30218</v>
      </c>
      <c r="G387" t="s">
        <v>375</v>
      </c>
      <c r="H387">
        <v>4430</v>
      </c>
      <c r="J387" t="s">
        <v>22634</v>
      </c>
      <c r="K387" s="132" t="str">
        <f>IFERROR(IFERROR(INDEX(Кат!$O:$O,MATCH($C387,Кат!$I:$I,0)),INDEX(Торг!$L:$L,MATCH($C387,Торг!$I:$I,0))),"")</f>
        <v>шпак</v>
      </c>
      <c r="L387" s="132">
        <f>IFERROR(IFERROR(INDEX(Кат!$A:$A,MATCH($C387,Кат!$I:$I,0)),INDEX(Торг!$A:$A,MATCH($C387,Торг!$I:$I,0))),"")</f>
        <v>218693</v>
      </c>
      <c r="M387" s="132">
        <f>IFERROR(IFERROR(INDEX(Кат!$B:$B,MATCH($C387,Кат!$I:$I,0)),INDEX(Торг!$B:$B,MATCH($C387,Торг!$I:$I,0))),"")</f>
        <v>775</v>
      </c>
      <c r="N387" s="132" t="str">
        <f t="shared" si="5"/>
        <v>AVTOPRIBOR 801122AVT</v>
      </c>
      <c r="O387" s="132" t="str">
        <f>IFERROR(IFERROR(INDEX(Кат!$B:$B,MATCH($N387,Кат!$I:$I,0)),INDEX(Торг!$B:$B,MATCH($N387,Торг!$I:$I,0))),"")</f>
        <v/>
      </c>
    </row>
    <row r="388" spans="1:15" outlineLevel="2">
      <c r="A388" t="s">
        <v>30121</v>
      </c>
      <c r="C388" s="191" t="s">
        <v>30122</v>
      </c>
      <c r="E388" t="s">
        <v>30123</v>
      </c>
      <c r="F388" t="s">
        <v>30218</v>
      </c>
      <c r="G388" t="s">
        <v>375</v>
      </c>
      <c r="H388">
        <v>4900</v>
      </c>
      <c r="J388" t="s">
        <v>22634</v>
      </c>
      <c r="K388" s="132" t="str">
        <f>IFERROR(IFERROR(INDEX(Кат!$O:$O,MATCH($C388,Кат!$I:$I,0)),INDEX(Торг!$L:$L,MATCH($C388,Торг!$I:$I,0))),"")</f>
        <v>шпак</v>
      </c>
      <c r="L388" s="132">
        <f>IFERROR(IFERROR(INDEX(Кат!$A:$A,MATCH($C388,Кат!$I:$I,0)),INDEX(Торг!$A:$A,MATCH($C388,Торг!$I:$I,0))),"")</f>
        <v>218692</v>
      </c>
      <c r="M388" s="132">
        <f>IFERROR(IFERROR(INDEX(Кат!$B:$B,MATCH($C388,Кат!$I:$I,0)),INDEX(Торг!$B:$B,MATCH($C388,Торг!$I:$I,0))),"")</f>
        <v>776</v>
      </c>
      <c r="N388" s="132" t="str">
        <f t="shared" si="5"/>
        <v>AVTOPRIBOR 826222AVT</v>
      </c>
      <c r="O388" s="132" t="str">
        <f>IFERROR(IFERROR(INDEX(Кат!$B:$B,MATCH($N388,Кат!$I:$I,0)),INDEX(Торг!$B:$B,MATCH($N388,Торг!$I:$I,0))),"")</f>
        <v/>
      </c>
    </row>
    <row r="389" spans="1:15" outlineLevel="2">
      <c r="A389" t="s">
        <v>30124</v>
      </c>
      <c r="C389" s="191" t="s">
        <v>30125</v>
      </c>
      <c r="E389" t="s">
        <v>30126</v>
      </c>
      <c r="F389" t="s">
        <v>30218</v>
      </c>
      <c r="G389" t="s">
        <v>375</v>
      </c>
      <c r="H389">
        <v>6220</v>
      </c>
      <c r="J389" t="s">
        <v>22634</v>
      </c>
      <c r="K389" s="132" t="str">
        <f>IFERROR(IFERROR(INDEX(Кат!$O:$O,MATCH($C389,Кат!$I:$I,0)),INDEX(Торг!$L:$L,MATCH($C389,Торг!$I:$I,0))),"")</f>
        <v>шпак</v>
      </c>
      <c r="L389" s="132">
        <f>IFERROR(IFERROR(INDEX(Кат!$A:$A,MATCH($C389,Кат!$I:$I,0)),INDEX(Торг!$A:$A,MATCH($C389,Торг!$I:$I,0))),"")</f>
        <v>218697</v>
      </c>
      <c r="M389" s="132">
        <f>IFERROR(IFERROR(INDEX(Кат!$B:$B,MATCH($C389,Кат!$I:$I,0)),INDEX(Торг!$B:$B,MATCH($C389,Торг!$I:$I,0))),"")</f>
        <v>778</v>
      </c>
      <c r="N389" s="132" t="str">
        <f t="shared" si="5"/>
        <v>AVTOPRIBOR 826474AVT</v>
      </c>
      <c r="O389" s="132" t="str">
        <f>IFERROR(IFERROR(INDEX(Кат!$B:$B,MATCH($N389,Кат!$I:$I,0)),INDEX(Торг!$B:$B,MATCH($N389,Торг!$I:$I,0))),"")</f>
        <v/>
      </c>
    </row>
    <row r="390" spans="1:15" outlineLevel="2">
      <c r="A390" t="s">
        <v>32554</v>
      </c>
      <c r="C390" s="191" t="s">
        <v>32555</v>
      </c>
      <c r="E390" t="s">
        <v>32556</v>
      </c>
      <c r="F390" t="s">
        <v>30218</v>
      </c>
      <c r="G390" t="s">
        <v>375</v>
      </c>
      <c r="H390">
        <v>9400</v>
      </c>
      <c r="J390" t="s">
        <v>22634</v>
      </c>
      <c r="K390" s="132" t="str">
        <f>IFERROR(IFERROR(INDEX(Кат!$O:$O,MATCH($C390,Кат!$I:$I,0)),INDEX(Торг!$L:$L,MATCH($C390,Торг!$I:$I,0))),"")</f>
        <v>шпак</v>
      </c>
      <c r="L390" s="132">
        <f>IFERROR(IFERROR(INDEX(Кат!$A:$A,MATCH($C390,Кат!$I:$I,0)),INDEX(Торг!$A:$A,MATCH($C390,Торг!$I:$I,0))),"")</f>
        <v>491028</v>
      </c>
      <c r="M390" s="132">
        <f>IFERROR(IFERROR(INDEX(Кат!$B:$B,MATCH($C390,Кат!$I:$I,0)),INDEX(Торг!$B:$B,MATCH($C390,Торг!$I:$I,0))),"")</f>
        <v>491028</v>
      </c>
      <c r="N390" s="132" t="str">
        <f t="shared" si="5"/>
        <v>AVTOPRIBOR 832290AVT</v>
      </c>
      <c r="O390" s="132" t="str">
        <f>IFERROR(IFERROR(INDEX(Кат!$B:$B,MATCH($N390,Кат!$I:$I,0)),INDEX(Торг!$B:$B,MATCH($N390,Торг!$I:$I,0))),"")</f>
        <v/>
      </c>
    </row>
    <row r="391" spans="1:15" outlineLevel="2">
      <c r="A391" t="s">
        <v>23511</v>
      </c>
      <c r="C391" s="191"/>
      <c r="E391" t="s">
        <v>23512</v>
      </c>
      <c r="J391" t="s">
        <v>22634</v>
      </c>
      <c r="K391" s="132" t="str">
        <f>IFERROR(IFERROR(INDEX(Кат!$O:$O,MATCH($C391,Кат!$I:$I,0)),INDEX(Торг!$L:$L,MATCH($C391,Торг!$I:$I,0))),"")</f>
        <v/>
      </c>
      <c r="L391" s="132" t="str">
        <f>IFERROR(IFERROR(INDEX(Кат!$A:$A,MATCH($C391,Кат!$I:$I,0)),INDEX(Торг!$A:$A,MATCH($C391,Торг!$I:$I,0))),"")</f>
        <v/>
      </c>
      <c r="M391" s="132" t="str">
        <f>IFERROR(IFERROR(INDEX(Кат!$B:$B,MATCH($C391,Кат!$I:$I,0)),INDEX(Торг!$B:$B,MATCH($C391,Торг!$I:$I,0))),"")</f>
        <v/>
      </c>
      <c r="N391" s="132" t="str">
        <f t="shared" si="5"/>
        <v xml:space="preserve"> </v>
      </c>
      <c r="O391" s="132" t="str">
        <f>IFERROR(IFERROR(INDEX(Кат!$B:$B,MATCH($N391,Кат!$I:$I,0)),INDEX(Торг!$B:$B,MATCH($N391,Торг!$I:$I,0))),"")</f>
        <v/>
      </c>
    </row>
    <row r="392" spans="1:15" outlineLevel="2">
      <c r="A392" t="s">
        <v>14958</v>
      </c>
      <c r="C392" s="191" t="s">
        <v>4723</v>
      </c>
      <c r="E392" t="s">
        <v>4724</v>
      </c>
      <c r="F392" t="s">
        <v>4725</v>
      </c>
      <c r="G392" t="s">
        <v>399</v>
      </c>
      <c r="H392">
        <v>6500</v>
      </c>
      <c r="J392" t="s">
        <v>22634</v>
      </c>
      <c r="K392" s="132" t="str">
        <f>IFERROR(IFERROR(INDEX(Кат!$O:$O,MATCH($C392,Кат!$I:$I,0)),INDEX(Торг!$L:$L,MATCH($C392,Торг!$I:$I,0))),"")</f>
        <v/>
      </c>
      <c r="L392" s="132" t="str">
        <f>IFERROR(IFERROR(INDEX(Кат!$A:$A,MATCH($C392,Кат!$I:$I,0)),INDEX(Торг!$A:$A,MATCH($C392,Торг!$I:$I,0))),"")</f>
        <v/>
      </c>
      <c r="M392" s="132" t="str">
        <f>IFERROR(IFERROR(INDEX(Кат!$B:$B,MATCH($C392,Кат!$I:$I,0)),INDEX(Торг!$B:$B,MATCH($C392,Торг!$I:$I,0))),"")</f>
        <v/>
      </c>
      <c r="N392" s="132" t="str">
        <f t="shared" ref="N392:N455" si="6">_xlfn.CONCAT(F392," ",C392)</f>
        <v>AVTOSPRINTER DVS18-90</v>
      </c>
      <c r="O392" s="132" t="str">
        <f>IFERROR(IFERROR(INDEX(Кат!$B:$B,MATCH($N392,Кат!$I:$I,0)),INDEX(Торг!$B:$B,MATCH($N392,Торг!$I:$I,0))),"")</f>
        <v/>
      </c>
    </row>
    <row r="393" spans="1:15" outlineLevel="2">
      <c r="A393" t="s">
        <v>33738</v>
      </c>
      <c r="C393" s="191"/>
      <c r="E393" t="s">
        <v>33739</v>
      </c>
      <c r="J393" t="s">
        <v>22634</v>
      </c>
      <c r="K393" s="132" t="str">
        <f>IFERROR(IFERROR(INDEX(Кат!$O:$O,MATCH($C393,Кат!$I:$I,0)),INDEX(Торг!$L:$L,MATCH($C393,Торг!$I:$I,0))),"")</f>
        <v/>
      </c>
      <c r="L393" s="132" t="str">
        <f>IFERROR(IFERROR(INDEX(Кат!$A:$A,MATCH($C393,Кат!$I:$I,0)),INDEX(Торг!$A:$A,MATCH($C393,Торг!$I:$I,0))),"")</f>
        <v/>
      </c>
      <c r="M393" s="132" t="str">
        <f>IFERROR(IFERROR(INDEX(Кат!$B:$B,MATCH($C393,Кат!$I:$I,0)),INDEX(Торг!$B:$B,MATCH($C393,Торг!$I:$I,0))),"")</f>
        <v/>
      </c>
      <c r="N393" s="132" t="str">
        <f t="shared" si="6"/>
        <v xml:space="preserve"> </v>
      </c>
      <c r="O393" s="132" t="str">
        <f>IFERROR(IFERROR(INDEX(Кат!$B:$B,MATCH($N393,Кат!$I:$I,0)),INDEX(Торг!$B:$B,MATCH($N393,Торг!$I:$I,0))),"")</f>
        <v/>
      </c>
    </row>
    <row r="394" spans="1:15" outlineLevel="2">
      <c r="A394" t="s">
        <v>33740</v>
      </c>
      <c r="C394" s="191">
        <v>21126130701099</v>
      </c>
      <c r="E394" t="s">
        <v>33741</v>
      </c>
      <c r="F394" t="s">
        <v>33742</v>
      </c>
      <c r="G394" t="s">
        <v>399</v>
      </c>
      <c r="H394">
        <v>800</v>
      </c>
      <c r="J394" t="s">
        <v>22634</v>
      </c>
      <c r="K394" s="132" t="str">
        <f>IFERROR(IFERROR(INDEX(Кат!$O:$O,MATCH($C394,Кат!$I:$I,0)),INDEX(Торг!$L:$L,MATCH($C394,Торг!$I:$I,0))),"")</f>
        <v/>
      </c>
      <c r="L394" s="132" t="str">
        <f>IFERROR(IFERROR(INDEX(Кат!$A:$A,MATCH($C394,Кат!$I:$I,0)),INDEX(Торг!$A:$A,MATCH($C394,Торг!$I:$I,0))),"")</f>
        <v/>
      </c>
      <c r="M394" s="132" t="str">
        <f>IFERROR(IFERROR(INDEX(Кат!$B:$B,MATCH($C394,Кат!$I:$I,0)),INDEX(Торг!$B:$B,MATCH($C394,Торг!$I:$I,0))),"")</f>
        <v/>
      </c>
      <c r="N394" s="132" t="str">
        <f t="shared" si="6"/>
        <v>AVTOSTANDART 21126130701099</v>
      </c>
      <c r="O394" s="132" t="str">
        <f>IFERROR(IFERROR(INDEX(Кат!$B:$B,MATCH($N394,Кат!$I:$I,0)),INDEX(Торг!$B:$B,MATCH($N394,Торг!$I:$I,0))),"")</f>
        <v/>
      </c>
    </row>
    <row r="395" spans="1:15" outlineLevel="2">
      <c r="A395" t="s">
        <v>33743</v>
      </c>
      <c r="C395" s="191">
        <v>21116130701088</v>
      </c>
      <c r="E395" t="s">
        <v>33744</v>
      </c>
      <c r="F395" t="s">
        <v>33742</v>
      </c>
      <c r="G395" t="s">
        <v>399</v>
      </c>
      <c r="H395">
        <v>800</v>
      </c>
      <c r="J395" t="s">
        <v>22634</v>
      </c>
      <c r="K395" s="132" t="str">
        <f>IFERROR(IFERROR(INDEX(Кат!$O:$O,MATCH($C395,Кат!$I:$I,0)),INDEX(Торг!$L:$L,MATCH($C395,Торг!$I:$I,0))),"")</f>
        <v/>
      </c>
      <c r="L395" s="132" t="str">
        <f>IFERROR(IFERROR(INDEX(Кат!$A:$A,MATCH($C395,Кат!$I:$I,0)),INDEX(Торг!$A:$A,MATCH($C395,Торг!$I:$I,0))),"")</f>
        <v/>
      </c>
      <c r="M395" s="132" t="str">
        <f>IFERROR(IFERROR(INDEX(Кат!$B:$B,MATCH($C395,Кат!$I:$I,0)),INDEX(Торг!$B:$B,MATCH($C395,Торг!$I:$I,0))),"")</f>
        <v/>
      </c>
      <c r="N395" s="132" t="str">
        <f t="shared" si="6"/>
        <v>AVTOSTANDART 21116130701088</v>
      </c>
      <c r="O395" s="132" t="str">
        <f>IFERROR(IFERROR(INDEX(Кат!$B:$B,MATCH($N395,Кат!$I:$I,0)),INDEX(Торг!$B:$B,MATCH($N395,Торг!$I:$I,0))),"")</f>
        <v/>
      </c>
    </row>
    <row r="396" spans="1:15" outlineLevel="2">
      <c r="A396" t="s">
        <v>23513</v>
      </c>
      <c r="C396" s="191"/>
      <c r="E396" t="s">
        <v>23514</v>
      </c>
      <c r="J396" t="s">
        <v>22634</v>
      </c>
      <c r="K396" s="132" t="str">
        <f>IFERROR(IFERROR(INDEX(Кат!$O:$O,MATCH($C396,Кат!$I:$I,0)),INDEX(Торг!$L:$L,MATCH($C396,Торг!$I:$I,0))),"")</f>
        <v/>
      </c>
      <c r="L396" s="132" t="str">
        <f>IFERROR(IFERROR(INDEX(Кат!$A:$A,MATCH($C396,Кат!$I:$I,0)),INDEX(Торг!$A:$A,MATCH($C396,Торг!$I:$I,0))),"")</f>
        <v/>
      </c>
      <c r="M396" s="132" t="str">
        <f>IFERROR(IFERROR(INDEX(Кат!$B:$B,MATCH($C396,Кат!$I:$I,0)),INDEX(Торг!$B:$B,MATCH($C396,Торг!$I:$I,0))),"")</f>
        <v/>
      </c>
      <c r="N396" s="132" t="str">
        <f t="shared" si="6"/>
        <v xml:space="preserve"> </v>
      </c>
      <c r="O396" s="132" t="str">
        <f>IFERROR(IFERROR(INDEX(Кат!$B:$B,MATCH($N396,Кат!$I:$I,0)),INDEX(Торг!$B:$B,MATCH($N396,Торг!$I:$I,0))),"")</f>
        <v/>
      </c>
    </row>
    <row r="397" spans="1:15" outlineLevel="2">
      <c r="A397" t="s">
        <v>14959</v>
      </c>
      <c r="C397" s="191" t="s">
        <v>4726</v>
      </c>
      <c r="E397" t="s">
        <v>4727</v>
      </c>
      <c r="F397" t="s">
        <v>4728</v>
      </c>
      <c r="G397" t="s">
        <v>399</v>
      </c>
      <c r="H397">
        <v>250</v>
      </c>
      <c r="J397" t="s">
        <v>22634</v>
      </c>
      <c r="K397" s="132" t="str">
        <f>IFERROR(IFERROR(INDEX(Кат!$O:$O,MATCH($C397,Кат!$I:$I,0)),INDEX(Торг!$L:$L,MATCH($C397,Торг!$I:$I,0))),"")</f>
        <v/>
      </c>
      <c r="L397" s="132" t="str">
        <f>IFERROR(IFERROR(INDEX(Кат!$A:$A,MATCH($C397,Кат!$I:$I,0)),INDEX(Торг!$A:$A,MATCH($C397,Торг!$I:$I,0))),"")</f>
        <v/>
      </c>
      <c r="M397" s="132" t="str">
        <f>IFERROR(IFERROR(INDEX(Кат!$B:$B,MATCH($C397,Кат!$I:$I,0)),INDEX(Торг!$B:$B,MATCH($C397,Торг!$I:$I,0))),"")</f>
        <v/>
      </c>
      <c r="N397" s="132" t="str">
        <f t="shared" si="6"/>
        <v>AYWI PARTS AW2130079</v>
      </c>
      <c r="O397" s="132" t="str">
        <f>IFERROR(IFERROR(INDEX(Кат!$B:$B,MATCH($N397,Кат!$I:$I,0)),INDEX(Торг!$B:$B,MATCH($N397,Торг!$I:$I,0))),"")</f>
        <v/>
      </c>
    </row>
    <row r="398" spans="1:15" outlineLevel="2">
      <c r="A398" t="s">
        <v>33132</v>
      </c>
      <c r="C398" s="191"/>
      <c r="E398" t="s">
        <v>33133</v>
      </c>
      <c r="J398" t="s">
        <v>22634</v>
      </c>
      <c r="K398" s="132" t="str">
        <f>IFERROR(IFERROR(INDEX(Кат!$O:$O,MATCH($C398,Кат!$I:$I,0)),INDEX(Торг!$L:$L,MATCH($C398,Торг!$I:$I,0))),"")</f>
        <v/>
      </c>
      <c r="L398" s="132" t="str">
        <f>IFERROR(IFERROR(INDEX(Кат!$A:$A,MATCH($C398,Кат!$I:$I,0)),INDEX(Торг!$A:$A,MATCH($C398,Торг!$I:$I,0))),"")</f>
        <v/>
      </c>
      <c r="M398" s="132" t="str">
        <f>IFERROR(IFERROR(INDEX(Кат!$B:$B,MATCH($C398,Кат!$I:$I,0)),INDEX(Торг!$B:$B,MATCH($C398,Торг!$I:$I,0))),"")</f>
        <v/>
      </c>
      <c r="N398" s="132" t="str">
        <f t="shared" si="6"/>
        <v xml:space="preserve"> </v>
      </c>
      <c r="O398" s="132" t="str">
        <f>IFERROR(IFERROR(INDEX(Кат!$B:$B,MATCH($N398,Кат!$I:$I,0)),INDEX(Торг!$B:$B,MATCH($N398,Торг!$I:$I,0))),"")</f>
        <v/>
      </c>
    </row>
    <row r="399" spans="1:15" outlineLevel="2">
      <c r="A399" t="s">
        <v>33134</v>
      </c>
      <c r="C399" s="191" t="s">
        <v>33135</v>
      </c>
      <c r="E399" t="s">
        <v>33136</v>
      </c>
      <c r="F399" t="s">
        <v>33137</v>
      </c>
      <c r="G399" t="s">
        <v>399</v>
      </c>
      <c r="H399">
        <v>810</v>
      </c>
      <c r="J399" t="s">
        <v>22634</v>
      </c>
      <c r="K399" s="132" t="str">
        <f>IFERROR(IFERROR(INDEX(Кат!$O:$O,MATCH($C399,Кат!$I:$I,0)),INDEX(Торг!$L:$L,MATCH($C399,Торг!$I:$I,0))),"")</f>
        <v/>
      </c>
      <c r="L399" s="132" t="str">
        <f>IFERROR(IFERROR(INDEX(Кат!$A:$A,MATCH($C399,Кат!$I:$I,0)),INDEX(Торг!$A:$A,MATCH($C399,Торг!$I:$I,0))),"")</f>
        <v/>
      </c>
      <c r="M399" s="132" t="str">
        <f>IFERROR(IFERROR(INDEX(Кат!$B:$B,MATCH($C399,Кат!$I:$I,0)),INDEX(Торг!$B:$B,MATCH($C399,Торг!$I:$I,0))),"")</f>
        <v/>
      </c>
      <c r="N399" s="132" t="str">
        <f t="shared" si="6"/>
        <v>B-RING BLS0108R</v>
      </c>
      <c r="O399" s="132" t="str">
        <f>IFERROR(IFERROR(INDEX(Кат!$B:$B,MATCH($N399,Кат!$I:$I,0)),INDEX(Торг!$B:$B,MATCH($N399,Торг!$I:$I,0))),"")</f>
        <v/>
      </c>
    </row>
    <row r="400" spans="1:15" outlineLevel="2">
      <c r="A400" t="s">
        <v>33138</v>
      </c>
      <c r="C400" s="191" t="s">
        <v>33139</v>
      </c>
      <c r="E400" t="s">
        <v>33140</v>
      </c>
      <c r="F400" t="s">
        <v>33137</v>
      </c>
      <c r="G400" t="s">
        <v>399</v>
      </c>
      <c r="H400">
        <v>1210</v>
      </c>
      <c r="J400" t="s">
        <v>22634</v>
      </c>
      <c r="K400" s="132" t="str">
        <f>IFERROR(IFERROR(INDEX(Кат!$O:$O,MATCH($C400,Кат!$I:$I,0)),INDEX(Торг!$L:$L,MATCH($C400,Торг!$I:$I,0))),"")</f>
        <v/>
      </c>
      <c r="L400" s="132" t="str">
        <f>IFERROR(IFERROR(INDEX(Кат!$A:$A,MATCH($C400,Кат!$I:$I,0)),INDEX(Торг!$A:$A,MATCH($C400,Торг!$I:$I,0))),"")</f>
        <v/>
      </c>
      <c r="M400" s="132" t="str">
        <f>IFERROR(IFERROR(INDEX(Кат!$B:$B,MATCH($C400,Кат!$I:$I,0)),INDEX(Торг!$B:$B,MATCH($C400,Торг!$I:$I,0))),"")</f>
        <v/>
      </c>
      <c r="N400" s="132" t="str">
        <f t="shared" si="6"/>
        <v>B-RING BLS0118F</v>
      </c>
      <c r="O400" s="132" t="str">
        <f>IFERROR(IFERROR(INDEX(Кат!$B:$B,MATCH($N400,Кат!$I:$I,0)),INDEX(Торг!$B:$B,MATCH($N400,Торг!$I:$I,0))),"")</f>
        <v/>
      </c>
    </row>
    <row r="401" spans="1:15" outlineLevel="2">
      <c r="A401" t="s">
        <v>23515</v>
      </c>
      <c r="C401" s="191"/>
      <c r="E401" t="s">
        <v>23516</v>
      </c>
      <c r="J401" t="s">
        <v>22634</v>
      </c>
      <c r="K401" s="132" t="str">
        <f>IFERROR(IFERROR(INDEX(Кат!$O:$O,MATCH($C401,Кат!$I:$I,0)),INDEX(Торг!$L:$L,MATCH($C401,Торг!$I:$I,0))),"")</f>
        <v/>
      </c>
      <c r="L401" s="132" t="str">
        <f>IFERROR(IFERROR(INDEX(Кат!$A:$A,MATCH($C401,Кат!$I:$I,0)),INDEX(Торг!$A:$A,MATCH($C401,Торг!$I:$I,0))),"")</f>
        <v/>
      </c>
      <c r="M401" s="132" t="str">
        <f>IFERROR(IFERROR(INDEX(Кат!$B:$B,MATCH($C401,Кат!$I:$I,0)),INDEX(Торг!$B:$B,MATCH($C401,Торг!$I:$I,0))),"")</f>
        <v/>
      </c>
      <c r="N401" s="132" t="str">
        <f t="shared" si="6"/>
        <v xml:space="preserve"> </v>
      </c>
      <c r="O401" s="132" t="str">
        <f>IFERROR(IFERROR(INDEX(Кат!$B:$B,MATCH($N401,Кат!$I:$I,0)),INDEX(Торг!$B:$B,MATCH($N401,Торг!$I:$I,0))),"")</f>
        <v/>
      </c>
    </row>
    <row r="402" spans="1:15" outlineLevel="2">
      <c r="A402" t="s">
        <v>14960</v>
      </c>
      <c r="C402" s="191">
        <v>5776</v>
      </c>
      <c r="E402" t="s">
        <v>4729</v>
      </c>
      <c r="F402" t="s">
        <v>4730</v>
      </c>
      <c r="G402" t="s">
        <v>399</v>
      </c>
      <c r="H402">
        <v>45</v>
      </c>
      <c r="J402" t="s">
        <v>22634</v>
      </c>
      <c r="K402" s="132" t="str">
        <f>IFERROR(IFERROR(INDEX(Кат!$O:$O,MATCH($C402,Кат!$I:$I,0)),INDEX(Торг!$L:$L,MATCH($C402,Торг!$I:$I,0))),"")</f>
        <v/>
      </c>
      <c r="L402" s="132" t="str">
        <f>IFERROR(IFERROR(INDEX(Кат!$A:$A,MATCH($C402,Кат!$I:$I,0)),INDEX(Торг!$A:$A,MATCH($C402,Торг!$I:$I,0))),"")</f>
        <v/>
      </c>
      <c r="M402" s="132" t="str">
        <f>IFERROR(IFERROR(INDEX(Кат!$B:$B,MATCH($C402,Кат!$I:$I,0)),INDEX(Торг!$B:$B,MATCH($C402,Торг!$I:$I,0))),"")</f>
        <v/>
      </c>
      <c r="N402" s="132" t="str">
        <f t="shared" si="6"/>
        <v>BAKONY 5776</v>
      </c>
      <c r="O402" s="132" t="str">
        <f>IFERROR(IFERROR(INDEX(Кат!$B:$B,MATCH($N402,Кат!$I:$I,0)),INDEX(Торг!$B:$B,MATCH($N402,Торг!$I:$I,0))),"")</f>
        <v/>
      </c>
    </row>
    <row r="403" spans="1:15" outlineLevel="2">
      <c r="A403" t="s">
        <v>23517</v>
      </c>
      <c r="C403" s="191"/>
      <c r="E403" t="s">
        <v>4731</v>
      </c>
      <c r="J403" t="s">
        <v>22634</v>
      </c>
      <c r="K403" s="132" t="str">
        <f>IFERROR(IFERROR(INDEX(Кат!$O:$O,MATCH($C403,Кат!$I:$I,0)),INDEX(Торг!$L:$L,MATCH($C403,Торг!$I:$I,0))),"")</f>
        <v/>
      </c>
      <c r="L403" s="132" t="str">
        <f>IFERROR(IFERROR(INDEX(Кат!$A:$A,MATCH($C403,Кат!$I:$I,0)),INDEX(Торг!$A:$A,MATCH($C403,Торг!$I:$I,0))),"")</f>
        <v/>
      </c>
      <c r="M403" s="132" t="str">
        <f>IFERROR(IFERROR(INDEX(Кат!$B:$B,MATCH($C403,Кат!$I:$I,0)),INDEX(Торг!$B:$B,MATCH($C403,Торг!$I:$I,0))),"")</f>
        <v/>
      </c>
      <c r="N403" s="132" t="str">
        <f t="shared" si="6"/>
        <v xml:space="preserve"> </v>
      </c>
      <c r="O403" s="132" t="str">
        <f>IFERROR(IFERROR(INDEX(Кат!$B:$B,MATCH($N403,Кат!$I:$I,0)),INDEX(Торг!$B:$B,MATCH($N403,Торг!$I:$I,0))),"")</f>
        <v/>
      </c>
    </row>
    <row r="404" spans="1:15" outlineLevel="2">
      <c r="A404" t="s">
        <v>29747</v>
      </c>
      <c r="C404" s="191" t="s">
        <v>29748</v>
      </c>
      <c r="E404" t="s">
        <v>29749</v>
      </c>
      <c r="F404" t="s">
        <v>4731</v>
      </c>
      <c r="G404" t="s">
        <v>375</v>
      </c>
      <c r="H404">
        <v>2080</v>
      </c>
      <c r="J404" t="s">
        <v>22634</v>
      </c>
      <c r="K404" s="132" t="str">
        <f>IFERROR(IFERROR(INDEX(Кат!$O:$O,MATCH($C404,Кат!$I:$I,0)),INDEX(Торг!$L:$L,MATCH($C404,Торг!$I:$I,0))),"")</f>
        <v/>
      </c>
      <c r="L404" s="132" t="str">
        <f>IFERROR(IFERROR(INDEX(Кат!$A:$A,MATCH($C404,Кат!$I:$I,0)),INDEX(Торг!$A:$A,MATCH($C404,Торг!$I:$I,0))),"")</f>
        <v/>
      </c>
      <c r="M404" s="132" t="str">
        <f>IFERROR(IFERROR(INDEX(Кат!$B:$B,MATCH($C404,Кат!$I:$I,0)),INDEX(Торг!$B:$B,MATCH($C404,Торг!$I:$I,0))),"")</f>
        <v/>
      </c>
      <c r="N404" s="132" t="str">
        <f t="shared" si="6"/>
        <v>BARNETT LD202</v>
      </c>
      <c r="O404" s="132" t="str">
        <f>IFERROR(IFERROR(INDEX(Кат!$B:$B,MATCH($N404,Кат!$I:$I,0)),INDEX(Торг!$B:$B,MATCH($N404,Торг!$I:$I,0))),"")</f>
        <v/>
      </c>
    </row>
    <row r="405" spans="1:15" outlineLevel="2">
      <c r="A405" t="s">
        <v>23033</v>
      </c>
      <c r="C405" s="191" t="s">
        <v>23034</v>
      </c>
      <c r="E405" t="s">
        <v>23035</v>
      </c>
      <c r="F405" t="s">
        <v>4731</v>
      </c>
      <c r="G405" t="s">
        <v>375</v>
      </c>
      <c r="H405">
        <v>1700</v>
      </c>
      <c r="J405" t="s">
        <v>22634</v>
      </c>
      <c r="K405" s="132" t="str">
        <f>IFERROR(IFERROR(INDEX(Кат!$O:$O,MATCH($C405,Кат!$I:$I,0)),INDEX(Торг!$L:$L,MATCH($C405,Торг!$I:$I,0))),"")</f>
        <v/>
      </c>
      <c r="L405" s="132" t="str">
        <f>IFERROR(IFERROR(INDEX(Кат!$A:$A,MATCH($C405,Кат!$I:$I,0)),INDEX(Торг!$A:$A,MATCH($C405,Торг!$I:$I,0))),"")</f>
        <v/>
      </c>
      <c r="M405" s="132" t="str">
        <f>IFERROR(IFERROR(INDEX(Кат!$B:$B,MATCH($C405,Кат!$I:$I,0)),INDEX(Торг!$B:$B,MATCH($C405,Торг!$I:$I,0))),"")</f>
        <v/>
      </c>
      <c r="N405" s="132" t="str">
        <f t="shared" si="6"/>
        <v>BARNETT HND201</v>
      </c>
      <c r="O405" s="132" t="str">
        <f>IFERROR(IFERROR(INDEX(Кат!$B:$B,MATCH($N405,Кат!$I:$I,0)),INDEX(Торг!$B:$B,MATCH($N405,Торг!$I:$I,0))),"")</f>
        <v/>
      </c>
    </row>
    <row r="406" spans="1:15" outlineLevel="1">
      <c r="A406" t="s">
        <v>14961</v>
      </c>
      <c r="C406" s="191" t="s">
        <v>13605</v>
      </c>
      <c r="E406" t="s">
        <v>13606</v>
      </c>
      <c r="F406" t="s">
        <v>4731</v>
      </c>
      <c r="G406" t="s">
        <v>375</v>
      </c>
      <c r="H406">
        <v>1320</v>
      </c>
      <c r="J406" t="s">
        <v>22634</v>
      </c>
      <c r="K406" s="132" t="str">
        <f>IFERROR(IFERROR(INDEX(Кат!$O:$O,MATCH($C406,Кат!$I:$I,0)),INDEX(Торг!$L:$L,MATCH($C406,Торг!$I:$I,0))),"")</f>
        <v/>
      </c>
      <c r="L406" s="132" t="str">
        <f>IFERROR(IFERROR(INDEX(Кат!$A:$A,MATCH($C406,Кат!$I:$I,0)),INDEX(Торг!$A:$A,MATCH($C406,Торг!$I:$I,0))),"")</f>
        <v/>
      </c>
      <c r="M406" s="132" t="str">
        <f>IFERROR(IFERROR(INDEX(Кат!$B:$B,MATCH($C406,Кат!$I:$I,0)),INDEX(Торг!$B:$B,MATCH($C406,Торг!$I:$I,0))),"")</f>
        <v/>
      </c>
      <c r="N406" s="132" t="str">
        <f t="shared" si="6"/>
        <v>BARNETT LD101</v>
      </c>
      <c r="O406" s="132" t="str">
        <f>IFERROR(IFERROR(INDEX(Кат!$B:$B,MATCH($N406,Кат!$I:$I,0)),INDEX(Торг!$B:$B,MATCH($N406,Торг!$I:$I,0))),"")</f>
        <v/>
      </c>
    </row>
    <row r="407" spans="1:15" outlineLevel="2">
      <c r="A407" t="s">
        <v>22710</v>
      </c>
      <c r="C407" s="191" t="s">
        <v>22711</v>
      </c>
      <c r="E407" t="s">
        <v>22712</v>
      </c>
      <c r="F407" t="s">
        <v>4731</v>
      </c>
      <c r="G407" t="s">
        <v>375</v>
      </c>
      <c r="H407">
        <v>1260</v>
      </c>
      <c r="J407" t="s">
        <v>22634</v>
      </c>
      <c r="K407" s="132" t="str">
        <f>IFERROR(IFERROR(INDEX(Кат!$O:$O,MATCH($C407,Кат!$I:$I,0)),INDEX(Торг!$L:$L,MATCH($C407,Торг!$I:$I,0))),"")</f>
        <v/>
      </c>
      <c r="L407" s="132" t="str">
        <f>IFERROR(IFERROR(INDEX(Кат!$A:$A,MATCH($C407,Кат!$I:$I,0)),INDEX(Торг!$A:$A,MATCH($C407,Торг!$I:$I,0))),"")</f>
        <v/>
      </c>
      <c r="M407" s="132" t="str">
        <f>IFERROR(IFERROR(INDEX(Кат!$B:$B,MATCH($C407,Кат!$I:$I,0)),INDEX(Торг!$B:$B,MATCH($C407,Торг!$I:$I,0))),"")</f>
        <v/>
      </c>
      <c r="N407" s="132" t="str">
        <f t="shared" si="6"/>
        <v>BARNETT HND101</v>
      </c>
      <c r="O407" s="132" t="str">
        <f>IFERROR(IFERROR(INDEX(Кат!$B:$B,MATCH($N407,Кат!$I:$I,0)),INDEX(Торг!$B:$B,MATCH($N407,Торг!$I:$I,0))),"")</f>
        <v/>
      </c>
    </row>
    <row r="408" spans="1:15" outlineLevel="2">
      <c r="A408" t="s">
        <v>26371</v>
      </c>
      <c r="C408" s="191" t="s">
        <v>26372</v>
      </c>
      <c r="E408" t="s">
        <v>26373</v>
      </c>
      <c r="F408" t="s">
        <v>4731</v>
      </c>
      <c r="G408" t="s">
        <v>375</v>
      </c>
      <c r="H408">
        <v>2210</v>
      </c>
      <c r="J408" t="s">
        <v>22634</v>
      </c>
      <c r="K408" s="132" t="str">
        <f>IFERROR(IFERROR(INDEX(Кат!$O:$O,MATCH($C408,Кат!$I:$I,0)),INDEX(Торг!$L:$L,MATCH($C408,Торг!$I:$I,0))),"")</f>
        <v/>
      </c>
      <c r="L408" s="132" t="str">
        <f>IFERROR(IFERROR(INDEX(Кат!$A:$A,MATCH($C408,Кат!$I:$I,0)),INDEX(Торг!$A:$A,MATCH($C408,Торг!$I:$I,0))),"")</f>
        <v/>
      </c>
      <c r="M408" s="132" t="str">
        <f>IFERROR(IFERROR(INDEX(Кат!$B:$B,MATCH($C408,Кат!$I:$I,0)),INDEX(Торг!$B:$B,MATCH($C408,Торг!$I:$I,0))),"")</f>
        <v/>
      </c>
      <c r="N408" s="132" t="str">
        <f t="shared" si="6"/>
        <v>BARNETT LD207</v>
      </c>
      <c r="O408" s="132" t="str">
        <f>IFERROR(IFERROR(INDEX(Кат!$B:$B,MATCH($N408,Кат!$I:$I,0)),INDEX(Торг!$B:$B,MATCH($N408,Торг!$I:$I,0))),"")</f>
        <v/>
      </c>
    </row>
    <row r="409" spans="1:15" outlineLevel="2">
      <c r="A409" t="s">
        <v>29750</v>
      </c>
      <c r="C409" s="191" t="s">
        <v>29751</v>
      </c>
      <c r="E409" t="s">
        <v>29752</v>
      </c>
      <c r="F409" t="s">
        <v>4731</v>
      </c>
      <c r="G409" t="s">
        <v>375</v>
      </c>
      <c r="H409">
        <v>1700</v>
      </c>
      <c r="J409" t="s">
        <v>22634</v>
      </c>
      <c r="K409" s="132" t="str">
        <f>IFERROR(IFERROR(INDEX(Кат!$O:$O,MATCH($C409,Кат!$I:$I,0)),INDEX(Торг!$L:$L,MATCH($C409,Торг!$I:$I,0))),"")</f>
        <v/>
      </c>
      <c r="L409" s="132" t="str">
        <f>IFERROR(IFERROR(INDEX(Кат!$A:$A,MATCH($C409,Кат!$I:$I,0)),INDEX(Торг!$A:$A,MATCH($C409,Торг!$I:$I,0))),"")</f>
        <v/>
      </c>
      <c r="M409" s="132" t="str">
        <f>IFERROR(IFERROR(INDEX(Кат!$B:$B,MATCH($C409,Кат!$I:$I,0)),INDEX(Торг!$B:$B,MATCH($C409,Торг!$I:$I,0))),"")</f>
        <v/>
      </c>
      <c r="N409" s="132" t="str">
        <f t="shared" si="6"/>
        <v>BARNETT LD204</v>
      </c>
      <c r="O409" s="132" t="str">
        <f>IFERROR(IFERROR(INDEX(Кат!$B:$B,MATCH($N409,Кат!$I:$I,0)),INDEX(Торг!$B:$B,MATCH($N409,Торг!$I:$I,0))),"")</f>
        <v/>
      </c>
    </row>
    <row r="410" spans="1:15" outlineLevel="2">
      <c r="A410" t="s">
        <v>29753</v>
      </c>
      <c r="C410" s="191" t="s">
        <v>29754</v>
      </c>
      <c r="E410" t="s">
        <v>29755</v>
      </c>
      <c r="F410" t="s">
        <v>4731</v>
      </c>
      <c r="G410" t="s">
        <v>375</v>
      </c>
      <c r="H410">
        <v>1440</v>
      </c>
      <c r="J410" t="s">
        <v>22634</v>
      </c>
      <c r="K410" s="132" t="str">
        <f>IFERROR(IFERROR(INDEX(Кат!$O:$O,MATCH($C410,Кат!$I:$I,0)),INDEX(Торг!$L:$L,MATCH($C410,Торг!$I:$I,0))),"")</f>
        <v/>
      </c>
      <c r="L410" s="132" t="str">
        <f>IFERROR(IFERROR(INDEX(Кат!$A:$A,MATCH($C410,Кат!$I:$I,0)),INDEX(Торг!$A:$A,MATCH($C410,Торг!$I:$I,0))),"")</f>
        <v/>
      </c>
      <c r="M410" s="132" t="str">
        <f>IFERROR(IFERROR(INDEX(Кат!$B:$B,MATCH($C410,Кат!$I:$I,0)),INDEX(Торг!$B:$B,MATCH($C410,Торг!$I:$I,0))),"")</f>
        <v/>
      </c>
      <c r="N410" s="132" t="str">
        <f t="shared" si="6"/>
        <v>BARNETT LD206</v>
      </c>
      <c r="O410" s="132" t="str">
        <f>IFERROR(IFERROR(INDEX(Кат!$B:$B,MATCH($N410,Кат!$I:$I,0)),INDEX(Торг!$B:$B,MATCH($N410,Торг!$I:$I,0))),"")</f>
        <v/>
      </c>
    </row>
    <row r="411" spans="1:15" outlineLevel="1">
      <c r="A411" t="s">
        <v>14962</v>
      </c>
      <c r="C411" s="191" t="s">
        <v>4732</v>
      </c>
      <c r="E411" t="s">
        <v>4733</v>
      </c>
      <c r="F411" t="s">
        <v>4731</v>
      </c>
      <c r="G411" t="s">
        <v>375</v>
      </c>
      <c r="H411">
        <v>1070</v>
      </c>
      <c r="J411" t="s">
        <v>22634</v>
      </c>
      <c r="K411" s="132" t="str">
        <f>IFERROR(IFERROR(INDEX(Кат!$O:$O,MATCH($C411,Кат!$I:$I,0)),INDEX(Торг!$L:$L,MATCH($C411,Торг!$I:$I,0))),"")</f>
        <v/>
      </c>
      <c r="L411" s="132" t="str">
        <f>IFERROR(IFERROR(INDEX(Кат!$A:$A,MATCH($C411,Кат!$I:$I,0)),INDEX(Торг!$A:$A,MATCH($C411,Торг!$I:$I,0))),"")</f>
        <v/>
      </c>
      <c r="M411" s="132" t="str">
        <f>IFERROR(IFERROR(INDEX(Кат!$B:$B,MATCH($C411,Кат!$I:$I,0)),INDEX(Торг!$B:$B,MATCH($C411,Торг!$I:$I,0))),"")</f>
        <v/>
      </c>
      <c r="N411" s="132" t="str">
        <f t="shared" si="6"/>
        <v>BARNETT LD004</v>
      </c>
      <c r="O411" s="132" t="str">
        <f>IFERROR(IFERROR(INDEX(Кат!$B:$B,MATCH($N411,Кат!$I:$I,0)),INDEX(Торг!$B:$B,MATCH($N411,Торг!$I:$I,0))),"")</f>
        <v/>
      </c>
    </row>
    <row r="412" spans="1:15" outlineLevel="2">
      <c r="A412" t="s">
        <v>22713</v>
      </c>
      <c r="C412" s="191" t="s">
        <v>22714</v>
      </c>
      <c r="E412" t="s">
        <v>22715</v>
      </c>
      <c r="F412" t="s">
        <v>4731</v>
      </c>
      <c r="G412" t="s">
        <v>375</v>
      </c>
      <c r="H412">
        <v>1440</v>
      </c>
      <c r="J412" t="s">
        <v>22634</v>
      </c>
      <c r="K412" s="132" t="str">
        <f>IFERROR(IFERROR(INDEX(Кат!$O:$O,MATCH($C412,Кат!$I:$I,0)),INDEX(Торг!$L:$L,MATCH($C412,Торг!$I:$I,0))),"")</f>
        <v/>
      </c>
      <c r="L412" s="132" t="str">
        <f>IFERROR(IFERROR(INDEX(Кат!$A:$A,MATCH($C412,Кат!$I:$I,0)),INDEX(Торг!$A:$A,MATCH($C412,Торг!$I:$I,0))),"")</f>
        <v/>
      </c>
      <c r="M412" s="132" t="str">
        <f>IFERROR(IFERROR(INDEX(Кат!$B:$B,MATCH($C412,Кат!$I:$I,0)),INDEX(Торг!$B:$B,MATCH($C412,Торг!$I:$I,0))),"")</f>
        <v/>
      </c>
      <c r="N412" s="132" t="str">
        <f t="shared" si="6"/>
        <v>BARNETT HND001</v>
      </c>
      <c r="O412" s="132" t="str">
        <f>IFERROR(IFERROR(INDEX(Кат!$B:$B,MATCH($N412,Кат!$I:$I,0)),INDEX(Торг!$B:$B,MATCH($N412,Торг!$I:$I,0))),"")</f>
        <v/>
      </c>
    </row>
    <row r="413" spans="1:15" outlineLevel="2">
      <c r="A413" t="s">
        <v>14963</v>
      </c>
      <c r="C413" s="191" t="s">
        <v>13607</v>
      </c>
      <c r="E413" t="s">
        <v>13608</v>
      </c>
      <c r="F413" t="s">
        <v>4731</v>
      </c>
      <c r="G413" t="s">
        <v>375</v>
      </c>
      <c r="H413">
        <v>1440</v>
      </c>
      <c r="J413" t="s">
        <v>22634</v>
      </c>
      <c r="K413" s="132" t="str">
        <f>IFERROR(IFERROR(INDEX(Кат!$O:$O,MATCH($C413,Кат!$I:$I,0)),INDEX(Торг!$L:$L,MATCH($C413,Торг!$I:$I,0))),"")</f>
        <v/>
      </c>
      <c r="L413" s="132" t="str">
        <f>IFERROR(IFERROR(INDEX(Кат!$A:$A,MATCH($C413,Кат!$I:$I,0)),INDEX(Торг!$A:$A,MATCH($C413,Торг!$I:$I,0))),"")</f>
        <v/>
      </c>
      <c r="M413" s="132" t="str">
        <f>IFERROR(IFERROR(INDEX(Кат!$B:$B,MATCH($C413,Кат!$I:$I,0)),INDEX(Торг!$B:$B,MATCH($C413,Торг!$I:$I,0))),"")</f>
        <v/>
      </c>
      <c r="N413" s="132" t="str">
        <f t="shared" si="6"/>
        <v>BARNETT LD001</v>
      </c>
      <c r="O413" s="132" t="str">
        <f>IFERROR(IFERROR(INDEX(Кат!$B:$B,MATCH($N413,Кат!$I:$I,0)),INDEX(Торг!$B:$B,MATCH($N413,Торг!$I:$I,0))),"")</f>
        <v/>
      </c>
    </row>
    <row r="414" spans="1:15" outlineLevel="2">
      <c r="A414" t="s">
        <v>29756</v>
      </c>
      <c r="C414" s="191" t="s">
        <v>29757</v>
      </c>
      <c r="E414" t="s">
        <v>29758</v>
      </c>
      <c r="F414" t="s">
        <v>4731</v>
      </c>
      <c r="G414" t="s">
        <v>375</v>
      </c>
      <c r="H414">
        <v>1820</v>
      </c>
      <c r="J414" t="s">
        <v>22634</v>
      </c>
      <c r="K414" s="132" t="str">
        <f>IFERROR(IFERROR(INDEX(Кат!$O:$O,MATCH($C414,Кат!$I:$I,0)),INDEX(Торг!$L:$L,MATCH($C414,Торг!$I:$I,0))),"")</f>
        <v/>
      </c>
      <c r="L414" s="132" t="str">
        <f>IFERROR(IFERROR(INDEX(Кат!$A:$A,MATCH($C414,Кат!$I:$I,0)),INDEX(Торг!$A:$A,MATCH($C414,Торг!$I:$I,0))),"")</f>
        <v/>
      </c>
      <c r="M414" s="132" t="str">
        <f>IFERROR(IFERROR(INDEX(Кат!$B:$B,MATCH($C414,Кат!$I:$I,0)),INDEX(Торг!$B:$B,MATCH($C414,Торг!$I:$I,0))),"")</f>
        <v/>
      </c>
      <c r="N414" s="132" t="str">
        <f t="shared" si="6"/>
        <v>BARNETT LD007</v>
      </c>
      <c r="O414" s="132" t="str">
        <f>IFERROR(IFERROR(INDEX(Кат!$B:$B,MATCH($N414,Кат!$I:$I,0)),INDEX(Торг!$B:$B,MATCH($N414,Торг!$I:$I,0))),"")</f>
        <v/>
      </c>
    </row>
    <row r="415" spans="1:15" outlineLevel="2">
      <c r="A415" t="s">
        <v>29759</v>
      </c>
      <c r="C415" s="191" t="s">
        <v>29760</v>
      </c>
      <c r="E415" t="s">
        <v>29761</v>
      </c>
      <c r="F415" t="s">
        <v>4731</v>
      </c>
      <c r="G415" t="s">
        <v>375</v>
      </c>
      <c r="H415">
        <v>2190</v>
      </c>
      <c r="J415" t="s">
        <v>22634</v>
      </c>
      <c r="K415" s="132" t="str">
        <f>IFERROR(IFERROR(INDEX(Кат!$O:$O,MATCH($C415,Кат!$I:$I,0)),INDEX(Торг!$L:$L,MATCH($C415,Торг!$I:$I,0))),"")</f>
        <v/>
      </c>
      <c r="L415" s="132" t="str">
        <f>IFERROR(IFERROR(INDEX(Кат!$A:$A,MATCH($C415,Кат!$I:$I,0)),INDEX(Торг!$A:$A,MATCH($C415,Торг!$I:$I,0))),"")</f>
        <v/>
      </c>
      <c r="M415" s="132" t="str">
        <f>IFERROR(IFERROR(INDEX(Кат!$B:$B,MATCH($C415,Кат!$I:$I,0)),INDEX(Торг!$B:$B,MATCH($C415,Торг!$I:$I,0))),"")</f>
        <v/>
      </c>
      <c r="N415" s="132" t="str">
        <f t="shared" si="6"/>
        <v>BARNETT LD006</v>
      </c>
      <c r="O415" s="132" t="str">
        <f>IFERROR(IFERROR(INDEX(Кат!$B:$B,MATCH($N415,Кат!$I:$I,0)),INDEX(Торг!$B:$B,MATCH($N415,Торг!$I:$I,0))),"")</f>
        <v/>
      </c>
    </row>
    <row r="416" spans="1:15" outlineLevel="2">
      <c r="A416" t="s">
        <v>23518</v>
      </c>
      <c r="C416" s="191"/>
      <c r="E416" t="s">
        <v>23519</v>
      </c>
      <c r="J416" t="s">
        <v>22634</v>
      </c>
      <c r="K416" s="132" t="str">
        <f>IFERROR(IFERROR(INDEX(Кат!$O:$O,MATCH($C416,Кат!$I:$I,0)),INDEX(Торг!$L:$L,MATCH($C416,Торг!$I:$I,0))),"")</f>
        <v/>
      </c>
      <c r="L416" s="132" t="str">
        <f>IFERROR(IFERROR(INDEX(Кат!$A:$A,MATCH($C416,Кат!$I:$I,0)),INDEX(Торг!$A:$A,MATCH($C416,Торг!$I:$I,0))),"")</f>
        <v/>
      </c>
      <c r="M416" s="132" t="str">
        <f>IFERROR(IFERROR(INDEX(Кат!$B:$B,MATCH($C416,Кат!$I:$I,0)),INDEX(Торг!$B:$B,MATCH($C416,Торг!$I:$I,0))),"")</f>
        <v/>
      </c>
      <c r="N416" s="132" t="str">
        <f t="shared" si="6"/>
        <v xml:space="preserve"> </v>
      </c>
      <c r="O416" s="132" t="str">
        <f>IFERROR(IFERROR(INDEX(Кат!$B:$B,MATCH($N416,Кат!$I:$I,0)),INDEX(Торг!$B:$B,MATCH($N416,Торг!$I:$I,0))),"")</f>
        <v/>
      </c>
    </row>
    <row r="417" spans="1:15" outlineLevel="2">
      <c r="A417" t="s">
        <v>25073</v>
      </c>
      <c r="C417" s="191" t="s">
        <v>25074</v>
      </c>
      <c r="E417" t="s">
        <v>25075</v>
      </c>
      <c r="F417" t="s">
        <v>511</v>
      </c>
      <c r="G417" t="s">
        <v>375</v>
      </c>
      <c r="H417">
        <v>800</v>
      </c>
      <c r="J417" t="s">
        <v>22634</v>
      </c>
      <c r="K417" s="132" t="str">
        <f>IFERROR(IFERROR(INDEX(Кат!$O:$O,MATCH($C417,Кат!$I:$I,0)),INDEX(Торг!$L:$L,MATCH($C417,Торг!$I:$I,0))),"")</f>
        <v/>
      </c>
      <c r="L417" s="132" t="str">
        <f>IFERROR(IFERROR(INDEX(Кат!$A:$A,MATCH($C417,Кат!$I:$I,0)),INDEX(Торг!$A:$A,MATCH($C417,Торг!$I:$I,0))),"")</f>
        <v/>
      </c>
      <c r="M417" s="132" t="str">
        <f>IFERROR(IFERROR(INDEX(Кат!$B:$B,MATCH($C417,Кат!$I:$I,0)),INDEX(Торг!$B:$B,MATCH($C417,Торг!$I:$I,0))),"")</f>
        <v/>
      </c>
      <c r="N417" s="132" t="str">
        <f t="shared" si="6"/>
        <v>BEST BS011</v>
      </c>
      <c r="O417" s="132" t="str">
        <f>IFERROR(IFERROR(INDEX(Кат!$B:$B,MATCH($N417,Кат!$I:$I,0)),INDEX(Торг!$B:$B,MATCH($N417,Торг!$I:$I,0))),"")</f>
        <v/>
      </c>
    </row>
    <row r="418" spans="1:15" outlineLevel="2">
      <c r="A418" t="s">
        <v>25076</v>
      </c>
      <c r="C418" s="191" t="s">
        <v>25077</v>
      </c>
      <c r="E418" t="s">
        <v>25078</v>
      </c>
      <c r="F418" t="s">
        <v>511</v>
      </c>
      <c r="G418" t="s">
        <v>375</v>
      </c>
      <c r="H418">
        <v>550</v>
      </c>
      <c r="J418" t="s">
        <v>22634</v>
      </c>
      <c r="K418" s="132" t="str">
        <f>IFERROR(IFERROR(INDEX(Кат!$O:$O,MATCH($C418,Кат!$I:$I,0)),INDEX(Торг!$L:$L,MATCH($C418,Торг!$I:$I,0))),"")</f>
        <v/>
      </c>
      <c r="L418" s="132" t="str">
        <f>IFERROR(IFERROR(INDEX(Кат!$A:$A,MATCH($C418,Кат!$I:$I,0)),INDEX(Торг!$A:$A,MATCH($C418,Торг!$I:$I,0))),"")</f>
        <v/>
      </c>
      <c r="M418" s="132" t="str">
        <f>IFERROR(IFERROR(INDEX(Кат!$B:$B,MATCH($C418,Кат!$I:$I,0)),INDEX(Торг!$B:$B,MATCH($C418,Торг!$I:$I,0))),"")</f>
        <v/>
      </c>
      <c r="N418" s="132" t="str">
        <f t="shared" si="6"/>
        <v>BEST BE422</v>
      </c>
      <c r="O418" s="132" t="str">
        <f>IFERROR(IFERROR(INDEX(Кат!$B:$B,MATCH($N418,Кат!$I:$I,0)),INDEX(Торг!$B:$B,MATCH($N418,Торг!$I:$I,0))),"")</f>
        <v/>
      </c>
    </row>
    <row r="419" spans="1:15" outlineLevel="2">
      <c r="A419" t="s">
        <v>14964</v>
      </c>
      <c r="C419" s="191" t="s">
        <v>4734</v>
      </c>
      <c r="E419" t="s">
        <v>4735</v>
      </c>
      <c r="F419" t="s">
        <v>511</v>
      </c>
      <c r="G419" t="s">
        <v>375</v>
      </c>
      <c r="H419">
        <v>340</v>
      </c>
      <c r="J419" t="s">
        <v>22634</v>
      </c>
      <c r="K419" s="132" t="str">
        <f>IFERROR(IFERROR(INDEX(Кат!$O:$O,MATCH($C419,Кат!$I:$I,0)),INDEX(Торг!$L:$L,MATCH($C419,Торг!$I:$I,0))),"")</f>
        <v/>
      </c>
      <c r="L419" s="132" t="str">
        <f>IFERROR(IFERROR(INDEX(Кат!$A:$A,MATCH($C419,Кат!$I:$I,0)),INDEX(Торг!$A:$A,MATCH($C419,Торг!$I:$I,0))),"")</f>
        <v/>
      </c>
      <c r="M419" s="132" t="str">
        <f>IFERROR(IFERROR(INDEX(Кат!$B:$B,MATCH($C419,Кат!$I:$I,0)),INDEX(Торг!$B:$B,MATCH($C419,Торг!$I:$I,0))),"")</f>
        <v/>
      </c>
      <c r="N419" s="132" t="str">
        <f t="shared" si="6"/>
        <v>BEST FR1111</v>
      </c>
      <c r="O419" s="132" t="str">
        <f>IFERROR(IFERROR(INDEX(Кат!$B:$B,MATCH($N419,Кат!$I:$I,0)),INDEX(Торг!$B:$B,MATCH($N419,Торг!$I:$I,0))),"")</f>
        <v/>
      </c>
    </row>
    <row r="420" spans="1:15" outlineLevel="2">
      <c r="A420" t="s">
        <v>14965</v>
      </c>
      <c r="C420" s="191" t="s">
        <v>509</v>
      </c>
      <c r="E420" t="s">
        <v>510</v>
      </c>
      <c r="F420" t="s">
        <v>511</v>
      </c>
      <c r="G420" t="s">
        <v>375</v>
      </c>
      <c r="H420">
        <v>600</v>
      </c>
      <c r="J420" t="s">
        <v>22634</v>
      </c>
      <c r="K420" s="132" t="str">
        <f>IFERROR(IFERROR(INDEX(Кат!$O:$O,MATCH($C420,Кат!$I:$I,0)),INDEX(Торг!$L:$L,MATCH($C420,Торг!$I:$I,0))),"")</f>
        <v/>
      </c>
      <c r="L420" s="132" t="str">
        <f>IFERROR(IFERROR(INDEX(Кат!$A:$A,MATCH($C420,Кат!$I:$I,0)),INDEX(Торг!$A:$A,MATCH($C420,Торг!$I:$I,0))),"")</f>
        <v/>
      </c>
      <c r="M420" s="132" t="str">
        <f>IFERROR(IFERROR(INDEX(Кат!$B:$B,MATCH($C420,Кат!$I:$I,0)),INDEX(Торг!$B:$B,MATCH($C420,Торг!$I:$I,0))),"")</f>
        <v/>
      </c>
      <c r="N420" s="132" t="str">
        <f t="shared" si="6"/>
        <v>BEST FR2101</v>
      </c>
      <c r="O420" s="132" t="str">
        <f>IFERROR(IFERROR(INDEX(Кат!$B:$B,MATCH($N420,Кат!$I:$I,0)),INDEX(Торг!$B:$B,MATCH($N420,Торг!$I:$I,0))),"")</f>
        <v/>
      </c>
    </row>
    <row r="421" spans="1:15" outlineLevel="2">
      <c r="A421" t="s">
        <v>14966</v>
      </c>
      <c r="C421" s="191" t="s">
        <v>512</v>
      </c>
      <c r="E421" t="s">
        <v>513</v>
      </c>
      <c r="F421" t="s">
        <v>511</v>
      </c>
      <c r="G421" t="s">
        <v>375</v>
      </c>
      <c r="H421">
        <v>470</v>
      </c>
      <c r="J421" t="s">
        <v>22634</v>
      </c>
      <c r="K421" s="132" t="str">
        <f>IFERROR(IFERROR(INDEX(Кат!$O:$O,MATCH($C421,Кат!$I:$I,0)),INDEX(Торг!$L:$L,MATCH($C421,Торг!$I:$I,0))),"")</f>
        <v/>
      </c>
      <c r="L421" s="132" t="str">
        <f>IFERROR(IFERROR(INDEX(Кат!$A:$A,MATCH($C421,Кат!$I:$I,0)),INDEX(Торг!$A:$A,MATCH($C421,Торг!$I:$I,0))),"")</f>
        <v/>
      </c>
      <c r="M421" s="132" t="str">
        <f>IFERROR(IFERROR(INDEX(Кат!$B:$B,MATCH($C421,Кат!$I:$I,0)),INDEX(Торг!$B:$B,MATCH($C421,Торг!$I:$I,0))),"")</f>
        <v/>
      </c>
      <c r="N421" s="132" t="str">
        <f t="shared" si="6"/>
        <v>BEST FR2108</v>
      </c>
      <c r="O421" s="132" t="str">
        <f>IFERROR(IFERROR(INDEX(Кат!$B:$B,MATCH($N421,Кат!$I:$I,0)),INDEX(Торг!$B:$B,MATCH($N421,Торг!$I:$I,0))),"")</f>
        <v/>
      </c>
    </row>
    <row r="422" spans="1:15" outlineLevel="2">
      <c r="A422" t="s">
        <v>25079</v>
      </c>
      <c r="C422" s="191" t="s">
        <v>25080</v>
      </c>
      <c r="E422" t="s">
        <v>25081</v>
      </c>
      <c r="F422" t="s">
        <v>511</v>
      </c>
      <c r="G422" t="s">
        <v>375</v>
      </c>
      <c r="H422">
        <v>740</v>
      </c>
      <c r="J422" t="s">
        <v>22634</v>
      </c>
      <c r="K422" s="132" t="str">
        <f>IFERROR(IFERROR(INDEX(Кат!$O:$O,MATCH($C422,Кат!$I:$I,0)),INDEX(Торг!$L:$L,MATCH($C422,Торг!$I:$I,0))),"")</f>
        <v/>
      </c>
      <c r="L422" s="132" t="str">
        <f>IFERROR(IFERROR(INDEX(Кат!$A:$A,MATCH($C422,Кат!$I:$I,0)),INDEX(Торг!$A:$A,MATCH($C422,Торг!$I:$I,0))),"")</f>
        <v/>
      </c>
      <c r="M422" s="132" t="str">
        <f>IFERROR(IFERROR(INDEX(Кат!$B:$B,MATCH($C422,Кат!$I:$I,0)),INDEX(Торг!$B:$B,MATCH($C422,Торг!$I:$I,0))),"")</f>
        <v/>
      </c>
      <c r="N422" s="132" t="str">
        <f t="shared" si="6"/>
        <v>BEST BS010</v>
      </c>
      <c r="O422" s="132" t="str">
        <f>IFERROR(IFERROR(INDEX(Кат!$B:$B,MATCH($N422,Кат!$I:$I,0)),INDEX(Торг!$B:$B,MATCH($N422,Торг!$I:$I,0))),"")</f>
        <v/>
      </c>
    </row>
    <row r="423" spans="1:15" outlineLevel="2">
      <c r="A423" t="s">
        <v>25082</v>
      </c>
      <c r="C423" s="191" t="s">
        <v>25083</v>
      </c>
      <c r="E423" t="s">
        <v>25084</v>
      </c>
      <c r="F423" t="s">
        <v>511</v>
      </c>
      <c r="G423" t="s">
        <v>375</v>
      </c>
      <c r="H423">
        <v>820</v>
      </c>
      <c r="J423" t="s">
        <v>22634</v>
      </c>
      <c r="K423" s="132" t="str">
        <f>IFERROR(IFERROR(INDEX(Кат!$O:$O,MATCH($C423,Кат!$I:$I,0)),INDEX(Торг!$L:$L,MATCH($C423,Торг!$I:$I,0))),"")</f>
        <v/>
      </c>
      <c r="L423" s="132" t="str">
        <f>IFERROR(IFERROR(INDEX(Кат!$A:$A,MATCH($C423,Кат!$I:$I,0)),INDEX(Торг!$A:$A,MATCH($C423,Торг!$I:$I,0))),"")</f>
        <v/>
      </c>
      <c r="M423" s="132" t="str">
        <f>IFERROR(IFERROR(INDEX(Кат!$B:$B,MATCH($C423,Кат!$I:$I,0)),INDEX(Торг!$B:$B,MATCH($C423,Торг!$I:$I,0))),"")</f>
        <v/>
      </c>
      <c r="N423" s="132" t="str">
        <f t="shared" si="6"/>
        <v>BEST BS015</v>
      </c>
      <c r="O423" s="132" t="str">
        <f>IFERROR(IFERROR(INDEX(Кат!$B:$B,MATCH($N423,Кат!$I:$I,0)),INDEX(Торг!$B:$B,MATCH($N423,Торг!$I:$I,0))),"")</f>
        <v/>
      </c>
    </row>
    <row r="424" spans="1:15" outlineLevel="2">
      <c r="A424" t="s">
        <v>14967</v>
      </c>
      <c r="C424" s="191" t="s">
        <v>4736</v>
      </c>
      <c r="E424" t="s">
        <v>4737</v>
      </c>
      <c r="F424" t="s">
        <v>511</v>
      </c>
      <c r="G424" t="s">
        <v>375</v>
      </c>
      <c r="H424">
        <v>1020</v>
      </c>
      <c r="J424" t="s">
        <v>22634</v>
      </c>
      <c r="K424" s="132" t="str">
        <f>IFERROR(IFERROR(INDEX(Кат!$O:$O,MATCH($C424,Кат!$I:$I,0)),INDEX(Торг!$L:$L,MATCH($C424,Торг!$I:$I,0))),"")</f>
        <v/>
      </c>
      <c r="L424" s="132" t="str">
        <f>IFERROR(IFERROR(INDEX(Кат!$A:$A,MATCH($C424,Кат!$I:$I,0)),INDEX(Торг!$A:$A,MATCH($C424,Торг!$I:$I,0))),"")</f>
        <v/>
      </c>
      <c r="M424" s="132" t="str">
        <f>IFERROR(IFERROR(INDEX(Кат!$B:$B,MATCH($C424,Кат!$I:$I,0)),INDEX(Торг!$B:$B,MATCH($C424,Торг!$I:$I,0))),"")</f>
        <v/>
      </c>
      <c r="N424" s="132" t="str">
        <f t="shared" si="6"/>
        <v>BEST FR3302</v>
      </c>
      <c r="O424" s="132" t="str">
        <f>IFERROR(IFERROR(INDEX(Кат!$B:$B,MATCH($N424,Кат!$I:$I,0)),INDEX(Торг!$B:$B,MATCH($N424,Торг!$I:$I,0))),"")</f>
        <v/>
      </c>
    </row>
    <row r="425" spans="1:15" outlineLevel="2">
      <c r="A425" t="s">
        <v>14968</v>
      </c>
      <c r="C425" s="191" t="s">
        <v>514</v>
      </c>
      <c r="E425" t="s">
        <v>515</v>
      </c>
      <c r="F425" t="s">
        <v>511</v>
      </c>
      <c r="G425" t="s">
        <v>375</v>
      </c>
      <c r="H425">
        <v>480</v>
      </c>
      <c r="J425" t="s">
        <v>22634</v>
      </c>
      <c r="K425" s="132" t="str">
        <f>IFERROR(IFERROR(INDEX(Кат!$O:$O,MATCH($C425,Кат!$I:$I,0)),INDEX(Торг!$L:$L,MATCH($C425,Торг!$I:$I,0))),"")</f>
        <v/>
      </c>
      <c r="L425" s="132" t="str">
        <f>IFERROR(IFERROR(INDEX(Кат!$A:$A,MATCH($C425,Кат!$I:$I,0)),INDEX(Торг!$A:$A,MATCH($C425,Торг!$I:$I,0))),"")</f>
        <v/>
      </c>
      <c r="M425" s="132" t="str">
        <f>IFERROR(IFERROR(INDEX(Кат!$B:$B,MATCH($C425,Кат!$I:$I,0)),INDEX(Торг!$B:$B,MATCH($C425,Торг!$I:$I,0))),"")</f>
        <v/>
      </c>
      <c r="N425" s="132" t="str">
        <f t="shared" si="6"/>
        <v>BEST FR1118</v>
      </c>
      <c r="O425" s="132" t="str">
        <f>IFERROR(IFERROR(INDEX(Кат!$B:$B,MATCH($N425,Кат!$I:$I,0)),INDEX(Торг!$B:$B,MATCH($N425,Торг!$I:$I,0))),"")</f>
        <v/>
      </c>
    </row>
    <row r="426" spans="1:15" outlineLevel="1">
      <c r="A426" t="s">
        <v>14969</v>
      </c>
      <c r="C426" s="191" t="s">
        <v>4738</v>
      </c>
      <c r="E426" t="s">
        <v>4739</v>
      </c>
      <c r="F426" t="s">
        <v>511</v>
      </c>
      <c r="G426" t="s">
        <v>375</v>
      </c>
      <c r="H426">
        <v>290</v>
      </c>
      <c r="J426" t="s">
        <v>22634</v>
      </c>
      <c r="K426" s="132" t="str">
        <f>IFERROR(IFERROR(INDEX(Кат!$O:$O,MATCH($C426,Кат!$I:$I,0)),INDEX(Торг!$L:$L,MATCH($C426,Торг!$I:$I,0))),"")</f>
        <v/>
      </c>
      <c r="L426" s="132" t="str">
        <f>IFERROR(IFERROR(INDEX(Кат!$A:$A,MATCH($C426,Кат!$I:$I,0)),INDEX(Торг!$A:$A,MATCH($C426,Торг!$I:$I,0))),"")</f>
        <v/>
      </c>
      <c r="M426" s="132" t="str">
        <f>IFERROR(IFERROR(INDEX(Кат!$B:$B,MATCH($C426,Кат!$I:$I,0)),INDEX(Торг!$B:$B,MATCH($C426,Торг!$I:$I,0))),"")</f>
        <v/>
      </c>
      <c r="N426" s="132" t="str">
        <f t="shared" si="6"/>
        <v>BEST BE-224</v>
      </c>
      <c r="O426" s="132" t="str">
        <f>IFERROR(IFERROR(INDEX(Кат!$B:$B,MATCH($N426,Кат!$I:$I,0)),INDEX(Торг!$B:$B,MATCH($N426,Торг!$I:$I,0))),"")</f>
        <v/>
      </c>
    </row>
    <row r="427" spans="1:15" outlineLevel="2">
      <c r="A427" t="s">
        <v>14970</v>
      </c>
      <c r="C427" s="191" t="s">
        <v>516</v>
      </c>
      <c r="E427" t="s">
        <v>517</v>
      </c>
      <c r="F427" t="s">
        <v>511</v>
      </c>
      <c r="G427" t="s">
        <v>375</v>
      </c>
      <c r="H427">
        <v>310</v>
      </c>
      <c r="J427" t="s">
        <v>22634</v>
      </c>
      <c r="K427" s="132" t="str">
        <f>IFERROR(IFERROR(INDEX(Кат!$O:$O,MATCH($C427,Кат!$I:$I,0)),INDEX(Торг!$L:$L,MATCH($C427,Торг!$I:$I,0))),"")</f>
        <v/>
      </c>
      <c r="L427" s="132" t="str">
        <f>IFERROR(IFERROR(INDEX(Кат!$A:$A,MATCH($C427,Кат!$I:$I,0)),INDEX(Торг!$A:$A,MATCH($C427,Торг!$I:$I,0))),"")</f>
        <v/>
      </c>
      <c r="M427" s="132" t="str">
        <f>IFERROR(IFERROR(INDEX(Кат!$B:$B,MATCH($C427,Кат!$I:$I,0)),INDEX(Торг!$B:$B,MATCH($C427,Торг!$I:$I,0))),"")</f>
        <v/>
      </c>
      <c r="N427" s="132" t="str">
        <f t="shared" si="6"/>
        <v>BEST BE101</v>
      </c>
      <c r="O427" s="132" t="str">
        <f>IFERROR(IFERROR(INDEX(Кат!$B:$B,MATCH($N427,Кат!$I:$I,0)),INDEX(Торг!$B:$B,MATCH($N427,Торг!$I:$I,0))),"")</f>
        <v/>
      </c>
    </row>
    <row r="428" spans="1:15" outlineLevel="1">
      <c r="A428" t="s">
        <v>14971</v>
      </c>
      <c r="C428" s="191" t="s">
        <v>518</v>
      </c>
      <c r="E428" t="s">
        <v>519</v>
      </c>
      <c r="F428" t="s">
        <v>511</v>
      </c>
      <c r="G428" t="s">
        <v>375</v>
      </c>
      <c r="H428">
        <v>360</v>
      </c>
      <c r="J428" t="s">
        <v>22634</v>
      </c>
      <c r="K428" s="132" t="str">
        <f>IFERROR(IFERROR(INDEX(Кат!$O:$O,MATCH($C428,Кат!$I:$I,0)),INDEX(Торг!$L:$L,MATCH($C428,Торг!$I:$I,0))),"")</f>
        <v/>
      </c>
      <c r="L428" s="132" t="str">
        <f>IFERROR(IFERROR(INDEX(Кат!$A:$A,MATCH($C428,Кат!$I:$I,0)),INDEX(Торг!$A:$A,MATCH($C428,Торг!$I:$I,0))),"")</f>
        <v/>
      </c>
      <c r="M428" s="132" t="str">
        <f>IFERROR(IFERROR(INDEX(Кат!$B:$B,MATCH($C428,Кат!$I:$I,0)),INDEX(Торг!$B:$B,MATCH($C428,Торг!$I:$I,0))),"")</f>
        <v/>
      </c>
      <c r="N428" s="132" t="str">
        <f t="shared" si="6"/>
        <v>BEST BE743</v>
      </c>
      <c r="O428" s="132" t="str">
        <f>IFERROR(IFERROR(INDEX(Кат!$B:$B,MATCH($N428,Кат!$I:$I,0)),INDEX(Торг!$B:$B,MATCH($N428,Торг!$I:$I,0))),"")</f>
        <v/>
      </c>
    </row>
    <row r="429" spans="1:15" outlineLevel="2">
      <c r="A429" t="s">
        <v>14972</v>
      </c>
      <c r="C429" s="191" t="s">
        <v>520</v>
      </c>
      <c r="E429" t="s">
        <v>521</v>
      </c>
      <c r="F429" t="s">
        <v>511</v>
      </c>
      <c r="G429" t="s">
        <v>375</v>
      </c>
      <c r="H429">
        <v>380</v>
      </c>
      <c r="J429" t="s">
        <v>22634</v>
      </c>
      <c r="K429" s="132" t="str">
        <f>IFERROR(IFERROR(INDEX(Кат!$O:$O,MATCH($C429,Кат!$I:$I,0)),INDEX(Торг!$L:$L,MATCH($C429,Торг!$I:$I,0))),"")</f>
        <v/>
      </c>
      <c r="L429" s="132" t="str">
        <f>IFERROR(IFERROR(INDEX(Кат!$A:$A,MATCH($C429,Кат!$I:$I,0)),INDEX(Торг!$A:$A,MATCH($C429,Торг!$I:$I,0))),"")</f>
        <v/>
      </c>
      <c r="M429" s="132" t="str">
        <f>IFERROR(IFERROR(INDEX(Кат!$B:$B,MATCH($C429,Кат!$I:$I,0)),INDEX(Торг!$B:$B,MATCH($C429,Торг!$I:$I,0))),"")</f>
        <v/>
      </c>
      <c r="N429" s="132" t="str">
        <f t="shared" si="6"/>
        <v>BEST BE744</v>
      </c>
      <c r="O429" s="132" t="str">
        <f>IFERROR(IFERROR(INDEX(Кат!$B:$B,MATCH($N429,Кат!$I:$I,0)),INDEX(Торг!$B:$B,MATCH($N429,Торг!$I:$I,0))),"")</f>
        <v/>
      </c>
    </row>
    <row r="430" spans="1:15" outlineLevel="2">
      <c r="A430" t="s">
        <v>14973</v>
      </c>
      <c r="C430" s="191" t="s">
        <v>522</v>
      </c>
      <c r="E430" t="s">
        <v>523</v>
      </c>
      <c r="F430" t="s">
        <v>511</v>
      </c>
      <c r="G430" t="s">
        <v>375</v>
      </c>
      <c r="H430">
        <v>350</v>
      </c>
      <c r="J430" t="s">
        <v>22634</v>
      </c>
      <c r="K430" s="132" t="str">
        <f>IFERROR(IFERROR(INDEX(Кат!$O:$O,MATCH($C430,Кат!$I:$I,0)),INDEX(Торг!$L:$L,MATCH($C430,Торг!$I:$I,0))),"")</f>
        <v/>
      </c>
      <c r="L430" s="132" t="str">
        <f>IFERROR(IFERROR(INDEX(Кат!$A:$A,MATCH($C430,Кат!$I:$I,0)),INDEX(Торг!$A:$A,MATCH($C430,Торг!$I:$I,0))),"")</f>
        <v/>
      </c>
      <c r="M430" s="132" t="str">
        <f>IFERROR(IFERROR(INDEX(Кат!$B:$B,MATCH($C430,Кат!$I:$I,0)),INDEX(Торг!$B:$B,MATCH($C430,Торг!$I:$I,0))),"")</f>
        <v/>
      </c>
      <c r="N430" s="132" t="str">
        <f t="shared" si="6"/>
        <v>BEST BE121</v>
      </c>
      <c r="O430" s="132" t="str">
        <f>IFERROR(IFERROR(INDEX(Кат!$B:$B,MATCH($N430,Кат!$I:$I,0)),INDEX(Торг!$B:$B,MATCH($N430,Торг!$I:$I,0))),"")</f>
        <v/>
      </c>
    </row>
    <row r="431" spans="1:15" outlineLevel="1">
      <c r="A431" t="s">
        <v>25085</v>
      </c>
      <c r="C431" s="191" t="s">
        <v>25086</v>
      </c>
      <c r="E431" t="s">
        <v>25087</v>
      </c>
      <c r="F431" t="s">
        <v>511</v>
      </c>
      <c r="G431" t="s">
        <v>375</v>
      </c>
      <c r="H431">
        <v>670</v>
      </c>
      <c r="J431" t="s">
        <v>22634</v>
      </c>
      <c r="K431" s="132" t="str">
        <f>IFERROR(IFERROR(INDEX(Кат!$O:$O,MATCH($C431,Кат!$I:$I,0)),INDEX(Торг!$L:$L,MATCH($C431,Торг!$I:$I,0))),"")</f>
        <v/>
      </c>
      <c r="L431" s="132" t="str">
        <f>IFERROR(IFERROR(INDEX(Кат!$A:$A,MATCH($C431,Кат!$I:$I,0)),INDEX(Торг!$A:$A,MATCH($C431,Торг!$I:$I,0))),"")</f>
        <v/>
      </c>
      <c r="M431" s="132" t="str">
        <f>IFERROR(IFERROR(INDEX(Кат!$B:$B,MATCH($C431,Кат!$I:$I,0)),INDEX(Торг!$B:$B,MATCH($C431,Торг!$I:$I,0))),"")</f>
        <v/>
      </c>
      <c r="N431" s="132" t="str">
        <f t="shared" si="6"/>
        <v>BEST BE797</v>
      </c>
      <c r="O431" s="132" t="str">
        <f>IFERROR(IFERROR(INDEX(Кат!$B:$B,MATCH($N431,Кат!$I:$I,0)),INDEX(Торг!$B:$B,MATCH($N431,Торг!$I:$I,0))),"")</f>
        <v/>
      </c>
    </row>
    <row r="432" spans="1:15" outlineLevel="2">
      <c r="A432" t="s">
        <v>25088</v>
      </c>
      <c r="C432" s="191" t="s">
        <v>25089</v>
      </c>
      <c r="E432" t="s">
        <v>25090</v>
      </c>
      <c r="F432" t="s">
        <v>511</v>
      </c>
      <c r="G432" t="s">
        <v>375</v>
      </c>
      <c r="H432">
        <v>430</v>
      </c>
      <c r="J432" t="s">
        <v>22634</v>
      </c>
      <c r="K432" s="132" t="str">
        <f>IFERROR(IFERROR(INDEX(Кат!$O:$O,MATCH($C432,Кат!$I:$I,0)),INDEX(Торг!$L:$L,MATCH($C432,Торг!$I:$I,0))),"")</f>
        <v/>
      </c>
      <c r="L432" s="132" t="str">
        <f>IFERROR(IFERROR(INDEX(Кат!$A:$A,MATCH($C432,Кат!$I:$I,0)),INDEX(Торг!$A:$A,MATCH($C432,Торг!$I:$I,0))),"")</f>
        <v/>
      </c>
      <c r="M432" s="132" t="str">
        <f>IFERROR(IFERROR(INDEX(Кат!$B:$B,MATCH($C432,Кат!$I:$I,0)),INDEX(Торг!$B:$B,MATCH($C432,Торг!$I:$I,0))),"")</f>
        <v/>
      </c>
      <c r="N432" s="132" t="str">
        <f t="shared" si="6"/>
        <v>BEST BE339</v>
      </c>
      <c r="O432" s="132" t="str">
        <f>IFERROR(IFERROR(INDEX(Кат!$B:$B,MATCH($N432,Кат!$I:$I,0)),INDEX(Торг!$B:$B,MATCH($N432,Торг!$I:$I,0))),"")</f>
        <v/>
      </c>
    </row>
    <row r="433" spans="1:15" outlineLevel="1">
      <c r="A433" t="s">
        <v>14974</v>
      </c>
      <c r="C433" s="191" t="s">
        <v>4740</v>
      </c>
      <c r="E433" t="s">
        <v>4741</v>
      </c>
      <c r="F433" t="s">
        <v>511</v>
      </c>
      <c r="G433" t="s">
        <v>375</v>
      </c>
      <c r="H433">
        <v>450</v>
      </c>
      <c r="J433" t="s">
        <v>22634</v>
      </c>
      <c r="K433" s="132" t="str">
        <f>IFERROR(IFERROR(INDEX(Кат!$O:$O,MATCH($C433,Кат!$I:$I,0)),INDEX(Торг!$L:$L,MATCH($C433,Торг!$I:$I,0))),"")</f>
        <v/>
      </c>
      <c r="L433" s="132" t="str">
        <f>IFERROR(IFERROR(INDEX(Кат!$A:$A,MATCH($C433,Кат!$I:$I,0)),INDEX(Торг!$A:$A,MATCH($C433,Торг!$I:$I,0))),"")</f>
        <v/>
      </c>
      <c r="M433" s="132" t="str">
        <f>IFERROR(IFERROR(INDEX(Кат!$B:$B,MATCH($C433,Кат!$I:$I,0)),INDEX(Торг!$B:$B,MATCH($C433,Торг!$I:$I,0))),"")</f>
        <v/>
      </c>
      <c r="N433" s="132" t="str">
        <f t="shared" si="6"/>
        <v>BEST BE-421</v>
      </c>
      <c r="O433" s="132" t="str">
        <f>IFERROR(IFERROR(INDEX(Кат!$B:$B,MATCH($N433,Кат!$I:$I,0)),INDEX(Торг!$B:$B,MATCH($N433,Торг!$I:$I,0))),"")</f>
        <v/>
      </c>
    </row>
    <row r="434" spans="1:15" outlineLevel="2">
      <c r="A434" t="s">
        <v>25091</v>
      </c>
      <c r="C434" s="191" t="s">
        <v>25092</v>
      </c>
      <c r="E434" t="s">
        <v>25093</v>
      </c>
      <c r="F434" t="s">
        <v>511</v>
      </c>
      <c r="G434" t="s">
        <v>375</v>
      </c>
      <c r="H434">
        <v>600</v>
      </c>
      <c r="J434" t="s">
        <v>22634</v>
      </c>
      <c r="K434" s="132" t="str">
        <f>IFERROR(IFERROR(INDEX(Кат!$O:$O,MATCH($C434,Кат!$I:$I,0)),INDEX(Торг!$L:$L,MATCH($C434,Торг!$I:$I,0))),"")</f>
        <v/>
      </c>
      <c r="L434" s="132" t="str">
        <f>IFERROR(IFERROR(INDEX(Кат!$A:$A,MATCH($C434,Кат!$I:$I,0)),INDEX(Торг!$A:$A,MATCH($C434,Торг!$I:$I,0))),"")</f>
        <v/>
      </c>
      <c r="M434" s="132" t="str">
        <f>IFERROR(IFERROR(INDEX(Кат!$B:$B,MATCH($C434,Кат!$I:$I,0)),INDEX(Торг!$B:$B,MATCH($C434,Торг!$I:$I,0))),"")</f>
        <v/>
      </c>
      <c r="N434" s="132" t="str">
        <f t="shared" si="6"/>
        <v>BEST BE337</v>
      </c>
      <c r="O434" s="132" t="str">
        <f>IFERROR(IFERROR(INDEX(Кат!$B:$B,MATCH($N434,Кат!$I:$I,0)),INDEX(Торг!$B:$B,MATCH($N434,Торг!$I:$I,0))),"")</f>
        <v/>
      </c>
    </row>
    <row r="435" spans="1:15" outlineLevel="2">
      <c r="A435" t="s">
        <v>14975</v>
      </c>
      <c r="C435" s="191" t="s">
        <v>4742</v>
      </c>
      <c r="E435" t="s">
        <v>4743</v>
      </c>
      <c r="F435" t="s">
        <v>511</v>
      </c>
      <c r="G435" t="s">
        <v>375</v>
      </c>
      <c r="H435">
        <v>550</v>
      </c>
      <c r="J435" t="s">
        <v>22634</v>
      </c>
      <c r="K435" s="132" t="str">
        <f>IFERROR(IFERROR(INDEX(Кат!$O:$O,MATCH($C435,Кат!$I:$I,0)),INDEX(Торг!$L:$L,MATCH($C435,Торг!$I:$I,0))),"")</f>
        <v/>
      </c>
      <c r="L435" s="132" t="str">
        <f>IFERROR(IFERROR(INDEX(Кат!$A:$A,MATCH($C435,Кат!$I:$I,0)),INDEX(Торг!$A:$A,MATCH($C435,Торг!$I:$I,0))),"")</f>
        <v/>
      </c>
      <c r="M435" s="132" t="str">
        <f>IFERROR(IFERROR(INDEX(Кат!$B:$B,MATCH($C435,Кат!$I:$I,0)),INDEX(Торг!$B:$B,MATCH($C435,Торг!$I:$I,0))),"")</f>
        <v/>
      </c>
      <c r="N435" s="132" t="str">
        <f t="shared" si="6"/>
        <v>BEST BE443</v>
      </c>
      <c r="O435" s="132" t="str">
        <f>IFERROR(IFERROR(INDEX(Кат!$B:$B,MATCH($N435,Кат!$I:$I,0)),INDEX(Торг!$B:$B,MATCH($N435,Торг!$I:$I,0))),"")</f>
        <v/>
      </c>
    </row>
    <row r="436" spans="1:15" outlineLevel="1">
      <c r="A436" t="s">
        <v>25094</v>
      </c>
      <c r="C436" s="191" t="s">
        <v>25095</v>
      </c>
      <c r="E436" t="s">
        <v>25096</v>
      </c>
      <c r="F436" t="s">
        <v>511</v>
      </c>
      <c r="G436" t="s">
        <v>375</v>
      </c>
      <c r="H436">
        <v>720</v>
      </c>
      <c r="J436" t="s">
        <v>22634</v>
      </c>
      <c r="K436" s="132" t="str">
        <f>IFERROR(IFERROR(INDEX(Кат!$O:$O,MATCH($C436,Кат!$I:$I,0)),INDEX(Торг!$L:$L,MATCH($C436,Торг!$I:$I,0))),"")</f>
        <v/>
      </c>
      <c r="L436" s="132" t="str">
        <f>IFERROR(IFERROR(INDEX(Кат!$A:$A,MATCH($C436,Кат!$I:$I,0)),INDEX(Торг!$A:$A,MATCH($C436,Торг!$I:$I,0))),"")</f>
        <v/>
      </c>
      <c r="M436" s="132" t="str">
        <f>IFERROR(IFERROR(INDEX(Кат!$B:$B,MATCH($C436,Кат!$I:$I,0)),INDEX(Торг!$B:$B,MATCH($C436,Торг!$I:$I,0))),"")</f>
        <v/>
      </c>
      <c r="N436" s="132" t="str">
        <f t="shared" si="6"/>
        <v>BEST BE401</v>
      </c>
      <c r="O436" s="132" t="str">
        <f>IFERROR(IFERROR(INDEX(Кат!$B:$B,MATCH($N436,Кат!$I:$I,0)),INDEX(Торг!$B:$B,MATCH($N436,Торг!$I:$I,0))),"")</f>
        <v/>
      </c>
    </row>
    <row r="437" spans="1:15" outlineLevel="2">
      <c r="A437" t="s">
        <v>33614</v>
      </c>
      <c r="C437" s="191"/>
      <c r="E437" t="s">
        <v>33615</v>
      </c>
      <c r="J437" t="s">
        <v>22634</v>
      </c>
      <c r="K437" s="132" t="str">
        <f>IFERROR(IFERROR(INDEX(Кат!$O:$O,MATCH($C437,Кат!$I:$I,0)),INDEX(Торг!$L:$L,MATCH($C437,Торг!$I:$I,0))),"")</f>
        <v/>
      </c>
      <c r="L437" s="132" t="str">
        <f>IFERROR(IFERROR(INDEX(Кат!$A:$A,MATCH($C437,Кат!$I:$I,0)),INDEX(Торг!$A:$A,MATCH($C437,Торг!$I:$I,0))),"")</f>
        <v/>
      </c>
      <c r="M437" s="132" t="str">
        <f>IFERROR(IFERROR(INDEX(Кат!$B:$B,MATCH($C437,Кат!$I:$I,0)),INDEX(Торг!$B:$B,MATCH($C437,Торг!$I:$I,0))),"")</f>
        <v/>
      </c>
      <c r="N437" s="132" t="str">
        <f t="shared" si="6"/>
        <v xml:space="preserve"> </v>
      </c>
      <c r="O437" s="132" t="str">
        <f>IFERROR(IFERROR(INDEX(Кат!$B:$B,MATCH($N437,Кат!$I:$I,0)),INDEX(Торг!$B:$B,MATCH($N437,Торг!$I:$I,0))),"")</f>
        <v/>
      </c>
    </row>
    <row r="438" spans="1:15" outlineLevel="2">
      <c r="A438" t="s">
        <v>34034</v>
      </c>
      <c r="C438" s="191">
        <v>8450077183</v>
      </c>
      <c r="E438" t="s">
        <v>34035</v>
      </c>
      <c r="F438" t="s">
        <v>33619</v>
      </c>
      <c r="G438" t="s">
        <v>399</v>
      </c>
      <c r="H438">
        <v>640</v>
      </c>
      <c r="J438" t="s">
        <v>22634</v>
      </c>
      <c r="K438" s="132" t="str">
        <f>IFERROR(IFERROR(INDEX(Кат!$O:$O,MATCH($C438,Кат!$I:$I,0)),INDEX(Торг!$L:$L,MATCH($C438,Торг!$I:$I,0))),"")</f>
        <v/>
      </c>
      <c r="L438" s="132" t="str">
        <f>IFERROR(IFERROR(INDEX(Кат!$A:$A,MATCH($C438,Кат!$I:$I,0)),INDEX(Торг!$A:$A,MATCH($C438,Торг!$I:$I,0))),"")</f>
        <v/>
      </c>
      <c r="M438" s="132" t="str">
        <f>IFERROR(IFERROR(INDEX(Кат!$B:$B,MATCH($C438,Кат!$I:$I,0)),INDEX(Торг!$B:$B,MATCH($C438,Торг!$I:$I,0))),"")</f>
        <v/>
      </c>
      <c r="N438" s="132" t="str">
        <f t="shared" si="6"/>
        <v>BESTAUTO 8450077183</v>
      </c>
      <c r="O438" s="132" t="str">
        <f>IFERROR(IFERROR(INDEX(Кат!$B:$B,MATCH($N438,Кат!$I:$I,0)),INDEX(Торг!$B:$B,MATCH($N438,Торг!$I:$I,0))),"")</f>
        <v/>
      </c>
    </row>
    <row r="439" spans="1:15" outlineLevel="2">
      <c r="A439" t="s">
        <v>34036</v>
      </c>
      <c r="C439" s="191">
        <v>8200765882</v>
      </c>
      <c r="E439" t="s">
        <v>34037</v>
      </c>
      <c r="F439" t="s">
        <v>33619</v>
      </c>
      <c r="G439" t="s">
        <v>399</v>
      </c>
      <c r="H439">
        <v>750</v>
      </c>
      <c r="J439" t="s">
        <v>22634</v>
      </c>
      <c r="K439" s="132" t="str">
        <f>IFERROR(IFERROR(INDEX(Кат!$O:$O,MATCH($C439,Кат!$I:$I,0)),INDEX(Торг!$L:$L,MATCH($C439,Торг!$I:$I,0))),"")</f>
        <v/>
      </c>
      <c r="L439" s="132" t="str">
        <f>IFERROR(IFERROR(INDEX(Кат!$A:$A,MATCH($C439,Кат!$I:$I,0)),INDEX(Торг!$A:$A,MATCH($C439,Торг!$I:$I,0))),"")</f>
        <v/>
      </c>
      <c r="M439" s="132" t="str">
        <f>IFERROR(IFERROR(INDEX(Кат!$B:$B,MATCH($C439,Кат!$I:$I,0)),INDEX(Торг!$B:$B,MATCH($C439,Торг!$I:$I,0))),"")</f>
        <v/>
      </c>
      <c r="N439" s="132" t="str">
        <f t="shared" si="6"/>
        <v>BESTAUTO 8200765882</v>
      </c>
      <c r="O439" s="132" t="str">
        <f>IFERROR(IFERROR(INDEX(Кат!$B:$B,MATCH($N439,Кат!$I:$I,0)),INDEX(Торг!$B:$B,MATCH($N439,Торг!$I:$I,0))),"")</f>
        <v/>
      </c>
    </row>
    <row r="440" spans="1:15" outlineLevel="1">
      <c r="A440" t="s">
        <v>34038</v>
      </c>
      <c r="C440" s="191" t="s">
        <v>34039</v>
      </c>
      <c r="E440" t="s">
        <v>34040</v>
      </c>
      <c r="F440" t="s">
        <v>33619</v>
      </c>
      <c r="G440" t="s">
        <v>399</v>
      </c>
      <c r="H440">
        <v>1080</v>
      </c>
      <c r="J440" t="s">
        <v>22634</v>
      </c>
      <c r="K440" s="132" t="str">
        <f>IFERROR(IFERROR(INDEX(Кат!$O:$O,MATCH($C440,Кат!$I:$I,0)),INDEX(Торг!$L:$L,MATCH($C440,Торг!$I:$I,0))),"")</f>
        <v/>
      </c>
      <c r="L440" s="132" t="str">
        <f>IFERROR(IFERROR(INDEX(Кат!$A:$A,MATCH($C440,Кат!$I:$I,0)),INDEX(Торг!$A:$A,MATCH($C440,Торг!$I:$I,0))),"")</f>
        <v/>
      </c>
      <c r="M440" s="132" t="str">
        <f>IFERROR(IFERROR(INDEX(Кат!$B:$B,MATCH($C440,Кат!$I:$I,0)),INDEX(Торг!$B:$B,MATCH($C440,Торг!$I:$I,0))),"")</f>
        <v/>
      </c>
      <c r="N440" s="132" t="str">
        <f t="shared" si="6"/>
        <v>BESTAUTO 224336134R</v>
      </c>
      <c r="O440" s="132" t="str">
        <f>IFERROR(IFERROR(INDEX(Кат!$B:$B,MATCH($N440,Кат!$I:$I,0)),INDEX(Торг!$B:$B,MATCH($N440,Торг!$I:$I,0))),"")</f>
        <v/>
      </c>
    </row>
    <row r="441" spans="1:15" outlineLevel="2">
      <c r="A441" t="s">
        <v>34041</v>
      </c>
      <c r="C441" s="191" t="s">
        <v>6232</v>
      </c>
      <c r="E441" t="s">
        <v>34042</v>
      </c>
      <c r="F441" t="s">
        <v>33619</v>
      </c>
      <c r="G441" t="s">
        <v>399</v>
      </c>
      <c r="H441">
        <v>950</v>
      </c>
      <c r="J441" t="s">
        <v>22634</v>
      </c>
      <c r="K441" s="132" t="str">
        <f>IFERROR(IFERROR(INDEX(Кат!$O:$O,MATCH($C441,Кат!$I:$I,0)),INDEX(Торг!$L:$L,MATCH($C441,Торг!$I:$I,0))),"")</f>
        <v/>
      </c>
      <c r="L441" s="132" t="str">
        <f>IFERROR(IFERROR(INDEX(Кат!$A:$A,MATCH($C441,Кат!$I:$I,0)),INDEX(Торг!$A:$A,MATCH($C441,Торг!$I:$I,0))),"")</f>
        <v/>
      </c>
      <c r="M441" s="132" t="str">
        <f>IFERROR(IFERROR(INDEX(Кат!$B:$B,MATCH($C441,Кат!$I:$I,0)),INDEX(Торг!$B:$B,MATCH($C441,Торг!$I:$I,0))),"")</f>
        <v/>
      </c>
      <c r="N441" s="132" t="str">
        <f t="shared" si="6"/>
        <v>BESTAUTO 224332428R</v>
      </c>
      <c r="O441" s="132" t="str">
        <f>IFERROR(IFERROR(INDEX(Кат!$B:$B,MATCH($N441,Кат!$I:$I,0)),INDEX(Торг!$B:$B,MATCH($N441,Торг!$I:$I,0))),"")</f>
        <v/>
      </c>
    </row>
    <row r="442" spans="1:15" outlineLevel="1">
      <c r="A442" t="s">
        <v>33616</v>
      </c>
      <c r="C442" s="191" t="s">
        <v>33617</v>
      </c>
      <c r="E442" t="s">
        <v>33618</v>
      </c>
      <c r="F442" t="s">
        <v>33619</v>
      </c>
      <c r="G442" t="s">
        <v>399</v>
      </c>
      <c r="H442">
        <v>310</v>
      </c>
      <c r="J442" t="s">
        <v>22634</v>
      </c>
      <c r="K442" s="132" t="str">
        <f>IFERROR(IFERROR(INDEX(Кат!$O:$O,MATCH($C442,Кат!$I:$I,0)),INDEX(Торг!$L:$L,MATCH($C442,Торг!$I:$I,0))),"")</f>
        <v/>
      </c>
      <c r="L442" s="132" t="str">
        <f>IFERROR(IFERROR(INDEX(Кат!$A:$A,MATCH($C442,Кат!$I:$I,0)),INDEX(Торг!$A:$A,MATCH($C442,Торг!$I:$I,0))),"")</f>
        <v/>
      </c>
      <c r="M442" s="132" t="str">
        <f>IFERROR(IFERROR(INDEX(Кат!$B:$B,MATCH($C442,Кат!$I:$I,0)),INDEX(Торг!$B:$B,MATCH($C442,Торг!$I:$I,0))),"")</f>
        <v/>
      </c>
      <c r="N442" s="132" t="str">
        <f t="shared" si="6"/>
        <v>BESTAUTO 21810-1601180</v>
      </c>
      <c r="O442" s="132" t="str">
        <f>IFERROR(IFERROR(INDEX(Кат!$B:$B,MATCH($N442,Кат!$I:$I,0)),INDEX(Торг!$B:$B,MATCH($N442,Торг!$I:$I,0))),"")</f>
        <v/>
      </c>
    </row>
    <row r="443" spans="1:15" outlineLevel="2">
      <c r="A443" t="s">
        <v>33620</v>
      </c>
      <c r="C443" s="191" t="s">
        <v>33621</v>
      </c>
      <c r="E443" t="s">
        <v>33622</v>
      </c>
      <c r="F443" t="s">
        <v>33619</v>
      </c>
      <c r="G443" t="s">
        <v>399</v>
      </c>
      <c r="H443">
        <v>800</v>
      </c>
      <c r="J443" t="s">
        <v>22634</v>
      </c>
      <c r="K443" s="132" t="str">
        <f>IFERROR(IFERROR(INDEX(Кат!$O:$O,MATCH($C443,Кат!$I:$I,0)),INDEX(Торг!$L:$L,MATCH($C443,Торг!$I:$I,0))),"")</f>
        <v/>
      </c>
      <c r="L443" s="132" t="str">
        <f>IFERROR(IFERROR(INDEX(Кат!$A:$A,MATCH($C443,Кат!$I:$I,0)),INDEX(Торг!$A:$A,MATCH($C443,Торг!$I:$I,0))),"")</f>
        <v/>
      </c>
      <c r="M443" s="132" t="str">
        <f>IFERROR(IFERROR(INDEX(Кат!$B:$B,MATCH($C443,Кат!$I:$I,0)),INDEX(Торг!$B:$B,MATCH($C443,Торг!$I:$I,0))),"")</f>
        <v/>
      </c>
      <c r="N443" s="132" t="str">
        <f t="shared" si="6"/>
        <v>BESTAUTO R155.89</v>
      </c>
      <c r="O443" s="132" t="str">
        <f>IFERROR(IFERROR(INDEX(Кат!$B:$B,MATCH($N443,Кат!$I:$I,0)),INDEX(Торг!$B:$B,MATCH($N443,Торг!$I:$I,0))),"")</f>
        <v/>
      </c>
    </row>
    <row r="444" spans="1:15" outlineLevel="2">
      <c r="A444" t="s">
        <v>33623</v>
      </c>
      <c r="C444" s="191" t="s">
        <v>33624</v>
      </c>
      <c r="E444" t="s">
        <v>33625</v>
      </c>
      <c r="F444" t="s">
        <v>33619</v>
      </c>
      <c r="G444" t="s">
        <v>399</v>
      </c>
      <c r="H444">
        <v>790</v>
      </c>
      <c r="J444" t="s">
        <v>22634</v>
      </c>
      <c r="K444" s="132" t="str">
        <f>IFERROR(IFERROR(INDEX(Кат!$O:$O,MATCH($C444,Кат!$I:$I,0)),INDEX(Торг!$L:$L,MATCH($C444,Торг!$I:$I,0))),"")</f>
        <v/>
      </c>
      <c r="L444" s="132" t="str">
        <f>IFERROR(IFERROR(INDEX(Кат!$A:$A,MATCH($C444,Кат!$I:$I,0)),INDEX(Торг!$A:$A,MATCH($C444,Торг!$I:$I,0))),"")</f>
        <v/>
      </c>
      <c r="M444" s="132" t="str">
        <f>IFERROR(IFERROR(INDEX(Кат!$B:$B,MATCH($C444,Кат!$I:$I,0)),INDEX(Торг!$B:$B,MATCH($C444,Торг!$I:$I,0))),"")</f>
        <v/>
      </c>
      <c r="N444" s="132" t="str">
        <f t="shared" si="6"/>
        <v>BESTAUTO R155.88ZZ</v>
      </c>
      <c r="O444" s="132" t="str">
        <f>IFERROR(IFERROR(INDEX(Кат!$B:$B,MATCH($N444,Кат!$I:$I,0)),INDEX(Торг!$B:$B,MATCH($N444,Торг!$I:$I,0))),"")</f>
        <v/>
      </c>
    </row>
    <row r="445" spans="1:15" outlineLevel="1">
      <c r="A445" t="s">
        <v>33626</v>
      </c>
      <c r="C445" s="191">
        <v>256706</v>
      </c>
      <c r="E445" t="s">
        <v>33627</v>
      </c>
      <c r="F445" t="s">
        <v>33619</v>
      </c>
      <c r="G445" t="s">
        <v>399</v>
      </c>
      <c r="H445">
        <v>320</v>
      </c>
      <c r="J445" t="s">
        <v>22634</v>
      </c>
      <c r="K445" s="132" t="str">
        <f>IFERROR(IFERROR(INDEX(Кат!$O:$O,MATCH($C445,Кат!$I:$I,0)),INDEX(Торг!$L:$L,MATCH($C445,Торг!$I:$I,0))),"")</f>
        <v/>
      </c>
      <c r="L445" s="132" t="str">
        <f>IFERROR(IFERROR(INDEX(Кат!$A:$A,MATCH($C445,Кат!$I:$I,0)),INDEX(Торг!$A:$A,MATCH($C445,Торг!$I:$I,0))),"")</f>
        <v/>
      </c>
      <c r="M445" s="132" t="str">
        <f>IFERROR(IFERROR(INDEX(Кат!$B:$B,MATCH($C445,Кат!$I:$I,0)),INDEX(Торг!$B:$B,MATCH($C445,Торг!$I:$I,0))),"")</f>
        <v/>
      </c>
      <c r="N445" s="132" t="str">
        <f t="shared" si="6"/>
        <v>BESTAUTO 256706</v>
      </c>
      <c r="O445" s="132" t="str">
        <f>IFERROR(IFERROR(INDEX(Кат!$B:$B,MATCH($N445,Кат!$I:$I,0)),INDEX(Торг!$B:$B,MATCH($N445,Торг!$I:$I,0))),"")</f>
        <v/>
      </c>
    </row>
    <row r="446" spans="1:15" outlineLevel="2">
      <c r="A446" t="s">
        <v>33628</v>
      </c>
      <c r="C446" s="191">
        <v>42305</v>
      </c>
      <c r="E446" t="s">
        <v>33629</v>
      </c>
      <c r="F446" t="s">
        <v>33619</v>
      </c>
      <c r="G446" t="s">
        <v>399</v>
      </c>
      <c r="H446">
        <v>200</v>
      </c>
      <c r="J446" t="s">
        <v>22634</v>
      </c>
      <c r="K446" s="132" t="str">
        <f>IFERROR(IFERROR(INDEX(Кат!$O:$O,MATCH($C446,Кат!$I:$I,0)),INDEX(Торг!$L:$L,MATCH($C446,Торг!$I:$I,0))),"")</f>
        <v/>
      </c>
      <c r="L446" s="132" t="str">
        <f>IFERROR(IFERROR(INDEX(Кат!$A:$A,MATCH($C446,Кат!$I:$I,0)),INDEX(Торг!$A:$A,MATCH($C446,Торг!$I:$I,0))),"")</f>
        <v/>
      </c>
      <c r="M446" s="132" t="str">
        <f>IFERROR(IFERROR(INDEX(Кат!$B:$B,MATCH($C446,Кат!$I:$I,0)),INDEX(Торг!$B:$B,MATCH($C446,Торг!$I:$I,0))),"")</f>
        <v/>
      </c>
      <c r="N446" s="132" t="str">
        <f t="shared" si="6"/>
        <v>BESTAUTO 42305</v>
      </c>
      <c r="O446" s="132" t="str">
        <f>IFERROR(IFERROR(INDEX(Кат!$B:$B,MATCH($N446,Кат!$I:$I,0)),INDEX(Торг!$B:$B,MATCH($N446,Торг!$I:$I,0))),"")</f>
        <v/>
      </c>
    </row>
    <row r="447" spans="1:15" outlineLevel="2">
      <c r="A447" t="s">
        <v>33630</v>
      </c>
      <c r="C447" s="191">
        <v>42205</v>
      </c>
      <c r="E447" t="s">
        <v>33631</v>
      </c>
      <c r="F447" t="s">
        <v>33619</v>
      </c>
      <c r="G447" t="s">
        <v>399</v>
      </c>
      <c r="H447">
        <v>180</v>
      </c>
      <c r="J447" t="s">
        <v>22634</v>
      </c>
      <c r="K447" s="132" t="str">
        <f>IFERROR(IFERROR(INDEX(Кат!$O:$O,MATCH($C447,Кат!$I:$I,0)),INDEX(Торг!$L:$L,MATCH($C447,Торг!$I:$I,0))),"")</f>
        <v/>
      </c>
      <c r="L447" s="132" t="str">
        <f>IFERROR(IFERROR(INDEX(Кат!$A:$A,MATCH($C447,Кат!$I:$I,0)),INDEX(Торг!$A:$A,MATCH($C447,Торг!$I:$I,0))),"")</f>
        <v/>
      </c>
      <c r="M447" s="132" t="str">
        <f>IFERROR(IFERROR(INDEX(Кат!$B:$B,MATCH($C447,Кат!$I:$I,0)),INDEX(Торг!$B:$B,MATCH($C447,Торг!$I:$I,0))),"")</f>
        <v/>
      </c>
      <c r="N447" s="132" t="str">
        <f t="shared" si="6"/>
        <v>BESTAUTO 42205</v>
      </c>
      <c r="O447" s="132" t="str">
        <f>IFERROR(IFERROR(INDEX(Кат!$B:$B,MATCH($N447,Кат!$I:$I,0)),INDEX(Торг!$B:$B,MATCH($N447,Торг!$I:$I,0))),"")</f>
        <v/>
      </c>
    </row>
    <row r="448" spans="1:15" outlineLevel="2">
      <c r="A448" t="s">
        <v>33632</v>
      </c>
      <c r="C448" s="191" t="s">
        <v>33633</v>
      </c>
      <c r="E448" t="s">
        <v>33634</v>
      </c>
      <c r="F448" t="s">
        <v>33619</v>
      </c>
      <c r="G448" t="s">
        <v>399</v>
      </c>
      <c r="H448">
        <v>290</v>
      </c>
      <c r="J448" t="s">
        <v>22634</v>
      </c>
      <c r="K448" s="132" t="str">
        <f>IFERROR(IFERROR(INDEX(Кат!$O:$O,MATCH($C448,Кат!$I:$I,0)),INDEX(Торг!$L:$L,MATCH($C448,Торг!$I:$I,0))),"")</f>
        <v/>
      </c>
      <c r="L448" s="132" t="str">
        <f>IFERROR(IFERROR(INDEX(Кат!$A:$A,MATCH($C448,Кат!$I:$I,0)),INDEX(Торг!$A:$A,MATCH($C448,Торг!$I:$I,0))),"")</f>
        <v/>
      </c>
      <c r="M448" s="132" t="str">
        <f>IFERROR(IFERROR(INDEX(Кат!$B:$B,MATCH($C448,Кат!$I:$I,0)),INDEX(Торг!$B:$B,MATCH($C448,Торг!$I:$I,0))),"")</f>
        <v/>
      </c>
      <c r="N448" s="132" t="str">
        <f t="shared" si="6"/>
        <v>BESTAUTO 21703-1701033</v>
      </c>
      <c r="O448" s="132" t="str">
        <f>IFERROR(IFERROR(INDEX(Кат!$B:$B,MATCH($N448,Кат!$I:$I,0)),INDEX(Торг!$B:$B,MATCH($N448,Торг!$I:$I,0))),"")</f>
        <v/>
      </c>
    </row>
    <row r="449" spans="1:15" outlineLevel="2">
      <c r="A449" t="s">
        <v>33635</v>
      </c>
      <c r="C449" s="191" t="s">
        <v>33636</v>
      </c>
      <c r="E449" t="s">
        <v>33637</v>
      </c>
      <c r="F449" t="s">
        <v>33619</v>
      </c>
      <c r="G449" t="s">
        <v>399</v>
      </c>
      <c r="H449">
        <v>620</v>
      </c>
      <c r="J449" t="s">
        <v>22634</v>
      </c>
      <c r="K449" s="132" t="str">
        <f>IFERROR(IFERROR(INDEX(Кат!$O:$O,MATCH($C449,Кат!$I:$I,0)),INDEX(Торг!$L:$L,MATCH($C449,Торг!$I:$I,0))),"")</f>
        <v/>
      </c>
      <c r="L449" s="132" t="str">
        <f>IFERROR(IFERROR(INDEX(Кат!$A:$A,MATCH($C449,Кат!$I:$I,0)),INDEX(Торг!$A:$A,MATCH($C449,Торг!$I:$I,0))),"")</f>
        <v/>
      </c>
      <c r="M449" s="132" t="str">
        <f>IFERROR(IFERROR(INDEX(Кат!$B:$B,MATCH($C449,Кат!$I:$I,0)),INDEX(Торг!$B:$B,MATCH($C449,Торг!$I:$I,0))),"")</f>
        <v/>
      </c>
      <c r="N449" s="132" t="str">
        <f t="shared" si="6"/>
        <v>BESTAUTO 21928-2902840</v>
      </c>
      <c r="O449" s="132" t="str">
        <f>IFERROR(IFERROR(INDEX(Кат!$B:$B,MATCH($N449,Кат!$I:$I,0)),INDEX(Торг!$B:$B,MATCH($N449,Торг!$I:$I,0))),"")</f>
        <v/>
      </c>
    </row>
    <row r="450" spans="1:15" outlineLevel="2">
      <c r="A450" t="s">
        <v>33638</v>
      </c>
      <c r="C450" s="191">
        <v>8450006730</v>
      </c>
      <c r="E450" t="s">
        <v>33639</v>
      </c>
      <c r="F450" t="s">
        <v>33619</v>
      </c>
      <c r="G450" t="s">
        <v>399</v>
      </c>
      <c r="H450">
        <v>620</v>
      </c>
      <c r="J450" t="s">
        <v>22634</v>
      </c>
      <c r="K450" s="132" t="str">
        <f>IFERROR(IFERROR(INDEX(Кат!$O:$O,MATCH($C450,Кат!$I:$I,0)),INDEX(Торг!$L:$L,MATCH($C450,Торг!$I:$I,0))),"")</f>
        <v/>
      </c>
      <c r="L450" s="132" t="str">
        <f>IFERROR(IFERROR(INDEX(Кат!$A:$A,MATCH($C450,Кат!$I:$I,0)),INDEX(Торг!$A:$A,MATCH($C450,Торг!$I:$I,0))),"")</f>
        <v/>
      </c>
      <c r="M450" s="132" t="str">
        <f>IFERROR(IFERROR(INDEX(Кат!$B:$B,MATCH($C450,Кат!$I:$I,0)),INDEX(Торг!$B:$B,MATCH($C450,Торг!$I:$I,0))),"")</f>
        <v/>
      </c>
      <c r="N450" s="132" t="str">
        <f t="shared" si="6"/>
        <v>BESTAUTO 8450006730</v>
      </c>
      <c r="O450" s="132" t="str">
        <f>IFERROR(IFERROR(INDEX(Кат!$B:$B,MATCH($N450,Кат!$I:$I,0)),INDEX(Торг!$B:$B,MATCH($N450,Торг!$I:$I,0))),"")</f>
        <v/>
      </c>
    </row>
    <row r="451" spans="1:15" outlineLevel="2">
      <c r="A451" t="s">
        <v>33640</v>
      </c>
      <c r="C451" s="191">
        <v>7700432405</v>
      </c>
      <c r="E451" t="s">
        <v>33641</v>
      </c>
      <c r="F451" t="s">
        <v>33619</v>
      </c>
      <c r="G451" t="s">
        <v>399</v>
      </c>
      <c r="H451">
        <v>610</v>
      </c>
      <c r="J451" t="s">
        <v>22634</v>
      </c>
      <c r="K451" s="132" t="str">
        <f>IFERROR(IFERROR(INDEX(Кат!$O:$O,MATCH($C451,Кат!$I:$I,0)),INDEX(Торг!$L:$L,MATCH($C451,Торг!$I:$I,0))),"")</f>
        <v/>
      </c>
      <c r="L451" s="132" t="str">
        <f>IFERROR(IFERROR(INDEX(Кат!$A:$A,MATCH($C451,Кат!$I:$I,0)),INDEX(Торг!$A:$A,MATCH($C451,Торг!$I:$I,0))),"")</f>
        <v/>
      </c>
      <c r="M451" s="132" t="str">
        <f>IFERROR(IFERROR(INDEX(Кат!$B:$B,MATCH($C451,Кат!$I:$I,0)),INDEX(Торг!$B:$B,MATCH($C451,Торг!$I:$I,0))),"")</f>
        <v/>
      </c>
      <c r="N451" s="132" t="str">
        <f t="shared" si="6"/>
        <v>BESTAUTO 7700432405</v>
      </c>
      <c r="O451" s="132" t="str">
        <f>IFERROR(IFERROR(INDEX(Кат!$B:$B,MATCH($N451,Кат!$I:$I,0)),INDEX(Торг!$B:$B,MATCH($N451,Торг!$I:$I,0))),"")</f>
        <v/>
      </c>
    </row>
    <row r="452" spans="1:15" outlineLevel="2">
      <c r="A452" t="s">
        <v>33642</v>
      </c>
      <c r="C452" s="191" t="s">
        <v>33643</v>
      </c>
      <c r="E452" t="s">
        <v>33644</v>
      </c>
      <c r="F452" t="s">
        <v>33619</v>
      </c>
      <c r="G452" t="s">
        <v>399</v>
      </c>
      <c r="H452">
        <v>380</v>
      </c>
      <c r="J452" t="s">
        <v>22634</v>
      </c>
      <c r="K452" s="132" t="str">
        <f>IFERROR(IFERROR(INDEX(Кат!$O:$O,MATCH($C452,Кат!$I:$I,0)),INDEX(Торг!$L:$L,MATCH($C452,Торг!$I:$I,0))),"")</f>
        <v/>
      </c>
      <c r="L452" s="132" t="str">
        <f>IFERROR(IFERROR(INDEX(Кат!$A:$A,MATCH($C452,Кат!$I:$I,0)),INDEX(Торг!$A:$A,MATCH($C452,Торг!$I:$I,0))),"")</f>
        <v/>
      </c>
      <c r="M452" s="132" t="str">
        <f>IFERROR(IFERROR(INDEX(Кат!$B:$B,MATCH($C452,Кат!$I:$I,0)),INDEX(Торг!$B:$B,MATCH($C452,Торг!$I:$I,0))),"")</f>
        <v/>
      </c>
      <c r="N452" s="132" t="str">
        <f t="shared" si="6"/>
        <v>BESTAUTO 256707ZZ</v>
      </c>
      <c r="O452" s="132" t="str">
        <f>IFERROR(IFERROR(INDEX(Кат!$B:$B,MATCH($N452,Кат!$I:$I,0)),INDEX(Торг!$B:$B,MATCH($N452,Торг!$I:$I,0))),"")</f>
        <v/>
      </c>
    </row>
    <row r="453" spans="1:15" outlineLevel="1">
      <c r="A453" t="s">
        <v>33645</v>
      </c>
      <c r="C453" s="191" t="s">
        <v>33646</v>
      </c>
      <c r="E453" t="s">
        <v>33647</v>
      </c>
      <c r="F453" t="s">
        <v>33619</v>
      </c>
      <c r="G453" t="s">
        <v>399</v>
      </c>
      <c r="H453">
        <v>360</v>
      </c>
      <c r="J453" t="s">
        <v>22634</v>
      </c>
      <c r="K453" s="132" t="str">
        <f>IFERROR(IFERROR(INDEX(Кат!$O:$O,MATCH($C453,Кат!$I:$I,0)),INDEX(Торг!$L:$L,MATCH($C453,Торг!$I:$I,0))),"")</f>
        <v/>
      </c>
      <c r="L453" s="132" t="str">
        <f>IFERROR(IFERROR(INDEX(Кат!$A:$A,MATCH($C453,Кат!$I:$I,0)),INDEX(Торг!$A:$A,MATCH($C453,Торг!$I:$I,0))),"")</f>
        <v/>
      </c>
      <c r="M453" s="132" t="str">
        <f>IFERROR(IFERROR(INDEX(Кат!$B:$B,MATCH($C453,Кат!$I:$I,0)),INDEX(Торг!$B:$B,MATCH($C453,Торг!$I:$I,0))),"")</f>
        <v/>
      </c>
      <c r="N453" s="132" t="str">
        <f t="shared" si="6"/>
        <v>BESTAUTO 256907ZZ</v>
      </c>
      <c r="O453" s="132" t="str">
        <f>IFERROR(IFERROR(INDEX(Кат!$B:$B,MATCH($N453,Кат!$I:$I,0)),INDEX(Торг!$B:$B,MATCH($N453,Торг!$I:$I,0))),"")</f>
        <v/>
      </c>
    </row>
    <row r="454" spans="1:15" outlineLevel="2">
      <c r="A454" t="s">
        <v>33648</v>
      </c>
      <c r="C454" s="191" t="s">
        <v>33384</v>
      </c>
      <c r="E454" t="s">
        <v>33649</v>
      </c>
      <c r="F454" t="s">
        <v>33619</v>
      </c>
      <c r="G454" t="s">
        <v>399</v>
      </c>
      <c r="H454">
        <v>640</v>
      </c>
      <c r="J454" t="s">
        <v>22634</v>
      </c>
      <c r="K454" s="132" t="str">
        <f>IFERROR(IFERROR(INDEX(Кат!$O:$O,MATCH($C454,Кат!$I:$I,0)),INDEX(Торг!$L:$L,MATCH($C454,Торг!$I:$I,0))),"")</f>
        <v/>
      </c>
      <c r="L454" s="132" t="str">
        <f>IFERROR(IFERROR(INDEX(Кат!$A:$A,MATCH($C454,Кат!$I:$I,0)),INDEX(Торг!$A:$A,MATCH($C454,Торг!$I:$I,0))),"")</f>
        <v/>
      </c>
      <c r="M454" s="132" t="str">
        <f>IFERROR(IFERROR(INDEX(Кат!$B:$B,MATCH($C454,Кат!$I:$I,0)),INDEX(Торг!$B:$B,MATCH($C454,Торг!$I:$I,0))),"")</f>
        <v/>
      </c>
      <c r="N454" s="132" t="str">
        <f t="shared" si="6"/>
        <v>BESTAUTO 21214-3103020</v>
      </c>
      <c r="O454" s="132" t="str">
        <f>IFERROR(IFERROR(INDEX(Кат!$B:$B,MATCH($N454,Кат!$I:$I,0)),INDEX(Торг!$B:$B,MATCH($N454,Торг!$I:$I,0))),"")</f>
        <v/>
      </c>
    </row>
    <row r="455" spans="1:15" outlineLevel="2">
      <c r="A455" t="s">
        <v>33650</v>
      </c>
      <c r="C455" s="191">
        <v>7701207677</v>
      </c>
      <c r="E455" t="s">
        <v>33651</v>
      </c>
      <c r="F455" t="s">
        <v>33619</v>
      </c>
      <c r="G455" t="s">
        <v>399</v>
      </c>
      <c r="H455">
        <v>790</v>
      </c>
      <c r="J455" t="s">
        <v>22634</v>
      </c>
      <c r="K455" s="132" t="str">
        <f>IFERROR(IFERROR(INDEX(Кат!$O:$O,MATCH($C455,Кат!$I:$I,0)),INDEX(Торг!$L:$L,MATCH($C455,Торг!$I:$I,0))),"")</f>
        <v/>
      </c>
      <c r="L455" s="132" t="str">
        <f>IFERROR(IFERROR(INDEX(Кат!$A:$A,MATCH($C455,Кат!$I:$I,0)),INDEX(Торг!$A:$A,MATCH($C455,Торг!$I:$I,0))),"")</f>
        <v/>
      </c>
      <c r="M455" s="132" t="str">
        <f>IFERROR(IFERROR(INDEX(Кат!$B:$B,MATCH($C455,Кат!$I:$I,0)),INDEX(Торг!$B:$B,MATCH($C455,Торг!$I:$I,0))),"")</f>
        <v/>
      </c>
      <c r="N455" s="132" t="str">
        <f t="shared" si="6"/>
        <v>BESTAUTO 7701207677</v>
      </c>
      <c r="O455" s="132" t="str">
        <f>IFERROR(IFERROR(INDEX(Кат!$B:$B,MATCH($N455,Кат!$I:$I,0)),INDEX(Торг!$B:$B,MATCH($N455,Торг!$I:$I,0))),"")</f>
        <v/>
      </c>
    </row>
    <row r="456" spans="1:15" outlineLevel="2">
      <c r="A456" t="s">
        <v>34043</v>
      </c>
      <c r="C456" s="191" t="s">
        <v>34044</v>
      </c>
      <c r="E456" t="s">
        <v>34045</v>
      </c>
      <c r="F456" t="s">
        <v>33619</v>
      </c>
      <c r="G456" t="s">
        <v>399</v>
      </c>
      <c r="H456">
        <v>1140</v>
      </c>
      <c r="J456" t="s">
        <v>22634</v>
      </c>
      <c r="K456" s="132" t="str">
        <f>IFERROR(IFERROR(INDEX(Кат!$O:$O,MATCH($C456,Кат!$I:$I,0)),INDEX(Торг!$L:$L,MATCH($C456,Торг!$I:$I,0))),"")</f>
        <v/>
      </c>
      <c r="L456" s="132" t="str">
        <f>IFERROR(IFERROR(INDEX(Кат!$A:$A,MATCH($C456,Кат!$I:$I,0)),INDEX(Торг!$A:$A,MATCH($C456,Торг!$I:$I,0))),"")</f>
        <v/>
      </c>
      <c r="M456" s="132" t="str">
        <f>IFERROR(IFERROR(INDEX(Кат!$B:$B,MATCH($C456,Кат!$I:$I,0)),INDEX(Торг!$B:$B,MATCH($C456,Торг!$I:$I,0))),"")</f>
        <v/>
      </c>
      <c r="N456" s="132" t="str">
        <f t="shared" ref="N456:N519" si="7">_xlfn.CONCAT(F456," ",C456)</f>
        <v>BESTAUTO 33010-JF015</v>
      </c>
      <c r="O456" s="132" t="str">
        <f>IFERROR(IFERROR(INDEX(Кат!$B:$B,MATCH($N456,Кат!$I:$I,0)),INDEX(Торг!$B:$B,MATCH($N456,Торг!$I:$I,0))),"")</f>
        <v/>
      </c>
    </row>
    <row r="457" spans="1:15" outlineLevel="2">
      <c r="A457" t="s">
        <v>33652</v>
      </c>
      <c r="C457" s="191" t="s">
        <v>33653</v>
      </c>
      <c r="E457" t="s">
        <v>33654</v>
      </c>
      <c r="F457" t="s">
        <v>33619</v>
      </c>
      <c r="G457" t="s">
        <v>399</v>
      </c>
      <c r="H457">
        <v>190</v>
      </c>
      <c r="J457" t="s">
        <v>22634</v>
      </c>
      <c r="K457" s="132" t="str">
        <f>IFERROR(IFERROR(INDEX(Кат!$O:$O,MATCH($C457,Кат!$I:$I,0)),INDEX(Торг!$L:$L,MATCH($C457,Торг!$I:$I,0))),"")</f>
        <v/>
      </c>
      <c r="L457" s="132" t="str">
        <f>IFERROR(IFERROR(INDEX(Кат!$A:$A,MATCH($C457,Кат!$I:$I,0)),INDEX(Торг!$A:$A,MATCH($C457,Торг!$I:$I,0))),"")</f>
        <v/>
      </c>
      <c r="M457" s="132" t="str">
        <f>IFERROR(IFERROR(INDEX(Кат!$B:$B,MATCH($C457,Кат!$I:$I,0)),INDEX(Торг!$B:$B,MATCH($C457,Торг!$I:$I,0))),"")</f>
        <v/>
      </c>
      <c r="N457" s="132" t="str">
        <f t="shared" si="7"/>
        <v>BESTAUTO 2123-1041056</v>
      </c>
      <c r="O457" s="132" t="str">
        <f>IFERROR(IFERROR(INDEX(Кат!$B:$B,MATCH($N457,Кат!$I:$I,0)),INDEX(Торг!$B:$B,MATCH($N457,Торг!$I:$I,0))),"")</f>
        <v/>
      </c>
    </row>
    <row r="458" spans="1:15" outlineLevel="2">
      <c r="A458" t="s">
        <v>33655</v>
      </c>
      <c r="C458" s="191" t="s">
        <v>33656</v>
      </c>
      <c r="E458" t="s">
        <v>33657</v>
      </c>
      <c r="F458" t="s">
        <v>33619</v>
      </c>
      <c r="G458" t="s">
        <v>399</v>
      </c>
      <c r="H458">
        <v>270</v>
      </c>
      <c r="J458" t="s">
        <v>22634</v>
      </c>
      <c r="K458" s="132" t="str">
        <f>IFERROR(IFERROR(INDEX(Кат!$O:$O,MATCH($C458,Кат!$I:$I,0)),INDEX(Торг!$L:$L,MATCH($C458,Торг!$I:$I,0))),"")</f>
        <v/>
      </c>
      <c r="L458" s="132" t="str">
        <f>IFERROR(IFERROR(INDEX(Кат!$A:$A,MATCH($C458,Кат!$I:$I,0)),INDEX(Торг!$A:$A,MATCH($C458,Торг!$I:$I,0))),"")</f>
        <v/>
      </c>
      <c r="M458" s="132" t="str">
        <f>IFERROR(IFERROR(INDEX(Кат!$B:$B,MATCH($C458,Кат!$I:$I,0)),INDEX(Торг!$B:$B,MATCH($C458,Торг!$I:$I,0))),"")</f>
        <v/>
      </c>
      <c r="N458" s="132" t="str">
        <f t="shared" si="7"/>
        <v>BESTAUTO 2110-1041056</v>
      </c>
      <c r="O458" s="132" t="str">
        <f>IFERROR(IFERROR(INDEX(Кат!$B:$B,MATCH($N458,Кат!$I:$I,0)),INDEX(Торг!$B:$B,MATCH($N458,Торг!$I:$I,0))),"")</f>
        <v/>
      </c>
    </row>
    <row r="459" spans="1:15" outlineLevel="2">
      <c r="A459" t="s">
        <v>33658</v>
      </c>
      <c r="C459" s="191">
        <v>8201058069</v>
      </c>
      <c r="E459" t="s">
        <v>33659</v>
      </c>
      <c r="F459" t="s">
        <v>33619</v>
      </c>
      <c r="G459" t="s">
        <v>399</v>
      </c>
      <c r="H459">
        <v>410</v>
      </c>
      <c r="J459" t="s">
        <v>22634</v>
      </c>
      <c r="K459" s="132" t="str">
        <f>IFERROR(IFERROR(INDEX(Кат!$O:$O,MATCH($C459,Кат!$I:$I,0)),INDEX(Торг!$L:$L,MATCH($C459,Торг!$I:$I,0))),"")</f>
        <v/>
      </c>
      <c r="L459" s="132" t="str">
        <f>IFERROR(IFERROR(INDEX(Кат!$A:$A,MATCH($C459,Кат!$I:$I,0)),INDEX(Торг!$A:$A,MATCH($C459,Торг!$I:$I,0))),"")</f>
        <v/>
      </c>
      <c r="M459" s="132" t="str">
        <f>IFERROR(IFERROR(INDEX(Кат!$B:$B,MATCH($C459,Кат!$I:$I,0)),INDEX(Торг!$B:$B,MATCH($C459,Торг!$I:$I,0))),"")</f>
        <v/>
      </c>
      <c r="N459" s="132" t="str">
        <f t="shared" si="7"/>
        <v>BESTAUTO 8201058069</v>
      </c>
      <c r="O459" s="132" t="str">
        <f>IFERROR(IFERROR(INDEX(Кат!$B:$B,MATCH($N459,Кат!$I:$I,0)),INDEX(Торг!$B:$B,MATCH($N459,Торг!$I:$I,0))),"")</f>
        <v/>
      </c>
    </row>
    <row r="460" spans="1:15" outlineLevel="2">
      <c r="A460" t="s">
        <v>34046</v>
      </c>
      <c r="C460" s="191" t="s">
        <v>23348</v>
      </c>
      <c r="E460" t="s">
        <v>34047</v>
      </c>
      <c r="F460" t="s">
        <v>33619</v>
      </c>
      <c r="G460" t="s">
        <v>399</v>
      </c>
      <c r="H460">
        <v>270</v>
      </c>
      <c r="J460" t="s">
        <v>22634</v>
      </c>
      <c r="K460" s="132" t="str">
        <f>IFERROR(IFERROR(INDEX(Кат!$O:$O,MATCH($C460,Кат!$I:$I,0)),INDEX(Торг!$L:$L,MATCH($C460,Торг!$I:$I,0))),"")</f>
        <v/>
      </c>
      <c r="L460" s="132" t="str">
        <f>IFERROR(IFERROR(INDEX(Кат!$A:$A,MATCH($C460,Кат!$I:$I,0)),INDEX(Торг!$A:$A,MATCH($C460,Торг!$I:$I,0))),"")</f>
        <v/>
      </c>
      <c r="M460" s="132" t="str">
        <f>IFERROR(IFERROR(INDEX(Кат!$B:$B,MATCH($C460,Кат!$I:$I,0)),INDEX(Торг!$B:$B,MATCH($C460,Торг!$I:$I,0))),"")</f>
        <v/>
      </c>
      <c r="N460" s="132" t="str">
        <f t="shared" si="7"/>
        <v>BESTAUTO 31726-28X0A</v>
      </c>
      <c r="O460" s="132" t="str">
        <f>IFERROR(IFERROR(INDEX(Кат!$B:$B,MATCH($N460,Кат!$I:$I,0)),INDEX(Торг!$B:$B,MATCH($N460,Торг!$I:$I,0))),"")</f>
        <v/>
      </c>
    </row>
    <row r="461" spans="1:15" outlineLevel="2">
      <c r="A461" t="s">
        <v>34048</v>
      </c>
      <c r="C461" s="191">
        <v>7701059997</v>
      </c>
      <c r="E461" t="s">
        <v>34049</v>
      </c>
      <c r="F461" t="s">
        <v>33619</v>
      </c>
      <c r="G461" t="s">
        <v>399</v>
      </c>
      <c r="H461">
        <v>210</v>
      </c>
      <c r="J461" t="s">
        <v>22634</v>
      </c>
      <c r="K461" s="132" t="str">
        <f>IFERROR(IFERROR(INDEX(Кат!$O:$O,MATCH($C461,Кат!$I:$I,0)),INDEX(Торг!$L:$L,MATCH($C461,Торг!$I:$I,0))),"")</f>
        <v/>
      </c>
      <c r="L461" s="132" t="str">
        <f>IFERROR(IFERROR(INDEX(Кат!$A:$A,MATCH($C461,Кат!$I:$I,0)),INDEX(Торг!$A:$A,MATCH($C461,Торг!$I:$I,0))),"")</f>
        <v/>
      </c>
      <c r="M461" s="132" t="str">
        <f>IFERROR(IFERROR(INDEX(Кат!$B:$B,MATCH($C461,Кат!$I:$I,0)),INDEX(Торг!$B:$B,MATCH($C461,Торг!$I:$I,0))),"")</f>
        <v/>
      </c>
      <c r="N461" s="132" t="str">
        <f t="shared" si="7"/>
        <v>BESTAUTO 7701059997</v>
      </c>
      <c r="O461" s="132" t="str">
        <f>IFERROR(IFERROR(INDEX(Кат!$B:$B,MATCH($N461,Кат!$I:$I,0)),INDEX(Торг!$B:$B,MATCH($N461,Торг!$I:$I,0))),"")</f>
        <v/>
      </c>
    </row>
    <row r="462" spans="1:15" outlineLevel="2">
      <c r="A462" t="s">
        <v>34050</v>
      </c>
      <c r="C462" s="191" t="s">
        <v>34051</v>
      </c>
      <c r="E462" t="s">
        <v>34052</v>
      </c>
      <c r="F462" t="s">
        <v>33619</v>
      </c>
      <c r="G462" t="s">
        <v>399</v>
      </c>
      <c r="H462">
        <v>240</v>
      </c>
      <c r="J462" t="s">
        <v>22634</v>
      </c>
      <c r="K462" s="132" t="str">
        <f>IFERROR(IFERROR(INDEX(Кат!$O:$O,MATCH($C462,Кат!$I:$I,0)),INDEX(Торг!$L:$L,MATCH($C462,Торг!$I:$I,0))),"")</f>
        <v/>
      </c>
      <c r="L462" s="132" t="str">
        <f>IFERROR(IFERROR(INDEX(Кат!$A:$A,MATCH($C462,Кат!$I:$I,0)),INDEX(Торг!$A:$A,MATCH($C462,Торг!$I:$I,0))),"")</f>
        <v/>
      </c>
      <c r="M462" s="132" t="str">
        <f>IFERROR(IFERROR(INDEX(Кат!$B:$B,MATCH($C462,Кат!$I:$I,0)),INDEX(Торг!$B:$B,MATCH($C462,Торг!$I:$I,0))),"")</f>
        <v/>
      </c>
      <c r="N462" s="132" t="str">
        <f t="shared" si="7"/>
        <v>BESTAUTO 272773016R</v>
      </c>
      <c r="O462" s="132" t="str">
        <f>IFERROR(IFERROR(INDEX(Кат!$B:$B,MATCH($N462,Кат!$I:$I,0)),INDEX(Торг!$B:$B,MATCH($N462,Торг!$I:$I,0))),"")</f>
        <v/>
      </c>
    </row>
    <row r="463" spans="1:15" outlineLevel="2">
      <c r="A463" t="s">
        <v>23520</v>
      </c>
      <c r="C463" s="191"/>
      <c r="E463" t="s">
        <v>23521</v>
      </c>
      <c r="J463" t="s">
        <v>22634</v>
      </c>
      <c r="K463" s="132" t="str">
        <f>IFERROR(IFERROR(INDEX(Кат!$O:$O,MATCH($C463,Кат!$I:$I,0)),INDEX(Торг!$L:$L,MATCH($C463,Торг!$I:$I,0))),"")</f>
        <v/>
      </c>
      <c r="L463" s="132" t="str">
        <f>IFERROR(IFERROR(INDEX(Кат!$A:$A,MATCH($C463,Кат!$I:$I,0)),INDEX(Торг!$A:$A,MATCH($C463,Торг!$I:$I,0))),"")</f>
        <v/>
      </c>
      <c r="M463" s="132" t="str">
        <f>IFERROR(IFERROR(INDEX(Кат!$B:$B,MATCH($C463,Кат!$I:$I,0)),INDEX(Торг!$B:$B,MATCH($C463,Торг!$I:$I,0))),"")</f>
        <v/>
      </c>
      <c r="N463" s="132" t="str">
        <f t="shared" si="7"/>
        <v xml:space="preserve"> </v>
      </c>
      <c r="O463" s="132" t="str">
        <f>IFERROR(IFERROR(INDEX(Кат!$B:$B,MATCH($N463,Кат!$I:$I,0)),INDEX(Торг!$B:$B,MATCH($N463,Торг!$I:$I,0))),"")</f>
        <v/>
      </c>
    </row>
    <row r="464" spans="1:15" outlineLevel="2">
      <c r="A464" t="s">
        <v>14976</v>
      </c>
      <c r="C464" s="191" t="s">
        <v>4744</v>
      </c>
      <c r="E464" t="s">
        <v>4745</v>
      </c>
      <c r="F464" t="s">
        <v>4746</v>
      </c>
      <c r="G464" t="s">
        <v>375</v>
      </c>
      <c r="H464">
        <v>850</v>
      </c>
      <c r="J464" t="s">
        <v>22634</v>
      </c>
      <c r="K464" s="132" t="str">
        <f>IFERROR(IFERROR(INDEX(Кат!$O:$O,MATCH($C464,Кат!$I:$I,0)),INDEX(Торг!$L:$L,MATCH($C464,Торг!$I:$I,0))),"")</f>
        <v/>
      </c>
      <c r="L464" s="132" t="str">
        <f>IFERROR(IFERROR(INDEX(Кат!$A:$A,MATCH($C464,Кат!$I:$I,0)),INDEX(Торг!$A:$A,MATCH($C464,Торг!$I:$I,0))),"")</f>
        <v/>
      </c>
      <c r="M464" s="132" t="str">
        <f>IFERROR(IFERROR(INDEX(Кат!$B:$B,MATCH($C464,Кат!$I:$I,0)),INDEX(Торг!$B:$B,MATCH($C464,Торг!$I:$I,0))),"")</f>
        <v/>
      </c>
      <c r="N464" s="132" t="str">
        <f t="shared" si="7"/>
        <v>BGA BK4338</v>
      </c>
      <c r="O464" s="132" t="str">
        <f>IFERROR(IFERROR(INDEX(Кат!$B:$B,MATCH($N464,Кат!$I:$I,0)),INDEX(Торг!$B:$B,MATCH($N464,Торг!$I:$I,0))),"")</f>
        <v/>
      </c>
    </row>
    <row r="465" spans="1:15" outlineLevel="2">
      <c r="A465" t="s">
        <v>14977</v>
      </c>
      <c r="C465" s="191" t="s">
        <v>4747</v>
      </c>
      <c r="E465" t="s">
        <v>4748</v>
      </c>
      <c r="F465" t="s">
        <v>4746</v>
      </c>
      <c r="G465" t="s">
        <v>375</v>
      </c>
      <c r="H465">
        <v>850</v>
      </c>
      <c r="J465" t="s">
        <v>22634</v>
      </c>
      <c r="K465" s="132" t="str">
        <f>IFERROR(IFERROR(INDEX(Кат!$O:$O,MATCH($C465,Кат!$I:$I,0)),INDEX(Торг!$L:$L,MATCH($C465,Торг!$I:$I,0))),"")</f>
        <v/>
      </c>
      <c r="L465" s="132" t="str">
        <f>IFERROR(IFERROR(INDEX(Кат!$A:$A,MATCH($C465,Кат!$I:$I,0)),INDEX(Торг!$A:$A,MATCH($C465,Торг!$I:$I,0))),"")</f>
        <v/>
      </c>
      <c r="M465" s="132" t="str">
        <f>IFERROR(IFERROR(INDEX(Кат!$B:$B,MATCH($C465,Кат!$I:$I,0)),INDEX(Торг!$B:$B,MATCH($C465,Торг!$I:$I,0))),"")</f>
        <v/>
      </c>
      <c r="N465" s="132" t="str">
        <f t="shared" si="7"/>
        <v>BGA BK6318</v>
      </c>
      <c r="O465" s="132" t="str">
        <f>IFERROR(IFERROR(INDEX(Кат!$B:$B,MATCH($N465,Кат!$I:$I,0)),INDEX(Торг!$B:$B,MATCH($N465,Торг!$I:$I,0))),"")</f>
        <v/>
      </c>
    </row>
    <row r="466" spans="1:15" outlineLevel="2">
      <c r="A466" t="s">
        <v>23522</v>
      </c>
      <c r="C466" s="191"/>
      <c r="E466" t="s">
        <v>23523</v>
      </c>
      <c r="J466" t="s">
        <v>22634</v>
      </c>
      <c r="K466" s="132" t="str">
        <f>IFERROR(IFERROR(INDEX(Кат!$O:$O,MATCH($C466,Кат!$I:$I,0)),INDEX(Торг!$L:$L,MATCH($C466,Торг!$I:$I,0))),"")</f>
        <v/>
      </c>
      <c r="L466" s="132" t="str">
        <f>IFERROR(IFERROR(INDEX(Кат!$A:$A,MATCH($C466,Кат!$I:$I,0)),INDEX(Торг!$A:$A,MATCH($C466,Торг!$I:$I,0))),"")</f>
        <v/>
      </c>
      <c r="M466" s="132" t="str">
        <f>IFERROR(IFERROR(INDEX(Кат!$B:$B,MATCH($C466,Кат!$I:$I,0)),INDEX(Торг!$B:$B,MATCH($C466,Торг!$I:$I,0))),"")</f>
        <v/>
      </c>
      <c r="N466" s="132" t="str">
        <f t="shared" si="7"/>
        <v xml:space="preserve"> </v>
      </c>
      <c r="O466" s="132" t="str">
        <f>IFERROR(IFERROR(INDEX(Кат!$B:$B,MATCH($N466,Кат!$I:$I,0)),INDEX(Торг!$B:$B,MATCH($N466,Торг!$I:$I,0))),"")</f>
        <v/>
      </c>
    </row>
    <row r="467" spans="1:15" outlineLevel="2">
      <c r="A467" t="s">
        <v>14978</v>
      </c>
      <c r="C467" s="191" t="s">
        <v>4749</v>
      </c>
      <c r="E467" t="s">
        <v>4750</v>
      </c>
      <c r="F467" t="s">
        <v>3892</v>
      </c>
      <c r="G467" t="s">
        <v>399</v>
      </c>
      <c r="H467">
        <v>360</v>
      </c>
      <c r="J467" t="s">
        <v>22634</v>
      </c>
      <c r="K467" s="132" t="str">
        <f>IFERROR(IFERROR(INDEX(Кат!$O:$O,MATCH($C467,Кат!$I:$I,0)),INDEX(Торг!$L:$L,MATCH($C467,Торг!$I:$I,0))),"")</f>
        <v/>
      </c>
      <c r="L467" s="132" t="str">
        <f>IFERROR(IFERROR(INDEX(Кат!$A:$A,MATCH($C467,Кат!$I:$I,0)),INDEX(Торг!$A:$A,MATCH($C467,Торг!$I:$I,0))),"")</f>
        <v/>
      </c>
      <c r="M467" s="132" t="str">
        <f>IFERROR(IFERROR(INDEX(Кат!$B:$B,MATCH($C467,Кат!$I:$I,0)),INDEX(Торг!$B:$B,MATCH($C467,Торг!$I:$I,0))),"")</f>
        <v/>
      </c>
      <c r="N467" s="132" t="str">
        <f t="shared" si="7"/>
        <v>BIG GB-9597</v>
      </c>
      <c r="O467" s="132" t="str">
        <f>IFERROR(IFERROR(INDEX(Кат!$B:$B,MATCH($N467,Кат!$I:$I,0)),INDEX(Торг!$B:$B,MATCH($N467,Торг!$I:$I,0))),"")</f>
        <v/>
      </c>
    </row>
    <row r="468" spans="1:15" outlineLevel="2">
      <c r="A468" t="s">
        <v>14979</v>
      </c>
      <c r="C468" s="191" t="s">
        <v>13444</v>
      </c>
      <c r="E468" t="s">
        <v>13445</v>
      </c>
      <c r="F468" t="s">
        <v>3892</v>
      </c>
      <c r="G468" t="s">
        <v>399</v>
      </c>
      <c r="H468">
        <v>390</v>
      </c>
      <c r="J468" t="s">
        <v>22634</v>
      </c>
      <c r="K468" s="132" t="str">
        <f>IFERROR(IFERROR(INDEX(Кат!$O:$O,MATCH($C468,Кат!$I:$I,0)),INDEX(Торг!$L:$L,MATCH($C468,Торг!$I:$I,0))),"")</f>
        <v/>
      </c>
      <c r="L468" s="132" t="str">
        <f>IFERROR(IFERROR(INDEX(Кат!$A:$A,MATCH($C468,Кат!$I:$I,0)),INDEX(Торг!$A:$A,MATCH($C468,Торг!$I:$I,0))),"")</f>
        <v/>
      </c>
      <c r="M468" s="132" t="str">
        <f>IFERROR(IFERROR(INDEX(Кат!$B:$B,MATCH($C468,Кат!$I:$I,0)),INDEX(Торг!$B:$B,MATCH($C468,Торг!$I:$I,0))),"")</f>
        <v/>
      </c>
      <c r="N468" s="132" t="str">
        <f t="shared" si="7"/>
        <v>BIG GB-9597C</v>
      </c>
      <c r="O468" s="132" t="str">
        <f>IFERROR(IFERROR(INDEX(Кат!$B:$B,MATCH($N468,Кат!$I:$I,0)),INDEX(Торг!$B:$B,MATCH($N468,Торг!$I:$I,0))),"")</f>
        <v/>
      </c>
    </row>
    <row r="469" spans="1:15" outlineLevel="2">
      <c r="A469" t="s">
        <v>14980</v>
      </c>
      <c r="C469" s="191" t="s">
        <v>4751</v>
      </c>
      <c r="E469" t="s">
        <v>4752</v>
      </c>
      <c r="F469" t="s">
        <v>3892</v>
      </c>
      <c r="G469" t="s">
        <v>399</v>
      </c>
      <c r="H469">
        <v>940</v>
      </c>
      <c r="J469" t="s">
        <v>22634</v>
      </c>
      <c r="K469" s="132" t="str">
        <f>IFERROR(IFERROR(INDEX(Кат!$O:$O,MATCH($C469,Кат!$I:$I,0)),INDEX(Торг!$L:$L,MATCH($C469,Торг!$I:$I,0))),"")</f>
        <v/>
      </c>
      <c r="L469" s="132" t="str">
        <f>IFERROR(IFERROR(INDEX(Кат!$A:$A,MATCH($C469,Кат!$I:$I,0)),INDEX(Торг!$A:$A,MATCH($C469,Торг!$I:$I,0))),"")</f>
        <v/>
      </c>
      <c r="M469" s="132" t="str">
        <f>IFERROR(IFERROR(INDEX(Кат!$B:$B,MATCH($C469,Кат!$I:$I,0)),INDEX(Торг!$B:$B,MATCH($C469,Торг!$I:$I,0))),"")</f>
        <v/>
      </c>
      <c r="N469" s="132" t="str">
        <f t="shared" si="7"/>
        <v>BIG GB-529</v>
      </c>
      <c r="O469" s="132" t="str">
        <f>IFERROR(IFERROR(INDEX(Кат!$B:$B,MATCH($N469,Кат!$I:$I,0)),INDEX(Торг!$B:$B,MATCH($N469,Торг!$I:$I,0))),"")</f>
        <v/>
      </c>
    </row>
    <row r="470" spans="1:15" outlineLevel="2">
      <c r="A470" t="s">
        <v>14981</v>
      </c>
      <c r="C470" s="191" t="s">
        <v>13950</v>
      </c>
      <c r="E470" t="s">
        <v>13951</v>
      </c>
      <c r="F470" t="s">
        <v>3892</v>
      </c>
      <c r="G470" t="s">
        <v>399</v>
      </c>
      <c r="H470">
        <v>660</v>
      </c>
      <c r="J470" t="s">
        <v>22634</v>
      </c>
      <c r="K470" s="132" t="str">
        <f>IFERROR(IFERROR(INDEX(Кат!$O:$O,MATCH($C470,Кат!$I:$I,0)),INDEX(Торг!$L:$L,MATCH($C470,Торг!$I:$I,0))),"")</f>
        <v/>
      </c>
      <c r="L470" s="132" t="str">
        <f>IFERROR(IFERROR(INDEX(Кат!$A:$A,MATCH($C470,Кат!$I:$I,0)),INDEX(Торг!$A:$A,MATCH($C470,Торг!$I:$I,0))),"")</f>
        <v/>
      </c>
      <c r="M470" s="132" t="str">
        <f>IFERROR(IFERROR(INDEX(Кат!$B:$B,MATCH($C470,Кат!$I:$I,0)),INDEX(Торг!$B:$B,MATCH($C470,Торг!$I:$I,0))),"")</f>
        <v/>
      </c>
      <c r="N470" s="132" t="str">
        <f t="shared" si="7"/>
        <v>BIG GB-95086</v>
      </c>
      <c r="O470" s="132" t="str">
        <f>IFERROR(IFERROR(INDEX(Кат!$B:$B,MATCH($N470,Кат!$I:$I,0)),INDEX(Торг!$B:$B,MATCH($N470,Торг!$I:$I,0))),"")</f>
        <v/>
      </c>
    </row>
    <row r="471" spans="1:15" outlineLevel="2">
      <c r="A471" t="s">
        <v>14982</v>
      </c>
      <c r="C471" s="191" t="s">
        <v>4753</v>
      </c>
      <c r="E471" t="s">
        <v>4754</v>
      </c>
      <c r="F471" t="s">
        <v>3892</v>
      </c>
      <c r="G471" t="s">
        <v>399</v>
      </c>
      <c r="H471">
        <v>740</v>
      </c>
      <c r="J471" t="s">
        <v>22634</v>
      </c>
      <c r="K471" s="132" t="str">
        <f>IFERROR(IFERROR(INDEX(Кат!$O:$O,MATCH($C471,Кат!$I:$I,0)),INDEX(Торг!$L:$L,MATCH($C471,Торг!$I:$I,0))),"")</f>
        <v/>
      </c>
      <c r="L471" s="132" t="str">
        <f>IFERROR(IFERROR(INDEX(Кат!$A:$A,MATCH($C471,Кат!$I:$I,0)),INDEX(Торг!$A:$A,MATCH($C471,Торг!$I:$I,0))),"")</f>
        <v/>
      </c>
      <c r="M471" s="132" t="str">
        <f>IFERROR(IFERROR(INDEX(Кат!$B:$B,MATCH($C471,Кат!$I:$I,0)),INDEX(Торг!$B:$B,MATCH($C471,Торг!$I:$I,0))),"")</f>
        <v/>
      </c>
      <c r="N471" s="132" t="str">
        <f t="shared" si="7"/>
        <v>BIG GB-95090</v>
      </c>
      <c r="O471" s="132" t="str">
        <f>IFERROR(IFERROR(INDEX(Кат!$B:$B,MATCH($N471,Кат!$I:$I,0)),INDEX(Торг!$B:$B,MATCH($N471,Торг!$I:$I,0))),"")</f>
        <v/>
      </c>
    </row>
    <row r="472" spans="1:15" outlineLevel="2">
      <c r="A472" t="s">
        <v>14983</v>
      </c>
      <c r="C472" s="191" t="s">
        <v>4755</v>
      </c>
      <c r="E472" t="s">
        <v>22887</v>
      </c>
      <c r="F472" t="s">
        <v>3892</v>
      </c>
      <c r="G472" t="s">
        <v>399</v>
      </c>
      <c r="H472">
        <v>500</v>
      </c>
      <c r="J472" t="s">
        <v>22634</v>
      </c>
      <c r="K472" s="132" t="str">
        <f>IFERROR(IFERROR(INDEX(Кат!$O:$O,MATCH($C472,Кат!$I:$I,0)),INDEX(Торг!$L:$L,MATCH($C472,Торг!$I:$I,0))),"")</f>
        <v/>
      </c>
      <c r="L472" s="132" t="str">
        <f>IFERROR(IFERROR(INDEX(Кат!$A:$A,MATCH($C472,Кат!$I:$I,0)),INDEX(Торг!$A:$A,MATCH($C472,Торг!$I:$I,0))),"")</f>
        <v/>
      </c>
      <c r="M472" s="132" t="str">
        <f>IFERROR(IFERROR(INDEX(Кат!$B:$B,MATCH($C472,Кат!$I:$I,0)),INDEX(Торг!$B:$B,MATCH($C472,Торг!$I:$I,0))),"")</f>
        <v/>
      </c>
      <c r="N472" s="132" t="str">
        <f t="shared" si="7"/>
        <v>BIG GB-962</v>
      </c>
      <c r="O472" s="132" t="str">
        <f>IFERROR(IFERROR(INDEX(Кат!$B:$B,MATCH($N472,Кат!$I:$I,0)),INDEX(Торг!$B:$B,MATCH($N472,Торг!$I:$I,0))),"")</f>
        <v/>
      </c>
    </row>
    <row r="473" spans="1:15" outlineLevel="2">
      <c r="A473" t="s">
        <v>14984</v>
      </c>
      <c r="C473" s="191" t="s">
        <v>4756</v>
      </c>
      <c r="E473" t="s">
        <v>4757</v>
      </c>
      <c r="F473" t="s">
        <v>3892</v>
      </c>
      <c r="G473" t="s">
        <v>399</v>
      </c>
      <c r="H473">
        <v>390</v>
      </c>
      <c r="J473" t="s">
        <v>22634</v>
      </c>
      <c r="K473" s="132" t="str">
        <f>IFERROR(IFERROR(INDEX(Кат!$O:$O,MATCH($C473,Кат!$I:$I,0)),INDEX(Торг!$L:$L,MATCH($C473,Торг!$I:$I,0))),"")</f>
        <v/>
      </c>
      <c r="L473" s="132" t="str">
        <f>IFERROR(IFERROR(INDEX(Кат!$A:$A,MATCH($C473,Кат!$I:$I,0)),INDEX(Торг!$A:$A,MATCH($C473,Торг!$I:$I,0))),"")</f>
        <v/>
      </c>
      <c r="M473" s="132" t="str">
        <f>IFERROR(IFERROR(INDEX(Кат!$B:$B,MATCH($C473,Кат!$I:$I,0)),INDEX(Торг!$B:$B,MATCH($C473,Торг!$I:$I,0))),"")</f>
        <v/>
      </c>
      <c r="N473" s="132" t="str">
        <f t="shared" si="7"/>
        <v>BIG GB-102</v>
      </c>
      <c r="O473" s="132" t="str">
        <f>IFERROR(IFERROR(INDEX(Кат!$B:$B,MATCH($N473,Кат!$I:$I,0)),INDEX(Торг!$B:$B,MATCH($N473,Торг!$I:$I,0))),"")</f>
        <v/>
      </c>
    </row>
    <row r="474" spans="1:15" outlineLevel="2">
      <c r="A474" t="s">
        <v>14985</v>
      </c>
      <c r="C474" s="191" t="s">
        <v>4758</v>
      </c>
      <c r="E474" t="s">
        <v>4759</v>
      </c>
      <c r="F474" t="s">
        <v>3892</v>
      </c>
      <c r="G474" t="s">
        <v>399</v>
      </c>
      <c r="H474">
        <v>390</v>
      </c>
      <c r="J474" t="s">
        <v>22634</v>
      </c>
      <c r="K474" s="132" t="str">
        <f>IFERROR(IFERROR(INDEX(Кат!$O:$O,MATCH($C474,Кат!$I:$I,0)),INDEX(Торг!$L:$L,MATCH($C474,Торг!$I:$I,0))),"")</f>
        <v/>
      </c>
      <c r="L474" s="132" t="str">
        <f>IFERROR(IFERROR(INDEX(Кат!$A:$A,MATCH($C474,Кат!$I:$I,0)),INDEX(Торг!$A:$A,MATCH($C474,Торг!$I:$I,0))),"")</f>
        <v/>
      </c>
      <c r="M474" s="132" t="str">
        <f>IFERROR(IFERROR(INDEX(Кат!$B:$B,MATCH($C474,Кат!$I:$I,0)),INDEX(Торг!$B:$B,MATCH($C474,Торг!$I:$I,0))),"")</f>
        <v/>
      </c>
      <c r="N474" s="132" t="str">
        <f t="shared" si="7"/>
        <v>BIG GB-102M</v>
      </c>
      <c r="O474" s="132" t="str">
        <f>IFERROR(IFERROR(INDEX(Кат!$B:$B,MATCH($N474,Кат!$I:$I,0)),INDEX(Торг!$B:$B,MATCH($N474,Торг!$I:$I,0))),"")</f>
        <v/>
      </c>
    </row>
    <row r="475" spans="1:15" outlineLevel="2">
      <c r="A475" t="s">
        <v>14986</v>
      </c>
      <c r="C475" s="191" t="s">
        <v>4760</v>
      </c>
      <c r="E475" t="s">
        <v>4761</v>
      </c>
      <c r="F475" t="s">
        <v>3892</v>
      </c>
      <c r="G475" t="s">
        <v>399</v>
      </c>
      <c r="H475">
        <v>810</v>
      </c>
      <c r="J475" t="s">
        <v>22634</v>
      </c>
      <c r="K475" s="132" t="str">
        <f>IFERROR(IFERROR(INDEX(Кат!$O:$O,MATCH($C475,Кат!$I:$I,0)),INDEX(Торг!$L:$L,MATCH($C475,Торг!$I:$I,0))),"")</f>
        <v/>
      </c>
      <c r="L475" s="132" t="str">
        <f>IFERROR(IFERROR(INDEX(Кат!$A:$A,MATCH($C475,Кат!$I:$I,0)),INDEX(Торг!$A:$A,MATCH($C475,Торг!$I:$I,0))),"")</f>
        <v/>
      </c>
      <c r="M475" s="132" t="str">
        <f>IFERROR(IFERROR(INDEX(Кат!$B:$B,MATCH($C475,Кат!$I:$I,0)),INDEX(Торг!$B:$B,MATCH($C475,Торг!$I:$I,0))),"")</f>
        <v/>
      </c>
      <c r="N475" s="132" t="str">
        <f t="shared" si="7"/>
        <v>BIG GB-104</v>
      </c>
      <c r="O475" s="132" t="str">
        <f>IFERROR(IFERROR(INDEX(Кат!$B:$B,MATCH($N475,Кат!$I:$I,0)),INDEX(Торг!$B:$B,MATCH($N475,Торг!$I:$I,0))),"")</f>
        <v/>
      </c>
    </row>
    <row r="476" spans="1:15" outlineLevel="2">
      <c r="A476" t="s">
        <v>14987</v>
      </c>
      <c r="C476" s="191" t="s">
        <v>4762</v>
      </c>
      <c r="E476" t="s">
        <v>4763</v>
      </c>
      <c r="F476" t="s">
        <v>3892</v>
      </c>
      <c r="G476" t="s">
        <v>399</v>
      </c>
      <c r="H476">
        <v>420</v>
      </c>
      <c r="J476" t="s">
        <v>22634</v>
      </c>
      <c r="K476" s="132" t="str">
        <f>IFERROR(IFERROR(INDEX(Кат!$O:$O,MATCH($C476,Кат!$I:$I,0)),INDEX(Торг!$L:$L,MATCH($C476,Торг!$I:$I,0))),"")</f>
        <v/>
      </c>
      <c r="L476" s="132" t="str">
        <f>IFERROR(IFERROR(INDEX(Кат!$A:$A,MATCH($C476,Кат!$I:$I,0)),INDEX(Торг!$A:$A,MATCH($C476,Торг!$I:$I,0))),"")</f>
        <v/>
      </c>
      <c r="M476" s="132" t="str">
        <f>IFERROR(IFERROR(INDEX(Кат!$B:$B,MATCH($C476,Кат!$I:$I,0)),INDEX(Торг!$B:$B,MATCH($C476,Торг!$I:$I,0))),"")</f>
        <v/>
      </c>
      <c r="N476" s="132" t="str">
        <f t="shared" si="7"/>
        <v>BIG GB-107</v>
      </c>
      <c r="O476" s="132" t="str">
        <f>IFERROR(IFERROR(INDEX(Кат!$B:$B,MATCH($N476,Кат!$I:$I,0)),INDEX(Торг!$B:$B,MATCH($N476,Торг!$I:$I,0))),"")</f>
        <v/>
      </c>
    </row>
    <row r="477" spans="1:15" outlineLevel="2">
      <c r="A477" t="s">
        <v>14988</v>
      </c>
      <c r="C477" s="191" t="s">
        <v>4764</v>
      </c>
      <c r="E477" t="s">
        <v>4765</v>
      </c>
      <c r="F477" t="s">
        <v>3892</v>
      </c>
      <c r="G477" t="s">
        <v>399</v>
      </c>
      <c r="H477">
        <v>470</v>
      </c>
      <c r="J477" t="s">
        <v>22634</v>
      </c>
      <c r="K477" s="132" t="str">
        <f>IFERROR(IFERROR(INDEX(Кат!$O:$O,MATCH($C477,Кат!$I:$I,0)),INDEX(Торг!$L:$L,MATCH($C477,Торг!$I:$I,0))),"")</f>
        <v/>
      </c>
      <c r="L477" s="132" t="str">
        <f>IFERROR(IFERROR(INDEX(Кат!$A:$A,MATCH($C477,Кат!$I:$I,0)),INDEX(Торг!$A:$A,MATCH($C477,Торг!$I:$I,0))),"")</f>
        <v/>
      </c>
      <c r="M477" s="132" t="str">
        <f>IFERROR(IFERROR(INDEX(Кат!$B:$B,MATCH($C477,Кат!$I:$I,0)),INDEX(Торг!$B:$B,MATCH($C477,Торг!$I:$I,0))),"")</f>
        <v/>
      </c>
      <c r="N477" s="132" t="str">
        <f t="shared" si="7"/>
        <v>BIG GB-9972/C</v>
      </c>
      <c r="O477" s="132" t="str">
        <f>IFERROR(IFERROR(INDEX(Кат!$B:$B,MATCH($N477,Кат!$I:$I,0)),INDEX(Торг!$B:$B,MATCH($N477,Торг!$I:$I,0))),"")</f>
        <v/>
      </c>
    </row>
    <row r="478" spans="1:15" outlineLevel="2">
      <c r="A478" t="s">
        <v>14989</v>
      </c>
      <c r="C478" s="191" t="s">
        <v>4766</v>
      </c>
      <c r="E478" t="s">
        <v>4767</v>
      </c>
      <c r="F478" t="s">
        <v>3892</v>
      </c>
      <c r="G478" t="s">
        <v>399</v>
      </c>
      <c r="H478">
        <v>700</v>
      </c>
      <c r="J478" t="s">
        <v>22634</v>
      </c>
      <c r="K478" s="132" t="str">
        <f>IFERROR(IFERROR(INDEX(Кат!$O:$O,MATCH($C478,Кат!$I:$I,0)),INDEX(Торг!$L:$L,MATCH($C478,Торг!$I:$I,0))),"")</f>
        <v/>
      </c>
      <c r="L478" s="132" t="str">
        <f>IFERROR(IFERROR(INDEX(Кат!$A:$A,MATCH($C478,Кат!$I:$I,0)),INDEX(Торг!$A:$A,MATCH($C478,Торг!$I:$I,0))),"")</f>
        <v/>
      </c>
      <c r="M478" s="132" t="str">
        <f>IFERROR(IFERROR(INDEX(Кат!$B:$B,MATCH($C478,Кат!$I:$I,0)),INDEX(Торг!$B:$B,MATCH($C478,Торг!$I:$I,0))),"")</f>
        <v/>
      </c>
      <c r="N478" s="132" t="str">
        <f t="shared" si="7"/>
        <v>BIG GB-9906/C</v>
      </c>
      <c r="O478" s="132" t="str">
        <f>IFERROR(IFERROR(INDEX(Кат!$B:$B,MATCH($N478,Кат!$I:$I,0)),INDEX(Торг!$B:$B,MATCH($N478,Торг!$I:$I,0))),"")</f>
        <v/>
      </c>
    </row>
    <row r="479" spans="1:15" outlineLevel="2">
      <c r="A479" t="s">
        <v>14990</v>
      </c>
      <c r="C479" s="191" t="s">
        <v>4768</v>
      </c>
      <c r="E479" t="s">
        <v>4769</v>
      </c>
      <c r="F479" t="s">
        <v>3892</v>
      </c>
      <c r="G479" t="s">
        <v>399</v>
      </c>
      <c r="H479">
        <v>490</v>
      </c>
      <c r="J479" t="s">
        <v>22634</v>
      </c>
      <c r="K479" s="132" t="str">
        <f>IFERROR(IFERROR(INDEX(Кат!$O:$O,MATCH($C479,Кат!$I:$I,0)),INDEX(Торг!$L:$L,MATCH($C479,Торг!$I:$I,0))),"")</f>
        <v/>
      </c>
      <c r="L479" s="132" t="str">
        <f>IFERROR(IFERROR(INDEX(Кат!$A:$A,MATCH($C479,Кат!$I:$I,0)),INDEX(Торг!$A:$A,MATCH($C479,Торг!$I:$I,0))),"")</f>
        <v/>
      </c>
      <c r="M479" s="132" t="str">
        <f>IFERROR(IFERROR(INDEX(Кат!$B:$B,MATCH($C479,Кат!$I:$I,0)),INDEX(Торг!$B:$B,MATCH($C479,Торг!$I:$I,0))),"")</f>
        <v/>
      </c>
      <c r="N479" s="132" t="str">
        <f t="shared" si="7"/>
        <v>BIG GB-9978/C</v>
      </c>
      <c r="O479" s="132" t="str">
        <f>IFERROR(IFERROR(INDEX(Кат!$B:$B,MATCH($N479,Кат!$I:$I,0)),INDEX(Торг!$B:$B,MATCH($N479,Торг!$I:$I,0))),"")</f>
        <v/>
      </c>
    </row>
    <row r="480" spans="1:15" outlineLevel="2">
      <c r="A480" t="s">
        <v>14991</v>
      </c>
      <c r="C480" s="191" t="s">
        <v>4770</v>
      </c>
      <c r="E480" t="s">
        <v>4771</v>
      </c>
      <c r="F480" t="s">
        <v>3892</v>
      </c>
      <c r="G480" t="s">
        <v>399</v>
      </c>
      <c r="H480">
        <v>340</v>
      </c>
      <c r="J480" t="s">
        <v>22634</v>
      </c>
      <c r="K480" s="132" t="str">
        <f>IFERROR(IFERROR(INDEX(Кат!$O:$O,MATCH($C480,Кат!$I:$I,0)),INDEX(Торг!$L:$L,MATCH($C480,Торг!$I:$I,0))),"")</f>
        <v/>
      </c>
      <c r="L480" s="132" t="str">
        <f>IFERROR(IFERROR(INDEX(Кат!$A:$A,MATCH($C480,Кат!$I:$I,0)),INDEX(Торг!$A:$A,MATCH($C480,Торг!$I:$I,0))),"")</f>
        <v/>
      </c>
      <c r="M480" s="132" t="str">
        <f>IFERROR(IFERROR(INDEX(Кат!$B:$B,MATCH($C480,Кат!$I:$I,0)),INDEX(Торг!$B:$B,MATCH($C480,Торг!$I:$I,0))),"")</f>
        <v/>
      </c>
      <c r="N480" s="132" t="str">
        <f t="shared" si="7"/>
        <v>BIG GB-9831</v>
      </c>
      <c r="O480" s="132" t="str">
        <f>IFERROR(IFERROR(INDEX(Кат!$B:$B,MATCH($N480,Кат!$I:$I,0)),INDEX(Торг!$B:$B,MATCH($N480,Торг!$I:$I,0))),"")</f>
        <v/>
      </c>
    </row>
    <row r="481" spans="1:15">
      <c r="A481" t="s">
        <v>14992</v>
      </c>
      <c r="C481" s="191" t="s">
        <v>4772</v>
      </c>
      <c r="E481" t="s">
        <v>4773</v>
      </c>
      <c r="F481" t="s">
        <v>3892</v>
      </c>
      <c r="G481" t="s">
        <v>399</v>
      </c>
      <c r="H481">
        <v>350</v>
      </c>
      <c r="J481" t="s">
        <v>22634</v>
      </c>
      <c r="K481" s="132" t="str">
        <f>IFERROR(IFERROR(INDEX(Кат!$O:$O,MATCH($C481,Кат!$I:$I,0)),INDEX(Торг!$L:$L,MATCH($C481,Торг!$I:$I,0))),"")</f>
        <v/>
      </c>
      <c r="L481" s="132" t="str">
        <f>IFERROR(IFERROR(INDEX(Кат!$A:$A,MATCH($C481,Кат!$I:$I,0)),INDEX(Торг!$A:$A,MATCH($C481,Торг!$I:$I,0))),"")</f>
        <v/>
      </c>
      <c r="M481" s="132" t="str">
        <f>IFERROR(IFERROR(INDEX(Кат!$B:$B,MATCH($C481,Кат!$I:$I,0)),INDEX(Торг!$B:$B,MATCH($C481,Торг!$I:$I,0))),"")</f>
        <v/>
      </c>
      <c r="N481" s="132" t="str">
        <f t="shared" si="7"/>
        <v>BIG GB-9978</v>
      </c>
      <c r="O481" s="132" t="str">
        <f>IFERROR(IFERROR(INDEX(Кат!$B:$B,MATCH($N481,Кат!$I:$I,0)),INDEX(Торг!$B:$B,MATCH($N481,Торг!$I:$I,0))),"")</f>
        <v/>
      </c>
    </row>
    <row r="482" spans="1:15" outlineLevel="1">
      <c r="A482" t="s">
        <v>27765</v>
      </c>
      <c r="C482" s="191" t="s">
        <v>27766</v>
      </c>
      <c r="E482" t="s">
        <v>27767</v>
      </c>
      <c r="F482" t="s">
        <v>3892</v>
      </c>
      <c r="G482" t="s">
        <v>399</v>
      </c>
      <c r="H482">
        <v>480</v>
      </c>
      <c r="J482" t="s">
        <v>22634</v>
      </c>
      <c r="K482" s="132" t="str">
        <f>IFERROR(IFERROR(INDEX(Кат!$O:$O,MATCH($C482,Кат!$I:$I,0)),INDEX(Торг!$L:$L,MATCH($C482,Торг!$I:$I,0))),"")</f>
        <v/>
      </c>
      <c r="L482" s="132" t="str">
        <f>IFERROR(IFERROR(INDEX(Кат!$A:$A,MATCH($C482,Кат!$I:$I,0)),INDEX(Торг!$A:$A,MATCH($C482,Торг!$I:$I,0))),"")</f>
        <v/>
      </c>
      <c r="M482" s="132" t="str">
        <f>IFERROR(IFERROR(INDEX(Кат!$B:$B,MATCH($C482,Кат!$I:$I,0)),INDEX(Торг!$B:$B,MATCH($C482,Торг!$I:$I,0))),"")</f>
        <v/>
      </c>
      <c r="N482" s="132" t="str">
        <f t="shared" si="7"/>
        <v>BIG GB-302</v>
      </c>
      <c r="O482" s="132" t="str">
        <f>IFERROR(IFERROR(INDEX(Кат!$B:$B,MATCH($N482,Кат!$I:$I,0)),INDEX(Торг!$B:$B,MATCH($N482,Торг!$I:$I,0))),"")</f>
        <v/>
      </c>
    </row>
    <row r="483" spans="1:15" outlineLevel="1">
      <c r="A483" t="s">
        <v>14993</v>
      </c>
      <c r="C483" s="191" t="s">
        <v>4774</v>
      </c>
      <c r="E483" t="s">
        <v>4775</v>
      </c>
      <c r="F483" t="s">
        <v>3892</v>
      </c>
      <c r="G483" t="s">
        <v>399</v>
      </c>
      <c r="H483">
        <v>530</v>
      </c>
      <c r="J483" t="s">
        <v>22634</v>
      </c>
      <c r="K483" s="132" t="str">
        <f>IFERROR(IFERROR(INDEX(Кат!$O:$O,MATCH($C483,Кат!$I:$I,0)),INDEX(Торг!$L:$L,MATCH($C483,Торг!$I:$I,0))),"")</f>
        <v/>
      </c>
      <c r="L483" s="132" t="str">
        <f>IFERROR(IFERROR(INDEX(Кат!$A:$A,MATCH($C483,Кат!$I:$I,0)),INDEX(Торг!$A:$A,MATCH($C483,Торг!$I:$I,0))),"")</f>
        <v/>
      </c>
      <c r="M483" s="132" t="str">
        <f>IFERROR(IFERROR(INDEX(Кат!$B:$B,MATCH($C483,Кат!$I:$I,0)),INDEX(Торг!$B:$B,MATCH($C483,Торг!$I:$I,0))),"")</f>
        <v/>
      </c>
      <c r="N483" s="132" t="str">
        <f t="shared" si="7"/>
        <v>BIG GB-320</v>
      </c>
      <c r="O483" s="132" t="str">
        <f>IFERROR(IFERROR(INDEX(Кат!$B:$B,MATCH($N483,Кат!$I:$I,0)),INDEX(Торг!$B:$B,MATCH($N483,Торг!$I:$I,0))),"")</f>
        <v/>
      </c>
    </row>
    <row r="484" spans="1:15">
      <c r="A484" t="s">
        <v>14994</v>
      </c>
      <c r="C484" s="191" t="s">
        <v>4776</v>
      </c>
      <c r="E484" t="s">
        <v>4777</v>
      </c>
      <c r="F484" t="s">
        <v>3892</v>
      </c>
      <c r="G484" t="s">
        <v>399</v>
      </c>
      <c r="H484">
        <v>860</v>
      </c>
      <c r="J484" t="s">
        <v>22634</v>
      </c>
      <c r="K484" s="132" t="str">
        <f>IFERROR(IFERROR(INDEX(Кат!$O:$O,MATCH($C484,Кат!$I:$I,0)),INDEX(Торг!$L:$L,MATCH($C484,Торг!$I:$I,0))),"")</f>
        <v/>
      </c>
      <c r="L484" s="132" t="str">
        <f>IFERROR(IFERROR(INDEX(Кат!$A:$A,MATCH($C484,Кат!$I:$I,0)),INDEX(Торг!$A:$A,MATCH($C484,Торг!$I:$I,0))),"")</f>
        <v/>
      </c>
      <c r="M484" s="132" t="str">
        <f>IFERROR(IFERROR(INDEX(Кат!$B:$B,MATCH($C484,Кат!$I:$I,0)),INDEX(Торг!$B:$B,MATCH($C484,Торг!$I:$I,0))),"")</f>
        <v/>
      </c>
      <c r="N484" s="132" t="str">
        <f t="shared" si="7"/>
        <v>BIG GB-6222</v>
      </c>
      <c r="O484" s="132" t="str">
        <f>IFERROR(IFERROR(INDEX(Кат!$B:$B,MATCH($N484,Кат!$I:$I,0)),INDEX(Торг!$B:$B,MATCH($N484,Торг!$I:$I,0))),"")</f>
        <v/>
      </c>
    </row>
    <row r="485" spans="1:15" outlineLevel="1">
      <c r="A485" t="s">
        <v>28763</v>
      </c>
      <c r="C485" s="191"/>
      <c r="E485" t="s">
        <v>28764</v>
      </c>
      <c r="J485" t="s">
        <v>22634</v>
      </c>
      <c r="K485" s="132" t="str">
        <f>IFERROR(IFERROR(INDEX(Кат!$O:$O,MATCH($C485,Кат!$I:$I,0)),INDEX(Торг!$L:$L,MATCH($C485,Торг!$I:$I,0))),"")</f>
        <v/>
      </c>
      <c r="L485" s="132" t="str">
        <f>IFERROR(IFERROR(INDEX(Кат!$A:$A,MATCH($C485,Кат!$I:$I,0)),INDEX(Торг!$A:$A,MATCH($C485,Торг!$I:$I,0))),"")</f>
        <v/>
      </c>
      <c r="M485" s="132" t="str">
        <f>IFERROR(IFERROR(INDEX(Кат!$B:$B,MATCH($C485,Кат!$I:$I,0)),INDEX(Торг!$B:$B,MATCH($C485,Торг!$I:$I,0))),"")</f>
        <v/>
      </c>
      <c r="N485" s="132" t="str">
        <f t="shared" si="7"/>
        <v xml:space="preserve"> </v>
      </c>
      <c r="O485" s="132" t="str">
        <f>IFERROR(IFERROR(INDEX(Кат!$B:$B,MATCH($N485,Кат!$I:$I,0)),INDEX(Торг!$B:$B,MATCH($N485,Торг!$I:$I,0))),"")</f>
        <v/>
      </c>
    </row>
    <row r="486" spans="1:15" outlineLevel="1">
      <c r="A486" t="s">
        <v>28765</v>
      </c>
      <c r="C486" s="191" t="s">
        <v>28766</v>
      </c>
      <c r="E486" t="s">
        <v>28767</v>
      </c>
      <c r="F486" t="s">
        <v>28768</v>
      </c>
      <c r="G486" t="s">
        <v>399</v>
      </c>
      <c r="H486">
        <v>125</v>
      </c>
      <c r="J486" t="s">
        <v>22634</v>
      </c>
      <c r="K486" s="132" t="str">
        <f>IFERROR(IFERROR(INDEX(Кат!$O:$O,MATCH($C486,Кат!$I:$I,0)),INDEX(Торг!$L:$L,MATCH($C486,Торг!$I:$I,0))),"")</f>
        <v/>
      </c>
      <c r="L486" s="132" t="str">
        <f>IFERROR(IFERROR(INDEX(Кат!$A:$A,MATCH($C486,Кат!$I:$I,0)),INDEX(Торг!$A:$A,MATCH($C486,Торг!$I:$I,0))),"")</f>
        <v/>
      </c>
      <c r="M486" s="132" t="str">
        <f>IFERROR(IFERROR(INDEX(Кат!$B:$B,MATCH($C486,Кат!$I:$I,0)),INDEX(Торг!$B:$B,MATCH($C486,Торг!$I:$I,0))),"")</f>
        <v/>
      </c>
      <c r="N486" s="132" t="str">
        <f t="shared" si="7"/>
        <v>BIGSTARAVTO BSA2112FV</v>
      </c>
      <c r="O486" s="132" t="str">
        <f>IFERROR(IFERROR(INDEX(Кат!$B:$B,MATCH($N486,Кат!$I:$I,0)),INDEX(Торг!$B:$B,MATCH($N486,Торг!$I:$I,0))),"")</f>
        <v/>
      </c>
    </row>
    <row r="487" spans="1:15" outlineLevel="1">
      <c r="A487" t="s">
        <v>23524</v>
      </c>
      <c r="C487" s="191"/>
      <c r="E487" t="s">
        <v>4778</v>
      </c>
      <c r="J487" t="s">
        <v>22634</v>
      </c>
      <c r="K487" s="132" t="str">
        <f>IFERROR(IFERROR(INDEX(Кат!$O:$O,MATCH($C487,Кат!$I:$I,0)),INDEX(Торг!$L:$L,MATCH($C487,Торг!$I:$I,0))),"")</f>
        <v/>
      </c>
      <c r="L487" s="132" t="str">
        <f>IFERROR(IFERROR(INDEX(Кат!$A:$A,MATCH($C487,Кат!$I:$I,0)),INDEX(Торг!$A:$A,MATCH($C487,Торг!$I:$I,0))),"")</f>
        <v/>
      </c>
      <c r="M487" s="132" t="str">
        <f>IFERROR(IFERROR(INDEX(Кат!$B:$B,MATCH($C487,Кат!$I:$I,0)),INDEX(Торг!$B:$B,MATCH($C487,Торг!$I:$I,0))),"")</f>
        <v/>
      </c>
      <c r="N487" s="132" t="str">
        <f t="shared" si="7"/>
        <v xml:space="preserve"> </v>
      </c>
      <c r="O487" s="132" t="str">
        <f>IFERROR(IFERROR(INDEX(Кат!$B:$B,MATCH($N487,Кат!$I:$I,0)),INDEX(Торг!$B:$B,MATCH($N487,Торг!$I:$I,0))),"")</f>
        <v/>
      </c>
    </row>
    <row r="488" spans="1:15" outlineLevel="1">
      <c r="A488" t="s">
        <v>14995</v>
      </c>
      <c r="C488" s="191" t="s">
        <v>4779</v>
      </c>
      <c r="E488" t="s">
        <v>4780</v>
      </c>
      <c r="F488" t="s">
        <v>4778</v>
      </c>
      <c r="G488" t="s">
        <v>375</v>
      </c>
      <c r="H488">
        <v>1100</v>
      </c>
      <c r="J488" t="s">
        <v>22634</v>
      </c>
      <c r="K488" s="132" t="str">
        <f>IFERROR(IFERROR(INDEX(Кат!$O:$O,MATCH($C488,Кат!$I:$I,0)),INDEX(Торг!$L:$L,MATCH($C488,Торг!$I:$I,0))),"")</f>
        <v/>
      </c>
      <c r="L488" s="132" t="str">
        <f>IFERROR(IFERROR(INDEX(Кат!$A:$A,MATCH($C488,Кат!$I:$I,0)),INDEX(Торг!$A:$A,MATCH($C488,Торг!$I:$I,0))),"")</f>
        <v/>
      </c>
      <c r="M488" s="132" t="str">
        <f>IFERROR(IFERROR(INDEX(Кат!$B:$B,MATCH($C488,Кат!$I:$I,0)),INDEX(Торг!$B:$B,MATCH($C488,Торг!$I:$I,0))),"")</f>
        <v/>
      </c>
      <c r="N488" s="132" t="str">
        <f t="shared" si="7"/>
        <v>BLITZ BB0220</v>
      </c>
      <c r="O488" s="132" t="str">
        <f>IFERROR(IFERROR(INDEX(Кат!$B:$B,MATCH($N488,Кат!$I:$I,0)),INDEX(Торг!$B:$B,MATCH($N488,Торг!$I:$I,0))),"")</f>
        <v/>
      </c>
    </row>
    <row r="489" spans="1:15" outlineLevel="1">
      <c r="A489" t="s">
        <v>23212</v>
      </c>
      <c r="C489" s="191" t="s">
        <v>23213</v>
      </c>
      <c r="E489" t="s">
        <v>23214</v>
      </c>
      <c r="F489" t="s">
        <v>4778</v>
      </c>
      <c r="G489" t="s">
        <v>375</v>
      </c>
      <c r="H489">
        <v>1225</v>
      </c>
      <c r="J489" t="s">
        <v>22634</v>
      </c>
      <c r="K489" s="132" t="str">
        <f>IFERROR(IFERROR(INDEX(Кат!$O:$O,MATCH($C489,Кат!$I:$I,0)),INDEX(Торг!$L:$L,MATCH($C489,Торг!$I:$I,0))),"")</f>
        <v/>
      </c>
      <c r="L489" s="132" t="str">
        <f>IFERROR(IFERROR(INDEX(Кат!$A:$A,MATCH($C489,Кат!$I:$I,0)),INDEX(Торг!$A:$A,MATCH($C489,Торг!$I:$I,0))),"")</f>
        <v/>
      </c>
      <c r="M489" s="132" t="str">
        <f>IFERROR(IFERROR(INDEX(Кат!$B:$B,MATCH($C489,Кат!$I:$I,0)),INDEX(Торг!$B:$B,MATCH($C489,Торг!$I:$I,0))),"")</f>
        <v/>
      </c>
      <c r="N489" s="132" t="str">
        <f t="shared" si="7"/>
        <v>BLITZ BB0292</v>
      </c>
      <c r="O489" s="132" t="str">
        <f>IFERROR(IFERROR(INDEX(Кат!$B:$B,MATCH($N489,Кат!$I:$I,0)),INDEX(Торг!$B:$B,MATCH($N489,Торг!$I:$I,0))),"")</f>
        <v/>
      </c>
    </row>
    <row r="490" spans="1:15" outlineLevel="1">
      <c r="A490" t="s">
        <v>23525</v>
      </c>
      <c r="C490" s="191"/>
      <c r="E490" t="s">
        <v>23526</v>
      </c>
      <c r="J490" t="s">
        <v>22634</v>
      </c>
      <c r="K490" s="132" t="str">
        <f>IFERROR(IFERROR(INDEX(Кат!$O:$O,MATCH($C490,Кат!$I:$I,0)),INDEX(Торг!$L:$L,MATCH($C490,Торг!$I:$I,0))),"")</f>
        <v/>
      </c>
      <c r="L490" s="132" t="str">
        <f>IFERROR(IFERROR(INDEX(Кат!$A:$A,MATCH($C490,Кат!$I:$I,0)),INDEX(Торг!$A:$A,MATCH($C490,Торг!$I:$I,0))),"")</f>
        <v/>
      </c>
      <c r="M490" s="132" t="str">
        <f>IFERROR(IFERROR(INDEX(Кат!$B:$B,MATCH($C490,Кат!$I:$I,0)),INDEX(Торг!$B:$B,MATCH($C490,Торг!$I:$I,0))),"")</f>
        <v/>
      </c>
      <c r="N490" s="132" t="str">
        <f t="shared" si="7"/>
        <v xml:space="preserve"> </v>
      </c>
      <c r="O490" s="132" t="str">
        <f>IFERROR(IFERROR(INDEX(Кат!$B:$B,MATCH($N490,Кат!$I:$I,0)),INDEX(Торг!$B:$B,MATCH($N490,Торг!$I:$I,0))),"")</f>
        <v/>
      </c>
    </row>
    <row r="491" spans="1:15" outlineLevel="1">
      <c r="A491" t="s">
        <v>14996</v>
      </c>
      <c r="C491" s="191" t="s">
        <v>13609</v>
      </c>
      <c r="E491" t="s">
        <v>25119</v>
      </c>
      <c r="F491" t="s">
        <v>13610</v>
      </c>
      <c r="G491" t="s">
        <v>399</v>
      </c>
      <c r="H491">
        <v>1100</v>
      </c>
      <c r="J491" t="s">
        <v>22634</v>
      </c>
      <c r="K491" s="132" t="str">
        <f>IFERROR(IFERROR(INDEX(Кат!$O:$O,MATCH($C491,Кат!$I:$I,0)),INDEX(Торг!$L:$L,MATCH($C491,Торг!$I:$I,0))),"")</f>
        <v/>
      </c>
      <c r="L491" s="132" t="str">
        <f>IFERROR(IFERROR(INDEX(Кат!$A:$A,MATCH($C491,Кат!$I:$I,0)),INDEX(Торг!$A:$A,MATCH($C491,Торг!$I:$I,0))),"")</f>
        <v/>
      </c>
      <c r="M491" s="132" t="str">
        <f>IFERROR(IFERROR(INDEX(Кат!$B:$B,MATCH($C491,Кат!$I:$I,0)),INDEX(Торг!$B:$B,MATCH($C491,Торг!$I:$I,0))),"")</f>
        <v/>
      </c>
      <c r="N491" s="132" t="str">
        <f t="shared" si="7"/>
        <v>BLUE PRINT ADN12141</v>
      </c>
      <c r="O491" s="132" t="str">
        <f>IFERROR(IFERROR(INDEX(Кат!$B:$B,MATCH($N491,Кат!$I:$I,0)),INDEX(Торг!$B:$B,MATCH($N491,Торг!$I:$I,0))),"")</f>
        <v/>
      </c>
    </row>
    <row r="492" spans="1:15" outlineLevel="1">
      <c r="A492" t="s">
        <v>23527</v>
      </c>
      <c r="C492" s="191"/>
      <c r="E492" t="s">
        <v>23528</v>
      </c>
      <c r="J492" t="s">
        <v>22634</v>
      </c>
      <c r="K492" s="132" t="str">
        <f>IFERROR(IFERROR(INDEX(Кат!$O:$O,MATCH($C492,Кат!$I:$I,0)),INDEX(Торг!$L:$L,MATCH($C492,Торг!$I:$I,0))),"")</f>
        <v/>
      </c>
      <c r="L492" s="132" t="str">
        <f>IFERROR(IFERROR(INDEX(Кат!$A:$A,MATCH($C492,Кат!$I:$I,0)),INDEX(Торг!$A:$A,MATCH($C492,Торг!$I:$I,0))),"")</f>
        <v/>
      </c>
      <c r="M492" s="132" t="str">
        <f>IFERROR(IFERROR(INDEX(Кат!$B:$B,MATCH($C492,Кат!$I:$I,0)),INDEX(Торг!$B:$B,MATCH($C492,Торг!$I:$I,0))),"")</f>
        <v/>
      </c>
      <c r="N492" s="132" t="str">
        <f t="shared" si="7"/>
        <v xml:space="preserve"> </v>
      </c>
      <c r="O492" s="132" t="str">
        <f>IFERROR(IFERROR(INDEX(Кат!$B:$B,MATCH($N492,Кат!$I:$I,0)),INDEX(Торг!$B:$B,MATCH($N492,Торг!$I:$I,0))),"")</f>
        <v/>
      </c>
    </row>
    <row r="493" spans="1:15">
      <c r="A493" t="s">
        <v>14997</v>
      </c>
      <c r="C493" s="191" t="s">
        <v>4781</v>
      </c>
      <c r="E493" t="s">
        <v>4782</v>
      </c>
      <c r="F493" t="s">
        <v>526</v>
      </c>
      <c r="G493" t="s">
        <v>399</v>
      </c>
      <c r="H493">
        <v>260</v>
      </c>
      <c r="J493" t="s">
        <v>22634</v>
      </c>
      <c r="K493" s="132" t="str">
        <f>IFERROR(IFERROR(INDEX(Кат!$O:$O,MATCH($C493,Кат!$I:$I,0)),INDEX(Торг!$L:$L,MATCH($C493,Торг!$I:$I,0))),"")</f>
        <v/>
      </c>
      <c r="L493" s="132" t="str">
        <f>IFERROR(IFERROR(INDEX(Кат!$A:$A,MATCH($C493,Кат!$I:$I,0)),INDEX(Торг!$A:$A,MATCH($C493,Торг!$I:$I,0))),"")</f>
        <v/>
      </c>
      <c r="M493" s="132" t="str">
        <f>IFERROR(IFERROR(INDEX(Кат!$B:$B,MATCH($C493,Кат!$I:$I,0)),INDEX(Торг!$B:$B,MATCH($C493,Торг!$I:$I,0))),"")</f>
        <v/>
      </c>
      <c r="N493" s="132" t="str">
        <f t="shared" si="7"/>
        <v>PILENGA DT 1968</v>
      </c>
      <c r="O493" s="132" t="str">
        <f>IFERROR(IFERROR(INDEX(Кат!$B:$B,MATCH($N493,Кат!$I:$I,0)),INDEX(Торг!$B:$B,MATCH($N493,Торг!$I:$I,0))),"")</f>
        <v/>
      </c>
    </row>
    <row r="494" spans="1:15" outlineLevel="1">
      <c r="A494" t="s">
        <v>14998</v>
      </c>
      <c r="C494" s="191" t="s">
        <v>4783</v>
      </c>
      <c r="E494" t="s">
        <v>4784</v>
      </c>
      <c r="F494" t="s">
        <v>526</v>
      </c>
      <c r="G494" t="s">
        <v>399</v>
      </c>
      <c r="H494">
        <v>1150</v>
      </c>
      <c r="J494" t="s">
        <v>22634</v>
      </c>
      <c r="K494" s="132" t="str">
        <f>IFERROR(IFERROR(INDEX(Кат!$O:$O,MATCH($C494,Кат!$I:$I,0)),INDEX(Торг!$L:$L,MATCH($C494,Торг!$I:$I,0))),"")</f>
        <v/>
      </c>
      <c r="L494" s="132" t="str">
        <f>IFERROR(IFERROR(INDEX(Кат!$A:$A,MATCH($C494,Кат!$I:$I,0)),INDEX(Торг!$A:$A,MATCH($C494,Торг!$I:$I,0))),"")</f>
        <v/>
      </c>
      <c r="M494" s="132" t="str">
        <f>IFERROR(IFERROR(INDEX(Кат!$B:$B,MATCH($C494,Кат!$I:$I,0)),INDEX(Торг!$B:$B,MATCH($C494,Торг!$I:$I,0))),"")</f>
        <v/>
      </c>
      <c r="N494" s="132" t="str">
        <f t="shared" si="7"/>
        <v>PILENGA EC 5001</v>
      </c>
      <c r="O494" s="132" t="str">
        <f>IFERROR(IFERROR(INDEX(Кат!$B:$B,MATCH($N494,Кат!$I:$I,0)),INDEX(Торг!$B:$B,MATCH($N494,Торг!$I:$I,0))),"")</f>
        <v/>
      </c>
    </row>
    <row r="495" spans="1:15" outlineLevel="1">
      <c r="A495" t="s">
        <v>14999</v>
      </c>
      <c r="C495" s="191" t="s">
        <v>4785</v>
      </c>
      <c r="E495" t="s">
        <v>4786</v>
      </c>
      <c r="F495" t="s">
        <v>526</v>
      </c>
      <c r="G495" t="s">
        <v>375</v>
      </c>
      <c r="H495">
        <v>890</v>
      </c>
      <c r="J495" t="s">
        <v>22634</v>
      </c>
      <c r="K495" s="132" t="str">
        <f>IFERROR(IFERROR(INDEX(Кат!$O:$O,MATCH($C495,Кат!$I:$I,0)),INDEX(Торг!$L:$L,MATCH($C495,Торг!$I:$I,0))),"")</f>
        <v/>
      </c>
      <c r="L495" s="132" t="str">
        <f>IFERROR(IFERROR(INDEX(Кат!$A:$A,MATCH($C495,Кат!$I:$I,0)),INDEX(Торг!$A:$A,MATCH($C495,Торг!$I:$I,0))),"")</f>
        <v/>
      </c>
      <c r="M495" s="132" t="str">
        <f>IFERROR(IFERROR(INDEX(Кат!$B:$B,MATCH($C495,Кат!$I:$I,0)),INDEX(Торг!$B:$B,MATCH($C495,Торг!$I:$I,0))),"")</f>
        <v/>
      </c>
      <c r="N495" s="132" t="str">
        <f t="shared" si="7"/>
        <v>PILENGA FD 8010</v>
      </c>
      <c r="O495" s="132" t="str">
        <f>IFERROR(IFERROR(INDEX(Кат!$B:$B,MATCH($N495,Кат!$I:$I,0)),INDEX(Торг!$B:$B,MATCH($N495,Торг!$I:$I,0))),"")</f>
        <v/>
      </c>
    </row>
    <row r="496" spans="1:15" outlineLevel="1">
      <c r="A496" t="s">
        <v>15000</v>
      </c>
      <c r="C496" s="191" t="s">
        <v>4787</v>
      </c>
      <c r="E496" t="s">
        <v>4788</v>
      </c>
      <c r="F496" t="s">
        <v>526</v>
      </c>
      <c r="G496" t="s">
        <v>399</v>
      </c>
      <c r="H496">
        <v>20980</v>
      </c>
      <c r="J496" t="s">
        <v>22634</v>
      </c>
      <c r="K496" s="132" t="str">
        <f>IFERROR(IFERROR(INDEX(Кат!$O:$O,MATCH($C496,Кат!$I:$I,0)),INDEX(Торг!$L:$L,MATCH($C496,Торг!$I:$I,0))),"")</f>
        <v/>
      </c>
      <c r="L496" s="132" t="str">
        <f>IFERROR(IFERROR(INDEX(Кат!$A:$A,MATCH($C496,Кат!$I:$I,0)),INDEX(Торг!$A:$A,MATCH($C496,Торг!$I:$I,0))),"")</f>
        <v/>
      </c>
      <c r="M496" s="132" t="str">
        <f>IFERROR(IFERROR(INDEX(Кат!$B:$B,MATCH($C496,Кат!$I:$I,0)),INDEX(Торг!$B:$B,MATCH($C496,Торг!$I:$I,0))),"")</f>
        <v/>
      </c>
      <c r="N496" s="132" t="str">
        <f t="shared" si="7"/>
        <v>PILENGA SR 9099</v>
      </c>
      <c r="O496" s="132" t="str">
        <f>IFERROR(IFERROR(INDEX(Кат!$B:$B,MATCH($N496,Кат!$I:$I,0)),INDEX(Торг!$B:$B,MATCH($N496,Торг!$I:$I,0))),"")</f>
        <v/>
      </c>
    </row>
    <row r="497" spans="1:15" outlineLevel="1">
      <c r="A497" t="s">
        <v>15001</v>
      </c>
      <c r="C497" s="191" t="s">
        <v>524</v>
      </c>
      <c r="E497" t="s">
        <v>525</v>
      </c>
      <c r="F497" t="s">
        <v>526</v>
      </c>
      <c r="G497" t="s">
        <v>399</v>
      </c>
      <c r="H497">
        <v>430</v>
      </c>
      <c r="J497" t="s">
        <v>22634</v>
      </c>
      <c r="K497" s="132" t="str">
        <f>IFERROR(IFERROR(INDEX(Кат!$O:$O,MATCH($C497,Кат!$I:$I,0)),INDEX(Торг!$L:$L,MATCH($C497,Торг!$I:$I,0))),"")</f>
        <v/>
      </c>
      <c r="L497" s="132" t="str">
        <f>IFERROR(IFERROR(INDEX(Кат!$A:$A,MATCH($C497,Кат!$I:$I,0)),INDEX(Торг!$A:$A,MATCH($C497,Торг!$I:$I,0))),"")</f>
        <v/>
      </c>
      <c r="M497" s="132" t="str">
        <f>IFERROR(IFERROR(INDEX(Кат!$B:$B,MATCH($C497,Кат!$I:$I,0)),INDEX(Торг!$B:$B,MATCH($C497,Торг!$I:$I,0))),"")</f>
        <v/>
      </c>
      <c r="N497" s="132" t="str">
        <f t="shared" si="7"/>
        <v>PILENGA TR 2450</v>
      </c>
      <c r="O497" s="132" t="str">
        <f>IFERROR(IFERROR(INDEX(Кат!$B:$B,MATCH($N497,Кат!$I:$I,0)),INDEX(Торг!$B:$B,MATCH($N497,Торг!$I:$I,0))),"")</f>
        <v/>
      </c>
    </row>
    <row r="498" spans="1:15" outlineLevel="1">
      <c r="A498" t="s">
        <v>15002</v>
      </c>
      <c r="C498" s="191" t="s">
        <v>4789</v>
      </c>
      <c r="E498" t="s">
        <v>4790</v>
      </c>
      <c r="F498" t="s">
        <v>526</v>
      </c>
      <c r="G498" t="s">
        <v>399</v>
      </c>
      <c r="H498">
        <v>5370</v>
      </c>
      <c r="J498" t="s">
        <v>22634</v>
      </c>
      <c r="K498" s="132" t="str">
        <f>IFERROR(IFERROR(INDEX(Кат!$O:$O,MATCH($C498,Кат!$I:$I,0)),INDEX(Торг!$L:$L,MATCH($C498,Торг!$I:$I,0))),"")</f>
        <v/>
      </c>
      <c r="L498" s="132" t="str">
        <f>IFERROR(IFERROR(INDEX(Кат!$A:$A,MATCH($C498,Кат!$I:$I,0)),INDEX(Торг!$A:$A,MATCH($C498,Торг!$I:$I,0))),"")</f>
        <v/>
      </c>
      <c r="M498" s="132" t="str">
        <f>IFERROR(IFERROR(INDEX(Кат!$B:$B,MATCH($C498,Кат!$I:$I,0)),INDEX(Торг!$B:$B,MATCH($C498,Торг!$I:$I,0))),"")</f>
        <v/>
      </c>
      <c r="N498" s="132" t="str">
        <f t="shared" si="7"/>
        <v>PILENGA BD 5330</v>
      </c>
      <c r="O498" s="132" t="str">
        <f>IFERROR(IFERROR(INDEX(Кат!$B:$B,MATCH($N498,Кат!$I:$I,0)),INDEX(Торг!$B:$B,MATCH($N498,Торг!$I:$I,0))),"")</f>
        <v/>
      </c>
    </row>
    <row r="499" spans="1:15" outlineLevel="1">
      <c r="A499" t="s">
        <v>15003</v>
      </c>
      <c r="C499" s="191" t="s">
        <v>4791</v>
      </c>
      <c r="E499" t="s">
        <v>4792</v>
      </c>
      <c r="F499" t="s">
        <v>526</v>
      </c>
      <c r="G499" t="s">
        <v>375</v>
      </c>
      <c r="H499">
        <v>3160</v>
      </c>
      <c r="J499" t="s">
        <v>22634</v>
      </c>
      <c r="K499" s="132" t="str">
        <f>IFERROR(IFERROR(INDEX(Кат!$O:$O,MATCH($C499,Кат!$I:$I,0)),INDEX(Торг!$L:$L,MATCH($C499,Торг!$I:$I,0))),"")</f>
        <v/>
      </c>
      <c r="L499" s="132" t="str">
        <f>IFERROR(IFERROR(INDEX(Кат!$A:$A,MATCH($C499,Кат!$I:$I,0)),INDEX(Торг!$A:$A,MATCH($C499,Торг!$I:$I,0))),"")</f>
        <v/>
      </c>
      <c r="M499" s="132" t="str">
        <f>IFERROR(IFERROR(INDEX(Кат!$B:$B,MATCH($C499,Кат!$I:$I,0)),INDEX(Торг!$B:$B,MATCH($C499,Торг!$I:$I,0))),"")</f>
        <v/>
      </c>
      <c r="N499" s="132" t="str">
        <f t="shared" si="7"/>
        <v>PILENGA BD V 741</v>
      </c>
      <c r="O499" s="132" t="str">
        <f>IFERROR(IFERROR(INDEX(Кат!$B:$B,MATCH($N499,Кат!$I:$I,0)),INDEX(Торг!$B:$B,MATCH($N499,Торг!$I:$I,0))),"")</f>
        <v/>
      </c>
    </row>
    <row r="500" spans="1:15" outlineLevel="1">
      <c r="A500" t="s">
        <v>30433</v>
      </c>
      <c r="C500" s="191" t="s">
        <v>30434</v>
      </c>
      <c r="E500" t="s">
        <v>30435</v>
      </c>
      <c r="F500" t="s">
        <v>526</v>
      </c>
      <c r="G500" t="s">
        <v>399</v>
      </c>
      <c r="H500">
        <v>700</v>
      </c>
      <c r="J500" t="s">
        <v>22634</v>
      </c>
      <c r="K500" s="132" t="str">
        <f>IFERROR(IFERROR(INDEX(Кат!$O:$O,MATCH($C500,Кат!$I:$I,0)),INDEX(Торг!$L:$L,MATCH($C500,Торг!$I:$I,0))),"")</f>
        <v/>
      </c>
      <c r="L500" s="132" t="str">
        <f>IFERROR(IFERROR(INDEX(Кат!$A:$A,MATCH($C500,Кат!$I:$I,0)),INDEX(Торг!$A:$A,MATCH($C500,Торг!$I:$I,0))),"")</f>
        <v/>
      </c>
      <c r="M500" s="132" t="str">
        <f>IFERROR(IFERROR(INDEX(Кат!$B:$B,MATCH($C500,Кат!$I:$I,0)),INDEX(Торг!$B:$B,MATCH($C500,Торг!$I:$I,0))),"")</f>
        <v/>
      </c>
      <c r="N500" s="132" t="str">
        <f t="shared" si="7"/>
        <v>PILENGA SH-B 8011</v>
      </c>
      <c r="O500" s="132" t="str">
        <f>IFERROR(IFERROR(INDEX(Кат!$B:$B,MATCH($N500,Кат!$I:$I,0)),INDEX(Торг!$B:$B,MATCH($N500,Торг!$I:$I,0))),"")</f>
        <v/>
      </c>
    </row>
    <row r="501" spans="1:15" outlineLevel="1">
      <c r="A501" t="s">
        <v>22888</v>
      </c>
      <c r="C501" s="191" t="s">
        <v>22889</v>
      </c>
      <c r="E501" t="s">
        <v>22890</v>
      </c>
      <c r="F501" t="s">
        <v>526</v>
      </c>
      <c r="G501" t="s">
        <v>399</v>
      </c>
      <c r="H501">
        <v>720</v>
      </c>
      <c r="J501" t="s">
        <v>22634</v>
      </c>
      <c r="K501" s="132" t="str">
        <f>IFERROR(IFERROR(INDEX(Кат!$O:$O,MATCH($C501,Кат!$I:$I,0)),INDEX(Торг!$L:$L,MATCH($C501,Торг!$I:$I,0))),"")</f>
        <v/>
      </c>
      <c r="L501" s="132" t="str">
        <f>IFERROR(IFERROR(INDEX(Кат!$A:$A,MATCH($C501,Кат!$I:$I,0)),INDEX(Торг!$A:$A,MATCH($C501,Торг!$I:$I,0))),"")</f>
        <v/>
      </c>
      <c r="M501" s="132" t="str">
        <f>IFERROR(IFERROR(INDEX(Кат!$B:$B,MATCH($C501,Кат!$I:$I,0)),INDEX(Торг!$B:$B,MATCH($C501,Торг!$I:$I,0))),"")</f>
        <v/>
      </c>
      <c r="N501" s="132" t="str">
        <f t="shared" si="7"/>
        <v>PILENGA SH-B 8012</v>
      </c>
      <c r="O501" s="132" t="str">
        <f>IFERROR(IFERROR(INDEX(Кат!$B:$B,MATCH($N501,Кат!$I:$I,0)),INDEX(Торг!$B:$B,MATCH($N501,Торг!$I:$I,0))),"")</f>
        <v/>
      </c>
    </row>
    <row r="502" spans="1:15" outlineLevel="1">
      <c r="A502" t="s">
        <v>15004</v>
      </c>
      <c r="C502" s="191" t="s">
        <v>4793</v>
      </c>
      <c r="E502" t="s">
        <v>4794</v>
      </c>
      <c r="G502" t="s">
        <v>399</v>
      </c>
      <c r="H502">
        <v>330</v>
      </c>
      <c r="J502" t="s">
        <v>22634</v>
      </c>
      <c r="K502" s="132" t="str">
        <f>IFERROR(IFERROR(INDEX(Кат!$O:$O,MATCH($C502,Кат!$I:$I,0)),INDEX(Торг!$L:$L,MATCH($C502,Торг!$I:$I,0))),"")</f>
        <v/>
      </c>
      <c r="L502" s="132" t="str">
        <f>IFERROR(IFERROR(INDEX(Кат!$A:$A,MATCH($C502,Кат!$I:$I,0)),INDEX(Торг!$A:$A,MATCH($C502,Торг!$I:$I,0))),"")</f>
        <v/>
      </c>
      <c r="M502" s="132" t="str">
        <f>IFERROR(IFERROR(INDEX(Кат!$B:$B,MATCH($C502,Кат!$I:$I,0)),INDEX(Торг!$B:$B,MATCH($C502,Торг!$I:$I,0))),"")</f>
        <v/>
      </c>
      <c r="N502" s="132" t="str">
        <f t="shared" si="7"/>
        <v xml:space="preserve"> FA 2238-NO</v>
      </c>
      <c r="O502" s="132" t="str">
        <f>IFERROR(IFERROR(INDEX(Кат!$B:$B,MATCH($N502,Кат!$I:$I,0)),INDEX(Торг!$B:$B,MATCH($N502,Торг!$I:$I,0))),"")</f>
        <v/>
      </c>
    </row>
    <row r="503" spans="1:15" outlineLevel="1">
      <c r="A503" t="s">
        <v>15005</v>
      </c>
      <c r="C503" s="191" t="s">
        <v>4795</v>
      </c>
      <c r="E503" t="s">
        <v>4796</v>
      </c>
      <c r="F503" t="s">
        <v>1675</v>
      </c>
      <c r="G503" t="s">
        <v>399</v>
      </c>
      <c r="H503">
        <v>280</v>
      </c>
      <c r="J503" t="s">
        <v>22634</v>
      </c>
      <c r="K503" s="132" t="str">
        <f>IFERROR(IFERROR(INDEX(Кат!$O:$O,MATCH($C503,Кат!$I:$I,0)),INDEX(Торг!$L:$L,MATCH($C503,Торг!$I:$I,0))),"")</f>
        <v/>
      </c>
      <c r="L503" s="132" t="str">
        <f>IFERROR(IFERROR(INDEX(Кат!$A:$A,MATCH($C503,Кат!$I:$I,0)),INDEX(Торг!$A:$A,MATCH($C503,Торг!$I:$I,0))),"")</f>
        <v/>
      </c>
      <c r="M503" s="132" t="str">
        <f>IFERROR(IFERROR(INDEX(Кат!$B:$B,MATCH($C503,Кат!$I:$I,0)),INDEX(Торг!$B:$B,MATCH($C503,Торг!$I:$I,0))),"")</f>
        <v/>
      </c>
      <c r="N503" s="132" t="str">
        <f t="shared" si="7"/>
        <v>HOFER FA 3174</v>
      </c>
      <c r="O503" s="132" t="str">
        <f>IFERROR(IFERROR(INDEX(Кат!$B:$B,MATCH($N503,Кат!$I:$I,0)),INDEX(Торг!$B:$B,MATCH($N503,Торг!$I:$I,0))),"")</f>
        <v/>
      </c>
    </row>
    <row r="504" spans="1:15" outlineLevel="1">
      <c r="A504" t="s">
        <v>25224</v>
      </c>
      <c r="C504" s="191" t="s">
        <v>25225</v>
      </c>
      <c r="E504" t="s">
        <v>25226</v>
      </c>
      <c r="F504" t="s">
        <v>526</v>
      </c>
      <c r="G504" t="s">
        <v>399</v>
      </c>
      <c r="H504">
        <v>310</v>
      </c>
      <c r="J504" t="s">
        <v>22634</v>
      </c>
      <c r="K504" s="132" t="str">
        <f>IFERROR(IFERROR(INDEX(Кат!$O:$O,MATCH($C504,Кат!$I:$I,0)),INDEX(Торг!$L:$L,MATCH($C504,Торг!$I:$I,0))),"")</f>
        <v/>
      </c>
      <c r="L504" s="132" t="str">
        <f>IFERROR(IFERROR(INDEX(Кат!$A:$A,MATCH($C504,Кат!$I:$I,0)),INDEX(Торг!$A:$A,MATCH($C504,Торг!$I:$I,0))),"")</f>
        <v/>
      </c>
      <c r="M504" s="132" t="str">
        <f>IFERROR(IFERROR(INDEX(Кат!$B:$B,MATCH($C504,Кат!$I:$I,0)),INDEX(Торг!$B:$B,MATCH($C504,Торг!$I:$I,0))),"")</f>
        <v/>
      </c>
      <c r="N504" s="132" t="str">
        <f t="shared" si="7"/>
        <v>PILENGA FA 3170</v>
      </c>
      <c r="O504" s="132" t="str">
        <f>IFERROR(IFERROR(INDEX(Кат!$B:$B,MATCH($N504,Кат!$I:$I,0)),INDEX(Торг!$B:$B,MATCH($N504,Торг!$I:$I,0))),"")</f>
        <v/>
      </c>
    </row>
    <row r="505" spans="1:15">
      <c r="A505" t="s">
        <v>15006</v>
      </c>
      <c r="C505" s="191" t="s">
        <v>4797</v>
      </c>
      <c r="E505" t="s">
        <v>4798</v>
      </c>
      <c r="F505" t="s">
        <v>526</v>
      </c>
      <c r="G505" t="s">
        <v>399</v>
      </c>
      <c r="H505">
        <v>460</v>
      </c>
      <c r="J505" t="s">
        <v>22634</v>
      </c>
      <c r="K505" s="132" t="str">
        <f>IFERROR(IFERROR(INDEX(Кат!$O:$O,MATCH($C505,Кат!$I:$I,0)),INDEX(Торг!$L:$L,MATCH($C505,Торг!$I:$I,0))),"")</f>
        <v/>
      </c>
      <c r="L505" s="132" t="str">
        <f>IFERROR(IFERROR(INDEX(Кат!$A:$A,MATCH($C505,Кат!$I:$I,0)),INDEX(Торг!$A:$A,MATCH($C505,Торг!$I:$I,0))),"")</f>
        <v/>
      </c>
      <c r="M505" s="132" t="str">
        <f>IFERROR(IFERROR(INDEX(Кат!$B:$B,MATCH($C505,Кат!$I:$I,0)),INDEX(Торг!$B:$B,MATCH($C505,Торг!$I:$I,0))),"")</f>
        <v/>
      </c>
      <c r="N505" s="132" t="str">
        <f t="shared" si="7"/>
        <v>PILENGA FA 2265</v>
      </c>
      <c r="O505" s="132" t="str">
        <f>IFERROR(IFERROR(INDEX(Кат!$B:$B,MATCH($N505,Кат!$I:$I,0)),INDEX(Торг!$B:$B,MATCH($N505,Торг!$I:$I,0))),"")</f>
        <v/>
      </c>
    </row>
    <row r="506" spans="1:15" outlineLevel="1">
      <c r="A506" t="s">
        <v>15007</v>
      </c>
      <c r="C506" s="191" t="s">
        <v>4799</v>
      </c>
      <c r="E506" t="s">
        <v>4800</v>
      </c>
      <c r="F506" t="s">
        <v>526</v>
      </c>
      <c r="G506" t="s">
        <v>399</v>
      </c>
      <c r="H506">
        <v>250</v>
      </c>
      <c r="J506" t="s">
        <v>22634</v>
      </c>
      <c r="K506" s="132" t="str">
        <f>IFERROR(IFERROR(INDEX(Кат!$O:$O,MATCH($C506,Кат!$I:$I,0)),INDEX(Торг!$L:$L,MATCH($C506,Торг!$I:$I,0))),"")</f>
        <v/>
      </c>
      <c r="L506" s="132" t="str">
        <f>IFERROR(IFERROR(INDEX(Кат!$A:$A,MATCH($C506,Кат!$I:$I,0)),INDEX(Торг!$A:$A,MATCH($C506,Торг!$I:$I,0))),"")</f>
        <v/>
      </c>
      <c r="M506" s="132" t="str">
        <f>IFERROR(IFERROR(INDEX(Кат!$B:$B,MATCH($C506,Кат!$I:$I,0)),INDEX(Торг!$B:$B,MATCH($C506,Торг!$I:$I,0))),"")</f>
        <v/>
      </c>
      <c r="N506" s="132" t="str">
        <f t="shared" si="7"/>
        <v>PILENGA FA 2180-NO</v>
      </c>
      <c r="O506" s="132" t="str">
        <f>IFERROR(IFERROR(INDEX(Кат!$B:$B,MATCH($N506,Кат!$I:$I,0)),INDEX(Торг!$B:$B,MATCH($N506,Торг!$I:$I,0))),"")</f>
        <v/>
      </c>
    </row>
    <row r="507" spans="1:15" outlineLevel="2">
      <c r="A507" t="s">
        <v>15008</v>
      </c>
      <c r="C507" s="191" t="s">
        <v>4801</v>
      </c>
      <c r="E507" t="s">
        <v>4802</v>
      </c>
      <c r="F507" t="s">
        <v>526</v>
      </c>
      <c r="G507" t="s">
        <v>399</v>
      </c>
      <c r="H507">
        <v>310</v>
      </c>
      <c r="J507" t="s">
        <v>22634</v>
      </c>
      <c r="K507" s="132" t="str">
        <f>IFERROR(IFERROR(INDEX(Кат!$O:$O,MATCH($C507,Кат!$I:$I,0)),INDEX(Торг!$L:$L,MATCH($C507,Торг!$I:$I,0))),"")</f>
        <v/>
      </c>
      <c r="L507" s="132" t="str">
        <f>IFERROR(IFERROR(INDEX(Кат!$A:$A,MATCH($C507,Кат!$I:$I,0)),INDEX(Торг!$A:$A,MATCH($C507,Торг!$I:$I,0))),"")</f>
        <v/>
      </c>
      <c r="M507" s="132" t="str">
        <f>IFERROR(IFERROR(INDEX(Кат!$B:$B,MATCH($C507,Кат!$I:$I,0)),INDEX(Торг!$B:$B,MATCH($C507,Торг!$I:$I,0))),"")</f>
        <v/>
      </c>
      <c r="N507" s="132" t="str">
        <f t="shared" si="7"/>
        <v>PILENGA FA 2180</v>
      </c>
      <c r="O507" s="132" t="str">
        <f>IFERROR(IFERROR(INDEX(Кат!$B:$B,MATCH($N507,Кат!$I:$I,0)),INDEX(Торг!$B:$B,MATCH($N507,Торг!$I:$I,0))),"")</f>
        <v/>
      </c>
    </row>
    <row r="508" spans="1:15" outlineLevel="2">
      <c r="A508" t="s">
        <v>15009</v>
      </c>
      <c r="C508" s="191" t="s">
        <v>4803</v>
      </c>
      <c r="E508" t="s">
        <v>4804</v>
      </c>
      <c r="F508" t="s">
        <v>526</v>
      </c>
      <c r="G508" t="s">
        <v>399</v>
      </c>
      <c r="H508">
        <v>230</v>
      </c>
      <c r="J508" t="s">
        <v>22634</v>
      </c>
      <c r="K508" s="132" t="str">
        <f>IFERROR(IFERROR(INDEX(Кат!$O:$O,MATCH($C508,Кат!$I:$I,0)),INDEX(Торг!$L:$L,MATCH($C508,Торг!$I:$I,0))),"")</f>
        <v/>
      </c>
      <c r="L508" s="132" t="str">
        <f>IFERROR(IFERROR(INDEX(Кат!$A:$A,MATCH($C508,Кат!$I:$I,0)),INDEX(Торг!$A:$A,MATCH($C508,Торг!$I:$I,0))),"")</f>
        <v/>
      </c>
      <c r="M508" s="132" t="str">
        <f>IFERROR(IFERROR(INDEX(Кат!$B:$B,MATCH($C508,Кат!$I:$I,0)),INDEX(Торг!$B:$B,MATCH($C508,Торг!$I:$I,0))),"")</f>
        <v/>
      </c>
      <c r="N508" s="132" t="str">
        <f t="shared" si="7"/>
        <v>PILENGA FA 4007</v>
      </c>
      <c r="O508" s="132" t="str">
        <f>IFERROR(IFERROR(INDEX(Кат!$B:$B,MATCH($N508,Кат!$I:$I,0)),INDEX(Торг!$B:$B,MATCH($N508,Торг!$I:$I,0))),"")</f>
        <v/>
      </c>
    </row>
    <row r="509" spans="1:15" outlineLevel="2">
      <c r="A509" t="s">
        <v>15010</v>
      </c>
      <c r="C509" s="191" t="s">
        <v>4805</v>
      </c>
      <c r="E509" t="s">
        <v>4806</v>
      </c>
      <c r="F509" t="s">
        <v>526</v>
      </c>
      <c r="G509" t="s">
        <v>399</v>
      </c>
      <c r="H509">
        <v>180</v>
      </c>
      <c r="J509" t="s">
        <v>22634</v>
      </c>
      <c r="K509" s="132" t="str">
        <f>IFERROR(IFERROR(INDEX(Кат!$O:$O,MATCH($C509,Кат!$I:$I,0)),INDEX(Торг!$L:$L,MATCH($C509,Торг!$I:$I,0))),"")</f>
        <v/>
      </c>
      <c r="L509" s="132" t="str">
        <f>IFERROR(IFERROR(INDEX(Кат!$A:$A,MATCH($C509,Кат!$I:$I,0)),INDEX(Торг!$A:$A,MATCH($C509,Торг!$I:$I,0))),"")</f>
        <v/>
      </c>
      <c r="M509" s="132" t="str">
        <f>IFERROR(IFERROR(INDEX(Кат!$B:$B,MATCH($C509,Кат!$I:$I,0)),INDEX(Торг!$B:$B,MATCH($C509,Торг!$I:$I,0))),"")</f>
        <v/>
      </c>
      <c r="N509" s="132" t="str">
        <f t="shared" si="7"/>
        <v>PILENGA FA 0443</v>
      </c>
      <c r="O509" s="132" t="str">
        <f>IFERROR(IFERROR(INDEX(Кат!$B:$B,MATCH($N509,Кат!$I:$I,0)),INDEX(Торг!$B:$B,MATCH($N509,Торг!$I:$I,0))),"")</f>
        <v/>
      </c>
    </row>
    <row r="510" spans="1:15" outlineLevel="2">
      <c r="A510" t="s">
        <v>15011</v>
      </c>
      <c r="C510" s="191" t="s">
        <v>14544</v>
      </c>
      <c r="E510" t="s">
        <v>14545</v>
      </c>
      <c r="F510" t="s">
        <v>526</v>
      </c>
      <c r="G510" t="s">
        <v>399</v>
      </c>
      <c r="H510">
        <v>1420</v>
      </c>
      <c r="J510" t="s">
        <v>22634</v>
      </c>
      <c r="K510" s="132" t="str">
        <f>IFERROR(IFERROR(INDEX(Кат!$O:$O,MATCH($C510,Кат!$I:$I,0)),INDEX(Торг!$L:$L,MATCH($C510,Торг!$I:$I,0))),"")</f>
        <v/>
      </c>
      <c r="L510" s="132" t="str">
        <f>IFERROR(IFERROR(INDEX(Кат!$A:$A,MATCH($C510,Кат!$I:$I,0)),INDEX(Торг!$A:$A,MATCH($C510,Торг!$I:$I,0))),"")</f>
        <v/>
      </c>
      <c r="M510" s="132" t="str">
        <f>IFERROR(IFERROR(INDEX(Кат!$B:$B,MATCH($C510,Кат!$I:$I,0)),INDEX(Торг!$B:$B,MATCH($C510,Торг!$I:$I,0))),"")</f>
        <v/>
      </c>
      <c r="N510" s="132" t="str">
        <f t="shared" si="7"/>
        <v>PILENGA CV 2001</v>
      </c>
      <c r="O510" s="132" t="str">
        <f>IFERROR(IFERROR(INDEX(Кат!$B:$B,MATCH($N510,Кат!$I:$I,0)),INDEX(Торг!$B:$B,MATCH($N510,Торг!$I:$I,0))),"")</f>
        <v/>
      </c>
    </row>
    <row r="511" spans="1:15" outlineLevel="2">
      <c r="A511" t="s">
        <v>15012</v>
      </c>
      <c r="C511" s="191" t="s">
        <v>4807</v>
      </c>
      <c r="E511" t="s">
        <v>4808</v>
      </c>
      <c r="F511" t="s">
        <v>526</v>
      </c>
      <c r="G511" t="s">
        <v>399</v>
      </c>
      <c r="H511">
        <v>2200</v>
      </c>
      <c r="J511" t="s">
        <v>22634</v>
      </c>
      <c r="K511" s="132" t="str">
        <f>IFERROR(IFERROR(INDEX(Кат!$O:$O,MATCH($C511,Кат!$I:$I,0)),INDEX(Торг!$L:$L,MATCH($C511,Торг!$I:$I,0))),"")</f>
        <v/>
      </c>
      <c r="L511" s="132" t="str">
        <f>IFERROR(IFERROR(INDEX(Кат!$A:$A,MATCH($C511,Кат!$I:$I,0)),INDEX(Торг!$A:$A,MATCH($C511,Торг!$I:$I,0))),"")</f>
        <v/>
      </c>
      <c r="M511" s="132" t="str">
        <f>IFERROR(IFERROR(INDEX(Кат!$B:$B,MATCH($C511,Кат!$I:$I,0)),INDEX(Торг!$B:$B,MATCH($C511,Торг!$I:$I,0))),"")</f>
        <v/>
      </c>
      <c r="N511" s="132" t="str">
        <f t="shared" si="7"/>
        <v>PILENGA CV 2029</v>
      </c>
      <c r="O511" s="132" t="str">
        <f>IFERROR(IFERROR(INDEX(Кат!$B:$B,MATCH($N511,Кат!$I:$I,0)),INDEX(Торг!$B:$B,MATCH($N511,Торг!$I:$I,0))),"")</f>
        <v/>
      </c>
    </row>
    <row r="512" spans="1:15" outlineLevel="2">
      <c r="A512" t="s">
        <v>15013</v>
      </c>
      <c r="C512" s="191" t="s">
        <v>4809</v>
      </c>
      <c r="E512" t="s">
        <v>4810</v>
      </c>
      <c r="F512" t="s">
        <v>526</v>
      </c>
      <c r="G512" t="s">
        <v>399</v>
      </c>
      <c r="H512">
        <v>1080</v>
      </c>
      <c r="J512" t="s">
        <v>22634</v>
      </c>
      <c r="K512" s="132" t="str">
        <f>IFERROR(IFERROR(INDEX(Кат!$O:$O,MATCH($C512,Кат!$I:$I,0)),INDEX(Торг!$L:$L,MATCH($C512,Торг!$I:$I,0))),"")</f>
        <v/>
      </c>
      <c r="L512" s="132" t="str">
        <f>IFERROR(IFERROR(INDEX(Кат!$A:$A,MATCH($C512,Кат!$I:$I,0)),INDEX(Торг!$A:$A,MATCH($C512,Торг!$I:$I,0))),"")</f>
        <v/>
      </c>
      <c r="M512" s="132" t="str">
        <f>IFERROR(IFERROR(INDEX(Кат!$B:$B,MATCH($C512,Кат!$I:$I,0)),INDEX(Торг!$B:$B,MATCH($C512,Торг!$I:$I,0))),"")</f>
        <v/>
      </c>
      <c r="N512" s="132" t="str">
        <f t="shared" si="7"/>
        <v>PILENGA CV 1001</v>
      </c>
      <c r="O512" s="132" t="str">
        <f>IFERROR(IFERROR(INDEX(Кат!$B:$B,MATCH($N512,Кат!$I:$I,0)),INDEX(Торг!$B:$B,MATCH($N512,Торг!$I:$I,0))),"")</f>
        <v/>
      </c>
    </row>
    <row r="513" spans="1:15" outlineLevel="2">
      <c r="A513" t="s">
        <v>15014</v>
      </c>
      <c r="C513" s="191" t="s">
        <v>4811</v>
      </c>
      <c r="E513" t="s">
        <v>4812</v>
      </c>
      <c r="F513" t="s">
        <v>526</v>
      </c>
      <c r="G513" t="s">
        <v>399</v>
      </c>
      <c r="H513">
        <v>2060</v>
      </c>
      <c r="J513" t="s">
        <v>22634</v>
      </c>
      <c r="K513" s="132" t="str">
        <f>IFERROR(IFERROR(INDEX(Кат!$O:$O,MATCH($C513,Кат!$I:$I,0)),INDEX(Торг!$L:$L,MATCH($C513,Торг!$I:$I,0))),"")</f>
        <v/>
      </c>
      <c r="L513" s="132" t="str">
        <f>IFERROR(IFERROR(INDEX(Кат!$A:$A,MATCH($C513,Кат!$I:$I,0)),INDEX(Торг!$A:$A,MATCH($C513,Торг!$I:$I,0))),"")</f>
        <v/>
      </c>
      <c r="M513" s="132" t="str">
        <f>IFERROR(IFERROR(INDEX(Кат!$B:$B,MATCH($C513,Кат!$I:$I,0)),INDEX(Торг!$B:$B,MATCH($C513,Торг!$I:$I,0))),"")</f>
        <v/>
      </c>
      <c r="N513" s="132" t="str">
        <f t="shared" si="7"/>
        <v>PILENGA CV 2028</v>
      </c>
      <c r="O513" s="132" t="str">
        <f>IFERROR(IFERROR(INDEX(Кат!$B:$B,MATCH($N513,Кат!$I:$I,0)),INDEX(Торг!$B:$B,MATCH($N513,Торг!$I:$I,0))),"")</f>
        <v/>
      </c>
    </row>
    <row r="514" spans="1:15" outlineLevel="2">
      <c r="A514" t="s">
        <v>15015</v>
      </c>
      <c r="C514" s="191" t="s">
        <v>14546</v>
      </c>
      <c r="E514" t="s">
        <v>14547</v>
      </c>
      <c r="F514" t="s">
        <v>526</v>
      </c>
      <c r="G514" t="s">
        <v>399</v>
      </c>
      <c r="H514">
        <v>1130</v>
      </c>
      <c r="J514" t="s">
        <v>22634</v>
      </c>
      <c r="K514" s="132" t="str">
        <f>IFERROR(IFERROR(INDEX(Кат!$O:$O,MATCH($C514,Кат!$I:$I,0)),INDEX(Торг!$L:$L,MATCH($C514,Торг!$I:$I,0))),"")</f>
        <v/>
      </c>
      <c r="L514" s="132" t="str">
        <f>IFERROR(IFERROR(INDEX(Кат!$A:$A,MATCH($C514,Кат!$I:$I,0)),INDEX(Торг!$A:$A,MATCH($C514,Торг!$I:$I,0))),"")</f>
        <v/>
      </c>
      <c r="M514" s="132" t="str">
        <f>IFERROR(IFERROR(INDEX(Кат!$B:$B,MATCH($C514,Кат!$I:$I,0)),INDEX(Торг!$B:$B,MATCH($C514,Торг!$I:$I,0))),"")</f>
        <v/>
      </c>
      <c r="N514" s="132" t="str">
        <f t="shared" si="7"/>
        <v>PILENGA CV 1070</v>
      </c>
      <c r="O514" s="132" t="str">
        <f>IFERROR(IFERROR(INDEX(Кат!$B:$B,MATCH($N514,Кат!$I:$I,0)),INDEX(Торг!$B:$B,MATCH($N514,Торг!$I:$I,0))),"")</f>
        <v/>
      </c>
    </row>
    <row r="515" spans="1:15" outlineLevel="2">
      <c r="A515" t="s">
        <v>15016</v>
      </c>
      <c r="C515" s="191" t="s">
        <v>4813</v>
      </c>
      <c r="E515" t="s">
        <v>4814</v>
      </c>
      <c r="F515" t="s">
        <v>526</v>
      </c>
      <c r="G515" t="s">
        <v>399</v>
      </c>
      <c r="H515">
        <v>300</v>
      </c>
      <c r="J515" t="s">
        <v>22634</v>
      </c>
      <c r="K515" s="132" t="str">
        <f>IFERROR(IFERROR(INDEX(Кат!$O:$O,MATCH($C515,Кат!$I:$I,0)),INDEX(Торг!$L:$L,MATCH($C515,Торг!$I:$I,0))),"")</f>
        <v/>
      </c>
      <c r="L515" s="132" t="str">
        <f>IFERROR(IFERROR(INDEX(Кат!$A:$A,MATCH($C515,Кат!$I:$I,0)),INDEX(Торг!$A:$A,MATCH($C515,Торг!$I:$I,0))),"")</f>
        <v/>
      </c>
      <c r="M515" s="132" t="str">
        <f>IFERROR(IFERROR(INDEX(Кат!$B:$B,MATCH($C515,Кат!$I:$I,0)),INDEX(Торг!$B:$B,MATCH($C515,Торг!$I:$I,0))),"")</f>
        <v/>
      </c>
      <c r="N515" s="132" t="str">
        <f t="shared" si="7"/>
        <v>PILENGA TA 2985 K</v>
      </c>
      <c r="O515" s="132" t="str">
        <f>IFERROR(IFERROR(INDEX(Кат!$B:$B,MATCH($N515,Кат!$I:$I,0)),INDEX(Торг!$B:$B,MATCH($N515,Торг!$I:$I,0))),"")</f>
        <v/>
      </c>
    </row>
    <row r="516" spans="1:15" outlineLevel="1">
      <c r="A516" t="s">
        <v>23529</v>
      </c>
      <c r="C516" s="191"/>
      <c r="E516" t="s">
        <v>23530</v>
      </c>
      <c r="J516" t="s">
        <v>22634</v>
      </c>
      <c r="K516" s="132" t="str">
        <f>IFERROR(IFERROR(INDEX(Кат!$O:$O,MATCH($C516,Кат!$I:$I,0)),INDEX(Торг!$L:$L,MATCH($C516,Торг!$I:$I,0))),"")</f>
        <v/>
      </c>
      <c r="L516" s="132" t="str">
        <f>IFERROR(IFERROR(INDEX(Кат!$A:$A,MATCH($C516,Кат!$I:$I,0)),INDEX(Торг!$A:$A,MATCH($C516,Торг!$I:$I,0))),"")</f>
        <v/>
      </c>
      <c r="M516" s="132" t="str">
        <f>IFERROR(IFERROR(INDEX(Кат!$B:$B,MATCH($C516,Кат!$I:$I,0)),INDEX(Торг!$B:$B,MATCH($C516,Торг!$I:$I,0))),"")</f>
        <v/>
      </c>
      <c r="N516" s="132" t="str">
        <f t="shared" si="7"/>
        <v xml:space="preserve"> </v>
      </c>
      <c r="O516" s="132" t="str">
        <f>IFERROR(IFERROR(INDEX(Кат!$B:$B,MATCH($N516,Кат!$I:$I,0)),INDEX(Торг!$B:$B,MATCH($N516,Торг!$I:$I,0))),"")</f>
        <v/>
      </c>
    </row>
    <row r="517" spans="1:15" outlineLevel="2">
      <c r="A517" t="s">
        <v>26420</v>
      </c>
      <c r="C517" s="191"/>
      <c r="E517" t="s">
        <v>23851</v>
      </c>
      <c r="J517" t="s">
        <v>22634</v>
      </c>
      <c r="K517" s="132" t="str">
        <f>IFERROR(IFERROR(INDEX(Кат!$O:$O,MATCH($C517,Кат!$I:$I,0)),INDEX(Торг!$L:$L,MATCH($C517,Торг!$I:$I,0))),"")</f>
        <v/>
      </c>
      <c r="L517" s="132" t="str">
        <f>IFERROR(IFERROR(INDEX(Кат!$A:$A,MATCH($C517,Кат!$I:$I,0)),INDEX(Торг!$A:$A,MATCH($C517,Торг!$I:$I,0))),"")</f>
        <v/>
      </c>
      <c r="M517" s="132" t="str">
        <f>IFERROR(IFERROR(INDEX(Кат!$B:$B,MATCH($C517,Кат!$I:$I,0)),INDEX(Торг!$B:$B,MATCH($C517,Торг!$I:$I,0))),"")</f>
        <v/>
      </c>
      <c r="N517" s="132" t="str">
        <f t="shared" si="7"/>
        <v xml:space="preserve"> </v>
      </c>
      <c r="O517" s="132" t="str">
        <f>IFERROR(IFERROR(INDEX(Кат!$B:$B,MATCH($N517,Кат!$I:$I,0)),INDEX(Торг!$B:$B,MATCH($N517,Торг!$I:$I,0))),"")</f>
        <v/>
      </c>
    </row>
    <row r="518" spans="1:15" outlineLevel="2">
      <c r="A518" t="s">
        <v>26421</v>
      </c>
      <c r="C518" s="191" t="s">
        <v>26422</v>
      </c>
      <c r="E518" t="s">
        <v>26423</v>
      </c>
      <c r="F518" t="s">
        <v>528</v>
      </c>
      <c r="G518" t="s">
        <v>399</v>
      </c>
      <c r="H518">
        <v>750</v>
      </c>
      <c r="J518" t="s">
        <v>22634</v>
      </c>
      <c r="K518" s="132" t="str">
        <f>IFERROR(IFERROR(INDEX(Кат!$O:$O,MATCH($C518,Кат!$I:$I,0)),INDEX(Торг!$L:$L,MATCH($C518,Торг!$I:$I,0))),"")</f>
        <v/>
      </c>
      <c r="L518" s="132" t="str">
        <f>IFERROR(IFERROR(INDEX(Кат!$A:$A,MATCH($C518,Кат!$I:$I,0)),INDEX(Торг!$A:$A,MATCH($C518,Торг!$I:$I,0))),"")</f>
        <v/>
      </c>
      <c r="M518" s="132" t="str">
        <f>IFERROR(IFERROR(INDEX(Кат!$B:$B,MATCH($C518,Кат!$I:$I,0)),INDEX(Торг!$B:$B,MATCH($C518,Торг!$I:$I,0))),"")</f>
        <v/>
      </c>
      <c r="N518" s="132" t="str">
        <f t="shared" si="7"/>
        <v>BOSCH F000BL10S2</v>
      </c>
      <c r="O518" s="132" t="str">
        <f>IFERROR(IFERROR(INDEX(Кат!$B:$B,MATCH($N518,Кат!$I:$I,0)),INDEX(Торг!$B:$B,MATCH($N518,Торг!$I:$I,0))),"")</f>
        <v/>
      </c>
    </row>
    <row r="519" spans="1:15" outlineLevel="2">
      <c r="A519" t="s">
        <v>23531</v>
      </c>
      <c r="C519" s="191"/>
      <c r="E519" t="s">
        <v>23532</v>
      </c>
      <c r="J519" t="s">
        <v>22634</v>
      </c>
      <c r="K519" s="132" t="str">
        <f>IFERROR(IFERROR(INDEX(Кат!$O:$O,MATCH($C519,Кат!$I:$I,0)),INDEX(Торг!$L:$L,MATCH($C519,Торг!$I:$I,0))),"")</f>
        <v/>
      </c>
      <c r="L519" s="132" t="str">
        <f>IFERROR(IFERROR(INDEX(Кат!$A:$A,MATCH($C519,Кат!$I:$I,0)),INDEX(Торг!$A:$A,MATCH($C519,Торг!$I:$I,0))),"")</f>
        <v/>
      </c>
      <c r="M519" s="132" t="str">
        <f>IFERROR(IFERROR(INDEX(Кат!$B:$B,MATCH($C519,Кат!$I:$I,0)),INDEX(Торг!$B:$B,MATCH($C519,Торг!$I:$I,0))),"")</f>
        <v/>
      </c>
      <c r="N519" s="132" t="str">
        <f t="shared" si="7"/>
        <v xml:space="preserve"> </v>
      </c>
      <c r="O519" s="132" t="str">
        <f>IFERROR(IFERROR(INDEX(Кат!$B:$B,MATCH($N519,Кат!$I:$I,0)),INDEX(Торг!$B:$B,MATCH($N519,Торг!$I:$I,0))),"")</f>
        <v/>
      </c>
    </row>
    <row r="520" spans="1:15" outlineLevel="1">
      <c r="A520" t="s">
        <v>15017</v>
      </c>
      <c r="C520" s="191">
        <v>261231046</v>
      </c>
      <c r="E520" t="s">
        <v>4815</v>
      </c>
      <c r="G520" t="s">
        <v>399</v>
      </c>
      <c r="H520">
        <v>1780</v>
      </c>
      <c r="J520" t="s">
        <v>22634</v>
      </c>
      <c r="K520" s="132" t="str">
        <f>IFERROR(IFERROR(INDEX(Кат!$O:$O,MATCH($C520,Кат!$I:$I,0)),INDEX(Торг!$L:$L,MATCH($C520,Торг!$I:$I,0))),"")</f>
        <v/>
      </c>
      <c r="L520" s="132" t="str">
        <f>IFERROR(IFERROR(INDEX(Кат!$A:$A,MATCH($C520,Кат!$I:$I,0)),INDEX(Торг!$A:$A,MATCH($C520,Торг!$I:$I,0))),"")</f>
        <v/>
      </c>
      <c r="M520" s="132" t="str">
        <f>IFERROR(IFERROR(INDEX(Кат!$B:$B,MATCH($C520,Кат!$I:$I,0)),INDEX(Торг!$B:$B,MATCH($C520,Торг!$I:$I,0))),"")</f>
        <v/>
      </c>
      <c r="N520" s="132" t="str">
        <f t="shared" ref="N520:N583" si="8">_xlfn.CONCAT(F520," ",C520)</f>
        <v xml:space="preserve"> 261231046</v>
      </c>
      <c r="O520" s="132" t="str">
        <f>IFERROR(IFERROR(INDEX(Кат!$B:$B,MATCH($N520,Кат!$I:$I,0)),INDEX(Торг!$B:$B,MATCH($N520,Торг!$I:$I,0))),"")</f>
        <v/>
      </c>
    </row>
    <row r="521" spans="1:15" outlineLevel="2">
      <c r="A521" t="s">
        <v>15018</v>
      </c>
      <c r="C521" s="191">
        <v>258005247</v>
      </c>
      <c r="E521" t="s">
        <v>4816</v>
      </c>
      <c r="F521" t="s">
        <v>528</v>
      </c>
      <c r="G521" t="s">
        <v>399</v>
      </c>
      <c r="H521">
        <v>5590</v>
      </c>
      <c r="J521" t="s">
        <v>22634</v>
      </c>
      <c r="K521" s="132" t="str">
        <f>IFERROR(IFERROR(INDEX(Кат!$O:$O,MATCH($C521,Кат!$I:$I,0)),INDEX(Торг!$L:$L,MATCH($C521,Торг!$I:$I,0))),"")</f>
        <v/>
      </c>
      <c r="L521" s="132" t="str">
        <f>IFERROR(IFERROR(INDEX(Кат!$A:$A,MATCH($C521,Кат!$I:$I,0)),INDEX(Торг!$A:$A,MATCH($C521,Торг!$I:$I,0))),"")</f>
        <v/>
      </c>
      <c r="M521" s="132" t="str">
        <f>IFERROR(IFERROR(INDEX(Кат!$B:$B,MATCH($C521,Кат!$I:$I,0)),INDEX(Торг!$B:$B,MATCH($C521,Торг!$I:$I,0))),"")</f>
        <v/>
      </c>
      <c r="N521" s="132" t="str">
        <f t="shared" si="8"/>
        <v>BOSCH 258005247</v>
      </c>
      <c r="O521" s="132" t="str">
        <f>IFERROR(IFERROR(INDEX(Кат!$B:$B,MATCH($N521,Кат!$I:$I,0)),INDEX(Торг!$B:$B,MATCH($N521,Торг!$I:$I,0))),"")</f>
        <v/>
      </c>
    </row>
    <row r="522" spans="1:15" outlineLevel="2">
      <c r="A522" t="s">
        <v>15019</v>
      </c>
      <c r="C522" s="191">
        <v>258006537</v>
      </c>
      <c r="E522" t="s">
        <v>4817</v>
      </c>
      <c r="F522" t="s">
        <v>528</v>
      </c>
      <c r="G522" t="s">
        <v>399</v>
      </c>
      <c r="H522">
        <v>3400</v>
      </c>
      <c r="J522" t="s">
        <v>22634</v>
      </c>
      <c r="K522" s="132" t="str">
        <f>IFERROR(IFERROR(INDEX(Кат!$O:$O,MATCH($C522,Кат!$I:$I,0)),INDEX(Торг!$L:$L,MATCH($C522,Торг!$I:$I,0))),"")</f>
        <v/>
      </c>
      <c r="L522" s="132" t="str">
        <f>IFERROR(IFERROR(INDEX(Кат!$A:$A,MATCH($C522,Кат!$I:$I,0)),INDEX(Торг!$A:$A,MATCH($C522,Торг!$I:$I,0))),"")</f>
        <v/>
      </c>
      <c r="M522" s="132" t="str">
        <f>IFERROR(IFERROR(INDEX(Кат!$B:$B,MATCH($C522,Кат!$I:$I,0)),INDEX(Торг!$B:$B,MATCH($C522,Торг!$I:$I,0))),"")</f>
        <v/>
      </c>
      <c r="N522" s="132" t="str">
        <f t="shared" si="8"/>
        <v>BOSCH 258006537</v>
      </c>
      <c r="O522" s="132" t="str">
        <f>IFERROR(IFERROR(INDEX(Кат!$B:$B,MATCH($N522,Кат!$I:$I,0)),INDEX(Торг!$B:$B,MATCH($N522,Торг!$I:$I,0))),"")</f>
        <v/>
      </c>
    </row>
    <row r="523" spans="1:15" outlineLevel="2">
      <c r="A523" t="s">
        <v>15020</v>
      </c>
      <c r="C523" s="191">
        <v>258005133</v>
      </c>
      <c r="E523" t="s">
        <v>4818</v>
      </c>
      <c r="F523" t="s">
        <v>528</v>
      </c>
      <c r="G523" t="s">
        <v>399</v>
      </c>
      <c r="H523">
        <v>3400</v>
      </c>
      <c r="J523" t="s">
        <v>22634</v>
      </c>
      <c r="K523" s="132" t="str">
        <f>IFERROR(IFERROR(INDEX(Кат!$O:$O,MATCH($C523,Кат!$I:$I,0)),INDEX(Торг!$L:$L,MATCH($C523,Торг!$I:$I,0))),"")</f>
        <v/>
      </c>
      <c r="L523" s="132" t="str">
        <f>IFERROR(IFERROR(INDEX(Кат!$A:$A,MATCH($C523,Кат!$I:$I,0)),INDEX(Торг!$A:$A,MATCH($C523,Торг!$I:$I,0))),"")</f>
        <v/>
      </c>
      <c r="M523" s="132" t="str">
        <f>IFERROR(IFERROR(INDEX(Кат!$B:$B,MATCH($C523,Кат!$I:$I,0)),INDEX(Торг!$B:$B,MATCH($C523,Торг!$I:$I,0))),"")</f>
        <v/>
      </c>
      <c r="N523" s="132" t="str">
        <f t="shared" si="8"/>
        <v>BOSCH 258005133</v>
      </c>
      <c r="O523" s="132" t="str">
        <f>IFERROR(IFERROR(INDEX(Кат!$B:$B,MATCH($N523,Кат!$I:$I,0)),INDEX(Торг!$B:$B,MATCH($N523,Торг!$I:$I,0))),"")</f>
        <v/>
      </c>
    </row>
    <row r="524" spans="1:15" outlineLevel="1">
      <c r="A524" t="s">
        <v>15021</v>
      </c>
      <c r="C524" s="191">
        <v>258986505</v>
      </c>
      <c r="E524" t="s">
        <v>4819</v>
      </c>
      <c r="F524" t="s">
        <v>528</v>
      </c>
      <c r="G524" t="s">
        <v>399</v>
      </c>
      <c r="H524">
        <v>6600</v>
      </c>
      <c r="J524" t="s">
        <v>22634</v>
      </c>
      <c r="K524" s="132" t="str">
        <f>IFERROR(IFERROR(INDEX(Кат!$O:$O,MATCH($C524,Кат!$I:$I,0)),INDEX(Торг!$L:$L,MATCH($C524,Торг!$I:$I,0))),"")</f>
        <v/>
      </c>
      <c r="L524" s="132" t="str">
        <f>IFERROR(IFERROR(INDEX(Кат!$A:$A,MATCH($C524,Кат!$I:$I,0)),INDEX(Торг!$A:$A,MATCH($C524,Торг!$I:$I,0))),"")</f>
        <v/>
      </c>
      <c r="M524" s="132" t="str">
        <f>IFERROR(IFERROR(INDEX(Кат!$B:$B,MATCH($C524,Кат!$I:$I,0)),INDEX(Торг!$B:$B,MATCH($C524,Торг!$I:$I,0))),"")</f>
        <v/>
      </c>
      <c r="N524" s="132" t="str">
        <f t="shared" si="8"/>
        <v>BOSCH 258986505</v>
      </c>
      <c r="O524" s="132" t="str">
        <f>IFERROR(IFERROR(INDEX(Кат!$B:$B,MATCH($N524,Кат!$I:$I,0)),INDEX(Торг!$B:$B,MATCH($N524,Торг!$I:$I,0))),"")</f>
        <v/>
      </c>
    </row>
    <row r="525" spans="1:15" outlineLevel="2">
      <c r="A525" t="s">
        <v>15022</v>
      </c>
      <c r="C525" s="191" t="s">
        <v>4820</v>
      </c>
      <c r="E525" t="s">
        <v>4821</v>
      </c>
      <c r="F525" t="s">
        <v>528</v>
      </c>
      <c r="G525" t="s">
        <v>399</v>
      </c>
      <c r="H525">
        <v>2970</v>
      </c>
      <c r="J525" t="s">
        <v>22634</v>
      </c>
      <c r="K525" s="132" t="str">
        <f>IFERROR(IFERROR(INDEX(Кат!$O:$O,MATCH($C525,Кат!$I:$I,0)),INDEX(Торг!$L:$L,MATCH($C525,Торг!$I:$I,0))),"")</f>
        <v/>
      </c>
      <c r="L525" s="132" t="str">
        <f>IFERROR(IFERROR(INDEX(Кат!$A:$A,MATCH($C525,Кат!$I:$I,0)),INDEX(Торг!$A:$A,MATCH($C525,Торг!$I:$I,0))),"")</f>
        <v/>
      </c>
      <c r="M525" s="132" t="str">
        <f>IFERROR(IFERROR(INDEX(Кат!$B:$B,MATCH($C525,Кат!$I:$I,0)),INDEX(Торг!$B:$B,MATCH($C525,Торг!$I:$I,0))),"")</f>
        <v/>
      </c>
      <c r="N525" s="132" t="str">
        <f t="shared" si="8"/>
        <v>BOSCH 025803000N</v>
      </c>
      <c r="O525" s="132" t="str">
        <f>IFERROR(IFERROR(INDEX(Кат!$B:$B,MATCH($N525,Кат!$I:$I,0)),INDEX(Торг!$B:$B,MATCH($N525,Торг!$I:$I,0))),"")</f>
        <v/>
      </c>
    </row>
    <row r="526" spans="1:15" outlineLevel="1">
      <c r="A526" t="s">
        <v>15023</v>
      </c>
      <c r="C526" s="191">
        <v>280218382</v>
      </c>
      <c r="E526" t="s">
        <v>4822</v>
      </c>
      <c r="F526" t="s">
        <v>528</v>
      </c>
      <c r="G526" t="s">
        <v>399</v>
      </c>
      <c r="H526">
        <v>6020</v>
      </c>
      <c r="J526" t="s">
        <v>22634</v>
      </c>
      <c r="K526" s="132" t="str">
        <f>IFERROR(IFERROR(INDEX(Кат!$O:$O,MATCH($C526,Кат!$I:$I,0)),INDEX(Торг!$L:$L,MATCH($C526,Торг!$I:$I,0))),"")</f>
        <v/>
      </c>
      <c r="L526" s="132" t="str">
        <f>IFERROR(IFERROR(INDEX(Кат!$A:$A,MATCH($C526,Кат!$I:$I,0)),INDEX(Торг!$A:$A,MATCH($C526,Торг!$I:$I,0))),"")</f>
        <v/>
      </c>
      <c r="M526" s="132" t="str">
        <f>IFERROR(IFERROR(INDEX(Кат!$B:$B,MATCH($C526,Кат!$I:$I,0)),INDEX(Торг!$B:$B,MATCH($C526,Торг!$I:$I,0))),"")</f>
        <v/>
      </c>
      <c r="N526" s="132" t="str">
        <f t="shared" si="8"/>
        <v>BOSCH 280218382</v>
      </c>
      <c r="O526" s="132" t="str">
        <f>IFERROR(IFERROR(INDEX(Кат!$B:$B,MATCH($N526,Кат!$I:$I,0)),INDEX(Торг!$B:$B,MATCH($N526,Торг!$I:$I,0))),"")</f>
        <v/>
      </c>
    </row>
    <row r="527" spans="1:15" outlineLevel="2">
      <c r="A527" t="s">
        <v>15024</v>
      </c>
      <c r="C527" s="191">
        <v>280218037</v>
      </c>
      <c r="E527" t="s">
        <v>527</v>
      </c>
      <c r="F527" t="s">
        <v>528</v>
      </c>
      <c r="G527" t="s">
        <v>399</v>
      </c>
      <c r="H527">
        <v>6000</v>
      </c>
      <c r="J527" t="s">
        <v>22634</v>
      </c>
      <c r="K527" s="132" t="str">
        <f>IFERROR(IFERROR(INDEX(Кат!$O:$O,MATCH($C527,Кат!$I:$I,0)),INDEX(Торг!$L:$L,MATCH($C527,Торг!$I:$I,0))),"")</f>
        <v/>
      </c>
      <c r="L527" s="132" t="str">
        <f>IFERROR(IFERROR(INDEX(Кат!$A:$A,MATCH($C527,Кат!$I:$I,0)),INDEX(Торг!$A:$A,MATCH($C527,Торг!$I:$I,0))),"")</f>
        <v/>
      </c>
      <c r="M527" s="132" t="str">
        <f>IFERROR(IFERROR(INDEX(Кат!$B:$B,MATCH($C527,Кат!$I:$I,0)),INDEX(Торг!$B:$B,MATCH($C527,Торг!$I:$I,0))),"")</f>
        <v/>
      </c>
      <c r="N527" s="132" t="str">
        <f t="shared" si="8"/>
        <v>BOSCH 280218037</v>
      </c>
      <c r="O527" s="132" t="str">
        <f>IFERROR(IFERROR(INDEX(Кат!$B:$B,MATCH($N527,Кат!$I:$I,0)),INDEX(Торг!$B:$B,MATCH($N527,Торг!$I:$I,0))),"")</f>
        <v/>
      </c>
    </row>
    <row r="528" spans="1:15" outlineLevel="2">
      <c r="A528" t="s">
        <v>15025</v>
      </c>
      <c r="C528" s="191">
        <v>280218116</v>
      </c>
      <c r="E528" t="s">
        <v>4823</v>
      </c>
      <c r="F528" t="s">
        <v>528</v>
      </c>
      <c r="G528" t="s">
        <v>399</v>
      </c>
      <c r="H528">
        <v>6200</v>
      </c>
      <c r="J528" t="s">
        <v>22634</v>
      </c>
      <c r="K528" s="132" t="str">
        <f>IFERROR(IFERROR(INDEX(Кат!$O:$O,MATCH($C528,Кат!$I:$I,0)),INDEX(Торг!$L:$L,MATCH($C528,Торг!$I:$I,0))),"")</f>
        <v/>
      </c>
      <c r="L528" s="132" t="str">
        <f>IFERROR(IFERROR(INDEX(Кат!$A:$A,MATCH($C528,Кат!$I:$I,0)),INDEX(Торг!$A:$A,MATCH($C528,Торг!$I:$I,0))),"")</f>
        <v/>
      </c>
      <c r="M528" s="132" t="str">
        <f>IFERROR(IFERROR(INDEX(Кат!$B:$B,MATCH($C528,Кат!$I:$I,0)),INDEX(Торг!$B:$B,MATCH($C528,Торг!$I:$I,0))),"")</f>
        <v/>
      </c>
      <c r="N528" s="132" t="str">
        <f t="shared" si="8"/>
        <v>BOSCH 280218116</v>
      </c>
      <c r="O528" s="132" t="str">
        <f>IFERROR(IFERROR(INDEX(Кат!$B:$B,MATCH($N528,Кат!$I:$I,0)),INDEX(Торг!$B:$B,MATCH($N528,Торг!$I:$I,0))),"")</f>
        <v/>
      </c>
    </row>
    <row r="529" spans="1:15" outlineLevel="2">
      <c r="A529" t="s">
        <v>15026</v>
      </c>
      <c r="C529" s="191">
        <v>280218225</v>
      </c>
      <c r="E529" t="s">
        <v>529</v>
      </c>
      <c r="F529" t="s">
        <v>528</v>
      </c>
      <c r="G529" t="s">
        <v>399</v>
      </c>
      <c r="H529">
        <v>6200</v>
      </c>
      <c r="J529" t="s">
        <v>22634</v>
      </c>
      <c r="K529" s="132" t="str">
        <f>IFERROR(IFERROR(INDEX(Кат!$O:$O,MATCH($C529,Кат!$I:$I,0)),INDEX(Торг!$L:$L,MATCH($C529,Торг!$I:$I,0))),"")</f>
        <v/>
      </c>
      <c r="L529" s="132" t="str">
        <f>IFERROR(IFERROR(INDEX(Кат!$A:$A,MATCH($C529,Кат!$I:$I,0)),INDEX(Торг!$A:$A,MATCH($C529,Торг!$I:$I,0))),"")</f>
        <v/>
      </c>
      <c r="M529" s="132" t="str">
        <f>IFERROR(IFERROR(INDEX(Кат!$B:$B,MATCH($C529,Кат!$I:$I,0)),INDEX(Торг!$B:$B,MATCH($C529,Торг!$I:$I,0))),"")</f>
        <v/>
      </c>
      <c r="N529" s="132" t="str">
        <f t="shared" si="8"/>
        <v>BOSCH 280218225</v>
      </c>
      <c r="O529" s="132" t="str">
        <f>IFERROR(IFERROR(INDEX(Кат!$B:$B,MATCH($N529,Кат!$I:$I,0)),INDEX(Торг!$B:$B,MATCH($N529,Торг!$I:$I,0))),"")</f>
        <v/>
      </c>
    </row>
    <row r="530" spans="1:15" outlineLevel="2">
      <c r="A530" t="s">
        <v>15027</v>
      </c>
      <c r="C530" s="191">
        <v>280218220</v>
      </c>
      <c r="E530" t="s">
        <v>31186</v>
      </c>
      <c r="G530" t="s">
        <v>399</v>
      </c>
      <c r="H530">
        <v>10170</v>
      </c>
      <c r="J530" t="s">
        <v>22634</v>
      </c>
      <c r="K530" s="132" t="str">
        <f>IFERROR(IFERROR(INDEX(Кат!$O:$O,MATCH($C530,Кат!$I:$I,0)),INDEX(Торг!$L:$L,MATCH($C530,Торг!$I:$I,0))),"")</f>
        <v/>
      </c>
      <c r="L530" s="132" t="str">
        <f>IFERROR(IFERROR(INDEX(Кат!$A:$A,MATCH($C530,Кат!$I:$I,0)),INDEX(Торг!$A:$A,MATCH($C530,Торг!$I:$I,0))),"")</f>
        <v/>
      </c>
      <c r="M530" s="132" t="str">
        <f>IFERROR(IFERROR(INDEX(Кат!$B:$B,MATCH($C530,Кат!$I:$I,0)),INDEX(Торг!$B:$B,MATCH($C530,Торг!$I:$I,0))),"")</f>
        <v/>
      </c>
      <c r="N530" s="132" t="str">
        <f t="shared" si="8"/>
        <v xml:space="preserve"> 280218220</v>
      </c>
      <c r="O530" s="132" t="str">
        <f>IFERROR(IFERROR(INDEX(Кат!$B:$B,MATCH($N530,Кат!$I:$I,0)),INDEX(Торг!$B:$B,MATCH($N530,Торг!$I:$I,0))),"")</f>
        <v/>
      </c>
    </row>
    <row r="531" spans="1:15" outlineLevel="1">
      <c r="A531" t="s">
        <v>15028</v>
      </c>
      <c r="C531" s="191">
        <v>261210113</v>
      </c>
      <c r="E531" t="s">
        <v>4824</v>
      </c>
      <c r="F531" t="s">
        <v>528</v>
      </c>
      <c r="G531" t="s">
        <v>399</v>
      </c>
      <c r="H531">
        <v>3560</v>
      </c>
      <c r="J531" t="s">
        <v>22634</v>
      </c>
      <c r="K531" s="132" t="str">
        <f>IFERROR(IFERROR(INDEX(Кат!$O:$O,MATCH($C531,Кат!$I:$I,0)),INDEX(Торг!$L:$L,MATCH($C531,Торг!$I:$I,0))),"")</f>
        <v/>
      </c>
      <c r="L531" s="132" t="str">
        <f>IFERROR(IFERROR(INDEX(Кат!$A:$A,MATCH($C531,Кат!$I:$I,0)),INDEX(Торг!$A:$A,MATCH($C531,Торг!$I:$I,0))),"")</f>
        <v/>
      </c>
      <c r="M531" s="132" t="str">
        <f>IFERROR(IFERROR(INDEX(Кат!$B:$B,MATCH($C531,Кат!$I:$I,0)),INDEX(Торг!$B:$B,MATCH($C531,Торг!$I:$I,0))),"")</f>
        <v/>
      </c>
      <c r="N531" s="132" t="str">
        <f t="shared" si="8"/>
        <v>BOSCH 261210113</v>
      </c>
      <c r="O531" s="132" t="str">
        <f>IFERROR(IFERROR(INDEX(Кат!$B:$B,MATCH($N531,Кат!$I:$I,0)),INDEX(Торг!$B:$B,MATCH($N531,Торг!$I:$I,0))),"")</f>
        <v/>
      </c>
    </row>
    <row r="532" spans="1:15" outlineLevel="2">
      <c r="A532" t="s">
        <v>15029</v>
      </c>
      <c r="C532" s="191">
        <v>261210331</v>
      </c>
      <c r="E532" t="s">
        <v>4825</v>
      </c>
      <c r="F532" t="s">
        <v>528</v>
      </c>
      <c r="G532" t="s">
        <v>399</v>
      </c>
      <c r="H532">
        <v>2180</v>
      </c>
      <c r="J532" t="s">
        <v>22634</v>
      </c>
      <c r="K532" s="132" t="str">
        <f>IFERROR(IFERROR(INDEX(Кат!$O:$O,MATCH($C532,Кат!$I:$I,0)),INDEX(Торг!$L:$L,MATCH($C532,Торг!$I:$I,0))),"")</f>
        <v/>
      </c>
      <c r="L532" s="132" t="str">
        <f>IFERROR(IFERROR(INDEX(Кат!$A:$A,MATCH($C532,Кат!$I:$I,0)),INDEX(Торг!$A:$A,MATCH($C532,Торг!$I:$I,0))),"")</f>
        <v/>
      </c>
      <c r="M532" s="132" t="str">
        <f>IFERROR(IFERROR(INDEX(Кат!$B:$B,MATCH($C532,Кат!$I:$I,0)),INDEX(Торг!$B:$B,MATCH($C532,Торг!$I:$I,0))),"")</f>
        <v/>
      </c>
      <c r="N532" s="132" t="str">
        <f t="shared" si="8"/>
        <v>BOSCH 261210331</v>
      </c>
      <c r="O532" s="132" t="str">
        <f>IFERROR(IFERROR(INDEX(Кат!$B:$B,MATCH($N532,Кат!$I:$I,0)),INDEX(Торг!$B:$B,MATCH($N532,Торг!$I:$I,0))),"")</f>
        <v/>
      </c>
    </row>
    <row r="533" spans="1:15" outlineLevel="1">
      <c r="A533" t="s">
        <v>15030</v>
      </c>
      <c r="C533" s="191">
        <v>261210302</v>
      </c>
      <c r="E533" t="s">
        <v>4825</v>
      </c>
      <c r="F533" t="s">
        <v>528</v>
      </c>
      <c r="G533" t="s">
        <v>399</v>
      </c>
      <c r="H533">
        <v>2460</v>
      </c>
      <c r="J533" t="s">
        <v>22634</v>
      </c>
      <c r="K533" s="132" t="str">
        <f>IFERROR(IFERROR(INDEX(Кат!$O:$O,MATCH($C533,Кат!$I:$I,0)),INDEX(Торг!$L:$L,MATCH($C533,Торг!$I:$I,0))),"")</f>
        <v/>
      </c>
      <c r="L533" s="132" t="str">
        <f>IFERROR(IFERROR(INDEX(Кат!$A:$A,MATCH($C533,Кат!$I:$I,0)),INDEX(Торг!$A:$A,MATCH($C533,Торг!$I:$I,0))),"")</f>
        <v/>
      </c>
      <c r="M533" s="132" t="str">
        <f>IFERROR(IFERROR(INDEX(Кат!$B:$B,MATCH($C533,Кат!$I:$I,0)),INDEX(Торг!$B:$B,MATCH($C533,Торг!$I:$I,0))),"")</f>
        <v/>
      </c>
      <c r="N533" s="132" t="str">
        <f t="shared" si="8"/>
        <v>BOSCH 261210302</v>
      </c>
      <c r="O533" s="132" t="str">
        <f>IFERROR(IFERROR(INDEX(Кат!$B:$B,MATCH($N533,Кат!$I:$I,0)),INDEX(Торг!$B:$B,MATCH($N533,Торг!$I:$I,0))),"")</f>
        <v/>
      </c>
    </row>
    <row r="534" spans="1:15" outlineLevel="2">
      <c r="A534" t="s">
        <v>15031</v>
      </c>
      <c r="C534" s="191">
        <v>232103097</v>
      </c>
      <c r="E534" t="s">
        <v>13978</v>
      </c>
      <c r="F534" t="s">
        <v>528</v>
      </c>
      <c r="G534" t="s">
        <v>399</v>
      </c>
      <c r="H534">
        <v>1750</v>
      </c>
      <c r="J534" t="s">
        <v>22634</v>
      </c>
      <c r="K534" s="132" t="str">
        <f>IFERROR(IFERROR(INDEX(Кат!$O:$O,MATCH($C534,Кат!$I:$I,0)),INDEX(Торг!$L:$L,MATCH($C534,Торг!$I:$I,0))),"")</f>
        <v/>
      </c>
      <c r="L534" s="132" t="str">
        <f>IFERROR(IFERROR(INDEX(Кат!$A:$A,MATCH($C534,Кат!$I:$I,0)),INDEX(Торг!$A:$A,MATCH($C534,Торг!$I:$I,0))),"")</f>
        <v/>
      </c>
      <c r="M534" s="132" t="str">
        <f>IFERROR(IFERROR(INDEX(Кат!$B:$B,MATCH($C534,Кат!$I:$I,0)),INDEX(Торг!$B:$B,MATCH($C534,Торг!$I:$I,0))),"")</f>
        <v/>
      </c>
      <c r="N534" s="132" t="str">
        <f t="shared" si="8"/>
        <v>BOSCH 232103097</v>
      </c>
      <c r="O534" s="132" t="str">
        <f>IFERROR(IFERROR(INDEX(Кат!$B:$B,MATCH($N534,Кат!$I:$I,0)),INDEX(Торг!$B:$B,MATCH($N534,Торг!$I:$I,0))),"")</f>
        <v/>
      </c>
    </row>
    <row r="535" spans="1:15" outlineLevel="1">
      <c r="A535" t="s">
        <v>15032</v>
      </c>
      <c r="C535" s="191">
        <v>265007886</v>
      </c>
      <c r="E535" t="s">
        <v>4826</v>
      </c>
      <c r="F535" t="s">
        <v>528</v>
      </c>
      <c r="G535" t="s">
        <v>399</v>
      </c>
      <c r="H535">
        <v>1250</v>
      </c>
      <c r="J535" t="s">
        <v>22634</v>
      </c>
      <c r="K535" s="132" t="str">
        <f>IFERROR(IFERROR(INDEX(Кат!$O:$O,MATCH($C535,Кат!$I:$I,0)),INDEX(Торг!$L:$L,MATCH($C535,Торг!$I:$I,0))),"")</f>
        <v/>
      </c>
      <c r="L535" s="132" t="str">
        <f>IFERROR(IFERROR(INDEX(Кат!$A:$A,MATCH($C535,Кат!$I:$I,0)),INDEX(Торг!$A:$A,MATCH($C535,Торг!$I:$I,0))),"")</f>
        <v/>
      </c>
      <c r="M535" s="132" t="str">
        <f>IFERROR(IFERROR(INDEX(Кат!$B:$B,MATCH($C535,Кат!$I:$I,0)),INDEX(Торг!$B:$B,MATCH($C535,Торг!$I:$I,0))),"")</f>
        <v/>
      </c>
      <c r="N535" s="132" t="str">
        <f t="shared" si="8"/>
        <v>BOSCH 265007886</v>
      </c>
      <c r="O535" s="132" t="str">
        <f>IFERROR(IFERROR(INDEX(Кат!$B:$B,MATCH($N535,Кат!$I:$I,0)),INDEX(Торг!$B:$B,MATCH($N535,Торг!$I:$I,0))),"")</f>
        <v/>
      </c>
    </row>
    <row r="536" spans="1:15" outlineLevel="2">
      <c r="A536" t="s">
        <v>15033</v>
      </c>
      <c r="C536" s="191">
        <v>265007885</v>
      </c>
      <c r="E536" t="s">
        <v>4827</v>
      </c>
      <c r="F536" t="s">
        <v>528</v>
      </c>
      <c r="G536" t="s">
        <v>399</v>
      </c>
      <c r="H536">
        <v>2100</v>
      </c>
      <c r="J536" t="s">
        <v>22634</v>
      </c>
      <c r="K536" s="132" t="str">
        <f>IFERROR(IFERROR(INDEX(Кат!$O:$O,MATCH($C536,Кат!$I:$I,0)),INDEX(Торг!$L:$L,MATCH($C536,Торг!$I:$I,0))),"")</f>
        <v/>
      </c>
      <c r="L536" s="132" t="str">
        <f>IFERROR(IFERROR(INDEX(Кат!$A:$A,MATCH($C536,Кат!$I:$I,0)),INDEX(Торг!$A:$A,MATCH($C536,Торг!$I:$I,0))),"")</f>
        <v/>
      </c>
      <c r="M536" s="132" t="str">
        <f>IFERROR(IFERROR(INDEX(Кат!$B:$B,MATCH($C536,Кат!$I:$I,0)),INDEX(Торг!$B:$B,MATCH($C536,Торг!$I:$I,0))),"")</f>
        <v/>
      </c>
      <c r="N536" s="132" t="str">
        <f t="shared" si="8"/>
        <v>BOSCH 265007885</v>
      </c>
      <c r="O536" s="132" t="str">
        <f>IFERROR(IFERROR(INDEX(Кат!$B:$B,MATCH($N536,Кат!$I:$I,0)),INDEX(Торг!$B:$B,MATCH($N536,Торг!$I:$I,0))),"")</f>
        <v/>
      </c>
    </row>
    <row r="537" spans="1:15" outlineLevel="2">
      <c r="A537" t="s">
        <v>15034</v>
      </c>
      <c r="C537" s="191">
        <v>280130093</v>
      </c>
      <c r="E537" t="s">
        <v>4828</v>
      </c>
      <c r="F537" t="s">
        <v>528</v>
      </c>
      <c r="G537" t="s">
        <v>399</v>
      </c>
      <c r="H537">
        <v>770</v>
      </c>
      <c r="J537" t="s">
        <v>22634</v>
      </c>
      <c r="K537" s="132" t="str">
        <f>IFERROR(IFERROR(INDEX(Кат!$O:$O,MATCH($C537,Кат!$I:$I,0)),INDEX(Торг!$L:$L,MATCH($C537,Торг!$I:$I,0))),"")</f>
        <v/>
      </c>
      <c r="L537" s="132" t="str">
        <f>IFERROR(IFERROR(INDEX(Кат!$A:$A,MATCH($C537,Кат!$I:$I,0)),INDEX(Торг!$A:$A,MATCH($C537,Торг!$I:$I,0))),"")</f>
        <v/>
      </c>
      <c r="M537" s="132" t="str">
        <f>IFERROR(IFERROR(INDEX(Кат!$B:$B,MATCH($C537,Кат!$I:$I,0)),INDEX(Торг!$B:$B,MATCH($C537,Торг!$I:$I,0))),"")</f>
        <v/>
      </c>
      <c r="N537" s="132" t="str">
        <f t="shared" si="8"/>
        <v>BOSCH 280130093</v>
      </c>
      <c r="O537" s="132" t="str">
        <f>IFERROR(IFERROR(INDEX(Кат!$B:$B,MATCH($N537,Кат!$I:$I,0)),INDEX(Торг!$B:$B,MATCH($N537,Торг!$I:$I,0))),"")</f>
        <v/>
      </c>
    </row>
    <row r="538" spans="1:15" outlineLevel="2">
      <c r="A538" t="s">
        <v>15035</v>
      </c>
      <c r="C538" s="191">
        <v>1237330809</v>
      </c>
      <c r="E538" t="s">
        <v>4829</v>
      </c>
      <c r="F538" t="s">
        <v>528</v>
      </c>
      <c r="G538" t="s">
        <v>399</v>
      </c>
      <c r="H538">
        <v>410</v>
      </c>
      <c r="J538" t="s">
        <v>22634</v>
      </c>
      <c r="K538" s="132" t="str">
        <f>IFERROR(IFERROR(INDEX(Кат!$O:$O,MATCH($C538,Кат!$I:$I,0)),INDEX(Торг!$L:$L,MATCH($C538,Торг!$I:$I,0))),"")</f>
        <v/>
      </c>
      <c r="L538" s="132" t="str">
        <f>IFERROR(IFERROR(INDEX(Кат!$A:$A,MATCH($C538,Кат!$I:$I,0)),INDEX(Торг!$A:$A,MATCH($C538,Торг!$I:$I,0))),"")</f>
        <v/>
      </c>
      <c r="M538" s="132" t="str">
        <f>IFERROR(IFERROR(INDEX(Кат!$B:$B,MATCH($C538,Кат!$I:$I,0)),INDEX(Торг!$B:$B,MATCH($C538,Торг!$I:$I,0))),"")</f>
        <v/>
      </c>
      <c r="N538" s="132" t="str">
        <f t="shared" si="8"/>
        <v>BOSCH 1237330809</v>
      </c>
      <c r="O538" s="132" t="str">
        <f>IFERROR(IFERROR(INDEX(Кат!$B:$B,MATCH($N538,Кат!$I:$I,0)),INDEX(Торг!$B:$B,MATCH($N538,Торг!$I:$I,0))),"")</f>
        <v/>
      </c>
    </row>
    <row r="539" spans="1:15" outlineLevel="2">
      <c r="A539" t="s">
        <v>23533</v>
      </c>
      <c r="C539" s="191"/>
      <c r="E539" t="s">
        <v>23534</v>
      </c>
      <c r="J539" t="s">
        <v>22634</v>
      </c>
      <c r="K539" s="132" t="str">
        <f>IFERROR(IFERROR(INDEX(Кат!$O:$O,MATCH($C539,Кат!$I:$I,0)),INDEX(Торг!$L:$L,MATCH($C539,Торг!$I:$I,0))),"")</f>
        <v/>
      </c>
      <c r="L539" s="132" t="str">
        <f>IFERROR(IFERROR(INDEX(Кат!$A:$A,MATCH($C539,Кат!$I:$I,0)),INDEX(Торг!$A:$A,MATCH($C539,Торг!$I:$I,0))),"")</f>
        <v/>
      </c>
      <c r="M539" s="132" t="str">
        <f>IFERROR(IFERROR(INDEX(Кат!$B:$B,MATCH($C539,Кат!$I:$I,0)),INDEX(Торг!$B:$B,MATCH($C539,Торг!$I:$I,0))),"")</f>
        <v/>
      </c>
      <c r="N539" s="132" t="str">
        <f t="shared" si="8"/>
        <v xml:space="preserve"> </v>
      </c>
      <c r="O539" s="132" t="str">
        <f>IFERROR(IFERROR(INDEX(Кат!$B:$B,MATCH($N539,Кат!$I:$I,0)),INDEX(Торг!$B:$B,MATCH($N539,Торг!$I:$I,0))),"")</f>
        <v/>
      </c>
    </row>
    <row r="540" spans="1:15" outlineLevel="2">
      <c r="A540" t="s">
        <v>15036</v>
      </c>
      <c r="C540" s="191">
        <v>280750151</v>
      </c>
      <c r="E540" t="s">
        <v>4830</v>
      </c>
      <c r="F540" t="s">
        <v>528</v>
      </c>
      <c r="G540" t="s">
        <v>399</v>
      </c>
      <c r="H540">
        <v>10230</v>
      </c>
      <c r="J540" t="s">
        <v>22634</v>
      </c>
      <c r="K540" s="132" t="str">
        <f>IFERROR(IFERROR(INDEX(Кат!$O:$O,MATCH($C540,Кат!$I:$I,0)),INDEX(Торг!$L:$L,MATCH($C540,Торг!$I:$I,0))),"")</f>
        <v/>
      </c>
      <c r="L540" s="132" t="str">
        <f>IFERROR(IFERROR(INDEX(Кат!$A:$A,MATCH($C540,Кат!$I:$I,0)),INDEX(Торг!$A:$A,MATCH($C540,Торг!$I:$I,0))),"")</f>
        <v/>
      </c>
      <c r="M540" s="132" t="str">
        <f>IFERROR(IFERROR(INDEX(Кат!$B:$B,MATCH($C540,Кат!$I:$I,0)),INDEX(Торг!$B:$B,MATCH($C540,Торг!$I:$I,0))),"")</f>
        <v/>
      </c>
      <c r="N540" s="132" t="str">
        <f t="shared" si="8"/>
        <v>BOSCH 280750151</v>
      </c>
      <c r="O540" s="132" t="str">
        <f>IFERROR(IFERROR(INDEX(Кат!$B:$B,MATCH($N540,Кат!$I:$I,0)),INDEX(Торг!$B:$B,MATCH($N540,Торг!$I:$I,0))),"")</f>
        <v/>
      </c>
    </row>
    <row r="541" spans="1:15" outlineLevel="2">
      <c r="A541" t="s">
        <v>15037</v>
      </c>
      <c r="C541" s="191">
        <v>280750526</v>
      </c>
      <c r="E541" t="s">
        <v>4831</v>
      </c>
      <c r="F541" t="s">
        <v>528</v>
      </c>
      <c r="G541" t="s">
        <v>399</v>
      </c>
      <c r="H541">
        <v>10500</v>
      </c>
      <c r="J541" t="s">
        <v>22634</v>
      </c>
      <c r="K541" s="132" t="str">
        <f>IFERROR(IFERROR(INDEX(Кат!$O:$O,MATCH($C541,Кат!$I:$I,0)),INDEX(Торг!$L:$L,MATCH($C541,Торг!$I:$I,0))),"")</f>
        <v/>
      </c>
      <c r="L541" s="132" t="str">
        <f>IFERROR(IFERROR(INDEX(Кат!$A:$A,MATCH($C541,Кат!$I:$I,0)),INDEX(Торг!$A:$A,MATCH($C541,Торг!$I:$I,0))),"")</f>
        <v/>
      </c>
      <c r="M541" s="132" t="str">
        <f>IFERROR(IFERROR(INDEX(Кат!$B:$B,MATCH($C541,Кат!$I:$I,0)),INDEX(Торг!$B:$B,MATCH($C541,Торг!$I:$I,0))),"")</f>
        <v/>
      </c>
      <c r="N541" s="132" t="str">
        <f t="shared" si="8"/>
        <v>BOSCH 280750526</v>
      </c>
      <c r="O541" s="132" t="str">
        <f>IFERROR(IFERROR(INDEX(Кат!$B:$B,MATCH($N541,Кат!$I:$I,0)),INDEX(Торг!$B:$B,MATCH($N541,Торг!$I:$I,0))),"")</f>
        <v/>
      </c>
    </row>
    <row r="542" spans="1:15" outlineLevel="2">
      <c r="A542" t="s">
        <v>23535</v>
      </c>
      <c r="C542" s="191"/>
      <c r="E542" t="s">
        <v>23536</v>
      </c>
      <c r="J542" t="s">
        <v>22634</v>
      </c>
      <c r="K542" s="132" t="str">
        <f>IFERROR(IFERROR(INDEX(Кат!$O:$O,MATCH($C542,Кат!$I:$I,0)),INDEX(Торг!$L:$L,MATCH($C542,Торг!$I:$I,0))),"")</f>
        <v/>
      </c>
      <c r="L542" s="132" t="str">
        <f>IFERROR(IFERROR(INDEX(Кат!$A:$A,MATCH($C542,Кат!$I:$I,0)),INDEX(Торг!$A:$A,MATCH($C542,Торг!$I:$I,0))),"")</f>
        <v/>
      </c>
      <c r="M542" s="132" t="str">
        <f>IFERROR(IFERROR(INDEX(Кат!$B:$B,MATCH($C542,Кат!$I:$I,0)),INDEX(Торг!$B:$B,MATCH($C542,Торг!$I:$I,0))),"")</f>
        <v/>
      </c>
      <c r="N542" s="132" t="str">
        <f t="shared" si="8"/>
        <v xml:space="preserve"> </v>
      </c>
      <c r="O542" s="132" t="str">
        <f>IFERROR(IFERROR(INDEX(Кат!$B:$B,MATCH($N542,Кат!$I:$I,0)),INDEX(Торг!$B:$B,MATCH($N542,Торг!$I:$I,0))),"")</f>
        <v/>
      </c>
    </row>
    <row r="543" spans="1:15" outlineLevel="1">
      <c r="A543" t="s">
        <v>15038</v>
      </c>
      <c r="C543" s="191" t="s">
        <v>4832</v>
      </c>
      <c r="E543" t="s">
        <v>4833</v>
      </c>
      <c r="F543" t="s">
        <v>528</v>
      </c>
      <c r="G543" t="s">
        <v>399</v>
      </c>
      <c r="H543">
        <v>4600</v>
      </c>
      <c r="J543" t="s">
        <v>22634</v>
      </c>
      <c r="K543" s="132" t="str">
        <f>IFERROR(IFERROR(INDEX(Кат!$O:$O,MATCH($C543,Кат!$I:$I,0)),INDEX(Торг!$L:$L,MATCH($C543,Торг!$I:$I,0))),"")</f>
        <v/>
      </c>
      <c r="L543" s="132" t="str">
        <f>IFERROR(IFERROR(INDEX(Кат!$A:$A,MATCH($C543,Кат!$I:$I,0)),INDEX(Торг!$A:$A,MATCH($C543,Торг!$I:$I,0))),"")</f>
        <v/>
      </c>
      <c r="M543" s="132" t="str">
        <f>IFERROR(IFERROR(INDEX(Кат!$B:$B,MATCH($C543,Кат!$I:$I,0)),INDEX(Торг!$B:$B,MATCH($C543,Торг!$I:$I,0))),"")</f>
        <v/>
      </c>
      <c r="N543" s="132" t="str">
        <f t="shared" si="8"/>
        <v>BOSCH F000ZS0211</v>
      </c>
      <c r="O543" s="132" t="str">
        <f>IFERROR(IFERROR(INDEX(Кат!$B:$B,MATCH($N543,Кат!$I:$I,0)),INDEX(Торг!$B:$B,MATCH($N543,Торг!$I:$I,0))),"")</f>
        <v/>
      </c>
    </row>
    <row r="544" spans="1:15" outlineLevel="2">
      <c r="A544" t="s">
        <v>15039</v>
      </c>
      <c r="C544" s="191">
        <v>221504473</v>
      </c>
      <c r="E544" t="s">
        <v>4834</v>
      </c>
      <c r="F544" t="s">
        <v>528</v>
      </c>
      <c r="G544" t="s">
        <v>399</v>
      </c>
      <c r="H544">
        <v>4000</v>
      </c>
      <c r="J544" t="s">
        <v>22634</v>
      </c>
      <c r="K544" s="132" t="str">
        <f>IFERROR(IFERROR(INDEX(Кат!$O:$O,MATCH($C544,Кат!$I:$I,0)),INDEX(Торг!$L:$L,MATCH($C544,Торг!$I:$I,0))),"")</f>
        <v/>
      </c>
      <c r="L544" s="132" t="str">
        <f>IFERROR(IFERROR(INDEX(Кат!$A:$A,MATCH($C544,Кат!$I:$I,0)),INDEX(Торг!$A:$A,MATCH($C544,Торг!$I:$I,0))),"")</f>
        <v/>
      </c>
      <c r="M544" s="132" t="str">
        <f>IFERROR(IFERROR(INDEX(Кат!$B:$B,MATCH($C544,Кат!$I:$I,0)),INDEX(Торг!$B:$B,MATCH($C544,Торг!$I:$I,0))),"")</f>
        <v/>
      </c>
      <c r="N544" s="132" t="str">
        <f t="shared" si="8"/>
        <v>BOSCH 221504473</v>
      </c>
      <c r="O544" s="132" t="str">
        <f>IFERROR(IFERROR(INDEX(Кат!$B:$B,MATCH($N544,Кат!$I:$I,0)),INDEX(Торг!$B:$B,MATCH($N544,Торг!$I:$I,0))),"")</f>
        <v/>
      </c>
    </row>
    <row r="545" spans="1:15" outlineLevel="2">
      <c r="A545" t="s">
        <v>15040</v>
      </c>
      <c r="C545" s="191">
        <v>221504027</v>
      </c>
      <c r="E545" t="s">
        <v>4835</v>
      </c>
      <c r="F545" t="s">
        <v>528</v>
      </c>
      <c r="G545" t="s">
        <v>399</v>
      </c>
      <c r="H545">
        <v>4700</v>
      </c>
      <c r="J545" t="s">
        <v>22634</v>
      </c>
      <c r="K545" s="132" t="str">
        <f>IFERROR(IFERROR(INDEX(Кат!$O:$O,MATCH($C545,Кат!$I:$I,0)),INDEX(Торг!$L:$L,MATCH($C545,Торг!$I:$I,0))),"")</f>
        <v/>
      </c>
      <c r="L545" s="132" t="str">
        <f>IFERROR(IFERROR(INDEX(Кат!$A:$A,MATCH($C545,Кат!$I:$I,0)),INDEX(Торг!$A:$A,MATCH($C545,Торг!$I:$I,0))),"")</f>
        <v/>
      </c>
      <c r="M545" s="132" t="str">
        <f>IFERROR(IFERROR(INDEX(Кат!$B:$B,MATCH($C545,Кат!$I:$I,0)),INDEX(Торг!$B:$B,MATCH($C545,Торг!$I:$I,0))),"")</f>
        <v/>
      </c>
      <c r="N545" s="132" t="str">
        <f t="shared" si="8"/>
        <v>BOSCH 221504027</v>
      </c>
      <c r="O545" s="132" t="str">
        <f>IFERROR(IFERROR(INDEX(Кат!$B:$B,MATCH($N545,Кат!$I:$I,0)),INDEX(Торг!$B:$B,MATCH($N545,Торг!$I:$I,0))),"")</f>
        <v/>
      </c>
    </row>
    <row r="546" spans="1:15" outlineLevel="2">
      <c r="A546" t="s">
        <v>23537</v>
      </c>
      <c r="C546" s="191"/>
      <c r="E546" t="s">
        <v>23538</v>
      </c>
      <c r="J546" t="s">
        <v>22634</v>
      </c>
      <c r="K546" s="132" t="str">
        <f>IFERROR(IFERROR(INDEX(Кат!$O:$O,MATCH($C546,Кат!$I:$I,0)),INDEX(Торг!$L:$L,MATCH($C546,Торг!$I:$I,0))),"")</f>
        <v/>
      </c>
      <c r="L546" s="132" t="str">
        <f>IFERROR(IFERROR(INDEX(Кат!$A:$A,MATCH($C546,Кат!$I:$I,0)),INDEX(Торг!$A:$A,MATCH($C546,Торг!$I:$I,0))),"")</f>
        <v/>
      </c>
      <c r="M546" s="132" t="str">
        <f>IFERROR(IFERROR(INDEX(Кат!$B:$B,MATCH($C546,Кат!$I:$I,0)),INDEX(Торг!$B:$B,MATCH($C546,Торг!$I:$I,0))),"")</f>
        <v/>
      </c>
      <c r="N546" s="132" t="str">
        <f t="shared" si="8"/>
        <v xml:space="preserve"> </v>
      </c>
      <c r="O546" s="132" t="str">
        <f>IFERROR(IFERROR(INDEX(Кат!$B:$B,MATCH($N546,Кат!$I:$I,0)),INDEX(Торг!$B:$B,MATCH($N546,Торг!$I:$I,0))),"")</f>
        <v/>
      </c>
    </row>
    <row r="547" spans="1:15" outlineLevel="1">
      <c r="A547" t="s">
        <v>15041</v>
      </c>
      <c r="C547" s="191">
        <v>1987302803</v>
      </c>
      <c r="E547" t="s">
        <v>13611</v>
      </c>
      <c r="F547" t="s">
        <v>528</v>
      </c>
      <c r="G547" t="s">
        <v>399</v>
      </c>
      <c r="H547">
        <v>175</v>
      </c>
      <c r="J547" t="s">
        <v>22634</v>
      </c>
      <c r="K547" s="132" t="str">
        <f>IFERROR(IFERROR(INDEX(Кат!$O:$O,MATCH($C547,Кат!$I:$I,0)),INDEX(Торг!$L:$L,MATCH($C547,Торг!$I:$I,0))),"")</f>
        <v/>
      </c>
      <c r="L547" s="132" t="str">
        <f>IFERROR(IFERROR(INDEX(Кат!$A:$A,MATCH($C547,Кат!$I:$I,0)),INDEX(Торг!$A:$A,MATCH($C547,Торг!$I:$I,0))),"")</f>
        <v/>
      </c>
      <c r="M547" s="132" t="str">
        <f>IFERROR(IFERROR(INDEX(Кат!$B:$B,MATCH($C547,Кат!$I:$I,0)),INDEX(Торг!$B:$B,MATCH($C547,Торг!$I:$I,0))),"")</f>
        <v/>
      </c>
      <c r="N547" s="132" t="str">
        <f t="shared" si="8"/>
        <v>BOSCH 1987302803</v>
      </c>
      <c r="O547" s="132" t="str">
        <f>IFERROR(IFERROR(INDEX(Кат!$B:$B,MATCH($N547,Кат!$I:$I,0)),INDEX(Торг!$B:$B,MATCH($N547,Торг!$I:$I,0))),"")</f>
        <v/>
      </c>
    </row>
    <row r="548" spans="1:15" outlineLevel="2">
      <c r="A548" t="s">
        <v>15042</v>
      </c>
      <c r="C548" s="191">
        <v>1987301001</v>
      </c>
      <c r="E548" t="s">
        <v>13612</v>
      </c>
      <c r="F548" t="s">
        <v>528</v>
      </c>
      <c r="G548" t="s">
        <v>399</v>
      </c>
      <c r="H548">
        <v>270</v>
      </c>
      <c r="J548" t="s">
        <v>22634</v>
      </c>
      <c r="K548" s="132" t="str">
        <f>IFERROR(IFERROR(INDEX(Кат!$O:$O,MATCH($C548,Кат!$I:$I,0)),INDEX(Торг!$L:$L,MATCH($C548,Торг!$I:$I,0))),"")</f>
        <v/>
      </c>
      <c r="L548" s="132" t="str">
        <f>IFERROR(IFERROR(INDEX(Кат!$A:$A,MATCH($C548,Кат!$I:$I,0)),INDEX(Торг!$A:$A,MATCH($C548,Торг!$I:$I,0))),"")</f>
        <v/>
      </c>
      <c r="M548" s="132" t="str">
        <f>IFERROR(IFERROR(INDEX(Кат!$B:$B,MATCH($C548,Кат!$I:$I,0)),INDEX(Торг!$B:$B,MATCH($C548,Торг!$I:$I,0))),"")</f>
        <v/>
      </c>
      <c r="N548" s="132" t="str">
        <f t="shared" si="8"/>
        <v>BOSCH 1987301001</v>
      </c>
      <c r="O548" s="132" t="str">
        <f>IFERROR(IFERROR(INDEX(Кат!$B:$B,MATCH($N548,Кат!$I:$I,0)),INDEX(Торг!$B:$B,MATCH($N548,Торг!$I:$I,0))),"")</f>
        <v/>
      </c>
    </row>
    <row r="549" spans="1:15" outlineLevel="2">
      <c r="A549" t="s">
        <v>15043</v>
      </c>
      <c r="C549" s="191">
        <v>1987301012</v>
      </c>
      <c r="E549" t="s">
        <v>13613</v>
      </c>
      <c r="F549" t="s">
        <v>528</v>
      </c>
      <c r="G549" t="s">
        <v>399</v>
      </c>
      <c r="H549">
        <v>320</v>
      </c>
      <c r="J549" t="s">
        <v>22634</v>
      </c>
      <c r="K549" s="132" t="str">
        <f>IFERROR(IFERROR(INDEX(Кат!$O:$O,MATCH($C549,Кат!$I:$I,0)),INDEX(Торг!$L:$L,MATCH($C549,Торг!$I:$I,0))),"")</f>
        <v/>
      </c>
      <c r="L549" s="132" t="str">
        <f>IFERROR(IFERROR(INDEX(Кат!$A:$A,MATCH($C549,Кат!$I:$I,0)),INDEX(Торг!$A:$A,MATCH($C549,Торг!$I:$I,0))),"")</f>
        <v/>
      </c>
      <c r="M549" s="132" t="str">
        <f>IFERROR(IFERROR(INDEX(Кат!$B:$B,MATCH($C549,Кат!$I:$I,0)),INDEX(Торг!$B:$B,MATCH($C549,Торг!$I:$I,0))),"")</f>
        <v/>
      </c>
      <c r="N549" s="132" t="str">
        <f t="shared" si="8"/>
        <v>BOSCH 1987301012</v>
      </c>
      <c r="O549" s="132" t="str">
        <f>IFERROR(IFERROR(INDEX(Кат!$B:$B,MATCH($N549,Кат!$I:$I,0)),INDEX(Торг!$B:$B,MATCH($N549,Торг!$I:$I,0))),"")</f>
        <v/>
      </c>
    </row>
    <row r="550" spans="1:15" outlineLevel="2">
      <c r="A550" t="s">
        <v>15044</v>
      </c>
      <c r="C550" s="191">
        <v>1987302071</v>
      </c>
      <c r="E550" t="s">
        <v>13614</v>
      </c>
      <c r="F550" t="s">
        <v>528</v>
      </c>
      <c r="G550" t="s">
        <v>399</v>
      </c>
      <c r="H550">
        <v>250</v>
      </c>
      <c r="J550" t="s">
        <v>22634</v>
      </c>
      <c r="K550" s="132" t="str">
        <f>IFERROR(IFERROR(INDEX(Кат!$O:$O,MATCH($C550,Кат!$I:$I,0)),INDEX(Торг!$L:$L,MATCH($C550,Торг!$I:$I,0))),"")</f>
        <v/>
      </c>
      <c r="L550" s="132" t="str">
        <f>IFERROR(IFERROR(INDEX(Кат!$A:$A,MATCH($C550,Кат!$I:$I,0)),INDEX(Торг!$A:$A,MATCH($C550,Торг!$I:$I,0))),"")</f>
        <v/>
      </c>
      <c r="M550" s="132" t="str">
        <f>IFERROR(IFERROR(INDEX(Кат!$B:$B,MATCH($C550,Кат!$I:$I,0)),INDEX(Торг!$B:$B,MATCH($C550,Торг!$I:$I,0))),"")</f>
        <v/>
      </c>
      <c r="N550" s="132" t="str">
        <f t="shared" si="8"/>
        <v>BOSCH 1987302071</v>
      </c>
      <c r="O550" s="132" t="str">
        <f>IFERROR(IFERROR(INDEX(Кат!$B:$B,MATCH($N550,Кат!$I:$I,0)),INDEX(Торг!$B:$B,MATCH($N550,Торг!$I:$I,0))),"")</f>
        <v/>
      </c>
    </row>
    <row r="551" spans="1:15" outlineLevel="2">
      <c r="A551" t="s">
        <v>23539</v>
      </c>
      <c r="C551" s="191"/>
      <c r="E551" t="s">
        <v>23540</v>
      </c>
      <c r="J551" t="s">
        <v>22634</v>
      </c>
      <c r="K551" s="132" t="str">
        <f>IFERROR(IFERROR(INDEX(Кат!$O:$O,MATCH($C551,Кат!$I:$I,0)),INDEX(Торг!$L:$L,MATCH($C551,Торг!$I:$I,0))),"")</f>
        <v/>
      </c>
      <c r="L551" s="132" t="str">
        <f>IFERROR(IFERROR(INDEX(Кат!$A:$A,MATCH($C551,Кат!$I:$I,0)),INDEX(Торг!$A:$A,MATCH($C551,Торг!$I:$I,0))),"")</f>
        <v/>
      </c>
      <c r="M551" s="132" t="str">
        <f>IFERROR(IFERROR(INDEX(Кат!$B:$B,MATCH($C551,Кат!$I:$I,0)),INDEX(Торг!$B:$B,MATCH($C551,Торг!$I:$I,0))),"")</f>
        <v/>
      </c>
      <c r="N551" s="132" t="str">
        <f t="shared" si="8"/>
        <v xml:space="preserve"> </v>
      </c>
      <c r="O551" s="132" t="str">
        <f>IFERROR(IFERROR(INDEX(Кат!$B:$B,MATCH($N551,Кат!$I:$I,0)),INDEX(Торг!$B:$B,MATCH($N551,Торг!$I:$I,0))),"")</f>
        <v/>
      </c>
    </row>
    <row r="552" spans="1:15" outlineLevel="2">
      <c r="A552" t="s">
        <v>23372</v>
      </c>
      <c r="C552" s="191" t="s">
        <v>23373</v>
      </c>
      <c r="E552" t="s">
        <v>23374</v>
      </c>
      <c r="F552" t="s">
        <v>3823</v>
      </c>
      <c r="G552" t="s">
        <v>375</v>
      </c>
      <c r="H552">
        <v>550</v>
      </c>
      <c r="J552" t="s">
        <v>22634</v>
      </c>
      <c r="K552" s="132" t="str">
        <f>IFERROR(IFERROR(INDEX(Кат!$O:$O,MATCH($C552,Кат!$I:$I,0)),INDEX(Торг!$L:$L,MATCH($C552,Торг!$I:$I,0))),"")</f>
        <v/>
      </c>
      <c r="L552" s="132" t="str">
        <f>IFERROR(IFERROR(INDEX(Кат!$A:$A,MATCH($C552,Кат!$I:$I,0)),INDEX(Торг!$A:$A,MATCH($C552,Торг!$I:$I,0))),"")</f>
        <v/>
      </c>
      <c r="M552" s="132" t="str">
        <f>IFERROR(IFERROR(INDEX(Кат!$B:$B,MATCH($C552,Кат!$I:$I,0)),INDEX(Торг!$B:$B,MATCH($C552,Торг!$I:$I,0))),"")</f>
        <v/>
      </c>
      <c r="N552" s="132" t="str">
        <f t="shared" si="8"/>
        <v>НЕИЗВЕСТНЫЙ БРЕНД 21700-3743010010</v>
      </c>
      <c r="O552" s="132" t="str">
        <f>IFERROR(IFERROR(INDEX(Кат!$B:$B,MATCH($N552,Кат!$I:$I,0)),INDEX(Торг!$B:$B,MATCH($N552,Торг!$I:$I,0))),"")</f>
        <v/>
      </c>
    </row>
    <row r="553" spans="1:15" outlineLevel="2">
      <c r="A553" t="s">
        <v>23375</v>
      </c>
      <c r="C553" s="191">
        <v>8450000308</v>
      </c>
      <c r="E553" t="s">
        <v>23376</v>
      </c>
      <c r="F553" t="s">
        <v>3823</v>
      </c>
      <c r="G553" t="s">
        <v>375</v>
      </c>
      <c r="H553">
        <v>600</v>
      </c>
      <c r="J553" t="s">
        <v>22634</v>
      </c>
      <c r="K553" s="132" t="str">
        <f>IFERROR(IFERROR(INDEX(Кат!$O:$O,MATCH($C553,Кат!$I:$I,0)),INDEX(Торг!$L:$L,MATCH($C553,Торг!$I:$I,0))),"")</f>
        <v/>
      </c>
      <c r="L553" s="132" t="str">
        <f>IFERROR(IFERROR(INDEX(Кат!$A:$A,MATCH($C553,Кат!$I:$I,0)),INDEX(Торг!$A:$A,MATCH($C553,Торг!$I:$I,0))),"")</f>
        <v/>
      </c>
      <c r="M553" s="132" t="str">
        <f>IFERROR(IFERROR(INDEX(Кат!$B:$B,MATCH($C553,Кат!$I:$I,0)),INDEX(Торг!$B:$B,MATCH($C553,Торг!$I:$I,0))),"")</f>
        <v/>
      </c>
      <c r="N553" s="132" t="str">
        <f t="shared" si="8"/>
        <v>НЕИЗВЕСТНЫЙ БРЕНД 8450000308</v>
      </c>
      <c r="O553" s="132" t="str">
        <f>IFERROR(IFERROR(INDEX(Кат!$B:$B,MATCH($N553,Кат!$I:$I,0)),INDEX(Торг!$B:$B,MATCH($N553,Торг!$I:$I,0))),"")</f>
        <v/>
      </c>
    </row>
    <row r="554" spans="1:15" outlineLevel="2">
      <c r="A554" t="s">
        <v>23541</v>
      </c>
      <c r="C554" s="191"/>
      <c r="E554" t="s">
        <v>23542</v>
      </c>
      <c r="J554" t="s">
        <v>22634</v>
      </c>
      <c r="K554" s="132" t="str">
        <f>IFERROR(IFERROR(INDEX(Кат!$O:$O,MATCH($C554,Кат!$I:$I,0)),INDEX(Торг!$L:$L,MATCH($C554,Торг!$I:$I,0))),"")</f>
        <v/>
      </c>
      <c r="L554" s="132" t="str">
        <f>IFERROR(IFERROR(INDEX(Кат!$A:$A,MATCH($C554,Кат!$I:$I,0)),INDEX(Торг!$A:$A,MATCH($C554,Торг!$I:$I,0))),"")</f>
        <v/>
      </c>
      <c r="M554" s="132" t="str">
        <f>IFERROR(IFERROR(INDEX(Кат!$B:$B,MATCH($C554,Кат!$I:$I,0)),INDEX(Торг!$B:$B,MATCH($C554,Торг!$I:$I,0))),"")</f>
        <v/>
      </c>
      <c r="N554" s="132" t="str">
        <f t="shared" si="8"/>
        <v xml:space="preserve"> </v>
      </c>
      <c r="O554" s="132" t="str">
        <f>IFERROR(IFERROR(INDEX(Кат!$B:$B,MATCH($N554,Кат!$I:$I,0)),INDEX(Торг!$B:$B,MATCH($N554,Торг!$I:$I,0))),"")</f>
        <v/>
      </c>
    </row>
    <row r="555" spans="1:15" outlineLevel="2">
      <c r="A555" t="s">
        <v>25906</v>
      </c>
      <c r="C555" s="191">
        <v>1987947817</v>
      </c>
      <c r="E555" t="s">
        <v>25907</v>
      </c>
      <c r="F555" t="s">
        <v>528</v>
      </c>
      <c r="G555" t="s">
        <v>399</v>
      </c>
      <c r="H555">
        <v>750</v>
      </c>
      <c r="J555" t="s">
        <v>22634</v>
      </c>
      <c r="K555" s="132" t="str">
        <f>IFERROR(IFERROR(INDEX(Кат!$O:$O,MATCH($C555,Кат!$I:$I,0)),INDEX(Торг!$L:$L,MATCH($C555,Торг!$I:$I,0))),"")</f>
        <v/>
      </c>
      <c r="L555" s="132" t="str">
        <f>IFERROR(IFERROR(INDEX(Кат!$A:$A,MATCH($C555,Кат!$I:$I,0)),INDEX(Торг!$A:$A,MATCH($C555,Торг!$I:$I,0))),"")</f>
        <v/>
      </c>
      <c r="M555" s="132" t="str">
        <f>IFERROR(IFERROR(INDEX(Кат!$B:$B,MATCH($C555,Кат!$I:$I,0)),INDEX(Торг!$B:$B,MATCH($C555,Торг!$I:$I,0))),"")</f>
        <v/>
      </c>
      <c r="N555" s="132" t="str">
        <f t="shared" si="8"/>
        <v>BOSCH 1987947817</v>
      </c>
      <c r="O555" s="132" t="str">
        <f>IFERROR(IFERROR(INDEX(Кат!$B:$B,MATCH($N555,Кат!$I:$I,0)),INDEX(Торг!$B:$B,MATCH($N555,Торг!$I:$I,0))),"")</f>
        <v/>
      </c>
    </row>
    <row r="556" spans="1:15" outlineLevel="1">
      <c r="A556" t="s">
        <v>15045</v>
      </c>
      <c r="C556" s="191">
        <v>1987947933</v>
      </c>
      <c r="E556" t="s">
        <v>4836</v>
      </c>
      <c r="F556" t="s">
        <v>528</v>
      </c>
      <c r="G556" t="s">
        <v>399</v>
      </c>
      <c r="H556">
        <v>700</v>
      </c>
      <c r="J556" t="s">
        <v>22634</v>
      </c>
      <c r="K556" s="132" t="str">
        <f>IFERROR(IFERROR(INDEX(Кат!$O:$O,MATCH($C556,Кат!$I:$I,0)),INDEX(Торг!$L:$L,MATCH($C556,Торг!$I:$I,0))),"")</f>
        <v/>
      </c>
      <c r="L556" s="132" t="str">
        <f>IFERROR(IFERROR(INDEX(Кат!$A:$A,MATCH($C556,Кат!$I:$I,0)),INDEX(Торг!$A:$A,MATCH($C556,Торг!$I:$I,0))),"")</f>
        <v/>
      </c>
      <c r="M556" s="132" t="str">
        <f>IFERROR(IFERROR(INDEX(Кат!$B:$B,MATCH($C556,Кат!$I:$I,0)),INDEX(Торг!$B:$B,MATCH($C556,Торг!$I:$I,0))),"")</f>
        <v/>
      </c>
      <c r="N556" s="132" t="str">
        <f t="shared" si="8"/>
        <v>BOSCH 1987947933</v>
      </c>
      <c r="O556" s="132" t="str">
        <f>IFERROR(IFERROR(INDEX(Кат!$B:$B,MATCH($N556,Кат!$I:$I,0)),INDEX(Торг!$B:$B,MATCH($N556,Торг!$I:$I,0))),"")</f>
        <v/>
      </c>
    </row>
    <row r="557" spans="1:15" outlineLevel="2">
      <c r="A557" t="s">
        <v>15046</v>
      </c>
      <c r="C557" s="191">
        <v>1987947934</v>
      </c>
      <c r="E557" t="s">
        <v>4837</v>
      </c>
      <c r="F557" t="s">
        <v>528</v>
      </c>
      <c r="G557" t="s">
        <v>399</v>
      </c>
      <c r="H557">
        <v>640</v>
      </c>
      <c r="J557" t="s">
        <v>22634</v>
      </c>
      <c r="K557" s="132" t="str">
        <f>IFERROR(IFERROR(INDEX(Кат!$O:$O,MATCH($C557,Кат!$I:$I,0)),INDEX(Торг!$L:$L,MATCH($C557,Торг!$I:$I,0))),"")</f>
        <v/>
      </c>
      <c r="L557" s="132" t="str">
        <f>IFERROR(IFERROR(INDEX(Кат!$A:$A,MATCH($C557,Кат!$I:$I,0)),INDEX(Торг!$A:$A,MATCH($C557,Торг!$I:$I,0))),"")</f>
        <v/>
      </c>
      <c r="M557" s="132" t="str">
        <f>IFERROR(IFERROR(INDEX(Кат!$B:$B,MATCH($C557,Кат!$I:$I,0)),INDEX(Торг!$B:$B,MATCH($C557,Торг!$I:$I,0))),"")</f>
        <v/>
      </c>
      <c r="N557" s="132" t="str">
        <f t="shared" si="8"/>
        <v>BOSCH 1987947934</v>
      </c>
      <c r="O557" s="132" t="str">
        <f>IFERROR(IFERROR(INDEX(Кат!$B:$B,MATCH($N557,Кат!$I:$I,0)),INDEX(Торг!$B:$B,MATCH($N557,Торг!$I:$I,0))),"")</f>
        <v/>
      </c>
    </row>
    <row r="558" spans="1:15" outlineLevel="2">
      <c r="A558" t="s">
        <v>15047</v>
      </c>
      <c r="C558" s="191">
        <v>1987947600</v>
      </c>
      <c r="E558" t="s">
        <v>4838</v>
      </c>
      <c r="F558" t="s">
        <v>528</v>
      </c>
      <c r="G558" t="s">
        <v>399</v>
      </c>
      <c r="H558">
        <v>300</v>
      </c>
      <c r="J558" t="s">
        <v>22634</v>
      </c>
      <c r="K558" s="132" t="str">
        <f>IFERROR(IFERROR(INDEX(Кат!$O:$O,MATCH($C558,Кат!$I:$I,0)),INDEX(Торг!$L:$L,MATCH($C558,Торг!$I:$I,0))),"")</f>
        <v/>
      </c>
      <c r="L558" s="132" t="str">
        <f>IFERROR(IFERROR(INDEX(Кат!$A:$A,MATCH($C558,Кат!$I:$I,0)),INDEX(Торг!$A:$A,MATCH($C558,Торг!$I:$I,0))),"")</f>
        <v/>
      </c>
      <c r="M558" s="132" t="str">
        <f>IFERROR(IFERROR(INDEX(Кат!$B:$B,MATCH($C558,Кат!$I:$I,0)),INDEX(Торг!$B:$B,MATCH($C558,Торг!$I:$I,0))),"")</f>
        <v/>
      </c>
      <c r="N558" s="132" t="str">
        <f t="shared" si="8"/>
        <v>BOSCH 1987947600</v>
      </c>
      <c r="O558" s="132" t="str">
        <f>IFERROR(IFERROR(INDEX(Кат!$B:$B,MATCH($N558,Кат!$I:$I,0)),INDEX(Торг!$B:$B,MATCH($N558,Торг!$I:$I,0))),"")</f>
        <v/>
      </c>
    </row>
    <row r="559" spans="1:15">
      <c r="A559" t="s">
        <v>15048</v>
      </c>
      <c r="C559" s="191">
        <v>1987947683</v>
      </c>
      <c r="E559" t="s">
        <v>4839</v>
      </c>
      <c r="F559" t="s">
        <v>528</v>
      </c>
      <c r="G559" t="s">
        <v>399</v>
      </c>
      <c r="H559">
        <v>220</v>
      </c>
      <c r="J559" t="s">
        <v>22634</v>
      </c>
      <c r="K559" s="132" t="str">
        <f>IFERROR(IFERROR(INDEX(Кат!$O:$O,MATCH($C559,Кат!$I:$I,0)),INDEX(Торг!$L:$L,MATCH($C559,Торг!$I:$I,0))),"")</f>
        <v/>
      </c>
      <c r="L559" s="132" t="str">
        <f>IFERROR(IFERROR(INDEX(Кат!$A:$A,MATCH($C559,Кат!$I:$I,0)),INDEX(Торг!$A:$A,MATCH($C559,Торг!$I:$I,0))),"")</f>
        <v/>
      </c>
      <c r="M559" s="132" t="str">
        <f>IFERROR(IFERROR(INDEX(Кат!$B:$B,MATCH($C559,Кат!$I:$I,0)),INDEX(Торг!$B:$B,MATCH($C559,Торг!$I:$I,0))),"")</f>
        <v/>
      </c>
      <c r="N559" s="132" t="str">
        <f t="shared" si="8"/>
        <v>BOSCH 1987947683</v>
      </c>
      <c r="O559" s="132" t="str">
        <f>IFERROR(IFERROR(INDEX(Кат!$B:$B,MATCH($N559,Кат!$I:$I,0)),INDEX(Торг!$B:$B,MATCH($N559,Торг!$I:$I,0))),"")</f>
        <v/>
      </c>
    </row>
    <row r="560" spans="1:15" outlineLevel="1">
      <c r="A560" t="s">
        <v>15049</v>
      </c>
      <c r="C560" s="191">
        <v>1987946034</v>
      </c>
      <c r="E560" t="s">
        <v>4840</v>
      </c>
      <c r="F560" t="s">
        <v>528</v>
      </c>
      <c r="G560" t="s">
        <v>399</v>
      </c>
      <c r="H560">
        <v>560</v>
      </c>
      <c r="J560" t="s">
        <v>22634</v>
      </c>
      <c r="K560" s="132" t="str">
        <f>IFERROR(IFERROR(INDEX(Кат!$O:$O,MATCH($C560,Кат!$I:$I,0)),INDEX(Торг!$L:$L,MATCH($C560,Торг!$I:$I,0))),"")</f>
        <v/>
      </c>
      <c r="L560" s="132" t="str">
        <f>IFERROR(IFERROR(INDEX(Кат!$A:$A,MATCH($C560,Кат!$I:$I,0)),INDEX(Торг!$A:$A,MATCH($C560,Торг!$I:$I,0))),"")</f>
        <v/>
      </c>
      <c r="M560" s="132" t="str">
        <f>IFERROR(IFERROR(INDEX(Кат!$B:$B,MATCH($C560,Кат!$I:$I,0)),INDEX(Торг!$B:$B,MATCH($C560,Торг!$I:$I,0))),"")</f>
        <v/>
      </c>
      <c r="N560" s="132" t="str">
        <f t="shared" si="8"/>
        <v>BOSCH 1987946034</v>
      </c>
      <c r="O560" s="132" t="str">
        <f>IFERROR(IFERROR(INDEX(Кат!$B:$B,MATCH($N560,Кат!$I:$I,0)),INDEX(Торг!$B:$B,MATCH($N560,Торг!$I:$I,0))),"")</f>
        <v/>
      </c>
    </row>
    <row r="561" spans="1:15">
      <c r="A561" t="s">
        <v>15050</v>
      </c>
      <c r="C561" s="191">
        <v>1987947932</v>
      </c>
      <c r="E561" t="s">
        <v>4841</v>
      </c>
      <c r="F561" t="s">
        <v>528</v>
      </c>
      <c r="G561" t="s">
        <v>399</v>
      </c>
      <c r="H561">
        <v>650</v>
      </c>
      <c r="J561" t="s">
        <v>22634</v>
      </c>
      <c r="K561" s="132" t="str">
        <f>IFERROR(IFERROR(INDEX(Кат!$O:$O,MATCH($C561,Кат!$I:$I,0)),INDEX(Торг!$L:$L,MATCH($C561,Торг!$I:$I,0))),"")</f>
        <v/>
      </c>
      <c r="L561" s="132" t="str">
        <f>IFERROR(IFERROR(INDEX(Кат!$A:$A,MATCH($C561,Кат!$I:$I,0)),INDEX(Торг!$A:$A,MATCH($C561,Торг!$I:$I,0))),"")</f>
        <v/>
      </c>
      <c r="M561" s="132" t="str">
        <f>IFERROR(IFERROR(INDEX(Кат!$B:$B,MATCH($C561,Кат!$I:$I,0)),INDEX(Торг!$B:$B,MATCH($C561,Торг!$I:$I,0))),"")</f>
        <v/>
      </c>
      <c r="N561" s="132" t="str">
        <f t="shared" si="8"/>
        <v>BOSCH 1987947932</v>
      </c>
      <c r="O561" s="132" t="str">
        <f>IFERROR(IFERROR(INDEX(Кат!$B:$B,MATCH($N561,Кат!$I:$I,0)),INDEX(Торг!$B:$B,MATCH($N561,Торг!$I:$I,0))),"")</f>
        <v/>
      </c>
    </row>
    <row r="562" spans="1:15" outlineLevel="1">
      <c r="A562" t="s">
        <v>15051</v>
      </c>
      <c r="C562" s="191">
        <v>1987947972</v>
      </c>
      <c r="E562" t="s">
        <v>4842</v>
      </c>
      <c r="F562" t="s">
        <v>528</v>
      </c>
      <c r="G562" t="s">
        <v>399</v>
      </c>
      <c r="H562">
        <v>770</v>
      </c>
      <c r="J562" t="s">
        <v>22634</v>
      </c>
      <c r="K562" s="132" t="str">
        <f>IFERROR(IFERROR(INDEX(Кат!$O:$O,MATCH($C562,Кат!$I:$I,0)),INDEX(Торг!$L:$L,MATCH($C562,Торг!$I:$I,0))),"")</f>
        <v/>
      </c>
      <c r="L562" s="132" t="str">
        <f>IFERROR(IFERROR(INDEX(Кат!$A:$A,MATCH($C562,Кат!$I:$I,0)),INDEX(Торг!$A:$A,MATCH($C562,Торг!$I:$I,0))),"")</f>
        <v/>
      </c>
      <c r="M562" s="132" t="str">
        <f>IFERROR(IFERROR(INDEX(Кат!$B:$B,MATCH($C562,Кат!$I:$I,0)),INDEX(Торг!$B:$B,MATCH($C562,Торг!$I:$I,0))),"")</f>
        <v/>
      </c>
      <c r="N562" s="132" t="str">
        <f t="shared" si="8"/>
        <v>BOSCH 1987947972</v>
      </c>
      <c r="O562" s="132" t="str">
        <f>IFERROR(IFERROR(INDEX(Кат!$B:$B,MATCH($N562,Кат!$I:$I,0)),INDEX(Торг!$B:$B,MATCH($N562,Торг!$I:$I,0))),"")</f>
        <v/>
      </c>
    </row>
    <row r="563" spans="1:15" outlineLevel="1">
      <c r="A563" t="s">
        <v>15052</v>
      </c>
      <c r="C563" s="191">
        <v>1987948304</v>
      </c>
      <c r="E563" t="s">
        <v>4843</v>
      </c>
      <c r="F563" t="s">
        <v>528</v>
      </c>
      <c r="G563" t="s">
        <v>399</v>
      </c>
      <c r="H563">
        <v>935</v>
      </c>
      <c r="J563" t="s">
        <v>22634</v>
      </c>
      <c r="K563" s="132" t="str">
        <f>IFERROR(IFERROR(INDEX(Кат!$O:$O,MATCH($C563,Кат!$I:$I,0)),INDEX(Торг!$L:$L,MATCH($C563,Торг!$I:$I,0))),"")</f>
        <v/>
      </c>
      <c r="L563" s="132" t="str">
        <f>IFERROR(IFERROR(INDEX(Кат!$A:$A,MATCH($C563,Кат!$I:$I,0)),INDEX(Торг!$A:$A,MATCH($C563,Торг!$I:$I,0))),"")</f>
        <v/>
      </c>
      <c r="M563" s="132" t="str">
        <f>IFERROR(IFERROR(INDEX(Кат!$B:$B,MATCH($C563,Кат!$I:$I,0)),INDEX(Торг!$B:$B,MATCH($C563,Торг!$I:$I,0))),"")</f>
        <v/>
      </c>
      <c r="N563" s="132" t="str">
        <f t="shared" si="8"/>
        <v>BOSCH 1987948304</v>
      </c>
      <c r="O563" s="132" t="str">
        <f>IFERROR(IFERROR(INDEX(Кат!$B:$B,MATCH($N563,Кат!$I:$I,0)),INDEX(Торг!$B:$B,MATCH($N563,Торг!$I:$I,0))),"")</f>
        <v/>
      </c>
    </row>
    <row r="564" spans="1:15" outlineLevel="1">
      <c r="A564" t="s">
        <v>23254</v>
      </c>
      <c r="C564" s="191">
        <v>1987948483</v>
      </c>
      <c r="E564" t="s">
        <v>23255</v>
      </c>
      <c r="F564" t="s">
        <v>528</v>
      </c>
      <c r="G564" t="s">
        <v>399</v>
      </c>
      <c r="H564">
        <v>600</v>
      </c>
      <c r="J564" t="s">
        <v>22634</v>
      </c>
      <c r="K564" s="132" t="str">
        <f>IFERROR(IFERROR(INDEX(Кат!$O:$O,MATCH($C564,Кат!$I:$I,0)),INDEX(Торг!$L:$L,MATCH($C564,Торг!$I:$I,0))),"")</f>
        <v/>
      </c>
      <c r="L564" s="132" t="str">
        <f>IFERROR(IFERROR(INDEX(Кат!$A:$A,MATCH($C564,Кат!$I:$I,0)),INDEX(Торг!$A:$A,MATCH($C564,Торг!$I:$I,0))),"")</f>
        <v/>
      </c>
      <c r="M564" s="132" t="str">
        <f>IFERROR(IFERROR(INDEX(Кат!$B:$B,MATCH($C564,Кат!$I:$I,0)),INDEX(Торг!$B:$B,MATCH($C564,Торг!$I:$I,0))),"")</f>
        <v/>
      </c>
      <c r="N564" s="132" t="str">
        <f t="shared" si="8"/>
        <v>BOSCH 1987948483</v>
      </c>
      <c r="O564" s="132" t="str">
        <f>IFERROR(IFERROR(INDEX(Кат!$B:$B,MATCH($N564,Кат!$I:$I,0)),INDEX(Торг!$B:$B,MATCH($N564,Торг!$I:$I,0))),"")</f>
        <v/>
      </c>
    </row>
    <row r="565" spans="1:15">
      <c r="A565" t="s">
        <v>15053</v>
      </c>
      <c r="C565" s="191">
        <v>1987947939</v>
      </c>
      <c r="E565" t="s">
        <v>4844</v>
      </c>
      <c r="F565" t="s">
        <v>528</v>
      </c>
      <c r="G565" t="s">
        <v>399</v>
      </c>
      <c r="H565">
        <v>640</v>
      </c>
      <c r="J565" t="s">
        <v>22634</v>
      </c>
      <c r="K565" s="132" t="str">
        <f>IFERROR(IFERROR(INDEX(Кат!$O:$O,MATCH($C565,Кат!$I:$I,0)),INDEX(Торг!$L:$L,MATCH($C565,Торг!$I:$I,0))),"")</f>
        <v/>
      </c>
      <c r="L565" s="132" t="str">
        <f>IFERROR(IFERROR(INDEX(Кат!$A:$A,MATCH($C565,Кат!$I:$I,0)),INDEX(Торг!$A:$A,MATCH($C565,Торг!$I:$I,0))),"")</f>
        <v/>
      </c>
      <c r="M565" s="132" t="str">
        <f>IFERROR(IFERROR(INDEX(Кат!$B:$B,MATCH($C565,Кат!$I:$I,0)),INDEX(Торг!$B:$B,MATCH($C565,Торг!$I:$I,0))),"")</f>
        <v/>
      </c>
      <c r="N565" s="132" t="str">
        <f t="shared" si="8"/>
        <v>BOSCH 1987947939</v>
      </c>
      <c r="O565" s="132" t="str">
        <f>IFERROR(IFERROR(INDEX(Кат!$B:$B,MATCH($N565,Кат!$I:$I,0)),INDEX(Торг!$B:$B,MATCH($N565,Торг!$I:$I,0))),"")</f>
        <v/>
      </c>
    </row>
    <row r="566" spans="1:15" outlineLevel="1">
      <c r="A566" t="s">
        <v>15054</v>
      </c>
      <c r="C566" s="191">
        <v>1987946274</v>
      </c>
      <c r="E566" t="s">
        <v>4845</v>
      </c>
      <c r="F566" t="s">
        <v>528</v>
      </c>
      <c r="G566" t="s">
        <v>399</v>
      </c>
      <c r="H566">
        <v>470</v>
      </c>
      <c r="J566" t="s">
        <v>22634</v>
      </c>
      <c r="K566" s="132" t="str">
        <f>IFERROR(IFERROR(INDEX(Кат!$O:$O,MATCH($C566,Кат!$I:$I,0)),INDEX(Торг!$L:$L,MATCH($C566,Торг!$I:$I,0))),"")</f>
        <v/>
      </c>
      <c r="L566" s="132" t="str">
        <f>IFERROR(IFERROR(INDEX(Кат!$A:$A,MATCH($C566,Кат!$I:$I,0)),INDEX(Торг!$A:$A,MATCH($C566,Торг!$I:$I,0))),"")</f>
        <v/>
      </c>
      <c r="M566" s="132" t="str">
        <f>IFERROR(IFERROR(INDEX(Кат!$B:$B,MATCH($C566,Кат!$I:$I,0)),INDEX(Торг!$B:$B,MATCH($C566,Торг!$I:$I,0))),"")</f>
        <v/>
      </c>
      <c r="N566" s="132" t="str">
        <f t="shared" si="8"/>
        <v>BOSCH 1987946274</v>
      </c>
      <c r="O566" s="132" t="str">
        <f>IFERROR(IFERROR(INDEX(Кат!$B:$B,MATCH($N566,Кат!$I:$I,0)),INDEX(Торг!$B:$B,MATCH($N566,Торг!$I:$I,0))),"")</f>
        <v/>
      </c>
    </row>
    <row r="567" spans="1:15" outlineLevel="1">
      <c r="A567" t="s">
        <v>15055</v>
      </c>
      <c r="C567" s="191">
        <v>1987947953</v>
      </c>
      <c r="E567" t="s">
        <v>4846</v>
      </c>
      <c r="F567" t="s">
        <v>528</v>
      </c>
      <c r="G567" t="s">
        <v>399</v>
      </c>
      <c r="H567">
        <v>1060</v>
      </c>
      <c r="J567" t="s">
        <v>22634</v>
      </c>
      <c r="K567" s="132" t="str">
        <f>IFERROR(IFERROR(INDEX(Кат!$O:$O,MATCH($C567,Кат!$I:$I,0)),INDEX(Торг!$L:$L,MATCH($C567,Торг!$I:$I,0))),"")</f>
        <v/>
      </c>
      <c r="L567" s="132" t="str">
        <f>IFERROR(IFERROR(INDEX(Кат!$A:$A,MATCH($C567,Кат!$I:$I,0)),INDEX(Торг!$A:$A,MATCH($C567,Торг!$I:$I,0))),"")</f>
        <v/>
      </c>
      <c r="M567" s="132" t="str">
        <f>IFERROR(IFERROR(INDEX(Кат!$B:$B,MATCH($C567,Кат!$I:$I,0)),INDEX(Торг!$B:$B,MATCH($C567,Торг!$I:$I,0))),"")</f>
        <v/>
      </c>
      <c r="N567" s="132" t="str">
        <f t="shared" si="8"/>
        <v>BOSCH 1987947953</v>
      </c>
      <c r="O567" s="132" t="str">
        <f>IFERROR(IFERROR(INDEX(Кат!$B:$B,MATCH($N567,Кат!$I:$I,0)),INDEX(Торг!$B:$B,MATCH($N567,Торг!$I:$I,0))),"")</f>
        <v/>
      </c>
    </row>
    <row r="568" spans="1:15">
      <c r="A568" t="s">
        <v>33213</v>
      </c>
      <c r="C568" s="191">
        <v>1987945986</v>
      </c>
      <c r="E568" t="s">
        <v>33214</v>
      </c>
      <c r="F568" t="s">
        <v>528</v>
      </c>
      <c r="G568" t="s">
        <v>399</v>
      </c>
      <c r="H568">
        <v>1240</v>
      </c>
      <c r="J568" t="s">
        <v>22634</v>
      </c>
      <c r="K568" s="132" t="str">
        <f>IFERROR(IFERROR(INDEX(Кат!$O:$O,MATCH($C568,Кат!$I:$I,0)),INDEX(Торг!$L:$L,MATCH($C568,Торг!$I:$I,0))),"")</f>
        <v/>
      </c>
      <c r="L568" s="132" t="str">
        <f>IFERROR(IFERROR(INDEX(Кат!$A:$A,MATCH($C568,Кат!$I:$I,0)),INDEX(Торг!$A:$A,MATCH($C568,Торг!$I:$I,0))),"")</f>
        <v/>
      </c>
      <c r="M568" s="132" t="str">
        <f>IFERROR(IFERROR(INDEX(Кат!$B:$B,MATCH($C568,Кат!$I:$I,0)),INDEX(Торг!$B:$B,MATCH($C568,Торг!$I:$I,0))),"")</f>
        <v/>
      </c>
      <c r="N568" s="132" t="str">
        <f t="shared" si="8"/>
        <v>BOSCH 1987945986</v>
      </c>
      <c r="O568" s="132" t="str">
        <f>IFERROR(IFERROR(INDEX(Кат!$B:$B,MATCH($N568,Кат!$I:$I,0)),INDEX(Торг!$B:$B,MATCH($N568,Торг!$I:$I,0))),"")</f>
        <v/>
      </c>
    </row>
    <row r="569" spans="1:15" outlineLevel="1">
      <c r="A569" t="s">
        <v>15056</v>
      </c>
      <c r="C569" s="191">
        <v>1987946036</v>
      </c>
      <c r="E569" t="s">
        <v>4847</v>
      </c>
      <c r="F569" t="s">
        <v>528</v>
      </c>
      <c r="G569" t="s">
        <v>399</v>
      </c>
      <c r="H569">
        <v>680</v>
      </c>
      <c r="J569" t="s">
        <v>22634</v>
      </c>
      <c r="K569" s="132" t="str">
        <f>IFERROR(IFERROR(INDEX(Кат!$O:$O,MATCH($C569,Кат!$I:$I,0)),INDEX(Торг!$L:$L,MATCH($C569,Торг!$I:$I,0))),"")</f>
        <v/>
      </c>
      <c r="L569" s="132" t="str">
        <f>IFERROR(IFERROR(INDEX(Кат!$A:$A,MATCH($C569,Кат!$I:$I,0)),INDEX(Торг!$A:$A,MATCH($C569,Торг!$I:$I,0))),"")</f>
        <v/>
      </c>
      <c r="M569" s="132" t="str">
        <f>IFERROR(IFERROR(INDEX(Кат!$B:$B,MATCH($C569,Кат!$I:$I,0)),INDEX(Торг!$B:$B,MATCH($C569,Торг!$I:$I,0))),"")</f>
        <v/>
      </c>
      <c r="N569" s="132" t="str">
        <f t="shared" si="8"/>
        <v>BOSCH 1987946036</v>
      </c>
      <c r="O569" s="132" t="str">
        <f>IFERROR(IFERROR(INDEX(Кат!$B:$B,MATCH($N569,Кат!$I:$I,0)),INDEX(Торг!$B:$B,MATCH($N569,Торг!$I:$I,0))),"")</f>
        <v/>
      </c>
    </row>
    <row r="570" spans="1:15" outlineLevel="1">
      <c r="A570" t="s">
        <v>15057</v>
      </c>
      <c r="C570" s="191">
        <v>1987946037</v>
      </c>
      <c r="E570" t="s">
        <v>4848</v>
      </c>
      <c r="F570" t="s">
        <v>528</v>
      </c>
      <c r="G570" t="s">
        <v>399</v>
      </c>
      <c r="H570">
        <v>860</v>
      </c>
      <c r="J570" t="s">
        <v>22634</v>
      </c>
      <c r="K570" s="132" t="str">
        <f>IFERROR(IFERROR(INDEX(Кат!$O:$O,MATCH($C570,Кат!$I:$I,0)),INDEX(Торг!$L:$L,MATCH($C570,Торг!$I:$I,0))),"")</f>
        <v/>
      </c>
      <c r="L570" s="132" t="str">
        <f>IFERROR(IFERROR(INDEX(Кат!$A:$A,MATCH($C570,Кат!$I:$I,0)),INDEX(Торг!$A:$A,MATCH($C570,Торг!$I:$I,0))),"")</f>
        <v/>
      </c>
      <c r="M570" s="132" t="str">
        <f>IFERROR(IFERROR(INDEX(Кат!$B:$B,MATCH($C570,Кат!$I:$I,0)),INDEX(Торг!$B:$B,MATCH($C570,Торг!$I:$I,0))),"")</f>
        <v/>
      </c>
      <c r="N570" s="132" t="str">
        <f t="shared" si="8"/>
        <v>BOSCH 1987946037</v>
      </c>
      <c r="O570" s="132" t="str">
        <f>IFERROR(IFERROR(INDEX(Кат!$B:$B,MATCH($N570,Кат!$I:$I,0)),INDEX(Торг!$B:$B,MATCH($N570,Торг!$I:$I,0))),"")</f>
        <v/>
      </c>
    </row>
    <row r="571" spans="1:15" outlineLevel="1">
      <c r="A571" t="s">
        <v>15058</v>
      </c>
      <c r="C571" s="191">
        <v>1987947885</v>
      </c>
      <c r="E571" t="s">
        <v>4849</v>
      </c>
      <c r="F571" t="s">
        <v>528</v>
      </c>
      <c r="G571" t="s">
        <v>399</v>
      </c>
      <c r="H571">
        <v>750</v>
      </c>
      <c r="J571" t="s">
        <v>22634</v>
      </c>
      <c r="K571" s="132" t="str">
        <f>IFERROR(IFERROR(INDEX(Кат!$O:$O,MATCH($C571,Кат!$I:$I,0)),INDEX(Торг!$L:$L,MATCH($C571,Торг!$I:$I,0))),"")</f>
        <v/>
      </c>
      <c r="L571" s="132" t="str">
        <f>IFERROR(IFERROR(INDEX(Кат!$A:$A,MATCH($C571,Кат!$I:$I,0)),INDEX(Торг!$A:$A,MATCH($C571,Торг!$I:$I,0))),"")</f>
        <v/>
      </c>
      <c r="M571" s="132" t="str">
        <f>IFERROR(IFERROR(INDEX(Кат!$B:$B,MATCH($C571,Кат!$I:$I,0)),INDEX(Торг!$B:$B,MATCH($C571,Торг!$I:$I,0))),"")</f>
        <v/>
      </c>
      <c r="N571" s="132" t="str">
        <f t="shared" si="8"/>
        <v>BOSCH 1987947885</v>
      </c>
      <c r="O571" s="132" t="str">
        <f>IFERROR(IFERROR(INDEX(Кат!$B:$B,MATCH($N571,Кат!$I:$I,0)),INDEX(Торг!$B:$B,MATCH($N571,Торг!$I:$I,0))),"")</f>
        <v/>
      </c>
    </row>
    <row r="572" spans="1:15" outlineLevel="1">
      <c r="A572" t="s">
        <v>15059</v>
      </c>
      <c r="C572" s="191">
        <v>1987948481</v>
      </c>
      <c r="E572" t="s">
        <v>4850</v>
      </c>
      <c r="F572" t="s">
        <v>528</v>
      </c>
      <c r="G572" t="s">
        <v>399</v>
      </c>
      <c r="H572">
        <v>1040</v>
      </c>
      <c r="J572" t="s">
        <v>22634</v>
      </c>
      <c r="K572" s="132" t="str">
        <f>IFERROR(IFERROR(INDEX(Кат!$O:$O,MATCH($C572,Кат!$I:$I,0)),INDEX(Торг!$L:$L,MATCH($C572,Торг!$I:$I,0))),"")</f>
        <v/>
      </c>
      <c r="L572" s="132" t="str">
        <f>IFERROR(IFERROR(INDEX(Кат!$A:$A,MATCH($C572,Кат!$I:$I,0)),INDEX(Торг!$A:$A,MATCH($C572,Торг!$I:$I,0))),"")</f>
        <v/>
      </c>
      <c r="M572" s="132" t="str">
        <f>IFERROR(IFERROR(INDEX(Кат!$B:$B,MATCH($C572,Кат!$I:$I,0)),INDEX(Торг!$B:$B,MATCH($C572,Торг!$I:$I,0))),"")</f>
        <v/>
      </c>
      <c r="N572" s="132" t="str">
        <f t="shared" si="8"/>
        <v>BOSCH 1987948481</v>
      </c>
      <c r="O572" s="132" t="str">
        <f>IFERROR(IFERROR(INDEX(Кат!$B:$B,MATCH($N572,Кат!$I:$I,0)),INDEX(Торг!$B:$B,MATCH($N572,Торг!$I:$I,0))),"")</f>
        <v/>
      </c>
    </row>
    <row r="573" spans="1:15" outlineLevel="1">
      <c r="A573" t="s">
        <v>15060</v>
      </c>
      <c r="C573" s="191">
        <v>1987947980</v>
      </c>
      <c r="E573" t="s">
        <v>4851</v>
      </c>
      <c r="F573" t="s">
        <v>528</v>
      </c>
      <c r="G573" t="s">
        <v>399</v>
      </c>
      <c r="H573">
        <v>1050</v>
      </c>
      <c r="J573" t="s">
        <v>22634</v>
      </c>
      <c r="K573" s="132" t="str">
        <f>IFERROR(IFERROR(INDEX(Кат!$O:$O,MATCH($C573,Кат!$I:$I,0)),INDEX(Торг!$L:$L,MATCH($C573,Торг!$I:$I,0))),"")</f>
        <v/>
      </c>
      <c r="L573" s="132" t="str">
        <f>IFERROR(IFERROR(INDEX(Кат!$A:$A,MATCH($C573,Кат!$I:$I,0)),INDEX(Торг!$A:$A,MATCH($C573,Торг!$I:$I,0))),"")</f>
        <v/>
      </c>
      <c r="M573" s="132" t="str">
        <f>IFERROR(IFERROR(INDEX(Кат!$B:$B,MATCH($C573,Кат!$I:$I,0)),INDEX(Торг!$B:$B,MATCH($C573,Торг!$I:$I,0))),"")</f>
        <v/>
      </c>
      <c r="N573" s="132" t="str">
        <f t="shared" si="8"/>
        <v>BOSCH 1987947980</v>
      </c>
      <c r="O573" s="132" t="str">
        <f>IFERROR(IFERROR(INDEX(Кат!$B:$B,MATCH($N573,Кат!$I:$I,0)),INDEX(Торг!$B:$B,MATCH($N573,Торг!$I:$I,0))),"")</f>
        <v/>
      </c>
    </row>
    <row r="574" spans="1:15" outlineLevel="1">
      <c r="A574" t="s">
        <v>15061</v>
      </c>
      <c r="C574" s="191">
        <v>1987946052</v>
      </c>
      <c r="E574" t="s">
        <v>4852</v>
      </c>
      <c r="F574" t="s">
        <v>528</v>
      </c>
      <c r="G574" t="s">
        <v>399</v>
      </c>
      <c r="H574">
        <v>920</v>
      </c>
      <c r="J574" t="s">
        <v>22634</v>
      </c>
      <c r="K574" s="132" t="str">
        <f>IFERROR(IFERROR(INDEX(Кат!$O:$O,MATCH($C574,Кат!$I:$I,0)),INDEX(Торг!$L:$L,MATCH($C574,Торг!$I:$I,0))),"")</f>
        <v/>
      </c>
      <c r="L574" s="132" t="str">
        <f>IFERROR(IFERROR(INDEX(Кат!$A:$A,MATCH($C574,Кат!$I:$I,0)),INDEX(Торг!$A:$A,MATCH($C574,Торг!$I:$I,0))),"")</f>
        <v/>
      </c>
      <c r="M574" s="132" t="str">
        <f>IFERROR(IFERROR(INDEX(Кат!$B:$B,MATCH($C574,Кат!$I:$I,0)),INDEX(Торг!$B:$B,MATCH($C574,Торг!$I:$I,0))),"")</f>
        <v/>
      </c>
      <c r="N574" s="132" t="str">
        <f t="shared" si="8"/>
        <v>BOSCH 1987946052</v>
      </c>
      <c r="O574" s="132" t="str">
        <f>IFERROR(IFERROR(INDEX(Кат!$B:$B,MATCH($N574,Кат!$I:$I,0)),INDEX(Торг!$B:$B,MATCH($N574,Торг!$I:$I,0))),"")</f>
        <v/>
      </c>
    </row>
    <row r="575" spans="1:15" outlineLevel="1">
      <c r="A575" t="s">
        <v>30129</v>
      </c>
      <c r="C575" s="191">
        <v>1987947833</v>
      </c>
      <c r="E575" t="s">
        <v>30130</v>
      </c>
      <c r="F575" t="s">
        <v>528</v>
      </c>
      <c r="G575" t="s">
        <v>399</v>
      </c>
      <c r="H575">
        <v>1250</v>
      </c>
      <c r="J575" t="s">
        <v>22634</v>
      </c>
      <c r="K575" s="132" t="str">
        <f>IFERROR(IFERROR(INDEX(Кат!$O:$O,MATCH($C575,Кат!$I:$I,0)),INDEX(Торг!$L:$L,MATCH($C575,Торг!$I:$I,0))),"")</f>
        <v/>
      </c>
      <c r="L575" s="132" t="str">
        <f>IFERROR(IFERROR(INDEX(Кат!$A:$A,MATCH($C575,Кат!$I:$I,0)),INDEX(Торг!$A:$A,MATCH($C575,Торг!$I:$I,0))),"")</f>
        <v/>
      </c>
      <c r="M575" s="132" t="str">
        <f>IFERROR(IFERROR(INDEX(Кат!$B:$B,MATCH($C575,Кат!$I:$I,0)),INDEX(Торг!$B:$B,MATCH($C575,Торг!$I:$I,0))),"")</f>
        <v/>
      </c>
      <c r="N575" s="132" t="str">
        <f t="shared" si="8"/>
        <v>BOSCH 1987947833</v>
      </c>
      <c r="O575" s="132" t="str">
        <f>IFERROR(IFERROR(INDEX(Кат!$B:$B,MATCH($N575,Кат!$I:$I,0)),INDEX(Торг!$B:$B,MATCH($N575,Торг!$I:$I,0))),"")</f>
        <v/>
      </c>
    </row>
    <row r="576" spans="1:15" outlineLevel="1">
      <c r="A576" t="s">
        <v>15062</v>
      </c>
      <c r="C576" s="191">
        <v>1987947926</v>
      </c>
      <c r="E576" t="s">
        <v>530</v>
      </c>
      <c r="F576" t="s">
        <v>528</v>
      </c>
      <c r="G576" t="s">
        <v>399</v>
      </c>
      <c r="H576">
        <v>780</v>
      </c>
      <c r="J576" t="s">
        <v>22634</v>
      </c>
      <c r="K576" s="132" t="str">
        <f>IFERROR(IFERROR(INDEX(Кат!$O:$O,MATCH($C576,Кат!$I:$I,0)),INDEX(Торг!$L:$L,MATCH($C576,Торг!$I:$I,0))),"")</f>
        <v/>
      </c>
      <c r="L576" s="132" t="str">
        <f>IFERROR(IFERROR(INDEX(Кат!$A:$A,MATCH($C576,Кат!$I:$I,0)),INDEX(Торг!$A:$A,MATCH($C576,Торг!$I:$I,0))),"")</f>
        <v/>
      </c>
      <c r="M576" s="132" t="str">
        <f>IFERROR(IFERROR(INDEX(Кат!$B:$B,MATCH($C576,Кат!$I:$I,0)),INDEX(Торг!$B:$B,MATCH($C576,Торг!$I:$I,0))),"")</f>
        <v/>
      </c>
      <c r="N576" s="132" t="str">
        <f t="shared" si="8"/>
        <v>BOSCH 1987947926</v>
      </c>
      <c r="O576" s="132" t="str">
        <f>IFERROR(IFERROR(INDEX(Кат!$B:$B,MATCH($N576,Кат!$I:$I,0)),INDEX(Торг!$B:$B,MATCH($N576,Торг!$I:$I,0))),"")</f>
        <v/>
      </c>
    </row>
    <row r="577" spans="1:15" outlineLevel="1">
      <c r="A577" t="s">
        <v>15063</v>
      </c>
      <c r="C577" s="191">
        <v>1987946014</v>
      </c>
      <c r="E577" t="s">
        <v>4853</v>
      </c>
      <c r="F577" t="s">
        <v>528</v>
      </c>
      <c r="G577" t="s">
        <v>399</v>
      </c>
      <c r="H577">
        <v>1040</v>
      </c>
      <c r="J577" t="s">
        <v>22634</v>
      </c>
      <c r="K577" s="132" t="str">
        <f>IFERROR(IFERROR(INDEX(Кат!$O:$O,MATCH($C577,Кат!$I:$I,0)),INDEX(Торг!$L:$L,MATCH($C577,Торг!$I:$I,0))),"")</f>
        <v/>
      </c>
      <c r="L577" s="132" t="str">
        <f>IFERROR(IFERROR(INDEX(Кат!$A:$A,MATCH($C577,Кат!$I:$I,0)),INDEX(Торг!$A:$A,MATCH($C577,Торг!$I:$I,0))),"")</f>
        <v/>
      </c>
      <c r="M577" s="132" t="str">
        <f>IFERROR(IFERROR(INDEX(Кат!$B:$B,MATCH($C577,Кат!$I:$I,0)),INDEX(Торг!$B:$B,MATCH($C577,Торг!$I:$I,0))),"")</f>
        <v/>
      </c>
      <c r="N577" s="132" t="str">
        <f t="shared" si="8"/>
        <v>BOSCH 1987946014</v>
      </c>
      <c r="O577" s="132" t="str">
        <f>IFERROR(IFERROR(INDEX(Кат!$B:$B,MATCH($N577,Кат!$I:$I,0)),INDEX(Торг!$B:$B,MATCH($N577,Торг!$I:$I,0))),"")</f>
        <v/>
      </c>
    </row>
    <row r="578" spans="1:15" outlineLevel="1">
      <c r="A578" t="s">
        <v>15064</v>
      </c>
      <c r="C578" s="191">
        <v>1987946000</v>
      </c>
      <c r="E578" t="s">
        <v>4854</v>
      </c>
      <c r="F578" t="s">
        <v>528</v>
      </c>
      <c r="G578" t="s">
        <v>399</v>
      </c>
      <c r="H578">
        <v>900</v>
      </c>
      <c r="J578" t="s">
        <v>22634</v>
      </c>
      <c r="K578" s="132" t="str">
        <f>IFERROR(IFERROR(INDEX(Кат!$O:$O,MATCH($C578,Кат!$I:$I,0)),INDEX(Торг!$L:$L,MATCH($C578,Торг!$I:$I,0))),"")</f>
        <v/>
      </c>
      <c r="L578" s="132" t="str">
        <f>IFERROR(IFERROR(INDEX(Кат!$A:$A,MATCH($C578,Кат!$I:$I,0)),INDEX(Торг!$A:$A,MATCH($C578,Торг!$I:$I,0))),"")</f>
        <v/>
      </c>
      <c r="M578" s="132" t="str">
        <f>IFERROR(IFERROR(INDEX(Кат!$B:$B,MATCH($C578,Кат!$I:$I,0)),INDEX(Торг!$B:$B,MATCH($C578,Торг!$I:$I,0))),"")</f>
        <v/>
      </c>
      <c r="N578" s="132" t="str">
        <f t="shared" si="8"/>
        <v>BOSCH 1987946000</v>
      </c>
      <c r="O578" s="132" t="str">
        <f>IFERROR(IFERROR(INDEX(Кат!$B:$B,MATCH($N578,Кат!$I:$I,0)),INDEX(Торг!$B:$B,MATCH($N578,Торг!$I:$I,0))),"")</f>
        <v/>
      </c>
    </row>
    <row r="579" spans="1:15" outlineLevel="1">
      <c r="A579" t="s">
        <v>15065</v>
      </c>
      <c r="C579" s="191">
        <v>1987947648</v>
      </c>
      <c r="E579" t="s">
        <v>4855</v>
      </c>
      <c r="F579" t="s">
        <v>528</v>
      </c>
      <c r="G579" t="s">
        <v>399</v>
      </c>
      <c r="H579">
        <v>370</v>
      </c>
      <c r="J579" t="s">
        <v>22634</v>
      </c>
      <c r="K579" s="132" t="str">
        <f>IFERROR(IFERROR(INDEX(Кат!$O:$O,MATCH($C579,Кат!$I:$I,0)),INDEX(Торг!$L:$L,MATCH($C579,Торг!$I:$I,0))),"")</f>
        <v/>
      </c>
      <c r="L579" s="132" t="str">
        <f>IFERROR(IFERROR(INDEX(Кат!$A:$A,MATCH($C579,Кат!$I:$I,0)),INDEX(Торг!$A:$A,MATCH($C579,Торг!$I:$I,0))),"")</f>
        <v/>
      </c>
      <c r="M579" s="132" t="str">
        <f>IFERROR(IFERROR(INDEX(Кат!$B:$B,MATCH($C579,Кат!$I:$I,0)),INDEX(Торг!$B:$B,MATCH($C579,Торг!$I:$I,0))),"")</f>
        <v/>
      </c>
      <c r="N579" s="132" t="str">
        <f t="shared" si="8"/>
        <v>BOSCH 1987947648</v>
      </c>
      <c r="O579" s="132" t="str">
        <f>IFERROR(IFERROR(INDEX(Кат!$B:$B,MATCH($N579,Кат!$I:$I,0)),INDEX(Торг!$B:$B,MATCH($N579,Торг!$I:$I,0))),"")</f>
        <v/>
      </c>
    </row>
    <row r="580" spans="1:15" outlineLevel="1">
      <c r="A580" t="s">
        <v>33215</v>
      </c>
      <c r="C580" s="191">
        <v>1987947738</v>
      </c>
      <c r="E580" t="s">
        <v>33216</v>
      </c>
      <c r="F580" t="s">
        <v>528</v>
      </c>
      <c r="G580" t="s">
        <v>399</v>
      </c>
      <c r="H580">
        <v>390</v>
      </c>
      <c r="J580" t="s">
        <v>22634</v>
      </c>
      <c r="K580" s="132" t="str">
        <f>IFERROR(IFERROR(INDEX(Кат!$O:$O,MATCH($C580,Кат!$I:$I,0)),INDEX(Торг!$L:$L,MATCH($C580,Торг!$I:$I,0))),"")</f>
        <v/>
      </c>
      <c r="L580" s="132" t="str">
        <f>IFERROR(IFERROR(INDEX(Кат!$A:$A,MATCH($C580,Кат!$I:$I,0)),INDEX(Торг!$A:$A,MATCH($C580,Торг!$I:$I,0))),"")</f>
        <v/>
      </c>
      <c r="M580" s="132" t="str">
        <f>IFERROR(IFERROR(INDEX(Кат!$B:$B,MATCH($C580,Кат!$I:$I,0)),INDEX(Торг!$B:$B,MATCH($C580,Торг!$I:$I,0))),"")</f>
        <v/>
      </c>
      <c r="N580" s="132" t="str">
        <f t="shared" si="8"/>
        <v>BOSCH 1987947738</v>
      </c>
      <c r="O580" s="132" t="str">
        <f>IFERROR(IFERROR(INDEX(Кат!$B:$B,MATCH($N580,Кат!$I:$I,0)),INDEX(Торг!$B:$B,MATCH($N580,Торг!$I:$I,0))),"")</f>
        <v/>
      </c>
    </row>
    <row r="581" spans="1:15" outlineLevel="1">
      <c r="A581" t="s">
        <v>33217</v>
      </c>
      <c r="C581" s="191">
        <v>1987947781</v>
      </c>
      <c r="E581" t="s">
        <v>33218</v>
      </c>
      <c r="F581" t="s">
        <v>528</v>
      </c>
      <c r="G581" t="s">
        <v>399</v>
      </c>
      <c r="H581">
        <v>400</v>
      </c>
      <c r="J581" t="s">
        <v>22634</v>
      </c>
      <c r="K581" s="132" t="str">
        <f>IFERROR(IFERROR(INDEX(Кат!$O:$O,MATCH($C581,Кат!$I:$I,0)),INDEX(Торг!$L:$L,MATCH($C581,Торг!$I:$I,0))),"")</f>
        <v/>
      </c>
      <c r="L581" s="132" t="str">
        <f>IFERROR(IFERROR(INDEX(Кат!$A:$A,MATCH($C581,Кат!$I:$I,0)),INDEX(Торг!$A:$A,MATCH($C581,Торг!$I:$I,0))),"")</f>
        <v/>
      </c>
      <c r="M581" s="132" t="str">
        <f>IFERROR(IFERROR(INDEX(Кат!$B:$B,MATCH($C581,Кат!$I:$I,0)),INDEX(Торг!$B:$B,MATCH($C581,Торг!$I:$I,0))),"")</f>
        <v/>
      </c>
      <c r="N581" s="132" t="str">
        <f t="shared" si="8"/>
        <v>BOSCH 1987947781</v>
      </c>
      <c r="O581" s="132" t="str">
        <f>IFERROR(IFERROR(INDEX(Кат!$B:$B,MATCH($N581,Кат!$I:$I,0)),INDEX(Торг!$B:$B,MATCH($N581,Торг!$I:$I,0))),"")</f>
        <v/>
      </c>
    </row>
    <row r="582" spans="1:15" outlineLevel="1">
      <c r="A582" t="s">
        <v>15066</v>
      </c>
      <c r="C582" s="191">
        <v>1987947632</v>
      </c>
      <c r="E582" t="s">
        <v>4856</v>
      </c>
      <c r="F582" t="s">
        <v>528</v>
      </c>
      <c r="G582" t="s">
        <v>399</v>
      </c>
      <c r="H582">
        <v>240</v>
      </c>
      <c r="J582" t="s">
        <v>22634</v>
      </c>
      <c r="K582" s="132" t="str">
        <f>IFERROR(IFERROR(INDEX(Кат!$O:$O,MATCH($C582,Кат!$I:$I,0)),INDEX(Торг!$L:$L,MATCH($C582,Торг!$I:$I,0))),"")</f>
        <v/>
      </c>
      <c r="L582" s="132" t="str">
        <f>IFERROR(IFERROR(INDEX(Кат!$A:$A,MATCH($C582,Кат!$I:$I,0)),INDEX(Торг!$A:$A,MATCH($C582,Торг!$I:$I,0))),"")</f>
        <v/>
      </c>
      <c r="M582" s="132" t="str">
        <f>IFERROR(IFERROR(INDEX(Кат!$B:$B,MATCH($C582,Кат!$I:$I,0)),INDEX(Торг!$B:$B,MATCH($C582,Торг!$I:$I,0))),"")</f>
        <v/>
      </c>
      <c r="N582" s="132" t="str">
        <f t="shared" si="8"/>
        <v>BOSCH 1987947632</v>
      </c>
      <c r="O582" s="132" t="str">
        <f>IFERROR(IFERROR(INDEX(Кат!$B:$B,MATCH($N582,Кат!$I:$I,0)),INDEX(Торг!$B:$B,MATCH($N582,Торг!$I:$I,0))),"")</f>
        <v/>
      </c>
    </row>
    <row r="583" spans="1:15" outlineLevel="1">
      <c r="A583" t="s">
        <v>23543</v>
      </c>
      <c r="C583" s="191"/>
      <c r="E583" t="s">
        <v>23544</v>
      </c>
      <c r="J583" t="s">
        <v>22634</v>
      </c>
      <c r="K583" s="132" t="str">
        <f>IFERROR(IFERROR(INDEX(Кат!$O:$O,MATCH($C583,Кат!$I:$I,0)),INDEX(Торг!$L:$L,MATCH($C583,Торг!$I:$I,0))),"")</f>
        <v/>
      </c>
      <c r="L583" s="132" t="str">
        <f>IFERROR(IFERROR(INDEX(Кат!$A:$A,MATCH($C583,Кат!$I:$I,0)),INDEX(Торг!$A:$A,MATCH($C583,Торг!$I:$I,0))),"")</f>
        <v/>
      </c>
      <c r="M583" s="132" t="str">
        <f>IFERROR(IFERROR(INDEX(Кат!$B:$B,MATCH($C583,Кат!$I:$I,0)),INDEX(Торг!$B:$B,MATCH($C583,Торг!$I:$I,0))),"")</f>
        <v/>
      </c>
      <c r="N583" s="132" t="str">
        <f t="shared" si="8"/>
        <v xml:space="preserve"> </v>
      </c>
      <c r="O583" s="132" t="str">
        <f>IFERROR(IFERROR(INDEX(Кат!$B:$B,MATCH($N583,Кат!$I:$I,0)),INDEX(Торг!$B:$B,MATCH($N583,Торг!$I:$I,0))),"")</f>
        <v/>
      </c>
    </row>
    <row r="584" spans="1:15" outlineLevel="1">
      <c r="A584" t="s">
        <v>15067</v>
      </c>
      <c r="C584" s="191">
        <v>1987949019</v>
      </c>
      <c r="E584" t="s">
        <v>4857</v>
      </c>
      <c r="F584" t="s">
        <v>528</v>
      </c>
      <c r="G584" t="s">
        <v>399</v>
      </c>
      <c r="H584">
        <v>640</v>
      </c>
      <c r="J584" t="s">
        <v>22634</v>
      </c>
      <c r="K584" s="132" t="str">
        <f>IFERROR(IFERROR(INDEX(Кат!$O:$O,MATCH($C584,Кат!$I:$I,0)),INDEX(Торг!$L:$L,MATCH($C584,Торг!$I:$I,0))),"")</f>
        <v/>
      </c>
      <c r="L584" s="132" t="str">
        <f>IFERROR(IFERROR(INDEX(Кат!$A:$A,MATCH($C584,Кат!$I:$I,0)),INDEX(Торг!$A:$A,MATCH($C584,Торг!$I:$I,0))),"")</f>
        <v/>
      </c>
      <c r="M584" s="132" t="str">
        <f>IFERROR(IFERROR(INDEX(Кат!$B:$B,MATCH($C584,Кат!$I:$I,0)),INDEX(Торг!$B:$B,MATCH($C584,Торг!$I:$I,0))),"")</f>
        <v/>
      </c>
      <c r="N584" s="132" t="str">
        <f t="shared" ref="N584:N647" si="9">_xlfn.CONCAT(F584," ",C584)</f>
        <v>BOSCH 1987949019</v>
      </c>
      <c r="O584" s="132" t="str">
        <f>IFERROR(IFERROR(INDEX(Кат!$B:$B,MATCH($N584,Кат!$I:$I,0)),INDEX(Торг!$B:$B,MATCH($N584,Торг!$I:$I,0))),"")</f>
        <v/>
      </c>
    </row>
    <row r="585" spans="1:15" outlineLevel="1">
      <c r="A585" t="s">
        <v>15068</v>
      </c>
      <c r="C585" s="191">
        <v>1987949095</v>
      </c>
      <c r="E585" t="s">
        <v>4858</v>
      </c>
      <c r="F585" t="s">
        <v>528</v>
      </c>
      <c r="G585" t="s">
        <v>399</v>
      </c>
      <c r="H585">
        <v>570</v>
      </c>
      <c r="J585" t="s">
        <v>22634</v>
      </c>
      <c r="K585" s="132" t="str">
        <f>IFERROR(IFERROR(INDEX(Кат!$O:$O,MATCH($C585,Кат!$I:$I,0)),INDEX(Торг!$L:$L,MATCH($C585,Торг!$I:$I,0))),"")</f>
        <v/>
      </c>
      <c r="L585" s="132" t="str">
        <f>IFERROR(IFERROR(INDEX(Кат!$A:$A,MATCH($C585,Кат!$I:$I,0)),INDEX(Торг!$A:$A,MATCH($C585,Торг!$I:$I,0))),"")</f>
        <v/>
      </c>
      <c r="M585" s="132" t="str">
        <f>IFERROR(IFERROR(INDEX(Кат!$B:$B,MATCH($C585,Кат!$I:$I,0)),INDEX(Торг!$B:$B,MATCH($C585,Торг!$I:$I,0))),"")</f>
        <v/>
      </c>
      <c r="N585" s="132" t="str">
        <f t="shared" si="9"/>
        <v>BOSCH 1987949095</v>
      </c>
      <c r="O585" s="132" t="str">
        <f>IFERROR(IFERROR(INDEX(Кат!$B:$B,MATCH($N585,Кат!$I:$I,0)),INDEX(Торг!$B:$B,MATCH($N585,Торг!$I:$I,0))),"")</f>
        <v/>
      </c>
    </row>
    <row r="586" spans="1:15" outlineLevel="1">
      <c r="A586" t="s">
        <v>15069</v>
      </c>
      <c r="C586" s="191">
        <v>1987949559</v>
      </c>
      <c r="E586" t="s">
        <v>4859</v>
      </c>
      <c r="F586" t="s">
        <v>528</v>
      </c>
      <c r="G586" t="s">
        <v>399</v>
      </c>
      <c r="H586">
        <v>1050</v>
      </c>
      <c r="J586" t="s">
        <v>22634</v>
      </c>
      <c r="K586" s="132" t="str">
        <f>IFERROR(IFERROR(INDEX(Кат!$O:$O,MATCH($C586,Кат!$I:$I,0)),INDEX(Торг!$L:$L,MATCH($C586,Торг!$I:$I,0))),"")</f>
        <v/>
      </c>
      <c r="L586" s="132" t="str">
        <f>IFERROR(IFERROR(INDEX(Кат!$A:$A,MATCH($C586,Кат!$I:$I,0)),INDEX(Торг!$A:$A,MATCH($C586,Торг!$I:$I,0))),"")</f>
        <v/>
      </c>
      <c r="M586" s="132" t="str">
        <f>IFERROR(IFERROR(INDEX(Кат!$B:$B,MATCH($C586,Кат!$I:$I,0)),INDEX(Торг!$B:$B,MATCH($C586,Торг!$I:$I,0))),"")</f>
        <v/>
      </c>
      <c r="N586" s="132" t="str">
        <f t="shared" si="9"/>
        <v>BOSCH 1987949559</v>
      </c>
      <c r="O586" s="132" t="str">
        <f>IFERROR(IFERROR(INDEX(Кат!$B:$B,MATCH($N586,Кат!$I:$I,0)),INDEX(Торг!$B:$B,MATCH($N586,Торг!$I:$I,0))),"")</f>
        <v/>
      </c>
    </row>
    <row r="587" spans="1:15" outlineLevel="1">
      <c r="A587" t="s">
        <v>25145</v>
      </c>
      <c r="C587" s="191">
        <v>1987949662</v>
      </c>
      <c r="E587" t="s">
        <v>25146</v>
      </c>
      <c r="F587" t="s">
        <v>528</v>
      </c>
      <c r="G587" t="s">
        <v>399</v>
      </c>
      <c r="H587">
        <v>2400</v>
      </c>
      <c r="J587" t="s">
        <v>22634</v>
      </c>
      <c r="K587" s="132" t="str">
        <f>IFERROR(IFERROR(INDEX(Кат!$O:$O,MATCH($C587,Кат!$I:$I,0)),INDEX(Торг!$L:$L,MATCH($C587,Торг!$I:$I,0))),"")</f>
        <v/>
      </c>
      <c r="L587" s="132" t="str">
        <f>IFERROR(IFERROR(INDEX(Кат!$A:$A,MATCH($C587,Кат!$I:$I,0)),INDEX(Торг!$A:$A,MATCH($C587,Торг!$I:$I,0))),"")</f>
        <v/>
      </c>
      <c r="M587" s="132" t="str">
        <f>IFERROR(IFERROR(INDEX(Кат!$B:$B,MATCH($C587,Кат!$I:$I,0)),INDEX(Торг!$B:$B,MATCH($C587,Торг!$I:$I,0))),"")</f>
        <v/>
      </c>
      <c r="N587" s="132" t="str">
        <f t="shared" si="9"/>
        <v>BOSCH 1987949662</v>
      </c>
      <c r="O587" s="132" t="str">
        <f>IFERROR(IFERROR(INDEX(Кат!$B:$B,MATCH($N587,Кат!$I:$I,0)),INDEX(Торг!$B:$B,MATCH($N587,Торг!$I:$I,0))),"")</f>
        <v/>
      </c>
    </row>
    <row r="588" spans="1:15" outlineLevel="1">
      <c r="A588" t="s">
        <v>15070</v>
      </c>
      <c r="C588" s="191">
        <v>1987949042</v>
      </c>
      <c r="E588" t="s">
        <v>29024</v>
      </c>
      <c r="F588" t="s">
        <v>528</v>
      </c>
      <c r="G588" t="s">
        <v>399</v>
      </c>
      <c r="H588">
        <v>1000</v>
      </c>
      <c r="J588" t="s">
        <v>22634</v>
      </c>
      <c r="K588" s="132" t="str">
        <f>IFERROR(IFERROR(INDEX(Кат!$O:$O,MATCH($C588,Кат!$I:$I,0)),INDEX(Торг!$L:$L,MATCH($C588,Торг!$I:$I,0))),"")</f>
        <v/>
      </c>
      <c r="L588" s="132" t="str">
        <f>IFERROR(IFERROR(INDEX(Кат!$A:$A,MATCH($C588,Кат!$I:$I,0)),INDEX(Торг!$A:$A,MATCH($C588,Торг!$I:$I,0))),"")</f>
        <v/>
      </c>
      <c r="M588" s="132" t="str">
        <f>IFERROR(IFERROR(INDEX(Кат!$B:$B,MATCH($C588,Кат!$I:$I,0)),INDEX(Торг!$B:$B,MATCH($C588,Торг!$I:$I,0))),"")</f>
        <v/>
      </c>
      <c r="N588" s="132" t="str">
        <f t="shared" si="9"/>
        <v>BOSCH 1987949042</v>
      </c>
      <c r="O588" s="132" t="str">
        <f>IFERROR(IFERROR(INDEX(Кат!$B:$B,MATCH($N588,Кат!$I:$I,0)),INDEX(Торг!$B:$B,MATCH($N588,Торг!$I:$I,0))),"")</f>
        <v/>
      </c>
    </row>
    <row r="589" spans="1:15" outlineLevel="1">
      <c r="A589" t="s">
        <v>23545</v>
      </c>
      <c r="C589" s="191"/>
      <c r="E589" t="s">
        <v>23546</v>
      </c>
      <c r="J589" t="s">
        <v>22634</v>
      </c>
      <c r="K589" s="132" t="str">
        <f>IFERROR(IFERROR(INDEX(Кат!$O:$O,MATCH($C589,Кат!$I:$I,0)),INDEX(Торг!$L:$L,MATCH($C589,Торг!$I:$I,0))),"")</f>
        <v/>
      </c>
      <c r="L589" s="132" t="str">
        <f>IFERROR(IFERROR(INDEX(Кат!$A:$A,MATCH($C589,Кат!$I:$I,0)),INDEX(Торг!$A:$A,MATCH($C589,Торг!$I:$I,0))),"")</f>
        <v/>
      </c>
      <c r="M589" s="132" t="str">
        <f>IFERROR(IFERROR(INDEX(Кат!$B:$B,MATCH($C589,Кат!$I:$I,0)),INDEX(Торг!$B:$B,MATCH($C589,Торг!$I:$I,0))),"")</f>
        <v/>
      </c>
      <c r="N589" s="132" t="str">
        <f t="shared" si="9"/>
        <v xml:space="preserve"> </v>
      </c>
      <c r="O589" s="132" t="str">
        <f>IFERROR(IFERROR(INDEX(Кат!$B:$B,MATCH($N589,Кат!$I:$I,0)),INDEX(Торг!$B:$B,MATCH($N589,Торг!$I:$I,0))),"")</f>
        <v/>
      </c>
    </row>
    <row r="590" spans="1:15" outlineLevel="1">
      <c r="A590" t="s">
        <v>32716</v>
      </c>
      <c r="C590" s="191">
        <v>242232803</v>
      </c>
      <c r="E590" t="s">
        <v>32717</v>
      </c>
      <c r="F590" t="s">
        <v>528</v>
      </c>
      <c r="G590" t="s">
        <v>375</v>
      </c>
      <c r="H590">
        <v>1220</v>
      </c>
      <c r="J590" t="s">
        <v>22634</v>
      </c>
      <c r="K590" s="132" t="str">
        <f>IFERROR(IFERROR(INDEX(Кат!$O:$O,MATCH($C590,Кат!$I:$I,0)),INDEX(Торг!$L:$L,MATCH($C590,Торг!$I:$I,0))),"")</f>
        <v/>
      </c>
      <c r="L590" s="132" t="str">
        <f>IFERROR(IFERROR(INDEX(Кат!$A:$A,MATCH($C590,Кат!$I:$I,0)),INDEX(Торг!$A:$A,MATCH($C590,Торг!$I:$I,0))),"")</f>
        <v/>
      </c>
      <c r="M590" s="132" t="str">
        <f>IFERROR(IFERROR(INDEX(Кат!$B:$B,MATCH($C590,Кат!$I:$I,0)),INDEX(Торг!$B:$B,MATCH($C590,Торг!$I:$I,0))),"")</f>
        <v/>
      </c>
      <c r="N590" s="132" t="str">
        <f t="shared" si="9"/>
        <v>BOSCH 242232803</v>
      </c>
      <c r="O590" s="132" t="str">
        <f>IFERROR(IFERROR(INDEX(Кат!$B:$B,MATCH($N590,Кат!$I:$I,0)),INDEX(Торг!$B:$B,MATCH($N590,Торг!$I:$I,0))),"")</f>
        <v/>
      </c>
    </row>
    <row r="591" spans="1:15" outlineLevel="1">
      <c r="A591" t="s">
        <v>15071</v>
      </c>
      <c r="C591" s="191">
        <v>242236648</v>
      </c>
      <c r="E591" t="s">
        <v>531</v>
      </c>
      <c r="F591" t="s">
        <v>528</v>
      </c>
      <c r="G591" t="s">
        <v>375</v>
      </c>
      <c r="H591">
        <v>2350</v>
      </c>
      <c r="J591" t="s">
        <v>22634</v>
      </c>
      <c r="K591" s="132" t="str">
        <f>IFERROR(IFERROR(INDEX(Кат!$O:$O,MATCH($C591,Кат!$I:$I,0)),INDEX(Торг!$L:$L,MATCH($C591,Торг!$I:$I,0))),"")</f>
        <v/>
      </c>
      <c r="L591" s="132" t="str">
        <f>IFERROR(IFERROR(INDEX(Кат!$A:$A,MATCH($C591,Кат!$I:$I,0)),INDEX(Торг!$A:$A,MATCH($C591,Торг!$I:$I,0))),"")</f>
        <v/>
      </c>
      <c r="M591" s="132" t="str">
        <f>IFERROR(IFERROR(INDEX(Кат!$B:$B,MATCH($C591,Кат!$I:$I,0)),INDEX(Торг!$B:$B,MATCH($C591,Торг!$I:$I,0))),"")</f>
        <v/>
      </c>
      <c r="N591" s="132" t="str">
        <f t="shared" si="9"/>
        <v>BOSCH 242236648</v>
      </c>
      <c r="O591" s="132" t="str">
        <f>IFERROR(IFERROR(INDEX(Кат!$B:$B,MATCH($N591,Кат!$I:$I,0)),INDEX(Торг!$B:$B,MATCH($N591,Торг!$I:$I,0))),"")</f>
        <v/>
      </c>
    </row>
    <row r="592" spans="1:15" outlineLevel="1">
      <c r="A592" t="s">
        <v>15072</v>
      </c>
      <c r="C592" s="191">
        <v>242235707</v>
      </c>
      <c r="E592" t="s">
        <v>532</v>
      </c>
      <c r="F592" t="s">
        <v>528</v>
      </c>
      <c r="G592" t="s">
        <v>399</v>
      </c>
      <c r="H592">
        <v>230</v>
      </c>
      <c r="J592" t="s">
        <v>22634</v>
      </c>
      <c r="K592" s="132" t="str">
        <f>IFERROR(IFERROR(INDEX(Кат!$O:$O,MATCH($C592,Кат!$I:$I,0)),INDEX(Торг!$L:$L,MATCH($C592,Торг!$I:$I,0))),"")</f>
        <v/>
      </c>
      <c r="L592" s="132" t="str">
        <f>IFERROR(IFERROR(INDEX(Кат!$A:$A,MATCH($C592,Кат!$I:$I,0)),INDEX(Торг!$A:$A,MATCH($C592,Торг!$I:$I,0))),"")</f>
        <v/>
      </c>
      <c r="M592" s="132" t="str">
        <f>IFERROR(IFERROR(INDEX(Кат!$B:$B,MATCH($C592,Кат!$I:$I,0)),INDEX(Торг!$B:$B,MATCH($C592,Торг!$I:$I,0))),"")</f>
        <v/>
      </c>
      <c r="N592" s="132" t="str">
        <f t="shared" si="9"/>
        <v>BOSCH 242235707</v>
      </c>
      <c r="O592" s="132" t="str">
        <f>IFERROR(IFERROR(INDEX(Кат!$B:$B,MATCH($N592,Кат!$I:$I,0)),INDEX(Торг!$B:$B,MATCH($N592,Торг!$I:$I,0))),"")</f>
        <v/>
      </c>
    </row>
    <row r="593" spans="1:15" outlineLevel="1">
      <c r="A593" t="s">
        <v>15073</v>
      </c>
      <c r="C593" s="191">
        <v>242232804</v>
      </c>
      <c r="E593" t="s">
        <v>4860</v>
      </c>
      <c r="F593" t="s">
        <v>528</v>
      </c>
      <c r="G593" t="s">
        <v>375</v>
      </c>
      <c r="H593">
        <v>1110</v>
      </c>
      <c r="J593" t="s">
        <v>22634</v>
      </c>
      <c r="K593" s="132" t="str">
        <f>IFERROR(IFERROR(INDEX(Кат!$O:$O,MATCH($C593,Кат!$I:$I,0)),INDEX(Торг!$L:$L,MATCH($C593,Торг!$I:$I,0))),"")</f>
        <v/>
      </c>
      <c r="L593" s="132" t="str">
        <f>IFERROR(IFERROR(INDEX(Кат!$A:$A,MATCH($C593,Кат!$I:$I,0)),INDEX(Торг!$A:$A,MATCH($C593,Торг!$I:$I,0))),"")</f>
        <v/>
      </c>
      <c r="M593" s="132" t="str">
        <f>IFERROR(IFERROR(INDEX(Кат!$B:$B,MATCH($C593,Кат!$I:$I,0)),INDEX(Торг!$B:$B,MATCH($C593,Торг!$I:$I,0))),"")</f>
        <v/>
      </c>
      <c r="N593" s="132" t="str">
        <f t="shared" si="9"/>
        <v>BOSCH 242232804</v>
      </c>
      <c r="O593" s="132" t="str">
        <f>IFERROR(IFERROR(INDEX(Кат!$B:$B,MATCH($N593,Кат!$I:$I,0)),INDEX(Торг!$B:$B,MATCH($N593,Торг!$I:$I,0))),"")</f>
        <v/>
      </c>
    </row>
    <row r="594" spans="1:15" outlineLevel="1">
      <c r="A594" t="s">
        <v>15074</v>
      </c>
      <c r="C594" s="191">
        <v>242235663</v>
      </c>
      <c r="E594" t="s">
        <v>533</v>
      </c>
      <c r="F594" t="s">
        <v>528</v>
      </c>
      <c r="G594" t="s">
        <v>399</v>
      </c>
      <c r="H594">
        <v>210</v>
      </c>
      <c r="J594" t="s">
        <v>22634</v>
      </c>
      <c r="K594" s="132" t="str">
        <f>IFERROR(IFERROR(INDEX(Кат!$O:$O,MATCH($C594,Кат!$I:$I,0)),INDEX(Торг!$L:$L,MATCH($C594,Торг!$I:$I,0))),"")</f>
        <v/>
      </c>
      <c r="L594" s="132" t="str">
        <f>IFERROR(IFERROR(INDEX(Кат!$A:$A,MATCH($C594,Кат!$I:$I,0)),INDEX(Торг!$A:$A,MATCH($C594,Торг!$I:$I,0))),"")</f>
        <v/>
      </c>
      <c r="M594" s="132" t="str">
        <f>IFERROR(IFERROR(INDEX(Кат!$B:$B,MATCH($C594,Кат!$I:$I,0)),INDEX(Торг!$B:$B,MATCH($C594,Торг!$I:$I,0))),"")</f>
        <v/>
      </c>
      <c r="N594" s="132" t="str">
        <f t="shared" si="9"/>
        <v>BOSCH 242235663</v>
      </c>
      <c r="O594" s="132" t="str">
        <f>IFERROR(IFERROR(INDEX(Кат!$B:$B,MATCH($N594,Кат!$I:$I,0)),INDEX(Торг!$B:$B,MATCH($N594,Торг!$I:$I,0))),"")</f>
        <v/>
      </c>
    </row>
    <row r="595" spans="1:15" outlineLevel="1">
      <c r="A595" t="s">
        <v>15075</v>
      </c>
      <c r="C595" s="191">
        <v>242236616</v>
      </c>
      <c r="E595" t="s">
        <v>4861</v>
      </c>
      <c r="F595" t="s">
        <v>528</v>
      </c>
      <c r="G595" t="s">
        <v>375</v>
      </c>
      <c r="H595">
        <v>1800</v>
      </c>
      <c r="J595" t="s">
        <v>22634</v>
      </c>
      <c r="K595" s="132" t="str">
        <f>IFERROR(IFERROR(INDEX(Кат!$O:$O,MATCH($C595,Кат!$I:$I,0)),INDEX(Торг!$L:$L,MATCH($C595,Торг!$I:$I,0))),"")</f>
        <v/>
      </c>
      <c r="L595" s="132" t="str">
        <f>IFERROR(IFERROR(INDEX(Кат!$A:$A,MATCH($C595,Кат!$I:$I,0)),INDEX(Торг!$A:$A,MATCH($C595,Торг!$I:$I,0))),"")</f>
        <v/>
      </c>
      <c r="M595" s="132" t="str">
        <f>IFERROR(IFERROR(INDEX(Кат!$B:$B,MATCH($C595,Кат!$I:$I,0)),INDEX(Торг!$B:$B,MATCH($C595,Торг!$I:$I,0))),"")</f>
        <v/>
      </c>
      <c r="N595" s="132" t="str">
        <f t="shared" si="9"/>
        <v>BOSCH 242236616</v>
      </c>
      <c r="O595" s="132" t="str">
        <f>IFERROR(IFERROR(INDEX(Кат!$B:$B,MATCH($N595,Кат!$I:$I,0)),INDEX(Торг!$B:$B,MATCH($N595,Торг!$I:$I,0))),"")</f>
        <v/>
      </c>
    </row>
    <row r="596" spans="1:15" outlineLevel="1">
      <c r="A596" t="s">
        <v>15076</v>
      </c>
      <c r="C596" s="191">
        <v>242232802</v>
      </c>
      <c r="E596" t="s">
        <v>534</v>
      </c>
      <c r="F596" t="s">
        <v>528</v>
      </c>
      <c r="G596" t="s">
        <v>375</v>
      </c>
      <c r="H596">
        <v>1500</v>
      </c>
      <c r="J596" t="s">
        <v>22634</v>
      </c>
      <c r="K596" s="132" t="str">
        <f>IFERROR(IFERROR(INDEX(Кат!$O:$O,MATCH($C596,Кат!$I:$I,0)),INDEX(Торг!$L:$L,MATCH($C596,Торг!$I:$I,0))),"")</f>
        <v/>
      </c>
      <c r="L596" s="132" t="str">
        <f>IFERROR(IFERROR(INDEX(Кат!$A:$A,MATCH($C596,Кат!$I:$I,0)),INDEX(Торг!$A:$A,MATCH($C596,Торг!$I:$I,0))),"")</f>
        <v/>
      </c>
      <c r="M596" s="132" t="str">
        <f>IFERROR(IFERROR(INDEX(Кат!$B:$B,MATCH($C596,Кат!$I:$I,0)),INDEX(Торг!$B:$B,MATCH($C596,Торг!$I:$I,0))),"")</f>
        <v/>
      </c>
      <c r="N596" s="132" t="str">
        <f t="shared" si="9"/>
        <v>BOSCH 242232802</v>
      </c>
      <c r="O596" s="132" t="str">
        <f>IFERROR(IFERROR(INDEX(Кат!$B:$B,MATCH($N596,Кат!$I:$I,0)),INDEX(Торг!$B:$B,MATCH($N596,Торг!$I:$I,0))),"")</f>
        <v/>
      </c>
    </row>
    <row r="597" spans="1:15" outlineLevel="1">
      <c r="A597" t="s">
        <v>15077</v>
      </c>
      <c r="C597" s="191">
        <v>242232502</v>
      </c>
      <c r="E597" t="s">
        <v>535</v>
      </c>
      <c r="F597" t="s">
        <v>528</v>
      </c>
      <c r="G597" t="s">
        <v>399</v>
      </c>
      <c r="H597">
        <v>380</v>
      </c>
      <c r="J597" t="s">
        <v>22634</v>
      </c>
      <c r="K597" s="132" t="str">
        <f>IFERROR(IFERROR(INDEX(Кат!$O:$O,MATCH($C597,Кат!$I:$I,0)),INDEX(Торг!$L:$L,MATCH($C597,Торг!$I:$I,0))),"")</f>
        <v/>
      </c>
      <c r="L597" s="132" t="str">
        <f>IFERROR(IFERROR(INDEX(Кат!$A:$A,MATCH($C597,Кат!$I:$I,0)),INDEX(Торг!$A:$A,MATCH($C597,Торг!$I:$I,0))),"")</f>
        <v/>
      </c>
      <c r="M597" s="132" t="str">
        <f>IFERROR(IFERROR(INDEX(Кат!$B:$B,MATCH($C597,Кат!$I:$I,0)),INDEX(Торг!$B:$B,MATCH($C597,Торг!$I:$I,0))),"")</f>
        <v/>
      </c>
      <c r="N597" s="132" t="str">
        <f t="shared" si="9"/>
        <v>BOSCH 242232502</v>
      </c>
      <c r="O597" s="132" t="str">
        <f>IFERROR(IFERROR(INDEX(Кат!$B:$B,MATCH($N597,Кат!$I:$I,0)),INDEX(Торг!$B:$B,MATCH($N597,Торг!$I:$I,0))),"")</f>
        <v/>
      </c>
    </row>
    <row r="598" spans="1:15">
      <c r="A598" t="s">
        <v>15078</v>
      </c>
      <c r="C598" s="191">
        <v>242235667</v>
      </c>
      <c r="E598" t="s">
        <v>536</v>
      </c>
      <c r="F598" t="s">
        <v>528</v>
      </c>
      <c r="G598" t="s">
        <v>399</v>
      </c>
      <c r="H598">
        <v>250</v>
      </c>
      <c r="J598" t="s">
        <v>22634</v>
      </c>
      <c r="K598" s="132" t="str">
        <f>IFERROR(IFERROR(INDEX(Кат!$O:$O,MATCH($C598,Кат!$I:$I,0)),INDEX(Торг!$L:$L,MATCH($C598,Торг!$I:$I,0))),"")</f>
        <v/>
      </c>
      <c r="L598" s="132" t="str">
        <f>IFERROR(IFERROR(INDEX(Кат!$A:$A,MATCH($C598,Кат!$I:$I,0)),INDEX(Торг!$A:$A,MATCH($C598,Торг!$I:$I,0))),"")</f>
        <v/>
      </c>
      <c r="M598" s="132" t="str">
        <f>IFERROR(IFERROR(INDEX(Кат!$B:$B,MATCH($C598,Кат!$I:$I,0)),INDEX(Торг!$B:$B,MATCH($C598,Торг!$I:$I,0))),"")</f>
        <v/>
      </c>
      <c r="N598" s="132" t="str">
        <f t="shared" si="9"/>
        <v>BOSCH 242235667</v>
      </c>
      <c r="O598" s="132" t="str">
        <f>IFERROR(IFERROR(INDEX(Кат!$B:$B,MATCH($N598,Кат!$I:$I,0)),INDEX(Торг!$B:$B,MATCH($N598,Торг!$I:$I,0))),"")</f>
        <v/>
      </c>
    </row>
    <row r="599" spans="1:15" outlineLevel="1">
      <c r="A599" t="s">
        <v>15079</v>
      </c>
      <c r="C599" s="191">
        <v>242235913</v>
      </c>
      <c r="E599" t="s">
        <v>536</v>
      </c>
      <c r="F599" t="s">
        <v>528</v>
      </c>
      <c r="G599" t="s">
        <v>375</v>
      </c>
      <c r="H599">
        <v>820</v>
      </c>
      <c r="J599" t="s">
        <v>22634</v>
      </c>
      <c r="K599" s="132" t="str">
        <f>IFERROR(IFERROR(INDEX(Кат!$O:$O,MATCH($C599,Кат!$I:$I,0)),INDEX(Торг!$L:$L,MATCH($C599,Торг!$I:$I,0))),"")</f>
        <v/>
      </c>
      <c r="L599" s="132" t="str">
        <f>IFERROR(IFERROR(INDEX(Кат!$A:$A,MATCH($C599,Кат!$I:$I,0)),INDEX(Торг!$A:$A,MATCH($C599,Торг!$I:$I,0))),"")</f>
        <v/>
      </c>
      <c r="M599" s="132" t="str">
        <f>IFERROR(IFERROR(INDEX(Кат!$B:$B,MATCH($C599,Кат!$I:$I,0)),INDEX(Торг!$B:$B,MATCH($C599,Торг!$I:$I,0))),"")</f>
        <v/>
      </c>
      <c r="N599" s="132" t="str">
        <f t="shared" si="9"/>
        <v>BOSCH 242235913</v>
      </c>
      <c r="O599" s="132" t="str">
        <f>IFERROR(IFERROR(INDEX(Кат!$B:$B,MATCH($N599,Кат!$I:$I,0)),INDEX(Торг!$B:$B,MATCH($N599,Торг!$I:$I,0))),"")</f>
        <v/>
      </c>
    </row>
    <row r="600" spans="1:15" outlineLevel="1">
      <c r="A600" t="s">
        <v>15080</v>
      </c>
      <c r="C600" s="191">
        <v>242235666</v>
      </c>
      <c r="E600" t="s">
        <v>536</v>
      </c>
      <c r="F600" t="s">
        <v>528</v>
      </c>
      <c r="G600" t="s">
        <v>399</v>
      </c>
      <c r="H600">
        <v>200</v>
      </c>
      <c r="J600" t="s">
        <v>22634</v>
      </c>
      <c r="K600" s="132" t="str">
        <f>IFERROR(IFERROR(INDEX(Кат!$O:$O,MATCH($C600,Кат!$I:$I,0)),INDEX(Торг!$L:$L,MATCH($C600,Торг!$I:$I,0))),"")</f>
        <v/>
      </c>
      <c r="L600" s="132" t="str">
        <f>IFERROR(IFERROR(INDEX(Кат!$A:$A,MATCH($C600,Кат!$I:$I,0)),INDEX(Торг!$A:$A,MATCH($C600,Торг!$I:$I,0))),"")</f>
        <v/>
      </c>
      <c r="M600" s="132" t="str">
        <f>IFERROR(IFERROR(INDEX(Кат!$B:$B,MATCH($C600,Кат!$I:$I,0)),INDEX(Торг!$B:$B,MATCH($C600,Торг!$I:$I,0))),"")</f>
        <v/>
      </c>
      <c r="N600" s="132" t="str">
        <f t="shared" si="9"/>
        <v>BOSCH 242235666</v>
      </c>
      <c r="O600" s="132" t="str">
        <f>IFERROR(IFERROR(INDEX(Кат!$B:$B,MATCH($N600,Кат!$I:$I,0)),INDEX(Торг!$B:$B,MATCH($N600,Торг!$I:$I,0))),"")</f>
        <v/>
      </c>
    </row>
    <row r="601" spans="1:15" outlineLevel="1">
      <c r="A601" t="s">
        <v>15081</v>
      </c>
      <c r="C601" s="191">
        <v>242229785</v>
      </c>
      <c r="E601" t="s">
        <v>4862</v>
      </c>
      <c r="F601" t="s">
        <v>528</v>
      </c>
      <c r="G601" t="s">
        <v>399</v>
      </c>
      <c r="H601">
        <v>410</v>
      </c>
      <c r="J601" t="s">
        <v>22634</v>
      </c>
      <c r="K601" s="132" t="str">
        <f>IFERROR(IFERROR(INDEX(Кат!$O:$O,MATCH($C601,Кат!$I:$I,0)),INDEX(Торг!$L:$L,MATCH($C601,Торг!$I:$I,0))),"")</f>
        <v/>
      </c>
      <c r="L601" s="132" t="str">
        <f>IFERROR(IFERROR(INDEX(Кат!$A:$A,MATCH($C601,Кат!$I:$I,0)),INDEX(Торг!$A:$A,MATCH($C601,Торг!$I:$I,0))),"")</f>
        <v/>
      </c>
      <c r="M601" s="132" t="str">
        <f>IFERROR(IFERROR(INDEX(Кат!$B:$B,MATCH($C601,Кат!$I:$I,0)),INDEX(Торг!$B:$B,MATCH($C601,Торг!$I:$I,0))),"")</f>
        <v/>
      </c>
      <c r="N601" s="132" t="str">
        <f t="shared" si="9"/>
        <v>BOSCH 242229785</v>
      </c>
      <c r="O601" s="132" t="str">
        <f>IFERROR(IFERROR(INDEX(Кат!$B:$B,MATCH($N601,Кат!$I:$I,0)),INDEX(Торг!$B:$B,MATCH($N601,Торг!$I:$I,0))),"")</f>
        <v/>
      </c>
    </row>
    <row r="602" spans="1:15" outlineLevel="1">
      <c r="A602" t="s">
        <v>26583</v>
      </c>
      <c r="C602" s="191">
        <v>241140537</v>
      </c>
      <c r="E602" t="s">
        <v>26584</v>
      </c>
      <c r="F602" t="s">
        <v>528</v>
      </c>
      <c r="G602" t="s">
        <v>399</v>
      </c>
      <c r="H602">
        <v>1200</v>
      </c>
      <c r="J602" t="s">
        <v>22634</v>
      </c>
      <c r="K602" s="132" t="str">
        <f>IFERROR(IFERROR(INDEX(Кат!$O:$O,MATCH($C602,Кат!$I:$I,0)),INDEX(Торг!$L:$L,MATCH($C602,Торг!$I:$I,0))),"")</f>
        <v/>
      </c>
      <c r="L602" s="132" t="str">
        <f>IFERROR(IFERROR(INDEX(Кат!$A:$A,MATCH($C602,Кат!$I:$I,0)),INDEX(Торг!$A:$A,MATCH($C602,Торг!$I:$I,0))),"")</f>
        <v/>
      </c>
      <c r="M602" s="132" t="str">
        <f>IFERROR(IFERROR(INDEX(Кат!$B:$B,MATCH($C602,Кат!$I:$I,0)),INDEX(Торг!$B:$B,MATCH($C602,Торг!$I:$I,0))),"")</f>
        <v/>
      </c>
      <c r="N602" s="132" t="str">
        <f t="shared" si="9"/>
        <v>BOSCH 241140537</v>
      </c>
      <c r="O602" s="132" t="str">
        <f>IFERROR(IFERROR(INDEX(Кат!$B:$B,MATCH($N602,Кат!$I:$I,0)),INDEX(Торг!$B:$B,MATCH($N602,Торг!$I:$I,0))),"")</f>
        <v/>
      </c>
    </row>
    <row r="603" spans="1:15" outlineLevel="1">
      <c r="A603" t="s">
        <v>15082</v>
      </c>
      <c r="C603" s="191">
        <v>242229657</v>
      </c>
      <c r="E603" t="s">
        <v>4863</v>
      </c>
      <c r="F603" t="s">
        <v>528</v>
      </c>
      <c r="G603" t="s">
        <v>399</v>
      </c>
      <c r="H603">
        <v>270</v>
      </c>
      <c r="J603" t="s">
        <v>22634</v>
      </c>
      <c r="K603" s="132" t="str">
        <f>IFERROR(IFERROR(INDEX(Кат!$O:$O,MATCH($C603,Кат!$I:$I,0)),INDEX(Торг!$L:$L,MATCH($C603,Торг!$I:$I,0))),"")</f>
        <v/>
      </c>
      <c r="L603" s="132" t="str">
        <f>IFERROR(IFERROR(INDEX(Кат!$A:$A,MATCH($C603,Кат!$I:$I,0)),INDEX(Торг!$A:$A,MATCH($C603,Торг!$I:$I,0))),"")</f>
        <v/>
      </c>
      <c r="M603" s="132" t="str">
        <f>IFERROR(IFERROR(INDEX(Кат!$B:$B,MATCH($C603,Кат!$I:$I,0)),INDEX(Торг!$B:$B,MATCH($C603,Торг!$I:$I,0))),"")</f>
        <v/>
      </c>
      <c r="N603" s="132" t="str">
        <f t="shared" si="9"/>
        <v>BOSCH 242229657</v>
      </c>
      <c r="O603" s="132" t="str">
        <f>IFERROR(IFERROR(INDEX(Кат!$B:$B,MATCH($N603,Кат!$I:$I,0)),INDEX(Торг!$B:$B,MATCH($N603,Торг!$I:$I,0))),"")</f>
        <v/>
      </c>
    </row>
    <row r="604" spans="1:15" outlineLevel="1">
      <c r="A604" t="s">
        <v>15083</v>
      </c>
      <c r="C604" s="191">
        <v>241235607</v>
      </c>
      <c r="E604" t="s">
        <v>4864</v>
      </c>
      <c r="F604" t="s">
        <v>528</v>
      </c>
      <c r="G604" t="s">
        <v>375</v>
      </c>
      <c r="H604">
        <v>630</v>
      </c>
      <c r="J604" t="s">
        <v>22634</v>
      </c>
      <c r="K604" s="132" t="str">
        <f>IFERROR(IFERROR(INDEX(Кат!$O:$O,MATCH($C604,Кат!$I:$I,0)),INDEX(Торг!$L:$L,MATCH($C604,Торг!$I:$I,0))),"")</f>
        <v/>
      </c>
      <c r="L604" s="132" t="str">
        <f>IFERROR(IFERROR(INDEX(Кат!$A:$A,MATCH($C604,Кат!$I:$I,0)),INDEX(Торг!$A:$A,MATCH($C604,Торг!$I:$I,0))),"")</f>
        <v/>
      </c>
      <c r="M604" s="132" t="str">
        <f>IFERROR(IFERROR(INDEX(Кат!$B:$B,MATCH($C604,Кат!$I:$I,0)),INDEX(Торг!$B:$B,MATCH($C604,Торг!$I:$I,0))),"")</f>
        <v/>
      </c>
      <c r="N604" s="132" t="str">
        <f t="shared" si="9"/>
        <v>BOSCH 241235607</v>
      </c>
      <c r="O604" s="132" t="str">
        <f>IFERROR(IFERROR(INDEX(Кат!$B:$B,MATCH($N604,Кат!$I:$I,0)),INDEX(Торг!$B:$B,MATCH($N604,Торг!$I:$I,0))),"")</f>
        <v/>
      </c>
    </row>
    <row r="605" spans="1:15" outlineLevel="1">
      <c r="A605" t="s">
        <v>15084</v>
      </c>
      <c r="C605" s="191">
        <v>242229656</v>
      </c>
      <c r="E605" t="s">
        <v>4865</v>
      </c>
      <c r="F605" t="s">
        <v>528</v>
      </c>
      <c r="G605" t="s">
        <v>399</v>
      </c>
      <c r="H605">
        <v>110</v>
      </c>
      <c r="J605" t="s">
        <v>22634</v>
      </c>
      <c r="K605" s="132" t="str">
        <f>IFERROR(IFERROR(INDEX(Кат!$O:$O,MATCH($C605,Кат!$I:$I,0)),INDEX(Торг!$L:$L,MATCH($C605,Торг!$I:$I,0))),"")</f>
        <v/>
      </c>
      <c r="L605" s="132" t="str">
        <f>IFERROR(IFERROR(INDEX(Кат!$A:$A,MATCH($C605,Кат!$I:$I,0)),INDEX(Торг!$A:$A,MATCH($C605,Торг!$I:$I,0))),"")</f>
        <v/>
      </c>
      <c r="M605" s="132" t="str">
        <f>IFERROR(IFERROR(INDEX(Кат!$B:$B,MATCH($C605,Кат!$I:$I,0)),INDEX(Торг!$B:$B,MATCH($C605,Торг!$I:$I,0))),"")</f>
        <v/>
      </c>
      <c r="N605" s="132" t="str">
        <f t="shared" si="9"/>
        <v>BOSCH 242229656</v>
      </c>
      <c r="O605" s="132" t="str">
        <f>IFERROR(IFERROR(INDEX(Кат!$B:$B,MATCH($N605,Кат!$I:$I,0)),INDEX(Торг!$B:$B,MATCH($N605,Торг!$I:$I,0))),"")</f>
        <v/>
      </c>
    </row>
    <row r="606" spans="1:15" outlineLevel="1">
      <c r="A606" t="s">
        <v>23547</v>
      </c>
      <c r="C606" s="191"/>
      <c r="E606" t="s">
        <v>23548</v>
      </c>
      <c r="J606" t="s">
        <v>22634</v>
      </c>
      <c r="K606" s="132" t="str">
        <f>IFERROR(IFERROR(INDEX(Кат!$O:$O,MATCH($C606,Кат!$I:$I,0)),INDEX(Торг!$L:$L,MATCH($C606,Торг!$I:$I,0))),"")</f>
        <v/>
      </c>
      <c r="L606" s="132" t="str">
        <f>IFERROR(IFERROR(INDEX(Кат!$A:$A,MATCH($C606,Кат!$I:$I,0)),INDEX(Торг!$A:$A,MATCH($C606,Торг!$I:$I,0))),"")</f>
        <v/>
      </c>
      <c r="M606" s="132" t="str">
        <f>IFERROR(IFERROR(INDEX(Кат!$B:$B,MATCH($C606,Кат!$I:$I,0)),INDEX(Торг!$B:$B,MATCH($C606,Торг!$I:$I,0))),"")</f>
        <v/>
      </c>
      <c r="N606" s="132" t="str">
        <f t="shared" si="9"/>
        <v xml:space="preserve"> </v>
      </c>
      <c r="O606" s="132" t="str">
        <f>IFERROR(IFERROR(INDEX(Кат!$B:$B,MATCH($N606,Кат!$I:$I,0)),INDEX(Торг!$B:$B,MATCH($N606,Торг!$I:$I,0))),"")</f>
        <v/>
      </c>
    </row>
    <row r="607" spans="1:15" outlineLevel="1">
      <c r="A607" t="s">
        <v>15085</v>
      </c>
      <c r="C607" s="191">
        <v>1108203</v>
      </c>
      <c r="E607" t="s">
        <v>4866</v>
      </c>
      <c r="F607" t="s">
        <v>528</v>
      </c>
      <c r="G607" t="s">
        <v>399</v>
      </c>
      <c r="H607">
        <v>17250</v>
      </c>
      <c r="J607" t="s">
        <v>22634</v>
      </c>
      <c r="K607" s="132" t="str">
        <f>IFERROR(IFERROR(INDEX(Кат!$O:$O,MATCH($C607,Кат!$I:$I,0)),INDEX(Торг!$L:$L,MATCH($C607,Торг!$I:$I,0))),"")</f>
        <v/>
      </c>
      <c r="L607" s="132" t="str">
        <f>IFERROR(IFERROR(INDEX(Кат!$A:$A,MATCH($C607,Кат!$I:$I,0)),INDEX(Торг!$A:$A,MATCH($C607,Торг!$I:$I,0))),"")</f>
        <v/>
      </c>
      <c r="M607" s="132" t="str">
        <f>IFERROR(IFERROR(INDEX(Кат!$B:$B,MATCH($C607,Кат!$I:$I,0)),INDEX(Торг!$B:$B,MATCH($C607,Торг!$I:$I,0))),"")</f>
        <v/>
      </c>
      <c r="N607" s="132" t="str">
        <f t="shared" si="9"/>
        <v>BOSCH 1108203</v>
      </c>
      <c r="O607" s="132" t="str">
        <f>IFERROR(IFERROR(INDEX(Кат!$B:$B,MATCH($N607,Кат!$I:$I,0)),INDEX(Торг!$B:$B,MATCH($N607,Торг!$I:$I,0))),"")</f>
        <v/>
      </c>
    </row>
    <row r="608" spans="1:15" outlineLevel="1">
      <c r="A608" t="s">
        <v>23549</v>
      </c>
      <c r="C608" s="191"/>
      <c r="E608" t="s">
        <v>23550</v>
      </c>
      <c r="J608" t="s">
        <v>22634</v>
      </c>
      <c r="K608" s="132" t="str">
        <f>IFERROR(IFERROR(INDEX(Кат!$O:$O,MATCH($C608,Кат!$I:$I,0)),INDEX(Торг!$L:$L,MATCH($C608,Торг!$I:$I,0))),"")</f>
        <v/>
      </c>
      <c r="L608" s="132" t="str">
        <f>IFERROR(IFERROR(INDEX(Кат!$A:$A,MATCH($C608,Кат!$I:$I,0)),INDEX(Торг!$A:$A,MATCH($C608,Торг!$I:$I,0))),"")</f>
        <v/>
      </c>
      <c r="M608" s="132" t="str">
        <f>IFERROR(IFERROR(INDEX(Кат!$B:$B,MATCH($C608,Кат!$I:$I,0)),INDEX(Торг!$B:$B,MATCH($C608,Торг!$I:$I,0))),"")</f>
        <v/>
      </c>
      <c r="N608" s="132" t="str">
        <f t="shared" si="9"/>
        <v xml:space="preserve"> </v>
      </c>
      <c r="O608" s="132" t="str">
        <f>IFERROR(IFERROR(INDEX(Кат!$B:$B,MATCH($N608,Кат!$I:$I,0)),INDEX(Торг!$B:$B,MATCH($N608,Торг!$I:$I,0))),"")</f>
        <v/>
      </c>
    </row>
    <row r="609" spans="1:15">
      <c r="A609" t="s">
        <v>15086</v>
      </c>
      <c r="C609" s="191">
        <v>580453453</v>
      </c>
      <c r="E609" t="s">
        <v>4867</v>
      </c>
      <c r="F609" t="s">
        <v>528</v>
      </c>
      <c r="G609" t="s">
        <v>399</v>
      </c>
      <c r="H609">
        <v>3900</v>
      </c>
      <c r="J609" t="s">
        <v>22634</v>
      </c>
      <c r="K609" s="132" t="str">
        <f>IFERROR(IFERROR(INDEX(Кат!$O:$O,MATCH($C609,Кат!$I:$I,0)),INDEX(Торг!$L:$L,MATCH($C609,Торг!$I:$I,0))),"")</f>
        <v/>
      </c>
      <c r="L609" s="132" t="str">
        <f>IFERROR(IFERROR(INDEX(Кат!$A:$A,MATCH($C609,Кат!$I:$I,0)),INDEX(Торг!$A:$A,MATCH($C609,Торг!$I:$I,0))),"")</f>
        <v/>
      </c>
      <c r="M609" s="132" t="str">
        <f>IFERROR(IFERROR(INDEX(Кат!$B:$B,MATCH($C609,Кат!$I:$I,0)),INDEX(Торг!$B:$B,MATCH($C609,Торг!$I:$I,0))),"")</f>
        <v/>
      </c>
      <c r="N609" s="132" t="str">
        <f t="shared" si="9"/>
        <v>BOSCH 580453453</v>
      </c>
      <c r="O609" s="132" t="str">
        <f>IFERROR(IFERROR(INDEX(Кат!$B:$B,MATCH($N609,Кат!$I:$I,0)),INDEX(Торг!$B:$B,MATCH($N609,Торг!$I:$I,0))),"")</f>
        <v/>
      </c>
    </row>
    <row r="610" spans="1:15" outlineLevel="1">
      <c r="A610" t="s">
        <v>15087</v>
      </c>
      <c r="C610" s="191">
        <v>580454035</v>
      </c>
      <c r="E610" t="s">
        <v>4867</v>
      </c>
      <c r="F610" t="s">
        <v>528</v>
      </c>
      <c r="G610" t="s">
        <v>399</v>
      </c>
      <c r="H610">
        <v>4100</v>
      </c>
      <c r="J610" t="s">
        <v>22634</v>
      </c>
      <c r="K610" s="132" t="str">
        <f>IFERROR(IFERROR(INDEX(Кат!$O:$O,MATCH($C610,Кат!$I:$I,0)),INDEX(Торг!$L:$L,MATCH($C610,Торг!$I:$I,0))),"")</f>
        <v/>
      </c>
      <c r="L610" s="132" t="str">
        <f>IFERROR(IFERROR(INDEX(Кат!$A:$A,MATCH($C610,Кат!$I:$I,0)),INDEX(Торг!$A:$A,MATCH($C610,Торг!$I:$I,0))),"")</f>
        <v/>
      </c>
      <c r="M610" s="132" t="str">
        <f>IFERROR(IFERROR(INDEX(Кат!$B:$B,MATCH($C610,Кат!$I:$I,0)),INDEX(Торг!$B:$B,MATCH($C610,Торг!$I:$I,0))),"")</f>
        <v/>
      </c>
      <c r="N610" s="132" t="str">
        <f t="shared" si="9"/>
        <v>BOSCH 580454035</v>
      </c>
      <c r="O610" s="132" t="str">
        <f>IFERROR(IFERROR(INDEX(Кат!$B:$B,MATCH($N610,Кат!$I:$I,0)),INDEX(Торг!$B:$B,MATCH($N610,Торг!$I:$I,0))),"")</f>
        <v/>
      </c>
    </row>
    <row r="611" spans="1:15" outlineLevel="1">
      <c r="A611" t="s">
        <v>23551</v>
      </c>
      <c r="C611" s="191"/>
      <c r="E611" t="s">
        <v>23552</v>
      </c>
      <c r="J611" t="s">
        <v>22634</v>
      </c>
      <c r="K611" s="132" t="str">
        <f>IFERROR(IFERROR(INDEX(Кат!$O:$O,MATCH($C611,Кат!$I:$I,0)),INDEX(Торг!$L:$L,MATCH($C611,Торг!$I:$I,0))),"")</f>
        <v/>
      </c>
      <c r="L611" s="132" t="str">
        <f>IFERROR(IFERROR(INDEX(Кат!$A:$A,MATCH($C611,Кат!$I:$I,0)),INDEX(Торг!$A:$A,MATCH($C611,Торг!$I:$I,0))),"")</f>
        <v/>
      </c>
      <c r="M611" s="132" t="str">
        <f>IFERROR(IFERROR(INDEX(Кат!$B:$B,MATCH($C611,Кат!$I:$I,0)),INDEX(Торг!$B:$B,MATCH($C611,Торг!$I:$I,0))),"")</f>
        <v/>
      </c>
      <c r="N611" s="132" t="str">
        <f t="shared" si="9"/>
        <v xml:space="preserve"> </v>
      </c>
      <c r="O611" s="132" t="str">
        <f>IFERROR(IFERROR(INDEX(Кат!$B:$B,MATCH($N611,Кат!$I:$I,0)),INDEX(Торг!$B:$B,MATCH($N611,Торг!$I:$I,0))),"")</f>
        <v/>
      </c>
    </row>
    <row r="612" spans="1:15" outlineLevel="1">
      <c r="A612" t="s">
        <v>15088</v>
      </c>
      <c r="C612" s="191">
        <v>1987479107</v>
      </c>
      <c r="E612" t="s">
        <v>4868</v>
      </c>
      <c r="F612" t="s">
        <v>528</v>
      </c>
      <c r="G612" t="s">
        <v>399</v>
      </c>
      <c r="H612">
        <v>700</v>
      </c>
      <c r="J612" t="s">
        <v>22634</v>
      </c>
      <c r="K612" s="132" t="str">
        <f>IFERROR(IFERROR(INDEX(Кат!$O:$O,MATCH($C612,Кат!$I:$I,0)),INDEX(Торг!$L:$L,MATCH($C612,Торг!$I:$I,0))),"")</f>
        <v/>
      </c>
      <c r="L612" s="132" t="str">
        <f>IFERROR(IFERROR(INDEX(Кат!$A:$A,MATCH($C612,Кат!$I:$I,0)),INDEX(Торг!$A:$A,MATCH($C612,Торг!$I:$I,0))),"")</f>
        <v/>
      </c>
      <c r="M612" s="132" t="str">
        <f>IFERROR(IFERROR(INDEX(Кат!$B:$B,MATCH($C612,Кат!$I:$I,0)),INDEX(Торг!$B:$B,MATCH($C612,Торг!$I:$I,0))),"")</f>
        <v/>
      </c>
      <c r="N612" s="132" t="str">
        <f t="shared" si="9"/>
        <v>BOSCH 1987479107</v>
      </c>
      <c r="O612" s="132" t="str">
        <f>IFERROR(IFERROR(INDEX(Кат!$B:$B,MATCH($N612,Кат!$I:$I,0)),INDEX(Торг!$B:$B,MATCH($N612,Торг!$I:$I,0))),"")</f>
        <v/>
      </c>
    </row>
    <row r="613" spans="1:15" outlineLevel="1">
      <c r="A613" t="s">
        <v>23553</v>
      </c>
      <c r="C613" s="191"/>
      <c r="E613" t="s">
        <v>23444</v>
      </c>
      <c r="J613" t="s">
        <v>22634</v>
      </c>
      <c r="K613" s="132" t="str">
        <f>IFERROR(IFERROR(INDEX(Кат!$O:$O,MATCH($C613,Кат!$I:$I,0)),INDEX(Торг!$L:$L,MATCH($C613,Торг!$I:$I,0))),"")</f>
        <v/>
      </c>
      <c r="L613" s="132" t="str">
        <f>IFERROR(IFERROR(INDEX(Кат!$A:$A,MATCH($C613,Кат!$I:$I,0)),INDEX(Торг!$A:$A,MATCH($C613,Торг!$I:$I,0))),"")</f>
        <v/>
      </c>
      <c r="M613" s="132" t="str">
        <f>IFERROR(IFERROR(INDEX(Кат!$B:$B,MATCH($C613,Кат!$I:$I,0)),INDEX(Торг!$B:$B,MATCH($C613,Торг!$I:$I,0))),"")</f>
        <v/>
      </c>
      <c r="N613" s="132" t="str">
        <f t="shared" si="9"/>
        <v xml:space="preserve"> </v>
      </c>
      <c r="O613" s="132" t="str">
        <f>IFERROR(IFERROR(INDEX(Кат!$B:$B,MATCH($N613,Кат!$I:$I,0)),INDEX(Торг!$B:$B,MATCH($N613,Торг!$I:$I,0))),"")</f>
        <v/>
      </c>
    </row>
    <row r="614" spans="1:15" outlineLevel="1">
      <c r="A614" t="s">
        <v>15089</v>
      </c>
      <c r="C614" s="191">
        <v>986479346</v>
      </c>
      <c r="E614" t="s">
        <v>4869</v>
      </c>
      <c r="F614" t="s">
        <v>528</v>
      </c>
      <c r="G614" t="s">
        <v>375</v>
      </c>
      <c r="H614">
        <v>3880</v>
      </c>
      <c r="J614" t="s">
        <v>22634</v>
      </c>
      <c r="K614" s="132" t="str">
        <f>IFERROR(IFERROR(INDEX(Кат!$O:$O,MATCH($C614,Кат!$I:$I,0)),INDEX(Торг!$L:$L,MATCH($C614,Торг!$I:$I,0))),"")</f>
        <v/>
      </c>
      <c r="L614" s="132" t="str">
        <f>IFERROR(IFERROR(INDEX(Кат!$A:$A,MATCH($C614,Кат!$I:$I,0)),INDEX(Торг!$A:$A,MATCH($C614,Торг!$I:$I,0))),"")</f>
        <v/>
      </c>
      <c r="M614" s="132" t="str">
        <f>IFERROR(IFERROR(INDEX(Кат!$B:$B,MATCH($C614,Кат!$I:$I,0)),INDEX(Торг!$B:$B,MATCH($C614,Торг!$I:$I,0))),"")</f>
        <v/>
      </c>
      <c r="N614" s="132" t="str">
        <f t="shared" si="9"/>
        <v>BOSCH 986479346</v>
      </c>
      <c r="O614" s="132" t="str">
        <f>IFERROR(IFERROR(INDEX(Кат!$B:$B,MATCH($N614,Кат!$I:$I,0)),INDEX(Торг!$B:$B,MATCH($N614,Торг!$I:$I,0))),"")</f>
        <v/>
      </c>
    </row>
    <row r="615" spans="1:15" outlineLevel="1">
      <c r="A615" t="s">
        <v>15090</v>
      </c>
      <c r="C615" s="191">
        <v>986479367</v>
      </c>
      <c r="E615" t="s">
        <v>13615</v>
      </c>
      <c r="F615" t="s">
        <v>528</v>
      </c>
      <c r="G615" t="s">
        <v>375</v>
      </c>
      <c r="H615">
        <v>5370</v>
      </c>
      <c r="J615" t="s">
        <v>22634</v>
      </c>
      <c r="K615" s="132" t="str">
        <f>IFERROR(IFERROR(INDEX(Кат!$O:$O,MATCH($C615,Кат!$I:$I,0)),INDEX(Торг!$L:$L,MATCH($C615,Торг!$I:$I,0))),"")</f>
        <v/>
      </c>
      <c r="L615" s="132" t="str">
        <f>IFERROR(IFERROR(INDEX(Кат!$A:$A,MATCH($C615,Кат!$I:$I,0)),INDEX(Торг!$A:$A,MATCH($C615,Торг!$I:$I,0))),"")</f>
        <v/>
      </c>
      <c r="M615" s="132" t="str">
        <f>IFERROR(IFERROR(INDEX(Кат!$B:$B,MATCH($C615,Кат!$I:$I,0)),INDEX(Торг!$B:$B,MATCH($C615,Торг!$I:$I,0))),"")</f>
        <v/>
      </c>
      <c r="N615" s="132" t="str">
        <f t="shared" si="9"/>
        <v>BOSCH 986479367</v>
      </c>
      <c r="O615" s="132" t="str">
        <f>IFERROR(IFERROR(INDEX(Кат!$B:$B,MATCH($N615,Кат!$I:$I,0)),INDEX(Торг!$B:$B,MATCH($N615,Торг!$I:$I,0))),"")</f>
        <v/>
      </c>
    </row>
    <row r="616" spans="1:15" outlineLevel="1">
      <c r="A616" t="s">
        <v>23554</v>
      </c>
      <c r="C616" s="191"/>
      <c r="E616" t="s">
        <v>23484</v>
      </c>
      <c r="J616" t="s">
        <v>22634</v>
      </c>
      <c r="K616" s="132" t="str">
        <f>IFERROR(IFERROR(INDEX(Кат!$O:$O,MATCH($C616,Кат!$I:$I,0)),INDEX(Торг!$L:$L,MATCH($C616,Торг!$I:$I,0))),"")</f>
        <v/>
      </c>
      <c r="L616" s="132" t="str">
        <f>IFERROR(IFERROR(INDEX(Кат!$A:$A,MATCH($C616,Кат!$I:$I,0)),INDEX(Торг!$A:$A,MATCH($C616,Торг!$I:$I,0))),"")</f>
        <v/>
      </c>
      <c r="M616" s="132" t="str">
        <f>IFERROR(IFERROR(INDEX(Кат!$B:$B,MATCH($C616,Кат!$I:$I,0)),INDEX(Торг!$B:$B,MATCH($C616,Торг!$I:$I,0))),"")</f>
        <v/>
      </c>
      <c r="N616" s="132" t="str">
        <f t="shared" si="9"/>
        <v xml:space="preserve"> </v>
      </c>
      <c r="O616" s="132" t="str">
        <f>IFERROR(IFERROR(INDEX(Кат!$B:$B,MATCH($N616,Кат!$I:$I,0)),INDEX(Торг!$B:$B,MATCH($N616,Торг!$I:$I,0))),"")</f>
        <v/>
      </c>
    </row>
    <row r="617" spans="1:15" outlineLevel="1">
      <c r="A617" t="s">
        <v>15091</v>
      </c>
      <c r="C617" s="191">
        <v>986424756</v>
      </c>
      <c r="E617" t="s">
        <v>4870</v>
      </c>
      <c r="F617" t="s">
        <v>528</v>
      </c>
      <c r="G617" t="s">
        <v>375</v>
      </c>
      <c r="H617">
        <v>1800</v>
      </c>
      <c r="J617" t="s">
        <v>22634</v>
      </c>
      <c r="K617" s="132" t="str">
        <f>IFERROR(IFERROR(INDEX(Кат!$O:$O,MATCH($C617,Кат!$I:$I,0)),INDEX(Торг!$L:$L,MATCH($C617,Торг!$I:$I,0))),"")</f>
        <v/>
      </c>
      <c r="L617" s="132" t="str">
        <f>IFERROR(IFERROR(INDEX(Кат!$A:$A,MATCH($C617,Кат!$I:$I,0)),INDEX(Торг!$A:$A,MATCH($C617,Торг!$I:$I,0))),"")</f>
        <v/>
      </c>
      <c r="M617" s="132" t="str">
        <f>IFERROR(IFERROR(INDEX(Кат!$B:$B,MATCH($C617,Кат!$I:$I,0)),INDEX(Торг!$B:$B,MATCH($C617,Торг!$I:$I,0))),"")</f>
        <v/>
      </c>
      <c r="N617" s="132" t="str">
        <f t="shared" si="9"/>
        <v>BOSCH 986424756</v>
      </c>
      <c r="O617" s="132" t="str">
        <f>IFERROR(IFERROR(INDEX(Кат!$B:$B,MATCH($N617,Кат!$I:$I,0)),INDEX(Торг!$B:$B,MATCH($N617,Торг!$I:$I,0))),"")</f>
        <v/>
      </c>
    </row>
    <row r="618" spans="1:15" outlineLevel="1">
      <c r="A618" t="s">
        <v>15092</v>
      </c>
      <c r="C618" s="191">
        <v>986487219</v>
      </c>
      <c r="E618" t="s">
        <v>4871</v>
      </c>
      <c r="F618" t="s">
        <v>528</v>
      </c>
      <c r="G618" t="s">
        <v>375</v>
      </c>
      <c r="H618">
        <v>1390</v>
      </c>
      <c r="J618" t="s">
        <v>22634</v>
      </c>
      <c r="K618" s="132" t="str">
        <f>IFERROR(IFERROR(INDEX(Кат!$O:$O,MATCH($C618,Кат!$I:$I,0)),INDEX(Торг!$L:$L,MATCH($C618,Торг!$I:$I,0))),"")</f>
        <v/>
      </c>
      <c r="L618" s="132" t="str">
        <f>IFERROR(IFERROR(INDEX(Кат!$A:$A,MATCH($C618,Кат!$I:$I,0)),INDEX(Торг!$A:$A,MATCH($C618,Торг!$I:$I,0))),"")</f>
        <v/>
      </c>
      <c r="M618" s="132" t="str">
        <f>IFERROR(IFERROR(INDEX(Кат!$B:$B,MATCH($C618,Кат!$I:$I,0)),INDEX(Торг!$B:$B,MATCH($C618,Торг!$I:$I,0))),"")</f>
        <v/>
      </c>
      <c r="N618" s="132" t="str">
        <f t="shared" si="9"/>
        <v>BOSCH 986487219</v>
      </c>
      <c r="O618" s="132" t="str">
        <f>IFERROR(IFERROR(INDEX(Кат!$B:$B,MATCH($N618,Кат!$I:$I,0)),INDEX(Торг!$B:$B,MATCH($N618,Торг!$I:$I,0))),"")</f>
        <v/>
      </c>
    </row>
    <row r="619" spans="1:15" outlineLevel="1">
      <c r="A619" t="s">
        <v>15093</v>
      </c>
      <c r="C619" s="191">
        <v>986495214</v>
      </c>
      <c r="E619" t="s">
        <v>4872</v>
      </c>
      <c r="F619" t="s">
        <v>528</v>
      </c>
      <c r="G619" t="s">
        <v>375</v>
      </c>
      <c r="H619">
        <v>1800</v>
      </c>
      <c r="J619" t="s">
        <v>22634</v>
      </c>
      <c r="K619" s="132" t="str">
        <f>IFERROR(IFERROR(INDEX(Кат!$O:$O,MATCH($C619,Кат!$I:$I,0)),INDEX(Торг!$L:$L,MATCH($C619,Торг!$I:$I,0))),"")</f>
        <v/>
      </c>
      <c r="L619" s="132" t="str">
        <f>IFERROR(IFERROR(INDEX(Кат!$A:$A,MATCH($C619,Кат!$I:$I,0)),INDEX(Торг!$A:$A,MATCH($C619,Торг!$I:$I,0))),"")</f>
        <v/>
      </c>
      <c r="M619" s="132" t="str">
        <f>IFERROR(IFERROR(INDEX(Кат!$B:$B,MATCH($C619,Кат!$I:$I,0)),INDEX(Торг!$B:$B,MATCH($C619,Торг!$I:$I,0))),"")</f>
        <v/>
      </c>
      <c r="N619" s="132" t="str">
        <f t="shared" si="9"/>
        <v>BOSCH 986495214</v>
      </c>
      <c r="O619" s="132" t="str">
        <f>IFERROR(IFERROR(INDEX(Кат!$B:$B,MATCH($N619,Кат!$I:$I,0)),INDEX(Торг!$B:$B,MATCH($N619,Торг!$I:$I,0))),"")</f>
        <v/>
      </c>
    </row>
    <row r="620" spans="1:15" outlineLevel="1">
      <c r="A620" t="s">
        <v>23555</v>
      </c>
      <c r="C620" s="191"/>
      <c r="E620" t="s">
        <v>23556</v>
      </c>
      <c r="J620" t="s">
        <v>22634</v>
      </c>
      <c r="K620" s="132" t="str">
        <f>IFERROR(IFERROR(INDEX(Кат!$O:$O,MATCH($C620,Кат!$I:$I,0)),INDEX(Торг!$L:$L,MATCH($C620,Торг!$I:$I,0))),"")</f>
        <v/>
      </c>
      <c r="L620" s="132" t="str">
        <f>IFERROR(IFERROR(INDEX(Кат!$A:$A,MATCH($C620,Кат!$I:$I,0)),INDEX(Торг!$A:$A,MATCH($C620,Торг!$I:$I,0))),"")</f>
        <v/>
      </c>
      <c r="M620" s="132" t="str">
        <f>IFERROR(IFERROR(INDEX(Кат!$B:$B,MATCH($C620,Кат!$I:$I,0)),INDEX(Торг!$B:$B,MATCH($C620,Торг!$I:$I,0))),"")</f>
        <v/>
      </c>
      <c r="N620" s="132" t="str">
        <f t="shared" si="9"/>
        <v xml:space="preserve"> </v>
      </c>
      <c r="O620" s="132" t="str">
        <f>IFERROR(IFERROR(INDEX(Кат!$B:$B,MATCH($N620,Кат!$I:$I,0)),INDEX(Торг!$B:$B,MATCH($N620,Торг!$I:$I,0))),"")</f>
        <v/>
      </c>
    </row>
    <row r="621" spans="1:15" outlineLevel="1">
      <c r="A621" t="s">
        <v>15094</v>
      </c>
      <c r="C621" s="191" t="s">
        <v>4873</v>
      </c>
      <c r="E621" t="s">
        <v>27332</v>
      </c>
      <c r="F621" t="s">
        <v>528</v>
      </c>
      <c r="G621" t="s">
        <v>399</v>
      </c>
      <c r="H621">
        <v>470</v>
      </c>
      <c r="J621" t="s">
        <v>22634</v>
      </c>
      <c r="K621" s="132" t="str">
        <f>IFERROR(IFERROR(INDEX(Кат!$O:$O,MATCH($C621,Кат!$I:$I,0)),INDEX(Торг!$L:$L,MATCH($C621,Торг!$I:$I,0))),"")</f>
        <v/>
      </c>
      <c r="L621" s="132" t="str">
        <f>IFERROR(IFERROR(INDEX(Кат!$A:$A,MATCH($C621,Кат!$I:$I,0)),INDEX(Торг!$A:$A,MATCH($C621,Торг!$I:$I,0))),"")</f>
        <v/>
      </c>
      <c r="M621" s="132" t="str">
        <f>IFERROR(IFERROR(INDEX(Кат!$B:$B,MATCH($C621,Кат!$I:$I,0)),INDEX(Торг!$B:$B,MATCH($C621,Торг!$I:$I,0))),"")</f>
        <v/>
      </c>
      <c r="N621" s="132" t="str">
        <f t="shared" si="9"/>
        <v>BOSCH F026009744</v>
      </c>
      <c r="O621" s="132" t="str">
        <f>IFERROR(IFERROR(INDEX(Кат!$B:$B,MATCH($N621,Кат!$I:$I,0)),INDEX(Торг!$B:$B,MATCH($N621,Торг!$I:$I,0))),"")</f>
        <v/>
      </c>
    </row>
    <row r="622" spans="1:15" outlineLevel="1">
      <c r="A622" t="s">
        <v>23557</v>
      </c>
      <c r="C622" s="191"/>
      <c r="E622" t="s">
        <v>23558</v>
      </c>
      <c r="J622" t="s">
        <v>22634</v>
      </c>
      <c r="K622" s="132" t="str">
        <f>IFERROR(IFERROR(INDEX(Кат!$O:$O,MATCH($C622,Кат!$I:$I,0)),INDEX(Торг!$L:$L,MATCH($C622,Торг!$I:$I,0))),"")</f>
        <v/>
      </c>
      <c r="L622" s="132" t="str">
        <f>IFERROR(IFERROR(INDEX(Кат!$A:$A,MATCH($C622,Кат!$I:$I,0)),INDEX(Торг!$A:$A,MATCH($C622,Торг!$I:$I,0))),"")</f>
        <v/>
      </c>
      <c r="M622" s="132" t="str">
        <f>IFERROR(IFERROR(INDEX(Кат!$B:$B,MATCH($C622,Кат!$I:$I,0)),INDEX(Торг!$B:$B,MATCH($C622,Торг!$I:$I,0))),"")</f>
        <v/>
      </c>
      <c r="N622" s="132" t="str">
        <f t="shared" si="9"/>
        <v xml:space="preserve"> </v>
      </c>
      <c r="O622" s="132" t="str">
        <f>IFERROR(IFERROR(INDEX(Кат!$B:$B,MATCH($N622,Кат!$I:$I,0)),INDEX(Торг!$B:$B,MATCH($N622,Торг!$I:$I,0))),"")</f>
        <v/>
      </c>
    </row>
    <row r="623" spans="1:15" outlineLevel="1">
      <c r="A623" t="s">
        <v>26642</v>
      </c>
      <c r="C623" s="191">
        <v>1457429061</v>
      </c>
      <c r="E623" t="s">
        <v>26643</v>
      </c>
      <c r="F623" t="s">
        <v>528</v>
      </c>
      <c r="G623" t="s">
        <v>399</v>
      </c>
      <c r="H623">
        <v>480</v>
      </c>
      <c r="J623" t="s">
        <v>22634</v>
      </c>
      <c r="K623" s="132" t="str">
        <f>IFERROR(IFERROR(INDEX(Кат!$O:$O,MATCH($C623,Кат!$I:$I,0)),INDEX(Торг!$L:$L,MATCH($C623,Торг!$I:$I,0))),"")</f>
        <v/>
      </c>
      <c r="L623" s="132" t="str">
        <f>IFERROR(IFERROR(INDEX(Кат!$A:$A,MATCH($C623,Кат!$I:$I,0)),INDEX(Торг!$A:$A,MATCH($C623,Торг!$I:$I,0))),"")</f>
        <v/>
      </c>
      <c r="M623" s="132" t="str">
        <f>IFERROR(IFERROR(INDEX(Кат!$B:$B,MATCH($C623,Кат!$I:$I,0)),INDEX(Торг!$B:$B,MATCH($C623,Торг!$I:$I,0))),"")</f>
        <v/>
      </c>
      <c r="N623" s="132" t="str">
        <f t="shared" si="9"/>
        <v>BOSCH 1457429061</v>
      </c>
      <c r="O623" s="132" t="str">
        <f>IFERROR(IFERROR(INDEX(Кат!$B:$B,MATCH($N623,Кат!$I:$I,0)),INDEX(Торг!$B:$B,MATCH($N623,Торг!$I:$I,0))),"")</f>
        <v/>
      </c>
    </row>
    <row r="624" spans="1:15" outlineLevel="1">
      <c r="A624" t="s">
        <v>15095</v>
      </c>
      <c r="C624" s="191">
        <v>451103274</v>
      </c>
      <c r="E624" t="s">
        <v>537</v>
      </c>
      <c r="F624" t="s">
        <v>528</v>
      </c>
      <c r="G624" t="s">
        <v>399</v>
      </c>
      <c r="H624">
        <v>580</v>
      </c>
      <c r="J624" t="s">
        <v>22634</v>
      </c>
      <c r="K624" s="132" t="str">
        <f>IFERROR(IFERROR(INDEX(Кат!$O:$O,MATCH($C624,Кат!$I:$I,0)),INDEX(Торг!$L:$L,MATCH($C624,Торг!$I:$I,0))),"")</f>
        <v/>
      </c>
      <c r="L624" s="132" t="str">
        <f>IFERROR(IFERROR(INDEX(Кат!$A:$A,MATCH($C624,Кат!$I:$I,0)),INDEX(Торг!$A:$A,MATCH($C624,Торг!$I:$I,0))),"")</f>
        <v/>
      </c>
      <c r="M624" s="132" t="str">
        <f>IFERROR(IFERROR(INDEX(Кат!$B:$B,MATCH($C624,Кат!$I:$I,0)),INDEX(Торг!$B:$B,MATCH($C624,Торг!$I:$I,0))),"")</f>
        <v/>
      </c>
      <c r="N624" s="132" t="str">
        <f t="shared" si="9"/>
        <v>BOSCH 451103274</v>
      </c>
      <c r="O624" s="132" t="str">
        <f>IFERROR(IFERROR(INDEX(Кат!$B:$B,MATCH($N624,Кат!$I:$I,0)),INDEX(Торг!$B:$B,MATCH($N624,Торг!$I:$I,0))),"")</f>
        <v/>
      </c>
    </row>
    <row r="625" spans="1:15" outlineLevel="1">
      <c r="A625" t="s">
        <v>15096</v>
      </c>
      <c r="C625" s="191">
        <v>986450124</v>
      </c>
      <c r="E625" t="s">
        <v>13616</v>
      </c>
      <c r="F625" t="s">
        <v>528</v>
      </c>
      <c r="G625" t="s">
        <v>399</v>
      </c>
      <c r="H625">
        <v>670</v>
      </c>
      <c r="J625" t="s">
        <v>22634</v>
      </c>
      <c r="K625" s="132" t="str">
        <f>IFERROR(IFERROR(INDEX(Кат!$O:$O,MATCH($C625,Кат!$I:$I,0)),INDEX(Торг!$L:$L,MATCH($C625,Торг!$I:$I,0))),"")</f>
        <v/>
      </c>
      <c r="L625" s="132" t="str">
        <f>IFERROR(IFERROR(INDEX(Кат!$A:$A,MATCH($C625,Кат!$I:$I,0)),INDEX(Торг!$A:$A,MATCH($C625,Торг!$I:$I,0))),"")</f>
        <v/>
      </c>
      <c r="M625" s="132" t="str">
        <f>IFERROR(IFERROR(INDEX(Кат!$B:$B,MATCH($C625,Кат!$I:$I,0)),INDEX(Торг!$B:$B,MATCH($C625,Торг!$I:$I,0))),"")</f>
        <v/>
      </c>
      <c r="N625" s="132" t="str">
        <f t="shared" si="9"/>
        <v>BOSCH 986450124</v>
      </c>
      <c r="O625" s="132" t="str">
        <f>IFERROR(IFERROR(INDEX(Кат!$B:$B,MATCH($N625,Кат!$I:$I,0)),INDEX(Торг!$B:$B,MATCH($N625,Торг!$I:$I,0))),"")</f>
        <v/>
      </c>
    </row>
    <row r="626" spans="1:15" outlineLevel="1">
      <c r="A626" t="s">
        <v>23559</v>
      </c>
      <c r="C626" s="191"/>
      <c r="E626" t="s">
        <v>23560</v>
      </c>
      <c r="J626" t="s">
        <v>22634</v>
      </c>
      <c r="K626" s="132" t="str">
        <f>IFERROR(IFERROR(INDEX(Кат!$O:$O,MATCH($C626,Кат!$I:$I,0)),INDEX(Торг!$L:$L,MATCH($C626,Торг!$I:$I,0))),"")</f>
        <v/>
      </c>
      <c r="L626" s="132" t="str">
        <f>IFERROR(IFERROR(INDEX(Кат!$A:$A,MATCH($C626,Кат!$I:$I,0)),INDEX(Торг!$A:$A,MATCH($C626,Торг!$I:$I,0))),"")</f>
        <v/>
      </c>
      <c r="M626" s="132" t="str">
        <f>IFERROR(IFERROR(INDEX(Кат!$B:$B,MATCH($C626,Кат!$I:$I,0)),INDEX(Торг!$B:$B,MATCH($C626,Торг!$I:$I,0))),"")</f>
        <v/>
      </c>
      <c r="N626" s="132" t="str">
        <f t="shared" si="9"/>
        <v xml:space="preserve"> </v>
      </c>
      <c r="O626" s="132" t="str">
        <f>IFERROR(IFERROR(INDEX(Кат!$B:$B,MATCH($N626,Кат!$I:$I,0)),INDEX(Торг!$B:$B,MATCH($N626,Торг!$I:$I,0))),"")</f>
        <v/>
      </c>
    </row>
    <row r="627" spans="1:15" outlineLevel="1">
      <c r="A627" t="s">
        <v>15097</v>
      </c>
      <c r="C627" s="191">
        <v>280158034</v>
      </c>
      <c r="E627" t="s">
        <v>4874</v>
      </c>
      <c r="F627" t="s">
        <v>528</v>
      </c>
      <c r="G627" t="s">
        <v>399</v>
      </c>
      <c r="H627">
        <v>2550</v>
      </c>
      <c r="J627" t="s">
        <v>22634</v>
      </c>
      <c r="K627" s="132" t="str">
        <f>IFERROR(IFERROR(INDEX(Кат!$O:$O,MATCH($C627,Кат!$I:$I,0)),INDEX(Торг!$L:$L,MATCH($C627,Торг!$I:$I,0))),"")</f>
        <v/>
      </c>
      <c r="L627" s="132" t="str">
        <f>IFERROR(IFERROR(INDEX(Кат!$A:$A,MATCH($C627,Кат!$I:$I,0)),INDEX(Торг!$A:$A,MATCH($C627,Торг!$I:$I,0))),"")</f>
        <v/>
      </c>
      <c r="M627" s="132" t="str">
        <f>IFERROR(IFERROR(INDEX(Кат!$B:$B,MATCH($C627,Кат!$I:$I,0)),INDEX(Торг!$B:$B,MATCH($C627,Торг!$I:$I,0))),"")</f>
        <v/>
      </c>
      <c r="N627" s="132" t="str">
        <f t="shared" si="9"/>
        <v>BOSCH 280158034</v>
      </c>
      <c r="O627" s="132" t="str">
        <f>IFERROR(IFERROR(INDEX(Кат!$B:$B,MATCH($N627,Кат!$I:$I,0)),INDEX(Торг!$B:$B,MATCH($N627,Торг!$I:$I,0))),"")</f>
        <v/>
      </c>
    </row>
    <row r="628" spans="1:15" outlineLevel="1">
      <c r="A628" t="s">
        <v>15098</v>
      </c>
      <c r="C628" s="191">
        <v>280158022</v>
      </c>
      <c r="E628" t="s">
        <v>538</v>
      </c>
      <c r="F628" t="s">
        <v>528</v>
      </c>
      <c r="G628" t="s">
        <v>399</v>
      </c>
      <c r="H628">
        <v>2500</v>
      </c>
      <c r="J628" t="s">
        <v>22634</v>
      </c>
      <c r="K628" s="132" t="str">
        <f>IFERROR(IFERROR(INDEX(Кат!$O:$O,MATCH($C628,Кат!$I:$I,0)),INDEX(Торг!$L:$L,MATCH($C628,Торг!$I:$I,0))),"")</f>
        <v/>
      </c>
      <c r="L628" s="132" t="str">
        <f>IFERROR(IFERROR(INDEX(Кат!$A:$A,MATCH($C628,Кат!$I:$I,0)),INDEX(Торг!$A:$A,MATCH($C628,Торг!$I:$I,0))),"")</f>
        <v/>
      </c>
      <c r="M628" s="132" t="str">
        <f>IFERROR(IFERROR(INDEX(Кат!$B:$B,MATCH($C628,Кат!$I:$I,0)),INDEX(Торг!$B:$B,MATCH($C628,Торг!$I:$I,0))),"")</f>
        <v/>
      </c>
      <c r="N628" s="132" t="str">
        <f t="shared" si="9"/>
        <v>BOSCH 280158022</v>
      </c>
      <c r="O628" s="132" t="str">
        <f>IFERROR(IFERROR(INDEX(Кат!$B:$B,MATCH($N628,Кат!$I:$I,0)),INDEX(Торг!$B:$B,MATCH($N628,Торг!$I:$I,0))),"")</f>
        <v/>
      </c>
    </row>
    <row r="629" spans="1:15" outlineLevel="1">
      <c r="A629" t="s">
        <v>15099</v>
      </c>
      <c r="C629" s="191">
        <v>280158017</v>
      </c>
      <c r="E629" t="s">
        <v>4875</v>
      </c>
      <c r="F629" t="s">
        <v>528</v>
      </c>
      <c r="G629" t="s">
        <v>399</v>
      </c>
      <c r="H629">
        <v>1800</v>
      </c>
      <c r="J629" t="s">
        <v>22634</v>
      </c>
      <c r="K629" s="132" t="str">
        <f>IFERROR(IFERROR(INDEX(Кат!$O:$O,MATCH($C629,Кат!$I:$I,0)),INDEX(Торг!$L:$L,MATCH($C629,Торг!$I:$I,0))),"")</f>
        <v/>
      </c>
      <c r="L629" s="132" t="str">
        <f>IFERROR(IFERROR(INDEX(Кат!$A:$A,MATCH($C629,Кат!$I:$I,0)),INDEX(Торг!$A:$A,MATCH($C629,Торг!$I:$I,0))),"")</f>
        <v/>
      </c>
      <c r="M629" s="132" t="str">
        <f>IFERROR(IFERROR(INDEX(Кат!$B:$B,MATCH($C629,Кат!$I:$I,0)),INDEX(Торг!$B:$B,MATCH($C629,Торг!$I:$I,0))),"")</f>
        <v/>
      </c>
      <c r="N629" s="132" t="str">
        <f t="shared" si="9"/>
        <v>BOSCH 280158017</v>
      </c>
      <c r="O629" s="132" t="str">
        <f>IFERROR(IFERROR(INDEX(Кат!$B:$B,MATCH($N629,Кат!$I:$I,0)),INDEX(Торг!$B:$B,MATCH($N629,Торг!$I:$I,0))),"")</f>
        <v/>
      </c>
    </row>
    <row r="630" spans="1:15" outlineLevel="1">
      <c r="A630" t="s">
        <v>15100</v>
      </c>
      <c r="C630" s="191">
        <v>280158110</v>
      </c>
      <c r="E630" t="s">
        <v>4876</v>
      </c>
      <c r="F630" t="s">
        <v>528</v>
      </c>
      <c r="G630" t="s">
        <v>399</v>
      </c>
      <c r="H630">
        <v>3110</v>
      </c>
      <c r="J630" t="s">
        <v>22634</v>
      </c>
      <c r="K630" s="132" t="str">
        <f>IFERROR(IFERROR(INDEX(Кат!$O:$O,MATCH($C630,Кат!$I:$I,0)),INDEX(Торг!$L:$L,MATCH($C630,Торг!$I:$I,0))),"")</f>
        <v/>
      </c>
      <c r="L630" s="132" t="str">
        <f>IFERROR(IFERROR(INDEX(Кат!$A:$A,MATCH($C630,Кат!$I:$I,0)),INDEX(Торг!$A:$A,MATCH($C630,Торг!$I:$I,0))),"")</f>
        <v/>
      </c>
      <c r="M630" s="132" t="str">
        <f>IFERROR(IFERROR(INDEX(Кат!$B:$B,MATCH($C630,Кат!$I:$I,0)),INDEX(Торг!$B:$B,MATCH($C630,Торг!$I:$I,0))),"")</f>
        <v/>
      </c>
      <c r="N630" s="132" t="str">
        <f t="shared" si="9"/>
        <v>BOSCH 280158110</v>
      </c>
      <c r="O630" s="132" t="str">
        <f>IFERROR(IFERROR(INDEX(Кат!$B:$B,MATCH($N630,Кат!$I:$I,0)),INDEX(Торг!$B:$B,MATCH($N630,Торг!$I:$I,0))),"")</f>
        <v/>
      </c>
    </row>
    <row r="631" spans="1:15" outlineLevel="1">
      <c r="A631" t="s">
        <v>15101</v>
      </c>
      <c r="C631" s="191">
        <v>280158237</v>
      </c>
      <c r="E631" t="s">
        <v>4877</v>
      </c>
      <c r="F631" t="s">
        <v>528</v>
      </c>
      <c r="G631" t="s">
        <v>399</v>
      </c>
      <c r="H631">
        <v>2400</v>
      </c>
      <c r="J631" t="s">
        <v>22634</v>
      </c>
      <c r="K631" s="132" t="str">
        <f>IFERROR(IFERROR(INDEX(Кат!$O:$O,MATCH($C631,Кат!$I:$I,0)),INDEX(Торг!$L:$L,MATCH($C631,Торг!$I:$I,0))),"")</f>
        <v/>
      </c>
      <c r="L631" s="132" t="str">
        <f>IFERROR(IFERROR(INDEX(Кат!$A:$A,MATCH($C631,Кат!$I:$I,0)),INDEX(Торг!$A:$A,MATCH($C631,Торг!$I:$I,0))),"")</f>
        <v/>
      </c>
      <c r="M631" s="132" t="str">
        <f>IFERROR(IFERROR(INDEX(Кат!$B:$B,MATCH($C631,Кат!$I:$I,0)),INDEX(Торг!$B:$B,MATCH($C631,Торг!$I:$I,0))),"")</f>
        <v/>
      </c>
      <c r="N631" s="132" t="str">
        <f t="shared" si="9"/>
        <v>BOSCH 280158237</v>
      </c>
      <c r="O631" s="132" t="str">
        <f>IFERROR(IFERROR(INDEX(Кат!$B:$B,MATCH($N631,Кат!$I:$I,0)),INDEX(Торг!$B:$B,MATCH($N631,Торг!$I:$I,0))),"")</f>
        <v/>
      </c>
    </row>
    <row r="632" spans="1:15" outlineLevel="1">
      <c r="A632" t="s">
        <v>15102</v>
      </c>
      <c r="C632" s="191">
        <v>280158107</v>
      </c>
      <c r="E632" t="s">
        <v>4878</v>
      </c>
      <c r="F632" t="s">
        <v>528</v>
      </c>
      <c r="G632" t="s">
        <v>399</v>
      </c>
      <c r="H632">
        <v>2050</v>
      </c>
      <c r="J632" t="s">
        <v>22634</v>
      </c>
      <c r="K632" s="132" t="str">
        <f>IFERROR(IFERROR(INDEX(Кат!$O:$O,MATCH($C632,Кат!$I:$I,0)),INDEX(Торг!$L:$L,MATCH($C632,Торг!$I:$I,0))),"")</f>
        <v/>
      </c>
      <c r="L632" s="132" t="str">
        <f>IFERROR(IFERROR(INDEX(Кат!$A:$A,MATCH($C632,Кат!$I:$I,0)),INDEX(Торг!$A:$A,MATCH($C632,Торг!$I:$I,0))),"")</f>
        <v/>
      </c>
      <c r="M632" s="132" t="str">
        <f>IFERROR(IFERROR(INDEX(Кат!$B:$B,MATCH($C632,Кат!$I:$I,0)),INDEX(Торг!$B:$B,MATCH($C632,Торг!$I:$I,0))),"")</f>
        <v/>
      </c>
      <c r="N632" s="132" t="str">
        <f t="shared" si="9"/>
        <v>BOSCH 280158107</v>
      </c>
      <c r="O632" s="132" t="str">
        <f>IFERROR(IFERROR(INDEX(Кат!$B:$B,MATCH($N632,Кат!$I:$I,0)),INDEX(Торг!$B:$B,MATCH($N632,Торг!$I:$I,0))),"")</f>
        <v/>
      </c>
    </row>
    <row r="633" spans="1:15" outlineLevel="1">
      <c r="A633" t="s">
        <v>15103</v>
      </c>
      <c r="C633" s="191">
        <v>280158502</v>
      </c>
      <c r="E633" t="s">
        <v>4879</v>
      </c>
      <c r="F633" t="s">
        <v>528</v>
      </c>
      <c r="G633" t="s">
        <v>399</v>
      </c>
      <c r="H633">
        <v>1700</v>
      </c>
      <c r="J633" t="s">
        <v>22634</v>
      </c>
      <c r="K633" s="132" t="str">
        <f>IFERROR(IFERROR(INDEX(Кат!$O:$O,MATCH($C633,Кат!$I:$I,0)),INDEX(Торг!$L:$L,MATCH($C633,Торг!$I:$I,0))),"")</f>
        <v/>
      </c>
      <c r="L633" s="132" t="str">
        <f>IFERROR(IFERROR(INDEX(Кат!$A:$A,MATCH($C633,Кат!$I:$I,0)),INDEX(Торг!$A:$A,MATCH($C633,Торг!$I:$I,0))),"")</f>
        <v/>
      </c>
      <c r="M633" s="132" t="str">
        <f>IFERROR(IFERROR(INDEX(Кат!$B:$B,MATCH($C633,Кат!$I:$I,0)),INDEX(Торг!$B:$B,MATCH($C633,Торг!$I:$I,0))),"")</f>
        <v/>
      </c>
      <c r="N633" s="132" t="str">
        <f t="shared" si="9"/>
        <v>BOSCH 280158502</v>
      </c>
      <c r="O633" s="132" t="str">
        <f>IFERROR(IFERROR(INDEX(Кат!$B:$B,MATCH($N633,Кат!$I:$I,0)),INDEX(Торг!$B:$B,MATCH($N633,Торг!$I:$I,0))),"")</f>
        <v/>
      </c>
    </row>
    <row r="634" spans="1:15" outlineLevel="1">
      <c r="A634" t="s">
        <v>23561</v>
      </c>
      <c r="C634" s="191"/>
      <c r="E634" t="s">
        <v>23562</v>
      </c>
      <c r="J634" t="s">
        <v>22634</v>
      </c>
      <c r="K634" s="132" t="str">
        <f>IFERROR(IFERROR(INDEX(Кат!$O:$O,MATCH($C634,Кат!$I:$I,0)),INDEX(Торг!$L:$L,MATCH($C634,Торг!$I:$I,0))),"")</f>
        <v/>
      </c>
      <c r="L634" s="132" t="str">
        <f>IFERROR(IFERROR(INDEX(Кат!$A:$A,MATCH($C634,Кат!$I:$I,0)),INDEX(Торг!$A:$A,MATCH($C634,Торг!$I:$I,0))),"")</f>
        <v/>
      </c>
      <c r="M634" s="132" t="str">
        <f>IFERROR(IFERROR(INDEX(Кат!$B:$B,MATCH($C634,Кат!$I:$I,0)),INDEX(Торг!$B:$B,MATCH($C634,Торг!$I:$I,0))),"")</f>
        <v/>
      </c>
      <c r="N634" s="132" t="str">
        <f t="shared" si="9"/>
        <v xml:space="preserve"> </v>
      </c>
      <c r="O634" s="132" t="str">
        <f>IFERROR(IFERROR(INDEX(Кат!$B:$B,MATCH($N634,Кат!$I:$I,0)),INDEX(Торг!$B:$B,MATCH($N634,Торг!$I:$I,0))),"")</f>
        <v/>
      </c>
    </row>
    <row r="635" spans="1:15" outlineLevel="1">
      <c r="A635" t="s">
        <v>15104</v>
      </c>
      <c r="C635" s="191">
        <v>3397009081</v>
      </c>
      <c r="E635" t="s">
        <v>539</v>
      </c>
      <c r="F635" t="s">
        <v>528</v>
      </c>
      <c r="G635" t="s">
        <v>375</v>
      </c>
      <c r="H635">
        <v>1000</v>
      </c>
      <c r="J635" t="s">
        <v>22634</v>
      </c>
      <c r="K635" s="132" t="str">
        <f>IFERROR(IFERROR(INDEX(Кат!$O:$O,MATCH($C635,Кат!$I:$I,0)),INDEX(Торг!$L:$L,MATCH($C635,Торг!$I:$I,0))),"")</f>
        <v/>
      </c>
      <c r="L635" s="132" t="str">
        <f>IFERROR(IFERROR(INDEX(Кат!$A:$A,MATCH($C635,Кат!$I:$I,0)),INDEX(Торг!$A:$A,MATCH($C635,Торг!$I:$I,0))),"")</f>
        <v/>
      </c>
      <c r="M635" s="132" t="str">
        <f>IFERROR(IFERROR(INDEX(Кат!$B:$B,MATCH($C635,Кат!$I:$I,0)),INDEX(Торг!$B:$B,MATCH($C635,Торг!$I:$I,0))),"")</f>
        <v/>
      </c>
      <c r="N635" s="132" t="str">
        <f t="shared" si="9"/>
        <v>BOSCH 3397009081</v>
      </c>
      <c r="O635" s="132" t="str">
        <f>IFERROR(IFERROR(INDEX(Кат!$B:$B,MATCH($N635,Кат!$I:$I,0)),INDEX(Торг!$B:$B,MATCH($N635,Торг!$I:$I,0))),"")</f>
        <v/>
      </c>
    </row>
    <row r="636" spans="1:15" outlineLevel="1">
      <c r="A636" t="s">
        <v>15105</v>
      </c>
      <c r="C636" s="191">
        <v>3397118906</v>
      </c>
      <c r="E636" t="s">
        <v>4880</v>
      </c>
      <c r="F636" t="s">
        <v>528</v>
      </c>
      <c r="G636" t="s">
        <v>375</v>
      </c>
      <c r="H636">
        <v>2350</v>
      </c>
      <c r="J636" t="s">
        <v>22634</v>
      </c>
      <c r="K636" s="132" t="str">
        <f>IFERROR(IFERROR(INDEX(Кат!$O:$O,MATCH($C636,Кат!$I:$I,0)),INDEX(Торг!$L:$L,MATCH($C636,Торг!$I:$I,0))),"")</f>
        <v/>
      </c>
      <c r="L636" s="132" t="str">
        <f>IFERROR(IFERROR(INDEX(Кат!$A:$A,MATCH($C636,Кат!$I:$I,0)),INDEX(Торг!$A:$A,MATCH($C636,Торг!$I:$I,0))),"")</f>
        <v/>
      </c>
      <c r="M636" s="132" t="str">
        <f>IFERROR(IFERROR(INDEX(Кат!$B:$B,MATCH($C636,Кат!$I:$I,0)),INDEX(Торг!$B:$B,MATCH($C636,Торг!$I:$I,0))),"")</f>
        <v/>
      </c>
      <c r="N636" s="132" t="str">
        <f t="shared" si="9"/>
        <v>BOSCH 3397118906</v>
      </c>
      <c r="O636" s="132" t="str">
        <f>IFERROR(IFERROR(INDEX(Кат!$B:$B,MATCH($N636,Кат!$I:$I,0)),INDEX(Торг!$B:$B,MATCH($N636,Торг!$I:$I,0))),"")</f>
        <v/>
      </c>
    </row>
    <row r="637" spans="1:15">
      <c r="A637" t="s">
        <v>15106</v>
      </c>
      <c r="C637" s="191">
        <v>3397118907</v>
      </c>
      <c r="E637" t="s">
        <v>540</v>
      </c>
      <c r="F637" t="s">
        <v>528</v>
      </c>
      <c r="G637" t="s">
        <v>375</v>
      </c>
      <c r="H637">
        <v>1000</v>
      </c>
      <c r="J637" t="s">
        <v>22634</v>
      </c>
      <c r="K637" s="132" t="str">
        <f>IFERROR(IFERROR(INDEX(Кат!$O:$O,MATCH($C637,Кат!$I:$I,0)),INDEX(Торг!$L:$L,MATCH($C637,Торг!$I:$I,0))),"")</f>
        <v/>
      </c>
      <c r="L637" s="132" t="str">
        <f>IFERROR(IFERROR(INDEX(Кат!$A:$A,MATCH($C637,Кат!$I:$I,0)),INDEX(Торг!$A:$A,MATCH($C637,Торг!$I:$I,0))),"")</f>
        <v/>
      </c>
      <c r="M637" s="132" t="str">
        <f>IFERROR(IFERROR(INDEX(Кат!$B:$B,MATCH($C637,Кат!$I:$I,0)),INDEX(Торг!$B:$B,MATCH($C637,Торг!$I:$I,0))),"")</f>
        <v/>
      </c>
      <c r="N637" s="132" t="str">
        <f t="shared" si="9"/>
        <v>BOSCH 3397118907</v>
      </c>
      <c r="O637" s="132" t="str">
        <f>IFERROR(IFERROR(INDEX(Кат!$B:$B,MATCH($N637,Кат!$I:$I,0)),INDEX(Торг!$B:$B,MATCH($N637,Торг!$I:$I,0))),"")</f>
        <v/>
      </c>
    </row>
    <row r="638" spans="1:15" outlineLevel="1">
      <c r="A638" t="s">
        <v>15107</v>
      </c>
      <c r="C638" s="191">
        <v>3397118908</v>
      </c>
      <c r="E638" t="s">
        <v>541</v>
      </c>
      <c r="F638" t="s">
        <v>528</v>
      </c>
      <c r="G638" t="s">
        <v>375</v>
      </c>
      <c r="H638">
        <v>2250</v>
      </c>
      <c r="J638" t="s">
        <v>22634</v>
      </c>
      <c r="K638" s="132" t="str">
        <f>IFERROR(IFERROR(INDEX(Кат!$O:$O,MATCH($C638,Кат!$I:$I,0)),INDEX(Торг!$L:$L,MATCH($C638,Торг!$I:$I,0))),"")</f>
        <v/>
      </c>
      <c r="L638" s="132" t="str">
        <f>IFERROR(IFERROR(INDEX(Кат!$A:$A,MATCH($C638,Кат!$I:$I,0)),INDEX(Торг!$A:$A,MATCH($C638,Торг!$I:$I,0))),"")</f>
        <v/>
      </c>
      <c r="M638" s="132" t="str">
        <f>IFERROR(IFERROR(INDEX(Кат!$B:$B,MATCH($C638,Кат!$I:$I,0)),INDEX(Торг!$B:$B,MATCH($C638,Торг!$I:$I,0))),"")</f>
        <v/>
      </c>
      <c r="N638" s="132" t="str">
        <f t="shared" si="9"/>
        <v>BOSCH 3397118908</v>
      </c>
      <c r="O638" s="132" t="str">
        <f>IFERROR(IFERROR(INDEX(Кат!$B:$B,MATCH($N638,Кат!$I:$I,0)),INDEX(Торг!$B:$B,MATCH($N638,Торг!$I:$I,0))),"")</f>
        <v/>
      </c>
    </row>
    <row r="639" spans="1:15">
      <c r="A639" t="s">
        <v>15108</v>
      </c>
      <c r="C639" s="191">
        <v>3397014312</v>
      </c>
      <c r="E639" t="s">
        <v>542</v>
      </c>
      <c r="F639" t="s">
        <v>528</v>
      </c>
      <c r="G639" t="s">
        <v>375</v>
      </c>
      <c r="H639">
        <v>2500</v>
      </c>
      <c r="J639" t="s">
        <v>22634</v>
      </c>
      <c r="K639" s="132" t="str">
        <f>IFERROR(IFERROR(INDEX(Кат!$O:$O,MATCH($C639,Кат!$I:$I,0)),INDEX(Торг!$L:$L,MATCH($C639,Торг!$I:$I,0))),"")</f>
        <v/>
      </c>
      <c r="L639" s="132" t="str">
        <f>IFERROR(IFERROR(INDEX(Кат!$A:$A,MATCH($C639,Кат!$I:$I,0)),INDEX(Торг!$A:$A,MATCH($C639,Торг!$I:$I,0))),"")</f>
        <v/>
      </c>
      <c r="M639" s="132" t="str">
        <f>IFERROR(IFERROR(INDEX(Кат!$B:$B,MATCH($C639,Кат!$I:$I,0)),INDEX(Торг!$B:$B,MATCH($C639,Торг!$I:$I,0))),"")</f>
        <v/>
      </c>
      <c r="N639" s="132" t="str">
        <f t="shared" si="9"/>
        <v>BOSCH 3397014312</v>
      </c>
      <c r="O639" s="132" t="str">
        <f>IFERROR(IFERROR(INDEX(Кат!$B:$B,MATCH($N639,Кат!$I:$I,0)),INDEX(Торг!$B:$B,MATCH($N639,Торг!$I:$I,0))),"")</f>
        <v/>
      </c>
    </row>
    <row r="640" spans="1:15" outlineLevel="1">
      <c r="A640" t="s">
        <v>15109</v>
      </c>
      <c r="C640" s="191">
        <v>3397009821</v>
      </c>
      <c r="E640" t="s">
        <v>4881</v>
      </c>
      <c r="F640" t="s">
        <v>528</v>
      </c>
      <c r="G640" t="s">
        <v>375</v>
      </c>
      <c r="H640">
        <v>2500</v>
      </c>
      <c r="J640" t="s">
        <v>22634</v>
      </c>
      <c r="K640" s="132" t="str">
        <f>IFERROR(IFERROR(INDEX(Кат!$O:$O,MATCH($C640,Кат!$I:$I,0)),INDEX(Торг!$L:$L,MATCH($C640,Торг!$I:$I,0))),"")</f>
        <v/>
      </c>
      <c r="L640" s="132" t="str">
        <f>IFERROR(IFERROR(INDEX(Кат!$A:$A,MATCH($C640,Кат!$I:$I,0)),INDEX(Торг!$A:$A,MATCH($C640,Торг!$I:$I,0))),"")</f>
        <v/>
      </c>
      <c r="M640" s="132" t="str">
        <f>IFERROR(IFERROR(INDEX(Кат!$B:$B,MATCH($C640,Кат!$I:$I,0)),INDEX(Торг!$B:$B,MATCH($C640,Торг!$I:$I,0))),"")</f>
        <v/>
      </c>
      <c r="N640" s="132" t="str">
        <f t="shared" si="9"/>
        <v>BOSCH 3397009821</v>
      </c>
      <c r="O640" s="132" t="str">
        <f>IFERROR(IFERROR(INDEX(Кат!$B:$B,MATCH($N640,Кат!$I:$I,0)),INDEX(Торг!$B:$B,MATCH($N640,Торг!$I:$I,0))),"")</f>
        <v/>
      </c>
    </row>
    <row r="641" spans="1:15" outlineLevel="2">
      <c r="A641" t="s">
        <v>15110</v>
      </c>
      <c r="C641" s="191">
        <v>3397118911</v>
      </c>
      <c r="E641" t="s">
        <v>4882</v>
      </c>
      <c r="F641" t="s">
        <v>528</v>
      </c>
      <c r="G641" t="s">
        <v>375</v>
      </c>
      <c r="H641">
        <v>2470</v>
      </c>
      <c r="J641" t="s">
        <v>22634</v>
      </c>
      <c r="K641" s="132" t="str">
        <f>IFERROR(IFERROR(INDEX(Кат!$O:$O,MATCH($C641,Кат!$I:$I,0)),INDEX(Торг!$L:$L,MATCH($C641,Торг!$I:$I,0))),"")</f>
        <v/>
      </c>
      <c r="L641" s="132" t="str">
        <f>IFERROR(IFERROR(INDEX(Кат!$A:$A,MATCH($C641,Кат!$I:$I,0)),INDEX(Торг!$A:$A,MATCH($C641,Торг!$I:$I,0))),"")</f>
        <v/>
      </c>
      <c r="M641" s="132" t="str">
        <f>IFERROR(IFERROR(INDEX(Кат!$B:$B,MATCH($C641,Кат!$I:$I,0)),INDEX(Торг!$B:$B,MATCH($C641,Торг!$I:$I,0))),"")</f>
        <v/>
      </c>
      <c r="N641" s="132" t="str">
        <f t="shared" si="9"/>
        <v>BOSCH 3397118911</v>
      </c>
      <c r="O641" s="132" t="str">
        <f>IFERROR(IFERROR(INDEX(Кат!$B:$B,MATCH($N641,Кат!$I:$I,0)),INDEX(Торг!$B:$B,MATCH($N641,Торг!$I:$I,0))),"")</f>
        <v/>
      </c>
    </row>
    <row r="642" spans="1:15" outlineLevel="2">
      <c r="A642" t="s">
        <v>22635</v>
      </c>
      <c r="C642" s="191">
        <v>3397007640</v>
      </c>
      <c r="E642" t="s">
        <v>22636</v>
      </c>
      <c r="F642" t="s">
        <v>528</v>
      </c>
      <c r="G642" t="s">
        <v>375</v>
      </c>
      <c r="H642">
        <v>2500</v>
      </c>
      <c r="J642" t="s">
        <v>22634</v>
      </c>
      <c r="K642" s="132" t="str">
        <f>IFERROR(IFERROR(INDEX(Кат!$O:$O,MATCH($C642,Кат!$I:$I,0)),INDEX(Торг!$L:$L,MATCH($C642,Торг!$I:$I,0))),"")</f>
        <v/>
      </c>
      <c r="L642" s="132" t="str">
        <f>IFERROR(IFERROR(INDEX(Кат!$A:$A,MATCH($C642,Кат!$I:$I,0)),INDEX(Торг!$A:$A,MATCH($C642,Торг!$I:$I,0))),"")</f>
        <v/>
      </c>
      <c r="M642" s="132" t="str">
        <f>IFERROR(IFERROR(INDEX(Кат!$B:$B,MATCH($C642,Кат!$I:$I,0)),INDEX(Торг!$B:$B,MATCH($C642,Торг!$I:$I,0))),"")</f>
        <v/>
      </c>
      <c r="N642" s="132" t="str">
        <f t="shared" si="9"/>
        <v>BOSCH 3397007640</v>
      </c>
      <c r="O642" s="132" t="str">
        <f>IFERROR(IFERROR(INDEX(Кат!$B:$B,MATCH($N642,Кат!$I:$I,0)),INDEX(Торг!$B:$B,MATCH($N642,Торг!$I:$I,0))),"")</f>
        <v/>
      </c>
    </row>
    <row r="643" spans="1:15" outlineLevel="2">
      <c r="A643" t="s">
        <v>15111</v>
      </c>
      <c r="C643" s="191">
        <v>3397008536</v>
      </c>
      <c r="E643" t="s">
        <v>4883</v>
      </c>
      <c r="F643" t="s">
        <v>528</v>
      </c>
      <c r="G643" t="s">
        <v>399</v>
      </c>
      <c r="H643">
        <v>1130</v>
      </c>
      <c r="J643" t="s">
        <v>22634</v>
      </c>
      <c r="K643" s="132" t="str">
        <f>IFERROR(IFERROR(INDEX(Кат!$O:$O,MATCH($C643,Кат!$I:$I,0)),INDEX(Торг!$L:$L,MATCH($C643,Торг!$I:$I,0))),"")</f>
        <v/>
      </c>
      <c r="L643" s="132" t="str">
        <f>IFERROR(IFERROR(INDEX(Кат!$A:$A,MATCH($C643,Кат!$I:$I,0)),INDEX(Торг!$A:$A,MATCH($C643,Торг!$I:$I,0))),"")</f>
        <v/>
      </c>
      <c r="M643" s="132" t="str">
        <f>IFERROR(IFERROR(INDEX(Кат!$B:$B,MATCH($C643,Кат!$I:$I,0)),INDEX(Торг!$B:$B,MATCH($C643,Торг!$I:$I,0))),"")</f>
        <v/>
      </c>
      <c r="N643" s="132" t="str">
        <f t="shared" si="9"/>
        <v>BOSCH 3397008536</v>
      </c>
      <c r="O643" s="132" t="str">
        <f>IFERROR(IFERROR(INDEX(Кат!$B:$B,MATCH($N643,Кат!$I:$I,0)),INDEX(Торг!$B:$B,MATCH($N643,Торг!$I:$I,0))),"")</f>
        <v/>
      </c>
    </row>
    <row r="644" spans="1:15" outlineLevel="2">
      <c r="A644" t="s">
        <v>15112</v>
      </c>
      <c r="C644" s="191">
        <v>3397007466</v>
      </c>
      <c r="E644" t="s">
        <v>4884</v>
      </c>
      <c r="F644" t="s">
        <v>528</v>
      </c>
      <c r="G644" t="s">
        <v>375</v>
      </c>
      <c r="H644">
        <v>2460</v>
      </c>
      <c r="J644" t="s">
        <v>22634</v>
      </c>
      <c r="K644" s="132" t="str">
        <f>IFERROR(IFERROR(INDEX(Кат!$O:$O,MATCH($C644,Кат!$I:$I,0)),INDEX(Торг!$L:$L,MATCH($C644,Торг!$I:$I,0))),"")</f>
        <v/>
      </c>
      <c r="L644" s="132" t="str">
        <f>IFERROR(IFERROR(INDEX(Кат!$A:$A,MATCH($C644,Кат!$I:$I,0)),INDEX(Торг!$A:$A,MATCH($C644,Торг!$I:$I,0))),"")</f>
        <v/>
      </c>
      <c r="M644" s="132" t="str">
        <f>IFERROR(IFERROR(INDEX(Кат!$B:$B,MATCH($C644,Кат!$I:$I,0)),INDEX(Торг!$B:$B,MATCH($C644,Торг!$I:$I,0))),"")</f>
        <v/>
      </c>
      <c r="N644" s="132" t="str">
        <f t="shared" si="9"/>
        <v>BOSCH 3397007466</v>
      </c>
      <c r="O644" s="132" t="str">
        <f>IFERROR(IFERROR(INDEX(Кат!$B:$B,MATCH($N644,Кат!$I:$I,0)),INDEX(Торг!$B:$B,MATCH($N644,Торг!$I:$I,0))),"")</f>
        <v/>
      </c>
    </row>
    <row r="645" spans="1:15" outlineLevel="2">
      <c r="A645" t="s">
        <v>15113</v>
      </c>
      <c r="C645" s="191">
        <v>3397014250</v>
      </c>
      <c r="E645" t="s">
        <v>543</v>
      </c>
      <c r="F645" t="s">
        <v>528</v>
      </c>
      <c r="G645" t="s">
        <v>375</v>
      </c>
      <c r="H645">
        <v>1000</v>
      </c>
      <c r="J645" t="s">
        <v>22634</v>
      </c>
      <c r="K645" s="132" t="str">
        <f>IFERROR(IFERROR(INDEX(Кат!$O:$O,MATCH($C645,Кат!$I:$I,0)),INDEX(Торг!$L:$L,MATCH($C645,Торг!$I:$I,0))),"")</f>
        <v/>
      </c>
      <c r="L645" s="132" t="str">
        <f>IFERROR(IFERROR(INDEX(Кат!$A:$A,MATCH($C645,Кат!$I:$I,0)),INDEX(Торг!$A:$A,MATCH($C645,Торг!$I:$I,0))),"")</f>
        <v/>
      </c>
      <c r="M645" s="132" t="str">
        <f>IFERROR(IFERROR(INDEX(Кат!$B:$B,MATCH($C645,Кат!$I:$I,0)),INDEX(Торг!$B:$B,MATCH($C645,Торг!$I:$I,0))),"")</f>
        <v/>
      </c>
      <c r="N645" s="132" t="str">
        <f t="shared" si="9"/>
        <v>BOSCH 3397014250</v>
      </c>
      <c r="O645" s="132" t="str">
        <f>IFERROR(IFERROR(INDEX(Кат!$B:$B,MATCH($N645,Кат!$I:$I,0)),INDEX(Торг!$B:$B,MATCH($N645,Торг!$I:$I,0))),"")</f>
        <v/>
      </c>
    </row>
    <row r="646" spans="1:15" outlineLevel="2">
      <c r="A646" t="s">
        <v>15114</v>
      </c>
      <c r="C646" s="191">
        <v>3397007868</v>
      </c>
      <c r="E646" t="s">
        <v>544</v>
      </c>
      <c r="F646" t="s">
        <v>528</v>
      </c>
      <c r="G646" t="s">
        <v>375</v>
      </c>
      <c r="H646">
        <v>1500</v>
      </c>
      <c r="J646" t="s">
        <v>22634</v>
      </c>
      <c r="K646" s="132" t="str">
        <f>IFERROR(IFERROR(INDEX(Кат!$O:$O,MATCH($C646,Кат!$I:$I,0)),INDEX(Торг!$L:$L,MATCH($C646,Торг!$I:$I,0))),"")</f>
        <v/>
      </c>
      <c r="L646" s="132" t="str">
        <f>IFERROR(IFERROR(INDEX(Кат!$A:$A,MATCH($C646,Кат!$I:$I,0)),INDEX(Торг!$A:$A,MATCH($C646,Торг!$I:$I,0))),"")</f>
        <v/>
      </c>
      <c r="M646" s="132" t="str">
        <f>IFERROR(IFERROR(INDEX(Кат!$B:$B,MATCH($C646,Кат!$I:$I,0)),INDEX(Торг!$B:$B,MATCH($C646,Торг!$I:$I,0))),"")</f>
        <v/>
      </c>
      <c r="N646" s="132" t="str">
        <f t="shared" si="9"/>
        <v>BOSCH 3397007868</v>
      </c>
      <c r="O646" s="132" t="str">
        <f>IFERROR(IFERROR(INDEX(Кат!$B:$B,MATCH($N646,Кат!$I:$I,0)),INDEX(Торг!$B:$B,MATCH($N646,Торг!$I:$I,0))),"")</f>
        <v/>
      </c>
    </row>
    <row r="647" spans="1:15" outlineLevel="2">
      <c r="A647" t="s">
        <v>30436</v>
      </c>
      <c r="C647" s="191">
        <v>3397005158</v>
      </c>
      <c r="E647" t="s">
        <v>30437</v>
      </c>
      <c r="F647" t="s">
        <v>528</v>
      </c>
      <c r="G647" t="s">
        <v>375</v>
      </c>
      <c r="H647">
        <v>450</v>
      </c>
      <c r="J647" t="s">
        <v>22634</v>
      </c>
      <c r="K647" s="132" t="str">
        <f>IFERROR(IFERROR(INDEX(Кат!$O:$O,MATCH($C647,Кат!$I:$I,0)),INDEX(Торг!$L:$L,MATCH($C647,Торг!$I:$I,0))),"")</f>
        <v/>
      </c>
      <c r="L647" s="132" t="str">
        <f>IFERROR(IFERROR(INDEX(Кат!$A:$A,MATCH($C647,Кат!$I:$I,0)),INDEX(Торг!$A:$A,MATCH($C647,Торг!$I:$I,0))),"")</f>
        <v/>
      </c>
      <c r="M647" s="132" t="str">
        <f>IFERROR(IFERROR(INDEX(Кат!$B:$B,MATCH($C647,Кат!$I:$I,0)),INDEX(Торг!$B:$B,MATCH($C647,Торг!$I:$I,0))),"")</f>
        <v/>
      </c>
      <c r="N647" s="132" t="str">
        <f t="shared" si="9"/>
        <v>BOSCH 3397005158</v>
      </c>
      <c r="O647" s="132" t="str">
        <f>IFERROR(IFERROR(INDEX(Кат!$B:$B,MATCH($N647,Кат!$I:$I,0)),INDEX(Торг!$B:$B,MATCH($N647,Торг!$I:$I,0))),"")</f>
        <v/>
      </c>
    </row>
    <row r="648" spans="1:15" outlineLevel="2">
      <c r="A648" t="s">
        <v>15115</v>
      </c>
      <c r="C648" s="191">
        <v>3397005161</v>
      </c>
      <c r="E648" t="s">
        <v>4885</v>
      </c>
      <c r="F648" t="s">
        <v>528</v>
      </c>
      <c r="G648" t="s">
        <v>375</v>
      </c>
      <c r="H648">
        <v>1130</v>
      </c>
      <c r="J648" t="s">
        <v>22634</v>
      </c>
      <c r="K648" s="132" t="str">
        <f>IFERROR(IFERROR(INDEX(Кат!$O:$O,MATCH($C648,Кат!$I:$I,0)),INDEX(Торг!$L:$L,MATCH($C648,Торг!$I:$I,0))),"")</f>
        <v/>
      </c>
      <c r="L648" s="132" t="str">
        <f>IFERROR(IFERROR(INDEX(Кат!$A:$A,MATCH($C648,Кат!$I:$I,0)),INDEX(Торг!$A:$A,MATCH($C648,Торг!$I:$I,0))),"")</f>
        <v/>
      </c>
      <c r="M648" s="132" t="str">
        <f>IFERROR(IFERROR(INDEX(Кат!$B:$B,MATCH($C648,Кат!$I:$I,0)),INDEX(Торг!$B:$B,MATCH($C648,Торг!$I:$I,0))),"")</f>
        <v/>
      </c>
      <c r="N648" s="132" t="str">
        <f t="shared" ref="N648:N711" si="10">_xlfn.CONCAT(F648," ",C648)</f>
        <v>BOSCH 3397005161</v>
      </c>
      <c r="O648" s="132" t="str">
        <f>IFERROR(IFERROR(INDEX(Кат!$B:$B,MATCH($N648,Кат!$I:$I,0)),INDEX(Торг!$B:$B,MATCH($N648,Торг!$I:$I,0))),"")</f>
        <v/>
      </c>
    </row>
    <row r="649" spans="1:15" outlineLevel="1">
      <c r="A649" t="s">
        <v>15116</v>
      </c>
      <c r="C649" s="191">
        <v>3397011211</v>
      </c>
      <c r="E649" t="s">
        <v>545</v>
      </c>
      <c r="F649" t="s">
        <v>528</v>
      </c>
      <c r="G649" t="s">
        <v>399</v>
      </c>
      <c r="H649">
        <v>280</v>
      </c>
      <c r="J649" t="s">
        <v>22634</v>
      </c>
      <c r="K649" s="132" t="str">
        <f>IFERROR(IFERROR(INDEX(Кат!$O:$O,MATCH($C649,Кат!$I:$I,0)),INDEX(Торг!$L:$L,MATCH($C649,Торг!$I:$I,0))),"")</f>
        <v/>
      </c>
      <c r="L649" s="132" t="str">
        <f>IFERROR(IFERROR(INDEX(Кат!$A:$A,MATCH($C649,Кат!$I:$I,0)),INDEX(Торг!$A:$A,MATCH($C649,Торг!$I:$I,0))),"")</f>
        <v/>
      </c>
      <c r="M649" s="132" t="str">
        <f>IFERROR(IFERROR(INDEX(Кат!$B:$B,MATCH($C649,Кат!$I:$I,0)),INDEX(Торг!$B:$B,MATCH($C649,Торг!$I:$I,0))),"")</f>
        <v/>
      </c>
      <c r="N649" s="132" t="str">
        <f t="shared" si="10"/>
        <v>BOSCH 3397011211</v>
      </c>
      <c r="O649" s="132" t="str">
        <f>IFERROR(IFERROR(INDEX(Кат!$B:$B,MATCH($N649,Кат!$I:$I,0)),INDEX(Торг!$B:$B,MATCH($N649,Торг!$I:$I,0))),"")</f>
        <v/>
      </c>
    </row>
    <row r="650" spans="1:15" outlineLevel="2">
      <c r="A650" t="s">
        <v>15117</v>
      </c>
      <c r="C650" s="191">
        <v>3397004667</v>
      </c>
      <c r="E650" t="s">
        <v>546</v>
      </c>
      <c r="F650" t="s">
        <v>528</v>
      </c>
      <c r="G650" t="s">
        <v>399</v>
      </c>
      <c r="H650">
        <v>320</v>
      </c>
      <c r="J650" t="s">
        <v>22634</v>
      </c>
      <c r="K650" s="132" t="str">
        <f>IFERROR(IFERROR(INDEX(Кат!$O:$O,MATCH($C650,Кат!$I:$I,0)),INDEX(Торг!$L:$L,MATCH($C650,Торг!$I:$I,0))),"")</f>
        <v/>
      </c>
      <c r="L650" s="132" t="str">
        <f>IFERROR(IFERROR(INDEX(Кат!$A:$A,MATCH($C650,Кат!$I:$I,0)),INDEX(Торг!$A:$A,MATCH($C650,Торг!$I:$I,0))),"")</f>
        <v/>
      </c>
      <c r="M650" s="132" t="str">
        <f>IFERROR(IFERROR(INDEX(Кат!$B:$B,MATCH($C650,Кат!$I:$I,0)),INDEX(Торг!$B:$B,MATCH($C650,Торг!$I:$I,0))),"")</f>
        <v/>
      </c>
      <c r="N650" s="132" t="str">
        <f t="shared" si="10"/>
        <v>BOSCH 3397004667</v>
      </c>
      <c r="O650" s="132" t="str">
        <f>IFERROR(IFERROR(INDEX(Кат!$B:$B,MATCH($N650,Кат!$I:$I,0)),INDEX(Торг!$B:$B,MATCH($N650,Торг!$I:$I,0))),"")</f>
        <v/>
      </c>
    </row>
    <row r="651" spans="1:15" outlineLevel="2">
      <c r="A651" t="s">
        <v>15118</v>
      </c>
      <c r="C651" s="191">
        <v>3397004668</v>
      </c>
      <c r="E651" t="s">
        <v>547</v>
      </c>
      <c r="F651" t="s">
        <v>528</v>
      </c>
      <c r="G651" t="s">
        <v>399</v>
      </c>
      <c r="H651">
        <v>200</v>
      </c>
      <c r="J651" t="s">
        <v>22634</v>
      </c>
      <c r="K651" s="132" t="str">
        <f>IFERROR(IFERROR(INDEX(Кат!$O:$O,MATCH($C651,Кат!$I:$I,0)),INDEX(Торг!$L:$L,MATCH($C651,Торг!$I:$I,0))),"")</f>
        <v/>
      </c>
      <c r="L651" s="132" t="str">
        <f>IFERROR(IFERROR(INDEX(Кат!$A:$A,MATCH($C651,Кат!$I:$I,0)),INDEX(Торг!$A:$A,MATCH($C651,Торг!$I:$I,0))),"")</f>
        <v/>
      </c>
      <c r="M651" s="132" t="str">
        <f>IFERROR(IFERROR(INDEX(Кат!$B:$B,MATCH($C651,Кат!$I:$I,0)),INDEX(Торг!$B:$B,MATCH($C651,Торг!$I:$I,0))),"")</f>
        <v/>
      </c>
      <c r="N651" s="132" t="str">
        <f t="shared" si="10"/>
        <v>BOSCH 3397004668</v>
      </c>
      <c r="O651" s="132" t="str">
        <f>IFERROR(IFERROR(INDEX(Кат!$B:$B,MATCH($N651,Кат!$I:$I,0)),INDEX(Торг!$B:$B,MATCH($N651,Торг!$I:$I,0))),"")</f>
        <v/>
      </c>
    </row>
    <row r="652" spans="1:15" outlineLevel="2">
      <c r="A652" t="s">
        <v>15119</v>
      </c>
      <c r="C652" s="191">
        <v>3397004669</v>
      </c>
      <c r="E652" t="s">
        <v>548</v>
      </c>
      <c r="F652" t="s">
        <v>528</v>
      </c>
      <c r="G652" t="s">
        <v>399</v>
      </c>
      <c r="H652">
        <v>200</v>
      </c>
      <c r="J652" t="s">
        <v>22634</v>
      </c>
      <c r="K652" s="132" t="str">
        <f>IFERROR(IFERROR(INDEX(Кат!$O:$O,MATCH($C652,Кат!$I:$I,0)),INDEX(Торг!$L:$L,MATCH($C652,Торг!$I:$I,0))),"")</f>
        <v/>
      </c>
      <c r="L652" s="132" t="str">
        <f>IFERROR(IFERROR(INDEX(Кат!$A:$A,MATCH($C652,Кат!$I:$I,0)),INDEX(Торг!$A:$A,MATCH($C652,Торг!$I:$I,0))),"")</f>
        <v/>
      </c>
      <c r="M652" s="132" t="str">
        <f>IFERROR(IFERROR(INDEX(Кат!$B:$B,MATCH($C652,Кат!$I:$I,0)),INDEX(Торг!$B:$B,MATCH($C652,Торг!$I:$I,0))),"")</f>
        <v/>
      </c>
      <c r="N652" s="132" t="str">
        <f t="shared" si="10"/>
        <v>BOSCH 3397004669</v>
      </c>
      <c r="O652" s="132" t="str">
        <f>IFERROR(IFERROR(INDEX(Кат!$B:$B,MATCH($N652,Кат!$I:$I,0)),INDEX(Торг!$B:$B,MATCH($N652,Торг!$I:$I,0))),"")</f>
        <v/>
      </c>
    </row>
    <row r="653" spans="1:15" outlineLevel="2">
      <c r="A653" t="s">
        <v>15120</v>
      </c>
      <c r="C653" s="191">
        <v>3397004670</v>
      </c>
      <c r="E653" t="s">
        <v>549</v>
      </c>
      <c r="F653" t="s">
        <v>528</v>
      </c>
      <c r="G653" t="s">
        <v>399</v>
      </c>
      <c r="H653">
        <v>360</v>
      </c>
      <c r="J653" t="s">
        <v>22634</v>
      </c>
      <c r="K653" s="132" t="str">
        <f>IFERROR(IFERROR(INDEX(Кат!$O:$O,MATCH($C653,Кат!$I:$I,0)),INDEX(Торг!$L:$L,MATCH($C653,Торг!$I:$I,0))),"")</f>
        <v/>
      </c>
      <c r="L653" s="132" t="str">
        <f>IFERROR(IFERROR(INDEX(Кат!$A:$A,MATCH($C653,Кат!$I:$I,0)),INDEX(Торг!$A:$A,MATCH($C653,Торг!$I:$I,0))),"")</f>
        <v/>
      </c>
      <c r="M653" s="132" t="str">
        <f>IFERROR(IFERROR(INDEX(Кат!$B:$B,MATCH($C653,Кат!$I:$I,0)),INDEX(Торг!$B:$B,MATCH($C653,Торг!$I:$I,0))),"")</f>
        <v/>
      </c>
      <c r="N653" s="132" t="str">
        <f t="shared" si="10"/>
        <v>BOSCH 3397004670</v>
      </c>
      <c r="O653" s="132" t="str">
        <f>IFERROR(IFERROR(INDEX(Кат!$B:$B,MATCH($N653,Кат!$I:$I,0)),INDEX(Торг!$B:$B,MATCH($N653,Торг!$I:$I,0))),"")</f>
        <v/>
      </c>
    </row>
    <row r="654" spans="1:15" outlineLevel="2">
      <c r="A654" t="s">
        <v>15121</v>
      </c>
      <c r="C654" s="191">
        <v>3397004671</v>
      </c>
      <c r="E654" t="s">
        <v>4886</v>
      </c>
      <c r="F654" t="s">
        <v>528</v>
      </c>
      <c r="G654" t="s">
        <v>399</v>
      </c>
      <c r="H654">
        <v>370</v>
      </c>
      <c r="J654" t="s">
        <v>22634</v>
      </c>
      <c r="K654" s="132" t="str">
        <f>IFERROR(IFERROR(INDEX(Кат!$O:$O,MATCH($C654,Кат!$I:$I,0)),INDEX(Торг!$L:$L,MATCH($C654,Торг!$I:$I,0))),"")</f>
        <v/>
      </c>
      <c r="L654" s="132" t="str">
        <f>IFERROR(IFERROR(INDEX(Кат!$A:$A,MATCH($C654,Кат!$I:$I,0)),INDEX(Торг!$A:$A,MATCH($C654,Торг!$I:$I,0))),"")</f>
        <v/>
      </c>
      <c r="M654" s="132" t="str">
        <f>IFERROR(IFERROR(INDEX(Кат!$B:$B,MATCH($C654,Кат!$I:$I,0)),INDEX(Торг!$B:$B,MATCH($C654,Торг!$I:$I,0))),"")</f>
        <v/>
      </c>
      <c r="N654" s="132" t="str">
        <f t="shared" si="10"/>
        <v>BOSCH 3397004671</v>
      </c>
      <c r="O654" s="132" t="str">
        <f>IFERROR(IFERROR(INDEX(Кат!$B:$B,MATCH($N654,Кат!$I:$I,0)),INDEX(Торг!$B:$B,MATCH($N654,Торг!$I:$I,0))),"")</f>
        <v/>
      </c>
    </row>
    <row r="655" spans="1:15" outlineLevel="2">
      <c r="A655" t="s">
        <v>15122</v>
      </c>
      <c r="C655" s="191">
        <v>3397004672</v>
      </c>
      <c r="E655" t="s">
        <v>4887</v>
      </c>
      <c r="F655" t="s">
        <v>528</v>
      </c>
      <c r="G655" t="s">
        <v>399</v>
      </c>
      <c r="H655">
        <v>450</v>
      </c>
      <c r="J655" t="s">
        <v>22634</v>
      </c>
      <c r="K655" s="132" t="str">
        <f>IFERROR(IFERROR(INDEX(Кат!$O:$O,MATCH($C655,Кат!$I:$I,0)),INDEX(Торг!$L:$L,MATCH($C655,Торг!$I:$I,0))),"")</f>
        <v/>
      </c>
      <c r="L655" s="132" t="str">
        <f>IFERROR(IFERROR(INDEX(Кат!$A:$A,MATCH($C655,Кат!$I:$I,0)),INDEX(Торг!$A:$A,MATCH($C655,Торг!$I:$I,0))),"")</f>
        <v/>
      </c>
      <c r="M655" s="132" t="str">
        <f>IFERROR(IFERROR(INDEX(Кат!$B:$B,MATCH($C655,Кат!$I:$I,0)),INDEX(Торг!$B:$B,MATCH($C655,Торг!$I:$I,0))),"")</f>
        <v/>
      </c>
      <c r="N655" s="132" t="str">
        <f t="shared" si="10"/>
        <v>BOSCH 3397004672</v>
      </c>
      <c r="O655" s="132" t="str">
        <f>IFERROR(IFERROR(INDEX(Кат!$B:$B,MATCH($N655,Кат!$I:$I,0)),INDEX(Торг!$B:$B,MATCH($N655,Торг!$I:$I,0))),"")</f>
        <v/>
      </c>
    </row>
    <row r="656" spans="1:15" outlineLevel="2">
      <c r="A656" t="s">
        <v>15123</v>
      </c>
      <c r="C656" s="191">
        <v>3397004673</v>
      </c>
      <c r="E656" t="s">
        <v>550</v>
      </c>
      <c r="F656" t="s">
        <v>528</v>
      </c>
      <c r="G656" t="s">
        <v>399</v>
      </c>
      <c r="H656">
        <v>500</v>
      </c>
      <c r="J656" t="s">
        <v>22634</v>
      </c>
      <c r="K656" s="132" t="str">
        <f>IFERROR(IFERROR(INDEX(Кат!$O:$O,MATCH($C656,Кат!$I:$I,0)),INDEX(Торг!$L:$L,MATCH($C656,Торг!$I:$I,0))),"")</f>
        <v/>
      </c>
      <c r="L656" s="132" t="str">
        <f>IFERROR(IFERROR(INDEX(Кат!$A:$A,MATCH($C656,Кат!$I:$I,0)),INDEX(Торг!$A:$A,MATCH($C656,Торг!$I:$I,0))),"")</f>
        <v/>
      </c>
      <c r="M656" s="132" t="str">
        <f>IFERROR(IFERROR(INDEX(Кат!$B:$B,MATCH($C656,Кат!$I:$I,0)),INDEX(Торг!$B:$B,MATCH($C656,Торг!$I:$I,0))),"")</f>
        <v/>
      </c>
      <c r="N656" s="132" t="str">
        <f t="shared" si="10"/>
        <v>BOSCH 3397004673</v>
      </c>
      <c r="O656" s="132" t="str">
        <f>IFERROR(IFERROR(INDEX(Кат!$B:$B,MATCH($N656,Кат!$I:$I,0)),INDEX(Торг!$B:$B,MATCH($N656,Торг!$I:$I,0))),"")</f>
        <v/>
      </c>
    </row>
    <row r="657" spans="1:15" outlineLevel="2">
      <c r="A657" t="s">
        <v>15124</v>
      </c>
      <c r="C657" s="191">
        <v>3397011402</v>
      </c>
      <c r="E657" t="s">
        <v>4888</v>
      </c>
      <c r="F657" t="s">
        <v>528</v>
      </c>
      <c r="G657" t="s">
        <v>399</v>
      </c>
      <c r="H657">
        <v>420</v>
      </c>
      <c r="J657" t="s">
        <v>22634</v>
      </c>
      <c r="K657" s="132" t="str">
        <f>IFERROR(IFERROR(INDEX(Кат!$O:$O,MATCH($C657,Кат!$I:$I,0)),INDEX(Торг!$L:$L,MATCH($C657,Торг!$I:$I,0))),"")</f>
        <v/>
      </c>
      <c r="L657" s="132" t="str">
        <f>IFERROR(IFERROR(INDEX(Кат!$A:$A,MATCH($C657,Кат!$I:$I,0)),INDEX(Торг!$A:$A,MATCH($C657,Торг!$I:$I,0))),"")</f>
        <v/>
      </c>
      <c r="M657" s="132" t="str">
        <f>IFERROR(IFERROR(INDEX(Кат!$B:$B,MATCH($C657,Кат!$I:$I,0)),INDEX(Торг!$B:$B,MATCH($C657,Торг!$I:$I,0))),"")</f>
        <v/>
      </c>
      <c r="N657" s="132" t="str">
        <f t="shared" si="10"/>
        <v>BOSCH 3397011402</v>
      </c>
      <c r="O657" s="132" t="str">
        <f>IFERROR(IFERROR(INDEX(Кат!$B:$B,MATCH($N657,Кат!$I:$I,0)),INDEX(Торг!$B:$B,MATCH($N657,Торг!$I:$I,0))),"")</f>
        <v/>
      </c>
    </row>
    <row r="658" spans="1:15" outlineLevel="2">
      <c r="A658" t="s">
        <v>15125</v>
      </c>
      <c r="C658" s="191">
        <v>3397011549</v>
      </c>
      <c r="E658" t="s">
        <v>4889</v>
      </c>
      <c r="F658" t="s">
        <v>528</v>
      </c>
      <c r="G658" t="s">
        <v>399</v>
      </c>
      <c r="H658">
        <v>530</v>
      </c>
      <c r="J658" t="s">
        <v>22634</v>
      </c>
      <c r="K658" s="132" t="str">
        <f>IFERROR(IFERROR(INDEX(Кат!$O:$O,MATCH($C658,Кат!$I:$I,0)),INDEX(Торг!$L:$L,MATCH($C658,Торг!$I:$I,0))),"")</f>
        <v/>
      </c>
      <c r="L658" s="132" t="str">
        <f>IFERROR(IFERROR(INDEX(Кат!$A:$A,MATCH($C658,Кат!$I:$I,0)),INDEX(Торг!$A:$A,MATCH($C658,Торг!$I:$I,0))),"")</f>
        <v/>
      </c>
      <c r="M658" s="132" t="str">
        <f>IFERROR(IFERROR(INDEX(Кат!$B:$B,MATCH($C658,Кат!$I:$I,0)),INDEX(Торг!$B:$B,MATCH($C658,Торг!$I:$I,0))),"")</f>
        <v/>
      </c>
      <c r="N658" s="132" t="str">
        <f t="shared" si="10"/>
        <v>BOSCH 3397011549</v>
      </c>
      <c r="O658" s="132" t="str">
        <f>IFERROR(IFERROR(INDEX(Кат!$B:$B,MATCH($N658,Кат!$I:$I,0)),INDEX(Торг!$B:$B,MATCH($N658,Торг!$I:$I,0))),"")</f>
        <v/>
      </c>
    </row>
    <row r="659" spans="1:15" outlineLevel="2">
      <c r="A659" t="s">
        <v>15126</v>
      </c>
      <c r="C659" s="191">
        <v>3397011306</v>
      </c>
      <c r="E659" t="s">
        <v>551</v>
      </c>
      <c r="F659" t="s">
        <v>528</v>
      </c>
      <c r="G659" t="s">
        <v>399</v>
      </c>
      <c r="H659">
        <v>830</v>
      </c>
      <c r="J659" t="s">
        <v>22634</v>
      </c>
      <c r="K659" s="132" t="str">
        <f>IFERROR(IFERROR(INDEX(Кат!$O:$O,MATCH($C659,Кат!$I:$I,0)),INDEX(Торг!$L:$L,MATCH($C659,Торг!$I:$I,0))),"")</f>
        <v/>
      </c>
      <c r="L659" s="132" t="str">
        <f>IFERROR(IFERROR(INDEX(Кат!$A:$A,MATCH($C659,Кат!$I:$I,0)),INDEX(Торг!$A:$A,MATCH($C659,Торг!$I:$I,0))),"")</f>
        <v/>
      </c>
      <c r="M659" s="132" t="str">
        <f>IFERROR(IFERROR(INDEX(Кат!$B:$B,MATCH($C659,Кат!$I:$I,0)),INDEX(Торг!$B:$B,MATCH($C659,Торг!$I:$I,0))),"")</f>
        <v/>
      </c>
      <c r="N659" s="132" t="str">
        <f t="shared" si="10"/>
        <v>BOSCH 3397011306</v>
      </c>
      <c r="O659" s="132" t="str">
        <f>IFERROR(IFERROR(INDEX(Кат!$B:$B,MATCH($N659,Кат!$I:$I,0)),INDEX(Торг!$B:$B,MATCH($N659,Торг!$I:$I,0))),"")</f>
        <v/>
      </c>
    </row>
    <row r="660" spans="1:15" outlineLevel="2">
      <c r="A660" t="s">
        <v>15127</v>
      </c>
      <c r="C660" s="191">
        <v>3397004629</v>
      </c>
      <c r="E660" t="s">
        <v>4890</v>
      </c>
      <c r="F660" t="s">
        <v>528</v>
      </c>
      <c r="G660" t="s">
        <v>399</v>
      </c>
      <c r="H660">
        <v>700</v>
      </c>
      <c r="J660" t="s">
        <v>22634</v>
      </c>
      <c r="K660" s="132" t="str">
        <f>IFERROR(IFERROR(INDEX(Кат!$O:$O,MATCH($C660,Кат!$I:$I,0)),INDEX(Торг!$L:$L,MATCH($C660,Торг!$I:$I,0))),"")</f>
        <v/>
      </c>
      <c r="L660" s="132" t="str">
        <f>IFERROR(IFERROR(INDEX(Кат!$A:$A,MATCH($C660,Кат!$I:$I,0)),INDEX(Торг!$A:$A,MATCH($C660,Торг!$I:$I,0))),"")</f>
        <v/>
      </c>
      <c r="M660" s="132" t="str">
        <f>IFERROR(IFERROR(INDEX(Кат!$B:$B,MATCH($C660,Кат!$I:$I,0)),INDEX(Торг!$B:$B,MATCH($C660,Торг!$I:$I,0))),"")</f>
        <v/>
      </c>
      <c r="N660" s="132" t="str">
        <f t="shared" si="10"/>
        <v>BOSCH 3397004629</v>
      </c>
      <c r="O660" s="132" t="str">
        <f>IFERROR(IFERROR(INDEX(Кат!$B:$B,MATCH($N660,Кат!$I:$I,0)),INDEX(Торг!$B:$B,MATCH($N660,Торг!$I:$I,0))),"")</f>
        <v/>
      </c>
    </row>
    <row r="661" spans="1:15" outlineLevel="2">
      <c r="A661" t="s">
        <v>15128</v>
      </c>
      <c r="C661" s="191">
        <v>3397011434</v>
      </c>
      <c r="E661" t="s">
        <v>4891</v>
      </c>
      <c r="F661" t="s">
        <v>528</v>
      </c>
      <c r="G661" t="s">
        <v>399</v>
      </c>
      <c r="H661">
        <v>710</v>
      </c>
      <c r="J661" t="s">
        <v>22634</v>
      </c>
      <c r="K661" s="132" t="str">
        <f>IFERROR(IFERROR(INDEX(Кат!$O:$O,MATCH($C661,Кат!$I:$I,0)),INDEX(Торг!$L:$L,MATCH($C661,Торг!$I:$I,0))),"")</f>
        <v/>
      </c>
      <c r="L661" s="132" t="str">
        <f>IFERROR(IFERROR(INDEX(Кат!$A:$A,MATCH($C661,Кат!$I:$I,0)),INDEX(Торг!$A:$A,MATCH($C661,Торг!$I:$I,0))),"")</f>
        <v/>
      </c>
      <c r="M661" s="132" t="str">
        <f>IFERROR(IFERROR(INDEX(Кат!$B:$B,MATCH($C661,Кат!$I:$I,0)),INDEX(Торг!$B:$B,MATCH($C661,Торг!$I:$I,0))),"")</f>
        <v/>
      </c>
      <c r="N661" s="132" t="str">
        <f t="shared" si="10"/>
        <v>BOSCH 3397011434</v>
      </c>
      <c r="O661" s="132" t="str">
        <f>IFERROR(IFERROR(INDEX(Кат!$B:$B,MATCH($N661,Кат!$I:$I,0)),INDEX(Торг!$B:$B,MATCH($N661,Торг!$I:$I,0))),"")</f>
        <v/>
      </c>
    </row>
    <row r="662" spans="1:15" outlineLevel="2">
      <c r="A662" t="s">
        <v>15129</v>
      </c>
      <c r="C662" s="191">
        <v>3397118303</v>
      </c>
      <c r="E662" t="s">
        <v>4892</v>
      </c>
      <c r="F662" t="s">
        <v>528</v>
      </c>
      <c r="G662" t="s">
        <v>375</v>
      </c>
      <c r="H662">
        <v>2100</v>
      </c>
      <c r="J662" t="s">
        <v>22634</v>
      </c>
      <c r="K662" s="132" t="str">
        <f>IFERROR(IFERROR(INDEX(Кат!$O:$O,MATCH($C662,Кат!$I:$I,0)),INDEX(Торг!$L:$L,MATCH($C662,Торг!$I:$I,0))),"")</f>
        <v/>
      </c>
      <c r="L662" s="132" t="str">
        <f>IFERROR(IFERROR(INDEX(Кат!$A:$A,MATCH($C662,Кат!$I:$I,0)),INDEX(Торг!$A:$A,MATCH($C662,Торг!$I:$I,0))),"")</f>
        <v/>
      </c>
      <c r="M662" s="132" t="str">
        <f>IFERROR(IFERROR(INDEX(Кат!$B:$B,MATCH($C662,Кат!$I:$I,0)),INDEX(Торг!$B:$B,MATCH($C662,Торг!$I:$I,0))),"")</f>
        <v/>
      </c>
      <c r="N662" s="132" t="str">
        <f t="shared" si="10"/>
        <v>BOSCH 3397118303</v>
      </c>
      <c r="O662" s="132" t="str">
        <f>IFERROR(IFERROR(INDEX(Кат!$B:$B,MATCH($N662,Кат!$I:$I,0)),INDEX(Торг!$B:$B,MATCH($N662,Торг!$I:$I,0))),"")</f>
        <v/>
      </c>
    </row>
    <row r="663" spans="1:15" outlineLevel="2">
      <c r="A663" t="s">
        <v>23563</v>
      </c>
      <c r="C663" s="191"/>
      <c r="E663" t="s">
        <v>23564</v>
      </c>
      <c r="J663" t="s">
        <v>22634</v>
      </c>
      <c r="K663" s="132" t="str">
        <f>IFERROR(IFERROR(INDEX(Кат!$O:$O,MATCH($C663,Кат!$I:$I,0)),INDEX(Торг!$L:$L,MATCH($C663,Торг!$I:$I,0))),"")</f>
        <v/>
      </c>
      <c r="L663" s="132" t="str">
        <f>IFERROR(IFERROR(INDEX(Кат!$A:$A,MATCH($C663,Кат!$I:$I,0)),INDEX(Торг!$A:$A,MATCH($C663,Торг!$I:$I,0))),"")</f>
        <v/>
      </c>
      <c r="M663" s="132" t="str">
        <f>IFERROR(IFERROR(INDEX(Кат!$B:$B,MATCH($C663,Кат!$I:$I,0)),INDEX(Торг!$B:$B,MATCH($C663,Торг!$I:$I,0))),"")</f>
        <v/>
      </c>
      <c r="N663" s="132" t="str">
        <f t="shared" si="10"/>
        <v xml:space="preserve"> </v>
      </c>
      <c r="O663" s="132" t="str">
        <f>IFERROR(IFERROR(INDEX(Кат!$B:$B,MATCH($N663,Кат!$I:$I,0)),INDEX(Торг!$B:$B,MATCH($N663,Торг!$I:$I,0))),"")</f>
        <v/>
      </c>
    </row>
    <row r="664" spans="1:15" outlineLevel="2">
      <c r="A664" t="s">
        <v>15130</v>
      </c>
      <c r="C664" s="191" t="s">
        <v>4893</v>
      </c>
      <c r="E664" t="s">
        <v>4894</v>
      </c>
      <c r="F664" t="s">
        <v>4895</v>
      </c>
      <c r="G664" t="s">
        <v>375</v>
      </c>
      <c r="H664">
        <v>800</v>
      </c>
      <c r="J664" t="s">
        <v>22634</v>
      </c>
      <c r="K664" s="132" t="str">
        <f>IFERROR(IFERROR(INDEX(Кат!$O:$O,MATCH($C664,Кат!$I:$I,0)),INDEX(Торг!$L:$L,MATCH($C664,Торг!$I:$I,0))),"")</f>
        <v/>
      </c>
      <c r="L664" s="132" t="str">
        <f>IFERROR(IFERROR(INDEX(Кат!$A:$A,MATCH($C664,Кат!$I:$I,0)),INDEX(Торг!$A:$A,MATCH($C664,Торг!$I:$I,0))),"")</f>
        <v/>
      </c>
      <c r="M664" s="132" t="str">
        <f>IFERROR(IFERROR(INDEX(Кат!$B:$B,MATCH($C664,Кат!$I:$I,0)),INDEX(Торг!$B:$B,MATCH($C664,Торг!$I:$I,0))),"")</f>
        <v/>
      </c>
      <c r="N664" s="132" t="str">
        <f t="shared" si="10"/>
        <v>BRAKE BR81R</v>
      </c>
      <c r="O664" s="132" t="str">
        <f>IFERROR(IFERROR(INDEX(Кат!$B:$B,MATCH($N664,Кат!$I:$I,0)),INDEX(Торг!$B:$B,MATCH($N664,Торг!$I:$I,0))),"")</f>
        <v/>
      </c>
    </row>
    <row r="665" spans="1:15" outlineLevel="2">
      <c r="A665" t="s">
        <v>15131</v>
      </c>
      <c r="C665" s="191" t="s">
        <v>4896</v>
      </c>
      <c r="E665" t="s">
        <v>4897</v>
      </c>
      <c r="F665" t="s">
        <v>4895</v>
      </c>
      <c r="G665" t="s">
        <v>375</v>
      </c>
      <c r="H665">
        <v>480</v>
      </c>
      <c r="J665" t="s">
        <v>22634</v>
      </c>
      <c r="K665" s="132" t="str">
        <f>IFERROR(IFERROR(INDEX(Кат!$O:$O,MATCH($C665,Кат!$I:$I,0)),INDEX(Торг!$L:$L,MATCH($C665,Торг!$I:$I,0))),"")</f>
        <v/>
      </c>
      <c r="L665" s="132" t="str">
        <f>IFERROR(IFERROR(INDEX(Кат!$A:$A,MATCH($C665,Кат!$I:$I,0)),INDEX(Торг!$A:$A,MATCH($C665,Торг!$I:$I,0))),"")</f>
        <v/>
      </c>
      <c r="M665" s="132" t="str">
        <f>IFERROR(IFERROR(INDEX(Кат!$B:$B,MATCH($C665,Кат!$I:$I,0)),INDEX(Торг!$B:$B,MATCH($C665,Торг!$I:$I,0))),"")</f>
        <v/>
      </c>
      <c r="N665" s="132" t="str">
        <f t="shared" si="10"/>
        <v>BRAKE BR81P</v>
      </c>
      <c r="O665" s="132" t="str">
        <f>IFERROR(IFERROR(INDEX(Кат!$B:$B,MATCH($N665,Кат!$I:$I,0)),INDEX(Торг!$B:$B,MATCH($N665,Торг!$I:$I,0))),"")</f>
        <v/>
      </c>
    </row>
    <row r="666" spans="1:15" outlineLevel="2">
      <c r="A666" t="s">
        <v>23565</v>
      </c>
      <c r="C666" s="191"/>
      <c r="E666" t="s">
        <v>23566</v>
      </c>
      <c r="J666" t="s">
        <v>22634</v>
      </c>
      <c r="K666" s="132" t="str">
        <f>IFERROR(IFERROR(INDEX(Кат!$O:$O,MATCH($C666,Кат!$I:$I,0)),INDEX(Торг!$L:$L,MATCH($C666,Торг!$I:$I,0))),"")</f>
        <v/>
      </c>
      <c r="L666" s="132" t="str">
        <f>IFERROR(IFERROR(INDEX(Кат!$A:$A,MATCH($C666,Кат!$I:$I,0)),INDEX(Торг!$A:$A,MATCH($C666,Торг!$I:$I,0))),"")</f>
        <v/>
      </c>
      <c r="M666" s="132" t="str">
        <f>IFERROR(IFERROR(INDEX(Кат!$B:$B,MATCH($C666,Кат!$I:$I,0)),INDEX(Торг!$B:$B,MATCH($C666,Торг!$I:$I,0))),"")</f>
        <v/>
      </c>
      <c r="N666" s="132" t="str">
        <f t="shared" si="10"/>
        <v xml:space="preserve"> </v>
      </c>
      <c r="O666" s="132" t="str">
        <f>IFERROR(IFERROR(INDEX(Кат!$B:$B,MATCH($N666,Кат!$I:$I,0)),INDEX(Торг!$B:$B,MATCH($N666,Торг!$I:$I,0))),"")</f>
        <v/>
      </c>
    </row>
    <row r="667" spans="1:15" outlineLevel="2">
      <c r="A667" t="s">
        <v>33141</v>
      </c>
      <c r="C667" s="191" t="s">
        <v>33142</v>
      </c>
      <c r="E667" t="s">
        <v>33143</v>
      </c>
      <c r="F667" t="s">
        <v>4900</v>
      </c>
      <c r="G667" t="s">
        <v>399</v>
      </c>
      <c r="H667">
        <v>590</v>
      </c>
      <c r="J667" t="s">
        <v>22634</v>
      </c>
      <c r="K667" s="132" t="str">
        <f>IFERROR(IFERROR(INDEX(Кат!$O:$O,MATCH($C667,Кат!$I:$I,0)),INDEX(Торг!$L:$L,MATCH($C667,Торг!$I:$I,0))),"")</f>
        <v/>
      </c>
      <c r="L667" s="132" t="str">
        <f>IFERROR(IFERROR(INDEX(Кат!$A:$A,MATCH($C667,Кат!$I:$I,0)),INDEX(Торг!$A:$A,MATCH($C667,Торг!$I:$I,0))),"")</f>
        <v/>
      </c>
      <c r="M667" s="132" t="str">
        <f>IFERROR(IFERROR(INDEX(Кат!$B:$B,MATCH($C667,Кат!$I:$I,0)),INDEX(Торг!$B:$B,MATCH($C667,Торг!$I:$I,0))),"")</f>
        <v/>
      </c>
      <c r="N667" s="132" t="str">
        <f t="shared" si="10"/>
        <v>BRAVE BR.SS.17.47</v>
      </c>
      <c r="O667" s="132" t="str">
        <f>IFERROR(IFERROR(INDEX(Кат!$B:$B,MATCH($N667,Кат!$I:$I,0)),INDEX(Торг!$B:$B,MATCH($N667,Торг!$I:$I,0))),"")</f>
        <v/>
      </c>
    </row>
    <row r="668" spans="1:15" outlineLevel="2">
      <c r="A668" t="s">
        <v>33144</v>
      </c>
      <c r="C668" s="191" t="s">
        <v>33145</v>
      </c>
      <c r="E668" t="s">
        <v>33146</v>
      </c>
      <c r="F668" t="s">
        <v>4900</v>
      </c>
      <c r="G668" t="s">
        <v>399</v>
      </c>
      <c r="H668">
        <v>600</v>
      </c>
      <c r="J668" t="s">
        <v>22634</v>
      </c>
      <c r="K668" s="132" t="str">
        <f>IFERROR(IFERROR(INDEX(Кат!$O:$O,MATCH($C668,Кат!$I:$I,0)),INDEX(Торг!$L:$L,MATCH($C668,Торг!$I:$I,0))),"")</f>
        <v/>
      </c>
      <c r="L668" s="132" t="str">
        <f>IFERROR(IFERROR(INDEX(Кат!$A:$A,MATCH($C668,Кат!$I:$I,0)),INDEX(Торг!$A:$A,MATCH($C668,Торг!$I:$I,0))),"")</f>
        <v/>
      </c>
      <c r="M668" s="132" t="str">
        <f>IFERROR(IFERROR(INDEX(Кат!$B:$B,MATCH($C668,Кат!$I:$I,0)),INDEX(Торг!$B:$B,MATCH($C668,Торг!$I:$I,0))),"")</f>
        <v/>
      </c>
      <c r="N668" s="132" t="str">
        <f t="shared" si="10"/>
        <v>BRAVE BR.SS.17.45</v>
      </c>
      <c r="O668" s="132" t="str">
        <f>IFERROR(IFERROR(INDEX(Кат!$B:$B,MATCH($N668,Кат!$I:$I,0)),INDEX(Торг!$B:$B,MATCH($N668,Торг!$I:$I,0))),"")</f>
        <v/>
      </c>
    </row>
    <row r="669" spans="1:15" outlineLevel="2">
      <c r="A669" t="s">
        <v>33850</v>
      </c>
      <c r="C669" s="191" t="s">
        <v>33851</v>
      </c>
      <c r="E669" t="s">
        <v>33852</v>
      </c>
      <c r="F669" t="s">
        <v>4900</v>
      </c>
      <c r="G669" t="s">
        <v>399</v>
      </c>
      <c r="H669">
        <v>870</v>
      </c>
      <c r="J669" t="s">
        <v>22634</v>
      </c>
      <c r="K669" s="132" t="str">
        <f>IFERROR(IFERROR(INDEX(Кат!$O:$O,MATCH($C669,Кат!$I:$I,0)),INDEX(Торг!$L:$L,MATCH($C669,Торг!$I:$I,0))),"")</f>
        <v/>
      </c>
      <c r="L669" s="132" t="str">
        <f>IFERROR(IFERROR(INDEX(Кат!$A:$A,MATCH($C669,Кат!$I:$I,0)),INDEX(Торг!$A:$A,MATCH($C669,Торг!$I:$I,0))),"")</f>
        <v/>
      </c>
      <c r="M669" s="132" t="str">
        <f>IFERROR(IFERROR(INDEX(Кат!$B:$B,MATCH($C669,Кат!$I:$I,0)),INDEX(Торг!$B:$B,MATCH($C669,Торг!$I:$I,0))),"")</f>
        <v/>
      </c>
      <c r="N669" s="132" t="str">
        <f t="shared" si="10"/>
        <v>BRAVE BR.SS.17.49</v>
      </c>
      <c r="O669" s="132" t="str">
        <f>IFERROR(IFERROR(INDEX(Кат!$B:$B,MATCH($N669,Кат!$I:$I,0)),INDEX(Торг!$B:$B,MATCH($N669,Торг!$I:$I,0))),"")</f>
        <v/>
      </c>
    </row>
    <row r="670" spans="1:15" outlineLevel="2">
      <c r="A670" t="s">
        <v>33147</v>
      </c>
      <c r="C670" s="191" t="s">
        <v>33148</v>
      </c>
      <c r="E670" t="s">
        <v>33149</v>
      </c>
      <c r="F670" t="s">
        <v>4900</v>
      </c>
      <c r="G670" t="s">
        <v>399</v>
      </c>
      <c r="H670">
        <v>560</v>
      </c>
      <c r="J670" t="s">
        <v>22634</v>
      </c>
      <c r="K670" s="132" t="str">
        <f>IFERROR(IFERROR(INDEX(Кат!$O:$O,MATCH($C670,Кат!$I:$I,0)),INDEX(Торг!$L:$L,MATCH($C670,Торг!$I:$I,0))),"")</f>
        <v/>
      </c>
      <c r="L670" s="132" t="str">
        <f>IFERROR(IFERROR(INDEX(Кат!$A:$A,MATCH($C670,Кат!$I:$I,0)),INDEX(Торг!$A:$A,MATCH($C670,Торг!$I:$I,0))),"")</f>
        <v/>
      </c>
      <c r="M670" s="132" t="str">
        <f>IFERROR(IFERROR(INDEX(Кат!$B:$B,MATCH($C670,Кат!$I:$I,0)),INDEX(Торг!$B:$B,MATCH($C670,Торг!$I:$I,0))),"")</f>
        <v/>
      </c>
      <c r="N670" s="132" t="str">
        <f t="shared" si="10"/>
        <v>BRAVE BR.SS.17.46</v>
      </c>
      <c r="O670" s="132" t="str">
        <f>IFERROR(IFERROR(INDEX(Кат!$B:$B,MATCH($N670,Кат!$I:$I,0)),INDEX(Торг!$B:$B,MATCH($N670,Торг!$I:$I,0))),"")</f>
        <v/>
      </c>
    </row>
    <row r="671" spans="1:15" outlineLevel="1">
      <c r="A671" t="s">
        <v>33853</v>
      </c>
      <c r="C671" s="191" t="s">
        <v>33854</v>
      </c>
      <c r="E671" t="s">
        <v>33855</v>
      </c>
      <c r="F671" t="s">
        <v>4900</v>
      </c>
      <c r="G671" t="s">
        <v>399</v>
      </c>
      <c r="H671">
        <v>870</v>
      </c>
      <c r="J671" t="s">
        <v>22634</v>
      </c>
      <c r="K671" s="132" t="str">
        <f>IFERROR(IFERROR(INDEX(Кат!$O:$O,MATCH($C671,Кат!$I:$I,0)),INDEX(Торг!$L:$L,MATCH($C671,Торг!$I:$I,0))),"")</f>
        <v/>
      </c>
      <c r="L671" s="132" t="str">
        <f>IFERROR(IFERROR(INDEX(Кат!$A:$A,MATCH($C671,Кат!$I:$I,0)),INDEX(Торг!$A:$A,MATCH($C671,Торг!$I:$I,0))),"")</f>
        <v/>
      </c>
      <c r="M671" s="132" t="str">
        <f>IFERROR(IFERROR(INDEX(Кат!$B:$B,MATCH($C671,Кат!$I:$I,0)),INDEX(Торг!$B:$B,MATCH($C671,Торг!$I:$I,0))),"")</f>
        <v/>
      </c>
      <c r="N671" s="132" t="str">
        <f t="shared" si="10"/>
        <v>BRAVE BR.SS.17.48</v>
      </c>
      <c r="O671" s="132" t="str">
        <f>IFERROR(IFERROR(INDEX(Кат!$B:$B,MATCH($N671,Кат!$I:$I,0)),INDEX(Торг!$B:$B,MATCH($N671,Торг!$I:$I,0))),"")</f>
        <v/>
      </c>
    </row>
    <row r="672" spans="1:15" outlineLevel="2">
      <c r="A672" t="s">
        <v>33150</v>
      </c>
      <c r="C672" s="191" t="s">
        <v>33151</v>
      </c>
      <c r="E672" t="s">
        <v>33152</v>
      </c>
      <c r="F672" t="s">
        <v>4900</v>
      </c>
      <c r="G672" t="s">
        <v>399</v>
      </c>
      <c r="H672">
        <v>600</v>
      </c>
      <c r="J672" t="s">
        <v>22634</v>
      </c>
      <c r="K672" s="132" t="str">
        <f>IFERROR(IFERROR(INDEX(Кат!$O:$O,MATCH($C672,Кат!$I:$I,0)),INDEX(Торг!$L:$L,MATCH($C672,Торг!$I:$I,0))),"")</f>
        <v/>
      </c>
      <c r="L672" s="132" t="str">
        <f>IFERROR(IFERROR(INDEX(Кат!$A:$A,MATCH($C672,Кат!$I:$I,0)),INDEX(Торг!$A:$A,MATCH($C672,Торг!$I:$I,0))),"")</f>
        <v/>
      </c>
      <c r="M672" s="132" t="str">
        <f>IFERROR(IFERROR(INDEX(Кат!$B:$B,MATCH($C672,Кат!$I:$I,0)),INDEX(Торг!$B:$B,MATCH($C672,Торг!$I:$I,0))),"")</f>
        <v/>
      </c>
      <c r="N672" s="132" t="str">
        <f t="shared" si="10"/>
        <v>BRAVE BR.SS.17.44</v>
      </c>
      <c r="O672" s="132" t="str">
        <f>IFERROR(IFERROR(INDEX(Кат!$B:$B,MATCH($N672,Кат!$I:$I,0)),INDEX(Торг!$B:$B,MATCH($N672,Торг!$I:$I,0))),"")</f>
        <v/>
      </c>
    </row>
    <row r="673" spans="1:15" outlineLevel="2">
      <c r="A673" t="s">
        <v>32557</v>
      </c>
      <c r="C673" s="191" t="s">
        <v>32558</v>
      </c>
      <c r="E673" t="s">
        <v>32559</v>
      </c>
      <c r="F673" t="s">
        <v>4900</v>
      </c>
      <c r="G673" t="s">
        <v>375</v>
      </c>
      <c r="H673">
        <v>600</v>
      </c>
      <c r="J673" t="s">
        <v>22634</v>
      </c>
      <c r="K673" s="132" t="str">
        <f>IFERROR(IFERROR(INDEX(Кат!$O:$O,MATCH($C673,Кат!$I:$I,0)),INDEX(Торг!$L:$L,MATCH($C673,Торг!$I:$I,0))),"")</f>
        <v/>
      </c>
      <c r="L673" s="132" t="str">
        <f>IFERROR(IFERROR(INDEX(Кат!$A:$A,MATCH($C673,Кат!$I:$I,0)),INDEX(Торг!$A:$A,MATCH($C673,Торг!$I:$I,0))),"")</f>
        <v/>
      </c>
      <c r="M673" s="132" t="str">
        <f>IFERROR(IFERROR(INDEX(Кат!$B:$B,MATCH($C673,Кат!$I:$I,0)),INDEX(Торг!$B:$B,MATCH($C673,Торг!$I:$I,0))),"")</f>
        <v/>
      </c>
      <c r="N673" s="132" t="str">
        <f t="shared" si="10"/>
        <v>BRAVE BR.BP.1.89</v>
      </c>
      <c r="O673" s="132" t="str">
        <f>IFERROR(IFERROR(INDEX(Кат!$B:$B,MATCH($N673,Кат!$I:$I,0)),INDEX(Торг!$B:$B,MATCH($N673,Торг!$I:$I,0))),"")</f>
        <v/>
      </c>
    </row>
    <row r="674" spans="1:15" outlineLevel="2">
      <c r="A674" t="s">
        <v>15132</v>
      </c>
      <c r="C674" s="191" t="s">
        <v>4898</v>
      </c>
      <c r="E674" t="s">
        <v>4899</v>
      </c>
      <c r="F674" t="s">
        <v>4900</v>
      </c>
      <c r="G674" t="s">
        <v>375</v>
      </c>
      <c r="H674">
        <v>860</v>
      </c>
      <c r="J674" t="s">
        <v>22634</v>
      </c>
      <c r="K674" s="132" t="str">
        <f>IFERROR(IFERROR(INDEX(Кат!$O:$O,MATCH($C674,Кат!$I:$I,0)),INDEX(Торг!$L:$L,MATCH($C674,Торг!$I:$I,0))),"")</f>
        <v/>
      </c>
      <c r="L674" s="132" t="str">
        <f>IFERROR(IFERROR(INDEX(Кат!$A:$A,MATCH($C674,Кат!$I:$I,0)),INDEX(Торг!$A:$A,MATCH($C674,Торг!$I:$I,0))),"")</f>
        <v/>
      </c>
      <c r="M674" s="132" t="str">
        <f>IFERROR(IFERROR(INDEX(Кат!$B:$B,MATCH($C674,Кат!$I:$I,0)),INDEX(Торг!$B:$B,MATCH($C674,Торг!$I:$I,0))),"")</f>
        <v/>
      </c>
      <c r="N674" s="132" t="str">
        <f t="shared" si="10"/>
        <v>BRAVE BR.BS.1.2</v>
      </c>
      <c r="O674" s="132" t="str">
        <f>IFERROR(IFERROR(INDEX(Кат!$B:$B,MATCH($N674,Кат!$I:$I,0)),INDEX(Торг!$B:$B,MATCH($N674,Торг!$I:$I,0))),"")</f>
        <v/>
      </c>
    </row>
    <row r="675" spans="1:15" outlineLevel="2">
      <c r="A675" t="s">
        <v>32560</v>
      </c>
      <c r="C675" s="191" t="s">
        <v>32561</v>
      </c>
      <c r="E675" t="s">
        <v>32562</v>
      </c>
      <c r="F675" t="s">
        <v>4900</v>
      </c>
      <c r="G675" t="s">
        <v>375</v>
      </c>
      <c r="H675">
        <v>730</v>
      </c>
      <c r="J675" t="s">
        <v>22634</v>
      </c>
      <c r="K675" s="132" t="str">
        <f>IFERROR(IFERROR(INDEX(Кат!$O:$O,MATCH($C675,Кат!$I:$I,0)),INDEX(Торг!$L:$L,MATCH($C675,Торг!$I:$I,0))),"")</f>
        <v/>
      </c>
      <c r="L675" s="132" t="str">
        <f>IFERROR(IFERROR(INDEX(Кат!$A:$A,MATCH($C675,Кат!$I:$I,0)),INDEX(Торг!$A:$A,MATCH($C675,Торг!$I:$I,0))),"")</f>
        <v/>
      </c>
      <c r="M675" s="132" t="str">
        <f>IFERROR(IFERROR(INDEX(Кат!$B:$B,MATCH($C675,Кат!$I:$I,0)),INDEX(Торг!$B:$B,MATCH($C675,Торг!$I:$I,0))),"")</f>
        <v/>
      </c>
      <c r="N675" s="132" t="str">
        <f t="shared" si="10"/>
        <v>BRAVE BR.SP.3.42</v>
      </c>
      <c r="O675" s="132" t="str">
        <f>IFERROR(IFERROR(INDEX(Кат!$B:$B,MATCH($N675,Кат!$I:$I,0)),INDEX(Торг!$B:$B,MATCH($N675,Торг!$I:$I,0))),"")</f>
        <v/>
      </c>
    </row>
    <row r="676" spans="1:15" outlineLevel="2">
      <c r="A676" t="s">
        <v>15133</v>
      </c>
      <c r="C676" s="191" t="s">
        <v>13617</v>
      </c>
      <c r="E676" t="s">
        <v>13618</v>
      </c>
      <c r="F676" t="s">
        <v>4900</v>
      </c>
      <c r="G676" t="s">
        <v>375</v>
      </c>
      <c r="H676">
        <v>1100</v>
      </c>
      <c r="J676" t="s">
        <v>22634</v>
      </c>
      <c r="K676" s="132" t="str">
        <f>IFERROR(IFERROR(INDEX(Кат!$O:$O,MATCH($C676,Кат!$I:$I,0)),INDEX(Торг!$L:$L,MATCH($C676,Торг!$I:$I,0))),"")</f>
        <v/>
      </c>
      <c r="L676" s="132" t="str">
        <f>IFERROR(IFERROR(INDEX(Кат!$A:$A,MATCH($C676,Кат!$I:$I,0)),INDEX(Торг!$A:$A,MATCH($C676,Торг!$I:$I,0))),"")</f>
        <v/>
      </c>
      <c r="M676" s="132" t="str">
        <f>IFERROR(IFERROR(INDEX(Кат!$B:$B,MATCH($C676,Кат!$I:$I,0)),INDEX(Торг!$B:$B,MATCH($C676,Торг!$I:$I,0))),"")</f>
        <v/>
      </c>
      <c r="N676" s="132" t="str">
        <f t="shared" si="10"/>
        <v>BRAVE BR.BP.1.22</v>
      </c>
      <c r="O676" s="132" t="str">
        <f>IFERROR(IFERROR(INDEX(Кат!$B:$B,MATCH($N676,Кат!$I:$I,0)),INDEX(Торг!$B:$B,MATCH($N676,Торг!$I:$I,0))),"")</f>
        <v/>
      </c>
    </row>
    <row r="677" spans="1:15" outlineLevel="2">
      <c r="A677" t="s">
        <v>15134</v>
      </c>
      <c r="C677" s="191" t="s">
        <v>13446</v>
      </c>
      <c r="E677" t="s">
        <v>13447</v>
      </c>
      <c r="F677" t="s">
        <v>4900</v>
      </c>
      <c r="G677" t="s">
        <v>375</v>
      </c>
      <c r="H677">
        <v>730</v>
      </c>
      <c r="J677" t="s">
        <v>22634</v>
      </c>
      <c r="K677" s="132" t="str">
        <f>IFERROR(IFERROR(INDEX(Кат!$O:$O,MATCH($C677,Кат!$I:$I,0)),INDEX(Торг!$L:$L,MATCH($C677,Торг!$I:$I,0))),"")</f>
        <v/>
      </c>
      <c r="L677" s="132" t="str">
        <f>IFERROR(IFERROR(INDEX(Кат!$A:$A,MATCH($C677,Кат!$I:$I,0)),INDEX(Торг!$A:$A,MATCH($C677,Торг!$I:$I,0))),"")</f>
        <v/>
      </c>
      <c r="M677" s="132" t="str">
        <f>IFERROR(IFERROR(INDEX(Кат!$B:$B,MATCH($C677,Кат!$I:$I,0)),INDEX(Торг!$B:$B,MATCH($C677,Торг!$I:$I,0))),"")</f>
        <v/>
      </c>
      <c r="N677" s="132" t="str">
        <f t="shared" si="10"/>
        <v>BRAVE BR.BP.1.17</v>
      </c>
      <c r="O677" s="132" t="str">
        <f>IFERROR(IFERROR(INDEX(Кат!$B:$B,MATCH($N677,Кат!$I:$I,0)),INDEX(Торг!$B:$B,MATCH($N677,Торг!$I:$I,0))),"")</f>
        <v/>
      </c>
    </row>
    <row r="678" spans="1:15" outlineLevel="2">
      <c r="A678" t="s">
        <v>15135</v>
      </c>
      <c r="C678" s="191" t="s">
        <v>4901</v>
      </c>
      <c r="E678" t="s">
        <v>4902</v>
      </c>
      <c r="F678" t="s">
        <v>4900</v>
      </c>
      <c r="G678" t="s">
        <v>399</v>
      </c>
      <c r="H678">
        <v>1900</v>
      </c>
      <c r="J678" t="s">
        <v>22634</v>
      </c>
      <c r="K678" s="132" t="str">
        <f>IFERROR(IFERROR(INDEX(Кат!$O:$O,MATCH($C678,Кат!$I:$I,0)),INDEX(Торг!$L:$L,MATCH($C678,Торг!$I:$I,0))),"")</f>
        <v/>
      </c>
      <c r="L678" s="132" t="str">
        <f>IFERROR(IFERROR(INDEX(Кат!$A:$A,MATCH($C678,Кат!$I:$I,0)),INDEX(Торг!$A:$A,MATCH($C678,Торг!$I:$I,0))),"")</f>
        <v/>
      </c>
      <c r="M678" s="132" t="str">
        <f>IFERROR(IFERROR(INDEX(Кат!$B:$B,MATCH($C678,Кат!$I:$I,0)),INDEX(Торг!$B:$B,MATCH($C678,Торг!$I:$I,0))),"")</f>
        <v/>
      </c>
      <c r="N678" s="132" t="str">
        <f t="shared" si="10"/>
        <v>BRAVE BR.SA.1.13</v>
      </c>
      <c r="O678" s="132" t="str">
        <f>IFERROR(IFERROR(INDEX(Кат!$B:$B,MATCH($N678,Кат!$I:$I,0)),INDEX(Торг!$B:$B,MATCH($N678,Торг!$I:$I,0))),"")</f>
        <v/>
      </c>
    </row>
    <row r="679" spans="1:15" outlineLevel="2">
      <c r="A679" t="s">
        <v>15136</v>
      </c>
      <c r="C679" s="191" t="s">
        <v>4903</v>
      </c>
      <c r="E679" t="s">
        <v>4904</v>
      </c>
      <c r="F679" t="s">
        <v>4900</v>
      </c>
      <c r="G679" t="s">
        <v>399</v>
      </c>
      <c r="H679">
        <v>1900</v>
      </c>
      <c r="J679" t="s">
        <v>22634</v>
      </c>
      <c r="K679" s="132" t="str">
        <f>IFERROR(IFERROR(INDEX(Кат!$O:$O,MATCH($C679,Кат!$I:$I,0)),INDEX(Торг!$L:$L,MATCH($C679,Торг!$I:$I,0))),"")</f>
        <v/>
      </c>
      <c r="L679" s="132" t="str">
        <f>IFERROR(IFERROR(INDEX(Кат!$A:$A,MATCH($C679,Кат!$I:$I,0)),INDEX(Торг!$A:$A,MATCH($C679,Торг!$I:$I,0))),"")</f>
        <v/>
      </c>
      <c r="M679" s="132" t="str">
        <f>IFERROR(IFERROR(INDEX(Кат!$B:$B,MATCH($C679,Кат!$I:$I,0)),INDEX(Торг!$B:$B,MATCH($C679,Торг!$I:$I,0))),"")</f>
        <v/>
      </c>
      <c r="N679" s="132" t="str">
        <f t="shared" si="10"/>
        <v>BRAVE BR.SA.1.14</v>
      </c>
      <c r="O679" s="132" t="str">
        <f>IFERROR(IFERROR(INDEX(Кат!$B:$B,MATCH($N679,Кат!$I:$I,0)),INDEX(Торг!$B:$B,MATCH($N679,Торг!$I:$I,0))),"")</f>
        <v/>
      </c>
    </row>
    <row r="680" spans="1:15" outlineLevel="2">
      <c r="A680" t="s">
        <v>15137</v>
      </c>
      <c r="C680" s="191" t="s">
        <v>4905</v>
      </c>
      <c r="E680" t="s">
        <v>4906</v>
      </c>
      <c r="G680" t="s">
        <v>375</v>
      </c>
      <c r="H680">
        <v>720</v>
      </c>
      <c r="J680" t="s">
        <v>22634</v>
      </c>
      <c r="K680" s="132" t="str">
        <f>IFERROR(IFERROR(INDEX(Кат!$O:$O,MATCH($C680,Кат!$I:$I,0)),INDEX(Торг!$L:$L,MATCH($C680,Торг!$I:$I,0))),"")</f>
        <v/>
      </c>
      <c r="L680" s="132" t="str">
        <f>IFERROR(IFERROR(INDEX(Кат!$A:$A,MATCH($C680,Кат!$I:$I,0)),INDEX(Торг!$A:$A,MATCH($C680,Торг!$I:$I,0))),"")</f>
        <v/>
      </c>
      <c r="M680" s="132" t="str">
        <f>IFERROR(IFERROR(INDEX(Кат!$B:$B,MATCH($C680,Кат!$I:$I,0)),INDEX(Торг!$B:$B,MATCH($C680,Торг!$I:$I,0))),"")</f>
        <v/>
      </c>
      <c r="N680" s="132" t="str">
        <f t="shared" si="10"/>
        <v xml:space="preserve"> BR.BB.2.8</v>
      </c>
      <c r="O680" s="132" t="str">
        <f>IFERROR(IFERROR(INDEX(Кат!$B:$B,MATCH($N680,Кат!$I:$I,0)),INDEX(Торг!$B:$B,MATCH($N680,Торг!$I:$I,0))),"")</f>
        <v/>
      </c>
    </row>
    <row r="681" spans="1:15" outlineLevel="1">
      <c r="A681" t="s">
        <v>15138</v>
      </c>
      <c r="C681" s="191" t="s">
        <v>13619</v>
      </c>
      <c r="E681" t="s">
        <v>13620</v>
      </c>
      <c r="F681" t="s">
        <v>4900</v>
      </c>
      <c r="G681" t="s">
        <v>399</v>
      </c>
      <c r="H681">
        <v>1450</v>
      </c>
      <c r="J681" t="s">
        <v>22634</v>
      </c>
      <c r="K681" s="132" t="str">
        <f>IFERROR(IFERROR(INDEX(Кат!$O:$O,MATCH($C681,Кат!$I:$I,0)),INDEX(Торг!$L:$L,MATCH($C681,Торг!$I:$I,0))),"")</f>
        <v/>
      </c>
      <c r="L681" s="132" t="str">
        <f>IFERROR(IFERROR(INDEX(Кат!$A:$A,MATCH($C681,Кат!$I:$I,0)),INDEX(Торг!$A:$A,MATCH($C681,Торг!$I:$I,0))),"")</f>
        <v/>
      </c>
      <c r="M681" s="132" t="str">
        <f>IFERROR(IFERROR(INDEX(Кат!$B:$B,MATCH($C681,Кат!$I:$I,0)),INDEX(Торг!$B:$B,MATCH($C681,Торг!$I:$I,0))),"")</f>
        <v/>
      </c>
      <c r="N681" s="132" t="str">
        <f t="shared" si="10"/>
        <v>BRAVE BR.CVJ.1.4</v>
      </c>
      <c r="O681" s="132" t="str">
        <f>IFERROR(IFERROR(INDEX(Кат!$B:$B,MATCH($N681,Кат!$I:$I,0)),INDEX(Торг!$B:$B,MATCH($N681,Торг!$I:$I,0))),"")</f>
        <v/>
      </c>
    </row>
    <row r="682" spans="1:15" outlineLevel="2">
      <c r="A682" t="s">
        <v>15139</v>
      </c>
      <c r="C682" s="191" t="s">
        <v>4907</v>
      </c>
      <c r="E682" t="s">
        <v>4908</v>
      </c>
      <c r="F682" t="s">
        <v>4900</v>
      </c>
      <c r="G682" t="s">
        <v>399</v>
      </c>
      <c r="H682">
        <v>800</v>
      </c>
      <c r="J682" t="s">
        <v>22634</v>
      </c>
      <c r="K682" s="132" t="str">
        <f>IFERROR(IFERROR(INDEX(Кат!$O:$O,MATCH($C682,Кат!$I:$I,0)),INDEX(Торг!$L:$L,MATCH($C682,Торг!$I:$I,0))),"")</f>
        <v/>
      </c>
      <c r="L682" s="132" t="str">
        <f>IFERROR(IFERROR(INDEX(Кат!$A:$A,MATCH($C682,Кат!$I:$I,0)),INDEX(Торг!$A:$A,MATCH($C682,Торг!$I:$I,0))),"")</f>
        <v/>
      </c>
      <c r="M682" s="132" t="str">
        <f>IFERROR(IFERROR(INDEX(Кат!$B:$B,MATCH($C682,Кат!$I:$I,0)),INDEX(Торг!$B:$B,MATCH($C682,Торг!$I:$I,0))),"")</f>
        <v/>
      </c>
      <c r="N682" s="132" t="str">
        <f t="shared" si="10"/>
        <v>BRAVE BR.FP.1.1</v>
      </c>
      <c r="O682" s="132" t="str">
        <f>IFERROR(IFERROR(INDEX(Кат!$B:$B,MATCH($N682,Кат!$I:$I,0)),INDEX(Торг!$B:$B,MATCH($N682,Торг!$I:$I,0))),"")</f>
        <v/>
      </c>
    </row>
    <row r="683" spans="1:15" outlineLevel="2">
      <c r="A683" t="s">
        <v>23567</v>
      </c>
      <c r="C683" s="191"/>
      <c r="E683" t="s">
        <v>552</v>
      </c>
      <c r="J683" t="s">
        <v>22634</v>
      </c>
      <c r="K683" s="132" t="str">
        <f>IFERROR(IFERROR(INDEX(Кат!$O:$O,MATCH($C683,Кат!$I:$I,0)),INDEX(Торг!$L:$L,MATCH($C683,Торг!$I:$I,0))),"")</f>
        <v/>
      </c>
      <c r="L683" s="132" t="str">
        <f>IFERROR(IFERROR(INDEX(Кат!$A:$A,MATCH($C683,Кат!$I:$I,0)),INDEX(Торг!$A:$A,MATCH($C683,Торг!$I:$I,0))),"")</f>
        <v/>
      </c>
      <c r="M683" s="132" t="str">
        <f>IFERROR(IFERROR(INDEX(Кат!$B:$B,MATCH($C683,Кат!$I:$I,0)),INDEX(Торг!$B:$B,MATCH($C683,Торг!$I:$I,0))),"")</f>
        <v/>
      </c>
      <c r="N683" s="132" t="str">
        <f t="shared" si="10"/>
        <v xml:space="preserve"> </v>
      </c>
      <c r="O683" s="132" t="str">
        <f>IFERROR(IFERROR(INDEX(Кат!$B:$B,MATCH($N683,Кат!$I:$I,0)),INDEX(Торг!$B:$B,MATCH($N683,Торг!$I:$I,0))),"")</f>
        <v/>
      </c>
    </row>
    <row r="684" spans="1:15" outlineLevel="2">
      <c r="A684" t="s">
        <v>15140</v>
      </c>
      <c r="C684" s="191" t="s">
        <v>553</v>
      </c>
      <c r="E684" t="s">
        <v>554</v>
      </c>
      <c r="F684" t="s">
        <v>552</v>
      </c>
      <c r="G684" t="s">
        <v>375</v>
      </c>
      <c r="H684">
        <v>2500</v>
      </c>
      <c r="J684" t="s">
        <v>22634</v>
      </c>
      <c r="K684" s="132" t="str">
        <f>IFERROR(IFERROR(INDEX(Кат!$O:$O,MATCH($C684,Кат!$I:$I,0)),INDEX(Торг!$L:$L,MATCH($C684,Торг!$I:$I,0))),"")</f>
        <v/>
      </c>
      <c r="L684" s="132" t="str">
        <f>IFERROR(IFERROR(INDEX(Кат!$A:$A,MATCH($C684,Кат!$I:$I,0)),INDEX(Торг!$A:$A,MATCH($C684,Торг!$I:$I,0))),"")</f>
        <v/>
      </c>
      <c r="M684" s="132" t="str">
        <f>IFERROR(IFERROR(INDEX(Кат!$B:$B,MATCH($C684,Кат!$I:$I,0)),INDEX(Торг!$B:$B,MATCH($C684,Торг!$I:$I,0))),"")</f>
        <v/>
      </c>
      <c r="N684" s="132" t="str">
        <f t="shared" si="10"/>
        <v>BREMBO P23064</v>
      </c>
      <c r="O684" s="132" t="str">
        <f>IFERROR(IFERROR(INDEX(Кат!$B:$B,MATCH($N684,Кат!$I:$I,0)),INDEX(Торг!$B:$B,MATCH($N684,Торг!$I:$I,0))),"")</f>
        <v/>
      </c>
    </row>
    <row r="685" spans="1:15" outlineLevel="2">
      <c r="A685" t="s">
        <v>15141</v>
      </c>
      <c r="C685" s="191" t="s">
        <v>555</v>
      </c>
      <c r="E685" t="s">
        <v>556</v>
      </c>
      <c r="F685" t="s">
        <v>552</v>
      </c>
      <c r="G685" t="s">
        <v>375</v>
      </c>
      <c r="H685">
        <v>2300</v>
      </c>
      <c r="J685" t="s">
        <v>22634</v>
      </c>
      <c r="K685" s="132" t="str">
        <f>IFERROR(IFERROR(INDEX(Кат!$O:$O,MATCH($C685,Кат!$I:$I,0)),INDEX(Торг!$L:$L,MATCH($C685,Торг!$I:$I,0))),"")</f>
        <v/>
      </c>
      <c r="L685" s="132" t="str">
        <f>IFERROR(IFERROR(INDEX(Кат!$A:$A,MATCH($C685,Кат!$I:$I,0)),INDEX(Торг!$A:$A,MATCH($C685,Торг!$I:$I,0))),"")</f>
        <v/>
      </c>
      <c r="M685" s="132" t="str">
        <f>IFERROR(IFERROR(INDEX(Кат!$B:$B,MATCH($C685,Кат!$I:$I,0)),INDEX(Торг!$B:$B,MATCH($C685,Торг!$I:$I,0))),"")</f>
        <v/>
      </c>
      <c r="N685" s="132" t="str">
        <f t="shared" si="10"/>
        <v>BREMBO S41503</v>
      </c>
      <c r="O685" s="132" t="str">
        <f>IFERROR(IFERROR(INDEX(Кат!$B:$B,MATCH($N685,Кат!$I:$I,0)),INDEX(Торг!$B:$B,MATCH($N685,Торг!$I:$I,0))),"")</f>
        <v/>
      </c>
    </row>
    <row r="686" spans="1:15" outlineLevel="2">
      <c r="A686" t="s">
        <v>15142</v>
      </c>
      <c r="C686" s="191" t="s">
        <v>557</v>
      </c>
      <c r="E686" t="s">
        <v>558</v>
      </c>
      <c r="F686" t="s">
        <v>552</v>
      </c>
      <c r="G686" t="s">
        <v>375</v>
      </c>
      <c r="H686">
        <v>450</v>
      </c>
      <c r="J686" t="s">
        <v>22634</v>
      </c>
      <c r="K686" s="132" t="str">
        <f>IFERROR(IFERROR(INDEX(Кат!$O:$O,MATCH($C686,Кат!$I:$I,0)),INDEX(Торг!$L:$L,MATCH($C686,Торг!$I:$I,0))),"")</f>
        <v>шпак</v>
      </c>
      <c r="L686" s="132">
        <f>IFERROR(IFERROR(INDEX(Кат!$A:$A,MATCH($C686,Кат!$I:$I,0)),INDEX(Торг!$A:$A,MATCH($C686,Торг!$I:$I,0))),"")</f>
        <v>187465</v>
      </c>
      <c r="M686" s="132">
        <f>IFERROR(IFERROR(INDEX(Кат!$B:$B,MATCH($C686,Кат!$I:$I,0)),INDEX(Торг!$B:$B,MATCH($C686,Торг!$I:$I,0))),"")</f>
        <v>134715</v>
      </c>
      <c r="N686" s="132" t="str">
        <f t="shared" si="10"/>
        <v>BREMBO P41003NO</v>
      </c>
      <c r="O686" s="132" t="str">
        <f>IFERROR(IFERROR(INDEX(Кат!$B:$B,MATCH($N686,Кат!$I:$I,0)),INDEX(Торг!$B:$B,MATCH($N686,Торг!$I:$I,0))),"")</f>
        <v/>
      </c>
    </row>
    <row r="687" spans="1:15" outlineLevel="2">
      <c r="A687" t="s">
        <v>15143</v>
      </c>
      <c r="C687" s="191" t="s">
        <v>245</v>
      </c>
      <c r="E687" t="s">
        <v>4909</v>
      </c>
      <c r="F687" t="s">
        <v>552</v>
      </c>
      <c r="G687" t="s">
        <v>375</v>
      </c>
      <c r="H687">
        <v>2650</v>
      </c>
      <c r="J687" t="s">
        <v>22634</v>
      </c>
      <c r="K687" s="132" t="str">
        <f>IFERROR(IFERROR(INDEX(Кат!$O:$O,MATCH($C687,Кат!$I:$I,0)),INDEX(Торг!$L:$L,MATCH($C687,Торг!$I:$I,0))),"")</f>
        <v/>
      </c>
      <c r="L687" s="132" t="str">
        <f>IFERROR(IFERROR(INDEX(Кат!$A:$A,MATCH($C687,Кат!$I:$I,0)),INDEX(Торг!$A:$A,MATCH($C687,Торг!$I:$I,0))),"")</f>
        <v/>
      </c>
      <c r="M687" s="132" t="str">
        <f>IFERROR(IFERROR(INDEX(Кат!$B:$B,MATCH($C687,Кат!$I:$I,0)),INDEX(Торг!$B:$B,MATCH($C687,Торг!$I:$I,0))),"")</f>
        <v/>
      </c>
      <c r="N687" s="132" t="str">
        <f t="shared" si="10"/>
        <v>BREMBO P41003</v>
      </c>
      <c r="O687" s="132" t="str">
        <f>IFERROR(IFERROR(INDEX(Кат!$B:$B,MATCH($N687,Кат!$I:$I,0)),INDEX(Торг!$B:$B,MATCH($N687,Торг!$I:$I,0))),"")</f>
        <v/>
      </c>
    </row>
    <row r="688" spans="1:15" outlineLevel="2">
      <c r="A688" t="s">
        <v>15144</v>
      </c>
      <c r="C688" s="191" t="s">
        <v>559</v>
      </c>
      <c r="E688" t="s">
        <v>560</v>
      </c>
      <c r="F688" t="s">
        <v>552</v>
      </c>
      <c r="G688" t="s">
        <v>375</v>
      </c>
      <c r="H688">
        <v>2600</v>
      </c>
      <c r="J688" t="s">
        <v>22634</v>
      </c>
      <c r="K688" s="132" t="str">
        <f>IFERROR(IFERROR(INDEX(Кат!$O:$O,MATCH($C688,Кат!$I:$I,0)),INDEX(Торг!$L:$L,MATCH($C688,Торг!$I:$I,0))),"")</f>
        <v/>
      </c>
      <c r="L688" s="132" t="str">
        <f>IFERROR(IFERROR(INDEX(Кат!$A:$A,MATCH($C688,Кат!$I:$I,0)),INDEX(Торг!$A:$A,MATCH($C688,Торг!$I:$I,0))),"")</f>
        <v/>
      </c>
      <c r="M688" s="132" t="str">
        <f>IFERROR(IFERROR(INDEX(Кат!$B:$B,MATCH($C688,Кат!$I:$I,0)),INDEX(Торг!$B:$B,MATCH($C688,Торг!$I:$I,0))),"")</f>
        <v/>
      </c>
      <c r="N688" s="132" t="str">
        <f t="shared" si="10"/>
        <v>BREMBO P68033</v>
      </c>
      <c r="O688" s="132" t="str">
        <f>IFERROR(IFERROR(INDEX(Кат!$B:$B,MATCH($N688,Кат!$I:$I,0)),INDEX(Торг!$B:$B,MATCH($N688,Торг!$I:$I,0))),"")</f>
        <v/>
      </c>
    </row>
    <row r="689" spans="1:15" outlineLevel="2">
      <c r="A689" t="s">
        <v>27125</v>
      </c>
      <c r="C689" s="191" t="s">
        <v>27138</v>
      </c>
      <c r="E689" t="s">
        <v>27139</v>
      </c>
      <c r="F689" t="s">
        <v>552</v>
      </c>
      <c r="G689" t="s">
        <v>375</v>
      </c>
      <c r="H689">
        <v>3400</v>
      </c>
      <c r="J689" t="s">
        <v>22634</v>
      </c>
      <c r="K689" s="132" t="str">
        <f>IFERROR(IFERROR(INDEX(Кат!$O:$O,MATCH($C689,Кат!$I:$I,0)),INDEX(Торг!$L:$L,MATCH($C689,Торг!$I:$I,0))),"")</f>
        <v/>
      </c>
      <c r="L689" s="132" t="str">
        <f>IFERROR(IFERROR(INDEX(Кат!$A:$A,MATCH($C689,Кат!$I:$I,0)),INDEX(Торг!$A:$A,MATCH($C689,Торг!$I:$I,0))),"")</f>
        <v/>
      </c>
      <c r="M689" s="132" t="str">
        <f>IFERROR(IFERROR(INDEX(Кат!$B:$B,MATCH($C689,Кат!$I:$I,0)),INDEX(Торг!$B:$B,MATCH($C689,Торг!$I:$I,0))),"")</f>
        <v/>
      </c>
      <c r="N689" s="132" t="str">
        <f t="shared" si="10"/>
        <v>BREMBO P56088</v>
      </c>
      <c r="O689" s="132" t="str">
        <f>IFERROR(IFERROR(INDEX(Кат!$B:$B,MATCH($N689,Кат!$I:$I,0)),INDEX(Торг!$B:$B,MATCH($N689,Торг!$I:$I,0))),"")</f>
        <v/>
      </c>
    </row>
    <row r="690" spans="1:15" outlineLevel="2">
      <c r="A690" t="s">
        <v>15145</v>
      </c>
      <c r="C690" s="191" t="s">
        <v>4451</v>
      </c>
      <c r="E690" t="s">
        <v>4910</v>
      </c>
      <c r="F690" t="s">
        <v>552</v>
      </c>
      <c r="G690" t="s">
        <v>375</v>
      </c>
      <c r="H690">
        <v>2600</v>
      </c>
      <c r="J690" t="s">
        <v>22634</v>
      </c>
      <c r="K690" s="132" t="str">
        <f>IFERROR(IFERROR(INDEX(Кат!$O:$O,MATCH($C690,Кат!$I:$I,0)),INDEX(Торг!$L:$L,MATCH($C690,Торг!$I:$I,0))),"")</f>
        <v/>
      </c>
      <c r="L690" s="132" t="str">
        <f>IFERROR(IFERROR(INDEX(Кат!$A:$A,MATCH($C690,Кат!$I:$I,0)),INDEX(Торг!$A:$A,MATCH($C690,Торг!$I:$I,0))),"")</f>
        <v/>
      </c>
      <c r="M690" s="132" t="str">
        <f>IFERROR(IFERROR(INDEX(Кат!$B:$B,MATCH($C690,Кат!$I:$I,0)),INDEX(Торг!$B:$B,MATCH($C690,Торг!$I:$I,0))),"")</f>
        <v/>
      </c>
      <c r="N690" s="132" t="str">
        <f t="shared" si="10"/>
        <v>BREMBO P68065</v>
      </c>
      <c r="O690" s="132" t="str">
        <f>IFERROR(IFERROR(INDEX(Кат!$B:$B,MATCH($N690,Кат!$I:$I,0)),INDEX(Торг!$B:$B,MATCH($N690,Торг!$I:$I,0))),"")</f>
        <v/>
      </c>
    </row>
    <row r="691" spans="1:15" outlineLevel="1">
      <c r="A691" t="s">
        <v>15146</v>
      </c>
      <c r="C691" s="191" t="s">
        <v>4440</v>
      </c>
      <c r="E691" t="s">
        <v>4911</v>
      </c>
      <c r="F691" t="s">
        <v>552</v>
      </c>
      <c r="G691" t="s">
        <v>375</v>
      </c>
      <c r="H691">
        <v>6400</v>
      </c>
      <c r="J691" t="s">
        <v>22634</v>
      </c>
      <c r="K691" s="132" t="str">
        <f>IFERROR(IFERROR(INDEX(Кат!$O:$O,MATCH($C691,Кат!$I:$I,0)),INDEX(Торг!$L:$L,MATCH($C691,Торг!$I:$I,0))),"")</f>
        <v/>
      </c>
      <c r="L691" s="132" t="str">
        <f>IFERROR(IFERROR(INDEX(Кат!$A:$A,MATCH($C691,Кат!$I:$I,0)),INDEX(Торг!$A:$A,MATCH($C691,Торг!$I:$I,0))),"")</f>
        <v/>
      </c>
      <c r="M691" s="132" t="str">
        <f>IFERROR(IFERROR(INDEX(Кат!$B:$B,MATCH($C691,Кат!$I:$I,0)),INDEX(Торг!$B:$B,MATCH($C691,Торг!$I:$I,0))),"")</f>
        <v/>
      </c>
      <c r="N691" s="132" t="str">
        <f t="shared" si="10"/>
        <v>BREMBO 09.8903.14</v>
      </c>
      <c r="O691" s="132" t="str">
        <f>IFERROR(IFERROR(INDEX(Кат!$B:$B,MATCH($N691,Кат!$I:$I,0)),INDEX(Торг!$B:$B,MATCH($N691,Торг!$I:$I,0))),"")</f>
        <v/>
      </c>
    </row>
    <row r="692" spans="1:15" outlineLevel="2">
      <c r="A692" t="s">
        <v>15147</v>
      </c>
      <c r="C692" s="191" t="s">
        <v>4428</v>
      </c>
      <c r="E692" t="s">
        <v>4912</v>
      </c>
      <c r="F692" t="s">
        <v>552</v>
      </c>
      <c r="G692" t="s">
        <v>375</v>
      </c>
      <c r="H692">
        <v>9300</v>
      </c>
      <c r="J692" t="s">
        <v>22634</v>
      </c>
      <c r="K692" s="132" t="str">
        <f>IFERROR(IFERROR(INDEX(Кат!$O:$O,MATCH($C692,Кат!$I:$I,0)),INDEX(Торг!$L:$L,MATCH($C692,Торг!$I:$I,0))),"")</f>
        <v/>
      </c>
      <c r="L692" s="132" t="str">
        <f>IFERROR(IFERROR(INDEX(Кат!$A:$A,MATCH($C692,Кат!$I:$I,0)),INDEX(Торг!$A:$A,MATCH($C692,Торг!$I:$I,0))),"")</f>
        <v/>
      </c>
      <c r="M692" s="132" t="str">
        <f>IFERROR(IFERROR(INDEX(Кат!$B:$B,MATCH($C692,Кат!$I:$I,0)),INDEX(Торг!$B:$B,MATCH($C692,Торг!$I:$I,0))),"")</f>
        <v/>
      </c>
      <c r="N692" s="132" t="str">
        <f t="shared" si="10"/>
        <v>BREMBO 09.8903.75</v>
      </c>
      <c r="O692" s="132" t="str">
        <f>IFERROR(IFERROR(INDEX(Кат!$B:$B,MATCH($N692,Кат!$I:$I,0)),INDEX(Торг!$B:$B,MATCH($N692,Торг!$I:$I,0))),"")</f>
        <v/>
      </c>
    </row>
    <row r="693" spans="1:15" outlineLevel="2">
      <c r="A693" t="s">
        <v>15148</v>
      </c>
      <c r="C693" s="191" t="s">
        <v>4452</v>
      </c>
      <c r="E693" t="s">
        <v>4913</v>
      </c>
      <c r="F693" t="s">
        <v>552</v>
      </c>
      <c r="G693" t="s">
        <v>375</v>
      </c>
      <c r="H693">
        <v>13500</v>
      </c>
      <c r="J693" t="s">
        <v>22634</v>
      </c>
      <c r="K693" s="132" t="str">
        <f>IFERROR(IFERROR(INDEX(Кат!$O:$O,MATCH($C693,Кат!$I:$I,0)),INDEX(Торг!$L:$L,MATCH($C693,Торг!$I:$I,0))),"")</f>
        <v/>
      </c>
      <c r="L693" s="132" t="str">
        <f>IFERROR(IFERROR(INDEX(Кат!$A:$A,MATCH($C693,Кат!$I:$I,0)),INDEX(Торг!$A:$A,MATCH($C693,Торг!$I:$I,0))),"")</f>
        <v/>
      </c>
      <c r="M693" s="132" t="str">
        <f>IFERROR(IFERROR(INDEX(Кат!$B:$B,MATCH($C693,Кат!$I:$I,0)),INDEX(Торг!$B:$B,MATCH($C693,Торг!$I:$I,0))),"")</f>
        <v/>
      </c>
      <c r="N693" s="132" t="str">
        <f t="shared" si="10"/>
        <v>BREMBO 09.8903.1X</v>
      </c>
      <c r="O693" s="132" t="str">
        <f>IFERROR(IFERROR(INDEX(Кат!$B:$B,MATCH($N693,Кат!$I:$I,0)),INDEX(Торг!$B:$B,MATCH($N693,Торг!$I:$I,0))),"")</f>
        <v/>
      </c>
    </row>
    <row r="694" spans="1:15" outlineLevel="2">
      <c r="A694" t="s">
        <v>23215</v>
      </c>
      <c r="C694" s="191" t="s">
        <v>23216</v>
      </c>
      <c r="E694" t="s">
        <v>23217</v>
      </c>
      <c r="F694" t="s">
        <v>552</v>
      </c>
      <c r="G694" t="s">
        <v>375</v>
      </c>
      <c r="H694">
        <v>10700</v>
      </c>
      <c r="J694" t="s">
        <v>22634</v>
      </c>
      <c r="K694" s="132" t="str">
        <f>IFERROR(IFERROR(INDEX(Кат!$O:$O,MATCH($C694,Кат!$I:$I,0)),INDEX(Торг!$L:$L,MATCH($C694,Торг!$I:$I,0))),"")</f>
        <v/>
      </c>
      <c r="L694" s="132" t="str">
        <f>IFERROR(IFERROR(INDEX(Кат!$A:$A,MATCH($C694,Кат!$I:$I,0)),INDEX(Торг!$A:$A,MATCH($C694,Торг!$I:$I,0))),"")</f>
        <v/>
      </c>
      <c r="M694" s="132" t="str">
        <f>IFERROR(IFERROR(INDEX(Кат!$B:$B,MATCH($C694,Кат!$I:$I,0)),INDEX(Торг!$B:$B,MATCH($C694,Торг!$I:$I,0))),"")</f>
        <v/>
      </c>
      <c r="N694" s="132" t="str">
        <f t="shared" si="10"/>
        <v>BREMBO 09.9078.75</v>
      </c>
      <c r="O694" s="132" t="str">
        <f>IFERROR(IFERROR(INDEX(Кат!$B:$B,MATCH($N694,Кат!$I:$I,0)),INDEX(Торг!$B:$B,MATCH($N694,Торг!$I:$I,0))),"")</f>
        <v/>
      </c>
    </row>
    <row r="695" spans="1:15" outlineLevel="1">
      <c r="A695" t="s">
        <v>15149</v>
      </c>
      <c r="C695" s="191" t="s">
        <v>4427</v>
      </c>
      <c r="E695" t="s">
        <v>4914</v>
      </c>
      <c r="F695" t="s">
        <v>552</v>
      </c>
      <c r="G695" t="s">
        <v>375</v>
      </c>
      <c r="H695">
        <v>7200</v>
      </c>
      <c r="J695" t="s">
        <v>22634</v>
      </c>
      <c r="K695" s="132" t="str">
        <f>IFERROR(IFERROR(INDEX(Кат!$O:$O,MATCH($C695,Кат!$I:$I,0)),INDEX(Торг!$L:$L,MATCH($C695,Торг!$I:$I,0))),"")</f>
        <v>шпак</v>
      </c>
      <c r="L695" s="132">
        <f>IFERROR(IFERROR(INDEX(Кат!$A:$A,MATCH($C695,Кат!$I:$I,0)),INDEX(Торг!$A:$A,MATCH($C695,Торг!$I:$I,0))),"")</f>
        <v>219526</v>
      </c>
      <c r="M695" s="132">
        <f>IFERROR(IFERROR(INDEX(Кат!$B:$B,MATCH($C695,Кат!$I:$I,0)),INDEX(Торг!$B:$B,MATCH($C695,Торг!$I:$I,0))),"")</f>
        <v>29429</v>
      </c>
      <c r="N695" s="132" t="str">
        <f t="shared" si="10"/>
        <v>BREMBO 09.9078.20</v>
      </c>
      <c r="O695" s="132" t="str">
        <f>IFERROR(IFERROR(INDEX(Кат!$B:$B,MATCH($N695,Кат!$I:$I,0)),INDEX(Торг!$B:$B,MATCH($N695,Торг!$I:$I,0))),"")</f>
        <v/>
      </c>
    </row>
    <row r="696" spans="1:15" outlineLevel="1">
      <c r="A696" t="s">
        <v>15150</v>
      </c>
      <c r="C696" s="191" t="s">
        <v>4441</v>
      </c>
      <c r="E696" t="s">
        <v>4915</v>
      </c>
      <c r="F696" t="s">
        <v>552</v>
      </c>
      <c r="G696" t="s">
        <v>375</v>
      </c>
      <c r="H696">
        <v>11700</v>
      </c>
      <c r="J696" t="s">
        <v>22634</v>
      </c>
      <c r="K696" s="132" t="str">
        <f>IFERROR(IFERROR(INDEX(Кат!$O:$O,MATCH($C696,Кат!$I:$I,0)),INDEX(Торг!$L:$L,MATCH($C696,Торг!$I:$I,0))),"")</f>
        <v>шпак</v>
      </c>
      <c r="L696" s="132">
        <f>IFERROR(IFERROR(INDEX(Кат!$A:$A,MATCH($C696,Кат!$I:$I,0)),INDEX(Торг!$A:$A,MATCH($C696,Торг!$I:$I,0))),"")</f>
        <v>219527</v>
      </c>
      <c r="M696" s="132">
        <f>IFERROR(IFERROR(INDEX(Кат!$B:$B,MATCH($C696,Кат!$I:$I,0)),INDEX(Торг!$B:$B,MATCH($C696,Торг!$I:$I,0))),"")</f>
        <v>29431</v>
      </c>
      <c r="N696" s="132" t="str">
        <f t="shared" si="10"/>
        <v>BREMBO 09.9078.21</v>
      </c>
      <c r="O696" s="132" t="str">
        <f>IFERROR(IFERROR(INDEX(Кат!$B:$B,MATCH($N696,Кат!$I:$I,0)),INDEX(Торг!$B:$B,MATCH($N696,Торг!$I:$I,0))),"")</f>
        <v/>
      </c>
    </row>
    <row r="697" spans="1:15" outlineLevel="1">
      <c r="A697" t="s">
        <v>23568</v>
      </c>
      <c r="C697" s="191"/>
      <c r="E697" t="s">
        <v>23569</v>
      </c>
      <c r="J697" t="s">
        <v>22634</v>
      </c>
      <c r="K697" s="132" t="str">
        <f>IFERROR(IFERROR(INDEX(Кат!$O:$O,MATCH($C697,Кат!$I:$I,0)),INDEX(Торг!$L:$L,MATCH($C697,Торг!$I:$I,0))),"")</f>
        <v/>
      </c>
      <c r="L697" s="132" t="str">
        <f>IFERROR(IFERROR(INDEX(Кат!$A:$A,MATCH($C697,Кат!$I:$I,0)),INDEX(Торг!$A:$A,MATCH($C697,Торг!$I:$I,0))),"")</f>
        <v/>
      </c>
      <c r="M697" s="132" t="str">
        <f>IFERROR(IFERROR(INDEX(Кат!$B:$B,MATCH($C697,Кат!$I:$I,0)),INDEX(Торг!$B:$B,MATCH($C697,Торг!$I:$I,0))),"")</f>
        <v/>
      </c>
      <c r="N697" s="132" t="str">
        <f t="shared" si="10"/>
        <v xml:space="preserve"> </v>
      </c>
      <c r="O697" s="132" t="str">
        <f>IFERROR(IFERROR(INDEX(Кат!$B:$B,MATCH($N697,Кат!$I:$I,0)),INDEX(Торг!$B:$B,MATCH($N697,Торг!$I:$I,0))),"")</f>
        <v/>
      </c>
    </row>
    <row r="698" spans="1:15" outlineLevel="2">
      <c r="A698" t="s">
        <v>23570</v>
      </c>
      <c r="C698" s="191"/>
      <c r="E698" t="s">
        <v>23571</v>
      </c>
      <c r="J698" t="s">
        <v>22634</v>
      </c>
      <c r="K698" s="132" t="str">
        <f>IFERROR(IFERROR(INDEX(Кат!$O:$O,MATCH($C698,Кат!$I:$I,0)),INDEX(Торг!$L:$L,MATCH($C698,Торг!$I:$I,0))),"")</f>
        <v/>
      </c>
      <c r="L698" s="132" t="str">
        <f>IFERROR(IFERROR(INDEX(Кат!$A:$A,MATCH($C698,Кат!$I:$I,0)),INDEX(Торг!$A:$A,MATCH($C698,Торг!$I:$I,0))),"")</f>
        <v/>
      </c>
      <c r="M698" s="132" t="str">
        <f>IFERROR(IFERROR(INDEX(Кат!$B:$B,MATCH($C698,Кат!$I:$I,0)),INDEX(Торг!$B:$B,MATCH($C698,Торг!$I:$I,0))),"")</f>
        <v/>
      </c>
      <c r="N698" s="132" t="str">
        <f t="shared" si="10"/>
        <v xml:space="preserve"> </v>
      </c>
      <c r="O698" s="132" t="str">
        <f>IFERROR(IFERROR(INDEX(Кат!$B:$B,MATCH($N698,Кат!$I:$I,0)),INDEX(Торг!$B:$B,MATCH($N698,Торг!$I:$I,0))),"")</f>
        <v/>
      </c>
    </row>
    <row r="699" spans="1:15" outlineLevel="2">
      <c r="A699" t="s">
        <v>15151</v>
      </c>
      <c r="C699" s="191" t="s">
        <v>147</v>
      </c>
      <c r="E699" t="s">
        <v>13979</v>
      </c>
      <c r="F699" t="s">
        <v>561</v>
      </c>
      <c r="G699" t="s">
        <v>375</v>
      </c>
      <c r="H699">
        <v>580</v>
      </c>
      <c r="J699" t="s">
        <v>22634</v>
      </c>
      <c r="K699" s="132" t="str">
        <f>IFERROR(IFERROR(INDEX(Кат!$O:$O,MATCH($C699,Кат!$I:$I,0)),INDEX(Торг!$L:$L,MATCH($C699,Торг!$I:$I,0))),"")</f>
        <v>шпак</v>
      </c>
      <c r="L699" s="132">
        <f>IFERROR(IFERROR(INDEX(Кат!$A:$A,MATCH($C699,Кат!$I:$I,0)),INDEX(Торг!$A:$A,MATCH($C699,Торг!$I:$I,0))),"")</f>
        <v>213776</v>
      </c>
      <c r="M699" s="132">
        <f>IFERROR(IFERROR(INDEX(Кат!$B:$B,MATCH($C699,Кат!$I:$I,0)),INDEX(Торг!$B:$B,MATCH($C699,Торг!$I:$I,0))),"")</f>
        <v>4034</v>
      </c>
      <c r="N699" s="132" t="str">
        <f t="shared" si="10"/>
        <v>BRISK L15YCY</v>
      </c>
      <c r="O699" s="132" t="str">
        <f>IFERROR(IFERROR(INDEX(Кат!$B:$B,MATCH($N699,Кат!$I:$I,0)),INDEX(Торг!$B:$B,MATCH($N699,Торг!$I:$I,0))),"")</f>
        <v/>
      </c>
    </row>
    <row r="700" spans="1:15" outlineLevel="2">
      <c r="A700" t="s">
        <v>15152</v>
      </c>
      <c r="C700" s="191" t="s">
        <v>7</v>
      </c>
      <c r="E700" t="s">
        <v>562</v>
      </c>
      <c r="F700" t="s">
        <v>561</v>
      </c>
      <c r="G700" t="s">
        <v>375</v>
      </c>
      <c r="H700">
        <v>580</v>
      </c>
      <c r="J700" t="s">
        <v>22634</v>
      </c>
      <c r="K700" s="132" t="str">
        <f>IFERROR(IFERROR(INDEX(Кат!$O:$O,MATCH($C700,Кат!$I:$I,0)),INDEX(Торг!$L:$L,MATCH($C700,Торг!$I:$I,0))),"")</f>
        <v>шпак</v>
      </c>
      <c r="L700" s="132">
        <f>IFERROR(IFERROR(INDEX(Кат!$A:$A,MATCH($C700,Кат!$I:$I,0)),INDEX(Торг!$A:$A,MATCH($C700,Торг!$I:$I,0))),"")</f>
        <v>213773</v>
      </c>
      <c r="M700" s="132">
        <f>IFERROR(IFERROR(INDEX(Кат!$B:$B,MATCH($C700,Кат!$I:$I,0)),INDEX(Торг!$B:$B,MATCH($C700,Торг!$I:$I,0))),"")</f>
        <v>13918</v>
      </c>
      <c r="N700" s="132" t="str">
        <f t="shared" si="10"/>
        <v>BRISK LR15YCY</v>
      </c>
      <c r="O700" s="132" t="str">
        <f>IFERROR(IFERROR(INDEX(Кат!$B:$B,MATCH($N700,Кат!$I:$I,0)),INDEX(Торг!$B:$B,MATCH($N700,Торг!$I:$I,0))),"")</f>
        <v/>
      </c>
    </row>
    <row r="701" spans="1:15" outlineLevel="2">
      <c r="A701" t="s">
        <v>26231</v>
      </c>
      <c r="C701" s="191" t="s">
        <v>146</v>
      </c>
      <c r="E701" t="s">
        <v>26232</v>
      </c>
      <c r="F701" t="s">
        <v>561</v>
      </c>
      <c r="G701" t="s">
        <v>375</v>
      </c>
      <c r="H701">
        <v>580</v>
      </c>
      <c r="J701" t="s">
        <v>22634</v>
      </c>
      <c r="K701" s="132" t="str">
        <f>IFERROR(IFERROR(INDEX(Кат!$O:$O,MATCH($C701,Кат!$I:$I,0)),INDEX(Торг!$L:$L,MATCH($C701,Торг!$I:$I,0))),"")</f>
        <v>шпак</v>
      </c>
      <c r="L701" s="132">
        <f>IFERROR(IFERROR(INDEX(Кат!$A:$A,MATCH($C701,Кат!$I:$I,0)),INDEX(Торг!$A:$A,MATCH($C701,Торг!$I:$I,0))),"")</f>
        <v>213772</v>
      </c>
      <c r="M701" s="132">
        <f>IFERROR(IFERROR(INDEX(Кат!$B:$B,MATCH($C701,Кат!$I:$I,0)),INDEX(Торг!$B:$B,MATCH($C701,Торг!$I:$I,0))),"")</f>
        <v>4033</v>
      </c>
      <c r="N701" s="132" t="str">
        <f t="shared" si="10"/>
        <v>BRISK LR15YCY-1</v>
      </c>
      <c r="O701" s="132" t="str">
        <f>IFERROR(IFERROR(INDEX(Кат!$B:$B,MATCH($N701,Кат!$I:$I,0)),INDEX(Торг!$B:$B,MATCH($N701,Торг!$I:$I,0))),"")</f>
        <v/>
      </c>
    </row>
    <row r="702" spans="1:15" outlineLevel="2">
      <c r="A702" t="s">
        <v>15153</v>
      </c>
      <c r="C702" s="191" t="s">
        <v>146</v>
      </c>
      <c r="E702" t="s">
        <v>4916</v>
      </c>
      <c r="F702" t="s">
        <v>561</v>
      </c>
      <c r="G702" t="s">
        <v>375</v>
      </c>
      <c r="H702">
        <v>600</v>
      </c>
      <c r="J702" t="s">
        <v>22634</v>
      </c>
      <c r="K702" s="132" t="str">
        <f>IFERROR(IFERROR(INDEX(Кат!$O:$O,MATCH($C702,Кат!$I:$I,0)),INDEX(Торг!$L:$L,MATCH($C702,Торг!$I:$I,0))),"")</f>
        <v>шпак</v>
      </c>
      <c r="L702" s="132">
        <f>IFERROR(IFERROR(INDEX(Кат!$A:$A,MATCH($C702,Кат!$I:$I,0)),INDEX(Торг!$A:$A,MATCH($C702,Торг!$I:$I,0))),"")</f>
        <v>213772</v>
      </c>
      <c r="M702" s="132">
        <f>IFERROR(IFERROR(INDEX(Кат!$B:$B,MATCH($C702,Кат!$I:$I,0)),INDEX(Торг!$B:$B,MATCH($C702,Торг!$I:$I,0))),"")</f>
        <v>4033</v>
      </c>
      <c r="N702" s="132" t="str">
        <f t="shared" si="10"/>
        <v>BRISK LR15YCY-1</v>
      </c>
      <c r="O702" s="132" t="str">
        <f>IFERROR(IFERROR(INDEX(Кат!$B:$B,MATCH($N702,Кат!$I:$I,0)),INDEX(Торг!$B:$B,MATCH($N702,Торг!$I:$I,0))),"")</f>
        <v/>
      </c>
    </row>
    <row r="703" spans="1:15" outlineLevel="2">
      <c r="A703" t="s">
        <v>15154</v>
      </c>
      <c r="C703" s="191" t="s">
        <v>237</v>
      </c>
      <c r="E703" t="s">
        <v>4917</v>
      </c>
      <c r="F703" t="s">
        <v>561</v>
      </c>
      <c r="G703" t="s">
        <v>375</v>
      </c>
      <c r="H703">
        <v>570</v>
      </c>
      <c r="J703" t="s">
        <v>22634</v>
      </c>
      <c r="K703" s="132" t="str">
        <f>IFERROR(IFERROR(INDEX(Кат!$O:$O,MATCH($C703,Кат!$I:$I,0)),INDEX(Торг!$L:$L,MATCH($C703,Торг!$I:$I,0))),"")</f>
        <v>шпак</v>
      </c>
      <c r="L703" s="132">
        <f>IFERROR(IFERROR(INDEX(Кат!$A:$A,MATCH($C703,Кат!$I:$I,0)),INDEX(Торг!$A:$A,MATCH($C703,Торг!$I:$I,0))),"")</f>
        <v>213771</v>
      </c>
      <c r="M703" s="132">
        <f>IFERROR(IFERROR(INDEX(Кат!$B:$B,MATCH($C703,Кат!$I:$I,0)),INDEX(Торг!$B:$B,MATCH($C703,Торг!$I:$I,0))),"")</f>
        <v>14198</v>
      </c>
      <c r="N703" s="132" t="str">
        <f t="shared" si="10"/>
        <v>BRISK DR15YCY-1</v>
      </c>
      <c r="O703" s="132" t="str">
        <f>IFERROR(IFERROR(INDEX(Кат!$B:$B,MATCH($N703,Кат!$I:$I,0)),INDEX(Торг!$B:$B,MATCH($N703,Торг!$I:$I,0))),"")</f>
        <v/>
      </c>
    </row>
    <row r="704" spans="1:15" outlineLevel="2">
      <c r="A704" t="s">
        <v>25018</v>
      </c>
      <c r="C704" s="191" t="s">
        <v>237</v>
      </c>
      <c r="E704" t="s">
        <v>25019</v>
      </c>
      <c r="F704" t="s">
        <v>561</v>
      </c>
      <c r="G704" t="s">
        <v>375</v>
      </c>
      <c r="H704">
        <v>590</v>
      </c>
      <c r="J704" t="s">
        <v>22634</v>
      </c>
      <c r="K704" s="132" t="str">
        <f>IFERROR(IFERROR(INDEX(Кат!$O:$O,MATCH($C704,Кат!$I:$I,0)),INDEX(Торг!$L:$L,MATCH($C704,Торг!$I:$I,0))),"")</f>
        <v>шпак</v>
      </c>
      <c r="L704" s="132">
        <f>IFERROR(IFERROR(INDEX(Кат!$A:$A,MATCH($C704,Кат!$I:$I,0)),INDEX(Торг!$A:$A,MATCH($C704,Торг!$I:$I,0))),"")</f>
        <v>213771</v>
      </c>
      <c r="M704" s="132">
        <f>IFERROR(IFERROR(INDEX(Кат!$B:$B,MATCH($C704,Кат!$I:$I,0)),INDEX(Торг!$B:$B,MATCH($C704,Торг!$I:$I,0))),"")</f>
        <v>14198</v>
      </c>
      <c r="N704" s="132" t="str">
        <f t="shared" si="10"/>
        <v>BRISK DR15YCY-1</v>
      </c>
      <c r="O704" s="132" t="str">
        <f>IFERROR(IFERROR(INDEX(Кат!$B:$B,MATCH($N704,Кат!$I:$I,0)),INDEX(Торг!$B:$B,MATCH($N704,Торг!$I:$I,0))),"")</f>
        <v/>
      </c>
    </row>
    <row r="705" spans="1:15" outlineLevel="2">
      <c r="A705" t="s">
        <v>15155</v>
      </c>
      <c r="C705" s="191" t="s">
        <v>4918</v>
      </c>
      <c r="E705" t="s">
        <v>4919</v>
      </c>
      <c r="F705" t="s">
        <v>561</v>
      </c>
      <c r="G705" t="s">
        <v>375</v>
      </c>
      <c r="H705">
        <v>1105</v>
      </c>
      <c r="J705" t="s">
        <v>22634</v>
      </c>
      <c r="K705" s="132" t="str">
        <f>IFERROR(IFERROR(INDEX(Кат!$O:$O,MATCH($C705,Кат!$I:$I,0)),INDEX(Торг!$L:$L,MATCH($C705,Торг!$I:$I,0))),"")</f>
        <v/>
      </c>
      <c r="L705" s="132" t="str">
        <f>IFERROR(IFERROR(INDEX(Кат!$A:$A,MATCH($C705,Кат!$I:$I,0)),INDEX(Торг!$A:$A,MATCH($C705,Торг!$I:$I,0))),"")</f>
        <v/>
      </c>
      <c r="M705" s="132" t="str">
        <f>IFERROR(IFERROR(INDEX(Кат!$B:$B,MATCH($C705,Кат!$I:$I,0)),INDEX(Торг!$B:$B,MATCH($C705,Торг!$I:$I,0))),"")</f>
        <v/>
      </c>
      <c r="N705" s="132" t="str">
        <f t="shared" si="10"/>
        <v>BRISK RR15YPY-1</v>
      </c>
      <c r="O705" s="132" t="str">
        <f>IFERROR(IFERROR(INDEX(Кат!$B:$B,MATCH($N705,Кат!$I:$I,0)),INDEX(Торг!$B:$B,MATCH($N705,Торг!$I:$I,0))),"")</f>
        <v/>
      </c>
    </row>
    <row r="706" spans="1:15" outlineLevel="2">
      <c r="A706" t="s">
        <v>15156</v>
      </c>
      <c r="C706" s="191" t="s">
        <v>148</v>
      </c>
      <c r="E706" t="s">
        <v>4920</v>
      </c>
      <c r="F706" t="s">
        <v>561</v>
      </c>
      <c r="G706" t="s">
        <v>375</v>
      </c>
      <c r="H706">
        <v>900</v>
      </c>
      <c r="J706" t="s">
        <v>22634</v>
      </c>
      <c r="K706" s="132" t="str">
        <f>IFERROR(IFERROR(INDEX(Кат!$O:$O,MATCH($C706,Кат!$I:$I,0)),INDEX(Торг!$L:$L,MATCH($C706,Торг!$I:$I,0))),"")</f>
        <v>шпак</v>
      </c>
      <c r="L706" s="132">
        <f>IFERROR(IFERROR(INDEX(Кат!$A:$A,MATCH($C706,Кат!$I:$I,0)),INDEX(Торг!$A:$A,MATCH($C706,Торг!$I:$I,0))),"")</f>
        <v>213774</v>
      </c>
      <c r="M706" s="132">
        <f>IFERROR(IFERROR(INDEX(Кат!$B:$B,MATCH($C706,Кат!$I:$I,0)),INDEX(Торг!$B:$B,MATCH($C706,Торг!$I:$I,0))),"")</f>
        <v>4035</v>
      </c>
      <c r="N706" s="132" t="str">
        <f t="shared" si="10"/>
        <v>BRISK DR15LDCY</v>
      </c>
      <c r="O706" s="132" t="str">
        <f>IFERROR(IFERROR(INDEX(Кат!$B:$B,MATCH($N706,Кат!$I:$I,0)),INDEX(Торг!$B:$B,MATCH($N706,Торг!$I:$I,0))),"")</f>
        <v/>
      </c>
    </row>
    <row r="707" spans="1:15" outlineLevel="2">
      <c r="A707" t="s">
        <v>15157</v>
      </c>
      <c r="C707" s="191" t="s">
        <v>236</v>
      </c>
      <c r="E707" t="s">
        <v>563</v>
      </c>
      <c r="F707" t="s">
        <v>561</v>
      </c>
      <c r="G707" t="s">
        <v>375</v>
      </c>
      <c r="H707">
        <v>600</v>
      </c>
      <c r="J707" t="s">
        <v>22634</v>
      </c>
      <c r="K707" s="132" t="str">
        <f>IFERROR(IFERROR(INDEX(Кат!$O:$O,MATCH($C707,Кат!$I:$I,0)),INDEX(Торг!$L:$L,MATCH($C707,Торг!$I:$I,0))),"")</f>
        <v>шпак</v>
      </c>
      <c r="L707" s="132">
        <f>IFERROR(IFERROR(INDEX(Кат!$A:$A,MATCH($C707,Кат!$I:$I,0)),INDEX(Торг!$A:$A,MATCH($C707,Торг!$I:$I,0))),"")</f>
        <v>213775</v>
      </c>
      <c r="M707" s="132">
        <f>IFERROR(IFERROR(INDEX(Кат!$B:$B,MATCH($C707,Кат!$I:$I,0)),INDEX(Торг!$B:$B,MATCH($C707,Торг!$I:$I,0))),"")</f>
        <v>14197</v>
      </c>
      <c r="N707" s="132" t="str">
        <f t="shared" si="10"/>
        <v>BRISK DR15YCY</v>
      </c>
      <c r="O707" s="132" t="str">
        <f>IFERROR(IFERROR(INDEX(Кат!$B:$B,MATCH($N707,Кат!$I:$I,0)),INDEX(Торг!$B:$B,MATCH($N707,Торг!$I:$I,0))),"")</f>
        <v/>
      </c>
    </row>
    <row r="708" spans="1:15" outlineLevel="1">
      <c r="A708" t="s">
        <v>15158</v>
      </c>
      <c r="C708" s="191" t="s">
        <v>4921</v>
      </c>
      <c r="E708" t="s">
        <v>4922</v>
      </c>
      <c r="F708" t="s">
        <v>561</v>
      </c>
      <c r="G708" t="s">
        <v>375</v>
      </c>
      <c r="H708">
        <v>470</v>
      </c>
      <c r="J708" t="s">
        <v>22634</v>
      </c>
      <c r="K708" s="132" t="str">
        <f>IFERROR(IFERROR(INDEX(Кат!$O:$O,MATCH($C708,Кат!$I:$I,0)),INDEX(Торг!$L:$L,MATCH($C708,Торг!$I:$I,0))),"")</f>
        <v/>
      </c>
      <c r="L708" s="132" t="str">
        <f>IFERROR(IFERROR(INDEX(Кат!$A:$A,MATCH($C708,Кат!$I:$I,0)),INDEX(Торг!$A:$A,MATCH($C708,Торг!$I:$I,0))),"")</f>
        <v/>
      </c>
      <c r="M708" s="132" t="str">
        <f>IFERROR(IFERROR(INDEX(Кат!$B:$B,MATCH($C708,Кат!$I:$I,0)),INDEX(Торг!$B:$B,MATCH($C708,Торг!$I:$I,0))),"")</f>
        <v/>
      </c>
      <c r="N708" s="132" t="str">
        <f t="shared" si="10"/>
        <v>BRISK LR17YCY</v>
      </c>
      <c r="O708" s="132" t="str">
        <f>IFERROR(IFERROR(INDEX(Кат!$B:$B,MATCH($N708,Кат!$I:$I,0)),INDEX(Торг!$B:$B,MATCH($N708,Торг!$I:$I,0))),"")</f>
        <v/>
      </c>
    </row>
    <row r="709" spans="1:15" outlineLevel="2">
      <c r="A709" t="s">
        <v>15159</v>
      </c>
      <c r="C709" s="191" t="s">
        <v>4921</v>
      </c>
      <c r="E709" t="s">
        <v>4923</v>
      </c>
      <c r="F709" t="s">
        <v>561</v>
      </c>
      <c r="G709" t="s">
        <v>375</v>
      </c>
      <c r="H709">
        <v>470</v>
      </c>
      <c r="J709" t="s">
        <v>22634</v>
      </c>
      <c r="K709" s="132" t="str">
        <f>IFERROR(IFERROR(INDEX(Кат!$O:$O,MATCH($C709,Кат!$I:$I,0)),INDEX(Торг!$L:$L,MATCH($C709,Торг!$I:$I,0))),"")</f>
        <v/>
      </c>
      <c r="L709" s="132" t="str">
        <f>IFERROR(IFERROR(INDEX(Кат!$A:$A,MATCH($C709,Кат!$I:$I,0)),INDEX(Торг!$A:$A,MATCH($C709,Торг!$I:$I,0))),"")</f>
        <v/>
      </c>
      <c r="M709" s="132" t="str">
        <f>IFERROR(IFERROR(INDEX(Кат!$B:$B,MATCH($C709,Кат!$I:$I,0)),INDEX(Торг!$B:$B,MATCH($C709,Торг!$I:$I,0))),"")</f>
        <v/>
      </c>
      <c r="N709" s="132" t="str">
        <f t="shared" si="10"/>
        <v>BRISK LR17YCY</v>
      </c>
      <c r="O709" s="132" t="str">
        <f>IFERROR(IFERROR(INDEX(Кат!$B:$B,MATCH($N709,Кат!$I:$I,0)),INDEX(Торг!$B:$B,MATCH($N709,Торг!$I:$I,0))),"")</f>
        <v/>
      </c>
    </row>
    <row r="710" spans="1:15" outlineLevel="2">
      <c r="A710" t="s">
        <v>23572</v>
      </c>
      <c r="C710" s="191"/>
      <c r="E710" t="s">
        <v>23573</v>
      </c>
      <c r="J710" t="s">
        <v>22634</v>
      </c>
      <c r="K710" s="132" t="str">
        <f>IFERROR(IFERROR(INDEX(Кат!$O:$O,MATCH($C710,Кат!$I:$I,0)),INDEX(Торг!$L:$L,MATCH($C710,Торг!$I:$I,0))),"")</f>
        <v/>
      </c>
      <c r="L710" s="132" t="str">
        <f>IFERROR(IFERROR(INDEX(Кат!$A:$A,MATCH($C710,Кат!$I:$I,0)),INDEX(Торг!$A:$A,MATCH($C710,Торг!$I:$I,0))),"")</f>
        <v/>
      </c>
      <c r="M710" s="132" t="str">
        <f>IFERROR(IFERROR(INDEX(Кат!$B:$B,MATCH($C710,Кат!$I:$I,0)),INDEX(Торг!$B:$B,MATCH($C710,Торг!$I:$I,0))),"")</f>
        <v/>
      </c>
      <c r="N710" s="132" t="str">
        <f t="shared" si="10"/>
        <v xml:space="preserve"> </v>
      </c>
      <c r="O710" s="132" t="str">
        <f>IFERROR(IFERROR(INDEX(Кат!$B:$B,MATCH($N710,Кат!$I:$I,0)),INDEX(Торг!$B:$B,MATCH($N710,Торг!$I:$I,0))),"")</f>
        <v/>
      </c>
    </row>
    <row r="711" spans="1:15" outlineLevel="2">
      <c r="A711" t="s">
        <v>15160</v>
      </c>
      <c r="C711" s="191" t="s">
        <v>142</v>
      </c>
      <c r="E711" t="s">
        <v>564</v>
      </c>
      <c r="F711" t="s">
        <v>561</v>
      </c>
      <c r="G711" t="s">
        <v>375</v>
      </c>
      <c r="H711">
        <v>480</v>
      </c>
      <c r="J711" t="s">
        <v>22634</v>
      </c>
      <c r="K711" s="132" t="str">
        <f>IFERROR(IFERROR(INDEX(Кат!$O:$O,MATCH($C711,Кат!$I:$I,0)),INDEX(Торг!$L:$L,MATCH($C711,Торг!$I:$I,0))),"")</f>
        <v>шпак</v>
      </c>
      <c r="L711" s="132">
        <f>IFERROR(IFERROR(INDEX(Кат!$A:$A,MATCH($C711,Кат!$I:$I,0)),INDEX(Торг!$A:$A,MATCH($C711,Торг!$I:$I,0))),"")</f>
        <v>213780</v>
      </c>
      <c r="M711" s="132">
        <f>IFERROR(IFERROR(INDEX(Кат!$B:$B,MATCH($C711,Кат!$I:$I,0)),INDEX(Торг!$B:$B,MATCH($C711,Торг!$I:$I,0))),"")</f>
        <v>4029</v>
      </c>
      <c r="N711" s="132" t="str">
        <f t="shared" si="10"/>
        <v>BRISK L15Y</v>
      </c>
      <c r="O711" s="132" t="str">
        <f>IFERROR(IFERROR(INDEX(Кат!$B:$B,MATCH($N711,Кат!$I:$I,0)),INDEX(Торг!$B:$B,MATCH($N711,Торг!$I:$I,0))),"")</f>
        <v/>
      </c>
    </row>
    <row r="712" spans="1:15" outlineLevel="2">
      <c r="A712" t="s">
        <v>15161</v>
      </c>
      <c r="C712" s="191" t="s">
        <v>144</v>
      </c>
      <c r="E712" t="s">
        <v>565</v>
      </c>
      <c r="F712" t="s">
        <v>561</v>
      </c>
      <c r="G712" t="s">
        <v>375</v>
      </c>
      <c r="H712">
        <v>500</v>
      </c>
      <c r="J712" t="s">
        <v>22634</v>
      </c>
      <c r="K712" s="132" t="str">
        <f>IFERROR(IFERROR(INDEX(Кат!$O:$O,MATCH($C712,Кат!$I:$I,0)),INDEX(Торг!$L:$L,MATCH($C712,Торг!$I:$I,0))),"")</f>
        <v>шпак</v>
      </c>
      <c r="L712" s="132">
        <f>IFERROR(IFERROR(INDEX(Кат!$A:$A,MATCH($C712,Кат!$I:$I,0)),INDEX(Торг!$A:$A,MATCH($C712,Торг!$I:$I,0))),"")</f>
        <v>213789</v>
      </c>
      <c r="M712" s="132">
        <f>IFERROR(IFERROR(INDEX(Кат!$B:$B,MATCH($C712,Кат!$I:$I,0)),INDEX(Торг!$B:$B,MATCH($C712,Торг!$I:$I,0))),"")</f>
        <v>4031</v>
      </c>
      <c r="N712" s="132" t="str">
        <f t="shared" ref="N712:N775" si="11">_xlfn.CONCAT(F712," ",C712)</f>
        <v>BRISK N17</v>
      </c>
      <c r="O712" s="132" t="str">
        <f>IFERROR(IFERROR(INDEX(Кат!$B:$B,MATCH($N712,Кат!$I:$I,0)),INDEX(Торг!$B:$B,MATCH($N712,Торг!$I:$I,0))),"")</f>
        <v/>
      </c>
    </row>
    <row r="713" spans="1:15" outlineLevel="2">
      <c r="A713" t="s">
        <v>15162</v>
      </c>
      <c r="C713" s="191" t="s">
        <v>566</v>
      </c>
      <c r="E713" t="s">
        <v>567</v>
      </c>
      <c r="F713" t="s">
        <v>561</v>
      </c>
      <c r="G713" t="s">
        <v>375</v>
      </c>
      <c r="H713">
        <v>490</v>
      </c>
      <c r="J713" t="s">
        <v>22634</v>
      </c>
      <c r="K713" s="132" t="str">
        <f>IFERROR(IFERROR(INDEX(Кат!$O:$O,MATCH($C713,Кат!$I:$I,0)),INDEX(Торг!$L:$L,MATCH($C713,Торг!$I:$I,0))),"")</f>
        <v/>
      </c>
      <c r="L713" s="132" t="str">
        <f>IFERROR(IFERROR(INDEX(Кат!$A:$A,MATCH($C713,Кат!$I:$I,0)),INDEX(Торг!$A:$A,MATCH($C713,Торг!$I:$I,0))),"")</f>
        <v/>
      </c>
      <c r="M713" s="132" t="str">
        <f>IFERROR(IFERROR(INDEX(Кат!$B:$B,MATCH($C713,Кат!$I:$I,0)),INDEX(Торг!$B:$B,MATCH($C713,Торг!$I:$I,0))),"")</f>
        <v/>
      </c>
      <c r="N713" s="132" t="str">
        <f t="shared" si="11"/>
        <v>BRISK L17</v>
      </c>
      <c r="O713" s="132" t="str">
        <f>IFERROR(IFERROR(INDEX(Кат!$B:$B,MATCH($N713,Кат!$I:$I,0)),INDEX(Торг!$B:$B,MATCH($N713,Торг!$I:$I,0))),"")</f>
        <v/>
      </c>
    </row>
    <row r="714" spans="1:15" outlineLevel="2">
      <c r="A714" t="s">
        <v>23574</v>
      </c>
      <c r="C714" s="191"/>
      <c r="E714" t="s">
        <v>23575</v>
      </c>
      <c r="J714" t="s">
        <v>22634</v>
      </c>
      <c r="K714" s="132" t="str">
        <f>IFERROR(IFERROR(INDEX(Кат!$O:$O,MATCH($C714,Кат!$I:$I,0)),INDEX(Торг!$L:$L,MATCH($C714,Торг!$I:$I,0))),"")</f>
        <v/>
      </c>
      <c r="L714" s="132" t="str">
        <f>IFERROR(IFERROR(INDEX(Кат!$A:$A,MATCH($C714,Кат!$I:$I,0)),INDEX(Торг!$A:$A,MATCH($C714,Торг!$I:$I,0))),"")</f>
        <v/>
      </c>
      <c r="M714" s="132" t="str">
        <f>IFERROR(IFERROR(INDEX(Кат!$B:$B,MATCH($C714,Кат!$I:$I,0)),INDEX(Торг!$B:$B,MATCH($C714,Торг!$I:$I,0))),"")</f>
        <v/>
      </c>
      <c r="N714" s="132" t="str">
        <f t="shared" si="11"/>
        <v xml:space="preserve"> </v>
      </c>
      <c r="O714" s="132" t="str">
        <f>IFERROR(IFERROR(INDEX(Кат!$B:$B,MATCH($N714,Кат!$I:$I,0)),INDEX(Торг!$B:$B,MATCH($N714,Торг!$I:$I,0))),"")</f>
        <v/>
      </c>
    </row>
    <row r="715" spans="1:15" outlineLevel="2">
      <c r="A715" t="s">
        <v>15163</v>
      </c>
      <c r="C715" s="191" t="s">
        <v>4924</v>
      </c>
      <c r="E715" t="s">
        <v>4925</v>
      </c>
      <c r="F715" t="s">
        <v>561</v>
      </c>
      <c r="G715" t="s">
        <v>375</v>
      </c>
      <c r="H715">
        <v>750</v>
      </c>
      <c r="J715" t="s">
        <v>22634</v>
      </c>
      <c r="K715" s="132" t="str">
        <f>IFERROR(IFERROR(INDEX(Кат!$O:$O,MATCH($C715,Кат!$I:$I,0)),INDEX(Торг!$L:$L,MATCH($C715,Торг!$I:$I,0))),"")</f>
        <v/>
      </c>
      <c r="L715" s="132" t="str">
        <f>IFERROR(IFERROR(INDEX(Кат!$A:$A,MATCH($C715,Кат!$I:$I,0)),INDEX(Торг!$A:$A,MATCH($C715,Торг!$I:$I,0))),"")</f>
        <v/>
      </c>
      <c r="M715" s="132" t="str">
        <f>IFERROR(IFERROR(INDEX(Кат!$B:$B,MATCH($C715,Кат!$I:$I,0)),INDEX(Торг!$B:$B,MATCH($C715,Торг!$I:$I,0))),"")</f>
        <v/>
      </c>
      <c r="N715" s="132" t="str">
        <f t="shared" si="11"/>
        <v>BRISK LR15TC</v>
      </c>
      <c r="O715" s="132" t="str">
        <f>IFERROR(IFERROR(INDEX(Кат!$B:$B,MATCH($N715,Кат!$I:$I,0)),INDEX(Торг!$B:$B,MATCH($N715,Торг!$I:$I,0))),"")</f>
        <v/>
      </c>
    </row>
    <row r="716" spans="1:15" outlineLevel="2">
      <c r="A716" t="s">
        <v>15164</v>
      </c>
      <c r="C716" s="191" t="s">
        <v>156</v>
      </c>
      <c r="E716" t="s">
        <v>568</v>
      </c>
      <c r="F716" t="s">
        <v>561</v>
      </c>
      <c r="G716" t="s">
        <v>375</v>
      </c>
      <c r="H716">
        <v>870</v>
      </c>
      <c r="J716" t="s">
        <v>22634</v>
      </c>
      <c r="K716" s="132" t="str">
        <f>IFERROR(IFERROR(INDEX(Кат!$O:$O,MATCH($C716,Кат!$I:$I,0)),INDEX(Торг!$L:$L,MATCH($C716,Торг!$I:$I,0))),"")</f>
        <v>шпак</v>
      </c>
      <c r="L716" s="132">
        <f>IFERROR(IFERROR(INDEX(Кат!$A:$A,MATCH($C716,Кат!$I:$I,0)),INDEX(Торг!$A:$A,MATCH($C716,Торг!$I:$I,0))),"")</f>
        <v>213783</v>
      </c>
      <c r="M716" s="132">
        <f>IFERROR(IFERROR(INDEX(Кат!$B:$B,MATCH($C716,Кат!$I:$I,0)),INDEX(Торг!$B:$B,MATCH($C716,Торг!$I:$I,0))),"")</f>
        <v>4054</v>
      </c>
      <c r="N716" s="132" t="str">
        <f t="shared" si="11"/>
        <v>BRISK LR15TC-1</v>
      </c>
      <c r="O716" s="132" t="str">
        <f>IFERROR(IFERROR(INDEX(Кат!$B:$B,MATCH($N716,Кат!$I:$I,0)),INDEX(Торг!$B:$B,MATCH($N716,Торг!$I:$I,0))),"")</f>
        <v/>
      </c>
    </row>
    <row r="717" spans="1:15" outlineLevel="2">
      <c r="A717" t="s">
        <v>15165</v>
      </c>
      <c r="C717" s="191" t="s">
        <v>160</v>
      </c>
      <c r="E717" t="s">
        <v>4926</v>
      </c>
      <c r="F717" t="s">
        <v>561</v>
      </c>
      <c r="G717" t="s">
        <v>375</v>
      </c>
      <c r="H717">
        <v>560</v>
      </c>
      <c r="J717" t="s">
        <v>22634</v>
      </c>
      <c r="K717" s="132" t="str">
        <f>IFERROR(IFERROR(INDEX(Кат!$O:$O,MATCH($C717,Кат!$I:$I,0)),INDEX(Торг!$L:$L,MATCH($C717,Торг!$I:$I,0))),"")</f>
        <v>шпак</v>
      </c>
      <c r="L717" s="132">
        <f>IFERROR(IFERROR(INDEX(Кат!$A:$A,MATCH($C717,Кат!$I:$I,0)),INDEX(Торг!$A:$A,MATCH($C717,Торг!$I:$I,0))),"")</f>
        <v>213787</v>
      </c>
      <c r="M717" s="132">
        <f>IFERROR(IFERROR(INDEX(Кат!$B:$B,MATCH($C717,Кат!$I:$I,0)),INDEX(Торг!$B:$B,MATCH($C717,Торг!$I:$I,0))),"")</f>
        <v>4058</v>
      </c>
      <c r="N717" s="132" t="str">
        <f t="shared" si="11"/>
        <v>BRISK DR15TC-1</v>
      </c>
      <c r="O717" s="132" t="str">
        <f>IFERROR(IFERROR(INDEX(Кат!$B:$B,MATCH($N717,Кат!$I:$I,0)),INDEX(Торг!$B:$B,MATCH($N717,Торг!$I:$I,0))),"")</f>
        <v/>
      </c>
    </row>
    <row r="718" spans="1:15" outlineLevel="2">
      <c r="A718" t="s">
        <v>23576</v>
      </c>
      <c r="C718" s="191"/>
      <c r="E718" t="s">
        <v>23577</v>
      </c>
      <c r="J718" t="s">
        <v>22634</v>
      </c>
      <c r="K718" s="132" t="str">
        <f>IFERROR(IFERROR(INDEX(Кат!$O:$O,MATCH($C718,Кат!$I:$I,0)),INDEX(Торг!$L:$L,MATCH($C718,Торг!$I:$I,0))),"")</f>
        <v/>
      </c>
      <c r="L718" s="132" t="str">
        <f>IFERROR(IFERROR(INDEX(Кат!$A:$A,MATCH($C718,Кат!$I:$I,0)),INDEX(Торг!$A:$A,MATCH($C718,Торг!$I:$I,0))),"")</f>
        <v/>
      </c>
      <c r="M718" s="132" t="str">
        <f>IFERROR(IFERROR(INDEX(Кат!$B:$B,MATCH($C718,Кат!$I:$I,0)),INDEX(Торг!$B:$B,MATCH($C718,Торг!$I:$I,0))),"")</f>
        <v/>
      </c>
      <c r="N718" s="132" t="str">
        <f t="shared" si="11"/>
        <v xml:space="preserve"> </v>
      </c>
      <c r="O718" s="132" t="str">
        <f>IFERROR(IFERROR(INDEX(Кат!$B:$B,MATCH($N718,Кат!$I:$I,0)),INDEX(Торг!$B:$B,MATCH($N718,Торг!$I:$I,0))),"")</f>
        <v/>
      </c>
    </row>
    <row r="719" spans="1:15" outlineLevel="1">
      <c r="A719" t="s">
        <v>15166</v>
      </c>
      <c r="C719" s="191" t="s">
        <v>4927</v>
      </c>
      <c r="E719" t="s">
        <v>4928</v>
      </c>
      <c r="F719" t="s">
        <v>561</v>
      </c>
      <c r="G719" t="s">
        <v>399</v>
      </c>
      <c r="H719">
        <v>170</v>
      </c>
      <c r="J719" t="s">
        <v>22634</v>
      </c>
      <c r="K719" s="132" t="str">
        <f>IFERROR(IFERROR(INDEX(Кат!$O:$O,MATCH($C719,Кат!$I:$I,0)),INDEX(Торг!$L:$L,MATCH($C719,Торг!$I:$I,0))),"")</f>
        <v/>
      </c>
      <c r="L719" s="132" t="str">
        <f>IFERROR(IFERROR(INDEX(Кат!$A:$A,MATCH($C719,Кат!$I:$I,0)),INDEX(Торг!$A:$A,MATCH($C719,Торг!$I:$I,0))),"")</f>
        <v/>
      </c>
      <c r="M719" s="132" t="str">
        <f>IFERROR(IFERROR(INDEX(Кат!$B:$B,MATCH($C719,Кат!$I:$I,0)),INDEX(Торг!$B:$B,MATCH($C719,Торг!$I:$I,0))),"")</f>
        <v/>
      </c>
      <c r="N719" s="132" t="str">
        <f t="shared" si="11"/>
        <v>BRISK P17</v>
      </c>
      <c r="O719" s="132" t="str">
        <f>IFERROR(IFERROR(INDEX(Кат!$B:$B,MATCH($N719,Кат!$I:$I,0)),INDEX(Торг!$B:$B,MATCH($N719,Торг!$I:$I,0))),"")</f>
        <v/>
      </c>
    </row>
    <row r="720" spans="1:15" outlineLevel="2">
      <c r="A720" t="s">
        <v>23578</v>
      </c>
      <c r="C720" s="191"/>
      <c r="E720" t="s">
        <v>23579</v>
      </c>
      <c r="J720" t="s">
        <v>22634</v>
      </c>
      <c r="K720" s="132" t="str">
        <f>IFERROR(IFERROR(INDEX(Кат!$O:$O,MATCH($C720,Кат!$I:$I,0)),INDEX(Торг!$L:$L,MATCH($C720,Торг!$I:$I,0))),"")</f>
        <v/>
      </c>
      <c r="L720" s="132" t="str">
        <f>IFERROR(IFERROR(INDEX(Кат!$A:$A,MATCH($C720,Кат!$I:$I,0)),INDEX(Торг!$A:$A,MATCH($C720,Торг!$I:$I,0))),"")</f>
        <v/>
      </c>
      <c r="M720" s="132" t="str">
        <f>IFERROR(IFERROR(INDEX(Кат!$B:$B,MATCH($C720,Кат!$I:$I,0)),INDEX(Торг!$B:$B,MATCH($C720,Торг!$I:$I,0))),"")</f>
        <v/>
      </c>
      <c r="N720" s="132" t="str">
        <f t="shared" si="11"/>
        <v xml:space="preserve"> </v>
      </c>
      <c r="O720" s="132" t="str">
        <f>IFERROR(IFERROR(INDEX(Кат!$B:$B,MATCH($N720,Кат!$I:$I,0)),INDEX(Торг!$B:$B,MATCH($N720,Торг!$I:$I,0))),"")</f>
        <v/>
      </c>
    </row>
    <row r="721" spans="1:15" outlineLevel="2">
      <c r="A721" t="s">
        <v>15167</v>
      </c>
      <c r="C721" s="191" t="s">
        <v>241</v>
      </c>
      <c r="E721" t="s">
        <v>569</v>
      </c>
      <c r="F721" t="s">
        <v>561</v>
      </c>
      <c r="G721" t="s">
        <v>375</v>
      </c>
      <c r="H721">
        <v>1600</v>
      </c>
      <c r="J721" t="s">
        <v>22634</v>
      </c>
      <c r="K721" s="132" t="str">
        <f>IFERROR(IFERROR(INDEX(Кат!$O:$O,MATCH($C721,Кат!$I:$I,0)),INDEX(Торг!$L:$L,MATCH($C721,Торг!$I:$I,0))),"")</f>
        <v>шпак</v>
      </c>
      <c r="L721" s="132">
        <f>IFERROR(IFERROR(INDEX(Кат!$A:$A,MATCH($C721,Кат!$I:$I,0)),INDEX(Торг!$A:$A,MATCH($C721,Торг!$I:$I,0))),"")</f>
        <v>213830</v>
      </c>
      <c r="M721" s="132">
        <f>IFERROR(IFERROR(INDEX(Кат!$B:$B,MATCH($C721,Кат!$I:$I,0)),INDEX(Торг!$B:$B,MATCH($C721,Торг!$I:$I,0))),"")</f>
        <v>14204</v>
      </c>
      <c r="N721" s="132" t="str">
        <f t="shared" si="11"/>
        <v>BRISK DR15YIR-1</v>
      </c>
      <c r="O721" s="132" t="str">
        <f>IFERROR(IFERROR(INDEX(Кат!$B:$B,MATCH($N721,Кат!$I:$I,0)),INDEX(Торг!$B:$B,MATCH($N721,Торг!$I:$I,0))),"")</f>
        <v/>
      </c>
    </row>
    <row r="722" spans="1:15" outlineLevel="2">
      <c r="A722" t="s">
        <v>15168</v>
      </c>
      <c r="C722" s="191" t="s">
        <v>4929</v>
      </c>
      <c r="E722" t="s">
        <v>4930</v>
      </c>
      <c r="F722" t="s">
        <v>561</v>
      </c>
      <c r="G722" t="s">
        <v>375</v>
      </c>
      <c r="H722">
        <v>1850</v>
      </c>
      <c r="J722" t="s">
        <v>22634</v>
      </c>
      <c r="K722" s="132" t="str">
        <f>IFERROR(IFERROR(INDEX(Кат!$O:$O,MATCH($C722,Кат!$I:$I,0)),INDEX(Торг!$L:$L,MATCH($C722,Торг!$I:$I,0))),"")</f>
        <v>шпак</v>
      </c>
      <c r="L722" s="132">
        <f>IFERROR(IFERROR(INDEX(Кат!$A:$A,MATCH($C722,Кат!$I:$I,0)),INDEX(Торг!$A:$A,MATCH($C722,Торг!$I:$I,0))),"")</f>
        <v>213831</v>
      </c>
      <c r="M722" s="132">
        <f>IFERROR(IFERROR(INDEX(Кат!$B:$B,MATCH($C722,Кат!$I:$I,0)),INDEX(Торг!$B:$B,MATCH($C722,Торг!$I:$I,0))),"")</f>
        <v>34976</v>
      </c>
      <c r="N722" s="132" t="str">
        <f t="shared" si="11"/>
        <v>BRISK DR15YIR</v>
      </c>
      <c r="O722" s="132" t="str">
        <f>IFERROR(IFERROR(INDEX(Кат!$B:$B,MATCH($N722,Кат!$I:$I,0)),INDEX(Торг!$B:$B,MATCH($N722,Торг!$I:$I,0))),"")</f>
        <v/>
      </c>
    </row>
    <row r="723" spans="1:15" outlineLevel="2">
      <c r="A723" t="s">
        <v>15169</v>
      </c>
      <c r="C723" s="191" t="s">
        <v>4931</v>
      </c>
      <c r="E723" t="s">
        <v>4932</v>
      </c>
      <c r="F723" t="s">
        <v>561</v>
      </c>
      <c r="G723" t="s">
        <v>375</v>
      </c>
      <c r="H723">
        <v>1150</v>
      </c>
      <c r="J723" t="s">
        <v>22634</v>
      </c>
      <c r="K723" s="132" t="str">
        <f>IFERROR(IFERROR(INDEX(Кат!$O:$O,MATCH($C723,Кат!$I:$I,0)),INDEX(Торг!$L:$L,MATCH($C723,Торг!$I:$I,0))),"")</f>
        <v/>
      </c>
      <c r="L723" s="132" t="str">
        <f>IFERROR(IFERROR(INDEX(Кат!$A:$A,MATCH($C723,Кат!$I:$I,0)),INDEX(Торг!$A:$A,MATCH($C723,Торг!$I:$I,0))),"")</f>
        <v/>
      </c>
      <c r="M723" s="132" t="str">
        <f>IFERROR(IFERROR(INDEX(Кат!$B:$B,MATCH($C723,Кат!$I:$I,0)),INDEX(Торг!$B:$B,MATCH($C723,Торг!$I:$I,0))),"")</f>
        <v/>
      </c>
      <c r="N723" s="132" t="str">
        <f t="shared" si="11"/>
        <v>BRISK MR14YIR-1</v>
      </c>
      <c r="O723" s="132" t="str">
        <f>IFERROR(IFERROR(INDEX(Кат!$B:$B,MATCH($N723,Кат!$I:$I,0)),INDEX(Торг!$B:$B,MATCH($N723,Торг!$I:$I,0))),"")</f>
        <v/>
      </c>
    </row>
    <row r="724" spans="1:15" outlineLevel="2">
      <c r="A724" t="s">
        <v>15170</v>
      </c>
      <c r="C724" s="191" t="s">
        <v>4933</v>
      </c>
      <c r="E724" t="s">
        <v>4934</v>
      </c>
      <c r="F724" t="s">
        <v>561</v>
      </c>
      <c r="G724" t="s">
        <v>375</v>
      </c>
      <c r="H724">
        <v>1700</v>
      </c>
      <c r="J724" t="s">
        <v>22634</v>
      </c>
      <c r="K724" s="132" t="str">
        <f>IFERROR(IFERROR(INDEX(Кат!$O:$O,MATCH($C724,Кат!$I:$I,0)),INDEX(Торг!$L:$L,MATCH($C724,Торг!$I:$I,0))),"")</f>
        <v/>
      </c>
      <c r="L724" s="132" t="str">
        <f>IFERROR(IFERROR(INDEX(Кат!$A:$A,MATCH($C724,Кат!$I:$I,0)),INDEX(Торг!$A:$A,MATCH($C724,Торг!$I:$I,0))),"")</f>
        <v/>
      </c>
      <c r="M724" s="132" t="str">
        <f>IFERROR(IFERROR(INDEX(Кат!$B:$B,MATCH($C724,Кат!$I:$I,0)),INDEX(Торг!$B:$B,MATCH($C724,Торг!$I:$I,0))),"")</f>
        <v/>
      </c>
      <c r="N724" s="132" t="str">
        <f t="shared" si="11"/>
        <v>BRISK DOR15YIR-1</v>
      </c>
      <c r="O724" s="132" t="str">
        <f>IFERROR(IFERROR(INDEX(Кат!$B:$B,MATCH($N724,Кат!$I:$I,0)),INDEX(Торг!$B:$B,MATCH($N724,Торг!$I:$I,0))),"")</f>
        <v/>
      </c>
    </row>
    <row r="725" spans="1:15" outlineLevel="2">
      <c r="A725" t="s">
        <v>32213</v>
      </c>
      <c r="C725" s="191" t="s">
        <v>32214</v>
      </c>
      <c r="E725" t="s">
        <v>32215</v>
      </c>
      <c r="F725" t="s">
        <v>561</v>
      </c>
      <c r="G725" t="s">
        <v>399</v>
      </c>
      <c r="H725">
        <v>410</v>
      </c>
      <c r="J725" t="s">
        <v>22634</v>
      </c>
      <c r="K725" s="132" t="str">
        <f>IFERROR(IFERROR(INDEX(Кат!$O:$O,MATCH($C725,Кат!$I:$I,0)),INDEX(Торг!$L:$L,MATCH($C725,Торг!$I:$I,0))),"")</f>
        <v/>
      </c>
      <c r="L725" s="132" t="str">
        <f>IFERROR(IFERROR(INDEX(Кат!$A:$A,MATCH($C725,Кат!$I:$I,0)),INDEX(Торг!$A:$A,MATCH($C725,Торг!$I:$I,0))),"")</f>
        <v/>
      </c>
      <c r="M725" s="132" t="str">
        <f>IFERROR(IFERROR(INDEX(Кат!$B:$B,MATCH($C725,Кат!$I:$I,0)),INDEX(Торг!$B:$B,MATCH($C725,Торг!$I:$I,0))),"")</f>
        <v/>
      </c>
      <c r="N725" s="132" t="str">
        <f t="shared" si="11"/>
        <v>BRISK ER15YIR-1</v>
      </c>
      <c r="O725" s="132" t="str">
        <f>IFERROR(IFERROR(INDEX(Кат!$B:$B,MATCH($N725,Кат!$I:$I,0)),INDEX(Торг!$B:$B,MATCH($N725,Торг!$I:$I,0))),"")</f>
        <v/>
      </c>
    </row>
    <row r="726" spans="1:15" outlineLevel="2">
      <c r="A726" t="s">
        <v>23580</v>
      </c>
      <c r="C726" s="191"/>
      <c r="E726" t="s">
        <v>23581</v>
      </c>
      <c r="J726" t="s">
        <v>22634</v>
      </c>
      <c r="K726" s="132" t="str">
        <f>IFERROR(IFERROR(INDEX(Кат!$O:$O,MATCH($C726,Кат!$I:$I,0)),INDEX(Торг!$L:$L,MATCH($C726,Торг!$I:$I,0))),"")</f>
        <v/>
      </c>
      <c r="L726" s="132" t="str">
        <f>IFERROR(IFERROR(INDEX(Кат!$A:$A,MATCH($C726,Кат!$I:$I,0)),INDEX(Торг!$A:$A,MATCH($C726,Торг!$I:$I,0))),"")</f>
        <v/>
      </c>
      <c r="M726" s="132" t="str">
        <f>IFERROR(IFERROR(INDEX(Кат!$B:$B,MATCH($C726,Кат!$I:$I,0)),INDEX(Торг!$B:$B,MATCH($C726,Торг!$I:$I,0))),"")</f>
        <v/>
      </c>
      <c r="N726" s="132" t="str">
        <f t="shared" si="11"/>
        <v xml:space="preserve"> </v>
      </c>
      <c r="O726" s="132" t="str">
        <f>IFERROR(IFERROR(INDEX(Кат!$B:$B,MATCH($N726,Кат!$I:$I,0)),INDEX(Торг!$B:$B,MATCH($N726,Торг!$I:$I,0))),"")</f>
        <v/>
      </c>
    </row>
    <row r="727" spans="1:15" outlineLevel="2">
      <c r="A727" t="s">
        <v>15171</v>
      </c>
      <c r="C727" s="191" t="s">
        <v>570</v>
      </c>
      <c r="E727" t="s">
        <v>571</v>
      </c>
      <c r="F727" t="s">
        <v>561</v>
      </c>
      <c r="G727" t="s">
        <v>375</v>
      </c>
      <c r="H727">
        <v>1100</v>
      </c>
      <c r="J727" t="s">
        <v>22634</v>
      </c>
      <c r="K727" s="132" t="str">
        <f>IFERROR(IFERROR(INDEX(Кат!$O:$O,MATCH($C727,Кат!$I:$I,0)),INDEX(Торг!$L:$L,MATCH($C727,Торг!$I:$I,0))),"")</f>
        <v/>
      </c>
      <c r="L727" s="132" t="str">
        <f>IFERROR(IFERROR(INDEX(Кат!$A:$A,MATCH($C727,Кат!$I:$I,0)),INDEX(Торг!$A:$A,MATCH($C727,Торг!$I:$I,0))),"")</f>
        <v/>
      </c>
      <c r="M727" s="132" t="str">
        <f>IFERROR(IFERROR(INDEX(Кат!$B:$B,MATCH($C727,Кат!$I:$I,0)),INDEX(Торг!$B:$B,MATCH($C727,Торг!$I:$I,0))),"")</f>
        <v/>
      </c>
      <c r="N727" s="132" t="str">
        <f t="shared" si="11"/>
        <v>BRISK LR15YP-1</v>
      </c>
      <c r="O727" s="132" t="str">
        <f>IFERROR(IFERROR(INDEX(Кат!$B:$B,MATCH($N727,Кат!$I:$I,0)),INDEX(Торг!$B:$B,MATCH($N727,Торг!$I:$I,0))),"")</f>
        <v/>
      </c>
    </row>
    <row r="728" spans="1:15" outlineLevel="2">
      <c r="A728" t="s">
        <v>23582</v>
      </c>
      <c r="C728" s="191"/>
      <c r="E728" t="s">
        <v>23583</v>
      </c>
      <c r="J728" t="s">
        <v>22634</v>
      </c>
      <c r="K728" s="132" t="str">
        <f>IFERROR(IFERROR(INDEX(Кат!$O:$O,MATCH($C728,Кат!$I:$I,0)),INDEX(Торг!$L:$L,MATCH($C728,Торг!$I:$I,0))),"")</f>
        <v/>
      </c>
      <c r="L728" s="132" t="str">
        <f>IFERROR(IFERROR(INDEX(Кат!$A:$A,MATCH($C728,Кат!$I:$I,0)),INDEX(Торг!$A:$A,MATCH($C728,Торг!$I:$I,0))),"")</f>
        <v/>
      </c>
      <c r="M728" s="132" t="str">
        <f>IFERROR(IFERROR(INDEX(Кат!$B:$B,MATCH($C728,Кат!$I:$I,0)),INDEX(Торг!$B:$B,MATCH($C728,Торг!$I:$I,0))),"")</f>
        <v/>
      </c>
      <c r="N728" s="132" t="str">
        <f t="shared" si="11"/>
        <v xml:space="preserve"> </v>
      </c>
      <c r="O728" s="132" t="str">
        <f>IFERROR(IFERROR(INDEX(Кат!$B:$B,MATCH($N728,Кат!$I:$I,0)),INDEX(Торг!$B:$B,MATCH($N728,Торг!$I:$I,0))),"")</f>
        <v/>
      </c>
    </row>
    <row r="729" spans="1:15" outlineLevel="2">
      <c r="A729" t="s">
        <v>15172</v>
      </c>
      <c r="C729" s="191" t="s">
        <v>572</v>
      </c>
      <c r="E729" t="s">
        <v>573</v>
      </c>
      <c r="F729" t="s">
        <v>561</v>
      </c>
      <c r="G729" t="s">
        <v>375</v>
      </c>
      <c r="H729">
        <v>770</v>
      </c>
      <c r="J729" t="s">
        <v>22634</v>
      </c>
      <c r="K729" s="132" t="str">
        <f>IFERROR(IFERROR(INDEX(Кат!$O:$O,MATCH($C729,Кат!$I:$I,0)),INDEX(Торг!$L:$L,MATCH($C729,Торг!$I:$I,0))),"")</f>
        <v/>
      </c>
      <c r="L729" s="132" t="str">
        <f>IFERROR(IFERROR(INDEX(Кат!$A:$A,MATCH($C729,Кат!$I:$I,0)),INDEX(Торг!$A:$A,MATCH($C729,Торг!$I:$I,0))),"")</f>
        <v/>
      </c>
      <c r="M729" s="132" t="str">
        <f>IFERROR(IFERROR(INDEX(Кат!$B:$B,MATCH($C729,Кат!$I:$I,0)),INDEX(Торг!$B:$B,MATCH($C729,Торг!$I:$I,0))),"")</f>
        <v/>
      </c>
      <c r="N729" s="132" t="str">
        <f t="shared" si="11"/>
        <v>BRISK LR15YS</v>
      </c>
      <c r="O729" s="132" t="str">
        <f>IFERROR(IFERROR(INDEX(Кат!$B:$B,MATCH($N729,Кат!$I:$I,0)),INDEX(Торг!$B:$B,MATCH($N729,Торг!$I:$I,0))),"")</f>
        <v/>
      </c>
    </row>
    <row r="730" spans="1:15" outlineLevel="2">
      <c r="A730" t="s">
        <v>15173</v>
      </c>
      <c r="C730" s="191" t="s">
        <v>157</v>
      </c>
      <c r="E730" t="s">
        <v>573</v>
      </c>
      <c r="F730" t="s">
        <v>561</v>
      </c>
      <c r="G730" t="s">
        <v>375</v>
      </c>
      <c r="H730">
        <v>770</v>
      </c>
      <c r="J730" t="s">
        <v>22634</v>
      </c>
      <c r="K730" s="132" t="str">
        <f>IFERROR(IFERROR(INDEX(Кат!$O:$O,MATCH($C730,Кат!$I:$I,0)),INDEX(Торг!$L:$L,MATCH($C730,Торг!$I:$I,0))),"")</f>
        <v>шпак</v>
      </c>
      <c r="L730" s="132">
        <f>IFERROR(IFERROR(INDEX(Кат!$A:$A,MATCH($C730,Кат!$I:$I,0)),INDEX(Торг!$A:$A,MATCH($C730,Торг!$I:$I,0))),"")</f>
        <v>213784</v>
      </c>
      <c r="M730" s="132">
        <f>IFERROR(IFERROR(INDEX(Кат!$B:$B,MATCH($C730,Кат!$I:$I,0)),INDEX(Торг!$B:$B,MATCH($C730,Торг!$I:$I,0))),"")</f>
        <v>4055</v>
      </c>
      <c r="N730" s="132" t="str">
        <f t="shared" si="11"/>
        <v>BRISK LR15YS-9</v>
      </c>
      <c r="O730" s="132" t="str">
        <f>IFERROR(IFERROR(INDEX(Кат!$B:$B,MATCH($N730,Кат!$I:$I,0)),INDEX(Торг!$B:$B,MATCH($N730,Торг!$I:$I,0))),"")</f>
        <v/>
      </c>
    </row>
    <row r="731" spans="1:15" outlineLevel="2">
      <c r="A731" t="s">
        <v>15174</v>
      </c>
      <c r="C731" s="191" t="s">
        <v>145</v>
      </c>
      <c r="E731" t="s">
        <v>574</v>
      </c>
      <c r="F731" t="s">
        <v>561</v>
      </c>
      <c r="G731" t="s">
        <v>375</v>
      </c>
      <c r="H731">
        <v>770</v>
      </c>
      <c r="J731" t="s">
        <v>22634</v>
      </c>
      <c r="K731" s="132" t="str">
        <f>IFERROR(IFERROR(INDEX(Кат!$O:$O,MATCH($C731,Кат!$I:$I,0)),INDEX(Торг!$L:$L,MATCH($C731,Торг!$I:$I,0))),"")</f>
        <v>шпак</v>
      </c>
      <c r="L731" s="132">
        <f>IFERROR(IFERROR(INDEX(Кат!$A:$A,MATCH($C731,Кат!$I:$I,0)),INDEX(Торг!$A:$A,MATCH($C731,Торг!$I:$I,0))),"")</f>
        <v>213777</v>
      </c>
      <c r="M731" s="132">
        <f>IFERROR(IFERROR(INDEX(Кат!$B:$B,MATCH($C731,Кат!$I:$I,0)),INDEX(Торг!$B:$B,MATCH($C731,Торг!$I:$I,0))),"")</f>
        <v>4032</v>
      </c>
      <c r="N731" s="132" t="str">
        <f t="shared" si="11"/>
        <v>BRISK DR15YS-9</v>
      </c>
      <c r="O731" s="132" t="str">
        <f>IFERROR(IFERROR(INDEX(Кат!$B:$B,MATCH($N731,Кат!$I:$I,0)),INDEX(Торг!$B:$B,MATCH($N731,Торг!$I:$I,0))),"")</f>
        <v/>
      </c>
    </row>
    <row r="732" spans="1:15" outlineLevel="2">
      <c r="A732" t="s">
        <v>15175</v>
      </c>
      <c r="C732" s="191" t="s">
        <v>238</v>
      </c>
      <c r="E732" t="s">
        <v>574</v>
      </c>
      <c r="F732" t="s">
        <v>561</v>
      </c>
      <c r="G732" t="s">
        <v>375</v>
      </c>
      <c r="H732">
        <v>770</v>
      </c>
      <c r="J732" t="s">
        <v>22634</v>
      </c>
      <c r="K732" s="132" t="str">
        <f>IFERROR(IFERROR(INDEX(Кат!$O:$O,MATCH($C732,Кат!$I:$I,0)),INDEX(Торг!$L:$L,MATCH($C732,Торг!$I:$I,0))),"")</f>
        <v>шпак</v>
      </c>
      <c r="L732" s="132">
        <f>IFERROR(IFERROR(INDEX(Кат!$A:$A,MATCH($C732,Кат!$I:$I,0)),INDEX(Торг!$A:$A,MATCH($C732,Торг!$I:$I,0))),"")</f>
        <v>213788</v>
      </c>
      <c r="M732" s="132">
        <f>IFERROR(IFERROR(INDEX(Кат!$B:$B,MATCH($C732,Кат!$I:$I,0)),INDEX(Торг!$B:$B,MATCH($C732,Торг!$I:$I,0))),"")</f>
        <v>14199</v>
      </c>
      <c r="N732" s="132" t="str">
        <f t="shared" si="11"/>
        <v>BRISK DR15YS</v>
      </c>
      <c r="O732" s="132" t="str">
        <f>IFERROR(IFERROR(INDEX(Кат!$B:$B,MATCH($N732,Кат!$I:$I,0)),INDEX(Торг!$B:$B,MATCH($N732,Торг!$I:$I,0))),"")</f>
        <v/>
      </c>
    </row>
    <row r="733" spans="1:15" outlineLevel="2">
      <c r="A733" t="s">
        <v>15176</v>
      </c>
      <c r="C733" s="191" t="s">
        <v>4935</v>
      </c>
      <c r="E733" t="s">
        <v>4936</v>
      </c>
      <c r="F733" t="s">
        <v>561</v>
      </c>
      <c r="G733" t="s">
        <v>375</v>
      </c>
      <c r="H733">
        <v>880</v>
      </c>
      <c r="J733" t="s">
        <v>22634</v>
      </c>
      <c r="K733" s="132" t="str">
        <f>IFERROR(IFERROR(INDEX(Кат!$O:$O,MATCH($C733,Кат!$I:$I,0)),INDEX(Торг!$L:$L,MATCH($C733,Торг!$I:$I,0))),"")</f>
        <v/>
      </c>
      <c r="L733" s="132" t="str">
        <f>IFERROR(IFERROR(INDEX(Кат!$A:$A,MATCH($C733,Кат!$I:$I,0)),INDEX(Торг!$A:$A,MATCH($C733,Торг!$I:$I,0))),"")</f>
        <v/>
      </c>
      <c r="M733" s="132" t="str">
        <f>IFERROR(IFERROR(INDEX(Кат!$B:$B,MATCH($C733,Кат!$I:$I,0)),INDEX(Торг!$B:$B,MATCH($C733,Торг!$I:$I,0))),"")</f>
        <v/>
      </c>
      <c r="N733" s="132" t="str">
        <f t="shared" si="11"/>
        <v>BRISK NR15S</v>
      </c>
      <c r="O733" s="132" t="str">
        <f>IFERROR(IFERROR(INDEX(Кат!$B:$B,MATCH($N733,Кат!$I:$I,0)),INDEX(Торг!$B:$B,MATCH($N733,Торг!$I:$I,0))),"")</f>
        <v/>
      </c>
    </row>
    <row r="734" spans="1:15" outlineLevel="2">
      <c r="A734" t="s">
        <v>15177</v>
      </c>
      <c r="C734" s="191" t="s">
        <v>4937</v>
      </c>
      <c r="E734" t="s">
        <v>4938</v>
      </c>
      <c r="F734" t="s">
        <v>561</v>
      </c>
      <c r="G734" t="s">
        <v>375</v>
      </c>
      <c r="H734">
        <v>770</v>
      </c>
      <c r="J734" t="s">
        <v>22634</v>
      </c>
      <c r="K734" s="132" t="str">
        <f>IFERROR(IFERROR(INDEX(Кат!$O:$O,MATCH($C734,Кат!$I:$I,0)),INDEX(Торг!$L:$L,MATCH($C734,Торг!$I:$I,0))),"")</f>
        <v/>
      </c>
      <c r="L734" s="132" t="str">
        <f>IFERROR(IFERROR(INDEX(Кат!$A:$A,MATCH($C734,Кат!$I:$I,0)),INDEX(Торг!$A:$A,MATCH($C734,Торг!$I:$I,0))),"")</f>
        <v/>
      </c>
      <c r="M734" s="132" t="str">
        <f>IFERROR(IFERROR(INDEX(Кат!$B:$B,MATCH($C734,Кат!$I:$I,0)),INDEX(Торг!$B:$B,MATCH($C734,Торг!$I:$I,0))),"")</f>
        <v/>
      </c>
      <c r="N734" s="132" t="str">
        <f t="shared" si="11"/>
        <v>BRISK DR17YS</v>
      </c>
      <c r="O734" s="132" t="str">
        <f>IFERROR(IFERROR(INDEX(Кат!$B:$B,MATCH($N734,Кат!$I:$I,0)),INDEX(Торг!$B:$B,MATCH($N734,Торг!$I:$I,0))),"")</f>
        <v/>
      </c>
    </row>
    <row r="735" spans="1:15" outlineLevel="2">
      <c r="A735" t="s">
        <v>15178</v>
      </c>
      <c r="C735" s="191" t="s">
        <v>575</v>
      </c>
      <c r="E735" t="s">
        <v>13980</v>
      </c>
      <c r="F735" t="s">
        <v>561</v>
      </c>
      <c r="G735" t="s">
        <v>375</v>
      </c>
      <c r="H735">
        <v>830</v>
      </c>
      <c r="J735" t="s">
        <v>22634</v>
      </c>
      <c r="K735" s="132" t="str">
        <f>IFERROR(IFERROR(INDEX(Кат!$O:$O,MATCH($C735,Кат!$I:$I,0)),INDEX(Торг!$L:$L,MATCH($C735,Торг!$I:$I,0))),"")</f>
        <v/>
      </c>
      <c r="L735" s="132" t="str">
        <f>IFERROR(IFERROR(INDEX(Кат!$A:$A,MATCH($C735,Кат!$I:$I,0)),INDEX(Торг!$A:$A,MATCH($C735,Торг!$I:$I,0))),"")</f>
        <v/>
      </c>
      <c r="M735" s="132" t="str">
        <f>IFERROR(IFERROR(INDEX(Кат!$B:$B,MATCH($C735,Кат!$I:$I,0)),INDEX(Торг!$B:$B,MATCH($C735,Торг!$I:$I,0))),"")</f>
        <v/>
      </c>
      <c r="N735" s="132" t="str">
        <f t="shared" si="11"/>
        <v>BRISK LR17YS</v>
      </c>
      <c r="O735" s="132" t="str">
        <f>IFERROR(IFERROR(INDEX(Кат!$B:$B,MATCH($N735,Кат!$I:$I,0)),INDEX(Торг!$B:$B,MATCH($N735,Торг!$I:$I,0))),"")</f>
        <v/>
      </c>
    </row>
    <row r="736" spans="1:15" outlineLevel="2">
      <c r="A736" t="s">
        <v>23584</v>
      </c>
      <c r="C736" s="191"/>
      <c r="E736" t="s">
        <v>23585</v>
      </c>
      <c r="J736" t="s">
        <v>22634</v>
      </c>
      <c r="K736" s="132" t="str">
        <f>IFERROR(IFERROR(INDEX(Кат!$O:$O,MATCH($C736,Кат!$I:$I,0)),INDEX(Торг!$L:$L,MATCH($C736,Торг!$I:$I,0))),"")</f>
        <v/>
      </c>
      <c r="L736" s="132" t="str">
        <f>IFERROR(IFERROR(INDEX(Кат!$A:$A,MATCH($C736,Кат!$I:$I,0)),INDEX(Торг!$A:$A,MATCH($C736,Торг!$I:$I,0))),"")</f>
        <v/>
      </c>
      <c r="M736" s="132" t="str">
        <f>IFERROR(IFERROR(INDEX(Кат!$B:$B,MATCH($C736,Кат!$I:$I,0)),INDEX(Торг!$B:$B,MATCH($C736,Торг!$I:$I,0))),"")</f>
        <v/>
      </c>
      <c r="N736" s="132" t="str">
        <f t="shared" si="11"/>
        <v xml:space="preserve"> </v>
      </c>
      <c r="O736" s="132" t="str">
        <f>IFERROR(IFERROR(INDEX(Кат!$B:$B,MATCH($N736,Кат!$I:$I,0)),INDEX(Торг!$B:$B,MATCH($N736,Торг!$I:$I,0))),"")</f>
        <v/>
      </c>
    </row>
    <row r="737" spans="1:15" outlineLevel="2">
      <c r="A737" t="s">
        <v>15179</v>
      </c>
      <c r="C737" s="191" t="s">
        <v>4939</v>
      </c>
      <c r="E737" t="s">
        <v>4940</v>
      </c>
      <c r="F737" t="s">
        <v>561</v>
      </c>
      <c r="G737" t="s">
        <v>375</v>
      </c>
      <c r="H737">
        <v>630</v>
      </c>
      <c r="J737" t="s">
        <v>22634</v>
      </c>
      <c r="K737" s="132" t="str">
        <f>IFERROR(IFERROR(INDEX(Кат!$O:$O,MATCH($C737,Кат!$I:$I,0)),INDEX(Торг!$L:$L,MATCH($C737,Торг!$I:$I,0))),"")</f>
        <v>шпак</v>
      </c>
      <c r="L737" s="132">
        <f>IFERROR(IFERROR(INDEX(Кат!$A:$A,MATCH($C737,Кат!$I:$I,0)),INDEX(Торг!$A:$A,MATCH($C737,Торг!$I:$I,0))),"")</f>
        <v>213782</v>
      </c>
      <c r="M737" s="132">
        <f>IFERROR(IFERROR(INDEX(Кат!$B:$B,MATCH($C737,Кат!$I:$I,0)),INDEX(Торг!$B:$B,MATCH($C737,Торг!$I:$I,0))),"")</f>
        <v>4053</v>
      </c>
      <c r="N737" s="132" t="str">
        <f t="shared" si="11"/>
        <v>BRISK LOR15YC</v>
      </c>
      <c r="O737" s="132" t="str">
        <f>IFERROR(IFERROR(INDEX(Кат!$B:$B,MATCH($N737,Кат!$I:$I,0)),INDEX(Торг!$B:$B,MATCH($N737,Торг!$I:$I,0))),"")</f>
        <v/>
      </c>
    </row>
    <row r="738" spans="1:15" outlineLevel="2">
      <c r="A738" t="s">
        <v>15180</v>
      </c>
      <c r="C738" s="191" t="s">
        <v>159</v>
      </c>
      <c r="E738" t="s">
        <v>576</v>
      </c>
      <c r="F738" t="s">
        <v>561</v>
      </c>
      <c r="G738" t="s">
        <v>375</v>
      </c>
      <c r="H738">
        <v>540</v>
      </c>
      <c r="J738" t="s">
        <v>22634</v>
      </c>
      <c r="K738" s="132" t="str">
        <f>IFERROR(IFERROR(INDEX(Кат!$O:$O,MATCH($C738,Кат!$I:$I,0)),INDEX(Торг!$L:$L,MATCH($C738,Торг!$I:$I,0))),"")</f>
        <v>шпак</v>
      </c>
      <c r="L738" s="132">
        <f>IFERROR(IFERROR(INDEX(Кат!$A:$A,MATCH($C738,Кат!$I:$I,0)),INDEX(Торг!$A:$A,MATCH($C738,Торг!$I:$I,0))),"")</f>
        <v>213778</v>
      </c>
      <c r="M738" s="132">
        <f>IFERROR(IFERROR(INDEX(Кат!$B:$B,MATCH($C738,Кат!$I:$I,0)),INDEX(Торг!$B:$B,MATCH($C738,Торг!$I:$I,0))),"")</f>
        <v>4057</v>
      </c>
      <c r="N738" s="132" t="str">
        <f t="shared" si="11"/>
        <v>BRISK LOR15YC-1</v>
      </c>
      <c r="O738" s="132" t="str">
        <f>IFERROR(IFERROR(INDEX(Кат!$B:$B,MATCH($N738,Кат!$I:$I,0)),INDEX(Торг!$B:$B,MATCH($N738,Торг!$I:$I,0))),"")</f>
        <v/>
      </c>
    </row>
    <row r="739" spans="1:15" outlineLevel="2">
      <c r="A739" t="s">
        <v>15181</v>
      </c>
      <c r="C739" s="191" t="s">
        <v>239</v>
      </c>
      <c r="E739" t="s">
        <v>577</v>
      </c>
      <c r="F739" t="s">
        <v>561</v>
      </c>
      <c r="G739" t="s">
        <v>375</v>
      </c>
      <c r="H739">
        <v>570</v>
      </c>
      <c r="J739" t="s">
        <v>22634</v>
      </c>
      <c r="K739" s="132" t="str">
        <f>IFERROR(IFERROR(INDEX(Кат!$O:$O,MATCH($C739,Кат!$I:$I,0)),INDEX(Торг!$L:$L,MATCH($C739,Торг!$I:$I,0))),"")</f>
        <v>шпак</v>
      </c>
      <c r="L739" s="132">
        <f>IFERROR(IFERROR(INDEX(Кат!$A:$A,MATCH($C739,Кат!$I:$I,0)),INDEX(Торг!$A:$A,MATCH($C739,Торг!$I:$I,0))),"")</f>
        <v>213779</v>
      </c>
      <c r="M739" s="132">
        <f>IFERROR(IFERROR(INDEX(Кат!$B:$B,MATCH($C739,Кат!$I:$I,0)),INDEX(Торг!$B:$B,MATCH($C739,Торг!$I:$I,0))),"")</f>
        <v>14200</v>
      </c>
      <c r="N739" s="132" t="str">
        <f t="shared" si="11"/>
        <v>BRISK DOR15YC-1</v>
      </c>
      <c r="O739" s="132" t="str">
        <f>IFERROR(IFERROR(INDEX(Кат!$B:$B,MATCH($N739,Кат!$I:$I,0)),INDEX(Торг!$B:$B,MATCH($N739,Торг!$I:$I,0))),"")</f>
        <v/>
      </c>
    </row>
    <row r="740" spans="1:15" outlineLevel="2">
      <c r="A740" t="s">
        <v>23586</v>
      </c>
      <c r="C740" s="191"/>
      <c r="E740" t="s">
        <v>23587</v>
      </c>
      <c r="J740" t="s">
        <v>22634</v>
      </c>
      <c r="K740" s="132" t="str">
        <f>IFERROR(IFERROR(INDEX(Кат!$O:$O,MATCH($C740,Кат!$I:$I,0)),INDEX(Торг!$L:$L,MATCH($C740,Торг!$I:$I,0))),"")</f>
        <v/>
      </c>
      <c r="L740" s="132" t="str">
        <f>IFERROR(IFERROR(INDEX(Кат!$A:$A,MATCH($C740,Кат!$I:$I,0)),INDEX(Торг!$A:$A,MATCH($C740,Торг!$I:$I,0))),"")</f>
        <v/>
      </c>
      <c r="M740" s="132" t="str">
        <f>IFERROR(IFERROR(INDEX(Кат!$B:$B,MATCH($C740,Кат!$I:$I,0)),INDEX(Торг!$B:$B,MATCH($C740,Торг!$I:$I,0))),"")</f>
        <v/>
      </c>
      <c r="N740" s="132" t="str">
        <f t="shared" si="11"/>
        <v xml:space="preserve"> </v>
      </c>
      <c r="O740" s="132" t="str">
        <f>IFERROR(IFERROR(INDEX(Кат!$B:$B,MATCH($N740,Кат!$I:$I,0)),INDEX(Торг!$B:$B,MATCH($N740,Торг!$I:$I,0))),"")</f>
        <v/>
      </c>
    </row>
    <row r="741" spans="1:15" outlineLevel="1">
      <c r="A741" t="s">
        <v>15182</v>
      </c>
      <c r="C741" s="191" t="s">
        <v>578</v>
      </c>
      <c r="E741" t="s">
        <v>579</v>
      </c>
      <c r="F741" t="s">
        <v>561</v>
      </c>
      <c r="G741" t="s">
        <v>375</v>
      </c>
      <c r="H741">
        <v>490</v>
      </c>
      <c r="J741" t="s">
        <v>22634</v>
      </c>
      <c r="K741" s="132" t="str">
        <f>IFERROR(IFERROR(INDEX(Кат!$O:$O,MATCH($C741,Кат!$I:$I,0)),INDEX(Торг!$L:$L,MATCH($C741,Торг!$I:$I,0))),"")</f>
        <v/>
      </c>
      <c r="L741" s="132" t="str">
        <f>IFERROR(IFERROR(INDEX(Кат!$A:$A,MATCH($C741,Кат!$I:$I,0)),INDEX(Торг!$A:$A,MATCH($C741,Торг!$I:$I,0))),"")</f>
        <v/>
      </c>
      <c r="M741" s="132" t="str">
        <f>IFERROR(IFERROR(INDEX(Кат!$B:$B,MATCH($C741,Кат!$I:$I,0)),INDEX(Торг!$B:$B,MATCH($C741,Торг!$I:$I,0))),"")</f>
        <v/>
      </c>
      <c r="N741" s="132" t="str">
        <f t="shared" si="11"/>
        <v>BRISK LR15YC</v>
      </c>
      <c r="O741" s="132" t="str">
        <f>IFERROR(IFERROR(INDEX(Кат!$B:$B,MATCH($N741,Кат!$I:$I,0)),INDEX(Торг!$B:$B,MATCH($N741,Торг!$I:$I,0))),"")</f>
        <v/>
      </c>
    </row>
    <row r="742" spans="1:15" outlineLevel="2">
      <c r="A742" t="s">
        <v>15183</v>
      </c>
      <c r="C742" s="191" t="s">
        <v>158</v>
      </c>
      <c r="E742" t="s">
        <v>580</v>
      </c>
      <c r="F742" t="s">
        <v>561</v>
      </c>
      <c r="G742" t="s">
        <v>375</v>
      </c>
      <c r="H742">
        <v>470</v>
      </c>
      <c r="J742" t="s">
        <v>22634</v>
      </c>
      <c r="K742" s="132" t="str">
        <f>IFERROR(IFERROR(INDEX(Кат!$O:$O,MATCH($C742,Кат!$I:$I,0)),INDEX(Торг!$L:$L,MATCH($C742,Торг!$I:$I,0))),"")</f>
        <v>шпак</v>
      </c>
      <c r="L742" s="132">
        <f>IFERROR(IFERROR(INDEX(Кат!$A:$A,MATCH($C742,Кат!$I:$I,0)),INDEX(Торг!$A:$A,MATCH($C742,Торг!$I:$I,0))),"")</f>
        <v>213785</v>
      </c>
      <c r="M742" s="132">
        <f>IFERROR(IFERROR(INDEX(Кат!$B:$B,MATCH($C742,Кат!$I:$I,0)),INDEX(Торг!$B:$B,MATCH($C742,Торг!$I:$I,0))),"")</f>
        <v>4056</v>
      </c>
      <c r="N742" s="132" t="str">
        <f t="shared" si="11"/>
        <v>BRISK LR15YC-1</v>
      </c>
      <c r="O742" s="132" t="str">
        <f>IFERROR(IFERROR(INDEX(Кат!$B:$B,MATCH($N742,Кат!$I:$I,0)),INDEX(Торг!$B:$B,MATCH($N742,Торг!$I:$I,0))),"")</f>
        <v/>
      </c>
    </row>
    <row r="743" spans="1:15" outlineLevel="2">
      <c r="A743" t="s">
        <v>25585</v>
      </c>
      <c r="C743" s="191" t="s">
        <v>25586</v>
      </c>
      <c r="E743" t="s">
        <v>25587</v>
      </c>
      <c r="F743" t="s">
        <v>561</v>
      </c>
      <c r="G743" t="s">
        <v>399</v>
      </c>
      <c r="H743">
        <v>90</v>
      </c>
      <c r="J743" t="s">
        <v>22634</v>
      </c>
      <c r="K743" s="132" t="str">
        <f>IFERROR(IFERROR(INDEX(Кат!$O:$O,MATCH($C743,Кат!$I:$I,0)),INDEX(Торг!$L:$L,MATCH($C743,Торг!$I:$I,0))),"")</f>
        <v/>
      </c>
      <c r="L743" s="132" t="str">
        <f>IFERROR(IFERROR(INDEX(Кат!$A:$A,MATCH($C743,Кат!$I:$I,0)),INDEX(Торг!$A:$A,MATCH($C743,Торг!$I:$I,0))),"")</f>
        <v/>
      </c>
      <c r="M743" s="132" t="str">
        <f>IFERROR(IFERROR(INDEX(Кат!$B:$B,MATCH($C743,Кат!$I:$I,0)),INDEX(Торг!$B:$B,MATCH($C743,Торг!$I:$I,0))),"")</f>
        <v/>
      </c>
      <c r="N743" s="132" t="str">
        <f t="shared" si="11"/>
        <v>BRISK DR15YC-1 (1317)</v>
      </c>
      <c r="O743" s="132" t="str">
        <f>IFERROR(IFERROR(INDEX(Кат!$B:$B,MATCH($N743,Кат!$I:$I,0)),INDEX(Торг!$B:$B,MATCH($N743,Торг!$I:$I,0))),"")</f>
        <v/>
      </c>
    </row>
    <row r="744" spans="1:15" outlineLevel="2">
      <c r="A744" t="s">
        <v>15184</v>
      </c>
      <c r="C744" s="191" t="s">
        <v>143</v>
      </c>
      <c r="E744" t="s">
        <v>25628</v>
      </c>
      <c r="F744" t="s">
        <v>561</v>
      </c>
      <c r="G744" t="s">
        <v>375</v>
      </c>
      <c r="H744">
        <v>400</v>
      </c>
      <c r="J744" t="s">
        <v>22634</v>
      </c>
      <c r="K744" s="132" t="str">
        <f>IFERROR(IFERROR(INDEX(Кат!$O:$O,MATCH($C744,Кат!$I:$I,0)),INDEX(Торг!$L:$L,MATCH($C744,Торг!$I:$I,0))),"")</f>
        <v>шпак</v>
      </c>
      <c r="L744" s="132">
        <f>IFERROR(IFERROR(INDEX(Кат!$A:$A,MATCH($C744,Кат!$I:$I,0)),INDEX(Торг!$A:$A,MATCH($C744,Торг!$I:$I,0))),"")</f>
        <v>213786</v>
      </c>
      <c r="M744" s="132">
        <f>IFERROR(IFERROR(INDEX(Кат!$B:$B,MATCH($C744,Кат!$I:$I,0)),INDEX(Торг!$B:$B,MATCH($C744,Торг!$I:$I,0))),"")</f>
        <v>4030</v>
      </c>
      <c r="N744" s="132" t="str">
        <f t="shared" si="11"/>
        <v>BRISK DR15YC-1</v>
      </c>
      <c r="O744" s="132" t="str">
        <f>IFERROR(IFERROR(INDEX(Кат!$B:$B,MATCH($N744,Кат!$I:$I,0)),INDEX(Торг!$B:$B,MATCH($N744,Торг!$I:$I,0))),"")</f>
        <v/>
      </c>
    </row>
    <row r="745" spans="1:15" outlineLevel="2">
      <c r="A745" t="s">
        <v>15189</v>
      </c>
      <c r="C745" s="191" t="s">
        <v>581</v>
      </c>
      <c r="E745" t="s">
        <v>25493</v>
      </c>
      <c r="F745" t="s">
        <v>561</v>
      </c>
      <c r="G745" t="s">
        <v>375</v>
      </c>
      <c r="H745">
        <v>750</v>
      </c>
      <c r="J745" t="s">
        <v>22634</v>
      </c>
      <c r="K745" s="132" t="str">
        <f>IFERROR(IFERROR(INDEX(Кат!$O:$O,MATCH($C745,Кат!$I:$I,0)),INDEX(Торг!$L:$L,MATCH($C745,Торг!$I:$I,0))),"")</f>
        <v>шпак</v>
      </c>
      <c r="L745" s="132">
        <f>IFERROR(IFERROR(INDEX(Кат!$A:$A,MATCH($C745,Кат!$I:$I,0)),INDEX(Торг!$A:$A,MATCH($C745,Торг!$I:$I,0))),"")</f>
        <v>359448</v>
      </c>
      <c r="M745" s="132">
        <f>IFERROR(IFERROR(INDEX(Кат!$B:$B,MATCH($C745,Кат!$I:$I,0)),INDEX(Торг!$B:$B,MATCH($C745,Торг!$I:$I,0))),"")</f>
        <v>359448</v>
      </c>
      <c r="N745" s="132" t="str">
        <f t="shared" si="11"/>
        <v>BRISK MR14LC-1</v>
      </c>
      <c r="O745" s="132" t="str">
        <f>IFERROR(IFERROR(INDEX(Кат!$B:$B,MATCH($N745,Кат!$I:$I,0)),INDEX(Торг!$B:$B,MATCH($N745,Торг!$I:$I,0))),"")</f>
        <v/>
      </c>
    </row>
    <row r="746" spans="1:15" outlineLevel="2">
      <c r="A746" t="s">
        <v>15185</v>
      </c>
      <c r="C746" s="191" t="s">
        <v>4941</v>
      </c>
      <c r="E746" t="s">
        <v>4942</v>
      </c>
      <c r="F746" t="s">
        <v>561</v>
      </c>
      <c r="G746" t="s">
        <v>375</v>
      </c>
      <c r="H746">
        <v>770</v>
      </c>
      <c r="J746" t="s">
        <v>22634</v>
      </c>
      <c r="K746" s="132" t="str">
        <f>IFERROR(IFERROR(INDEX(Кат!$O:$O,MATCH($C746,Кат!$I:$I,0)),INDEX(Торг!$L:$L,MATCH($C746,Торг!$I:$I,0))),"")</f>
        <v/>
      </c>
      <c r="L746" s="132" t="str">
        <f>IFERROR(IFERROR(INDEX(Кат!$A:$A,MATCH($C746,Кат!$I:$I,0)),INDEX(Торг!$A:$A,MATCH($C746,Торг!$I:$I,0))),"")</f>
        <v/>
      </c>
      <c r="M746" s="132" t="str">
        <f>IFERROR(IFERROR(INDEX(Кат!$B:$B,MATCH($C746,Кат!$I:$I,0)),INDEX(Торг!$B:$B,MATCH($C746,Торг!$I:$I,0))),"")</f>
        <v/>
      </c>
      <c r="N746" s="132" t="str">
        <f t="shared" si="11"/>
        <v>BRISK QR15LC-1</v>
      </c>
      <c r="O746" s="132" t="str">
        <f>IFERROR(IFERROR(INDEX(Кат!$B:$B,MATCH($N746,Кат!$I:$I,0)),INDEX(Торг!$B:$B,MATCH($N746,Торг!$I:$I,0))),"")</f>
        <v/>
      </c>
    </row>
    <row r="747" spans="1:15" outlineLevel="2">
      <c r="A747" t="s">
        <v>15186</v>
      </c>
      <c r="C747" s="191" t="s">
        <v>4943</v>
      </c>
      <c r="E747" t="s">
        <v>4944</v>
      </c>
      <c r="F747" t="s">
        <v>561</v>
      </c>
      <c r="G747" t="s">
        <v>375</v>
      </c>
      <c r="H747">
        <v>530</v>
      </c>
      <c r="J747" t="s">
        <v>22634</v>
      </c>
      <c r="K747" s="132" t="str">
        <f>IFERROR(IFERROR(INDEX(Кат!$O:$O,MATCH($C747,Кат!$I:$I,0)),INDEX(Торг!$L:$L,MATCH($C747,Торг!$I:$I,0))),"")</f>
        <v/>
      </c>
      <c r="L747" s="132" t="str">
        <f>IFERROR(IFERROR(INDEX(Кат!$A:$A,MATCH($C747,Кат!$I:$I,0)),INDEX(Торг!$A:$A,MATCH($C747,Торг!$I:$I,0))),"")</f>
        <v/>
      </c>
      <c r="M747" s="132" t="str">
        <f>IFERROR(IFERROR(INDEX(Кат!$B:$B,MATCH($C747,Кат!$I:$I,0)),INDEX(Торг!$B:$B,MATCH($C747,Торг!$I:$I,0))),"")</f>
        <v/>
      </c>
      <c r="N747" s="132" t="str">
        <f t="shared" si="11"/>
        <v>BRISK DR17YC</v>
      </c>
      <c r="O747" s="132" t="str">
        <f>IFERROR(IFERROR(INDEX(Кат!$B:$B,MATCH($N747,Кат!$I:$I,0)),INDEX(Торг!$B:$B,MATCH($N747,Торг!$I:$I,0))),"")</f>
        <v/>
      </c>
    </row>
    <row r="748" spans="1:15" outlineLevel="2">
      <c r="A748" t="s">
        <v>15187</v>
      </c>
      <c r="C748" s="191" t="s">
        <v>14643</v>
      </c>
      <c r="E748" t="s">
        <v>14644</v>
      </c>
      <c r="F748" t="s">
        <v>561</v>
      </c>
      <c r="G748" t="s">
        <v>399</v>
      </c>
      <c r="H748">
        <v>75</v>
      </c>
      <c r="J748" t="s">
        <v>22634</v>
      </c>
      <c r="K748" s="132" t="str">
        <f>IFERROR(IFERROR(INDEX(Кат!$O:$O,MATCH($C748,Кат!$I:$I,0)),INDEX(Торг!$L:$L,MATCH($C748,Торг!$I:$I,0))),"")</f>
        <v/>
      </c>
      <c r="L748" s="132" t="str">
        <f>IFERROR(IFERROR(INDEX(Кат!$A:$A,MATCH($C748,Кат!$I:$I,0)),INDEX(Торг!$A:$A,MATCH($C748,Торг!$I:$I,0))),"")</f>
        <v/>
      </c>
      <c r="M748" s="132" t="str">
        <f>IFERROR(IFERROR(INDEX(Кат!$B:$B,MATCH($C748,Кат!$I:$I,0)),INDEX(Торг!$B:$B,MATCH($C748,Торг!$I:$I,0))),"")</f>
        <v/>
      </c>
      <c r="N748" s="132" t="str">
        <f t="shared" si="11"/>
        <v>BRISK LR17YC-A</v>
      </c>
      <c r="O748" s="132" t="str">
        <f>IFERROR(IFERROR(INDEX(Кат!$B:$B,MATCH($N748,Кат!$I:$I,0)),INDEX(Торг!$B:$B,MATCH($N748,Торг!$I:$I,0))),"")</f>
        <v/>
      </c>
    </row>
    <row r="749" spans="1:15" outlineLevel="2">
      <c r="A749" t="s">
        <v>15188</v>
      </c>
      <c r="C749" s="191" t="s">
        <v>4945</v>
      </c>
      <c r="E749" t="s">
        <v>4946</v>
      </c>
      <c r="F749" t="s">
        <v>561</v>
      </c>
      <c r="G749" t="s">
        <v>375</v>
      </c>
      <c r="H749">
        <v>500</v>
      </c>
      <c r="J749" t="s">
        <v>22634</v>
      </c>
      <c r="K749" s="132" t="str">
        <f>IFERROR(IFERROR(INDEX(Кат!$O:$O,MATCH($C749,Кат!$I:$I,0)),INDEX(Торг!$L:$L,MATCH($C749,Торг!$I:$I,0))),"")</f>
        <v/>
      </c>
      <c r="L749" s="132" t="str">
        <f>IFERROR(IFERROR(INDEX(Кат!$A:$A,MATCH($C749,Кат!$I:$I,0)),INDEX(Торг!$A:$A,MATCH($C749,Торг!$I:$I,0))),"")</f>
        <v/>
      </c>
      <c r="M749" s="132" t="str">
        <f>IFERROR(IFERROR(INDEX(Кат!$B:$B,MATCH($C749,Кат!$I:$I,0)),INDEX(Торг!$B:$B,MATCH($C749,Торг!$I:$I,0))),"")</f>
        <v/>
      </c>
      <c r="N749" s="132" t="str">
        <f t="shared" si="11"/>
        <v>BRISK LR17YC</v>
      </c>
      <c r="O749" s="132" t="str">
        <f>IFERROR(IFERROR(INDEX(Кат!$B:$B,MATCH($N749,Кат!$I:$I,0)),INDEX(Торг!$B:$B,MATCH($N749,Торг!$I:$I,0))),"")</f>
        <v/>
      </c>
    </row>
    <row r="750" spans="1:15" outlineLevel="2">
      <c r="A750" t="s">
        <v>23588</v>
      </c>
      <c r="C750" s="191"/>
      <c r="E750" t="s">
        <v>23589</v>
      </c>
      <c r="J750" t="s">
        <v>22634</v>
      </c>
      <c r="K750" s="132" t="str">
        <f>IFERROR(IFERROR(INDEX(Кат!$O:$O,MATCH($C750,Кат!$I:$I,0)),INDEX(Торг!$L:$L,MATCH($C750,Торг!$I:$I,0))),"")</f>
        <v/>
      </c>
      <c r="L750" s="132" t="str">
        <f>IFERROR(IFERROR(INDEX(Кат!$A:$A,MATCH($C750,Кат!$I:$I,0)),INDEX(Торг!$A:$A,MATCH($C750,Торг!$I:$I,0))),"")</f>
        <v/>
      </c>
      <c r="M750" s="132" t="str">
        <f>IFERROR(IFERROR(INDEX(Кат!$B:$B,MATCH($C750,Кат!$I:$I,0)),INDEX(Торг!$B:$B,MATCH($C750,Торг!$I:$I,0))),"")</f>
        <v/>
      </c>
      <c r="N750" s="132" t="str">
        <f t="shared" si="11"/>
        <v xml:space="preserve"> </v>
      </c>
      <c r="O750" s="132" t="str">
        <f>IFERROR(IFERROR(INDEX(Кат!$B:$B,MATCH($N750,Кат!$I:$I,0)),INDEX(Торг!$B:$B,MATCH($N750,Торг!$I:$I,0))),"")</f>
        <v/>
      </c>
    </row>
    <row r="751" spans="1:15" outlineLevel="2">
      <c r="A751" t="s">
        <v>15190</v>
      </c>
      <c r="C751" s="191" t="s">
        <v>240</v>
      </c>
      <c r="E751" t="s">
        <v>4947</v>
      </c>
      <c r="F751" t="s">
        <v>561</v>
      </c>
      <c r="G751" t="s">
        <v>375</v>
      </c>
      <c r="H751">
        <v>500</v>
      </c>
      <c r="J751" t="s">
        <v>22634</v>
      </c>
      <c r="K751" s="132" t="str">
        <f>IFERROR(IFERROR(INDEX(Кат!$O:$O,MATCH($C751,Кат!$I:$I,0)),INDEX(Торг!$L:$L,MATCH($C751,Торг!$I:$I,0))),"")</f>
        <v>шпак</v>
      </c>
      <c r="L751" s="132">
        <f>IFERROR(IFERROR(INDEX(Кат!$A:$A,MATCH($C751,Кат!$I:$I,0)),INDEX(Торг!$A:$A,MATCH($C751,Торг!$I:$I,0))),"")</f>
        <v>213781</v>
      </c>
      <c r="M751" s="132">
        <f>IFERROR(IFERROR(INDEX(Кат!$B:$B,MATCH($C751,Кат!$I:$I,0)),INDEX(Торг!$B:$B,MATCH($C751,Торг!$I:$I,0))),"")</f>
        <v>14203</v>
      </c>
      <c r="N751" s="132" t="str">
        <f t="shared" si="11"/>
        <v>BRISK L15YC</v>
      </c>
      <c r="O751" s="132" t="str">
        <f>IFERROR(IFERROR(INDEX(Кат!$B:$B,MATCH($N751,Кат!$I:$I,0)),INDEX(Торг!$B:$B,MATCH($N751,Торг!$I:$I,0))),"")</f>
        <v/>
      </c>
    </row>
    <row r="752" spans="1:15" outlineLevel="2">
      <c r="A752" t="s">
        <v>15191</v>
      </c>
      <c r="C752" s="191" t="s">
        <v>4948</v>
      </c>
      <c r="E752" t="s">
        <v>567</v>
      </c>
      <c r="F752" t="s">
        <v>561</v>
      </c>
      <c r="G752" t="s">
        <v>375</v>
      </c>
      <c r="H752">
        <v>490</v>
      </c>
      <c r="J752" t="s">
        <v>22634</v>
      </c>
      <c r="K752" s="132" t="str">
        <f>IFERROR(IFERROR(INDEX(Кат!$O:$O,MATCH($C752,Кат!$I:$I,0)),INDEX(Торг!$L:$L,MATCH($C752,Торг!$I:$I,0))),"")</f>
        <v/>
      </c>
      <c r="L752" s="132" t="str">
        <f>IFERROR(IFERROR(INDEX(Кат!$A:$A,MATCH($C752,Кат!$I:$I,0)),INDEX(Торг!$A:$A,MATCH($C752,Торг!$I:$I,0))),"")</f>
        <v/>
      </c>
      <c r="M752" s="132" t="str">
        <f>IFERROR(IFERROR(INDEX(Кат!$B:$B,MATCH($C752,Кат!$I:$I,0)),INDEX(Торг!$B:$B,MATCH($C752,Торг!$I:$I,0))),"")</f>
        <v/>
      </c>
      <c r="N752" s="132" t="str">
        <f t="shared" si="11"/>
        <v>BRISK L17C</v>
      </c>
      <c r="O752" s="132" t="str">
        <f>IFERROR(IFERROR(INDEX(Кат!$B:$B,MATCH($N752,Кат!$I:$I,0)),INDEX(Торг!$B:$B,MATCH($N752,Торг!$I:$I,0))),"")</f>
        <v/>
      </c>
    </row>
    <row r="753" spans="1:15" outlineLevel="2">
      <c r="A753" t="s">
        <v>23590</v>
      </c>
      <c r="C753" s="191"/>
      <c r="E753" t="s">
        <v>22637</v>
      </c>
      <c r="J753" t="s">
        <v>22634</v>
      </c>
      <c r="K753" s="132" t="str">
        <f>IFERROR(IFERROR(INDEX(Кат!$O:$O,MATCH($C753,Кат!$I:$I,0)),INDEX(Торг!$L:$L,MATCH($C753,Торг!$I:$I,0))),"")</f>
        <v/>
      </c>
      <c r="L753" s="132" t="str">
        <f>IFERROR(IFERROR(INDEX(Кат!$A:$A,MATCH($C753,Кат!$I:$I,0)),INDEX(Торг!$A:$A,MATCH($C753,Торг!$I:$I,0))),"")</f>
        <v/>
      </c>
      <c r="M753" s="132" t="str">
        <f>IFERROR(IFERROR(INDEX(Кат!$B:$B,MATCH($C753,Кат!$I:$I,0)),INDEX(Торг!$B:$B,MATCH($C753,Торг!$I:$I,0))),"")</f>
        <v/>
      </c>
      <c r="N753" s="132" t="str">
        <f t="shared" si="11"/>
        <v xml:space="preserve"> </v>
      </c>
      <c r="O753" s="132" t="str">
        <f>IFERROR(IFERROR(INDEX(Кат!$B:$B,MATCH($N753,Кат!$I:$I,0)),INDEX(Торг!$B:$B,MATCH($N753,Торг!$I:$I,0))),"")</f>
        <v/>
      </c>
    </row>
    <row r="754" spans="1:15" outlineLevel="2">
      <c r="A754" t="s">
        <v>22638</v>
      </c>
      <c r="C754" s="191" t="s">
        <v>22639</v>
      </c>
      <c r="E754" t="s">
        <v>22640</v>
      </c>
      <c r="F754" t="s">
        <v>22637</v>
      </c>
      <c r="G754" t="s">
        <v>399</v>
      </c>
      <c r="H754">
        <v>160</v>
      </c>
      <c r="J754" t="s">
        <v>22634</v>
      </c>
      <c r="K754" s="132" t="str">
        <f>IFERROR(IFERROR(INDEX(Кат!$O:$O,MATCH($C754,Кат!$I:$I,0)),INDEX(Торг!$L:$L,MATCH($C754,Торг!$I:$I,0))),"")</f>
        <v/>
      </c>
      <c r="L754" s="132" t="str">
        <f>IFERROR(IFERROR(INDEX(Кат!$A:$A,MATCH($C754,Кат!$I:$I,0)),INDEX(Торг!$A:$A,MATCH($C754,Торг!$I:$I,0))),"")</f>
        <v/>
      </c>
      <c r="M754" s="132" t="str">
        <f>IFERROR(IFERROR(INDEX(Кат!$B:$B,MATCH($C754,Кат!$I:$I,0)),INDEX(Торг!$B:$B,MATCH($C754,Торг!$I:$I,0))),"")</f>
        <v/>
      </c>
      <c r="N754" s="132" t="str">
        <f t="shared" si="11"/>
        <v>BRISS FILTER BFA-201</v>
      </c>
      <c r="O754" s="132" t="str">
        <f>IFERROR(IFERROR(INDEX(Кат!$B:$B,MATCH($N754,Кат!$I:$I,0)),INDEX(Торг!$B:$B,MATCH($N754,Торг!$I:$I,0))),"")</f>
        <v/>
      </c>
    </row>
    <row r="755" spans="1:15" outlineLevel="2">
      <c r="A755" t="s">
        <v>27768</v>
      </c>
      <c r="C755" s="191"/>
      <c r="E755" t="s">
        <v>27769</v>
      </c>
      <c r="J755" t="s">
        <v>22634</v>
      </c>
      <c r="K755" s="132" t="str">
        <f>IFERROR(IFERROR(INDEX(Кат!$O:$O,MATCH($C755,Кат!$I:$I,0)),INDEX(Торг!$L:$L,MATCH($C755,Торг!$I:$I,0))),"")</f>
        <v/>
      </c>
      <c r="L755" s="132" t="str">
        <f>IFERROR(IFERROR(INDEX(Кат!$A:$A,MATCH($C755,Кат!$I:$I,0)),INDEX(Торг!$A:$A,MATCH($C755,Торг!$I:$I,0))),"")</f>
        <v/>
      </c>
      <c r="M755" s="132" t="str">
        <f>IFERROR(IFERROR(INDEX(Кат!$B:$B,MATCH($C755,Кат!$I:$I,0)),INDEX(Торг!$B:$B,MATCH($C755,Торг!$I:$I,0))),"")</f>
        <v/>
      </c>
      <c r="N755" s="132" t="str">
        <f t="shared" si="11"/>
        <v xml:space="preserve"> </v>
      </c>
      <c r="O755" s="132" t="str">
        <f>IFERROR(IFERROR(INDEX(Кат!$B:$B,MATCH($N755,Кат!$I:$I,0)),INDEX(Торг!$B:$B,MATCH($N755,Торг!$I:$I,0))),"")</f>
        <v/>
      </c>
    </row>
    <row r="756" spans="1:15" outlineLevel="2">
      <c r="A756" t="s">
        <v>27770</v>
      </c>
      <c r="C756" s="191" t="s">
        <v>27771</v>
      </c>
      <c r="E756" t="s">
        <v>27772</v>
      </c>
      <c r="F756" t="s">
        <v>27773</v>
      </c>
      <c r="G756" t="s">
        <v>399</v>
      </c>
      <c r="H756">
        <v>1650</v>
      </c>
      <c r="J756" t="s">
        <v>22634</v>
      </c>
      <c r="K756" s="132" t="str">
        <f>IFERROR(IFERROR(INDEX(Кат!$O:$O,MATCH($C756,Кат!$I:$I,0)),INDEX(Торг!$L:$L,MATCH($C756,Торг!$I:$I,0))),"")</f>
        <v/>
      </c>
      <c r="L756" s="132" t="str">
        <f>IFERROR(IFERROR(INDEX(Кат!$A:$A,MATCH($C756,Кат!$I:$I,0)),INDEX(Торг!$A:$A,MATCH($C756,Торг!$I:$I,0))),"")</f>
        <v/>
      </c>
      <c r="M756" s="132" t="str">
        <f>IFERROR(IFERROR(INDEX(Кат!$B:$B,MATCH($C756,Кат!$I:$I,0)),INDEX(Торг!$B:$B,MATCH($C756,Торг!$I:$I,0))),"")</f>
        <v/>
      </c>
      <c r="N756" s="132" t="str">
        <f t="shared" si="11"/>
        <v>BYSUN PARTS BP-8200742812</v>
      </c>
      <c r="O756" s="132" t="str">
        <f>IFERROR(IFERROR(INDEX(Кат!$B:$B,MATCH($N756,Кат!$I:$I,0)),INDEX(Торг!$B:$B,MATCH($N756,Торг!$I:$I,0))),"")</f>
        <v/>
      </c>
    </row>
    <row r="757" spans="1:15" outlineLevel="2">
      <c r="A757" t="s">
        <v>31278</v>
      </c>
      <c r="C757" s="191" t="s">
        <v>31279</v>
      </c>
      <c r="E757" t="s">
        <v>31280</v>
      </c>
      <c r="F757" t="s">
        <v>27773</v>
      </c>
      <c r="G757" t="s">
        <v>399</v>
      </c>
      <c r="H757">
        <v>920</v>
      </c>
      <c r="J757" t="s">
        <v>22634</v>
      </c>
      <c r="K757" s="132" t="str">
        <f>IFERROR(IFERROR(INDEX(Кат!$O:$O,MATCH($C757,Кат!$I:$I,0)),INDEX(Торг!$L:$L,MATCH($C757,Торг!$I:$I,0))),"")</f>
        <v/>
      </c>
      <c r="L757" s="132" t="str">
        <f>IFERROR(IFERROR(INDEX(Кат!$A:$A,MATCH($C757,Кат!$I:$I,0)),INDEX(Торг!$A:$A,MATCH($C757,Торг!$I:$I,0))),"")</f>
        <v/>
      </c>
      <c r="M757" s="132" t="str">
        <f>IFERROR(IFERROR(INDEX(Кат!$B:$B,MATCH($C757,Кат!$I:$I,0)),INDEX(Торг!$B:$B,MATCH($C757,Торг!$I:$I,0))),"")</f>
        <v/>
      </c>
      <c r="N757" s="132" t="str">
        <f t="shared" si="11"/>
        <v>BYSUN PARTS BP-8200005185</v>
      </c>
      <c r="O757" s="132" t="str">
        <f>IFERROR(IFERROR(INDEX(Кат!$B:$B,MATCH($N757,Кат!$I:$I,0)),INDEX(Торг!$B:$B,MATCH($N757,Торг!$I:$I,0))),"")</f>
        <v/>
      </c>
    </row>
    <row r="758" spans="1:15" outlineLevel="2">
      <c r="A758" t="s">
        <v>31281</v>
      </c>
      <c r="C758" s="191" t="s">
        <v>31282</v>
      </c>
      <c r="E758" t="s">
        <v>31283</v>
      </c>
      <c r="F758" t="s">
        <v>27773</v>
      </c>
      <c r="G758" t="s">
        <v>399</v>
      </c>
      <c r="H758">
        <v>680</v>
      </c>
      <c r="J758" t="s">
        <v>22634</v>
      </c>
      <c r="K758" s="132" t="str">
        <f>IFERROR(IFERROR(INDEX(Кат!$O:$O,MATCH($C758,Кат!$I:$I,0)),INDEX(Торг!$L:$L,MATCH($C758,Торг!$I:$I,0))),"")</f>
        <v/>
      </c>
      <c r="L758" s="132" t="str">
        <f>IFERROR(IFERROR(INDEX(Кат!$A:$A,MATCH($C758,Кат!$I:$I,0)),INDEX(Торг!$A:$A,MATCH($C758,Торг!$I:$I,0))),"")</f>
        <v/>
      </c>
      <c r="M758" s="132" t="str">
        <f>IFERROR(IFERROR(INDEX(Кат!$B:$B,MATCH($C758,Кат!$I:$I,0)),INDEX(Торг!$B:$B,MATCH($C758,Торг!$I:$I,0))),"")</f>
        <v/>
      </c>
      <c r="N758" s="132" t="str">
        <f t="shared" si="11"/>
        <v>BYSUN PARTS BP-7701470460</v>
      </c>
      <c r="O758" s="132" t="str">
        <f>IFERROR(IFERROR(INDEX(Кат!$B:$B,MATCH($N758,Кат!$I:$I,0)),INDEX(Торг!$B:$B,MATCH($N758,Торг!$I:$I,0))),"")</f>
        <v/>
      </c>
    </row>
    <row r="759" spans="1:15" outlineLevel="2">
      <c r="A759" t="s">
        <v>31284</v>
      </c>
      <c r="C759" s="191" t="s">
        <v>31285</v>
      </c>
      <c r="E759" t="s">
        <v>31286</v>
      </c>
      <c r="F759" t="s">
        <v>27773</v>
      </c>
      <c r="G759" t="s">
        <v>375</v>
      </c>
      <c r="H759">
        <v>730</v>
      </c>
      <c r="J759" t="s">
        <v>22634</v>
      </c>
      <c r="K759" s="132" t="str">
        <f>IFERROR(IFERROR(INDEX(Кат!$O:$O,MATCH($C759,Кат!$I:$I,0)),INDEX(Торг!$L:$L,MATCH($C759,Торг!$I:$I,0))),"")</f>
        <v/>
      </c>
      <c r="L759" s="132" t="str">
        <f>IFERROR(IFERROR(INDEX(Кат!$A:$A,MATCH($C759,Кат!$I:$I,0)),INDEX(Торг!$A:$A,MATCH($C759,Торг!$I:$I,0))),"")</f>
        <v/>
      </c>
      <c r="M759" s="132" t="str">
        <f>IFERROR(IFERROR(INDEX(Кат!$B:$B,MATCH($C759,Кат!$I:$I,0)),INDEX(Торг!$B:$B,MATCH($C759,Торг!$I:$I,0))),"")</f>
        <v/>
      </c>
      <c r="N759" s="132" t="str">
        <f t="shared" si="11"/>
        <v>BYSUN PARTS BP-7701471373</v>
      </c>
      <c r="O759" s="132" t="str">
        <f>IFERROR(IFERROR(INDEX(Кат!$B:$B,MATCH($N759,Кат!$I:$I,0)),INDEX(Торг!$B:$B,MATCH($N759,Торг!$I:$I,0))),"")</f>
        <v/>
      </c>
    </row>
    <row r="760" spans="1:15" outlineLevel="2">
      <c r="A760" t="s">
        <v>31287</v>
      </c>
      <c r="C760" s="191" t="s">
        <v>31288</v>
      </c>
      <c r="E760" t="s">
        <v>31289</v>
      </c>
      <c r="F760" t="s">
        <v>27773</v>
      </c>
      <c r="G760" t="s">
        <v>375</v>
      </c>
      <c r="H760">
        <v>730</v>
      </c>
      <c r="J760" t="s">
        <v>22634</v>
      </c>
      <c r="K760" s="132" t="str">
        <f>IFERROR(IFERROR(INDEX(Кат!$O:$O,MATCH($C760,Кат!$I:$I,0)),INDEX(Торг!$L:$L,MATCH($C760,Торг!$I:$I,0))),"")</f>
        <v/>
      </c>
      <c r="L760" s="132" t="str">
        <f>IFERROR(IFERROR(INDEX(Кат!$A:$A,MATCH($C760,Кат!$I:$I,0)),INDEX(Торг!$A:$A,MATCH($C760,Торг!$I:$I,0))),"")</f>
        <v/>
      </c>
      <c r="M760" s="132" t="str">
        <f>IFERROR(IFERROR(INDEX(Кат!$B:$B,MATCH($C760,Кат!$I:$I,0)),INDEX(Торг!$B:$B,MATCH($C760,Торг!$I:$I,0))),"")</f>
        <v/>
      </c>
      <c r="N760" s="132" t="str">
        <f t="shared" si="11"/>
        <v>BYSUN PARTS BP-7700738987</v>
      </c>
      <c r="O760" s="132" t="str">
        <f>IFERROR(IFERROR(INDEX(Кат!$B:$B,MATCH($N760,Кат!$I:$I,0)),INDEX(Торг!$B:$B,MATCH($N760,Торг!$I:$I,0))),"")</f>
        <v/>
      </c>
    </row>
    <row r="761" spans="1:15" outlineLevel="2">
      <c r="A761" t="s">
        <v>27774</v>
      </c>
      <c r="C761" s="191" t="s">
        <v>34053</v>
      </c>
      <c r="E761" t="s">
        <v>27775</v>
      </c>
      <c r="F761" t="s">
        <v>27773</v>
      </c>
      <c r="G761" t="s">
        <v>375</v>
      </c>
      <c r="H761">
        <v>5540</v>
      </c>
      <c r="J761" t="s">
        <v>22634</v>
      </c>
      <c r="K761" s="132" t="str">
        <f>IFERROR(IFERROR(INDEX(Кат!$O:$O,MATCH($C761,Кат!$I:$I,0)),INDEX(Торг!$L:$L,MATCH($C761,Торг!$I:$I,0))),"")</f>
        <v/>
      </c>
      <c r="L761" s="132" t="str">
        <f>IFERROR(IFERROR(INDEX(Кат!$A:$A,MATCH($C761,Кат!$I:$I,0)),INDEX(Торг!$A:$A,MATCH($C761,Торг!$I:$I,0))),"")</f>
        <v/>
      </c>
      <c r="M761" s="132" t="str">
        <f>IFERROR(IFERROR(INDEX(Кат!$B:$B,MATCH($C761,Кат!$I:$I,0)),INDEX(Торг!$B:$B,MATCH($C761,Торг!$I:$I,0))),"")</f>
        <v/>
      </c>
      <c r="N761" s="132" t="str">
        <f t="shared" si="11"/>
        <v>BYSUN PARTS BP-8200100527/8200100528</v>
      </c>
      <c r="O761" s="132" t="str">
        <f>IFERROR(IFERROR(INDEX(Кат!$B:$B,MATCH($N761,Кат!$I:$I,0)),INDEX(Торг!$B:$B,MATCH($N761,Торг!$I:$I,0))),"")</f>
        <v/>
      </c>
    </row>
    <row r="762" spans="1:15" outlineLevel="2">
      <c r="A762" t="s">
        <v>31290</v>
      </c>
      <c r="C762" s="191" t="s">
        <v>31291</v>
      </c>
      <c r="E762" t="s">
        <v>31292</v>
      </c>
      <c r="F762" t="s">
        <v>27773</v>
      </c>
      <c r="G762" t="s">
        <v>399</v>
      </c>
      <c r="H762">
        <v>870</v>
      </c>
      <c r="J762" t="s">
        <v>22634</v>
      </c>
      <c r="K762" s="132" t="str">
        <f>IFERROR(IFERROR(INDEX(Кат!$O:$O,MATCH($C762,Кат!$I:$I,0)),INDEX(Торг!$L:$L,MATCH($C762,Торг!$I:$I,0))),"")</f>
        <v/>
      </c>
      <c r="L762" s="132" t="str">
        <f>IFERROR(IFERROR(INDEX(Кат!$A:$A,MATCH($C762,Кат!$I:$I,0)),INDEX(Торг!$A:$A,MATCH($C762,Торг!$I:$I,0))),"")</f>
        <v/>
      </c>
      <c r="M762" s="132" t="str">
        <f>IFERROR(IFERROR(INDEX(Кат!$B:$B,MATCH($C762,Кат!$I:$I,0)),INDEX(Торг!$B:$B,MATCH($C762,Торг!$I:$I,0))),"")</f>
        <v/>
      </c>
      <c r="N762" s="132" t="str">
        <f t="shared" si="11"/>
        <v>BYSUN PARTS BP-7700273911</v>
      </c>
      <c r="O762" s="132" t="str">
        <f>IFERROR(IFERROR(INDEX(Кат!$B:$B,MATCH($N762,Кат!$I:$I,0)),INDEX(Торг!$B:$B,MATCH($N762,Торг!$I:$I,0))),"")</f>
        <v/>
      </c>
    </row>
    <row r="763" spans="1:15" outlineLevel="2">
      <c r="A763" t="s">
        <v>31293</v>
      </c>
      <c r="C763" s="191" t="s">
        <v>31294</v>
      </c>
      <c r="E763" t="s">
        <v>31295</v>
      </c>
      <c r="F763" t="s">
        <v>27773</v>
      </c>
      <c r="G763" t="s">
        <v>399</v>
      </c>
      <c r="H763">
        <v>410</v>
      </c>
      <c r="J763" t="s">
        <v>22634</v>
      </c>
      <c r="K763" s="132" t="str">
        <f>IFERROR(IFERROR(INDEX(Кат!$O:$O,MATCH($C763,Кат!$I:$I,0)),INDEX(Торг!$L:$L,MATCH($C763,Торг!$I:$I,0))),"")</f>
        <v/>
      </c>
      <c r="L763" s="132" t="str">
        <f>IFERROR(IFERROR(INDEX(Кат!$A:$A,MATCH($C763,Кат!$I:$I,0)),INDEX(Торг!$A:$A,MATCH($C763,Торг!$I:$I,0))),"")</f>
        <v/>
      </c>
      <c r="M763" s="132" t="str">
        <f>IFERROR(IFERROR(INDEX(Кат!$B:$B,MATCH($C763,Кат!$I:$I,0)),INDEX(Торг!$B:$B,MATCH($C763,Торг!$I:$I,0))),"")</f>
        <v/>
      </c>
      <c r="N763" s="132" t="str">
        <f t="shared" si="11"/>
        <v>BYSUN PARTS BP-6001549988</v>
      </c>
      <c r="O763" s="132" t="str">
        <f>IFERROR(IFERROR(INDEX(Кат!$B:$B,MATCH($N763,Кат!$I:$I,0)),INDEX(Торг!$B:$B,MATCH($N763,Торг!$I:$I,0))),"")</f>
        <v/>
      </c>
    </row>
    <row r="764" spans="1:15" outlineLevel="2">
      <c r="A764" t="s">
        <v>32563</v>
      </c>
      <c r="C764" s="191" t="s">
        <v>32564</v>
      </c>
      <c r="E764" t="s">
        <v>32565</v>
      </c>
      <c r="F764" t="s">
        <v>27773</v>
      </c>
      <c r="G764" t="s">
        <v>399</v>
      </c>
      <c r="H764">
        <v>50820</v>
      </c>
      <c r="J764" t="s">
        <v>22634</v>
      </c>
      <c r="K764" s="132" t="str">
        <f>IFERROR(IFERROR(INDEX(Кат!$O:$O,MATCH($C764,Кат!$I:$I,0)),INDEX(Торг!$L:$L,MATCH($C764,Торг!$I:$I,0))),"")</f>
        <v/>
      </c>
      <c r="L764" s="132" t="str">
        <f>IFERROR(IFERROR(INDEX(Кат!$A:$A,MATCH($C764,Кат!$I:$I,0)),INDEX(Торг!$A:$A,MATCH($C764,Торг!$I:$I,0))),"")</f>
        <v/>
      </c>
      <c r="M764" s="132" t="str">
        <f>IFERROR(IFERROR(INDEX(Кат!$B:$B,MATCH($C764,Кат!$I:$I,0)),INDEX(Торг!$B:$B,MATCH($C764,Торг!$I:$I,0))),"")</f>
        <v/>
      </c>
      <c r="N764" s="132" t="str">
        <f t="shared" si="11"/>
        <v>BYSUN PARTS BP-7701471364</v>
      </c>
      <c r="O764" s="132" t="str">
        <f>IFERROR(IFERROR(INDEX(Кат!$B:$B,MATCH($N764,Кат!$I:$I,0)),INDEX(Торг!$B:$B,MATCH($N764,Торг!$I:$I,0))),"")</f>
        <v/>
      </c>
    </row>
    <row r="765" spans="1:15" outlineLevel="1">
      <c r="A765" t="s">
        <v>32566</v>
      </c>
      <c r="C765" s="191" t="s">
        <v>32567</v>
      </c>
      <c r="E765" t="s">
        <v>32568</v>
      </c>
      <c r="F765" t="s">
        <v>27773</v>
      </c>
      <c r="G765" t="s">
        <v>399</v>
      </c>
      <c r="H765">
        <v>28770</v>
      </c>
      <c r="J765" t="s">
        <v>22634</v>
      </c>
      <c r="K765" s="132" t="str">
        <f>IFERROR(IFERROR(INDEX(Кат!$O:$O,MATCH($C765,Кат!$I:$I,0)),INDEX(Торг!$L:$L,MATCH($C765,Торг!$I:$I,0))),"")</f>
        <v/>
      </c>
      <c r="L765" s="132" t="str">
        <f>IFERROR(IFERROR(INDEX(Кат!$A:$A,MATCH($C765,Кат!$I:$I,0)),INDEX(Торг!$A:$A,MATCH($C765,Торг!$I:$I,0))),"")</f>
        <v/>
      </c>
      <c r="M765" s="132" t="str">
        <f>IFERROR(IFERROR(INDEX(Кат!$B:$B,MATCH($C765,Кат!$I:$I,0)),INDEX(Торг!$B:$B,MATCH($C765,Торг!$I:$I,0))),"")</f>
        <v/>
      </c>
      <c r="N765" s="132" t="str">
        <f t="shared" si="11"/>
        <v>BYSUN PARTS BP-7701468858</v>
      </c>
      <c r="O765" s="132" t="str">
        <f>IFERROR(IFERROR(INDEX(Кат!$B:$B,MATCH($N765,Кат!$I:$I,0)),INDEX(Торг!$B:$B,MATCH($N765,Торг!$I:$I,0))),"")</f>
        <v/>
      </c>
    </row>
    <row r="766" spans="1:15" outlineLevel="2">
      <c r="A766" t="s">
        <v>27776</v>
      </c>
      <c r="C766" s="191" t="s">
        <v>27777</v>
      </c>
      <c r="E766" t="s">
        <v>32569</v>
      </c>
      <c r="F766" t="s">
        <v>27773</v>
      </c>
      <c r="G766" t="s">
        <v>399</v>
      </c>
      <c r="H766">
        <v>38930</v>
      </c>
      <c r="J766" t="s">
        <v>22634</v>
      </c>
      <c r="K766" s="132" t="str">
        <f>IFERROR(IFERROR(INDEX(Кат!$O:$O,MATCH($C766,Кат!$I:$I,0)),INDEX(Торг!$L:$L,MATCH($C766,Торг!$I:$I,0))),"")</f>
        <v/>
      </c>
      <c r="L766" s="132" t="str">
        <f>IFERROR(IFERROR(INDEX(Кат!$A:$A,MATCH($C766,Кат!$I:$I,0)),INDEX(Торг!$A:$A,MATCH($C766,Торг!$I:$I,0))),"")</f>
        <v/>
      </c>
      <c r="M766" s="132" t="str">
        <f>IFERROR(IFERROR(INDEX(Кат!$B:$B,MATCH($C766,Кат!$I:$I,0)),INDEX(Торг!$B:$B,MATCH($C766,Торг!$I:$I,0))),"")</f>
        <v/>
      </c>
      <c r="N766" s="132" t="str">
        <f t="shared" si="11"/>
        <v>BYSUN PARTS BP-7701473353</v>
      </c>
      <c r="O766" s="132" t="str">
        <f>IFERROR(IFERROR(INDEX(Кат!$B:$B,MATCH($N766,Кат!$I:$I,0)),INDEX(Торг!$B:$B,MATCH($N766,Торг!$I:$I,0))),"")</f>
        <v/>
      </c>
    </row>
    <row r="767" spans="1:15" outlineLevel="2">
      <c r="A767" t="s">
        <v>27778</v>
      </c>
      <c r="C767" s="191" t="s">
        <v>27779</v>
      </c>
      <c r="E767" t="s">
        <v>32570</v>
      </c>
      <c r="F767" t="s">
        <v>27773</v>
      </c>
      <c r="G767" t="s">
        <v>399</v>
      </c>
      <c r="H767">
        <v>18140</v>
      </c>
      <c r="J767" t="s">
        <v>22634</v>
      </c>
      <c r="K767" s="132" t="str">
        <f>IFERROR(IFERROR(INDEX(Кат!$O:$O,MATCH($C767,Кат!$I:$I,0)),INDEX(Торг!$L:$L,MATCH($C767,Торг!$I:$I,0))),"")</f>
        <v/>
      </c>
      <c r="L767" s="132" t="str">
        <f>IFERROR(IFERROR(INDEX(Кат!$A:$A,MATCH($C767,Кат!$I:$I,0)),INDEX(Торг!$A:$A,MATCH($C767,Торг!$I:$I,0))),"")</f>
        <v/>
      </c>
      <c r="M767" s="132" t="str">
        <f>IFERROR(IFERROR(INDEX(Кат!$B:$B,MATCH($C767,Кат!$I:$I,0)),INDEX(Торг!$B:$B,MATCH($C767,Торг!$I:$I,0))),"")</f>
        <v/>
      </c>
      <c r="N767" s="132" t="str">
        <f t="shared" si="11"/>
        <v>BYSUN PARTS BP-7701475893</v>
      </c>
      <c r="O767" s="132" t="str">
        <f>IFERROR(IFERROR(INDEX(Кат!$B:$B,MATCH($N767,Кат!$I:$I,0)),INDEX(Торг!$B:$B,MATCH($N767,Торг!$I:$I,0))),"")</f>
        <v/>
      </c>
    </row>
    <row r="768" spans="1:15" outlineLevel="2">
      <c r="A768" t="s">
        <v>20609</v>
      </c>
      <c r="C768" s="191" t="s">
        <v>33856</v>
      </c>
      <c r="E768" t="s">
        <v>33857</v>
      </c>
      <c r="F768" t="s">
        <v>27773</v>
      </c>
      <c r="G768" t="s">
        <v>399</v>
      </c>
      <c r="H768">
        <v>420</v>
      </c>
      <c r="J768" t="s">
        <v>22634</v>
      </c>
      <c r="K768" s="132" t="str">
        <f>IFERROR(IFERROR(INDEX(Кат!$O:$O,MATCH($C768,Кат!$I:$I,0)),INDEX(Торг!$L:$L,MATCH($C768,Торг!$I:$I,0))),"")</f>
        <v/>
      </c>
      <c r="L768" s="132" t="str">
        <f>IFERROR(IFERROR(INDEX(Кат!$A:$A,MATCH($C768,Кат!$I:$I,0)),INDEX(Торг!$A:$A,MATCH($C768,Торг!$I:$I,0))),"")</f>
        <v/>
      </c>
      <c r="M768" s="132" t="str">
        <f>IFERROR(IFERROR(INDEX(Кат!$B:$B,MATCH($C768,Кат!$I:$I,0)),INDEX(Торг!$B:$B,MATCH($C768,Торг!$I:$I,0))),"")</f>
        <v/>
      </c>
      <c r="N768" s="132" t="str">
        <f t="shared" si="11"/>
        <v>BYSUN PARTS BP-8200177718</v>
      </c>
      <c r="O768" s="132" t="str">
        <f>IFERROR(IFERROR(INDEX(Кат!$B:$B,MATCH($N768,Кат!$I:$I,0)),INDEX(Торг!$B:$B,MATCH($N768,Торг!$I:$I,0))),"")</f>
        <v/>
      </c>
    </row>
    <row r="769" spans="1:15" outlineLevel="2">
      <c r="A769" t="s">
        <v>27780</v>
      </c>
      <c r="C769" s="191" t="s">
        <v>27781</v>
      </c>
      <c r="E769" t="s">
        <v>27782</v>
      </c>
      <c r="F769" t="s">
        <v>27773</v>
      </c>
      <c r="G769" t="s">
        <v>399</v>
      </c>
      <c r="H769">
        <v>1780</v>
      </c>
      <c r="J769" t="s">
        <v>22634</v>
      </c>
      <c r="K769" s="132" t="str">
        <f>IFERROR(IFERROR(INDEX(Кат!$O:$O,MATCH($C769,Кат!$I:$I,0)),INDEX(Торг!$L:$L,MATCH($C769,Торг!$I:$I,0))),"")</f>
        <v/>
      </c>
      <c r="L769" s="132" t="str">
        <f>IFERROR(IFERROR(INDEX(Кат!$A:$A,MATCH($C769,Кат!$I:$I,0)),INDEX(Торг!$A:$A,MATCH($C769,Торг!$I:$I,0))),"")</f>
        <v/>
      </c>
      <c r="M769" s="132" t="str">
        <f>IFERROR(IFERROR(INDEX(Кат!$B:$B,MATCH($C769,Кат!$I:$I,0)),INDEX(Торг!$B:$B,MATCH($C769,Торг!$I:$I,0))),"")</f>
        <v/>
      </c>
      <c r="N769" s="132" t="str">
        <f t="shared" si="11"/>
        <v>BYSUN PARTS BP-226A41772R</v>
      </c>
      <c r="O769" s="132" t="str">
        <f>IFERROR(IFERROR(INDEX(Кат!$B:$B,MATCH($N769,Кат!$I:$I,0)),INDEX(Торг!$B:$B,MATCH($N769,Торг!$I:$I,0))),"")</f>
        <v/>
      </c>
    </row>
    <row r="770" spans="1:15" outlineLevel="2">
      <c r="A770" t="s">
        <v>33858</v>
      </c>
      <c r="C770" s="191" t="s">
        <v>33859</v>
      </c>
      <c r="E770" t="s">
        <v>33860</v>
      </c>
      <c r="F770" t="s">
        <v>27773</v>
      </c>
      <c r="G770" t="s">
        <v>399</v>
      </c>
      <c r="H770">
        <v>240</v>
      </c>
      <c r="J770" t="s">
        <v>22634</v>
      </c>
      <c r="K770" s="132" t="str">
        <f>IFERROR(IFERROR(INDEX(Кат!$O:$O,MATCH($C770,Кат!$I:$I,0)),INDEX(Торг!$L:$L,MATCH($C770,Торг!$I:$I,0))),"")</f>
        <v/>
      </c>
      <c r="L770" s="132" t="str">
        <f>IFERROR(IFERROR(INDEX(Кат!$A:$A,MATCH($C770,Кат!$I:$I,0)),INDEX(Торг!$A:$A,MATCH($C770,Торг!$I:$I,0))),"")</f>
        <v/>
      </c>
      <c r="M770" s="132" t="str">
        <f>IFERROR(IFERROR(INDEX(Кат!$B:$B,MATCH($C770,Кат!$I:$I,0)),INDEX(Торг!$B:$B,MATCH($C770,Торг!$I:$I,0))),"")</f>
        <v/>
      </c>
      <c r="N770" s="132" t="str">
        <f t="shared" si="11"/>
        <v>BYSUN PARTS BP-253250007R</v>
      </c>
      <c r="O770" s="132" t="str">
        <f>IFERROR(IFERROR(INDEX(Кат!$B:$B,MATCH($N770,Кат!$I:$I,0)),INDEX(Торг!$B:$B,MATCH($N770,Торг!$I:$I,0))),"")</f>
        <v/>
      </c>
    </row>
    <row r="771" spans="1:15" outlineLevel="2">
      <c r="A771" t="s">
        <v>27783</v>
      </c>
      <c r="C771" s="191" t="s">
        <v>33861</v>
      </c>
      <c r="E771" t="s">
        <v>27784</v>
      </c>
      <c r="F771" t="s">
        <v>27773</v>
      </c>
      <c r="G771" t="s">
        <v>399</v>
      </c>
      <c r="H771">
        <v>260</v>
      </c>
      <c r="J771" t="s">
        <v>22634</v>
      </c>
      <c r="K771" s="132" t="str">
        <f>IFERROR(IFERROR(INDEX(Кат!$O:$O,MATCH($C771,Кат!$I:$I,0)),INDEX(Торг!$L:$L,MATCH($C771,Торг!$I:$I,0))),"")</f>
        <v/>
      </c>
      <c r="L771" s="132" t="str">
        <f>IFERROR(IFERROR(INDEX(Кат!$A:$A,MATCH($C771,Кат!$I:$I,0)),INDEX(Торг!$A:$A,MATCH($C771,Торг!$I:$I,0))),"")</f>
        <v/>
      </c>
      <c r="M771" s="132" t="str">
        <f>IFERROR(IFERROR(INDEX(Кат!$B:$B,MATCH($C771,Кат!$I:$I,0)),INDEX(Торг!$B:$B,MATCH($C771,Торг!$I:$I,0))),"")</f>
        <v/>
      </c>
      <c r="N771" s="132" t="str">
        <f t="shared" si="11"/>
        <v>BYSUN PARTS BP-8200168238</v>
      </c>
      <c r="O771" s="132" t="str">
        <f>IFERROR(IFERROR(INDEX(Кат!$B:$B,MATCH($N771,Кат!$I:$I,0)),INDEX(Торг!$B:$B,MATCH($N771,Торг!$I:$I,0))),"")</f>
        <v/>
      </c>
    </row>
    <row r="772" spans="1:15" outlineLevel="2">
      <c r="A772" t="s">
        <v>33862</v>
      </c>
      <c r="C772" s="191" t="s">
        <v>32395</v>
      </c>
      <c r="E772" t="s">
        <v>27784</v>
      </c>
      <c r="F772" t="s">
        <v>27773</v>
      </c>
      <c r="G772" t="s">
        <v>399</v>
      </c>
      <c r="H772">
        <v>370</v>
      </c>
      <c r="J772" t="s">
        <v>22634</v>
      </c>
      <c r="K772" s="132" t="str">
        <f>IFERROR(IFERROR(INDEX(Кат!$O:$O,MATCH($C772,Кат!$I:$I,0)),INDEX(Торг!$L:$L,MATCH($C772,Торг!$I:$I,0))),"")</f>
        <v/>
      </c>
      <c r="L772" s="132" t="str">
        <f>IFERROR(IFERROR(INDEX(Кат!$A:$A,MATCH($C772,Кат!$I:$I,0)),INDEX(Торг!$A:$A,MATCH($C772,Торг!$I:$I,0))),"")</f>
        <v/>
      </c>
      <c r="M772" s="132" t="str">
        <f>IFERROR(IFERROR(INDEX(Кат!$B:$B,MATCH($C772,Кат!$I:$I,0)),INDEX(Торг!$B:$B,MATCH($C772,Торг!$I:$I,0))),"")</f>
        <v/>
      </c>
      <c r="N772" s="132" t="str">
        <f t="shared" si="11"/>
        <v>BYSUN PARTS BP-253206170R</v>
      </c>
      <c r="O772" s="132" t="str">
        <f>IFERROR(IFERROR(INDEX(Кат!$B:$B,MATCH($N772,Кат!$I:$I,0)),INDEX(Торг!$B:$B,MATCH($N772,Торг!$I:$I,0))),"")</f>
        <v/>
      </c>
    </row>
    <row r="773" spans="1:15" outlineLevel="2">
      <c r="A773" t="s">
        <v>32571</v>
      </c>
      <c r="C773" s="191" t="s">
        <v>32572</v>
      </c>
      <c r="E773" t="s">
        <v>32573</v>
      </c>
      <c r="F773" t="s">
        <v>27773</v>
      </c>
      <c r="G773" t="s">
        <v>399</v>
      </c>
      <c r="H773">
        <v>144380</v>
      </c>
      <c r="J773" t="s">
        <v>22634</v>
      </c>
      <c r="K773" s="132" t="str">
        <f>IFERROR(IFERROR(INDEX(Кат!$O:$O,MATCH($C773,Кат!$I:$I,0)),INDEX(Торг!$L:$L,MATCH($C773,Торг!$I:$I,0))),"")</f>
        <v/>
      </c>
      <c r="L773" s="132" t="str">
        <f>IFERROR(IFERROR(INDEX(Кат!$A:$A,MATCH($C773,Кат!$I:$I,0)),INDEX(Торг!$A:$A,MATCH($C773,Торг!$I:$I,0))),"")</f>
        <v/>
      </c>
      <c r="M773" s="132" t="str">
        <f>IFERROR(IFERROR(INDEX(Кат!$B:$B,MATCH($C773,Кат!$I:$I,0)),INDEX(Торг!$B:$B,MATCH($C773,Торг!$I:$I,0))),"")</f>
        <v/>
      </c>
      <c r="N773" s="132" t="str">
        <f t="shared" si="11"/>
        <v>BYSUN PARTS BP-100015193</v>
      </c>
      <c r="O773" s="132" t="str">
        <f>IFERROR(IFERROR(INDEX(Кат!$B:$B,MATCH($N773,Кат!$I:$I,0)),INDEX(Торг!$B:$B,MATCH($N773,Торг!$I:$I,0))),"")</f>
        <v/>
      </c>
    </row>
    <row r="774" spans="1:15" outlineLevel="2">
      <c r="A774" t="s">
        <v>31296</v>
      </c>
      <c r="C774" s="191" t="s">
        <v>31297</v>
      </c>
      <c r="E774" t="s">
        <v>31298</v>
      </c>
      <c r="F774" t="s">
        <v>27773</v>
      </c>
      <c r="G774" t="s">
        <v>399</v>
      </c>
      <c r="H774">
        <v>1060</v>
      </c>
      <c r="J774" t="s">
        <v>22634</v>
      </c>
      <c r="K774" s="132" t="str">
        <f>IFERROR(IFERROR(INDEX(Кат!$O:$O,MATCH($C774,Кат!$I:$I,0)),INDEX(Торг!$L:$L,MATCH($C774,Торг!$I:$I,0))),"")</f>
        <v/>
      </c>
      <c r="L774" s="132" t="str">
        <f>IFERROR(IFERROR(INDEX(Кат!$A:$A,MATCH($C774,Кат!$I:$I,0)),INDEX(Торг!$A:$A,MATCH($C774,Торг!$I:$I,0))),"")</f>
        <v/>
      </c>
      <c r="M774" s="132" t="str">
        <f>IFERROR(IFERROR(INDEX(Кат!$B:$B,MATCH($C774,Кат!$I:$I,0)),INDEX(Торг!$B:$B,MATCH($C774,Торг!$I:$I,0))),"")</f>
        <v/>
      </c>
      <c r="N774" s="132" t="str">
        <f t="shared" si="11"/>
        <v>BYSUN PARTS BP-6001548018</v>
      </c>
      <c r="O774" s="132" t="str">
        <f>IFERROR(IFERROR(INDEX(Кат!$B:$B,MATCH($N774,Кат!$I:$I,0)),INDEX(Торг!$B:$B,MATCH($N774,Торг!$I:$I,0))),"")</f>
        <v/>
      </c>
    </row>
    <row r="775" spans="1:15" outlineLevel="2">
      <c r="A775" t="s">
        <v>27785</v>
      </c>
      <c r="C775" s="191" t="s">
        <v>27786</v>
      </c>
      <c r="E775" t="s">
        <v>27787</v>
      </c>
      <c r="F775" t="s">
        <v>27773</v>
      </c>
      <c r="G775" t="s">
        <v>375</v>
      </c>
      <c r="H775">
        <v>870</v>
      </c>
      <c r="J775" t="s">
        <v>22634</v>
      </c>
      <c r="K775" s="132" t="str">
        <f>IFERROR(IFERROR(INDEX(Кат!$O:$O,MATCH($C775,Кат!$I:$I,0)),INDEX(Торг!$L:$L,MATCH($C775,Торг!$I:$I,0))),"")</f>
        <v/>
      </c>
      <c r="L775" s="132" t="str">
        <f>IFERROR(IFERROR(INDEX(Кат!$A:$A,MATCH($C775,Кат!$I:$I,0)),INDEX(Торг!$A:$A,MATCH($C775,Торг!$I:$I,0))),"")</f>
        <v/>
      </c>
      <c r="M775" s="132" t="str">
        <f>IFERROR(IFERROR(INDEX(Кат!$B:$B,MATCH($C775,Кат!$I:$I,0)),INDEX(Торг!$B:$B,MATCH($C775,Торг!$I:$I,0))),"")</f>
        <v/>
      </c>
      <c r="N775" s="132" t="str">
        <f t="shared" si="11"/>
        <v>BYSUN PARTS BP-7701210109</v>
      </c>
      <c r="O775" s="132" t="str">
        <f>IFERROR(IFERROR(INDEX(Кат!$B:$B,MATCH($N775,Кат!$I:$I,0)),INDEX(Торг!$B:$B,MATCH($N775,Торг!$I:$I,0))),"")</f>
        <v/>
      </c>
    </row>
    <row r="776" spans="1:15" outlineLevel="2">
      <c r="A776" t="s">
        <v>34054</v>
      </c>
      <c r="C776" s="191" t="s">
        <v>34055</v>
      </c>
      <c r="E776" t="s">
        <v>34056</v>
      </c>
      <c r="F776" t="s">
        <v>27773</v>
      </c>
      <c r="G776" t="s">
        <v>399</v>
      </c>
      <c r="H776">
        <v>510</v>
      </c>
      <c r="J776" t="s">
        <v>22634</v>
      </c>
      <c r="K776" s="132" t="str">
        <f>IFERROR(IFERROR(INDEX(Кат!$O:$O,MATCH($C776,Кат!$I:$I,0)),INDEX(Торг!$L:$L,MATCH($C776,Торг!$I:$I,0))),"")</f>
        <v/>
      </c>
      <c r="L776" s="132" t="str">
        <f>IFERROR(IFERROR(INDEX(Кат!$A:$A,MATCH($C776,Кат!$I:$I,0)),INDEX(Торг!$A:$A,MATCH($C776,Торг!$I:$I,0))),"")</f>
        <v/>
      </c>
      <c r="M776" s="132" t="str">
        <f>IFERROR(IFERROR(INDEX(Кат!$B:$B,MATCH($C776,Кат!$I:$I,0)),INDEX(Торг!$B:$B,MATCH($C776,Торг!$I:$I,0))),"")</f>
        <v/>
      </c>
      <c r="N776" s="132" t="str">
        <f t="shared" ref="N776:N839" si="12">_xlfn.CONCAT(F776," ",C776)</f>
        <v>BYSUN PARTS BP-7701070956</v>
      </c>
      <c r="O776" s="132" t="str">
        <f>IFERROR(IFERROR(INDEX(Кат!$B:$B,MATCH($N776,Кат!$I:$I,0)),INDEX(Торг!$B:$B,MATCH($N776,Торг!$I:$I,0))),"")</f>
        <v/>
      </c>
    </row>
    <row r="777" spans="1:15" outlineLevel="2">
      <c r="A777" t="s">
        <v>27788</v>
      </c>
      <c r="C777" s="191" t="s">
        <v>27789</v>
      </c>
      <c r="E777" t="s">
        <v>27790</v>
      </c>
      <c r="F777" t="s">
        <v>27773</v>
      </c>
      <c r="G777" t="s">
        <v>399</v>
      </c>
      <c r="H777">
        <v>870</v>
      </c>
      <c r="J777" t="s">
        <v>22634</v>
      </c>
      <c r="K777" s="132" t="str">
        <f>IFERROR(IFERROR(INDEX(Кат!$O:$O,MATCH($C777,Кат!$I:$I,0)),INDEX(Торг!$L:$L,MATCH($C777,Торг!$I:$I,0))),"")</f>
        <v/>
      </c>
      <c r="L777" s="132" t="str">
        <f>IFERROR(IFERROR(INDEX(Кат!$A:$A,MATCH($C777,Кат!$I:$I,0)),INDEX(Торг!$A:$A,MATCH($C777,Торг!$I:$I,0))),"")</f>
        <v/>
      </c>
      <c r="M777" s="132" t="str">
        <f>IFERROR(IFERROR(INDEX(Кат!$B:$B,MATCH($C777,Кат!$I:$I,0)),INDEX(Торг!$B:$B,MATCH($C777,Торг!$I:$I,0))),"")</f>
        <v/>
      </c>
      <c r="N777" s="132" t="str">
        <f t="shared" si="12"/>
        <v>BYSUN PARTS BP-6001546809</v>
      </c>
      <c r="O777" s="132" t="str">
        <f>IFERROR(IFERROR(INDEX(Кат!$B:$B,MATCH($N777,Кат!$I:$I,0)),INDEX(Торг!$B:$B,MATCH($N777,Торг!$I:$I,0))),"")</f>
        <v/>
      </c>
    </row>
    <row r="778" spans="1:15" outlineLevel="2">
      <c r="A778" t="s">
        <v>31299</v>
      </c>
      <c r="C778" s="191" t="s">
        <v>31300</v>
      </c>
      <c r="E778" t="s">
        <v>31301</v>
      </c>
      <c r="F778" t="s">
        <v>27773</v>
      </c>
      <c r="G778" t="s">
        <v>399</v>
      </c>
      <c r="H778">
        <v>3820</v>
      </c>
      <c r="J778" t="s">
        <v>22634</v>
      </c>
      <c r="K778" s="132" t="str">
        <f>IFERROR(IFERROR(INDEX(Кат!$O:$O,MATCH($C778,Кат!$I:$I,0)),INDEX(Торг!$L:$L,MATCH($C778,Торг!$I:$I,0))),"")</f>
        <v/>
      </c>
      <c r="L778" s="132" t="str">
        <f>IFERROR(IFERROR(INDEX(Кат!$A:$A,MATCH($C778,Кат!$I:$I,0)),INDEX(Торг!$A:$A,MATCH($C778,Торг!$I:$I,0))),"")</f>
        <v/>
      </c>
      <c r="M778" s="132" t="str">
        <f>IFERROR(IFERROR(INDEX(Кат!$B:$B,MATCH($C778,Кат!$I:$I,0)),INDEX(Торг!$B:$B,MATCH($C778,Торг!$I:$I,0))),"")</f>
        <v/>
      </c>
      <c r="N778" s="132" t="str">
        <f t="shared" si="12"/>
        <v>BYSUN PARTS BP-7700108925</v>
      </c>
      <c r="O778" s="132" t="str">
        <f>IFERROR(IFERROR(INDEX(Кат!$B:$B,MATCH($N778,Кат!$I:$I,0)),INDEX(Торг!$B:$B,MATCH($N778,Торг!$I:$I,0))),"")</f>
        <v/>
      </c>
    </row>
    <row r="779" spans="1:15" outlineLevel="1">
      <c r="A779" t="s">
        <v>31302</v>
      </c>
      <c r="C779" s="191" t="s">
        <v>31303</v>
      </c>
      <c r="E779" t="s">
        <v>31304</v>
      </c>
      <c r="F779" t="s">
        <v>27773</v>
      </c>
      <c r="G779" t="s">
        <v>399</v>
      </c>
      <c r="H779">
        <v>7170</v>
      </c>
      <c r="J779" t="s">
        <v>22634</v>
      </c>
      <c r="K779" s="132" t="str">
        <f>IFERROR(IFERROR(INDEX(Кат!$O:$O,MATCH($C779,Кат!$I:$I,0)),INDEX(Торг!$L:$L,MATCH($C779,Торг!$I:$I,0))),"")</f>
        <v/>
      </c>
      <c r="L779" s="132" t="str">
        <f>IFERROR(IFERROR(INDEX(Кат!$A:$A,MATCH($C779,Кат!$I:$I,0)),INDEX(Торг!$A:$A,MATCH($C779,Торг!$I:$I,0))),"")</f>
        <v/>
      </c>
      <c r="M779" s="132" t="str">
        <f>IFERROR(IFERROR(INDEX(Кат!$B:$B,MATCH($C779,Кат!$I:$I,0)),INDEX(Торг!$B:$B,MATCH($C779,Торг!$I:$I,0))),"")</f>
        <v/>
      </c>
      <c r="N779" s="132" t="str">
        <f t="shared" si="12"/>
        <v>BYSUN PARTS BP-8200416793</v>
      </c>
      <c r="O779" s="132" t="str">
        <f>IFERROR(IFERROR(INDEX(Кат!$B:$B,MATCH($N779,Кат!$I:$I,0)),INDEX(Торг!$B:$B,MATCH($N779,Торг!$I:$I,0))),"")</f>
        <v/>
      </c>
    </row>
    <row r="780" spans="1:15" outlineLevel="2">
      <c r="A780" t="s">
        <v>27791</v>
      </c>
      <c r="C780" s="191" t="s">
        <v>27792</v>
      </c>
      <c r="E780" t="s">
        <v>27793</v>
      </c>
      <c r="F780" t="s">
        <v>27773</v>
      </c>
      <c r="G780" t="s">
        <v>375</v>
      </c>
      <c r="H780">
        <v>2550</v>
      </c>
      <c r="J780" t="s">
        <v>22634</v>
      </c>
      <c r="K780" s="132" t="str">
        <f>IFERROR(IFERROR(INDEX(Кат!$O:$O,MATCH($C780,Кат!$I:$I,0)),INDEX(Торг!$L:$L,MATCH($C780,Торг!$I:$I,0))),"")</f>
        <v/>
      </c>
      <c r="L780" s="132" t="str">
        <f>IFERROR(IFERROR(INDEX(Кат!$A:$A,MATCH($C780,Кат!$I:$I,0)),INDEX(Торг!$A:$A,MATCH($C780,Торг!$I:$I,0))),"")</f>
        <v/>
      </c>
      <c r="M780" s="132" t="str">
        <f>IFERROR(IFERROR(INDEX(Кат!$B:$B,MATCH($C780,Кат!$I:$I,0)),INDEX(Торг!$B:$B,MATCH($C780,Торг!$I:$I,0))),"")</f>
        <v/>
      </c>
      <c r="N780" s="132" t="str">
        <f t="shared" si="12"/>
        <v>BYSUN PARTS BP-7701471378/7701471379</v>
      </c>
      <c r="O780" s="132" t="str">
        <f>IFERROR(IFERROR(INDEX(Кат!$B:$B,MATCH($N780,Кат!$I:$I,0)),INDEX(Торг!$B:$B,MATCH($N780,Торг!$I:$I,0))),"")</f>
        <v/>
      </c>
    </row>
    <row r="781" spans="1:15" outlineLevel="2">
      <c r="A781" t="s">
        <v>33863</v>
      </c>
      <c r="C781" s="191" t="s">
        <v>33864</v>
      </c>
      <c r="E781" t="s">
        <v>33865</v>
      </c>
      <c r="F781" t="s">
        <v>27773</v>
      </c>
      <c r="G781" t="s">
        <v>375</v>
      </c>
      <c r="H781">
        <v>1510</v>
      </c>
      <c r="J781" t="s">
        <v>22634</v>
      </c>
      <c r="K781" s="132" t="str">
        <f>IFERROR(IFERROR(INDEX(Кат!$O:$O,MATCH($C781,Кат!$I:$I,0)),INDEX(Торг!$L:$L,MATCH($C781,Торг!$I:$I,0))),"")</f>
        <v/>
      </c>
      <c r="L781" s="132" t="str">
        <f>IFERROR(IFERROR(INDEX(Кат!$A:$A,MATCH($C781,Кат!$I:$I,0)),INDEX(Торг!$A:$A,MATCH($C781,Торг!$I:$I,0))),"")</f>
        <v/>
      </c>
      <c r="M781" s="132" t="str">
        <f>IFERROR(IFERROR(INDEX(Кат!$B:$B,MATCH($C781,Кат!$I:$I,0)),INDEX(Торг!$B:$B,MATCH($C781,Торг!$I:$I,0))),"")</f>
        <v/>
      </c>
      <c r="N781" s="132" t="str">
        <f t="shared" si="12"/>
        <v>BYSUN PARTS BP-7701465088/7701465090</v>
      </c>
      <c r="O781" s="132" t="str">
        <f>IFERROR(IFERROR(INDEX(Кат!$B:$B,MATCH($N781,Кат!$I:$I,0)),INDEX(Торг!$B:$B,MATCH($N781,Торг!$I:$I,0))),"")</f>
        <v/>
      </c>
    </row>
    <row r="782" spans="1:15" outlineLevel="2">
      <c r="A782" t="s">
        <v>31305</v>
      </c>
      <c r="C782" s="191" t="s">
        <v>31306</v>
      </c>
      <c r="E782" t="s">
        <v>31307</v>
      </c>
      <c r="F782" t="s">
        <v>27773</v>
      </c>
      <c r="G782" t="s">
        <v>375</v>
      </c>
      <c r="H782">
        <v>2060</v>
      </c>
      <c r="J782" t="s">
        <v>22634</v>
      </c>
      <c r="K782" s="132" t="str">
        <f>IFERROR(IFERROR(INDEX(Кат!$O:$O,MATCH($C782,Кат!$I:$I,0)),INDEX(Торг!$L:$L,MATCH($C782,Торг!$I:$I,0))),"")</f>
        <v/>
      </c>
      <c r="L782" s="132" t="str">
        <f>IFERROR(IFERROR(INDEX(Кат!$A:$A,MATCH($C782,Кат!$I:$I,0)),INDEX(Торг!$A:$A,MATCH($C782,Торг!$I:$I,0))),"")</f>
        <v/>
      </c>
      <c r="M782" s="132" t="str">
        <f>IFERROR(IFERROR(INDEX(Кат!$B:$B,MATCH($C782,Кат!$I:$I,0)),INDEX(Торг!$B:$B,MATCH($C782,Торг!$I:$I,0))),"")</f>
        <v/>
      </c>
      <c r="N782" s="132" t="str">
        <f t="shared" si="12"/>
        <v>BYSUN PARTS BP-7700109151</v>
      </c>
      <c r="O782" s="132" t="str">
        <f>IFERROR(IFERROR(INDEX(Кат!$B:$B,MATCH($N782,Кат!$I:$I,0)),INDEX(Торг!$B:$B,MATCH($N782,Торг!$I:$I,0))),"")</f>
        <v/>
      </c>
    </row>
    <row r="783" spans="1:15" outlineLevel="2">
      <c r="A783" t="s">
        <v>27794</v>
      </c>
      <c r="C783" s="191" t="s">
        <v>27795</v>
      </c>
      <c r="E783" t="s">
        <v>27796</v>
      </c>
      <c r="F783" t="s">
        <v>27773</v>
      </c>
      <c r="G783" t="s">
        <v>375</v>
      </c>
      <c r="H783">
        <v>2030</v>
      </c>
      <c r="J783" t="s">
        <v>22634</v>
      </c>
      <c r="K783" s="132" t="str">
        <f>IFERROR(IFERROR(INDEX(Кат!$O:$O,MATCH($C783,Кат!$I:$I,0)),INDEX(Торг!$L:$L,MATCH($C783,Торг!$I:$I,0))),"")</f>
        <v/>
      </c>
      <c r="L783" s="132" t="str">
        <f>IFERROR(IFERROR(INDEX(Кат!$A:$A,MATCH($C783,Кат!$I:$I,0)),INDEX(Торг!$A:$A,MATCH($C783,Торг!$I:$I,0))),"")</f>
        <v/>
      </c>
      <c r="M783" s="132" t="str">
        <f>IFERROR(IFERROR(INDEX(Кат!$B:$B,MATCH($C783,Кат!$I:$I,0)),INDEX(Торг!$B:$B,MATCH($C783,Торг!$I:$I,0))),"")</f>
        <v/>
      </c>
      <c r="N783" s="132" t="str">
        <f t="shared" si="12"/>
        <v>BYSUN PARTS BP-7701471886</v>
      </c>
      <c r="O783" s="132" t="str">
        <f>IFERROR(IFERROR(INDEX(Кат!$B:$B,MATCH($N783,Кат!$I:$I,0)),INDEX(Торг!$B:$B,MATCH($N783,Торг!$I:$I,0))),"")</f>
        <v/>
      </c>
    </row>
    <row r="784" spans="1:15" outlineLevel="2">
      <c r="A784" t="s">
        <v>32574</v>
      </c>
      <c r="C784" s="191" t="s">
        <v>32575</v>
      </c>
      <c r="E784" t="s">
        <v>32576</v>
      </c>
      <c r="F784" t="s">
        <v>27773</v>
      </c>
      <c r="G784" t="s">
        <v>375</v>
      </c>
      <c r="H784">
        <v>160</v>
      </c>
      <c r="J784" t="s">
        <v>22634</v>
      </c>
      <c r="K784" s="132" t="str">
        <f>IFERROR(IFERROR(INDEX(Кат!$O:$O,MATCH($C784,Кат!$I:$I,0)),INDEX(Торг!$L:$L,MATCH($C784,Торг!$I:$I,0))),"")</f>
        <v/>
      </c>
      <c r="L784" s="132" t="str">
        <f>IFERROR(IFERROR(INDEX(Кат!$A:$A,MATCH($C784,Кат!$I:$I,0)),INDEX(Торг!$A:$A,MATCH($C784,Торг!$I:$I,0))),"")</f>
        <v/>
      </c>
      <c r="M784" s="132" t="str">
        <f>IFERROR(IFERROR(INDEX(Кат!$B:$B,MATCH($C784,Кат!$I:$I,0)),INDEX(Торг!$B:$B,MATCH($C784,Торг!$I:$I,0))),"")</f>
        <v/>
      </c>
      <c r="N784" s="132" t="str">
        <f t="shared" si="12"/>
        <v>BYSUN PARTS BP-7700427640</v>
      </c>
      <c r="O784" s="132" t="str">
        <f>IFERROR(IFERROR(INDEX(Кат!$B:$B,MATCH($N784,Кат!$I:$I,0)),INDEX(Торг!$B:$B,MATCH($N784,Торг!$I:$I,0))),"")</f>
        <v/>
      </c>
    </row>
    <row r="785" spans="1:15" outlineLevel="2">
      <c r="A785" t="s">
        <v>31308</v>
      </c>
      <c r="C785" s="191" t="s">
        <v>31309</v>
      </c>
      <c r="E785" t="s">
        <v>31310</v>
      </c>
      <c r="F785" t="s">
        <v>27773</v>
      </c>
      <c r="G785" t="s">
        <v>399</v>
      </c>
      <c r="H785">
        <v>310</v>
      </c>
      <c r="J785" t="s">
        <v>22634</v>
      </c>
      <c r="K785" s="132" t="str">
        <f>IFERROR(IFERROR(INDEX(Кат!$O:$O,MATCH($C785,Кат!$I:$I,0)),INDEX(Торг!$L:$L,MATCH($C785,Торг!$I:$I,0))),"")</f>
        <v/>
      </c>
      <c r="L785" s="132" t="str">
        <f>IFERROR(IFERROR(INDEX(Кат!$A:$A,MATCH($C785,Кат!$I:$I,0)),INDEX(Торг!$A:$A,MATCH($C785,Торг!$I:$I,0))),"")</f>
        <v/>
      </c>
      <c r="M785" s="132" t="str">
        <f>IFERROR(IFERROR(INDEX(Кат!$B:$B,MATCH($C785,Кат!$I:$I,0)),INDEX(Торг!$B:$B,MATCH($C785,Торг!$I:$I,0))),"")</f>
        <v/>
      </c>
      <c r="N785" s="132" t="str">
        <f t="shared" si="12"/>
        <v>BYSUN PARTS BP-8200561420</v>
      </c>
      <c r="O785" s="132" t="str">
        <f>IFERROR(IFERROR(INDEX(Кат!$B:$B,MATCH($N785,Кат!$I:$I,0)),INDEX(Торг!$B:$B,MATCH($N785,Торг!$I:$I,0))),"")</f>
        <v/>
      </c>
    </row>
    <row r="786" spans="1:15" outlineLevel="2">
      <c r="A786" t="s">
        <v>27797</v>
      </c>
      <c r="C786" s="191" t="s">
        <v>27798</v>
      </c>
      <c r="E786" t="s">
        <v>27799</v>
      </c>
      <c r="F786" t="s">
        <v>27773</v>
      </c>
      <c r="G786" t="s">
        <v>399</v>
      </c>
      <c r="H786">
        <v>140</v>
      </c>
      <c r="J786" t="s">
        <v>22634</v>
      </c>
      <c r="K786" s="132" t="str">
        <f>IFERROR(IFERROR(INDEX(Кат!$O:$O,MATCH($C786,Кат!$I:$I,0)),INDEX(Торг!$L:$L,MATCH($C786,Торг!$I:$I,0))),"")</f>
        <v/>
      </c>
      <c r="L786" s="132" t="str">
        <f>IFERROR(IFERROR(INDEX(Кат!$A:$A,MATCH($C786,Кат!$I:$I,0)),INDEX(Торг!$A:$A,MATCH($C786,Торг!$I:$I,0))),"")</f>
        <v/>
      </c>
      <c r="M786" s="132" t="str">
        <f>IFERROR(IFERROR(INDEX(Кат!$B:$B,MATCH($C786,Кат!$I:$I,0)),INDEX(Торг!$B:$B,MATCH($C786,Торг!$I:$I,0))),"")</f>
        <v/>
      </c>
      <c r="N786" s="132" t="str">
        <f t="shared" si="12"/>
        <v>BYSUN PARTS BP-8200048024</v>
      </c>
      <c r="O786" s="132" t="str">
        <f>IFERROR(IFERROR(INDEX(Кат!$B:$B,MATCH($N786,Кат!$I:$I,0)),INDEX(Торг!$B:$B,MATCH($N786,Торг!$I:$I,0))),"")</f>
        <v/>
      </c>
    </row>
    <row r="787" spans="1:15" outlineLevel="2">
      <c r="A787" t="s">
        <v>27800</v>
      </c>
      <c r="C787" s="191" t="s">
        <v>27801</v>
      </c>
      <c r="E787" t="s">
        <v>27802</v>
      </c>
      <c r="F787" t="s">
        <v>27773</v>
      </c>
      <c r="G787" t="s">
        <v>399</v>
      </c>
      <c r="H787">
        <v>180</v>
      </c>
      <c r="J787" t="s">
        <v>22634</v>
      </c>
      <c r="K787" s="132" t="str">
        <f>IFERROR(IFERROR(INDEX(Кат!$O:$O,MATCH($C787,Кат!$I:$I,0)),INDEX(Торг!$L:$L,MATCH($C787,Торг!$I:$I,0))),"")</f>
        <v/>
      </c>
      <c r="L787" s="132" t="str">
        <f>IFERROR(IFERROR(INDEX(Кат!$A:$A,MATCH($C787,Кат!$I:$I,0)),INDEX(Торг!$A:$A,MATCH($C787,Торг!$I:$I,0))),"")</f>
        <v/>
      </c>
      <c r="M787" s="132" t="str">
        <f>IFERROR(IFERROR(INDEX(Кат!$B:$B,MATCH($C787,Кат!$I:$I,0)),INDEX(Торг!$B:$B,MATCH($C787,Торг!$I:$I,0))),"")</f>
        <v/>
      </c>
      <c r="N787" s="132" t="str">
        <f t="shared" si="12"/>
        <v>BYSUN PARTS BP-7701207449</v>
      </c>
      <c r="O787" s="132" t="str">
        <f>IFERROR(IFERROR(INDEX(Кат!$B:$B,MATCH($N787,Кат!$I:$I,0)),INDEX(Торг!$B:$B,MATCH($N787,Торг!$I:$I,0))),"")</f>
        <v/>
      </c>
    </row>
    <row r="788" spans="1:15" outlineLevel="2">
      <c r="A788" t="s">
        <v>33866</v>
      </c>
      <c r="C788" s="191" t="s">
        <v>33867</v>
      </c>
      <c r="E788" t="s">
        <v>33868</v>
      </c>
      <c r="F788" t="s">
        <v>27773</v>
      </c>
      <c r="G788" t="s">
        <v>399</v>
      </c>
      <c r="H788">
        <v>2670</v>
      </c>
      <c r="J788" t="s">
        <v>22634</v>
      </c>
      <c r="K788" s="132" t="str">
        <f>IFERROR(IFERROR(INDEX(Кат!$O:$O,MATCH($C788,Кат!$I:$I,0)),INDEX(Торг!$L:$L,MATCH($C788,Торг!$I:$I,0))),"")</f>
        <v/>
      </c>
      <c r="L788" s="132" t="str">
        <f>IFERROR(IFERROR(INDEX(Кат!$A:$A,MATCH($C788,Кат!$I:$I,0)),INDEX(Торг!$A:$A,MATCH($C788,Торг!$I:$I,0))),"")</f>
        <v/>
      </c>
      <c r="M788" s="132" t="str">
        <f>IFERROR(IFERROR(INDEX(Кат!$B:$B,MATCH($C788,Кат!$I:$I,0)),INDEX(Торг!$B:$B,MATCH($C788,Торг!$I:$I,0))),"")</f>
        <v/>
      </c>
      <c r="N788" s="132" t="str">
        <f t="shared" si="12"/>
        <v>BYSUN PARTS BP-8200898655</v>
      </c>
      <c r="O788" s="132" t="str">
        <f>IFERROR(IFERROR(INDEX(Кат!$B:$B,MATCH($N788,Кат!$I:$I,0)),INDEX(Торг!$B:$B,MATCH($N788,Торг!$I:$I,0))),"")</f>
        <v/>
      </c>
    </row>
    <row r="789" spans="1:15" outlineLevel="2">
      <c r="A789" t="s">
        <v>33869</v>
      </c>
      <c r="C789" s="191" t="s">
        <v>33870</v>
      </c>
      <c r="E789" t="s">
        <v>33871</v>
      </c>
      <c r="F789" t="s">
        <v>27773</v>
      </c>
      <c r="G789" t="s">
        <v>399</v>
      </c>
      <c r="H789">
        <v>2670</v>
      </c>
      <c r="J789" t="s">
        <v>22634</v>
      </c>
      <c r="K789" s="132" t="str">
        <f>IFERROR(IFERROR(INDEX(Кат!$O:$O,MATCH($C789,Кат!$I:$I,0)),INDEX(Торг!$L:$L,MATCH($C789,Торг!$I:$I,0))),"")</f>
        <v/>
      </c>
      <c r="L789" s="132" t="str">
        <f>IFERROR(IFERROR(INDEX(Кат!$A:$A,MATCH($C789,Кат!$I:$I,0)),INDEX(Торг!$A:$A,MATCH($C789,Торг!$I:$I,0))),"")</f>
        <v/>
      </c>
      <c r="M789" s="132" t="str">
        <f>IFERROR(IFERROR(INDEX(Кат!$B:$B,MATCH($C789,Кат!$I:$I,0)),INDEX(Торг!$B:$B,MATCH($C789,Торг!$I:$I,0))),"")</f>
        <v/>
      </c>
      <c r="N789" s="132" t="str">
        <f t="shared" si="12"/>
        <v>BYSUN PARTS BP-8200898654</v>
      </c>
      <c r="O789" s="132" t="str">
        <f>IFERROR(IFERROR(INDEX(Кат!$B:$B,MATCH($N789,Кат!$I:$I,0)),INDEX(Торг!$B:$B,MATCH($N789,Торг!$I:$I,0))),"")</f>
        <v/>
      </c>
    </row>
    <row r="790" spans="1:15" outlineLevel="2">
      <c r="A790" t="s">
        <v>27803</v>
      </c>
      <c r="C790" s="191" t="s">
        <v>27804</v>
      </c>
      <c r="E790" t="s">
        <v>27805</v>
      </c>
      <c r="F790" t="s">
        <v>27773</v>
      </c>
      <c r="G790" t="s">
        <v>399</v>
      </c>
      <c r="H790">
        <v>2200</v>
      </c>
      <c r="J790" t="s">
        <v>22634</v>
      </c>
      <c r="K790" s="132" t="str">
        <f>IFERROR(IFERROR(INDEX(Кат!$O:$O,MATCH($C790,Кат!$I:$I,0)),INDEX(Торг!$L:$L,MATCH($C790,Торг!$I:$I,0))),"")</f>
        <v/>
      </c>
      <c r="L790" s="132" t="str">
        <f>IFERROR(IFERROR(INDEX(Кат!$A:$A,MATCH($C790,Кат!$I:$I,0)),INDEX(Торг!$A:$A,MATCH($C790,Торг!$I:$I,0))),"")</f>
        <v/>
      </c>
      <c r="M790" s="132" t="str">
        <f>IFERROR(IFERROR(INDEX(Кат!$B:$B,MATCH($C790,Кат!$I:$I,0)),INDEX(Торг!$B:$B,MATCH($C790,Торг!$I:$I,0))),"")</f>
        <v/>
      </c>
      <c r="N790" s="132" t="str">
        <f t="shared" si="12"/>
        <v>BYSUN PARTS BP-8200591428</v>
      </c>
      <c r="O790" s="132" t="str">
        <f>IFERROR(IFERROR(INDEX(Кат!$B:$B,MATCH($N790,Кат!$I:$I,0)),INDEX(Торг!$B:$B,MATCH($N790,Торг!$I:$I,0))),"")</f>
        <v/>
      </c>
    </row>
    <row r="791" spans="1:15" outlineLevel="2">
      <c r="A791" t="s">
        <v>31311</v>
      </c>
      <c r="C791" s="191" t="s">
        <v>31312</v>
      </c>
      <c r="E791" t="s">
        <v>31313</v>
      </c>
      <c r="F791" t="s">
        <v>27773</v>
      </c>
      <c r="G791" t="s">
        <v>399</v>
      </c>
      <c r="H791">
        <v>2440</v>
      </c>
      <c r="J791" t="s">
        <v>22634</v>
      </c>
      <c r="K791" s="132" t="str">
        <f>IFERROR(IFERROR(INDEX(Кат!$O:$O,MATCH($C791,Кат!$I:$I,0)),INDEX(Торг!$L:$L,MATCH($C791,Торг!$I:$I,0))),"")</f>
        <v/>
      </c>
      <c r="L791" s="132" t="str">
        <f>IFERROR(IFERROR(INDEX(Кат!$A:$A,MATCH($C791,Кат!$I:$I,0)),INDEX(Торг!$A:$A,MATCH($C791,Торг!$I:$I,0))),"")</f>
        <v/>
      </c>
      <c r="M791" s="132" t="str">
        <f>IFERROR(IFERROR(INDEX(Кат!$B:$B,MATCH($C791,Кат!$I:$I,0)),INDEX(Торг!$B:$B,MATCH($C791,Торг!$I:$I,0))),"")</f>
        <v/>
      </c>
      <c r="N791" s="132" t="str">
        <f t="shared" si="12"/>
        <v>BYSUN PARTS BP-8200698014</v>
      </c>
      <c r="O791" s="132" t="str">
        <f>IFERROR(IFERROR(INDEX(Кат!$B:$B,MATCH($N791,Кат!$I:$I,0)),INDEX(Торг!$B:$B,MATCH($N791,Торг!$I:$I,0))),"")</f>
        <v/>
      </c>
    </row>
    <row r="792" spans="1:15" outlineLevel="2">
      <c r="A792" t="s">
        <v>31314</v>
      </c>
      <c r="C792" s="191" t="s">
        <v>31315</v>
      </c>
      <c r="E792" t="s">
        <v>31316</v>
      </c>
      <c r="F792" t="s">
        <v>27773</v>
      </c>
      <c r="G792" t="s">
        <v>399</v>
      </c>
      <c r="H792">
        <v>640</v>
      </c>
      <c r="J792" t="s">
        <v>22634</v>
      </c>
      <c r="K792" s="132" t="str">
        <f>IFERROR(IFERROR(INDEX(Кат!$O:$O,MATCH($C792,Кат!$I:$I,0)),INDEX(Торг!$L:$L,MATCH($C792,Торг!$I:$I,0))),"")</f>
        <v/>
      </c>
      <c r="L792" s="132" t="str">
        <f>IFERROR(IFERROR(INDEX(Кат!$A:$A,MATCH($C792,Кат!$I:$I,0)),INDEX(Торг!$A:$A,MATCH($C792,Торг!$I:$I,0))),"")</f>
        <v/>
      </c>
      <c r="M792" s="132" t="str">
        <f>IFERROR(IFERROR(INDEX(Кат!$B:$B,MATCH($C792,Кат!$I:$I,0)),INDEX(Торг!$B:$B,MATCH($C792,Торг!$I:$I,0))),"")</f>
        <v/>
      </c>
      <c r="N792" s="132" t="str">
        <f t="shared" si="12"/>
        <v>BYSUN PARTS BP-7700110616</v>
      </c>
      <c r="O792" s="132" t="str">
        <f>IFERROR(IFERROR(INDEX(Кат!$B:$B,MATCH($N792,Кат!$I:$I,0)),INDEX(Торг!$B:$B,MATCH($N792,Торг!$I:$I,0))),"")</f>
        <v/>
      </c>
    </row>
    <row r="793" spans="1:15" outlineLevel="2">
      <c r="A793" t="s">
        <v>27806</v>
      </c>
      <c r="C793" s="191" t="s">
        <v>27807</v>
      </c>
      <c r="E793" t="s">
        <v>27808</v>
      </c>
      <c r="F793" t="s">
        <v>27773</v>
      </c>
      <c r="G793" t="s">
        <v>375</v>
      </c>
      <c r="H793">
        <v>970</v>
      </c>
      <c r="J793" t="s">
        <v>22634</v>
      </c>
      <c r="K793" s="132" t="str">
        <f>IFERROR(IFERROR(INDEX(Кат!$O:$O,MATCH($C793,Кат!$I:$I,0)),INDEX(Торг!$L:$L,MATCH($C793,Торг!$I:$I,0))),"")</f>
        <v/>
      </c>
      <c r="L793" s="132" t="str">
        <f>IFERROR(IFERROR(INDEX(Кат!$A:$A,MATCH($C793,Кат!$I:$I,0)),INDEX(Торг!$A:$A,MATCH($C793,Торг!$I:$I,0))),"")</f>
        <v/>
      </c>
      <c r="M793" s="132" t="str">
        <f>IFERROR(IFERROR(INDEX(Кат!$B:$B,MATCH($C793,Кат!$I:$I,0)),INDEX(Торг!$B:$B,MATCH($C793,Торг!$I:$I,0))),"")</f>
        <v/>
      </c>
      <c r="N793" s="132" t="str">
        <f t="shared" si="12"/>
        <v>BYSUN PARTS BP-6001550443/42</v>
      </c>
      <c r="O793" s="132" t="str">
        <f>IFERROR(IFERROR(INDEX(Кат!$B:$B,MATCH($N793,Кат!$I:$I,0)),INDEX(Торг!$B:$B,MATCH($N793,Торг!$I:$I,0))),"")</f>
        <v/>
      </c>
    </row>
    <row r="794" spans="1:15" outlineLevel="2">
      <c r="A794" t="s">
        <v>33872</v>
      </c>
      <c r="C794" s="191" t="s">
        <v>33873</v>
      </c>
      <c r="E794" t="s">
        <v>33874</v>
      </c>
      <c r="F794" t="s">
        <v>27773</v>
      </c>
      <c r="G794" t="s">
        <v>399</v>
      </c>
      <c r="H794">
        <v>1240</v>
      </c>
      <c r="J794" t="s">
        <v>22634</v>
      </c>
      <c r="K794" s="132" t="str">
        <f>IFERROR(IFERROR(INDEX(Кат!$O:$O,MATCH($C794,Кат!$I:$I,0)),INDEX(Торг!$L:$L,MATCH($C794,Торг!$I:$I,0))),"")</f>
        <v/>
      </c>
      <c r="L794" s="132" t="str">
        <f>IFERROR(IFERROR(INDEX(Кат!$A:$A,MATCH($C794,Кат!$I:$I,0)),INDEX(Торг!$A:$A,MATCH($C794,Торг!$I:$I,0))),"")</f>
        <v/>
      </c>
      <c r="M794" s="132" t="str">
        <f>IFERROR(IFERROR(INDEX(Кат!$B:$B,MATCH($C794,Кат!$I:$I,0)),INDEX(Торг!$B:$B,MATCH($C794,Торг!$I:$I,0))),"")</f>
        <v/>
      </c>
      <c r="N794" s="132" t="str">
        <f t="shared" si="12"/>
        <v>BYSUN PARTS BP-210101302R</v>
      </c>
      <c r="O794" s="132" t="str">
        <f>IFERROR(IFERROR(INDEX(Кат!$B:$B,MATCH($N794,Кат!$I:$I,0)),INDEX(Торг!$B:$B,MATCH($N794,Торг!$I:$I,0))),"")</f>
        <v/>
      </c>
    </row>
    <row r="795" spans="1:15" outlineLevel="2">
      <c r="A795" t="s">
        <v>33875</v>
      </c>
      <c r="C795" s="191" t="s">
        <v>33876</v>
      </c>
      <c r="E795" t="s">
        <v>33877</v>
      </c>
      <c r="F795" t="s">
        <v>27773</v>
      </c>
      <c r="G795" t="s">
        <v>399</v>
      </c>
      <c r="H795">
        <v>680</v>
      </c>
      <c r="J795" t="s">
        <v>22634</v>
      </c>
      <c r="K795" s="132" t="str">
        <f>IFERROR(IFERROR(INDEX(Кат!$O:$O,MATCH($C795,Кат!$I:$I,0)),INDEX(Торг!$L:$L,MATCH($C795,Торг!$I:$I,0))),"")</f>
        <v/>
      </c>
      <c r="L795" s="132" t="str">
        <f>IFERROR(IFERROR(INDEX(Кат!$A:$A,MATCH($C795,Кат!$I:$I,0)),INDEX(Торг!$A:$A,MATCH($C795,Торг!$I:$I,0))),"")</f>
        <v/>
      </c>
      <c r="M795" s="132" t="str">
        <f>IFERROR(IFERROR(INDEX(Кат!$B:$B,MATCH($C795,Кат!$I:$I,0)),INDEX(Торг!$B:$B,MATCH($C795,Торг!$I:$I,0))),"")</f>
        <v/>
      </c>
      <c r="N795" s="132" t="str">
        <f t="shared" si="12"/>
        <v>BYSUN PARTS BP-8200014933</v>
      </c>
      <c r="O795" s="132" t="str">
        <f>IFERROR(IFERROR(INDEX(Кат!$B:$B,MATCH($N795,Кат!$I:$I,0)),INDEX(Торг!$B:$B,MATCH($N795,Торг!$I:$I,0))),"")</f>
        <v/>
      </c>
    </row>
    <row r="796" spans="1:15" outlineLevel="2">
      <c r="A796" t="s">
        <v>31317</v>
      </c>
      <c r="C796" s="191" t="s">
        <v>31318</v>
      </c>
      <c r="E796" t="s">
        <v>31319</v>
      </c>
      <c r="F796" t="s">
        <v>27773</v>
      </c>
      <c r="G796" t="s">
        <v>399</v>
      </c>
      <c r="H796">
        <v>1030</v>
      </c>
      <c r="J796" t="s">
        <v>22634</v>
      </c>
      <c r="K796" s="132" t="str">
        <f>IFERROR(IFERROR(INDEX(Кат!$O:$O,MATCH($C796,Кат!$I:$I,0)),INDEX(Торг!$L:$L,MATCH($C796,Торг!$I:$I,0))),"")</f>
        <v/>
      </c>
      <c r="L796" s="132" t="str">
        <f>IFERROR(IFERROR(INDEX(Кат!$A:$A,MATCH($C796,Кат!$I:$I,0)),INDEX(Торг!$A:$A,MATCH($C796,Торг!$I:$I,0))),"")</f>
        <v/>
      </c>
      <c r="M796" s="132" t="str">
        <f>IFERROR(IFERROR(INDEX(Кат!$B:$B,MATCH($C796,Кат!$I:$I,0)),INDEX(Торг!$B:$B,MATCH($C796,Торг!$I:$I,0))),"")</f>
        <v/>
      </c>
      <c r="N796" s="132" t="str">
        <f t="shared" si="12"/>
        <v>BYSUN PARTS BP-112383665R</v>
      </c>
      <c r="O796" s="132" t="str">
        <f>IFERROR(IFERROR(INDEX(Кат!$B:$B,MATCH($N796,Кат!$I:$I,0)),INDEX(Торг!$B:$B,MATCH($N796,Торг!$I:$I,0))),"")</f>
        <v/>
      </c>
    </row>
    <row r="797" spans="1:15" outlineLevel="2">
      <c r="A797" t="s">
        <v>27809</v>
      </c>
      <c r="C797" s="191" t="s">
        <v>27810</v>
      </c>
      <c r="E797" t="s">
        <v>27811</v>
      </c>
      <c r="F797" t="s">
        <v>27773</v>
      </c>
      <c r="G797" t="s">
        <v>399</v>
      </c>
      <c r="H797">
        <v>700</v>
      </c>
      <c r="J797" t="s">
        <v>22634</v>
      </c>
      <c r="K797" s="132" t="str">
        <f>IFERROR(IFERROR(INDEX(Кат!$O:$O,MATCH($C797,Кат!$I:$I,0)),INDEX(Торг!$L:$L,MATCH($C797,Торг!$I:$I,0))),"")</f>
        <v/>
      </c>
      <c r="L797" s="132" t="str">
        <f>IFERROR(IFERROR(INDEX(Кат!$A:$A,MATCH($C797,Кат!$I:$I,0)),INDEX(Торг!$A:$A,MATCH($C797,Торг!$I:$I,0))),"")</f>
        <v/>
      </c>
      <c r="M797" s="132" t="str">
        <f>IFERROR(IFERROR(INDEX(Кат!$B:$B,MATCH($C797,Кат!$I:$I,0)),INDEX(Торг!$B:$B,MATCH($C797,Торг!$I:$I,0))),"")</f>
        <v/>
      </c>
      <c r="N797" s="132" t="str">
        <f t="shared" si="12"/>
        <v>BYSUN PARTS BP-112381035R</v>
      </c>
      <c r="O797" s="132" t="str">
        <f>IFERROR(IFERROR(INDEX(Кат!$B:$B,MATCH($N797,Кат!$I:$I,0)),INDEX(Торг!$B:$B,MATCH($N797,Торг!$I:$I,0))),"")</f>
        <v/>
      </c>
    </row>
    <row r="798" spans="1:15" outlineLevel="2">
      <c r="A798" t="s">
        <v>31320</v>
      </c>
      <c r="C798" s="191" t="s">
        <v>31321</v>
      </c>
      <c r="E798" t="s">
        <v>31322</v>
      </c>
      <c r="F798" t="s">
        <v>27773</v>
      </c>
      <c r="G798" t="s">
        <v>399</v>
      </c>
      <c r="H798">
        <v>2070</v>
      </c>
      <c r="J798" t="s">
        <v>22634</v>
      </c>
      <c r="K798" s="132" t="str">
        <f>IFERROR(IFERROR(INDEX(Кат!$O:$O,MATCH($C798,Кат!$I:$I,0)),INDEX(Торг!$L:$L,MATCH($C798,Торг!$I:$I,0))),"")</f>
        <v/>
      </c>
      <c r="L798" s="132" t="str">
        <f>IFERROR(IFERROR(INDEX(Кат!$A:$A,MATCH($C798,Кат!$I:$I,0)),INDEX(Торг!$A:$A,MATCH($C798,Торг!$I:$I,0))),"")</f>
        <v/>
      </c>
      <c r="M798" s="132" t="str">
        <f>IFERROR(IFERROR(INDEX(Кат!$B:$B,MATCH($C798,Кат!$I:$I,0)),INDEX(Торг!$B:$B,MATCH($C798,Торг!$I:$I,0))),"")</f>
        <v/>
      </c>
      <c r="N798" s="132" t="str">
        <f t="shared" si="12"/>
        <v>BYSUN PARTS BP-113753301R</v>
      </c>
      <c r="O798" s="132" t="str">
        <f>IFERROR(IFERROR(INDEX(Кат!$B:$B,MATCH($N798,Кат!$I:$I,0)),INDEX(Торг!$B:$B,MATCH($N798,Торг!$I:$I,0))),"")</f>
        <v/>
      </c>
    </row>
    <row r="799" spans="1:15" outlineLevel="2">
      <c r="A799" t="s">
        <v>31323</v>
      </c>
      <c r="C799" s="191" t="s">
        <v>31324</v>
      </c>
      <c r="E799" t="s">
        <v>31325</v>
      </c>
      <c r="F799" t="s">
        <v>27773</v>
      </c>
      <c r="G799" t="s">
        <v>399</v>
      </c>
      <c r="H799">
        <v>1470</v>
      </c>
      <c r="J799" t="s">
        <v>22634</v>
      </c>
      <c r="K799" s="132" t="str">
        <f>IFERROR(IFERROR(INDEX(Кат!$O:$O,MATCH($C799,Кат!$I:$I,0)),INDEX(Торг!$L:$L,MATCH($C799,Торг!$I:$I,0))),"")</f>
        <v/>
      </c>
      <c r="L799" s="132" t="str">
        <f>IFERROR(IFERROR(INDEX(Кат!$A:$A,MATCH($C799,Кат!$I:$I,0)),INDEX(Торг!$A:$A,MATCH($C799,Торг!$I:$I,0))),"")</f>
        <v/>
      </c>
      <c r="M799" s="132" t="str">
        <f>IFERROR(IFERROR(INDEX(Кат!$B:$B,MATCH($C799,Кат!$I:$I,0)),INDEX(Торг!$B:$B,MATCH($C799,Торг!$I:$I,0))),"")</f>
        <v/>
      </c>
      <c r="N799" s="132" t="str">
        <f t="shared" si="12"/>
        <v>BYSUN PARTS BP-8200420742</v>
      </c>
      <c r="O799" s="132" t="str">
        <f>IFERROR(IFERROR(INDEX(Кат!$B:$B,MATCH($N799,Кат!$I:$I,0)),INDEX(Торг!$B:$B,MATCH($N799,Торг!$I:$I,0))),"")</f>
        <v/>
      </c>
    </row>
    <row r="800" spans="1:15" outlineLevel="2">
      <c r="A800" t="s">
        <v>27812</v>
      </c>
      <c r="C800" s="191" t="s">
        <v>27813</v>
      </c>
      <c r="E800" t="s">
        <v>31326</v>
      </c>
      <c r="F800" t="s">
        <v>27773</v>
      </c>
      <c r="G800" t="s">
        <v>399</v>
      </c>
      <c r="H800">
        <v>540</v>
      </c>
      <c r="J800" t="s">
        <v>22634</v>
      </c>
      <c r="K800" s="132" t="str">
        <f>IFERROR(IFERROR(INDEX(Кат!$O:$O,MATCH($C800,Кат!$I:$I,0)),INDEX(Торг!$L:$L,MATCH($C800,Торг!$I:$I,0))),"")</f>
        <v/>
      </c>
      <c r="L800" s="132" t="str">
        <f>IFERROR(IFERROR(INDEX(Кат!$A:$A,MATCH($C800,Кат!$I:$I,0)),INDEX(Торг!$A:$A,MATCH($C800,Торг!$I:$I,0))),"")</f>
        <v/>
      </c>
      <c r="M800" s="132" t="str">
        <f>IFERROR(IFERROR(INDEX(Кат!$B:$B,MATCH($C800,Кат!$I:$I,0)),INDEX(Торг!$B:$B,MATCH($C800,Торг!$I:$I,0))),"")</f>
        <v/>
      </c>
      <c r="N800" s="132" t="str">
        <f t="shared" si="12"/>
        <v>BYSUN PARTS BP-6001547499</v>
      </c>
      <c r="O800" s="132" t="str">
        <f>IFERROR(IFERROR(INDEX(Кат!$B:$B,MATCH($N800,Кат!$I:$I,0)),INDEX(Торг!$B:$B,MATCH($N800,Торг!$I:$I,0))),"")</f>
        <v/>
      </c>
    </row>
    <row r="801" spans="1:15" outlineLevel="2">
      <c r="A801" t="s">
        <v>31327</v>
      </c>
      <c r="C801" s="191" t="s">
        <v>31328</v>
      </c>
      <c r="E801" t="s">
        <v>31329</v>
      </c>
      <c r="F801" t="s">
        <v>27773</v>
      </c>
      <c r="G801" t="s">
        <v>399</v>
      </c>
      <c r="H801">
        <v>850</v>
      </c>
      <c r="J801" t="s">
        <v>22634</v>
      </c>
      <c r="K801" s="132" t="str">
        <f>IFERROR(IFERROR(INDEX(Кат!$O:$O,MATCH($C801,Кат!$I:$I,0)),INDEX(Торг!$L:$L,MATCH($C801,Торг!$I:$I,0))),"")</f>
        <v/>
      </c>
      <c r="L801" s="132" t="str">
        <f>IFERROR(IFERROR(INDEX(Кат!$A:$A,MATCH($C801,Кат!$I:$I,0)),INDEX(Торг!$A:$A,MATCH($C801,Торг!$I:$I,0))),"")</f>
        <v/>
      </c>
      <c r="M801" s="132" t="str">
        <f>IFERROR(IFERROR(INDEX(Кат!$B:$B,MATCH($C801,Кат!$I:$I,0)),INDEX(Торг!$B:$B,MATCH($C801,Торг!$I:$I,0))),"")</f>
        <v/>
      </c>
      <c r="N801" s="132" t="str">
        <f t="shared" si="12"/>
        <v>BYSUN PARTS BP-8200752920</v>
      </c>
      <c r="O801" s="132" t="str">
        <f>IFERROR(IFERROR(INDEX(Кат!$B:$B,MATCH($N801,Кат!$I:$I,0)),INDEX(Торг!$B:$B,MATCH($N801,Торг!$I:$I,0))),"")</f>
        <v/>
      </c>
    </row>
    <row r="802" spans="1:15" outlineLevel="2">
      <c r="A802" t="s">
        <v>33878</v>
      </c>
      <c r="C802" s="191" t="s">
        <v>33879</v>
      </c>
      <c r="E802" t="s">
        <v>33880</v>
      </c>
      <c r="F802" t="s">
        <v>27773</v>
      </c>
      <c r="G802" t="s">
        <v>399</v>
      </c>
      <c r="H802">
        <v>270</v>
      </c>
      <c r="J802" t="s">
        <v>22634</v>
      </c>
      <c r="K802" s="132" t="str">
        <f>IFERROR(IFERROR(INDEX(Кат!$O:$O,MATCH($C802,Кат!$I:$I,0)),INDEX(Торг!$L:$L,MATCH($C802,Торг!$I:$I,0))),"")</f>
        <v/>
      </c>
      <c r="L802" s="132" t="str">
        <f>IFERROR(IFERROR(INDEX(Кат!$A:$A,MATCH($C802,Кат!$I:$I,0)),INDEX(Торг!$A:$A,MATCH($C802,Торг!$I:$I,0))),"")</f>
        <v/>
      </c>
      <c r="M802" s="132" t="str">
        <f>IFERROR(IFERROR(INDEX(Кат!$B:$B,MATCH($C802,Кат!$I:$I,0)),INDEX(Торг!$B:$B,MATCH($C802,Торг!$I:$I,0))),"")</f>
        <v/>
      </c>
      <c r="N802" s="132" t="str">
        <f t="shared" si="12"/>
        <v>BYSUN PARTS BP-6001549290</v>
      </c>
      <c r="O802" s="132" t="str">
        <f>IFERROR(IFERROR(INDEX(Кат!$B:$B,MATCH($N802,Кат!$I:$I,0)),INDEX(Торг!$B:$B,MATCH($N802,Торг!$I:$I,0))),"")</f>
        <v/>
      </c>
    </row>
    <row r="803" spans="1:15" outlineLevel="2">
      <c r="A803" t="s">
        <v>31330</v>
      </c>
      <c r="C803" s="191" t="s">
        <v>31331</v>
      </c>
      <c r="E803" t="s">
        <v>31332</v>
      </c>
      <c r="F803" t="s">
        <v>27773</v>
      </c>
      <c r="G803" t="s">
        <v>399</v>
      </c>
      <c r="H803">
        <v>320</v>
      </c>
      <c r="J803" t="s">
        <v>22634</v>
      </c>
      <c r="K803" s="132" t="str">
        <f>IFERROR(IFERROR(INDEX(Кат!$O:$O,MATCH($C803,Кат!$I:$I,0)),INDEX(Торг!$L:$L,MATCH($C803,Торг!$I:$I,0))),"")</f>
        <v/>
      </c>
      <c r="L803" s="132" t="str">
        <f>IFERROR(IFERROR(INDEX(Кат!$A:$A,MATCH($C803,Кат!$I:$I,0)),INDEX(Торг!$A:$A,MATCH($C803,Торг!$I:$I,0))),"")</f>
        <v/>
      </c>
      <c r="M803" s="132" t="str">
        <f>IFERROR(IFERROR(INDEX(Кат!$B:$B,MATCH($C803,Кат!$I:$I,0)),INDEX(Торг!$B:$B,MATCH($C803,Торг!$I:$I,0))),"")</f>
        <v/>
      </c>
      <c r="N803" s="132" t="str">
        <f t="shared" si="12"/>
        <v>BYSUN PARTS BP-8200134513</v>
      </c>
      <c r="O803" s="132" t="str">
        <f>IFERROR(IFERROR(INDEX(Кат!$B:$B,MATCH($N803,Кат!$I:$I,0)),INDEX(Торг!$B:$B,MATCH($N803,Торг!$I:$I,0))),"")</f>
        <v/>
      </c>
    </row>
    <row r="804" spans="1:15" outlineLevel="2">
      <c r="A804" t="s">
        <v>31333</v>
      </c>
      <c r="C804" s="191" t="s">
        <v>31334</v>
      </c>
      <c r="E804" t="s">
        <v>31335</v>
      </c>
      <c r="F804" t="s">
        <v>27773</v>
      </c>
      <c r="G804" t="s">
        <v>399</v>
      </c>
      <c r="H804">
        <v>1900</v>
      </c>
      <c r="J804" t="s">
        <v>22634</v>
      </c>
      <c r="K804" s="132" t="str">
        <f>IFERROR(IFERROR(INDEX(Кат!$O:$O,MATCH($C804,Кат!$I:$I,0)),INDEX(Торг!$L:$L,MATCH($C804,Торг!$I:$I,0))),"")</f>
        <v/>
      </c>
      <c r="L804" s="132" t="str">
        <f>IFERROR(IFERROR(INDEX(Кат!$A:$A,MATCH($C804,Кат!$I:$I,0)),INDEX(Торг!$A:$A,MATCH($C804,Торг!$I:$I,0))),"")</f>
        <v/>
      </c>
      <c r="M804" s="132" t="str">
        <f>IFERROR(IFERROR(INDEX(Кат!$B:$B,MATCH($C804,Кат!$I:$I,0)),INDEX(Торг!$B:$B,MATCH($C804,Торг!$I:$I,0))),"")</f>
        <v/>
      </c>
      <c r="N804" s="132" t="str">
        <f t="shared" si="12"/>
        <v>BYSUN PARTS BP-306200650R</v>
      </c>
      <c r="O804" s="132" t="str">
        <f>IFERROR(IFERROR(INDEX(Кат!$B:$B,MATCH($N804,Кат!$I:$I,0)),INDEX(Торг!$B:$B,MATCH($N804,Торг!$I:$I,0))),"")</f>
        <v/>
      </c>
    </row>
    <row r="805" spans="1:15" outlineLevel="2">
      <c r="A805" t="s">
        <v>27814</v>
      </c>
      <c r="C805" s="191" t="s">
        <v>27815</v>
      </c>
      <c r="E805" t="s">
        <v>27816</v>
      </c>
      <c r="F805" t="s">
        <v>27773</v>
      </c>
      <c r="G805" t="s">
        <v>399</v>
      </c>
      <c r="H805">
        <v>770</v>
      </c>
      <c r="J805" t="s">
        <v>22634</v>
      </c>
      <c r="K805" s="132" t="str">
        <f>IFERROR(IFERROR(INDEX(Кат!$O:$O,MATCH($C805,Кат!$I:$I,0)),INDEX(Торг!$L:$L,MATCH($C805,Торг!$I:$I,0))),"")</f>
        <v/>
      </c>
      <c r="L805" s="132" t="str">
        <f>IFERROR(IFERROR(INDEX(Кат!$A:$A,MATCH($C805,Кат!$I:$I,0)),INDEX(Торг!$A:$A,MATCH($C805,Торг!$I:$I,0))),"")</f>
        <v/>
      </c>
      <c r="M805" s="132" t="str">
        <f>IFERROR(IFERROR(INDEX(Кат!$B:$B,MATCH($C805,Кат!$I:$I,0)),INDEX(Торг!$B:$B,MATCH($C805,Торг!$I:$I,0))),"")</f>
        <v/>
      </c>
      <c r="N805" s="132" t="str">
        <f t="shared" si="12"/>
        <v>BYSUN PARTS BP-6001548986</v>
      </c>
      <c r="O805" s="132" t="str">
        <f>IFERROR(IFERROR(INDEX(Кат!$B:$B,MATCH($N805,Кат!$I:$I,0)),INDEX(Торг!$B:$B,MATCH($N805,Торг!$I:$I,0))),"")</f>
        <v/>
      </c>
    </row>
    <row r="806" spans="1:15" outlineLevel="2">
      <c r="A806" t="s">
        <v>27817</v>
      </c>
      <c r="C806" s="191" t="s">
        <v>27818</v>
      </c>
      <c r="E806" t="s">
        <v>27819</v>
      </c>
      <c r="F806" t="s">
        <v>27773</v>
      </c>
      <c r="G806" t="s">
        <v>399</v>
      </c>
      <c r="H806">
        <v>1070</v>
      </c>
      <c r="J806" t="s">
        <v>22634</v>
      </c>
      <c r="K806" s="132" t="str">
        <f>IFERROR(IFERROR(INDEX(Кат!$O:$O,MATCH($C806,Кат!$I:$I,0)),INDEX(Торг!$L:$L,MATCH($C806,Торг!$I:$I,0))),"")</f>
        <v/>
      </c>
      <c r="L806" s="132" t="str">
        <f>IFERROR(IFERROR(INDEX(Кат!$A:$A,MATCH($C806,Кат!$I:$I,0)),INDEX(Торг!$A:$A,MATCH($C806,Торг!$I:$I,0))),"")</f>
        <v/>
      </c>
      <c r="M806" s="132" t="str">
        <f>IFERROR(IFERROR(INDEX(Кат!$B:$B,MATCH($C806,Кат!$I:$I,0)),INDEX(Торг!$B:$B,MATCH($C806,Торг!$I:$I,0))),"")</f>
        <v/>
      </c>
      <c r="N806" s="132" t="str">
        <f t="shared" si="12"/>
        <v>BYSUN PARTS BP-7701207677</v>
      </c>
      <c r="O806" s="132" t="str">
        <f>IFERROR(IFERROR(INDEX(Кат!$B:$B,MATCH($N806,Кат!$I:$I,0)),INDEX(Торг!$B:$B,MATCH($N806,Торг!$I:$I,0))),"")</f>
        <v/>
      </c>
    </row>
    <row r="807" spans="1:15" outlineLevel="2">
      <c r="A807" t="s">
        <v>32577</v>
      </c>
      <c r="C807" s="191" t="s">
        <v>32578</v>
      </c>
      <c r="E807" t="s">
        <v>32579</v>
      </c>
      <c r="F807" t="s">
        <v>27773</v>
      </c>
      <c r="G807" t="s">
        <v>375</v>
      </c>
      <c r="H807">
        <v>10400</v>
      </c>
      <c r="J807" t="s">
        <v>22634</v>
      </c>
      <c r="K807" s="132" t="str">
        <f>IFERROR(IFERROR(INDEX(Кат!$O:$O,MATCH($C807,Кат!$I:$I,0)),INDEX(Торг!$L:$L,MATCH($C807,Торг!$I:$I,0))),"")</f>
        <v/>
      </c>
      <c r="L807" s="132" t="str">
        <f>IFERROR(IFERROR(INDEX(Кат!$A:$A,MATCH($C807,Кат!$I:$I,0)),INDEX(Торг!$A:$A,MATCH($C807,Торг!$I:$I,0))),"")</f>
        <v/>
      </c>
      <c r="M807" s="132" t="str">
        <f>IFERROR(IFERROR(INDEX(Кат!$B:$B,MATCH($C807,Кат!$I:$I,0)),INDEX(Торг!$B:$B,MATCH($C807,Торг!$I:$I,0))),"")</f>
        <v/>
      </c>
      <c r="N807" s="132" t="str">
        <f t="shared" si="12"/>
        <v>BYSUN PARTS BP- 7701474854/55 /56</v>
      </c>
      <c r="O807" s="132" t="str">
        <f>IFERROR(IFERROR(INDEX(Кат!$B:$B,MATCH($N807,Кат!$I:$I,0)),INDEX(Торг!$B:$B,MATCH($N807,Торг!$I:$I,0))),"")</f>
        <v/>
      </c>
    </row>
    <row r="808" spans="1:15" outlineLevel="2">
      <c r="A808" t="s">
        <v>27820</v>
      </c>
      <c r="C808" s="191" t="s">
        <v>27821</v>
      </c>
      <c r="E808" t="s">
        <v>27822</v>
      </c>
      <c r="F808" t="s">
        <v>27773</v>
      </c>
      <c r="G808" t="s">
        <v>399</v>
      </c>
      <c r="H808">
        <v>700</v>
      </c>
      <c r="J808" t="s">
        <v>22634</v>
      </c>
      <c r="K808" s="132" t="str">
        <f>IFERROR(IFERROR(INDEX(Кат!$O:$O,MATCH($C808,Кат!$I:$I,0)),INDEX(Торг!$L:$L,MATCH($C808,Торг!$I:$I,0))),"")</f>
        <v/>
      </c>
      <c r="L808" s="132" t="str">
        <f>IFERROR(IFERROR(INDEX(Кат!$A:$A,MATCH($C808,Кат!$I:$I,0)),INDEX(Торг!$A:$A,MATCH($C808,Торг!$I:$I,0))),"")</f>
        <v/>
      </c>
      <c r="M808" s="132" t="str">
        <f>IFERROR(IFERROR(INDEX(Кат!$B:$B,MATCH($C808,Кат!$I:$I,0)),INDEX(Торг!$B:$B,MATCH($C808,Торг!$I:$I,0))),"")</f>
        <v/>
      </c>
      <c r="N808" s="132" t="str">
        <f t="shared" si="12"/>
        <v>BYSUN PARTS BP-8200356346</v>
      </c>
      <c r="O808" s="132" t="str">
        <f>IFERROR(IFERROR(INDEX(Кат!$B:$B,MATCH($N808,Кат!$I:$I,0)),INDEX(Торг!$B:$B,MATCH($N808,Торг!$I:$I,0))),"")</f>
        <v/>
      </c>
    </row>
    <row r="809" spans="1:15" outlineLevel="2">
      <c r="A809" t="s">
        <v>27823</v>
      </c>
      <c r="C809" s="191" t="s">
        <v>27824</v>
      </c>
      <c r="E809" t="s">
        <v>27825</v>
      </c>
      <c r="F809" t="s">
        <v>27773</v>
      </c>
      <c r="G809" t="s">
        <v>399</v>
      </c>
      <c r="H809">
        <v>920</v>
      </c>
      <c r="J809" t="s">
        <v>22634</v>
      </c>
      <c r="K809" s="132" t="str">
        <f>IFERROR(IFERROR(INDEX(Кат!$O:$O,MATCH($C809,Кат!$I:$I,0)),INDEX(Торг!$L:$L,MATCH($C809,Торг!$I:$I,0))),"")</f>
        <v/>
      </c>
      <c r="L809" s="132" t="str">
        <f>IFERROR(IFERROR(INDEX(Кат!$A:$A,MATCH($C809,Кат!$I:$I,0)),INDEX(Торг!$A:$A,MATCH($C809,Торг!$I:$I,0))),"")</f>
        <v/>
      </c>
      <c r="M809" s="132" t="str">
        <f>IFERROR(IFERROR(INDEX(Кат!$B:$B,MATCH($C809,Кат!$I:$I,0)),INDEX(Торг!$B:$B,MATCH($C809,Торг!$I:$I,0))),"")</f>
        <v/>
      </c>
      <c r="N809" s="132" t="str">
        <f t="shared" si="12"/>
        <v>BYSUN PARTS BP-11044BC20C</v>
      </c>
      <c r="O809" s="132" t="str">
        <f>IFERROR(IFERROR(INDEX(Кат!$B:$B,MATCH($N809,Кат!$I:$I,0)),INDEX(Торг!$B:$B,MATCH($N809,Торг!$I:$I,0))),"")</f>
        <v/>
      </c>
    </row>
    <row r="810" spans="1:15" outlineLevel="2">
      <c r="A810" t="s">
        <v>27826</v>
      </c>
      <c r="C810" s="191" t="s">
        <v>27827</v>
      </c>
      <c r="E810" t="s">
        <v>27828</v>
      </c>
      <c r="F810" t="s">
        <v>27773</v>
      </c>
      <c r="G810" t="s">
        <v>399</v>
      </c>
      <c r="H810">
        <v>220</v>
      </c>
      <c r="J810" t="s">
        <v>22634</v>
      </c>
      <c r="K810" s="132" t="str">
        <f>IFERROR(IFERROR(INDEX(Кат!$O:$O,MATCH($C810,Кат!$I:$I,0)),INDEX(Торг!$L:$L,MATCH($C810,Торг!$I:$I,0))),"")</f>
        <v/>
      </c>
      <c r="L810" s="132" t="str">
        <f>IFERROR(IFERROR(INDEX(Кат!$A:$A,MATCH($C810,Кат!$I:$I,0)),INDEX(Торг!$A:$A,MATCH($C810,Торг!$I:$I,0))),"")</f>
        <v/>
      </c>
      <c r="M810" s="132" t="str">
        <f>IFERROR(IFERROR(INDEX(Кат!$B:$B,MATCH($C810,Кат!$I:$I,0)),INDEX(Торг!$B:$B,MATCH($C810,Торг!$I:$I,0))),"")</f>
        <v/>
      </c>
      <c r="N810" s="132" t="str">
        <f t="shared" si="12"/>
        <v>BYSUN PARTS BP-7700273486</v>
      </c>
      <c r="O810" s="132" t="str">
        <f>IFERROR(IFERROR(INDEX(Кат!$B:$B,MATCH($N810,Кат!$I:$I,0)),INDEX(Торг!$B:$B,MATCH($N810,Торг!$I:$I,0))),"")</f>
        <v/>
      </c>
    </row>
    <row r="811" spans="1:15" outlineLevel="2">
      <c r="A811" t="s">
        <v>27829</v>
      </c>
      <c r="C811" s="191" t="s">
        <v>27830</v>
      </c>
      <c r="E811" t="s">
        <v>27831</v>
      </c>
      <c r="F811" t="s">
        <v>27773</v>
      </c>
      <c r="G811" t="s">
        <v>375</v>
      </c>
      <c r="H811">
        <v>1950</v>
      </c>
      <c r="J811" t="s">
        <v>22634</v>
      </c>
      <c r="K811" s="132" t="str">
        <f>IFERROR(IFERROR(INDEX(Кат!$O:$O,MATCH($C811,Кат!$I:$I,0)),INDEX(Торг!$L:$L,MATCH($C811,Торг!$I:$I,0))),"")</f>
        <v/>
      </c>
      <c r="L811" s="132" t="str">
        <f>IFERROR(IFERROR(INDEX(Кат!$A:$A,MATCH($C811,Кат!$I:$I,0)),INDEX(Торг!$A:$A,MATCH($C811,Торг!$I:$I,0))),"")</f>
        <v/>
      </c>
      <c r="M811" s="132" t="str">
        <f>IFERROR(IFERROR(INDEX(Кат!$B:$B,MATCH($C811,Кат!$I:$I,0)),INDEX(Торг!$B:$B,MATCH($C811,Торг!$I:$I,0))),"")</f>
        <v/>
      </c>
      <c r="N811" s="132" t="str">
        <f t="shared" si="12"/>
        <v>BYSUN PARTS BP-6001548955</v>
      </c>
      <c r="O811" s="132" t="str">
        <f>IFERROR(IFERROR(INDEX(Кат!$B:$B,MATCH($N811,Кат!$I:$I,0)),INDEX(Торг!$B:$B,MATCH($N811,Торг!$I:$I,0))),"")</f>
        <v/>
      </c>
    </row>
    <row r="812" spans="1:15" outlineLevel="2">
      <c r="A812" t="s">
        <v>27832</v>
      </c>
      <c r="C812" s="191" t="s">
        <v>27833</v>
      </c>
      <c r="E812" t="s">
        <v>27834</v>
      </c>
      <c r="F812" t="s">
        <v>27773</v>
      </c>
      <c r="G812" t="s">
        <v>375</v>
      </c>
      <c r="H812">
        <v>1800</v>
      </c>
      <c r="J812" t="s">
        <v>22634</v>
      </c>
      <c r="K812" s="132" t="str">
        <f>IFERROR(IFERROR(INDEX(Кат!$O:$O,MATCH($C812,Кат!$I:$I,0)),INDEX(Торг!$L:$L,MATCH($C812,Торг!$I:$I,0))),"")</f>
        <v/>
      </c>
      <c r="L812" s="132" t="str">
        <f>IFERROR(IFERROR(INDEX(Кат!$A:$A,MATCH($C812,Кат!$I:$I,0)),INDEX(Торг!$A:$A,MATCH($C812,Торг!$I:$I,0))),"")</f>
        <v/>
      </c>
      <c r="M812" s="132" t="str">
        <f>IFERROR(IFERROR(INDEX(Кат!$B:$B,MATCH($C812,Кат!$I:$I,0)),INDEX(Торг!$B:$B,MATCH($C812,Торг!$I:$I,0))),"")</f>
        <v/>
      </c>
      <c r="N812" s="132" t="str">
        <f t="shared" si="12"/>
        <v>BYSUN PARTS BP-6001547496</v>
      </c>
      <c r="O812" s="132" t="str">
        <f>IFERROR(IFERROR(INDEX(Кат!$B:$B,MATCH($N812,Кат!$I:$I,0)),INDEX(Торг!$B:$B,MATCH($N812,Торг!$I:$I,0))),"")</f>
        <v/>
      </c>
    </row>
    <row r="813" spans="1:15" outlineLevel="2">
      <c r="A813" t="s">
        <v>31336</v>
      </c>
      <c r="C813" s="191" t="s">
        <v>31337</v>
      </c>
      <c r="E813" t="s">
        <v>31338</v>
      </c>
      <c r="F813" t="s">
        <v>27773</v>
      </c>
      <c r="G813" t="s">
        <v>399</v>
      </c>
      <c r="H813">
        <v>1090</v>
      </c>
      <c r="J813" t="s">
        <v>22634</v>
      </c>
      <c r="K813" s="132" t="str">
        <f>IFERROR(IFERROR(INDEX(Кат!$O:$O,MATCH($C813,Кат!$I:$I,0)),INDEX(Торг!$L:$L,MATCH($C813,Торг!$I:$I,0))),"")</f>
        <v/>
      </c>
      <c r="L813" s="132" t="str">
        <f>IFERROR(IFERROR(INDEX(Кат!$A:$A,MATCH($C813,Кат!$I:$I,0)),INDEX(Торг!$A:$A,MATCH($C813,Торг!$I:$I,0))),"")</f>
        <v/>
      </c>
      <c r="M813" s="132" t="str">
        <f>IFERROR(IFERROR(INDEX(Кат!$B:$B,MATCH($C813,Кат!$I:$I,0)),INDEX(Торг!$B:$B,MATCH($C813,Торг!$I:$I,0))),"")</f>
        <v/>
      </c>
      <c r="N813" s="132" t="str">
        <f t="shared" si="12"/>
        <v>BYSUN PARTS BP-6001547484</v>
      </c>
      <c r="O813" s="132" t="str">
        <f>IFERROR(IFERROR(INDEX(Кат!$B:$B,MATCH($N813,Кат!$I:$I,0)),INDEX(Торг!$B:$B,MATCH($N813,Торг!$I:$I,0))),"")</f>
        <v/>
      </c>
    </row>
    <row r="814" spans="1:15" outlineLevel="1">
      <c r="A814" t="s">
        <v>33407</v>
      </c>
      <c r="C814" s="191" t="s">
        <v>33660</v>
      </c>
      <c r="E814" t="s">
        <v>33408</v>
      </c>
      <c r="F814" t="s">
        <v>27773</v>
      </c>
      <c r="G814" t="s">
        <v>375</v>
      </c>
      <c r="H814">
        <v>500</v>
      </c>
      <c r="J814" t="s">
        <v>22634</v>
      </c>
      <c r="K814" s="132" t="str">
        <f>IFERROR(IFERROR(INDEX(Кат!$O:$O,MATCH($C814,Кат!$I:$I,0)),INDEX(Торг!$L:$L,MATCH($C814,Торг!$I:$I,0))),"")</f>
        <v/>
      </c>
      <c r="L814" s="132" t="str">
        <f>IFERROR(IFERROR(INDEX(Кат!$A:$A,MATCH($C814,Кат!$I:$I,0)),INDEX(Торг!$A:$A,MATCH($C814,Торг!$I:$I,0))),"")</f>
        <v/>
      </c>
      <c r="M814" s="132" t="str">
        <f>IFERROR(IFERROR(INDEX(Кат!$B:$B,MATCH($C814,Кат!$I:$I,0)),INDEX(Торг!$B:$B,MATCH($C814,Торг!$I:$I,0))),"")</f>
        <v/>
      </c>
      <c r="N814" s="132" t="str">
        <f t="shared" si="12"/>
        <v>BYSUN PARTS BP-84500434220</v>
      </c>
      <c r="O814" s="132" t="str">
        <f>IFERROR(IFERROR(INDEX(Кат!$B:$B,MATCH($N814,Кат!$I:$I,0)),INDEX(Торг!$B:$B,MATCH($N814,Торг!$I:$I,0))),"")</f>
        <v/>
      </c>
    </row>
    <row r="815" spans="1:15" outlineLevel="2">
      <c r="A815" t="s">
        <v>32580</v>
      </c>
      <c r="C815" s="191" t="s">
        <v>32581</v>
      </c>
      <c r="E815" t="s">
        <v>32582</v>
      </c>
      <c r="F815" t="s">
        <v>27773</v>
      </c>
      <c r="G815" t="s">
        <v>375</v>
      </c>
      <c r="H815">
        <v>2140</v>
      </c>
      <c r="J815" t="s">
        <v>22634</v>
      </c>
      <c r="K815" s="132" t="str">
        <f>IFERROR(IFERROR(INDEX(Кат!$O:$O,MATCH($C815,Кат!$I:$I,0)),INDEX(Торг!$L:$L,MATCH($C815,Торг!$I:$I,0))),"")</f>
        <v/>
      </c>
      <c r="L815" s="132" t="str">
        <f>IFERROR(IFERROR(INDEX(Кат!$A:$A,MATCH($C815,Кат!$I:$I,0)),INDEX(Торг!$A:$A,MATCH($C815,Торг!$I:$I,0))),"")</f>
        <v/>
      </c>
      <c r="M815" s="132" t="str">
        <f>IFERROR(IFERROR(INDEX(Кат!$B:$B,MATCH($C815,Кат!$I:$I,0)),INDEX(Торг!$B:$B,MATCH($C815,Торг!$I:$I,0))),"")</f>
        <v/>
      </c>
      <c r="N815" s="132" t="str">
        <f t="shared" si="12"/>
        <v>BYSUN PARTS BP-117206746R</v>
      </c>
      <c r="O815" s="132" t="str">
        <f>IFERROR(IFERROR(INDEX(Кат!$B:$B,MATCH($N815,Кат!$I:$I,0)),INDEX(Торг!$B:$B,MATCH($N815,Торг!$I:$I,0))),"")</f>
        <v/>
      </c>
    </row>
    <row r="816" spans="1:15" outlineLevel="2">
      <c r="A816" t="s">
        <v>29762</v>
      </c>
      <c r="C816" s="191" t="s">
        <v>29763</v>
      </c>
      <c r="E816" t="s">
        <v>29764</v>
      </c>
      <c r="F816" t="s">
        <v>27773</v>
      </c>
      <c r="G816" t="s">
        <v>375</v>
      </c>
      <c r="H816">
        <v>2260</v>
      </c>
      <c r="J816" t="s">
        <v>22634</v>
      </c>
      <c r="K816" s="132" t="str">
        <f>IFERROR(IFERROR(INDEX(Кат!$O:$O,MATCH($C816,Кат!$I:$I,0)),INDEX(Торг!$L:$L,MATCH($C816,Торг!$I:$I,0))),"")</f>
        <v/>
      </c>
      <c r="L816" s="132" t="str">
        <f>IFERROR(IFERROR(INDEX(Кат!$A:$A,MATCH($C816,Кат!$I:$I,0)),INDEX(Торг!$A:$A,MATCH($C816,Торг!$I:$I,0))),"")</f>
        <v/>
      </c>
      <c r="M816" s="132" t="str">
        <f>IFERROR(IFERROR(INDEX(Кат!$B:$B,MATCH($C816,Кат!$I:$I,0)),INDEX(Торг!$B:$B,MATCH($C816,Торг!$I:$I,0))),"")</f>
        <v/>
      </c>
      <c r="N816" s="132" t="str">
        <f t="shared" si="12"/>
        <v>BYSUN PARTS RGRF90-3400010</v>
      </c>
      <c r="O816" s="132" t="str">
        <f>IFERROR(IFERROR(INDEX(Кат!$B:$B,MATCH($N816,Кат!$I:$I,0)),INDEX(Торг!$B:$B,MATCH($N816,Торг!$I:$I,0))),"")</f>
        <v/>
      </c>
    </row>
    <row r="817" spans="1:15" outlineLevel="2">
      <c r="A817" t="s">
        <v>31339</v>
      </c>
      <c r="C817" s="191" t="s">
        <v>31340</v>
      </c>
      <c r="E817" t="s">
        <v>31341</v>
      </c>
      <c r="F817" t="s">
        <v>27773</v>
      </c>
      <c r="G817" t="s">
        <v>399</v>
      </c>
      <c r="H817">
        <v>400</v>
      </c>
      <c r="J817" t="s">
        <v>22634</v>
      </c>
      <c r="K817" s="132" t="str">
        <f>IFERROR(IFERROR(INDEX(Кат!$O:$O,MATCH($C817,Кат!$I:$I,0)),INDEX(Торг!$L:$L,MATCH($C817,Торг!$I:$I,0))),"")</f>
        <v/>
      </c>
      <c r="L817" s="132" t="str">
        <f>IFERROR(IFERROR(INDEX(Кат!$A:$A,MATCH($C817,Кат!$I:$I,0)),INDEX(Торг!$A:$A,MATCH($C817,Торг!$I:$I,0))),"")</f>
        <v/>
      </c>
      <c r="M817" s="132" t="str">
        <f>IFERROR(IFERROR(INDEX(Кат!$B:$B,MATCH($C817,Кат!$I:$I,0)),INDEX(Торг!$B:$B,MATCH($C817,Торг!$I:$I,0))),"")</f>
        <v/>
      </c>
      <c r="N817" s="132" t="str">
        <f t="shared" si="12"/>
        <v>BYSUN PARTS BP-7700273618</v>
      </c>
      <c r="O817" s="132" t="str">
        <f>IFERROR(IFERROR(INDEX(Кат!$B:$B,MATCH($N817,Кат!$I:$I,0)),INDEX(Торг!$B:$B,MATCH($N817,Торг!$I:$I,0))),"")</f>
        <v/>
      </c>
    </row>
    <row r="818" spans="1:15" outlineLevel="2">
      <c r="A818" t="s">
        <v>27835</v>
      </c>
      <c r="C818" s="191" t="s">
        <v>27836</v>
      </c>
      <c r="E818" t="s">
        <v>27837</v>
      </c>
      <c r="F818" t="s">
        <v>27773</v>
      </c>
      <c r="G818" t="s">
        <v>375</v>
      </c>
      <c r="H818">
        <v>590</v>
      </c>
      <c r="J818" t="s">
        <v>22634</v>
      </c>
      <c r="K818" s="132" t="str">
        <f>IFERROR(IFERROR(INDEX(Кат!$O:$O,MATCH($C818,Кат!$I:$I,0)),INDEX(Торг!$L:$L,MATCH($C818,Торг!$I:$I,0))),"")</f>
        <v/>
      </c>
      <c r="L818" s="132" t="str">
        <f>IFERROR(IFERROR(INDEX(Кат!$A:$A,MATCH($C818,Кат!$I:$I,0)),INDEX(Торг!$A:$A,MATCH($C818,Торг!$I:$I,0))),"")</f>
        <v/>
      </c>
      <c r="M818" s="132" t="str">
        <f>IFERROR(IFERROR(INDEX(Кат!$B:$B,MATCH($C818,Кат!$I:$I,0)),INDEX(Торг!$B:$B,MATCH($C818,Торг!$I:$I,0))),"")</f>
        <v/>
      </c>
      <c r="N818" s="132" t="str">
        <f t="shared" si="12"/>
        <v>BYSUN PARTS BP-6040002245</v>
      </c>
      <c r="O818" s="132" t="str">
        <f>IFERROR(IFERROR(INDEX(Кат!$B:$B,MATCH($N818,Кат!$I:$I,0)),INDEX(Торг!$B:$B,MATCH($N818,Торг!$I:$I,0))),"")</f>
        <v/>
      </c>
    </row>
    <row r="819" spans="1:15" outlineLevel="2">
      <c r="A819" t="s">
        <v>31342</v>
      </c>
      <c r="C819" s="191" t="s">
        <v>31343</v>
      </c>
      <c r="E819" t="s">
        <v>31344</v>
      </c>
      <c r="F819" t="s">
        <v>27773</v>
      </c>
      <c r="G819" t="s">
        <v>399</v>
      </c>
      <c r="H819">
        <v>190</v>
      </c>
      <c r="J819" t="s">
        <v>22634</v>
      </c>
      <c r="K819" s="132" t="str">
        <f>IFERROR(IFERROR(INDEX(Кат!$O:$O,MATCH($C819,Кат!$I:$I,0)),INDEX(Торг!$L:$L,MATCH($C819,Торг!$I:$I,0))),"")</f>
        <v/>
      </c>
      <c r="L819" s="132" t="str">
        <f>IFERROR(IFERROR(INDEX(Кат!$A:$A,MATCH($C819,Кат!$I:$I,0)),INDEX(Торг!$A:$A,MATCH($C819,Торг!$I:$I,0))),"")</f>
        <v/>
      </c>
      <c r="M819" s="132" t="str">
        <f>IFERROR(IFERROR(INDEX(Кат!$B:$B,MATCH($C819,Кат!$I:$I,0)),INDEX(Торг!$B:$B,MATCH($C819,Торг!$I:$I,0))),"")</f>
        <v/>
      </c>
      <c r="N819" s="132" t="str">
        <f t="shared" si="12"/>
        <v>BYSUN PARTS BP-7701473544</v>
      </c>
      <c r="O819" s="132" t="str">
        <f>IFERROR(IFERROR(INDEX(Кат!$B:$B,MATCH($N819,Кат!$I:$I,0)),INDEX(Торг!$B:$B,MATCH($N819,Торг!$I:$I,0))),"")</f>
        <v/>
      </c>
    </row>
    <row r="820" spans="1:15" outlineLevel="2">
      <c r="A820" t="s">
        <v>32583</v>
      </c>
      <c r="C820" s="191" t="s">
        <v>32584</v>
      </c>
      <c r="E820" t="s">
        <v>32585</v>
      </c>
      <c r="F820" t="s">
        <v>27773</v>
      </c>
      <c r="G820" t="s">
        <v>375</v>
      </c>
      <c r="H820">
        <v>130</v>
      </c>
      <c r="J820" t="s">
        <v>22634</v>
      </c>
      <c r="K820" s="132" t="str">
        <f>IFERROR(IFERROR(INDEX(Кат!$O:$O,MATCH($C820,Кат!$I:$I,0)),INDEX(Торг!$L:$L,MATCH($C820,Торг!$I:$I,0))),"")</f>
        <v/>
      </c>
      <c r="L820" s="132" t="str">
        <f>IFERROR(IFERROR(INDEX(Кат!$A:$A,MATCH($C820,Кат!$I:$I,0)),INDEX(Торг!$A:$A,MATCH($C820,Торг!$I:$I,0))),"")</f>
        <v/>
      </c>
      <c r="M820" s="132" t="str">
        <f>IFERROR(IFERROR(INDEX(Кат!$B:$B,MATCH($C820,Кат!$I:$I,0)),INDEX(Торг!$B:$B,MATCH($C820,Торг!$I:$I,0))),"")</f>
        <v/>
      </c>
      <c r="N820" s="132" t="str">
        <f t="shared" si="12"/>
        <v>BYSUN PARTS BP-7700273776</v>
      </c>
      <c r="O820" s="132" t="str">
        <f>IFERROR(IFERROR(INDEX(Кат!$B:$B,MATCH($N820,Кат!$I:$I,0)),INDEX(Торг!$B:$B,MATCH($N820,Торг!$I:$I,0))),"")</f>
        <v/>
      </c>
    </row>
    <row r="821" spans="1:15" outlineLevel="2">
      <c r="A821" t="s">
        <v>27838</v>
      </c>
      <c r="C821" s="191" t="s">
        <v>27839</v>
      </c>
      <c r="E821" t="s">
        <v>27840</v>
      </c>
      <c r="F821" t="s">
        <v>27773</v>
      </c>
      <c r="G821" t="s">
        <v>375</v>
      </c>
      <c r="H821">
        <v>460</v>
      </c>
      <c r="J821" t="s">
        <v>22634</v>
      </c>
      <c r="K821" s="132" t="str">
        <f>IFERROR(IFERROR(INDEX(Кат!$O:$O,MATCH($C821,Кат!$I:$I,0)),INDEX(Торг!$L:$L,MATCH($C821,Торг!$I:$I,0))),"")</f>
        <v/>
      </c>
      <c r="L821" s="132" t="str">
        <f>IFERROR(IFERROR(INDEX(Кат!$A:$A,MATCH($C821,Кат!$I:$I,0)),INDEX(Торг!$A:$A,MATCH($C821,Торг!$I:$I,0))),"")</f>
        <v/>
      </c>
      <c r="M821" s="132" t="str">
        <f>IFERROR(IFERROR(INDEX(Кат!$B:$B,MATCH($C821,Кат!$I:$I,0)),INDEX(Торг!$B:$B,MATCH($C821,Торг!$I:$I,0))),"")</f>
        <v/>
      </c>
      <c r="N821" s="132" t="str">
        <f t="shared" si="12"/>
        <v>BYSUN PARTS BP-7700103938</v>
      </c>
      <c r="O821" s="132" t="str">
        <f>IFERROR(IFERROR(INDEX(Кат!$B:$B,MATCH($N821,Кат!$I:$I,0)),INDEX(Торг!$B:$B,MATCH($N821,Торг!$I:$I,0))),"")</f>
        <v/>
      </c>
    </row>
    <row r="822" spans="1:15" outlineLevel="2">
      <c r="A822" t="s">
        <v>27841</v>
      </c>
      <c r="C822" s="191" t="s">
        <v>27842</v>
      </c>
      <c r="E822" t="s">
        <v>27843</v>
      </c>
      <c r="F822" t="s">
        <v>27773</v>
      </c>
      <c r="G822" t="s">
        <v>375</v>
      </c>
      <c r="H822">
        <v>390</v>
      </c>
      <c r="J822" t="s">
        <v>22634</v>
      </c>
      <c r="K822" s="132" t="str">
        <f>IFERROR(IFERROR(INDEX(Кат!$O:$O,MATCH($C822,Кат!$I:$I,0)),INDEX(Торг!$L:$L,MATCH($C822,Торг!$I:$I,0))),"")</f>
        <v/>
      </c>
      <c r="L822" s="132" t="str">
        <f>IFERROR(IFERROR(INDEX(Кат!$A:$A,MATCH($C822,Кат!$I:$I,0)),INDEX(Торг!$A:$A,MATCH($C822,Торг!$I:$I,0))),"")</f>
        <v/>
      </c>
      <c r="M822" s="132" t="str">
        <f>IFERROR(IFERROR(INDEX(Кат!$B:$B,MATCH($C822,Кат!$I:$I,0)),INDEX(Торг!$B:$B,MATCH($C822,Торг!$I:$I,0))),"")</f>
        <v/>
      </c>
      <c r="N822" s="132" t="str">
        <f t="shared" si="12"/>
        <v>BYSUN PARTS BP-7700500168</v>
      </c>
      <c r="O822" s="132" t="str">
        <f>IFERROR(IFERROR(INDEX(Кат!$B:$B,MATCH($N822,Кат!$I:$I,0)),INDEX(Торг!$B:$B,MATCH($N822,Торг!$I:$I,0))),"")</f>
        <v/>
      </c>
    </row>
    <row r="823" spans="1:15" outlineLevel="2">
      <c r="A823" t="s">
        <v>33881</v>
      </c>
      <c r="C823" s="191" t="s">
        <v>33882</v>
      </c>
      <c r="E823" t="s">
        <v>33883</v>
      </c>
      <c r="F823" t="s">
        <v>27773</v>
      </c>
      <c r="G823" t="s">
        <v>375</v>
      </c>
      <c r="H823">
        <v>370</v>
      </c>
      <c r="J823" t="s">
        <v>22634</v>
      </c>
      <c r="K823" s="132" t="str">
        <f>IFERROR(IFERROR(INDEX(Кат!$O:$O,MATCH($C823,Кат!$I:$I,0)),INDEX(Торг!$L:$L,MATCH($C823,Торг!$I:$I,0))),"")</f>
        <v/>
      </c>
      <c r="L823" s="132" t="str">
        <f>IFERROR(IFERROR(INDEX(Кат!$A:$A,MATCH($C823,Кат!$I:$I,0)),INDEX(Торг!$A:$A,MATCH($C823,Торг!$I:$I,0))),"")</f>
        <v/>
      </c>
      <c r="M823" s="132" t="str">
        <f>IFERROR(IFERROR(INDEX(Кат!$B:$B,MATCH($C823,Кат!$I:$I,0)),INDEX(Торг!$B:$B,MATCH($C823,Торг!$I:$I,0))),"")</f>
        <v/>
      </c>
      <c r="N823" s="132" t="str">
        <f t="shared" si="12"/>
        <v>BYSUN PARTS BP-7700500155</v>
      </c>
      <c r="O823" s="132" t="str">
        <f>IFERROR(IFERROR(INDEX(Кат!$B:$B,MATCH($N823,Кат!$I:$I,0)),INDEX(Торг!$B:$B,MATCH($N823,Торг!$I:$I,0))),"")</f>
        <v/>
      </c>
    </row>
    <row r="824" spans="1:15" outlineLevel="2">
      <c r="A824" t="s">
        <v>27844</v>
      </c>
      <c r="C824" s="191" t="s">
        <v>27845</v>
      </c>
      <c r="E824" t="s">
        <v>27846</v>
      </c>
      <c r="F824" t="s">
        <v>27773</v>
      </c>
      <c r="G824" t="s">
        <v>399</v>
      </c>
      <c r="H824">
        <v>2490</v>
      </c>
      <c r="J824" t="s">
        <v>22634</v>
      </c>
      <c r="K824" s="132" t="str">
        <f>IFERROR(IFERROR(INDEX(Кат!$O:$O,MATCH($C824,Кат!$I:$I,0)),INDEX(Торг!$L:$L,MATCH($C824,Торг!$I:$I,0))),"")</f>
        <v/>
      </c>
      <c r="L824" s="132" t="str">
        <f>IFERROR(IFERROR(INDEX(Кат!$A:$A,MATCH($C824,Кат!$I:$I,0)),INDEX(Торг!$A:$A,MATCH($C824,Торг!$I:$I,0))),"")</f>
        <v/>
      </c>
      <c r="M824" s="132" t="str">
        <f>IFERROR(IFERROR(INDEX(Кат!$B:$B,MATCH($C824,Кат!$I:$I,0)),INDEX(Торг!$B:$B,MATCH($C824,Торг!$I:$I,0))),"")</f>
        <v/>
      </c>
      <c r="N824" s="132" t="str">
        <f t="shared" si="12"/>
        <v>BYSUN PARTS BP-6001547105</v>
      </c>
      <c r="O824" s="132" t="str">
        <f>IFERROR(IFERROR(INDEX(Кат!$B:$B,MATCH($N824,Кат!$I:$I,0)),INDEX(Торг!$B:$B,MATCH($N824,Торг!$I:$I,0))),"")</f>
        <v/>
      </c>
    </row>
    <row r="825" spans="1:15" outlineLevel="2">
      <c r="A825" t="s">
        <v>31345</v>
      </c>
      <c r="C825" s="191" t="s">
        <v>31346</v>
      </c>
      <c r="E825" t="s">
        <v>31347</v>
      </c>
      <c r="F825" t="s">
        <v>27773</v>
      </c>
      <c r="G825" t="s">
        <v>399</v>
      </c>
      <c r="H825">
        <v>140</v>
      </c>
      <c r="J825" t="s">
        <v>22634</v>
      </c>
      <c r="K825" s="132" t="str">
        <f>IFERROR(IFERROR(INDEX(Кат!$O:$O,MATCH($C825,Кат!$I:$I,0)),INDEX(Торг!$L:$L,MATCH($C825,Торг!$I:$I,0))),"")</f>
        <v/>
      </c>
      <c r="L825" s="132" t="str">
        <f>IFERROR(IFERROR(INDEX(Кат!$A:$A,MATCH($C825,Кат!$I:$I,0)),INDEX(Торг!$A:$A,MATCH($C825,Торг!$I:$I,0))),"")</f>
        <v/>
      </c>
      <c r="M825" s="132" t="str">
        <f>IFERROR(IFERROR(INDEX(Кат!$B:$B,MATCH($C825,Кат!$I:$I,0)),INDEX(Торг!$B:$B,MATCH($C825,Торг!$I:$I,0))),"")</f>
        <v/>
      </c>
      <c r="N825" s="132" t="str">
        <f t="shared" si="12"/>
        <v>BYSUN PARTS BP-6001547138</v>
      </c>
      <c r="O825" s="132" t="str">
        <f>IFERROR(IFERROR(INDEX(Кат!$B:$B,MATCH($N825,Кат!$I:$I,0)),INDEX(Торг!$B:$B,MATCH($N825,Торг!$I:$I,0))),"")</f>
        <v/>
      </c>
    </row>
    <row r="826" spans="1:15" outlineLevel="2">
      <c r="A826" t="s">
        <v>27847</v>
      </c>
      <c r="C826" s="191" t="s">
        <v>27848</v>
      </c>
      <c r="E826" t="s">
        <v>27849</v>
      </c>
      <c r="F826" t="s">
        <v>27773</v>
      </c>
      <c r="G826" t="s">
        <v>399</v>
      </c>
      <c r="H826">
        <v>760</v>
      </c>
      <c r="J826" t="s">
        <v>22634</v>
      </c>
      <c r="K826" s="132" t="str">
        <f>IFERROR(IFERROR(INDEX(Кат!$O:$O,MATCH($C826,Кат!$I:$I,0)),INDEX(Торг!$L:$L,MATCH($C826,Торг!$I:$I,0))),"")</f>
        <v/>
      </c>
      <c r="L826" s="132" t="str">
        <f>IFERROR(IFERROR(INDEX(Кат!$A:$A,MATCH($C826,Кат!$I:$I,0)),INDEX(Торг!$A:$A,MATCH($C826,Торг!$I:$I,0))),"")</f>
        <v/>
      </c>
      <c r="M826" s="132" t="str">
        <f>IFERROR(IFERROR(INDEX(Кат!$B:$B,MATCH($C826,Кат!$I:$I,0)),INDEX(Торг!$B:$B,MATCH($C826,Торг!$I:$I,0))),"")</f>
        <v/>
      </c>
      <c r="N826" s="132" t="str">
        <f t="shared" si="12"/>
        <v>BYSUN PARTS BP-8200208335</v>
      </c>
      <c r="O826" s="132" t="str">
        <f>IFERROR(IFERROR(INDEX(Кат!$B:$B,MATCH($N826,Кат!$I:$I,0)),INDEX(Торг!$B:$B,MATCH($N826,Торг!$I:$I,0))),"")</f>
        <v/>
      </c>
    </row>
    <row r="827" spans="1:15" outlineLevel="2">
      <c r="A827" t="s">
        <v>33884</v>
      </c>
      <c r="C827" s="191" t="s">
        <v>33885</v>
      </c>
      <c r="E827" t="s">
        <v>33886</v>
      </c>
      <c r="F827" t="s">
        <v>27773</v>
      </c>
      <c r="G827" t="s">
        <v>399</v>
      </c>
      <c r="H827">
        <v>4570</v>
      </c>
      <c r="J827" t="s">
        <v>22634</v>
      </c>
      <c r="K827" s="132" t="str">
        <f>IFERROR(IFERROR(INDEX(Кат!$O:$O,MATCH($C827,Кат!$I:$I,0)),INDEX(Торг!$L:$L,MATCH($C827,Торг!$I:$I,0))),"")</f>
        <v/>
      </c>
      <c r="L827" s="132" t="str">
        <f>IFERROR(IFERROR(INDEX(Кат!$A:$A,MATCH($C827,Кат!$I:$I,0)),INDEX(Торг!$A:$A,MATCH($C827,Торг!$I:$I,0))),"")</f>
        <v/>
      </c>
      <c r="M827" s="132" t="str">
        <f>IFERROR(IFERROR(INDEX(Кат!$B:$B,MATCH($C827,Кат!$I:$I,0)),INDEX(Торг!$B:$B,MATCH($C827,Торг!$I:$I,0))),"")</f>
        <v/>
      </c>
      <c r="N827" s="132" t="str">
        <f t="shared" si="12"/>
        <v>BYSUN PARTS BP-432000505R</v>
      </c>
      <c r="O827" s="132" t="str">
        <f>IFERROR(IFERROR(INDEX(Кат!$B:$B,MATCH($N827,Кат!$I:$I,0)),INDEX(Торг!$B:$B,MATCH($N827,Торг!$I:$I,0))),"")</f>
        <v/>
      </c>
    </row>
    <row r="828" spans="1:15" outlineLevel="2">
      <c r="A828" t="s">
        <v>33887</v>
      </c>
      <c r="C828" s="191" t="s">
        <v>33888</v>
      </c>
      <c r="E828" t="s">
        <v>33889</v>
      </c>
      <c r="F828" t="s">
        <v>27773</v>
      </c>
      <c r="G828" t="s">
        <v>375</v>
      </c>
      <c r="H828">
        <v>3740</v>
      </c>
      <c r="J828" t="s">
        <v>22634</v>
      </c>
      <c r="K828" s="132" t="str">
        <f>IFERROR(IFERROR(INDEX(Кат!$O:$O,MATCH($C828,Кат!$I:$I,0)),INDEX(Торг!$L:$L,MATCH($C828,Торг!$I:$I,0))),"")</f>
        <v/>
      </c>
      <c r="L828" s="132" t="str">
        <f>IFERROR(IFERROR(INDEX(Кат!$A:$A,MATCH($C828,Кат!$I:$I,0)),INDEX(Торг!$A:$A,MATCH($C828,Торг!$I:$I,0))),"")</f>
        <v/>
      </c>
      <c r="M828" s="132" t="str">
        <f>IFERROR(IFERROR(INDEX(Кат!$B:$B,MATCH($C828,Кат!$I:$I,0)),INDEX(Торг!$B:$B,MATCH($C828,Торг!$I:$I,0))),"")</f>
        <v/>
      </c>
      <c r="N828" s="132" t="str">
        <f t="shared" si="12"/>
        <v>BYSUN PARTS BP-8450009844</v>
      </c>
      <c r="O828" s="132" t="str">
        <f>IFERROR(IFERROR(INDEX(Кат!$B:$B,MATCH($N828,Кат!$I:$I,0)),INDEX(Торг!$B:$B,MATCH($N828,Торг!$I:$I,0))),"")</f>
        <v/>
      </c>
    </row>
    <row r="829" spans="1:15" outlineLevel="2">
      <c r="A829" t="s">
        <v>27850</v>
      </c>
      <c r="C829" s="191" t="s">
        <v>27851</v>
      </c>
      <c r="E829" t="s">
        <v>27852</v>
      </c>
      <c r="F829" t="s">
        <v>27773</v>
      </c>
      <c r="G829" t="s">
        <v>375</v>
      </c>
      <c r="H829">
        <v>4160</v>
      </c>
      <c r="J829" t="s">
        <v>22634</v>
      </c>
      <c r="K829" s="132" t="str">
        <f>IFERROR(IFERROR(INDEX(Кат!$O:$O,MATCH($C829,Кат!$I:$I,0)),INDEX(Торг!$L:$L,MATCH($C829,Торг!$I:$I,0))),"")</f>
        <v/>
      </c>
      <c r="L829" s="132" t="str">
        <f>IFERROR(IFERROR(INDEX(Кат!$A:$A,MATCH($C829,Кат!$I:$I,0)),INDEX(Торг!$A:$A,MATCH($C829,Торг!$I:$I,0))),"")</f>
        <v/>
      </c>
      <c r="M829" s="132" t="str">
        <f>IFERROR(IFERROR(INDEX(Кат!$B:$B,MATCH($C829,Кат!$I:$I,0)),INDEX(Торг!$B:$B,MATCH($C829,Торг!$I:$I,0))),"")</f>
        <v/>
      </c>
      <c r="N829" s="132" t="str">
        <f t="shared" si="12"/>
        <v>BYSUN PARTS BP-6001548578</v>
      </c>
      <c r="O829" s="132" t="str">
        <f>IFERROR(IFERROR(INDEX(Кат!$B:$B,MATCH($N829,Кат!$I:$I,0)),INDEX(Торг!$B:$B,MATCH($N829,Торг!$I:$I,0))),"")</f>
        <v/>
      </c>
    </row>
    <row r="830" spans="1:15" outlineLevel="2">
      <c r="A830" t="s">
        <v>31348</v>
      </c>
      <c r="C830" s="191" t="s">
        <v>31349</v>
      </c>
      <c r="E830" t="s">
        <v>31350</v>
      </c>
      <c r="F830" t="s">
        <v>27773</v>
      </c>
      <c r="G830" t="s">
        <v>399</v>
      </c>
      <c r="H830">
        <v>420</v>
      </c>
      <c r="J830" t="s">
        <v>22634</v>
      </c>
      <c r="K830" s="132" t="str">
        <f>IFERROR(IFERROR(INDEX(Кат!$O:$O,MATCH($C830,Кат!$I:$I,0)),INDEX(Торг!$L:$L,MATCH($C830,Торг!$I:$I,0))),"")</f>
        <v/>
      </c>
      <c r="L830" s="132" t="str">
        <f>IFERROR(IFERROR(INDEX(Кат!$A:$A,MATCH($C830,Кат!$I:$I,0)),INDEX(Торг!$A:$A,MATCH($C830,Торг!$I:$I,0))),"")</f>
        <v/>
      </c>
      <c r="M830" s="132" t="str">
        <f>IFERROR(IFERROR(INDEX(Кат!$B:$B,MATCH($C830,Кат!$I:$I,0)),INDEX(Торг!$B:$B,MATCH($C830,Торг!$I:$I,0))),"")</f>
        <v/>
      </c>
      <c r="N830" s="132" t="str">
        <f t="shared" si="12"/>
        <v>BYSUN PARTS BP-7700859465</v>
      </c>
      <c r="O830" s="132" t="str">
        <f>IFERROR(IFERROR(INDEX(Кат!$B:$B,MATCH($N830,Кат!$I:$I,0)),INDEX(Торг!$B:$B,MATCH($N830,Торг!$I:$I,0))),"")</f>
        <v/>
      </c>
    </row>
    <row r="831" spans="1:15" outlineLevel="2">
      <c r="A831" t="s">
        <v>33890</v>
      </c>
      <c r="C831" s="191" t="s">
        <v>33891</v>
      </c>
      <c r="E831" t="s">
        <v>33892</v>
      </c>
      <c r="F831" t="s">
        <v>27773</v>
      </c>
      <c r="G831" t="s">
        <v>399</v>
      </c>
      <c r="H831">
        <v>390</v>
      </c>
      <c r="J831" t="s">
        <v>22634</v>
      </c>
      <c r="K831" s="132" t="str">
        <f>IFERROR(IFERROR(INDEX(Кат!$O:$O,MATCH($C831,Кат!$I:$I,0)),INDEX(Торг!$L:$L,MATCH($C831,Торг!$I:$I,0))),"")</f>
        <v/>
      </c>
      <c r="L831" s="132" t="str">
        <f>IFERROR(IFERROR(INDEX(Кат!$A:$A,MATCH($C831,Кат!$I:$I,0)),INDEX(Торг!$A:$A,MATCH($C831,Торг!$I:$I,0))),"")</f>
        <v/>
      </c>
      <c r="M831" s="132" t="str">
        <f>IFERROR(IFERROR(INDEX(Кат!$B:$B,MATCH($C831,Кат!$I:$I,0)),INDEX(Торг!$B:$B,MATCH($C831,Торг!$I:$I,0))),"")</f>
        <v/>
      </c>
      <c r="N831" s="132" t="str">
        <f t="shared" si="12"/>
        <v>BYSUN PARTS BP-6001550441</v>
      </c>
      <c r="O831" s="132" t="str">
        <f>IFERROR(IFERROR(INDEX(Кат!$B:$B,MATCH($N831,Кат!$I:$I,0)),INDEX(Торг!$B:$B,MATCH($N831,Торг!$I:$I,0))),"")</f>
        <v/>
      </c>
    </row>
    <row r="832" spans="1:15" outlineLevel="2">
      <c r="A832" t="s">
        <v>27853</v>
      </c>
      <c r="C832" s="191" t="s">
        <v>27854</v>
      </c>
      <c r="E832" t="s">
        <v>27855</v>
      </c>
      <c r="F832" t="s">
        <v>27773</v>
      </c>
      <c r="G832" t="s">
        <v>399</v>
      </c>
      <c r="H832">
        <v>220</v>
      </c>
      <c r="J832" t="s">
        <v>22634</v>
      </c>
      <c r="K832" s="132" t="str">
        <f>IFERROR(IFERROR(INDEX(Кат!$O:$O,MATCH($C832,Кат!$I:$I,0)),INDEX(Торг!$L:$L,MATCH($C832,Торг!$I:$I,0))),"")</f>
        <v/>
      </c>
      <c r="L832" s="132" t="str">
        <f>IFERROR(IFERROR(INDEX(Кат!$A:$A,MATCH($C832,Кат!$I:$I,0)),INDEX(Торг!$A:$A,MATCH($C832,Торг!$I:$I,0))),"")</f>
        <v/>
      </c>
      <c r="M832" s="132" t="str">
        <f>IFERROR(IFERROR(INDEX(Кат!$B:$B,MATCH($C832,Кат!$I:$I,0)),INDEX(Торг!$B:$B,MATCH($C832,Торг!$I:$I,0))),"")</f>
        <v/>
      </c>
      <c r="N832" s="132" t="str">
        <f t="shared" si="12"/>
        <v>BYSUN PARTS BP-272773016R</v>
      </c>
      <c r="O832" s="132" t="str">
        <f>IFERROR(IFERROR(INDEX(Кат!$B:$B,MATCH($N832,Кат!$I:$I,0)),INDEX(Торг!$B:$B,MATCH($N832,Торг!$I:$I,0))),"")</f>
        <v/>
      </c>
    </row>
    <row r="833" spans="1:15" outlineLevel="2">
      <c r="A833" t="s">
        <v>33893</v>
      </c>
      <c r="C833" s="191" t="s">
        <v>33894</v>
      </c>
      <c r="E833" t="s">
        <v>33895</v>
      </c>
      <c r="F833" t="s">
        <v>27773</v>
      </c>
      <c r="G833" t="s">
        <v>399</v>
      </c>
      <c r="H833">
        <v>980</v>
      </c>
      <c r="J833" t="s">
        <v>22634</v>
      </c>
      <c r="K833" s="132" t="str">
        <f>IFERROR(IFERROR(INDEX(Кат!$O:$O,MATCH($C833,Кат!$I:$I,0)),INDEX(Торг!$L:$L,MATCH($C833,Торг!$I:$I,0))),"")</f>
        <v/>
      </c>
      <c r="L833" s="132" t="str">
        <f>IFERROR(IFERROR(INDEX(Кат!$A:$A,MATCH($C833,Кат!$I:$I,0)),INDEX(Торг!$A:$A,MATCH($C833,Торг!$I:$I,0))),"")</f>
        <v/>
      </c>
      <c r="M833" s="132" t="str">
        <f>IFERROR(IFERROR(INDEX(Кат!$B:$B,MATCH($C833,Кат!$I:$I,0)),INDEX(Торг!$B:$B,MATCH($C833,Торг!$I:$I,0))),"")</f>
        <v/>
      </c>
      <c r="N833" s="132" t="str">
        <f t="shared" si="12"/>
        <v>BYSUN PARTS BP-7701473505</v>
      </c>
      <c r="O833" s="132" t="str">
        <f>IFERROR(IFERROR(INDEX(Кат!$B:$B,MATCH($N833,Кат!$I:$I,0)),INDEX(Торг!$B:$B,MATCH($N833,Торг!$I:$I,0))),"")</f>
        <v/>
      </c>
    </row>
    <row r="834" spans="1:15" outlineLevel="2">
      <c r="A834" t="s">
        <v>33219</v>
      </c>
      <c r="C834" s="191" t="s">
        <v>33220</v>
      </c>
      <c r="E834" t="s">
        <v>33221</v>
      </c>
      <c r="F834" t="s">
        <v>27773</v>
      </c>
      <c r="G834" t="s">
        <v>399</v>
      </c>
      <c r="H834">
        <v>870</v>
      </c>
      <c r="J834" t="s">
        <v>22634</v>
      </c>
      <c r="K834" s="132" t="str">
        <f>IFERROR(IFERROR(INDEX(Кат!$O:$O,MATCH($C834,Кат!$I:$I,0)),INDEX(Торг!$L:$L,MATCH($C834,Торг!$I:$I,0))),"")</f>
        <v/>
      </c>
      <c r="L834" s="132" t="str">
        <f>IFERROR(IFERROR(INDEX(Кат!$A:$A,MATCH($C834,Кат!$I:$I,0)),INDEX(Торг!$A:$A,MATCH($C834,Торг!$I:$I,0))),"")</f>
        <v/>
      </c>
      <c r="M834" s="132" t="str">
        <f>IFERROR(IFERROR(INDEX(Кат!$B:$B,MATCH($C834,Кат!$I:$I,0)),INDEX(Торг!$B:$B,MATCH($C834,Торг!$I:$I,0))),"")</f>
        <v/>
      </c>
      <c r="N834" s="132" t="str">
        <f t="shared" si="12"/>
        <v>BYSUN PARTS BP-166008992R</v>
      </c>
      <c r="O834" s="132" t="str">
        <f>IFERROR(IFERROR(INDEX(Кат!$B:$B,MATCH($N834,Кат!$I:$I,0)),INDEX(Торг!$B:$B,MATCH($N834,Торг!$I:$I,0))),"")</f>
        <v/>
      </c>
    </row>
    <row r="835" spans="1:15" outlineLevel="2">
      <c r="A835" t="s">
        <v>32987</v>
      </c>
      <c r="C835" s="191" t="s">
        <v>32988</v>
      </c>
      <c r="E835" t="s">
        <v>32989</v>
      </c>
      <c r="F835" t="s">
        <v>27773</v>
      </c>
      <c r="G835" t="s">
        <v>399</v>
      </c>
      <c r="H835">
        <v>390</v>
      </c>
      <c r="J835" t="s">
        <v>22634</v>
      </c>
      <c r="K835" s="132" t="str">
        <f>IFERROR(IFERROR(INDEX(Кат!$O:$O,MATCH($C835,Кат!$I:$I,0)),INDEX(Торг!$L:$L,MATCH($C835,Торг!$I:$I,0))),"")</f>
        <v/>
      </c>
      <c r="L835" s="132" t="str">
        <f>IFERROR(IFERROR(INDEX(Кат!$A:$A,MATCH($C835,Кат!$I:$I,0)),INDEX(Торг!$A:$A,MATCH($C835,Торг!$I:$I,0))),"")</f>
        <v/>
      </c>
      <c r="M835" s="132" t="str">
        <f>IFERROR(IFERROR(INDEX(Кат!$B:$B,MATCH($C835,Кат!$I:$I,0)),INDEX(Торг!$B:$B,MATCH($C835,Торг!$I:$I,0))),"")</f>
        <v/>
      </c>
      <c r="N835" s="132" t="str">
        <f t="shared" si="12"/>
        <v>BYSUN PARTS BP-401602523R</v>
      </c>
      <c r="O835" s="132" t="str">
        <f>IFERROR(IFERROR(INDEX(Кат!$B:$B,MATCH($N835,Кат!$I:$I,0)),INDEX(Торг!$B:$B,MATCH($N835,Торг!$I:$I,0))),"")</f>
        <v/>
      </c>
    </row>
    <row r="836" spans="1:15" outlineLevel="2">
      <c r="A836" t="s">
        <v>32586</v>
      </c>
      <c r="C836" s="191" t="s">
        <v>32587</v>
      </c>
      <c r="E836" t="s">
        <v>32673</v>
      </c>
      <c r="F836" t="s">
        <v>27773</v>
      </c>
      <c r="G836" t="s">
        <v>399</v>
      </c>
      <c r="H836">
        <v>1970</v>
      </c>
      <c r="J836" t="s">
        <v>22634</v>
      </c>
      <c r="K836" s="132" t="str">
        <f>IFERROR(IFERROR(INDEX(Кат!$O:$O,MATCH($C836,Кат!$I:$I,0)),INDEX(Торг!$L:$L,MATCH($C836,Торг!$I:$I,0))),"")</f>
        <v/>
      </c>
      <c r="L836" s="132" t="str">
        <f>IFERROR(IFERROR(INDEX(Кат!$A:$A,MATCH($C836,Кат!$I:$I,0)),INDEX(Торг!$A:$A,MATCH($C836,Торг!$I:$I,0))),"")</f>
        <v/>
      </c>
      <c r="M836" s="132" t="str">
        <f>IFERROR(IFERROR(INDEX(Кат!$B:$B,MATCH($C836,Кат!$I:$I,0)),INDEX(Торг!$B:$B,MATCH($C836,Торг!$I:$I,0))),"")</f>
        <v/>
      </c>
      <c r="N836" s="132" t="str">
        <f t="shared" si="12"/>
        <v>BYSUN PARTS BP-7701471281</v>
      </c>
      <c r="O836" s="132" t="str">
        <f>IFERROR(IFERROR(INDEX(Кат!$B:$B,MATCH($N836,Кат!$I:$I,0)),INDEX(Торг!$B:$B,MATCH($N836,Торг!$I:$I,0))),"")</f>
        <v/>
      </c>
    </row>
    <row r="837" spans="1:15" outlineLevel="2">
      <c r="A837" t="s">
        <v>32588</v>
      </c>
      <c r="C837" s="191" t="s">
        <v>32589</v>
      </c>
      <c r="E837" t="s">
        <v>32674</v>
      </c>
      <c r="F837" t="s">
        <v>27773</v>
      </c>
      <c r="G837" t="s">
        <v>399</v>
      </c>
      <c r="H837">
        <v>1570</v>
      </c>
      <c r="J837" t="s">
        <v>22634</v>
      </c>
      <c r="K837" s="132" t="str">
        <f>IFERROR(IFERROR(INDEX(Кат!$O:$O,MATCH($C837,Кат!$I:$I,0)),INDEX(Торг!$L:$L,MATCH($C837,Торг!$I:$I,0))),"")</f>
        <v/>
      </c>
      <c r="L837" s="132" t="str">
        <f>IFERROR(IFERROR(INDEX(Кат!$A:$A,MATCH($C837,Кат!$I:$I,0)),INDEX(Торг!$A:$A,MATCH($C837,Торг!$I:$I,0))),"")</f>
        <v/>
      </c>
      <c r="M837" s="132" t="str">
        <f>IFERROR(IFERROR(INDEX(Кат!$B:$B,MATCH($C837,Кат!$I:$I,0)),INDEX(Торг!$B:$B,MATCH($C837,Торг!$I:$I,0))),"")</f>
        <v/>
      </c>
      <c r="N837" s="132" t="str">
        <f t="shared" si="12"/>
        <v>BYSUN PARTS BP-7701465085</v>
      </c>
      <c r="O837" s="132" t="str">
        <f>IFERROR(IFERROR(INDEX(Кат!$B:$B,MATCH($N837,Кат!$I:$I,0)),INDEX(Торг!$B:$B,MATCH($N837,Торг!$I:$I,0))),"")</f>
        <v/>
      </c>
    </row>
    <row r="838" spans="1:15" outlineLevel="2">
      <c r="A838" t="s">
        <v>31351</v>
      </c>
      <c r="C838" s="191" t="s">
        <v>31352</v>
      </c>
      <c r="E838" t="s">
        <v>31353</v>
      </c>
      <c r="F838" t="s">
        <v>27773</v>
      </c>
      <c r="G838" t="s">
        <v>399</v>
      </c>
      <c r="H838">
        <v>350</v>
      </c>
      <c r="J838" t="s">
        <v>22634</v>
      </c>
      <c r="K838" s="132" t="str">
        <f>IFERROR(IFERROR(INDEX(Кат!$O:$O,MATCH($C838,Кат!$I:$I,0)),INDEX(Торг!$L:$L,MATCH($C838,Торг!$I:$I,0))),"")</f>
        <v/>
      </c>
      <c r="L838" s="132" t="str">
        <f>IFERROR(IFERROR(INDEX(Кат!$A:$A,MATCH($C838,Кат!$I:$I,0)),INDEX(Торг!$A:$A,MATCH($C838,Торг!$I:$I,0))),"")</f>
        <v/>
      </c>
      <c r="M838" s="132" t="str">
        <f>IFERROR(IFERROR(INDEX(Кат!$B:$B,MATCH($C838,Кат!$I:$I,0)),INDEX(Торг!$B:$B,MATCH($C838,Торг!$I:$I,0))),"")</f>
        <v/>
      </c>
      <c r="N838" s="132" t="str">
        <f t="shared" si="12"/>
        <v>BYSUN PARTS BP-8200758088</v>
      </c>
      <c r="O838" s="132" t="str">
        <f>IFERROR(IFERROR(INDEX(Кат!$B:$B,MATCH($N838,Кат!$I:$I,0)),INDEX(Торг!$B:$B,MATCH($N838,Торг!$I:$I,0))),"")</f>
        <v/>
      </c>
    </row>
    <row r="839" spans="1:15" outlineLevel="2">
      <c r="A839" t="s">
        <v>31354</v>
      </c>
      <c r="C839" s="191" t="s">
        <v>31355</v>
      </c>
      <c r="E839" t="s">
        <v>31356</v>
      </c>
      <c r="F839" t="s">
        <v>27773</v>
      </c>
      <c r="G839" t="s">
        <v>399</v>
      </c>
      <c r="H839">
        <v>790</v>
      </c>
      <c r="J839" t="s">
        <v>22634</v>
      </c>
      <c r="K839" s="132" t="str">
        <f>IFERROR(IFERROR(INDEX(Кат!$O:$O,MATCH($C839,Кат!$I:$I,0)),INDEX(Торг!$L:$L,MATCH($C839,Торг!$I:$I,0))),"")</f>
        <v/>
      </c>
      <c r="L839" s="132" t="str">
        <f>IFERROR(IFERROR(INDEX(Кат!$A:$A,MATCH($C839,Кат!$I:$I,0)),INDEX(Торг!$A:$A,MATCH($C839,Торг!$I:$I,0))),"")</f>
        <v/>
      </c>
      <c r="M839" s="132" t="str">
        <f>IFERROR(IFERROR(INDEX(Кат!$B:$B,MATCH($C839,Кат!$I:$I,0)),INDEX(Торг!$B:$B,MATCH($C839,Торг!$I:$I,0))),"")</f>
        <v/>
      </c>
      <c r="N839" s="132" t="str">
        <f t="shared" si="12"/>
        <v>BYSUN PARTS BP-7701471374</v>
      </c>
      <c r="O839" s="132" t="str">
        <f>IFERROR(IFERROR(INDEX(Кат!$B:$B,MATCH($N839,Кат!$I:$I,0)),INDEX(Торг!$B:$B,MATCH($N839,Торг!$I:$I,0))),"")</f>
        <v/>
      </c>
    </row>
    <row r="840" spans="1:15" outlineLevel="2">
      <c r="A840" t="s">
        <v>31357</v>
      </c>
      <c r="C840" s="191" t="s">
        <v>31358</v>
      </c>
      <c r="E840" t="s">
        <v>31359</v>
      </c>
      <c r="F840" t="s">
        <v>27773</v>
      </c>
      <c r="G840" t="s">
        <v>399</v>
      </c>
      <c r="H840">
        <v>690</v>
      </c>
      <c r="J840" t="s">
        <v>22634</v>
      </c>
      <c r="K840" s="132" t="str">
        <f>IFERROR(IFERROR(INDEX(Кат!$O:$O,MATCH($C840,Кат!$I:$I,0)),INDEX(Торг!$L:$L,MATCH($C840,Торг!$I:$I,0))),"")</f>
        <v/>
      </c>
      <c r="L840" s="132" t="str">
        <f>IFERROR(IFERROR(INDEX(Кат!$A:$A,MATCH($C840,Кат!$I:$I,0)),INDEX(Торг!$A:$A,MATCH($C840,Торг!$I:$I,0))),"")</f>
        <v/>
      </c>
      <c r="M840" s="132" t="str">
        <f>IFERROR(IFERROR(INDEX(Кат!$B:$B,MATCH($C840,Кат!$I:$I,0)),INDEX(Торг!$B:$B,MATCH($C840,Торг!$I:$I,0))),"")</f>
        <v/>
      </c>
      <c r="N840" s="132" t="str">
        <f t="shared" ref="N840:N903" si="13">_xlfn.CONCAT(F840," ",C840)</f>
        <v>BYSUN PARTS BP-7700739336</v>
      </c>
      <c r="O840" s="132" t="str">
        <f>IFERROR(IFERROR(INDEX(Кат!$B:$B,MATCH($N840,Кат!$I:$I,0)),INDEX(Торг!$B:$B,MATCH($N840,Торг!$I:$I,0))),"")</f>
        <v/>
      </c>
    </row>
    <row r="841" spans="1:15" outlineLevel="2">
      <c r="A841" t="s">
        <v>33222</v>
      </c>
      <c r="C841" s="191" t="s">
        <v>31358</v>
      </c>
      <c r="E841" t="s">
        <v>33223</v>
      </c>
      <c r="F841" t="s">
        <v>27773</v>
      </c>
      <c r="G841" t="s">
        <v>399</v>
      </c>
      <c r="H841">
        <v>730</v>
      </c>
      <c r="J841" t="s">
        <v>22634</v>
      </c>
      <c r="K841" s="132" t="str">
        <f>IFERROR(IFERROR(INDEX(Кат!$O:$O,MATCH($C841,Кат!$I:$I,0)),INDEX(Торг!$L:$L,MATCH($C841,Торг!$I:$I,0))),"")</f>
        <v/>
      </c>
      <c r="L841" s="132" t="str">
        <f>IFERROR(IFERROR(INDEX(Кат!$A:$A,MATCH($C841,Кат!$I:$I,0)),INDEX(Торг!$A:$A,MATCH($C841,Торг!$I:$I,0))),"")</f>
        <v/>
      </c>
      <c r="M841" s="132" t="str">
        <f>IFERROR(IFERROR(INDEX(Кат!$B:$B,MATCH($C841,Кат!$I:$I,0)),INDEX(Торг!$B:$B,MATCH($C841,Торг!$I:$I,0))),"")</f>
        <v/>
      </c>
      <c r="N841" s="132" t="str">
        <f t="shared" si="13"/>
        <v>BYSUN PARTS BP-7700739336</v>
      </c>
      <c r="O841" s="132" t="str">
        <f>IFERROR(IFERROR(INDEX(Кат!$B:$B,MATCH($N841,Кат!$I:$I,0)),INDEX(Торг!$B:$B,MATCH($N841,Торг!$I:$I,0))),"")</f>
        <v/>
      </c>
    </row>
    <row r="842" spans="1:15" outlineLevel="1">
      <c r="A842" t="s">
        <v>31362</v>
      </c>
      <c r="C842" s="191" t="s">
        <v>31363</v>
      </c>
      <c r="E842" t="s">
        <v>31364</v>
      </c>
      <c r="F842" t="s">
        <v>27773</v>
      </c>
      <c r="G842" t="s">
        <v>399</v>
      </c>
      <c r="H842">
        <v>180</v>
      </c>
      <c r="J842" t="s">
        <v>22634</v>
      </c>
      <c r="K842" s="132" t="str">
        <f>IFERROR(IFERROR(INDEX(Кат!$O:$O,MATCH($C842,Кат!$I:$I,0)),INDEX(Торг!$L:$L,MATCH($C842,Торг!$I:$I,0))),"")</f>
        <v/>
      </c>
      <c r="L842" s="132" t="str">
        <f>IFERROR(IFERROR(INDEX(Кат!$A:$A,MATCH($C842,Кат!$I:$I,0)),INDEX(Торг!$A:$A,MATCH($C842,Торг!$I:$I,0))),"")</f>
        <v/>
      </c>
      <c r="M842" s="132" t="str">
        <f>IFERROR(IFERROR(INDEX(Кат!$B:$B,MATCH($C842,Кат!$I:$I,0)),INDEX(Торг!$B:$B,MATCH($C842,Торг!$I:$I,0))),"")</f>
        <v/>
      </c>
      <c r="N842" s="132" t="str">
        <f t="shared" si="13"/>
        <v>BYSUN PARTS BP-7701067122</v>
      </c>
      <c r="O842" s="132" t="str">
        <f>IFERROR(IFERROR(INDEX(Кат!$B:$B,MATCH($N842,Кат!$I:$I,0)),INDEX(Торг!$B:$B,MATCH($N842,Торг!$I:$I,0))),"")</f>
        <v/>
      </c>
    </row>
    <row r="843" spans="1:15" outlineLevel="2">
      <c r="A843" t="s">
        <v>31360</v>
      </c>
      <c r="C843" s="191" t="s">
        <v>31361</v>
      </c>
      <c r="E843" t="s">
        <v>31693</v>
      </c>
      <c r="F843" t="s">
        <v>27773</v>
      </c>
      <c r="G843" t="s">
        <v>399</v>
      </c>
      <c r="H843">
        <v>180</v>
      </c>
      <c r="J843" t="s">
        <v>22634</v>
      </c>
      <c r="K843" s="132" t="str">
        <f>IFERROR(IFERROR(INDEX(Кат!$O:$O,MATCH($C843,Кат!$I:$I,0)),INDEX(Торг!$L:$L,MATCH($C843,Торг!$I:$I,0))),"")</f>
        <v/>
      </c>
      <c r="L843" s="132" t="str">
        <f>IFERROR(IFERROR(INDEX(Кат!$A:$A,MATCH($C843,Кат!$I:$I,0)),INDEX(Торг!$A:$A,MATCH($C843,Торг!$I:$I,0))),"")</f>
        <v/>
      </c>
      <c r="M843" s="132" t="str">
        <f>IFERROR(IFERROR(INDEX(Кат!$B:$B,MATCH($C843,Кат!$I:$I,0)),INDEX(Торг!$B:$B,MATCH($C843,Торг!$I:$I,0))),"")</f>
        <v/>
      </c>
      <c r="N843" s="132" t="str">
        <f t="shared" si="13"/>
        <v>BYSUN PARTS BP-7700273904</v>
      </c>
      <c r="O843" s="132" t="str">
        <f>IFERROR(IFERROR(INDEX(Кат!$B:$B,MATCH($N843,Кат!$I:$I,0)),INDEX(Торг!$B:$B,MATCH($N843,Торг!$I:$I,0))),"")</f>
        <v/>
      </c>
    </row>
    <row r="844" spans="1:15" outlineLevel="2">
      <c r="A844" t="s">
        <v>27856</v>
      </c>
      <c r="C844" s="191" t="s">
        <v>27857</v>
      </c>
      <c r="E844" t="s">
        <v>27858</v>
      </c>
      <c r="F844" t="s">
        <v>27773</v>
      </c>
      <c r="G844" t="s">
        <v>399</v>
      </c>
      <c r="H844">
        <v>680</v>
      </c>
      <c r="J844" t="s">
        <v>22634</v>
      </c>
      <c r="K844" s="132" t="str">
        <f>IFERROR(IFERROR(INDEX(Кат!$O:$O,MATCH($C844,Кат!$I:$I,0)),INDEX(Торг!$L:$L,MATCH($C844,Торг!$I:$I,0))),"")</f>
        <v/>
      </c>
      <c r="L844" s="132" t="str">
        <f>IFERROR(IFERROR(INDEX(Кат!$A:$A,MATCH($C844,Кат!$I:$I,0)),INDEX(Торг!$A:$A,MATCH($C844,Торг!$I:$I,0))),"")</f>
        <v/>
      </c>
      <c r="M844" s="132" t="str">
        <f>IFERROR(IFERROR(INDEX(Кат!$B:$B,MATCH($C844,Кат!$I:$I,0)),INDEX(Торг!$B:$B,MATCH($C844,Торг!$I:$I,0))),"")</f>
        <v/>
      </c>
      <c r="N844" s="132" t="str">
        <f t="shared" si="13"/>
        <v>BYSUN PARTS BP-8200307403</v>
      </c>
      <c r="O844" s="132" t="str">
        <f>IFERROR(IFERROR(INDEX(Кат!$B:$B,MATCH($N844,Кат!$I:$I,0)),INDEX(Торг!$B:$B,MATCH($N844,Торг!$I:$I,0))),"")</f>
        <v/>
      </c>
    </row>
    <row r="845" spans="1:15" outlineLevel="2">
      <c r="A845" t="s">
        <v>31365</v>
      </c>
      <c r="C845" s="191" t="s">
        <v>31366</v>
      </c>
      <c r="E845" t="s">
        <v>31367</v>
      </c>
      <c r="F845" t="s">
        <v>27773</v>
      </c>
      <c r="G845" t="s">
        <v>399</v>
      </c>
      <c r="H845">
        <v>3590</v>
      </c>
      <c r="J845" t="s">
        <v>22634</v>
      </c>
      <c r="K845" s="132" t="str">
        <f>IFERROR(IFERROR(INDEX(Кат!$O:$O,MATCH($C845,Кат!$I:$I,0)),INDEX(Торг!$L:$L,MATCH($C845,Торг!$I:$I,0))),"")</f>
        <v/>
      </c>
      <c r="L845" s="132" t="str">
        <f>IFERROR(IFERROR(INDEX(Кат!$A:$A,MATCH($C845,Кат!$I:$I,0)),INDEX(Торг!$A:$A,MATCH($C845,Торг!$I:$I,0))),"")</f>
        <v/>
      </c>
      <c r="M845" s="132" t="str">
        <f>IFERROR(IFERROR(INDEX(Кат!$B:$B,MATCH($C845,Кат!$I:$I,0)),INDEX(Торг!$B:$B,MATCH($C845,Торг!$I:$I,0))),"")</f>
        <v/>
      </c>
      <c r="N845" s="132" t="str">
        <f t="shared" si="13"/>
        <v>BYSUN PARTS BP-8200765566</v>
      </c>
      <c r="O845" s="132" t="str">
        <f>IFERROR(IFERROR(INDEX(Кат!$B:$B,MATCH($N845,Кат!$I:$I,0)),INDEX(Торг!$B:$B,MATCH($N845,Торг!$I:$I,0))),"")</f>
        <v/>
      </c>
    </row>
    <row r="846" spans="1:15" outlineLevel="1">
      <c r="A846" t="s">
        <v>31368</v>
      </c>
      <c r="C846" s="191" t="s">
        <v>31369</v>
      </c>
      <c r="E846" t="s">
        <v>31370</v>
      </c>
      <c r="F846" t="s">
        <v>27773</v>
      </c>
      <c r="G846" t="s">
        <v>399</v>
      </c>
      <c r="H846">
        <v>290</v>
      </c>
      <c r="J846" t="s">
        <v>22634</v>
      </c>
      <c r="K846" s="132" t="str">
        <f>IFERROR(IFERROR(INDEX(Кат!$O:$O,MATCH($C846,Кат!$I:$I,0)),INDEX(Торг!$L:$L,MATCH($C846,Торг!$I:$I,0))),"")</f>
        <v/>
      </c>
      <c r="L846" s="132" t="str">
        <f>IFERROR(IFERROR(INDEX(Кат!$A:$A,MATCH($C846,Кат!$I:$I,0)),INDEX(Торг!$A:$A,MATCH($C846,Торг!$I:$I,0))),"")</f>
        <v/>
      </c>
      <c r="M846" s="132" t="str">
        <f>IFERROR(IFERROR(INDEX(Кат!$B:$B,MATCH($C846,Кат!$I:$I,0)),INDEX(Торг!$B:$B,MATCH($C846,Торг!$I:$I,0))),"")</f>
        <v/>
      </c>
      <c r="N846" s="132" t="str">
        <f t="shared" si="13"/>
        <v>BYSUN PARTS BP-8200772985</v>
      </c>
      <c r="O846" s="132" t="str">
        <f>IFERROR(IFERROR(INDEX(Кат!$B:$B,MATCH($N846,Кат!$I:$I,0)),INDEX(Торг!$B:$B,MATCH($N846,Торг!$I:$I,0))),"")</f>
        <v/>
      </c>
    </row>
    <row r="847" spans="1:15" outlineLevel="2">
      <c r="A847" t="s">
        <v>30866</v>
      </c>
      <c r="C847" s="191"/>
      <c r="E847" t="s">
        <v>30867</v>
      </c>
      <c r="J847" t="s">
        <v>22634</v>
      </c>
      <c r="K847" s="132" t="str">
        <f>IFERROR(IFERROR(INDEX(Кат!$O:$O,MATCH($C847,Кат!$I:$I,0)),INDEX(Торг!$L:$L,MATCH($C847,Торг!$I:$I,0))),"")</f>
        <v/>
      </c>
      <c r="L847" s="132" t="str">
        <f>IFERROR(IFERROR(INDEX(Кат!$A:$A,MATCH($C847,Кат!$I:$I,0)),INDEX(Торг!$A:$A,MATCH($C847,Торг!$I:$I,0))),"")</f>
        <v/>
      </c>
      <c r="M847" s="132" t="str">
        <f>IFERROR(IFERROR(INDEX(Кат!$B:$B,MATCH($C847,Кат!$I:$I,0)),INDEX(Торг!$B:$B,MATCH($C847,Торг!$I:$I,0))),"")</f>
        <v/>
      </c>
      <c r="N847" s="132" t="str">
        <f t="shared" si="13"/>
        <v xml:space="preserve"> </v>
      </c>
      <c r="O847" s="132" t="str">
        <f>IFERROR(IFERROR(INDEX(Кат!$B:$B,MATCH($N847,Кат!$I:$I,0)),INDEX(Торг!$B:$B,MATCH($N847,Торг!$I:$I,0))),"")</f>
        <v/>
      </c>
    </row>
    <row r="848" spans="1:15" outlineLevel="2">
      <c r="A848" t="s">
        <v>30868</v>
      </c>
      <c r="C848" s="191" t="s">
        <v>30869</v>
      </c>
      <c r="E848" t="s">
        <v>30870</v>
      </c>
      <c r="F848" t="s">
        <v>30871</v>
      </c>
      <c r="G848" t="s">
        <v>375</v>
      </c>
      <c r="H848">
        <v>450</v>
      </c>
      <c r="J848" t="s">
        <v>22634</v>
      </c>
      <c r="K848" s="132" t="str">
        <f>IFERROR(IFERROR(INDEX(Кат!$O:$O,MATCH($C848,Кат!$I:$I,0)),INDEX(Торг!$L:$L,MATCH($C848,Торг!$I:$I,0))),"")</f>
        <v/>
      </c>
      <c r="L848" s="132" t="str">
        <f>IFERROR(IFERROR(INDEX(Кат!$A:$A,MATCH($C848,Кат!$I:$I,0)),INDEX(Торг!$A:$A,MATCH($C848,Торг!$I:$I,0))),"")</f>
        <v/>
      </c>
      <c r="M848" s="132" t="str">
        <f>IFERROR(IFERROR(INDEX(Кат!$B:$B,MATCH($C848,Кат!$I:$I,0)),INDEX(Торг!$B:$B,MATCH($C848,Торг!$I:$I,0))),"")</f>
        <v/>
      </c>
      <c r="N848" s="132" t="str">
        <f t="shared" si="13"/>
        <v>C9 C9H1</v>
      </c>
      <c r="O848" s="132" t="str">
        <f>IFERROR(IFERROR(INDEX(Кат!$B:$B,MATCH($N848,Кат!$I:$I,0)),INDEX(Торг!$B:$B,MATCH($N848,Торг!$I:$I,0))),"")</f>
        <v/>
      </c>
    </row>
    <row r="849" spans="1:15" outlineLevel="2">
      <c r="A849" t="s">
        <v>30872</v>
      </c>
      <c r="C849" s="191" t="s">
        <v>30873</v>
      </c>
      <c r="E849" t="s">
        <v>30874</v>
      </c>
      <c r="F849" t="s">
        <v>30871</v>
      </c>
      <c r="G849" t="s">
        <v>375</v>
      </c>
      <c r="H849">
        <v>450</v>
      </c>
      <c r="J849" t="s">
        <v>22634</v>
      </c>
      <c r="K849" s="132" t="str">
        <f>IFERROR(IFERROR(INDEX(Кат!$O:$O,MATCH($C849,Кат!$I:$I,0)),INDEX(Торг!$L:$L,MATCH($C849,Торг!$I:$I,0))),"")</f>
        <v/>
      </c>
      <c r="L849" s="132" t="str">
        <f>IFERROR(IFERROR(INDEX(Кат!$A:$A,MATCH($C849,Кат!$I:$I,0)),INDEX(Торг!$A:$A,MATCH($C849,Торг!$I:$I,0))),"")</f>
        <v/>
      </c>
      <c r="M849" s="132" t="str">
        <f>IFERROR(IFERROR(INDEX(Кат!$B:$B,MATCH($C849,Кат!$I:$I,0)),INDEX(Торг!$B:$B,MATCH($C849,Торг!$I:$I,0))),"")</f>
        <v/>
      </c>
      <c r="N849" s="132" t="str">
        <f t="shared" si="13"/>
        <v>C9 C9H11</v>
      </c>
      <c r="O849" s="132" t="str">
        <f>IFERROR(IFERROR(INDEX(Кат!$B:$B,MATCH($N849,Кат!$I:$I,0)),INDEX(Торг!$B:$B,MATCH($N849,Торг!$I:$I,0))),"")</f>
        <v/>
      </c>
    </row>
    <row r="850" spans="1:15" outlineLevel="2">
      <c r="A850" t="s">
        <v>30875</v>
      </c>
      <c r="C850" s="191" t="s">
        <v>30876</v>
      </c>
      <c r="E850" t="s">
        <v>30877</v>
      </c>
      <c r="F850" t="s">
        <v>30871</v>
      </c>
      <c r="G850" t="s">
        <v>375</v>
      </c>
      <c r="H850">
        <v>550</v>
      </c>
      <c r="J850" t="s">
        <v>22634</v>
      </c>
      <c r="K850" s="132" t="str">
        <f>IFERROR(IFERROR(INDEX(Кат!$O:$O,MATCH($C850,Кат!$I:$I,0)),INDEX(Торг!$L:$L,MATCH($C850,Торг!$I:$I,0))),"")</f>
        <v/>
      </c>
      <c r="L850" s="132" t="str">
        <f>IFERROR(IFERROR(INDEX(Кат!$A:$A,MATCH($C850,Кат!$I:$I,0)),INDEX(Торг!$A:$A,MATCH($C850,Торг!$I:$I,0))),"")</f>
        <v/>
      </c>
      <c r="M850" s="132" t="str">
        <f>IFERROR(IFERROR(INDEX(Кат!$B:$B,MATCH($C850,Кат!$I:$I,0)),INDEX(Торг!$B:$B,MATCH($C850,Торг!$I:$I,0))),"")</f>
        <v/>
      </c>
      <c r="N850" s="132" t="str">
        <f t="shared" si="13"/>
        <v>C9 C9H4</v>
      </c>
      <c r="O850" s="132" t="str">
        <f>IFERROR(IFERROR(INDEX(Кат!$B:$B,MATCH($N850,Кат!$I:$I,0)),INDEX(Торг!$B:$B,MATCH($N850,Торг!$I:$I,0))),"")</f>
        <v/>
      </c>
    </row>
    <row r="851" spans="1:15" outlineLevel="2">
      <c r="A851" t="s">
        <v>30878</v>
      </c>
      <c r="C851" s="191" t="s">
        <v>30879</v>
      </c>
      <c r="E851" t="s">
        <v>30880</v>
      </c>
      <c r="F851" t="s">
        <v>30871</v>
      </c>
      <c r="G851" t="s">
        <v>375</v>
      </c>
      <c r="H851">
        <v>450</v>
      </c>
      <c r="J851" t="s">
        <v>22634</v>
      </c>
      <c r="K851" s="132" t="str">
        <f>IFERROR(IFERROR(INDEX(Кат!$O:$O,MATCH($C851,Кат!$I:$I,0)),INDEX(Торг!$L:$L,MATCH($C851,Торг!$I:$I,0))),"")</f>
        <v/>
      </c>
      <c r="L851" s="132" t="str">
        <f>IFERROR(IFERROR(INDEX(Кат!$A:$A,MATCH($C851,Кат!$I:$I,0)),INDEX(Торг!$A:$A,MATCH($C851,Торг!$I:$I,0))),"")</f>
        <v/>
      </c>
      <c r="M851" s="132" t="str">
        <f>IFERROR(IFERROR(INDEX(Кат!$B:$B,MATCH($C851,Кат!$I:$I,0)),INDEX(Торг!$B:$B,MATCH($C851,Торг!$I:$I,0))),"")</f>
        <v/>
      </c>
      <c r="N851" s="132" t="str">
        <f t="shared" si="13"/>
        <v>C9 C9H7</v>
      </c>
      <c r="O851" s="132" t="str">
        <f>IFERROR(IFERROR(INDEX(Кат!$B:$B,MATCH($N851,Кат!$I:$I,0)),INDEX(Торг!$B:$B,MATCH($N851,Торг!$I:$I,0))),"")</f>
        <v/>
      </c>
    </row>
    <row r="852" spans="1:15" outlineLevel="2">
      <c r="A852" t="s">
        <v>30881</v>
      </c>
      <c r="C852" s="191" t="s">
        <v>30882</v>
      </c>
      <c r="E852" t="s">
        <v>30883</v>
      </c>
      <c r="F852" t="s">
        <v>30871</v>
      </c>
      <c r="G852" t="s">
        <v>375</v>
      </c>
      <c r="H852">
        <v>450</v>
      </c>
      <c r="J852" t="s">
        <v>22634</v>
      </c>
      <c r="K852" s="132" t="str">
        <f>IFERROR(IFERROR(INDEX(Кат!$O:$O,MATCH($C852,Кат!$I:$I,0)),INDEX(Торг!$L:$L,MATCH($C852,Торг!$I:$I,0))),"")</f>
        <v/>
      </c>
      <c r="L852" s="132" t="str">
        <f>IFERROR(IFERROR(INDEX(Кат!$A:$A,MATCH($C852,Кат!$I:$I,0)),INDEX(Торг!$A:$A,MATCH($C852,Торг!$I:$I,0))),"")</f>
        <v/>
      </c>
      <c r="M852" s="132" t="str">
        <f>IFERROR(IFERROR(INDEX(Кат!$B:$B,MATCH($C852,Кат!$I:$I,0)),INDEX(Торг!$B:$B,MATCH($C852,Торг!$I:$I,0))),"")</f>
        <v/>
      </c>
      <c r="N852" s="132" t="str">
        <f t="shared" si="13"/>
        <v>C9 C9HB3</v>
      </c>
      <c r="O852" s="132" t="str">
        <f>IFERROR(IFERROR(INDEX(Кат!$B:$B,MATCH($N852,Кат!$I:$I,0)),INDEX(Торг!$B:$B,MATCH($N852,Торг!$I:$I,0))),"")</f>
        <v/>
      </c>
    </row>
    <row r="853" spans="1:15" outlineLevel="2">
      <c r="A853" t="s">
        <v>30884</v>
      </c>
      <c r="C853" s="191" t="s">
        <v>30885</v>
      </c>
      <c r="E853" t="s">
        <v>30886</v>
      </c>
      <c r="F853" t="s">
        <v>30871</v>
      </c>
      <c r="G853" t="s">
        <v>375</v>
      </c>
      <c r="H853">
        <v>450</v>
      </c>
      <c r="J853" t="s">
        <v>22634</v>
      </c>
      <c r="K853" s="132" t="str">
        <f>IFERROR(IFERROR(INDEX(Кат!$O:$O,MATCH($C853,Кат!$I:$I,0)),INDEX(Торг!$L:$L,MATCH($C853,Торг!$I:$I,0))),"")</f>
        <v/>
      </c>
      <c r="L853" s="132" t="str">
        <f>IFERROR(IFERROR(INDEX(Кат!$A:$A,MATCH($C853,Кат!$I:$I,0)),INDEX(Торг!$A:$A,MATCH($C853,Торг!$I:$I,0))),"")</f>
        <v/>
      </c>
      <c r="M853" s="132" t="str">
        <f>IFERROR(IFERROR(INDEX(Кат!$B:$B,MATCH($C853,Кат!$I:$I,0)),INDEX(Торг!$B:$B,MATCH($C853,Торг!$I:$I,0))),"")</f>
        <v/>
      </c>
      <c r="N853" s="132" t="str">
        <f t="shared" si="13"/>
        <v>C9 C9HB4</v>
      </c>
      <c r="O853" s="132" t="str">
        <f>IFERROR(IFERROR(INDEX(Кат!$B:$B,MATCH($N853,Кат!$I:$I,0)),INDEX(Торг!$B:$B,MATCH($N853,Торг!$I:$I,0))),"")</f>
        <v/>
      </c>
    </row>
    <row r="854" spans="1:15" outlineLevel="2">
      <c r="A854" t="s">
        <v>27859</v>
      </c>
      <c r="C854" s="191"/>
      <c r="E854" t="s">
        <v>29025</v>
      </c>
      <c r="J854" t="s">
        <v>22634</v>
      </c>
      <c r="K854" s="132" t="str">
        <f>IFERROR(IFERROR(INDEX(Кат!$O:$O,MATCH($C854,Кат!$I:$I,0)),INDEX(Торг!$L:$L,MATCH($C854,Торг!$I:$I,0))),"")</f>
        <v/>
      </c>
      <c r="L854" s="132" t="str">
        <f>IFERROR(IFERROR(INDEX(Кат!$A:$A,MATCH($C854,Кат!$I:$I,0)),INDEX(Торг!$A:$A,MATCH($C854,Торг!$I:$I,0))),"")</f>
        <v/>
      </c>
      <c r="M854" s="132" t="str">
        <f>IFERROR(IFERROR(INDEX(Кат!$B:$B,MATCH($C854,Кат!$I:$I,0)),INDEX(Торг!$B:$B,MATCH($C854,Торг!$I:$I,0))),"")</f>
        <v/>
      </c>
      <c r="N854" s="132" t="str">
        <f t="shared" si="13"/>
        <v xml:space="preserve"> </v>
      </c>
      <c r="O854" s="132" t="str">
        <f>IFERROR(IFERROR(INDEX(Кат!$B:$B,MATCH($N854,Кат!$I:$I,0)),INDEX(Торг!$B:$B,MATCH($N854,Торг!$I:$I,0))),"")</f>
        <v/>
      </c>
    </row>
    <row r="855" spans="1:15" outlineLevel="2">
      <c r="A855" t="s">
        <v>27860</v>
      </c>
      <c r="C855" s="191"/>
      <c r="E855" t="s">
        <v>27861</v>
      </c>
      <c r="J855" t="s">
        <v>22634</v>
      </c>
      <c r="K855" s="132" t="str">
        <f>IFERROR(IFERROR(INDEX(Кат!$O:$O,MATCH($C855,Кат!$I:$I,0)),INDEX(Торг!$L:$L,MATCH($C855,Торг!$I:$I,0))),"")</f>
        <v/>
      </c>
      <c r="L855" s="132" t="str">
        <f>IFERROR(IFERROR(INDEX(Кат!$A:$A,MATCH($C855,Кат!$I:$I,0)),INDEX(Торг!$A:$A,MATCH($C855,Торг!$I:$I,0))),"")</f>
        <v/>
      </c>
      <c r="M855" s="132" t="str">
        <f>IFERROR(IFERROR(INDEX(Кат!$B:$B,MATCH($C855,Кат!$I:$I,0)),INDEX(Торг!$B:$B,MATCH($C855,Торг!$I:$I,0))),"")</f>
        <v/>
      </c>
      <c r="N855" s="132" t="str">
        <f t="shared" si="13"/>
        <v xml:space="preserve"> </v>
      </c>
      <c r="O855" s="132" t="str">
        <f>IFERROR(IFERROR(INDEX(Кат!$B:$B,MATCH($N855,Кат!$I:$I,0)),INDEX(Торг!$B:$B,MATCH($N855,Торг!$I:$I,0))),"")</f>
        <v/>
      </c>
    </row>
    <row r="856" spans="1:15" outlineLevel="2">
      <c r="A856" t="s">
        <v>27862</v>
      </c>
      <c r="C856" s="191"/>
      <c r="E856" t="s">
        <v>27863</v>
      </c>
      <c r="J856" t="s">
        <v>22634</v>
      </c>
      <c r="K856" s="132" t="str">
        <f>IFERROR(IFERROR(INDEX(Кат!$O:$O,MATCH($C856,Кат!$I:$I,0)),INDEX(Торг!$L:$L,MATCH($C856,Торг!$I:$I,0))),"")</f>
        <v/>
      </c>
      <c r="L856" s="132" t="str">
        <f>IFERROR(IFERROR(INDEX(Кат!$A:$A,MATCH($C856,Кат!$I:$I,0)),INDEX(Торг!$A:$A,MATCH($C856,Торг!$I:$I,0))),"")</f>
        <v/>
      </c>
      <c r="M856" s="132" t="str">
        <f>IFERROR(IFERROR(INDEX(Кат!$B:$B,MATCH($C856,Кат!$I:$I,0)),INDEX(Торг!$B:$B,MATCH($C856,Торг!$I:$I,0))),"")</f>
        <v/>
      </c>
      <c r="N856" s="132" t="str">
        <f t="shared" si="13"/>
        <v xml:space="preserve"> </v>
      </c>
      <c r="O856" s="132" t="str">
        <f>IFERROR(IFERROR(INDEX(Кат!$B:$B,MATCH($N856,Кат!$I:$I,0)),INDEX(Торг!$B:$B,MATCH($N856,Торг!$I:$I,0))),"")</f>
        <v/>
      </c>
    </row>
    <row r="857" spans="1:15" outlineLevel="2">
      <c r="A857" t="s">
        <v>27864</v>
      </c>
      <c r="C857" s="191">
        <v>21103724155</v>
      </c>
      <c r="E857" t="s">
        <v>27865</v>
      </c>
      <c r="F857" t="s">
        <v>27866</v>
      </c>
      <c r="G857" t="s">
        <v>399</v>
      </c>
      <c r="H857">
        <v>1360</v>
      </c>
      <c r="J857" t="s">
        <v>22634</v>
      </c>
      <c r="K857" s="132" t="str">
        <f>IFERROR(IFERROR(INDEX(Кат!$O:$O,MATCH($C857,Кат!$I:$I,0)),INDEX(Торг!$L:$L,MATCH($C857,Торг!$I:$I,0))),"")</f>
        <v/>
      </c>
      <c r="L857" s="132" t="str">
        <f>IFERROR(IFERROR(INDEX(Кат!$A:$A,MATCH($C857,Кат!$I:$I,0)),INDEX(Торг!$A:$A,MATCH($C857,Торг!$I:$I,0))),"")</f>
        <v/>
      </c>
      <c r="M857" s="132" t="str">
        <f>IFERROR(IFERROR(INDEX(Кат!$B:$B,MATCH($C857,Кат!$I:$I,0)),INDEX(Торг!$B:$B,MATCH($C857,Торг!$I:$I,0))),"")</f>
        <v/>
      </c>
      <c r="N857" s="132" t="str">
        <f t="shared" si="13"/>
        <v>CARGEN 21103724155</v>
      </c>
      <c r="O857" s="132" t="str">
        <f>IFERROR(IFERROR(INDEX(Кат!$B:$B,MATCH($N857,Кат!$I:$I,0)),INDEX(Торг!$B:$B,MATCH($N857,Торг!$I:$I,0))),"")</f>
        <v/>
      </c>
    </row>
    <row r="858" spans="1:15" outlineLevel="2">
      <c r="A858" t="s">
        <v>23591</v>
      </c>
      <c r="C858" s="191"/>
      <c r="E858" t="s">
        <v>23592</v>
      </c>
      <c r="J858" t="s">
        <v>22634</v>
      </c>
      <c r="K858" s="132" t="str">
        <f>IFERROR(IFERROR(INDEX(Кат!$O:$O,MATCH($C858,Кат!$I:$I,0)),INDEX(Торг!$L:$L,MATCH($C858,Торг!$I:$I,0))),"")</f>
        <v/>
      </c>
      <c r="L858" s="132" t="str">
        <f>IFERROR(IFERROR(INDEX(Кат!$A:$A,MATCH($C858,Кат!$I:$I,0)),INDEX(Торг!$A:$A,MATCH($C858,Торг!$I:$I,0))),"")</f>
        <v/>
      </c>
      <c r="M858" s="132" t="str">
        <f>IFERROR(IFERROR(INDEX(Кат!$B:$B,MATCH($C858,Кат!$I:$I,0)),INDEX(Торг!$B:$B,MATCH($C858,Торг!$I:$I,0))),"")</f>
        <v/>
      </c>
      <c r="N858" s="132" t="str">
        <f t="shared" si="13"/>
        <v xml:space="preserve"> </v>
      </c>
      <c r="O858" s="132" t="str">
        <f>IFERROR(IFERROR(INDEX(Кат!$B:$B,MATCH($N858,Кат!$I:$I,0)),INDEX(Торг!$B:$B,MATCH($N858,Торг!$I:$I,0))),"")</f>
        <v/>
      </c>
    </row>
    <row r="859" spans="1:15" outlineLevel="2">
      <c r="A859" t="s">
        <v>15192</v>
      </c>
      <c r="C859" s="191" t="s">
        <v>26727</v>
      </c>
      <c r="E859" t="s">
        <v>4949</v>
      </c>
      <c r="F859" t="s">
        <v>584</v>
      </c>
      <c r="G859" t="s">
        <v>399</v>
      </c>
      <c r="H859">
        <v>900</v>
      </c>
      <c r="J859" t="s">
        <v>22634</v>
      </c>
      <c r="K859" s="132" t="str">
        <f>IFERROR(IFERROR(INDEX(Кат!$O:$O,MATCH($C859,Кат!$I:$I,0)),INDEX(Торг!$L:$L,MATCH($C859,Торг!$I:$I,0))),"")</f>
        <v/>
      </c>
      <c r="L859" s="132" t="str">
        <f>IFERROR(IFERROR(INDEX(Кат!$A:$A,MATCH($C859,Кат!$I:$I,0)),INDEX(Торг!$A:$A,MATCH($C859,Торг!$I:$I,0))),"")</f>
        <v/>
      </c>
      <c r="M859" s="132" t="str">
        <f>IFERROR(IFERROR(INDEX(Кат!$B:$B,MATCH($C859,Кат!$I:$I,0)),INDEX(Торг!$B:$B,MATCH($C859,Торг!$I:$I,0))),"")</f>
        <v/>
      </c>
      <c r="N859" s="132" t="str">
        <f t="shared" si="13"/>
        <v>CARTRONIC CRTR0089709</v>
      </c>
      <c r="O859" s="132" t="str">
        <f>IFERROR(IFERROR(INDEX(Кат!$B:$B,MATCH($N859,Кат!$I:$I,0)),INDEX(Торг!$B:$B,MATCH($N859,Торг!$I:$I,0))),"")</f>
        <v/>
      </c>
    </row>
    <row r="860" spans="1:15" outlineLevel="2">
      <c r="A860" t="s">
        <v>15193</v>
      </c>
      <c r="C860" s="191" t="s">
        <v>4950</v>
      </c>
      <c r="E860" t="s">
        <v>4951</v>
      </c>
      <c r="F860" t="s">
        <v>584</v>
      </c>
      <c r="G860" t="s">
        <v>399</v>
      </c>
      <c r="H860">
        <v>2450</v>
      </c>
      <c r="J860" t="s">
        <v>22634</v>
      </c>
      <c r="K860" s="132" t="str">
        <f>IFERROR(IFERROR(INDEX(Кат!$O:$O,MATCH($C860,Кат!$I:$I,0)),INDEX(Торг!$L:$L,MATCH($C860,Торг!$I:$I,0))),"")</f>
        <v/>
      </c>
      <c r="L860" s="132" t="str">
        <f>IFERROR(IFERROR(INDEX(Кат!$A:$A,MATCH($C860,Кат!$I:$I,0)),INDEX(Торг!$A:$A,MATCH($C860,Торг!$I:$I,0))),"")</f>
        <v/>
      </c>
      <c r="M860" s="132" t="str">
        <f>IFERROR(IFERROR(INDEX(Кат!$B:$B,MATCH($C860,Кат!$I:$I,0)),INDEX(Торг!$B:$B,MATCH($C860,Торг!$I:$I,0))),"")</f>
        <v/>
      </c>
      <c r="N860" s="132" t="str">
        <f t="shared" si="13"/>
        <v>CARTRONIC CTR0067846</v>
      </c>
      <c r="O860" s="132" t="str">
        <f>IFERROR(IFERROR(INDEX(Кат!$B:$B,MATCH($N860,Кат!$I:$I,0)),INDEX(Торг!$B:$B,MATCH($N860,Торг!$I:$I,0))),"")</f>
        <v/>
      </c>
    </row>
    <row r="861" spans="1:15" outlineLevel="2">
      <c r="A861" t="s">
        <v>15194</v>
      </c>
      <c r="C861" s="191" t="s">
        <v>582</v>
      </c>
      <c r="E861" t="s">
        <v>583</v>
      </c>
      <c r="F861" t="s">
        <v>584</v>
      </c>
      <c r="G861" t="s">
        <v>399</v>
      </c>
      <c r="H861">
        <v>1900</v>
      </c>
      <c r="J861" t="s">
        <v>22634</v>
      </c>
      <c r="K861" s="132" t="str">
        <f>IFERROR(IFERROR(INDEX(Кат!$O:$O,MATCH($C861,Кат!$I:$I,0)),INDEX(Торг!$L:$L,MATCH($C861,Торг!$I:$I,0))),"")</f>
        <v/>
      </c>
      <c r="L861" s="132" t="str">
        <f>IFERROR(IFERROR(INDEX(Кат!$A:$A,MATCH($C861,Кат!$I:$I,0)),INDEX(Торг!$A:$A,MATCH($C861,Торг!$I:$I,0))),"")</f>
        <v/>
      </c>
      <c r="M861" s="132" t="str">
        <f>IFERROR(IFERROR(INDEX(Кат!$B:$B,MATCH($C861,Кат!$I:$I,0)),INDEX(Торг!$B:$B,MATCH($C861,Торг!$I:$I,0))),"")</f>
        <v/>
      </c>
      <c r="N861" s="132" t="str">
        <f t="shared" si="13"/>
        <v>CARTRONIC CTR0067847</v>
      </c>
      <c r="O861" s="132" t="str">
        <f>IFERROR(IFERROR(INDEX(Кат!$B:$B,MATCH($N861,Кат!$I:$I,0)),INDEX(Торг!$B:$B,MATCH($N861,Торг!$I:$I,0))),"")</f>
        <v/>
      </c>
    </row>
    <row r="862" spans="1:15" outlineLevel="2">
      <c r="A862" t="s">
        <v>27608</v>
      </c>
      <c r="C862" s="191" t="s">
        <v>27609</v>
      </c>
      <c r="E862" t="s">
        <v>27610</v>
      </c>
      <c r="F862" t="s">
        <v>584</v>
      </c>
      <c r="G862" t="s">
        <v>399</v>
      </c>
      <c r="H862">
        <v>180</v>
      </c>
      <c r="J862" t="s">
        <v>22634</v>
      </c>
      <c r="K862" s="132" t="str">
        <f>IFERROR(IFERROR(INDEX(Кат!$O:$O,MATCH($C862,Кат!$I:$I,0)),INDEX(Торг!$L:$L,MATCH($C862,Торг!$I:$I,0))),"")</f>
        <v/>
      </c>
      <c r="L862" s="132" t="str">
        <f>IFERROR(IFERROR(INDEX(Кат!$A:$A,MATCH($C862,Кат!$I:$I,0)),INDEX(Торг!$A:$A,MATCH($C862,Торг!$I:$I,0))),"")</f>
        <v/>
      </c>
      <c r="M862" s="132" t="str">
        <f>IFERROR(IFERROR(INDEX(Кат!$B:$B,MATCH($C862,Кат!$I:$I,0)),INDEX(Торг!$B:$B,MATCH($C862,Торг!$I:$I,0))),"")</f>
        <v/>
      </c>
      <c r="N862" s="132" t="str">
        <f t="shared" si="13"/>
        <v>CARTRONIC CRTR0077206</v>
      </c>
      <c r="O862" s="132" t="str">
        <f>IFERROR(IFERROR(INDEX(Кат!$B:$B,MATCH($N862,Кат!$I:$I,0)),INDEX(Торг!$B:$B,MATCH($N862,Торг!$I:$I,0))),"")</f>
        <v/>
      </c>
    </row>
    <row r="863" spans="1:15" outlineLevel="2">
      <c r="A863" t="s">
        <v>27092</v>
      </c>
      <c r="C863" s="191" t="s">
        <v>27141</v>
      </c>
      <c r="E863" t="s">
        <v>27142</v>
      </c>
      <c r="F863" t="s">
        <v>584</v>
      </c>
      <c r="G863" t="s">
        <v>399</v>
      </c>
      <c r="H863">
        <v>5700</v>
      </c>
      <c r="J863" t="s">
        <v>22634</v>
      </c>
      <c r="K863" s="132" t="str">
        <f>IFERROR(IFERROR(INDEX(Кат!$O:$O,MATCH($C863,Кат!$I:$I,0)),INDEX(Торг!$L:$L,MATCH($C863,Торг!$I:$I,0))),"")</f>
        <v/>
      </c>
      <c r="L863" s="132" t="str">
        <f>IFERROR(IFERROR(INDEX(Кат!$A:$A,MATCH($C863,Кат!$I:$I,0)),INDEX(Торг!$A:$A,MATCH($C863,Торг!$I:$I,0))),"")</f>
        <v/>
      </c>
      <c r="M863" s="132" t="str">
        <f>IFERROR(IFERROR(INDEX(Кат!$B:$B,MATCH($C863,Кат!$I:$I,0)),INDEX(Торг!$B:$B,MATCH($C863,Торг!$I:$I,0))),"")</f>
        <v/>
      </c>
      <c r="N863" s="132" t="str">
        <f t="shared" si="13"/>
        <v>CARTRONIC CTR0117984</v>
      </c>
      <c r="O863" s="132" t="str">
        <f>IFERROR(IFERROR(INDEX(Кат!$B:$B,MATCH($N863,Кат!$I:$I,0)),INDEX(Торг!$B:$B,MATCH($N863,Торг!$I:$I,0))),"")</f>
        <v/>
      </c>
    </row>
    <row r="864" spans="1:15" outlineLevel="2">
      <c r="A864" t="s">
        <v>27118</v>
      </c>
      <c r="C864" s="191" t="s">
        <v>27144</v>
      </c>
      <c r="E864" t="s">
        <v>27145</v>
      </c>
      <c r="F864" t="s">
        <v>584</v>
      </c>
      <c r="G864" t="s">
        <v>399</v>
      </c>
      <c r="H864">
        <v>6250</v>
      </c>
      <c r="J864" t="s">
        <v>22634</v>
      </c>
      <c r="K864" s="132" t="str">
        <f>IFERROR(IFERROR(INDEX(Кат!$O:$O,MATCH($C864,Кат!$I:$I,0)),INDEX(Торг!$L:$L,MATCH($C864,Торг!$I:$I,0))),"")</f>
        <v/>
      </c>
      <c r="L864" s="132" t="str">
        <f>IFERROR(IFERROR(INDEX(Кат!$A:$A,MATCH($C864,Кат!$I:$I,0)),INDEX(Торг!$A:$A,MATCH($C864,Торг!$I:$I,0))),"")</f>
        <v/>
      </c>
      <c r="M864" s="132" t="str">
        <f>IFERROR(IFERROR(INDEX(Кат!$B:$B,MATCH($C864,Кат!$I:$I,0)),INDEX(Торг!$B:$B,MATCH($C864,Торг!$I:$I,0))),"")</f>
        <v/>
      </c>
      <c r="N864" s="132" t="str">
        <f t="shared" si="13"/>
        <v>CARTRONIC CRTR0126640</v>
      </c>
      <c r="O864" s="132" t="str">
        <f>IFERROR(IFERROR(INDEX(Кат!$B:$B,MATCH($N864,Кат!$I:$I,0)),INDEX(Торг!$B:$B,MATCH($N864,Торг!$I:$I,0))),"")</f>
        <v/>
      </c>
    </row>
    <row r="865" spans="1:15" outlineLevel="2">
      <c r="A865" t="s">
        <v>26233</v>
      </c>
      <c r="C865" s="191" t="s">
        <v>26234</v>
      </c>
      <c r="E865" t="s">
        <v>26235</v>
      </c>
      <c r="F865" t="s">
        <v>584</v>
      </c>
      <c r="G865" t="s">
        <v>399</v>
      </c>
      <c r="H865">
        <v>1450</v>
      </c>
      <c r="J865" t="s">
        <v>22634</v>
      </c>
      <c r="K865" s="132" t="str">
        <f>IFERROR(IFERROR(INDEX(Кат!$O:$O,MATCH($C865,Кат!$I:$I,0)),INDEX(Торг!$L:$L,MATCH($C865,Торг!$I:$I,0))),"")</f>
        <v/>
      </c>
      <c r="L865" s="132" t="str">
        <f>IFERROR(IFERROR(INDEX(Кат!$A:$A,MATCH($C865,Кат!$I:$I,0)),INDEX(Торг!$A:$A,MATCH($C865,Торг!$I:$I,0))),"")</f>
        <v/>
      </c>
      <c r="M865" s="132" t="str">
        <f>IFERROR(IFERROR(INDEX(Кат!$B:$B,MATCH($C865,Кат!$I:$I,0)),INDEX(Торг!$B:$B,MATCH($C865,Торг!$I:$I,0))),"")</f>
        <v/>
      </c>
      <c r="N865" s="132" t="str">
        <f t="shared" si="13"/>
        <v>CARTRONIC CRTR0123096</v>
      </c>
      <c r="O865" s="132" t="str">
        <f>IFERROR(IFERROR(INDEX(Кат!$B:$B,MATCH($N865,Кат!$I:$I,0)),INDEX(Торг!$B:$B,MATCH($N865,Торг!$I:$I,0))),"")</f>
        <v/>
      </c>
    </row>
    <row r="866" spans="1:15" outlineLevel="2">
      <c r="A866" t="s">
        <v>30027</v>
      </c>
      <c r="C866" s="191" t="s">
        <v>30028</v>
      </c>
      <c r="E866" t="s">
        <v>30029</v>
      </c>
      <c r="F866" t="s">
        <v>584</v>
      </c>
      <c r="G866" t="s">
        <v>399</v>
      </c>
      <c r="H866">
        <v>2200</v>
      </c>
      <c r="J866" t="s">
        <v>22634</v>
      </c>
      <c r="K866" s="132" t="str">
        <f>IFERROR(IFERROR(INDEX(Кат!$O:$O,MATCH($C866,Кат!$I:$I,0)),INDEX(Торг!$L:$L,MATCH($C866,Торг!$I:$I,0))),"")</f>
        <v/>
      </c>
      <c r="L866" s="132" t="str">
        <f>IFERROR(IFERROR(INDEX(Кат!$A:$A,MATCH($C866,Кат!$I:$I,0)),INDEX(Торг!$A:$A,MATCH($C866,Торг!$I:$I,0))),"")</f>
        <v/>
      </c>
      <c r="M866" s="132" t="str">
        <f>IFERROR(IFERROR(INDEX(Кат!$B:$B,MATCH($C866,Кат!$I:$I,0)),INDEX(Торг!$B:$B,MATCH($C866,Торг!$I:$I,0))),"")</f>
        <v/>
      </c>
      <c r="N866" s="132" t="str">
        <f t="shared" si="13"/>
        <v>CARTRONIC CRTR0074490</v>
      </c>
      <c r="O866" s="132" t="str">
        <f>IFERROR(IFERROR(INDEX(Кат!$B:$B,MATCH($N866,Кат!$I:$I,0)),INDEX(Торг!$B:$B,MATCH($N866,Торг!$I:$I,0))),"")</f>
        <v/>
      </c>
    </row>
    <row r="867" spans="1:15" outlineLevel="2">
      <c r="A867" t="s">
        <v>30131</v>
      </c>
      <c r="C867" s="191" t="s">
        <v>30132</v>
      </c>
      <c r="E867" t="s">
        <v>30133</v>
      </c>
      <c r="F867" t="s">
        <v>584</v>
      </c>
      <c r="G867" t="s">
        <v>399</v>
      </c>
      <c r="H867">
        <v>2000</v>
      </c>
      <c r="J867" t="s">
        <v>22634</v>
      </c>
      <c r="K867" s="132" t="str">
        <f>IFERROR(IFERROR(INDEX(Кат!$O:$O,MATCH($C867,Кат!$I:$I,0)),INDEX(Торг!$L:$L,MATCH($C867,Торг!$I:$I,0))),"")</f>
        <v/>
      </c>
      <c r="L867" s="132" t="str">
        <f>IFERROR(IFERROR(INDEX(Кат!$A:$A,MATCH($C867,Кат!$I:$I,0)),INDEX(Торг!$A:$A,MATCH($C867,Торг!$I:$I,0))),"")</f>
        <v/>
      </c>
      <c r="M867" s="132" t="str">
        <f>IFERROR(IFERROR(INDEX(Кат!$B:$B,MATCH($C867,Кат!$I:$I,0)),INDEX(Торг!$B:$B,MATCH($C867,Торг!$I:$I,0))),"")</f>
        <v/>
      </c>
      <c r="N867" s="132" t="str">
        <f t="shared" si="13"/>
        <v>CARTRONIC CRTR0089671</v>
      </c>
      <c r="O867" s="132" t="str">
        <f>IFERROR(IFERROR(INDEX(Кат!$B:$B,MATCH($N867,Кат!$I:$I,0)),INDEX(Торг!$B:$B,MATCH($N867,Торг!$I:$I,0))),"")</f>
        <v/>
      </c>
    </row>
    <row r="868" spans="1:15" outlineLevel="2">
      <c r="A868" t="s">
        <v>31113</v>
      </c>
      <c r="C868" s="191"/>
      <c r="E868" t="s">
        <v>31114</v>
      </c>
      <c r="J868" t="s">
        <v>22634</v>
      </c>
      <c r="K868" s="132" t="str">
        <f>IFERROR(IFERROR(INDEX(Кат!$O:$O,MATCH($C868,Кат!$I:$I,0)),INDEX(Торг!$L:$L,MATCH($C868,Торг!$I:$I,0))),"")</f>
        <v/>
      </c>
      <c r="L868" s="132" t="str">
        <f>IFERROR(IFERROR(INDEX(Кат!$A:$A,MATCH($C868,Кат!$I:$I,0)),INDEX(Торг!$A:$A,MATCH($C868,Торг!$I:$I,0))),"")</f>
        <v/>
      </c>
      <c r="M868" s="132" t="str">
        <f>IFERROR(IFERROR(INDEX(Кат!$B:$B,MATCH($C868,Кат!$I:$I,0)),INDEX(Торг!$B:$B,MATCH($C868,Торг!$I:$I,0))),"")</f>
        <v/>
      </c>
      <c r="N868" s="132" t="str">
        <f t="shared" si="13"/>
        <v xml:space="preserve"> </v>
      </c>
      <c r="O868" s="132" t="str">
        <f>IFERROR(IFERROR(INDEX(Кат!$B:$B,MATCH($N868,Кат!$I:$I,0)),INDEX(Торг!$B:$B,MATCH($N868,Торг!$I:$I,0))),"")</f>
        <v/>
      </c>
    </row>
    <row r="869" spans="1:15" outlineLevel="2">
      <c r="A869" t="s">
        <v>31115</v>
      </c>
      <c r="C869" s="191" t="s">
        <v>31116</v>
      </c>
      <c r="E869" t="s">
        <v>31117</v>
      </c>
      <c r="F869" t="s">
        <v>31114</v>
      </c>
      <c r="G869" t="s">
        <v>399</v>
      </c>
      <c r="H869">
        <v>100</v>
      </c>
      <c r="J869" t="s">
        <v>22634</v>
      </c>
      <c r="K869" s="132" t="str">
        <f>IFERROR(IFERROR(INDEX(Кат!$O:$O,MATCH($C869,Кат!$I:$I,0)),INDEX(Торг!$L:$L,MATCH($C869,Торг!$I:$I,0))),"")</f>
        <v/>
      </c>
      <c r="L869" s="132" t="str">
        <f>IFERROR(IFERROR(INDEX(Кат!$A:$A,MATCH($C869,Кат!$I:$I,0)),INDEX(Торг!$A:$A,MATCH($C869,Торг!$I:$I,0))),"")</f>
        <v/>
      </c>
      <c r="M869" s="132" t="str">
        <f>IFERROR(IFERROR(INDEX(Кат!$B:$B,MATCH($C869,Кат!$I:$I,0)),INDEX(Торг!$B:$B,MATCH($C869,Торг!$I:$I,0))),"")</f>
        <v/>
      </c>
      <c r="N869" s="132" t="str">
        <f t="shared" si="13"/>
        <v>CARVILLE RACING G515025</v>
      </c>
      <c r="O869" s="132" t="str">
        <f>IFERROR(IFERROR(INDEX(Кат!$B:$B,MATCH($N869,Кат!$I:$I,0)),INDEX(Торг!$B:$B,MATCH($N869,Торг!$I:$I,0))),"")</f>
        <v/>
      </c>
    </row>
    <row r="870" spans="1:15" outlineLevel="2">
      <c r="A870" t="s">
        <v>23593</v>
      </c>
      <c r="C870" s="191"/>
      <c r="E870" t="s">
        <v>23594</v>
      </c>
      <c r="J870" t="s">
        <v>22634</v>
      </c>
      <c r="K870" s="132" t="str">
        <f>IFERROR(IFERROR(INDEX(Кат!$O:$O,MATCH($C870,Кат!$I:$I,0)),INDEX(Торг!$L:$L,MATCH($C870,Торг!$I:$I,0))),"")</f>
        <v/>
      </c>
      <c r="L870" s="132" t="str">
        <f>IFERROR(IFERROR(INDEX(Кат!$A:$A,MATCH($C870,Кат!$I:$I,0)),INDEX(Торг!$A:$A,MATCH($C870,Торг!$I:$I,0))),"")</f>
        <v/>
      </c>
      <c r="M870" s="132" t="str">
        <f>IFERROR(IFERROR(INDEX(Кат!$B:$B,MATCH($C870,Кат!$I:$I,0)),INDEX(Торг!$B:$B,MATCH($C870,Торг!$I:$I,0))),"")</f>
        <v/>
      </c>
      <c r="N870" s="132" t="str">
        <f t="shared" si="13"/>
        <v xml:space="preserve"> </v>
      </c>
      <c r="O870" s="132" t="str">
        <f>IFERROR(IFERROR(INDEX(Кат!$B:$B,MATCH($N870,Кат!$I:$I,0)),INDEX(Торг!$B:$B,MATCH($N870,Торг!$I:$I,0))),"")</f>
        <v/>
      </c>
    </row>
    <row r="871" spans="1:15" outlineLevel="2">
      <c r="A871" t="s">
        <v>15195</v>
      </c>
      <c r="C871" s="191" t="s">
        <v>4952</v>
      </c>
      <c r="E871" t="s">
        <v>4953</v>
      </c>
      <c r="F871" t="s">
        <v>3893</v>
      </c>
      <c r="G871" t="s">
        <v>399</v>
      </c>
      <c r="H871">
        <v>330</v>
      </c>
      <c r="J871" t="s">
        <v>22634</v>
      </c>
      <c r="K871" s="132" t="str">
        <f>IFERROR(IFERROR(INDEX(Кат!$O:$O,MATCH($C871,Кат!$I:$I,0)),INDEX(Торг!$L:$L,MATCH($C871,Торг!$I:$I,0))),"")</f>
        <v/>
      </c>
      <c r="L871" s="132" t="str">
        <f>IFERROR(IFERROR(INDEX(Кат!$A:$A,MATCH($C871,Кат!$I:$I,0)),INDEX(Торг!$A:$A,MATCH($C871,Торг!$I:$I,0))),"")</f>
        <v/>
      </c>
      <c r="M871" s="132" t="str">
        <f>IFERROR(IFERROR(INDEX(Кат!$B:$B,MATCH($C871,Кат!$I:$I,0)),INDEX(Торг!$B:$B,MATCH($C871,Торг!$I:$I,0))),"")</f>
        <v/>
      </c>
      <c r="N871" s="132" t="str">
        <f t="shared" si="13"/>
        <v>CHAMPION C030/606</v>
      </c>
      <c r="O871" s="132" t="str">
        <f>IFERROR(IFERROR(INDEX(Кат!$B:$B,MATCH($N871,Кат!$I:$I,0)),INDEX(Торг!$B:$B,MATCH($N871,Торг!$I:$I,0))),"")</f>
        <v/>
      </c>
    </row>
    <row r="872" spans="1:15" outlineLevel="2">
      <c r="A872" t="s">
        <v>15196</v>
      </c>
      <c r="C872" s="191" t="s">
        <v>4954</v>
      </c>
      <c r="E872" t="s">
        <v>13981</v>
      </c>
      <c r="F872" t="s">
        <v>3893</v>
      </c>
      <c r="G872" t="s">
        <v>399</v>
      </c>
      <c r="H872">
        <v>120</v>
      </c>
      <c r="J872" t="s">
        <v>22634</v>
      </c>
      <c r="K872" s="132" t="str">
        <f>IFERROR(IFERROR(INDEX(Кат!$O:$O,MATCH($C872,Кат!$I:$I,0)),INDEX(Торг!$L:$L,MATCH($C872,Торг!$I:$I,0))),"")</f>
        <v/>
      </c>
      <c r="L872" s="132" t="str">
        <f>IFERROR(IFERROR(INDEX(Кат!$A:$A,MATCH($C872,Кат!$I:$I,0)),INDEX(Торг!$A:$A,MATCH($C872,Торг!$I:$I,0))),"")</f>
        <v/>
      </c>
      <c r="M872" s="132" t="str">
        <f>IFERROR(IFERROR(INDEX(Кат!$B:$B,MATCH($C872,Кат!$I:$I,0)),INDEX(Торг!$B:$B,MATCH($C872,Торг!$I:$I,0))),"")</f>
        <v/>
      </c>
      <c r="N872" s="132" t="str">
        <f t="shared" si="13"/>
        <v>CHAMPION E60/B01</v>
      </c>
      <c r="O872" s="132" t="str">
        <f>IFERROR(IFERROR(INDEX(Кат!$B:$B,MATCH($N872,Кат!$I:$I,0)),INDEX(Торг!$B:$B,MATCH($N872,Торг!$I:$I,0))),"")</f>
        <v/>
      </c>
    </row>
    <row r="873" spans="1:15" outlineLevel="2">
      <c r="A873" t="s">
        <v>27333</v>
      </c>
      <c r="C873" s="191"/>
      <c r="E873" t="s">
        <v>27192</v>
      </c>
      <c r="J873" t="s">
        <v>22634</v>
      </c>
      <c r="K873" s="132" t="str">
        <f>IFERROR(IFERROR(INDEX(Кат!$O:$O,MATCH($C873,Кат!$I:$I,0)),INDEX(Торг!$L:$L,MATCH($C873,Торг!$I:$I,0))),"")</f>
        <v/>
      </c>
      <c r="L873" s="132" t="str">
        <f>IFERROR(IFERROR(INDEX(Кат!$A:$A,MATCH($C873,Кат!$I:$I,0)),INDEX(Торг!$A:$A,MATCH($C873,Торг!$I:$I,0))),"")</f>
        <v/>
      </c>
      <c r="M873" s="132" t="str">
        <f>IFERROR(IFERROR(INDEX(Кат!$B:$B,MATCH($C873,Кат!$I:$I,0)),INDEX(Торг!$B:$B,MATCH($C873,Торг!$I:$I,0))),"")</f>
        <v/>
      </c>
      <c r="N873" s="132" t="str">
        <f t="shared" si="13"/>
        <v xml:space="preserve"> </v>
      </c>
      <c r="O873" s="132" t="str">
        <f>IFERROR(IFERROR(INDEX(Кат!$B:$B,MATCH($N873,Кат!$I:$I,0)),INDEX(Торг!$B:$B,MATCH($N873,Торг!$I:$I,0))),"")</f>
        <v/>
      </c>
    </row>
    <row r="874" spans="1:15" outlineLevel="2">
      <c r="A874" t="s">
        <v>27334</v>
      </c>
      <c r="C874" s="191" t="s">
        <v>27194</v>
      </c>
      <c r="E874" t="s">
        <v>29313</v>
      </c>
      <c r="F874" t="s">
        <v>27192</v>
      </c>
      <c r="G874" t="s">
        <v>399</v>
      </c>
      <c r="H874">
        <v>800</v>
      </c>
      <c r="J874" t="s">
        <v>22634</v>
      </c>
      <c r="K874" s="132" t="str">
        <f>IFERROR(IFERROR(INDEX(Кат!$O:$O,MATCH($C874,Кат!$I:$I,0)),INDEX(Торг!$L:$L,MATCH($C874,Торг!$I:$I,0))),"")</f>
        <v/>
      </c>
      <c r="L874" s="132" t="str">
        <f>IFERROR(IFERROR(INDEX(Кат!$A:$A,MATCH($C874,Кат!$I:$I,0)),INDEX(Торг!$A:$A,MATCH($C874,Торг!$I:$I,0))),"")</f>
        <v/>
      </c>
      <c r="M874" s="132" t="str">
        <f>IFERROR(IFERROR(INDEX(Кат!$B:$B,MATCH($C874,Кат!$I:$I,0)),INDEX(Торг!$B:$B,MATCH($C874,Торг!$I:$I,0))),"")</f>
        <v/>
      </c>
      <c r="N874" s="132" t="str">
        <f t="shared" si="13"/>
        <v>COB-WEB SF462</v>
      </c>
      <c r="O874" s="132" t="str">
        <f>IFERROR(IFERROR(INDEX(Кат!$B:$B,MATCH($N874,Кат!$I:$I,0)),INDEX(Торг!$B:$B,MATCH($N874,Торг!$I:$I,0))),"")</f>
        <v/>
      </c>
    </row>
    <row r="875" spans="1:15" outlineLevel="2">
      <c r="A875" t="s">
        <v>30904</v>
      </c>
      <c r="C875" s="191" t="s">
        <v>30905</v>
      </c>
      <c r="E875" t="s">
        <v>30906</v>
      </c>
      <c r="F875" t="s">
        <v>27192</v>
      </c>
      <c r="G875" t="s">
        <v>399</v>
      </c>
      <c r="H875">
        <v>1700</v>
      </c>
      <c r="J875" t="s">
        <v>22634</v>
      </c>
      <c r="K875" s="132" t="str">
        <f>IFERROR(IFERROR(INDEX(Кат!$O:$O,MATCH($C875,Кат!$I:$I,0)),INDEX(Торг!$L:$L,MATCH($C875,Торг!$I:$I,0))),"")</f>
        <v/>
      </c>
      <c r="L875" s="132" t="str">
        <f>IFERROR(IFERROR(INDEX(Кат!$A:$A,MATCH($C875,Кат!$I:$I,0)),INDEX(Торг!$A:$A,MATCH($C875,Торг!$I:$I,0))),"")</f>
        <v/>
      </c>
      <c r="M875" s="132" t="str">
        <f>IFERROR(IFERROR(INDEX(Кат!$B:$B,MATCH($C875,Кат!$I:$I,0)),INDEX(Торг!$B:$B,MATCH($C875,Торг!$I:$I,0))),"")</f>
        <v/>
      </c>
      <c r="N875" s="132" t="str">
        <f t="shared" si="13"/>
        <v>COB-WEB 114620SR</v>
      </c>
      <c r="O875" s="132" t="str">
        <f>IFERROR(IFERROR(INDEX(Кат!$B:$B,MATCH($N875,Кат!$I:$I,0)),INDEX(Торг!$B:$B,MATCH($N875,Торг!$I:$I,0))),"")</f>
        <v/>
      </c>
    </row>
    <row r="876" spans="1:15" outlineLevel="2">
      <c r="A876" t="s">
        <v>28103</v>
      </c>
      <c r="C876" s="191"/>
      <c r="E876" t="s">
        <v>29026</v>
      </c>
      <c r="J876" t="s">
        <v>22634</v>
      </c>
      <c r="K876" s="132" t="str">
        <f>IFERROR(IFERROR(INDEX(Кат!$O:$O,MATCH($C876,Кат!$I:$I,0)),INDEX(Торг!$L:$L,MATCH($C876,Торг!$I:$I,0))),"")</f>
        <v/>
      </c>
      <c r="L876" s="132" t="str">
        <f>IFERROR(IFERROR(INDEX(Кат!$A:$A,MATCH($C876,Кат!$I:$I,0)),INDEX(Торг!$A:$A,MATCH($C876,Торг!$I:$I,0))),"")</f>
        <v/>
      </c>
      <c r="M876" s="132" t="str">
        <f>IFERROR(IFERROR(INDEX(Кат!$B:$B,MATCH($C876,Кат!$I:$I,0)),INDEX(Торг!$B:$B,MATCH($C876,Торг!$I:$I,0))),"")</f>
        <v/>
      </c>
      <c r="N876" s="132" t="str">
        <f t="shared" si="13"/>
        <v xml:space="preserve"> </v>
      </c>
      <c r="O876" s="132" t="str">
        <f>IFERROR(IFERROR(INDEX(Кат!$B:$B,MATCH($N876,Кат!$I:$I,0)),INDEX(Торг!$B:$B,MATCH($N876,Торг!$I:$I,0))),"")</f>
        <v/>
      </c>
    </row>
    <row r="877" spans="1:15" outlineLevel="2">
      <c r="A877" t="s">
        <v>28105</v>
      </c>
      <c r="C877" s="191"/>
      <c r="E877" t="s">
        <v>28106</v>
      </c>
      <c r="J877" t="s">
        <v>22634</v>
      </c>
      <c r="K877" s="132" t="str">
        <f>IFERROR(IFERROR(INDEX(Кат!$O:$O,MATCH($C877,Кат!$I:$I,0)),INDEX(Торг!$L:$L,MATCH($C877,Торг!$I:$I,0))),"")</f>
        <v/>
      </c>
      <c r="L877" s="132" t="str">
        <f>IFERROR(IFERROR(INDEX(Кат!$A:$A,MATCH($C877,Кат!$I:$I,0)),INDEX(Торг!$A:$A,MATCH($C877,Торг!$I:$I,0))),"")</f>
        <v/>
      </c>
      <c r="M877" s="132" t="str">
        <f>IFERROR(IFERROR(INDEX(Кат!$B:$B,MATCH($C877,Кат!$I:$I,0)),INDEX(Торг!$B:$B,MATCH($C877,Торг!$I:$I,0))),"")</f>
        <v/>
      </c>
      <c r="N877" s="132" t="str">
        <f t="shared" si="13"/>
        <v xml:space="preserve"> </v>
      </c>
      <c r="O877" s="132" t="str">
        <f>IFERROR(IFERROR(INDEX(Кат!$B:$B,MATCH($N877,Кат!$I:$I,0)),INDEX(Торг!$B:$B,MATCH($N877,Торг!$I:$I,0))),"")</f>
        <v/>
      </c>
    </row>
    <row r="878" spans="1:15" outlineLevel="2">
      <c r="A878" t="s">
        <v>28107</v>
      </c>
      <c r="C878" s="191" t="s">
        <v>28108</v>
      </c>
      <c r="E878" t="s">
        <v>28109</v>
      </c>
      <c r="F878" t="s">
        <v>28104</v>
      </c>
      <c r="G878" t="s">
        <v>399</v>
      </c>
      <c r="H878">
        <v>310</v>
      </c>
      <c r="J878" t="s">
        <v>22634</v>
      </c>
      <c r="K878" s="132" t="str">
        <f>IFERROR(IFERROR(INDEX(Кат!$O:$O,MATCH($C878,Кат!$I:$I,0)),INDEX(Торг!$L:$L,MATCH($C878,Торг!$I:$I,0))),"")</f>
        <v/>
      </c>
      <c r="L878" s="132" t="str">
        <f>IFERROR(IFERROR(INDEX(Кат!$A:$A,MATCH($C878,Кат!$I:$I,0)),INDEX(Торг!$A:$A,MATCH($C878,Торг!$I:$I,0))),"")</f>
        <v/>
      </c>
      <c r="M878" s="132" t="str">
        <f>IFERROR(IFERROR(INDEX(Кат!$B:$B,MATCH($C878,Кат!$I:$I,0)),INDEX(Торг!$B:$B,MATCH($C878,Торг!$I:$I,0))),"")</f>
        <v/>
      </c>
      <c r="N878" s="132" t="str">
        <f t="shared" si="13"/>
        <v>CONTIBELT CB527</v>
      </c>
      <c r="O878" s="132" t="str">
        <f>IFERROR(IFERROR(INDEX(Кат!$B:$B,MATCH($N878,Кат!$I:$I,0)),INDEX(Торг!$B:$B,MATCH($N878,Торг!$I:$I,0))),"")</f>
        <v/>
      </c>
    </row>
    <row r="879" spans="1:15" outlineLevel="2">
      <c r="A879" t="s">
        <v>29765</v>
      </c>
      <c r="C879" s="191" t="s">
        <v>29766</v>
      </c>
      <c r="E879" t="s">
        <v>29767</v>
      </c>
      <c r="F879" t="s">
        <v>28104</v>
      </c>
      <c r="G879" t="s">
        <v>375</v>
      </c>
      <c r="H879">
        <v>1700</v>
      </c>
      <c r="J879" t="s">
        <v>22634</v>
      </c>
      <c r="K879" s="132" t="str">
        <f>IFERROR(IFERROR(INDEX(Кат!$O:$O,MATCH($C879,Кат!$I:$I,0)),INDEX(Торг!$L:$L,MATCH($C879,Торг!$I:$I,0))),"")</f>
        <v/>
      </c>
      <c r="L879" s="132" t="str">
        <f>IFERROR(IFERROR(INDEX(Кат!$A:$A,MATCH($C879,Кат!$I:$I,0)),INDEX(Торг!$A:$A,MATCH($C879,Торг!$I:$I,0))),"")</f>
        <v/>
      </c>
      <c r="M879" s="132" t="str">
        <f>IFERROR(IFERROR(INDEX(Кат!$B:$B,MATCH($C879,Кат!$I:$I,0)),INDEX(Торг!$B:$B,MATCH($C879,Торг!$I:$I,0))),"")</f>
        <v/>
      </c>
      <c r="N879" s="132" t="str">
        <f t="shared" si="13"/>
        <v>CONTIBELT CB527WP1</v>
      </c>
      <c r="O879" s="132" t="str">
        <f>IFERROR(IFERROR(INDEX(Кат!$B:$B,MATCH($N879,Кат!$I:$I,0)),INDEX(Торг!$B:$B,MATCH($N879,Торг!$I:$I,0))),"")</f>
        <v/>
      </c>
    </row>
    <row r="880" spans="1:15" outlineLevel="2">
      <c r="A880" t="s">
        <v>28110</v>
      </c>
      <c r="C880" s="191" t="s">
        <v>28111</v>
      </c>
      <c r="E880" t="s">
        <v>28112</v>
      </c>
      <c r="F880" t="s">
        <v>28104</v>
      </c>
      <c r="G880" t="s">
        <v>375</v>
      </c>
      <c r="H880">
        <v>780</v>
      </c>
      <c r="J880" t="s">
        <v>22634</v>
      </c>
      <c r="K880" s="132" t="str">
        <f>IFERROR(IFERROR(INDEX(Кат!$O:$O,MATCH($C880,Кат!$I:$I,0)),INDEX(Торг!$L:$L,MATCH($C880,Торг!$I:$I,0))),"")</f>
        <v/>
      </c>
      <c r="L880" s="132" t="str">
        <f>IFERROR(IFERROR(INDEX(Кат!$A:$A,MATCH($C880,Кат!$I:$I,0)),INDEX(Торг!$A:$A,MATCH($C880,Торг!$I:$I,0))),"")</f>
        <v/>
      </c>
      <c r="M880" s="132" t="str">
        <f>IFERROR(IFERROR(INDEX(Кат!$B:$B,MATCH($C880,Кат!$I:$I,0)),INDEX(Торг!$B:$B,MATCH($C880,Торг!$I:$I,0))),"")</f>
        <v/>
      </c>
      <c r="N880" s="132" t="str">
        <f t="shared" si="13"/>
        <v>CONTIBELT CB527K2</v>
      </c>
      <c r="O880" s="132" t="str">
        <f>IFERROR(IFERROR(INDEX(Кат!$B:$B,MATCH($N880,Кат!$I:$I,0)),INDEX(Торг!$B:$B,MATCH($N880,Торг!$I:$I,0))),"")</f>
        <v/>
      </c>
    </row>
    <row r="881" spans="1:15" outlineLevel="2">
      <c r="A881" t="s">
        <v>24070</v>
      </c>
      <c r="C881" s="191"/>
      <c r="E881" t="s">
        <v>23542</v>
      </c>
      <c r="J881" t="s">
        <v>22634</v>
      </c>
      <c r="K881" s="132" t="str">
        <f>IFERROR(IFERROR(INDEX(Кат!$O:$O,MATCH($C881,Кат!$I:$I,0)),INDEX(Торг!$L:$L,MATCH($C881,Торг!$I:$I,0))),"")</f>
        <v/>
      </c>
      <c r="L881" s="132" t="str">
        <f>IFERROR(IFERROR(INDEX(Кат!$A:$A,MATCH($C881,Кат!$I:$I,0)),INDEX(Торг!$A:$A,MATCH($C881,Торг!$I:$I,0))),"")</f>
        <v/>
      </c>
      <c r="M881" s="132" t="str">
        <f>IFERROR(IFERROR(INDEX(Кат!$B:$B,MATCH($C881,Кат!$I:$I,0)),INDEX(Торг!$B:$B,MATCH($C881,Торг!$I:$I,0))),"")</f>
        <v/>
      </c>
      <c r="N881" s="132" t="str">
        <f t="shared" si="13"/>
        <v xml:space="preserve"> </v>
      </c>
      <c r="O881" s="132" t="str">
        <f>IFERROR(IFERROR(INDEX(Кат!$B:$B,MATCH($N881,Кат!$I:$I,0)),INDEX(Торг!$B:$B,MATCH($N881,Торг!$I:$I,0))),"")</f>
        <v/>
      </c>
    </row>
    <row r="882" spans="1:15" outlineLevel="2">
      <c r="A882" t="s">
        <v>29768</v>
      </c>
      <c r="C882" s="191" t="s">
        <v>1144</v>
      </c>
      <c r="E882" t="s">
        <v>29769</v>
      </c>
      <c r="F882" t="s">
        <v>28104</v>
      </c>
      <c r="G882" t="s">
        <v>399</v>
      </c>
      <c r="H882">
        <v>180</v>
      </c>
      <c r="J882" t="s">
        <v>22634</v>
      </c>
      <c r="K882" s="132" t="str">
        <f>IFERROR(IFERROR(INDEX(Кат!$O:$O,MATCH($C882,Кат!$I:$I,0)),INDEX(Торг!$L:$L,MATCH($C882,Торг!$I:$I,0))),"")</f>
        <v/>
      </c>
      <c r="L882" s="132" t="str">
        <f>IFERROR(IFERROR(INDEX(Кат!$A:$A,MATCH($C882,Кат!$I:$I,0)),INDEX(Торг!$A:$A,MATCH($C882,Торг!$I:$I,0))),"")</f>
        <v/>
      </c>
      <c r="M882" s="132" t="str">
        <f>IFERROR(IFERROR(INDEX(Кат!$B:$B,MATCH($C882,Кат!$I:$I,0)),INDEX(Торг!$B:$B,MATCH($C882,Торг!$I:$I,0))),"")</f>
        <v/>
      </c>
      <c r="N882" s="132" t="str">
        <f t="shared" si="13"/>
        <v>CONTIBELT 6PK698</v>
      </c>
      <c r="O882" s="132" t="str">
        <f>IFERROR(IFERROR(INDEX(Кат!$B:$B,MATCH($N882,Кат!$I:$I,0)),INDEX(Торг!$B:$B,MATCH($N882,Торг!$I:$I,0))),"")</f>
        <v/>
      </c>
    </row>
    <row r="883" spans="1:15" outlineLevel="2">
      <c r="A883" t="s">
        <v>29770</v>
      </c>
      <c r="C883" s="191" t="s">
        <v>29771</v>
      </c>
      <c r="E883" t="s">
        <v>29772</v>
      </c>
      <c r="F883" t="s">
        <v>28104</v>
      </c>
      <c r="G883" t="s">
        <v>399</v>
      </c>
      <c r="H883">
        <v>200</v>
      </c>
      <c r="J883" t="s">
        <v>22634</v>
      </c>
      <c r="K883" s="132" t="str">
        <f>IFERROR(IFERROR(INDEX(Кат!$O:$O,MATCH($C883,Кат!$I:$I,0)),INDEX(Торг!$L:$L,MATCH($C883,Торг!$I:$I,0))),"")</f>
        <v/>
      </c>
      <c r="L883" s="132" t="str">
        <f>IFERROR(IFERROR(INDEX(Кат!$A:$A,MATCH($C883,Кат!$I:$I,0)),INDEX(Торг!$A:$A,MATCH($C883,Торг!$I:$I,0))),"")</f>
        <v/>
      </c>
      <c r="M883" s="132" t="str">
        <f>IFERROR(IFERROR(INDEX(Кат!$B:$B,MATCH($C883,Кат!$I:$I,0)),INDEX(Торг!$B:$B,MATCH($C883,Торг!$I:$I,0))),"")</f>
        <v/>
      </c>
      <c r="N883" s="132" t="str">
        <f t="shared" si="13"/>
        <v>CONTIBELT 6PK737</v>
      </c>
      <c r="O883" s="132" t="str">
        <f>IFERROR(IFERROR(INDEX(Кат!$B:$B,MATCH($N883,Кат!$I:$I,0)),INDEX(Торг!$B:$B,MATCH($N883,Торг!$I:$I,0))),"")</f>
        <v/>
      </c>
    </row>
    <row r="884" spans="1:15" outlineLevel="2">
      <c r="A884" t="s">
        <v>29773</v>
      </c>
      <c r="C884" s="191" t="s">
        <v>1151</v>
      </c>
      <c r="E884" t="s">
        <v>29774</v>
      </c>
      <c r="F884" t="s">
        <v>28104</v>
      </c>
      <c r="G884" t="s">
        <v>399</v>
      </c>
      <c r="H884">
        <v>380</v>
      </c>
      <c r="J884" t="s">
        <v>22634</v>
      </c>
      <c r="K884" s="132" t="str">
        <f>IFERROR(IFERROR(INDEX(Кат!$O:$O,MATCH($C884,Кат!$I:$I,0)),INDEX(Торг!$L:$L,MATCH($C884,Торг!$I:$I,0))),"")</f>
        <v/>
      </c>
      <c r="L884" s="132" t="str">
        <f>IFERROR(IFERROR(INDEX(Кат!$A:$A,MATCH($C884,Кат!$I:$I,0)),INDEX(Торг!$A:$A,MATCH($C884,Торг!$I:$I,0))),"")</f>
        <v/>
      </c>
      <c r="M884" s="132" t="str">
        <f>IFERROR(IFERROR(INDEX(Кат!$B:$B,MATCH($C884,Кат!$I:$I,0)),INDEX(Торг!$B:$B,MATCH($C884,Торг!$I:$I,0))),"")</f>
        <v/>
      </c>
      <c r="N884" s="132" t="str">
        <f t="shared" si="13"/>
        <v>CONTIBELT 5PK1885</v>
      </c>
      <c r="O884" s="132" t="str">
        <f>IFERROR(IFERROR(INDEX(Кат!$B:$B,MATCH($N884,Кат!$I:$I,0)),INDEX(Торг!$B:$B,MATCH($N884,Торг!$I:$I,0))),"")</f>
        <v/>
      </c>
    </row>
    <row r="885" spans="1:15" outlineLevel="2">
      <c r="A885" t="s">
        <v>28113</v>
      </c>
      <c r="C885" s="191" t="s">
        <v>2368</v>
      </c>
      <c r="E885" t="s">
        <v>28114</v>
      </c>
      <c r="F885" t="s">
        <v>28104</v>
      </c>
      <c r="G885" t="s">
        <v>399</v>
      </c>
      <c r="H885">
        <v>340</v>
      </c>
      <c r="J885" t="s">
        <v>22634</v>
      </c>
      <c r="K885" s="132" t="str">
        <f>IFERROR(IFERROR(INDEX(Кат!$O:$O,MATCH($C885,Кат!$I:$I,0)),INDEX(Торг!$L:$L,MATCH($C885,Торг!$I:$I,0))),"")</f>
        <v/>
      </c>
      <c r="L885" s="132" t="str">
        <f>IFERROR(IFERROR(INDEX(Кат!$A:$A,MATCH($C885,Кат!$I:$I,0)),INDEX(Торг!$A:$A,MATCH($C885,Торг!$I:$I,0))),"")</f>
        <v/>
      </c>
      <c r="M885" s="132" t="str">
        <f>IFERROR(IFERROR(INDEX(Кат!$B:$B,MATCH($C885,Кат!$I:$I,0)),INDEX(Торг!$B:$B,MATCH($C885,Торг!$I:$I,0))),"")</f>
        <v/>
      </c>
      <c r="N885" s="132" t="str">
        <f t="shared" si="13"/>
        <v>CONTIBELT 6PK823ELAST</v>
      </c>
      <c r="O885" s="132" t="str">
        <f>IFERROR(IFERROR(INDEX(Кат!$B:$B,MATCH($N885,Кат!$I:$I,0)),INDEX(Торг!$B:$B,MATCH($N885,Торг!$I:$I,0))),"")</f>
        <v/>
      </c>
    </row>
    <row r="886" spans="1:15" outlineLevel="2">
      <c r="A886" t="s">
        <v>28115</v>
      </c>
      <c r="C886" s="191" t="s">
        <v>28116</v>
      </c>
      <c r="E886" t="s">
        <v>29775</v>
      </c>
      <c r="F886" t="s">
        <v>28104</v>
      </c>
      <c r="G886" t="s">
        <v>399</v>
      </c>
      <c r="H886">
        <v>400</v>
      </c>
      <c r="J886" t="s">
        <v>22634</v>
      </c>
      <c r="K886" s="132" t="str">
        <f>IFERROR(IFERROR(INDEX(Кат!$O:$O,MATCH($C886,Кат!$I:$I,0)),INDEX(Торг!$L:$L,MATCH($C886,Торг!$I:$I,0))),"")</f>
        <v/>
      </c>
      <c r="L886" s="132" t="str">
        <f>IFERROR(IFERROR(INDEX(Кат!$A:$A,MATCH($C886,Кат!$I:$I,0)),INDEX(Торг!$A:$A,MATCH($C886,Торг!$I:$I,0))),"")</f>
        <v/>
      </c>
      <c r="M886" s="132" t="str">
        <f>IFERROR(IFERROR(INDEX(Кат!$B:$B,MATCH($C886,Кат!$I:$I,0)),INDEX(Торг!$B:$B,MATCH($C886,Торг!$I:$I,0))),"")</f>
        <v/>
      </c>
      <c r="N886" s="132" t="str">
        <f t="shared" si="13"/>
        <v>CONTIBELT 6PK995ELAST</v>
      </c>
      <c r="O886" s="132" t="str">
        <f>IFERROR(IFERROR(INDEX(Кат!$B:$B,MATCH($N886,Кат!$I:$I,0)),INDEX(Торг!$B:$B,MATCH($N886,Торг!$I:$I,0))),"")</f>
        <v/>
      </c>
    </row>
    <row r="887" spans="1:15" outlineLevel="2">
      <c r="A887" t="s">
        <v>28117</v>
      </c>
      <c r="C887" s="191" t="s">
        <v>14475</v>
      </c>
      <c r="E887" t="s">
        <v>28118</v>
      </c>
      <c r="F887" t="s">
        <v>28104</v>
      </c>
      <c r="G887" t="s">
        <v>399</v>
      </c>
      <c r="H887">
        <v>420</v>
      </c>
      <c r="J887" t="s">
        <v>22634</v>
      </c>
      <c r="K887" s="132" t="str">
        <f>IFERROR(IFERROR(INDEX(Кат!$O:$O,MATCH($C887,Кат!$I:$I,0)),INDEX(Торг!$L:$L,MATCH($C887,Торг!$I:$I,0))),"")</f>
        <v/>
      </c>
      <c r="L887" s="132" t="str">
        <f>IFERROR(IFERROR(INDEX(Кат!$A:$A,MATCH($C887,Кат!$I:$I,0)),INDEX(Торг!$A:$A,MATCH($C887,Торг!$I:$I,0))),"")</f>
        <v/>
      </c>
      <c r="M887" s="132" t="str">
        <f>IFERROR(IFERROR(INDEX(Кат!$B:$B,MATCH($C887,Кат!$I:$I,0)),INDEX(Торг!$B:$B,MATCH($C887,Торг!$I:$I,0))),"")</f>
        <v/>
      </c>
      <c r="N887" s="132" t="str">
        <f t="shared" si="13"/>
        <v>CONTIBELT 6PK1020ELAST</v>
      </c>
      <c r="O887" s="132" t="str">
        <f>IFERROR(IFERROR(INDEX(Кат!$B:$B,MATCH($N887,Кат!$I:$I,0)),INDEX(Торг!$B:$B,MATCH($N887,Торг!$I:$I,0))),"")</f>
        <v/>
      </c>
    </row>
    <row r="888" spans="1:15" outlineLevel="2">
      <c r="A888" t="s">
        <v>28119</v>
      </c>
      <c r="C888" s="191" t="s">
        <v>615</v>
      </c>
      <c r="E888" t="s">
        <v>29776</v>
      </c>
      <c r="F888" t="s">
        <v>28104</v>
      </c>
      <c r="G888" t="s">
        <v>399</v>
      </c>
      <c r="H888">
        <v>420</v>
      </c>
      <c r="J888" t="s">
        <v>22634</v>
      </c>
      <c r="K888" s="132" t="str">
        <f>IFERROR(IFERROR(INDEX(Кат!$O:$O,MATCH($C888,Кат!$I:$I,0)),INDEX(Торг!$L:$L,MATCH($C888,Торг!$I:$I,0))),"")</f>
        <v/>
      </c>
      <c r="L888" s="132" t="str">
        <f>IFERROR(IFERROR(INDEX(Кат!$A:$A,MATCH($C888,Кат!$I:$I,0)),INDEX(Торг!$A:$A,MATCH($C888,Торг!$I:$I,0))),"")</f>
        <v/>
      </c>
      <c r="M888" s="132" t="str">
        <f>IFERROR(IFERROR(INDEX(Кат!$B:$B,MATCH($C888,Кат!$I:$I,0)),INDEX(Торг!$B:$B,MATCH($C888,Торг!$I:$I,0))),"")</f>
        <v/>
      </c>
      <c r="N888" s="132" t="str">
        <f t="shared" si="13"/>
        <v>CONTIBELT 6PK1039ELAST</v>
      </c>
      <c r="O888" s="132" t="str">
        <f>IFERROR(IFERROR(INDEX(Кат!$B:$B,MATCH($N888,Кат!$I:$I,0)),INDEX(Торг!$B:$B,MATCH($N888,Торг!$I:$I,0))),"")</f>
        <v/>
      </c>
    </row>
    <row r="889" spans="1:15" outlineLevel="2">
      <c r="A889" t="s">
        <v>28120</v>
      </c>
      <c r="C889" s="191" t="s">
        <v>617</v>
      </c>
      <c r="E889" t="s">
        <v>28121</v>
      </c>
      <c r="F889" t="s">
        <v>28104</v>
      </c>
      <c r="G889" t="s">
        <v>399</v>
      </c>
      <c r="H889">
        <v>310</v>
      </c>
      <c r="J889" t="s">
        <v>22634</v>
      </c>
      <c r="K889" s="132" t="str">
        <f>IFERROR(IFERROR(INDEX(Кат!$O:$O,MATCH($C889,Кат!$I:$I,0)),INDEX(Торг!$L:$L,MATCH($C889,Торг!$I:$I,0))),"")</f>
        <v/>
      </c>
      <c r="L889" s="132" t="str">
        <f>IFERROR(IFERROR(INDEX(Кат!$A:$A,MATCH($C889,Кат!$I:$I,0)),INDEX(Торг!$A:$A,MATCH($C889,Торг!$I:$I,0))),"")</f>
        <v/>
      </c>
      <c r="M889" s="132" t="str">
        <f>IFERROR(IFERROR(INDEX(Кат!$B:$B,MATCH($C889,Кат!$I:$I,0)),INDEX(Торг!$B:$B,MATCH($C889,Торг!$I:$I,0))),"")</f>
        <v/>
      </c>
      <c r="N889" s="132" t="str">
        <f t="shared" si="13"/>
        <v>CONTIBELT 6PK778ELAST</v>
      </c>
      <c r="O889" s="132" t="str">
        <f>IFERROR(IFERROR(INDEX(Кат!$B:$B,MATCH($N889,Кат!$I:$I,0)),INDEX(Торг!$B:$B,MATCH($N889,Торг!$I:$I,0))),"")</f>
        <v/>
      </c>
    </row>
    <row r="890" spans="1:15" outlineLevel="2">
      <c r="A890" t="s">
        <v>23595</v>
      </c>
      <c r="C890" s="191"/>
      <c r="E890" t="s">
        <v>23596</v>
      </c>
      <c r="J890" t="s">
        <v>22634</v>
      </c>
      <c r="K890" s="132" t="str">
        <f>IFERROR(IFERROR(INDEX(Кат!$O:$O,MATCH($C890,Кат!$I:$I,0)),INDEX(Торг!$L:$L,MATCH($C890,Торг!$I:$I,0))),"")</f>
        <v/>
      </c>
      <c r="L890" s="132" t="str">
        <f>IFERROR(IFERROR(INDEX(Кат!$A:$A,MATCH($C890,Кат!$I:$I,0)),INDEX(Торг!$A:$A,MATCH($C890,Торг!$I:$I,0))),"")</f>
        <v/>
      </c>
      <c r="M890" s="132" t="str">
        <f>IFERROR(IFERROR(INDEX(Кат!$B:$B,MATCH($C890,Кат!$I:$I,0)),INDEX(Торг!$B:$B,MATCH($C890,Торг!$I:$I,0))),"")</f>
        <v/>
      </c>
      <c r="N890" s="132" t="str">
        <f t="shared" si="13"/>
        <v xml:space="preserve"> </v>
      </c>
      <c r="O890" s="132" t="str">
        <f>IFERROR(IFERROR(INDEX(Кат!$B:$B,MATCH($N890,Кат!$I:$I,0)),INDEX(Торг!$B:$B,MATCH($N890,Торг!$I:$I,0))),"")</f>
        <v/>
      </c>
    </row>
    <row r="891" spans="1:15" outlineLevel="2">
      <c r="A891" t="s">
        <v>15197</v>
      </c>
      <c r="C891" s="191" t="s">
        <v>585</v>
      </c>
      <c r="E891" t="s">
        <v>586</v>
      </c>
      <c r="F891" t="s">
        <v>587</v>
      </c>
      <c r="G891" t="s">
        <v>399</v>
      </c>
      <c r="H891">
        <v>1050</v>
      </c>
      <c r="J891" t="s">
        <v>22634</v>
      </c>
      <c r="K891" s="132" t="str">
        <f>IFERROR(IFERROR(INDEX(Кат!$O:$O,MATCH($C891,Кат!$I:$I,0)),INDEX(Торг!$L:$L,MATCH($C891,Торг!$I:$I,0))),"")</f>
        <v/>
      </c>
      <c r="L891" s="132" t="str">
        <f>IFERROR(IFERROR(INDEX(Кат!$A:$A,MATCH($C891,Кат!$I:$I,0)),INDEX(Торг!$A:$A,MATCH($C891,Торг!$I:$I,0))),"")</f>
        <v/>
      </c>
      <c r="M891" s="132" t="str">
        <f>IFERROR(IFERROR(INDEX(Кат!$B:$B,MATCH($C891,Кат!$I:$I,0)),INDEX(Торг!$B:$B,MATCH($C891,Торг!$I:$I,0))),"")</f>
        <v/>
      </c>
      <c r="N891" s="132" t="str">
        <f t="shared" si="13"/>
        <v>CONTITECH 6PK1020CT</v>
      </c>
      <c r="O891" s="132">
        <f>IFERROR(IFERROR(INDEX(Кат!$B:$B,MATCH($N891,Кат!$I:$I,0)),INDEX(Торг!$B:$B,MATCH($N891,Торг!$I:$I,0))),"")</f>
        <v>29434</v>
      </c>
    </row>
    <row r="892" spans="1:15" outlineLevel="2">
      <c r="A892" t="s">
        <v>15198</v>
      </c>
      <c r="C892" s="191" t="s">
        <v>588</v>
      </c>
      <c r="E892" t="s">
        <v>589</v>
      </c>
      <c r="F892" t="s">
        <v>587</v>
      </c>
      <c r="G892" t="s">
        <v>399</v>
      </c>
      <c r="H892">
        <v>850</v>
      </c>
      <c r="J892" t="s">
        <v>22634</v>
      </c>
      <c r="K892" s="132" t="str">
        <f>IFERROR(IFERROR(INDEX(Кат!$O:$O,MATCH($C892,Кат!$I:$I,0)),INDEX(Торг!$L:$L,MATCH($C892,Торг!$I:$I,0))),"")</f>
        <v/>
      </c>
      <c r="L892" s="132" t="str">
        <f>IFERROR(IFERROR(INDEX(Кат!$A:$A,MATCH($C892,Кат!$I:$I,0)),INDEX(Торг!$A:$A,MATCH($C892,Торг!$I:$I,0))),"")</f>
        <v/>
      </c>
      <c r="M892" s="132" t="str">
        <f>IFERROR(IFERROR(INDEX(Кат!$B:$B,MATCH($C892,Кат!$I:$I,0)),INDEX(Торг!$B:$B,MATCH($C892,Торг!$I:$I,0))),"")</f>
        <v/>
      </c>
      <c r="N892" s="132" t="str">
        <f t="shared" si="13"/>
        <v>CONTITECH 6PK884CT</v>
      </c>
      <c r="O892" s="132">
        <f>IFERROR(IFERROR(INDEX(Кат!$B:$B,MATCH($N892,Кат!$I:$I,0)),INDEX(Торг!$B:$B,MATCH($N892,Торг!$I:$I,0))),"")</f>
        <v>29435</v>
      </c>
    </row>
    <row r="893" spans="1:15" outlineLevel="2">
      <c r="A893" t="s">
        <v>15199</v>
      </c>
      <c r="C893" s="191" t="s">
        <v>590</v>
      </c>
      <c r="E893" t="s">
        <v>591</v>
      </c>
      <c r="F893" t="s">
        <v>587</v>
      </c>
      <c r="G893" t="s">
        <v>399</v>
      </c>
      <c r="H893">
        <v>720</v>
      </c>
      <c r="J893" t="s">
        <v>22634</v>
      </c>
      <c r="K893" s="132" t="str">
        <f>IFERROR(IFERROR(INDEX(Кат!$O:$O,MATCH($C893,Кат!$I:$I,0)),INDEX(Торг!$L:$L,MATCH($C893,Торг!$I:$I,0))),"")</f>
        <v/>
      </c>
      <c r="L893" s="132" t="str">
        <f>IFERROR(IFERROR(INDEX(Кат!$A:$A,MATCH($C893,Кат!$I:$I,0)),INDEX(Торг!$A:$A,MATCH($C893,Торг!$I:$I,0))),"")</f>
        <v/>
      </c>
      <c r="M893" s="132" t="str">
        <f>IFERROR(IFERROR(INDEX(Кат!$B:$B,MATCH($C893,Кат!$I:$I,0)),INDEX(Торг!$B:$B,MATCH($C893,Торг!$I:$I,0))),"")</f>
        <v/>
      </c>
      <c r="N893" s="132" t="str">
        <f t="shared" si="13"/>
        <v>CONTITECH 6PK698CT</v>
      </c>
      <c r="O893" s="132">
        <f>IFERROR(IFERROR(INDEX(Кат!$B:$B,MATCH($N893,Кат!$I:$I,0)),INDEX(Торг!$B:$B,MATCH($N893,Торг!$I:$I,0))),"")</f>
        <v>29436</v>
      </c>
    </row>
    <row r="894" spans="1:15" outlineLevel="2">
      <c r="A894" t="s">
        <v>15200</v>
      </c>
      <c r="C894" s="191" t="s">
        <v>592</v>
      </c>
      <c r="E894" t="s">
        <v>593</v>
      </c>
      <c r="F894" t="s">
        <v>587</v>
      </c>
      <c r="G894" t="s">
        <v>399</v>
      </c>
      <c r="H894">
        <v>680</v>
      </c>
      <c r="J894" t="s">
        <v>22634</v>
      </c>
      <c r="K894" s="132" t="str">
        <f>IFERROR(IFERROR(INDEX(Кат!$O:$O,MATCH($C894,Кат!$I:$I,0)),INDEX(Торг!$L:$L,MATCH($C894,Торг!$I:$I,0))),"")</f>
        <v/>
      </c>
      <c r="L894" s="132" t="str">
        <f>IFERROR(IFERROR(INDEX(Кат!$A:$A,MATCH($C894,Кат!$I:$I,0)),INDEX(Торг!$A:$A,MATCH($C894,Торг!$I:$I,0))),"")</f>
        <v/>
      </c>
      <c r="M894" s="132" t="str">
        <f>IFERROR(IFERROR(INDEX(Кат!$B:$B,MATCH($C894,Кат!$I:$I,0)),INDEX(Торг!$B:$B,MATCH($C894,Торг!$I:$I,0))),"")</f>
        <v/>
      </c>
      <c r="N894" s="132" t="str">
        <f t="shared" si="13"/>
        <v>CONTITECH 6PK737CT</v>
      </c>
      <c r="O894" s="132">
        <f>IFERROR(IFERROR(INDEX(Кат!$B:$B,MATCH($N894,Кат!$I:$I,0)),INDEX(Торг!$B:$B,MATCH($N894,Торг!$I:$I,0))),"")</f>
        <v>29438</v>
      </c>
    </row>
    <row r="895" spans="1:15" outlineLevel="2">
      <c r="A895" t="s">
        <v>15201</v>
      </c>
      <c r="C895" s="191" t="s">
        <v>594</v>
      </c>
      <c r="E895" t="s">
        <v>595</v>
      </c>
      <c r="F895" t="s">
        <v>587</v>
      </c>
      <c r="G895" t="s">
        <v>375</v>
      </c>
      <c r="H895">
        <v>770</v>
      </c>
      <c r="J895" t="s">
        <v>22634</v>
      </c>
      <c r="K895" s="132" t="str">
        <f>IFERROR(IFERROR(INDEX(Кат!$O:$O,MATCH($C895,Кат!$I:$I,0)),INDEX(Торг!$L:$L,MATCH($C895,Торг!$I:$I,0))),"")</f>
        <v/>
      </c>
      <c r="L895" s="132" t="str">
        <f>IFERROR(IFERROR(INDEX(Кат!$A:$A,MATCH($C895,Кат!$I:$I,0)),INDEX(Торг!$A:$A,MATCH($C895,Торг!$I:$I,0))),"")</f>
        <v/>
      </c>
      <c r="M895" s="132" t="str">
        <f>IFERROR(IFERROR(INDEX(Кат!$B:$B,MATCH($C895,Кат!$I:$I,0)),INDEX(Торг!$B:$B,MATCH($C895,Торг!$I:$I,0))),"")</f>
        <v/>
      </c>
      <c r="N895" s="132" t="str">
        <f t="shared" si="13"/>
        <v>CONTITECH 6PK745CT</v>
      </c>
      <c r="O895" s="132">
        <f>IFERROR(IFERROR(INDEX(Кат!$B:$B,MATCH($N895,Кат!$I:$I,0)),INDEX(Торг!$B:$B,MATCH($N895,Торг!$I:$I,0))),"")</f>
        <v>29440</v>
      </c>
    </row>
    <row r="896" spans="1:15" outlineLevel="2">
      <c r="A896" t="s">
        <v>15202</v>
      </c>
      <c r="C896" s="191" t="s">
        <v>596</v>
      </c>
      <c r="E896" t="s">
        <v>597</v>
      </c>
      <c r="F896" t="s">
        <v>587</v>
      </c>
      <c r="G896" t="s">
        <v>399</v>
      </c>
      <c r="H896">
        <v>950</v>
      </c>
      <c r="J896" t="s">
        <v>22634</v>
      </c>
      <c r="K896" s="132" t="str">
        <f>IFERROR(IFERROR(INDEX(Кат!$O:$O,MATCH($C896,Кат!$I:$I,0)),INDEX(Торг!$L:$L,MATCH($C896,Торг!$I:$I,0))),"")</f>
        <v/>
      </c>
      <c r="L896" s="132" t="str">
        <f>IFERROR(IFERROR(INDEX(Кат!$A:$A,MATCH($C896,Кат!$I:$I,0)),INDEX(Торг!$A:$A,MATCH($C896,Торг!$I:$I,0))),"")</f>
        <v/>
      </c>
      <c r="M896" s="132" t="str">
        <f>IFERROR(IFERROR(INDEX(Кат!$B:$B,MATCH($C896,Кат!$I:$I,0)),INDEX(Торг!$B:$B,MATCH($C896,Торг!$I:$I,0))),"")</f>
        <v/>
      </c>
      <c r="N896" s="132" t="str">
        <f t="shared" si="13"/>
        <v>CONTITECH 6PK1125CT</v>
      </c>
      <c r="O896" s="132">
        <f>IFERROR(IFERROR(INDEX(Кат!$B:$B,MATCH($N896,Кат!$I:$I,0)),INDEX(Торг!$B:$B,MATCH($N896,Торг!$I:$I,0))),"")</f>
        <v>29442</v>
      </c>
    </row>
    <row r="897" spans="1:15" outlineLevel="2">
      <c r="A897" t="s">
        <v>15203</v>
      </c>
      <c r="C897" s="191" t="s">
        <v>598</v>
      </c>
      <c r="E897" t="s">
        <v>599</v>
      </c>
      <c r="F897" t="s">
        <v>587</v>
      </c>
      <c r="G897" t="s">
        <v>399</v>
      </c>
      <c r="H897">
        <v>1150</v>
      </c>
      <c r="J897" t="s">
        <v>22634</v>
      </c>
      <c r="K897" s="132" t="str">
        <f>IFERROR(IFERROR(INDEX(Кат!$O:$O,MATCH($C897,Кат!$I:$I,0)),INDEX(Торг!$L:$L,MATCH($C897,Торг!$I:$I,0))),"")</f>
        <v/>
      </c>
      <c r="L897" s="132" t="str">
        <f>IFERROR(IFERROR(INDEX(Кат!$A:$A,MATCH($C897,Кат!$I:$I,0)),INDEX(Торг!$A:$A,MATCH($C897,Торг!$I:$I,0))),"")</f>
        <v/>
      </c>
      <c r="M897" s="132" t="str">
        <f>IFERROR(IFERROR(INDEX(Кат!$B:$B,MATCH($C897,Кат!$I:$I,0)),INDEX(Торг!$B:$B,MATCH($C897,Торг!$I:$I,0))),"")</f>
        <v/>
      </c>
      <c r="N897" s="132" t="str">
        <f t="shared" si="13"/>
        <v>CONTITECH 6PK1115CT</v>
      </c>
      <c r="O897" s="132" t="str">
        <f>IFERROR(IFERROR(INDEX(Кат!$B:$B,MATCH($N897,Кат!$I:$I,0)),INDEX(Торг!$B:$B,MATCH($N897,Торг!$I:$I,0))),"")</f>
        <v/>
      </c>
    </row>
    <row r="898" spans="1:15" outlineLevel="2">
      <c r="A898" t="s">
        <v>15204</v>
      </c>
      <c r="C898" s="191" t="s">
        <v>600</v>
      </c>
      <c r="E898" t="s">
        <v>601</v>
      </c>
      <c r="F898" t="s">
        <v>587</v>
      </c>
      <c r="G898" t="s">
        <v>399</v>
      </c>
      <c r="H898">
        <v>1200</v>
      </c>
      <c r="J898" t="s">
        <v>22634</v>
      </c>
      <c r="K898" s="132" t="str">
        <f>IFERROR(IFERROR(INDEX(Кат!$O:$O,MATCH($C898,Кат!$I:$I,0)),INDEX(Торг!$L:$L,MATCH($C898,Торг!$I:$I,0))),"")</f>
        <v/>
      </c>
      <c r="L898" s="132" t="str">
        <f>IFERROR(IFERROR(INDEX(Кат!$A:$A,MATCH($C898,Кат!$I:$I,0)),INDEX(Торг!$A:$A,MATCH($C898,Торг!$I:$I,0))),"")</f>
        <v/>
      </c>
      <c r="M898" s="132" t="str">
        <f>IFERROR(IFERROR(INDEX(Кат!$B:$B,MATCH($C898,Кат!$I:$I,0)),INDEX(Торг!$B:$B,MATCH($C898,Торг!$I:$I,0))),"")</f>
        <v/>
      </c>
      <c r="N898" s="132" t="str">
        <f t="shared" si="13"/>
        <v>CONTITECH 5PK1885CT</v>
      </c>
      <c r="O898" s="132">
        <f>IFERROR(IFERROR(INDEX(Кат!$B:$B,MATCH($N898,Кат!$I:$I,0)),INDEX(Торг!$B:$B,MATCH($N898,Торг!$I:$I,0))),"")</f>
        <v>29444</v>
      </c>
    </row>
    <row r="899" spans="1:15" outlineLevel="1">
      <c r="A899" t="s">
        <v>15205</v>
      </c>
      <c r="C899" s="191" t="s">
        <v>602</v>
      </c>
      <c r="E899" t="s">
        <v>603</v>
      </c>
      <c r="F899" t="s">
        <v>587</v>
      </c>
      <c r="G899" t="s">
        <v>399</v>
      </c>
      <c r="H899">
        <v>1200</v>
      </c>
      <c r="J899" t="s">
        <v>22634</v>
      </c>
      <c r="K899" s="132" t="str">
        <f>IFERROR(IFERROR(INDEX(Кат!$O:$O,MATCH($C899,Кат!$I:$I,0)),INDEX(Торг!$L:$L,MATCH($C899,Торг!$I:$I,0))),"")</f>
        <v/>
      </c>
      <c r="L899" s="132" t="str">
        <f>IFERROR(IFERROR(INDEX(Кат!$A:$A,MATCH($C899,Кат!$I:$I,0)),INDEX(Торг!$A:$A,MATCH($C899,Торг!$I:$I,0))),"")</f>
        <v/>
      </c>
      <c r="M899" s="132" t="str">
        <f>IFERROR(IFERROR(INDEX(Кат!$B:$B,MATCH($C899,Кат!$I:$I,0)),INDEX(Торг!$B:$B,MATCH($C899,Торг!$I:$I,0))),"")</f>
        <v/>
      </c>
      <c r="N899" s="132" t="str">
        <f t="shared" si="13"/>
        <v>CONTITECH 6PK825CT</v>
      </c>
      <c r="O899" s="132">
        <f>IFERROR(IFERROR(INDEX(Кат!$B:$B,MATCH($N899,Кат!$I:$I,0)),INDEX(Торг!$B:$B,MATCH($N899,Торг!$I:$I,0))),"")</f>
        <v>29445</v>
      </c>
    </row>
    <row r="900" spans="1:15" outlineLevel="2">
      <c r="A900" t="s">
        <v>15206</v>
      </c>
      <c r="C900" s="191" t="s">
        <v>604</v>
      </c>
      <c r="E900" t="s">
        <v>605</v>
      </c>
      <c r="F900" t="s">
        <v>587</v>
      </c>
      <c r="G900" t="s">
        <v>399</v>
      </c>
      <c r="H900">
        <v>1150</v>
      </c>
      <c r="J900" t="s">
        <v>22634</v>
      </c>
      <c r="K900" s="132" t="str">
        <f>IFERROR(IFERROR(INDEX(Кат!$O:$O,MATCH($C900,Кат!$I:$I,0)),INDEX(Торг!$L:$L,MATCH($C900,Торг!$I:$I,0))),"")</f>
        <v/>
      </c>
      <c r="L900" s="132" t="str">
        <f>IFERROR(IFERROR(INDEX(Кат!$A:$A,MATCH($C900,Кат!$I:$I,0)),INDEX(Торг!$A:$A,MATCH($C900,Торг!$I:$I,0))),"")</f>
        <v/>
      </c>
      <c r="M900" s="132" t="str">
        <f>IFERROR(IFERROR(INDEX(Кат!$B:$B,MATCH($C900,Кат!$I:$I,0)),INDEX(Торг!$B:$B,MATCH($C900,Торг!$I:$I,0))),"")</f>
        <v/>
      </c>
      <c r="N900" s="132" t="str">
        <f t="shared" si="13"/>
        <v>CONTITECH 6PK995CT</v>
      </c>
      <c r="O900" s="132">
        <f>IFERROR(IFERROR(INDEX(Кат!$B:$B,MATCH($N900,Кат!$I:$I,0)),INDEX(Торг!$B:$B,MATCH($N900,Торг!$I:$I,0))),"")</f>
        <v>29448</v>
      </c>
    </row>
    <row r="901" spans="1:15" outlineLevel="2">
      <c r="A901" t="s">
        <v>15207</v>
      </c>
      <c r="C901" s="191" t="s">
        <v>4955</v>
      </c>
      <c r="E901" t="s">
        <v>4956</v>
      </c>
      <c r="F901" t="s">
        <v>587</v>
      </c>
      <c r="G901" t="s">
        <v>399</v>
      </c>
      <c r="H901">
        <v>1300</v>
      </c>
      <c r="J901" t="s">
        <v>22634</v>
      </c>
      <c r="K901" s="132" t="str">
        <f>IFERROR(IFERROR(INDEX(Кат!$O:$O,MATCH($C901,Кат!$I:$I,0)),INDEX(Торг!$L:$L,MATCH($C901,Торг!$I:$I,0))),"")</f>
        <v/>
      </c>
      <c r="L901" s="132" t="str">
        <f>IFERROR(IFERROR(INDEX(Кат!$A:$A,MATCH($C901,Кат!$I:$I,0)),INDEX(Торг!$A:$A,MATCH($C901,Торг!$I:$I,0))),"")</f>
        <v/>
      </c>
      <c r="M901" s="132" t="str">
        <f>IFERROR(IFERROR(INDEX(Кат!$B:$B,MATCH($C901,Кат!$I:$I,0)),INDEX(Торг!$B:$B,MATCH($C901,Торг!$I:$I,0))),"")</f>
        <v/>
      </c>
      <c r="N901" s="132" t="str">
        <f t="shared" si="13"/>
        <v>CONTITECH 6PK1054CT</v>
      </c>
      <c r="O901" s="132" t="str">
        <f>IFERROR(IFERROR(INDEX(Кат!$B:$B,MATCH($N901,Кат!$I:$I,0)),INDEX(Торг!$B:$B,MATCH($N901,Торг!$I:$I,0))),"")</f>
        <v/>
      </c>
    </row>
    <row r="902" spans="1:15" outlineLevel="2">
      <c r="A902" t="s">
        <v>33896</v>
      </c>
      <c r="C902" s="191" t="s">
        <v>33897</v>
      </c>
      <c r="E902" t="s">
        <v>33898</v>
      </c>
      <c r="F902" t="s">
        <v>587</v>
      </c>
      <c r="G902" t="s">
        <v>399</v>
      </c>
      <c r="H902">
        <v>2000</v>
      </c>
      <c r="J902" t="s">
        <v>22634</v>
      </c>
      <c r="K902" s="132" t="str">
        <f>IFERROR(IFERROR(INDEX(Кат!$O:$O,MATCH($C902,Кат!$I:$I,0)),INDEX(Торг!$L:$L,MATCH($C902,Торг!$I:$I,0))),"")</f>
        <v/>
      </c>
      <c r="L902" s="132" t="str">
        <f>IFERROR(IFERROR(INDEX(Кат!$A:$A,MATCH($C902,Кат!$I:$I,0)),INDEX(Торг!$A:$A,MATCH($C902,Торг!$I:$I,0))),"")</f>
        <v/>
      </c>
      <c r="M902" s="132" t="str">
        <f>IFERROR(IFERROR(INDEX(Кат!$B:$B,MATCH($C902,Кат!$I:$I,0)),INDEX(Торг!$B:$B,MATCH($C902,Торг!$I:$I,0))),"")</f>
        <v/>
      </c>
      <c r="N902" s="132" t="str">
        <f t="shared" si="13"/>
        <v>CONTITECH 6PK2100</v>
      </c>
      <c r="O902" s="132" t="str">
        <f>IFERROR(IFERROR(INDEX(Кат!$B:$B,MATCH($N902,Кат!$I:$I,0)),INDEX(Торг!$B:$B,MATCH($N902,Торг!$I:$I,0))),"")</f>
        <v/>
      </c>
    </row>
    <row r="903" spans="1:15" outlineLevel="2">
      <c r="A903" t="s">
        <v>15208</v>
      </c>
      <c r="C903" s="191" t="s">
        <v>606</v>
      </c>
      <c r="E903" t="s">
        <v>29270</v>
      </c>
      <c r="F903" t="s">
        <v>587</v>
      </c>
      <c r="G903" t="s">
        <v>399</v>
      </c>
      <c r="H903">
        <v>1050</v>
      </c>
      <c r="J903" t="s">
        <v>22634</v>
      </c>
      <c r="K903" s="132" t="str">
        <f>IFERROR(IFERROR(INDEX(Кат!$O:$O,MATCH($C903,Кат!$I:$I,0)),INDEX(Торг!$L:$L,MATCH($C903,Торг!$I:$I,0))),"")</f>
        <v/>
      </c>
      <c r="L903" s="132" t="str">
        <f>IFERROR(IFERROR(INDEX(Кат!$A:$A,MATCH($C903,Кат!$I:$I,0)),INDEX(Торг!$A:$A,MATCH($C903,Торг!$I:$I,0))),"")</f>
        <v/>
      </c>
      <c r="M903" s="132" t="str">
        <f>IFERROR(IFERROR(INDEX(Кат!$B:$B,MATCH($C903,Кат!$I:$I,0)),INDEX(Торг!$B:$B,MATCH($C903,Торг!$I:$I,0))),"")</f>
        <v/>
      </c>
      <c r="N903" s="132" t="str">
        <f t="shared" si="13"/>
        <v>CONTITECH 6PK1019ELAST</v>
      </c>
      <c r="O903" s="132">
        <f>IFERROR(IFERROR(INDEX(Кат!$B:$B,MATCH($N903,Кат!$I:$I,0)),INDEX(Торг!$B:$B,MATCH($N903,Торг!$I:$I,0))),"")</f>
        <v>29450</v>
      </c>
    </row>
    <row r="904" spans="1:15" outlineLevel="2">
      <c r="A904" t="s">
        <v>27611</v>
      </c>
      <c r="C904" s="191" t="s">
        <v>33899</v>
      </c>
      <c r="E904" t="s">
        <v>27612</v>
      </c>
      <c r="F904" t="s">
        <v>587</v>
      </c>
      <c r="G904" t="s">
        <v>399</v>
      </c>
      <c r="H904">
        <v>1800</v>
      </c>
      <c r="J904" t="s">
        <v>22634</v>
      </c>
      <c r="K904" s="132" t="str">
        <f>IFERROR(IFERROR(INDEX(Кат!$O:$O,MATCH($C904,Кат!$I:$I,0)),INDEX(Торг!$L:$L,MATCH($C904,Торг!$I:$I,0))),"")</f>
        <v/>
      </c>
      <c r="L904" s="132" t="str">
        <f>IFERROR(IFERROR(INDEX(Кат!$A:$A,MATCH($C904,Кат!$I:$I,0)),INDEX(Торг!$A:$A,MATCH($C904,Торг!$I:$I,0))),"")</f>
        <v/>
      </c>
      <c r="M904" s="132" t="str">
        <f>IFERROR(IFERROR(INDEX(Кат!$B:$B,MATCH($C904,Кат!$I:$I,0)),INDEX(Торг!$B:$B,MATCH($C904,Торг!$I:$I,0))),"")</f>
        <v/>
      </c>
      <c r="N904" s="132" t="str">
        <f t="shared" ref="N904:N967" si="14">_xlfn.CONCAT(F904," ",C904)</f>
        <v xml:space="preserve">CONTITECH 6PK852ELAST </v>
      </c>
      <c r="O904" s="132" t="str">
        <f>IFERROR(IFERROR(INDEX(Кат!$B:$B,MATCH($N904,Кат!$I:$I,0)),INDEX(Торг!$B:$B,MATCH($N904,Торг!$I:$I,0))),"")</f>
        <v/>
      </c>
    </row>
    <row r="905" spans="1:15" outlineLevel="2">
      <c r="A905" t="s">
        <v>15209</v>
      </c>
      <c r="C905" s="191" t="s">
        <v>4455</v>
      </c>
      <c r="E905" t="s">
        <v>4957</v>
      </c>
      <c r="F905" t="s">
        <v>587</v>
      </c>
      <c r="G905" t="s">
        <v>399</v>
      </c>
      <c r="H905">
        <v>1150</v>
      </c>
      <c r="J905" t="s">
        <v>22634</v>
      </c>
      <c r="K905" s="132" t="str">
        <f>IFERROR(IFERROR(INDEX(Кат!$O:$O,MATCH($C905,Кат!$I:$I,0)),INDEX(Торг!$L:$L,MATCH($C905,Торг!$I:$I,0))),"")</f>
        <v/>
      </c>
      <c r="L905" s="132" t="str">
        <f>IFERROR(IFERROR(INDEX(Кат!$A:$A,MATCH($C905,Кат!$I:$I,0)),INDEX(Торг!$A:$A,MATCH($C905,Торг!$I:$I,0))),"")</f>
        <v/>
      </c>
      <c r="M905" s="132" t="str">
        <f>IFERROR(IFERROR(INDEX(Кат!$B:$B,MATCH($C905,Кат!$I:$I,0)),INDEX(Торг!$B:$B,MATCH($C905,Торг!$I:$I,0))),"")</f>
        <v/>
      </c>
      <c r="N905" s="132" t="str">
        <f t="shared" si="14"/>
        <v>CONTITECH 6PK836</v>
      </c>
      <c r="O905" s="132">
        <f>IFERROR(IFERROR(INDEX(Кат!$B:$B,MATCH($N905,Кат!$I:$I,0)),INDEX(Торг!$B:$B,MATCH($N905,Торг!$I:$I,0))),"")</f>
        <v>29455</v>
      </c>
    </row>
    <row r="906" spans="1:15" outlineLevel="2">
      <c r="A906" t="s">
        <v>15210</v>
      </c>
      <c r="C906" s="191" t="s">
        <v>607</v>
      </c>
      <c r="E906" t="s">
        <v>608</v>
      </c>
      <c r="F906" t="s">
        <v>587</v>
      </c>
      <c r="G906" t="s">
        <v>399</v>
      </c>
      <c r="H906">
        <v>1500</v>
      </c>
      <c r="J906" t="s">
        <v>22634</v>
      </c>
      <c r="K906" s="132" t="str">
        <f>IFERROR(IFERROR(INDEX(Кат!$O:$O,MATCH($C906,Кат!$I:$I,0)),INDEX(Торг!$L:$L,MATCH($C906,Торг!$I:$I,0))),"")</f>
        <v/>
      </c>
      <c r="L906" s="132" t="str">
        <f>IFERROR(IFERROR(INDEX(Кат!$A:$A,MATCH($C906,Кат!$I:$I,0)),INDEX(Торг!$A:$A,MATCH($C906,Торг!$I:$I,0))),"")</f>
        <v/>
      </c>
      <c r="M906" s="132" t="str">
        <f>IFERROR(IFERROR(INDEX(Кат!$B:$B,MATCH($C906,Кат!$I:$I,0)),INDEX(Торг!$B:$B,MATCH($C906,Торг!$I:$I,0))),"")</f>
        <v/>
      </c>
      <c r="N906" s="132" t="str">
        <f t="shared" si="14"/>
        <v>CONTITECH 6PK1820CT</v>
      </c>
      <c r="O906" s="132">
        <f>IFERROR(IFERROR(INDEX(Кат!$B:$B,MATCH($N906,Кат!$I:$I,0)),INDEX(Торг!$B:$B,MATCH($N906,Торг!$I:$I,0))),"")</f>
        <v>29457</v>
      </c>
    </row>
    <row r="907" spans="1:15" outlineLevel="2">
      <c r="A907" t="s">
        <v>15211</v>
      </c>
      <c r="C907" s="191" t="s">
        <v>609</v>
      </c>
      <c r="E907" t="s">
        <v>610</v>
      </c>
      <c r="F907" t="s">
        <v>587</v>
      </c>
      <c r="G907" t="s">
        <v>399</v>
      </c>
      <c r="H907">
        <v>1100</v>
      </c>
      <c r="J907" t="s">
        <v>22634</v>
      </c>
      <c r="K907" s="132" t="str">
        <f>IFERROR(IFERROR(INDEX(Кат!$O:$O,MATCH($C907,Кат!$I:$I,0)),INDEX(Торг!$L:$L,MATCH($C907,Торг!$I:$I,0))),"")</f>
        <v/>
      </c>
      <c r="L907" s="132" t="str">
        <f>IFERROR(IFERROR(INDEX(Кат!$A:$A,MATCH($C907,Кат!$I:$I,0)),INDEX(Торг!$A:$A,MATCH($C907,Торг!$I:$I,0))),"")</f>
        <v/>
      </c>
      <c r="M907" s="132" t="str">
        <f>IFERROR(IFERROR(INDEX(Кат!$B:$B,MATCH($C907,Кат!$I:$I,0)),INDEX(Торг!$B:$B,MATCH($C907,Торг!$I:$I,0))),"")</f>
        <v/>
      </c>
      <c r="N907" s="132" t="str">
        <f t="shared" si="14"/>
        <v>CONTITECH 6PK1710CT</v>
      </c>
      <c r="O907" s="132">
        <f>IFERROR(IFERROR(INDEX(Кат!$B:$B,MATCH($N907,Кат!$I:$I,0)),INDEX(Торг!$B:$B,MATCH($N907,Торг!$I:$I,0))),"")</f>
        <v>29458</v>
      </c>
    </row>
    <row r="908" spans="1:15" outlineLevel="2">
      <c r="A908" t="s">
        <v>23289</v>
      </c>
      <c r="C908" s="191" t="s">
        <v>2378</v>
      </c>
      <c r="E908" t="s">
        <v>23290</v>
      </c>
      <c r="F908" t="s">
        <v>587</v>
      </c>
      <c r="G908" t="s">
        <v>399</v>
      </c>
      <c r="H908">
        <v>1160</v>
      </c>
      <c r="J908" t="s">
        <v>22634</v>
      </c>
      <c r="K908" s="132" t="str">
        <f>IFERROR(IFERROR(INDEX(Кат!$O:$O,MATCH($C908,Кат!$I:$I,0)),INDEX(Торг!$L:$L,MATCH($C908,Торг!$I:$I,0))),"")</f>
        <v/>
      </c>
      <c r="L908" s="132" t="str">
        <f>IFERROR(IFERROR(INDEX(Кат!$A:$A,MATCH($C908,Кат!$I:$I,0)),INDEX(Торг!$A:$A,MATCH($C908,Торг!$I:$I,0))),"")</f>
        <v/>
      </c>
      <c r="M908" s="132" t="str">
        <f>IFERROR(IFERROR(INDEX(Кат!$B:$B,MATCH($C908,Кат!$I:$I,0)),INDEX(Торг!$B:$B,MATCH($C908,Торг!$I:$I,0))),"")</f>
        <v/>
      </c>
      <c r="N908" s="132" t="str">
        <f t="shared" si="14"/>
        <v>CONTITECH 5PK1110</v>
      </c>
      <c r="O908" s="132" t="str">
        <f>IFERROR(IFERROR(INDEX(Кат!$B:$B,MATCH($N908,Кат!$I:$I,0)),INDEX(Торг!$B:$B,MATCH($N908,Торг!$I:$I,0))),"")</f>
        <v/>
      </c>
    </row>
    <row r="909" spans="1:15" outlineLevel="2">
      <c r="A909" t="s">
        <v>15212</v>
      </c>
      <c r="C909" s="191" t="s">
        <v>611</v>
      </c>
      <c r="E909" t="s">
        <v>612</v>
      </c>
      <c r="F909" t="s">
        <v>587</v>
      </c>
      <c r="G909" t="s">
        <v>399</v>
      </c>
      <c r="H909">
        <v>1100</v>
      </c>
      <c r="J909" t="s">
        <v>22634</v>
      </c>
      <c r="K909" s="132" t="str">
        <f>IFERROR(IFERROR(INDEX(Кат!$O:$O,MATCH($C909,Кат!$I:$I,0)),INDEX(Торг!$L:$L,MATCH($C909,Торг!$I:$I,0))),"")</f>
        <v/>
      </c>
      <c r="L909" s="132" t="str">
        <f>IFERROR(IFERROR(INDEX(Кат!$A:$A,MATCH($C909,Кат!$I:$I,0)),INDEX(Торг!$A:$A,MATCH($C909,Торг!$I:$I,0))),"")</f>
        <v/>
      </c>
      <c r="M909" s="132" t="str">
        <f>IFERROR(IFERROR(INDEX(Кат!$B:$B,MATCH($C909,Кат!$I:$I,0)),INDEX(Торг!$B:$B,MATCH($C909,Торг!$I:$I,0))),"")</f>
        <v/>
      </c>
      <c r="N909" s="132" t="str">
        <f t="shared" si="14"/>
        <v>CONTITECH 5PK1125</v>
      </c>
      <c r="O909" s="132" t="str">
        <f>IFERROR(IFERROR(INDEX(Кат!$B:$B,MATCH($N909,Кат!$I:$I,0)),INDEX(Торг!$B:$B,MATCH($N909,Торг!$I:$I,0))),"")</f>
        <v/>
      </c>
    </row>
    <row r="910" spans="1:15" outlineLevel="2">
      <c r="A910" t="s">
        <v>15213</v>
      </c>
      <c r="C910" s="191" t="s">
        <v>4457</v>
      </c>
      <c r="E910" t="s">
        <v>4958</v>
      </c>
      <c r="F910" t="s">
        <v>587</v>
      </c>
      <c r="G910" t="s">
        <v>399</v>
      </c>
      <c r="H910">
        <v>1950</v>
      </c>
      <c r="J910" t="s">
        <v>22634</v>
      </c>
      <c r="K910" s="132" t="str">
        <f>IFERROR(IFERROR(INDEX(Кат!$O:$O,MATCH($C910,Кат!$I:$I,0)),INDEX(Торг!$L:$L,MATCH($C910,Торг!$I:$I,0))),"")</f>
        <v/>
      </c>
      <c r="L910" s="132" t="str">
        <f>IFERROR(IFERROR(INDEX(Кат!$A:$A,MATCH($C910,Кат!$I:$I,0)),INDEX(Торг!$A:$A,MATCH($C910,Торг!$I:$I,0))),"")</f>
        <v/>
      </c>
      <c r="M910" s="132" t="str">
        <f>IFERROR(IFERROR(INDEX(Кат!$B:$B,MATCH($C910,Кат!$I:$I,0)),INDEX(Торг!$B:$B,MATCH($C910,Торг!$I:$I,0))),"")</f>
        <v/>
      </c>
      <c r="N910" s="132" t="str">
        <f t="shared" si="14"/>
        <v>CONTITECH 6PK1570</v>
      </c>
      <c r="O910" s="132">
        <f>IFERROR(IFERROR(INDEX(Кат!$B:$B,MATCH($N910,Кат!$I:$I,0)),INDEX(Торг!$B:$B,MATCH($N910,Торг!$I:$I,0))),"")</f>
        <v>29460</v>
      </c>
    </row>
    <row r="911" spans="1:15" outlineLevel="2">
      <c r="A911" t="s">
        <v>15214</v>
      </c>
      <c r="C911" s="191" t="s">
        <v>613</v>
      </c>
      <c r="E911" t="s">
        <v>614</v>
      </c>
      <c r="F911" t="s">
        <v>587</v>
      </c>
      <c r="G911" t="s">
        <v>399</v>
      </c>
      <c r="H911">
        <v>1400</v>
      </c>
      <c r="J911" t="s">
        <v>22634</v>
      </c>
      <c r="K911" s="132" t="str">
        <f>IFERROR(IFERROR(INDEX(Кат!$O:$O,MATCH($C911,Кат!$I:$I,0)),INDEX(Торг!$L:$L,MATCH($C911,Торг!$I:$I,0))),"")</f>
        <v/>
      </c>
      <c r="L911" s="132" t="str">
        <f>IFERROR(IFERROR(INDEX(Кат!$A:$A,MATCH($C911,Кат!$I:$I,0)),INDEX(Торг!$A:$A,MATCH($C911,Торг!$I:$I,0))),"")</f>
        <v/>
      </c>
      <c r="M911" s="132" t="str">
        <f>IFERROR(IFERROR(INDEX(Кат!$B:$B,MATCH($C911,Кат!$I:$I,0)),INDEX(Торг!$B:$B,MATCH($C911,Торг!$I:$I,0))),"")</f>
        <v/>
      </c>
      <c r="N911" s="132" t="str">
        <f t="shared" si="14"/>
        <v>CONTITECH 6PK1590</v>
      </c>
      <c r="O911" s="132" t="str">
        <f>IFERROR(IFERROR(INDEX(Кат!$B:$B,MATCH($N911,Кат!$I:$I,0)),INDEX(Торг!$B:$B,MATCH($N911,Торг!$I:$I,0))),"")</f>
        <v/>
      </c>
    </row>
    <row r="912" spans="1:15" outlineLevel="1">
      <c r="A912" t="s">
        <v>15215</v>
      </c>
      <c r="C912" s="191" t="s">
        <v>615</v>
      </c>
      <c r="E912" t="s">
        <v>616</v>
      </c>
      <c r="F912" t="s">
        <v>587</v>
      </c>
      <c r="G912" t="s">
        <v>399</v>
      </c>
      <c r="H912">
        <v>2500</v>
      </c>
      <c r="J912" t="s">
        <v>22634</v>
      </c>
      <c r="K912" s="132" t="str">
        <f>IFERROR(IFERROR(INDEX(Кат!$O:$O,MATCH($C912,Кат!$I:$I,0)),INDEX(Торг!$L:$L,MATCH($C912,Торг!$I:$I,0))),"")</f>
        <v/>
      </c>
      <c r="L912" s="132" t="str">
        <f>IFERROR(IFERROR(INDEX(Кат!$A:$A,MATCH($C912,Кат!$I:$I,0)),INDEX(Торг!$A:$A,MATCH($C912,Торг!$I:$I,0))),"")</f>
        <v/>
      </c>
      <c r="M912" s="132" t="str">
        <f>IFERROR(IFERROR(INDEX(Кат!$B:$B,MATCH($C912,Кат!$I:$I,0)),INDEX(Торг!$B:$B,MATCH($C912,Торг!$I:$I,0))),"")</f>
        <v/>
      </c>
      <c r="N912" s="132" t="str">
        <f t="shared" si="14"/>
        <v>CONTITECH 6PK1039ELAST</v>
      </c>
      <c r="O912" s="132" t="str">
        <f>IFERROR(IFERROR(INDEX(Кат!$B:$B,MATCH($N912,Кат!$I:$I,0)),INDEX(Торг!$B:$B,MATCH($N912,Торг!$I:$I,0))),"")</f>
        <v/>
      </c>
    </row>
    <row r="913" spans="1:15" outlineLevel="2">
      <c r="A913" t="s">
        <v>15216</v>
      </c>
      <c r="C913" s="191" t="s">
        <v>617</v>
      </c>
      <c r="E913" t="s">
        <v>618</v>
      </c>
      <c r="F913" t="s">
        <v>587</v>
      </c>
      <c r="G913" t="s">
        <v>399</v>
      </c>
      <c r="H913">
        <v>1400</v>
      </c>
      <c r="J913" t="s">
        <v>22634</v>
      </c>
      <c r="K913" s="132" t="str">
        <f>IFERROR(IFERROR(INDEX(Кат!$O:$O,MATCH($C913,Кат!$I:$I,0)),INDEX(Торг!$L:$L,MATCH($C913,Торг!$I:$I,0))),"")</f>
        <v/>
      </c>
      <c r="L913" s="132" t="str">
        <f>IFERROR(IFERROR(INDEX(Кат!$A:$A,MATCH($C913,Кат!$I:$I,0)),INDEX(Торг!$A:$A,MATCH($C913,Торг!$I:$I,0))),"")</f>
        <v/>
      </c>
      <c r="M913" s="132" t="str">
        <f>IFERROR(IFERROR(INDEX(Кат!$B:$B,MATCH($C913,Кат!$I:$I,0)),INDEX(Торг!$B:$B,MATCH($C913,Торг!$I:$I,0))),"")</f>
        <v/>
      </c>
      <c r="N913" s="132" t="str">
        <f t="shared" si="14"/>
        <v>CONTITECH 6PK778ELAST</v>
      </c>
      <c r="O913" s="132" t="str">
        <f>IFERROR(IFERROR(INDEX(Кат!$B:$B,MATCH($N913,Кат!$I:$I,0)),INDEX(Торг!$B:$B,MATCH($N913,Торг!$I:$I,0))),"")</f>
        <v/>
      </c>
    </row>
    <row r="914" spans="1:15" outlineLevel="2">
      <c r="A914" t="s">
        <v>30966</v>
      </c>
      <c r="C914" s="191" t="s">
        <v>30967</v>
      </c>
      <c r="E914" t="s">
        <v>30968</v>
      </c>
      <c r="F914" t="s">
        <v>587</v>
      </c>
      <c r="G914" t="s">
        <v>399</v>
      </c>
      <c r="H914">
        <v>870</v>
      </c>
      <c r="J914" t="s">
        <v>22634</v>
      </c>
      <c r="K914" s="132" t="str">
        <f>IFERROR(IFERROR(INDEX(Кат!$O:$O,MATCH($C914,Кат!$I:$I,0)),INDEX(Торг!$L:$L,MATCH($C914,Торг!$I:$I,0))),"")</f>
        <v/>
      </c>
      <c r="L914" s="132" t="str">
        <f>IFERROR(IFERROR(INDEX(Кат!$A:$A,MATCH($C914,Кат!$I:$I,0)),INDEX(Торг!$A:$A,MATCH($C914,Торг!$I:$I,0))),"")</f>
        <v/>
      </c>
      <c r="M914" s="132" t="str">
        <f>IFERROR(IFERROR(INDEX(Кат!$B:$B,MATCH($C914,Кат!$I:$I,0)),INDEX(Торг!$B:$B,MATCH($C914,Торг!$I:$I,0))),"")</f>
        <v/>
      </c>
      <c r="N914" s="132" t="str">
        <f t="shared" si="14"/>
        <v>CONTITECH AVX10X975</v>
      </c>
      <c r="O914" s="132" t="str">
        <f>IFERROR(IFERROR(INDEX(Кат!$B:$B,MATCH($N914,Кат!$I:$I,0)),INDEX(Торг!$B:$B,MATCH($N914,Торг!$I:$I,0))),"")</f>
        <v/>
      </c>
    </row>
    <row r="915" spans="1:15" outlineLevel="2">
      <c r="A915" t="s">
        <v>15217</v>
      </c>
      <c r="C915" s="191" t="s">
        <v>619</v>
      </c>
      <c r="E915" t="s">
        <v>620</v>
      </c>
      <c r="F915" t="s">
        <v>587</v>
      </c>
      <c r="G915" t="s">
        <v>399</v>
      </c>
      <c r="H915">
        <v>600</v>
      </c>
      <c r="J915" t="s">
        <v>22634</v>
      </c>
      <c r="K915" s="132" t="str">
        <f>IFERROR(IFERROR(INDEX(Кат!$O:$O,MATCH($C915,Кат!$I:$I,0)),INDEX(Торг!$L:$L,MATCH($C915,Торг!$I:$I,0))),"")</f>
        <v>шпак</v>
      </c>
      <c r="L915" s="132">
        <f>IFERROR(IFERROR(INDEX(Кат!$A:$A,MATCH($C915,Кат!$I:$I,0)),INDEX(Торг!$A:$A,MATCH($C915,Торг!$I:$I,0))),"")</f>
        <v>204236</v>
      </c>
      <c r="M915" s="132">
        <f>IFERROR(IFERROR(INDEX(Кат!$B:$B,MATCH($C915,Кат!$I:$I,0)),INDEX(Торг!$B:$B,MATCH($C915,Торг!$I:$I,0))),"")</f>
        <v>29463</v>
      </c>
      <c r="N915" s="132" t="str">
        <f t="shared" si="14"/>
        <v>CONTITECH CT527</v>
      </c>
      <c r="O915" s="132" t="str">
        <f>IFERROR(IFERROR(INDEX(Кат!$B:$B,MATCH($N915,Кат!$I:$I,0)),INDEX(Торг!$B:$B,MATCH($N915,Торг!$I:$I,0))),"")</f>
        <v/>
      </c>
    </row>
    <row r="916" spans="1:15" outlineLevel="2">
      <c r="A916" t="s">
        <v>15218</v>
      </c>
      <c r="C916" s="191" t="s">
        <v>621</v>
      </c>
      <c r="E916" t="s">
        <v>622</v>
      </c>
      <c r="F916" t="s">
        <v>587</v>
      </c>
      <c r="G916" t="s">
        <v>399</v>
      </c>
      <c r="H916">
        <v>1150</v>
      </c>
      <c r="J916" t="s">
        <v>22634</v>
      </c>
      <c r="K916" s="132" t="str">
        <f>IFERROR(IFERROR(INDEX(Кат!$O:$O,MATCH($C916,Кат!$I:$I,0)),INDEX(Торг!$L:$L,MATCH($C916,Торг!$I:$I,0))),"")</f>
        <v/>
      </c>
      <c r="L916" s="132" t="str">
        <f>IFERROR(IFERROR(INDEX(Кат!$A:$A,MATCH($C916,Кат!$I:$I,0)),INDEX(Торг!$A:$A,MATCH($C916,Торг!$I:$I,0))),"")</f>
        <v/>
      </c>
      <c r="M916" s="132" t="str">
        <f>IFERROR(IFERROR(INDEX(Кат!$B:$B,MATCH($C916,Кат!$I:$I,0)),INDEX(Торг!$B:$B,MATCH($C916,Торг!$I:$I,0))),"")</f>
        <v/>
      </c>
      <c r="N916" s="132" t="str">
        <f t="shared" si="14"/>
        <v>CONTITECH CT996</v>
      </c>
      <c r="O916" s="132" t="str">
        <f>IFERROR(IFERROR(INDEX(Кат!$B:$B,MATCH($N916,Кат!$I:$I,0)),INDEX(Торг!$B:$B,MATCH($N916,Торг!$I:$I,0))),"")</f>
        <v/>
      </c>
    </row>
    <row r="917" spans="1:15" outlineLevel="1">
      <c r="A917" t="s">
        <v>15219</v>
      </c>
      <c r="C917" s="191" t="s">
        <v>623</v>
      </c>
      <c r="E917" t="s">
        <v>624</v>
      </c>
      <c r="F917" t="s">
        <v>587</v>
      </c>
      <c r="G917" t="s">
        <v>399</v>
      </c>
      <c r="H917">
        <v>2100</v>
      </c>
      <c r="J917" t="s">
        <v>22634</v>
      </c>
      <c r="K917" s="132" t="str">
        <f>IFERROR(IFERROR(INDEX(Кат!$O:$O,MATCH($C917,Кат!$I:$I,0)),INDEX(Торг!$L:$L,MATCH($C917,Торг!$I:$I,0))),"")</f>
        <v>шпак</v>
      </c>
      <c r="L917" s="132">
        <f>IFERROR(IFERROR(INDEX(Кат!$A:$A,MATCH($C917,Кат!$I:$I,0)),INDEX(Торг!$A:$A,MATCH($C917,Торг!$I:$I,0))),"")</f>
        <v>204240</v>
      </c>
      <c r="M917" s="132">
        <f>IFERROR(IFERROR(INDEX(Кат!$B:$B,MATCH($C917,Кат!$I:$I,0)),INDEX(Торг!$B:$B,MATCH($C917,Торг!$I:$I,0))),"")</f>
        <v>29467</v>
      </c>
      <c r="N917" s="132" t="str">
        <f t="shared" si="14"/>
        <v>CONTITECH CT1137</v>
      </c>
      <c r="O917" s="132" t="str">
        <f>IFERROR(IFERROR(INDEX(Кат!$B:$B,MATCH($N917,Кат!$I:$I,0)),INDEX(Торг!$B:$B,MATCH($N917,Торг!$I:$I,0))),"")</f>
        <v/>
      </c>
    </row>
    <row r="918" spans="1:15" outlineLevel="2">
      <c r="A918" t="s">
        <v>15220</v>
      </c>
      <c r="C918" s="191" t="s">
        <v>4460</v>
      </c>
      <c r="E918" t="s">
        <v>29027</v>
      </c>
      <c r="F918" t="s">
        <v>587</v>
      </c>
      <c r="G918" t="s">
        <v>399</v>
      </c>
      <c r="H918">
        <v>1550</v>
      </c>
      <c r="J918" t="s">
        <v>22634</v>
      </c>
      <c r="K918" s="132" t="str">
        <f>IFERROR(IFERROR(INDEX(Кат!$O:$O,MATCH($C918,Кат!$I:$I,0)),INDEX(Торг!$L:$L,MATCH($C918,Торг!$I:$I,0))),"")</f>
        <v>шпак</v>
      </c>
      <c r="L918" s="132">
        <f>IFERROR(IFERROR(INDEX(Кат!$A:$A,MATCH($C918,Кат!$I:$I,0)),INDEX(Торг!$A:$A,MATCH($C918,Торг!$I:$I,0))),"")</f>
        <v>204238</v>
      </c>
      <c r="M918" s="132">
        <f>IFERROR(IFERROR(INDEX(Кат!$B:$B,MATCH($C918,Кат!$I:$I,0)),INDEX(Торг!$B:$B,MATCH($C918,Торг!$I:$I,0))),"")</f>
        <v>29469</v>
      </c>
      <c r="N918" s="132" t="str">
        <f t="shared" si="14"/>
        <v>CONTITECH CT1164</v>
      </c>
      <c r="O918" s="132" t="str">
        <f>IFERROR(IFERROR(INDEX(Кат!$B:$B,MATCH($N918,Кат!$I:$I,0)),INDEX(Торг!$B:$B,MATCH($N918,Торг!$I:$I,0))),"")</f>
        <v/>
      </c>
    </row>
    <row r="919" spans="1:15" outlineLevel="1">
      <c r="A919" t="s">
        <v>15221</v>
      </c>
      <c r="C919" s="191" t="s">
        <v>625</v>
      </c>
      <c r="E919" t="s">
        <v>626</v>
      </c>
      <c r="F919" t="s">
        <v>587</v>
      </c>
      <c r="G919" t="s">
        <v>399</v>
      </c>
      <c r="H919">
        <v>1400</v>
      </c>
      <c r="J919" t="s">
        <v>22634</v>
      </c>
      <c r="K919" s="132" t="str">
        <f>IFERROR(IFERROR(INDEX(Кат!$O:$O,MATCH($C919,Кат!$I:$I,0)),INDEX(Торг!$L:$L,MATCH($C919,Торг!$I:$I,0))),"")</f>
        <v/>
      </c>
      <c r="L919" s="132" t="str">
        <f>IFERROR(IFERROR(INDEX(Кат!$A:$A,MATCH($C919,Кат!$I:$I,0)),INDEX(Торг!$A:$A,MATCH($C919,Торг!$I:$I,0))),"")</f>
        <v/>
      </c>
      <c r="M919" s="132" t="str">
        <f>IFERROR(IFERROR(INDEX(Кат!$B:$B,MATCH($C919,Кат!$I:$I,0)),INDEX(Торг!$B:$B,MATCH($C919,Торг!$I:$I,0))),"")</f>
        <v/>
      </c>
      <c r="N919" s="132" t="str">
        <f t="shared" si="14"/>
        <v>CONTITECH CT525</v>
      </c>
      <c r="O919" s="132" t="str">
        <f>IFERROR(IFERROR(INDEX(Кат!$B:$B,MATCH($N919,Кат!$I:$I,0)),INDEX(Торг!$B:$B,MATCH($N919,Торг!$I:$I,0))),"")</f>
        <v/>
      </c>
    </row>
    <row r="920" spans="1:15" outlineLevel="2">
      <c r="A920" t="s">
        <v>15222</v>
      </c>
      <c r="C920" s="191" t="s">
        <v>203</v>
      </c>
      <c r="E920" t="s">
        <v>627</v>
      </c>
      <c r="F920" t="s">
        <v>587</v>
      </c>
      <c r="G920" t="s">
        <v>375</v>
      </c>
      <c r="H920">
        <v>6000</v>
      </c>
      <c r="J920" t="s">
        <v>22634</v>
      </c>
      <c r="K920" s="132" t="str">
        <f>IFERROR(IFERROR(INDEX(Кат!$O:$O,MATCH($C920,Кат!$I:$I,0)),INDEX(Торг!$L:$L,MATCH($C920,Торг!$I:$I,0))),"")</f>
        <v>шпак</v>
      </c>
      <c r="L920" s="132">
        <f>IFERROR(IFERROR(INDEX(Кат!$A:$A,MATCH($C920,Кат!$I:$I,0)),INDEX(Торг!$A:$A,MATCH($C920,Торг!$I:$I,0))),"")</f>
        <v>204287</v>
      </c>
      <c r="M920" s="132">
        <f>IFERROR(IFERROR(INDEX(Кат!$B:$B,MATCH($C920,Кат!$I:$I,0)),INDEX(Торг!$B:$B,MATCH($C920,Торг!$I:$I,0))),"")</f>
        <v>10326</v>
      </c>
      <c r="N920" s="132" t="str">
        <f t="shared" si="14"/>
        <v>CONTITECH CT1137K1</v>
      </c>
      <c r="O920" s="132" t="str">
        <f>IFERROR(IFERROR(INDEX(Кат!$B:$B,MATCH($N920,Кат!$I:$I,0)),INDEX(Торг!$B:$B,MATCH($N920,Торг!$I:$I,0))),"")</f>
        <v/>
      </c>
    </row>
    <row r="921" spans="1:15" outlineLevel="2">
      <c r="A921" t="s">
        <v>15223</v>
      </c>
      <c r="C921" s="191" t="s">
        <v>628</v>
      </c>
      <c r="E921" t="s">
        <v>629</v>
      </c>
      <c r="F921" t="s">
        <v>587</v>
      </c>
      <c r="G921" t="s">
        <v>375</v>
      </c>
      <c r="H921">
        <v>4800</v>
      </c>
      <c r="J921" t="s">
        <v>22634</v>
      </c>
      <c r="K921" s="132" t="str">
        <f>IFERROR(IFERROR(INDEX(Кат!$O:$O,MATCH($C921,Кат!$I:$I,0)),INDEX(Торг!$L:$L,MATCH($C921,Торг!$I:$I,0))),"")</f>
        <v/>
      </c>
      <c r="L921" s="132" t="str">
        <f>IFERROR(IFERROR(INDEX(Кат!$A:$A,MATCH($C921,Кат!$I:$I,0)),INDEX(Торг!$A:$A,MATCH($C921,Торг!$I:$I,0))),"")</f>
        <v/>
      </c>
      <c r="M921" s="132" t="str">
        <f>IFERROR(IFERROR(INDEX(Кат!$B:$B,MATCH($C921,Кат!$I:$I,0)),INDEX(Торг!$B:$B,MATCH($C921,Торг!$I:$I,0))),"")</f>
        <v/>
      </c>
      <c r="N921" s="132" t="str">
        <f t="shared" si="14"/>
        <v>CONTITECH CT1164K1</v>
      </c>
      <c r="O921" s="132" t="str">
        <f>IFERROR(IFERROR(INDEX(Кат!$B:$B,MATCH($N921,Кат!$I:$I,0)),INDEX(Торг!$B:$B,MATCH($N921,Торг!$I:$I,0))),"")</f>
        <v/>
      </c>
    </row>
    <row r="922" spans="1:15" outlineLevel="2">
      <c r="A922" t="s">
        <v>15224</v>
      </c>
      <c r="C922" s="191" t="s">
        <v>630</v>
      </c>
      <c r="E922" t="s">
        <v>631</v>
      </c>
      <c r="F922" t="s">
        <v>587</v>
      </c>
      <c r="G922" t="s">
        <v>375</v>
      </c>
      <c r="H922">
        <v>3300</v>
      </c>
      <c r="J922" t="s">
        <v>22634</v>
      </c>
      <c r="K922" s="132" t="str">
        <f>IFERROR(IFERROR(INDEX(Кат!$O:$O,MATCH($C922,Кат!$I:$I,0)),INDEX(Торг!$L:$L,MATCH($C922,Торг!$I:$I,0))),"")</f>
        <v>шпак</v>
      </c>
      <c r="L922" s="132">
        <f>IFERROR(IFERROR(INDEX(Кат!$A:$A,MATCH($C922,Кат!$I:$I,0)),INDEX(Торг!$A:$A,MATCH($C922,Торг!$I:$I,0))),"")</f>
        <v>204363</v>
      </c>
      <c r="M922" s="132">
        <f>IFERROR(IFERROR(INDEX(Кат!$B:$B,MATCH($C922,Кат!$I:$I,0)),INDEX(Торг!$B:$B,MATCH($C922,Торг!$I:$I,0))),"")</f>
        <v>29472</v>
      </c>
      <c r="N922" s="132" t="str">
        <f t="shared" si="14"/>
        <v>CONTITECH CT527K2</v>
      </c>
      <c r="O922" s="132" t="str">
        <f>IFERROR(IFERROR(INDEX(Кат!$B:$B,MATCH($N922,Кат!$I:$I,0)),INDEX(Торг!$B:$B,MATCH($N922,Торг!$I:$I,0))),"")</f>
        <v/>
      </c>
    </row>
    <row r="923" spans="1:15" outlineLevel="2">
      <c r="A923" t="s">
        <v>15225</v>
      </c>
      <c r="C923" s="191" t="s">
        <v>632</v>
      </c>
      <c r="E923" t="s">
        <v>633</v>
      </c>
      <c r="F923" t="s">
        <v>587</v>
      </c>
      <c r="G923" t="s">
        <v>375</v>
      </c>
      <c r="H923">
        <v>2600</v>
      </c>
      <c r="J923" t="s">
        <v>22634</v>
      </c>
      <c r="K923" s="132" t="str">
        <f>IFERROR(IFERROR(INDEX(Кат!$O:$O,MATCH($C923,Кат!$I:$I,0)),INDEX(Торг!$L:$L,MATCH($C923,Торг!$I:$I,0))),"")</f>
        <v>шпак</v>
      </c>
      <c r="L923" s="132">
        <f>IFERROR(IFERROR(INDEX(Кат!$A:$A,MATCH($C923,Кат!$I:$I,0)),INDEX(Торг!$A:$A,MATCH($C923,Торг!$I:$I,0))),"")</f>
        <v>204364</v>
      </c>
      <c r="M923" s="132">
        <f>IFERROR(IFERROR(INDEX(Кат!$B:$B,MATCH($C923,Кат!$I:$I,0)),INDEX(Торг!$B:$B,MATCH($C923,Торг!$I:$I,0))),"")</f>
        <v>29473</v>
      </c>
      <c r="N923" s="132" t="str">
        <f t="shared" si="14"/>
        <v>CONTITECH CT996K1</v>
      </c>
      <c r="O923" s="132" t="str">
        <f>IFERROR(IFERROR(INDEX(Кат!$B:$B,MATCH($N923,Кат!$I:$I,0)),INDEX(Торг!$B:$B,MATCH($N923,Торг!$I:$I,0))),"")</f>
        <v/>
      </c>
    </row>
    <row r="924" spans="1:15" outlineLevel="2">
      <c r="A924" t="s">
        <v>25801</v>
      </c>
      <c r="C924" s="191" t="s">
        <v>25802</v>
      </c>
      <c r="E924" t="s">
        <v>25803</v>
      </c>
      <c r="F924" t="s">
        <v>587</v>
      </c>
      <c r="G924" t="s">
        <v>375</v>
      </c>
      <c r="H924">
        <v>3460</v>
      </c>
      <c r="J924" t="s">
        <v>22634</v>
      </c>
      <c r="K924" s="132" t="str">
        <f>IFERROR(IFERROR(INDEX(Кат!$O:$O,MATCH($C924,Кат!$I:$I,0)),INDEX(Торг!$L:$L,MATCH($C924,Торг!$I:$I,0))),"")</f>
        <v/>
      </c>
      <c r="L924" s="132" t="str">
        <f>IFERROR(IFERROR(INDEX(Кат!$A:$A,MATCH($C924,Кат!$I:$I,0)),INDEX(Торг!$A:$A,MATCH($C924,Торг!$I:$I,0))),"")</f>
        <v/>
      </c>
      <c r="M924" s="132" t="str">
        <f>IFERROR(IFERROR(INDEX(Кат!$B:$B,MATCH($C924,Кат!$I:$I,0)),INDEX(Торг!$B:$B,MATCH($C924,Торг!$I:$I,0))),"")</f>
        <v/>
      </c>
      <c r="N924" s="132" t="str">
        <f t="shared" si="14"/>
        <v>CONTITECH CT988K2</v>
      </c>
      <c r="O924" s="132" t="str">
        <f>IFERROR(IFERROR(INDEX(Кат!$B:$B,MATCH($N924,Кат!$I:$I,0)),INDEX(Торг!$B:$B,MATCH($N924,Торг!$I:$I,0))),"")</f>
        <v/>
      </c>
    </row>
    <row r="925" spans="1:15" outlineLevel="2">
      <c r="A925" t="s">
        <v>23597</v>
      </c>
      <c r="C925" s="191"/>
      <c r="E925" t="s">
        <v>23598</v>
      </c>
      <c r="J925" t="s">
        <v>22634</v>
      </c>
      <c r="K925" s="132" t="str">
        <f>IFERROR(IFERROR(INDEX(Кат!$O:$O,MATCH($C925,Кат!$I:$I,0)),INDEX(Торг!$L:$L,MATCH($C925,Торг!$I:$I,0))),"")</f>
        <v/>
      </c>
      <c r="L925" s="132" t="str">
        <f>IFERROR(IFERROR(INDEX(Кат!$A:$A,MATCH($C925,Кат!$I:$I,0)),INDEX(Торг!$A:$A,MATCH($C925,Торг!$I:$I,0))),"")</f>
        <v/>
      </c>
      <c r="M925" s="132" t="str">
        <f>IFERROR(IFERROR(INDEX(Кат!$B:$B,MATCH($C925,Кат!$I:$I,0)),INDEX(Торг!$B:$B,MATCH($C925,Торг!$I:$I,0))),"")</f>
        <v/>
      </c>
      <c r="N925" s="132" t="str">
        <f t="shared" si="14"/>
        <v xml:space="preserve"> </v>
      </c>
      <c r="O925" s="132" t="str">
        <f>IFERROR(IFERROR(INDEX(Кат!$B:$B,MATCH($N925,Кат!$I:$I,0)),INDEX(Торг!$B:$B,MATCH($N925,Торг!$I:$I,0))),"")</f>
        <v/>
      </c>
    </row>
    <row r="926" spans="1:15" outlineLevel="2">
      <c r="A926" t="s">
        <v>27227</v>
      </c>
      <c r="C926" s="191" t="s">
        <v>27228</v>
      </c>
      <c r="E926" t="s">
        <v>27229</v>
      </c>
      <c r="F926" t="s">
        <v>634</v>
      </c>
      <c r="G926" t="s">
        <v>399</v>
      </c>
      <c r="H926">
        <v>600</v>
      </c>
      <c r="J926" t="s">
        <v>22634</v>
      </c>
      <c r="K926" s="132" t="str">
        <f>IFERROR(IFERROR(INDEX(Кат!$O:$O,MATCH($C926,Кат!$I:$I,0)),INDEX(Торг!$L:$L,MATCH($C926,Торг!$I:$I,0))),"")</f>
        <v/>
      </c>
      <c r="L926" s="132" t="str">
        <f>IFERROR(IFERROR(INDEX(Кат!$A:$A,MATCH($C926,Кат!$I:$I,0)),INDEX(Торг!$A:$A,MATCH($C926,Торг!$I:$I,0))),"")</f>
        <v/>
      </c>
      <c r="M926" s="132" t="str">
        <f>IFERROR(IFERROR(INDEX(Кат!$B:$B,MATCH($C926,Кат!$I:$I,0)),INDEX(Торг!$B:$B,MATCH($C926,Торг!$I:$I,0))),"")</f>
        <v/>
      </c>
      <c r="N926" s="132" t="str">
        <f t="shared" si="14"/>
        <v>CORAM CC021</v>
      </c>
      <c r="O926" s="132" t="str">
        <f>IFERROR(IFERROR(INDEX(Кат!$B:$B,MATCH($N926,Кат!$I:$I,0)),INDEX(Торг!$B:$B,MATCH($N926,Торг!$I:$I,0))),"")</f>
        <v/>
      </c>
    </row>
    <row r="927" spans="1:15" outlineLevel="2">
      <c r="A927" t="s">
        <v>15226</v>
      </c>
      <c r="C927" s="191" t="s">
        <v>213</v>
      </c>
      <c r="E927" t="s">
        <v>31187</v>
      </c>
      <c r="F927" t="s">
        <v>634</v>
      </c>
      <c r="G927" t="s">
        <v>399</v>
      </c>
      <c r="H927">
        <v>650</v>
      </c>
      <c r="J927" t="s">
        <v>22634</v>
      </c>
      <c r="K927" s="132" t="str">
        <f>IFERROR(IFERROR(INDEX(Кат!$O:$O,MATCH($C927,Кат!$I:$I,0)),INDEX(Торг!$L:$L,MATCH($C927,Торг!$I:$I,0))),"")</f>
        <v>шпак</v>
      </c>
      <c r="L927" s="132">
        <f>IFERROR(IFERROR(INDEX(Кат!$A:$A,MATCH($C927,Кат!$I:$I,0)),INDEX(Торг!$A:$A,MATCH($C927,Торг!$I:$I,0))),"")</f>
        <v>139950</v>
      </c>
      <c r="M927" s="132">
        <f>IFERROR(IFERROR(INDEX(Кат!$B:$B,MATCH($C927,Кат!$I:$I,0)),INDEX(Торг!$B:$B,MATCH($C927,Торг!$I:$I,0))),"")</f>
        <v>11366</v>
      </c>
      <c r="N927" s="132" t="str">
        <f t="shared" si="14"/>
        <v>CORAM C0303</v>
      </c>
      <c r="O927" s="132" t="str">
        <f>IFERROR(IFERROR(INDEX(Кат!$B:$B,MATCH($N927,Кат!$I:$I,0)),INDEX(Торг!$B:$B,MATCH($N927,Торг!$I:$I,0))),"")</f>
        <v/>
      </c>
    </row>
    <row r="928" spans="1:15" outlineLevel="2">
      <c r="A928" t="s">
        <v>15227</v>
      </c>
      <c r="C928" s="191" t="s">
        <v>216</v>
      </c>
      <c r="E928" t="s">
        <v>635</v>
      </c>
      <c r="F928" t="s">
        <v>634</v>
      </c>
      <c r="G928" t="s">
        <v>399</v>
      </c>
      <c r="H928">
        <v>620</v>
      </c>
      <c r="J928" t="s">
        <v>22634</v>
      </c>
      <c r="K928" s="132" t="str">
        <f>IFERROR(IFERROR(INDEX(Кат!$O:$O,MATCH($C928,Кат!$I:$I,0)),INDEX(Торг!$L:$L,MATCH($C928,Торг!$I:$I,0))),"")</f>
        <v>шпак</v>
      </c>
      <c r="L928" s="132">
        <f>IFERROR(IFERROR(INDEX(Кат!$A:$A,MATCH($C928,Кат!$I:$I,0)),INDEX(Торг!$A:$A,MATCH($C928,Торг!$I:$I,0))),"")</f>
        <v>195015</v>
      </c>
      <c r="M928" s="132">
        <f>IFERROR(IFERROR(INDEX(Кат!$B:$B,MATCH($C928,Кат!$I:$I,0)),INDEX(Торг!$B:$B,MATCH($C928,Торг!$I:$I,0))),"")</f>
        <v>12791</v>
      </c>
      <c r="N928" s="132" t="str">
        <f t="shared" si="14"/>
        <v>CORAM CR001</v>
      </c>
      <c r="O928" s="132" t="str">
        <f>IFERROR(IFERROR(INDEX(Кат!$B:$B,MATCH($N928,Кат!$I:$I,0)),INDEX(Торг!$B:$B,MATCH($N928,Торг!$I:$I,0))),"")</f>
        <v/>
      </c>
    </row>
    <row r="929" spans="1:15" outlineLevel="2">
      <c r="A929" t="s">
        <v>25227</v>
      </c>
      <c r="C929" s="191" t="s">
        <v>25228</v>
      </c>
      <c r="E929" t="s">
        <v>25229</v>
      </c>
      <c r="F929" t="s">
        <v>634</v>
      </c>
      <c r="G929" t="s">
        <v>399</v>
      </c>
      <c r="H929">
        <v>1350</v>
      </c>
      <c r="J929" t="s">
        <v>22634</v>
      </c>
      <c r="K929" s="132" t="str">
        <f>IFERROR(IFERROR(INDEX(Кат!$O:$O,MATCH($C929,Кат!$I:$I,0)),INDEX(Торг!$L:$L,MATCH($C929,Торг!$I:$I,0))),"")</f>
        <v/>
      </c>
      <c r="L929" s="132" t="str">
        <f>IFERROR(IFERROR(INDEX(Кат!$A:$A,MATCH($C929,Кат!$I:$I,0)),INDEX(Торг!$A:$A,MATCH($C929,Торг!$I:$I,0))),"")</f>
        <v/>
      </c>
      <c r="M929" s="132" t="str">
        <f>IFERROR(IFERROR(INDEX(Кат!$B:$B,MATCH($C929,Кат!$I:$I,0)),INDEX(Торг!$B:$B,MATCH($C929,Торг!$I:$I,0))),"")</f>
        <v/>
      </c>
      <c r="N929" s="132" t="str">
        <f t="shared" si="14"/>
        <v>CORAM CR082</v>
      </c>
      <c r="O929" s="132" t="str">
        <f>IFERROR(IFERROR(INDEX(Кат!$B:$B,MATCH($N929,Кат!$I:$I,0)),INDEX(Торг!$B:$B,MATCH($N929,Торг!$I:$I,0))),"")</f>
        <v/>
      </c>
    </row>
    <row r="930" spans="1:15" outlineLevel="2">
      <c r="A930" t="s">
        <v>25230</v>
      </c>
      <c r="C930" s="191" t="s">
        <v>25231</v>
      </c>
      <c r="E930" t="s">
        <v>25232</v>
      </c>
      <c r="F930" t="s">
        <v>634</v>
      </c>
      <c r="G930" t="s">
        <v>399</v>
      </c>
      <c r="H930">
        <v>730</v>
      </c>
      <c r="J930" t="s">
        <v>22634</v>
      </c>
      <c r="K930" s="132" t="str">
        <f>IFERROR(IFERROR(INDEX(Кат!$O:$O,MATCH($C930,Кат!$I:$I,0)),INDEX(Торг!$L:$L,MATCH($C930,Торг!$I:$I,0))),"")</f>
        <v/>
      </c>
      <c r="L930" s="132" t="str">
        <f>IFERROR(IFERROR(INDEX(Кат!$A:$A,MATCH($C930,Кат!$I:$I,0)),INDEX(Торг!$A:$A,MATCH($C930,Торг!$I:$I,0))),"")</f>
        <v/>
      </c>
      <c r="M930" s="132" t="str">
        <f>IFERROR(IFERROR(INDEX(Кат!$B:$B,MATCH($C930,Кат!$I:$I,0)),INDEX(Торг!$B:$B,MATCH($C930,Торг!$I:$I,0))),"")</f>
        <v/>
      </c>
      <c r="N930" s="132" t="str">
        <f t="shared" si="14"/>
        <v>CORAM CR038</v>
      </c>
      <c r="O930" s="132" t="str">
        <f>IFERROR(IFERROR(INDEX(Кат!$B:$B,MATCH($N930,Кат!$I:$I,0)),INDEX(Торг!$B:$B,MATCH($N930,Торг!$I:$I,0))),"")</f>
        <v/>
      </c>
    </row>
    <row r="931" spans="1:15" outlineLevel="2">
      <c r="A931" t="s">
        <v>15228</v>
      </c>
      <c r="C931" s="191" t="s">
        <v>217</v>
      </c>
      <c r="E931" t="s">
        <v>636</v>
      </c>
      <c r="F931" t="s">
        <v>634</v>
      </c>
      <c r="G931" t="s">
        <v>399</v>
      </c>
      <c r="H931">
        <v>720</v>
      </c>
      <c r="J931" t="s">
        <v>22634</v>
      </c>
      <c r="K931" s="132" t="str">
        <f>IFERROR(IFERROR(INDEX(Кат!$O:$O,MATCH($C931,Кат!$I:$I,0)),INDEX(Торг!$L:$L,MATCH($C931,Торг!$I:$I,0))),"")</f>
        <v>шпак</v>
      </c>
      <c r="L931" s="132">
        <f>IFERROR(IFERROR(INDEX(Кат!$A:$A,MATCH($C931,Кат!$I:$I,0)),INDEX(Торг!$A:$A,MATCH($C931,Торг!$I:$I,0))),"")</f>
        <v>195081</v>
      </c>
      <c r="M931" s="132">
        <f>IFERROR(IFERROR(INDEX(Кат!$B:$B,MATCH($C931,Кат!$I:$I,0)),INDEX(Торг!$B:$B,MATCH($C931,Торг!$I:$I,0))),"")</f>
        <v>12792</v>
      </c>
      <c r="N931" s="132" t="str">
        <f t="shared" si="14"/>
        <v>CORAM CR002</v>
      </c>
      <c r="O931" s="132" t="str">
        <f>IFERROR(IFERROR(INDEX(Кат!$B:$B,MATCH($N931,Кат!$I:$I,0)),INDEX(Торг!$B:$B,MATCH($N931,Торг!$I:$I,0))),"")</f>
        <v/>
      </c>
    </row>
    <row r="932" spans="1:15">
      <c r="A932" t="s">
        <v>15229</v>
      </c>
      <c r="C932" s="191" t="s">
        <v>218</v>
      </c>
      <c r="E932" t="s">
        <v>637</v>
      </c>
      <c r="F932" t="s">
        <v>634</v>
      </c>
      <c r="G932" t="s">
        <v>399</v>
      </c>
      <c r="H932">
        <v>670</v>
      </c>
      <c r="J932" t="s">
        <v>22634</v>
      </c>
      <c r="K932" s="132" t="str">
        <f>IFERROR(IFERROR(INDEX(Кат!$O:$O,MATCH($C932,Кат!$I:$I,0)),INDEX(Торг!$L:$L,MATCH($C932,Торг!$I:$I,0))),"")</f>
        <v>шпак</v>
      </c>
      <c r="L932" s="132">
        <f>IFERROR(IFERROR(INDEX(Кат!$A:$A,MATCH($C932,Кат!$I:$I,0)),INDEX(Торг!$A:$A,MATCH($C932,Торг!$I:$I,0))),"")</f>
        <v>195084</v>
      </c>
      <c r="M932" s="132">
        <f>IFERROR(IFERROR(INDEX(Кат!$B:$B,MATCH($C932,Кат!$I:$I,0)),INDEX(Торг!$B:$B,MATCH($C932,Торг!$I:$I,0))),"")</f>
        <v>12793</v>
      </c>
      <c r="N932" s="132" t="str">
        <f t="shared" si="14"/>
        <v>CORAM CR008</v>
      </c>
      <c r="O932" s="132" t="str">
        <f>IFERROR(IFERROR(INDEX(Кат!$B:$B,MATCH($N932,Кат!$I:$I,0)),INDEX(Торг!$B:$B,MATCH($N932,Торг!$I:$I,0))),"")</f>
        <v/>
      </c>
    </row>
    <row r="933" spans="1:15" outlineLevel="1">
      <c r="A933" t="s">
        <v>15230</v>
      </c>
      <c r="C933" s="191" t="s">
        <v>638</v>
      </c>
      <c r="E933" t="s">
        <v>13982</v>
      </c>
      <c r="F933" t="s">
        <v>634</v>
      </c>
      <c r="G933" t="s">
        <v>399</v>
      </c>
      <c r="H933">
        <v>1000</v>
      </c>
      <c r="J933" t="s">
        <v>22634</v>
      </c>
      <c r="K933" s="132" t="str">
        <f>IFERROR(IFERROR(INDEX(Кат!$O:$O,MATCH($C933,Кат!$I:$I,0)),INDEX(Торг!$L:$L,MATCH($C933,Торг!$I:$I,0))),"")</f>
        <v/>
      </c>
      <c r="L933" s="132" t="str">
        <f>IFERROR(IFERROR(INDEX(Кат!$A:$A,MATCH($C933,Кат!$I:$I,0)),INDEX(Торг!$A:$A,MATCH($C933,Торг!$I:$I,0))),"")</f>
        <v/>
      </c>
      <c r="M933" s="132" t="str">
        <f>IFERROR(IFERROR(INDEX(Кат!$B:$B,MATCH($C933,Кат!$I:$I,0)),INDEX(Торг!$B:$B,MATCH($C933,Торг!$I:$I,0))),"")</f>
        <v/>
      </c>
      <c r="N933" s="132" t="str">
        <f t="shared" si="14"/>
        <v>CORAM CR016ZZ</v>
      </c>
      <c r="O933" s="132" t="str">
        <f>IFERROR(IFERROR(INDEX(Кат!$B:$B,MATCH($N933,Кат!$I:$I,0)),INDEX(Торг!$B:$B,MATCH($N933,Торг!$I:$I,0))),"")</f>
        <v/>
      </c>
    </row>
    <row r="934" spans="1:15" outlineLevel="1">
      <c r="A934" t="s">
        <v>15231</v>
      </c>
      <c r="C934" s="191" t="s">
        <v>639</v>
      </c>
      <c r="E934" t="s">
        <v>13983</v>
      </c>
      <c r="F934" t="s">
        <v>634</v>
      </c>
      <c r="G934" t="s">
        <v>399</v>
      </c>
      <c r="H934">
        <v>1360</v>
      </c>
      <c r="J934" t="s">
        <v>22634</v>
      </c>
      <c r="K934" s="132" t="str">
        <f>IFERROR(IFERROR(INDEX(Кат!$O:$O,MATCH($C934,Кат!$I:$I,0)),INDEX(Торг!$L:$L,MATCH($C934,Торг!$I:$I,0))),"")</f>
        <v/>
      </c>
      <c r="L934" s="132" t="str">
        <f>IFERROR(IFERROR(INDEX(Кат!$A:$A,MATCH($C934,Кат!$I:$I,0)),INDEX(Торг!$A:$A,MATCH($C934,Торг!$I:$I,0))),"")</f>
        <v/>
      </c>
      <c r="M934" s="132" t="str">
        <f>IFERROR(IFERROR(INDEX(Кат!$B:$B,MATCH($C934,Кат!$I:$I,0)),INDEX(Торг!$B:$B,MATCH($C934,Торг!$I:$I,0))),"")</f>
        <v/>
      </c>
      <c r="N934" s="132" t="str">
        <f t="shared" si="14"/>
        <v>CORAM CR076</v>
      </c>
      <c r="O934" s="132" t="str">
        <f>IFERROR(IFERROR(INDEX(Кат!$B:$B,MATCH($N934,Кат!$I:$I,0)),INDEX(Торг!$B:$B,MATCH($N934,Торг!$I:$I,0))),"")</f>
        <v/>
      </c>
    </row>
    <row r="935" spans="1:15" outlineLevel="1">
      <c r="A935" t="s">
        <v>25233</v>
      </c>
      <c r="C935" s="191" t="s">
        <v>25234</v>
      </c>
      <c r="E935" t="s">
        <v>25235</v>
      </c>
      <c r="F935" t="s">
        <v>634</v>
      </c>
      <c r="G935" t="s">
        <v>399</v>
      </c>
      <c r="H935">
        <v>4100</v>
      </c>
      <c r="J935" t="s">
        <v>22634</v>
      </c>
      <c r="K935" s="132" t="str">
        <f>IFERROR(IFERROR(INDEX(Кат!$O:$O,MATCH($C935,Кат!$I:$I,0)),INDEX(Торг!$L:$L,MATCH($C935,Торг!$I:$I,0))),"")</f>
        <v/>
      </c>
      <c r="L935" s="132" t="str">
        <f>IFERROR(IFERROR(INDEX(Кат!$A:$A,MATCH($C935,Кат!$I:$I,0)),INDEX(Торг!$A:$A,MATCH($C935,Торг!$I:$I,0))),"")</f>
        <v/>
      </c>
      <c r="M935" s="132" t="str">
        <f>IFERROR(IFERROR(INDEX(Кат!$B:$B,MATCH($C935,Кат!$I:$I,0)),INDEX(Торг!$B:$B,MATCH($C935,Торг!$I:$I,0))),"")</f>
        <v/>
      </c>
      <c r="N935" s="132" t="str">
        <f t="shared" si="14"/>
        <v>CORAM KTC834/5</v>
      </c>
      <c r="O935" s="132" t="str">
        <f>IFERROR(IFERROR(INDEX(Кат!$B:$B,MATCH($N935,Кат!$I:$I,0)),INDEX(Торг!$B:$B,MATCH($N935,Торг!$I:$I,0))),"")</f>
        <v/>
      </c>
    </row>
    <row r="936" spans="1:15" outlineLevel="1">
      <c r="A936" t="s">
        <v>25236</v>
      </c>
      <c r="C936" s="191" t="s">
        <v>25237</v>
      </c>
      <c r="E936" t="s">
        <v>25238</v>
      </c>
      <c r="F936" t="s">
        <v>634</v>
      </c>
      <c r="G936" t="s">
        <v>375</v>
      </c>
      <c r="H936">
        <v>3400</v>
      </c>
      <c r="J936" t="s">
        <v>22634</v>
      </c>
      <c r="K936" s="132" t="str">
        <f>IFERROR(IFERROR(INDEX(Кат!$O:$O,MATCH($C936,Кат!$I:$I,0)),INDEX(Торг!$L:$L,MATCH($C936,Торг!$I:$I,0))),"")</f>
        <v/>
      </c>
      <c r="L936" s="132" t="str">
        <f>IFERROR(IFERROR(INDEX(Кат!$A:$A,MATCH($C936,Кат!$I:$I,0)),INDEX(Торг!$A:$A,MATCH($C936,Торг!$I:$I,0))),"")</f>
        <v/>
      </c>
      <c r="M936" s="132" t="str">
        <f>IFERROR(IFERROR(INDEX(Кат!$B:$B,MATCH($C936,Кат!$I:$I,0)),INDEX(Торг!$B:$B,MATCH($C936,Торг!$I:$I,0))),"")</f>
        <v/>
      </c>
      <c r="N936" s="132" t="str">
        <f t="shared" si="14"/>
        <v>CORAM KTC894</v>
      </c>
      <c r="O936" s="132" t="str">
        <f>IFERROR(IFERROR(INDEX(Кат!$B:$B,MATCH($N936,Кат!$I:$I,0)),INDEX(Торг!$B:$B,MATCH($N936,Торг!$I:$I,0))),"")</f>
        <v/>
      </c>
    </row>
    <row r="937" spans="1:15" outlineLevel="1">
      <c r="A937" t="s">
        <v>15232</v>
      </c>
      <c r="C937" s="191" t="s">
        <v>304</v>
      </c>
      <c r="E937" t="s">
        <v>640</v>
      </c>
      <c r="F937" t="s">
        <v>634</v>
      </c>
      <c r="G937" t="s">
        <v>399</v>
      </c>
      <c r="H937">
        <v>700</v>
      </c>
      <c r="J937" t="s">
        <v>22634</v>
      </c>
      <c r="K937" s="132" t="str">
        <f>IFERROR(IFERROR(INDEX(Кат!$O:$O,MATCH($C937,Кат!$I:$I,0)),INDEX(Торг!$L:$L,MATCH($C937,Торг!$I:$I,0))),"")</f>
        <v>шпак</v>
      </c>
      <c r="L937" s="132">
        <f>IFERROR(IFERROR(INDEX(Кат!$A:$A,MATCH($C937,Кат!$I:$I,0)),INDEX(Торг!$A:$A,MATCH($C937,Торг!$I:$I,0))),"")</f>
        <v>171789</v>
      </c>
      <c r="M937" s="132">
        <f>IFERROR(IFERROR(INDEX(Кат!$B:$B,MATCH($C937,Кат!$I:$I,0)),INDEX(Торг!$B:$B,MATCH($C937,Торг!$I:$I,0))),"")</f>
        <v>19626</v>
      </c>
      <c r="N937" s="132" t="str">
        <f t="shared" si="14"/>
        <v>CORAM С747</v>
      </c>
      <c r="O937" s="132" t="str">
        <f>IFERROR(IFERROR(INDEX(Кат!$B:$B,MATCH($N937,Кат!$I:$I,0)),INDEX(Торг!$B:$B,MATCH($N937,Торг!$I:$I,0))),"")</f>
        <v/>
      </c>
    </row>
    <row r="938" spans="1:15" outlineLevel="1">
      <c r="A938" t="s">
        <v>15233</v>
      </c>
      <c r="C938" s="191" t="s">
        <v>311</v>
      </c>
      <c r="E938" t="s">
        <v>641</v>
      </c>
      <c r="F938" t="s">
        <v>634</v>
      </c>
      <c r="G938" t="s">
        <v>399</v>
      </c>
      <c r="H938">
        <v>1650</v>
      </c>
      <c r="J938" t="s">
        <v>22634</v>
      </c>
      <c r="K938" s="132" t="str">
        <f>IFERROR(IFERROR(INDEX(Кат!$O:$O,MATCH($C938,Кат!$I:$I,0)),INDEX(Торг!$L:$L,MATCH($C938,Торг!$I:$I,0))),"")</f>
        <v>шпак</v>
      </c>
      <c r="L938" s="132">
        <f>IFERROR(IFERROR(INDEX(Кат!$A:$A,MATCH($C938,Кат!$I:$I,0)),INDEX(Торг!$A:$A,MATCH($C938,Торг!$I:$I,0))),"")</f>
        <v>208901</v>
      </c>
      <c r="M938" s="132">
        <f>IFERROR(IFERROR(INDEX(Кат!$B:$B,MATCH($C938,Кат!$I:$I,0)),INDEX(Торг!$B:$B,MATCH($C938,Торг!$I:$I,0))),"")</f>
        <v>19783</v>
      </c>
      <c r="N938" s="132" t="str">
        <f t="shared" si="14"/>
        <v>CORAM C894</v>
      </c>
      <c r="O938" s="132" t="str">
        <f>IFERROR(IFERROR(INDEX(Кат!$B:$B,MATCH($N938,Кат!$I:$I,0)),INDEX(Торг!$B:$B,MATCH($N938,Торг!$I:$I,0))),"")</f>
        <v/>
      </c>
    </row>
    <row r="939" spans="1:15" outlineLevel="1">
      <c r="A939" t="s">
        <v>15234</v>
      </c>
      <c r="C939" s="191" t="s">
        <v>642</v>
      </c>
      <c r="E939" t="s">
        <v>643</v>
      </c>
      <c r="F939" t="s">
        <v>634</v>
      </c>
      <c r="G939" t="s">
        <v>375</v>
      </c>
      <c r="H939">
        <v>1255</v>
      </c>
      <c r="J939" t="s">
        <v>22634</v>
      </c>
      <c r="K939" s="132" t="str">
        <f>IFERROR(IFERROR(INDEX(Кат!$O:$O,MATCH($C939,Кат!$I:$I,0)),INDEX(Торг!$L:$L,MATCH($C939,Торг!$I:$I,0))),"")</f>
        <v/>
      </c>
      <c r="L939" s="132" t="str">
        <f>IFERROR(IFERROR(INDEX(Кат!$A:$A,MATCH($C939,Кат!$I:$I,0)),INDEX(Торг!$A:$A,MATCH($C939,Торг!$I:$I,0))),"")</f>
        <v/>
      </c>
      <c r="M939" s="132" t="str">
        <f>IFERROR(IFERROR(INDEX(Кат!$B:$B,MATCH($C939,Кат!$I:$I,0)),INDEX(Торг!$B:$B,MATCH($C939,Торг!$I:$I,0))),"")</f>
        <v/>
      </c>
      <c r="N939" s="132" t="str">
        <f t="shared" si="14"/>
        <v>CORAM C744/C745</v>
      </c>
      <c r="O939" s="132" t="str">
        <f>IFERROR(IFERROR(INDEX(Кат!$B:$B,MATCH($N939,Кат!$I:$I,0)),INDEX(Торг!$B:$B,MATCH($N939,Торг!$I:$I,0))),"")</f>
        <v/>
      </c>
    </row>
    <row r="940" spans="1:15" outlineLevel="1">
      <c r="A940" t="s">
        <v>15235</v>
      </c>
      <c r="C940" s="191" t="s">
        <v>644</v>
      </c>
      <c r="E940" t="s">
        <v>645</v>
      </c>
      <c r="F940" t="s">
        <v>634</v>
      </c>
      <c r="G940" t="s">
        <v>375</v>
      </c>
      <c r="H940">
        <v>2250</v>
      </c>
      <c r="J940" t="s">
        <v>22634</v>
      </c>
      <c r="K940" s="132" t="str">
        <f>IFERROR(IFERROR(INDEX(Кат!$O:$O,MATCH($C940,Кат!$I:$I,0)),INDEX(Торг!$L:$L,MATCH($C940,Торг!$I:$I,0))),"")</f>
        <v/>
      </c>
      <c r="L940" s="132" t="str">
        <f>IFERROR(IFERROR(INDEX(Кат!$A:$A,MATCH($C940,Кат!$I:$I,0)),INDEX(Торг!$A:$A,MATCH($C940,Торг!$I:$I,0))),"")</f>
        <v/>
      </c>
      <c r="M940" s="132" t="str">
        <f>IFERROR(IFERROR(INDEX(Кат!$B:$B,MATCH($C940,Кат!$I:$I,0)),INDEX(Торг!$B:$B,MATCH($C940,Торг!$I:$I,0))),"")</f>
        <v/>
      </c>
      <c r="N940" s="132" t="str">
        <f t="shared" si="14"/>
        <v>CORAM C835/C834</v>
      </c>
      <c r="O940" s="132" t="str">
        <f>IFERROR(IFERROR(INDEX(Кат!$B:$B,MATCH($N940,Кат!$I:$I,0)),INDEX(Торг!$B:$B,MATCH($N940,Торг!$I:$I,0))),"")</f>
        <v/>
      </c>
    </row>
    <row r="941" spans="1:15" outlineLevel="1">
      <c r="A941" t="s">
        <v>23599</v>
      </c>
      <c r="C941" s="191"/>
      <c r="E941" t="s">
        <v>23600</v>
      </c>
      <c r="J941" t="s">
        <v>22634</v>
      </c>
      <c r="K941" s="132" t="str">
        <f>IFERROR(IFERROR(INDEX(Кат!$O:$O,MATCH($C941,Кат!$I:$I,0)),INDEX(Торг!$L:$L,MATCH($C941,Торг!$I:$I,0))),"")</f>
        <v/>
      </c>
      <c r="L941" s="132" t="str">
        <f>IFERROR(IFERROR(INDEX(Кат!$A:$A,MATCH($C941,Кат!$I:$I,0)),INDEX(Торг!$A:$A,MATCH($C941,Торг!$I:$I,0))),"")</f>
        <v/>
      </c>
      <c r="M941" s="132" t="str">
        <f>IFERROR(IFERROR(INDEX(Кат!$B:$B,MATCH($C941,Кат!$I:$I,0)),INDEX(Торг!$B:$B,MATCH($C941,Торг!$I:$I,0))),"")</f>
        <v/>
      </c>
      <c r="N941" s="132" t="str">
        <f t="shared" si="14"/>
        <v xml:space="preserve"> </v>
      </c>
      <c r="O941" s="132" t="str">
        <f>IFERROR(IFERROR(INDEX(Кат!$B:$B,MATCH($N941,Кат!$I:$I,0)),INDEX(Торг!$B:$B,MATCH($N941,Торг!$I:$I,0))),"")</f>
        <v/>
      </c>
    </row>
    <row r="942" spans="1:15" outlineLevel="1">
      <c r="A942" t="s">
        <v>15236</v>
      </c>
      <c r="C942" s="191" t="s">
        <v>4959</v>
      </c>
      <c r="E942" t="s">
        <v>4960</v>
      </c>
      <c r="F942" t="s">
        <v>648</v>
      </c>
      <c r="G942" t="s">
        <v>399</v>
      </c>
      <c r="H942">
        <v>160</v>
      </c>
      <c r="J942" t="s">
        <v>22634</v>
      </c>
      <c r="K942" s="132" t="str">
        <f>IFERROR(IFERROR(INDEX(Кат!$O:$O,MATCH($C942,Кат!$I:$I,0)),INDEX(Торг!$L:$L,MATCH($C942,Торг!$I:$I,0))),"")</f>
        <v/>
      </c>
      <c r="L942" s="132" t="str">
        <f>IFERROR(IFERROR(INDEX(Кат!$A:$A,MATCH($C942,Кат!$I:$I,0)),INDEX(Торг!$A:$A,MATCH($C942,Торг!$I:$I,0))),"")</f>
        <v/>
      </c>
      <c r="M942" s="132" t="str">
        <f>IFERROR(IFERROR(INDEX(Кат!$B:$B,MATCH($C942,Кат!$I:$I,0)),INDEX(Торг!$B:$B,MATCH($C942,Торг!$I:$I,0))),"")</f>
        <v/>
      </c>
      <c r="N942" s="132" t="str">
        <f t="shared" si="14"/>
        <v>CORTECO HT200C</v>
      </c>
      <c r="O942" s="132" t="str">
        <f>IFERROR(IFERROR(INDEX(Кат!$B:$B,MATCH($N942,Кат!$I:$I,0)),INDEX(Торг!$B:$B,MATCH($N942,Торг!$I:$I,0))),"")</f>
        <v/>
      </c>
    </row>
    <row r="943" spans="1:15" outlineLevel="1">
      <c r="A943" t="s">
        <v>15237</v>
      </c>
      <c r="C943" s="191" t="s">
        <v>4961</v>
      </c>
      <c r="E943" t="s">
        <v>4962</v>
      </c>
      <c r="F943" t="s">
        <v>648</v>
      </c>
      <c r="G943" t="s">
        <v>399</v>
      </c>
      <c r="H943">
        <v>370</v>
      </c>
      <c r="J943" t="s">
        <v>22634</v>
      </c>
      <c r="K943" s="132" t="str">
        <f>IFERROR(IFERROR(INDEX(Кат!$O:$O,MATCH($C943,Кат!$I:$I,0)),INDEX(Торг!$L:$L,MATCH($C943,Торг!$I:$I,0))),"")</f>
        <v/>
      </c>
      <c r="L943" s="132" t="str">
        <f>IFERROR(IFERROR(INDEX(Кат!$A:$A,MATCH($C943,Кат!$I:$I,0)),INDEX(Торг!$A:$A,MATCH($C943,Торг!$I:$I,0))),"")</f>
        <v/>
      </c>
      <c r="M943" s="132" t="str">
        <f>IFERROR(IFERROR(INDEX(Кат!$B:$B,MATCH($C943,Кат!$I:$I,0)),INDEX(Торг!$B:$B,MATCH($C943,Торг!$I:$I,0))),"")</f>
        <v/>
      </c>
      <c r="N943" s="132" t="str">
        <f t="shared" si="14"/>
        <v>CORTECO HT300C</v>
      </c>
      <c r="O943" s="132" t="str">
        <f>IFERROR(IFERROR(INDEX(Кат!$B:$B,MATCH($N943,Кат!$I:$I,0)),INDEX(Торг!$B:$B,MATCH($N943,Торг!$I:$I,0))),"")</f>
        <v/>
      </c>
    </row>
    <row r="944" spans="1:15" outlineLevel="1">
      <c r="A944" t="s">
        <v>15238</v>
      </c>
      <c r="C944" s="191" t="s">
        <v>13555</v>
      </c>
      <c r="E944" t="s">
        <v>13621</v>
      </c>
      <c r="F944" t="s">
        <v>648</v>
      </c>
      <c r="G944" t="s">
        <v>399</v>
      </c>
      <c r="H944">
        <v>580</v>
      </c>
      <c r="J944" t="s">
        <v>22634</v>
      </c>
      <c r="K944" s="132" t="str">
        <f>IFERROR(IFERROR(INDEX(Кат!$O:$O,MATCH($C944,Кат!$I:$I,0)),INDEX(Торг!$L:$L,MATCH($C944,Торг!$I:$I,0))),"")</f>
        <v/>
      </c>
      <c r="L944" s="132" t="str">
        <f>IFERROR(IFERROR(INDEX(Кат!$A:$A,MATCH($C944,Кат!$I:$I,0)),INDEX(Торг!$A:$A,MATCH($C944,Торг!$I:$I,0))),"")</f>
        <v/>
      </c>
      <c r="M944" s="132" t="str">
        <f>IFERROR(IFERROR(INDEX(Кат!$B:$B,MATCH($C944,Кат!$I:$I,0)),INDEX(Торг!$B:$B,MATCH($C944,Торг!$I:$I,0))),"")</f>
        <v/>
      </c>
      <c r="N944" s="132" t="str">
        <f t="shared" si="14"/>
        <v>CORTECO 025005P</v>
      </c>
      <c r="O944" s="132" t="str">
        <f>IFERROR(IFERROR(INDEX(Кат!$B:$B,MATCH($N944,Кат!$I:$I,0)),INDEX(Торг!$B:$B,MATCH($N944,Торг!$I:$I,0))),"")</f>
        <v/>
      </c>
    </row>
    <row r="945" spans="1:15" outlineLevel="1">
      <c r="A945" t="s">
        <v>15239</v>
      </c>
      <c r="C945" s="191" t="s">
        <v>4963</v>
      </c>
      <c r="E945" t="s">
        <v>13984</v>
      </c>
      <c r="F945" t="s">
        <v>648</v>
      </c>
      <c r="G945" t="s">
        <v>399</v>
      </c>
      <c r="H945">
        <v>980</v>
      </c>
      <c r="J945" t="s">
        <v>22634</v>
      </c>
      <c r="K945" s="132" t="str">
        <f>IFERROR(IFERROR(INDEX(Кат!$O:$O,MATCH($C945,Кат!$I:$I,0)),INDEX(Торг!$L:$L,MATCH($C945,Торг!$I:$I,0))),"")</f>
        <v/>
      </c>
      <c r="L945" s="132" t="str">
        <f>IFERROR(IFERROR(INDEX(Кат!$A:$A,MATCH($C945,Кат!$I:$I,0)),INDEX(Торг!$A:$A,MATCH($C945,Торг!$I:$I,0))),"")</f>
        <v/>
      </c>
      <c r="M945" s="132" t="str">
        <f>IFERROR(IFERROR(INDEX(Кат!$B:$B,MATCH($C945,Кат!$I:$I,0)),INDEX(Торг!$B:$B,MATCH($C945,Торг!$I:$I,0))),"")</f>
        <v/>
      </c>
      <c r="N945" s="132" t="str">
        <f t="shared" si="14"/>
        <v>CORTECO 023718P</v>
      </c>
      <c r="O945" s="132" t="str">
        <f>IFERROR(IFERROR(INDEX(Кат!$B:$B,MATCH($N945,Кат!$I:$I,0)),INDEX(Торг!$B:$B,MATCH($N945,Торг!$I:$I,0))),"")</f>
        <v/>
      </c>
    </row>
    <row r="946" spans="1:15" outlineLevel="1">
      <c r="A946" t="s">
        <v>15240</v>
      </c>
      <c r="C946" s="191" t="s">
        <v>4964</v>
      </c>
      <c r="E946" t="s">
        <v>32590</v>
      </c>
      <c r="F946" t="s">
        <v>648</v>
      </c>
      <c r="G946" t="s">
        <v>2602</v>
      </c>
      <c r="H946">
        <v>350</v>
      </c>
      <c r="J946" t="s">
        <v>22634</v>
      </c>
      <c r="K946" s="132" t="str">
        <f>IFERROR(IFERROR(INDEX(Кат!$O:$O,MATCH($C946,Кат!$I:$I,0)),INDEX(Торг!$L:$L,MATCH($C946,Торг!$I:$I,0))),"")</f>
        <v/>
      </c>
      <c r="L946" s="132" t="str">
        <f>IFERROR(IFERROR(INDEX(Кат!$A:$A,MATCH($C946,Кат!$I:$I,0)),INDEX(Торг!$A:$A,MATCH($C946,Торг!$I:$I,0))),"")</f>
        <v/>
      </c>
      <c r="M946" s="132" t="str">
        <f>IFERROR(IFERROR(INDEX(Кат!$B:$B,MATCH($C946,Кат!$I:$I,0)),INDEX(Торг!$B:$B,MATCH($C946,Торг!$I:$I,0))),"")</f>
        <v/>
      </c>
      <c r="N946" s="132" t="str">
        <f t="shared" si="14"/>
        <v>CORTECO 006339H</v>
      </c>
      <c r="O946" s="132" t="str">
        <f>IFERROR(IFERROR(INDEX(Кат!$B:$B,MATCH($N946,Кат!$I:$I,0)),INDEX(Торг!$B:$B,MATCH($N946,Торг!$I:$I,0))),"")</f>
        <v/>
      </c>
    </row>
    <row r="947" spans="1:15">
      <c r="A947" t="s">
        <v>15241</v>
      </c>
      <c r="C947" s="191" t="s">
        <v>4965</v>
      </c>
      <c r="E947" t="s">
        <v>4966</v>
      </c>
      <c r="F947" t="s">
        <v>648</v>
      </c>
      <c r="G947" t="s">
        <v>399</v>
      </c>
      <c r="H947">
        <v>150</v>
      </c>
      <c r="J947" t="s">
        <v>22634</v>
      </c>
      <c r="K947" s="132" t="str">
        <f>IFERROR(IFERROR(INDEX(Кат!$O:$O,MATCH($C947,Кат!$I:$I,0)),INDEX(Торг!$L:$L,MATCH($C947,Торг!$I:$I,0))),"")</f>
        <v/>
      </c>
      <c r="L947" s="132" t="str">
        <f>IFERROR(IFERROR(INDEX(Кат!$A:$A,MATCH($C947,Кат!$I:$I,0)),INDEX(Торг!$A:$A,MATCH($C947,Торг!$I:$I,0))),"")</f>
        <v/>
      </c>
      <c r="M947" s="132" t="str">
        <f>IFERROR(IFERROR(INDEX(Кат!$B:$B,MATCH($C947,Кат!$I:$I,0)),INDEX(Торг!$B:$B,MATCH($C947,Торг!$I:$I,0))),"")</f>
        <v/>
      </c>
      <c r="N947" s="132" t="str">
        <f t="shared" si="14"/>
        <v>CORTECO 023603H</v>
      </c>
      <c r="O947" s="132" t="str">
        <f>IFERROR(IFERROR(INDEX(Кат!$B:$B,MATCH($N947,Кат!$I:$I,0)),INDEX(Торг!$B:$B,MATCH($N947,Торг!$I:$I,0))),"")</f>
        <v/>
      </c>
    </row>
    <row r="948" spans="1:15" outlineLevel="1">
      <c r="A948" t="s">
        <v>15242</v>
      </c>
      <c r="C948" s="191" t="s">
        <v>210</v>
      </c>
      <c r="E948" t="s">
        <v>13522</v>
      </c>
      <c r="F948" t="s">
        <v>648</v>
      </c>
      <c r="G948" t="s">
        <v>399</v>
      </c>
      <c r="H948">
        <v>250</v>
      </c>
      <c r="J948" t="s">
        <v>22634</v>
      </c>
      <c r="K948" s="132" t="str">
        <f>IFERROR(IFERROR(INDEX(Кат!$O:$O,MATCH($C948,Кат!$I:$I,0)),INDEX(Торг!$L:$L,MATCH($C948,Торг!$I:$I,0))),"")</f>
        <v/>
      </c>
      <c r="L948" s="132" t="str">
        <f>IFERROR(IFERROR(INDEX(Кат!$A:$A,MATCH($C948,Кат!$I:$I,0)),INDEX(Торг!$A:$A,MATCH($C948,Торг!$I:$I,0))),"")</f>
        <v/>
      </c>
      <c r="M948" s="132" t="str">
        <f>IFERROR(IFERROR(INDEX(Кат!$B:$B,MATCH($C948,Кат!$I:$I,0)),INDEX(Торг!$B:$B,MATCH($C948,Торг!$I:$I,0))),"")</f>
        <v/>
      </c>
      <c r="N948" s="132" t="str">
        <f t="shared" si="14"/>
        <v>CORTECO 12011450B</v>
      </c>
      <c r="O948" s="132" t="str">
        <f>IFERROR(IFERROR(INDEX(Кат!$B:$B,MATCH($N948,Кат!$I:$I,0)),INDEX(Торг!$B:$B,MATCH($N948,Торг!$I:$I,0))),"")</f>
        <v/>
      </c>
    </row>
    <row r="949" spans="1:15" outlineLevel="1">
      <c r="A949" t="s">
        <v>15243</v>
      </c>
      <c r="C949" s="191" t="s">
        <v>4967</v>
      </c>
      <c r="E949" t="s">
        <v>4968</v>
      </c>
      <c r="F949" t="s">
        <v>648</v>
      </c>
      <c r="G949" t="s">
        <v>399</v>
      </c>
      <c r="H949">
        <v>290</v>
      </c>
      <c r="J949" t="s">
        <v>22634</v>
      </c>
      <c r="K949" s="132" t="str">
        <f>IFERROR(IFERROR(INDEX(Кат!$O:$O,MATCH($C949,Кат!$I:$I,0)),INDEX(Торг!$L:$L,MATCH($C949,Торг!$I:$I,0))),"")</f>
        <v/>
      </c>
      <c r="L949" s="132" t="str">
        <f>IFERROR(IFERROR(INDEX(Кат!$A:$A,MATCH($C949,Кат!$I:$I,0)),INDEX(Торг!$A:$A,MATCH($C949,Торг!$I:$I,0))),"")</f>
        <v/>
      </c>
      <c r="M949" s="132" t="str">
        <f>IFERROR(IFERROR(INDEX(Кат!$B:$B,MATCH($C949,Кат!$I:$I,0)),INDEX(Торг!$B:$B,MATCH($C949,Торг!$I:$I,0))),"")</f>
        <v/>
      </c>
      <c r="N949" s="132" t="str">
        <f t="shared" si="14"/>
        <v>CORTECO 12011438B</v>
      </c>
      <c r="O949" s="132" t="str">
        <f>IFERROR(IFERROR(INDEX(Кат!$B:$B,MATCH($N949,Кат!$I:$I,0)),INDEX(Торг!$B:$B,MATCH($N949,Торг!$I:$I,0))),"")</f>
        <v/>
      </c>
    </row>
    <row r="950" spans="1:15" outlineLevel="1">
      <c r="A950" t="s">
        <v>15244</v>
      </c>
      <c r="C950" s="191" t="s">
        <v>646</v>
      </c>
      <c r="E950" t="s">
        <v>647</v>
      </c>
      <c r="F950" t="s">
        <v>648</v>
      </c>
      <c r="G950" t="s">
        <v>399</v>
      </c>
      <c r="H950">
        <v>320</v>
      </c>
      <c r="J950" t="s">
        <v>22634</v>
      </c>
      <c r="K950" s="132" t="str">
        <f>IFERROR(IFERROR(INDEX(Кат!$O:$O,MATCH($C950,Кат!$I:$I,0)),INDEX(Торг!$L:$L,MATCH($C950,Торг!$I:$I,0))),"")</f>
        <v/>
      </c>
      <c r="L950" s="132" t="str">
        <f>IFERROR(IFERROR(INDEX(Кат!$A:$A,MATCH($C950,Кат!$I:$I,0)),INDEX(Торг!$A:$A,MATCH($C950,Торг!$I:$I,0))),"")</f>
        <v/>
      </c>
      <c r="M950" s="132" t="str">
        <f>IFERROR(IFERROR(INDEX(Кат!$B:$B,MATCH($C950,Кат!$I:$I,0)),INDEX(Торг!$B:$B,MATCH($C950,Торг!$I:$I,0))),"")</f>
        <v/>
      </c>
      <c r="N950" s="132" t="str">
        <f t="shared" si="14"/>
        <v>CORTECO 12011299B</v>
      </c>
      <c r="O950" s="132" t="str">
        <f>IFERROR(IFERROR(INDEX(Кат!$B:$B,MATCH($N950,Кат!$I:$I,0)),INDEX(Торг!$B:$B,MATCH($N950,Торг!$I:$I,0))),"")</f>
        <v/>
      </c>
    </row>
    <row r="951" spans="1:15">
      <c r="A951" t="s">
        <v>15245</v>
      </c>
      <c r="C951" s="191" t="s">
        <v>4969</v>
      </c>
      <c r="E951" t="s">
        <v>4970</v>
      </c>
      <c r="F951" t="s">
        <v>648</v>
      </c>
      <c r="G951" t="s">
        <v>399</v>
      </c>
      <c r="H951">
        <v>1065</v>
      </c>
      <c r="J951" t="s">
        <v>22634</v>
      </c>
      <c r="K951" s="132" t="str">
        <f>IFERROR(IFERROR(INDEX(Кат!$O:$O,MATCH($C951,Кат!$I:$I,0)),INDEX(Торг!$L:$L,MATCH($C951,Торг!$I:$I,0))),"")</f>
        <v/>
      </c>
      <c r="L951" s="132" t="str">
        <f>IFERROR(IFERROR(INDEX(Кат!$A:$A,MATCH($C951,Кат!$I:$I,0)),INDEX(Торг!$A:$A,MATCH($C951,Торг!$I:$I,0))),"")</f>
        <v/>
      </c>
      <c r="M951" s="132" t="str">
        <f>IFERROR(IFERROR(INDEX(Кат!$B:$B,MATCH($C951,Кат!$I:$I,0)),INDEX(Торг!$B:$B,MATCH($C951,Торг!$I:$I,0))),"")</f>
        <v/>
      </c>
      <c r="N951" s="132" t="str">
        <f t="shared" si="14"/>
        <v>CORTECO 12015352B</v>
      </c>
      <c r="O951" s="132" t="str">
        <f>IFERROR(IFERROR(INDEX(Кат!$B:$B,MATCH($N951,Кат!$I:$I,0)),INDEX(Торг!$B:$B,MATCH($N951,Торг!$I:$I,0))),"")</f>
        <v/>
      </c>
    </row>
    <row r="952" spans="1:15" outlineLevel="1">
      <c r="A952" t="s">
        <v>15246</v>
      </c>
      <c r="C952" s="191" t="s">
        <v>318</v>
      </c>
      <c r="E952" t="s">
        <v>649</v>
      </c>
      <c r="F952" t="s">
        <v>648</v>
      </c>
      <c r="G952" t="s">
        <v>399</v>
      </c>
      <c r="H952">
        <v>240</v>
      </c>
      <c r="J952" t="s">
        <v>22634</v>
      </c>
      <c r="K952" s="132" t="str">
        <f>IFERROR(IFERROR(INDEX(Кат!$O:$O,MATCH($C952,Кат!$I:$I,0)),INDEX(Торг!$L:$L,MATCH($C952,Торг!$I:$I,0))),"")</f>
        <v>шпак</v>
      </c>
      <c r="L952" s="132">
        <f>IFERROR(IFERROR(INDEX(Кат!$A:$A,MATCH($C952,Кат!$I:$I,0)),INDEX(Торг!$A:$A,MATCH($C952,Торг!$I:$I,0))),"")</f>
        <v>213401</v>
      </c>
      <c r="M952" s="132">
        <f>IFERROR(IFERROR(INDEX(Кат!$B:$B,MATCH($C952,Кат!$I:$I,0)),INDEX(Торг!$B:$B,MATCH($C952,Торг!$I:$I,0))),"")</f>
        <v>20667</v>
      </c>
      <c r="N952" s="132" t="str">
        <f t="shared" si="14"/>
        <v>CORTECO 16012080B</v>
      </c>
      <c r="O952" s="132" t="str">
        <f>IFERROR(IFERROR(INDEX(Кат!$B:$B,MATCH($N952,Кат!$I:$I,0)),INDEX(Торг!$B:$B,MATCH($N952,Торг!$I:$I,0))),"")</f>
        <v/>
      </c>
    </row>
    <row r="953" spans="1:15" outlineLevel="1">
      <c r="A953" t="s">
        <v>15247</v>
      </c>
      <c r="C953" s="191" t="s">
        <v>650</v>
      </c>
      <c r="E953" t="s">
        <v>651</v>
      </c>
      <c r="F953" t="s">
        <v>648</v>
      </c>
      <c r="G953" t="s">
        <v>399</v>
      </c>
      <c r="H953">
        <v>160</v>
      </c>
      <c r="J953" t="s">
        <v>22634</v>
      </c>
      <c r="K953" s="132" t="str">
        <f>IFERROR(IFERROR(INDEX(Кат!$O:$O,MATCH($C953,Кат!$I:$I,0)),INDEX(Торг!$L:$L,MATCH($C953,Торг!$I:$I,0))),"")</f>
        <v>шпак</v>
      </c>
      <c r="L953" s="132">
        <f>IFERROR(IFERROR(INDEX(Кат!$A:$A,MATCH($C953,Кат!$I:$I,0)),INDEX(Торг!$A:$A,MATCH($C953,Торг!$I:$I,0))),"")</f>
        <v>213318</v>
      </c>
      <c r="M953" s="132">
        <f>IFERROR(IFERROR(INDEX(Кат!$B:$B,MATCH($C953,Кат!$I:$I,0)),INDEX(Торг!$B:$B,MATCH($C953,Торг!$I:$I,0))),"")</f>
        <v>32692</v>
      </c>
      <c r="N953" s="132" t="str">
        <f t="shared" si="14"/>
        <v>CORTECO 12011455B</v>
      </c>
      <c r="O953" s="132" t="str">
        <f>IFERROR(IFERROR(INDEX(Кат!$B:$B,MATCH($N953,Кат!$I:$I,0)),INDEX(Торг!$B:$B,MATCH($N953,Торг!$I:$I,0))),"")</f>
        <v/>
      </c>
    </row>
    <row r="954" spans="1:15" outlineLevel="1">
      <c r="A954" t="s">
        <v>15248</v>
      </c>
      <c r="C954" s="191" t="s">
        <v>4971</v>
      </c>
      <c r="E954" t="s">
        <v>4972</v>
      </c>
      <c r="F954" t="s">
        <v>648</v>
      </c>
      <c r="G954" t="s">
        <v>399</v>
      </c>
      <c r="H954">
        <v>750</v>
      </c>
      <c r="J954" t="s">
        <v>22634</v>
      </c>
      <c r="K954" s="132" t="str">
        <f>IFERROR(IFERROR(INDEX(Кат!$O:$O,MATCH($C954,Кат!$I:$I,0)),INDEX(Торг!$L:$L,MATCH($C954,Торг!$I:$I,0))),"")</f>
        <v/>
      </c>
      <c r="L954" s="132" t="str">
        <f>IFERROR(IFERROR(INDEX(Кат!$A:$A,MATCH($C954,Кат!$I:$I,0)),INDEX(Торг!$A:$A,MATCH($C954,Торг!$I:$I,0))),"")</f>
        <v/>
      </c>
      <c r="M954" s="132" t="str">
        <f>IFERROR(IFERROR(INDEX(Кат!$B:$B,MATCH($C954,Кат!$I:$I,0)),INDEX(Торг!$B:$B,MATCH($C954,Торг!$I:$I,0))),"")</f>
        <v/>
      </c>
      <c r="N954" s="132" t="str">
        <f t="shared" si="14"/>
        <v>CORTECO 20019851B</v>
      </c>
      <c r="O954" s="132" t="str">
        <f>IFERROR(IFERROR(INDEX(Кат!$B:$B,MATCH($N954,Кат!$I:$I,0)),INDEX(Торг!$B:$B,MATCH($N954,Торг!$I:$I,0))),"")</f>
        <v/>
      </c>
    </row>
    <row r="955" spans="1:15" outlineLevel="1">
      <c r="A955" t="s">
        <v>15249</v>
      </c>
      <c r="C955" s="191" t="s">
        <v>211</v>
      </c>
      <c r="E955" t="s">
        <v>652</v>
      </c>
      <c r="F955" t="s">
        <v>648</v>
      </c>
      <c r="G955" t="s">
        <v>399</v>
      </c>
      <c r="H955">
        <v>230</v>
      </c>
      <c r="J955" t="s">
        <v>22634</v>
      </c>
      <c r="K955" s="132" t="str">
        <f>IFERROR(IFERROR(INDEX(Кат!$O:$O,MATCH($C955,Кат!$I:$I,0)),INDEX(Торг!$L:$L,MATCH($C955,Торг!$I:$I,0))),"")</f>
        <v/>
      </c>
      <c r="L955" s="132" t="str">
        <f>IFERROR(IFERROR(INDEX(Кат!$A:$A,MATCH($C955,Кат!$I:$I,0)),INDEX(Торг!$A:$A,MATCH($C955,Торг!$I:$I,0))),"")</f>
        <v/>
      </c>
      <c r="M955" s="132" t="str">
        <f>IFERROR(IFERROR(INDEX(Кат!$B:$B,MATCH($C955,Кат!$I:$I,0)),INDEX(Торг!$B:$B,MATCH($C955,Торг!$I:$I,0))),"")</f>
        <v/>
      </c>
      <c r="N955" s="132" t="str">
        <f t="shared" si="14"/>
        <v>CORTECO 12011445B</v>
      </c>
      <c r="O955" s="132" t="str">
        <f>IFERROR(IFERROR(INDEX(Кат!$B:$B,MATCH($N955,Кат!$I:$I,0)),INDEX(Торг!$B:$B,MATCH($N955,Торг!$I:$I,0))),"")</f>
        <v/>
      </c>
    </row>
    <row r="956" spans="1:15" outlineLevel="1">
      <c r="A956" t="s">
        <v>15250</v>
      </c>
      <c r="C956" s="191" t="s">
        <v>212</v>
      </c>
      <c r="E956" t="s">
        <v>4973</v>
      </c>
      <c r="F956" t="s">
        <v>648</v>
      </c>
      <c r="G956" t="s">
        <v>399</v>
      </c>
      <c r="H956">
        <v>135</v>
      </c>
      <c r="J956" t="s">
        <v>22634</v>
      </c>
      <c r="K956" s="132" t="str">
        <f>IFERROR(IFERROR(INDEX(Кат!$O:$O,MATCH($C956,Кат!$I:$I,0)),INDEX(Торг!$L:$L,MATCH($C956,Торг!$I:$I,0))),"")</f>
        <v>шпак</v>
      </c>
      <c r="L956" s="132">
        <f>IFERROR(IFERROR(INDEX(Кат!$A:$A,MATCH($C956,Кат!$I:$I,0)),INDEX(Торг!$A:$A,MATCH($C956,Торг!$I:$I,0))),"")</f>
        <v>213370</v>
      </c>
      <c r="M956" s="132">
        <f>IFERROR(IFERROR(INDEX(Кат!$B:$B,MATCH($C956,Кат!$I:$I,0)),INDEX(Торг!$B:$B,MATCH($C956,Торг!$I:$I,0))),"")</f>
        <v>11310</v>
      </c>
      <c r="N956" s="132" t="str">
        <f t="shared" si="14"/>
        <v>CORTECO 19034619B</v>
      </c>
      <c r="O956" s="132" t="str">
        <f>IFERROR(IFERROR(INDEX(Кат!$B:$B,MATCH($N956,Кат!$I:$I,0)),INDEX(Торг!$B:$B,MATCH($N956,Торг!$I:$I,0))),"")</f>
        <v/>
      </c>
    </row>
    <row r="957" spans="1:15" outlineLevel="1">
      <c r="A957" t="s">
        <v>15251</v>
      </c>
      <c r="C957" s="191" t="s">
        <v>207</v>
      </c>
      <c r="E957" t="s">
        <v>4974</v>
      </c>
      <c r="F957" t="s">
        <v>648</v>
      </c>
      <c r="G957" t="s">
        <v>399</v>
      </c>
      <c r="H957">
        <v>150</v>
      </c>
      <c r="J957" t="s">
        <v>22634</v>
      </c>
      <c r="K957" s="132" t="str">
        <f>IFERROR(IFERROR(INDEX(Кат!$O:$O,MATCH($C957,Кат!$I:$I,0)),INDEX(Торг!$L:$L,MATCH($C957,Торг!$I:$I,0))),"")</f>
        <v/>
      </c>
      <c r="L957" s="132" t="str">
        <f>IFERROR(IFERROR(INDEX(Кат!$A:$A,MATCH($C957,Кат!$I:$I,0)),INDEX(Торг!$A:$A,MATCH($C957,Торг!$I:$I,0))),"")</f>
        <v/>
      </c>
      <c r="M957" s="132" t="str">
        <f>IFERROR(IFERROR(INDEX(Кат!$B:$B,MATCH($C957,Кат!$I:$I,0)),INDEX(Торг!$B:$B,MATCH($C957,Торг!$I:$I,0))),"")</f>
        <v/>
      </c>
      <c r="N957" s="132" t="str">
        <f t="shared" si="14"/>
        <v>CORTECO 12011493B</v>
      </c>
      <c r="O957" s="132" t="str">
        <f>IFERROR(IFERROR(INDEX(Кат!$B:$B,MATCH($N957,Кат!$I:$I,0)),INDEX(Торг!$B:$B,MATCH($N957,Торг!$I:$I,0))),"")</f>
        <v/>
      </c>
    </row>
    <row r="958" spans="1:15" outlineLevel="1">
      <c r="A958" t="s">
        <v>15252</v>
      </c>
      <c r="C958" s="191" t="s">
        <v>4975</v>
      </c>
      <c r="E958" t="s">
        <v>4976</v>
      </c>
      <c r="F958" t="s">
        <v>648</v>
      </c>
      <c r="G958" t="s">
        <v>399</v>
      </c>
      <c r="H958">
        <v>360</v>
      </c>
      <c r="J958" t="s">
        <v>22634</v>
      </c>
      <c r="K958" s="132" t="str">
        <f>IFERROR(IFERROR(INDEX(Кат!$O:$O,MATCH($C958,Кат!$I:$I,0)),INDEX(Торг!$L:$L,MATCH($C958,Торг!$I:$I,0))),"")</f>
        <v/>
      </c>
      <c r="L958" s="132" t="str">
        <f>IFERROR(IFERROR(INDEX(Кат!$A:$A,MATCH($C958,Кат!$I:$I,0)),INDEX(Торг!$A:$A,MATCH($C958,Торг!$I:$I,0))),"")</f>
        <v/>
      </c>
      <c r="M958" s="132" t="str">
        <f>IFERROR(IFERROR(INDEX(Кат!$B:$B,MATCH($C958,Кат!$I:$I,0)),INDEX(Торг!$B:$B,MATCH($C958,Торг!$I:$I,0))),"")</f>
        <v/>
      </c>
      <c r="N958" s="132" t="str">
        <f t="shared" si="14"/>
        <v>CORTECO 12011839B</v>
      </c>
      <c r="O958" s="132" t="str">
        <f>IFERROR(IFERROR(INDEX(Кат!$B:$B,MATCH($N958,Кат!$I:$I,0)),INDEX(Торг!$B:$B,MATCH($N958,Торг!$I:$I,0))),"")</f>
        <v/>
      </c>
    </row>
    <row r="959" spans="1:15" outlineLevel="1">
      <c r="A959" t="s">
        <v>15253</v>
      </c>
      <c r="C959" s="191" t="s">
        <v>208</v>
      </c>
      <c r="E959" t="s">
        <v>4977</v>
      </c>
      <c r="F959" t="s">
        <v>648</v>
      </c>
      <c r="G959" t="s">
        <v>399</v>
      </c>
      <c r="H959">
        <v>270</v>
      </c>
      <c r="J959" t="s">
        <v>22634</v>
      </c>
      <c r="K959" s="132" t="str">
        <f>IFERROR(IFERROR(INDEX(Кат!$O:$O,MATCH($C959,Кат!$I:$I,0)),INDEX(Торг!$L:$L,MATCH($C959,Торг!$I:$I,0))),"")</f>
        <v/>
      </c>
      <c r="L959" s="132" t="str">
        <f>IFERROR(IFERROR(INDEX(Кат!$A:$A,MATCH($C959,Кат!$I:$I,0)),INDEX(Торг!$A:$A,MATCH($C959,Торг!$I:$I,0))),"")</f>
        <v/>
      </c>
      <c r="M959" s="132" t="str">
        <f>IFERROR(IFERROR(INDEX(Кат!$B:$B,MATCH($C959,Кат!$I:$I,0)),INDEX(Торг!$B:$B,MATCH($C959,Торг!$I:$I,0))),"")</f>
        <v/>
      </c>
      <c r="N959" s="132" t="str">
        <f t="shared" si="14"/>
        <v>CORTECO 12011293B</v>
      </c>
      <c r="O959" s="132" t="str">
        <f>IFERROR(IFERROR(INDEX(Кат!$B:$B,MATCH($N959,Кат!$I:$I,0)),INDEX(Торг!$B:$B,MATCH($N959,Торг!$I:$I,0))),"")</f>
        <v/>
      </c>
    </row>
    <row r="960" spans="1:15" outlineLevel="1">
      <c r="A960" t="s">
        <v>15254</v>
      </c>
      <c r="C960" s="191" t="s">
        <v>653</v>
      </c>
      <c r="E960" t="s">
        <v>654</v>
      </c>
      <c r="F960" t="s">
        <v>648</v>
      </c>
      <c r="G960" t="s">
        <v>399</v>
      </c>
      <c r="H960">
        <v>160</v>
      </c>
      <c r="J960" t="s">
        <v>22634</v>
      </c>
      <c r="K960" s="132" t="str">
        <f>IFERROR(IFERROR(INDEX(Кат!$O:$O,MATCH($C960,Кат!$I:$I,0)),INDEX(Торг!$L:$L,MATCH($C960,Торг!$I:$I,0))),"")</f>
        <v/>
      </c>
      <c r="L960" s="132" t="str">
        <f>IFERROR(IFERROR(INDEX(Кат!$A:$A,MATCH($C960,Кат!$I:$I,0)),INDEX(Торг!$A:$A,MATCH($C960,Торг!$I:$I,0))),"")</f>
        <v/>
      </c>
      <c r="M960" s="132" t="str">
        <f>IFERROR(IFERROR(INDEX(Кат!$B:$B,MATCH($C960,Кат!$I:$I,0)),INDEX(Торг!$B:$B,MATCH($C960,Торг!$I:$I,0))),"")</f>
        <v/>
      </c>
      <c r="N960" s="132" t="str">
        <f t="shared" si="14"/>
        <v>CORTECO 12011501B</v>
      </c>
      <c r="O960" s="132" t="str">
        <f>IFERROR(IFERROR(INDEX(Кат!$B:$B,MATCH($N960,Кат!$I:$I,0)),INDEX(Торг!$B:$B,MATCH($N960,Торг!$I:$I,0))),"")</f>
        <v/>
      </c>
    </row>
    <row r="961" spans="1:15" outlineLevel="1">
      <c r="A961" t="s">
        <v>15255</v>
      </c>
      <c r="C961" s="191" t="s">
        <v>209</v>
      </c>
      <c r="E961" t="s">
        <v>655</v>
      </c>
      <c r="F961" t="s">
        <v>648</v>
      </c>
      <c r="G961" t="s">
        <v>399</v>
      </c>
      <c r="H961">
        <v>320</v>
      </c>
      <c r="J961" t="s">
        <v>22634</v>
      </c>
      <c r="K961" s="132" t="str">
        <f>IFERROR(IFERROR(INDEX(Кат!$O:$O,MATCH($C961,Кат!$I:$I,0)),INDEX(Торг!$L:$L,MATCH($C961,Торг!$I:$I,0))),"")</f>
        <v>шпак</v>
      </c>
      <c r="L961" s="132">
        <f>IFERROR(IFERROR(INDEX(Кат!$A:$A,MATCH($C961,Кат!$I:$I,0)),INDEX(Торг!$A:$A,MATCH($C961,Торг!$I:$I,0))),"")</f>
        <v>213413</v>
      </c>
      <c r="M961" s="132">
        <f>IFERROR(IFERROR(INDEX(Кат!$B:$B,MATCH($C961,Кат!$I:$I,0)),INDEX(Торг!$B:$B,MATCH($C961,Торг!$I:$I,0))),"")</f>
        <v>11278</v>
      </c>
      <c r="N961" s="132" t="str">
        <f t="shared" si="14"/>
        <v>CORTECO 19034615B</v>
      </c>
      <c r="O961" s="132" t="str">
        <f>IFERROR(IFERROR(INDEX(Кат!$B:$B,MATCH($N961,Кат!$I:$I,0)),INDEX(Торг!$B:$B,MATCH($N961,Торг!$I:$I,0))),"")</f>
        <v/>
      </c>
    </row>
    <row r="962" spans="1:15" outlineLevel="1">
      <c r="A962" t="s">
        <v>15256</v>
      </c>
      <c r="C962" s="191" t="s">
        <v>223</v>
      </c>
      <c r="E962" t="s">
        <v>656</v>
      </c>
      <c r="F962" t="s">
        <v>648</v>
      </c>
      <c r="G962" t="s">
        <v>399</v>
      </c>
      <c r="H962">
        <v>250</v>
      </c>
      <c r="J962" t="s">
        <v>22634</v>
      </c>
      <c r="K962" s="132" t="str">
        <f>IFERROR(IFERROR(INDEX(Кат!$O:$O,MATCH($C962,Кат!$I:$I,0)),INDEX(Торг!$L:$L,MATCH($C962,Торг!$I:$I,0))),"")</f>
        <v>шпак</v>
      </c>
      <c r="L962" s="132">
        <f>IFERROR(IFERROR(INDEX(Кат!$A:$A,MATCH($C962,Кат!$I:$I,0)),INDEX(Торг!$A:$A,MATCH($C962,Торг!$I:$I,0))),"")</f>
        <v>213382</v>
      </c>
      <c r="M962" s="132">
        <f>IFERROR(IFERROR(INDEX(Кат!$B:$B,MATCH($C962,Кат!$I:$I,0)),INDEX(Торг!$B:$B,MATCH($C962,Торг!$I:$I,0))),"")</f>
        <v>12975</v>
      </c>
      <c r="N962" s="132" t="str">
        <f t="shared" si="14"/>
        <v>CORTECO 12019142B</v>
      </c>
      <c r="O962" s="132" t="str">
        <f>IFERROR(IFERROR(INDEX(Кат!$B:$B,MATCH($N962,Кат!$I:$I,0)),INDEX(Торг!$B:$B,MATCH($N962,Торг!$I:$I,0))),"")</f>
        <v/>
      </c>
    </row>
    <row r="963" spans="1:15" outlineLevel="1">
      <c r="A963" t="s">
        <v>15257</v>
      </c>
      <c r="C963" s="191" t="s">
        <v>657</v>
      </c>
      <c r="E963" t="s">
        <v>658</v>
      </c>
      <c r="F963" t="s">
        <v>648</v>
      </c>
      <c r="G963" t="s">
        <v>399</v>
      </c>
      <c r="H963">
        <v>490</v>
      </c>
      <c r="J963" t="s">
        <v>22634</v>
      </c>
      <c r="K963" s="132" t="str">
        <f>IFERROR(IFERROR(INDEX(Кат!$O:$O,MATCH($C963,Кат!$I:$I,0)),INDEX(Торг!$L:$L,MATCH($C963,Торг!$I:$I,0))),"")</f>
        <v/>
      </c>
      <c r="L963" s="132" t="str">
        <f>IFERROR(IFERROR(INDEX(Кат!$A:$A,MATCH($C963,Кат!$I:$I,0)),INDEX(Торг!$A:$A,MATCH($C963,Торг!$I:$I,0))),"")</f>
        <v/>
      </c>
      <c r="M963" s="132" t="str">
        <f>IFERROR(IFERROR(INDEX(Кат!$B:$B,MATCH($C963,Кат!$I:$I,0)),INDEX(Торг!$B:$B,MATCH($C963,Торг!$I:$I,0))),"")</f>
        <v/>
      </c>
      <c r="N963" s="132" t="str">
        <f t="shared" si="14"/>
        <v>CORTECO 12010803B</v>
      </c>
      <c r="O963" s="132" t="str">
        <f>IFERROR(IFERROR(INDEX(Кат!$B:$B,MATCH($N963,Кат!$I:$I,0)),INDEX(Торг!$B:$B,MATCH($N963,Торг!$I:$I,0))),"")</f>
        <v/>
      </c>
    </row>
    <row r="964" spans="1:15" outlineLevel="1">
      <c r="A964" t="s">
        <v>15260</v>
      </c>
      <c r="C964" s="191">
        <v>19036105</v>
      </c>
      <c r="E964" t="s">
        <v>25466</v>
      </c>
      <c r="F964" t="s">
        <v>648</v>
      </c>
      <c r="G964" t="s">
        <v>375</v>
      </c>
      <c r="H964">
        <v>2095</v>
      </c>
      <c r="J964" t="s">
        <v>22634</v>
      </c>
      <c r="K964" s="132" t="str">
        <f>IFERROR(IFERROR(INDEX(Кат!$O:$O,MATCH($C964,Кат!$I:$I,0)),INDEX(Торг!$L:$L,MATCH($C964,Торг!$I:$I,0))),"")</f>
        <v/>
      </c>
      <c r="L964" s="132" t="str">
        <f>IFERROR(IFERROR(INDEX(Кат!$A:$A,MATCH($C964,Кат!$I:$I,0)),INDEX(Торг!$A:$A,MATCH($C964,Торг!$I:$I,0))),"")</f>
        <v/>
      </c>
      <c r="M964" s="132" t="str">
        <f>IFERROR(IFERROR(INDEX(Кат!$B:$B,MATCH($C964,Кат!$I:$I,0)),INDEX(Торг!$B:$B,MATCH($C964,Торг!$I:$I,0))),"")</f>
        <v/>
      </c>
      <c r="N964" s="132" t="str">
        <f t="shared" si="14"/>
        <v>CORTECO 19036105</v>
      </c>
      <c r="O964" s="132" t="str">
        <f>IFERROR(IFERROR(INDEX(Кат!$B:$B,MATCH($N964,Кат!$I:$I,0)),INDEX(Торг!$B:$B,MATCH($N964,Торг!$I:$I,0))),"")</f>
        <v/>
      </c>
    </row>
    <row r="965" spans="1:15" outlineLevel="1">
      <c r="A965" t="s">
        <v>15258</v>
      </c>
      <c r="C965" s="191">
        <v>19018251</v>
      </c>
      <c r="E965" t="s">
        <v>659</v>
      </c>
      <c r="F965" t="s">
        <v>648</v>
      </c>
      <c r="G965" t="s">
        <v>375</v>
      </c>
      <c r="H965">
        <v>350</v>
      </c>
      <c r="J965" t="s">
        <v>22634</v>
      </c>
      <c r="K965" s="132" t="str">
        <f>IFERROR(IFERROR(INDEX(Кат!$O:$O,MATCH($C965,Кат!$I:$I,0)),INDEX(Торг!$L:$L,MATCH($C965,Торг!$I:$I,0))),"")</f>
        <v/>
      </c>
      <c r="L965" s="132" t="str">
        <f>IFERROR(IFERROR(INDEX(Кат!$A:$A,MATCH($C965,Кат!$I:$I,0)),INDEX(Торг!$A:$A,MATCH($C965,Торг!$I:$I,0))),"")</f>
        <v/>
      </c>
      <c r="M965" s="132" t="str">
        <f>IFERROR(IFERROR(INDEX(Кат!$B:$B,MATCH($C965,Кат!$I:$I,0)),INDEX(Торг!$B:$B,MATCH($C965,Торг!$I:$I,0))),"")</f>
        <v/>
      </c>
      <c r="N965" s="132" t="str">
        <f t="shared" si="14"/>
        <v>CORTECO 19018251</v>
      </c>
      <c r="O965" s="132" t="str">
        <f>IFERROR(IFERROR(INDEX(Кат!$B:$B,MATCH($N965,Кат!$I:$I,0)),INDEX(Торг!$B:$B,MATCH($N965,Торг!$I:$I,0))),"")</f>
        <v/>
      </c>
    </row>
    <row r="966" spans="1:15" outlineLevel="1">
      <c r="A966" t="s">
        <v>15259</v>
      </c>
      <c r="C966" s="191">
        <v>19030310</v>
      </c>
      <c r="E966" t="s">
        <v>660</v>
      </c>
      <c r="F966" t="s">
        <v>648</v>
      </c>
      <c r="G966" t="s">
        <v>375</v>
      </c>
      <c r="H966">
        <v>610</v>
      </c>
      <c r="J966" t="s">
        <v>22634</v>
      </c>
      <c r="K966" s="132" t="str">
        <f>IFERROR(IFERROR(INDEX(Кат!$O:$O,MATCH($C966,Кат!$I:$I,0)),INDEX(Торг!$L:$L,MATCH($C966,Торг!$I:$I,0))),"")</f>
        <v>шпак</v>
      </c>
      <c r="L966" s="132">
        <f>IFERROR(IFERROR(INDEX(Кат!$A:$A,MATCH($C966,Кат!$I:$I,0)),INDEX(Торг!$A:$A,MATCH($C966,Торг!$I:$I,0))),"")</f>
        <v>213419</v>
      </c>
      <c r="M966" s="132">
        <f>IFERROR(IFERROR(INDEX(Кат!$B:$B,MATCH($C966,Кат!$I:$I,0)),INDEX(Торг!$B:$B,MATCH($C966,Торг!$I:$I,0))),"")</f>
        <v>36167</v>
      </c>
      <c r="N966" s="132" t="str">
        <f t="shared" si="14"/>
        <v>CORTECO 19030310</v>
      </c>
      <c r="O966" s="132" t="str">
        <f>IFERROR(IFERROR(INDEX(Кат!$B:$B,MATCH($N966,Кат!$I:$I,0)),INDEX(Торг!$B:$B,MATCH($N966,Торг!$I:$I,0))),"")</f>
        <v/>
      </c>
    </row>
    <row r="967" spans="1:15" outlineLevel="1">
      <c r="A967" t="s">
        <v>15261</v>
      </c>
      <c r="C967" s="191">
        <v>19033984</v>
      </c>
      <c r="E967" t="s">
        <v>4978</v>
      </c>
      <c r="F967" t="s">
        <v>648</v>
      </c>
      <c r="G967" t="s">
        <v>375</v>
      </c>
      <c r="H967">
        <v>650</v>
      </c>
      <c r="J967" t="s">
        <v>22634</v>
      </c>
      <c r="K967" s="132" t="str">
        <f>IFERROR(IFERROR(INDEX(Кат!$O:$O,MATCH($C967,Кат!$I:$I,0)),INDEX(Торг!$L:$L,MATCH($C967,Торг!$I:$I,0))),"")</f>
        <v/>
      </c>
      <c r="L967" s="132" t="str">
        <f>IFERROR(IFERROR(INDEX(Кат!$A:$A,MATCH($C967,Кат!$I:$I,0)),INDEX(Торг!$A:$A,MATCH($C967,Торг!$I:$I,0))),"")</f>
        <v/>
      </c>
      <c r="M967" s="132" t="str">
        <f>IFERROR(IFERROR(INDEX(Кат!$B:$B,MATCH($C967,Кат!$I:$I,0)),INDEX(Торг!$B:$B,MATCH($C967,Торг!$I:$I,0))),"")</f>
        <v/>
      </c>
      <c r="N967" s="132" t="str">
        <f t="shared" si="14"/>
        <v>CORTECO 19033984</v>
      </c>
      <c r="O967" s="132" t="str">
        <f>IFERROR(IFERROR(INDEX(Кат!$B:$B,MATCH($N967,Кат!$I:$I,0)),INDEX(Торг!$B:$B,MATCH($N967,Торг!$I:$I,0))),"")</f>
        <v/>
      </c>
    </row>
    <row r="968" spans="1:15" outlineLevel="1">
      <c r="A968" t="s">
        <v>15262</v>
      </c>
      <c r="C968" s="191">
        <v>12026288</v>
      </c>
      <c r="E968" t="s">
        <v>4979</v>
      </c>
      <c r="F968" t="s">
        <v>648</v>
      </c>
      <c r="G968" t="s">
        <v>375</v>
      </c>
      <c r="H968">
        <v>480</v>
      </c>
      <c r="J968" t="s">
        <v>22634</v>
      </c>
      <c r="K968" s="132" t="str">
        <f>IFERROR(IFERROR(INDEX(Кат!$O:$O,MATCH($C968,Кат!$I:$I,0)),INDEX(Торг!$L:$L,MATCH($C968,Торг!$I:$I,0))),"")</f>
        <v/>
      </c>
      <c r="L968" s="132" t="str">
        <f>IFERROR(IFERROR(INDEX(Кат!$A:$A,MATCH($C968,Кат!$I:$I,0)),INDEX(Торг!$A:$A,MATCH($C968,Торг!$I:$I,0))),"")</f>
        <v/>
      </c>
      <c r="M968" s="132" t="str">
        <f>IFERROR(IFERROR(INDEX(Кат!$B:$B,MATCH($C968,Кат!$I:$I,0)),INDEX(Торг!$B:$B,MATCH($C968,Торг!$I:$I,0))),"")</f>
        <v/>
      </c>
      <c r="N968" s="132" t="str">
        <f t="shared" ref="N968:N1031" si="15">_xlfn.CONCAT(F968," ",C968)</f>
        <v>CORTECO 12026288</v>
      </c>
      <c r="O968" s="132" t="str">
        <f>IFERROR(IFERROR(INDEX(Кат!$B:$B,MATCH($N968,Кат!$I:$I,0)),INDEX(Торг!$B:$B,MATCH($N968,Торг!$I:$I,0))),"")</f>
        <v/>
      </c>
    </row>
    <row r="969" spans="1:15" outlineLevel="1">
      <c r="A969" t="s">
        <v>23601</v>
      </c>
      <c r="C969" s="191"/>
      <c r="E969" t="s">
        <v>23602</v>
      </c>
      <c r="J969" t="s">
        <v>22634</v>
      </c>
      <c r="K969" s="132" t="str">
        <f>IFERROR(IFERROR(INDEX(Кат!$O:$O,MATCH($C969,Кат!$I:$I,0)),INDEX(Торг!$L:$L,MATCH($C969,Торг!$I:$I,0))),"")</f>
        <v/>
      </c>
      <c r="L969" s="132" t="str">
        <f>IFERROR(IFERROR(INDEX(Кат!$A:$A,MATCH($C969,Кат!$I:$I,0)),INDEX(Торг!$A:$A,MATCH($C969,Торг!$I:$I,0))),"")</f>
        <v/>
      </c>
      <c r="M969" s="132" t="str">
        <f>IFERROR(IFERROR(INDEX(Кат!$B:$B,MATCH($C969,Кат!$I:$I,0)),INDEX(Торг!$B:$B,MATCH($C969,Торг!$I:$I,0))),"")</f>
        <v/>
      </c>
      <c r="N969" s="132" t="str">
        <f t="shared" si="15"/>
        <v xml:space="preserve"> </v>
      </c>
      <c r="O969" s="132" t="str">
        <f>IFERROR(IFERROR(INDEX(Кат!$B:$B,MATCH($N969,Кат!$I:$I,0)),INDEX(Торг!$B:$B,MATCH($N969,Торг!$I:$I,0))),"")</f>
        <v/>
      </c>
    </row>
    <row r="970" spans="1:15" outlineLevel="1">
      <c r="A970" t="s">
        <v>15263</v>
      </c>
      <c r="C970" s="191" t="s">
        <v>4980</v>
      </c>
      <c r="E970" t="s">
        <v>4981</v>
      </c>
      <c r="F970" t="s">
        <v>4982</v>
      </c>
      <c r="G970" t="s">
        <v>399</v>
      </c>
      <c r="H970">
        <v>110</v>
      </c>
      <c r="J970" t="s">
        <v>22634</v>
      </c>
      <c r="K970" s="132" t="str">
        <f>IFERROR(IFERROR(INDEX(Кат!$O:$O,MATCH($C970,Кат!$I:$I,0)),INDEX(Торг!$L:$L,MATCH($C970,Торг!$I:$I,0))),"")</f>
        <v/>
      </c>
      <c r="L970" s="132" t="str">
        <f>IFERROR(IFERROR(INDEX(Кат!$A:$A,MATCH($C970,Кат!$I:$I,0)),INDEX(Торг!$A:$A,MATCH($C970,Торг!$I:$I,0))),"")</f>
        <v/>
      </c>
      <c r="M970" s="132" t="str">
        <f>IFERROR(IFERROR(INDEX(Кат!$B:$B,MATCH($C970,Кат!$I:$I,0)),INDEX(Торг!$B:$B,MATCH($C970,Торг!$I:$I,0))),"")</f>
        <v/>
      </c>
      <c r="N970" s="132" t="str">
        <f t="shared" si="15"/>
        <v>CRAFT 8-303А</v>
      </c>
      <c r="O970" s="132" t="str">
        <f>IFERROR(IFERROR(INDEX(Кат!$B:$B,MATCH($N970,Кат!$I:$I,0)),INDEX(Торг!$B:$B,MATCH($N970,Торг!$I:$I,0))),"")</f>
        <v/>
      </c>
    </row>
    <row r="971" spans="1:15" outlineLevel="1">
      <c r="A971" t="s">
        <v>23603</v>
      </c>
      <c r="C971" s="191"/>
      <c r="E971" t="s">
        <v>23604</v>
      </c>
      <c r="J971" t="s">
        <v>22634</v>
      </c>
      <c r="K971" s="132" t="str">
        <f>IFERROR(IFERROR(INDEX(Кат!$O:$O,MATCH($C971,Кат!$I:$I,0)),INDEX(Торг!$L:$L,MATCH($C971,Торг!$I:$I,0))),"")</f>
        <v/>
      </c>
      <c r="L971" s="132" t="str">
        <f>IFERROR(IFERROR(INDEX(Кат!$A:$A,MATCH($C971,Кат!$I:$I,0)),INDEX(Торг!$A:$A,MATCH($C971,Торг!$I:$I,0))),"")</f>
        <v/>
      </c>
      <c r="M971" s="132" t="str">
        <f>IFERROR(IFERROR(INDEX(Кат!$B:$B,MATCH($C971,Кат!$I:$I,0)),INDEX(Торг!$B:$B,MATCH($C971,Торг!$I:$I,0))),"")</f>
        <v/>
      </c>
      <c r="N971" s="132" t="str">
        <f t="shared" si="15"/>
        <v xml:space="preserve"> </v>
      </c>
      <c r="O971" s="132" t="str">
        <f>IFERROR(IFERROR(INDEX(Кат!$B:$B,MATCH($N971,Кат!$I:$I,0)),INDEX(Торг!$B:$B,MATCH($N971,Торг!$I:$I,0))),"")</f>
        <v/>
      </c>
    </row>
    <row r="972" spans="1:15" outlineLevel="1">
      <c r="A972" t="s">
        <v>23605</v>
      </c>
      <c r="C972" s="191"/>
      <c r="E972" t="s">
        <v>23606</v>
      </c>
      <c r="J972" t="s">
        <v>22634</v>
      </c>
      <c r="K972" s="132" t="str">
        <f>IFERROR(IFERROR(INDEX(Кат!$O:$O,MATCH($C972,Кат!$I:$I,0)),INDEX(Торг!$L:$L,MATCH($C972,Торг!$I:$I,0))),"")</f>
        <v/>
      </c>
      <c r="L972" s="132" t="str">
        <f>IFERROR(IFERROR(INDEX(Кат!$A:$A,MATCH($C972,Кат!$I:$I,0)),INDEX(Торг!$A:$A,MATCH($C972,Торг!$I:$I,0))),"")</f>
        <v/>
      </c>
      <c r="M972" s="132" t="str">
        <f>IFERROR(IFERROR(INDEX(Кат!$B:$B,MATCH($C972,Кат!$I:$I,0)),INDEX(Торг!$B:$B,MATCH($C972,Торг!$I:$I,0))),"")</f>
        <v/>
      </c>
      <c r="N972" s="132" t="str">
        <f t="shared" si="15"/>
        <v xml:space="preserve"> </v>
      </c>
      <c r="O972" s="132" t="str">
        <f>IFERROR(IFERROR(INDEX(Кат!$B:$B,MATCH($N972,Кат!$I:$I,0)),INDEX(Торг!$B:$B,MATCH($N972,Торг!$I:$I,0))),"")</f>
        <v/>
      </c>
    </row>
    <row r="973" spans="1:15" outlineLevel="1">
      <c r="A973" t="s">
        <v>23607</v>
      </c>
      <c r="C973" s="191"/>
      <c r="E973" t="s">
        <v>23608</v>
      </c>
      <c r="J973" t="s">
        <v>22634</v>
      </c>
      <c r="K973" s="132" t="str">
        <f>IFERROR(IFERROR(INDEX(Кат!$O:$O,MATCH($C973,Кат!$I:$I,0)),INDEX(Торг!$L:$L,MATCH($C973,Торг!$I:$I,0))),"")</f>
        <v/>
      </c>
      <c r="L973" s="132" t="str">
        <f>IFERROR(IFERROR(INDEX(Кат!$A:$A,MATCH($C973,Кат!$I:$I,0)),INDEX(Торг!$A:$A,MATCH($C973,Торг!$I:$I,0))),"")</f>
        <v/>
      </c>
      <c r="M973" s="132" t="str">
        <f>IFERROR(IFERROR(INDEX(Кат!$B:$B,MATCH($C973,Кат!$I:$I,0)),INDEX(Торг!$B:$B,MATCH($C973,Торг!$I:$I,0))),"")</f>
        <v/>
      </c>
      <c r="N973" s="132" t="str">
        <f t="shared" si="15"/>
        <v xml:space="preserve"> </v>
      </c>
      <c r="O973" s="132" t="str">
        <f>IFERROR(IFERROR(INDEX(Кат!$B:$B,MATCH($N973,Кат!$I:$I,0)),INDEX(Торг!$B:$B,MATCH($N973,Торг!$I:$I,0))),"")</f>
        <v/>
      </c>
    </row>
    <row r="974" spans="1:15" outlineLevel="1">
      <c r="A974" t="s">
        <v>32675</v>
      </c>
      <c r="C974" s="191" t="s">
        <v>32676</v>
      </c>
      <c r="E974" t="s">
        <v>32677</v>
      </c>
      <c r="F974" t="s">
        <v>663</v>
      </c>
      <c r="G974" t="s">
        <v>399</v>
      </c>
      <c r="H974">
        <v>1700</v>
      </c>
      <c r="J974" t="s">
        <v>22634</v>
      </c>
      <c r="K974" s="132" t="str">
        <f>IFERROR(IFERROR(INDEX(Кат!$O:$O,MATCH($C974,Кат!$I:$I,0)),INDEX(Торг!$L:$L,MATCH($C974,Торг!$I:$I,0))),"")</f>
        <v/>
      </c>
      <c r="L974" s="132" t="str">
        <f>IFERROR(IFERROR(INDEX(Кат!$A:$A,MATCH($C974,Кат!$I:$I,0)),INDEX(Торг!$A:$A,MATCH($C974,Торг!$I:$I,0))),"")</f>
        <v/>
      </c>
      <c r="M974" s="132" t="str">
        <f>IFERROR(IFERROR(INDEX(Кат!$B:$B,MATCH($C974,Кат!$I:$I,0)),INDEX(Торг!$B:$B,MATCH($C974,Торг!$I:$I,0))),"")</f>
        <v/>
      </c>
      <c r="N974" s="132" t="str">
        <f t="shared" si="15"/>
        <v>CS20 CS17405</v>
      </c>
      <c r="O974" s="132" t="str">
        <f>IFERROR(IFERROR(INDEX(Кат!$B:$B,MATCH($N974,Кат!$I:$I,0)),INDEX(Торг!$B:$B,MATCH($N974,Торг!$I:$I,0))),"")</f>
        <v/>
      </c>
    </row>
    <row r="975" spans="1:15" outlineLevel="1">
      <c r="A975" t="s">
        <v>23036</v>
      </c>
      <c r="C975" s="191" t="s">
        <v>23037</v>
      </c>
      <c r="E975" t="s">
        <v>23038</v>
      </c>
      <c r="F975" t="s">
        <v>663</v>
      </c>
      <c r="G975" t="s">
        <v>399</v>
      </c>
      <c r="H975">
        <v>1190</v>
      </c>
      <c r="J975" t="s">
        <v>22634</v>
      </c>
      <c r="K975" s="132" t="str">
        <f>IFERROR(IFERROR(INDEX(Кат!$O:$O,MATCH($C975,Кат!$I:$I,0)),INDEX(Торг!$L:$L,MATCH($C975,Торг!$I:$I,0))),"")</f>
        <v/>
      </c>
      <c r="L975" s="132" t="str">
        <f>IFERROR(IFERROR(INDEX(Кат!$A:$A,MATCH($C975,Кат!$I:$I,0)),INDEX(Торг!$A:$A,MATCH($C975,Торг!$I:$I,0))),"")</f>
        <v/>
      </c>
      <c r="M975" s="132" t="str">
        <f>IFERROR(IFERROR(INDEX(Кат!$B:$B,MATCH($C975,Кат!$I:$I,0)),INDEX(Торг!$B:$B,MATCH($C975,Торг!$I:$I,0))),"")</f>
        <v/>
      </c>
      <c r="N975" s="132" t="str">
        <f t="shared" si="15"/>
        <v>CS20 CS18829</v>
      </c>
      <c r="O975" s="132" t="str">
        <f>IFERROR(IFERROR(INDEX(Кат!$B:$B,MATCH($N975,Кат!$I:$I,0)),INDEX(Торг!$B:$B,MATCH($N975,Торг!$I:$I,0))),"")</f>
        <v/>
      </c>
    </row>
    <row r="976" spans="1:15" outlineLevel="1">
      <c r="A976" t="s">
        <v>29314</v>
      </c>
      <c r="C976" s="191" t="s">
        <v>29315</v>
      </c>
      <c r="E976" t="s">
        <v>29316</v>
      </c>
      <c r="F976" t="s">
        <v>663</v>
      </c>
      <c r="G976" t="s">
        <v>399</v>
      </c>
      <c r="H976">
        <v>1590</v>
      </c>
      <c r="J976" t="s">
        <v>22634</v>
      </c>
      <c r="K976" s="132" t="str">
        <f>IFERROR(IFERROR(INDEX(Кат!$O:$O,MATCH($C976,Кат!$I:$I,0)),INDEX(Торг!$L:$L,MATCH($C976,Торг!$I:$I,0))),"")</f>
        <v/>
      </c>
      <c r="L976" s="132" t="str">
        <f>IFERROR(IFERROR(INDEX(Кат!$A:$A,MATCH($C976,Кат!$I:$I,0)),INDEX(Торг!$A:$A,MATCH($C976,Торг!$I:$I,0))),"")</f>
        <v/>
      </c>
      <c r="M976" s="132" t="str">
        <f>IFERROR(IFERROR(INDEX(Кат!$B:$B,MATCH($C976,Кат!$I:$I,0)),INDEX(Торг!$B:$B,MATCH($C976,Торг!$I:$I,0))),"")</f>
        <v/>
      </c>
      <c r="N976" s="132" t="str">
        <f t="shared" si="15"/>
        <v>CS20 CS17403</v>
      </c>
      <c r="O976" s="132" t="str">
        <f>IFERROR(IFERROR(INDEX(Кат!$B:$B,MATCH($N976,Кат!$I:$I,0)),INDEX(Торг!$B:$B,MATCH($N976,Торг!$I:$I,0))),"")</f>
        <v/>
      </c>
    </row>
    <row r="977" spans="1:15" outlineLevel="1">
      <c r="A977" t="s">
        <v>29317</v>
      </c>
      <c r="C977" s="191" t="s">
        <v>29318</v>
      </c>
      <c r="E977" t="s">
        <v>29319</v>
      </c>
      <c r="F977" t="s">
        <v>663</v>
      </c>
      <c r="G977" t="s">
        <v>399</v>
      </c>
      <c r="H977">
        <v>1190</v>
      </c>
      <c r="J977" t="s">
        <v>22634</v>
      </c>
      <c r="K977" s="132" t="str">
        <f>IFERROR(IFERROR(INDEX(Кат!$O:$O,MATCH($C977,Кат!$I:$I,0)),INDEX(Торг!$L:$L,MATCH($C977,Торг!$I:$I,0))),"")</f>
        <v/>
      </c>
      <c r="L977" s="132" t="str">
        <f>IFERROR(IFERROR(INDEX(Кат!$A:$A,MATCH($C977,Кат!$I:$I,0)),INDEX(Торг!$A:$A,MATCH($C977,Торг!$I:$I,0))),"")</f>
        <v/>
      </c>
      <c r="M977" s="132" t="str">
        <f>IFERROR(IFERROR(INDEX(Кат!$B:$B,MATCH($C977,Кат!$I:$I,0)),INDEX(Торг!$B:$B,MATCH($C977,Торг!$I:$I,0))),"")</f>
        <v/>
      </c>
      <c r="N977" s="132" t="str">
        <f t="shared" si="15"/>
        <v>CS20 CS17396</v>
      </c>
      <c r="O977" s="132" t="str">
        <f>IFERROR(IFERROR(INDEX(Кат!$B:$B,MATCH($N977,Кат!$I:$I,0)),INDEX(Торг!$B:$B,MATCH($N977,Торг!$I:$I,0))),"")</f>
        <v/>
      </c>
    </row>
    <row r="978" spans="1:15" outlineLevel="1">
      <c r="A978" t="s">
        <v>29320</v>
      </c>
      <c r="C978" s="191" t="s">
        <v>29321</v>
      </c>
      <c r="E978" t="s">
        <v>29322</v>
      </c>
      <c r="F978" t="s">
        <v>663</v>
      </c>
      <c r="G978" t="s">
        <v>399</v>
      </c>
      <c r="H978">
        <v>1190</v>
      </c>
      <c r="J978" t="s">
        <v>22634</v>
      </c>
      <c r="K978" s="132" t="str">
        <f>IFERROR(IFERROR(INDEX(Кат!$O:$O,MATCH($C978,Кат!$I:$I,0)),INDEX(Торг!$L:$L,MATCH($C978,Торг!$I:$I,0))),"")</f>
        <v/>
      </c>
      <c r="L978" s="132" t="str">
        <f>IFERROR(IFERROR(INDEX(Кат!$A:$A,MATCH($C978,Кат!$I:$I,0)),INDEX(Торг!$A:$A,MATCH($C978,Торг!$I:$I,0))),"")</f>
        <v/>
      </c>
      <c r="M978" s="132" t="str">
        <f>IFERROR(IFERROR(INDEX(Кат!$B:$B,MATCH($C978,Кат!$I:$I,0)),INDEX(Торг!$B:$B,MATCH($C978,Торг!$I:$I,0))),"")</f>
        <v/>
      </c>
      <c r="N978" s="132" t="str">
        <f t="shared" si="15"/>
        <v>CS20 CS17400</v>
      </c>
      <c r="O978" s="132" t="str">
        <f>IFERROR(IFERROR(INDEX(Кат!$B:$B,MATCH($N978,Кат!$I:$I,0)),INDEX(Торг!$B:$B,MATCH($N978,Торг!$I:$I,0))),"")</f>
        <v/>
      </c>
    </row>
    <row r="979" spans="1:15" outlineLevel="1">
      <c r="A979" t="s">
        <v>32678</v>
      </c>
      <c r="C979" s="191" t="s">
        <v>32679</v>
      </c>
      <c r="E979" t="s">
        <v>32680</v>
      </c>
      <c r="F979" t="s">
        <v>663</v>
      </c>
      <c r="G979" t="s">
        <v>399</v>
      </c>
      <c r="H979">
        <v>2000</v>
      </c>
      <c r="J979" t="s">
        <v>22634</v>
      </c>
      <c r="K979" s="132" t="str">
        <f>IFERROR(IFERROR(INDEX(Кат!$O:$O,MATCH($C979,Кат!$I:$I,0)),INDEX(Торг!$L:$L,MATCH($C979,Торг!$I:$I,0))),"")</f>
        <v/>
      </c>
      <c r="L979" s="132" t="str">
        <f>IFERROR(IFERROR(INDEX(Кат!$A:$A,MATCH($C979,Кат!$I:$I,0)),INDEX(Торг!$A:$A,MATCH($C979,Торг!$I:$I,0))),"")</f>
        <v/>
      </c>
      <c r="M979" s="132" t="str">
        <f>IFERROR(IFERROR(INDEX(Кат!$B:$B,MATCH($C979,Кат!$I:$I,0)),INDEX(Торг!$B:$B,MATCH($C979,Торг!$I:$I,0))),"")</f>
        <v/>
      </c>
      <c r="N979" s="132" t="str">
        <f t="shared" si="15"/>
        <v>CS20 CS17406</v>
      </c>
      <c r="O979" s="132" t="str">
        <f>IFERROR(IFERROR(INDEX(Кат!$B:$B,MATCH($N979,Кат!$I:$I,0)),INDEX(Торг!$B:$B,MATCH($N979,Торг!$I:$I,0))),"")</f>
        <v/>
      </c>
    </row>
    <row r="980" spans="1:15">
      <c r="A980" t="s">
        <v>23039</v>
      </c>
      <c r="C980" s="191" t="s">
        <v>23040</v>
      </c>
      <c r="E980" t="s">
        <v>23041</v>
      </c>
      <c r="F980" t="s">
        <v>663</v>
      </c>
      <c r="G980" t="s">
        <v>399</v>
      </c>
      <c r="H980">
        <v>1340</v>
      </c>
      <c r="J980" t="s">
        <v>22634</v>
      </c>
      <c r="K980" s="132" t="str">
        <f>IFERROR(IFERROR(INDEX(Кат!$O:$O,MATCH($C980,Кат!$I:$I,0)),INDEX(Торг!$L:$L,MATCH($C980,Торг!$I:$I,0))),"")</f>
        <v/>
      </c>
      <c r="L980" s="132" t="str">
        <f>IFERROR(IFERROR(INDEX(Кат!$A:$A,MATCH($C980,Кат!$I:$I,0)),INDEX(Торг!$A:$A,MATCH($C980,Торг!$I:$I,0))),"")</f>
        <v/>
      </c>
      <c r="M980" s="132" t="str">
        <f>IFERROR(IFERROR(INDEX(Кат!$B:$B,MATCH($C980,Кат!$I:$I,0)),INDEX(Торг!$B:$B,MATCH($C980,Торг!$I:$I,0))),"")</f>
        <v/>
      </c>
      <c r="N980" s="132" t="str">
        <f t="shared" si="15"/>
        <v>CS20 CS18830</v>
      </c>
      <c r="O980" s="132" t="str">
        <f>IFERROR(IFERROR(INDEX(Кат!$B:$B,MATCH($N980,Кат!$I:$I,0)),INDEX(Торг!$B:$B,MATCH($N980,Торг!$I:$I,0))),"")</f>
        <v/>
      </c>
    </row>
    <row r="981" spans="1:15" outlineLevel="1">
      <c r="A981" t="s">
        <v>29323</v>
      </c>
      <c r="C981" s="191" t="s">
        <v>29324</v>
      </c>
      <c r="E981" t="s">
        <v>29325</v>
      </c>
      <c r="F981" t="s">
        <v>663</v>
      </c>
      <c r="G981" t="s">
        <v>399</v>
      </c>
      <c r="H981">
        <v>1630</v>
      </c>
      <c r="J981" t="s">
        <v>22634</v>
      </c>
      <c r="K981" s="132" t="str">
        <f>IFERROR(IFERROR(INDEX(Кат!$O:$O,MATCH($C981,Кат!$I:$I,0)),INDEX(Торг!$L:$L,MATCH($C981,Торг!$I:$I,0))),"")</f>
        <v/>
      </c>
      <c r="L981" s="132" t="str">
        <f>IFERROR(IFERROR(INDEX(Кат!$A:$A,MATCH($C981,Кат!$I:$I,0)),INDEX(Торг!$A:$A,MATCH($C981,Торг!$I:$I,0))),"")</f>
        <v/>
      </c>
      <c r="M981" s="132" t="str">
        <f>IFERROR(IFERROR(INDEX(Кат!$B:$B,MATCH($C981,Кат!$I:$I,0)),INDEX(Торг!$B:$B,MATCH($C981,Торг!$I:$I,0))),"")</f>
        <v/>
      </c>
      <c r="N981" s="132" t="str">
        <f t="shared" si="15"/>
        <v>CS20 CS17404</v>
      </c>
      <c r="O981" s="132" t="str">
        <f>IFERROR(IFERROR(INDEX(Кат!$B:$B,MATCH($N981,Кат!$I:$I,0)),INDEX(Торг!$B:$B,MATCH($N981,Торг!$I:$I,0))),"")</f>
        <v/>
      </c>
    </row>
    <row r="982" spans="1:15" outlineLevel="1">
      <c r="A982" t="s">
        <v>29326</v>
      </c>
      <c r="C982" s="191" t="s">
        <v>29327</v>
      </c>
      <c r="E982" t="s">
        <v>29328</v>
      </c>
      <c r="F982" t="s">
        <v>663</v>
      </c>
      <c r="G982" t="s">
        <v>399</v>
      </c>
      <c r="H982">
        <v>1340</v>
      </c>
      <c r="J982" t="s">
        <v>22634</v>
      </c>
      <c r="K982" s="132" t="str">
        <f>IFERROR(IFERROR(INDEX(Кат!$O:$O,MATCH($C982,Кат!$I:$I,0)),INDEX(Торг!$L:$L,MATCH($C982,Торг!$I:$I,0))),"")</f>
        <v/>
      </c>
      <c r="L982" s="132" t="str">
        <f>IFERROR(IFERROR(INDEX(Кат!$A:$A,MATCH($C982,Кат!$I:$I,0)),INDEX(Торг!$A:$A,MATCH($C982,Торг!$I:$I,0))),"")</f>
        <v/>
      </c>
      <c r="M982" s="132" t="str">
        <f>IFERROR(IFERROR(INDEX(Кат!$B:$B,MATCH($C982,Кат!$I:$I,0)),INDEX(Торг!$B:$B,MATCH($C982,Торг!$I:$I,0))),"")</f>
        <v/>
      </c>
      <c r="N982" s="132" t="str">
        <f t="shared" si="15"/>
        <v>CS20 CS17397</v>
      </c>
      <c r="O982" s="132" t="str">
        <f>IFERROR(IFERROR(INDEX(Кат!$B:$B,MATCH($N982,Кат!$I:$I,0)),INDEX(Торг!$B:$B,MATCH($N982,Торг!$I:$I,0))),"")</f>
        <v/>
      </c>
    </row>
    <row r="983" spans="1:15" outlineLevel="1">
      <c r="A983" t="s">
        <v>29329</v>
      </c>
      <c r="C983" s="191" t="s">
        <v>29330</v>
      </c>
      <c r="E983" t="s">
        <v>29331</v>
      </c>
      <c r="F983" t="s">
        <v>663</v>
      </c>
      <c r="G983" t="s">
        <v>399</v>
      </c>
      <c r="H983">
        <v>1340</v>
      </c>
      <c r="J983" t="s">
        <v>22634</v>
      </c>
      <c r="K983" s="132" t="str">
        <f>IFERROR(IFERROR(INDEX(Кат!$O:$O,MATCH($C983,Кат!$I:$I,0)),INDEX(Торг!$L:$L,MATCH($C983,Торг!$I:$I,0))),"")</f>
        <v/>
      </c>
      <c r="L983" s="132" t="str">
        <f>IFERROR(IFERROR(INDEX(Кат!$A:$A,MATCH($C983,Кат!$I:$I,0)),INDEX(Торг!$A:$A,MATCH($C983,Торг!$I:$I,0))),"")</f>
        <v/>
      </c>
      <c r="M983" s="132" t="str">
        <f>IFERROR(IFERROR(INDEX(Кат!$B:$B,MATCH($C983,Кат!$I:$I,0)),INDEX(Торг!$B:$B,MATCH($C983,Торг!$I:$I,0))),"")</f>
        <v/>
      </c>
      <c r="N983" s="132" t="str">
        <f t="shared" si="15"/>
        <v>CS20 CS17399</v>
      </c>
      <c r="O983" s="132" t="str">
        <f>IFERROR(IFERROR(INDEX(Кат!$B:$B,MATCH($N983,Кат!$I:$I,0)),INDEX(Торг!$B:$B,MATCH($N983,Торг!$I:$I,0))),"")</f>
        <v/>
      </c>
    </row>
    <row r="984" spans="1:15" outlineLevel="1">
      <c r="A984" t="s">
        <v>23609</v>
      </c>
      <c r="C984" s="191"/>
      <c r="E984" t="s">
        <v>23610</v>
      </c>
      <c r="J984" t="s">
        <v>22634</v>
      </c>
      <c r="K984" s="132" t="str">
        <f>IFERROR(IFERROR(INDEX(Кат!$O:$O,MATCH($C984,Кат!$I:$I,0)),INDEX(Торг!$L:$L,MATCH($C984,Торг!$I:$I,0))),"")</f>
        <v/>
      </c>
      <c r="L984" s="132" t="str">
        <f>IFERROR(IFERROR(INDEX(Кат!$A:$A,MATCH($C984,Кат!$I:$I,0)),INDEX(Торг!$A:$A,MATCH($C984,Торг!$I:$I,0))),"")</f>
        <v/>
      </c>
      <c r="M984" s="132" t="str">
        <f>IFERROR(IFERROR(INDEX(Кат!$B:$B,MATCH($C984,Кат!$I:$I,0)),INDEX(Торг!$B:$B,MATCH($C984,Торг!$I:$I,0))),"")</f>
        <v/>
      </c>
      <c r="N984" s="132" t="str">
        <f t="shared" si="15"/>
        <v xml:space="preserve"> </v>
      </c>
      <c r="O984" s="132" t="str">
        <f>IFERROR(IFERROR(INDEX(Кат!$B:$B,MATCH($N984,Кат!$I:$I,0)),INDEX(Торг!$B:$B,MATCH($N984,Торг!$I:$I,0))),"")</f>
        <v/>
      </c>
    </row>
    <row r="985" spans="1:15" outlineLevel="1">
      <c r="A985" t="s">
        <v>29332</v>
      </c>
      <c r="C985" s="191" t="s">
        <v>29333</v>
      </c>
      <c r="E985" t="s">
        <v>29334</v>
      </c>
      <c r="F985" t="s">
        <v>663</v>
      </c>
      <c r="G985" t="s">
        <v>375</v>
      </c>
      <c r="H985">
        <v>1430</v>
      </c>
      <c r="J985" t="s">
        <v>22634</v>
      </c>
      <c r="K985" s="132" t="str">
        <f>IFERROR(IFERROR(INDEX(Кат!$O:$O,MATCH($C985,Кат!$I:$I,0)),INDEX(Торг!$L:$L,MATCH($C985,Торг!$I:$I,0))),"")</f>
        <v/>
      </c>
      <c r="L985" s="132" t="str">
        <f>IFERROR(IFERROR(INDEX(Кат!$A:$A,MATCH($C985,Кат!$I:$I,0)),INDEX(Торг!$A:$A,MATCH($C985,Торг!$I:$I,0))),"")</f>
        <v/>
      </c>
      <c r="M985" s="132" t="str">
        <f>IFERROR(IFERROR(INDEX(Кат!$B:$B,MATCH($C985,Кат!$I:$I,0)),INDEX(Торг!$B:$B,MATCH($C985,Торг!$I:$I,0))),"")</f>
        <v/>
      </c>
      <c r="N985" s="132" t="str">
        <f t="shared" si="15"/>
        <v>CS20 CS20353</v>
      </c>
      <c r="O985" s="132" t="str">
        <f>IFERROR(IFERROR(INDEX(Кат!$B:$B,MATCH($N985,Кат!$I:$I,0)),INDEX(Торг!$B:$B,MATCH($N985,Торг!$I:$I,0))),"")</f>
        <v/>
      </c>
    </row>
    <row r="986" spans="1:15" outlineLevel="1">
      <c r="A986" t="s">
        <v>15264</v>
      </c>
      <c r="C986" s="191" t="s">
        <v>661</v>
      </c>
      <c r="E986" t="s">
        <v>662</v>
      </c>
      <c r="F986" t="s">
        <v>663</v>
      </c>
      <c r="G986" t="s">
        <v>375</v>
      </c>
      <c r="H986">
        <v>520</v>
      </c>
      <c r="J986" t="s">
        <v>22634</v>
      </c>
      <c r="K986" s="132" t="str">
        <f>IFERROR(IFERROR(INDEX(Кат!$O:$O,MATCH($C986,Кат!$I:$I,0)),INDEX(Торг!$L:$L,MATCH($C986,Торг!$I:$I,0))),"")</f>
        <v/>
      </c>
      <c r="L986" s="132" t="str">
        <f>IFERROR(IFERROR(INDEX(Кат!$A:$A,MATCH($C986,Кат!$I:$I,0)),INDEX(Торг!$A:$A,MATCH($C986,Торг!$I:$I,0))),"")</f>
        <v/>
      </c>
      <c r="M986" s="132" t="str">
        <f>IFERROR(IFERROR(INDEX(Кат!$B:$B,MATCH($C986,Кат!$I:$I,0)),INDEX(Торг!$B:$B,MATCH($C986,Торг!$I:$I,0))),"")</f>
        <v/>
      </c>
      <c r="N986" s="132" t="str">
        <f t="shared" si="15"/>
        <v>CS20 CS11615</v>
      </c>
      <c r="O986" s="132" t="str">
        <f>IFERROR(IFERROR(INDEX(Кат!$B:$B,MATCH($N986,Кат!$I:$I,0)),INDEX(Торг!$B:$B,MATCH($N986,Торг!$I:$I,0))),"")</f>
        <v/>
      </c>
    </row>
    <row r="987" spans="1:15" outlineLevel="1">
      <c r="A987" t="s">
        <v>15265</v>
      </c>
      <c r="C987" s="191" t="s">
        <v>664</v>
      </c>
      <c r="E987" t="s">
        <v>665</v>
      </c>
      <c r="F987" t="s">
        <v>663</v>
      </c>
      <c r="G987" t="s">
        <v>375</v>
      </c>
      <c r="H987">
        <v>380</v>
      </c>
      <c r="J987" t="s">
        <v>22634</v>
      </c>
      <c r="K987" s="132" t="str">
        <f>IFERROR(IFERROR(INDEX(Кат!$O:$O,MATCH($C987,Кат!$I:$I,0)),INDEX(Торг!$L:$L,MATCH($C987,Торг!$I:$I,0))),"")</f>
        <v/>
      </c>
      <c r="L987" s="132" t="str">
        <f>IFERROR(IFERROR(INDEX(Кат!$A:$A,MATCH($C987,Кат!$I:$I,0)),INDEX(Торг!$A:$A,MATCH($C987,Торг!$I:$I,0))),"")</f>
        <v/>
      </c>
      <c r="M987" s="132" t="str">
        <f>IFERROR(IFERROR(INDEX(Кат!$B:$B,MATCH($C987,Кат!$I:$I,0)),INDEX(Торг!$B:$B,MATCH($C987,Торг!$I:$I,0))),"")</f>
        <v/>
      </c>
      <c r="N987" s="132" t="str">
        <f t="shared" si="15"/>
        <v>CS20 CS10775</v>
      </c>
      <c r="O987" s="132" t="str">
        <f>IFERROR(IFERROR(INDEX(Кат!$B:$B,MATCH($N987,Кат!$I:$I,0)),INDEX(Торг!$B:$B,MATCH($N987,Торг!$I:$I,0))),"")</f>
        <v/>
      </c>
    </row>
    <row r="988" spans="1:15" outlineLevel="1">
      <c r="A988" t="s">
        <v>15266</v>
      </c>
      <c r="C988" s="191" t="s">
        <v>666</v>
      </c>
      <c r="E988" t="s">
        <v>667</v>
      </c>
      <c r="F988" t="s">
        <v>663</v>
      </c>
      <c r="G988" t="s">
        <v>375</v>
      </c>
      <c r="H988">
        <v>1050</v>
      </c>
      <c r="J988" t="s">
        <v>22634</v>
      </c>
      <c r="K988" s="132" t="str">
        <f>IFERROR(IFERROR(INDEX(Кат!$O:$O,MATCH($C988,Кат!$I:$I,0)),INDEX(Торг!$L:$L,MATCH($C988,Торг!$I:$I,0))),"")</f>
        <v/>
      </c>
      <c r="L988" s="132" t="str">
        <f>IFERROR(IFERROR(INDEX(Кат!$A:$A,MATCH($C988,Кат!$I:$I,0)),INDEX(Торг!$A:$A,MATCH($C988,Торг!$I:$I,0))),"")</f>
        <v/>
      </c>
      <c r="M988" s="132" t="str">
        <f>IFERROR(IFERROR(INDEX(Кат!$B:$B,MATCH($C988,Кат!$I:$I,0)),INDEX(Торг!$B:$B,MATCH($C988,Торг!$I:$I,0))),"")</f>
        <v/>
      </c>
      <c r="N988" s="132" t="str">
        <f t="shared" si="15"/>
        <v>CS20 CS11594</v>
      </c>
      <c r="O988" s="132" t="str">
        <f>IFERROR(IFERROR(INDEX(Кат!$B:$B,MATCH($N988,Кат!$I:$I,0)),INDEX(Торг!$B:$B,MATCH($N988,Торг!$I:$I,0))),"")</f>
        <v/>
      </c>
    </row>
    <row r="989" spans="1:15" outlineLevel="1">
      <c r="A989" t="s">
        <v>15267</v>
      </c>
      <c r="C989" s="191" t="s">
        <v>668</v>
      </c>
      <c r="E989" t="s">
        <v>669</v>
      </c>
      <c r="F989" t="s">
        <v>663</v>
      </c>
      <c r="G989" t="s">
        <v>375</v>
      </c>
      <c r="H989">
        <v>710</v>
      </c>
      <c r="J989" t="s">
        <v>22634</v>
      </c>
      <c r="K989" s="132" t="str">
        <f>IFERROR(IFERROR(INDEX(Кат!$O:$O,MATCH($C989,Кат!$I:$I,0)),INDEX(Торг!$L:$L,MATCH($C989,Торг!$I:$I,0))),"")</f>
        <v/>
      </c>
      <c r="L989" s="132" t="str">
        <f>IFERROR(IFERROR(INDEX(Кат!$A:$A,MATCH($C989,Кат!$I:$I,0)),INDEX(Торг!$A:$A,MATCH($C989,Торг!$I:$I,0))),"")</f>
        <v/>
      </c>
      <c r="M989" s="132" t="str">
        <f>IFERROR(IFERROR(INDEX(Кат!$B:$B,MATCH($C989,Кат!$I:$I,0)),INDEX(Торг!$B:$B,MATCH($C989,Торг!$I:$I,0))),"")</f>
        <v/>
      </c>
      <c r="N989" s="132" t="str">
        <f t="shared" si="15"/>
        <v>CS20 CS11526</v>
      </c>
      <c r="O989" s="132" t="str">
        <f>IFERROR(IFERROR(INDEX(Кат!$B:$B,MATCH($N989,Кат!$I:$I,0)),INDEX(Торг!$B:$B,MATCH($N989,Торг!$I:$I,0))),"")</f>
        <v/>
      </c>
    </row>
    <row r="990" spans="1:15" outlineLevel="1">
      <c r="A990" t="s">
        <v>15268</v>
      </c>
      <c r="C990" s="191" t="s">
        <v>670</v>
      </c>
      <c r="E990" t="s">
        <v>671</v>
      </c>
      <c r="F990" t="s">
        <v>663</v>
      </c>
      <c r="G990" t="s">
        <v>375</v>
      </c>
      <c r="H990">
        <v>570</v>
      </c>
      <c r="J990" t="s">
        <v>22634</v>
      </c>
      <c r="K990" s="132" t="str">
        <f>IFERROR(IFERROR(INDEX(Кат!$O:$O,MATCH($C990,Кат!$I:$I,0)),INDEX(Торг!$L:$L,MATCH($C990,Торг!$I:$I,0))),"")</f>
        <v/>
      </c>
      <c r="L990" s="132" t="str">
        <f>IFERROR(IFERROR(INDEX(Кат!$A:$A,MATCH($C990,Кат!$I:$I,0)),INDEX(Торг!$A:$A,MATCH($C990,Торг!$I:$I,0))),"")</f>
        <v/>
      </c>
      <c r="M990" s="132" t="str">
        <f>IFERROR(IFERROR(INDEX(Кат!$B:$B,MATCH($C990,Кат!$I:$I,0)),INDEX(Торг!$B:$B,MATCH($C990,Торг!$I:$I,0))),"")</f>
        <v/>
      </c>
      <c r="N990" s="132" t="str">
        <f t="shared" si="15"/>
        <v>CS20 CS11663</v>
      </c>
      <c r="O990" s="132" t="str">
        <f>IFERROR(IFERROR(INDEX(Кат!$B:$B,MATCH($N990,Кат!$I:$I,0)),INDEX(Торг!$B:$B,MATCH($N990,Торг!$I:$I,0))),"")</f>
        <v/>
      </c>
    </row>
    <row r="991" spans="1:15" outlineLevel="1">
      <c r="A991" t="s">
        <v>15269</v>
      </c>
      <c r="C991" s="191" t="s">
        <v>672</v>
      </c>
      <c r="E991" t="s">
        <v>673</v>
      </c>
      <c r="F991" t="s">
        <v>663</v>
      </c>
      <c r="G991" t="s">
        <v>375</v>
      </c>
      <c r="H991">
        <v>800</v>
      </c>
      <c r="J991" t="s">
        <v>22634</v>
      </c>
      <c r="K991" s="132" t="str">
        <f>IFERROR(IFERROR(INDEX(Кат!$O:$O,MATCH($C991,Кат!$I:$I,0)),INDEX(Торг!$L:$L,MATCH($C991,Торг!$I:$I,0))),"")</f>
        <v/>
      </c>
      <c r="L991" s="132" t="str">
        <f>IFERROR(IFERROR(INDEX(Кат!$A:$A,MATCH($C991,Кат!$I:$I,0)),INDEX(Торг!$A:$A,MATCH($C991,Торг!$I:$I,0))),"")</f>
        <v/>
      </c>
      <c r="M991" s="132" t="str">
        <f>IFERROR(IFERROR(INDEX(Кат!$B:$B,MATCH($C991,Кат!$I:$I,0)),INDEX(Торг!$B:$B,MATCH($C991,Торг!$I:$I,0))),"")</f>
        <v/>
      </c>
      <c r="N991" s="132" t="str">
        <f t="shared" si="15"/>
        <v>CS20 CS11608</v>
      </c>
      <c r="O991" s="132" t="str">
        <f>IFERROR(IFERROR(INDEX(Кат!$B:$B,MATCH($N991,Кат!$I:$I,0)),INDEX(Торг!$B:$B,MATCH($N991,Торг!$I:$I,0))),"")</f>
        <v/>
      </c>
    </row>
    <row r="992" spans="1:15" outlineLevel="1">
      <c r="A992" t="s">
        <v>15270</v>
      </c>
      <c r="C992" s="191" t="s">
        <v>674</v>
      </c>
      <c r="E992" t="s">
        <v>13985</v>
      </c>
      <c r="F992" t="s">
        <v>663</v>
      </c>
      <c r="G992" t="s">
        <v>375</v>
      </c>
      <c r="H992">
        <v>530</v>
      </c>
      <c r="J992" t="s">
        <v>22634</v>
      </c>
      <c r="K992" s="132" t="str">
        <f>IFERROR(IFERROR(INDEX(Кат!$O:$O,MATCH($C992,Кат!$I:$I,0)),INDEX(Торг!$L:$L,MATCH($C992,Торг!$I:$I,0))),"")</f>
        <v/>
      </c>
      <c r="L992" s="132" t="str">
        <f>IFERROR(IFERROR(INDEX(Кат!$A:$A,MATCH($C992,Кат!$I:$I,0)),INDEX(Торг!$A:$A,MATCH($C992,Торг!$I:$I,0))),"")</f>
        <v/>
      </c>
      <c r="M992" s="132" t="str">
        <f>IFERROR(IFERROR(INDEX(Кат!$B:$B,MATCH($C992,Кат!$I:$I,0)),INDEX(Торг!$B:$B,MATCH($C992,Торг!$I:$I,0))),"")</f>
        <v/>
      </c>
      <c r="N992" s="132" t="str">
        <f t="shared" si="15"/>
        <v>CS20 CS15709</v>
      </c>
      <c r="O992" s="132" t="str">
        <f>IFERROR(IFERROR(INDEX(Кат!$B:$B,MATCH($N992,Кат!$I:$I,0)),INDEX(Торг!$B:$B,MATCH($N992,Торг!$I:$I,0))),"")</f>
        <v/>
      </c>
    </row>
    <row r="993" spans="1:15" outlineLevel="1">
      <c r="A993" t="s">
        <v>15271</v>
      </c>
      <c r="C993" s="191" t="s">
        <v>675</v>
      </c>
      <c r="E993" t="s">
        <v>676</v>
      </c>
      <c r="F993" t="s">
        <v>663</v>
      </c>
      <c r="G993" t="s">
        <v>375</v>
      </c>
      <c r="H993">
        <v>220</v>
      </c>
      <c r="J993" t="s">
        <v>22634</v>
      </c>
      <c r="K993" s="132" t="str">
        <f>IFERROR(IFERROR(INDEX(Кат!$O:$O,MATCH($C993,Кат!$I:$I,0)),INDEX(Торг!$L:$L,MATCH($C993,Торг!$I:$I,0))),"")</f>
        <v/>
      </c>
      <c r="L993" s="132" t="str">
        <f>IFERROR(IFERROR(INDEX(Кат!$A:$A,MATCH($C993,Кат!$I:$I,0)),INDEX(Торг!$A:$A,MATCH($C993,Торг!$I:$I,0))),"")</f>
        <v/>
      </c>
      <c r="M993" s="132" t="str">
        <f>IFERROR(IFERROR(INDEX(Кат!$B:$B,MATCH($C993,Кат!$I:$I,0)),INDEX(Торг!$B:$B,MATCH($C993,Торг!$I:$I,0))),"")</f>
        <v/>
      </c>
      <c r="N993" s="132" t="str">
        <f t="shared" si="15"/>
        <v>CS20 CS11587</v>
      </c>
      <c r="O993" s="132" t="str">
        <f>IFERROR(IFERROR(INDEX(Кат!$B:$B,MATCH($N993,Кат!$I:$I,0)),INDEX(Торг!$B:$B,MATCH($N993,Торг!$I:$I,0))),"")</f>
        <v/>
      </c>
    </row>
    <row r="994" spans="1:15" outlineLevel="1">
      <c r="A994" t="s">
        <v>23611</v>
      </c>
      <c r="C994" s="191"/>
      <c r="E994" t="s">
        <v>23612</v>
      </c>
      <c r="J994" t="s">
        <v>22634</v>
      </c>
      <c r="K994" s="132" t="str">
        <f>IFERROR(IFERROR(INDEX(Кат!$O:$O,MATCH($C994,Кат!$I:$I,0)),INDEX(Торг!$L:$L,MATCH($C994,Торг!$I:$I,0))),"")</f>
        <v/>
      </c>
      <c r="L994" s="132" t="str">
        <f>IFERROR(IFERROR(INDEX(Кат!$A:$A,MATCH($C994,Кат!$I:$I,0)),INDEX(Торг!$A:$A,MATCH($C994,Торг!$I:$I,0))),"")</f>
        <v/>
      </c>
      <c r="M994" s="132" t="str">
        <f>IFERROR(IFERROR(INDEX(Кат!$B:$B,MATCH($C994,Кат!$I:$I,0)),INDEX(Торг!$B:$B,MATCH($C994,Торг!$I:$I,0))),"")</f>
        <v/>
      </c>
      <c r="N994" s="132" t="str">
        <f t="shared" si="15"/>
        <v xml:space="preserve"> </v>
      </c>
      <c r="O994" s="132" t="str">
        <f>IFERROR(IFERROR(INDEX(Кат!$B:$B,MATCH($N994,Кат!$I:$I,0)),INDEX(Торг!$B:$B,MATCH($N994,Торг!$I:$I,0))),"")</f>
        <v/>
      </c>
    </row>
    <row r="995" spans="1:15" outlineLevel="1">
      <c r="A995" t="s">
        <v>15272</v>
      </c>
      <c r="C995" s="191" t="s">
        <v>677</v>
      </c>
      <c r="E995" t="s">
        <v>678</v>
      </c>
      <c r="F995" t="s">
        <v>663</v>
      </c>
      <c r="G995" t="s">
        <v>375</v>
      </c>
      <c r="H995">
        <v>260</v>
      </c>
      <c r="J995" t="s">
        <v>22634</v>
      </c>
      <c r="K995" s="132" t="str">
        <f>IFERROR(IFERROR(INDEX(Кат!$O:$O,MATCH($C995,Кат!$I:$I,0)),INDEX(Торг!$L:$L,MATCH($C995,Торг!$I:$I,0))),"")</f>
        <v/>
      </c>
      <c r="L995" s="132" t="str">
        <f>IFERROR(IFERROR(INDEX(Кат!$A:$A,MATCH($C995,Кат!$I:$I,0)),INDEX(Торг!$A:$A,MATCH($C995,Торг!$I:$I,0))),"")</f>
        <v/>
      </c>
      <c r="M995" s="132" t="str">
        <f>IFERROR(IFERROR(INDEX(Кат!$B:$B,MATCH($C995,Кат!$I:$I,0)),INDEX(Торг!$B:$B,MATCH($C995,Торг!$I:$I,0))),"")</f>
        <v/>
      </c>
      <c r="N995" s="132" t="str">
        <f t="shared" si="15"/>
        <v>CS20 CS06970</v>
      </c>
      <c r="O995" s="132" t="str">
        <f>IFERROR(IFERROR(INDEX(Кат!$B:$B,MATCH($N995,Кат!$I:$I,0)),INDEX(Торг!$B:$B,MATCH($N995,Торг!$I:$I,0))),"")</f>
        <v/>
      </c>
    </row>
    <row r="996" spans="1:15">
      <c r="A996" t="s">
        <v>15273</v>
      </c>
      <c r="C996" s="191" t="s">
        <v>679</v>
      </c>
      <c r="E996" t="s">
        <v>680</v>
      </c>
      <c r="F996" t="s">
        <v>663</v>
      </c>
      <c r="G996" t="s">
        <v>375</v>
      </c>
      <c r="H996">
        <v>300</v>
      </c>
      <c r="J996" t="s">
        <v>22634</v>
      </c>
      <c r="K996" s="132" t="str">
        <f>IFERROR(IFERROR(INDEX(Кат!$O:$O,MATCH($C996,Кат!$I:$I,0)),INDEX(Торг!$L:$L,MATCH($C996,Торг!$I:$I,0))),"")</f>
        <v/>
      </c>
      <c r="L996" s="132" t="str">
        <f>IFERROR(IFERROR(INDEX(Кат!$A:$A,MATCH($C996,Кат!$I:$I,0)),INDEX(Торг!$A:$A,MATCH($C996,Торг!$I:$I,0))),"")</f>
        <v/>
      </c>
      <c r="M996" s="132" t="str">
        <f>IFERROR(IFERROR(INDEX(Кат!$B:$B,MATCH($C996,Кат!$I:$I,0)),INDEX(Торг!$B:$B,MATCH($C996,Торг!$I:$I,0))),"")</f>
        <v/>
      </c>
      <c r="N996" s="132" t="str">
        <f t="shared" si="15"/>
        <v>CS20 CS07985</v>
      </c>
      <c r="O996" s="132" t="str">
        <f>IFERROR(IFERROR(INDEX(Кат!$B:$B,MATCH($N996,Кат!$I:$I,0)),INDEX(Торг!$B:$B,MATCH($N996,Торг!$I:$I,0))),"")</f>
        <v/>
      </c>
    </row>
    <row r="997" spans="1:15" outlineLevel="1">
      <c r="A997" t="s">
        <v>15274</v>
      </c>
      <c r="C997" s="191" t="s">
        <v>681</v>
      </c>
      <c r="E997" t="s">
        <v>682</v>
      </c>
      <c r="F997" t="s">
        <v>663</v>
      </c>
      <c r="G997" t="s">
        <v>375</v>
      </c>
      <c r="H997">
        <v>130</v>
      </c>
      <c r="J997" t="s">
        <v>22634</v>
      </c>
      <c r="K997" s="132" t="str">
        <f>IFERROR(IFERROR(INDEX(Кат!$O:$O,MATCH($C997,Кат!$I:$I,0)),INDEX(Торг!$L:$L,MATCH($C997,Торг!$I:$I,0))),"")</f>
        <v/>
      </c>
      <c r="L997" s="132" t="str">
        <f>IFERROR(IFERROR(INDEX(Кат!$A:$A,MATCH($C997,Кат!$I:$I,0)),INDEX(Торг!$A:$A,MATCH($C997,Торг!$I:$I,0))),"")</f>
        <v/>
      </c>
      <c r="M997" s="132" t="str">
        <f>IFERROR(IFERROR(INDEX(Кат!$B:$B,MATCH($C997,Кат!$I:$I,0)),INDEX(Торг!$B:$B,MATCH($C997,Торг!$I:$I,0))),"")</f>
        <v/>
      </c>
      <c r="N997" s="132" t="str">
        <f t="shared" si="15"/>
        <v>CS20 CS07987</v>
      </c>
      <c r="O997" s="132" t="str">
        <f>IFERROR(IFERROR(INDEX(Кат!$B:$B,MATCH($N997,Кат!$I:$I,0)),INDEX(Торг!$B:$B,MATCH($N997,Торг!$I:$I,0))),"")</f>
        <v/>
      </c>
    </row>
    <row r="998" spans="1:15" outlineLevel="1">
      <c r="A998" t="s">
        <v>15275</v>
      </c>
      <c r="C998" s="191" t="s">
        <v>683</v>
      </c>
      <c r="E998" t="s">
        <v>684</v>
      </c>
      <c r="F998" t="s">
        <v>663</v>
      </c>
      <c r="G998" t="s">
        <v>375</v>
      </c>
      <c r="H998">
        <v>290</v>
      </c>
      <c r="J998" t="s">
        <v>22634</v>
      </c>
      <c r="K998" s="132" t="str">
        <f>IFERROR(IFERROR(INDEX(Кат!$O:$O,MATCH($C998,Кат!$I:$I,0)),INDEX(Торг!$L:$L,MATCH($C998,Торг!$I:$I,0))),"")</f>
        <v/>
      </c>
      <c r="L998" s="132" t="str">
        <f>IFERROR(IFERROR(INDEX(Кат!$A:$A,MATCH($C998,Кат!$I:$I,0)),INDEX(Торг!$A:$A,MATCH($C998,Торг!$I:$I,0))),"")</f>
        <v/>
      </c>
      <c r="M998" s="132" t="str">
        <f>IFERROR(IFERROR(INDEX(Кат!$B:$B,MATCH($C998,Кат!$I:$I,0)),INDEX(Торг!$B:$B,MATCH($C998,Торг!$I:$I,0))),"")</f>
        <v/>
      </c>
      <c r="N998" s="132" t="str">
        <f t="shared" si="15"/>
        <v>CS20 CS06394</v>
      </c>
      <c r="O998" s="132" t="str">
        <f>IFERROR(IFERROR(INDEX(Кат!$B:$B,MATCH($N998,Кат!$I:$I,0)),INDEX(Торг!$B:$B,MATCH($N998,Торг!$I:$I,0))),"")</f>
        <v/>
      </c>
    </row>
    <row r="999" spans="1:15" outlineLevel="1">
      <c r="A999" t="s">
        <v>15276</v>
      </c>
      <c r="C999" s="191" t="s">
        <v>685</v>
      </c>
      <c r="E999" t="s">
        <v>686</v>
      </c>
      <c r="F999" t="s">
        <v>663</v>
      </c>
      <c r="G999" t="s">
        <v>375</v>
      </c>
      <c r="H999">
        <v>350</v>
      </c>
      <c r="J999" t="s">
        <v>22634</v>
      </c>
      <c r="K999" s="132" t="str">
        <f>IFERROR(IFERROR(INDEX(Кат!$O:$O,MATCH($C999,Кат!$I:$I,0)),INDEX(Торг!$L:$L,MATCH($C999,Торг!$I:$I,0))),"")</f>
        <v/>
      </c>
      <c r="L999" s="132" t="str">
        <f>IFERROR(IFERROR(INDEX(Кат!$A:$A,MATCH($C999,Кат!$I:$I,0)),INDEX(Торг!$A:$A,MATCH($C999,Торг!$I:$I,0))),"")</f>
        <v/>
      </c>
      <c r="M999" s="132" t="str">
        <f>IFERROR(IFERROR(INDEX(Кат!$B:$B,MATCH($C999,Кат!$I:$I,0)),INDEX(Торг!$B:$B,MATCH($C999,Торг!$I:$I,0))),"")</f>
        <v/>
      </c>
      <c r="N999" s="132" t="str">
        <f t="shared" si="15"/>
        <v>CS20 CS06390</v>
      </c>
      <c r="O999" s="132" t="str">
        <f>IFERROR(IFERROR(INDEX(Кат!$B:$B,MATCH($N999,Кат!$I:$I,0)),INDEX(Торг!$B:$B,MATCH($N999,Торг!$I:$I,0))),"")</f>
        <v/>
      </c>
    </row>
    <row r="1000" spans="1:15" outlineLevel="1">
      <c r="A1000" t="s">
        <v>15277</v>
      </c>
      <c r="C1000" s="191" t="s">
        <v>687</v>
      </c>
      <c r="E1000" t="s">
        <v>688</v>
      </c>
      <c r="F1000" t="s">
        <v>663</v>
      </c>
      <c r="G1000" t="s">
        <v>375</v>
      </c>
      <c r="H1000">
        <v>180</v>
      </c>
      <c r="J1000" t="s">
        <v>22634</v>
      </c>
      <c r="K1000" s="132" t="str">
        <f>IFERROR(IFERROR(INDEX(Кат!$O:$O,MATCH($C1000,Кат!$I:$I,0)),INDEX(Торг!$L:$L,MATCH($C1000,Торг!$I:$I,0))),"")</f>
        <v/>
      </c>
      <c r="L1000" s="132" t="str">
        <f>IFERROR(IFERROR(INDEX(Кат!$A:$A,MATCH($C1000,Кат!$I:$I,0)),INDEX(Торг!$A:$A,MATCH($C1000,Торг!$I:$I,0))),"")</f>
        <v/>
      </c>
      <c r="M1000" s="132" t="str">
        <f>IFERROR(IFERROR(INDEX(Кат!$B:$B,MATCH($C1000,Кат!$I:$I,0)),INDEX(Торг!$B:$B,MATCH($C1000,Торг!$I:$I,0))),"")</f>
        <v/>
      </c>
      <c r="N1000" s="132" t="str">
        <f t="shared" si="15"/>
        <v>CS20 CS10990</v>
      </c>
      <c r="O1000" s="132" t="str">
        <f>IFERROR(IFERROR(INDEX(Кат!$B:$B,MATCH($N1000,Кат!$I:$I,0)),INDEX(Торг!$B:$B,MATCH($N1000,Торг!$I:$I,0))),"")</f>
        <v/>
      </c>
    </row>
    <row r="1001" spans="1:15" outlineLevel="1">
      <c r="A1001" t="s">
        <v>15278</v>
      </c>
      <c r="C1001" s="191" t="s">
        <v>689</v>
      </c>
      <c r="E1001" t="s">
        <v>690</v>
      </c>
      <c r="F1001" t="s">
        <v>663</v>
      </c>
      <c r="G1001" t="s">
        <v>375</v>
      </c>
      <c r="H1001">
        <v>410</v>
      </c>
      <c r="J1001" t="s">
        <v>22634</v>
      </c>
      <c r="K1001" s="132" t="str">
        <f>IFERROR(IFERROR(INDEX(Кат!$O:$O,MATCH($C1001,Кат!$I:$I,0)),INDEX(Торг!$L:$L,MATCH($C1001,Торг!$I:$I,0))),"")</f>
        <v/>
      </c>
      <c r="L1001" s="132" t="str">
        <f>IFERROR(IFERROR(INDEX(Кат!$A:$A,MATCH($C1001,Кат!$I:$I,0)),INDEX(Торг!$A:$A,MATCH($C1001,Торг!$I:$I,0))),"")</f>
        <v/>
      </c>
      <c r="M1001" s="132" t="str">
        <f>IFERROR(IFERROR(INDEX(Кат!$B:$B,MATCH($C1001,Кат!$I:$I,0)),INDEX(Торг!$B:$B,MATCH($C1001,Торг!$I:$I,0))),"")</f>
        <v/>
      </c>
      <c r="N1001" s="132" t="str">
        <f t="shared" si="15"/>
        <v>CS20 CS06375</v>
      </c>
      <c r="O1001" s="132" t="str">
        <f>IFERROR(IFERROR(INDEX(Кат!$B:$B,MATCH($N1001,Кат!$I:$I,0)),INDEX(Торг!$B:$B,MATCH($N1001,Торг!$I:$I,0))),"")</f>
        <v/>
      </c>
    </row>
    <row r="1002" spans="1:15" outlineLevel="1">
      <c r="A1002" t="s">
        <v>15279</v>
      </c>
      <c r="C1002" s="191" t="s">
        <v>691</v>
      </c>
      <c r="E1002" t="s">
        <v>692</v>
      </c>
      <c r="F1002" t="s">
        <v>663</v>
      </c>
      <c r="G1002" t="s">
        <v>375</v>
      </c>
      <c r="H1002">
        <v>470</v>
      </c>
      <c r="J1002" t="s">
        <v>22634</v>
      </c>
      <c r="K1002" s="132" t="str">
        <f>IFERROR(IFERROR(INDEX(Кат!$O:$O,MATCH($C1002,Кат!$I:$I,0)),INDEX(Торг!$L:$L,MATCH($C1002,Торг!$I:$I,0))),"")</f>
        <v/>
      </c>
      <c r="L1002" s="132" t="str">
        <f>IFERROR(IFERROR(INDEX(Кат!$A:$A,MATCH($C1002,Кат!$I:$I,0)),INDEX(Торг!$A:$A,MATCH($C1002,Торг!$I:$I,0))),"")</f>
        <v/>
      </c>
      <c r="M1002" s="132" t="str">
        <f>IFERROR(IFERROR(INDEX(Кат!$B:$B,MATCH($C1002,Кат!$I:$I,0)),INDEX(Торг!$B:$B,MATCH($C1002,Торг!$I:$I,0))),"")</f>
        <v/>
      </c>
      <c r="N1002" s="132" t="str">
        <f t="shared" si="15"/>
        <v>CS20 CS06377</v>
      </c>
      <c r="O1002" s="132" t="str">
        <f>IFERROR(IFERROR(INDEX(Кат!$B:$B,MATCH($N1002,Кат!$I:$I,0)),INDEX(Торг!$B:$B,MATCH($N1002,Торг!$I:$I,0))),"")</f>
        <v/>
      </c>
    </row>
    <row r="1003" spans="1:15" outlineLevel="1">
      <c r="A1003" t="s">
        <v>15280</v>
      </c>
      <c r="C1003" s="191" t="s">
        <v>693</v>
      </c>
      <c r="E1003" t="s">
        <v>694</v>
      </c>
      <c r="F1003" t="s">
        <v>663</v>
      </c>
      <c r="G1003" t="s">
        <v>375</v>
      </c>
      <c r="H1003">
        <v>320</v>
      </c>
      <c r="J1003" t="s">
        <v>22634</v>
      </c>
      <c r="K1003" s="132" t="str">
        <f>IFERROR(IFERROR(INDEX(Кат!$O:$O,MATCH($C1003,Кат!$I:$I,0)),INDEX(Торг!$L:$L,MATCH($C1003,Торг!$I:$I,0))),"")</f>
        <v/>
      </c>
      <c r="L1003" s="132" t="str">
        <f>IFERROR(IFERROR(INDEX(Кат!$A:$A,MATCH($C1003,Кат!$I:$I,0)),INDEX(Торг!$A:$A,MATCH($C1003,Торг!$I:$I,0))),"")</f>
        <v/>
      </c>
      <c r="M1003" s="132" t="str">
        <f>IFERROR(IFERROR(INDEX(Кат!$B:$B,MATCH($C1003,Кат!$I:$I,0)),INDEX(Торг!$B:$B,MATCH($C1003,Торг!$I:$I,0))),"")</f>
        <v/>
      </c>
      <c r="N1003" s="132" t="str">
        <f t="shared" si="15"/>
        <v>CS20 CS06371</v>
      </c>
      <c r="O1003" s="132" t="str">
        <f>IFERROR(IFERROR(INDEX(Кат!$B:$B,MATCH($N1003,Кат!$I:$I,0)),INDEX(Торг!$B:$B,MATCH($N1003,Торг!$I:$I,0))),"")</f>
        <v/>
      </c>
    </row>
    <row r="1004" spans="1:15">
      <c r="A1004" t="s">
        <v>15281</v>
      </c>
      <c r="C1004" s="191" t="s">
        <v>695</v>
      </c>
      <c r="E1004" t="s">
        <v>696</v>
      </c>
      <c r="F1004" t="s">
        <v>663</v>
      </c>
      <c r="G1004" t="s">
        <v>375</v>
      </c>
      <c r="H1004">
        <v>400</v>
      </c>
      <c r="J1004" t="s">
        <v>22634</v>
      </c>
      <c r="K1004" s="132" t="str">
        <f>IFERROR(IFERROR(INDEX(Кат!$O:$O,MATCH($C1004,Кат!$I:$I,0)),INDEX(Торг!$L:$L,MATCH($C1004,Торг!$I:$I,0))),"")</f>
        <v/>
      </c>
      <c r="L1004" s="132" t="str">
        <f>IFERROR(IFERROR(INDEX(Кат!$A:$A,MATCH($C1004,Кат!$I:$I,0)),INDEX(Торг!$A:$A,MATCH($C1004,Торг!$I:$I,0))),"")</f>
        <v/>
      </c>
      <c r="M1004" s="132" t="str">
        <f>IFERROR(IFERROR(INDEX(Кат!$B:$B,MATCH($C1004,Кат!$I:$I,0)),INDEX(Торг!$B:$B,MATCH($C1004,Торг!$I:$I,0))),"")</f>
        <v/>
      </c>
      <c r="N1004" s="132" t="str">
        <f t="shared" si="15"/>
        <v>CS20 CS06388</v>
      </c>
      <c r="O1004" s="132" t="str">
        <f>IFERROR(IFERROR(INDEX(Кат!$B:$B,MATCH($N1004,Кат!$I:$I,0)),INDEX(Торг!$B:$B,MATCH($N1004,Торг!$I:$I,0))),"")</f>
        <v/>
      </c>
    </row>
    <row r="1005" spans="1:15" outlineLevel="1">
      <c r="A1005" t="s">
        <v>15282</v>
      </c>
      <c r="C1005" s="191" t="s">
        <v>697</v>
      </c>
      <c r="E1005" t="s">
        <v>698</v>
      </c>
      <c r="F1005" t="s">
        <v>663</v>
      </c>
      <c r="G1005" t="s">
        <v>375</v>
      </c>
      <c r="H1005">
        <v>390</v>
      </c>
      <c r="J1005" t="s">
        <v>22634</v>
      </c>
      <c r="K1005" s="132" t="str">
        <f>IFERROR(IFERROR(INDEX(Кат!$O:$O,MATCH($C1005,Кат!$I:$I,0)),INDEX(Торг!$L:$L,MATCH($C1005,Торг!$I:$I,0))),"")</f>
        <v/>
      </c>
      <c r="L1005" s="132" t="str">
        <f>IFERROR(IFERROR(INDEX(Кат!$A:$A,MATCH($C1005,Кат!$I:$I,0)),INDEX(Торг!$A:$A,MATCH($C1005,Торг!$I:$I,0))),"")</f>
        <v/>
      </c>
      <c r="M1005" s="132" t="str">
        <f>IFERROR(IFERROR(INDEX(Кат!$B:$B,MATCH($C1005,Кат!$I:$I,0)),INDEX(Торг!$B:$B,MATCH($C1005,Торг!$I:$I,0))),"")</f>
        <v/>
      </c>
      <c r="N1005" s="132" t="str">
        <f t="shared" si="15"/>
        <v>CS20 CS06373</v>
      </c>
      <c r="O1005" s="132" t="str">
        <f>IFERROR(IFERROR(INDEX(Кат!$B:$B,MATCH($N1005,Кат!$I:$I,0)),INDEX(Торг!$B:$B,MATCH($N1005,Торг!$I:$I,0))),"")</f>
        <v/>
      </c>
    </row>
    <row r="1006" spans="1:15" outlineLevel="2">
      <c r="A1006" t="s">
        <v>15283</v>
      </c>
      <c r="C1006" s="191" t="s">
        <v>699</v>
      </c>
      <c r="E1006" t="s">
        <v>700</v>
      </c>
      <c r="F1006" t="s">
        <v>663</v>
      </c>
      <c r="G1006" t="s">
        <v>375</v>
      </c>
      <c r="H1006">
        <v>500</v>
      </c>
      <c r="J1006" t="s">
        <v>22634</v>
      </c>
      <c r="K1006" s="132" t="str">
        <f>IFERROR(IFERROR(INDEX(Кат!$O:$O,MATCH($C1006,Кат!$I:$I,0)),INDEX(Торг!$L:$L,MATCH($C1006,Торг!$I:$I,0))),"")</f>
        <v/>
      </c>
      <c r="L1006" s="132" t="str">
        <f>IFERROR(IFERROR(INDEX(Кат!$A:$A,MATCH($C1006,Кат!$I:$I,0)),INDEX(Торг!$A:$A,MATCH($C1006,Торг!$I:$I,0))),"")</f>
        <v/>
      </c>
      <c r="M1006" s="132" t="str">
        <f>IFERROR(IFERROR(INDEX(Кат!$B:$B,MATCH($C1006,Кат!$I:$I,0)),INDEX(Торг!$B:$B,MATCH($C1006,Торг!$I:$I,0))),"")</f>
        <v/>
      </c>
      <c r="N1006" s="132" t="str">
        <f t="shared" si="15"/>
        <v>CS20 CS06381</v>
      </c>
      <c r="O1006" s="132" t="str">
        <f>IFERROR(IFERROR(INDEX(Кат!$B:$B,MATCH($N1006,Кат!$I:$I,0)),INDEX(Торг!$B:$B,MATCH($N1006,Торг!$I:$I,0))),"")</f>
        <v/>
      </c>
    </row>
    <row r="1007" spans="1:15" outlineLevel="2">
      <c r="A1007" t="s">
        <v>15284</v>
      </c>
      <c r="C1007" s="191" t="s">
        <v>701</v>
      </c>
      <c r="E1007" t="s">
        <v>702</v>
      </c>
      <c r="F1007" t="s">
        <v>663</v>
      </c>
      <c r="G1007" t="s">
        <v>375</v>
      </c>
      <c r="H1007">
        <v>280</v>
      </c>
      <c r="J1007" t="s">
        <v>22634</v>
      </c>
      <c r="K1007" s="132" t="str">
        <f>IFERROR(IFERROR(INDEX(Кат!$O:$O,MATCH($C1007,Кат!$I:$I,0)),INDEX(Торг!$L:$L,MATCH($C1007,Торг!$I:$I,0))),"")</f>
        <v/>
      </c>
      <c r="L1007" s="132" t="str">
        <f>IFERROR(IFERROR(INDEX(Кат!$A:$A,MATCH($C1007,Кат!$I:$I,0)),INDEX(Торг!$A:$A,MATCH($C1007,Торг!$I:$I,0))),"")</f>
        <v/>
      </c>
      <c r="M1007" s="132" t="str">
        <f>IFERROR(IFERROR(INDEX(Кат!$B:$B,MATCH($C1007,Кат!$I:$I,0)),INDEX(Торг!$B:$B,MATCH($C1007,Торг!$I:$I,0))),"")</f>
        <v/>
      </c>
      <c r="N1007" s="132" t="str">
        <f t="shared" si="15"/>
        <v>CS20 CS12076</v>
      </c>
      <c r="O1007" s="132" t="str">
        <f>IFERROR(IFERROR(INDEX(Кат!$B:$B,MATCH($N1007,Кат!$I:$I,0)),INDEX(Торг!$B:$B,MATCH($N1007,Торг!$I:$I,0))),"")</f>
        <v/>
      </c>
    </row>
    <row r="1008" spans="1:15" outlineLevel="2">
      <c r="A1008" t="s">
        <v>15285</v>
      </c>
      <c r="C1008" s="191" t="s">
        <v>703</v>
      </c>
      <c r="E1008" t="s">
        <v>704</v>
      </c>
      <c r="F1008" t="s">
        <v>663</v>
      </c>
      <c r="G1008" t="s">
        <v>375</v>
      </c>
      <c r="H1008">
        <v>290</v>
      </c>
      <c r="J1008" t="s">
        <v>22634</v>
      </c>
      <c r="K1008" s="132" t="str">
        <f>IFERROR(IFERROR(INDEX(Кат!$O:$O,MATCH($C1008,Кат!$I:$I,0)),INDEX(Торг!$L:$L,MATCH($C1008,Торг!$I:$I,0))),"")</f>
        <v/>
      </c>
      <c r="L1008" s="132" t="str">
        <f>IFERROR(IFERROR(INDEX(Кат!$A:$A,MATCH($C1008,Кат!$I:$I,0)),INDEX(Торг!$A:$A,MATCH($C1008,Торг!$I:$I,0))),"")</f>
        <v/>
      </c>
      <c r="M1008" s="132" t="str">
        <f>IFERROR(IFERROR(INDEX(Кат!$B:$B,MATCH($C1008,Кат!$I:$I,0)),INDEX(Торг!$B:$B,MATCH($C1008,Торг!$I:$I,0))),"")</f>
        <v/>
      </c>
      <c r="N1008" s="132" t="str">
        <f t="shared" si="15"/>
        <v>CS20 CS04482</v>
      </c>
      <c r="O1008" s="132" t="str">
        <f>IFERROR(IFERROR(INDEX(Кат!$B:$B,MATCH($N1008,Кат!$I:$I,0)),INDEX(Торг!$B:$B,MATCH($N1008,Торг!$I:$I,0))),"")</f>
        <v/>
      </c>
    </row>
    <row r="1009" spans="1:15" outlineLevel="2">
      <c r="A1009" t="s">
        <v>15286</v>
      </c>
      <c r="C1009" s="191" t="s">
        <v>705</v>
      </c>
      <c r="E1009" t="s">
        <v>706</v>
      </c>
      <c r="F1009" t="s">
        <v>663</v>
      </c>
      <c r="G1009" t="s">
        <v>375</v>
      </c>
      <c r="H1009">
        <v>370</v>
      </c>
      <c r="J1009" t="s">
        <v>22634</v>
      </c>
      <c r="K1009" s="132" t="str">
        <f>IFERROR(IFERROR(INDEX(Кат!$O:$O,MATCH($C1009,Кат!$I:$I,0)),INDEX(Торг!$L:$L,MATCH($C1009,Торг!$I:$I,0))),"")</f>
        <v/>
      </c>
      <c r="L1009" s="132" t="str">
        <f>IFERROR(IFERROR(INDEX(Кат!$A:$A,MATCH($C1009,Кат!$I:$I,0)),INDEX(Торг!$A:$A,MATCH($C1009,Торг!$I:$I,0))),"")</f>
        <v/>
      </c>
      <c r="M1009" s="132" t="str">
        <f>IFERROR(IFERROR(INDEX(Кат!$B:$B,MATCH($C1009,Кат!$I:$I,0)),INDEX(Торг!$B:$B,MATCH($C1009,Торг!$I:$I,0))),"")</f>
        <v/>
      </c>
      <c r="N1009" s="132" t="str">
        <f t="shared" si="15"/>
        <v>CS20 CS05751</v>
      </c>
      <c r="O1009" s="132" t="str">
        <f>IFERROR(IFERROR(INDEX(Кат!$B:$B,MATCH($N1009,Кат!$I:$I,0)),INDEX(Торг!$B:$B,MATCH($N1009,Торг!$I:$I,0))),"")</f>
        <v/>
      </c>
    </row>
    <row r="1010" spans="1:15" outlineLevel="2">
      <c r="A1010" t="s">
        <v>15287</v>
      </c>
      <c r="C1010" s="191" t="s">
        <v>707</v>
      </c>
      <c r="E1010" t="s">
        <v>708</v>
      </c>
      <c r="F1010" t="s">
        <v>663</v>
      </c>
      <c r="G1010" t="s">
        <v>399</v>
      </c>
      <c r="H1010">
        <v>95</v>
      </c>
      <c r="J1010" t="s">
        <v>22634</v>
      </c>
      <c r="K1010" s="132" t="str">
        <f>IFERROR(IFERROR(INDEX(Кат!$O:$O,MATCH($C1010,Кат!$I:$I,0)),INDEX(Торг!$L:$L,MATCH($C1010,Торг!$I:$I,0))),"")</f>
        <v/>
      </c>
      <c r="L1010" s="132" t="str">
        <f>IFERROR(IFERROR(INDEX(Кат!$A:$A,MATCH($C1010,Кат!$I:$I,0)),INDEX(Торг!$A:$A,MATCH($C1010,Торг!$I:$I,0))),"")</f>
        <v/>
      </c>
      <c r="M1010" s="132" t="str">
        <f>IFERROR(IFERROR(INDEX(Кат!$B:$B,MATCH($C1010,Кат!$I:$I,0)),INDEX(Торг!$B:$B,MATCH($C1010,Торг!$I:$I,0))),"")</f>
        <v/>
      </c>
      <c r="N1010" s="132" t="str">
        <f t="shared" si="15"/>
        <v>CS20 CS11337</v>
      </c>
      <c r="O1010" s="132" t="str">
        <f>IFERROR(IFERROR(INDEX(Кат!$B:$B,MATCH($N1010,Кат!$I:$I,0)),INDEX(Торг!$B:$B,MATCH($N1010,Торг!$I:$I,0))),"")</f>
        <v/>
      </c>
    </row>
    <row r="1011" spans="1:15" outlineLevel="2">
      <c r="A1011" t="s">
        <v>15288</v>
      </c>
      <c r="C1011" s="191" t="s">
        <v>709</v>
      </c>
      <c r="E1011" t="s">
        <v>710</v>
      </c>
      <c r="F1011" t="s">
        <v>663</v>
      </c>
      <c r="G1011" t="s">
        <v>399</v>
      </c>
      <c r="H1011">
        <v>110</v>
      </c>
      <c r="J1011" t="s">
        <v>22634</v>
      </c>
      <c r="K1011" s="132" t="str">
        <f>IFERROR(IFERROR(INDEX(Кат!$O:$O,MATCH($C1011,Кат!$I:$I,0)),INDEX(Торг!$L:$L,MATCH($C1011,Торг!$I:$I,0))),"")</f>
        <v/>
      </c>
      <c r="L1011" s="132" t="str">
        <f>IFERROR(IFERROR(INDEX(Кат!$A:$A,MATCH($C1011,Кат!$I:$I,0)),INDEX(Торг!$A:$A,MATCH($C1011,Торг!$I:$I,0))),"")</f>
        <v/>
      </c>
      <c r="M1011" s="132" t="str">
        <f>IFERROR(IFERROR(INDEX(Кат!$B:$B,MATCH($C1011,Кат!$I:$I,0)),INDEX(Торг!$B:$B,MATCH($C1011,Торг!$I:$I,0))),"")</f>
        <v/>
      </c>
      <c r="N1011" s="132" t="str">
        <f t="shared" si="15"/>
        <v>CS20 CS11701</v>
      </c>
      <c r="O1011" s="132" t="str">
        <f>IFERROR(IFERROR(INDEX(Кат!$B:$B,MATCH($N1011,Кат!$I:$I,0)),INDEX(Торг!$B:$B,MATCH($N1011,Торг!$I:$I,0))),"")</f>
        <v/>
      </c>
    </row>
    <row r="1012" spans="1:15" outlineLevel="1">
      <c r="A1012" t="s">
        <v>15289</v>
      </c>
      <c r="C1012" s="191" t="s">
        <v>711</v>
      </c>
      <c r="E1012" t="s">
        <v>712</v>
      </c>
      <c r="F1012" t="s">
        <v>663</v>
      </c>
      <c r="G1012" t="s">
        <v>399</v>
      </c>
      <c r="H1012">
        <v>140</v>
      </c>
      <c r="J1012" t="s">
        <v>22634</v>
      </c>
      <c r="K1012" s="132" t="str">
        <f>IFERROR(IFERROR(INDEX(Кат!$O:$O,MATCH($C1012,Кат!$I:$I,0)),INDEX(Торг!$L:$L,MATCH($C1012,Торг!$I:$I,0))),"")</f>
        <v/>
      </c>
      <c r="L1012" s="132" t="str">
        <f>IFERROR(IFERROR(INDEX(Кат!$A:$A,MATCH($C1012,Кат!$I:$I,0)),INDEX(Торг!$A:$A,MATCH($C1012,Торг!$I:$I,0))),"")</f>
        <v/>
      </c>
      <c r="M1012" s="132" t="str">
        <f>IFERROR(IFERROR(INDEX(Кат!$B:$B,MATCH($C1012,Кат!$I:$I,0)),INDEX(Торг!$B:$B,MATCH($C1012,Торг!$I:$I,0))),"")</f>
        <v/>
      </c>
      <c r="N1012" s="132" t="str">
        <f t="shared" si="15"/>
        <v>CS20 CS11336</v>
      </c>
      <c r="O1012" s="132" t="str">
        <f>IFERROR(IFERROR(INDEX(Кат!$B:$B,MATCH($N1012,Кат!$I:$I,0)),INDEX(Торг!$B:$B,MATCH($N1012,Торг!$I:$I,0))),"")</f>
        <v/>
      </c>
    </row>
    <row r="1013" spans="1:15" outlineLevel="2">
      <c r="A1013" t="s">
        <v>15290</v>
      </c>
      <c r="C1013" s="191" t="s">
        <v>713</v>
      </c>
      <c r="E1013" t="s">
        <v>714</v>
      </c>
      <c r="F1013" t="s">
        <v>663</v>
      </c>
      <c r="G1013" t="s">
        <v>399</v>
      </c>
      <c r="H1013">
        <v>200</v>
      </c>
      <c r="J1013" t="s">
        <v>22634</v>
      </c>
      <c r="K1013" s="132" t="str">
        <f>IFERROR(IFERROR(INDEX(Кат!$O:$O,MATCH($C1013,Кат!$I:$I,0)),INDEX(Торг!$L:$L,MATCH($C1013,Торг!$I:$I,0))),"")</f>
        <v/>
      </c>
      <c r="L1013" s="132" t="str">
        <f>IFERROR(IFERROR(INDEX(Кат!$A:$A,MATCH($C1013,Кат!$I:$I,0)),INDEX(Торг!$A:$A,MATCH($C1013,Торг!$I:$I,0))),"")</f>
        <v/>
      </c>
      <c r="M1013" s="132" t="str">
        <f>IFERROR(IFERROR(INDEX(Кат!$B:$B,MATCH($C1013,Кат!$I:$I,0)),INDEX(Торг!$B:$B,MATCH($C1013,Торг!$I:$I,0))),"")</f>
        <v/>
      </c>
      <c r="N1013" s="132" t="str">
        <f t="shared" si="15"/>
        <v>CS20 CS11692</v>
      </c>
      <c r="O1013" s="132" t="str">
        <f>IFERROR(IFERROR(INDEX(Кат!$B:$B,MATCH($N1013,Кат!$I:$I,0)),INDEX(Торг!$B:$B,MATCH($N1013,Торг!$I:$I,0))),"")</f>
        <v/>
      </c>
    </row>
    <row r="1014" spans="1:15" outlineLevel="2">
      <c r="A1014" t="s">
        <v>15291</v>
      </c>
      <c r="C1014" s="191" t="s">
        <v>715</v>
      </c>
      <c r="E1014" t="s">
        <v>716</v>
      </c>
      <c r="F1014" t="s">
        <v>663</v>
      </c>
      <c r="G1014" t="s">
        <v>399</v>
      </c>
      <c r="H1014">
        <v>90</v>
      </c>
      <c r="J1014" t="s">
        <v>22634</v>
      </c>
      <c r="K1014" s="132" t="str">
        <f>IFERROR(IFERROR(INDEX(Кат!$O:$O,MATCH($C1014,Кат!$I:$I,0)),INDEX(Торг!$L:$L,MATCH($C1014,Торг!$I:$I,0))),"")</f>
        <v/>
      </c>
      <c r="L1014" s="132" t="str">
        <f>IFERROR(IFERROR(INDEX(Кат!$A:$A,MATCH($C1014,Кат!$I:$I,0)),INDEX(Торг!$A:$A,MATCH($C1014,Торг!$I:$I,0))),"")</f>
        <v/>
      </c>
      <c r="M1014" s="132" t="str">
        <f>IFERROR(IFERROR(INDEX(Кат!$B:$B,MATCH($C1014,Кат!$I:$I,0)),INDEX(Торг!$B:$B,MATCH($C1014,Торг!$I:$I,0))),"")</f>
        <v/>
      </c>
      <c r="N1014" s="132" t="str">
        <f t="shared" si="15"/>
        <v>CS20 CS11338</v>
      </c>
      <c r="O1014" s="132" t="str">
        <f>IFERROR(IFERROR(INDEX(Кат!$B:$B,MATCH($N1014,Кат!$I:$I,0)),INDEX(Торг!$B:$B,MATCH($N1014,Торг!$I:$I,0))),"")</f>
        <v/>
      </c>
    </row>
    <row r="1015" spans="1:15" outlineLevel="2">
      <c r="A1015" t="s">
        <v>15292</v>
      </c>
      <c r="C1015" s="191" t="s">
        <v>717</v>
      </c>
      <c r="E1015" t="s">
        <v>718</v>
      </c>
      <c r="F1015" t="s">
        <v>663</v>
      </c>
      <c r="G1015" t="s">
        <v>399</v>
      </c>
      <c r="H1015">
        <v>160</v>
      </c>
      <c r="J1015" t="s">
        <v>22634</v>
      </c>
      <c r="K1015" s="132" t="str">
        <f>IFERROR(IFERROR(INDEX(Кат!$O:$O,MATCH($C1015,Кат!$I:$I,0)),INDEX(Торг!$L:$L,MATCH($C1015,Торг!$I:$I,0))),"")</f>
        <v/>
      </c>
      <c r="L1015" s="132" t="str">
        <f>IFERROR(IFERROR(INDEX(Кат!$A:$A,MATCH($C1015,Кат!$I:$I,0)),INDEX(Торг!$A:$A,MATCH($C1015,Торг!$I:$I,0))),"")</f>
        <v/>
      </c>
      <c r="M1015" s="132" t="str">
        <f>IFERROR(IFERROR(INDEX(Кат!$B:$B,MATCH($C1015,Кат!$I:$I,0)),INDEX(Торг!$B:$B,MATCH($C1015,Торг!$I:$I,0))),"")</f>
        <v/>
      </c>
      <c r="N1015" s="132" t="str">
        <f t="shared" si="15"/>
        <v>CS20 CS11702</v>
      </c>
      <c r="O1015" s="132" t="str">
        <f>IFERROR(IFERROR(INDEX(Кат!$B:$B,MATCH($N1015,Кат!$I:$I,0)),INDEX(Торг!$B:$B,MATCH($N1015,Торг!$I:$I,0))),"")</f>
        <v/>
      </c>
    </row>
    <row r="1016" spans="1:15" outlineLevel="2">
      <c r="A1016" t="s">
        <v>29335</v>
      </c>
      <c r="C1016" s="191"/>
      <c r="E1016" t="s">
        <v>23856</v>
      </c>
      <c r="J1016" t="s">
        <v>22634</v>
      </c>
      <c r="K1016" s="132" t="str">
        <f>IFERROR(IFERROR(INDEX(Кат!$O:$O,MATCH($C1016,Кат!$I:$I,0)),INDEX(Торг!$L:$L,MATCH($C1016,Торг!$I:$I,0))),"")</f>
        <v/>
      </c>
      <c r="L1016" s="132" t="str">
        <f>IFERROR(IFERROR(INDEX(Кат!$A:$A,MATCH($C1016,Кат!$I:$I,0)),INDEX(Торг!$A:$A,MATCH($C1016,Торг!$I:$I,0))),"")</f>
        <v/>
      </c>
      <c r="M1016" s="132" t="str">
        <f>IFERROR(IFERROR(INDEX(Кат!$B:$B,MATCH($C1016,Кат!$I:$I,0)),INDEX(Торг!$B:$B,MATCH($C1016,Торг!$I:$I,0))),"")</f>
        <v/>
      </c>
      <c r="N1016" s="132" t="str">
        <f t="shared" si="15"/>
        <v xml:space="preserve"> </v>
      </c>
      <c r="O1016" s="132" t="str">
        <f>IFERROR(IFERROR(INDEX(Кат!$B:$B,MATCH($N1016,Кат!$I:$I,0)),INDEX(Торг!$B:$B,MATCH($N1016,Торг!$I:$I,0))),"")</f>
        <v/>
      </c>
    </row>
    <row r="1017" spans="1:15" outlineLevel="2">
      <c r="A1017" t="s">
        <v>29336</v>
      </c>
      <c r="C1017" s="191" t="s">
        <v>29337</v>
      </c>
      <c r="E1017" t="s">
        <v>29338</v>
      </c>
      <c r="F1017" t="s">
        <v>663</v>
      </c>
      <c r="G1017" t="s">
        <v>399</v>
      </c>
      <c r="H1017">
        <v>11920</v>
      </c>
      <c r="J1017" t="s">
        <v>22634</v>
      </c>
      <c r="K1017" s="132" t="str">
        <f>IFERROR(IFERROR(INDEX(Кат!$O:$O,MATCH($C1017,Кат!$I:$I,0)),INDEX(Торг!$L:$L,MATCH($C1017,Торг!$I:$I,0))),"")</f>
        <v/>
      </c>
      <c r="L1017" s="132" t="str">
        <f>IFERROR(IFERROR(INDEX(Кат!$A:$A,MATCH($C1017,Кат!$I:$I,0)),INDEX(Торг!$A:$A,MATCH($C1017,Торг!$I:$I,0))),"")</f>
        <v/>
      </c>
      <c r="M1017" s="132" t="str">
        <f>IFERROR(IFERROR(INDEX(Кат!$B:$B,MATCH($C1017,Кат!$I:$I,0)),INDEX(Торг!$B:$B,MATCH($C1017,Торг!$I:$I,0))),"")</f>
        <v/>
      </c>
      <c r="N1017" s="132" t="str">
        <f t="shared" si="15"/>
        <v>CS20 CS17016</v>
      </c>
      <c r="O1017" s="132" t="str">
        <f>IFERROR(IFERROR(INDEX(Кат!$B:$B,MATCH($N1017,Кат!$I:$I,0)),INDEX(Торг!$B:$B,MATCH($N1017,Торг!$I:$I,0))),"")</f>
        <v/>
      </c>
    </row>
    <row r="1018" spans="1:15" outlineLevel="2">
      <c r="A1018" t="s">
        <v>29339</v>
      </c>
      <c r="C1018" s="191" t="s">
        <v>29340</v>
      </c>
      <c r="E1018" t="s">
        <v>29341</v>
      </c>
      <c r="F1018" t="s">
        <v>663</v>
      </c>
      <c r="G1018" t="s">
        <v>399</v>
      </c>
      <c r="H1018">
        <v>11430</v>
      </c>
      <c r="J1018" t="s">
        <v>22634</v>
      </c>
      <c r="K1018" s="132" t="str">
        <f>IFERROR(IFERROR(INDEX(Кат!$O:$O,MATCH($C1018,Кат!$I:$I,0)),INDEX(Торг!$L:$L,MATCH($C1018,Торг!$I:$I,0))),"")</f>
        <v/>
      </c>
      <c r="L1018" s="132" t="str">
        <f>IFERROR(IFERROR(INDEX(Кат!$A:$A,MATCH($C1018,Кат!$I:$I,0)),INDEX(Торг!$A:$A,MATCH($C1018,Торг!$I:$I,0))),"")</f>
        <v/>
      </c>
      <c r="M1018" s="132" t="str">
        <f>IFERROR(IFERROR(INDEX(Кат!$B:$B,MATCH($C1018,Кат!$I:$I,0)),INDEX(Торг!$B:$B,MATCH($C1018,Торг!$I:$I,0))),"")</f>
        <v/>
      </c>
      <c r="N1018" s="132" t="str">
        <f t="shared" si="15"/>
        <v>CS20 CS17008</v>
      </c>
      <c r="O1018" s="132" t="str">
        <f>IFERROR(IFERROR(INDEX(Кат!$B:$B,MATCH($N1018,Кат!$I:$I,0)),INDEX(Торг!$B:$B,MATCH($N1018,Торг!$I:$I,0))),"")</f>
        <v/>
      </c>
    </row>
    <row r="1019" spans="1:15" outlineLevel="2">
      <c r="A1019" t="s">
        <v>29342</v>
      </c>
      <c r="C1019" s="191" t="s">
        <v>29343</v>
      </c>
      <c r="E1019" t="s">
        <v>29344</v>
      </c>
      <c r="F1019" t="s">
        <v>663</v>
      </c>
      <c r="G1019" t="s">
        <v>399</v>
      </c>
      <c r="H1019">
        <v>14510</v>
      </c>
      <c r="J1019" t="s">
        <v>22634</v>
      </c>
      <c r="K1019" s="132" t="str">
        <f>IFERROR(IFERROR(INDEX(Кат!$O:$O,MATCH($C1019,Кат!$I:$I,0)),INDEX(Торг!$L:$L,MATCH($C1019,Торг!$I:$I,0))),"")</f>
        <v/>
      </c>
      <c r="L1019" s="132" t="str">
        <f>IFERROR(IFERROR(INDEX(Кат!$A:$A,MATCH($C1019,Кат!$I:$I,0)),INDEX(Торг!$A:$A,MATCH($C1019,Торг!$I:$I,0))),"")</f>
        <v/>
      </c>
      <c r="M1019" s="132" t="str">
        <f>IFERROR(IFERROR(INDEX(Кат!$B:$B,MATCH($C1019,Кат!$I:$I,0)),INDEX(Торг!$B:$B,MATCH($C1019,Торг!$I:$I,0))),"")</f>
        <v/>
      </c>
      <c r="N1019" s="132" t="str">
        <f t="shared" si="15"/>
        <v>CS20 CS21081</v>
      </c>
      <c r="O1019" s="132" t="str">
        <f>IFERROR(IFERROR(INDEX(Кат!$B:$B,MATCH($N1019,Кат!$I:$I,0)),INDEX(Торг!$B:$B,MATCH($N1019,Торг!$I:$I,0))),"")</f>
        <v/>
      </c>
    </row>
    <row r="1020" spans="1:15" outlineLevel="2">
      <c r="A1020" t="s">
        <v>29345</v>
      </c>
      <c r="C1020" s="191" t="s">
        <v>29346</v>
      </c>
      <c r="E1020" t="s">
        <v>29347</v>
      </c>
      <c r="F1020" t="s">
        <v>663</v>
      </c>
      <c r="G1020" t="s">
        <v>399</v>
      </c>
      <c r="H1020">
        <v>15990</v>
      </c>
      <c r="J1020" t="s">
        <v>22634</v>
      </c>
      <c r="K1020" s="132" t="str">
        <f>IFERROR(IFERROR(INDEX(Кат!$O:$O,MATCH($C1020,Кат!$I:$I,0)),INDEX(Торг!$L:$L,MATCH($C1020,Торг!$I:$I,0))),"")</f>
        <v/>
      </c>
      <c r="L1020" s="132" t="str">
        <f>IFERROR(IFERROR(INDEX(Кат!$A:$A,MATCH($C1020,Кат!$I:$I,0)),INDEX(Торг!$A:$A,MATCH($C1020,Торг!$I:$I,0))),"")</f>
        <v/>
      </c>
      <c r="M1020" s="132" t="str">
        <f>IFERROR(IFERROR(INDEX(Кат!$B:$B,MATCH($C1020,Кат!$I:$I,0)),INDEX(Торг!$B:$B,MATCH($C1020,Торг!$I:$I,0))),"")</f>
        <v/>
      </c>
      <c r="N1020" s="132" t="str">
        <f t="shared" si="15"/>
        <v>CS20 CS21082</v>
      </c>
      <c r="O1020" s="132" t="str">
        <f>IFERROR(IFERROR(INDEX(Кат!$B:$B,MATCH($N1020,Кат!$I:$I,0)),INDEX(Торг!$B:$B,MATCH($N1020,Торг!$I:$I,0))),"")</f>
        <v/>
      </c>
    </row>
    <row r="1021" spans="1:15" outlineLevel="2">
      <c r="A1021" t="s">
        <v>29348</v>
      </c>
      <c r="C1021" s="191" t="s">
        <v>29349</v>
      </c>
      <c r="E1021" t="s">
        <v>29350</v>
      </c>
      <c r="F1021" t="s">
        <v>663</v>
      </c>
      <c r="G1021" t="s">
        <v>399</v>
      </c>
      <c r="H1021">
        <v>15990</v>
      </c>
      <c r="J1021" t="s">
        <v>22634</v>
      </c>
      <c r="K1021" s="132" t="str">
        <f>IFERROR(IFERROR(INDEX(Кат!$O:$O,MATCH($C1021,Кат!$I:$I,0)),INDEX(Торг!$L:$L,MATCH($C1021,Торг!$I:$I,0))),"")</f>
        <v/>
      </c>
      <c r="L1021" s="132" t="str">
        <f>IFERROR(IFERROR(INDEX(Кат!$A:$A,MATCH($C1021,Кат!$I:$I,0)),INDEX(Торг!$A:$A,MATCH($C1021,Торг!$I:$I,0))),"")</f>
        <v/>
      </c>
      <c r="M1021" s="132" t="str">
        <f>IFERROR(IFERROR(INDEX(Кат!$B:$B,MATCH($C1021,Кат!$I:$I,0)),INDEX(Торг!$B:$B,MATCH($C1021,Торг!$I:$I,0))),"")</f>
        <v/>
      </c>
      <c r="N1021" s="132" t="str">
        <f t="shared" si="15"/>
        <v>CS20 CS21083</v>
      </c>
      <c r="O1021" s="132" t="str">
        <f>IFERROR(IFERROR(INDEX(Кат!$B:$B,MATCH($N1021,Кат!$I:$I,0)),INDEX(Торг!$B:$B,MATCH($N1021,Торг!$I:$I,0))),"")</f>
        <v/>
      </c>
    </row>
    <row r="1022" spans="1:15" outlineLevel="2">
      <c r="A1022" t="s">
        <v>29351</v>
      </c>
      <c r="C1022" s="191" t="s">
        <v>29352</v>
      </c>
      <c r="E1022" t="s">
        <v>29353</v>
      </c>
      <c r="F1022" t="s">
        <v>663</v>
      </c>
      <c r="G1022" t="s">
        <v>399</v>
      </c>
      <c r="H1022">
        <v>16140</v>
      </c>
      <c r="J1022" t="s">
        <v>22634</v>
      </c>
      <c r="K1022" s="132" t="str">
        <f>IFERROR(IFERROR(INDEX(Кат!$O:$O,MATCH($C1022,Кат!$I:$I,0)),INDEX(Торг!$L:$L,MATCH($C1022,Торг!$I:$I,0))),"")</f>
        <v/>
      </c>
      <c r="L1022" s="132" t="str">
        <f>IFERROR(IFERROR(INDEX(Кат!$A:$A,MATCH($C1022,Кат!$I:$I,0)),INDEX(Торг!$A:$A,MATCH($C1022,Торг!$I:$I,0))),"")</f>
        <v/>
      </c>
      <c r="M1022" s="132" t="str">
        <f>IFERROR(IFERROR(INDEX(Кат!$B:$B,MATCH($C1022,Кат!$I:$I,0)),INDEX(Торг!$B:$B,MATCH($C1022,Торг!$I:$I,0))),"")</f>
        <v/>
      </c>
      <c r="N1022" s="132" t="str">
        <f t="shared" si="15"/>
        <v>CS20 CS21078</v>
      </c>
      <c r="O1022" s="132" t="str">
        <f>IFERROR(IFERROR(INDEX(Кат!$B:$B,MATCH($N1022,Кат!$I:$I,0)),INDEX(Торг!$B:$B,MATCH($N1022,Торг!$I:$I,0))),"")</f>
        <v/>
      </c>
    </row>
    <row r="1023" spans="1:15" outlineLevel="2">
      <c r="A1023" t="s">
        <v>29354</v>
      </c>
      <c r="C1023" s="191" t="s">
        <v>29355</v>
      </c>
      <c r="E1023" t="s">
        <v>29356</v>
      </c>
      <c r="F1023" t="s">
        <v>663</v>
      </c>
      <c r="G1023" t="s">
        <v>399</v>
      </c>
      <c r="H1023">
        <v>16140</v>
      </c>
      <c r="J1023" t="s">
        <v>22634</v>
      </c>
      <c r="K1023" s="132" t="str">
        <f>IFERROR(IFERROR(INDEX(Кат!$O:$O,MATCH($C1023,Кат!$I:$I,0)),INDEX(Торг!$L:$L,MATCH($C1023,Торг!$I:$I,0))),"")</f>
        <v/>
      </c>
      <c r="L1023" s="132" t="str">
        <f>IFERROR(IFERROR(INDEX(Кат!$A:$A,MATCH($C1023,Кат!$I:$I,0)),INDEX(Торг!$A:$A,MATCH($C1023,Торг!$I:$I,0))),"")</f>
        <v/>
      </c>
      <c r="M1023" s="132" t="str">
        <f>IFERROR(IFERROR(INDEX(Кат!$B:$B,MATCH($C1023,Кат!$I:$I,0)),INDEX(Торг!$B:$B,MATCH($C1023,Торг!$I:$I,0))),"")</f>
        <v/>
      </c>
      <c r="N1023" s="132" t="str">
        <f t="shared" si="15"/>
        <v>CS20 CS21071</v>
      </c>
      <c r="O1023" s="132" t="str">
        <f>IFERROR(IFERROR(INDEX(Кат!$B:$B,MATCH($N1023,Кат!$I:$I,0)),INDEX(Торг!$B:$B,MATCH($N1023,Торг!$I:$I,0))),"")</f>
        <v/>
      </c>
    </row>
    <row r="1024" spans="1:15" outlineLevel="2">
      <c r="A1024" t="s">
        <v>29357</v>
      </c>
      <c r="C1024" s="191" t="s">
        <v>33900</v>
      </c>
      <c r="E1024" t="s">
        <v>29358</v>
      </c>
      <c r="F1024" t="s">
        <v>663</v>
      </c>
      <c r="G1024" t="s">
        <v>399</v>
      </c>
      <c r="H1024">
        <v>12920</v>
      </c>
      <c r="J1024" t="s">
        <v>22634</v>
      </c>
      <c r="K1024" s="132" t="str">
        <f>IFERROR(IFERROR(INDEX(Кат!$O:$O,MATCH($C1024,Кат!$I:$I,0)),INDEX(Торг!$L:$L,MATCH($C1024,Торг!$I:$I,0))),"")</f>
        <v/>
      </c>
      <c r="L1024" s="132" t="str">
        <f>IFERROR(IFERROR(INDEX(Кат!$A:$A,MATCH($C1024,Кат!$I:$I,0)),INDEX(Торг!$A:$A,MATCH($C1024,Торг!$I:$I,0))),"")</f>
        <v/>
      </c>
      <c r="M1024" s="132" t="str">
        <f>IFERROR(IFERROR(INDEX(Кат!$B:$B,MATCH($C1024,Кат!$I:$I,0)),INDEX(Торг!$B:$B,MATCH($C1024,Торг!$I:$I,0))),"")</f>
        <v/>
      </c>
      <c r="N1024" s="132" t="str">
        <f t="shared" si="15"/>
        <v xml:space="preserve">CS20 CS21079 </v>
      </c>
      <c r="O1024" s="132" t="str">
        <f>IFERROR(IFERROR(INDEX(Кат!$B:$B,MATCH($N1024,Кат!$I:$I,0)),INDEX(Торг!$B:$B,MATCH($N1024,Торг!$I:$I,0))),"")</f>
        <v/>
      </c>
    </row>
    <row r="1025" spans="1:15" outlineLevel="2">
      <c r="A1025" t="s">
        <v>29359</v>
      </c>
      <c r="C1025" s="191" t="s">
        <v>29360</v>
      </c>
      <c r="E1025" t="s">
        <v>29361</v>
      </c>
      <c r="F1025" t="s">
        <v>663</v>
      </c>
      <c r="G1025" t="s">
        <v>399</v>
      </c>
      <c r="H1025">
        <v>12920</v>
      </c>
      <c r="J1025" t="s">
        <v>22634</v>
      </c>
      <c r="K1025" s="132" t="str">
        <f>IFERROR(IFERROR(INDEX(Кат!$O:$O,MATCH($C1025,Кат!$I:$I,0)),INDEX(Торг!$L:$L,MATCH($C1025,Торг!$I:$I,0))),"")</f>
        <v/>
      </c>
      <c r="L1025" s="132" t="str">
        <f>IFERROR(IFERROR(INDEX(Кат!$A:$A,MATCH($C1025,Кат!$I:$I,0)),INDEX(Торг!$A:$A,MATCH($C1025,Торг!$I:$I,0))),"")</f>
        <v/>
      </c>
      <c r="M1025" s="132" t="str">
        <f>IFERROR(IFERROR(INDEX(Кат!$B:$B,MATCH($C1025,Кат!$I:$I,0)),INDEX(Торг!$B:$B,MATCH($C1025,Торг!$I:$I,0))),"")</f>
        <v/>
      </c>
      <c r="N1025" s="132" t="str">
        <f t="shared" si="15"/>
        <v>CS20 CS21080</v>
      </c>
      <c r="O1025" s="132" t="str">
        <f>IFERROR(IFERROR(INDEX(Кат!$B:$B,MATCH($N1025,Кат!$I:$I,0)),INDEX(Торг!$B:$B,MATCH($N1025,Торг!$I:$I,0))),"")</f>
        <v/>
      </c>
    </row>
    <row r="1026" spans="1:15" outlineLevel="2">
      <c r="A1026" t="s">
        <v>29362</v>
      </c>
      <c r="C1026" s="191" t="s">
        <v>29363</v>
      </c>
      <c r="E1026" t="s">
        <v>29364</v>
      </c>
      <c r="F1026" t="s">
        <v>663</v>
      </c>
      <c r="G1026" t="s">
        <v>375</v>
      </c>
      <c r="H1026">
        <v>880</v>
      </c>
      <c r="J1026" t="s">
        <v>22634</v>
      </c>
      <c r="K1026" s="132" t="str">
        <f>IFERROR(IFERROR(INDEX(Кат!$O:$O,MATCH($C1026,Кат!$I:$I,0)),INDEX(Торг!$L:$L,MATCH($C1026,Торг!$I:$I,0))),"")</f>
        <v/>
      </c>
      <c r="L1026" s="132" t="str">
        <f>IFERROR(IFERROR(INDEX(Кат!$A:$A,MATCH($C1026,Кат!$I:$I,0)),INDEX(Торг!$A:$A,MATCH($C1026,Торг!$I:$I,0))),"")</f>
        <v/>
      </c>
      <c r="M1026" s="132" t="str">
        <f>IFERROR(IFERROR(INDEX(Кат!$B:$B,MATCH($C1026,Кат!$I:$I,0)),INDEX(Торг!$B:$B,MATCH($C1026,Торг!$I:$I,0))),"")</f>
        <v/>
      </c>
      <c r="N1026" s="132" t="str">
        <f t="shared" si="15"/>
        <v>CS20 CS12053</v>
      </c>
      <c r="O1026" s="132" t="str">
        <f>IFERROR(IFERROR(INDEX(Кат!$B:$B,MATCH($N1026,Кат!$I:$I,0)),INDEX(Торг!$B:$B,MATCH($N1026,Торг!$I:$I,0))),"")</f>
        <v/>
      </c>
    </row>
    <row r="1027" spans="1:15" outlineLevel="2">
      <c r="A1027" t="s">
        <v>29365</v>
      </c>
      <c r="C1027" s="191" t="s">
        <v>29366</v>
      </c>
      <c r="E1027" t="s">
        <v>29367</v>
      </c>
      <c r="F1027" t="s">
        <v>663</v>
      </c>
      <c r="G1027" t="s">
        <v>399</v>
      </c>
      <c r="H1027">
        <v>7220</v>
      </c>
      <c r="J1027" t="s">
        <v>22634</v>
      </c>
      <c r="K1027" s="132" t="str">
        <f>IFERROR(IFERROR(INDEX(Кат!$O:$O,MATCH($C1027,Кат!$I:$I,0)),INDEX(Торг!$L:$L,MATCH($C1027,Торг!$I:$I,0))),"")</f>
        <v/>
      </c>
      <c r="L1027" s="132" t="str">
        <f>IFERROR(IFERROR(INDEX(Кат!$A:$A,MATCH($C1027,Кат!$I:$I,0)),INDEX(Торг!$A:$A,MATCH($C1027,Торг!$I:$I,0))),"")</f>
        <v/>
      </c>
      <c r="M1027" s="132" t="str">
        <f>IFERROR(IFERROR(INDEX(Кат!$B:$B,MATCH($C1027,Кат!$I:$I,0)),INDEX(Торг!$B:$B,MATCH($C1027,Торг!$I:$I,0))),"")</f>
        <v/>
      </c>
      <c r="N1027" s="132" t="str">
        <f t="shared" si="15"/>
        <v>CS20 CS21087</v>
      </c>
      <c r="O1027" s="132" t="str">
        <f>IFERROR(IFERROR(INDEX(Кат!$B:$B,MATCH($N1027,Кат!$I:$I,0)),INDEX(Торг!$B:$B,MATCH($N1027,Торг!$I:$I,0))),"")</f>
        <v/>
      </c>
    </row>
    <row r="1028" spans="1:15" outlineLevel="2">
      <c r="A1028" t="s">
        <v>29368</v>
      </c>
      <c r="C1028" s="191" t="s">
        <v>29369</v>
      </c>
      <c r="E1028" t="s">
        <v>29370</v>
      </c>
      <c r="F1028" t="s">
        <v>663</v>
      </c>
      <c r="G1028" t="s">
        <v>399</v>
      </c>
      <c r="H1028">
        <v>7260</v>
      </c>
      <c r="J1028" t="s">
        <v>22634</v>
      </c>
      <c r="K1028" s="132" t="str">
        <f>IFERROR(IFERROR(INDEX(Кат!$O:$O,MATCH($C1028,Кат!$I:$I,0)),INDEX(Торг!$L:$L,MATCH($C1028,Торг!$I:$I,0))),"")</f>
        <v/>
      </c>
      <c r="L1028" s="132" t="str">
        <f>IFERROR(IFERROR(INDEX(Кат!$A:$A,MATCH($C1028,Кат!$I:$I,0)),INDEX(Торг!$A:$A,MATCH($C1028,Торг!$I:$I,0))),"")</f>
        <v/>
      </c>
      <c r="M1028" s="132" t="str">
        <f>IFERROR(IFERROR(INDEX(Кат!$B:$B,MATCH($C1028,Кат!$I:$I,0)),INDEX(Торг!$B:$B,MATCH($C1028,Торг!$I:$I,0))),"")</f>
        <v/>
      </c>
      <c r="N1028" s="132" t="str">
        <f t="shared" si="15"/>
        <v>CS20 CS17006</v>
      </c>
      <c r="O1028" s="132" t="str">
        <f>IFERROR(IFERROR(INDEX(Кат!$B:$B,MATCH($N1028,Кат!$I:$I,0)),INDEX(Торг!$B:$B,MATCH($N1028,Торг!$I:$I,0))),"")</f>
        <v/>
      </c>
    </row>
    <row r="1029" spans="1:15" outlineLevel="2">
      <c r="A1029" t="s">
        <v>29371</v>
      </c>
      <c r="C1029" s="191" t="s">
        <v>33901</v>
      </c>
      <c r="E1029" t="s">
        <v>29370</v>
      </c>
      <c r="F1029" t="s">
        <v>663</v>
      </c>
      <c r="G1029" t="s">
        <v>399</v>
      </c>
      <c r="H1029">
        <v>7190</v>
      </c>
      <c r="J1029" t="s">
        <v>22634</v>
      </c>
      <c r="K1029" s="132" t="str">
        <f>IFERROR(IFERROR(INDEX(Кат!$O:$O,MATCH($C1029,Кат!$I:$I,0)),INDEX(Торг!$L:$L,MATCH($C1029,Торг!$I:$I,0))),"")</f>
        <v/>
      </c>
      <c r="L1029" s="132" t="str">
        <f>IFERROR(IFERROR(INDEX(Кат!$A:$A,MATCH($C1029,Кат!$I:$I,0)),INDEX(Торг!$A:$A,MATCH($C1029,Торг!$I:$I,0))),"")</f>
        <v/>
      </c>
      <c r="M1029" s="132" t="str">
        <f>IFERROR(IFERROR(INDEX(Кат!$B:$B,MATCH($C1029,Кат!$I:$I,0)),INDEX(Торг!$B:$B,MATCH($C1029,Торг!$I:$I,0))),"")</f>
        <v/>
      </c>
      <c r="N1029" s="132" t="str">
        <f t="shared" si="15"/>
        <v xml:space="preserve">CS20 CS21086 </v>
      </c>
      <c r="O1029" s="132" t="str">
        <f>IFERROR(IFERROR(INDEX(Кат!$B:$B,MATCH($N1029,Кат!$I:$I,0)),INDEX(Торг!$B:$B,MATCH($N1029,Торг!$I:$I,0))),"")</f>
        <v/>
      </c>
    </row>
    <row r="1030" spans="1:15" outlineLevel="2">
      <c r="A1030" t="s">
        <v>23613</v>
      </c>
      <c r="C1030" s="191"/>
      <c r="E1030" t="s">
        <v>23614</v>
      </c>
      <c r="J1030" t="s">
        <v>22634</v>
      </c>
      <c r="K1030" s="132" t="str">
        <f>IFERROR(IFERROR(INDEX(Кат!$O:$O,MATCH($C1030,Кат!$I:$I,0)),INDEX(Торг!$L:$L,MATCH($C1030,Торг!$I:$I,0))),"")</f>
        <v/>
      </c>
      <c r="L1030" s="132" t="str">
        <f>IFERROR(IFERROR(INDEX(Кат!$A:$A,MATCH($C1030,Кат!$I:$I,0)),INDEX(Торг!$A:$A,MATCH($C1030,Торг!$I:$I,0))),"")</f>
        <v/>
      </c>
      <c r="M1030" s="132" t="str">
        <f>IFERROR(IFERROR(INDEX(Кат!$B:$B,MATCH($C1030,Кат!$I:$I,0)),INDEX(Торг!$B:$B,MATCH($C1030,Торг!$I:$I,0))),"")</f>
        <v/>
      </c>
      <c r="N1030" s="132" t="str">
        <f t="shared" si="15"/>
        <v xml:space="preserve"> </v>
      </c>
      <c r="O1030" s="132" t="str">
        <f>IFERROR(IFERROR(INDEX(Кат!$B:$B,MATCH($N1030,Кат!$I:$I,0)),INDEX(Торг!$B:$B,MATCH($N1030,Торг!$I:$I,0))),"")</f>
        <v/>
      </c>
    </row>
    <row r="1031" spans="1:15" outlineLevel="2">
      <c r="A1031" t="s">
        <v>15293</v>
      </c>
      <c r="C1031" s="191" t="s">
        <v>4983</v>
      </c>
      <c r="E1031" t="s">
        <v>4984</v>
      </c>
      <c r="F1031" t="s">
        <v>663</v>
      </c>
      <c r="G1031" t="s">
        <v>399</v>
      </c>
      <c r="H1031">
        <v>500</v>
      </c>
      <c r="J1031" t="s">
        <v>22634</v>
      </c>
      <c r="K1031" s="132" t="str">
        <f>IFERROR(IFERROR(INDEX(Кат!$O:$O,MATCH($C1031,Кат!$I:$I,0)),INDEX(Торг!$L:$L,MATCH($C1031,Торг!$I:$I,0))),"")</f>
        <v/>
      </c>
      <c r="L1031" s="132" t="str">
        <f>IFERROR(IFERROR(INDEX(Кат!$A:$A,MATCH($C1031,Кат!$I:$I,0)),INDEX(Торг!$A:$A,MATCH($C1031,Торг!$I:$I,0))),"")</f>
        <v/>
      </c>
      <c r="M1031" s="132" t="str">
        <f>IFERROR(IFERROR(INDEX(Кат!$B:$B,MATCH($C1031,Кат!$I:$I,0)),INDEX(Торг!$B:$B,MATCH($C1031,Торг!$I:$I,0))),"")</f>
        <v/>
      </c>
      <c r="N1031" s="132" t="str">
        <f t="shared" si="15"/>
        <v>CS20 CS12369</v>
      </c>
      <c r="O1031" s="132" t="str">
        <f>IFERROR(IFERROR(INDEX(Кат!$B:$B,MATCH($N1031,Кат!$I:$I,0)),INDEX(Торг!$B:$B,MATCH($N1031,Торг!$I:$I,0))),"")</f>
        <v/>
      </c>
    </row>
    <row r="1032" spans="1:15" outlineLevel="2">
      <c r="A1032" t="s">
        <v>15294</v>
      </c>
      <c r="C1032" s="191" t="s">
        <v>4985</v>
      </c>
      <c r="E1032" t="s">
        <v>4986</v>
      </c>
      <c r="F1032" t="s">
        <v>663</v>
      </c>
      <c r="G1032" t="s">
        <v>399</v>
      </c>
      <c r="H1032">
        <v>480</v>
      </c>
      <c r="J1032" t="s">
        <v>22634</v>
      </c>
      <c r="K1032" s="132" t="str">
        <f>IFERROR(IFERROR(INDEX(Кат!$O:$O,MATCH($C1032,Кат!$I:$I,0)),INDEX(Торг!$L:$L,MATCH($C1032,Торг!$I:$I,0))),"")</f>
        <v/>
      </c>
      <c r="L1032" s="132" t="str">
        <f>IFERROR(IFERROR(INDEX(Кат!$A:$A,MATCH($C1032,Кат!$I:$I,0)),INDEX(Торг!$A:$A,MATCH($C1032,Торг!$I:$I,0))),"")</f>
        <v/>
      </c>
      <c r="M1032" s="132" t="str">
        <f>IFERROR(IFERROR(INDEX(Кат!$B:$B,MATCH($C1032,Кат!$I:$I,0)),INDEX(Торг!$B:$B,MATCH($C1032,Торг!$I:$I,0))),"")</f>
        <v/>
      </c>
      <c r="N1032" s="132" t="str">
        <f t="shared" ref="N1032:N1095" si="16">_xlfn.CONCAT(F1032," ",C1032)</f>
        <v>CS20 CS11560</v>
      </c>
      <c r="O1032" s="132" t="str">
        <f>IFERROR(IFERROR(INDEX(Кат!$B:$B,MATCH($N1032,Кат!$I:$I,0)),INDEX(Торг!$B:$B,MATCH($N1032,Торг!$I:$I,0))),"")</f>
        <v/>
      </c>
    </row>
    <row r="1033" spans="1:15" outlineLevel="2">
      <c r="A1033" t="s">
        <v>15295</v>
      </c>
      <c r="C1033" s="191" t="s">
        <v>4987</v>
      </c>
      <c r="E1033" t="s">
        <v>4988</v>
      </c>
      <c r="F1033" t="s">
        <v>663</v>
      </c>
      <c r="G1033" t="s">
        <v>399</v>
      </c>
      <c r="H1033">
        <v>480</v>
      </c>
      <c r="J1033" t="s">
        <v>22634</v>
      </c>
      <c r="K1033" s="132" t="str">
        <f>IFERROR(IFERROR(INDEX(Кат!$O:$O,MATCH($C1033,Кат!$I:$I,0)),INDEX(Торг!$L:$L,MATCH($C1033,Торг!$I:$I,0))),"")</f>
        <v/>
      </c>
      <c r="L1033" s="132" t="str">
        <f>IFERROR(IFERROR(INDEX(Кат!$A:$A,MATCH($C1033,Кат!$I:$I,0)),INDEX(Торг!$A:$A,MATCH($C1033,Торг!$I:$I,0))),"")</f>
        <v/>
      </c>
      <c r="M1033" s="132" t="str">
        <f>IFERROR(IFERROR(INDEX(Кат!$B:$B,MATCH($C1033,Кат!$I:$I,0)),INDEX(Торг!$B:$B,MATCH($C1033,Торг!$I:$I,0))),"")</f>
        <v/>
      </c>
      <c r="N1033" s="132" t="str">
        <f t="shared" si="16"/>
        <v>CS20 CS09619</v>
      </c>
      <c r="O1033" s="132" t="str">
        <f>IFERROR(IFERROR(INDEX(Кат!$B:$B,MATCH($N1033,Кат!$I:$I,0)),INDEX(Торг!$B:$B,MATCH($N1033,Торг!$I:$I,0))),"")</f>
        <v/>
      </c>
    </row>
    <row r="1034" spans="1:15" outlineLevel="2">
      <c r="A1034" t="s">
        <v>15296</v>
      </c>
      <c r="C1034" s="191" t="s">
        <v>4989</v>
      </c>
      <c r="E1034" t="s">
        <v>4990</v>
      </c>
      <c r="F1034" t="s">
        <v>663</v>
      </c>
      <c r="G1034" t="s">
        <v>399</v>
      </c>
      <c r="H1034">
        <v>510</v>
      </c>
      <c r="J1034" t="s">
        <v>22634</v>
      </c>
      <c r="K1034" s="132" t="str">
        <f>IFERROR(IFERROR(INDEX(Кат!$O:$O,MATCH($C1034,Кат!$I:$I,0)),INDEX(Торг!$L:$L,MATCH($C1034,Торг!$I:$I,0))),"")</f>
        <v/>
      </c>
      <c r="L1034" s="132" t="str">
        <f>IFERROR(IFERROR(INDEX(Кат!$A:$A,MATCH($C1034,Кат!$I:$I,0)),INDEX(Торг!$A:$A,MATCH($C1034,Торг!$I:$I,0))),"")</f>
        <v/>
      </c>
      <c r="M1034" s="132" t="str">
        <f>IFERROR(IFERROR(INDEX(Кат!$B:$B,MATCH($C1034,Кат!$I:$I,0)),INDEX(Торг!$B:$B,MATCH($C1034,Торг!$I:$I,0))),"")</f>
        <v/>
      </c>
      <c r="N1034" s="132" t="str">
        <f t="shared" si="16"/>
        <v>CS20 CS11562</v>
      </c>
      <c r="O1034" s="132" t="str">
        <f>IFERROR(IFERROR(INDEX(Кат!$B:$B,MATCH($N1034,Кат!$I:$I,0)),INDEX(Торг!$B:$B,MATCH($N1034,Торг!$I:$I,0))),"")</f>
        <v/>
      </c>
    </row>
    <row r="1035" spans="1:15" outlineLevel="2">
      <c r="A1035" t="s">
        <v>15297</v>
      </c>
      <c r="C1035" s="191" t="s">
        <v>4991</v>
      </c>
      <c r="E1035" t="s">
        <v>4992</v>
      </c>
      <c r="F1035" t="s">
        <v>663</v>
      </c>
      <c r="G1035" t="s">
        <v>375</v>
      </c>
      <c r="H1035">
        <v>2810</v>
      </c>
      <c r="J1035" t="s">
        <v>22634</v>
      </c>
      <c r="K1035" s="132" t="str">
        <f>IFERROR(IFERROR(INDEX(Кат!$O:$O,MATCH($C1035,Кат!$I:$I,0)),INDEX(Торг!$L:$L,MATCH($C1035,Торг!$I:$I,0))),"")</f>
        <v/>
      </c>
      <c r="L1035" s="132" t="str">
        <f>IFERROR(IFERROR(INDEX(Кат!$A:$A,MATCH($C1035,Кат!$I:$I,0)),INDEX(Торг!$A:$A,MATCH($C1035,Торг!$I:$I,0))),"")</f>
        <v/>
      </c>
      <c r="M1035" s="132" t="str">
        <f>IFERROR(IFERROR(INDEX(Кат!$B:$B,MATCH($C1035,Кат!$I:$I,0)),INDEX(Торг!$B:$B,MATCH($C1035,Торг!$I:$I,0))),"")</f>
        <v/>
      </c>
      <c r="N1035" s="132" t="str">
        <f t="shared" si="16"/>
        <v>CS20 CS17446</v>
      </c>
      <c r="O1035" s="132" t="str">
        <f>IFERROR(IFERROR(INDEX(Кат!$B:$B,MATCH($N1035,Кат!$I:$I,0)),INDEX(Торг!$B:$B,MATCH($N1035,Торг!$I:$I,0))),"")</f>
        <v/>
      </c>
    </row>
    <row r="1036" spans="1:15" outlineLevel="2">
      <c r="A1036" t="s">
        <v>15298</v>
      </c>
      <c r="C1036" s="191" t="s">
        <v>4993</v>
      </c>
      <c r="E1036" t="s">
        <v>4994</v>
      </c>
      <c r="F1036" t="s">
        <v>663</v>
      </c>
      <c r="G1036" t="s">
        <v>375</v>
      </c>
      <c r="H1036">
        <v>2060</v>
      </c>
      <c r="J1036" t="s">
        <v>22634</v>
      </c>
      <c r="K1036" s="132" t="str">
        <f>IFERROR(IFERROR(INDEX(Кат!$O:$O,MATCH($C1036,Кат!$I:$I,0)),INDEX(Торг!$L:$L,MATCH($C1036,Торг!$I:$I,0))),"")</f>
        <v/>
      </c>
      <c r="L1036" s="132" t="str">
        <f>IFERROR(IFERROR(INDEX(Кат!$A:$A,MATCH($C1036,Кат!$I:$I,0)),INDEX(Торг!$A:$A,MATCH($C1036,Торг!$I:$I,0))),"")</f>
        <v/>
      </c>
      <c r="M1036" s="132" t="str">
        <f>IFERROR(IFERROR(INDEX(Кат!$B:$B,MATCH($C1036,Кат!$I:$I,0)),INDEX(Торг!$B:$B,MATCH($C1036,Торг!$I:$I,0))),"")</f>
        <v/>
      </c>
      <c r="N1036" s="132" t="str">
        <f t="shared" si="16"/>
        <v>CS20 CS10815</v>
      </c>
      <c r="O1036" s="132" t="str">
        <f>IFERROR(IFERROR(INDEX(Кат!$B:$B,MATCH($N1036,Кат!$I:$I,0)),INDEX(Торг!$B:$B,MATCH($N1036,Торг!$I:$I,0))),"")</f>
        <v/>
      </c>
    </row>
    <row r="1037" spans="1:15" outlineLevel="1">
      <c r="A1037" t="s">
        <v>15299</v>
      </c>
      <c r="C1037" s="191" t="s">
        <v>4995</v>
      </c>
      <c r="E1037" t="s">
        <v>4996</v>
      </c>
      <c r="F1037" t="s">
        <v>663</v>
      </c>
      <c r="G1037" t="s">
        <v>375</v>
      </c>
      <c r="H1037">
        <v>2050</v>
      </c>
      <c r="J1037" t="s">
        <v>22634</v>
      </c>
      <c r="K1037" s="132" t="str">
        <f>IFERROR(IFERROR(INDEX(Кат!$O:$O,MATCH($C1037,Кат!$I:$I,0)),INDEX(Торг!$L:$L,MATCH($C1037,Торг!$I:$I,0))),"")</f>
        <v/>
      </c>
      <c r="L1037" s="132" t="str">
        <f>IFERROR(IFERROR(INDEX(Кат!$A:$A,MATCH($C1037,Кат!$I:$I,0)),INDEX(Торг!$A:$A,MATCH($C1037,Торг!$I:$I,0))),"")</f>
        <v/>
      </c>
      <c r="M1037" s="132" t="str">
        <f>IFERROR(IFERROR(INDEX(Кат!$B:$B,MATCH($C1037,Кат!$I:$I,0)),INDEX(Торг!$B:$B,MATCH($C1037,Торг!$I:$I,0))),"")</f>
        <v/>
      </c>
      <c r="N1037" s="132" t="str">
        <f t="shared" si="16"/>
        <v>CS20 CS13157</v>
      </c>
      <c r="O1037" s="132" t="str">
        <f>IFERROR(IFERROR(INDEX(Кат!$B:$B,MATCH($N1037,Кат!$I:$I,0)),INDEX(Торг!$B:$B,MATCH($N1037,Торг!$I:$I,0))),"")</f>
        <v/>
      </c>
    </row>
    <row r="1038" spans="1:15" outlineLevel="2">
      <c r="A1038" t="s">
        <v>15300</v>
      </c>
      <c r="C1038" s="191" t="s">
        <v>4997</v>
      </c>
      <c r="E1038" t="s">
        <v>13986</v>
      </c>
      <c r="F1038" t="s">
        <v>663</v>
      </c>
      <c r="G1038" t="s">
        <v>375</v>
      </c>
      <c r="H1038">
        <v>2280</v>
      </c>
      <c r="J1038" t="s">
        <v>22634</v>
      </c>
      <c r="K1038" s="132" t="str">
        <f>IFERROR(IFERROR(INDEX(Кат!$O:$O,MATCH($C1038,Кат!$I:$I,0)),INDEX(Торг!$L:$L,MATCH($C1038,Торг!$I:$I,0))),"")</f>
        <v/>
      </c>
      <c r="L1038" s="132" t="str">
        <f>IFERROR(IFERROR(INDEX(Кат!$A:$A,MATCH($C1038,Кат!$I:$I,0)),INDEX(Торг!$A:$A,MATCH($C1038,Торг!$I:$I,0))),"")</f>
        <v/>
      </c>
      <c r="M1038" s="132" t="str">
        <f>IFERROR(IFERROR(INDEX(Кат!$B:$B,MATCH($C1038,Кат!$I:$I,0)),INDEX(Торг!$B:$B,MATCH($C1038,Торг!$I:$I,0))),"")</f>
        <v/>
      </c>
      <c r="N1038" s="132" t="str">
        <f t="shared" si="16"/>
        <v>CS20 CS17206</v>
      </c>
      <c r="O1038" s="132" t="str">
        <f>IFERROR(IFERROR(INDEX(Кат!$B:$B,MATCH($N1038,Кат!$I:$I,0)),INDEX(Торг!$B:$B,MATCH($N1038,Торг!$I:$I,0))),"")</f>
        <v/>
      </c>
    </row>
    <row r="1039" spans="1:15" outlineLevel="2">
      <c r="A1039" t="s">
        <v>15301</v>
      </c>
      <c r="C1039" s="191" t="s">
        <v>719</v>
      </c>
      <c r="E1039" t="s">
        <v>720</v>
      </c>
      <c r="F1039" t="s">
        <v>663</v>
      </c>
      <c r="G1039" t="s">
        <v>375</v>
      </c>
      <c r="H1039">
        <v>2280</v>
      </c>
      <c r="J1039" t="s">
        <v>22634</v>
      </c>
      <c r="K1039" s="132" t="str">
        <f>IFERROR(IFERROR(INDEX(Кат!$O:$O,MATCH($C1039,Кат!$I:$I,0)),INDEX(Торг!$L:$L,MATCH($C1039,Торг!$I:$I,0))),"")</f>
        <v/>
      </c>
      <c r="L1039" s="132" t="str">
        <f>IFERROR(IFERROR(INDEX(Кат!$A:$A,MATCH($C1039,Кат!$I:$I,0)),INDEX(Торг!$A:$A,MATCH($C1039,Торг!$I:$I,0))),"")</f>
        <v/>
      </c>
      <c r="M1039" s="132" t="str">
        <f>IFERROR(IFERROR(INDEX(Кат!$B:$B,MATCH($C1039,Кат!$I:$I,0)),INDEX(Торг!$B:$B,MATCH($C1039,Торг!$I:$I,0))),"")</f>
        <v/>
      </c>
      <c r="N1039" s="132" t="str">
        <f t="shared" si="16"/>
        <v>CS20 CS17219</v>
      </c>
      <c r="O1039" s="132" t="str">
        <f>IFERROR(IFERROR(INDEX(Кат!$B:$B,MATCH($N1039,Кат!$I:$I,0)),INDEX(Торг!$B:$B,MATCH($N1039,Торг!$I:$I,0))),"")</f>
        <v/>
      </c>
    </row>
    <row r="1040" spans="1:15" outlineLevel="2">
      <c r="A1040" t="s">
        <v>23615</v>
      </c>
      <c r="C1040" s="191"/>
      <c r="E1040" t="s">
        <v>23616</v>
      </c>
      <c r="J1040" t="s">
        <v>22634</v>
      </c>
      <c r="K1040" s="132" t="str">
        <f>IFERROR(IFERROR(INDEX(Кат!$O:$O,MATCH($C1040,Кат!$I:$I,0)),INDEX(Торг!$L:$L,MATCH($C1040,Торг!$I:$I,0))),"")</f>
        <v/>
      </c>
      <c r="L1040" s="132" t="str">
        <f>IFERROR(IFERROR(INDEX(Кат!$A:$A,MATCH($C1040,Кат!$I:$I,0)),INDEX(Торг!$A:$A,MATCH($C1040,Торг!$I:$I,0))),"")</f>
        <v/>
      </c>
      <c r="M1040" s="132" t="str">
        <f>IFERROR(IFERROR(INDEX(Кат!$B:$B,MATCH($C1040,Кат!$I:$I,0)),INDEX(Торг!$B:$B,MATCH($C1040,Торг!$I:$I,0))),"")</f>
        <v/>
      </c>
      <c r="N1040" s="132" t="str">
        <f t="shared" si="16"/>
        <v xml:space="preserve"> </v>
      </c>
      <c r="O1040" s="132" t="str">
        <f>IFERROR(IFERROR(INDEX(Кат!$B:$B,MATCH($N1040,Кат!$I:$I,0)),INDEX(Торг!$B:$B,MATCH($N1040,Торг!$I:$I,0))),"")</f>
        <v/>
      </c>
    </row>
    <row r="1041" spans="1:15" outlineLevel="2">
      <c r="A1041" t="s">
        <v>15302</v>
      </c>
      <c r="C1041" s="191" t="s">
        <v>721</v>
      </c>
      <c r="E1041" t="s">
        <v>722</v>
      </c>
      <c r="F1041" t="s">
        <v>663</v>
      </c>
      <c r="G1041" t="s">
        <v>375</v>
      </c>
      <c r="H1041">
        <v>7300</v>
      </c>
      <c r="J1041" t="s">
        <v>22634</v>
      </c>
      <c r="K1041" s="132" t="str">
        <f>IFERROR(IFERROR(INDEX(Кат!$O:$O,MATCH($C1041,Кат!$I:$I,0)),INDEX(Торг!$L:$L,MATCH($C1041,Торг!$I:$I,0))),"")</f>
        <v/>
      </c>
      <c r="L1041" s="132" t="str">
        <f>IFERROR(IFERROR(INDEX(Кат!$A:$A,MATCH($C1041,Кат!$I:$I,0)),INDEX(Торг!$A:$A,MATCH($C1041,Торг!$I:$I,0))),"")</f>
        <v/>
      </c>
      <c r="M1041" s="132" t="str">
        <f>IFERROR(IFERROR(INDEX(Кат!$B:$B,MATCH($C1041,Кат!$I:$I,0)),INDEX(Торг!$B:$B,MATCH($C1041,Торг!$I:$I,0))),"")</f>
        <v/>
      </c>
      <c r="N1041" s="132" t="str">
        <f t="shared" si="16"/>
        <v>CS20 CS09498</v>
      </c>
      <c r="O1041" s="132" t="str">
        <f>IFERROR(IFERROR(INDEX(Кат!$B:$B,MATCH($N1041,Кат!$I:$I,0)),INDEX(Торг!$B:$B,MATCH($N1041,Торг!$I:$I,0))),"")</f>
        <v/>
      </c>
    </row>
    <row r="1042" spans="1:15" outlineLevel="2">
      <c r="A1042" t="s">
        <v>15303</v>
      </c>
      <c r="C1042" s="191" t="s">
        <v>723</v>
      </c>
      <c r="E1042" t="s">
        <v>724</v>
      </c>
      <c r="F1042" t="s">
        <v>663</v>
      </c>
      <c r="G1042" t="s">
        <v>375</v>
      </c>
      <c r="H1042">
        <v>6800</v>
      </c>
      <c r="J1042" t="s">
        <v>22634</v>
      </c>
      <c r="K1042" s="132" t="str">
        <f>IFERROR(IFERROR(INDEX(Кат!$O:$O,MATCH($C1042,Кат!$I:$I,0)),INDEX(Торг!$L:$L,MATCH($C1042,Торг!$I:$I,0))),"")</f>
        <v/>
      </c>
      <c r="L1042" s="132" t="str">
        <f>IFERROR(IFERROR(INDEX(Кат!$A:$A,MATCH($C1042,Кат!$I:$I,0)),INDEX(Торг!$A:$A,MATCH($C1042,Торг!$I:$I,0))),"")</f>
        <v/>
      </c>
      <c r="M1042" s="132" t="str">
        <f>IFERROR(IFERROR(INDEX(Кат!$B:$B,MATCH($C1042,Кат!$I:$I,0)),INDEX(Торг!$B:$B,MATCH($C1042,Торг!$I:$I,0))),"")</f>
        <v/>
      </c>
      <c r="N1042" s="132" t="str">
        <f t="shared" si="16"/>
        <v>CS20 CS09499</v>
      </c>
      <c r="O1042" s="132" t="str">
        <f>IFERROR(IFERROR(INDEX(Кат!$B:$B,MATCH($N1042,Кат!$I:$I,0)),INDEX(Торг!$B:$B,MATCH($N1042,Торг!$I:$I,0))),"")</f>
        <v/>
      </c>
    </row>
    <row r="1043" spans="1:15" outlineLevel="2">
      <c r="A1043" t="s">
        <v>15304</v>
      </c>
      <c r="C1043" s="191" t="s">
        <v>725</v>
      </c>
      <c r="E1043" t="s">
        <v>726</v>
      </c>
      <c r="F1043" t="s">
        <v>663</v>
      </c>
      <c r="G1043" t="s">
        <v>375</v>
      </c>
      <c r="H1043">
        <v>8360</v>
      </c>
      <c r="J1043" t="s">
        <v>22634</v>
      </c>
      <c r="K1043" s="132" t="str">
        <f>IFERROR(IFERROR(INDEX(Кат!$O:$O,MATCH($C1043,Кат!$I:$I,0)),INDEX(Торг!$L:$L,MATCH($C1043,Торг!$I:$I,0))),"")</f>
        <v/>
      </c>
      <c r="L1043" s="132" t="str">
        <f>IFERROR(IFERROR(INDEX(Кат!$A:$A,MATCH($C1043,Кат!$I:$I,0)),INDEX(Торг!$A:$A,MATCH($C1043,Торг!$I:$I,0))),"")</f>
        <v/>
      </c>
      <c r="M1043" s="132" t="str">
        <f>IFERROR(IFERROR(INDEX(Кат!$B:$B,MATCH($C1043,Кат!$I:$I,0)),INDEX(Торг!$B:$B,MATCH($C1043,Торг!$I:$I,0))),"")</f>
        <v/>
      </c>
      <c r="N1043" s="132" t="str">
        <f t="shared" si="16"/>
        <v>CS20 CS10429</v>
      </c>
      <c r="O1043" s="132" t="str">
        <f>IFERROR(IFERROR(INDEX(Кат!$B:$B,MATCH($N1043,Кат!$I:$I,0)),INDEX(Торг!$B:$B,MATCH($N1043,Торг!$I:$I,0))),"")</f>
        <v/>
      </c>
    </row>
    <row r="1044" spans="1:15" outlineLevel="2">
      <c r="A1044" t="s">
        <v>15305</v>
      </c>
      <c r="C1044" s="191" t="s">
        <v>727</v>
      </c>
      <c r="E1044" t="s">
        <v>728</v>
      </c>
      <c r="F1044" t="s">
        <v>663</v>
      </c>
      <c r="G1044" t="s">
        <v>375</v>
      </c>
      <c r="H1044">
        <v>6950</v>
      </c>
      <c r="J1044" t="s">
        <v>22634</v>
      </c>
      <c r="K1044" s="132" t="str">
        <f>IFERROR(IFERROR(INDEX(Кат!$O:$O,MATCH($C1044,Кат!$I:$I,0)),INDEX(Торг!$L:$L,MATCH($C1044,Торг!$I:$I,0))),"")</f>
        <v/>
      </c>
      <c r="L1044" s="132" t="str">
        <f>IFERROR(IFERROR(INDEX(Кат!$A:$A,MATCH($C1044,Кат!$I:$I,0)),INDEX(Торг!$A:$A,MATCH($C1044,Торг!$I:$I,0))),"")</f>
        <v/>
      </c>
      <c r="M1044" s="132" t="str">
        <f>IFERROR(IFERROR(INDEX(Кат!$B:$B,MATCH($C1044,Кат!$I:$I,0)),INDEX(Торг!$B:$B,MATCH($C1044,Торг!$I:$I,0))),"")</f>
        <v/>
      </c>
      <c r="N1044" s="132" t="str">
        <f t="shared" si="16"/>
        <v>CS20 CS10427</v>
      </c>
      <c r="O1044" s="132" t="str">
        <f>IFERROR(IFERROR(INDEX(Кат!$B:$B,MATCH($N1044,Кат!$I:$I,0)),INDEX(Торг!$B:$B,MATCH($N1044,Торг!$I:$I,0))),"")</f>
        <v/>
      </c>
    </row>
    <row r="1045" spans="1:15" outlineLevel="1">
      <c r="A1045" t="s">
        <v>15306</v>
      </c>
      <c r="C1045" s="191" t="s">
        <v>729</v>
      </c>
      <c r="E1045" t="s">
        <v>730</v>
      </c>
      <c r="F1045" t="s">
        <v>663</v>
      </c>
      <c r="G1045" t="s">
        <v>375</v>
      </c>
      <c r="H1045">
        <v>6850</v>
      </c>
      <c r="J1045" t="s">
        <v>22634</v>
      </c>
      <c r="K1045" s="132" t="str">
        <f>IFERROR(IFERROR(INDEX(Кат!$O:$O,MATCH($C1045,Кат!$I:$I,0)),INDEX(Торг!$L:$L,MATCH($C1045,Торг!$I:$I,0))),"")</f>
        <v/>
      </c>
      <c r="L1045" s="132" t="str">
        <f>IFERROR(IFERROR(INDEX(Кат!$A:$A,MATCH($C1045,Кат!$I:$I,0)),INDEX(Торг!$A:$A,MATCH($C1045,Торг!$I:$I,0))),"")</f>
        <v/>
      </c>
      <c r="M1045" s="132" t="str">
        <f>IFERROR(IFERROR(INDEX(Кат!$B:$B,MATCH($C1045,Кат!$I:$I,0)),INDEX(Торг!$B:$B,MATCH($C1045,Торг!$I:$I,0))),"")</f>
        <v/>
      </c>
      <c r="N1045" s="132" t="str">
        <f t="shared" si="16"/>
        <v>CS20 CS10428</v>
      </c>
      <c r="O1045" s="132" t="str">
        <f>IFERROR(IFERROR(INDEX(Кат!$B:$B,MATCH($N1045,Кат!$I:$I,0)),INDEX(Торг!$B:$B,MATCH($N1045,Торг!$I:$I,0))),"")</f>
        <v/>
      </c>
    </row>
    <row r="1046" spans="1:15" outlineLevel="2">
      <c r="A1046" t="s">
        <v>15307</v>
      </c>
      <c r="C1046" s="191" t="s">
        <v>731</v>
      </c>
      <c r="E1046" t="s">
        <v>732</v>
      </c>
      <c r="F1046" t="s">
        <v>663</v>
      </c>
      <c r="G1046" t="s">
        <v>375</v>
      </c>
      <c r="H1046">
        <v>6160</v>
      </c>
      <c r="J1046" t="s">
        <v>22634</v>
      </c>
      <c r="K1046" s="132" t="str">
        <f>IFERROR(IFERROR(INDEX(Кат!$O:$O,MATCH($C1046,Кат!$I:$I,0)),INDEX(Торг!$L:$L,MATCH($C1046,Торг!$I:$I,0))),"")</f>
        <v/>
      </c>
      <c r="L1046" s="132" t="str">
        <f>IFERROR(IFERROR(INDEX(Кат!$A:$A,MATCH($C1046,Кат!$I:$I,0)),INDEX(Торг!$A:$A,MATCH($C1046,Торг!$I:$I,0))),"")</f>
        <v/>
      </c>
      <c r="M1046" s="132" t="str">
        <f>IFERROR(IFERROR(INDEX(Кат!$B:$B,MATCH($C1046,Кат!$I:$I,0)),INDEX(Торг!$B:$B,MATCH($C1046,Торг!$I:$I,0))),"")</f>
        <v/>
      </c>
      <c r="N1046" s="132" t="str">
        <f t="shared" si="16"/>
        <v>CS20 CS10432</v>
      </c>
      <c r="O1046" s="132" t="str">
        <f>IFERROR(IFERROR(INDEX(Кат!$B:$B,MATCH($N1046,Кат!$I:$I,0)),INDEX(Торг!$B:$B,MATCH($N1046,Торг!$I:$I,0))),"")</f>
        <v/>
      </c>
    </row>
    <row r="1047" spans="1:15" outlineLevel="2">
      <c r="A1047" t="s">
        <v>15308</v>
      </c>
      <c r="C1047" s="191" t="s">
        <v>733</v>
      </c>
      <c r="E1047" t="s">
        <v>734</v>
      </c>
      <c r="F1047" t="s">
        <v>663</v>
      </c>
      <c r="G1047" t="s">
        <v>375</v>
      </c>
      <c r="H1047">
        <v>8060</v>
      </c>
      <c r="J1047" t="s">
        <v>22634</v>
      </c>
      <c r="K1047" s="132" t="str">
        <f>IFERROR(IFERROR(INDEX(Кат!$O:$O,MATCH($C1047,Кат!$I:$I,0)),INDEX(Торг!$L:$L,MATCH($C1047,Торг!$I:$I,0))),"")</f>
        <v/>
      </c>
      <c r="L1047" s="132" t="str">
        <f>IFERROR(IFERROR(INDEX(Кат!$A:$A,MATCH($C1047,Кат!$I:$I,0)),INDEX(Торг!$A:$A,MATCH($C1047,Торг!$I:$I,0))),"")</f>
        <v/>
      </c>
      <c r="M1047" s="132" t="str">
        <f>IFERROR(IFERROR(INDEX(Кат!$B:$B,MATCH($C1047,Кат!$I:$I,0)),INDEX(Торг!$B:$B,MATCH($C1047,Торг!$I:$I,0))),"")</f>
        <v/>
      </c>
      <c r="N1047" s="132" t="str">
        <f t="shared" si="16"/>
        <v>CS20 CS10433</v>
      </c>
      <c r="O1047" s="132" t="str">
        <f>IFERROR(IFERROR(INDEX(Кат!$B:$B,MATCH($N1047,Кат!$I:$I,0)),INDEX(Торг!$B:$B,MATCH($N1047,Торг!$I:$I,0))),"")</f>
        <v/>
      </c>
    </row>
    <row r="1048" spans="1:15" outlineLevel="2">
      <c r="A1048" t="s">
        <v>15309</v>
      </c>
      <c r="C1048" s="191" t="s">
        <v>735</v>
      </c>
      <c r="E1048" t="s">
        <v>736</v>
      </c>
      <c r="F1048" t="s">
        <v>663</v>
      </c>
      <c r="G1048" t="s">
        <v>375</v>
      </c>
      <c r="H1048">
        <v>7330</v>
      </c>
      <c r="J1048" t="s">
        <v>22634</v>
      </c>
      <c r="K1048" s="132" t="str">
        <f>IFERROR(IFERROR(INDEX(Кат!$O:$O,MATCH($C1048,Кат!$I:$I,0)),INDEX(Торг!$L:$L,MATCH($C1048,Торг!$I:$I,0))),"")</f>
        <v/>
      </c>
      <c r="L1048" s="132" t="str">
        <f>IFERROR(IFERROR(INDEX(Кат!$A:$A,MATCH($C1048,Кат!$I:$I,0)),INDEX(Торг!$A:$A,MATCH($C1048,Торг!$I:$I,0))),"")</f>
        <v/>
      </c>
      <c r="M1048" s="132" t="str">
        <f>IFERROR(IFERROR(INDEX(Кат!$B:$B,MATCH($C1048,Кат!$I:$I,0)),INDEX(Торг!$B:$B,MATCH($C1048,Торг!$I:$I,0))),"")</f>
        <v/>
      </c>
      <c r="N1048" s="132" t="str">
        <f t="shared" si="16"/>
        <v>CS20 CS10532</v>
      </c>
      <c r="O1048" s="132" t="str">
        <f>IFERROR(IFERROR(INDEX(Кат!$B:$B,MATCH($N1048,Кат!$I:$I,0)),INDEX(Торг!$B:$B,MATCH($N1048,Торг!$I:$I,0))),"")</f>
        <v/>
      </c>
    </row>
    <row r="1049" spans="1:15" outlineLevel="2">
      <c r="A1049" t="s">
        <v>15310</v>
      </c>
      <c r="C1049" s="191" t="s">
        <v>737</v>
      </c>
      <c r="E1049" t="s">
        <v>738</v>
      </c>
      <c r="F1049" t="s">
        <v>663</v>
      </c>
      <c r="G1049" t="s">
        <v>375</v>
      </c>
      <c r="H1049">
        <v>8930</v>
      </c>
      <c r="J1049" t="s">
        <v>22634</v>
      </c>
      <c r="K1049" s="132" t="str">
        <f>IFERROR(IFERROR(INDEX(Кат!$O:$O,MATCH($C1049,Кат!$I:$I,0)),INDEX(Торг!$L:$L,MATCH($C1049,Торг!$I:$I,0))),"")</f>
        <v/>
      </c>
      <c r="L1049" s="132" t="str">
        <f>IFERROR(IFERROR(INDEX(Кат!$A:$A,MATCH($C1049,Кат!$I:$I,0)),INDEX(Торг!$A:$A,MATCH($C1049,Торг!$I:$I,0))),"")</f>
        <v/>
      </c>
      <c r="M1049" s="132" t="str">
        <f>IFERROR(IFERROR(INDEX(Кат!$B:$B,MATCH($C1049,Кат!$I:$I,0)),INDEX(Торг!$B:$B,MATCH($C1049,Торг!$I:$I,0))),"")</f>
        <v/>
      </c>
      <c r="N1049" s="132" t="str">
        <f t="shared" si="16"/>
        <v>CS20 CS10430</v>
      </c>
      <c r="O1049" s="132" t="str">
        <f>IFERROR(IFERROR(INDEX(Кат!$B:$B,MATCH($N1049,Кат!$I:$I,0)),INDEX(Торг!$B:$B,MATCH($N1049,Торг!$I:$I,0))),"")</f>
        <v/>
      </c>
    </row>
    <row r="1050" spans="1:15">
      <c r="A1050" t="s">
        <v>28946</v>
      </c>
      <c r="C1050" s="191"/>
      <c r="E1050" t="s">
        <v>23750</v>
      </c>
      <c r="J1050" t="s">
        <v>22634</v>
      </c>
      <c r="K1050" s="132" t="str">
        <f>IFERROR(IFERROR(INDEX(Кат!$O:$O,MATCH($C1050,Кат!$I:$I,0)),INDEX(Торг!$L:$L,MATCH($C1050,Торг!$I:$I,0))),"")</f>
        <v/>
      </c>
      <c r="L1050" s="132" t="str">
        <f>IFERROR(IFERROR(INDEX(Кат!$A:$A,MATCH($C1050,Кат!$I:$I,0)),INDEX(Торг!$A:$A,MATCH($C1050,Торг!$I:$I,0))),"")</f>
        <v/>
      </c>
      <c r="M1050" s="132" t="str">
        <f>IFERROR(IFERROR(INDEX(Кат!$B:$B,MATCH($C1050,Кат!$I:$I,0)),INDEX(Торг!$B:$B,MATCH($C1050,Торг!$I:$I,0))),"")</f>
        <v/>
      </c>
      <c r="N1050" s="132" t="str">
        <f t="shared" si="16"/>
        <v xml:space="preserve"> </v>
      </c>
      <c r="O1050" s="132" t="str">
        <f>IFERROR(IFERROR(INDEX(Кат!$B:$B,MATCH($N1050,Кат!$I:$I,0)),INDEX(Торг!$B:$B,MATCH($N1050,Торг!$I:$I,0))),"")</f>
        <v/>
      </c>
    </row>
    <row r="1051" spans="1:15" outlineLevel="1">
      <c r="A1051" t="s">
        <v>29372</v>
      </c>
      <c r="C1051" s="191" t="s">
        <v>29373</v>
      </c>
      <c r="E1051" t="s">
        <v>29374</v>
      </c>
      <c r="F1051" t="s">
        <v>663</v>
      </c>
      <c r="G1051" t="s">
        <v>399</v>
      </c>
      <c r="H1051">
        <v>410</v>
      </c>
      <c r="J1051" t="s">
        <v>22634</v>
      </c>
      <c r="K1051" s="132" t="str">
        <f>IFERROR(IFERROR(INDEX(Кат!$O:$O,MATCH($C1051,Кат!$I:$I,0)),INDEX(Торг!$L:$L,MATCH($C1051,Торг!$I:$I,0))),"")</f>
        <v/>
      </c>
      <c r="L1051" s="132" t="str">
        <f>IFERROR(IFERROR(INDEX(Кат!$A:$A,MATCH($C1051,Кат!$I:$I,0)),INDEX(Торг!$A:$A,MATCH($C1051,Торг!$I:$I,0))),"")</f>
        <v/>
      </c>
      <c r="M1051" s="132" t="str">
        <f>IFERROR(IFERROR(INDEX(Кат!$B:$B,MATCH($C1051,Кат!$I:$I,0)),INDEX(Торг!$B:$B,MATCH($C1051,Торг!$I:$I,0))),"")</f>
        <v/>
      </c>
      <c r="N1051" s="132" t="str">
        <f t="shared" si="16"/>
        <v>CS20 CS21102</v>
      </c>
      <c r="O1051" s="132" t="str">
        <f>IFERROR(IFERROR(INDEX(Кат!$B:$B,MATCH($N1051,Кат!$I:$I,0)),INDEX(Торг!$B:$B,MATCH($N1051,Торг!$I:$I,0))),"")</f>
        <v/>
      </c>
    </row>
    <row r="1052" spans="1:15" outlineLevel="2">
      <c r="A1052" t="s">
        <v>29375</v>
      </c>
      <c r="C1052" s="191" t="s">
        <v>29376</v>
      </c>
      <c r="E1052" t="s">
        <v>29377</v>
      </c>
      <c r="F1052" t="s">
        <v>663</v>
      </c>
      <c r="G1052" t="s">
        <v>399</v>
      </c>
      <c r="H1052">
        <v>410</v>
      </c>
      <c r="J1052" t="s">
        <v>22634</v>
      </c>
      <c r="K1052" s="132" t="str">
        <f>IFERROR(IFERROR(INDEX(Кат!$O:$O,MATCH($C1052,Кат!$I:$I,0)),INDEX(Торг!$L:$L,MATCH($C1052,Торг!$I:$I,0))),"")</f>
        <v/>
      </c>
      <c r="L1052" s="132" t="str">
        <f>IFERROR(IFERROR(INDEX(Кат!$A:$A,MATCH($C1052,Кат!$I:$I,0)),INDEX(Торг!$A:$A,MATCH($C1052,Торг!$I:$I,0))),"")</f>
        <v/>
      </c>
      <c r="M1052" s="132" t="str">
        <f>IFERROR(IFERROR(INDEX(Кат!$B:$B,MATCH($C1052,Кат!$I:$I,0)),INDEX(Торг!$B:$B,MATCH($C1052,Торг!$I:$I,0))),"")</f>
        <v/>
      </c>
      <c r="N1052" s="132" t="str">
        <f t="shared" si="16"/>
        <v>CS20 CS21103</v>
      </c>
      <c r="O1052" s="132" t="str">
        <f>IFERROR(IFERROR(INDEX(Кат!$B:$B,MATCH($N1052,Кат!$I:$I,0)),INDEX(Торг!$B:$B,MATCH($N1052,Торг!$I:$I,0))),"")</f>
        <v/>
      </c>
    </row>
    <row r="1053" spans="1:15" outlineLevel="2">
      <c r="A1053" t="s">
        <v>28947</v>
      </c>
      <c r="C1053" s="191" t="s">
        <v>28948</v>
      </c>
      <c r="E1053" t="s">
        <v>28949</v>
      </c>
      <c r="F1053" t="s">
        <v>663</v>
      </c>
      <c r="G1053" t="s">
        <v>399</v>
      </c>
      <c r="H1053">
        <v>550</v>
      </c>
      <c r="J1053" t="s">
        <v>22634</v>
      </c>
      <c r="K1053" s="132" t="str">
        <f>IFERROR(IFERROR(INDEX(Кат!$O:$O,MATCH($C1053,Кат!$I:$I,0)),INDEX(Торг!$L:$L,MATCH($C1053,Торг!$I:$I,0))),"")</f>
        <v/>
      </c>
      <c r="L1053" s="132" t="str">
        <f>IFERROR(IFERROR(INDEX(Кат!$A:$A,MATCH($C1053,Кат!$I:$I,0)),INDEX(Торг!$A:$A,MATCH($C1053,Торг!$I:$I,0))),"")</f>
        <v/>
      </c>
      <c r="M1053" s="132" t="str">
        <f>IFERROR(IFERROR(INDEX(Кат!$B:$B,MATCH($C1053,Кат!$I:$I,0)),INDEX(Торг!$B:$B,MATCH($C1053,Торг!$I:$I,0))),"")</f>
        <v/>
      </c>
      <c r="N1053" s="132" t="str">
        <f t="shared" si="16"/>
        <v>CS20 CS21104</v>
      </c>
      <c r="O1053" s="132" t="str">
        <f>IFERROR(IFERROR(INDEX(Кат!$B:$B,MATCH($N1053,Кат!$I:$I,0)),INDEX(Торг!$B:$B,MATCH($N1053,Торг!$I:$I,0))),"")</f>
        <v/>
      </c>
    </row>
    <row r="1054" spans="1:15" outlineLevel="2">
      <c r="A1054" t="s">
        <v>23617</v>
      </c>
      <c r="C1054" s="191"/>
      <c r="E1054" t="s">
        <v>23618</v>
      </c>
      <c r="J1054" t="s">
        <v>22634</v>
      </c>
      <c r="K1054" s="132" t="str">
        <f>IFERROR(IFERROR(INDEX(Кат!$O:$O,MATCH($C1054,Кат!$I:$I,0)),INDEX(Торг!$L:$L,MATCH($C1054,Торг!$I:$I,0))),"")</f>
        <v/>
      </c>
      <c r="L1054" s="132" t="str">
        <f>IFERROR(IFERROR(INDEX(Кат!$A:$A,MATCH($C1054,Кат!$I:$I,0)),INDEX(Торг!$A:$A,MATCH($C1054,Торг!$I:$I,0))),"")</f>
        <v/>
      </c>
      <c r="M1054" s="132" t="str">
        <f>IFERROR(IFERROR(INDEX(Кат!$B:$B,MATCH($C1054,Кат!$I:$I,0)),INDEX(Торг!$B:$B,MATCH($C1054,Торг!$I:$I,0))),"")</f>
        <v/>
      </c>
      <c r="N1054" s="132" t="str">
        <f t="shared" si="16"/>
        <v xml:space="preserve"> </v>
      </c>
      <c r="O1054" s="132" t="str">
        <f>IFERROR(IFERROR(INDEX(Кат!$B:$B,MATCH($N1054,Кат!$I:$I,0)),INDEX(Торг!$B:$B,MATCH($N1054,Торг!$I:$I,0))),"")</f>
        <v/>
      </c>
    </row>
    <row r="1055" spans="1:15" outlineLevel="2">
      <c r="A1055" t="s">
        <v>29378</v>
      </c>
      <c r="C1055" s="191" t="s">
        <v>29379</v>
      </c>
      <c r="E1055" t="s">
        <v>29380</v>
      </c>
      <c r="F1055" t="s">
        <v>663</v>
      </c>
      <c r="G1055" t="s">
        <v>399</v>
      </c>
      <c r="H1055">
        <v>610</v>
      </c>
      <c r="J1055" t="s">
        <v>22634</v>
      </c>
      <c r="K1055" s="132" t="str">
        <f>IFERROR(IFERROR(INDEX(Кат!$O:$O,MATCH($C1055,Кат!$I:$I,0)),INDEX(Торг!$L:$L,MATCH($C1055,Торг!$I:$I,0))),"")</f>
        <v/>
      </c>
      <c r="L1055" s="132" t="str">
        <f>IFERROR(IFERROR(INDEX(Кат!$A:$A,MATCH($C1055,Кат!$I:$I,0)),INDEX(Торг!$A:$A,MATCH($C1055,Торг!$I:$I,0))),"")</f>
        <v/>
      </c>
      <c r="M1055" s="132" t="str">
        <f>IFERROR(IFERROR(INDEX(Кат!$B:$B,MATCH($C1055,Кат!$I:$I,0)),INDEX(Торг!$B:$B,MATCH($C1055,Торг!$I:$I,0))),"")</f>
        <v/>
      </c>
      <c r="N1055" s="132" t="str">
        <f t="shared" si="16"/>
        <v>CS20 CS16593</v>
      </c>
      <c r="O1055" s="132" t="str">
        <f>IFERROR(IFERROR(INDEX(Кат!$B:$B,MATCH($N1055,Кат!$I:$I,0)),INDEX(Торг!$B:$B,MATCH($N1055,Торг!$I:$I,0))),"")</f>
        <v/>
      </c>
    </row>
    <row r="1056" spans="1:15" outlineLevel="1">
      <c r="A1056" t="s">
        <v>15311</v>
      </c>
      <c r="C1056" s="191" t="s">
        <v>739</v>
      </c>
      <c r="E1056" t="s">
        <v>740</v>
      </c>
      <c r="F1056" t="s">
        <v>663</v>
      </c>
      <c r="G1056" t="s">
        <v>399</v>
      </c>
      <c r="H1056">
        <v>970</v>
      </c>
      <c r="J1056" t="s">
        <v>22634</v>
      </c>
      <c r="K1056" s="132" t="str">
        <f>IFERROR(IFERROR(INDEX(Кат!$O:$O,MATCH($C1056,Кат!$I:$I,0)),INDEX(Торг!$L:$L,MATCH($C1056,Торг!$I:$I,0))),"")</f>
        <v/>
      </c>
      <c r="L1056" s="132" t="str">
        <f>IFERROR(IFERROR(INDEX(Кат!$A:$A,MATCH($C1056,Кат!$I:$I,0)),INDEX(Торг!$A:$A,MATCH($C1056,Торг!$I:$I,0))),"")</f>
        <v/>
      </c>
      <c r="M1056" s="132" t="str">
        <f>IFERROR(IFERROR(INDEX(Кат!$B:$B,MATCH($C1056,Кат!$I:$I,0)),INDEX(Торг!$B:$B,MATCH($C1056,Торг!$I:$I,0))),"")</f>
        <v/>
      </c>
      <c r="N1056" s="132" t="str">
        <f t="shared" si="16"/>
        <v>CS20 CS08726</v>
      </c>
      <c r="O1056" s="132" t="str">
        <f>IFERROR(IFERROR(INDEX(Кат!$B:$B,MATCH($N1056,Кат!$I:$I,0)),INDEX(Торг!$B:$B,MATCH($N1056,Торг!$I:$I,0))),"")</f>
        <v/>
      </c>
    </row>
    <row r="1057" spans="1:15" outlineLevel="2">
      <c r="A1057" t="s">
        <v>15312</v>
      </c>
      <c r="C1057" s="191" t="s">
        <v>741</v>
      </c>
      <c r="E1057" t="s">
        <v>742</v>
      </c>
      <c r="F1057" t="s">
        <v>663</v>
      </c>
      <c r="G1057" t="s">
        <v>399</v>
      </c>
      <c r="H1057">
        <v>880</v>
      </c>
      <c r="J1057" t="s">
        <v>22634</v>
      </c>
      <c r="K1057" s="132" t="str">
        <f>IFERROR(IFERROR(INDEX(Кат!$O:$O,MATCH($C1057,Кат!$I:$I,0)),INDEX(Торг!$L:$L,MATCH($C1057,Торг!$I:$I,0))),"")</f>
        <v/>
      </c>
      <c r="L1057" s="132" t="str">
        <f>IFERROR(IFERROR(INDEX(Кат!$A:$A,MATCH($C1057,Кат!$I:$I,0)),INDEX(Торг!$A:$A,MATCH($C1057,Торг!$I:$I,0))),"")</f>
        <v/>
      </c>
      <c r="M1057" s="132" t="str">
        <f>IFERROR(IFERROR(INDEX(Кат!$B:$B,MATCH($C1057,Кат!$I:$I,0)),INDEX(Торг!$B:$B,MATCH($C1057,Торг!$I:$I,0))),"")</f>
        <v/>
      </c>
      <c r="N1057" s="132" t="str">
        <f t="shared" si="16"/>
        <v>CS20 CS08725</v>
      </c>
      <c r="O1057" s="132" t="str">
        <f>IFERROR(IFERROR(INDEX(Кат!$B:$B,MATCH($N1057,Кат!$I:$I,0)),INDEX(Торг!$B:$B,MATCH($N1057,Торг!$I:$I,0))),"")</f>
        <v/>
      </c>
    </row>
    <row r="1058" spans="1:15" outlineLevel="2">
      <c r="A1058" t="s">
        <v>29381</v>
      </c>
      <c r="C1058" s="191" t="s">
        <v>29382</v>
      </c>
      <c r="E1058" t="s">
        <v>29383</v>
      </c>
      <c r="F1058" t="s">
        <v>663</v>
      </c>
      <c r="G1058" t="s">
        <v>399</v>
      </c>
      <c r="H1058">
        <v>580</v>
      </c>
      <c r="J1058" t="s">
        <v>22634</v>
      </c>
      <c r="K1058" s="132" t="str">
        <f>IFERROR(IFERROR(INDEX(Кат!$O:$O,MATCH($C1058,Кат!$I:$I,0)),INDEX(Торг!$L:$L,MATCH($C1058,Торг!$I:$I,0))),"")</f>
        <v/>
      </c>
      <c r="L1058" s="132" t="str">
        <f>IFERROR(IFERROR(INDEX(Кат!$A:$A,MATCH($C1058,Кат!$I:$I,0)),INDEX(Торг!$A:$A,MATCH($C1058,Торг!$I:$I,0))),"")</f>
        <v/>
      </c>
      <c r="M1058" s="132" t="str">
        <f>IFERROR(IFERROR(INDEX(Кат!$B:$B,MATCH($C1058,Кат!$I:$I,0)),INDEX(Торг!$B:$B,MATCH($C1058,Торг!$I:$I,0))),"")</f>
        <v/>
      </c>
      <c r="N1058" s="132" t="str">
        <f t="shared" si="16"/>
        <v>CS20 CS16595</v>
      </c>
      <c r="O1058" s="132" t="str">
        <f>IFERROR(IFERROR(INDEX(Кат!$B:$B,MATCH($N1058,Кат!$I:$I,0)),INDEX(Торг!$B:$B,MATCH($N1058,Торг!$I:$I,0))),"")</f>
        <v/>
      </c>
    </row>
    <row r="1059" spans="1:15" outlineLevel="2">
      <c r="A1059" t="s">
        <v>15313</v>
      </c>
      <c r="C1059" s="191" t="s">
        <v>743</v>
      </c>
      <c r="E1059" t="s">
        <v>28836</v>
      </c>
      <c r="F1059" t="s">
        <v>663</v>
      </c>
      <c r="G1059" t="s">
        <v>399</v>
      </c>
      <c r="H1059">
        <v>970</v>
      </c>
      <c r="J1059" t="s">
        <v>22634</v>
      </c>
      <c r="K1059" s="132" t="str">
        <f>IFERROR(IFERROR(INDEX(Кат!$O:$O,MATCH($C1059,Кат!$I:$I,0)),INDEX(Торг!$L:$L,MATCH($C1059,Торг!$I:$I,0))),"")</f>
        <v/>
      </c>
      <c r="L1059" s="132" t="str">
        <f>IFERROR(IFERROR(INDEX(Кат!$A:$A,MATCH($C1059,Кат!$I:$I,0)),INDEX(Торг!$A:$A,MATCH($C1059,Торг!$I:$I,0))),"")</f>
        <v/>
      </c>
      <c r="M1059" s="132" t="str">
        <f>IFERROR(IFERROR(INDEX(Кат!$B:$B,MATCH($C1059,Кат!$I:$I,0)),INDEX(Торг!$B:$B,MATCH($C1059,Торг!$I:$I,0))),"")</f>
        <v/>
      </c>
      <c r="N1059" s="132" t="str">
        <f t="shared" si="16"/>
        <v>CS20 CS08727</v>
      </c>
      <c r="O1059" s="132" t="str">
        <f>IFERROR(IFERROR(INDEX(Кат!$B:$B,MATCH($N1059,Кат!$I:$I,0)),INDEX(Торг!$B:$B,MATCH($N1059,Торг!$I:$I,0))),"")</f>
        <v/>
      </c>
    </row>
    <row r="1060" spans="1:15" outlineLevel="2">
      <c r="A1060" t="s">
        <v>29384</v>
      </c>
      <c r="C1060" s="191"/>
      <c r="E1060" t="s">
        <v>29385</v>
      </c>
      <c r="J1060" t="s">
        <v>22634</v>
      </c>
      <c r="K1060" s="132" t="str">
        <f>IFERROR(IFERROR(INDEX(Кат!$O:$O,MATCH($C1060,Кат!$I:$I,0)),INDEX(Торг!$L:$L,MATCH($C1060,Торг!$I:$I,0))),"")</f>
        <v/>
      </c>
      <c r="L1060" s="132" t="str">
        <f>IFERROR(IFERROR(INDEX(Кат!$A:$A,MATCH($C1060,Кат!$I:$I,0)),INDEX(Торг!$A:$A,MATCH($C1060,Торг!$I:$I,0))),"")</f>
        <v/>
      </c>
      <c r="M1060" s="132" t="str">
        <f>IFERROR(IFERROR(INDEX(Кат!$B:$B,MATCH($C1060,Кат!$I:$I,0)),INDEX(Торг!$B:$B,MATCH($C1060,Торг!$I:$I,0))),"")</f>
        <v/>
      </c>
      <c r="N1060" s="132" t="str">
        <f t="shared" si="16"/>
        <v xml:space="preserve"> </v>
      </c>
      <c r="O1060" s="132" t="str">
        <f>IFERROR(IFERROR(INDEX(Кат!$B:$B,MATCH($N1060,Кат!$I:$I,0)),INDEX(Торг!$B:$B,MATCH($N1060,Торг!$I:$I,0))),"")</f>
        <v/>
      </c>
    </row>
    <row r="1061" spans="1:15" outlineLevel="2">
      <c r="A1061" t="s">
        <v>29386</v>
      </c>
      <c r="C1061" s="191" t="s">
        <v>29387</v>
      </c>
      <c r="E1061" t="s">
        <v>29388</v>
      </c>
      <c r="F1061" t="s">
        <v>663</v>
      </c>
      <c r="G1061" t="s">
        <v>399</v>
      </c>
      <c r="H1061">
        <v>1140</v>
      </c>
      <c r="J1061" t="s">
        <v>22634</v>
      </c>
      <c r="K1061" s="132" t="str">
        <f>IFERROR(IFERROR(INDEX(Кат!$O:$O,MATCH($C1061,Кат!$I:$I,0)),INDEX(Торг!$L:$L,MATCH($C1061,Торг!$I:$I,0))),"")</f>
        <v/>
      </c>
      <c r="L1061" s="132" t="str">
        <f>IFERROR(IFERROR(INDEX(Кат!$A:$A,MATCH($C1061,Кат!$I:$I,0)),INDEX(Торг!$A:$A,MATCH($C1061,Торг!$I:$I,0))),"")</f>
        <v/>
      </c>
      <c r="M1061" s="132" t="str">
        <f>IFERROR(IFERROR(INDEX(Кат!$B:$B,MATCH($C1061,Кат!$I:$I,0)),INDEX(Торг!$B:$B,MATCH($C1061,Торг!$I:$I,0))),"")</f>
        <v/>
      </c>
      <c r="N1061" s="132" t="str">
        <f t="shared" si="16"/>
        <v>CS20 CS13100</v>
      </c>
      <c r="O1061" s="132" t="str">
        <f>IFERROR(IFERROR(INDEX(Кат!$B:$B,MATCH($N1061,Кат!$I:$I,0)),INDEX(Торг!$B:$B,MATCH($N1061,Торг!$I:$I,0))),"")</f>
        <v/>
      </c>
    </row>
    <row r="1062" spans="1:15" outlineLevel="2">
      <c r="A1062" t="s">
        <v>29389</v>
      </c>
      <c r="C1062" s="191" t="s">
        <v>29390</v>
      </c>
      <c r="E1062" t="s">
        <v>32681</v>
      </c>
      <c r="F1062" t="s">
        <v>663</v>
      </c>
      <c r="G1062" t="s">
        <v>399</v>
      </c>
      <c r="H1062">
        <v>530</v>
      </c>
      <c r="J1062" t="s">
        <v>22634</v>
      </c>
      <c r="K1062" s="132" t="str">
        <f>IFERROR(IFERROR(INDEX(Кат!$O:$O,MATCH($C1062,Кат!$I:$I,0)),INDEX(Торг!$L:$L,MATCH($C1062,Торг!$I:$I,0))),"")</f>
        <v/>
      </c>
      <c r="L1062" s="132" t="str">
        <f>IFERROR(IFERROR(INDEX(Кат!$A:$A,MATCH($C1062,Кат!$I:$I,0)),INDEX(Торг!$A:$A,MATCH($C1062,Торг!$I:$I,0))),"")</f>
        <v/>
      </c>
      <c r="M1062" s="132" t="str">
        <f>IFERROR(IFERROR(INDEX(Кат!$B:$B,MATCH($C1062,Кат!$I:$I,0)),INDEX(Торг!$B:$B,MATCH($C1062,Торг!$I:$I,0))),"")</f>
        <v/>
      </c>
      <c r="N1062" s="132" t="str">
        <f t="shared" si="16"/>
        <v>CS20 CS13098</v>
      </c>
      <c r="O1062" s="132" t="str">
        <f>IFERROR(IFERROR(INDEX(Кат!$B:$B,MATCH($N1062,Кат!$I:$I,0)),INDEX(Торг!$B:$B,MATCH($N1062,Торг!$I:$I,0))),"")</f>
        <v/>
      </c>
    </row>
    <row r="1063" spans="1:15" outlineLevel="2">
      <c r="A1063" t="s">
        <v>23619</v>
      </c>
      <c r="C1063" s="191"/>
      <c r="E1063" t="s">
        <v>23620</v>
      </c>
      <c r="J1063" t="s">
        <v>22634</v>
      </c>
      <c r="K1063" s="132" t="str">
        <f>IFERROR(IFERROR(INDEX(Кат!$O:$O,MATCH($C1063,Кат!$I:$I,0)),INDEX(Торг!$L:$L,MATCH($C1063,Торг!$I:$I,0))),"")</f>
        <v/>
      </c>
      <c r="L1063" s="132" t="str">
        <f>IFERROR(IFERROR(INDEX(Кат!$A:$A,MATCH($C1063,Кат!$I:$I,0)),INDEX(Торг!$A:$A,MATCH($C1063,Торг!$I:$I,0))),"")</f>
        <v/>
      </c>
      <c r="M1063" s="132" t="str">
        <f>IFERROR(IFERROR(INDEX(Кат!$B:$B,MATCH($C1063,Кат!$I:$I,0)),INDEX(Торг!$B:$B,MATCH($C1063,Торг!$I:$I,0))),"")</f>
        <v/>
      </c>
      <c r="N1063" s="132" t="str">
        <f t="shared" si="16"/>
        <v xml:space="preserve"> </v>
      </c>
      <c r="O1063" s="132" t="str">
        <f>IFERROR(IFERROR(INDEX(Кат!$B:$B,MATCH($N1063,Кат!$I:$I,0)),INDEX(Торг!$B:$B,MATCH($N1063,Торг!$I:$I,0))),"")</f>
        <v/>
      </c>
    </row>
    <row r="1064" spans="1:15" outlineLevel="2">
      <c r="A1064" t="s">
        <v>15316</v>
      </c>
      <c r="C1064" s="191" t="s">
        <v>4998</v>
      </c>
      <c r="E1064" t="s">
        <v>13987</v>
      </c>
      <c r="F1064" t="s">
        <v>663</v>
      </c>
      <c r="G1064" t="s">
        <v>399</v>
      </c>
      <c r="H1064">
        <v>850</v>
      </c>
      <c r="J1064" t="s">
        <v>22634</v>
      </c>
      <c r="K1064" s="132" t="str">
        <f>IFERROR(IFERROR(INDEX(Кат!$O:$O,MATCH($C1064,Кат!$I:$I,0)),INDEX(Торг!$L:$L,MATCH($C1064,Торг!$I:$I,0))),"")</f>
        <v/>
      </c>
      <c r="L1064" s="132" t="str">
        <f>IFERROR(IFERROR(INDEX(Кат!$A:$A,MATCH($C1064,Кат!$I:$I,0)),INDEX(Торг!$A:$A,MATCH($C1064,Торг!$I:$I,0))),"")</f>
        <v/>
      </c>
      <c r="M1064" s="132" t="str">
        <f>IFERROR(IFERROR(INDEX(Кат!$B:$B,MATCH($C1064,Кат!$I:$I,0)),INDEX(Торг!$B:$B,MATCH($C1064,Торг!$I:$I,0))),"")</f>
        <v/>
      </c>
      <c r="N1064" s="132" t="str">
        <f t="shared" si="16"/>
        <v>CS20 CS15683</v>
      </c>
      <c r="O1064" s="132" t="str">
        <f>IFERROR(IFERROR(INDEX(Кат!$B:$B,MATCH($N1064,Кат!$I:$I,0)),INDEX(Торг!$B:$B,MATCH($N1064,Торг!$I:$I,0))),"")</f>
        <v/>
      </c>
    </row>
    <row r="1065" spans="1:15" outlineLevel="2">
      <c r="A1065" t="s">
        <v>15317</v>
      </c>
      <c r="C1065" s="191" t="s">
        <v>744</v>
      </c>
      <c r="E1065" t="s">
        <v>745</v>
      </c>
      <c r="F1065" t="s">
        <v>663</v>
      </c>
      <c r="G1065" t="s">
        <v>399</v>
      </c>
      <c r="H1065">
        <v>1010</v>
      </c>
      <c r="J1065" t="s">
        <v>22634</v>
      </c>
      <c r="K1065" s="132" t="str">
        <f>IFERROR(IFERROR(INDEX(Кат!$O:$O,MATCH($C1065,Кат!$I:$I,0)),INDEX(Торг!$L:$L,MATCH($C1065,Торг!$I:$I,0))),"")</f>
        <v/>
      </c>
      <c r="L1065" s="132" t="str">
        <f>IFERROR(IFERROR(INDEX(Кат!$A:$A,MATCH($C1065,Кат!$I:$I,0)),INDEX(Торг!$A:$A,MATCH($C1065,Торг!$I:$I,0))),"")</f>
        <v/>
      </c>
      <c r="M1065" s="132" t="str">
        <f>IFERROR(IFERROR(INDEX(Кат!$B:$B,MATCH($C1065,Кат!$I:$I,0)),INDEX(Торг!$B:$B,MATCH($C1065,Торг!$I:$I,0))),"")</f>
        <v/>
      </c>
      <c r="N1065" s="132" t="str">
        <f t="shared" si="16"/>
        <v>CS20 CS09601</v>
      </c>
      <c r="O1065" s="132" t="str">
        <f>IFERROR(IFERROR(INDEX(Кат!$B:$B,MATCH($N1065,Кат!$I:$I,0)),INDEX(Торг!$B:$B,MATCH($N1065,Торг!$I:$I,0))),"")</f>
        <v/>
      </c>
    </row>
    <row r="1066" spans="1:15" outlineLevel="2">
      <c r="A1066" t="s">
        <v>15318</v>
      </c>
      <c r="C1066" s="191" t="s">
        <v>746</v>
      </c>
      <c r="E1066" t="s">
        <v>747</v>
      </c>
      <c r="F1066" t="s">
        <v>663</v>
      </c>
      <c r="G1066" t="s">
        <v>399</v>
      </c>
      <c r="H1066">
        <v>1010</v>
      </c>
      <c r="J1066" t="s">
        <v>22634</v>
      </c>
      <c r="K1066" s="132" t="str">
        <f>IFERROR(IFERROR(INDEX(Кат!$O:$O,MATCH($C1066,Кат!$I:$I,0)),INDEX(Торг!$L:$L,MATCH($C1066,Торг!$I:$I,0))),"")</f>
        <v/>
      </c>
      <c r="L1066" s="132" t="str">
        <f>IFERROR(IFERROR(INDEX(Кат!$A:$A,MATCH($C1066,Кат!$I:$I,0)),INDEX(Торг!$A:$A,MATCH($C1066,Торг!$I:$I,0))),"")</f>
        <v/>
      </c>
      <c r="M1066" s="132" t="str">
        <f>IFERROR(IFERROR(INDEX(Кат!$B:$B,MATCH($C1066,Кат!$I:$I,0)),INDEX(Торг!$B:$B,MATCH($C1066,Торг!$I:$I,0))),"")</f>
        <v/>
      </c>
      <c r="N1066" s="132" t="str">
        <f t="shared" si="16"/>
        <v>CS20 CS06291</v>
      </c>
      <c r="O1066" s="132" t="str">
        <f>IFERROR(IFERROR(INDEX(Кат!$B:$B,MATCH($N1066,Кат!$I:$I,0)),INDEX(Торг!$B:$B,MATCH($N1066,Торг!$I:$I,0))),"")</f>
        <v/>
      </c>
    </row>
    <row r="1067" spans="1:15" outlineLevel="2">
      <c r="A1067" t="s">
        <v>15319</v>
      </c>
      <c r="C1067" s="191" t="s">
        <v>748</v>
      </c>
      <c r="E1067" t="s">
        <v>749</v>
      </c>
      <c r="F1067" t="s">
        <v>663</v>
      </c>
      <c r="G1067" t="s">
        <v>399</v>
      </c>
      <c r="H1067">
        <v>1190</v>
      </c>
      <c r="J1067" t="s">
        <v>22634</v>
      </c>
      <c r="K1067" s="132" t="str">
        <f>IFERROR(IFERROR(INDEX(Кат!$O:$O,MATCH($C1067,Кат!$I:$I,0)),INDEX(Торг!$L:$L,MATCH($C1067,Торг!$I:$I,0))),"")</f>
        <v/>
      </c>
      <c r="L1067" s="132" t="str">
        <f>IFERROR(IFERROR(INDEX(Кат!$A:$A,MATCH($C1067,Кат!$I:$I,0)),INDEX(Торг!$A:$A,MATCH($C1067,Торг!$I:$I,0))),"")</f>
        <v/>
      </c>
      <c r="M1067" s="132" t="str">
        <f>IFERROR(IFERROR(INDEX(Кат!$B:$B,MATCH($C1067,Кат!$I:$I,0)),INDEX(Торг!$B:$B,MATCH($C1067,Торг!$I:$I,0))),"")</f>
        <v/>
      </c>
      <c r="N1067" s="132" t="str">
        <f t="shared" si="16"/>
        <v>CS20 CS06292</v>
      </c>
      <c r="O1067" s="132" t="str">
        <f>IFERROR(IFERROR(INDEX(Кат!$B:$B,MATCH($N1067,Кат!$I:$I,0)),INDEX(Торг!$B:$B,MATCH($N1067,Торг!$I:$I,0))),"")</f>
        <v/>
      </c>
    </row>
    <row r="1068" spans="1:15" outlineLevel="1">
      <c r="A1068" t="s">
        <v>15320</v>
      </c>
      <c r="C1068" s="191" t="s">
        <v>750</v>
      </c>
      <c r="E1068" t="s">
        <v>751</v>
      </c>
      <c r="F1068" t="s">
        <v>663</v>
      </c>
      <c r="G1068" t="s">
        <v>399</v>
      </c>
      <c r="H1068">
        <v>930</v>
      </c>
      <c r="J1068" t="s">
        <v>22634</v>
      </c>
      <c r="K1068" s="132" t="str">
        <f>IFERROR(IFERROR(INDEX(Кат!$O:$O,MATCH($C1068,Кат!$I:$I,0)),INDEX(Торг!$L:$L,MATCH($C1068,Торг!$I:$I,0))),"")</f>
        <v/>
      </c>
      <c r="L1068" s="132" t="str">
        <f>IFERROR(IFERROR(INDEX(Кат!$A:$A,MATCH($C1068,Кат!$I:$I,0)),INDEX(Торг!$A:$A,MATCH($C1068,Торг!$I:$I,0))),"")</f>
        <v/>
      </c>
      <c r="M1068" s="132" t="str">
        <f>IFERROR(IFERROR(INDEX(Кат!$B:$B,MATCH($C1068,Кат!$I:$I,0)),INDEX(Торг!$B:$B,MATCH($C1068,Торг!$I:$I,0))),"")</f>
        <v/>
      </c>
      <c r="N1068" s="132" t="str">
        <f t="shared" si="16"/>
        <v>CS20 CS09602</v>
      </c>
      <c r="O1068" s="132" t="str">
        <f>IFERROR(IFERROR(INDEX(Кат!$B:$B,MATCH($N1068,Кат!$I:$I,0)),INDEX(Торг!$B:$B,MATCH($N1068,Торг!$I:$I,0))),"")</f>
        <v/>
      </c>
    </row>
    <row r="1069" spans="1:15" outlineLevel="2">
      <c r="A1069" t="s">
        <v>15321</v>
      </c>
      <c r="C1069" s="191" t="s">
        <v>752</v>
      </c>
      <c r="E1069" t="s">
        <v>753</v>
      </c>
      <c r="F1069" t="s">
        <v>663</v>
      </c>
      <c r="G1069" t="s">
        <v>399</v>
      </c>
      <c r="H1069">
        <v>1360</v>
      </c>
      <c r="J1069" t="s">
        <v>22634</v>
      </c>
      <c r="K1069" s="132" t="str">
        <f>IFERROR(IFERROR(INDEX(Кат!$O:$O,MATCH($C1069,Кат!$I:$I,0)),INDEX(Торг!$L:$L,MATCH($C1069,Торг!$I:$I,0))),"")</f>
        <v/>
      </c>
      <c r="L1069" s="132" t="str">
        <f>IFERROR(IFERROR(INDEX(Кат!$A:$A,MATCH($C1069,Кат!$I:$I,0)),INDEX(Торг!$A:$A,MATCH($C1069,Торг!$I:$I,0))),"")</f>
        <v/>
      </c>
      <c r="M1069" s="132" t="str">
        <f>IFERROR(IFERROR(INDEX(Кат!$B:$B,MATCH($C1069,Кат!$I:$I,0)),INDEX(Торг!$B:$B,MATCH($C1069,Торг!$I:$I,0))),"")</f>
        <v/>
      </c>
      <c r="N1069" s="132" t="str">
        <f t="shared" si="16"/>
        <v>CS20 CS09603</v>
      </c>
      <c r="O1069" s="132" t="str">
        <f>IFERROR(IFERROR(INDEX(Кат!$B:$B,MATCH($N1069,Кат!$I:$I,0)),INDEX(Торг!$B:$B,MATCH($N1069,Торг!$I:$I,0))),"")</f>
        <v/>
      </c>
    </row>
    <row r="1070" spans="1:15" outlineLevel="2">
      <c r="A1070" t="s">
        <v>15322</v>
      </c>
      <c r="C1070" s="191" t="s">
        <v>754</v>
      </c>
      <c r="E1070" t="s">
        <v>755</v>
      </c>
      <c r="F1070" t="s">
        <v>663</v>
      </c>
      <c r="G1070" t="s">
        <v>399</v>
      </c>
      <c r="H1070">
        <v>1180</v>
      </c>
      <c r="J1070" t="s">
        <v>22634</v>
      </c>
      <c r="K1070" s="132" t="str">
        <f>IFERROR(IFERROR(INDEX(Кат!$O:$O,MATCH($C1070,Кат!$I:$I,0)),INDEX(Торг!$L:$L,MATCH($C1070,Торг!$I:$I,0))),"")</f>
        <v/>
      </c>
      <c r="L1070" s="132" t="str">
        <f>IFERROR(IFERROR(INDEX(Кат!$A:$A,MATCH($C1070,Кат!$I:$I,0)),INDEX(Торг!$A:$A,MATCH($C1070,Торг!$I:$I,0))),"")</f>
        <v/>
      </c>
      <c r="M1070" s="132" t="str">
        <f>IFERROR(IFERROR(INDEX(Кат!$B:$B,MATCH($C1070,Кат!$I:$I,0)),INDEX(Торг!$B:$B,MATCH($C1070,Торг!$I:$I,0))),"")</f>
        <v/>
      </c>
      <c r="N1070" s="132" t="str">
        <f t="shared" si="16"/>
        <v>CS20 CS12884</v>
      </c>
      <c r="O1070" s="132" t="str">
        <f>IFERROR(IFERROR(INDEX(Кат!$B:$B,MATCH($N1070,Кат!$I:$I,0)),INDEX(Торг!$B:$B,MATCH($N1070,Торг!$I:$I,0))),"")</f>
        <v/>
      </c>
    </row>
    <row r="1071" spans="1:15" outlineLevel="2">
      <c r="A1071" t="s">
        <v>15323</v>
      </c>
      <c r="C1071" s="191" t="s">
        <v>757</v>
      </c>
      <c r="E1071" t="s">
        <v>758</v>
      </c>
      <c r="F1071" t="s">
        <v>663</v>
      </c>
      <c r="G1071" t="s">
        <v>399</v>
      </c>
      <c r="H1071">
        <v>2160</v>
      </c>
      <c r="J1071" t="s">
        <v>22634</v>
      </c>
      <c r="K1071" s="132" t="str">
        <f>IFERROR(IFERROR(INDEX(Кат!$O:$O,MATCH($C1071,Кат!$I:$I,0)),INDEX(Торг!$L:$L,MATCH($C1071,Торг!$I:$I,0))),"")</f>
        <v/>
      </c>
      <c r="L1071" s="132" t="str">
        <f>IFERROR(IFERROR(INDEX(Кат!$A:$A,MATCH($C1071,Кат!$I:$I,0)),INDEX(Торг!$A:$A,MATCH($C1071,Торг!$I:$I,0))),"")</f>
        <v/>
      </c>
      <c r="M1071" s="132" t="str">
        <f>IFERROR(IFERROR(INDEX(Кат!$B:$B,MATCH($C1071,Кат!$I:$I,0)),INDEX(Торг!$B:$B,MATCH($C1071,Торг!$I:$I,0))),"")</f>
        <v/>
      </c>
      <c r="N1071" s="132" t="str">
        <f t="shared" si="16"/>
        <v>CS20 CS12577</v>
      </c>
      <c r="O1071" s="132" t="str">
        <f>IFERROR(IFERROR(INDEX(Кат!$B:$B,MATCH($N1071,Кат!$I:$I,0)),INDEX(Торг!$B:$B,MATCH($N1071,Торг!$I:$I,0))),"")</f>
        <v/>
      </c>
    </row>
    <row r="1072" spans="1:15" outlineLevel="2">
      <c r="A1072" t="s">
        <v>15324</v>
      </c>
      <c r="C1072" s="191" t="s">
        <v>759</v>
      </c>
      <c r="E1072" t="s">
        <v>760</v>
      </c>
      <c r="F1072" t="s">
        <v>663</v>
      </c>
      <c r="G1072" t="s">
        <v>399</v>
      </c>
      <c r="H1072">
        <v>910</v>
      </c>
      <c r="J1072" t="s">
        <v>22634</v>
      </c>
      <c r="K1072" s="132" t="str">
        <f>IFERROR(IFERROR(INDEX(Кат!$O:$O,MATCH($C1072,Кат!$I:$I,0)),INDEX(Торг!$L:$L,MATCH($C1072,Торг!$I:$I,0))),"")</f>
        <v/>
      </c>
      <c r="L1072" s="132" t="str">
        <f>IFERROR(IFERROR(INDEX(Кат!$A:$A,MATCH($C1072,Кат!$I:$I,0)),INDEX(Торг!$A:$A,MATCH($C1072,Торг!$I:$I,0))),"")</f>
        <v/>
      </c>
      <c r="M1072" s="132" t="str">
        <f>IFERROR(IFERROR(INDEX(Кат!$B:$B,MATCH($C1072,Кат!$I:$I,0)),INDEX(Торг!$B:$B,MATCH($C1072,Торг!$I:$I,0))),"")</f>
        <v/>
      </c>
      <c r="N1072" s="132" t="str">
        <f t="shared" si="16"/>
        <v>CS20 CS12051</v>
      </c>
      <c r="O1072" s="132" t="str">
        <f>IFERROR(IFERROR(INDEX(Кат!$B:$B,MATCH($N1072,Кат!$I:$I,0)),INDEX(Торг!$B:$B,MATCH($N1072,Торг!$I:$I,0))),"")</f>
        <v/>
      </c>
    </row>
    <row r="1073" spans="1:15" outlineLevel="2">
      <c r="A1073" t="s">
        <v>15325</v>
      </c>
      <c r="C1073" s="191" t="s">
        <v>761</v>
      </c>
      <c r="E1073" t="s">
        <v>762</v>
      </c>
      <c r="F1073" t="s">
        <v>663</v>
      </c>
      <c r="G1073" t="s">
        <v>399</v>
      </c>
      <c r="H1073">
        <v>510</v>
      </c>
      <c r="J1073" t="s">
        <v>22634</v>
      </c>
      <c r="K1073" s="132" t="str">
        <f>IFERROR(IFERROR(INDEX(Кат!$O:$O,MATCH($C1073,Кат!$I:$I,0)),INDEX(Торг!$L:$L,MATCH($C1073,Торг!$I:$I,0))),"")</f>
        <v/>
      </c>
      <c r="L1073" s="132" t="str">
        <f>IFERROR(IFERROR(INDEX(Кат!$A:$A,MATCH($C1073,Кат!$I:$I,0)),INDEX(Торг!$A:$A,MATCH($C1073,Торг!$I:$I,0))),"")</f>
        <v/>
      </c>
      <c r="M1073" s="132" t="str">
        <f>IFERROR(IFERROR(INDEX(Кат!$B:$B,MATCH($C1073,Кат!$I:$I,0)),INDEX(Торг!$B:$B,MATCH($C1073,Торг!$I:$I,0))),"")</f>
        <v/>
      </c>
      <c r="N1073" s="132" t="str">
        <f t="shared" si="16"/>
        <v>CS20 CS11449</v>
      </c>
      <c r="O1073" s="132" t="str">
        <f>IFERROR(IFERROR(INDEX(Кат!$B:$B,MATCH($N1073,Кат!$I:$I,0)),INDEX(Торг!$B:$B,MATCH($N1073,Торг!$I:$I,0))),"")</f>
        <v/>
      </c>
    </row>
    <row r="1074" spans="1:15" outlineLevel="2">
      <c r="A1074" t="s">
        <v>23621</v>
      </c>
      <c r="C1074" s="191"/>
      <c r="E1074" t="s">
        <v>23622</v>
      </c>
      <c r="J1074" t="s">
        <v>22634</v>
      </c>
      <c r="K1074" s="132" t="str">
        <f>IFERROR(IFERROR(INDEX(Кат!$O:$O,MATCH($C1074,Кат!$I:$I,0)),INDEX(Торг!$L:$L,MATCH($C1074,Торг!$I:$I,0))),"")</f>
        <v/>
      </c>
      <c r="L1074" s="132" t="str">
        <f>IFERROR(IFERROR(INDEX(Кат!$A:$A,MATCH($C1074,Кат!$I:$I,0)),INDEX(Торг!$A:$A,MATCH($C1074,Торг!$I:$I,0))),"")</f>
        <v/>
      </c>
      <c r="M1074" s="132" t="str">
        <f>IFERROR(IFERROR(INDEX(Кат!$B:$B,MATCH($C1074,Кат!$I:$I,0)),INDEX(Торг!$B:$B,MATCH($C1074,Торг!$I:$I,0))),"")</f>
        <v/>
      </c>
      <c r="N1074" s="132" t="str">
        <f t="shared" si="16"/>
        <v xml:space="preserve"> </v>
      </c>
      <c r="O1074" s="132" t="str">
        <f>IFERROR(IFERROR(INDEX(Кат!$B:$B,MATCH($N1074,Кат!$I:$I,0)),INDEX(Торг!$B:$B,MATCH($N1074,Торг!$I:$I,0))),"")</f>
        <v/>
      </c>
    </row>
    <row r="1075" spans="1:15" outlineLevel="2">
      <c r="A1075" t="s">
        <v>15326</v>
      </c>
      <c r="C1075" s="191" t="s">
        <v>4999</v>
      </c>
      <c r="E1075" t="s">
        <v>13988</v>
      </c>
      <c r="F1075" t="s">
        <v>663</v>
      </c>
      <c r="G1075" t="s">
        <v>375</v>
      </c>
      <c r="H1075">
        <v>260</v>
      </c>
      <c r="J1075" t="s">
        <v>22634</v>
      </c>
      <c r="K1075" s="132" t="str">
        <f>IFERROR(IFERROR(INDEX(Кат!$O:$O,MATCH($C1075,Кат!$I:$I,0)),INDEX(Торг!$L:$L,MATCH($C1075,Торг!$I:$I,0))),"")</f>
        <v/>
      </c>
      <c r="L1075" s="132" t="str">
        <f>IFERROR(IFERROR(INDEX(Кат!$A:$A,MATCH($C1075,Кат!$I:$I,0)),INDEX(Торг!$A:$A,MATCH($C1075,Торг!$I:$I,0))),"")</f>
        <v/>
      </c>
      <c r="M1075" s="132" t="str">
        <f>IFERROR(IFERROR(INDEX(Кат!$B:$B,MATCH($C1075,Кат!$I:$I,0)),INDEX(Торг!$B:$B,MATCH($C1075,Торг!$I:$I,0))),"")</f>
        <v/>
      </c>
      <c r="N1075" s="132" t="str">
        <f t="shared" si="16"/>
        <v>CS20 CS11795</v>
      </c>
      <c r="O1075" s="132" t="str">
        <f>IFERROR(IFERROR(INDEX(Кат!$B:$B,MATCH($N1075,Кат!$I:$I,0)),INDEX(Торг!$B:$B,MATCH($N1075,Торг!$I:$I,0))),"")</f>
        <v/>
      </c>
    </row>
    <row r="1076" spans="1:15" outlineLevel="2">
      <c r="A1076" t="s">
        <v>15327</v>
      </c>
      <c r="C1076" s="191" t="s">
        <v>5000</v>
      </c>
      <c r="E1076" t="s">
        <v>5001</v>
      </c>
      <c r="F1076" t="s">
        <v>663</v>
      </c>
      <c r="G1076" t="s">
        <v>375</v>
      </c>
      <c r="H1076">
        <v>260</v>
      </c>
      <c r="J1076" t="s">
        <v>22634</v>
      </c>
      <c r="K1076" s="132" t="str">
        <f>IFERROR(IFERROR(INDEX(Кат!$O:$O,MATCH($C1076,Кат!$I:$I,0)),INDEX(Торг!$L:$L,MATCH($C1076,Торг!$I:$I,0))),"")</f>
        <v/>
      </c>
      <c r="L1076" s="132" t="str">
        <f>IFERROR(IFERROR(INDEX(Кат!$A:$A,MATCH($C1076,Кат!$I:$I,0)),INDEX(Торг!$A:$A,MATCH($C1076,Торг!$I:$I,0))),"")</f>
        <v/>
      </c>
      <c r="M1076" s="132" t="str">
        <f>IFERROR(IFERROR(INDEX(Кат!$B:$B,MATCH($C1076,Кат!$I:$I,0)),INDEX(Торг!$B:$B,MATCH($C1076,Торг!$I:$I,0))),"")</f>
        <v/>
      </c>
      <c r="N1076" s="132" t="str">
        <f t="shared" si="16"/>
        <v>CS20 CS11515</v>
      </c>
      <c r="O1076" s="132" t="str">
        <f>IFERROR(IFERROR(INDEX(Кат!$B:$B,MATCH($N1076,Кат!$I:$I,0)),INDEX(Торг!$B:$B,MATCH($N1076,Торг!$I:$I,0))),"")</f>
        <v/>
      </c>
    </row>
    <row r="1077" spans="1:15" outlineLevel="2">
      <c r="A1077" t="s">
        <v>27234</v>
      </c>
      <c r="C1077" s="191" t="s">
        <v>27335</v>
      </c>
      <c r="E1077" t="s">
        <v>27336</v>
      </c>
      <c r="F1077" t="s">
        <v>663</v>
      </c>
      <c r="G1077" t="s">
        <v>399</v>
      </c>
      <c r="H1077">
        <v>470</v>
      </c>
      <c r="J1077" t="s">
        <v>22634</v>
      </c>
      <c r="K1077" s="132" t="str">
        <f>IFERROR(IFERROR(INDEX(Кат!$O:$O,MATCH($C1077,Кат!$I:$I,0)),INDEX(Торг!$L:$L,MATCH($C1077,Торг!$I:$I,0))),"")</f>
        <v/>
      </c>
      <c r="L1077" s="132" t="str">
        <f>IFERROR(IFERROR(INDEX(Кат!$A:$A,MATCH($C1077,Кат!$I:$I,0)),INDEX(Торг!$A:$A,MATCH($C1077,Торг!$I:$I,0))),"")</f>
        <v/>
      </c>
      <c r="M1077" s="132" t="str">
        <f>IFERROR(IFERROR(INDEX(Кат!$B:$B,MATCH($C1077,Кат!$I:$I,0)),INDEX(Торг!$B:$B,MATCH($C1077,Торг!$I:$I,0))),"")</f>
        <v/>
      </c>
      <c r="N1077" s="132" t="str">
        <f t="shared" si="16"/>
        <v>CS20 CS19159</v>
      </c>
      <c r="O1077" s="132" t="str">
        <f>IFERROR(IFERROR(INDEX(Кат!$B:$B,MATCH($N1077,Кат!$I:$I,0)),INDEX(Торг!$B:$B,MATCH($N1077,Торг!$I:$I,0))),"")</f>
        <v/>
      </c>
    </row>
    <row r="1078" spans="1:15" outlineLevel="2">
      <c r="A1078" t="s">
        <v>29391</v>
      </c>
      <c r="C1078" s="191" t="s">
        <v>33902</v>
      </c>
      <c r="E1078" t="s">
        <v>29392</v>
      </c>
      <c r="F1078" t="s">
        <v>663</v>
      </c>
      <c r="G1078" t="s">
        <v>399</v>
      </c>
      <c r="H1078">
        <v>920</v>
      </c>
      <c r="J1078" t="s">
        <v>22634</v>
      </c>
      <c r="K1078" s="132" t="str">
        <f>IFERROR(IFERROR(INDEX(Кат!$O:$O,MATCH($C1078,Кат!$I:$I,0)),INDEX(Торг!$L:$L,MATCH($C1078,Торг!$I:$I,0))),"")</f>
        <v/>
      </c>
      <c r="L1078" s="132" t="str">
        <f>IFERROR(IFERROR(INDEX(Кат!$A:$A,MATCH($C1078,Кат!$I:$I,0)),INDEX(Торг!$A:$A,MATCH($C1078,Торг!$I:$I,0))),"")</f>
        <v/>
      </c>
      <c r="M1078" s="132" t="str">
        <f>IFERROR(IFERROR(INDEX(Кат!$B:$B,MATCH($C1078,Кат!$I:$I,0)),INDEX(Торг!$B:$B,MATCH($C1078,Торг!$I:$I,0))),"")</f>
        <v/>
      </c>
      <c r="N1078" s="132" t="str">
        <f t="shared" si="16"/>
        <v xml:space="preserve">CS20 CS14136 </v>
      </c>
      <c r="O1078" s="132" t="str">
        <f>IFERROR(IFERROR(INDEX(Кат!$B:$B,MATCH($N1078,Кат!$I:$I,0)),INDEX(Торг!$B:$B,MATCH($N1078,Торг!$I:$I,0))),"")</f>
        <v/>
      </c>
    </row>
    <row r="1079" spans="1:15" outlineLevel="2">
      <c r="A1079" t="s">
        <v>15328</v>
      </c>
      <c r="C1079" s="191" t="s">
        <v>763</v>
      </c>
      <c r="E1079" t="s">
        <v>764</v>
      </c>
      <c r="F1079" t="s">
        <v>663</v>
      </c>
      <c r="G1079" t="s">
        <v>399</v>
      </c>
      <c r="H1079">
        <v>1250</v>
      </c>
      <c r="J1079" t="s">
        <v>22634</v>
      </c>
      <c r="K1079" s="132" t="str">
        <f>IFERROR(IFERROR(INDEX(Кат!$O:$O,MATCH($C1079,Кат!$I:$I,0)),INDEX(Торг!$L:$L,MATCH($C1079,Торг!$I:$I,0))),"")</f>
        <v/>
      </c>
      <c r="L1079" s="132" t="str">
        <f>IFERROR(IFERROR(INDEX(Кат!$A:$A,MATCH($C1079,Кат!$I:$I,0)),INDEX(Торг!$A:$A,MATCH($C1079,Торг!$I:$I,0))),"")</f>
        <v/>
      </c>
      <c r="M1079" s="132" t="str">
        <f>IFERROR(IFERROR(INDEX(Кат!$B:$B,MATCH($C1079,Кат!$I:$I,0)),INDEX(Торг!$B:$B,MATCH($C1079,Торг!$I:$I,0))),"")</f>
        <v/>
      </c>
      <c r="N1079" s="132" t="str">
        <f t="shared" si="16"/>
        <v>CS20 CS10596</v>
      </c>
      <c r="O1079" s="132" t="str">
        <f>IFERROR(IFERROR(INDEX(Кат!$B:$B,MATCH($N1079,Кат!$I:$I,0)),INDEX(Торг!$B:$B,MATCH($N1079,Торг!$I:$I,0))),"")</f>
        <v/>
      </c>
    </row>
    <row r="1080" spans="1:15" outlineLevel="2">
      <c r="A1080" t="s">
        <v>15329</v>
      </c>
      <c r="C1080" s="191" t="s">
        <v>765</v>
      </c>
      <c r="E1080" t="s">
        <v>766</v>
      </c>
      <c r="F1080" t="s">
        <v>663</v>
      </c>
      <c r="G1080" t="s">
        <v>399</v>
      </c>
      <c r="H1080">
        <v>810</v>
      </c>
      <c r="J1080" t="s">
        <v>22634</v>
      </c>
      <c r="K1080" s="132" t="str">
        <f>IFERROR(IFERROR(INDEX(Кат!$O:$O,MATCH($C1080,Кат!$I:$I,0)),INDEX(Торг!$L:$L,MATCH($C1080,Торг!$I:$I,0))),"")</f>
        <v/>
      </c>
      <c r="L1080" s="132" t="str">
        <f>IFERROR(IFERROR(INDEX(Кат!$A:$A,MATCH($C1080,Кат!$I:$I,0)),INDEX(Торг!$A:$A,MATCH($C1080,Торг!$I:$I,0))),"")</f>
        <v/>
      </c>
      <c r="M1080" s="132" t="str">
        <f>IFERROR(IFERROR(INDEX(Кат!$B:$B,MATCH($C1080,Кат!$I:$I,0)),INDEX(Торг!$B:$B,MATCH($C1080,Торг!$I:$I,0))),"")</f>
        <v/>
      </c>
      <c r="N1080" s="132" t="str">
        <f t="shared" si="16"/>
        <v>CS20 CS16155</v>
      </c>
      <c r="O1080" s="132" t="str">
        <f>IFERROR(IFERROR(INDEX(Кат!$B:$B,MATCH($N1080,Кат!$I:$I,0)),INDEX(Торг!$B:$B,MATCH($N1080,Торг!$I:$I,0))),"")</f>
        <v/>
      </c>
    </row>
    <row r="1081" spans="1:15" outlineLevel="2">
      <c r="A1081" t="s">
        <v>29393</v>
      </c>
      <c r="C1081" s="191" t="s">
        <v>29394</v>
      </c>
      <c r="E1081" t="s">
        <v>29395</v>
      </c>
      <c r="F1081" t="s">
        <v>663</v>
      </c>
      <c r="G1081" t="s">
        <v>399</v>
      </c>
      <c r="H1081">
        <v>650</v>
      </c>
      <c r="J1081" t="s">
        <v>22634</v>
      </c>
      <c r="K1081" s="132" t="str">
        <f>IFERROR(IFERROR(INDEX(Кат!$O:$O,MATCH($C1081,Кат!$I:$I,0)),INDEX(Торг!$L:$L,MATCH($C1081,Торг!$I:$I,0))),"")</f>
        <v/>
      </c>
      <c r="L1081" s="132" t="str">
        <f>IFERROR(IFERROR(INDEX(Кат!$A:$A,MATCH($C1081,Кат!$I:$I,0)),INDEX(Торг!$A:$A,MATCH($C1081,Торг!$I:$I,0))),"")</f>
        <v/>
      </c>
      <c r="M1081" s="132" t="str">
        <f>IFERROR(IFERROR(INDEX(Кат!$B:$B,MATCH($C1081,Кат!$I:$I,0)),INDEX(Торг!$B:$B,MATCH($C1081,Торг!$I:$I,0))),"")</f>
        <v/>
      </c>
      <c r="N1081" s="132" t="str">
        <f t="shared" si="16"/>
        <v>CS20 CS14137</v>
      </c>
      <c r="O1081" s="132" t="str">
        <f>IFERROR(IFERROR(INDEX(Кат!$B:$B,MATCH($N1081,Кат!$I:$I,0)),INDEX(Торг!$B:$B,MATCH($N1081,Торг!$I:$I,0))),"")</f>
        <v/>
      </c>
    </row>
    <row r="1082" spans="1:15" outlineLevel="2">
      <c r="A1082" t="s">
        <v>15330</v>
      </c>
      <c r="C1082" s="191" t="s">
        <v>5002</v>
      </c>
      <c r="E1082" t="s">
        <v>5003</v>
      </c>
      <c r="F1082" t="s">
        <v>663</v>
      </c>
      <c r="G1082" t="s">
        <v>399</v>
      </c>
      <c r="H1082">
        <v>1690</v>
      </c>
      <c r="J1082" t="s">
        <v>22634</v>
      </c>
      <c r="K1082" s="132" t="str">
        <f>IFERROR(IFERROR(INDEX(Кат!$O:$O,MATCH($C1082,Кат!$I:$I,0)),INDEX(Торг!$L:$L,MATCH($C1082,Торг!$I:$I,0))),"")</f>
        <v/>
      </c>
      <c r="L1082" s="132" t="str">
        <f>IFERROR(IFERROR(INDEX(Кат!$A:$A,MATCH($C1082,Кат!$I:$I,0)),INDEX(Торг!$A:$A,MATCH($C1082,Торг!$I:$I,0))),"")</f>
        <v/>
      </c>
      <c r="M1082" s="132" t="str">
        <f>IFERROR(IFERROR(INDEX(Кат!$B:$B,MATCH($C1082,Кат!$I:$I,0)),INDEX(Торг!$B:$B,MATCH($C1082,Торг!$I:$I,0))),"")</f>
        <v/>
      </c>
      <c r="N1082" s="132" t="str">
        <f t="shared" si="16"/>
        <v>CS20 CS10447</v>
      </c>
      <c r="O1082" s="132" t="str">
        <f>IFERROR(IFERROR(INDEX(Кат!$B:$B,MATCH($N1082,Кат!$I:$I,0)),INDEX(Торг!$B:$B,MATCH($N1082,Торг!$I:$I,0))),"")</f>
        <v/>
      </c>
    </row>
    <row r="1083" spans="1:15" outlineLevel="2">
      <c r="A1083" t="s">
        <v>15331</v>
      </c>
      <c r="C1083" s="191" t="s">
        <v>5004</v>
      </c>
      <c r="E1083" t="s">
        <v>5005</v>
      </c>
      <c r="F1083" t="s">
        <v>663</v>
      </c>
      <c r="G1083" t="s">
        <v>399</v>
      </c>
      <c r="H1083">
        <v>1170</v>
      </c>
      <c r="J1083" t="s">
        <v>22634</v>
      </c>
      <c r="K1083" s="132" t="str">
        <f>IFERROR(IFERROR(INDEX(Кат!$O:$O,MATCH($C1083,Кат!$I:$I,0)),INDEX(Торг!$L:$L,MATCH($C1083,Торг!$I:$I,0))),"")</f>
        <v/>
      </c>
      <c r="L1083" s="132" t="str">
        <f>IFERROR(IFERROR(INDEX(Кат!$A:$A,MATCH($C1083,Кат!$I:$I,0)),INDEX(Торг!$A:$A,MATCH($C1083,Торг!$I:$I,0))),"")</f>
        <v/>
      </c>
      <c r="M1083" s="132" t="str">
        <f>IFERROR(IFERROR(INDEX(Кат!$B:$B,MATCH($C1083,Кат!$I:$I,0)),INDEX(Торг!$B:$B,MATCH($C1083,Торг!$I:$I,0))),"")</f>
        <v/>
      </c>
      <c r="N1083" s="132" t="str">
        <f t="shared" si="16"/>
        <v>CS20 CS11330</v>
      </c>
      <c r="O1083" s="132" t="str">
        <f>IFERROR(IFERROR(INDEX(Кат!$B:$B,MATCH($N1083,Кат!$I:$I,0)),INDEX(Торг!$B:$B,MATCH($N1083,Торг!$I:$I,0))),"")</f>
        <v/>
      </c>
    </row>
    <row r="1084" spans="1:15" outlineLevel="2">
      <c r="A1084" t="s">
        <v>27237</v>
      </c>
      <c r="C1084" s="191" t="s">
        <v>27337</v>
      </c>
      <c r="E1084" t="s">
        <v>27338</v>
      </c>
      <c r="F1084" t="s">
        <v>663</v>
      </c>
      <c r="G1084" t="s">
        <v>399</v>
      </c>
      <c r="H1084">
        <v>1160</v>
      </c>
      <c r="J1084" t="s">
        <v>22634</v>
      </c>
      <c r="K1084" s="132" t="str">
        <f>IFERROR(IFERROR(INDEX(Кат!$O:$O,MATCH($C1084,Кат!$I:$I,0)),INDEX(Торг!$L:$L,MATCH($C1084,Торг!$I:$I,0))),"")</f>
        <v/>
      </c>
      <c r="L1084" s="132" t="str">
        <f>IFERROR(IFERROR(INDEX(Кат!$A:$A,MATCH($C1084,Кат!$I:$I,0)),INDEX(Торг!$A:$A,MATCH($C1084,Торг!$I:$I,0))),"")</f>
        <v/>
      </c>
      <c r="M1084" s="132" t="str">
        <f>IFERROR(IFERROR(INDEX(Кат!$B:$B,MATCH($C1084,Кат!$I:$I,0)),INDEX(Торг!$B:$B,MATCH($C1084,Торг!$I:$I,0))),"")</f>
        <v/>
      </c>
      <c r="N1084" s="132" t="str">
        <f t="shared" si="16"/>
        <v>CS20 CS19161</v>
      </c>
      <c r="O1084" s="132" t="str">
        <f>IFERROR(IFERROR(INDEX(Кат!$B:$B,MATCH($N1084,Кат!$I:$I,0)),INDEX(Торг!$B:$B,MATCH($N1084,Торг!$I:$I,0))),"")</f>
        <v/>
      </c>
    </row>
    <row r="1085" spans="1:15" outlineLevel="2">
      <c r="A1085" t="s">
        <v>29396</v>
      </c>
      <c r="C1085" s="191" t="s">
        <v>29397</v>
      </c>
      <c r="E1085" t="s">
        <v>29398</v>
      </c>
      <c r="F1085" t="s">
        <v>663</v>
      </c>
      <c r="G1085" t="s">
        <v>399</v>
      </c>
      <c r="H1085">
        <v>1140</v>
      </c>
      <c r="J1085" t="s">
        <v>22634</v>
      </c>
      <c r="K1085" s="132" t="str">
        <f>IFERROR(IFERROR(INDEX(Кат!$O:$O,MATCH($C1085,Кат!$I:$I,0)),INDEX(Торг!$L:$L,MATCH($C1085,Торг!$I:$I,0))),"")</f>
        <v/>
      </c>
      <c r="L1085" s="132" t="str">
        <f>IFERROR(IFERROR(INDEX(Кат!$A:$A,MATCH($C1085,Кат!$I:$I,0)),INDEX(Торг!$A:$A,MATCH($C1085,Торг!$I:$I,0))),"")</f>
        <v/>
      </c>
      <c r="M1085" s="132" t="str">
        <f>IFERROR(IFERROR(INDEX(Кат!$B:$B,MATCH($C1085,Кат!$I:$I,0)),INDEX(Торг!$B:$B,MATCH($C1085,Торг!$I:$I,0))),"")</f>
        <v/>
      </c>
      <c r="N1085" s="132" t="str">
        <f t="shared" si="16"/>
        <v>CS20 CS14130</v>
      </c>
      <c r="O1085" s="132" t="str">
        <f>IFERROR(IFERROR(INDEX(Кат!$B:$B,MATCH($N1085,Кат!$I:$I,0)),INDEX(Торг!$B:$B,MATCH($N1085,Торг!$I:$I,0))),"")</f>
        <v/>
      </c>
    </row>
    <row r="1086" spans="1:15" outlineLevel="1">
      <c r="A1086" t="s">
        <v>15332</v>
      </c>
      <c r="C1086" s="191" t="s">
        <v>5006</v>
      </c>
      <c r="E1086" t="s">
        <v>13989</v>
      </c>
      <c r="F1086" t="s">
        <v>663</v>
      </c>
      <c r="G1086" t="s">
        <v>399</v>
      </c>
      <c r="H1086">
        <v>1690</v>
      </c>
      <c r="J1086" t="s">
        <v>22634</v>
      </c>
      <c r="K1086" s="132" t="str">
        <f>IFERROR(IFERROR(INDEX(Кат!$O:$O,MATCH($C1086,Кат!$I:$I,0)),INDEX(Торг!$L:$L,MATCH($C1086,Торг!$I:$I,0))),"")</f>
        <v/>
      </c>
      <c r="L1086" s="132" t="str">
        <f>IFERROR(IFERROR(INDEX(Кат!$A:$A,MATCH($C1086,Кат!$I:$I,0)),INDEX(Торг!$A:$A,MATCH($C1086,Торг!$I:$I,0))),"")</f>
        <v/>
      </c>
      <c r="M1086" s="132" t="str">
        <f>IFERROR(IFERROR(INDEX(Кат!$B:$B,MATCH($C1086,Кат!$I:$I,0)),INDEX(Торг!$B:$B,MATCH($C1086,Торг!$I:$I,0))),"")</f>
        <v/>
      </c>
      <c r="N1086" s="132" t="str">
        <f t="shared" si="16"/>
        <v>CS20 CS10446</v>
      </c>
      <c r="O1086" s="132" t="str">
        <f>IFERROR(IFERROR(INDEX(Кат!$B:$B,MATCH($N1086,Кат!$I:$I,0)),INDEX(Торг!$B:$B,MATCH($N1086,Торг!$I:$I,0))),"")</f>
        <v/>
      </c>
    </row>
    <row r="1087" spans="1:15" outlineLevel="2">
      <c r="A1087" t="s">
        <v>15333</v>
      </c>
      <c r="C1087" s="191" t="s">
        <v>767</v>
      </c>
      <c r="E1087" t="s">
        <v>768</v>
      </c>
      <c r="F1087" t="s">
        <v>663</v>
      </c>
      <c r="G1087" t="s">
        <v>399</v>
      </c>
      <c r="H1087">
        <v>3190</v>
      </c>
      <c r="J1087" t="s">
        <v>22634</v>
      </c>
      <c r="K1087" s="132" t="str">
        <f>IFERROR(IFERROR(INDEX(Кат!$O:$O,MATCH($C1087,Кат!$I:$I,0)),INDEX(Торг!$L:$L,MATCH($C1087,Торг!$I:$I,0))),"")</f>
        <v/>
      </c>
      <c r="L1087" s="132" t="str">
        <f>IFERROR(IFERROR(INDEX(Кат!$A:$A,MATCH($C1087,Кат!$I:$I,0)),INDEX(Торг!$A:$A,MATCH($C1087,Торг!$I:$I,0))),"")</f>
        <v/>
      </c>
      <c r="M1087" s="132" t="str">
        <f>IFERROR(IFERROR(INDEX(Кат!$B:$B,MATCH($C1087,Кат!$I:$I,0)),INDEX(Торг!$B:$B,MATCH($C1087,Торг!$I:$I,0))),"")</f>
        <v/>
      </c>
      <c r="N1087" s="132" t="str">
        <f t="shared" si="16"/>
        <v>CS20 CS18170</v>
      </c>
      <c r="O1087" s="132" t="str">
        <f>IFERROR(IFERROR(INDEX(Кат!$B:$B,MATCH($N1087,Кат!$I:$I,0)),INDEX(Торг!$B:$B,MATCH($N1087,Торг!$I:$I,0))),"")</f>
        <v/>
      </c>
    </row>
    <row r="1088" spans="1:15" outlineLevel="2">
      <c r="A1088" t="s">
        <v>27254</v>
      </c>
      <c r="C1088" s="191" t="s">
        <v>27339</v>
      </c>
      <c r="E1088" t="s">
        <v>27340</v>
      </c>
      <c r="F1088" t="s">
        <v>663</v>
      </c>
      <c r="G1088" t="s">
        <v>399</v>
      </c>
      <c r="H1088">
        <v>1310</v>
      </c>
      <c r="J1088" t="s">
        <v>22634</v>
      </c>
      <c r="K1088" s="132" t="str">
        <f>IFERROR(IFERROR(INDEX(Кат!$O:$O,MATCH($C1088,Кат!$I:$I,0)),INDEX(Торг!$L:$L,MATCH($C1088,Торг!$I:$I,0))),"")</f>
        <v/>
      </c>
      <c r="L1088" s="132" t="str">
        <f>IFERROR(IFERROR(INDEX(Кат!$A:$A,MATCH($C1088,Кат!$I:$I,0)),INDEX(Торг!$A:$A,MATCH($C1088,Торг!$I:$I,0))),"")</f>
        <v/>
      </c>
      <c r="M1088" s="132" t="str">
        <f>IFERROR(IFERROR(INDEX(Кат!$B:$B,MATCH($C1088,Кат!$I:$I,0)),INDEX(Торг!$B:$B,MATCH($C1088,Торг!$I:$I,0))),"")</f>
        <v/>
      </c>
      <c r="N1088" s="132" t="str">
        <f t="shared" si="16"/>
        <v>CS20 CS19163</v>
      </c>
      <c r="O1088" s="132" t="str">
        <f>IFERROR(IFERROR(INDEX(Кат!$B:$B,MATCH($N1088,Кат!$I:$I,0)),INDEX(Торг!$B:$B,MATCH($N1088,Торг!$I:$I,0))),"")</f>
        <v/>
      </c>
    </row>
    <row r="1089" spans="1:15" outlineLevel="2">
      <c r="A1089" t="s">
        <v>15334</v>
      </c>
      <c r="C1089" s="191" t="s">
        <v>5007</v>
      </c>
      <c r="E1089" t="s">
        <v>5008</v>
      </c>
      <c r="F1089" t="s">
        <v>663</v>
      </c>
      <c r="G1089" t="s">
        <v>399</v>
      </c>
      <c r="H1089">
        <v>65</v>
      </c>
      <c r="J1089" t="s">
        <v>22634</v>
      </c>
      <c r="K1089" s="132" t="str">
        <f>IFERROR(IFERROR(INDEX(Кат!$O:$O,MATCH($C1089,Кат!$I:$I,0)),INDEX(Торг!$L:$L,MATCH($C1089,Торг!$I:$I,0))),"")</f>
        <v/>
      </c>
      <c r="L1089" s="132" t="str">
        <f>IFERROR(IFERROR(INDEX(Кат!$A:$A,MATCH($C1089,Кат!$I:$I,0)),INDEX(Торг!$A:$A,MATCH($C1089,Торг!$I:$I,0))),"")</f>
        <v/>
      </c>
      <c r="M1089" s="132" t="str">
        <f>IFERROR(IFERROR(INDEX(Кат!$B:$B,MATCH($C1089,Кат!$I:$I,0)),INDEX(Торг!$B:$B,MATCH($C1089,Торг!$I:$I,0))),"")</f>
        <v/>
      </c>
      <c r="N1089" s="132" t="str">
        <f t="shared" si="16"/>
        <v>CS20 CS15748</v>
      </c>
      <c r="O1089" s="132" t="str">
        <f>IFERROR(IFERROR(INDEX(Кат!$B:$B,MATCH($N1089,Кат!$I:$I,0)),INDEX(Торг!$B:$B,MATCH($N1089,Торг!$I:$I,0))),"")</f>
        <v/>
      </c>
    </row>
    <row r="1090" spans="1:15" outlineLevel="2">
      <c r="A1090" t="s">
        <v>30714</v>
      </c>
      <c r="C1090" s="191" t="s">
        <v>30715</v>
      </c>
      <c r="E1090" t="s">
        <v>30716</v>
      </c>
      <c r="F1090" t="s">
        <v>663</v>
      </c>
      <c r="G1090" t="s">
        <v>399</v>
      </c>
      <c r="H1090">
        <v>200</v>
      </c>
      <c r="J1090" t="s">
        <v>22634</v>
      </c>
      <c r="K1090" s="132" t="str">
        <f>IFERROR(IFERROR(INDEX(Кат!$O:$O,MATCH($C1090,Кат!$I:$I,0)),INDEX(Торг!$L:$L,MATCH($C1090,Торг!$I:$I,0))),"")</f>
        <v/>
      </c>
      <c r="L1090" s="132" t="str">
        <f>IFERROR(IFERROR(INDEX(Кат!$A:$A,MATCH($C1090,Кат!$I:$I,0)),INDEX(Торг!$A:$A,MATCH($C1090,Торг!$I:$I,0))),"")</f>
        <v/>
      </c>
      <c r="M1090" s="132" t="str">
        <f>IFERROR(IFERROR(INDEX(Кат!$B:$B,MATCH($C1090,Кат!$I:$I,0)),INDEX(Торг!$B:$B,MATCH($C1090,Торг!$I:$I,0))),"")</f>
        <v/>
      </c>
      <c r="N1090" s="132" t="str">
        <f t="shared" si="16"/>
        <v>CS20 CS11796</v>
      </c>
      <c r="O1090" s="132" t="str">
        <f>IFERROR(IFERROR(INDEX(Кат!$B:$B,MATCH($N1090,Кат!$I:$I,0)),INDEX(Торг!$B:$B,MATCH($N1090,Торг!$I:$I,0))),"")</f>
        <v/>
      </c>
    </row>
    <row r="1091" spans="1:15" outlineLevel="2">
      <c r="A1091" t="s">
        <v>15335</v>
      </c>
      <c r="C1091" s="191" t="s">
        <v>769</v>
      </c>
      <c r="E1091" t="s">
        <v>770</v>
      </c>
      <c r="F1091" t="s">
        <v>663</v>
      </c>
      <c r="G1091" t="s">
        <v>399</v>
      </c>
      <c r="H1091">
        <v>770</v>
      </c>
      <c r="J1091" t="s">
        <v>22634</v>
      </c>
      <c r="K1091" s="132" t="str">
        <f>IFERROR(IFERROR(INDEX(Кат!$O:$O,MATCH($C1091,Кат!$I:$I,0)),INDEX(Торг!$L:$L,MATCH($C1091,Торг!$I:$I,0))),"")</f>
        <v/>
      </c>
      <c r="L1091" s="132" t="str">
        <f>IFERROR(IFERROR(INDEX(Кат!$A:$A,MATCH($C1091,Кат!$I:$I,0)),INDEX(Торг!$A:$A,MATCH($C1091,Торг!$I:$I,0))),"")</f>
        <v/>
      </c>
      <c r="M1091" s="132" t="str">
        <f>IFERROR(IFERROR(INDEX(Кат!$B:$B,MATCH($C1091,Кат!$I:$I,0)),INDEX(Торг!$B:$B,MATCH($C1091,Торг!$I:$I,0))),"")</f>
        <v/>
      </c>
      <c r="N1091" s="132" t="str">
        <f t="shared" si="16"/>
        <v>CS20 CS09604</v>
      </c>
      <c r="O1091" s="132" t="str">
        <f>IFERROR(IFERROR(INDEX(Кат!$B:$B,MATCH($N1091,Кат!$I:$I,0)),INDEX(Торг!$B:$B,MATCH($N1091,Торг!$I:$I,0))),"")</f>
        <v/>
      </c>
    </row>
    <row r="1092" spans="1:15" outlineLevel="2">
      <c r="A1092" t="s">
        <v>23623</v>
      </c>
      <c r="C1092" s="191"/>
      <c r="E1092" t="s">
        <v>23624</v>
      </c>
      <c r="J1092" t="s">
        <v>22634</v>
      </c>
      <c r="K1092" s="132" t="str">
        <f>IFERROR(IFERROR(INDEX(Кат!$O:$O,MATCH($C1092,Кат!$I:$I,0)),INDEX(Торг!$L:$L,MATCH($C1092,Торг!$I:$I,0))),"")</f>
        <v/>
      </c>
      <c r="L1092" s="132" t="str">
        <f>IFERROR(IFERROR(INDEX(Кат!$A:$A,MATCH($C1092,Кат!$I:$I,0)),INDEX(Торг!$A:$A,MATCH($C1092,Торг!$I:$I,0))),"")</f>
        <v/>
      </c>
      <c r="M1092" s="132" t="str">
        <f>IFERROR(IFERROR(INDEX(Кат!$B:$B,MATCH($C1092,Кат!$I:$I,0)),INDEX(Торг!$B:$B,MATCH($C1092,Торг!$I:$I,0))),"")</f>
        <v/>
      </c>
      <c r="N1092" s="132" t="str">
        <f t="shared" si="16"/>
        <v xml:space="preserve"> </v>
      </c>
      <c r="O1092" s="132" t="str">
        <f>IFERROR(IFERROR(INDEX(Кат!$B:$B,MATCH($N1092,Кат!$I:$I,0)),INDEX(Торг!$B:$B,MATCH($N1092,Торг!$I:$I,0))),"")</f>
        <v/>
      </c>
    </row>
    <row r="1093" spans="1:15" outlineLevel="2">
      <c r="A1093" t="s">
        <v>15336</v>
      </c>
      <c r="C1093" s="191" t="s">
        <v>771</v>
      </c>
      <c r="E1093" t="s">
        <v>772</v>
      </c>
      <c r="F1093" t="s">
        <v>663</v>
      </c>
      <c r="G1093" t="s">
        <v>375</v>
      </c>
      <c r="H1093">
        <v>960</v>
      </c>
      <c r="J1093" t="s">
        <v>22634</v>
      </c>
      <c r="K1093" s="132" t="str">
        <f>IFERROR(IFERROR(INDEX(Кат!$O:$O,MATCH($C1093,Кат!$I:$I,0)),INDEX(Торг!$L:$L,MATCH($C1093,Торг!$I:$I,0))),"")</f>
        <v/>
      </c>
      <c r="L1093" s="132" t="str">
        <f>IFERROR(IFERROR(INDEX(Кат!$A:$A,MATCH($C1093,Кат!$I:$I,0)),INDEX(Торг!$A:$A,MATCH($C1093,Торг!$I:$I,0))),"")</f>
        <v/>
      </c>
      <c r="M1093" s="132" t="str">
        <f>IFERROR(IFERROR(INDEX(Кат!$B:$B,MATCH($C1093,Кат!$I:$I,0)),INDEX(Торг!$B:$B,MATCH($C1093,Торг!$I:$I,0))),"")</f>
        <v/>
      </c>
      <c r="N1093" s="132" t="str">
        <f t="shared" si="16"/>
        <v>CS20 CS11075</v>
      </c>
      <c r="O1093" s="132" t="str">
        <f>IFERROR(IFERROR(INDEX(Кат!$B:$B,MATCH($N1093,Кат!$I:$I,0)),INDEX(Торг!$B:$B,MATCH($N1093,Торг!$I:$I,0))),"")</f>
        <v/>
      </c>
    </row>
    <row r="1094" spans="1:15" outlineLevel="2">
      <c r="A1094" t="s">
        <v>15337</v>
      </c>
      <c r="C1094" s="191" t="s">
        <v>773</v>
      </c>
      <c r="E1094" t="s">
        <v>774</v>
      </c>
      <c r="F1094" t="s">
        <v>663</v>
      </c>
      <c r="G1094" t="s">
        <v>375</v>
      </c>
      <c r="H1094">
        <v>840</v>
      </c>
      <c r="J1094" t="s">
        <v>22634</v>
      </c>
      <c r="K1094" s="132" t="str">
        <f>IFERROR(IFERROR(INDEX(Кат!$O:$O,MATCH($C1094,Кат!$I:$I,0)),INDEX(Торг!$L:$L,MATCH($C1094,Торг!$I:$I,0))),"")</f>
        <v/>
      </c>
      <c r="L1094" s="132" t="str">
        <f>IFERROR(IFERROR(INDEX(Кат!$A:$A,MATCH($C1094,Кат!$I:$I,0)),INDEX(Торг!$A:$A,MATCH($C1094,Торг!$I:$I,0))),"")</f>
        <v/>
      </c>
      <c r="M1094" s="132" t="str">
        <f>IFERROR(IFERROR(INDEX(Кат!$B:$B,MATCH($C1094,Кат!$I:$I,0)),INDEX(Торг!$B:$B,MATCH($C1094,Торг!$I:$I,0))),"")</f>
        <v/>
      </c>
      <c r="N1094" s="132" t="str">
        <f t="shared" si="16"/>
        <v>CS20 CS08708</v>
      </c>
      <c r="O1094" s="132" t="str">
        <f>IFERROR(IFERROR(INDEX(Кат!$B:$B,MATCH($N1094,Кат!$I:$I,0)),INDEX(Торг!$B:$B,MATCH($N1094,Торг!$I:$I,0))),"")</f>
        <v/>
      </c>
    </row>
    <row r="1095" spans="1:15" outlineLevel="2">
      <c r="A1095" t="s">
        <v>15338</v>
      </c>
      <c r="C1095" s="191" t="s">
        <v>775</v>
      </c>
      <c r="E1095" t="s">
        <v>776</v>
      </c>
      <c r="F1095" t="s">
        <v>663</v>
      </c>
      <c r="G1095" t="s">
        <v>375</v>
      </c>
      <c r="H1095">
        <v>350</v>
      </c>
      <c r="J1095" t="s">
        <v>22634</v>
      </c>
      <c r="K1095" s="132" t="str">
        <f>IFERROR(IFERROR(INDEX(Кат!$O:$O,MATCH($C1095,Кат!$I:$I,0)),INDEX(Торг!$L:$L,MATCH($C1095,Торг!$I:$I,0))),"")</f>
        <v/>
      </c>
      <c r="L1095" s="132" t="str">
        <f>IFERROR(IFERROR(INDEX(Кат!$A:$A,MATCH($C1095,Кат!$I:$I,0)),INDEX(Торг!$A:$A,MATCH($C1095,Торг!$I:$I,0))),"")</f>
        <v/>
      </c>
      <c r="M1095" s="132" t="str">
        <f>IFERROR(IFERROR(INDEX(Кат!$B:$B,MATCH($C1095,Кат!$I:$I,0)),INDEX(Торг!$B:$B,MATCH($C1095,Торг!$I:$I,0))),"")</f>
        <v/>
      </c>
      <c r="N1095" s="132" t="str">
        <f t="shared" si="16"/>
        <v>CS20 CS06491</v>
      </c>
      <c r="O1095" s="132" t="str">
        <f>IFERROR(IFERROR(INDEX(Кат!$B:$B,MATCH($N1095,Кат!$I:$I,0)),INDEX(Торг!$B:$B,MATCH($N1095,Торг!$I:$I,0))),"")</f>
        <v/>
      </c>
    </row>
    <row r="1096" spans="1:15" outlineLevel="2">
      <c r="A1096" t="s">
        <v>15339</v>
      </c>
      <c r="C1096" s="191" t="s">
        <v>777</v>
      </c>
      <c r="E1096" t="s">
        <v>778</v>
      </c>
      <c r="F1096" t="s">
        <v>663</v>
      </c>
      <c r="G1096" t="s">
        <v>375</v>
      </c>
      <c r="H1096">
        <v>410</v>
      </c>
      <c r="J1096" t="s">
        <v>22634</v>
      </c>
      <c r="K1096" s="132" t="str">
        <f>IFERROR(IFERROR(INDEX(Кат!$O:$O,MATCH($C1096,Кат!$I:$I,0)),INDEX(Торг!$L:$L,MATCH($C1096,Торг!$I:$I,0))),"")</f>
        <v/>
      </c>
      <c r="L1096" s="132" t="str">
        <f>IFERROR(IFERROR(INDEX(Кат!$A:$A,MATCH($C1096,Кат!$I:$I,0)),INDEX(Торг!$A:$A,MATCH($C1096,Торг!$I:$I,0))),"")</f>
        <v/>
      </c>
      <c r="M1096" s="132" t="str">
        <f>IFERROR(IFERROR(INDEX(Кат!$B:$B,MATCH($C1096,Кат!$I:$I,0)),INDEX(Торг!$B:$B,MATCH($C1096,Торг!$I:$I,0))),"")</f>
        <v/>
      </c>
      <c r="N1096" s="132" t="str">
        <f t="shared" ref="N1096:N1159" si="17">_xlfn.CONCAT(F1096," ",C1096)</f>
        <v>CS20 CS06492</v>
      </c>
      <c r="O1096" s="132" t="str">
        <f>IFERROR(IFERROR(INDEX(Кат!$B:$B,MATCH($N1096,Кат!$I:$I,0)),INDEX(Торг!$B:$B,MATCH($N1096,Торг!$I:$I,0))),"")</f>
        <v/>
      </c>
    </row>
    <row r="1097" spans="1:15" outlineLevel="2">
      <c r="A1097" t="s">
        <v>15340</v>
      </c>
      <c r="C1097" s="191" t="s">
        <v>779</v>
      </c>
      <c r="E1097" t="s">
        <v>780</v>
      </c>
      <c r="F1097" t="s">
        <v>663</v>
      </c>
      <c r="G1097" t="s">
        <v>375</v>
      </c>
      <c r="H1097">
        <v>790</v>
      </c>
      <c r="J1097" t="s">
        <v>22634</v>
      </c>
      <c r="K1097" s="132" t="str">
        <f>IFERROR(IFERROR(INDEX(Кат!$O:$O,MATCH($C1097,Кат!$I:$I,0)),INDEX(Торг!$L:$L,MATCH($C1097,Торг!$I:$I,0))),"")</f>
        <v/>
      </c>
      <c r="L1097" s="132" t="str">
        <f>IFERROR(IFERROR(INDEX(Кат!$A:$A,MATCH($C1097,Кат!$I:$I,0)),INDEX(Торг!$A:$A,MATCH($C1097,Торг!$I:$I,0))),"")</f>
        <v/>
      </c>
      <c r="M1097" s="132" t="str">
        <f>IFERROR(IFERROR(INDEX(Кат!$B:$B,MATCH($C1097,Кат!$I:$I,0)),INDEX(Торг!$B:$B,MATCH($C1097,Торг!$I:$I,0))),"")</f>
        <v/>
      </c>
      <c r="N1097" s="132" t="str">
        <f t="shared" si="17"/>
        <v>CS20 CS11076</v>
      </c>
      <c r="O1097" s="132" t="str">
        <f>IFERROR(IFERROR(INDEX(Кат!$B:$B,MATCH($N1097,Кат!$I:$I,0)),INDEX(Торг!$B:$B,MATCH($N1097,Торг!$I:$I,0))),"")</f>
        <v/>
      </c>
    </row>
    <row r="1098" spans="1:15" outlineLevel="2">
      <c r="A1098" t="s">
        <v>15341</v>
      </c>
      <c r="C1098" s="191" t="s">
        <v>781</v>
      </c>
      <c r="E1098" t="s">
        <v>782</v>
      </c>
      <c r="F1098" t="s">
        <v>663</v>
      </c>
      <c r="G1098" t="s">
        <v>375</v>
      </c>
      <c r="H1098">
        <v>210</v>
      </c>
      <c r="J1098" t="s">
        <v>22634</v>
      </c>
      <c r="K1098" s="132" t="str">
        <f>IFERROR(IFERROR(INDEX(Кат!$O:$O,MATCH($C1098,Кат!$I:$I,0)),INDEX(Торг!$L:$L,MATCH($C1098,Торг!$I:$I,0))),"")</f>
        <v/>
      </c>
      <c r="L1098" s="132" t="str">
        <f>IFERROR(IFERROR(INDEX(Кат!$A:$A,MATCH($C1098,Кат!$I:$I,0)),INDEX(Торг!$A:$A,MATCH($C1098,Торг!$I:$I,0))),"")</f>
        <v/>
      </c>
      <c r="M1098" s="132" t="str">
        <f>IFERROR(IFERROR(INDEX(Кат!$B:$B,MATCH($C1098,Кат!$I:$I,0)),INDEX(Торг!$B:$B,MATCH($C1098,Торг!$I:$I,0))),"")</f>
        <v/>
      </c>
      <c r="N1098" s="132" t="str">
        <f t="shared" si="17"/>
        <v>CS20 CS06490</v>
      </c>
      <c r="O1098" s="132" t="str">
        <f>IFERROR(IFERROR(INDEX(Кат!$B:$B,MATCH($N1098,Кат!$I:$I,0)),INDEX(Торг!$B:$B,MATCH($N1098,Торг!$I:$I,0))),"")</f>
        <v/>
      </c>
    </row>
    <row r="1099" spans="1:15" outlineLevel="2">
      <c r="A1099" t="s">
        <v>15342</v>
      </c>
      <c r="C1099" s="191" t="s">
        <v>783</v>
      </c>
      <c r="E1099" t="s">
        <v>784</v>
      </c>
      <c r="F1099" t="s">
        <v>663</v>
      </c>
      <c r="G1099" t="s">
        <v>375</v>
      </c>
      <c r="H1099">
        <v>790</v>
      </c>
      <c r="J1099" t="s">
        <v>22634</v>
      </c>
      <c r="K1099" s="132" t="str">
        <f>IFERROR(IFERROR(INDEX(Кат!$O:$O,MATCH($C1099,Кат!$I:$I,0)),INDEX(Торг!$L:$L,MATCH($C1099,Торг!$I:$I,0))),"")</f>
        <v/>
      </c>
      <c r="L1099" s="132" t="str">
        <f>IFERROR(IFERROR(INDEX(Кат!$A:$A,MATCH($C1099,Кат!$I:$I,0)),INDEX(Торг!$A:$A,MATCH($C1099,Торг!$I:$I,0))),"")</f>
        <v/>
      </c>
      <c r="M1099" s="132" t="str">
        <f>IFERROR(IFERROR(INDEX(Кат!$B:$B,MATCH($C1099,Кат!$I:$I,0)),INDEX(Торг!$B:$B,MATCH($C1099,Торг!$I:$I,0))),"")</f>
        <v/>
      </c>
      <c r="N1099" s="132" t="str">
        <f t="shared" si="17"/>
        <v>CS20 CS09349</v>
      </c>
      <c r="O1099" s="132" t="str">
        <f>IFERROR(IFERROR(INDEX(Кат!$B:$B,MATCH($N1099,Кат!$I:$I,0)),INDEX(Торг!$B:$B,MATCH($N1099,Торг!$I:$I,0))),"")</f>
        <v/>
      </c>
    </row>
    <row r="1100" spans="1:15" outlineLevel="2">
      <c r="A1100" t="s">
        <v>15343</v>
      </c>
      <c r="C1100" s="191" t="s">
        <v>785</v>
      </c>
      <c r="E1100" t="s">
        <v>786</v>
      </c>
      <c r="F1100" t="s">
        <v>663</v>
      </c>
      <c r="G1100" t="s">
        <v>375</v>
      </c>
      <c r="H1100">
        <v>360</v>
      </c>
      <c r="J1100" t="s">
        <v>22634</v>
      </c>
      <c r="K1100" s="132" t="str">
        <f>IFERROR(IFERROR(INDEX(Кат!$O:$O,MATCH($C1100,Кат!$I:$I,0)),INDEX(Торг!$L:$L,MATCH($C1100,Торг!$I:$I,0))),"")</f>
        <v/>
      </c>
      <c r="L1100" s="132" t="str">
        <f>IFERROR(IFERROR(INDEX(Кат!$A:$A,MATCH($C1100,Кат!$I:$I,0)),INDEX(Торг!$A:$A,MATCH($C1100,Торг!$I:$I,0))),"")</f>
        <v/>
      </c>
      <c r="M1100" s="132" t="str">
        <f>IFERROR(IFERROR(INDEX(Кат!$B:$B,MATCH($C1100,Кат!$I:$I,0)),INDEX(Торг!$B:$B,MATCH($C1100,Торг!$I:$I,0))),"")</f>
        <v/>
      </c>
      <c r="N1100" s="132" t="str">
        <f t="shared" si="17"/>
        <v>CS20 CS06489</v>
      </c>
      <c r="O1100" s="132" t="str">
        <f>IFERROR(IFERROR(INDEX(Кат!$B:$B,MATCH($N1100,Кат!$I:$I,0)),INDEX(Торг!$B:$B,MATCH($N1100,Торг!$I:$I,0))),"")</f>
        <v/>
      </c>
    </row>
    <row r="1101" spans="1:15" outlineLevel="2">
      <c r="A1101" t="s">
        <v>15344</v>
      </c>
      <c r="C1101" s="191" t="s">
        <v>787</v>
      </c>
      <c r="E1101" t="s">
        <v>788</v>
      </c>
      <c r="F1101" t="s">
        <v>663</v>
      </c>
      <c r="G1101" t="s">
        <v>375</v>
      </c>
      <c r="H1101">
        <v>250</v>
      </c>
      <c r="J1101" t="s">
        <v>22634</v>
      </c>
      <c r="K1101" s="132" t="str">
        <f>IFERROR(IFERROR(INDEX(Кат!$O:$O,MATCH($C1101,Кат!$I:$I,0)),INDEX(Торг!$L:$L,MATCH($C1101,Торг!$I:$I,0))),"")</f>
        <v/>
      </c>
      <c r="L1101" s="132" t="str">
        <f>IFERROR(IFERROR(INDEX(Кат!$A:$A,MATCH($C1101,Кат!$I:$I,0)),INDEX(Торг!$A:$A,MATCH($C1101,Торг!$I:$I,0))),"")</f>
        <v/>
      </c>
      <c r="M1101" s="132" t="str">
        <f>IFERROR(IFERROR(INDEX(Кат!$B:$B,MATCH($C1101,Кат!$I:$I,0)),INDEX(Торг!$B:$B,MATCH($C1101,Торг!$I:$I,0))),"")</f>
        <v/>
      </c>
      <c r="N1101" s="132" t="str">
        <f t="shared" si="17"/>
        <v>CS20 CS07731</v>
      </c>
      <c r="O1101" s="132" t="str">
        <f>IFERROR(IFERROR(INDEX(Кат!$B:$B,MATCH($N1101,Кат!$I:$I,0)),INDEX(Торг!$B:$B,MATCH($N1101,Торг!$I:$I,0))),"")</f>
        <v/>
      </c>
    </row>
    <row r="1102" spans="1:15" outlineLevel="2">
      <c r="A1102" t="s">
        <v>15345</v>
      </c>
      <c r="C1102" s="191" t="s">
        <v>789</v>
      </c>
      <c r="E1102" t="s">
        <v>790</v>
      </c>
      <c r="F1102" t="s">
        <v>663</v>
      </c>
      <c r="G1102" t="s">
        <v>375</v>
      </c>
      <c r="H1102">
        <v>150</v>
      </c>
      <c r="J1102" t="s">
        <v>22634</v>
      </c>
      <c r="K1102" s="132" t="str">
        <f>IFERROR(IFERROR(INDEX(Кат!$O:$O,MATCH($C1102,Кат!$I:$I,0)),INDEX(Торг!$L:$L,MATCH($C1102,Торг!$I:$I,0))),"")</f>
        <v/>
      </c>
      <c r="L1102" s="132" t="str">
        <f>IFERROR(IFERROR(INDEX(Кат!$A:$A,MATCH($C1102,Кат!$I:$I,0)),INDEX(Торг!$A:$A,MATCH($C1102,Торг!$I:$I,0))),"")</f>
        <v/>
      </c>
      <c r="M1102" s="132" t="str">
        <f>IFERROR(IFERROR(INDEX(Кат!$B:$B,MATCH($C1102,Кат!$I:$I,0)),INDEX(Торг!$B:$B,MATCH($C1102,Торг!$I:$I,0))),"")</f>
        <v/>
      </c>
      <c r="N1102" s="132" t="str">
        <f t="shared" si="17"/>
        <v>CS20 CS04357</v>
      </c>
      <c r="O1102" s="132" t="str">
        <f>IFERROR(IFERROR(INDEX(Кат!$B:$B,MATCH($N1102,Кат!$I:$I,0)),INDEX(Торг!$B:$B,MATCH($N1102,Торг!$I:$I,0))),"")</f>
        <v/>
      </c>
    </row>
    <row r="1103" spans="1:15" outlineLevel="2">
      <c r="A1103" t="s">
        <v>15346</v>
      </c>
      <c r="C1103" s="191" t="s">
        <v>791</v>
      </c>
      <c r="E1103" t="s">
        <v>792</v>
      </c>
      <c r="F1103" t="s">
        <v>663</v>
      </c>
      <c r="G1103" t="s">
        <v>375</v>
      </c>
      <c r="H1103">
        <v>300</v>
      </c>
      <c r="J1103" t="s">
        <v>22634</v>
      </c>
      <c r="K1103" s="132" t="str">
        <f>IFERROR(IFERROR(INDEX(Кат!$O:$O,MATCH($C1103,Кат!$I:$I,0)),INDEX(Торг!$L:$L,MATCH($C1103,Торг!$I:$I,0))),"")</f>
        <v/>
      </c>
      <c r="L1103" s="132" t="str">
        <f>IFERROR(IFERROR(INDEX(Кат!$A:$A,MATCH($C1103,Кат!$I:$I,0)),INDEX(Торг!$A:$A,MATCH($C1103,Торг!$I:$I,0))),"")</f>
        <v/>
      </c>
      <c r="M1103" s="132" t="str">
        <f>IFERROR(IFERROR(INDEX(Кат!$B:$B,MATCH($C1103,Кат!$I:$I,0)),INDEX(Торг!$B:$B,MATCH($C1103,Торг!$I:$I,0))),"")</f>
        <v/>
      </c>
      <c r="N1103" s="132" t="str">
        <f t="shared" si="17"/>
        <v>CS20 CS09062</v>
      </c>
      <c r="O1103" s="132" t="str">
        <f>IFERROR(IFERROR(INDEX(Кат!$B:$B,MATCH($N1103,Кат!$I:$I,0)),INDEX(Торг!$B:$B,MATCH($N1103,Торг!$I:$I,0))),"")</f>
        <v/>
      </c>
    </row>
    <row r="1104" spans="1:15" outlineLevel="2">
      <c r="A1104" t="s">
        <v>15347</v>
      </c>
      <c r="C1104" s="191" t="s">
        <v>793</v>
      </c>
      <c r="E1104" t="s">
        <v>794</v>
      </c>
      <c r="F1104" t="s">
        <v>663</v>
      </c>
      <c r="G1104" t="s">
        <v>375</v>
      </c>
      <c r="H1104">
        <v>150</v>
      </c>
      <c r="J1104" t="s">
        <v>22634</v>
      </c>
      <c r="K1104" s="132" t="str">
        <f>IFERROR(IFERROR(INDEX(Кат!$O:$O,MATCH($C1104,Кат!$I:$I,0)),INDEX(Торг!$L:$L,MATCH($C1104,Торг!$I:$I,0))),"")</f>
        <v/>
      </c>
      <c r="L1104" s="132" t="str">
        <f>IFERROR(IFERROR(INDEX(Кат!$A:$A,MATCH($C1104,Кат!$I:$I,0)),INDEX(Торг!$A:$A,MATCH($C1104,Торг!$I:$I,0))),"")</f>
        <v/>
      </c>
      <c r="M1104" s="132" t="str">
        <f>IFERROR(IFERROR(INDEX(Кат!$B:$B,MATCH($C1104,Кат!$I:$I,0)),INDEX(Торг!$B:$B,MATCH($C1104,Торг!$I:$I,0))),"")</f>
        <v/>
      </c>
      <c r="N1104" s="132" t="str">
        <f t="shared" si="17"/>
        <v>CS20 CS04358</v>
      </c>
      <c r="O1104" s="132" t="str">
        <f>IFERROR(IFERROR(INDEX(Кат!$B:$B,MATCH($N1104,Кат!$I:$I,0)),INDEX(Торг!$B:$B,MATCH($N1104,Торг!$I:$I,0))),"")</f>
        <v/>
      </c>
    </row>
    <row r="1105" spans="1:15" outlineLevel="2">
      <c r="A1105" t="s">
        <v>15348</v>
      </c>
      <c r="C1105" s="191" t="s">
        <v>795</v>
      </c>
      <c r="E1105" t="s">
        <v>796</v>
      </c>
      <c r="F1105" t="s">
        <v>663</v>
      </c>
      <c r="G1105" t="s">
        <v>375</v>
      </c>
      <c r="H1105">
        <v>300</v>
      </c>
      <c r="J1105" t="s">
        <v>22634</v>
      </c>
      <c r="K1105" s="132" t="str">
        <f>IFERROR(IFERROR(INDEX(Кат!$O:$O,MATCH($C1105,Кат!$I:$I,0)),INDEX(Торг!$L:$L,MATCH($C1105,Торг!$I:$I,0))),"")</f>
        <v/>
      </c>
      <c r="L1105" s="132" t="str">
        <f>IFERROR(IFERROR(INDEX(Кат!$A:$A,MATCH($C1105,Кат!$I:$I,0)),INDEX(Торг!$A:$A,MATCH($C1105,Торг!$I:$I,0))),"")</f>
        <v/>
      </c>
      <c r="M1105" s="132" t="str">
        <f>IFERROR(IFERROR(INDEX(Кат!$B:$B,MATCH($C1105,Кат!$I:$I,0)),INDEX(Торг!$B:$B,MATCH($C1105,Торг!$I:$I,0))),"")</f>
        <v/>
      </c>
      <c r="N1105" s="132" t="str">
        <f t="shared" si="17"/>
        <v>CS20 CS09063</v>
      </c>
      <c r="O1105" s="132" t="str">
        <f>IFERROR(IFERROR(INDEX(Кат!$B:$B,MATCH($N1105,Кат!$I:$I,0)),INDEX(Торг!$B:$B,MATCH($N1105,Торг!$I:$I,0))),"")</f>
        <v/>
      </c>
    </row>
    <row r="1106" spans="1:15" outlineLevel="2">
      <c r="A1106" t="s">
        <v>15349</v>
      </c>
      <c r="C1106" s="191" t="s">
        <v>797</v>
      </c>
      <c r="E1106" t="s">
        <v>13990</v>
      </c>
      <c r="F1106" t="s">
        <v>663</v>
      </c>
      <c r="G1106" t="s">
        <v>375</v>
      </c>
      <c r="H1106">
        <v>270</v>
      </c>
      <c r="J1106" t="s">
        <v>22634</v>
      </c>
      <c r="K1106" s="132" t="str">
        <f>IFERROR(IFERROR(INDEX(Кат!$O:$O,MATCH($C1106,Кат!$I:$I,0)),INDEX(Торг!$L:$L,MATCH($C1106,Торг!$I:$I,0))),"")</f>
        <v/>
      </c>
      <c r="L1106" s="132" t="str">
        <f>IFERROR(IFERROR(INDEX(Кат!$A:$A,MATCH($C1106,Кат!$I:$I,0)),INDEX(Торг!$A:$A,MATCH($C1106,Торг!$I:$I,0))),"")</f>
        <v/>
      </c>
      <c r="M1106" s="132" t="str">
        <f>IFERROR(IFERROR(INDEX(Кат!$B:$B,MATCH($C1106,Кат!$I:$I,0)),INDEX(Торг!$B:$B,MATCH($C1106,Торг!$I:$I,0))),"")</f>
        <v/>
      </c>
      <c r="N1106" s="132" t="str">
        <f t="shared" si="17"/>
        <v>CS20 CS04136</v>
      </c>
      <c r="O1106" s="132" t="str">
        <f>IFERROR(IFERROR(INDEX(Кат!$B:$B,MATCH($N1106,Кат!$I:$I,0)),INDEX(Торг!$B:$B,MATCH($N1106,Торг!$I:$I,0))),"")</f>
        <v/>
      </c>
    </row>
    <row r="1107" spans="1:15" outlineLevel="1">
      <c r="A1107" t="s">
        <v>15350</v>
      </c>
      <c r="C1107" s="191" t="s">
        <v>798</v>
      </c>
      <c r="E1107" t="s">
        <v>799</v>
      </c>
      <c r="F1107" t="s">
        <v>663</v>
      </c>
      <c r="G1107" t="s">
        <v>375</v>
      </c>
      <c r="H1107">
        <v>300</v>
      </c>
      <c r="J1107" t="s">
        <v>22634</v>
      </c>
      <c r="K1107" s="132" t="str">
        <f>IFERROR(IFERROR(INDEX(Кат!$O:$O,MATCH($C1107,Кат!$I:$I,0)),INDEX(Торг!$L:$L,MATCH($C1107,Торг!$I:$I,0))),"")</f>
        <v/>
      </c>
      <c r="L1107" s="132" t="str">
        <f>IFERROR(IFERROR(INDEX(Кат!$A:$A,MATCH($C1107,Кат!$I:$I,0)),INDEX(Торг!$A:$A,MATCH($C1107,Торг!$I:$I,0))),"")</f>
        <v/>
      </c>
      <c r="M1107" s="132" t="str">
        <f>IFERROR(IFERROR(INDEX(Кат!$B:$B,MATCH($C1107,Кат!$I:$I,0)),INDEX(Торг!$B:$B,MATCH($C1107,Торг!$I:$I,0))),"")</f>
        <v/>
      </c>
      <c r="N1107" s="132" t="str">
        <f t="shared" si="17"/>
        <v>CS20 CS09064</v>
      </c>
      <c r="O1107" s="132" t="str">
        <f>IFERROR(IFERROR(INDEX(Кат!$B:$B,MATCH($N1107,Кат!$I:$I,0)),INDEX(Торг!$B:$B,MATCH($N1107,Торг!$I:$I,0))),"")</f>
        <v/>
      </c>
    </row>
    <row r="1108" spans="1:15" outlineLevel="2">
      <c r="A1108" t="s">
        <v>15351</v>
      </c>
      <c r="C1108" s="191" t="s">
        <v>800</v>
      </c>
      <c r="E1108" t="s">
        <v>801</v>
      </c>
      <c r="F1108" t="s">
        <v>663</v>
      </c>
      <c r="G1108" t="s">
        <v>375</v>
      </c>
      <c r="H1108">
        <v>180</v>
      </c>
      <c r="J1108" t="s">
        <v>22634</v>
      </c>
      <c r="K1108" s="132" t="str">
        <f>IFERROR(IFERROR(INDEX(Кат!$O:$O,MATCH($C1108,Кат!$I:$I,0)),INDEX(Торг!$L:$L,MATCH($C1108,Торг!$I:$I,0))),"")</f>
        <v/>
      </c>
      <c r="L1108" s="132" t="str">
        <f>IFERROR(IFERROR(INDEX(Кат!$A:$A,MATCH($C1108,Кат!$I:$I,0)),INDEX(Торг!$A:$A,MATCH($C1108,Торг!$I:$I,0))),"")</f>
        <v/>
      </c>
      <c r="M1108" s="132" t="str">
        <f>IFERROR(IFERROR(INDEX(Кат!$B:$B,MATCH($C1108,Кат!$I:$I,0)),INDEX(Торг!$B:$B,MATCH($C1108,Торг!$I:$I,0))),"")</f>
        <v/>
      </c>
      <c r="N1108" s="132" t="str">
        <f t="shared" si="17"/>
        <v>CS20 CS04243</v>
      </c>
      <c r="O1108" s="132" t="str">
        <f>IFERROR(IFERROR(INDEX(Кат!$B:$B,MATCH($N1108,Кат!$I:$I,0)),INDEX(Торг!$B:$B,MATCH($N1108,Торг!$I:$I,0))),"")</f>
        <v/>
      </c>
    </row>
    <row r="1109" spans="1:15" outlineLevel="2">
      <c r="A1109" t="s">
        <v>15352</v>
      </c>
      <c r="C1109" s="191" t="s">
        <v>802</v>
      </c>
      <c r="E1109" t="s">
        <v>803</v>
      </c>
      <c r="F1109" t="s">
        <v>663</v>
      </c>
      <c r="G1109" t="s">
        <v>375</v>
      </c>
      <c r="H1109">
        <v>360</v>
      </c>
      <c r="J1109" t="s">
        <v>22634</v>
      </c>
      <c r="K1109" s="132" t="str">
        <f>IFERROR(IFERROR(INDEX(Кат!$O:$O,MATCH($C1109,Кат!$I:$I,0)),INDEX(Торг!$L:$L,MATCH($C1109,Торг!$I:$I,0))),"")</f>
        <v/>
      </c>
      <c r="L1109" s="132" t="str">
        <f>IFERROR(IFERROR(INDEX(Кат!$A:$A,MATCH($C1109,Кат!$I:$I,0)),INDEX(Торг!$A:$A,MATCH($C1109,Торг!$I:$I,0))),"")</f>
        <v/>
      </c>
      <c r="M1109" s="132" t="str">
        <f>IFERROR(IFERROR(INDEX(Кат!$B:$B,MATCH($C1109,Кат!$I:$I,0)),INDEX(Торг!$B:$B,MATCH($C1109,Торг!$I:$I,0))),"")</f>
        <v/>
      </c>
      <c r="N1109" s="132" t="str">
        <f t="shared" si="17"/>
        <v>CS20 CS09065</v>
      </c>
      <c r="O1109" s="132" t="str">
        <f>IFERROR(IFERROR(INDEX(Кат!$B:$B,MATCH($N1109,Кат!$I:$I,0)),INDEX(Торг!$B:$B,MATCH($N1109,Торг!$I:$I,0))),"")</f>
        <v/>
      </c>
    </row>
    <row r="1110" spans="1:15" outlineLevel="2">
      <c r="A1110" t="s">
        <v>15353</v>
      </c>
      <c r="C1110" s="191" t="s">
        <v>804</v>
      </c>
      <c r="E1110" t="s">
        <v>805</v>
      </c>
      <c r="F1110" t="s">
        <v>663</v>
      </c>
      <c r="G1110" t="s">
        <v>375</v>
      </c>
      <c r="H1110">
        <v>510</v>
      </c>
      <c r="J1110" t="s">
        <v>22634</v>
      </c>
      <c r="K1110" s="132" t="str">
        <f>IFERROR(IFERROR(INDEX(Кат!$O:$O,MATCH($C1110,Кат!$I:$I,0)),INDEX(Торг!$L:$L,MATCH($C1110,Торг!$I:$I,0))),"")</f>
        <v/>
      </c>
      <c r="L1110" s="132" t="str">
        <f>IFERROR(IFERROR(INDEX(Кат!$A:$A,MATCH($C1110,Кат!$I:$I,0)),INDEX(Торг!$A:$A,MATCH($C1110,Торг!$I:$I,0))),"")</f>
        <v/>
      </c>
      <c r="M1110" s="132" t="str">
        <f>IFERROR(IFERROR(INDEX(Кат!$B:$B,MATCH($C1110,Кат!$I:$I,0)),INDEX(Торг!$B:$B,MATCH($C1110,Торг!$I:$I,0))),"")</f>
        <v/>
      </c>
      <c r="N1110" s="132" t="str">
        <f t="shared" si="17"/>
        <v>CS20 CS08709</v>
      </c>
      <c r="O1110" s="132" t="str">
        <f>IFERROR(IFERROR(INDEX(Кат!$B:$B,MATCH($N1110,Кат!$I:$I,0)),INDEX(Торг!$B:$B,MATCH($N1110,Торг!$I:$I,0))),"")</f>
        <v/>
      </c>
    </row>
    <row r="1111" spans="1:15" outlineLevel="2">
      <c r="A1111" t="s">
        <v>15354</v>
      </c>
      <c r="C1111" s="191" t="s">
        <v>806</v>
      </c>
      <c r="E1111" t="s">
        <v>807</v>
      </c>
      <c r="F1111" t="s">
        <v>663</v>
      </c>
      <c r="G1111" t="s">
        <v>375</v>
      </c>
      <c r="H1111">
        <v>510</v>
      </c>
      <c r="J1111" t="s">
        <v>22634</v>
      </c>
      <c r="K1111" s="132" t="str">
        <f>IFERROR(IFERROR(INDEX(Кат!$O:$O,MATCH($C1111,Кат!$I:$I,0)),INDEX(Торг!$L:$L,MATCH($C1111,Торг!$I:$I,0))),"")</f>
        <v/>
      </c>
      <c r="L1111" s="132" t="str">
        <f>IFERROR(IFERROR(INDEX(Кат!$A:$A,MATCH($C1111,Кат!$I:$I,0)),INDEX(Торг!$A:$A,MATCH($C1111,Торг!$I:$I,0))),"")</f>
        <v/>
      </c>
      <c r="M1111" s="132" t="str">
        <f>IFERROR(IFERROR(INDEX(Кат!$B:$B,MATCH($C1111,Кат!$I:$I,0)),INDEX(Торг!$B:$B,MATCH($C1111,Торг!$I:$I,0))),"")</f>
        <v/>
      </c>
      <c r="N1111" s="132" t="str">
        <f t="shared" si="17"/>
        <v>CS20 CS08712</v>
      </c>
      <c r="O1111" s="132" t="str">
        <f>IFERROR(IFERROR(INDEX(Кат!$B:$B,MATCH($N1111,Кат!$I:$I,0)),INDEX(Торг!$B:$B,MATCH($N1111,Торг!$I:$I,0))),"")</f>
        <v/>
      </c>
    </row>
    <row r="1112" spans="1:15" outlineLevel="2">
      <c r="A1112" t="s">
        <v>15355</v>
      </c>
      <c r="C1112" s="191" t="s">
        <v>808</v>
      </c>
      <c r="E1112" t="s">
        <v>809</v>
      </c>
      <c r="F1112" t="s">
        <v>663</v>
      </c>
      <c r="G1112" t="s">
        <v>375</v>
      </c>
      <c r="H1112">
        <v>860</v>
      </c>
      <c r="J1112" t="s">
        <v>22634</v>
      </c>
      <c r="K1112" s="132" t="str">
        <f>IFERROR(IFERROR(INDEX(Кат!$O:$O,MATCH($C1112,Кат!$I:$I,0)),INDEX(Торг!$L:$L,MATCH($C1112,Торг!$I:$I,0))),"")</f>
        <v/>
      </c>
      <c r="L1112" s="132" t="str">
        <f>IFERROR(IFERROR(INDEX(Кат!$A:$A,MATCH($C1112,Кат!$I:$I,0)),INDEX(Торг!$A:$A,MATCH($C1112,Торг!$I:$I,0))),"")</f>
        <v/>
      </c>
      <c r="M1112" s="132" t="str">
        <f>IFERROR(IFERROR(INDEX(Кат!$B:$B,MATCH($C1112,Кат!$I:$I,0)),INDEX(Торг!$B:$B,MATCH($C1112,Торг!$I:$I,0))),"")</f>
        <v/>
      </c>
      <c r="N1112" s="132" t="str">
        <f t="shared" si="17"/>
        <v>CS20 CS09348</v>
      </c>
      <c r="O1112" s="132" t="str">
        <f>IFERROR(IFERROR(INDEX(Кат!$B:$B,MATCH($N1112,Кат!$I:$I,0)),INDEX(Торг!$B:$B,MATCH($N1112,Торг!$I:$I,0))),"")</f>
        <v/>
      </c>
    </row>
    <row r="1113" spans="1:15" outlineLevel="2">
      <c r="A1113" t="s">
        <v>15356</v>
      </c>
      <c r="C1113" s="191" t="s">
        <v>810</v>
      </c>
      <c r="E1113" t="s">
        <v>811</v>
      </c>
      <c r="F1113" t="s">
        <v>663</v>
      </c>
      <c r="G1113" t="s">
        <v>375</v>
      </c>
      <c r="H1113">
        <v>860</v>
      </c>
      <c r="J1113" t="s">
        <v>22634</v>
      </c>
      <c r="K1113" s="132" t="str">
        <f>IFERROR(IFERROR(INDEX(Кат!$O:$O,MATCH($C1113,Кат!$I:$I,0)),INDEX(Торг!$L:$L,MATCH($C1113,Торг!$I:$I,0))),"")</f>
        <v/>
      </c>
      <c r="L1113" s="132" t="str">
        <f>IFERROR(IFERROR(INDEX(Кат!$A:$A,MATCH($C1113,Кат!$I:$I,0)),INDEX(Торг!$A:$A,MATCH($C1113,Торг!$I:$I,0))),"")</f>
        <v/>
      </c>
      <c r="M1113" s="132" t="str">
        <f>IFERROR(IFERROR(INDEX(Кат!$B:$B,MATCH($C1113,Кат!$I:$I,0)),INDEX(Торг!$B:$B,MATCH($C1113,Торг!$I:$I,0))),"")</f>
        <v/>
      </c>
      <c r="N1113" s="132" t="str">
        <f t="shared" si="17"/>
        <v>CS20 CS08235</v>
      </c>
      <c r="O1113" s="132" t="str">
        <f>IFERROR(IFERROR(INDEX(Кат!$B:$B,MATCH($N1113,Кат!$I:$I,0)),INDEX(Торг!$B:$B,MATCH($N1113,Торг!$I:$I,0))),"")</f>
        <v/>
      </c>
    </row>
    <row r="1114" spans="1:15" outlineLevel="2">
      <c r="A1114" t="s">
        <v>23625</v>
      </c>
      <c r="C1114" s="191"/>
      <c r="E1114" t="s">
        <v>23626</v>
      </c>
      <c r="J1114" t="s">
        <v>22634</v>
      </c>
      <c r="K1114" s="132" t="str">
        <f>IFERROR(IFERROR(INDEX(Кат!$O:$O,MATCH($C1114,Кат!$I:$I,0)),INDEX(Торг!$L:$L,MATCH($C1114,Торг!$I:$I,0))),"")</f>
        <v/>
      </c>
      <c r="L1114" s="132" t="str">
        <f>IFERROR(IFERROR(INDEX(Кат!$A:$A,MATCH($C1114,Кат!$I:$I,0)),INDEX(Торг!$A:$A,MATCH($C1114,Торг!$I:$I,0))),"")</f>
        <v/>
      </c>
      <c r="M1114" s="132" t="str">
        <f>IFERROR(IFERROR(INDEX(Кат!$B:$B,MATCH($C1114,Кат!$I:$I,0)),INDEX(Торг!$B:$B,MATCH($C1114,Торг!$I:$I,0))),"")</f>
        <v/>
      </c>
      <c r="N1114" s="132" t="str">
        <f t="shared" si="17"/>
        <v xml:space="preserve"> </v>
      </c>
      <c r="O1114" s="132" t="str">
        <f>IFERROR(IFERROR(INDEX(Кат!$B:$B,MATCH($N1114,Кат!$I:$I,0)),INDEX(Торг!$B:$B,MATCH($N1114,Торг!$I:$I,0))),"")</f>
        <v/>
      </c>
    </row>
    <row r="1115" spans="1:15" outlineLevel="2">
      <c r="A1115" t="s">
        <v>15357</v>
      </c>
      <c r="C1115" s="191" t="s">
        <v>812</v>
      </c>
      <c r="E1115" t="s">
        <v>813</v>
      </c>
      <c r="F1115" t="s">
        <v>663</v>
      </c>
      <c r="G1115" t="s">
        <v>375</v>
      </c>
      <c r="H1115">
        <v>4600</v>
      </c>
      <c r="J1115" t="s">
        <v>22634</v>
      </c>
      <c r="K1115" s="132" t="str">
        <f>IFERROR(IFERROR(INDEX(Кат!$O:$O,MATCH($C1115,Кат!$I:$I,0)),INDEX(Торг!$L:$L,MATCH($C1115,Торг!$I:$I,0))),"")</f>
        <v/>
      </c>
      <c r="L1115" s="132" t="str">
        <f>IFERROR(IFERROR(INDEX(Кат!$A:$A,MATCH($C1115,Кат!$I:$I,0)),INDEX(Торг!$A:$A,MATCH($C1115,Торг!$I:$I,0))),"")</f>
        <v/>
      </c>
      <c r="M1115" s="132" t="str">
        <f>IFERROR(IFERROR(INDEX(Кат!$B:$B,MATCH($C1115,Кат!$I:$I,0)),INDEX(Торг!$B:$B,MATCH($C1115,Торг!$I:$I,0))),"")</f>
        <v/>
      </c>
      <c r="N1115" s="132" t="str">
        <f t="shared" si="17"/>
        <v>CS20 CS10848</v>
      </c>
      <c r="O1115" s="132" t="str">
        <f>IFERROR(IFERROR(INDEX(Кат!$B:$B,MATCH($N1115,Кат!$I:$I,0)),INDEX(Торг!$B:$B,MATCH($N1115,Торг!$I:$I,0))),"")</f>
        <v/>
      </c>
    </row>
    <row r="1116" spans="1:15" outlineLevel="2">
      <c r="A1116" t="s">
        <v>15358</v>
      </c>
      <c r="C1116" s="191" t="s">
        <v>814</v>
      </c>
      <c r="E1116" t="s">
        <v>815</v>
      </c>
      <c r="F1116" t="s">
        <v>663</v>
      </c>
      <c r="G1116" t="s">
        <v>375</v>
      </c>
      <c r="H1116">
        <v>4220</v>
      </c>
      <c r="J1116" t="s">
        <v>22634</v>
      </c>
      <c r="K1116" s="132" t="str">
        <f>IFERROR(IFERROR(INDEX(Кат!$O:$O,MATCH($C1116,Кат!$I:$I,0)),INDEX(Торг!$L:$L,MATCH($C1116,Торг!$I:$I,0))),"")</f>
        <v/>
      </c>
      <c r="L1116" s="132" t="str">
        <f>IFERROR(IFERROR(INDEX(Кат!$A:$A,MATCH($C1116,Кат!$I:$I,0)),INDEX(Торг!$A:$A,MATCH($C1116,Торг!$I:$I,0))),"")</f>
        <v/>
      </c>
      <c r="M1116" s="132" t="str">
        <f>IFERROR(IFERROR(INDEX(Кат!$B:$B,MATCH($C1116,Кат!$I:$I,0)),INDEX(Торг!$B:$B,MATCH($C1116,Торг!$I:$I,0))),"")</f>
        <v/>
      </c>
      <c r="N1116" s="132" t="str">
        <f t="shared" si="17"/>
        <v>CS20 CS10847</v>
      </c>
      <c r="O1116" s="132" t="str">
        <f>IFERROR(IFERROR(INDEX(Кат!$B:$B,MATCH($N1116,Кат!$I:$I,0)),INDEX(Торг!$B:$B,MATCH($N1116,Торг!$I:$I,0))),"")</f>
        <v/>
      </c>
    </row>
    <row r="1117" spans="1:15" outlineLevel="2">
      <c r="A1117" t="s">
        <v>15359</v>
      </c>
      <c r="C1117" s="191" t="s">
        <v>816</v>
      </c>
      <c r="E1117" t="s">
        <v>817</v>
      </c>
      <c r="F1117" t="s">
        <v>663</v>
      </c>
      <c r="G1117" t="s">
        <v>375</v>
      </c>
      <c r="H1117">
        <v>4100</v>
      </c>
      <c r="J1117" t="s">
        <v>22634</v>
      </c>
      <c r="K1117" s="132" t="str">
        <f>IFERROR(IFERROR(INDEX(Кат!$O:$O,MATCH($C1117,Кат!$I:$I,0)),INDEX(Торг!$L:$L,MATCH($C1117,Торг!$I:$I,0))),"")</f>
        <v/>
      </c>
      <c r="L1117" s="132" t="str">
        <f>IFERROR(IFERROR(INDEX(Кат!$A:$A,MATCH($C1117,Кат!$I:$I,0)),INDEX(Торг!$A:$A,MATCH($C1117,Торг!$I:$I,0))),"")</f>
        <v/>
      </c>
      <c r="M1117" s="132" t="str">
        <f>IFERROR(IFERROR(INDEX(Кат!$B:$B,MATCH($C1117,Кат!$I:$I,0)),INDEX(Торг!$B:$B,MATCH($C1117,Торг!$I:$I,0))),"")</f>
        <v/>
      </c>
      <c r="N1117" s="132" t="str">
        <f t="shared" si="17"/>
        <v>CS20 CS10857</v>
      </c>
      <c r="O1117" s="132" t="str">
        <f>IFERROR(IFERROR(INDEX(Кат!$B:$B,MATCH($N1117,Кат!$I:$I,0)),INDEX(Торг!$B:$B,MATCH($N1117,Торг!$I:$I,0))),"")</f>
        <v/>
      </c>
    </row>
    <row r="1118" spans="1:15" outlineLevel="2">
      <c r="A1118" t="s">
        <v>15360</v>
      </c>
      <c r="C1118" s="191" t="s">
        <v>818</v>
      </c>
      <c r="E1118" t="s">
        <v>819</v>
      </c>
      <c r="F1118" t="s">
        <v>663</v>
      </c>
      <c r="G1118" t="s">
        <v>375</v>
      </c>
      <c r="H1118">
        <v>4540</v>
      </c>
      <c r="J1118" t="s">
        <v>22634</v>
      </c>
      <c r="K1118" s="132" t="str">
        <f>IFERROR(IFERROR(INDEX(Кат!$O:$O,MATCH($C1118,Кат!$I:$I,0)),INDEX(Торг!$L:$L,MATCH($C1118,Торг!$I:$I,0))),"")</f>
        <v/>
      </c>
      <c r="L1118" s="132" t="str">
        <f>IFERROR(IFERROR(INDEX(Кат!$A:$A,MATCH($C1118,Кат!$I:$I,0)),INDEX(Торг!$A:$A,MATCH($C1118,Торг!$I:$I,0))),"")</f>
        <v/>
      </c>
      <c r="M1118" s="132" t="str">
        <f>IFERROR(IFERROR(INDEX(Кат!$B:$B,MATCH($C1118,Кат!$I:$I,0)),INDEX(Торг!$B:$B,MATCH($C1118,Торг!$I:$I,0))),"")</f>
        <v/>
      </c>
      <c r="N1118" s="132" t="str">
        <f t="shared" si="17"/>
        <v>CS20 CS10849</v>
      </c>
      <c r="O1118" s="132" t="str">
        <f>IFERROR(IFERROR(INDEX(Кат!$B:$B,MATCH($N1118,Кат!$I:$I,0)),INDEX(Торг!$B:$B,MATCH($N1118,Торг!$I:$I,0))),"")</f>
        <v/>
      </c>
    </row>
    <row r="1119" spans="1:15" outlineLevel="2">
      <c r="A1119" t="s">
        <v>15361</v>
      </c>
      <c r="C1119" s="191" t="s">
        <v>820</v>
      </c>
      <c r="E1119" t="s">
        <v>821</v>
      </c>
      <c r="F1119" t="s">
        <v>663</v>
      </c>
      <c r="G1119" t="s">
        <v>375</v>
      </c>
      <c r="H1119">
        <v>2970</v>
      </c>
      <c r="J1119" t="s">
        <v>22634</v>
      </c>
      <c r="K1119" s="132" t="str">
        <f>IFERROR(IFERROR(INDEX(Кат!$O:$O,MATCH($C1119,Кат!$I:$I,0)),INDEX(Торг!$L:$L,MATCH($C1119,Торг!$I:$I,0))),"")</f>
        <v/>
      </c>
      <c r="L1119" s="132" t="str">
        <f>IFERROR(IFERROR(INDEX(Кат!$A:$A,MATCH($C1119,Кат!$I:$I,0)),INDEX(Торг!$A:$A,MATCH($C1119,Торг!$I:$I,0))),"")</f>
        <v/>
      </c>
      <c r="M1119" s="132" t="str">
        <f>IFERROR(IFERROR(INDEX(Кат!$B:$B,MATCH($C1119,Кат!$I:$I,0)),INDEX(Торг!$B:$B,MATCH($C1119,Торг!$I:$I,0))),"")</f>
        <v/>
      </c>
      <c r="N1119" s="132" t="str">
        <f t="shared" si="17"/>
        <v>CS20 CS10844</v>
      </c>
      <c r="O1119" s="132" t="str">
        <f>IFERROR(IFERROR(INDEX(Кат!$B:$B,MATCH($N1119,Кат!$I:$I,0)),INDEX(Торг!$B:$B,MATCH($N1119,Торг!$I:$I,0))),"")</f>
        <v/>
      </c>
    </row>
    <row r="1120" spans="1:15" outlineLevel="2">
      <c r="A1120" t="s">
        <v>15362</v>
      </c>
      <c r="C1120" s="191" t="s">
        <v>822</v>
      </c>
      <c r="E1120" t="s">
        <v>823</v>
      </c>
      <c r="F1120" t="s">
        <v>663</v>
      </c>
      <c r="G1120" t="s">
        <v>375</v>
      </c>
      <c r="H1120">
        <v>2570</v>
      </c>
      <c r="J1120" t="s">
        <v>22634</v>
      </c>
      <c r="K1120" s="132" t="str">
        <f>IFERROR(IFERROR(INDEX(Кат!$O:$O,MATCH($C1120,Кат!$I:$I,0)),INDEX(Торг!$L:$L,MATCH($C1120,Торг!$I:$I,0))),"")</f>
        <v/>
      </c>
      <c r="L1120" s="132" t="str">
        <f>IFERROR(IFERROR(INDEX(Кат!$A:$A,MATCH($C1120,Кат!$I:$I,0)),INDEX(Торг!$A:$A,MATCH($C1120,Торг!$I:$I,0))),"")</f>
        <v/>
      </c>
      <c r="M1120" s="132" t="str">
        <f>IFERROR(IFERROR(INDEX(Кат!$B:$B,MATCH($C1120,Кат!$I:$I,0)),INDEX(Торг!$B:$B,MATCH($C1120,Торг!$I:$I,0))),"")</f>
        <v/>
      </c>
      <c r="N1120" s="132" t="str">
        <f t="shared" si="17"/>
        <v>CS20 CS10839</v>
      </c>
      <c r="O1120" s="132" t="str">
        <f>IFERROR(IFERROR(INDEX(Кат!$B:$B,MATCH($N1120,Кат!$I:$I,0)),INDEX(Торг!$B:$B,MATCH($N1120,Торг!$I:$I,0))),"")</f>
        <v/>
      </c>
    </row>
    <row r="1121" spans="1:15" outlineLevel="2">
      <c r="A1121" t="s">
        <v>15363</v>
      </c>
      <c r="C1121" s="191" t="s">
        <v>824</v>
      </c>
      <c r="E1121" t="s">
        <v>825</v>
      </c>
      <c r="F1121" t="s">
        <v>663</v>
      </c>
      <c r="G1121" t="s">
        <v>375</v>
      </c>
      <c r="H1121">
        <v>2570</v>
      </c>
      <c r="J1121" t="s">
        <v>22634</v>
      </c>
      <c r="K1121" s="132" t="str">
        <f>IFERROR(IFERROR(INDEX(Кат!$O:$O,MATCH($C1121,Кат!$I:$I,0)),INDEX(Торг!$L:$L,MATCH($C1121,Торг!$I:$I,0))),"")</f>
        <v/>
      </c>
      <c r="L1121" s="132" t="str">
        <f>IFERROR(IFERROR(INDEX(Кат!$A:$A,MATCH($C1121,Кат!$I:$I,0)),INDEX(Торг!$A:$A,MATCH($C1121,Торг!$I:$I,0))),"")</f>
        <v/>
      </c>
      <c r="M1121" s="132" t="str">
        <f>IFERROR(IFERROR(INDEX(Кат!$B:$B,MATCH($C1121,Кат!$I:$I,0)),INDEX(Торг!$B:$B,MATCH($C1121,Торг!$I:$I,0))),"")</f>
        <v/>
      </c>
      <c r="N1121" s="132" t="str">
        <f t="shared" si="17"/>
        <v>CS20 CS10858</v>
      </c>
      <c r="O1121" s="132" t="str">
        <f>IFERROR(IFERROR(INDEX(Кат!$B:$B,MATCH($N1121,Кат!$I:$I,0)),INDEX(Торг!$B:$B,MATCH($N1121,Торг!$I:$I,0))),"")</f>
        <v/>
      </c>
    </row>
    <row r="1122" spans="1:15" outlineLevel="2">
      <c r="A1122" t="s">
        <v>15364</v>
      </c>
      <c r="C1122" s="191" t="s">
        <v>826</v>
      </c>
      <c r="E1122" t="s">
        <v>827</v>
      </c>
      <c r="F1122" t="s">
        <v>663</v>
      </c>
      <c r="G1122" t="s">
        <v>375</v>
      </c>
      <c r="H1122">
        <v>3690</v>
      </c>
      <c r="J1122" t="s">
        <v>22634</v>
      </c>
      <c r="K1122" s="132" t="str">
        <f>IFERROR(IFERROR(INDEX(Кат!$O:$O,MATCH($C1122,Кат!$I:$I,0)),INDEX(Торг!$L:$L,MATCH($C1122,Торг!$I:$I,0))),"")</f>
        <v/>
      </c>
      <c r="L1122" s="132" t="str">
        <f>IFERROR(IFERROR(INDEX(Кат!$A:$A,MATCH($C1122,Кат!$I:$I,0)),INDEX(Торг!$A:$A,MATCH($C1122,Торг!$I:$I,0))),"")</f>
        <v/>
      </c>
      <c r="M1122" s="132" t="str">
        <f>IFERROR(IFERROR(INDEX(Кат!$B:$B,MATCH($C1122,Кат!$I:$I,0)),INDEX(Торг!$B:$B,MATCH($C1122,Торг!$I:$I,0))),"")</f>
        <v/>
      </c>
      <c r="N1122" s="132" t="str">
        <f t="shared" si="17"/>
        <v>CS20 CS10843</v>
      </c>
      <c r="O1122" s="132" t="str">
        <f>IFERROR(IFERROR(INDEX(Кат!$B:$B,MATCH($N1122,Кат!$I:$I,0)),INDEX(Торг!$B:$B,MATCH($N1122,Торг!$I:$I,0))),"")</f>
        <v/>
      </c>
    </row>
    <row r="1123" spans="1:15" outlineLevel="2">
      <c r="A1123" t="s">
        <v>15365</v>
      </c>
      <c r="C1123" s="191" t="s">
        <v>828</v>
      </c>
      <c r="E1123" t="s">
        <v>829</v>
      </c>
      <c r="F1123" t="s">
        <v>663</v>
      </c>
      <c r="G1123" t="s">
        <v>375</v>
      </c>
      <c r="H1123">
        <v>4680</v>
      </c>
      <c r="J1123" t="s">
        <v>22634</v>
      </c>
      <c r="K1123" s="132" t="str">
        <f>IFERROR(IFERROR(INDEX(Кат!$O:$O,MATCH($C1123,Кат!$I:$I,0)),INDEX(Торг!$L:$L,MATCH($C1123,Торг!$I:$I,0))),"")</f>
        <v/>
      </c>
      <c r="L1123" s="132" t="str">
        <f>IFERROR(IFERROR(INDEX(Кат!$A:$A,MATCH($C1123,Кат!$I:$I,0)),INDEX(Торг!$A:$A,MATCH($C1123,Торг!$I:$I,0))),"")</f>
        <v/>
      </c>
      <c r="M1123" s="132" t="str">
        <f>IFERROR(IFERROR(INDEX(Кат!$B:$B,MATCH($C1123,Кат!$I:$I,0)),INDEX(Торг!$B:$B,MATCH($C1123,Торг!$I:$I,0))),"")</f>
        <v/>
      </c>
      <c r="N1123" s="132" t="str">
        <f t="shared" si="17"/>
        <v>CS20 CS10842</v>
      </c>
      <c r="O1123" s="132" t="str">
        <f>IFERROR(IFERROR(INDEX(Кат!$B:$B,MATCH($N1123,Кат!$I:$I,0)),INDEX(Торг!$B:$B,MATCH($N1123,Торг!$I:$I,0))),"")</f>
        <v/>
      </c>
    </row>
    <row r="1124" spans="1:15" outlineLevel="2">
      <c r="A1124" t="s">
        <v>15366</v>
      </c>
      <c r="C1124" s="191" t="s">
        <v>830</v>
      </c>
      <c r="E1124" t="s">
        <v>831</v>
      </c>
      <c r="F1124" t="s">
        <v>663</v>
      </c>
      <c r="G1124" t="s">
        <v>375</v>
      </c>
      <c r="H1124">
        <v>4670</v>
      </c>
      <c r="J1124" t="s">
        <v>22634</v>
      </c>
      <c r="K1124" s="132" t="str">
        <f>IFERROR(IFERROR(INDEX(Кат!$O:$O,MATCH($C1124,Кат!$I:$I,0)),INDEX(Торг!$L:$L,MATCH($C1124,Торг!$I:$I,0))),"")</f>
        <v/>
      </c>
      <c r="L1124" s="132" t="str">
        <f>IFERROR(IFERROR(INDEX(Кат!$A:$A,MATCH($C1124,Кат!$I:$I,0)),INDEX(Торг!$A:$A,MATCH($C1124,Торг!$I:$I,0))),"")</f>
        <v/>
      </c>
      <c r="M1124" s="132" t="str">
        <f>IFERROR(IFERROR(INDEX(Кат!$B:$B,MATCH($C1124,Кат!$I:$I,0)),INDEX(Торг!$B:$B,MATCH($C1124,Торг!$I:$I,0))),"")</f>
        <v/>
      </c>
      <c r="N1124" s="132" t="str">
        <f t="shared" si="17"/>
        <v>CS20 CS10841</v>
      </c>
      <c r="O1124" s="132" t="str">
        <f>IFERROR(IFERROR(INDEX(Кат!$B:$B,MATCH($N1124,Кат!$I:$I,0)),INDEX(Торг!$B:$B,MATCH($N1124,Торг!$I:$I,0))),"")</f>
        <v/>
      </c>
    </row>
    <row r="1125" spans="1:15" outlineLevel="2">
      <c r="A1125" t="s">
        <v>15367</v>
      </c>
      <c r="C1125" s="191" t="s">
        <v>832</v>
      </c>
      <c r="E1125" t="s">
        <v>833</v>
      </c>
      <c r="F1125" t="s">
        <v>663</v>
      </c>
      <c r="G1125" t="s">
        <v>375</v>
      </c>
      <c r="H1125">
        <v>3410</v>
      </c>
      <c r="J1125" t="s">
        <v>22634</v>
      </c>
      <c r="K1125" s="132" t="str">
        <f>IFERROR(IFERROR(INDEX(Кат!$O:$O,MATCH($C1125,Кат!$I:$I,0)),INDEX(Торг!$L:$L,MATCH($C1125,Торг!$I:$I,0))),"")</f>
        <v/>
      </c>
      <c r="L1125" s="132" t="str">
        <f>IFERROR(IFERROR(INDEX(Кат!$A:$A,MATCH($C1125,Кат!$I:$I,0)),INDEX(Торг!$A:$A,MATCH($C1125,Торг!$I:$I,0))),"")</f>
        <v/>
      </c>
      <c r="M1125" s="132" t="str">
        <f>IFERROR(IFERROR(INDEX(Кат!$B:$B,MATCH($C1125,Кат!$I:$I,0)),INDEX(Торг!$B:$B,MATCH($C1125,Торг!$I:$I,0))),"")</f>
        <v/>
      </c>
      <c r="N1125" s="132" t="str">
        <f t="shared" si="17"/>
        <v>CS20 CS10846</v>
      </c>
      <c r="O1125" s="132" t="str">
        <f>IFERROR(IFERROR(INDEX(Кат!$B:$B,MATCH($N1125,Кат!$I:$I,0)),INDEX(Торг!$B:$B,MATCH($N1125,Торг!$I:$I,0))),"")</f>
        <v/>
      </c>
    </row>
    <row r="1126" spans="1:15" outlineLevel="2">
      <c r="A1126" t="s">
        <v>15368</v>
      </c>
      <c r="C1126" s="191" t="s">
        <v>834</v>
      </c>
      <c r="E1126" t="s">
        <v>27341</v>
      </c>
      <c r="F1126" t="s">
        <v>663</v>
      </c>
      <c r="G1126" t="s">
        <v>375</v>
      </c>
      <c r="H1126">
        <v>3510</v>
      </c>
      <c r="J1126" t="s">
        <v>22634</v>
      </c>
      <c r="K1126" s="132" t="str">
        <f>IFERROR(IFERROR(INDEX(Кат!$O:$O,MATCH($C1126,Кат!$I:$I,0)),INDEX(Торг!$L:$L,MATCH($C1126,Торг!$I:$I,0))),"")</f>
        <v/>
      </c>
      <c r="L1126" s="132" t="str">
        <f>IFERROR(IFERROR(INDEX(Кат!$A:$A,MATCH($C1126,Кат!$I:$I,0)),INDEX(Торг!$A:$A,MATCH($C1126,Торг!$I:$I,0))),"")</f>
        <v/>
      </c>
      <c r="M1126" s="132" t="str">
        <f>IFERROR(IFERROR(INDEX(Кат!$B:$B,MATCH($C1126,Кат!$I:$I,0)),INDEX(Торг!$B:$B,MATCH($C1126,Торг!$I:$I,0))),"")</f>
        <v/>
      </c>
      <c r="N1126" s="132" t="str">
        <f t="shared" si="17"/>
        <v>CS20 CS10845</v>
      </c>
      <c r="O1126" s="132" t="str">
        <f>IFERROR(IFERROR(INDEX(Кат!$B:$B,MATCH($N1126,Кат!$I:$I,0)),INDEX(Торг!$B:$B,MATCH($N1126,Торг!$I:$I,0))),"")</f>
        <v/>
      </c>
    </row>
    <row r="1127" spans="1:15" outlineLevel="2">
      <c r="A1127" t="s">
        <v>23311</v>
      </c>
      <c r="C1127" s="191" t="s">
        <v>23312</v>
      </c>
      <c r="E1127" t="s">
        <v>23313</v>
      </c>
      <c r="F1127" t="s">
        <v>663</v>
      </c>
      <c r="G1127" t="s">
        <v>375</v>
      </c>
      <c r="H1127">
        <v>4040</v>
      </c>
      <c r="J1127" t="s">
        <v>22634</v>
      </c>
      <c r="K1127" s="132" t="str">
        <f>IFERROR(IFERROR(INDEX(Кат!$O:$O,MATCH($C1127,Кат!$I:$I,0)),INDEX(Торг!$L:$L,MATCH($C1127,Торг!$I:$I,0))),"")</f>
        <v/>
      </c>
      <c r="L1127" s="132" t="str">
        <f>IFERROR(IFERROR(INDEX(Кат!$A:$A,MATCH($C1127,Кат!$I:$I,0)),INDEX(Торг!$A:$A,MATCH($C1127,Торг!$I:$I,0))),"")</f>
        <v/>
      </c>
      <c r="M1127" s="132" t="str">
        <f>IFERROR(IFERROR(INDEX(Кат!$B:$B,MATCH($C1127,Кат!$I:$I,0)),INDEX(Торг!$B:$B,MATCH($C1127,Торг!$I:$I,0))),"")</f>
        <v/>
      </c>
      <c r="N1127" s="132" t="str">
        <f t="shared" si="17"/>
        <v>CS20 CS13156</v>
      </c>
      <c r="O1127" s="132" t="str">
        <f>IFERROR(IFERROR(INDEX(Кат!$B:$B,MATCH($N1127,Кат!$I:$I,0)),INDEX(Торг!$B:$B,MATCH($N1127,Торг!$I:$I,0))),"")</f>
        <v/>
      </c>
    </row>
    <row r="1128" spans="1:15" outlineLevel="2">
      <c r="A1128" t="s">
        <v>28720</v>
      </c>
      <c r="C1128" s="191" t="s">
        <v>28721</v>
      </c>
      <c r="E1128" t="s">
        <v>28722</v>
      </c>
      <c r="F1128" t="s">
        <v>663</v>
      </c>
      <c r="G1128" t="s">
        <v>375</v>
      </c>
      <c r="H1128">
        <v>4660</v>
      </c>
      <c r="J1128" t="s">
        <v>22634</v>
      </c>
      <c r="K1128" s="132" t="str">
        <f>IFERROR(IFERROR(INDEX(Кат!$O:$O,MATCH($C1128,Кат!$I:$I,0)),INDEX(Торг!$L:$L,MATCH($C1128,Торг!$I:$I,0))),"")</f>
        <v/>
      </c>
      <c r="L1128" s="132" t="str">
        <f>IFERROR(IFERROR(INDEX(Кат!$A:$A,MATCH($C1128,Кат!$I:$I,0)),INDEX(Торг!$A:$A,MATCH($C1128,Торг!$I:$I,0))),"")</f>
        <v/>
      </c>
      <c r="M1128" s="132" t="str">
        <f>IFERROR(IFERROR(INDEX(Кат!$B:$B,MATCH($C1128,Кат!$I:$I,0)),INDEX(Торг!$B:$B,MATCH($C1128,Торг!$I:$I,0))),"")</f>
        <v/>
      </c>
      <c r="N1128" s="132" t="str">
        <f t="shared" si="17"/>
        <v>CS20 CS11746</v>
      </c>
      <c r="O1128" s="132" t="str">
        <f>IFERROR(IFERROR(INDEX(Кат!$B:$B,MATCH($N1128,Кат!$I:$I,0)),INDEX(Торг!$B:$B,MATCH($N1128,Торг!$I:$I,0))),"")</f>
        <v/>
      </c>
    </row>
    <row r="1129" spans="1:15" outlineLevel="2">
      <c r="A1129" t="s">
        <v>15369</v>
      </c>
      <c r="C1129" s="191" t="s">
        <v>835</v>
      </c>
      <c r="E1129" t="s">
        <v>836</v>
      </c>
      <c r="F1129" t="s">
        <v>663</v>
      </c>
      <c r="G1129" t="s">
        <v>375</v>
      </c>
      <c r="H1129">
        <v>2550</v>
      </c>
      <c r="J1129" t="s">
        <v>22634</v>
      </c>
      <c r="K1129" s="132" t="str">
        <f>IFERROR(IFERROR(INDEX(Кат!$O:$O,MATCH($C1129,Кат!$I:$I,0)),INDEX(Торг!$L:$L,MATCH($C1129,Торг!$I:$I,0))),"")</f>
        <v/>
      </c>
      <c r="L1129" s="132" t="str">
        <f>IFERROR(IFERROR(INDEX(Кат!$A:$A,MATCH($C1129,Кат!$I:$I,0)),INDEX(Торг!$A:$A,MATCH($C1129,Торг!$I:$I,0))),"")</f>
        <v/>
      </c>
      <c r="M1129" s="132" t="str">
        <f>IFERROR(IFERROR(INDEX(Кат!$B:$B,MATCH($C1129,Кат!$I:$I,0)),INDEX(Торг!$B:$B,MATCH($C1129,Торг!$I:$I,0))),"")</f>
        <v/>
      </c>
      <c r="N1129" s="132" t="str">
        <f t="shared" si="17"/>
        <v>CS20 CS10840</v>
      </c>
      <c r="O1129" s="132" t="str">
        <f>IFERROR(IFERROR(INDEX(Кат!$B:$B,MATCH($N1129,Кат!$I:$I,0)),INDEX(Торг!$B:$B,MATCH($N1129,Торг!$I:$I,0))),"")</f>
        <v/>
      </c>
    </row>
    <row r="1130" spans="1:15" outlineLevel="2">
      <c r="A1130" t="s">
        <v>29399</v>
      </c>
      <c r="C1130" s="191" t="s">
        <v>29400</v>
      </c>
      <c r="E1130" t="s">
        <v>29401</v>
      </c>
      <c r="F1130" t="s">
        <v>663</v>
      </c>
      <c r="G1130" t="s">
        <v>375</v>
      </c>
      <c r="H1130">
        <v>750</v>
      </c>
      <c r="J1130" t="s">
        <v>22634</v>
      </c>
      <c r="K1130" s="132" t="str">
        <f>IFERROR(IFERROR(INDEX(Кат!$O:$O,MATCH($C1130,Кат!$I:$I,0)),INDEX(Торг!$L:$L,MATCH($C1130,Торг!$I:$I,0))),"")</f>
        <v/>
      </c>
      <c r="L1130" s="132" t="str">
        <f>IFERROR(IFERROR(INDEX(Кат!$A:$A,MATCH($C1130,Кат!$I:$I,0)),INDEX(Торг!$A:$A,MATCH($C1130,Торг!$I:$I,0))),"")</f>
        <v/>
      </c>
      <c r="M1130" s="132" t="str">
        <f>IFERROR(IFERROR(INDEX(Кат!$B:$B,MATCH($C1130,Кат!$I:$I,0)),INDEX(Торг!$B:$B,MATCH($C1130,Торг!$I:$I,0))),"")</f>
        <v/>
      </c>
      <c r="N1130" s="132" t="str">
        <f t="shared" si="17"/>
        <v>CS20 CS08812</v>
      </c>
      <c r="O1130" s="132" t="str">
        <f>IFERROR(IFERROR(INDEX(Кат!$B:$B,MATCH($N1130,Кат!$I:$I,0)),INDEX(Торг!$B:$B,MATCH($N1130,Торг!$I:$I,0))),"")</f>
        <v/>
      </c>
    </row>
    <row r="1131" spans="1:15" outlineLevel="2">
      <c r="A1131" t="s">
        <v>29402</v>
      </c>
      <c r="C1131" s="191" t="s">
        <v>33903</v>
      </c>
      <c r="E1131" t="s">
        <v>29403</v>
      </c>
      <c r="F1131" t="s">
        <v>663</v>
      </c>
      <c r="G1131" t="s">
        <v>375</v>
      </c>
      <c r="H1131">
        <v>640</v>
      </c>
      <c r="J1131" t="s">
        <v>22634</v>
      </c>
      <c r="K1131" s="132" t="str">
        <f>IFERROR(IFERROR(INDEX(Кат!$O:$O,MATCH($C1131,Кат!$I:$I,0)),INDEX(Торг!$L:$L,MATCH($C1131,Торг!$I:$I,0))),"")</f>
        <v/>
      </c>
      <c r="L1131" s="132" t="str">
        <f>IFERROR(IFERROR(INDEX(Кат!$A:$A,MATCH($C1131,Кат!$I:$I,0)),INDEX(Торг!$A:$A,MATCH($C1131,Торг!$I:$I,0))),"")</f>
        <v/>
      </c>
      <c r="M1131" s="132" t="str">
        <f>IFERROR(IFERROR(INDEX(Кат!$B:$B,MATCH($C1131,Кат!$I:$I,0)),INDEX(Торг!$B:$B,MATCH($C1131,Торг!$I:$I,0))),"")</f>
        <v/>
      </c>
      <c r="N1131" s="132" t="str">
        <f t="shared" si="17"/>
        <v xml:space="preserve">CS20 CS12756 </v>
      </c>
      <c r="O1131" s="132" t="str">
        <f>IFERROR(IFERROR(INDEX(Кат!$B:$B,MATCH($N1131,Кат!$I:$I,0)),INDEX(Торг!$B:$B,MATCH($N1131,Торг!$I:$I,0))),"")</f>
        <v/>
      </c>
    </row>
    <row r="1132" spans="1:15" outlineLevel="2">
      <c r="A1132" t="s">
        <v>29404</v>
      </c>
      <c r="C1132" s="191" t="s">
        <v>33904</v>
      </c>
      <c r="E1132" t="s">
        <v>29405</v>
      </c>
      <c r="F1132" t="s">
        <v>663</v>
      </c>
      <c r="G1132" t="s">
        <v>375</v>
      </c>
      <c r="H1132">
        <v>740</v>
      </c>
      <c r="J1132" t="s">
        <v>22634</v>
      </c>
      <c r="K1132" s="132" t="str">
        <f>IFERROR(IFERROR(INDEX(Кат!$O:$O,MATCH($C1132,Кат!$I:$I,0)),INDEX(Торг!$L:$L,MATCH($C1132,Торг!$I:$I,0))),"")</f>
        <v/>
      </c>
      <c r="L1132" s="132" t="str">
        <f>IFERROR(IFERROR(INDEX(Кат!$A:$A,MATCH($C1132,Кат!$I:$I,0)),INDEX(Торг!$A:$A,MATCH($C1132,Торг!$I:$I,0))),"")</f>
        <v/>
      </c>
      <c r="M1132" s="132" t="str">
        <f>IFERROR(IFERROR(INDEX(Кат!$B:$B,MATCH($C1132,Кат!$I:$I,0)),INDEX(Торг!$B:$B,MATCH($C1132,Торг!$I:$I,0))),"")</f>
        <v/>
      </c>
      <c r="N1132" s="132" t="str">
        <f t="shared" si="17"/>
        <v xml:space="preserve">CS20 CS08809 </v>
      </c>
      <c r="O1132" s="132" t="str">
        <f>IFERROR(IFERROR(INDEX(Кат!$B:$B,MATCH($N1132,Кат!$I:$I,0)),INDEX(Торг!$B:$B,MATCH($N1132,Торг!$I:$I,0))),"")</f>
        <v/>
      </c>
    </row>
    <row r="1133" spans="1:15" outlineLevel="2">
      <c r="A1133" t="s">
        <v>15370</v>
      </c>
      <c r="C1133" s="191" t="s">
        <v>5009</v>
      </c>
      <c r="E1133" t="s">
        <v>29028</v>
      </c>
      <c r="F1133" t="s">
        <v>663</v>
      </c>
      <c r="G1133" t="s">
        <v>375</v>
      </c>
      <c r="H1133">
        <v>370</v>
      </c>
      <c r="J1133" t="s">
        <v>22634</v>
      </c>
      <c r="K1133" s="132" t="str">
        <f>IFERROR(IFERROR(INDEX(Кат!$O:$O,MATCH($C1133,Кат!$I:$I,0)),INDEX(Торг!$L:$L,MATCH($C1133,Торг!$I:$I,0))),"")</f>
        <v/>
      </c>
      <c r="L1133" s="132" t="str">
        <f>IFERROR(IFERROR(INDEX(Кат!$A:$A,MATCH($C1133,Кат!$I:$I,0)),INDEX(Торг!$A:$A,MATCH($C1133,Торг!$I:$I,0))),"")</f>
        <v/>
      </c>
      <c r="M1133" s="132" t="str">
        <f>IFERROR(IFERROR(INDEX(Кат!$B:$B,MATCH($C1133,Кат!$I:$I,0)),INDEX(Торг!$B:$B,MATCH($C1133,Торг!$I:$I,0))),"")</f>
        <v/>
      </c>
      <c r="N1133" s="132" t="str">
        <f t="shared" si="17"/>
        <v>CS20 CS09247</v>
      </c>
      <c r="O1133" s="132" t="str">
        <f>IFERROR(IFERROR(INDEX(Кат!$B:$B,MATCH($N1133,Кат!$I:$I,0)),INDEX(Торг!$B:$B,MATCH($N1133,Торг!$I:$I,0))),"")</f>
        <v/>
      </c>
    </row>
    <row r="1134" spans="1:15" outlineLevel="1">
      <c r="A1134" t="s">
        <v>15371</v>
      </c>
      <c r="C1134" s="191" t="s">
        <v>5010</v>
      </c>
      <c r="E1134" t="s">
        <v>29029</v>
      </c>
      <c r="F1134" t="s">
        <v>663</v>
      </c>
      <c r="G1134" t="s">
        <v>375</v>
      </c>
      <c r="H1134">
        <v>390</v>
      </c>
      <c r="J1134" t="s">
        <v>22634</v>
      </c>
      <c r="K1134" s="132" t="str">
        <f>IFERROR(IFERROR(INDEX(Кат!$O:$O,MATCH($C1134,Кат!$I:$I,0)),INDEX(Торг!$L:$L,MATCH($C1134,Торг!$I:$I,0))),"")</f>
        <v/>
      </c>
      <c r="L1134" s="132" t="str">
        <f>IFERROR(IFERROR(INDEX(Кат!$A:$A,MATCH($C1134,Кат!$I:$I,0)),INDEX(Торг!$A:$A,MATCH($C1134,Торг!$I:$I,0))),"")</f>
        <v/>
      </c>
      <c r="M1134" s="132" t="str">
        <f>IFERROR(IFERROR(INDEX(Кат!$B:$B,MATCH($C1134,Кат!$I:$I,0)),INDEX(Торг!$B:$B,MATCH($C1134,Торг!$I:$I,0))),"")</f>
        <v/>
      </c>
      <c r="N1134" s="132" t="str">
        <f t="shared" si="17"/>
        <v>CS20 CS09248</v>
      </c>
      <c r="O1134" s="132" t="str">
        <f>IFERROR(IFERROR(INDEX(Кат!$B:$B,MATCH($N1134,Кат!$I:$I,0)),INDEX(Торг!$B:$B,MATCH($N1134,Торг!$I:$I,0))),"")</f>
        <v/>
      </c>
    </row>
    <row r="1135" spans="1:15" outlineLevel="2">
      <c r="A1135" t="s">
        <v>29406</v>
      </c>
      <c r="C1135" s="191" t="s">
        <v>33905</v>
      </c>
      <c r="E1135" t="s">
        <v>29407</v>
      </c>
      <c r="F1135" t="s">
        <v>663</v>
      </c>
      <c r="G1135" t="s">
        <v>375</v>
      </c>
      <c r="H1135">
        <v>690</v>
      </c>
      <c r="J1135" t="s">
        <v>22634</v>
      </c>
      <c r="K1135" s="132" t="str">
        <f>IFERROR(IFERROR(INDEX(Кат!$O:$O,MATCH($C1135,Кат!$I:$I,0)),INDEX(Торг!$L:$L,MATCH($C1135,Торг!$I:$I,0))),"")</f>
        <v/>
      </c>
      <c r="L1135" s="132" t="str">
        <f>IFERROR(IFERROR(INDEX(Кат!$A:$A,MATCH($C1135,Кат!$I:$I,0)),INDEX(Торг!$A:$A,MATCH($C1135,Торг!$I:$I,0))),"")</f>
        <v/>
      </c>
      <c r="M1135" s="132" t="str">
        <f>IFERROR(IFERROR(INDEX(Кат!$B:$B,MATCH($C1135,Кат!$I:$I,0)),INDEX(Торг!$B:$B,MATCH($C1135,Торг!$I:$I,0))),"")</f>
        <v/>
      </c>
      <c r="N1135" s="132" t="str">
        <f t="shared" si="17"/>
        <v xml:space="preserve">CS20 CS08810   </v>
      </c>
      <c r="O1135" s="132" t="str">
        <f>IFERROR(IFERROR(INDEX(Кат!$B:$B,MATCH($N1135,Кат!$I:$I,0)),INDEX(Торг!$B:$B,MATCH($N1135,Торг!$I:$I,0))),"")</f>
        <v/>
      </c>
    </row>
    <row r="1136" spans="1:15" outlineLevel="2">
      <c r="A1136" t="s">
        <v>29408</v>
      </c>
      <c r="C1136" s="191" t="s">
        <v>29409</v>
      </c>
      <c r="E1136" t="s">
        <v>29410</v>
      </c>
      <c r="F1136" t="s">
        <v>663</v>
      </c>
      <c r="G1136" t="s">
        <v>375</v>
      </c>
      <c r="H1136">
        <v>650</v>
      </c>
      <c r="J1136" t="s">
        <v>22634</v>
      </c>
      <c r="K1136" s="132" t="str">
        <f>IFERROR(IFERROR(INDEX(Кат!$O:$O,MATCH($C1136,Кат!$I:$I,0)),INDEX(Торг!$L:$L,MATCH($C1136,Торг!$I:$I,0))),"")</f>
        <v/>
      </c>
      <c r="L1136" s="132" t="str">
        <f>IFERROR(IFERROR(INDEX(Кат!$A:$A,MATCH($C1136,Кат!$I:$I,0)),INDEX(Торг!$A:$A,MATCH($C1136,Торг!$I:$I,0))),"")</f>
        <v/>
      </c>
      <c r="M1136" s="132" t="str">
        <f>IFERROR(IFERROR(INDEX(Кат!$B:$B,MATCH($C1136,Кат!$I:$I,0)),INDEX(Торг!$B:$B,MATCH($C1136,Торг!$I:$I,0))),"")</f>
        <v/>
      </c>
      <c r="N1136" s="132" t="str">
        <f t="shared" si="17"/>
        <v>CS20 CS08811</v>
      </c>
      <c r="O1136" s="132" t="str">
        <f>IFERROR(IFERROR(INDEX(Кат!$B:$B,MATCH($N1136,Кат!$I:$I,0)),INDEX(Торг!$B:$B,MATCH($N1136,Торг!$I:$I,0))),"")</f>
        <v/>
      </c>
    </row>
    <row r="1137" spans="1:15" outlineLevel="2">
      <c r="A1137" t="s">
        <v>29411</v>
      </c>
      <c r="C1137" s="191" t="s">
        <v>29412</v>
      </c>
      <c r="E1137" t="s">
        <v>29413</v>
      </c>
      <c r="F1137" t="s">
        <v>663</v>
      </c>
      <c r="G1137" t="s">
        <v>375</v>
      </c>
      <c r="H1137">
        <v>500</v>
      </c>
      <c r="J1137" t="s">
        <v>22634</v>
      </c>
      <c r="K1137" s="132" t="str">
        <f>IFERROR(IFERROR(INDEX(Кат!$O:$O,MATCH($C1137,Кат!$I:$I,0)),INDEX(Торг!$L:$L,MATCH($C1137,Торг!$I:$I,0))),"")</f>
        <v/>
      </c>
      <c r="L1137" s="132" t="str">
        <f>IFERROR(IFERROR(INDEX(Кат!$A:$A,MATCH($C1137,Кат!$I:$I,0)),INDEX(Торг!$A:$A,MATCH($C1137,Торг!$I:$I,0))),"")</f>
        <v/>
      </c>
      <c r="M1137" s="132" t="str">
        <f>IFERROR(IFERROR(INDEX(Кат!$B:$B,MATCH($C1137,Кат!$I:$I,0)),INDEX(Торг!$B:$B,MATCH($C1137,Торг!$I:$I,0))),"")</f>
        <v/>
      </c>
      <c r="N1137" s="132" t="str">
        <f t="shared" si="17"/>
        <v>CS20 CS09246</v>
      </c>
      <c r="O1137" s="132" t="str">
        <f>IFERROR(IFERROR(INDEX(Кат!$B:$B,MATCH($N1137,Кат!$I:$I,0)),INDEX(Торг!$B:$B,MATCH($N1137,Торг!$I:$I,0))),"")</f>
        <v/>
      </c>
    </row>
    <row r="1138" spans="1:15" outlineLevel="2">
      <c r="A1138" t="s">
        <v>29414</v>
      </c>
      <c r="C1138" s="191" t="s">
        <v>29415</v>
      </c>
      <c r="E1138" t="s">
        <v>29416</v>
      </c>
      <c r="F1138" t="s">
        <v>663</v>
      </c>
      <c r="G1138" t="s">
        <v>375</v>
      </c>
      <c r="H1138">
        <v>970</v>
      </c>
      <c r="J1138" t="s">
        <v>22634</v>
      </c>
      <c r="K1138" s="132" t="str">
        <f>IFERROR(IFERROR(INDEX(Кат!$O:$O,MATCH($C1138,Кат!$I:$I,0)),INDEX(Торг!$L:$L,MATCH($C1138,Торг!$I:$I,0))),"")</f>
        <v/>
      </c>
      <c r="L1138" s="132" t="str">
        <f>IFERROR(IFERROR(INDEX(Кат!$A:$A,MATCH($C1138,Кат!$I:$I,0)),INDEX(Торг!$A:$A,MATCH($C1138,Торг!$I:$I,0))),"")</f>
        <v/>
      </c>
      <c r="M1138" s="132" t="str">
        <f>IFERROR(IFERROR(INDEX(Кат!$B:$B,MATCH($C1138,Кат!$I:$I,0)),INDEX(Торг!$B:$B,MATCH($C1138,Торг!$I:$I,0))),"")</f>
        <v/>
      </c>
      <c r="N1138" s="132" t="str">
        <f t="shared" si="17"/>
        <v>CS20 CS09249</v>
      </c>
      <c r="O1138" s="132" t="str">
        <f>IFERROR(IFERROR(INDEX(Кат!$B:$B,MATCH($N1138,Кат!$I:$I,0)),INDEX(Торг!$B:$B,MATCH($N1138,Торг!$I:$I,0))),"")</f>
        <v/>
      </c>
    </row>
    <row r="1139" spans="1:15" outlineLevel="2">
      <c r="A1139" t="s">
        <v>29417</v>
      </c>
      <c r="C1139" s="191" t="s">
        <v>29418</v>
      </c>
      <c r="E1139" t="s">
        <v>29419</v>
      </c>
      <c r="F1139" t="s">
        <v>663</v>
      </c>
      <c r="G1139" t="s">
        <v>375</v>
      </c>
      <c r="H1139">
        <v>310</v>
      </c>
      <c r="J1139" t="s">
        <v>22634</v>
      </c>
      <c r="K1139" s="132" t="str">
        <f>IFERROR(IFERROR(INDEX(Кат!$O:$O,MATCH($C1139,Кат!$I:$I,0)),INDEX(Торг!$L:$L,MATCH($C1139,Торг!$I:$I,0))),"")</f>
        <v/>
      </c>
      <c r="L1139" s="132" t="str">
        <f>IFERROR(IFERROR(INDEX(Кат!$A:$A,MATCH($C1139,Кат!$I:$I,0)),INDEX(Торг!$A:$A,MATCH($C1139,Торг!$I:$I,0))),"")</f>
        <v/>
      </c>
      <c r="M1139" s="132" t="str">
        <f>IFERROR(IFERROR(INDEX(Кат!$B:$B,MATCH($C1139,Кат!$I:$I,0)),INDEX(Торг!$B:$B,MATCH($C1139,Торг!$I:$I,0))),"")</f>
        <v/>
      </c>
      <c r="N1139" s="132" t="str">
        <f t="shared" si="17"/>
        <v>CS20 CS15263</v>
      </c>
      <c r="O1139" s="132" t="str">
        <f>IFERROR(IFERROR(INDEX(Кат!$B:$B,MATCH($N1139,Кат!$I:$I,0)),INDEX(Торг!$B:$B,MATCH($N1139,Торг!$I:$I,0))),"")</f>
        <v/>
      </c>
    </row>
    <row r="1140" spans="1:15" outlineLevel="2">
      <c r="A1140" t="s">
        <v>29420</v>
      </c>
      <c r="C1140" s="191" t="s">
        <v>29421</v>
      </c>
      <c r="E1140" t="s">
        <v>29422</v>
      </c>
      <c r="F1140" t="s">
        <v>663</v>
      </c>
      <c r="G1140" t="s">
        <v>375</v>
      </c>
      <c r="H1140">
        <v>970</v>
      </c>
      <c r="J1140" t="s">
        <v>22634</v>
      </c>
      <c r="K1140" s="132" t="str">
        <f>IFERROR(IFERROR(INDEX(Кат!$O:$O,MATCH($C1140,Кат!$I:$I,0)),INDEX(Торг!$L:$L,MATCH($C1140,Торг!$I:$I,0))),"")</f>
        <v/>
      </c>
      <c r="L1140" s="132" t="str">
        <f>IFERROR(IFERROR(INDEX(Кат!$A:$A,MATCH($C1140,Кат!$I:$I,0)),INDEX(Торг!$A:$A,MATCH($C1140,Торг!$I:$I,0))),"")</f>
        <v/>
      </c>
      <c r="M1140" s="132" t="str">
        <f>IFERROR(IFERROR(INDEX(Кат!$B:$B,MATCH($C1140,Кат!$I:$I,0)),INDEX(Торг!$B:$B,MATCH($C1140,Торг!$I:$I,0))),"")</f>
        <v/>
      </c>
      <c r="N1140" s="132" t="str">
        <f t="shared" si="17"/>
        <v>CS20 CS10089</v>
      </c>
      <c r="O1140" s="132" t="str">
        <f>IFERROR(IFERROR(INDEX(Кат!$B:$B,MATCH($N1140,Кат!$I:$I,0)),INDEX(Торг!$B:$B,MATCH($N1140,Торг!$I:$I,0))),"")</f>
        <v/>
      </c>
    </row>
    <row r="1141" spans="1:15" outlineLevel="2">
      <c r="A1141" t="s">
        <v>29423</v>
      </c>
      <c r="C1141" s="191" t="s">
        <v>29424</v>
      </c>
      <c r="E1141" t="s">
        <v>29425</v>
      </c>
      <c r="F1141" t="s">
        <v>663</v>
      </c>
      <c r="G1141" t="s">
        <v>375</v>
      </c>
      <c r="H1141">
        <v>930</v>
      </c>
      <c r="J1141" t="s">
        <v>22634</v>
      </c>
      <c r="K1141" s="132" t="str">
        <f>IFERROR(IFERROR(INDEX(Кат!$O:$O,MATCH($C1141,Кат!$I:$I,0)),INDEX(Торг!$L:$L,MATCH($C1141,Торг!$I:$I,0))),"")</f>
        <v/>
      </c>
      <c r="L1141" s="132" t="str">
        <f>IFERROR(IFERROR(INDEX(Кат!$A:$A,MATCH($C1141,Кат!$I:$I,0)),INDEX(Торг!$A:$A,MATCH($C1141,Торг!$I:$I,0))),"")</f>
        <v/>
      </c>
      <c r="M1141" s="132" t="str">
        <f>IFERROR(IFERROR(INDEX(Кат!$B:$B,MATCH($C1141,Кат!$I:$I,0)),INDEX(Торг!$B:$B,MATCH($C1141,Торг!$I:$I,0))),"")</f>
        <v/>
      </c>
      <c r="N1141" s="132" t="str">
        <f t="shared" si="17"/>
        <v>CS20 CS12746</v>
      </c>
      <c r="O1141" s="132" t="str">
        <f>IFERROR(IFERROR(INDEX(Кат!$B:$B,MATCH($N1141,Кат!$I:$I,0)),INDEX(Торг!$B:$B,MATCH($N1141,Торг!$I:$I,0))),"")</f>
        <v/>
      </c>
    </row>
    <row r="1142" spans="1:15" outlineLevel="2">
      <c r="A1142" t="s">
        <v>29426</v>
      </c>
      <c r="C1142" s="191" t="s">
        <v>29427</v>
      </c>
      <c r="E1142" t="s">
        <v>29428</v>
      </c>
      <c r="F1142" t="s">
        <v>663</v>
      </c>
      <c r="G1142" t="s">
        <v>375</v>
      </c>
      <c r="H1142">
        <v>930</v>
      </c>
      <c r="J1142" t="s">
        <v>22634</v>
      </c>
      <c r="K1142" s="132" t="str">
        <f>IFERROR(IFERROR(INDEX(Кат!$O:$O,MATCH($C1142,Кат!$I:$I,0)),INDEX(Торг!$L:$L,MATCH($C1142,Торг!$I:$I,0))),"")</f>
        <v/>
      </c>
      <c r="L1142" s="132" t="str">
        <f>IFERROR(IFERROR(INDEX(Кат!$A:$A,MATCH($C1142,Кат!$I:$I,0)),INDEX(Торг!$A:$A,MATCH($C1142,Торг!$I:$I,0))),"")</f>
        <v/>
      </c>
      <c r="M1142" s="132" t="str">
        <f>IFERROR(IFERROR(INDEX(Кат!$B:$B,MATCH($C1142,Кат!$I:$I,0)),INDEX(Торг!$B:$B,MATCH($C1142,Торг!$I:$I,0))),"")</f>
        <v/>
      </c>
      <c r="N1142" s="132" t="str">
        <f t="shared" si="17"/>
        <v>CS20 CS10090</v>
      </c>
      <c r="O1142" s="132" t="str">
        <f>IFERROR(IFERROR(INDEX(Кат!$B:$B,MATCH($N1142,Кат!$I:$I,0)),INDEX(Торг!$B:$B,MATCH($N1142,Торг!$I:$I,0))),"")</f>
        <v/>
      </c>
    </row>
    <row r="1143" spans="1:15" outlineLevel="2">
      <c r="A1143" t="s">
        <v>29429</v>
      </c>
      <c r="C1143" s="191" t="s">
        <v>29430</v>
      </c>
      <c r="E1143" t="s">
        <v>29431</v>
      </c>
      <c r="F1143" t="s">
        <v>663</v>
      </c>
      <c r="G1143" t="s">
        <v>375</v>
      </c>
      <c r="H1143">
        <v>930</v>
      </c>
      <c r="J1143" t="s">
        <v>22634</v>
      </c>
      <c r="K1143" s="132" t="str">
        <f>IFERROR(IFERROR(INDEX(Кат!$O:$O,MATCH($C1143,Кат!$I:$I,0)),INDEX(Торг!$L:$L,MATCH($C1143,Торг!$I:$I,0))),"")</f>
        <v/>
      </c>
      <c r="L1143" s="132" t="str">
        <f>IFERROR(IFERROR(INDEX(Кат!$A:$A,MATCH($C1143,Кат!$I:$I,0)),INDEX(Торг!$A:$A,MATCH($C1143,Торг!$I:$I,0))),"")</f>
        <v/>
      </c>
      <c r="M1143" s="132" t="str">
        <f>IFERROR(IFERROR(INDEX(Кат!$B:$B,MATCH($C1143,Кат!$I:$I,0)),INDEX(Торг!$B:$B,MATCH($C1143,Торг!$I:$I,0))),"")</f>
        <v/>
      </c>
      <c r="N1143" s="132" t="str">
        <f t="shared" si="17"/>
        <v>CS20 CS12747</v>
      </c>
      <c r="O1143" s="132" t="str">
        <f>IFERROR(IFERROR(INDEX(Кат!$B:$B,MATCH($N1143,Кат!$I:$I,0)),INDEX(Торг!$B:$B,MATCH($N1143,Торг!$I:$I,0))),"")</f>
        <v/>
      </c>
    </row>
    <row r="1144" spans="1:15" outlineLevel="2">
      <c r="A1144" t="s">
        <v>29432</v>
      </c>
      <c r="C1144" s="191" t="s">
        <v>29433</v>
      </c>
      <c r="E1144" t="s">
        <v>29434</v>
      </c>
      <c r="F1144" t="s">
        <v>663</v>
      </c>
      <c r="G1144" t="s">
        <v>375</v>
      </c>
      <c r="H1144">
        <v>930</v>
      </c>
      <c r="J1144" t="s">
        <v>22634</v>
      </c>
      <c r="K1144" s="132" t="str">
        <f>IFERROR(IFERROR(INDEX(Кат!$O:$O,MATCH($C1144,Кат!$I:$I,0)),INDEX(Торг!$L:$L,MATCH($C1144,Торг!$I:$I,0))),"")</f>
        <v/>
      </c>
      <c r="L1144" s="132" t="str">
        <f>IFERROR(IFERROR(INDEX(Кат!$A:$A,MATCH($C1144,Кат!$I:$I,0)),INDEX(Торг!$A:$A,MATCH($C1144,Торг!$I:$I,0))),"")</f>
        <v/>
      </c>
      <c r="M1144" s="132" t="str">
        <f>IFERROR(IFERROR(INDEX(Кат!$B:$B,MATCH($C1144,Кат!$I:$I,0)),INDEX(Торг!$B:$B,MATCH($C1144,Торг!$I:$I,0))),"")</f>
        <v/>
      </c>
      <c r="N1144" s="132" t="str">
        <f t="shared" si="17"/>
        <v>CS20 CS10088</v>
      </c>
      <c r="O1144" s="132" t="str">
        <f>IFERROR(IFERROR(INDEX(Кат!$B:$B,MATCH($N1144,Кат!$I:$I,0)),INDEX(Торг!$B:$B,MATCH($N1144,Торг!$I:$I,0))),"")</f>
        <v/>
      </c>
    </row>
    <row r="1145" spans="1:15" outlineLevel="2">
      <c r="A1145" t="s">
        <v>29435</v>
      </c>
      <c r="C1145" s="191" t="s">
        <v>29436</v>
      </c>
      <c r="E1145" t="s">
        <v>29437</v>
      </c>
      <c r="F1145" t="s">
        <v>663</v>
      </c>
      <c r="G1145" t="s">
        <v>375</v>
      </c>
      <c r="H1145">
        <v>1300</v>
      </c>
      <c r="J1145" t="s">
        <v>22634</v>
      </c>
      <c r="K1145" s="132" t="str">
        <f>IFERROR(IFERROR(INDEX(Кат!$O:$O,MATCH($C1145,Кат!$I:$I,0)),INDEX(Торг!$L:$L,MATCH($C1145,Торг!$I:$I,0))),"")</f>
        <v/>
      </c>
      <c r="L1145" s="132" t="str">
        <f>IFERROR(IFERROR(INDEX(Кат!$A:$A,MATCH($C1145,Кат!$I:$I,0)),INDEX(Торг!$A:$A,MATCH($C1145,Торг!$I:$I,0))),"")</f>
        <v/>
      </c>
      <c r="M1145" s="132" t="str">
        <f>IFERROR(IFERROR(INDEX(Кат!$B:$B,MATCH($C1145,Кат!$I:$I,0)),INDEX(Торг!$B:$B,MATCH($C1145,Торг!$I:$I,0))),"")</f>
        <v/>
      </c>
      <c r="N1145" s="132" t="str">
        <f t="shared" si="17"/>
        <v>CS20 CS12755</v>
      </c>
      <c r="O1145" s="132" t="str">
        <f>IFERROR(IFERROR(INDEX(Кат!$B:$B,MATCH($N1145,Кат!$I:$I,0)),INDEX(Торг!$B:$B,MATCH($N1145,Торг!$I:$I,0))),"")</f>
        <v/>
      </c>
    </row>
    <row r="1146" spans="1:15" outlineLevel="2">
      <c r="A1146" t="s">
        <v>29438</v>
      </c>
      <c r="C1146" s="191" t="s">
        <v>29439</v>
      </c>
      <c r="E1146" t="s">
        <v>29440</v>
      </c>
      <c r="F1146" t="s">
        <v>663</v>
      </c>
      <c r="G1146" t="s">
        <v>375</v>
      </c>
      <c r="H1146">
        <v>1300</v>
      </c>
      <c r="J1146" t="s">
        <v>22634</v>
      </c>
      <c r="K1146" s="132" t="str">
        <f>IFERROR(IFERROR(INDEX(Кат!$O:$O,MATCH($C1146,Кат!$I:$I,0)),INDEX(Торг!$L:$L,MATCH($C1146,Торг!$I:$I,0))),"")</f>
        <v/>
      </c>
      <c r="L1146" s="132" t="str">
        <f>IFERROR(IFERROR(INDEX(Кат!$A:$A,MATCH($C1146,Кат!$I:$I,0)),INDEX(Торг!$A:$A,MATCH($C1146,Торг!$I:$I,0))),"")</f>
        <v/>
      </c>
      <c r="M1146" s="132" t="str">
        <f>IFERROR(IFERROR(INDEX(Кат!$B:$B,MATCH($C1146,Кат!$I:$I,0)),INDEX(Торг!$B:$B,MATCH($C1146,Торг!$I:$I,0))),"")</f>
        <v/>
      </c>
      <c r="N1146" s="132" t="str">
        <f t="shared" si="17"/>
        <v>CS20 CS08807</v>
      </c>
      <c r="O1146" s="132" t="str">
        <f>IFERROR(IFERROR(INDEX(Кат!$B:$B,MATCH($N1146,Кат!$I:$I,0)),INDEX(Торг!$B:$B,MATCH($N1146,Торг!$I:$I,0))),"")</f>
        <v/>
      </c>
    </row>
    <row r="1147" spans="1:15" outlineLevel="2">
      <c r="A1147" t="s">
        <v>15372</v>
      </c>
      <c r="C1147" s="191" t="s">
        <v>5011</v>
      </c>
      <c r="E1147" t="s">
        <v>28837</v>
      </c>
      <c r="F1147" t="s">
        <v>663</v>
      </c>
      <c r="G1147" t="s">
        <v>375</v>
      </c>
      <c r="H1147">
        <v>1320</v>
      </c>
      <c r="J1147" t="s">
        <v>22634</v>
      </c>
      <c r="K1147" s="132" t="str">
        <f>IFERROR(IFERROR(INDEX(Кат!$O:$O,MATCH($C1147,Кат!$I:$I,0)),INDEX(Торг!$L:$L,MATCH($C1147,Торг!$I:$I,0))),"")</f>
        <v/>
      </c>
      <c r="L1147" s="132" t="str">
        <f>IFERROR(IFERROR(INDEX(Кат!$A:$A,MATCH($C1147,Кат!$I:$I,0)),INDEX(Торг!$A:$A,MATCH($C1147,Торг!$I:$I,0))),"")</f>
        <v/>
      </c>
      <c r="M1147" s="132" t="str">
        <f>IFERROR(IFERROR(INDEX(Кат!$B:$B,MATCH($C1147,Кат!$I:$I,0)),INDEX(Торг!$B:$B,MATCH($C1147,Торг!$I:$I,0))),"")</f>
        <v/>
      </c>
      <c r="N1147" s="132" t="str">
        <f t="shared" si="17"/>
        <v>CS20 CS12757</v>
      </c>
      <c r="O1147" s="132" t="str">
        <f>IFERROR(IFERROR(INDEX(Кат!$B:$B,MATCH($N1147,Кат!$I:$I,0)),INDEX(Торг!$B:$B,MATCH($N1147,Торг!$I:$I,0))),"")</f>
        <v/>
      </c>
    </row>
    <row r="1148" spans="1:15" outlineLevel="2">
      <c r="A1148" t="s">
        <v>28950</v>
      </c>
      <c r="C1148" s="191" t="s">
        <v>28951</v>
      </c>
      <c r="E1148" t="s">
        <v>28952</v>
      </c>
      <c r="F1148" t="s">
        <v>663</v>
      </c>
      <c r="G1148" t="s">
        <v>375</v>
      </c>
      <c r="H1148">
        <v>1300</v>
      </c>
      <c r="J1148" t="s">
        <v>22634</v>
      </c>
      <c r="K1148" s="132" t="str">
        <f>IFERROR(IFERROR(INDEX(Кат!$O:$O,MATCH($C1148,Кат!$I:$I,0)),INDEX(Торг!$L:$L,MATCH($C1148,Торг!$I:$I,0))),"")</f>
        <v/>
      </c>
      <c r="L1148" s="132" t="str">
        <f>IFERROR(IFERROR(INDEX(Кат!$A:$A,MATCH($C1148,Кат!$I:$I,0)),INDEX(Торг!$A:$A,MATCH($C1148,Торг!$I:$I,0))),"")</f>
        <v/>
      </c>
      <c r="M1148" s="132" t="str">
        <f>IFERROR(IFERROR(INDEX(Кат!$B:$B,MATCH($C1148,Кат!$I:$I,0)),INDEX(Торг!$B:$B,MATCH($C1148,Торг!$I:$I,0))),"")</f>
        <v/>
      </c>
      <c r="N1148" s="132" t="str">
        <f t="shared" si="17"/>
        <v>CS20 CS12753</v>
      </c>
      <c r="O1148" s="132" t="str">
        <f>IFERROR(IFERROR(INDEX(Кат!$B:$B,MATCH($N1148,Кат!$I:$I,0)),INDEX(Торг!$B:$B,MATCH($N1148,Торг!$I:$I,0))),"")</f>
        <v/>
      </c>
    </row>
    <row r="1149" spans="1:15" outlineLevel="1">
      <c r="A1149" t="s">
        <v>29441</v>
      </c>
      <c r="C1149" s="191" t="s">
        <v>29442</v>
      </c>
      <c r="E1149" t="s">
        <v>29443</v>
      </c>
      <c r="F1149" t="s">
        <v>663</v>
      </c>
      <c r="G1149" t="s">
        <v>375</v>
      </c>
      <c r="H1149">
        <v>1300</v>
      </c>
      <c r="J1149" t="s">
        <v>22634</v>
      </c>
      <c r="K1149" s="132" t="str">
        <f>IFERROR(IFERROR(INDEX(Кат!$O:$O,MATCH($C1149,Кат!$I:$I,0)),INDEX(Торг!$L:$L,MATCH($C1149,Торг!$I:$I,0))),"")</f>
        <v/>
      </c>
      <c r="L1149" s="132" t="str">
        <f>IFERROR(IFERROR(INDEX(Кат!$A:$A,MATCH($C1149,Кат!$I:$I,0)),INDEX(Торг!$A:$A,MATCH($C1149,Торг!$I:$I,0))),"")</f>
        <v/>
      </c>
      <c r="M1149" s="132" t="str">
        <f>IFERROR(IFERROR(INDEX(Кат!$B:$B,MATCH($C1149,Кат!$I:$I,0)),INDEX(Торг!$B:$B,MATCH($C1149,Торг!$I:$I,0))),"")</f>
        <v/>
      </c>
      <c r="N1149" s="132" t="str">
        <f t="shared" si="17"/>
        <v>CS20 CS08805</v>
      </c>
      <c r="O1149" s="132" t="str">
        <f>IFERROR(IFERROR(INDEX(Кат!$B:$B,MATCH($N1149,Кат!$I:$I,0)),INDEX(Торг!$B:$B,MATCH($N1149,Торг!$I:$I,0))),"")</f>
        <v/>
      </c>
    </row>
    <row r="1150" spans="1:15" outlineLevel="2">
      <c r="A1150" t="s">
        <v>29444</v>
      </c>
      <c r="C1150" s="191" t="s">
        <v>29445</v>
      </c>
      <c r="E1150" t="s">
        <v>29446</v>
      </c>
      <c r="F1150" t="s">
        <v>663</v>
      </c>
      <c r="G1150" t="s">
        <v>375</v>
      </c>
      <c r="H1150">
        <v>1430</v>
      </c>
      <c r="J1150" t="s">
        <v>22634</v>
      </c>
      <c r="K1150" s="132" t="str">
        <f>IFERROR(IFERROR(INDEX(Кат!$O:$O,MATCH($C1150,Кат!$I:$I,0)),INDEX(Торг!$L:$L,MATCH($C1150,Торг!$I:$I,0))),"")</f>
        <v/>
      </c>
      <c r="L1150" s="132" t="str">
        <f>IFERROR(IFERROR(INDEX(Кат!$A:$A,MATCH($C1150,Кат!$I:$I,0)),INDEX(Торг!$A:$A,MATCH($C1150,Торг!$I:$I,0))),"")</f>
        <v/>
      </c>
      <c r="M1150" s="132" t="str">
        <f>IFERROR(IFERROR(INDEX(Кат!$B:$B,MATCH($C1150,Кат!$I:$I,0)),INDEX(Торг!$B:$B,MATCH($C1150,Торг!$I:$I,0))),"")</f>
        <v/>
      </c>
      <c r="N1150" s="132" t="str">
        <f t="shared" si="17"/>
        <v>CS20 CS08806</v>
      </c>
      <c r="O1150" s="132" t="str">
        <f>IFERROR(IFERROR(INDEX(Кат!$B:$B,MATCH($N1150,Кат!$I:$I,0)),INDEX(Торг!$B:$B,MATCH($N1150,Торг!$I:$I,0))),"")</f>
        <v/>
      </c>
    </row>
    <row r="1151" spans="1:15" outlineLevel="2">
      <c r="A1151" t="s">
        <v>29447</v>
      </c>
      <c r="C1151" s="191" t="s">
        <v>29448</v>
      </c>
      <c r="E1151" t="s">
        <v>29449</v>
      </c>
      <c r="F1151" t="s">
        <v>663</v>
      </c>
      <c r="G1151" t="s">
        <v>375</v>
      </c>
      <c r="H1151">
        <v>1320</v>
      </c>
      <c r="J1151" t="s">
        <v>22634</v>
      </c>
      <c r="K1151" s="132" t="str">
        <f>IFERROR(IFERROR(INDEX(Кат!$O:$O,MATCH($C1151,Кат!$I:$I,0)),INDEX(Торг!$L:$L,MATCH($C1151,Торг!$I:$I,0))),"")</f>
        <v/>
      </c>
      <c r="L1151" s="132" t="str">
        <f>IFERROR(IFERROR(INDEX(Кат!$A:$A,MATCH($C1151,Кат!$I:$I,0)),INDEX(Торг!$A:$A,MATCH($C1151,Торг!$I:$I,0))),"")</f>
        <v/>
      </c>
      <c r="M1151" s="132" t="str">
        <f>IFERROR(IFERROR(INDEX(Кат!$B:$B,MATCH($C1151,Кат!$I:$I,0)),INDEX(Торг!$B:$B,MATCH($C1151,Торг!$I:$I,0))),"")</f>
        <v/>
      </c>
      <c r="N1151" s="132" t="str">
        <f t="shared" si="17"/>
        <v>CS20 CS08808</v>
      </c>
      <c r="O1151" s="132" t="str">
        <f>IFERROR(IFERROR(INDEX(Кат!$B:$B,MATCH($N1151,Кат!$I:$I,0)),INDEX(Торг!$B:$B,MATCH($N1151,Торг!$I:$I,0))),"")</f>
        <v/>
      </c>
    </row>
    <row r="1152" spans="1:15" outlineLevel="2">
      <c r="A1152" t="s">
        <v>29450</v>
      </c>
      <c r="C1152" s="191" t="s">
        <v>33906</v>
      </c>
      <c r="E1152" t="s">
        <v>29451</v>
      </c>
      <c r="F1152" t="s">
        <v>663</v>
      </c>
      <c r="G1152" t="s">
        <v>375</v>
      </c>
      <c r="H1152">
        <v>2020</v>
      </c>
      <c r="J1152" t="s">
        <v>22634</v>
      </c>
      <c r="K1152" s="132" t="str">
        <f>IFERROR(IFERROR(INDEX(Кат!$O:$O,MATCH($C1152,Кат!$I:$I,0)),INDEX(Торг!$L:$L,MATCH($C1152,Торг!$I:$I,0))),"")</f>
        <v/>
      </c>
      <c r="L1152" s="132" t="str">
        <f>IFERROR(IFERROR(INDEX(Кат!$A:$A,MATCH($C1152,Кат!$I:$I,0)),INDEX(Торг!$A:$A,MATCH($C1152,Торг!$I:$I,0))),"")</f>
        <v/>
      </c>
      <c r="M1152" s="132" t="str">
        <f>IFERROR(IFERROR(INDEX(Кат!$B:$B,MATCH($C1152,Кат!$I:$I,0)),INDEX(Торг!$B:$B,MATCH($C1152,Торг!$I:$I,0))),"")</f>
        <v/>
      </c>
      <c r="N1152" s="132" t="str">
        <f t="shared" si="17"/>
        <v xml:space="preserve">CS20 CS07156  </v>
      </c>
      <c r="O1152" s="132" t="str">
        <f>IFERROR(IFERROR(INDEX(Кат!$B:$B,MATCH($N1152,Кат!$I:$I,0)),INDEX(Торг!$B:$B,MATCH($N1152,Торг!$I:$I,0))),"")</f>
        <v/>
      </c>
    </row>
    <row r="1153" spans="1:15" outlineLevel="2">
      <c r="A1153" t="s">
        <v>29452</v>
      </c>
      <c r="C1153" s="191" t="s">
        <v>29453</v>
      </c>
      <c r="E1153" t="s">
        <v>29454</v>
      </c>
      <c r="F1153" t="s">
        <v>663</v>
      </c>
      <c r="G1153" t="s">
        <v>375</v>
      </c>
      <c r="H1153">
        <v>1970</v>
      </c>
      <c r="J1153" t="s">
        <v>22634</v>
      </c>
      <c r="K1153" s="132" t="str">
        <f>IFERROR(IFERROR(INDEX(Кат!$O:$O,MATCH($C1153,Кат!$I:$I,0)),INDEX(Торг!$L:$L,MATCH($C1153,Торг!$I:$I,0))),"")</f>
        <v/>
      </c>
      <c r="L1153" s="132" t="str">
        <f>IFERROR(IFERROR(INDEX(Кат!$A:$A,MATCH($C1153,Кат!$I:$I,0)),INDEX(Торг!$A:$A,MATCH($C1153,Торг!$I:$I,0))),"")</f>
        <v/>
      </c>
      <c r="M1153" s="132" t="str">
        <f>IFERROR(IFERROR(INDEX(Кат!$B:$B,MATCH($C1153,Кат!$I:$I,0)),INDEX(Торг!$B:$B,MATCH($C1153,Торг!$I:$I,0))),"")</f>
        <v/>
      </c>
      <c r="N1153" s="132" t="str">
        <f t="shared" si="17"/>
        <v>CS20 CS13543</v>
      </c>
      <c r="O1153" s="132" t="str">
        <f>IFERROR(IFERROR(INDEX(Кат!$B:$B,MATCH($N1153,Кат!$I:$I,0)),INDEX(Торг!$B:$B,MATCH($N1153,Торг!$I:$I,0))),"")</f>
        <v/>
      </c>
    </row>
    <row r="1154" spans="1:15" outlineLevel="2">
      <c r="A1154" t="s">
        <v>29455</v>
      </c>
      <c r="C1154" s="191" t="s">
        <v>29456</v>
      </c>
      <c r="E1154" t="s">
        <v>29457</v>
      </c>
      <c r="F1154" t="s">
        <v>663</v>
      </c>
      <c r="G1154" t="s">
        <v>399</v>
      </c>
      <c r="H1154">
        <v>970</v>
      </c>
      <c r="J1154" t="s">
        <v>22634</v>
      </c>
      <c r="K1154" s="132" t="str">
        <f>IFERROR(IFERROR(INDEX(Кат!$O:$O,MATCH($C1154,Кат!$I:$I,0)),INDEX(Торг!$L:$L,MATCH($C1154,Торг!$I:$I,0))),"")</f>
        <v/>
      </c>
      <c r="L1154" s="132" t="str">
        <f>IFERROR(IFERROR(INDEX(Кат!$A:$A,MATCH($C1154,Кат!$I:$I,0)),INDEX(Торг!$A:$A,MATCH($C1154,Торг!$I:$I,0))),"")</f>
        <v/>
      </c>
      <c r="M1154" s="132" t="str">
        <f>IFERROR(IFERROR(INDEX(Кат!$B:$B,MATCH($C1154,Кат!$I:$I,0)),INDEX(Торг!$B:$B,MATCH($C1154,Торг!$I:$I,0))),"")</f>
        <v/>
      </c>
      <c r="N1154" s="132" t="str">
        <f t="shared" si="17"/>
        <v>CS20 CS20123</v>
      </c>
      <c r="O1154" s="132" t="str">
        <f>IFERROR(IFERROR(INDEX(Кат!$B:$B,MATCH($N1154,Кат!$I:$I,0)),INDEX(Торг!$B:$B,MATCH($N1154,Торг!$I:$I,0))),"")</f>
        <v/>
      </c>
    </row>
    <row r="1155" spans="1:15" outlineLevel="2">
      <c r="A1155" t="s">
        <v>29458</v>
      </c>
      <c r="C1155" s="191" t="s">
        <v>29459</v>
      </c>
      <c r="E1155" t="s">
        <v>29460</v>
      </c>
      <c r="F1155" t="s">
        <v>663</v>
      </c>
      <c r="G1155" t="s">
        <v>399</v>
      </c>
      <c r="H1155">
        <v>1600</v>
      </c>
      <c r="J1155" t="s">
        <v>22634</v>
      </c>
      <c r="K1155" s="132" t="str">
        <f>IFERROR(IFERROR(INDEX(Кат!$O:$O,MATCH($C1155,Кат!$I:$I,0)),INDEX(Торг!$L:$L,MATCH($C1155,Торг!$I:$I,0))),"")</f>
        <v/>
      </c>
      <c r="L1155" s="132" t="str">
        <f>IFERROR(IFERROR(INDEX(Кат!$A:$A,MATCH($C1155,Кат!$I:$I,0)),INDEX(Торг!$A:$A,MATCH($C1155,Торг!$I:$I,0))),"")</f>
        <v/>
      </c>
      <c r="M1155" s="132" t="str">
        <f>IFERROR(IFERROR(INDEX(Кат!$B:$B,MATCH($C1155,Кат!$I:$I,0)),INDEX(Торг!$B:$B,MATCH($C1155,Торг!$I:$I,0))),"")</f>
        <v/>
      </c>
      <c r="N1155" s="132" t="str">
        <f t="shared" si="17"/>
        <v>CS20 CS07081</v>
      </c>
      <c r="O1155" s="132" t="str">
        <f>IFERROR(IFERROR(INDEX(Кат!$B:$B,MATCH($N1155,Кат!$I:$I,0)),INDEX(Торг!$B:$B,MATCH($N1155,Торг!$I:$I,0))),"")</f>
        <v/>
      </c>
    </row>
    <row r="1156" spans="1:15" outlineLevel="2">
      <c r="A1156" t="s">
        <v>29461</v>
      </c>
      <c r="C1156" s="191" t="s">
        <v>33907</v>
      </c>
      <c r="E1156" t="s">
        <v>29462</v>
      </c>
      <c r="F1156" t="s">
        <v>663</v>
      </c>
      <c r="G1156" t="s">
        <v>375</v>
      </c>
      <c r="H1156">
        <v>1630</v>
      </c>
      <c r="J1156" t="s">
        <v>22634</v>
      </c>
      <c r="K1156" s="132" t="str">
        <f>IFERROR(IFERROR(INDEX(Кат!$O:$O,MATCH($C1156,Кат!$I:$I,0)),INDEX(Торг!$L:$L,MATCH($C1156,Торг!$I:$I,0))),"")</f>
        <v/>
      </c>
      <c r="L1156" s="132" t="str">
        <f>IFERROR(IFERROR(INDEX(Кат!$A:$A,MATCH($C1156,Кат!$I:$I,0)),INDEX(Торг!$A:$A,MATCH($C1156,Торг!$I:$I,0))),"")</f>
        <v/>
      </c>
      <c r="M1156" s="132" t="str">
        <f>IFERROR(IFERROR(INDEX(Кат!$B:$B,MATCH($C1156,Кат!$I:$I,0)),INDEX(Торг!$B:$B,MATCH($C1156,Торг!$I:$I,0))),"")</f>
        <v/>
      </c>
      <c r="N1156" s="132" t="str">
        <f t="shared" si="17"/>
        <v xml:space="preserve">CS20 CS11978 </v>
      </c>
      <c r="O1156" s="132" t="str">
        <f>IFERROR(IFERROR(INDEX(Кат!$B:$B,MATCH($N1156,Кат!$I:$I,0)),INDEX(Торг!$B:$B,MATCH($N1156,Торг!$I:$I,0))),"")</f>
        <v/>
      </c>
    </row>
    <row r="1157" spans="1:15" outlineLevel="2">
      <c r="A1157" t="s">
        <v>29463</v>
      </c>
      <c r="C1157" s="191" t="s">
        <v>29464</v>
      </c>
      <c r="E1157" t="s">
        <v>29465</v>
      </c>
      <c r="F1157" t="s">
        <v>663</v>
      </c>
      <c r="G1157" t="s">
        <v>375</v>
      </c>
      <c r="H1157">
        <v>1780</v>
      </c>
      <c r="J1157" t="s">
        <v>22634</v>
      </c>
      <c r="K1157" s="132" t="str">
        <f>IFERROR(IFERROR(INDEX(Кат!$O:$O,MATCH($C1157,Кат!$I:$I,0)),INDEX(Торг!$L:$L,MATCH($C1157,Торг!$I:$I,0))),"")</f>
        <v/>
      </c>
      <c r="L1157" s="132" t="str">
        <f>IFERROR(IFERROR(INDEX(Кат!$A:$A,MATCH($C1157,Кат!$I:$I,0)),INDEX(Торг!$A:$A,MATCH($C1157,Торг!$I:$I,0))),"")</f>
        <v/>
      </c>
      <c r="M1157" s="132" t="str">
        <f>IFERROR(IFERROR(INDEX(Кат!$B:$B,MATCH($C1157,Кат!$I:$I,0)),INDEX(Торг!$B:$B,MATCH($C1157,Торг!$I:$I,0))),"")</f>
        <v/>
      </c>
      <c r="N1157" s="132" t="str">
        <f t="shared" si="17"/>
        <v>CS20 CS06923</v>
      </c>
      <c r="O1157" s="132" t="str">
        <f>IFERROR(IFERROR(INDEX(Кат!$B:$B,MATCH($N1157,Кат!$I:$I,0)),INDEX(Торг!$B:$B,MATCH($N1157,Торг!$I:$I,0))),"")</f>
        <v/>
      </c>
    </row>
    <row r="1158" spans="1:15" outlineLevel="2">
      <c r="A1158" t="s">
        <v>29466</v>
      </c>
      <c r="C1158" s="191" t="s">
        <v>29467</v>
      </c>
      <c r="E1158" t="s">
        <v>29468</v>
      </c>
      <c r="F1158" t="s">
        <v>663</v>
      </c>
      <c r="G1158" t="s">
        <v>399</v>
      </c>
      <c r="H1158">
        <v>1650</v>
      </c>
      <c r="J1158" t="s">
        <v>22634</v>
      </c>
      <c r="K1158" s="132" t="str">
        <f>IFERROR(IFERROR(INDEX(Кат!$O:$O,MATCH($C1158,Кат!$I:$I,0)),INDEX(Торг!$L:$L,MATCH($C1158,Торг!$I:$I,0))),"")</f>
        <v/>
      </c>
      <c r="L1158" s="132" t="str">
        <f>IFERROR(IFERROR(INDEX(Кат!$A:$A,MATCH($C1158,Кат!$I:$I,0)),INDEX(Торг!$A:$A,MATCH($C1158,Торг!$I:$I,0))),"")</f>
        <v/>
      </c>
      <c r="M1158" s="132" t="str">
        <f>IFERROR(IFERROR(INDEX(Кат!$B:$B,MATCH($C1158,Кат!$I:$I,0)),INDEX(Торг!$B:$B,MATCH($C1158,Торг!$I:$I,0))),"")</f>
        <v/>
      </c>
      <c r="N1158" s="132" t="str">
        <f t="shared" si="17"/>
        <v>CS20 CS12008</v>
      </c>
      <c r="O1158" s="132" t="str">
        <f>IFERROR(IFERROR(INDEX(Кат!$B:$B,MATCH($N1158,Кат!$I:$I,0)),INDEX(Торг!$B:$B,MATCH($N1158,Торг!$I:$I,0))),"")</f>
        <v/>
      </c>
    </row>
    <row r="1159" spans="1:15" outlineLevel="2">
      <c r="A1159" t="s">
        <v>29469</v>
      </c>
      <c r="C1159" s="191" t="s">
        <v>29470</v>
      </c>
      <c r="E1159" t="s">
        <v>29471</v>
      </c>
      <c r="F1159" t="s">
        <v>663</v>
      </c>
      <c r="G1159" t="s">
        <v>399</v>
      </c>
      <c r="H1159">
        <v>1650</v>
      </c>
      <c r="J1159" t="s">
        <v>22634</v>
      </c>
      <c r="K1159" s="132" t="str">
        <f>IFERROR(IFERROR(INDEX(Кат!$O:$O,MATCH($C1159,Кат!$I:$I,0)),INDEX(Торг!$L:$L,MATCH($C1159,Торг!$I:$I,0))),"")</f>
        <v/>
      </c>
      <c r="L1159" s="132" t="str">
        <f>IFERROR(IFERROR(INDEX(Кат!$A:$A,MATCH($C1159,Кат!$I:$I,0)),INDEX(Торг!$A:$A,MATCH($C1159,Торг!$I:$I,0))),"")</f>
        <v/>
      </c>
      <c r="M1159" s="132" t="str">
        <f>IFERROR(IFERROR(INDEX(Кат!$B:$B,MATCH($C1159,Кат!$I:$I,0)),INDEX(Торг!$B:$B,MATCH($C1159,Торг!$I:$I,0))),"")</f>
        <v/>
      </c>
      <c r="N1159" s="132" t="str">
        <f t="shared" si="17"/>
        <v>CS20 CS06535</v>
      </c>
      <c r="O1159" s="132" t="str">
        <f>IFERROR(IFERROR(INDEX(Кат!$B:$B,MATCH($N1159,Кат!$I:$I,0)),INDEX(Торг!$B:$B,MATCH($N1159,Торг!$I:$I,0))),"")</f>
        <v/>
      </c>
    </row>
    <row r="1160" spans="1:15" outlineLevel="2">
      <c r="A1160" t="s">
        <v>29472</v>
      </c>
      <c r="C1160" s="191" t="s">
        <v>29473</v>
      </c>
      <c r="E1160" t="s">
        <v>29474</v>
      </c>
      <c r="F1160" t="s">
        <v>663</v>
      </c>
      <c r="G1160" t="s">
        <v>375</v>
      </c>
      <c r="H1160">
        <v>1810</v>
      </c>
      <c r="J1160" t="s">
        <v>22634</v>
      </c>
      <c r="K1160" s="132" t="str">
        <f>IFERROR(IFERROR(INDEX(Кат!$O:$O,MATCH($C1160,Кат!$I:$I,0)),INDEX(Торг!$L:$L,MATCH($C1160,Торг!$I:$I,0))),"")</f>
        <v/>
      </c>
      <c r="L1160" s="132" t="str">
        <f>IFERROR(IFERROR(INDEX(Кат!$A:$A,MATCH($C1160,Кат!$I:$I,0)),INDEX(Торг!$A:$A,MATCH($C1160,Торг!$I:$I,0))),"")</f>
        <v/>
      </c>
      <c r="M1160" s="132" t="str">
        <f>IFERROR(IFERROR(INDEX(Кат!$B:$B,MATCH($C1160,Кат!$I:$I,0)),INDEX(Торг!$B:$B,MATCH($C1160,Торг!$I:$I,0))),"")</f>
        <v/>
      </c>
      <c r="N1160" s="132" t="str">
        <f t="shared" ref="N1160:N1223" si="18">_xlfn.CONCAT(F1160," ",C1160)</f>
        <v>CS20 CS11994</v>
      </c>
      <c r="O1160" s="132" t="str">
        <f>IFERROR(IFERROR(INDEX(Кат!$B:$B,MATCH($N1160,Кат!$I:$I,0)),INDEX(Торг!$B:$B,MATCH($N1160,Торг!$I:$I,0))),"")</f>
        <v/>
      </c>
    </row>
    <row r="1161" spans="1:15" outlineLevel="2">
      <c r="A1161" t="s">
        <v>29475</v>
      </c>
      <c r="C1161" s="191" t="s">
        <v>29476</v>
      </c>
      <c r="E1161" t="s">
        <v>29477</v>
      </c>
      <c r="F1161" t="s">
        <v>663</v>
      </c>
      <c r="G1161" t="s">
        <v>375</v>
      </c>
      <c r="H1161">
        <v>1580</v>
      </c>
      <c r="J1161" t="s">
        <v>22634</v>
      </c>
      <c r="K1161" s="132" t="str">
        <f>IFERROR(IFERROR(INDEX(Кат!$O:$O,MATCH($C1161,Кат!$I:$I,0)),INDEX(Торг!$L:$L,MATCH($C1161,Торг!$I:$I,0))),"")</f>
        <v/>
      </c>
      <c r="L1161" s="132" t="str">
        <f>IFERROR(IFERROR(INDEX(Кат!$A:$A,MATCH($C1161,Кат!$I:$I,0)),INDEX(Торг!$A:$A,MATCH($C1161,Торг!$I:$I,0))),"")</f>
        <v/>
      </c>
      <c r="M1161" s="132" t="str">
        <f>IFERROR(IFERROR(INDEX(Кат!$B:$B,MATCH($C1161,Кат!$I:$I,0)),INDEX(Торг!$B:$B,MATCH($C1161,Торг!$I:$I,0))),"")</f>
        <v/>
      </c>
      <c r="N1161" s="132" t="str">
        <f t="shared" si="18"/>
        <v>CS20 CS11997</v>
      </c>
      <c r="O1161" s="132" t="str">
        <f>IFERROR(IFERROR(INDEX(Кат!$B:$B,MATCH($N1161,Кат!$I:$I,0)),INDEX(Торг!$B:$B,MATCH($N1161,Торг!$I:$I,0))),"")</f>
        <v/>
      </c>
    </row>
    <row r="1162" spans="1:15" outlineLevel="2">
      <c r="A1162" t="s">
        <v>29478</v>
      </c>
      <c r="C1162" s="191" t="s">
        <v>29479</v>
      </c>
      <c r="E1162" t="s">
        <v>29480</v>
      </c>
      <c r="F1162" t="s">
        <v>663</v>
      </c>
      <c r="G1162" t="s">
        <v>375</v>
      </c>
      <c r="H1162">
        <v>2040</v>
      </c>
      <c r="J1162" t="s">
        <v>22634</v>
      </c>
      <c r="K1162" s="132" t="str">
        <f>IFERROR(IFERROR(INDEX(Кат!$O:$O,MATCH($C1162,Кат!$I:$I,0)),INDEX(Торг!$L:$L,MATCH($C1162,Торг!$I:$I,0))),"")</f>
        <v/>
      </c>
      <c r="L1162" s="132" t="str">
        <f>IFERROR(IFERROR(INDEX(Кат!$A:$A,MATCH($C1162,Кат!$I:$I,0)),INDEX(Торг!$A:$A,MATCH($C1162,Торг!$I:$I,0))),"")</f>
        <v/>
      </c>
      <c r="M1162" s="132" t="str">
        <f>IFERROR(IFERROR(INDEX(Кат!$B:$B,MATCH($C1162,Кат!$I:$I,0)),INDEX(Торг!$B:$B,MATCH($C1162,Торг!$I:$I,0))),"")</f>
        <v/>
      </c>
      <c r="N1162" s="132" t="str">
        <f t="shared" si="18"/>
        <v>CS20 CS07542</v>
      </c>
      <c r="O1162" s="132" t="str">
        <f>IFERROR(IFERROR(INDEX(Кат!$B:$B,MATCH($N1162,Кат!$I:$I,0)),INDEX(Торг!$B:$B,MATCH($N1162,Торг!$I:$I,0))),"")</f>
        <v/>
      </c>
    </row>
    <row r="1163" spans="1:15" outlineLevel="2">
      <c r="A1163" t="s">
        <v>25908</v>
      </c>
      <c r="C1163" s="191" t="s">
        <v>25909</v>
      </c>
      <c r="E1163" t="s">
        <v>25910</v>
      </c>
      <c r="F1163" t="s">
        <v>663</v>
      </c>
      <c r="G1163" t="s">
        <v>375</v>
      </c>
      <c r="H1163">
        <v>1810</v>
      </c>
      <c r="J1163" t="s">
        <v>22634</v>
      </c>
      <c r="K1163" s="132" t="str">
        <f>IFERROR(IFERROR(INDEX(Кат!$O:$O,MATCH($C1163,Кат!$I:$I,0)),INDEX(Торг!$L:$L,MATCH($C1163,Торг!$I:$I,0))),"")</f>
        <v/>
      </c>
      <c r="L1163" s="132" t="str">
        <f>IFERROR(IFERROR(INDEX(Кат!$A:$A,MATCH($C1163,Кат!$I:$I,0)),INDEX(Торг!$A:$A,MATCH($C1163,Торг!$I:$I,0))),"")</f>
        <v/>
      </c>
      <c r="M1163" s="132" t="str">
        <f>IFERROR(IFERROR(INDEX(Кат!$B:$B,MATCH($C1163,Кат!$I:$I,0)),INDEX(Торг!$B:$B,MATCH($C1163,Торг!$I:$I,0))),"")</f>
        <v/>
      </c>
      <c r="N1163" s="132" t="str">
        <f t="shared" si="18"/>
        <v>CS20 CS07155</v>
      </c>
      <c r="O1163" s="132" t="str">
        <f>IFERROR(IFERROR(INDEX(Кат!$B:$B,MATCH($N1163,Кат!$I:$I,0)),INDEX(Торг!$B:$B,MATCH($N1163,Торг!$I:$I,0))),"")</f>
        <v/>
      </c>
    </row>
    <row r="1164" spans="1:15" outlineLevel="2">
      <c r="A1164" t="s">
        <v>29481</v>
      </c>
      <c r="C1164" s="191" t="s">
        <v>33908</v>
      </c>
      <c r="E1164" t="s">
        <v>29482</v>
      </c>
      <c r="F1164" t="s">
        <v>663</v>
      </c>
      <c r="G1164" t="s">
        <v>375</v>
      </c>
      <c r="H1164">
        <v>1190</v>
      </c>
      <c r="J1164" t="s">
        <v>22634</v>
      </c>
      <c r="K1164" s="132" t="str">
        <f>IFERROR(IFERROR(INDEX(Кат!$O:$O,MATCH($C1164,Кат!$I:$I,0)),INDEX(Торг!$L:$L,MATCH($C1164,Торг!$I:$I,0))),"")</f>
        <v/>
      </c>
      <c r="L1164" s="132" t="str">
        <f>IFERROR(IFERROR(INDEX(Кат!$A:$A,MATCH($C1164,Кат!$I:$I,0)),INDEX(Торг!$A:$A,MATCH($C1164,Торг!$I:$I,0))),"")</f>
        <v/>
      </c>
      <c r="M1164" s="132" t="str">
        <f>IFERROR(IFERROR(INDEX(Кат!$B:$B,MATCH($C1164,Кат!$I:$I,0)),INDEX(Торг!$B:$B,MATCH($C1164,Торг!$I:$I,0))),"")</f>
        <v/>
      </c>
      <c r="N1164" s="132" t="str">
        <f t="shared" si="18"/>
        <v xml:space="preserve">CS20 CS12007  </v>
      </c>
      <c r="O1164" s="132" t="str">
        <f>IFERROR(IFERROR(INDEX(Кат!$B:$B,MATCH($N1164,Кат!$I:$I,0)),INDEX(Торг!$B:$B,MATCH($N1164,Торг!$I:$I,0))),"")</f>
        <v/>
      </c>
    </row>
    <row r="1165" spans="1:15" outlineLevel="2">
      <c r="A1165" t="s">
        <v>29483</v>
      </c>
      <c r="C1165" s="191" t="s">
        <v>33909</v>
      </c>
      <c r="E1165" t="s">
        <v>29484</v>
      </c>
      <c r="F1165" t="s">
        <v>663</v>
      </c>
      <c r="G1165" t="s">
        <v>375</v>
      </c>
      <c r="H1165">
        <v>1190</v>
      </c>
      <c r="J1165" t="s">
        <v>22634</v>
      </c>
      <c r="K1165" s="132" t="str">
        <f>IFERROR(IFERROR(INDEX(Кат!$O:$O,MATCH($C1165,Кат!$I:$I,0)),INDEX(Торг!$L:$L,MATCH($C1165,Торг!$I:$I,0))),"")</f>
        <v/>
      </c>
      <c r="L1165" s="132" t="str">
        <f>IFERROR(IFERROR(INDEX(Кат!$A:$A,MATCH($C1165,Кат!$I:$I,0)),INDEX(Торг!$A:$A,MATCH($C1165,Торг!$I:$I,0))),"")</f>
        <v/>
      </c>
      <c r="M1165" s="132" t="str">
        <f>IFERROR(IFERROR(INDEX(Кат!$B:$B,MATCH($C1165,Кат!$I:$I,0)),INDEX(Торг!$B:$B,MATCH($C1165,Торг!$I:$I,0))),"")</f>
        <v/>
      </c>
      <c r="N1165" s="132" t="str">
        <f t="shared" si="18"/>
        <v xml:space="preserve">CS20 CS06498 </v>
      </c>
      <c r="O1165" s="132" t="str">
        <f>IFERROR(IFERROR(INDEX(Кат!$B:$B,MATCH($N1165,Кат!$I:$I,0)),INDEX(Торг!$B:$B,MATCH($N1165,Торг!$I:$I,0))),"")</f>
        <v/>
      </c>
    </row>
    <row r="1166" spans="1:15" outlineLevel="2">
      <c r="A1166" t="s">
        <v>29485</v>
      </c>
      <c r="C1166" s="191" t="s">
        <v>33910</v>
      </c>
      <c r="E1166" t="s">
        <v>29486</v>
      </c>
      <c r="F1166" t="s">
        <v>663</v>
      </c>
      <c r="G1166" t="s">
        <v>375</v>
      </c>
      <c r="H1166">
        <v>2370</v>
      </c>
      <c r="J1166" t="s">
        <v>22634</v>
      </c>
      <c r="K1166" s="132" t="str">
        <f>IFERROR(IFERROR(INDEX(Кат!$O:$O,MATCH($C1166,Кат!$I:$I,0)),INDEX(Торг!$L:$L,MATCH($C1166,Торг!$I:$I,0))),"")</f>
        <v/>
      </c>
      <c r="L1166" s="132" t="str">
        <f>IFERROR(IFERROR(INDEX(Кат!$A:$A,MATCH($C1166,Кат!$I:$I,0)),INDEX(Торг!$A:$A,MATCH($C1166,Торг!$I:$I,0))),"")</f>
        <v/>
      </c>
      <c r="M1166" s="132" t="str">
        <f>IFERROR(IFERROR(INDEX(Кат!$B:$B,MATCH($C1166,Кат!$I:$I,0)),INDEX(Торг!$B:$B,MATCH($C1166,Торг!$I:$I,0))),"")</f>
        <v/>
      </c>
      <c r="N1166" s="132" t="str">
        <f t="shared" si="18"/>
        <v xml:space="preserve">CS20 CS06939  </v>
      </c>
      <c r="O1166" s="132" t="str">
        <f>IFERROR(IFERROR(INDEX(Кат!$B:$B,MATCH($N1166,Кат!$I:$I,0)),INDEX(Торг!$B:$B,MATCH($N1166,Торг!$I:$I,0))),"")</f>
        <v/>
      </c>
    </row>
    <row r="1167" spans="1:15" outlineLevel="2">
      <c r="A1167" t="s">
        <v>29487</v>
      </c>
      <c r="C1167" s="191" t="s">
        <v>33911</v>
      </c>
      <c r="E1167" t="s">
        <v>29488</v>
      </c>
      <c r="F1167" t="s">
        <v>663</v>
      </c>
      <c r="G1167" t="s">
        <v>375</v>
      </c>
      <c r="H1167">
        <v>2460</v>
      </c>
      <c r="J1167" t="s">
        <v>22634</v>
      </c>
      <c r="K1167" s="132" t="str">
        <f>IFERROR(IFERROR(INDEX(Кат!$O:$O,MATCH($C1167,Кат!$I:$I,0)),INDEX(Торг!$L:$L,MATCH($C1167,Торг!$I:$I,0))),"")</f>
        <v/>
      </c>
      <c r="L1167" s="132" t="str">
        <f>IFERROR(IFERROR(INDEX(Кат!$A:$A,MATCH($C1167,Кат!$I:$I,0)),INDEX(Торг!$A:$A,MATCH($C1167,Торг!$I:$I,0))),"")</f>
        <v/>
      </c>
      <c r="M1167" s="132" t="str">
        <f>IFERROR(IFERROR(INDEX(Кат!$B:$B,MATCH($C1167,Кат!$I:$I,0)),INDEX(Торг!$B:$B,MATCH($C1167,Торг!$I:$I,0))),"")</f>
        <v/>
      </c>
      <c r="N1167" s="132" t="str">
        <f t="shared" si="18"/>
        <v xml:space="preserve">CS20 CS12009 </v>
      </c>
      <c r="O1167" s="132" t="str">
        <f>IFERROR(IFERROR(INDEX(Кат!$B:$B,MATCH($N1167,Кат!$I:$I,0)),INDEX(Торг!$B:$B,MATCH($N1167,Торг!$I:$I,0))),"")</f>
        <v/>
      </c>
    </row>
    <row r="1168" spans="1:15" outlineLevel="2">
      <c r="A1168" t="s">
        <v>29489</v>
      </c>
      <c r="C1168" s="191" t="s">
        <v>33912</v>
      </c>
      <c r="E1168" t="s">
        <v>29490</v>
      </c>
      <c r="F1168" t="s">
        <v>663</v>
      </c>
      <c r="G1168" t="s">
        <v>375</v>
      </c>
      <c r="H1168">
        <v>2460</v>
      </c>
      <c r="J1168" t="s">
        <v>22634</v>
      </c>
      <c r="K1168" s="132" t="str">
        <f>IFERROR(IFERROR(INDEX(Кат!$O:$O,MATCH($C1168,Кат!$I:$I,0)),INDEX(Торг!$L:$L,MATCH($C1168,Торг!$I:$I,0))),"")</f>
        <v/>
      </c>
      <c r="L1168" s="132" t="str">
        <f>IFERROR(IFERROR(INDEX(Кат!$A:$A,MATCH($C1168,Кат!$I:$I,0)),INDEX(Торг!$A:$A,MATCH($C1168,Торг!$I:$I,0))),"")</f>
        <v/>
      </c>
      <c r="M1168" s="132" t="str">
        <f>IFERROR(IFERROR(INDEX(Кат!$B:$B,MATCH($C1168,Кат!$I:$I,0)),INDEX(Торг!$B:$B,MATCH($C1168,Торг!$I:$I,0))),"")</f>
        <v/>
      </c>
      <c r="N1168" s="132" t="str">
        <f t="shared" si="18"/>
        <v xml:space="preserve">CS20 CS06892 </v>
      </c>
      <c r="O1168" s="132" t="str">
        <f>IFERROR(IFERROR(INDEX(Кат!$B:$B,MATCH($N1168,Кат!$I:$I,0)),INDEX(Торг!$B:$B,MATCH($N1168,Торг!$I:$I,0))),"")</f>
        <v/>
      </c>
    </row>
    <row r="1169" spans="1:15" outlineLevel="2">
      <c r="A1169" t="s">
        <v>29491</v>
      </c>
      <c r="C1169" s="191" t="s">
        <v>29492</v>
      </c>
      <c r="E1169" t="s">
        <v>29493</v>
      </c>
      <c r="F1169" t="s">
        <v>663</v>
      </c>
      <c r="G1169" t="s">
        <v>375</v>
      </c>
      <c r="H1169">
        <v>2560</v>
      </c>
      <c r="J1169" t="s">
        <v>22634</v>
      </c>
      <c r="K1169" s="132" t="str">
        <f>IFERROR(IFERROR(INDEX(Кат!$O:$O,MATCH($C1169,Кат!$I:$I,0)),INDEX(Торг!$L:$L,MATCH($C1169,Торг!$I:$I,0))),"")</f>
        <v/>
      </c>
      <c r="L1169" s="132" t="str">
        <f>IFERROR(IFERROR(INDEX(Кат!$A:$A,MATCH($C1169,Кат!$I:$I,0)),INDEX(Торг!$A:$A,MATCH($C1169,Торг!$I:$I,0))),"")</f>
        <v/>
      </c>
      <c r="M1169" s="132" t="str">
        <f>IFERROR(IFERROR(INDEX(Кат!$B:$B,MATCH($C1169,Кат!$I:$I,0)),INDEX(Торг!$B:$B,MATCH($C1169,Торг!$I:$I,0))),"")</f>
        <v/>
      </c>
      <c r="N1169" s="132" t="str">
        <f t="shared" si="18"/>
        <v>CS20 CS13558</v>
      </c>
      <c r="O1169" s="132" t="str">
        <f>IFERROR(IFERROR(INDEX(Кат!$B:$B,MATCH($N1169,Кат!$I:$I,0)),INDEX(Торг!$B:$B,MATCH($N1169,Торг!$I:$I,0))),"")</f>
        <v/>
      </c>
    </row>
    <row r="1170" spans="1:15" outlineLevel="2">
      <c r="A1170" t="s">
        <v>29494</v>
      </c>
      <c r="C1170" s="191" t="s">
        <v>29495</v>
      </c>
      <c r="E1170" t="s">
        <v>29496</v>
      </c>
      <c r="F1170" t="s">
        <v>663</v>
      </c>
      <c r="G1170" t="s">
        <v>375</v>
      </c>
      <c r="H1170">
        <v>2250</v>
      </c>
      <c r="J1170" t="s">
        <v>22634</v>
      </c>
      <c r="K1170" s="132" t="str">
        <f>IFERROR(IFERROR(INDEX(Кат!$O:$O,MATCH($C1170,Кат!$I:$I,0)),INDEX(Торг!$L:$L,MATCH($C1170,Торг!$I:$I,0))),"")</f>
        <v/>
      </c>
      <c r="L1170" s="132" t="str">
        <f>IFERROR(IFERROR(INDEX(Кат!$A:$A,MATCH($C1170,Кат!$I:$I,0)),INDEX(Торг!$A:$A,MATCH($C1170,Торг!$I:$I,0))),"")</f>
        <v/>
      </c>
      <c r="M1170" s="132" t="str">
        <f>IFERROR(IFERROR(INDEX(Кат!$B:$B,MATCH($C1170,Кат!$I:$I,0)),INDEX(Торг!$B:$B,MATCH($C1170,Торг!$I:$I,0))),"")</f>
        <v/>
      </c>
      <c r="N1170" s="132" t="str">
        <f t="shared" si="18"/>
        <v>CS20 CS12791</v>
      </c>
      <c r="O1170" s="132" t="str">
        <f>IFERROR(IFERROR(INDEX(Кат!$B:$B,MATCH($N1170,Кат!$I:$I,0)),INDEX(Торг!$B:$B,MATCH($N1170,Торг!$I:$I,0))),"")</f>
        <v/>
      </c>
    </row>
    <row r="1171" spans="1:15" outlineLevel="2">
      <c r="A1171" t="s">
        <v>29497</v>
      </c>
      <c r="C1171" s="191" t="s">
        <v>29498</v>
      </c>
      <c r="E1171" t="s">
        <v>29499</v>
      </c>
      <c r="F1171" t="s">
        <v>663</v>
      </c>
      <c r="G1171" t="s">
        <v>375</v>
      </c>
      <c r="H1171">
        <v>2250</v>
      </c>
      <c r="J1171" t="s">
        <v>22634</v>
      </c>
      <c r="K1171" s="132" t="str">
        <f>IFERROR(IFERROR(INDEX(Кат!$O:$O,MATCH($C1171,Кат!$I:$I,0)),INDEX(Торг!$L:$L,MATCH($C1171,Торг!$I:$I,0))),"")</f>
        <v/>
      </c>
      <c r="L1171" s="132" t="str">
        <f>IFERROR(IFERROR(INDEX(Кат!$A:$A,MATCH($C1171,Кат!$I:$I,0)),INDEX(Торг!$A:$A,MATCH($C1171,Торг!$I:$I,0))),"")</f>
        <v/>
      </c>
      <c r="M1171" s="132" t="str">
        <f>IFERROR(IFERROR(INDEX(Кат!$B:$B,MATCH($C1171,Кат!$I:$I,0)),INDEX(Торг!$B:$B,MATCH($C1171,Торг!$I:$I,0))),"")</f>
        <v/>
      </c>
      <c r="N1171" s="132" t="str">
        <f t="shared" si="18"/>
        <v>CS20 CS10092</v>
      </c>
      <c r="O1171" s="132" t="str">
        <f>IFERROR(IFERROR(INDEX(Кат!$B:$B,MATCH($N1171,Кат!$I:$I,0)),INDEX(Торг!$B:$B,MATCH($N1171,Торг!$I:$I,0))),"")</f>
        <v/>
      </c>
    </row>
    <row r="1172" spans="1:15" outlineLevel="2">
      <c r="A1172" t="s">
        <v>29500</v>
      </c>
      <c r="C1172" s="191" t="s">
        <v>29501</v>
      </c>
      <c r="E1172" t="s">
        <v>29502</v>
      </c>
      <c r="F1172" t="s">
        <v>663</v>
      </c>
      <c r="G1172" t="s">
        <v>399</v>
      </c>
      <c r="H1172">
        <v>1840</v>
      </c>
      <c r="J1172" t="s">
        <v>22634</v>
      </c>
      <c r="K1172" s="132" t="str">
        <f>IFERROR(IFERROR(INDEX(Кат!$O:$O,MATCH($C1172,Кат!$I:$I,0)),INDEX(Торг!$L:$L,MATCH($C1172,Торг!$I:$I,0))),"")</f>
        <v/>
      </c>
      <c r="L1172" s="132" t="str">
        <f>IFERROR(IFERROR(INDEX(Кат!$A:$A,MATCH($C1172,Кат!$I:$I,0)),INDEX(Торг!$A:$A,MATCH($C1172,Торг!$I:$I,0))),"")</f>
        <v/>
      </c>
      <c r="M1172" s="132" t="str">
        <f>IFERROR(IFERROR(INDEX(Кат!$B:$B,MATCH($C1172,Кат!$I:$I,0)),INDEX(Торг!$B:$B,MATCH($C1172,Торг!$I:$I,0))),"")</f>
        <v/>
      </c>
      <c r="N1172" s="132" t="str">
        <f t="shared" si="18"/>
        <v>CS20 CS12761</v>
      </c>
      <c r="O1172" s="132" t="str">
        <f>IFERROR(IFERROR(INDEX(Кат!$B:$B,MATCH($N1172,Кат!$I:$I,0)),INDEX(Торг!$B:$B,MATCH($N1172,Торг!$I:$I,0))),"")</f>
        <v/>
      </c>
    </row>
    <row r="1173" spans="1:15" outlineLevel="2">
      <c r="A1173" t="s">
        <v>15377</v>
      </c>
      <c r="C1173" s="191" t="s">
        <v>5015</v>
      </c>
      <c r="E1173" t="s">
        <v>29030</v>
      </c>
      <c r="F1173" t="s">
        <v>663</v>
      </c>
      <c r="G1173" t="s">
        <v>399</v>
      </c>
      <c r="H1173">
        <v>2030</v>
      </c>
      <c r="J1173" t="s">
        <v>22634</v>
      </c>
      <c r="K1173" s="132" t="str">
        <f>IFERROR(IFERROR(INDEX(Кат!$O:$O,MATCH($C1173,Кат!$I:$I,0)),INDEX(Торг!$L:$L,MATCH($C1173,Торг!$I:$I,0))),"")</f>
        <v/>
      </c>
      <c r="L1173" s="132" t="str">
        <f>IFERROR(IFERROR(INDEX(Кат!$A:$A,MATCH($C1173,Кат!$I:$I,0)),INDEX(Торг!$A:$A,MATCH($C1173,Торг!$I:$I,0))),"")</f>
        <v/>
      </c>
      <c r="M1173" s="132" t="str">
        <f>IFERROR(IFERROR(INDEX(Кат!$B:$B,MATCH($C1173,Кат!$I:$I,0)),INDEX(Торг!$B:$B,MATCH($C1173,Торг!$I:$I,0))),"")</f>
        <v/>
      </c>
      <c r="N1173" s="132" t="str">
        <f t="shared" si="18"/>
        <v>CS20 CS10091</v>
      </c>
      <c r="O1173" s="132" t="str">
        <f>IFERROR(IFERROR(INDEX(Кат!$B:$B,MATCH($N1173,Кат!$I:$I,0)),INDEX(Торг!$B:$B,MATCH($N1173,Торг!$I:$I,0))),"")</f>
        <v/>
      </c>
    </row>
    <row r="1174" spans="1:15" outlineLevel="2">
      <c r="A1174" t="s">
        <v>29503</v>
      </c>
      <c r="C1174" s="191" t="s">
        <v>29504</v>
      </c>
      <c r="E1174" t="s">
        <v>29505</v>
      </c>
      <c r="F1174" t="s">
        <v>663</v>
      </c>
      <c r="G1174" t="s">
        <v>375</v>
      </c>
      <c r="H1174">
        <v>3850</v>
      </c>
      <c r="J1174" t="s">
        <v>22634</v>
      </c>
      <c r="K1174" s="132" t="str">
        <f>IFERROR(IFERROR(INDEX(Кат!$O:$O,MATCH($C1174,Кат!$I:$I,0)),INDEX(Торг!$L:$L,MATCH($C1174,Торг!$I:$I,0))),"")</f>
        <v/>
      </c>
      <c r="L1174" s="132" t="str">
        <f>IFERROR(IFERROR(INDEX(Кат!$A:$A,MATCH($C1174,Кат!$I:$I,0)),INDEX(Торг!$A:$A,MATCH($C1174,Торг!$I:$I,0))),"")</f>
        <v/>
      </c>
      <c r="M1174" s="132" t="str">
        <f>IFERROR(IFERROR(INDEX(Кат!$B:$B,MATCH($C1174,Кат!$I:$I,0)),INDEX(Торг!$B:$B,MATCH($C1174,Торг!$I:$I,0))),"")</f>
        <v/>
      </c>
      <c r="N1174" s="132" t="str">
        <f t="shared" si="18"/>
        <v>CS20 CS16709</v>
      </c>
      <c r="O1174" s="132" t="str">
        <f>IFERROR(IFERROR(INDEX(Кат!$B:$B,MATCH($N1174,Кат!$I:$I,0)),INDEX(Торг!$B:$B,MATCH($N1174,Торг!$I:$I,0))),"")</f>
        <v/>
      </c>
    </row>
    <row r="1175" spans="1:15" outlineLevel="2">
      <c r="A1175" t="s">
        <v>29506</v>
      </c>
      <c r="C1175" s="191" t="s">
        <v>29507</v>
      </c>
      <c r="E1175" t="s">
        <v>29508</v>
      </c>
      <c r="F1175" t="s">
        <v>663</v>
      </c>
      <c r="G1175" t="s">
        <v>375</v>
      </c>
      <c r="H1175">
        <v>4210</v>
      </c>
      <c r="J1175" t="s">
        <v>22634</v>
      </c>
      <c r="K1175" s="132" t="str">
        <f>IFERROR(IFERROR(INDEX(Кат!$O:$O,MATCH($C1175,Кат!$I:$I,0)),INDEX(Торг!$L:$L,MATCH($C1175,Торг!$I:$I,0))),"")</f>
        <v/>
      </c>
      <c r="L1175" s="132" t="str">
        <f>IFERROR(IFERROR(INDEX(Кат!$A:$A,MATCH($C1175,Кат!$I:$I,0)),INDEX(Торг!$A:$A,MATCH($C1175,Торг!$I:$I,0))),"")</f>
        <v/>
      </c>
      <c r="M1175" s="132" t="str">
        <f>IFERROR(IFERROR(INDEX(Кат!$B:$B,MATCH($C1175,Кат!$I:$I,0)),INDEX(Торг!$B:$B,MATCH($C1175,Торг!$I:$I,0))),"")</f>
        <v/>
      </c>
      <c r="N1175" s="132" t="str">
        <f t="shared" si="18"/>
        <v>CS20 CS16711</v>
      </c>
      <c r="O1175" s="132" t="str">
        <f>IFERROR(IFERROR(INDEX(Кат!$B:$B,MATCH($N1175,Кат!$I:$I,0)),INDEX(Торг!$B:$B,MATCH($N1175,Торг!$I:$I,0))),"")</f>
        <v/>
      </c>
    </row>
    <row r="1176" spans="1:15" outlineLevel="2">
      <c r="A1176" t="s">
        <v>29509</v>
      </c>
      <c r="C1176" s="191" t="s">
        <v>33913</v>
      </c>
      <c r="E1176" t="s">
        <v>29510</v>
      </c>
      <c r="F1176" t="s">
        <v>663</v>
      </c>
      <c r="G1176" t="s">
        <v>375</v>
      </c>
      <c r="H1176">
        <v>2480</v>
      </c>
      <c r="J1176" t="s">
        <v>22634</v>
      </c>
      <c r="K1176" s="132" t="str">
        <f>IFERROR(IFERROR(INDEX(Кат!$O:$O,MATCH($C1176,Кат!$I:$I,0)),INDEX(Торг!$L:$L,MATCH($C1176,Торг!$I:$I,0))),"")</f>
        <v/>
      </c>
      <c r="L1176" s="132" t="str">
        <f>IFERROR(IFERROR(INDEX(Кат!$A:$A,MATCH($C1176,Кат!$I:$I,0)),INDEX(Торг!$A:$A,MATCH($C1176,Торг!$I:$I,0))),"")</f>
        <v/>
      </c>
      <c r="M1176" s="132" t="str">
        <f>IFERROR(IFERROR(INDEX(Кат!$B:$B,MATCH($C1176,Кат!$I:$I,0)),INDEX(Торг!$B:$B,MATCH($C1176,Торг!$I:$I,0))),"")</f>
        <v/>
      </c>
      <c r="N1176" s="132" t="str">
        <f t="shared" si="18"/>
        <v xml:space="preserve">CS20 CS13562  </v>
      </c>
      <c r="O1176" s="132" t="str">
        <f>IFERROR(IFERROR(INDEX(Кат!$B:$B,MATCH($N1176,Кат!$I:$I,0)),INDEX(Торг!$B:$B,MATCH($N1176,Торг!$I:$I,0))),"")</f>
        <v/>
      </c>
    </row>
    <row r="1177" spans="1:15" outlineLevel="2">
      <c r="A1177" t="s">
        <v>29511</v>
      </c>
      <c r="C1177" s="191" t="s">
        <v>33914</v>
      </c>
      <c r="E1177" t="s">
        <v>29512</v>
      </c>
      <c r="F1177" t="s">
        <v>663</v>
      </c>
      <c r="G1177" t="s">
        <v>375</v>
      </c>
      <c r="H1177">
        <v>2790</v>
      </c>
      <c r="J1177" t="s">
        <v>22634</v>
      </c>
      <c r="K1177" s="132" t="str">
        <f>IFERROR(IFERROR(INDEX(Кат!$O:$O,MATCH($C1177,Кат!$I:$I,0)),INDEX(Торг!$L:$L,MATCH($C1177,Торг!$I:$I,0))),"")</f>
        <v/>
      </c>
      <c r="L1177" s="132" t="str">
        <f>IFERROR(IFERROR(INDEX(Кат!$A:$A,MATCH($C1177,Кат!$I:$I,0)),INDEX(Торг!$A:$A,MATCH($C1177,Торг!$I:$I,0))),"")</f>
        <v/>
      </c>
      <c r="M1177" s="132" t="str">
        <f>IFERROR(IFERROR(INDEX(Кат!$B:$B,MATCH($C1177,Кат!$I:$I,0)),INDEX(Торг!$B:$B,MATCH($C1177,Торг!$I:$I,0))),"")</f>
        <v/>
      </c>
      <c r="N1177" s="132" t="str">
        <f t="shared" si="18"/>
        <v xml:space="preserve">CS20 CS20268      </v>
      </c>
      <c r="O1177" s="132" t="str">
        <f>IFERROR(IFERROR(INDEX(Кат!$B:$B,MATCH($N1177,Кат!$I:$I,0)),INDEX(Торг!$B:$B,MATCH($N1177,Торг!$I:$I,0))),"")</f>
        <v/>
      </c>
    </row>
    <row r="1178" spans="1:15" outlineLevel="1">
      <c r="A1178" t="s">
        <v>29513</v>
      </c>
      <c r="C1178" s="191" t="s">
        <v>33915</v>
      </c>
      <c r="E1178" t="s">
        <v>29514</v>
      </c>
      <c r="F1178" t="s">
        <v>663</v>
      </c>
      <c r="G1178" t="s">
        <v>399</v>
      </c>
      <c r="H1178">
        <v>2390</v>
      </c>
      <c r="J1178" t="s">
        <v>22634</v>
      </c>
      <c r="K1178" s="132" t="str">
        <f>IFERROR(IFERROR(INDEX(Кат!$O:$O,MATCH($C1178,Кат!$I:$I,0)),INDEX(Торг!$L:$L,MATCH($C1178,Торг!$I:$I,0))),"")</f>
        <v/>
      </c>
      <c r="L1178" s="132" t="str">
        <f>IFERROR(IFERROR(INDEX(Кат!$A:$A,MATCH($C1178,Кат!$I:$I,0)),INDEX(Торг!$A:$A,MATCH($C1178,Торг!$I:$I,0))),"")</f>
        <v/>
      </c>
      <c r="M1178" s="132" t="str">
        <f>IFERROR(IFERROR(INDEX(Кат!$B:$B,MATCH($C1178,Кат!$I:$I,0)),INDEX(Торг!$B:$B,MATCH($C1178,Торг!$I:$I,0))),"")</f>
        <v/>
      </c>
      <c r="N1178" s="132" t="str">
        <f t="shared" si="18"/>
        <v xml:space="preserve">CS20 CS12764 </v>
      </c>
      <c r="O1178" s="132" t="str">
        <f>IFERROR(IFERROR(INDEX(Кат!$B:$B,MATCH($N1178,Кат!$I:$I,0)),INDEX(Торг!$B:$B,MATCH($N1178,Торг!$I:$I,0))),"")</f>
        <v/>
      </c>
    </row>
    <row r="1179" spans="1:15" outlineLevel="2">
      <c r="A1179" t="s">
        <v>29515</v>
      </c>
      <c r="C1179" s="191" t="s">
        <v>33916</v>
      </c>
      <c r="E1179" t="s">
        <v>29516</v>
      </c>
      <c r="F1179" t="s">
        <v>663</v>
      </c>
      <c r="G1179" t="s">
        <v>399</v>
      </c>
      <c r="H1179">
        <v>2630</v>
      </c>
      <c r="J1179" t="s">
        <v>22634</v>
      </c>
      <c r="K1179" s="132" t="str">
        <f>IFERROR(IFERROR(INDEX(Кат!$O:$O,MATCH($C1179,Кат!$I:$I,0)),INDEX(Торг!$L:$L,MATCH($C1179,Торг!$I:$I,0))),"")</f>
        <v/>
      </c>
      <c r="L1179" s="132" t="str">
        <f>IFERROR(IFERROR(INDEX(Кат!$A:$A,MATCH($C1179,Кат!$I:$I,0)),INDEX(Торг!$A:$A,MATCH($C1179,Торг!$I:$I,0))),"")</f>
        <v/>
      </c>
      <c r="M1179" s="132" t="str">
        <f>IFERROR(IFERROR(INDEX(Кат!$B:$B,MATCH($C1179,Кат!$I:$I,0)),INDEX(Торг!$B:$B,MATCH($C1179,Торг!$I:$I,0))),"")</f>
        <v/>
      </c>
      <c r="N1179" s="132" t="str">
        <f t="shared" si="18"/>
        <v xml:space="preserve">CS20 CS11605 </v>
      </c>
      <c r="O1179" s="132" t="str">
        <f>IFERROR(IFERROR(INDEX(Кат!$B:$B,MATCH($N1179,Кат!$I:$I,0)),INDEX(Торг!$B:$B,MATCH($N1179,Торг!$I:$I,0))),"")</f>
        <v/>
      </c>
    </row>
    <row r="1180" spans="1:15" outlineLevel="2">
      <c r="A1180" t="s">
        <v>29517</v>
      </c>
      <c r="C1180" s="191" t="s">
        <v>29518</v>
      </c>
      <c r="E1180" t="s">
        <v>29519</v>
      </c>
      <c r="F1180" t="s">
        <v>663</v>
      </c>
      <c r="G1180" t="s">
        <v>375</v>
      </c>
      <c r="H1180">
        <v>1680</v>
      </c>
      <c r="J1180" t="s">
        <v>22634</v>
      </c>
      <c r="K1180" s="132" t="str">
        <f>IFERROR(IFERROR(INDEX(Кат!$O:$O,MATCH($C1180,Кат!$I:$I,0)),INDEX(Торг!$L:$L,MATCH($C1180,Торг!$I:$I,0))),"")</f>
        <v/>
      </c>
      <c r="L1180" s="132" t="str">
        <f>IFERROR(IFERROR(INDEX(Кат!$A:$A,MATCH($C1180,Кат!$I:$I,0)),INDEX(Торг!$A:$A,MATCH($C1180,Торг!$I:$I,0))),"")</f>
        <v/>
      </c>
      <c r="M1180" s="132" t="str">
        <f>IFERROR(IFERROR(INDEX(Кат!$B:$B,MATCH($C1180,Кат!$I:$I,0)),INDEX(Торг!$B:$B,MATCH($C1180,Торг!$I:$I,0))),"")</f>
        <v/>
      </c>
      <c r="N1180" s="132" t="str">
        <f t="shared" si="18"/>
        <v>CS20 CS06497</v>
      </c>
      <c r="O1180" s="132" t="str">
        <f>IFERROR(IFERROR(INDEX(Кат!$B:$B,MATCH($N1180,Кат!$I:$I,0)),INDEX(Торг!$B:$B,MATCH($N1180,Торг!$I:$I,0))),"")</f>
        <v/>
      </c>
    </row>
    <row r="1181" spans="1:15" outlineLevel="2">
      <c r="A1181" t="s">
        <v>29520</v>
      </c>
      <c r="C1181" s="191" t="s">
        <v>29521</v>
      </c>
      <c r="E1181" t="s">
        <v>29522</v>
      </c>
      <c r="F1181" t="s">
        <v>663</v>
      </c>
      <c r="G1181" t="s">
        <v>375</v>
      </c>
      <c r="H1181">
        <v>1840</v>
      </c>
      <c r="J1181" t="s">
        <v>22634</v>
      </c>
      <c r="K1181" s="132" t="str">
        <f>IFERROR(IFERROR(INDEX(Кат!$O:$O,MATCH($C1181,Кат!$I:$I,0)),INDEX(Торг!$L:$L,MATCH($C1181,Торг!$I:$I,0))),"")</f>
        <v/>
      </c>
      <c r="L1181" s="132" t="str">
        <f>IFERROR(IFERROR(INDEX(Кат!$A:$A,MATCH($C1181,Кат!$I:$I,0)),INDEX(Торг!$A:$A,MATCH($C1181,Торг!$I:$I,0))),"")</f>
        <v/>
      </c>
      <c r="M1181" s="132" t="str">
        <f>IFERROR(IFERROR(INDEX(Кат!$B:$B,MATCH($C1181,Кат!$I:$I,0)),INDEX(Торг!$B:$B,MATCH($C1181,Торг!$I:$I,0))),"")</f>
        <v/>
      </c>
      <c r="N1181" s="132" t="str">
        <f t="shared" si="18"/>
        <v>CS20 CS06515</v>
      </c>
      <c r="O1181" s="132" t="str">
        <f>IFERROR(IFERROR(INDEX(Кат!$B:$B,MATCH($N1181,Кат!$I:$I,0)),INDEX(Торг!$B:$B,MATCH($N1181,Торг!$I:$I,0))),"")</f>
        <v/>
      </c>
    </row>
    <row r="1182" spans="1:15" outlineLevel="2">
      <c r="A1182" t="s">
        <v>29523</v>
      </c>
      <c r="C1182" s="191" t="s">
        <v>33917</v>
      </c>
      <c r="E1182" t="s">
        <v>29524</v>
      </c>
      <c r="F1182" t="s">
        <v>663</v>
      </c>
      <c r="G1182" t="s">
        <v>375</v>
      </c>
      <c r="H1182">
        <v>2110</v>
      </c>
      <c r="J1182" t="s">
        <v>22634</v>
      </c>
      <c r="K1182" s="132" t="str">
        <f>IFERROR(IFERROR(INDEX(Кат!$O:$O,MATCH($C1182,Кат!$I:$I,0)),INDEX(Торг!$L:$L,MATCH($C1182,Торг!$I:$I,0))),"")</f>
        <v/>
      </c>
      <c r="L1182" s="132" t="str">
        <f>IFERROR(IFERROR(INDEX(Кат!$A:$A,MATCH($C1182,Кат!$I:$I,0)),INDEX(Торг!$A:$A,MATCH($C1182,Торг!$I:$I,0))),"")</f>
        <v/>
      </c>
      <c r="M1182" s="132" t="str">
        <f>IFERROR(IFERROR(INDEX(Кат!$B:$B,MATCH($C1182,Кат!$I:$I,0)),INDEX(Торг!$B:$B,MATCH($C1182,Торг!$I:$I,0))),"")</f>
        <v/>
      </c>
      <c r="N1182" s="132" t="str">
        <f t="shared" si="18"/>
        <v xml:space="preserve">CS20 CS06516 </v>
      </c>
      <c r="O1182" s="132" t="str">
        <f>IFERROR(IFERROR(INDEX(Кат!$B:$B,MATCH($N1182,Кат!$I:$I,0)),INDEX(Торг!$B:$B,MATCH($N1182,Торг!$I:$I,0))),"")</f>
        <v/>
      </c>
    </row>
    <row r="1183" spans="1:15" outlineLevel="2">
      <c r="A1183" t="s">
        <v>29525</v>
      </c>
      <c r="C1183" s="191" t="s">
        <v>29526</v>
      </c>
      <c r="E1183" t="s">
        <v>29527</v>
      </c>
      <c r="F1183" t="s">
        <v>663</v>
      </c>
      <c r="G1183" t="s">
        <v>375</v>
      </c>
      <c r="H1183">
        <v>1950</v>
      </c>
      <c r="J1183" t="s">
        <v>22634</v>
      </c>
      <c r="K1183" s="132" t="str">
        <f>IFERROR(IFERROR(INDEX(Кат!$O:$O,MATCH($C1183,Кат!$I:$I,0)),INDEX(Торг!$L:$L,MATCH($C1183,Торг!$I:$I,0))),"")</f>
        <v/>
      </c>
      <c r="L1183" s="132" t="str">
        <f>IFERROR(IFERROR(INDEX(Кат!$A:$A,MATCH($C1183,Кат!$I:$I,0)),INDEX(Торг!$A:$A,MATCH($C1183,Торг!$I:$I,0))),"")</f>
        <v/>
      </c>
      <c r="M1183" s="132" t="str">
        <f>IFERROR(IFERROR(INDEX(Кат!$B:$B,MATCH($C1183,Кат!$I:$I,0)),INDEX(Торг!$B:$B,MATCH($C1183,Торг!$I:$I,0))),"")</f>
        <v/>
      </c>
      <c r="N1183" s="132" t="str">
        <f t="shared" si="18"/>
        <v>CS20 CS12003</v>
      </c>
      <c r="O1183" s="132" t="str">
        <f>IFERROR(IFERROR(INDEX(Кат!$B:$B,MATCH($N1183,Кат!$I:$I,0)),INDEX(Торг!$B:$B,MATCH($N1183,Торг!$I:$I,0))),"")</f>
        <v/>
      </c>
    </row>
    <row r="1184" spans="1:15" outlineLevel="2">
      <c r="A1184" t="s">
        <v>29528</v>
      </c>
      <c r="C1184" s="191" t="s">
        <v>29529</v>
      </c>
      <c r="E1184" t="s">
        <v>29530</v>
      </c>
      <c r="F1184" t="s">
        <v>663</v>
      </c>
      <c r="G1184" t="s">
        <v>375</v>
      </c>
      <c r="H1184">
        <v>1950</v>
      </c>
      <c r="J1184" t="s">
        <v>22634</v>
      </c>
      <c r="K1184" s="132" t="str">
        <f>IFERROR(IFERROR(INDEX(Кат!$O:$O,MATCH($C1184,Кат!$I:$I,0)),INDEX(Торг!$L:$L,MATCH($C1184,Торг!$I:$I,0))),"")</f>
        <v/>
      </c>
      <c r="L1184" s="132" t="str">
        <f>IFERROR(IFERROR(INDEX(Кат!$A:$A,MATCH($C1184,Кат!$I:$I,0)),INDEX(Торг!$A:$A,MATCH($C1184,Торг!$I:$I,0))),"")</f>
        <v/>
      </c>
      <c r="M1184" s="132" t="str">
        <f>IFERROR(IFERROR(INDEX(Кат!$B:$B,MATCH($C1184,Кат!$I:$I,0)),INDEX(Торг!$B:$B,MATCH($C1184,Торг!$I:$I,0))),"")</f>
        <v/>
      </c>
      <c r="N1184" s="132" t="str">
        <f t="shared" si="18"/>
        <v>CS20 CS06523</v>
      </c>
      <c r="O1184" s="132" t="str">
        <f>IFERROR(IFERROR(INDEX(Кат!$B:$B,MATCH($N1184,Кат!$I:$I,0)),INDEX(Торг!$B:$B,MATCH($N1184,Торг!$I:$I,0))),"")</f>
        <v/>
      </c>
    </row>
    <row r="1185" spans="1:15" outlineLevel="2">
      <c r="A1185" t="s">
        <v>15373</v>
      </c>
      <c r="C1185" s="191" t="s">
        <v>5012</v>
      </c>
      <c r="E1185" t="s">
        <v>28838</v>
      </c>
      <c r="F1185" t="s">
        <v>663</v>
      </c>
      <c r="G1185" t="s">
        <v>375</v>
      </c>
      <c r="H1185">
        <v>2040</v>
      </c>
      <c r="J1185" t="s">
        <v>22634</v>
      </c>
      <c r="K1185" s="132" t="str">
        <f>IFERROR(IFERROR(INDEX(Кат!$O:$O,MATCH($C1185,Кат!$I:$I,0)),INDEX(Торг!$L:$L,MATCH($C1185,Торг!$I:$I,0))),"")</f>
        <v/>
      </c>
      <c r="L1185" s="132" t="str">
        <f>IFERROR(IFERROR(INDEX(Кат!$A:$A,MATCH($C1185,Кат!$I:$I,0)),INDEX(Торг!$A:$A,MATCH($C1185,Торг!$I:$I,0))),"")</f>
        <v/>
      </c>
      <c r="M1185" s="132" t="str">
        <f>IFERROR(IFERROR(INDEX(Кат!$B:$B,MATCH($C1185,Кат!$I:$I,0)),INDEX(Торг!$B:$B,MATCH($C1185,Торг!$I:$I,0))),"")</f>
        <v/>
      </c>
      <c r="N1185" s="132" t="str">
        <f t="shared" si="18"/>
        <v>CS20 CS11984</v>
      </c>
      <c r="O1185" s="132" t="str">
        <f>IFERROR(IFERROR(INDEX(Кат!$B:$B,MATCH($N1185,Кат!$I:$I,0)),INDEX(Торг!$B:$B,MATCH($N1185,Торг!$I:$I,0))),"")</f>
        <v/>
      </c>
    </row>
    <row r="1186" spans="1:15" outlineLevel="2">
      <c r="A1186" t="s">
        <v>29531</v>
      </c>
      <c r="C1186" s="191" t="s">
        <v>33918</v>
      </c>
      <c r="E1186" t="s">
        <v>29532</v>
      </c>
      <c r="F1186" t="s">
        <v>663</v>
      </c>
      <c r="G1186" t="s">
        <v>375</v>
      </c>
      <c r="H1186">
        <v>2140</v>
      </c>
      <c r="J1186" t="s">
        <v>22634</v>
      </c>
      <c r="K1186" s="132" t="str">
        <f>IFERROR(IFERROR(INDEX(Кат!$O:$O,MATCH($C1186,Кат!$I:$I,0)),INDEX(Торг!$L:$L,MATCH($C1186,Торг!$I:$I,0))),"")</f>
        <v/>
      </c>
      <c r="L1186" s="132" t="str">
        <f>IFERROR(IFERROR(INDEX(Кат!$A:$A,MATCH($C1186,Кат!$I:$I,0)),INDEX(Торг!$A:$A,MATCH($C1186,Торг!$I:$I,0))),"")</f>
        <v/>
      </c>
      <c r="M1186" s="132" t="str">
        <f>IFERROR(IFERROR(INDEX(Кат!$B:$B,MATCH($C1186,Кат!$I:$I,0)),INDEX(Торг!$B:$B,MATCH($C1186,Торг!$I:$I,0))),"")</f>
        <v/>
      </c>
      <c r="N1186" s="132" t="str">
        <f t="shared" si="18"/>
        <v xml:space="preserve">CS20 CS12005 </v>
      </c>
      <c r="O1186" s="132" t="str">
        <f>IFERROR(IFERROR(INDEX(Кат!$B:$B,MATCH($N1186,Кат!$I:$I,0)),INDEX(Торг!$B:$B,MATCH($N1186,Торг!$I:$I,0))),"")</f>
        <v/>
      </c>
    </row>
    <row r="1187" spans="1:15" outlineLevel="2">
      <c r="A1187" t="s">
        <v>29533</v>
      </c>
      <c r="C1187" s="191" t="s">
        <v>29534</v>
      </c>
      <c r="E1187" t="s">
        <v>29535</v>
      </c>
      <c r="F1187" t="s">
        <v>663</v>
      </c>
      <c r="G1187" t="s">
        <v>375</v>
      </c>
      <c r="H1187">
        <v>2140</v>
      </c>
      <c r="J1187" t="s">
        <v>22634</v>
      </c>
      <c r="K1187" s="132" t="str">
        <f>IFERROR(IFERROR(INDEX(Кат!$O:$O,MATCH($C1187,Кат!$I:$I,0)),INDEX(Торг!$L:$L,MATCH($C1187,Торг!$I:$I,0))),"")</f>
        <v/>
      </c>
      <c r="L1187" s="132" t="str">
        <f>IFERROR(IFERROR(INDEX(Кат!$A:$A,MATCH($C1187,Кат!$I:$I,0)),INDEX(Торг!$A:$A,MATCH($C1187,Торг!$I:$I,0))),"")</f>
        <v/>
      </c>
      <c r="M1187" s="132" t="str">
        <f>IFERROR(IFERROR(INDEX(Кат!$B:$B,MATCH($C1187,Кат!$I:$I,0)),INDEX(Торг!$B:$B,MATCH($C1187,Торг!$I:$I,0))),"")</f>
        <v/>
      </c>
      <c r="N1187" s="132" t="str">
        <f t="shared" si="18"/>
        <v>CS20 CS08860</v>
      </c>
      <c r="O1187" s="132" t="str">
        <f>IFERROR(IFERROR(INDEX(Кат!$B:$B,MATCH($N1187,Кат!$I:$I,0)),INDEX(Торг!$B:$B,MATCH($N1187,Торг!$I:$I,0))),"")</f>
        <v/>
      </c>
    </row>
    <row r="1188" spans="1:15" outlineLevel="2">
      <c r="A1188" t="s">
        <v>29536</v>
      </c>
      <c r="C1188" s="191" t="s">
        <v>29537</v>
      </c>
      <c r="E1188" t="s">
        <v>29538</v>
      </c>
      <c r="F1188" t="s">
        <v>663</v>
      </c>
      <c r="G1188" t="s">
        <v>375</v>
      </c>
      <c r="H1188">
        <v>2500</v>
      </c>
      <c r="J1188" t="s">
        <v>22634</v>
      </c>
      <c r="K1188" s="132" t="str">
        <f>IFERROR(IFERROR(INDEX(Кат!$O:$O,MATCH($C1188,Кат!$I:$I,0)),INDEX(Торг!$L:$L,MATCH($C1188,Торг!$I:$I,0))),"")</f>
        <v/>
      </c>
      <c r="L1188" s="132" t="str">
        <f>IFERROR(IFERROR(INDEX(Кат!$A:$A,MATCH($C1188,Кат!$I:$I,0)),INDEX(Торг!$A:$A,MATCH($C1188,Торг!$I:$I,0))),"")</f>
        <v/>
      </c>
      <c r="M1188" s="132" t="str">
        <f>IFERROR(IFERROR(INDEX(Кат!$B:$B,MATCH($C1188,Кат!$I:$I,0)),INDEX(Торг!$B:$B,MATCH($C1188,Торг!$I:$I,0))),"")</f>
        <v/>
      </c>
      <c r="N1188" s="132" t="str">
        <f t="shared" si="18"/>
        <v>CS20 CS13560</v>
      </c>
      <c r="O1188" s="132" t="str">
        <f>IFERROR(IFERROR(INDEX(Кат!$B:$B,MATCH($N1188,Кат!$I:$I,0)),INDEX(Торг!$B:$B,MATCH($N1188,Торг!$I:$I,0))),"")</f>
        <v/>
      </c>
    </row>
    <row r="1189" spans="1:15" outlineLevel="2">
      <c r="A1189" t="s">
        <v>29539</v>
      </c>
      <c r="C1189" s="191" t="s">
        <v>33919</v>
      </c>
      <c r="E1189" t="s">
        <v>29540</v>
      </c>
      <c r="F1189" t="s">
        <v>663</v>
      </c>
      <c r="G1189" t="s">
        <v>375</v>
      </c>
      <c r="H1189">
        <v>4460</v>
      </c>
      <c r="J1189" t="s">
        <v>22634</v>
      </c>
      <c r="K1189" s="132" t="str">
        <f>IFERROR(IFERROR(INDEX(Кат!$O:$O,MATCH($C1189,Кат!$I:$I,0)),INDEX(Торг!$L:$L,MATCH($C1189,Торг!$I:$I,0))),"")</f>
        <v/>
      </c>
      <c r="L1189" s="132" t="str">
        <f>IFERROR(IFERROR(INDEX(Кат!$A:$A,MATCH($C1189,Кат!$I:$I,0)),INDEX(Торг!$A:$A,MATCH($C1189,Торг!$I:$I,0))),"")</f>
        <v/>
      </c>
      <c r="M1189" s="132" t="str">
        <f>IFERROR(IFERROR(INDEX(Кат!$B:$B,MATCH($C1189,Кат!$I:$I,0)),INDEX(Торг!$B:$B,MATCH($C1189,Торг!$I:$I,0))),"")</f>
        <v/>
      </c>
      <c r="N1189" s="132" t="str">
        <f t="shared" si="18"/>
        <v xml:space="preserve">CS20 CS16151  </v>
      </c>
      <c r="O1189" s="132" t="str">
        <f>IFERROR(IFERROR(INDEX(Кат!$B:$B,MATCH($N1189,Кат!$I:$I,0)),INDEX(Торг!$B:$B,MATCH($N1189,Торг!$I:$I,0))),"")</f>
        <v/>
      </c>
    </row>
    <row r="1190" spans="1:15" outlineLevel="2">
      <c r="A1190" t="s">
        <v>29541</v>
      </c>
      <c r="C1190" s="191" t="s">
        <v>29542</v>
      </c>
      <c r="E1190" t="s">
        <v>29543</v>
      </c>
      <c r="F1190" t="s">
        <v>663</v>
      </c>
      <c r="G1190" t="s">
        <v>375</v>
      </c>
      <c r="H1190">
        <v>1230</v>
      </c>
      <c r="J1190" t="s">
        <v>22634</v>
      </c>
      <c r="K1190" s="132" t="str">
        <f>IFERROR(IFERROR(INDEX(Кат!$O:$O,MATCH($C1190,Кат!$I:$I,0)),INDEX(Торг!$L:$L,MATCH($C1190,Торг!$I:$I,0))),"")</f>
        <v/>
      </c>
      <c r="L1190" s="132" t="str">
        <f>IFERROR(IFERROR(INDEX(Кат!$A:$A,MATCH($C1190,Кат!$I:$I,0)),INDEX(Торг!$A:$A,MATCH($C1190,Торг!$I:$I,0))),"")</f>
        <v/>
      </c>
      <c r="M1190" s="132" t="str">
        <f>IFERROR(IFERROR(INDEX(Кат!$B:$B,MATCH($C1190,Кат!$I:$I,0)),INDEX(Торг!$B:$B,MATCH($C1190,Торг!$I:$I,0))),"")</f>
        <v/>
      </c>
      <c r="N1190" s="132" t="str">
        <f t="shared" si="18"/>
        <v>CS20 CS19527</v>
      </c>
      <c r="O1190" s="132" t="str">
        <f>IFERROR(IFERROR(INDEX(Кат!$B:$B,MATCH($N1190,Кат!$I:$I,0)),INDEX(Торг!$B:$B,MATCH($N1190,Торг!$I:$I,0))),"")</f>
        <v/>
      </c>
    </row>
    <row r="1191" spans="1:15" outlineLevel="2">
      <c r="A1191" t="s">
        <v>29544</v>
      </c>
      <c r="C1191" s="191" t="s">
        <v>29545</v>
      </c>
      <c r="E1191" t="s">
        <v>29546</v>
      </c>
      <c r="F1191" t="s">
        <v>663</v>
      </c>
      <c r="G1191" t="s">
        <v>375</v>
      </c>
      <c r="H1191">
        <v>350</v>
      </c>
      <c r="J1191" t="s">
        <v>22634</v>
      </c>
      <c r="K1191" s="132" t="str">
        <f>IFERROR(IFERROR(INDEX(Кат!$O:$O,MATCH($C1191,Кат!$I:$I,0)),INDEX(Торг!$L:$L,MATCH($C1191,Торг!$I:$I,0))),"")</f>
        <v/>
      </c>
      <c r="L1191" s="132" t="str">
        <f>IFERROR(IFERROR(INDEX(Кат!$A:$A,MATCH($C1191,Кат!$I:$I,0)),INDEX(Торг!$A:$A,MATCH($C1191,Торг!$I:$I,0))),"")</f>
        <v/>
      </c>
      <c r="M1191" s="132" t="str">
        <f>IFERROR(IFERROR(INDEX(Кат!$B:$B,MATCH($C1191,Кат!$I:$I,0)),INDEX(Торг!$B:$B,MATCH($C1191,Торг!$I:$I,0))),"")</f>
        <v/>
      </c>
      <c r="N1191" s="132" t="str">
        <f t="shared" si="18"/>
        <v>CS20 CS01000</v>
      </c>
      <c r="O1191" s="132" t="str">
        <f>IFERROR(IFERROR(INDEX(Кат!$B:$B,MATCH($N1191,Кат!$I:$I,0)),INDEX(Торг!$B:$B,MATCH($N1191,Торг!$I:$I,0))),"")</f>
        <v/>
      </c>
    </row>
    <row r="1192" spans="1:15" outlineLevel="2">
      <c r="A1192" t="s">
        <v>27002</v>
      </c>
      <c r="C1192" s="191" t="s">
        <v>27003</v>
      </c>
      <c r="E1192" t="s">
        <v>27004</v>
      </c>
      <c r="F1192" t="s">
        <v>663</v>
      </c>
      <c r="G1192" t="s">
        <v>375</v>
      </c>
      <c r="H1192">
        <v>350</v>
      </c>
      <c r="J1192" t="s">
        <v>22634</v>
      </c>
      <c r="K1192" s="132" t="str">
        <f>IFERROR(IFERROR(INDEX(Кат!$O:$O,MATCH($C1192,Кат!$I:$I,0)),INDEX(Торг!$L:$L,MATCH($C1192,Торг!$I:$I,0))),"")</f>
        <v/>
      </c>
      <c r="L1192" s="132" t="str">
        <f>IFERROR(IFERROR(INDEX(Кат!$A:$A,MATCH($C1192,Кат!$I:$I,0)),INDEX(Торг!$A:$A,MATCH($C1192,Торг!$I:$I,0))),"")</f>
        <v/>
      </c>
      <c r="M1192" s="132" t="str">
        <f>IFERROR(IFERROR(INDEX(Кат!$B:$B,MATCH($C1192,Кат!$I:$I,0)),INDEX(Торг!$B:$B,MATCH($C1192,Торг!$I:$I,0))),"")</f>
        <v/>
      </c>
      <c r="N1192" s="132" t="str">
        <f t="shared" si="18"/>
        <v>CS20 CS10500</v>
      </c>
      <c r="O1192" s="132" t="str">
        <f>IFERROR(IFERROR(INDEX(Кат!$B:$B,MATCH($N1192,Кат!$I:$I,0)),INDEX(Торг!$B:$B,MATCH($N1192,Торг!$I:$I,0))),"")</f>
        <v/>
      </c>
    </row>
    <row r="1193" spans="1:15" outlineLevel="2">
      <c r="A1193" t="s">
        <v>15374</v>
      </c>
      <c r="C1193" s="191" t="s">
        <v>5013</v>
      </c>
      <c r="E1193" t="s">
        <v>28839</v>
      </c>
      <c r="F1193" t="s">
        <v>663</v>
      </c>
      <c r="G1193" t="s">
        <v>399</v>
      </c>
      <c r="H1193">
        <v>580</v>
      </c>
      <c r="J1193" t="s">
        <v>22634</v>
      </c>
      <c r="K1193" s="132" t="str">
        <f>IFERROR(IFERROR(INDEX(Кат!$O:$O,MATCH($C1193,Кат!$I:$I,0)),INDEX(Торг!$L:$L,MATCH($C1193,Торг!$I:$I,0))),"")</f>
        <v/>
      </c>
      <c r="L1193" s="132" t="str">
        <f>IFERROR(IFERROR(INDEX(Кат!$A:$A,MATCH($C1193,Кат!$I:$I,0)),INDEX(Торг!$A:$A,MATCH($C1193,Торг!$I:$I,0))),"")</f>
        <v/>
      </c>
      <c r="M1193" s="132" t="str">
        <f>IFERROR(IFERROR(INDEX(Кат!$B:$B,MATCH($C1193,Кат!$I:$I,0)),INDEX(Торг!$B:$B,MATCH($C1193,Торг!$I:$I,0))),"")</f>
        <v/>
      </c>
      <c r="N1193" s="132" t="str">
        <f t="shared" si="18"/>
        <v>CS20 CS10096</v>
      </c>
      <c r="O1193" s="132" t="str">
        <f>IFERROR(IFERROR(INDEX(Кат!$B:$B,MATCH($N1193,Кат!$I:$I,0)),INDEX(Торг!$B:$B,MATCH($N1193,Торг!$I:$I,0))),"")</f>
        <v/>
      </c>
    </row>
    <row r="1194" spans="1:15" outlineLevel="2">
      <c r="A1194" t="s">
        <v>28953</v>
      </c>
      <c r="C1194" s="191" t="s">
        <v>28954</v>
      </c>
      <c r="E1194" t="s">
        <v>28955</v>
      </c>
      <c r="F1194" t="s">
        <v>663</v>
      </c>
      <c r="G1194" t="s">
        <v>399</v>
      </c>
      <c r="H1194">
        <v>210</v>
      </c>
      <c r="J1194" t="s">
        <v>22634</v>
      </c>
      <c r="K1194" s="132" t="str">
        <f>IFERROR(IFERROR(INDEX(Кат!$O:$O,MATCH($C1194,Кат!$I:$I,0)),INDEX(Торг!$L:$L,MATCH($C1194,Торг!$I:$I,0))),"")</f>
        <v/>
      </c>
      <c r="L1194" s="132" t="str">
        <f>IFERROR(IFERROR(INDEX(Кат!$A:$A,MATCH($C1194,Кат!$I:$I,0)),INDEX(Торг!$A:$A,MATCH($C1194,Торг!$I:$I,0))),"")</f>
        <v/>
      </c>
      <c r="M1194" s="132" t="str">
        <f>IFERROR(IFERROR(INDEX(Кат!$B:$B,MATCH($C1194,Кат!$I:$I,0)),INDEX(Торг!$B:$B,MATCH($C1194,Торг!$I:$I,0))),"")</f>
        <v/>
      </c>
      <c r="N1194" s="132" t="str">
        <f t="shared" si="18"/>
        <v>CS20 CS12733</v>
      </c>
      <c r="O1194" s="132" t="str">
        <f>IFERROR(IFERROR(INDEX(Кат!$B:$B,MATCH($N1194,Кат!$I:$I,0)),INDEX(Торг!$B:$B,MATCH($N1194,Торг!$I:$I,0))),"")</f>
        <v/>
      </c>
    </row>
    <row r="1195" spans="1:15" outlineLevel="2">
      <c r="A1195" t="s">
        <v>29145</v>
      </c>
      <c r="C1195" s="191" t="s">
        <v>29146</v>
      </c>
      <c r="E1195" t="s">
        <v>29147</v>
      </c>
      <c r="F1195" t="s">
        <v>663</v>
      </c>
      <c r="G1195" t="s">
        <v>399</v>
      </c>
      <c r="H1195">
        <v>220</v>
      </c>
      <c r="J1195" t="s">
        <v>22634</v>
      </c>
      <c r="K1195" s="132" t="str">
        <f>IFERROR(IFERROR(INDEX(Кат!$O:$O,MATCH($C1195,Кат!$I:$I,0)),INDEX(Торг!$L:$L,MATCH($C1195,Торг!$I:$I,0))),"")</f>
        <v/>
      </c>
      <c r="L1195" s="132" t="str">
        <f>IFERROR(IFERROR(INDEX(Кат!$A:$A,MATCH($C1195,Кат!$I:$I,0)),INDEX(Торг!$A:$A,MATCH($C1195,Торг!$I:$I,0))),"")</f>
        <v/>
      </c>
      <c r="M1195" s="132" t="str">
        <f>IFERROR(IFERROR(INDEX(Кат!$B:$B,MATCH($C1195,Кат!$I:$I,0)),INDEX(Торг!$B:$B,MATCH($C1195,Торг!$I:$I,0))),"")</f>
        <v/>
      </c>
      <c r="N1195" s="132" t="str">
        <f t="shared" si="18"/>
        <v>CS20 CS12731</v>
      </c>
      <c r="O1195" s="132" t="str">
        <f>IFERROR(IFERROR(INDEX(Кат!$B:$B,MATCH($N1195,Кат!$I:$I,0)),INDEX(Торг!$B:$B,MATCH($N1195,Торг!$I:$I,0))),"")</f>
        <v/>
      </c>
    </row>
    <row r="1196" spans="1:15" outlineLevel="2">
      <c r="A1196" t="s">
        <v>15375</v>
      </c>
      <c r="C1196" s="191" t="s">
        <v>5014</v>
      </c>
      <c r="E1196" t="s">
        <v>28840</v>
      </c>
      <c r="F1196" t="s">
        <v>663</v>
      </c>
      <c r="G1196" t="s">
        <v>399</v>
      </c>
      <c r="H1196">
        <v>240</v>
      </c>
      <c r="J1196" t="s">
        <v>22634</v>
      </c>
      <c r="K1196" s="132" t="str">
        <f>IFERROR(IFERROR(INDEX(Кат!$O:$O,MATCH($C1196,Кат!$I:$I,0)),INDEX(Торг!$L:$L,MATCH($C1196,Торг!$I:$I,0))),"")</f>
        <v/>
      </c>
      <c r="L1196" s="132" t="str">
        <f>IFERROR(IFERROR(INDEX(Кат!$A:$A,MATCH($C1196,Кат!$I:$I,0)),INDEX(Торг!$A:$A,MATCH($C1196,Торг!$I:$I,0))),"")</f>
        <v/>
      </c>
      <c r="M1196" s="132" t="str">
        <f>IFERROR(IFERROR(INDEX(Кат!$B:$B,MATCH($C1196,Кат!$I:$I,0)),INDEX(Торг!$B:$B,MATCH($C1196,Торг!$I:$I,0))),"")</f>
        <v/>
      </c>
      <c r="N1196" s="132" t="str">
        <f t="shared" si="18"/>
        <v>CS20 CS10102</v>
      </c>
      <c r="O1196" s="132" t="str">
        <f>IFERROR(IFERROR(INDEX(Кат!$B:$B,MATCH($N1196,Кат!$I:$I,0)),INDEX(Торг!$B:$B,MATCH($N1196,Торг!$I:$I,0))),"")</f>
        <v/>
      </c>
    </row>
    <row r="1197" spans="1:15" outlineLevel="2">
      <c r="A1197" t="s">
        <v>29547</v>
      </c>
      <c r="C1197" s="191" t="s">
        <v>29548</v>
      </c>
      <c r="E1197" t="s">
        <v>29549</v>
      </c>
      <c r="F1197" t="s">
        <v>663</v>
      </c>
      <c r="G1197" t="s">
        <v>399</v>
      </c>
      <c r="H1197">
        <v>240</v>
      </c>
      <c r="J1197" t="s">
        <v>22634</v>
      </c>
      <c r="K1197" s="132" t="str">
        <f>IFERROR(IFERROR(INDEX(Кат!$O:$O,MATCH($C1197,Кат!$I:$I,0)),INDEX(Торг!$L:$L,MATCH($C1197,Торг!$I:$I,0))),"")</f>
        <v/>
      </c>
      <c r="L1197" s="132" t="str">
        <f>IFERROR(IFERROR(INDEX(Кат!$A:$A,MATCH($C1197,Кат!$I:$I,0)),INDEX(Торг!$A:$A,MATCH($C1197,Торг!$I:$I,0))),"")</f>
        <v/>
      </c>
      <c r="M1197" s="132" t="str">
        <f>IFERROR(IFERROR(INDEX(Кат!$B:$B,MATCH($C1197,Кат!$I:$I,0)),INDEX(Торг!$B:$B,MATCH($C1197,Торг!$I:$I,0))),"")</f>
        <v/>
      </c>
      <c r="N1197" s="132" t="str">
        <f t="shared" si="18"/>
        <v>CS20 CS12729</v>
      </c>
      <c r="O1197" s="132" t="str">
        <f>IFERROR(IFERROR(INDEX(Кат!$B:$B,MATCH($N1197,Кат!$I:$I,0)),INDEX(Торг!$B:$B,MATCH($N1197,Торг!$I:$I,0))),"")</f>
        <v/>
      </c>
    </row>
    <row r="1198" spans="1:15" outlineLevel="2">
      <c r="A1198" t="s">
        <v>29550</v>
      </c>
      <c r="C1198" s="191" t="s">
        <v>29551</v>
      </c>
      <c r="E1198" t="s">
        <v>29552</v>
      </c>
      <c r="F1198" t="s">
        <v>663</v>
      </c>
      <c r="G1198" t="s">
        <v>399</v>
      </c>
      <c r="H1198">
        <v>240</v>
      </c>
      <c r="J1198" t="s">
        <v>22634</v>
      </c>
      <c r="K1198" s="132" t="str">
        <f>IFERROR(IFERROR(INDEX(Кат!$O:$O,MATCH($C1198,Кат!$I:$I,0)),INDEX(Торг!$L:$L,MATCH($C1198,Торг!$I:$I,0))),"")</f>
        <v/>
      </c>
      <c r="L1198" s="132" t="str">
        <f>IFERROR(IFERROR(INDEX(Кат!$A:$A,MATCH($C1198,Кат!$I:$I,0)),INDEX(Торг!$A:$A,MATCH($C1198,Торг!$I:$I,0))),"")</f>
        <v/>
      </c>
      <c r="M1198" s="132" t="str">
        <f>IFERROR(IFERROR(INDEX(Кат!$B:$B,MATCH($C1198,Кат!$I:$I,0)),INDEX(Торг!$B:$B,MATCH($C1198,Торг!$I:$I,0))),"")</f>
        <v/>
      </c>
      <c r="N1198" s="132" t="str">
        <f t="shared" si="18"/>
        <v>CS20 CS10103</v>
      </c>
      <c r="O1198" s="132" t="str">
        <f>IFERROR(IFERROR(INDEX(Кат!$B:$B,MATCH($N1198,Кат!$I:$I,0)),INDEX(Торг!$B:$B,MATCH($N1198,Торг!$I:$I,0))),"")</f>
        <v/>
      </c>
    </row>
    <row r="1199" spans="1:15" outlineLevel="2">
      <c r="A1199" t="s">
        <v>15376</v>
      </c>
      <c r="C1199" s="191" t="s">
        <v>837</v>
      </c>
      <c r="E1199" t="s">
        <v>28841</v>
      </c>
      <c r="F1199" t="s">
        <v>663</v>
      </c>
      <c r="G1199" t="s">
        <v>399</v>
      </c>
      <c r="H1199">
        <v>690</v>
      </c>
      <c r="J1199" t="s">
        <v>22634</v>
      </c>
      <c r="K1199" s="132" t="str">
        <f>IFERROR(IFERROR(INDEX(Кат!$O:$O,MATCH($C1199,Кат!$I:$I,0)),INDEX(Торг!$L:$L,MATCH($C1199,Торг!$I:$I,0))),"")</f>
        <v/>
      </c>
      <c r="L1199" s="132" t="str">
        <f>IFERROR(IFERROR(INDEX(Кат!$A:$A,MATCH($C1199,Кат!$I:$I,0)),INDEX(Торг!$A:$A,MATCH($C1199,Торг!$I:$I,0))),"")</f>
        <v/>
      </c>
      <c r="M1199" s="132" t="str">
        <f>IFERROR(IFERROR(INDEX(Кат!$B:$B,MATCH($C1199,Кат!$I:$I,0)),INDEX(Торг!$B:$B,MATCH($C1199,Торг!$I:$I,0))),"")</f>
        <v/>
      </c>
      <c r="N1199" s="132" t="str">
        <f t="shared" si="18"/>
        <v>CS20 CS10098</v>
      </c>
      <c r="O1199" s="132" t="str">
        <f>IFERROR(IFERROR(INDEX(Кат!$B:$B,MATCH($N1199,Кат!$I:$I,0)),INDEX(Торг!$B:$B,MATCH($N1199,Торг!$I:$I,0))),"")</f>
        <v/>
      </c>
    </row>
    <row r="1200" spans="1:15" outlineLevel="2">
      <c r="A1200" t="s">
        <v>29553</v>
      </c>
      <c r="C1200" s="191" t="s">
        <v>29554</v>
      </c>
      <c r="E1200" t="s">
        <v>29555</v>
      </c>
      <c r="F1200" t="s">
        <v>663</v>
      </c>
      <c r="G1200" t="s">
        <v>399</v>
      </c>
      <c r="H1200">
        <v>2220</v>
      </c>
      <c r="J1200" t="s">
        <v>22634</v>
      </c>
      <c r="K1200" s="132" t="str">
        <f>IFERROR(IFERROR(INDEX(Кат!$O:$O,MATCH($C1200,Кат!$I:$I,0)),INDEX(Торг!$L:$L,MATCH($C1200,Торг!$I:$I,0))),"")</f>
        <v/>
      </c>
      <c r="L1200" s="132" t="str">
        <f>IFERROR(IFERROR(INDEX(Кат!$A:$A,MATCH($C1200,Кат!$I:$I,0)),INDEX(Торг!$A:$A,MATCH($C1200,Торг!$I:$I,0))),"")</f>
        <v/>
      </c>
      <c r="M1200" s="132" t="str">
        <f>IFERROR(IFERROR(INDEX(Кат!$B:$B,MATCH($C1200,Кат!$I:$I,0)),INDEX(Торг!$B:$B,MATCH($C1200,Торг!$I:$I,0))),"")</f>
        <v/>
      </c>
      <c r="N1200" s="132" t="str">
        <f t="shared" si="18"/>
        <v>CS20 CS17874</v>
      </c>
      <c r="O1200" s="132" t="str">
        <f>IFERROR(IFERROR(INDEX(Кат!$B:$B,MATCH($N1200,Кат!$I:$I,0)),INDEX(Торг!$B:$B,MATCH($N1200,Торг!$I:$I,0))),"")</f>
        <v/>
      </c>
    </row>
    <row r="1201" spans="1:15" outlineLevel="2">
      <c r="A1201" t="s">
        <v>29556</v>
      </c>
      <c r="C1201" s="191" t="s">
        <v>33920</v>
      </c>
      <c r="E1201" t="s">
        <v>29557</v>
      </c>
      <c r="F1201" t="s">
        <v>663</v>
      </c>
      <c r="G1201" t="s">
        <v>399</v>
      </c>
      <c r="H1201">
        <v>2370</v>
      </c>
      <c r="J1201" t="s">
        <v>22634</v>
      </c>
      <c r="K1201" s="132" t="str">
        <f>IFERROR(IFERROR(INDEX(Кат!$O:$O,MATCH($C1201,Кат!$I:$I,0)),INDEX(Торг!$L:$L,MATCH($C1201,Торг!$I:$I,0))),"")</f>
        <v/>
      </c>
      <c r="L1201" s="132" t="str">
        <f>IFERROR(IFERROR(INDEX(Кат!$A:$A,MATCH($C1201,Кат!$I:$I,0)),INDEX(Торг!$A:$A,MATCH($C1201,Торг!$I:$I,0))),"")</f>
        <v/>
      </c>
      <c r="M1201" s="132" t="str">
        <f>IFERROR(IFERROR(INDEX(Кат!$B:$B,MATCH($C1201,Кат!$I:$I,0)),INDEX(Торг!$B:$B,MATCH($C1201,Торг!$I:$I,0))),"")</f>
        <v/>
      </c>
      <c r="N1201" s="132" t="str">
        <f t="shared" si="18"/>
        <v xml:space="preserve">CS20 CS15039 </v>
      </c>
      <c r="O1201" s="132" t="str">
        <f>IFERROR(IFERROR(INDEX(Кат!$B:$B,MATCH($N1201,Кат!$I:$I,0)),INDEX(Торг!$B:$B,MATCH($N1201,Торг!$I:$I,0))),"")</f>
        <v/>
      </c>
    </row>
    <row r="1202" spans="1:15" outlineLevel="2">
      <c r="A1202" t="s">
        <v>15379</v>
      </c>
      <c r="C1202" s="191" t="s">
        <v>5017</v>
      </c>
      <c r="E1202" t="s">
        <v>23042</v>
      </c>
      <c r="F1202" t="s">
        <v>663</v>
      </c>
      <c r="G1202" t="s">
        <v>399</v>
      </c>
      <c r="H1202">
        <v>2140</v>
      </c>
      <c r="J1202" t="s">
        <v>22634</v>
      </c>
      <c r="K1202" s="132" t="str">
        <f>IFERROR(IFERROR(INDEX(Кат!$O:$O,MATCH($C1202,Кат!$I:$I,0)),INDEX(Торг!$L:$L,MATCH($C1202,Торг!$I:$I,0))),"")</f>
        <v/>
      </c>
      <c r="L1202" s="132" t="str">
        <f>IFERROR(IFERROR(INDEX(Кат!$A:$A,MATCH($C1202,Кат!$I:$I,0)),INDEX(Торг!$A:$A,MATCH($C1202,Торг!$I:$I,0))),"")</f>
        <v/>
      </c>
      <c r="M1202" s="132" t="str">
        <f>IFERROR(IFERROR(INDEX(Кат!$B:$B,MATCH($C1202,Кат!$I:$I,0)),INDEX(Торг!$B:$B,MATCH($C1202,Торг!$I:$I,0))),"")</f>
        <v/>
      </c>
      <c r="N1202" s="132" t="str">
        <f t="shared" si="18"/>
        <v>CS20 CS15040</v>
      </c>
      <c r="O1202" s="132" t="str">
        <f>IFERROR(IFERROR(INDEX(Кат!$B:$B,MATCH($N1202,Кат!$I:$I,0)),INDEX(Торг!$B:$B,MATCH($N1202,Торг!$I:$I,0))),"")</f>
        <v/>
      </c>
    </row>
    <row r="1203" spans="1:15" outlineLevel="2">
      <c r="A1203" t="s">
        <v>29558</v>
      </c>
      <c r="C1203" s="191" t="s">
        <v>29559</v>
      </c>
      <c r="E1203" t="s">
        <v>29560</v>
      </c>
      <c r="F1203" t="s">
        <v>663</v>
      </c>
      <c r="G1203" t="s">
        <v>399</v>
      </c>
      <c r="H1203">
        <v>880</v>
      </c>
      <c r="J1203" t="s">
        <v>22634</v>
      </c>
      <c r="K1203" s="132" t="str">
        <f>IFERROR(IFERROR(INDEX(Кат!$O:$O,MATCH($C1203,Кат!$I:$I,0)),INDEX(Торг!$L:$L,MATCH($C1203,Торг!$I:$I,0))),"")</f>
        <v/>
      </c>
      <c r="L1203" s="132" t="str">
        <f>IFERROR(IFERROR(INDEX(Кат!$A:$A,MATCH($C1203,Кат!$I:$I,0)),INDEX(Торг!$A:$A,MATCH($C1203,Торг!$I:$I,0))),"")</f>
        <v/>
      </c>
      <c r="M1203" s="132" t="str">
        <f>IFERROR(IFERROR(INDEX(Кат!$B:$B,MATCH($C1203,Кат!$I:$I,0)),INDEX(Торг!$B:$B,MATCH($C1203,Торг!$I:$I,0))),"")</f>
        <v/>
      </c>
      <c r="N1203" s="132" t="str">
        <f t="shared" si="18"/>
        <v>CS20 CS14979</v>
      </c>
      <c r="O1203" s="132" t="str">
        <f>IFERROR(IFERROR(INDEX(Кат!$B:$B,MATCH($N1203,Кат!$I:$I,0)),INDEX(Торг!$B:$B,MATCH($N1203,Торг!$I:$I,0))),"")</f>
        <v/>
      </c>
    </row>
    <row r="1204" spans="1:15" outlineLevel="2">
      <c r="A1204" t="s">
        <v>29561</v>
      </c>
      <c r="C1204" s="191" t="s">
        <v>29562</v>
      </c>
      <c r="E1204" t="s">
        <v>29563</v>
      </c>
      <c r="F1204" t="s">
        <v>663</v>
      </c>
      <c r="G1204" t="s">
        <v>399</v>
      </c>
      <c r="H1204">
        <v>990</v>
      </c>
      <c r="J1204" t="s">
        <v>22634</v>
      </c>
      <c r="K1204" s="132" t="str">
        <f>IFERROR(IFERROR(INDEX(Кат!$O:$O,MATCH($C1204,Кат!$I:$I,0)),INDEX(Торг!$L:$L,MATCH($C1204,Торг!$I:$I,0))),"")</f>
        <v/>
      </c>
      <c r="L1204" s="132" t="str">
        <f>IFERROR(IFERROR(INDEX(Кат!$A:$A,MATCH($C1204,Кат!$I:$I,0)),INDEX(Торг!$A:$A,MATCH($C1204,Торг!$I:$I,0))),"")</f>
        <v/>
      </c>
      <c r="M1204" s="132" t="str">
        <f>IFERROR(IFERROR(INDEX(Кат!$B:$B,MATCH($C1204,Кат!$I:$I,0)),INDEX(Торг!$B:$B,MATCH($C1204,Торг!$I:$I,0))),"")</f>
        <v/>
      </c>
      <c r="N1204" s="132" t="str">
        <f t="shared" si="18"/>
        <v>CS20 CS14980</v>
      </c>
      <c r="O1204" s="132" t="str">
        <f>IFERROR(IFERROR(INDEX(Кат!$B:$B,MATCH($N1204,Кат!$I:$I,0)),INDEX(Торг!$B:$B,MATCH($N1204,Торг!$I:$I,0))),"")</f>
        <v/>
      </c>
    </row>
    <row r="1205" spans="1:15" outlineLevel="2">
      <c r="A1205" t="s">
        <v>29564</v>
      </c>
      <c r="C1205" s="191" t="s">
        <v>33921</v>
      </c>
      <c r="E1205" t="s">
        <v>29565</v>
      </c>
      <c r="F1205" t="s">
        <v>663</v>
      </c>
      <c r="G1205" t="s">
        <v>399</v>
      </c>
      <c r="H1205">
        <v>530</v>
      </c>
      <c r="J1205" t="s">
        <v>22634</v>
      </c>
      <c r="K1205" s="132" t="str">
        <f>IFERROR(IFERROR(INDEX(Кат!$O:$O,MATCH($C1205,Кат!$I:$I,0)),INDEX(Торг!$L:$L,MATCH($C1205,Торг!$I:$I,0))),"")</f>
        <v/>
      </c>
      <c r="L1205" s="132" t="str">
        <f>IFERROR(IFERROR(INDEX(Кат!$A:$A,MATCH($C1205,Кат!$I:$I,0)),INDEX(Торг!$A:$A,MATCH($C1205,Торг!$I:$I,0))),"")</f>
        <v/>
      </c>
      <c r="M1205" s="132" t="str">
        <f>IFERROR(IFERROR(INDEX(Кат!$B:$B,MATCH($C1205,Кат!$I:$I,0)),INDEX(Торг!$B:$B,MATCH($C1205,Торг!$I:$I,0))),"")</f>
        <v/>
      </c>
      <c r="N1205" s="132" t="str">
        <f t="shared" si="18"/>
        <v xml:space="preserve">CS20 CS14572   </v>
      </c>
      <c r="O1205" s="132" t="str">
        <f>IFERROR(IFERROR(INDEX(Кат!$B:$B,MATCH($N1205,Кат!$I:$I,0)),INDEX(Торг!$B:$B,MATCH($N1205,Торг!$I:$I,0))),"")</f>
        <v/>
      </c>
    </row>
    <row r="1206" spans="1:15" outlineLevel="2">
      <c r="A1206" t="s">
        <v>29566</v>
      </c>
      <c r="C1206" s="191" t="s">
        <v>29567</v>
      </c>
      <c r="E1206" t="s">
        <v>29568</v>
      </c>
      <c r="F1206" t="s">
        <v>663</v>
      </c>
      <c r="G1206" t="s">
        <v>375</v>
      </c>
      <c r="H1206">
        <v>2480</v>
      </c>
      <c r="J1206" t="s">
        <v>22634</v>
      </c>
      <c r="K1206" s="132" t="str">
        <f>IFERROR(IFERROR(INDEX(Кат!$O:$O,MATCH($C1206,Кат!$I:$I,0)),INDEX(Торг!$L:$L,MATCH($C1206,Торг!$I:$I,0))),"")</f>
        <v/>
      </c>
      <c r="L1206" s="132" t="str">
        <f>IFERROR(IFERROR(INDEX(Кат!$A:$A,MATCH($C1206,Кат!$I:$I,0)),INDEX(Торг!$A:$A,MATCH($C1206,Торг!$I:$I,0))),"")</f>
        <v/>
      </c>
      <c r="M1206" s="132" t="str">
        <f>IFERROR(IFERROR(INDEX(Кат!$B:$B,MATCH($C1206,Кат!$I:$I,0)),INDEX(Торг!$B:$B,MATCH($C1206,Торг!$I:$I,0))),"")</f>
        <v/>
      </c>
      <c r="N1206" s="132" t="str">
        <f t="shared" si="18"/>
        <v>CS20 CS16700</v>
      </c>
      <c r="O1206" s="132" t="str">
        <f>IFERROR(IFERROR(INDEX(Кат!$B:$B,MATCH($N1206,Кат!$I:$I,0)),INDEX(Торг!$B:$B,MATCH($N1206,Торг!$I:$I,0))),"")</f>
        <v/>
      </c>
    </row>
    <row r="1207" spans="1:15" outlineLevel="2">
      <c r="A1207" t="s">
        <v>29569</v>
      </c>
      <c r="C1207" s="191" t="s">
        <v>29570</v>
      </c>
      <c r="E1207" t="s">
        <v>29571</v>
      </c>
      <c r="F1207" t="s">
        <v>663</v>
      </c>
      <c r="G1207" t="s">
        <v>375</v>
      </c>
      <c r="H1207">
        <v>690</v>
      </c>
      <c r="J1207" t="s">
        <v>22634</v>
      </c>
      <c r="K1207" s="132" t="str">
        <f>IFERROR(IFERROR(INDEX(Кат!$O:$O,MATCH($C1207,Кат!$I:$I,0)),INDEX(Торг!$L:$L,MATCH($C1207,Торг!$I:$I,0))),"")</f>
        <v/>
      </c>
      <c r="L1207" s="132" t="str">
        <f>IFERROR(IFERROR(INDEX(Кат!$A:$A,MATCH($C1207,Кат!$I:$I,0)),INDEX(Торг!$A:$A,MATCH($C1207,Торг!$I:$I,0))),"")</f>
        <v/>
      </c>
      <c r="M1207" s="132" t="str">
        <f>IFERROR(IFERROR(INDEX(Кат!$B:$B,MATCH($C1207,Кат!$I:$I,0)),INDEX(Торг!$B:$B,MATCH($C1207,Торг!$I:$I,0))),"")</f>
        <v/>
      </c>
      <c r="N1207" s="132" t="str">
        <f t="shared" si="18"/>
        <v>CS20 CS16710</v>
      </c>
      <c r="O1207" s="132" t="str">
        <f>IFERROR(IFERROR(INDEX(Кат!$B:$B,MATCH($N1207,Кат!$I:$I,0)),INDEX(Торг!$B:$B,MATCH($N1207,Торг!$I:$I,0))),"")</f>
        <v/>
      </c>
    </row>
    <row r="1208" spans="1:15" outlineLevel="2">
      <c r="A1208" t="s">
        <v>30502</v>
      </c>
      <c r="C1208" s="191" t="s">
        <v>30503</v>
      </c>
      <c r="E1208" t="s">
        <v>32216</v>
      </c>
      <c r="F1208" t="s">
        <v>663</v>
      </c>
      <c r="G1208" t="s">
        <v>375</v>
      </c>
      <c r="H1208">
        <v>1760</v>
      </c>
      <c r="J1208" t="s">
        <v>22634</v>
      </c>
      <c r="K1208" s="132" t="str">
        <f>IFERROR(IFERROR(INDEX(Кат!$O:$O,MATCH($C1208,Кат!$I:$I,0)),INDEX(Торг!$L:$L,MATCH($C1208,Торг!$I:$I,0))),"")</f>
        <v/>
      </c>
      <c r="L1208" s="132" t="str">
        <f>IFERROR(IFERROR(INDEX(Кат!$A:$A,MATCH($C1208,Кат!$I:$I,0)),INDEX(Торг!$A:$A,MATCH($C1208,Торг!$I:$I,0))),"")</f>
        <v/>
      </c>
      <c r="M1208" s="132" t="str">
        <f>IFERROR(IFERROR(INDEX(Кат!$B:$B,MATCH($C1208,Кат!$I:$I,0)),INDEX(Торг!$B:$B,MATCH($C1208,Торг!$I:$I,0))),"")</f>
        <v/>
      </c>
      <c r="N1208" s="132" t="str">
        <f t="shared" si="18"/>
        <v>CS20 CS16055</v>
      </c>
      <c r="O1208" s="132" t="str">
        <f>IFERROR(IFERROR(INDEX(Кат!$B:$B,MATCH($N1208,Кат!$I:$I,0)),INDEX(Торг!$B:$B,MATCH($N1208,Торг!$I:$I,0))),"")</f>
        <v/>
      </c>
    </row>
    <row r="1209" spans="1:15" outlineLevel="2">
      <c r="A1209" t="s">
        <v>29572</v>
      </c>
      <c r="C1209" s="191" t="s">
        <v>29573</v>
      </c>
      <c r="E1209" t="s">
        <v>29574</v>
      </c>
      <c r="F1209" t="s">
        <v>663</v>
      </c>
      <c r="G1209" t="s">
        <v>399</v>
      </c>
      <c r="H1209">
        <v>460</v>
      </c>
      <c r="J1209" t="s">
        <v>22634</v>
      </c>
      <c r="K1209" s="132" t="str">
        <f>IFERROR(IFERROR(INDEX(Кат!$O:$O,MATCH($C1209,Кат!$I:$I,0)),INDEX(Торг!$L:$L,MATCH($C1209,Торг!$I:$I,0))),"")</f>
        <v/>
      </c>
      <c r="L1209" s="132" t="str">
        <f>IFERROR(IFERROR(INDEX(Кат!$A:$A,MATCH($C1209,Кат!$I:$I,0)),INDEX(Торг!$A:$A,MATCH($C1209,Торг!$I:$I,0))),"")</f>
        <v/>
      </c>
      <c r="M1209" s="132" t="str">
        <f>IFERROR(IFERROR(INDEX(Кат!$B:$B,MATCH($C1209,Кат!$I:$I,0)),INDEX(Торг!$B:$B,MATCH($C1209,Торг!$I:$I,0))),"")</f>
        <v/>
      </c>
      <c r="N1209" s="132" t="str">
        <f t="shared" si="18"/>
        <v>CS20 CS10093</v>
      </c>
      <c r="O1209" s="132" t="str">
        <f>IFERROR(IFERROR(INDEX(Кат!$B:$B,MATCH($N1209,Кат!$I:$I,0)),INDEX(Торг!$B:$B,MATCH($N1209,Торг!$I:$I,0))),"")</f>
        <v/>
      </c>
    </row>
    <row r="1210" spans="1:15" outlineLevel="2">
      <c r="A1210" t="s">
        <v>15378</v>
      </c>
      <c r="C1210" s="191" t="s">
        <v>5016</v>
      </c>
      <c r="E1210" t="s">
        <v>28842</v>
      </c>
      <c r="F1210" t="s">
        <v>663</v>
      </c>
      <c r="G1210" t="s">
        <v>399</v>
      </c>
      <c r="H1210">
        <v>610</v>
      </c>
      <c r="J1210" t="s">
        <v>22634</v>
      </c>
      <c r="K1210" s="132" t="str">
        <f>IFERROR(IFERROR(INDEX(Кат!$O:$O,MATCH($C1210,Кат!$I:$I,0)),INDEX(Торг!$L:$L,MATCH($C1210,Торг!$I:$I,0))),"")</f>
        <v/>
      </c>
      <c r="L1210" s="132" t="str">
        <f>IFERROR(IFERROR(INDEX(Кат!$A:$A,MATCH($C1210,Кат!$I:$I,0)),INDEX(Торг!$A:$A,MATCH($C1210,Торг!$I:$I,0))),"")</f>
        <v/>
      </c>
      <c r="M1210" s="132" t="str">
        <f>IFERROR(IFERROR(INDEX(Кат!$B:$B,MATCH($C1210,Кат!$I:$I,0)),INDEX(Торг!$B:$B,MATCH($C1210,Торг!$I:$I,0))),"")</f>
        <v/>
      </c>
      <c r="N1210" s="132" t="str">
        <f t="shared" si="18"/>
        <v>CS20 CS11442</v>
      </c>
      <c r="O1210" s="132" t="str">
        <f>IFERROR(IFERROR(INDEX(Кат!$B:$B,MATCH($N1210,Кат!$I:$I,0)),INDEX(Торг!$B:$B,MATCH($N1210,Торг!$I:$I,0))),"")</f>
        <v/>
      </c>
    </row>
    <row r="1211" spans="1:15" outlineLevel="2">
      <c r="A1211" t="s">
        <v>23627</v>
      </c>
      <c r="C1211" s="191"/>
      <c r="E1211" t="s">
        <v>23628</v>
      </c>
      <c r="J1211" t="s">
        <v>22634</v>
      </c>
      <c r="K1211" s="132" t="str">
        <f>IFERROR(IFERROR(INDEX(Кат!$O:$O,MATCH($C1211,Кат!$I:$I,0)),INDEX(Торг!$L:$L,MATCH($C1211,Торг!$I:$I,0))),"")</f>
        <v/>
      </c>
      <c r="L1211" s="132" t="str">
        <f>IFERROR(IFERROR(INDEX(Кат!$A:$A,MATCH($C1211,Кат!$I:$I,0)),INDEX(Торг!$A:$A,MATCH($C1211,Торг!$I:$I,0))),"")</f>
        <v/>
      </c>
      <c r="M1211" s="132" t="str">
        <f>IFERROR(IFERROR(INDEX(Кат!$B:$B,MATCH($C1211,Кат!$I:$I,0)),INDEX(Торг!$B:$B,MATCH($C1211,Торг!$I:$I,0))),"")</f>
        <v/>
      </c>
      <c r="N1211" s="132" t="str">
        <f t="shared" si="18"/>
        <v xml:space="preserve"> </v>
      </c>
      <c r="O1211" s="132" t="str">
        <f>IFERROR(IFERROR(INDEX(Кат!$B:$B,MATCH($N1211,Кат!$I:$I,0)),INDEX(Торг!$B:$B,MATCH($N1211,Торг!$I:$I,0))),"")</f>
        <v/>
      </c>
    </row>
    <row r="1212" spans="1:15" outlineLevel="2">
      <c r="A1212" t="s">
        <v>29575</v>
      </c>
      <c r="C1212" s="191" t="s">
        <v>29576</v>
      </c>
      <c r="E1212" t="s">
        <v>29577</v>
      </c>
      <c r="F1212" t="s">
        <v>663</v>
      </c>
      <c r="G1212" t="s">
        <v>375</v>
      </c>
      <c r="H1212">
        <v>200</v>
      </c>
      <c r="J1212" t="s">
        <v>22634</v>
      </c>
      <c r="K1212" s="132" t="str">
        <f>IFERROR(IFERROR(INDEX(Кат!$O:$O,MATCH($C1212,Кат!$I:$I,0)),INDEX(Торг!$L:$L,MATCH($C1212,Торг!$I:$I,0))),"")</f>
        <v/>
      </c>
      <c r="L1212" s="132" t="str">
        <f>IFERROR(IFERROR(INDEX(Кат!$A:$A,MATCH($C1212,Кат!$I:$I,0)),INDEX(Торг!$A:$A,MATCH($C1212,Торг!$I:$I,0))),"")</f>
        <v/>
      </c>
      <c r="M1212" s="132" t="str">
        <f>IFERROR(IFERROR(INDEX(Кат!$B:$B,MATCH($C1212,Кат!$I:$I,0)),INDEX(Торг!$B:$B,MATCH($C1212,Торг!$I:$I,0))),"")</f>
        <v/>
      </c>
      <c r="N1212" s="132" t="str">
        <f t="shared" si="18"/>
        <v>CS20 CS18116</v>
      </c>
      <c r="O1212" s="132" t="str">
        <f>IFERROR(IFERROR(INDEX(Кат!$B:$B,MATCH($N1212,Кат!$I:$I,0)),INDEX(Торг!$B:$B,MATCH($N1212,Торг!$I:$I,0))),"")</f>
        <v/>
      </c>
    </row>
    <row r="1213" spans="1:15" outlineLevel="2">
      <c r="A1213" t="s">
        <v>15380</v>
      </c>
      <c r="C1213" s="191" t="s">
        <v>838</v>
      </c>
      <c r="E1213" t="s">
        <v>839</v>
      </c>
      <c r="F1213" t="s">
        <v>663</v>
      </c>
      <c r="G1213" t="s">
        <v>375</v>
      </c>
      <c r="H1213">
        <v>920</v>
      </c>
      <c r="J1213" t="s">
        <v>22634</v>
      </c>
      <c r="K1213" s="132" t="str">
        <f>IFERROR(IFERROR(INDEX(Кат!$O:$O,MATCH($C1213,Кат!$I:$I,0)),INDEX(Торг!$L:$L,MATCH($C1213,Торг!$I:$I,0))),"")</f>
        <v/>
      </c>
      <c r="L1213" s="132" t="str">
        <f>IFERROR(IFERROR(INDEX(Кат!$A:$A,MATCH($C1213,Кат!$I:$I,0)),INDEX(Торг!$A:$A,MATCH($C1213,Торг!$I:$I,0))),"")</f>
        <v/>
      </c>
      <c r="M1213" s="132" t="str">
        <f>IFERROR(IFERROR(INDEX(Кат!$B:$B,MATCH($C1213,Кат!$I:$I,0)),INDEX(Торг!$B:$B,MATCH($C1213,Торг!$I:$I,0))),"")</f>
        <v/>
      </c>
      <c r="N1213" s="132" t="str">
        <f t="shared" si="18"/>
        <v>CS20 CS13712</v>
      </c>
      <c r="O1213" s="132" t="str">
        <f>IFERROR(IFERROR(INDEX(Кат!$B:$B,MATCH($N1213,Кат!$I:$I,0)),INDEX(Торг!$B:$B,MATCH($N1213,Торг!$I:$I,0))),"")</f>
        <v/>
      </c>
    </row>
    <row r="1214" spans="1:15" outlineLevel="2">
      <c r="A1214" t="s">
        <v>15381</v>
      </c>
      <c r="C1214" s="191" t="s">
        <v>840</v>
      </c>
      <c r="E1214" t="s">
        <v>841</v>
      </c>
      <c r="F1214" t="s">
        <v>663</v>
      </c>
      <c r="G1214" t="s">
        <v>375</v>
      </c>
      <c r="H1214">
        <v>1070</v>
      </c>
      <c r="J1214" t="s">
        <v>22634</v>
      </c>
      <c r="K1214" s="132" t="str">
        <f>IFERROR(IFERROR(INDEX(Кат!$O:$O,MATCH($C1214,Кат!$I:$I,0)),INDEX(Торг!$L:$L,MATCH($C1214,Торг!$I:$I,0))),"")</f>
        <v/>
      </c>
      <c r="L1214" s="132" t="str">
        <f>IFERROR(IFERROR(INDEX(Кат!$A:$A,MATCH($C1214,Кат!$I:$I,0)),INDEX(Торг!$A:$A,MATCH($C1214,Торг!$I:$I,0))),"")</f>
        <v/>
      </c>
      <c r="M1214" s="132" t="str">
        <f>IFERROR(IFERROR(INDEX(Кат!$B:$B,MATCH($C1214,Кат!$I:$I,0)),INDEX(Торг!$B:$B,MATCH($C1214,Торг!$I:$I,0))),"")</f>
        <v/>
      </c>
      <c r="N1214" s="132" t="str">
        <f t="shared" si="18"/>
        <v>CS20 CS15830</v>
      </c>
      <c r="O1214" s="132" t="str">
        <f>IFERROR(IFERROR(INDEX(Кат!$B:$B,MATCH($N1214,Кат!$I:$I,0)),INDEX(Торг!$B:$B,MATCH($N1214,Торг!$I:$I,0))),"")</f>
        <v/>
      </c>
    </row>
    <row r="1215" spans="1:15" outlineLevel="2">
      <c r="A1215" t="s">
        <v>15382</v>
      </c>
      <c r="C1215" s="191" t="s">
        <v>842</v>
      </c>
      <c r="E1215" t="s">
        <v>843</v>
      </c>
      <c r="F1215" t="s">
        <v>663</v>
      </c>
      <c r="G1215" t="s">
        <v>375</v>
      </c>
      <c r="H1215">
        <v>880</v>
      </c>
      <c r="J1215" t="s">
        <v>22634</v>
      </c>
      <c r="K1215" s="132" t="str">
        <f>IFERROR(IFERROR(INDEX(Кат!$O:$O,MATCH($C1215,Кат!$I:$I,0)),INDEX(Торг!$L:$L,MATCH($C1215,Торг!$I:$I,0))),"")</f>
        <v/>
      </c>
      <c r="L1215" s="132" t="str">
        <f>IFERROR(IFERROR(INDEX(Кат!$A:$A,MATCH($C1215,Кат!$I:$I,0)),INDEX(Торг!$A:$A,MATCH($C1215,Торг!$I:$I,0))),"")</f>
        <v/>
      </c>
      <c r="M1215" s="132" t="str">
        <f>IFERROR(IFERROR(INDEX(Кат!$B:$B,MATCH($C1215,Кат!$I:$I,0)),INDEX(Торг!$B:$B,MATCH($C1215,Торг!$I:$I,0))),"")</f>
        <v/>
      </c>
      <c r="N1215" s="132" t="str">
        <f t="shared" si="18"/>
        <v>CS20 CS13710</v>
      </c>
      <c r="O1215" s="132" t="str">
        <f>IFERROR(IFERROR(INDEX(Кат!$B:$B,MATCH($N1215,Кат!$I:$I,0)),INDEX(Торг!$B:$B,MATCH($N1215,Торг!$I:$I,0))),"")</f>
        <v/>
      </c>
    </row>
    <row r="1216" spans="1:15" outlineLevel="2">
      <c r="A1216" t="s">
        <v>15383</v>
      </c>
      <c r="C1216" s="191" t="s">
        <v>844</v>
      </c>
      <c r="E1216" t="s">
        <v>845</v>
      </c>
      <c r="F1216" t="s">
        <v>663</v>
      </c>
      <c r="G1216" t="s">
        <v>375</v>
      </c>
      <c r="H1216">
        <v>1230</v>
      </c>
      <c r="J1216" t="s">
        <v>22634</v>
      </c>
      <c r="K1216" s="132" t="str">
        <f>IFERROR(IFERROR(INDEX(Кат!$O:$O,MATCH($C1216,Кат!$I:$I,0)),INDEX(Торг!$L:$L,MATCH($C1216,Торг!$I:$I,0))),"")</f>
        <v/>
      </c>
      <c r="L1216" s="132" t="str">
        <f>IFERROR(IFERROR(INDEX(Кат!$A:$A,MATCH($C1216,Кат!$I:$I,0)),INDEX(Торг!$A:$A,MATCH($C1216,Торг!$I:$I,0))),"")</f>
        <v/>
      </c>
      <c r="M1216" s="132" t="str">
        <f>IFERROR(IFERROR(INDEX(Кат!$B:$B,MATCH($C1216,Кат!$I:$I,0)),INDEX(Торг!$B:$B,MATCH($C1216,Торг!$I:$I,0))),"")</f>
        <v/>
      </c>
      <c r="N1216" s="132" t="str">
        <f t="shared" si="18"/>
        <v>CS20 CS15868</v>
      </c>
      <c r="O1216" s="132" t="str">
        <f>IFERROR(IFERROR(INDEX(Кат!$B:$B,MATCH($N1216,Кат!$I:$I,0)),INDEX(Торг!$B:$B,MATCH($N1216,Торг!$I:$I,0))),"")</f>
        <v/>
      </c>
    </row>
    <row r="1217" spans="1:15" outlineLevel="2">
      <c r="A1217" t="s">
        <v>15384</v>
      </c>
      <c r="C1217" s="191" t="s">
        <v>846</v>
      </c>
      <c r="E1217" t="s">
        <v>847</v>
      </c>
      <c r="F1217" t="s">
        <v>663</v>
      </c>
      <c r="G1217" t="s">
        <v>375</v>
      </c>
      <c r="H1217">
        <v>1120</v>
      </c>
      <c r="J1217" t="s">
        <v>22634</v>
      </c>
      <c r="K1217" s="132" t="str">
        <f>IFERROR(IFERROR(INDEX(Кат!$O:$O,MATCH($C1217,Кат!$I:$I,0)),INDEX(Торг!$L:$L,MATCH($C1217,Торг!$I:$I,0))),"")</f>
        <v/>
      </c>
      <c r="L1217" s="132" t="str">
        <f>IFERROR(IFERROR(INDEX(Кат!$A:$A,MATCH($C1217,Кат!$I:$I,0)),INDEX(Торг!$A:$A,MATCH($C1217,Торг!$I:$I,0))),"")</f>
        <v/>
      </c>
      <c r="M1217" s="132" t="str">
        <f>IFERROR(IFERROR(INDEX(Кат!$B:$B,MATCH($C1217,Кат!$I:$I,0)),INDEX(Торг!$B:$B,MATCH($C1217,Торг!$I:$I,0))),"")</f>
        <v/>
      </c>
      <c r="N1217" s="132" t="str">
        <f t="shared" si="18"/>
        <v>CS20 CS13707</v>
      </c>
      <c r="O1217" s="132" t="str">
        <f>IFERROR(IFERROR(INDEX(Кат!$B:$B,MATCH($N1217,Кат!$I:$I,0)),INDEX(Торг!$B:$B,MATCH($N1217,Торг!$I:$I,0))),"")</f>
        <v/>
      </c>
    </row>
    <row r="1218" spans="1:15" outlineLevel="1">
      <c r="A1218" t="s">
        <v>15385</v>
      </c>
      <c r="C1218" s="191" t="s">
        <v>848</v>
      </c>
      <c r="E1218" t="s">
        <v>849</v>
      </c>
      <c r="F1218" t="s">
        <v>663</v>
      </c>
      <c r="G1218" t="s">
        <v>375</v>
      </c>
      <c r="H1218">
        <v>920</v>
      </c>
      <c r="J1218" t="s">
        <v>22634</v>
      </c>
      <c r="K1218" s="132" t="str">
        <f>IFERROR(IFERROR(INDEX(Кат!$O:$O,MATCH($C1218,Кат!$I:$I,0)),INDEX(Торг!$L:$L,MATCH($C1218,Торг!$I:$I,0))),"")</f>
        <v/>
      </c>
      <c r="L1218" s="132" t="str">
        <f>IFERROR(IFERROR(INDEX(Кат!$A:$A,MATCH($C1218,Кат!$I:$I,0)),INDEX(Торг!$A:$A,MATCH($C1218,Торг!$I:$I,0))),"")</f>
        <v/>
      </c>
      <c r="M1218" s="132" t="str">
        <f>IFERROR(IFERROR(INDEX(Кат!$B:$B,MATCH($C1218,Кат!$I:$I,0)),INDEX(Торг!$B:$B,MATCH($C1218,Торг!$I:$I,0))),"")</f>
        <v/>
      </c>
      <c r="N1218" s="132" t="str">
        <f t="shared" si="18"/>
        <v>CS20 CS13706</v>
      </c>
      <c r="O1218" s="132" t="str">
        <f>IFERROR(IFERROR(INDEX(Кат!$B:$B,MATCH($N1218,Кат!$I:$I,0)),INDEX(Торг!$B:$B,MATCH($N1218,Торг!$I:$I,0))),"")</f>
        <v/>
      </c>
    </row>
    <row r="1219" spans="1:15" outlineLevel="2">
      <c r="A1219" t="s">
        <v>15386</v>
      </c>
      <c r="C1219" s="191" t="s">
        <v>850</v>
      </c>
      <c r="E1219" t="s">
        <v>851</v>
      </c>
      <c r="F1219" t="s">
        <v>663</v>
      </c>
      <c r="G1219" t="s">
        <v>375</v>
      </c>
      <c r="H1219">
        <v>1010</v>
      </c>
      <c r="J1219" t="s">
        <v>22634</v>
      </c>
      <c r="K1219" s="132" t="str">
        <f>IFERROR(IFERROR(INDEX(Кат!$O:$O,MATCH($C1219,Кат!$I:$I,0)),INDEX(Торг!$L:$L,MATCH($C1219,Торг!$I:$I,0))),"")</f>
        <v/>
      </c>
      <c r="L1219" s="132" t="str">
        <f>IFERROR(IFERROR(INDEX(Кат!$A:$A,MATCH($C1219,Кат!$I:$I,0)),INDEX(Торг!$A:$A,MATCH($C1219,Торг!$I:$I,0))),"")</f>
        <v/>
      </c>
      <c r="M1219" s="132" t="str">
        <f>IFERROR(IFERROR(INDEX(Кат!$B:$B,MATCH($C1219,Кат!$I:$I,0)),INDEX(Торг!$B:$B,MATCH($C1219,Торг!$I:$I,0))),"")</f>
        <v/>
      </c>
      <c r="N1219" s="132" t="str">
        <f t="shared" si="18"/>
        <v>CS20 CS15870</v>
      </c>
      <c r="O1219" s="132" t="str">
        <f>IFERROR(IFERROR(INDEX(Кат!$B:$B,MATCH($N1219,Кат!$I:$I,0)),INDEX(Торг!$B:$B,MATCH($N1219,Торг!$I:$I,0))),"")</f>
        <v/>
      </c>
    </row>
    <row r="1220" spans="1:15" outlineLevel="2">
      <c r="A1220" t="s">
        <v>15387</v>
      </c>
      <c r="C1220" s="191" t="s">
        <v>852</v>
      </c>
      <c r="E1220" t="s">
        <v>853</v>
      </c>
      <c r="F1220" t="s">
        <v>663</v>
      </c>
      <c r="G1220" t="s">
        <v>375</v>
      </c>
      <c r="H1220">
        <v>1690</v>
      </c>
      <c r="J1220" t="s">
        <v>22634</v>
      </c>
      <c r="K1220" s="132" t="str">
        <f>IFERROR(IFERROR(INDEX(Кат!$O:$O,MATCH($C1220,Кат!$I:$I,0)),INDEX(Торг!$L:$L,MATCH($C1220,Торг!$I:$I,0))),"")</f>
        <v/>
      </c>
      <c r="L1220" s="132" t="str">
        <f>IFERROR(IFERROR(INDEX(Кат!$A:$A,MATCH($C1220,Кат!$I:$I,0)),INDEX(Торг!$A:$A,MATCH($C1220,Торг!$I:$I,0))),"")</f>
        <v/>
      </c>
      <c r="M1220" s="132" t="str">
        <f>IFERROR(IFERROR(INDEX(Кат!$B:$B,MATCH($C1220,Кат!$I:$I,0)),INDEX(Торг!$B:$B,MATCH($C1220,Торг!$I:$I,0))),"")</f>
        <v/>
      </c>
      <c r="N1220" s="132" t="str">
        <f t="shared" si="18"/>
        <v>CS20 CS15874</v>
      </c>
      <c r="O1220" s="132" t="str">
        <f>IFERROR(IFERROR(INDEX(Кат!$B:$B,MATCH($N1220,Кат!$I:$I,0)),INDEX(Торг!$B:$B,MATCH($N1220,Торг!$I:$I,0))),"")</f>
        <v/>
      </c>
    </row>
    <row r="1221" spans="1:15" outlineLevel="2">
      <c r="A1221" t="s">
        <v>15388</v>
      </c>
      <c r="C1221" s="191" t="s">
        <v>854</v>
      </c>
      <c r="E1221" t="s">
        <v>855</v>
      </c>
      <c r="F1221" t="s">
        <v>663</v>
      </c>
      <c r="G1221" t="s">
        <v>375</v>
      </c>
      <c r="H1221">
        <v>960</v>
      </c>
      <c r="J1221" t="s">
        <v>22634</v>
      </c>
      <c r="K1221" s="132" t="str">
        <f>IFERROR(IFERROR(INDEX(Кат!$O:$O,MATCH($C1221,Кат!$I:$I,0)),INDEX(Торг!$L:$L,MATCH($C1221,Торг!$I:$I,0))),"")</f>
        <v/>
      </c>
      <c r="L1221" s="132" t="str">
        <f>IFERROR(IFERROR(INDEX(Кат!$A:$A,MATCH($C1221,Кат!$I:$I,0)),INDEX(Торг!$A:$A,MATCH($C1221,Торг!$I:$I,0))),"")</f>
        <v/>
      </c>
      <c r="M1221" s="132" t="str">
        <f>IFERROR(IFERROR(INDEX(Кат!$B:$B,MATCH($C1221,Кат!$I:$I,0)),INDEX(Торг!$B:$B,MATCH($C1221,Торг!$I:$I,0))),"")</f>
        <v/>
      </c>
      <c r="N1221" s="132" t="str">
        <f t="shared" si="18"/>
        <v>CS20 CS13702</v>
      </c>
      <c r="O1221" s="132" t="str">
        <f>IFERROR(IFERROR(INDEX(Кат!$B:$B,MATCH($N1221,Кат!$I:$I,0)),INDEX(Торг!$B:$B,MATCH($N1221,Торг!$I:$I,0))),"")</f>
        <v/>
      </c>
    </row>
    <row r="1222" spans="1:15" outlineLevel="2">
      <c r="A1222" t="s">
        <v>15389</v>
      </c>
      <c r="C1222" s="191" t="s">
        <v>856</v>
      </c>
      <c r="E1222" t="s">
        <v>857</v>
      </c>
      <c r="F1222" t="s">
        <v>663</v>
      </c>
      <c r="G1222" t="s">
        <v>375</v>
      </c>
      <c r="H1222">
        <v>880</v>
      </c>
      <c r="J1222" t="s">
        <v>22634</v>
      </c>
      <c r="K1222" s="132" t="str">
        <f>IFERROR(IFERROR(INDEX(Кат!$O:$O,MATCH($C1222,Кат!$I:$I,0)),INDEX(Торг!$L:$L,MATCH($C1222,Торг!$I:$I,0))),"")</f>
        <v/>
      </c>
      <c r="L1222" s="132" t="str">
        <f>IFERROR(IFERROR(INDEX(Кат!$A:$A,MATCH($C1222,Кат!$I:$I,0)),INDEX(Торг!$A:$A,MATCH($C1222,Торг!$I:$I,0))),"")</f>
        <v/>
      </c>
      <c r="M1222" s="132" t="str">
        <f>IFERROR(IFERROR(INDEX(Кат!$B:$B,MATCH($C1222,Кат!$I:$I,0)),INDEX(Торг!$B:$B,MATCH($C1222,Торг!$I:$I,0))),"")</f>
        <v/>
      </c>
      <c r="N1222" s="132" t="str">
        <f t="shared" si="18"/>
        <v>CS20 CS13700</v>
      </c>
      <c r="O1222" s="132" t="str">
        <f>IFERROR(IFERROR(INDEX(Кат!$B:$B,MATCH($N1222,Кат!$I:$I,0)),INDEX(Торг!$B:$B,MATCH($N1222,Торг!$I:$I,0))),"")</f>
        <v/>
      </c>
    </row>
    <row r="1223" spans="1:15" outlineLevel="2">
      <c r="A1223" t="s">
        <v>15390</v>
      </c>
      <c r="C1223" s="191" t="s">
        <v>858</v>
      </c>
      <c r="E1223" t="s">
        <v>859</v>
      </c>
      <c r="F1223" t="s">
        <v>663</v>
      </c>
      <c r="G1223" t="s">
        <v>375</v>
      </c>
      <c r="H1223">
        <v>870</v>
      </c>
      <c r="J1223" t="s">
        <v>22634</v>
      </c>
      <c r="K1223" s="132" t="str">
        <f>IFERROR(IFERROR(INDEX(Кат!$O:$O,MATCH($C1223,Кат!$I:$I,0)),INDEX(Торг!$L:$L,MATCH($C1223,Торг!$I:$I,0))),"")</f>
        <v/>
      </c>
      <c r="L1223" s="132" t="str">
        <f>IFERROR(IFERROR(INDEX(Кат!$A:$A,MATCH($C1223,Кат!$I:$I,0)),INDEX(Торг!$A:$A,MATCH($C1223,Торг!$I:$I,0))),"")</f>
        <v/>
      </c>
      <c r="M1223" s="132" t="str">
        <f>IFERROR(IFERROR(INDEX(Кат!$B:$B,MATCH($C1223,Кат!$I:$I,0)),INDEX(Торг!$B:$B,MATCH($C1223,Торг!$I:$I,0))),"")</f>
        <v/>
      </c>
      <c r="N1223" s="132" t="str">
        <f t="shared" si="18"/>
        <v>CS20 CS13698</v>
      </c>
      <c r="O1223" s="132" t="str">
        <f>IFERROR(IFERROR(INDEX(Кат!$B:$B,MATCH($N1223,Кат!$I:$I,0)),INDEX(Торг!$B:$B,MATCH($N1223,Торг!$I:$I,0))),"")</f>
        <v/>
      </c>
    </row>
    <row r="1224" spans="1:15" outlineLevel="2">
      <c r="A1224" t="s">
        <v>15391</v>
      </c>
      <c r="C1224" s="191" t="s">
        <v>860</v>
      </c>
      <c r="E1224" t="s">
        <v>861</v>
      </c>
      <c r="F1224" t="s">
        <v>663</v>
      </c>
      <c r="G1224" t="s">
        <v>375</v>
      </c>
      <c r="H1224">
        <v>860</v>
      </c>
      <c r="J1224" t="s">
        <v>22634</v>
      </c>
      <c r="K1224" s="132" t="str">
        <f>IFERROR(IFERROR(INDEX(Кат!$O:$O,MATCH($C1224,Кат!$I:$I,0)),INDEX(Торг!$L:$L,MATCH($C1224,Торг!$I:$I,0))),"")</f>
        <v/>
      </c>
      <c r="L1224" s="132" t="str">
        <f>IFERROR(IFERROR(INDEX(Кат!$A:$A,MATCH($C1224,Кат!$I:$I,0)),INDEX(Торг!$A:$A,MATCH($C1224,Торг!$I:$I,0))),"")</f>
        <v/>
      </c>
      <c r="M1224" s="132" t="str">
        <f>IFERROR(IFERROR(INDEX(Кат!$B:$B,MATCH($C1224,Кат!$I:$I,0)),INDEX(Торг!$B:$B,MATCH($C1224,Торг!$I:$I,0))),"")</f>
        <v/>
      </c>
      <c r="N1224" s="132" t="str">
        <f t="shared" ref="N1224:N1287" si="19">_xlfn.CONCAT(F1224," ",C1224)</f>
        <v>CS20 CS13696</v>
      </c>
      <c r="O1224" s="132" t="str">
        <f>IFERROR(IFERROR(INDEX(Кат!$B:$B,MATCH($N1224,Кат!$I:$I,0)),INDEX(Торг!$B:$B,MATCH($N1224,Торг!$I:$I,0))),"")</f>
        <v/>
      </c>
    </row>
    <row r="1225" spans="1:15">
      <c r="A1225" t="s">
        <v>15392</v>
      </c>
      <c r="C1225" s="191" t="s">
        <v>862</v>
      </c>
      <c r="E1225" t="s">
        <v>863</v>
      </c>
      <c r="F1225" t="s">
        <v>663</v>
      </c>
      <c r="G1225" t="s">
        <v>375</v>
      </c>
      <c r="H1225">
        <v>990</v>
      </c>
      <c r="J1225" t="s">
        <v>22634</v>
      </c>
      <c r="K1225" s="132" t="str">
        <f>IFERROR(IFERROR(INDEX(Кат!$O:$O,MATCH($C1225,Кат!$I:$I,0)),INDEX(Торг!$L:$L,MATCH($C1225,Торг!$I:$I,0))),"")</f>
        <v/>
      </c>
      <c r="L1225" s="132" t="str">
        <f>IFERROR(IFERROR(INDEX(Кат!$A:$A,MATCH($C1225,Кат!$I:$I,0)),INDEX(Торг!$A:$A,MATCH($C1225,Торг!$I:$I,0))),"")</f>
        <v/>
      </c>
      <c r="M1225" s="132" t="str">
        <f>IFERROR(IFERROR(INDEX(Кат!$B:$B,MATCH($C1225,Кат!$I:$I,0)),INDEX(Торг!$B:$B,MATCH($C1225,Торг!$I:$I,0))),"")</f>
        <v/>
      </c>
      <c r="N1225" s="132" t="str">
        <f t="shared" si="19"/>
        <v>CS20 CS15872</v>
      </c>
      <c r="O1225" s="132" t="str">
        <f>IFERROR(IFERROR(INDEX(Кат!$B:$B,MATCH($N1225,Кат!$I:$I,0)),INDEX(Торг!$B:$B,MATCH($N1225,Торг!$I:$I,0))),"")</f>
        <v/>
      </c>
    </row>
    <row r="1226" spans="1:15" outlineLevel="1">
      <c r="A1226" t="s">
        <v>23629</v>
      </c>
      <c r="C1226" s="191"/>
      <c r="E1226" t="s">
        <v>23630</v>
      </c>
      <c r="J1226" t="s">
        <v>22634</v>
      </c>
      <c r="K1226" s="132" t="str">
        <f>IFERROR(IFERROR(INDEX(Кат!$O:$O,MATCH($C1226,Кат!$I:$I,0)),INDEX(Торг!$L:$L,MATCH($C1226,Торг!$I:$I,0))),"")</f>
        <v/>
      </c>
      <c r="L1226" s="132" t="str">
        <f>IFERROR(IFERROR(INDEX(Кат!$A:$A,MATCH($C1226,Кат!$I:$I,0)),INDEX(Торг!$A:$A,MATCH($C1226,Торг!$I:$I,0))),"")</f>
        <v/>
      </c>
      <c r="M1226" s="132" t="str">
        <f>IFERROR(IFERROR(INDEX(Кат!$B:$B,MATCH($C1226,Кат!$I:$I,0)),INDEX(Торг!$B:$B,MATCH($C1226,Торг!$I:$I,0))),"")</f>
        <v/>
      </c>
      <c r="N1226" s="132" t="str">
        <f t="shared" si="19"/>
        <v xml:space="preserve"> </v>
      </c>
      <c r="O1226" s="132" t="str">
        <f>IFERROR(IFERROR(INDEX(Кат!$B:$B,MATCH($N1226,Кат!$I:$I,0)),INDEX(Торг!$B:$B,MATCH($N1226,Торг!$I:$I,0))),"")</f>
        <v/>
      </c>
    </row>
    <row r="1227" spans="1:15" outlineLevel="2">
      <c r="A1227" t="s">
        <v>15393</v>
      </c>
      <c r="C1227" s="191" t="s">
        <v>864</v>
      </c>
      <c r="E1227" t="s">
        <v>865</v>
      </c>
      <c r="F1227" t="s">
        <v>663</v>
      </c>
      <c r="G1227" t="s">
        <v>375</v>
      </c>
      <c r="H1227">
        <v>270</v>
      </c>
      <c r="J1227" t="s">
        <v>22634</v>
      </c>
      <c r="K1227" s="132" t="str">
        <f>IFERROR(IFERROR(INDEX(Кат!$O:$O,MATCH($C1227,Кат!$I:$I,0)),INDEX(Торг!$L:$L,MATCH($C1227,Торг!$I:$I,0))),"")</f>
        <v/>
      </c>
      <c r="L1227" s="132" t="str">
        <f>IFERROR(IFERROR(INDEX(Кат!$A:$A,MATCH($C1227,Кат!$I:$I,0)),INDEX(Торг!$A:$A,MATCH($C1227,Торг!$I:$I,0))),"")</f>
        <v/>
      </c>
      <c r="M1227" s="132" t="str">
        <f>IFERROR(IFERROR(INDEX(Кат!$B:$B,MATCH($C1227,Кат!$I:$I,0)),INDEX(Торг!$B:$B,MATCH($C1227,Торг!$I:$I,0))),"")</f>
        <v/>
      </c>
      <c r="N1227" s="132" t="str">
        <f t="shared" si="19"/>
        <v>CS20 CS12527</v>
      </c>
      <c r="O1227" s="132" t="str">
        <f>IFERROR(IFERROR(INDEX(Кат!$B:$B,MATCH($N1227,Кат!$I:$I,0)),INDEX(Торг!$B:$B,MATCH($N1227,Торг!$I:$I,0))),"")</f>
        <v/>
      </c>
    </row>
    <row r="1228" spans="1:15" outlineLevel="2">
      <c r="A1228" t="s">
        <v>26291</v>
      </c>
      <c r="C1228" s="191" t="s">
        <v>26292</v>
      </c>
      <c r="E1228" t="s">
        <v>26293</v>
      </c>
      <c r="F1228" t="s">
        <v>663</v>
      </c>
      <c r="G1228" t="s">
        <v>375</v>
      </c>
      <c r="H1228">
        <v>150</v>
      </c>
      <c r="J1228" t="s">
        <v>22634</v>
      </c>
      <c r="K1228" s="132" t="str">
        <f>IFERROR(IFERROR(INDEX(Кат!$O:$O,MATCH($C1228,Кат!$I:$I,0)),INDEX(Торг!$L:$L,MATCH($C1228,Торг!$I:$I,0))),"")</f>
        <v/>
      </c>
      <c r="L1228" s="132" t="str">
        <f>IFERROR(IFERROR(INDEX(Кат!$A:$A,MATCH($C1228,Кат!$I:$I,0)),INDEX(Торг!$A:$A,MATCH($C1228,Торг!$I:$I,0))),"")</f>
        <v/>
      </c>
      <c r="M1228" s="132" t="str">
        <f>IFERROR(IFERROR(INDEX(Кат!$B:$B,MATCH($C1228,Кат!$I:$I,0)),INDEX(Торг!$B:$B,MATCH($C1228,Торг!$I:$I,0))),"")</f>
        <v/>
      </c>
      <c r="N1228" s="132" t="str">
        <f t="shared" si="19"/>
        <v>CS20 CS15120</v>
      </c>
      <c r="O1228" s="132" t="str">
        <f>IFERROR(IFERROR(INDEX(Кат!$B:$B,MATCH($N1228,Кат!$I:$I,0)),INDEX(Торг!$B:$B,MATCH($N1228,Торг!$I:$I,0))),"")</f>
        <v/>
      </c>
    </row>
    <row r="1229" spans="1:15" outlineLevel="2">
      <c r="A1229" t="s">
        <v>25275</v>
      </c>
      <c r="C1229" s="191" t="s">
        <v>25276</v>
      </c>
      <c r="E1229" t="s">
        <v>25277</v>
      </c>
      <c r="F1229" t="s">
        <v>663</v>
      </c>
      <c r="G1229" t="s">
        <v>375</v>
      </c>
      <c r="H1229">
        <v>110</v>
      </c>
      <c r="J1229" t="s">
        <v>22634</v>
      </c>
      <c r="K1229" s="132" t="str">
        <f>IFERROR(IFERROR(INDEX(Кат!$O:$O,MATCH($C1229,Кат!$I:$I,0)),INDEX(Торг!$L:$L,MATCH($C1229,Торг!$I:$I,0))),"")</f>
        <v/>
      </c>
      <c r="L1229" s="132" t="str">
        <f>IFERROR(IFERROR(INDEX(Кат!$A:$A,MATCH($C1229,Кат!$I:$I,0)),INDEX(Торг!$A:$A,MATCH($C1229,Торг!$I:$I,0))),"")</f>
        <v/>
      </c>
      <c r="M1229" s="132" t="str">
        <f>IFERROR(IFERROR(INDEX(Кат!$B:$B,MATCH($C1229,Кат!$I:$I,0)),INDEX(Торг!$B:$B,MATCH($C1229,Торг!$I:$I,0))),"")</f>
        <v/>
      </c>
      <c r="N1229" s="132" t="str">
        <f t="shared" si="19"/>
        <v>CS20 CS11877</v>
      </c>
      <c r="O1229" s="132" t="str">
        <f>IFERROR(IFERROR(INDEX(Кат!$B:$B,MATCH($N1229,Кат!$I:$I,0)),INDEX(Торг!$B:$B,MATCH($N1229,Торг!$I:$I,0))),"")</f>
        <v/>
      </c>
    </row>
    <row r="1230" spans="1:15" outlineLevel="2">
      <c r="A1230" t="s">
        <v>15394</v>
      </c>
      <c r="C1230" s="191" t="s">
        <v>866</v>
      </c>
      <c r="E1230" t="s">
        <v>28843</v>
      </c>
      <c r="F1230" t="s">
        <v>663</v>
      </c>
      <c r="G1230" t="s">
        <v>375</v>
      </c>
      <c r="H1230">
        <v>150</v>
      </c>
      <c r="J1230" t="s">
        <v>22634</v>
      </c>
      <c r="K1230" s="132" t="str">
        <f>IFERROR(IFERROR(INDEX(Кат!$O:$O,MATCH($C1230,Кат!$I:$I,0)),INDEX(Торг!$L:$L,MATCH($C1230,Торг!$I:$I,0))),"")</f>
        <v/>
      </c>
      <c r="L1230" s="132" t="str">
        <f>IFERROR(IFERROR(INDEX(Кат!$A:$A,MATCH($C1230,Кат!$I:$I,0)),INDEX(Торг!$A:$A,MATCH($C1230,Торг!$I:$I,0))),"")</f>
        <v/>
      </c>
      <c r="M1230" s="132" t="str">
        <f>IFERROR(IFERROR(INDEX(Кат!$B:$B,MATCH($C1230,Кат!$I:$I,0)),INDEX(Торг!$B:$B,MATCH($C1230,Торг!$I:$I,0))),"")</f>
        <v/>
      </c>
      <c r="N1230" s="132" t="str">
        <f t="shared" si="19"/>
        <v>CS20 CS11875</v>
      </c>
      <c r="O1230" s="132" t="str">
        <f>IFERROR(IFERROR(INDEX(Кат!$B:$B,MATCH($N1230,Кат!$I:$I,0)),INDEX(Торг!$B:$B,MATCH($N1230,Торг!$I:$I,0))),"")</f>
        <v/>
      </c>
    </row>
    <row r="1231" spans="1:15" outlineLevel="2">
      <c r="A1231" t="s">
        <v>15395</v>
      </c>
      <c r="C1231" s="191" t="s">
        <v>867</v>
      </c>
      <c r="E1231" t="s">
        <v>28844</v>
      </c>
      <c r="F1231" t="s">
        <v>663</v>
      </c>
      <c r="G1231" t="s">
        <v>375</v>
      </c>
      <c r="H1231">
        <v>150</v>
      </c>
      <c r="J1231" t="s">
        <v>22634</v>
      </c>
      <c r="K1231" s="132" t="str">
        <f>IFERROR(IFERROR(INDEX(Кат!$O:$O,MATCH($C1231,Кат!$I:$I,0)),INDEX(Торг!$L:$L,MATCH($C1231,Торг!$I:$I,0))),"")</f>
        <v/>
      </c>
      <c r="L1231" s="132" t="str">
        <f>IFERROR(IFERROR(INDEX(Кат!$A:$A,MATCH($C1231,Кат!$I:$I,0)),INDEX(Торг!$A:$A,MATCH($C1231,Торг!$I:$I,0))),"")</f>
        <v/>
      </c>
      <c r="M1231" s="132" t="str">
        <f>IFERROR(IFERROR(INDEX(Кат!$B:$B,MATCH($C1231,Кат!$I:$I,0)),INDEX(Торг!$B:$B,MATCH($C1231,Торг!$I:$I,0))),"")</f>
        <v/>
      </c>
      <c r="N1231" s="132" t="str">
        <f t="shared" si="19"/>
        <v>CS20 CS11593</v>
      </c>
      <c r="O1231" s="132" t="str">
        <f>IFERROR(IFERROR(INDEX(Кат!$B:$B,MATCH($N1231,Кат!$I:$I,0)),INDEX(Торг!$B:$B,MATCH($N1231,Торг!$I:$I,0))),"")</f>
        <v/>
      </c>
    </row>
    <row r="1232" spans="1:15" outlineLevel="2">
      <c r="A1232" t="s">
        <v>15396</v>
      </c>
      <c r="C1232" s="191" t="s">
        <v>868</v>
      </c>
      <c r="E1232" t="s">
        <v>869</v>
      </c>
      <c r="F1232" t="s">
        <v>663</v>
      </c>
      <c r="G1232" t="s">
        <v>375</v>
      </c>
      <c r="H1232">
        <v>140</v>
      </c>
      <c r="J1232" t="s">
        <v>22634</v>
      </c>
      <c r="K1232" s="132" t="str">
        <f>IFERROR(IFERROR(INDEX(Кат!$O:$O,MATCH($C1232,Кат!$I:$I,0)),INDEX(Торг!$L:$L,MATCH($C1232,Торг!$I:$I,0))),"")</f>
        <v/>
      </c>
      <c r="L1232" s="132" t="str">
        <f>IFERROR(IFERROR(INDEX(Кат!$A:$A,MATCH($C1232,Кат!$I:$I,0)),INDEX(Торг!$A:$A,MATCH($C1232,Торг!$I:$I,0))),"")</f>
        <v/>
      </c>
      <c r="M1232" s="132" t="str">
        <f>IFERROR(IFERROR(INDEX(Кат!$B:$B,MATCH($C1232,Кат!$I:$I,0)),INDEX(Торг!$B:$B,MATCH($C1232,Торг!$I:$I,0))),"")</f>
        <v/>
      </c>
      <c r="N1232" s="132" t="str">
        <f t="shared" si="19"/>
        <v>CS20 CS10015</v>
      </c>
      <c r="O1232" s="132" t="str">
        <f>IFERROR(IFERROR(INDEX(Кат!$B:$B,MATCH($N1232,Кат!$I:$I,0)),INDEX(Торг!$B:$B,MATCH($N1232,Торг!$I:$I,0))),"")</f>
        <v/>
      </c>
    </row>
    <row r="1233" spans="1:15" outlineLevel="2">
      <c r="A1233" t="s">
        <v>15397</v>
      </c>
      <c r="C1233" s="191" t="s">
        <v>870</v>
      </c>
      <c r="E1233" t="s">
        <v>871</v>
      </c>
      <c r="F1233" t="s">
        <v>663</v>
      </c>
      <c r="G1233" t="s">
        <v>375</v>
      </c>
      <c r="H1233">
        <v>140</v>
      </c>
      <c r="J1233" t="s">
        <v>22634</v>
      </c>
      <c r="K1233" s="132" t="str">
        <f>IFERROR(IFERROR(INDEX(Кат!$O:$O,MATCH($C1233,Кат!$I:$I,0)),INDEX(Торг!$L:$L,MATCH($C1233,Торг!$I:$I,0))),"")</f>
        <v/>
      </c>
      <c r="L1233" s="132" t="str">
        <f>IFERROR(IFERROR(INDEX(Кат!$A:$A,MATCH($C1233,Кат!$I:$I,0)),INDEX(Торг!$A:$A,MATCH($C1233,Торг!$I:$I,0))),"")</f>
        <v/>
      </c>
      <c r="M1233" s="132" t="str">
        <f>IFERROR(IFERROR(INDEX(Кат!$B:$B,MATCH($C1233,Кат!$I:$I,0)),INDEX(Торг!$B:$B,MATCH($C1233,Торг!$I:$I,0))),"")</f>
        <v/>
      </c>
      <c r="N1233" s="132" t="str">
        <f t="shared" si="19"/>
        <v>CS20 CS06145</v>
      </c>
      <c r="O1233" s="132" t="str">
        <f>IFERROR(IFERROR(INDEX(Кат!$B:$B,MATCH($N1233,Кат!$I:$I,0)),INDEX(Торг!$B:$B,MATCH($N1233,Торг!$I:$I,0))),"")</f>
        <v/>
      </c>
    </row>
    <row r="1234" spans="1:15" outlineLevel="2">
      <c r="A1234" t="s">
        <v>15398</v>
      </c>
      <c r="C1234" s="191" t="s">
        <v>872</v>
      </c>
      <c r="E1234" t="s">
        <v>873</v>
      </c>
      <c r="F1234" t="s">
        <v>663</v>
      </c>
      <c r="G1234" t="s">
        <v>375</v>
      </c>
      <c r="H1234">
        <v>250</v>
      </c>
      <c r="J1234" t="s">
        <v>22634</v>
      </c>
      <c r="K1234" s="132" t="str">
        <f>IFERROR(IFERROR(INDEX(Кат!$O:$O,MATCH($C1234,Кат!$I:$I,0)),INDEX(Торг!$L:$L,MATCH($C1234,Торг!$I:$I,0))),"")</f>
        <v/>
      </c>
      <c r="L1234" s="132" t="str">
        <f>IFERROR(IFERROR(INDEX(Кат!$A:$A,MATCH($C1234,Кат!$I:$I,0)),INDEX(Торг!$A:$A,MATCH($C1234,Торг!$I:$I,0))),"")</f>
        <v/>
      </c>
      <c r="M1234" s="132" t="str">
        <f>IFERROR(IFERROR(INDEX(Кат!$B:$B,MATCH($C1234,Кат!$I:$I,0)),INDEX(Торг!$B:$B,MATCH($C1234,Торг!$I:$I,0))),"")</f>
        <v/>
      </c>
      <c r="N1234" s="132" t="str">
        <f t="shared" si="19"/>
        <v>CS20 CS10239</v>
      </c>
      <c r="O1234" s="132" t="str">
        <f>IFERROR(IFERROR(INDEX(Кат!$B:$B,MATCH($N1234,Кат!$I:$I,0)),INDEX(Торг!$B:$B,MATCH($N1234,Торг!$I:$I,0))),"")</f>
        <v/>
      </c>
    </row>
    <row r="1235" spans="1:15" outlineLevel="2">
      <c r="A1235" t="s">
        <v>15399</v>
      </c>
      <c r="C1235" s="191" t="s">
        <v>874</v>
      </c>
      <c r="E1235" t="s">
        <v>875</v>
      </c>
      <c r="F1235" t="s">
        <v>663</v>
      </c>
      <c r="G1235" t="s">
        <v>375</v>
      </c>
      <c r="H1235">
        <v>250</v>
      </c>
      <c r="J1235" t="s">
        <v>22634</v>
      </c>
      <c r="K1235" s="132" t="str">
        <f>IFERROR(IFERROR(INDEX(Кат!$O:$O,MATCH($C1235,Кат!$I:$I,0)),INDEX(Торг!$L:$L,MATCH($C1235,Торг!$I:$I,0))),"")</f>
        <v/>
      </c>
      <c r="L1235" s="132" t="str">
        <f>IFERROR(IFERROR(INDEX(Кат!$A:$A,MATCH($C1235,Кат!$I:$I,0)),INDEX(Торг!$A:$A,MATCH($C1235,Торг!$I:$I,0))),"")</f>
        <v/>
      </c>
      <c r="M1235" s="132" t="str">
        <f>IFERROR(IFERROR(INDEX(Кат!$B:$B,MATCH($C1235,Кат!$I:$I,0)),INDEX(Торг!$B:$B,MATCH($C1235,Торг!$I:$I,0))),"")</f>
        <v/>
      </c>
      <c r="N1235" s="132" t="str">
        <f t="shared" si="19"/>
        <v>CS20 CS10240</v>
      </c>
      <c r="O1235" s="132" t="str">
        <f>IFERROR(IFERROR(INDEX(Кат!$B:$B,MATCH($N1235,Кат!$I:$I,0)),INDEX(Торг!$B:$B,MATCH($N1235,Торг!$I:$I,0))),"")</f>
        <v/>
      </c>
    </row>
    <row r="1236" spans="1:15" outlineLevel="2">
      <c r="A1236" t="s">
        <v>26792</v>
      </c>
      <c r="C1236" s="191" t="s">
        <v>26793</v>
      </c>
      <c r="E1236" t="s">
        <v>26794</v>
      </c>
      <c r="F1236" t="s">
        <v>663</v>
      </c>
      <c r="G1236" t="s">
        <v>375</v>
      </c>
      <c r="H1236">
        <v>240</v>
      </c>
      <c r="J1236" t="s">
        <v>22634</v>
      </c>
      <c r="K1236" s="132" t="str">
        <f>IFERROR(IFERROR(INDEX(Кат!$O:$O,MATCH($C1236,Кат!$I:$I,0)),INDEX(Торг!$L:$L,MATCH($C1236,Торг!$I:$I,0))),"")</f>
        <v/>
      </c>
      <c r="L1236" s="132" t="str">
        <f>IFERROR(IFERROR(INDEX(Кат!$A:$A,MATCH($C1236,Кат!$I:$I,0)),INDEX(Торг!$A:$A,MATCH($C1236,Торг!$I:$I,0))),"")</f>
        <v/>
      </c>
      <c r="M1236" s="132" t="str">
        <f>IFERROR(IFERROR(INDEX(Кат!$B:$B,MATCH($C1236,Кат!$I:$I,0)),INDEX(Торг!$B:$B,MATCH($C1236,Торг!$I:$I,0))),"")</f>
        <v/>
      </c>
      <c r="N1236" s="132" t="str">
        <f t="shared" si="19"/>
        <v>CS20 CS15344</v>
      </c>
      <c r="O1236" s="132" t="str">
        <f>IFERROR(IFERROR(INDEX(Кат!$B:$B,MATCH($N1236,Кат!$I:$I,0)),INDEX(Торг!$B:$B,MATCH($N1236,Торг!$I:$I,0))),"")</f>
        <v/>
      </c>
    </row>
    <row r="1237" spans="1:15" outlineLevel="2">
      <c r="A1237" t="s">
        <v>26053</v>
      </c>
      <c r="C1237" s="191" t="s">
        <v>26054</v>
      </c>
      <c r="E1237" t="s">
        <v>26055</v>
      </c>
      <c r="F1237" t="s">
        <v>663</v>
      </c>
      <c r="G1237" t="s">
        <v>375</v>
      </c>
      <c r="H1237">
        <v>160</v>
      </c>
      <c r="J1237" t="s">
        <v>22634</v>
      </c>
      <c r="K1237" s="132" t="str">
        <f>IFERROR(IFERROR(INDEX(Кат!$O:$O,MATCH($C1237,Кат!$I:$I,0)),INDEX(Торг!$L:$L,MATCH($C1237,Торг!$I:$I,0))),"")</f>
        <v/>
      </c>
      <c r="L1237" s="132" t="str">
        <f>IFERROR(IFERROR(INDEX(Кат!$A:$A,MATCH($C1237,Кат!$I:$I,0)),INDEX(Торг!$A:$A,MATCH($C1237,Торг!$I:$I,0))),"")</f>
        <v/>
      </c>
      <c r="M1237" s="132" t="str">
        <f>IFERROR(IFERROR(INDEX(Кат!$B:$B,MATCH($C1237,Кат!$I:$I,0)),INDEX(Торг!$B:$B,MATCH($C1237,Торг!$I:$I,0))),"")</f>
        <v/>
      </c>
      <c r="N1237" s="132" t="str">
        <f t="shared" si="19"/>
        <v>CS20 CS14151</v>
      </c>
      <c r="O1237" s="132" t="str">
        <f>IFERROR(IFERROR(INDEX(Кат!$B:$B,MATCH($N1237,Кат!$I:$I,0)),INDEX(Торг!$B:$B,MATCH($N1237,Торг!$I:$I,0))),"")</f>
        <v/>
      </c>
    </row>
    <row r="1238" spans="1:15" outlineLevel="1">
      <c r="A1238" t="s">
        <v>15400</v>
      </c>
      <c r="C1238" s="191" t="s">
        <v>876</v>
      </c>
      <c r="E1238" t="s">
        <v>877</v>
      </c>
      <c r="F1238" t="s">
        <v>663</v>
      </c>
      <c r="G1238" t="s">
        <v>375</v>
      </c>
      <c r="H1238">
        <v>160</v>
      </c>
      <c r="J1238" t="s">
        <v>22634</v>
      </c>
      <c r="K1238" s="132" t="str">
        <f>IFERROR(IFERROR(INDEX(Кат!$O:$O,MATCH($C1238,Кат!$I:$I,0)),INDEX(Торг!$L:$L,MATCH($C1238,Торг!$I:$I,0))),"")</f>
        <v/>
      </c>
      <c r="L1238" s="132" t="str">
        <f>IFERROR(IFERROR(INDEX(Кат!$A:$A,MATCH($C1238,Кат!$I:$I,0)),INDEX(Торг!$A:$A,MATCH($C1238,Торг!$I:$I,0))),"")</f>
        <v/>
      </c>
      <c r="M1238" s="132" t="str">
        <f>IFERROR(IFERROR(INDEX(Кат!$B:$B,MATCH($C1238,Кат!$I:$I,0)),INDEX(Торг!$B:$B,MATCH($C1238,Торг!$I:$I,0))),"")</f>
        <v/>
      </c>
      <c r="N1238" s="132" t="str">
        <f t="shared" si="19"/>
        <v>CS20 CS13726</v>
      </c>
      <c r="O1238" s="132" t="str">
        <f>IFERROR(IFERROR(INDEX(Кат!$B:$B,MATCH($N1238,Кат!$I:$I,0)),INDEX(Торг!$B:$B,MATCH($N1238,Торг!$I:$I,0))),"")</f>
        <v/>
      </c>
    </row>
    <row r="1239" spans="1:15" outlineLevel="2">
      <c r="A1239" t="s">
        <v>15401</v>
      </c>
      <c r="C1239" s="191" t="s">
        <v>878</v>
      </c>
      <c r="E1239" t="s">
        <v>879</v>
      </c>
      <c r="F1239" t="s">
        <v>663</v>
      </c>
      <c r="G1239" t="s">
        <v>399</v>
      </c>
      <c r="H1239">
        <v>140</v>
      </c>
      <c r="J1239" t="s">
        <v>22634</v>
      </c>
      <c r="K1239" s="132" t="str">
        <f>IFERROR(IFERROR(INDEX(Кат!$O:$O,MATCH($C1239,Кат!$I:$I,0)),INDEX(Торг!$L:$L,MATCH($C1239,Торг!$I:$I,0))),"")</f>
        <v/>
      </c>
      <c r="L1239" s="132" t="str">
        <f>IFERROR(IFERROR(INDEX(Кат!$A:$A,MATCH($C1239,Кат!$I:$I,0)),INDEX(Торг!$A:$A,MATCH($C1239,Торг!$I:$I,0))),"")</f>
        <v/>
      </c>
      <c r="M1239" s="132" t="str">
        <f>IFERROR(IFERROR(INDEX(Кат!$B:$B,MATCH($C1239,Кат!$I:$I,0)),INDEX(Торг!$B:$B,MATCH($C1239,Торг!$I:$I,0))),"")</f>
        <v/>
      </c>
      <c r="N1239" s="132" t="str">
        <f t="shared" si="19"/>
        <v>CS20 CS10952</v>
      </c>
      <c r="O1239" s="132" t="str">
        <f>IFERROR(IFERROR(INDEX(Кат!$B:$B,MATCH($N1239,Кат!$I:$I,0)),INDEX(Торг!$B:$B,MATCH($N1239,Торг!$I:$I,0))),"")</f>
        <v/>
      </c>
    </row>
    <row r="1240" spans="1:15" outlineLevel="2">
      <c r="A1240" t="s">
        <v>15402</v>
      </c>
      <c r="C1240" s="191" t="s">
        <v>880</v>
      </c>
      <c r="E1240" t="s">
        <v>881</v>
      </c>
      <c r="F1240" t="s">
        <v>663</v>
      </c>
      <c r="G1240" t="s">
        <v>399</v>
      </c>
      <c r="H1240">
        <v>160</v>
      </c>
      <c r="J1240" t="s">
        <v>22634</v>
      </c>
      <c r="K1240" s="132" t="str">
        <f>IFERROR(IFERROR(INDEX(Кат!$O:$O,MATCH($C1240,Кат!$I:$I,0)),INDEX(Торг!$L:$L,MATCH($C1240,Торг!$I:$I,0))),"")</f>
        <v/>
      </c>
      <c r="L1240" s="132" t="str">
        <f>IFERROR(IFERROR(INDEX(Кат!$A:$A,MATCH($C1240,Кат!$I:$I,0)),INDEX(Торг!$A:$A,MATCH($C1240,Торг!$I:$I,0))),"")</f>
        <v/>
      </c>
      <c r="M1240" s="132" t="str">
        <f>IFERROR(IFERROR(INDEX(Кат!$B:$B,MATCH($C1240,Кат!$I:$I,0)),INDEX(Торг!$B:$B,MATCH($C1240,Торг!$I:$I,0))),"")</f>
        <v/>
      </c>
      <c r="N1240" s="132" t="str">
        <f t="shared" si="19"/>
        <v>CS20 CS10950</v>
      </c>
      <c r="O1240" s="132" t="str">
        <f>IFERROR(IFERROR(INDEX(Кат!$B:$B,MATCH($N1240,Кат!$I:$I,0)),INDEX(Торг!$B:$B,MATCH($N1240,Торг!$I:$I,0))),"")</f>
        <v/>
      </c>
    </row>
    <row r="1241" spans="1:15" outlineLevel="2">
      <c r="A1241" t="s">
        <v>15403</v>
      </c>
      <c r="C1241" s="191" t="s">
        <v>882</v>
      </c>
      <c r="E1241" t="s">
        <v>883</v>
      </c>
      <c r="F1241" t="s">
        <v>663</v>
      </c>
      <c r="G1241" t="s">
        <v>399</v>
      </c>
      <c r="H1241">
        <v>130</v>
      </c>
      <c r="J1241" t="s">
        <v>22634</v>
      </c>
      <c r="K1241" s="132" t="str">
        <f>IFERROR(IFERROR(INDEX(Кат!$O:$O,MATCH($C1241,Кат!$I:$I,0)),INDEX(Торг!$L:$L,MATCH($C1241,Торг!$I:$I,0))),"")</f>
        <v/>
      </c>
      <c r="L1241" s="132" t="str">
        <f>IFERROR(IFERROR(INDEX(Кат!$A:$A,MATCH($C1241,Кат!$I:$I,0)),INDEX(Торг!$A:$A,MATCH($C1241,Торг!$I:$I,0))),"")</f>
        <v/>
      </c>
      <c r="M1241" s="132" t="str">
        <f>IFERROR(IFERROR(INDEX(Кат!$B:$B,MATCH($C1241,Кат!$I:$I,0)),INDEX(Торг!$B:$B,MATCH($C1241,Торг!$I:$I,0))),"")</f>
        <v/>
      </c>
      <c r="N1241" s="132" t="str">
        <f t="shared" si="19"/>
        <v>CS20 CS10956</v>
      </c>
      <c r="O1241" s="132" t="str">
        <f>IFERROR(IFERROR(INDEX(Кат!$B:$B,MATCH($N1241,Кат!$I:$I,0)),INDEX(Торг!$B:$B,MATCH($N1241,Торг!$I:$I,0))),"")</f>
        <v/>
      </c>
    </row>
    <row r="1242" spans="1:15" outlineLevel="2">
      <c r="A1242" t="s">
        <v>15404</v>
      </c>
      <c r="C1242" s="191" t="s">
        <v>884</v>
      </c>
      <c r="E1242" t="s">
        <v>885</v>
      </c>
      <c r="F1242" t="s">
        <v>663</v>
      </c>
      <c r="G1242" t="s">
        <v>399</v>
      </c>
      <c r="H1242">
        <v>130</v>
      </c>
      <c r="J1242" t="s">
        <v>22634</v>
      </c>
      <c r="K1242" s="132" t="str">
        <f>IFERROR(IFERROR(INDEX(Кат!$O:$O,MATCH($C1242,Кат!$I:$I,0)),INDEX(Торг!$L:$L,MATCH($C1242,Торг!$I:$I,0))),"")</f>
        <v/>
      </c>
      <c r="L1242" s="132" t="str">
        <f>IFERROR(IFERROR(INDEX(Кат!$A:$A,MATCH($C1242,Кат!$I:$I,0)),INDEX(Торг!$A:$A,MATCH($C1242,Торг!$I:$I,0))),"")</f>
        <v/>
      </c>
      <c r="M1242" s="132" t="str">
        <f>IFERROR(IFERROR(INDEX(Кат!$B:$B,MATCH($C1242,Кат!$I:$I,0)),INDEX(Торг!$B:$B,MATCH($C1242,Торг!$I:$I,0))),"")</f>
        <v/>
      </c>
      <c r="N1242" s="132" t="str">
        <f t="shared" si="19"/>
        <v>CS20 CS08503</v>
      </c>
      <c r="O1242" s="132" t="str">
        <f>IFERROR(IFERROR(INDEX(Кат!$B:$B,MATCH($N1242,Кат!$I:$I,0)),INDEX(Торг!$B:$B,MATCH($N1242,Торг!$I:$I,0))),"")</f>
        <v/>
      </c>
    </row>
    <row r="1243" spans="1:15" outlineLevel="2">
      <c r="A1243" t="s">
        <v>15405</v>
      </c>
      <c r="C1243" s="191" t="s">
        <v>886</v>
      </c>
      <c r="E1243" t="s">
        <v>887</v>
      </c>
      <c r="F1243" t="s">
        <v>663</v>
      </c>
      <c r="G1243" t="s">
        <v>399</v>
      </c>
      <c r="H1243">
        <v>80</v>
      </c>
      <c r="J1243" t="s">
        <v>22634</v>
      </c>
      <c r="K1243" s="132" t="str">
        <f>IFERROR(IFERROR(INDEX(Кат!$O:$O,MATCH($C1243,Кат!$I:$I,0)),INDEX(Торг!$L:$L,MATCH($C1243,Торг!$I:$I,0))),"")</f>
        <v/>
      </c>
      <c r="L1243" s="132" t="str">
        <f>IFERROR(IFERROR(INDEX(Кат!$A:$A,MATCH($C1243,Кат!$I:$I,0)),INDEX(Торг!$A:$A,MATCH($C1243,Торг!$I:$I,0))),"")</f>
        <v/>
      </c>
      <c r="M1243" s="132" t="str">
        <f>IFERROR(IFERROR(INDEX(Кат!$B:$B,MATCH($C1243,Кат!$I:$I,0)),INDEX(Торг!$B:$B,MATCH($C1243,Торг!$I:$I,0))),"")</f>
        <v/>
      </c>
      <c r="N1243" s="132" t="str">
        <f t="shared" si="19"/>
        <v>CS20 CS10954</v>
      </c>
      <c r="O1243" s="132" t="str">
        <f>IFERROR(IFERROR(INDEX(Кат!$B:$B,MATCH($N1243,Кат!$I:$I,0)),INDEX(Торг!$B:$B,MATCH($N1243,Торг!$I:$I,0))),"")</f>
        <v/>
      </c>
    </row>
    <row r="1244" spans="1:15" outlineLevel="2">
      <c r="A1244" t="s">
        <v>15406</v>
      </c>
      <c r="C1244" s="191" t="s">
        <v>888</v>
      </c>
      <c r="E1244" t="s">
        <v>889</v>
      </c>
      <c r="F1244" t="s">
        <v>663</v>
      </c>
      <c r="G1244" t="s">
        <v>399</v>
      </c>
      <c r="H1244">
        <v>80</v>
      </c>
      <c r="J1244" t="s">
        <v>22634</v>
      </c>
      <c r="K1244" s="132" t="str">
        <f>IFERROR(IFERROR(INDEX(Кат!$O:$O,MATCH($C1244,Кат!$I:$I,0)),INDEX(Торг!$L:$L,MATCH($C1244,Торг!$I:$I,0))),"")</f>
        <v/>
      </c>
      <c r="L1244" s="132" t="str">
        <f>IFERROR(IFERROR(INDEX(Кат!$A:$A,MATCH($C1244,Кат!$I:$I,0)),INDEX(Торг!$A:$A,MATCH($C1244,Торг!$I:$I,0))),"")</f>
        <v/>
      </c>
      <c r="M1244" s="132" t="str">
        <f>IFERROR(IFERROR(INDEX(Кат!$B:$B,MATCH($C1244,Кат!$I:$I,0)),INDEX(Торг!$B:$B,MATCH($C1244,Торг!$I:$I,0))),"")</f>
        <v/>
      </c>
      <c r="N1244" s="132" t="str">
        <f t="shared" si="19"/>
        <v>CS20 CS10449</v>
      </c>
      <c r="O1244" s="132" t="str">
        <f>IFERROR(IFERROR(INDEX(Кат!$B:$B,MATCH($N1244,Кат!$I:$I,0)),INDEX(Торг!$B:$B,MATCH($N1244,Торг!$I:$I,0))),"")</f>
        <v/>
      </c>
    </row>
    <row r="1245" spans="1:15" outlineLevel="1">
      <c r="A1245" t="s">
        <v>15407</v>
      </c>
      <c r="C1245" s="191" t="s">
        <v>890</v>
      </c>
      <c r="E1245" t="s">
        <v>13991</v>
      </c>
      <c r="F1245" t="s">
        <v>663</v>
      </c>
      <c r="G1245" t="s">
        <v>375</v>
      </c>
      <c r="H1245">
        <v>1250</v>
      </c>
      <c r="J1245" t="s">
        <v>22634</v>
      </c>
      <c r="K1245" s="132" t="str">
        <f>IFERROR(IFERROR(INDEX(Кат!$O:$O,MATCH($C1245,Кат!$I:$I,0)),INDEX(Торг!$L:$L,MATCH($C1245,Торг!$I:$I,0))),"")</f>
        <v/>
      </c>
      <c r="L1245" s="132" t="str">
        <f>IFERROR(IFERROR(INDEX(Кат!$A:$A,MATCH($C1245,Кат!$I:$I,0)),INDEX(Торг!$A:$A,MATCH($C1245,Торг!$I:$I,0))),"")</f>
        <v/>
      </c>
      <c r="M1245" s="132" t="str">
        <f>IFERROR(IFERROR(INDEX(Кат!$B:$B,MATCH($C1245,Кат!$I:$I,0)),INDEX(Торг!$B:$B,MATCH($C1245,Торг!$I:$I,0))),"")</f>
        <v/>
      </c>
      <c r="N1245" s="132" t="str">
        <f t="shared" si="19"/>
        <v>CS20 CS16274</v>
      </c>
      <c r="O1245" s="132" t="str">
        <f>IFERROR(IFERROR(INDEX(Кат!$B:$B,MATCH($N1245,Кат!$I:$I,0)),INDEX(Торг!$B:$B,MATCH($N1245,Торг!$I:$I,0))),"")</f>
        <v/>
      </c>
    </row>
    <row r="1246" spans="1:15" outlineLevel="2">
      <c r="A1246" t="s">
        <v>15408</v>
      </c>
      <c r="C1246" s="191" t="s">
        <v>891</v>
      </c>
      <c r="E1246" t="s">
        <v>13992</v>
      </c>
      <c r="F1246" t="s">
        <v>663</v>
      </c>
      <c r="G1246" t="s">
        <v>375</v>
      </c>
      <c r="H1246">
        <v>1340</v>
      </c>
      <c r="J1246" t="s">
        <v>22634</v>
      </c>
      <c r="K1246" s="132" t="str">
        <f>IFERROR(IFERROR(INDEX(Кат!$O:$O,MATCH($C1246,Кат!$I:$I,0)),INDEX(Торг!$L:$L,MATCH($C1246,Торг!$I:$I,0))),"")</f>
        <v/>
      </c>
      <c r="L1246" s="132" t="str">
        <f>IFERROR(IFERROR(INDEX(Кат!$A:$A,MATCH($C1246,Кат!$I:$I,0)),INDEX(Торг!$A:$A,MATCH($C1246,Торг!$I:$I,0))),"")</f>
        <v/>
      </c>
      <c r="M1246" s="132" t="str">
        <f>IFERROR(IFERROR(INDEX(Кат!$B:$B,MATCH($C1246,Кат!$I:$I,0)),INDEX(Торг!$B:$B,MATCH($C1246,Торг!$I:$I,0))),"")</f>
        <v/>
      </c>
      <c r="N1246" s="132" t="str">
        <f t="shared" si="19"/>
        <v>CS20 CS16270</v>
      </c>
      <c r="O1246" s="132" t="str">
        <f>IFERROR(IFERROR(INDEX(Кат!$B:$B,MATCH($N1246,Кат!$I:$I,0)),INDEX(Торг!$B:$B,MATCH($N1246,Торг!$I:$I,0))),"")</f>
        <v/>
      </c>
    </row>
    <row r="1247" spans="1:15" outlineLevel="2">
      <c r="A1247" t="s">
        <v>15409</v>
      </c>
      <c r="C1247" s="191" t="s">
        <v>892</v>
      </c>
      <c r="E1247" t="s">
        <v>13993</v>
      </c>
      <c r="F1247" t="s">
        <v>663</v>
      </c>
      <c r="G1247" t="s">
        <v>375</v>
      </c>
      <c r="H1247">
        <v>1060</v>
      </c>
      <c r="J1247" t="s">
        <v>22634</v>
      </c>
      <c r="K1247" s="132" t="str">
        <f>IFERROR(IFERROR(INDEX(Кат!$O:$O,MATCH($C1247,Кат!$I:$I,0)),INDEX(Торг!$L:$L,MATCH($C1247,Торг!$I:$I,0))),"")</f>
        <v/>
      </c>
      <c r="L1247" s="132" t="str">
        <f>IFERROR(IFERROR(INDEX(Кат!$A:$A,MATCH($C1247,Кат!$I:$I,0)),INDEX(Торг!$A:$A,MATCH($C1247,Торг!$I:$I,0))),"")</f>
        <v/>
      </c>
      <c r="M1247" s="132" t="str">
        <f>IFERROR(IFERROR(INDEX(Кат!$B:$B,MATCH($C1247,Кат!$I:$I,0)),INDEX(Торг!$B:$B,MATCH($C1247,Торг!$I:$I,0))),"")</f>
        <v/>
      </c>
      <c r="N1247" s="132" t="str">
        <f t="shared" si="19"/>
        <v>CS20 CS16272</v>
      </c>
      <c r="O1247" s="132" t="str">
        <f>IFERROR(IFERROR(INDEX(Кат!$B:$B,MATCH($N1247,Кат!$I:$I,0)),INDEX(Торг!$B:$B,MATCH($N1247,Торг!$I:$I,0))),"")</f>
        <v/>
      </c>
    </row>
    <row r="1248" spans="1:15" outlineLevel="2">
      <c r="A1248" t="s">
        <v>15410</v>
      </c>
      <c r="C1248" s="191" t="s">
        <v>893</v>
      </c>
      <c r="E1248" t="s">
        <v>13994</v>
      </c>
      <c r="F1248" t="s">
        <v>663</v>
      </c>
      <c r="G1248" t="s">
        <v>375</v>
      </c>
      <c r="H1248">
        <v>1130</v>
      </c>
      <c r="J1248" t="s">
        <v>22634</v>
      </c>
      <c r="K1248" s="132" t="str">
        <f>IFERROR(IFERROR(INDEX(Кат!$O:$O,MATCH($C1248,Кат!$I:$I,0)),INDEX(Торг!$L:$L,MATCH($C1248,Торг!$I:$I,0))),"")</f>
        <v/>
      </c>
      <c r="L1248" s="132" t="str">
        <f>IFERROR(IFERROR(INDEX(Кат!$A:$A,MATCH($C1248,Кат!$I:$I,0)),INDEX(Торг!$A:$A,MATCH($C1248,Торг!$I:$I,0))),"")</f>
        <v/>
      </c>
      <c r="M1248" s="132" t="str">
        <f>IFERROR(IFERROR(INDEX(Кат!$B:$B,MATCH($C1248,Кат!$I:$I,0)),INDEX(Торг!$B:$B,MATCH($C1248,Торг!$I:$I,0))),"")</f>
        <v/>
      </c>
      <c r="N1248" s="132" t="str">
        <f t="shared" si="19"/>
        <v>CS20 CS16275</v>
      </c>
      <c r="O1248" s="132" t="str">
        <f>IFERROR(IFERROR(INDEX(Кат!$B:$B,MATCH($N1248,Кат!$I:$I,0)),INDEX(Торг!$B:$B,MATCH($N1248,Торг!$I:$I,0))),"")</f>
        <v/>
      </c>
    </row>
    <row r="1249" spans="1:15" outlineLevel="2">
      <c r="A1249" t="s">
        <v>15411</v>
      </c>
      <c r="C1249" s="191" t="s">
        <v>894</v>
      </c>
      <c r="E1249" t="s">
        <v>13995</v>
      </c>
      <c r="F1249" t="s">
        <v>663</v>
      </c>
      <c r="G1249" t="s">
        <v>375</v>
      </c>
      <c r="H1249">
        <v>2030</v>
      </c>
      <c r="J1249" t="s">
        <v>22634</v>
      </c>
      <c r="K1249" s="132" t="str">
        <f>IFERROR(IFERROR(INDEX(Кат!$O:$O,MATCH($C1249,Кат!$I:$I,0)),INDEX(Торг!$L:$L,MATCH($C1249,Торг!$I:$I,0))),"")</f>
        <v/>
      </c>
      <c r="L1249" s="132" t="str">
        <f>IFERROR(IFERROR(INDEX(Кат!$A:$A,MATCH($C1249,Кат!$I:$I,0)),INDEX(Торг!$A:$A,MATCH($C1249,Торг!$I:$I,0))),"")</f>
        <v/>
      </c>
      <c r="M1249" s="132" t="str">
        <f>IFERROR(IFERROR(INDEX(Кат!$B:$B,MATCH($C1249,Кат!$I:$I,0)),INDEX(Торг!$B:$B,MATCH($C1249,Торг!$I:$I,0))),"")</f>
        <v/>
      </c>
      <c r="N1249" s="132" t="str">
        <f t="shared" si="19"/>
        <v>CS20 CS16271</v>
      </c>
      <c r="O1249" s="132" t="str">
        <f>IFERROR(IFERROR(INDEX(Кат!$B:$B,MATCH($N1249,Кат!$I:$I,0)),INDEX(Торг!$B:$B,MATCH($N1249,Торг!$I:$I,0))),"")</f>
        <v/>
      </c>
    </row>
    <row r="1250" spans="1:15" outlineLevel="2">
      <c r="A1250" t="s">
        <v>15412</v>
      </c>
      <c r="C1250" s="191" t="s">
        <v>895</v>
      </c>
      <c r="E1250" t="s">
        <v>13996</v>
      </c>
      <c r="F1250" t="s">
        <v>663</v>
      </c>
      <c r="G1250" t="s">
        <v>375</v>
      </c>
      <c r="H1250">
        <v>1380</v>
      </c>
      <c r="J1250" t="s">
        <v>22634</v>
      </c>
      <c r="K1250" s="132" t="str">
        <f>IFERROR(IFERROR(INDEX(Кат!$O:$O,MATCH($C1250,Кат!$I:$I,0)),INDEX(Торг!$L:$L,MATCH($C1250,Торг!$I:$I,0))),"")</f>
        <v/>
      </c>
      <c r="L1250" s="132" t="str">
        <f>IFERROR(IFERROR(INDEX(Кат!$A:$A,MATCH($C1250,Кат!$I:$I,0)),INDEX(Торг!$A:$A,MATCH($C1250,Торг!$I:$I,0))),"")</f>
        <v/>
      </c>
      <c r="M1250" s="132" t="str">
        <f>IFERROR(IFERROR(INDEX(Кат!$B:$B,MATCH($C1250,Кат!$I:$I,0)),INDEX(Торг!$B:$B,MATCH($C1250,Торг!$I:$I,0))),"")</f>
        <v/>
      </c>
      <c r="N1250" s="132" t="str">
        <f t="shared" si="19"/>
        <v>CS20 CS16273</v>
      </c>
      <c r="O1250" s="132" t="str">
        <f>IFERROR(IFERROR(INDEX(Кат!$B:$B,MATCH($N1250,Кат!$I:$I,0)),INDEX(Торг!$B:$B,MATCH($N1250,Торг!$I:$I,0))),"")</f>
        <v/>
      </c>
    </row>
    <row r="1251" spans="1:15" outlineLevel="2">
      <c r="A1251" t="s">
        <v>28845</v>
      </c>
      <c r="C1251" s="191" t="s">
        <v>28846</v>
      </c>
      <c r="E1251" t="s">
        <v>28847</v>
      </c>
      <c r="F1251" t="s">
        <v>663</v>
      </c>
      <c r="G1251" t="s">
        <v>375</v>
      </c>
      <c r="H1251">
        <v>140</v>
      </c>
      <c r="J1251" t="s">
        <v>22634</v>
      </c>
      <c r="K1251" s="132" t="str">
        <f>IFERROR(IFERROR(INDEX(Кат!$O:$O,MATCH($C1251,Кат!$I:$I,0)),INDEX(Торг!$L:$L,MATCH($C1251,Торг!$I:$I,0))),"")</f>
        <v/>
      </c>
      <c r="L1251" s="132" t="str">
        <f>IFERROR(IFERROR(INDEX(Кат!$A:$A,MATCH($C1251,Кат!$I:$I,0)),INDEX(Торг!$A:$A,MATCH($C1251,Торг!$I:$I,0))),"")</f>
        <v/>
      </c>
      <c r="M1251" s="132" t="str">
        <f>IFERROR(IFERROR(INDEX(Кат!$B:$B,MATCH($C1251,Кат!$I:$I,0)),INDEX(Торг!$B:$B,MATCH($C1251,Торг!$I:$I,0))),"")</f>
        <v/>
      </c>
      <c r="N1251" s="132" t="str">
        <f t="shared" si="19"/>
        <v>CS20 CS12042</v>
      </c>
      <c r="O1251" s="132" t="str">
        <f>IFERROR(IFERROR(INDEX(Кат!$B:$B,MATCH($N1251,Кат!$I:$I,0)),INDEX(Торг!$B:$B,MATCH($N1251,Торг!$I:$I,0))),"")</f>
        <v/>
      </c>
    </row>
    <row r="1252" spans="1:15" outlineLevel="2">
      <c r="A1252" t="s">
        <v>28848</v>
      </c>
      <c r="C1252" s="191" t="s">
        <v>28849</v>
      </c>
      <c r="E1252" t="s">
        <v>28850</v>
      </c>
      <c r="F1252" t="s">
        <v>663</v>
      </c>
      <c r="G1252" t="s">
        <v>375</v>
      </c>
      <c r="H1252">
        <v>140</v>
      </c>
      <c r="J1252" t="s">
        <v>22634</v>
      </c>
      <c r="K1252" s="132" t="str">
        <f>IFERROR(IFERROR(INDEX(Кат!$O:$O,MATCH($C1252,Кат!$I:$I,0)),INDEX(Торг!$L:$L,MATCH($C1252,Торг!$I:$I,0))),"")</f>
        <v/>
      </c>
      <c r="L1252" s="132" t="str">
        <f>IFERROR(IFERROR(INDEX(Кат!$A:$A,MATCH($C1252,Кат!$I:$I,0)),INDEX(Торг!$A:$A,MATCH($C1252,Торг!$I:$I,0))),"")</f>
        <v/>
      </c>
      <c r="M1252" s="132" t="str">
        <f>IFERROR(IFERROR(INDEX(Кат!$B:$B,MATCH($C1252,Кат!$I:$I,0)),INDEX(Торг!$B:$B,MATCH($C1252,Торг!$I:$I,0))),"")</f>
        <v/>
      </c>
      <c r="N1252" s="132" t="str">
        <f t="shared" si="19"/>
        <v>CS20 CS12041</v>
      </c>
      <c r="O1252" s="132" t="str">
        <f>IFERROR(IFERROR(INDEX(Кат!$B:$B,MATCH($N1252,Кат!$I:$I,0)),INDEX(Торг!$B:$B,MATCH($N1252,Торг!$I:$I,0))),"")</f>
        <v/>
      </c>
    </row>
    <row r="1253" spans="1:15" outlineLevel="2">
      <c r="A1253" t="s">
        <v>15413</v>
      </c>
      <c r="C1253" s="191" t="s">
        <v>5018</v>
      </c>
      <c r="E1253" t="s">
        <v>5019</v>
      </c>
      <c r="F1253" t="s">
        <v>663</v>
      </c>
      <c r="G1253" t="s">
        <v>399</v>
      </c>
      <c r="H1253">
        <v>280</v>
      </c>
      <c r="J1253" t="s">
        <v>22634</v>
      </c>
      <c r="K1253" s="132" t="str">
        <f>IFERROR(IFERROR(INDEX(Кат!$O:$O,MATCH($C1253,Кат!$I:$I,0)),INDEX(Торг!$L:$L,MATCH($C1253,Торг!$I:$I,0))),"")</f>
        <v/>
      </c>
      <c r="L1253" s="132" t="str">
        <f>IFERROR(IFERROR(INDEX(Кат!$A:$A,MATCH($C1253,Кат!$I:$I,0)),INDEX(Торг!$A:$A,MATCH($C1253,Торг!$I:$I,0))),"")</f>
        <v/>
      </c>
      <c r="M1253" s="132" t="str">
        <f>IFERROR(IFERROR(INDEX(Кат!$B:$B,MATCH($C1253,Кат!$I:$I,0)),INDEX(Торг!$B:$B,MATCH($C1253,Торг!$I:$I,0))),"")</f>
        <v/>
      </c>
      <c r="N1253" s="132" t="str">
        <f t="shared" si="19"/>
        <v>CS20 CS15946</v>
      </c>
      <c r="O1253" s="132" t="str">
        <f>IFERROR(IFERROR(INDEX(Кат!$B:$B,MATCH($N1253,Кат!$I:$I,0)),INDEX(Торг!$B:$B,MATCH($N1253,Торг!$I:$I,0))),"")</f>
        <v/>
      </c>
    </row>
    <row r="1254" spans="1:15" outlineLevel="2">
      <c r="A1254" t="s">
        <v>15414</v>
      </c>
      <c r="C1254" s="191" t="s">
        <v>896</v>
      </c>
      <c r="E1254" t="s">
        <v>897</v>
      </c>
      <c r="F1254" t="s">
        <v>663</v>
      </c>
      <c r="G1254" t="s">
        <v>399</v>
      </c>
      <c r="H1254">
        <v>95</v>
      </c>
      <c r="J1254" t="s">
        <v>22634</v>
      </c>
      <c r="K1254" s="132" t="str">
        <f>IFERROR(IFERROR(INDEX(Кат!$O:$O,MATCH($C1254,Кат!$I:$I,0)),INDEX(Торг!$L:$L,MATCH($C1254,Торг!$I:$I,0))),"")</f>
        <v/>
      </c>
      <c r="L1254" s="132" t="str">
        <f>IFERROR(IFERROR(INDEX(Кат!$A:$A,MATCH($C1254,Кат!$I:$I,0)),INDEX(Торг!$A:$A,MATCH($C1254,Торг!$I:$I,0))),"")</f>
        <v/>
      </c>
      <c r="M1254" s="132" t="str">
        <f>IFERROR(IFERROR(INDEX(Кат!$B:$B,MATCH($C1254,Кат!$I:$I,0)),INDEX(Торг!$B:$B,MATCH($C1254,Торг!$I:$I,0))),"")</f>
        <v/>
      </c>
      <c r="N1254" s="132" t="str">
        <f t="shared" si="19"/>
        <v>CS20 CS10921</v>
      </c>
      <c r="O1254" s="132" t="str">
        <f>IFERROR(IFERROR(INDEX(Кат!$B:$B,MATCH($N1254,Кат!$I:$I,0)),INDEX(Торг!$B:$B,MATCH($N1254,Торг!$I:$I,0))),"")</f>
        <v/>
      </c>
    </row>
    <row r="1255" spans="1:15" outlineLevel="2">
      <c r="A1255" t="s">
        <v>15415</v>
      </c>
      <c r="C1255" s="191" t="s">
        <v>898</v>
      </c>
      <c r="E1255" t="s">
        <v>899</v>
      </c>
      <c r="F1255" t="s">
        <v>663</v>
      </c>
      <c r="G1255" t="s">
        <v>399</v>
      </c>
      <c r="H1255">
        <v>95</v>
      </c>
      <c r="J1255" t="s">
        <v>22634</v>
      </c>
      <c r="K1255" s="132" t="str">
        <f>IFERROR(IFERROR(INDEX(Кат!$O:$O,MATCH($C1255,Кат!$I:$I,0)),INDEX(Торг!$L:$L,MATCH($C1255,Торг!$I:$I,0))),"")</f>
        <v/>
      </c>
      <c r="L1255" s="132" t="str">
        <f>IFERROR(IFERROR(INDEX(Кат!$A:$A,MATCH($C1255,Кат!$I:$I,0)),INDEX(Торг!$A:$A,MATCH($C1255,Торг!$I:$I,0))),"")</f>
        <v/>
      </c>
      <c r="M1255" s="132" t="str">
        <f>IFERROR(IFERROR(INDEX(Кат!$B:$B,MATCH($C1255,Кат!$I:$I,0)),INDEX(Торг!$B:$B,MATCH($C1255,Торг!$I:$I,0))),"")</f>
        <v/>
      </c>
      <c r="N1255" s="132" t="str">
        <f t="shared" si="19"/>
        <v>CS20 CS06632</v>
      </c>
      <c r="O1255" s="132" t="str">
        <f>IFERROR(IFERROR(INDEX(Кат!$B:$B,MATCH($N1255,Кат!$I:$I,0)),INDEX(Торг!$B:$B,MATCH($N1255,Торг!$I:$I,0))),"")</f>
        <v/>
      </c>
    </row>
    <row r="1256" spans="1:15" outlineLevel="2">
      <c r="A1256" t="s">
        <v>15416</v>
      </c>
      <c r="C1256" s="191" t="s">
        <v>900</v>
      </c>
      <c r="E1256" t="s">
        <v>901</v>
      </c>
      <c r="F1256" t="s">
        <v>663</v>
      </c>
      <c r="G1256" t="s">
        <v>375</v>
      </c>
      <c r="H1256">
        <v>210</v>
      </c>
      <c r="J1256" t="s">
        <v>22634</v>
      </c>
      <c r="K1256" s="132" t="str">
        <f>IFERROR(IFERROR(INDEX(Кат!$O:$O,MATCH($C1256,Кат!$I:$I,0)),INDEX(Торг!$L:$L,MATCH($C1256,Торг!$I:$I,0))),"")</f>
        <v/>
      </c>
      <c r="L1256" s="132" t="str">
        <f>IFERROR(IFERROR(INDEX(Кат!$A:$A,MATCH($C1256,Кат!$I:$I,0)),INDEX(Торг!$A:$A,MATCH($C1256,Торг!$I:$I,0))),"")</f>
        <v/>
      </c>
      <c r="M1256" s="132" t="str">
        <f>IFERROR(IFERROR(INDEX(Кат!$B:$B,MATCH($C1256,Кат!$I:$I,0)),INDEX(Торг!$B:$B,MATCH($C1256,Торг!$I:$I,0))),"")</f>
        <v/>
      </c>
      <c r="N1256" s="132" t="str">
        <f t="shared" si="19"/>
        <v>CS20 CS13976</v>
      </c>
      <c r="O1256" s="132" t="str">
        <f>IFERROR(IFERROR(INDEX(Кат!$B:$B,MATCH($N1256,Кат!$I:$I,0)),INDEX(Торг!$B:$B,MATCH($N1256,Торг!$I:$I,0))),"")</f>
        <v/>
      </c>
    </row>
    <row r="1257" spans="1:15">
      <c r="A1257" t="s">
        <v>15417</v>
      </c>
      <c r="C1257" s="191" t="s">
        <v>902</v>
      </c>
      <c r="E1257" t="s">
        <v>903</v>
      </c>
      <c r="F1257" t="s">
        <v>663</v>
      </c>
      <c r="G1257" t="s">
        <v>375</v>
      </c>
      <c r="H1257">
        <v>210</v>
      </c>
      <c r="J1257" t="s">
        <v>22634</v>
      </c>
      <c r="K1257" s="132" t="str">
        <f>IFERROR(IFERROR(INDEX(Кат!$O:$O,MATCH($C1257,Кат!$I:$I,0)),INDEX(Торг!$L:$L,MATCH($C1257,Торг!$I:$I,0))),"")</f>
        <v/>
      </c>
      <c r="L1257" s="132" t="str">
        <f>IFERROR(IFERROR(INDEX(Кат!$A:$A,MATCH($C1257,Кат!$I:$I,0)),INDEX(Торг!$A:$A,MATCH($C1257,Торг!$I:$I,0))),"")</f>
        <v/>
      </c>
      <c r="M1257" s="132" t="str">
        <f>IFERROR(IFERROR(INDEX(Кат!$B:$B,MATCH($C1257,Кат!$I:$I,0)),INDEX(Торг!$B:$B,MATCH($C1257,Торг!$I:$I,0))),"")</f>
        <v/>
      </c>
      <c r="N1257" s="132" t="str">
        <f t="shared" si="19"/>
        <v>CS20 CS13972</v>
      </c>
      <c r="O1257" s="132" t="str">
        <f>IFERROR(IFERROR(INDEX(Кат!$B:$B,MATCH($N1257,Кат!$I:$I,0)),INDEX(Торг!$B:$B,MATCH($N1257,Торг!$I:$I,0))),"")</f>
        <v/>
      </c>
    </row>
    <row r="1258" spans="1:15" outlineLevel="1">
      <c r="A1258" t="s">
        <v>29578</v>
      </c>
      <c r="C1258" s="191" t="s">
        <v>33922</v>
      </c>
      <c r="E1258" t="s">
        <v>29579</v>
      </c>
      <c r="F1258" t="s">
        <v>663</v>
      </c>
      <c r="G1258" t="s">
        <v>399</v>
      </c>
      <c r="H1258">
        <v>220</v>
      </c>
      <c r="J1258" t="s">
        <v>22634</v>
      </c>
      <c r="K1258" s="132" t="str">
        <f>IFERROR(IFERROR(INDEX(Кат!$O:$O,MATCH($C1258,Кат!$I:$I,0)),INDEX(Торг!$L:$L,MATCH($C1258,Торг!$I:$I,0))),"")</f>
        <v/>
      </c>
      <c r="L1258" s="132" t="str">
        <f>IFERROR(IFERROR(INDEX(Кат!$A:$A,MATCH($C1258,Кат!$I:$I,0)),INDEX(Торг!$A:$A,MATCH($C1258,Торг!$I:$I,0))),"")</f>
        <v/>
      </c>
      <c r="M1258" s="132" t="str">
        <f>IFERROR(IFERROR(INDEX(Кат!$B:$B,MATCH($C1258,Кат!$I:$I,0)),INDEX(Торг!$B:$B,MATCH($C1258,Торг!$I:$I,0))),"")</f>
        <v/>
      </c>
      <c r="N1258" s="132" t="str">
        <f t="shared" si="19"/>
        <v xml:space="preserve">CS20 CS18575  </v>
      </c>
      <c r="O1258" s="132" t="str">
        <f>IFERROR(IFERROR(INDEX(Кат!$B:$B,MATCH($N1258,Кат!$I:$I,0)),INDEX(Торг!$B:$B,MATCH($N1258,Торг!$I:$I,0))),"")</f>
        <v/>
      </c>
    </row>
    <row r="1259" spans="1:15" outlineLevel="1">
      <c r="A1259" t="s">
        <v>29580</v>
      </c>
      <c r="C1259" s="191" t="s">
        <v>29581</v>
      </c>
      <c r="E1259" t="s">
        <v>29582</v>
      </c>
      <c r="F1259" t="s">
        <v>663</v>
      </c>
      <c r="G1259" t="s">
        <v>399</v>
      </c>
      <c r="H1259">
        <v>220</v>
      </c>
      <c r="J1259" t="s">
        <v>22634</v>
      </c>
      <c r="K1259" s="132" t="str">
        <f>IFERROR(IFERROR(INDEX(Кат!$O:$O,MATCH($C1259,Кат!$I:$I,0)),INDEX(Торг!$L:$L,MATCH($C1259,Торг!$I:$I,0))),"")</f>
        <v/>
      </c>
      <c r="L1259" s="132" t="str">
        <f>IFERROR(IFERROR(INDEX(Кат!$A:$A,MATCH($C1259,Кат!$I:$I,0)),INDEX(Торг!$A:$A,MATCH($C1259,Торг!$I:$I,0))),"")</f>
        <v/>
      </c>
      <c r="M1259" s="132" t="str">
        <f>IFERROR(IFERROR(INDEX(Кат!$B:$B,MATCH($C1259,Кат!$I:$I,0)),INDEX(Торг!$B:$B,MATCH($C1259,Торг!$I:$I,0))),"")</f>
        <v/>
      </c>
      <c r="N1259" s="132" t="str">
        <f t="shared" si="19"/>
        <v>CS20 CS18569</v>
      </c>
      <c r="O1259" s="132" t="str">
        <f>IFERROR(IFERROR(INDEX(Кат!$B:$B,MATCH($N1259,Кат!$I:$I,0)),INDEX(Торг!$B:$B,MATCH($N1259,Торг!$I:$I,0))),"")</f>
        <v/>
      </c>
    </row>
    <row r="1260" spans="1:15" outlineLevel="1">
      <c r="A1260" t="s">
        <v>15418</v>
      </c>
      <c r="C1260" s="191" t="s">
        <v>904</v>
      </c>
      <c r="E1260" t="s">
        <v>905</v>
      </c>
      <c r="F1260" t="s">
        <v>663</v>
      </c>
      <c r="G1260" t="s">
        <v>399</v>
      </c>
      <c r="H1260">
        <v>460</v>
      </c>
      <c r="J1260" t="s">
        <v>22634</v>
      </c>
      <c r="K1260" s="132" t="str">
        <f>IFERROR(IFERROR(INDEX(Кат!$O:$O,MATCH($C1260,Кат!$I:$I,0)),INDEX(Торг!$L:$L,MATCH($C1260,Торг!$I:$I,0))),"")</f>
        <v/>
      </c>
      <c r="L1260" s="132" t="str">
        <f>IFERROR(IFERROR(INDEX(Кат!$A:$A,MATCH($C1260,Кат!$I:$I,0)),INDEX(Торг!$A:$A,MATCH($C1260,Торг!$I:$I,0))),"")</f>
        <v/>
      </c>
      <c r="M1260" s="132" t="str">
        <f>IFERROR(IFERROR(INDEX(Кат!$B:$B,MATCH($C1260,Кат!$I:$I,0)),INDEX(Торг!$B:$B,MATCH($C1260,Торг!$I:$I,0))),"")</f>
        <v/>
      </c>
      <c r="N1260" s="132" t="str">
        <f t="shared" si="19"/>
        <v>CS20 CS11431</v>
      </c>
      <c r="O1260" s="132" t="str">
        <f>IFERROR(IFERROR(INDEX(Кат!$B:$B,MATCH($N1260,Кат!$I:$I,0)),INDEX(Торг!$B:$B,MATCH($N1260,Торг!$I:$I,0))),"")</f>
        <v/>
      </c>
    </row>
    <row r="1261" spans="1:15" outlineLevel="1">
      <c r="A1261" t="s">
        <v>15419</v>
      </c>
      <c r="C1261" s="191" t="s">
        <v>906</v>
      </c>
      <c r="E1261" t="s">
        <v>907</v>
      </c>
      <c r="F1261" t="s">
        <v>663</v>
      </c>
      <c r="G1261" t="s">
        <v>375</v>
      </c>
      <c r="H1261">
        <v>250</v>
      </c>
      <c r="J1261" t="s">
        <v>22634</v>
      </c>
      <c r="K1261" s="132" t="str">
        <f>IFERROR(IFERROR(INDEX(Кат!$O:$O,MATCH($C1261,Кат!$I:$I,0)),INDEX(Торг!$L:$L,MATCH($C1261,Торг!$I:$I,0))),"")</f>
        <v/>
      </c>
      <c r="L1261" s="132" t="str">
        <f>IFERROR(IFERROR(INDEX(Кат!$A:$A,MATCH($C1261,Кат!$I:$I,0)),INDEX(Торг!$A:$A,MATCH($C1261,Торг!$I:$I,0))),"")</f>
        <v/>
      </c>
      <c r="M1261" s="132" t="str">
        <f>IFERROR(IFERROR(INDEX(Кат!$B:$B,MATCH($C1261,Кат!$I:$I,0)),INDEX(Торг!$B:$B,MATCH($C1261,Торг!$I:$I,0))),"")</f>
        <v/>
      </c>
      <c r="N1261" s="132" t="str">
        <f t="shared" si="19"/>
        <v>CS20 CS10497</v>
      </c>
      <c r="O1261" s="132" t="str">
        <f>IFERROR(IFERROR(INDEX(Кат!$B:$B,MATCH($N1261,Кат!$I:$I,0)),INDEX(Торг!$B:$B,MATCH($N1261,Торг!$I:$I,0))),"")</f>
        <v/>
      </c>
    </row>
    <row r="1262" spans="1:15" outlineLevel="1">
      <c r="A1262" t="s">
        <v>15420</v>
      </c>
      <c r="C1262" s="191" t="s">
        <v>908</v>
      </c>
      <c r="E1262" t="s">
        <v>909</v>
      </c>
      <c r="F1262" t="s">
        <v>663</v>
      </c>
      <c r="G1262" t="s">
        <v>375</v>
      </c>
      <c r="H1262">
        <v>250</v>
      </c>
      <c r="J1262" t="s">
        <v>22634</v>
      </c>
      <c r="K1262" s="132" t="str">
        <f>IFERROR(IFERROR(INDEX(Кат!$O:$O,MATCH($C1262,Кат!$I:$I,0)),INDEX(Торг!$L:$L,MATCH($C1262,Торг!$I:$I,0))),"")</f>
        <v/>
      </c>
      <c r="L1262" s="132" t="str">
        <f>IFERROR(IFERROR(INDEX(Кат!$A:$A,MATCH($C1262,Кат!$I:$I,0)),INDEX(Торг!$A:$A,MATCH($C1262,Торг!$I:$I,0))),"")</f>
        <v/>
      </c>
      <c r="M1262" s="132" t="str">
        <f>IFERROR(IFERROR(INDEX(Кат!$B:$B,MATCH($C1262,Кат!$I:$I,0)),INDEX(Торг!$B:$B,MATCH($C1262,Торг!$I:$I,0))),"")</f>
        <v/>
      </c>
      <c r="N1262" s="132" t="str">
        <f t="shared" si="19"/>
        <v>CS20 CS10498</v>
      </c>
      <c r="O1262" s="132" t="str">
        <f>IFERROR(IFERROR(INDEX(Кат!$B:$B,MATCH($N1262,Кат!$I:$I,0)),INDEX(Торг!$B:$B,MATCH($N1262,Торг!$I:$I,0))),"")</f>
        <v/>
      </c>
    </row>
    <row r="1263" spans="1:15">
      <c r="A1263" t="s">
        <v>29583</v>
      </c>
      <c r="C1263" s="191" t="s">
        <v>33923</v>
      </c>
      <c r="E1263" t="s">
        <v>29584</v>
      </c>
      <c r="F1263" t="s">
        <v>663</v>
      </c>
      <c r="G1263" t="s">
        <v>399</v>
      </c>
      <c r="H1263">
        <v>270</v>
      </c>
      <c r="J1263" t="s">
        <v>22634</v>
      </c>
      <c r="K1263" s="132" t="str">
        <f>IFERROR(IFERROR(INDEX(Кат!$O:$O,MATCH($C1263,Кат!$I:$I,0)),INDEX(Торг!$L:$L,MATCH($C1263,Торг!$I:$I,0))),"")</f>
        <v/>
      </c>
      <c r="L1263" s="132" t="str">
        <f>IFERROR(IFERROR(INDEX(Кат!$A:$A,MATCH($C1263,Кат!$I:$I,0)),INDEX(Торг!$A:$A,MATCH($C1263,Торг!$I:$I,0))),"")</f>
        <v/>
      </c>
      <c r="M1263" s="132" t="str">
        <f>IFERROR(IFERROR(INDEX(Кат!$B:$B,MATCH($C1263,Кат!$I:$I,0)),INDEX(Торг!$B:$B,MATCH($C1263,Торг!$I:$I,0))),"")</f>
        <v/>
      </c>
      <c r="N1263" s="132" t="str">
        <f t="shared" si="19"/>
        <v xml:space="preserve">CS20 CS14822    </v>
      </c>
      <c r="O1263" s="132" t="str">
        <f>IFERROR(IFERROR(INDEX(Кат!$B:$B,MATCH($N1263,Кат!$I:$I,0)),INDEX(Торг!$B:$B,MATCH($N1263,Торг!$I:$I,0))),"")</f>
        <v/>
      </c>
    </row>
    <row r="1264" spans="1:15" outlineLevel="1">
      <c r="A1264" t="s">
        <v>29585</v>
      </c>
      <c r="C1264" s="191" t="s">
        <v>33924</v>
      </c>
      <c r="E1264" t="s">
        <v>29586</v>
      </c>
      <c r="F1264" t="s">
        <v>663</v>
      </c>
      <c r="G1264" t="s">
        <v>399</v>
      </c>
      <c r="H1264">
        <v>270</v>
      </c>
      <c r="J1264" t="s">
        <v>22634</v>
      </c>
      <c r="K1264" s="132" t="str">
        <f>IFERROR(IFERROR(INDEX(Кат!$O:$O,MATCH($C1264,Кат!$I:$I,0)),INDEX(Торг!$L:$L,MATCH($C1264,Торг!$I:$I,0))),"")</f>
        <v/>
      </c>
      <c r="L1264" s="132" t="str">
        <f>IFERROR(IFERROR(INDEX(Кат!$A:$A,MATCH($C1264,Кат!$I:$I,0)),INDEX(Торг!$A:$A,MATCH($C1264,Торг!$I:$I,0))),"")</f>
        <v/>
      </c>
      <c r="M1264" s="132" t="str">
        <f>IFERROR(IFERROR(INDEX(Кат!$B:$B,MATCH($C1264,Кат!$I:$I,0)),INDEX(Торг!$B:$B,MATCH($C1264,Торг!$I:$I,0))),"")</f>
        <v/>
      </c>
      <c r="N1264" s="132" t="str">
        <f t="shared" si="19"/>
        <v xml:space="preserve">CS20 CS14835 </v>
      </c>
      <c r="O1264" s="132" t="str">
        <f>IFERROR(IFERROR(INDEX(Кат!$B:$B,MATCH($N1264,Кат!$I:$I,0)),INDEX(Торг!$B:$B,MATCH($N1264,Торг!$I:$I,0))),"")</f>
        <v/>
      </c>
    </row>
    <row r="1265" spans="1:15" outlineLevel="1">
      <c r="A1265" t="s">
        <v>15421</v>
      </c>
      <c r="C1265" s="191" t="s">
        <v>910</v>
      </c>
      <c r="E1265" t="s">
        <v>911</v>
      </c>
      <c r="F1265" t="s">
        <v>663</v>
      </c>
      <c r="G1265" t="s">
        <v>399</v>
      </c>
      <c r="H1265">
        <v>200</v>
      </c>
      <c r="J1265" t="s">
        <v>22634</v>
      </c>
      <c r="K1265" s="132" t="str">
        <f>IFERROR(IFERROR(INDEX(Кат!$O:$O,MATCH($C1265,Кат!$I:$I,0)),INDEX(Торг!$L:$L,MATCH($C1265,Торг!$I:$I,0))),"")</f>
        <v/>
      </c>
      <c r="L1265" s="132" t="str">
        <f>IFERROR(IFERROR(INDEX(Кат!$A:$A,MATCH($C1265,Кат!$I:$I,0)),INDEX(Торг!$A:$A,MATCH($C1265,Торг!$I:$I,0))),"")</f>
        <v/>
      </c>
      <c r="M1265" s="132" t="str">
        <f>IFERROR(IFERROR(INDEX(Кат!$B:$B,MATCH($C1265,Кат!$I:$I,0)),INDEX(Торг!$B:$B,MATCH($C1265,Торг!$I:$I,0))),"")</f>
        <v/>
      </c>
      <c r="N1265" s="132" t="str">
        <f t="shared" si="19"/>
        <v>CS20 CS10016</v>
      </c>
      <c r="O1265" s="132" t="str">
        <f>IFERROR(IFERROR(INDEX(Кат!$B:$B,MATCH($N1265,Кат!$I:$I,0)),INDEX(Торг!$B:$B,MATCH($N1265,Торг!$I:$I,0))),"")</f>
        <v/>
      </c>
    </row>
    <row r="1266" spans="1:15">
      <c r="A1266" t="s">
        <v>15422</v>
      </c>
      <c r="C1266" s="191" t="s">
        <v>912</v>
      </c>
      <c r="E1266" t="s">
        <v>913</v>
      </c>
      <c r="F1266" t="s">
        <v>663</v>
      </c>
      <c r="G1266" t="s">
        <v>399</v>
      </c>
      <c r="H1266">
        <v>200</v>
      </c>
      <c r="J1266" t="s">
        <v>22634</v>
      </c>
      <c r="K1266" s="132" t="str">
        <f>IFERROR(IFERROR(INDEX(Кат!$O:$O,MATCH($C1266,Кат!$I:$I,0)),INDEX(Торг!$L:$L,MATCH($C1266,Торг!$I:$I,0))),"")</f>
        <v/>
      </c>
      <c r="L1266" s="132" t="str">
        <f>IFERROR(IFERROR(INDEX(Кат!$A:$A,MATCH($C1266,Кат!$I:$I,0)),INDEX(Торг!$A:$A,MATCH($C1266,Торг!$I:$I,0))),"")</f>
        <v/>
      </c>
      <c r="M1266" s="132" t="str">
        <f>IFERROR(IFERROR(INDEX(Кат!$B:$B,MATCH($C1266,Кат!$I:$I,0)),INDEX(Торг!$B:$B,MATCH($C1266,Торг!$I:$I,0))),"")</f>
        <v/>
      </c>
      <c r="N1266" s="132" t="str">
        <f t="shared" si="19"/>
        <v>CS20 CS10157</v>
      </c>
      <c r="O1266" s="132" t="str">
        <f>IFERROR(IFERROR(INDEX(Кат!$B:$B,MATCH($N1266,Кат!$I:$I,0)),INDEX(Торг!$B:$B,MATCH($N1266,Торг!$I:$I,0))),"")</f>
        <v/>
      </c>
    </row>
    <row r="1267" spans="1:15" outlineLevel="1">
      <c r="A1267" t="s">
        <v>30030</v>
      </c>
      <c r="C1267" s="191" t="s">
        <v>30031</v>
      </c>
      <c r="E1267" t="s">
        <v>30032</v>
      </c>
      <c r="F1267" t="s">
        <v>663</v>
      </c>
      <c r="G1267" t="s">
        <v>399</v>
      </c>
      <c r="H1267">
        <v>140</v>
      </c>
      <c r="J1267" t="s">
        <v>22634</v>
      </c>
      <c r="K1267" s="132" t="str">
        <f>IFERROR(IFERROR(INDEX(Кат!$O:$O,MATCH($C1267,Кат!$I:$I,0)),INDEX(Торг!$L:$L,MATCH($C1267,Торг!$I:$I,0))),"")</f>
        <v/>
      </c>
      <c r="L1267" s="132" t="str">
        <f>IFERROR(IFERROR(INDEX(Кат!$A:$A,MATCH($C1267,Кат!$I:$I,0)),INDEX(Торг!$A:$A,MATCH($C1267,Торг!$I:$I,0))),"")</f>
        <v/>
      </c>
      <c r="M1267" s="132" t="str">
        <f>IFERROR(IFERROR(INDEX(Кат!$B:$B,MATCH($C1267,Кат!$I:$I,0)),INDEX(Торг!$B:$B,MATCH($C1267,Торг!$I:$I,0))),"")</f>
        <v/>
      </c>
      <c r="N1267" s="132" t="str">
        <f t="shared" si="19"/>
        <v>CS20 CS20704</v>
      </c>
      <c r="O1267" s="132" t="str">
        <f>IFERROR(IFERROR(INDEX(Кат!$B:$B,MATCH($N1267,Кат!$I:$I,0)),INDEX(Торг!$B:$B,MATCH($N1267,Торг!$I:$I,0))),"")</f>
        <v/>
      </c>
    </row>
    <row r="1268" spans="1:15" outlineLevel="1">
      <c r="A1268" t="s">
        <v>15423</v>
      </c>
      <c r="C1268" s="191" t="s">
        <v>914</v>
      </c>
      <c r="E1268" t="s">
        <v>915</v>
      </c>
      <c r="F1268" t="s">
        <v>663</v>
      </c>
      <c r="G1268" t="s">
        <v>399</v>
      </c>
      <c r="H1268">
        <v>140</v>
      </c>
      <c r="J1268" t="s">
        <v>22634</v>
      </c>
      <c r="K1268" s="132" t="str">
        <f>IFERROR(IFERROR(INDEX(Кат!$O:$O,MATCH($C1268,Кат!$I:$I,0)),INDEX(Торг!$L:$L,MATCH($C1268,Торг!$I:$I,0))),"")</f>
        <v/>
      </c>
      <c r="L1268" s="132" t="str">
        <f>IFERROR(IFERROR(INDEX(Кат!$A:$A,MATCH($C1268,Кат!$I:$I,0)),INDEX(Торг!$A:$A,MATCH($C1268,Торг!$I:$I,0))),"")</f>
        <v/>
      </c>
      <c r="M1268" s="132" t="str">
        <f>IFERROR(IFERROR(INDEX(Кат!$B:$B,MATCH($C1268,Кат!$I:$I,0)),INDEX(Торг!$B:$B,MATCH($C1268,Торг!$I:$I,0))),"")</f>
        <v/>
      </c>
      <c r="N1268" s="132" t="str">
        <f t="shared" si="19"/>
        <v>CS20 CS08524</v>
      </c>
      <c r="O1268" s="132" t="str">
        <f>IFERROR(IFERROR(INDEX(Кат!$B:$B,MATCH($N1268,Кат!$I:$I,0)),INDEX(Торг!$B:$B,MATCH($N1268,Торг!$I:$I,0))),"")</f>
        <v/>
      </c>
    </row>
    <row r="1269" spans="1:15" outlineLevel="1">
      <c r="A1269" t="s">
        <v>15424</v>
      </c>
      <c r="C1269" s="191" t="s">
        <v>916</v>
      </c>
      <c r="E1269" t="s">
        <v>13997</v>
      </c>
      <c r="F1269" t="s">
        <v>663</v>
      </c>
      <c r="G1269" t="s">
        <v>375</v>
      </c>
      <c r="H1269">
        <v>140</v>
      </c>
      <c r="J1269" t="s">
        <v>22634</v>
      </c>
      <c r="K1269" s="132" t="str">
        <f>IFERROR(IFERROR(INDEX(Кат!$O:$O,MATCH($C1269,Кат!$I:$I,0)),INDEX(Торг!$L:$L,MATCH($C1269,Торг!$I:$I,0))),"")</f>
        <v/>
      </c>
      <c r="L1269" s="132" t="str">
        <f>IFERROR(IFERROR(INDEX(Кат!$A:$A,MATCH($C1269,Кат!$I:$I,0)),INDEX(Торг!$A:$A,MATCH($C1269,Торг!$I:$I,0))),"")</f>
        <v/>
      </c>
      <c r="M1269" s="132" t="str">
        <f>IFERROR(IFERROR(INDEX(Кат!$B:$B,MATCH($C1269,Кат!$I:$I,0)),INDEX(Торг!$B:$B,MATCH($C1269,Торг!$I:$I,0))),"")</f>
        <v/>
      </c>
      <c r="N1269" s="132" t="str">
        <f t="shared" si="19"/>
        <v>CS20 CS14697</v>
      </c>
      <c r="O1269" s="132" t="str">
        <f>IFERROR(IFERROR(INDEX(Кат!$B:$B,MATCH($N1269,Кат!$I:$I,0)),INDEX(Торг!$B:$B,MATCH($N1269,Торг!$I:$I,0))),"")</f>
        <v/>
      </c>
    </row>
    <row r="1270" spans="1:15" outlineLevel="1">
      <c r="A1270" t="s">
        <v>15425</v>
      </c>
      <c r="C1270" s="191" t="s">
        <v>917</v>
      </c>
      <c r="E1270" t="s">
        <v>918</v>
      </c>
      <c r="F1270" t="s">
        <v>663</v>
      </c>
      <c r="G1270" t="s">
        <v>399</v>
      </c>
      <c r="H1270">
        <v>140</v>
      </c>
      <c r="J1270" t="s">
        <v>22634</v>
      </c>
      <c r="K1270" s="132" t="str">
        <f>IFERROR(IFERROR(INDEX(Кат!$O:$O,MATCH($C1270,Кат!$I:$I,0)),INDEX(Торг!$L:$L,MATCH($C1270,Торг!$I:$I,0))),"")</f>
        <v/>
      </c>
      <c r="L1270" s="132" t="str">
        <f>IFERROR(IFERROR(INDEX(Кат!$A:$A,MATCH($C1270,Кат!$I:$I,0)),INDEX(Торг!$A:$A,MATCH($C1270,Торг!$I:$I,0))),"")</f>
        <v/>
      </c>
      <c r="M1270" s="132" t="str">
        <f>IFERROR(IFERROR(INDEX(Кат!$B:$B,MATCH($C1270,Кат!$I:$I,0)),INDEX(Торг!$B:$B,MATCH($C1270,Торг!$I:$I,0))),"")</f>
        <v/>
      </c>
      <c r="N1270" s="132" t="str">
        <f t="shared" si="19"/>
        <v>CS20 CS06735</v>
      </c>
      <c r="O1270" s="132" t="str">
        <f>IFERROR(IFERROR(INDEX(Кат!$B:$B,MATCH($N1270,Кат!$I:$I,0)),INDEX(Торг!$B:$B,MATCH($N1270,Торг!$I:$I,0))),"")</f>
        <v/>
      </c>
    </row>
    <row r="1271" spans="1:15" outlineLevel="1">
      <c r="A1271" t="s">
        <v>15426</v>
      </c>
      <c r="C1271" s="191" t="s">
        <v>919</v>
      </c>
      <c r="E1271" t="s">
        <v>920</v>
      </c>
      <c r="F1271" t="s">
        <v>663</v>
      </c>
      <c r="G1271" t="s">
        <v>375</v>
      </c>
      <c r="H1271">
        <v>110</v>
      </c>
      <c r="J1271" t="s">
        <v>22634</v>
      </c>
      <c r="K1271" s="132" t="str">
        <f>IFERROR(IFERROR(INDEX(Кат!$O:$O,MATCH($C1271,Кат!$I:$I,0)),INDEX(Торг!$L:$L,MATCH($C1271,Торг!$I:$I,0))),"")</f>
        <v/>
      </c>
      <c r="L1271" s="132" t="str">
        <f>IFERROR(IFERROR(INDEX(Кат!$A:$A,MATCH($C1271,Кат!$I:$I,0)),INDEX(Торг!$A:$A,MATCH($C1271,Торг!$I:$I,0))),"")</f>
        <v/>
      </c>
      <c r="M1271" s="132" t="str">
        <f>IFERROR(IFERROR(INDEX(Кат!$B:$B,MATCH($C1271,Кат!$I:$I,0)),INDEX(Торг!$B:$B,MATCH($C1271,Торг!$I:$I,0))),"")</f>
        <v/>
      </c>
      <c r="N1271" s="132" t="str">
        <f t="shared" si="19"/>
        <v>CS20 CS12554</v>
      </c>
      <c r="O1271" s="132" t="str">
        <f>IFERROR(IFERROR(INDEX(Кат!$B:$B,MATCH($N1271,Кат!$I:$I,0)),INDEX(Торг!$B:$B,MATCH($N1271,Торг!$I:$I,0))),"")</f>
        <v/>
      </c>
    </row>
    <row r="1272" spans="1:15" outlineLevel="1">
      <c r="A1272" t="s">
        <v>23631</v>
      </c>
      <c r="C1272" s="191"/>
      <c r="E1272" t="s">
        <v>23632</v>
      </c>
      <c r="J1272" t="s">
        <v>22634</v>
      </c>
      <c r="K1272" s="132" t="str">
        <f>IFERROR(IFERROR(INDEX(Кат!$O:$O,MATCH($C1272,Кат!$I:$I,0)),INDEX(Торг!$L:$L,MATCH($C1272,Торг!$I:$I,0))),"")</f>
        <v/>
      </c>
      <c r="L1272" s="132" t="str">
        <f>IFERROR(IFERROR(INDEX(Кат!$A:$A,MATCH($C1272,Кат!$I:$I,0)),INDEX(Торг!$A:$A,MATCH($C1272,Торг!$I:$I,0))),"")</f>
        <v/>
      </c>
      <c r="M1272" s="132" t="str">
        <f>IFERROR(IFERROR(INDEX(Кат!$B:$B,MATCH($C1272,Кат!$I:$I,0)),INDEX(Торг!$B:$B,MATCH($C1272,Торг!$I:$I,0))),"")</f>
        <v/>
      </c>
      <c r="N1272" s="132" t="str">
        <f t="shared" si="19"/>
        <v xml:space="preserve"> </v>
      </c>
      <c r="O1272" s="132" t="str">
        <f>IFERROR(IFERROR(INDEX(Кат!$B:$B,MATCH($N1272,Кат!$I:$I,0)),INDEX(Торг!$B:$B,MATCH($N1272,Торг!$I:$I,0))),"")</f>
        <v/>
      </c>
    </row>
    <row r="1273" spans="1:15" outlineLevel="1">
      <c r="A1273" t="s">
        <v>15427</v>
      </c>
      <c r="C1273" s="191" t="s">
        <v>921</v>
      </c>
      <c r="E1273" t="s">
        <v>922</v>
      </c>
      <c r="F1273" t="s">
        <v>663</v>
      </c>
      <c r="G1273" t="s">
        <v>375</v>
      </c>
      <c r="H1273">
        <v>970</v>
      </c>
      <c r="J1273" t="s">
        <v>22634</v>
      </c>
      <c r="K1273" s="132" t="str">
        <f>IFERROR(IFERROR(INDEX(Кат!$O:$O,MATCH($C1273,Кат!$I:$I,0)),INDEX(Торг!$L:$L,MATCH($C1273,Торг!$I:$I,0))),"")</f>
        <v/>
      </c>
      <c r="L1273" s="132" t="str">
        <f>IFERROR(IFERROR(INDEX(Кат!$A:$A,MATCH($C1273,Кат!$I:$I,0)),INDEX(Торг!$A:$A,MATCH($C1273,Торг!$I:$I,0))),"")</f>
        <v/>
      </c>
      <c r="M1273" s="132" t="str">
        <f>IFERROR(IFERROR(INDEX(Кат!$B:$B,MATCH($C1273,Кат!$I:$I,0)),INDEX(Торг!$B:$B,MATCH($C1273,Торг!$I:$I,0))),"")</f>
        <v/>
      </c>
      <c r="N1273" s="132" t="str">
        <f t="shared" si="19"/>
        <v>CS20 CS12608</v>
      </c>
      <c r="O1273" s="132" t="str">
        <f>IFERROR(IFERROR(INDEX(Кат!$B:$B,MATCH($N1273,Кат!$I:$I,0)),INDEX(Торг!$B:$B,MATCH($N1273,Торг!$I:$I,0))),"")</f>
        <v/>
      </c>
    </row>
    <row r="1274" spans="1:15" outlineLevel="1">
      <c r="A1274" t="s">
        <v>15428</v>
      </c>
      <c r="C1274" s="191" t="s">
        <v>923</v>
      </c>
      <c r="E1274" t="s">
        <v>924</v>
      </c>
      <c r="F1274" t="s">
        <v>663</v>
      </c>
      <c r="G1274" t="s">
        <v>375</v>
      </c>
      <c r="H1274">
        <v>850</v>
      </c>
      <c r="J1274" t="s">
        <v>22634</v>
      </c>
      <c r="K1274" s="132" t="str">
        <f>IFERROR(IFERROR(INDEX(Кат!$O:$O,MATCH($C1274,Кат!$I:$I,0)),INDEX(Торг!$L:$L,MATCH($C1274,Торг!$I:$I,0))),"")</f>
        <v/>
      </c>
      <c r="L1274" s="132" t="str">
        <f>IFERROR(IFERROR(INDEX(Кат!$A:$A,MATCH($C1274,Кат!$I:$I,0)),INDEX(Торг!$A:$A,MATCH($C1274,Торг!$I:$I,0))),"")</f>
        <v/>
      </c>
      <c r="M1274" s="132" t="str">
        <f>IFERROR(IFERROR(INDEX(Кат!$B:$B,MATCH($C1274,Кат!$I:$I,0)),INDEX(Торг!$B:$B,MATCH($C1274,Торг!$I:$I,0))),"")</f>
        <v/>
      </c>
      <c r="N1274" s="132" t="str">
        <f t="shared" si="19"/>
        <v>CS20 CS15848</v>
      </c>
      <c r="O1274" s="132" t="str">
        <f>IFERROR(IFERROR(INDEX(Кат!$B:$B,MATCH($N1274,Кат!$I:$I,0)),INDEX(Торг!$B:$B,MATCH($N1274,Торг!$I:$I,0))),"")</f>
        <v/>
      </c>
    </row>
    <row r="1275" spans="1:15" outlineLevel="1">
      <c r="A1275" t="s">
        <v>29587</v>
      </c>
      <c r="C1275" s="191" t="s">
        <v>29588</v>
      </c>
      <c r="E1275" t="s">
        <v>29589</v>
      </c>
      <c r="F1275" t="s">
        <v>663</v>
      </c>
      <c r="G1275" t="s">
        <v>375</v>
      </c>
      <c r="H1275">
        <v>390</v>
      </c>
      <c r="J1275" t="s">
        <v>22634</v>
      </c>
      <c r="K1275" s="132" t="str">
        <f>IFERROR(IFERROR(INDEX(Кат!$O:$O,MATCH($C1275,Кат!$I:$I,0)),INDEX(Торг!$L:$L,MATCH($C1275,Торг!$I:$I,0))),"")</f>
        <v/>
      </c>
      <c r="L1275" s="132" t="str">
        <f>IFERROR(IFERROR(INDEX(Кат!$A:$A,MATCH($C1275,Кат!$I:$I,0)),INDEX(Торг!$A:$A,MATCH($C1275,Торг!$I:$I,0))),"")</f>
        <v/>
      </c>
      <c r="M1275" s="132" t="str">
        <f>IFERROR(IFERROR(INDEX(Кат!$B:$B,MATCH($C1275,Кат!$I:$I,0)),INDEX(Торг!$B:$B,MATCH($C1275,Торг!$I:$I,0))),"")</f>
        <v/>
      </c>
      <c r="N1275" s="132" t="str">
        <f t="shared" si="19"/>
        <v>CS20 CS17922</v>
      </c>
      <c r="O1275" s="132" t="str">
        <f>IFERROR(IFERROR(INDEX(Кат!$B:$B,MATCH($N1275,Кат!$I:$I,0)),INDEX(Торг!$B:$B,MATCH($N1275,Торг!$I:$I,0))),"")</f>
        <v/>
      </c>
    </row>
    <row r="1276" spans="1:15" outlineLevel="1">
      <c r="A1276" t="s">
        <v>15314</v>
      </c>
      <c r="C1276" s="191" t="s">
        <v>14698</v>
      </c>
      <c r="E1276" t="s">
        <v>28851</v>
      </c>
      <c r="F1276" t="s">
        <v>663</v>
      </c>
      <c r="G1276" t="s">
        <v>375</v>
      </c>
      <c r="H1276">
        <v>720</v>
      </c>
      <c r="J1276" t="s">
        <v>22634</v>
      </c>
      <c r="K1276" s="132" t="str">
        <f>IFERROR(IFERROR(INDEX(Кат!$O:$O,MATCH($C1276,Кат!$I:$I,0)),INDEX(Торг!$L:$L,MATCH($C1276,Торг!$I:$I,0))),"")</f>
        <v/>
      </c>
      <c r="L1276" s="132" t="str">
        <f>IFERROR(IFERROR(INDEX(Кат!$A:$A,MATCH($C1276,Кат!$I:$I,0)),INDEX(Торг!$A:$A,MATCH($C1276,Торг!$I:$I,0))),"")</f>
        <v/>
      </c>
      <c r="M1276" s="132" t="str">
        <f>IFERROR(IFERROR(INDEX(Кат!$B:$B,MATCH($C1276,Кат!$I:$I,0)),INDEX(Торг!$B:$B,MATCH($C1276,Торг!$I:$I,0))),"")</f>
        <v/>
      </c>
      <c r="N1276" s="132" t="str">
        <f t="shared" si="19"/>
        <v>CS20 CS06337</v>
      </c>
      <c r="O1276" s="132" t="str">
        <f>IFERROR(IFERROR(INDEX(Кат!$B:$B,MATCH($N1276,Кат!$I:$I,0)),INDEX(Торг!$B:$B,MATCH($N1276,Торг!$I:$I,0))),"")</f>
        <v/>
      </c>
    </row>
    <row r="1277" spans="1:15">
      <c r="A1277" t="s">
        <v>29590</v>
      </c>
      <c r="C1277" s="191" t="s">
        <v>29591</v>
      </c>
      <c r="E1277" t="s">
        <v>29592</v>
      </c>
      <c r="F1277" t="s">
        <v>663</v>
      </c>
      <c r="G1277" t="s">
        <v>375</v>
      </c>
      <c r="H1277">
        <v>580</v>
      </c>
      <c r="J1277" t="s">
        <v>22634</v>
      </c>
      <c r="K1277" s="132" t="str">
        <f>IFERROR(IFERROR(INDEX(Кат!$O:$O,MATCH($C1277,Кат!$I:$I,0)),INDEX(Торг!$L:$L,MATCH($C1277,Торг!$I:$I,0))),"")</f>
        <v/>
      </c>
      <c r="L1277" s="132" t="str">
        <f>IFERROR(IFERROR(INDEX(Кат!$A:$A,MATCH($C1277,Кат!$I:$I,0)),INDEX(Торг!$A:$A,MATCH($C1277,Торг!$I:$I,0))),"")</f>
        <v/>
      </c>
      <c r="M1277" s="132" t="str">
        <f>IFERROR(IFERROR(INDEX(Кат!$B:$B,MATCH($C1277,Кат!$I:$I,0)),INDEX(Торг!$B:$B,MATCH($C1277,Торг!$I:$I,0))),"")</f>
        <v/>
      </c>
      <c r="N1277" s="132" t="str">
        <f t="shared" si="19"/>
        <v>CS20 CS20118</v>
      </c>
      <c r="O1277" s="132" t="str">
        <f>IFERROR(IFERROR(INDEX(Кат!$B:$B,MATCH($N1277,Кат!$I:$I,0)),INDEX(Торг!$B:$B,MATCH($N1277,Торг!$I:$I,0))),"")</f>
        <v/>
      </c>
    </row>
    <row r="1278" spans="1:15" outlineLevel="1">
      <c r="A1278" t="s">
        <v>15315</v>
      </c>
      <c r="C1278" s="191" t="s">
        <v>14699</v>
      </c>
      <c r="E1278" t="s">
        <v>28852</v>
      </c>
      <c r="F1278" t="s">
        <v>663</v>
      </c>
      <c r="G1278" t="s">
        <v>375</v>
      </c>
      <c r="H1278">
        <v>660</v>
      </c>
      <c r="J1278" t="s">
        <v>22634</v>
      </c>
      <c r="K1278" s="132" t="str">
        <f>IFERROR(IFERROR(INDEX(Кат!$O:$O,MATCH($C1278,Кат!$I:$I,0)),INDEX(Торг!$L:$L,MATCH($C1278,Торг!$I:$I,0))),"")</f>
        <v/>
      </c>
      <c r="L1278" s="132" t="str">
        <f>IFERROR(IFERROR(INDEX(Кат!$A:$A,MATCH($C1278,Кат!$I:$I,0)),INDEX(Торг!$A:$A,MATCH($C1278,Торг!$I:$I,0))),"")</f>
        <v/>
      </c>
      <c r="M1278" s="132" t="str">
        <f>IFERROR(IFERROR(INDEX(Кат!$B:$B,MATCH($C1278,Кат!$I:$I,0)),INDEX(Торг!$B:$B,MATCH($C1278,Торг!$I:$I,0))),"")</f>
        <v/>
      </c>
      <c r="N1278" s="132" t="str">
        <f t="shared" si="19"/>
        <v>CS20 CS09113</v>
      </c>
      <c r="O1278" s="132" t="str">
        <f>IFERROR(IFERROR(INDEX(Кат!$B:$B,MATCH($N1278,Кат!$I:$I,0)),INDEX(Торг!$B:$B,MATCH($N1278,Торг!$I:$I,0))),"")</f>
        <v/>
      </c>
    </row>
    <row r="1279" spans="1:15">
      <c r="A1279" t="s">
        <v>29593</v>
      </c>
      <c r="C1279" s="191" t="s">
        <v>29594</v>
      </c>
      <c r="E1279" t="s">
        <v>29595</v>
      </c>
      <c r="F1279" t="s">
        <v>663</v>
      </c>
      <c r="G1279" t="s">
        <v>399</v>
      </c>
      <c r="H1279">
        <v>170</v>
      </c>
      <c r="J1279" t="s">
        <v>22634</v>
      </c>
      <c r="K1279" s="132" t="str">
        <f>IFERROR(IFERROR(INDEX(Кат!$O:$O,MATCH($C1279,Кат!$I:$I,0)),INDEX(Торг!$L:$L,MATCH($C1279,Торг!$I:$I,0))),"")</f>
        <v/>
      </c>
      <c r="L1279" s="132" t="str">
        <f>IFERROR(IFERROR(INDEX(Кат!$A:$A,MATCH($C1279,Кат!$I:$I,0)),INDEX(Торг!$A:$A,MATCH($C1279,Торг!$I:$I,0))),"")</f>
        <v/>
      </c>
      <c r="M1279" s="132" t="str">
        <f>IFERROR(IFERROR(INDEX(Кат!$B:$B,MATCH($C1279,Кат!$I:$I,0)),INDEX(Торг!$B:$B,MATCH($C1279,Торг!$I:$I,0))),"")</f>
        <v/>
      </c>
      <c r="N1279" s="132" t="str">
        <f t="shared" si="19"/>
        <v>CS20 CS15187</v>
      </c>
      <c r="O1279" s="132" t="str">
        <f>IFERROR(IFERROR(INDEX(Кат!$B:$B,MATCH($N1279,Кат!$I:$I,0)),INDEX(Торг!$B:$B,MATCH($N1279,Торг!$I:$I,0))),"")</f>
        <v/>
      </c>
    </row>
    <row r="1280" spans="1:15" outlineLevel="1">
      <c r="A1280" t="s">
        <v>29596</v>
      </c>
      <c r="C1280" s="191" t="s">
        <v>33925</v>
      </c>
      <c r="E1280" t="s">
        <v>29597</v>
      </c>
      <c r="F1280" t="s">
        <v>663</v>
      </c>
      <c r="G1280" t="s">
        <v>399</v>
      </c>
      <c r="H1280">
        <v>170</v>
      </c>
      <c r="J1280" t="s">
        <v>22634</v>
      </c>
      <c r="K1280" s="132" t="str">
        <f>IFERROR(IFERROR(INDEX(Кат!$O:$O,MATCH($C1280,Кат!$I:$I,0)),INDEX(Торг!$L:$L,MATCH($C1280,Торг!$I:$I,0))),"")</f>
        <v/>
      </c>
      <c r="L1280" s="132" t="str">
        <f>IFERROR(IFERROR(INDEX(Кат!$A:$A,MATCH($C1280,Кат!$I:$I,0)),INDEX(Торг!$A:$A,MATCH($C1280,Торг!$I:$I,0))),"")</f>
        <v/>
      </c>
      <c r="M1280" s="132" t="str">
        <f>IFERROR(IFERROR(INDEX(Кат!$B:$B,MATCH($C1280,Кат!$I:$I,0)),INDEX(Торг!$B:$B,MATCH($C1280,Торг!$I:$I,0))),"")</f>
        <v/>
      </c>
      <c r="N1280" s="132" t="str">
        <f t="shared" si="19"/>
        <v xml:space="preserve">CS20 CS15185 </v>
      </c>
      <c r="O1280" s="132" t="str">
        <f>IFERROR(IFERROR(INDEX(Кат!$B:$B,MATCH($N1280,Кат!$I:$I,0)),INDEX(Торг!$B:$B,MATCH($N1280,Торг!$I:$I,0))),"")</f>
        <v/>
      </c>
    </row>
    <row r="1281" spans="1:15" outlineLevel="1">
      <c r="A1281" t="s">
        <v>29598</v>
      </c>
      <c r="C1281" s="191" t="s">
        <v>29599</v>
      </c>
      <c r="E1281" t="s">
        <v>29600</v>
      </c>
      <c r="F1281" t="s">
        <v>663</v>
      </c>
      <c r="G1281" t="s">
        <v>399</v>
      </c>
      <c r="H1281">
        <v>95</v>
      </c>
      <c r="J1281" t="s">
        <v>22634</v>
      </c>
      <c r="K1281" s="132" t="str">
        <f>IFERROR(IFERROR(INDEX(Кат!$O:$O,MATCH($C1281,Кат!$I:$I,0)),INDEX(Торг!$L:$L,MATCH($C1281,Торг!$I:$I,0))),"")</f>
        <v/>
      </c>
      <c r="L1281" s="132" t="str">
        <f>IFERROR(IFERROR(INDEX(Кат!$A:$A,MATCH($C1281,Кат!$I:$I,0)),INDEX(Торг!$A:$A,MATCH($C1281,Торг!$I:$I,0))),"")</f>
        <v/>
      </c>
      <c r="M1281" s="132" t="str">
        <f>IFERROR(IFERROR(INDEX(Кат!$B:$B,MATCH($C1281,Кат!$I:$I,0)),INDEX(Торг!$B:$B,MATCH($C1281,Торг!$I:$I,0))),"")</f>
        <v/>
      </c>
      <c r="N1281" s="132" t="str">
        <f t="shared" si="19"/>
        <v>CS20 CS12451</v>
      </c>
      <c r="O1281" s="132" t="str">
        <f>IFERROR(IFERROR(INDEX(Кат!$B:$B,MATCH($N1281,Кат!$I:$I,0)),INDEX(Торг!$B:$B,MATCH($N1281,Торг!$I:$I,0))),"")</f>
        <v/>
      </c>
    </row>
    <row r="1282" spans="1:15" outlineLevel="1">
      <c r="A1282" t="s">
        <v>29601</v>
      </c>
      <c r="C1282" s="191" t="s">
        <v>33926</v>
      </c>
      <c r="E1282" t="s">
        <v>29602</v>
      </c>
      <c r="F1282" t="s">
        <v>663</v>
      </c>
      <c r="G1282" t="s">
        <v>399</v>
      </c>
      <c r="H1282">
        <v>95</v>
      </c>
      <c r="J1282" t="s">
        <v>22634</v>
      </c>
      <c r="K1282" s="132" t="str">
        <f>IFERROR(IFERROR(INDEX(Кат!$O:$O,MATCH($C1282,Кат!$I:$I,0)),INDEX(Торг!$L:$L,MATCH($C1282,Торг!$I:$I,0))),"")</f>
        <v/>
      </c>
      <c r="L1282" s="132" t="str">
        <f>IFERROR(IFERROR(INDEX(Кат!$A:$A,MATCH($C1282,Кат!$I:$I,0)),INDEX(Торг!$A:$A,MATCH($C1282,Торг!$I:$I,0))),"")</f>
        <v/>
      </c>
      <c r="M1282" s="132" t="str">
        <f>IFERROR(IFERROR(INDEX(Кат!$B:$B,MATCH($C1282,Кат!$I:$I,0)),INDEX(Торг!$B:$B,MATCH($C1282,Торг!$I:$I,0))),"")</f>
        <v/>
      </c>
      <c r="N1282" s="132" t="str">
        <f t="shared" si="19"/>
        <v xml:space="preserve">CS20 CS12159 </v>
      </c>
      <c r="O1282" s="132" t="str">
        <f>IFERROR(IFERROR(INDEX(Кат!$B:$B,MATCH($N1282,Кат!$I:$I,0)),INDEX(Торг!$B:$B,MATCH($N1282,Торг!$I:$I,0))),"")</f>
        <v/>
      </c>
    </row>
    <row r="1283" spans="1:15" outlineLevel="1">
      <c r="A1283" t="s">
        <v>32682</v>
      </c>
      <c r="C1283" s="191" t="s">
        <v>32683</v>
      </c>
      <c r="E1283" t="s">
        <v>32684</v>
      </c>
      <c r="F1283" t="s">
        <v>663</v>
      </c>
      <c r="G1283" t="s">
        <v>399</v>
      </c>
      <c r="H1283">
        <v>370</v>
      </c>
      <c r="J1283" t="s">
        <v>22634</v>
      </c>
      <c r="K1283" s="132" t="str">
        <f>IFERROR(IFERROR(INDEX(Кат!$O:$O,MATCH($C1283,Кат!$I:$I,0)),INDEX(Торг!$L:$L,MATCH($C1283,Торг!$I:$I,0))),"")</f>
        <v/>
      </c>
      <c r="L1283" s="132" t="str">
        <f>IFERROR(IFERROR(INDEX(Кат!$A:$A,MATCH($C1283,Кат!$I:$I,0)),INDEX(Торг!$A:$A,MATCH($C1283,Торг!$I:$I,0))),"")</f>
        <v/>
      </c>
      <c r="M1283" s="132" t="str">
        <f>IFERROR(IFERROR(INDEX(Кат!$B:$B,MATCH($C1283,Кат!$I:$I,0)),INDEX(Торг!$B:$B,MATCH($C1283,Торг!$I:$I,0))),"")</f>
        <v/>
      </c>
      <c r="N1283" s="132" t="str">
        <f t="shared" si="19"/>
        <v>CS20 CS15828</v>
      </c>
      <c r="O1283" s="132" t="str">
        <f>IFERROR(IFERROR(INDEX(Кат!$B:$B,MATCH($N1283,Кат!$I:$I,0)),INDEX(Торг!$B:$B,MATCH($N1283,Торг!$I:$I,0))),"")</f>
        <v/>
      </c>
    </row>
    <row r="1284" spans="1:15" outlineLevel="1">
      <c r="A1284" t="s">
        <v>15429</v>
      </c>
      <c r="C1284" s="191" t="s">
        <v>925</v>
      </c>
      <c r="E1284" t="s">
        <v>926</v>
      </c>
      <c r="F1284" t="s">
        <v>663</v>
      </c>
      <c r="G1284" t="s">
        <v>399</v>
      </c>
      <c r="H1284">
        <v>180</v>
      </c>
      <c r="J1284" t="s">
        <v>22634</v>
      </c>
      <c r="K1284" s="132" t="str">
        <f>IFERROR(IFERROR(INDEX(Кат!$O:$O,MATCH($C1284,Кат!$I:$I,0)),INDEX(Торг!$L:$L,MATCH($C1284,Торг!$I:$I,0))),"")</f>
        <v/>
      </c>
      <c r="L1284" s="132" t="str">
        <f>IFERROR(IFERROR(INDEX(Кат!$A:$A,MATCH($C1284,Кат!$I:$I,0)),INDEX(Торг!$A:$A,MATCH($C1284,Торг!$I:$I,0))),"")</f>
        <v/>
      </c>
      <c r="M1284" s="132" t="str">
        <f>IFERROR(IFERROR(INDEX(Кат!$B:$B,MATCH($C1284,Кат!$I:$I,0)),INDEX(Торг!$B:$B,MATCH($C1284,Торг!$I:$I,0))),"")</f>
        <v/>
      </c>
      <c r="N1284" s="132" t="str">
        <f t="shared" si="19"/>
        <v>CS20 CS06380</v>
      </c>
      <c r="O1284" s="132" t="str">
        <f>IFERROR(IFERROR(INDEX(Кат!$B:$B,MATCH($N1284,Кат!$I:$I,0)),INDEX(Торг!$B:$B,MATCH($N1284,Торг!$I:$I,0))),"")</f>
        <v/>
      </c>
    </row>
    <row r="1285" spans="1:15">
      <c r="A1285" t="s">
        <v>15430</v>
      </c>
      <c r="C1285" s="191" t="s">
        <v>5020</v>
      </c>
      <c r="E1285" t="s">
        <v>5021</v>
      </c>
      <c r="F1285" t="s">
        <v>663</v>
      </c>
      <c r="G1285" t="s">
        <v>375</v>
      </c>
      <c r="H1285">
        <v>140</v>
      </c>
      <c r="J1285" t="s">
        <v>22634</v>
      </c>
      <c r="K1285" s="132" t="str">
        <f>IFERROR(IFERROR(INDEX(Кат!$O:$O,MATCH($C1285,Кат!$I:$I,0)),INDEX(Торг!$L:$L,MATCH($C1285,Торг!$I:$I,0))),"")</f>
        <v/>
      </c>
      <c r="L1285" s="132" t="str">
        <f>IFERROR(IFERROR(INDEX(Кат!$A:$A,MATCH($C1285,Кат!$I:$I,0)),INDEX(Торг!$A:$A,MATCH($C1285,Торг!$I:$I,0))),"")</f>
        <v/>
      </c>
      <c r="M1285" s="132" t="str">
        <f>IFERROR(IFERROR(INDEX(Кат!$B:$B,MATCH($C1285,Кат!$I:$I,0)),INDEX(Торг!$B:$B,MATCH($C1285,Торг!$I:$I,0))),"")</f>
        <v/>
      </c>
      <c r="N1285" s="132" t="str">
        <f t="shared" si="19"/>
        <v>CS20 CS11845</v>
      </c>
      <c r="O1285" s="132" t="str">
        <f>IFERROR(IFERROR(INDEX(Кат!$B:$B,MATCH($N1285,Кат!$I:$I,0)),INDEX(Торг!$B:$B,MATCH($N1285,Торг!$I:$I,0))),"")</f>
        <v/>
      </c>
    </row>
    <row r="1286" spans="1:15" outlineLevel="1">
      <c r="A1286" t="s">
        <v>29603</v>
      </c>
      <c r="C1286" s="191" t="s">
        <v>33927</v>
      </c>
      <c r="E1286" t="s">
        <v>29604</v>
      </c>
      <c r="F1286" t="s">
        <v>663</v>
      </c>
      <c r="G1286" t="s">
        <v>399</v>
      </c>
      <c r="H1286">
        <v>260</v>
      </c>
      <c r="J1286" t="s">
        <v>22634</v>
      </c>
      <c r="K1286" s="132" t="str">
        <f>IFERROR(IFERROR(INDEX(Кат!$O:$O,MATCH($C1286,Кат!$I:$I,0)),INDEX(Торг!$L:$L,MATCH($C1286,Торг!$I:$I,0))),"")</f>
        <v/>
      </c>
      <c r="L1286" s="132" t="str">
        <f>IFERROR(IFERROR(INDEX(Кат!$A:$A,MATCH($C1286,Кат!$I:$I,0)),INDEX(Торг!$A:$A,MATCH($C1286,Торг!$I:$I,0))),"")</f>
        <v/>
      </c>
      <c r="M1286" s="132" t="str">
        <f>IFERROR(IFERROR(INDEX(Кат!$B:$B,MATCH($C1286,Кат!$I:$I,0)),INDEX(Торг!$B:$B,MATCH($C1286,Торг!$I:$I,0))),"")</f>
        <v/>
      </c>
      <c r="N1286" s="132" t="str">
        <f t="shared" si="19"/>
        <v xml:space="preserve">CS20 CS20005 </v>
      </c>
      <c r="O1286" s="132" t="str">
        <f>IFERROR(IFERROR(INDEX(Кат!$B:$B,MATCH($N1286,Кат!$I:$I,0)),INDEX(Торг!$B:$B,MATCH($N1286,Торг!$I:$I,0))),"")</f>
        <v/>
      </c>
    </row>
    <row r="1287" spans="1:15" outlineLevel="1">
      <c r="A1287" t="s">
        <v>29605</v>
      </c>
      <c r="C1287" s="191" t="s">
        <v>33928</v>
      </c>
      <c r="E1287" t="s">
        <v>29606</v>
      </c>
      <c r="F1287" t="s">
        <v>663</v>
      </c>
      <c r="G1287" t="s">
        <v>399</v>
      </c>
      <c r="H1287">
        <v>95</v>
      </c>
      <c r="J1287" t="s">
        <v>22634</v>
      </c>
      <c r="K1287" s="132" t="str">
        <f>IFERROR(IFERROR(INDEX(Кат!$O:$O,MATCH($C1287,Кат!$I:$I,0)),INDEX(Торг!$L:$L,MATCH($C1287,Торг!$I:$I,0))),"")</f>
        <v/>
      </c>
      <c r="L1287" s="132" t="str">
        <f>IFERROR(IFERROR(INDEX(Кат!$A:$A,MATCH($C1287,Кат!$I:$I,0)),INDEX(Торг!$A:$A,MATCH($C1287,Торг!$I:$I,0))),"")</f>
        <v/>
      </c>
      <c r="M1287" s="132" t="str">
        <f>IFERROR(IFERROR(INDEX(Кат!$B:$B,MATCH($C1287,Кат!$I:$I,0)),INDEX(Торг!$B:$B,MATCH($C1287,Торг!$I:$I,0))),"")</f>
        <v/>
      </c>
      <c r="N1287" s="132" t="str">
        <f t="shared" si="19"/>
        <v xml:space="preserve">CS20 CS12263  </v>
      </c>
      <c r="O1287" s="132" t="str">
        <f>IFERROR(IFERROR(INDEX(Кат!$B:$B,MATCH($N1287,Кат!$I:$I,0)),INDEX(Торг!$B:$B,MATCH($N1287,Торг!$I:$I,0))),"")</f>
        <v/>
      </c>
    </row>
    <row r="1288" spans="1:15" outlineLevel="1">
      <c r="A1288" t="s">
        <v>29607</v>
      </c>
      <c r="C1288" s="191" t="s">
        <v>29608</v>
      </c>
      <c r="E1288" t="s">
        <v>29609</v>
      </c>
      <c r="F1288" t="s">
        <v>663</v>
      </c>
      <c r="G1288" t="s">
        <v>399</v>
      </c>
      <c r="H1288">
        <v>95</v>
      </c>
      <c r="J1288" t="s">
        <v>22634</v>
      </c>
      <c r="K1288" s="132" t="str">
        <f>IFERROR(IFERROR(INDEX(Кат!$O:$O,MATCH($C1288,Кат!$I:$I,0)),INDEX(Торг!$L:$L,MATCH($C1288,Торг!$I:$I,0))),"")</f>
        <v/>
      </c>
      <c r="L1288" s="132" t="str">
        <f>IFERROR(IFERROR(INDEX(Кат!$A:$A,MATCH($C1288,Кат!$I:$I,0)),INDEX(Торг!$A:$A,MATCH($C1288,Торг!$I:$I,0))),"")</f>
        <v/>
      </c>
      <c r="M1288" s="132" t="str">
        <f>IFERROR(IFERROR(INDEX(Кат!$B:$B,MATCH($C1288,Кат!$I:$I,0)),INDEX(Торг!$B:$B,MATCH($C1288,Торг!$I:$I,0))),"")</f>
        <v/>
      </c>
      <c r="N1288" s="132" t="str">
        <f t="shared" ref="N1288:N1351" si="20">_xlfn.CONCAT(F1288," ",C1288)</f>
        <v>CS20 CS12264</v>
      </c>
      <c r="O1288" s="132" t="str">
        <f>IFERROR(IFERROR(INDEX(Кат!$B:$B,MATCH($N1288,Кат!$I:$I,0)),INDEX(Торг!$B:$B,MATCH($N1288,Торг!$I:$I,0))),"")</f>
        <v/>
      </c>
    </row>
    <row r="1289" spans="1:15" outlineLevel="1">
      <c r="A1289" t="s">
        <v>15431</v>
      </c>
      <c r="C1289" s="191" t="s">
        <v>927</v>
      </c>
      <c r="E1289" t="s">
        <v>928</v>
      </c>
      <c r="F1289" t="s">
        <v>663</v>
      </c>
      <c r="G1289" t="s">
        <v>399</v>
      </c>
      <c r="H1289">
        <v>1190</v>
      </c>
      <c r="J1289" t="s">
        <v>22634</v>
      </c>
      <c r="K1289" s="132" t="str">
        <f>IFERROR(IFERROR(INDEX(Кат!$O:$O,MATCH($C1289,Кат!$I:$I,0)),INDEX(Торг!$L:$L,MATCH($C1289,Торг!$I:$I,0))),"")</f>
        <v/>
      </c>
      <c r="L1289" s="132" t="str">
        <f>IFERROR(IFERROR(INDEX(Кат!$A:$A,MATCH($C1289,Кат!$I:$I,0)),INDEX(Торг!$A:$A,MATCH($C1289,Торг!$I:$I,0))),"")</f>
        <v/>
      </c>
      <c r="M1289" s="132" t="str">
        <f>IFERROR(IFERROR(INDEX(Кат!$B:$B,MATCH($C1289,Кат!$I:$I,0)),INDEX(Торг!$B:$B,MATCH($C1289,Торг!$I:$I,0))),"")</f>
        <v/>
      </c>
      <c r="N1289" s="132" t="str">
        <f t="shared" si="20"/>
        <v>CS20 CS12394</v>
      </c>
      <c r="O1289" s="132" t="str">
        <f>IFERROR(IFERROR(INDEX(Кат!$B:$B,MATCH($N1289,Кат!$I:$I,0)),INDEX(Торг!$B:$B,MATCH($N1289,Торг!$I:$I,0))),"")</f>
        <v/>
      </c>
    </row>
    <row r="1290" spans="1:15">
      <c r="A1290" t="s">
        <v>29610</v>
      </c>
      <c r="C1290" s="191" t="s">
        <v>33929</v>
      </c>
      <c r="E1290" t="s">
        <v>29611</v>
      </c>
      <c r="F1290" t="s">
        <v>663</v>
      </c>
      <c r="G1290" t="s">
        <v>399</v>
      </c>
      <c r="H1290">
        <v>1120</v>
      </c>
      <c r="J1290" t="s">
        <v>22634</v>
      </c>
      <c r="K1290" s="132" t="str">
        <f>IFERROR(IFERROR(INDEX(Кат!$O:$O,MATCH($C1290,Кат!$I:$I,0)),INDEX(Торг!$L:$L,MATCH($C1290,Торг!$I:$I,0))),"")</f>
        <v/>
      </c>
      <c r="L1290" s="132" t="str">
        <f>IFERROR(IFERROR(INDEX(Кат!$A:$A,MATCH($C1290,Кат!$I:$I,0)),INDEX(Торг!$A:$A,MATCH($C1290,Торг!$I:$I,0))),"")</f>
        <v/>
      </c>
      <c r="M1290" s="132" t="str">
        <f>IFERROR(IFERROR(INDEX(Кат!$B:$B,MATCH($C1290,Кат!$I:$I,0)),INDEX(Торг!$B:$B,MATCH($C1290,Торг!$I:$I,0))),"")</f>
        <v/>
      </c>
      <c r="N1290" s="132" t="str">
        <f t="shared" si="20"/>
        <v xml:space="preserve">CS20 CS17062 </v>
      </c>
      <c r="O1290" s="132" t="str">
        <f>IFERROR(IFERROR(INDEX(Кат!$B:$B,MATCH($N1290,Кат!$I:$I,0)),INDEX(Торг!$B:$B,MATCH($N1290,Торг!$I:$I,0))),"")</f>
        <v/>
      </c>
    </row>
    <row r="1291" spans="1:15" outlineLevel="1">
      <c r="A1291" t="s">
        <v>29612</v>
      </c>
      <c r="C1291" s="191" t="s">
        <v>29613</v>
      </c>
      <c r="E1291" t="s">
        <v>29614</v>
      </c>
      <c r="F1291" t="s">
        <v>663</v>
      </c>
      <c r="G1291" t="s">
        <v>399</v>
      </c>
      <c r="H1291">
        <v>150</v>
      </c>
      <c r="J1291" t="s">
        <v>22634</v>
      </c>
      <c r="K1291" s="132" t="str">
        <f>IFERROR(IFERROR(INDEX(Кат!$O:$O,MATCH($C1291,Кат!$I:$I,0)),INDEX(Торг!$L:$L,MATCH($C1291,Торг!$I:$I,0))),"")</f>
        <v/>
      </c>
      <c r="L1291" s="132" t="str">
        <f>IFERROR(IFERROR(INDEX(Кат!$A:$A,MATCH($C1291,Кат!$I:$I,0)),INDEX(Торг!$A:$A,MATCH($C1291,Торг!$I:$I,0))),"")</f>
        <v/>
      </c>
      <c r="M1291" s="132" t="str">
        <f>IFERROR(IFERROR(INDEX(Кат!$B:$B,MATCH($C1291,Кат!$I:$I,0)),INDEX(Торг!$B:$B,MATCH($C1291,Торг!$I:$I,0))),"")</f>
        <v/>
      </c>
      <c r="N1291" s="132" t="str">
        <f t="shared" si="20"/>
        <v>CS20 CS13059</v>
      </c>
      <c r="O1291" s="132" t="str">
        <f>IFERROR(IFERROR(INDEX(Кат!$B:$B,MATCH($N1291,Кат!$I:$I,0)),INDEX(Торг!$B:$B,MATCH($N1291,Торг!$I:$I,0))),"")</f>
        <v/>
      </c>
    </row>
    <row r="1292" spans="1:15">
      <c r="A1292" t="s">
        <v>32396</v>
      </c>
      <c r="C1292" s="191" t="s">
        <v>32397</v>
      </c>
      <c r="E1292" t="s">
        <v>32398</v>
      </c>
      <c r="F1292" t="s">
        <v>663</v>
      </c>
      <c r="G1292" t="s">
        <v>399</v>
      </c>
      <c r="H1292">
        <v>260</v>
      </c>
      <c r="J1292" t="s">
        <v>22634</v>
      </c>
      <c r="K1292" s="132" t="str">
        <f>IFERROR(IFERROR(INDEX(Кат!$O:$O,MATCH($C1292,Кат!$I:$I,0)),INDEX(Торг!$L:$L,MATCH($C1292,Торг!$I:$I,0))),"")</f>
        <v/>
      </c>
      <c r="L1292" s="132" t="str">
        <f>IFERROR(IFERROR(INDEX(Кат!$A:$A,MATCH($C1292,Кат!$I:$I,0)),INDEX(Торг!$A:$A,MATCH($C1292,Торг!$I:$I,0))),"")</f>
        <v/>
      </c>
      <c r="M1292" s="132" t="str">
        <f>IFERROR(IFERROR(INDEX(Кат!$B:$B,MATCH($C1292,Кат!$I:$I,0)),INDEX(Торг!$B:$B,MATCH($C1292,Торг!$I:$I,0))),"")</f>
        <v/>
      </c>
      <c r="N1292" s="132" t="str">
        <f t="shared" si="20"/>
        <v>CS20 CS22280</v>
      </c>
      <c r="O1292" s="132" t="str">
        <f>IFERROR(IFERROR(INDEX(Кат!$B:$B,MATCH($N1292,Кат!$I:$I,0)),INDEX(Торг!$B:$B,MATCH($N1292,Торг!$I:$I,0))),"")</f>
        <v/>
      </c>
    </row>
    <row r="1293" spans="1:15" outlineLevel="1">
      <c r="A1293" t="s">
        <v>32399</v>
      </c>
      <c r="C1293" s="191" t="s">
        <v>32400</v>
      </c>
      <c r="E1293" t="s">
        <v>32401</v>
      </c>
      <c r="F1293" t="s">
        <v>663</v>
      </c>
      <c r="G1293" t="s">
        <v>399</v>
      </c>
      <c r="H1293">
        <v>260</v>
      </c>
      <c r="J1293" t="s">
        <v>22634</v>
      </c>
      <c r="K1293" s="132" t="str">
        <f>IFERROR(IFERROR(INDEX(Кат!$O:$O,MATCH($C1293,Кат!$I:$I,0)),INDEX(Торг!$L:$L,MATCH($C1293,Торг!$I:$I,0))),"")</f>
        <v/>
      </c>
      <c r="L1293" s="132" t="str">
        <f>IFERROR(IFERROR(INDEX(Кат!$A:$A,MATCH($C1293,Кат!$I:$I,0)),INDEX(Торг!$A:$A,MATCH($C1293,Торг!$I:$I,0))),"")</f>
        <v/>
      </c>
      <c r="M1293" s="132" t="str">
        <f>IFERROR(IFERROR(INDEX(Кат!$B:$B,MATCH($C1293,Кат!$I:$I,0)),INDEX(Торг!$B:$B,MATCH($C1293,Торг!$I:$I,0))),"")</f>
        <v/>
      </c>
      <c r="N1293" s="132" t="str">
        <f t="shared" si="20"/>
        <v>CS20 CS22278</v>
      </c>
      <c r="O1293" s="132" t="str">
        <f>IFERROR(IFERROR(INDEX(Кат!$B:$B,MATCH($N1293,Кат!$I:$I,0)),INDEX(Торг!$B:$B,MATCH($N1293,Торг!$I:$I,0))),"")</f>
        <v/>
      </c>
    </row>
    <row r="1294" spans="1:15" outlineLevel="1">
      <c r="A1294" t="s">
        <v>29615</v>
      </c>
      <c r="C1294" s="191" t="s">
        <v>33930</v>
      </c>
      <c r="E1294" t="s">
        <v>29616</v>
      </c>
      <c r="F1294" t="s">
        <v>663</v>
      </c>
      <c r="G1294" t="s">
        <v>399</v>
      </c>
      <c r="H1294">
        <v>180</v>
      </c>
      <c r="J1294" t="s">
        <v>22634</v>
      </c>
      <c r="K1294" s="132" t="str">
        <f>IFERROR(IFERROR(INDEX(Кат!$O:$O,MATCH($C1294,Кат!$I:$I,0)),INDEX(Торг!$L:$L,MATCH($C1294,Торг!$I:$I,0))),"")</f>
        <v/>
      </c>
      <c r="L1294" s="132" t="str">
        <f>IFERROR(IFERROR(INDEX(Кат!$A:$A,MATCH($C1294,Кат!$I:$I,0)),INDEX(Торг!$A:$A,MATCH($C1294,Торг!$I:$I,0))),"")</f>
        <v/>
      </c>
      <c r="M1294" s="132" t="str">
        <f>IFERROR(IFERROR(INDEX(Кат!$B:$B,MATCH($C1294,Кат!$I:$I,0)),INDEX(Торг!$B:$B,MATCH($C1294,Торг!$I:$I,0))),"")</f>
        <v/>
      </c>
      <c r="N1294" s="132" t="str">
        <f t="shared" si="20"/>
        <v xml:space="preserve">CS20 CS18559 </v>
      </c>
      <c r="O1294" s="132" t="str">
        <f>IFERROR(IFERROR(INDEX(Кат!$B:$B,MATCH($N1294,Кат!$I:$I,0)),INDEX(Торг!$B:$B,MATCH($N1294,Торг!$I:$I,0))),"")</f>
        <v/>
      </c>
    </row>
    <row r="1295" spans="1:15">
      <c r="A1295" t="s">
        <v>32402</v>
      </c>
      <c r="C1295" s="191" t="s">
        <v>32403</v>
      </c>
      <c r="E1295" t="s">
        <v>32404</v>
      </c>
      <c r="F1295" t="s">
        <v>663</v>
      </c>
      <c r="G1295" t="s">
        <v>375</v>
      </c>
      <c r="H1295">
        <v>470</v>
      </c>
      <c r="J1295" t="s">
        <v>22634</v>
      </c>
      <c r="K1295" s="132" t="str">
        <f>IFERROR(IFERROR(INDEX(Кат!$O:$O,MATCH($C1295,Кат!$I:$I,0)),INDEX(Торг!$L:$L,MATCH($C1295,Торг!$I:$I,0))),"")</f>
        <v/>
      </c>
      <c r="L1295" s="132" t="str">
        <f>IFERROR(IFERROR(INDEX(Кат!$A:$A,MATCH($C1295,Кат!$I:$I,0)),INDEX(Торг!$A:$A,MATCH($C1295,Торг!$I:$I,0))),"")</f>
        <v/>
      </c>
      <c r="M1295" s="132" t="str">
        <f>IFERROR(IFERROR(INDEX(Кат!$B:$B,MATCH($C1295,Кат!$I:$I,0)),INDEX(Торг!$B:$B,MATCH($C1295,Торг!$I:$I,0))),"")</f>
        <v/>
      </c>
      <c r="N1295" s="132" t="str">
        <f t="shared" si="20"/>
        <v>CS20 CS22389</v>
      </c>
      <c r="O1295" s="132" t="str">
        <f>IFERROR(IFERROR(INDEX(Кат!$B:$B,MATCH($N1295,Кат!$I:$I,0)),INDEX(Торг!$B:$B,MATCH($N1295,Торг!$I:$I,0))),"")</f>
        <v/>
      </c>
    </row>
    <row r="1296" spans="1:15" outlineLevel="1">
      <c r="A1296" t="s">
        <v>32405</v>
      </c>
      <c r="C1296" s="191" t="s">
        <v>32406</v>
      </c>
      <c r="E1296" t="s">
        <v>32407</v>
      </c>
      <c r="F1296" t="s">
        <v>663</v>
      </c>
      <c r="G1296" t="s">
        <v>375</v>
      </c>
      <c r="H1296">
        <v>470</v>
      </c>
      <c r="J1296" t="s">
        <v>22634</v>
      </c>
      <c r="K1296" s="132" t="str">
        <f>IFERROR(IFERROR(INDEX(Кат!$O:$O,MATCH($C1296,Кат!$I:$I,0)),INDEX(Торг!$L:$L,MATCH($C1296,Торг!$I:$I,0))),"")</f>
        <v/>
      </c>
      <c r="L1296" s="132" t="str">
        <f>IFERROR(IFERROR(INDEX(Кат!$A:$A,MATCH($C1296,Кат!$I:$I,0)),INDEX(Торг!$A:$A,MATCH($C1296,Торг!$I:$I,0))),"")</f>
        <v/>
      </c>
      <c r="M1296" s="132" t="str">
        <f>IFERROR(IFERROR(INDEX(Кат!$B:$B,MATCH($C1296,Кат!$I:$I,0)),INDEX(Торг!$B:$B,MATCH($C1296,Торг!$I:$I,0))),"")</f>
        <v/>
      </c>
      <c r="N1296" s="132" t="str">
        <f t="shared" si="20"/>
        <v>CS20 CS22390</v>
      </c>
      <c r="O1296" s="132" t="str">
        <f>IFERROR(IFERROR(INDEX(Кат!$B:$B,MATCH($N1296,Кат!$I:$I,0)),INDEX(Торг!$B:$B,MATCH($N1296,Торг!$I:$I,0))),"")</f>
        <v/>
      </c>
    </row>
    <row r="1297" spans="1:15" outlineLevel="1">
      <c r="A1297" t="s">
        <v>30887</v>
      </c>
      <c r="C1297" s="191" t="s">
        <v>30888</v>
      </c>
      <c r="E1297" t="s">
        <v>31118</v>
      </c>
      <c r="F1297" t="s">
        <v>663</v>
      </c>
      <c r="G1297" t="s">
        <v>375</v>
      </c>
      <c r="H1297">
        <v>360</v>
      </c>
      <c r="J1297" t="s">
        <v>22634</v>
      </c>
      <c r="K1297" s="132" t="str">
        <f>IFERROR(IFERROR(INDEX(Кат!$O:$O,MATCH($C1297,Кат!$I:$I,0)),INDEX(Торг!$L:$L,MATCH($C1297,Торг!$I:$I,0))),"")</f>
        <v/>
      </c>
      <c r="L1297" s="132" t="str">
        <f>IFERROR(IFERROR(INDEX(Кат!$A:$A,MATCH($C1297,Кат!$I:$I,0)),INDEX(Торг!$A:$A,MATCH($C1297,Торг!$I:$I,0))),"")</f>
        <v/>
      </c>
      <c r="M1297" s="132" t="str">
        <f>IFERROR(IFERROR(INDEX(Кат!$B:$B,MATCH($C1297,Кат!$I:$I,0)),INDEX(Торг!$B:$B,MATCH($C1297,Торг!$I:$I,0))),"")</f>
        <v/>
      </c>
      <c r="N1297" s="132" t="str">
        <f t="shared" si="20"/>
        <v>CS20 CS06288</v>
      </c>
      <c r="O1297" s="132" t="str">
        <f>IFERROR(IFERROR(INDEX(Кат!$B:$B,MATCH($N1297,Кат!$I:$I,0)),INDEX(Торг!$B:$B,MATCH($N1297,Торг!$I:$I,0))),"")</f>
        <v/>
      </c>
    </row>
    <row r="1298" spans="1:15" outlineLevel="1">
      <c r="A1298" t="s">
        <v>29617</v>
      </c>
      <c r="C1298" s="191" t="s">
        <v>33931</v>
      </c>
      <c r="E1298" t="s">
        <v>31119</v>
      </c>
      <c r="F1298" t="s">
        <v>663</v>
      </c>
      <c r="G1298" t="s">
        <v>399</v>
      </c>
      <c r="H1298">
        <v>80</v>
      </c>
      <c r="J1298" t="s">
        <v>22634</v>
      </c>
      <c r="K1298" s="132" t="str">
        <f>IFERROR(IFERROR(INDEX(Кат!$O:$O,MATCH($C1298,Кат!$I:$I,0)),INDEX(Торг!$L:$L,MATCH($C1298,Торг!$I:$I,0))),"")</f>
        <v/>
      </c>
      <c r="L1298" s="132" t="str">
        <f>IFERROR(IFERROR(INDEX(Кат!$A:$A,MATCH($C1298,Кат!$I:$I,0)),INDEX(Торг!$A:$A,MATCH($C1298,Торг!$I:$I,0))),"")</f>
        <v/>
      </c>
      <c r="M1298" s="132" t="str">
        <f>IFERROR(IFERROR(INDEX(Кат!$B:$B,MATCH($C1298,Кат!$I:$I,0)),INDEX(Торг!$B:$B,MATCH($C1298,Торг!$I:$I,0))),"")</f>
        <v/>
      </c>
      <c r="N1298" s="132" t="str">
        <f t="shared" si="20"/>
        <v xml:space="preserve">CS20 CS09912 </v>
      </c>
      <c r="O1298" s="132" t="str">
        <f>IFERROR(IFERROR(INDEX(Кат!$B:$B,MATCH($N1298,Кат!$I:$I,0)),INDEX(Торг!$B:$B,MATCH($N1298,Торг!$I:$I,0))),"")</f>
        <v/>
      </c>
    </row>
    <row r="1299" spans="1:15" outlineLevel="1">
      <c r="A1299" t="s">
        <v>30889</v>
      </c>
      <c r="C1299" s="191" t="s">
        <v>30890</v>
      </c>
      <c r="E1299" t="s">
        <v>30891</v>
      </c>
      <c r="F1299" t="s">
        <v>663</v>
      </c>
      <c r="G1299" t="s">
        <v>375</v>
      </c>
      <c r="H1299">
        <v>80</v>
      </c>
      <c r="J1299" t="s">
        <v>22634</v>
      </c>
      <c r="K1299" s="132" t="str">
        <f>IFERROR(IFERROR(INDEX(Кат!$O:$O,MATCH($C1299,Кат!$I:$I,0)),INDEX(Торг!$L:$L,MATCH($C1299,Торг!$I:$I,0))),"")</f>
        <v/>
      </c>
      <c r="L1299" s="132" t="str">
        <f>IFERROR(IFERROR(INDEX(Кат!$A:$A,MATCH($C1299,Кат!$I:$I,0)),INDEX(Торг!$A:$A,MATCH($C1299,Торг!$I:$I,0))),"")</f>
        <v/>
      </c>
      <c r="M1299" s="132" t="str">
        <f>IFERROR(IFERROR(INDEX(Кат!$B:$B,MATCH($C1299,Кат!$I:$I,0)),INDEX(Торг!$B:$B,MATCH($C1299,Торг!$I:$I,0))),"")</f>
        <v/>
      </c>
      <c r="N1299" s="132" t="str">
        <f t="shared" si="20"/>
        <v>CS20 CS06289</v>
      </c>
      <c r="O1299" s="132" t="str">
        <f>IFERROR(IFERROR(INDEX(Кат!$B:$B,MATCH($N1299,Кат!$I:$I,0)),INDEX(Торг!$B:$B,MATCH($N1299,Торг!$I:$I,0))),"")</f>
        <v/>
      </c>
    </row>
    <row r="1300" spans="1:15">
      <c r="A1300" t="s">
        <v>30188</v>
      </c>
      <c r="C1300" s="191" t="s">
        <v>30189</v>
      </c>
      <c r="E1300" t="s">
        <v>30190</v>
      </c>
      <c r="F1300" t="s">
        <v>663</v>
      </c>
      <c r="G1300" t="s">
        <v>399</v>
      </c>
      <c r="H1300">
        <v>180</v>
      </c>
      <c r="J1300" t="s">
        <v>22634</v>
      </c>
      <c r="K1300" s="132" t="str">
        <f>IFERROR(IFERROR(INDEX(Кат!$O:$O,MATCH($C1300,Кат!$I:$I,0)),INDEX(Торг!$L:$L,MATCH($C1300,Торг!$I:$I,0))),"")</f>
        <v/>
      </c>
      <c r="L1300" s="132" t="str">
        <f>IFERROR(IFERROR(INDEX(Кат!$A:$A,MATCH($C1300,Кат!$I:$I,0)),INDEX(Торг!$A:$A,MATCH($C1300,Торг!$I:$I,0))),"")</f>
        <v/>
      </c>
      <c r="M1300" s="132" t="str">
        <f>IFERROR(IFERROR(INDEX(Кат!$B:$B,MATCH($C1300,Кат!$I:$I,0)),INDEX(Торг!$B:$B,MATCH($C1300,Торг!$I:$I,0))),"")</f>
        <v/>
      </c>
      <c r="N1300" s="132" t="str">
        <f t="shared" si="20"/>
        <v>CS20 CS09750</v>
      </c>
      <c r="O1300" s="132" t="str">
        <f>IFERROR(IFERROR(INDEX(Кат!$B:$B,MATCH($N1300,Кат!$I:$I,0)),INDEX(Торг!$B:$B,MATCH($N1300,Торг!$I:$I,0))),"")</f>
        <v/>
      </c>
    </row>
    <row r="1301" spans="1:15" outlineLevel="1">
      <c r="A1301" t="s">
        <v>15432</v>
      </c>
      <c r="C1301" s="191" t="s">
        <v>929</v>
      </c>
      <c r="E1301" t="s">
        <v>930</v>
      </c>
      <c r="F1301" t="s">
        <v>663</v>
      </c>
      <c r="G1301" t="s">
        <v>399</v>
      </c>
      <c r="H1301">
        <v>190</v>
      </c>
      <c r="J1301" t="s">
        <v>22634</v>
      </c>
      <c r="K1301" s="132" t="str">
        <f>IFERROR(IFERROR(INDEX(Кат!$O:$O,MATCH($C1301,Кат!$I:$I,0)),INDEX(Торг!$L:$L,MATCH($C1301,Торг!$I:$I,0))),"")</f>
        <v/>
      </c>
      <c r="L1301" s="132" t="str">
        <f>IFERROR(IFERROR(INDEX(Кат!$A:$A,MATCH($C1301,Кат!$I:$I,0)),INDEX(Торг!$A:$A,MATCH($C1301,Торг!$I:$I,0))),"")</f>
        <v/>
      </c>
      <c r="M1301" s="132" t="str">
        <f>IFERROR(IFERROR(INDEX(Кат!$B:$B,MATCH($C1301,Кат!$I:$I,0)),INDEX(Торг!$B:$B,MATCH($C1301,Торг!$I:$I,0))),"")</f>
        <v/>
      </c>
      <c r="N1301" s="132" t="str">
        <f t="shared" si="20"/>
        <v>CS20 CS08456</v>
      </c>
      <c r="O1301" s="132" t="str">
        <f>IFERROR(IFERROR(INDEX(Кат!$B:$B,MATCH($N1301,Кат!$I:$I,0)),INDEX(Торг!$B:$B,MATCH($N1301,Торг!$I:$I,0))),"")</f>
        <v/>
      </c>
    </row>
    <row r="1302" spans="1:15" outlineLevel="1">
      <c r="A1302" t="s">
        <v>15433</v>
      </c>
      <c r="C1302" s="191" t="s">
        <v>5022</v>
      </c>
      <c r="E1302" t="s">
        <v>5023</v>
      </c>
      <c r="F1302" t="s">
        <v>663</v>
      </c>
      <c r="G1302" t="s">
        <v>375</v>
      </c>
      <c r="H1302">
        <v>290</v>
      </c>
      <c r="J1302" t="s">
        <v>22634</v>
      </c>
      <c r="K1302" s="132" t="str">
        <f>IFERROR(IFERROR(INDEX(Кат!$O:$O,MATCH($C1302,Кат!$I:$I,0)),INDEX(Торг!$L:$L,MATCH($C1302,Торг!$I:$I,0))),"")</f>
        <v/>
      </c>
      <c r="L1302" s="132" t="str">
        <f>IFERROR(IFERROR(INDEX(Кат!$A:$A,MATCH($C1302,Кат!$I:$I,0)),INDEX(Торг!$A:$A,MATCH($C1302,Торг!$I:$I,0))),"")</f>
        <v/>
      </c>
      <c r="M1302" s="132" t="str">
        <f>IFERROR(IFERROR(INDEX(Кат!$B:$B,MATCH($C1302,Кат!$I:$I,0)),INDEX(Торг!$B:$B,MATCH($C1302,Торг!$I:$I,0))),"")</f>
        <v/>
      </c>
      <c r="N1302" s="132" t="str">
        <f t="shared" si="20"/>
        <v>CS20 CS13589</v>
      </c>
      <c r="O1302" s="132" t="str">
        <f>IFERROR(IFERROR(INDEX(Кат!$B:$B,MATCH($N1302,Кат!$I:$I,0)),INDEX(Торг!$B:$B,MATCH($N1302,Торг!$I:$I,0))),"")</f>
        <v/>
      </c>
    </row>
    <row r="1303" spans="1:15" outlineLevel="1">
      <c r="A1303" t="s">
        <v>15434</v>
      </c>
      <c r="C1303" s="191" t="s">
        <v>931</v>
      </c>
      <c r="E1303" t="s">
        <v>932</v>
      </c>
      <c r="F1303" t="s">
        <v>663</v>
      </c>
      <c r="G1303" t="s">
        <v>399</v>
      </c>
      <c r="H1303">
        <v>240</v>
      </c>
      <c r="J1303" t="s">
        <v>22634</v>
      </c>
      <c r="K1303" s="132" t="str">
        <f>IFERROR(IFERROR(INDEX(Кат!$O:$O,MATCH($C1303,Кат!$I:$I,0)),INDEX(Торг!$L:$L,MATCH($C1303,Торг!$I:$I,0))),"")</f>
        <v/>
      </c>
      <c r="L1303" s="132" t="str">
        <f>IFERROR(IFERROR(INDEX(Кат!$A:$A,MATCH($C1303,Кат!$I:$I,0)),INDEX(Торг!$A:$A,MATCH($C1303,Торг!$I:$I,0))),"")</f>
        <v/>
      </c>
      <c r="M1303" s="132" t="str">
        <f>IFERROR(IFERROR(INDEX(Кат!$B:$B,MATCH($C1303,Кат!$I:$I,0)),INDEX(Торг!$B:$B,MATCH($C1303,Торг!$I:$I,0))),"")</f>
        <v/>
      </c>
      <c r="N1303" s="132" t="str">
        <f t="shared" si="20"/>
        <v>CS20 CS06164</v>
      </c>
      <c r="O1303" s="132" t="str">
        <f>IFERROR(IFERROR(INDEX(Кат!$B:$B,MATCH($N1303,Кат!$I:$I,0)),INDEX(Торг!$B:$B,MATCH($N1303,Торг!$I:$I,0))),"")</f>
        <v/>
      </c>
    </row>
    <row r="1304" spans="1:15" outlineLevel="1">
      <c r="A1304" t="s">
        <v>15435</v>
      </c>
      <c r="C1304" s="191" t="s">
        <v>933</v>
      </c>
      <c r="E1304" t="s">
        <v>934</v>
      </c>
      <c r="F1304" t="s">
        <v>663</v>
      </c>
      <c r="G1304" t="s">
        <v>399</v>
      </c>
      <c r="H1304">
        <v>260</v>
      </c>
      <c r="J1304" t="s">
        <v>22634</v>
      </c>
      <c r="K1304" s="132" t="str">
        <f>IFERROR(IFERROR(INDEX(Кат!$O:$O,MATCH($C1304,Кат!$I:$I,0)),INDEX(Торг!$L:$L,MATCH($C1304,Торг!$I:$I,0))),"")</f>
        <v/>
      </c>
      <c r="L1304" s="132" t="str">
        <f>IFERROR(IFERROR(INDEX(Кат!$A:$A,MATCH($C1304,Кат!$I:$I,0)),INDEX(Торг!$A:$A,MATCH($C1304,Торг!$I:$I,0))),"")</f>
        <v/>
      </c>
      <c r="M1304" s="132" t="str">
        <f>IFERROR(IFERROR(INDEX(Кат!$B:$B,MATCH($C1304,Кат!$I:$I,0)),INDEX(Торг!$B:$B,MATCH($C1304,Торг!$I:$I,0))),"")</f>
        <v/>
      </c>
      <c r="N1304" s="132" t="str">
        <f t="shared" si="20"/>
        <v>CS20 CS04873</v>
      </c>
      <c r="O1304" s="132" t="str">
        <f>IFERROR(IFERROR(INDEX(Кат!$B:$B,MATCH($N1304,Кат!$I:$I,0)),INDEX(Торг!$B:$B,MATCH($N1304,Торг!$I:$I,0))),"")</f>
        <v/>
      </c>
    </row>
    <row r="1305" spans="1:15" outlineLevel="1">
      <c r="A1305" t="s">
        <v>15436</v>
      </c>
      <c r="C1305" s="191" t="s">
        <v>935</v>
      </c>
      <c r="E1305" t="s">
        <v>936</v>
      </c>
      <c r="F1305" t="s">
        <v>663</v>
      </c>
      <c r="G1305" t="s">
        <v>399</v>
      </c>
      <c r="H1305">
        <v>270</v>
      </c>
      <c r="J1305" t="s">
        <v>22634</v>
      </c>
      <c r="K1305" s="132" t="str">
        <f>IFERROR(IFERROR(INDEX(Кат!$O:$O,MATCH($C1305,Кат!$I:$I,0)),INDEX(Торг!$L:$L,MATCH($C1305,Торг!$I:$I,0))),"")</f>
        <v/>
      </c>
      <c r="L1305" s="132" t="str">
        <f>IFERROR(IFERROR(INDEX(Кат!$A:$A,MATCH($C1305,Кат!$I:$I,0)),INDEX(Торг!$A:$A,MATCH($C1305,Торг!$I:$I,0))),"")</f>
        <v/>
      </c>
      <c r="M1305" s="132" t="str">
        <f>IFERROR(IFERROR(INDEX(Кат!$B:$B,MATCH($C1305,Кат!$I:$I,0)),INDEX(Торг!$B:$B,MATCH($C1305,Торг!$I:$I,0))),"")</f>
        <v/>
      </c>
      <c r="N1305" s="132" t="str">
        <f t="shared" si="20"/>
        <v>CS20 CS07557</v>
      </c>
      <c r="O1305" s="132" t="str">
        <f>IFERROR(IFERROR(INDEX(Кат!$B:$B,MATCH($N1305,Кат!$I:$I,0)),INDEX(Торг!$B:$B,MATCH($N1305,Торг!$I:$I,0))),"")</f>
        <v/>
      </c>
    </row>
    <row r="1306" spans="1:15" outlineLevel="1">
      <c r="A1306" t="s">
        <v>15437</v>
      </c>
      <c r="C1306" s="191" t="s">
        <v>937</v>
      </c>
      <c r="E1306" t="s">
        <v>938</v>
      </c>
      <c r="F1306" t="s">
        <v>663</v>
      </c>
      <c r="G1306" t="s">
        <v>399</v>
      </c>
      <c r="H1306">
        <v>280</v>
      </c>
      <c r="J1306" t="s">
        <v>22634</v>
      </c>
      <c r="K1306" s="132" t="str">
        <f>IFERROR(IFERROR(INDEX(Кат!$O:$O,MATCH($C1306,Кат!$I:$I,0)),INDEX(Торг!$L:$L,MATCH($C1306,Торг!$I:$I,0))),"")</f>
        <v/>
      </c>
      <c r="L1306" s="132" t="str">
        <f>IFERROR(IFERROR(INDEX(Кат!$A:$A,MATCH($C1306,Кат!$I:$I,0)),INDEX(Торг!$A:$A,MATCH($C1306,Торг!$I:$I,0))),"")</f>
        <v/>
      </c>
      <c r="M1306" s="132" t="str">
        <f>IFERROR(IFERROR(INDEX(Кат!$B:$B,MATCH($C1306,Кат!$I:$I,0)),INDEX(Торг!$B:$B,MATCH($C1306,Торг!$I:$I,0))),"")</f>
        <v/>
      </c>
      <c r="N1306" s="132" t="str">
        <f t="shared" si="20"/>
        <v>CS20 CS07514</v>
      </c>
      <c r="O1306" s="132" t="str">
        <f>IFERROR(IFERROR(INDEX(Кат!$B:$B,MATCH($N1306,Кат!$I:$I,0)),INDEX(Торг!$B:$B,MATCH($N1306,Торг!$I:$I,0))),"")</f>
        <v/>
      </c>
    </row>
    <row r="1307" spans="1:15" outlineLevel="1">
      <c r="A1307" t="s">
        <v>29618</v>
      </c>
      <c r="C1307" s="191" t="s">
        <v>33932</v>
      </c>
      <c r="E1307" t="s">
        <v>29619</v>
      </c>
      <c r="F1307" t="s">
        <v>663</v>
      </c>
      <c r="G1307" t="s">
        <v>399</v>
      </c>
      <c r="H1307">
        <v>300</v>
      </c>
      <c r="J1307" t="s">
        <v>22634</v>
      </c>
      <c r="K1307" s="132" t="str">
        <f>IFERROR(IFERROR(INDEX(Кат!$O:$O,MATCH($C1307,Кат!$I:$I,0)),INDEX(Торг!$L:$L,MATCH($C1307,Торг!$I:$I,0))),"")</f>
        <v/>
      </c>
      <c r="L1307" s="132" t="str">
        <f>IFERROR(IFERROR(INDEX(Кат!$A:$A,MATCH($C1307,Кат!$I:$I,0)),INDEX(Торг!$A:$A,MATCH($C1307,Торг!$I:$I,0))),"")</f>
        <v/>
      </c>
      <c r="M1307" s="132" t="str">
        <f>IFERROR(IFERROR(INDEX(Кат!$B:$B,MATCH($C1307,Кат!$I:$I,0)),INDEX(Торг!$B:$B,MATCH($C1307,Торг!$I:$I,0))),"")</f>
        <v/>
      </c>
      <c r="N1307" s="132" t="str">
        <f t="shared" si="20"/>
        <v xml:space="preserve">CS20 CS16336 </v>
      </c>
      <c r="O1307" s="132" t="str">
        <f>IFERROR(IFERROR(INDEX(Кат!$B:$B,MATCH($N1307,Кат!$I:$I,0)),INDEX(Торг!$B:$B,MATCH($N1307,Торг!$I:$I,0))),"")</f>
        <v/>
      </c>
    </row>
    <row r="1308" spans="1:15" outlineLevel="1">
      <c r="A1308" t="s">
        <v>26795</v>
      </c>
      <c r="C1308" s="191" t="s">
        <v>26796</v>
      </c>
      <c r="E1308" t="s">
        <v>26797</v>
      </c>
      <c r="F1308" t="s">
        <v>663</v>
      </c>
      <c r="G1308" t="s">
        <v>399</v>
      </c>
      <c r="H1308">
        <v>330</v>
      </c>
      <c r="J1308" t="s">
        <v>22634</v>
      </c>
      <c r="K1308" s="132" t="str">
        <f>IFERROR(IFERROR(INDEX(Кат!$O:$O,MATCH($C1308,Кат!$I:$I,0)),INDEX(Торг!$L:$L,MATCH($C1308,Торг!$I:$I,0))),"")</f>
        <v/>
      </c>
      <c r="L1308" s="132" t="str">
        <f>IFERROR(IFERROR(INDEX(Кат!$A:$A,MATCH($C1308,Кат!$I:$I,0)),INDEX(Торг!$A:$A,MATCH($C1308,Торг!$I:$I,0))),"")</f>
        <v/>
      </c>
      <c r="M1308" s="132" t="str">
        <f>IFERROR(IFERROR(INDEX(Кат!$B:$B,MATCH($C1308,Кат!$I:$I,0)),INDEX(Торг!$B:$B,MATCH($C1308,Торг!$I:$I,0))),"")</f>
        <v/>
      </c>
      <c r="N1308" s="132" t="str">
        <f t="shared" si="20"/>
        <v>CS20 CS16247</v>
      </c>
      <c r="O1308" s="132" t="str">
        <f>IFERROR(IFERROR(INDEX(Кат!$B:$B,MATCH($N1308,Кат!$I:$I,0)),INDEX(Торг!$B:$B,MATCH($N1308,Торг!$I:$I,0))),"")</f>
        <v/>
      </c>
    </row>
    <row r="1309" spans="1:15" outlineLevel="1">
      <c r="A1309" t="s">
        <v>29620</v>
      </c>
      <c r="C1309" s="191" t="s">
        <v>33933</v>
      </c>
      <c r="E1309" t="s">
        <v>29621</v>
      </c>
      <c r="F1309" t="s">
        <v>663</v>
      </c>
      <c r="G1309" t="s">
        <v>399</v>
      </c>
      <c r="H1309">
        <v>410</v>
      </c>
      <c r="J1309" t="s">
        <v>22634</v>
      </c>
      <c r="K1309" s="132" t="str">
        <f>IFERROR(IFERROR(INDEX(Кат!$O:$O,MATCH($C1309,Кат!$I:$I,0)),INDEX(Торг!$L:$L,MATCH($C1309,Торг!$I:$I,0))),"")</f>
        <v/>
      </c>
      <c r="L1309" s="132" t="str">
        <f>IFERROR(IFERROR(INDEX(Кат!$A:$A,MATCH($C1309,Кат!$I:$I,0)),INDEX(Торг!$A:$A,MATCH($C1309,Торг!$I:$I,0))),"")</f>
        <v/>
      </c>
      <c r="M1309" s="132" t="str">
        <f>IFERROR(IFERROR(INDEX(Кат!$B:$B,MATCH($C1309,Кат!$I:$I,0)),INDEX(Торг!$B:$B,MATCH($C1309,Торг!$I:$I,0))),"")</f>
        <v/>
      </c>
      <c r="N1309" s="132" t="str">
        <f t="shared" si="20"/>
        <v xml:space="preserve">CS20 CS16334 </v>
      </c>
      <c r="O1309" s="132" t="str">
        <f>IFERROR(IFERROR(INDEX(Кат!$B:$B,MATCH($N1309,Кат!$I:$I,0)),INDEX(Торг!$B:$B,MATCH($N1309,Торг!$I:$I,0))),"")</f>
        <v/>
      </c>
    </row>
    <row r="1310" spans="1:15" outlineLevel="1">
      <c r="A1310" t="s">
        <v>29622</v>
      </c>
      <c r="C1310" s="191" t="s">
        <v>33934</v>
      </c>
      <c r="E1310" t="s">
        <v>29623</v>
      </c>
      <c r="F1310" t="s">
        <v>663</v>
      </c>
      <c r="G1310" t="s">
        <v>399</v>
      </c>
      <c r="H1310">
        <v>320</v>
      </c>
      <c r="J1310" t="s">
        <v>22634</v>
      </c>
      <c r="K1310" s="132" t="str">
        <f>IFERROR(IFERROR(INDEX(Кат!$O:$O,MATCH($C1310,Кат!$I:$I,0)),INDEX(Торг!$L:$L,MATCH($C1310,Торг!$I:$I,0))),"")</f>
        <v/>
      </c>
      <c r="L1310" s="132" t="str">
        <f>IFERROR(IFERROR(INDEX(Кат!$A:$A,MATCH($C1310,Кат!$I:$I,0)),INDEX(Торг!$A:$A,MATCH($C1310,Торг!$I:$I,0))),"")</f>
        <v/>
      </c>
      <c r="M1310" s="132" t="str">
        <f>IFERROR(IFERROR(INDEX(Кат!$B:$B,MATCH($C1310,Кат!$I:$I,0)),INDEX(Торг!$B:$B,MATCH($C1310,Торг!$I:$I,0))),"")</f>
        <v/>
      </c>
      <c r="N1310" s="132" t="str">
        <f t="shared" si="20"/>
        <v xml:space="preserve">CS20 CS16335 </v>
      </c>
      <c r="O1310" s="132" t="str">
        <f>IFERROR(IFERROR(INDEX(Кат!$B:$B,MATCH($N1310,Кат!$I:$I,0)),INDEX(Торг!$B:$B,MATCH($N1310,Торг!$I:$I,0))),"")</f>
        <v/>
      </c>
    </row>
    <row r="1311" spans="1:15" outlineLevel="1">
      <c r="A1311" t="s">
        <v>29624</v>
      </c>
      <c r="C1311" s="191" t="s">
        <v>29625</v>
      </c>
      <c r="E1311" t="s">
        <v>29626</v>
      </c>
      <c r="F1311" t="s">
        <v>663</v>
      </c>
      <c r="G1311" t="s">
        <v>399</v>
      </c>
      <c r="H1311">
        <v>440</v>
      </c>
      <c r="J1311" t="s">
        <v>22634</v>
      </c>
      <c r="K1311" s="132" t="str">
        <f>IFERROR(IFERROR(INDEX(Кат!$O:$O,MATCH($C1311,Кат!$I:$I,0)),INDEX(Торг!$L:$L,MATCH($C1311,Торг!$I:$I,0))),"")</f>
        <v/>
      </c>
      <c r="L1311" s="132" t="str">
        <f>IFERROR(IFERROR(INDEX(Кат!$A:$A,MATCH($C1311,Кат!$I:$I,0)),INDEX(Торг!$A:$A,MATCH($C1311,Торг!$I:$I,0))),"")</f>
        <v/>
      </c>
      <c r="M1311" s="132" t="str">
        <f>IFERROR(IFERROR(INDEX(Кат!$B:$B,MATCH($C1311,Кат!$I:$I,0)),INDEX(Торг!$B:$B,MATCH($C1311,Торг!$I:$I,0))),"")</f>
        <v/>
      </c>
      <c r="N1311" s="132" t="str">
        <f t="shared" si="20"/>
        <v>CS20 CS16532</v>
      </c>
      <c r="O1311" s="132" t="str">
        <f>IFERROR(IFERROR(INDEX(Кат!$B:$B,MATCH($N1311,Кат!$I:$I,0)),INDEX(Торг!$B:$B,MATCH($N1311,Торг!$I:$I,0))),"")</f>
        <v/>
      </c>
    </row>
    <row r="1312" spans="1:15" outlineLevel="1">
      <c r="A1312" t="s">
        <v>15438</v>
      </c>
      <c r="C1312" s="191" t="s">
        <v>5024</v>
      </c>
      <c r="E1312" t="s">
        <v>5025</v>
      </c>
      <c r="F1312" t="s">
        <v>663</v>
      </c>
      <c r="G1312" t="s">
        <v>399</v>
      </c>
      <c r="H1312">
        <v>270</v>
      </c>
      <c r="J1312" t="s">
        <v>22634</v>
      </c>
      <c r="K1312" s="132" t="str">
        <f>IFERROR(IFERROR(INDEX(Кат!$O:$O,MATCH($C1312,Кат!$I:$I,0)),INDEX(Торг!$L:$L,MATCH($C1312,Торг!$I:$I,0))),"")</f>
        <v/>
      </c>
      <c r="L1312" s="132" t="str">
        <f>IFERROR(IFERROR(INDEX(Кат!$A:$A,MATCH($C1312,Кат!$I:$I,0)),INDEX(Торг!$A:$A,MATCH($C1312,Торг!$I:$I,0))),"")</f>
        <v/>
      </c>
      <c r="M1312" s="132" t="str">
        <f>IFERROR(IFERROR(INDEX(Кат!$B:$B,MATCH($C1312,Кат!$I:$I,0)),INDEX(Торг!$B:$B,MATCH($C1312,Торг!$I:$I,0))),"")</f>
        <v/>
      </c>
      <c r="N1312" s="132" t="str">
        <f t="shared" si="20"/>
        <v>CS20 CS13588</v>
      </c>
      <c r="O1312" s="132" t="str">
        <f>IFERROR(IFERROR(INDEX(Кат!$B:$B,MATCH($N1312,Кат!$I:$I,0)),INDEX(Торг!$B:$B,MATCH($N1312,Торг!$I:$I,0))),"")</f>
        <v/>
      </c>
    </row>
    <row r="1313" spans="1:15" outlineLevel="1">
      <c r="A1313" t="s">
        <v>15439</v>
      </c>
      <c r="C1313" s="191" t="s">
        <v>939</v>
      </c>
      <c r="E1313" t="s">
        <v>940</v>
      </c>
      <c r="F1313" t="s">
        <v>663</v>
      </c>
      <c r="G1313" t="s">
        <v>399</v>
      </c>
      <c r="H1313">
        <v>240</v>
      </c>
      <c r="J1313" t="s">
        <v>22634</v>
      </c>
      <c r="K1313" s="132" t="str">
        <f>IFERROR(IFERROR(INDEX(Кат!$O:$O,MATCH($C1313,Кат!$I:$I,0)),INDEX(Торг!$L:$L,MATCH($C1313,Торг!$I:$I,0))),"")</f>
        <v/>
      </c>
      <c r="L1313" s="132" t="str">
        <f>IFERROR(IFERROR(INDEX(Кат!$A:$A,MATCH($C1313,Кат!$I:$I,0)),INDEX(Торг!$A:$A,MATCH($C1313,Торг!$I:$I,0))),"")</f>
        <v/>
      </c>
      <c r="M1313" s="132" t="str">
        <f>IFERROR(IFERROR(INDEX(Кат!$B:$B,MATCH($C1313,Кат!$I:$I,0)),INDEX(Торг!$B:$B,MATCH($C1313,Торг!$I:$I,0))),"")</f>
        <v/>
      </c>
      <c r="N1313" s="132" t="str">
        <f t="shared" si="20"/>
        <v>CS20 CS06165</v>
      </c>
      <c r="O1313" s="132" t="str">
        <f>IFERROR(IFERROR(INDEX(Кат!$B:$B,MATCH($N1313,Кат!$I:$I,0)),INDEX(Торг!$B:$B,MATCH($N1313,Торг!$I:$I,0))),"")</f>
        <v/>
      </c>
    </row>
    <row r="1314" spans="1:15" outlineLevel="1">
      <c r="A1314" t="s">
        <v>15440</v>
      </c>
      <c r="C1314" s="191" t="s">
        <v>941</v>
      </c>
      <c r="E1314" t="s">
        <v>942</v>
      </c>
      <c r="F1314" t="s">
        <v>663</v>
      </c>
      <c r="G1314" t="s">
        <v>399</v>
      </c>
      <c r="H1314">
        <v>260</v>
      </c>
      <c r="J1314" t="s">
        <v>22634</v>
      </c>
      <c r="K1314" s="132" t="str">
        <f>IFERROR(IFERROR(INDEX(Кат!$O:$O,MATCH($C1314,Кат!$I:$I,0)),INDEX(Торг!$L:$L,MATCH($C1314,Торг!$I:$I,0))),"")</f>
        <v/>
      </c>
      <c r="L1314" s="132" t="str">
        <f>IFERROR(IFERROR(INDEX(Кат!$A:$A,MATCH($C1314,Кат!$I:$I,0)),INDEX(Торг!$A:$A,MATCH($C1314,Торг!$I:$I,0))),"")</f>
        <v/>
      </c>
      <c r="M1314" s="132" t="str">
        <f>IFERROR(IFERROR(INDEX(Кат!$B:$B,MATCH($C1314,Кат!$I:$I,0)),INDEX(Торг!$B:$B,MATCH($C1314,Торг!$I:$I,0))),"")</f>
        <v/>
      </c>
      <c r="N1314" s="132" t="str">
        <f t="shared" si="20"/>
        <v>CS20 CS04872</v>
      </c>
      <c r="O1314" s="132" t="str">
        <f>IFERROR(IFERROR(INDEX(Кат!$B:$B,MATCH($N1314,Кат!$I:$I,0)),INDEX(Торг!$B:$B,MATCH($N1314,Торг!$I:$I,0))),"")</f>
        <v/>
      </c>
    </row>
    <row r="1315" spans="1:15" outlineLevel="1">
      <c r="A1315" t="s">
        <v>15441</v>
      </c>
      <c r="C1315" s="191" t="s">
        <v>943</v>
      </c>
      <c r="E1315" t="s">
        <v>944</v>
      </c>
      <c r="F1315" t="s">
        <v>663</v>
      </c>
      <c r="G1315" t="s">
        <v>399</v>
      </c>
      <c r="H1315">
        <v>270</v>
      </c>
      <c r="J1315" t="s">
        <v>22634</v>
      </c>
      <c r="K1315" s="132" t="str">
        <f>IFERROR(IFERROR(INDEX(Кат!$O:$O,MATCH($C1315,Кат!$I:$I,0)),INDEX(Торг!$L:$L,MATCH($C1315,Торг!$I:$I,0))),"")</f>
        <v/>
      </c>
      <c r="L1315" s="132" t="str">
        <f>IFERROR(IFERROR(INDEX(Кат!$A:$A,MATCH($C1315,Кат!$I:$I,0)),INDEX(Торг!$A:$A,MATCH($C1315,Торг!$I:$I,0))),"")</f>
        <v/>
      </c>
      <c r="M1315" s="132" t="str">
        <f>IFERROR(IFERROR(INDEX(Кат!$B:$B,MATCH($C1315,Кат!$I:$I,0)),INDEX(Торг!$B:$B,MATCH($C1315,Торг!$I:$I,0))),"")</f>
        <v/>
      </c>
      <c r="N1315" s="132" t="str">
        <f t="shared" si="20"/>
        <v>CS20 CS07558</v>
      </c>
      <c r="O1315" s="132" t="str">
        <f>IFERROR(IFERROR(INDEX(Кат!$B:$B,MATCH($N1315,Кат!$I:$I,0)),INDEX(Торг!$B:$B,MATCH($N1315,Торг!$I:$I,0))),"")</f>
        <v/>
      </c>
    </row>
    <row r="1316" spans="1:15" outlineLevel="1">
      <c r="A1316" t="s">
        <v>15442</v>
      </c>
      <c r="C1316" s="191" t="s">
        <v>945</v>
      </c>
      <c r="E1316" t="s">
        <v>946</v>
      </c>
      <c r="F1316" t="s">
        <v>663</v>
      </c>
      <c r="G1316" t="s">
        <v>399</v>
      </c>
      <c r="H1316">
        <v>290</v>
      </c>
      <c r="J1316" t="s">
        <v>22634</v>
      </c>
      <c r="K1316" s="132" t="str">
        <f>IFERROR(IFERROR(INDEX(Кат!$O:$O,MATCH($C1316,Кат!$I:$I,0)),INDEX(Торг!$L:$L,MATCH($C1316,Торг!$I:$I,0))),"")</f>
        <v/>
      </c>
      <c r="L1316" s="132" t="str">
        <f>IFERROR(IFERROR(INDEX(Кат!$A:$A,MATCH($C1316,Кат!$I:$I,0)),INDEX(Торг!$A:$A,MATCH($C1316,Торг!$I:$I,0))),"")</f>
        <v/>
      </c>
      <c r="M1316" s="132" t="str">
        <f>IFERROR(IFERROR(INDEX(Кат!$B:$B,MATCH($C1316,Кат!$I:$I,0)),INDEX(Торг!$B:$B,MATCH($C1316,Торг!$I:$I,0))),"")</f>
        <v/>
      </c>
      <c r="N1316" s="132" t="str">
        <f t="shared" si="20"/>
        <v>CS20 CS07515</v>
      </c>
      <c r="O1316" s="132" t="str">
        <f>IFERROR(IFERROR(INDEX(Кат!$B:$B,MATCH($N1316,Кат!$I:$I,0)),INDEX(Торг!$B:$B,MATCH($N1316,Торг!$I:$I,0))),"")</f>
        <v/>
      </c>
    </row>
    <row r="1317" spans="1:15" outlineLevel="1">
      <c r="A1317" t="s">
        <v>26798</v>
      </c>
      <c r="C1317" s="191" t="s">
        <v>26799</v>
      </c>
      <c r="E1317" t="s">
        <v>26800</v>
      </c>
      <c r="F1317" t="s">
        <v>663</v>
      </c>
      <c r="G1317" t="s">
        <v>399</v>
      </c>
      <c r="H1317">
        <v>330</v>
      </c>
      <c r="J1317" t="s">
        <v>22634</v>
      </c>
      <c r="K1317" s="132" t="str">
        <f>IFERROR(IFERROR(INDEX(Кат!$O:$O,MATCH($C1317,Кат!$I:$I,0)),INDEX(Торг!$L:$L,MATCH($C1317,Торг!$I:$I,0))),"")</f>
        <v/>
      </c>
      <c r="L1317" s="132" t="str">
        <f>IFERROR(IFERROR(INDEX(Кат!$A:$A,MATCH($C1317,Кат!$I:$I,0)),INDEX(Торг!$A:$A,MATCH($C1317,Торг!$I:$I,0))),"")</f>
        <v/>
      </c>
      <c r="M1317" s="132" t="str">
        <f>IFERROR(IFERROR(INDEX(Кат!$B:$B,MATCH($C1317,Кат!$I:$I,0)),INDEX(Торг!$B:$B,MATCH($C1317,Торг!$I:$I,0))),"")</f>
        <v/>
      </c>
      <c r="N1317" s="132" t="str">
        <f t="shared" si="20"/>
        <v>CS20 CS16245</v>
      </c>
      <c r="O1317" s="132" t="str">
        <f>IFERROR(IFERROR(INDEX(Кат!$B:$B,MATCH($N1317,Кат!$I:$I,0)),INDEX(Торг!$B:$B,MATCH($N1317,Торг!$I:$I,0))),"")</f>
        <v/>
      </c>
    </row>
    <row r="1318" spans="1:15" outlineLevel="1">
      <c r="A1318" t="s">
        <v>29627</v>
      </c>
      <c r="C1318" s="191" t="s">
        <v>29628</v>
      </c>
      <c r="E1318" t="s">
        <v>29629</v>
      </c>
      <c r="F1318" t="s">
        <v>663</v>
      </c>
      <c r="G1318" t="s">
        <v>399</v>
      </c>
      <c r="H1318">
        <v>110</v>
      </c>
      <c r="J1318" t="s">
        <v>22634</v>
      </c>
      <c r="K1318" s="132" t="str">
        <f>IFERROR(IFERROR(INDEX(Кат!$O:$O,MATCH($C1318,Кат!$I:$I,0)),INDEX(Торг!$L:$L,MATCH($C1318,Торг!$I:$I,0))),"")</f>
        <v/>
      </c>
      <c r="L1318" s="132" t="str">
        <f>IFERROR(IFERROR(INDEX(Кат!$A:$A,MATCH($C1318,Кат!$I:$I,0)),INDEX(Торг!$A:$A,MATCH($C1318,Торг!$I:$I,0))),"")</f>
        <v/>
      </c>
      <c r="M1318" s="132" t="str">
        <f>IFERROR(IFERROR(INDEX(Кат!$B:$B,MATCH($C1318,Кат!$I:$I,0)),INDEX(Торг!$B:$B,MATCH($C1318,Торг!$I:$I,0))),"")</f>
        <v/>
      </c>
      <c r="N1318" s="132" t="str">
        <f t="shared" si="20"/>
        <v>CS20 CS14894</v>
      </c>
      <c r="O1318" s="132" t="str">
        <f>IFERROR(IFERROR(INDEX(Кат!$B:$B,MATCH($N1318,Кат!$I:$I,0)),INDEX(Торг!$B:$B,MATCH($N1318,Торг!$I:$I,0))),"")</f>
        <v/>
      </c>
    </row>
    <row r="1319" spans="1:15" outlineLevel="1">
      <c r="A1319" t="s">
        <v>29630</v>
      </c>
      <c r="C1319" s="191" t="s">
        <v>33935</v>
      </c>
      <c r="E1319" t="s">
        <v>29631</v>
      </c>
      <c r="F1319" t="s">
        <v>663</v>
      </c>
      <c r="G1319" t="s">
        <v>399</v>
      </c>
      <c r="H1319">
        <v>130</v>
      </c>
      <c r="J1319" t="s">
        <v>22634</v>
      </c>
      <c r="K1319" s="132" t="str">
        <f>IFERROR(IFERROR(INDEX(Кат!$O:$O,MATCH($C1319,Кат!$I:$I,0)),INDEX(Торг!$L:$L,MATCH($C1319,Торг!$I:$I,0))),"")</f>
        <v/>
      </c>
      <c r="L1319" s="132" t="str">
        <f>IFERROR(IFERROR(INDEX(Кат!$A:$A,MATCH($C1319,Кат!$I:$I,0)),INDEX(Торг!$A:$A,MATCH($C1319,Торг!$I:$I,0))),"")</f>
        <v/>
      </c>
      <c r="M1319" s="132" t="str">
        <f>IFERROR(IFERROR(INDEX(Кат!$B:$B,MATCH($C1319,Кат!$I:$I,0)),INDEX(Торг!$B:$B,MATCH($C1319,Торг!$I:$I,0))),"")</f>
        <v/>
      </c>
      <c r="N1319" s="132" t="str">
        <f t="shared" si="20"/>
        <v xml:space="preserve">CS20 CS14896 </v>
      </c>
      <c r="O1319" s="132" t="str">
        <f>IFERROR(IFERROR(INDEX(Кат!$B:$B,MATCH($N1319,Кат!$I:$I,0)),INDEX(Торг!$B:$B,MATCH($N1319,Торг!$I:$I,0))),"")</f>
        <v/>
      </c>
    </row>
    <row r="1320" spans="1:15" outlineLevel="1">
      <c r="A1320" t="s">
        <v>23232</v>
      </c>
      <c r="C1320" s="191" t="s">
        <v>23233</v>
      </c>
      <c r="E1320" t="s">
        <v>23234</v>
      </c>
      <c r="F1320" t="s">
        <v>663</v>
      </c>
      <c r="G1320" t="s">
        <v>375</v>
      </c>
      <c r="H1320">
        <v>980</v>
      </c>
      <c r="J1320" t="s">
        <v>22634</v>
      </c>
      <c r="K1320" s="132" t="str">
        <f>IFERROR(IFERROR(INDEX(Кат!$O:$O,MATCH($C1320,Кат!$I:$I,0)),INDEX(Торг!$L:$L,MATCH($C1320,Торг!$I:$I,0))),"")</f>
        <v/>
      </c>
      <c r="L1320" s="132" t="str">
        <f>IFERROR(IFERROR(INDEX(Кат!$A:$A,MATCH($C1320,Кат!$I:$I,0)),INDEX(Торг!$A:$A,MATCH($C1320,Торг!$I:$I,0))),"")</f>
        <v/>
      </c>
      <c r="M1320" s="132" t="str">
        <f>IFERROR(IFERROR(INDEX(Кат!$B:$B,MATCH($C1320,Кат!$I:$I,0)),INDEX(Торг!$B:$B,MATCH($C1320,Торг!$I:$I,0))),"")</f>
        <v/>
      </c>
      <c r="N1320" s="132" t="str">
        <f t="shared" si="20"/>
        <v>CS20 CS16316</v>
      </c>
      <c r="O1320" s="132" t="str">
        <f>IFERROR(IFERROR(INDEX(Кат!$B:$B,MATCH($N1320,Кат!$I:$I,0)),INDEX(Торг!$B:$B,MATCH($N1320,Торг!$I:$I,0))),"")</f>
        <v/>
      </c>
    </row>
    <row r="1321" spans="1:15" outlineLevel="1">
      <c r="A1321" t="s">
        <v>15443</v>
      </c>
      <c r="C1321" s="191" t="s">
        <v>947</v>
      </c>
      <c r="E1321" t="s">
        <v>948</v>
      </c>
      <c r="F1321" t="s">
        <v>663</v>
      </c>
      <c r="G1321" t="s">
        <v>375</v>
      </c>
      <c r="H1321">
        <v>280</v>
      </c>
      <c r="J1321" t="s">
        <v>22634</v>
      </c>
      <c r="K1321" s="132" t="str">
        <f>IFERROR(IFERROR(INDEX(Кат!$O:$O,MATCH($C1321,Кат!$I:$I,0)),INDEX(Торг!$L:$L,MATCH($C1321,Торг!$I:$I,0))),"")</f>
        <v/>
      </c>
      <c r="L1321" s="132" t="str">
        <f>IFERROR(IFERROR(INDEX(Кат!$A:$A,MATCH($C1321,Кат!$I:$I,0)),INDEX(Торг!$A:$A,MATCH($C1321,Торг!$I:$I,0))),"")</f>
        <v/>
      </c>
      <c r="M1321" s="132" t="str">
        <f>IFERROR(IFERROR(INDEX(Кат!$B:$B,MATCH($C1321,Кат!$I:$I,0)),INDEX(Торг!$B:$B,MATCH($C1321,Торг!$I:$I,0))),"")</f>
        <v/>
      </c>
      <c r="N1321" s="132" t="str">
        <f t="shared" si="20"/>
        <v>CS20 CS07510</v>
      </c>
      <c r="O1321" s="132" t="str">
        <f>IFERROR(IFERROR(INDEX(Кат!$B:$B,MATCH($N1321,Кат!$I:$I,0)),INDEX(Торг!$B:$B,MATCH($N1321,Торг!$I:$I,0))),"")</f>
        <v/>
      </c>
    </row>
    <row r="1322" spans="1:15">
      <c r="A1322" t="s">
        <v>15444</v>
      </c>
      <c r="C1322" s="191" t="s">
        <v>949</v>
      </c>
      <c r="E1322" t="s">
        <v>950</v>
      </c>
      <c r="F1322" t="s">
        <v>663</v>
      </c>
      <c r="G1322" t="s">
        <v>375</v>
      </c>
      <c r="H1322">
        <v>290</v>
      </c>
      <c r="J1322" t="s">
        <v>22634</v>
      </c>
      <c r="K1322" s="132" t="str">
        <f>IFERROR(IFERROR(INDEX(Кат!$O:$O,MATCH($C1322,Кат!$I:$I,0)),INDEX(Торг!$L:$L,MATCH($C1322,Торг!$I:$I,0))),"")</f>
        <v/>
      </c>
      <c r="L1322" s="132" t="str">
        <f>IFERROR(IFERROR(INDEX(Кат!$A:$A,MATCH($C1322,Кат!$I:$I,0)),INDEX(Торг!$A:$A,MATCH($C1322,Торг!$I:$I,0))),"")</f>
        <v/>
      </c>
      <c r="M1322" s="132" t="str">
        <f>IFERROR(IFERROR(INDEX(Кат!$B:$B,MATCH($C1322,Кат!$I:$I,0)),INDEX(Торг!$B:$B,MATCH($C1322,Торг!$I:$I,0))),"")</f>
        <v/>
      </c>
      <c r="N1322" s="132" t="str">
        <f t="shared" si="20"/>
        <v>CS20 CS07695</v>
      </c>
      <c r="O1322" s="132" t="str">
        <f>IFERROR(IFERROR(INDEX(Кат!$B:$B,MATCH($N1322,Кат!$I:$I,0)),INDEX(Торг!$B:$B,MATCH($N1322,Торг!$I:$I,0))),"")</f>
        <v/>
      </c>
    </row>
    <row r="1323" spans="1:15" outlineLevel="1">
      <c r="A1323" t="s">
        <v>15445</v>
      </c>
      <c r="C1323" s="191" t="s">
        <v>951</v>
      </c>
      <c r="E1323" t="s">
        <v>952</v>
      </c>
      <c r="F1323" t="s">
        <v>663</v>
      </c>
      <c r="G1323" t="s">
        <v>375</v>
      </c>
      <c r="H1323">
        <v>280</v>
      </c>
      <c r="J1323" t="s">
        <v>22634</v>
      </c>
      <c r="K1323" s="132" t="str">
        <f>IFERROR(IFERROR(INDEX(Кат!$O:$O,MATCH($C1323,Кат!$I:$I,0)),INDEX(Торг!$L:$L,MATCH($C1323,Торг!$I:$I,0))),"")</f>
        <v/>
      </c>
      <c r="L1323" s="132" t="str">
        <f>IFERROR(IFERROR(INDEX(Кат!$A:$A,MATCH($C1323,Кат!$I:$I,0)),INDEX(Торг!$A:$A,MATCH($C1323,Торг!$I:$I,0))),"")</f>
        <v/>
      </c>
      <c r="M1323" s="132" t="str">
        <f>IFERROR(IFERROR(INDEX(Кат!$B:$B,MATCH($C1323,Кат!$I:$I,0)),INDEX(Торг!$B:$B,MATCH($C1323,Торг!$I:$I,0))),"")</f>
        <v/>
      </c>
      <c r="N1323" s="132" t="str">
        <f t="shared" si="20"/>
        <v>CS20 CS07511</v>
      </c>
      <c r="O1323" s="132" t="str">
        <f>IFERROR(IFERROR(INDEX(Кат!$B:$B,MATCH($N1323,Кат!$I:$I,0)),INDEX(Торг!$B:$B,MATCH($N1323,Торг!$I:$I,0))),"")</f>
        <v/>
      </c>
    </row>
    <row r="1324" spans="1:15" outlineLevel="2">
      <c r="A1324" t="s">
        <v>15446</v>
      </c>
      <c r="C1324" s="191" t="s">
        <v>953</v>
      </c>
      <c r="E1324" t="s">
        <v>954</v>
      </c>
      <c r="F1324" t="s">
        <v>663</v>
      </c>
      <c r="G1324" t="s">
        <v>375</v>
      </c>
      <c r="H1324">
        <v>300</v>
      </c>
      <c r="J1324" t="s">
        <v>22634</v>
      </c>
      <c r="K1324" s="132" t="str">
        <f>IFERROR(IFERROR(INDEX(Кат!$O:$O,MATCH($C1324,Кат!$I:$I,0)),INDEX(Торг!$L:$L,MATCH($C1324,Торг!$I:$I,0))),"")</f>
        <v/>
      </c>
      <c r="L1324" s="132" t="str">
        <f>IFERROR(IFERROR(INDEX(Кат!$A:$A,MATCH($C1324,Кат!$I:$I,0)),INDEX(Торг!$A:$A,MATCH($C1324,Торг!$I:$I,0))),"")</f>
        <v/>
      </c>
      <c r="M1324" s="132" t="str">
        <f>IFERROR(IFERROR(INDEX(Кат!$B:$B,MATCH($C1324,Кат!$I:$I,0)),INDEX(Торг!$B:$B,MATCH($C1324,Торг!$I:$I,0))),"")</f>
        <v/>
      </c>
      <c r="N1324" s="132" t="str">
        <f t="shared" si="20"/>
        <v>CS20 CS07696</v>
      </c>
      <c r="O1324" s="132" t="str">
        <f>IFERROR(IFERROR(INDEX(Кат!$B:$B,MATCH($N1324,Кат!$I:$I,0)),INDEX(Торг!$B:$B,MATCH($N1324,Торг!$I:$I,0))),"")</f>
        <v/>
      </c>
    </row>
    <row r="1325" spans="1:15" outlineLevel="2">
      <c r="A1325" t="s">
        <v>15447</v>
      </c>
      <c r="C1325" s="191" t="s">
        <v>955</v>
      </c>
      <c r="E1325" t="s">
        <v>30969</v>
      </c>
      <c r="F1325" t="s">
        <v>663</v>
      </c>
      <c r="G1325" t="s">
        <v>375</v>
      </c>
      <c r="H1325">
        <v>320</v>
      </c>
      <c r="J1325" t="s">
        <v>22634</v>
      </c>
      <c r="K1325" s="132" t="str">
        <f>IFERROR(IFERROR(INDEX(Кат!$O:$O,MATCH($C1325,Кат!$I:$I,0)),INDEX(Торг!$L:$L,MATCH($C1325,Торг!$I:$I,0))),"")</f>
        <v/>
      </c>
      <c r="L1325" s="132" t="str">
        <f>IFERROR(IFERROR(INDEX(Кат!$A:$A,MATCH($C1325,Кат!$I:$I,0)),INDEX(Торг!$A:$A,MATCH($C1325,Торг!$I:$I,0))),"")</f>
        <v/>
      </c>
      <c r="M1325" s="132" t="str">
        <f>IFERROR(IFERROR(INDEX(Кат!$B:$B,MATCH($C1325,Кат!$I:$I,0)),INDEX(Торг!$B:$B,MATCH($C1325,Торг!$I:$I,0))),"")</f>
        <v/>
      </c>
      <c r="N1325" s="132" t="str">
        <f t="shared" si="20"/>
        <v>CS20 CS07498</v>
      </c>
      <c r="O1325" s="132" t="str">
        <f>IFERROR(IFERROR(INDEX(Кат!$B:$B,MATCH($N1325,Кат!$I:$I,0)),INDEX(Торг!$B:$B,MATCH($N1325,Торг!$I:$I,0))),"")</f>
        <v/>
      </c>
    </row>
    <row r="1326" spans="1:15" outlineLevel="1">
      <c r="A1326" t="s">
        <v>25588</v>
      </c>
      <c r="C1326" s="191" t="s">
        <v>25589</v>
      </c>
      <c r="E1326" t="s">
        <v>30970</v>
      </c>
      <c r="F1326" t="s">
        <v>663</v>
      </c>
      <c r="G1326" t="s">
        <v>375</v>
      </c>
      <c r="H1326">
        <v>470</v>
      </c>
      <c r="J1326" t="s">
        <v>22634</v>
      </c>
      <c r="K1326" s="132" t="str">
        <f>IFERROR(IFERROR(INDEX(Кат!$O:$O,MATCH($C1326,Кат!$I:$I,0)),INDEX(Торг!$L:$L,MATCH($C1326,Торг!$I:$I,0))),"")</f>
        <v/>
      </c>
      <c r="L1326" s="132" t="str">
        <f>IFERROR(IFERROR(INDEX(Кат!$A:$A,MATCH($C1326,Кат!$I:$I,0)),INDEX(Торг!$A:$A,MATCH($C1326,Торг!$I:$I,0))),"")</f>
        <v/>
      </c>
      <c r="M1326" s="132" t="str">
        <f>IFERROR(IFERROR(INDEX(Кат!$B:$B,MATCH($C1326,Кат!$I:$I,0)),INDEX(Торг!$B:$B,MATCH($C1326,Торг!$I:$I,0))),"")</f>
        <v/>
      </c>
      <c r="N1326" s="132" t="str">
        <f t="shared" si="20"/>
        <v>CS20 CS12254</v>
      </c>
      <c r="O1326" s="132" t="str">
        <f>IFERROR(IFERROR(INDEX(Кат!$B:$B,MATCH($N1326,Кат!$I:$I,0)),INDEX(Торг!$B:$B,MATCH($N1326,Торг!$I:$I,0))),"")</f>
        <v/>
      </c>
    </row>
    <row r="1327" spans="1:15" outlineLevel="2">
      <c r="A1327" t="s">
        <v>15448</v>
      </c>
      <c r="C1327" s="191" t="s">
        <v>956</v>
      </c>
      <c r="E1327" t="s">
        <v>30971</v>
      </c>
      <c r="F1327" t="s">
        <v>663</v>
      </c>
      <c r="G1327" t="s">
        <v>399</v>
      </c>
      <c r="H1327">
        <v>85</v>
      </c>
      <c r="J1327" t="s">
        <v>22634</v>
      </c>
      <c r="K1327" s="132" t="str">
        <f>IFERROR(IFERROR(INDEX(Кат!$O:$O,MATCH($C1327,Кат!$I:$I,0)),INDEX(Торг!$L:$L,MATCH($C1327,Торг!$I:$I,0))),"")</f>
        <v/>
      </c>
      <c r="L1327" s="132" t="str">
        <f>IFERROR(IFERROR(INDEX(Кат!$A:$A,MATCH($C1327,Кат!$I:$I,0)),INDEX(Торг!$A:$A,MATCH($C1327,Торг!$I:$I,0))),"")</f>
        <v/>
      </c>
      <c r="M1327" s="132" t="str">
        <f>IFERROR(IFERROR(INDEX(Кат!$B:$B,MATCH($C1327,Кат!$I:$I,0)),INDEX(Торг!$B:$B,MATCH($C1327,Торг!$I:$I,0))),"")</f>
        <v/>
      </c>
      <c r="N1327" s="132" t="str">
        <f t="shared" si="20"/>
        <v>CS20 CS10853</v>
      </c>
      <c r="O1327" s="132" t="str">
        <f>IFERROR(IFERROR(INDEX(Кат!$B:$B,MATCH($N1327,Кат!$I:$I,0)),INDEX(Торг!$B:$B,MATCH($N1327,Торг!$I:$I,0))),"")</f>
        <v/>
      </c>
    </row>
    <row r="1328" spans="1:15" outlineLevel="2">
      <c r="A1328" t="s">
        <v>15449</v>
      </c>
      <c r="C1328" s="191" t="s">
        <v>957</v>
      </c>
      <c r="E1328" t="s">
        <v>30972</v>
      </c>
      <c r="F1328" t="s">
        <v>663</v>
      </c>
      <c r="G1328" t="s">
        <v>399</v>
      </c>
      <c r="H1328">
        <v>55</v>
      </c>
      <c r="J1328" t="s">
        <v>22634</v>
      </c>
      <c r="K1328" s="132" t="str">
        <f>IFERROR(IFERROR(INDEX(Кат!$O:$O,MATCH($C1328,Кат!$I:$I,0)),INDEX(Торг!$L:$L,MATCH($C1328,Торг!$I:$I,0))),"")</f>
        <v/>
      </c>
      <c r="L1328" s="132" t="str">
        <f>IFERROR(IFERROR(INDEX(Кат!$A:$A,MATCH($C1328,Кат!$I:$I,0)),INDEX(Торг!$A:$A,MATCH($C1328,Торг!$I:$I,0))),"")</f>
        <v/>
      </c>
      <c r="M1328" s="132" t="str">
        <f>IFERROR(IFERROR(INDEX(Кат!$B:$B,MATCH($C1328,Кат!$I:$I,0)),INDEX(Торг!$B:$B,MATCH($C1328,Торг!$I:$I,0))),"")</f>
        <v/>
      </c>
      <c r="N1328" s="132" t="str">
        <f t="shared" si="20"/>
        <v>CS20 CS10137</v>
      </c>
      <c r="O1328" s="132" t="str">
        <f>IFERROR(IFERROR(INDEX(Кат!$B:$B,MATCH($N1328,Кат!$I:$I,0)),INDEX(Торг!$B:$B,MATCH($N1328,Торг!$I:$I,0))),"")</f>
        <v/>
      </c>
    </row>
    <row r="1329" spans="1:15" outlineLevel="2">
      <c r="A1329" t="s">
        <v>26294</v>
      </c>
      <c r="C1329" s="191" t="s">
        <v>26295</v>
      </c>
      <c r="E1329" t="s">
        <v>30973</v>
      </c>
      <c r="F1329" t="s">
        <v>663</v>
      </c>
      <c r="G1329" t="s">
        <v>399</v>
      </c>
      <c r="H1329">
        <v>95</v>
      </c>
      <c r="J1329" t="s">
        <v>22634</v>
      </c>
      <c r="K1329" s="132" t="str">
        <f>IFERROR(IFERROR(INDEX(Кат!$O:$O,MATCH($C1329,Кат!$I:$I,0)),INDEX(Торг!$L:$L,MATCH($C1329,Торг!$I:$I,0))),"")</f>
        <v/>
      </c>
      <c r="L1329" s="132" t="str">
        <f>IFERROR(IFERROR(INDEX(Кат!$A:$A,MATCH($C1329,Кат!$I:$I,0)),INDEX(Торг!$A:$A,MATCH($C1329,Торг!$I:$I,0))),"")</f>
        <v/>
      </c>
      <c r="M1329" s="132" t="str">
        <f>IFERROR(IFERROR(INDEX(Кат!$B:$B,MATCH($C1329,Кат!$I:$I,0)),INDEX(Торг!$B:$B,MATCH($C1329,Торг!$I:$I,0))),"")</f>
        <v/>
      </c>
      <c r="N1329" s="132" t="str">
        <f t="shared" si="20"/>
        <v>CS20 CS10854</v>
      </c>
      <c r="O1329" s="132" t="str">
        <f>IFERROR(IFERROR(INDEX(Кат!$B:$B,MATCH($N1329,Кат!$I:$I,0)),INDEX(Торг!$B:$B,MATCH($N1329,Торг!$I:$I,0))),"")</f>
        <v/>
      </c>
    </row>
    <row r="1330" spans="1:15" outlineLevel="2">
      <c r="A1330" t="s">
        <v>15450</v>
      </c>
      <c r="C1330" s="191" t="s">
        <v>958</v>
      </c>
      <c r="E1330" t="s">
        <v>30974</v>
      </c>
      <c r="F1330" t="s">
        <v>663</v>
      </c>
      <c r="G1330" t="s">
        <v>375</v>
      </c>
      <c r="H1330">
        <v>360</v>
      </c>
      <c r="J1330" t="s">
        <v>22634</v>
      </c>
      <c r="K1330" s="132" t="str">
        <f>IFERROR(IFERROR(INDEX(Кат!$O:$O,MATCH($C1330,Кат!$I:$I,0)),INDEX(Торг!$L:$L,MATCH($C1330,Торг!$I:$I,0))),"")</f>
        <v/>
      </c>
      <c r="L1330" s="132" t="str">
        <f>IFERROR(IFERROR(INDEX(Кат!$A:$A,MATCH($C1330,Кат!$I:$I,0)),INDEX(Торг!$A:$A,MATCH($C1330,Торг!$I:$I,0))),"")</f>
        <v/>
      </c>
      <c r="M1330" s="132" t="str">
        <f>IFERROR(IFERROR(INDEX(Кат!$B:$B,MATCH($C1330,Кат!$I:$I,0)),INDEX(Торг!$B:$B,MATCH($C1330,Торг!$I:$I,0))),"")</f>
        <v/>
      </c>
      <c r="N1330" s="132" t="str">
        <f t="shared" si="20"/>
        <v>CS20 CS09911</v>
      </c>
      <c r="O1330" s="132" t="str">
        <f>IFERROR(IFERROR(INDEX(Кат!$B:$B,MATCH($N1330,Кат!$I:$I,0)),INDEX(Торг!$B:$B,MATCH($N1330,Торг!$I:$I,0))),"")</f>
        <v/>
      </c>
    </row>
    <row r="1331" spans="1:15" outlineLevel="1">
      <c r="A1331" t="s">
        <v>31120</v>
      </c>
      <c r="C1331" s="191" t="s">
        <v>31121</v>
      </c>
      <c r="E1331" t="s">
        <v>31122</v>
      </c>
      <c r="F1331" t="s">
        <v>663</v>
      </c>
      <c r="G1331" t="s">
        <v>399</v>
      </c>
      <c r="H1331">
        <v>80</v>
      </c>
      <c r="J1331" t="s">
        <v>22634</v>
      </c>
      <c r="K1331" s="132" t="str">
        <f>IFERROR(IFERROR(INDEX(Кат!$O:$O,MATCH($C1331,Кат!$I:$I,0)),INDEX(Торг!$L:$L,MATCH($C1331,Торг!$I:$I,0))),"")</f>
        <v/>
      </c>
      <c r="L1331" s="132" t="str">
        <f>IFERROR(IFERROR(INDEX(Кат!$A:$A,MATCH($C1331,Кат!$I:$I,0)),INDEX(Торг!$A:$A,MATCH($C1331,Торг!$I:$I,0))),"")</f>
        <v/>
      </c>
      <c r="M1331" s="132" t="str">
        <f>IFERROR(IFERROR(INDEX(Кат!$B:$B,MATCH($C1331,Кат!$I:$I,0)),INDEX(Торг!$B:$B,MATCH($C1331,Торг!$I:$I,0))),"")</f>
        <v/>
      </c>
      <c r="N1331" s="132" t="str">
        <f t="shared" si="20"/>
        <v>CS20 CS10979</v>
      </c>
      <c r="O1331" s="132" t="str">
        <f>IFERROR(IFERROR(INDEX(Кат!$B:$B,MATCH($N1331,Кат!$I:$I,0)),INDEX(Торг!$B:$B,MATCH($N1331,Торг!$I:$I,0))),"")</f>
        <v/>
      </c>
    </row>
    <row r="1332" spans="1:15" outlineLevel="2">
      <c r="A1332" t="s">
        <v>31123</v>
      </c>
      <c r="C1332" s="191" t="s">
        <v>31124</v>
      </c>
      <c r="E1332" t="s">
        <v>31125</v>
      </c>
      <c r="F1332" t="s">
        <v>663</v>
      </c>
      <c r="G1332" t="s">
        <v>399</v>
      </c>
      <c r="H1332">
        <v>45</v>
      </c>
      <c r="J1332" t="s">
        <v>22634</v>
      </c>
      <c r="K1332" s="132" t="str">
        <f>IFERROR(IFERROR(INDEX(Кат!$O:$O,MATCH($C1332,Кат!$I:$I,0)),INDEX(Торг!$L:$L,MATCH($C1332,Торг!$I:$I,0))),"")</f>
        <v/>
      </c>
      <c r="L1332" s="132" t="str">
        <f>IFERROR(IFERROR(INDEX(Кат!$A:$A,MATCH($C1332,Кат!$I:$I,0)),INDEX(Торг!$A:$A,MATCH($C1332,Торг!$I:$I,0))),"")</f>
        <v/>
      </c>
      <c r="M1332" s="132" t="str">
        <f>IFERROR(IFERROR(INDEX(Кат!$B:$B,MATCH($C1332,Кат!$I:$I,0)),INDEX(Торг!$B:$B,MATCH($C1332,Торг!$I:$I,0))),"")</f>
        <v/>
      </c>
      <c r="N1332" s="132" t="str">
        <f t="shared" si="20"/>
        <v>CS20 CS14635</v>
      </c>
      <c r="O1332" s="132" t="str">
        <f>IFERROR(IFERROR(INDEX(Кат!$B:$B,MATCH($N1332,Кат!$I:$I,0)),INDEX(Торг!$B:$B,MATCH($N1332,Торг!$I:$I,0))),"")</f>
        <v/>
      </c>
    </row>
    <row r="1333" spans="1:15" outlineLevel="2">
      <c r="A1333" t="s">
        <v>31126</v>
      </c>
      <c r="C1333" s="191"/>
      <c r="E1333" t="s">
        <v>23544</v>
      </c>
      <c r="J1333" t="s">
        <v>22634</v>
      </c>
      <c r="K1333" s="132" t="str">
        <f>IFERROR(IFERROR(INDEX(Кат!$O:$O,MATCH($C1333,Кат!$I:$I,0)),INDEX(Торг!$L:$L,MATCH($C1333,Торг!$I:$I,0))),"")</f>
        <v/>
      </c>
      <c r="L1333" s="132" t="str">
        <f>IFERROR(IFERROR(INDEX(Кат!$A:$A,MATCH($C1333,Кат!$I:$I,0)),INDEX(Торг!$A:$A,MATCH($C1333,Торг!$I:$I,0))),"")</f>
        <v/>
      </c>
      <c r="M1333" s="132" t="str">
        <f>IFERROR(IFERROR(INDEX(Кат!$B:$B,MATCH($C1333,Кат!$I:$I,0)),INDEX(Торг!$B:$B,MATCH($C1333,Торг!$I:$I,0))),"")</f>
        <v/>
      </c>
      <c r="N1333" s="132" t="str">
        <f t="shared" si="20"/>
        <v xml:space="preserve"> </v>
      </c>
      <c r="O1333" s="132" t="str">
        <f>IFERROR(IFERROR(INDEX(Кат!$B:$B,MATCH($N1333,Кат!$I:$I,0)),INDEX(Торг!$B:$B,MATCH($N1333,Торг!$I:$I,0))),"")</f>
        <v/>
      </c>
    </row>
    <row r="1334" spans="1:15" outlineLevel="2">
      <c r="A1334" t="s">
        <v>31127</v>
      </c>
      <c r="C1334" s="191" t="s">
        <v>31128</v>
      </c>
      <c r="E1334" t="s">
        <v>31129</v>
      </c>
      <c r="F1334" t="s">
        <v>663</v>
      </c>
      <c r="G1334" t="s">
        <v>399</v>
      </c>
      <c r="H1334">
        <v>1180</v>
      </c>
      <c r="J1334" t="s">
        <v>22634</v>
      </c>
      <c r="K1334" s="132" t="str">
        <f>IFERROR(IFERROR(INDEX(Кат!$O:$O,MATCH($C1334,Кат!$I:$I,0)),INDEX(Торг!$L:$L,MATCH($C1334,Торг!$I:$I,0))),"")</f>
        <v/>
      </c>
      <c r="L1334" s="132" t="str">
        <f>IFERROR(IFERROR(INDEX(Кат!$A:$A,MATCH($C1334,Кат!$I:$I,0)),INDEX(Торг!$A:$A,MATCH($C1334,Торг!$I:$I,0))),"")</f>
        <v/>
      </c>
      <c r="M1334" s="132" t="str">
        <f>IFERROR(IFERROR(INDEX(Кат!$B:$B,MATCH($C1334,Кат!$I:$I,0)),INDEX(Торг!$B:$B,MATCH($C1334,Торг!$I:$I,0))),"")</f>
        <v/>
      </c>
      <c r="N1334" s="132" t="str">
        <f t="shared" si="20"/>
        <v>CS20 CS19521</v>
      </c>
      <c r="O1334" s="132" t="str">
        <f>IFERROR(IFERROR(INDEX(Кат!$B:$B,MATCH($N1334,Кат!$I:$I,0)),INDEX(Торг!$B:$B,MATCH($N1334,Торг!$I:$I,0))),"")</f>
        <v/>
      </c>
    </row>
    <row r="1335" spans="1:15" outlineLevel="1">
      <c r="A1335" t="s">
        <v>23633</v>
      </c>
      <c r="C1335" s="191"/>
      <c r="E1335" t="s">
        <v>23634</v>
      </c>
      <c r="J1335" t="s">
        <v>22634</v>
      </c>
      <c r="K1335" s="132" t="str">
        <f>IFERROR(IFERROR(INDEX(Кат!$O:$O,MATCH($C1335,Кат!$I:$I,0)),INDEX(Торг!$L:$L,MATCH($C1335,Торг!$I:$I,0))),"")</f>
        <v/>
      </c>
      <c r="L1335" s="132" t="str">
        <f>IFERROR(IFERROR(INDEX(Кат!$A:$A,MATCH($C1335,Кат!$I:$I,0)),INDEX(Торг!$A:$A,MATCH($C1335,Торг!$I:$I,0))),"")</f>
        <v/>
      </c>
      <c r="M1335" s="132" t="str">
        <f>IFERROR(IFERROR(INDEX(Кат!$B:$B,MATCH($C1335,Кат!$I:$I,0)),INDEX(Торг!$B:$B,MATCH($C1335,Торг!$I:$I,0))),"")</f>
        <v/>
      </c>
      <c r="N1335" s="132" t="str">
        <f t="shared" si="20"/>
        <v xml:space="preserve"> </v>
      </c>
      <c r="O1335" s="132" t="str">
        <f>IFERROR(IFERROR(INDEX(Кат!$B:$B,MATCH($N1335,Кат!$I:$I,0)),INDEX(Торг!$B:$B,MATCH($N1335,Торг!$I:$I,0))),"")</f>
        <v/>
      </c>
    </row>
    <row r="1336" spans="1:15" outlineLevel="2">
      <c r="A1336" t="s">
        <v>15451</v>
      </c>
      <c r="C1336" s="191" t="s">
        <v>14645</v>
      </c>
      <c r="E1336" t="s">
        <v>14646</v>
      </c>
      <c r="F1336" t="s">
        <v>663</v>
      </c>
      <c r="G1336" t="s">
        <v>399</v>
      </c>
      <c r="H1336">
        <v>270</v>
      </c>
      <c r="J1336" t="s">
        <v>22634</v>
      </c>
      <c r="K1336" s="132" t="str">
        <f>IFERROR(IFERROR(INDEX(Кат!$O:$O,MATCH($C1336,Кат!$I:$I,0)),INDEX(Торг!$L:$L,MATCH($C1336,Торг!$I:$I,0))),"")</f>
        <v/>
      </c>
      <c r="L1336" s="132" t="str">
        <f>IFERROR(IFERROR(INDEX(Кат!$A:$A,MATCH($C1336,Кат!$I:$I,0)),INDEX(Торг!$A:$A,MATCH($C1336,Торг!$I:$I,0))),"")</f>
        <v/>
      </c>
      <c r="M1336" s="132" t="str">
        <f>IFERROR(IFERROR(INDEX(Кат!$B:$B,MATCH($C1336,Кат!$I:$I,0)),INDEX(Торг!$B:$B,MATCH($C1336,Торг!$I:$I,0))),"")</f>
        <v/>
      </c>
      <c r="N1336" s="132" t="str">
        <f t="shared" si="20"/>
        <v>CS20 CS13352</v>
      </c>
      <c r="O1336" s="132" t="str">
        <f>IFERROR(IFERROR(INDEX(Кат!$B:$B,MATCH($N1336,Кат!$I:$I,0)),INDEX(Торг!$B:$B,MATCH($N1336,Торг!$I:$I,0))),"")</f>
        <v/>
      </c>
    </row>
    <row r="1337" spans="1:15" outlineLevel="2">
      <c r="A1337" t="s">
        <v>15452</v>
      </c>
      <c r="C1337" s="191" t="s">
        <v>14647</v>
      </c>
      <c r="E1337" t="s">
        <v>14648</v>
      </c>
      <c r="F1337" t="s">
        <v>663</v>
      </c>
      <c r="G1337" t="s">
        <v>399</v>
      </c>
      <c r="H1337">
        <v>220</v>
      </c>
      <c r="J1337" t="s">
        <v>22634</v>
      </c>
      <c r="K1337" s="132" t="str">
        <f>IFERROR(IFERROR(INDEX(Кат!$O:$O,MATCH($C1337,Кат!$I:$I,0)),INDEX(Торг!$L:$L,MATCH($C1337,Торг!$I:$I,0))),"")</f>
        <v/>
      </c>
      <c r="L1337" s="132" t="str">
        <f>IFERROR(IFERROR(INDEX(Кат!$A:$A,MATCH($C1337,Кат!$I:$I,0)),INDEX(Торг!$A:$A,MATCH($C1337,Торг!$I:$I,0))),"")</f>
        <v/>
      </c>
      <c r="M1337" s="132" t="str">
        <f>IFERROR(IFERROR(INDEX(Кат!$B:$B,MATCH($C1337,Кат!$I:$I,0)),INDEX(Торг!$B:$B,MATCH($C1337,Торг!$I:$I,0))),"")</f>
        <v/>
      </c>
      <c r="N1337" s="132" t="str">
        <f t="shared" si="20"/>
        <v>CS20 CS11456</v>
      </c>
      <c r="O1337" s="132" t="str">
        <f>IFERROR(IFERROR(INDEX(Кат!$B:$B,MATCH($N1337,Кат!$I:$I,0)),INDEX(Торг!$B:$B,MATCH($N1337,Торг!$I:$I,0))),"")</f>
        <v/>
      </c>
    </row>
    <row r="1338" spans="1:15" outlineLevel="2">
      <c r="A1338" t="s">
        <v>15453</v>
      </c>
      <c r="C1338" s="191" t="s">
        <v>14649</v>
      </c>
      <c r="E1338" t="s">
        <v>14650</v>
      </c>
      <c r="F1338" t="s">
        <v>663</v>
      </c>
      <c r="G1338" t="s">
        <v>399</v>
      </c>
      <c r="H1338">
        <v>220</v>
      </c>
      <c r="J1338" t="s">
        <v>22634</v>
      </c>
      <c r="K1338" s="132" t="str">
        <f>IFERROR(IFERROR(INDEX(Кат!$O:$O,MATCH($C1338,Кат!$I:$I,0)),INDEX(Торг!$L:$L,MATCH($C1338,Торг!$I:$I,0))),"")</f>
        <v/>
      </c>
      <c r="L1338" s="132" t="str">
        <f>IFERROR(IFERROR(INDEX(Кат!$A:$A,MATCH($C1338,Кат!$I:$I,0)),INDEX(Торг!$A:$A,MATCH($C1338,Торг!$I:$I,0))),"")</f>
        <v/>
      </c>
      <c r="M1338" s="132" t="str">
        <f>IFERROR(IFERROR(INDEX(Кат!$B:$B,MATCH($C1338,Кат!$I:$I,0)),INDEX(Торг!$B:$B,MATCH($C1338,Торг!$I:$I,0))),"")</f>
        <v/>
      </c>
      <c r="N1338" s="132" t="str">
        <f t="shared" si="20"/>
        <v>CS20 CS11458</v>
      </c>
      <c r="O1338" s="132" t="str">
        <f>IFERROR(IFERROR(INDEX(Кат!$B:$B,MATCH($N1338,Кат!$I:$I,0)),INDEX(Торг!$B:$B,MATCH($N1338,Торг!$I:$I,0))),"")</f>
        <v/>
      </c>
    </row>
    <row r="1339" spans="1:15" outlineLevel="2">
      <c r="A1339" t="s">
        <v>30033</v>
      </c>
      <c r="C1339" s="191"/>
      <c r="E1339" t="s">
        <v>24376</v>
      </c>
      <c r="J1339" t="s">
        <v>22634</v>
      </c>
      <c r="K1339" s="132" t="str">
        <f>IFERROR(IFERROR(INDEX(Кат!$O:$O,MATCH($C1339,Кат!$I:$I,0)),INDEX(Торг!$L:$L,MATCH($C1339,Торг!$I:$I,0))),"")</f>
        <v/>
      </c>
      <c r="L1339" s="132" t="str">
        <f>IFERROR(IFERROR(INDEX(Кат!$A:$A,MATCH($C1339,Кат!$I:$I,0)),INDEX(Торг!$A:$A,MATCH($C1339,Торг!$I:$I,0))),"")</f>
        <v/>
      </c>
      <c r="M1339" s="132" t="str">
        <f>IFERROR(IFERROR(INDEX(Кат!$B:$B,MATCH($C1339,Кат!$I:$I,0)),INDEX(Торг!$B:$B,MATCH($C1339,Торг!$I:$I,0))),"")</f>
        <v/>
      </c>
      <c r="N1339" s="132" t="str">
        <f t="shared" si="20"/>
        <v xml:space="preserve"> </v>
      </c>
      <c r="O1339" s="132" t="str">
        <f>IFERROR(IFERROR(INDEX(Кат!$B:$B,MATCH($N1339,Кат!$I:$I,0)),INDEX(Торг!$B:$B,MATCH($N1339,Торг!$I:$I,0))),"")</f>
        <v/>
      </c>
    </row>
    <row r="1340" spans="1:15" outlineLevel="2">
      <c r="A1340" t="s">
        <v>30034</v>
      </c>
      <c r="C1340" s="191" t="s">
        <v>33936</v>
      </c>
      <c r="E1340" t="s">
        <v>30035</v>
      </c>
      <c r="F1340" t="s">
        <v>663</v>
      </c>
      <c r="G1340" t="s">
        <v>399</v>
      </c>
      <c r="H1340">
        <v>2510</v>
      </c>
      <c r="J1340" t="s">
        <v>22634</v>
      </c>
      <c r="K1340" s="132" t="str">
        <f>IFERROR(IFERROR(INDEX(Кат!$O:$O,MATCH($C1340,Кат!$I:$I,0)),INDEX(Торг!$L:$L,MATCH($C1340,Торг!$I:$I,0))),"")</f>
        <v/>
      </c>
      <c r="L1340" s="132" t="str">
        <f>IFERROR(IFERROR(INDEX(Кат!$A:$A,MATCH($C1340,Кат!$I:$I,0)),INDEX(Торг!$A:$A,MATCH($C1340,Торг!$I:$I,0))),"")</f>
        <v/>
      </c>
      <c r="M1340" s="132" t="str">
        <f>IFERROR(IFERROR(INDEX(Кат!$B:$B,MATCH($C1340,Кат!$I:$I,0)),INDEX(Торг!$B:$B,MATCH($C1340,Торг!$I:$I,0))),"")</f>
        <v/>
      </c>
      <c r="N1340" s="132" t="str">
        <f t="shared" si="20"/>
        <v xml:space="preserve">CS20 CS20414 </v>
      </c>
      <c r="O1340" s="132" t="str">
        <f>IFERROR(IFERROR(INDEX(Кат!$B:$B,MATCH($N1340,Кат!$I:$I,0)),INDEX(Торг!$B:$B,MATCH($N1340,Торг!$I:$I,0))),"")</f>
        <v/>
      </c>
    </row>
    <row r="1341" spans="1:15" outlineLevel="2">
      <c r="A1341" t="s">
        <v>23635</v>
      </c>
      <c r="C1341" s="191"/>
      <c r="E1341" t="s">
        <v>23636</v>
      </c>
      <c r="J1341" t="s">
        <v>22634</v>
      </c>
      <c r="K1341" s="132" t="str">
        <f>IFERROR(IFERROR(INDEX(Кат!$O:$O,MATCH($C1341,Кат!$I:$I,0)),INDEX(Торг!$L:$L,MATCH($C1341,Торг!$I:$I,0))),"")</f>
        <v/>
      </c>
      <c r="L1341" s="132" t="str">
        <f>IFERROR(IFERROR(INDEX(Кат!$A:$A,MATCH($C1341,Кат!$I:$I,0)),INDEX(Торг!$A:$A,MATCH($C1341,Торг!$I:$I,0))),"")</f>
        <v/>
      </c>
      <c r="M1341" s="132" t="str">
        <f>IFERROR(IFERROR(INDEX(Кат!$B:$B,MATCH($C1341,Кат!$I:$I,0)),INDEX(Торг!$B:$B,MATCH($C1341,Торг!$I:$I,0))),"")</f>
        <v/>
      </c>
      <c r="N1341" s="132" t="str">
        <f t="shared" si="20"/>
        <v xml:space="preserve"> </v>
      </c>
      <c r="O1341" s="132" t="str">
        <f>IFERROR(IFERROR(INDEX(Кат!$B:$B,MATCH($N1341,Кат!$I:$I,0)),INDEX(Торг!$B:$B,MATCH($N1341,Торг!$I:$I,0))),"")</f>
        <v/>
      </c>
    </row>
    <row r="1342" spans="1:15" outlineLevel="2">
      <c r="A1342" t="s">
        <v>15454</v>
      </c>
      <c r="C1342" s="191" t="s">
        <v>959</v>
      </c>
      <c r="E1342" t="s">
        <v>13998</v>
      </c>
      <c r="F1342" t="s">
        <v>663</v>
      </c>
      <c r="G1342" t="s">
        <v>375</v>
      </c>
      <c r="H1342">
        <v>220</v>
      </c>
      <c r="J1342" t="s">
        <v>22634</v>
      </c>
      <c r="K1342" s="132" t="str">
        <f>IFERROR(IFERROR(INDEX(Кат!$O:$O,MATCH($C1342,Кат!$I:$I,0)),INDEX(Торг!$L:$L,MATCH($C1342,Торг!$I:$I,0))),"")</f>
        <v/>
      </c>
      <c r="L1342" s="132" t="str">
        <f>IFERROR(IFERROR(INDEX(Кат!$A:$A,MATCH($C1342,Кат!$I:$I,0)),INDEX(Торг!$A:$A,MATCH($C1342,Торг!$I:$I,0))),"")</f>
        <v/>
      </c>
      <c r="M1342" s="132" t="str">
        <f>IFERROR(IFERROR(INDEX(Кат!$B:$B,MATCH($C1342,Кат!$I:$I,0)),INDEX(Торг!$B:$B,MATCH($C1342,Торг!$I:$I,0))),"")</f>
        <v/>
      </c>
      <c r="N1342" s="132" t="str">
        <f t="shared" si="20"/>
        <v>CS20 CS00154</v>
      </c>
      <c r="O1342" s="132" t="str">
        <f>IFERROR(IFERROR(INDEX(Кат!$B:$B,MATCH($N1342,Кат!$I:$I,0)),INDEX(Торг!$B:$B,MATCH($N1342,Торг!$I:$I,0))),"")</f>
        <v/>
      </c>
    </row>
    <row r="1343" spans="1:15" outlineLevel="2">
      <c r="A1343" t="s">
        <v>15455</v>
      </c>
      <c r="C1343" s="191" t="s">
        <v>960</v>
      </c>
      <c r="E1343" t="s">
        <v>961</v>
      </c>
      <c r="F1343" t="s">
        <v>663</v>
      </c>
      <c r="G1343" t="s">
        <v>375</v>
      </c>
      <c r="H1343">
        <v>290</v>
      </c>
      <c r="J1343" t="s">
        <v>22634</v>
      </c>
      <c r="K1343" s="132" t="str">
        <f>IFERROR(IFERROR(INDEX(Кат!$O:$O,MATCH($C1343,Кат!$I:$I,0)),INDEX(Торг!$L:$L,MATCH($C1343,Торг!$I:$I,0))),"")</f>
        <v/>
      </c>
      <c r="L1343" s="132" t="str">
        <f>IFERROR(IFERROR(INDEX(Кат!$A:$A,MATCH($C1343,Кат!$I:$I,0)),INDEX(Торг!$A:$A,MATCH($C1343,Торг!$I:$I,0))),"")</f>
        <v/>
      </c>
      <c r="M1343" s="132" t="str">
        <f>IFERROR(IFERROR(INDEX(Кат!$B:$B,MATCH($C1343,Кат!$I:$I,0)),INDEX(Торг!$B:$B,MATCH($C1343,Торг!$I:$I,0))),"")</f>
        <v/>
      </c>
      <c r="N1343" s="132" t="str">
        <f t="shared" si="20"/>
        <v>CS20 CS05910</v>
      </c>
      <c r="O1343" s="132" t="str">
        <f>IFERROR(IFERROR(INDEX(Кат!$B:$B,MATCH($N1343,Кат!$I:$I,0)),INDEX(Торг!$B:$B,MATCH($N1343,Торг!$I:$I,0))),"")</f>
        <v/>
      </c>
    </row>
    <row r="1344" spans="1:15" outlineLevel="2">
      <c r="A1344" t="s">
        <v>15456</v>
      </c>
      <c r="C1344" s="191" t="s">
        <v>962</v>
      </c>
      <c r="E1344" t="s">
        <v>963</v>
      </c>
      <c r="F1344" t="s">
        <v>663</v>
      </c>
      <c r="G1344" t="s">
        <v>375</v>
      </c>
      <c r="H1344">
        <v>850</v>
      </c>
      <c r="J1344" t="s">
        <v>22634</v>
      </c>
      <c r="K1344" s="132" t="str">
        <f>IFERROR(IFERROR(INDEX(Кат!$O:$O,MATCH($C1344,Кат!$I:$I,0)),INDEX(Торг!$L:$L,MATCH($C1344,Торг!$I:$I,0))),"")</f>
        <v/>
      </c>
      <c r="L1344" s="132" t="str">
        <f>IFERROR(IFERROR(INDEX(Кат!$A:$A,MATCH($C1344,Кат!$I:$I,0)),INDEX(Торг!$A:$A,MATCH($C1344,Торг!$I:$I,0))),"")</f>
        <v/>
      </c>
      <c r="M1344" s="132" t="str">
        <f>IFERROR(IFERROR(INDEX(Кат!$B:$B,MATCH($C1344,Кат!$I:$I,0)),INDEX(Торг!$B:$B,MATCH($C1344,Торг!$I:$I,0))),"")</f>
        <v/>
      </c>
      <c r="N1344" s="132" t="str">
        <f t="shared" si="20"/>
        <v>CS20 CS06825</v>
      </c>
      <c r="O1344" s="132" t="str">
        <f>IFERROR(IFERROR(INDEX(Кат!$B:$B,MATCH($N1344,Кат!$I:$I,0)),INDEX(Торг!$B:$B,MATCH($N1344,Торг!$I:$I,0))),"")</f>
        <v/>
      </c>
    </row>
    <row r="1345" spans="1:15" outlineLevel="2">
      <c r="A1345" t="s">
        <v>15457</v>
      </c>
      <c r="C1345" s="191" t="s">
        <v>964</v>
      </c>
      <c r="E1345" t="s">
        <v>965</v>
      </c>
      <c r="F1345" t="s">
        <v>663</v>
      </c>
      <c r="G1345" t="s">
        <v>375</v>
      </c>
      <c r="H1345">
        <v>440</v>
      </c>
      <c r="J1345" t="s">
        <v>22634</v>
      </c>
      <c r="K1345" s="132" t="str">
        <f>IFERROR(IFERROR(INDEX(Кат!$O:$O,MATCH($C1345,Кат!$I:$I,0)),INDEX(Торг!$L:$L,MATCH($C1345,Торг!$I:$I,0))),"")</f>
        <v/>
      </c>
      <c r="L1345" s="132" t="str">
        <f>IFERROR(IFERROR(INDEX(Кат!$A:$A,MATCH($C1345,Кат!$I:$I,0)),INDEX(Торг!$A:$A,MATCH($C1345,Торг!$I:$I,0))),"")</f>
        <v/>
      </c>
      <c r="M1345" s="132" t="str">
        <f>IFERROR(IFERROR(INDEX(Кат!$B:$B,MATCH($C1345,Кат!$I:$I,0)),INDEX(Торг!$B:$B,MATCH($C1345,Торг!$I:$I,0))),"")</f>
        <v/>
      </c>
      <c r="N1345" s="132" t="str">
        <f t="shared" si="20"/>
        <v>CS20 CS10418</v>
      </c>
      <c r="O1345" s="132" t="str">
        <f>IFERROR(IFERROR(INDEX(Кат!$B:$B,MATCH($N1345,Кат!$I:$I,0)),INDEX(Торг!$B:$B,MATCH($N1345,Торг!$I:$I,0))),"")</f>
        <v/>
      </c>
    </row>
    <row r="1346" spans="1:15" outlineLevel="2">
      <c r="A1346" t="s">
        <v>15458</v>
      </c>
      <c r="C1346" s="191" t="s">
        <v>966</v>
      </c>
      <c r="E1346" t="s">
        <v>967</v>
      </c>
      <c r="F1346" t="s">
        <v>663</v>
      </c>
      <c r="G1346" t="s">
        <v>375</v>
      </c>
      <c r="H1346">
        <v>1250</v>
      </c>
      <c r="J1346" t="s">
        <v>22634</v>
      </c>
      <c r="K1346" s="132" t="str">
        <f>IFERROR(IFERROR(INDEX(Кат!$O:$O,MATCH($C1346,Кат!$I:$I,0)),INDEX(Торг!$L:$L,MATCH($C1346,Торг!$I:$I,0))),"")</f>
        <v/>
      </c>
      <c r="L1346" s="132" t="str">
        <f>IFERROR(IFERROR(INDEX(Кат!$A:$A,MATCH($C1346,Кат!$I:$I,0)),INDEX(Торг!$A:$A,MATCH($C1346,Торг!$I:$I,0))),"")</f>
        <v/>
      </c>
      <c r="M1346" s="132" t="str">
        <f>IFERROR(IFERROR(INDEX(Кат!$B:$B,MATCH($C1346,Кат!$I:$I,0)),INDEX(Торг!$B:$B,MATCH($C1346,Торг!$I:$I,0))),"")</f>
        <v/>
      </c>
      <c r="N1346" s="132" t="str">
        <f t="shared" si="20"/>
        <v>CS20 CS06820</v>
      </c>
      <c r="O1346" s="132" t="str">
        <f>IFERROR(IFERROR(INDEX(Кат!$B:$B,MATCH($N1346,Кат!$I:$I,0)),INDEX(Торг!$B:$B,MATCH($N1346,Торг!$I:$I,0))),"")</f>
        <v/>
      </c>
    </row>
    <row r="1347" spans="1:15" outlineLevel="1">
      <c r="A1347" t="s">
        <v>15459</v>
      </c>
      <c r="C1347" s="191" t="s">
        <v>968</v>
      </c>
      <c r="E1347" t="s">
        <v>969</v>
      </c>
      <c r="F1347" t="s">
        <v>663</v>
      </c>
      <c r="G1347" t="s">
        <v>375</v>
      </c>
      <c r="H1347">
        <v>1250</v>
      </c>
      <c r="J1347" t="s">
        <v>22634</v>
      </c>
      <c r="K1347" s="132" t="str">
        <f>IFERROR(IFERROR(INDEX(Кат!$O:$O,MATCH($C1347,Кат!$I:$I,0)),INDEX(Торг!$L:$L,MATCH($C1347,Торг!$I:$I,0))),"")</f>
        <v/>
      </c>
      <c r="L1347" s="132" t="str">
        <f>IFERROR(IFERROR(INDEX(Кат!$A:$A,MATCH($C1347,Кат!$I:$I,0)),INDEX(Торг!$A:$A,MATCH($C1347,Торг!$I:$I,0))),"")</f>
        <v/>
      </c>
      <c r="M1347" s="132" t="str">
        <f>IFERROR(IFERROR(INDEX(Кат!$B:$B,MATCH($C1347,Кат!$I:$I,0)),INDEX(Торг!$B:$B,MATCH($C1347,Торг!$I:$I,0))),"")</f>
        <v/>
      </c>
      <c r="N1347" s="132" t="str">
        <f t="shared" si="20"/>
        <v>CS20 CS07161</v>
      </c>
      <c r="O1347" s="132" t="str">
        <f>IFERROR(IFERROR(INDEX(Кат!$B:$B,MATCH($N1347,Кат!$I:$I,0)),INDEX(Торг!$B:$B,MATCH($N1347,Торг!$I:$I,0))),"")</f>
        <v/>
      </c>
    </row>
    <row r="1348" spans="1:15" outlineLevel="2">
      <c r="A1348" t="s">
        <v>15491</v>
      </c>
      <c r="C1348" s="191" t="s">
        <v>1027</v>
      </c>
      <c r="E1348" t="s">
        <v>27667</v>
      </c>
      <c r="F1348" t="s">
        <v>663</v>
      </c>
      <c r="G1348" t="s">
        <v>399</v>
      </c>
      <c r="H1348">
        <v>520</v>
      </c>
      <c r="J1348" t="s">
        <v>22634</v>
      </c>
      <c r="K1348" s="132" t="str">
        <f>IFERROR(IFERROR(INDEX(Кат!$O:$O,MATCH($C1348,Кат!$I:$I,0)),INDEX(Торг!$L:$L,MATCH($C1348,Торг!$I:$I,0))),"")</f>
        <v/>
      </c>
      <c r="L1348" s="132" t="str">
        <f>IFERROR(IFERROR(INDEX(Кат!$A:$A,MATCH($C1348,Кат!$I:$I,0)),INDEX(Торг!$A:$A,MATCH($C1348,Торг!$I:$I,0))),"")</f>
        <v/>
      </c>
      <c r="M1348" s="132" t="str">
        <f>IFERROR(IFERROR(INDEX(Кат!$B:$B,MATCH($C1348,Кат!$I:$I,0)),INDEX(Торг!$B:$B,MATCH($C1348,Торг!$I:$I,0))),"")</f>
        <v/>
      </c>
      <c r="N1348" s="132" t="str">
        <f t="shared" si="20"/>
        <v>CS20 CS18136</v>
      </c>
      <c r="O1348" s="132" t="str">
        <f>IFERROR(IFERROR(INDEX(Кат!$B:$B,MATCH($N1348,Кат!$I:$I,0)),INDEX(Торг!$B:$B,MATCH($N1348,Торг!$I:$I,0))),"")</f>
        <v/>
      </c>
    </row>
    <row r="1349" spans="1:15" outlineLevel="2">
      <c r="A1349" t="s">
        <v>15460</v>
      </c>
      <c r="C1349" s="191" t="s">
        <v>970</v>
      </c>
      <c r="E1349" t="s">
        <v>971</v>
      </c>
      <c r="F1349" t="s">
        <v>663</v>
      </c>
      <c r="G1349" t="s">
        <v>375</v>
      </c>
      <c r="H1349">
        <v>730</v>
      </c>
      <c r="J1349" t="s">
        <v>22634</v>
      </c>
      <c r="K1349" s="132" t="str">
        <f>IFERROR(IFERROR(INDEX(Кат!$O:$O,MATCH($C1349,Кат!$I:$I,0)),INDEX(Торг!$L:$L,MATCH($C1349,Торг!$I:$I,0))),"")</f>
        <v/>
      </c>
      <c r="L1349" s="132" t="str">
        <f>IFERROR(IFERROR(INDEX(Кат!$A:$A,MATCH($C1349,Кат!$I:$I,0)),INDEX(Торг!$A:$A,MATCH($C1349,Торг!$I:$I,0))),"")</f>
        <v/>
      </c>
      <c r="M1349" s="132" t="str">
        <f>IFERROR(IFERROR(INDEX(Кат!$B:$B,MATCH($C1349,Кат!$I:$I,0)),INDEX(Торг!$B:$B,MATCH($C1349,Торг!$I:$I,0))),"")</f>
        <v/>
      </c>
      <c r="N1349" s="132" t="str">
        <f t="shared" si="20"/>
        <v>CS20 CS00073</v>
      </c>
      <c r="O1349" s="132" t="str">
        <f>IFERROR(IFERROR(INDEX(Кат!$B:$B,MATCH($N1349,Кат!$I:$I,0)),INDEX(Торг!$B:$B,MATCH($N1349,Торг!$I:$I,0))),"")</f>
        <v/>
      </c>
    </row>
    <row r="1350" spans="1:15">
      <c r="A1350" t="s">
        <v>15461</v>
      </c>
      <c r="C1350" s="191" t="s">
        <v>972</v>
      </c>
      <c r="E1350" t="s">
        <v>973</v>
      </c>
      <c r="F1350" t="s">
        <v>663</v>
      </c>
      <c r="G1350" t="s">
        <v>375</v>
      </c>
      <c r="H1350">
        <v>870</v>
      </c>
      <c r="J1350" t="s">
        <v>22634</v>
      </c>
      <c r="K1350" s="132" t="str">
        <f>IFERROR(IFERROR(INDEX(Кат!$O:$O,MATCH($C1350,Кат!$I:$I,0)),INDEX(Торг!$L:$L,MATCH($C1350,Торг!$I:$I,0))),"")</f>
        <v/>
      </c>
      <c r="L1350" s="132" t="str">
        <f>IFERROR(IFERROR(INDEX(Кат!$A:$A,MATCH($C1350,Кат!$I:$I,0)),INDEX(Торг!$A:$A,MATCH($C1350,Торг!$I:$I,0))),"")</f>
        <v/>
      </c>
      <c r="M1350" s="132" t="str">
        <f>IFERROR(IFERROR(INDEX(Кат!$B:$B,MATCH($C1350,Кат!$I:$I,0)),INDEX(Торг!$B:$B,MATCH($C1350,Торг!$I:$I,0))),"")</f>
        <v/>
      </c>
      <c r="N1350" s="132" t="str">
        <f t="shared" si="20"/>
        <v>CS20 CS05797</v>
      </c>
      <c r="O1350" s="132" t="str">
        <f>IFERROR(IFERROR(INDEX(Кат!$B:$B,MATCH($N1350,Кат!$I:$I,0)),INDEX(Торг!$B:$B,MATCH($N1350,Торг!$I:$I,0))),"")</f>
        <v/>
      </c>
    </row>
    <row r="1351" spans="1:15" outlineLevel="1">
      <c r="A1351" t="s">
        <v>15462</v>
      </c>
      <c r="C1351" s="191" t="s">
        <v>974</v>
      </c>
      <c r="E1351" t="s">
        <v>975</v>
      </c>
      <c r="F1351" t="s">
        <v>663</v>
      </c>
      <c r="G1351" t="s">
        <v>375</v>
      </c>
      <c r="H1351">
        <v>5210</v>
      </c>
      <c r="J1351" t="s">
        <v>22634</v>
      </c>
      <c r="K1351" s="132" t="str">
        <f>IFERROR(IFERROR(INDEX(Кат!$O:$O,MATCH($C1351,Кат!$I:$I,0)),INDEX(Торг!$L:$L,MATCH($C1351,Торг!$I:$I,0))),"")</f>
        <v/>
      </c>
      <c r="L1351" s="132" t="str">
        <f>IFERROR(IFERROR(INDEX(Кат!$A:$A,MATCH($C1351,Кат!$I:$I,0)),INDEX(Торг!$A:$A,MATCH($C1351,Торг!$I:$I,0))),"")</f>
        <v/>
      </c>
      <c r="M1351" s="132" t="str">
        <f>IFERROR(IFERROR(INDEX(Кат!$B:$B,MATCH($C1351,Кат!$I:$I,0)),INDEX(Торг!$B:$B,MATCH($C1351,Торг!$I:$I,0))),"")</f>
        <v/>
      </c>
      <c r="N1351" s="132" t="str">
        <f t="shared" si="20"/>
        <v>CS20 CS10431</v>
      </c>
      <c r="O1351" s="132" t="str">
        <f>IFERROR(IFERROR(INDEX(Кат!$B:$B,MATCH($N1351,Кат!$I:$I,0)),INDEX(Торг!$B:$B,MATCH($N1351,Торг!$I:$I,0))),"")</f>
        <v/>
      </c>
    </row>
    <row r="1352" spans="1:15" outlineLevel="1">
      <c r="A1352" t="s">
        <v>15463</v>
      </c>
      <c r="C1352" s="191" t="s">
        <v>976</v>
      </c>
      <c r="E1352" t="s">
        <v>977</v>
      </c>
      <c r="F1352" t="s">
        <v>663</v>
      </c>
      <c r="G1352" t="s">
        <v>399</v>
      </c>
      <c r="H1352">
        <v>1870</v>
      </c>
      <c r="J1352" t="s">
        <v>22634</v>
      </c>
      <c r="K1352" s="132" t="str">
        <f>IFERROR(IFERROR(INDEX(Кат!$O:$O,MATCH($C1352,Кат!$I:$I,0)),INDEX(Торг!$L:$L,MATCH($C1352,Торг!$I:$I,0))),"")</f>
        <v/>
      </c>
      <c r="L1352" s="132" t="str">
        <f>IFERROR(IFERROR(INDEX(Кат!$A:$A,MATCH($C1352,Кат!$I:$I,0)),INDEX(Торг!$A:$A,MATCH($C1352,Торг!$I:$I,0))),"")</f>
        <v/>
      </c>
      <c r="M1352" s="132" t="str">
        <f>IFERROR(IFERROR(INDEX(Кат!$B:$B,MATCH($C1352,Кат!$I:$I,0)),INDEX(Торг!$B:$B,MATCH($C1352,Торг!$I:$I,0))),"")</f>
        <v/>
      </c>
      <c r="N1352" s="132" t="str">
        <f t="shared" ref="N1352:N1415" si="21">_xlfn.CONCAT(F1352," ",C1352)</f>
        <v>CS20 CS15298</v>
      </c>
      <c r="O1352" s="132" t="str">
        <f>IFERROR(IFERROR(INDEX(Кат!$B:$B,MATCH($N1352,Кат!$I:$I,0)),INDEX(Торг!$B:$B,MATCH($N1352,Торг!$I:$I,0))),"")</f>
        <v/>
      </c>
    </row>
    <row r="1353" spans="1:15" outlineLevel="1">
      <c r="A1353" t="s">
        <v>15464</v>
      </c>
      <c r="C1353" s="191" t="s">
        <v>978</v>
      </c>
      <c r="E1353" t="s">
        <v>979</v>
      </c>
      <c r="F1353" t="s">
        <v>663</v>
      </c>
      <c r="G1353" t="s">
        <v>399</v>
      </c>
      <c r="H1353">
        <v>910</v>
      </c>
      <c r="J1353" t="s">
        <v>22634</v>
      </c>
      <c r="K1353" s="132" t="str">
        <f>IFERROR(IFERROR(INDEX(Кат!$O:$O,MATCH($C1353,Кат!$I:$I,0)),INDEX(Торг!$L:$L,MATCH($C1353,Торг!$I:$I,0))),"")</f>
        <v/>
      </c>
      <c r="L1353" s="132" t="str">
        <f>IFERROR(IFERROR(INDEX(Кат!$A:$A,MATCH($C1353,Кат!$I:$I,0)),INDEX(Торг!$A:$A,MATCH($C1353,Торг!$I:$I,0))),"")</f>
        <v/>
      </c>
      <c r="M1353" s="132" t="str">
        <f>IFERROR(IFERROR(INDEX(Кат!$B:$B,MATCH($C1353,Кат!$I:$I,0)),INDEX(Торг!$B:$B,MATCH($C1353,Торг!$I:$I,0))),"")</f>
        <v/>
      </c>
      <c r="N1353" s="132" t="str">
        <f t="shared" si="21"/>
        <v>CS20 CS12991</v>
      </c>
      <c r="O1353" s="132" t="str">
        <f>IFERROR(IFERROR(INDEX(Кат!$B:$B,MATCH($N1353,Кат!$I:$I,0)),INDEX(Торг!$B:$B,MATCH($N1353,Торг!$I:$I,0))),"")</f>
        <v/>
      </c>
    </row>
    <row r="1354" spans="1:15" outlineLevel="1">
      <c r="A1354" t="s">
        <v>15465</v>
      </c>
      <c r="C1354" s="191" t="s">
        <v>980</v>
      </c>
      <c r="E1354" t="s">
        <v>981</v>
      </c>
      <c r="F1354" t="s">
        <v>663</v>
      </c>
      <c r="G1354" t="s">
        <v>375</v>
      </c>
      <c r="H1354">
        <v>1130</v>
      </c>
      <c r="J1354" t="s">
        <v>22634</v>
      </c>
      <c r="K1354" s="132" t="str">
        <f>IFERROR(IFERROR(INDEX(Кат!$O:$O,MATCH($C1354,Кат!$I:$I,0)),INDEX(Торг!$L:$L,MATCH($C1354,Торг!$I:$I,0))),"")</f>
        <v/>
      </c>
      <c r="L1354" s="132" t="str">
        <f>IFERROR(IFERROR(INDEX(Кат!$A:$A,MATCH($C1354,Кат!$I:$I,0)),INDEX(Торг!$A:$A,MATCH($C1354,Торг!$I:$I,0))),"")</f>
        <v/>
      </c>
      <c r="M1354" s="132" t="str">
        <f>IFERROR(IFERROR(INDEX(Кат!$B:$B,MATCH($C1354,Кат!$I:$I,0)),INDEX(Торг!$B:$B,MATCH($C1354,Торг!$I:$I,0))),"")</f>
        <v/>
      </c>
      <c r="N1354" s="132" t="str">
        <f t="shared" si="21"/>
        <v>CS20 CS14662</v>
      </c>
      <c r="O1354" s="132" t="str">
        <f>IFERROR(IFERROR(INDEX(Кат!$B:$B,MATCH($N1354,Кат!$I:$I,0)),INDEX(Торг!$B:$B,MATCH($N1354,Торг!$I:$I,0))),"")</f>
        <v/>
      </c>
    </row>
    <row r="1355" spans="1:15" outlineLevel="1">
      <c r="A1355" t="s">
        <v>15466</v>
      </c>
      <c r="C1355" s="191" t="s">
        <v>982</v>
      </c>
      <c r="E1355" t="s">
        <v>983</v>
      </c>
      <c r="F1355" t="s">
        <v>663</v>
      </c>
      <c r="G1355" t="s">
        <v>375</v>
      </c>
      <c r="H1355">
        <v>190</v>
      </c>
      <c r="J1355" t="s">
        <v>22634</v>
      </c>
      <c r="K1355" s="132" t="str">
        <f>IFERROR(IFERROR(INDEX(Кат!$O:$O,MATCH($C1355,Кат!$I:$I,0)),INDEX(Торг!$L:$L,MATCH($C1355,Торг!$I:$I,0))),"")</f>
        <v/>
      </c>
      <c r="L1355" s="132" t="str">
        <f>IFERROR(IFERROR(INDEX(Кат!$A:$A,MATCH($C1355,Кат!$I:$I,0)),INDEX(Торг!$A:$A,MATCH($C1355,Торг!$I:$I,0))),"")</f>
        <v/>
      </c>
      <c r="M1355" s="132" t="str">
        <f>IFERROR(IFERROR(INDEX(Кат!$B:$B,MATCH($C1355,Кат!$I:$I,0)),INDEX(Торг!$B:$B,MATCH($C1355,Торг!$I:$I,0))),"")</f>
        <v/>
      </c>
      <c r="N1355" s="132" t="str">
        <f t="shared" si="21"/>
        <v>CS20 CS04865</v>
      </c>
      <c r="O1355" s="132" t="str">
        <f>IFERROR(IFERROR(INDEX(Кат!$B:$B,MATCH($N1355,Кат!$I:$I,0)),INDEX(Торг!$B:$B,MATCH($N1355,Торг!$I:$I,0))),"")</f>
        <v/>
      </c>
    </row>
    <row r="1356" spans="1:15" outlineLevel="1">
      <c r="A1356" t="s">
        <v>15467</v>
      </c>
      <c r="C1356" s="191" t="s">
        <v>984</v>
      </c>
      <c r="E1356" t="s">
        <v>985</v>
      </c>
      <c r="F1356" t="s">
        <v>663</v>
      </c>
      <c r="G1356" t="s">
        <v>375</v>
      </c>
      <c r="H1356">
        <v>190</v>
      </c>
      <c r="J1356" t="s">
        <v>22634</v>
      </c>
      <c r="K1356" s="132" t="str">
        <f>IFERROR(IFERROR(INDEX(Кат!$O:$O,MATCH($C1356,Кат!$I:$I,0)),INDEX(Торг!$L:$L,MATCH($C1356,Торг!$I:$I,0))),"")</f>
        <v/>
      </c>
      <c r="L1356" s="132" t="str">
        <f>IFERROR(IFERROR(INDEX(Кат!$A:$A,MATCH($C1356,Кат!$I:$I,0)),INDEX(Торг!$A:$A,MATCH($C1356,Торг!$I:$I,0))),"")</f>
        <v/>
      </c>
      <c r="M1356" s="132" t="str">
        <f>IFERROR(IFERROR(INDEX(Кат!$B:$B,MATCH($C1356,Кат!$I:$I,0)),INDEX(Торг!$B:$B,MATCH($C1356,Торг!$I:$I,0))),"")</f>
        <v/>
      </c>
      <c r="N1356" s="132" t="str">
        <f t="shared" si="21"/>
        <v>CS20 CS06077</v>
      </c>
      <c r="O1356" s="132" t="str">
        <f>IFERROR(IFERROR(INDEX(Кат!$B:$B,MATCH($N1356,Кат!$I:$I,0)),INDEX(Торг!$B:$B,MATCH($N1356,Торг!$I:$I,0))),"")</f>
        <v/>
      </c>
    </row>
    <row r="1357" spans="1:15" outlineLevel="1">
      <c r="A1357" t="s">
        <v>15468</v>
      </c>
      <c r="C1357" s="191" t="s">
        <v>986</v>
      </c>
      <c r="E1357" t="s">
        <v>987</v>
      </c>
      <c r="F1357" t="s">
        <v>663</v>
      </c>
      <c r="G1357" t="s">
        <v>375</v>
      </c>
      <c r="H1357">
        <v>570</v>
      </c>
      <c r="J1357" t="s">
        <v>22634</v>
      </c>
      <c r="K1357" s="132" t="str">
        <f>IFERROR(IFERROR(INDEX(Кат!$O:$O,MATCH($C1357,Кат!$I:$I,0)),INDEX(Торг!$L:$L,MATCH($C1357,Торг!$I:$I,0))),"")</f>
        <v/>
      </c>
      <c r="L1357" s="132" t="str">
        <f>IFERROR(IFERROR(INDEX(Кат!$A:$A,MATCH($C1357,Кат!$I:$I,0)),INDEX(Торг!$A:$A,MATCH($C1357,Торг!$I:$I,0))),"")</f>
        <v/>
      </c>
      <c r="M1357" s="132" t="str">
        <f>IFERROR(IFERROR(INDEX(Кат!$B:$B,MATCH($C1357,Кат!$I:$I,0)),INDEX(Торг!$B:$B,MATCH($C1357,Торг!$I:$I,0))),"")</f>
        <v/>
      </c>
      <c r="N1357" s="132" t="str">
        <f t="shared" si="21"/>
        <v>CS20 CS07167</v>
      </c>
      <c r="O1357" s="132" t="str">
        <f>IFERROR(IFERROR(INDEX(Кат!$B:$B,MATCH($N1357,Кат!$I:$I,0)),INDEX(Торг!$B:$B,MATCH($N1357,Торг!$I:$I,0))),"")</f>
        <v/>
      </c>
    </row>
    <row r="1358" spans="1:15" outlineLevel="1">
      <c r="A1358" t="s">
        <v>15469</v>
      </c>
      <c r="C1358" s="191" t="s">
        <v>988</v>
      </c>
      <c r="E1358" t="s">
        <v>989</v>
      </c>
      <c r="F1358" t="s">
        <v>663</v>
      </c>
      <c r="G1358" t="s">
        <v>375</v>
      </c>
      <c r="H1358">
        <v>660</v>
      </c>
      <c r="J1358" t="s">
        <v>22634</v>
      </c>
      <c r="K1358" s="132" t="str">
        <f>IFERROR(IFERROR(INDEX(Кат!$O:$O,MATCH($C1358,Кат!$I:$I,0)),INDEX(Торг!$L:$L,MATCH($C1358,Торг!$I:$I,0))),"")</f>
        <v/>
      </c>
      <c r="L1358" s="132" t="str">
        <f>IFERROR(IFERROR(INDEX(Кат!$A:$A,MATCH($C1358,Кат!$I:$I,0)),INDEX(Торг!$A:$A,MATCH($C1358,Торг!$I:$I,0))),"")</f>
        <v/>
      </c>
      <c r="M1358" s="132" t="str">
        <f>IFERROR(IFERROR(INDEX(Кат!$B:$B,MATCH($C1358,Кат!$I:$I,0)),INDEX(Торг!$B:$B,MATCH($C1358,Торг!$I:$I,0))),"")</f>
        <v/>
      </c>
      <c r="N1358" s="132" t="str">
        <f t="shared" si="21"/>
        <v>CS20 CS07481</v>
      </c>
      <c r="O1358" s="132" t="str">
        <f>IFERROR(IFERROR(INDEX(Кат!$B:$B,MATCH($N1358,Кат!$I:$I,0)),INDEX(Торг!$B:$B,MATCH($N1358,Торг!$I:$I,0))),"")</f>
        <v/>
      </c>
    </row>
    <row r="1359" spans="1:15" outlineLevel="1">
      <c r="A1359" t="s">
        <v>15470</v>
      </c>
      <c r="C1359" s="191" t="s">
        <v>990</v>
      </c>
      <c r="E1359" t="s">
        <v>991</v>
      </c>
      <c r="F1359" t="s">
        <v>663</v>
      </c>
      <c r="G1359" t="s">
        <v>375</v>
      </c>
      <c r="H1359">
        <v>190</v>
      </c>
      <c r="J1359" t="s">
        <v>22634</v>
      </c>
      <c r="K1359" s="132" t="str">
        <f>IFERROR(IFERROR(INDEX(Кат!$O:$O,MATCH($C1359,Кат!$I:$I,0)),INDEX(Торг!$L:$L,MATCH($C1359,Торг!$I:$I,0))),"")</f>
        <v/>
      </c>
      <c r="L1359" s="132" t="str">
        <f>IFERROR(IFERROR(INDEX(Кат!$A:$A,MATCH($C1359,Кат!$I:$I,0)),INDEX(Торг!$A:$A,MATCH($C1359,Торг!$I:$I,0))),"")</f>
        <v/>
      </c>
      <c r="M1359" s="132" t="str">
        <f>IFERROR(IFERROR(INDEX(Кат!$B:$B,MATCH($C1359,Кат!$I:$I,0)),INDEX(Торг!$B:$B,MATCH($C1359,Торг!$I:$I,0))),"")</f>
        <v/>
      </c>
      <c r="N1359" s="132" t="str">
        <f t="shared" si="21"/>
        <v>CS20 CS06096</v>
      </c>
      <c r="O1359" s="132" t="str">
        <f>IFERROR(IFERROR(INDEX(Кат!$B:$B,MATCH($N1359,Кат!$I:$I,0)),INDEX(Торг!$B:$B,MATCH($N1359,Торг!$I:$I,0))),"")</f>
        <v/>
      </c>
    </row>
    <row r="1360" spans="1:15">
      <c r="A1360" t="s">
        <v>15471</v>
      </c>
      <c r="C1360" s="191" t="s">
        <v>992</v>
      </c>
      <c r="E1360" t="s">
        <v>993</v>
      </c>
      <c r="F1360" t="s">
        <v>663</v>
      </c>
      <c r="G1360" t="s">
        <v>375</v>
      </c>
      <c r="H1360">
        <v>240</v>
      </c>
      <c r="J1360" t="s">
        <v>22634</v>
      </c>
      <c r="K1360" s="132" t="str">
        <f>IFERROR(IFERROR(INDEX(Кат!$O:$O,MATCH($C1360,Кат!$I:$I,0)),INDEX(Торг!$L:$L,MATCH($C1360,Торг!$I:$I,0))),"")</f>
        <v/>
      </c>
      <c r="L1360" s="132" t="str">
        <f>IFERROR(IFERROR(INDEX(Кат!$A:$A,MATCH($C1360,Кат!$I:$I,0)),INDEX(Торг!$A:$A,MATCH($C1360,Торг!$I:$I,0))),"")</f>
        <v/>
      </c>
      <c r="M1360" s="132" t="str">
        <f>IFERROR(IFERROR(INDEX(Кат!$B:$B,MATCH($C1360,Кат!$I:$I,0)),INDEX(Торг!$B:$B,MATCH($C1360,Торг!$I:$I,0))),"")</f>
        <v/>
      </c>
      <c r="N1360" s="132" t="str">
        <f t="shared" si="21"/>
        <v>CS20 CS06092</v>
      </c>
      <c r="O1360" s="132" t="str">
        <f>IFERROR(IFERROR(INDEX(Кат!$B:$B,MATCH($N1360,Кат!$I:$I,0)),INDEX(Торг!$B:$B,MATCH($N1360,Торг!$I:$I,0))),"")</f>
        <v/>
      </c>
    </row>
    <row r="1361" spans="1:15" outlineLevel="1">
      <c r="A1361" t="s">
        <v>15472</v>
      </c>
      <c r="C1361" s="191" t="s">
        <v>994</v>
      </c>
      <c r="E1361" t="s">
        <v>995</v>
      </c>
      <c r="F1361" t="s">
        <v>663</v>
      </c>
      <c r="G1361" t="s">
        <v>375</v>
      </c>
      <c r="H1361">
        <v>190</v>
      </c>
      <c r="J1361" t="s">
        <v>22634</v>
      </c>
      <c r="K1361" s="132" t="str">
        <f>IFERROR(IFERROR(INDEX(Кат!$O:$O,MATCH($C1361,Кат!$I:$I,0)),INDEX(Торг!$L:$L,MATCH($C1361,Торг!$I:$I,0))),"")</f>
        <v/>
      </c>
      <c r="L1361" s="132" t="str">
        <f>IFERROR(IFERROR(INDEX(Кат!$A:$A,MATCH($C1361,Кат!$I:$I,0)),INDEX(Торг!$A:$A,MATCH($C1361,Торг!$I:$I,0))),"")</f>
        <v/>
      </c>
      <c r="M1361" s="132" t="str">
        <f>IFERROR(IFERROR(INDEX(Кат!$B:$B,MATCH($C1361,Кат!$I:$I,0)),INDEX(Торг!$B:$B,MATCH($C1361,Торг!$I:$I,0))),"")</f>
        <v/>
      </c>
      <c r="N1361" s="132" t="str">
        <f t="shared" si="21"/>
        <v>CS20 CS05546</v>
      </c>
      <c r="O1361" s="132" t="str">
        <f>IFERROR(IFERROR(INDEX(Кат!$B:$B,MATCH($N1361,Кат!$I:$I,0)),INDEX(Торг!$B:$B,MATCH($N1361,Торг!$I:$I,0))),"")</f>
        <v/>
      </c>
    </row>
    <row r="1362" spans="1:15">
      <c r="A1362" t="s">
        <v>15473</v>
      </c>
      <c r="C1362" s="191" t="s">
        <v>996</v>
      </c>
      <c r="E1362" t="s">
        <v>997</v>
      </c>
      <c r="F1362" t="s">
        <v>663</v>
      </c>
      <c r="G1362" t="s">
        <v>375</v>
      </c>
      <c r="H1362">
        <v>240</v>
      </c>
      <c r="J1362" t="s">
        <v>22634</v>
      </c>
      <c r="K1362" s="132" t="str">
        <f>IFERROR(IFERROR(INDEX(Кат!$O:$O,MATCH($C1362,Кат!$I:$I,0)),INDEX(Торг!$L:$L,MATCH($C1362,Торг!$I:$I,0))),"")</f>
        <v/>
      </c>
      <c r="L1362" s="132" t="str">
        <f>IFERROR(IFERROR(INDEX(Кат!$A:$A,MATCH($C1362,Кат!$I:$I,0)),INDEX(Торг!$A:$A,MATCH($C1362,Торг!$I:$I,0))),"")</f>
        <v/>
      </c>
      <c r="M1362" s="132" t="str">
        <f>IFERROR(IFERROR(INDEX(Кат!$B:$B,MATCH($C1362,Кат!$I:$I,0)),INDEX(Торг!$B:$B,MATCH($C1362,Торг!$I:$I,0))),"")</f>
        <v/>
      </c>
      <c r="N1362" s="132" t="str">
        <f t="shared" si="21"/>
        <v>CS20 CS06071</v>
      </c>
      <c r="O1362" s="132" t="str">
        <f>IFERROR(IFERROR(INDEX(Кат!$B:$B,MATCH($N1362,Кат!$I:$I,0)),INDEX(Торг!$B:$B,MATCH($N1362,Торг!$I:$I,0))),"")</f>
        <v/>
      </c>
    </row>
    <row r="1363" spans="1:15" outlineLevel="1">
      <c r="A1363" t="s">
        <v>15474</v>
      </c>
      <c r="C1363" s="191" t="s">
        <v>998</v>
      </c>
      <c r="E1363" t="s">
        <v>999</v>
      </c>
      <c r="F1363" t="s">
        <v>663</v>
      </c>
      <c r="G1363" t="s">
        <v>375</v>
      </c>
      <c r="H1363">
        <v>200</v>
      </c>
      <c r="J1363" t="s">
        <v>22634</v>
      </c>
      <c r="K1363" s="132" t="str">
        <f>IFERROR(IFERROR(INDEX(Кат!$O:$O,MATCH($C1363,Кат!$I:$I,0)),INDEX(Торг!$L:$L,MATCH($C1363,Торг!$I:$I,0))),"")</f>
        <v/>
      </c>
      <c r="L1363" s="132" t="str">
        <f>IFERROR(IFERROR(INDEX(Кат!$A:$A,MATCH($C1363,Кат!$I:$I,0)),INDEX(Торг!$A:$A,MATCH($C1363,Торг!$I:$I,0))),"")</f>
        <v/>
      </c>
      <c r="M1363" s="132" t="str">
        <f>IFERROR(IFERROR(INDEX(Кат!$B:$B,MATCH($C1363,Кат!$I:$I,0)),INDEX(Торг!$B:$B,MATCH($C1363,Торг!$I:$I,0))),"")</f>
        <v/>
      </c>
      <c r="N1363" s="132" t="str">
        <f t="shared" si="21"/>
        <v>CS20 CS05547</v>
      </c>
      <c r="O1363" s="132" t="str">
        <f>IFERROR(IFERROR(INDEX(Кат!$B:$B,MATCH($N1363,Кат!$I:$I,0)),INDEX(Торг!$B:$B,MATCH($N1363,Торг!$I:$I,0))),"")</f>
        <v/>
      </c>
    </row>
    <row r="1364" spans="1:15" outlineLevel="1">
      <c r="A1364" t="s">
        <v>15475</v>
      </c>
      <c r="C1364" s="191" t="s">
        <v>1000</v>
      </c>
      <c r="E1364" t="s">
        <v>1001</v>
      </c>
      <c r="F1364" t="s">
        <v>663</v>
      </c>
      <c r="G1364" t="s">
        <v>375</v>
      </c>
      <c r="H1364">
        <v>240</v>
      </c>
      <c r="J1364" t="s">
        <v>22634</v>
      </c>
      <c r="K1364" s="132" t="str">
        <f>IFERROR(IFERROR(INDEX(Кат!$O:$O,MATCH($C1364,Кат!$I:$I,0)),INDEX(Торг!$L:$L,MATCH($C1364,Торг!$I:$I,0))),"")</f>
        <v/>
      </c>
      <c r="L1364" s="132" t="str">
        <f>IFERROR(IFERROR(INDEX(Кат!$A:$A,MATCH($C1364,Кат!$I:$I,0)),INDEX(Торг!$A:$A,MATCH($C1364,Торг!$I:$I,0))),"")</f>
        <v/>
      </c>
      <c r="M1364" s="132" t="str">
        <f>IFERROR(IFERROR(INDEX(Кат!$B:$B,MATCH($C1364,Кат!$I:$I,0)),INDEX(Торг!$B:$B,MATCH($C1364,Торг!$I:$I,0))),"")</f>
        <v/>
      </c>
      <c r="N1364" s="132" t="str">
        <f t="shared" si="21"/>
        <v>CS20 CS06072</v>
      </c>
      <c r="O1364" s="132" t="str">
        <f>IFERROR(IFERROR(INDEX(Кат!$B:$B,MATCH($N1364,Кат!$I:$I,0)),INDEX(Торг!$B:$B,MATCH($N1364,Торг!$I:$I,0))),"")</f>
        <v/>
      </c>
    </row>
    <row r="1365" spans="1:15" outlineLevel="1">
      <c r="A1365" t="s">
        <v>15476</v>
      </c>
      <c r="C1365" s="191" t="s">
        <v>1002</v>
      </c>
      <c r="E1365" t="s">
        <v>1003</v>
      </c>
      <c r="F1365" t="s">
        <v>663</v>
      </c>
      <c r="G1365" t="s">
        <v>375</v>
      </c>
      <c r="H1365">
        <v>200</v>
      </c>
      <c r="J1365" t="s">
        <v>22634</v>
      </c>
      <c r="K1365" s="132" t="str">
        <f>IFERROR(IFERROR(INDEX(Кат!$O:$O,MATCH($C1365,Кат!$I:$I,0)),INDEX(Торг!$L:$L,MATCH($C1365,Торг!$I:$I,0))),"")</f>
        <v/>
      </c>
      <c r="L1365" s="132" t="str">
        <f>IFERROR(IFERROR(INDEX(Кат!$A:$A,MATCH($C1365,Кат!$I:$I,0)),INDEX(Торг!$A:$A,MATCH($C1365,Торг!$I:$I,0))),"")</f>
        <v/>
      </c>
      <c r="M1365" s="132" t="str">
        <f>IFERROR(IFERROR(INDEX(Кат!$B:$B,MATCH($C1365,Кат!$I:$I,0)),INDEX(Торг!$B:$B,MATCH($C1365,Торг!$I:$I,0))),"")</f>
        <v/>
      </c>
      <c r="N1365" s="132" t="str">
        <f t="shared" si="21"/>
        <v>CS20 CS05548</v>
      </c>
      <c r="O1365" s="132" t="str">
        <f>IFERROR(IFERROR(INDEX(Кат!$B:$B,MATCH($N1365,Кат!$I:$I,0)),INDEX(Торг!$B:$B,MATCH($N1365,Торг!$I:$I,0))),"")</f>
        <v/>
      </c>
    </row>
    <row r="1366" spans="1:15" outlineLevel="1">
      <c r="A1366" t="s">
        <v>15477</v>
      </c>
      <c r="C1366" s="191" t="s">
        <v>1004</v>
      </c>
      <c r="E1366" t="s">
        <v>1005</v>
      </c>
      <c r="F1366" t="s">
        <v>663</v>
      </c>
      <c r="G1366" t="s">
        <v>375</v>
      </c>
      <c r="H1366">
        <v>240</v>
      </c>
      <c r="J1366" t="s">
        <v>22634</v>
      </c>
      <c r="K1366" s="132" t="str">
        <f>IFERROR(IFERROR(INDEX(Кат!$O:$O,MATCH($C1366,Кат!$I:$I,0)),INDEX(Торг!$L:$L,MATCH($C1366,Торг!$I:$I,0))),"")</f>
        <v/>
      </c>
      <c r="L1366" s="132" t="str">
        <f>IFERROR(IFERROR(INDEX(Кат!$A:$A,MATCH($C1366,Кат!$I:$I,0)),INDEX(Торг!$A:$A,MATCH($C1366,Торг!$I:$I,0))),"")</f>
        <v/>
      </c>
      <c r="M1366" s="132" t="str">
        <f>IFERROR(IFERROR(INDEX(Кат!$B:$B,MATCH($C1366,Кат!$I:$I,0)),INDEX(Торг!$B:$B,MATCH($C1366,Торг!$I:$I,0))),"")</f>
        <v/>
      </c>
      <c r="N1366" s="132" t="str">
        <f t="shared" si="21"/>
        <v>CS20 CS06073</v>
      </c>
      <c r="O1366" s="132" t="str">
        <f>IFERROR(IFERROR(INDEX(Кат!$B:$B,MATCH($N1366,Кат!$I:$I,0)),INDEX(Торг!$B:$B,MATCH($N1366,Торг!$I:$I,0))),"")</f>
        <v/>
      </c>
    </row>
    <row r="1367" spans="1:15">
      <c r="A1367" t="s">
        <v>15478</v>
      </c>
      <c r="C1367" s="191" t="s">
        <v>1006</v>
      </c>
      <c r="E1367" t="s">
        <v>1007</v>
      </c>
      <c r="F1367" t="s">
        <v>663</v>
      </c>
      <c r="G1367" t="s">
        <v>375</v>
      </c>
      <c r="H1367">
        <v>200</v>
      </c>
      <c r="J1367" t="s">
        <v>22634</v>
      </c>
      <c r="K1367" s="132" t="str">
        <f>IFERROR(IFERROR(INDEX(Кат!$O:$O,MATCH($C1367,Кат!$I:$I,0)),INDEX(Торг!$L:$L,MATCH($C1367,Торг!$I:$I,0))),"")</f>
        <v/>
      </c>
      <c r="L1367" s="132" t="str">
        <f>IFERROR(IFERROR(INDEX(Кат!$A:$A,MATCH($C1367,Кат!$I:$I,0)),INDEX(Торг!$A:$A,MATCH($C1367,Торг!$I:$I,0))),"")</f>
        <v/>
      </c>
      <c r="M1367" s="132" t="str">
        <f>IFERROR(IFERROR(INDEX(Кат!$B:$B,MATCH($C1367,Кат!$I:$I,0)),INDEX(Торг!$B:$B,MATCH($C1367,Торг!$I:$I,0))),"")</f>
        <v/>
      </c>
      <c r="N1367" s="132" t="str">
        <f t="shared" si="21"/>
        <v>CS20 CS13864</v>
      </c>
      <c r="O1367" s="132" t="str">
        <f>IFERROR(IFERROR(INDEX(Кат!$B:$B,MATCH($N1367,Кат!$I:$I,0)),INDEX(Торг!$B:$B,MATCH($N1367,Торг!$I:$I,0))),"")</f>
        <v/>
      </c>
    </row>
    <row r="1368" spans="1:15" outlineLevel="1">
      <c r="A1368" t="s">
        <v>15479</v>
      </c>
      <c r="C1368" s="191" t="s">
        <v>1008</v>
      </c>
      <c r="E1368" t="s">
        <v>1009</v>
      </c>
      <c r="F1368" t="s">
        <v>663</v>
      </c>
      <c r="G1368" t="s">
        <v>375</v>
      </c>
      <c r="H1368">
        <v>240</v>
      </c>
      <c r="J1368" t="s">
        <v>22634</v>
      </c>
      <c r="K1368" s="132" t="str">
        <f>IFERROR(IFERROR(INDEX(Кат!$O:$O,MATCH($C1368,Кат!$I:$I,0)),INDEX(Торг!$L:$L,MATCH($C1368,Торг!$I:$I,0))),"")</f>
        <v/>
      </c>
      <c r="L1368" s="132" t="str">
        <f>IFERROR(IFERROR(INDEX(Кат!$A:$A,MATCH($C1368,Кат!$I:$I,0)),INDEX(Торг!$A:$A,MATCH($C1368,Торг!$I:$I,0))),"")</f>
        <v/>
      </c>
      <c r="M1368" s="132" t="str">
        <f>IFERROR(IFERROR(INDEX(Кат!$B:$B,MATCH($C1368,Кат!$I:$I,0)),INDEX(Торг!$B:$B,MATCH($C1368,Торг!$I:$I,0))),"")</f>
        <v/>
      </c>
      <c r="N1368" s="132" t="str">
        <f t="shared" si="21"/>
        <v>CS20 CS13865</v>
      </c>
      <c r="O1368" s="132" t="str">
        <f>IFERROR(IFERROR(INDEX(Кат!$B:$B,MATCH($N1368,Кат!$I:$I,0)),INDEX(Торг!$B:$B,MATCH($N1368,Торг!$I:$I,0))),"")</f>
        <v/>
      </c>
    </row>
    <row r="1369" spans="1:15" outlineLevel="1">
      <c r="A1369" t="s">
        <v>15480</v>
      </c>
      <c r="C1369" s="191" t="s">
        <v>1010</v>
      </c>
      <c r="E1369" t="s">
        <v>15481</v>
      </c>
      <c r="F1369" t="s">
        <v>663</v>
      </c>
      <c r="G1369" t="s">
        <v>375</v>
      </c>
      <c r="H1369">
        <v>200</v>
      </c>
      <c r="J1369" t="s">
        <v>22634</v>
      </c>
      <c r="K1369" s="132" t="str">
        <f>IFERROR(IFERROR(INDEX(Кат!$O:$O,MATCH($C1369,Кат!$I:$I,0)),INDEX(Торг!$L:$L,MATCH($C1369,Торг!$I:$I,0))),"")</f>
        <v/>
      </c>
      <c r="L1369" s="132" t="str">
        <f>IFERROR(IFERROR(INDEX(Кат!$A:$A,MATCH($C1369,Кат!$I:$I,0)),INDEX(Торг!$A:$A,MATCH($C1369,Торг!$I:$I,0))),"")</f>
        <v/>
      </c>
      <c r="M1369" s="132" t="str">
        <f>IFERROR(IFERROR(INDEX(Кат!$B:$B,MATCH($C1369,Кат!$I:$I,0)),INDEX(Торг!$B:$B,MATCH($C1369,Торг!$I:$I,0))),"")</f>
        <v/>
      </c>
      <c r="N1369" s="132" t="str">
        <f t="shared" si="21"/>
        <v>CS20 CS10874</v>
      </c>
      <c r="O1369" s="132" t="str">
        <f>IFERROR(IFERROR(INDEX(Кат!$B:$B,MATCH($N1369,Кат!$I:$I,0)),INDEX(Торг!$B:$B,MATCH($N1369,Торг!$I:$I,0))),"")</f>
        <v/>
      </c>
    </row>
    <row r="1370" spans="1:15" outlineLevel="1">
      <c r="A1370" t="s">
        <v>15482</v>
      </c>
      <c r="C1370" s="191" t="s">
        <v>1011</v>
      </c>
      <c r="E1370" t="s">
        <v>1012</v>
      </c>
      <c r="F1370" t="s">
        <v>663</v>
      </c>
      <c r="G1370" t="s">
        <v>375</v>
      </c>
      <c r="H1370">
        <v>160</v>
      </c>
      <c r="J1370" t="s">
        <v>22634</v>
      </c>
      <c r="K1370" s="132" t="str">
        <f>IFERROR(IFERROR(INDEX(Кат!$O:$O,MATCH($C1370,Кат!$I:$I,0)),INDEX(Торг!$L:$L,MATCH($C1370,Торг!$I:$I,0))),"")</f>
        <v/>
      </c>
      <c r="L1370" s="132" t="str">
        <f>IFERROR(IFERROR(INDEX(Кат!$A:$A,MATCH($C1370,Кат!$I:$I,0)),INDEX(Торг!$A:$A,MATCH($C1370,Торг!$I:$I,0))),"")</f>
        <v/>
      </c>
      <c r="M1370" s="132" t="str">
        <f>IFERROR(IFERROR(INDEX(Кат!$B:$B,MATCH($C1370,Кат!$I:$I,0)),INDEX(Торг!$B:$B,MATCH($C1370,Торг!$I:$I,0))),"")</f>
        <v/>
      </c>
      <c r="N1370" s="132" t="str">
        <f t="shared" si="21"/>
        <v>CS20 CS10873</v>
      </c>
      <c r="O1370" s="132" t="str">
        <f>IFERROR(IFERROR(INDEX(Кат!$B:$B,MATCH($N1370,Кат!$I:$I,0)),INDEX(Торг!$B:$B,MATCH($N1370,Торг!$I:$I,0))),"")</f>
        <v/>
      </c>
    </row>
    <row r="1371" spans="1:15" outlineLevel="1">
      <c r="A1371" t="s">
        <v>15483</v>
      </c>
      <c r="C1371" s="191" t="s">
        <v>5026</v>
      </c>
      <c r="E1371" t="s">
        <v>5027</v>
      </c>
      <c r="F1371" t="s">
        <v>663</v>
      </c>
      <c r="G1371" t="s">
        <v>375</v>
      </c>
      <c r="H1371">
        <v>280</v>
      </c>
      <c r="J1371" t="s">
        <v>22634</v>
      </c>
      <c r="K1371" s="132" t="str">
        <f>IFERROR(IFERROR(INDEX(Кат!$O:$O,MATCH($C1371,Кат!$I:$I,0)),INDEX(Торг!$L:$L,MATCH($C1371,Торг!$I:$I,0))),"")</f>
        <v/>
      </c>
      <c r="L1371" s="132" t="str">
        <f>IFERROR(IFERROR(INDEX(Кат!$A:$A,MATCH($C1371,Кат!$I:$I,0)),INDEX(Торг!$A:$A,MATCH($C1371,Торг!$I:$I,0))),"")</f>
        <v/>
      </c>
      <c r="M1371" s="132" t="str">
        <f>IFERROR(IFERROR(INDEX(Кат!$B:$B,MATCH($C1371,Кат!$I:$I,0)),INDEX(Торг!$B:$B,MATCH($C1371,Торг!$I:$I,0))),"")</f>
        <v/>
      </c>
      <c r="N1371" s="132" t="str">
        <f t="shared" si="21"/>
        <v>CS20 CS09705</v>
      </c>
      <c r="O1371" s="132" t="str">
        <f>IFERROR(IFERROR(INDEX(Кат!$B:$B,MATCH($N1371,Кат!$I:$I,0)),INDEX(Торг!$B:$B,MATCH($N1371,Торг!$I:$I,0))),"")</f>
        <v/>
      </c>
    </row>
    <row r="1372" spans="1:15" outlineLevel="1">
      <c r="A1372" t="s">
        <v>15484</v>
      </c>
      <c r="C1372" s="191" t="s">
        <v>1013</v>
      </c>
      <c r="E1372" t="s">
        <v>1014</v>
      </c>
      <c r="F1372" t="s">
        <v>663</v>
      </c>
      <c r="G1372" t="s">
        <v>375</v>
      </c>
      <c r="H1372">
        <v>210</v>
      </c>
      <c r="J1372" t="s">
        <v>22634</v>
      </c>
      <c r="K1372" s="132" t="str">
        <f>IFERROR(IFERROR(INDEX(Кат!$O:$O,MATCH($C1372,Кат!$I:$I,0)),INDEX(Торг!$L:$L,MATCH($C1372,Торг!$I:$I,0))),"")</f>
        <v/>
      </c>
      <c r="L1372" s="132" t="str">
        <f>IFERROR(IFERROR(INDEX(Кат!$A:$A,MATCH($C1372,Кат!$I:$I,0)),INDEX(Торг!$A:$A,MATCH($C1372,Торг!$I:$I,0))),"")</f>
        <v/>
      </c>
      <c r="M1372" s="132" t="str">
        <f>IFERROR(IFERROR(INDEX(Кат!$B:$B,MATCH($C1372,Кат!$I:$I,0)),INDEX(Торг!$B:$B,MATCH($C1372,Торг!$I:$I,0))),"")</f>
        <v/>
      </c>
      <c r="N1372" s="132" t="str">
        <f t="shared" si="21"/>
        <v>CS20 CS09702</v>
      </c>
      <c r="O1372" s="132" t="str">
        <f>IFERROR(IFERROR(INDEX(Кат!$B:$B,MATCH($N1372,Кат!$I:$I,0)),INDEX(Торг!$B:$B,MATCH($N1372,Торг!$I:$I,0))),"")</f>
        <v/>
      </c>
    </row>
    <row r="1373" spans="1:15" outlineLevel="1">
      <c r="A1373" t="s">
        <v>15485</v>
      </c>
      <c r="C1373" s="191" t="s">
        <v>1015</v>
      </c>
      <c r="E1373" t="s">
        <v>1016</v>
      </c>
      <c r="F1373" t="s">
        <v>663</v>
      </c>
      <c r="G1373" t="s">
        <v>375</v>
      </c>
      <c r="H1373">
        <v>260</v>
      </c>
      <c r="J1373" t="s">
        <v>22634</v>
      </c>
      <c r="K1373" s="132" t="str">
        <f>IFERROR(IFERROR(INDEX(Кат!$O:$O,MATCH($C1373,Кат!$I:$I,0)),INDEX(Торг!$L:$L,MATCH($C1373,Торг!$I:$I,0))),"")</f>
        <v/>
      </c>
      <c r="L1373" s="132" t="str">
        <f>IFERROR(IFERROR(INDEX(Кат!$A:$A,MATCH($C1373,Кат!$I:$I,0)),INDEX(Торг!$A:$A,MATCH($C1373,Торг!$I:$I,0))),"")</f>
        <v/>
      </c>
      <c r="M1373" s="132" t="str">
        <f>IFERROR(IFERROR(INDEX(Кат!$B:$B,MATCH($C1373,Кат!$I:$I,0)),INDEX(Торг!$B:$B,MATCH($C1373,Торг!$I:$I,0))),"")</f>
        <v/>
      </c>
      <c r="N1373" s="132" t="str">
        <f t="shared" si="21"/>
        <v>CS20 CS09703</v>
      </c>
      <c r="O1373" s="132" t="str">
        <f>IFERROR(IFERROR(INDEX(Кат!$B:$B,MATCH($N1373,Кат!$I:$I,0)),INDEX(Торг!$B:$B,MATCH($N1373,Торг!$I:$I,0))),"")</f>
        <v/>
      </c>
    </row>
    <row r="1374" spans="1:15" outlineLevel="1">
      <c r="A1374" t="s">
        <v>15486</v>
      </c>
      <c r="C1374" s="191" t="s">
        <v>1017</v>
      </c>
      <c r="E1374" t="s">
        <v>1018</v>
      </c>
      <c r="F1374" t="s">
        <v>663</v>
      </c>
      <c r="G1374" t="s">
        <v>375</v>
      </c>
      <c r="H1374">
        <v>280</v>
      </c>
      <c r="J1374" t="s">
        <v>22634</v>
      </c>
      <c r="K1374" s="132" t="str">
        <f>IFERROR(IFERROR(INDEX(Кат!$O:$O,MATCH($C1374,Кат!$I:$I,0)),INDEX(Торг!$L:$L,MATCH($C1374,Торг!$I:$I,0))),"")</f>
        <v/>
      </c>
      <c r="L1374" s="132" t="str">
        <f>IFERROR(IFERROR(INDEX(Кат!$A:$A,MATCH($C1374,Кат!$I:$I,0)),INDEX(Торг!$A:$A,MATCH($C1374,Торг!$I:$I,0))),"")</f>
        <v/>
      </c>
      <c r="M1374" s="132" t="str">
        <f>IFERROR(IFERROR(INDEX(Кат!$B:$B,MATCH($C1374,Кат!$I:$I,0)),INDEX(Торг!$B:$B,MATCH($C1374,Торг!$I:$I,0))),"")</f>
        <v/>
      </c>
      <c r="N1374" s="132" t="str">
        <f t="shared" si="21"/>
        <v>CS20 CS04484</v>
      </c>
      <c r="O1374" s="132" t="str">
        <f>IFERROR(IFERROR(INDEX(Кат!$B:$B,MATCH($N1374,Кат!$I:$I,0)),INDEX(Торг!$B:$B,MATCH($N1374,Торг!$I:$I,0))),"")</f>
        <v/>
      </c>
    </row>
    <row r="1375" spans="1:15" outlineLevel="1">
      <c r="A1375" t="s">
        <v>15487</v>
      </c>
      <c r="C1375" s="191" t="s">
        <v>1019</v>
      </c>
      <c r="E1375" t="s">
        <v>1020</v>
      </c>
      <c r="F1375" t="s">
        <v>663</v>
      </c>
      <c r="G1375" t="s">
        <v>375</v>
      </c>
      <c r="H1375">
        <v>390</v>
      </c>
      <c r="J1375" t="s">
        <v>22634</v>
      </c>
      <c r="K1375" s="132" t="str">
        <f>IFERROR(IFERROR(INDEX(Кат!$O:$O,MATCH($C1375,Кат!$I:$I,0)),INDEX(Торг!$L:$L,MATCH($C1375,Торг!$I:$I,0))),"")</f>
        <v/>
      </c>
      <c r="L1375" s="132" t="str">
        <f>IFERROR(IFERROR(INDEX(Кат!$A:$A,MATCH($C1375,Кат!$I:$I,0)),INDEX(Торг!$A:$A,MATCH($C1375,Торг!$I:$I,0))),"")</f>
        <v/>
      </c>
      <c r="M1375" s="132" t="str">
        <f>IFERROR(IFERROR(INDEX(Кат!$B:$B,MATCH($C1375,Кат!$I:$I,0)),INDEX(Торг!$B:$B,MATCH($C1375,Торг!$I:$I,0))),"")</f>
        <v/>
      </c>
      <c r="N1375" s="132" t="str">
        <f t="shared" si="21"/>
        <v>CS20 CS05752</v>
      </c>
      <c r="O1375" s="132" t="str">
        <f>IFERROR(IFERROR(INDEX(Кат!$B:$B,MATCH($N1375,Кат!$I:$I,0)),INDEX(Торг!$B:$B,MATCH($N1375,Торг!$I:$I,0))),"")</f>
        <v/>
      </c>
    </row>
    <row r="1376" spans="1:15" outlineLevel="1">
      <c r="A1376" t="s">
        <v>15488</v>
      </c>
      <c r="C1376" s="191" t="s">
        <v>1021</v>
      </c>
      <c r="E1376" t="s">
        <v>1022</v>
      </c>
      <c r="F1376" t="s">
        <v>663</v>
      </c>
      <c r="G1376" t="s">
        <v>375</v>
      </c>
      <c r="H1376">
        <v>410</v>
      </c>
      <c r="J1376" t="s">
        <v>22634</v>
      </c>
      <c r="K1376" s="132" t="str">
        <f>IFERROR(IFERROR(INDEX(Кат!$O:$O,MATCH($C1376,Кат!$I:$I,0)),INDEX(Торг!$L:$L,MATCH($C1376,Торг!$I:$I,0))),"")</f>
        <v/>
      </c>
      <c r="L1376" s="132" t="str">
        <f>IFERROR(IFERROR(INDEX(Кат!$A:$A,MATCH($C1376,Кат!$I:$I,0)),INDEX(Торг!$A:$A,MATCH($C1376,Торг!$I:$I,0))),"")</f>
        <v/>
      </c>
      <c r="M1376" s="132" t="str">
        <f>IFERROR(IFERROR(INDEX(Кат!$B:$B,MATCH($C1376,Кат!$I:$I,0)),INDEX(Торг!$B:$B,MATCH($C1376,Торг!$I:$I,0))),"")</f>
        <v/>
      </c>
      <c r="N1376" s="132" t="str">
        <f t="shared" si="21"/>
        <v>CS20 CS08379</v>
      </c>
      <c r="O1376" s="132" t="str">
        <f>IFERROR(IFERROR(INDEX(Кат!$B:$B,MATCH($N1376,Кат!$I:$I,0)),INDEX(Торг!$B:$B,MATCH($N1376,Торг!$I:$I,0))),"")</f>
        <v/>
      </c>
    </row>
    <row r="1377" spans="1:15" outlineLevel="1">
      <c r="A1377" t="s">
        <v>15489</v>
      </c>
      <c r="C1377" s="191" t="s">
        <v>1023</v>
      </c>
      <c r="E1377" t="s">
        <v>1024</v>
      </c>
      <c r="F1377" t="s">
        <v>663</v>
      </c>
      <c r="G1377" t="s">
        <v>375</v>
      </c>
      <c r="H1377">
        <v>470</v>
      </c>
      <c r="J1377" t="s">
        <v>22634</v>
      </c>
      <c r="K1377" s="132" t="str">
        <f>IFERROR(IFERROR(INDEX(Кат!$O:$O,MATCH($C1377,Кат!$I:$I,0)),INDEX(Торг!$L:$L,MATCH($C1377,Торг!$I:$I,0))),"")</f>
        <v/>
      </c>
      <c r="L1377" s="132" t="str">
        <f>IFERROR(IFERROR(INDEX(Кат!$A:$A,MATCH($C1377,Кат!$I:$I,0)),INDEX(Торг!$A:$A,MATCH($C1377,Торг!$I:$I,0))),"")</f>
        <v/>
      </c>
      <c r="M1377" s="132" t="str">
        <f>IFERROR(IFERROR(INDEX(Кат!$B:$B,MATCH($C1377,Кат!$I:$I,0)),INDEX(Торг!$B:$B,MATCH($C1377,Торг!$I:$I,0))),"")</f>
        <v/>
      </c>
      <c r="N1377" s="132" t="str">
        <f t="shared" si="21"/>
        <v>CS20 CS08095</v>
      </c>
      <c r="O1377" s="132" t="str">
        <f>IFERROR(IFERROR(INDEX(Кат!$B:$B,MATCH($N1377,Кат!$I:$I,0)),INDEX(Торг!$B:$B,MATCH($N1377,Торг!$I:$I,0))),"")</f>
        <v/>
      </c>
    </row>
    <row r="1378" spans="1:15">
      <c r="A1378" t="s">
        <v>15490</v>
      </c>
      <c r="C1378" s="191" t="s">
        <v>1025</v>
      </c>
      <c r="E1378" t="s">
        <v>1026</v>
      </c>
      <c r="F1378" t="s">
        <v>663</v>
      </c>
      <c r="G1378" t="s">
        <v>375</v>
      </c>
      <c r="H1378">
        <v>860</v>
      </c>
      <c r="J1378" t="s">
        <v>22634</v>
      </c>
      <c r="K1378" s="132" t="str">
        <f>IFERROR(IFERROR(INDEX(Кат!$O:$O,MATCH($C1378,Кат!$I:$I,0)),INDEX(Торг!$L:$L,MATCH($C1378,Торг!$I:$I,0))),"")</f>
        <v/>
      </c>
      <c r="L1378" s="132" t="str">
        <f>IFERROR(IFERROR(INDEX(Кат!$A:$A,MATCH($C1378,Кат!$I:$I,0)),INDEX(Торг!$A:$A,MATCH($C1378,Торг!$I:$I,0))),"")</f>
        <v/>
      </c>
      <c r="M1378" s="132" t="str">
        <f>IFERROR(IFERROR(INDEX(Кат!$B:$B,MATCH($C1378,Кат!$I:$I,0)),INDEX(Торг!$B:$B,MATCH($C1378,Торг!$I:$I,0))),"")</f>
        <v/>
      </c>
      <c r="N1378" s="132" t="str">
        <f t="shared" si="21"/>
        <v>CS20 CS06811</v>
      </c>
      <c r="O1378" s="132" t="str">
        <f>IFERROR(IFERROR(INDEX(Кат!$B:$B,MATCH($N1378,Кат!$I:$I,0)),INDEX(Торг!$B:$B,MATCH($N1378,Торг!$I:$I,0))),"")</f>
        <v/>
      </c>
    </row>
    <row r="1379" spans="1:15" outlineLevel="1">
      <c r="A1379" t="s">
        <v>15492</v>
      </c>
      <c r="C1379" s="191" t="s">
        <v>1028</v>
      </c>
      <c r="E1379" t="s">
        <v>1029</v>
      </c>
      <c r="F1379" t="s">
        <v>663</v>
      </c>
      <c r="G1379" t="s">
        <v>375</v>
      </c>
      <c r="H1379">
        <v>720</v>
      </c>
      <c r="J1379" t="s">
        <v>22634</v>
      </c>
      <c r="K1379" s="132" t="str">
        <f>IFERROR(IFERROR(INDEX(Кат!$O:$O,MATCH($C1379,Кат!$I:$I,0)),INDEX(Торг!$L:$L,MATCH($C1379,Торг!$I:$I,0))),"")</f>
        <v/>
      </c>
      <c r="L1379" s="132" t="str">
        <f>IFERROR(IFERROR(INDEX(Кат!$A:$A,MATCH($C1379,Кат!$I:$I,0)),INDEX(Торг!$A:$A,MATCH($C1379,Торг!$I:$I,0))),"")</f>
        <v/>
      </c>
      <c r="M1379" s="132" t="str">
        <f>IFERROR(IFERROR(INDEX(Кат!$B:$B,MATCH($C1379,Кат!$I:$I,0)),INDEX(Торг!$B:$B,MATCH($C1379,Торг!$I:$I,0))),"")</f>
        <v/>
      </c>
      <c r="N1379" s="132" t="str">
        <f t="shared" si="21"/>
        <v>CS20 CS08978</v>
      </c>
      <c r="O1379" s="132" t="str">
        <f>IFERROR(IFERROR(INDEX(Кат!$B:$B,MATCH($N1379,Кат!$I:$I,0)),INDEX(Торг!$B:$B,MATCH($N1379,Торг!$I:$I,0))),"")</f>
        <v/>
      </c>
    </row>
    <row r="1380" spans="1:15" outlineLevel="1">
      <c r="A1380" t="s">
        <v>15493</v>
      </c>
      <c r="C1380" s="191" t="s">
        <v>1030</v>
      </c>
      <c r="E1380" t="s">
        <v>1031</v>
      </c>
      <c r="F1380" t="s">
        <v>663</v>
      </c>
      <c r="G1380" t="s">
        <v>375</v>
      </c>
      <c r="H1380">
        <v>720</v>
      </c>
      <c r="J1380" t="s">
        <v>22634</v>
      </c>
      <c r="K1380" s="132" t="str">
        <f>IFERROR(IFERROR(INDEX(Кат!$O:$O,MATCH($C1380,Кат!$I:$I,0)),INDEX(Торг!$L:$L,MATCH($C1380,Торг!$I:$I,0))),"")</f>
        <v/>
      </c>
      <c r="L1380" s="132" t="str">
        <f>IFERROR(IFERROR(INDEX(Кат!$A:$A,MATCH($C1380,Кат!$I:$I,0)),INDEX(Торг!$A:$A,MATCH($C1380,Торг!$I:$I,0))),"")</f>
        <v/>
      </c>
      <c r="M1380" s="132" t="str">
        <f>IFERROR(IFERROR(INDEX(Кат!$B:$B,MATCH($C1380,Кат!$I:$I,0)),INDEX(Торг!$B:$B,MATCH($C1380,Торг!$I:$I,0))),"")</f>
        <v/>
      </c>
      <c r="N1380" s="132" t="str">
        <f t="shared" si="21"/>
        <v>CS20 CS13495</v>
      </c>
      <c r="O1380" s="132" t="str">
        <f>IFERROR(IFERROR(INDEX(Кат!$B:$B,MATCH($N1380,Кат!$I:$I,0)),INDEX(Торг!$B:$B,MATCH($N1380,Торг!$I:$I,0))),"")</f>
        <v/>
      </c>
    </row>
    <row r="1381" spans="1:15" outlineLevel="1">
      <c r="A1381" t="s">
        <v>15494</v>
      </c>
      <c r="C1381" s="191" t="s">
        <v>1032</v>
      </c>
      <c r="E1381" t="s">
        <v>1033</v>
      </c>
      <c r="F1381" t="s">
        <v>663</v>
      </c>
      <c r="G1381" t="s">
        <v>375</v>
      </c>
      <c r="H1381">
        <v>1480</v>
      </c>
      <c r="J1381" t="s">
        <v>22634</v>
      </c>
      <c r="K1381" s="132" t="str">
        <f>IFERROR(IFERROR(INDEX(Кат!$O:$O,MATCH($C1381,Кат!$I:$I,0)),INDEX(Торг!$L:$L,MATCH($C1381,Торг!$I:$I,0))),"")</f>
        <v/>
      </c>
      <c r="L1381" s="132" t="str">
        <f>IFERROR(IFERROR(INDEX(Кат!$A:$A,MATCH($C1381,Кат!$I:$I,0)),INDEX(Торг!$A:$A,MATCH($C1381,Торг!$I:$I,0))),"")</f>
        <v/>
      </c>
      <c r="M1381" s="132" t="str">
        <f>IFERROR(IFERROR(INDEX(Кат!$B:$B,MATCH($C1381,Кат!$I:$I,0)),INDEX(Торг!$B:$B,MATCH($C1381,Торг!$I:$I,0))),"")</f>
        <v/>
      </c>
      <c r="N1381" s="132" t="str">
        <f t="shared" si="21"/>
        <v>CS20 CS06812</v>
      </c>
      <c r="O1381" s="132" t="str">
        <f>IFERROR(IFERROR(INDEX(Кат!$B:$B,MATCH($N1381,Кат!$I:$I,0)),INDEX(Торг!$B:$B,MATCH($N1381,Торг!$I:$I,0))),"")</f>
        <v/>
      </c>
    </row>
    <row r="1382" spans="1:15" outlineLevel="1">
      <c r="A1382" t="s">
        <v>29632</v>
      </c>
      <c r="C1382" s="191" t="s">
        <v>33937</v>
      </c>
      <c r="E1382" t="s">
        <v>29633</v>
      </c>
      <c r="F1382" t="s">
        <v>663</v>
      </c>
      <c r="G1382" t="s">
        <v>399</v>
      </c>
      <c r="H1382">
        <v>850</v>
      </c>
      <c r="J1382" t="s">
        <v>22634</v>
      </c>
      <c r="K1382" s="132" t="str">
        <f>IFERROR(IFERROR(INDEX(Кат!$O:$O,MATCH($C1382,Кат!$I:$I,0)),INDEX(Торг!$L:$L,MATCH($C1382,Торг!$I:$I,0))),"")</f>
        <v/>
      </c>
      <c r="L1382" s="132" t="str">
        <f>IFERROR(IFERROR(INDEX(Кат!$A:$A,MATCH($C1382,Кат!$I:$I,0)),INDEX(Торг!$A:$A,MATCH($C1382,Торг!$I:$I,0))),"")</f>
        <v/>
      </c>
      <c r="M1382" s="132" t="str">
        <f>IFERROR(IFERROR(INDEX(Кат!$B:$B,MATCH($C1382,Кат!$I:$I,0)),INDEX(Торг!$B:$B,MATCH($C1382,Торг!$I:$I,0))),"")</f>
        <v/>
      </c>
      <c r="N1382" s="132" t="str">
        <f t="shared" si="21"/>
        <v xml:space="preserve">CS20 CS16416 </v>
      </c>
      <c r="O1382" s="132" t="str">
        <f>IFERROR(IFERROR(INDEX(Кат!$B:$B,MATCH($N1382,Кат!$I:$I,0)),INDEX(Торг!$B:$B,MATCH($N1382,Торг!$I:$I,0))),"")</f>
        <v/>
      </c>
    </row>
    <row r="1383" spans="1:15" outlineLevel="1">
      <c r="A1383" t="s">
        <v>15495</v>
      </c>
      <c r="C1383" s="191" t="s">
        <v>1034</v>
      </c>
      <c r="E1383" t="s">
        <v>1035</v>
      </c>
      <c r="F1383" t="s">
        <v>663</v>
      </c>
      <c r="G1383" t="s">
        <v>375</v>
      </c>
      <c r="H1383">
        <v>940</v>
      </c>
      <c r="J1383" t="s">
        <v>22634</v>
      </c>
      <c r="K1383" s="132" t="str">
        <f>IFERROR(IFERROR(INDEX(Кат!$O:$O,MATCH($C1383,Кат!$I:$I,0)),INDEX(Торг!$L:$L,MATCH($C1383,Торг!$I:$I,0))),"")</f>
        <v/>
      </c>
      <c r="L1383" s="132" t="str">
        <f>IFERROR(IFERROR(INDEX(Кат!$A:$A,MATCH($C1383,Кат!$I:$I,0)),INDEX(Торг!$A:$A,MATCH($C1383,Торг!$I:$I,0))),"")</f>
        <v/>
      </c>
      <c r="M1383" s="132" t="str">
        <f>IFERROR(IFERROR(INDEX(Кат!$B:$B,MATCH($C1383,Кат!$I:$I,0)),INDEX(Торг!$B:$B,MATCH($C1383,Торг!$I:$I,0))),"")</f>
        <v/>
      </c>
      <c r="N1383" s="132" t="str">
        <f t="shared" si="21"/>
        <v>CS20 CS13174</v>
      </c>
      <c r="O1383" s="132" t="str">
        <f>IFERROR(IFERROR(INDEX(Кат!$B:$B,MATCH($N1383,Кат!$I:$I,0)),INDEX(Торг!$B:$B,MATCH($N1383,Торг!$I:$I,0))),"")</f>
        <v/>
      </c>
    </row>
    <row r="1384" spans="1:15" outlineLevel="1">
      <c r="A1384" t="s">
        <v>15496</v>
      </c>
      <c r="C1384" s="191" t="s">
        <v>1036</v>
      </c>
      <c r="E1384" t="s">
        <v>1037</v>
      </c>
      <c r="F1384" t="s">
        <v>663</v>
      </c>
      <c r="G1384" t="s">
        <v>375</v>
      </c>
      <c r="H1384">
        <v>980</v>
      </c>
      <c r="J1384" t="s">
        <v>22634</v>
      </c>
      <c r="K1384" s="132" t="str">
        <f>IFERROR(IFERROR(INDEX(Кат!$O:$O,MATCH($C1384,Кат!$I:$I,0)),INDEX(Торг!$L:$L,MATCH($C1384,Торг!$I:$I,0))),"")</f>
        <v/>
      </c>
      <c r="L1384" s="132" t="str">
        <f>IFERROR(IFERROR(INDEX(Кат!$A:$A,MATCH($C1384,Кат!$I:$I,0)),INDEX(Торг!$A:$A,MATCH($C1384,Торг!$I:$I,0))),"")</f>
        <v/>
      </c>
      <c r="M1384" s="132" t="str">
        <f>IFERROR(IFERROR(INDEX(Кат!$B:$B,MATCH($C1384,Кат!$I:$I,0)),INDEX(Торг!$B:$B,MATCH($C1384,Торг!$I:$I,0))),"")</f>
        <v/>
      </c>
      <c r="N1384" s="132" t="str">
        <f t="shared" si="21"/>
        <v>CS20 CS09219</v>
      </c>
      <c r="O1384" s="132" t="str">
        <f>IFERROR(IFERROR(INDEX(Кат!$B:$B,MATCH($N1384,Кат!$I:$I,0)),INDEX(Торг!$B:$B,MATCH($N1384,Торг!$I:$I,0))),"")</f>
        <v/>
      </c>
    </row>
    <row r="1385" spans="1:15" outlineLevel="1">
      <c r="A1385" t="s">
        <v>15497</v>
      </c>
      <c r="C1385" s="191" t="s">
        <v>1038</v>
      </c>
      <c r="E1385" t="s">
        <v>1039</v>
      </c>
      <c r="F1385" t="s">
        <v>663</v>
      </c>
      <c r="G1385" t="s">
        <v>375</v>
      </c>
      <c r="H1385">
        <v>2010</v>
      </c>
      <c r="J1385" t="s">
        <v>22634</v>
      </c>
      <c r="K1385" s="132" t="str">
        <f>IFERROR(IFERROR(INDEX(Кат!$O:$O,MATCH($C1385,Кат!$I:$I,0)),INDEX(Торг!$L:$L,MATCH($C1385,Торг!$I:$I,0))),"")</f>
        <v/>
      </c>
      <c r="L1385" s="132" t="str">
        <f>IFERROR(IFERROR(INDEX(Кат!$A:$A,MATCH($C1385,Кат!$I:$I,0)),INDEX(Торг!$A:$A,MATCH($C1385,Торг!$I:$I,0))),"")</f>
        <v/>
      </c>
      <c r="M1385" s="132" t="str">
        <f>IFERROR(IFERROR(INDEX(Кат!$B:$B,MATCH($C1385,Кат!$I:$I,0)),INDEX(Торг!$B:$B,MATCH($C1385,Торг!$I:$I,0))),"")</f>
        <v/>
      </c>
      <c r="N1385" s="132" t="str">
        <f t="shared" si="21"/>
        <v>CS20 CS09155</v>
      </c>
      <c r="O1385" s="132" t="str">
        <f>IFERROR(IFERROR(INDEX(Кат!$B:$B,MATCH($N1385,Кат!$I:$I,0)),INDEX(Торг!$B:$B,MATCH($N1385,Торг!$I:$I,0))),"")</f>
        <v/>
      </c>
    </row>
    <row r="1386" spans="1:15" outlineLevel="1">
      <c r="A1386" t="s">
        <v>15498</v>
      </c>
      <c r="C1386" s="191" t="s">
        <v>1040</v>
      </c>
      <c r="E1386" t="s">
        <v>1041</v>
      </c>
      <c r="F1386" t="s">
        <v>663</v>
      </c>
      <c r="G1386" t="s">
        <v>375</v>
      </c>
      <c r="H1386">
        <v>490</v>
      </c>
      <c r="J1386" t="s">
        <v>22634</v>
      </c>
      <c r="K1386" s="132" t="str">
        <f>IFERROR(IFERROR(INDEX(Кат!$O:$O,MATCH($C1386,Кат!$I:$I,0)),INDEX(Торг!$L:$L,MATCH($C1386,Торг!$I:$I,0))),"")</f>
        <v/>
      </c>
      <c r="L1386" s="132" t="str">
        <f>IFERROR(IFERROR(INDEX(Кат!$A:$A,MATCH($C1386,Кат!$I:$I,0)),INDEX(Торг!$A:$A,MATCH($C1386,Торг!$I:$I,0))),"")</f>
        <v/>
      </c>
      <c r="M1386" s="132" t="str">
        <f>IFERROR(IFERROR(INDEX(Кат!$B:$B,MATCH($C1386,Кат!$I:$I,0)),INDEX(Торг!$B:$B,MATCH($C1386,Торг!$I:$I,0))),"")</f>
        <v/>
      </c>
      <c r="N1386" s="132" t="str">
        <f t="shared" si="21"/>
        <v>CS20 CS10420</v>
      </c>
      <c r="O1386" s="132" t="str">
        <f>IFERROR(IFERROR(INDEX(Кат!$B:$B,MATCH($N1386,Кат!$I:$I,0)),INDEX(Торг!$B:$B,MATCH($N1386,Торг!$I:$I,0))),"")</f>
        <v/>
      </c>
    </row>
    <row r="1387" spans="1:15" outlineLevel="1">
      <c r="A1387" t="s">
        <v>15499</v>
      </c>
      <c r="C1387" s="191" t="s">
        <v>1043</v>
      </c>
      <c r="E1387" t="s">
        <v>1042</v>
      </c>
      <c r="F1387" t="s">
        <v>663</v>
      </c>
      <c r="G1387" t="s">
        <v>375</v>
      </c>
      <c r="H1387">
        <v>910</v>
      </c>
      <c r="J1387" t="s">
        <v>22634</v>
      </c>
      <c r="K1387" s="132" t="str">
        <f>IFERROR(IFERROR(INDEX(Кат!$O:$O,MATCH($C1387,Кат!$I:$I,0)),INDEX(Торг!$L:$L,MATCH($C1387,Торг!$I:$I,0))),"")</f>
        <v/>
      </c>
      <c r="L1387" s="132" t="str">
        <f>IFERROR(IFERROR(INDEX(Кат!$A:$A,MATCH($C1387,Кат!$I:$I,0)),INDEX(Торг!$A:$A,MATCH($C1387,Торг!$I:$I,0))),"")</f>
        <v/>
      </c>
      <c r="M1387" s="132" t="str">
        <f>IFERROR(IFERROR(INDEX(Кат!$B:$B,MATCH($C1387,Кат!$I:$I,0)),INDEX(Торг!$B:$B,MATCH($C1387,Торг!$I:$I,0))),"")</f>
        <v/>
      </c>
      <c r="N1387" s="132" t="str">
        <f t="shared" si="21"/>
        <v>CS20 CS15588</v>
      </c>
      <c r="O1387" s="132" t="str">
        <f>IFERROR(IFERROR(INDEX(Кат!$B:$B,MATCH($N1387,Кат!$I:$I,0)),INDEX(Торг!$B:$B,MATCH($N1387,Торг!$I:$I,0))),"")</f>
        <v/>
      </c>
    </row>
    <row r="1388" spans="1:15" outlineLevel="1">
      <c r="A1388" t="s">
        <v>15500</v>
      </c>
      <c r="C1388" s="191" t="s">
        <v>1044</v>
      </c>
      <c r="E1388" t="s">
        <v>1045</v>
      </c>
      <c r="F1388" t="s">
        <v>663</v>
      </c>
      <c r="G1388" t="s">
        <v>375</v>
      </c>
      <c r="H1388">
        <v>1920</v>
      </c>
      <c r="J1388" t="s">
        <v>22634</v>
      </c>
      <c r="K1388" s="132" t="str">
        <f>IFERROR(IFERROR(INDEX(Кат!$O:$O,MATCH($C1388,Кат!$I:$I,0)),INDEX(Торг!$L:$L,MATCH($C1388,Торг!$I:$I,0))),"")</f>
        <v/>
      </c>
      <c r="L1388" s="132" t="str">
        <f>IFERROR(IFERROR(INDEX(Кат!$A:$A,MATCH($C1388,Кат!$I:$I,0)),INDEX(Торг!$A:$A,MATCH($C1388,Торг!$I:$I,0))),"")</f>
        <v/>
      </c>
      <c r="M1388" s="132" t="str">
        <f>IFERROR(IFERROR(INDEX(Кат!$B:$B,MATCH($C1388,Кат!$I:$I,0)),INDEX(Торг!$B:$B,MATCH($C1388,Торг!$I:$I,0))),"")</f>
        <v/>
      </c>
      <c r="N1388" s="132" t="str">
        <f t="shared" si="21"/>
        <v>CS20 CS09713</v>
      </c>
      <c r="O1388" s="132" t="str">
        <f>IFERROR(IFERROR(INDEX(Кат!$B:$B,MATCH($N1388,Кат!$I:$I,0)),INDEX(Торг!$B:$B,MATCH($N1388,Торг!$I:$I,0))),"")</f>
        <v/>
      </c>
    </row>
    <row r="1389" spans="1:15" outlineLevel="1">
      <c r="A1389" t="s">
        <v>15501</v>
      </c>
      <c r="C1389" s="191" t="s">
        <v>1046</v>
      </c>
      <c r="E1389" t="s">
        <v>1047</v>
      </c>
      <c r="F1389" t="s">
        <v>663</v>
      </c>
      <c r="G1389" t="s">
        <v>375</v>
      </c>
      <c r="H1389">
        <v>1810</v>
      </c>
      <c r="J1389" t="s">
        <v>22634</v>
      </c>
      <c r="K1389" s="132" t="str">
        <f>IFERROR(IFERROR(INDEX(Кат!$O:$O,MATCH($C1389,Кат!$I:$I,0)),INDEX(Торг!$L:$L,MATCH($C1389,Торг!$I:$I,0))),"")</f>
        <v/>
      </c>
      <c r="L1389" s="132" t="str">
        <f>IFERROR(IFERROR(INDEX(Кат!$A:$A,MATCH($C1389,Кат!$I:$I,0)),INDEX(Торг!$A:$A,MATCH($C1389,Торг!$I:$I,0))),"")</f>
        <v/>
      </c>
      <c r="M1389" s="132" t="str">
        <f>IFERROR(IFERROR(INDEX(Кат!$B:$B,MATCH($C1389,Кат!$I:$I,0)),INDEX(Торг!$B:$B,MATCH($C1389,Торг!$I:$I,0))),"")</f>
        <v/>
      </c>
      <c r="N1389" s="132" t="str">
        <f t="shared" si="21"/>
        <v>CS20 CS05085</v>
      </c>
      <c r="O1389" s="132" t="str">
        <f>IFERROR(IFERROR(INDEX(Кат!$B:$B,MATCH($N1389,Кат!$I:$I,0)),INDEX(Торг!$B:$B,MATCH($N1389,Торг!$I:$I,0))),"")</f>
        <v/>
      </c>
    </row>
    <row r="1390" spans="1:15" outlineLevel="1">
      <c r="A1390" t="s">
        <v>15502</v>
      </c>
      <c r="C1390" s="191" t="s">
        <v>1048</v>
      </c>
      <c r="E1390" t="s">
        <v>1049</v>
      </c>
      <c r="F1390" t="s">
        <v>663</v>
      </c>
      <c r="G1390" t="s">
        <v>375</v>
      </c>
      <c r="H1390">
        <v>2750</v>
      </c>
      <c r="J1390" t="s">
        <v>22634</v>
      </c>
      <c r="K1390" s="132" t="str">
        <f>IFERROR(IFERROR(INDEX(Кат!$O:$O,MATCH($C1390,Кат!$I:$I,0)),INDEX(Торг!$L:$L,MATCH($C1390,Торг!$I:$I,0))),"")</f>
        <v/>
      </c>
      <c r="L1390" s="132" t="str">
        <f>IFERROR(IFERROR(INDEX(Кат!$A:$A,MATCH($C1390,Кат!$I:$I,0)),INDEX(Торг!$A:$A,MATCH($C1390,Торг!$I:$I,0))),"")</f>
        <v/>
      </c>
      <c r="M1390" s="132" t="str">
        <f>IFERROR(IFERROR(INDEX(Кат!$B:$B,MATCH($C1390,Кат!$I:$I,0)),INDEX(Торг!$B:$B,MATCH($C1390,Торг!$I:$I,0))),"")</f>
        <v/>
      </c>
      <c r="N1390" s="132" t="str">
        <f t="shared" si="21"/>
        <v>CS20 CS10424</v>
      </c>
      <c r="O1390" s="132" t="str">
        <f>IFERROR(IFERROR(INDEX(Кат!$B:$B,MATCH($N1390,Кат!$I:$I,0)),INDEX(Торг!$B:$B,MATCH($N1390,Торг!$I:$I,0))),"")</f>
        <v/>
      </c>
    </row>
    <row r="1391" spans="1:15" outlineLevel="1">
      <c r="A1391" t="s">
        <v>15503</v>
      </c>
      <c r="C1391" s="191" t="s">
        <v>1050</v>
      </c>
      <c r="E1391" t="s">
        <v>1051</v>
      </c>
      <c r="F1391" t="s">
        <v>663</v>
      </c>
      <c r="G1391" t="s">
        <v>375</v>
      </c>
      <c r="H1391">
        <v>3100</v>
      </c>
      <c r="J1391" t="s">
        <v>22634</v>
      </c>
      <c r="K1391" s="132" t="str">
        <f>IFERROR(IFERROR(INDEX(Кат!$O:$O,MATCH($C1391,Кат!$I:$I,0)),INDEX(Торг!$L:$L,MATCH($C1391,Торг!$I:$I,0))),"")</f>
        <v/>
      </c>
      <c r="L1391" s="132" t="str">
        <f>IFERROR(IFERROR(INDEX(Кат!$A:$A,MATCH($C1391,Кат!$I:$I,0)),INDEX(Торг!$A:$A,MATCH($C1391,Торг!$I:$I,0))),"")</f>
        <v/>
      </c>
      <c r="M1391" s="132" t="str">
        <f>IFERROR(IFERROR(INDEX(Кат!$B:$B,MATCH($C1391,Кат!$I:$I,0)),INDEX(Торг!$B:$B,MATCH($C1391,Торг!$I:$I,0))),"")</f>
        <v/>
      </c>
      <c r="N1391" s="132" t="str">
        <f t="shared" si="21"/>
        <v>CS20 CS08380</v>
      </c>
      <c r="O1391" s="132" t="str">
        <f>IFERROR(IFERROR(INDEX(Кат!$B:$B,MATCH($N1391,Кат!$I:$I,0)),INDEX(Торг!$B:$B,MATCH($N1391,Торг!$I:$I,0))),"")</f>
        <v/>
      </c>
    </row>
    <row r="1392" spans="1:15" outlineLevel="1">
      <c r="A1392" t="s">
        <v>29148</v>
      </c>
      <c r="C1392" s="191"/>
      <c r="E1392" t="s">
        <v>23838</v>
      </c>
      <c r="J1392" t="s">
        <v>22634</v>
      </c>
      <c r="K1392" s="132" t="str">
        <f>IFERROR(IFERROR(INDEX(Кат!$O:$O,MATCH($C1392,Кат!$I:$I,0)),INDEX(Торг!$L:$L,MATCH($C1392,Торг!$I:$I,0))),"")</f>
        <v/>
      </c>
      <c r="L1392" s="132" t="str">
        <f>IFERROR(IFERROR(INDEX(Кат!$A:$A,MATCH($C1392,Кат!$I:$I,0)),INDEX(Торг!$A:$A,MATCH($C1392,Торг!$I:$I,0))),"")</f>
        <v/>
      </c>
      <c r="M1392" s="132" t="str">
        <f>IFERROR(IFERROR(INDEX(Кат!$B:$B,MATCH($C1392,Кат!$I:$I,0)),INDEX(Торг!$B:$B,MATCH($C1392,Торг!$I:$I,0))),"")</f>
        <v/>
      </c>
      <c r="N1392" s="132" t="str">
        <f t="shared" si="21"/>
        <v xml:space="preserve"> </v>
      </c>
      <c r="O1392" s="132" t="str">
        <f>IFERROR(IFERROR(INDEX(Кат!$B:$B,MATCH($N1392,Кат!$I:$I,0)),INDEX(Торг!$B:$B,MATCH($N1392,Торг!$I:$I,0))),"")</f>
        <v/>
      </c>
    </row>
    <row r="1393" spans="1:15" outlineLevel="1">
      <c r="A1393" t="s">
        <v>29634</v>
      </c>
      <c r="C1393" s="191" t="s">
        <v>29635</v>
      </c>
      <c r="E1393" t="s">
        <v>29636</v>
      </c>
      <c r="F1393" t="s">
        <v>663</v>
      </c>
      <c r="G1393" t="s">
        <v>399</v>
      </c>
      <c r="H1393">
        <v>490</v>
      </c>
      <c r="J1393" t="s">
        <v>22634</v>
      </c>
      <c r="K1393" s="132" t="str">
        <f>IFERROR(IFERROR(INDEX(Кат!$O:$O,MATCH($C1393,Кат!$I:$I,0)),INDEX(Торг!$L:$L,MATCH($C1393,Торг!$I:$I,0))),"")</f>
        <v/>
      </c>
      <c r="L1393" s="132" t="str">
        <f>IFERROR(IFERROR(INDEX(Кат!$A:$A,MATCH($C1393,Кат!$I:$I,0)),INDEX(Торг!$A:$A,MATCH($C1393,Торг!$I:$I,0))),"")</f>
        <v/>
      </c>
      <c r="M1393" s="132" t="str">
        <f>IFERROR(IFERROR(INDEX(Кат!$B:$B,MATCH($C1393,Кат!$I:$I,0)),INDEX(Торг!$B:$B,MATCH($C1393,Торг!$I:$I,0))),"")</f>
        <v/>
      </c>
      <c r="N1393" s="132" t="str">
        <f t="shared" si="21"/>
        <v>CS20 CS15099</v>
      </c>
      <c r="O1393" s="132" t="str">
        <f>IFERROR(IFERROR(INDEX(Кат!$B:$B,MATCH($N1393,Кат!$I:$I,0)),INDEX(Торг!$B:$B,MATCH($N1393,Торг!$I:$I,0))),"")</f>
        <v/>
      </c>
    </row>
    <row r="1394" spans="1:15" outlineLevel="1">
      <c r="A1394" t="s">
        <v>29637</v>
      </c>
      <c r="C1394" s="191" t="s">
        <v>33938</v>
      </c>
      <c r="E1394" t="s">
        <v>29638</v>
      </c>
      <c r="F1394" t="s">
        <v>663</v>
      </c>
      <c r="G1394" t="s">
        <v>399</v>
      </c>
      <c r="H1394">
        <v>320</v>
      </c>
      <c r="J1394" t="s">
        <v>22634</v>
      </c>
      <c r="K1394" s="132" t="str">
        <f>IFERROR(IFERROR(INDEX(Кат!$O:$O,MATCH($C1394,Кат!$I:$I,0)),INDEX(Торг!$L:$L,MATCH($C1394,Торг!$I:$I,0))),"")</f>
        <v/>
      </c>
      <c r="L1394" s="132" t="str">
        <f>IFERROR(IFERROR(INDEX(Кат!$A:$A,MATCH($C1394,Кат!$I:$I,0)),INDEX(Торг!$A:$A,MATCH($C1394,Торг!$I:$I,0))),"")</f>
        <v/>
      </c>
      <c r="M1394" s="132" t="str">
        <f>IFERROR(IFERROR(INDEX(Кат!$B:$B,MATCH($C1394,Кат!$I:$I,0)),INDEX(Торг!$B:$B,MATCH($C1394,Торг!$I:$I,0))),"")</f>
        <v/>
      </c>
      <c r="N1394" s="132" t="str">
        <f t="shared" si="21"/>
        <v xml:space="preserve">CS20 CS13789  </v>
      </c>
      <c r="O1394" s="132" t="str">
        <f>IFERROR(IFERROR(INDEX(Кат!$B:$B,MATCH($N1394,Кат!$I:$I,0)),INDEX(Торг!$B:$B,MATCH($N1394,Торг!$I:$I,0))),"")</f>
        <v/>
      </c>
    </row>
    <row r="1395" spans="1:15" outlineLevel="1">
      <c r="A1395" t="s">
        <v>29639</v>
      </c>
      <c r="C1395" s="191" t="s">
        <v>33939</v>
      </c>
      <c r="E1395" t="s">
        <v>29640</v>
      </c>
      <c r="F1395" t="s">
        <v>663</v>
      </c>
      <c r="G1395" t="s">
        <v>399</v>
      </c>
      <c r="H1395">
        <v>270</v>
      </c>
      <c r="J1395" t="s">
        <v>22634</v>
      </c>
      <c r="K1395" s="132" t="str">
        <f>IFERROR(IFERROR(INDEX(Кат!$O:$O,MATCH($C1395,Кат!$I:$I,0)),INDEX(Торг!$L:$L,MATCH($C1395,Торг!$I:$I,0))),"")</f>
        <v/>
      </c>
      <c r="L1395" s="132" t="str">
        <f>IFERROR(IFERROR(INDEX(Кат!$A:$A,MATCH($C1395,Кат!$I:$I,0)),INDEX(Торг!$A:$A,MATCH($C1395,Торг!$I:$I,0))),"")</f>
        <v/>
      </c>
      <c r="M1395" s="132" t="str">
        <f>IFERROR(IFERROR(INDEX(Кат!$B:$B,MATCH($C1395,Кат!$I:$I,0)),INDEX(Торг!$B:$B,MATCH($C1395,Торг!$I:$I,0))),"")</f>
        <v/>
      </c>
      <c r="N1395" s="132" t="str">
        <f t="shared" si="21"/>
        <v xml:space="preserve">CS20 CS18779 </v>
      </c>
      <c r="O1395" s="132" t="str">
        <f>IFERROR(IFERROR(INDEX(Кат!$B:$B,MATCH($N1395,Кат!$I:$I,0)),INDEX(Торг!$B:$B,MATCH($N1395,Торг!$I:$I,0))),"")</f>
        <v/>
      </c>
    </row>
    <row r="1396" spans="1:15" outlineLevel="1">
      <c r="A1396" t="s">
        <v>29641</v>
      </c>
      <c r="C1396" s="191" t="s">
        <v>29642</v>
      </c>
      <c r="E1396" t="s">
        <v>29643</v>
      </c>
      <c r="F1396" t="s">
        <v>663</v>
      </c>
      <c r="G1396" t="s">
        <v>375</v>
      </c>
      <c r="H1396">
        <v>240</v>
      </c>
      <c r="J1396" t="s">
        <v>22634</v>
      </c>
      <c r="K1396" s="132" t="str">
        <f>IFERROR(IFERROR(INDEX(Кат!$O:$O,MATCH($C1396,Кат!$I:$I,0)),INDEX(Торг!$L:$L,MATCH($C1396,Торг!$I:$I,0))),"")</f>
        <v/>
      </c>
      <c r="L1396" s="132" t="str">
        <f>IFERROR(IFERROR(INDEX(Кат!$A:$A,MATCH($C1396,Кат!$I:$I,0)),INDEX(Торг!$A:$A,MATCH($C1396,Торг!$I:$I,0))),"")</f>
        <v/>
      </c>
      <c r="M1396" s="132" t="str">
        <f>IFERROR(IFERROR(INDEX(Кат!$B:$B,MATCH($C1396,Кат!$I:$I,0)),INDEX(Торг!$B:$B,MATCH($C1396,Торг!$I:$I,0))),"")</f>
        <v/>
      </c>
      <c r="N1396" s="132" t="str">
        <f t="shared" si="21"/>
        <v>CS20 CS13775</v>
      </c>
      <c r="O1396" s="132" t="str">
        <f>IFERROR(IFERROR(INDEX(Кат!$B:$B,MATCH($N1396,Кат!$I:$I,0)),INDEX(Торг!$B:$B,MATCH($N1396,Торг!$I:$I,0))),"")</f>
        <v/>
      </c>
    </row>
    <row r="1397" spans="1:15" outlineLevel="1">
      <c r="A1397" t="s">
        <v>29149</v>
      </c>
      <c r="C1397" s="191" t="s">
        <v>29150</v>
      </c>
      <c r="E1397" t="s">
        <v>29151</v>
      </c>
      <c r="F1397" t="s">
        <v>663</v>
      </c>
      <c r="G1397" t="s">
        <v>375</v>
      </c>
      <c r="H1397">
        <v>460</v>
      </c>
      <c r="J1397" t="s">
        <v>22634</v>
      </c>
      <c r="K1397" s="132" t="str">
        <f>IFERROR(IFERROR(INDEX(Кат!$O:$O,MATCH($C1397,Кат!$I:$I,0)),INDEX(Торг!$L:$L,MATCH($C1397,Торг!$I:$I,0))),"")</f>
        <v/>
      </c>
      <c r="L1397" s="132" t="str">
        <f>IFERROR(IFERROR(INDEX(Кат!$A:$A,MATCH($C1397,Кат!$I:$I,0)),INDEX(Торг!$A:$A,MATCH($C1397,Торг!$I:$I,0))),"")</f>
        <v/>
      </c>
      <c r="M1397" s="132" t="str">
        <f>IFERROR(IFERROR(INDEX(Кат!$B:$B,MATCH($C1397,Кат!$I:$I,0)),INDEX(Торг!$B:$B,MATCH($C1397,Торг!$I:$I,0))),"")</f>
        <v/>
      </c>
      <c r="N1397" s="132" t="str">
        <f t="shared" si="21"/>
        <v>CS20 CS13774</v>
      </c>
      <c r="O1397" s="132" t="str">
        <f>IFERROR(IFERROR(INDEX(Кат!$B:$B,MATCH($N1397,Кат!$I:$I,0)),INDEX(Торг!$B:$B,MATCH($N1397,Торг!$I:$I,0))),"")</f>
        <v/>
      </c>
    </row>
    <row r="1398" spans="1:15" outlineLevel="1">
      <c r="A1398" t="s">
        <v>23637</v>
      </c>
      <c r="C1398" s="191"/>
      <c r="E1398" t="s">
        <v>23638</v>
      </c>
      <c r="J1398" t="s">
        <v>22634</v>
      </c>
      <c r="K1398" s="132" t="str">
        <f>IFERROR(IFERROR(INDEX(Кат!$O:$O,MATCH($C1398,Кат!$I:$I,0)),INDEX(Торг!$L:$L,MATCH($C1398,Торг!$I:$I,0))),"")</f>
        <v/>
      </c>
      <c r="L1398" s="132" t="str">
        <f>IFERROR(IFERROR(INDEX(Кат!$A:$A,MATCH($C1398,Кат!$I:$I,0)),INDEX(Торг!$A:$A,MATCH($C1398,Торг!$I:$I,0))),"")</f>
        <v/>
      </c>
      <c r="M1398" s="132" t="str">
        <f>IFERROR(IFERROR(INDEX(Кат!$B:$B,MATCH($C1398,Кат!$I:$I,0)),INDEX(Торг!$B:$B,MATCH($C1398,Торг!$I:$I,0))),"")</f>
        <v/>
      </c>
      <c r="N1398" s="132" t="str">
        <f t="shared" si="21"/>
        <v xml:space="preserve"> </v>
      </c>
      <c r="O1398" s="132" t="str">
        <f>IFERROR(IFERROR(INDEX(Кат!$B:$B,MATCH($N1398,Кат!$I:$I,0)),INDEX(Торг!$B:$B,MATCH($N1398,Торг!$I:$I,0))),"")</f>
        <v/>
      </c>
    </row>
    <row r="1399" spans="1:15" outlineLevel="1">
      <c r="A1399" t="s">
        <v>15504</v>
      </c>
      <c r="C1399" s="191" t="s">
        <v>1052</v>
      </c>
      <c r="E1399" t="s">
        <v>1053</v>
      </c>
      <c r="F1399" t="s">
        <v>663</v>
      </c>
      <c r="G1399" t="s">
        <v>375</v>
      </c>
      <c r="H1399">
        <v>650</v>
      </c>
      <c r="J1399" t="s">
        <v>22634</v>
      </c>
      <c r="K1399" s="132" t="str">
        <f>IFERROR(IFERROR(INDEX(Кат!$O:$O,MATCH($C1399,Кат!$I:$I,0)),INDEX(Торг!$L:$L,MATCH($C1399,Торг!$I:$I,0))),"")</f>
        <v/>
      </c>
      <c r="L1399" s="132" t="str">
        <f>IFERROR(IFERROR(INDEX(Кат!$A:$A,MATCH($C1399,Кат!$I:$I,0)),INDEX(Торг!$A:$A,MATCH($C1399,Торг!$I:$I,0))),"")</f>
        <v/>
      </c>
      <c r="M1399" s="132" t="str">
        <f>IFERROR(IFERROR(INDEX(Кат!$B:$B,MATCH($C1399,Кат!$I:$I,0)),INDEX(Торг!$B:$B,MATCH($C1399,Торг!$I:$I,0))),"")</f>
        <v/>
      </c>
      <c r="N1399" s="132" t="str">
        <f t="shared" si="21"/>
        <v>CS20 CS06827</v>
      </c>
      <c r="O1399" s="132" t="str">
        <f>IFERROR(IFERROR(INDEX(Кат!$B:$B,MATCH($N1399,Кат!$I:$I,0)),INDEX(Торг!$B:$B,MATCH($N1399,Торг!$I:$I,0))),"")</f>
        <v/>
      </c>
    </row>
    <row r="1400" spans="1:15" outlineLevel="1">
      <c r="A1400" t="s">
        <v>15505</v>
      </c>
      <c r="C1400" s="191" t="s">
        <v>1054</v>
      </c>
      <c r="E1400" t="s">
        <v>1055</v>
      </c>
      <c r="F1400" t="s">
        <v>663</v>
      </c>
      <c r="G1400" t="s">
        <v>375</v>
      </c>
      <c r="H1400">
        <v>650</v>
      </c>
      <c r="J1400" t="s">
        <v>22634</v>
      </c>
      <c r="K1400" s="132" t="str">
        <f>IFERROR(IFERROR(INDEX(Кат!$O:$O,MATCH($C1400,Кат!$I:$I,0)),INDEX(Торг!$L:$L,MATCH($C1400,Торг!$I:$I,0))),"")</f>
        <v/>
      </c>
      <c r="L1400" s="132" t="str">
        <f>IFERROR(IFERROR(INDEX(Кат!$A:$A,MATCH($C1400,Кат!$I:$I,0)),INDEX(Торг!$A:$A,MATCH($C1400,Торг!$I:$I,0))),"")</f>
        <v/>
      </c>
      <c r="M1400" s="132" t="str">
        <f>IFERROR(IFERROR(INDEX(Кат!$B:$B,MATCH($C1400,Кат!$I:$I,0)),INDEX(Торг!$B:$B,MATCH($C1400,Торг!$I:$I,0))),"")</f>
        <v/>
      </c>
      <c r="N1400" s="132" t="str">
        <f t="shared" si="21"/>
        <v>CS20 CS06833</v>
      </c>
      <c r="O1400" s="132" t="str">
        <f>IFERROR(IFERROR(INDEX(Кат!$B:$B,MATCH($N1400,Кат!$I:$I,0)),INDEX(Торг!$B:$B,MATCH($N1400,Торг!$I:$I,0))),"")</f>
        <v/>
      </c>
    </row>
    <row r="1401" spans="1:15" outlineLevel="1">
      <c r="A1401" t="s">
        <v>15506</v>
      </c>
      <c r="C1401" s="191" t="s">
        <v>1056</v>
      </c>
      <c r="E1401" t="s">
        <v>1057</v>
      </c>
      <c r="F1401" t="s">
        <v>663</v>
      </c>
      <c r="G1401" t="s">
        <v>375</v>
      </c>
      <c r="H1401">
        <v>640</v>
      </c>
      <c r="J1401" t="s">
        <v>22634</v>
      </c>
      <c r="K1401" s="132" t="str">
        <f>IFERROR(IFERROR(INDEX(Кат!$O:$O,MATCH($C1401,Кат!$I:$I,0)),INDEX(Торг!$L:$L,MATCH($C1401,Торг!$I:$I,0))),"")</f>
        <v/>
      </c>
      <c r="L1401" s="132" t="str">
        <f>IFERROR(IFERROR(INDEX(Кат!$A:$A,MATCH($C1401,Кат!$I:$I,0)),INDEX(Торг!$A:$A,MATCH($C1401,Торг!$I:$I,0))),"")</f>
        <v/>
      </c>
      <c r="M1401" s="132" t="str">
        <f>IFERROR(IFERROR(INDEX(Кат!$B:$B,MATCH($C1401,Кат!$I:$I,0)),INDEX(Торг!$B:$B,MATCH($C1401,Торг!$I:$I,0))),"")</f>
        <v/>
      </c>
      <c r="N1401" s="132" t="str">
        <f t="shared" si="21"/>
        <v>CS20 CS06829</v>
      </c>
      <c r="O1401" s="132" t="str">
        <f>IFERROR(IFERROR(INDEX(Кат!$B:$B,MATCH($N1401,Кат!$I:$I,0)),INDEX(Торг!$B:$B,MATCH($N1401,Торг!$I:$I,0))),"")</f>
        <v/>
      </c>
    </row>
    <row r="1402" spans="1:15" outlineLevel="1">
      <c r="A1402" t="s">
        <v>15507</v>
      </c>
      <c r="C1402" s="191" t="s">
        <v>1058</v>
      </c>
      <c r="E1402" t="s">
        <v>1059</v>
      </c>
      <c r="F1402" t="s">
        <v>663</v>
      </c>
      <c r="G1402" t="s">
        <v>375</v>
      </c>
      <c r="H1402">
        <v>650</v>
      </c>
      <c r="J1402" t="s">
        <v>22634</v>
      </c>
      <c r="K1402" s="132" t="str">
        <f>IFERROR(IFERROR(INDEX(Кат!$O:$O,MATCH($C1402,Кат!$I:$I,0)),INDEX(Торг!$L:$L,MATCH($C1402,Торг!$I:$I,0))),"")</f>
        <v/>
      </c>
      <c r="L1402" s="132" t="str">
        <f>IFERROR(IFERROR(INDEX(Кат!$A:$A,MATCH($C1402,Кат!$I:$I,0)),INDEX(Торг!$A:$A,MATCH($C1402,Торг!$I:$I,0))),"")</f>
        <v/>
      </c>
      <c r="M1402" s="132" t="str">
        <f>IFERROR(IFERROR(INDEX(Кат!$B:$B,MATCH($C1402,Кат!$I:$I,0)),INDEX(Торг!$B:$B,MATCH($C1402,Торг!$I:$I,0))),"")</f>
        <v/>
      </c>
      <c r="N1402" s="132" t="str">
        <f t="shared" si="21"/>
        <v>CS20 CS06834</v>
      </c>
      <c r="O1402" s="132" t="str">
        <f>IFERROR(IFERROR(INDEX(Кат!$B:$B,MATCH($N1402,Кат!$I:$I,0)),INDEX(Торг!$B:$B,MATCH($N1402,Торг!$I:$I,0))),"")</f>
        <v/>
      </c>
    </row>
    <row r="1403" spans="1:15" outlineLevel="1">
      <c r="A1403" t="s">
        <v>15508</v>
      </c>
      <c r="C1403" s="191" t="s">
        <v>1060</v>
      </c>
      <c r="E1403" t="s">
        <v>1061</v>
      </c>
      <c r="F1403" t="s">
        <v>663</v>
      </c>
      <c r="G1403" t="s">
        <v>375</v>
      </c>
      <c r="H1403">
        <v>650</v>
      </c>
      <c r="J1403" t="s">
        <v>22634</v>
      </c>
      <c r="K1403" s="132" t="str">
        <f>IFERROR(IFERROR(INDEX(Кат!$O:$O,MATCH($C1403,Кат!$I:$I,0)),INDEX(Торг!$L:$L,MATCH($C1403,Торг!$I:$I,0))),"")</f>
        <v/>
      </c>
      <c r="L1403" s="132" t="str">
        <f>IFERROR(IFERROR(INDEX(Кат!$A:$A,MATCH($C1403,Кат!$I:$I,0)),INDEX(Торг!$A:$A,MATCH($C1403,Торг!$I:$I,0))),"")</f>
        <v/>
      </c>
      <c r="M1403" s="132" t="str">
        <f>IFERROR(IFERROR(INDEX(Кат!$B:$B,MATCH($C1403,Кат!$I:$I,0)),INDEX(Торг!$B:$B,MATCH($C1403,Торг!$I:$I,0))),"")</f>
        <v/>
      </c>
      <c r="N1403" s="132" t="str">
        <f t="shared" si="21"/>
        <v>CS20 CS06831</v>
      </c>
      <c r="O1403" s="132" t="str">
        <f>IFERROR(IFERROR(INDEX(Кат!$B:$B,MATCH($N1403,Кат!$I:$I,0)),INDEX(Торг!$B:$B,MATCH($N1403,Торг!$I:$I,0))),"")</f>
        <v/>
      </c>
    </row>
    <row r="1404" spans="1:15" outlineLevel="1">
      <c r="A1404" t="s">
        <v>15509</v>
      </c>
      <c r="C1404" s="191" t="s">
        <v>1062</v>
      </c>
      <c r="E1404" t="s">
        <v>1063</v>
      </c>
      <c r="F1404" t="s">
        <v>663</v>
      </c>
      <c r="G1404" t="s">
        <v>375</v>
      </c>
      <c r="H1404">
        <v>650</v>
      </c>
      <c r="J1404" t="s">
        <v>22634</v>
      </c>
      <c r="K1404" s="132" t="str">
        <f>IFERROR(IFERROR(INDEX(Кат!$O:$O,MATCH($C1404,Кат!$I:$I,0)),INDEX(Торг!$L:$L,MATCH($C1404,Торг!$I:$I,0))),"")</f>
        <v/>
      </c>
      <c r="L1404" s="132" t="str">
        <f>IFERROR(IFERROR(INDEX(Кат!$A:$A,MATCH($C1404,Кат!$I:$I,0)),INDEX(Торг!$A:$A,MATCH($C1404,Торг!$I:$I,0))),"")</f>
        <v/>
      </c>
      <c r="M1404" s="132" t="str">
        <f>IFERROR(IFERROR(INDEX(Кат!$B:$B,MATCH($C1404,Кат!$I:$I,0)),INDEX(Торг!$B:$B,MATCH($C1404,Торг!$I:$I,0))),"")</f>
        <v/>
      </c>
      <c r="N1404" s="132" t="str">
        <f t="shared" si="21"/>
        <v>CS20 CS06835</v>
      </c>
      <c r="O1404" s="132" t="str">
        <f>IFERROR(IFERROR(INDEX(Кат!$B:$B,MATCH($N1404,Кат!$I:$I,0)),INDEX(Торг!$B:$B,MATCH($N1404,Торг!$I:$I,0))),"")</f>
        <v/>
      </c>
    </row>
    <row r="1405" spans="1:15" outlineLevel="1">
      <c r="A1405" t="s">
        <v>15510</v>
      </c>
      <c r="C1405" s="191" t="s">
        <v>1064</v>
      </c>
      <c r="E1405" t="s">
        <v>1065</v>
      </c>
      <c r="F1405" t="s">
        <v>663</v>
      </c>
      <c r="G1405" t="s">
        <v>375</v>
      </c>
      <c r="H1405">
        <v>650</v>
      </c>
      <c r="J1405" t="s">
        <v>22634</v>
      </c>
      <c r="K1405" s="132" t="str">
        <f>IFERROR(IFERROR(INDEX(Кат!$O:$O,MATCH($C1405,Кат!$I:$I,0)),INDEX(Торг!$L:$L,MATCH($C1405,Торг!$I:$I,0))),"")</f>
        <v/>
      </c>
      <c r="L1405" s="132" t="str">
        <f>IFERROR(IFERROR(INDEX(Кат!$A:$A,MATCH($C1405,Кат!$I:$I,0)),INDEX(Торг!$A:$A,MATCH($C1405,Торг!$I:$I,0))),"")</f>
        <v/>
      </c>
      <c r="M1405" s="132" t="str">
        <f>IFERROR(IFERROR(INDEX(Кат!$B:$B,MATCH($C1405,Кат!$I:$I,0)),INDEX(Торг!$B:$B,MATCH($C1405,Торг!$I:$I,0))),"")</f>
        <v/>
      </c>
      <c r="N1405" s="132" t="str">
        <f t="shared" si="21"/>
        <v>CS20 CS07163</v>
      </c>
      <c r="O1405" s="132" t="str">
        <f>IFERROR(IFERROR(INDEX(Кат!$B:$B,MATCH($N1405,Кат!$I:$I,0)),INDEX(Торг!$B:$B,MATCH($N1405,Торг!$I:$I,0))),"")</f>
        <v/>
      </c>
    </row>
    <row r="1406" spans="1:15" outlineLevel="1">
      <c r="A1406" t="s">
        <v>15511</v>
      </c>
      <c r="C1406" s="191" t="s">
        <v>1066</v>
      </c>
      <c r="E1406" t="s">
        <v>1067</v>
      </c>
      <c r="F1406" t="s">
        <v>663</v>
      </c>
      <c r="G1406" t="s">
        <v>375</v>
      </c>
      <c r="H1406">
        <v>650</v>
      </c>
      <c r="J1406" t="s">
        <v>22634</v>
      </c>
      <c r="K1406" s="132" t="str">
        <f>IFERROR(IFERROR(INDEX(Кат!$O:$O,MATCH($C1406,Кат!$I:$I,0)),INDEX(Торг!$L:$L,MATCH($C1406,Торг!$I:$I,0))),"")</f>
        <v/>
      </c>
      <c r="L1406" s="132" t="str">
        <f>IFERROR(IFERROR(INDEX(Кат!$A:$A,MATCH($C1406,Кат!$I:$I,0)),INDEX(Торг!$A:$A,MATCH($C1406,Торг!$I:$I,0))),"")</f>
        <v/>
      </c>
      <c r="M1406" s="132" t="str">
        <f>IFERROR(IFERROR(INDEX(Кат!$B:$B,MATCH($C1406,Кат!$I:$I,0)),INDEX(Торг!$B:$B,MATCH($C1406,Торг!$I:$I,0))),"")</f>
        <v/>
      </c>
      <c r="N1406" s="132" t="str">
        <f t="shared" si="21"/>
        <v>CS20 CS07152</v>
      </c>
      <c r="O1406" s="132" t="str">
        <f>IFERROR(IFERROR(INDEX(Кат!$B:$B,MATCH($N1406,Кат!$I:$I,0)),INDEX(Торг!$B:$B,MATCH($N1406,Торг!$I:$I,0))),"")</f>
        <v/>
      </c>
    </row>
    <row r="1407" spans="1:15" outlineLevel="1">
      <c r="A1407" t="s">
        <v>15512</v>
      </c>
      <c r="C1407" s="191" t="s">
        <v>14660</v>
      </c>
      <c r="E1407" t="s">
        <v>14661</v>
      </c>
      <c r="F1407" t="s">
        <v>663</v>
      </c>
      <c r="G1407" t="s">
        <v>375</v>
      </c>
      <c r="H1407">
        <v>680</v>
      </c>
      <c r="J1407" t="s">
        <v>22634</v>
      </c>
      <c r="K1407" s="132" t="str">
        <f>IFERROR(IFERROR(INDEX(Кат!$O:$O,MATCH($C1407,Кат!$I:$I,0)),INDEX(Торг!$L:$L,MATCH($C1407,Торг!$I:$I,0))),"")</f>
        <v/>
      </c>
      <c r="L1407" s="132" t="str">
        <f>IFERROR(IFERROR(INDEX(Кат!$A:$A,MATCH($C1407,Кат!$I:$I,0)),INDEX(Торг!$A:$A,MATCH($C1407,Торг!$I:$I,0))),"")</f>
        <v/>
      </c>
      <c r="M1407" s="132" t="str">
        <f>IFERROR(IFERROR(INDEX(Кат!$B:$B,MATCH($C1407,Кат!$I:$I,0)),INDEX(Торг!$B:$B,MATCH($C1407,Торг!$I:$I,0))),"")</f>
        <v/>
      </c>
      <c r="N1407" s="132" t="str">
        <f t="shared" si="21"/>
        <v>CS20 CS17015</v>
      </c>
      <c r="O1407" s="132" t="str">
        <f>IFERROR(IFERROR(INDEX(Кат!$B:$B,MATCH($N1407,Кат!$I:$I,0)),INDEX(Торг!$B:$B,MATCH($N1407,Торг!$I:$I,0))),"")</f>
        <v/>
      </c>
    </row>
    <row r="1408" spans="1:15">
      <c r="A1408" t="s">
        <v>15513</v>
      </c>
      <c r="C1408" s="191" t="s">
        <v>1068</v>
      </c>
      <c r="E1408" t="s">
        <v>1069</v>
      </c>
      <c r="F1408" t="s">
        <v>663</v>
      </c>
      <c r="G1408" t="s">
        <v>399</v>
      </c>
      <c r="H1408">
        <v>290</v>
      </c>
      <c r="J1408" t="s">
        <v>22634</v>
      </c>
      <c r="K1408" s="132" t="str">
        <f>IFERROR(IFERROR(INDEX(Кат!$O:$O,MATCH($C1408,Кат!$I:$I,0)),INDEX(Торг!$L:$L,MATCH($C1408,Торг!$I:$I,0))),"")</f>
        <v/>
      </c>
      <c r="L1408" s="132" t="str">
        <f>IFERROR(IFERROR(INDEX(Кат!$A:$A,MATCH($C1408,Кат!$I:$I,0)),INDEX(Торг!$A:$A,MATCH($C1408,Торг!$I:$I,0))),"")</f>
        <v/>
      </c>
      <c r="M1408" s="132" t="str">
        <f>IFERROR(IFERROR(INDEX(Кат!$B:$B,MATCH($C1408,Кат!$I:$I,0)),INDEX(Торг!$B:$B,MATCH($C1408,Торг!$I:$I,0))),"")</f>
        <v/>
      </c>
      <c r="N1408" s="132" t="str">
        <f t="shared" si="21"/>
        <v>CS20 CS10876</v>
      </c>
      <c r="O1408" s="132" t="str">
        <f>IFERROR(IFERROR(INDEX(Кат!$B:$B,MATCH($N1408,Кат!$I:$I,0)),INDEX(Торг!$B:$B,MATCH($N1408,Торг!$I:$I,0))),"")</f>
        <v/>
      </c>
    </row>
    <row r="1409" spans="1:15" outlineLevel="1">
      <c r="A1409" t="s">
        <v>15514</v>
      </c>
      <c r="C1409" s="191" t="s">
        <v>1070</v>
      </c>
      <c r="E1409" t="s">
        <v>1071</v>
      </c>
      <c r="F1409" t="s">
        <v>663</v>
      </c>
      <c r="G1409" t="s">
        <v>399</v>
      </c>
      <c r="H1409">
        <v>860</v>
      </c>
      <c r="J1409" t="s">
        <v>22634</v>
      </c>
      <c r="K1409" s="132" t="str">
        <f>IFERROR(IFERROR(INDEX(Кат!$O:$O,MATCH($C1409,Кат!$I:$I,0)),INDEX(Торг!$L:$L,MATCH($C1409,Торг!$I:$I,0))),"")</f>
        <v/>
      </c>
      <c r="L1409" s="132" t="str">
        <f>IFERROR(IFERROR(INDEX(Кат!$A:$A,MATCH($C1409,Кат!$I:$I,0)),INDEX(Торг!$A:$A,MATCH($C1409,Торг!$I:$I,0))),"")</f>
        <v/>
      </c>
      <c r="M1409" s="132" t="str">
        <f>IFERROR(IFERROR(INDEX(Кат!$B:$B,MATCH($C1409,Кат!$I:$I,0)),INDEX(Торг!$B:$B,MATCH($C1409,Торг!$I:$I,0))),"")</f>
        <v/>
      </c>
      <c r="N1409" s="132" t="str">
        <f t="shared" si="21"/>
        <v>CS20 CS11503</v>
      </c>
      <c r="O1409" s="132" t="str">
        <f>IFERROR(IFERROR(INDEX(Кат!$B:$B,MATCH($N1409,Кат!$I:$I,0)),INDEX(Торг!$B:$B,MATCH($N1409,Торг!$I:$I,0))),"")</f>
        <v/>
      </c>
    </row>
    <row r="1410" spans="1:15" outlineLevel="2">
      <c r="A1410" t="s">
        <v>29644</v>
      </c>
      <c r="C1410" s="191" t="s">
        <v>29645</v>
      </c>
      <c r="E1410" t="s">
        <v>29646</v>
      </c>
      <c r="F1410" t="s">
        <v>663</v>
      </c>
      <c r="G1410" t="s">
        <v>399</v>
      </c>
      <c r="H1410">
        <v>680</v>
      </c>
      <c r="J1410" t="s">
        <v>22634</v>
      </c>
      <c r="K1410" s="132" t="str">
        <f>IFERROR(IFERROR(INDEX(Кат!$O:$O,MATCH($C1410,Кат!$I:$I,0)),INDEX(Торг!$L:$L,MATCH($C1410,Торг!$I:$I,0))),"")</f>
        <v/>
      </c>
      <c r="L1410" s="132" t="str">
        <f>IFERROR(IFERROR(INDEX(Кат!$A:$A,MATCH($C1410,Кат!$I:$I,0)),INDEX(Торг!$A:$A,MATCH($C1410,Торг!$I:$I,0))),"")</f>
        <v/>
      </c>
      <c r="M1410" s="132" t="str">
        <f>IFERROR(IFERROR(INDEX(Кат!$B:$B,MATCH($C1410,Кат!$I:$I,0)),INDEX(Торг!$B:$B,MATCH($C1410,Торг!$I:$I,0))),"")</f>
        <v/>
      </c>
      <c r="N1410" s="132" t="str">
        <f t="shared" si="21"/>
        <v>CS20 CS20503</v>
      </c>
      <c r="O1410" s="132" t="str">
        <f>IFERROR(IFERROR(INDEX(Кат!$B:$B,MATCH($N1410,Кат!$I:$I,0)),INDEX(Торг!$B:$B,MATCH($N1410,Торг!$I:$I,0))),"")</f>
        <v/>
      </c>
    </row>
    <row r="1411" spans="1:15" outlineLevel="3">
      <c r="A1411" t="s">
        <v>15515</v>
      </c>
      <c r="C1411" s="191" t="s">
        <v>5028</v>
      </c>
      <c r="E1411" t="s">
        <v>5029</v>
      </c>
      <c r="F1411" t="s">
        <v>663</v>
      </c>
      <c r="G1411" t="s">
        <v>375</v>
      </c>
      <c r="H1411">
        <v>490</v>
      </c>
      <c r="J1411" t="s">
        <v>22634</v>
      </c>
      <c r="K1411" s="132" t="str">
        <f>IFERROR(IFERROR(INDEX(Кат!$O:$O,MATCH($C1411,Кат!$I:$I,0)),INDEX(Торг!$L:$L,MATCH($C1411,Торг!$I:$I,0))),"")</f>
        <v/>
      </c>
      <c r="L1411" s="132" t="str">
        <f>IFERROR(IFERROR(INDEX(Кат!$A:$A,MATCH($C1411,Кат!$I:$I,0)),INDEX(Торг!$A:$A,MATCH($C1411,Торг!$I:$I,0))),"")</f>
        <v/>
      </c>
      <c r="M1411" s="132" t="str">
        <f>IFERROR(IFERROR(INDEX(Кат!$B:$B,MATCH($C1411,Кат!$I:$I,0)),INDEX(Торг!$B:$B,MATCH($C1411,Торг!$I:$I,0))),"")</f>
        <v/>
      </c>
      <c r="N1411" s="132" t="str">
        <f t="shared" si="21"/>
        <v>CS20 CS09421</v>
      </c>
      <c r="O1411" s="132" t="str">
        <f>IFERROR(IFERROR(INDEX(Кат!$B:$B,MATCH($N1411,Кат!$I:$I,0)),INDEX(Торг!$B:$B,MATCH($N1411,Торг!$I:$I,0))),"")</f>
        <v/>
      </c>
    </row>
    <row r="1412" spans="1:15" outlineLevel="2">
      <c r="A1412" t="s">
        <v>23639</v>
      </c>
      <c r="C1412" s="191"/>
      <c r="E1412" t="s">
        <v>23484</v>
      </c>
      <c r="J1412" t="s">
        <v>22634</v>
      </c>
      <c r="K1412" s="132" t="str">
        <f>IFERROR(IFERROR(INDEX(Кат!$O:$O,MATCH($C1412,Кат!$I:$I,0)),INDEX(Торг!$L:$L,MATCH($C1412,Торг!$I:$I,0))),"")</f>
        <v/>
      </c>
      <c r="L1412" s="132" t="str">
        <f>IFERROR(IFERROR(INDEX(Кат!$A:$A,MATCH($C1412,Кат!$I:$I,0)),INDEX(Торг!$A:$A,MATCH($C1412,Торг!$I:$I,0))),"")</f>
        <v/>
      </c>
      <c r="M1412" s="132" t="str">
        <f>IFERROR(IFERROR(INDEX(Кат!$B:$B,MATCH($C1412,Кат!$I:$I,0)),INDEX(Торг!$B:$B,MATCH($C1412,Торг!$I:$I,0))),"")</f>
        <v/>
      </c>
      <c r="N1412" s="132" t="str">
        <f t="shared" si="21"/>
        <v xml:space="preserve"> </v>
      </c>
      <c r="O1412" s="132" t="str">
        <f>IFERROR(IFERROR(INDEX(Кат!$B:$B,MATCH($N1412,Кат!$I:$I,0)),INDEX(Торг!$B:$B,MATCH($N1412,Торг!$I:$I,0))),"")</f>
        <v/>
      </c>
    </row>
    <row r="1413" spans="1:15" outlineLevel="3">
      <c r="A1413" t="s">
        <v>25020</v>
      </c>
      <c r="C1413" s="191" t="s">
        <v>25021</v>
      </c>
      <c r="E1413" t="s">
        <v>25022</v>
      </c>
      <c r="F1413" t="s">
        <v>663</v>
      </c>
      <c r="G1413" t="s">
        <v>375</v>
      </c>
      <c r="H1413">
        <v>1560</v>
      </c>
      <c r="J1413" t="s">
        <v>22634</v>
      </c>
      <c r="K1413" s="132" t="str">
        <f>IFERROR(IFERROR(INDEX(Кат!$O:$O,MATCH($C1413,Кат!$I:$I,0)),INDEX(Торг!$L:$L,MATCH($C1413,Торг!$I:$I,0))),"")</f>
        <v/>
      </c>
      <c r="L1413" s="132" t="str">
        <f>IFERROR(IFERROR(INDEX(Кат!$A:$A,MATCH($C1413,Кат!$I:$I,0)),INDEX(Торг!$A:$A,MATCH($C1413,Торг!$I:$I,0))),"")</f>
        <v/>
      </c>
      <c r="M1413" s="132" t="str">
        <f>IFERROR(IFERROR(INDEX(Кат!$B:$B,MATCH($C1413,Кат!$I:$I,0)),INDEX(Торг!$B:$B,MATCH($C1413,Торг!$I:$I,0))),"")</f>
        <v/>
      </c>
      <c r="N1413" s="132" t="str">
        <f t="shared" si="21"/>
        <v>CS20 CS14335</v>
      </c>
      <c r="O1413" s="132" t="str">
        <f>IFERROR(IFERROR(INDEX(Кат!$B:$B,MATCH($N1413,Кат!$I:$I,0)),INDEX(Торг!$B:$B,MATCH($N1413,Торг!$I:$I,0))),"")</f>
        <v/>
      </c>
    </row>
    <row r="1414" spans="1:15" outlineLevel="2">
      <c r="A1414" t="s">
        <v>25023</v>
      </c>
      <c r="C1414" s="191" t="s">
        <v>25024</v>
      </c>
      <c r="E1414" t="s">
        <v>25025</v>
      </c>
      <c r="F1414" t="s">
        <v>663</v>
      </c>
      <c r="G1414" t="s">
        <v>375</v>
      </c>
      <c r="H1414">
        <v>1080</v>
      </c>
      <c r="J1414" t="s">
        <v>22634</v>
      </c>
      <c r="K1414" s="132" t="str">
        <f>IFERROR(IFERROR(INDEX(Кат!$O:$O,MATCH($C1414,Кат!$I:$I,0)),INDEX(Торг!$L:$L,MATCH($C1414,Торг!$I:$I,0))),"")</f>
        <v/>
      </c>
      <c r="L1414" s="132" t="str">
        <f>IFERROR(IFERROR(INDEX(Кат!$A:$A,MATCH($C1414,Кат!$I:$I,0)),INDEX(Торг!$A:$A,MATCH($C1414,Торг!$I:$I,0))),"")</f>
        <v/>
      </c>
      <c r="M1414" s="132" t="str">
        <f>IFERROR(IFERROR(INDEX(Кат!$B:$B,MATCH($C1414,Кат!$I:$I,0)),INDEX(Торг!$B:$B,MATCH($C1414,Торг!$I:$I,0))),"")</f>
        <v/>
      </c>
      <c r="N1414" s="132" t="str">
        <f t="shared" si="21"/>
        <v>CS20 CS14314</v>
      </c>
      <c r="O1414" s="132" t="str">
        <f>IFERROR(IFERROR(INDEX(Кат!$B:$B,MATCH($N1414,Кат!$I:$I,0)),INDEX(Торг!$B:$B,MATCH($N1414,Торг!$I:$I,0))),"")</f>
        <v/>
      </c>
    </row>
    <row r="1415" spans="1:15" outlineLevel="3">
      <c r="A1415" t="s">
        <v>25026</v>
      </c>
      <c r="C1415" s="191" t="s">
        <v>25027</v>
      </c>
      <c r="E1415" t="s">
        <v>25028</v>
      </c>
      <c r="F1415" t="s">
        <v>663</v>
      </c>
      <c r="G1415" t="s">
        <v>375</v>
      </c>
      <c r="H1415">
        <v>1400</v>
      </c>
      <c r="J1415" t="s">
        <v>22634</v>
      </c>
      <c r="K1415" s="132" t="str">
        <f>IFERROR(IFERROR(INDEX(Кат!$O:$O,MATCH($C1415,Кат!$I:$I,0)),INDEX(Торг!$L:$L,MATCH($C1415,Торг!$I:$I,0))),"")</f>
        <v/>
      </c>
      <c r="L1415" s="132" t="str">
        <f>IFERROR(IFERROR(INDEX(Кат!$A:$A,MATCH($C1415,Кат!$I:$I,0)),INDEX(Торг!$A:$A,MATCH($C1415,Торг!$I:$I,0))),"")</f>
        <v/>
      </c>
      <c r="M1415" s="132" t="str">
        <f>IFERROR(IFERROR(INDEX(Кат!$B:$B,MATCH($C1415,Кат!$I:$I,0)),INDEX(Торг!$B:$B,MATCH($C1415,Торг!$I:$I,0))),"")</f>
        <v/>
      </c>
      <c r="N1415" s="132" t="str">
        <f t="shared" si="21"/>
        <v>CS20 CS14334</v>
      </c>
      <c r="O1415" s="132" t="str">
        <f>IFERROR(IFERROR(INDEX(Кат!$B:$B,MATCH($N1415,Кат!$I:$I,0)),INDEX(Торг!$B:$B,MATCH($N1415,Торг!$I:$I,0))),"")</f>
        <v/>
      </c>
    </row>
    <row r="1416" spans="1:15" outlineLevel="1">
      <c r="A1416" t="s">
        <v>25029</v>
      </c>
      <c r="C1416" s="191" t="s">
        <v>25030</v>
      </c>
      <c r="E1416" t="s">
        <v>25031</v>
      </c>
      <c r="F1416" t="s">
        <v>663</v>
      </c>
      <c r="G1416" t="s">
        <v>375</v>
      </c>
      <c r="H1416">
        <v>1240</v>
      </c>
      <c r="J1416" t="s">
        <v>22634</v>
      </c>
      <c r="K1416" s="132" t="str">
        <f>IFERROR(IFERROR(INDEX(Кат!$O:$O,MATCH($C1416,Кат!$I:$I,0)),INDEX(Торг!$L:$L,MATCH($C1416,Торг!$I:$I,0))),"")</f>
        <v/>
      </c>
      <c r="L1416" s="132" t="str">
        <f>IFERROR(IFERROR(INDEX(Кат!$A:$A,MATCH($C1416,Кат!$I:$I,0)),INDEX(Торг!$A:$A,MATCH($C1416,Торг!$I:$I,0))),"")</f>
        <v/>
      </c>
      <c r="M1416" s="132" t="str">
        <f>IFERROR(IFERROR(INDEX(Кат!$B:$B,MATCH($C1416,Кат!$I:$I,0)),INDEX(Торг!$B:$B,MATCH($C1416,Торг!$I:$I,0))),"")</f>
        <v/>
      </c>
      <c r="N1416" s="132" t="str">
        <f t="shared" ref="N1416:N1479" si="22">_xlfn.CONCAT(F1416," ",C1416)</f>
        <v>CS20 CS18955</v>
      </c>
      <c r="O1416" s="132" t="str">
        <f>IFERROR(IFERROR(INDEX(Кат!$B:$B,MATCH($N1416,Кат!$I:$I,0)),INDEX(Торг!$B:$B,MATCH($N1416,Торг!$I:$I,0))),"")</f>
        <v/>
      </c>
    </row>
    <row r="1417" spans="1:15" outlineLevel="2">
      <c r="A1417" t="s">
        <v>23640</v>
      </c>
      <c r="C1417" s="191" t="s">
        <v>23641</v>
      </c>
      <c r="E1417" t="s">
        <v>23642</v>
      </c>
      <c r="F1417" t="s">
        <v>663</v>
      </c>
      <c r="G1417" t="s">
        <v>375</v>
      </c>
      <c r="H1417">
        <v>930</v>
      </c>
      <c r="J1417" t="s">
        <v>22634</v>
      </c>
      <c r="K1417" s="132" t="str">
        <f>IFERROR(IFERROR(INDEX(Кат!$O:$O,MATCH($C1417,Кат!$I:$I,0)),INDEX(Торг!$L:$L,MATCH($C1417,Торг!$I:$I,0))),"")</f>
        <v/>
      </c>
      <c r="L1417" s="132" t="str">
        <f>IFERROR(IFERROR(INDEX(Кат!$A:$A,MATCH($C1417,Кат!$I:$I,0)),INDEX(Торг!$A:$A,MATCH($C1417,Торг!$I:$I,0))),"")</f>
        <v/>
      </c>
      <c r="M1417" s="132" t="str">
        <f>IFERROR(IFERROR(INDEX(Кат!$B:$B,MATCH($C1417,Кат!$I:$I,0)),INDEX(Торг!$B:$B,MATCH($C1417,Торг!$I:$I,0))),"")</f>
        <v/>
      </c>
      <c r="N1417" s="132" t="str">
        <f t="shared" si="22"/>
        <v>CS20 CS14315</v>
      </c>
      <c r="O1417" s="132" t="str">
        <f>IFERROR(IFERROR(INDEX(Кат!$B:$B,MATCH($N1417,Кат!$I:$I,0)),INDEX(Торг!$B:$B,MATCH($N1417,Торг!$I:$I,0))),"")</f>
        <v/>
      </c>
    </row>
    <row r="1418" spans="1:15" outlineLevel="2">
      <c r="A1418" t="s">
        <v>25032</v>
      </c>
      <c r="C1418" s="191" t="s">
        <v>25033</v>
      </c>
      <c r="E1418" t="s">
        <v>25034</v>
      </c>
      <c r="F1418" t="s">
        <v>663</v>
      </c>
      <c r="G1418" t="s">
        <v>375</v>
      </c>
      <c r="H1418">
        <v>660</v>
      </c>
      <c r="J1418" t="s">
        <v>22634</v>
      </c>
      <c r="K1418" s="132" t="str">
        <f>IFERROR(IFERROR(INDEX(Кат!$O:$O,MATCH($C1418,Кат!$I:$I,0)),INDEX(Торг!$L:$L,MATCH($C1418,Торг!$I:$I,0))),"")</f>
        <v/>
      </c>
      <c r="L1418" s="132" t="str">
        <f>IFERROR(IFERROR(INDEX(Кат!$A:$A,MATCH($C1418,Кат!$I:$I,0)),INDEX(Торг!$A:$A,MATCH($C1418,Торг!$I:$I,0))),"")</f>
        <v/>
      </c>
      <c r="M1418" s="132" t="str">
        <f>IFERROR(IFERROR(INDEX(Кат!$B:$B,MATCH($C1418,Кат!$I:$I,0)),INDEX(Торг!$B:$B,MATCH($C1418,Торг!$I:$I,0))),"")</f>
        <v/>
      </c>
      <c r="N1418" s="132" t="str">
        <f t="shared" si="22"/>
        <v>CS20 CS14304</v>
      </c>
      <c r="O1418" s="132" t="str">
        <f>IFERROR(IFERROR(INDEX(Кат!$B:$B,MATCH($N1418,Кат!$I:$I,0)),INDEX(Торг!$B:$B,MATCH($N1418,Торг!$I:$I,0))),"")</f>
        <v/>
      </c>
    </row>
    <row r="1419" spans="1:15" outlineLevel="2">
      <c r="A1419" t="s">
        <v>23643</v>
      </c>
      <c r="C1419" s="191" t="s">
        <v>23644</v>
      </c>
      <c r="E1419" t="s">
        <v>23645</v>
      </c>
      <c r="F1419" t="s">
        <v>663</v>
      </c>
      <c r="G1419" t="s">
        <v>375</v>
      </c>
      <c r="H1419">
        <v>750</v>
      </c>
      <c r="J1419" t="s">
        <v>22634</v>
      </c>
      <c r="K1419" s="132" t="str">
        <f>IFERROR(IFERROR(INDEX(Кат!$O:$O,MATCH($C1419,Кат!$I:$I,0)),INDEX(Торг!$L:$L,MATCH($C1419,Торг!$I:$I,0))),"")</f>
        <v/>
      </c>
      <c r="L1419" s="132" t="str">
        <f>IFERROR(IFERROR(INDEX(Кат!$A:$A,MATCH($C1419,Кат!$I:$I,0)),INDEX(Торг!$A:$A,MATCH($C1419,Торг!$I:$I,0))),"")</f>
        <v/>
      </c>
      <c r="M1419" s="132" t="str">
        <f>IFERROR(IFERROR(INDEX(Кат!$B:$B,MATCH($C1419,Кат!$I:$I,0)),INDEX(Торг!$B:$B,MATCH($C1419,Торг!$I:$I,0))),"")</f>
        <v/>
      </c>
      <c r="N1419" s="132" t="str">
        <f t="shared" si="22"/>
        <v>CS20 CS14307</v>
      </c>
      <c r="O1419" s="132" t="str">
        <f>IFERROR(IFERROR(INDEX(Кат!$B:$B,MATCH($N1419,Кат!$I:$I,0)),INDEX(Торг!$B:$B,MATCH($N1419,Торг!$I:$I,0))),"")</f>
        <v/>
      </c>
    </row>
    <row r="1420" spans="1:15" outlineLevel="2">
      <c r="A1420" t="s">
        <v>25035</v>
      </c>
      <c r="C1420" s="191" t="s">
        <v>25036</v>
      </c>
      <c r="E1420" t="s">
        <v>25037</v>
      </c>
      <c r="F1420" t="s">
        <v>663</v>
      </c>
      <c r="G1420" t="s">
        <v>375</v>
      </c>
      <c r="H1420">
        <v>690</v>
      </c>
      <c r="J1420" t="s">
        <v>22634</v>
      </c>
      <c r="K1420" s="132" t="str">
        <f>IFERROR(IFERROR(INDEX(Кат!$O:$O,MATCH($C1420,Кат!$I:$I,0)),INDEX(Торг!$L:$L,MATCH($C1420,Торг!$I:$I,0))),"")</f>
        <v/>
      </c>
      <c r="L1420" s="132" t="str">
        <f>IFERROR(IFERROR(INDEX(Кат!$A:$A,MATCH($C1420,Кат!$I:$I,0)),INDEX(Торг!$A:$A,MATCH($C1420,Торг!$I:$I,0))),"")</f>
        <v/>
      </c>
      <c r="M1420" s="132" t="str">
        <f>IFERROR(IFERROR(INDEX(Кат!$B:$B,MATCH($C1420,Кат!$I:$I,0)),INDEX(Торг!$B:$B,MATCH($C1420,Торг!$I:$I,0))),"")</f>
        <v/>
      </c>
      <c r="N1420" s="132" t="str">
        <f t="shared" si="22"/>
        <v>CS20 CS14309</v>
      </c>
      <c r="O1420" s="132" t="str">
        <f>IFERROR(IFERROR(INDEX(Кат!$B:$B,MATCH($N1420,Кат!$I:$I,0)),INDEX(Торг!$B:$B,MATCH($N1420,Торг!$I:$I,0))),"")</f>
        <v/>
      </c>
    </row>
    <row r="1421" spans="1:15" outlineLevel="2">
      <c r="A1421" t="s">
        <v>25038</v>
      </c>
      <c r="C1421" s="191" t="s">
        <v>25039</v>
      </c>
      <c r="E1421" t="s">
        <v>25040</v>
      </c>
      <c r="F1421" t="s">
        <v>663</v>
      </c>
      <c r="G1421" t="s">
        <v>375</v>
      </c>
      <c r="H1421">
        <v>920</v>
      </c>
      <c r="J1421" t="s">
        <v>22634</v>
      </c>
      <c r="K1421" s="132" t="str">
        <f>IFERROR(IFERROR(INDEX(Кат!$O:$O,MATCH($C1421,Кат!$I:$I,0)),INDEX(Торг!$L:$L,MATCH($C1421,Торг!$I:$I,0))),"")</f>
        <v/>
      </c>
      <c r="L1421" s="132" t="str">
        <f>IFERROR(IFERROR(INDEX(Кат!$A:$A,MATCH($C1421,Кат!$I:$I,0)),INDEX(Торг!$A:$A,MATCH($C1421,Торг!$I:$I,0))),"")</f>
        <v/>
      </c>
      <c r="M1421" s="132" t="str">
        <f>IFERROR(IFERROR(INDEX(Кат!$B:$B,MATCH($C1421,Кат!$I:$I,0)),INDEX(Торг!$B:$B,MATCH($C1421,Торг!$I:$I,0))),"")</f>
        <v/>
      </c>
      <c r="N1421" s="132" t="str">
        <f t="shared" si="22"/>
        <v>CS20 CS14308</v>
      </c>
      <c r="O1421" s="132" t="str">
        <f>IFERROR(IFERROR(INDEX(Кат!$B:$B,MATCH($N1421,Кат!$I:$I,0)),INDEX(Торг!$B:$B,MATCH($N1421,Торг!$I:$I,0))),"")</f>
        <v/>
      </c>
    </row>
    <row r="1422" spans="1:15" outlineLevel="2">
      <c r="A1422" t="s">
        <v>23646</v>
      </c>
      <c r="C1422" s="191"/>
      <c r="E1422" t="s">
        <v>23647</v>
      </c>
      <c r="J1422" t="s">
        <v>22634</v>
      </c>
      <c r="K1422" s="132" t="str">
        <f>IFERROR(IFERROR(INDEX(Кат!$O:$O,MATCH($C1422,Кат!$I:$I,0)),INDEX(Торг!$L:$L,MATCH($C1422,Торг!$I:$I,0))),"")</f>
        <v/>
      </c>
      <c r="L1422" s="132" t="str">
        <f>IFERROR(IFERROR(INDEX(Кат!$A:$A,MATCH($C1422,Кат!$I:$I,0)),INDEX(Торг!$A:$A,MATCH($C1422,Торг!$I:$I,0))),"")</f>
        <v/>
      </c>
      <c r="M1422" s="132" t="str">
        <f>IFERROR(IFERROR(INDEX(Кат!$B:$B,MATCH($C1422,Кат!$I:$I,0)),INDEX(Торг!$B:$B,MATCH($C1422,Торг!$I:$I,0))),"")</f>
        <v/>
      </c>
      <c r="N1422" s="132" t="str">
        <f t="shared" si="22"/>
        <v xml:space="preserve"> </v>
      </c>
      <c r="O1422" s="132" t="str">
        <f>IFERROR(IFERROR(INDEX(Кат!$B:$B,MATCH($N1422,Кат!$I:$I,0)),INDEX(Торг!$B:$B,MATCH($N1422,Торг!$I:$I,0))),"")</f>
        <v/>
      </c>
    </row>
    <row r="1423" spans="1:15" outlineLevel="2">
      <c r="A1423" t="s">
        <v>15516</v>
      </c>
      <c r="C1423" s="191" t="s">
        <v>1072</v>
      </c>
      <c r="E1423" t="s">
        <v>1073</v>
      </c>
      <c r="F1423" t="s">
        <v>663</v>
      </c>
      <c r="G1423" t="s">
        <v>375</v>
      </c>
      <c r="H1423">
        <v>490</v>
      </c>
      <c r="J1423" t="s">
        <v>22634</v>
      </c>
      <c r="K1423" s="132" t="str">
        <f>IFERROR(IFERROR(INDEX(Кат!$O:$O,MATCH($C1423,Кат!$I:$I,0)),INDEX(Торг!$L:$L,MATCH($C1423,Торг!$I:$I,0))),"")</f>
        <v/>
      </c>
      <c r="L1423" s="132" t="str">
        <f>IFERROR(IFERROR(INDEX(Кат!$A:$A,MATCH($C1423,Кат!$I:$I,0)),INDEX(Торг!$A:$A,MATCH($C1423,Торг!$I:$I,0))),"")</f>
        <v/>
      </c>
      <c r="M1423" s="132" t="str">
        <f>IFERROR(IFERROR(INDEX(Кат!$B:$B,MATCH($C1423,Кат!$I:$I,0)),INDEX(Торг!$B:$B,MATCH($C1423,Торг!$I:$I,0))),"")</f>
        <v/>
      </c>
      <c r="N1423" s="132" t="str">
        <f t="shared" si="22"/>
        <v>CS20 CS13456</v>
      </c>
      <c r="O1423" s="132" t="str">
        <f>IFERROR(IFERROR(INDEX(Кат!$B:$B,MATCH($N1423,Кат!$I:$I,0)),INDEX(Торг!$B:$B,MATCH($N1423,Торг!$I:$I,0))),"")</f>
        <v/>
      </c>
    </row>
    <row r="1424" spans="1:15" outlineLevel="1">
      <c r="A1424" t="s">
        <v>15517</v>
      </c>
      <c r="C1424" s="191" t="s">
        <v>1074</v>
      </c>
      <c r="E1424" t="s">
        <v>1075</v>
      </c>
      <c r="F1424" t="s">
        <v>663</v>
      </c>
      <c r="G1424" t="s">
        <v>375</v>
      </c>
      <c r="H1424">
        <v>360</v>
      </c>
      <c r="J1424" t="s">
        <v>22634</v>
      </c>
      <c r="K1424" s="132" t="str">
        <f>IFERROR(IFERROR(INDEX(Кат!$O:$O,MATCH($C1424,Кат!$I:$I,0)),INDEX(Торг!$L:$L,MATCH($C1424,Торг!$I:$I,0))),"")</f>
        <v/>
      </c>
      <c r="L1424" s="132" t="str">
        <f>IFERROR(IFERROR(INDEX(Кат!$A:$A,MATCH($C1424,Кат!$I:$I,0)),INDEX(Торг!$A:$A,MATCH($C1424,Торг!$I:$I,0))),"")</f>
        <v/>
      </c>
      <c r="M1424" s="132" t="str">
        <f>IFERROR(IFERROR(INDEX(Кат!$B:$B,MATCH($C1424,Кат!$I:$I,0)),INDEX(Торг!$B:$B,MATCH($C1424,Торг!$I:$I,0))),"")</f>
        <v/>
      </c>
      <c r="N1424" s="132" t="str">
        <f t="shared" si="22"/>
        <v>CS20 CS13458</v>
      </c>
      <c r="O1424" s="132" t="str">
        <f>IFERROR(IFERROR(INDEX(Кат!$B:$B,MATCH($N1424,Кат!$I:$I,0)),INDEX(Торг!$B:$B,MATCH($N1424,Торг!$I:$I,0))),"")</f>
        <v/>
      </c>
    </row>
    <row r="1425" spans="1:15" outlineLevel="2">
      <c r="A1425" t="s">
        <v>30348</v>
      </c>
      <c r="C1425" s="191" t="s">
        <v>30349</v>
      </c>
      <c r="E1425" t="s">
        <v>30350</v>
      </c>
      <c r="F1425" t="s">
        <v>663</v>
      </c>
      <c r="G1425" t="s">
        <v>375</v>
      </c>
      <c r="H1425">
        <v>970</v>
      </c>
      <c r="J1425" t="s">
        <v>22634</v>
      </c>
      <c r="K1425" s="132" t="str">
        <f>IFERROR(IFERROR(INDEX(Кат!$O:$O,MATCH($C1425,Кат!$I:$I,0)),INDEX(Торг!$L:$L,MATCH($C1425,Торг!$I:$I,0))),"")</f>
        <v/>
      </c>
      <c r="L1425" s="132" t="str">
        <f>IFERROR(IFERROR(INDEX(Кат!$A:$A,MATCH($C1425,Кат!$I:$I,0)),INDEX(Торг!$A:$A,MATCH($C1425,Торг!$I:$I,0))),"")</f>
        <v/>
      </c>
      <c r="M1425" s="132" t="str">
        <f>IFERROR(IFERROR(INDEX(Кат!$B:$B,MATCH($C1425,Кат!$I:$I,0)),INDEX(Торг!$B:$B,MATCH($C1425,Торг!$I:$I,0))),"")</f>
        <v/>
      </c>
      <c r="N1425" s="132" t="str">
        <f t="shared" si="22"/>
        <v>CS20 CS13468</v>
      </c>
      <c r="O1425" s="132" t="str">
        <f>IFERROR(IFERROR(INDEX(Кат!$B:$B,MATCH($N1425,Кат!$I:$I,0)),INDEX(Торг!$B:$B,MATCH($N1425,Торг!$I:$I,0))),"")</f>
        <v/>
      </c>
    </row>
    <row r="1426" spans="1:15" outlineLevel="2">
      <c r="A1426" t="s">
        <v>15518</v>
      </c>
      <c r="C1426" s="191" t="s">
        <v>1076</v>
      </c>
      <c r="E1426" t="s">
        <v>1077</v>
      </c>
      <c r="F1426" t="s">
        <v>663</v>
      </c>
      <c r="G1426" t="s">
        <v>375</v>
      </c>
      <c r="H1426">
        <v>480</v>
      </c>
      <c r="J1426" t="s">
        <v>22634</v>
      </c>
      <c r="K1426" s="132" t="str">
        <f>IFERROR(IFERROR(INDEX(Кат!$O:$O,MATCH($C1426,Кат!$I:$I,0)),INDEX(Торг!$L:$L,MATCH($C1426,Торг!$I:$I,0))),"")</f>
        <v/>
      </c>
      <c r="L1426" s="132" t="str">
        <f>IFERROR(IFERROR(INDEX(Кат!$A:$A,MATCH($C1426,Кат!$I:$I,0)),INDEX(Торг!$A:$A,MATCH($C1426,Торг!$I:$I,0))),"")</f>
        <v/>
      </c>
      <c r="M1426" s="132" t="str">
        <f>IFERROR(IFERROR(INDEX(Кат!$B:$B,MATCH($C1426,Кат!$I:$I,0)),INDEX(Торг!$B:$B,MATCH($C1426,Торг!$I:$I,0))),"")</f>
        <v/>
      </c>
      <c r="N1426" s="132" t="str">
        <f t="shared" si="22"/>
        <v>CS20 CS13457</v>
      </c>
      <c r="O1426" s="132" t="str">
        <f>IFERROR(IFERROR(INDEX(Кат!$B:$B,MATCH($N1426,Кат!$I:$I,0)),INDEX(Торг!$B:$B,MATCH($N1426,Торг!$I:$I,0))),"")</f>
        <v/>
      </c>
    </row>
    <row r="1427" spans="1:15" outlineLevel="2">
      <c r="A1427" t="s">
        <v>15519</v>
      </c>
      <c r="C1427" s="191" t="s">
        <v>1078</v>
      </c>
      <c r="E1427" t="s">
        <v>1079</v>
      </c>
      <c r="F1427" t="s">
        <v>663</v>
      </c>
      <c r="G1427" t="s">
        <v>375</v>
      </c>
      <c r="H1427">
        <v>480</v>
      </c>
      <c r="J1427" t="s">
        <v>22634</v>
      </c>
      <c r="K1427" s="132" t="str">
        <f>IFERROR(IFERROR(INDEX(Кат!$O:$O,MATCH($C1427,Кат!$I:$I,0)),INDEX(Торг!$L:$L,MATCH($C1427,Торг!$I:$I,0))),"")</f>
        <v/>
      </c>
      <c r="L1427" s="132" t="str">
        <f>IFERROR(IFERROR(INDEX(Кат!$A:$A,MATCH($C1427,Кат!$I:$I,0)),INDEX(Торг!$A:$A,MATCH($C1427,Торг!$I:$I,0))),"")</f>
        <v/>
      </c>
      <c r="M1427" s="132" t="str">
        <f>IFERROR(IFERROR(INDEX(Кат!$B:$B,MATCH($C1427,Кат!$I:$I,0)),INDEX(Торг!$B:$B,MATCH($C1427,Торг!$I:$I,0))),"")</f>
        <v/>
      </c>
      <c r="N1427" s="132" t="str">
        <f t="shared" si="22"/>
        <v>CS20 CS13459</v>
      </c>
      <c r="O1427" s="132" t="str">
        <f>IFERROR(IFERROR(INDEX(Кат!$B:$B,MATCH($N1427,Кат!$I:$I,0)),INDEX(Торг!$B:$B,MATCH($N1427,Торг!$I:$I,0))),"")</f>
        <v/>
      </c>
    </row>
    <row r="1428" spans="1:15" outlineLevel="2">
      <c r="A1428" t="s">
        <v>29647</v>
      </c>
      <c r="C1428" s="191"/>
      <c r="E1428" t="s">
        <v>29648</v>
      </c>
      <c r="J1428" t="s">
        <v>22634</v>
      </c>
      <c r="K1428" s="132" t="str">
        <f>IFERROR(IFERROR(INDEX(Кат!$O:$O,MATCH($C1428,Кат!$I:$I,0)),INDEX(Торг!$L:$L,MATCH($C1428,Торг!$I:$I,0))),"")</f>
        <v/>
      </c>
      <c r="L1428" s="132" t="str">
        <f>IFERROR(IFERROR(INDEX(Кат!$A:$A,MATCH($C1428,Кат!$I:$I,0)),INDEX(Торг!$A:$A,MATCH($C1428,Торг!$I:$I,0))),"")</f>
        <v/>
      </c>
      <c r="M1428" s="132" t="str">
        <f>IFERROR(IFERROR(INDEX(Кат!$B:$B,MATCH($C1428,Кат!$I:$I,0)),INDEX(Торг!$B:$B,MATCH($C1428,Торг!$I:$I,0))),"")</f>
        <v/>
      </c>
      <c r="N1428" s="132" t="str">
        <f t="shared" si="22"/>
        <v xml:space="preserve"> </v>
      </c>
      <c r="O1428" s="132" t="str">
        <f>IFERROR(IFERROR(INDEX(Кат!$B:$B,MATCH($N1428,Кат!$I:$I,0)),INDEX(Торг!$B:$B,MATCH($N1428,Торг!$I:$I,0))),"")</f>
        <v/>
      </c>
    </row>
    <row r="1429" spans="1:15" outlineLevel="1">
      <c r="A1429" t="s">
        <v>29649</v>
      </c>
      <c r="C1429" s="191" t="s">
        <v>29650</v>
      </c>
      <c r="E1429" t="s">
        <v>29651</v>
      </c>
      <c r="F1429" t="s">
        <v>663</v>
      </c>
      <c r="G1429" t="s">
        <v>399</v>
      </c>
      <c r="H1429">
        <v>350</v>
      </c>
      <c r="J1429" t="s">
        <v>22634</v>
      </c>
      <c r="K1429" s="132" t="str">
        <f>IFERROR(IFERROR(INDEX(Кат!$O:$O,MATCH($C1429,Кат!$I:$I,0)),INDEX(Торг!$L:$L,MATCH($C1429,Торг!$I:$I,0))),"")</f>
        <v/>
      </c>
      <c r="L1429" s="132" t="str">
        <f>IFERROR(IFERROR(INDEX(Кат!$A:$A,MATCH($C1429,Кат!$I:$I,0)),INDEX(Торг!$A:$A,MATCH($C1429,Торг!$I:$I,0))),"")</f>
        <v/>
      </c>
      <c r="M1429" s="132" t="str">
        <f>IFERROR(IFERROR(INDEX(Кат!$B:$B,MATCH($C1429,Кат!$I:$I,0)),INDEX(Торг!$B:$B,MATCH($C1429,Торг!$I:$I,0))),"")</f>
        <v/>
      </c>
      <c r="N1429" s="132" t="str">
        <f t="shared" si="22"/>
        <v>CS20 CS17067</v>
      </c>
      <c r="O1429" s="132" t="str">
        <f>IFERROR(IFERROR(INDEX(Кат!$B:$B,MATCH($N1429,Кат!$I:$I,0)),INDEX(Торг!$B:$B,MATCH($N1429,Торг!$I:$I,0))),"")</f>
        <v/>
      </c>
    </row>
    <row r="1430" spans="1:15" outlineLevel="2">
      <c r="A1430" t="s">
        <v>29652</v>
      </c>
      <c r="C1430" s="191" t="s">
        <v>29653</v>
      </c>
      <c r="E1430" t="s">
        <v>29654</v>
      </c>
      <c r="F1430" t="s">
        <v>663</v>
      </c>
      <c r="G1430" t="s">
        <v>399</v>
      </c>
      <c r="H1430">
        <v>160</v>
      </c>
      <c r="J1430" t="s">
        <v>22634</v>
      </c>
      <c r="K1430" s="132" t="str">
        <f>IFERROR(IFERROR(INDEX(Кат!$O:$O,MATCH($C1430,Кат!$I:$I,0)),INDEX(Торг!$L:$L,MATCH($C1430,Торг!$I:$I,0))),"")</f>
        <v/>
      </c>
      <c r="L1430" s="132" t="str">
        <f>IFERROR(IFERROR(INDEX(Кат!$A:$A,MATCH($C1430,Кат!$I:$I,0)),INDEX(Торг!$A:$A,MATCH($C1430,Торг!$I:$I,0))),"")</f>
        <v/>
      </c>
      <c r="M1430" s="132" t="str">
        <f>IFERROR(IFERROR(INDEX(Кат!$B:$B,MATCH($C1430,Кат!$I:$I,0)),INDEX(Торг!$B:$B,MATCH($C1430,Торг!$I:$I,0))),"")</f>
        <v/>
      </c>
      <c r="N1430" s="132" t="str">
        <f t="shared" si="22"/>
        <v>CS20 CS20619</v>
      </c>
      <c r="O1430" s="132" t="str">
        <f>IFERROR(IFERROR(INDEX(Кат!$B:$B,MATCH($N1430,Кат!$I:$I,0)),INDEX(Торг!$B:$B,MATCH($N1430,Торг!$I:$I,0))),"")</f>
        <v/>
      </c>
    </row>
    <row r="1431" spans="1:15" outlineLevel="2">
      <c r="A1431" t="s">
        <v>29655</v>
      </c>
      <c r="C1431" s="191"/>
      <c r="E1431" t="s">
        <v>23768</v>
      </c>
      <c r="J1431" t="s">
        <v>22634</v>
      </c>
      <c r="K1431" s="132" t="str">
        <f>IFERROR(IFERROR(INDEX(Кат!$O:$O,MATCH($C1431,Кат!$I:$I,0)),INDEX(Торг!$L:$L,MATCH($C1431,Торг!$I:$I,0))),"")</f>
        <v/>
      </c>
      <c r="L1431" s="132" t="str">
        <f>IFERROR(IFERROR(INDEX(Кат!$A:$A,MATCH($C1431,Кат!$I:$I,0)),INDEX(Торг!$A:$A,MATCH($C1431,Торг!$I:$I,0))),"")</f>
        <v/>
      </c>
      <c r="M1431" s="132" t="str">
        <f>IFERROR(IFERROR(INDEX(Кат!$B:$B,MATCH($C1431,Кат!$I:$I,0)),INDEX(Торг!$B:$B,MATCH($C1431,Торг!$I:$I,0))),"")</f>
        <v/>
      </c>
      <c r="N1431" s="132" t="str">
        <f t="shared" si="22"/>
        <v xml:space="preserve"> </v>
      </c>
      <c r="O1431" s="132" t="str">
        <f>IFERROR(IFERROR(INDEX(Кат!$B:$B,MATCH($N1431,Кат!$I:$I,0)),INDEX(Торг!$B:$B,MATCH($N1431,Торг!$I:$I,0))),"")</f>
        <v/>
      </c>
    </row>
    <row r="1432" spans="1:15" outlineLevel="2">
      <c r="A1432" t="s">
        <v>29656</v>
      </c>
      <c r="C1432" s="191" t="s">
        <v>29657</v>
      </c>
      <c r="E1432" t="s">
        <v>29658</v>
      </c>
      <c r="F1432" t="s">
        <v>663</v>
      </c>
      <c r="G1432" t="s">
        <v>399</v>
      </c>
      <c r="H1432">
        <v>730</v>
      </c>
      <c r="J1432" t="s">
        <v>22634</v>
      </c>
      <c r="K1432" s="132" t="str">
        <f>IFERROR(IFERROR(INDEX(Кат!$O:$O,MATCH($C1432,Кат!$I:$I,0)),INDEX(Торг!$L:$L,MATCH($C1432,Торг!$I:$I,0))),"")</f>
        <v/>
      </c>
      <c r="L1432" s="132" t="str">
        <f>IFERROR(IFERROR(INDEX(Кат!$A:$A,MATCH($C1432,Кат!$I:$I,0)),INDEX(Торг!$A:$A,MATCH($C1432,Торг!$I:$I,0))),"")</f>
        <v/>
      </c>
      <c r="M1432" s="132" t="str">
        <f>IFERROR(IFERROR(INDEX(Кат!$B:$B,MATCH($C1432,Кат!$I:$I,0)),INDEX(Торг!$B:$B,MATCH($C1432,Торг!$I:$I,0))),"")</f>
        <v/>
      </c>
      <c r="N1432" s="132" t="str">
        <f t="shared" si="22"/>
        <v>CS20 CS20480</v>
      </c>
      <c r="O1432" s="132" t="str">
        <f>IFERROR(IFERROR(INDEX(Кат!$B:$B,MATCH($N1432,Кат!$I:$I,0)),INDEX(Торг!$B:$B,MATCH($N1432,Торг!$I:$I,0))),"")</f>
        <v/>
      </c>
    </row>
    <row r="1433" spans="1:15" outlineLevel="2">
      <c r="A1433" t="s">
        <v>29659</v>
      </c>
      <c r="C1433" s="191" t="s">
        <v>29660</v>
      </c>
      <c r="E1433" t="s">
        <v>29661</v>
      </c>
      <c r="F1433" t="s">
        <v>663</v>
      </c>
      <c r="G1433" t="s">
        <v>399</v>
      </c>
      <c r="H1433">
        <v>660</v>
      </c>
      <c r="J1433" t="s">
        <v>22634</v>
      </c>
      <c r="K1433" s="132" t="str">
        <f>IFERROR(IFERROR(INDEX(Кат!$O:$O,MATCH($C1433,Кат!$I:$I,0)),INDEX(Торг!$L:$L,MATCH($C1433,Торг!$I:$I,0))),"")</f>
        <v/>
      </c>
      <c r="L1433" s="132" t="str">
        <f>IFERROR(IFERROR(INDEX(Кат!$A:$A,MATCH($C1433,Кат!$I:$I,0)),INDEX(Торг!$A:$A,MATCH($C1433,Торг!$I:$I,0))),"")</f>
        <v/>
      </c>
      <c r="M1433" s="132" t="str">
        <f>IFERROR(IFERROR(INDEX(Кат!$B:$B,MATCH($C1433,Кат!$I:$I,0)),INDEX(Торг!$B:$B,MATCH($C1433,Торг!$I:$I,0))),"")</f>
        <v/>
      </c>
      <c r="N1433" s="132" t="str">
        <f t="shared" si="22"/>
        <v>CS20 CS20474</v>
      </c>
      <c r="O1433" s="132" t="str">
        <f>IFERROR(IFERROR(INDEX(Кат!$B:$B,MATCH($N1433,Кат!$I:$I,0)),INDEX(Торг!$B:$B,MATCH($N1433,Торг!$I:$I,0))),"")</f>
        <v/>
      </c>
    </row>
    <row r="1434" spans="1:15" outlineLevel="2">
      <c r="A1434" t="s">
        <v>29662</v>
      </c>
      <c r="C1434" s="191" t="s">
        <v>29663</v>
      </c>
      <c r="E1434" t="s">
        <v>29664</v>
      </c>
      <c r="F1434" t="s">
        <v>663</v>
      </c>
      <c r="G1434" t="s">
        <v>399</v>
      </c>
      <c r="H1434">
        <v>740</v>
      </c>
      <c r="J1434" t="s">
        <v>22634</v>
      </c>
      <c r="K1434" s="132" t="str">
        <f>IFERROR(IFERROR(INDEX(Кат!$O:$O,MATCH($C1434,Кат!$I:$I,0)),INDEX(Торг!$L:$L,MATCH($C1434,Торг!$I:$I,0))),"")</f>
        <v/>
      </c>
      <c r="L1434" s="132" t="str">
        <f>IFERROR(IFERROR(INDEX(Кат!$A:$A,MATCH($C1434,Кат!$I:$I,0)),INDEX(Торг!$A:$A,MATCH($C1434,Торг!$I:$I,0))),"")</f>
        <v/>
      </c>
      <c r="M1434" s="132" t="str">
        <f>IFERROR(IFERROR(INDEX(Кат!$B:$B,MATCH($C1434,Кат!$I:$I,0)),INDEX(Торг!$B:$B,MATCH($C1434,Торг!$I:$I,0))),"")</f>
        <v/>
      </c>
      <c r="N1434" s="132" t="str">
        <f t="shared" si="22"/>
        <v>CS20 CS20468</v>
      </c>
      <c r="O1434" s="132" t="str">
        <f>IFERROR(IFERROR(INDEX(Кат!$B:$B,MATCH($N1434,Кат!$I:$I,0)),INDEX(Торг!$B:$B,MATCH($N1434,Торг!$I:$I,0))),"")</f>
        <v/>
      </c>
    </row>
    <row r="1435" spans="1:15" outlineLevel="2">
      <c r="A1435" t="s">
        <v>29665</v>
      </c>
      <c r="C1435" s="191" t="s">
        <v>29666</v>
      </c>
      <c r="E1435" t="s">
        <v>29667</v>
      </c>
      <c r="F1435" t="s">
        <v>663</v>
      </c>
      <c r="G1435" t="s">
        <v>399</v>
      </c>
      <c r="H1435">
        <v>740</v>
      </c>
      <c r="J1435" t="s">
        <v>22634</v>
      </c>
      <c r="K1435" s="132" t="str">
        <f>IFERROR(IFERROR(INDEX(Кат!$O:$O,MATCH($C1435,Кат!$I:$I,0)),INDEX(Торг!$L:$L,MATCH($C1435,Торг!$I:$I,0))),"")</f>
        <v/>
      </c>
      <c r="L1435" s="132" t="str">
        <f>IFERROR(IFERROR(INDEX(Кат!$A:$A,MATCH($C1435,Кат!$I:$I,0)),INDEX(Торг!$A:$A,MATCH($C1435,Торг!$I:$I,0))),"")</f>
        <v/>
      </c>
      <c r="M1435" s="132" t="str">
        <f>IFERROR(IFERROR(INDEX(Кат!$B:$B,MATCH($C1435,Кат!$I:$I,0)),INDEX(Торг!$B:$B,MATCH($C1435,Торг!$I:$I,0))),"")</f>
        <v/>
      </c>
      <c r="N1435" s="132" t="str">
        <f t="shared" si="22"/>
        <v>CS20 CS20464</v>
      </c>
      <c r="O1435" s="132" t="str">
        <f>IFERROR(IFERROR(INDEX(Кат!$B:$B,MATCH($N1435,Кат!$I:$I,0)),INDEX(Торг!$B:$B,MATCH($N1435,Торг!$I:$I,0))),"")</f>
        <v/>
      </c>
    </row>
    <row r="1436" spans="1:15" outlineLevel="2">
      <c r="A1436" t="s">
        <v>23648</v>
      </c>
      <c r="C1436" s="191"/>
      <c r="E1436" t="s">
        <v>23649</v>
      </c>
      <c r="J1436" t="s">
        <v>22634</v>
      </c>
      <c r="K1436" s="132" t="str">
        <f>IFERROR(IFERROR(INDEX(Кат!$O:$O,MATCH($C1436,Кат!$I:$I,0)),INDEX(Торг!$L:$L,MATCH($C1436,Торг!$I:$I,0))),"")</f>
        <v/>
      </c>
      <c r="L1436" s="132" t="str">
        <f>IFERROR(IFERROR(INDEX(Кат!$A:$A,MATCH($C1436,Кат!$I:$I,0)),INDEX(Торг!$A:$A,MATCH($C1436,Торг!$I:$I,0))),"")</f>
        <v/>
      </c>
      <c r="M1436" s="132" t="str">
        <f>IFERROR(IFERROR(INDEX(Кат!$B:$B,MATCH($C1436,Кат!$I:$I,0)),INDEX(Торг!$B:$B,MATCH($C1436,Торг!$I:$I,0))),"")</f>
        <v/>
      </c>
      <c r="N1436" s="132" t="str">
        <f t="shared" si="22"/>
        <v xml:space="preserve"> </v>
      </c>
      <c r="O1436" s="132" t="str">
        <f>IFERROR(IFERROR(INDEX(Кат!$B:$B,MATCH($N1436,Кат!$I:$I,0)),INDEX(Торг!$B:$B,MATCH($N1436,Торг!$I:$I,0))),"")</f>
        <v/>
      </c>
    </row>
    <row r="1437" spans="1:15" outlineLevel="2">
      <c r="A1437" t="s">
        <v>29668</v>
      </c>
      <c r="C1437" s="191" t="s">
        <v>33940</v>
      </c>
      <c r="E1437" t="s">
        <v>29669</v>
      </c>
      <c r="F1437" t="s">
        <v>663</v>
      </c>
      <c r="G1437" t="s">
        <v>375</v>
      </c>
      <c r="H1437">
        <v>3920</v>
      </c>
      <c r="J1437" t="s">
        <v>22634</v>
      </c>
      <c r="K1437" s="132" t="str">
        <f>IFERROR(IFERROR(INDEX(Кат!$O:$O,MATCH($C1437,Кат!$I:$I,0)),INDEX(Торг!$L:$L,MATCH($C1437,Торг!$I:$I,0))),"")</f>
        <v/>
      </c>
      <c r="L1437" s="132" t="str">
        <f>IFERROR(IFERROR(INDEX(Кат!$A:$A,MATCH($C1437,Кат!$I:$I,0)),INDEX(Торг!$A:$A,MATCH($C1437,Торг!$I:$I,0))),"")</f>
        <v/>
      </c>
      <c r="M1437" s="132" t="str">
        <f>IFERROR(IFERROR(INDEX(Кат!$B:$B,MATCH($C1437,Кат!$I:$I,0)),INDEX(Торг!$B:$B,MATCH($C1437,Торг!$I:$I,0))),"")</f>
        <v/>
      </c>
      <c r="N1437" s="132" t="str">
        <f t="shared" si="22"/>
        <v xml:space="preserve">CS20 CS18801 </v>
      </c>
      <c r="O1437" s="132" t="str">
        <f>IFERROR(IFERROR(INDEX(Кат!$B:$B,MATCH($N1437,Кат!$I:$I,0)),INDEX(Торг!$B:$B,MATCH($N1437,Торг!$I:$I,0))),"")</f>
        <v/>
      </c>
    </row>
    <row r="1438" spans="1:15" outlineLevel="2">
      <c r="A1438" t="s">
        <v>29670</v>
      </c>
      <c r="C1438" s="191" t="s">
        <v>33941</v>
      </c>
      <c r="E1438" t="s">
        <v>29671</v>
      </c>
      <c r="F1438" t="s">
        <v>663</v>
      </c>
      <c r="G1438" t="s">
        <v>375</v>
      </c>
      <c r="H1438">
        <v>4060</v>
      </c>
      <c r="J1438" t="s">
        <v>22634</v>
      </c>
      <c r="K1438" s="132" t="str">
        <f>IFERROR(IFERROR(INDEX(Кат!$O:$O,MATCH($C1438,Кат!$I:$I,0)),INDEX(Торг!$L:$L,MATCH($C1438,Торг!$I:$I,0))),"")</f>
        <v/>
      </c>
      <c r="L1438" s="132" t="str">
        <f>IFERROR(IFERROR(INDEX(Кат!$A:$A,MATCH($C1438,Кат!$I:$I,0)),INDEX(Торг!$A:$A,MATCH($C1438,Торг!$I:$I,0))),"")</f>
        <v/>
      </c>
      <c r="M1438" s="132" t="str">
        <f>IFERROR(IFERROR(INDEX(Кат!$B:$B,MATCH($C1438,Кат!$I:$I,0)),INDEX(Торг!$B:$B,MATCH($C1438,Торг!$I:$I,0))),"")</f>
        <v/>
      </c>
      <c r="N1438" s="132" t="str">
        <f t="shared" si="22"/>
        <v xml:space="preserve">CS20 CS18773 </v>
      </c>
      <c r="O1438" s="132" t="str">
        <f>IFERROR(IFERROR(INDEX(Кат!$B:$B,MATCH($N1438,Кат!$I:$I,0)),INDEX(Торг!$B:$B,MATCH($N1438,Торг!$I:$I,0))),"")</f>
        <v/>
      </c>
    </row>
    <row r="1439" spans="1:15" outlineLevel="2">
      <c r="A1439" t="s">
        <v>29672</v>
      </c>
      <c r="C1439" s="191" t="s">
        <v>33942</v>
      </c>
      <c r="E1439" t="s">
        <v>29673</v>
      </c>
      <c r="F1439" t="s">
        <v>663</v>
      </c>
      <c r="G1439" t="s">
        <v>375</v>
      </c>
      <c r="H1439">
        <v>4110</v>
      </c>
      <c r="J1439" t="s">
        <v>22634</v>
      </c>
      <c r="K1439" s="132" t="str">
        <f>IFERROR(IFERROR(INDEX(Кат!$O:$O,MATCH($C1439,Кат!$I:$I,0)),INDEX(Торг!$L:$L,MATCH($C1439,Торг!$I:$I,0))),"")</f>
        <v/>
      </c>
      <c r="L1439" s="132" t="str">
        <f>IFERROR(IFERROR(INDEX(Кат!$A:$A,MATCH($C1439,Кат!$I:$I,0)),INDEX(Торг!$A:$A,MATCH($C1439,Торг!$I:$I,0))),"")</f>
        <v/>
      </c>
      <c r="M1439" s="132" t="str">
        <f>IFERROR(IFERROR(INDEX(Кат!$B:$B,MATCH($C1439,Кат!$I:$I,0)),INDEX(Торг!$B:$B,MATCH($C1439,Торг!$I:$I,0))),"")</f>
        <v/>
      </c>
      <c r="N1439" s="132" t="str">
        <f t="shared" si="22"/>
        <v xml:space="preserve">CS20 CS18772  </v>
      </c>
      <c r="O1439" s="132" t="str">
        <f>IFERROR(IFERROR(INDEX(Кат!$B:$B,MATCH($N1439,Кат!$I:$I,0)),INDEX(Торг!$B:$B,MATCH($N1439,Торг!$I:$I,0))),"")</f>
        <v/>
      </c>
    </row>
    <row r="1440" spans="1:15" outlineLevel="2">
      <c r="A1440" t="s">
        <v>29674</v>
      </c>
      <c r="C1440" s="191" t="s">
        <v>33943</v>
      </c>
      <c r="E1440" t="s">
        <v>29675</v>
      </c>
      <c r="F1440" t="s">
        <v>663</v>
      </c>
      <c r="G1440" t="s">
        <v>375</v>
      </c>
      <c r="H1440">
        <v>4250</v>
      </c>
      <c r="J1440" t="s">
        <v>22634</v>
      </c>
      <c r="K1440" s="132" t="str">
        <f>IFERROR(IFERROR(INDEX(Кат!$O:$O,MATCH($C1440,Кат!$I:$I,0)),INDEX(Торг!$L:$L,MATCH($C1440,Торг!$I:$I,0))),"")</f>
        <v/>
      </c>
      <c r="L1440" s="132" t="str">
        <f>IFERROR(IFERROR(INDEX(Кат!$A:$A,MATCH($C1440,Кат!$I:$I,0)),INDEX(Торг!$A:$A,MATCH($C1440,Торг!$I:$I,0))),"")</f>
        <v/>
      </c>
      <c r="M1440" s="132" t="str">
        <f>IFERROR(IFERROR(INDEX(Кат!$B:$B,MATCH($C1440,Кат!$I:$I,0)),INDEX(Торг!$B:$B,MATCH($C1440,Торг!$I:$I,0))),"")</f>
        <v/>
      </c>
      <c r="N1440" s="132" t="str">
        <f t="shared" si="22"/>
        <v xml:space="preserve">CS20 CS18803 </v>
      </c>
      <c r="O1440" s="132" t="str">
        <f>IFERROR(IFERROR(INDEX(Кат!$B:$B,MATCH($N1440,Кат!$I:$I,0)),INDEX(Торг!$B:$B,MATCH($N1440,Торг!$I:$I,0))),"")</f>
        <v/>
      </c>
    </row>
    <row r="1441" spans="1:15" outlineLevel="2">
      <c r="A1441" t="s">
        <v>15520</v>
      </c>
      <c r="C1441" s="191" t="s">
        <v>5030</v>
      </c>
      <c r="E1441" t="s">
        <v>5031</v>
      </c>
      <c r="F1441" t="s">
        <v>663</v>
      </c>
      <c r="G1441" t="s">
        <v>375</v>
      </c>
      <c r="H1441">
        <v>3760</v>
      </c>
      <c r="J1441" t="s">
        <v>22634</v>
      </c>
      <c r="K1441" s="132" t="str">
        <f>IFERROR(IFERROR(INDEX(Кат!$O:$O,MATCH($C1441,Кат!$I:$I,0)),INDEX(Торг!$L:$L,MATCH($C1441,Торг!$I:$I,0))),"")</f>
        <v/>
      </c>
      <c r="L1441" s="132" t="str">
        <f>IFERROR(IFERROR(INDEX(Кат!$A:$A,MATCH($C1441,Кат!$I:$I,0)),INDEX(Торг!$A:$A,MATCH($C1441,Торг!$I:$I,0))),"")</f>
        <v/>
      </c>
      <c r="M1441" s="132" t="str">
        <f>IFERROR(IFERROR(INDEX(Кат!$B:$B,MATCH($C1441,Кат!$I:$I,0)),INDEX(Торг!$B:$B,MATCH($C1441,Торг!$I:$I,0))),"")</f>
        <v/>
      </c>
      <c r="N1441" s="132" t="str">
        <f t="shared" si="22"/>
        <v>CS20 CS11717</v>
      </c>
      <c r="O1441" s="132" t="str">
        <f>IFERROR(IFERROR(INDEX(Кат!$B:$B,MATCH($N1441,Кат!$I:$I,0)),INDEX(Торг!$B:$B,MATCH($N1441,Торг!$I:$I,0))),"")</f>
        <v/>
      </c>
    </row>
    <row r="1442" spans="1:15" outlineLevel="2">
      <c r="A1442" t="s">
        <v>23650</v>
      </c>
      <c r="C1442" s="191"/>
      <c r="E1442" t="s">
        <v>23651</v>
      </c>
      <c r="J1442" t="s">
        <v>22634</v>
      </c>
      <c r="K1442" s="132" t="str">
        <f>IFERROR(IFERROR(INDEX(Кат!$O:$O,MATCH($C1442,Кат!$I:$I,0)),INDEX(Торг!$L:$L,MATCH($C1442,Торг!$I:$I,0))),"")</f>
        <v/>
      </c>
      <c r="L1442" s="132" t="str">
        <f>IFERROR(IFERROR(INDEX(Кат!$A:$A,MATCH($C1442,Кат!$I:$I,0)),INDEX(Торг!$A:$A,MATCH($C1442,Торг!$I:$I,0))),"")</f>
        <v/>
      </c>
      <c r="M1442" s="132" t="str">
        <f>IFERROR(IFERROR(INDEX(Кат!$B:$B,MATCH($C1442,Кат!$I:$I,0)),INDEX(Торг!$B:$B,MATCH($C1442,Торг!$I:$I,0))),"")</f>
        <v/>
      </c>
      <c r="N1442" s="132" t="str">
        <f t="shared" si="22"/>
        <v xml:space="preserve"> </v>
      </c>
      <c r="O1442" s="132" t="str">
        <f>IFERROR(IFERROR(INDEX(Кат!$B:$B,MATCH($N1442,Кат!$I:$I,0)),INDEX(Торг!$B:$B,MATCH($N1442,Торг!$I:$I,0))),"")</f>
        <v/>
      </c>
    </row>
    <row r="1443" spans="1:15" outlineLevel="1">
      <c r="A1443" t="s">
        <v>15521</v>
      </c>
      <c r="C1443" s="191" t="s">
        <v>1080</v>
      </c>
      <c r="E1443" t="s">
        <v>13999</v>
      </c>
      <c r="F1443" t="s">
        <v>663</v>
      </c>
      <c r="G1443" t="s">
        <v>375</v>
      </c>
      <c r="H1443">
        <v>610</v>
      </c>
      <c r="J1443" t="s">
        <v>22634</v>
      </c>
      <c r="K1443" s="132" t="str">
        <f>IFERROR(IFERROR(INDEX(Кат!$O:$O,MATCH($C1443,Кат!$I:$I,0)),INDEX(Торг!$L:$L,MATCH($C1443,Торг!$I:$I,0))),"")</f>
        <v/>
      </c>
      <c r="L1443" s="132" t="str">
        <f>IFERROR(IFERROR(INDEX(Кат!$A:$A,MATCH($C1443,Кат!$I:$I,0)),INDEX(Торг!$A:$A,MATCH($C1443,Торг!$I:$I,0))),"")</f>
        <v/>
      </c>
      <c r="M1443" s="132" t="str">
        <f>IFERROR(IFERROR(INDEX(Кат!$B:$B,MATCH($C1443,Кат!$I:$I,0)),INDEX(Торг!$B:$B,MATCH($C1443,Торг!$I:$I,0))),"")</f>
        <v/>
      </c>
      <c r="N1443" s="132" t="str">
        <f t="shared" si="22"/>
        <v>CS20 CS15573</v>
      </c>
      <c r="O1443" s="132" t="str">
        <f>IFERROR(IFERROR(INDEX(Кат!$B:$B,MATCH($N1443,Кат!$I:$I,0)),INDEX(Торг!$B:$B,MATCH($N1443,Торг!$I:$I,0))),"")</f>
        <v/>
      </c>
    </row>
    <row r="1444" spans="1:15" outlineLevel="2">
      <c r="A1444" t="s">
        <v>15522</v>
      </c>
      <c r="C1444" s="191" t="s">
        <v>1081</v>
      </c>
      <c r="E1444" t="s">
        <v>14000</v>
      </c>
      <c r="F1444" t="s">
        <v>663</v>
      </c>
      <c r="G1444" t="s">
        <v>375</v>
      </c>
      <c r="H1444">
        <v>430</v>
      </c>
      <c r="J1444" t="s">
        <v>22634</v>
      </c>
      <c r="K1444" s="132" t="str">
        <f>IFERROR(IFERROR(INDEX(Кат!$O:$O,MATCH($C1444,Кат!$I:$I,0)),INDEX(Торг!$L:$L,MATCH($C1444,Торг!$I:$I,0))),"")</f>
        <v/>
      </c>
      <c r="L1444" s="132" t="str">
        <f>IFERROR(IFERROR(INDEX(Кат!$A:$A,MATCH($C1444,Кат!$I:$I,0)),INDEX(Торг!$A:$A,MATCH($C1444,Торг!$I:$I,0))),"")</f>
        <v/>
      </c>
      <c r="M1444" s="132" t="str">
        <f>IFERROR(IFERROR(INDEX(Кат!$B:$B,MATCH($C1444,Кат!$I:$I,0)),INDEX(Торг!$B:$B,MATCH($C1444,Торг!$I:$I,0))),"")</f>
        <v/>
      </c>
      <c r="N1444" s="132" t="str">
        <f t="shared" si="22"/>
        <v>CS20 CS15566</v>
      </c>
      <c r="O1444" s="132" t="str">
        <f>IFERROR(IFERROR(INDEX(Кат!$B:$B,MATCH($N1444,Кат!$I:$I,0)),INDEX(Торг!$B:$B,MATCH($N1444,Торг!$I:$I,0))),"")</f>
        <v/>
      </c>
    </row>
    <row r="1445" spans="1:15" outlineLevel="2">
      <c r="A1445" t="s">
        <v>15523</v>
      </c>
      <c r="C1445" s="191" t="s">
        <v>1082</v>
      </c>
      <c r="E1445" t="s">
        <v>14001</v>
      </c>
      <c r="F1445" t="s">
        <v>663</v>
      </c>
      <c r="G1445" t="s">
        <v>375</v>
      </c>
      <c r="H1445">
        <v>1450</v>
      </c>
      <c r="J1445" t="s">
        <v>22634</v>
      </c>
      <c r="K1445" s="132" t="str">
        <f>IFERROR(IFERROR(INDEX(Кат!$O:$O,MATCH($C1445,Кат!$I:$I,0)),INDEX(Торг!$L:$L,MATCH($C1445,Торг!$I:$I,0))),"")</f>
        <v/>
      </c>
      <c r="L1445" s="132" t="str">
        <f>IFERROR(IFERROR(INDEX(Кат!$A:$A,MATCH($C1445,Кат!$I:$I,0)),INDEX(Торг!$A:$A,MATCH($C1445,Торг!$I:$I,0))),"")</f>
        <v/>
      </c>
      <c r="M1445" s="132" t="str">
        <f>IFERROR(IFERROR(INDEX(Кат!$B:$B,MATCH($C1445,Кат!$I:$I,0)),INDEX(Торг!$B:$B,MATCH($C1445,Торг!$I:$I,0))),"")</f>
        <v/>
      </c>
      <c r="N1445" s="132" t="str">
        <f t="shared" si="22"/>
        <v>CS20 CS15564</v>
      </c>
      <c r="O1445" s="132" t="str">
        <f>IFERROR(IFERROR(INDEX(Кат!$B:$B,MATCH($N1445,Кат!$I:$I,0)),INDEX(Торг!$B:$B,MATCH($N1445,Торг!$I:$I,0))),"")</f>
        <v/>
      </c>
    </row>
    <row r="1446" spans="1:15">
      <c r="A1446" t="s">
        <v>15524</v>
      </c>
      <c r="C1446" s="191" t="s">
        <v>1083</v>
      </c>
      <c r="E1446" t="s">
        <v>1084</v>
      </c>
      <c r="F1446" t="s">
        <v>663</v>
      </c>
      <c r="G1446" t="s">
        <v>375</v>
      </c>
      <c r="H1446">
        <v>500</v>
      </c>
      <c r="J1446" t="s">
        <v>22634</v>
      </c>
      <c r="K1446" s="132" t="str">
        <f>IFERROR(IFERROR(INDEX(Кат!$O:$O,MATCH($C1446,Кат!$I:$I,0)),INDEX(Торг!$L:$L,MATCH($C1446,Торг!$I:$I,0))),"")</f>
        <v/>
      </c>
      <c r="L1446" s="132" t="str">
        <f>IFERROR(IFERROR(INDEX(Кат!$A:$A,MATCH($C1446,Кат!$I:$I,0)),INDEX(Торг!$A:$A,MATCH($C1446,Торг!$I:$I,0))),"")</f>
        <v/>
      </c>
      <c r="M1446" s="132" t="str">
        <f>IFERROR(IFERROR(INDEX(Кат!$B:$B,MATCH($C1446,Кат!$I:$I,0)),INDEX(Торг!$B:$B,MATCH($C1446,Торг!$I:$I,0))),"")</f>
        <v/>
      </c>
      <c r="N1446" s="132" t="str">
        <f t="shared" si="22"/>
        <v>CS20 CS11856</v>
      </c>
      <c r="O1446" s="132" t="str">
        <f>IFERROR(IFERROR(INDEX(Кат!$B:$B,MATCH($N1446,Кат!$I:$I,0)),INDEX(Торг!$B:$B,MATCH($N1446,Торг!$I:$I,0))),"")</f>
        <v/>
      </c>
    </row>
    <row r="1447" spans="1:15" outlineLevel="1">
      <c r="A1447" t="s">
        <v>15525</v>
      </c>
      <c r="C1447" s="191" t="s">
        <v>1085</v>
      </c>
      <c r="E1447" t="s">
        <v>1086</v>
      </c>
      <c r="F1447" t="s">
        <v>663</v>
      </c>
      <c r="G1447" t="s">
        <v>375</v>
      </c>
      <c r="H1447">
        <v>470</v>
      </c>
      <c r="J1447" t="s">
        <v>22634</v>
      </c>
      <c r="K1447" s="132" t="str">
        <f>IFERROR(IFERROR(INDEX(Кат!$O:$O,MATCH($C1447,Кат!$I:$I,0)),INDEX(Торг!$L:$L,MATCH($C1447,Торг!$I:$I,0))),"")</f>
        <v/>
      </c>
      <c r="L1447" s="132" t="str">
        <f>IFERROR(IFERROR(INDEX(Кат!$A:$A,MATCH($C1447,Кат!$I:$I,0)),INDEX(Торг!$A:$A,MATCH($C1447,Торг!$I:$I,0))),"")</f>
        <v/>
      </c>
      <c r="M1447" s="132" t="str">
        <f>IFERROR(IFERROR(INDEX(Кат!$B:$B,MATCH($C1447,Кат!$I:$I,0)),INDEX(Торг!$B:$B,MATCH($C1447,Торг!$I:$I,0))),"")</f>
        <v/>
      </c>
      <c r="N1447" s="132" t="str">
        <f t="shared" si="22"/>
        <v>CS20 CS11386</v>
      </c>
      <c r="O1447" s="132" t="str">
        <f>IFERROR(IFERROR(INDEX(Кат!$B:$B,MATCH($N1447,Кат!$I:$I,0)),INDEX(Торг!$B:$B,MATCH($N1447,Торг!$I:$I,0))),"")</f>
        <v/>
      </c>
    </row>
    <row r="1448" spans="1:15">
      <c r="A1448" t="s">
        <v>15526</v>
      </c>
      <c r="C1448" s="191" t="s">
        <v>1087</v>
      </c>
      <c r="E1448" t="s">
        <v>1088</v>
      </c>
      <c r="F1448" t="s">
        <v>663</v>
      </c>
      <c r="G1448" t="s">
        <v>375</v>
      </c>
      <c r="H1448">
        <v>470</v>
      </c>
      <c r="J1448" t="s">
        <v>22634</v>
      </c>
      <c r="K1448" s="132" t="str">
        <f>IFERROR(IFERROR(INDEX(Кат!$O:$O,MATCH($C1448,Кат!$I:$I,0)),INDEX(Торг!$L:$L,MATCH($C1448,Торг!$I:$I,0))),"")</f>
        <v/>
      </c>
      <c r="L1448" s="132" t="str">
        <f>IFERROR(IFERROR(INDEX(Кат!$A:$A,MATCH($C1448,Кат!$I:$I,0)),INDEX(Торг!$A:$A,MATCH($C1448,Торг!$I:$I,0))),"")</f>
        <v/>
      </c>
      <c r="M1448" s="132" t="str">
        <f>IFERROR(IFERROR(INDEX(Кат!$B:$B,MATCH($C1448,Кат!$I:$I,0)),INDEX(Торг!$B:$B,MATCH($C1448,Торг!$I:$I,0))),"")</f>
        <v/>
      </c>
      <c r="N1448" s="132" t="str">
        <f t="shared" si="22"/>
        <v>CS20 CS09244</v>
      </c>
      <c r="O1448" s="132" t="str">
        <f>IFERROR(IFERROR(INDEX(Кат!$B:$B,MATCH($N1448,Кат!$I:$I,0)),INDEX(Торг!$B:$B,MATCH($N1448,Торг!$I:$I,0))),"")</f>
        <v/>
      </c>
    </row>
    <row r="1449" spans="1:15" outlineLevel="1">
      <c r="A1449" t="s">
        <v>15527</v>
      </c>
      <c r="C1449" s="191" t="s">
        <v>1089</v>
      </c>
      <c r="E1449" t="s">
        <v>1090</v>
      </c>
      <c r="F1449" t="s">
        <v>663</v>
      </c>
      <c r="G1449" t="s">
        <v>375</v>
      </c>
      <c r="H1449">
        <v>480</v>
      </c>
      <c r="J1449" t="s">
        <v>22634</v>
      </c>
      <c r="K1449" s="132" t="str">
        <f>IFERROR(IFERROR(INDEX(Кат!$O:$O,MATCH($C1449,Кат!$I:$I,0)),INDEX(Торг!$L:$L,MATCH($C1449,Торг!$I:$I,0))),"")</f>
        <v/>
      </c>
      <c r="L1449" s="132" t="str">
        <f>IFERROR(IFERROR(INDEX(Кат!$A:$A,MATCH($C1449,Кат!$I:$I,0)),INDEX(Торг!$A:$A,MATCH($C1449,Торг!$I:$I,0))),"")</f>
        <v/>
      </c>
      <c r="M1449" s="132" t="str">
        <f>IFERROR(IFERROR(INDEX(Кат!$B:$B,MATCH($C1449,Кат!$I:$I,0)),INDEX(Торг!$B:$B,MATCH($C1449,Торг!$I:$I,0))),"")</f>
        <v/>
      </c>
      <c r="N1449" s="132" t="str">
        <f t="shared" si="22"/>
        <v>CS20 CS11448</v>
      </c>
      <c r="O1449" s="132" t="str">
        <f>IFERROR(IFERROR(INDEX(Кат!$B:$B,MATCH($N1449,Кат!$I:$I,0)),INDEX(Торг!$B:$B,MATCH($N1449,Торг!$I:$I,0))),"")</f>
        <v/>
      </c>
    </row>
    <row r="1450" spans="1:15" outlineLevel="2">
      <c r="A1450" t="s">
        <v>15528</v>
      </c>
      <c r="C1450" s="191" t="s">
        <v>1091</v>
      </c>
      <c r="E1450" t="s">
        <v>1092</v>
      </c>
      <c r="F1450" t="s">
        <v>663</v>
      </c>
      <c r="G1450" t="s">
        <v>375</v>
      </c>
      <c r="H1450">
        <v>480</v>
      </c>
      <c r="J1450" t="s">
        <v>22634</v>
      </c>
      <c r="K1450" s="132" t="str">
        <f>IFERROR(IFERROR(INDEX(Кат!$O:$O,MATCH($C1450,Кат!$I:$I,0)),INDEX(Торг!$L:$L,MATCH($C1450,Торг!$I:$I,0))),"")</f>
        <v/>
      </c>
      <c r="L1450" s="132" t="str">
        <f>IFERROR(IFERROR(INDEX(Кат!$A:$A,MATCH($C1450,Кат!$I:$I,0)),INDEX(Торг!$A:$A,MATCH($C1450,Торг!$I:$I,0))),"")</f>
        <v/>
      </c>
      <c r="M1450" s="132" t="str">
        <f>IFERROR(IFERROR(INDEX(Кат!$B:$B,MATCH($C1450,Кат!$I:$I,0)),INDEX(Торг!$B:$B,MATCH($C1450,Торг!$I:$I,0))),"")</f>
        <v/>
      </c>
      <c r="N1450" s="132" t="str">
        <f t="shared" si="22"/>
        <v>CS20 CS08481</v>
      </c>
      <c r="O1450" s="132" t="str">
        <f>IFERROR(IFERROR(INDEX(Кат!$B:$B,MATCH($N1450,Кат!$I:$I,0)),INDEX(Торг!$B:$B,MATCH($N1450,Торг!$I:$I,0))),"")</f>
        <v/>
      </c>
    </row>
    <row r="1451" spans="1:15" outlineLevel="1">
      <c r="A1451" t="s">
        <v>15529</v>
      </c>
      <c r="C1451" s="191" t="s">
        <v>1093</v>
      </c>
      <c r="E1451" t="s">
        <v>1094</v>
      </c>
      <c r="F1451" t="s">
        <v>663</v>
      </c>
      <c r="G1451" t="s">
        <v>375</v>
      </c>
      <c r="H1451">
        <v>1370</v>
      </c>
      <c r="J1451" t="s">
        <v>22634</v>
      </c>
      <c r="K1451" s="132" t="str">
        <f>IFERROR(IFERROR(INDEX(Кат!$O:$O,MATCH($C1451,Кат!$I:$I,0)),INDEX(Торг!$L:$L,MATCH($C1451,Торг!$I:$I,0))),"")</f>
        <v/>
      </c>
      <c r="L1451" s="132" t="str">
        <f>IFERROR(IFERROR(INDEX(Кат!$A:$A,MATCH($C1451,Кат!$I:$I,0)),INDEX(Торг!$A:$A,MATCH($C1451,Торг!$I:$I,0))),"")</f>
        <v/>
      </c>
      <c r="M1451" s="132" t="str">
        <f>IFERROR(IFERROR(INDEX(Кат!$B:$B,MATCH($C1451,Кат!$I:$I,0)),INDEX(Торг!$B:$B,MATCH($C1451,Торг!$I:$I,0))),"")</f>
        <v/>
      </c>
      <c r="N1451" s="132" t="str">
        <f t="shared" si="22"/>
        <v>CS20 CS15548</v>
      </c>
      <c r="O1451" s="132" t="str">
        <f>IFERROR(IFERROR(INDEX(Кат!$B:$B,MATCH($N1451,Кат!$I:$I,0)),INDEX(Торг!$B:$B,MATCH($N1451,Торг!$I:$I,0))),"")</f>
        <v/>
      </c>
    </row>
    <row r="1452" spans="1:15" outlineLevel="2">
      <c r="A1452" t="s">
        <v>15530</v>
      </c>
      <c r="C1452" s="191" t="s">
        <v>1095</v>
      </c>
      <c r="E1452" t="s">
        <v>1096</v>
      </c>
      <c r="F1452" t="s">
        <v>663</v>
      </c>
      <c r="G1452" t="s">
        <v>375</v>
      </c>
      <c r="H1452">
        <v>1160</v>
      </c>
      <c r="J1452" t="s">
        <v>22634</v>
      </c>
      <c r="K1452" s="132" t="str">
        <f>IFERROR(IFERROR(INDEX(Кат!$O:$O,MATCH($C1452,Кат!$I:$I,0)),INDEX(Торг!$L:$L,MATCH($C1452,Торг!$I:$I,0))),"")</f>
        <v/>
      </c>
      <c r="L1452" s="132" t="str">
        <f>IFERROR(IFERROR(INDEX(Кат!$A:$A,MATCH($C1452,Кат!$I:$I,0)),INDEX(Торг!$A:$A,MATCH($C1452,Торг!$I:$I,0))),"")</f>
        <v/>
      </c>
      <c r="M1452" s="132" t="str">
        <f>IFERROR(IFERROR(INDEX(Кат!$B:$B,MATCH($C1452,Кат!$I:$I,0)),INDEX(Торг!$B:$B,MATCH($C1452,Торг!$I:$I,0))),"")</f>
        <v/>
      </c>
      <c r="N1452" s="132" t="str">
        <f t="shared" si="22"/>
        <v>CS20 CS15569</v>
      </c>
      <c r="O1452" s="132" t="str">
        <f>IFERROR(IFERROR(INDEX(Кат!$B:$B,MATCH($N1452,Кат!$I:$I,0)),INDEX(Торг!$B:$B,MATCH($N1452,Торг!$I:$I,0))),"")</f>
        <v/>
      </c>
    </row>
    <row r="1453" spans="1:15" outlineLevel="2">
      <c r="A1453" t="s">
        <v>15531</v>
      </c>
      <c r="C1453" s="191" t="s">
        <v>1097</v>
      </c>
      <c r="E1453" t="s">
        <v>1098</v>
      </c>
      <c r="F1453" t="s">
        <v>663</v>
      </c>
      <c r="G1453" t="s">
        <v>375</v>
      </c>
      <c r="H1453">
        <v>190</v>
      </c>
      <c r="J1453" t="s">
        <v>22634</v>
      </c>
      <c r="K1453" s="132" t="str">
        <f>IFERROR(IFERROR(INDEX(Кат!$O:$O,MATCH($C1453,Кат!$I:$I,0)),INDEX(Торг!$L:$L,MATCH($C1453,Торг!$I:$I,0))),"")</f>
        <v/>
      </c>
      <c r="L1453" s="132" t="str">
        <f>IFERROR(IFERROR(INDEX(Кат!$A:$A,MATCH($C1453,Кат!$I:$I,0)),INDEX(Торг!$A:$A,MATCH($C1453,Торг!$I:$I,0))),"")</f>
        <v/>
      </c>
      <c r="M1453" s="132" t="str">
        <f>IFERROR(IFERROR(INDEX(Кат!$B:$B,MATCH($C1453,Кат!$I:$I,0)),INDEX(Торг!$B:$B,MATCH($C1453,Торг!$I:$I,0))),"")</f>
        <v/>
      </c>
      <c r="N1453" s="132" t="str">
        <f t="shared" si="22"/>
        <v>CS20 CS11620</v>
      </c>
      <c r="O1453" s="132" t="str">
        <f>IFERROR(IFERROR(INDEX(Кат!$B:$B,MATCH($N1453,Кат!$I:$I,0)),INDEX(Торг!$B:$B,MATCH($N1453,Торг!$I:$I,0))),"")</f>
        <v/>
      </c>
    </row>
    <row r="1454" spans="1:15" outlineLevel="2">
      <c r="A1454" t="s">
        <v>15532</v>
      </c>
      <c r="C1454" s="191" t="s">
        <v>1099</v>
      </c>
      <c r="E1454" t="s">
        <v>1100</v>
      </c>
      <c r="F1454" t="s">
        <v>663</v>
      </c>
      <c r="G1454" t="s">
        <v>375</v>
      </c>
      <c r="H1454">
        <v>270</v>
      </c>
      <c r="J1454" t="s">
        <v>22634</v>
      </c>
      <c r="K1454" s="132" t="str">
        <f>IFERROR(IFERROR(INDEX(Кат!$O:$O,MATCH($C1454,Кат!$I:$I,0)),INDEX(Торг!$L:$L,MATCH($C1454,Торг!$I:$I,0))),"")</f>
        <v/>
      </c>
      <c r="L1454" s="132" t="str">
        <f>IFERROR(IFERROR(INDEX(Кат!$A:$A,MATCH($C1454,Кат!$I:$I,0)),INDEX(Торг!$A:$A,MATCH($C1454,Торг!$I:$I,0))),"")</f>
        <v/>
      </c>
      <c r="M1454" s="132" t="str">
        <f>IFERROR(IFERROR(INDEX(Кат!$B:$B,MATCH($C1454,Кат!$I:$I,0)),INDEX(Торг!$B:$B,MATCH($C1454,Торг!$I:$I,0))),"")</f>
        <v/>
      </c>
      <c r="N1454" s="132" t="str">
        <f t="shared" si="22"/>
        <v>CS20 CS13234</v>
      </c>
      <c r="O1454" s="132" t="str">
        <f>IFERROR(IFERROR(INDEX(Кат!$B:$B,MATCH($N1454,Кат!$I:$I,0)),INDEX(Торг!$B:$B,MATCH($N1454,Торг!$I:$I,0))),"")</f>
        <v/>
      </c>
    </row>
    <row r="1455" spans="1:15" outlineLevel="1">
      <c r="A1455" t="s">
        <v>23652</v>
      </c>
      <c r="C1455" s="191"/>
      <c r="E1455" t="s">
        <v>23653</v>
      </c>
      <c r="J1455" t="s">
        <v>22634</v>
      </c>
      <c r="K1455" s="132" t="str">
        <f>IFERROR(IFERROR(INDEX(Кат!$O:$O,MATCH($C1455,Кат!$I:$I,0)),INDEX(Торг!$L:$L,MATCH($C1455,Торг!$I:$I,0))),"")</f>
        <v/>
      </c>
      <c r="L1455" s="132" t="str">
        <f>IFERROR(IFERROR(INDEX(Кат!$A:$A,MATCH($C1455,Кат!$I:$I,0)),INDEX(Торг!$A:$A,MATCH($C1455,Торг!$I:$I,0))),"")</f>
        <v/>
      </c>
      <c r="M1455" s="132" t="str">
        <f>IFERROR(IFERROR(INDEX(Кат!$B:$B,MATCH($C1455,Кат!$I:$I,0)),INDEX(Торг!$B:$B,MATCH($C1455,Торг!$I:$I,0))),"")</f>
        <v/>
      </c>
      <c r="N1455" s="132" t="str">
        <f t="shared" si="22"/>
        <v xml:space="preserve"> </v>
      </c>
      <c r="O1455" s="132" t="str">
        <f>IFERROR(IFERROR(INDEX(Кат!$B:$B,MATCH($N1455,Кат!$I:$I,0)),INDEX(Торг!$B:$B,MATCH($N1455,Торг!$I:$I,0))),"")</f>
        <v/>
      </c>
    </row>
    <row r="1456" spans="1:15" outlineLevel="2">
      <c r="A1456" t="s">
        <v>31130</v>
      </c>
      <c r="C1456" s="191" t="s">
        <v>31131</v>
      </c>
      <c r="E1456" t="s">
        <v>31132</v>
      </c>
      <c r="F1456" t="s">
        <v>1101</v>
      </c>
      <c r="G1456" t="s">
        <v>399</v>
      </c>
      <c r="H1456">
        <v>610</v>
      </c>
      <c r="J1456" t="s">
        <v>22634</v>
      </c>
      <c r="K1456" s="132" t="str">
        <f>IFERROR(IFERROR(INDEX(Кат!$O:$O,MATCH($C1456,Кат!$I:$I,0)),INDEX(Торг!$L:$L,MATCH($C1456,Торг!$I:$I,0))),"")</f>
        <v/>
      </c>
      <c r="L1456" s="132" t="str">
        <f>IFERROR(IFERROR(INDEX(Кат!$A:$A,MATCH($C1456,Кат!$I:$I,0)),INDEX(Торг!$A:$A,MATCH($C1456,Торг!$I:$I,0))),"")</f>
        <v/>
      </c>
      <c r="M1456" s="132" t="str">
        <f>IFERROR(IFERROR(INDEX(Кат!$B:$B,MATCH($C1456,Кат!$I:$I,0)),INDEX(Торг!$B:$B,MATCH($C1456,Торг!$I:$I,0))),"")</f>
        <v/>
      </c>
      <c r="N1456" s="132" t="str">
        <f t="shared" si="22"/>
        <v>CTR GV0577</v>
      </c>
      <c r="O1456" s="132" t="str">
        <f>IFERROR(IFERROR(INDEX(Кат!$B:$B,MATCH($N1456,Кат!$I:$I,0)),INDEX(Торг!$B:$B,MATCH($N1456,Торг!$I:$I,0))),"")</f>
        <v/>
      </c>
    </row>
    <row r="1457" spans="1:15" outlineLevel="2">
      <c r="A1457" t="s">
        <v>29031</v>
      </c>
      <c r="C1457" s="191" t="s">
        <v>29032</v>
      </c>
      <c r="E1457" t="s">
        <v>29033</v>
      </c>
      <c r="F1457" t="s">
        <v>1101</v>
      </c>
      <c r="G1457" t="s">
        <v>399</v>
      </c>
      <c r="H1457">
        <v>195</v>
      </c>
      <c r="J1457" t="s">
        <v>22634</v>
      </c>
      <c r="K1457" s="132" t="str">
        <f>IFERROR(IFERROR(INDEX(Кат!$O:$O,MATCH($C1457,Кат!$I:$I,0)),INDEX(Торг!$L:$L,MATCH($C1457,Торг!$I:$I,0))),"")</f>
        <v/>
      </c>
      <c r="L1457" s="132" t="str">
        <f>IFERROR(IFERROR(INDEX(Кат!$A:$A,MATCH($C1457,Кат!$I:$I,0)),INDEX(Торг!$A:$A,MATCH($C1457,Торг!$I:$I,0))),"")</f>
        <v/>
      </c>
      <c r="M1457" s="132" t="str">
        <f>IFERROR(IFERROR(INDEX(Кат!$B:$B,MATCH($C1457,Кат!$I:$I,0)),INDEX(Торг!$B:$B,MATCH($C1457,Торг!$I:$I,0))),"")</f>
        <v/>
      </c>
      <c r="N1457" s="132" t="str">
        <f t="shared" si="22"/>
        <v>CTR GV0294</v>
      </c>
      <c r="O1457" s="132" t="str">
        <f>IFERROR(IFERROR(INDEX(Кат!$B:$B,MATCH($N1457,Кат!$I:$I,0)),INDEX(Торг!$B:$B,MATCH($N1457,Торг!$I:$I,0))),"")</f>
        <v/>
      </c>
    </row>
    <row r="1458" spans="1:15" outlineLevel="2">
      <c r="A1458" t="s">
        <v>15534</v>
      </c>
      <c r="C1458" s="191" t="s">
        <v>25804</v>
      </c>
      <c r="E1458" t="s">
        <v>25805</v>
      </c>
      <c r="F1458" t="s">
        <v>1101</v>
      </c>
      <c r="G1458" t="s">
        <v>399</v>
      </c>
      <c r="H1458">
        <v>1120</v>
      </c>
      <c r="J1458" t="s">
        <v>22634</v>
      </c>
      <c r="K1458" s="132" t="str">
        <f>IFERROR(IFERROR(INDEX(Кат!$O:$O,MATCH($C1458,Кат!$I:$I,0)),INDEX(Торг!$L:$L,MATCH($C1458,Торг!$I:$I,0))),"")</f>
        <v/>
      </c>
      <c r="L1458" s="132" t="str">
        <f>IFERROR(IFERROR(INDEX(Кат!$A:$A,MATCH($C1458,Кат!$I:$I,0)),INDEX(Торг!$A:$A,MATCH($C1458,Торг!$I:$I,0))),"")</f>
        <v/>
      </c>
      <c r="M1458" s="132" t="str">
        <f>IFERROR(IFERROR(INDEX(Кат!$B:$B,MATCH($C1458,Кат!$I:$I,0)),INDEX(Торг!$B:$B,MATCH($C1458,Торг!$I:$I,0))),"")</f>
        <v/>
      </c>
      <c r="N1458" s="132" t="str">
        <f t="shared" si="22"/>
        <v>CTR CEN</v>
      </c>
      <c r="O1458" s="132" t="str">
        <f>IFERROR(IFERROR(INDEX(Кат!$B:$B,MATCH($N1458,Кат!$I:$I,0)),INDEX(Торг!$B:$B,MATCH($N1458,Торг!$I:$I,0))),"")</f>
        <v/>
      </c>
    </row>
    <row r="1459" spans="1:15" outlineLevel="2">
      <c r="A1459" t="s">
        <v>25629</v>
      </c>
      <c r="C1459" s="191" t="s">
        <v>25630</v>
      </c>
      <c r="E1459" t="s">
        <v>25631</v>
      </c>
      <c r="F1459" t="s">
        <v>1101</v>
      </c>
      <c r="G1459" t="s">
        <v>399</v>
      </c>
      <c r="H1459">
        <v>1020</v>
      </c>
      <c r="J1459" t="s">
        <v>22634</v>
      </c>
      <c r="K1459" s="132" t="str">
        <f>IFERROR(IFERROR(INDEX(Кат!$O:$O,MATCH($C1459,Кат!$I:$I,0)),INDEX(Торг!$L:$L,MATCH($C1459,Торг!$I:$I,0))),"")</f>
        <v/>
      </c>
      <c r="L1459" s="132" t="str">
        <f>IFERROR(IFERROR(INDEX(Кат!$A:$A,MATCH($C1459,Кат!$I:$I,0)),INDEX(Торг!$A:$A,MATCH($C1459,Торг!$I:$I,0))),"")</f>
        <v/>
      </c>
      <c r="M1459" s="132" t="str">
        <f>IFERROR(IFERROR(INDEX(Кат!$B:$B,MATCH($C1459,Кат!$I:$I,0)),INDEX(Торг!$B:$B,MATCH($C1459,Торг!$I:$I,0))),"")</f>
        <v/>
      </c>
      <c r="N1459" s="132" t="str">
        <f t="shared" si="22"/>
        <v>CTR CE0338L</v>
      </c>
      <c r="O1459" s="132" t="str">
        <f>IFERROR(IFERROR(INDEX(Кат!$B:$B,MATCH($N1459,Кат!$I:$I,0)),INDEX(Торг!$B:$B,MATCH($N1459,Торг!$I:$I,0))),"")</f>
        <v/>
      </c>
    </row>
    <row r="1460" spans="1:15" outlineLevel="2">
      <c r="A1460" t="s">
        <v>15533</v>
      </c>
      <c r="C1460" s="191" t="s">
        <v>30504</v>
      </c>
      <c r="E1460" t="s">
        <v>30505</v>
      </c>
      <c r="F1460" t="s">
        <v>1101</v>
      </c>
      <c r="G1460" t="s">
        <v>399</v>
      </c>
      <c r="H1460">
        <v>1350</v>
      </c>
      <c r="J1460" t="s">
        <v>22634</v>
      </c>
      <c r="K1460" s="132" t="str">
        <f>IFERROR(IFERROR(INDEX(Кат!$O:$O,MATCH($C1460,Кат!$I:$I,0)),INDEX(Торг!$L:$L,MATCH($C1460,Торг!$I:$I,0))),"")</f>
        <v/>
      </c>
      <c r="L1460" s="132" t="str">
        <f>IFERROR(IFERROR(INDEX(Кат!$A:$A,MATCH($C1460,Кат!$I:$I,0)),INDEX(Торг!$A:$A,MATCH($C1460,Торг!$I:$I,0))),"")</f>
        <v/>
      </c>
      <c r="M1460" s="132" t="str">
        <f>IFERROR(IFERROR(INDEX(Кат!$B:$B,MATCH($C1460,Кат!$I:$I,0)),INDEX(Торг!$B:$B,MATCH($C1460,Торг!$I:$I,0))),"")</f>
        <v/>
      </c>
      <c r="N1460" s="132" t="str">
        <f t="shared" si="22"/>
        <v>CTR CE0611L</v>
      </c>
      <c r="O1460" s="132" t="str">
        <f>IFERROR(IFERROR(INDEX(Кат!$B:$B,MATCH($N1460,Кат!$I:$I,0)),INDEX(Торг!$B:$B,MATCH($N1460,Торг!$I:$I,0))),"")</f>
        <v/>
      </c>
    </row>
    <row r="1461" spans="1:15" outlineLevel="2">
      <c r="A1461" t="s">
        <v>25147</v>
      </c>
      <c r="C1461" s="191" t="s">
        <v>30506</v>
      </c>
      <c r="E1461" t="s">
        <v>30507</v>
      </c>
      <c r="F1461" t="s">
        <v>1101</v>
      </c>
      <c r="G1461" t="s">
        <v>399</v>
      </c>
      <c r="H1461">
        <v>1360</v>
      </c>
      <c r="J1461" t="s">
        <v>22634</v>
      </c>
      <c r="K1461" s="132" t="str">
        <f>IFERROR(IFERROR(INDEX(Кат!$O:$O,MATCH($C1461,Кат!$I:$I,0)),INDEX(Торг!$L:$L,MATCH($C1461,Торг!$I:$I,0))),"")</f>
        <v/>
      </c>
      <c r="L1461" s="132" t="str">
        <f>IFERROR(IFERROR(INDEX(Кат!$A:$A,MATCH($C1461,Кат!$I:$I,0)),INDEX(Торг!$A:$A,MATCH($C1461,Торг!$I:$I,0))),"")</f>
        <v/>
      </c>
      <c r="M1461" s="132" t="str">
        <f>IFERROR(IFERROR(INDEX(Кат!$B:$B,MATCH($C1461,Кат!$I:$I,0)),INDEX(Торг!$B:$B,MATCH($C1461,Торг!$I:$I,0))),"")</f>
        <v/>
      </c>
      <c r="N1461" s="132" t="str">
        <f t="shared" si="22"/>
        <v>CTR CE0524</v>
      </c>
      <c r="O1461" s="132" t="str">
        <f>IFERROR(IFERROR(INDEX(Кат!$B:$B,MATCH($N1461,Кат!$I:$I,0)),INDEX(Торг!$B:$B,MATCH($N1461,Торг!$I:$I,0))),"")</f>
        <v/>
      </c>
    </row>
    <row r="1462" spans="1:15" outlineLevel="2">
      <c r="A1462" t="s">
        <v>25632</v>
      </c>
      <c r="C1462" s="191" t="s">
        <v>25633</v>
      </c>
      <c r="E1462" t="s">
        <v>25634</v>
      </c>
      <c r="F1462" t="s">
        <v>1101</v>
      </c>
      <c r="G1462" t="s">
        <v>399</v>
      </c>
      <c r="H1462">
        <v>1020</v>
      </c>
      <c r="J1462" t="s">
        <v>22634</v>
      </c>
      <c r="K1462" s="132" t="str">
        <f>IFERROR(IFERROR(INDEX(Кат!$O:$O,MATCH($C1462,Кат!$I:$I,0)),INDEX(Торг!$L:$L,MATCH($C1462,Торг!$I:$I,0))),"")</f>
        <v/>
      </c>
      <c r="L1462" s="132" t="str">
        <f>IFERROR(IFERROR(INDEX(Кат!$A:$A,MATCH($C1462,Кат!$I:$I,0)),INDEX(Торг!$A:$A,MATCH($C1462,Торг!$I:$I,0))),"")</f>
        <v/>
      </c>
      <c r="M1462" s="132" t="str">
        <f>IFERROR(IFERROR(INDEX(Кат!$B:$B,MATCH($C1462,Кат!$I:$I,0)),INDEX(Торг!$B:$B,MATCH($C1462,Торг!$I:$I,0))),"")</f>
        <v/>
      </c>
      <c r="N1462" s="132" t="str">
        <f t="shared" si="22"/>
        <v>CTR CE0338R</v>
      </c>
      <c r="O1462" s="132" t="str">
        <f>IFERROR(IFERROR(INDEX(Кат!$B:$B,MATCH($N1462,Кат!$I:$I,0)),INDEX(Торг!$B:$B,MATCH($N1462,Торг!$I:$I,0))),"")</f>
        <v/>
      </c>
    </row>
    <row r="1463" spans="1:15" outlineLevel="2">
      <c r="A1463" t="s">
        <v>15535</v>
      </c>
      <c r="C1463" s="191" t="s">
        <v>30508</v>
      </c>
      <c r="E1463" t="s">
        <v>30509</v>
      </c>
      <c r="F1463" t="s">
        <v>1101</v>
      </c>
      <c r="G1463" t="s">
        <v>399</v>
      </c>
      <c r="H1463">
        <v>1350</v>
      </c>
      <c r="J1463" t="s">
        <v>22634</v>
      </c>
      <c r="K1463" s="132" t="str">
        <f>IFERROR(IFERROR(INDEX(Кат!$O:$O,MATCH($C1463,Кат!$I:$I,0)),INDEX(Торг!$L:$L,MATCH($C1463,Торг!$I:$I,0))),"")</f>
        <v/>
      </c>
      <c r="L1463" s="132" t="str">
        <f>IFERROR(IFERROR(INDEX(Кат!$A:$A,MATCH($C1463,Кат!$I:$I,0)),INDEX(Торг!$A:$A,MATCH($C1463,Торг!$I:$I,0))),"")</f>
        <v/>
      </c>
      <c r="M1463" s="132" t="str">
        <f>IFERROR(IFERROR(INDEX(Кат!$B:$B,MATCH($C1463,Кат!$I:$I,0)),INDEX(Торг!$B:$B,MATCH($C1463,Торг!$I:$I,0))),"")</f>
        <v/>
      </c>
      <c r="N1463" s="132" t="str">
        <f t="shared" si="22"/>
        <v>CTR CE0611R</v>
      </c>
      <c r="O1463" s="132" t="str">
        <f>IFERROR(IFERROR(INDEX(Кат!$B:$B,MATCH($N1463,Кат!$I:$I,0)),INDEX(Торг!$B:$B,MATCH($N1463,Торг!$I:$I,0))),"")</f>
        <v/>
      </c>
    </row>
    <row r="1464" spans="1:15" outlineLevel="2">
      <c r="A1464" t="s">
        <v>15536</v>
      </c>
      <c r="C1464" s="191" t="s">
        <v>30510</v>
      </c>
      <c r="E1464" t="s">
        <v>30511</v>
      </c>
      <c r="F1464" t="s">
        <v>1101</v>
      </c>
      <c r="G1464" t="s">
        <v>399</v>
      </c>
      <c r="H1464">
        <v>1360</v>
      </c>
      <c r="J1464" t="s">
        <v>22634</v>
      </c>
      <c r="K1464" s="132" t="str">
        <f>IFERROR(IFERROR(INDEX(Кат!$O:$O,MATCH($C1464,Кат!$I:$I,0)),INDEX(Торг!$L:$L,MATCH($C1464,Торг!$I:$I,0))),"")</f>
        <v/>
      </c>
      <c r="L1464" s="132" t="str">
        <f>IFERROR(IFERROR(INDEX(Кат!$A:$A,MATCH($C1464,Кат!$I:$I,0)),INDEX(Торг!$A:$A,MATCH($C1464,Торг!$I:$I,0))),"")</f>
        <v/>
      </c>
      <c r="M1464" s="132" t="str">
        <f>IFERROR(IFERROR(INDEX(Кат!$B:$B,MATCH($C1464,Кат!$I:$I,0)),INDEX(Торг!$B:$B,MATCH($C1464,Торг!$I:$I,0))),"")</f>
        <v/>
      </c>
      <c r="N1464" s="132" t="str">
        <f t="shared" si="22"/>
        <v>CTR CE0525</v>
      </c>
      <c r="O1464" s="132" t="str">
        <f>IFERROR(IFERROR(INDEX(Кат!$B:$B,MATCH($N1464,Кат!$I:$I,0)),INDEX(Торг!$B:$B,MATCH($N1464,Торг!$I:$I,0))),"")</f>
        <v/>
      </c>
    </row>
    <row r="1465" spans="1:15" outlineLevel="2">
      <c r="A1465" t="s">
        <v>31133</v>
      </c>
      <c r="C1465" s="191" t="s">
        <v>31134</v>
      </c>
      <c r="E1465" t="s">
        <v>31135</v>
      </c>
      <c r="F1465" t="s">
        <v>1101</v>
      </c>
      <c r="G1465" t="s">
        <v>375</v>
      </c>
      <c r="H1465">
        <v>1800</v>
      </c>
      <c r="J1465" t="s">
        <v>22634</v>
      </c>
      <c r="K1465" s="132" t="str">
        <f>IFERROR(IFERROR(INDEX(Кат!$O:$O,MATCH($C1465,Кат!$I:$I,0)),INDEX(Торг!$L:$L,MATCH($C1465,Торг!$I:$I,0))),"")</f>
        <v/>
      </c>
      <c r="L1465" s="132" t="str">
        <f>IFERROR(IFERROR(INDEX(Кат!$A:$A,MATCH($C1465,Кат!$I:$I,0)),INDEX(Торг!$A:$A,MATCH($C1465,Торг!$I:$I,0))),"")</f>
        <v/>
      </c>
      <c r="M1465" s="132" t="str">
        <f>IFERROR(IFERROR(INDEX(Кат!$B:$B,MATCH($C1465,Кат!$I:$I,0)),INDEX(Торг!$B:$B,MATCH($C1465,Торг!$I:$I,0))),"")</f>
        <v/>
      </c>
      <c r="N1465" s="132" t="str">
        <f t="shared" si="22"/>
        <v>CTR GK0841</v>
      </c>
      <c r="O1465" s="132" t="str">
        <f>IFERROR(IFERROR(INDEX(Кат!$B:$B,MATCH($N1465,Кат!$I:$I,0)),INDEX(Торг!$B:$B,MATCH($N1465,Торг!$I:$I,0))),"")</f>
        <v/>
      </c>
    </row>
    <row r="1466" spans="1:15" outlineLevel="2">
      <c r="A1466" t="s">
        <v>27127</v>
      </c>
      <c r="C1466" s="191" t="s">
        <v>32990</v>
      </c>
      <c r="E1466" t="s">
        <v>27147</v>
      </c>
      <c r="F1466" t="s">
        <v>1101</v>
      </c>
      <c r="G1466" t="s">
        <v>375</v>
      </c>
      <c r="H1466">
        <v>1400</v>
      </c>
      <c r="J1466" t="s">
        <v>22634</v>
      </c>
      <c r="K1466" s="132" t="str">
        <f>IFERROR(IFERROR(INDEX(Кат!$O:$O,MATCH($C1466,Кат!$I:$I,0)),INDEX(Торг!$L:$L,MATCH($C1466,Торг!$I:$I,0))),"")</f>
        <v/>
      </c>
      <c r="L1466" s="132" t="str">
        <f>IFERROR(IFERROR(INDEX(Кат!$A:$A,MATCH($C1466,Кат!$I:$I,0)),INDEX(Торг!$A:$A,MATCH($C1466,Торг!$I:$I,0))),"")</f>
        <v/>
      </c>
      <c r="M1466" s="132" t="str">
        <f>IFERROR(IFERROR(INDEX(Кат!$B:$B,MATCH($C1466,Кат!$I:$I,0)),INDEX(Торг!$B:$B,MATCH($C1466,Торг!$I:$I,0))),"")</f>
        <v/>
      </c>
      <c r="N1466" s="132" t="str">
        <f t="shared" si="22"/>
        <v>CTR GK0973</v>
      </c>
      <c r="O1466" s="132" t="str">
        <f>IFERROR(IFERROR(INDEX(Кат!$B:$B,MATCH($N1466,Кат!$I:$I,0)),INDEX(Торг!$B:$B,MATCH($N1466,Торг!$I:$I,0))),"")</f>
        <v/>
      </c>
    </row>
    <row r="1467" spans="1:15" outlineLevel="2">
      <c r="A1467" t="s">
        <v>30975</v>
      </c>
      <c r="C1467" s="191" t="s">
        <v>30976</v>
      </c>
      <c r="E1467" t="s">
        <v>30977</v>
      </c>
      <c r="F1467" t="s">
        <v>1101</v>
      </c>
      <c r="G1467" t="s">
        <v>399</v>
      </c>
      <c r="H1467">
        <v>1200</v>
      </c>
      <c r="J1467" t="s">
        <v>22634</v>
      </c>
      <c r="K1467" s="132" t="str">
        <f>IFERROR(IFERROR(INDEX(Кат!$O:$O,MATCH($C1467,Кат!$I:$I,0)),INDEX(Торг!$L:$L,MATCH($C1467,Торг!$I:$I,0))),"")</f>
        <v/>
      </c>
      <c r="L1467" s="132" t="str">
        <f>IFERROR(IFERROR(INDEX(Кат!$A:$A,MATCH($C1467,Кат!$I:$I,0)),INDEX(Торг!$A:$A,MATCH($C1467,Торг!$I:$I,0))),"")</f>
        <v/>
      </c>
      <c r="M1467" s="132" t="str">
        <f>IFERROR(IFERROR(INDEX(Кат!$B:$B,MATCH($C1467,Кат!$I:$I,0)),INDEX(Торг!$B:$B,MATCH($C1467,Торг!$I:$I,0))),"")</f>
        <v/>
      </c>
      <c r="N1467" s="132" t="str">
        <f t="shared" si="22"/>
        <v>CTR CL0520</v>
      </c>
      <c r="O1467" s="132" t="str">
        <f>IFERROR(IFERROR(INDEX(Кат!$B:$B,MATCH($N1467,Кат!$I:$I,0)),INDEX(Торг!$B:$B,MATCH($N1467,Торг!$I:$I,0))),"")</f>
        <v/>
      </c>
    </row>
    <row r="1468" spans="1:15" outlineLevel="2">
      <c r="A1468" t="s">
        <v>31136</v>
      </c>
      <c r="C1468" s="191" t="s">
        <v>31137</v>
      </c>
      <c r="E1468" t="s">
        <v>31138</v>
      </c>
      <c r="F1468" t="s">
        <v>1101</v>
      </c>
      <c r="G1468" t="s">
        <v>399</v>
      </c>
      <c r="H1468">
        <v>950</v>
      </c>
      <c r="J1468" t="s">
        <v>22634</v>
      </c>
      <c r="K1468" s="132" t="str">
        <f>IFERROR(IFERROR(INDEX(Кат!$O:$O,MATCH($C1468,Кат!$I:$I,0)),INDEX(Торг!$L:$L,MATCH($C1468,Торг!$I:$I,0))),"")</f>
        <v/>
      </c>
      <c r="L1468" s="132" t="str">
        <f>IFERROR(IFERROR(INDEX(Кат!$A:$A,MATCH($C1468,Кат!$I:$I,0)),INDEX(Торг!$A:$A,MATCH($C1468,Торг!$I:$I,0))),"")</f>
        <v/>
      </c>
      <c r="M1468" s="132" t="str">
        <f>IFERROR(IFERROR(INDEX(Кат!$B:$B,MATCH($C1468,Кат!$I:$I,0)),INDEX(Торг!$B:$B,MATCH($C1468,Торг!$I:$I,0))),"")</f>
        <v/>
      </c>
      <c r="N1468" s="132" t="str">
        <f t="shared" si="22"/>
        <v>CTR CL0291</v>
      </c>
      <c r="O1468" s="132" t="str">
        <f>IFERROR(IFERROR(INDEX(Кат!$B:$B,MATCH($N1468,Кат!$I:$I,0)),INDEX(Торг!$B:$B,MATCH($N1468,Торг!$I:$I,0))),"")</f>
        <v/>
      </c>
    </row>
    <row r="1469" spans="1:15" outlineLevel="2">
      <c r="A1469" t="s">
        <v>15537</v>
      </c>
      <c r="C1469" s="191" t="s">
        <v>30512</v>
      </c>
      <c r="E1469" t="s">
        <v>30513</v>
      </c>
      <c r="F1469" t="s">
        <v>1101</v>
      </c>
      <c r="G1469" t="s">
        <v>399</v>
      </c>
      <c r="H1469">
        <v>950</v>
      </c>
      <c r="J1469" t="s">
        <v>22634</v>
      </c>
      <c r="K1469" s="132" t="str">
        <f>IFERROR(IFERROR(INDEX(Кат!$O:$O,MATCH($C1469,Кат!$I:$I,0)),INDEX(Торг!$L:$L,MATCH($C1469,Торг!$I:$I,0))),"")</f>
        <v/>
      </c>
      <c r="L1469" s="132" t="str">
        <f>IFERROR(IFERROR(INDEX(Кат!$A:$A,MATCH($C1469,Кат!$I:$I,0)),INDEX(Торг!$A:$A,MATCH($C1469,Торг!$I:$I,0))),"")</f>
        <v/>
      </c>
      <c r="M1469" s="132" t="str">
        <f>IFERROR(IFERROR(INDEX(Кат!$B:$B,MATCH($C1469,Кат!$I:$I,0)),INDEX(Торг!$B:$B,MATCH($C1469,Торг!$I:$I,0))),"")</f>
        <v/>
      </c>
      <c r="N1469" s="132" t="str">
        <f t="shared" si="22"/>
        <v>CTR CL0579</v>
      </c>
      <c r="O1469" s="132" t="str">
        <f>IFERROR(IFERROR(INDEX(Кат!$B:$B,MATCH($N1469,Кат!$I:$I,0)),INDEX(Торг!$B:$B,MATCH($N1469,Торг!$I:$I,0))),"")</f>
        <v/>
      </c>
    </row>
    <row r="1470" spans="1:15" outlineLevel="2">
      <c r="A1470" t="s">
        <v>15538</v>
      </c>
      <c r="C1470" s="191" t="s">
        <v>13523</v>
      </c>
      <c r="E1470" t="s">
        <v>13524</v>
      </c>
      <c r="F1470" t="s">
        <v>1101</v>
      </c>
      <c r="G1470" t="s">
        <v>399</v>
      </c>
      <c r="H1470">
        <v>1250</v>
      </c>
      <c r="J1470" t="s">
        <v>22634</v>
      </c>
      <c r="K1470" s="132" t="str">
        <f>IFERROR(IFERROR(INDEX(Кат!$O:$O,MATCH($C1470,Кат!$I:$I,0)),INDEX(Торг!$L:$L,MATCH($C1470,Торг!$I:$I,0))),"")</f>
        <v/>
      </c>
      <c r="L1470" s="132" t="str">
        <f>IFERROR(IFERROR(INDEX(Кат!$A:$A,MATCH($C1470,Кат!$I:$I,0)),INDEX(Торг!$A:$A,MATCH($C1470,Торг!$I:$I,0))),"")</f>
        <v/>
      </c>
      <c r="M1470" s="132" t="str">
        <f>IFERROR(IFERROR(INDEX(Кат!$B:$B,MATCH($C1470,Кат!$I:$I,0)),INDEX(Торг!$B:$B,MATCH($C1470,Торг!$I:$I,0))),"")</f>
        <v/>
      </c>
      <c r="N1470" s="132" t="str">
        <f t="shared" si="22"/>
        <v>CTR CL0201</v>
      </c>
      <c r="O1470" s="132" t="str">
        <f>IFERROR(IFERROR(INDEX(Кат!$B:$B,MATCH($N1470,Кат!$I:$I,0)),INDEX(Торг!$B:$B,MATCH($N1470,Торг!$I:$I,0))),"")</f>
        <v/>
      </c>
    </row>
    <row r="1471" spans="1:15" outlineLevel="2">
      <c r="A1471" t="s">
        <v>15539</v>
      </c>
      <c r="C1471" s="191" t="s">
        <v>30514</v>
      </c>
      <c r="E1471" t="s">
        <v>30515</v>
      </c>
      <c r="F1471" t="s">
        <v>1101</v>
      </c>
      <c r="G1471" t="s">
        <v>399</v>
      </c>
      <c r="H1471">
        <v>1050</v>
      </c>
      <c r="J1471" t="s">
        <v>22634</v>
      </c>
      <c r="K1471" s="132" t="str">
        <f>IFERROR(IFERROR(INDEX(Кат!$O:$O,MATCH($C1471,Кат!$I:$I,0)),INDEX(Торг!$L:$L,MATCH($C1471,Торг!$I:$I,0))),"")</f>
        <v/>
      </c>
      <c r="L1471" s="132" t="str">
        <f>IFERROR(IFERROR(INDEX(Кат!$A:$A,MATCH($C1471,Кат!$I:$I,0)),INDEX(Торг!$A:$A,MATCH($C1471,Торг!$I:$I,0))),"")</f>
        <v/>
      </c>
      <c r="M1471" s="132" t="str">
        <f>IFERROR(IFERROR(INDEX(Кат!$B:$B,MATCH($C1471,Кат!$I:$I,0)),INDEX(Торг!$B:$B,MATCH($C1471,Торг!$I:$I,0))),"")</f>
        <v/>
      </c>
      <c r="N1471" s="132" t="str">
        <f t="shared" si="22"/>
        <v>CTR CR0522</v>
      </c>
      <c r="O1471" s="132" t="str">
        <f>IFERROR(IFERROR(INDEX(Кат!$B:$B,MATCH($N1471,Кат!$I:$I,0)),INDEX(Торг!$B:$B,MATCH($N1471,Торг!$I:$I,0))),"")</f>
        <v/>
      </c>
    </row>
    <row r="1472" spans="1:15" outlineLevel="2">
      <c r="A1472" t="s">
        <v>15540</v>
      </c>
      <c r="C1472" s="191" t="s">
        <v>30516</v>
      </c>
      <c r="E1472" t="s">
        <v>30517</v>
      </c>
      <c r="F1472" t="s">
        <v>1101</v>
      </c>
      <c r="G1472" t="s">
        <v>399</v>
      </c>
      <c r="H1472">
        <v>910</v>
      </c>
      <c r="J1472" t="s">
        <v>22634</v>
      </c>
      <c r="K1472" s="132" t="str">
        <f>IFERROR(IFERROR(INDEX(Кат!$O:$O,MATCH($C1472,Кат!$I:$I,0)),INDEX(Торг!$L:$L,MATCH($C1472,Торг!$I:$I,0))),"")</f>
        <v/>
      </c>
      <c r="L1472" s="132" t="str">
        <f>IFERROR(IFERROR(INDEX(Кат!$A:$A,MATCH($C1472,Кат!$I:$I,0)),INDEX(Торг!$A:$A,MATCH($C1472,Торг!$I:$I,0))),"")</f>
        <v/>
      </c>
      <c r="M1472" s="132" t="str">
        <f>IFERROR(IFERROR(INDEX(Кат!$B:$B,MATCH($C1472,Кат!$I:$I,0)),INDEX(Торг!$B:$B,MATCH($C1472,Торг!$I:$I,0))),"")</f>
        <v/>
      </c>
      <c r="N1472" s="132" t="str">
        <f t="shared" si="22"/>
        <v>CTR CR0443</v>
      </c>
      <c r="O1472" s="132" t="str">
        <f>IFERROR(IFERROR(INDEX(Кат!$B:$B,MATCH($N1472,Кат!$I:$I,0)),INDEX(Торг!$B:$B,MATCH($N1472,Торг!$I:$I,0))),"")</f>
        <v/>
      </c>
    </row>
    <row r="1473" spans="1:15" outlineLevel="2">
      <c r="A1473" t="s">
        <v>15541</v>
      </c>
      <c r="C1473" s="191" t="s">
        <v>30518</v>
      </c>
      <c r="E1473" t="s">
        <v>30519</v>
      </c>
      <c r="F1473" t="s">
        <v>1101</v>
      </c>
      <c r="G1473" t="s">
        <v>399</v>
      </c>
      <c r="H1473">
        <v>830</v>
      </c>
      <c r="J1473" t="s">
        <v>22634</v>
      </c>
      <c r="K1473" s="132" t="str">
        <f>IFERROR(IFERROR(INDEX(Кат!$O:$O,MATCH($C1473,Кат!$I:$I,0)),INDEX(Торг!$L:$L,MATCH($C1473,Торг!$I:$I,0))),"")</f>
        <v/>
      </c>
      <c r="L1473" s="132" t="str">
        <f>IFERROR(IFERROR(INDEX(Кат!$A:$A,MATCH($C1473,Кат!$I:$I,0)),INDEX(Торг!$A:$A,MATCH($C1473,Торг!$I:$I,0))),"")</f>
        <v/>
      </c>
      <c r="M1473" s="132" t="str">
        <f>IFERROR(IFERROR(INDEX(Кат!$B:$B,MATCH($C1473,Кат!$I:$I,0)),INDEX(Торг!$B:$B,MATCH($C1473,Торг!$I:$I,0))),"")</f>
        <v/>
      </c>
      <c r="N1473" s="132" t="str">
        <f t="shared" si="22"/>
        <v>CTR GV0590</v>
      </c>
      <c r="O1473" s="132" t="str">
        <f>IFERROR(IFERROR(INDEX(Кат!$B:$B,MATCH($N1473,Кат!$I:$I,0)),INDEX(Торг!$B:$B,MATCH($N1473,Торг!$I:$I,0))),"")</f>
        <v/>
      </c>
    </row>
    <row r="1474" spans="1:15" outlineLevel="2">
      <c r="A1474" t="s">
        <v>15542</v>
      </c>
      <c r="C1474" s="191" t="s">
        <v>30520</v>
      </c>
      <c r="E1474" t="s">
        <v>30521</v>
      </c>
      <c r="F1474" t="s">
        <v>1101</v>
      </c>
      <c r="G1474" t="s">
        <v>399</v>
      </c>
      <c r="H1474">
        <v>340</v>
      </c>
      <c r="J1474" t="s">
        <v>22634</v>
      </c>
      <c r="K1474" s="132" t="str">
        <f>IFERROR(IFERROR(INDEX(Кат!$O:$O,MATCH($C1474,Кат!$I:$I,0)),INDEX(Торг!$L:$L,MATCH($C1474,Торг!$I:$I,0))),"")</f>
        <v/>
      </c>
      <c r="L1474" s="132" t="str">
        <f>IFERROR(IFERROR(INDEX(Кат!$A:$A,MATCH($C1474,Кат!$I:$I,0)),INDEX(Торг!$A:$A,MATCH($C1474,Торг!$I:$I,0))),"")</f>
        <v/>
      </c>
      <c r="M1474" s="132" t="str">
        <f>IFERROR(IFERROR(INDEX(Кат!$B:$B,MATCH($C1474,Кат!$I:$I,0)),INDEX(Торг!$B:$B,MATCH($C1474,Торг!$I:$I,0))),"")</f>
        <v/>
      </c>
      <c r="N1474" s="132" t="str">
        <f t="shared" si="22"/>
        <v>CTR GV0580</v>
      </c>
      <c r="O1474" s="132" t="str">
        <f>IFERROR(IFERROR(INDEX(Кат!$B:$B,MATCH($N1474,Кат!$I:$I,0)),INDEX(Торг!$B:$B,MATCH($N1474,Торг!$I:$I,0))),"")</f>
        <v/>
      </c>
    </row>
    <row r="1475" spans="1:15" outlineLevel="2">
      <c r="A1475" t="s">
        <v>31139</v>
      </c>
      <c r="C1475" s="191" t="s">
        <v>31140</v>
      </c>
      <c r="E1475" t="s">
        <v>31141</v>
      </c>
      <c r="F1475" t="s">
        <v>1101</v>
      </c>
      <c r="G1475" t="s">
        <v>399</v>
      </c>
      <c r="H1475">
        <v>320</v>
      </c>
      <c r="J1475" t="s">
        <v>22634</v>
      </c>
      <c r="K1475" s="132" t="str">
        <f>IFERROR(IFERROR(INDEX(Кат!$O:$O,MATCH($C1475,Кат!$I:$I,0)),INDEX(Торг!$L:$L,MATCH($C1475,Торг!$I:$I,0))),"")</f>
        <v/>
      </c>
      <c r="L1475" s="132" t="str">
        <f>IFERROR(IFERROR(INDEX(Кат!$A:$A,MATCH($C1475,Кат!$I:$I,0)),INDEX(Торг!$A:$A,MATCH($C1475,Торг!$I:$I,0))),"")</f>
        <v/>
      </c>
      <c r="M1475" s="132" t="str">
        <f>IFERROR(IFERROR(INDEX(Кат!$B:$B,MATCH($C1475,Кат!$I:$I,0)),INDEX(Торг!$B:$B,MATCH($C1475,Торг!$I:$I,0))),"")</f>
        <v/>
      </c>
      <c r="N1475" s="132" t="str">
        <f t="shared" si="22"/>
        <v>CTR GV0578</v>
      </c>
      <c r="O1475" s="132" t="str">
        <f>IFERROR(IFERROR(INDEX(Кат!$B:$B,MATCH($N1475,Кат!$I:$I,0)),INDEX(Торг!$B:$B,MATCH($N1475,Торг!$I:$I,0))),"")</f>
        <v/>
      </c>
    </row>
    <row r="1476" spans="1:15" outlineLevel="2">
      <c r="A1476" t="s">
        <v>31142</v>
      </c>
      <c r="C1476" s="191" t="s">
        <v>31143</v>
      </c>
      <c r="E1476" t="s">
        <v>31144</v>
      </c>
      <c r="F1476" t="s">
        <v>1101</v>
      </c>
      <c r="G1476" t="s">
        <v>399</v>
      </c>
      <c r="H1476">
        <v>940</v>
      </c>
      <c r="J1476" t="s">
        <v>22634</v>
      </c>
      <c r="K1476" s="132" t="str">
        <f>IFERROR(IFERROR(INDEX(Кат!$O:$O,MATCH($C1476,Кат!$I:$I,0)),INDEX(Торг!$L:$L,MATCH($C1476,Торг!$I:$I,0))),"")</f>
        <v/>
      </c>
      <c r="L1476" s="132" t="str">
        <f>IFERROR(IFERROR(INDEX(Кат!$A:$A,MATCH($C1476,Кат!$I:$I,0)),INDEX(Торг!$A:$A,MATCH($C1476,Торг!$I:$I,0))),"")</f>
        <v/>
      </c>
      <c r="M1476" s="132" t="str">
        <f>IFERROR(IFERROR(INDEX(Кат!$B:$B,MATCH($C1476,Кат!$I:$I,0)),INDEX(Торг!$B:$B,MATCH($C1476,Торг!$I:$I,0))),"")</f>
        <v/>
      </c>
      <c r="N1476" s="132" t="str">
        <f t="shared" si="22"/>
        <v>CTR CB0053</v>
      </c>
      <c r="O1476" s="132" t="str">
        <f>IFERROR(IFERROR(INDEX(Кат!$B:$B,MATCH($N1476,Кат!$I:$I,0)),INDEX(Торг!$B:$B,MATCH($N1476,Торг!$I:$I,0))),"")</f>
        <v/>
      </c>
    </row>
    <row r="1477" spans="1:15" outlineLevel="2">
      <c r="A1477" t="s">
        <v>31145</v>
      </c>
      <c r="C1477" s="191" t="s">
        <v>31146</v>
      </c>
      <c r="E1477" t="s">
        <v>31147</v>
      </c>
      <c r="F1477" t="s">
        <v>1101</v>
      </c>
      <c r="G1477" t="s">
        <v>399</v>
      </c>
      <c r="H1477">
        <v>970</v>
      </c>
      <c r="J1477" t="s">
        <v>22634</v>
      </c>
      <c r="K1477" s="132" t="str">
        <f>IFERROR(IFERROR(INDEX(Кат!$O:$O,MATCH($C1477,Кат!$I:$I,0)),INDEX(Торг!$L:$L,MATCH($C1477,Торг!$I:$I,0))),"")</f>
        <v/>
      </c>
      <c r="L1477" s="132" t="str">
        <f>IFERROR(IFERROR(INDEX(Кат!$A:$A,MATCH($C1477,Кат!$I:$I,0)),INDEX(Торг!$A:$A,MATCH($C1477,Торг!$I:$I,0))),"")</f>
        <v/>
      </c>
      <c r="M1477" s="132" t="str">
        <f>IFERROR(IFERROR(INDEX(Кат!$B:$B,MATCH($C1477,Кат!$I:$I,0)),INDEX(Торг!$B:$B,MATCH($C1477,Торг!$I:$I,0))),"")</f>
        <v/>
      </c>
      <c r="N1477" s="132" t="str">
        <f t="shared" si="22"/>
        <v>CTR CB0054</v>
      </c>
      <c r="O1477" s="132" t="str">
        <f>IFERROR(IFERROR(INDEX(Кат!$B:$B,MATCH($N1477,Кат!$I:$I,0)),INDEX(Торг!$B:$B,MATCH($N1477,Торг!$I:$I,0))),"")</f>
        <v/>
      </c>
    </row>
    <row r="1478" spans="1:15" outlineLevel="2">
      <c r="A1478" t="s">
        <v>31148</v>
      </c>
      <c r="C1478" s="191" t="s">
        <v>31149</v>
      </c>
      <c r="E1478" t="s">
        <v>31150</v>
      </c>
      <c r="F1478" t="s">
        <v>1101</v>
      </c>
      <c r="G1478" t="s">
        <v>399</v>
      </c>
      <c r="H1478">
        <v>940</v>
      </c>
      <c r="J1478" t="s">
        <v>22634</v>
      </c>
      <c r="K1478" s="132" t="str">
        <f>IFERROR(IFERROR(INDEX(Кат!$O:$O,MATCH($C1478,Кат!$I:$I,0)),INDEX(Торг!$L:$L,MATCH($C1478,Торг!$I:$I,0))),"")</f>
        <v/>
      </c>
      <c r="L1478" s="132" t="str">
        <f>IFERROR(IFERROR(INDEX(Кат!$A:$A,MATCH($C1478,Кат!$I:$I,0)),INDEX(Торг!$A:$A,MATCH($C1478,Торг!$I:$I,0))),"")</f>
        <v/>
      </c>
      <c r="M1478" s="132" t="str">
        <f>IFERROR(IFERROR(INDEX(Кат!$B:$B,MATCH($C1478,Кат!$I:$I,0)),INDEX(Торг!$B:$B,MATCH($C1478,Торг!$I:$I,0))),"")</f>
        <v/>
      </c>
      <c r="N1478" s="132" t="str">
        <f t="shared" si="22"/>
        <v>CTR CB0585</v>
      </c>
      <c r="O1478" s="132" t="str">
        <f>IFERROR(IFERROR(INDEX(Кат!$B:$B,MATCH($N1478,Кат!$I:$I,0)),INDEX(Торг!$B:$B,MATCH($N1478,Торг!$I:$I,0))),"")</f>
        <v/>
      </c>
    </row>
    <row r="1479" spans="1:15" outlineLevel="1">
      <c r="A1479" t="s">
        <v>28769</v>
      </c>
      <c r="C1479" s="191" t="s">
        <v>28770</v>
      </c>
      <c r="E1479" t="s">
        <v>28771</v>
      </c>
      <c r="F1479" t="s">
        <v>1101</v>
      </c>
      <c r="G1479" t="s">
        <v>399</v>
      </c>
      <c r="H1479">
        <v>940</v>
      </c>
      <c r="J1479" t="s">
        <v>22634</v>
      </c>
      <c r="K1479" s="132" t="str">
        <f>IFERROR(IFERROR(INDEX(Кат!$O:$O,MATCH($C1479,Кат!$I:$I,0)),INDEX(Торг!$L:$L,MATCH($C1479,Торг!$I:$I,0))),"")</f>
        <v/>
      </c>
      <c r="L1479" s="132" t="str">
        <f>IFERROR(IFERROR(INDEX(Кат!$A:$A,MATCH($C1479,Кат!$I:$I,0)),INDEX(Торг!$A:$A,MATCH($C1479,Торг!$I:$I,0))),"")</f>
        <v/>
      </c>
      <c r="M1479" s="132" t="str">
        <f>IFERROR(IFERROR(INDEX(Кат!$B:$B,MATCH($C1479,Кат!$I:$I,0)),INDEX(Торг!$B:$B,MATCH($C1479,Торг!$I:$I,0))),"")</f>
        <v/>
      </c>
      <c r="N1479" s="132" t="str">
        <f t="shared" si="22"/>
        <v>CTR CB0205</v>
      </c>
      <c r="O1479" s="132" t="str">
        <f>IFERROR(IFERROR(INDEX(Кат!$B:$B,MATCH($N1479,Кат!$I:$I,0)),INDEX(Торг!$B:$B,MATCH($N1479,Торг!$I:$I,0))),"")</f>
        <v/>
      </c>
    </row>
    <row r="1480" spans="1:15" outlineLevel="2">
      <c r="A1480" t="s">
        <v>15543</v>
      </c>
      <c r="C1480" s="191" t="s">
        <v>30522</v>
      </c>
      <c r="E1480" t="s">
        <v>30523</v>
      </c>
      <c r="F1480" t="s">
        <v>1101</v>
      </c>
      <c r="G1480" t="s">
        <v>399</v>
      </c>
      <c r="H1480">
        <v>820</v>
      </c>
      <c r="J1480" t="s">
        <v>22634</v>
      </c>
      <c r="K1480" s="132" t="str">
        <f>IFERROR(IFERROR(INDEX(Кат!$O:$O,MATCH($C1480,Кат!$I:$I,0)),INDEX(Торг!$L:$L,MATCH($C1480,Торг!$I:$I,0))),"")</f>
        <v/>
      </c>
      <c r="L1480" s="132" t="str">
        <f>IFERROR(IFERROR(INDEX(Кат!$A:$A,MATCH($C1480,Кат!$I:$I,0)),INDEX(Торг!$A:$A,MATCH($C1480,Торг!$I:$I,0))),"")</f>
        <v/>
      </c>
      <c r="M1480" s="132" t="str">
        <f>IFERROR(IFERROR(INDEX(Кат!$B:$B,MATCH($C1480,Кат!$I:$I,0)),INDEX(Торг!$B:$B,MATCH($C1480,Торг!$I:$I,0))),"")</f>
        <v/>
      </c>
      <c r="N1480" s="132" t="str">
        <f t="shared" ref="N1480:N1543" si="23">_xlfn.CONCAT(F1480," ",C1480)</f>
        <v>CTR CB0345</v>
      </c>
      <c r="O1480" s="132" t="str">
        <f>IFERROR(IFERROR(INDEX(Кат!$B:$B,MATCH($N1480,Кат!$I:$I,0)),INDEX(Торг!$B:$B,MATCH($N1480,Торг!$I:$I,0))),"")</f>
        <v/>
      </c>
    </row>
    <row r="1481" spans="1:15" outlineLevel="2">
      <c r="A1481" t="s">
        <v>15544</v>
      </c>
      <c r="C1481" s="191" t="s">
        <v>30524</v>
      </c>
      <c r="E1481" t="s">
        <v>30525</v>
      </c>
      <c r="F1481" t="s">
        <v>1101</v>
      </c>
      <c r="G1481" t="s">
        <v>399</v>
      </c>
      <c r="H1481">
        <v>1100</v>
      </c>
      <c r="J1481" t="s">
        <v>22634</v>
      </c>
      <c r="K1481" s="132" t="str">
        <f>IFERROR(IFERROR(INDEX(Кат!$O:$O,MATCH($C1481,Кат!$I:$I,0)),INDEX(Торг!$L:$L,MATCH($C1481,Торг!$I:$I,0))),"")</f>
        <v/>
      </c>
      <c r="L1481" s="132" t="str">
        <f>IFERROR(IFERROR(INDEX(Кат!$A:$A,MATCH($C1481,Кат!$I:$I,0)),INDEX(Торг!$A:$A,MATCH($C1481,Торг!$I:$I,0))),"")</f>
        <v/>
      </c>
      <c r="M1481" s="132" t="str">
        <f>IFERROR(IFERROR(INDEX(Кат!$B:$B,MATCH($C1481,Кат!$I:$I,0)),INDEX(Торг!$B:$B,MATCH($C1481,Торг!$I:$I,0))),"")</f>
        <v/>
      </c>
      <c r="N1481" s="132" t="str">
        <f t="shared" si="23"/>
        <v>CTR CB0466</v>
      </c>
      <c r="O1481" s="132" t="str">
        <f>IFERROR(IFERROR(INDEX(Кат!$B:$B,MATCH($N1481,Кат!$I:$I,0)),INDEX(Торг!$B:$B,MATCH($N1481,Торг!$I:$I,0))),"")</f>
        <v/>
      </c>
    </row>
    <row r="1482" spans="1:15" outlineLevel="2">
      <c r="A1482" t="s">
        <v>15545</v>
      </c>
      <c r="C1482" s="191" t="s">
        <v>30526</v>
      </c>
      <c r="E1482" t="s">
        <v>30527</v>
      </c>
      <c r="F1482" t="s">
        <v>1101</v>
      </c>
      <c r="G1482" t="s">
        <v>399</v>
      </c>
      <c r="H1482">
        <v>1750</v>
      </c>
      <c r="J1482" t="s">
        <v>22634</v>
      </c>
      <c r="K1482" s="132" t="str">
        <f>IFERROR(IFERROR(INDEX(Кат!$O:$O,MATCH($C1482,Кат!$I:$I,0)),INDEX(Торг!$L:$L,MATCH($C1482,Торг!$I:$I,0))),"")</f>
        <v/>
      </c>
      <c r="L1482" s="132" t="str">
        <f>IFERROR(IFERROR(INDEX(Кат!$A:$A,MATCH($C1482,Кат!$I:$I,0)),INDEX(Торг!$A:$A,MATCH($C1482,Торг!$I:$I,0))),"")</f>
        <v/>
      </c>
      <c r="M1482" s="132" t="str">
        <f>IFERROR(IFERROR(INDEX(Кат!$B:$B,MATCH($C1482,Кат!$I:$I,0)),INDEX(Торг!$B:$B,MATCH($C1482,Торг!$I:$I,0))),"")</f>
        <v/>
      </c>
      <c r="N1482" s="132" t="str">
        <f t="shared" si="23"/>
        <v>CTR CB0057L</v>
      </c>
      <c r="O1482" s="132" t="str">
        <f>IFERROR(IFERROR(INDEX(Кат!$B:$B,MATCH($N1482,Кат!$I:$I,0)),INDEX(Торг!$B:$B,MATCH($N1482,Торг!$I:$I,0))),"")</f>
        <v/>
      </c>
    </row>
    <row r="1483" spans="1:15" outlineLevel="2">
      <c r="A1483" t="s">
        <v>15546</v>
      </c>
      <c r="C1483" s="191" t="s">
        <v>30528</v>
      </c>
      <c r="E1483" t="s">
        <v>30529</v>
      </c>
      <c r="F1483" t="s">
        <v>1101</v>
      </c>
      <c r="G1483" t="s">
        <v>399</v>
      </c>
      <c r="H1483">
        <v>1750</v>
      </c>
      <c r="J1483" t="s">
        <v>22634</v>
      </c>
      <c r="K1483" s="132" t="str">
        <f>IFERROR(IFERROR(INDEX(Кат!$O:$O,MATCH($C1483,Кат!$I:$I,0)),INDEX(Торг!$L:$L,MATCH($C1483,Торг!$I:$I,0))),"")</f>
        <v/>
      </c>
      <c r="L1483" s="132" t="str">
        <f>IFERROR(IFERROR(INDEX(Кат!$A:$A,MATCH($C1483,Кат!$I:$I,0)),INDEX(Торг!$A:$A,MATCH($C1483,Торг!$I:$I,0))),"")</f>
        <v/>
      </c>
      <c r="M1483" s="132" t="str">
        <f>IFERROR(IFERROR(INDEX(Кат!$B:$B,MATCH($C1483,Кат!$I:$I,0)),INDEX(Торг!$B:$B,MATCH($C1483,Торг!$I:$I,0))),"")</f>
        <v/>
      </c>
      <c r="N1483" s="132" t="str">
        <f t="shared" si="23"/>
        <v>CTR CB0057R</v>
      </c>
      <c r="O1483" s="132" t="str">
        <f>IFERROR(IFERROR(INDEX(Кат!$B:$B,MATCH($N1483,Кат!$I:$I,0)),INDEX(Торг!$B:$B,MATCH($N1483,Торг!$I:$I,0))),"")</f>
        <v/>
      </c>
    </row>
    <row r="1484" spans="1:15" outlineLevel="2">
      <c r="A1484" t="s">
        <v>25148</v>
      </c>
      <c r="C1484" s="191"/>
      <c r="E1484" t="s">
        <v>25149</v>
      </c>
      <c r="J1484" t="s">
        <v>22634</v>
      </c>
      <c r="K1484" s="132" t="str">
        <f>IFERROR(IFERROR(INDEX(Кат!$O:$O,MATCH($C1484,Кат!$I:$I,0)),INDEX(Торг!$L:$L,MATCH($C1484,Торг!$I:$I,0))),"")</f>
        <v/>
      </c>
      <c r="L1484" s="132" t="str">
        <f>IFERROR(IFERROR(INDEX(Кат!$A:$A,MATCH($C1484,Кат!$I:$I,0)),INDEX(Торг!$A:$A,MATCH($C1484,Торг!$I:$I,0))),"")</f>
        <v/>
      </c>
      <c r="M1484" s="132" t="str">
        <f>IFERROR(IFERROR(INDEX(Кат!$B:$B,MATCH($C1484,Кат!$I:$I,0)),INDEX(Торг!$B:$B,MATCH($C1484,Торг!$I:$I,0))),"")</f>
        <v/>
      </c>
      <c r="N1484" s="132" t="str">
        <f t="shared" si="23"/>
        <v xml:space="preserve"> </v>
      </c>
      <c r="O1484" s="132" t="str">
        <f>IFERROR(IFERROR(INDEX(Кат!$B:$B,MATCH($N1484,Кат!$I:$I,0)),INDEX(Торг!$B:$B,MATCH($N1484,Торг!$I:$I,0))),"")</f>
        <v/>
      </c>
    </row>
    <row r="1485" spans="1:15" outlineLevel="1">
      <c r="A1485" t="s">
        <v>29676</v>
      </c>
      <c r="C1485" s="191" t="s">
        <v>29677</v>
      </c>
      <c r="E1485" t="s">
        <v>29678</v>
      </c>
      <c r="F1485" t="s">
        <v>25153</v>
      </c>
      <c r="G1485" t="s">
        <v>399</v>
      </c>
      <c r="H1485">
        <v>1050</v>
      </c>
      <c r="J1485" t="s">
        <v>22634</v>
      </c>
      <c r="K1485" s="132" t="str">
        <f>IFERROR(IFERROR(INDEX(Кат!$O:$O,MATCH($C1485,Кат!$I:$I,0)),INDEX(Торг!$L:$L,MATCH($C1485,Торг!$I:$I,0))),"")</f>
        <v/>
      </c>
      <c r="L1485" s="132" t="str">
        <f>IFERROR(IFERROR(INDEX(Кат!$A:$A,MATCH($C1485,Кат!$I:$I,0)),INDEX(Торг!$A:$A,MATCH($C1485,Торг!$I:$I,0))),"")</f>
        <v/>
      </c>
      <c r="M1485" s="132" t="str">
        <f>IFERROR(IFERROR(INDEX(Кат!$B:$B,MATCH($C1485,Кат!$I:$I,0)),INDEX(Торг!$B:$B,MATCH($C1485,Торг!$I:$I,0))),"")</f>
        <v/>
      </c>
      <c r="N1485" s="132" t="str">
        <f t="shared" si="23"/>
        <v>CWORKS B19CR1056</v>
      </c>
      <c r="O1485" s="132" t="str">
        <f>IFERROR(IFERROR(INDEX(Кат!$B:$B,MATCH($N1485,Кат!$I:$I,0)),INDEX(Торг!$B:$B,MATCH($N1485,Торг!$I:$I,0))),"")</f>
        <v/>
      </c>
    </row>
    <row r="1486" spans="1:15" outlineLevel="2">
      <c r="A1486" t="s">
        <v>25150</v>
      </c>
      <c r="C1486" s="191" t="s">
        <v>25151</v>
      </c>
      <c r="E1486" t="s">
        <v>25152</v>
      </c>
      <c r="F1486" t="s">
        <v>25153</v>
      </c>
      <c r="G1486" t="s">
        <v>399</v>
      </c>
      <c r="H1486">
        <v>1400</v>
      </c>
      <c r="J1486" t="s">
        <v>22634</v>
      </c>
      <c r="K1486" s="132" t="str">
        <f>IFERROR(IFERROR(INDEX(Кат!$O:$O,MATCH($C1486,Кат!$I:$I,0)),INDEX(Торг!$L:$L,MATCH($C1486,Торг!$I:$I,0))),"")</f>
        <v/>
      </c>
      <c r="L1486" s="132" t="str">
        <f>IFERROR(IFERROR(INDEX(Кат!$A:$A,MATCH($C1486,Кат!$I:$I,0)),INDEX(Торг!$A:$A,MATCH($C1486,Торг!$I:$I,0))),"")</f>
        <v/>
      </c>
      <c r="M1486" s="132" t="str">
        <f>IFERROR(IFERROR(INDEX(Кат!$B:$B,MATCH($C1486,Кат!$I:$I,0)),INDEX(Торг!$B:$B,MATCH($C1486,Торг!$I:$I,0))),"")</f>
        <v/>
      </c>
      <c r="N1486" s="132" t="str">
        <f t="shared" si="23"/>
        <v>CWORKS B19CR1058</v>
      </c>
      <c r="O1486" s="132" t="str">
        <f>IFERROR(IFERROR(INDEX(Кат!$B:$B,MATCH($N1486,Кат!$I:$I,0)),INDEX(Торг!$B:$B,MATCH($N1486,Торг!$I:$I,0))),"")</f>
        <v/>
      </c>
    </row>
    <row r="1487" spans="1:15" outlineLevel="2">
      <c r="A1487" t="s">
        <v>23654</v>
      </c>
      <c r="C1487" s="191"/>
      <c r="E1487" t="s">
        <v>23655</v>
      </c>
      <c r="J1487" t="s">
        <v>22634</v>
      </c>
      <c r="K1487" s="132" t="str">
        <f>IFERROR(IFERROR(INDEX(Кат!$O:$O,MATCH($C1487,Кат!$I:$I,0)),INDEX(Торг!$L:$L,MATCH($C1487,Торг!$I:$I,0))),"")</f>
        <v/>
      </c>
      <c r="L1487" s="132" t="str">
        <f>IFERROR(IFERROR(INDEX(Кат!$A:$A,MATCH($C1487,Кат!$I:$I,0)),INDEX(Торг!$A:$A,MATCH($C1487,Торг!$I:$I,0))),"")</f>
        <v/>
      </c>
      <c r="M1487" s="132" t="str">
        <f>IFERROR(IFERROR(INDEX(Кат!$B:$B,MATCH($C1487,Кат!$I:$I,0)),INDEX(Торг!$B:$B,MATCH($C1487,Торг!$I:$I,0))),"")</f>
        <v/>
      </c>
      <c r="N1487" s="132" t="str">
        <f t="shared" si="23"/>
        <v xml:space="preserve"> </v>
      </c>
      <c r="O1487" s="132" t="str">
        <f>IFERROR(IFERROR(INDEX(Кат!$B:$B,MATCH($N1487,Кат!$I:$I,0)),INDEX(Торг!$B:$B,MATCH($N1487,Торг!$I:$I,0))),"")</f>
        <v/>
      </c>
    </row>
    <row r="1488" spans="1:15" outlineLevel="2">
      <c r="A1488" t="s">
        <v>15547</v>
      </c>
      <c r="C1488" s="191" t="s">
        <v>13448</v>
      </c>
      <c r="E1488" t="s">
        <v>13449</v>
      </c>
      <c r="F1488" t="s">
        <v>5034</v>
      </c>
      <c r="G1488" t="s">
        <v>399</v>
      </c>
      <c r="H1488">
        <v>800</v>
      </c>
      <c r="J1488" t="s">
        <v>22634</v>
      </c>
      <c r="K1488" s="132" t="str">
        <f>IFERROR(IFERROR(INDEX(Кат!$O:$O,MATCH($C1488,Кат!$I:$I,0)),INDEX(Торг!$L:$L,MATCH($C1488,Торг!$I:$I,0))),"")</f>
        <v/>
      </c>
      <c r="L1488" s="132" t="str">
        <f>IFERROR(IFERROR(INDEX(Кат!$A:$A,MATCH($C1488,Кат!$I:$I,0)),INDEX(Торг!$A:$A,MATCH($C1488,Торг!$I:$I,0))),"")</f>
        <v/>
      </c>
      <c r="M1488" s="132" t="str">
        <f>IFERROR(IFERROR(INDEX(Кат!$B:$B,MATCH($C1488,Кат!$I:$I,0)),INDEX(Торг!$B:$B,MATCH($C1488,Торг!$I:$I,0))),"")</f>
        <v/>
      </c>
      <c r="N1488" s="132" t="str">
        <f t="shared" si="23"/>
        <v>CZ CZ114</v>
      </c>
      <c r="O1488" s="132" t="str">
        <f>IFERROR(IFERROR(INDEX(Кат!$B:$B,MATCH($N1488,Кат!$I:$I,0)),INDEX(Торг!$B:$B,MATCH($N1488,Торг!$I:$I,0))),"")</f>
        <v/>
      </c>
    </row>
    <row r="1489" spans="1:15" outlineLevel="2">
      <c r="A1489" t="s">
        <v>15548</v>
      </c>
      <c r="C1489" s="191" t="s">
        <v>5032</v>
      </c>
      <c r="E1489" t="s">
        <v>5033</v>
      </c>
      <c r="F1489" t="s">
        <v>5034</v>
      </c>
      <c r="G1489" t="s">
        <v>399</v>
      </c>
      <c r="H1489">
        <v>1900</v>
      </c>
      <c r="J1489" t="s">
        <v>22634</v>
      </c>
      <c r="K1489" s="132" t="str">
        <f>IFERROR(IFERROR(INDEX(Кат!$O:$O,MATCH($C1489,Кат!$I:$I,0)),INDEX(Торг!$L:$L,MATCH($C1489,Торг!$I:$I,0))),"")</f>
        <v/>
      </c>
      <c r="L1489" s="132" t="str">
        <f>IFERROR(IFERROR(INDEX(Кат!$A:$A,MATCH($C1489,Кат!$I:$I,0)),INDEX(Торг!$A:$A,MATCH($C1489,Торг!$I:$I,0))),"")</f>
        <v/>
      </c>
      <c r="M1489" s="132" t="str">
        <f>IFERROR(IFERROR(INDEX(Кат!$B:$B,MATCH($C1489,Кат!$I:$I,0)),INDEX(Торг!$B:$B,MATCH($C1489,Торг!$I:$I,0))),"")</f>
        <v/>
      </c>
      <c r="N1489" s="132" t="str">
        <f t="shared" si="23"/>
        <v>CZ CZ116</v>
      </c>
      <c r="O1489" s="132" t="str">
        <f>IFERROR(IFERROR(INDEX(Кат!$B:$B,MATCH($N1489,Кат!$I:$I,0)),INDEX(Торг!$B:$B,MATCH($N1489,Торг!$I:$I,0))),"")</f>
        <v/>
      </c>
    </row>
    <row r="1490" spans="1:15" outlineLevel="1">
      <c r="A1490" t="s">
        <v>15549</v>
      </c>
      <c r="C1490" s="191" t="s">
        <v>5035</v>
      </c>
      <c r="E1490" t="s">
        <v>5036</v>
      </c>
      <c r="F1490" t="s">
        <v>5034</v>
      </c>
      <c r="G1490" t="s">
        <v>399</v>
      </c>
      <c r="H1490">
        <v>1610</v>
      </c>
      <c r="J1490" t="s">
        <v>22634</v>
      </c>
      <c r="K1490" s="132" t="str">
        <f>IFERROR(IFERROR(INDEX(Кат!$O:$O,MATCH($C1490,Кат!$I:$I,0)),INDEX(Торг!$L:$L,MATCH($C1490,Торг!$I:$I,0))),"")</f>
        <v/>
      </c>
      <c r="L1490" s="132" t="str">
        <f>IFERROR(IFERROR(INDEX(Кат!$A:$A,MATCH($C1490,Кат!$I:$I,0)),INDEX(Торг!$A:$A,MATCH($C1490,Торг!$I:$I,0))),"")</f>
        <v/>
      </c>
      <c r="M1490" s="132" t="str">
        <f>IFERROR(IFERROR(INDEX(Кат!$B:$B,MATCH($C1490,Кат!$I:$I,0)),INDEX(Торг!$B:$B,MATCH($C1490,Торг!$I:$I,0))),"")</f>
        <v/>
      </c>
      <c r="N1490" s="132" t="str">
        <f t="shared" si="23"/>
        <v>CZ CZ116/214</v>
      </c>
      <c r="O1490" s="132" t="str">
        <f>IFERROR(IFERROR(INDEX(Кат!$B:$B,MATCH($N1490,Кат!$I:$I,0)),INDEX(Торг!$B:$B,MATCH($N1490,Торг!$I:$I,0))),"")</f>
        <v/>
      </c>
    </row>
    <row r="1491" spans="1:15" outlineLevel="2">
      <c r="A1491" t="s">
        <v>33472</v>
      </c>
      <c r="C1491" s="191" t="s">
        <v>33473</v>
      </c>
      <c r="E1491" t="s">
        <v>33474</v>
      </c>
      <c r="F1491" t="s">
        <v>5034</v>
      </c>
      <c r="G1491" t="s">
        <v>399</v>
      </c>
      <c r="H1491">
        <v>1200</v>
      </c>
      <c r="J1491" t="s">
        <v>22634</v>
      </c>
      <c r="K1491" s="132" t="str">
        <f>IFERROR(IFERROR(INDEX(Кат!$O:$O,MATCH($C1491,Кат!$I:$I,0)),INDEX(Торг!$L:$L,MATCH($C1491,Торг!$I:$I,0))),"")</f>
        <v/>
      </c>
      <c r="L1491" s="132" t="str">
        <f>IFERROR(IFERROR(INDEX(Кат!$A:$A,MATCH($C1491,Кат!$I:$I,0)),INDEX(Торг!$A:$A,MATCH($C1491,Торг!$I:$I,0))),"")</f>
        <v/>
      </c>
      <c r="M1491" s="132" t="str">
        <f>IFERROR(IFERROR(INDEX(Кат!$B:$B,MATCH($C1491,Кат!$I:$I,0)),INDEX(Торг!$B:$B,MATCH($C1491,Торг!$I:$I,0))),"")</f>
        <v/>
      </c>
      <c r="N1491" s="132" t="str">
        <f t="shared" si="23"/>
        <v>CZ CZ072/5.05</v>
      </c>
      <c r="O1491" s="132" t="str">
        <f>IFERROR(IFERROR(INDEX(Кат!$B:$B,MATCH($N1491,Кат!$I:$I,0)),INDEX(Торг!$B:$B,MATCH($N1491,Торг!$I:$I,0))),"")</f>
        <v/>
      </c>
    </row>
    <row r="1492" spans="1:15" outlineLevel="2">
      <c r="A1492" t="s">
        <v>33475</v>
      </c>
      <c r="C1492" s="191" t="s">
        <v>33476</v>
      </c>
      <c r="E1492" t="s">
        <v>33477</v>
      </c>
      <c r="F1492" t="s">
        <v>5034</v>
      </c>
      <c r="G1492" t="s">
        <v>399</v>
      </c>
      <c r="H1492">
        <v>1300</v>
      </c>
      <c r="J1492" t="s">
        <v>22634</v>
      </c>
      <c r="K1492" s="132" t="str">
        <f>IFERROR(IFERROR(INDEX(Кат!$O:$O,MATCH($C1492,Кат!$I:$I,0)),INDEX(Торг!$L:$L,MATCH($C1492,Торг!$I:$I,0))),"")</f>
        <v/>
      </c>
      <c r="L1492" s="132" t="str">
        <f>IFERROR(IFERROR(INDEX(Кат!$A:$A,MATCH($C1492,Кат!$I:$I,0)),INDEX(Торг!$A:$A,MATCH($C1492,Торг!$I:$I,0))),"")</f>
        <v/>
      </c>
      <c r="M1492" s="132" t="str">
        <f>IFERROR(IFERROR(INDEX(Кат!$B:$B,MATCH($C1492,Кат!$I:$I,0)),INDEX(Торг!$B:$B,MATCH($C1492,Торг!$I:$I,0))),"")</f>
        <v/>
      </c>
      <c r="N1492" s="132" t="str">
        <f t="shared" si="23"/>
        <v>CZ CZ072/6.35</v>
      </c>
      <c r="O1492" s="132" t="str">
        <f>IFERROR(IFERROR(INDEX(Кат!$B:$B,MATCH($N1492,Кат!$I:$I,0)),INDEX(Торг!$B:$B,MATCH($N1492,Торг!$I:$I,0))),"")</f>
        <v/>
      </c>
    </row>
    <row r="1493" spans="1:15" outlineLevel="1">
      <c r="A1493" t="s">
        <v>33478</v>
      </c>
      <c r="C1493" s="191" t="s">
        <v>33479</v>
      </c>
      <c r="E1493" t="s">
        <v>33480</v>
      </c>
      <c r="F1493" t="s">
        <v>5034</v>
      </c>
      <c r="G1493" t="s">
        <v>399</v>
      </c>
      <c r="H1493">
        <v>1550</v>
      </c>
      <c r="J1493" t="s">
        <v>22634</v>
      </c>
      <c r="K1493" s="132" t="str">
        <f>IFERROR(IFERROR(INDEX(Кат!$O:$O,MATCH($C1493,Кат!$I:$I,0)),INDEX(Торг!$L:$L,MATCH($C1493,Торг!$I:$I,0))),"")</f>
        <v/>
      </c>
      <c r="L1493" s="132" t="str">
        <f>IFERROR(IFERROR(INDEX(Кат!$A:$A,MATCH($C1493,Кат!$I:$I,0)),INDEX(Торг!$A:$A,MATCH($C1493,Торг!$I:$I,0))),"")</f>
        <v/>
      </c>
      <c r="M1493" s="132" t="str">
        <f>IFERROR(IFERROR(INDEX(Кат!$B:$B,MATCH($C1493,Кат!$I:$I,0)),INDEX(Торг!$B:$B,MATCH($C1493,Торг!$I:$I,0))),"")</f>
        <v/>
      </c>
      <c r="N1493" s="132" t="str">
        <f t="shared" si="23"/>
        <v>CZ CZ092/5.05</v>
      </c>
      <c r="O1493" s="132" t="str">
        <f>IFERROR(IFERROR(INDEX(Кат!$B:$B,MATCH($N1493,Кат!$I:$I,0)),INDEX(Торг!$B:$B,MATCH($N1493,Торг!$I:$I,0))),"")</f>
        <v/>
      </c>
    </row>
    <row r="1494" spans="1:15" outlineLevel="2">
      <c r="A1494" t="s">
        <v>33481</v>
      </c>
      <c r="C1494" s="191" t="s">
        <v>33482</v>
      </c>
      <c r="E1494" t="s">
        <v>33483</v>
      </c>
      <c r="F1494" t="s">
        <v>5034</v>
      </c>
      <c r="G1494" t="s">
        <v>399</v>
      </c>
      <c r="H1494">
        <v>1650</v>
      </c>
      <c r="J1494" t="s">
        <v>22634</v>
      </c>
      <c r="K1494" s="132" t="str">
        <f>IFERROR(IFERROR(INDEX(Кат!$O:$O,MATCH($C1494,Кат!$I:$I,0)),INDEX(Торг!$L:$L,MATCH($C1494,Торг!$I:$I,0))),"")</f>
        <v/>
      </c>
      <c r="L1494" s="132" t="str">
        <f>IFERROR(IFERROR(INDEX(Кат!$A:$A,MATCH($C1494,Кат!$I:$I,0)),INDEX(Торг!$A:$A,MATCH($C1494,Торг!$I:$I,0))),"")</f>
        <v/>
      </c>
      <c r="M1494" s="132" t="str">
        <f>IFERROR(IFERROR(INDEX(Кат!$B:$B,MATCH($C1494,Кат!$I:$I,0)),INDEX(Торг!$B:$B,MATCH($C1494,Торг!$I:$I,0))),"")</f>
        <v/>
      </c>
      <c r="N1494" s="132" t="str">
        <f t="shared" si="23"/>
        <v>CZ CZ092/6.35</v>
      </c>
      <c r="O1494" s="132" t="str">
        <f>IFERROR(IFERROR(INDEX(Кат!$B:$B,MATCH($N1494,Кат!$I:$I,0)),INDEX(Торг!$B:$B,MATCH($N1494,Торг!$I:$I,0))),"")</f>
        <v/>
      </c>
    </row>
    <row r="1495" spans="1:15" outlineLevel="2">
      <c r="A1495" t="s">
        <v>23656</v>
      </c>
      <c r="C1495" s="191"/>
      <c r="E1495" t="s">
        <v>22793</v>
      </c>
      <c r="J1495" t="s">
        <v>22634</v>
      </c>
      <c r="K1495" s="132" t="str">
        <f>IFERROR(IFERROR(INDEX(Кат!$O:$O,MATCH($C1495,Кат!$I:$I,0)),INDEX(Торг!$L:$L,MATCH($C1495,Торг!$I:$I,0))),"")</f>
        <v/>
      </c>
      <c r="L1495" s="132" t="str">
        <f>IFERROR(IFERROR(INDEX(Кат!$A:$A,MATCH($C1495,Кат!$I:$I,0)),INDEX(Торг!$A:$A,MATCH($C1495,Торг!$I:$I,0))),"")</f>
        <v/>
      </c>
      <c r="M1495" s="132" t="str">
        <f>IFERROR(IFERROR(INDEX(Кат!$B:$B,MATCH($C1495,Кат!$I:$I,0)),INDEX(Торг!$B:$B,MATCH($C1495,Торг!$I:$I,0))),"")</f>
        <v/>
      </c>
      <c r="N1495" s="132" t="str">
        <f t="shared" si="23"/>
        <v xml:space="preserve"> </v>
      </c>
      <c r="O1495" s="132" t="str">
        <f>IFERROR(IFERROR(INDEX(Кат!$B:$B,MATCH($N1495,Кат!$I:$I,0)),INDEX(Торг!$B:$B,MATCH($N1495,Торг!$I:$I,0))),"")</f>
        <v/>
      </c>
    </row>
    <row r="1496" spans="1:15" outlineLevel="2">
      <c r="A1496" t="s">
        <v>25467</v>
      </c>
      <c r="C1496" s="191">
        <v>7701070956</v>
      </c>
      <c r="E1496" t="s">
        <v>27342</v>
      </c>
      <c r="F1496" t="s">
        <v>22793</v>
      </c>
      <c r="G1496" t="s">
        <v>399</v>
      </c>
      <c r="H1496">
        <v>730</v>
      </c>
      <c r="J1496" t="s">
        <v>22634</v>
      </c>
      <c r="K1496" s="132" t="str">
        <f>IFERROR(IFERROR(INDEX(Кат!$O:$O,MATCH($C1496,Кат!$I:$I,0)),INDEX(Торг!$L:$L,MATCH($C1496,Торг!$I:$I,0))),"")</f>
        <v/>
      </c>
      <c r="L1496" s="132" t="str">
        <f>IFERROR(IFERROR(INDEX(Кат!$A:$A,MATCH($C1496,Кат!$I:$I,0)),INDEX(Торг!$A:$A,MATCH($C1496,Торг!$I:$I,0))),"")</f>
        <v/>
      </c>
      <c r="M1496" s="132" t="str">
        <f>IFERROR(IFERROR(INDEX(Кат!$B:$B,MATCH($C1496,Кат!$I:$I,0)),INDEX(Торг!$B:$B,MATCH($C1496,Торг!$I:$I,0))),"")</f>
        <v/>
      </c>
      <c r="N1496" s="132" t="str">
        <f t="shared" si="23"/>
        <v>DACHIA 7701070956</v>
      </c>
      <c r="O1496" s="132" t="str">
        <f>IFERROR(IFERROR(INDEX(Кат!$B:$B,MATCH($N1496,Кат!$I:$I,0)),INDEX(Торг!$B:$B,MATCH($N1496,Торг!$I:$I,0))),"")</f>
        <v/>
      </c>
    </row>
    <row r="1497" spans="1:15" outlineLevel="1">
      <c r="A1497" t="s">
        <v>25468</v>
      </c>
      <c r="C1497" s="191">
        <v>8450076671</v>
      </c>
      <c r="E1497" t="s">
        <v>27343</v>
      </c>
      <c r="F1497" t="s">
        <v>22793</v>
      </c>
      <c r="G1497" t="s">
        <v>399</v>
      </c>
      <c r="H1497">
        <v>690</v>
      </c>
      <c r="J1497" t="s">
        <v>22634</v>
      </c>
      <c r="K1497" s="132" t="str">
        <f>IFERROR(IFERROR(INDEX(Кат!$O:$O,MATCH($C1497,Кат!$I:$I,0)),INDEX(Торг!$L:$L,MATCH($C1497,Торг!$I:$I,0))),"")</f>
        <v/>
      </c>
      <c r="L1497" s="132" t="str">
        <f>IFERROR(IFERROR(INDEX(Кат!$A:$A,MATCH($C1497,Кат!$I:$I,0)),INDEX(Торг!$A:$A,MATCH($C1497,Торг!$I:$I,0))),"")</f>
        <v/>
      </c>
      <c r="M1497" s="132" t="str">
        <f>IFERROR(IFERROR(INDEX(Кат!$B:$B,MATCH($C1497,Кат!$I:$I,0)),INDEX(Торг!$B:$B,MATCH($C1497,Торг!$I:$I,0))),"")</f>
        <v/>
      </c>
      <c r="N1497" s="132" t="str">
        <f t="shared" si="23"/>
        <v>DACHIA 8450076671</v>
      </c>
      <c r="O1497" s="132" t="str">
        <f>IFERROR(IFERROR(INDEX(Кат!$B:$B,MATCH($N1497,Кат!$I:$I,0)),INDEX(Торг!$B:$B,MATCH($N1497,Торг!$I:$I,0))),"")</f>
        <v/>
      </c>
    </row>
    <row r="1498" spans="1:15" outlineLevel="2">
      <c r="A1498" t="s">
        <v>26296</v>
      </c>
      <c r="C1498" s="191">
        <v>8200765882</v>
      </c>
      <c r="E1498" t="s">
        <v>26297</v>
      </c>
      <c r="F1498" t="s">
        <v>22793</v>
      </c>
      <c r="G1498" t="s">
        <v>399</v>
      </c>
      <c r="H1498">
        <v>1130</v>
      </c>
      <c r="J1498" t="s">
        <v>22634</v>
      </c>
      <c r="K1498" s="132" t="str">
        <f>IFERROR(IFERROR(INDEX(Кат!$O:$O,MATCH($C1498,Кат!$I:$I,0)),INDEX(Торг!$L:$L,MATCH($C1498,Торг!$I:$I,0))),"")</f>
        <v/>
      </c>
      <c r="L1498" s="132" t="str">
        <f>IFERROR(IFERROR(INDEX(Кат!$A:$A,MATCH($C1498,Кат!$I:$I,0)),INDEX(Торг!$A:$A,MATCH($C1498,Торг!$I:$I,0))),"")</f>
        <v/>
      </c>
      <c r="M1498" s="132" t="str">
        <f>IFERROR(IFERROR(INDEX(Кат!$B:$B,MATCH($C1498,Кат!$I:$I,0)),INDEX(Торг!$B:$B,MATCH($C1498,Торг!$I:$I,0))),"")</f>
        <v/>
      </c>
      <c r="N1498" s="132" t="str">
        <f t="shared" si="23"/>
        <v>DACHIA 8200765882</v>
      </c>
      <c r="O1498" s="132" t="str">
        <f>IFERROR(IFERROR(INDEX(Кат!$B:$B,MATCH($N1498,Кат!$I:$I,0)),INDEX(Торг!$B:$B,MATCH($N1498,Торг!$I:$I,0))),"")</f>
        <v/>
      </c>
    </row>
    <row r="1499" spans="1:15" outlineLevel="2">
      <c r="A1499" t="s">
        <v>22794</v>
      </c>
      <c r="C1499" s="191">
        <v>8200520353</v>
      </c>
      <c r="E1499" t="s">
        <v>22795</v>
      </c>
      <c r="F1499" t="s">
        <v>22793</v>
      </c>
      <c r="G1499" t="s">
        <v>399</v>
      </c>
      <c r="H1499">
        <v>150</v>
      </c>
      <c r="J1499" t="s">
        <v>22634</v>
      </c>
      <c r="K1499" s="132" t="str">
        <f>IFERROR(IFERROR(INDEX(Кат!$O:$O,MATCH($C1499,Кат!$I:$I,0)),INDEX(Торг!$L:$L,MATCH($C1499,Торг!$I:$I,0))),"")</f>
        <v/>
      </c>
      <c r="L1499" s="132" t="str">
        <f>IFERROR(IFERROR(INDEX(Кат!$A:$A,MATCH($C1499,Кат!$I:$I,0)),INDEX(Торг!$A:$A,MATCH($C1499,Торг!$I:$I,0))),"")</f>
        <v/>
      </c>
      <c r="M1499" s="132" t="str">
        <f>IFERROR(IFERROR(INDEX(Кат!$B:$B,MATCH($C1499,Кат!$I:$I,0)),INDEX(Торг!$B:$B,MATCH($C1499,Торг!$I:$I,0))),"")</f>
        <v/>
      </c>
      <c r="N1499" s="132" t="str">
        <f t="shared" si="23"/>
        <v>DACHIA 8200520353</v>
      </c>
      <c r="O1499" s="132" t="str">
        <f>IFERROR(IFERROR(INDEX(Кат!$B:$B,MATCH($N1499,Кат!$I:$I,0)),INDEX(Торг!$B:$B,MATCH($N1499,Торг!$I:$I,0))),"")</f>
        <v/>
      </c>
    </row>
    <row r="1500" spans="1:15" outlineLevel="2">
      <c r="A1500" t="s">
        <v>22796</v>
      </c>
      <c r="C1500" s="191">
        <v>6001547473</v>
      </c>
      <c r="E1500" t="s">
        <v>22797</v>
      </c>
      <c r="F1500" t="s">
        <v>22793</v>
      </c>
      <c r="G1500" t="s">
        <v>399</v>
      </c>
      <c r="H1500">
        <v>150</v>
      </c>
      <c r="J1500" t="s">
        <v>22634</v>
      </c>
      <c r="K1500" s="132" t="str">
        <f>IFERROR(IFERROR(INDEX(Кат!$O:$O,MATCH($C1500,Кат!$I:$I,0)),INDEX(Торг!$L:$L,MATCH($C1500,Торг!$I:$I,0))),"")</f>
        <v/>
      </c>
      <c r="L1500" s="132" t="str">
        <f>IFERROR(IFERROR(INDEX(Кат!$A:$A,MATCH($C1500,Кат!$I:$I,0)),INDEX(Торг!$A:$A,MATCH($C1500,Торг!$I:$I,0))),"")</f>
        <v/>
      </c>
      <c r="M1500" s="132" t="str">
        <f>IFERROR(IFERROR(INDEX(Кат!$B:$B,MATCH($C1500,Кат!$I:$I,0)),INDEX(Торг!$B:$B,MATCH($C1500,Торг!$I:$I,0))),"")</f>
        <v/>
      </c>
      <c r="N1500" s="132" t="str">
        <f t="shared" si="23"/>
        <v>DACHIA 6001547473</v>
      </c>
      <c r="O1500" s="132" t="str">
        <f>IFERROR(IFERROR(INDEX(Кат!$B:$B,MATCH($N1500,Кат!$I:$I,0)),INDEX(Торг!$B:$B,MATCH($N1500,Торг!$I:$I,0))),"")</f>
        <v/>
      </c>
    </row>
    <row r="1501" spans="1:15" outlineLevel="2">
      <c r="A1501" t="s">
        <v>15550</v>
      </c>
      <c r="C1501" s="191" t="s">
        <v>1102</v>
      </c>
      <c r="E1501" t="s">
        <v>22798</v>
      </c>
      <c r="F1501" t="s">
        <v>22793</v>
      </c>
      <c r="G1501" t="s">
        <v>399</v>
      </c>
      <c r="H1501">
        <v>530</v>
      </c>
      <c r="J1501" t="s">
        <v>22634</v>
      </c>
      <c r="K1501" s="132" t="str">
        <f>IFERROR(IFERROR(INDEX(Кат!$O:$O,MATCH($C1501,Кат!$I:$I,0)),INDEX(Торг!$L:$L,MATCH($C1501,Торг!$I:$I,0))),"")</f>
        <v/>
      </c>
      <c r="L1501" s="132" t="str">
        <f>IFERROR(IFERROR(INDEX(Кат!$A:$A,MATCH($C1501,Кат!$I:$I,0)),INDEX(Торг!$A:$A,MATCH($C1501,Торг!$I:$I,0))),"")</f>
        <v/>
      </c>
      <c r="M1501" s="132" t="str">
        <f>IFERROR(IFERROR(INDEX(Кат!$B:$B,MATCH($C1501,Кат!$I:$I,0)),INDEX(Торг!$B:$B,MATCH($C1501,Торг!$I:$I,0))),"")</f>
        <v/>
      </c>
      <c r="N1501" s="132" t="str">
        <f t="shared" si="23"/>
        <v>DACHIA 432001501R</v>
      </c>
      <c r="O1501" s="132" t="str">
        <f>IFERROR(IFERROR(INDEX(Кат!$B:$B,MATCH($N1501,Кат!$I:$I,0)),INDEX(Торг!$B:$B,MATCH($N1501,Торг!$I:$I,0))),"")</f>
        <v/>
      </c>
    </row>
    <row r="1502" spans="1:15" outlineLevel="1">
      <c r="A1502" t="s">
        <v>15551</v>
      </c>
      <c r="C1502" s="191" t="s">
        <v>1103</v>
      </c>
      <c r="E1502" t="s">
        <v>22799</v>
      </c>
      <c r="F1502" t="s">
        <v>22793</v>
      </c>
      <c r="G1502" t="s">
        <v>399</v>
      </c>
      <c r="H1502">
        <v>420</v>
      </c>
      <c r="J1502" t="s">
        <v>22634</v>
      </c>
      <c r="K1502" s="132" t="str">
        <f>IFERROR(IFERROR(INDEX(Кат!$O:$O,MATCH($C1502,Кат!$I:$I,0)),INDEX(Торг!$L:$L,MATCH($C1502,Торг!$I:$I,0))),"")</f>
        <v/>
      </c>
      <c r="L1502" s="132" t="str">
        <f>IFERROR(IFERROR(INDEX(Кат!$A:$A,MATCH($C1502,Кат!$I:$I,0)),INDEX(Торг!$A:$A,MATCH($C1502,Торг!$I:$I,0))),"")</f>
        <v/>
      </c>
      <c r="M1502" s="132" t="str">
        <f>IFERROR(IFERROR(INDEX(Кат!$B:$B,MATCH($C1502,Кат!$I:$I,0)),INDEX(Торг!$B:$B,MATCH($C1502,Торг!$I:$I,0))),"")</f>
        <v/>
      </c>
      <c r="N1502" s="132" t="str">
        <f t="shared" si="23"/>
        <v>DACHIA 479703074R</v>
      </c>
      <c r="O1502" s="132" t="str">
        <f>IFERROR(IFERROR(INDEX(Кат!$B:$B,MATCH($N1502,Кат!$I:$I,0)),INDEX(Торг!$B:$B,MATCH($N1502,Торг!$I:$I,0))),"")</f>
        <v/>
      </c>
    </row>
    <row r="1503" spans="1:15" outlineLevel="2">
      <c r="A1503" t="s">
        <v>15552</v>
      </c>
      <c r="C1503" s="191" t="s">
        <v>5037</v>
      </c>
      <c r="E1503" t="s">
        <v>22800</v>
      </c>
      <c r="F1503" t="s">
        <v>22793</v>
      </c>
      <c r="G1503" t="s">
        <v>375</v>
      </c>
      <c r="H1503">
        <v>3400</v>
      </c>
      <c r="J1503" t="s">
        <v>22634</v>
      </c>
      <c r="K1503" s="132" t="str">
        <f>IFERROR(IFERROR(INDEX(Кат!$O:$O,MATCH($C1503,Кат!$I:$I,0)),INDEX(Торг!$L:$L,MATCH($C1503,Торг!$I:$I,0))),"")</f>
        <v/>
      </c>
      <c r="L1503" s="132" t="str">
        <f>IFERROR(IFERROR(INDEX(Кат!$A:$A,MATCH($C1503,Кат!$I:$I,0)),INDEX(Торг!$A:$A,MATCH($C1503,Торг!$I:$I,0))),"")</f>
        <v/>
      </c>
      <c r="M1503" s="132" t="str">
        <f>IFERROR(IFERROR(INDEX(Кат!$B:$B,MATCH($C1503,Кат!$I:$I,0)),INDEX(Торг!$B:$B,MATCH($C1503,Торг!$I:$I,0))),"")</f>
        <v/>
      </c>
      <c r="N1503" s="132" t="str">
        <f t="shared" si="23"/>
        <v>DACHIA 7701473354/7701471378</v>
      </c>
      <c r="O1503" s="132" t="str">
        <f>IFERROR(IFERROR(INDEX(Кат!$B:$B,MATCH($N1503,Кат!$I:$I,0)),INDEX(Торг!$B:$B,MATCH($N1503,Торг!$I:$I,0))),"")</f>
        <v/>
      </c>
    </row>
    <row r="1504" spans="1:15" outlineLevel="2">
      <c r="A1504" t="s">
        <v>15553</v>
      </c>
      <c r="C1504" s="191" t="s">
        <v>1104</v>
      </c>
      <c r="E1504" t="s">
        <v>22801</v>
      </c>
      <c r="F1504" t="s">
        <v>22793</v>
      </c>
      <c r="G1504" t="s">
        <v>375</v>
      </c>
      <c r="H1504">
        <v>200</v>
      </c>
      <c r="J1504" t="s">
        <v>22634</v>
      </c>
      <c r="K1504" s="132" t="str">
        <f>IFERROR(IFERROR(INDEX(Кат!$O:$O,MATCH($C1504,Кат!$I:$I,0)),INDEX(Торг!$L:$L,MATCH($C1504,Торг!$I:$I,0))),"")</f>
        <v/>
      </c>
      <c r="L1504" s="132" t="str">
        <f>IFERROR(IFERROR(INDEX(Кат!$A:$A,MATCH($C1504,Кат!$I:$I,0)),INDEX(Торг!$A:$A,MATCH($C1504,Торг!$I:$I,0))),"")</f>
        <v/>
      </c>
      <c r="M1504" s="132" t="str">
        <f>IFERROR(IFERROR(INDEX(Кат!$B:$B,MATCH($C1504,Кат!$I:$I,0)),INDEX(Торг!$B:$B,MATCH($C1504,Торг!$I:$I,0))),"")</f>
        <v/>
      </c>
      <c r="N1504" s="132" t="str">
        <f t="shared" si="23"/>
        <v>DACHIA 8200052312/311</v>
      </c>
      <c r="O1504" s="132" t="str">
        <f>IFERROR(IFERROR(INDEX(Кат!$B:$B,MATCH($N1504,Кат!$I:$I,0)),INDEX(Торг!$B:$B,MATCH($N1504,Торг!$I:$I,0))),"")</f>
        <v/>
      </c>
    </row>
    <row r="1505" spans="1:15" outlineLevel="2">
      <c r="A1505" t="s">
        <v>15554</v>
      </c>
      <c r="C1505" s="191">
        <v>7701471886</v>
      </c>
      <c r="E1505" t="s">
        <v>22802</v>
      </c>
      <c r="F1505" t="s">
        <v>22793</v>
      </c>
      <c r="G1505" t="s">
        <v>375</v>
      </c>
      <c r="H1505">
        <v>2920</v>
      </c>
      <c r="J1505" t="s">
        <v>22634</v>
      </c>
      <c r="K1505" s="132" t="str">
        <f>IFERROR(IFERROR(INDEX(Кат!$O:$O,MATCH($C1505,Кат!$I:$I,0)),INDEX(Торг!$L:$L,MATCH($C1505,Торг!$I:$I,0))),"")</f>
        <v/>
      </c>
      <c r="L1505" s="132" t="str">
        <f>IFERROR(IFERROR(INDEX(Кат!$A:$A,MATCH($C1505,Кат!$I:$I,0)),INDEX(Торг!$A:$A,MATCH($C1505,Торг!$I:$I,0))),"")</f>
        <v/>
      </c>
      <c r="M1505" s="132" t="str">
        <f>IFERROR(IFERROR(INDEX(Кат!$B:$B,MATCH($C1505,Кат!$I:$I,0)),INDEX(Торг!$B:$B,MATCH($C1505,Торг!$I:$I,0))),"")</f>
        <v/>
      </c>
      <c r="N1505" s="132" t="str">
        <f t="shared" si="23"/>
        <v>DACHIA 7701471886</v>
      </c>
      <c r="O1505" s="132" t="str">
        <f>IFERROR(IFERROR(INDEX(Кат!$B:$B,MATCH($N1505,Кат!$I:$I,0)),INDEX(Торг!$B:$B,MATCH($N1505,Торг!$I:$I,0))),"")</f>
        <v/>
      </c>
    </row>
    <row r="1506" spans="1:15" outlineLevel="2">
      <c r="A1506" t="s">
        <v>15555</v>
      </c>
      <c r="C1506" s="191">
        <v>6001548043</v>
      </c>
      <c r="E1506" t="s">
        <v>22803</v>
      </c>
      <c r="F1506" t="s">
        <v>22793</v>
      </c>
      <c r="G1506" t="s">
        <v>375</v>
      </c>
      <c r="H1506">
        <v>2010</v>
      </c>
      <c r="J1506" t="s">
        <v>22634</v>
      </c>
      <c r="K1506" s="132" t="str">
        <f>IFERROR(IFERROR(INDEX(Кат!$O:$O,MATCH($C1506,Кат!$I:$I,0)),INDEX(Торг!$L:$L,MATCH($C1506,Торг!$I:$I,0))),"")</f>
        <v/>
      </c>
      <c r="L1506" s="132" t="str">
        <f>IFERROR(IFERROR(INDEX(Кат!$A:$A,MATCH($C1506,Кат!$I:$I,0)),INDEX(Торг!$A:$A,MATCH($C1506,Торг!$I:$I,0))),"")</f>
        <v/>
      </c>
      <c r="M1506" s="132" t="str">
        <f>IFERROR(IFERROR(INDEX(Кат!$B:$B,MATCH($C1506,Кат!$I:$I,0)),INDEX(Торг!$B:$B,MATCH($C1506,Торг!$I:$I,0))),"")</f>
        <v/>
      </c>
      <c r="N1506" s="132" t="str">
        <f t="shared" si="23"/>
        <v>DACHIA 6001548043</v>
      </c>
      <c r="O1506" s="132" t="str">
        <f>IFERROR(IFERROR(INDEX(Кат!$B:$B,MATCH($N1506,Кат!$I:$I,0)),INDEX(Торг!$B:$B,MATCH($N1506,Торг!$I:$I,0))),"")</f>
        <v/>
      </c>
    </row>
    <row r="1507" spans="1:15" outlineLevel="2">
      <c r="A1507" t="s">
        <v>25469</v>
      </c>
      <c r="C1507" s="191">
        <v>8200048024</v>
      </c>
      <c r="E1507" t="s">
        <v>25470</v>
      </c>
      <c r="F1507" t="s">
        <v>22793</v>
      </c>
      <c r="G1507" t="s">
        <v>399</v>
      </c>
      <c r="H1507">
        <v>210</v>
      </c>
      <c r="J1507" t="s">
        <v>22634</v>
      </c>
      <c r="K1507" s="132" t="str">
        <f>IFERROR(IFERROR(INDEX(Кат!$O:$O,MATCH($C1507,Кат!$I:$I,0)),INDEX(Торг!$L:$L,MATCH($C1507,Торг!$I:$I,0))),"")</f>
        <v/>
      </c>
      <c r="L1507" s="132" t="str">
        <f>IFERROR(IFERROR(INDEX(Кат!$A:$A,MATCH($C1507,Кат!$I:$I,0)),INDEX(Торг!$A:$A,MATCH($C1507,Торг!$I:$I,0))),"")</f>
        <v/>
      </c>
      <c r="M1507" s="132" t="str">
        <f>IFERROR(IFERROR(INDEX(Кат!$B:$B,MATCH($C1507,Кат!$I:$I,0)),INDEX(Торг!$B:$B,MATCH($C1507,Торг!$I:$I,0))),"")</f>
        <v/>
      </c>
      <c r="N1507" s="132" t="str">
        <f t="shared" si="23"/>
        <v>DACHIA 8200048024</v>
      </c>
      <c r="O1507" s="132" t="str">
        <f>IFERROR(IFERROR(INDEX(Кат!$B:$B,MATCH($N1507,Кат!$I:$I,0)),INDEX(Торг!$B:$B,MATCH($N1507,Торг!$I:$I,0))),"")</f>
        <v/>
      </c>
    </row>
    <row r="1508" spans="1:15" outlineLevel="2">
      <c r="A1508" t="s">
        <v>15556</v>
      </c>
      <c r="C1508" s="191">
        <v>7700812369</v>
      </c>
      <c r="E1508" t="s">
        <v>22804</v>
      </c>
      <c r="F1508" t="s">
        <v>22793</v>
      </c>
      <c r="G1508" t="s">
        <v>399</v>
      </c>
      <c r="H1508">
        <v>310</v>
      </c>
      <c r="J1508" t="s">
        <v>22634</v>
      </c>
      <c r="K1508" s="132" t="str">
        <f>IFERROR(IFERROR(INDEX(Кат!$O:$O,MATCH($C1508,Кат!$I:$I,0)),INDEX(Торг!$L:$L,MATCH($C1508,Торг!$I:$I,0))),"")</f>
        <v/>
      </c>
      <c r="L1508" s="132" t="str">
        <f>IFERROR(IFERROR(INDEX(Кат!$A:$A,MATCH($C1508,Кат!$I:$I,0)),INDEX(Торг!$A:$A,MATCH($C1508,Торг!$I:$I,0))),"")</f>
        <v/>
      </c>
      <c r="M1508" s="132" t="str">
        <f>IFERROR(IFERROR(INDEX(Кат!$B:$B,MATCH($C1508,Кат!$I:$I,0)),INDEX(Торг!$B:$B,MATCH($C1508,Торг!$I:$I,0))),"")</f>
        <v/>
      </c>
      <c r="N1508" s="132" t="str">
        <f t="shared" si="23"/>
        <v>DACHIA 7700812369</v>
      </c>
      <c r="O1508" s="132" t="str">
        <f>IFERROR(IFERROR(INDEX(Кат!$B:$B,MATCH($N1508,Кат!$I:$I,0)),INDEX(Торг!$B:$B,MATCH($N1508,Торг!$I:$I,0))),"")</f>
        <v/>
      </c>
    </row>
    <row r="1509" spans="1:15" outlineLevel="1">
      <c r="A1509" t="s">
        <v>15557</v>
      </c>
      <c r="C1509" s="191">
        <v>8200898655</v>
      </c>
      <c r="E1509" t="s">
        <v>22805</v>
      </c>
      <c r="F1509" t="s">
        <v>22793</v>
      </c>
      <c r="G1509" t="s">
        <v>399</v>
      </c>
      <c r="H1509">
        <v>3650</v>
      </c>
      <c r="J1509" t="s">
        <v>22634</v>
      </c>
      <c r="K1509" s="132" t="str">
        <f>IFERROR(IFERROR(INDEX(Кат!$O:$O,MATCH($C1509,Кат!$I:$I,0)),INDEX(Торг!$L:$L,MATCH($C1509,Торг!$I:$I,0))),"")</f>
        <v/>
      </c>
      <c r="L1509" s="132" t="str">
        <f>IFERROR(IFERROR(INDEX(Кат!$A:$A,MATCH($C1509,Кат!$I:$I,0)),INDEX(Торг!$A:$A,MATCH($C1509,Торг!$I:$I,0))),"")</f>
        <v/>
      </c>
      <c r="M1509" s="132" t="str">
        <f>IFERROR(IFERROR(INDEX(Кат!$B:$B,MATCH($C1509,Кат!$I:$I,0)),INDEX(Торг!$B:$B,MATCH($C1509,Торг!$I:$I,0))),"")</f>
        <v/>
      </c>
      <c r="N1509" s="132" t="str">
        <f t="shared" si="23"/>
        <v>DACHIA 8200898655</v>
      </c>
      <c r="O1509" s="132" t="str">
        <f>IFERROR(IFERROR(INDEX(Кат!$B:$B,MATCH($N1509,Кат!$I:$I,0)),INDEX(Торг!$B:$B,MATCH($N1509,Торг!$I:$I,0))),"")</f>
        <v/>
      </c>
    </row>
    <row r="1510" spans="1:15" outlineLevel="2">
      <c r="A1510" t="s">
        <v>15558</v>
      </c>
      <c r="C1510" s="191">
        <v>8200898654</v>
      </c>
      <c r="E1510" t="s">
        <v>22806</v>
      </c>
      <c r="F1510" t="s">
        <v>22793</v>
      </c>
      <c r="G1510" t="s">
        <v>399</v>
      </c>
      <c r="H1510">
        <v>3650</v>
      </c>
      <c r="J1510" t="s">
        <v>22634</v>
      </c>
      <c r="K1510" s="132" t="str">
        <f>IFERROR(IFERROR(INDEX(Кат!$O:$O,MATCH($C1510,Кат!$I:$I,0)),INDEX(Торг!$L:$L,MATCH($C1510,Торг!$I:$I,0))),"")</f>
        <v/>
      </c>
      <c r="L1510" s="132" t="str">
        <f>IFERROR(IFERROR(INDEX(Кат!$A:$A,MATCH($C1510,Кат!$I:$I,0)),INDEX(Торг!$A:$A,MATCH($C1510,Торг!$I:$I,0))),"")</f>
        <v/>
      </c>
      <c r="M1510" s="132" t="str">
        <f>IFERROR(IFERROR(INDEX(Кат!$B:$B,MATCH($C1510,Кат!$I:$I,0)),INDEX(Торг!$B:$B,MATCH($C1510,Торг!$I:$I,0))),"")</f>
        <v/>
      </c>
      <c r="N1510" s="132" t="str">
        <f t="shared" si="23"/>
        <v>DACHIA 8200898654</v>
      </c>
      <c r="O1510" s="132" t="str">
        <f>IFERROR(IFERROR(INDEX(Кат!$B:$B,MATCH($N1510,Кат!$I:$I,0)),INDEX(Торг!$B:$B,MATCH($N1510,Торг!$I:$I,0))),"")</f>
        <v/>
      </c>
    </row>
    <row r="1511" spans="1:15" outlineLevel="2">
      <c r="A1511" t="s">
        <v>32718</v>
      </c>
      <c r="C1511" s="191">
        <v>8450008573</v>
      </c>
      <c r="E1511" t="s">
        <v>32719</v>
      </c>
      <c r="F1511" t="s">
        <v>22793</v>
      </c>
      <c r="G1511" t="s">
        <v>399</v>
      </c>
      <c r="H1511">
        <v>490</v>
      </c>
      <c r="J1511" t="s">
        <v>22634</v>
      </c>
      <c r="K1511" s="132" t="str">
        <f>IFERROR(IFERROR(INDEX(Кат!$O:$O,MATCH($C1511,Кат!$I:$I,0)),INDEX(Торг!$L:$L,MATCH($C1511,Торг!$I:$I,0))),"")</f>
        <v/>
      </c>
      <c r="L1511" s="132" t="str">
        <f>IFERROR(IFERROR(INDEX(Кат!$A:$A,MATCH($C1511,Кат!$I:$I,0)),INDEX(Торг!$A:$A,MATCH($C1511,Торг!$I:$I,0))),"")</f>
        <v/>
      </c>
      <c r="M1511" s="132" t="str">
        <f>IFERROR(IFERROR(INDEX(Кат!$B:$B,MATCH($C1511,Кат!$I:$I,0)),INDEX(Торг!$B:$B,MATCH($C1511,Торг!$I:$I,0))),"")</f>
        <v/>
      </c>
      <c r="N1511" s="132" t="str">
        <f t="shared" si="23"/>
        <v>DACHIA 8450008573</v>
      </c>
      <c r="O1511" s="132" t="str">
        <f>IFERROR(IFERROR(INDEX(Кат!$B:$B,MATCH($N1511,Кат!$I:$I,0)),INDEX(Торг!$B:$B,MATCH($N1511,Торг!$I:$I,0))),"")</f>
        <v/>
      </c>
    </row>
    <row r="1512" spans="1:15" outlineLevel="2">
      <c r="A1512" t="s">
        <v>27076</v>
      </c>
      <c r="C1512" s="191" t="s">
        <v>22807</v>
      </c>
      <c r="E1512" t="s">
        <v>27230</v>
      </c>
      <c r="F1512" t="s">
        <v>22793</v>
      </c>
      <c r="G1512" t="s">
        <v>399</v>
      </c>
      <c r="H1512">
        <v>490</v>
      </c>
      <c r="J1512" t="s">
        <v>22634</v>
      </c>
      <c r="K1512" s="132" t="str">
        <f>IFERROR(IFERROR(INDEX(Кат!$O:$O,MATCH($C1512,Кат!$I:$I,0)),INDEX(Торг!$L:$L,MATCH($C1512,Торг!$I:$I,0))),"")</f>
        <v/>
      </c>
      <c r="L1512" s="132" t="str">
        <f>IFERROR(IFERROR(INDEX(Кат!$A:$A,MATCH($C1512,Кат!$I:$I,0)),INDEX(Торг!$A:$A,MATCH($C1512,Торг!$I:$I,0))),"")</f>
        <v/>
      </c>
      <c r="M1512" s="132" t="str">
        <f>IFERROR(IFERROR(INDEX(Кат!$B:$B,MATCH($C1512,Кат!$I:$I,0)),INDEX(Торг!$B:$B,MATCH($C1512,Торг!$I:$I,0))),"")</f>
        <v/>
      </c>
      <c r="N1512" s="132" t="str">
        <f t="shared" si="23"/>
        <v>DACHIA 289209776R</v>
      </c>
      <c r="O1512" s="132" t="str">
        <f>IFERROR(IFERROR(INDEX(Кат!$B:$B,MATCH($N1512,Кат!$I:$I,0)),INDEX(Торг!$B:$B,MATCH($N1512,Торг!$I:$I,0))),"")</f>
        <v/>
      </c>
    </row>
    <row r="1513" spans="1:15" outlineLevel="2">
      <c r="A1513" t="s">
        <v>15559</v>
      </c>
      <c r="C1513" s="191">
        <v>8200575641</v>
      </c>
      <c r="E1513" t="s">
        <v>22808</v>
      </c>
      <c r="F1513" t="s">
        <v>22793</v>
      </c>
      <c r="G1513" t="s">
        <v>399</v>
      </c>
      <c r="H1513">
        <v>980</v>
      </c>
      <c r="J1513" t="s">
        <v>22634</v>
      </c>
      <c r="K1513" s="132" t="str">
        <f>IFERROR(IFERROR(INDEX(Кат!$O:$O,MATCH($C1513,Кат!$I:$I,0)),INDEX(Торг!$L:$L,MATCH($C1513,Торг!$I:$I,0))),"")</f>
        <v/>
      </c>
      <c r="L1513" s="132" t="str">
        <f>IFERROR(IFERROR(INDEX(Кат!$A:$A,MATCH($C1513,Кат!$I:$I,0)),INDEX(Торг!$A:$A,MATCH($C1513,Торг!$I:$I,0))),"")</f>
        <v/>
      </c>
      <c r="M1513" s="132" t="str">
        <f>IFERROR(IFERROR(INDEX(Кат!$B:$B,MATCH($C1513,Кат!$I:$I,0)),INDEX(Торг!$B:$B,MATCH($C1513,Торг!$I:$I,0))),"")</f>
        <v/>
      </c>
      <c r="N1513" s="132" t="str">
        <f t="shared" si="23"/>
        <v>DACHIA 8200575641</v>
      </c>
      <c r="O1513" s="132" t="str">
        <f>IFERROR(IFERROR(INDEX(Кат!$B:$B,MATCH($N1513,Кат!$I:$I,0)),INDEX(Торг!$B:$B,MATCH($N1513,Торг!$I:$I,0))),"")</f>
        <v/>
      </c>
    </row>
    <row r="1514" spans="1:15" outlineLevel="2">
      <c r="A1514" t="s">
        <v>15560</v>
      </c>
      <c r="C1514" s="191" t="s">
        <v>13450</v>
      </c>
      <c r="E1514" t="s">
        <v>22809</v>
      </c>
      <c r="F1514" t="s">
        <v>22793</v>
      </c>
      <c r="G1514" t="s">
        <v>399</v>
      </c>
      <c r="H1514">
        <v>1200</v>
      </c>
      <c r="J1514" t="s">
        <v>22634</v>
      </c>
      <c r="K1514" s="132" t="str">
        <f>IFERROR(IFERROR(INDEX(Кат!$O:$O,MATCH($C1514,Кат!$I:$I,0)),INDEX(Торг!$L:$L,MATCH($C1514,Торг!$I:$I,0))),"")</f>
        <v/>
      </c>
      <c r="L1514" s="132" t="str">
        <f>IFERROR(IFERROR(INDEX(Кат!$A:$A,MATCH($C1514,Кат!$I:$I,0)),INDEX(Торг!$A:$A,MATCH($C1514,Торг!$I:$I,0))),"")</f>
        <v/>
      </c>
      <c r="M1514" s="132" t="str">
        <f>IFERROR(IFERROR(INDEX(Кат!$B:$B,MATCH($C1514,Кат!$I:$I,0)),INDEX(Торг!$B:$B,MATCH($C1514,Торг!$I:$I,0))),"")</f>
        <v/>
      </c>
      <c r="N1514" s="132" t="str">
        <f t="shared" si="23"/>
        <v>DACHIA 112383665R</v>
      </c>
      <c r="O1514" s="132" t="str">
        <f>IFERROR(IFERROR(INDEX(Кат!$B:$B,MATCH($N1514,Кат!$I:$I,0)),INDEX(Торг!$B:$B,MATCH($N1514,Торг!$I:$I,0))),"")</f>
        <v/>
      </c>
    </row>
    <row r="1515" spans="1:15" outlineLevel="1">
      <c r="A1515" t="s">
        <v>27344</v>
      </c>
      <c r="C1515" s="191" t="s">
        <v>27345</v>
      </c>
      <c r="E1515" t="s">
        <v>27346</v>
      </c>
      <c r="F1515" t="s">
        <v>22793</v>
      </c>
      <c r="G1515" t="s">
        <v>399</v>
      </c>
      <c r="H1515">
        <v>980</v>
      </c>
      <c r="J1515" t="s">
        <v>22634</v>
      </c>
      <c r="K1515" s="132" t="str">
        <f>IFERROR(IFERROR(INDEX(Кат!$O:$O,MATCH($C1515,Кат!$I:$I,0)),INDEX(Торг!$L:$L,MATCH($C1515,Торг!$I:$I,0))),"")</f>
        <v/>
      </c>
      <c r="L1515" s="132" t="str">
        <f>IFERROR(IFERROR(INDEX(Кат!$A:$A,MATCH($C1515,Кат!$I:$I,0)),INDEX(Торг!$A:$A,MATCH($C1515,Торг!$I:$I,0))),"")</f>
        <v/>
      </c>
      <c r="M1515" s="132" t="str">
        <f>IFERROR(IFERROR(INDEX(Кат!$B:$B,MATCH($C1515,Кат!$I:$I,0)),INDEX(Торг!$B:$B,MATCH($C1515,Торг!$I:$I,0))),"")</f>
        <v/>
      </c>
      <c r="N1515" s="132" t="str">
        <f t="shared" si="23"/>
        <v>DACHIA 112381035R</v>
      </c>
      <c r="O1515" s="132" t="str">
        <f>IFERROR(IFERROR(INDEX(Кат!$B:$B,MATCH($N1515,Кат!$I:$I,0)),INDEX(Торг!$B:$B,MATCH($N1515,Торг!$I:$I,0))),"")</f>
        <v/>
      </c>
    </row>
    <row r="1516" spans="1:15" outlineLevel="2">
      <c r="A1516" t="s">
        <v>15561</v>
      </c>
      <c r="C1516" s="191">
        <v>7701208061</v>
      </c>
      <c r="E1516" t="s">
        <v>22810</v>
      </c>
      <c r="F1516" t="s">
        <v>22793</v>
      </c>
      <c r="G1516" t="s">
        <v>375</v>
      </c>
      <c r="H1516">
        <v>1200</v>
      </c>
      <c r="J1516" t="s">
        <v>22634</v>
      </c>
      <c r="K1516" s="132" t="str">
        <f>IFERROR(IFERROR(INDEX(Кат!$O:$O,MATCH($C1516,Кат!$I:$I,0)),INDEX(Торг!$L:$L,MATCH($C1516,Торг!$I:$I,0))),"")</f>
        <v/>
      </c>
      <c r="L1516" s="132" t="str">
        <f>IFERROR(IFERROR(INDEX(Кат!$A:$A,MATCH($C1516,Кат!$I:$I,0)),INDEX(Торг!$A:$A,MATCH($C1516,Торг!$I:$I,0))),"")</f>
        <v/>
      </c>
      <c r="M1516" s="132" t="str">
        <f>IFERROR(IFERROR(INDEX(Кат!$B:$B,MATCH($C1516,Кат!$I:$I,0)),INDEX(Торг!$B:$B,MATCH($C1516,Торг!$I:$I,0))),"")</f>
        <v/>
      </c>
      <c r="N1516" s="132" t="str">
        <f t="shared" si="23"/>
        <v>DACHIA 7701208061</v>
      </c>
      <c r="O1516" s="132" t="str">
        <f>IFERROR(IFERROR(INDEX(Кат!$B:$B,MATCH($N1516,Кат!$I:$I,0)),INDEX(Торг!$B:$B,MATCH($N1516,Торг!$I:$I,0))),"")</f>
        <v/>
      </c>
    </row>
    <row r="1517" spans="1:15" outlineLevel="1">
      <c r="A1517" t="s">
        <v>15562</v>
      </c>
      <c r="C1517" s="191">
        <v>8450076669</v>
      </c>
      <c r="E1517" t="s">
        <v>22811</v>
      </c>
      <c r="F1517" t="s">
        <v>22793</v>
      </c>
      <c r="G1517" t="s">
        <v>375</v>
      </c>
      <c r="H1517">
        <v>1160</v>
      </c>
      <c r="J1517" t="s">
        <v>22634</v>
      </c>
      <c r="K1517" s="132" t="str">
        <f>IFERROR(IFERROR(INDEX(Кат!$O:$O,MATCH($C1517,Кат!$I:$I,0)),INDEX(Торг!$L:$L,MATCH($C1517,Торг!$I:$I,0))),"")</f>
        <v/>
      </c>
      <c r="L1517" s="132" t="str">
        <f>IFERROR(IFERROR(INDEX(Кат!$A:$A,MATCH($C1517,Кат!$I:$I,0)),INDEX(Торг!$A:$A,MATCH($C1517,Торг!$I:$I,0))),"")</f>
        <v/>
      </c>
      <c r="M1517" s="132" t="str">
        <f>IFERROR(IFERROR(INDEX(Кат!$B:$B,MATCH($C1517,Кат!$I:$I,0)),INDEX(Торг!$B:$B,MATCH($C1517,Торг!$I:$I,0))),"")</f>
        <v/>
      </c>
      <c r="N1517" s="132" t="str">
        <f t="shared" si="23"/>
        <v>DACHIA 8450076669</v>
      </c>
      <c r="O1517" s="132" t="str">
        <f>IFERROR(IFERROR(INDEX(Кат!$B:$B,MATCH($N1517,Кат!$I:$I,0)),INDEX(Торг!$B:$B,MATCH($N1517,Торг!$I:$I,0))),"")</f>
        <v/>
      </c>
    </row>
    <row r="1518" spans="1:15" outlineLevel="2">
      <c r="A1518" t="s">
        <v>15563</v>
      </c>
      <c r="C1518" s="191">
        <v>6001551408</v>
      </c>
      <c r="E1518" t="s">
        <v>22812</v>
      </c>
      <c r="F1518" t="s">
        <v>22793</v>
      </c>
      <c r="G1518" t="s">
        <v>375</v>
      </c>
      <c r="H1518">
        <v>1000</v>
      </c>
      <c r="J1518" t="s">
        <v>22634</v>
      </c>
      <c r="K1518" s="132" t="str">
        <f>IFERROR(IFERROR(INDEX(Кат!$O:$O,MATCH($C1518,Кат!$I:$I,0)),INDEX(Торг!$L:$L,MATCH($C1518,Торг!$I:$I,0))),"")</f>
        <v/>
      </c>
      <c r="L1518" s="132" t="str">
        <f>IFERROR(IFERROR(INDEX(Кат!$A:$A,MATCH($C1518,Кат!$I:$I,0)),INDEX(Торг!$A:$A,MATCH($C1518,Торг!$I:$I,0))),"")</f>
        <v/>
      </c>
      <c r="M1518" s="132" t="str">
        <f>IFERROR(IFERROR(INDEX(Кат!$B:$B,MATCH($C1518,Кат!$I:$I,0)),INDEX(Торг!$B:$B,MATCH($C1518,Торг!$I:$I,0))),"")</f>
        <v/>
      </c>
      <c r="N1518" s="132" t="str">
        <f t="shared" si="23"/>
        <v>DACHIA 6001551408</v>
      </c>
      <c r="O1518" s="132" t="str">
        <f>IFERROR(IFERROR(INDEX(Кат!$B:$B,MATCH($N1518,Кат!$I:$I,0)),INDEX(Торг!$B:$B,MATCH($N1518,Торг!$I:$I,0))),"")</f>
        <v/>
      </c>
    </row>
    <row r="1519" spans="1:15" outlineLevel="2">
      <c r="A1519" t="s">
        <v>26728</v>
      </c>
      <c r="C1519" s="191">
        <v>8200142677</v>
      </c>
      <c r="E1519" t="s">
        <v>26729</v>
      </c>
      <c r="F1519" t="s">
        <v>22793</v>
      </c>
      <c r="G1519" t="s">
        <v>399</v>
      </c>
      <c r="H1519">
        <v>1550</v>
      </c>
      <c r="J1519" t="s">
        <v>22634</v>
      </c>
      <c r="K1519" s="132" t="str">
        <f>IFERROR(IFERROR(INDEX(Кат!$O:$O,MATCH($C1519,Кат!$I:$I,0)),INDEX(Торг!$L:$L,MATCH($C1519,Торг!$I:$I,0))),"")</f>
        <v/>
      </c>
      <c r="L1519" s="132" t="str">
        <f>IFERROR(IFERROR(INDEX(Кат!$A:$A,MATCH($C1519,Кат!$I:$I,0)),INDEX(Торг!$A:$A,MATCH($C1519,Торг!$I:$I,0))),"")</f>
        <v/>
      </c>
      <c r="M1519" s="132" t="str">
        <f>IFERROR(IFERROR(INDEX(Кат!$B:$B,MATCH($C1519,Кат!$I:$I,0)),INDEX(Торг!$B:$B,MATCH($C1519,Торг!$I:$I,0))),"")</f>
        <v/>
      </c>
      <c r="N1519" s="132" t="str">
        <f t="shared" si="23"/>
        <v>DACHIA 8200142677</v>
      </c>
      <c r="O1519" s="132" t="str">
        <f>IFERROR(IFERROR(INDEX(Кат!$B:$B,MATCH($N1519,Кат!$I:$I,0)),INDEX(Торг!$B:$B,MATCH($N1519,Торг!$I:$I,0))),"")</f>
        <v/>
      </c>
    </row>
    <row r="1520" spans="1:15" outlineLevel="2">
      <c r="A1520" t="s">
        <v>15564</v>
      </c>
      <c r="C1520" s="191">
        <v>7703075210</v>
      </c>
      <c r="E1520" t="s">
        <v>22813</v>
      </c>
      <c r="F1520" t="s">
        <v>22793</v>
      </c>
      <c r="G1520" t="s">
        <v>399</v>
      </c>
      <c r="H1520">
        <v>75</v>
      </c>
      <c r="J1520" t="s">
        <v>22634</v>
      </c>
      <c r="K1520" s="132" t="str">
        <f>IFERROR(IFERROR(INDEX(Кат!$O:$O,MATCH($C1520,Кат!$I:$I,0)),INDEX(Торг!$L:$L,MATCH($C1520,Торг!$I:$I,0))),"")</f>
        <v/>
      </c>
      <c r="L1520" s="132" t="str">
        <f>IFERROR(IFERROR(INDEX(Кат!$A:$A,MATCH($C1520,Кат!$I:$I,0)),INDEX(Торг!$A:$A,MATCH($C1520,Торг!$I:$I,0))),"")</f>
        <v/>
      </c>
      <c r="M1520" s="132" t="str">
        <f>IFERROR(IFERROR(INDEX(Кат!$B:$B,MATCH($C1520,Кат!$I:$I,0)),INDEX(Торг!$B:$B,MATCH($C1520,Торг!$I:$I,0))),"")</f>
        <v/>
      </c>
      <c r="N1520" s="132" t="str">
        <f t="shared" si="23"/>
        <v>DACHIA 7703075210</v>
      </c>
      <c r="O1520" s="132" t="str">
        <f>IFERROR(IFERROR(INDEX(Кат!$B:$B,MATCH($N1520,Кат!$I:$I,0)),INDEX(Торг!$B:$B,MATCH($N1520,Торг!$I:$I,0))),"")</f>
        <v/>
      </c>
    </row>
    <row r="1521" spans="1:15" outlineLevel="2">
      <c r="A1521" t="s">
        <v>15565</v>
      </c>
      <c r="C1521" s="191">
        <v>7700112739</v>
      </c>
      <c r="E1521" t="s">
        <v>22814</v>
      </c>
      <c r="F1521" t="s">
        <v>22793</v>
      </c>
      <c r="G1521" t="s">
        <v>399</v>
      </c>
      <c r="H1521">
        <v>670</v>
      </c>
      <c r="J1521" t="s">
        <v>22634</v>
      </c>
      <c r="K1521" s="132" t="str">
        <f>IFERROR(IFERROR(INDEX(Кат!$O:$O,MATCH($C1521,Кат!$I:$I,0)),INDEX(Торг!$L:$L,MATCH($C1521,Торг!$I:$I,0))),"")</f>
        <v/>
      </c>
      <c r="L1521" s="132" t="str">
        <f>IFERROR(IFERROR(INDEX(Кат!$A:$A,MATCH($C1521,Кат!$I:$I,0)),INDEX(Торг!$A:$A,MATCH($C1521,Торг!$I:$I,0))),"")</f>
        <v/>
      </c>
      <c r="M1521" s="132" t="str">
        <f>IFERROR(IFERROR(INDEX(Кат!$B:$B,MATCH($C1521,Кат!$I:$I,0)),INDEX(Торг!$B:$B,MATCH($C1521,Торг!$I:$I,0))),"")</f>
        <v/>
      </c>
      <c r="N1521" s="132" t="str">
        <f t="shared" si="23"/>
        <v>DACHIA 7700112739</v>
      </c>
      <c r="O1521" s="132" t="str">
        <f>IFERROR(IFERROR(INDEX(Кат!$B:$B,MATCH($N1521,Кат!$I:$I,0)),INDEX(Торг!$B:$B,MATCH($N1521,Торг!$I:$I,0))),"")</f>
        <v/>
      </c>
    </row>
    <row r="1522" spans="1:15" outlineLevel="2">
      <c r="A1522" t="s">
        <v>23256</v>
      </c>
      <c r="C1522" s="191">
        <v>8200296969</v>
      </c>
      <c r="E1522" t="s">
        <v>23257</v>
      </c>
      <c r="F1522" t="s">
        <v>22793</v>
      </c>
      <c r="G1522" t="s">
        <v>399</v>
      </c>
      <c r="H1522">
        <v>490</v>
      </c>
      <c r="J1522" t="s">
        <v>22634</v>
      </c>
      <c r="K1522" s="132" t="str">
        <f>IFERROR(IFERROR(INDEX(Кат!$O:$O,MATCH($C1522,Кат!$I:$I,0)),INDEX(Торг!$L:$L,MATCH($C1522,Торг!$I:$I,0))),"")</f>
        <v/>
      </c>
      <c r="L1522" s="132" t="str">
        <f>IFERROR(IFERROR(INDEX(Кат!$A:$A,MATCH($C1522,Кат!$I:$I,0)),INDEX(Торг!$A:$A,MATCH($C1522,Торг!$I:$I,0))),"")</f>
        <v/>
      </c>
      <c r="M1522" s="132" t="str">
        <f>IFERROR(IFERROR(INDEX(Кат!$B:$B,MATCH($C1522,Кат!$I:$I,0)),INDEX(Торг!$B:$B,MATCH($C1522,Торг!$I:$I,0))),"")</f>
        <v/>
      </c>
      <c r="N1522" s="132" t="str">
        <f t="shared" si="23"/>
        <v>DACHIA 8200296969</v>
      </c>
      <c r="O1522" s="132" t="str">
        <f>IFERROR(IFERROR(INDEX(Кат!$B:$B,MATCH($N1522,Кат!$I:$I,0)),INDEX(Торг!$B:$B,MATCH($N1522,Торг!$I:$I,0))),"")</f>
        <v/>
      </c>
    </row>
    <row r="1523" spans="1:15" outlineLevel="2">
      <c r="A1523" t="s">
        <v>15566</v>
      </c>
      <c r="C1523" s="191">
        <v>7701471719</v>
      </c>
      <c r="E1523" t="s">
        <v>22815</v>
      </c>
      <c r="F1523" t="s">
        <v>22793</v>
      </c>
      <c r="G1523" t="s">
        <v>399</v>
      </c>
      <c r="H1523">
        <v>260</v>
      </c>
      <c r="J1523" t="s">
        <v>22634</v>
      </c>
      <c r="K1523" s="132" t="str">
        <f>IFERROR(IFERROR(INDEX(Кат!$O:$O,MATCH($C1523,Кат!$I:$I,0)),INDEX(Торг!$L:$L,MATCH($C1523,Торг!$I:$I,0))),"")</f>
        <v/>
      </c>
      <c r="L1523" s="132" t="str">
        <f>IFERROR(IFERROR(INDEX(Кат!$A:$A,MATCH($C1523,Кат!$I:$I,0)),INDEX(Торг!$A:$A,MATCH($C1523,Торг!$I:$I,0))),"")</f>
        <v/>
      </c>
      <c r="M1523" s="132" t="str">
        <f>IFERROR(IFERROR(INDEX(Кат!$B:$B,MATCH($C1523,Кат!$I:$I,0)),INDEX(Торг!$B:$B,MATCH($C1523,Торг!$I:$I,0))),"")</f>
        <v/>
      </c>
      <c r="N1523" s="132" t="str">
        <f t="shared" si="23"/>
        <v>DACHIA 7701471719</v>
      </c>
      <c r="O1523" s="132" t="str">
        <f>IFERROR(IFERROR(INDEX(Кат!$B:$B,MATCH($N1523,Кат!$I:$I,0)),INDEX(Торг!$B:$B,MATCH($N1523,Торг!$I:$I,0))),"")</f>
        <v/>
      </c>
    </row>
    <row r="1524" spans="1:15" outlineLevel="2">
      <c r="A1524" t="s">
        <v>15567</v>
      </c>
      <c r="C1524" s="191">
        <v>1640540</v>
      </c>
      <c r="E1524" t="s">
        <v>22816</v>
      </c>
      <c r="F1524" t="s">
        <v>22793</v>
      </c>
      <c r="G1524" t="s">
        <v>399</v>
      </c>
      <c r="H1524">
        <v>50</v>
      </c>
      <c r="J1524" t="s">
        <v>22634</v>
      </c>
      <c r="K1524" s="132" t="str">
        <f>IFERROR(IFERROR(INDEX(Кат!$O:$O,MATCH($C1524,Кат!$I:$I,0)),INDEX(Торг!$L:$L,MATCH($C1524,Торг!$I:$I,0))),"")</f>
        <v/>
      </c>
      <c r="L1524" s="132" t="str">
        <f>IFERROR(IFERROR(INDEX(Кат!$A:$A,MATCH($C1524,Кат!$I:$I,0)),INDEX(Торг!$A:$A,MATCH($C1524,Торг!$I:$I,0))),"")</f>
        <v/>
      </c>
      <c r="M1524" s="132" t="str">
        <f>IFERROR(IFERROR(INDEX(Кат!$B:$B,MATCH($C1524,Кат!$I:$I,0)),INDEX(Торг!$B:$B,MATCH($C1524,Торг!$I:$I,0))),"")</f>
        <v/>
      </c>
      <c r="N1524" s="132" t="str">
        <f t="shared" si="23"/>
        <v>DACHIA 1640540</v>
      </c>
      <c r="O1524" s="132" t="str">
        <f>IFERROR(IFERROR(INDEX(Кат!$B:$B,MATCH($N1524,Кат!$I:$I,0)),INDEX(Торг!$B:$B,MATCH($N1524,Торг!$I:$I,0))),"")</f>
        <v/>
      </c>
    </row>
    <row r="1525" spans="1:15" outlineLevel="2">
      <c r="A1525" t="s">
        <v>30134</v>
      </c>
      <c r="C1525" s="191">
        <v>84500434220</v>
      </c>
      <c r="E1525" t="s">
        <v>30135</v>
      </c>
      <c r="F1525" t="s">
        <v>22793</v>
      </c>
      <c r="G1525" t="s">
        <v>375</v>
      </c>
      <c r="H1525">
        <v>750</v>
      </c>
      <c r="J1525" t="s">
        <v>22634</v>
      </c>
      <c r="K1525" s="132" t="str">
        <f>IFERROR(IFERROR(INDEX(Кат!$O:$O,MATCH($C1525,Кат!$I:$I,0)),INDEX(Торг!$L:$L,MATCH($C1525,Торг!$I:$I,0))),"")</f>
        <v/>
      </c>
      <c r="L1525" s="132" t="str">
        <f>IFERROR(IFERROR(INDEX(Кат!$A:$A,MATCH($C1525,Кат!$I:$I,0)),INDEX(Торг!$A:$A,MATCH($C1525,Торг!$I:$I,0))),"")</f>
        <v/>
      </c>
      <c r="M1525" s="132" t="str">
        <f>IFERROR(IFERROR(INDEX(Кат!$B:$B,MATCH($C1525,Кат!$I:$I,0)),INDEX(Торг!$B:$B,MATCH($C1525,Торг!$I:$I,0))),"")</f>
        <v/>
      </c>
      <c r="N1525" s="132" t="str">
        <f t="shared" si="23"/>
        <v>DACHIA 84500434220</v>
      </c>
      <c r="O1525" s="132" t="str">
        <f>IFERROR(IFERROR(INDEX(Кат!$B:$B,MATCH($N1525,Кат!$I:$I,0)),INDEX(Торг!$B:$B,MATCH($N1525,Торг!$I:$I,0))),"")</f>
        <v/>
      </c>
    </row>
    <row r="1526" spans="1:15" outlineLevel="2">
      <c r="A1526" t="s">
        <v>15568</v>
      </c>
      <c r="C1526" s="191" t="s">
        <v>1105</v>
      </c>
      <c r="E1526" t="s">
        <v>22817</v>
      </c>
      <c r="F1526" t="s">
        <v>22793</v>
      </c>
      <c r="G1526" t="s">
        <v>375</v>
      </c>
      <c r="H1526">
        <v>680</v>
      </c>
      <c r="J1526" t="s">
        <v>22634</v>
      </c>
      <c r="K1526" s="132" t="str">
        <f>IFERROR(IFERROR(INDEX(Кат!$O:$O,MATCH($C1526,Кат!$I:$I,0)),INDEX(Торг!$L:$L,MATCH($C1526,Торг!$I:$I,0))),"")</f>
        <v/>
      </c>
      <c r="L1526" s="132" t="str">
        <f>IFERROR(IFERROR(INDEX(Кат!$A:$A,MATCH($C1526,Кат!$I:$I,0)),INDEX(Торг!$A:$A,MATCH($C1526,Торг!$I:$I,0))),"")</f>
        <v/>
      </c>
      <c r="M1526" s="132" t="str">
        <f>IFERROR(IFERROR(INDEX(Кат!$B:$B,MATCH($C1526,Кат!$I:$I,0)),INDEX(Торг!$B:$B,MATCH($C1526,Торг!$I:$I,0))),"")</f>
        <v/>
      </c>
      <c r="N1526" s="132" t="str">
        <f t="shared" si="23"/>
        <v>DACHIA 7701208339-10</v>
      </c>
      <c r="O1526" s="132" t="str">
        <f>IFERROR(IFERROR(INDEX(Кат!$B:$B,MATCH($N1526,Кат!$I:$I,0)),INDEX(Торг!$B:$B,MATCH($N1526,Торг!$I:$I,0))),"")</f>
        <v/>
      </c>
    </row>
    <row r="1527" spans="1:15" outlineLevel="2">
      <c r="A1527" t="s">
        <v>32720</v>
      </c>
      <c r="C1527" s="191">
        <v>8450031910</v>
      </c>
      <c r="E1527" t="s">
        <v>32721</v>
      </c>
      <c r="F1527" t="s">
        <v>22793</v>
      </c>
      <c r="G1527" t="s">
        <v>375</v>
      </c>
      <c r="H1527">
        <v>700</v>
      </c>
      <c r="J1527" t="s">
        <v>22634</v>
      </c>
      <c r="K1527" s="132" t="str">
        <f>IFERROR(IFERROR(INDEX(Кат!$O:$O,MATCH($C1527,Кат!$I:$I,0)),INDEX(Торг!$L:$L,MATCH($C1527,Торг!$I:$I,0))),"")</f>
        <v/>
      </c>
      <c r="L1527" s="132" t="str">
        <f>IFERROR(IFERROR(INDEX(Кат!$A:$A,MATCH($C1527,Кат!$I:$I,0)),INDEX(Торг!$A:$A,MATCH($C1527,Торг!$I:$I,0))),"")</f>
        <v/>
      </c>
      <c r="M1527" s="132" t="str">
        <f>IFERROR(IFERROR(INDEX(Кат!$B:$B,MATCH($C1527,Кат!$I:$I,0)),INDEX(Торг!$B:$B,MATCH($C1527,Торг!$I:$I,0))),"")</f>
        <v/>
      </c>
      <c r="N1527" s="132" t="str">
        <f t="shared" si="23"/>
        <v>DACHIA 8450031910</v>
      </c>
      <c r="O1527" s="132" t="str">
        <f>IFERROR(IFERROR(INDEX(Кат!$B:$B,MATCH($N1527,Кат!$I:$I,0)),INDEX(Торг!$B:$B,MATCH($N1527,Торг!$I:$I,0))),"")</f>
        <v/>
      </c>
    </row>
    <row r="1528" spans="1:15" outlineLevel="2">
      <c r="A1528" t="s">
        <v>15569</v>
      </c>
      <c r="C1528" s="191">
        <v>8450031160</v>
      </c>
      <c r="E1528" t="s">
        <v>22818</v>
      </c>
      <c r="F1528" t="s">
        <v>22793</v>
      </c>
      <c r="G1528" t="s">
        <v>399</v>
      </c>
      <c r="H1528">
        <v>700</v>
      </c>
      <c r="J1528" t="s">
        <v>22634</v>
      </c>
      <c r="K1528" s="132" t="str">
        <f>IFERROR(IFERROR(INDEX(Кат!$O:$O,MATCH($C1528,Кат!$I:$I,0)),INDEX(Торг!$L:$L,MATCH($C1528,Торг!$I:$I,0))),"")</f>
        <v/>
      </c>
      <c r="L1528" s="132" t="str">
        <f>IFERROR(IFERROR(INDEX(Кат!$A:$A,MATCH($C1528,Кат!$I:$I,0)),INDEX(Торг!$A:$A,MATCH($C1528,Торг!$I:$I,0))),"")</f>
        <v/>
      </c>
      <c r="M1528" s="132" t="str">
        <f>IFERROR(IFERROR(INDEX(Кат!$B:$B,MATCH($C1528,Кат!$I:$I,0)),INDEX(Торг!$B:$B,MATCH($C1528,Торг!$I:$I,0))),"")</f>
        <v/>
      </c>
      <c r="N1528" s="132" t="str">
        <f t="shared" si="23"/>
        <v>DACHIA 8450031160</v>
      </c>
      <c r="O1528" s="132" t="str">
        <f>IFERROR(IFERROR(INDEX(Кат!$B:$B,MATCH($N1528,Кат!$I:$I,0)),INDEX(Торг!$B:$B,MATCH($N1528,Торг!$I:$I,0))),"")</f>
        <v/>
      </c>
    </row>
    <row r="1529" spans="1:15" outlineLevel="2">
      <c r="A1529" t="s">
        <v>15570</v>
      </c>
      <c r="C1529" s="191">
        <v>7701205518</v>
      </c>
      <c r="E1529" t="s">
        <v>22819</v>
      </c>
      <c r="F1529" t="s">
        <v>22793</v>
      </c>
      <c r="G1529" t="s">
        <v>375</v>
      </c>
      <c r="H1529">
        <v>500</v>
      </c>
      <c r="J1529" t="s">
        <v>22634</v>
      </c>
      <c r="K1529" s="132" t="str">
        <f>IFERROR(IFERROR(INDEX(Кат!$O:$O,MATCH($C1529,Кат!$I:$I,0)),INDEX(Торг!$L:$L,MATCH($C1529,Торг!$I:$I,0))),"")</f>
        <v/>
      </c>
      <c r="L1529" s="132" t="str">
        <f>IFERROR(IFERROR(INDEX(Кат!$A:$A,MATCH($C1529,Кат!$I:$I,0)),INDEX(Торг!$A:$A,MATCH($C1529,Торг!$I:$I,0))),"")</f>
        <v/>
      </c>
      <c r="M1529" s="132" t="str">
        <f>IFERROR(IFERROR(INDEX(Кат!$B:$B,MATCH($C1529,Кат!$I:$I,0)),INDEX(Торг!$B:$B,MATCH($C1529,Торг!$I:$I,0))),"")</f>
        <v/>
      </c>
      <c r="N1529" s="132" t="str">
        <f t="shared" si="23"/>
        <v>DACHIA 7701205518</v>
      </c>
      <c r="O1529" s="132" t="str">
        <f>IFERROR(IFERROR(INDEX(Кат!$B:$B,MATCH($N1529,Кат!$I:$I,0)),INDEX(Торг!$B:$B,MATCH($N1529,Торг!$I:$I,0))),"")</f>
        <v/>
      </c>
    </row>
    <row r="1530" spans="1:15" outlineLevel="2">
      <c r="A1530" t="s">
        <v>15571</v>
      </c>
      <c r="C1530" s="191">
        <v>8450006853</v>
      </c>
      <c r="E1530" t="s">
        <v>22820</v>
      </c>
      <c r="F1530" t="s">
        <v>22793</v>
      </c>
      <c r="G1530" t="s">
        <v>375</v>
      </c>
      <c r="H1530">
        <v>450</v>
      </c>
      <c r="J1530" t="s">
        <v>22634</v>
      </c>
      <c r="K1530" s="132" t="str">
        <f>IFERROR(IFERROR(INDEX(Кат!$O:$O,MATCH($C1530,Кат!$I:$I,0)),INDEX(Торг!$L:$L,MATCH($C1530,Торг!$I:$I,0))),"")</f>
        <v/>
      </c>
      <c r="L1530" s="132" t="str">
        <f>IFERROR(IFERROR(INDEX(Кат!$A:$A,MATCH($C1530,Кат!$I:$I,0)),INDEX(Торг!$A:$A,MATCH($C1530,Торг!$I:$I,0))),"")</f>
        <v/>
      </c>
      <c r="M1530" s="132" t="str">
        <f>IFERROR(IFERROR(INDEX(Кат!$B:$B,MATCH($C1530,Кат!$I:$I,0)),INDEX(Торг!$B:$B,MATCH($C1530,Торг!$I:$I,0))),"")</f>
        <v/>
      </c>
      <c r="N1530" s="132" t="str">
        <f t="shared" si="23"/>
        <v>DACHIA 8450006853</v>
      </c>
      <c r="O1530" s="132" t="str">
        <f>IFERROR(IFERROR(INDEX(Кат!$B:$B,MATCH($N1530,Кат!$I:$I,0)),INDEX(Торг!$B:$B,MATCH($N1530,Торг!$I:$I,0))),"")</f>
        <v/>
      </c>
    </row>
    <row r="1531" spans="1:15" outlineLevel="2">
      <c r="A1531" t="s">
        <v>15572</v>
      </c>
      <c r="C1531" s="191" t="s">
        <v>13525</v>
      </c>
      <c r="E1531" t="s">
        <v>22821</v>
      </c>
      <c r="F1531" t="s">
        <v>22793</v>
      </c>
      <c r="G1531" t="s">
        <v>375</v>
      </c>
      <c r="H1531">
        <v>500</v>
      </c>
      <c r="J1531" t="s">
        <v>22634</v>
      </c>
      <c r="K1531" s="132" t="str">
        <f>IFERROR(IFERROR(INDEX(Кат!$O:$O,MATCH($C1531,Кат!$I:$I,0)),INDEX(Торг!$L:$L,MATCH($C1531,Торг!$I:$I,0))),"")</f>
        <v/>
      </c>
      <c r="L1531" s="132" t="str">
        <f>IFERROR(IFERROR(INDEX(Кат!$A:$A,MATCH($C1531,Кат!$I:$I,0)),INDEX(Торг!$A:$A,MATCH($C1531,Торг!$I:$I,0))),"")</f>
        <v/>
      </c>
      <c r="M1531" s="132" t="str">
        <f>IFERROR(IFERROR(INDEX(Кат!$B:$B,MATCH($C1531,Кат!$I:$I,0)),INDEX(Торг!$B:$B,MATCH($C1531,Торг!$I:$I,0))),"")</f>
        <v/>
      </c>
      <c r="N1531" s="132" t="str">
        <f t="shared" si="23"/>
        <v>DACHIA 440264369R</v>
      </c>
      <c r="O1531" s="132" t="str">
        <f>IFERROR(IFERROR(INDEX(Кат!$B:$B,MATCH($N1531,Кат!$I:$I,0)),INDEX(Торг!$B:$B,MATCH($N1531,Торг!$I:$I,0))),"")</f>
        <v/>
      </c>
    </row>
    <row r="1532" spans="1:15" outlineLevel="2">
      <c r="A1532" t="s">
        <v>23291</v>
      </c>
      <c r="C1532" s="191" t="s">
        <v>23292</v>
      </c>
      <c r="E1532" t="s">
        <v>23293</v>
      </c>
      <c r="F1532" t="s">
        <v>22793</v>
      </c>
      <c r="G1532" t="s">
        <v>399</v>
      </c>
      <c r="H1532">
        <v>2600</v>
      </c>
      <c r="J1532" t="s">
        <v>22634</v>
      </c>
      <c r="K1532" s="132" t="str">
        <f>IFERROR(IFERROR(INDEX(Кат!$O:$O,MATCH($C1532,Кат!$I:$I,0)),INDEX(Торг!$L:$L,MATCH($C1532,Торг!$I:$I,0))),"")</f>
        <v/>
      </c>
      <c r="L1532" s="132" t="str">
        <f>IFERROR(IFERROR(INDEX(Кат!$A:$A,MATCH($C1532,Кат!$I:$I,0)),INDEX(Торг!$A:$A,MATCH($C1532,Торг!$I:$I,0))),"")</f>
        <v/>
      </c>
      <c r="M1532" s="132" t="str">
        <f>IFERROR(IFERROR(INDEX(Кат!$B:$B,MATCH($C1532,Кат!$I:$I,0)),INDEX(Торг!$B:$B,MATCH($C1532,Торг!$I:$I,0))),"")</f>
        <v/>
      </c>
      <c r="N1532" s="132" t="str">
        <f t="shared" si="23"/>
        <v>DACHIA 545019811R</v>
      </c>
      <c r="O1532" s="132" t="str">
        <f>IFERROR(IFERROR(INDEX(Кат!$B:$B,MATCH($N1532,Кат!$I:$I,0)),INDEX(Торг!$B:$B,MATCH($N1532,Торг!$I:$I,0))),"")</f>
        <v/>
      </c>
    </row>
    <row r="1533" spans="1:15" outlineLevel="2">
      <c r="A1533" t="s">
        <v>23294</v>
      </c>
      <c r="C1533" s="191" t="s">
        <v>25154</v>
      </c>
      <c r="E1533" t="s">
        <v>23295</v>
      </c>
      <c r="F1533" t="s">
        <v>22793</v>
      </c>
      <c r="G1533" t="s">
        <v>399</v>
      </c>
      <c r="H1533">
        <v>2600</v>
      </c>
      <c r="J1533" t="s">
        <v>22634</v>
      </c>
      <c r="K1533" s="132" t="str">
        <f>IFERROR(IFERROR(INDEX(Кат!$O:$O,MATCH($C1533,Кат!$I:$I,0)),INDEX(Торг!$L:$L,MATCH($C1533,Торг!$I:$I,0))),"")</f>
        <v/>
      </c>
      <c r="L1533" s="132" t="str">
        <f>IFERROR(IFERROR(INDEX(Кат!$A:$A,MATCH($C1533,Кат!$I:$I,0)),INDEX(Торг!$A:$A,MATCH($C1533,Торг!$I:$I,0))),"")</f>
        <v/>
      </c>
      <c r="M1533" s="132" t="str">
        <f>IFERROR(IFERROR(INDEX(Кат!$B:$B,MATCH($C1533,Кат!$I:$I,0)),INDEX(Торг!$B:$B,MATCH($C1533,Торг!$I:$I,0))),"")</f>
        <v/>
      </c>
      <c r="N1533" s="132" t="str">
        <f t="shared" si="23"/>
        <v>DACHIA 545004269R</v>
      </c>
      <c r="O1533" s="132" t="str">
        <f>IFERROR(IFERROR(INDEX(Кат!$B:$B,MATCH($N1533,Кат!$I:$I,0)),INDEX(Торг!$B:$B,MATCH($N1533,Торг!$I:$I,0))),"")</f>
        <v/>
      </c>
    </row>
    <row r="1534" spans="1:15" outlineLevel="2">
      <c r="A1534" t="s">
        <v>27867</v>
      </c>
      <c r="C1534" s="191">
        <v>8450013016</v>
      </c>
      <c r="E1534" t="s">
        <v>27868</v>
      </c>
      <c r="F1534" t="s">
        <v>22793</v>
      </c>
      <c r="G1534" t="s">
        <v>375</v>
      </c>
      <c r="H1534">
        <v>380</v>
      </c>
      <c r="J1534" t="s">
        <v>22634</v>
      </c>
      <c r="K1534" s="132" t="str">
        <f>IFERROR(IFERROR(INDEX(Кат!$O:$O,MATCH($C1534,Кат!$I:$I,0)),INDEX(Торг!$L:$L,MATCH($C1534,Торг!$I:$I,0))),"")</f>
        <v/>
      </c>
      <c r="L1534" s="132" t="str">
        <f>IFERROR(IFERROR(INDEX(Кат!$A:$A,MATCH($C1534,Кат!$I:$I,0)),INDEX(Торг!$A:$A,MATCH($C1534,Торг!$I:$I,0))),"")</f>
        <v/>
      </c>
      <c r="M1534" s="132" t="str">
        <f>IFERROR(IFERROR(INDEX(Кат!$B:$B,MATCH($C1534,Кат!$I:$I,0)),INDEX(Торг!$B:$B,MATCH($C1534,Торг!$I:$I,0))),"")</f>
        <v/>
      </c>
      <c r="N1534" s="132" t="str">
        <f t="shared" si="23"/>
        <v>DACHIA 8450013016</v>
      </c>
      <c r="O1534" s="132" t="str">
        <f>IFERROR(IFERROR(INDEX(Кат!$B:$B,MATCH($N1534,Кат!$I:$I,0)),INDEX(Торг!$B:$B,MATCH($N1534,Торг!$I:$I,0))),"")</f>
        <v/>
      </c>
    </row>
    <row r="1535" spans="1:15" outlineLevel="1">
      <c r="A1535" t="s">
        <v>28853</v>
      </c>
      <c r="C1535" s="191">
        <v>8450120206</v>
      </c>
      <c r="E1535" t="s">
        <v>28854</v>
      </c>
      <c r="F1535" t="s">
        <v>22793</v>
      </c>
      <c r="G1535" t="s">
        <v>375</v>
      </c>
      <c r="H1535">
        <v>550</v>
      </c>
      <c r="J1535" t="s">
        <v>22634</v>
      </c>
      <c r="K1535" s="132" t="str">
        <f>IFERROR(IFERROR(INDEX(Кат!$O:$O,MATCH($C1535,Кат!$I:$I,0)),INDEX(Торг!$L:$L,MATCH($C1535,Торг!$I:$I,0))),"")</f>
        <v/>
      </c>
      <c r="L1535" s="132" t="str">
        <f>IFERROR(IFERROR(INDEX(Кат!$A:$A,MATCH($C1535,Кат!$I:$I,0)),INDEX(Торг!$A:$A,MATCH($C1535,Торг!$I:$I,0))),"")</f>
        <v/>
      </c>
      <c r="M1535" s="132" t="str">
        <f>IFERROR(IFERROR(INDEX(Кат!$B:$B,MATCH($C1535,Кат!$I:$I,0)),INDEX(Торг!$B:$B,MATCH($C1535,Торг!$I:$I,0))),"")</f>
        <v/>
      </c>
      <c r="N1535" s="132" t="str">
        <f t="shared" si="23"/>
        <v>DACHIA 8450120206</v>
      </c>
      <c r="O1535" s="132" t="str">
        <f>IFERROR(IFERROR(INDEX(Кат!$B:$B,MATCH($N1535,Кат!$I:$I,0)),INDEX(Торг!$B:$B,MATCH($N1535,Торг!$I:$I,0))),"")</f>
        <v/>
      </c>
    </row>
    <row r="1536" spans="1:15" outlineLevel="2">
      <c r="A1536" t="s">
        <v>32722</v>
      </c>
      <c r="C1536" s="191">
        <v>7701059704</v>
      </c>
      <c r="E1536" t="s">
        <v>32723</v>
      </c>
      <c r="F1536" t="s">
        <v>22793</v>
      </c>
      <c r="G1536" t="s">
        <v>399</v>
      </c>
      <c r="H1536">
        <v>1830</v>
      </c>
      <c r="J1536" t="s">
        <v>22634</v>
      </c>
      <c r="K1536" s="132" t="str">
        <f>IFERROR(IFERROR(INDEX(Кат!$O:$O,MATCH($C1536,Кат!$I:$I,0)),INDEX(Торг!$L:$L,MATCH($C1536,Торг!$I:$I,0))),"")</f>
        <v/>
      </c>
      <c r="L1536" s="132" t="str">
        <f>IFERROR(IFERROR(INDEX(Кат!$A:$A,MATCH($C1536,Кат!$I:$I,0)),INDEX(Торг!$A:$A,MATCH($C1536,Торг!$I:$I,0))),"")</f>
        <v/>
      </c>
      <c r="M1536" s="132" t="str">
        <f>IFERROR(IFERROR(INDEX(Кат!$B:$B,MATCH($C1536,Кат!$I:$I,0)),INDEX(Торг!$B:$B,MATCH($C1536,Торг!$I:$I,0))),"")</f>
        <v/>
      </c>
      <c r="N1536" s="132" t="str">
        <f t="shared" si="23"/>
        <v>DACHIA 7701059704</v>
      </c>
      <c r="O1536" s="132" t="str">
        <f>IFERROR(IFERROR(INDEX(Кат!$B:$B,MATCH($N1536,Кат!$I:$I,0)),INDEX(Торг!$B:$B,MATCH($N1536,Торг!$I:$I,0))),"")</f>
        <v/>
      </c>
    </row>
    <row r="1537" spans="1:15" outlineLevel="2">
      <c r="A1537" t="s">
        <v>15573</v>
      </c>
      <c r="C1537" s="191">
        <v>6001547138</v>
      </c>
      <c r="E1537" t="s">
        <v>22822</v>
      </c>
      <c r="F1537" t="s">
        <v>22793</v>
      </c>
      <c r="G1537" t="s">
        <v>399</v>
      </c>
      <c r="H1537">
        <v>200</v>
      </c>
      <c r="J1537" t="s">
        <v>22634</v>
      </c>
      <c r="K1537" s="132" t="str">
        <f>IFERROR(IFERROR(INDEX(Кат!$O:$O,MATCH($C1537,Кат!$I:$I,0)),INDEX(Торг!$L:$L,MATCH($C1537,Торг!$I:$I,0))),"")</f>
        <v/>
      </c>
      <c r="L1537" s="132" t="str">
        <f>IFERROR(IFERROR(INDEX(Кат!$A:$A,MATCH($C1537,Кат!$I:$I,0)),INDEX(Торг!$A:$A,MATCH($C1537,Торг!$I:$I,0))),"")</f>
        <v/>
      </c>
      <c r="M1537" s="132" t="str">
        <f>IFERROR(IFERROR(INDEX(Кат!$B:$B,MATCH($C1537,Кат!$I:$I,0)),INDEX(Торг!$B:$B,MATCH($C1537,Торг!$I:$I,0))),"")</f>
        <v/>
      </c>
      <c r="N1537" s="132" t="str">
        <f t="shared" si="23"/>
        <v>DACHIA 6001547138</v>
      </c>
      <c r="O1537" s="132" t="str">
        <f>IFERROR(IFERROR(INDEX(Кат!$B:$B,MATCH($N1537,Кат!$I:$I,0)),INDEX(Торг!$B:$B,MATCH($N1537,Торг!$I:$I,0))),"")</f>
        <v/>
      </c>
    </row>
    <row r="1538" spans="1:15" outlineLevel="2">
      <c r="A1538" t="s">
        <v>22823</v>
      </c>
      <c r="C1538" s="191" t="s">
        <v>32813</v>
      </c>
      <c r="E1538" t="s">
        <v>22824</v>
      </c>
      <c r="F1538" t="s">
        <v>22793</v>
      </c>
      <c r="G1538" t="s">
        <v>399</v>
      </c>
      <c r="H1538">
        <v>750</v>
      </c>
      <c r="J1538" t="s">
        <v>22634</v>
      </c>
      <c r="K1538" s="132" t="str">
        <f>IFERROR(IFERROR(INDEX(Кат!$O:$O,MATCH($C1538,Кат!$I:$I,0)),INDEX(Торг!$L:$L,MATCH($C1538,Торг!$I:$I,0))),"")</f>
        <v/>
      </c>
      <c r="L1538" s="132" t="str">
        <f>IFERROR(IFERROR(INDEX(Кат!$A:$A,MATCH($C1538,Кат!$I:$I,0)),INDEX(Торг!$A:$A,MATCH($C1538,Торг!$I:$I,0))),"")</f>
        <v/>
      </c>
      <c r="M1538" s="132" t="str">
        <f>IFERROR(IFERROR(INDEX(Кат!$B:$B,MATCH($C1538,Кат!$I:$I,0)),INDEX(Торг!$B:$B,MATCH($C1538,Торг!$I:$I,0))),"")</f>
        <v/>
      </c>
      <c r="N1538" s="132" t="str">
        <f t="shared" si="23"/>
        <v>DACHIA 172022047F</v>
      </c>
      <c r="O1538" s="132" t="str">
        <f>IFERROR(IFERROR(INDEX(Кат!$B:$B,MATCH($N1538,Кат!$I:$I,0)),INDEX(Торг!$B:$B,MATCH($N1538,Торг!$I:$I,0))),"")</f>
        <v/>
      </c>
    </row>
    <row r="1539" spans="1:15">
      <c r="A1539" t="s">
        <v>15574</v>
      </c>
      <c r="C1539" s="191">
        <v>8200758088</v>
      </c>
      <c r="E1539" t="s">
        <v>22825</v>
      </c>
      <c r="F1539" t="s">
        <v>22793</v>
      </c>
      <c r="G1539" t="s">
        <v>399</v>
      </c>
      <c r="H1539">
        <v>730</v>
      </c>
      <c r="J1539" t="s">
        <v>22634</v>
      </c>
      <c r="K1539" s="132" t="str">
        <f>IFERROR(IFERROR(INDEX(Кат!$O:$O,MATCH($C1539,Кат!$I:$I,0)),INDEX(Торг!$L:$L,MATCH($C1539,Торг!$I:$I,0))),"")</f>
        <v/>
      </c>
      <c r="L1539" s="132" t="str">
        <f>IFERROR(IFERROR(INDEX(Кат!$A:$A,MATCH($C1539,Кат!$I:$I,0)),INDEX(Торг!$A:$A,MATCH($C1539,Торг!$I:$I,0))),"")</f>
        <v/>
      </c>
      <c r="M1539" s="132" t="str">
        <f>IFERROR(IFERROR(INDEX(Кат!$B:$B,MATCH($C1539,Кат!$I:$I,0)),INDEX(Торг!$B:$B,MATCH($C1539,Торг!$I:$I,0))),"")</f>
        <v/>
      </c>
      <c r="N1539" s="132" t="str">
        <f t="shared" si="23"/>
        <v>DACHIA 8200758088</v>
      </c>
      <c r="O1539" s="132" t="str">
        <f>IFERROR(IFERROR(INDEX(Кат!$B:$B,MATCH($N1539,Кат!$I:$I,0)),INDEX(Торг!$B:$B,MATCH($N1539,Торг!$I:$I,0))),"")</f>
        <v/>
      </c>
    </row>
    <row r="1540" spans="1:15" outlineLevel="1">
      <c r="A1540" t="s">
        <v>15575</v>
      </c>
      <c r="C1540" s="191">
        <v>770147374</v>
      </c>
      <c r="E1540" t="s">
        <v>22826</v>
      </c>
      <c r="F1540" t="s">
        <v>22793</v>
      </c>
      <c r="G1540" t="s">
        <v>399</v>
      </c>
      <c r="H1540">
        <v>1100</v>
      </c>
      <c r="J1540" t="s">
        <v>22634</v>
      </c>
      <c r="K1540" s="132" t="str">
        <f>IFERROR(IFERROR(INDEX(Кат!$O:$O,MATCH($C1540,Кат!$I:$I,0)),INDEX(Торг!$L:$L,MATCH($C1540,Торг!$I:$I,0))),"")</f>
        <v/>
      </c>
      <c r="L1540" s="132" t="str">
        <f>IFERROR(IFERROR(INDEX(Кат!$A:$A,MATCH($C1540,Кат!$I:$I,0)),INDEX(Торг!$A:$A,MATCH($C1540,Торг!$I:$I,0))),"")</f>
        <v/>
      </c>
      <c r="M1540" s="132" t="str">
        <f>IFERROR(IFERROR(INDEX(Кат!$B:$B,MATCH($C1540,Кат!$I:$I,0)),INDEX(Торг!$B:$B,MATCH($C1540,Торг!$I:$I,0))),"")</f>
        <v/>
      </c>
      <c r="N1540" s="132" t="str">
        <f t="shared" si="23"/>
        <v>DACHIA 770147374</v>
      </c>
      <c r="O1540" s="132" t="str">
        <f>IFERROR(IFERROR(INDEX(Кат!$B:$B,MATCH($N1540,Кат!$I:$I,0)),INDEX(Торг!$B:$B,MATCH($N1540,Торг!$I:$I,0))),"")</f>
        <v/>
      </c>
    </row>
    <row r="1541" spans="1:15" outlineLevel="2">
      <c r="A1541" t="s">
        <v>15576</v>
      </c>
      <c r="C1541" s="191">
        <v>7701067122</v>
      </c>
      <c r="E1541" t="s">
        <v>22827</v>
      </c>
      <c r="F1541" t="s">
        <v>22793</v>
      </c>
      <c r="G1541" t="s">
        <v>399</v>
      </c>
      <c r="H1541">
        <v>500</v>
      </c>
      <c r="J1541" t="s">
        <v>22634</v>
      </c>
      <c r="K1541" s="132" t="str">
        <f>IFERROR(IFERROR(INDEX(Кат!$O:$O,MATCH($C1541,Кат!$I:$I,0)),INDEX(Торг!$L:$L,MATCH($C1541,Торг!$I:$I,0))),"")</f>
        <v/>
      </c>
      <c r="L1541" s="132" t="str">
        <f>IFERROR(IFERROR(INDEX(Кат!$A:$A,MATCH($C1541,Кат!$I:$I,0)),INDEX(Торг!$A:$A,MATCH($C1541,Торг!$I:$I,0))),"")</f>
        <v/>
      </c>
      <c r="M1541" s="132" t="str">
        <f>IFERROR(IFERROR(INDEX(Кат!$B:$B,MATCH($C1541,Кат!$I:$I,0)),INDEX(Торг!$B:$B,MATCH($C1541,Торг!$I:$I,0))),"")</f>
        <v/>
      </c>
      <c r="N1541" s="132" t="str">
        <f t="shared" si="23"/>
        <v>DACHIA 7701067122</v>
      </c>
      <c r="O1541" s="132" t="str">
        <f>IFERROR(IFERROR(INDEX(Кат!$B:$B,MATCH($N1541,Кат!$I:$I,0)),INDEX(Торг!$B:$B,MATCH($N1541,Торг!$I:$I,0))),"")</f>
        <v/>
      </c>
    </row>
    <row r="1542" spans="1:15" outlineLevel="2">
      <c r="A1542" t="s">
        <v>23657</v>
      </c>
      <c r="C1542" s="191"/>
      <c r="E1542" t="s">
        <v>23658</v>
      </c>
      <c r="J1542" t="s">
        <v>22634</v>
      </c>
      <c r="K1542" s="132" t="str">
        <f>IFERROR(IFERROR(INDEX(Кат!$O:$O,MATCH($C1542,Кат!$I:$I,0)),INDEX(Торг!$L:$L,MATCH($C1542,Торг!$I:$I,0))),"")</f>
        <v/>
      </c>
      <c r="L1542" s="132" t="str">
        <f>IFERROR(IFERROR(INDEX(Кат!$A:$A,MATCH($C1542,Кат!$I:$I,0)),INDEX(Торг!$A:$A,MATCH($C1542,Торг!$I:$I,0))),"")</f>
        <v/>
      </c>
      <c r="M1542" s="132" t="str">
        <f>IFERROR(IFERROR(INDEX(Кат!$B:$B,MATCH($C1542,Кат!$I:$I,0)),INDEX(Торг!$B:$B,MATCH($C1542,Торг!$I:$I,0))),"")</f>
        <v/>
      </c>
      <c r="N1542" s="132" t="str">
        <f t="shared" si="23"/>
        <v xml:space="preserve"> </v>
      </c>
      <c r="O1542" s="132" t="str">
        <f>IFERROR(IFERROR(INDEX(Кат!$B:$B,MATCH($N1542,Кат!$I:$I,0)),INDEX(Торг!$B:$B,MATCH($N1542,Торг!$I:$I,0))),"")</f>
        <v/>
      </c>
    </row>
    <row r="1543" spans="1:15" outlineLevel="1">
      <c r="A1543" t="s">
        <v>15577</v>
      </c>
      <c r="C1543" s="191" t="s">
        <v>5038</v>
      </c>
      <c r="E1543" t="s">
        <v>5039</v>
      </c>
      <c r="F1543" t="s">
        <v>1107</v>
      </c>
      <c r="G1543" t="s">
        <v>375</v>
      </c>
      <c r="H1543">
        <v>1060</v>
      </c>
      <c r="J1543" t="s">
        <v>22634</v>
      </c>
      <c r="K1543" s="132" t="str">
        <f>IFERROR(IFERROR(INDEX(Кат!$O:$O,MATCH($C1543,Кат!$I:$I,0)),INDEX(Торг!$L:$L,MATCH($C1543,Торг!$I:$I,0))),"")</f>
        <v/>
      </c>
      <c r="L1543" s="132" t="str">
        <f>IFERROR(IFERROR(INDEX(Кат!$A:$A,MATCH($C1543,Кат!$I:$I,0)),INDEX(Торг!$A:$A,MATCH($C1543,Торг!$I:$I,0))),"")</f>
        <v/>
      </c>
      <c r="M1543" s="132" t="str">
        <f>IFERROR(IFERROR(INDEX(Кат!$B:$B,MATCH($C1543,Кат!$I:$I,0)),INDEX(Торг!$B:$B,MATCH($C1543,Торг!$I:$I,0))),"")</f>
        <v/>
      </c>
      <c r="N1543" s="132" t="str">
        <f t="shared" si="23"/>
        <v>DAFMI DA995</v>
      </c>
      <c r="O1543" s="132" t="str">
        <f>IFERROR(IFERROR(INDEX(Кат!$B:$B,MATCH($N1543,Кат!$I:$I,0)),INDEX(Торг!$B:$B,MATCH($N1543,Торг!$I:$I,0))),"")</f>
        <v/>
      </c>
    </row>
    <row r="1544" spans="1:15" outlineLevel="2">
      <c r="A1544" t="s">
        <v>15578</v>
      </c>
      <c r="C1544" s="191" t="s">
        <v>13451</v>
      </c>
      <c r="E1544" t="s">
        <v>5040</v>
      </c>
      <c r="F1544" t="s">
        <v>1107</v>
      </c>
      <c r="G1544" t="s">
        <v>375</v>
      </c>
      <c r="H1544">
        <v>750</v>
      </c>
      <c r="J1544" t="s">
        <v>22634</v>
      </c>
      <c r="K1544" s="132" t="str">
        <f>IFERROR(IFERROR(INDEX(Кат!$O:$O,MATCH($C1544,Кат!$I:$I,0)),INDEX(Торг!$L:$L,MATCH($C1544,Торг!$I:$I,0))),"")</f>
        <v>шпак</v>
      </c>
      <c r="L1544" s="132">
        <f>IFERROR(IFERROR(INDEX(Кат!$A:$A,MATCH($C1544,Кат!$I:$I,0)),INDEX(Торг!$A:$A,MATCH($C1544,Торг!$I:$I,0))),"")</f>
        <v>145505</v>
      </c>
      <c r="M1544" s="132">
        <f>IFERROR(IFERROR(INDEX(Кат!$B:$B,MATCH($C1544,Кат!$I:$I,0)),INDEX(Торг!$B:$B,MATCH($C1544,Торг!$I:$I,0))),"")</f>
        <v>31699</v>
      </c>
      <c r="N1544" s="132" t="str">
        <f t="shared" ref="N1544:N1607" si="24">_xlfn.CONCAT(F1544," ",C1544)</f>
        <v>DAFMI D438E</v>
      </c>
      <c r="O1544" s="132" t="str">
        <f>IFERROR(IFERROR(INDEX(Кат!$B:$B,MATCH($N1544,Кат!$I:$I,0)),INDEX(Торг!$B:$B,MATCH($N1544,Торг!$I:$I,0))),"")</f>
        <v/>
      </c>
    </row>
    <row r="1545" spans="1:15" outlineLevel="2">
      <c r="A1545" t="s">
        <v>15579</v>
      </c>
      <c r="C1545" s="191" t="s">
        <v>13452</v>
      </c>
      <c r="E1545" t="s">
        <v>1106</v>
      </c>
      <c r="F1545" t="s">
        <v>1107</v>
      </c>
      <c r="G1545" t="s">
        <v>375</v>
      </c>
      <c r="H1545">
        <v>800</v>
      </c>
      <c r="J1545" t="s">
        <v>22634</v>
      </c>
      <c r="K1545" s="132" t="str">
        <f>IFERROR(IFERROR(INDEX(Кат!$O:$O,MATCH($C1545,Кат!$I:$I,0)),INDEX(Торг!$L:$L,MATCH($C1545,Торг!$I:$I,0))),"")</f>
        <v>шпак</v>
      </c>
      <c r="L1545" s="132">
        <f>IFERROR(IFERROR(INDEX(Кат!$A:$A,MATCH($C1545,Кат!$I:$I,0)),INDEX(Торг!$A:$A,MATCH($C1545,Торг!$I:$I,0))),"")</f>
        <v>145507</v>
      </c>
      <c r="M1545" s="132">
        <f>IFERROR(IFERROR(INDEX(Кат!$B:$B,MATCH($C1545,Кат!$I:$I,0)),INDEX(Торг!$B:$B,MATCH($C1545,Торг!$I:$I,0))),"")</f>
        <v>29480</v>
      </c>
      <c r="N1545" s="132" t="str">
        <f t="shared" si="24"/>
        <v>DAFMI DA656</v>
      </c>
      <c r="O1545" s="132" t="str">
        <f>IFERROR(IFERROR(INDEX(Кат!$B:$B,MATCH($N1545,Кат!$I:$I,0)),INDEX(Торг!$B:$B,MATCH($N1545,Торг!$I:$I,0))),"")</f>
        <v/>
      </c>
    </row>
    <row r="1546" spans="1:15" outlineLevel="1">
      <c r="A1546" t="s">
        <v>15580</v>
      </c>
      <c r="C1546" s="191" t="s">
        <v>13453</v>
      </c>
      <c r="E1546" t="s">
        <v>1108</v>
      </c>
      <c r="F1546" t="s">
        <v>1107</v>
      </c>
      <c r="G1546" t="s">
        <v>375</v>
      </c>
      <c r="H1546">
        <v>600</v>
      </c>
      <c r="J1546" t="s">
        <v>22634</v>
      </c>
      <c r="K1546" s="132" t="str">
        <f>IFERROR(IFERROR(INDEX(Кат!$O:$O,MATCH($C1546,Кат!$I:$I,0)),INDEX(Торг!$L:$L,MATCH($C1546,Торг!$I:$I,0))),"")</f>
        <v>шпак</v>
      </c>
      <c r="L1546" s="132">
        <f>IFERROR(IFERROR(INDEX(Кат!$A:$A,MATCH($C1546,Кат!$I:$I,0)),INDEX(Торг!$A:$A,MATCH($C1546,Торг!$I:$I,0))),"")</f>
        <v>145506</v>
      </c>
      <c r="M1546" s="132">
        <f>IFERROR(IFERROR(INDEX(Кат!$B:$B,MATCH($C1546,Кат!$I:$I,0)),INDEX(Торг!$B:$B,MATCH($C1546,Торг!$I:$I,0))),"")</f>
        <v>29482</v>
      </c>
      <c r="N1546" s="132" t="str">
        <f t="shared" si="24"/>
        <v>DAFMI DA140</v>
      </c>
      <c r="O1546" s="132" t="str">
        <f>IFERROR(IFERROR(INDEX(Кат!$B:$B,MATCH($N1546,Кат!$I:$I,0)),INDEX(Торг!$B:$B,MATCH($N1546,Торг!$I:$I,0))),"")</f>
        <v/>
      </c>
    </row>
    <row r="1547" spans="1:15" outlineLevel="2">
      <c r="A1547" t="s">
        <v>15581</v>
      </c>
      <c r="C1547" s="191" t="s">
        <v>5041</v>
      </c>
      <c r="E1547" t="s">
        <v>5042</v>
      </c>
      <c r="F1547" t="s">
        <v>1107</v>
      </c>
      <c r="G1547" t="s">
        <v>375</v>
      </c>
      <c r="H1547">
        <v>800</v>
      </c>
      <c r="J1547" t="s">
        <v>22634</v>
      </c>
      <c r="K1547" s="132" t="str">
        <f>IFERROR(IFERROR(INDEX(Кат!$O:$O,MATCH($C1547,Кат!$I:$I,0)),INDEX(Торг!$L:$L,MATCH($C1547,Торг!$I:$I,0))),"")</f>
        <v/>
      </c>
      <c r="L1547" s="132" t="str">
        <f>IFERROR(IFERROR(INDEX(Кат!$A:$A,MATCH($C1547,Кат!$I:$I,0)),INDEX(Торг!$A:$A,MATCH($C1547,Торг!$I:$I,0))),"")</f>
        <v/>
      </c>
      <c r="M1547" s="132" t="str">
        <f>IFERROR(IFERROR(INDEX(Кат!$B:$B,MATCH($C1547,Кат!$I:$I,0)),INDEX(Торг!$B:$B,MATCH($C1547,Торг!$I:$I,0))),"")</f>
        <v/>
      </c>
      <c r="N1547" s="132" t="str">
        <f t="shared" si="24"/>
        <v>DAFMI DA838</v>
      </c>
      <c r="O1547" s="132" t="str">
        <f>IFERROR(IFERROR(INDEX(Кат!$B:$B,MATCH($N1547,Кат!$I:$I,0)),INDEX(Торг!$B:$B,MATCH($N1547,Торг!$I:$I,0))),"")</f>
        <v/>
      </c>
    </row>
    <row r="1548" spans="1:15" outlineLevel="2">
      <c r="A1548" t="s">
        <v>15582</v>
      </c>
      <c r="C1548" s="191" t="s">
        <v>13454</v>
      </c>
      <c r="E1548" t="s">
        <v>1109</v>
      </c>
      <c r="F1548" t="s">
        <v>1107</v>
      </c>
      <c r="G1548" t="s">
        <v>375</v>
      </c>
      <c r="H1548">
        <v>620</v>
      </c>
      <c r="J1548" t="s">
        <v>22634</v>
      </c>
      <c r="K1548" s="132" t="str">
        <f>IFERROR(IFERROR(INDEX(Кат!$O:$O,MATCH($C1548,Кат!$I:$I,0)),INDEX(Торг!$L:$L,MATCH($C1548,Торг!$I:$I,0))),"")</f>
        <v>шпак</v>
      </c>
      <c r="L1548" s="132">
        <f>IFERROR(IFERROR(INDEX(Кат!$A:$A,MATCH($C1548,Кат!$I:$I,0)),INDEX(Торг!$A:$A,MATCH($C1548,Торг!$I:$I,0))),"")</f>
        <v>145508</v>
      </c>
      <c r="M1548" s="132">
        <f>IFERROR(IFERROR(INDEX(Кат!$B:$B,MATCH($C1548,Кат!$I:$I,0)),INDEX(Торг!$B:$B,MATCH($C1548,Торг!$I:$I,0))),"")</f>
        <v>29484</v>
      </c>
      <c r="N1548" s="132" t="str">
        <f t="shared" si="24"/>
        <v>DAFMI DA770</v>
      </c>
      <c r="O1548" s="132" t="str">
        <f>IFERROR(IFERROR(INDEX(Кат!$B:$B,MATCH($N1548,Кат!$I:$I,0)),INDEX(Торг!$B:$B,MATCH($N1548,Торг!$I:$I,0))),"")</f>
        <v/>
      </c>
    </row>
    <row r="1549" spans="1:15" outlineLevel="2">
      <c r="A1549" t="s">
        <v>15583</v>
      </c>
      <c r="C1549" s="191" t="s">
        <v>13455</v>
      </c>
      <c r="E1549" t="s">
        <v>1110</v>
      </c>
      <c r="F1549" t="s">
        <v>1107</v>
      </c>
      <c r="G1549" t="s">
        <v>375</v>
      </c>
      <c r="H1549">
        <v>450</v>
      </c>
      <c r="J1549" t="s">
        <v>22634</v>
      </c>
      <c r="K1549" s="132" t="str">
        <f>IFERROR(IFERROR(INDEX(Кат!$O:$O,MATCH($C1549,Кат!$I:$I,0)),INDEX(Торг!$L:$L,MATCH($C1549,Торг!$I:$I,0))),"")</f>
        <v>шпак</v>
      </c>
      <c r="L1549" s="132">
        <f>IFERROR(IFERROR(INDEX(Кат!$A:$A,MATCH($C1549,Кат!$I:$I,0)),INDEX(Торг!$A:$A,MATCH($C1549,Торг!$I:$I,0))),"")</f>
        <v>187477</v>
      </c>
      <c r="M1549" s="132">
        <f>IFERROR(IFERROR(INDEX(Кат!$B:$B,MATCH($C1549,Кат!$I:$I,0)),INDEX(Торг!$B:$B,MATCH($C1549,Торг!$I:$I,0))),"")</f>
        <v>29486</v>
      </c>
      <c r="N1549" s="132" t="str">
        <f t="shared" si="24"/>
        <v>DAFMI D131SM</v>
      </c>
      <c r="O1549" s="132" t="str">
        <f>IFERROR(IFERROR(INDEX(Кат!$B:$B,MATCH($N1549,Кат!$I:$I,0)),INDEX(Торг!$B:$B,MATCH($N1549,Торг!$I:$I,0))),"")</f>
        <v/>
      </c>
    </row>
    <row r="1550" spans="1:15" outlineLevel="2">
      <c r="A1550" t="s">
        <v>15584</v>
      </c>
      <c r="C1550" s="191" t="s">
        <v>13456</v>
      </c>
      <c r="E1550" t="s">
        <v>1111</v>
      </c>
      <c r="F1550" t="s">
        <v>1107</v>
      </c>
      <c r="G1550" t="s">
        <v>375</v>
      </c>
      <c r="H1550">
        <v>400</v>
      </c>
      <c r="J1550" t="s">
        <v>22634</v>
      </c>
      <c r="K1550" s="132" t="str">
        <f>IFERROR(IFERROR(INDEX(Кат!$O:$O,MATCH($C1550,Кат!$I:$I,0)),INDEX(Торг!$L:$L,MATCH($C1550,Торг!$I:$I,0))),"")</f>
        <v>шпак</v>
      </c>
      <c r="L1550" s="132">
        <f>IFERROR(IFERROR(INDEX(Кат!$A:$A,MATCH($C1550,Кат!$I:$I,0)),INDEX(Торг!$A:$A,MATCH($C1550,Торг!$I:$I,0))),"")</f>
        <v>187473</v>
      </c>
      <c r="M1550" s="132">
        <f>IFERROR(IFERROR(INDEX(Кат!$B:$B,MATCH($C1550,Кат!$I:$I,0)),INDEX(Торг!$B:$B,MATCH($C1550,Торг!$I:$I,0))),"")</f>
        <v>29488</v>
      </c>
      <c r="N1550" s="132" t="str">
        <f t="shared" si="24"/>
        <v>DAFMI D656SM</v>
      </c>
      <c r="O1550" s="132" t="str">
        <f>IFERROR(IFERROR(INDEX(Кат!$B:$B,MATCH($N1550,Кат!$I:$I,0)),INDEX(Торг!$B:$B,MATCH($N1550,Торг!$I:$I,0))),"")</f>
        <v/>
      </c>
    </row>
    <row r="1551" spans="1:15" outlineLevel="2">
      <c r="A1551" t="s">
        <v>15585</v>
      </c>
      <c r="C1551" s="191" t="s">
        <v>13457</v>
      </c>
      <c r="E1551" t="s">
        <v>1112</v>
      </c>
      <c r="F1551" t="s">
        <v>1107</v>
      </c>
      <c r="G1551" t="s">
        <v>375</v>
      </c>
      <c r="H1551">
        <v>450</v>
      </c>
      <c r="J1551" t="s">
        <v>22634</v>
      </c>
      <c r="K1551" s="132" t="str">
        <f>IFERROR(IFERROR(INDEX(Кат!$O:$O,MATCH($C1551,Кат!$I:$I,0)),INDEX(Торг!$L:$L,MATCH($C1551,Торг!$I:$I,0))),"")</f>
        <v>шпак</v>
      </c>
      <c r="L1551" s="132">
        <f>IFERROR(IFERROR(INDEX(Кат!$A:$A,MATCH($C1551,Кат!$I:$I,0)),INDEX(Торг!$A:$A,MATCH($C1551,Торг!$I:$I,0))),"")</f>
        <v>187471</v>
      </c>
      <c r="M1551" s="132">
        <f>IFERROR(IFERROR(INDEX(Кат!$B:$B,MATCH($C1551,Кат!$I:$I,0)),INDEX(Торг!$B:$B,MATCH($C1551,Торг!$I:$I,0))),"")</f>
        <v>29495</v>
      </c>
      <c r="N1551" s="132" t="str">
        <f t="shared" si="24"/>
        <v>DAFMI D743SM</v>
      </c>
      <c r="O1551" s="132" t="str">
        <f>IFERROR(IFERROR(INDEX(Кат!$B:$B,MATCH($N1551,Кат!$I:$I,0)),INDEX(Торг!$B:$B,MATCH($N1551,Торг!$I:$I,0))),"")</f>
        <v/>
      </c>
    </row>
    <row r="1552" spans="1:15" outlineLevel="2">
      <c r="A1552" t="s">
        <v>15586</v>
      </c>
      <c r="C1552" s="191" t="s">
        <v>13458</v>
      </c>
      <c r="E1552" t="s">
        <v>1113</v>
      </c>
      <c r="F1552" t="s">
        <v>1107</v>
      </c>
      <c r="G1552" t="s">
        <v>375</v>
      </c>
      <c r="H1552">
        <v>460</v>
      </c>
      <c r="J1552" t="s">
        <v>22634</v>
      </c>
      <c r="K1552" s="132" t="str">
        <f>IFERROR(IFERROR(INDEX(Кат!$O:$O,MATCH($C1552,Кат!$I:$I,0)),INDEX(Торг!$L:$L,MATCH($C1552,Торг!$I:$I,0))),"")</f>
        <v>шпак</v>
      </c>
      <c r="L1552" s="132">
        <f>IFERROR(IFERROR(INDEX(Кат!$A:$A,MATCH($C1552,Кат!$I:$I,0)),INDEX(Торг!$A:$A,MATCH($C1552,Торг!$I:$I,0))),"")</f>
        <v>187472</v>
      </c>
      <c r="M1552" s="132">
        <f>IFERROR(IFERROR(INDEX(Кат!$B:$B,MATCH($C1552,Кат!$I:$I,0)),INDEX(Торг!$B:$B,MATCH($C1552,Торг!$I:$I,0))),"")</f>
        <v>29504</v>
      </c>
      <c r="N1552" s="132" t="str">
        <f t="shared" si="24"/>
        <v>DAFMI D140SM</v>
      </c>
      <c r="O1552" s="132" t="str">
        <f>IFERROR(IFERROR(INDEX(Кат!$B:$B,MATCH($N1552,Кат!$I:$I,0)),INDEX(Торг!$B:$B,MATCH($N1552,Торг!$I:$I,0))),"")</f>
        <v/>
      </c>
    </row>
    <row r="1553" spans="1:15" outlineLevel="2">
      <c r="A1553" t="s">
        <v>15587</v>
      </c>
      <c r="C1553" s="191" t="s">
        <v>13459</v>
      </c>
      <c r="E1553" t="s">
        <v>1114</v>
      </c>
      <c r="F1553" t="s">
        <v>1107</v>
      </c>
      <c r="G1553" t="s">
        <v>375</v>
      </c>
      <c r="H1553">
        <v>460</v>
      </c>
      <c r="J1553" t="s">
        <v>22634</v>
      </c>
      <c r="K1553" s="132" t="str">
        <f>IFERROR(IFERROR(INDEX(Кат!$O:$O,MATCH($C1553,Кат!$I:$I,0)),INDEX(Торг!$L:$L,MATCH($C1553,Торг!$I:$I,0))),"")</f>
        <v>шпак</v>
      </c>
      <c r="L1553" s="132">
        <f>IFERROR(IFERROR(INDEX(Кат!$A:$A,MATCH($C1553,Кат!$I:$I,0)),INDEX(Торг!$A:$A,MATCH($C1553,Торг!$I:$I,0))),"")</f>
        <v>187476</v>
      </c>
      <c r="M1553" s="132">
        <f>IFERROR(IFERROR(INDEX(Кат!$B:$B,MATCH($C1553,Кат!$I:$I,0)),INDEX(Торг!$B:$B,MATCH($C1553,Торг!$I:$I,0))),"")</f>
        <v>29506</v>
      </c>
      <c r="N1553" s="132" t="str">
        <f t="shared" si="24"/>
        <v>DAFMI D301SM</v>
      </c>
      <c r="O1553" s="132" t="str">
        <f>IFERROR(IFERROR(INDEX(Кат!$B:$B,MATCH($N1553,Кат!$I:$I,0)),INDEX(Торг!$B:$B,MATCH($N1553,Торг!$I:$I,0))),"")</f>
        <v/>
      </c>
    </row>
    <row r="1554" spans="1:15" outlineLevel="2">
      <c r="A1554" t="s">
        <v>15588</v>
      </c>
      <c r="C1554" s="191" t="s">
        <v>13460</v>
      </c>
      <c r="E1554" t="s">
        <v>5043</v>
      </c>
      <c r="F1554" t="s">
        <v>1107</v>
      </c>
      <c r="G1554" t="s">
        <v>375</v>
      </c>
      <c r="H1554">
        <v>700</v>
      </c>
      <c r="J1554" t="s">
        <v>22634</v>
      </c>
      <c r="K1554" s="132" t="str">
        <f>IFERROR(IFERROR(INDEX(Кат!$O:$O,MATCH($C1554,Кат!$I:$I,0)),INDEX(Торг!$L:$L,MATCH($C1554,Торг!$I:$I,0))),"")</f>
        <v>шпак</v>
      </c>
      <c r="L1554" s="132">
        <f>IFERROR(IFERROR(INDEX(Кат!$A:$A,MATCH($C1554,Кат!$I:$I,0)),INDEX(Торг!$A:$A,MATCH($C1554,Торг!$I:$I,0))),"")</f>
        <v>187474</v>
      </c>
      <c r="M1554" s="132">
        <f>IFERROR(IFERROR(INDEX(Кат!$B:$B,MATCH($C1554,Кат!$I:$I,0)),INDEX(Торг!$B:$B,MATCH($C1554,Торг!$I:$I,0))),"")</f>
        <v>29507</v>
      </c>
      <c r="N1554" s="132" t="str">
        <f t="shared" si="24"/>
        <v>DAFMI D339SM</v>
      </c>
      <c r="O1554" s="132" t="str">
        <f>IFERROR(IFERROR(INDEX(Кат!$B:$B,MATCH($N1554,Кат!$I:$I,0)),INDEX(Торг!$B:$B,MATCH($N1554,Торг!$I:$I,0))),"")</f>
        <v/>
      </c>
    </row>
    <row r="1555" spans="1:15" outlineLevel="2">
      <c r="A1555" t="s">
        <v>15589</v>
      </c>
      <c r="C1555" s="191" t="s">
        <v>13461</v>
      </c>
      <c r="E1555" t="s">
        <v>1115</v>
      </c>
      <c r="F1555" t="s">
        <v>1107</v>
      </c>
      <c r="G1555" t="s">
        <v>375</v>
      </c>
      <c r="H1555">
        <v>740</v>
      </c>
      <c r="J1555" t="s">
        <v>22634</v>
      </c>
      <c r="K1555" s="132" t="str">
        <f>IFERROR(IFERROR(INDEX(Кат!$O:$O,MATCH($C1555,Кат!$I:$I,0)),INDEX(Торг!$L:$L,MATCH($C1555,Торг!$I:$I,0))),"")</f>
        <v>шпак</v>
      </c>
      <c r="L1555" s="132">
        <f>IFERROR(IFERROR(INDEX(Кат!$A:$A,MATCH($C1555,Кат!$I:$I,0)),INDEX(Торг!$A:$A,MATCH($C1555,Торг!$I:$I,0))),"")</f>
        <v>187469</v>
      </c>
      <c r="M1555" s="132">
        <f>IFERROR(IFERROR(INDEX(Кат!$B:$B,MATCH($C1555,Кат!$I:$I,0)),INDEX(Торг!$B:$B,MATCH($C1555,Торг!$I:$I,0))),"")</f>
        <v>29508</v>
      </c>
      <c r="N1555" s="132" t="str">
        <f t="shared" si="24"/>
        <v>DAFMI D339E</v>
      </c>
      <c r="O1555" s="132" t="str">
        <f>IFERROR(IFERROR(INDEX(Кат!$B:$B,MATCH($N1555,Кат!$I:$I,0)),INDEX(Торг!$B:$B,MATCH($N1555,Торг!$I:$I,0))),"")</f>
        <v/>
      </c>
    </row>
    <row r="1556" spans="1:15" outlineLevel="2">
      <c r="A1556" t="s">
        <v>15590</v>
      </c>
      <c r="C1556" s="191" t="s">
        <v>13462</v>
      </c>
      <c r="E1556" t="s">
        <v>14002</v>
      </c>
      <c r="F1556" t="s">
        <v>1107</v>
      </c>
      <c r="G1556" t="s">
        <v>375</v>
      </c>
      <c r="H1556">
        <v>480</v>
      </c>
      <c r="J1556" t="s">
        <v>22634</v>
      </c>
      <c r="K1556" s="132" t="str">
        <f>IFERROR(IFERROR(INDEX(Кат!$O:$O,MATCH($C1556,Кат!$I:$I,0)),INDEX(Торг!$L:$L,MATCH($C1556,Торг!$I:$I,0))),"")</f>
        <v>шпак</v>
      </c>
      <c r="L1556" s="132">
        <f>IFERROR(IFERROR(INDEX(Кат!$A:$A,MATCH($C1556,Кат!$I:$I,0)),INDEX(Торг!$A:$A,MATCH($C1556,Торг!$I:$I,0))),"")</f>
        <v>187475</v>
      </c>
      <c r="M1556" s="132">
        <f>IFERROR(IFERROR(INDEX(Кат!$B:$B,MATCH($C1556,Кат!$I:$I,0)),INDEX(Торг!$B:$B,MATCH($C1556,Торг!$I:$I,0))),"")</f>
        <v>29510</v>
      </c>
      <c r="N1556" s="132" t="str">
        <f t="shared" si="24"/>
        <v>DAFMI D204SM</v>
      </c>
      <c r="O1556" s="132" t="str">
        <f>IFERROR(IFERROR(INDEX(Кат!$B:$B,MATCH($N1556,Кат!$I:$I,0)),INDEX(Торг!$B:$B,MATCH($N1556,Торг!$I:$I,0))),"")</f>
        <v/>
      </c>
    </row>
    <row r="1557" spans="1:15" outlineLevel="2">
      <c r="A1557" t="s">
        <v>15591</v>
      </c>
      <c r="C1557" s="191" t="s">
        <v>13463</v>
      </c>
      <c r="E1557" t="s">
        <v>5044</v>
      </c>
      <c r="F1557" t="s">
        <v>1107</v>
      </c>
      <c r="G1557" t="s">
        <v>375</v>
      </c>
      <c r="H1557">
        <v>860</v>
      </c>
      <c r="J1557" t="s">
        <v>22634</v>
      </c>
      <c r="K1557" s="132" t="str">
        <f>IFERROR(IFERROR(INDEX(Кат!$O:$O,MATCH($C1557,Кат!$I:$I,0)),INDEX(Торг!$L:$L,MATCH($C1557,Торг!$I:$I,0))),"")</f>
        <v>шпак</v>
      </c>
      <c r="L1557" s="132">
        <f>IFERROR(IFERROR(INDEX(Кат!$A:$A,MATCH($C1557,Кат!$I:$I,0)),INDEX(Торг!$A:$A,MATCH($C1557,Торг!$I:$I,0))),"")</f>
        <v>187470</v>
      </c>
      <c r="M1557" s="132">
        <f>IFERROR(IFERROR(INDEX(Кат!$B:$B,MATCH($C1557,Кат!$I:$I,0)),INDEX(Торг!$B:$B,MATCH($C1557,Торг!$I:$I,0))),"")</f>
        <v>29512</v>
      </c>
      <c r="N1557" s="132" t="str">
        <f t="shared" si="24"/>
        <v>DAFMI D204E</v>
      </c>
      <c r="O1557" s="132" t="str">
        <f>IFERROR(IFERROR(INDEX(Кат!$B:$B,MATCH($N1557,Кат!$I:$I,0)),INDEX(Торг!$B:$B,MATCH($N1557,Торг!$I:$I,0))),"")</f>
        <v/>
      </c>
    </row>
    <row r="1558" spans="1:15" outlineLevel="2">
      <c r="A1558" t="s">
        <v>23659</v>
      </c>
      <c r="C1558" s="191"/>
      <c r="E1558" t="s">
        <v>23660</v>
      </c>
      <c r="J1558" t="s">
        <v>22634</v>
      </c>
      <c r="K1558" s="132" t="str">
        <f>IFERROR(IFERROR(INDEX(Кат!$O:$O,MATCH($C1558,Кат!$I:$I,0)),INDEX(Торг!$L:$L,MATCH($C1558,Торг!$I:$I,0))),"")</f>
        <v/>
      </c>
      <c r="L1558" s="132" t="str">
        <f>IFERROR(IFERROR(INDEX(Кат!$A:$A,MATCH($C1558,Кат!$I:$I,0)),INDEX(Торг!$A:$A,MATCH($C1558,Торг!$I:$I,0))),"")</f>
        <v/>
      </c>
      <c r="M1558" s="132" t="str">
        <f>IFERROR(IFERROR(INDEX(Кат!$B:$B,MATCH($C1558,Кат!$I:$I,0)),INDEX(Торг!$B:$B,MATCH($C1558,Торг!$I:$I,0))),"")</f>
        <v/>
      </c>
      <c r="N1558" s="132" t="str">
        <f t="shared" si="24"/>
        <v xml:space="preserve"> </v>
      </c>
      <c r="O1558" s="132" t="str">
        <f>IFERROR(IFERROR(INDEX(Кат!$B:$B,MATCH($N1558,Кат!$I:$I,0)),INDEX(Торг!$B:$B,MATCH($N1558,Торг!$I:$I,0))),"")</f>
        <v/>
      </c>
    </row>
    <row r="1559" spans="1:15" outlineLevel="2">
      <c r="A1559" t="s">
        <v>15592</v>
      </c>
      <c r="C1559" s="191" t="s">
        <v>1117</v>
      </c>
      <c r="E1559" t="s">
        <v>1118</v>
      </c>
      <c r="F1559" t="s">
        <v>1116</v>
      </c>
      <c r="G1559" t="s">
        <v>399</v>
      </c>
      <c r="H1559">
        <v>500</v>
      </c>
      <c r="J1559" t="s">
        <v>22634</v>
      </c>
      <c r="K1559" s="132" t="str">
        <f>IFERROR(IFERROR(INDEX(Кат!$O:$O,MATCH($C1559,Кат!$I:$I,0)),INDEX(Торг!$L:$L,MATCH($C1559,Торг!$I:$I,0))),"")</f>
        <v/>
      </c>
      <c r="L1559" s="132" t="str">
        <f>IFERROR(IFERROR(INDEX(Кат!$A:$A,MATCH($C1559,Кат!$I:$I,0)),INDEX(Торг!$A:$A,MATCH($C1559,Торг!$I:$I,0))),"")</f>
        <v/>
      </c>
      <c r="M1559" s="132" t="str">
        <f>IFERROR(IFERROR(INDEX(Кат!$B:$B,MATCH($C1559,Кат!$I:$I,0)),INDEX(Торг!$B:$B,MATCH($C1559,Торг!$I:$I,0))),"")</f>
        <v/>
      </c>
      <c r="N1559" s="132" t="str">
        <f t="shared" si="24"/>
        <v>DAMP 115.00.00-02/-2"</v>
      </c>
      <c r="O1559" s="132" t="str">
        <f>IFERROR(IFERROR(INDEX(Кат!$B:$B,MATCH($N1559,Кат!$I:$I,0)),INDEX(Торг!$B:$B,MATCH($N1559,Торг!$I:$I,0))),"")</f>
        <v/>
      </c>
    </row>
    <row r="1560" spans="1:15" outlineLevel="2">
      <c r="A1560" t="s">
        <v>15593</v>
      </c>
      <c r="C1560" s="191" t="s">
        <v>1119</v>
      </c>
      <c r="E1560" t="s">
        <v>1120</v>
      </c>
      <c r="F1560" t="s">
        <v>1116</v>
      </c>
      <c r="G1560" t="s">
        <v>399</v>
      </c>
      <c r="H1560">
        <v>850</v>
      </c>
      <c r="J1560" t="s">
        <v>22634</v>
      </c>
      <c r="K1560" s="132" t="str">
        <f>IFERROR(IFERROR(INDEX(Кат!$O:$O,MATCH($C1560,Кат!$I:$I,0)),INDEX(Торг!$L:$L,MATCH($C1560,Торг!$I:$I,0))),"")</f>
        <v/>
      </c>
      <c r="L1560" s="132" t="str">
        <f>IFERROR(IFERROR(INDEX(Кат!$A:$A,MATCH($C1560,Кат!$I:$I,0)),INDEX(Торг!$A:$A,MATCH($C1560,Торг!$I:$I,0))),"")</f>
        <v/>
      </c>
      <c r="M1560" s="132" t="str">
        <f>IFERROR(IFERROR(INDEX(Кат!$B:$B,MATCH($C1560,Кат!$I:$I,0)),INDEX(Торг!$B:$B,MATCH($C1560,Торг!$I:$I,0))),"")</f>
        <v/>
      </c>
      <c r="N1560" s="132" t="str">
        <f t="shared" si="24"/>
        <v>DAMP 115.00.00-02</v>
      </c>
      <c r="O1560" s="132" t="str">
        <f>IFERROR(IFERROR(INDEX(Кат!$B:$B,MATCH($N1560,Кат!$I:$I,0)),INDEX(Торг!$B:$B,MATCH($N1560,Торг!$I:$I,0))),"")</f>
        <v/>
      </c>
    </row>
    <row r="1561" spans="1:15" outlineLevel="1">
      <c r="A1561" t="s">
        <v>15594</v>
      </c>
      <c r="C1561" s="191" t="s">
        <v>1121</v>
      </c>
      <c r="E1561" t="s">
        <v>1122</v>
      </c>
      <c r="F1561" t="s">
        <v>1116</v>
      </c>
      <c r="G1561" t="s">
        <v>399</v>
      </c>
      <c r="H1561">
        <v>1150</v>
      </c>
      <c r="J1561" t="s">
        <v>22634</v>
      </c>
      <c r="K1561" s="132" t="str">
        <f>IFERROR(IFERROR(INDEX(Кат!$O:$O,MATCH($C1561,Кат!$I:$I,0)),INDEX(Торг!$L:$L,MATCH($C1561,Торг!$I:$I,0))),"")</f>
        <v/>
      </c>
      <c r="L1561" s="132" t="str">
        <f>IFERROR(IFERROR(INDEX(Кат!$A:$A,MATCH($C1561,Кат!$I:$I,0)),INDEX(Торг!$A:$A,MATCH($C1561,Торг!$I:$I,0))),"")</f>
        <v/>
      </c>
      <c r="M1561" s="132" t="str">
        <f>IFERROR(IFERROR(INDEX(Кат!$B:$B,MATCH($C1561,Кат!$I:$I,0)),INDEX(Торг!$B:$B,MATCH($C1561,Торг!$I:$I,0))),"")</f>
        <v/>
      </c>
      <c r="N1561" s="132" t="str">
        <f t="shared" si="24"/>
        <v>DAMP 108.00.00</v>
      </c>
      <c r="O1561" s="132" t="str">
        <f>IFERROR(IFERROR(INDEX(Кат!$B:$B,MATCH($N1561,Кат!$I:$I,0)),INDEX(Торг!$B:$B,MATCH($N1561,Торг!$I:$I,0))),"")</f>
        <v/>
      </c>
    </row>
    <row r="1562" spans="1:15" outlineLevel="2">
      <c r="A1562" t="s">
        <v>15595</v>
      </c>
      <c r="C1562" s="191" t="s">
        <v>1123</v>
      </c>
      <c r="E1562" t="s">
        <v>1124</v>
      </c>
      <c r="F1562" t="s">
        <v>1116</v>
      </c>
      <c r="G1562" t="s">
        <v>399</v>
      </c>
      <c r="H1562">
        <v>750</v>
      </c>
      <c r="J1562" t="s">
        <v>22634</v>
      </c>
      <c r="K1562" s="132" t="str">
        <f>IFERROR(IFERROR(INDEX(Кат!$O:$O,MATCH($C1562,Кат!$I:$I,0)),INDEX(Торг!$L:$L,MATCH($C1562,Торг!$I:$I,0))),"")</f>
        <v/>
      </c>
      <c r="L1562" s="132" t="str">
        <f>IFERROR(IFERROR(INDEX(Кат!$A:$A,MATCH($C1562,Кат!$I:$I,0)),INDEX(Торг!$A:$A,MATCH($C1562,Торг!$I:$I,0))),"")</f>
        <v/>
      </c>
      <c r="M1562" s="132" t="str">
        <f>IFERROR(IFERROR(INDEX(Кат!$B:$B,MATCH($C1562,Кат!$I:$I,0)),INDEX(Торг!$B:$B,MATCH($C1562,Торг!$I:$I,0))),"")</f>
        <v/>
      </c>
      <c r="N1562" s="132" t="str">
        <f t="shared" si="24"/>
        <v>DAMP 108.00.00-03</v>
      </c>
      <c r="O1562" s="132" t="str">
        <f>IFERROR(IFERROR(INDEX(Кат!$B:$B,MATCH($N1562,Кат!$I:$I,0)),INDEX(Торг!$B:$B,MATCH($N1562,Торг!$I:$I,0))),"")</f>
        <v/>
      </c>
    </row>
    <row r="1563" spans="1:15" outlineLevel="2">
      <c r="A1563" t="s">
        <v>15596</v>
      </c>
      <c r="C1563" s="191" t="s">
        <v>1125</v>
      </c>
      <c r="E1563" t="s">
        <v>1126</v>
      </c>
      <c r="F1563" t="s">
        <v>1116</v>
      </c>
      <c r="G1563" t="s">
        <v>375</v>
      </c>
      <c r="H1563">
        <v>2650</v>
      </c>
      <c r="J1563" t="s">
        <v>22634</v>
      </c>
      <c r="K1563" s="132" t="str">
        <f>IFERROR(IFERROR(INDEX(Кат!$O:$O,MATCH($C1563,Кат!$I:$I,0)),INDEX(Торг!$L:$L,MATCH($C1563,Торг!$I:$I,0))),"")</f>
        <v/>
      </c>
      <c r="L1563" s="132" t="str">
        <f>IFERROR(IFERROR(INDEX(Кат!$A:$A,MATCH($C1563,Кат!$I:$I,0)),INDEX(Торг!$A:$A,MATCH($C1563,Торг!$I:$I,0))),"")</f>
        <v/>
      </c>
      <c r="M1563" s="132" t="str">
        <f>IFERROR(IFERROR(INDEX(Кат!$B:$B,MATCH($C1563,Кат!$I:$I,0)),INDEX(Торг!$B:$B,MATCH($C1563,Торг!$I:$I,0))),"")</f>
        <v/>
      </c>
      <c r="N1563" s="132" t="str">
        <f t="shared" si="24"/>
        <v>DAMP 111.00.00</v>
      </c>
      <c r="O1563" s="132" t="str">
        <f>IFERROR(IFERROR(INDEX(Кат!$B:$B,MATCH($N1563,Кат!$I:$I,0)),INDEX(Торг!$B:$B,MATCH($N1563,Торг!$I:$I,0))),"")</f>
        <v/>
      </c>
    </row>
    <row r="1564" spans="1:15" outlineLevel="2">
      <c r="A1564" t="s">
        <v>15597</v>
      </c>
      <c r="C1564" s="191" t="s">
        <v>1127</v>
      </c>
      <c r="E1564" t="s">
        <v>1128</v>
      </c>
      <c r="F1564" t="s">
        <v>1116</v>
      </c>
      <c r="G1564" t="s">
        <v>375</v>
      </c>
      <c r="H1564">
        <v>1500</v>
      </c>
      <c r="J1564" t="s">
        <v>22634</v>
      </c>
      <c r="K1564" s="132" t="str">
        <f>IFERROR(IFERROR(INDEX(Кат!$O:$O,MATCH($C1564,Кат!$I:$I,0)),INDEX(Торг!$L:$L,MATCH($C1564,Торг!$I:$I,0))),"")</f>
        <v/>
      </c>
      <c r="L1564" s="132" t="str">
        <f>IFERROR(IFERROR(INDEX(Кат!$A:$A,MATCH($C1564,Кат!$I:$I,0)),INDEX(Торг!$A:$A,MATCH($C1564,Торг!$I:$I,0))),"")</f>
        <v/>
      </c>
      <c r="M1564" s="132" t="str">
        <f>IFERROR(IFERROR(INDEX(Кат!$B:$B,MATCH($C1564,Кат!$I:$I,0)),INDEX(Торг!$B:$B,MATCH($C1564,Торг!$I:$I,0))),"")</f>
        <v/>
      </c>
      <c r="N1564" s="132" t="str">
        <f t="shared" si="24"/>
        <v>DAMP 113.00.00-01/-2"</v>
      </c>
      <c r="O1564" s="132" t="str">
        <f>IFERROR(IFERROR(INDEX(Кат!$B:$B,MATCH($N1564,Кат!$I:$I,0)),INDEX(Торг!$B:$B,MATCH($N1564,Торг!$I:$I,0))),"")</f>
        <v/>
      </c>
    </row>
    <row r="1565" spans="1:15" outlineLevel="2">
      <c r="A1565" t="s">
        <v>15598</v>
      </c>
      <c r="C1565" s="191" t="s">
        <v>1129</v>
      </c>
      <c r="E1565" t="s">
        <v>1130</v>
      </c>
      <c r="F1565" t="s">
        <v>1116</v>
      </c>
      <c r="G1565" t="s">
        <v>375</v>
      </c>
      <c r="H1565">
        <v>3000</v>
      </c>
      <c r="J1565" t="s">
        <v>22634</v>
      </c>
      <c r="K1565" s="132" t="str">
        <f>IFERROR(IFERROR(INDEX(Кат!$O:$O,MATCH($C1565,Кат!$I:$I,0)),INDEX(Торг!$L:$L,MATCH($C1565,Торг!$I:$I,0))),"")</f>
        <v/>
      </c>
      <c r="L1565" s="132" t="str">
        <f>IFERROR(IFERROR(INDEX(Кат!$A:$A,MATCH($C1565,Кат!$I:$I,0)),INDEX(Торг!$A:$A,MATCH($C1565,Торг!$I:$I,0))),"")</f>
        <v/>
      </c>
      <c r="M1565" s="132" t="str">
        <f>IFERROR(IFERROR(INDEX(Кат!$B:$B,MATCH($C1565,Кат!$I:$I,0)),INDEX(Торг!$B:$B,MATCH($C1565,Торг!$I:$I,0))),"")</f>
        <v/>
      </c>
      <c r="N1565" s="132" t="str">
        <f t="shared" si="24"/>
        <v>DAMP 114.00.00-03</v>
      </c>
      <c r="O1565" s="132" t="str">
        <f>IFERROR(IFERROR(INDEX(Кат!$B:$B,MATCH($N1565,Кат!$I:$I,0)),INDEX(Торг!$B:$B,MATCH($N1565,Торг!$I:$I,0))),"")</f>
        <v/>
      </c>
    </row>
    <row r="1566" spans="1:15" outlineLevel="2">
      <c r="A1566" t="s">
        <v>23661</v>
      </c>
      <c r="C1566" s="191"/>
      <c r="E1566" t="s">
        <v>23662</v>
      </c>
      <c r="J1566" t="s">
        <v>22634</v>
      </c>
      <c r="K1566" s="132" t="str">
        <f>IFERROR(IFERROR(INDEX(Кат!$O:$O,MATCH($C1566,Кат!$I:$I,0)),INDEX(Торг!$L:$L,MATCH($C1566,Торг!$I:$I,0))),"")</f>
        <v/>
      </c>
      <c r="L1566" s="132" t="str">
        <f>IFERROR(IFERROR(INDEX(Кат!$A:$A,MATCH($C1566,Кат!$I:$I,0)),INDEX(Торг!$A:$A,MATCH($C1566,Торг!$I:$I,0))),"")</f>
        <v/>
      </c>
      <c r="M1566" s="132" t="str">
        <f>IFERROR(IFERROR(INDEX(Кат!$B:$B,MATCH($C1566,Кат!$I:$I,0)),INDEX(Торг!$B:$B,MATCH($C1566,Торг!$I:$I,0))),"")</f>
        <v/>
      </c>
      <c r="N1566" s="132" t="str">
        <f t="shared" si="24"/>
        <v xml:space="preserve"> </v>
      </c>
      <c r="O1566" s="132" t="str">
        <f>IFERROR(IFERROR(INDEX(Кат!$B:$B,MATCH($N1566,Кат!$I:$I,0)),INDEX(Торг!$B:$B,MATCH($N1566,Торг!$I:$I,0))),"")</f>
        <v/>
      </c>
    </row>
    <row r="1567" spans="1:15" outlineLevel="2">
      <c r="A1567" t="s">
        <v>23663</v>
      </c>
      <c r="C1567" s="191"/>
      <c r="E1567" t="s">
        <v>23664</v>
      </c>
      <c r="J1567" t="s">
        <v>22634</v>
      </c>
      <c r="K1567" s="132" t="str">
        <f>IFERROR(IFERROR(INDEX(Кат!$O:$O,MATCH($C1567,Кат!$I:$I,0)),INDEX(Торг!$L:$L,MATCH($C1567,Торг!$I:$I,0))),"")</f>
        <v/>
      </c>
      <c r="L1567" s="132" t="str">
        <f>IFERROR(IFERROR(INDEX(Кат!$A:$A,MATCH($C1567,Кат!$I:$I,0)),INDEX(Торг!$A:$A,MATCH($C1567,Торг!$I:$I,0))),"")</f>
        <v/>
      </c>
      <c r="M1567" s="132" t="str">
        <f>IFERROR(IFERROR(INDEX(Кат!$B:$B,MATCH($C1567,Кат!$I:$I,0)),INDEX(Торг!$B:$B,MATCH($C1567,Торг!$I:$I,0))),"")</f>
        <v/>
      </c>
      <c r="N1567" s="132" t="str">
        <f t="shared" si="24"/>
        <v xml:space="preserve"> </v>
      </c>
      <c r="O1567" s="132" t="str">
        <f>IFERROR(IFERROR(INDEX(Кат!$B:$B,MATCH($N1567,Кат!$I:$I,0)),INDEX(Торг!$B:$B,MATCH($N1567,Торг!$I:$I,0))),"")</f>
        <v/>
      </c>
    </row>
    <row r="1568" spans="1:15" outlineLevel="2">
      <c r="A1568" t="s">
        <v>15599</v>
      </c>
      <c r="C1568" s="191" t="s">
        <v>1131</v>
      </c>
      <c r="E1568" t="s">
        <v>1132</v>
      </c>
      <c r="F1568" t="s">
        <v>1133</v>
      </c>
      <c r="G1568" t="s">
        <v>375</v>
      </c>
      <c r="H1568">
        <v>4800</v>
      </c>
      <c r="J1568" t="s">
        <v>22634</v>
      </c>
      <c r="K1568" s="132" t="str">
        <f>IFERROR(IFERROR(INDEX(Кат!$O:$O,MATCH($C1568,Кат!$I:$I,0)),INDEX(Торг!$L:$L,MATCH($C1568,Торг!$I:$I,0))),"")</f>
        <v/>
      </c>
      <c r="L1568" s="132" t="str">
        <f>IFERROR(IFERROR(INDEX(Кат!$A:$A,MATCH($C1568,Кат!$I:$I,0)),INDEX(Торг!$A:$A,MATCH($C1568,Торг!$I:$I,0))),"")</f>
        <v/>
      </c>
      <c r="M1568" s="132" t="str">
        <f>IFERROR(IFERROR(INDEX(Кат!$B:$B,MATCH($C1568,Кат!$I:$I,0)),INDEX(Торг!$B:$B,MATCH($C1568,Торг!$I:$I,0))),"")</f>
        <v/>
      </c>
      <c r="N1568" s="132" t="str">
        <f t="shared" si="24"/>
        <v>DAYCO KTB944</v>
      </c>
      <c r="O1568" s="132" t="str">
        <f>IFERROR(IFERROR(INDEX(Кат!$B:$B,MATCH($N1568,Кат!$I:$I,0)),INDEX(Торг!$B:$B,MATCH($N1568,Торг!$I:$I,0))),"")</f>
        <v/>
      </c>
    </row>
    <row r="1569" spans="1:15" outlineLevel="2">
      <c r="A1569" t="s">
        <v>15600</v>
      </c>
      <c r="C1569" s="191" t="s">
        <v>4467</v>
      </c>
      <c r="E1569" t="s">
        <v>13952</v>
      </c>
      <c r="F1569" t="s">
        <v>1133</v>
      </c>
      <c r="G1569" t="s">
        <v>375</v>
      </c>
      <c r="H1569">
        <v>4500</v>
      </c>
      <c r="J1569" t="s">
        <v>22634</v>
      </c>
      <c r="K1569" s="132" t="str">
        <f>IFERROR(IFERROR(INDEX(Кат!$O:$O,MATCH($C1569,Кат!$I:$I,0)),INDEX(Торг!$L:$L,MATCH($C1569,Торг!$I:$I,0))),"")</f>
        <v>шпак</v>
      </c>
      <c r="L1569" s="132">
        <f>IFERROR(IFERROR(INDEX(Кат!$A:$A,MATCH($C1569,Кат!$I:$I,0)),INDEX(Торг!$A:$A,MATCH($C1569,Торг!$I:$I,0))),"")</f>
        <v>204368</v>
      </c>
      <c r="M1569" s="132">
        <f>IFERROR(IFERROR(INDEX(Кат!$B:$B,MATCH($C1569,Кат!$I:$I,0)),INDEX(Торг!$B:$B,MATCH($C1569,Торг!$I:$I,0))),"")</f>
        <v>29505</v>
      </c>
      <c r="N1569" s="132" t="str">
        <f t="shared" si="24"/>
        <v>DAYCO KTB731</v>
      </c>
      <c r="O1569" s="132" t="str">
        <f>IFERROR(IFERROR(INDEX(Кат!$B:$B,MATCH($N1569,Кат!$I:$I,0)),INDEX(Торг!$B:$B,MATCH($N1569,Торг!$I:$I,0))),"")</f>
        <v/>
      </c>
    </row>
    <row r="1570" spans="1:15" outlineLevel="2">
      <c r="A1570" t="s">
        <v>15601</v>
      </c>
      <c r="C1570" s="191" t="s">
        <v>4468</v>
      </c>
      <c r="E1570" t="s">
        <v>5045</v>
      </c>
      <c r="F1570" t="s">
        <v>1133</v>
      </c>
      <c r="G1570" t="s">
        <v>375</v>
      </c>
      <c r="H1570">
        <v>2000</v>
      </c>
      <c r="J1570" t="s">
        <v>22634</v>
      </c>
      <c r="K1570" s="132" t="str">
        <f>IFERROR(IFERROR(INDEX(Кат!$O:$O,MATCH($C1570,Кат!$I:$I,0)),INDEX(Торг!$L:$L,MATCH($C1570,Торг!$I:$I,0))),"")</f>
        <v/>
      </c>
      <c r="L1570" s="132" t="str">
        <f>IFERROR(IFERROR(INDEX(Кат!$A:$A,MATCH($C1570,Кат!$I:$I,0)),INDEX(Торг!$A:$A,MATCH($C1570,Торг!$I:$I,0))),"")</f>
        <v/>
      </c>
      <c r="M1570" s="132" t="str">
        <f>IFERROR(IFERROR(INDEX(Кат!$B:$B,MATCH($C1570,Кат!$I:$I,0)),INDEX(Торг!$B:$B,MATCH($C1570,Торг!$I:$I,0))),"")</f>
        <v/>
      </c>
      <c r="N1570" s="132" t="str">
        <f t="shared" si="24"/>
        <v>DAYCO KTB842</v>
      </c>
      <c r="O1570" s="132" t="str">
        <f>IFERROR(IFERROR(INDEX(Кат!$B:$B,MATCH($N1570,Кат!$I:$I,0)),INDEX(Торг!$B:$B,MATCH($N1570,Торг!$I:$I,0))),"")</f>
        <v/>
      </c>
    </row>
    <row r="1571" spans="1:15" outlineLevel="2">
      <c r="A1571" t="s">
        <v>15602</v>
      </c>
      <c r="C1571" s="191" t="s">
        <v>1134</v>
      </c>
      <c r="E1571" t="s">
        <v>1135</v>
      </c>
      <c r="F1571" t="s">
        <v>1133</v>
      </c>
      <c r="G1571" t="s">
        <v>375</v>
      </c>
      <c r="H1571">
        <v>3250</v>
      </c>
      <c r="J1571" t="s">
        <v>22634</v>
      </c>
      <c r="K1571" s="132" t="str">
        <f>IFERROR(IFERROR(INDEX(Кат!$O:$O,MATCH($C1571,Кат!$I:$I,0)),INDEX(Торг!$L:$L,MATCH($C1571,Торг!$I:$I,0))),"")</f>
        <v/>
      </c>
      <c r="L1571" s="132" t="str">
        <f>IFERROR(IFERROR(INDEX(Кат!$A:$A,MATCH($C1571,Кат!$I:$I,0)),INDEX(Торг!$A:$A,MATCH($C1571,Торг!$I:$I,0))),"")</f>
        <v/>
      </c>
      <c r="M1571" s="132" t="str">
        <f>IFERROR(IFERROR(INDEX(Кат!$B:$B,MATCH($C1571,Кат!$I:$I,0)),INDEX(Торг!$B:$B,MATCH($C1571,Торг!$I:$I,0))),"")</f>
        <v/>
      </c>
      <c r="N1571" s="132" t="str">
        <f t="shared" si="24"/>
        <v>DAYCO KTB462</v>
      </c>
      <c r="O1571" s="132" t="str">
        <f>IFERROR(IFERROR(INDEX(Кат!$B:$B,MATCH($N1571,Кат!$I:$I,0)),INDEX(Торг!$B:$B,MATCH($N1571,Торг!$I:$I,0))),"")</f>
        <v/>
      </c>
    </row>
    <row r="1572" spans="1:15" outlineLevel="2">
      <c r="A1572" t="s">
        <v>15603</v>
      </c>
      <c r="C1572" s="191" t="s">
        <v>14584</v>
      </c>
      <c r="E1572" t="s">
        <v>14585</v>
      </c>
      <c r="F1572" t="s">
        <v>1133</v>
      </c>
      <c r="G1572" t="s">
        <v>375</v>
      </c>
      <c r="H1572">
        <v>7800</v>
      </c>
      <c r="J1572" t="s">
        <v>22634</v>
      </c>
      <c r="K1572" s="132" t="str">
        <f>IFERROR(IFERROR(INDEX(Кат!$O:$O,MATCH($C1572,Кат!$I:$I,0)),INDEX(Торг!$L:$L,MATCH($C1572,Торг!$I:$I,0))),"")</f>
        <v/>
      </c>
      <c r="L1572" s="132" t="str">
        <f>IFERROR(IFERROR(INDEX(Кат!$A:$A,MATCH($C1572,Кат!$I:$I,0)),INDEX(Торг!$A:$A,MATCH($C1572,Торг!$I:$I,0))),"")</f>
        <v/>
      </c>
      <c r="M1572" s="132" t="str">
        <f>IFERROR(IFERROR(INDEX(Кат!$B:$B,MATCH($C1572,Кат!$I:$I,0)),INDEX(Торг!$B:$B,MATCH($C1572,Торг!$I:$I,0))),"")</f>
        <v/>
      </c>
      <c r="N1572" s="132" t="str">
        <f t="shared" si="24"/>
        <v>DAYCO KTB899</v>
      </c>
      <c r="O1572" s="132" t="str">
        <f>IFERROR(IFERROR(INDEX(Кат!$B:$B,MATCH($N1572,Кат!$I:$I,0)),INDEX(Торг!$B:$B,MATCH($N1572,Торг!$I:$I,0))),"")</f>
        <v/>
      </c>
    </row>
    <row r="1573" spans="1:15" outlineLevel="2">
      <c r="A1573" t="s">
        <v>15604</v>
      </c>
      <c r="C1573" s="191" t="s">
        <v>4469</v>
      </c>
      <c r="E1573" t="s">
        <v>5046</v>
      </c>
      <c r="F1573" t="s">
        <v>1133</v>
      </c>
      <c r="G1573" t="s">
        <v>375</v>
      </c>
      <c r="H1573">
        <v>6500</v>
      </c>
      <c r="J1573" t="s">
        <v>22634</v>
      </c>
      <c r="K1573" s="132" t="str">
        <f>IFERROR(IFERROR(INDEX(Кат!$O:$O,MATCH($C1573,Кат!$I:$I,0)),INDEX(Торг!$L:$L,MATCH($C1573,Торг!$I:$I,0))),"")</f>
        <v>шпак</v>
      </c>
      <c r="L1573" s="132">
        <f>IFERROR(IFERROR(INDEX(Кат!$A:$A,MATCH($C1573,Кат!$I:$I,0)),INDEX(Торг!$A:$A,MATCH($C1573,Торг!$I:$I,0))),"")</f>
        <v>204370</v>
      </c>
      <c r="M1573" s="132">
        <f>IFERROR(IFERROR(INDEX(Кат!$B:$B,MATCH($C1573,Кат!$I:$I,0)),INDEX(Торг!$B:$B,MATCH($C1573,Торг!$I:$I,0))),"")</f>
        <v>29513</v>
      </c>
      <c r="N1573" s="132" t="str">
        <f t="shared" si="24"/>
        <v>DAYCO KTB460</v>
      </c>
      <c r="O1573" s="132" t="str">
        <f>IFERROR(IFERROR(INDEX(Кат!$B:$B,MATCH($N1573,Кат!$I:$I,0)),INDEX(Торг!$B:$B,MATCH($N1573,Торг!$I:$I,0))),"")</f>
        <v/>
      </c>
    </row>
    <row r="1574" spans="1:15" outlineLevel="2">
      <c r="A1574" t="s">
        <v>23137</v>
      </c>
      <c r="C1574" s="191" t="s">
        <v>23138</v>
      </c>
      <c r="E1574" t="s">
        <v>23139</v>
      </c>
      <c r="F1574" t="s">
        <v>1133</v>
      </c>
      <c r="G1574" t="s">
        <v>375</v>
      </c>
      <c r="H1574">
        <v>3800</v>
      </c>
      <c r="J1574" t="s">
        <v>22634</v>
      </c>
      <c r="K1574" s="132" t="str">
        <f>IFERROR(IFERROR(INDEX(Кат!$O:$O,MATCH($C1574,Кат!$I:$I,0)),INDEX(Торг!$L:$L,MATCH($C1574,Торг!$I:$I,0))),"")</f>
        <v/>
      </c>
      <c r="L1574" s="132" t="str">
        <f>IFERROR(IFERROR(INDEX(Кат!$A:$A,MATCH($C1574,Кат!$I:$I,0)),INDEX(Торг!$A:$A,MATCH($C1574,Торг!$I:$I,0))),"")</f>
        <v/>
      </c>
      <c r="M1574" s="132" t="str">
        <f>IFERROR(IFERROR(INDEX(Кат!$B:$B,MATCH($C1574,Кат!$I:$I,0)),INDEX(Торг!$B:$B,MATCH($C1574,Торг!$I:$I,0))),"")</f>
        <v/>
      </c>
      <c r="N1574" s="132" t="str">
        <f t="shared" si="24"/>
        <v>DAYCO KTB794</v>
      </c>
      <c r="O1574" s="132" t="str">
        <f>IFERROR(IFERROR(INDEX(Кат!$B:$B,MATCH($N1574,Кат!$I:$I,0)),INDEX(Торг!$B:$B,MATCH($N1574,Торг!$I:$I,0))),"")</f>
        <v/>
      </c>
    </row>
    <row r="1575" spans="1:15" outlineLevel="2">
      <c r="A1575" t="s">
        <v>23665</v>
      </c>
      <c r="C1575" s="191"/>
      <c r="E1575" t="s">
        <v>23542</v>
      </c>
      <c r="J1575" t="s">
        <v>22634</v>
      </c>
      <c r="K1575" s="132" t="str">
        <f>IFERROR(IFERROR(INDEX(Кат!$O:$O,MATCH($C1575,Кат!$I:$I,0)),INDEX(Торг!$L:$L,MATCH($C1575,Торг!$I:$I,0))),"")</f>
        <v/>
      </c>
      <c r="L1575" s="132" t="str">
        <f>IFERROR(IFERROR(INDEX(Кат!$A:$A,MATCH($C1575,Кат!$I:$I,0)),INDEX(Торг!$A:$A,MATCH($C1575,Торг!$I:$I,0))),"")</f>
        <v/>
      </c>
      <c r="M1575" s="132" t="str">
        <f>IFERROR(IFERROR(INDEX(Кат!$B:$B,MATCH($C1575,Кат!$I:$I,0)),INDEX(Торг!$B:$B,MATCH($C1575,Торг!$I:$I,0))),"")</f>
        <v/>
      </c>
      <c r="N1575" s="132" t="str">
        <f t="shared" si="24"/>
        <v xml:space="preserve"> </v>
      </c>
      <c r="O1575" s="132" t="str">
        <f>IFERROR(IFERROR(INDEX(Кат!$B:$B,MATCH($N1575,Кат!$I:$I,0)),INDEX(Торг!$B:$B,MATCH($N1575,Торг!$I:$I,0))),"")</f>
        <v/>
      </c>
    </row>
    <row r="1576" spans="1:15" outlineLevel="1">
      <c r="A1576" t="s">
        <v>15605</v>
      </c>
      <c r="C1576" s="191" t="s">
        <v>1136</v>
      </c>
      <c r="E1576" t="s">
        <v>1137</v>
      </c>
      <c r="F1576" t="s">
        <v>1133</v>
      </c>
      <c r="G1576" t="s">
        <v>399</v>
      </c>
      <c r="H1576">
        <v>690</v>
      </c>
      <c r="J1576" t="s">
        <v>22634</v>
      </c>
      <c r="K1576" s="132" t="str">
        <f>IFERROR(IFERROR(INDEX(Кат!$O:$O,MATCH($C1576,Кат!$I:$I,0)),INDEX(Торг!$L:$L,MATCH($C1576,Торг!$I:$I,0))),"")</f>
        <v/>
      </c>
      <c r="L1576" s="132" t="str">
        <f>IFERROR(IFERROR(INDEX(Кат!$A:$A,MATCH($C1576,Кат!$I:$I,0)),INDEX(Торг!$A:$A,MATCH($C1576,Торг!$I:$I,0))),"")</f>
        <v/>
      </c>
      <c r="M1576" s="132" t="str">
        <f>IFERROR(IFERROR(INDEX(Кат!$B:$B,MATCH($C1576,Кат!$I:$I,0)),INDEX(Торг!$B:$B,MATCH($C1576,Торг!$I:$I,0))),"")</f>
        <v/>
      </c>
      <c r="N1576" s="132" t="str">
        <f t="shared" si="24"/>
        <v>DAYCO 6PK888</v>
      </c>
      <c r="O1576" s="132" t="str">
        <f>IFERROR(IFERROR(INDEX(Кат!$B:$B,MATCH($N1576,Кат!$I:$I,0)),INDEX(Торг!$B:$B,MATCH($N1576,Торг!$I:$I,0))),"")</f>
        <v/>
      </c>
    </row>
    <row r="1577" spans="1:15" outlineLevel="2">
      <c r="A1577" t="s">
        <v>15606</v>
      </c>
      <c r="C1577" s="191" t="s">
        <v>1138</v>
      </c>
      <c r="E1577" t="s">
        <v>1139</v>
      </c>
      <c r="F1577" t="s">
        <v>1133</v>
      </c>
      <c r="G1577" t="s">
        <v>399</v>
      </c>
      <c r="H1577">
        <v>800</v>
      </c>
      <c r="J1577" t="s">
        <v>22634</v>
      </c>
      <c r="K1577" s="132" t="str">
        <f>IFERROR(IFERROR(INDEX(Кат!$O:$O,MATCH($C1577,Кат!$I:$I,0)),INDEX(Торг!$L:$L,MATCH($C1577,Торг!$I:$I,0))),"")</f>
        <v/>
      </c>
      <c r="L1577" s="132" t="str">
        <f>IFERROR(IFERROR(INDEX(Кат!$A:$A,MATCH($C1577,Кат!$I:$I,0)),INDEX(Торг!$A:$A,MATCH($C1577,Торг!$I:$I,0))),"")</f>
        <v/>
      </c>
      <c r="M1577" s="132" t="str">
        <f>IFERROR(IFERROR(INDEX(Кат!$B:$B,MATCH($C1577,Кат!$I:$I,0)),INDEX(Торг!$B:$B,MATCH($C1577,Торг!$I:$I,0))),"")</f>
        <v/>
      </c>
      <c r="N1577" s="132" t="str">
        <f t="shared" si="24"/>
        <v>DAYCO 6PK1005</v>
      </c>
      <c r="O1577" s="132">
        <f>IFERROR(IFERROR(INDEX(Кат!$B:$B,MATCH($N1577,Кат!$I:$I,0)),INDEX(Торг!$B:$B,MATCH($N1577,Торг!$I:$I,0))),"")</f>
        <v>34651</v>
      </c>
    </row>
    <row r="1578" spans="1:15" outlineLevel="2">
      <c r="A1578" t="s">
        <v>15607</v>
      </c>
      <c r="C1578" s="191" t="s">
        <v>1140</v>
      </c>
      <c r="E1578" t="s">
        <v>1141</v>
      </c>
      <c r="F1578" t="s">
        <v>1133</v>
      </c>
      <c r="G1578" t="s">
        <v>399</v>
      </c>
      <c r="H1578">
        <v>910</v>
      </c>
      <c r="J1578" t="s">
        <v>22634</v>
      </c>
      <c r="K1578" s="132" t="str">
        <f>IFERROR(IFERROR(INDEX(Кат!$O:$O,MATCH($C1578,Кат!$I:$I,0)),INDEX(Торг!$L:$L,MATCH($C1578,Торг!$I:$I,0))),"")</f>
        <v/>
      </c>
      <c r="L1578" s="132" t="str">
        <f>IFERROR(IFERROR(INDEX(Кат!$A:$A,MATCH($C1578,Кат!$I:$I,0)),INDEX(Торг!$A:$A,MATCH($C1578,Торг!$I:$I,0))),"")</f>
        <v/>
      </c>
      <c r="M1578" s="132" t="str">
        <f>IFERROR(IFERROR(INDEX(Кат!$B:$B,MATCH($C1578,Кат!$I:$I,0)),INDEX(Торг!$B:$B,MATCH($C1578,Торг!$I:$I,0))),"")</f>
        <v/>
      </c>
      <c r="N1578" s="132" t="str">
        <f t="shared" si="24"/>
        <v>DAYCO 6PK1018HD</v>
      </c>
      <c r="O1578" s="132">
        <f>IFERROR(IFERROR(INDEX(Кат!$B:$B,MATCH($N1578,Кат!$I:$I,0)),INDEX(Торг!$B:$B,MATCH($N1578,Торг!$I:$I,0))),"")</f>
        <v>29515</v>
      </c>
    </row>
    <row r="1579" spans="1:15" outlineLevel="2">
      <c r="A1579" t="s">
        <v>15608</v>
      </c>
      <c r="C1579" s="191" t="s">
        <v>1142</v>
      </c>
      <c r="E1579" t="s">
        <v>1143</v>
      </c>
      <c r="F1579" t="s">
        <v>1133</v>
      </c>
      <c r="G1579" t="s">
        <v>399</v>
      </c>
      <c r="H1579">
        <v>280</v>
      </c>
      <c r="J1579" t="s">
        <v>22634</v>
      </c>
      <c r="K1579" s="132" t="str">
        <f>IFERROR(IFERROR(INDEX(Кат!$O:$O,MATCH($C1579,Кат!$I:$I,0)),INDEX(Торг!$L:$L,MATCH($C1579,Торг!$I:$I,0))),"")</f>
        <v/>
      </c>
      <c r="L1579" s="132" t="str">
        <f>IFERROR(IFERROR(INDEX(Кат!$A:$A,MATCH($C1579,Кат!$I:$I,0)),INDEX(Торг!$A:$A,MATCH($C1579,Торг!$I:$I,0))),"")</f>
        <v/>
      </c>
      <c r="M1579" s="132" t="str">
        <f>IFERROR(IFERROR(INDEX(Кат!$B:$B,MATCH($C1579,Кат!$I:$I,0)),INDEX(Торг!$B:$B,MATCH($C1579,Торг!$I:$I,0))),"")</f>
        <v/>
      </c>
      <c r="N1579" s="132" t="str">
        <f t="shared" si="24"/>
        <v>DAYCO 10A0710C</v>
      </c>
      <c r="O1579" s="132">
        <f>IFERROR(IFERROR(INDEX(Кат!$B:$B,MATCH($N1579,Кат!$I:$I,0)),INDEX(Торг!$B:$B,MATCH($N1579,Торг!$I:$I,0))),"")</f>
        <v>29516</v>
      </c>
    </row>
    <row r="1580" spans="1:15" outlineLevel="2">
      <c r="A1580" t="s">
        <v>15609</v>
      </c>
      <c r="C1580" s="191" t="s">
        <v>1144</v>
      </c>
      <c r="E1580" t="s">
        <v>1145</v>
      </c>
      <c r="F1580" t="s">
        <v>1133</v>
      </c>
      <c r="G1580" t="s">
        <v>399</v>
      </c>
      <c r="H1580">
        <v>580</v>
      </c>
      <c r="J1580" t="s">
        <v>22634</v>
      </c>
      <c r="K1580" s="132" t="str">
        <f>IFERROR(IFERROR(INDEX(Кат!$O:$O,MATCH($C1580,Кат!$I:$I,0)),INDEX(Торг!$L:$L,MATCH($C1580,Торг!$I:$I,0))),"")</f>
        <v/>
      </c>
      <c r="L1580" s="132" t="str">
        <f>IFERROR(IFERROR(INDEX(Кат!$A:$A,MATCH($C1580,Кат!$I:$I,0)),INDEX(Торг!$A:$A,MATCH($C1580,Торг!$I:$I,0))),"")</f>
        <v/>
      </c>
      <c r="M1580" s="132" t="str">
        <f>IFERROR(IFERROR(INDEX(Кат!$B:$B,MATCH($C1580,Кат!$I:$I,0)),INDEX(Торг!$B:$B,MATCH($C1580,Торг!$I:$I,0))),"")</f>
        <v/>
      </c>
      <c r="N1580" s="132" t="str">
        <f t="shared" si="24"/>
        <v>DAYCO 6PK698</v>
      </c>
      <c r="O1580" s="132" t="str">
        <f>IFERROR(IFERROR(INDEX(Кат!$B:$B,MATCH($N1580,Кат!$I:$I,0)),INDEX(Торг!$B:$B,MATCH($N1580,Торг!$I:$I,0))),"")</f>
        <v/>
      </c>
    </row>
    <row r="1581" spans="1:15" outlineLevel="2">
      <c r="A1581" t="s">
        <v>15610</v>
      </c>
      <c r="C1581" s="191" t="s">
        <v>167</v>
      </c>
      <c r="E1581" t="s">
        <v>1146</v>
      </c>
      <c r="F1581" t="s">
        <v>1133</v>
      </c>
      <c r="G1581" t="s">
        <v>399</v>
      </c>
      <c r="H1581">
        <v>610</v>
      </c>
      <c r="J1581" t="s">
        <v>22634</v>
      </c>
      <c r="K1581" s="132" t="str">
        <f>IFERROR(IFERROR(INDEX(Кат!$O:$O,MATCH($C1581,Кат!$I:$I,0)),INDEX(Торг!$L:$L,MATCH($C1581,Торг!$I:$I,0))),"")</f>
        <v/>
      </c>
      <c r="L1581" s="132" t="str">
        <f>IFERROR(IFERROR(INDEX(Кат!$A:$A,MATCH($C1581,Кат!$I:$I,0)),INDEX(Торг!$A:$A,MATCH($C1581,Торг!$I:$I,0))),"")</f>
        <v/>
      </c>
      <c r="M1581" s="132" t="str">
        <f>IFERROR(IFERROR(INDEX(Кат!$B:$B,MATCH($C1581,Кат!$I:$I,0)),INDEX(Торг!$B:$B,MATCH($C1581,Торг!$I:$I,0))),"")</f>
        <v/>
      </c>
      <c r="N1581" s="132" t="str">
        <f t="shared" si="24"/>
        <v>DAYCO 6PK736</v>
      </c>
      <c r="O1581" s="132" t="str">
        <f>IFERROR(IFERROR(INDEX(Кат!$B:$B,MATCH($N1581,Кат!$I:$I,0)),INDEX(Торг!$B:$B,MATCH($N1581,Торг!$I:$I,0))),"")</f>
        <v/>
      </c>
    </row>
    <row r="1582" spans="1:15" outlineLevel="2">
      <c r="A1582" t="s">
        <v>15611</v>
      </c>
      <c r="C1582" s="191" t="s">
        <v>1147</v>
      </c>
      <c r="E1582" t="s">
        <v>1148</v>
      </c>
      <c r="F1582" t="s">
        <v>1133</v>
      </c>
      <c r="G1582" t="s">
        <v>399</v>
      </c>
      <c r="H1582">
        <v>800</v>
      </c>
      <c r="J1582" t="s">
        <v>22634</v>
      </c>
      <c r="K1582" s="132" t="str">
        <f>IFERROR(IFERROR(INDEX(Кат!$O:$O,MATCH($C1582,Кат!$I:$I,0)),INDEX(Торг!$L:$L,MATCH($C1582,Торг!$I:$I,0))),"")</f>
        <v/>
      </c>
      <c r="L1582" s="132" t="str">
        <f>IFERROR(IFERROR(INDEX(Кат!$A:$A,MATCH($C1582,Кат!$I:$I,0)),INDEX(Торг!$A:$A,MATCH($C1582,Торг!$I:$I,0))),"")</f>
        <v/>
      </c>
      <c r="M1582" s="132" t="str">
        <f>IFERROR(IFERROR(INDEX(Кат!$B:$B,MATCH($C1582,Кат!$I:$I,0)),INDEX(Торг!$B:$B,MATCH($C1582,Торг!$I:$I,0))),"")</f>
        <v/>
      </c>
      <c r="N1582" s="132" t="str">
        <f t="shared" si="24"/>
        <v>DAYCO 6PK1125</v>
      </c>
      <c r="O1582" s="132" t="str">
        <f>IFERROR(IFERROR(INDEX(Кат!$B:$B,MATCH($N1582,Кат!$I:$I,0)),INDEX(Торг!$B:$B,MATCH($N1582,Торг!$I:$I,0))),"")</f>
        <v/>
      </c>
    </row>
    <row r="1583" spans="1:15" outlineLevel="2">
      <c r="A1583" t="s">
        <v>15612</v>
      </c>
      <c r="C1583" s="191" t="s">
        <v>1149</v>
      </c>
      <c r="E1583" t="s">
        <v>1150</v>
      </c>
      <c r="F1583" t="s">
        <v>1133</v>
      </c>
      <c r="G1583" t="s">
        <v>399</v>
      </c>
      <c r="H1583">
        <v>860</v>
      </c>
      <c r="J1583" t="s">
        <v>22634</v>
      </c>
      <c r="K1583" s="132" t="str">
        <f>IFERROR(IFERROR(INDEX(Кат!$O:$O,MATCH($C1583,Кат!$I:$I,0)),INDEX(Торг!$L:$L,MATCH($C1583,Торг!$I:$I,0))),"")</f>
        <v/>
      </c>
      <c r="L1583" s="132" t="str">
        <f>IFERROR(IFERROR(INDEX(Кат!$A:$A,MATCH($C1583,Кат!$I:$I,0)),INDEX(Торг!$A:$A,MATCH($C1583,Торг!$I:$I,0))),"")</f>
        <v/>
      </c>
      <c r="M1583" s="132" t="str">
        <f>IFERROR(IFERROR(INDEX(Кат!$B:$B,MATCH($C1583,Кат!$I:$I,0)),INDEX(Торг!$B:$B,MATCH($C1583,Торг!$I:$I,0))),"")</f>
        <v/>
      </c>
      <c r="N1583" s="132" t="str">
        <f t="shared" si="24"/>
        <v>DAYCO 6PK1115</v>
      </c>
      <c r="O1583" s="132" t="str">
        <f>IFERROR(IFERROR(INDEX(Кат!$B:$B,MATCH($N1583,Кат!$I:$I,0)),INDEX(Торг!$B:$B,MATCH($N1583,Торг!$I:$I,0))),"")</f>
        <v/>
      </c>
    </row>
    <row r="1584" spans="1:15" outlineLevel="2">
      <c r="A1584" t="s">
        <v>15613</v>
      </c>
      <c r="C1584" s="191" t="s">
        <v>1151</v>
      </c>
      <c r="E1584" t="s">
        <v>1152</v>
      </c>
      <c r="F1584" t="s">
        <v>1133</v>
      </c>
      <c r="G1584" t="s">
        <v>399</v>
      </c>
      <c r="H1584">
        <v>880</v>
      </c>
      <c r="J1584" t="s">
        <v>22634</v>
      </c>
      <c r="K1584" s="132" t="str">
        <f>IFERROR(IFERROR(INDEX(Кат!$O:$O,MATCH($C1584,Кат!$I:$I,0)),INDEX(Торг!$L:$L,MATCH($C1584,Торг!$I:$I,0))),"")</f>
        <v/>
      </c>
      <c r="L1584" s="132" t="str">
        <f>IFERROR(IFERROR(INDEX(Кат!$A:$A,MATCH($C1584,Кат!$I:$I,0)),INDEX(Торг!$A:$A,MATCH($C1584,Торг!$I:$I,0))),"")</f>
        <v/>
      </c>
      <c r="M1584" s="132" t="str">
        <f>IFERROR(IFERROR(INDEX(Кат!$B:$B,MATCH($C1584,Кат!$I:$I,0)),INDEX(Торг!$B:$B,MATCH($C1584,Торг!$I:$I,0))),"")</f>
        <v/>
      </c>
      <c r="N1584" s="132" t="str">
        <f t="shared" si="24"/>
        <v>DAYCO 5PK1885</v>
      </c>
      <c r="O1584" s="132">
        <f>IFERROR(IFERROR(INDEX(Кат!$B:$B,MATCH($N1584,Кат!$I:$I,0)),INDEX(Торг!$B:$B,MATCH($N1584,Торг!$I:$I,0))),"")</f>
        <v>34649</v>
      </c>
    </row>
    <row r="1585" spans="1:15" outlineLevel="2">
      <c r="A1585" t="s">
        <v>15614</v>
      </c>
      <c r="C1585" s="191" t="s">
        <v>168</v>
      </c>
      <c r="E1585" t="s">
        <v>1153</v>
      </c>
      <c r="F1585" t="s">
        <v>1133</v>
      </c>
      <c r="G1585" t="s">
        <v>399</v>
      </c>
      <c r="H1585">
        <v>740</v>
      </c>
      <c r="J1585" t="s">
        <v>22634</v>
      </c>
      <c r="K1585" s="132" t="str">
        <f>IFERROR(IFERROR(INDEX(Кат!$O:$O,MATCH($C1585,Кат!$I:$I,0)),INDEX(Торг!$L:$L,MATCH($C1585,Торг!$I:$I,0))),"")</f>
        <v/>
      </c>
      <c r="L1585" s="132" t="str">
        <f>IFERROR(IFERROR(INDEX(Кат!$A:$A,MATCH($C1585,Кат!$I:$I,0)),INDEX(Торг!$A:$A,MATCH($C1585,Торг!$I:$I,0))),"")</f>
        <v/>
      </c>
      <c r="M1585" s="132" t="str">
        <f>IFERROR(IFERROR(INDEX(Кат!$B:$B,MATCH($C1585,Кат!$I:$I,0)),INDEX(Торг!$B:$B,MATCH($C1585,Торг!$I:$I,0))),"")</f>
        <v/>
      </c>
      <c r="N1585" s="132" t="str">
        <f t="shared" si="24"/>
        <v>DAYCO 6PK825</v>
      </c>
      <c r="O1585" s="132">
        <f>IFERROR(IFERROR(INDEX(Кат!$B:$B,MATCH($N1585,Кат!$I:$I,0)),INDEX(Торг!$B:$B,MATCH($N1585,Торг!$I:$I,0))),"")</f>
        <v>4282</v>
      </c>
    </row>
    <row r="1586" spans="1:15" outlineLevel="2">
      <c r="A1586" t="s">
        <v>15615</v>
      </c>
      <c r="C1586" s="191" t="s">
        <v>1154</v>
      </c>
      <c r="E1586" t="s">
        <v>1155</v>
      </c>
      <c r="F1586" t="s">
        <v>1133</v>
      </c>
      <c r="G1586" t="s">
        <v>399</v>
      </c>
      <c r="H1586">
        <v>830</v>
      </c>
      <c r="J1586" t="s">
        <v>22634</v>
      </c>
      <c r="K1586" s="132" t="str">
        <f>IFERROR(IFERROR(INDEX(Кат!$O:$O,MATCH($C1586,Кат!$I:$I,0)),INDEX(Торг!$L:$L,MATCH($C1586,Торг!$I:$I,0))),"")</f>
        <v/>
      </c>
      <c r="L1586" s="132" t="str">
        <f>IFERROR(IFERROR(INDEX(Кат!$A:$A,MATCH($C1586,Кат!$I:$I,0)),INDEX(Торг!$A:$A,MATCH($C1586,Торг!$I:$I,0))),"")</f>
        <v/>
      </c>
      <c r="M1586" s="132" t="str">
        <f>IFERROR(IFERROR(INDEX(Кат!$B:$B,MATCH($C1586,Кат!$I:$I,0)),INDEX(Торг!$B:$B,MATCH($C1586,Торг!$I:$I,0))),"")</f>
        <v/>
      </c>
      <c r="N1586" s="132" t="str">
        <f t="shared" si="24"/>
        <v>DAYCO 6PK852EE</v>
      </c>
      <c r="O1586" s="132" t="str">
        <f>IFERROR(IFERROR(INDEX(Кат!$B:$B,MATCH($N1586,Кат!$I:$I,0)),INDEX(Торг!$B:$B,MATCH($N1586,Торг!$I:$I,0))),"")</f>
        <v/>
      </c>
    </row>
    <row r="1587" spans="1:15" outlineLevel="2">
      <c r="A1587" t="s">
        <v>15616</v>
      </c>
      <c r="C1587" s="191" t="s">
        <v>1156</v>
      </c>
      <c r="E1587" t="s">
        <v>1157</v>
      </c>
      <c r="F1587" t="s">
        <v>1133</v>
      </c>
      <c r="G1587" t="s">
        <v>399</v>
      </c>
      <c r="H1587">
        <v>970</v>
      </c>
      <c r="J1587" t="s">
        <v>22634</v>
      </c>
      <c r="K1587" s="132" t="str">
        <f>IFERROR(IFERROR(INDEX(Кат!$O:$O,MATCH($C1587,Кат!$I:$I,0)),INDEX(Торг!$L:$L,MATCH($C1587,Торг!$I:$I,0))),"")</f>
        <v/>
      </c>
      <c r="L1587" s="132" t="str">
        <f>IFERROR(IFERROR(INDEX(Кат!$A:$A,MATCH($C1587,Кат!$I:$I,0)),INDEX(Торг!$A:$A,MATCH($C1587,Торг!$I:$I,0))),"")</f>
        <v/>
      </c>
      <c r="M1587" s="132" t="str">
        <f>IFERROR(IFERROR(INDEX(Кат!$B:$B,MATCH($C1587,Кат!$I:$I,0)),INDEX(Торг!$B:$B,MATCH($C1587,Торг!$I:$I,0))),"")</f>
        <v/>
      </c>
      <c r="N1587" s="132" t="str">
        <f t="shared" si="24"/>
        <v>DAYCO 6PK996</v>
      </c>
      <c r="O1587" s="132">
        <f>IFERROR(IFERROR(INDEX(Кат!$B:$B,MATCH($N1587,Кат!$I:$I,0)),INDEX(Торг!$B:$B,MATCH($N1587,Торг!$I:$I,0))),"")</f>
        <v>29518</v>
      </c>
    </row>
    <row r="1588" spans="1:15" outlineLevel="2">
      <c r="A1588" t="s">
        <v>33484</v>
      </c>
      <c r="C1588" s="191" t="s">
        <v>33485</v>
      </c>
      <c r="E1588" t="s">
        <v>33486</v>
      </c>
      <c r="F1588" t="s">
        <v>1133</v>
      </c>
      <c r="G1588" t="s">
        <v>399</v>
      </c>
      <c r="H1588">
        <v>1200</v>
      </c>
      <c r="J1588" t="s">
        <v>22634</v>
      </c>
      <c r="K1588" s="132" t="str">
        <f>IFERROR(IFERROR(INDEX(Кат!$O:$O,MATCH($C1588,Кат!$I:$I,0)),INDEX(Торг!$L:$L,MATCH($C1588,Торг!$I:$I,0))),"")</f>
        <v/>
      </c>
      <c r="L1588" s="132" t="str">
        <f>IFERROR(IFERROR(INDEX(Кат!$A:$A,MATCH($C1588,Кат!$I:$I,0)),INDEX(Торг!$A:$A,MATCH($C1588,Торг!$I:$I,0))),"")</f>
        <v/>
      </c>
      <c r="M1588" s="132" t="str">
        <f>IFERROR(IFERROR(INDEX(Кат!$B:$B,MATCH($C1588,Кат!$I:$I,0)),INDEX(Торг!$B:$B,MATCH($C1588,Торг!$I:$I,0))),"")</f>
        <v/>
      </c>
      <c r="N1588" s="132" t="str">
        <f t="shared" si="24"/>
        <v>DAYCO 6PK1805</v>
      </c>
      <c r="O1588" s="132" t="str">
        <f>IFERROR(IFERROR(INDEX(Кат!$B:$B,MATCH($N1588,Кат!$I:$I,0)),INDEX(Торг!$B:$B,MATCH($N1588,Торг!$I:$I,0))),"")</f>
        <v/>
      </c>
    </row>
    <row r="1589" spans="1:15" outlineLevel="2">
      <c r="A1589" t="s">
        <v>15617</v>
      </c>
      <c r="C1589" s="191" t="s">
        <v>5047</v>
      </c>
      <c r="E1589" t="s">
        <v>5048</v>
      </c>
      <c r="F1589" t="s">
        <v>1133</v>
      </c>
      <c r="G1589" t="s">
        <v>399</v>
      </c>
      <c r="H1589">
        <v>1930</v>
      </c>
      <c r="J1589" t="s">
        <v>22634</v>
      </c>
      <c r="K1589" s="132" t="str">
        <f>IFERROR(IFERROR(INDEX(Кат!$O:$O,MATCH($C1589,Кат!$I:$I,0)),INDEX(Торг!$L:$L,MATCH($C1589,Торг!$I:$I,0))),"")</f>
        <v/>
      </c>
      <c r="L1589" s="132" t="str">
        <f>IFERROR(IFERROR(INDEX(Кат!$A:$A,MATCH($C1589,Кат!$I:$I,0)),INDEX(Торг!$A:$A,MATCH($C1589,Торг!$I:$I,0))),"")</f>
        <v/>
      </c>
      <c r="M1589" s="132" t="str">
        <f>IFERROR(IFERROR(INDEX(Кат!$B:$B,MATCH($C1589,Кат!$I:$I,0)),INDEX(Торг!$B:$B,MATCH($C1589,Торг!$I:$I,0))),"")</f>
        <v/>
      </c>
      <c r="N1589" s="132" t="str">
        <f t="shared" si="24"/>
        <v>DAYCO 7PK1790</v>
      </c>
      <c r="O1589" s="132" t="str">
        <f>IFERROR(IFERROR(INDEX(Кат!$B:$B,MATCH($N1589,Кат!$I:$I,0)),INDEX(Торг!$B:$B,MATCH($N1589,Торг!$I:$I,0))),"")</f>
        <v/>
      </c>
    </row>
    <row r="1590" spans="1:15" outlineLevel="2">
      <c r="A1590" t="s">
        <v>15618</v>
      </c>
      <c r="C1590" s="191" t="s">
        <v>2372</v>
      </c>
      <c r="E1590" t="s">
        <v>5049</v>
      </c>
      <c r="F1590" t="s">
        <v>1133</v>
      </c>
      <c r="G1590" t="s">
        <v>399</v>
      </c>
      <c r="H1590">
        <v>1270</v>
      </c>
      <c r="J1590" t="s">
        <v>22634</v>
      </c>
      <c r="K1590" s="132" t="str">
        <f>IFERROR(IFERROR(INDEX(Кат!$O:$O,MATCH($C1590,Кат!$I:$I,0)),INDEX(Торг!$L:$L,MATCH($C1590,Торг!$I:$I,0))),"")</f>
        <v/>
      </c>
      <c r="L1590" s="132" t="str">
        <f>IFERROR(IFERROR(INDEX(Кат!$A:$A,MATCH($C1590,Кат!$I:$I,0)),INDEX(Торг!$A:$A,MATCH($C1590,Торг!$I:$I,0))),"")</f>
        <v/>
      </c>
      <c r="M1590" s="132" t="str">
        <f>IFERROR(IFERROR(INDEX(Кат!$B:$B,MATCH($C1590,Кат!$I:$I,0)),INDEX(Торг!$B:$B,MATCH($C1590,Торг!$I:$I,0))),"")</f>
        <v/>
      </c>
      <c r="N1590" s="132" t="str">
        <f t="shared" si="24"/>
        <v>DAYCO 6PK1775</v>
      </c>
      <c r="O1590" s="132" t="str">
        <f>IFERROR(IFERROR(INDEX(Кат!$B:$B,MATCH($N1590,Кат!$I:$I,0)),INDEX(Торг!$B:$B,MATCH($N1590,Торг!$I:$I,0))),"")</f>
        <v/>
      </c>
    </row>
    <row r="1591" spans="1:15" outlineLevel="2">
      <c r="A1591" t="s">
        <v>15619</v>
      </c>
      <c r="C1591" s="191" t="s">
        <v>1517</v>
      </c>
      <c r="E1591" t="s">
        <v>5050</v>
      </c>
      <c r="F1591" t="s">
        <v>1133</v>
      </c>
      <c r="G1591" t="s">
        <v>399</v>
      </c>
      <c r="H1591">
        <v>920</v>
      </c>
      <c r="J1591" t="s">
        <v>22634</v>
      </c>
      <c r="K1591" s="132" t="str">
        <f>IFERROR(IFERROR(INDEX(Кат!$O:$O,MATCH($C1591,Кат!$I:$I,0)),INDEX(Торг!$L:$L,MATCH($C1591,Торг!$I:$I,0))),"")</f>
        <v/>
      </c>
      <c r="L1591" s="132" t="str">
        <f>IFERROR(IFERROR(INDEX(Кат!$A:$A,MATCH($C1591,Кат!$I:$I,0)),INDEX(Торг!$A:$A,MATCH($C1591,Торг!$I:$I,0))),"")</f>
        <v/>
      </c>
      <c r="M1591" s="132" t="str">
        <f>IFERROR(IFERROR(INDEX(Кат!$B:$B,MATCH($C1591,Кат!$I:$I,0)),INDEX(Торг!$B:$B,MATCH($C1591,Торг!$I:$I,0))),"")</f>
        <v/>
      </c>
      <c r="N1591" s="132" t="str">
        <f t="shared" si="24"/>
        <v>DAYCO 6PK1130</v>
      </c>
      <c r="O1591" s="132" t="str">
        <f>IFERROR(IFERROR(INDEX(Кат!$B:$B,MATCH($N1591,Кат!$I:$I,0)),INDEX(Торг!$B:$B,MATCH($N1591,Торг!$I:$I,0))),"")</f>
        <v/>
      </c>
    </row>
    <row r="1592" spans="1:15" outlineLevel="1">
      <c r="A1592" t="s">
        <v>27437</v>
      </c>
      <c r="C1592" s="191" t="s">
        <v>27438</v>
      </c>
      <c r="E1592" t="s">
        <v>27439</v>
      </c>
      <c r="F1592" t="s">
        <v>1133</v>
      </c>
      <c r="G1592" t="s">
        <v>399</v>
      </c>
      <c r="H1592">
        <v>820</v>
      </c>
      <c r="J1592" t="s">
        <v>22634</v>
      </c>
      <c r="K1592" s="132" t="str">
        <f>IFERROR(IFERROR(INDEX(Кат!$O:$O,MATCH($C1592,Кат!$I:$I,0)),INDEX(Торг!$L:$L,MATCH($C1592,Торг!$I:$I,0))),"")</f>
        <v/>
      </c>
      <c r="L1592" s="132" t="str">
        <f>IFERROR(IFERROR(INDEX(Кат!$A:$A,MATCH($C1592,Кат!$I:$I,0)),INDEX(Торг!$A:$A,MATCH($C1592,Торг!$I:$I,0))),"")</f>
        <v/>
      </c>
      <c r="M1592" s="132" t="str">
        <f>IFERROR(IFERROR(INDEX(Кат!$B:$B,MATCH($C1592,Кат!$I:$I,0)),INDEX(Торг!$B:$B,MATCH($C1592,Торг!$I:$I,0))),"")</f>
        <v/>
      </c>
      <c r="N1592" s="132" t="str">
        <f t="shared" si="24"/>
        <v>DAYCO 6PK1205</v>
      </c>
      <c r="O1592" s="132" t="str">
        <f>IFERROR(IFERROR(INDEX(Кат!$B:$B,MATCH($N1592,Кат!$I:$I,0)),INDEX(Торг!$B:$B,MATCH($N1592,Торг!$I:$I,0))),"")</f>
        <v/>
      </c>
    </row>
    <row r="1593" spans="1:15" outlineLevel="2">
      <c r="A1593" t="s">
        <v>15620</v>
      </c>
      <c r="C1593" s="191" t="s">
        <v>1158</v>
      </c>
      <c r="E1593" t="s">
        <v>14003</v>
      </c>
      <c r="F1593" t="s">
        <v>1133</v>
      </c>
      <c r="G1593" t="s">
        <v>399</v>
      </c>
      <c r="H1593">
        <v>1100</v>
      </c>
      <c r="J1593" t="s">
        <v>22634</v>
      </c>
      <c r="K1593" s="132" t="str">
        <f>IFERROR(IFERROR(INDEX(Кат!$O:$O,MATCH($C1593,Кат!$I:$I,0)),INDEX(Торг!$L:$L,MATCH($C1593,Торг!$I:$I,0))),"")</f>
        <v/>
      </c>
      <c r="L1593" s="132" t="str">
        <f>IFERROR(IFERROR(INDEX(Кат!$A:$A,MATCH($C1593,Кат!$I:$I,0)),INDEX(Торг!$A:$A,MATCH($C1593,Торг!$I:$I,0))),"")</f>
        <v/>
      </c>
      <c r="M1593" s="132" t="str">
        <f>IFERROR(IFERROR(INDEX(Кат!$B:$B,MATCH($C1593,Кат!$I:$I,0)),INDEX(Торг!$B:$B,MATCH($C1593,Торг!$I:$I,0))),"")</f>
        <v/>
      </c>
      <c r="N1593" s="132" t="str">
        <f t="shared" si="24"/>
        <v>DAYCO 6PK1820</v>
      </c>
      <c r="O1593" s="132">
        <f>IFERROR(IFERROR(INDEX(Кат!$B:$B,MATCH($N1593,Кат!$I:$I,0)),INDEX(Торг!$B:$B,MATCH($N1593,Торг!$I:$I,0))),"")</f>
        <v>29520</v>
      </c>
    </row>
    <row r="1594" spans="1:15" outlineLevel="2">
      <c r="A1594" t="s">
        <v>32217</v>
      </c>
      <c r="C1594" s="191" t="s">
        <v>32218</v>
      </c>
      <c r="E1594" t="s">
        <v>32219</v>
      </c>
      <c r="F1594" t="s">
        <v>1133</v>
      </c>
      <c r="G1594" t="s">
        <v>399</v>
      </c>
      <c r="H1594">
        <v>1320</v>
      </c>
      <c r="J1594" t="s">
        <v>22634</v>
      </c>
      <c r="K1594" s="132" t="str">
        <f>IFERROR(IFERROR(INDEX(Кат!$O:$O,MATCH($C1594,Кат!$I:$I,0)),INDEX(Торг!$L:$L,MATCH($C1594,Торг!$I:$I,0))),"")</f>
        <v/>
      </c>
      <c r="L1594" s="132" t="str">
        <f>IFERROR(IFERROR(INDEX(Кат!$A:$A,MATCH($C1594,Кат!$I:$I,0)),INDEX(Торг!$A:$A,MATCH($C1594,Торг!$I:$I,0))),"")</f>
        <v/>
      </c>
      <c r="M1594" s="132" t="str">
        <f>IFERROR(IFERROR(INDEX(Кат!$B:$B,MATCH($C1594,Кат!$I:$I,0)),INDEX(Торг!$B:$B,MATCH($C1594,Торг!$I:$I,0))),"")</f>
        <v/>
      </c>
      <c r="N1594" s="132" t="str">
        <f t="shared" si="24"/>
        <v>DAYCO 6PK1710</v>
      </c>
      <c r="O1594" s="132" t="str">
        <f>IFERROR(IFERROR(INDEX(Кат!$B:$B,MATCH($N1594,Кат!$I:$I,0)),INDEX(Торг!$B:$B,MATCH($N1594,Торг!$I:$I,0))),"")</f>
        <v/>
      </c>
    </row>
    <row r="1595" spans="1:15" outlineLevel="2">
      <c r="A1595" t="s">
        <v>15621</v>
      </c>
      <c r="C1595" s="191" t="s">
        <v>2378</v>
      </c>
      <c r="E1595" t="s">
        <v>14004</v>
      </c>
      <c r="F1595" t="s">
        <v>1133</v>
      </c>
      <c r="G1595" t="s">
        <v>399</v>
      </c>
      <c r="H1595">
        <v>660</v>
      </c>
      <c r="J1595" t="s">
        <v>22634</v>
      </c>
      <c r="K1595" s="132" t="str">
        <f>IFERROR(IFERROR(INDEX(Кат!$O:$O,MATCH($C1595,Кат!$I:$I,0)),INDEX(Торг!$L:$L,MATCH($C1595,Торг!$I:$I,0))),"")</f>
        <v/>
      </c>
      <c r="L1595" s="132" t="str">
        <f>IFERROR(IFERROR(INDEX(Кат!$A:$A,MATCH($C1595,Кат!$I:$I,0)),INDEX(Торг!$A:$A,MATCH($C1595,Торг!$I:$I,0))),"")</f>
        <v/>
      </c>
      <c r="M1595" s="132" t="str">
        <f>IFERROR(IFERROR(INDEX(Кат!$B:$B,MATCH($C1595,Кат!$I:$I,0)),INDEX(Торг!$B:$B,MATCH($C1595,Торг!$I:$I,0))),"")</f>
        <v/>
      </c>
      <c r="N1595" s="132" t="str">
        <f t="shared" si="24"/>
        <v>DAYCO 5PK1110</v>
      </c>
      <c r="O1595" s="132" t="str">
        <f>IFERROR(IFERROR(INDEX(Кат!$B:$B,MATCH($N1595,Кат!$I:$I,0)),INDEX(Торг!$B:$B,MATCH($N1595,Торг!$I:$I,0))),"")</f>
        <v/>
      </c>
    </row>
    <row r="1596" spans="1:15" outlineLevel="2">
      <c r="A1596" t="s">
        <v>15622</v>
      </c>
      <c r="C1596" s="191" t="s">
        <v>172</v>
      </c>
      <c r="E1596" t="s">
        <v>5051</v>
      </c>
      <c r="F1596" t="s">
        <v>1133</v>
      </c>
      <c r="G1596" t="s">
        <v>399</v>
      </c>
      <c r="H1596">
        <v>940</v>
      </c>
      <c r="J1596" t="s">
        <v>22634</v>
      </c>
      <c r="K1596" s="132" t="str">
        <f>IFERROR(IFERROR(INDEX(Кат!$O:$O,MATCH($C1596,Кат!$I:$I,0)),INDEX(Торг!$L:$L,MATCH($C1596,Торг!$I:$I,0))),"")</f>
        <v/>
      </c>
      <c r="L1596" s="132" t="str">
        <f>IFERROR(IFERROR(INDEX(Кат!$A:$A,MATCH($C1596,Кат!$I:$I,0)),INDEX(Торг!$A:$A,MATCH($C1596,Торг!$I:$I,0))),"")</f>
        <v/>
      </c>
      <c r="M1596" s="132" t="str">
        <f>IFERROR(IFERROR(INDEX(Кат!$B:$B,MATCH($C1596,Кат!$I:$I,0)),INDEX(Торг!$B:$B,MATCH($C1596,Торг!$I:$I,0))),"")</f>
        <v/>
      </c>
      <c r="N1596" s="132" t="str">
        <f t="shared" si="24"/>
        <v>DAYCO 5PK1750</v>
      </c>
      <c r="O1596" s="132" t="str">
        <f>IFERROR(IFERROR(INDEX(Кат!$B:$B,MATCH($N1596,Кат!$I:$I,0)),INDEX(Торг!$B:$B,MATCH($N1596,Торг!$I:$I,0))),"")</f>
        <v/>
      </c>
    </row>
    <row r="1597" spans="1:15" outlineLevel="2">
      <c r="A1597" t="s">
        <v>15623</v>
      </c>
      <c r="C1597" s="191" t="s">
        <v>611</v>
      </c>
      <c r="E1597" t="s">
        <v>5052</v>
      </c>
      <c r="F1597" t="s">
        <v>1133</v>
      </c>
      <c r="G1597" t="s">
        <v>399</v>
      </c>
      <c r="H1597">
        <v>610</v>
      </c>
      <c r="J1597" t="s">
        <v>22634</v>
      </c>
      <c r="K1597" s="132" t="str">
        <f>IFERROR(IFERROR(INDEX(Кат!$O:$O,MATCH($C1597,Кат!$I:$I,0)),INDEX(Торг!$L:$L,MATCH($C1597,Торг!$I:$I,0))),"")</f>
        <v/>
      </c>
      <c r="L1597" s="132" t="str">
        <f>IFERROR(IFERROR(INDEX(Кат!$A:$A,MATCH($C1597,Кат!$I:$I,0)),INDEX(Торг!$A:$A,MATCH($C1597,Торг!$I:$I,0))),"")</f>
        <v/>
      </c>
      <c r="M1597" s="132" t="str">
        <f>IFERROR(IFERROR(INDEX(Кат!$B:$B,MATCH($C1597,Кат!$I:$I,0)),INDEX(Торг!$B:$B,MATCH($C1597,Торг!$I:$I,0))),"")</f>
        <v/>
      </c>
      <c r="N1597" s="132" t="str">
        <f t="shared" si="24"/>
        <v>DAYCO 5PK1125</v>
      </c>
      <c r="O1597" s="132" t="str">
        <f>IFERROR(IFERROR(INDEX(Кат!$B:$B,MATCH($N1597,Кат!$I:$I,0)),INDEX(Торг!$B:$B,MATCH($N1597,Торг!$I:$I,0))),"")</f>
        <v/>
      </c>
    </row>
    <row r="1598" spans="1:15" outlineLevel="2">
      <c r="A1598" t="s">
        <v>15624</v>
      </c>
      <c r="C1598" s="191" t="s">
        <v>1159</v>
      </c>
      <c r="E1598" t="s">
        <v>1160</v>
      </c>
      <c r="F1598" t="s">
        <v>1133</v>
      </c>
      <c r="G1598" t="s">
        <v>399</v>
      </c>
      <c r="H1598">
        <v>1410</v>
      </c>
      <c r="J1598" t="s">
        <v>22634</v>
      </c>
      <c r="K1598" s="132" t="str">
        <f>IFERROR(IFERROR(INDEX(Кат!$O:$O,MATCH($C1598,Кат!$I:$I,0)),INDEX(Торг!$L:$L,MATCH($C1598,Торг!$I:$I,0))),"")</f>
        <v/>
      </c>
      <c r="L1598" s="132" t="str">
        <f>IFERROR(IFERROR(INDEX(Кат!$A:$A,MATCH($C1598,Кат!$I:$I,0)),INDEX(Торг!$A:$A,MATCH($C1598,Торг!$I:$I,0))),"")</f>
        <v/>
      </c>
      <c r="M1598" s="132" t="str">
        <f>IFERROR(IFERROR(INDEX(Кат!$B:$B,MATCH($C1598,Кат!$I:$I,0)),INDEX(Торг!$B:$B,MATCH($C1598,Торг!$I:$I,0))),"")</f>
        <v/>
      </c>
      <c r="N1598" s="132" t="str">
        <f t="shared" si="24"/>
        <v>DAYCO 6PK1039EE</v>
      </c>
      <c r="O1598" s="132">
        <f>IFERROR(IFERROR(INDEX(Кат!$B:$B,MATCH($N1598,Кат!$I:$I,0)),INDEX(Торг!$B:$B,MATCH($N1598,Торг!$I:$I,0))),"")</f>
        <v>29522</v>
      </c>
    </row>
    <row r="1599" spans="1:15">
      <c r="A1599" t="s">
        <v>15625</v>
      </c>
      <c r="C1599" s="191" t="s">
        <v>1161</v>
      </c>
      <c r="E1599" t="s">
        <v>1162</v>
      </c>
      <c r="F1599" t="s">
        <v>1133</v>
      </c>
      <c r="G1599" t="s">
        <v>399</v>
      </c>
      <c r="H1599">
        <v>830</v>
      </c>
      <c r="J1599" t="s">
        <v>22634</v>
      </c>
      <c r="K1599" s="132" t="str">
        <f>IFERROR(IFERROR(INDEX(Кат!$O:$O,MATCH($C1599,Кат!$I:$I,0)),INDEX(Торг!$L:$L,MATCH($C1599,Торг!$I:$I,0))),"")</f>
        <v/>
      </c>
      <c r="L1599" s="132" t="str">
        <f>IFERROR(IFERROR(INDEX(Кат!$A:$A,MATCH($C1599,Кат!$I:$I,0)),INDEX(Торг!$A:$A,MATCH($C1599,Торг!$I:$I,0))),"")</f>
        <v/>
      </c>
      <c r="M1599" s="132" t="str">
        <f>IFERROR(IFERROR(INDEX(Кат!$B:$B,MATCH($C1599,Кат!$I:$I,0)),INDEX(Торг!$B:$B,MATCH($C1599,Торг!$I:$I,0))),"")</f>
        <v/>
      </c>
      <c r="N1599" s="132" t="str">
        <f t="shared" si="24"/>
        <v>DAYCO 6PK1040HD</v>
      </c>
      <c r="O1599" s="132" t="str">
        <f>IFERROR(IFERROR(INDEX(Кат!$B:$B,MATCH($N1599,Кат!$I:$I,0)),INDEX(Торг!$B:$B,MATCH($N1599,Торг!$I:$I,0))),"")</f>
        <v/>
      </c>
    </row>
    <row r="1600" spans="1:15" outlineLevel="1">
      <c r="A1600" t="s">
        <v>15626</v>
      </c>
      <c r="C1600" s="191" t="s">
        <v>4471</v>
      </c>
      <c r="E1600" t="s">
        <v>5053</v>
      </c>
      <c r="F1600" t="s">
        <v>1133</v>
      </c>
      <c r="G1600" t="s">
        <v>399</v>
      </c>
      <c r="H1600">
        <v>990</v>
      </c>
      <c r="J1600" t="s">
        <v>22634</v>
      </c>
      <c r="K1600" s="132" t="str">
        <f>IFERROR(IFERROR(INDEX(Кат!$O:$O,MATCH($C1600,Кат!$I:$I,0)),INDEX(Торг!$L:$L,MATCH($C1600,Торг!$I:$I,0))),"")</f>
        <v/>
      </c>
      <c r="L1600" s="132" t="str">
        <f>IFERROR(IFERROR(INDEX(Кат!$A:$A,MATCH($C1600,Кат!$I:$I,0)),INDEX(Торг!$A:$A,MATCH($C1600,Торг!$I:$I,0))),"")</f>
        <v/>
      </c>
      <c r="M1600" s="132" t="str">
        <f>IFERROR(IFERROR(INDEX(Кат!$B:$B,MATCH($C1600,Кат!$I:$I,0)),INDEX(Торг!$B:$B,MATCH($C1600,Торг!$I:$I,0))),"")</f>
        <v/>
      </c>
      <c r="N1600" s="132" t="str">
        <f t="shared" si="24"/>
        <v>DAYCO 6PK778</v>
      </c>
      <c r="O1600" s="132">
        <f>IFERROR(IFERROR(INDEX(Кат!$B:$B,MATCH($N1600,Кат!$I:$I,0)),INDEX(Торг!$B:$B,MATCH($N1600,Торг!$I:$I,0))),"")</f>
        <v>29525</v>
      </c>
    </row>
    <row r="1601" spans="1:15">
      <c r="A1601" t="s">
        <v>15627</v>
      </c>
      <c r="C1601" s="191" t="s">
        <v>5054</v>
      </c>
      <c r="E1601" t="s">
        <v>5055</v>
      </c>
      <c r="F1601" t="s">
        <v>1133</v>
      </c>
      <c r="G1601" t="s">
        <v>399</v>
      </c>
      <c r="H1601">
        <v>800</v>
      </c>
      <c r="J1601" t="s">
        <v>22634</v>
      </c>
      <c r="K1601" s="132" t="str">
        <f>IFERROR(IFERROR(INDEX(Кат!$O:$O,MATCH($C1601,Кат!$I:$I,0)),INDEX(Торг!$L:$L,MATCH($C1601,Торг!$I:$I,0))),"")</f>
        <v/>
      </c>
      <c r="L1601" s="132" t="str">
        <f>IFERROR(IFERROR(INDEX(Кат!$A:$A,MATCH($C1601,Кат!$I:$I,0)),INDEX(Торг!$A:$A,MATCH($C1601,Торг!$I:$I,0))),"")</f>
        <v/>
      </c>
      <c r="M1601" s="132" t="str">
        <f>IFERROR(IFERROR(INDEX(Кат!$B:$B,MATCH($C1601,Кат!$I:$I,0)),INDEX(Торг!$B:$B,MATCH($C1601,Торг!$I:$I,0))),"")</f>
        <v/>
      </c>
      <c r="N1601" s="132" t="str">
        <f t="shared" si="24"/>
        <v>DAYCO 4PK916E</v>
      </c>
      <c r="O1601" s="132" t="str">
        <f>IFERROR(IFERROR(INDEX(Кат!$B:$B,MATCH($N1601,Кат!$I:$I,0)),INDEX(Торг!$B:$B,MATCH($N1601,Торг!$I:$I,0))),"")</f>
        <v/>
      </c>
    </row>
    <row r="1602" spans="1:15" outlineLevel="1">
      <c r="A1602" t="s">
        <v>15628</v>
      </c>
      <c r="C1602" s="191" t="s">
        <v>1163</v>
      </c>
      <c r="E1602" t="s">
        <v>1164</v>
      </c>
      <c r="F1602" t="s">
        <v>1133</v>
      </c>
      <c r="G1602" t="s">
        <v>399</v>
      </c>
      <c r="H1602">
        <v>450</v>
      </c>
      <c r="J1602" t="s">
        <v>22634</v>
      </c>
      <c r="K1602" s="132" t="str">
        <f>IFERROR(IFERROR(INDEX(Кат!$O:$O,MATCH($C1602,Кат!$I:$I,0)),INDEX(Торг!$L:$L,MATCH($C1602,Торг!$I:$I,0))),"")</f>
        <v/>
      </c>
      <c r="L1602" s="132" t="str">
        <f>IFERROR(IFERROR(INDEX(Кат!$A:$A,MATCH($C1602,Кат!$I:$I,0)),INDEX(Торг!$A:$A,MATCH($C1602,Торг!$I:$I,0))),"")</f>
        <v/>
      </c>
      <c r="M1602" s="132" t="str">
        <f>IFERROR(IFERROR(INDEX(Кат!$B:$B,MATCH($C1602,Кат!$I:$I,0)),INDEX(Торг!$B:$B,MATCH($C1602,Торг!$I:$I,0))),"")</f>
        <v/>
      </c>
      <c r="N1602" s="132" t="str">
        <f t="shared" si="24"/>
        <v>DAYCO 4PK812</v>
      </c>
      <c r="O1602" s="132" t="str">
        <f>IFERROR(IFERROR(INDEX(Кат!$B:$B,MATCH($N1602,Кат!$I:$I,0)),INDEX(Торг!$B:$B,MATCH($N1602,Торг!$I:$I,0))),"")</f>
        <v/>
      </c>
    </row>
    <row r="1603" spans="1:15" outlineLevel="1">
      <c r="A1603" t="s">
        <v>23666</v>
      </c>
      <c r="C1603" s="191"/>
      <c r="E1603" t="s">
        <v>23544</v>
      </c>
      <c r="J1603" t="s">
        <v>22634</v>
      </c>
      <c r="K1603" s="132" t="str">
        <f>IFERROR(IFERROR(INDEX(Кат!$O:$O,MATCH($C1603,Кат!$I:$I,0)),INDEX(Торг!$L:$L,MATCH($C1603,Торг!$I:$I,0))),"")</f>
        <v/>
      </c>
      <c r="L1603" s="132" t="str">
        <f>IFERROR(IFERROR(INDEX(Кат!$A:$A,MATCH($C1603,Кат!$I:$I,0)),INDEX(Торг!$A:$A,MATCH($C1603,Торг!$I:$I,0))),"")</f>
        <v/>
      </c>
      <c r="M1603" s="132" t="str">
        <f>IFERROR(IFERROR(INDEX(Кат!$B:$B,MATCH($C1603,Кат!$I:$I,0)),INDEX(Торг!$B:$B,MATCH($C1603,Торг!$I:$I,0))),"")</f>
        <v/>
      </c>
      <c r="N1603" s="132" t="str">
        <f t="shared" si="24"/>
        <v xml:space="preserve"> </v>
      </c>
      <c r="O1603" s="132" t="str">
        <f>IFERROR(IFERROR(INDEX(Кат!$B:$B,MATCH($N1603,Кат!$I:$I,0)),INDEX(Торг!$B:$B,MATCH($N1603,Торг!$I:$I,0))),"")</f>
        <v/>
      </c>
    </row>
    <row r="1604" spans="1:15" outlineLevel="1">
      <c r="A1604" t="s">
        <v>23140</v>
      </c>
      <c r="C1604" s="191" t="s">
        <v>1165</v>
      </c>
      <c r="E1604" t="s">
        <v>23141</v>
      </c>
      <c r="F1604" t="s">
        <v>1133</v>
      </c>
      <c r="G1604" t="s">
        <v>399</v>
      </c>
      <c r="H1604">
        <v>500</v>
      </c>
      <c r="J1604" t="s">
        <v>22634</v>
      </c>
      <c r="K1604" s="132" t="str">
        <f>IFERROR(IFERROR(INDEX(Кат!$O:$O,MATCH($C1604,Кат!$I:$I,0)),INDEX(Торг!$L:$L,MATCH($C1604,Торг!$I:$I,0))),"")</f>
        <v>шпак</v>
      </c>
      <c r="L1604" s="132">
        <f>IFERROR(IFERROR(INDEX(Кат!$A:$A,MATCH($C1604,Кат!$I:$I,0)),INDEX(Торг!$A:$A,MATCH($C1604,Торг!$I:$I,0))),"")</f>
        <v>204249</v>
      </c>
      <c r="M1604" s="132">
        <f>IFERROR(IFERROR(INDEX(Кат!$B:$B,MATCH($C1604,Кат!$I:$I,0)),INDEX(Торг!$B:$B,MATCH($C1604,Торг!$I:$I,0))),"")</f>
        <v>29532</v>
      </c>
      <c r="N1604" s="132" t="str">
        <f t="shared" si="24"/>
        <v>DAYCO 94738M</v>
      </c>
      <c r="O1604" s="132" t="str">
        <f>IFERROR(IFERROR(INDEX(Кат!$B:$B,MATCH($N1604,Кат!$I:$I,0)),INDEX(Торг!$B:$B,MATCH($N1604,Торг!$I:$I,0))),"")</f>
        <v/>
      </c>
    </row>
    <row r="1605" spans="1:15" outlineLevel="1">
      <c r="A1605" t="s">
        <v>15629</v>
      </c>
      <c r="C1605" s="191">
        <v>94714</v>
      </c>
      <c r="E1605" t="s">
        <v>1166</v>
      </c>
      <c r="F1605" t="s">
        <v>1133</v>
      </c>
      <c r="G1605" t="s">
        <v>399</v>
      </c>
      <c r="H1605">
        <v>1760</v>
      </c>
      <c r="J1605" t="s">
        <v>22634</v>
      </c>
      <c r="K1605" s="132" t="str">
        <f>IFERROR(IFERROR(INDEX(Кат!$O:$O,MATCH($C1605,Кат!$I:$I,0)),INDEX(Торг!$L:$L,MATCH($C1605,Торг!$I:$I,0))),"")</f>
        <v>шпак</v>
      </c>
      <c r="L1605" s="132">
        <f>IFERROR(IFERROR(INDEX(Кат!$A:$A,MATCH($C1605,Кат!$I:$I,0)),INDEX(Торг!$A:$A,MATCH($C1605,Торг!$I:$I,0))),"")</f>
        <v>204248</v>
      </c>
      <c r="M1605" s="132">
        <f>IFERROR(IFERROR(INDEX(Кат!$B:$B,MATCH($C1605,Кат!$I:$I,0)),INDEX(Торг!$B:$B,MATCH($C1605,Торг!$I:$I,0))),"")</f>
        <v>1421</v>
      </c>
      <c r="N1605" s="132" t="str">
        <f t="shared" si="24"/>
        <v>DAYCO 94714</v>
      </c>
      <c r="O1605" s="132" t="str">
        <f>IFERROR(IFERROR(INDEX(Кат!$B:$B,MATCH($N1605,Кат!$I:$I,0)),INDEX(Торг!$B:$B,MATCH($N1605,Торг!$I:$I,0))),"")</f>
        <v/>
      </c>
    </row>
    <row r="1606" spans="1:15" outlineLevel="1">
      <c r="A1606" t="s">
        <v>15630</v>
      </c>
      <c r="C1606" s="191">
        <v>94224</v>
      </c>
      <c r="E1606" t="s">
        <v>5056</v>
      </c>
      <c r="F1606" t="s">
        <v>1133</v>
      </c>
      <c r="G1606" t="s">
        <v>399</v>
      </c>
      <c r="H1606">
        <v>1380</v>
      </c>
      <c r="J1606" t="s">
        <v>22634</v>
      </c>
      <c r="K1606" s="132" t="str">
        <f>IFERROR(IFERROR(INDEX(Кат!$O:$O,MATCH($C1606,Кат!$I:$I,0)),INDEX(Торг!$L:$L,MATCH($C1606,Торг!$I:$I,0))),"")</f>
        <v/>
      </c>
      <c r="L1606" s="132" t="str">
        <f>IFERROR(IFERROR(INDEX(Кат!$A:$A,MATCH($C1606,Кат!$I:$I,0)),INDEX(Торг!$A:$A,MATCH($C1606,Торг!$I:$I,0))),"")</f>
        <v/>
      </c>
      <c r="M1606" s="132" t="str">
        <f>IFERROR(IFERROR(INDEX(Кат!$B:$B,MATCH($C1606,Кат!$I:$I,0)),INDEX(Торг!$B:$B,MATCH($C1606,Торг!$I:$I,0))),"")</f>
        <v/>
      </c>
      <c r="N1606" s="132" t="str">
        <f t="shared" si="24"/>
        <v>DAYCO 94224</v>
      </c>
      <c r="O1606" s="132">
        <f>IFERROR(IFERROR(INDEX(Кат!$B:$B,MATCH($N1606,Кат!$I:$I,0)),INDEX(Торг!$B:$B,MATCH($N1606,Торг!$I:$I,0))),"")</f>
        <v>29539</v>
      </c>
    </row>
    <row r="1607" spans="1:15" outlineLevel="1">
      <c r="A1607" t="s">
        <v>15631</v>
      </c>
      <c r="C1607" s="191">
        <v>941071</v>
      </c>
      <c r="E1607" t="s">
        <v>5057</v>
      </c>
      <c r="F1607" t="s">
        <v>1133</v>
      </c>
      <c r="G1607" t="s">
        <v>399</v>
      </c>
      <c r="H1607">
        <v>2310</v>
      </c>
      <c r="J1607" t="s">
        <v>22634</v>
      </c>
      <c r="K1607" s="132" t="str">
        <f>IFERROR(IFERROR(INDEX(Кат!$O:$O,MATCH($C1607,Кат!$I:$I,0)),INDEX(Торг!$L:$L,MATCH($C1607,Торг!$I:$I,0))),"")</f>
        <v/>
      </c>
      <c r="L1607" s="132" t="str">
        <f>IFERROR(IFERROR(INDEX(Кат!$A:$A,MATCH($C1607,Кат!$I:$I,0)),INDEX(Торг!$A:$A,MATCH($C1607,Торг!$I:$I,0))),"")</f>
        <v/>
      </c>
      <c r="M1607" s="132" t="str">
        <f>IFERROR(IFERROR(INDEX(Кат!$B:$B,MATCH($C1607,Кат!$I:$I,0)),INDEX(Торг!$B:$B,MATCH($C1607,Торг!$I:$I,0))),"")</f>
        <v/>
      </c>
      <c r="N1607" s="132" t="str">
        <f t="shared" si="24"/>
        <v>DAYCO 941071</v>
      </c>
      <c r="O1607" s="132">
        <f>IFERROR(IFERROR(INDEX(Кат!$B:$B,MATCH($N1607,Кат!$I:$I,0)),INDEX(Торг!$B:$B,MATCH($N1607,Торг!$I:$I,0))),"")</f>
        <v>29542</v>
      </c>
    </row>
    <row r="1608" spans="1:15" outlineLevel="1">
      <c r="A1608" t="s">
        <v>15632</v>
      </c>
      <c r="C1608" s="191">
        <v>941072</v>
      </c>
      <c r="E1608" t="s">
        <v>29034</v>
      </c>
      <c r="F1608" t="s">
        <v>1133</v>
      </c>
      <c r="G1608" t="s">
        <v>399</v>
      </c>
      <c r="H1608">
        <v>1760</v>
      </c>
      <c r="J1608" t="s">
        <v>22634</v>
      </c>
      <c r="K1608" s="132" t="str">
        <f>IFERROR(IFERROR(INDEX(Кат!$O:$O,MATCH($C1608,Кат!$I:$I,0)),INDEX(Торг!$L:$L,MATCH($C1608,Торг!$I:$I,0))),"")</f>
        <v/>
      </c>
      <c r="L1608" s="132" t="str">
        <f>IFERROR(IFERROR(INDEX(Кат!$A:$A,MATCH($C1608,Кат!$I:$I,0)),INDEX(Торг!$A:$A,MATCH($C1608,Торг!$I:$I,0))),"")</f>
        <v/>
      </c>
      <c r="M1608" s="132" t="str">
        <f>IFERROR(IFERROR(INDEX(Кат!$B:$B,MATCH($C1608,Кат!$I:$I,0)),INDEX(Торг!$B:$B,MATCH($C1608,Торг!$I:$I,0))),"")</f>
        <v/>
      </c>
      <c r="N1608" s="132" t="str">
        <f t="shared" ref="N1608:N1671" si="25">_xlfn.CONCAT(F1608," ",C1608)</f>
        <v>DAYCO 941072</v>
      </c>
      <c r="O1608" s="132">
        <f>IFERROR(IFERROR(INDEX(Кат!$B:$B,MATCH($N1608,Кат!$I:$I,0)),INDEX(Торг!$B:$B,MATCH($N1608,Торг!$I:$I,0))),"")</f>
        <v>29545</v>
      </c>
    </row>
    <row r="1609" spans="1:15" outlineLevel="1">
      <c r="A1609" t="s">
        <v>23314</v>
      </c>
      <c r="C1609" s="191">
        <v>94532</v>
      </c>
      <c r="E1609" t="s">
        <v>23315</v>
      </c>
      <c r="F1609" t="s">
        <v>1133</v>
      </c>
      <c r="G1609" t="s">
        <v>399</v>
      </c>
      <c r="H1609">
        <v>830</v>
      </c>
      <c r="J1609" t="s">
        <v>22634</v>
      </c>
      <c r="K1609" s="132" t="str">
        <f>IFERROR(IFERROR(INDEX(Кат!$O:$O,MATCH($C1609,Кат!$I:$I,0)),INDEX(Торг!$L:$L,MATCH($C1609,Торг!$I:$I,0))),"")</f>
        <v/>
      </c>
      <c r="L1609" s="132" t="str">
        <f>IFERROR(IFERROR(INDEX(Кат!$A:$A,MATCH($C1609,Кат!$I:$I,0)),INDEX(Торг!$A:$A,MATCH($C1609,Торг!$I:$I,0))),"")</f>
        <v/>
      </c>
      <c r="M1609" s="132" t="str">
        <f>IFERROR(IFERROR(INDEX(Кат!$B:$B,MATCH($C1609,Кат!$I:$I,0)),INDEX(Торг!$B:$B,MATCH($C1609,Торг!$I:$I,0))),"")</f>
        <v/>
      </c>
      <c r="N1609" s="132" t="str">
        <f t="shared" si="25"/>
        <v>DAYCO 94532</v>
      </c>
      <c r="O1609" s="132" t="str">
        <f>IFERROR(IFERROR(INDEX(Кат!$B:$B,MATCH($N1609,Кат!$I:$I,0)),INDEX(Торг!$B:$B,MATCH($N1609,Торг!$I:$I,0))),"")</f>
        <v/>
      </c>
    </row>
    <row r="1610" spans="1:15" outlineLevel="1">
      <c r="A1610" t="s">
        <v>15633</v>
      </c>
      <c r="C1610" s="191">
        <v>94978</v>
      </c>
      <c r="E1610" t="s">
        <v>5058</v>
      </c>
      <c r="F1610" t="s">
        <v>1133</v>
      </c>
      <c r="G1610" t="s">
        <v>399</v>
      </c>
      <c r="H1610">
        <v>2420</v>
      </c>
      <c r="J1610" t="s">
        <v>22634</v>
      </c>
      <c r="K1610" s="132" t="str">
        <f>IFERROR(IFERROR(INDEX(Кат!$O:$O,MATCH($C1610,Кат!$I:$I,0)),INDEX(Торг!$L:$L,MATCH($C1610,Торг!$I:$I,0))),"")</f>
        <v/>
      </c>
      <c r="L1610" s="132" t="str">
        <f>IFERROR(IFERROR(INDEX(Кат!$A:$A,MATCH($C1610,Кат!$I:$I,0)),INDEX(Торг!$A:$A,MATCH($C1610,Торг!$I:$I,0))),"")</f>
        <v/>
      </c>
      <c r="M1610" s="132" t="str">
        <f>IFERROR(IFERROR(INDEX(Кат!$B:$B,MATCH($C1610,Кат!$I:$I,0)),INDEX(Торг!$B:$B,MATCH($C1610,Торг!$I:$I,0))),"")</f>
        <v/>
      </c>
      <c r="N1610" s="132" t="str">
        <f t="shared" si="25"/>
        <v>DAYCO 94978</v>
      </c>
      <c r="O1610" s="132" t="str">
        <f>IFERROR(IFERROR(INDEX(Кат!$B:$B,MATCH($N1610,Кат!$I:$I,0)),INDEX(Торг!$B:$B,MATCH($N1610,Торг!$I:$I,0))),"")</f>
        <v/>
      </c>
    </row>
    <row r="1611" spans="1:15" outlineLevel="1">
      <c r="A1611" t="s">
        <v>15634</v>
      </c>
      <c r="C1611" s="191">
        <v>94847</v>
      </c>
      <c r="E1611" t="s">
        <v>5059</v>
      </c>
      <c r="F1611" t="s">
        <v>1133</v>
      </c>
      <c r="G1611" t="s">
        <v>399</v>
      </c>
      <c r="H1611">
        <v>2200</v>
      </c>
      <c r="J1611" t="s">
        <v>22634</v>
      </c>
      <c r="K1611" s="132" t="str">
        <f>IFERROR(IFERROR(INDEX(Кат!$O:$O,MATCH($C1611,Кат!$I:$I,0)),INDEX(Торг!$L:$L,MATCH($C1611,Торг!$I:$I,0))),"")</f>
        <v/>
      </c>
      <c r="L1611" s="132" t="str">
        <f>IFERROR(IFERROR(INDEX(Кат!$A:$A,MATCH($C1611,Кат!$I:$I,0)),INDEX(Торг!$A:$A,MATCH($C1611,Торг!$I:$I,0))),"")</f>
        <v/>
      </c>
      <c r="M1611" s="132" t="str">
        <f>IFERROR(IFERROR(INDEX(Кат!$B:$B,MATCH($C1611,Кат!$I:$I,0)),INDEX(Торг!$B:$B,MATCH($C1611,Торг!$I:$I,0))),"")</f>
        <v/>
      </c>
      <c r="N1611" s="132" t="str">
        <f t="shared" si="25"/>
        <v>DAYCO 94847</v>
      </c>
      <c r="O1611" s="132">
        <f>IFERROR(IFERROR(INDEX(Кат!$B:$B,MATCH($N1611,Кат!$I:$I,0)),INDEX(Торг!$B:$B,MATCH($N1611,Торг!$I:$I,0))),"")</f>
        <v>29547</v>
      </c>
    </row>
    <row r="1612" spans="1:15" outlineLevel="1">
      <c r="A1612" t="s">
        <v>15635</v>
      </c>
      <c r="C1612" s="191">
        <v>941059</v>
      </c>
      <c r="E1612" t="s">
        <v>5060</v>
      </c>
      <c r="F1612" t="s">
        <v>1133</v>
      </c>
      <c r="G1612" t="s">
        <v>399</v>
      </c>
      <c r="H1612">
        <v>1430</v>
      </c>
      <c r="J1612" t="s">
        <v>22634</v>
      </c>
      <c r="K1612" s="132" t="str">
        <f>IFERROR(IFERROR(INDEX(Кат!$O:$O,MATCH($C1612,Кат!$I:$I,0)),INDEX(Торг!$L:$L,MATCH($C1612,Торг!$I:$I,0))),"")</f>
        <v/>
      </c>
      <c r="L1612" s="132" t="str">
        <f>IFERROR(IFERROR(INDEX(Кат!$A:$A,MATCH($C1612,Кат!$I:$I,0)),INDEX(Торг!$A:$A,MATCH($C1612,Торг!$I:$I,0))),"")</f>
        <v/>
      </c>
      <c r="M1612" s="132" t="str">
        <f>IFERROR(IFERROR(INDEX(Кат!$B:$B,MATCH($C1612,Кат!$I:$I,0)),INDEX(Торг!$B:$B,MATCH($C1612,Торг!$I:$I,0))),"")</f>
        <v/>
      </c>
      <c r="N1612" s="132" t="str">
        <f t="shared" si="25"/>
        <v>DAYCO 941059</v>
      </c>
      <c r="O1612" s="132">
        <f>IFERROR(IFERROR(INDEX(Кат!$B:$B,MATCH($N1612,Кат!$I:$I,0)),INDEX(Торг!$B:$B,MATCH($N1612,Торг!$I:$I,0))),"")</f>
        <v>29548</v>
      </c>
    </row>
    <row r="1613" spans="1:15" outlineLevel="1">
      <c r="A1613" t="s">
        <v>23667</v>
      </c>
      <c r="C1613" s="191"/>
      <c r="E1613" t="s">
        <v>23668</v>
      </c>
      <c r="J1613" t="s">
        <v>22634</v>
      </c>
      <c r="K1613" s="132" t="str">
        <f>IFERROR(IFERROR(INDEX(Кат!$O:$O,MATCH($C1613,Кат!$I:$I,0)),INDEX(Торг!$L:$L,MATCH($C1613,Торг!$I:$I,0))),"")</f>
        <v/>
      </c>
      <c r="L1613" s="132" t="str">
        <f>IFERROR(IFERROR(INDEX(Кат!$A:$A,MATCH($C1613,Кат!$I:$I,0)),INDEX(Торг!$A:$A,MATCH($C1613,Торг!$I:$I,0))),"")</f>
        <v/>
      </c>
      <c r="M1613" s="132" t="str">
        <f>IFERROR(IFERROR(INDEX(Кат!$B:$B,MATCH($C1613,Кат!$I:$I,0)),INDEX(Торг!$B:$B,MATCH($C1613,Торг!$I:$I,0))),"")</f>
        <v/>
      </c>
      <c r="N1613" s="132" t="str">
        <f t="shared" si="25"/>
        <v xml:space="preserve"> </v>
      </c>
      <c r="O1613" s="132" t="str">
        <f>IFERROR(IFERROR(INDEX(Кат!$B:$B,MATCH($N1613,Кат!$I:$I,0)),INDEX(Торг!$B:$B,MATCH($N1613,Торг!$I:$I,0))),"")</f>
        <v/>
      </c>
    </row>
    <row r="1614" spans="1:15" outlineLevel="1">
      <c r="A1614" t="s">
        <v>15636</v>
      </c>
      <c r="C1614" s="191" t="s">
        <v>4489</v>
      </c>
      <c r="E1614" t="s">
        <v>5061</v>
      </c>
      <c r="F1614" t="s">
        <v>1133</v>
      </c>
      <c r="G1614" t="s">
        <v>399</v>
      </c>
      <c r="H1614">
        <v>1300</v>
      </c>
      <c r="J1614" t="s">
        <v>22634</v>
      </c>
      <c r="K1614" s="132" t="str">
        <f>IFERROR(IFERROR(INDEX(Кат!$O:$O,MATCH($C1614,Кат!$I:$I,0)),INDEX(Торг!$L:$L,MATCH($C1614,Торг!$I:$I,0))),"")</f>
        <v/>
      </c>
      <c r="L1614" s="132" t="str">
        <f>IFERROR(IFERROR(INDEX(Кат!$A:$A,MATCH($C1614,Кат!$I:$I,0)),INDEX(Торг!$A:$A,MATCH($C1614,Торг!$I:$I,0))),"")</f>
        <v/>
      </c>
      <c r="M1614" s="132" t="str">
        <f>IFERROR(IFERROR(INDEX(Кат!$B:$B,MATCH($C1614,Кат!$I:$I,0)),INDEX(Торг!$B:$B,MATCH($C1614,Торг!$I:$I,0))),"")</f>
        <v/>
      </c>
      <c r="N1614" s="132" t="str">
        <f t="shared" si="25"/>
        <v>DAYCO ATB1009</v>
      </c>
      <c r="O1614" s="132" t="str">
        <f>IFERROR(IFERROR(INDEX(Кат!$B:$B,MATCH($N1614,Кат!$I:$I,0)),INDEX(Торг!$B:$B,MATCH($N1614,Торг!$I:$I,0))),"")</f>
        <v/>
      </c>
    </row>
    <row r="1615" spans="1:15" outlineLevel="1">
      <c r="A1615" t="s">
        <v>15637</v>
      </c>
      <c r="C1615" s="191" t="s">
        <v>4429</v>
      </c>
      <c r="E1615" t="s">
        <v>5062</v>
      </c>
      <c r="F1615" t="s">
        <v>1133</v>
      </c>
      <c r="G1615" t="s">
        <v>375</v>
      </c>
      <c r="H1615">
        <v>2400</v>
      </c>
      <c r="J1615" t="s">
        <v>22634</v>
      </c>
      <c r="K1615" s="132" t="str">
        <f>IFERROR(IFERROR(INDEX(Кат!$O:$O,MATCH($C1615,Кат!$I:$I,0)),INDEX(Торг!$L:$L,MATCH($C1615,Торг!$I:$I,0))),"")</f>
        <v>шпак</v>
      </c>
      <c r="L1615" s="132">
        <f>IFERROR(IFERROR(INDEX(Кат!$A:$A,MATCH($C1615,Кат!$I:$I,0)),INDEX(Торг!$A:$A,MATCH($C1615,Торг!$I:$I,0))),"")</f>
        <v>171791</v>
      </c>
      <c r="M1615" s="132">
        <f>IFERROR(IFERROR(INDEX(Кат!$B:$B,MATCH($C1615,Кат!$I:$I,0)),INDEX(Торг!$B:$B,MATCH($C1615,Торг!$I:$I,0))),"")</f>
        <v>29553</v>
      </c>
      <c r="N1615" s="132" t="str">
        <f t="shared" si="25"/>
        <v>DAYCO ATB2544</v>
      </c>
      <c r="O1615" s="132" t="str">
        <f>IFERROR(IFERROR(INDEX(Кат!$B:$B,MATCH($N1615,Кат!$I:$I,0)),INDEX(Торг!$B:$B,MATCH($N1615,Торг!$I:$I,0))),"")</f>
        <v/>
      </c>
    </row>
    <row r="1616" spans="1:15" outlineLevel="1">
      <c r="A1616" t="s">
        <v>15638</v>
      </c>
      <c r="C1616" s="191" t="s">
        <v>4487</v>
      </c>
      <c r="E1616" t="s">
        <v>5063</v>
      </c>
      <c r="F1616" t="s">
        <v>1133</v>
      </c>
      <c r="G1616" t="s">
        <v>375</v>
      </c>
      <c r="H1616">
        <v>1300</v>
      </c>
      <c r="J1616" t="s">
        <v>22634</v>
      </c>
      <c r="K1616" s="132" t="str">
        <f>IFERROR(IFERROR(INDEX(Кат!$O:$O,MATCH($C1616,Кат!$I:$I,0)),INDEX(Торг!$L:$L,MATCH($C1616,Торг!$I:$I,0))),"")</f>
        <v/>
      </c>
      <c r="L1616" s="132" t="str">
        <f>IFERROR(IFERROR(INDEX(Кат!$A:$A,MATCH($C1616,Кат!$I:$I,0)),INDEX(Торг!$A:$A,MATCH($C1616,Торг!$I:$I,0))),"")</f>
        <v/>
      </c>
      <c r="M1616" s="132" t="str">
        <f>IFERROR(IFERROR(INDEX(Кат!$B:$B,MATCH($C1616,Кат!$I:$I,0)),INDEX(Торг!$B:$B,MATCH($C1616,Торг!$I:$I,0))),"")</f>
        <v/>
      </c>
      <c r="N1616" s="132" t="str">
        <f t="shared" si="25"/>
        <v>DAYCO ATB1010</v>
      </c>
      <c r="O1616" s="132" t="str">
        <f>IFERROR(IFERROR(INDEX(Кат!$B:$B,MATCH($N1616,Кат!$I:$I,0)),INDEX(Торг!$B:$B,MATCH($N1616,Торг!$I:$I,0))),"")</f>
        <v/>
      </c>
    </row>
    <row r="1617" spans="1:15" outlineLevel="1">
      <c r="A1617" t="s">
        <v>15639</v>
      </c>
      <c r="C1617" s="191" t="s">
        <v>4488</v>
      </c>
      <c r="E1617" t="s">
        <v>5064</v>
      </c>
      <c r="F1617" t="s">
        <v>1133</v>
      </c>
      <c r="G1617" t="s">
        <v>399</v>
      </c>
      <c r="H1617">
        <v>1300</v>
      </c>
      <c r="J1617" t="s">
        <v>22634</v>
      </c>
      <c r="K1617" s="132" t="str">
        <f>IFERROR(IFERROR(INDEX(Кат!$O:$O,MATCH($C1617,Кат!$I:$I,0)),INDEX(Торг!$L:$L,MATCH($C1617,Торг!$I:$I,0))),"")</f>
        <v>шпак</v>
      </c>
      <c r="L1617" s="132">
        <f>IFERROR(IFERROR(INDEX(Кат!$A:$A,MATCH($C1617,Кат!$I:$I,0)),INDEX(Торг!$A:$A,MATCH($C1617,Торг!$I:$I,0))),"")</f>
        <v>181794</v>
      </c>
      <c r="M1617" s="132">
        <f>IFERROR(IFERROR(INDEX(Кат!$B:$B,MATCH($C1617,Кат!$I:$I,0)),INDEX(Торг!$B:$B,MATCH($C1617,Торг!$I:$I,0))),"")</f>
        <v>29551</v>
      </c>
      <c r="N1617" s="132" t="str">
        <f t="shared" si="25"/>
        <v>DAYCO ATB2543</v>
      </c>
      <c r="O1617" s="132" t="str">
        <f>IFERROR(IFERROR(INDEX(Кат!$B:$B,MATCH($N1617,Кат!$I:$I,0)),INDEX(Торг!$B:$B,MATCH($N1617,Торг!$I:$I,0))),"")</f>
        <v/>
      </c>
    </row>
    <row r="1618" spans="1:15" outlineLevel="1">
      <c r="A1618" t="s">
        <v>32220</v>
      </c>
      <c r="C1618" s="191"/>
      <c r="E1618" t="s">
        <v>32221</v>
      </c>
      <c r="J1618" t="s">
        <v>22634</v>
      </c>
      <c r="K1618" s="132" t="str">
        <f>IFERROR(IFERROR(INDEX(Кат!$O:$O,MATCH($C1618,Кат!$I:$I,0)),INDEX(Торг!$L:$L,MATCH($C1618,Торг!$I:$I,0))),"")</f>
        <v/>
      </c>
      <c r="L1618" s="132" t="str">
        <f>IFERROR(IFERROR(INDEX(Кат!$A:$A,MATCH($C1618,Кат!$I:$I,0)),INDEX(Торг!$A:$A,MATCH($C1618,Торг!$I:$I,0))),"")</f>
        <v/>
      </c>
      <c r="M1618" s="132" t="str">
        <f>IFERROR(IFERROR(INDEX(Кат!$B:$B,MATCH($C1618,Кат!$I:$I,0)),INDEX(Торг!$B:$B,MATCH($C1618,Торг!$I:$I,0))),"")</f>
        <v/>
      </c>
      <c r="N1618" s="132" t="str">
        <f t="shared" si="25"/>
        <v xml:space="preserve"> </v>
      </c>
      <c r="O1618" s="132" t="str">
        <f>IFERROR(IFERROR(INDEX(Кат!$B:$B,MATCH($N1618,Кат!$I:$I,0)),INDEX(Торг!$B:$B,MATCH($N1618,Торг!$I:$I,0))),"")</f>
        <v/>
      </c>
    </row>
    <row r="1619" spans="1:15" outlineLevel="1">
      <c r="A1619" t="s">
        <v>32222</v>
      </c>
      <c r="C1619" s="191" t="s">
        <v>32223</v>
      </c>
      <c r="E1619" t="s">
        <v>32224</v>
      </c>
      <c r="F1619" t="s">
        <v>32221</v>
      </c>
      <c r="G1619" t="s">
        <v>375</v>
      </c>
      <c r="H1619">
        <v>1100</v>
      </c>
      <c r="J1619" t="s">
        <v>22634</v>
      </c>
      <c r="K1619" s="132" t="str">
        <f>IFERROR(IFERROR(INDEX(Кат!$O:$O,MATCH($C1619,Кат!$I:$I,0)),INDEX(Торг!$L:$L,MATCH($C1619,Торг!$I:$I,0))),"")</f>
        <v/>
      </c>
      <c r="L1619" s="132" t="str">
        <f>IFERROR(IFERROR(INDEX(Кат!$A:$A,MATCH($C1619,Кат!$I:$I,0)),INDEX(Торг!$A:$A,MATCH($C1619,Торг!$I:$I,0))),"")</f>
        <v/>
      </c>
      <c r="M1619" s="132" t="str">
        <f>IFERROR(IFERROR(INDEX(Кат!$B:$B,MATCH($C1619,Кат!$I:$I,0)),INDEX(Торг!$B:$B,MATCH($C1619,Торг!$I:$I,0))),"")</f>
        <v/>
      </c>
      <c r="N1619" s="132" t="str">
        <f t="shared" si="25"/>
        <v>DELUXE AUTO 0KZ101</v>
      </c>
      <c r="O1619" s="132" t="str">
        <f>IFERROR(IFERROR(INDEX(Кат!$B:$B,MATCH($N1619,Кат!$I:$I,0)),INDEX(Торг!$B:$B,MATCH($N1619,Торг!$I:$I,0))),"")</f>
        <v/>
      </c>
    </row>
    <row r="1620" spans="1:15" outlineLevel="1">
      <c r="A1620" t="s">
        <v>23669</v>
      </c>
      <c r="C1620" s="191"/>
      <c r="E1620" t="s">
        <v>23670</v>
      </c>
      <c r="J1620" t="s">
        <v>22634</v>
      </c>
      <c r="K1620" s="132" t="str">
        <f>IFERROR(IFERROR(INDEX(Кат!$O:$O,MATCH($C1620,Кат!$I:$I,0)),INDEX(Торг!$L:$L,MATCH($C1620,Торг!$I:$I,0))),"")</f>
        <v/>
      </c>
      <c r="L1620" s="132" t="str">
        <f>IFERROR(IFERROR(INDEX(Кат!$A:$A,MATCH($C1620,Кат!$I:$I,0)),INDEX(Торг!$A:$A,MATCH($C1620,Торг!$I:$I,0))),"")</f>
        <v/>
      </c>
      <c r="M1620" s="132" t="str">
        <f>IFERROR(IFERROR(INDEX(Кат!$B:$B,MATCH($C1620,Кат!$I:$I,0)),INDEX(Торг!$B:$B,MATCH($C1620,Торг!$I:$I,0))),"")</f>
        <v/>
      </c>
      <c r="N1620" s="132" t="str">
        <f t="shared" si="25"/>
        <v xml:space="preserve"> </v>
      </c>
      <c r="O1620" s="132" t="str">
        <f>IFERROR(IFERROR(INDEX(Кат!$B:$B,MATCH($N1620,Кат!$I:$I,0)),INDEX(Торг!$B:$B,MATCH($N1620,Торг!$I:$I,0))),"")</f>
        <v/>
      </c>
    </row>
    <row r="1621" spans="1:15" outlineLevel="1">
      <c r="A1621" t="s">
        <v>23671</v>
      </c>
      <c r="C1621" s="191"/>
      <c r="E1621" t="s">
        <v>23672</v>
      </c>
      <c r="J1621" t="s">
        <v>22634</v>
      </c>
      <c r="K1621" s="132" t="str">
        <f>IFERROR(IFERROR(INDEX(Кат!$O:$O,MATCH($C1621,Кат!$I:$I,0)),INDEX(Торг!$L:$L,MATCH($C1621,Торг!$I:$I,0))),"")</f>
        <v/>
      </c>
      <c r="L1621" s="132" t="str">
        <f>IFERROR(IFERROR(INDEX(Кат!$A:$A,MATCH($C1621,Кат!$I:$I,0)),INDEX(Торг!$A:$A,MATCH($C1621,Торг!$I:$I,0))),"")</f>
        <v/>
      </c>
      <c r="M1621" s="132" t="str">
        <f>IFERROR(IFERROR(INDEX(Кат!$B:$B,MATCH($C1621,Кат!$I:$I,0)),INDEX(Торг!$B:$B,MATCH($C1621,Торг!$I:$I,0))),"")</f>
        <v/>
      </c>
      <c r="N1621" s="132" t="str">
        <f t="shared" si="25"/>
        <v xml:space="preserve"> </v>
      </c>
      <c r="O1621" s="132" t="str">
        <f>IFERROR(IFERROR(INDEX(Кат!$B:$B,MATCH($N1621,Кат!$I:$I,0)),INDEX(Торг!$B:$B,MATCH($N1621,Торг!$I:$I,0))),"")</f>
        <v/>
      </c>
    </row>
    <row r="1622" spans="1:15" outlineLevel="1">
      <c r="A1622" t="s">
        <v>15640</v>
      </c>
      <c r="C1622" s="191" t="s">
        <v>197</v>
      </c>
      <c r="E1622" t="s">
        <v>5065</v>
      </c>
      <c r="F1622" t="s">
        <v>1168</v>
      </c>
      <c r="G1622" t="s">
        <v>375</v>
      </c>
      <c r="H1622">
        <v>2770</v>
      </c>
      <c r="J1622" t="s">
        <v>22634</v>
      </c>
      <c r="K1622" s="132" t="str">
        <f>IFERROR(IFERROR(INDEX(Кат!$O:$O,MATCH($C1622,Кат!$I:$I,0)),INDEX(Торг!$L:$L,MATCH($C1622,Торг!$I:$I,0))),"")</f>
        <v/>
      </c>
      <c r="L1622" s="132" t="str">
        <f>IFERROR(IFERROR(INDEX(Кат!$A:$A,MATCH($C1622,Кат!$I:$I,0)),INDEX(Торг!$A:$A,MATCH($C1622,Торг!$I:$I,0))),"")</f>
        <v/>
      </c>
      <c r="M1622" s="132" t="str">
        <f>IFERROR(IFERROR(INDEX(Кат!$B:$B,MATCH($C1622,Кат!$I:$I,0)),INDEX(Торг!$B:$B,MATCH($C1622,Торг!$I:$I,0))),"")</f>
        <v/>
      </c>
      <c r="N1622" s="132" t="str">
        <f t="shared" si="25"/>
        <v>DEMFI KFC1810</v>
      </c>
      <c r="O1622" s="132" t="str">
        <f>IFERROR(IFERROR(INDEX(Кат!$B:$B,MATCH($N1622,Кат!$I:$I,0)),INDEX(Торг!$B:$B,MATCH($N1622,Торг!$I:$I,0))),"")</f>
        <v/>
      </c>
    </row>
    <row r="1623" spans="1:15" outlineLevel="1">
      <c r="A1623" t="s">
        <v>15641</v>
      </c>
      <c r="C1623" s="191" t="s">
        <v>195</v>
      </c>
      <c r="E1623" t="s">
        <v>5066</v>
      </c>
      <c r="F1623" t="s">
        <v>1168</v>
      </c>
      <c r="G1623" t="s">
        <v>375</v>
      </c>
      <c r="H1623">
        <v>2300</v>
      </c>
      <c r="J1623" t="s">
        <v>22634</v>
      </c>
      <c r="K1623" s="132" t="str">
        <f>IFERROR(IFERROR(INDEX(Кат!$O:$O,MATCH($C1623,Кат!$I:$I,0)),INDEX(Торг!$L:$L,MATCH($C1623,Торг!$I:$I,0))),"")</f>
        <v/>
      </c>
      <c r="L1623" s="132" t="str">
        <f>IFERROR(IFERROR(INDEX(Кат!$A:$A,MATCH($C1623,Кат!$I:$I,0)),INDEX(Торг!$A:$A,MATCH($C1623,Торг!$I:$I,0))),"")</f>
        <v/>
      </c>
      <c r="M1623" s="132" t="str">
        <f>IFERROR(IFERROR(INDEX(Кат!$B:$B,MATCH($C1623,Кат!$I:$I,0)),INDEX(Торг!$B:$B,MATCH($C1623,Торг!$I:$I,0))),"")</f>
        <v/>
      </c>
      <c r="N1623" s="132" t="str">
        <f t="shared" si="25"/>
        <v>DEMFI KFC0810</v>
      </c>
      <c r="O1623" s="132" t="str">
        <f>IFERROR(IFERROR(INDEX(Кат!$B:$B,MATCH($N1623,Кат!$I:$I,0)),INDEX(Торг!$B:$B,MATCH($N1623,Торг!$I:$I,0))),"")</f>
        <v/>
      </c>
    </row>
    <row r="1624" spans="1:15" outlineLevel="1">
      <c r="A1624" t="s">
        <v>15642</v>
      </c>
      <c r="C1624" s="191" t="s">
        <v>196</v>
      </c>
      <c r="E1624" t="s">
        <v>1167</v>
      </c>
      <c r="F1624" t="s">
        <v>1168</v>
      </c>
      <c r="G1624" t="s">
        <v>375</v>
      </c>
      <c r="H1624">
        <v>2300</v>
      </c>
      <c r="J1624" t="s">
        <v>22634</v>
      </c>
      <c r="K1624" s="132" t="str">
        <f>IFERROR(IFERROR(INDEX(Кат!$O:$O,MATCH($C1624,Кат!$I:$I,0)),INDEX(Торг!$L:$L,MATCH($C1624,Торг!$I:$I,0))),"")</f>
        <v/>
      </c>
      <c r="L1624" s="132" t="str">
        <f>IFERROR(IFERROR(INDEX(Кат!$A:$A,MATCH($C1624,Кат!$I:$I,0)),INDEX(Торг!$A:$A,MATCH($C1624,Торг!$I:$I,0))),"")</f>
        <v/>
      </c>
      <c r="M1624" s="132" t="str">
        <f>IFERROR(IFERROR(INDEX(Кат!$B:$B,MATCH($C1624,Кат!$I:$I,0)),INDEX(Торг!$B:$B,MATCH($C1624,Торг!$I:$I,0))),"")</f>
        <v/>
      </c>
      <c r="N1624" s="132" t="str">
        <f t="shared" si="25"/>
        <v>DEMFI KFC1010</v>
      </c>
      <c r="O1624" s="132" t="str">
        <f>IFERROR(IFERROR(INDEX(Кат!$B:$B,MATCH($N1624,Кат!$I:$I,0)),INDEX(Торг!$B:$B,MATCH($N1624,Торг!$I:$I,0))),"")</f>
        <v/>
      </c>
    </row>
    <row r="1625" spans="1:15" outlineLevel="1">
      <c r="A1625" t="s">
        <v>15643</v>
      </c>
      <c r="C1625" s="191" t="s">
        <v>198</v>
      </c>
      <c r="E1625" t="s">
        <v>1169</v>
      </c>
      <c r="F1625" t="s">
        <v>1168</v>
      </c>
      <c r="G1625" t="s">
        <v>375</v>
      </c>
      <c r="H1625">
        <v>2580</v>
      </c>
      <c r="J1625" t="s">
        <v>22634</v>
      </c>
      <c r="K1625" s="132" t="str">
        <f>IFERROR(IFERROR(INDEX(Кат!$O:$O,MATCH($C1625,Кат!$I:$I,0)),INDEX(Торг!$L:$L,MATCH($C1625,Торг!$I:$I,0))),"")</f>
        <v/>
      </c>
      <c r="L1625" s="132" t="str">
        <f>IFERROR(IFERROR(INDEX(Кат!$A:$A,MATCH($C1625,Кат!$I:$I,0)),INDEX(Торг!$A:$A,MATCH($C1625,Торг!$I:$I,0))),"")</f>
        <v/>
      </c>
      <c r="M1625" s="132" t="str">
        <f>IFERROR(IFERROR(INDEX(Кат!$B:$B,MATCH($C1625,Кат!$I:$I,0)),INDEX(Торг!$B:$B,MATCH($C1625,Торг!$I:$I,0))),"")</f>
        <v/>
      </c>
      <c r="N1625" s="132" t="str">
        <f t="shared" si="25"/>
        <v>DEMFI KFC7010</v>
      </c>
      <c r="O1625" s="132" t="str">
        <f>IFERROR(IFERROR(INDEX(Кат!$B:$B,MATCH($N1625,Кат!$I:$I,0)),INDEX(Торг!$B:$B,MATCH($N1625,Торг!$I:$I,0))),"")</f>
        <v/>
      </c>
    </row>
    <row r="1626" spans="1:15" outlineLevel="1">
      <c r="A1626" t="s">
        <v>25239</v>
      </c>
      <c r="C1626" s="191" t="s">
        <v>14474</v>
      </c>
      <c r="E1626" t="s">
        <v>25240</v>
      </c>
      <c r="F1626" t="s">
        <v>1168</v>
      </c>
      <c r="G1626" t="s">
        <v>375</v>
      </c>
      <c r="H1626">
        <v>2300</v>
      </c>
      <c r="J1626" t="s">
        <v>22634</v>
      </c>
      <c r="K1626" s="132" t="str">
        <f>IFERROR(IFERROR(INDEX(Кат!$O:$O,MATCH($C1626,Кат!$I:$I,0)),INDEX(Торг!$L:$L,MATCH($C1626,Торг!$I:$I,0))),"")</f>
        <v/>
      </c>
      <c r="L1626" s="132" t="str">
        <f>IFERROR(IFERROR(INDEX(Кат!$A:$A,MATCH($C1626,Кат!$I:$I,0)),INDEX(Торг!$A:$A,MATCH($C1626,Торг!$I:$I,0))),"")</f>
        <v/>
      </c>
      <c r="M1626" s="132" t="str">
        <f>IFERROR(IFERROR(INDEX(Кат!$B:$B,MATCH($C1626,Кат!$I:$I,0)),INDEX(Торг!$B:$B,MATCH($C1626,Торг!$I:$I,0))),"")</f>
        <v/>
      </c>
      <c r="N1626" s="132" t="str">
        <f t="shared" si="25"/>
        <v>DEMFI KFC9010</v>
      </c>
      <c r="O1626" s="132" t="str">
        <f>IFERROR(IFERROR(INDEX(Кат!$B:$B,MATCH($N1626,Кат!$I:$I,0)),INDEX(Торг!$B:$B,MATCH($N1626,Торг!$I:$I,0))),"")</f>
        <v/>
      </c>
    </row>
    <row r="1627" spans="1:15" outlineLevel="1">
      <c r="A1627" t="s">
        <v>23673</v>
      </c>
      <c r="C1627" s="191"/>
      <c r="E1627" t="s">
        <v>23620</v>
      </c>
      <c r="J1627" t="s">
        <v>22634</v>
      </c>
      <c r="K1627" s="132" t="str">
        <f>IFERROR(IFERROR(INDEX(Кат!$O:$O,MATCH($C1627,Кат!$I:$I,0)),INDEX(Торг!$L:$L,MATCH($C1627,Торг!$I:$I,0))),"")</f>
        <v/>
      </c>
      <c r="L1627" s="132" t="str">
        <f>IFERROR(IFERROR(INDEX(Кат!$A:$A,MATCH($C1627,Кат!$I:$I,0)),INDEX(Торг!$A:$A,MATCH($C1627,Торг!$I:$I,0))),"")</f>
        <v/>
      </c>
      <c r="M1627" s="132" t="str">
        <f>IFERROR(IFERROR(INDEX(Кат!$B:$B,MATCH($C1627,Кат!$I:$I,0)),INDEX(Торг!$B:$B,MATCH($C1627,Торг!$I:$I,0))),"")</f>
        <v/>
      </c>
      <c r="N1627" s="132" t="str">
        <f t="shared" si="25"/>
        <v xml:space="preserve"> </v>
      </c>
      <c r="O1627" s="132" t="str">
        <f>IFERROR(IFERROR(INDEX(Кат!$B:$B,MATCH($N1627,Кат!$I:$I,0)),INDEX(Торг!$B:$B,MATCH($N1627,Торг!$I:$I,0))),"")</f>
        <v/>
      </c>
    </row>
    <row r="1628" spans="1:15" outlineLevel="1">
      <c r="A1628" t="s">
        <v>15644</v>
      </c>
      <c r="C1628" s="191" t="s">
        <v>132</v>
      </c>
      <c r="E1628" t="s">
        <v>1170</v>
      </c>
      <c r="F1628" t="s">
        <v>1168</v>
      </c>
      <c r="G1628" t="s">
        <v>375</v>
      </c>
      <c r="H1628">
        <v>1500</v>
      </c>
      <c r="J1628" t="s">
        <v>22634</v>
      </c>
      <c r="K1628" s="132" t="str">
        <f>IFERROR(IFERROR(INDEX(Кат!$O:$O,MATCH($C1628,Кат!$I:$I,0)),INDEX(Торг!$L:$L,MATCH($C1628,Торг!$I:$I,0))),"")</f>
        <v/>
      </c>
      <c r="L1628" s="132" t="str">
        <f>IFERROR(IFERROR(INDEX(Кат!$A:$A,MATCH($C1628,Кат!$I:$I,0)),INDEX(Торг!$A:$A,MATCH($C1628,Торг!$I:$I,0))),"")</f>
        <v/>
      </c>
      <c r="M1628" s="132" t="str">
        <f>IFERROR(IFERROR(INDEX(Кат!$B:$B,MATCH($C1628,Кат!$I:$I,0)),INDEX(Торг!$B:$B,MATCH($C1628,Торг!$I:$I,0))),"")</f>
        <v/>
      </c>
      <c r="N1628" s="132" t="str">
        <f t="shared" si="25"/>
        <v>DEMFI PRC9011</v>
      </c>
      <c r="O1628" s="132" t="str">
        <f>IFERROR(IFERROR(INDEX(Кат!$B:$B,MATCH($N1628,Кат!$I:$I,0)),INDEX(Торг!$B:$B,MATCH($N1628,Торг!$I:$I,0))),"")</f>
        <v/>
      </c>
    </row>
    <row r="1629" spans="1:15" outlineLevel="1">
      <c r="A1629" t="s">
        <v>15645</v>
      </c>
      <c r="C1629" s="191" t="s">
        <v>127</v>
      </c>
      <c r="E1629" t="s">
        <v>30617</v>
      </c>
      <c r="F1629" t="s">
        <v>1168</v>
      </c>
      <c r="G1629" t="s">
        <v>399</v>
      </c>
      <c r="H1629">
        <v>650</v>
      </c>
      <c r="J1629" t="s">
        <v>22634</v>
      </c>
      <c r="K1629" s="132" t="str">
        <f>IFERROR(IFERROR(INDEX(Кат!$O:$O,MATCH($C1629,Кат!$I:$I,0)),INDEX(Торг!$L:$L,MATCH($C1629,Торг!$I:$I,0))),"")</f>
        <v/>
      </c>
      <c r="L1629" s="132" t="str">
        <f>IFERROR(IFERROR(INDEX(Кат!$A:$A,MATCH($C1629,Кат!$I:$I,0)),INDEX(Торг!$A:$A,MATCH($C1629,Торг!$I:$I,0))),"")</f>
        <v/>
      </c>
      <c r="M1629" s="132" t="str">
        <f>IFERROR(IFERROR(INDEX(Кат!$B:$B,MATCH($C1629,Кат!$I:$I,0)),INDEX(Торг!$B:$B,MATCH($C1629,Торг!$I:$I,0))),"")</f>
        <v/>
      </c>
      <c r="N1629" s="132" t="str">
        <f t="shared" si="25"/>
        <v>DEMFI PFA1801</v>
      </c>
      <c r="O1629" s="132" t="str">
        <f>IFERROR(IFERROR(INDEX(Кат!$B:$B,MATCH($N1629,Кат!$I:$I,0)),INDEX(Торг!$B:$B,MATCH($N1629,Торг!$I:$I,0))),"")</f>
        <v/>
      </c>
    </row>
    <row r="1630" spans="1:15" outlineLevel="1">
      <c r="A1630" t="s">
        <v>15646</v>
      </c>
      <c r="C1630" s="191" t="s">
        <v>133</v>
      </c>
      <c r="E1630" t="s">
        <v>1171</v>
      </c>
      <c r="F1630" t="s">
        <v>1168</v>
      </c>
      <c r="G1630" t="s">
        <v>399</v>
      </c>
      <c r="H1630">
        <v>900</v>
      </c>
      <c r="J1630" t="s">
        <v>22634</v>
      </c>
      <c r="K1630" s="132" t="str">
        <f>IFERROR(IFERROR(INDEX(Кат!$O:$O,MATCH($C1630,Кат!$I:$I,0)),INDEX(Торг!$L:$L,MATCH($C1630,Торг!$I:$I,0))),"")</f>
        <v/>
      </c>
      <c r="L1630" s="132" t="str">
        <f>IFERROR(IFERROR(INDEX(Кат!$A:$A,MATCH($C1630,Кат!$I:$I,0)),INDEX(Торг!$A:$A,MATCH($C1630,Торг!$I:$I,0))),"")</f>
        <v/>
      </c>
      <c r="M1630" s="132" t="str">
        <f>IFERROR(IFERROR(INDEX(Кат!$B:$B,MATCH($C1630,Кат!$I:$I,0)),INDEX(Торг!$B:$B,MATCH($C1630,Торг!$I:$I,0))),"")</f>
        <v/>
      </c>
      <c r="N1630" s="132" t="str">
        <f t="shared" si="25"/>
        <v>DEMFI PFA0800</v>
      </c>
      <c r="O1630" s="132" t="str">
        <f>IFERROR(IFERROR(INDEX(Кат!$B:$B,MATCH($N1630,Кат!$I:$I,0)),INDEX(Торг!$B:$B,MATCH($N1630,Торг!$I:$I,0))),"")</f>
        <v/>
      </c>
    </row>
    <row r="1631" spans="1:15" outlineLevel="1">
      <c r="A1631" t="s">
        <v>15647</v>
      </c>
      <c r="C1631" s="191" t="s">
        <v>134</v>
      </c>
      <c r="E1631" t="s">
        <v>1172</v>
      </c>
      <c r="F1631" t="s">
        <v>1168</v>
      </c>
      <c r="G1631" t="s">
        <v>399</v>
      </c>
      <c r="H1631">
        <v>880</v>
      </c>
      <c r="J1631" t="s">
        <v>22634</v>
      </c>
      <c r="K1631" s="132" t="str">
        <f>IFERROR(IFERROR(INDEX(Кат!$O:$O,MATCH($C1631,Кат!$I:$I,0)),INDEX(Торг!$L:$L,MATCH($C1631,Торг!$I:$I,0))),"")</f>
        <v/>
      </c>
      <c r="L1631" s="132" t="str">
        <f>IFERROR(IFERROR(INDEX(Кат!$A:$A,MATCH($C1631,Кат!$I:$I,0)),INDEX(Торг!$A:$A,MATCH($C1631,Торг!$I:$I,0))),"")</f>
        <v/>
      </c>
      <c r="M1631" s="132" t="str">
        <f>IFERROR(IFERROR(INDEX(Кат!$B:$B,MATCH($C1631,Кат!$I:$I,0)),INDEX(Торг!$B:$B,MATCH($C1631,Торг!$I:$I,0))),"")</f>
        <v/>
      </c>
      <c r="N1631" s="132" t="str">
        <f t="shared" si="25"/>
        <v>DEMFI PFA1000</v>
      </c>
      <c r="O1631" s="132" t="str">
        <f>IFERROR(IFERROR(INDEX(Кат!$B:$B,MATCH($N1631,Кат!$I:$I,0)),INDEX(Торг!$B:$B,MATCH($N1631,Торг!$I:$I,0))),"")</f>
        <v/>
      </c>
    </row>
    <row r="1632" spans="1:15" outlineLevel="1">
      <c r="A1632" t="s">
        <v>15648</v>
      </c>
      <c r="C1632" s="191" t="s">
        <v>131</v>
      </c>
      <c r="E1632" t="s">
        <v>30618</v>
      </c>
      <c r="F1632" t="s">
        <v>1168</v>
      </c>
      <c r="G1632" t="s">
        <v>399</v>
      </c>
      <c r="H1632">
        <v>580</v>
      </c>
      <c r="J1632" t="s">
        <v>22634</v>
      </c>
      <c r="K1632" s="132" t="str">
        <f>IFERROR(IFERROR(INDEX(Кат!$O:$O,MATCH($C1632,Кат!$I:$I,0)),INDEX(Торг!$L:$L,MATCH($C1632,Торг!$I:$I,0))),"")</f>
        <v/>
      </c>
      <c r="L1632" s="132" t="str">
        <f>IFERROR(IFERROR(INDEX(Кат!$A:$A,MATCH($C1632,Кат!$I:$I,0)),INDEX(Торг!$A:$A,MATCH($C1632,Торг!$I:$I,0))),"")</f>
        <v/>
      </c>
      <c r="M1632" s="132" t="str">
        <f>IFERROR(IFERROR(INDEX(Кат!$B:$B,MATCH($C1632,Кат!$I:$I,0)),INDEX(Торг!$B:$B,MATCH($C1632,Торг!$I:$I,0))),"")</f>
        <v/>
      </c>
      <c r="N1632" s="132" t="str">
        <f t="shared" si="25"/>
        <v>DEMFI PFA7001</v>
      </c>
      <c r="O1632" s="132" t="str">
        <f>IFERROR(IFERROR(INDEX(Кат!$B:$B,MATCH($N1632,Кат!$I:$I,0)),INDEX(Торг!$B:$B,MATCH($N1632,Торг!$I:$I,0))),"")</f>
        <v/>
      </c>
    </row>
    <row r="1633" spans="1:15" outlineLevel="1">
      <c r="A1633" t="s">
        <v>15649</v>
      </c>
      <c r="C1633" s="191" t="s">
        <v>128</v>
      </c>
      <c r="E1633" t="s">
        <v>30619</v>
      </c>
      <c r="F1633" t="s">
        <v>1168</v>
      </c>
      <c r="G1633" t="s">
        <v>399</v>
      </c>
      <c r="H1633">
        <v>720</v>
      </c>
      <c r="J1633" t="s">
        <v>22634</v>
      </c>
      <c r="K1633" s="132" t="str">
        <f>IFERROR(IFERROR(INDEX(Кат!$O:$O,MATCH($C1633,Кат!$I:$I,0)),INDEX(Торг!$L:$L,MATCH($C1633,Торг!$I:$I,0))),"")</f>
        <v/>
      </c>
      <c r="L1633" s="132" t="str">
        <f>IFERROR(IFERROR(INDEX(Кат!$A:$A,MATCH($C1633,Кат!$I:$I,0)),INDEX(Торг!$A:$A,MATCH($C1633,Торг!$I:$I,0))),"")</f>
        <v/>
      </c>
      <c r="M1633" s="132" t="str">
        <f>IFERROR(IFERROR(INDEX(Кат!$B:$B,MATCH($C1633,Кат!$I:$I,0)),INDEX(Торг!$B:$B,MATCH($C1633,Торг!$I:$I,0))),"")</f>
        <v/>
      </c>
      <c r="N1633" s="132" t="str">
        <f t="shared" si="25"/>
        <v>DEMFI PFA9701</v>
      </c>
      <c r="O1633" s="132" t="str">
        <f>IFERROR(IFERROR(INDEX(Кат!$B:$B,MATCH($N1633,Кат!$I:$I,0)),INDEX(Торг!$B:$B,MATCH($N1633,Торг!$I:$I,0))),"")</f>
        <v/>
      </c>
    </row>
    <row r="1634" spans="1:15" outlineLevel="1">
      <c r="A1634" t="s">
        <v>15650</v>
      </c>
      <c r="C1634" s="191" t="s">
        <v>130</v>
      </c>
      <c r="E1634" t="s">
        <v>30620</v>
      </c>
      <c r="F1634" t="s">
        <v>1168</v>
      </c>
      <c r="G1634" t="s">
        <v>399</v>
      </c>
      <c r="H1634">
        <v>630</v>
      </c>
      <c r="J1634" t="s">
        <v>22634</v>
      </c>
      <c r="K1634" s="132" t="str">
        <f>IFERROR(IFERROR(INDEX(Кат!$O:$O,MATCH($C1634,Кат!$I:$I,0)),INDEX(Торг!$L:$L,MATCH($C1634,Торг!$I:$I,0))),"")</f>
        <v/>
      </c>
      <c r="L1634" s="132" t="str">
        <f>IFERROR(IFERROR(INDEX(Кат!$A:$A,MATCH($C1634,Кат!$I:$I,0)),INDEX(Торг!$A:$A,MATCH($C1634,Торг!$I:$I,0))),"")</f>
        <v/>
      </c>
      <c r="M1634" s="132" t="str">
        <f>IFERROR(IFERROR(INDEX(Кат!$B:$B,MATCH($C1634,Кат!$I:$I,0)),INDEX(Торг!$B:$B,MATCH($C1634,Торг!$I:$I,0))),"")</f>
        <v/>
      </c>
      <c r="N1634" s="132" t="str">
        <f t="shared" si="25"/>
        <v>DEMFI PFA9601</v>
      </c>
      <c r="O1634" s="132" t="str">
        <f>IFERROR(IFERROR(INDEX(Кат!$B:$B,MATCH($N1634,Кат!$I:$I,0)),INDEX(Торг!$B:$B,MATCH($N1634,Торг!$I:$I,0))),"")</f>
        <v/>
      </c>
    </row>
    <row r="1635" spans="1:15" outlineLevel="1">
      <c r="A1635" t="s">
        <v>15651</v>
      </c>
      <c r="C1635" s="191" t="s">
        <v>1173</v>
      </c>
      <c r="E1635" t="s">
        <v>14005</v>
      </c>
      <c r="F1635" t="s">
        <v>1168</v>
      </c>
      <c r="G1635" t="s">
        <v>399</v>
      </c>
      <c r="H1635">
        <v>870</v>
      </c>
      <c r="J1635" t="s">
        <v>22634</v>
      </c>
      <c r="K1635" s="132" t="str">
        <f>IFERROR(IFERROR(INDEX(Кат!$O:$O,MATCH($C1635,Кат!$I:$I,0)),INDEX(Торг!$L:$L,MATCH($C1635,Торг!$I:$I,0))),"")</f>
        <v/>
      </c>
      <c r="L1635" s="132" t="str">
        <f>IFERROR(IFERROR(INDEX(Кат!$A:$A,MATCH($C1635,Кат!$I:$I,0)),INDEX(Торг!$A:$A,MATCH($C1635,Торг!$I:$I,0))),"")</f>
        <v/>
      </c>
      <c r="M1635" s="132" t="str">
        <f>IFERROR(IFERROR(INDEX(Кат!$B:$B,MATCH($C1635,Кат!$I:$I,0)),INDEX(Торг!$B:$B,MATCH($C1635,Торг!$I:$I,0))),"")</f>
        <v/>
      </c>
      <c r="N1635" s="132" t="str">
        <f t="shared" si="25"/>
        <v>DEMFI PFA8001</v>
      </c>
      <c r="O1635" s="132" t="str">
        <f>IFERROR(IFERROR(INDEX(Кат!$B:$B,MATCH($N1635,Кат!$I:$I,0)),INDEX(Торг!$B:$B,MATCH($N1635,Торг!$I:$I,0))),"")</f>
        <v/>
      </c>
    </row>
    <row r="1636" spans="1:15" outlineLevel="1">
      <c r="A1636" t="s">
        <v>15652</v>
      </c>
      <c r="C1636" s="191" t="s">
        <v>1174</v>
      </c>
      <c r="E1636" t="s">
        <v>1175</v>
      </c>
      <c r="F1636" t="s">
        <v>1168</v>
      </c>
      <c r="G1636" t="s">
        <v>399</v>
      </c>
      <c r="H1636">
        <v>460</v>
      </c>
      <c r="J1636" t="s">
        <v>22634</v>
      </c>
      <c r="K1636" s="132" t="str">
        <f>IFERROR(IFERROR(INDEX(Кат!$O:$O,MATCH($C1636,Кат!$I:$I,0)),INDEX(Торг!$L:$L,MATCH($C1636,Торг!$I:$I,0))),"")</f>
        <v/>
      </c>
      <c r="L1636" s="132" t="str">
        <f>IFERROR(IFERROR(INDEX(Кат!$A:$A,MATCH($C1636,Кат!$I:$I,0)),INDEX(Торг!$A:$A,MATCH($C1636,Торг!$I:$I,0))),"")</f>
        <v/>
      </c>
      <c r="M1636" s="132" t="str">
        <f>IFERROR(IFERROR(INDEX(Кат!$B:$B,MATCH($C1636,Кат!$I:$I,0)),INDEX(Торг!$B:$B,MATCH($C1636,Торг!$I:$I,0))),"")</f>
        <v/>
      </c>
      <c r="N1636" s="132" t="str">
        <f t="shared" si="25"/>
        <v>DEMFI PFALL01</v>
      </c>
      <c r="O1636" s="132" t="str">
        <f>IFERROR(IFERROR(INDEX(Кат!$B:$B,MATCH($N1636,Кат!$I:$I,0)),INDEX(Торг!$B:$B,MATCH($N1636,Торг!$I:$I,0))),"")</f>
        <v/>
      </c>
    </row>
    <row r="1637" spans="1:15" outlineLevel="1">
      <c r="A1637" t="s">
        <v>15653</v>
      </c>
      <c r="C1637" s="191" t="s">
        <v>5067</v>
      </c>
      <c r="E1637" t="s">
        <v>5068</v>
      </c>
      <c r="F1637" t="s">
        <v>1168</v>
      </c>
      <c r="G1637" t="s">
        <v>399</v>
      </c>
      <c r="H1637">
        <v>820</v>
      </c>
      <c r="J1637" t="s">
        <v>22634</v>
      </c>
      <c r="K1637" s="132" t="str">
        <f>IFERROR(IFERROR(INDEX(Кат!$O:$O,MATCH($C1637,Кат!$I:$I,0)),INDEX(Торг!$L:$L,MATCH($C1637,Торг!$I:$I,0))),"")</f>
        <v/>
      </c>
      <c r="L1637" s="132" t="str">
        <f>IFERROR(IFERROR(INDEX(Кат!$A:$A,MATCH($C1637,Кат!$I:$I,0)),INDEX(Торг!$A:$A,MATCH($C1637,Торг!$I:$I,0))),"")</f>
        <v/>
      </c>
      <c r="M1637" s="132" t="str">
        <f>IFERROR(IFERROR(INDEX(Кат!$B:$B,MATCH($C1637,Кат!$I:$I,0)),INDEX(Торг!$B:$B,MATCH($C1637,Торг!$I:$I,0))),"")</f>
        <v/>
      </c>
      <c r="N1637" s="132" t="str">
        <f t="shared" si="25"/>
        <v>DEMFI PFALL00</v>
      </c>
      <c r="O1637" s="132" t="str">
        <f>IFERROR(IFERROR(INDEX(Кат!$B:$B,MATCH($N1637,Кат!$I:$I,0)),INDEX(Торг!$B:$B,MATCH($N1637,Торг!$I:$I,0))),"")</f>
        <v/>
      </c>
    </row>
    <row r="1638" spans="1:15" outlineLevel="1">
      <c r="A1638" t="s">
        <v>30621</v>
      </c>
      <c r="C1638" s="191" t="s">
        <v>30622</v>
      </c>
      <c r="E1638" t="s">
        <v>30623</v>
      </c>
      <c r="F1638" t="s">
        <v>30624</v>
      </c>
      <c r="G1638" t="s">
        <v>399</v>
      </c>
      <c r="H1638">
        <v>320</v>
      </c>
      <c r="J1638" t="s">
        <v>22634</v>
      </c>
      <c r="K1638" s="132" t="str">
        <f>IFERROR(IFERROR(INDEX(Кат!$O:$O,MATCH($C1638,Кат!$I:$I,0)),INDEX(Торг!$L:$L,MATCH($C1638,Торг!$I:$I,0))),"")</f>
        <v/>
      </c>
      <c r="L1638" s="132" t="str">
        <f>IFERROR(IFERROR(INDEX(Кат!$A:$A,MATCH($C1638,Кат!$I:$I,0)),INDEX(Торг!$A:$A,MATCH($C1638,Торг!$I:$I,0))),"")</f>
        <v/>
      </c>
      <c r="M1638" s="132" t="str">
        <f>IFERROR(IFERROR(INDEX(Кат!$B:$B,MATCH($C1638,Кат!$I:$I,0)),INDEX(Торг!$B:$B,MATCH($C1638,Торг!$I:$I,0))),"")</f>
        <v/>
      </c>
      <c r="N1638" s="132" t="str">
        <f t="shared" si="25"/>
        <v>ИнПродМаш 1118-2902840МП</v>
      </c>
      <c r="O1638" s="132" t="str">
        <f>IFERROR(IFERROR(INDEX(Кат!$B:$B,MATCH($N1638,Кат!$I:$I,0)),INDEX(Торг!$B:$B,MATCH($N1638,Торг!$I:$I,0))),"")</f>
        <v/>
      </c>
    </row>
    <row r="1639" spans="1:15" outlineLevel="1">
      <c r="A1639" t="s">
        <v>15654</v>
      </c>
      <c r="C1639" s="191" t="s">
        <v>5069</v>
      </c>
      <c r="E1639" t="s">
        <v>5070</v>
      </c>
      <c r="F1639" t="s">
        <v>5071</v>
      </c>
      <c r="G1639" t="s">
        <v>399</v>
      </c>
      <c r="H1639">
        <v>350</v>
      </c>
      <c r="J1639" t="s">
        <v>22634</v>
      </c>
      <c r="K1639" s="132" t="str">
        <f>IFERROR(IFERROR(INDEX(Кат!$O:$O,MATCH($C1639,Кат!$I:$I,0)),INDEX(Торг!$L:$L,MATCH($C1639,Торг!$I:$I,0))),"")</f>
        <v/>
      </c>
      <c r="L1639" s="132" t="str">
        <f>IFERROR(IFERROR(INDEX(Кат!$A:$A,MATCH($C1639,Кат!$I:$I,0)),INDEX(Торг!$A:$A,MATCH($C1639,Торг!$I:$I,0))),"")</f>
        <v/>
      </c>
      <c r="M1639" s="132" t="str">
        <f>IFERROR(IFERROR(INDEX(Кат!$B:$B,MATCH($C1639,Кат!$I:$I,0)),INDEX(Торг!$B:$B,MATCH($C1639,Торг!$I:$I,0))),"")</f>
        <v/>
      </c>
      <c r="N1639" s="132" t="str">
        <f t="shared" si="25"/>
        <v>РМП-Саратов 1118-2902840-04</v>
      </c>
      <c r="O1639" s="132" t="str">
        <f>IFERROR(IFERROR(INDEX(Кат!$B:$B,MATCH($N1639,Кат!$I:$I,0)),INDEX(Торг!$B:$B,MATCH($N1639,Торг!$I:$I,0))),"")</f>
        <v/>
      </c>
    </row>
    <row r="1640" spans="1:15" outlineLevel="1">
      <c r="A1640" t="s">
        <v>23674</v>
      </c>
      <c r="C1640" s="191"/>
      <c r="E1640" t="s">
        <v>23624</v>
      </c>
      <c r="J1640" t="s">
        <v>22634</v>
      </c>
      <c r="K1640" s="132" t="str">
        <f>IFERROR(IFERROR(INDEX(Кат!$O:$O,MATCH($C1640,Кат!$I:$I,0)),INDEX(Торг!$L:$L,MATCH($C1640,Торг!$I:$I,0))),"")</f>
        <v/>
      </c>
      <c r="L1640" s="132" t="str">
        <f>IFERROR(IFERROR(INDEX(Кат!$A:$A,MATCH($C1640,Кат!$I:$I,0)),INDEX(Торг!$A:$A,MATCH($C1640,Торг!$I:$I,0))),"")</f>
        <v/>
      </c>
      <c r="M1640" s="132" t="str">
        <f>IFERROR(IFERROR(INDEX(Кат!$B:$B,MATCH($C1640,Кат!$I:$I,0)),INDEX(Торг!$B:$B,MATCH($C1640,Торг!$I:$I,0))),"")</f>
        <v/>
      </c>
      <c r="N1640" s="132" t="str">
        <f t="shared" si="25"/>
        <v xml:space="preserve"> </v>
      </c>
      <c r="O1640" s="132" t="str">
        <f>IFERROR(IFERROR(INDEX(Кат!$B:$B,MATCH($N1640,Кат!$I:$I,0)),INDEX(Торг!$B:$B,MATCH($N1640,Торг!$I:$I,0))),"")</f>
        <v/>
      </c>
    </row>
    <row r="1641" spans="1:15" outlineLevel="1">
      <c r="A1641" t="s">
        <v>15655</v>
      </c>
      <c r="C1641" s="191" t="s">
        <v>1176</v>
      </c>
      <c r="E1641" t="s">
        <v>1177</v>
      </c>
      <c r="F1641" t="s">
        <v>1168</v>
      </c>
      <c r="G1641" t="s">
        <v>375</v>
      </c>
      <c r="H1641">
        <v>1000</v>
      </c>
      <c r="J1641" t="s">
        <v>22634</v>
      </c>
      <c r="K1641" s="132" t="str">
        <f>IFERROR(IFERROR(INDEX(Кат!$O:$O,MATCH($C1641,Кат!$I:$I,0)),INDEX(Торг!$L:$L,MATCH($C1641,Торг!$I:$I,0))),"")</f>
        <v/>
      </c>
      <c r="L1641" s="132" t="str">
        <f>IFERROR(IFERROR(INDEX(Кат!$A:$A,MATCH($C1641,Кат!$I:$I,0)),INDEX(Торг!$A:$A,MATCH($C1641,Торг!$I:$I,0))),"")</f>
        <v/>
      </c>
      <c r="M1641" s="132" t="str">
        <f>IFERROR(IFERROR(INDEX(Кат!$B:$B,MATCH($C1641,Кат!$I:$I,0)),INDEX(Торг!$B:$B,MATCH($C1641,Торг!$I:$I,0))),"")</f>
        <v/>
      </c>
      <c r="N1641" s="132" t="str">
        <f t="shared" si="25"/>
        <v>DEMFI BRCLL00</v>
      </c>
      <c r="O1641" s="132" t="str">
        <f>IFERROR(IFERROR(INDEX(Кат!$B:$B,MATCH($N1641,Кат!$I:$I,0)),INDEX(Торг!$B:$B,MATCH($N1641,Торг!$I:$I,0))),"")</f>
        <v/>
      </c>
    </row>
    <row r="1642" spans="1:15" outlineLevel="1">
      <c r="A1642" t="s">
        <v>15656</v>
      </c>
      <c r="C1642" s="191" t="s">
        <v>1178</v>
      </c>
      <c r="E1642" t="s">
        <v>1179</v>
      </c>
      <c r="F1642" t="s">
        <v>1168</v>
      </c>
      <c r="G1642" t="s">
        <v>375</v>
      </c>
      <c r="H1642">
        <v>840</v>
      </c>
      <c r="J1642" t="s">
        <v>22634</v>
      </c>
      <c r="K1642" s="132" t="str">
        <f>IFERROR(IFERROR(INDEX(Кат!$O:$O,MATCH($C1642,Кат!$I:$I,0)),INDEX(Торг!$L:$L,MATCH($C1642,Торг!$I:$I,0))),"")</f>
        <v/>
      </c>
      <c r="L1642" s="132" t="str">
        <f>IFERROR(IFERROR(INDEX(Кат!$A:$A,MATCH($C1642,Кат!$I:$I,0)),INDEX(Торг!$A:$A,MATCH($C1642,Торг!$I:$I,0))),"")</f>
        <v/>
      </c>
      <c r="M1642" s="132" t="str">
        <f>IFERROR(IFERROR(INDEX(Кат!$B:$B,MATCH($C1642,Кат!$I:$I,0)),INDEX(Торг!$B:$B,MATCH($C1642,Торг!$I:$I,0))),"")</f>
        <v/>
      </c>
      <c r="N1642" s="132" t="str">
        <f t="shared" si="25"/>
        <v>DEMFI BRC8014</v>
      </c>
      <c r="O1642" s="132" t="str">
        <f>IFERROR(IFERROR(INDEX(Кат!$B:$B,MATCH($N1642,Кат!$I:$I,0)),INDEX(Торг!$B:$B,MATCH($N1642,Торг!$I:$I,0))),"")</f>
        <v/>
      </c>
    </row>
    <row r="1643" spans="1:15" outlineLevel="1">
      <c r="A1643" t="s">
        <v>15657</v>
      </c>
      <c r="C1643" s="191" t="s">
        <v>5072</v>
      </c>
      <c r="E1643" t="s">
        <v>5073</v>
      </c>
      <c r="F1643" t="s">
        <v>1168</v>
      </c>
      <c r="G1643" t="s">
        <v>375</v>
      </c>
      <c r="H1643">
        <v>500</v>
      </c>
      <c r="J1643" t="s">
        <v>22634</v>
      </c>
      <c r="K1643" s="132" t="str">
        <f>IFERROR(IFERROR(INDEX(Кат!$O:$O,MATCH($C1643,Кат!$I:$I,0)),INDEX(Торг!$L:$L,MATCH($C1643,Торг!$I:$I,0))),"")</f>
        <v/>
      </c>
      <c r="L1643" s="132" t="str">
        <f>IFERROR(IFERROR(INDEX(Кат!$A:$A,MATCH($C1643,Кат!$I:$I,0)),INDEX(Торг!$A:$A,MATCH($C1643,Торг!$I:$I,0))),"")</f>
        <v/>
      </c>
      <c r="M1643" s="132" t="str">
        <f>IFERROR(IFERROR(INDEX(Кат!$B:$B,MATCH($C1643,Кат!$I:$I,0)),INDEX(Торг!$B:$B,MATCH($C1643,Торг!$I:$I,0))),"")</f>
        <v/>
      </c>
      <c r="N1643" s="132" t="str">
        <f t="shared" si="25"/>
        <v>DEMFI BFC1800</v>
      </c>
      <c r="O1643" s="132" t="str">
        <f>IFERROR(IFERROR(INDEX(Кат!$B:$B,MATCH($N1643,Кат!$I:$I,0)),INDEX(Торг!$B:$B,MATCH($N1643,Торг!$I:$I,0))),"")</f>
        <v/>
      </c>
    </row>
    <row r="1644" spans="1:15" outlineLevel="1">
      <c r="A1644" t="s">
        <v>15658</v>
      </c>
      <c r="C1644" s="191" t="s">
        <v>5074</v>
      </c>
      <c r="E1644" t="s">
        <v>5075</v>
      </c>
      <c r="F1644" t="s">
        <v>1168</v>
      </c>
      <c r="G1644" t="s">
        <v>375</v>
      </c>
      <c r="H1644">
        <v>500</v>
      </c>
      <c r="J1644" t="s">
        <v>22634</v>
      </c>
      <c r="K1644" s="132" t="str">
        <f>IFERROR(IFERROR(INDEX(Кат!$O:$O,MATCH($C1644,Кат!$I:$I,0)),INDEX(Торг!$L:$L,MATCH($C1644,Торг!$I:$I,0))),"")</f>
        <v/>
      </c>
      <c r="L1644" s="132" t="str">
        <f>IFERROR(IFERROR(INDEX(Кат!$A:$A,MATCH($C1644,Кат!$I:$I,0)),INDEX(Торг!$A:$A,MATCH($C1644,Торг!$I:$I,0))),"")</f>
        <v/>
      </c>
      <c r="M1644" s="132" t="str">
        <f>IFERROR(IFERROR(INDEX(Кат!$B:$B,MATCH($C1644,Кат!$I:$I,0)),INDEX(Торг!$B:$B,MATCH($C1644,Торг!$I:$I,0))),"")</f>
        <v/>
      </c>
      <c r="N1644" s="132" t="str">
        <f t="shared" si="25"/>
        <v>DEMFI BFC1900</v>
      </c>
      <c r="O1644" s="132" t="str">
        <f>IFERROR(IFERROR(INDEX(Кат!$B:$B,MATCH($N1644,Кат!$I:$I,0)),INDEX(Торг!$B:$B,MATCH($N1644,Торг!$I:$I,0))),"")</f>
        <v/>
      </c>
    </row>
    <row r="1645" spans="1:15" outlineLevel="1">
      <c r="A1645" t="s">
        <v>15659</v>
      </c>
      <c r="C1645" s="191" t="s">
        <v>5076</v>
      </c>
      <c r="E1645" t="s">
        <v>5077</v>
      </c>
      <c r="F1645" t="s">
        <v>1168</v>
      </c>
      <c r="G1645" t="s">
        <v>375</v>
      </c>
      <c r="H1645">
        <v>580</v>
      </c>
      <c r="J1645" t="s">
        <v>22634</v>
      </c>
      <c r="K1645" s="132" t="str">
        <f>IFERROR(IFERROR(INDEX(Кат!$O:$O,MATCH($C1645,Кат!$I:$I,0)),INDEX(Торг!$L:$L,MATCH($C1645,Торг!$I:$I,0))),"")</f>
        <v/>
      </c>
      <c r="L1645" s="132" t="str">
        <f>IFERROR(IFERROR(INDEX(Кат!$A:$A,MATCH($C1645,Кат!$I:$I,0)),INDEX(Торг!$A:$A,MATCH($C1645,Торг!$I:$I,0))),"")</f>
        <v/>
      </c>
      <c r="M1645" s="132" t="str">
        <f>IFERROR(IFERROR(INDEX(Кат!$B:$B,MATCH($C1645,Кат!$I:$I,0)),INDEX(Торг!$B:$B,MATCH($C1645,Торг!$I:$I,0))),"")</f>
        <v/>
      </c>
      <c r="N1645" s="132" t="str">
        <f t="shared" si="25"/>
        <v>DEMFI BFC7000</v>
      </c>
      <c r="O1645" s="132" t="str">
        <f>IFERROR(IFERROR(INDEX(Кат!$B:$B,MATCH($N1645,Кат!$I:$I,0)),INDEX(Торг!$B:$B,MATCH($N1645,Торг!$I:$I,0))),"")</f>
        <v/>
      </c>
    </row>
    <row r="1646" spans="1:15" outlineLevel="1">
      <c r="A1646" t="s">
        <v>15660</v>
      </c>
      <c r="C1646" s="191" t="s">
        <v>1180</v>
      </c>
      <c r="E1646" t="s">
        <v>1181</v>
      </c>
      <c r="F1646" t="s">
        <v>1168</v>
      </c>
      <c r="G1646" t="s">
        <v>375</v>
      </c>
      <c r="H1646">
        <v>780</v>
      </c>
      <c r="J1646" t="s">
        <v>22634</v>
      </c>
      <c r="K1646" s="132" t="str">
        <f>IFERROR(IFERROR(INDEX(Кат!$O:$O,MATCH($C1646,Кат!$I:$I,0)),INDEX(Торг!$L:$L,MATCH($C1646,Торг!$I:$I,0))),"")</f>
        <v/>
      </c>
      <c r="L1646" s="132" t="str">
        <f>IFERROR(IFERROR(INDEX(Кат!$A:$A,MATCH($C1646,Кат!$I:$I,0)),INDEX(Торг!$A:$A,MATCH($C1646,Торг!$I:$I,0))),"")</f>
        <v/>
      </c>
      <c r="M1646" s="132" t="str">
        <f>IFERROR(IFERROR(INDEX(Кат!$B:$B,MATCH($C1646,Кат!$I:$I,0)),INDEX(Торг!$B:$B,MATCH($C1646,Торг!$I:$I,0))),"")</f>
        <v/>
      </c>
      <c r="N1646" s="132" t="str">
        <f t="shared" si="25"/>
        <v>DEMFI BFCLL00</v>
      </c>
      <c r="O1646" s="132" t="str">
        <f>IFERROR(IFERROR(INDEX(Кат!$B:$B,MATCH($N1646,Кат!$I:$I,0)),INDEX(Торг!$B:$B,MATCH($N1646,Торг!$I:$I,0))),"")</f>
        <v/>
      </c>
    </row>
    <row r="1647" spans="1:15" outlineLevel="1">
      <c r="A1647" t="s">
        <v>15661</v>
      </c>
      <c r="C1647" s="191" t="s">
        <v>5078</v>
      </c>
      <c r="E1647" t="s">
        <v>5079</v>
      </c>
      <c r="F1647" t="s">
        <v>1168</v>
      </c>
      <c r="G1647" t="s">
        <v>375</v>
      </c>
      <c r="H1647">
        <v>750</v>
      </c>
      <c r="J1647" t="s">
        <v>22634</v>
      </c>
      <c r="K1647" s="132" t="str">
        <f>IFERROR(IFERROR(INDEX(Кат!$O:$O,MATCH($C1647,Кат!$I:$I,0)),INDEX(Торг!$L:$L,MATCH($C1647,Торг!$I:$I,0))),"")</f>
        <v/>
      </c>
      <c r="L1647" s="132" t="str">
        <f>IFERROR(IFERROR(INDEX(Кат!$A:$A,MATCH($C1647,Кат!$I:$I,0)),INDEX(Торг!$A:$A,MATCH($C1647,Торг!$I:$I,0))),"")</f>
        <v/>
      </c>
      <c r="M1647" s="132" t="str">
        <f>IFERROR(IFERROR(INDEX(Кат!$B:$B,MATCH($C1647,Кат!$I:$I,0)),INDEX(Торг!$B:$B,MATCH($C1647,Торг!$I:$I,0))),"")</f>
        <v/>
      </c>
      <c r="N1647" s="132" t="str">
        <f t="shared" si="25"/>
        <v>DEMFI BFC8000</v>
      </c>
      <c r="O1647" s="132" t="str">
        <f>IFERROR(IFERROR(INDEX(Кат!$B:$B,MATCH($N1647,Кат!$I:$I,0)),INDEX(Торг!$B:$B,MATCH($N1647,Торг!$I:$I,0))),"")</f>
        <v/>
      </c>
    </row>
    <row r="1648" spans="1:15" outlineLevel="1">
      <c r="A1648" t="s">
        <v>15662</v>
      </c>
      <c r="C1648" s="191" t="s">
        <v>1182</v>
      </c>
      <c r="E1648" t="s">
        <v>1183</v>
      </c>
      <c r="F1648" t="s">
        <v>1168</v>
      </c>
      <c r="G1648" t="s">
        <v>375</v>
      </c>
      <c r="H1648">
        <v>700</v>
      </c>
      <c r="J1648" t="s">
        <v>22634</v>
      </c>
      <c r="K1648" s="132" t="str">
        <f>IFERROR(IFERROR(INDEX(Кат!$O:$O,MATCH($C1648,Кат!$I:$I,0)),INDEX(Торг!$L:$L,MATCH($C1648,Торг!$I:$I,0))),"")</f>
        <v/>
      </c>
      <c r="L1648" s="132" t="str">
        <f>IFERROR(IFERROR(INDEX(Кат!$A:$A,MATCH($C1648,Кат!$I:$I,0)),INDEX(Торг!$A:$A,MATCH($C1648,Торг!$I:$I,0))),"")</f>
        <v/>
      </c>
      <c r="M1648" s="132" t="str">
        <f>IFERROR(IFERROR(INDEX(Кат!$B:$B,MATCH($C1648,Кат!$I:$I,0)),INDEX(Торг!$B:$B,MATCH($C1648,Торг!$I:$I,0))),"")</f>
        <v/>
      </c>
      <c r="N1648" s="132" t="str">
        <f t="shared" si="25"/>
        <v>DEMFI BRC8002</v>
      </c>
      <c r="O1648" s="132" t="str">
        <f>IFERROR(IFERROR(INDEX(Кат!$B:$B,MATCH($N1648,Кат!$I:$I,0)),INDEX(Торг!$B:$B,MATCH($N1648,Торг!$I:$I,0))),"")</f>
        <v/>
      </c>
    </row>
    <row r="1649" spans="1:15" outlineLevel="1">
      <c r="A1649" t="s">
        <v>15663</v>
      </c>
      <c r="C1649" s="191" t="s">
        <v>5080</v>
      </c>
      <c r="E1649" t="s">
        <v>5081</v>
      </c>
      <c r="F1649" t="s">
        <v>1168</v>
      </c>
      <c r="G1649" t="s">
        <v>375</v>
      </c>
      <c r="H1649">
        <v>360</v>
      </c>
      <c r="J1649" t="s">
        <v>22634</v>
      </c>
      <c r="K1649" s="132" t="str">
        <f>IFERROR(IFERROR(INDEX(Кат!$O:$O,MATCH($C1649,Кат!$I:$I,0)),INDEX(Торг!$L:$L,MATCH($C1649,Торг!$I:$I,0))),"")</f>
        <v/>
      </c>
      <c r="L1649" s="132" t="str">
        <f>IFERROR(IFERROR(INDEX(Кат!$A:$A,MATCH($C1649,Кат!$I:$I,0)),INDEX(Торг!$A:$A,MATCH($C1649,Торг!$I:$I,0))),"")</f>
        <v/>
      </c>
      <c r="M1649" s="132" t="str">
        <f>IFERROR(IFERROR(INDEX(Кат!$B:$B,MATCH($C1649,Кат!$I:$I,0)),INDEX(Торг!$B:$B,MATCH($C1649,Торг!$I:$I,0))),"")</f>
        <v/>
      </c>
      <c r="N1649" s="132" t="str">
        <f t="shared" si="25"/>
        <v>DEMFI BRC1802</v>
      </c>
      <c r="O1649" s="132" t="str">
        <f>IFERROR(IFERROR(INDEX(Кат!$B:$B,MATCH($N1649,Кат!$I:$I,0)),INDEX(Торг!$B:$B,MATCH($N1649,Торг!$I:$I,0))),"")</f>
        <v/>
      </c>
    </row>
    <row r="1650" spans="1:15" outlineLevel="1">
      <c r="A1650" t="s">
        <v>15664</v>
      </c>
      <c r="C1650" s="191" t="s">
        <v>194</v>
      </c>
      <c r="E1650" t="s">
        <v>1184</v>
      </c>
      <c r="F1650" t="s">
        <v>1168</v>
      </c>
      <c r="G1650" t="s">
        <v>375</v>
      </c>
      <c r="H1650">
        <v>300</v>
      </c>
      <c r="J1650" t="s">
        <v>22634</v>
      </c>
      <c r="K1650" s="132" t="str">
        <f>IFERROR(IFERROR(INDEX(Кат!$O:$O,MATCH($C1650,Кат!$I:$I,0)),INDEX(Торг!$L:$L,MATCH($C1650,Торг!$I:$I,0))),"")</f>
        <v/>
      </c>
      <c r="L1650" s="132" t="str">
        <f>IFERROR(IFERROR(INDEX(Кат!$A:$A,MATCH($C1650,Кат!$I:$I,0)),INDEX(Торг!$A:$A,MATCH($C1650,Торг!$I:$I,0))),"")</f>
        <v/>
      </c>
      <c r="M1650" s="132" t="str">
        <f>IFERROR(IFERROR(INDEX(Кат!$B:$B,MATCH($C1650,Кат!$I:$I,0)),INDEX(Торг!$B:$B,MATCH($C1650,Торг!$I:$I,0))),"")</f>
        <v/>
      </c>
      <c r="N1650" s="132" t="str">
        <f t="shared" si="25"/>
        <v>DEMFI BRC0802</v>
      </c>
      <c r="O1650" s="132" t="str">
        <f>IFERROR(IFERROR(INDEX(Кат!$B:$B,MATCH($N1650,Кат!$I:$I,0)),INDEX(Торг!$B:$B,MATCH($N1650,Торг!$I:$I,0))),"")</f>
        <v/>
      </c>
    </row>
    <row r="1651" spans="1:15" outlineLevel="1">
      <c r="A1651" t="s">
        <v>15665</v>
      </c>
      <c r="C1651" s="191" t="s">
        <v>1185</v>
      </c>
      <c r="E1651" t="s">
        <v>1186</v>
      </c>
      <c r="F1651" t="s">
        <v>1168</v>
      </c>
      <c r="G1651" t="s">
        <v>375</v>
      </c>
      <c r="H1651">
        <v>340</v>
      </c>
      <c r="J1651" t="s">
        <v>22634</v>
      </c>
      <c r="K1651" s="132" t="str">
        <f>IFERROR(IFERROR(INDEX(Кат!$O:$O,MATCH($C1651,Кат!$I:$I,0)),INDEX(Торг!$L:$L,MATCH($C1651,Торг!$I:$I,0))),"")</f>
        <v/>
      </c>
      <c r="L1651" s="132" t="str">
        <f>IFERROR(IFERROR(INDEX(Кат!$A:$A,MATCH($C1651,Кат!$I:$I,0)),INDEX(Торг!$A:$A,MATCH($C1651,Торг!$I:$I,0))),"")</f>
        <v/>
      </c>
      <c r="M1651" s="132" t="str">
        <f>IFERROR(IFERROR(INDEX(Кат!$B:$B,MATCH($C1651,Кат!$I:$I,0)),INDEX(Торг!$B:$B,MATCH($C1651,Торг!$I:$I,0))),"")</f>
        <v/>
      </c>
      <c r="N1651" s="132" t="str">
        <f t="shared" si="25"/>
        <v>DEMFI BRC1002</v>
      </c>
      <c r="O1651" s="132" t="str">
        <f>IFERROR(IFERROR(INDEX(Кат!$B:$B,MATCH($N1651,Кат!$I:$I,0)),INDEX(Торг!$B:$B,MATCH($N1651,Торг!$I:$I,0))),"")</f>
        <v/>
      </c>
    </row>
    <row r="1652" spans="1:15" outlineLevel="1">
      <c r="A1652" t="s">
        <v>15666</v>
      </c>
      <c r="C1652" s="191" t="s">
        <v>1187</v>
      </c>
      <c r="E1652" t="s">
        <v>1188</v>
      </c>
      <c r="F1652" t="s">
        <v>1168</v>
      </c>
      <c r="G1652" t="s">
        <v>375</v>
      </c>
      <c r="H1652">
        <v>390</v>
      </c>
      <c r="J1652" t="s">
        <v>22634</v>
      </c>
      <c r="K1652" s="132" t="str">
        <f>IFERROR(IFERROR(INDEX(Кат!$O:$O,MATCH($C1652,Кат!$I:$I,0)),INDEX(Торг!$L:$L,MATCH($C1652,Торг!$I:$I,0))),"")</f>
        <v/>
      </c>
      <c r="L1652" s="132" t="str">
        <f>IFERROR(IFERROR(INDEX(Кат!$A:$A,MATCH($C1652,Кат!$I:$I,0)),INDEX(Торг!$A:$A,MATCH($C1652,Торг!$I:$I,0))),"")</f>
        <v/>
      </c>
      <c r="M1652" s="132" t="str">
        <f>IFERROR(IFERROR(INDEX(Кат!$B:$B,MATCH($C1652,Кат!$I:$I,0)),INDEX(Торг!$B:$B,MATCH($C1652,Торг!$I:$I,0))),"")</f>
        <v/>
      </c>
      <c r="N1652" s="132" t="str">
        <f t="shared" si="25"/>
        <v>DEMFI BRC7002</v>
      </c>
      <c r="O1652" s="132" t="str">
        <f>IFERROR(IFERROR(INDEX(Кат!$B:$B,MATCH($N1652,Кат!$I:$I,0)),INDEX(Торг!$B:$B,MATCH($N1652,Торг!$I:$I,0))),"")</f>
        <v/>
      </c>
    </row>
    <row r="1653" spans="1:15" outlineLevel="1">
      <c r="A1653" t="s">
        <v>15667</v>
      </c>
      <c r="C1653" s="191" t="s">
        <v>1189</v>
      </c>
      <c r="E1653" t="s">
        <v>1190</v>
      </c>
      <c r="F1653" t="s">
        <v>1168</v>
      </c>
      <c r="G1653" t="s">
        <v>375</v>
      </c>
      <c r="H1653">
        <v>510</v>
      </c>
      <c r="J1653" t="s">
        <v>22634</v>
      </c>
      <c r="K1653" s="132" t="str">
        <f>IFERROR(IFERROR(INDEX(Кат!$O:$O,MATCH($C1653,Кат!$I:$I,0)),INDEX(Торг!$L:$L,MATCH($C1653,Торг!$I:$I,0))),"")</f>
        <v/>
      </c>
      <c r="L1653" s="132" t="str">
        <f>IFERROR(IFERROR(INDEX(Кат!$A:$A,MATCH($C1653,Кат!$I:$I,0)),INDEX(Торг!$A:$A,MATCH($C1653,Торг!$I:$I,0))),"")</f>
        <v/>
      </c>
      <c r="M1653" s="132" t="str">
        <f>IFERROR(IFERROR(INDEX(Кат!$B:$B,MATCH($C1653,Кат!$I:$I,0)),INDEX(Торг!$B:$B,MATCH($C1653,Торг!$I:$I,0))),"")</f>
        <v/>
      </c>
      <c r="N1653" s="132" t="str">
        <f t="shared" si="25"/>
        <v>DEMFI BFC8002</v>
      </c>
      <c r="O1653" s="132" t="str">
        <f>IFERROR(IFERROR(INDEX(Кат!$B:$B,MATCH($N1653,Кат!$I:$I,0)),INDEX(Торг!$B:$B,MATCH($N1653,Торг!$I:$I,0))),"")</f>
        <v/>
      </c>
    </row>
    <row r="1654" spans="1:15" outlineLevel="1">
      <c r="A1654" t="s">
        <v>15668</v>
      </c>
      <c r="C1654" s="191" t="s">
        <v>1191</v>
      </c>
      <c r="E1654" t="s">
        <v>1192</v>
      </c>
      <c r="F1654" t="s">
        <v>1168</v>
      </c>
      <c r="G1654" t="s">
        <v>375</v>
      </c>
      <c r="H1654">
        <v>390</v>
      </c>
      <c r="J1654" t="s">
        <v>22634</v>
      </c>
      <c r="K1654" s="132" t="str">
        <f>IFERROR(IFERROR(INDEX(Кат!$O:$O,MATCH($C1654,Кат!$I:$I,0)),INDEX(Торг!$L:$L,MATCH($C1654,Торг!$I:$I,0))),"")</f>
        <v/>
      </c>
      <c r="L1654" s="132" t="str">
        <f>IFERROR(IFERROR(INDEX(Кат!$A:$A,MATCH($C1654,Кат!$I:$I,0)),INDEX(Торг!$A:$A,MATCH($C1654,Торг!$I:$I,0))),"")</f>
        <v/>
      </c>
      <c r="M1654" s="132" t="str">
        <f>IFERROR(IFERROR(INDEX(Кат!$B:$B,MATCH($C1654,Кат!$I:$I,0)),INDEX(Торг!$B:$B,MATCH($C1654,Торг!$I:$I,0))),"")</f>
        <v/>
      </c>
      <c r="N1654" s="132" t="str">
        <f t="shared" si="25"/>
        <v>DEMFI BFC1802</v>
      </c>
      <c r="O1654" s="132" t="str">
        <f>IFERROR(IFERROR(INDEX(Кат!$B:$B,MATCH($N1654,Кат!$I:$I,0)),INDEX(Торг!$B:$B,MATCH($N1654,Торг!$I:$I,0))),"")</f>
        <v/>
      </c>
    </row>
    <row r="1655" spans="1:15" outlineLevel="1">
      <c r="A1655" t="s">
        <v>15669</v>
      </c>
      <c r="C1655" s="191" t="s">
        <v>192</v>
      </c>
      <c r="E1655" t="s">
        <v>1193</v>
      </c>
      <c r="F1655" t="s">
        <v>1168</v>
      </c>
      <c r="G1655" t="s">
        <v>375</v>
      </c>
      <c r="H1655">
        <v>400</v>
      </c>
      <c r="J1655" t="s">
        <v>22634</v>
      </c>
      <c r="K1655" s="132" t="str">
        <f>IFERROR(IFERROR(INDEX(Кат!$O:$O,MATCH($C1655,Кат!$I:$I,0)),INDEX(Торг!$L:$L,MATCH($C1655,Торг!$I:$I,0))),"")</f>
        <v/>
      </c>
      <c r="L1655" s="132" t="str">
        <f>IFERROR(IFERROR(INDEX(Кат!$A:$A,MATCH($C1655,Кат!$I:$I,0)),INDEX(Торг!$A:$A,MATCH($C1655,Торг!$I:$I,0))),"")</f>
        <v/>
      </c>
      <c r="M1655" s="132" t="str">
        <f>IFERROR(IFERROR(INDEX(Кат!$B:$B,MATCH($C1655,Кат!$I:$I,0)),INDEX(Торг!$B:$B,MATCH($C1655,Торг!$I:$I,0))),"")</f>
        <v/>
      </c>
      <c r="N1655" s="132" t="str">
        <f t="shared" si="25"/>
        <v>DEMFI BFC0802</v>
      </c>
      <c r="O1655" s="132" t="str">
        <f>IFERROR(IFERROR(INDEX(Кат!$B:$B,MATCH($N1655,Кат!$I:$I,0)),INDEX(Торг!$B:$B,MATCH($N1655,Торг!$I:$I,0))),"")</f>
        <v/>
      </c>
    </row>
    <row r="1656" spans="1:15" outlineLevel="1">
      <c r="A1656" t="s">
        <v>15670</v>
      </c>
      <c r="C1656" s="191" t="s">
        <v>193</v>
      </c>
      <c r="E1656" t="s">
        <v>1194</v>
      </c>
      <c r="F1656" t="s">
        <v>1168</v>
      </c>
      <c r="G1656" t="s">
        <v>375</v>
      </c>
      <c r="H1656">
        <v>440</v>
      </c>
      <c r="J1656" t="s">
        <v>22634</v>
      </c>
      <c r="K1656" s="132" t="str">
        <f>IFERROR(IFERROR(INDEX(Кат!$O:$O,MATCH($C1656,Кат!$I:$I,0)),INDEX(Торг!$L:$L,MATCH($C1656,Торг!$I:$I,0))),"")</f>
        <v/>
      </c>
      <c r="L1656" s="132" t="str">
        <f>IFERROR(IFERROR(INDEX(Кат!$A:$A,MATCH($C1656,Кат!$I:$I,0)),INDEX(Торг!$A:$A,MATCH($C1656,Торг!$I:$I,0))),"")</f>
        <v/>
      </c>
      <c r="M1656" s="132" t="str">
        <f>IFERROR(IFERROR(INDEX(Кат!$B:$B,MATCH($C1656,Кат!$I:$I,0)),INDEX(Торг!$B:$B,MATCH($C1656,Торг!$I:$I,0))),"")</f>
        <v/>
      </c>
      <c r="N1656" s="132" t="str">
        <f t="shared" si="25"/>
        <v>DEMFI BFC1002</v>
      </c>
      <c r="O1656" s="132" t="str">
        <f>IFERROR(IFERROR(INDEX(Кат!$B:$B,MATCH($N1656,Кат!$I:$I,0)),INDEX(Торг!$B:$B,MATCH($N1656,Торг!$I:$I,0))),"")</f>
        <v/>
      </c>
    </row>
    <row r="1657" spans="1:15" outlineLevel="1">
      <c r="A1657" t="s">
        <v>23675</v>
      </c>
      <c r="C1657" s="191"/>
      <c r="E1657" t="s">
        <v>23676</v>
      </c>
      <c r="J1657" t="s">
        <v>22634</v>
      </c>
      <c r="K1657" s="132" t="str">
        <f>IFERROR(IFERROR(INDEX(Кат!$O:$O,MATCH($C1657,Кат!$I:$I,0)),INDEX(Торг!$L:$L,MATCH($C1657,Торг!$I:$I,0))),"")</f>
        <v/>
      </c>
      <c r="L1657" s="132" t="str">
        <f>IFERROR(IFERROR(INDEX(Кат!$A:$A,MATCH($C1657,Кат!$I:$I,0)),INDEX(Торг!$A:$A,MATCH($C1657,Торг!$I:$I,0))),"")</f>
        <v/>
      </c>
      <c r="M1657" s="132" t="str">
        <f>IFERROR(IFERROR(INDEX(Кат!$B:$B,MATCH($C1657,Кат!$I:$I,0)),INDEX(Торг!$B:$B,MATCH($C1657,Торг!$I:$I,0))),"")</f>
        <v/>
      </c>
      <c r="N1657" s="132" t="str">
        <f t="shared" si="25"/>
        <v xml:space="preserve"> </v>
      </c>
      <c r="O1657" s="132" t="str">
        <f>IFERROR(IFERROR(INDEX(Кат!$B:$B,MATCH($N1657,Кат!$I:$I,0)),INDEX(Торг!$B:$B,MATCH($N1657,Торг!$I:$I,0))),"")</f>
        <v/>
      </c>
    </row>
    <row r="1658" spans="1:15" outlineLevel="1">
      <c r="A1658" t="s">
        <v>15671</v>
      </c>
      <c r="C1658" s="191" t="s">
        <v>56</v>
      </c>
      <c r="E1658" t="s">
        <v>1195</v>
      </c>
      <c r="F1658" t="s">
        <v>1168</v>
      </c>
      <c r="G1658" t="s">
        <v>375</v>
      </c>
      <c r="H1658">
        <v>3560</v>
      </c>
      <c r="J1658" t="s">
        <v>22634</v>
      </c>
      <c r="K1658" s="132" t="str">
        <f>IFERROR(IFERROR(INDEX(Кат!$O:$O,MATCH($C1658,Кат!$I:$I,0)),INDEX(Торг!$L:$L,MATCH($C1658,Торг!$I:$I,0))),"")</f>
        <v/>
      </c>
      <c r="L1658" s="132" t="str">
        <f>IFERROR(IFERROR(INDEX(Кат!$A:$A,MATCH($C1658,Кат!$I:$I,0)),INDEX(Торг!$A:$A,MATCH($C1658,Торг!$I:$I,0))),"")</f>
        <v/>
      </c>
      <c r="M1658" s="132" t="str">
        <f>IFERROR(IFERROR(INDEX(Кат!$B:$B,MATCH($C1658,Кат!$I:$I,0)),INDEX(Торг!$B:$B,MATCH($C1658,Торг!$I:$I,0))),"")</f>
        <v/>
      </c>
      <c r="N1658" s="132" t="str">
        <f t="shared" si="25"/>
        <v>DEMFI SRC1911</v>
      </c>
      <c r="O1658" s="132" t="str">
        <f>IFERROR(IFERROR(INDEX(Кат!$B:$B,MATCH($N1658,Кат!$I:$I,0)),INDEX(Торг!$B:$B,MATCH($N1658,Торг!$I:$I,0))),"")</f>
        <v/>
      </c>
    </row>
    <row r="1659" spans="1:15" outlineLevel="1">
      <c r="A1659" t="s">
        <v>15672</v>
      </c>
      <c r="C1659" s="191" t="s">
        <v>58</v>
      </c>
      <c r="E1659" t="s">
        <v>1196</v>
      </c>
      <c r="F1659" t="s">
        <v>1168</v>
      </c>
      <c r="G1659" t="s">
        <v>375</v>
      </c>
      <c r="H1659">
        <v>3560</v>
      </c>
      <c r="J1659" t="s">
        <v>22634</v>
      </c>
      <c r="K1659" s="132" t="str">
        <f>IFERROR(IFERROR(INDEX(Кат!$O:$O,MATCH($C1659,Кат!$I:$I,0)),INDEX(Торг!$L:$L,MATCH($C1659,Торг!$I:$I,0))),"")</f>
        <v/>
      </c>
      <c r="L1659" s="132" t="str">
        <f>IFERROR(IFERROR(INDEX(Кат!$A:$A,MATCH($C1659,Кат!$I:$I,0)),INDEX(Торг!$A:$A,MATCH($C1659,Торг!$I:$I,0))),"")</f>
        <v/>
      </c>
      <c r="M1659" s="132" t="str">
        <f>IFERROR(IFERROR(INDEX(Кат!$B:$B,MATCH($C1659,Кат!$I:$I,0)),INDEX(Торг!$B:$B,MATCH($C1659,Торг!$I:$I,0))),"")</f>
        <v/>
      </c>
      <c r="N1659" s="132" t="str">
        <f t="shared" si="25"/>
        <v>DEMFI SRC0811</v>
      </c>
      <c r="O1659" s="132" t="str">
        <f>IFERROR(IFERROR(INDEX(Кат!$B:$B,MATCH($N1659,Кат!$I:$I,0)),INDEX(Торг!$B:$B,MATCH($N1659,Торг!$I:$I,0))),"")</f>
        <v/>
      </c>
    </row>
    <row r="1660" spans="1:15" outlineLevel="1">
      <c r="A1660" t="s">
        <v>15673</v>
      </c>
      <c r="C1660" s="191" t="s">
        <v>60</v>
      </c>
      <c r="E1660" t="s">
        <v>1197</v>
      </c>
      <c r="F1660" t="s">
        <v>1168</v>
      </c>
      <c r="G1660" t="s">
        <v>375</v>
      </c>
      <c r="H1660">
        <v>3560</v>
      </c>
      <c r="J1660" t="s">
        <v>22634</v>
      </c>
      <c r="K1660" s="132" t="str">
        <f>IFERROR(IFERROR(INDEX(Кат!$O:$O,MATCH($C1660,Кат!$I:$I,0)),INDEX(Торг!$L:$L,MATCH($C1660,Торг!$I:$I,0))),"")</f>
        <v/>
      </c>
      <c r="L1660" s="132" t="str">
        <f>IFERROR(IFERROR(INDEX(Кат!$A:$A,MATCH($C1660,Кат!$I:$I,0)),INDEX(Торг!$A:$A,MATCH($C1660,Торг!$I:$I,0))),"")</f>
        <v/>
      </c>
      <c r="M1660" s="132" t="str">
        <f>IFERROR(IFERROR(INDEX(Кат!$B:$B,MATCH($C1660,Кат!$I:$I,0)),INDEX(Торг!$B:$B,MATCH($C1660,Торг!$I:$I,0))),"")</f>
        <v/>
      </c>
      <c r="N1660" s="132" t="str">
        <f t="shared" si="25"/>
        <v>DEMFI SRC1011</v>
      </c>
      <c r="O1660" s="132" t="str">
        <f>IFERROR(IFERROR(INDEX(Кат!$B:$B,MATCH($N1660,Кат!$I:$I,0)),INDEX(Торг!$B:$B,MATCH($N1660,Торг!$I:$I,0))),"")</f>
        <v/>
      </c>
    </row>
    <row r="1661" spans="1:15" outlineLevel="1">
      <c r="A1661" t="s">
        <v>15674</v>
      </c>
      <c r="C1661" s="191" t="s">
        <v>62</v>
      </c>
      <c r="E1661" t="s">
        <v>1198</v>
      </c>
      <c r="F1661" t="s">
        <v>1168</v>
      </c>
      <c r="G1661" t="s">
        <v>375</v>
      </c>
      <c r="H1661">
        <v>3560</v>
      </c>
      <c r="J1661" t="s">
        <v>22634</v>
      </c>
      <c r="K1661" s="132" t="str">
        <f>IFERROR(IFERROR(INDEX(Кат!$O:$O,MATCH($C1661,Кат!$I:$I,0)),INDEX(Торг!$L:$L,MATCH($C1661,Торг!$I:$I,0))),"")</f>
        <v/>
      </c>
      <c r="L1661" s="132" t="str">
        <f>IFERROR(IFERROR(INDEX(Кат!$A:$A,MATCH($C1661,Кат!$I:$I,0)),INDEX(Торг!$A:$A,MATCH($C1661,Торг!$I:$I,0))),"")</f>
        <v/>
      </c>
      <c r="M1661" s="132" t="str">
        <f>IFERROR(IFERROR(INDEX(Кат!$B:$B,MATCH($C1661,Кат!$I:$I,0)),INDEX(Торг!$B:$B,MATCH($C1661,Торг!$I:$I,0))),"")</f>
        <v/>
      </c>
      <c r="N1661" s="132" t="str">
        <f t="shared" si="25"/>
        <v>DEMFI SRC7011</v>
      </c>
      <c r="O1661" s="132" t="str">
        <f>IFERROR(IFERROR(INDEX(Кат!$B:$B,MATCH($N1661,Кат!$I:$I,0)),INDEX(Торг!$B:$B,MATCH($N1661,Торг!$I:$I,0))),"")</f>
        <v/>
      </c>
    </row>
    <row r="1662" spans="1:15" outlineLevel="1">
      <c r="A1662" t="s">
        <v>15675</v>
      </c>
      <c r="C1662" s="191" t="s">
        <v>64</v>
      </c>
      <c r="E1662" t="s">
        <v>1199</v>
      </c>
      <c r="F1662" t="s">
        <v>1168</v>
      </c>
      <c r="G1662" t="s">
        <v>375</v>
      </c>
      <c r="H1662">
        <v>3560</v>
      </c>
      <c r="J1662" t="s">
        <v>22634</v>
      </c>
      <c r="K1662" s="132" t="str">
        <f>IFERROR(IFERROR(INDEX(Кат!$O:$O,MATCH($C1662,Кат!$I:$I,0)),INDEX(Торг!$L:$L,MATCH($C1662,Торг!$I:$I,0))),"")</f>
        <v/>
      </c>
      <c r="L1662" s="132" t="str">
        <f>IFERROR(IFERROR(INDEX(Кат!$A:$A,MATCH($C1662,Кат!$I:$I,0)),INDEX(Торг!$A:$A,MATCH($C1662,Торг!$I:$I,0))),"")</f>
        <v/>
      </c>
      <c r="M1662" s="132" t="str">
        <f>IFERROR(IFERROR(INDEX(Кат!$B:$B,MATCH($C1662,Кат!$I:$I,0)),INDEX(Торг!$B:$B,MATCH($C1662,Торг!$I:$I,0))),"")</f>
        <v/>
      </c>
      <c r="N1662" s="132" t="str">
        <f t="shared" si="25"/>
        <v>DEMFI SRC9011</v>
      </c>
      <c r="O1662" s="132" t="str">
        <f>IFERROR(IFERROR(INDEX(Кат!$B:$B,MATCH($N1662,Кат!$I:$I,0)),INDEX(Торг!$B:$B,MATCH($N1662,Торг!$I:$I,0))),"")</f>
        <v/>
      </c>
    </row>
    <row r="1663" spans="1:15" outlineLevel="1">
      <c r="A1663" t="s">
        <v>15676</v>
      </c>
      <c r="C1663" s="191" t="s">
        <v>1200</v>
      </c>
      <c r="E1663" t="s">
        <v>1201</v>
      </c>
      <c r="F1663" t="s">
        <v>1168</v>
      </c>
      <c r="G1663" t="s">
        <v>375</v>
      </c>
      <c r="H1663">
        <v>3400</v>
      </c>
      <c r="J1663" t="s">
        <v>22634</v>
      </c>
      <c r="K1663" s="132" t="str">
        <f>IFERROR(IFERROR(INDEX(Кат!$O:$O,MATCH($C1663,Кат!$I:$I,0)),INDEX(Торг!$L:$L,MATCH($C1663,Торг!$I:$I,0))),"")</f>
        <v/>
      </c>
      <c r="L1663" s="132" t="str">
        <f>IFERROR(IFERROR(INDEX(Кат!$A:$A,MATCH($C1663,Кат!$I:$I,0)),INDEX(Торг!$A:$A,MATCH($C1663,Торг!$I:$I,0))),"")</f>
        <v/>
      </c>
      <c r="M1663" s="132" t="str">
        <f>IFERROR(IFERROR(INDEX(Кат!$B:$B,MATCH($C1663,Кат!$I:$I,0)),INDEX(Торг!$B:$B,MATCH($C1663,Торг!$I:$I,0))),"")</f>
        <v/>
      </c>
      <c r="N1663" s="132" t="str">
        <f t="shared" si="25"/>
        <v>DEMFI SRC1901</v>
      </c>
      <c r="O1663" s="132" t="str">
        <f>IFERROR(IFERROR(INDEX(Кат!$B:$B,MATCH($N1663,Кат!$I:$I,0)),INDEX(Торг!$B:$B,MATCH($N1663,Торг!$I:$I,0))),"")</f>
        <v/>
      </c>
    </row>
    <row r="1664" spans="1:15" outlineLevel="1">
      <c r="A1664" t="s">
        <v>15677</v>
      </c>
      <c r="C1664" s="191" t="s">
        <v>1202</v>
      </c>
      <c r="E1664" t="s">
        <v>1203</v>
      </c>
      <c r="F1664" t="s">
        <v>1168</v>
      </c>
      <c r="G1664" t="s">
        <v>375</v>
      </c>
      <c r="H1664">
        <v>3400</v>
      </c>
      <c r="J1664" t="s">
        <v>22634</v>
      </c>
      <c r="K1664" s="132" t="str">
        <f>IFERROR(IFERROR(INDEX(Кат!$O:$O,MATCH($C1664,Кат!$I:$I,0)),INDEX(Торг!$L:$L,MATCH($C1664,Торг!$I:$I,0))),"")</f>
        <v/>
      </c>
      <c r="L1664" s="132" t="str">
        <f>IFERROR(IFERROR(INDEX(Кат!$A:$A,MATCH($C1664,Кат!$I:$I,0)),INDEX(Торг!$A:$A,MATCH($C1664,Торг!$I:$I,0))),"")</f>
        <v/>
      </c>
      <c r="M1664" s="132" t="str">
        <f>IFERROR(IFERROR(INDEX(Кат!$B:$B,MATCH($C1664,Кат!$I:$I,0)),INDEX(Торг!$B:$B,MATCH($C1664,Торг!$I:$I,0))),"")</f>
        <v/>
      </c>
      <c r="N1664" s="132" t="str">
        <f t="shared" si="25"/>
        <v>DEMFI SRC0801</v>
      </c>
      <c r="O1664" s="132" t="str">
        <f>IFERROR(IFERROR(INDEX(Кат!$B:$B,MATCH($N1664,Кат!$I:$I,0)),INDEX(Торг!$B:$B,MATCH($N1664,Торг!$I:$I,0))),"")</f>
        <v/>
      </c>
    </row>
    <row r="1665" spans="1:15" outlineLevel="1">
      <c r="A1665" t="s">
        <v>15678</v>
      </c>
      <c r="C1665" s="191" t="s">
        <v>1204</v>
      </c>
      <c r="E1665" t="s">
        <v>1205</v>
      </c>
      <c r="F1665" t="s">
        <v>1168</v>
      </c>
      <c r="G1665" t="s">
        <v>375</v>
      </c>
      <c r="H1665">
        <v>3400</v>
      </c>
      <c r="J1665" t="s">
        <v>22634</v>
      </c>
      <c r="K1665" s="132" t="str">
        <f>IFERROR(IFERROR(INDEX(Кат!$O:$O,MATCH($C1665,Кат!$I:$I,0)),INDEX(Торг!$L:$L,MATCH($C1665,Торг!$I:$I,0))),"")</f>
        <v/>
      </c>
      <c r="L1665" s="132" t="str">
        <f>IFERROR(IFERROR(INDEX(Кат!$A:$A,MATCH($C1665,Кат!$I:$I,0)),INDEX(Торг!$A:$A,MATCH($C1665,Торг!$I:$I,0))),"")</f>
        <v/>
      </c>
      <c r="M1665" s="132" t="str">
        <f>IFERROR(IFERROR(INDEX(Кат!$B:$B,MATCH($C1665,Кат!$I:$I,0)),INDEX(Торг!$B:$B,MATCH($C1665,Торг!$I:$I,0))),"")</f>
        <v/>
      </c>
      <c r="N1665" s="132" t="str">
        <f t="shared" si="25"/>
        <v>DEMFI SRC1001</v>
      </c>
      <c r="O1665" s="132" t="str">
        <f>IFERROR(IFERROR(INDEX(Кат!$B:$B,MATCH($N1665,Кат!$I:$I,0)),INDEX(Торг!$B:$B,MATCH($N1665,Торг!$I:$I,0))),"")</f>
        <v/>
      </c>
    </row>
    <row r="1666" spans="1:15" outlineLevel="1">
      <c r="A1666" t="s">
        <v>15679</v>
      </c>
      <c r="C1666" s="191" t="s">
        <v>1206</v>
      </c>
      <c r="E1666" t="s">
        <v>1207</v>
      </c>
      <c r="F1666" t="s">
        <v>1168</v>
      </c>
      <c r="G1666" t="s">
        <v>375</v>
      </c>
      <c r="H1666">
        <v>3400</v>
      </c>
      <c r="J1666" t="s">
        <v>22634</v>
      </c>
      <c r="K1666" s="132" t="str">
        <f>IFERROR(IFERROR(INDEX(Кат!$O:$O,MATCH($C1666,Кат!$I:$I,0)),INDEX(Торг!$L:$L,MATCH($C1666,Торг!$I:$I,0))),"")</f>
        <v/>
      </c>
      <c r="L1666" s="132" t="str">
        <f>IFERROR(IFERROR(INDEX(Кат!$A:$A,MATCH($C1666,Кат!$I:$I,0)),INDEX(Торг!$A:$A,MATCH($C1666,Торг!$I:$I,0))),"")</f>
        <v/>
      </c>
      <c r="M1666" s="132" t="str">
        <f>IFERROR(IFERROR(INDEX(Кат!$B:$B,MATCH($C1666,Кат!$I:$I,0)),INDEX(Торг!$B:$B,MATCH($C1666,Торг!$I:$I,0))),"")</f>
        <v/>
      </c>
      <c r="N1666" s="132" t="str">
        <f t="shared" si="25"/>
        <v>DEMFI SRC7001</v>
      </c>
      <c r="O1666" s="132" t="str">
        <f>IFERROR(IFERROR(INDEX(Кат!$B:$B,MATCH($N1666,Кат!$I:$I,0)),INDEX(Торг!$B:$B,MATCH($N1666,Торг!$I:$I,0))),"")</f>
        <v/>
      </c>
    </row>
    <row r="1667" spans="1:15" outlineLevel="1">
      <c r="A1667" t="s">
        <v>15680</v>
      </c>
      <c r="C1667" s="191" t="s">
        <v>65</v>
      </c>
      <c r="E1667" t="s">
        <v>1208</v>
      </c>
      <c r="F1667" t="s">
        <v>1168</v>
      </c>
      <c r="G1667" t="s">
        <v>375</v>
      </c>
      <c r="H1667">
        <v>3400</v>
      </c>
      <c r="J1667" t="s">
        <v>22634</v>
      </c>
      <c r="K1667" s="132" t="str">
        <f>IFERROR(IFERROR(INDEX(Кат!$O:$O,MATCH($C1667,Кат!$I:$I,0)),INDEX(Торг!$L:$L,MATCH($C1667,Торг!$I:$I,0))),"")</f>
        <v/>
      </c>
      <c r="L1667" s="132" t="str">
        <f>IFERROR(IFERROR(INDEX(Кат!$A:$A,MATCH($C1667,Кат!$I:$I,0)),INDEX(Торг!$A:$A,MATCH($C1667,Торг!$I:$I,0))),"")</f>
        <v/>
      </c>
      <c r="M1667" s="132" t="str">
        <f>IFERROR(IFERROR(INDEX(Кат!$B:$B,MATCH($C1667,Кат!$I:$I,0)),INDEX(Торг!$B:$B,MATCH($C1667,Торг!$I:$I,0))),"")</f>
        <v/>
      </c>
      <c r="N1667" s="132" t="str">
        <f t="shared" si="25"/>
        <v>DEMFI SRC9001</v>
      </c>
      <c r="O1667" s="132" t="str">
        <f>IFERROR(IFERROR(INDEX(Кат!$B:$B,MATCH($N1667,Кат!$I:$I,0)),INDEX(Торг!$B:$B,MATCH($N1667,Торг!$I:$I,0))),"")</f>
        <v/>
      </c>
    </row>
    <row r="1668" spans="1:15" outlineLevel="1">
      <c r="A1668" t="s">
        <v>15681</v>
      </c>
      <c r="C1668" s="191" t="s">
        <v>121</v>
      </c>
      <c r="E1668" t="s">
        <v>1209</v>
      </c>
      <c r="F1668" t="s">
        <v>1168</v>
      </c>
      <c r="G1668" t="s">
        <v>375</v>
      </c>
      <c r="H1668">
        <v>5450</v>
      </c>
      <c r="J1668" t="s">
        <v>22634</v>
      </c>
      <c r="K1668" s="132" t="str">
        <f>IFERROR(IFERROR(INDEX(Кат!$O:$O,MATCH($C1668,Кат!$I:$I,0)),INDEX(Торг!$L:$L,MATCH($C1668,Торг!$I:$I,0))),"")</f>
        <v/>
      </c>
      <c r="L1668" s="132" t="str">
        <f>IFERROR(IFERROR(INDEX(Кат!$A:$A,MATCH($C1668,Кат!$I:$I,0)),INDEX(Торг!$A:$A,MATCH($C1668,Торг!$I:$I,0))),"")</f>
        <v/>
      </c>
      <c r="M1668" s="132" t="str">
        <f>IFERROR(IFERROR(INDEX(Кат!$B:$B,MATCH($C1668,Кат!$I:$I,0)),INDEX(Торг!$B:$B,MATCH($C1668,Торг!$I:$I,0))),"")</f>
        <v/>
      </c>
      <c r="N1668" s="132" t="str">
        <f t="shared" si="25"/>
        <v>DEMFI SFC1911</v>
      </c>
      <c r="O1668" s="132" t="str">
        <f>IFERROR(IFERROR(INDEX(Кат!$B:$B,MATCH($N1668,Кат!$I:$I,0)),INDEX(Торг!$B:$B,MATCH($N1668,Торг!$I:$I,0))),"")</f>
        <v/>
      </c>
    </row>
    <row r="1669" spans="1:15" outlineLevel="1">
      <c r="A1669" t="s">
        <v>15682</v>
      </c>
      <c r="C1669" s="191" t="s">
        <v>122</v>
      </c>
      <c r="E1669" t="s">
        <v>1210</v>
      </c>
      <c r="F1669" t="s">
        <v>1168</v>
      </c>
      <c r="G1669" t="s">
        <v>375</v>
      </c>
      <c r="H1669">
        <v>5010</v>
      </c>
      <c r="J1669" t="s">
        <v>22634</v>
      </c>
      <c r="K1669" s="132" t="str">
        <f>IFERROR(IFERROR(INDEX(Кат!$O:$O,MATCH($C1669,Кат!$I:$I,0)),INDEX(Торг!$L:$L,MATCH($C1669,Торг!$I:$I,0))),"")</f>
        <v/>
      </c>
      <c r="L1669" s="132" t="str">
        <f>IFERROR(IFERROR(INDEX(Кат!$A:$A,MATCH($C1669,Кат!$I:$I,0)),INDEX(Торг!$A:$A,MATCH($C1669,Торг!$I:$I,0))),"")</f>
        <v/>
      </c>
      <c r="M1669" s="132" t="str">
        <f>IFERROR(IFERROR(INDEX(Кат!$B:$B,MATCH($C1669,Кат!$I:$I,0)),INDEX(Торг!$B:$B,MATCH($C1669,Торг!$I:$I,0))),"")</f>
        <v/>
      </c>
      <c r="N1669" s="132" t="str">
        <f t="shared" si="25"/>
        <v>DEMFI SFC0811</v>
      </c>
      <c r="O1669" s="132" t="str">
        <f>IFERROR(IFERROR(INDEX(Кат!$B:$B,MATCH($N1669,Кат!$I:$I,0)),INDEX(Торг!$B:$B,MATCH($N1669,Торг!$I:$I,0))),"")</f>
        <v/>
      </c>
    </row>
    <row r="1670" spans="1:15" outlineLevel="1">
      <c r="A1670" t="s">
        <v>15683</v>
      </c>
      <c r="C1670" s="191" t="s">
        <v>123</v>
      </c>
      <c r="E1670" t="s">
        <v>1211</v>
      </c>
      <c r="F1670" t="s">
        <v>1168</v>
      </c>
      <c r="G1670" t="s">
        <v>375</v>
      </c>
      <c r="H1670">
        <v>5010</v>
      </c>
      <c r="J1670" t="s">
        <v>22634</v>
      </c>
      <c r="K1670" s="132" t="str">
        <f>IFERROR(IFERROR(INDEX(Кат!$O:$O,MATCH($C1670,Кат!$I:$I,0)),INDEX(Торг!$L:$L,MATCH($C1670,Торг!$I:$I,0))),"")</f>
        <v/>
      </c>
      <c r="L1670" s="132" t="str">
        <f>IFERROR(IFERROR(INDEX(Кат!$A:$A,MATCH($C1670,Кат!$I:$I,0)),INDEX(Торг!$A:$A,MATCH($C1670,Торг!$I:$I,0))),"")</f>
        <v/>
      </c>
      <c r="M1670" s="132" t="str">
        <f>IFERROR(IFERROR(INDEX(Кат!$B:$B,MATCH($C1670,Кат!$I:$I,0)),INDEX(Торг!$B:$B,MATCH($C1670,Торг!$I:$I,0))),"")</f>
        <v/>
      </c>
      <c r="N1670" s="132" t="str">
        <f t="shared" si="25"/>
        <v>DEMFI SFC1011</v>
      </c>
      <c r="O1670" s="132" t="str">
        <f>IFERROR(IFERROR(INDEX(Кат!$B:$B,MATCH($N1670,Кат!$I:$I,0)),INDEX(Торг!$B:$B,MATCH($N1670,Торг!$I:$I,0))),"")</f>
        <v/>
      </c>
    </row>
    <row r="1671" spans="1:15" outlineLevel="1">
      <c r="A1671" t="s">
        <v>15684</v>
      </c>
      <c r="C1671" s="191" t="s">
        <v>63</v>
      </c>
      <c r="E1671" t="s">
        <v>1212</v>
      </c>
      <c r="F1671" t="s">
        <v>1168</v>
      </c>
      <c r="G1671" t="s">
        <v>375</v>
      </c>
      <c r="H1671">
        <v>5450</v>
      </c>
      <c r="J1671" t="s">
        <v>22634</v>
      </c>
      <c r="K1671" s="132" t="str">
        <f>IFERROR(IFERROR(INDEX(Кат!$O:$O,MATCH($C1671,Кат!$I:$I,0)),INDEX(Торг!$L:$L,MATCH($C1671,Торг!$I:$I,0))),"")</f>
        <v/>
      </c>
      <c r="L1671" s="132" t="str">
        <f>IFERROR(IFERROR(INDEX(Кат!$A:$A,MATCH($C1671,Кат!$I:$I,0)),INDEX(Торг!$A:$A,MATCH($C1671,Торг!$I:$I,0))),"")</f>
        <v/>
      </c>
      <c r="M1671" s="132" t="str">
        <f>IFERROR(IFERROR(INDEX(Кат!$B:$B,MATCH($C1671,Кат!$I:$I,0)),INDEX(Торг!$B:$B,MATCH($C1671,Торг!$I:$I,0))),"")</f>
        <v/>
      </c>
      <c r="N1671" s="132" t="str">
        <f t="shared" si="25"/>
        <v>DEMFI SFC7011</v>
      </c>
      <c r="O1671" s="132" t="str">
        <f>IFERROR(IFERROR(INDEX(Кат!$B:$B,MATCH($N1671,Кат!$I:$I,0)),INDEX(Торг!$B:$B,MATCH($N1671,Торг!$I:$I,0))),"")</f>
        <v/>
      </c>
    </row>
    <row r="1672" spans="1:15" outlineLevel="1">
      <c r="A1672" t="s">
        <v>15685</v>
      </c>
      <c r="C1672" s="191" t="s">
        <v>125</v>
      </c>
      <c r="E1672" t="s">
        <v>1213</v>
      </c>
      <c r="F1672" t="s">
        <v>1168</v>
      </c>
      <c r="G1672" t="s">
        <v>375</v>
      </c>
      <c r="H1672">
        <v>5450</v>
      </c>
      <c r="J1672" t="s">
        <v>22634</v>
      </c>
      <c r="K1672" s="132" t="str">
        <f>IFERROR(IFERROR(INDEX(Кат!$O:$O,MATCH($C1672,Кат!$I:$I,0)),INDEX(Торг!$L:$L,MATCH($C1672,Торг!$I:$I,0))),"")</f>
        <v/>
      </c>
      <c r="L1672" s="132" t="str">
        <f>IFERROR(IFERROR(INDEX(Кат!$A:$A,MATCH($C1672,Кат!$I:$I,0)),INDEX(Торг!$A:$A,MATCH($C1672,Торг!$I:$I,0))),"")</f>
        <v/>
      </c>
      <c r="M1672" s="132" t="str">
        <f>IFERROR(IFERROR(INDEX(Кат!$B:$B,MATCH($C1672,Кат!$I:$I,0)),INDEX(Торг!$B:$B,MATCH($C1672,Торг!$I:$I,0))),"")</f>
        <v/>
      </c>
      <c r="N1672" s="132" t="str">
        <f t="shared" ref="N1672:N1735" si="26">_xlfn.CONCAT(F1672," ",C1672)</f>
        <v>DEMFI SFC9011</v>
      </c>
      <c r="O1672" s="132" t="str">
        <f>IFERROR(IFERROR(INDEX(Кат!$B:$B,MATCH($N1672,Кат!$I:$I,0)),INDEX(Торг!$B:$B,MATCH($N1672,Торг!$I:$I,0))),"")</f>
        <v/>
      </c>
    </row>
    <row r="1673" spans="1:15" outlineLevel="1">
      <c r="A1673" t="s">
        <v>15686</v>
      </c>
      <c r="C1673" s="191" t="s">
        <v>57</v>
      </c>
      <c r="E1673" t="s">
        <v>1214</v>
      </c>
      <c r="F1673" t="s">
        <v>1168</v>
      </c>
      <c r="G1673" t="s">
        <v>375</v>
      </c>
      <c r="H1673">
        <v>5280</v>
      </c>
      <c r="J1673" t="s">
        <v>22634</v>
      </c>
      <c r="K1673" s="132" t="str">
        <f>IFERROR(IFERROR(INDEX(Кат!$O:$O,MATCH($C1673,Кат!$I:$I,0)),INDEX(Торг!$L:$L,MATCH($C1673,Торг!$I:$I,0))),"")</f>
        <v/>
      </c>
      <c r="L1673" s="132" t="str">
        <f>IFERROR(IFERROR(INDEX(Кат!$A:$A,MATCH($C1673,Кат!$I:$I,0)),INDEX(Торг!$A:$A,MATCH($C1673,Торг!$I:$I,0))),"")</f>
        <v/>
      </c>
      <c r="M1673" s="132" t="str">
        <f>IFERROR(IFERROR(INDEX(Кат!$B:$B,MATCH($C1673,Кат!$I:$I,0)),INDEX(Торг!$B:$B,MATCH($C1673,Торг!$I:$I,0))),"")</f>
        <v/>
      </c>
      <c r="N1673" s="132" t="str">
        <f t="shared" si="26"/>
        <v>DEMFI SFC1901</v>
      </c>
      <c r="O1673" s="132" t="str">
        <f>IFERROR(IFERROR(INDEX(Кат!$B:$B,MATCH($N1673,Кат!$I:$I,0)),INDEX(Торг!$B:$B,MATCH($N1673,Торг!$I:$I,0))),"")</f>
        <v/>
      </c>
    </row>
    <row r="1674" spans="1:15" outlineLevel="1">
      <c r="A1674" t="s">
        <v>15687</v>
      </c>
      <c r="C1674" s="191" t="s">
        <v>59</v>
      </c>
      <c r="E1674" t="s">
        <v>1215</v>
      </c>
      <c r="F1674" t="s">
        <v>1168</v>
      </c>
      <c r="G1674" t="s">
        <v>375</v>
      </c>
      <c r="H1674">
        <v>4850</v>
      </c>
      <c r="J1674" t="s">
        <v>22634</v>
      </c>
      <c r="K1674" s="132" t="str">
        <f>IFERROR(IFERROR(INDEX(Кат!$O:$O,MATCH($C1674,Кат!$I:$I,0)),INDEX(Торг!$L:$L,MATCH($C1674,Торг!$I:$I,0))),"")</f>
        <v/>
      </c>
      <c r="L1674" s="132" t="str">
        <f>IFERROR(IFERROR(INDEX(Кат!$A:$A,MATCH($C1674,Кат!$I:$I,0)),INDEX(Торг!$A:$A,MATCH($C1674,Торг!$I:$I,0))),"")</f>
        <v/>
      </c>
      <c r="M1674" s="132" t="str">
        <f>IFERROR(IFERROR(INDEX(Кат!$B:$B,MATCH($C1674,Кат!$I:$I,0)),INDEX(Торг!$B:$B,MATCH($C1674,Торг!$I:$I,0))),"")</f>
        <v/>
      </c>
      <c r="N1674" s="132" t="str">
        <f t="shared" si="26"/>
        <v>DEMFI SFC0801</v>
      </c>
      <c r="O1674" s="132" t="str">
        <f>IFERROR(IFERROR(INDEX(Кат!$B:$B,MATCH($N1674,Кат!$I:$I,0)),INDEX(Торг!$B:$B,MATCH($N1674,Торг!$I:$I,0))),"")</f>
        <v/>
      </c>
    </row>
    <row r="1675" spans="1:15" outlineLevel="1">
      <c r="A1675" t="s">
        <v>15688</v>
      </c>
      <c r="C1675" s="191" t="s">
        <v>61</v>
      </c>
      <c r="E1675" t="s">
        <v>1216</v>
      </c>
      <c r="F1675" t="s">
        <v>1168</v>
      </c>
      <c r="G1675" t="s">
        <v>375</v>
      </c>
      <c r="H1675">
        <v>4850</v>
      </c>
      <c r="J1675" t="s">
        <v>22634</v>
      </c>
      <c r="K1675" s="132" t="str">
        <f>IFERROR(IFERROR(INDEX(Кат!$O:$O,MATCH($C1675,Кат!$I:$I,0)),INDEX(Торг!$L:$L,MATCH($C1675,Торг!$I:$I,0))),"")</f>
        <v/>
      </c>
      <c r="L1675" s="132" t="str">
        <f>IFERROR(IFERROR(INDEX(Кат!$A:$A,MATCH($C1675,Кат!$I:$I,0)),INDEX(Торг!$A:$A,MATCH($C1675,Торг!$I:$I,0))),"")</f>
        <v/>
      </c>
      <c r="M1675" s="132" t="str">
        <f>IFERROR(IFERROR(INDEX(Кат!$B:$B,MATCH($C1675,Кат!$I:$I,0)),INDEX(Торг!$B:$B,MATCH($C1675,Торг!$I:$I,0))),"")</f>
        <v/>
      </c>
      <c r="N1675" s="132" t="str">
        <f t="shared" si="26"/>
        <v>DEMFI SFC1001</v>
      </c>
      <c r="O1675" s="132" t="str">
        <f>IFERROR(IFERROR(INDEX(Кат!$B:$B,MATCH($N1675,Кат!$I:$I,0)),INDEX(Торг!$B:$B,MATCH($N1675,Торг!$I:$I,0))),"")</f>
        <v/>
      </c>
    </row>
    <row r="1676" spans="1:15" outlineLevel="1">
      <c r="A1676" t="s">
        <v>15689</v>
      </c>
      <c r="C1676" s="191" t="s">
        <v>124</v>
      </c>
      <c r="E1676" t="s">
        <v>1217</v>
      </c>
      <c r="F1676" t="s">
        <v>1168</v>
      </c>
      <c r="G1676" t="s">
        <v>375</v>
      </c>
      <c r="H1676">
        <v>5280</v>
      </c>
      <c r="J1676" t="s">
        <v>22634</v>
      </c>
      <c r="K1676" s="132" t="str">
        <f>IFERROR(IFERROR(INDEX(Кат!$O:$O,MATCH($C1676,Кат!$I:$I,0)),INDEX(Торг!$L:$L,MATCH($C1676,Торг!$I:$I,0))),"")</f>
        <v/>
      </c>
      <c r="L1676" s="132" t="str">
        <f>IFERROR(IFERROR(INDEX(Кат!$A:$A,MATCH($C1676,Кат!$I:$I,0)),INDEX(Торг!$A:$A,MATCH($C1676,Торг!$I:$I,0))),"")</f>
        <v/>
      </c>
      <c r="M1676" s="132" t="str">
        <f>IFERROR(IFERROR(INDEX(Кат!$B:$B,MATCH($C1676,Кат!$I:$I,0)),INDEX(Торг!$B:$B,MATCH($C1676,Торг!$I:$I,0))),"")</f>
        <v/>
      </c>
      <c r="N1676" s="132" t="str">
        <f t="shared" si="26"/>
        <v>DEMFI SFC7001</v>
      </c>
      <c r="O1676" s="132" t="str">
        <f>IFERROR(IFERROR(INDEX(Кат!$B:$B,MATCH($N1676,Кат!$I:$I,0)),INDEX(Торг!$B:$B,MATCH($N1676,Торг!$I:$I,0))),"")</f>
        <v/>
      </c>
    </row>
    <row r="1677" spans="1:15" outlineLevel="1">
      <c r="A1677" t="s">
        <v>15690</v>
      </c>
      <c r="C1677" s="191" t="s">
        <v>126</v>
      </c>
      <c r="E1677" t="s">
        <v>1218</v>
      </c>
      <c r="F1677" t="s">
        <v>1168</v>
      </c>
      <c r="G1677" t="s">
        <v>375</v>
      </c>
      <c r="H1677">
        <v>5280</v>
      </c>
      <c r="J1677" t="s">
        <v>22634</v>
      </c>
      <c r="K1677" s="132" t="str">
        <f>IFERROR(IFERROR(INDEX(Кат!$O:$O,MATCH($C1677,Кат!$I:$I,0)),INDEX(Торг!$L:$L,MATCH($C1677,Торг!$I:$I,0))),"")</f>
        <v/>
      </c>
      <c r="L1677" s="132" t="str">
        <f>IFERROR(IFERROR(INDEX(Кат!$A:$A,MATCH($C1677,Кат!$I:$I,0)),INDEX(Торг!$A:$A,MATCH($C1677,Торг!$I:$I,0))),"")</f>
        <v/>
      </c>
      <c r="M1677" s="132" t="str">
        <f>IFERROR(IFERROR(INDEX(Кат!$B:$B,MATCH($C1677,Кат!$I:$I,0)),INDEX(Торг!$B:$B,MATCH($C1677,Торг!$I:$I,0))),"")</f>
        <v/>
      </c>
      <c r="N1677" s="132" t="str">
        <f t="shared" si="26"/>
        <v>DEMFI SFC9001</v>
      </c>
      <c r="O1677" s="132" t="str">
        <f>IFERROR(IFERROR(INDEX(Кат!$B:$B,MATCH($N1677,Кат!$I:$I,0)),INDEX(Торг!$B:$B,MATCH($N1677,Торг!$I:$I,0))),"")</f>
        <v/>
      </c>
    </row>
    <row r="1678" spans="1:15" outlineLevel="1">
      <c r="A1678" t="s">
        <v>23677</v>
      </c>
      <c r="C1678" s="191"/>
      <c r="E1678" t="s">
        <v>23678</v>
      </c>
      <c r="J1678" t="s">
        <v>22634</v>
      </c>
      <c r="K1678" s="132" t="str">
        <f>IFERROR(IFERROR(INDEX(Кат!$O:$O,MATCH($C1678,Кат!$I:$I,0)),INDEX(Торг!$L:$L,MATCH($C1678,Торг!$I:$I,0))),"")</f>
        <v/>
      </c>
      <c r="L1678" s="132" t="str">
        <f>IFERROR(IFERROR(INDEX(Кат!$A:$A,MATCH($C1678,Кат!$I:$I,0)),INDEX(Торг!$A:$A,MATCH($C1678,Торг!$I:$I,0))),"")</f>
        <v/>
      </c>
      <c r="M1678" s="132" t="str">
        <f>IFERROR(IFERROR(INDEX(Кат!$B:$B,MATCH($C1678,Кат!$I:$I,0)),INDEX(Торг!$B:$B,MATCH($C1678,Торг!$I:$I,0))),"")</f>
        <v/>
      </c>
      <c r="N1678" s="132" t="str">
        <f t="shared" si="26"/>
        <v xml:space="preserve"> </v>
      </c>
      <c r="O1678" s="132" t="str">
        <f>IFERROR(IFERROR(INDEX(Кат!$B:$B,MATCH($N1678,Кат!$I:$I,0)),INDEX(Торг!$B:$B,MATCH($N1678,Торг!$I:$I,0))),"")</f>
        <v/>
      </c>
    </row>
    <row r="1679" spans="1:15" outlineLevel="1">
      <c r="A1679" t="s">
        <v>15691</v>
      </c>
      <c r="C1679" s="191" t="s">
        <v>1219</v>
      </c>
      <c r="E1679" t="s">
        <v>1220</v>
      </c>
      <c r="F1679" t="s">
        <v>1168</v>
      </c>
      <c r="G1679" t="s">
        <v>375</v>
      </c>
      <c r="H1679">
        <v>3560</v>
      </c>
      <c r="J1679" t="s">
        <v>22634</v>
      </c>
      <c r="K1679" s="132" t="str">
        <f>IFERROR(IFERROR(INDEX(Кат!$O:$O,MATCH($C1679,Кат!$I:$I,0)),INDEX(Торг!$L:$L,MATCH($C1679,Торг!$I:$I,0))),"")</f>
        <v/>
      </c>
      <c r="L1679" s="132" t="str">
        <f>IFERROR(IFERROR(INDEX(Кат!$A:$A,MATCH($C1679,Кат!$I:$I,0)),INDEX(Торг!$A:$A,MATCH($C1679,Торг!$I:$I,0))),"")</f>
        <v/>
      </c>
      <c r="M1679" s="132" t="str">
        <f>IFERROR(IFERROR(INDEX(Кат!$B:$B,MATCH($C1679,Кат!$I:$I,0)),INDEX(Торг!$B:$B,MATCH($C1679,Торг!$I:$I,0))),"")</f>
        <v/>
      </c>
      <c r="N1679" s="132" t="str">
        <f t="shared" si="26"/>
        <v>DEMFI SRC1910</v>
      </c>
      <c r="O1679" s="132" t="str">
        <f>IFERROR(IFERROR(INDEX(Кат!$B:$B,MATCH($N1679,Кат!$I:$I,0)),INDEX(Торг!$B:$B,MATCH($N1679,Торг!$I:$I,0))),"")</f>
        <v/>
      </c>
    </row>
    <row r="1680" spans="1:15" outlineLevel="1">
      <c r="A1680" t="s">
        <v>15692</v>
      </c>
      <c r="C1680" s="191" t="s">
        <v>67</v>
      </c>
      <c r="E1680" t="s">
        <v>1221</v>
      </c>
      <c r="F1680" t="s">
        <v>1168</v>
      </c>
      <c r="G1680" t="s">
        <v>375</v>
      </c>
      <c r="H1680">
        <v>3560</v>
      </c>
      <c r="J1680" t="s">
        <v>22634</v>
      </c>
      <c r="K1680" s="132" t="str">
        <f>IFERROR(IFERROR(INDEX(Кат!$O:$O,MATCH($C1680,Кат!$I:$I,0)),INDEX(Торг!$L:$L,MATCH($C1680,Торг!$I:$I,0))),"")</f>
        <v/>
      </c>
      <c r="L1680" s="132" t="str">
        <f>IFERROR(IFERROR(INDEX(Кат!$A:$A,MATCH($C1680,Кат!$I:$I,0)),INDEX(Торг!$A:$A,MATCH($C1680,Торг!$I:$I,0))),"")</f>
        <v/>
      </c>
      <c r="M1680" s="132" t="str">
        <f>IFERROR(IFERROR(INDEX(Кат!$B:$B,MATCH($C1680,Кат!$I:$I,0)),INDEX(Торг!$B:$B,MATCH($C1680,Торг!$I:$I,0))),"")</f>
        <v/>
      </c>
      <c r="N1680" s="132" t="str">
        <f t="shared" si="26"/>
        <v>DEMFI SRC0810</v>
      </c>
      <c r="O1680" s="132" t="str">
        <f>IFERROR(IFERROR(INDEX(Кат!$B:$B,MATCH($N1680,Кат!$I:$I,0)),INDEX(Торг!$B:$B,MATCH($N1680,Торг!$I:$I,0))),"")</f>
        <v/>
      </c>
    </row>
    <row r="1681" spans="1:15" outlineLevel="1">
      <c r="A1681" t="s">
        <v>15693</v>
      </c>
      <c r="C1681" s="191" t="s">
        <v>69</v>
      </c>
      <c r="E1681" t="s">
        <v>1222</v>
      </c>
      <c r="F1681" t="s">
        <v>1168</v>
      </c>
      <c r="G1681" t="s">
        <v>375</v>
      </c>
      <c r="H1681">
        <v>3560</v>
      </c>
      <c r="J1681" t="s">
        <v>22634</v>
      </c>
      <c r="K1681" s="132" t="str">
        <f>IFERROR(IFERROR(INDEX(Кат!$O:$O,MATCH($C1681,Кат!$I:$I,0)),INDEX(Торг!$L:$L,MATCH($C1681,Торг!$I:$I,0))),"")</f>
        <v/>
      </c>
      <c r="L1681" s="132" t="str">
        <f>IFERROR(IFERROR(INDEX(Кат!$A:$A,MATCH($C1681,Кат!$I:$I,0)),INDEX(Торг!$A:$A,MATCH($C1681,Торг!$I:$I,0))),"")</f>
        <v/>
      </c>
      <c r="M1681" s="132" t="str">
        <f>IFERROR(IFERROR(INDEX(Кат!$B:$B,MATCH($C1681,Кат!$I:$I,0)),INDEX(Торг!$B:$B,MATCH($C1681,Торг!$I:$I,0))),"")</f>
        <v/>
      </c>
      <c r="N1681" s="132" t="str">
        <f t="shared" si="26"/>
        <v>DEMFI SRC1010</v>
      </c>
      <c r="O1681" s="132" t="str">
        <f>IFERROR(IFERROR(INDEX(Кат!$B:$B,MATCH($N1681,Кат!$I:$I,0)),INDEX(Торг!$B:$B,MATCH($N1681,Торг!$I:$I,0))),"")</f>
        <v/>
      </c>
    </row>
    <row r="1682" spans="1:15" outlineLevel="1">
      <c r="A1682" t="s">
        <v>15694</v>
      </c>
      <c r="C1682" s="191" t="s">
        <v>71</v>
      </c>
      <c r="E1682" t="s">
        <v>1223</v>
      </c>
      <c r="F1682" t="s">
        <v>1168</v>
      </c>
      <c r="G1682" t="s">
        <v>375</v>
      </c>
      <c r="H1682">
        <v>3560</v>
      </c>
      <c r="J1682" t="s">
        <v>22634</v>
      </c>
      <c r="K1682" s="132" t="str">
        <f>IFERROR(IFERROR(INDEX(Кат!$O:$O,MATCH($C1682,Кат!$I:$I,0)),INDEX(Торг!$L:$L,MATCH($C1682,Торг!$I:$I,0))),"")</f>
        <v/>
      </c>
      <c r="L1682" s="132" t="str">
        <f>IFERROR(IFERROR(INDEX(Кат!$A:$A,MATCH($C1682,Кат!$I:$I,0)),INDEX(Торг!$A:$A,MATCH($C1682,Торг!$I:$I,0))),"")</f>
        <v/>
      </c>
      <c r="M1682" s="132" t="str">
        <f>IFERROR(IFERROR(INDEX(Кат!$B:$B,MATCH($C1682,Кат!$I:$I,0)),INDEX(Торг!$B:$B,MATCH($C1682,Торг!$I:$I,0))),"")</f>
        <v/>
      </c>
      <c r="N1682" s="132" t="str">
        <f t="shared" si="26"/>
        <v>DEMFI SRC7010</v>
      </c>
      <c r="O1682" s="132" t="str">
        <f>IFERROR(IFERROR(INDEX(Кат!$B:$B,MATCH($N1682,Кат!$I:$I,0)),INDEX(Торг!$B:$B,MATCH($N1682,Торг!$I:$I,0))),"")</f>
        <v/>
      </c>
    </row>
    <row r="1683" spans="1:15" outlineLevel="1">
      <c r="A1683" t="s">
        <v>15695</v>
      </c>
      <c r="C1683" s="191" t="s">
        <v>73</v>
      </c>
      <c r="E1683" t="s">
        <v>1224</v>
      </c>
      <c r="F1683" t="s">
        <v>1168</v>
      </c>
      <c r="G1683" t="s">
        <v>375</v>
      </c>
      <c r="H1683">
        <v>3560</v>
      </c>
      <c r="J1683" t="s">
        <v>22634</v>
      </c>
      <c r="K1683" s="132" t="str">
        <f>IFERROR(IFERROR(INDEX(Кат!$O:$O,MATCH($C1683,Кат!$I:$I,0)),INDEX(Торг!$L:$L,MATCH($C1683,Торг!$I:$I,0))),"")</f>
        <v/>
      </c>
      <c r="L1683" s="132" t="str">
        <f>IFERROR(IFERROR(INDEX(Кат!$A:$A,MATCH($C1683,Кат!$I:$I,0)),INDEX(Торг!$A:$A,MATCH($C1683,Торг!$I:$I,0))),"")</f>
        <v/>
      </c>
      <c r="M1683" s="132" t="str">
        <f>IFERROR(IFERROR(INDEX(Кат!$B:$B,MATCH($C1683,Кат!$I:$I,0)),INDEX(Торг!$B:$B,MATCH($C1683,Торг!$I:$I,0))),"")</f>
        <v/>
      </c>
      <c r="N1683" s="132" t="str">
        <f t="shared" si="26"/>
        <v>DEMFI SRC9010</v>
      </c>
      <c r="O1683" s="132" t="str">
        <f>IFERROR(IFERROR(INDEX(Кат!$B:$B,MATCH($N1683,Кат!$I:$I,0)),INDEX(Торг!$B:$B,MATCH($N1683,Торг!$I:$I,0))),"")</f>
        <v/>
      </c>
    </row>
    <row r="1684" spans="1:15" outlineLevel="1">
      <c r="A1684" t="s">
        <v>15696</v>
      </c>
      <c r="C1684" s="191" t="s">
        <v>1225</v>
      </c>
      <c r="E1684" t="s">
        <v>1226</v>
      </c>
      <c r="F1684" t="s">
        <v>1168</v>
      </c>
      <c r="G1684" t="s">
        <v>375</v>
      </c>
      <c r="H1684">
        <v>4280</v>
      </c>
      <c r="J1684" t="s">
        <v>22634</v>
      </c>
      <c r="K1684" s="132" t="str">
        <f>IFERROR(IFERROR(INDEX(Кат!$O:$O,MATCH($C1684,Кат!$I:$I,0)),INDEX(Торг!$L:$L,MATCH($C1684,Торг!$I:$I,0))),"")</f>
        <v/>
      </c>
      <c r="L1684" s="132" t="str">
        <f>IFERROR(IFERROR(INDEX(Кат!$A:$A,MATCH($C1684,Кат!$I:$I,0)),INDEX(Торг!$A:$A,MATCH($C1684,Торг!$I:$I,0))),"")</f>
        <v/>
      </c>
      <c r="M1684" s="132" t="str">
        <f>IFERROR(IFERROR(INDEX(Кат!$B:$B,MATCH($C1684,Кат!$I:$I,0)),INDEX(Торг!$B:$B,MATCH($C1684,Торг!$I:$I,0))),"")</f>
        <v/>
      </c>
      <c r="N1684" s="132" t="str">
        <f t="shared" si="26"/>
        <v>DEMFI SRC8010</v>
      </c>
      <c r="O1684" s="132" t="str">
        <f>IFERROR(IFERROR(INDEX(Кат!$B:$B,MATCH($N1684,Кат!$I:$I,0)),INDEX(Торг!$B:$B,MATCH($N1684,Торг!$I:$I,0))),"")</f>
        <v/>
      </c>
    </row>
    <row r="1685" spans="1:15" outlineLevel="1">
      <c r="A1685" t="s">
        <v>15697</v>
      </c>
      <c r="C1685" s="191" t="s">
        <v>66</v>
      </c>
      <c r="E1685" t="s">
        <v>1227</v>
      </c>
      <c r="F1685" t="s">
        <v>1168</v>
      </c>
      <c r="G1685" t="s">
        <v>375</v>
      </c>
      <c r="H1685">
        <v>3400</v>
      </c>
      <c r="J1685" t="s">
        <v>22634</v>
      </c>
      <c r="K1685" s="132" t="str">
        <f>IFERROR(IFERROR(INDEX(Кат!$O:$O,MATCH($C1685,Кат!$I:$I,0)),INDEX(Торг!$L:$L,MATCH($C1685,Торг!$I:$I,0))),"")</f>
        <v/>
      </c>
      <c r="L1685" s="132" t="str">
        <f>IFERROR(IFERROR(INDEX(Кат!$A:$A,MATCH($C1685,Кат!$I:$I,0)),INDEX(Торг!$A:$A,MATCH($C1685,Торг!$I:$I,0))),"")</f>
        <v/>
      </c>
      <c r="M1685" s="132" t="str">
        <f>IFERROR(IFERROR(INDEX(Кат!$B:$B,MATCH($C1685,Кат!$I:$I,0)),INDEX(Торг!$B:$B,MATCH($C1685,Торг!$I:$I,0))),"")</f>
        <v/>
      </c>
      <c r="N1685" s="132" t="str">
        <f t="shared" si="26"/>
        <v>DEMFI SRC1900</v>
      </c>
      <c r="O1685" s="132" t="str">
        <f>IFERROR(IFERROR(INDEX(Кат!$B:$B,MATCH($N1685,Кат!$I:$I,0)),INDEX(Торг!$B:$B,MATCH($N1685,Торг!$I:$I,0))),"")</f>
        <v/>
      </c>
    </row>
    <row r="1686" spans="1:15" outlineLevel="1">
      <c r="A1686" t="s">
        <v>15698</v>
      </c>
      <c r="C1686" s="191" t="s">
        <v>68</v>
      </c>
      <c r="E1686" t="s">
        <v>1228</v>
      </c>
      <c r="F1686" t="s">
        <v>1168</v>
      </c>
      <c r="G1686" t="s">
        <v>375</v>
      </c>
      <c r="H1686">
        <v>3400</v>
      </c>
      <c r="J1686" t="s">
        <v>22634</v>
      </c>
      <c r="K1686" s="132" t="str">
        <f>IFERROR(IFERROR(INDEX(Кат!$O:$O,MATCH($C1686,Кат!$I:$I,0)),INDEX(Торг!$L:$L,MATCH($C1686,Торг!$I:$I,0))),"")</f>
        <v/>
      </c>
      <c r="L1686" s="132" t="str">
        <f>IFERROR(IFERROR(INDEX(Кат!$A:$A,MATCH($C1686,Кат!$I:$I,0)),INDEX(Торг!$A:$A,MATCH($C1686,Торг!$I:$I,0))),"")</f>
        <v/>
      </c>
      <c r="M1686" s="132" t="str">
        <f>IFERROR(IFERROR(INDEX(Кат!$B:$B,MATCH($C1686,Кат!$I:$I,0)),INDEX(Торг!$B:$B,MATCH($C1686,Торг!$I:$I,0))),"")</f>
        <v/>
      </c>
      <c r="N1686" s="132" t="str">
        <f t="shared" si="26"/>
        <v>DEMFI SRC0800</v>
      </c>
      <c r="O1686" s="132" t="str">
        <f>IFERROR(IFERROR(INDEX(Кат!$B:$B,MATCH($N1686,Кат!$I:$I,0)),INDEX(Торг!$B:$B,MATCH($N1686,Торг!$I:$I,0))),"")</f>
        <v/>
      </c>
    </row>
    <row r="1687" spans="1:15" outlineLevel="1">
      <c r="A1687" t="s">
        <v>15699</v>
      </c>
      <c r="C1687" s="191" t="s">
        <v>70</v>
      </c>
      <c r="E1687" t="s">
        <v>1229</v>
      </c>
      <c r="F1687" t="s">
        <v>1168</v>
      </c>
      <c r="G1687" t="s">
        <v>375</v>
      </c>
      <c r="H1687">
        <v>3400</v>
      </c>
      <c r="J1687" t="s">
        <v>22634</v>
      </c>
      <c r="K1687" s="132" t="str">
        <f>IFERROR(IFERROR(INDEX(Кат!$O:$O,MATCH($C1687,Кат!$I:$I,0)),INDEX(Торг!$L:$L,MATCH($C1687,Торг!$I:$I,0))),"")</f>
        <v/>
      </c>
      <c r="L1687" s="132" t="str">
        <f>IFERROR(IFERROR(INDEX(Кат!$A:$A,MATCH($C1687,Кат!$I:$I,0)),INDEX(Торг!$A:$A,MATCH($C1687,Торг!$I:$I,0))),"")</f>
        <v/>
      </c>
      <c r="M1687" s="132" t="str">
        <f>IFERROR(IFERROR(INDEX(Кат!$B:$B,MATCH($C1687,Кат!$I:$I,0)),INDEX(Торг!$B:$B,MATCH($C1687,Торг!$I:$I,0))),"")</f>
        <v/>
      </c>
      <c r="N1687" s="132" t="str">
        <f t="shared" si="26"/>
        <v>DEMFI SRC1000</v>
      </c>
      <c r="O1687" s="132" t="str">
        <f>IFERROR(IFERROR(INDEX(Кат!$B:$B,MATCH($N1687,Кат!$I:$I,0)),INDEX(Торг!$B:$B,MATCH($N1687,Торг!$I:$I,0))),"")</f>
        <v/>
      </c>
    </row>
    <row r="1688" spans="1:15" outlineLevel="1">
      <c r="A1688" t="s">
        <v>15700</v>
      </c>
      <c r="C1688" s="191" t="s">
        <v>72</v>
      </c>
      <c r="E1688" t="s">
        <v>1230</v>
      </c>
      <c r="F1688" t="s">
        <v>1168</v>
      </c>
      <c r="G1688" t="s">
        <v>375</v>
      </c>
      <c r="H1688">
        <v>3400</v>
      </c>
      <c r="J1688" t="s">
        <v>22634</v>
      </c>
      <c r="K1688" s="132" t="str">
        <f>IFERROR(IFERROR(INDEX(Кат!$O:$O,MATCH($C1688,Кат!$I:$I,0)),INDEX(Торг!$L:$L,MATCH($C1688,Торг!$I:$I,0))),"")</f>
        <v/>
      </c>
      <c r="L1688" s="132" t="str">
        <f>IFERROR(IFERROR(INDEX(Кат!$A:$A,MATCH($C1688,Кат!$I:$I,0)),INDEX(Торг!$A:$A,MATCH($C1688,Торг!$I:$I,0))),"")</f>
        <v/>
      </c>
      <c r="M1688" s="132" t="str">
        <f>IFERROR(IFERROR(INDEX(Кат!$B:$B,MATCH($C1688,Кат!$I:$I,0)),INDEX(Торг!$B:$B,MATCH($C1688,Торг!$I:$I,0))),"")</f>
        <v/>
      </c>
      <c r="N1688" s="132" t="str">
        <f t="shared" si="26"/>
        <v>DEMFI SRC7000</v>
      </c>
      <c r="O1688" s="132" t="str">
        <f>IFERROR(IFERROR(INDEX(Кат!$B:$B,MATCH($N1688,Кат!$I:$I,0)),INDEX(Торг!$B:$B,MATCH($N1688,Торг!$I:$I,0))),"")</f>
        <v/>
      </c>
    </row>
    <row r="1689" spans="1:15" outlineLevel="1">
      <c r="A1689" t="s">
        <v>15701</v>
      </c>
      <c r="C1689" s="191" t="s">
        <v>74</v>
      </c>
      <c r="E1689" t="s">
        <v>1231</v>
      </c>
      <c r="F1689" t="s">
        <v>1168</v>
      </c>
      <c r="G1689" t="s">
        <v>375</v>
      </c>
      <c r="H1689">
        <v>3400</v>
      </c>
      <c r="J1689" t="s">
        <v>22634</v>
      </c>
      <c r="K1689" s="132" t="str">
        <f>IFERROR(IFERROR(INDEX(Кат!$O:$O,MATCH($C1689,Кат!$I:$I,0)),INDEX(Торг!$L:$L,MATCH($C1689,Торг!$I:$I,0))),"")</f>
        <v/>
      </c>
      <c r="L1689" s="132" t="str">
        <f>IFERROR(IFERROR(INDEX(Кат!$A:$A,MATCH($C1689,Кат!$I:$I,0)),INDEX(Торг!$A:$A,MATCH($C1689,Торг!$I:$I,0))),"")</f>
        <v/>
      </c>
      <c r="M1689" s="132" t="str">
        <f>IFERROR(IFERROR(INDEX(Кат!$B:$B,MATCH($C1689,Кат!$I:$I,0)),INDEX(Торг!$B:$B,MATCH($C1689,Торг!$I:$I,0))),"")</f>
        <v/>
      </c>
      <c r="N1689" s="132" t="str">
        <f t="shared" si="26"/>
        <v>DEMFI SRC9000</v>
      </c>
      <c r="O1689" s="132" t="str">
        <f>IFERROR(IFERROR(INDEX(Кат!$B:$B,MATCH($N1689,Кат!$I:$I,0)),INDEX(Торг!$B:$B,MATCH($N1689,Торг!$I:$I,0))),"")</f>
        <v/>
      </c>
    </row>
    <row r="1690" spans="1:15" outlineLevel="1">
      <c r="A1690" t="s">
        <v>15702</v>
      </c>
      <c r="C1690" s="191" t="s">
        <v>104</v>
      </c>
      <c r="E1690" t="s">
        <v>1232</v>
      </c>
      <c r="F1690" t="s">
        <v>1168</v>
      </c>
      <c r="G1690" t="s">
        <v>375</v>
      </c>
      <c r="H1690">
        <v>5700</v>
      </c>
      <c r="J1690" t="s">
        <v>22634</v>
      </c>
      <c r="K1690" s="132" t="str">
        <f>IFERROR(IFERROR(INDEX(Кат!$O:$O,MATCH($C1690,Кат!$I:$I,0)),INDEX(Торг!$L:$L,MATCH($C1690,Торг!$I:$I,0))),"")</f>
        <v/>
      </c>
      <c r="L1690" s="132" t="str">
        <f>IFERROR(IFERROR(INDEX(Кат!$A:$A,MATCH($C1690,Кат!$I:$I,0)),INDEX(Торг!$A:$A,MATCH($C1690,Торг!$I:$I,0))),"")</f>
        <v/>
      </c>
      <c r="M1690" s="132" t="str">
        <f>IFERROR(IFERROR(INDEX(Кат!$B:$B,MATCH($C1690,Кат!$I:$I,0)),INDEX(Торг!$B:$B,MATCH($C1690,Торг!$I:$I,0))),"")</f>
        <v/>
      </c>
      <c r="N1690" s="132" t="str">
        <f t="shared" si="26"/>
        <v>DEMFI SFC1810</v>
      </c>
      <c r="O1690" s="132" t="str">
        <f>IFERROR(IFERROR(INDEX(Кат!$B:$B,MATCH($N1690,Кат!$I:$I,0)),INDEX(Торг!$B:$B,MATCH($N1690,Торг!$I:$I,0))),"")</f>
        <v/>
      </c>
    </row>
    <row r="1691" spans="1:15">
      <c r="A1691" t="s">
        <v>15703</v>
      </c>
      <c r="C1691" s="191" t="s">
        <v>106</v>
      </c>
      <c r="E1691" t="s">
        <v>1233</v>
      </c>
      <c r="F1691" t="s">
        <v>1168</v>
      </c>
      <c r="G1691" t="s">
        <v>375</v>
      </c>
      <c r="H1691">
        <v>5450</v>
      </c>
      <c r="J1691" t="s">
        <v>22634</v>
      </c>
      <c r="K1691" s="132" t="str">
        <f>IFERROR(IFERROR(INDEX(Кат!$O:$O,MATCH($C1691,Кат!$I:$I,0)),INDEX(Торг!$L:$L,MATCH($C1691,Торг!$I:$I,0))),"")</f>
        <v/>
      </c>
      <c r="L1691" s="132" t="str">
        <f>IFERROR(IFERROR(INDEX(Кат!$A:$A,MATCH($C1691,Кат!$I:$I,0)),INDEX(Торг!$A:$A,MATCH($C1691,Торг!$I:$I,0))),"")</f>
        <v/>
      </c>
      <c r="M1691" s="132" t="str">
        <f>IFERROR(IFERROR(INDEX(Кат!$B:$B,MATCH($C1691,Кат!$I:$I,0)),INDEX(Торг!$B:$B,MATCH($C1691,Торг!$I:$I,0))),"")</f>
        <v/>
      </c>
      <c r="N1691" s="132" t="str">
        <f t="shared" si="26"/>
        <v>DEMFI SFC1910</v>
      </c>
      <c r="O1691" s="132" t="str">
        <f>IFERROR(IFERROR(INDEX(Кат!$B:$B,MATCH($N1691,Кат!$I:$I,0)),INDEX(Торг!$B:$B,MATCH($N1691,Торг!$I:$I,0))),"")</f>
        <v/>
      </c>
    </row>
    <row r="1692" spans="1:15" outlineLevel="1">
      <c r="A1692" t="s">
        <v>15704</v>
      </c>
      <c r="C1692" s="191" t="s">
        <v>108</v>
      </c>
      <c r="E1692" t="s">
        <v>1234</v>
      </c>
      <c r="F1692" t="s">
        <v>1168</v>
      </c>
      <c r="G1692" t="s">
        <v>375</v>
      </c>
      <c r="H1692">
        <v>5010</v>
      </c>
      <c r="J1692" t="s">
        <v>22634</v>
      </c>
      <c r="K1692" s="132" t="str">
        <f>IFERROR(IFERROR(INDEX(Кат!$O:$O,MATCH($C1692,Кат!$I:$I,0)),INDEX(Торг!$L:$L,MATCH($C1692,Торг!$I:$I,0))),"")</f>
        <v/>
      </c>
      <c r="L1692" s="132" t="str">
        <f>IFERROR(IFERROR(INDEX(Кат!$A:$A,MATCH($C1692,Кат!$I:$I,0)),INDEX(Торг!$A:$A,MATCH($C1692,Торг!$I:$I,0))),"")</f>
        <v/>
      </c>
      <c r="M1692" s="132" t="str">
        <f>IFERROR(IFERROR(INDEX(Кат!$B:$B,MATCH($C1692,Кат!$I:$I,0)),INDEX(Торг!$B:$B,MATCH($C1692,Торг!$I:$I,0))),"")</f>
        <v/>
      </c>
      <c r="N1692" s="132" t="str">
        <f t="shared" si="26"/>
        <v>DEMFI SFC0810</v>
      </c>
      <c r="O1692" s="132" t="str">
        <f>IFERROR(IFERROR(INDEX(Кат!$B:$B,MATCH($N1692,Кат!$I:$I,0)),INDEX(Торг!$B:$B,MATCH($N1692,Торг!$I:$I,0))),"")</f>
        <v/>
      </c>
    </row>
    <row r="1693" spans="1:15">
      <c r="A1693" t="s">
        <v>15705</v>
      </c>
      <c r="C1693" s="191" t="s">
        <v>110</v>
      </c>
      <c r="E1693" t="s">
        <v>1235</v>
      </c>
      <c r="F1693" t="s">
        <v>1168</v>
      </c>
      <c r="G1693" t="s">
        <v>375</v>
      </c>
      <c r="H1693">
        <v>5010</v>
      </c>
      <c r="J1693" t="s">
        <v>22634</v>
      </c>
      <c r="K1693" s="132" t="str">
        <f>IFERROR(IFERROR(INDEX(Кат!$O:$O,MATCH($C1693,Кат!$I:$I,0)),INDEX(Торг!$L:$L,MATCH($C1693,Торг!$I:$I,0))),"")</f>
        <v/>
      </c>
      <c r="L1693" s="132" t="str">
        <f>IFERROR(IFERROR(INDEX(Кат!$A:$A,MATCH($C1693,Кат!$I:$I,0)),INDEX(Торг!$A:$A,MATCH($C1693,Торг!$I:$I,0))),"")</f>
        <v/>
      </c>
      <c r="M1693" s="132" t="str">
        <f>IFERROR(IFERROR(INDEX(Кат!$B:$B,MATCH($C1693,Кат!$I:$I,0)),INDEX(Торг!$B:$B,MATCH($C1693,Торг!$I:$I,0))),"")</f>
        <v/>
      </c>
      <c r="N1693" s="132" t="str">
        <f t="shared" si="26"/>
        <v>DEMFI SFC1010</v>
      </c>
      <c r="O1693" s="132" t="str">
        <f>IFERROR(IFERROR(INDEX(Кат!$B:$B,MATCH($N1693,Кат!$I:$I,0)),INDEX(Торг!$B:$B,MATCH($N1693,Торг!$I:$I,0))),"")</f>
        <v/>
      </c>
    </row>
    <row r="1694" spans="1:15" outlineLevel="1">
      <c r="A1694" t="s">
        <v>15706</v>
      </c>
      <c r="C1694" s="191" t="s">
        <v>1236</v>
      </c>
      <c r="E1694" t="s">
        <v>1237</v>
      </c>
      <c r="F1694" t="s">
        <v>1168</v>
      </c>
      <c r="G1694" t="s">
        <v>375</v>
      </c>
      <c r="H1694">
        <v>5670</v>
      </c>
      <c r="J1694" t="s">
        <v>22634</v>
      </c>
      <c r="K1694" s="132" t="str">
        <f>IFERROR(IFERROR(INDEX(Кат!$O:$O,MATCH($C1694,Кат!$I:$I,0)),INDEX(Торг!$L:$L,MATCH($C1694,Торг!$I:$I,0))),"")</f>
        <v/>
      </c>
      <c r="L1694" s="132" t="str">
        <f>IFERROR(IFERROR(INDEX(Кат!$A:$A,MATCH($C1694,Кат!$I:$I,0)),INDEX(Торг!$A:$A,MATCH($C1694,Торг!$I:$I,0))),"")</f>
        <v/>
      </c>
      <c r="M1694" s="132" t="str">
        <f>IFERROR(IFERROR(INDEX(Кат!$B:$B,MATCH($C1694,Кат!$I:$I,0)),INDEX(Торг!$B:$B,MATCH($C1694,Торг!$I:$I,0))),"")</f>
        <v/>
      </c>
      <c r="N1694" s="132" t="str">
        <f t="shared" si="26"/>
        <v>DEMFI SFC2610</v>
      </c>
      <c r="O1694" s="132" t="str">
        <f>IFERROR(IFERROR(INDEX(Кат!$B:$B,MATCH($N1694,Кат!$I:$I,0)),INDEX(Торг!$B:$B,MATCH($N1694,Торг!$I:$I,0))),"")</f>
        <v/>
      </c>
    </row>
    <row r="1695" spans="1:15" outlineLevel="1">
      <c r="A1695" t="s">
        <v>15707</v>
      </c>
      <c r="C1695" s="191" t="s">
        <v>117</v>
      </c>
      <c r="E1695" t="s">
        <v>1238</v>
      </c>
      <c r="F1695" t="s">
        <v>1168</v>
      </c>
      <c r="G1695" t="s">
        <v>375</v>
      </c>
      <c r="H1695">
        <v>5450</v>
      </c>
      <c r="J1695" t="s">
        <v>22634</v>
      </c>
      <c r="K1695" s="132" t="str">
        <f>IFERROR(IFERROR(INDEX(Кат!$O:$O,MATCH($C1695,Кат!$I:$I,0)),INDEX(Торг!$L:$L,MATCH($C1695,Торг!$I:$I,0))),"")</f>
        <v/>
      </c>
      <c r="L1695" s="132" t="str">
        <f>IFERROR(IFERROR(INDEX(Кат!$A:$A,MATCH($C1695,Кат!$I:$I,0)),INDEX(Торг!$A:$A,MATCH($C1695,Торг!$I:$I,0))),"")</f>
        <v/>
      </c>
      <c r="M1695" s="132" t="str">
        <f>IFERROR(IFERROR(INDEX(Кат!$B:$B,MATCH($C1695,Кат!$I:$I,0)),INDEX(Торг!$B:$B,MATCH($C1695,Торг!$I:$I,0))),"")</f>
        <v/>
      </c>
      <c r="N1695" s="132" t="str">
        <f t="shared" si="26"/>
        <v>DEMFI SFC7010</v>
      </c>
      <c r="O1695" s="132" t="str">
        <f>IFERROR(IFERROR(INDEX(Кат!$B:$B,MATCH($N1695,Кат!$I:$I,0)),INDEX(Торг!$B:$B,MATCH($N1695,Торг!$I:$I,0))),"")</f>
        <v/>
      </c>
    </row>
    <row r="1696" spans="1:15" outlineLevel="1">
      <c r="A1696" t="s">
        <v>15708</v>
      </c>
      <c r="C1696" s="191" t="s">
        <v>119</v>
      </c>
      <c r="E1696" t="s">
        <v>1239</v>
      </c>
      <c r="F1696" t="s">
        <v>1168</v>
      </c>
      <c r="G1696" t="s">
        <v>375</v>
      </c>
      <c r="H1696">
        <v>5450</v>
      </c>
      <c r="J1696" t="s">
        <v>22634</v>
      </c>
      <c r="K1696" s="132" t="str">
        <f>IFERROR(IFERROR(INDEX(Кат!$O:$O,MATCH($C1696,Кат!$I:$I,0)),INDEX(Торг!$L:$L,MATCH($C1696,Торг!$I:$I,0))),"")</f>
        <v/>
      </c>
      <c r="L1696" s="132" t="str">
        <f>IFERROR(IFERROR(INDEX(Кат!$A:$A,MATCH($C1696,Кат!$I:$I,0)),INDEX(Торг!$A:$A,MATCH($C1696,Торг!$I:$I,0))),"")</f>
        <v/>
      </c>
      <c r="M1696" s="132" t="str">
        <f>IFERROR(IFERROR(INDEX(Кат!$B:$B,MATCH($C1696,Кат!$I:$I,0)),INDEX(Торг!$B:$B,MATCH($C1696,Торг!$I:$I,0))),"")</f>
        <v/>
      </c>
      <c r="N1696" s="132" t="str">
        <f t="shared" si="26"/>
        <v>DEMFI SFC9010</v>
      </c>
      <c r="O1696" s="132" t="str">
        <f>IFERROR(IFERROR(INDEX(Кат!$B:$B,MATCH($N1696,Кат!$I:$I,0)),INDEX(Торг!$B:$B,MATCH($N1696,Торг!$I:$I,0))),"")</f>
        <v/>
      </c>
    </row>
    <row r="1697" spans="1:15">
      <c r="A1697" t="s">
        <v>25635</v>
      </c>
      <c r="C1697" s="191" t="s">
        <v>25636</v>
      </c>
      <c r="E1697" t="s">
        <v>25637</v>
      </c>
      <c r="F1697" t="s">
        <v>1168</v>
      </c>
      <c r="G1697" t="s">
        <v>375</v>
      </c>
      <c r="H1697">
        <v>5450</v>
      </c>
      <c r="J1697" t="s">
        <v>22634</v>
      </c>
      <c r="K1697" s="132" t="str">
        <f>IFERROR(IFERROR(INDEX(Кат!$O:$O,MATCH($C1697,Кат!$I:$I,0)),INDEX(Торг!$L:$L,MATCH($C1697,Торг!$I:$I,0))),"")</f>
        <v/>
      </c>
      <c r="L1697" s="132" t="str">
        <f>IFERROR(IFERROR(INDEX(Кат!$A:$A,MATCH($C1697,Кат!$I:$I,0)),INDEX(Торг!$A:$A,MATCH($C1697,Торг!$I:$I,0))),"")</f>
        <v/>
      </c>
      <c r="M1697" s="132" t="str">
        <f>IFERROR(IFERROR(INDEX(Кат!$B:$B,MATCH($C1697,Кат!$I:$I,0)),INDEX(Торг!$B:$B,MATCH($C1697,Торг!$I:$I,0))),"")</f>
        <v/>
      </c>
      <c r="N1697" s="132" t="str">
        <f t="shared" si="26"/>
        <v>DEMFI SFC9210</v>
      </c>
      <c r="O1697" s="132" t="str">
        <f>IFERROR(IFERROR(INDEX(Кат!$B:$B,MATCH($N1697,Кат!$I:$I,0)),INDEX(Торг!$B:$B,MATCH($N1697,Торг!$I:$I,0))),"")</f>
        <v/>
      </c>
    </row>
    <row r="1698" spans="1:15" outlineLevel="1">
      <c r="A1698" t="s">
        <v>15709</v>
      </c>
      <c r="C1698" s="191" t="s">
        <v>1240</v>
      </c>
      <c r="E1698" t="s">
        <v>1241</v>
      </c>
      <c r="F1698" t="s">
        <v>1168</v>
      </c>
      <c r="G1698" t="s">
        <v>375</v>
      </c>
      <c r="H1698">
        <v>7220</v>
      </c>
      <c r="J1698" t="s">
        <v>22634</v>
      </c>
      <c r="K1698" s="132" t="str">
        <f>IFERROR(IFERROR(INDEX(Кат!$O:$O,MATCH($C1698,Кат!$I:$I,0)),INDEX(Торг!$L:$L,MATCH($C1698,Торг!$I:$I,0))),"")</f>
        <v/>
      </c>
      <c r="L1698" s="132" t="str">
        <f>IFERROR(IFERROR(INDEX(Кат!$A:$A,MATCH($C1698,Кат!$I:$I,0)),INDEX(Торг!$A:$A,MATCH($C1698,Торг!$I:$I,0))),"")</f>
        <v/>
      </c>
      <c r="M1698" s="132" t="str">
        <f>IFERROR(IFERROR(INDEX(Кат!$B:$B,MATCH($C1698,Кат!$I:$I,0)),INDEX(Торг!$B:$B,MATCH($C1698,Торг!$I:$I,0))),"")</f>
        <v/>
      </c>
      <c r="N1698" s="132" t="str">
        <f t="shared" si="26"/>
        <v>DEMFI SFC8010</v>
      </c>
      <c r="O1698" s="132" t="str">
        <f>IFERROR(IFERROR(INDEX(Кат!$B:$B,MATCH($N1698,Кат!$I:$I,0)),INDEX(Торг!$B:$B,MATCH($N1698,Торг!$I:$I,0))),"")</f>
        <v/>
      </c>
    </row>
    <row r="1699" spans="1:15" outlineLevel="1">
      <c r="A1699" t="s">
        <v>15710</v>
      </c>
      <c r="C1699" s="191" t="s">
        <v>105</v>
      </c>
      <c r="E1699" t="s">
        <v>1242</v>
      </c>
      <c r="F1699" t="s">
        <v>1168</v>
      </c>
      <c r="G1699" t="s">
        <v>375</v>
      </c>
      <c r="H1699">
        <v>5540</v>
      </c>
      <c r="J1699" t="s">
        <v>22634</v>
      </c>
      <c r="K1699" s="132" t="str">
        <f>IFERROR(IFERROR(INDEX(Кат!$O:$O,MATCH($C1699,Кат!$I:$I,0)),INDEX(Торг!$L:$L,MATCH($C1699,Торг!$I:$I,0))),"")</f>
        <v/>
      </c>
      <c r="L1699" s="132" t="str">
        <f>IFERROR(IFERROR(INDEX(Кат!$A:$A,MATCH($C1699,Кат!$I:$I,0)),INDEX(Торг!$A:$A,MATCH($C1699,Торг!$I:$I,0))),"")</f>
        <v/>
      </c>
      <c r="M1699" s="132" t="str">
        <f>IFERROR(IFERROR(INDEX(Кат!$B:$B,MATCH($C1699,Кат!$I:$I,0)),INDEX(Торг!$B:$B,MATCH($C1699,Торг!$I:$I,0))),"")</f>
        <v/>
      </c>
      <c r="N1699" s="132" t="str">
        <f t="shared" si="26"/>
        <v>DEMFI SFC1800</v>
      </c>
      <c r="O1699" s="132" t="str">
        <f>IFERROR(IFERROR(INDEX(Кат!$B:$B,MATCH($N1699,Кат!$I:$I,0)),INDEX(Торг!$B:$B,MATCH($N1699,Торг!$I:$I,0))),"")</f>
        <v/>
      </c>
    </row>
    <row r="1700" spans="1:15" outlineLevel="1">
      <c r="A1700" t="s">
        <v>15711</v>
      </c>
      <c r="C1700" s="191" t="s">
        <v>107</v>
      </c>
      <c r="E1700" t="s">
        <v>1243</v>
      </c>
      <c r="F1700" t="s">
        <v>1168</v>
      </c>
      <c r="G1700" t="s">
        <v>375</v>
      </c>
      <c r="H1700">
        <v>5280</v>
      </c>
      <c r="J1700" t="s">
        <v>22634</v>
      </c>
      <c r="K1700" s="132" t="str">
        <f>IFERROR(IFERROR(INDEX(Кат!$O:$O,MATCH($C1700,Кат!$I:$I,0)),INDEX(Торг!$L:$L,MATCH($C1700,Торг!$I:$I,0))),"")</f>
        <v/>
      </c>
      <c r="L1700" s="132" t="str">
        <f>IFERROR(IFERROR(INDEX(Кат!$A:$A,MATCH($C1700,Кат!$I:$I,0)),INDEX(Торг!$A:$A,MATCH($C1700,Торг!$I:$I,0))),"")</f>
        <v/>
      </c>
      <c r="M1700" s="132" t="str">
        <f>IFERROR(IFERROR(INDEX(Кат!$B:$B,MATCH($C1700,Кат!$I:$I,0)),INDEX(Торг!$B:$B,MATCH($C1700,Торг!$I:$I,0))),"")</f>
        <v/>
      </c>
      <c r="N1700" s="132" t="str">
        <f t="shared" si="26"/>
        <v>DEMFI SFC1900</v>
      </c>
      <c r="O1700" s="132" t="str">
        <f>IFERROR(IFERROR(INDEX(Кат!$B:$B,MATCH($N1700,Кат!$I:$I,0)),INDEX(Торг!$B:$B,MATCH($N1700,Торг!$I:$I,0))),"")</f>
        <v/>
      </c>
    </row>
    <row r="1701" spans="1:15" outlineLevel="1">
      <c r="A1701" t="s">
        <v>15712</v>
      </c>
      <c r="C1701" s="191" t="s">
        <v>109</v>
      </c>
      <c r="E1701" t="s">
        <v>1244</v>
      </c>
      <c r="F1701" t="s">
        <v>1168</v>
      </c>
      <c r="G1701" t="s">
        <v>375</v>
      </c>
      <c r="H1701">
        <v>4850</v>
      </c>
      <c r="J1701" t="s">
        <v>22634</v>
      </c>
      <c r="K1701" s="132" t="str">
        <f>IFERROR(IFERROR(INDEX(Кат!$O:$O,MATCH($C1701,Кат!$I:$I,0)),INDEX(Торг!$L:$L,MATCH($C1701,Торг!$I:$I,0))),"")</f>
        <v/>
      </c>
      <c r="L1701" s="132" t="str">
        <f>IFERROR(IFERROR(INDEX(Кат!$A:$A,MATCH($C1701,Кат!$I:$I,0)),INDEX(Торг!$A:$A,MATCH($C1701,Торг!$I:$I,0))),"")</f>
        <v/>
      </c>
      <c r="M1701" s="132" t="str">
        <f>IFERROR(IFERROR(INDEX(Кат!$B:$B,MATCH($C1701,Кат!$I:$I,0)),INDEX(Торг!$B:$B,MATCH($C1701,Торг!$I:$I,0))),"")</f>
        <v/>
      </c>
      <c r="N1701" s="132" t="str">
        <f t="shared" si="26"/>
        <v>DEMFI SFC0800</v>
      </c>
      <c r="O1701" s="132" t="str">
        <f>IFERROR(IFERROR(INDEX(Кат!$B:$B,MATCH($N1701,Кат!$I:$I,0)),INDEX(Торг!$B:$B,MATCH($N1701,Торг!$I:$I,0))),"")</f>
        <v/>
      </c>
    </row>
    <row r="1702" spans="1:15" outlineLevel="1">
      <c r="A1702" t="s">
        <v>15713</v>
      </c>
      <c r="C1702" s="191" t="s">
        <v>111</v>
      </c>
      <c r="E1702" t="s">
        <v>1245</v>
      </c>
      <c r="F1702" t="s">
        <v>1168</v>
      </c>
      <c r="G1702" t="s">
        <v>375</v>
      </c>
      <c r="H1702">
        <v>4850</v>
      </c>
      <c r="J1702" t="s">
        <v>22634</v>
      </c>
      <c r="K1702" s="132" t="str">
        <f>IFERROR(IFERROR(INDEX(Кат!$O:$O,MATCH($C1702,Кат!$I:$I,0)),INDEX(Торг!$L:$L,MATCH($C1702,Торг!$I:$I,0))),"")</f>
        <v/>
      </c>
      <c r="L1702" s="132" t="str">
        <f>IFERROR(IFERROR(INDEX(Кат!$A:$A,MATCH($C1702,Кат!$I:$I,0)),INDEX(Торг!$A:$A,MATCH($C1702,Торг!$I:$I,0))),"")</f>
        <v/>
      </c>
      <c r="M1702" s="132" t="str">
        <f>IFERROR(IFERROR(INDEX(Кат!$B:$B,MATCH($C1702,Кат!$I:$I,0)),INDEX(Торг!$B:$B,MATCH($C1702,Торг!$I:$I,0))),"")</f>
        <v/>
      </c>
      <c r="N1702" s="132" t="str">
        <f t="shared" si="26"/>
        <v>DEMFI SFC1000</v>
      </c>
      <c r="O1702" s="132" t="str">
        <f>IFERROR(IFERROR(INDEX(Кат!$B:$B,MATCH($N1702,Кат!$I:$I,0)),INDEX(Торг!$B:$B,MATCH($N1702,Торг!$I:$I,0))),"")</f>
        <v/>
      </c>
    </row>
    <row r="1703" spans="1:15" outlineLevel="1">
      <c r="A1703" t="s">
        <v>15714</v>
      </c>
      <c r="C1703" s="191" t="s">
        <v>1246</v>
      </c>
      <c r="E1703" t="s">
        <v>1247</v>
      </c>
      <c r="F1703" t="s">
        <v>1168</v>
      </c>
      <c r="G1703" t="s">
        <v>375</v>
      </c>
      <c r="H1703">
        <v>5500</v>
      </c>
      <c r="J1703" t="s">
        <v>22634</v>
      </c>
      <c r="K1703" s="132" t="str">
        <f>IFERROR(IFERROR(INDEX(Кат!$O:$O,MATCH($C1703,Кат!$I:$I,0)),INDEX(Торг!$L:$L,MATCH($C1703,Торг!$I:$I,0))),"")</f>
        <v/>
      </c>
      <c r="L1703" s="132" t="str">
        <f>IFERROR(IFERROR(INDEX(Кат!$A:$A,MATCH($C1703,Кат!$I:$I,0)),INDEX(Торг!$A:$A,MATCH($C1703,Торг!$I:$I,0))),"")</f>
        <v/>
      </c>
      <c r="M1703" s="132" t="str">
        <f>IFERROR(IFERROR(INDEX(Кат!$B:$B,MATCH($C1703,Кат!$I:$I,0)),INDEX(Торг!$B:$B,MATCH($C1703,Торг!$I:$I,0))),"")</f>
        <v/>
      </c>
      <c r="N1703" s="132" t="str">
        <f t="shared" si="26"/>
        <v>DEMFI SFC2600</v>
      </c>
      <c r="O1703" s="132" t="str">
        <f>IFERROR(IFERROR(INDEX(Кат!$B:$B,MATCH($N1703,Кат!$I:$I,0)),INDEX(Торг!$B:$B,MATCH($N1703,Торг!$I:$I,0))),"")</f>
        <v/>
      </c>
    </row>
    <row r="1704" spans="1:15" outlineLevel="1">
      <c r="A1704" t="s">
        <v>15715</v>
      </c>
      <c r="C1704" s="191" t="s">
        <v>118</v>
      </c>
      <c r="E1704" t="s">
        <v>1248</v>
      </c>
      <c r="F1704" t="s">
        <v>1168</v>
      </c>
      <c r="G1704" t="s">
        <v>375</v>
      </c>
      <c r="H1704">
        <v>5280</v>
      </c>
      <c r="J1704" t="s">
        <v>22634</v>
      </c>
      <c r="K1704" s="132" t="str">
        <f>IFERROR(IFERROR(INDEX(Кат!$O:$O,MATCH($C1704,Кат!$I:$I,0)),INDEX(Торг!$L:$L,MATCH($C1704,Торг!$I:$I,0))),"")</f>
        <v/>
      </c>
      <c r="L1704" s="132" t="str">
        <f>IFERROR(IFERROR(INDEX(Кат!$A:$A,MATCH($C1704,Кат!$I:$I,0)),INDEX(Торг!$A:$A,MATCH($C1704,Торг!$I:$I,0))),"")</f>
        <v/>
      </c>
      <c r="M1704" s="132" t="str">
        <f>IFERROR(IFERROR(INDEX(Кат!$B:$B,MATCH($C1704,Кат!$I:$I,0)),INDEX(Торг!$B:$B,MATCH($C1704,Торг!$I:$I,0))),"")</f>
        <v/>
      </c>
      <c r="N1704" s="132" t="str">
        <f t="shared" si="26"/>
        <v>DEMFI SFC7000</v>
      </c>
      <c r="O1704" s="132" t="str">
        <f>IFERROR(IFERROR(INDEX(Кат!$B:$B,MATCH($N1704,Кат!$I:$I,0)),INDEX(Торг!$B:$B,MATCH($N1704,Торг!$I:$I,0))),"")</f>
        <v/>
      </c>
    </row>
    <row r="1705" spans="1:15" outlineLevel="1">
      <c r="A1705" t="s">
        <v>15716</v>
      </c>
      <c r="C1705" s="191" t="s">
        <v>120</v>
      </c>
      <c r="E1705" t="s">
        <v>1249</v>
      </c>
      <c r="F1705" t="s">
        <v>1168</v>
      </c>
      <c r="G1705" t="s">
        <v>375</v>
      </c>
      <c r="H1705">
        <v>5280</v>
      </c>
      <c r="J1705" t="s">
        <v>22634</v>
      </c>
      <c r="K1705" s="132" t="str">
        <f>IFERROR(IFERROR(INDEX(Кат!$O:$O,MATCH($C1705,Кат!$I:$I,0)),INDEX(Торг!$L:$L,MATCH($C1705,Торг!$I:$I,0))),"")</f>
        <v/>
      </c>
      <c r="L1705" s="132" t="str">
        <f>IFERROR(IFERROR(INDEX(Кат!$A:$A,MATCH($C1705,Кат!$I:$I,0)),INDEX(Торг!$A:$A,MATCH($C1705,Торг!$I:$I,0))),"")</f>
        <v/>
      </c>
      <c r="M1705" s="132" t="str">
        <f>IFERROR(IFERROR(INDEX(Кат!$B:$B,MATCH($C1705,Кат!$I:$I,0)),INDEX(Торг!$B:$B,MATCH($C1705,Торг!$I:$I,0))),"")</f>
        <v/>
      </c>
      <c r="N1705" s="132" t="str">
        <f t="shared" si="26"/>
        <v>DEMFI SFC9000</v>
      </c>
      <c r="O1705" s="132" t="str">
        <f>IFERROR(IFERROR(INDEX(Кат!$B:$B,MATCH($N1705,Кат!$I:$I,0)),INDEX(Торг!$B:$B,MATCH($N1705,Торг!$I:$I,0))),"")</f>
        <v/>
      </c>
    </row>
    <row r="1706" spans="1:15" outlineLevel="1">
      <c r="A1706" t="s">
        <v>23679</v>
      </c>
      <c r="C1706" s="191"/>
      <c r="E1706" t="s">
        <v>23680</v>
      </c>
      <c r="J1706" t="s">
        <v>22634</v>
      </c>
      <c r="K1706" s="132" t="str">
        <f>IFERROR(IFERROR(INDEX(Кат!$O:$O,MATCH($C1706,Кат!$I:$I,0)),INDEX(Торг!$L:$L,MATCH($C1706,Торг!$I:$I,0))),"")</f>
        <v/>
      </c>
      <c r="L1706" s="132" t="str">
        <f>IFERROR(IFERROR(INDEX(Кат!$A:$A,MATCH($C1706,Кат!$I:$I,0)),INDEX(Торг!$A:$A,MATCH($C1706,Торг!$I:$I,0))),"")</f>
        <v/>
      </c>
      <c r="M1706" s="132" t="str">
        <f>IFERROR(IFERROR(INDEX(Кат!$B:$B,MATCH($C1706,Кат!$I:$I,0)),INDEX(Торг!$B:$B,MATCH($C1706,Торг!$I:$I,0))),"")</f>
        <v/>
      </c>
      <c r="N1706" s="132" t="str">
        <f t="shared" si="26"/>
        <v xml:space="preserve"> </v>
      </c>
      <c r="O1706" s="132" t="str">
        <f>IFERROR(IFERROR(INDEX(Кат!$B:$B,MATCH($N1706,Кат!$I:$I,0)),INDEX(Торг!$B:$B,MATCH($N1706,Торг!$I:$I,0))),"")</f>
        <v/>
      </c>
    </row>
    <row r="1707" spans="1:15" outlineLevel="1">
      <c r="A1707" t="s">
        <v>15717</v>
      </c>
      <c r="C1707" s="191" t="s">
        <v>1250</v>
      </c>
      <c r="E1707" t="s">
        <v>1251</v>
      </c>
      <c r="F1707" t="s">
        <v>1168</v>
      </c>
      <c r="G1707" t="s">
        <v>399</v>
      </c>
      <c r="H1707">
        <v>1730</v>
      </c>
      <c r="J1707" t="s">
        <v>22634</v>
      </c>
      <c r="K1707" s="132" t="str">
        <f>IFERROR(IFERROR(INDEX(Кат!$O:$O,MATCH($C1707,Кат!$I:$I,0)),INDEX(Торг!$L:$L,MATCH($C1707,Торг!$I:$I,0))),"")</f>
        <v/>
      </c>
      <c r="L1707" s="132" t="str">
        <f>IFERROR(IFERROR(INDEX(Кат!$A:$A,MATCH($C1707,Кат!$I:$I,0)),INDEX(Торг!$A:$A,MATCH($C1707,Торг!$I:$I,0))),"")</f>
        <v/>
      </c>
      <c r="M1707" s="132" t="str">
        <f>IFERROR(IFERROR(INDEX(Кат!$B:$B,MATCH($C1707,Кат!$I:$I,0)),INDEX(Торг!$B:$B,MATCH($C1707,Торг!$I:$I,0))),"")</f>
        <v/>
      </c>
      <c r="N1707" s="132" t="str">
        <f t="shared" si="26"/>
        <v>DEMFI SRA9013</v>
      </c>
      <c r="O1707" s="132" t="str">
        <f>IFERROR(IFERROR(INDEX(Кат!$B:$B,MATCH($N1707,Кат!$I:$I,0)),INDEX(Торг!$B:$B,MATCH($N1707,Торг!$I:$I,0))),"")</f>
        <v/>
      </c>
    </row>
    <row r="1708" spans="1:15" outlineLevel="1">
      <c r="A1708" t="s">
        <v>15718</v>
      </c>
      <c r="C1708" s="191" t="s">
        <v>363</v>
      </c>
      <c r="E1708" t="s">
        <v>1252</v>
      </c>
      <c r="F1708" t="s">
        <v>1168</v>
      </c>
      <c r="G1708" t="s">
        <v>399</v>
      </c>
      <c r="H1708">
        <v>1880</v>
      </c>
      <c r="J1708" t="s">
        <v>22634</v>
      </c>
      <c r="K1708" s="132" t="str">
        <f>IFERROR(IFERROR(INDEX(Кат!$O:$O,MATCH($C1708,Кат!$I:$I,0)),INDEX(Торг!$L:$L,MATCH($C1708,Торг!$I:$I,0))),"")</f>
        <v/>
      </c>
      <c r="L1708" s="132" t="str">
        <f>IFERROR(IFERROR(INDEX(Кат!$A:$A,MATCH($C1708,Кат!$I:$I,0)),INDEX(Торг!$A:$A,MATCH($C1708,Торг!$I:$I,0))),"")</f>
        <v/>
      </c>
      <c r="M1708" s="132" t="str">
        <f>IFERROR(IFERROR(INDEX(Кат!$B:$B,MATCH($C1708,Кат!$I:$I,0)),INDEX(Торг!$B:$B,MATCH($C1708,Торг!$I:$I,0))),"")</f>
        <v/>
      </c>
      <c r="N1708" s="132" t="str">
        <f t="shared" si="26"/>
        <v>DEMFI SRA9413</v>
      </c>
      <c r="O1708" s="132" t="str">
        <f>IFERROR(IFERROR(INDEX(Кат!$B:$B,MATCH($N1708,Кат!$I:$I,0)),INDEX(Торг!$B:$B,MATCH($N1708,Торг!$I:$I,0))),"")</f>
        <v/>
      </c>
    </row>
    <row r="1709" spans="1:15" outlineLevel="1">
      <c r="A1709" t="s">
        <v>28740</v>
      </c>
      <c r="C1709" s="191" t="s">
        <v>28741</v>
      </c>
      <c r="E1709" t="s">
        <v>28742</v>
      </c>
      <c r="F1709" t="s">
        <v>1168</v>
      </c>
      <c r="G1709" t="s">
        <v>399</v>
      </c>
      <c r="H1709">
        <v>2180</v>
      </c>
      <c r="J1709" t="s">
        <v>22634</v>
      </c>
      <c r="K1709" s="132" t="str">
        <f>IFERROR(IFERROR(INDEX(Кат!$O:$O,MATCH($C1709,Кат!$I:$I,0)),INDEX(Торг!$L:$L,MATCH($C1709,Торг!$I:$I,0))),"")</f>
        <v/>
      </c>
      <c r="L1709" s="132" t="str">
        <f>IFERROR(IFERROR(INDEX(Кат!$A:$A,MATCH($C1709,Кат!$I:$I,0)),INDEX(Торг!$A:$A,MATCH($C1709,Торг!$I:$I,0))),"")</f>
        <v/>
      </c>
      <c r="M1709" s="132" t="str">
        <f>IFERROR(IFERROR(INDEX(Кат!$B:$B,MATCH($C1709,Кат!$I:$I,0)),INDEX(Торг!$B:$B,MATCH($C1709,Торг!$I:$I,0))),"")</f>
        <v/>
      </c>
      <c r="N1709" s="132" t="str">
        <f t="shared" si="26"/>
        <v>DEMFI SRALC13</v>
      </c>
      <c r="O1709" s="132" t="str">
        <f>IFERROR(IFERROR(INDEX(Кат!$B:$B,MATCH($N1709,Кат!$I:$I,0)),INDEX(Торг!$B:$B,MATCH($N1709,Торг!$I:$I,0))),"")</f>
        <v/>
      </c>
    </row>
    <row r="1710" spans="1:15" outlineLevel="1">
      <c r="A1710" t="s">
        <v>26644</v>
      </c>
      <c r="C1710" s="191" t="s">
        <v>30252</v>
      </c>
      <c r="E1710" t="s">
        <v>26645</v>
      </c>
      <c r="F1710" t="s">
        <v>1168</v>
      </c>
      <c r="G1710" t="s">
        <v>399</v>
      </c>
      <c r="H1710">
        <v>1970</v>
      </c>
      <c r="J1710" t="s">
        <v>22634</v>
      </c>
      <c r="K1710" s="132" t="str">
        <f>IFERROR(IFERROR(INDEX(Кат!$O:$O,MATCH($C1710,Кат!$I:$I,0)),INDEX(Торг!$L:$L,MATCH($C1710,Торг!$I:$I,0))),"")</f>
        <v/>
      </c>
      <c r="L1710" s="132" t="str">
        <f>IFERROR(IFERROR(INDEX(Кат!$A:$A,MATCH($C1710,Кат!$I:$I,0)),INDEX(Торг!$A:$A,MATCH($C1710,Торг!$I:$I,0))),"")</f>
        <v/>
      </c>
      <c r="M1710" s="132" t="str">
        <f>IFERROR(IFERROR(INDEX(Кат!$B:$B,MATCH($C1710,Кат!$I:$I,0)),INDEX(Торг!$B:$B,MATCH($C1710,Торг!$I:$I,0))),"")</f>
        <v/>
      </c>
      <c r="N1710" s="132" t="str">
        <f t="shared" si="26"/>
        <v>DEMFI SRALL15</v>
      </c>
      <c r="O1710" s="132" t="str">
        <f>IFERROR(IFERROR(INDEX(Кат!$B:$B,MATCH($N1710,Кат!$I:$I,0)),INDEX(Торг!$B:$B,MATCH($N1710,Торг!$I:$I,0))),"")</f>
        <v/>
      </c>
    </row>
    <row r="1711" spans="1:15" outlineLevel="1">
      <c r="A1711" t="s">
        <v>30351</v>
      </c>
      <c r="C1711" s="191" t="s">
        <v>30352</v>
      </c>
      <c r="E1711" t="s">
        <v>30353</v>
      </c>
      <c r="F1711" t="s">
        <v>1168</v>
      </c>
      <c r="G1711" t="s">
        <v>399</v>
      </c>
      <c r="H1711">
        <v>1970</v>
      </c>
      <c r="J1711" t="s">
        <v>22634</v>
      </c>
      <c r="K1711" s="132" t="str">
        <f>IFERROR(IFERROR(INDEX(Кат!$O:$O,MATCH($C1711,Кат!$I:$I,0)),INDEX(Торг!$L:$L,MATCH($C1711,Торг!$I:$I,0))),"")</f>
        <v/>
      </c>
      <c r="L1711" s="132" t="str">
        <f>IFERROR(IFERROR(INDEX(Кат!$A:$A,MATCH($C1711,Кат!$I:$I,0)),INDEX(Торг!$A:$A,MATCH($C1711,Торг!$I:$I,0))),"")</f>
        <v/>
      </c>
      <c r="M1711" s="132" t="str">
        <f>IFERROR(IFERROR(INDEX(Кат!$B:$B,MATCH($C1711,Кат!$I:$I,0)),INDEX(Торг!$B:$B,MATCH($C1711,Торг!$I:$I,0))),"")</f>
        <v/>
      </c>
      <c r="N1711" s="132" t="str">
        <f t="shared" si="26"/>
        <v>DEMFI SRARL13</v>
      </c>
      <c r="O1711" s="132" t="str">
        <f>IFERROR(IFERROR(INDEX(Кат!$B:$B,MATCH($N1711,Кат!$I:$I,0)),INDEX(Торг!$B:$B,MATCH($N1711,Торг!$I:$I,0))),"")</f>
        <v/>
      </c>
    </row>
    <row r="1712" spans="1:15" outlineLevel="1">
      <c r="A1712" t="s">
        <v>25471</v>
      </c>
      <c r="C1712" s="191" t="s">
        <v>25472</v>
      </c>
      <c r="E1712" t="s">
        <v>25473</v>
      </c>
      <c r="F1712" t="s">
        <v>1168</v>
      </c>
      <c r="G1712" t="s">
        <v>399</v>
      </c>
      <c r="H1712">
        <v>2060</v>
      </c>
      <c r="J1712" t="s">
        <v>22634</v>
      </c>
      <c r="K1712" s="132" t="str">
        <f>IFERROR(IFERROR(INDEX(Кат!$O:$O,MATCH($C1712,Кат!$I:$I,0)),INDEX(Торг!$L:$L,MATCH($C1712,Торг!$I:$I,0))),"")</f>
        <v/>
      </c>
      <c r="L1712" s="132" t="str">
        <f>IFERROR(IFERROR(INDEX(Кат!$A:$A,MATCH($C1712,Кат!$I:$I,0)),INDEX(Торг!$A:$A,MATCH($C1712,Торг!$I:$I,0))),"")</f>
        <v/>
      </c>
      <c r="M1712" s="132" t="str">
        <f>IFERROR(IFERROR(INDEX(Кат!$B:$B,MATCH($C1712,Кат!$I:$I,0)),INDEX(Торг!$B:$B,MATCH($C1712,Торг!$I:$I,0))),"")</f>
        <v/>
      </c>
      <c r="N1712" s="132" t="str">
        <f t="shared" si="26"/>
        <v>DEMFI SRA8013</v>
      </c>
      <c r="O1712" s="132" t="str">
        <f>IFERROR(IFERROR(INDEX(Кат!$B:$B,MATCH($N1712,Кат!$I:$I,0)),INDEX(Торг!$B:$B,MATCH($N1712,Торг!$I:$I,0))),"")</f>
        <v/>
      </c>
    </row>
    <row r="1713" spans="1:15" outlineLevel="1">
      <c r="A1713" t="s">
        <v>15719</v>
      </c>
      <c r="C1713" s="191" t="s">
        <v>362</v>
      </c>
      <c r="E1713" t="s">
        <v>1253</v>
      </c>
      <c r="F1713" t="s">
        <v>1168</v>
      </c>
      <c r="G1713" t="s">
        <v>399</v>
      </c>
      <c r="H1713">
        <v>2140</v>
      </c>
      <c r="J1713" t="s">
        <v>22634</v>
      </c>
      <c r="K1713" s="132" t="str">
        <f>IFERROR(IFERROR(INDEX(Кат!$O:$O,MATCH($C1713,Кат!$I:$I,0)),INDEX(Торг!$L:$L,MATCH($C1713,Торг!$I:$I,0))),"")</f>
        <v/>
      </c>
      <c r="L1713" s="132" t="str">
        <f>IFERROR(IFERROR(INDEX(Кат!$A:$A,MATCH($C1713,Кат!$I:$I,0)),INDEX(Торг!$A:$A,MATCH($C1713,Торг!$I:$I,0))),"")</f>
        <v/>
      </c>
      <c r="M1713" s="132" t="str">
        <f>IFERROR(IFERROR(INDEX(Кат!$B:$B,MATCH($C1713,Кат!$I:$I,0)),INDEX(Торг!$B:$B,MATCH($C1713,Торг!$I:$I,0))),"")</f>
        <v/>
      </c>
      <c r="N1713" s="132" t="str">
        <f t="shared" si="26"/>
        <v>DEMFI SRA8113</v>
      </c>
      <c r="O1713" s="132" t="str">
        <f>IFERROR(IFERROR(INDEX(Кат!$B:$B,MATCH($N1713,Кат!$I:$I,0)),INDEX(Торг!$B:$B,MATCH($N1713,Торг!$I:$I,0))),"")</f>
        <v/>
      </c>
    </row>
    <row r="1714" spans="1:15" outlineLevel="1">
      <c r="A1714" t="s">
        <v>15720</v>
      </c>
      <c r="C1714" s="191" t="s">
        <v>5082</v>
      </c>
      <c r="E1714" t="s">
        <v>5083</v>
      </c>
      <c r="F1714" t="s">
        <v>1168</v>
      </c>
      <c r="G1714" t="s">
        <v>399</v>
      </c>
      <c r="H1714">
        <v>2180</v>
      </c>
      <c r="J1714" t="s">
        <v>22634</v>
      </c>
      <c r="K1714" s="132" t="str">
        <f>IFERROR(IFERROR(INDEX(Кат!$O:$O,MATCH($C1714,Кат!$I:$I,0)),INDEX(Торг!$L:$L,MATCH($C1714,Торг!$I:$I,0))),"")</f>
        <v/>
      </c>
      <c r="L1714" s="132" t="str">
        <f>IFERROR(IFERROR(INDEX(Кат!$A:$A,MATCH($C1714,Кат!$I:$I,0)),INDEX(Торг!$A:$A,MATCH($C1714,Торг!$I:$I,0))),"")</f>
        <v/>
      </c>
      <c r="M1714" s="132" t="str">
        <f>IFERROR(IFERROR(INDEX(Кат!$B:$B,MATCH($C1714,Кат!$I:$I,0)),INDEX(Торг!$B:$B,MATCH($C1714,Торг!$I:$I,0))),"")</f>
        <v/>
      </c>
      <c r="N1714" s="132" t="str">
        <f t="shared" si="26"/>
        <v>DEMFI SRAXC13</v>
      </c>
      <c r="O1714" s="132" t="str">
        <f>IFERROR(IFERROR(INDEX(Кат!$B:$B,MATCH($N1714,Кат!$I:$I,0)),INDEX(Торг!$B:$B,MATCH($N1714,Торг!$I:$I,0))),"")</f>
        <v/>
      </c>
    </row>
    <row r="1715" spans="1:15" outlineLevel="1">
      <c r="A1715" t="s">
        <v>15721</v>
      </c>
      <c r="C1715" s="191" t="s">
        <v>5084</v>
      </c>
      <c r="E1715" t="s">
        <v>5085</v>
      </c>
      <c r="F1715" t="s">
        <v>1168</v>
      </c>
      <c r="G1715" t="s">
        <v>399</v>
      </c>
      <c r="H1715">
        <v>1650</v>
      </c>
      <c r="J1715" t="s">
        <v>22634</v>
      </c>
      <c r="K1715" s="132" t="str">
        <f>IFERROR(IFERROR(INDEX(Кат!$O:$O,MATCH($C1715,Кат!$I:$I,0)),INDEX(Торг!$L:$L,MATCH($C1715,Торг!$I:$I,0))),"")</f>
        <v/>
      </c>
      <c r="L1715" s="132" t="str">
        <f>IFERROR(IFERROR(INDEX(Кат!$A:$A,MATCH($C1715,Кат!$I:$I,0)),INDEX(Торг!$A:$A,MATCH($C1715,Торг!$I:$I,0))),"")</f>
        <v/>
      </c>
      <c r="M1715" s="132" t="str">
        <f>IFERROR(IFERROR(INDEX(Кат!$B:$B,MATCH($C1715,Кат!$I:$I,0)),INDEX(Торг!$B:$B,MATCH($C1715,Торг!$I:$I,0))),"")</f>
        <v/>
      </c>
      <c r="N1715" s="132" t="str">
        <f t="shared" si="26"/>
        <v>DEMFI SRA1003</v>
      </c>
      <c r="O1715" s="132" t="str">
        <f>IFERROR(IFERROR(INDEX(Кат!$B:$B,MATCH($N1715,Кат!$I:$I,0)),INDEX(Торг!$B:$B,MATCH($N1715,Торг!$I:$I,0))),"")</f>
        <v/>
      </c>
    </row>
    <row r="1716" spans="1:15" outlineLevel="1">
      <c r="A1716" t="s">
        <v>25638</v>
      </c>
      <c r="C1716" s="191" t="s">
        <v>14473</v>
      </c>
      <c r="E1716" t="s">
        <v>25639</v>
      </c>
      <c r="F1716" t="s">
        <v>1168</v>
      </c>
      <c r="G1716" t="s">
        <v>399</v>
      </c>
      <c r="H1716">
        <v>1650</v>
      </c>
      <c r="J1716" t="s">
        <v>22634</v>
      </c>
      <c r="K1716" s="132" t="str">
        <f>IFERROR(IFERROR(INDEX(Кат!$O:$O,MATCH($C1716,Кат!$I:$I,0)),INDEX(Торг!$L:$L,MATCH($C1716,Торг!$I:$I,0))),"")</f>
        <v/>
      </c>
      <c r="L1716" s="132" t="str">
        <f>IFERROR(IFERROR(INDEX(Кат!$A:$A,MATCH($C1716,Кат!$I:$I,0)),INDEX(Торг!$A:$A,MATCH($C1716,Торг!$I:$I,0))),"")</f>
        <v/>
      </c>
      <c r="M1716" s="132" t="str">
        <f>IFERROR(IFERROR(INDEX(Кат!$B:$B,MATCH($C1716,Кат!$I:$I,0)),INDEX(Торг!$B:$B,MATCH($C1716,Торг!$I:$I,0))),"")</f>
        <v/>
      </c>
      <c r="N1716" s="132" t="str">
        <f t="shared" si="26"/>
        <v>DEMFI SRA7003</v>
      </c>
      <c r="O1716" s="132" t="str">
        <f>IFERROR(IFERROR(INDEX(Кат!$B:$B,MATCH($N1716,Кат!$I:$I,0)),INDEX(Торг!$B:$B,MATCH($N1716,Торг!$I:$I,0))),"")</f>
        <v/>
      </c>
    </row>
    <row r="1717" spans="1:15" outlineLevel="1">
      <c r="A1717" t="s">
        <v>15722</v>
      </c>
      <c r="C1717" s="191" t="s">
        <v>5086</v>
      </c>
      <c r="E1717" t="s">
        <v>5087</v>
      </c>
      <c r="F1717" t="s">
        <v>1168</v>
      </c>
      <c r="G1717" t="s">
        <v>399</v>
      </c>
      <c r="H1717">
        <v>1650</v>
      </c>
      <c r="J1717" t="s">
        <v>22634</v>
      </c>
      <c r="K1717" s="132" t="str">
        <f>IFERROR(IFERROR(INDEX(Кат!$O:$O,MATCH($C1717,Кат!$I:$I,0)),INDEX(Торг!$L:$L,MATCH($C1717,Торг!$I:$I,0))),"")</f>
        <v/>
      </c>
      <c r="L1717" s="132" t="str">
        <f>IFERROR(IFERROR(INDEX(Кат!$A:$A,MATCH($C1717,Кат!$I:$I,0)),INDEX(Торг!$A:$A,MATCH($C1717,Торг!$I:$I,0))),"")</f>
        <v/>
      </c>
      <c r="M1717" s="132" t="str">
        <f>IFERROR(IFERROR(INDEX(Кат!$B:$B,MATCH($C1717,Кат!$I:$I,0)),INDEX(Торг!$B:$B,MATCH($C1717,Торг!$I:$I,0))),"")</f>
        <v/>
      </c>
      <c r="N1717" s="132" t="str">
        <f t="shared" si="26"/>
        <v>DEMFI SRA9003</v>
      </c>
      <c r="O1717" s="132" t="str">
        <f>IFERROR(IFERROR(INDEX(Кат!$B:$B,MATCH($N1717,Кат!$I:$I,0)),INDEX(Торг!$B:$B,MATCH($N1717,Торг!$I:$I,0))),"")</f>
        <v/>
      </c>
    </row>
    <row r="1718" spans="1:15" outlineLevel="1">
      <c r="A1718" t="s">
        <v>15723</v>
      </c>
      <c r="C1718" s="191" t="s">
        <v>14662</v>
      </c>
      <c r="E1718" t="s">
        <v>14663</v>
      </c>
      <c r="F1718" t="s">
        <v>1168</v>
      </c>
      <c r="G1718" t="s">
        <v>399</v>
      </c>
      <c r="H1718">
        <v>1650</v>
      </c>
      <c r="J1718" t="s">
        <v>22634</v>
      </c>
      <c r="K1718" s="132" t="str">
        <f>IFERROR(IFERROR(INDEX(Кат!$O:$O,MATCH($C1718,Кат!$I:$I,0)),INDEX(Торг!$L:$L,MATCH($C1718,Торг!$I:$I,0))),"")</f>
        <v/>
      </c>
      <c r="L1718" s="132" t="str">
        <f>IFERROR(IFERROR(INDEX(Кат!$A:$A,MATCH($C1718,Кат!$I:$I,0)),INDEX(Торг!$A:$A,MATCH($C1718,Торг!$I:$I,0))),"")</f>
        <v/>
      </c>
      <c r="M1718" s="132" t="str">
        <f>IFERROR(IFERROR(INDEX(Кат!$B:$B,MATCH($C1718,Кат!$I:$I,0)),INDEX(Торг!$B:$B,MATCH($C1718,Торг!$I:$I,0))),"")</f>
        <v/>
      </c>
      <c r="N1718" s="132" t="str">
        <f t="shared" si="26"/>
        <v>DEMFI SRA2303</v>
      </c>
      <c r="O1718" s="132" t="str">
        <f>IFERROR(IFERROR(INDEX(Кат!$B:$B,MATCH($N1718,Кат!$I:$I,0)),INDEX(Торг!$B:$B,MATCH($N1718,Торг!$I:$I,0))),"")</f>
        <v/>
      </c>
    </row>
    <row r="1719" spans="1:15" outlineLevel="1">
      <c r="A1719" t="s">
        <v>15724</v>
      </c>
      <c r="C1719" s="191" t="s">
        <v>14664</v>
      </c>
      <c r="E1719" t="s">
        <v>14665</v>
      </c>
      <c r="F1719" t="s">
        <v>1168</v>
      </c>
      <c r="G1719" t="s">
        <v>399</v>
      </c>
      <c r="H1719">
        <v>1570</v>
      </c>
      <c r="J1719" t="s">
        <v>22634</v>
      </c>
      <c r="K1719" s="132" t="str">
        <f>IFERROR(IFERROR(INDEX(Кат!$O:$O,MATCH($C1719,Кат!$I:$I,0)),INDEX(Торг!$L:$L,MATCH($C1719,Торг!$I:$I,0))),"")</f>
        <v/>
      </c>
      <c r="L1719" s="132" t="str">
        <f>IFERROR(IFERROR(INDEX(Кат!$A:$A,MATCH($C1719,Кат!$I:$I,0)),INDEX(Торг!$A:$A,MATCH($C1719,Торг!$I:$I,0))),"")</f>
        <v/>
      </c>
      <c r="M1719" s="132" t="str">
        <f>IFERROR(IFERROR(INDEX(Кат!$B:$B,MATCH($C1719,Кат!$I:$I,0)),INDEX(Торг!$B:$B,MATCH($C1719,Торг!$I:$I,0))),"")</f>
        <v/>
      </c>
      <c r="N1719" s="132" t="str">
        <f t="shared" si="26"/>
        <v>DEMFI SFA2303</v>
      </c>
      <c r="O1719" s="132" t="str">
        <f>IFERROR(IFERROR(INDEX(Кат!$B:$B,MATCH($N1719,Кат!$I:$I,0)),INDEX(Торг!$B:$B,MATCH($N1719,Торг!$I:$I,0))),"")</f>
        <v/>
      </c>
    </row>
    <row r="1720" spans="1:15" outlineLevel="1">
      <c r="A1720" t="s">
        <v>23681</v>
      </c>
      <c r="C1720" s="191"/>
      <c r="E1720" t="s">
        <v>23682</v>
      </c>
      <c r="J1720" t="s">
        <v>22634</v>
      </c>
      <c r="K1720" s="132" t="str">
        <f>IFERROR(IFERROR(INDEX(Кат!$O:$O,MATCH($C1720,Кат!$I:$I,0)),INDEX(Торг!$L:$L,MATCH($C1720,Торг!$I:$I,0))),"")</f>
        <v/>
      </c>
      <c r="L1720" s="132" t="str">
        <f>IFERROR(IFERROR(INDEX(Кат!$A:$A,MATCH($C1720,Кат!$I:$I,0)),INDEX(Торг!$A:$A,MATCH($C1720,Торг!$I:$I,0))),"")</f>
        <v/>
      </c>
      <c r="M1720" s="132" t="str">
        <f>IFERROR(IFERROR(INDEX(Кат!$B:$B,MATCH($C1720,Кат!$I:$I,0)),INDEX(Торг!$B:$B,MATCH($C1720,Торг!$I:$I,0))),"")</f>
        <v/>
      </c>
      <c r="N1720" s="132" t="str">
        <f t="shared" si="26"/>
        <v xml:space="preserve"> </v>
      </c>
      <c r="O1720" s="132" t="str">
        <f>IFERROR(IFERROR(INDEX(Кат!$B:$B,MATCH($N1720,Кат!$I:$I,0)),INDEX(Торг!$B:$B,MATCH($N1720,Торг!$I:$I,0))),"")</f>
        <v/>
      </c>
    </row>
    <row r="1721" spans="1:15" outlineLevel="1">
      <c r="A1721" t="s">
        <v>15731</v>
      </c>
      <c r="C1721" s="191" t="s">
        <v>1258</v>
      </c>
      <c r="E1721" t="s">
        <v>1259</v>
      </c>
      <c r="F1721" t="s">
        <v>1168</v>
      </c>
      <c r="G1721" t="s">
        <v>375</v>
      </c>
      <c r="H1721">
        <v>3750</v>
      </c>
      <c r="J1721" t="s">
        <v>22634</v>
      </c>
      <c r="K1721" s="132" t="str">
        <f>IFERROR(IFERROR(INDEX(Кат!$O:$O,MATCH($C1721,Кат!$I:$I,0)),INDEX(Торг!$L:$L,MATCH($C1721,Торг!$I:$I,0))),"")</f>
        <v/>
      </c>
      <c r="L1721" s="132" t="str">
        <f>IFERROR(IFERROR(INDEX(Кат!$A:$A,MATCH($C1721,Кат!$I:$I,0)),INDEX(Торг!$A:$A,MATCH($C1721,Торг!$I:$I,0))),"")</f>
        <v/>
      </c>
      <c r="M1721" s="132" t="str">
        <f>IFERROR(IFERROR(INDEX(Кат!$B:$B,MATCH($C1721,Кат!$I:$I,0)),INDEX(Торг!$B:$B,MATCH($C1721,Торг!$I:$I,0))),"")</f>
        <v/>
      </c>
      <c r="N1721" s="132" t="str">
        <f t="shared" si="26"/>
        <v>DEMFI SRC1912</v>
      </c>
      <c r="O1721" s="132" t="str">
        <f>IFERROR(IFERROR(INDEX(Кат!$B:$B,MATCH($N1721,Кат!$I:$I,0)),INDEX(Торг!$B:$B,MATCH($N1721,Торг!$I:$I,0))),"")</f>
        <v/>
      </c>
    </row>
    <row r="1722" spans="1:15" outlineLevel="1">
      <c r="A1722" t="s">
        <v>15732</v>
      </c>
      <c r="C1722" s="191" t="s">
        <v>1260</v>
      </c>
      <c r="E1722" t="s">
        <v>1261</v>
      </c>
      <c r="F1722" t="s">
        <v>1168</v>
      </c>
      <c r="G1722" t="s">
        <v>375</v>
      </c>
      <c r="H1722">
        <v>3750</v>
      </c>
      <c r="J1722" t="s">
        <v>22634</v>
      </c>
      <c r="K1722" s="132" t="str">
        <f>IFERROR(IFERROR(INDEX(Кат!$O:$O,MATCH($C1722,Кат!$I:$I,0)),INDEX(Торг!$L:$L,MATCH($C1722,Торг!$I:$I,0))),"")</f>
        <v/>
      </c>
      <c r="L1722" s="132" t="str">
        <f>IFERROR(IFERROR(INDEX(Кат!$A:$A,MATCH($C1722,Кат!$I:$I,0)),INDEX(Торг!$A:$A,MATCH($C1722,Торг!$I:$I,0))),"")</f>
        <v/>
      </c>
      <c r="M1722" s="132" t="str">
        <f>IFERROR(IFERROR(INDEX(Кат!$B:$B,MATCH($C1722,Кат!$I:$I,0)),INDEX(Торг!$B:$B,MATCH($C1722,Торг!$I:$I,0))),"")</f>
        <v/>
      </c>
      <c r="N1722" s="132" t="str">
        <f t="shared" si="26"/>
        <v>DEMFI SRC0812</v>
      </c>
      <c r="O1722" s="132" t="str">
        <f>IFERROR(IFERROR(INDEX(Кат!$B:$B,MATCH($N1722,Кат!$I:$I,0)),INDEX(Торг!$B:$B,MATCH($N1722,Торг!$I:$I,0))),"")</f>
        <v/>
      </c>
    </row>
    <row r="1723" spans="1:15" outlineLevel="1">
      <c r="A1723" t="s">
        <v>15733</v>
      </c>
      <c r="C1723" s="191" t="s">
        <v>1262</v>
      </c>
      <c r="E1723" t="s">
        <v>1263</v>
      </c>
      <c r="F1723" t="s">
        <v>1168</v>
      </c>
      <c r="G1723" t="s">
        <v>375</v>
      </c>
      <c r="H1723">
        <v>3750</v>
      </c>
      <c r="J1723" t="s">
        <v>22634</v>
      </c>
      <c r="K1723" s="132" t="str">
        <f>IFERROR(IFERROR(INDEX(Кат!$O:$O,MATCH($C1723,Кат!$I:$I,0)),INDEX(Торг!$L:$L,MATCH($C1723,Торг!$I:$I,0))),"")</f>
        <v/>
      </c>
      <c r="L1723" s="132" t="str">
        <f>IFERROR(IFERROR(INDEX(Кат!$A:$A,MATCH($C1723,Кат!$I:$I,0)),INDEX(Торг!$A:$A,MATCH($C1723,Торг!$I:$I,0))),"")</f>
        <v/>
      </c>
      <c r="M1723" s="132" t="str">
        <f>IFERROR(IFERROR(INDEX(Кат!$B:$B,MATCH($C1723,Кат!$I:$I,0)),INDEX(Торг!$B:$B,MATCH($C1723,Торг!$I:$I,0))),"")</f>
        <v/>
      </c>
      <c r="N1723" s="132" t="str">
        <f t="shared" si="26"/>
        <v>DEMFI SRC1012</v>
      </c>
      <c r="O1723" s="132" t="str">
        <f>IFERROR(IFERROR(INDEX(Кат!$B:$B,MATCH($N1723,Кат!$I:$I,0)),INDEX(Торг!$B:$B,MATCH($N1723,Торг!$I:$I,0))),"")</f>
        <v/>
      </c>
    </row>
    <row r="1724" spans="1:15" outlineLevel="1">
      <c r="A1724" t="s">
        <v>25241</v>
      </c>
      <c r="C1724" s="191" t="s">
        <v>33745</v>
      </c>
      <c r="E1724" t="s">
        <v>25242</v>
      </c>
      <c r="F1724" t="s">
        <v>1168</v>
      </c>
      <c r="G1724" t="s">
        <v>375</v>
      </c>
      <c r="H1724">
        <v>4120</v>
      </c>
      <c r="J1724" t="s">
        <v>22634</v>
      </c>
      <c r="K1724" s="132" t="str">
        <f>IFERROR(IFERROR(INDEX(Кат!$O:$O,MATCH($C1724,Кат!$I:$I,0)),INDEX(Торг!$L:$L,MATCH($C1724,Торг!$I:$I,0))),"")</f>
        <v/>
      </c>
      <c r="L1724" s="132" t="str">
        <f>IFERROR(IFERROR(INDEX(Кат!$A:$A,MATCH($C1724,Кат!$I:$I,0)),INDEX(Торг!$A:$A,MATCH($C1724,Торг!$I:$I,0))),"")</f>
        <v/>
      </c>
      <c r="M1724" s="132" t="str">
        <f>IFERROR(IFERROR(INDEX(Кат!$B:$B,MATCH($C1724,Кат!$I:$I,0)),INDEX(Торг!$B:$B,MATCH($C1724,Торг!$I:$I,0))),"")</f>
        <v/>
      </c>
      <c r="N1724" s="132" t="str">
        <f t="shared" si="26"/>
        <v>DEMFI SRC2312</v>
      </c>
      <c r="O1724" s="132" t="str">
        <f>IFERROR(IFERROR(INDEX(Кат!$B:$B,MATCH($N1724,Кат!$I:$I,0)),INDEX(Торг!$B:$B,MATCH($N1724,Торг!$I:$I,0))),"")</f>
        <v/>
      </c>
    </row>
    <row r="1725" spans="1:15">
      <c r="A1725" t="s">
        <v>15734</v>
      </c>
      <c r="C1725" s="191" t="s">
        <v>1264</v>
      </c>
      <c r="E1725" t="s">
        <v>1265</v>
      </c>
      <c r="F1725" t="s">
        <v>1168</v>
      </c>
      <c r="G1725" t="s">
        <v>375</v>
      </c>
      <c r="H1725">
        <v>3750</v>
      </c>
      <c r="J1725" t="s">
        <v>22634</v>
      </c>
      <c r="K1725" s="132" t="str">
        <f>IFERROR(IFERROR(INDEX(Кат!$O:$O,MATCH($C1725,Кат!$I:$I,0)),INDEX(Торг!$L:$L,MATCH($C1725,Торг!$I:$I,0))),"")</f>
        <v/>
      </c>
      <c r="L1725" s="132" t="str">
        <f>IFERROR(IFERROR(INDEX(Кат!$A:$A,MATCH($C1725,Кат!$I:$I,0)),INDEX(Торг!$A:$A,MATCH($C1725,Торг!$I:$I,0))),"")</f>
        <v/>
      </c>
      <c r="M1725" s="132" t="str">
        <f>IFERROR(IFERROR(INDEX(Кат!$B:$B,MATCH($C1725,Кат!$I:$I,0)),INDEX(Торг!$B:$B,MATCH($C1725,Торг!$I:$I,0))),"")</f>
        <v/>
      </c>
      <c r="N1725" s="132" t="str">
        <f t="shared" si="26"/>
        <v>DEMFI SRC7012</v>
      </c>
      <c r="O1725" s="132" t="str">
        <f>IFERROR(IFERROR(INDEX(Кат!$B:$B,MATCH($N1725,Кат!$I:$I,0)),INDEX(Торг!$B:$B,MATCH($N1725,Торг!$I:$I,0))),"")</f>
        <v/>
      </c>
    </row>
    <row r="1726" spans="1:15" outlineLevel="1">
      <c r="A1726" t="s">
        <v>15735</v>
      </c>
      <c r="C1726" s="191" t="s">
        <v>1266</v>
      </c>
      <c r="E1726" t="s">
        <v>1267</v>
      </c>
      <c r="F1726" t="s">
        <v>1168</v>
      </c>
      <c r="G1726" t="s">
        <v>375</v>
      </c>
      <c r="H1726">
        <v>3750</v>
      </c>
      <c r="J1726" t="s">
        <v>22634</v>
      </c>
      <c r="K1726" s="132" t="str">
        <f>IFERROR(IFERROR(INDEX(Кат!$O:$O,MATCH($C1726,Кат!$I:$I,0)),INDEX(Торг!$L:$L,MATCH($C1726,Торг!$I:$I,0))),"")</f>
        <v/>
      </c>
      <c r="L1726" s="132" t="str">
        <f>IFERROR(IFERROR(INDEX(Кат!$A:$A,MATCH($C1726,Кат!$I:$I,0)),INDEX(Торг!$A:$A,MATCH($C1726,Торг!$I:$I,0))),"")</f>
        <v/>
      </c>
      <c r="M1726" s="132" t="str">
        <f>IFERROR(IFERROR(INDEX(Кат!$B:$B,MATCH($C1726,Кат!$I:$I,0)),INDEX(Торг!$B:$B,MATCH($C1726,Торг!$I:$I,0))),"")</f>
        <v/>
      </c>
      <c r="N1726" s="132" t="str">
        <f t="shared" si="26"/>
        <v>DEMFI SRC9012</v>
      </c>
      <c r="O1726" s="132" t="str">
        <f>IFERROR(IFERROR(INDEX(Кат!$B:$B,MATCH($N1726,Кат!$I:$I,0)),INDEX(Торг!$B:$B,MATCH($N1726,Торг!$I:$I,0))),"")</f>
        <v/>
      </c>
    </row>
    <row r="1727" spans="1:15" outlineLevel="1">
      <c r="A1727" t="s">
        <v>15736</v>
      </c>
      <c r="C1727" s="191" t="s">
        <v>365</v>
      </c>
      <c r="E1727" t="s">
        <v>1268</v>
      </c>
      <c r="F1727" t="s">
        <v>1168</v>
      </c>
      <c r="G1727" t="s">
        <v>375</v>
      </c>
      <c r="H1727">
        <v>4450</v>
      </c>
      <c r="J1727" t="s">
        <v>22634</v>
      </c>
      <c r="K1727" s="132" t="str">
        <f>IFERROR(IFERROR(INDEX(Кат!$O:$O,MATCH($C1727,Кат!$I:$I,0)),INDEX(Торг!$L:$L,MATCH($C1727,Торг!$I:$I,0))),"")</f>
        <v/>
      </c>
      <c r="L1727" s="132" t="str">
        <f>IFERROR(IFERROR(INDEX(Кат!$A:$A,MATCH($C1727,Кат!$I:$I,0)),INDEX(Торг!$A:$A,MATCH($C1727,Торг!$I:$I,0))),"")</f>
        <v/>
      </c>
      <c r="M1727" s="132" t="str">
        <f>IFERROR(IFERROR(INDEX(Кат!$B:$B,MATCH($C1727,Кат!$I:$I,0)),INDEX(Торг!$B:$B,MATCH($C1727,Торг!$I:$I,0))),"")</f>
        <v/>
      </c>
      <c r="N1727" s="132" t="str">
        <f t="shared" si="26"/>
        <v>DEMFI SRC9089</v>
      </c>
      <c r="O1727" s="132" t="str">
        <f>IFERROR(IFERROR(INDEX(Кат!$B:$B,MATCH($N1727,Кат!$I:$I,0)),INDEX(Торг!$B:$B,MATCH($N1727,Торг!$I:$I,0))),"")</f>
        <v/>
      </c>
    </row>
    <row r="1728" spans="1:15" outlineLevel="1">
      <c r="A1728" t="s">
        <v>15737</v>
      </c>
      <c r="C1728" s="191" t="s">
        <v>25964</v>
      </c>
      <c r="E1728" t="s">
        <v>1269</v>
      </c>
      <c r="F1728" t="s">
        <v>1168</v>
      </c>
      <c r="G1728" t="s">
        <v>375</v>
      </c>
      <c r="H1728">
        <v>4100</v>
      </c>
      <c r="J1728" t="s">
        <v>22634</v>
      </c>
      <c r="K1728" s="132" t="str">
        <f>IFERROR(IFERROR(INDEX(Кат!$O:$O,MATCH($C1728,Кат!$I:$I,0)),INDEX(Торг!$L:$L,MATCH($C1728,Торг!$I:$I,0))),"")</f>
        <v/>
      </c>
      <c r="L1728" s="132" t="str">
        <f>IFERROR(IFERROR(INDEX(Кат!$A:$A,MATCH($C1728,Кат!$I:$I,0)),INDEX(Торг!$A:$A,MATCH($C1728,Торг!$I:$I,0))),"")</f>
        <v/>
      </c>
      <c r="M1728" s="132" t="str">
        <f>IFERROR(IFERROR(INDEX(Кат!$B:$B,MATCH($C1728,Кат!$I:$I,0)),INDEX(Торг!$B:$B,MATCH($C1728,Торг!$I:$I,0))),"")</f>
        <v/>
      </c>
      <c r="N1728" s="132" t="str">
        <f t="shared" si="26"/>
        <v>DEMFI SRC9412</v>
      </c>
      <c r="O1728" s="132" t="str">
        <f>IFERROR(IFERROR(INDEX(Кат!$B:$B,MATCH($N1728,Кат!$I:$I,0)),INDEX(Торг!$B:$B,MATCH($N1728,Торг!$I:$I,0))),"")</f>
        <v/>
      </c>
    </row>
    <row r="1729" spans="1:15" outlineLevel="1">
      <c r="A1729" t="s">
        <v>30219</v>
      </c>
      <c r="C1729" s="191" t="s">
        <v>30220</v>
      </c>
      <c r="E1729" t="s">
        <v>30221</v>
      </c>
      <c r="F1729" t="s">
        <v>1168</v>
      </c>
      <c r="G1729" t="s">
        <v>375</v>
      </c>
      <c r="H1729">
        <v>4120</v>
      </c>
      <c r="J1729" t="s">
        <v>22634</v>
      </c>
      <c r="K1729" s="132" t="str">
        <f>IFERROR(IFERROR(INDEX(Кат!$O:$O,MATCH($C1729,Кат!$I:$I,0)),INDEX(Торг!$L:$L,MATCH($C1729,Торг!$I:$I,0))),"")</f>
        <v/>
      </c>
      <c r="L1729" s="132" t="str">
        <f>IFERROR(IFERROR(INDEX(Кат!$A:$A,MATCH($C1729,Кат!$I:$I,0)),INDEX(Торг!$A:$A,MATCH($C1729,Торг!$I:$I,0))),"")</f>
        <v/>
      </c>
      <c r="M1729" s="132" t="str">
        <f>IFERROR(IFERROR(INDEX(Кат!$B:$B,MATCH($C1729,Кат!$I:$I,0)),INDEX(Торг!$B:$B,MATCH($C1729,Торг!$I:$I,0))),"")</f>
        <v/>
      </c>
      <c r="N1729" s="132" t="str">
        <f t="shared" si="26"/>
        <v>DEMFI SRC2112</v>
      </c>
      <c r="O1729" s="132" t="str">
        <f>IFERROR(IFERROR(INDEX(Кат!$B:$B,MATCH($N1729,Кат!$I:$I,0)),INDEX(Торг!$B:$B,MATCH($N1729,Торг!$I:$I,0))),"")</f>
        <v/>
      </c>
    </row>
    <row r="1730" spans="1:15">
      <c r="A1730" t="s">
        <v>30354</v>
      </c>
      <c r="C1730" s="191" t="s">
        <v>32330</v>
      </c>
      <c r="E1730" t="s">
        <v>30355</v>
      </c>
      <c r="F1730" t="s">
        <v>1168</v>
      </c>
      <c r="G1730" t="s">
        <v>375</v>
      </c>
      <c r="H1730">
        <v>4450</v>
      </c>
      <c r="J1730" t="s">
        <v>22634</v>
      </c>
      <c r="K1730" s="132" t="str">
        <f>IFERROR(IFERROR(INDEX(Кат!$O:$O,MATCH($C1730,Кат!$I:$I,0)),INDEX(Торг!$L:$L,MATCH($C1730,Торг!$I:$I,0))),"")</f>
        <v/>
      </c>
      <c r="L1730" s="132" t="str">
        <f>IFERROR(IFERROR(INDEX(Кат!$A:$A,MATCH($C1730,Кат!$I:$I,0)),INDEX(Торг!$A:$A,MATCH($C1730,Торг!$I:$I,0))),"")</f>
        <v/>
      </c>
      <c r="M1730" s="132" t="str">
        <f>IFERROR(IFERROR(INDEX(Кат!$B:$B,MATCH($C1730,Кат!$I:$I,0)),INDEX(Торг!$B:$B,MATCH($C1730,Торг!$I:$I,0))),"")</f>
        <v/>
      </c>
      <c r="N1730" s="132" t="str">
        <f t="shared" si="26"/>
        <v>DEMFI SRCLL12</v>
      </c>
      <c r="O1730" s="132" t="str">
        <f>IFERROR(IFERROR(INDEX(Кат!$B:$B,MATCH($N1730,Кат!$I:$I,0)),INDEX(Торг!$B:$B,MATCH($N1730,Торг!$I:$I,0))),"")</f>
        <v/>
      </c>
    </row>
    <row r="1731" spans="1:15" outlineLevel="1">
      <c r="A1731" t="s">
        <v>15738</v>
      </c>
      <c r="C1731" s="191" t="s">
        <v>32331</v>
      </c>
      <c r="E1731" t="s">
        <v>30356</v>
      </c>
      <c r="F1731" t="s">
        <v>1168</v>
      </c>
      <c r="G1731" t="s">
        <v>375</v>
      </c>
      <c r="H1731">
        <v>4450</v>
      </c>
      <c r="J1731" t="s">
        <v>22634</v>
      </c>
      <c r="K1731" s="132" t="str">
        <f>IFERROR(IFERROR(INDEX(Кат!$O:$O,MATCH($C1731,Кат!$I:$I,0)),INDEX(Торг!$L:$L,MATCH($C1731,Торг!$I:$I,0))),"")</f>
        <v/>
      </c>
      <c r="L1731" s="132" t="str">
        <f>IFERROR(IFERROR(INDEX(Кат!$A:$A,MATCH($C1731,Кат!$I:$I,0)),INDEX(Торг!$A:$A,MATCH($C1731,Торг!$I:$I,0))),"")</f>
        <v/>
      </c>
      <c r="M1731" s="132" t="str">
        <f>IFERROR(IFERROR(INDEX(Кат!$B:$B,MATCH($C1731,Кат!$I:$I,0)),INDEX(Торг!$B:$B,MATCH($C1731,Торг!$I:$I,0))),"")</f>
        <v/>
      </c>
      <c r="N1731" s="132" t="str">
        <f t="shared" si="26"/>
        <v>DEMFI SRCLL14</v>
      </c>
      <c r="O1731" s="132" t="str">
        <f>IFERROR(IFERROR(INDEX(Кат!$B:$B,MATCH($N1731,Кат!$I:$I,0)),INDEX(Торг!$B:$B,MATCH($N1731,Торг!$I:$I,0))),"")</f>
        <v/>
      </c>
    </row>
    <row r="1732" spans="1:15" outlineLevel="2">
      <c r="A1732" t="s">
        <v>15739</v>
      </c>
      <c r="C1732" s="191" t="s">
        <v>1270</v>
      </c>
      <c r="E1732" t="s">
        <v>5088</v>
      </c>
      <c r="F1732" t="s">
        <v>1168</v>
      </c>
      <c r="G1732" t="s">
        <v>375</v>
      </c>
      <c r="H1732">
        <v>4450</v>
      </c>
      <c r="J1732" t="s">
        <v>22634</v>
      </c>
      <c r="K1732" s="132" t="str">
        <f>IFERROR(IFERROR(INDEX(Кат!$O:$O,MATCH($C1732,Кат!$I:$I,0)),INDEX(Торг!$L:$L,MATCH($C1732,Торг!$I:$I,0))),"")</f>
        <v/>
      </c>
      <c r="L1732" s="132" t="str">
        <f>IFERROR(IFERROR(INDEX(Кат!$A:$A,MATCH($C1732,Кат!$I:$I,0)),INDEX(Торг!$A:$A,MATCH($C1732,Торг!$I:$I,0))),"")</f>
        <v/>
      </c>
      <c r="M1732" s="132" t="str">
        <f>IFERROR(IFERROR(INDEX(Кат!$B:$B,MATCH($C1732,Кат!$I:$I,0)),INDEX(Торг!$B:$B,MATCH($C1732,Торг!$I:$I,0))),"")</f>
        <v/>
      </c>
      <c r="N1732" s="132" t="str">
        <f t="shared" si="26"/>
        <v>DEMFI SRCRL12</v>
      </c>
      <c r="O1732" s="132" t="str">
        <f>IFERROR(IFERROR(INDEX(Кат!$B:$B,MATCH($N1732,Кат!$I:$I,0)),INDEX(Торг!$B:$B,MATCH($N1732,Торг!$I:$I,0))),"")</f>
        <v/>
      </c>
    </row>
    <row r="1733" spans="1:15" outlineLevel="2">
      <c r="A1733" t="s">
        <v>15740</v>
      </c>
      <c r="C1733" s="191" t="s">
        <v>313</v>
      </c>
      <c r="E1733" t="s">
        <v>1271</v>
      </c>
      <c r="F1733" t="s">
        <v>1168</v>
      </c>
      <c r="G1733" t="s">
        <v>375</v>
      </c>
      <c r="H1733">
        <v>4630</v>
      </c>
      <c r="J1733" t="s">
        <v>22634</v>
      </c>
      <c r="K1733" s="132" t="str">
        <f>IFERROR(IFERROR(INDEX(Кат!$O:$O,MATCH($C1733,Кат!$I:$I,0)),INDEX(Торг!$L:$L,MATCH($C1733,Торг!$I:$I,0))),"")</f>
        <v/>
      </c>
      <c r="L1733" s="132" t="str">
        <f>IFERROR(IFERROR(INDEX(Кат!$A:$A,MATCH($C1733,Кат!$I:$I,0)),INDEX(Торг!$A:$A,MATCH($C1733,Торг!$I:$I,0))),"")</f>
        <v/>
      </c>
      <c r="M1733" s="132" t="str">
        <f>IFERROR(IFERROR(INDEX(Кат!$B:$B,MATCH($C1733,Кат!$I:$I,0)),INDEX(Торг!$B:$B,MATCH($C1733,Торг!$I:$I,0))),"")</f>
        <v/>
      </c>
      <c r="N1733" s="132" t="str">
        <f t="shared" si="26"/>
        <v>DEMFI SRC8012</v>
      </c>
      <c r="O1733" s="132" t="str">
        <f>IFERROR(IFERROR(INDEX(Кат!$B:$B,MATCH($N1733,Кат!$I:$I,0)),INDEX(Торг!$B:$B,MATCH($N1733,Торг!$I:$I,0))),"")</f>
        <v/>
      </c>
    </row>
    <row r="1734" spans="1:15" outlineLevel="2">
      <c r="A1734" t="s">
        <v>15741</v>
      </c>
      <c r="C1734" s="191" t="s">
        <v>5089</v>
      </c>
      <c r="E1734" t="s">
        <v>5090</v>
      </c>
      <c r="F1734" t="s">
        <v>1168</v>
      </c>
      <c r="G1734" t="s">
        <v>375</v>
      </c>
      <c r="H1734">
        <v>5400</v>
      </c>
      <c r="J1734" t="s">
        <v>22634</v>
      </c>
      <c r="K1734" s="132" t="str">
        <f>IFERROR(IFERROR(INDEX(Кат!$O:$O,MATCH($C1734,Кат!$I:$I,0)),INDEX(Торг!$L:$L,MATCH($C1734,Торг!$I:$I,0))),"")</f>
        <v/>
      </c>
      <c r="L1734" s="132" t="str">
        <f>IFERROR(IFERROR(INDEX(Кат!$A:$A,MATCH($C1734,Кат!$I:$I,0)),INDEX(Торг!$A:$A,MATCH($C1734,Торг!$I:$I,0))),"")</f>
        <v/>
      </c>
      <c r="M1734" s="132" t="str">
        <f>IFERROR(IFERROR(INDEX(Кат!$B:$B,MATCH($C1734,Кат!$I:$I,0)),INDEX(Торг!$B:$B,MATCH($C1734,Торг!$I:$I,0))),"")</f>
        <v/>
      </c>
      <c r="N1734" s="132" t="str">
        <f t="shared" si="26"/>
        <v>DEMFI SRC8087</v>
      </c>
      <c r="O1734" s="132" t="str">
        <f>IFERROR(IFERROR(INDEX(Кат!$B:$B,MATCH($N1734,Кат!$I:$I,0)),INDEX(Торг!$B:$B,MATCH($N1734,Торг!$I:$I,0))),"")</f>
        <v/>
      </c>
    </row>
    <row r="1735" spans="1:15" outlineLevel="2">
      <c r="A1735" t="s">
        <v>15742</v>
      </c>
      <c r="C1735" s="191" t="s">
        <v>253</v>
      </c>
      <c r="E1735" t="s">
        <v>1272</v>
      </c>
      <c r="F1735" t="s">
        <v>1168</v>
      </c>
      <c r="G1735" t="s">
        <v>375</v>
      </c>
      <c r="H1735">
        <v>5150</v>
      </c>
      <c r="J1735" t="s">
        <v>22634</v>
      </c>
      <c r="K1735" s="132" t="str">
        <f>IFERROR(IFERROR(INDEX(Кат!$O:$O,MATCH($C1735,Кат!$I:$I,0)),INDEX(Торг!$L:$L,MATCH($C1735,Торг!$I:$I,0))),"")</f>
        <v/>
      </c>
      <c r="L1735" s="132" t="str">
        <f>IFERROR(IFERROR(INDEX(Кат!$A:$A,MATCH($C1735,Кат!$I:$I,0)),INDEX(Торг!$A:$A,MATCH($C1735,Торг!$I:$I,0))),"")</f>
        <v/>
      </c>
      <c r="M1735" s="132" t="str">
        <f>IFERROR(IFERROR(INDEX(Кат!$B:$B,MATCH($C1735,Кат!$I:$I,0)),INDEX(Торг!$B:$B,MATCH($C1735,Торг!$I:$I,0))),"")</f>
        <v/>
      </c>
      <c r="N1735" s="132" t="str">
        <f t="shared" si="26"/>
        <v>DEMFI SRC8112</v>
      </c>
      <c r="O1735" s="132" t="str">
        <f>IFERROR(IFERROR(INDEX(Кат!$B:$B,MATCH($N1735,Кат!$I:$I,0)),INDEX(Торг!$B:$B,MATCH($N1735,Торг!$I:$I,0))),"")</f>
        <v/>
      </c>
    </row>
    <row r="1736" spans="1:15" outlineLevel="2">
      <c r="A1736" t="s">
        <v>32462</v>
      </c>
      <c r="C1736" s="191" t="s">
        <v>32463</v>
      </c>
      <c r="E1736" t="s">
        <v>32464</v>
      </c>
      <c r="F1736" t="s">
        <v>1168</v>
      </c>
      <c r="G1736" t="s">
        <v>375</v>
      </c>
      <c r="H1736">
        <v>4840</v>
      </c>
      <c r="J1736" t="s">
        <v>22634</v>
      </c>
      <c r="K1736" s="132" t="str">
        <f>IFERROR(IFERROR(INDEX(Кат!$O:$O,MATCH($C1736,Кат!$I:$I,0)),INDEX(Торг!$L:$L,MATCH($C1736,Торг!$I:$I,0))),"")</f>
        <v/>
      </c>
      <c r="L1736" s="132" t="str">
        <f>IFERROR(IFERROR(INDEX(Кат!$A:$A,MATCH($C1736,Кат!$I:$I,0)),INDEX(Торг!$A:$A,MATCH($C1736,Торг!$I:$I,0))),"")</f>
        <v/>
      </c>
      <c r="M1736" s="132" t="str">
        <f>IFERROR(IFERROR(INDEX(Кат!$B:$B,MATCH($C1736,Кат!$I:$I,0)),INDEX(Торг!$B:$B,MATCH($C1736,Торг!$I:$I,0))),"")</f>
        <v/>
      </c>
      <c r="N1736" s="132" t="str">
        <f t="shared" ref="N1736:N1799" si="27">_xlfn.CONCAT(F1736," ",C1736)</f>
        <v>DEMFI SRCXC12</v>
      </c>
      <c r="O1736" s="132" t="str">
        <f>IFERROR(IFERROR(INDEX(Кат!$B:$B,MATCH($N1736,Кат!$I:$I,0)),INDEX(Торг!$B:$B,MATCH($N1736,Торг!$I:$I,0))),"")</f>
        <v/>
      </c>
    </row>
    <row r="1737" spans="1:15" outlineLevel="2">
      <c r="A1737" t="s">
        <v>15743</v>
      </c>
      <c r="C1737" s="191" t="s">
        <v>302</v>
      </c>
      <c r="E1737" t="s">
        <v>1273</v>
      </c>
      <c r="F1737" t="s">
        <v>1168</v>
      </c>
      <c r="G1737" t="s">
        <v>375</v>
      </c>
      <c r="H1737">
        <v>4450</v>
      </c>
      <c r="J1737" t="s">
        <v>22634</v>
      </c>
      <c r="K1737" s="132" t="str">
        <f>IFERROR(IFERROR(INDEX(Кат!$O:$O,MATCH($C1737,Кат!$I:$I,0)),INDEX(Торг!$L:$L,MATCH($C1737,Торг!$I:$I,0))),"")</f>
        <v/>
      </c>
      <c r="L1737" s="132" t="str">
        <f>IFERROR(IFERROR(INDEX(Кат!$A:$A,MATCH($C1737,Кат!$I:$I,0)),INDEX(Торг!$A:$A,MATCH($C1737,Торг!$I:$I,0))),"")</f>
        <v/>
      </c>
      <c r="M1737" s="132" t="str">
        <f>IFERROR(IFERROR(INDEX(Кат!$B:$B,MATCH($C1737,Кат!$I:$I,0)),INDEX(Торг!$B:$B,MATCH($C1737,Торг!$I:$I,0))),"")</f>
        <v/>
      </c>
      <c r="N1737" s="132" t="str">
        <f t="shared" si="27"/>
        <v>DEMFI SRCXR12</v>
      </c>
      <c r="O1737" s="132" t="str">
        <f>IFERROR(IFERROR(INDEX(Кат!$B:$B,MATCH($N1737,Кат!$I:$I,0)),INDEX(Торг!$B:$B,MATCH($N1737,Торг!$I:$I,0))),"")</f>
        <v/>
      </c>
    </row>
    <row r="1738" spans="1:15" outlineLevel="2">
      <c r="A1738" t="s">
        <v>25243</v>
      </c>
      <c r="C1738" s="191" t="s">
        <v>30625</v>
      </c>
      <c r="E1738" t="s">
        <v>25244</v>
      </c>
      <c r="F1738" t="s">
        <v>1168</v>
      </c>
      <c r="G1738" t="s">
        <v>375</v>
      </c>
      <c r="H1738">
        <v>3910</v>
      </c>
      <c r="J1738" t="s">
        <v>22634</v>
      </c>
      <c r="K1738" s="132" t="str">
        <f>IFERROR(IFERROR(INDEX(Кат!$O:$O,MATCH($C1738,Кат!$I:$I,0)),INDEX(Торг!$L:$L,MATCH($C1738,Торг!$I:$I,0))),"")</f>
        <v/>
      </c>
      <c r="L1738" s="132" t="str">
        <f>IFERROR(IFERROR(INDEX(Кат!$A:$A,MATCH($C1738,Кат!$I:$I,0)),INDEX(Торг!$A:$A,MATCH($C1738,Торг!$I:$I,0))),"")</f>
        <v/>
      </c>
      <c r="M1738" s="132" t="str">
        <f>IFERROR(IFERROR(INDEX(Кат!$B:$B,MATCH($C1738,Кат!$I:$I,0)),INDEX(Торг!$B:$B,MATCH($C1738,Торг!$I:$I,0))),"")</f>
        <v/>
      </c>
      <c r="N1738" s="132" t="str">
        <f t="shared" si="27"/>
        <v>DEMFI SFC2312</v>
      </c>
      <c r="O1738" s="132" t="str">
        <f>IFERROR(IFERROR(INDEX(Кат!$B:$B,MATCH($N1738,Кат!$I:$I,0)),INDEX(Торг!$B:$B,MATCH($N1738,Торг!$I:$I,0))),"")</f>
        <v/>
      </c>
    </row>
    <row r="1739" spans="1:15" outlineLevel="2">
      <c r="A1739" t="s">
        <v>30222</v>
      </c>
      <c r="C1739" s="191" t="s">
        <v>30223</v>
      </c>
      <c r="E1739" t="s">
        <v>30224</v>
      </c>
      <c r="F1739" t="s">
        <v>1168</v>
      </c>
      <c r="G1739" t="s">
        <v>375</v>
      </c>
      <c r="H1739">
        <v>3910</v>
      </c>
      <c r="J1739" t="s">
        <v>22634</v>
      </c>
      <c r="K1739" s="132" t="str">
        <f>IFERROR(IFERROR(INDEX(Кат!$O:$O,MATCH($C1739,Кат!$I:$I,0)),INDEX(Торг!$L:$L,MATCH($C1739,Торг!$I:$I,0))),"")</f>
        <v/>
      </c>
      <c r="L1739" s="132" t="str">
        <f>IFERROR(IFERROR(INDEX(Кат!$A:$A,MATCH($C1739,Кат!$I:$I,0)),INDEX(Торг!$A:$A,MATCH($C1739,Торг!$I:$I,0))),"")</f>
        <v/>
      </c>
      <c r="M1739" s="132" t="str">
        <f>IFERROR(IFERROR(INDEX(Кат!$B:$B,MATCH($C1739,Кат!$I:$I,0)),INDEX(Торг!$B:$B,MATCH($C1739,Торг!$I:$I,0))),"")</f>
        <v/>
      </c>
      <c r="N1739" s="132" t="str">
        <f t="shared" si="27"/>
        <v>DEMFI SFC2112</v>
      </c>
      <c r="O1739" s="132" t="str">
        <f>IFERROR(IFERROR(INDEX(Кат!$B:$B,MATCH($N1739,Кат!$I:$I,0)),INDEX(Торг!$B:$B,MATCH($N1739,Торг!$I:$I,0))),"")</f>
        <v/>
      </c>
    </row>
    <row r="1740" spans="1:15" outlineLevel="2">
      <c r="A1740" t="s">
        <v>28749</v>
      </c>
      <c r="C1740" s="191" t="s">
        <v>28750</v>
      </c>
      <c r="E1740" t="s">
        <v>28751</v>
      </c>
      <c r="F1740" t="s">
        <v>1168</v>
      </c>
      <c r="G1740" t="s">
        <v>375</v>
      </c>
      <c r="H1740">
        <v>6510</v>
      </c>
      <c r="J1740" t="s">
        <v>22634</v>
      </c>
      <c r="K1740" s="132" t="str">
        <f>IFERROR(IFERROR(INDEX(Кат!$O:$O,MATCH($C1740,Кат!$I:$I,0)),INDEX(Торг!$L:$L,MATCH($C1740,Торг!$I:$I,0))),"")</f>
        <v/>
      </c>
      <c r="L1740" s="132" t="str">
        <f>IFERROR(IFERROR(INDEX(Кат!$A:$A,MATCH($C1740,Кат!$I:$I,0)),INDEX(Торг!$A:$A,MATCH($C1740,Торг!$I:$I,0))),"")</f>
        <v/>
      </c>
      <c r="M1740" s="132" t="str">
        <f>IFERROR(IFERROR(INDEX(Кат!$B:$B,MATCH($C1740,Кат!$I:$I,0)),INDEX(Торг!$B:$B,MATCH($C1740,Торг!$I:$I,0))),"")</f>
        <v/>
      </c>
      <c r="N1740" s="132" t="str">
        <f t="shared" si="27"/>
        <v>DEMFI SFC1812</v>
      </c>
      <c r="O1740" s="132" t="str">
        <f>IFERROR(IFERROR(INDEX(Кат!$B:$B,MATCH($N1740,Кат!$I:$I,0)),INDEX(Торг!$B:$B,MATCH($N1740,Торг!$I:$I,0))),"")</f>
        <v/>
      </c>
    </row>
    <row r="1741" spans="1:15" outlineLevel="2">
      <c r="A1741" t="s">
        <v>15744</v>
      </c>
      <c r="C1741" s="191" t="s">
        <v>1274</v>
      </c>
      <c r="E1741" t="s">
        <v>1275</v>
      </c>
      <c r="F1741" t="s">
        <v>1168</v>
      </c>
      <c r="G1741" t="s">
        <v>375</v>
      </c>
      <c r="H1741">
        <v>6220</v>
      </c>
      <c r="J1741" t="s">
        <v>22634</v>
      </c>
      <c r="K1741" s="132" t="str">
        <f>IFERROR(IFERROR(INDEX(Кат!$O:$O,MATCH($C1741,Кат!$I:$I,0)),INDEX(Торг!$L:$L,MATCH($C1741,Торг!$I:$I,0))),"")</f>
        <v/>
      </c>
      <c r="L1741" s="132" t="str">
        <f>IFERROR(IFERROR(INDEX(Кат!$A:$A,MATCH($C1741,Кат!$I:$I,0)),INDEX(Торг!$A:$A,MATCH($C1741,Торг!$I:$I,0))),"")</f>
        <v/>
      </c>
      <c r="M1741" s="132" t="str">
        <f>IFERROR(IFERROR(INDEX(Кат!$B:$B,MATCH($C1741,Кат!$I:$I,0)),INDEX(Торг!$B:$B,MATCH($C1741,Торг!$I:$I,0))),"")</f>
        <v/>
      </c>
      <c r="N1741" s="132" t="str">
        <f t="shared" si="27"/>
        <v>DEMFI SFC1912</v>
      </c>
      <c r="O1741" s="132" t="str">
        <f>IFERROR(IFERROR(INDEX(Кат!$B:$B,MATCH($N1741,Кат!$I:$I,0)),INDEX(Торг!$B:$B,MATCH($N1741,Торг!$I:$I,0))),"")</f>
        <v/>
      </c>
    </row>
    <row r="1742" spans="1:15" outlineLevel="2">
      <c r="A1742" t="s">
        <v>15745</v>
      </c>
      <c r="C1742" s="191" t="s">
        <v>1276</v>
      </c>
      <c r="E1742" t="s">
        <v>1277</v>
      </c>
      <c r="F1742" t="s">
        <v>1168</v>
      </c>
      <c r="G1742" t="s">
        <v>375</v>
      </c>
      <c r="H1742">
        <v>5700</v>
      </c>
      <c r="J1742" t="s">
        <v>22634</v>
      </c>
      <c r="K1742" s="132" t="str">
        <f>IFERROR(IFERROR(INDEX(Кат!$O:$O,MATCH($C1742,Кат!$I:$I,0)),INDEX(Торг!$L:$L,MATCH($C1742,Торг!$I:$I,0))),"")</f>
        <v/>
      </c>
      <c r="L1742" s="132" t="str">
        <f>IFERROR(IFERROR(INDEX(Кат!$A:$A,MATCH($C1742,Кат!$I:$I,0)),INDEX(Торг!$A:$A,MATCH($C1742,Торг!$I:$I,0))),"")</f>
        <v/>
      </c>
      <c r="M1742" s="132" t="str">
        <f>IFERROR(IFERROR(INDEX(Кат!$B:$B,MATCH($C1742,Кат!$I:$I,0)),INDEX(Торг!$B:$B,MATCH($C1742,Торг!$I:$I,0))),"")</f>
        <v/>
      </c>
      <c r="N1742" s="132" t="str">
        <f t="shared" si="27"/>
        <v>DEMFI SFC0812</v>
      </c>
      <c r="O1742" s="132" t="str">
        <f>IFERROR(IFERROR(INDEX(Кат!$B:$B,MATCH($N1742,Кат!$I:$I,0)),INDEX(Торг!$B:$B,MATCH($N1742,Торг!$I:$I,0))),"")</f>
        <v/>
      </c>
    </row>
    <row r="1743" spans="1:15" outlineLevel="2">
      <c r="A1743" t="s">
        <v>15746</v>
      </c>
      <c r="C1743" s="191" t="s">
        <v>1278</v>
      </c>
      <c r="E1743" t="s">
        <v>1279</v>
      </c>
      <c r="F1743" t="s">
        <v>1168</v>
      </c>
      <c r="G1743" t="s">
        <v>375</v>
      </c>
      <c r="H1743">
        <v>5700</v>
      </c>
      <c r="J1743" t="s">
        <v>22634</v>
      </c>
      <c r="K1743" s="132" t="str">
        <f>IFERROR(IFERROR(INDEX(Кат!$O:$O,MATCH($C1743,Кат!$I:$I,0)),INDEX(Торг!$L:$L,MATCH($C1743,Торг!$I:$I,0))),"")</f>
        <v/>
      </c>
      <c r="L1743" s="132" t="str">
        <f>IFERROR(IFERROR(INDEX(Кат!$A:$A,MATCH($C1743,Кат!$I:$I,0)),INDEX(Торг!$A:$A,MATCH($C1743,Торг!$I:$I,0))),"")</f>
        <v/>
      </c>
      <c r="M1743" s="132" t="str">
        <f>IFERROR(IFERROR(INDEX(Кат!$B:$B,MATCH($C1743,Кат!$I:$I,0)),INDEX(Торг!$B:$B,MATCH($C1743,Торг!$I:$I,0))),"")</f>
        <v/>
      </c>
      <c r="N1743" s="132" t="str">
        <f t="shared" si="27"/>
        <v>DEMFI SFC1012</v>
      </c>
      <c r="O1743" s="132" t="str">
        <f>IFERROR(IFERROR(INDEX(Кат!$B:$B,MATCH($N1743,Кат!$I:$I,0)),INDEX(Торг!$B:$B,MATCH($N1743,Торг!$I:$I,0))),"")</f>
        <v/>
      </c>
    </row>
    <row r="1744" spans="1:15" outlineLevel="2">
      <c r="A1744" t="s">
        <v>15747</v>
      </c>
      <c r="C1744" s="191" t="s">
        <v>1280</v>
      </c>
      <c r="E1744" t="s">
        <v>1281</v>
      </c>
      <c r="F1744" t="s">
        <v>1168</v>
      </c>
      <c r="G1744" t="s">
        <v>375</v>
      </c>
      <c r="H1744">
        <v>6220</v>
      </c>
      <c r="J1744" t="s">
        <v>22634</v>
      </c>
      <c r="K1744" s="132" t="str">
        <f>IFERROR(IFERROR(INDEX(Кат!$O:$O,MATCH($C1744,Кат!$I:$I,0)),INDEX(Торг!$L:$L,MATCH($C1744,Торг!$I:$I,0))),"")</f>
        <v/>
      </c>
      <c r="L1744" s="132" t="str">
        <f>IFERROR(IFERROR(INDEX(Кат!$A:$A,MATCH($C1744,Кат!$I:$I,0)),INDEX(Торг!$A:$A,MATCH($C1744,Торг!$I:$I,0))),"")</f>
        <v/>
      </c>
      <c r="M1744" s="132" t="str">
        <f>IFERROR(IFERROR(INDEX(Кат!$B:$B,MATCH($C1744,Кат!$I:$I,0)),INDEX(Торг!$B:$B,MATCH($C1744,Торг!$I:$I,0))),"")</f>
        <v/>
      </c>
      <c r="N1744" s="132" t="str">
        <f t="shared" si="27"/>
        <v>DEMFI SFC7012</v>
      </c>
      <c r="O1744" s="132" t="str">
        <f>IFERROR(IFERROR(INDEX(Кат!$B:$B,MATCH($N1744,Кат!$I:$I,0)),INDEX(Торг!$B:$B,MATCH($N1744,Торг!$I:$I,0))),"")</f>
        <v/>
      </c>
    </row>
    <row r="1745" spans="1:15" outlineLevel="1">
      <c r="A1745" t="s">
        <v>15748</v>
      </c>
      <c r="C1745" s="191" t="s">
        <v>8</v>
      </c>
      <c r="E1745" t="s">
        <v>1282</v>
      </c>
      <c r="F1745" t="s">
        <v>1168</v>
      </c>
      <c r="G1745" t="s">
        <v>375</v>
      </c>
      <c r="H1745">
        <v>6220</v>
      </c>
      <c r="J1745" t="s">
        <v>22634</v>
      </c>
      <c r="K1745" s="132" t="str">
        <f>IFERROR(IFERROR(INDEX(Кат!$O:$O,MATCH($C1745,Кат!$I:$I,0)),INDEX(Торг!$L:$L,MATCH($C1745,Торг!$I:$I,0))),"")</f>
        <v/>
      </c>
      <c r="L1745" s="132" t="str">
        <f>IFERROR(IFERROR(INDEX(Кат!$A:$A,MATCH($C1745,Кат!$I:$I,0)),INDEX(Торг!$A:$A,MATCH($C1745,Торг!$I:$I,0))),"")</f>
        <v/>
      </c>
      <c r="M1745" s="132" t="str">
        <f>IFERROR(IFERROR(INDEX(Кат!$B:$B,MATCH($C1745,Кат!$I:$I,0)),INDEX(Торг!$B:$B,MATCH($C1745,Торг!$I:$I,0))),"")</f>
        <v/>
      </c>
      <c r="N1745" s="132" t="str">
        <f t="shared" si="27"/>
        <v>DEMFI SFC9012</v>
      </c>
      <c r="O1745" s="132" t="str">
        <f>IFERROR(IFERROR(INDEX(Кат!$B:$B,MATCH($N1745,Кат!$I:$I,0)),INDEX(Торг!$B:$B,MATCH($N1745,Торг!$I:$I,0))),"")</f>
        <v/>
      </c>
    </row>
    <row r="1746" spans="1:15" outlineLevel="2">
      <c r="A1746" t="s">
        <v>15749</v>
      </c>
      <c r="C1746" s="191" t="s">
        <v>364</v>
      </c>
      <c r="E1746" t="s">
        <v>1283</v>
      </c>
      <c r="F1746" t="s">
        <v>1168</v>
      </c>
      <c r="G1746" t="s">
        <v>375</v>
      </c>
      <c r="H1746">
        <v>7220</v>
      </c>
      <c r="J1746" t="s">
        <v>22634</v>
      </c>
      <c r="K1746" s="132" t="str">
        <f>IFERROR(IFERROR(INDEX(Кат!$O:$O,MATCH($C1746,Кат!$I:$I,0)),INDEX(Торг!$L:$L,MATCH($C1746,Торг!$I:$I,0))),"")</f>
        <v/>
      </c>
      <c r="L1746" s="132" t="str">
        <f>IFERROR(IFERROR(INDEX(Кат!$A:$A,MATCH($C1746,Кат!$I:$I,0)),INDEX(Торг!$A:$A,MATCH($C1746,Торг!$I:$I,0))),"")</f>
        <v/>
      </c>
      <c r="M1746" s="132" t="str">
        <f>IFERROR(IFERROR(INDEX(Кат!$B:$B,MATCH($C1746,Кат!$I:$I,0)),INDEX(Торг!$B:$B,MATCH($C1746,Торг!$I:$I,0))),"")</f>
        <v/>
      </c>
      <c r="N1746" s="132" t="str">
        <f t="shared" si="27"/>
        <v>DEMFI SFC9089</v>
      </c>
      <c r="O1746" s="132" t="str">
        <f>IFERROR(IFERROR(INDEX(Кат!$B:$B,MATCH($N1746,Кат!$I:$I,0)),INDEX(Торг!$B:$B,MATCH($N1746,Торг!$I:$I,0))),"")</f>
        <v/>
      </c>
    </row>
    <row r="1747" spans="1:15" outlineLevel="2">
      <c r="A1747" t="s">
        <v>25640</v>
      </c>
      <c r="C1747" s="191" t="s">
        <v>25641</v>
      </c>
      <c r="E1747" t="s">
        <v>25642</v>
      </c>
      <c r="F1747" t="s">
        <v>1168</v>
      </c>
      <c r="G1747" t="s">
        <v>375</v>
      </c>
      <c r="H1747">
        <v>6220</v>
      </c>
      <c r="J1747" t="s">
        <v>22634</v>
      </c>
      <c r="K1747" s="132" t="str">
        <f>IFERROR(IFERROR(INDEX(Кат!$O:$O,MATCH($C1747,Кат!$I:$I,0)),INDEX(Торг!$L:$L,MATCH($C1747,Торг!$I:$I,0))),"")</f>
        <v/>
      </c>
      <c r="L1747" s="132" t="str">
        <f>IFERROR(IFERROR(INDEX(Кат!$A:$A,MATCH($C1747,Кат!$I:$I,0)),INDEX(Торг!$A:$A,MATCH($C1747,Торг!$I:$I,0))),"")</f>
        <v/>
      </c>
      <c r="M1747" s="132" t="str">
        <f>IFERROR(IFERROR(INDEX(Кат!$B:$B,MATCH($C1747,Кат!$I:$I,0)),INDEX(Торг!$B:$B,MATCH($C1747,Торг!$I:$I,0))),"")</f>
        <v/>
      </c>
      <c r="N1747" s="132" t="str">
        <f t="shared" si="27"/>
        <v>DEMFI SFC9212</v>
      </c>
      <c r="O1747" s="132" t="str">
        <f>IFERROR(IFERROR(INDEX(Кат!$B:$B,MATCH($N1747,Кат!$I:$I,0)),INDEX(Торг!$B:$B,MATCH($N1747,Торг!$I:$I,0))),"")</f>
        <v/>
      </c>
    </row>
    <row r="1748" spans="1:15" outlineLevel="2">
      <c r="A1748" t="s">
        <v>15750</v>
      </c>
      <c r="C1748" s="191" t="s">
        <v>26953</v>
      </c>
      <c r="E1748" t="s">
        <v>1284</v>
      </c>
      <c r="F1748" t="s">
        <v>1168</v>
      </c>
      <c r="G1748" t="s">
        <v>375</v>
      </c>
      <c r="H1748">
        <v>6540</v>
      </c>
      <c r="J1748" t="s">
        <v>22634</v>
      </c>
      <c r="K1748" s="132" t="str">
        <f>IFERROR(IFERROR(INDEX(Кат!$O:$O,MATCH($C1748,Кат!$I:$I,0)),INDEX(Торг!$L:$L,MATCH($C1748,Торг!$I:$I,0))),"")</f>
        <v/>
      </c>
      <c r="L1748" s="132" t="str">
        <f>IFERROR(IFERROR(INDEX(Кат!$A:$A,MATCH($C1748,Кат!$I:$I,0)),INDEX(Торг!$A:$A,MATCH($C1748,Торг!$I:$I,0))),"")</f>
        <v/>
      </c>
      <c r="M1748" s="132" t="str">
        <f>IFERROR(IFERROR(INDEX(Кат!$B:$B,MATCH($C1748,Кат!$I:$I,0)),INDEX(Торг!$B:$B,MATCH($C1748,Торг!$I:$I,0))),"")</f>
        <v/>
      </c>
      <c r="N1748" s="132" t="str">
        <f t="shared" si="27"/>
        <v>DEMFI SFC9412</v>
      </c>
      <c r="O1748" s="132" t="str">
        <f>IFERROR(IFERROR(INDEX(Кат!$B:$B,MATCH($N1748,Кат!$I:$I,0)),INDEX(Торг!$B:$B,MATCH($N1748,Торг!$I:$I,0))),"")</f>
        <v/>
      </c>
    </row>
    <row r="1749" spans="1:15" outlineLevel="2">
      <c r="A1749" t="s">
        <v>32465</v>
      </c>
      <c r="C1749" s="191" t="s">
        <v>32466</v>
      </c>
      <c r="E1749" t="s">
        <v>32467</v>
      </c>
      <c r="F1749" t="s">
        <v>1168</v>
      </c>
      <c r="G1749" t="s">
        <v>375</v>
      </c>
      <c r="H1749">
        <v>6920</v>
      </c>
      <c r="J1749" t="s">
        <v>22634</v>
      </c>
      <c r="K1749" s="132" t="str">
        <f>IFERROR(IFERROR(INDEX(Кат!$O:$O,MATCH($C1749,Кат!$I:$I,0)),INDEX(Торг!$L:$L,MATCH($C1749,Торг!$I:$I,0))),"")</f>
        <v/>
      </c>
      <c r="L1749" s="132" t="str">
        <f>IFERROR(IFERROR(INDEX(Кат!$A:$A,MATCH($C1749,Кат!$I:$I,0)),INDEX(Торг!$A:$A,MATCH($C1749,Торг!$I:$I,0))),"")</f>
        <v/>
      </c>
      <c r="M1749" s="132" t="str">
        <f>IFERROR(IFERROR(INDEX(Кат!$B:$B,MATCH($C1749,Кат!$I:$I,0)),INDEX(Торг!$B:$B,MATCH($C1749,Торг!$I:$I,0))),"")</f>
        <v/>
      </c>
      <c r="N1749" s="132" t="str">
        <f t="shared" si="27"/>
        <v>DEMFI SFCFF12</v>
      </c>
      <c r="O1749" s="132" t="str">
        <f>IFERROR(IFERROR(INDEX(Кат!$B:$B,MATCH($N1749,Кат!$I:$I,0)),INDEX(Торг!$B:$B,MATCH($N1749,Торг!$I:$I,0))),"")</f>
        <v/>
      </c>
    </row>
    <row r="1750" spans="1:15" outlineLevel="2">
      <c r="A1750" t="s">
        <v>30357</v>
      </c>
      <c r="C1750" s="191" t="s">
        <v>30358</v>
      </c>
      <c r="E1750" t="s">
        <v>30359</v>
      </c>
      <c r="F1750" t="s">
        <v>1168</v>
      </c>
      <c r="G1750" t="s">
        <v>375</v>
      </c>
      <c r="H1750">
        <v>7920</v>
      </c>
      <c r="J1750" t="s">
        <v>22634</v>
      </c>
      <c r="K1750" s="132" t="str">
        <f>IFERROR(IFERROR(INDEX(Кат!$O:$O,MATCH($C1750,Кат!$I:$I,0)),INDEX(Торг!$L:$L,MATCH($C1750,Торг!$I:$I,0))),"")</f>
        <v/>
      </c>
      <c r="L1750" s="132" t="str">
        <f>IFERROR(IFERROR(INDEX(Кат!$A:$A,MATCH($C1750,Кат!$I:$I,0)),INDEX(Торг!$A:$A,MATCH($C1750,Торг!$I:$I,0))),"")</f>
        <v/>
      </c>
      <c r="M1750" s="132" t="str">
        <f>IFERROR(IFERROR(INDEX(Кат!$B:$B,MATCH($C1750,Кат!$I:$I,0)),INDEX(Торг!$B:$B,MATCH($C1750,Торг!$I:$I,0))),"")</f>
        <v/>
      </c>
      <c r="N1750" s="132" t="str">
        <f t="shared" si="27"/>
        <v>DEMFI SFCLL14</v>
      </c>
      <c r="O1750" s="132" t="str">
        <f>IFERROR(IFERROR(INDEX(Кат!$B:$B,MATCH($N1750,Кат!$I:$I,0)),INDEX(Торг!$B:$B,MATCH($N1750,Торг!$I:$I,0))),"")</f>
        <v/>
      </c>
    </row>
    <row r="1751" spans="1:15" outlineLevel="2">
      <c r="A1751" t="s">
        <v>33487</v>
      </c>
      <c r="C1751" s="191" t="s">
        <v>33488</v>
      </c>
      <c r="E1751" t="s">
        <v>33489</v>
      </c>
      <c r="F1751" t="s">
        <v>1168</v>
      </c>
      <c r="G1751" t="s">
        <v>375</v>
      </c>
      <c r="H1751">
        <v>7920</v>
      </c>
      <c r="J1751" t="s">
        <v>22634</v>
      </c>
      <c r="K1751" s="132" t="str">
        <f>IFERROR(IFERROR(INDEX(Кат!$O:$O,MATCH($C1751,Кат!$I:$I,0)),INDEX(Торг!$L:$L,MATCH($C1751,Торг!$I:$I,0))),"")</f>
        <v/>
      </c>
      <c r="L1751" s="132" t="str">
        <f>IFERROR(IFERROR(INDEX(Кат!$A:$A,MATCH($C1751,Кат!$I:$I,0)),INDEX(Торг!$A:$A,MATCH($C1751,Торг!$I:$I,0))),"")</f>
        <v/>
      </c>
      <c r="M1751" s="132" t="str">
        <f>IFERROR(IFERROR(INDEX(Кат!$B:$B,MATCH($C1751,Кат!$I:$I,0)),INDEX(Торг!$B:$B,MATCH($C1751,Торг!$I:$I,0))),"")</f>
        <v/>
      </c>
      <c r="N1751" s="132" t="str">
        <f t="shared" si="27"/>
        <v>DEMFI DLL52</v>
      </c>
      <c r="O1751" s="132" t="str">
        <f>IFERROR(IFERROR(INDEX(Кат!$B:$B,MATCH($N1751,Кат!$I:$I,0)),INDEX(Торг!$B:$B,MATCH($N1751,Торг!$I:$I,0))),"")</f>
        <v/>
      </c>
    </row>
    <row r="1752" spans="1:15" outlineLevel="2">
      <c r="A1752" t="s">
        <v>15751</v>
      </c>
      <c r="C1752" s="191" t="s">
        <v>103</v>
      </c>
      <c r="E1752" t="s">
        <v>30360</v>
      </c>
      <c r="F1752" t="s">
        <v>1168</v>
      </c>
      <c r="G1752" t="s">
        <v>375</v>
      </c>
      <c r="H1752">
        <v>7920</v>
      </c>
      <c r="J1752" t="s">
        <v>22634</v>
      </c>
      <c r="K1752" s="132" t="str">
        <f>IFERROR(IFERROR(INDEX(Кат!$O:$O,MATCH($C1752,Кат!$I:$I,0)),INDEX(Торг!$L:$L,MATCH($C1752,Торг!$I:$I,0))),"")</f>
        <v/>
      </c>
      <c r="L1752" s="132" t="str">
        <f>IFERROR(IFERROR(INDEX(Кат!$A:$A,MATCH($C1752,Кат!$I:$I,0)),INDEX(Торг!$A:$A,MATCH($C1752,Торг!$I:$I,0))),"")</f>
        <v/>
      </c>
      <c r="M1752" s="132" t="str">
        <f>IFERROR(IFERROR(INDEX(Кат!$B:$B,MATCH($C1752,Кат!$I:$I,0)),INDEX(Торг!$B:$B,MATCH($C1752,Торг!$I:$I,0))),"")</f>
        <v/>
      </c>
      <c r="N1752" s="132" t="str">
        <f t="shared" si="27"/>
        <v>DEMFI SFCLL12</v>
      </c>
      <c r="O1752" s="132" t="str">
        <f>IFERROR(IFERROR(INDEX(Кат!$B:$B,MATCH($N1752,Кат!$I:$I,0)),INDEX(Торг!$B:$B,MATCH($N1752,Торг!$I:$I,0))),"")</f>
        <v/>
      </c>
    </row>
    <row r="1753" spans="1:15" outlineLevel="2">
      <c r="A1753" t="s">
        <v>15752</v>
      </c>
      <c r="C1753" s="191" t="s">
        <v>5091</v>
      </c>
      <c r="E1753" t="s">
        <v>5092</v>
      </c>
      <c r="F1753" t="s">
        <v>1168</v>
      </c>
      <c r="G1753" t="s">
        <v>375</v>
      </c>
      <c r="H1753">
        <v>6550</v>
      </c>
      <c r="J1753" t="s">
        <v>22634</v>
      </c>
      <c r="K1753" s="132" t="str">
        <f>IFERROR(IFERROR(INDEX(Кат!$O:$O,MATCH($C1753,Кат!$I:$I,0)),INDEX(Торг!$L:$L,MATCH($C1753,Торг!$I:$I,0))),"")</f>
        <v/>
      </c>
      <c r="L1753" s="132" t="str">
        <f>IFERROR(IFERROR(INDEX(Кат!$A:$A,MATCH($C1753,Кат!$I:$I,0)),INDEX(Торг!$A:$A,MATCH($C1753,Торг!$I:$I,0))),"")</f>
        <v/>
      </c>
      <c r="M1753" s="132" t="str">
        <f>IFERROR(IFERROR(INDEX(Кат!$B:$B,MATCH($C1753,Кат!$I:$I,0)),INDEX(Торг!$B:$B,MATCH($C1753,Торг!$I:$I,0))),"")</f>
        <v/>
      </c>
      <c r="N1753" s="132" t="str">
        <f t="shared" si="27"/>
        <v>DEMFI SFCRL12</v>
      </c>
      <c r="O1753" s="132" t="str">
        <f>IFERROR(IFERROR(INDEX(Кат!$B:$B,MATCH($N1753,Кат!$I:$I,0)),INDEX(Торг!$B:$B,MATCH($N1753,Торг!$I:$I,0))),"")</f>
        <v/>
      </c>
    </row>
    <row r="1754" spans="1:15" outlineLevel="2">
      <c r="A1754" t="s">
        <v>15753</v>
      </c>
      <c r="C1754" s="191" t="s">
        <v>312</v>
      </c>
      <c r="E1754" t="s">
        <v>1285</v>
      </c>
      <c r="F1754" t="s">
        <v>1168</v>
      </c>
      <c r="G1754" t="s">
        <v>375</v>
      </c>
      <c r="H1754">
        <v>7920</v>
      </c>
      <c r="J1754" t="s">
        <v>22634</v>
      </c>
      <c r="K1754" s="132" t="str">
        <f>IFERROR(IFERROR(INDEX(Кат!$O:$O,MATCH($C1754,Кат!$I:$I,0)),INDEX(Торг!$L:$L,MATCH($C1754,Торг!$I:$I,0))),"")</f>
        <v/>
      </c>
      <c r="L1754" s="132" t="str">
        <f>IFERROR(IFERROR(INDEX(Кат!$A:$A,MATCH($C1754,Кат!$I:$I,0)),INDEX(Торг!$A:$A,MATCH($C1754,Торг!$I:$I,0))),"")</f>
        <v/>
      </c>
      <c r="M1754" s="132" t="str">
        <f>IFERROR(IFERROR(INDEX(Кат!$B:$B,MATCH($C1754,Кат!$I:$I,0)),INDEX(Торг!$B:$B,MATCH($C1754,Торг!$I:$I,0))),"")</f>
        <v/>
      </c>
      <c r="N1754" s="132" t="str">
        <f t="shared" si="27"/>
        <v>DEMFI SFC8012</v>
      </c>
      <c r="O1754" s="132" t="str">
        <f>IFERROR(IFERROR(INDEX(Кат!$B:$B,MATCH($N1754,Кат!$I:$I,0)),INDEX(Торг!$B:$B,MATCH($N1754,Торг!$I:$I,0))),"")</f>
        <v/>
      </c>
    </row>
    <row r="1755" spans="1:15" outlineLevel="2">
      <c r="A1755" t="s">
        <v>15754</v>
      </c>
      <c r="C1755" s="191" t="s">
        <v>5093</v>
      </c>
      <c r="E1755" t="s">
        <v>5094</v>
      </c>
      <c r="F1755" t="s">
        <v>1168</v>
      </c>
      <c r="G1755" t="s">
        <v>375</v>
      </c>
      <c r="H1755">
        <v>9100</v>
      </c>
      <c r="J1755" t="s">
        <v>22634</v>
      </c>
      <c r="K1755" s="132" t="str">
        <f>IFERROR(IFERROR(INDEX(Кат!$O:$O,MATCH($C1755,Кат!$I:$I,0)),INDEX(Торг!$L:$L,MATCH($C1755,Торг!$I:$I,0))),"")</f>
        <v/>
      </c>
      <c r="L1755" s="132" t="str">
        <f>IFERROR(IFERROR(INDEX(Кат!$A:$A,MATCH($C1755,Кат!$I:$I,0)),INDEX(Торг!$A:$A,MATCH($C1755,Торг!$I:$I,0))),"")</f>
        <v/>
      </c>
      <c r="M1755" s="132" t="str">
        <f>IFERROR(IFERROR(INDEX(Кат!$B:$B,MATCH($C1755,Кат!$I:$I,0)),INDEX(Торг!$B:$B,MATCH($C1755,Торг!$I:$I,0))),"")</f>
        <v/>
      </c>
      <c r="N1755" s="132" t="str">
        <f t="shared" si="27"/>
        <v>DEMFI SFC8087</v>
      </c>
      <c r="O1755" s="132" t="str">
        <f>IFERROR(IFERROR(INDEX(Кат!$B:$B,MATCH($N1755,Кат!$I:$I,0)),INDEX(Торг!$B:$B,MATCH($N1755,Торг!$I:$I,0))),"")</f>
        <v/>
      </c>
    </row>
    <row r="1756" spans="1:15" outlineLevel="1">
      <c r="A1756" t="s">
        <v>15755</v>
      </c>
      <c r="C1756" s="191" t="s">
        <v>252</v>
      </c>
      <c r="E1756" t="s">
        <v>1286</v>
      </c>
      <c r="F1756" t="s">
        <v>1168</v>
      </c>
      <c r="G1756" t="s">
        <v>375</v>
      </c>
      <c r="H1756">
        <v>8900</v>
      </c>
      <c r="J1756" t="s">
        <v>22634</v>
      </c>
      <c r="K1756" s="132" t="str">
        <f>IFERROR(IFERROR(INDEX(Кат!$O:$O,MATCH($C1756,Кат!$I:$I,0)),INDEX(Торг!$L:$L,MATCH($C1756,Торг!$I:$I,0))),"")</f>
        <v/>
      </c>
      <c r="L1756" s="132" t="str">
        <f>IFERROR(IFERROR(INDEX(Кат!$A:$A,MATCH($C1756,Кат!$I:$I,0)),INDEX(Торг!$A:$A,MATCH($C1756,Торг!$I:$I,0))),"")</f>
        <v/>
      </c>
      <c r="M1756" s="132" t="str">
        <f>IFERROR(IFERROR(INDEX(Кат!$B:$B,MATCH($C1756,Кат!$I:$I,0)),INDEX(Торг!$B:$B,MATCH($C1756,Торг!$I:$I,0))),"")</f>
        <v/>
      </c>
      <c r="N1756" s="132" t="str">
        <f t="shared" si="27"/>
        <v>DEMFI SFC8112</v>
      </c>
      <c r="O1756" s="132" t="str">
        <f>IFERROR(IFERROR(INDEX(Кат!$B:$B,MATCH($N1756,Кат!$I:$I,0)),INDEX(Торг!$B:$B,MATCH($N1756,Торг!$I:$I,0))),"")</f>
        <v/>
      </c>
    </row>
    <row r="1757" spans="1:15" outlineLevel="2">
      <c r="A1757" t="s">
        <v>32468</v>
      </c>
      <c r="C1757" s="191" t="s">
        <v>32469</v>
      </c>
      <c r="E1757" t="s">
        <v>32470</v>
      </c>
      <c r="F1757" t="s">
        <v>1168</v>
      </c>
      <c r="G1757" t="s">
        <v>375</v>
      </c>
      <c r="H1757">
        <v>6800</v>
      </c>
      <c r="J1757" t="s">
        <v>22634</v>
      </c>
      <c r="K1757" s="132" t="str">
        <f>IFERROR(IFERROR(INDEX(Кат!$O:$O,MATCH($C1757,Кат!$I:$I,0)),INDEX(Торг!$L:$L,MATCH($C1757,Торг!$I:$I,0))),"")</f>
        <v/>
      </c>
      <c r="L1757" s="132" t="str">
        <f>IFERROR(IFERROR(INDEX(Кат!$A:$A,MATCH($C1757,Кат!$I:$I,0)),INDEX(Торг!$A:$A,MATCH($C1757,Торг!$I:$I,0))),"")</f>
        <v/>
      </c>
      <c r="M1757" s="132" t="str">
        <f>IFERROR(IFERROR(INDEX(Кат!$B:$B,MATCH($C1757,Кат!$I:$I,0)),INDEX(Торг!$B:$B,MATCH($C1757,Торг!$I:$I,0))),"")</f>
        <v/>
      </c>
      <c r="N1757" s="132" t="str">
        <f t="shared" si="27"/>
        <v>DEMFI SFCXC12</v>
      </c>
      <c r="O1757" s="132" t="str">
        <f>IFERROR(IFERROR(INDEX(Кат!$B:$B,MATCH($N1757,Кат!$I:$I,0)),INDEX(Торг!$B:$B,MATCH($N1757,Торг!$I:$I,0))),"")</f>
        <v/>
      </c>
    </row>
    <row r="1758" spans="1:15" outlineLevel="1">
      <c r="A1758" t="s">
        <v>15756</v>
      </c>
      <c r="C1758" s="191" t="s">
        <v>303</v>
      </c>
      <c r="E1758" t="s">
        <v>1287</v>
      </c>
      <c r="F1758" t="s">
        <v>1168</v>
      </c>
      <c r="G1758" t="s">
        <v>375</v>
      </c>
      <c r="H1758">
        <v>6550</v>
      </c>
      <c r="J1758" t="s">
        <v>22634</v>
      </c>
      <c r="K1758" s="132" t="str">
        <f>IFERROR(IFERROR(INDEX(Кат!$O:$O,MATCH($C1758,Кат!$I:$I,0)),INDEX(Торг!$L:$L,MATCH($C1758,Торг!$I:$I,0))),"")</f>
        <v/>
      </c>
      <c r="L1758" s="132" t="str">
        <f>IFERROR(IFERROR(INDEX(Кат!$A:$A,MATCH($C1758,Кат!$I:$I,0)),INDEX(Торг!$A:$A,MATCH($C1758,Торг!$I:$I,0))),"")</f>
        <v/>
      </c>
      <c r="M1758" s="132" t="str">
        <f>IFERROR(IFERROR(INDEX(Кат!$B:$B,MATCH($C1758,Кат!$I:$I,0)),INDEX(Торг!$B:$B,MATCH($C1758,Торг!$I:$I,0))),"")</f>
        <v/>
      </c>
      <c r="N1758" s="132" t="str">
        <f t="shared" si="27"/>
        <v>DEMFI SFCXR12</v>
      </c>
      <c r="O1758" s="132" t="str">
        <f>IFERROR(IFERROR(INDEX(Кат!$B:$B,MATCH($N1758,Кат!$I:$I,0)),INDEX(Торг!$B:$B,MATCH($N1758,Торг!$I:$I,0))),"")</f>
        <v/>
      </c>
    </row>
    <row r="1759" spans="1:15" outlineLevel="2">
      <c r="A1759" t="s">
        <v>25771</v>
      </c>
      <c r="C1759" s="191" t="s">
        <v>28772</v>
      </c>
      <c r="E1759" t="s">
        <v>25772</v>
      </c>
      <c r="F1759" t="s">
        <v>1168</v>
      </c>
      <c r="G1759" t="s">
        <v>399</v>
      </c>
      <c r="H1759">
        <v>3000</v>
      </c>
      <c r="J1759" t="s">
        <v>22634</v>
      </c>
      <c r="K1759" s="132" t="str">
        <f>IFERROR(IFERROR(INDEX(Кат!$O:$O,MATCH($C1759,Кат!$I:$I,0)),INDEX(Торг!$L:$L,MATCH($C1759,Торг!$I:$I,0))),"")</f>
        <v/>
      </c>
      <c r="L1759" s="132" t="str">
        <f>IFERROR(IFERROR(INDEX(Кат!$A:$A,MATCH($C1759,Кат!$I:$I,0)),INDEX(Торг!$A:$A,MATCH($C1759,Торг!$I:$I,0))),"")</f>
        <v/>
      </c>
      <c r="M1759" s="132" t="str">
        <f>IFERROR(IFERROR(INDEX(Кат!$B:$B,MATCH($C1759,Кат!$I:$I,0)),INDEX(Торг!$B:$B,MATCH($C1759,Торг!$I:$I,0))),"")</f>
        <v/>
      </c>
      <c r="N1759" s="132" t="str">
        <f t="shared" si="27"/>
        <v>DEMFI SFALC13</v>
      </c>
      <c r="O1759" s="132" t="str">
        <f>IFERROR(IFERROR(INDEX(Кат!$B:$B,MATCH($N1759,Кат!$I:$I,0)),INDEX(Торг!$B:$B,MATCH($N1759,Торг!$I:$I,0))),"")</f>
        <v/>
      </c>
    </row>
    <row r="1760" spans="1:15" outlineLevel="2">
      <c r="A1760" t="s">
        <v>15725</v>
      </c>
      <c r="C1760" s="191" t="s">
        <v>26424</v>
      </c>
      <c r="E1760" t="s">
        <v>26425</v>
      </c>
      <c r="F1760" t="s">
        <v>1168</v>
      </c>
      <c r="G1760" t="s">
        <v>399</v>
      </c>
      <c r="H1760">
        <v>2600</v>
      </c>
      <c r="J1760" t="s">
        <v>22634</v>
      </c>
      <c r="K1760" s="132" t="str">
        <f>IFERROR(IFERROR(INDEX(Кат!$O:$O,MATCH($C1760,Кат!$I:$I,0)),INDEX(Торг!$L:$L,MATCH($C1760,Торг!$I:$I,0))),"")</f>
        <v/>
      </c>
      <c r="L1760" s="132" t="str">
        <f>IFERROR(IFERROR(INDEX(Кат!$A:$A,MATCH($C1760,Кат!$I:$I,0)),INDEX(Торг!$A:$A,MATCH($C1760,Торг!$I:$I,0))),"")</f>
        <v/>
      </c>
      <c r="M1760" s="132" t="str">
        <f>IFERROR(IFERROR(INDEX(Кат!$B:$B,MATCH($C1760,Кат!$I:$I,0)),INDEX(Торг!$B:$B,MATCH($C1760,Торг!$I:$I,0))),"")</f>
        <v/>
      </c>
      <c r="N1760" s="132" t="str">
        <f t="shared" si="27"/>
        <v>DEMFI SFL9213</v>
      </c>
      <c r="O1760" s="132" t="str">
        <f>IFERROR(IFERROR(INDEX(Кат!$B:$B,MATCH($N1760,Кат!$I:$I,0)),INDEX(Торг!$B:$B,MATCH($N1760,Торг!$I:$I,0))),"")</f>
        <v/>
      </c>
    </row>
    <row r="1761" spans="1:15" outlineLevel="2">
      <c r="A1761" t="s">
        <v>15726</v>
      </c>
      <c r="C1761" s="191" t="s">
        <v>361</v>
      </c>
      <c r="E1761" t="s">
        <v>1254</v>
      </c>
      <c r="F1761" t="s">
        <v>1168</v>
      </c>
      <c r="G1761" t="s">
        <v>399</v>
      </c>
      <c r="H1761">
        <v>2870</v>
      </c>
      <c r="J1761" t="s">
        <v>22634</v>
      </c>
      <c r="K1761" s="132" t="str">
        <f>IFERROR(IFERROR(INDEX(Кат!$O:$O,MATCH($C1761,Кат!$I:$I,0)),INDEX(Торг!$L:$L,MATCH($C1761,Торг!$I:$I,0))),"")</f>
        <v/>
      </c>
      <c r="L1761" s="132" t="str">
        <f>IFERROR(IFERROR(INDEX(Кат!$A:$A,MATCH($C1761,Кат!$I:$I,0)),INDEX(Торг!$A:$A,MATCH($C1761,Торг!$I:$I,0))),"")</f>
        <v/>
      </c>
      <c r="M1761" s="132" t="str">
        <f>IFERROR(IFERROR(INDEX(Кат!$B:$B,MATCH($C1761,Кат!$I:$I,0)),INDEX(Торг!$B:$B,MATCH($C1761,Торг!$I:$I,0))),"")</f>
        <v/>
      </c>
      <c r="N1761" s="132" t="str">
        <f t="shared" si="27"/>
        <v>DEMFI SFL9413</v>
      </c>
      <c r="O1761" s="132" t="str">
        <f>IFERROR(IFERROR(INDEX(Кат!$B:$B,MATCH($N1761,Кат!$I:$I,0)),INDEX(Торг!$B:$B,MATCH($N1761,Торг!$I:$I,0))),"")</f>
        <v/>
      </c>
    </row>
    <row r="1762" spans="1:15" outlineLevel="2">
      <c r="A1762" t="s">
        <v>23316</v>
      </c>
      <c r="C1762" s="191" t="s">
        <v>23317</v>
      </c>
      <c r="E1762" t="s">
        <v>23318</v>
      </c>
      <c r="F1762" t="s">
        <v>1168</v>
      </c>
      <c r="G1762" t="s">
        <v>399</v>
      </c>
      <c r="H1762">
        <v>3530</v>
      </c>
      <c r="J1762" t="s">
        <v>22634</v>
      </c>
      <c r="K1762" s="132" t="str">
        <f>IFERROR(IFERROR(INDEX(Кат!$O:$O,MATCH($C1762,Кат!$I:$I,0)),INDEX(Торг!$L:$L,MATCH($C1762,Торг!$I:$I,0))),"")</f>
        <v/>
      </c>
      <c r="L1762" s="132" t="str">
        <f>IFERROR(IFERROR(INDEX(Кат!$A:$A,MATCH($C1762,Кат!$I:$I,0)),INDEX(Торг!$A:$A,MATCH($C1762,Торг!$I:$I,0))),"")</f>
        <v/>
      </c>
      <c r="M1762" s="132" t="str">
        <f>IFERROR(IFERROR(INDEX(Кат!$B:$B,MATCH($C1762,Кат!$I:$I,0)),INDEX(Торг!$B:$B,MATCH($C1762,Торг!$I:$I,0))),"")</f>
        <v/>
      </c>
      <c r="N1762" s="132" t="str">
        <f t="shared" si="27"/>
        <v>DEMFI SFL8013</v>
      </c>
      <c r="O1762" s="132" t="str">
        <f>IFERROR(IFERROR(INDEX(Кат!$B:$B,MATCH($N1762,Кат!$I:$I,0)),INDEX(Торг!$B:$B,MATCH($N1762,Торг!$I:$I,0))),"")</f>
        <v/>
      </c>
    </row>
    <row r="1763" spans="1:15" outlineLevel="2">
      <c r="A1763" t="s">
        <v>15727</v>
      </c>
      <c r="C1763" s="191" t="s">
        <v>359</v>
      </c>
      <c r="E1763" t="s">
        <v>1255</v>
      </c>
      <c r="F1763" t="s">
        <v>1168</v>
      </c>
      <c r="G1763" t="s">
        <v>399</v>
      </c>
      <c r="H1763">
        <v>3610</v>
      </c>
      <c r="J1763" t="s">
        <v>22634</v>
      </c>
      <c r="K1763" s="132" t="str">
        <f>IFERROR(IFERROR(INDEX(Кат!$O:$O,MATCH($C1763,Кат!$I:$I,0)),INDEX(Торг!$L:$L,MATCH($C1763,Торг!$I:$I,0))),"")</f>
        <v/>
      </c>
      <c r="L1763" s="132" t="str">
        <f>IFERROR(IFERROR(INDEX(Кат!$A:$A,MATCH($C1763,Кат!$I:$I,0)),INDEX(Торг!$A:$A,MATCH($C1763,Торг!$I:$I,0))),"")</f>
        <v/>
      </c>
      <c r="M1763" s="132" t="str">
        <f>IFERROR(IFERROR(INDEX(Кат!$B:$B,MATCH($C1763,Кат!$I:$I,0)),INDEX(Торг!$B:$B,MATCH($C1763,Торг!$I:$I,0))),"")</f>
        <v/>
      </c>
      <c r="N1763" s="132" t="str">
        <f t="shared" si="27"/>
        <v>DEMFI SFL8113</v>
      </c>
      <c r="O1763" s="132" t="str">
        <f>IFERROR(IFERROR(INDEX(Кат!$B:$B,MATCH($N1763,Кат!$I:$I,0)),INDEX(Торг!$B:$B,MATCH($N1763,Торг!$I:$I,0))),"")</f>
        <v/>
      </c>
    </row>
    <row r="1764" spans="1:15" outlineLevel="2">
      <c r="A1764" t="s">
        <v>28743</v>
      </c>
      <c r="C1764" s="191" t="s">
        <v>28744</v>
      </c>
      <c r="E1764" t="s">
        <v>28745</v>
      </c>
      <c r="F1764" t="s">
        <v>1168</v>
      </c>
      <c r="G1764" t="s">
        <v>399</v>
      </c>
      <c r="H1764">
        <v>3000</v>
      </c>
      <c r="J1764" t="s">
        <v>22634</v>
      </c>
      <c r="K1764" s="132" t="str">
        <f>IFERROR(IFERROR(INDEX(Кат!$O:$O,MATCH($C1764,Кат!$I:$I,0)),INDEX(Торг!$L:$L,MATCH($C1764,Торг!$I:$I,0))),"")</f>
        <v/>
      </c>
      <c r="L1764" s="132" t="str">
        <f>IFERROR(IFERROR(INDEX(Кат!$A:$A,MATCH($C1764,Кат!$I:$I,0)),INDEX(Торг!$A:$A,MATCH($C1764,Торг!$I:$I,0))),"")</f>
        <v/>
      </c>
      <c r="M1764" s="132" t="str">
        <f>IFERROR(IFERROR(INDEX(Кат!$B:$B,MATCH($C1764,Кат!$I:$I,0)),INDEX(Торг!$B:$B,MATCH($C1764,Торг!$I:$I,0))),"")</f>
        <v/>
      </c>
      <c r="N1764" s="132" t="str">
        <f t="shared" si="27"/>
        <v>DEMFI SFLXC13</v>
      </c>
      <c r="O1764" s="132" t="str">
        <f>IFERROR(IFERROR(INDEX(Кат!$B:$B,MATCH($N1764,Кат!$I:$I,0)),INDEX(Торг!$B:$B,MATCH($N1764,Торг!$I:$I,0))),"")</f>
        <v/>
      </c>
    </row>
    <row r="1765" spans="1:15" outlineLevel="2">
      <c r="A1765" t="s">
        <v>30361</v>
      </c>
      <c r="C1765" s="191" t="s">
        <v>30362</v>
      </c>
      <c r="E1765" t="s">
        <v>30363</v>
      </c>
      <c r="F1765" t="s">
        <v>1168</v>
      </c>
      <c r="G1765" t="s">
        <v>399</v>
      </c>
      <c r="H1765">
        <v>2510</v>
      </c>
      <c r="J1765" t="s">
        <v>22634</v>
      </c>
      <c r="K1765" s="132" t="str">
        <f>IFERROR(IFERROR(INDEX(Кат!$O:$O,MATCH($C1765,Кат!$I:$I,0)),INDEX(Торг!$L:$L,MATCH($C1765,Торг!$I:$I,0))),"")</f>
        <v/>
      </c>
      <c r="L1765" s="132" t="str">
        <f>IFERROR(IFERROR(INDEX(Кат!$A:$A,MATCH($C1765,Кат!$I:$I,0)),INDEX(Торг!$A:$A,MATCH($C1765,Торг!$I:$I,0))),"")</f>
        <v/>
      </c>
      <c r="M1765" s="132" t="str">
        <f>IFERROR(IFERROR(INDEX(Кат!$B:$B,MATCH($C1765,Кат!$I:$I,0)),INDEX(Торг!$B:$B,MATCH($C1765,Торг!$I:$I,0))),"")</f>
        <v/>
      </c>
      <c r="N1765" s="132" t="str">
        <f t="shared" si="27"/>
        <v>DEMFI SFL1903</v>
      </c>
      <c r="O1765" s="132" t="str">
        <f>IFERROR(IFERROR(INDEX(Кат!$B:$B,MATCH($N1765,Кат!$I:$I,0)),INDEX(Торг!$B:$B,MATCH($N1765,Торг!$I:$I,0))),"")</f>
        <v/>
      </c>
    </row>
    <row r="1766" spans="1:15" outlineLevel="2">
      <c r="A1766" t="s">
        <v>30364</v>
      </c>
      <c r="C1766" s="191" t="s">
        <v>30365</v>
      </c>
      <c r="E1766" t="s">
        <v>30366</v>
      </c>
      <c r="F1766" t="s">
        <v>1168</v>
      </c>
      <c r="G1766" t="s">
        <v>399</v>
      </c>
      <c r="H1766">
        <v>2300</v>
      </c>
      <c r="J1766" t="s">
        <v>22634</v>
      </c>
      <c r="K1766" s="132" t="str">
        <f>IFERROR(IFERROR(INDEX(Кат!$O:$O,MATCH($C1766,Кат!$I:$I,0)),INDEX(Торг!$L:$L,MATCH($C1766,Торг!$I:$I,0))),"")</f>
        <v/>
      </c>
      <c r="L1766" s="132" t="str">
        <f>IFERROR(IFERROR(INDEX(Кат!$A:$A,MATCH($C1766,Кат!$I:$I,0)),INDEX(Торг!$A:$A,MATCH($C1766,Торг!$I:$I,0))),"")</f>
        <v/>
      </c>
      <c r="M1766" s="132" t="str">
        <f>IFERROR(IFERROR(INDEX(Кат!$B:$B,MATCH($C1766,Кат!$I:$I,0)),INDEX(Торг!$B:$B,MATCH($C1766,Торг!$I:$I,0))),"")</f>
        <v/>
      </c>
      <c r="N1766" s="132" t="str">
        <f t="shared" si="27"/>
        <v>DEMFI SFL0803</v>
      </c>
      <c r="O1766" s="132" t="str">
        <f>IFERROR(IFERROR(INDEX(Кат!$B:$B,MATCH($N1766,Кат!$I:$I,0)),INDEX(Торг!$B:$B,MATCH($N1766,Торг!$I:$I,0))),"")</f>
        <v/>
      </c>
    </row>
    <row r="1767" spans="1:15" outlineLevel="2">
      <c r="A1767" t="s">
        <v>30367</v>
      </c>
      <c r="C1767" s="191" t="s">
        <v>30368</v>
      </c>
      <c r="E1767" t="s">
        <v>30369</v>
      </c>
      <c r="F1767" t="s">
        <v>1168</v>
      </c>
      <c r="G1767" t="s">
        <v>399</v>
      </c>
      <c r="H1767">
        <v>2300</v>
      </c>
      <c r="J1767" t="s">
        <v>22634</v>
      </c>
      <c r="K1767" s="132" t="str">
        <f>IFERROR(IFERROR(INDEX(Кат!$O:$O,MATCH($C1767,Кат!$I:$I,0)),INDEX(Торг!$L:$L,MATCH($C1767,Торг!$I:$I,0))),"")</f>
        <v/>
      </c>
      <c r="L1767" s="132" t="str">
        <f>IFERROR(IFERROR(INDEX(Кат!$A:$A,MATCH($C1767,Кат!$I:$I,0)),INDEX(Торг!$A:$A,MATCH($C1767,Торг!$I:$I,0))),"")</f>
        <v/>
      </c>
      <c r="M1767" s="132" t="str">
        <f>IFERROR(IFERROR(INDEX(Кат!$B:$B,MATCH($C1767,Кат!$I:$I,0)),INDEX(Торг!$B:$B,MATCH($C1767,Торг!$I:$I,0))),"")</f>
        <v/>
      </c>
      <c r="N1767" s="132" t="str">
        <f t="shared" si="27"/>
        <v>DEMFI SFL1003</v>
      </c>
      <c r="O1767" s="132" t="str">
        <f>IFERROR(IFERROR(INDEX(Кат!$B:$B,MATCH($N1767,Кат!$I:$I,0)),INDEX(Торг!$B:$B,MATCH($N1767,Торг!$I:$I,0))),"")</f>
        <v/>
      </c>
    </row>
    <row r="1768" spans="1:15" outlineLevel="2">
      <c r="A1768" t="s">
        <v>30370</v>
      </c>
      <c r="C1768" s="191" t="s">
        <v>30371</v>
      </c>
      <c r="E1768" t="s">
        <v>30372</v>
      </c>
      <c r="F1768" t="s">
        <v>1168</v>
      </c>
      <c r="G1768" t="s">
        <v>399</v>
      </c>
      <c r="H1768">
        <v>2510</v>
      </c>
      <c r="J1768" t="s">
        <v>22634</v>
      </c>
      <c r="K1768" s="132" t="str">
        <f>IFERROR(IFERROR(INDEX(Кат!$O:$O,MATCH($C1768,Кат!$I:$I,0)),INDEX(Торг!$L:$L,MATCH($C1768,Торг!$I:$I,0))),"")</f>
        <v/>
      </c>
      <c r="L1768" s="132" t="str">
        <f>IFERROR(IFERROR(INDEX(Кат!$A:$A,MATCH($C1768,Кат!$I:$I,0)),INDEX(Торг!$A:$A,MATCH($C1768,Торг!$I:$I,0))),"")</f>
        <v/>
      </c>
      <c r="M1768" s="132" t="str">
        <f>IFERROR(IFERROR(INDEX(Кат!$B:$B,MATCH($C1768,Кат!$I:$I,0)),INDEX(Торг!$B:$B,MATCH($C1768,Торг!$I:$I,0))),"")</f>
        <v/>
      </c>
      <c r="N1768" s="132" t="str">
        <f t="shared" si="27"/>
        <v>DEMFI SFL7003</v>
      </c>
      <c r="O1768" s="132" t="str">
        <f>IFERROR(IFERROR(INDEX(Кат!$B:$B,MATCH($N1768,Кат!$I:$I,0)),INDEX(Торг!$B:$B,MATCH($N1768,Торг!$I:$I,0))),"")</f>
        <v/>
      </c>
    </row>
    <row r="1769" spans="1:15" outlineLevel="2">
      <c r="A1769" t="s">
        <v>26730</v>
      </c>
      <c r="C1769" s="191" t="s">
        <v>30626</v>
      </c>
      <c r="E1769" t="s">
        <v>26731</v>
      </c>
      <c r="F1769" t="s">
        <v>1168</v>
      </c>
      <c r="G1769" t="s">
        <v>399</v>
      </c>
      <c r="H1769">
        <v>2510</v>
      </c>
      <c r="J1769" t="s">
        <v>22634</v>
      </c>
      <c r="K1769" s="132" t="str">
        <f>IFERROR(IFERROR(INDEX(Кат!$O:$O,MATCH($C1769,Кат!$I:$I,0)),INDEX(Торг!$L:$L,MATCH($C1769,Торг!$I:$I,0))),"")</f>
        <v/>
      </c>
      <c r="L1769" s="132" t="str">
        <f>IFERROR(IFERROR(INDEX(Кат!$A:$A,MATCH($C1769,Кат!$I:$I,0)),INDEX(Торг!$A:$A,MATCH($C1769,Торг!$I:$I,0))),"")</f>
        <v/>
      </c>
      <c r="M1769" s="132" t="str">
        <f>IFERROR(IFERROR(INDEX(Кат!$B:$B,MATCH($C1769,Кат!$I:$I,0)),INDEX(Торг!$B:$B,MATCH($C1769,Торг!$I:$I,0))),"")</f>
        <v/>
      </c>
      <c r="N1769" s="132" t="str">
        <f t="shared" si="27"/>
        <v>DEMFI SFL9003</v>
      </c>
      <c r="O1769" s="132" t="str">
        <f>IFERROR(IFERROR(INDEX(Кат!$B:$B,MATCH($N1769,Кат!$I:$I,0)),INDEX(Торг!$B:$B,MATCH($N1769,Торг!$I:$I,0))),"")</f>
        <v/>
      </c>
    </row>
    <row r="1770" spans="1:15" outlineLevel="2">
      <c r="A1770" t="s">
        <v>15728</v>
      </c>
      <c r="C1770" s="191" t="s">
        <v>26426</v>
      </c>
      <c r="E1770" t="s">
        <v>26427</v>
      </c>
      <c r="F1770" t="s">
        <v>1168</v>
      </c>
      <c r="G1770" t="s">
        <v>399</v>
      </c>
      <c r="H1770">
        <v>2600</v>
      </c>
      <c r="J1770" t="s">
        <v>22634</v>
      </c>
      <c r="K1770" s="132" t="str">
        <f>IFERROR(IFERROR(INDEX(Кат!$O:$O,MATCH($C1770,Кат!$I:$I,0)),INDEX(Торг!$L:$L,MATCH($C1770,Торг!$I:$I,0))),"")</f>
        <v/>
      </c>
      <c r="L1770" s="132" t="str">
        <f>IFERROR(IFERROR(INDEX(Кат!$A:$A,MATCH($C1770,Кат!$I:$I,0)),INDEX(Торг!$A:$A,MATCH($C1770,Торг!$I:$I,0))),"")</f>
        <v/>
      </c>
      <c r="M1770" s="132" t="str">
        <f>IFERROR(IFERROR(INDEX(Кат!$B:$B,MATCH($C1770,Кат!$I:$I,0)),INDEX(Торг!$B:$B,MATCH($C1770,Торг!$I:$I,0))),"")</f>
        <v/>
      </c>
      <c r="N1770" s="132" t="str">
        <f t="shared" si="27"/>
        <v>DEMFI SFR9213</v>
      </c>
      <c r="O1770" s="132" t="str">
        <f>IFERROR(IFERROR(INDEX(Кат!$B:$B,MATCH($N1770,Кат!$I:$I,0)),INDEX(Торг!$B:$B,MATCH($N1770,Торг!$I:$I,0))),"")</f>
        <v/>
      </c>
    </row>
    <row r="1771" spans="1:15" outlineLevel="2">
      <c r="A1771" t="s">
        <v>15729</v>
      </c>
      <c r="C1771" s="191" t="s">
        <v>360</v>
      </c>
      <c r="E1771" t="s">
        <v>1256</v>
      </c>
      <c r="F1771" t="s">
        <v>1168</v>
      </c>
      <c r="G1771" t="s">
        <v>399</v>
      </c>
      <c r="H1771">
        <v>2870</v>
      </c>
      <c r="J1771" t="s">
        <v>22634</v>
      </c>
      <c r="K1771" s="132" t="str">
        <f>IFERROR(IFERROR(INDEX(Кат!$O:$O,MATCH($C1771,Кат!$I:$I,0)),INDEX(Торг!$L:$L,MATCH($C1771,Торг!$I:$I,0))),"")</f>
        <v/>
      </c>
      <c r="L1771" s="132" t="str">
        <f>IFERROR(IFERROR(INDEX(Кат!$A:$A,MATCH($C1771,Кат!$I:$I,0)),INDEX(Торг!$A:$A,MATCH($C1771,Торг!$I:$I,0))),"")</f>
        <v/>
      </c>
      <c r="M1771" s="132" t="str">
        <f>IFERROR(IFERROR(INDEX(Кат!$B:$B,MATCH($C1771,Кат!$I:$I,0)),INDEX(Торг!$B:$B,MATCH($C1771,Торг!$I:$I,0))),"")</f>
        <v/>
      </c>
      <c r="N1771" s="132" t="str">
        <f t="shared" si="27"/>
        <v>DEMFI SFR9413</v>
      </c>
      <c r="O1771" s="132" t="str">
        <f>IFERROR(IFERROR(INDEX(Кат!$B:$B,MATCH($N1771,Кат!$I:$I,0)),INDEX(Торг!$B:$B,MATCH($N1771,Торг!$I:$I,0))),"")</f>
        <v/>
      </c>
    </row>
    <row r="1772" spans="1:15" outlineLevel="2">
      <c r="A1772" t="s">
        <v>23319</v>
      </c>
      <c r="C1772" s="191" t="s">
        <v>23320</v>
      </c>
      <c r="E1772" t="s">
        <v>23321</v>
      </c>
      <c r="F1772" t="s">
        <v>1168</v>
      </c>
      <c r="G1772" t="s">
        <v>399</v>
      </c>
      <c r="H1772">
        <v>3530</v>
      </c>
      <c r="J1772" t="s">
        <v>22634</v>
      </c>
      <c r="K1772" s="132" t="str">
        <f>IFERROR(IFERROR(INDEX(Кат!$O:$O,MATCH($C1772,Кат!$I:$I,0)),INDEX(Торг!$L:$L,MATCH($C1772,Торг!$I:$I,0))),"")</f>
        <v/>
      </c>
      <c r="L1772" s="132" t="str">
        <f>IFERROR(IFERROR(INDEX(Кат!$A:$A,MATCH($C1772,Кат!$I:$I,0)),INDEX(Торг!$A:$A,MATCH($C1772,Торг!$I:$I,0))),"")</f>
        <v/>
      </c>
      <c r="M1772" s="132" t="str">
        <f>IFERROR(IFERROR(INDEX(Кат!$B:$B,MATCH($C1772,Кат!$I:$I,0)),INDEX(Торг!$B:$B,MATCH($C1772,Торг!$I:$I,0))),"")</f>
        <v/>
      </c>
      <c r="N1772" s="132" t="str">
        <f t="shared" si="27"/>
        <v>DEMFI SFR8013</v>
      </c>
      <c r="O1772" s="132" t="str">
        <f>IFERROR(IFERROR(INDEX(Кат!$B:$B,MATCH($N1772,Кат!$I:$I,0)),INDEX(Торг!$B:$B,MATCH($N1772,Торг!$I:$I,0))),"")</f>
        <v/>
      </c>
    </row>
    <row r="1773" spans="1:15" outlineLevel="2">
      <c r="A1773" t="s">
        <v>15730</v>
      </c>
      <c r="C1773" s="191" t="s">
        <v>358</v>
      </c>
      <c r="E1773" t="s">
        <v>1257</v>
      </c>
      <c r="F1773" t="s">
        <v>1168</v>
      </c>
      <c r="G1773" t="s">
        <v>399</v>
      </c>
      <c r="H1773">
        <v>3610</v>
      </c>
      <c r="J1773" t="s">
        <v>22634</v>
      </c>
      <c r="K1773" s="132" t="str">
        <f>IFERROR(IFERROR(INDEX(Кат!$O:$O,MATCH($C1773,Кат!$I:$I,0)),INDEX(Торг!$L:$L,MATCH($C1773,Торг!$I:$I,0))),"")</f>
        <v/>
      </c>
      <c r="L1773" s="132" t="str">
        <f>IFERROR(IFERROR(INDEX(Кат!$A:$A,MATCH($C1773,Кат!$I:$I,0)),INDEX(Торг!$A:$A,MATCH($C1773,Торг!$I:$I,0))),"")</f>
        <v/>
      </c>
      <c r="M1773" s="132" t="str">
        <f>IFERROR(IFERROR(INDEX(Кат!$B:$B,MATCH($C1773,Кат!$I:$I,0)),INDEX(Торг!$B:$B,MATCH($C1773,Торг!$I:$I,0))),"")</f>
        <v/>
      </c>
      <c r="N1773" s="132" t="str">
        <f t="shared" si="27"/>
        <v>DEMFI SFR8113</v>
      </c>
      <c r="O1773" s="132" t="str">
        <f>IFERROR(IFERROR(INDEX(Кат!$B:$B,MATCH($N1773,Кат!$I:$I,0)),INDEX(Торг!$B:$B,MATCH($N1773,Торг!$I:$I,0))),"")</f>
        <v/>
      </c>
    </row>
    <row r="1774" spans="1:15" outlineLevel="2">
      <c r="A1774" t="s">
        <v>28746</v>
      </c>
      <c r="C1774" s="191" t="s">
        <v>28747</v>
      </c>
      <c r="E1774" t="s">
        <v>28748</v>
      </c>
      <c r="F1774" t="s">
        <v>1168</v>
      </c>
      <c r="G1774" t="s">
        <v>399</v>
      </c>
      <c r="H1774">
        <v>2990</v>
      </c>
      <c r="J1774" t="s">
        <v>22634</v>
      </c>
      <c r="K1774" s="132" t="str">
        <f>IFERROR(IFERROR(INDEX(Кат!$O:$O,MATCH($C1774,Кат!$I:$I,0)),INDEX(Торг!$L:$L,MATCH($C1774,Торг!$I:$I,0))),"")</f>
        <v/>
      </c>
      <c r="L1774" s="132" t="str">
        <f>IFERROR(IFERROR(INDEX(Кат!$A:$A,MATCH($C1774,Кат!$I:$I,0)),INDEX(Торг!$A:$A,MATCH($C1774,Торг!$I:$I,0))),"")</f>
        <v/>
      </c>
      <c r="M1774" s="132" t="str">
        <f>IFERROR(IFERROR(INDEX(Кат!$B:$B,MATCH($C1774,Кат!$I:$I,0)),INDEX(Торг!$B:$B,MATCH($C1774,Торг!$I:$I,0))),"")</f>
        <v/>
      </c>
      <c r="N1774" s="132" t="str">
        <f t="shared" si="27"/>
        <v>DEMFI SFRXC13</v>
      </c>
      <c r="O1774" s="132" t="str">
        <f>IFERROR(IFERROR(INDEX(Кат!$B:$B,MATCH($N1774,Кат!$I:$I,0)),INDEX(Торг!$B:$B,MATCH($N1774,Торг!$I:$I,0))),"")</f>
        <v/>
      </c>
    </row>
    <row r="1775" spans="1:15" outlineLevel="2">
      <c r="A1775" t="s">
        <v>30373</v>
      </c>
      <c r="C1775" s="191" t="s">
        <v>30374</v>
      </c>
      <c r="E1775" t="s">
        <v>30375</v>
      </c>
      <c r="F1775" t="s">
        <v>1168</v>
      </c>
      <c r="G1775" t="s">
        <v>399</v>
      </c>
      <c r="H1775">
        <v>2510</v>
      </c>
      <c r="J1775" t="s">
        <v>22634</v>
      </c>
      <c r="K1775" s="132" t="str">
        <f>IFERROR(IFERROR(INDEX(Кат!$O:$O,MATCH($C1775,Кат!$I:$I,0)),INDEX(Торг!$L:$L,MATCH($C1775,Торг!$I:$I,0))),"")</f>
        <v/>
      </c>
      <c r="L1775" s="132" t="str">
        <f>IFERROR(IFERROR(INDEX(Кат!$A:$A,MATCH($C1775,Кат!$I:$I,0)),INDEX(Торг!$A:$A,MATCH($C1775,Торг!$I:$I,0))),"")</f>
        <v/>
      </c>
      <c r="M1775" s="132" t="str">
        <f>IFERROR(IFERROR(INDEX(Кат!$B:$B,MATCH($C1775,Кат!$I:$I,0)),INDEX(Торг!$B:$B,MATCH($C1775,Торг!$I:$I,0))),"")</f>
        <v/>
      </c>
      <c r="N1775" s="132" t="str">
        <f t="shared" si="27"/>
        <v>DEMFI SFR1903</v>
      </c>
      <c r="O1775" s="132" t="str">
        <f>IFERROR(IFERROR(INDEX(Кат!$B:$B,MATCH($N1775,Кат!$I:$I,0)),INDEX(Торг!$B:$B,MATCH($N1775,Торг!$I:$I,0))),"")</f>
        <v/>
      </c>
    </row>
    <row r="1776" spans="1:15" outlineLevel="2">
      <c r="A1776" t="s">
        <v>30376</v>
      </c>
      <c r="C1776" s="191" t="s">
        <v>30377</v>
      </c>
      <c r="E1776" t="s">
        <v>30378</v>
      </c>
      <c r="F1776" t="s">
        <v>1168</v>
      </c>
      <c r="G1776" t="s">
        <v>399</v>
      </c>
      <c r="H1776">
        <v>2300</v>
      </c>
      <c r="J1776" t="s">
        <v>22634</v>
      </c>
      <c r="K1776" s="132" t="str">
        <f>IFERROR(IFERROR(INDEX(Кат!$O:$O,MATCH($C1776,Кат!$I:$I,0)),INDEX(Торг!$L:$L,MATCH($C1776,Торг!$I:$I,0))),"")</f>
        <v/>
      </c>
      <c r="L1776" s="132" t="str">
        <f>IFERROR(IFERROR(INDEX(Кат!$A:$A,MATCH($C1776,Кат!$I:$I,0)),INDEX(Торг!$A:$A,MATCH($C1776,Торг!$I:$I,0))),"")</f>
        <v/>
      </c>
      <c r="M1776" s="132" t="str">
        <f>IFERROR(IFERROR(INDEX(Кат!$B:$B,MATCH($C1776,Кат!$I:$I,0)),INDEX(Торг!$B:$B,MATCH($C1776,Торг!$I:$I,0))),"")</f>
        <v/>
      </c>
      <c r="N1776" s="132" t="str">
        <f t="shared" si="27"/>
        <v>DEMFI SFR0803</v>
      </c>
      <c r="O1776" s="132" t="str">
        <f>IFERROR(IFERROR(INDEX(Кат!$B:$B,MATCH($N1776,Кат!$I:$I,0)),INDEX(Торг!$B:$B,MATCH($N1776,Торг!$I:$I,0))),"")</f>
        <v/>
      </c>
    </row>
    <row r="1777" spans="1:15" outlineLevel="2">
      <c r="A1777" t="s">
        <v>30379</v>
      </c>
      <c r="C1777" s="191" t="s">
        <v>30380</v>
      </c>
      <c r="E1777" t="s">
        <v>30381</v>
      </c>
      <c r="F1777" t="s">
        <v>1168</v>
      </c>
      <c r="G1777" t="s">
        <v>399</v>
      </c>
      <c r="H1777">
        <v>2300</v>
      </c>
      <c r="J1777" t="s">
        <v>22634</v>
      </c>
      <c r="K1777" s="132" t="str">
        <f>IFERROR(IFERROR(INDEX(Кат!$O:$O,MATCH($C1777,Кат!$I:$I,0)),INDEX(Торг!$L:$L,MATCH($C1777,Торг!$I:$I,0))),"")</f>
        <v/>
      </c>
      <c r="L1777" s="132" t="str">
        <f>IFERROR(IFERROR(INDEX(Кат!$A:$A,MATCH($C1777,Кат!$I:$I,0)),INDEX(Торг!$A:$A,MATCH($C1777,Торг!$I:$I,0))),"")</f>
        <v/>
      </c>
      <c r="M1777" s="132" t="str">
        <f>IFERROR(IFERROR(INDEX(Кат!$B:$B,MATCH($C1777,Кат!$I:$I,0)),INDEX(Торг!$B:$B,MATCH($C1777,Торг!$I:$I,0))),"")</f>
        <v/>
      </c>
      <c r="N1777" s="132" t="str">
        <f t="shared" si="27"/>
        <v>DEMFI SFR1003</v>
      </c>
      <c r="O1777" s="132" t="str">
        <f>IFERROR(IFERROR(INDEX(Кат!$B:$B,MATCH($N1777,Кат!$I:$I,0)),INDEX(Торг!$B:$B,MATCH($N1777,Торг!$I:$I,0))),"")</f>
        <v/>
      </c>
    </row>
    <row r="1778" spans="1:15" outlineLevel="2">
      <c r="A1778" t="s">
        <v>30382</v>
      </c>
      <c r="C1778" s="191" t="s">
        <v>30383</v>
      </c>
      <c r="E1778" t="s">
        <v>30384</v>
      </c>
      <c r="F1778" t="s">
        <v>1168</v>
      </c>
      <c r="G1778" t="s">
        <v>399</v>
      </c>
      <c r="H1778">
        <v>2510</v>
      </c>
      <c r="J1778" t="s">
        <v>22634</v>
      </c>
      <c r="K1778" s="132" t="str">
        <f>IFERROR(IFERROR(INDEX(Кат!$O:$O,MATCH($C1778,Кат!$I:$I,0)),INDEX(Торг!$L:$L,MATCH($C1778,Торг!$I:$I,0))),"")</f>
        <v/>
      </c>
      <c r="L1778" s="132" t="str">
        <f>IFERROR(IFERROR(INDEX(Кат!$A:$A,MATCH($C1778,Кат!$I:$I,0)),INDEX(Торг!$A:$A,MATCH($C1778,Торг!$I:$I,0))),"")</f>
        <v/>
      </c>
      <c r="M1778" s="132" t="str">
        <f>IFERROR(IFERROR(INDEX(Кат!$B:$B,MATCH($C1778,Кат!$I:$I,0)),INDEX(Торг!$B:$B,MATCH($C1778,Торг!$I:$I,0))),"")</f>
        <v/>
      </c>
      <c r="N1778" s="132" t="str">
        <f t="shared" si="27"/>
        <v>DEMFI SFR7003</v>
      </c>
      <c r="O1778" s="132" t="str">
        <f>IFERROR(IFERROR(INDEX(Кат!$B:$B,MATCH($N1778,Кат!$I:$I,0)),INDEX(Торг!$B:$B,MATCH($N1778,Торг!$I:$I,0))),"")</f>
        <v/>
      </c>
    </row>
    <row r="1779" spans="1:15" outlineLevel="2">
      <c r="A1779" t="s">
        <v>26732</v>
      </c>
      <c r="C1779" s="191" t="s">
        <v>30253</v>
      </c>
      <c r="E1779" t="s">
        <v>26733</v>
      </c>
      <c r="F1779" t="s">
        <v>1168</v>
      </c>
      <c r="G1779" t="s">
        <v>399</v>
      </c>
      <c r="H1779">
        <v>2510</v>
      </c>
      <c r="J1779" t="s">
        <v>22634</v>
      </c>
      <c r="K1779" s="132" t="str">
        <f>IFERROR(IFERROR(INDEX(Кат!$O:$O,MATCH($C1779,Кат!$I:$I,0)),INDEX(Торг!$L:$L,MATCH($C1779,Торг!$I:$I,0))),"")</f>
        <v/>
      </c>
      <c r="L1779" s="132" t="str">
        <f>IFERROR(IFERROR(INDEX(Кат!$A:$A,MATCH($C1779,Кат!$I:$I,0)),INDEX(Торг!$A:$A,MATCH($C1779,Торг!$I:$I,0))),"")</f>
        <v/>
      </c>
      <c r="M1779" s="132" t="str">
        <f>IFERROR(IFERROR(INDEX(Кат!$B:$B,MATCH($C1779,Кат!$I:$I,0)),INDEX(Торг!$B:$B,MATCH($C1779,Торг!$I:$I,0))),"")</f>
        <v/>
      </c>
      <c r="N1779" s="132" t="str">
        <f t="shared" si="27"/>
        <v>DEMFI SFR9003</v>
      </c>
      <c r="O1779" s="132" t="str">
        <f>IFERROR(IFERROR(INDEX(Кат!$B:$B,MATCH($N1779,Кат!$I:$I,0)),INDEX(Торг!$B:$B,MATCH($N1779,Торг!$I:$I,0))),"")</f>
        <v/>
      </c>
    </row>
    <row r="1780" spans="1:15" outlineLevel="2">
      <c r="A1780" t="s">
        <v>23683</v>
      </c>
      <c r="C1780" s="191"/>
      <c r="E1780" t="s">
        <v>23684</v>
      </c>
      <c r="J1780" t="s">
        <v>22634</v>
      </c>
      <c r="K1780" s="132" t="str">
        <f>IFERROR(IFERROR(INDEX(Кат!$O:$O,MATCH($C1780,Кат!$I:$I,0)),INDEX(Торг!$L:$L,MATCH($C1780,Торг!$I:$I,0))),"")</f>
        <v/>
      </c>
      <c r="L1780" s="132" t="str">
        <f>IFERROR(IFERROR(INDEX(Кат!$A:$A,MATCH($C1780,Кат!$I:$I,0)),INDEX(Торг!$A:$A,MATCH($C1780,Торг!$I:$I,0))),"")</f>
        <v/>
      </c>
      <c r="M1780" s="132" t="str">
        <f>IFERROR(IFERROR(INDEX(Кат!$B:$B,MATCH($C1780,Кат!$I:$I,0)),INDEX(Торг!$B:$B,MATCH($C1780,Торг!$I:$I,0))),"")</f>
        <v/>
      </c>
      <c r="N1780" s="132" t="str">
        <f t="shared" si="27"/>
        <v xml:space="preserve"> </v>
      </c>
      <c r="O1780" s="132" t="str">
        <f>IFERROR(IFERROR(INDEX(Кат!$B:$B,MATCH($N1780,Кат!$I:$I,0)),INDEX(Торг!$B:$B,MATCH($N1780,Торг!$I:$I,0))),"")</f>
        <v/>
      </c>
    </row>
    <row r="1781" spans="1:15" outlineLevel="2">
      <c r="A1781" t="s">
        <v>15757</v>
      </c>
      <c r="C1781" s="191" t="s">
        <v>41</v>
      </c>
      <c r="E1781" t="s">
        <v>1288</v>
      </c>
      <c r="F1781" t="s">
        <v>1168</v>
      </c>
      <c r="G1781" t="s">
        <v>375</v>
      </c>
      <c r="H1781">
        <v>4100</v>
      </c>
      <c r="J1781" t="s">
        <v>22634</v>
      </c>
      <c r="K1781" s="132" t="str">
        <f>IFERROR(IFERROR(INDEX(Кат!$O:$O,MATCH($C1781,Кат!$I:$I,0)),INDEX(Торг!$L:$L,MATCH($C1781,Торг!$I:$I,0))),"")</f>
        <v/>
      </c>
      <c r="L1781" s="132" t="str">
        <f>IFERROR(IFERROR(INDEX(Кат!$A:$A,MATCH($C1781,Кат!$I:$I,0)),INDEX(Торг!$A:$A,MATCH($C1781,Торг!$I:$I,0))),"")</f>
        <v/>
      </c>
      <c r="M1781" s="132" t="str">
        <f>IFERROR(IFERROR(INDEX(Кат!$B:$B,MATCH($C1781,Кат!$I:$I,0)),INDEX(Торг!$B:$B,MATCH($C1781,Торг!$I:$I,0))),"")</f>
        <v/>
      </c>
      <c r="N1781" s="132" t="str">
        <f t="shared" si="27"/>
        <v>DEMFI SRC1902</v>
      </c>
      <c r="O1781" s="132" t="str">
        <f>IFERROR(IFERROR(INDEX(Кат!$B:$B,MATCH($N1781,Кат!$I:$I,0)),INDEX(Торг!$B:$B,MATCH($N1781,Торг!$I:$I,0))),"")</f>
        <v/>
      </c>
    </row>
    <row r="1782" spans="1:15" outlineLevel="2">
      <c r="A1782" t="s">
        <v>15758</v>
      </c>
      <c r="C1782" s="191" t="s">
        <v>42</v>
      </c>
      <c r="E1782" t="s">
        <v>1289</v>
      </c>
      <c r="F1782" t="s">
        <v>1168</v>
      </c>
      <c r="G1782" t="s">
        <v>375</v>
      </c>
      <c r="H1782">
        <v>3920</v>
      </c>
      <c r="J1782" t="s">
        <v>22634</v>
      </c>
      <c r="K1782" s="132" t="str">
        <f>IFERROR(IFERROR(INDEX(Кат!$O:$O,MATCH($C1782,Кат!$I:$I,0)),INDEX(Торг!$L:$L,MATCH($C1782,Торг!$I:$I,0))),"")</f>
        <v/>
      </c>
      <c r="L1782" s="132" t="str">
        <f>IFERROR(IFERROR(INDEX(Кат!$A:$A,MATCH($C1782,Кат!$I:$I,0)),INDEX(Торг!$A:$A,MATCH($C1782,Торг!$I:$I,0))),"")</f>
        <v/>
      </c>
      <c r="M1782" s="132" t="str">
        <f>IFERROR(IFERROR(INDEX(Кат!$B:$B,MATCH($C1782,Кат!$I:$I,0)),INDEX(Торг!$B:$B,MATCH($C1782,Торг!$I:$I,0))),"")</f>
        <v/>
      </c>
      <c r="N1782" s="132" t="str">
        <f t="shared" si="27"/>
        <v>DEMFI SRC1930</v>
      </c>
      <c r="O1782" s="132" t="str">
        <f>IFERROR(IFERROR(INDEX(Кат!$B:$B,MATCH($N1782,Кат!$I:$I,0)),INDEX(Торг!$B:$B,MATCH($N1782,Торг!$I:$I,0))),"")</f>
        <v/>
      </c>
    </row>
    <row r="1783" spans="1:15" outlineLevel="2">
      <c r="A1783" t="s">
        <v>15759</v>
      </c>
      <c r="C1783" s="191" t="s">
        <v>45</v>
      </c>
      <c r="E1783" t="s">
        <v>1290</v>
      </c>
      <c r="F1783" t="s">
        <v>1168</v>
      </c>
      <c r="G1783" t="s">
        <v>375</v>
      </c>
      <c r="H1783">
        <v>3920</v>
      </c>
      <c r="J1783" t="s">
        <v>22634</v>
      </c>
      <c r="K1783" s="132" t="str">
        <f>IFERROR(IFERROR(INDEX(Кат!$O:$O,MATCH($C1783,Кат!$I:$I,0)),INDEX(Торг!$L:$L,MATCH($C1783,Торг!$I:$I,0))),"")</f>
        <v/>
      </c>
      <c r="L1783" s="132" t="str">
        <f>IFERROR(IFERROR(INDEX(Кат!$A:$A,MATCH($C1783,Кат!$I:$I,0)),INDEX(Торг!$A:$A,MATCH($C1783,Торг!$I:$I,0))),"")</f>
        <v/>
      </c>
      <c r="M1783" s="132" t="str">
        <f>IFERROR(IFERROR(INDEX(Кат!$B:$B,MATCH($C1783,Кат!$I:$I,0)),INDEX(Торг!$B:$B,MATCH($C1783,Торг!$I:$I,0))),"")</f>
        <v/>
      </c>
      <c r="N1783" s="132" t="str">
        <f t="shared" si="27"/>
        <v>DEMFI SRC0830</v>
      </c>
      <c r="O1783" s="132" t="str">
        <f>IFERROR(IFERROR(INDEX(Кат!$B:$B,MATCH($N1783,Кат!$I:$I,0)),INDEX(Торг!$B:$B,MATCH($N1783,Торг!$I:$I,0))),"")</f>
        <v/>
      </c>
    </row>
    <row r="1784" spans="1:15" outlineLevel="2">
      <c r="A1784" t="s">
        <v>15760</v>
      </c>
      <c r="C1784" s="191" t="s">
        <v>49</v>
      </c>
      <c r="E1784" t="s">
        <v>1291</v>
      </c>
      <c r="F1784" t="s">
        <v>1168</v>
      </c>
      <c r="G1784" t="s">
        <v>375</v>
      </c>
      <c r="H1784">
        <v>3920</v>
      </c>
      <c r="J1784" t="s">
        <v>22634</v>
      </c>
      <c r="K1784" s="132" t="str">
        <f>IFERROR(IFERROR(INDEX(Кат!$O:$O,MATCH($C1784,Кат!$I:$I,0)),INDEX(Торг!$L:$L,MATCH($C1784,Торг!$I:$I,0))),"")</f>
        <v/>
      </c>
      <c r="L1784" s="132" t="str">
        <f>IFERROR(IFERROR(INDEX(Кат!$A:$A,MATCH($C1784,Кат!$I:$I,0)),INDEX(Торг!$A:$A,MATCH($C1784,Торг!$I:$I,0))),"")</f>
        <v/>
      </c>
      <c r="M1784" s="132" t="str">
        <f>IFERROR(IFERROR(INDEX(Кат!$B:$B,MATCH($C1784,Кат!$I:$I,0)),INDEX(Торг!$B:$B,MATCH($C1784,Торг!$I:$I,0))),"")</f>
        <v/>
      </c>
      <c r="N1784" s="132" t="str">
        <f t="shared" si="27"/>
        <v>DEMFI SRC1030</v>
      </c>
      <c r="O1784" s="132" t="str">
        <f>IFERROR(IFERROR(INDEX(Кат!$B:$B,MATCH($N1784,Кат!$I:$I,0)),INDEX(Торг!$B:$B,MATCH($N1784,Торг!$I:$I,0))),"")</f>
        <v/>
      </c>
    </row>
    <row r="1785" spans="1:15" outlineLevel="2">
      <c r="A1785" t="s">
        <v>15761</v>
      </c>
      <c r="C1785" s="191" t="s">
        <v>53</v>
      </c>
      <c r="E1785" t="s">
        <v>1292</v>
      </c>
      <c r="F1785" t="s">
        <v>1168</v>
      </c>
      <c r="G1785" t="s">
        <v>375</v>
      </c>
      <c r="H1785">
        <v>3920</v>
      </c>
      <c r="J1785" t="s">
        <v>22634</v>
      </c>
      <c r="K1785" s="132" t="str">
        <f>IFERROR(IFERROR(INDEX(Кат!$O:$O,MATCH($C1785,Кат!$I:$I,0)),INDEX(Торг!$L:$L,MATCH($C1785,Торг!$I:$I,0))),"")</f>
        <v/>
      </c>
      <c r="L1785" s="132" t="str">
        <f>IFERROR(IFERROR(INDEX(Кат!$A:$A,MATCH($C1785,Кат!$I:$I,0)),INDEX(Торг!$A:$A,MATCH($C1785,Торг!$I:$I,0))),"")</f>
        <v/>
      </c>
      <c r="M1785" s="132" t="str">
        <f>IFERROR(IFERROR(INDEX(Кат!$B:$B,MATCH($C1785,Кат!$I:$I,0)),INDEX(Торг!$B:$B,MATCH($C1785,Торг!$I:$I,0))),"")</f>
        <v/>
      </c>
      <c r="N1785" s="132" t="str">
        <f t="shared" si="27"/>
        <v>DEMFI SRC7030</v>
      </c>
      <c r="O1785" s="132" t="str">
        <f>IFERROR(IFERROR(INDEX(Кат!$B:$B,MATCH($N1785,Кат!$I:$I,0)),INDEX(Торг!$B:$B,MATCH($N1785,Торг!$I:$I,0))),"")</f>
        <v/>
      </c>
    </row>
    <row r="1786" spans="1:15" outlineLevel="2">
      <c r="A1786" t="s">
        <v>15762</v>
      </c>
      <c r="C1786" s="191" t="s">
        <v>44</v>
      </c>
      <c r="E1786" t="s">
        <v>1293</v>
      </c>
      <c r="F1786" t="s">
        <v>1168</v>
      </c>
      <c r="G1786" t="s">
        <v>375</v>
      </c>
      <c r="H1786">
        <v>3920</v>
      </c>
      <c r="J1786" t="s">
        <v>22634</v>
      </c>
      <c r="K1786" s="132" t="str">
        <f>IFERROR(IFERROR(INDEX(Кат!$O:$O,MATCH($C1786,Кат!$I:$I,0)),INDEX(Торг!$L:$L,MATCH($C1786,Торг!$I:$I,0))),"")</f>
        <v/>
      </c>
      <c r="L1786" s="132" t="str">
        <f>IFERROR(IFERROR(INDEX(Кат!$A:$A,MATCH($C1786,Кат!$I:$I,0)),INDEX(Торг!$A:$A,MATCH($C1786,Торг!$I:$I,0))),"")</f>
        <v/>
      </c>
      <c r="M1786" s="132" t="str">
        <f>IFERROR(IFERROR(INDEX(Кат!$B:$B,MATCH($C1786,Кат!$I:$I,0)),INDEX(Торг!$B:$B,MATCH($C1786,Торг!$I:$I,0))),"")</f>
        <v/>
      </c>
      <c r="N1786" s="132" t="str">
        <f t="shared" si="27"/>
        <v>DEMFI SRC1950</v>
      </c>
      <c r="O1786" s="132" t="str">
        <f>IFERROR(IFERROR(INDEX(Кат!$B:$B,MATCH($N1786,Кат!$I:$I,0)),INDEX(Торг!$B:$B,MATCH($N1786,Торг!$I:$I,0))),"")</f>
        <v/>
      </c>
    </row>
    <row r="1787" spans="1:15" outlineLevel="2">
      <c r="A1787" t="s">
        <v>15763</v>
      </c>
      <c r="C1787" s="191" t="s">
        <v>46</v>
      </c>
      <c r="E1787" t="s">
        <v>1294</v>
      </c>
      <c r="F1787" t="s">
        <v>1168</v>
      </c>
      <c r="G1787" t="s">
        <v>375</v>
      </c>
      <c r="H1787">
        <v>3920</v>
      </c>
      <c r="J1787" t="s">
        <v>22634</v>
      </c>
      <c r="K1787" s="132" t="str">
        <f>IFERROR(IFERROR(INDEX(Кат!$O:$O,MATCH($C1787,Кат!$I:$I,0)),INDEX(Торг!$L:$L,MATCH($C1787,Торг!$I:$I,0))),"")</f>
        <v/>
      </c>
      <c r="L1787" s="132" t="str">
        <f>IFERROR(IFERROR(INDEX(Кат!$A:$A,MATCH($C1787,Кат!$I:$I,0)),INDEX(Торг!$A:$A,MATCH($C1787,Торг!$I:$I,0))),"")</f>
        <v/>
      </c>
      <c r="M1787" s="132" t="str">
        <f>IFERROR(IFERROR(INDEX(Кат!$B:$B,MATCH($C1787,Кат!$I:$I,0)),INDEX(Торг!$B:$B,MATCH($C1787,Торг!$I:$I,0))),"")</f>
        <v/>
      </c>
      <c r="N1787" s="132" t="str">
        <f t="shared" si="27"/>
        <v>DEMFI SRC0850</v>
      </c>
      <c r="O1787" s="132" t="str">
        <f>IFERROR(IFERROR(INDEX(Кат!$B:$B,MATCH($N1787,Кат!$I:$I,0)),INDEX(Торг!$B:$B,MATCH($N1787,Торг!$I:$I,0))),"")</f>
        <v/>
      </c>
    </row>
    <row r="1788" spans="1:15" outlineLevel="2">
      <c r="A1788" t="s">
        <v>15764</v>
      </c>
      <c r="C1788" s="191" t="s">
        <v>50</v>
      </c>
      <c r="E1788" t="s">
        <v>1295</v>
      </c>
      <c r="F1788" t="s">
        <v>1168</v>
      </c>
      <c r="G1788" t="s">
        <v>375</v>
      </c>
      <c r="H1788">
        <v>3920</v>
      </c>
      <c r="J1788" t="s">
        <v>22634</v>
      </c>
      <c r="K1788" s="132" t="str">
        <f>IFERROR(IFERROR(INDEX(Кат!$O:$O,MATCH($C1788,Кат!$I:$I,0)),INDEX(Торг!$L:$L,MATCH($C1788,Торг!$I:$I,0))),"")</f>
        <v/>
      </c>
      <c r="L1788" s="132" t="str">
        <f>IFERROR(IFERROR(INDEX(Кат!$A:$A,MATCH($C1788,Кат!$I:$I,0)),INDEX(Торг!$A:$A,MATCH($C1788,Торг!$I:$I,0))),"")</f>
        <v/>
      </c>
      <c r="M1788" s="132" t="str">
        <f>IFERROR(IFERROR(INDEX(Кат!$B:$B,MATCH($C1788,Кат!$I:$I,0)),INDEX(Торг!$B:$B,MATCH($C1788,Торг!$I:$I,0))),"")</f>
        <v/>
      </c>
      <c r="N1788" s="132" t="str">
        <f t="shared" si="27"/>
        <v>DEMFI SRC1050</v>
      </c>
      <c r="O1788" s="132" t="str">
        <f>IFERROR(IFERROR(INDEX(Кат!$B:$B,MATCH($N1788,Кат!$I:$I,0)),INDEX(Торг!$B:$B,MATCH($N1788,Торг!$I:$I,0))),"")</f>
        <v/>
      </c>
    </row>
    <row r="1789" spans="1:15" outlineLevel="2">
      <c r="A1789" t="s">
        <v>15765</v>
      </c>
      <c r="C1789" s="191" t="s">
        <v>54</v>
      </c>
      <c r="E1789" t="s">
        <v>1296</v>
      </c>
      <c r="F1789" t="s">
        <v>1168</v>
      </c>
      <c r="G1789" t="s">
        <v>375</v>
      </c>
      <c r="H1789">
        <v>3920</v>
      </c>
      <c r="J1789" t="s">
        <v>22634</v>
      </c>
      <c r="K1789" s="132" t="str">
        <f>IFERROR(IFERROR(INDEX(Кат!$O:$O,MATCH($C1789,Кат!$I:$I,0)),INDEX(Торг!$L:$L,MATCH($C1789,Торг!$I:$I,0))),"")</f>
        <v/>
      </c>
      <c r="L1789" s="132" t="str">
        <f>IFERROR(IFERROR(INDEX(Кат!$A:$A,MATCH($C1789,Кат!$I:$I,0)),INDEX(Торг!$A:$A,MATCH($C1789,Торг!$I:$I,0))),"")</f>
        <v/>
      </c>
      <c r="M1789" s="132" t="str">
        <f>IFERROR(IFERROR(INDEX(Кат!$B:$B,MATCH($C1789,Кат!$I:$I,0)),INDEX(Торг!$B:$B,MATCH($C1789,Торг!$I:$I,0))),"")</f>
        <v/>
      </c>
      <c r="N1789" s="132" t="str">
        <f t="shared" si="27"/>
        <v>DEMFI SRC7050</v>
      </c>
      <c r="O1789" s="132" t="str">
        <f>IFERROR(IFERROR(INDEX(Кат!$B:$B,MATCH($N1789,Кат!$I:$I,0)),INDEX(Торг!$B:$B,MATCH($N1789,Торг!$I:$I,0))),"")</f>
        <v/>
      </c>
    </row>
    <row r="1790" spans="1:15" outlineLevel="2">
      <c r="A1790" t="s">
        <v>15766</v>
      </c>
      <c r="C1790" s="191" t="s">
        <v>251</v>
      </c>
      <c r="E1790" t="s">
        <v>1297</v>
      </c>
      <c r="F1790" t="s">
        <v>1168</v>
      </c>
      <c r="G1790" t="s">
        <v>375</v>
      </c>
      <c r="H1790">
        <v>5000</v>
      </c>
      <c r="J1790" t="s">
        <v>22634</v>
      </c>
      <c r="K1790" s="132" t="str">
        <f>IFERROR(IFERROR(INDEX(Кат!$O:$O,MATCH($C1790,Кат!$I:$I,0)),INDEX(Торг!$L:$L,MATCH($C1790,Торг!$I:$I,0))),"")</f>
        <v/>
      </c>
      <c r="L1790" s="132" t="str">
        <f>IFERROR(IFERROR(INDEX(Кат!$A:$A,MATCH($C1790,Кат!$I:$I,0)),INDEX(Торг!$A:$A,MATCH($C1790,Торг!$I:$I,0))),"")</f>
        <v/>
      </c>
      <c r="M1790" s="132" t="str">
        <f>IFERROR(IFERROR(INDEX(Кат!$B:$B,MATCH($C1790,Кат!$I:$I,0)),INDEX(Торг!$B:$B,MATCH($C1790,Торг!$I:$I,0))),"")</f>
        <v/>
      </c>
      <c r="N1790" s="132" t="str">
        <f t="shared" si="27"/>
        <v>DEMFI SRC8050</v>
      </c>
      <c r="O1790" s="132" t="str">
        <f>IFERROR(IFERROR(INDEX(Кат!$B:$B,MATCH($N1790,Кат!$I:$I,0)),INDEX(Торг!$B:$B,MATCH($N1790,Торг!$I:$I,0))),"")</f>
        <v/>
      </c>
    </row>
    <row r="1791" spans="1:15" outlineLevel="2">
      <c r="A1791" t="s">
        <v>15767</v>
      </c>
      <c r="C1791" s="191" t="s">
        <v>43</v>
      </c>
      <c r="E1791" t="s">
        <v>1298</v>
      </c>
      <c r="F1791" t="s">
        <v>1168</v>
      </c>
      <c r="G1791" t="s">
        <v>375</v>
      </c>
      <c r="H1791">
        <v>3920</v>
      </c>
      <c r="J1791" t="s">
        <v>22634</v>
      </c>
      <c r="K1791" s="132" t="str">
        <f>IFERROR(IFERROR(INDEX(Кат!$O:$O,MATCH($C1791,Кат!$I:$I,0)),INDEX(Торг!$L:$L,MATCH($C1791,Торг!$I:$I,0))),"")</f>
        <v/>
      </c>
      <c r="L1791" s="132" t="str">
        <f>IFERROR(IFERROR(INDEX(Кат!$A:$A,MATCH($C1791,Кат!$I:$I,0)),INDEX(Торг!$A:$A,MATCH($C1791,Торг!$I:$I,0))),"")</f>
        <v/>
      </c>
      <c r="M1791" s="132" t="str">
        <f>IFERROR(IFERROR(INDEX(Кат!$B:$B,MATCH($C1791,Кат!$I:$I,0)),INDEX(Торг!$B:$B,MATCH($C1791,Торг!$I:$I,0))),"")</f>
        <v/>
      </c>
      <c r="N1791" s="132" t="str">
        <f t="shared" si="27"/>
        <v>DEMFI SRC1970</v>
      </c>
      <c r="O1791" s="132" t="str">
        <f>IFERROR(IFERROR(INDEX(Кат!$B:$B,MATCH($N1791,Кат!$I:$I,0)),INDEX(Торг!$B:$B,MATCH($N1791,Торг!$I:$I,0))),"")</f>
        <v/>
      </c>
    </row>
    <row r="1792" spans="1:15" outlineLevel="2">
      <c r="A1792" t="s">
        <v>15768</v>
      </c>
      <c r="C1792" s="191" t="s">
        <v>47</v>
      </c>
      <c r="E1792" t="s">
        <v>1299</v>
      </c>
      <c r="F1792" t="s">
        <v>1168</v>
      </c>
      <c r="G1792" t="s">
        <v>375</v>
      </c>
      <c r="H1792">
        <v>3920</v>
      </c>
      <c r="J1792" t="s">
        <v>22634</v>
      </c>
      <c r="K1792" s="132" t="str">
        <f>IFERROR(IFERROR(INDEX(Кат!$O:$O,MATCH($C1792,Кат!$I:$I,0)),INDEX(Торг!$L:$L,MATCH($C1792,Торг!$I:$I,0))),"")</f>
        <v/>
      </c>
      <c r="L1792" s="132" t="str">
        <f>IFERROR(IFERROR(INDEX(Кат!$A:$A,MATCH($C1792,Кат!$I:$I,0)),INDEX(Торг!$A:$A,MATCH($C1792,Торг!$I:$I,0))),"")</f>
        <v/>
      </c>
      <c r="M1792" s="132" t="str">
        <f>IFERROR(IFERROR(INDEX(Кат!$B:$B,MATCH($C1792,Кат!$I:$I,0)),INDEX(Торг!$B:$B,MATCH($C1792,Торг!$I:$I,0))),"")</f>
        <v/>
      </c>
      <c r="N1792" s="132" t="str">
        <f t="shared" si="27"/>
        <v>DEMFI SRC0870</v>
      </c>
      <c r="O1792" s="132" t="str">
        <f>IFERROR(IFERROR(INDEX(Кат!$B:$B,MATCH($N1792,Кат!$I:$I,0)),INDEX(Торг!$B:$B,MATCH($N1792,Торг!$I:$I,0))),"")</f>
        <v/>
      </c>
    </row>
    <row r="1793" spans="1:15" outlineLevel="2">
      <c r="A1793" t="s">
        <v>15769</v>
      </c>
      <c r="C1793" s="191" t="s">
        <v>97</v>
      </c>
      <c r="E1793" t="s">
        <v>1300</v>
      </c>
      <c r="F1793" t="s">
        <v>1168</v>
      </c>
      <c r="G1793" t="s">
        <v>375</v>
      </c>
      <c r="H1793">
        <v>3920</v>
      </c>
      <c r="J1793" t="s">
        <v>22634</v>
      </c>
      <c r="K1793" s="132" t="str">
        <f>IFERROR(IFERROR(INDEX(Кат!$O:$O,MATCH($C1793,Кат!$I:$I,0)),INDEX(Торг!$L:$L,MATCH($C1793,Торг!$I:$I,0))),"")</f>
        <v/>
      </c>
      <c r="L1793" s="132" t="str">
        <f>IFERROR(IFERROR(INDEX(Кат!$A:$A,MATCH($C1793,Кат!$I:$I,0)),INDEX(Торг!$A:$A,MATCH($C1793,Торг!$I:$I,0))),"")</f>
        <v/>
      </c>
      <c r="M1793" s="132" t="str">
        <f>IFERROR(IFERROR(INDEX(Кат!$B:$B,MATCH($C1793,Кат!$I:$I,0)),INDEX(Торг!$B:$B,MATCH($C1793,Торг!$I:$I,0))),"")</f>
        <v/>
      </c>
      <c r="N1793" s="132" t="str">
        <f t="shared" si="27"/>
        <v>DEMFI SRC1070</v>
      </c>
      <c r="O1793" s="132" t="str">
        <f>IFERROR(IFERROR(INDEX(Кат!$B:$B,MATCH($N1793,Кат!$I:$I,0)),INDEX(Торг!$B:$B,MATCH($N1793,Торг!$I:$I,0))),"")</f>
        <v/>
      </c>
    </row>
    <row r="1794" spans="1:15" outlineLevel="2">
      <c r="A1794" t="s">
        <v>15770</v>
      </c>
      <c r="C1794" s="191" t="s">
        <v>55</v>
      </c>
      <c r="E1794" t="s">
        <v>1301</v>
      </c>
      <c r="F1794" t="s">
        <v>1168</v>
      </c>
      <c r="G1794" t="s">
        <v>375</v>
      </c>
      <c r="H1794">
        <v>3920</v>
      </c>
      <c r="J1794" t="s">
        <v>22634</v>
      </c>
      <c r="K1794" s="132" t="str">
        <f>IFERROR(IFERROR(INDEX(Кат!$O:$O,MATCH($C1794,Кат!$I:$I,0)),INDEX(Торг!$L:$L,MATCH($C1794,Торг!$I:$I,0))),"")</f>
        <v/>
      </c>
      <c r="L1794" s="132" t="str">
        <f>IFERROR(IFERROR(INDEX(Кат!$A:$A,MATCH($C1794,Кат!$I:$I,0)),INDEX(Торг!$A:$A,MATCH($C1794,Торг!$I:$I,0))),"")</f>
        <v/>
      </c>
      <c r="M1794" s="132" t="str">
        <f>IFERROR(IFERROR(INDEX(Кат!$B:$B,MATCH($C1794,Кат!$I:$I,0)),INDEX(Торг!$B:$B,MATCH($C1794,Торг!$I:$I,0))),"")</f>
        <v/>
      </c>
      <c r="N1794" s="132" t="str">
        <f t="shared" si="27"/>
        <v>DEMFI SRC7070</v>
      </c>
      <c r="O1794" s="132" t="str">
        <f>IFERROR(IFERROR(INDEX(Кат!$B:$B,MATCH($N1794,Кат!$I:$I,0)),INDEX(Торг!$B:$B,MATCH($N1794,Торг!$I:$I,0))),"")</f>
        <v/>
      </c>
    </row>
    <row r="1795" spans="1:15" outlineLevel="1">
      <c r="A1795" t="s">
        <v>15771</v>
      </c>
      <c r="C1795" s="191" t="s">
        <v>48</v>
      </c>
      <c r="E1795" t="s">
        <v>1302</v>
      </c>
      <c r="F1795" t="s">
        <v>1168</v>
      </c>
      <c r="G1795" t="s">
        <v>375</v>
      </c>
      <c r="H1795">
        <v>3920</v>
      </c>
      <c r="J1795" t="s">
        <v>22634</v>
      </c>
      <c r="K1795" s="132" t="str">
        <f>IFERROR(IFERROR(INDEX(Кат!$O:$O,MATCH($C1795,Кат!$I:$I,0)),INDEX(Торг!$L:$L,MATCH($C1795,Торг!$I:$I,0))),"")</f>
        <v/>
      </c>
      <c r="L1795" s="132" t="str">
        <f>IFERROR(IFERROR(INDEX(Кат!$A:$A,MATCH($C1795,Кат!$I:$I,0)),INDEX(Торг!$A:$A,MATCH($C1795,Торг!$I:$I,0))),"")</f>
        <v/>
      </c>
      <c r="M1795" s="132" t="str">
        <f>IFERROR(IFERROR(INDEX(Кат!$B:$B,MATCH($C1795,Кат!$I:$I,0)),INDEX(Торг!$B:$B,MATCH($C1795,Торг!$I:$I,0))),"")</f>
        <v/>
      </c>
      <c r="N1795" s="132" t="str">
        <f t="shared" si="27"/>
        <v>DEMFI SRC0890</v>
      </c>
      <c r="O1795" s="132" t="str">
        <f>IFERROR(IFERROR(INDEX(Кат!$B:$B,MATCH($N1795,Кат!$I:$I,0)),INDEX(Торг!$B:$B,MATCH($N1795,Торг!$I:$I,0))),"")</f>
        <v/>
      </c>
    </row>
    <row r="1796" spans="1:15" outlineLevel="2">
      <c r="A1796" t="s">
        <v>15772</v>
      </c>
      <c r="C1796" s="191" t="s">
        <v>52</v>
      </c>
      <c r="E1796" t="s">
        <v>1303</v>
      </c>
      <c r="F1796" t="s">
        <v>1168</v>
      </c>
      <c r="G1796" t="s">
        <v>375</v>
      </c>
      <c r="H1796">
        <v>3920</v>
      </c>
      <c r="J1796" t="s">
        <v>22634</v>
      </c>
      <c r="K1796" s="132" t="str">
        <f>IFERROR(IFERROR(INDEX(Кат!$O:$O,MATCH($C1796,Кат!$I:$I,0)),INDEX(Торг!$L:$L,MATCH($C1796,Торг!$I:$I,0))),"")</f>
        <v/>
      </c>
      <c r="L1796" s="132" t="str">
        <f>IFERROR(IFERROR(INDEX(Кат!$A:$A,MATCH($C1796,Кат!$I:$I,0)),INDEX(Торг!$A:$A,MATCH($C1796,Торг!$I:$I,0))),"")</f>
        <v/>
      </c>
      <c r="M1796" s="132" t="str">
        <f>IFERROR(IFERROR(INDEX(Кат!$B:$B,MATCH($C1796,Кат!$I:$I,0)),INDEX(Торг!$B:$B,MATCH($C1796,Торг!$I:$I,0))),"")</f>
        <v/>
      </c>
      <c r="N1796" s="132" t="str">
        <f t="shared" si="27"/>
        <v>DEMFI SRC1090</v>
      </c>
      <c r="O1796" s="132" t="str">
        <f>IFERROR(IFERROR(INDEX(Кат!$B:$B,MATCH($N1796,Кат!$I:$I,0)),INDEX(Торг!$B:$B,MATCH($N1796,Торг!$I:$I,0))),"")</f>
        <v/>
      </c>
    </row>
    <row r="1797" spans="1:15" outlineLevel="2">
      <c r="A1797" t="s">
        <v>15773</v>
      </c>
      <c r="C1797" s="191" t="s">
        <v>1304</v>
      </c>
      <c r="E1797" t="s">
        <v>1305</v>
      </c>
      <c r="F1797" t="s">
        <v>1168</v>
      </c>
      <c r="G1797" t="s">
        <v>375</v>
      </c>
      <c r="H1797">
        <v>3920</v>
      </c>
      <c r="J1797" t="s">
        <v>22634</v>
      </c>
      <c r="K1797" s="132" t="str">
        <f>IFERROR(IFERROR(INDEX(Кат!$O:$O,MATCH($C1797,Кат!$I:$I,0)),INDEX(Торг!$L:$L,MATCH($C1797,Торг!$I:$I,0))),"")</f>
        <v/>
      </c>
      <c r="L1797" s="132" t="str">
        <f>IFERROR(IFERROR(INDEX(Кат!$A:$A,MATCH($C1797,Кат!$I:$I,0)),INDEX(Торг!$A:$A,MATCH($C1797,Торг!$I:$I,0))),"")</f>
        <v/>
      </c>
      <c r="M1797" s="132" t="str">
        <f>IFERROR(IFERROR(INDEX(Кат!$B:$B,MATCH($C1797,Кат!$I:$I,0)),INDEX(Торг!$B:$B,MATCH($C1797,Торг!$I:$I,0))),"")</f>
        <v/>
      </c>
      <c r="N1797" s="132" t="str">
        <f t="shared" si="27"/>
        <v>DEMFI SRC9030</v>
      </c>
      <c r="O1797" s="132" t="str">
        <f>IFERROR(IFERROR(INDEX(Кат!$B:$B,MATCH($N1797,Кат!$I:$I,0)),INDEX(Торг!$B:$B,MATCH($N1797,Торг!$I:$I,0))),"")</f>
        <v/>
      </c>
    </row>
    <row r="1798" spans="1:15" outlineLevel="2">
      <c r="A1798" t="s">
        <v>15774</v>
      </c>
      <c r="C1798" s="191" t="s">
        <v>1306</v>
      </c>
      <c r="E1798" t="s">
        <v>1307</v>
      </c>
      <c r="F1798" t="s">
        <v>1168</v>
      </c>
      <c r="G1798" t="s">
        <v>375</v>
      </c>
      <c r="H1798">
        <v>3920</v>
      </c>
      <c r="J1798" t="s">
        <v>22634</v>
      </c>
      <c r="K1798" s="132" t="str">
        <f>IFERROR(IFERROR(INDEX(Кат!$O:$O,MATCH($C1798,Кат!$I:$I,0)),INDEX(Торг!$L:$L,MATCH($C1798,Торг!$I:$I,0))),"")</f>
        <v/>
      </c>
      <c r="L1798" s="132" t="str">
        <f>IFERROR(IFERROR(INDEX(Кат!$A:$A,MATCH($C1798,Кат!$I:$I,0)),INDEX(Торг!$A:$A,MATCH($C1798,Торг!$I:$I,0))),"")</f>
        <v/>
      </c>
      <c r="M1798" s="132" t="str">
        <f>IFERROR(IFERROR(INDEX(Кат!$B:$B,MATCH($C1798,Кат!$I:$I,0)),INDEX(Торг!$B:$B,MATCH($C1798,Торг!$I:$I,0))),"")</f>
        <v/>
      </c>
      <c r="N1798" s="132" t="str">
        <f t="shared" si="27"/>
        <v>DEMFI SRC9050</v>
      </c>
      <c r="O1798" s="132" t="str">
        <f>IFERROR(IFERROR(INDEX(Кат!$B:$B,MATCH($N1798,Кат!$I:$I,0)),INDEX(Торг!$B:$B,MATCH($N1798,Торг!$I:$I,0))),"")</f>
        <v/>
      </c>
    </row>
    <row r="1799" spans="1:15" outlineLevel="2">
      <c r="A1799" t="s">
        <v>15775</v>
      </c>
      <c r="C1799" s="191" t="s">
        <v>1308</v>
      </c>
      <c r="E1799" t="s">
        <v>1309</v>
      </c>
      <c r="F1799" t="s">
        <v>1168</v>
      </c>
      <c r="G1799" t="s">
        <v>375</v>
      </c>
      <c r="H1799">
        <v>3920</v>
      </c>
      <c r="J1799" t="s">
        <v>22634</v>
      </c>
      <c r="K1799" s="132" t="str">
        <f>IFERROR(IFERROR(INDEX(Кат!$O:$O,MATCH($C1799,Кат!$I:$I,0)),INDEX(Торг!$L:$L,MATCH($C1799,Торг!$I:$I,0))),"")</f>
        <v/>
      </c>
      <c r="L1799" s="132" t="str">
        <f>IFERROR(IFERROR(INDEX(Кат!$A:$A,MATCH($C1799,Кат!$I:$I,0)),INDEX(Торг!$A:$A,MATCH($C1799,Торг!$I:$I,0))),"")</f>
        <v/>
      </c>
      <c r="M1799" s="132" t="str">
        <f>IFERROR(IFERROR(INDEX(Кат!$B:$B,MATCH($C1799,Кат!$I:$I,0)),INDEX(Торг!$B:$B,MATCH($C1799,Торг!$I:$I,0))),"")</f>
        <v/>
      </c>
      <c r="N1799" s="132" t="str">
        <f t="shared" si="27"/>
        <v>DEMFI SRC9070</v>
      </c>
      <c r="O1799" s="132" t="str">
        <f>IFERROR(IFERROR(INDEX(Кат!$B:$B,MATCH($N1799,Кат!$I:$I,0)),INDEX(Торг!$B:$B,MATCH($N1799,Торг!$I:$I,0))),"")</f>
        <v/>
      </c>
    </row>
    <row r="1800" spans="1:15" outlineLevel="2">
      <c r="A1800" t="s">
        <v>15776</v>
      </c>
      <c r="C1800" s="191" t="s">
        <v>135</v>
      </c>
      <c r="E1800" t="s">
        <v>1310</v>
      </c>
      <c r="F1800" t="s">
        <v>1168</v>
      </c>
      <c r="G1800" t="s">
        <v>375</v>
      </c>
      <c r="H1800">
        <v>5800</v>
      </c>
      <c r="J1800" t="s">
        <v>22634</v>
      </c>
      <c r="K1800" s="132" t="str">
        <f>IFERROR(IFERROR(INDEX(Кат!$O:$O,MATCH($C1800,Кат!$I:$I,0)),INDEX(Торг!$L:$L,MATCH($C1800,Торг!$I:$I,0))),"")</f>
        <v/>
      </c>
      <c r="L1800" s="132" t="str">
        <f>IFERROR(IFERROR(INDEX(Кат!$A:$A,MATCH($C1800,Кат!$I:$I,0)),INDEX(Торг!$A:$A,MATCH($C1800,Торг!$I:$I,0))),"")</f>
        <v/>
      </c>
      <c r="M1800" s="132" t="str">
        <f>IFERROR(IFERROR(INDEX(Кат!$B:$B,MATCH($C1800,Кат!$I:$I,0)),INDEX(Торг!$B:$B,MATCH($C1800,Торг!$I:$I,0))),"")</f>
        <v/>
      </c>
      <c r="N1800" s="132" t="str">
        <f t="shared" ref="N1800:N1863" si="28">_xlfn.CONCAT(F1800," ",C1800)</f>
        <v>DEMFI SRC1032</v>
      </c>
      <c r="O1800" s="132" t="str">
        <f>IFERROR(IFERROR(INDEX(Кат!$B:$B,MATCH($N1800,Кат!$I:$I,0)),INDEX(Торг!$B:$B,MATCH($N1800,Торг!$I:$I,0))),"")</f>
        <v/>
      </c>
    </row>
    <row r="1801" spans="1:15" outlineLevel="2">
      <c r="A1801" t="s">
        <v>25474</v>
      </c>
      <c r="C1801" s="191" t="s">
        <v>32685</v>
      </c>
      <c r="E1801" t="s">
        <v>25475</v>
      </c>
      <c r="F1801" t="s">
        <v>1168</v>
      </c>
      <c r="G1801" t="s">
        <v>375</v>
      </c>
      <c r="H1801">
        <v>3810</v>
      </c>
      <c r="J1801" t="s">
        <v>22634</v>
      </c>
      <c r="K1801" s="132" t="str">
        <f>IFERROR(IFERROR(INDEX(Кат!$O:$O,MATCH($C1801,Кат!$I:$I,0)),INDEX(Торг!$L:$L,MATCH($C1801,Торг!$I:$I,0))),"")</f>
        <v/>
      </c>
      <c r="L1801" s="132" t="str">
        <f>IFERROR(IFERROR(INDEX(Кат!$A:$A,MATCH($C1801,Кат!$I:$I,0)),INDEX(Торг!$A:$A,MATCH($C1801,Торг!$I:$I,0))),"")</f>
        <v/>
      </c>
      <c r="M1801" s="132" t="str">
        <f>IFERROR(IFERROR(INDEX(Кат!$B:$B,MATCH($C1801,Кат!$I:$I,0)),INDEX(Торг!$B:$B,MATCH($C1801,Торг!$I:$I,0))),"")</f>
        <v/>
      </c>
      <c r="N1801" s="132" t="str">
        <f t="shared" si="28"/>
        <v>DEMFI SRC0150</v>
      </c>
      <c r="O1801" s="132" t="str">
        <f>IFERROR(IFERROR(INDEX(Кат!$B:$B,MATCH($N1801,Кат!$I:$I,0)),INDEX(Торг!$B:$B,MATCH($N1801,Торг!$I:$I,0))),"")</f>
        <v/>
      </c>
    </row>
    <row r="1802" spans="1:15" outlineLevel="2">
      <c r="A1802" t="s">
        <v>25476</v>
      </c>
      <c r="C1802" s="191" t="s">
        <v>32686</v>
      </c>
      <c r="E1802" t="s">
        <v>25477</v>
      </c>
      <c r="F1802" t="s">
        <v>1168</v>
      </c>
      <c r="G1802" t="s">
        <v>375</v>
      </c>
      <c r="H1802">
        <v>3500</v>
      </c>
      <c r="J1802" t="s">
        <v>22634</v>
      </c>
      <c r="K1802" s="132" t="str">
        <f>IFERROR(IFERROR(INDEX(Кат!$O:$O,MATCH($C1802,Кат!$I:$I,0)),INDEX(Торг!$L:$L,MATCH($C1802,Торг!$I:$I,0))),"")</f>
        <v/>
      </c>
      <c r="L1802" s="132" t="str">
        <f>IFERROR(IFERROR(INDEX(Кат!$A:$A,MATCH($C1802,Кат!$I:$I,0)),INDEX(Торг!$A:$A,MATCH($C1802,Торг!$I:$I,0))),"")</f>
        <v/>
      </c>
      <c r="M1802" s="132" t="str">
        <f>IFERROR(IFERROR(INDEX(Кат!$B:$B,MATCH($C1802,Кат!$I:$I,0)),INDEX(Торг!$B:$B,MATCH($C1802,Торг!$I:$I,0))),"")</f>
        <v/>
      </c>
      <c r="N1802" s="132" t="str">
        <f t="shared" si="28"/>
        <v>DEMFI SFC0150</v>
      </c>
      <c r="O1802" s="132" t="str">
        <f>IFERROR(IFERROR(INDEX(Кат!$B:$B,MATCH($N1802,Кат!$I:$I,0)),INDEX(Торг!$B:$B,MATCH($N1802,Торг!$I:$I,0))),"")</f>
        <v/>
      </c>
    </row>
    <row r="1803" spans="1:15" outlineLevel="2">
      <c r="A1803" t="s">
        <v>15777</v>
      </c>
      <c r="C1803" s="191" t="s">
        <v>85</v>
      </c>
      <c r="E1803" t="s">
        <v>1311</v>
      </c>
      <c r="F1803" t="s">
        <v>1168</v>
      </c>
      <c r="G1803" t="s">
        <v>375</v>
      </c>
      <c r="H1803">
        <v>6550</v>
      </c>
      <c r="J1803" t="s">
        <v>22634</v>
      </c>
      <c r="K1803" s="132" t="str">
        <f>IFERROR(IFERROR(INDEX(Кат!$O:$O,MATCH($C1803,Кат!$I:$I,0)),INDEX(Торг!$L:$L,MATCH($C1803,Торг!$I:$I,0))),"")</f>
        <v/>
      </c>
      <c r="L1803" s="132" t="str">
        <f>IFERROR(IFERROR(INDEX(Кат!$A:$A,MATCH($C1803,Кат!$I:$I,0)),INDEX(Торг!$A:$A,MATCH($C1803,Торг!$I:$I,0))),"")</f>
        <v/>
      </c>
      <c r="M1803" s="132" t="str">
        <f>IFERROR(IFERROR(INDEX(Кат!$B:$B,MATCH($C1803,Кат!$I:$I,0)),INDEX(Торг!$B:$B,MATCH($C1803,Торг!$I:$I,0))),"")</f>
        <v/>
      </c>
      <c r="N1803" s="132" t="str">
        <f t="shared" si="28"/>
        <v>DEMFI SFC1902</v>
      </c>
      <c r="O1803" s="132" t="str">
        <f>IFERROR(IFERROR(INDEX(Кат!$B:$B,MATCH($N1803,Кат!$I:$I,0)),INDEX(Торг!$B:$B,MATCH($N1803,Торг!$I:$I,0))),"")</f>
        <v/>
      </c>
    </row>
    <row r="1804" spans="1:15" outlineLevel="2">
      <c r="A1804" t="s">
        <v>15778</v>
      </c>
      <c r="C1804" s="191" t="s">
        <v>86</v>
      </c>
      <c r="E1804" t="s">
        <v>1312</v>
      </c>
      <c r="F1804" t="s">
        <v>1168</v>
      </c>
      <c r="G1804" t="s">
        <v>375</v>
      </c>
      <c r="H1804">
        <v>6870</v>
      </c>
      <c r="J1804" t="s">
        <v>22634</v>
      </c>
      <c r="K1804" s="132" t="str">
        <f>IFERROR(IFERROR(INDEX(Кат!$O:$O,MATCH($C1804,Кат!$I:$I,0)),INDEX(Торг!$L:$L,MATCH($C1804,Торг!$I:$I,0))),"")</f>
        <v/>
      </c>
      <c r="L1804" s="132" t="str">
        <f>IFERROR(IFERROR(INDEX(Кат!$A:$A,MATCH($C1804,Кат!$I:$I,0)),INDEX(Торг!$A:$A,MATCH($C1804,Торг!$I:$I,0))),"")</f>
        <v/>
      </c>
      <c r="M1804" s="132" t="str">
        <f>IFERROR(IFERROR(INDEX(Кат!$B:$B,MATCH($C1804,Кат!$I:$I,0)),INDEX(Торг!$B:$B,MATCH($C1804,Торг!$I:$I,0))),"")</f>
        <v/>
      </c>
      <c r="N1804" s="132" t="str">
        <f t="shared" si="28"/>
        <v>DEMFI SFC1930</v>
      </c>
      <c r="O1804" s="132" t="str">
        <f>IFERROR(IFERROR(INDEX(Кат!$B:$B,MATCH($N1804,Кат!$I:$I,0)),INDEX(Торг!$B:$B,MATCH($N1804,Торг!$I:$I,0))),"")</f>
        <v/>
      </c>
    </row>
    <row r="1805" spans="1:15" outlineLevel="2">
      <c r="A1805" t="s">
        <v>15779</v>
      </c>
      <c r="C1805" s="191" t="s">
        <v>89</v>
      </c>
      <c r="E1805" t="s">
        <v>1313</v>
      </c>
      <c r="F1805" t="s">
        <v>1168</v>
      </c>
      <c r="G1805" t="s">
        <v>375</v>
      </c>
      <c r="H1805">
        <v>5700</v>
      </c>
      <c r="J1805" t="s">
        <v>22634</v>
      </c>
      <c r="K1805" s="132" t="str">
        <f>IFERROR(IFERROR(INDEX(Кат!$O:$O,MATCH($C1805,Кат!$I:$I,0)),INDEX(Торг!$L:$L,MATCH($C1805,Торг!$I:$I,0))),"")</f>
        <v/>
      </c>
      <c r="L1805" s="132" t="str">
        <f>IFERROR(IFERROR(INDEX(Кат!$A:$A,MATCH($C1805,Кат!$I:$I,0)),INDEX(Торг!$A:$A,MATCH($C1805,Торг!$I:$I,0))),"")</f>
        <v/>
      </c>
      <c r="M1805" s="132" t="str">
        <f>IFERROR(IFERROR(INDEX(Кат!$B:$B,MATCH($C1805,Кат!$I:$I,0)),INDEX(Торг!$B:$B,MATCH($C1805,Торг!$I:$I,0))),"")</f>
        <v/>
      </c>
      <c r="N1805" s="132" t="str">
        <f t="shared" si="28"/>
        <v>DEMFI SFC0830</v>
      </c>
      <c r="O1805" s="132" t="str">
        <f>IFERROR(IFERROR(INDEX(Кат!$B:$B,MATCH($N1805,Кат!$I:$I,0)),INDEX(Торг!$B:$B,MATCH($N1805,Торг!$I:$I,0))),"")</f>
        <v/>
      </c>
    </row>
    <row r="1806" spans="1:15" outlineLevel="2">
      <c r="A1806" t="s">
        <v>15780</v>
      </c>
      <c r="C1806" s="191" t="s">
        <v>95</v>
      </c>
      <c r="E1806" t="s">
        <v>1314</v>
      </c>
      <c r="F1806" t="s">
        <v>1168</v>
      </c>
      <c r="G1806" t="s">
        <v>375</v>
      </c>
      <c r="H1806">
        <v>5700</v>
      </c>
      <c r="J1806" t="s">
        <v>22634</v>
      </c>
      <c r="K1806" s="132" t="str">
        <f>IFERROR(IFERROR(INDEX(Кат!$O:$O,MATCH($C1806,Кат!$I:$I,0)),INDEX(Торг!$L:$L,MATCH($C1806,Торг!$I:$I,0))),"")</f>
        <v/>
      </c>
      <c r="L1806" s="132" t="str">
        <f>IFERROR(IFERROR(INDEX(Кат!$A:$A,MATCH($C1806,Кат!$I:$I,0)),INDEX(Торг!$A:$A,MATCH($C1806,Торг!$I:$I,0))),"")</f>
        <v/>
      </c>
      <c r="M1806" s="132" t="str">
        <f>IFERROR(IFERROR(INDEX(Кат!$B:$B,MATCH($C1806,Кат!$I:$I,0)),INDEX(Торг!$B:$B,MATCH($C1806,Торг!$I:$I,0))),"")</f>
        <v/>
      </c>
      <c r="N1806" s="132" t="str">
        <f t="shared" si="28"/>
        <v>DEMFI SFC1030</v>
      </c>
      <c r="O1806" s="132" t="str">
        <f>IFERROR(IFERROR(INDEX(Кат!$B:$B,MATCH($N1806,Кат!$I:$I,0)),INDEX(Торг!$B:$B,MATCH($N1806,Торг!$I:$I,0))),"")</f>
        <v/>
      </c>
    </row>
    <row r="1807" spans="1:15" outlineLevel="2">
      <c r="A1807" t="s">
        <v>15781</v>
      </c>
      <c r="C1807" s="191" t="s">
        <v>99</v>
      </c>
      <c r="E1807" t="s">
        <v>1315</v>
      </c>
      <c r="F1807" t="s">
        <v>1168</v>
      </c>
      <c r="G1807" t="s">
        <v>375</v>
      </c>
      <c r="H1807">
        <v>6870</v>
      </c>
      <c r="J1807" t="s">
        <v>22634</v>
      </c>
      <c r="K1807" s="132" t="str">
        <f>IFERROR(IFERROR(INDEX(Кат!$O:$O,MATCH($C1807,Кат!$I:$I,0)),INDEX(Торг!$L:$L,MATCH($C1807,Торг!$I:$I,0))),"")</f>
        <v/>
      </c>
      <c r="L1807" s="132" t="str">
        <f>IFERROR(IFERROR(INDEX(Кат!$A:$A,MATCH($C1807,Кат!$I:$I,0)),INDEX(Торг!$A:$A,MATCH($C1807,Торг!$I:$I,0))),"")</f>
        <v/>
      </c>
      <c r="M1807" s="132" t="str">
        <f>IFERROR(IFERROR(INDEX(Кат!$B:$B,MATCH($C1807,Кат!$I:$I,0)),INDEX(Торг!$B:$B,MATCH($C1807,Торг!$I:$I,0))),"")</f>
        <v/>
      </c>
      <c r="N1807" s="132" t="str">
        <f t="shared" si="28"/>
        <v>DEMFI SFC7030</v>
      </c>
      <c r="O1807" s="132" t="str">
        <f>IFERROR(IFERROR(INDEX(Кат!$B:$B,MATCH($N1807,Кат!$I:$I,0)),INDEX(Торг!$B:$B,MATCH($N1807,Торг!$I:$I,0))),"")</f>
        <v/>
      </c>
    </row>
    <row r="1808" spans="1:15" outlineLevel="2">
      <c r="A1808" t="s">
        <v>15782</v>
      </c>
      <c r="C1808" s="191" t="s">
        <v>1316</v>
      </c>
      <c r="E1808" t="s">
        <v>1317</v>
      </c>
      <c r="F1808" t="s">
        <v>1168</v>
      </c>
      <c r="G1808" t="s">
        <v>375</v>
      </c>
      <c r="H1808">
        <v>6870</v>
      </c>
      <c r="J1808" t="s">
        <v>22634</v>
      </c>
      <c r="K1808" s="132" t="str">
        <f>IFERROR(IFERROR(INDEX(Кат!$O:$O,MATCH($C1808,Кат!$I:$I,0)),INDEX(Торг!$L:$L,MATCH($C1808,Торг!$I:$I,0))),"")</f>
        <v/>
      </c>
      <c r="L1808" s="132" t="str">
        <f>IFERROR(IFERROR(INDEX(Кат!$A:$A,MATCH($C1808,Кат!$I:$I,0)),INDEX(Торг!$A:$A,MATCH($C1808,Торг!$I:$I,0))),"")</f>
        <v/>
      </c>
      <c r="M1808" s="132" t="str">
        <f>IFERROR(IFERROR(INDEX(Кат!$B:$B,MATCH($C1808,Кат!$I:$I,0)),INDEX(Торг!$B:$B,MATCH($C1808,Торг!$I:$I,0))),"")</f>
        <v/>
      </c>
      <c r="N1808" s="132" t="str">
        <f t="shared" si="28"/>
        <v>DEMFI SFC9030</v>
      </c>
      <c r="O1808" s="132" t="str">
        <f>IFERROR(IFERROR(INDEX(Кат!$B:$B,MATCH($N1808,Кат!$I:$I,0)),INDEX(Торг!$B:$B,MATCH($N1808,Торг!$I:$I,0))),"")</f>
        <v/>
      </c>
    </row>
    <row r="1809" spans="1:15" outlineLevel="2">
      <c r="A1809" t="s">
        <v>15783</v>
      </c>
      <c r="C1809" s="191" t="s">
        <v>87</v>
      </c>
      <c r="E1809" t="s">
        <v>1318</v>
      </c>
      <c r="F1809" t="s">
        <v>1168</v>
      </c>
      <c r="G1809" t="s">
        <v>375</v>
      </c>
      <c r="H1809">
        <v>6870</v>
      </c>
      <c r="J1809" t="s">
        <v>22634</v>
      </c>
      <c r="K1809" s="132" t="str">
        <f>IFERROR(IFERROR(INDEX(Кат!$O:$O,MATCH($C1809,Кат!$I:$I,0)),INDEX(Торг!$L:$L,MATCH($C1809,Торг!$I:$I,0))),"")</f>
        <v/>
      </c>
      <c r="L1809" s="132" t="str">
        <f>IFERROR(IFERROR(INDEX(Кат!$A:$A,MATCH($C1809,Кат!$I:$I,0)),INDEX(Торг!$A:$A,MATCH($C1809,Торг!$I:$I,0))),"")</f>
        <v/>
      </c>
      <c r="M1809" s="132" t="str">
        <f>IFERROR(IFERROR(INDEX(Кат!$B:$B,MATCH($C1809,Кат!$I:$I,0)),INDEX(Торг!$B:$B,MATCH($C1809,Торг!$I:$I,0))),"")</f>
        <v/>
      </c>
      <c r="N1809" s="132" t="str">
        <f t="shared" si="28"/>
        <v>DEMFI SFC1950</v>
      </c>
      <c r="O1809" s="132" t="str">
        <f>IFERROR(IFERROR(INDEX(Кат!$B:$B,MATCH($N1809,Кат!$I:$I,0)),INDEX(Торг!$B:$B,MATCH($N1809,Торг!$I:$I,0))),"")</f>
        <v/>
      </c>
    </row>
    <row r="1810" spans="1:15" outlineLevel="2">
      <c r="A1810" t="s">
        <v>15784</v>
      </c>
      <c r="C1810" s="191" t="s">
        <v>91</v>
      </c>
      <c r="E1810" t="s">
        <v>1319</v>
      </c>
      <c r="F1810" t="s">
        <v>1168</v>
      </c>
      <c r="G1810" t="s">
        <v>375</v>
      </c>
      <c r="H1810">
        <v>6350</v>
      </c>
      <c r="J1810" t="s">
        <v>22634</v>
      </c>
      <c r="K1810" s="132" t="str">
        <f>IFERROR(IFERROR(INDEX(Кат!$O:$O,MATCH($C1810,Кат!$I:$I,0)),INDEX(Торг!$L:$L,MATCH($C1810,Торг!$I:$I,0))),"")</f>
        <v/>
      </c>
      <c r="L1810" s="132" t="str">
        <f>IFERROR(IFERROR(INDEX(Кат!$A:$A,MATCH($C1810,Кат!$I:$I,0)),INDEX(Торг!$A:$A,MATCH($C1810,Торг!$I:$I,0))),"")</f>
        <v/>
      </c>
      <c r="M1810" s="132" t="str">
        <f>IFERROR(IFERROR(INDEX(Кат!$B:$B,MATCH($C1810,Кат!$I:$I,0)),INDEX(Торг!$B:$B,MATCH($C1810,Торг!$I:$I,0))),"")</f>
        <v/>
      </c>
      <c r="N1810" s="132" t="str">
        <f t="shared" si="28"/>
        <v>DEMFI SFC0850</v>
      </c>
      <c r="O1810" s="132" t="str">
        <f>IFERROR(IFERROR(INDEX(Кат!$B:$B,MATCH($N1810,Кат!$I:$I,0)),INDEX(Торг!$B:$B,MATCH($N1810,Торг!$I:$I,0))),"")</f>
        <v/>
      </c>
    </row>
    <row r="1811" spans="1:15" outlineLevel="1">
      <c r="A1811" t="s">
        <v>15785</v>
      </c>
      <c r="C1811" s="191" t="s">
        <v>96</v>
      </c>
      <c r="E1811" t="s">
        <v>1320</v>
      </c>
      <c r="F1811" t="s">
        <v>1168</v>
      </c>
      <c r="G1811" t="s">
        <v>375</v>
      </c>
      <c r="H1811">
        <v>6350</v>
      </c>
      <c r="J1811" t="s">
        <v>22634</v>
      </c>
      <c r="K1811" s="132" t="str">
        <f>IFERROR(IFERROR(INDEX(Кат!$O:$O,MATCH($C1811,Кат!$I:$I,0)),INDEX(Торг!$L:$L,MATCH($C1811,Торг!$I:$I,0))),"")</f>
        <v/>
      </c>
      <c r="L1811" s="132" t="str">
        <f>IFERROR(IFERROR(INDEX(Кат!$A:$A,MATCH($C1811,Кат!$I:$I,0)),INDEX(Торг!$A:$A,MATCH($C1811,Торг!$I:$I,0))),"")</f>
        <v/>
      </c>
      <c r="M1811" s="132" t="str">
        <f>IFERROR(IFERROR(INDEX(Кат!$B:$B,MATCH($C1811,Кат!$I:$I,0)),INDEX(Торг!$B:$B,MATCH($C1811,Торг!$I:$I,0))),"")</f>
        <v/>
      </c>
      <c r="N1811" s="132" t="str">
        <f t="shared" si="28"/>
        <v>DEMFI SFC1050</v>
      </c>
      <c r="O1811" s="132" t="str">
        <f>IFERROR(IFERROR(INDEX(Кат!$B:$B,MATCH($N1811,Кат!$I:$I,0)),INDEX(Торг!$B:$B,MATCH($N1811,Торг!$I:$I,0))),"")</f>
        <v/>
      </c>
    </row>
    <row r="1812" spans="1:15" outlineLevel="2">
      <c r="A1812" t="s">
        <v>15786</v>
      </c>
      <c r="C1812" s="191" t="s">
        <v>100</v>
      </c>
      <c r="E1812" t="s">
        <v>1321</v>
      </c>
      <c r="F1812" t="s">
        <v>1168</v>
      </c>
      <c r="G1812" t="s">
        <v>375</v>
      </c>
      <c r="H1812">
        <v>6870</v>
      </c>
      <c r="J1812" t="s">
        <v>22634</v>
      </c>
      <c r="K1812" s="132" t="str">
        <f>IFERROR(IFERROR(INDEX(Кат!$O:$O,MATCH($C1812,Кат!$I:$I,0)),INDEX(Торг!$L:$L,MATCH($C1812,Торг!$I:$I,0))),"")</f>
        <v/>
      </c>
      <c r="L1812" s="132" t="str">
        <f>IFERROR(IFERROR(INDEX(Кат!$A:$A,MATCH($C1812,Кат!$I:$I,0)),INDEX(Торг!$A:$A,MATCH($C1812,Торг!$I:$I,0))),"")</f>
        <v/>
      </c>
      <c r="M1812" s="132" t="str">
        <f>IFERROR(IFERROR(INDEX(Кат!$B:$B,MATCH($C1812,Кат!$I:$I,0)),INDEX(Торг!$B:$B,MATCH($C1812,Торг!$I:$I,0))),"")</f>
        <v/>
      </c>
      <c r="N1812" s="132" t="str">
        <f t="shared" si="28"/>
        <v>DEMFI SFC7050</v>
      </c>
      <c r="O1812" s="132" t="str">
        <f>IFERROR(IFERROR(INDEX(Кат!$B:$B,MATCH($N1812,Кат!$I:$I,0)),INDEX(Торг!$B:$B,MATCH($N1812,Торг!$I:$I,0))),"")</f>
        <v/>
      </c>
    </row>
    <row r="1813" spans="1:15" outlineLevel="2">
      <c r="A1813" t="s">
        <v>15787</v>
      </c>
      <c r="C1813" s="191" t="s">
        <v>369</v>
      </c>
      <c r="E1813" t="s">
        <v>1322</v>
      </c>
      <c r="F1813" t="s">
        <v>1168</v>
      </c>
      <c r="G1813" t="s">
        <v>375</v>
      </c>
      <c r="H1813">
        <v>6870</v>
      </c>
      <c r="J1813" t="s">
        <v>22634</v>
      </c>
      <c r="K1813" s="132" t="str">
        <f>IFERROR(IFERROR(INDEX(Кат!$O:$O,MATCH($C1813,Кат!$I:$I,0)),INDEX(Торг!$L:$L,MATCH($C1813,Торг!$I:$I,0))),"")</f>
        <v/>
      </c>
      <c r="L1813" s="132" t="str">
        <f>IFERROR(IFERROR(INDEX(Кат!$A:$A,MATCH($C1813,Кат!$I:$I,0)),INDEX(Торг!$A:$A,MATCH($C1813,Торг!$I:$I,0))),"")</f>
        <v/>
      </c>
      <c r="M1813" s="132" t="str">
        <f>IFERROR(IFERROR(INDEX(Кат!$B:$B,MATCH($C1813,Кат!$I:$I,0)),INDEX(Торг!$B:$B,MATCH($C1813,Торг!$I:$I,0))),"")</f>
        <v/>
      </c>
      <c r="N1813" s="132" t="str">
        <f t="shared" si="28"/>
        <v>DEMFI SFC9050</v>
      </c>
      <c r="O1813" s="132" t="str">
        <f>IFERROR(IFERROR(INDEX(Кат!$B:$B,MATCH($N1813,Кат!$I:$I,0)),INDEX(Торг!$B:$B,MATCH($N1813,Торг!$I:$I,0))),"")</f>
        <v/>
      </c>
    </row>
    <row r="1814" spans="1:15" outlineLevel="2">
      <c r="A1814" t="s">
        <v>15788</v>
      </c>
      <c r="C1814" s="191" t="s">
        <v>250</v>
      </c>
      <c r="E1814" t="s">
        <v>14006</v>
      </c>
      <c r="F1814" t="s">
        <v>1168</v>
      </c>
      <c r="G1814" t="s">
        <v>375</v>
      </c>
      <c r="H1814">
        <v>8600</v>
      </c>
      <c r="J1814" t="s">
        <v>22634</v>
      </c>
      <c r="K1814" s="132" t="str">
        <f>IFERROR(IFERROR(INDEX(Кат!$O:$O,MATCH($C1814,Кат!$I:$I,0)),INDEX(Торг!$L:$L,MATCH($C1814,Торг!$I:$I,0))),"")</f>
        <v/>
      </c>
      <c r="L1814" s="132" t="str">
        <f>IFERROR(IFERROR(INDEX(Кат!$A:$A,MATCH($C1814,Кат!$I:$I,0)),INDEX(Торг!$A:$A,MATCH($C1814,Торг!$I:$I,0))),"")</f>
        <v/>
      </c>
      <c r="M1814" s="132" t="str">
        <f>IFERROR(IFERROR(INDEX(Кат!$B:$B,MATCH($C1814,Кат!$I:$I,0)),INDEX(Торг!$B:$B,MATCH($C1814,Торг!$I:$I,0))),"")</f>
        <v/>
      </c>
      <c r="N1814" s="132" t="str">
        <f t="shared" si="28"/>
        <v>DEMFI SFC8050</v>
      </c>
      <c r="O1814" s="132" t="str">
        <f>IFERROR(IFERROR(INDEX(Кат!$B:$B,MATCH($N1814,Кат!$I:$I,0)),INDEX(Торг!$B:$B,MATCH($N1814,Торг!$I:$I,0))),"")</f>
        <v/>
      </c>
    </row>
    <row r="1815" spans="1:15" outlineLevel="2">
      <c r="A1815" t="s">
        <v>15789</v>
      </c>
      <c r="C1815" s="191" t="s">
        <v>88</v>
      </c>
      <c r="E1815" t="s">
        <v>1323</v>
      </c>
      <c r="F1815" t="s">
        <v>1168</v>
      </c>
      <c r="G1815" t="s">
        <v>375</v>
      </c>
      <c r="H1815">
        <v>6870</v>
      </c>
      <c r="J1815" t="s">
        <v>22634</v>
      </c>
      <c r="K1815" s="132" t="str">
        <f>IFERROR(IFERROR(INDEX(Кат!$O:$O,MATCH($C1815,Кат!$I:$I,0)),INDEX(Торг!$L:$L,MATCH($C1815,Торг!$I:$I,0))),"")</f>
        <v/>
      </c>
      <c r="L1815" s="132" t="str">
        <f>IFERROR(IFERROR(INDEX(Кат!$A:$A,MATCH($C1815,Кат!$I:$I,0)),INDEX(Торг!$A:$A,MATCH($C1815,Торг!$I:$I,0))),"")</f>
        <v/>
      </c>
      <c r="M1815" s="132" t="str">
        <f>IFERROR(IFERROR(INDEX(Кат!$B:$B,MATCH($C1815,Кат!$I:$I,0)),INDEX(Торг!$B:$B,MATCH($C1815,Торг!$I:$I,0))),"")</f>
        <v/>
      </c>
      <c r="N1815" s="132" t="str">
        <f t="shared" si="28"/>
        <v>DEMFI SFC1970</v>
      </c>
      <c r="O1815" s="132" t="str">
        <f>IFERROR(IFERROR(INDEX(Кат!$B:$B,MATCH($N1815,Кат!$I:$I,0)),INDEX(Торг!$B:$B,MATCH($N1815,Торг!$I:$I,0))),"")</f>
        <v/>
      </c>
    </row>
    <row r="1816" spans="1:15" outlineLevel="2">
      <c r="A1816" t="s">
        <v>15790</v>
      </c>
      <c r="C1816" s="191" t="s">
        <v>92</v>
      </c>
      <c r="E1816" t="s">
        <v>1324</v>
      </c>
      <c r="F1816" t="s">
        <v>1168</v>
      </c>
      <c r="G1816" t="s">
        <v>375</v>
      </c>
      <c r="H1816">
        <v>6350</v>
      </c>
      <c r="J1816" t="s">
        <v>22634</v>
      </c>
      <c r="K1816" s="132" t="str">
        <f>IFERROR(IFERROR(INDEX(Кат!$O:$O,MATCH($C1816,Кат!$I:$I,0)),INDEX(Торг!$L:$L,MATCH($C1816,Торг!$I:$I,0))),"")</f>
        <v/>
      </c>
      <c r="L1816" s="132" t="str">
        <f>IFERROR(IFERROR(INDEX(Кат!$A:$A,MATCH($C1816,Кат!$I:$I,0)),INDEX(Торг!$A:$A,MATCH($C1816,Торг!$I:$I,0))),"")</f>
        <v/>
      </c>
      <c r="M1816" s="132" t="str">
        <f>IFERROR(IFERROR(INDEX(Кат!$B:$B,MATCH($C1816,Кат!$I:$I,0)),INDEX(Торг!$B:$B,MATCH($C1816,Торг!$I:$I,0))),"")</f>
        <v/>
      </c>
      <c r="N1816" s="132" t="str">
        <f t="shared" si="28"/>
        <v>DEMFI SFC0870</v>
      </c>
      <c r="O1816" s="132" t="str">
        <f>IFERROR(IFERROR(INDEX(Кат!$B:$B,MATCH($N1816,Кат!$I:$I,0)),INDEX(Торг!$B:$B,MATCH($N1816,Торг!$I:$I,0))),"")</f>
        <v/>
      </c>
    </row>
    <row r="1817" spans="1:15" outlineLevel="2">
      <c r="A1817" t="s">
        <v>15791</v>
      </c>
      <c r="C1817" s="191" t="s">
        <v>51</v>
      </c>
      <c r="E1817" t="s">
        <v>1325</v>
      </c>
      <c r="F1817" t="s">
        <v>1168</v>
      </c>
      <c r="G1817" t="s">
        <v>375</v>
      </c>
      <c r="H1817">
        <v>6350</v>
      </c>
      <c r="J1817" t="s">
        <v>22634</v>
      </c>
      <c r="K1817" s="132" t="str">
        <f>IFERROR(IFERROR(INDEX(Кат!$O:$O,MATCH($C1817,Кат!$I:$I,0)),INDEX(Торг!$L:$L,MATCH($C1817,Торг!$I:$I,0))),"")</f>
        <v/>
      </c>
      <c r="L1817" s="132" t="str">
        <f>IFERROR(IFERROR(INDEX(Кат!$A:$A,MATCH($C1817,Кат!$I:$I,0)),INDEX(Торг!$A:$A,MATCH($C1817,Торг!$I:$I,0))),"")</f>
        <v/>
      </c>
      <c r="M1817" s="132" t="str">
        <f>IFERROR(IFERROR(INDEX(Кат!$B:$B,MATCH($C1817,Кат!$I:$I,0)),INDEX(Торг!$B:$B,MATCH($C1817,Торг!$I:$I,0))),"")</f>
        <v/>
      </c>
      <c r="N1817" s="132" t="str">
        <f t="shared" si="28"/>
        <v>DEMFI SFC1070</v>
      </c>
      <c r="O1817" s="132" t="str">
        <f>IFERROR(IFERROR(INDEX(Кат!$B:$B,MATCH($N1817,Кат!$I:$I,0)),INDEX(Торг!$B:$B,MATCH($N1817,Торг!$I:$I,0))),"")</f>
        <v/>
      </c>
    </row>
    <row r="1818" spans="1:15" outlineLevel="2">
      <c r="A1818" t="s">
        <v>15792</v>
      </c>
      <c r="C1818" s="191" t="s">
        <v>101</v>
      </c>
      <c r="E1818" t="s">
        <v>1326</v>
      </c>
      <c r="F1818" t="s">
        <v>1168</v>
      </c>
      <c r="G1818" t="s">
        <v>375</v>
      </c>
      <c r="H1818">
        <v>6870</v>
      </c>
      <c r="J1818" t="s">
        <v>22634</v>
      </c>
      <c r="K1818" s="132" t="str">
        <f>IFERROR(IFERROR(INDEX(Кат!$O:$O,MATCH($C1818,Кат!$I:$I,0)),INDEX(Торг!$L:$L,MATCH($C1818,Торг!$I:$I,0))),"")</f>
        <v/>
      </c>
      <c r="L1818" s="132" t="str">
        <f>IFERROR(IFERROR(INDEX(Кат!$A:$A,MATCH($C1818,Кат!$I:$I,0)),INDEX(Торг!$A:$A,MATCH($C1818,Торг!$I:$I,0))),"")</f>
        <v/>
      </c>
      <c r="M1818" s="132" t="str">
        <f>IFERROR(IFERROR(INDEX(Кат!$B:$B,MATCH($C1818,Кат!$I:$I,0)),INDEX(Торг!$B:$B,MATCH($C1818,Торг!$I:$I,0))),"")</f>
        <v/>
      </c>
      <c r="N1818" s="132" t="str">
        <f t="shared" si="28"/>
        <v>DEMFI SFC7070</v>
      </c>
      <c r="O1818" s="132" t="str">
        <f>IFERROR(IFERROR(INDEX(Кат!$B:$B,MATCH($N1818,Кат!$I:$I,0)),INDEX(Торг!$B:$B,MATCH($N1818,Торг!$I:$I,0))),"")</f>
        <v/>
      </c>
    </row>
    <row r="1819" spans="1:15" outlineLevel="2">
      <c r="A1819" t="s">
        <v>15793</v>
      </c>
      <c r="C1819" s="191" t="s">
        <v>370</v>
      </c>
      <c r="E1819" t="s">
        <v>1327</v>
      </c>
      <c r="F1819" t="s">
        <v>1168</v>
      </c>
      <c r="G1819" t="s">
        <v>375</v>
      </c>
      <c r="H1819">
        <v>6870</v>
      </c>
      <c r="J1819" t="s">
        <v>22634</v>
      </c>
      <c r="K1819" s="132" t="str">
        <f>IFERROR(IFERROR(INDEX(Кат!$O:$O,MATCH($C1819,Кат!$I:$I,0)),INDEX(Торг!$L:$L,MATCH($C1819,Торг!$I:$I,0))),"")</f>
        <v/>
      </c>
      <c r="L1819" s="132" t="str">
        <f>IFERROR(IFERROR(INDEX(Кат!$A:$A,MATCH($C1819,Кат!$I:$I,0)),INDEX(Торг!$A:$A,MATCH($C1819,Торг!$I:$I,0))),"")</f>
        <v/>
      </c>
      <c r="M1819" s="132" t="str">
        <f>IFERROR(IFERROR(INDEX(Кат!$B:$B,MATCH($C1819,Кат!$I:$I,0)),INDEX(Торг!$B:$B,MATCH($C1819,Торг!$I:$I,0))),"")</f>
        <v/>
      </c>
      <c r="N1819" s="132" t="str">
        <f t="shared" si="28"/>
        <v>DEMFI SFC9070</v>
      </c>
      <c r="O1819" s="132" t="str">
        <f>IFERROR(IFERROR(INDEX(Кат!$B:$B,MATCH($N1819,Кат!$I:$I,0)),INDEX(Торг!$B:$B,MATCH($N1819,Торг!$I:$I,0))),"")</f>
        <v/>
      </c>
    </row>
    <row r="1820" spans="1:15" outlineLevel="2">
      <c r="A1820" t="s">
        <v>15794</v>
      </c>
      <c r="C1820" s="191" t="s">
        <v>94</v>
      </c>
      <c r="E1820" t="s">
        <v>1328</v>
      </c>
      <c r="F1820" t="s">
        <v>1168</v>
      </c>
      <c r="G1820" t="s">
        <v>375</v>
      </c>
      <c r="H1820">
        <v>6350</v>
      </c>
      <c r="J1820" t="s">
        <v>22634</v>
      </c>
      <c r="K1820" s="132" t="str">
        <f>IFERROR(IFERROR(INDEX(Кат!$O:$O,MATCH($C1820,Кат!$I:$I,0)),INDEX(Торг!$L:$L,MATCH($C1820,Торг!$I:$I,0))),"")</f>
        <v/>
      </c>
      <c r="L1820" s="132" t="str">
        <f>IFERROR(IFERROR(INDEX(Кат!$A:$A,MATCH($C1820,Кат!$I:$I,0)),INDEX(Торг!$A:$A,MATCH($C1820,Торг!$I:$I,0))),"")</f>
        <v/>
      </c>
      <c r="M1820" s="132" t="str">
        <f>IFERROR(IFERROR(INDEX(Кат!$B:$B,MATCH($C1820,Кат!$I:$I,0)),INDEX(Торг!$B:$B,MATCH($C1820,Торг!$I:$I,0))),"")</f>
        <v/>
      </c>
      <c r="N1820" s="132" t="str">
        <f t="shared" si="28"/>
        <v>DEMFI SFC0890</v>
      </c>
      <c r="O1820" s="132" t="str">
        <f>IFERROR(IFERROR(INDEX(Кат!$B:$B,MATCH($N1820,Кат!$I:$I,0)),INDEX(Торг!$B:$B,MATCH($N1820,Торг!$I:$I,0))),"")</f>
        <v/>
      </c>
    </row>
    <row r="1821" spans="1:15" outlineLevel="2">
      <c r="A1821" t="s">
        <v>15795</v>
      </c>
      <c r="C1821" s="191" t="s">
        <v>1329</v>
      </c>
      <c r="E1821" t="s">
        <v>1330</v>
      </c>
      <c r="F1821" t="s">
        <v>1168</v>
      </c>
      <c r="G1821" t="s">
        <v>375</v>
      </c>
      <c r="H1821">
        <v>6350</v>
      </c>
      <c r="J1821" t="s">
        <v>22634</v>
      </c>
      <c r="K1821" s="132" t="str">
        <f>IFERROR(IFERROR(INDEX(Кат!$O:$O,MATCH($C1821,Кат!$I:$I,0)),INDEX(Торг!$L:$L,MATCH($C1821,Торг!$I:$I,0))),"")</f>
        <v/>
      </c>
      <c r="L1821" s="132" t="str">
        <f>IFERROR(IFERROR(INDEX(Кат!$A:$A,MATCH($C1821,Кат!$I:$I,0)),INDEX(Торг!$A:$A,MATCH($C1821,Торг!$I:$I,0))),"")</f>
        <v/>
      </c>
      <c r="M1821" s="132" t="str">
        <f>IFERROR(IFERROR(INDEX(Кат!$B:$B,MATCH($C1821,Кат!$I:$I,0)),INDEX(Торг!$B:$B,MATCH($C1821,Торг!$I:$I,0))),"")</f>
        <v/>
      </c>
      <c r="N1821" s="132" t="str">
        <f t="shared" si="28"/>
        <v>DEMFI SFC1090</v>
      </c>
      <c r="O1821" s="132" t="str">
        <f>IFERROR(IFERROR(INDEX(Кат!$B:$B,MATCH($N1821,Кат!$I:$I,0)),INDEX(Торг!$B:$B,MATCH($N1821,Торг!$I:$I,0))),"")</f>
        <v/>
      </c>
    </row>
    <row r="1822" spans="1:15" outlineLevel="1">
      <c r="A1822" t="s">
        <v>23685</v>
      </c>
      <c r="C1822" s="191"/>
      <c r="E1822" t="s">
        <v>23686</v>
      </c>
      <c r="J1822" t="s">
        <v>22634</v>
      </c>
      <c r="K1822" s="132" t="str">
        <f>IFERROR(IFERROR(INDEX(Кат!$O:$O,MATCH($C1822,Кат!$I:$I,0)),INDEX(Торг!$L:$L,MATCH($C1822,Торг!$I:$I,0))),"")</f>
        <v/>
      </c>
      <c r="L1822" s="132" t="str">
        <f>IFERROR(IFERROR(INDEX(Кат!$A:$A,MATCH($C1822,Кат!$I:$I,0)),INDEX(Торг!$A:$A,MATCH($C1822,Торг!$I:$I,0))),"")</f>
        <v/>
      </c>
      <c r="M1822" s="132" t="str">
        <f>IFERROR(IFERROR(INDEX(Кат!$B:$B,MATCH($C1822,Кат!$I:$I,0)),INDEX(Торг!$B:$B,MATCH($C1822,Торг!$I:$I,0))),"")</f>
        <v/>
      </c>
      <c r="N1822" s="132" t="str">
        <f t="shared" si="28"/>
        <v xml:space="preserve"> </v>
      </c>
      <c r="O1822" s="132" t="str">
        <f>IFERROR(IFERROR(INDEX(Кат!$B:$B,MATCH($N1822,Кат!$I:$I,0)),INDEX(Торг!$B:$B,MATCH($N1822,Торг!$I:$I,0))),"")</f>
        <v/>
      </c>
    </row>
    <row r="1823" spans="1:15" outlineLevel="2">
      <c r="A1823" t="s">
        <v>23258</v>
      </c>
      <c r="C1823" s="191"/>
      <c r="E1823" t="s">
        <v>23259</v>
      </c>
      <c r="F1823" t="s">
        <v>1168</v>
      </c>
      <c r="G1823" t="s">
        <v>399</v>
      </c>
      <c r="H1823">
        <v>130</v>
      </c>
      <c r="J1823" t="s">
        <v>22634</v>
      </c>
      <c r="K1823" s="132" t="str">
        <f>IFERROR(IFERROR(INDEX(Кат!$O:$O,MATCH($C1823,Кат!$I:$I,0)),INDEX(Торг!$L:$L,MATCH($C1823,Торг!$I:$I,0))),"")</f>
        <v/>
      </c>
      <c r="L1823" s="132" t="str">
        <f>IFERROR(IFERROR(INDEX(Кат!$A:$A,MATCH($C1823,Кат!$I:$I,0)),INDEX(Торг!$A:$A,MATCH($C1823,Торг!$I:$I,0))),"")</f>
        <v/>
      </c>
      <c r="M1823" s="132" t="str">
        <f>IFERROR(IFERROR(INDEX(Кат!$B:$B,MATCH($C1823,Кат!$I:$I,0)),INDEX(Торг!$B:$B,MATCH($C1823,Торг!$I:$I,0))),"")</f>
        <v/>
      </c>
      <c r="N1823" s="132" t="str">
        <f t="shared" si="28"/>
        <v xml:space="preserve">DEMFI </v>
      </c>
      <c r="O1823" s="132" t="str">
        <f>IFERROR(IFERROR(INDEX(Кат!$B:$B,MATCH($N1823,Кат!$I:$I,0)),INDEX(Торг!$B:$B,MATCH($N1823,Торг!$I:$I,0))),"")</f>
        <v/>
      </c>
    </row>
    <row r="1824" spans="1:15" outlineLevel="2">
      <c r="A1824" t="s">
        <v>23687</v>
      </c>
      <c r="C1824" s="191"/>
      <c r="E1824" t="s">
        <v>24352</v>
      </c>
      <c r="J1824" t="s">
        <v>22634</v>
      </c>
      <c r="K1824" s="132" t="str">
        <f>IFERROR(IFERROR(INDEX(Кат!$O:$O,MATCH($C1824,Кат!$I:$I,0)),INDEX(Торг!$L:$L,MATCH($C1824,Торг!$I:$I,0))),"")</f>
        <v/>
      </c>
      <c r="L1824" s="132" t="str">
        <f>IFERROR(IFERROR(INDEX(Кат!$A:$A,MATCH($C1824,Кат!$I:$I,0)),INDEX(Торг!$A:$A,MATCH($C1824,Торг!$I:$I,0))),"")</f>
        <v/>
      </c>
      <c r="M1824" s="132" t="str">
        <f>IFERROR(IFERROR(INDEX(Кат!$B:$B,MATCH($C1824,Кат!$I:$I,0)),INDEX(Торг!$B:$B,MATCH($C1824,Торг!$I:$I,0))),"")</f>
        <v/>
      </c>
      <c r="N1824" s="132" t="str">
        <f t="shared" si="28"/>
        <v xml:space="preserve"> </v>
      </c>
      <c r="O1824" s="132" t="str">
        <f>IFERROR(IFERROR(INDEX(Кат!$B:$B,MATCH($N1824,Кат!$I:$I,0)),INDEX(Торг!$B:$B,MATCH($N1824,Торг!$I:$I,0))),"")</f>
        <v/>
      </c>
    </row>
    <row r="1825" spans="1:15" outlineLevel="2">
      <c r="A1825" t="s">
        <v>15796</v>
      </c>
      <c r="C1825" s="191" t="s">
        <v>1331</v>
      </c>
      <c r="E1825" t="s">
        <v>1332</v>
      </c>
      <c r="F1825" t="s">
        <v>1168</v>
      </c>
      <c r="G1825" t="s">
        <v>399</v>
      </c>
      <c r="H1825">
        <v>350</v>
      </c>
      <c r="J1825" t="s">
        <v>22634</v>
      </c>
      <c r="K1825" s="132" t="str">
        <f>IFERROR(IFERROR(INDEX(Кат!$O:$O,MATCH($C1825,Кат!$I:$I,0)),INDEX(Торг!$L:$L,MATCH($C1825,Торг!$I:$I,0))),"")</f>
        <v/>
      </c>
      <c r="L1825" s="132" t="str">
        <f>IFERROR(IFERROR(INDEX(Кат!$A:$A,MATCH($C1825,Кат!$I:$I,0)),INDEX(Торг!$A:$A,MATCH($C1825,Торг!$I:$I,0))),"")</f>
        <v/>
      </c>
      <c r="M1825" s="132" t="str">
        <f>IFERROR(IFERROR(INDEX(Кат!$B:$B,MATCH($C1825,Кат!$I:$I,0)),INDEX(Торг!$B:$B,MATCH($C1825,Торг!$I:$I,0))),"")</f>
        <v/>
      </c>
      <c r="N1825" s="132" t="str">
        <f t="shared" si="28"/>
        <v>DEMFI SGL1800</v>
      </c>
      <c r="O1825" s="132" t="str">
        <f>IFERROR(IFERROR(INDEX(Кат!$B:$B,MATCH($N1825,Кат!$I:$I,0)),INDEX(Торг!$B:$B,MATCH($N1825,Торг!$I:$I,0))),"")</f>
        <v/>
      </c>
    </row>
    <row r="1826" spans="1:15" outlineLevel="2">
      <c r="A1826" t="s">
        <v>15797</v>
      </c>
      <c r="C1826" s="191" t="s">
        <v>1333</v>
      </c>
      <c r="E1826" t="s">
        <v>1334</v>
      </c>
      <c r="F1826" t="s">
        <v>1168</v>
      </c>
      <c r="G1826" t="s">
        <v>399</v>
      </c>
      <c r="H1826">
        <v>470</v>
      </c>
      <c r="J1826" t="s">
        <v>22634</v>
      </c>
      <c r="K1826" s="132" t="str">
        <f>IFERROR(IFERROR(INDEX(Кат!$O:$O,MATCH($C1826,Кат!$I:$I,0)),INDEX(Торг!$L:$L,MATCH($C1826,Торг!$I:$I,0))),"")</f>
        <v/>
      </c>
      <c r="L1826" s="132" t="str">
        <f>IFERROR(IFERROR(INDEX(Кат!$A:$A,MATCH($C1826,Кат!$I:$I,0)),INDEX(Торг!$A:$A,MATCH($C1826,Торг!$I:$I,0))),"")</f>
        <v/>
      </c>
      <c r="M1826" s="132" t="str">
        <f>IFERROR(IFERROR(INDEX(Кат!$B:$B,MATCH($C1826,Кат!$I:$I,0)),INDEX(Торг!$B:$B,MATCH($C1826,Торг!$I:$I,0))),"")</f>
        <v/>
      </c>
      <c r="N1826" s="132" t="str">
        <f t="shared" si="28"/>
        <v>DEMFI SGL1900</v>
      </c>
      <c r="O1826" s="132" t="str">
        <f>IFERROR(IFERROR(INDEX(Кат!$B:$B,MATCH($N1826,Кат!$I:$I,0)),INDEX(Торг!$B:$B,MATCH($N1826,Торг!$I:$I,0))),"")</f>
        <v/>
      </c>
    </row>
    <row r="1827" spans="1:15" outlineLevel="2">
      <c r="A1827" t="s">
        <v>15798</v>
      </c>
      <c r="C1827" s="191" t="s">
        <v>234</v>
      </c>
      <c r="E1827" t="s">
        <v>1335</v>
      </c>
      <c r="F1827" t="s">
        <v>1168</v>
      </c>
      <c r="G1827" t="s">
        <v>399</v>
      </c>
      <c r="H1827">
        <v>410</v>
      </c>
      <c r="J1827" t="s">
        <v>22634</v>
      </c>
      <c r="K1827" s="132" t="str">
        <f>IFERROR(IFERROR(INDEX(Кат!$O:$O,MATCH($C1827,Кат!$I:$I,0)),INDEX(Торг!$L:$L,MATCH($C1827,Торг!$I:$I,0))),"")</f>
        <v/>
      </c>
      <c r="L1827" s="132" t="str">
        <f>IFERROR(IFERROR(INDEX(Кат!$A:$A,MATCH($C1827,Кат!$I:$I,0)),INDEX(Торг!$A:$A,MATCH($C1827,Торг!$I:$I,0))),"")</f>
        <v/>
      </c>
      <c r="M1827" s="132" t="str">
        <f>IFERROR(IFERROR(INDEX(Кат!$B:$B,MATCH($C1827,Кат!$I:$I,0)),INDEX(Торг!$B:$B,MATCH($C1827,Торг!$I:$I,0))),"")</f>
        <v/>
      </c>
      <c r="N1827" s="132" t="str">
        <f t="shared" si="28"/>
        <v>DEMFI SGL0800</v>
      </c>
      <c r="O1827" s="132" t="str">
        <f>IFERROR(IFERROR(INDEX(Кат!$B:$B,MATCH($N1827,Кат!$I:$I,0)),INDEX(Торг!$B:$B,MATCH($N1827,Торг!$I:$I,0))),"")</f>
        <v/>
      </c>
    </row>
    <row r="1828" spans="1:15" outlineLevel="2">
      <c r="A1828" t="s">
        <v>15799</v>
      </c>
      <c r="C1828" s="191" t="s">
        <v>1336</v>
      </c>
      <c r="E1828" t="s">
        <v>1337</v>
      </c>
      <c r="F1828" t="s">
        <v>1168</v>
      </c>
      <c r="G1828" t="s">
        <v>399</v>
      </c>
      <c r="H1828">
        <v>410</v>
      </c>
      <c r="J1828" t="s">
        <v>22634</v>
      </c>
      <c r="K1828" s="132" t="str">
        <f>IFERROR(IFERROR(INDEX(Кат!$O:$O,MATCH($C1828,Кат!$I:$I,0)),INDEX(Торг!$L:$L,MATCH($C1828,Торг!$I:$I,0))),"")</f>
        <v/>
      </c>
      <c r="L1828" s="132" t="str">
        <f>IFERROR(IFERROR(INDEX(Кат!$A:$A,MATCH($C1828,Кат!$I:$I,0)),INDEX(Торг!$A:$A,MATCH($C1828,Торг!$I:$I,0))),"")</f>
        <v/>
      </c>
      <c r="M1828" s="132" t="str">
        <f>IFERROR(IFERROR(INDEX(Кат!$B:$B,MATCH($C1828,Кат!$I:$I,0)),INDEX(Торг!$B:$B,MATCH($C1828,Торг!$I:$I,0))),"")</f>
        <v/>
      </c>
      <c r="N1828" s="132" t="str">
        <f t="shared" si="28"/>
        <v>DEMFI SGL2100</v>
      </c>
      <c r="O1828" s="132" t="str">
        <f>IFERROR(IFERROR(INDEX(Кат!$B:$B,MATCH($N1828,Кат!$I:$I,0)),INDEX(Торг!$B:$B,MATCH($N1828,Торг!$I:$I,0))),"")</f>
        <v/>
      </c>
    </row>
    <row r="1829" spans="1:15" outlineLevel="2">
      <c r="A1829" t="s">
        <v>15800</v>
      </c>
      <c r="C1829" s="191" t="s">
        <v>1338</v>
      </c>
      <c r="E1829" t="s">
        <v>1339</v>
      </c>
      <c r="F1829" t="s">
        <v>1168</v>
      </c>
      <c r="G1829" t="s">
        <v>399</v>
      </c>
      <c r="H1829">
        <v>550</v>
      </c>
      <c r="J1829" t="s">
        <v>22634</v>
      </c>
      <c r="K1829" s="132" t="str">
        <f>IFERROR(IFERROR(INDEX(Кат!$O:$O,MATCH($C1829,Кат!$I:$I,0)),INDEX(Торг!$L:$L,MATCH($C1829,Торг!$I:$I,0))),"")</f>
        <v/>
      </c>
      <c r="L1829" s="132" t="str">
        <f>IFERROR(IFERROR(INDEX(Кат!$A:$A,MATCH($C1829,Кат!$I:$I,0)),INDEX(Торг!$A:$A,MATCH($C1829,Торг!$I:$I,0))),"")</f>
        <v/>
      </c>
      <c r="M1829" s="132" t="str">
        <f>IFERROR(IFERROR(INDEX(Кат!$B:$B,MATCH($C1829,Кат!$I:$I,0)),INDEX(Торг!$B:$B,MATCH($C1829,Торг!$I:$I,0))),"")</f>
        <v/>
      </c>
      <c r="N1829" s="132" t="str">
        <f t="shared" si="28"/>
        <v>DEMFI SGL1200</v>
      </c>
      <c r="O1829" s="132" t="str">
        <f>IFERROR(IFERROR(INDEX(Кат!$B:$B,MATCH($N1829,Кат!$I:$I,0)),INDEX(Торг!$B:$B,MATCH($N1829,Торг!$I:$I,0))),"")</f>
        <v/>
      </c>
    </row>
    <row r="1830" spans="1:15">
      <c r="A1830" t="s">
        <v>22641</v>
      </c>
      <c r="C1830" s="191" t="s">
        <v>22642</v>
      </c>
      <c r="E1830" t="s">
        <v>22643</v>
      </c>
      <c r="F1830" t="s">
        <v>1168</v>
      </c>
      <c r="G1830" t="s">
        <v>399</v>
      </c>
      <c r="H1830">
        <v>450</v>
      </c>
      <c r="J1830" t="s">
        <v>22634</v>
      </c>
      <c r="K1830" s="132" t="str">
        <f>IFERROR(IFERROR(INDEX(Кат!$O:$O,MATCH($C1830,Кат!$I:$I,0)),INDEX(Торг!$L:$L,MATCH($C1830,Торг!$I:$I,0))),"")</f>
        <v/>
      </c>
      <c r="L1830" s="132" t="str">
        <f>IFERROR(IFERROR(INDEX(Кат!$A:$A,MATCH($C1830,Кат!$I:$I,0)),INDEX(Торг!$A:$A,MATCH($C1830,Торг!$I:$I,0))),"")</f>
        <v/>
      </c>
      <c r="M1830" s="132" t="str">
        <f>IFERROR(IFERROR(INDEX(Кат!$B:$B,MATCH($C1830,Кат!$I:$I,0)),INDEX(Торг!$B:$B,MATCH($C1830,Торг!$I:$I,0))),"")</f>
        <v/>
      </c>
      <c r="N1830" s="132" t="str">
        <f t="shared" si="28"/>
        <v>DEMFI SGL8105</v>
      </c>
      <c r="O1830" s="132" t="str">
        <f>IFERROR(IFERROR(INDEX(Кат!$B:$B,MATCH($N1830,Кат!$I:$I,0)),INDEX(Торг!$B:$B,MATCH($N1830,Торг!$I:$I,0))),"")</f>
        <v/>
      </c>
    </row>
    <row r="1831" spans="1:15" outlineLevel="1">
      <c r="A1831" t="s">
        <v>25245</v>
      </c>
      <c r="C1831" s="191" t="s">
        <v>25590</v>
      </c>
      <c r="E1831" t="s">
        <v>25591</v>
      </c>
      <c r="F1831" t="s">
        <v>1168</v>
      </c>
      <c r="G1831" t="s">
        <v>399</v>
      </c>
      <c r="H1831">
        <v>410</v>
      </c>
      <c r="J1831" t="s">
        <v>22634</v>
      </c>
      <c r="K1831" s="132" t="str">
        <f>IFERROR(IFERROR(INDEX(Кат!$O:$O,MATCH($C1831,Кат!$I:$I,0)),INDEX(Торг!$L:$L,MATCH($C1831,Торг!$I:$I,0))),"")</f>
        <v/>
      </c>
      <c r="L1831" s="132" t="str">
        <f>IFERROR(IFERROR(INDEX(Кат!$A:$A,MATCH($C1831,Кат!$I:$I,0)),INDEX(Торг!$A:$A,MATCH($C1831,Торг!$I:$I,0))),"")</f>
        <v/>
      </c>
      <c r="M1831" s="132" t="str">
        <f>IFERROR(IFERROR(INDEX(Кат!$B:$B,MATCH($C1831,Кат!$I:$I,0)),INDEX(Торг!$B:$B,MATCH($C1831,Торг!$I:$I,0))),"")</f>
        <v/>
      </c>
      <c r="N1831" s="132" t="str">
        <f t="shared" si="28"/>
        <v>DEMFI SGLXR05</v>
      </c>
      <c r="O1831" s="132" t="str">
        <f>IFERROR(IFERROR(INDEX(Кат!$B:$B,MATCH($N1831,Кат!$I:$I,0)),INDEX(Торг!$B:$B,MATCH($N1831,Торг!$I:$I,0))),"")</f>
        <v/>
      </c>
    </row>
    <row r="1832" spans="1:15" outlineLevel="1">
      <c r="A1832" t="s">
        <v>23688</v>
      </c>
      <c r="C1832" s="191"/>
      <c r="E1832" t="s">
        <v>23689</v>
      </c>
      <c r="J1832" t="s">
        <v>22634</v>
      </c>
      <c r="K1832" s="132" t="str">
        <f>IFERROR(IFERROR(INDEX(Кат!$O:$O,MATCH($C1832,Кат!$I:$I,0)),INDEX(Торг!$L:$L,MATCH($C1832,Торг!$I:$I,0))),"")</f>
        <v/>
      </c>
      <c r="L1832" s="132" t="str">
        <f>IFERROR(IFERROR(INDEX(Кат!$A:$A,MATCH($C1832,Кат!$I:$I,0)),INDEX(Торг!$A:$A,MATCH($C1832,Торг!$I:$I,0))),"")</f>
        <v/>
      </c>
      <c r="M1832" s="132" t="str">
        <f>IFERROR(IFERROR(INDEX(Кат!$B:$B,MATCH($C1832,Кат!$I:$I,0)),INDEX(Торг!$B:$B,MATCH($C1832,Торг!$I:$I,0))),"")</f>
        <v/>
      </c>
      <c r="N1832" s="132" t="str">
        <f t="shared" si="28"/>
        <v xml:space="preserve"> </v>
      </c>
      <c r="O1832" s="132" t="str">
        <f>IFERROR(IFERROR(INDEX(Кат!$B:$B,MATCH($N1832,Кат!$I:$I,0)),INDEX(Торг!$B:$B,MATCH($N1832,Торг!$I:$I,0))),"")</f>
        <v/>
      </c>
    </row>
    <row r="1833" spans="1:15" outlineLevel="1">
      <c r="A1833" t="s">
        <v>23690</v>
      </c>
      <c r="C1833" s="191"/>
      <c r="E1833" t="s">
        <v>23546</v>
      </c>
      <c r="J1833" t="s">
        <v>22634</v>
      </c>
      <c r="K1833" s="132" t="str">
        <f>IFERROR(IFERROR(INDEX(Кат!$O:$O,MATCH($C1833,Кат!$I:$I,0)),INDEX(Торг!$L:$L,MATCH($C1833,Торг!$I:$I,0))),"")</f>
        <v/>
      </c>
      <c r="L1833" s="132" t="str">
        <f>IFERROR(IFERROR(INDEX(Кат!$A:$A,MATCH($C1833,Кат!$I:$I,0)),INDEX(Торг!$A:$A,MATCH($C1833,Торг!$I:$I,0))),"")</f>
        <v/>
      </c>
      <c r="M1833" s="132" t="str">
        <f>IFERROR(IFERROR(INDEX(Кат!$B:$B,MATCH($C1833,Кат!$I:$I,0)),INDEX(Торг!$B:$B,MATCH($C1833,Торг!$I:$I,0))),"")</f>
        <v/>
      </c>
      <c r="N1833" s="132" t="str">
        <f t="shared" si="28"/>
        <v xml:space="preserve"> </v>
      </c>
      <c r="O1833" s="132" t="str">
        <f>IFERROR(IFERROR(INDEX(Кат!$B:$B,MATCH($N1833,Кат!$I:$I,0)),INDEX(Торг!$B:$B,MATCH($N1833,Торг!$I:$I,0))),"")</f>
        <v/>
      </c>
    </row>
    <row r="1834" spans="1:15" outlineLevel="1">
      <c r="A1834" t="s">
        <v>15801</v>
      </c>
      <c r="C1834" s="191">
        <v>3043</v>
      </c>
      <c r="E1834" t="s">
        <v>1340</v>
      </c>
      <c r="F1834" t="s">
        <v>1341</v>
      </c>
      <c r="G1834" t="s">
        <v>375</v>
      </c>
      <c r="H1834">
        <v>600</v>
      </c>
      <c r="J1834" t="s">
        <v>22634</v>
      </c>
      <c r="K1834" s="132" t="str">
        <f>IFERROR(IFERROR(INDEX(Кат!$O:$O,MATCH($C1834,Кат!$I:$I,0)),INDEX(Торг!$L:$L,MATCH($C1834,Торг!$I:$I,0))),"")</f>
        <v/>
      </c>
      <c r="L1834" s="132" t="str">
        <f>IFERROR(IFERROR(INDEX(Кат!$A:$A,MATCH($C1834,Кат!$I:$I,0)),INDEX(Торг!$A:$A,MATCH($C1834,Торг!$I:$I,0))),"")</f>
        <v/>
      </c>
      <c r="M1834" s="132" t="str">
        <f>IFERROR(IFERROR(INDEX(Кат!$B:$B,MATCH($C1834,Кат!$I:$I,0)),INDEX(Торг!$B:$B,MATCH($C1834,Торг!$I:$I,0))),"")</f>
        <v/>
      </c>
      <c r="N1834" s="132" t="str">
        <f t="shared" si="28"/>
        <v>DENSO 3043</v>
      </c>
      <c r="O1834" s="132" t="str">
        <f>IFERROR(IFERROR(INDEX(Кат!$B:$B,MATCH($N1834,Кат!$I:$I,0)),INDEX(Торг!$B:$B,MATCH($N1834,Торг!$I:$I,0))),"")</f>
        <v/>
      </c>
    </row>
    <row r="1835" spans="1:15" outlineLevel="1">
      <c r="A1835" t="s">
        <v>15802</v>
      </c>
      <c r="C1835" s="191">
        <v>3047</v>
      </c>
      <c r="E1835" t="s">
        <v>1342</v>
      </c>
      <c r="F1835" t="s">
        <v>1341</v>
      </c>
      <c r="G1835" t="s">
        <v>375</v>
      </c>
      <c r="H1835">
        <v>700</v>
      </c>
      <c r="J1835" t="s">
        <v>22634</v>
      </c>
      <c r="K1835" s="132" t="str">
        <f>IFERROR(IFERROR(INDEX(Кат!$O:$O,MATCH($C1835,Кат!$I:$I,0)),INDEX(Торг!$L:$L,MATCH($C1835,Торг!$I:$I,0))),"")</f>
        <v/>
      </c>
      <c r="L1835" s="132" t="str">
        <f>IFERROR(IFERROR(INDEX(Кат!$A:$A,MATCH($C1835,Кат!$I:$I,0)),INDEX(Торг!$A:$A,MATCH($C1835,Торг!$I:$I,0))),"")</f>
        <v/>
      </c>
      <c r="M1835" s="132" t="str">
        <f>IFERROR(IFERROR(INDEX(Кат!$B:$B,MATCH($C1835,Кат!$I:$I,0)),INDEX(Торг!$B:$B,MATCH($C1835,Торг!$I:$I,0))),"")</f>
        <v/>
      </c>
      <c r="N1835" s="132" t="str">
        <f t="shared" si="28"/>
        <v>DENSO 3047</v>
      </c>
      <c r="O1835" s="132" t="str">
        <f>IFERROR(IFERROR(INDEX(Кат!$B:$B,MATCH($N1835,Кат!$I:$I,0)),INDEX(Торг!$B:$B,MATCH($N1835,Торг!$I:$I,0))),"")</f>
        <v/>
      </c>
    </row>
    <row r="1836" spans="1:15" outlineLevel="1">
      <c r="A1836" t="s">
        <v>15803</v>
      </c>
      <c r="C1836" s="191">
        <v>4602</v>
      </c>
      <c r="E1836" t="s">
        <v>1343</v>
      </c>
      <c r="F1836" t="s">
        <v>1341</v>
      </c>
      <c r="G1836" t="s">
        <v>375</v>
      </c>
      <c r="H1836">
        <v>1090</v>
      </c>
      <c r="J1836" t="s">
        <v>22634</v>
      </c>
      <c r="K1836" s="132" t="str">
        <f>IFERROR(IFERROR(INDEX(Кат!$O:$O,MATCH($C1836,Кат!$I:$I,0)),INDEX(Торг!$L:$L,MATCH($C1836,Торг!$I:$I,0))),"")</f>
        <v/>
      </c>
      <c r="L1836" s="132" t="str">
        <f>IFERROR(IFERROR(INDEX(Кат!$A:$A,MATCH($C1836,Кат!$I:$I,0)),INDEX(Торг!$A:$A,MATCH($C1836,Торг!$I:$I,0))),"")</f>
        <v/>
      </c>
      <c r="M1836" s="132" t="str">
        <f>IFERROR(IFERROR(INDEX(Кат!$B:$B,MATCH($C1836,Кат!$I:$I,0)),INDEX(Торг!$B:$B,MATCH($C1836,Торг!$I:$I,0))),"")</f>
        <v/>
      </c>
      <c r="N1836" s="132" t="str">
        <f t="shared" si="28"/>
        <v>DENSO 4602</v>
      </c>
      <c r="O1836" s="132" t="str">
        <f>IFERROR(IFERROR(INDEX(Кат!$B:$B,MATCH($N1836,Кат!$I:$I,0)),INDEX(Торг!$B:$B,MATCH($N1836,Торг!$I:$I,0))),"")</f>
        <v/>
      </c>
    </row>
    <row r="1837" spans="1:15">
      <c r="A1837" t="s">
        <v>15804</v>
      </c>
      <c r="C1837" s="191">
        <v>3049</v>
      </c>
      <c r="E1837" t="s">
        <v>1344</v>
      </c>
      <c r="F1837" t="s">
        <v>1341</v>
      </c>
      <c r="G1837" t="s">
        <v>375</v>
      </c>
      <c r="H1837">
        <v>750</v>
      </c>
      <c r="J1837" t="s">
        <v>22634</v>
      </c>
      <c r="K1837" s="132" t="str">
        <f>IFERROR(IFERROR(INDEX(Кат!$O:$O,MATCH($C1837,Кат!$I:$I,0)),INDEX(Торг!$L:$L,MATCH($C1837,Торг!$I:$I,0))),"")</f>
        <v/>
      </c>
      <c r="L1837" s="132" t="str">
        <f>IFERROR(IFERROR(INDEX(Кат!$A:$A,MATCH($C1837,Кат!$I:$I,0)),INDEX(Торг!$A:$A,MATCH($C1837,Торг!$I:$I,0))),"")</f>
        <v/>
      </c>
      <c r="M1837" s="132" t="str">
        <f>IFERROR(IFERROR(INDEX(Кат!$B:$B,MATCH($C1837,Кат!$I:$I,0)),INDEX(Торг!$B:$B,MATCH($C1837,Торг!$I:$I,0))),"")</f>
        <v/>
      </c>
      <c r="N1837" s="132" t="str">
        <f t="shared" si="28"/>
        <v>DENSO 3049</v>
      </c>
      <c r="O1837" s="132" t="str">
        <f>IFERROR(IFERROR(INDEX(Кат!$B:$B,MATCH($N1837,Кат!$I:$I,0)),INDEX(Торг!$B:$B,MATCH($N1837,Торг!$I:$I,0))),"")</f>
        <v/>
      </c>
    </row>
    <row r="1838" spans="1:15" outlineLevel="1">
      <c r="A1838" t="s">
        <v>15807</v>
      </c>
      <c r="C1838" s="191">
        <v>4604</v>
      </c>
      <c r="E1838" t="s">
        <v>22891</v>
      </c>
      <c r="F1838" t="s">
        <v>1341</v>
      </c>
      <c r="G1838" t="s">
        <v>375</v>
      </c>
      <c r="H1838">
        <v>1050</v>
      </c>
      <c r="J1838" t="s">
        <v>22634</v>
      </c>
      <c r="K1838" s="132" t="str">
        <f>IFERROR(IFERROR(INDEX(Кат!$O:$O,MATCH($C1838,Кат!$I:$I,0)),INDEX(Торг!$L:$L,MATCH($C1838,Торг!$I:$I,0))),"")</f>
        <v/>
      </c>
      <c r="L1838" s="132" t="str">
        <f>IFERROR(IFERROR(INDEX(Кат!$A:$A,MATCH($C1838,Кат!$I:$I,0)),INDEX(Торг!$A:$A,MATCH($C1838,Торг!$I:$I,0))),"")</f>
        <v/>
      </c>
      <c r="M1838" s="132" t="str">
        <f>IFERROR(IFERROR(INDEX(Кат!$B:$B,MATCH($C1838,Кат!$I:$I,0)),INDEX(Торг!$B:$B,MATCH($C1838,Торг!$I:$I,0))),"")</f>
        <v/>
      </c>
      <c r="N1838" s="132" t="str">
        <f t="shared" si="28"/>
        <v>DENSO 4604</v>
      </c>
      <c r="O1838" s="132" t="str">
        <f>IFERROR(IFERROR(INDEX(Кат!$B:$B,MATCH($N1838,Кат!$I:$I,0)),INDEX(Торг!$B:$B,MATCH($N1838,Торг!$I:$I,0))),"")</f>
        <v/>
      </c>
    </row>
    <row r="1839" spans="1:15" outlineLevel="1">
      <c r="A1839" t="s">
        <v>15805</v>
      </c>
      <c r="C1839" s="191">
        <v>4702</v>
      </c>
      <c r="E1839" t="s">
        <v>5095</v>
      </c>
      <c r="F1839" t="s">
        <v>1341</v>
      </c>
      <c r="G1839" t="s">
        <v>375</v>
      </c>
      <c r="H1839">
        <v>4500</v>
      </c>
      <c r="J1839" t="s">
        <v>22634</v>
      </c>
      <c r="K1839" s="132" t="str">
        <f>IFERROR(IFERROR(INDEX(Кат!$O:$O,MATCH($C1839,Кат!$I:$I,0)),INDEX(Торг!$L:$L,MATCH($C1839,Торг!$I:$I,0))),"")</f>
        <v>шпак</v>
      </c>
      <c r="L1839" s="132">
        <f>IFERROR(IFERROR(INDEX(Кат!$A:$A,MATCH($C1839,Кат!$I:$I,0)),INDEX(Торг!$A:$A,MATCH($C1839,Торг!$I:$I,0))),"")</f>
        <v>213746</v>
      </c>
      <c r="M1839" s="132">
        <f>IFERROR(IFERROR(INDEX(Кат!$B:$B,MATCH($C1839,Кат!$I:$I,0)),INDEX(Торг!$B:$B,MATCH($C1839,Торг!$I:$I,0))),"")</f>
        <v>29519</v>
      </c>
      <c r="N1839" s="132" t="str">
        <f t="shared" si="28"/>
        <v>DENSO 4702</v>
      </c>
      <c r="O1839" s="132" t="str">
        <f>IFERROR(IFERROR(INDEX(Кат!$B:$B,MATCH($N1839,Кат!$I:$I,0)),INDEX(Торг!$B:$B,MATCH($N1839,Торг!$I:$I,0))),"")</f>
        <v/>
      </c>
    </row>
    <row r="1840" spans="1:15" outlineLevel="1">
      <c r="A1840" t="s">
        <v>27231</v>
      </c>
      <c r="C1840" s="191">
        <v>4608</v>
      </c>
      <c r="E1840" t="s">
        <v>27232</v>
      </c>
      <c r="F1840" t="s">
        <v>1341</v>
      </c>
      <c r="G1840" t="s">
        <v>375</v>
      </c>
      <c r="H1840">
        <v>1000</v>
      </c>
      <c r="J1840" t="s">
        <v>22634</v>
      </c>
      <c r="K1840" s="132" t="str">
        <f>IFERROR(IFERROR(INDEX(Кат!$O:$O,MATCH($C1840,Кат!$I:$I,0)),INDEX(Торг!$L:$L,MATCH($C1840,Торг!$I:$I,0))),"")</f>
        <v>шпак</v>
      </c>
      <c r="L1840" s="132">
        <f>IFERROR(IFERROR(INDEX(Кат!$A:$A,MATCH($C1840,Кат!$I:$I,0)),INDEX(Торг!$A:$A,MATCH($C1840,Торг!$I:$I,0))),"")</f>
        <v>213754</v>
      </c>
      <c r="M1840" s="132">
        <f>IFERROR(IFERROR(INDEX(Кат!$B:$B,MATCH($C1840,Кат!$I:$I,0)),INDEX(Торг!$B:$B,MATCH($C1840,Торг!$I:$I,0))),"")</f>
        <v>4063</v>
      </c>
      <c r="N1840" s="132" t="str">
        <f t="shared" si="28"/>
        <v>DENSO 4608</v>
      </c>
      <c r="O1840" s="132" t="str">
        <f>IFERROR(IFERROR(INDEX(Кат!$B:$B,MATCH($N1840,Кат!$I:$I,0)),INDEX(Торг!$B:$B,MATCH($N1840,Торг!$I:$I,0))),"")</f>
        <v/>
      </c>
    </row>
    <row r="1841" spans="1:15">
      <c r="A1841" t="s">
        <v>15806</v>
      </c>
      <c r="C1841" s="191">
        <v>3008</v>
      </c>
      <c r="E1841" t="s">
        <v>1345</v>
      </c>
      <c r="F1841" t="s">
        <v>1341</v>
      </c>
      <c r="G1841" t="s">
        <v>375</v>
      </c>
      <c r="H1841">
        <v>750</v>
      </c>
      <c r="J1841" t="s">
        <v>22634</v>
      </c>
      <c r="K1841" s="132" t="str">
        <f>IFERROR(IFERROR(INDEX(Кат!$O:$O,MATCH($C1841,Кат!$I:$I,0)),INDEX(Торг!$L:$L,MATCH($C1841,Торг!$I:$I,0))),"")</f>
        <v/>
      </c>
      <c r="L1841" s="132" t="str">
        <f>IFERROR(IFERROR(INDEX(Кат!$A:$A,MATCH($C1841,Кат!$I:$I,0)),INDEX(Торг!$A:$A,MATCH($C1841,Торг!$I:$I,0))),"")</f>
        <v/>
      </c>
      <c r="M1841" s="132" t="str">
        <f>IFERROR(IFERROR(INDEX(Кат!$B:$B,MATCH($C1841,Кат!$I:$I,0)),INDEX(Торг!$B:$B,MATCH($C1841,Торг!$I:$I,0))),"")</f>
        <v/>
      </c>
      <c r="N1841" s="132" t="str">
        <f t="shared" si="28"/>
        <v>DENSO 3008</v>
      </c>
      <c r="O1841" s="132" t="str">
        <f>IFERROR(IFERROR(INDEX(Кат!$B:$B,MATCH($N1841,Кат!$I:$I,0)),INDEX(Торг!$B:$B,MATCH($N1841,Торг!$I:$I,0))),"")</f>
        <v/>
      </c>
    </row>
    <row r="1842" spans="1:15" outlineLevel="1">
      <c r="A1842" t="s">
        <v>15808</v>
      </c>
      <c r="C1842" s="191">
        <v>3145</v>
      </c>
      <c r="E1842" t="s">
        <v>5096</v>
      </c>
      <c r="F1842" t="s">
        <v>1341</v>
      </c>
      <c r="G1842" t="s">
        <v>375</v>
      </c>
      <c r="H1842">
        <v>850</v>
      </c>
      <c r="J1842" t="s">
        <v>22634</v>
      </c>
      <c r="K1842" s="132" t="str">
        <f>IFERROR(IFERROR(INDEX(Кат!$O:$O,MATCH($C1842,Кат!$I:$I,0)),INDEX(Торг!$L:$L,MATCH($C1842,Торг!$I:$I,0))),"")</f>
        <v/>
      </c>
      <c r="L1842" s="132" t="str">
        <f>IFERROR(IFERROR(INDEX(Кат!$A:$A,MATCH($C1842,Кат!$I:$I,0)),INDEX(Торг!$A:$A,MATCH($C1842,Торг!$I:$I,0))),"")</f>
        <v/>
      </c>
      <c r="M1842" s="132" t="str">
        <f>IFERROR(IFERROR(INDEX(Кат!$B:$B,MATCH($C1842,Кат!$I:$I,0)),INDEX(Торг!$B:$B,MATCH($C1842,Торг!$I:$I,0))),"")</f>
        <v/>
      </c>
      <c r="N1842" s="132" t="str">
        <f t="shared" si="28"/>
        <v>DENSO 3145</v>
      </c>
      <c r="O1842" s="132" t="str">
        <f>IFERROR(IFERROR(INDEX(Кат!$B:$B,MATCH($N1842,Кат!$I:$I,0)),INDEX(Торг!$B:$B,MATCH($N1842,Торг!$I:$I,0))),"")</f>
        <v/>
      </c>
    </row>
    <row r="1843" spans="1:15">
      <c r="A1843" t="s">
        <v>15809</v>
      </c>
      <c r="C1843" s="191">
        <v>4601</v>
      </c>
      <c r="E1843" t="s">
        <v>5097</v>
      </c>
      <c r="F1843" t="s">
        <v>1341</v>
      </c>
      <c r="G1843" t="s">
        <v>375</v>
      </c>
      <c r="H1843">
        <v>1300</v>
      </c>
      <c r="J1843" t="s">
        <v>22634</v>
      </c>
      <c r="K1843" s="132" t="str">
        <f>IFERROR(IFERROR(INDEX(Кат!$O:$O,MATCH($C1843,Кат!$I:$I,0)),INDEX(Торг!$L:$L,MATCH($C1843,Торг!$I:$I,0))),"")</f>
        <v/>
      </c>
      <c r="L1843" s="132" t="str">
        <f>IFERROR(IFERROR(INDEX(Кат!$A:$A,MATCH($C1843,Кат!$I:$I,0)),INDEX(Торг!$A:$A,MATCH($C1843,Торг!$I:$I,0))),"")</f>
        <v/>
      </c>
      <c r="M1843" s="132" t="str">
        <f>IFERROR(IFERROR(INDEX(Кат!$B:$B,MATCH($C1843,Кат!$I:$I,0)),INDEX(Торг!$B:$B,MATCH($C1843,Торг!$I:$I,0))),"")</f>
        <v/>
      </c>
      <c r="N1843" s="132" t="str">
        <f t="shared" si="28"/>
        <v>DENSO 4601</v>
      </c>
      <c r="O1843" s="132" t="str">
        <f>IFERROR(IFERROR(INDEX(Кат!$B:$B,MATCH($N1843,Кат!$I:$I,0)),INDEX(Торг!$B:$B,MATCH($N1843,Торг!$I:$I,0))),"")</f>
        <v/>
      </c>
    </row>
    <row r="1844" spans="1:15" outlineLevel="1">
      <c r="A1844" t="s">
        <v>15810</v>
      </c>
      <c r="C1844" s="191">
        <v>3068</v>
      </c>
      <c r="E1844" t="s">
        <v>5098</v>
      </c>
      <c r="F1844" t="s">
        <v>1341</v>
      </c>
      <c r="G1844" t="s">
        <v>375</v>
      </c>
      <c r="H1844">
        <v>850</v>
      </c>
      <c r="J1844" t="s">
        <v>22634</v>
      </c>
      <c r="K1844" s="132" t="str">
        <f>IFERROR(IFERROR(INDEX(Кат!$O:$O,MATCH($C1844,Кат!$I:$I,0)),INDEX(Торг!$L:$L,MATCH($C1844,Торг!$I:$I,0))),"")</f>
        <v/>
      </c>
      <c r="L1844" s="132" t="str">
        <f>IFERROR(IFERROR(INDEX(Кат!$A:$A,MATCH($C1844,Кат!$I:$I,0)),INDEX(Торг!$A:$A,MATCH($C1844,Торг!$I:$I,0))),"")</f>
        <v/>
      </c>
      <c r="M1844" s="132" t="str">
        <f>IFERROR(IFERROR(INDEX(Кат!$B:$B,MATCH($C1844,Кат!$I:$I,0)),INDEX(Торг!$B:$B,MATCH($C1844,Торг!$I:$I,0))),"")</f>
        <v/>
      </c>
      <c r="N1844" s="132" t="str">
        <f t="shared" si="28"/>
        <v>DENSO 3068</v>
      </c>
      <c r="O1844" s="132" t="str">
        <f>IFERROR(IFERROR(INDEX(Кат!$B:$B,MATCH($N1844,Кат!$I:$I,0)),INDEX(Торг!$B:$B,MATCH($N1844,Торг!$I:$I,0))),"")</f>
        <v/>
      </c>
    </row>
    <row r="1845" spans="1:15">
      <c r="A1845" t="s">
        <v>15811</v>
      </c>
      <c r="C1845" s="191">
        <v>3021</v>
      </c>
      <c r="E1845" t="s">
        <v>5099</v>
      </c>
      <c r="F1845" t="s">
        <v>1341</v>
      </c>
      <c r="G1845" t="s">
        <v>375</v>
      </c>
      <c r="H1845">
        <v>1350</v>
      </c>
      <c r="J1845" t="s">
        <v>22634</v>
      </c>
      <c r="K1845" s="132" t="str">
        <f>IFERROR(IFERROR(INDEX(Кат!$O:$O,MATCH($C1845,Кат!$I:$I,0)),INDEX(Торг!$L:$L,MATCH($C1845,Торг!$I:$I,0))),"")</f>
        <v/>
      </c>
      <c r="L1845" s="132" t="str">
        <f>IFERROR(IFERROR(INDEX(Кат!$A:$A,MATCH($C1845,Кат!$I:$I,0)),INDEX(Торг!$A:$A,MATCH($C1845,Торг!$I:$I,0))),"")</f>
        <v/>
      </c>
      <c r="M1845" s="132" t="str">
        <f>IFERROR(IFERROR(INDEX(Кат!$B:$B,MATCH($C1845,Кат!$I:$I,0)),INDEX(Торг!$B:$B,MATCH($C1845,Торг!$I:$I,0))),"")</f>
        <v/>
      </c>
      <c r="N1845" s="132" t="str">
        <f t="shared" si="28"/>
        <v>DENSO 3021</v>
      </c>
      <c r="O1845" s="132" t="str">
        <f>IFERROR(IFERROR(INDEX(Кат!$B:$B,MATCH($N1845,Кат!$I:$I,0)),INDEX(Торг!$B:$B,MATCH($N1845,Торг!$I:$I,0))),"")</f>
        <v/>
      </c>
    </row>
    <row r="1846" spans="1:15" outlineLevel="1">
      <c r="A1846" t="s">
        <v>23691</v>
      </c>
      <c r="C1846" s="191"/>
      <c r="E1846" t="s">
        <v>23692</v>
      </c>
      <c r="J1846" t="s">
        <v>22634</v>
      </c>
      <c r="K1846" s="132" t="str">
        <f>IFERROR(IFERROR(INDEX(Кат!$O:$O,MATCH($C1846,Кат!$I:$I,0)),INDEX(Торг!$L:$L,MATCH($C1846,Торг!$I:$I,0))),"")</f>
        <v/>
      </c>
      <c r="L1846" s="132" t="str">
        <f>IFERROR(IFERROR(INDEX(Кат!$A:$A,MATCH($C1846,Кат!$I:$I,0)),INDEX(Торг!$A:$A,MATCH($C1846,Торг!$I:$I,0))),"")</f>
        <v/>
      </c>
      <c r="M1846" s="132" t="str">
        <f>IFERROR(IFERROR(INDEX(Кат!$B:$B,MATCH($C1846,Кат!$I:$I,0)),INDEX(Торг!$B:$B,MATCH($C1846,Торг!$I:$I,0))),"")</f>
        <v/>
      </c>
      <c r="N1846" s="132" t="str">
        <f t="shared" si="28"/>
        <v xml:space="preserve"> </v>
      </c>
      <c r="O1846" s="132" t="str">
        <f>IFERROR(IFERROR(INDEX(Кат!$B:$B,MATCH($N1846,Кат!$I:$I,0)),INDEX(Торг!$B:$B,MATCH($N1846,Торг!$I:$I,0))),"")</f>
        <v/>
      </c>
    </row>
    <row r="1847" spans="1:15" outlineLevel="1">
      <c r="A1847" t="s">
        <v>15812</v>
      </c>
      <c r="C1847" s="191" t="s">
        <v>4470</v>
      </c>
      <c r="E1847" t="s">
        <v>5100</v>
      </c>
      <c r="F1847" t="s">
        <v>1341</v>
      </c>
      <c r="G1847" t="s">
        <v>399</v>
      </c>
      <c r="H1847">
        <v>1000</v>
      </c>
      <c r="J1847" t="s">
        <v>22634</v>
      </c>
      <c r="K1847" s="132" t="str">
        <f>IFERROR(IFERROR(INDEX(Кат!$O:$O,MATCH($C1847,Кат!$I:$I,0)),INDEX(Торг!$L:$L,MATCH($C1847,Торг!$I:$I,0))),"")</f>
        <v>шпак</v>
      </c>
      <c r="L1847" s="132">
        <f>IFERROR(IFERROR(INDEX(Кат!$A:$A,MATCH($C1847,Кат!$I:$I,0)),INDEX(Торг!$A:$A,MATCH($C1847,Торг!$I:$I,0))),"")</f>
        <v>226617</v>
      </c>
      <c r="M1847" s="132">
        <f>IFERROR(IFERROR(INDEX(Кат!$B:$B,MATCH($C1847,Кат!$I:$I,0)),INDEX(Торг!$B:$B,MATCH($C1847,Торг!$I:$I,0))),"")</f>
        <v>29524</v>
      </c>
      <c r="N1847" s="132" t="str">
        <f t="shared" si="28"/>
        <v>DENSO DFR-001</v>
      </c>
      <c r="O1847" s="132" t="str">
        <f>IFERROR(IFERROR(INDEX(Кат!$B:$B,MATCH($N1847,Кат!$I:$I,0)),INDEX(Торг!$B:$B,MATCH($N1847,Торг!$I:$I,0))),"")</f>
        <v/>
      </c>
    </row>
    <row r="1848" spans="1:15" outlineLevel="1">
      <c r="A1848" t="s">
        <v>15813</v>
      </c>
      <c r="C1848" s="191" t="s">
        <v>4475</v>
      </c>
      <c r="E1848" t="s">
        <v>5101</v>
      </c>
      <c r="F1848" t="s">
        <v>1341</v>
      </c>
      <c r="G1848" t="s">
        <v>399</v>
      </c>
      <c r="H1848">
        <v>1100</v>
      </c>
      <c r="J1848" t="s">
        <v>22634</v>
      </c>
      <c r="K1848" s="132" t="str">
        <f>IFERROR(IFERROR(INDEX(Кат!$O:$O,MATCH($C1848,Кат!$I:$I,0)),INDEX(Торг!$L:$L,MATCH($C1848,Торг!$I:$I,0))),"")</f>
        <v>шпак</v>
      </c>
      <c r="L1848" s="132">
        <f>IFERROR(IFERROR(INDEX(Кат!$A:$A,MATCH($C1848,Кат!$I:$I,0)),INDEX(Торг!$A:$A,MATCH($C1848,Торг!$I:$I,0))),"")</f>
        <v>226618</v>
      </c>
      <c r="M1848" s="132">
        <f>IFERROR(IFERROR(INDEX(Кат!$B:$B,MATCH($C1848,Кат!$I:$I,0)),INDEX(Торг!$B:$B,MATCH($C1848,Торг!$I:$I,0))),"")</f>
        <v>29530</v>
      </c>
      <c r="N1848" s="132" t="str">
        <f t="shared" si="28"/>
        <v>DENSO DFR-002</v>
      </c>
      <c r="O1848" s="132" t="str">
        <f>IFERROR(IFERROR(INDEX(Кат!$B:$B,MATCH($N1848,Кат!$I:$I,0)),INDEX(Торг!$B:$B,MATCH($N1848,Торг!$I:$I,0))),"")</f>
        <v/>
      </c>
    </row>
    <row r="1849" spans="1:15">
      <c r="A1849" t="s">
        <v>15814</v>
      </c>
      <c r="C1849" s="191" t="s">
        <v>4472</v>
      </c>
      <c r="E1849" t="s">
        <v>5102</v>
      </c>
      <c r="F1849" t="s">
        <v>1341</v>
      </c>
      <c r="G1849" t="s">
        <v>399</v>
      </c>
      <c r="H1849">
        <v>1200</v>
      </c>
      <c r="J1849" t="s">
        <v>22634</v>
      </c>
      <c r="K1849" s="132" t="str">
        <f>IFERROR(IFERROR(INDEX(Кат!$O:$O,MATCH($C1849,Кат!$I:$I,0)),INDEX(Торг!$L:$L,MATCH($C1849,Торг!$I:$I,0))),"")</f>
        <v>шпак</v>
      </c>
      <c r="L1849" s="132">
        <f>IFERROR(IFERROR(INDEX(Кат!$A:$A,MATCH($C1849,Кат!$I:$I,0)),INDEX(Торг!$A:$A,MATCH($C1849,Торг!$I:$I,0))),"")</f>
        <v>226619</v>
      </c>
      <c r="M1849" s="132">
        <f>IFERROR(IFERROR(INDEX(Кат!$B:$B,MATCH($C1849,Кат!$I:$I,0)),INDEX(Торг!$B:$B,MATCH($C1849,Торг!$I:$I,0))),"")</f>
        <v>29526</v>
      </c>
      <c r="N1849" s="132" t="str">
        <f t="shared" si="28"/>
        <v>DENSO DFR-004</v>
      </c>
      <c r="O1849" s="132" t="str">
        <f>IFERROR(IFERROR(INDEX(Кат!$B:$B,MATCH($N1849,Кат!$I:$I,0)),INDEX(Торг!$B:$B,MATCH($N1849,Торг!$I:$I,0))),"")</f>
        <v/>
      </c>
    </row>
    <row r="1850" spans="1:15" outlineLevel="1">
      <c r="A1850" t="s">
        <v>15815</v>
      </c>
      <c r="C1850" s="191" t="s">
        <v>4473</v>
      </c>
      <c r="E1850" t="s">
        <v>5103</v>
      </c>
      <c r="F1850" t="s">
        <v>1341</v>
      </c>
      <c r="G1850" t="s">
        <v>399</v>
      </c>
      <c r="H1850">
        <v>1540</v>
      </c>
      <c r="J1850" t="s">
        <v>22634</v>
      </c>
      <c r="K1850" s="132" t="str">
        <f>IFERROR(IFERROR(INDEX(Кат!$O:$O,MATCH($C1850,Кат!$I:$I,0)),INDEX(Торг!$L:$L,MATCH($C1850,Торг!$I:$I,0))),"")</f>
        <v/>
      </c>
      <c r="L1850" s="132" t="str">
        <f>IFERROR(IFERROR(INDEX(Кат!$A:$A,MATCH($C1850,Кат!$I:$I,0)),INDEX(Торг!$A:$A,MATCH($C1850,Торг!$I:$I,0))),"")</f>
        <v/>
      </c>
      <c r="M1850" s="132" t="str">
        <f>IFERROR(IFERROR(INDEX(Кат!$B:$B,MATCH($C1850,Кат!$I:$I,0)),INDEX(Торг!$B:$B,MATCH($C1850,Торг!$I:$I,0))),"")</f>
        <v/>
      </c>
      <c r="N1850" s="132" t="str">
        <f t="shared" si="28"/>
        <v>DENSO DFR-007</v>
      </c>
      <c r="O1850" s="132" t="str">
        <f>IFERROR(IFERROR(INDEX(Кат!$B:$B,MATCH($N1850,Кат!$I:$I,0)),INDEX(Торг!$B:$B,MATCH($N1850,Торг!$I:$I,0))),"")</f>
        <v/>
      </c>
    </row>
    <row r="1851" spans="1:15" outlineLevel="1">
      <c r="A1851" t="s">
        <v>15816</v>
      </c>
      <c r="C1851" s="191" t="s">
        <v>4474</v>
      </c>
      <c r="E1851" t="s">
        <v>5104</v>
      </c>
      <c r="F1851" t="s">
        <v>1341</v>
      </c>
      <c r="G1851" t="s">
        <v>399</v>
      </c>
      <c r="H1851">
        <v>1490</v>
      </c>
      <c r="J1851" t="s">
        <v>22634</v>
      </c>
      <c r="K1851" s="132" t="str">
        <f>IFERROR(IFERROR(INDEX(Кат!$O:$O,MATCH($C1851,Кат!$I:$I,0)),INDEX(Торг!$L:$L,MATCH($C1851,Торг!$I:$I,0))),"")</f>
        <v>шпак</v>
      </c>
      <c r="L1851" s="132">
        <f>IFERROR(IFERROR(INDEX(Кат!$A:$A,MATCH($C1851,Кат!$I:$I,0)),INDEX(Торг!$A:$A,MATCH($C1851,Торг!$I:$I,0))),"")</f>
        <v>226621</v>
      </c>
      <c r="M1851" s="132">
        <f>IFERROR(IFERROR(INDEX(Кат!$B:$B,MATCH($C1851,Кат!$I:$I,0)),INDEX(Торг!$B:$B,MATCH($C1851,Торг!$I:$I,0))),"")</f>
        <v>29528</v>
      </c>
      <c r="N1851" s="132" t="str">
        <f t="shared" si="28"/>
        <v>DENSO DFR-009</v>
      </c>
      <c r="O1851" s="132" t="str">
        <f>IFERROR(IFERROR(INDEX(Кат!$B:$B,MATCH($N1851,Кат!$I:$I,0)),INDEX(Торг!$B:$B,MATCH($N1851,Торг!$I:$I,0))),"")</f>
        <v/>
      </c>
    </row>
    <row r="1852" spans="1:15">
      <c r="A1852" t="s">
        <v>15817</v>
      </c>
      <c r="C1852" s="191" t="s">
        <v>4476</v>
      </c>
      <c r="E1852" t="s">
        <v>5105</v>
      </c>
      <c r="F1852" t="s">
        <v>1341</v>
      </c>
      <c r="G1852" t="s">
        <v>399</v>
      </c>
      <c r="H1852">
        <v>1550</v>
      </c>
      <c r="J1852" t="s">
        <v>22634</v>
      </c>
      <c r="K1852" s="132" t="str">
        <f>IFERROR(IFERROR(INDEX(Кат!$O:$O,MATCH($C1852,Кат!$I:$I,0)),INDEX(Торг!$L:$L,MATCH($C1852,Торг!$I:$I,0))),"")</f>
        <v>шпак</v>
      </c>
      <c r="L1852" s="132">
        <f>IFERROR(IFERROR(INDEX(Кат!$A:$A,MATCH($C1852,Кат!$I:$I,0)),INDEX(Торг!$A:$A,MATCH($C1852,Торг!$I:$I,0))),"")</f>
        <v>226622</v>
      </c>
      <c r="M1852" s="132">
        <f>IFERROR(IFERROR(INDEX(Кат!$B:$B,MATCH($C1852,Кат!$I:$I,0)),INDEX(Торг!$B:$B,MATCH($C1852,Торг!$I:$I,0))),"")</f>
        <v>29531</v>
      </c>
      <c r="N1852" s="132" t="str">
        <f t="shared" si="28"/>
        <v>DENSO DFR-010</v>
      </c>
      <c r="O1852" s="132" t="str">
        <f>IFERROR(IFERROR(INDEX(Кат!$B:$B,MATCH($N1852,Кат!$I:$I,0)),INDEX(Торг!$B:$B,MATCH($N1852,Торг!$I:$I,0))),"")</f>
        <v/>
      </c>
    </row>
    <row r="1853" spans="1:15" outlineLevel="1">
      <c r="A1853" t="s">
        <v>23693</v>
      </c>
      <c r="C1853" s="191"/>
      <c r="E1853" t="s">
        <v>23694</v>
      </c>
      <c r="J1853" t="s">
        <v>22634</v>
      </c>
      <c r="K1853" s="132" t="str">
        <f>IFERROR(IFERROR(INDEX(Кат!$O:$O,MATCH($C1853,Кат!$I:$I,0)),INDEX(Торг!$L:$L,MATCH($C1853,Торг!$I:$I,0))),"")</f>
        <v/>
      </c>
      <c r="L1853" s="132" t="str">
        <f>IFERROR(IFERROR(INDEX(Кат!$A:$A,MATCH($C1853,Кат!$I:$I,0)),INDEX(Торг!$A:$A,MATCH($C1853,Торг!$I:$I,0))),"")</f>
        <v/>
      </c>
      <c r="M1853" s="132" t="str">
        <f>IFERROR(IFERROR(INDEX(Кат!$B:$B,MATCH($C1853,Кат!$I:$I,0)),INDEX(Торг!$B:$B,MATCH($C1853,Торг!$I:$I,0))),"")</f>
        <v/>
      </c>
      <c r="N1853" s="132" t="str">
        <f t="shared" si="28"/>
        <v xml:space="preserve"> </v>
      </c>
      <c r="O1853" s="132" t="str">
        <f>IFERROR(IFERROR(INDEX(Кат!$B:$B,MATCH($N1853,Кат!$I:$I,0)),INDEX(Торг!$B:$B,MATCH($N1853,Торг!$I:$I,0))),"")</f>
        <v/>
      </c>
    </row>
    <row r="1854" spans="1:15" outlineLevel="1">
      <c r="A1854" t="s">
        <v>15818</v>
      </c>
      <c r="C1854" s="191" t="s">
        <v>4477</v>
      </c>
      <c r="E1854" t="s">
        <v>5106</v>
      </c>
      <c r="F1854" t="s">
        <v>1341</v>
      </c>
      <c r="G1854" t="s">
        <v>399</v>
      </c>
      <c r="H1854">
        <v>850</v>
      </c>
      <c r="J1854" t="s">
        <v>22634</v>
      </c>
      <c r="K1854" s="132" t="str">
        <f>IFERROR(IFERROR(INDEX(Кат!$O:$O,MATCH($C1854,Кат!$I:$I,0)),INDEX(Торг!$L:$L,MATCH($C1854,Торг!$I:$I,0))),"")</f>
        <v/>
      </c>
      <c r="L1854" s="132" t="str">
        <f>IFERROR(IFERROR(INDEX(Кат!$A:$A,MATCH($C1854,Кат!$I:$I,0)),INDEX(Торг!$A:$A,MATCH($C1854,Торг!$I:$I,0))),"")</f>
        <v/>
      </c>
      <c r="M1854" s="132" t="str">
        <f>IFERROR(IFERROR(INDEX(Кат!$B:$B,MATCH($C1854,Кат!$I:$I,0)),INDEX(Торг!$B:$B,MATCH($C1854,Торг!$I:$I,0))),"")</f>
        <v/>
      </c>
      <c r="N1854" s="132" t="str">
        <f t="shared" si="28"/>
        <v>DENSO DU-035L</v>
      </c>
      <c r="O1854" s="132" t="str">
        <f>IFERROR(IFERROR(INDEX(Кат!$B:$B,MATCH($N1854,Кат!$I:$I,0)),INDEX(Торг!$B:$B,MATCH($N1854,Торг!$I:$I,0))),"")</f>
        <v/>
      </c>
    </row>
    <row r="1855" spans="1:15" outlineLevel="1">
      <c r="A1855" t="s">
        <v>15819</v>
      </c>
      <c r="C1855" s="191" t="s">
        <v>4478</v>
      </c>
      <c r="E1855" t="s">
        <v>5107</v>
      </c>
      <c r="F1855" t="s">
        <v>1341</v>
      </c>
      <c r="G1855" t="s">
        <v>399</v>
      </c>
      <c r="H1855">
        <v>1050</v>
      </c>
      <c r="J1855" t="s">
        <v>22634</v>
      </c>
      <c r="K1855" s="132" t="str">
        <f>IFERROR(IFERROR(INDEX(Кат!$O:$O,MATCH($C1855,Кат!$I:$I,0)),INDEX(Торг!$L:$L,MATCH($C1855,Торг!$I:$I,0))),"")</f>
        <v/>
      </c>
      <c r="L1855" s="132" t="str">
        <f>IFERROR(IFERROR(INDEX(Кат!$A:$A,MATCH($C1855,Кат!$I:$I,0)),INDEX(Торг!$A:$A,MATCH($C1855,Торг!$I:$I,0))),"")</f>
        <v/>
      </c>
      <c r="M1855" s="132" t="str">
        <f>IFERROR(IFERROR(INDEX(Кат!$B:$B,MATCH($C1855,Кат!$I:$I,0)),INDEX(Торг!$B:$B,MATCH($C1855,Торг!$I:$I,0))),"")</f>
        <v/>
      </c>
      <c r="N1855" s="132" t="str">
        <f t="shared" si="28"/>
        <v>DENSO DU-040L</v>
      </c>
      <c r="O1855" s="132" t="str">
        <f>IFERROR(IFERROR(INDEX(Кат!$B:$B,MATCH($N1855,Кат!$I:$I,0)),INDEX(Торг!$B:$B,MATCH($N1855,Торг!$I:$I,0))),"")</f>
        <v/>
      </c>
    </row>
    <row r="1856" spans="1:15" outlineLevel="1">
      <c r="A1856" t="s">
        <v>15820</v>
      </c>
      <c r="C1856" s="191" t="s">
        <v>5108</v>
      </c>
      <c r="E1856" t="s">
        <v>5109</v>
      </c>
      <c r="F1856" t="s">
        <v>1341</v>
      </c>
      <c r="G1856" t="s">
        <v>399</v>
      </c>
      <c r="H1856">
        <v>850</v>
      </c>
      <c r="J1856" t="s">
        <v>22634</v>
      </c>
      <c r="K1856" s="132" t="str">
        <f>IFERROR(IFERROR(INDEX(Кат!$O:$O,MATCH($C1856,Кат!$I:$I,0)),INDEX(Торг!$L:$L,MATCH($C1856,Торг!$I:$I,0))),"")</f>
        <v/>
      </c>
      <c r="L1856" s="132" t="str">
        <f>IFERROR(IFERROR(INDEX(Кат!$A:$A,MATCH($C1856,Кат!$I:$I,0)),INDEX(Торг!$A:$A,MATCH($C1856,Торг!$I:$I,0))),"")</f>
        <v/>
      </c>
      <c r="M1856" s="132" t="str">
        <f>IFERROR(IFERROR(INDEX(Кат!$B:$B,MATCH($C1856,Кат!$I:$I,0)),INDEX(Торг!$B:$B,MATCH($C1856,Торг!$I:$I,0))),"")</f>
        <v/>
      </c>
      <c r="N1856" s="132" t="str">
        <f t="shared" si="28"/>
        <v>DENSO DUR-043L</v>
      </c>
      <c r="O1856" s="132" t="str">
        <f>IFERROR(IFERROR(INDEX(Кат!$B:$B,MATCH($N1856,Кат!$I:$I,0)),INDEX(Торг!$B:$B,MATCH($N1856,Торг!$I:$I,0))),"")</f>
        <v/>
      </c>
    </row>
    <row r="1857" spans="1:15" outlineLevel="1">
      <c r="A1857" t="s">
        <v>15821</v>
      </c>
      <c r="C1857" s="191" t="s">
        <v>4479</v>
      </c>
      <c r="E1857" t="s">
        <v>5110</v>
      </c>
      <c r="F1857" t="s">
        <v>1341</v>
      </c>
      <c r="G1857" t="s">
        <v>399</v>
      </c>
      <c r="H1857">
        <v>1050</v>
      </c>
      <c r="J1857" t="s">
        <v>22634</v>
      </c>
      <c r="K1857" s="132" t="str">
        <f>IFERROR(IFERROR(INDEX(Кат!$O:$O,MATCH($C1857,Кат!$I:$I,0)),INDEX(Торг!$L:$L,MATCH($C1857,Торг!$I:$I,0))),"")</f>
        <v/>
      </c>
      <c r="L1857" s="132" t="str">
        <f>IFERROR(IFERROR(INDEX(Кат!$A:$A,MATCH($C1857,Кат!$I:$I,0)),INDEX(Торг!$A:$A,MATCH($C1857,Торг!$I:$I,0))),"")</f>
        <v/>
      </c>
      <c r="M1857" s="132" t="str">
        <f>IFERROR(IFERROR(INDEX(Кат!$B:$B,MATCH($C1857,Кат!$I:$I,0)),INDEX(Торг!$B:$B,MATCH($C1857,Торг!$I:$I,0))),"")</f>
        <v/>
      </c>
      <c r="N1857" s="132" t="str">
        <f t="shared" si="28"/>
        <v>DENSO DUR-045L</v>
      </c>
      <c r="O1857" s="132" t="str">
        <f>IFERROR(IFERROR(INDEX(Кат!$B:$B,MATCH($N1857,Кат!$I:$I,0)),INDEX(Торг!$B:$B,MATCH($N1857,Торг!$I:$I,0))),"")</f>
        <v/>
      </c>
    </row>
    <row r="1858" spans="1:15" outlineLevel="1">
      <c r="A1858" t="s">
        <v>15822</v>
      </c>
      <c r="C1858" s="191" t="s">
        <v>4480</v>
      </c>
      <c r="E1858" t="s">
        <v>5111</v>
      </c>
      <c r="F1858" t="s">
        <v>1341</v>
      </c>
      <c r="G1858" t="s">
        <v>399</v>
      </c>
      <c r="H1858">
        <v>1430</v>
      </c>
      <c r="J1858" t="s">
        <v>22634</v>
      </c>
      <c r="K1858" s="132" t="str">
        <f>IFERROR(IFERROR(INDEX(Кат!$O:$O,MATCH($C1858,Кат!$I:$I,0)),INDEX(Торг!$L:$L,MATCH($C1858,Торг!$I:$I,0))),"")</f>
        <v/>
      </c>
      <c r="L1858" s="132" t="str">
        <f>IFERROR(IFERROR(INDEX(Кат!$A:$A,MATCH($C1858,Кат!$I:$I,0)),INDEX(Торг!$A:$A,MATCH($C1858,Торг!$I:$I,0))),"")</f>
        <v/>
      </c>
      <c r="M1858" s="132" t="str">
        <f>IFERROR(IFERROR(INDEX(Кат!$B:$B,MATCH($C1858,Кат!$I:$I,0)),INDEX(Торг!$B:$B,MATCH($C1858,Торг!$I:$I,0))),"")</f>
        <v/>
      </c>
      <c r="N1858" s="132" t="str">
        <f t="shared" si="28"/>
        <v>DENSO DUR-048L</v>
      </c>
      <c r="O1858" s="132" t="str">
        <f>IFERROR(IFERROR(INDEX(Кат!$B:$B,MATCH($N1858,Кат!$I:$I,0)),INDEX(Торг!$B:$B,MATCH($N1858,Торг!$I:$I,0))),"")</f>
        <v/>
      </c>
    </row>
    <row r="1859" spans="1:15">
      <c r="A1859" t="s">
        <v>15823</v>
      </c>
      <c r="C1859" s="191" t="s">
        <v>4481</v>
      </c>
      <c r="E1859" t="s">
        <v>5112</v>
      </c>
      <c r="F1859" t="s">
        <v>1341</v>
      </c>
      <c r="G1859" t="s">
        <v>399</v>
      </c>
      <c r="H1859">
        <v>1650</v>
      </c>
      <c r="J1859" t="s">
        <v>22634</v>
      </c>
      <c r="K1859" s="132" t="str">
        <f>IFERROR(IFERROR(INDEX(Кат!$O:$O,MATCH($C1859,Кат!$I:$I,0)),INDEX(Торг!$L:$L,MATCH($C1859,Торг!$I:$I,0))),"")</f>
        <v/>
      </c>
      <c r="L1859" s="132" t="str">
        <f>IFERROR(IFERROR(INDEX(Кат!$A:$A,MATCH($C1859,Кат!$I:$I,0)),INDEX(Торг!$A:$A,MATCH($C1859,Торг!$I:$I,0))),"")</f>
        <v/>
      </c>
      <c r="M1859" s="132" t="str">
        <f>IFERROR(IFERROR(INDEX(Кат!$B:$B,MATCH($C1859,Кат!$I:$I,0)),INDEX(Торг!$B:$B,MATCH($C1859,Торг!$I:$I,0))),"")</f>
        <v/>
      </c>
      <c r="N1859" s="132" t="str">
        <f t="shared" si="28"/>
        <v>DENSO DUR-050L</v>
      </c>
      <c r="O1859" s="132" t="str">
        <f>IFERROR(IFERROR(INDEX(Кат!$B:$B,MATCH($N1859,Кат!$I:$I,0)),INDEX(Торг!$B:$B,MATCH($N1859,Торг!$I:$I,0))),"")</f>
        <v/>
      </c>
    </row>
    <row r="1860" spans="1:15" outlineLevel="1">
      <c r="A1860" t="s">
        <v>15824</v>
      </c>
      <c r="C1860" s="191" t="s">
        <v>4482</v>
      </c>
      <c r="E1860" t="s">
        <v>5113</v>
      </c>
      <c r="F1860" t="s">
        <v>1341</v>
      </c>
      <c r="G1860" t="s">
        <v>399</v>
      </c>
      <c r="H1860">
        <v>1580</v>
      </c>
      <c r="J1860" t="s">
        <v>22634</v>
      </c>
      <c r="K1860" s="132" t="str">
        <f>IFERROR(IFERROR(INDEX(Кат!$O:$O,MATCH($C1860,Кат!$I:$I,0)),INDEX(Торг!$L:$L,MATCH($C1860,Торг!$I:$I,0))),"")</f>
        <v/>
      </c>
      <c r="L1860" s="132" t="str">
        <f>IFERROR(IFERROR(INDEX(Кат!$A:$A,MATCH($C1860,Кат!$I:$I,0)),INDEX(Торг!$A:$A,MATCH($C1860,Торг!$I:$I,0))),"")</f>
        <v/>
      </c>
      <c r="M1860" s="132" t="str">
        <f>IFERROR(IFERROR(INDEX(Кат!$B:$B,MATCH($C1860,Кат!$I:$I,0)),INDEX(Торг!$B:$B,MATCH($C1860,Торг!$I:$I,0))),"")</f>
        <v/>
      </c>
      <c r="N1860" s="132" t="str">
        <f t="shared" si="28"/>
        <v>DENSO DUR-053L</v>
      </c>
      <c r="O1860" s="132" t="str">
        <f>IFERROR(IFERROR(INDEX(Кат!$B:$B,MATCH($N1860,Кат!$I:$I,0)),INDEX(Торг!$B:$B,MATCH($N1860,Торг!$I:$I,0))),"")</f>
        <v/>
      </c>
    </row>
    <row r="1861" spans="1:15">
      <c r="A1861" t="s">
        <v>15825</v>
      </c>
      <c r="C1861" s="191" t="s">
        <v>4483</v>
      </c>
      <c r="E1861" t="s">
        <v>5114</v>
      </c>
      <c r="F1861" t="s">
        <v>1341</v>
      </c>
      <c r="G1861" t="s">
        <v>399</v>
      </c>
      <c r="H1861">
        <v>2180</v>
      </c>
      <c r="J1861" t="s">
        <v>22634</v>
      </c>
      <c r="K1861" s="132" t="str">
        <f>IFERROR(IFERROR(INDEX(Кат!$O:$O,MATCH($C1861,Кат!$I:$I,0)),INDEX(Торг!$L:$L,MATCH($C1861,Торг!$I:$I,0))),"")</f>
        <v/>
      </c>
      <c r="L1861" s="132" t="str">
        <f>IFERROR(IFERROR(INDEX(Кат!$A:$A,MATCH($C1861,Кат!$I:$I,0)),INDEX(Торг!$A:$A,MATCH($C1861,Торг!$I:$I,0))),"")</f>
        <v/>
      </c>
      <c r="M1861" s="132" t="str">
        <f>IFERROR(IFERROR(INDEX(Кат!$B:$B,MATCH($C1861,Кат!$I:$I,0)),INDEX(Торг!$B:$B,MATCH($C1861,Торг!$I:$I,0))),"")</f>
        <v/>
      </c>
      <c r="N1861" s="132" t="str">
        <f t="shared" si="28"/>
        <v>DENSO DUR-055L</v>
      </c>
      <c r="O1861" s="132" t="str">
        <f>IFERROR(IFERROR(INDEX(Кат!$B:$B,MATCH($N1861,Кат!$I:$I,0)),INDEX(Торг!$B:$B,MATCH($N1861,Торг!$I:$I,0))),"")</f>
        <v/>
      </c>
    </row>
    <row r="1862" spans="1:15" outlineLevel="1">
      <c r="A1862" t="s">
        <v>15826</v>
      </c>
      <c r="C1862" s="191" t="s">
        <v>4484</v>
      </c>
      <c r="E1862" t="s">
        <v>5115</v>
      </c>
      <c r="F1862" t="s">
        <v>1341</v>
      </c>
      <c r="G1862" t="s">
        <v>399</v>
      </c>
      <c r="H1862">
        <v>2100</v>
      </c>
      <c r="J1862" t="s">
        <v>22634</v>
      </c>
      <c r="K1862" s="132" t="str">
        <f>IFERROR(IFERROR(INDEX(Кат!$O:$O,MATCH($C1862,Кат!$I:$I,0)),INDEX(Торг!$L:$L,MATCH($C1862,Торг!$I:$I,0))),"")</f>
        <v>шпак</v>
      </c>
      <c r="L1862" s="132">
        <f>IFERROR(IFERROR(INDEX(Кат!$A:$A,MATCH($C1862,Кат!$I:$I,0)),INDEX(Торг!$A:$A,MATCH($C1862,Торг!$I:$I,0))),"")</f>
        <v>226633</v>
      </c>
      <c r="M1862" s="132">
        <f>IFERROR(IFERROR(INDEX(Кат!$B:$B,MATCH($C1862,Кат!$I:$I,0)),INDEX(Торг!$B:$B,MATCH($C1862,Торг!$I:$I,0))),"")</f>
        <v>29541</v>
      </c>
      <c r="N1862" s="132" t="str">
        <f t="shared" si="28"/>
        <v>DENSO DUR-060L</v>
      </c>
      <c r="O1862" s="132" t="str">
        <f>IFERROR(IFERROR(INDEX(Кат!$B:$B,MATCH($N1862,Кат!$I:$I,0)),INDEX(Торг!$B:$B,MATCH($N1862,Торг!$I:$I,0))),"")</f>
        <v/>
      </c>
    </row>
    <row r="1863" spans="1:15" outlineLevel="1">
      <c r="A1863" t="s">
        <v>15827</v>
      </c>
      <c r="C1863" s="191" t="s">
        <v>4485</v>
      </c>
      <c r="E1863" t="s">
        <v>5116</v>
      </c>
      <c r="F1863" t="s">
        <v>1341</v>
      </c>
      <c r="G1863" t="s">
        <v>399</v>
      </c>
      <c r="H1863">
        <v>2700</v>
      </c>
      <c r="J1863" t="s">
        <v>22634</v>
      </c>
      <c r="K1863" s="132" t="str">
        <f>IFERROR(IFERROR(INDEX(Кат!$O:$O,MATCH($C1863,Кат!$I:$I,0)),INDEX(Торг!$L:$L,MATCH($C1863,Торг!$I:$I,0))),"")</f>
        <v/>
      </c>
      <c r="L1863" s="132" t="str">
        <f>IFERROR(IFERROR(INDEX(Кат!$A:$A,MATCH($C1863,Кат!$I:$I,0)),INDEX(Торг!$A:$A,MATCH($C1863,Торг!$I:$I,0))),"")</f>
        <v/>
      </c>
      <c r="M1863" s="132" t="str">
        <f>IFERROR(IFERROR(INDEX(Кат!$B:$B,MATCH($C1863,Кат!$I:$I,0)),INDEX(Торг!$B:$B,MATCH($C1863,Торг!$I:$I,0))),"")</f>
        <v/>
      </c>
      <c r="N1863" s="132" t="str">
        <f t="shared" si="28"/>
        <v>DENSO DUR-065L</v>
      </c>
      <c r="O1863" s="132" t="str">
        <f>IFERROR(IFERROR(INDEX(Кат!$B:$B,MATCH($N1863,Кат!$I:$I,0)),INDEX(Торг!$B:$B,MATCH($N1863,Торг!$I:$I,0))),"")</f>
        <v/>
      </c>
    </row>
    <row r="1864" spans="1:15">
      <c r="A1864" t="s">
        <v>15828</v>
      </c>
      <c r="C1864" s="191" t="s">
        <v>5117</v>
      </c>
      <c r="E1864" t="s">
        <v>5118</v>
      </c>
      <c r="F1864" t="s">
        <v>1341</v>
      </c>
      <c r="G1864" t="s">
        <v>399</v>
      </c>
      <c r="H1864">
        <v>3060</v>
      </c>
      <c r="J1864" t="s">
        <v>22634</v>
      </c>
      <c r="K1864" s="132" t="str">
        <f>IFERROR(IFERROR(INDEX(Кат!$O:$O,MATCH($C1864,Кат!$I:$I,0)),INDEX(Торг!$L:$L,MATCH($C1864,Торг!$I:$I,0))),"")</f>
        <v>шпак</v>
      </c>
      <c r="L1864" s="132">
        <f>IFERROR(IFERROR(INDEX(Кат!$A:$A,MATCH($C1864,Кат!$I:$I,0)),INDEX(Торг!$A:$A,MATCH($C1864,Торг!$I:$I,0))),"")</f>
        <v>226636</v>
      </c>
      <c r="M1864" s="132">
        <f>IFERROR(IFERROR(INDEX(Кат!$B:$B,MATCH($C1864,Кат!$I:$I,0)),INDEX(Торг!$B:$B,MATCH($C1864,Торг!$I:$I,0))),"")</f>
        <v>29544</v>
      </c>
      <c r="N1864" s="132" t="str">
        <f t="shared" ref="N1864:N1927" si="29">_xlfn.CONCAT(F1864," ",C1864)</f>
        <v>DENSO DU-070L</v>
      </c>
      <c r="O1864" s="132" t="str">
        <f>IFERROR(IFERROR(INDEX(Кат!$B:$B,MATCH($N1864,Кат!$I:$I,0)),INDEX(Торг!$B:$B,MATCH($N1864,Торг!$I:$I,0))),"")</f>
        <v/>
      </c>
    </row>
    <row r="1865" spans="1:15" outlineLevel="1">
      <c r="A1865" t="s">
        <v>23695</v>
      </c>
      <c r="C1865" s="191"/>
      <c r="E1865" t="s">
        <v>14482</v>
      </c>
      <c r="J1865" t="s">
        <v>22634</v>
      </c>
      <c r="K1865" s="132" t="str">
        <f>IFERROR(IFERROR(INDEX(Кат!$O:$O,MATCH($C1865,Кат!$I:$I,0)),INDEX(Торг!$L:$L,MATCH($C1865,Торг!$I:$I,0))),"")</f>
        <v/>
      </c>
      <c r="L1865" s="132" t="str">
        <f>IFERROR(IFERROR(INDEX(Кат!$A:$A,MATCH($C1865,Кат!$I:$I,0)),INDEX(Торг!$A:$A,MATCH($C1865,Торг!$I:$I,0))),"")</f>
        <v/>
      </c>
      <c r="M1865" s="132" t="str">
        <f>IFERROR(IFERROR(INDEX(Кат!$B:$B,MATCH($C1865,Кат!$I:$I,0)),INDEX(Торг!$B:$B,MATCH($C1865,Торг!$I:$I,0))),"")</f>
        <v/>
      </c>
      <c r="N1865" s="132" t="str">
        <f t="shared" si="29"/>
        <v xml:space="preserve"> </v>
      </c>
      <c r="O1865" s="132" t="str">
        <f>IFERROR(IFERROR(INDEX(Кат!$B:$B,MATCH($N1865,Кат!$I:$I,0)),INDEX(Торг!$B:$B,MATCH($N1865,Торг!$I:$I,0))),"")</f>
        <v/>
      </c>
    </row>
    <row r="1866" spans="1:15" outlineLevel="2">
      <c r="A1866" t="s">
        <v>33224</v>
      </c>
      <c r="C1866" s="191" t="s">
        <v>33225</v>
      </c>
      <c r="E1866" t="s">
        <v>33226</v>
      </c>
      <c r="F1866" t="s">
        <v>4099</v>
      </c>
      <c r="G1866" t="s">
        <v>399</v>
      </c>
      <c r="H1866">
        <v>3900</v>
      </c>
      <c r="J1866" t="s">
        <v>22634</v>
      </c>
      <c r="K1866" s="132" t="str">
        <f>IFERROR(IFERROR(INDEX(Кат!$O:$O,MATCH($C1866,Кат!$I:$I,0)),INDEX(Торг!$L:$L,MATCH($C1866,Торг!$I:$I,0))),"")</f>
        <v/>
      </c>
      <c r="L1866" s="132" t="str">
        <f>IFERROR(IFERROR(INDEX(Кат!$A:$A,MATCH($C1866,Кат!$I:$I,0)),INDEX(Торг!$A:$A,MATCH($C1866,Торг!$I:$I,0))),"")</f>
        <v/>
      </c>
      <c r="M1866" s="132" t="str">
        <f>IFERROR(IFERROR(INDEX(Кат!$B:$B,MATCH($C1866,Кат!$I:$I,0)),INDEX(Торг!$B:$B,MATCH($C1866,Торг!$I:$I,0))),"")</f>
        <v/>
      </c>
      <c r="N1866" s="132" t="str">
        <f t="shared" si="29"/>
        <v>РОСДЕТАЛЬ DX_9211.3708</v>
      </c>
      <c r="O1866" s="132" t="str">
        <f>IFERROR(IFERROR(INDEX(Кат!$B:$B,MATCH($N1866,Кат!$I:$I,0)),INDEX(Торг!$B:$B,MATCH($N1866,Торг!$I:$I,0))),"")</f>
        <v/>
      </c>
    </row>
    <row r="1867" spans="1:15" outlineLevel="2">
      <c r="A1867" t="s">
        <v>15829</v>
      </c>
      <c r="C1867" s="191" t="s">
        <v>14483</v>
      </c>
      <c r="E1867" t="s">
        <v>14484</v>
      </c>
      <c r="F1867" t="s">
        <v>14482</v>
      </c>
      <c r="G1867" t="s">
        <v>399</v>
      </c>
      <c r="H1867">
        <v>3550</v>
      </c>
      <c r="J1867" t="s">
        <v>22634</v>
      </c>
      <c r="K1867" s="132" t="str">
        <f>IFERROR(IFERROR(INDEX(Кат!$O:$O,MATCH($C1867,Кат!$I:$I,0)),INDEX(Торг!$L:$L,MATCH($C1867,Торг!$I:$I,0))),"")</f>
        <v/>
      </c>
      <c r="L1867" s="132" t="str">
        <f>IFERROR(IFERROR(INDEX(Кат!$A:$A,MATCH($C1867,Кат!$I:$I,0)),INDEX(Торг!$A:$A,MATCH($C1867,Торг!$I:$I,0))),"")</f>
        <v/>
      </c>
      <c r="M1867" s="132" t="str">
        <f>IFERROR(IFERROR(INDEX(Кат!$B:$B,MATCH($C1867,Кат!$I:$I,0)),INDEX(Торг!$B:$B,MATCH($C1867,Торг!$I:$I,0))),"")</f>
        <v/>
      </c>
      <c r="N1867" s="132" t="str">
        <f t="shared" si="29"/>
        <v>DEXTRA DX_5722.3708</v>
      </c>
      <c r="O1867" s="132" t="str">
        <f>IFERROR(IFERROR(INDEX(Кат!$B:$B,MATCH($N1867,Кат!$I:$I,0)),INDEX(Торг!$B:$B,MATCH($N1867,Торг!$I:$I,0))),"")</f>
        <v/>
      </c>
    </row>
    <row r="1868" spans="1:15" outlineLevel="1">
      <c r="A1868" t="s">
        <v>15830</v>
      </c>
      <c r="C1868" s="191" t="s">
        <v>14485</v>
      </c>
      <c r="E1868" t="s">
        <v>14486</v>
      </c>
      <c r="F1868" t="s">
        <v>14482</v>
      </c>
      <c r="G1868" t="s">
        <v>399</v>
      </c>
      <c r="H1868">
        <v>3500</v>
      </c>
      <c r="J1868" t="s">
        <v>22634</v>
      </c>
      <c r="K1868" s="132" t="str">
        <f>IFERROR(IFERROR(INDEX(Кат!$O:$O,MATCH($C1868,Кат!$I:$I,0)),INDEX(Торг!$L:$L,MATCH($C1868,Торг!$I:$I,0))),"")</f>
        <v/>
      </c>
      <c r="L1868" s="132" t="str">
        <f>IFERROR(IFERROR(INDEX(Кат!$A:$A,MATCH($C1868,Кат!$I:$I,0)),INDEX(Торг!$A:$A,MATCH($C1868,Торг!$I:$I,0))),"")</f>
        <v/>
      </c>
      <c r="M1868" s="132" t="str">
        <f>IFERROR(IFERROR(INDEX(Кат!$B:$B,MATCH($C1868,Кат!$I:$I,0)),INDEX(Торг!$B:$B,MATCH($C1868,Торг!$I:$I,0))),"")</f>
        <v/>
      </c>
      <c r="N1868" s="132" t="str">
        <f t="shared" si="29"/>
        <v>DEXTRA DX_5712,3708</v>
      </c>
      <c r="O1868" s="132" t="str">
        <f>IFERROR(IFERROR(INDEX(Кат!$B:$B,MATCH($N1868,Кат!$I:$I,0)),INDEX(Торг!$B:$B,MATCH($N1868,Торг!$I:$I,0))),"")</f>
        <v/>
      </c>
    </row>
    <row r="1869" spans="1:15" outlineLevel="2">
      <c r="A1869" t="s">
        <v>15831</v>
      </c>
      <c r="C1869" s="191" t="s">
        <v>14487</v>
      </c>
      <c r="E1869" t="s">
        <v>14488</v>
      </c>
      <c r="F1869" t="s">
        <v>14482</v>
      </c>
      <c r="G1869" t="s">
        <v>399</v>
      </c>
      <c r="H1869">
        <v>3750</v>
      </c>
      <c r="J1869" t="s">
        <v>22634</v>
      </c>
      <c r="K1869" s="132" t="str">
        <f>IFERROR(IFERROR(INDEX(Кат!$O:$O,MATCH($C1869,Кат!$I:$I,0)),INDEX(Торг!$L:$L,MATCH($C1869,Торг!$I:$I,0))),"")</f>
        <v/>
      </c>
      <c r="L1869" s="132" t="str">
        <f>IFERROR(IFERROR(INDEX(Кат!$A:$A,MATCH($C1869,Кат!$I:$I,0)),INDEX(Торг!$A:$A,MATCH($C1869,Торг!$I:$I,0))),"")</f>
        <v/>
      </c>
      <c r="M1869" s="132" t="str">
        <f>IFERROR(IFERROR(INDEX(Кат!$B:$B,MATCH($C1869,Кат!$I:$I,0)),INDEX(Торг!$B:$B,MATCH($C1869,Торг!$I:$I,0))),"")</f>
        <v/>
      </c>
      <c r="N1869" s="132" t="str">
        <f t="shared" si="29"/>
        <v>DEXTRA DX_5702.3708</v>
      </c>
      <c r="O1869" s="132" t="str">
        <f>IFERROR(IFERROR(INDEX(Кат!$B:$B,MATCH($N1869,Кат!$I:$I,0)),INDEX(Торг!$B:$B,MATCH($N1869,Торг!$I:$I,0))),"")</f>
        <v/>
      </c>
    </row>
    <row r="1870" spans="1:15" outlineLevel="2">
      <c r="A1870" t="s">
        <v>15832</v>
      </c>
      <c r="C1870" s="191" t="s">
        <v>14489</v>
      </c>
      <c r="E1870" t="s">
        <v>14490</v>
      </c>
      <c r="F1870" t="s">
        <v>14482</v>
      </c>
      <c r="G1870" t="s">
        <v>399</v>
      </c>
      <c r="H1870">
        <v>3600</v>
      </c>
      <c r="J1870" t="s">
        <v>22634</v>
      </c>
      <c r="K1870" s="132" t="str">
        <f>IFERROR(IFERROR(INDEX(Кат!$O:$O,MATCH($C1870,Кат!$I:$I,0)),INDEX(Торг!$L:$L,MATCH($C1870,Торг!$I:$I,0))),"")</f>
        <v/>
      </c>
      <c r="L1870" s="132" t="str">
        <f>IFERROR(IFERROR(INDEX(Кат!$A:$A,MATCH($C1870,Кат!$I:$I,0)),INDEX(Торг!$A:$A,MATCH($C1870,Торг!$I:$I,0))),"")</f>
        <v/>
      </c>
      <c r="M1870" s="132" t="str">
        <f>IFERROR(IFERROR(INDEX(Кат!$B:$B,MATCH($C1870,Кат!$I:$I,0)),INDEX(Торг!$B:$B,MATCH($C1870,Торг!$I:$I,0))),"")</f>
        <v/>
      </c>
      <c r="N1870" s="132" t="str">
        <f t="shared" si="29"/>
        <v>DEXTRA DX_5702.3708.15</v>
      </c>
      <c r="O1870" s="132" t="str">
        <f>IFERROR(IFERROR(INDEX(Кат!$B:$B,MATCH($N1870,Кат!$I:$I,0)),INDEX(Торг!$B:$B,MATCH($N1870,Торг!$I:$I,0))),"")</f>
        <v/>
      </c>
    </row>
    <row r="1871" spans="1:15" outlineLevel="2">
      <c r="A1871" t="s">
        <v>15833</v>
      </c>
      <c r="C1871" s="191" t="s">
        <v>14491</v>
      </c>
      <c r="E1871" t="s">
        <v>14492</v>
      </c>
      <c r="F1871" t="s">
        <v>14482</v>
      </c>
      <c r="G1871" t="s">
        <v>399</v>
      </c>
      <c r="H1871">
        <v>3700</v>
      </c>
      <c r="J1871" t="s">
        <v>22634</v>
      </c>
      <c r="K1871" s="132" t="str">
        <f>IFERROR(IFERROR(INDEX(Кат!$O:$O,MATCH($C1871,Кат!$I:$I,0)),INDEX(Торг!$L:$L,MATCH($C1871,Торг!$I:$I,0))),"")</f>
        <v/>
      </c>
      <c r="L1871" s="132" t="str">
        <f>IFERROR(IFERROR(INDEX(Кат!$A:$A,MATCH($C1871,Кат!$I:$I,0)),INDEX(Торг!$A:$A,MATCH($C1871,Торг!$I:$I,0))),"")</f>
        <v/>
      </c>
      <c r="M1871" s="132" t="str">
        <f>IFERROR(IFERROR(INDEX(Кат!$B:$B,MATCH($C1871,Кат!$I:$I,0)),INDEX(Торг!$B:$B,MATCH($C1871,Торг!$I:$I,0))),"")</f>
        <v/>
      </c>
      <c r="N1871" s="132" t="str">
        <f t="shared" si="29"/>
        <v>DEXTRA DX_21902.37080-10</v>
      </c>
      <c r="O1871" s="132" t="str">
        <f>IFERROR(IFERROR(INDEX(Кат!$B:$B,MATCH($N1871,Кат!$I:$I,0)),INDEX(Торг!$B:$B,MATCH($N1871,Торг!$I:$I,0))),"")</f>
        <v/>
      </c>
    </row>
    <row r="1872" spans="1:15" outlineLevel="2">
      <c r="A1872" t="s">
        <v>32591</v>
      </c>
      <c r="C1872" s="191"/>
      <c r="E1872" t="s">
        <v>32592</v>
      </c>
      <c r="J1872" t="s">
        <v>22634</v>
      </c>
      <c r="K1872" s="132" t="str">
        <f>IFERROR(IFERROR(INDEX(Кат!$O:$O,MATCH($C1872,Кат!$I:$I,0)),INDEX(Торг!$L:$L,MATCH($C1872,Торг!$I:$I,0))),"")</f>
        <v/>
      </c>
      <c r="L1872" s="132" t="str">
        <f>IFERROR(IFERROR(INDEX(Кат!$A:$A,MATCH($C1872,Кат!$I:$I,0)),INDEX(Торг!$A:$A,MATCH($C1872,Торг!$I:$I,0))),"")</f>
        <v/>
      </c>
      <c r="M1872" s="132" t="str">
        <f>IFERROR(IFERROR(INDEX(Кат!$B:$B,MATCH($C1872,Кат!$I:$I,0)),INDEX(Торг!$B:$B,MATCH($C1872,Торг!$I:$I,0))),"")</f>
        <v/>
      </c>
      <c r="N1872" s="132" t="str">
        <f t="shared" si="29"/>
        <v xml:space="preserve"> </v>
      </c>
      <c r="O1872" s="132" t="str">
        <f>IFERROR(IFERROR(INDEX(Кат!$B:$B,MATCH($N1872,Кат!$I:$I,0)),INDEX(Торг!$B:$B,MATCH($N1872,Торг!$I:$I,0))),"")</f>
        <v/>
      </c>
    </row>
    <row r="1873" spans="1:15" outlineLevel="2">
      <c r="A1873" t="s">
        <v>32593</v>
      </c>
      <c r="C1873" s="191" t="s">
        <v>32594</v>
      </c>
      <c r="E1873" t="s">
        <v>32595</v>
      </c>
      <c r="F1873" t="s">
        <v>32592</v>
      </c>
      <c r="G1873" t="s">
        <v>399</v>
      </c>
      <c r="H1873">
        <v>690</v>
      </c>
      <c r="J1873" t="s">
        <v>22634</v>
      </c>
      <c r="K1873" s="132" t="str">
        <f>IFERROR(IFERROR(INDEX(Кат!$O:$O,MATCH($C1873,Кат!$I:$I,0)),INDEX(Торг!$L:$L,MATCH($C1873,Торг!$I:$I,0))),"")</f>
        <v/>
      </c>
      <c r="L1873" s="132" t="str">
        <f>IFERROR(IFERROR(INDEX(Кат!$A:$A,MATCH($C1873,Кат!$I:$I,0)),INDEX(Торг!$A:$A,MATCH($C1873,Торг!$I:$I,0))),"")</f>
        <v/>
      </c>
      <c r="M1873" s="132" t="str">
        <f>IFERROR(IFERROR(INDEX(Кат!$B:$B,MATCH($C1873,Кат!$I:$I,0)),INDEX(Торг!$B:$B,MATCH($C1873,Торг!$I:$I,0))),"")</f>
        <v/>
      </c>
      <c r="N1873" s="132" t="str">
        <f t="shared" si="29"/>
        <v>DIAX DIAXB36</v>
      </c>
      <c r="O1873" s="132" t="str">
        <f>IFERROR(IFERROR(INDEX(Кат!$B:$B,MATCH($N1873,Кат!$I:$I,0)),INDEX(Торг!$B:$B,MATCH($N1873,Торг!$I:$I,0))),"")</f>
        <v/>
      </c>
    </row>
    <row r="1874" spans="1:15" outlineLevel="2">
      <c r="A1874" t="s">
        <v>32596</v>
      </c>
      <c r="C1874" s="191" t="s">
        <v>32597</v>
      </c>
      <c r="E1874" t="s">
        <v>32598</v>
      </c>
      <c r="F1874" t="s">
        <v>32592</v>
      </c>
      <c r="G1874" t="s">
        <v>399</v>
      </c>
      <c r="H1874">
        <v>690</v>
      </c>
      <c r="J1874" t="s">
        <v>22634</v>
      </c>
      <c r="K1874" s="132" t="str">
        <f>IFERROR(IFERROR(INDEX(Кат!$O:$O,MATCH($C1874,Кат!$I:$I,0)),INDEX(Торг!$L:$L,MATCH($C1874,Торг!$I:$I,0))),"")</f>
        <v/>
      </c>
      <c r="L1874" s="132" t="str">
        <f>IFERROR(IFERROR(INDEX(Кат!$A:$A,MATCH($C1874,Кат!$I:$I,0)),INDEX(Торг!$A:$A,MATCH($C1874,Торг!$I:$I,0))),"")</f>
        <v/>
      </c>
      <c r="M1874" s="132" t="str">
        <f>IFERROR(IFERROR(INDEX(Кат!$B:$B,MATCH($C1874,Кат!$I:$I,0)),INDEX(Торг!$B:$B,MATCH($C1874,Торг!$I:$I,0))),"")</f>
        <v/>
      </c>
      <c r="N1874" s="132" t="str">
        <f t="shared" si="29"/>
        <v>DIAX DIAXB37</v>
      </c>
      <c r="O1874" s="132" t="str">
        <f>IFERROR(IFERROR(INDEX(Кат!$B:$B,MATCH($N1874,Кат!$I:$I,0)),INDEX(Торг!$B:$B,MATCH($N1874,Торг!$I:$I,0))),"")</f>
        <v/>
      </c>
    </row>
    <row r="1875" spans="1:15" outlineLevel="2">
      <c r="A1875" t="s">
        <v>23696</v>
      </c>
      <c r="C1875" s="191"/>
      <c r="E1875" t="s">
        <v>5119</v>
      </c>
      <c r="J1875" t="s">
        <v>22634</v>
      </c>
      <c r="K1875" s="132" t="str">
        <f>IFERROR(IFERROR(INDEX(Кат!$O:$O,MATCH($C1875,Кат!$I:$I,0)),INDEX(Торг!$L:$L,MATCH($C1875,Торг!$I:$I,0))),"")</f>
        <v/>
      </c>
      <c r="L1875" s="132" t="str">
        <f>IFERROR(IFERROR(INDEX(Кат!$A:$A,MATCH($C1875,Кат!$I:$I,0)),INDEX(Торг!$A:$A,MATCH($C1875,Торг!$I:$I,0))),"")</f>
        <v/>
      </c>
      <c r="M1875" s="132" t="str">
        <f>IFERROR(IFERROR(INDEX(Кат!$B:$B,MATCH($C1875,Кат!$I:$I,0)),INDEX(Торг!$B:$B,MATCH($C1875,Торг!$I:$I,0))),"")</f>
        <v/>
      </c>
      <c r="N1875" s="132" t="str">
        <f t="shared" si="29"/>
        <v xml:space="preserve"> </v>
      </c>
      <c r="O1875" s="132" t="str">
        <f>IFERROR(IFERROR(INDEX(Кат!$B:$B,MATCH($N1875,Кат!$I:$I,0)),INDEX(Торг!$B:$B,MATCH($N1875,Торг!$I:$I,0))),"")</f>
        <v/>
      </c>
    </row>
    <row r="1876" spans="1:15" outlineLevel="1">
      <c r="A1876" t="s">
        <v>15834</v>
      </c>
      <c r="C1876" s="191" t="s">
        <v>5120</v>
      </c>
      <c r="E1876" t="s">
        <v>5121</v>
      </c>
      <c r="F1876" t="s">
        <v>5119</v>
      </c>
      <c r="G1876" t="s">
        <v>399</v>
      </c>
      <c r="H1876">
        <v>1850</v>
      </c>
      <c r="J1876" t="s">
        <v>22634</v>
      </c>
      <c r="K1876" s="132" t="str">
        <f>IFERROR(IFERROR(INDEX(Кат!$O:$O,MATCH($C1876,Кат!$I:$I,0)),INDEX(Торг!$L:$L,MATCH($C1876,Торг!$I:$I,0))),"")</f>
        <v/>
      </c>
      <c r="L1876" s="132" t="str">
        <f>IFERROR(IFERROR(INDEX(Кат!$A:$A,MATCH($C1876,Кат!$I:$I,0)),INDEX(Торг!$A:$A,MATCH($C1876,Торг!$I:$I,0))),"")</f>
        <v/>
      </c>
      <c r="M1876" s="132" t="str">
        <f>IFERROR(IFERROR(INDEX(Кат!$B:$B,MATCH($C1876,Кат!$I:$I,0)),INDEX(Торг!$B:$B,MATCH($C1876,Торг!$I:$I,0))),"")</f>
        <v/>
      </c>
      <c r="N1876" s="132" t="str">
        <f t="shared" si="29"/>
        <v>DITTON DA0023</v>
      </c>
      <c r="O1876" s="132" t="str">
        <f>IFERROR(IFERROR(INDEX(Кат!$B:$B,MATCH($N1876,Кат!$I:$I,0)),INDEX(Торг!$B:$B,MATCH($N1876,Торг!$I:$I,0))),"")</f>
        <v/>
      </c>
    </row>
    <row r="1877" spans="1:15" outlineLevel="2">
      <c r="A1877" t="s">
        <v>15835</v>
      </c>
      <c r="C1877" s="191" t="s">
        <v>5122</v>
      </c>
      <c r="E1877" t="s">
        <v>5123</v>
      </c>
      <c r="F1877" t="s">
        <v>5119</v>
      </c>
      <c r="G1877" t="s">
        <v>399</v>
      </c>
      <c r="H1877">
        <v>1850</v>
      </c>
      <c r="J1877" t="s">
        <v>22634</v>
      </c>
      <c r="K1877" s="132" t="str">
        <f>IFERROR(IFERROR(INDEX(Кат!$O:$O,MATCH($C1877,Кат!$I:$I,0)),INDEX(Торг!$L:$L,MATCH($C1877,Торг!$I:$I,0))),"")</f>
        <v/>
      </c>
      <c r="L1877" s="132" t="str">
        <f>IFERROR(IFERROR(INDEX(Кат!$A:$A,MATCH($C1877,Кат!$I:$I,0)),INDEX(Торг!$A:$A,MATCH($C1877,Торг!$I:$I,0))),"")</f>
        <v/>
      </c>
      <c r="M1877" s="132" t="str">
        <f>IFERROR(IFERROR(INDEX(Кат!$B:$B,MATCH($C1877,Кат!$I:$I,0)),INDEX(Торг!$B:$B,MATCH($C1877,Торг!$I:$I,0))),"")</f>
        <v/>
      </c>
      <c r="N1877" s="132" t="str">
        <f t="shared" si="29"/>
        <v>DITTON DA0028</v>
      </c>
      <c r="O1877" s="132" t="str">
        <f>IFERROR(IFERROR(INDEX(Кат!$B:$B,MATCH($N1877,Кат!$I:$I,0)),INDEX(Торг!$B:$B,MATCH($N1877,Торг!$I:$I,0))),"")</f>
        <v/>
      </c>
    </row>
    <row r="1878" spans="1:15" outlineLevel="1">
      <c r="A1878" t="s">
        <v>33153</v>
      </c>
      <c r="C1878" s="191"/>
      <c r="E1878" t="s">
        <v>33154</v>
      </c>
      <c r="J1878" t="s">
        <v>22634</v>
      </c>
      <c r="K1878" s="132" t="str">
        <f>IFERROR(IFERROR(INDEX(Кат!$O:$O,MATCH($C1878,Кат!$I:$I,0)),INDEX(Торг!$L:$L,MATCH($C1878,Торг!$I:$I,0))),"")</f>
        <v/>
      </c>
      <c r="L1878" s="132" t="str">
        <f>IFERROR(IFERROR(INDEX(Кат!$A:$A,MATCH($C1878,Кат!$I:$I,0)),INDEX(Торг!$A:$A,MATCH($C1878,Торг!$I:$I,0))),"")</f>
        <v/>
      </c>
      <c r="M1878" s="132" t="str">
        <f>IFERROR(IFERROR(INDEX(Кат!$B:$B,MATCH($C1878,Кат!$I:$I,0)),INDEX(Торг!$B:$B,MATCH($C1878,Торг!$I:$I,0))),"")</f>
        <v/>
      </c>
      <c r="N1878" s="132" t="str">
        <f t="shared" si="29"/>
        <v xml:space="preserve"> </v>
      </c>
      <c r="O1878" s="132" t="str">
        <f>IFERROR(IFERROR(INDEX(Кат!$B:$B,MATCH($N1878,Кат!$I:$I,0)),INDEX(Торг!$B:$B,MATCH($N1878,Торг!$I:$I,0))),"")</f>
        <v/>
      </c>
    </row>
    <row r="1879" spans="1:15" outlineLevel="2">
      <c r="A1879" t="s">
        <v>25126</v>
      </c>
      <c r="C1879" s="191" t="s">
        <v>33155</v>
      </c>
      <c r="E1879" t="s">
        <v>33156</v>
      </c>
      <c r="F1879" t="s">
        <v>33157</v>
      </c>
      <c r="G1879" t="s">
        <v>399</v>
      </c>
      <c r="H1879">
        <v>1500</v>
      </c>
      <c r="J1879" t="s">
        <v>22634</v>
      </c>
      <c r="K1879" s="132" t="str">
        <f>IFERROR(IFERROR(INDEX(Кат!$O:$O,MATCH($C1879,Кат!$I:$I,0)),INDEX(Торг!$L:$L,MATCH($C1879,Торг!$I:$I,0))),"")</f>
        <v/>
      </c>
      <c r="L1879" s="132" t="str">
        <f>IFERROR(IFERROR(INDEX(Кат!$A:$A,MATCH($C1879,Кат!$I:$I,0)),INDEX(Торг!$A:$A,MATCH($C1879,Торг!$I:$I,0))),"")</f>
        <v/>
      </c>
      <c r="M1879" s="132" t="str">
        <f>IFERROR(IFERROR(INDEX(Кат!$B:$B,MATCH($C1879,Кат!$I:$I,0)),INDEX(Торг!$B:$B,MATCH($C1879,Торг!$I:$I,0))),"")</f>
        <v/>
      </c>
      <c r="N1879" s="132" t="str">
        <f t="shared" si="29"/>
        <v>DMAF DMAF1118-1130010</v>
      </c>
      <c r="O1879" s="132" t="str">
        <f>IFERROR(IFERROR(INDEX(Кат!$B:$B,MATCH($N1879,Кат!$I:$I,0)),INDEX(Торг!$B:$B,MATCH($N1879,Торг!$I:$I,0))),"")</f>
        <v/>
      </c>
    </row>
    <row r="1880" spans="1:15" outlineLevel="2">
      <c r="A1880" t="s">
        <v>23697</v>
      </c>
      <c r="C1880" s="191"/>
      <c r="E1880" t="s">
        <v>23698</v>
      </c>
      <c r="J1880" t="s">
        <v>22634</v>
      </c>
      <c r="K1880" s="132" t="str">
        <f>IFERROR(IFERROR(INDEX(Кат!$O:$O,MATCH($C1880,Кат!$I:$I,0)),INDEX(Торг!$L:$L,MATCH($C1880,Торг!$I:$I,0))),"")</f>
        <v/>
      </c>
      <c r="L1880" s="132" t="str">
        <f>IFERROR(IFERROR(INDEX(Кат!$A:$A,MATCH($C1880,Кат!$I:$I,0)),INDEX(Торг!$A:$A,MATCH($C1880,Торг!$I:$I,0))),"")</f>
        <v/>
      </c>
      <c r="M1880" s="132" t="str">
        <f>IFERROR(IFERROR(INDEX(Кат!$B:$B,MATCH($C1880,Кат!$I:$I,0)),INDEX(Торг!$B:$B,MATCH($C1880,Торг!$I:$I,0))),"")</f>
        <v/>
      </c>
      <c r="N1880" s="132" t="str">
        <f t="shared" si="29"/>
        <v xml:space="preserve"> </v>
      </c>
      <c r="O1880" s="132" t="str">
        <f>IFERROR(IFERROR(INDEX(Кат!$B:$B,MATCH($N1880,Кат!$I:$I,0)),INDEX(Торг!$B:$B,MATCH($N1880,Торг!$I:$I,0))),"")</f>
        <v/>
      </c>
    </row>
    <row r="1881" spans="1:15" outlineLevel="2">
      <c r="A1881" t="s">
        <v>15836</v>
      </c>
      <c r="C1881" s="191" t="s">
        <v>161</v>
      </c>
      <c r="E1881" t="s">
        <v>1346</v>
      </c>
      <c r="F1881" t="s">
        <v>1347</v>
      </c>
      <c r="G1881" t="s">
        <v>399</v>
      </c>
      <c r="H1881">
        <v>1650</v>
      </c>
      <c r="J1881" t="s">
        <v>22634</v>
      </c>
      <c r="K1881" s="132" t="str">
        <f>IFERROR(IFERROR(INDEX(Кат!$O:$O,MATCH($C1881,Кат!$I:$I,0)),INDEX(Торг!$L:$L,MATCH($C1881,Торг!$I:$I,0))),"")</f>
        <v>шпак</v>
      </c>
      <c r="L1881" s="132">
        <f>IFERROR(IFERROR(INDEX(Кат!$A:$A,MATCH($C1881,Кат!$I:$I,0)),INDEX(Торг!$A:$A,MATCH($C1881,Торг!$I:$I,0))),"")</f>
        <v>171653</v>
      </c>
      <c r="M1881" s="132">
        <f>IFERROR(IFERROR(INDEX(Кат!$B:$B,MATCH($C1881,Кат!$I:$I,0)),INDEX(Торг!$B:$B,MATCH($C1881,Торг!$I:$I,0))),"")</f>
        <v>4129</v>
      </c>
      <c r="N1881" s="132" t="str">
        <f t="shared" si="29"/>
        <v>DOLZ L-120</v>
      </c>
      <c r="O1881" s="132" t="str">
        <f>IFERROR(IFERROR(INDEX(Кат!$B:$B,MATCH($N1881,Кат!$I:$I,0)),INDEX(Торг!$B:$B,MATCH($N1881,Торг!$I:$I,0))),"")</f>
        <v/>
      </c>
    </row>
    <row r="1882" spans="1:15" outlineLevel="2">
      <c r="A1882" t="s">
        <v>15837</v>
      </c>
      <c r="C1882" s="191" t="s">
        <v>162</v>
      </c>
      <c r="E1882" t="s">
        <v>1348</v>
      </c>
      <c r="F1882" t="s">
        <v>1347</v>
      </c>
      <c r="G1882" t="s">
        <v>399</v>
      </c>
      <c r="H1882">
        <v>1630</v>
      </c>
      <c r="J1882" t="s">
        <v>22634</v>
      </c>
      <c r="K1882" s="132" t="str">
        <f>IFERROR(IFERROR(INDEX(Кат!$O:$O,MATCH($C1882,Кат!$I:$I,0)),INDEX(Торг!$L:$L,MATCH($C1882,Торг!$I:$I,0))),"")</f>
        <v>шпак</v>
      </c>
      <c r="L1882" s="132">
        <f>IFERROR(IFERROR(INDEX(Кат!$A:$A,MATCH($C1882,Кат!$I:$I,0)),INDEX(Торг!$A:$A,MATCH($C1882,Торг!$I:$I,0))),"")</f>
        <v>171652</v>
      </c>
      <c r="M1882" s="132">
        <f>IFERROR(IFERROR(INDEX(Кат!$B:$B,MATCH($C1882,Кат!$I:$I,0)),INDEX(Торг!$B:$B,MATCH($C1882,Торг!$I:$I,0))),"")</f>
        <v>4130</v>
      </c>
      <c r="N1882" s="132" t="str">
        <f t="shared" si="29"/>
        <v>DOLZ L-123</v>
      </c>
      <c r="O1882" s="132" t="str">
        <f>IFERROR(IFERROR(INDEX(Кат!$B:$B,MATCH($N1882,Кат!$I:$I,0)),INDEX(Торг!$B:$B,MATCH($N1882,Торг!$I:$I,0))),"")</f>
        <v/>
      </c>
    </row>
    <row r="1883" spans="1:15" outlineLevel="2">
      <c r="A1883" t="s">
        <v>15838</v>
      </c>
      <c r="C1883" s="191" t="s">
        <v>163</v>
      </c>
      <c r="E1883" t="s">
        <v>1349</v>
      </c>
      <c r="F1883" t="s">
        <v>1347</v>
      </c>
      <c r="G1883" t="s">
        <v>399</v>
      </c>
      <c r="H1883">
        <v>1680</v>
      </c>
      <c r="J1883" t="s">
        <v>22634</v>
      </c>
      <c r="K1883" s="132" t="str">
        <f>IFERROR(IFERROR(INDEX(Кат!$O:$O,MATCH($C1883,Кат!$I:$I,0)),INDEX(Торг!$L:$L,MATCH($C1883,Торг!$I:$I,0))),"")</f>
        <v>шпак</v>
      </c>
      <c r="L1883" s="132">
        <f>IFERROR(IFERROR(INDEX(Кат!$A:$A,MATCH($C1883,Кат!$I:$I,0)),INDEX(Торг!$A:$A,MATCH($C1883,Торг!$I:$I,0))),"")</f>
        <v>171654</v>
      </c>
      <c r="M1883" s="132">
        <f>IFERROR(IFERROR(INDEX(Кат!$B:$B,MATCH($C1883,Кат!$I:$I,0)),INDEX(Торг!$B:$B,MATCH($C1883,Торг!$I:$I,0))),"")</f>
        <v>4132</v>
      </c>
      <c r="N1883" s="132" t="str">
        <f t="shared" si="29"/>
        <v>DOLZ L-124</v>
      </c>
      <c r="O1883" s="132" t="str">
        <f>IFERROR(IFERROR(INDEX(Кат!$B:$B,MATCH($N1883,Кат!$I:$I,0)),INDEX(Торг!$B:$B,MATCH($N1883,Торг!$I:$I,0))),"")</f>
        <v/>
      </c>
    </row>
    <row r="1884" spans="1:15" outlineLevel="2">
      <c r="A1884" t="s">
        <v>15839</v>
      </c>
      <c r="C1884" s="191" t="s">
        <v>164</v>
      </c>
      <c r="E1884" t="s">
        <v>1350</v>
      </c>
      <c r="F1884" t="s">
        <v>1347</v>
      </c>
      <c r="G1884" t="s">
        <v>399</v>
      </c>
      <c r="H1884">
        <v>1820</v>
      </c>
      <c r="J1884" t="s">
        <v>22634</v>
      </c>
      <c r="K1884" s="132" t="str">
        <f>IFERROR(IFERROR(INDEX(Кат!$O:$O,MATCH($C1884,Кат!$I:$I,0)),INDEX(Торг!$L:$L,MATCH($C1884,Торг!$I:$I,0))),"")</f>
        <v>шпак</v>
      </c>
      <c r="L1884" s="132">
        <f>IFERROR(IFERROR(INDEX(Кат!$A:$A,MATCH($C1884,Кат!$I:$I,0)),INDEX(Торг!$A:$A,MATCH($C1884,Торг!$I:$I,0))),"")</f>
        <v>171660</v>
      </c>
      <c r="M1884" s="132">
        <f>IFERROR(IFERROR(INDEX(Кат!$B:$B,MATCH($C1884,Кат!$I:$I,0)),INDEX(Торг!$B:$B,MATCH($C1884,Торг!$I:$I,0))),"")</f>
        <v>4134</v>
      </c>
      <c r="N1884" s="132" t="str">
        <f t="shared" si="29"/>
        <v>DOLZ L-127</v>
      </c>
      <c r="O1884" s="132" t="str">
        <f>IFERROR(IFERROR(INDEX(Кат!$B:$B,MATCH($N1884,Кат!$I:$I,0)),INDEX(Торг!$B:$B,MATCH($N1884,Торг!$I:$I,0))),"")</f>
        <v/>
      </c>
    </row>
    <row r="1885" spans="1:15" outlineLevel="2">
      <c r="A1885" t="s">
        <v>15840</v>
      </c>
      <c r="C1885" s="191" t="s">
        <v>165</v>
      </c>
      <c r="E1885" t="s">
        <v>1351</v>
      </c>
      <c r="F1885" t="s">
        <v>1347</v>
      </c>
      <c r="G1885" t="s">
        <v>399</v>
      </c>
      <c r="H1885">
        <v>1770</v>
      </c>
      <c r="J1885" t="s">
        <v>22634</v>
      </c>
      <c r="K1885" s="132" t="str">
        <f>IFERROR(IFERROR(INDEX(Кат!$O:$O,MATCH($C1885,Кат!$I:$I,0)),INDEX(Торг!$L:$L,MATCH($C1885,Торг!$I:$I,0))),"")</f>
        <v>шпак</v>
      </c>
      <c r="L1885" s="132">
        <f>IFERROR(IFERROR(INDEX(Кат!$A:$A,MATCH($C1885,Кат!$I:$I,0)),INDEX(Торг!$A:$A,MATCH($C1885,Торг!$I:$I,0))),"")</f>
        <v>171657</v>
      </c>
      <c r="M1885" s="132">
        <f>IFERROR(IFERROR(INDEX(Кат!$B:$B,MATCH($C1885,Кат!$I:$I,0)),INDEX(Торг!$B:$B,MATCH($C1885,Торг!$I:$I,0))),"")</f>
        <v>4136</v>
      </c>
      <c r="N1885" s="132" t="str">
        <f t="shared" si="29"/>
        <v>DOLZ L-125</v>
      </c>
      <c r="O1885" s="132" t="str">
        <f>IFERROR(IFERROR(INDEX(Кат!$B:$B,MATCH($N1885,Кат!$I:$I,0)),INDEX(Торг!$B:$B,MATCH($N1885,Торг!$I:$I,0))),"")</f>
        <v/>
      </c>
    </row>
    <row r="1886" spans="1:15" outlineLevel="2">
      <c r="A1886" t="s">
        <v>15841</v>
      </c>
      <c r="C1886" s="191" t="s">
        <v>166</v>
      </c>
      <c r="E1886" t="s">
        <v>1352</v>
      </c>
      <c r="F1886" t="s">
        <v>1347</v>
      </c>
      <c r="G1886" t="s">
        <v>399</v>
      </c>
      <c r="H1886">
        <v>1790</v>
      </c>
      <c r="J1886" t="s">
        <v>22634</v>
      </c>
      <c r="K1886" s="132" t="str">
        <f>IFERROR(IFERROR(INDEX(Кат!$O:$O,MATCH($C1886,Кат!$I:$I,0)),INDEX(Торг!$L:$L,MATCH($C1886,Торг!$I:$I,0))),"")</f>
        <v>шпак</v>
      </c>
      <c r="L1886" s="132">
        <f>IFERROR(IFERROR(INDEX(Кат!$A:$A,MATCH($C1886,Кат!$I:$I,0)),INDEX(Торг!$A:$A,MATCH($C1886,Торг!$I:$I,0))),"")</f>
        <v>171656</v>
      </c>
      <c r="M1886" s="132">
        <f>IFERROR(IFERROR(INDEX(Кат!$B:$B,MATCH($C1886,Кат!$I:$I,0)),INDEX(Торг!$B:$B,MATCH($C1886,Торг!$I:$I,0))),"")</f>
        <v>4138</v>
      </c>
      <c r="N1886" s="132" t="str">
        <f t="shared" si="29"/>
        <v>DOLZ L-126</v>
      </c>
      <c r="O1886" s="132" t="str">
        <f>IFERROR(IFERROR(INDEX(Кат!$B:$B,MATCH($N1886,Кат!$I:$I,0)),INDEX(Торг!$B:$B,MATCH($N1886,Торг!$I:$I,0))),"")</f>
        <v/>
      </c>
    </row>
    <row r="1887" spans="1:15" outlineLevel="2">
      <c r="A1887" t="s">
        <v>15842</v>
      </c>
      <c r="C1887" s="191" t="s">
        <v>5124</v>
      </c>
      <c r="E1887" t="s">
        <v>5125</v>
      </c>
      <c r="F1887" t="s">
        <v>1347</v>
      </c>
      <c r="G1887" t="s">
        <v>399</v>
      </c>
      <c r="H1887">
        <v>1660</v>
      </c>
      <c r="J1887" t="s">
        <v>22634</v>
      </c>
      <c r="K1887" s="132" t="str">
        <f>IFERROR(IFERROR(INDEX(Кат!$O:$O,MATCH($C1887,Кат!$I:$I,0)),INDEX(Торг!$L:$L,MATCH($C1887,Торг!$I:$I,0))),"")</f>
        <v/>
      </c>
      <c r="L1887" s="132" t="str">
        <f>IFERROR(IFERROR(INDEX(Кат!$A:$A,MATCH($C1887,Кат!$I:$I,0)),INDEX(Торг!$A:$A,MATCH($C1887,Торг!$I:$I,0))),"")</f>
        <v/>
      </c>
      <c r="M1887" s="132" t="str">
        <f>IFERROR(IFERROR(INDEX(Кат!$B:$B,MATCH($C1887,Кат!$I:$I,0)),INDEX(Торг!$B:$B,MATCH($C1887,Торг!$I:$I,0))),"")</f>
        <v/>
      </c>
      <c r="N1887" s="132" t="str">
        <f t="shared" si="29"/>
        <v>DOLZ D-210</v>
      </c>
      <c r="O1887" s="132" t="str">
        <f>IFERROR(IFERROR(INDEX(Кат!$B:$B,MATCH($N1887,Кат!$I:$I,0)),INDEX(Торг!$B:$B,MATCH($N1887,Торг!$I:$I,0))),"")</f>
        <v/>
      </c>
    </row>
    <row r="1888" spans="1:15" outlineLevel="2">
      <c r="A1888" t="s">
        <v>15843</v>
      </c>
      <c r="C1888" s="191" t="s">
        <v>24958</v>
      </c>
      <c r="E1888" t="s">
        <v>5126</v>
      </c>
      <c r="F1888" t="s">
        <v>1347</v>
      </c>
      <c r="G1888" t="s">
        <v>399</v>
      </c>
      <c r="H1888">
        <v>3190</v>
      </c>
      <c r="J1888" t="s">
        <v>22634</v>
      </c>
      <c r="K1888" s="132" t="str">
        <f>IFERROR(IFERROR(INDEX(Кат!$O:$O,MATCH($C1888,Кат!$I:$I,0)),INDEX(Торг!$L:$L,MATCH($C1888,Торг!$I:$I,0))),"")</f>
        <v/>
      </c>
      <c r="L1888" s="132" t="str">
        <f>IFERROR(IFERROR(INDEX(Кат!$A:$A,MATCH($C1888,Кат!$I:$I,0)),INDEX(Торг!$A:$A,MATCH($C1888,Торг!$I:$I,0))),"")</f>
        <v/>
      </c>
      <c r="M1888" s="132" t="str">
        <f>IFERROR(IFERROR(INDEX(Кат!$B:$B,MATCH($C1888,Кат!$I:$I,0)),INDEX(Торг!$B:$B,MATCH($C1888,Торг!$I:$I,0))),"")</f>
        <v/>
      </c>
      <c r="N1888" s="132" t="str">
        <f t="shared" si="29"/>
        <v>DOLZ R-233</v>
      </c>
      <c r="O1888" s="132" t="str">
        <f>IFERROR(IFERROR(INDEX(Кат!$B:$B,MATCH($N1888,Кат!$I:$I,0)),INDEX(Торг!$B:$B,MATCH($N1888,Торг!$I:$I,0))),"")</f>
        <v/>
      </c>
    </row>
    <row r="1889" spans="1:15" outlineLevel="2">
      <c r="A1889" t="s">
        <v>15844</v>
      </c>
      <c r="C1889" s="191" t="s">
        <v>4486</v>
      </c>
      <c r="E1889" t="s">
        <v>5127</v>
      </c>
      <c r="F1889" t="s">
        <v>1347</v>
      </c>
      <c r="G1889" t="s">
        <v>399</v>
      </c>
      <c r="H1889">
        <v>1900</v>
      </c>
      <c r="J1889" t="s">
        <v>22634</v>
      </c>
      <c r="K1889" s="132" t="str">
        <f>IFERROR(IFERROR(INDEX(Кат!$O:$O,MATCH($C1889,Кат!$I:$I,0)),INDEX(Торг!$L:$L,MATCH($C1889,Торг!$I:$I,0))),"")</f>
        <v>шпак</v>
      </c>
      <c r="L1889" s="132">
        <f>IFERROR(IFERROR(INDEX(Кат!$A:$A,MATCH($C1889,Кат!$I:$I,0)),INDEX(Торг!$A:$A,MATCH($C1889,Торг!$I:$I,0))),"")</f>
        <v>171659</v>
      </c>
      <c r="M1889" s="132">
        <f>IFERROR(IFERROR(INDEX(Кат!$B:$B,MATCH($C1889,Кат!$I:$I,0)),INDEX(Торг!$B:$B,MATCH($C1889,Торг!$I:$I,0))),"")</f>
        <v>29546</v>
      </c>
      <c r="N1889" s="132" t="str">
        <f t="shared" si="29"/>
        <v>DOLZ R-135</v>
      </c>
      <c r="O1889" s="132" t="str">
        <f>IFERROR(IFERROR(INDEX(Кат!$B:$B,MATCH($N1889,Кат!$I:$I,0)),INDEX(Торг!$B:$B,MATCH($N1889,Торг!$I:$I,0))),"")</f>
        <v/>
      </c>
    </row>
    <row r="1890" spans="1:15" outlineLevel="2">
      <c r="A1890" t="s">
        <v>15845</v>
      </c>
      <c r="C1890" s="191" t="s">
        <v>28702</v>
      </c>
      <c r="E1890" t="s">
        <v>1353</v>
      </c>
      <c r="F1890" t="s">
        <v>1347</v>
      </c>
      <c r="G1890" t="s">
        <v>399</v>
      </c>
      <c r="H1890">
        <v>2200</v>
      </c>
      <c r="J1890" t="s">
        <v>22634</v>
      </c>
      <c r="K1890" s="132" t="str">
        <f>IFERROR(IFERROR(INDEX(Кат!$O:$O,MATCH($C1890,Кат!$I:$I,0)),INDEX(Торг!$L:$L,MATCH($C1890,Торг!$I:$I,0))),"")</f>
        <v/>
      </c>
      <c r="L1890" s="132" t="str">
        <f>IFERROR(IFERROR(INDEX(Кат!$A:$A,MATCH($C1890,Кат!$I:$I,0)),INDEX(Торг!$A:$A,MATCH($C1890,Торг!$I:$I,0))),"")</f>
        <v/>
      </c>
      <c r="M1890" s="132" t="str">
        <f>IFERROR(IFERROR(INDEX(Кат!$B:$B,MATCH($C1890,Кат!$I:$I,0)),INDEX(Торг!$B:$B,MATCH($C1890,Торг!$I:$I,0))),"")</f>
        <v/>
      </c>
      <c r="N1890" s="132" t="str">
        <f t="shared" si="29"/>
        <v>DOLZ R-236</v>
      </c>
      <c r="O1890" s="132" t="str">
        <f>IFERROR(IFERROR(INDEX(Кат!$B:$B,MATCH($N1890,Кат!$I:$I,0)),INDEX(Торг!$B:$B,MATCH($N1890,Торг!$I:$I,0))),"")</f>
        <v/>
      </c>
    </row>
    <row r="1891" spans="1:15" outlineLevel="2">
      <c r="A1891" t="s">
        <v>22828</v>
      </c>
      <c r="C1891" s="191" t="s">
        <v>22829</v>
      </c>
      <c r="E1891" t="s">
        <v>30978</v>
      </c>
      <c r="F1891" t="s">
        <v>1347</v>
      </c>
      <c r="G1891" t="s">
        <v>399</v>
      </c>
      <c r="H1891">
        <v>2300</v>
      </c>
      <c r="J1891" t="s">
        <v>22634</v>
      </c>
      <c r="K1891" s="132" t="str">
        <f>IFERROR(IFERROR(INDEX(Кат!$O:$O,MATCH($C1891,Кат!$I:$I,0)),INDEX(Торг!$L:$L,MATCH($C1891,Торг!$I:$I,0))),"")</f>
        <v>шпак</v>
      </c>
      <c r="L1891" s="132">
        <f>IFERROR(IFERROR(INDEX(Кат!$A:$A,MATCH($C1891,Кат!$I:$I,0)),INDEX(Торг!$A:$A,MATCH($C1891,Торг!$I:$I,0))),"")</f>
        <v>171655</v>
      </c>
      <c r="M1891" s="132">
        <f>IFERROR(IFERROR(INDEX(Кат!$B:$B,MATCH($C1891,Кат!$I:$I,0)),INDEX(Торг!$B:$B,MATCH($C1891,Торг!$I:$I,0))),"")</f>
        <v>38251</v>
      </c>
      <c r="N1891" s="132" t="str">
        <f t="shared" si="29"/>
        <v>DOLZ L-142</v>
      </c>
      <c r="O1891" s="132" t="str">
        <f>IFERROR(IFERROR(INDEX(Кат!$B:$B,MATCH($N1891,Кат!$I:$I,0)),INDEX(Торг!$B:$B,MATCH($N1891,Торг!$I:$I,0))),"")</f>
        <v/>
      </c>
    </row>
    <row r="1892" spans="1:15" outlineLevel="1">
      <c r="A1892" t="s">
        <v>23699</v>
      </c>
      <c r="C1892" s="191"/>
      <c r="E1892" t="s">
        <v>13464</v>
      </c>
      <c r="J1892" t="s">
        <v>22634</v>
      </c>
      <c r="K1892" s="132" t="str">
        <f>IFERROR(IFERROR(INDEX(Кат!$O:$O,MATCH($C1892,Кат!$I:$I,0)),INDEX(Торг!$L:$L,MATCH($C1892,Торг!$I:$I,0))),"")</f>
        <v/>
      </c>
      <c r="L1892" s="132" t="str">
        <f>IFERROR(IFERROR(INDEX(Кат!$A:$A,MATCH($C1892,Кат!$I:$I,0)),INDEX(Торг!$A:$A,MATCH($C1892,Торг!$I:$I,0))),"")</f>
        <v/>
      </c>
      <c r="M1892" s="132" t="str">
        <f>IFERROR(IFERROR(INDEX(Кат!$B:$B,MATCH($C1892,Кат!$I:$I,0)),INDEX(Торг!$B:$B,MATCH($C1892,Торг!$I:$I,0))),"")</f>
        <v/>
      </c>
      <c r="N1892" s="132" t="str">
        <f t="shared" si="29"/>
        <v xml:space="preserve"> </v>
      </c>
      <c r="O1892" s="132" t="str">
        <f>IFERROR(IFERROR(INDEX(Кат!$B:$B,MATCH($N1892,Кат!$I:$I,0)),INDEX(Торг!$B:$B,MATCH($N1892,Торг!$I:$I,0))),"")</f>
        <v/>
      </c>
    </row>
    <row r="1893" spans="1:15" outlineLevel="2">
      <c r="A1893" t="s">
        <v>15846</v>
      </c>
      <c r="C1893" s="191" t="s">
        <v>13465</v>
      </c>
      <c r="E1893" t="s">
        <v>25120</v>
      </c>
      <c r="F1893" t="s">
        <v>13464</v>
      </c>
      <c r="G1893" t="s">
        <v>399</v>
      </c>
      <c r="H1893">
        <v>500</v>
      </c>
      <c r="J1893" t="s">
        <v>22634</v>
      </c>
      <c r="K1893" s="132" t="str">
        <f>IFERROR(IFERROR(INDEX(Кат!$O:$O,MATCH($C1893,Кат!$I:$I,0)),INDEX(Торг!$L:$L,MATCH($C1893,Торг!$I:$I,0))),"")</f>
        <v/>
      </c>
      <c r="L1893" s="132" t="str">
        <f>IFERROR(IFERROR(INDEX(Кат!$A:$A,MATCH($C1893,Кат!$I:$I,0)),INDEX(Торг!$A:$A,MATCH($C1893,Торг!$I:$I,0))),"")</f>
        <v/>
      </c>
      <c r="M1893" s="132" t="str">
        <f>IFERROR(IFERROR(INDEX(Кат!$B:$B,MATCH($C1893,Кат!$I:$I,0)),INDEX(Торг!$B:$B,MATCH($C1893,Торг!$I:$I,0))),"")</f>
        <v/>
      </c>
      <c r="N1893" s="132" t="str">
        <f t="shared" si="29"/>
        <v>DOMINANT NS3107263JX0A</v>
      </c>
      <c r="O1893" s="132" t="str">
        <f>IFERROR(IFERROR(INDEX(Кат!$B:$B,MATCH($N1893,Кат!$I:$I,0)),INDEX(Торг!$B:$B,MATCH($N1893,Торг!$I:$I,0))),"")</f>
        <v/>
      </c>
    </row>
    <row r="1894" spans="1:15" outlineLevel="2">
      <c r="A1894" t="s">
        <v>23700</v>
      </c>
      <c r="C1894" s="191"/>
      <c r="E1894" t="s">
        <v>23701</v>
      </c>
      <c r="J1894" t="s">
        <v>22634</v>
      </c>
      <c r="K1894" s="132" t="str">
        <f>IFERROR(IFERROR(INDEX(Кат!$O:$O,MATCH($C1894,Кат!$I:$I,0)),INDEX(Торг!$L:$L,MATCH($C1894,Торг!$I:$I,0))),"")</f>
        <v/>
      </c>
      <c r="L1894" s="132" t="str">
        <f>IFERROR(IFERROR(INDEX(Кат!$A:$A,MATCH($C1894,Кат!$I:$I,0)),INDEX(Торг!$A:$A,MATCH($C1894,Торг!$I:$I,0))),"")</f>
        <v/>
      </c>
      <c r="M1894" s="132" t="str">
        <f>IFERROR(IFERROR(INDEX(Кат!$B:$B,MATCH($C1894,Кат!$I:$I,0)),INDEX(Торг!$B:$B,MATCH($C1894,Торг!$I:$I,0))),"")</f>
        <v/>
      </c>
      <c r="N1894" s="132" t="str">
        <f t="shared" si="29"/>
        <v xml:space="preserve"> </v>
      </c>
      <c r="O1894" s="132" t="str">
        <f>IFERROR(IFERROR(INDEX(Кат!$B:$B,MATCH($N1894,Кат!$I:$I,0)),INDEX(Торг!$B:$B,MATCH($N1894,Торг!$I:$I,0))),"")</f>
        <v/>
      </c>
    </row>
    <row r="1895" spans="1:15" outlineLevel="2">
      <c r="A1895" t="s">
        <v>15847</v>
      </c>
      <c r="C1895" s="191" t="s">
        <v>1354</v>
      </c>
      <c r="E1895" t="s">
        <v>14555</v>
      </c>
      <c r="F1895" t="s">
        <v>1355</v>
      </c>
      <c r="G1895" t="s">
        <v>375</v>
      </c>
      <c r="H1895">
        <v>2200</v>
      </c>
      <c r="J1895" t="s">
        <v>22634</v>
      </c>
      <c r="K1895" s="132" t="str">
        <f>IFERROR(IFERROR(INDEX(Кат!$O:$O,MATCH($C1895,Кат!$I:$I,0)),INDEX(Торг!$L:$L,MATCH($C1895,Торг!$I:$I,0))),"")</f>
        <v/>
      </c>
      <c r="L1895" s="132" t="str">
        <f>IFERROR(IFERROR(INDEX(Кат!$A:$A,MATCH($C1895,Кат!$I:$I,0)),INDEX(Торг!$A:$A,MATCH($C1895,Торг!$I:$I,0))),"")</f>
        <v/>
      </c>
      <c r="M1895" s="132" t="str">
        <f>IFERROR(IFERROR(INDEX(Кат!$B:$B,MATCH($C1895,Кат!$I:$I,0)),INDEX(Торг!$B:$B,MATCH($C1895,Торг!$I:$I,0))),"")</f>
        <v/>
      </c>
      <c r="N1895" s="132" t="str">
        <f t="shared" si="29"/>
        <v>ECO by PHC PRB18C</v>
      </c>
      <c r="O1895" s="132" t="str">
        <f>IFERROR(IFERROR(INDEX(Кат!$B:$B,MATCH($N1895,Кат!$I:$I,0)),INDEX(Торг!$B:$B,MATCH($N1895,Торг!$I:$I,0))),"")</f>
        <v/>
      </c>
    </row>
    <row r="1896" spans="1:15" outlineLevel="2">
      <c r="A1896" t="s">
        <v>29777</v>
      </c>
      <c r="C1896" s="191" t="s">
        <v>29778</v>
      </c>
      <c r="E1896" t="s">
        <v>29779</v>
      </c>
      <c r="F1896" t="s">
        <v>1355</v>
      </c>
      <c r="G1896" t="s">
        <v>375</v>
      </c>
      <c r="H1896">
        <v>4600</v>
      </c>
      <c r="J1896" t="s">
        <v>22634</v>
      </c>
      <c r="K1896" s="132" t="str">
        <f>IFERROR(IFERROR(INDEX(Кат!$O:$O,MATCH($C1896,Кат!$I:$I,0)),INDEX(Торг!$L:$L,MATCH($C1896,Торг!$I:$I,0))),"")</f>
        <v/>
      </c>
      <c r="L1896" s="132" t="str">
        <f>IFERROR(IFERROR(INDEX(Кат!$A:$A,MATCH($C1896,Кат!$I:$I,0)),INDEX(Торг!$A:$A,MATCH($C1896,Торг!$I:$I,0))),"")</f>
        <v/>
      </c>
      <c r="M1896" s="132" t="str">
        <f>IFERROR(IFERROR(INDEX(Кат!$B:$B,MATCH($C1896,Кат!$I:$I,0)),INDEX(Торг!$B:$B,MATCH($C1896,Торг!$I:$I,0))),"")</f>
        <v/>
      </c>
      <c r="N1896" s="132" t="str">
        <f t="shared" si="29"/>
        <v>ECO by PHC LDK-008C</v>
      </c>
      <c r="O1896" s="132" t="str">
        <f>IFERROR(IFERROR(INDEX(Кат!$B:$B,MATCH($N1896,Кат!$I:$I,0)),INDEX(Торг!$B:$B,MATCH($N1896,Торг!$I:$I,0))),"")</f>
        <v/>
      </c>
    </row>
    <row r="1897" spans="1:15" outlineLevel="2">
      <c r="A1897" t="s">
        <v>29780</v>
      </c>
      <c r="C1897" s="191" t="s">
        <v>29781</v>
      </c>
      <c r="E1897" t="s">
        <v>29782</v>
      </c>
      <c r="F1897" t="s">
        <v>3461</v>
      </c>
      <c r="G1897" t="s">
        <v>375</v>
      </c>
      <c r="H1897">
        <v>5500</v>
      </c>
      <c r="J1897" t="s">
        <v>22634</v>
      </c>
      <c r="K1897" s="132" t="str">
        <f>IFERROR(IFERROR(INDEX(Кат!$O:$O,MATCH($C1897,Кат!$I:$I,0)),INDEX(Торг!$L:$L,MATCH($C1897,Торг!$I:$I,0))),"")</f>
        <v/>
      </c>
      <c r="L1897" s="132" t="str">
        <f>IFERROR(IFERROR(INDEX(Кат!$A:$A,MATCH($C1897,Кат!$I:$I,0)),INDEX(Торг!$A:$A,MATCH($C1897,Торг!$I:$I,0))),"")</f>
        <v/>
      </c>
      <c r="M1897" s="132" t="str">
        <f>IFERROR(IFERROR(INDEX(Кат!$B:$B,MATCH($C1897,Кат!$I:$I,0)),INDEX(Торг!$B:$B,MATCH($C1897,Торг!$I:$I,0))),"")</f>
        <v/>
      </c>
      <c r="N1897" s="132" t="str">
        <f t="shared" si="29"/>
        <v>VALEO LDK-006C</v>
      </c>
      <c r="O1897" s="132" t="str">
        <f>IFERROR(IFERROR(INDEX(Кат!$B:$B,MATCH($N1897,Кат!$I:$I,0)),INDEX(Торг!$B:$B,MATCH($N1897,Торг!$I:$I,0))),"")</f>
        <v/>
      </c>
    </row>
    <row r="1898" spans="1:15" outlineLevel="2">
      <c r="A1898" t="s">
        <v>15848</v>
      </c>
      <c r="C1898" s="191" t="s">
        <v>29783</v>
      </c>
      <c r="E1898" t="s">
        <v>1356</v>
      </c>
      <c r="F1898" t="s">
        <v>1355</v>
      </c>
      <c r="G1898" t="s">
        <v>375</v>
      </c>
      <c r="H1898">
        <v>4200</v>
      </c>
      <c r="J1898" t="s">
        <v>22634</v>
      </c>
      <c r="K1898" s="132" t="str">
        <f>IFERROR(IFERROR(INDEX(Кат!$O:$O,MATCH($C1898,Кат!$I:$I,0)),INDEX(Торг!$L:$L,MATCH($C1898,Торг!$I:$I,0))),"")</f>
        <v/>
      </c>
      <c r="L1898" s="132" t="str">
        <f>IFERROR(IFERROR(INDEX(Кат!$A:$A,MATCH($C1898,Кат!$I:$I,0)),INDEX(Торг!$A:$A,MATCH($C1898,Торг!$I:$I,0))),"")</f>
        <v/>
      </c>
      <c r="M1898" s="132" t="str">
        <f>IFERROR(IFERROR(INDEX(Кат!$B:$B,MATCH($C1898,Кат!$I:$I,0)),INDEX(Торг!$B:$B,MATCH($C1898,Торг!$I:$I,0))),"")</f>
        <v/>
      </c>
      <c r="N1898" s="132" t="str">
        <f t="shared" si="29"/>
        <v>ECO by PHC LDK-004C</v>
      </c>
      <c r="O1898" s="132" t="str">
        <f>IFERROR(IFERROR(INDEX(Кат!$B:$B,MATCH($N1898,Кат!$I:$I,0)),INDEX(Торг!$B:$B,MATCH($N1898,Торг!$I:$I,0))),"")</f>
        <v/>
      </c>
    </row>
    <row r="1899" spans="1:15" outlineLevel="2">
      <c r="A1899" t="s">
        <v>29035</v>
      </c>
      <c r="C1899" s="191" t="s">
        <v>29784</v>
      </c>
      <c r="E1899" t="s">
        <v>29036</v>
      </c>
      <c r="F1899" t="s">
        <v>1355</v>
      </c>
      <c r="G1899" t="s">
        <v>375</v>
      </c>
      <c r="H1899">
        <v>3800</v>
      </c>
      <c r="J1899" t="s">
        <v>22634</v>
      </c>
      <c r="K1899" s="132" t="str">
        <f>IFERROR(IFERROR(INDEX(Кат!$O:$O,MATCH($C1899,Кат!$I:$I,0)),INDEX(Торг!$L:$L,MATCH($C1899,Торг!$I:$I,0))),"")</f>
        <v/>
      </c>
      <c r="L1899" s="132" t="str">
        <f>IFERROR(IFERROR(INDEX(Кат!$A:$A,MATCH($C1899,Кат!$I:$I,0)),INDEX(Торг!$A:$A,MATCH($C1899,Торг!$I:$I,0))),"")</f>
        <v/>
      </c>
      <c r="M1899" s="132" t="str">
        <f>IFERROR(IFERROR(INDEX(Кат!$B:$B,MATCH($C1899,Кат!$I:$I,0)),INDEX(Торг!$B:$B,MATCH($C1899,Торг!$I:$I,0))),"")</f>
        <v/>
      </c>
      <c r="N1899" s="132" t="str">
        <f t="shared" si="29"/>
        <v>ECO by PHC LDK-002С</v>
      </c>
      <c r="O1899" s="132" t="str">
        <f>IFERROR(IFERROR(INDEX(Кат!$B:$B,MATCH($N1899,Кат!$I:$I,0)),INDEX(Торг!$B:$B,MATCH($N1899,Торг!$I:$I,0))),"")</f>
        <v/>
      </c>
    </row>
    <row r="1900" spans="1:15" outlineLevel="2">
      <c r="A1900" t="s">
        <v>15849</v>
      </c>
      <c r="C1900" s="191" t="s">
        <v>29785</v>
      </c>
      <c r="E1900" t="s">
        <v>1357</v>
      </c>
      <c r="F1900" t="s">
        <v>1355</v>
      </c>
      <c r="G1900" t="s">
        <v>375</v>
      </c>
      <c r="H1900">
        <v>3600</v>
      </c>
      <c r="J1900" t="s">
        <v>22634</v>
      </c>
      <c r="K1900" s="132" t="str">
        <f>IFERROR(IFERROR(INDEX(Кат!$O:$O,MATCH($C1900,Кат!$I:$I,0)),INDEX(Торг!$L:$L,MATCH($C1900,Торг!$I:$I,0))),"")</f>
        <v/>
      </c>
      <c r="L1900" s="132" t="str">
        <f>IFERROR(IFERROR(INDEX(Кат!$A:$A,MATCH($C1900,Кат!$I:$I,0)),INDEX(Торг!$A:$A,MATCH($C1900,Торг!$I:$I,0))),"")</f>
        <v/>
      </c>
      <c r="M1900" s="132" t="str">
        <f>IFERROR(IFERROR(INDEX(Кат!$B:$B,MATCH($C1900,Кат!$I:$I,0)),INDEX(Торг!$B:$B,MATCH($C1900,Торг!$I:$I,0))),"")</f>
        <v/>
      </c>
      <c r="N1900" s="132" t="str">
        <f t="shared" si="29"/>
        <v>ECO by PHC LDK-001С</v>
      </c>
      <c r="O1900" s="132" t="str">
        <f>IFERROR(IFERROR(INDEX(Кат!$B:$B,MATCH($N1900,Кат!$I:$I,0)),INDEX(Торг!$B:$B,MATCH($N1900,Торг!$I:$I,0))),"")</f>
        <v/>
      </c>
    </row>
    <row r="1901" spans="1:15" outlineLevel="2">
      <c r="A1901" t="s">
        <v>15850</v>
      </c>
      <c r="C1901" s="191" t="s">
        <v>29786</v>
      </c>
      <c r="E1901" t="s">
        <v>1358</v>
      </c>
      <c r="F1901" t="s">
        <v>1355</v>
      </c>
      <c r="G1901" t="s">
        <v>375</v>
      </c>
      <c r="H1901">
        <v>4500</v>
      </c>
      <c r="J1901" t="s">
        <v>22634</v>
      </c>
      <c r="K1901" s="132" t="str">
        <f>IFERROR(IFERROR(INDEX(Кат!$O:$O,MATCH($C1901,Кат!$I:$I,0)),INDEX(Торг!$L:$L,MATCH($C1901,Торг!$I:$I,0))),"")</f>
        <v/>
      </c>
      <c r="L1901" s="132" t="str">
        <f>IFERROR(IFERROR(INDEX(Кат!$A:$A,MATCH($C1901,Кат!$I:$I,0)),INDEX(Торг!$A:$A,MATCH($C1901,Торг!$I:$I,0))),"")</f>
        <v/>
      </c>
      <c r="M1901" s="132" t="str">
        <f>IFERROR(IFERROR(INDEX(Кат!$B:$B,MATCH($C1901,Кат!$I:$I,0)),INDEX(Торг!$B:$B,MATCH($C1901,Торг!$I:$I,0))),"")</f>
        <v/>
      </c>
      <c r="N1901" s="132" t="str">
        <f t="shared" si="29"/>
        <v>ECO by PHC LDK-009C</v>
      </c>
      <c r="O1901" s="132" t="str">
        <f>IFERROR(IFERROR(INDEX(Кат!$B:$B,MATCH($N1901,Кат!$I:$I,0)),INDEX(Торг!$B:$B,MATCH($N1901,Торг!$I:$I,0))),"")</f>
        <v/>
      </c>
    </row>
    <row r="1902" spans="1:15" outlineLevel="2">
      <c r="A1902" t="s">
        <v>29787</v>
      </c>
      <c r="C1902" s="191" t="s">
        <v>29788</v>
      </c>
      <c r="E1902" t="s">
        <v>29789</v>
      </c>
      <c r="F1902" t="s">
        <v>1355</v>
      </c>
      <c r="G1902" t="s">
        <v>375</v>
      </c>
      <c r="H1902">
        <v>5500</v>
      </c>
      <c r="J1902" t="s">
        <v>22634</v>
      </c>
      <c r="K1902" s="132" t="str">
        <f>IFERROR(IFERROR(INDEX(Кат!$O:$O,MATCH($C1902,Кат!$I:$I,0)),INDEX(Торг!$L:$L,MATCH($C1902,Торг!$I:$I,0))),"")</f>
        <v/>
      </c>
      <c r="L1902" s="132" t="str">
        <f>IFERROR(IFERROR(INDEX(Кат!$A:$A,MATCH($C1902,Кат!$I:$I,0)),INDEX(Торг!$A:$A,MATCH($C1902,Торг!$I:$I,0))),"")</f>
        <v/>
      </c>
      <c r="M1902" s="132" t="str">
        <f>IFERROR(IFERROR(INDEX(Кат!$B:$B,MATCH($C1902,Кат!$I:$I,0)),INDEX(Торг!$B:$B,MATCH($C1902,Торг!$I:$I,0))),"")</f>
        <v/>
      </c>
      <c r="N1902" s="132" t="str">
        <f t="shared" si="29"/>
        <v>ECO by PHC LDK-011C</v>
      </c>
      <c r="O1902" s="132" t="str">
        <f>IFERROR(IFERROR(INDEX(Кат!$B:$B,MATCH($N1902,Кат!$I:$I,0)),INDEX(Торг!$B:$B,MATCH($N1902,Торг!$I:$I,0))),"")</f>
        <v/>
      </c>
    </row>
    <row r="1903" spans="1:15" outlineLevel="2">
      <c r="A1903" t="s">
        <v>15851</v>
      </c>
      <c r="C1903" s="191" t="s">
        <v>29790</v>
      </c>
      <c r="E1903" t="s">
        <v>1359</v>
      </c>
      <c r="F1903" t="s">
        <v>1355</v>
      </c>
      <c r="G1903" t="s">
        <v>375</v>
      </c>
      <c r="H1903">
        <v>4800</v>
      </c>
      <c r="J1903" t="s">
        <v>22634</v>
      </c>
      <c r="K1903" s="132" t="str">
        <f>IFERROR(IFERROR(INDEX(Кат!$O:$O,MATCH($C1903,Кат!$I:$I,0)),INDEX(Торг!$L:$L,MATCH($C1903,Торг!$I:$I,0))),"")</f>
        <v/>
      </c>
      <c r="L1903" s="132" t="str">
        <f>IFERROR(IFERROR(INDEX(Кат!$A:$A,MATCH($C1903,Кат!$I:$I,0)),INDEX(Торг!$A:$A,MATCH($C1903,Торг!$I:$I,0))),"")</f>
        <v/>
      </c>
      <c r="M1903" s="132" t="str">
        <f>IFERROR(IFERROR(INDEX(Кат!$B:$B,MATCH($C1903,Кат!$I:$I,0)),INDEX(Торг!$B:$B,MATCH($C1903,Торг!$I:$I,0))),"")</f>
        <v/>
      </c>
      <c r="N1903" s="132" t="str">
        <f t="shared" si="29"/>
        <v>ECO by PHC LDK-007C</v>
      </c>
      <c r="O1903" s="132" t="str">
        <f>IFERROR(IFERROR(INDEX(Кат!$B:$B,MATCH($N1903,Кат!$I:$I,0)),INDEX(Торг!$B:$B,MATCH($N1903,Торг!$I:$I,0))),"")</f>
        <v/>
      </c>
    </row>
    <row r="1904" spans="1:15" outlineLevel="2">
      <c r="A1904" t="s">
        <v>29791</v>
      </c>
      <c r="C1904" s="191" t="s">
        <v>29792</v>
      </c>
      <c r="E1904" t="s">
        <v>29793</v>
      </c>
      <c r="F1904" t="s">
        <v>1355</v>
      </c>
      <c r="G1904" t="s">
        <v>375</v>
      </c>
      <c r="H1904">
        <v>9700</v>
      </c>
      <c r="J1904" t="s">
        <v>22634</v>
      </c>
      <c r="K1904" s="132" t="str">
        <f>IFERROR(IFERROR(INDEX(Кат!$O:$O,MATCH($C1904,Кат!$I:$I,0)),INDEX(Торг!$L:$L,MATCH($C1904,Торг!$I:$I,0))),"")</f>
        <v/>
      </c>
      <c r="L1904" s="132" t="str">
        <f>IFERROR(IFERROR(INDEX(Кат!$A:$A,MATCH($C1904,Кат!$I:$I,0)),INDEX(Торг!$A:$A,MATCH($C1904,Торг!$I:$I,0))),"")</f>
        <v/>
      </c>
      <c r="M1904" s="132" t="str">
        <f>IFERROR(IFERROR(INDEX(Кат!$B:$B,MATCH($C1904,Кат!$I:$I,0)),INDEX(Торг!$B:$B,MATCH($C1904,Торг!$I:$I,0))),"")</f>
        <v/>
      </c>
      <c r="N1904" s="132" t="str">
        <f t="shared" si="29"/>
        <v>ECO by PHC LDK-010C</v>
      </c>
      <c r="O1904" s="132" t="str">
        <f>IFERROR(IFERROR(INDEX(Кат!$B:$B,MATCH($N1904,Кат!$I:$I,0)),INDEX(Торг!$B:$B,MATCH($N1904,Торг!$I:$I,0))),"")</f>
        <v/>
      </c>
    </row>
    <row r="1905" spans="1:15" outlineLevel="2">
      <c r="A1905" t="s">
        <v>23702</v>
      </c>
      <c r="C1905" s="191"/>
      <c r="E1905" t="s">
        <v>23703</v>
      </c>
      <c r="J1905" t="s">
        <v>22634</v>
      </c>
      <c r="K1905" s="132" t="str">
        <f>IFERROR(IFERROR(INDEX(Кат!$O:$O,MATCH($C1905,Кат!$I:$I,0)),INDEX(Торг!$L:$L,MATCH($C1905,Торг!$I:$I,0))),"")</f>
        <v/>
      </c>
      <c r="L1905" s="132" t="str">
        <f>IFERROR(IFERROR(INDEX(Кат!$A:$A,MATCH($C1905,Кат!$I:$I,0)),INDEX(Торг!$A:$A,MATCH($C1905,Торг!$I:$I,0))),"")</f>
        <v/>
      </c>
      <c r="M1905" s="132" t="str">
        <f>IFERROR(IFERROR(INDEX(Кат!$B:$B,MATCH($C1905,Кат!$I:$I,0)),INDEX(Торг!$B:$B,MATCH($C1905,Торг!$I:$I,0))),"")</f>
        <v/>
      </c>
      <c r="N1905" s="132" t="str">
        <f t="shared" si="29"/>
        <v xml:space="preserve"> </v>
      </c>
      <c r="O1905" s="132" t="str">
        <f>IFERROR(IFERROR(INDEX(Кат!$B:$B,MATCH($N1905,Кат!$I:$I,0)),INDEX(Торг!$B:$B,MATCH($N1905,Торг!$I:$I,0))),"")</f>
        <v/>
      </c>
    </row>
    <row r="1906" spans="1:15" outlineLevel="2">
      <c r="A1906" t="s">
        <v>26374</v>
      </c>
      <c r="C1906" s="191" t="s">
        <v>26375</v>
      </c>
      <c r="E1906" t="s">
        <v>26376</v>
      </c>
      <c r="F1906" t="s">
        <v>1362</v>
      </c>
      <c r="G1906" t="s">
        <v>375</v>
      </c>
      <c r="H1906">
        <v>1100</v>
      </c>
      <c r="J1906" t="s">
        <v>22634</v>
      </c>
      <c r="K1906" s="132" t="str">
        <f>IFERROR(IFERROR(INDEX(Кат!$O:$O,MATCH($C1906,Кат!$I:$I,0)),INDEX(Торг!$L:$L,MATCH($C1906,Торг!$I:$I,0))),"")</f>
        <v/>
      </c>
      <c r="L1906" s="132" t="str">
        <f>IFERROR(IFERROR(INDEX(Кат!$A:$A,MATCH($C1906,Кат!$I:$I,0)),INDEX(Торг!$A:$A,MATCH($C1906,Торг!$I:$I,0))),"")</f>
        <v/>
      </c>
      <c r="M1906" s="132" t="str">
        <f>IFERROR(IFERROR(INDEX(Кат!$B:$B,MATCH($C1906,Кат!$I:$I,0)),INDEX(Торг!$B:$B,MATCH($C1906,Торг!$I:$I,0))),"")</f>
        <v/>
      </c>
      <c r="N1906" s="132" t="str">
        <f t="shared" si="29"/>
        <v>ELRING 104.270</v>
      </c>
      <c r="O1906" s="132" t="str">
        <f>IFERROR(IFERROR(INDEX(Кат!$B:$B,MATCH($N1906,Кат!$I:$I,0)),INDEX(Торг!$B:$B,MATCH($N1906,Торг!$I:$I,0))),"")</f>
        <v/>
      </c>
    </row>
    <row r="1907" spans="1:15" outlineLevel="2">
      <c r="A1907" t="s">
        <v>15852</v>
      </c>
      <c r="C1907" s="191" t="s">
        <v>4490</v>
      </c>
      <c r="E1907" t="s">
        <v>5128</v>
      </c>
      <c r="F1907" t="s">
        <v>1362</v>
      </c>
      <c r="G1907" t="s">
        <v>399</v>
      </c>
      <c r="H1907">
        <v>140</v>
      </c>
      <c r="J1907" t="s">
        <v>22634</v>
      </c>
      <c r="K1907" s="132" t="str">
        <f>IFERROR(IFERROR(INDEX(Кат!$O:$O,MATCH($C1907,Кат!$I:$I,0)),INDEX(Торг!$L:$L,MATCH($C1907,Торг!$I:$I,0))),"")</f>
        <v>шпак</v>
      </c>
      <c r="L1907" s="132">
        <f>IFERROR(IFERROR(INDEX(Кат!$A:$A,MATCH($C1907,Кат!$I:$I,0)),INDEX(Торг!$A:$A,MATCH($C1907,Торг!$I:$I,0))),"")</f>
        <v>213325</v>
      </c>
      <c r="M1907" s="132">
        <f>IFERROR(IFERROR(INDEX(Кат!$B:$B,MATCH($C1907,Кат!$I:$I,0)),INDEX(Торг!$B:$B,MATCH($C1907,Торг!$I:$I,0))),"")</f>
        <v>29555</v>
      </c>
      <c r="N1907" s="132" t="str">
        <f t="shared" si="29"/>
        <v>ELRING 513.326</v>
      </c>
      <c r="O1907" s="132" t="str">
        <f>IFERROR(IFERROR(INDEX(Кат!$B:$B,MATCH($N1907,Кат!$I:$I,0)),INDEX(Торг!$B:$B,MATCH($N1907,Торг!$I:$I,0))),"")</f>
        <v/>
      </c>
    </row>
    <row r="1908" spans="1:15" outlineLevel="2">
      <c r="A1908" t="s">
        <v>15853</v>
      </c>
      <c r="C1908" s="191" t="s">
        <v>4491</v>
      </c>
      <c r="E1908" t="s">
        <v>5129</v>
      </c>
      <c r="F1908" t="s">
        <v>1362</v>
      </c>
      <c r="G1908" t="s">
        <v>399</v>
      </c>
      <c r="H1908">
        <v>360</v>
      </c>
      <c r="J1908" t="s">
        <v>22634</v>
      </c>
      <c r="K1908" s="132" t="str">
        <f>IFERROR(IFERROR(INDEX(Кат!$O:$O,MATCH($C1908,Кат!$I:$I,0)),INDEX(Торг!$L:$L,MATCH($C1908,Торг!$I:$I,0))),"")</f>
        <v/>
      </c>
      <c r="L1908" s="132" t="str">
        <f>IFERROR(IFERROR(INDEX(Кат!$A:$A,MATCH($C1908,Кат!$I:$I,0)),INDEX(Торг!$A:$A,MATCH($C1908,Торг!$I:$I,0))),"")</f>
        <v/>
      </c>
      <c r="M1908" s="132" t="str">
        <f>IFERROR(IFERROR(INDEX(Кат!$B:$B,MATCH($C1908,Кат!$I:$I,0)),INDEX(Торг!$B:$B,MATCH($C1908,Торг!$I:$I,0))),"")</f>
        <v/>
      </c>
      <c r="N1908" s="132" t="str">
        <f t="shared" si="29"/>
        <v>ELRING 546.941</v>
      </c>
      <c r="O1908" s="132" t="str">
        <f>IFERROR(IFERROR(INDEX(Кат!$B:$B,MATCH($N1908,Кат!$I:$I,0)),INDEX(Торг!$B:$B,MATCH($N1908,Торг!$I:$I,0))),"")</f>
        <v/>
      </c>
    </row>
    <row r="1909" spans="1:15" outlineLevel="2">
      <c r="A1909" t="s">
        <v>15854</v>
      </c>
      <c r="C1909" s="191" t="s">
        <v>1360</v>
      </c>
      <c r="E1909" t="s">
        <v>1361</v>
      </c>
      <c r="F1909" t="s">
        <v>1362</v>
      </c>
      <c r="G1909" t="s">
        <v>399</v>
      </c>
      <c r="H1909">
        <v>100</v>
      </c>
      <c r="J1909" t="s">
        <v>22634</v>
      </c>
      <c r="K1909" s="132" t="str">
        <f>IFERROR(IFERROR(INDEX(Кат!$O:$O,MATCH($C1909,Кат!$I:$I,0)),INDEX(Торг!$L:$L,MATCH($C1909,Торг!$I:$I,0))),"")</f>
        <v>шпак</v>
      </c>
      <c r="L1909" s="132">
        <f>IFERROR(IFERROR(INDEX(Кат!$A:$A,MATCH($C1909,Кат!$I:$I,0)),INDEX(Торг!$A:$A,MATCH($C1909,Торг!$I:$I,0))),"")</f>
        <v>213327</v>
      </c>
      <c r="M1909" s="132">
        <f>IFERROR(IFERROR(INDEX(Кат!$B:$B,MATCH($C1909,Кат!$I:$I,0)),INDEX(Торг!$B:$B,MATCH($C1909,Торг!$I:$I,0))),"")</f>
        <v>29558</v>
      </c>
      <c r="N1909" s="132" t="str">
        <f t="shared" si="29"/>
        <v>ELRING 546.968</v>
      </c>
      <c r="O1909" s="132" t="str">
        <f>IFERROR(IFERROR(INDEX(Кат!$B:$B,MATCH($N1909,Кат!$I:$I,0)),INDEX(Торг!$B:$B,MATCH($N1909,Торг!$I:$I,0))),"")</f>
        <v/>
      </c>
    </row>
    <row r="1910" spans="1:15" outlineLevel="1">
      <c r="A1910" t="s">
        <v>15855</v>
      </c>
      <c r="C1910" s="191" t="s">
        <v>4492</v>
      </c>
      <c r="E1910" t="s">
        <v>5130</v>
      </c>
      <c r="F1910" t="s">
        <v>1362</v>
      </c>
      <c r="G1910" t="s">
        <v>399</v>
      </c>
      <c r="H1910">
        <v>110</v>
      </c>
      <c r="J1910" t="s">
        <v>22634</v>
      </c>
      <c r="K1910" s="132" t="str">
        <f>IFERROR(IFERROR(INDEX(Кат!$O:$O,MATCH($C1910,Кат!$I:$I,0)),INDEX(Торг!$L:$L,MATCH($C1910,Торг!$I:$I,0))),"")</f>
        <v>шпак</v>
      </c>
      <c r="L1910" s="132">
        <f>IFERROR(IFERROR(INDEX(Кат!$A:$A,MATCH($C1910,Кат!$I:$I,0)),INDEX(Торг!$A:$A,MATCH($C1910,Торг!$I:$I,0))),"")</f>
        <v>213328</v>
      </c>
      <c r="M1910" s="132">
        <f>IFERROR(IFERROR(INDEX(Кат!$B:$B,MATCH($C1910,Кат!$I:$I,0)),INDEX(Торг!$B:$B,MATCH($C1910,Торг!$I:$I,0))),"")</f>
        <v>29559</v>
      </c>
      <c r="N1910" s="132" t="str">
        <f t="shared" si="29"/>
        <v>ELRING 059.790</v>
      </c>
      <c r="O1910" s="132" t="str">
        <f>IFERROR(IFERROR(INDEX(Кат!$B:$B,MATCH($N1910,Кат!$I:$I,0)),INDEX(Торг!$B:$B,MATCH($N1910,Торг!$I:$I,0))),"")</f>
        <v/>
      </c>
    </row>
    <row r="1911" spans="1:15" outlineLevel="2">
      <c r="A1911" t="s">
        <v>26585</v>
      </c>
      <c r="C1911" s="191" t="s">
        <v>13763</v>
      </c>
      <c r="E1911" t="s">
        <v>26586</v>
      </c>
      <c r="F1911" t="s">
        <v>1362</v>
      </c>
      <c r="G1911" t="s">
        <v>375</v>
      </c>
      <c r="H1911">
        <v>290</v>
      </c>
      <c r="J1911" t="s">
        <v>22634</v>
      </c>
      <c r="K1911" s="132" t="str">
        <f>IFERROR(IFERROR(INDEX(Кат!$O:$O,MATCH($C1911,Кат!$I:$I,0)),INDEX(Торг!$L:$L,MATCH($C1911,Торг!$I:$I,0))),"")</f>
        <v/>
      </c>
      <c r="L1911" s="132" t="str">
        <f>IFERROR(IFERROR(INDEX(Кат!$A:$A,MATCH($C1911,Кат!$I:$I,0)),INDEX(Торг!$A:$A,MATCH($C1911,Торг!$I:$I,0))),"")</f>
        <v/>
      </c>
      <c r="M1911" s="132" t="str">
        <f>IFERROR(IFERROR(INDEX(Кат!$B:$B,MATCH($C1911,Кат!$I:$I,0)),INDEX(Торг!$B:$B,MATCH($C1911,Торг!$I:$I,0))),"")</f>
        <v/>
      </c>
      <c r="N1911" s="132" t="str">
        <f t="shared" si="29"/>
        <v>ELRING 553.190</v>
      </c>
      <c r="O1911" s="132" t="str">
        <f>IFERROR(IFERROR(INDEX(Кат!$B:$B,MATCH($N1911,Кат!$I:$I,0)),INDEX(Торг!$B:$B,MATCH($N1911,Торг!$I:$I,0))),"")</f>
        <v/>
      </c>
    </row>
    <row r="1912" spans="1:15" outlineLevel="2">
      <c r="A1912" t="s">
        <v>26587</v>
      </c>
      <c r="C1912" s="191" t="s">
        <v>26</v>
      </c>
      <c r="E1912" t="s">
        <v>26588</v>
      </c>
      <c r="F1912" t="s">
        <v>1362</v>
      </c>
      <c r="G1912" t="s">
        <v>375</v>
      </c>
      <c r="H1912">
        <v>250</v>
      </c>
      <c r="J1912" t="s">
        <v>22634</v>
      </c>
      <c r="K1912" s="132" t="str">
        <f>IFERROR(IFERROR(INDEX(Кат!$O:$O,MATCH($C1912,Кат!$I:$I,0)),INDEX(Торг!$L:$L,MATCH($C1912,Торг!$I:$I,0))),"")</f>
        <v>шпак</v>
      </c>
      <c r="L1912" s="132">
        <f>IFERROR(IFERROR(INDEX(Кат!$A:$A,MATCH($C1912,Кат!$I:$I,0)),INDEX(Торг!$A:$A,MATCH($C1912,Торг!$I:$I,0))),"")</f>
        <v>213420</v>
      </c>
      <c r="M1912" s="132">
        <f>IFERROR(IFERROR(INDEX(Кат!$B:$B,MATCH($C1912,Кат!$I:$I,0)),INDEX(Торг!$B:$B,MATCH($C1912,Торг!$I:$I,0))),"")</f>
        <v>1283</v>
      </c>
      <c r="N1912" s="132" t="str">
        <f t="shared" si="29"/>
        <v>ELRING 701.289</v>
      </c>
      <c r="O1912" s="132" t="str">
        <f>IFERROR(IFERROR(INDEX(Кат!$B:$B,MATCH($N1912,Кат!$I:$I,0)),INDEX(Торг!$B:$B,MATCH($N1912,Торг!$I:$I,0))),"")</f>
        <v/>
      </c>
    </row>
    <row r="1913" spans="1:15" outlineLevel="2">
      <c r="A1913" t="s">
        <v>30717</v>
      </c>
      <c r="C1913" s="191"/>
      <c r="E1913" t="s">
        <v>30718</v>
      </c>
      <c r="J1913" t="s">
        <v>22634</v>
      </c>
      <c r="K1913" s="132" t="str">
        <f>IFERROR(IFERROR(INDEX(Кат!$O:$O,MATCH($C1913,Кат!$I:$I,0)),INDEX(Торг!$L:$L,MATCH($C1913,Торг!$I:$I,0))),"")</f>
        <v/>
      </c>
      <c r="L1913" s="132" t="str">
        <f>IFERROR(IFERROR(INDEX(Кат!$A:$A,MATCH($C1913,Кат!$I:$I,0)),INDEX(Торг!$A:$A,MATCH($C1913,Торг!$I:$I,0))),"")</f>
        <v/>
      </c>
      <c r="M1913" s="132" t="str">
        <f>IFERROR(IFERROR(INDEX(Кат!$B:$B,MATCH($C1913,Кат!$I:$I,0)),INDEX(Торг!$B:$B,MATCH($C1913,Торг!$I:$I,0))),"")</f>
        <v/>
      </c>
      <c r="N1913" s="132" t="str">
        <f t="shared" si="29"/>
        <v xml:space="preserve"> </v>
      </c>
      <c r="O1913" s="132" t="str">
        <f>IFERROR(IFERROR(INDEX(Кат!$B:$B,MATCH($N1913,Кат!$I:$I,0)),INDEX(Торг!$B:$B,MATCH($N1913,Торг!$I:$I,0))),"")</f>
        <v/>
      </c>
    </row>
    <row r="1914" spans="1:15" outlineLevel="2">
      <c r="A1914" t="s">
        <v>30719</v>
      </c>
      <c r="C1914" s="191" t="s">
        <v>30720</v>
      </c>
      <c r="E1914" t="s">
        <v>30721</v>
      </c>
      <c r="F1914" t="s">
        <v>30722</v>
      </c>
      <c r="G1914" t="s">
        <v>399</v>
      </c>
      <c r="H1914">
        <v>330</v>
      </c>
      <c r="J1914" t="s">
        <v>22634</v>
      </c>
      <c r="K1914" s="132" t="str">
        <f>IFERROR(IFERROR(INDEX(Кат!$O:$O,MATCH($C1914,Кат!$I:$I,0)),INDEX(Торг!$L:$L,MATCH($C1914,Торг!$I:$I,0))),"")</f>
        <v/>
      </c>
      <c r="L1914" s="132" t="str">
        <f>IFERROR(IFERROR(INDEX(Кат!$A:$A,MATCH($C1914,Кат!$I:$I,0)),INDEX(Торг!$A:$A,MATCH($C1914,Торг!$I:$I,0))),"")</f>
        <v/>
      </c>
      <c r="M1914" s="132" t="str">
        <f>IFERROR(IFERROR(INDEX(Кат!$B:$B,MATCH($C1914,Кат!$I:$I,0)),INDEX(Торг!$B:$B,MATCH($C1914,Торг!$I:$I,0))),"")</f>
        <v/>
      </c>
      <c r="N1914" s="132" t="str">
        <f t="shared" si="29"/>
        <v>ELTA EBJ2566</v>
      </c>
      <c r="O1914" s="132" t="str">
        <f>IFERROR(IFERROR(INDEX(Кат!$B:$B,MATCH($N1914,Кат!$I:$I,0)),INDEX(Торг!$B:$B,MATCH($N1914,Торг!$I:$I,0))),"")</f>
        <v/>
      </c>
    </row>
    <row r="1915" spans="1:15" outlineLevel="2">
      <c r="A1915" t="s">
        <v>23704</v>
      </c>
      <c r="C1915" s="191"/>
      <c r="E1915" t="s">
        <v>5131</v>
      </c>
      <c r="J1915" t="s">
        <v>22634</v>
      </c>
      <c r="K1915" s="132" t="str">
        <f>IFERROR(IFERROR(INDEX(Кат!$O:$O,MATCH($C1915,Кат!$I:$I,0)),INDEX(Торг!$L:$L,MATCH($C1915,Торг!$I:$I,0))),"")</f>
        <v/>
      </c>
      <c r="L1915" s="132" t="str">
        <f>IFERROR(IFERROR(INDEX(Кат!$A:$A,MATCH($C1915,Кат!$I:$I,0)),INDEX(Торг!$A:$A,MATCH($C1915,Торг!$I:$I,0))),"")</f>
        <v/>
      </c>
      <c r="M1915" s="132" t="str">
        <f>IFERROR(IFERROR(INDEX(Кат!$B:$B,MATCH($C1915,Кат!$I:$I,0)),INDEX(Торг!$B:$B,MATCH($C1915,Торг!$I:$I,0))),"")</f>
        <v/>
      </c>
      <c r="N1915" s="132" t="str">
        <f t="shared" si="29"/>
        <v xml:space="preserve"> </v>
      </c>
      <c r="O1915" s="132" t="str">
        <f>IFERROR(IFERROR(INDEX(Кат!$B:$B,MATCH($N1915,Кат!$I:$I,0)),INDEX(Торг!$B:$B,MATCH($N1915,Торг!$I:$I,0))),"")</f>
        <v/>
      </c>
    </row>
    <row r="1916" spans="1:15" outlineLevel="1">
      <c r="A1916" t="s">
        <v>15856</v>
      </c>
      <c r="C1916" s="191" t="s">
        <v>5132</v>
      </c>
      <c r="E1916" t="s">
        <v>5133</v>
      </c>
      <c r="F1916" t="s">
        <v>5131</v>
      </c>
      <c r="G1916" t="s">
        <v>375</v>
      </c>
      <c r="H1916">
        <v>4100</v>
      </c>
      <c r="J1916" t="s">
        <v>22634</v>
      </c>
      <c r="K1916" s="132" t="str">
        <f>IFERROR(IFERROR(INDEX(Кат!$O:$O,MATCH($C1916,Кат!$I:$I,0)),INDEX(Торг!$L:$L,MATCH($C1916,Торг!$I:$I,0))),"")</f>
        <v/>
      </c>
      <c r="L1916" s="132" t="str">
        <f>IFERROR(IFERROR(INDEX(Кат!$A:$A,MATCH($C1916,Кат!$I:$I,0)),INDEX(Торг!$A:$A,MATCH($C1916,Торг!$I:$I,0))),"")</f>
        <v/>
      </c>
      <c r="M1916" s="132" t="str">
        <f>IFERROR(IFERROR(INDEX(Кат!$B:$B,MATCH($C1916,Кат!$I:$I,0)),INDEX(Торг!$B:$B,MATCH($C1916,Торг!$I:$I,0))),"")</f>
        <v/>
      </c>
      <c r="N1916" s="132" t="str">
        <f t="shared" si="29"/>
        <v>EMMETEC DC9001KIT</v>
      </c>
      <c r="O1916" s="132" t="str">
        <f>IFERROR(IFERROR(INDEX(Кат!$B:$B,MATCH($N1916,Кат!$I:$I,0)),INDEX(Торг!$B:$B,MATCH($N1916,Торг!$I:$I,0))),"")</f>
        <v/>
      </c>
    </row>
    <row r="1917" spans="1:15" outlineLevel="2">
      <c r="A1917" t="s">
        <v>23705</v>
      </c>
      <c r="C1917" s="191"/>
      <c r="E1917" t="s">
        <v>1363</v>
      </c>
      <c r="J1917" t="s">
        <v>22634</v>
      </c>
      <c r="K1917" s="132" t="str">
        <f>IFERROR(IFERROR(INDEX(Кат!$O:$O,MATCH($C1917,Кат!$I:$I,0)),INDEX(Торг!$L:$L,MATCH($C1917,Торг!$I:$I,0))),"")</f>
        <v/>
      </c>
      <c r="L1917" s="132" t="str">
        <f>IFERROR(IFERROR(INDEX(Кат!$A:$A,MATCH($C1917,Кат!$I:$I,0)),INDEX(Торг!$A:$A,MATCH($C1917,Торг!$I:$I,0))),"")</f>
        <v/>
      </c>
      <c r="M1917" s="132" t="str">
        <f>IFERROR(IFERROR(INDEX(Кат!$B:$B,MATCH($C1917,Кат!$I:$I,0)),INDEX(Торг!$B:$B,MATCH($C1917,Торг!$I:$I,0))),"")</f>
        <v/>
      </c>
      <c r="N1917" s="132" t="str">
        <f t="shared" si="29"/>
        <v xml:space="preserve"> </v>
      </c>
      <c r="O1917" s="132" t="str">
        <f>IFERROR(IFERROR(INDEX(Кат!$B:$B,MATCH($N1917,Кат!$I:$I,0)),INDEX(Торг!$B:$B,MATCH($N1917,Торг!$I:$I,0))),"")</f>
        <v/>
      </c>
    </row>
    <row r="1918" spans="1:15" outlineLevel="2">
      <c r="A1918" t="s">
        <v>15857</v>
      </c>
      <c r="C1918" s="191" t="s">
        <v>1364</v>
      </c>
      <c r="E1918" t="s">
        <v>1365</v>
      </c>
      <c r="F1918" t="s">
        <v>1363</v>
      </c>
      <c r="G1918" t="s">
        <v>399</v>
      </c>
      <c r="H1918">
        <v>650</v>
      </c>
      <c r="J1918" t="s">
        <v>22634</v>
      </c>
      <c r="K1918" s="132" t="str">
        <f>IFERROR(IFERROR(INDEX(Кат!$O:$O,MATCH($C1918,Кат!$I:$I,0)),INDEX(Торг!$L:$L,MATCH($C1918,Торг!$I:$I,0))),"")</f>
        <v/>
      </c>
      <c r="L1918" s="132" t="str">
        <f>IFERROR(IFERROR(INDEX(Кат!$A:$A,MATCH($C1918,Кат!$I:$I,0)),INDEX(Торг!$A:$A,MATCH($C1918,Торг!$I:$I,0))),"")</f>
        <v/>
      </c>
      <c r="M1918" s="132" t="str">
        <f>IFERROR(IFERROR(INDEX(Кат!$B:$B,MATCH($C1918,Кат!$I:$I,0)),INDEX(Торг!$B:$B,MATCH($C1918,Торг!$I:$I,0))),"")</f>
        <v/>
      </c>
      <c r="N1918" s="132" t="str">
        <f t="shared" si="29"/>
        <v>ESLgroup ESL432001501R</v>
      </c>
      <c r="O1918" s="132" t="str">
        <f>IFERROR(IFERROR(INDEX(Кат!$B:$B,MATCH($N1918,Кат!$I:$I,0)),INDEX(Торг!$B:$B,MATCH($N1918,Торг!$I:$I,0))),"")</f>
        <v/>
      </c>
    </row>
    <row r="1919" spans="1:15" outlineLevel="1">
      <c r="A1919" t="s">
        <v>15858</v>
      </c>
      <c r="C1919" s="191" t="s">
        <v>1366</v>
      </c>
      <c r="E1919" t="s">
        <v>1367</v>
      </c>
      <c r="F1919" t="s">
        <v>1363</v>
      </c>
      <c r="G1919" t="s">
        <v>399</v>
      </c>
      <c r="H1919">
        <v>600</v>
      </c>
      <c r="J1919" t="s">
        <v>22634</v>
      </c>
      <c r="K1919" s="132" t="str">
        <f>IFERROR(IFERROR(INDEX(Кат!$O:$O,MATCH($C1919,Кат!$I:$I,0)),INDEX(Торг!$L:$L,MATCH($C1919,Торг!$I:$I,0))),"")</f>
        <v/>
      </c>
      <c r="L1919" s="132" t="str">
        <f>IFERROR(IFERROR(INDEX(Кат!$A:$A,MATCH($C1919,Кат!$I:$I,0)),INDEX(Торг!$A:$A,MATCH($C1919,Торг!$I:$I,0))),"")</f>
        <v/>
      </c>
      <c r="M1919" s="132" t="str">
        <f>IFERROR(IFERROR(INDEX(Кат!$B:$B,MATCH($C1919,Кат!$I:$I,0)),INDEX(Торг!$B:$B,MATCH($C1919,Торг!$I:$I,0))),"")</f>
        <v/>
      </c>
      <c r="N1919" s="132" t="str">
        <f t="shared" si="29"/>
        <v>ESLgroup ESL479703074R</v>
      </c>
      <c r="O1919" s="132" t="str">
        <f>IFERROR(IFERROR(INDEX(Кат!$B:$B,MATCH($N1919,Кат!$I:$I,0)),INDEX(Торг!$B:$B,MATCH($N1919,Торг!$I:$I,0))),"")</f>
        <v/>
      </c>
    </row>
    <row r="1920" spans="1:15" outlineLevel="2">
      <c r="A1920" t="s">
        <v>23706</v>
      </c>
      <c r="C1920" s="191"/>
      <c r="E1920" t="s">
        <v>23707</v>
      </c>
      <c r="J1920" t="s">
        <v>22634</v>
      </c>
      <c r="K1920" s="132" t="str">
        <f>IFERROR(IFERROR(INDEX(Кат!$O:$O,MATCH($C1920,Кат!$I:$I,0)),INDEX(Торг!$L:$L,MATCH($C1920,Торг!$I:$I,0))),"")</f>
        <v/>
      </c>
      <c r="L1920" s="132" t="str">
        <f>IFERROR(IFERROR(INDEX(Кат!$A:$A,MATCH($C1920,Кат!$I:$I,0)),INDEX(Торг!$A:$A,MATCH($C1920,Торг!$I:$I,0))),"")</f>
        <v/>
      </c>
      <c r="M1920" s="132" t="str">
        <f>IFERROR(IFERROR(INDEX(Кат!$B:$B,MATCH($C1920,Кат!$I:$I,0)),INDEX(Торг!$B:$B,MATCH($C1920,Торг!$I:$I,0))),"")</f>
        <v/>
      </c>
      <c r="N1920" s="132" t="str">
        <f t="shared" si="29"/>
        <v xml:space="preserve"> </v>
      </c>
      <c r="O1920" s="132" t="str">
        <f>IFERROR(IFERROR(INDEX(Кат!$B:$B,MATCH($N1920,Кат!$I:$I,0)),INDEX(Торг!$B:$B,MATCH($N1920,Торг!$I:$I,0))),"")</f>
        <v/>
      </c>
    </row>
    <row r="1921" spans="1:15" outlineLevel="2">
      <c r="A1921" t="s">
        <v>15859</v>
      </c>
      <c r="C1921" s="191" t="s">
        <v>139</v>
      </c>
      <c r="E1921" t="s">
        <v>33661</v>
      </c>
      <c r="F1921" t="s">
        <v>1369</v>
      </c>
      <c r="G1921" t="s">
        <v>375</v>
      </c>
      <c r="H1921">
        <v>1620</v>
      </c>
      <c r="J1921" t="s">
        <v>22634</v>
      </c>
      <c r="K1921" s="132" t="str">
        <f>IFERROR(IFERROR(INDEX(Кат!$O:$O,MATCH($C1921,Кат!$I:$I,0)),INDEX(Торг!$L:$L,MATCH($C1921,Торг!$I:$I,0))),"")</f>
        <v/>
      </c>
      <c r="L1921" s="132" t="str">
        <f>IFERROR(IFERROR(INDEX(Кат!$A:$A,MATCH($C1921,Кат!$I:$I,0)),INDEX(Торг!$A:$A,MATCH($C1921,Торг!$I:$I,0))),"")</f>
        <v/>
      </c>
      <c r="M1921" s="132" t="str">
        <f>IFERROR(IFERROR(INDEX(Кат!$B:$B,MATCH($C1921,Кат!$I:$I,0)),INDEX(Торг!$B:$B,MATCH($C1921,Торг!$I:$I,0))),"")</f>
        <v/>
      </c>
      <c r="N1921" s="132" t="str">
        <f t="shared" si="29"/>
        <v>EVOLEX EX94615</v>
      </c>
      <c r="O1921" s="132" t="str">
        <f>IFERROR(IFERROR(INDEX(Кат!$B:$B,MATCH($N1921,Кат!$I:$I,0)),INDEX(Торг!$B:$B,MATCH($N1921,Торг!$I:$I,0))),"")</f>
        <v/>
      </c>
    </row>
    <row r="1922" spans="1:15" outlineLevel="2">
      <c r="A1922" t="s">
        <v>15860</v>
      </c>
      <c r="C1922" s="191" t="s">
        <v>136</v>
      </c>
      <c r="E1922" t="s">
        <v>1368</v>
      </c>
      <c r="F1922" t="s">
        <v>1369</v>
      </c>
      <c r="G1922" t="s">
        <v>375</v>
      </c>
      <c r="H1922">
        <v>2800</v>
      </c>
      <c r="J1922" t="s">
        <v>22634</v>
      </c>
      <c r="K1922" s="132" t="str">
        <f>IFERROR(IFERROR(INDEX(Кат!$O:$O,MATCH($C1922,Кат!$I:$I,0)),INDEX(Торг!$L:$L,MATCH($C1922,Торг!$I:$I,0))),"")</f>
        <v>шпак</v>
      </c>
      <c r="L1922" s="132">
        <f>IFERROR(IFERROR(INDEX(Кат!$A:$A,MATCH($C1922,Кат!$I:$I,0)),INDEX(Торг!$A:$A,MATCH($C1922,Торг!$I:$I,0))),"")</f>
        <v>181857</v>
      </c>
      <c r="M1922" s="132">
        <f>IFERROR(IFERROR(INDEX(Кат!$B:$B,MATCH($C1922,Кат!$I:$I,0)),INDEX(Торг!$B:$B,MATCH($C1922,Торг!$I:$I,0))),"")</f>
        <v>3574</v>
      </c>
      <c r="N1922" s="132" t="str">
        <f t="shared" si="29"/>
        <v>EVOLEX EX94105</v>
      </c>
      <c r="O1922" s="132" t="str">
        <f>IFERROR(IFERROR(INDEX(Кат!$B:$B,MATCH($N1922,Кат!$I:$I,0)),INDEX(Торг!$B:$B,MATCH($N1922,Торг!$I:$I,0))),"")</f>
        <v/>
      </c>
    </row>
    <row r="1923" spans="1:15" outlineLevel="2">
      <c r="A1923" t="s">
        <v>15861</v>
      </c>
      <c r="C1923" s="191" t="s">
        <v>137</v>
      </c>
      <c r="E1923" t="s">
        <v>1370</v>
      </c>
      <c r="F1923" t="s">
        <v>1369</v>
      </c>
      <c r="G1923" t="s">
        <v>375</v>
      </c>
      <c r="H1923">
        <v>2400</v>
      </c>
      <c r="J1923" t="s">
        <v>22634</v>
      </c>
      <c r="K1923" s="132" t="str">
        <f>IFERROR(IFERROR(INDEX(Кат!$O:$O,MATCH($C1923,Кат!$I:$I,0)),INDEX(Торг!$L:$L,MATCH($C1923,Торг!$I:$I,0))),"")</f>
        <v>шпак</v>
      </c>
      <c r="L1923" s="132">
        <f>IFERROR(IFERROR(INDEX(Кат!$A:$A,MATCH($C1923,Кат!$I:$I,0)),INDEX(Торг!$A:$A,MATCH($C1923,Торг!$I:$I,0))),"")</f>
        <v>181858</v>
      </c>
      <c r="M1923" s="132">
        <f>IFERROR(IFERROR(INDEX(Кат!$B:$B,MATCH($C1923,Кат!$I:$I,0)),INDEX(Торг!$B:$B,MATCH($C1923,Торг!$I:$I,0))),"")</f>
        <v>3575</v>
      </c>
      <c r="N1923" s="132" t="str">
        <f t="shared" si="29"/>
        <v>EVOLEX EX94255</v>
      </c>
      <c r="O1923" s="132" t="str">
        <f>IFERROR(IFERROR(INDEX(Кат!$B:$B,MATCH($N1923,Кат!$I:$I,0)),INDEX(Торг!$B:$B,MATCH($N1923,Торг!$I:$I,0))),"")</f>
        <v/>
      </c>
    </row>
    <row r="1924" spans="1:15" outlineLevel="2">
      <c r="A1924" t="s">
        <v>32687</v>
      </c>
      <c r="C1924" s="191" t="s">
        <v>32688</v>
      </c>
      <c r="E1924" t="s">
        <v>32689</v>
      </c>
      <c r="F1924" t="s">
        <v>1369</v>
      </c>
      <c r="G1924" t="s">
        <v>375</v>
      </c>
      <c r="H1924">
        <v>1455</v>
      </c>
      <c r="J1924" t="s">
        <v>22634</v>
      </c>
      <c r="K1924" s="132" t="str">
        <f>IFERROR(IFERROR(INDEX(Кат!$O:$O,MATCH($C1924,Кат!$I:$I,0)),INDEX(Торг!$L:$L,MATCH($C1924,Торг!$I:$I,0))),"")</f>
        <v/>
      </c>
      <c r="L1924" s="132" t="str">
        <f>IFERROR(IFERROR(INDEX(Кат!$A:$A,MATCH($C1924,Кат!$I:$I,0)),INDEX(Торг!$A:$A,MATCH($C1924,Торг!$I:$I,0))),"")</f>
        <v/>
      </c>
      <c r="M1924" s="132" t="str">
        <f>IFERROR(IFERROR(INDEX(Кат!$B:$B,MATCH($C1924,Кат!$I:$I,0)),INDEX(Торг!$B:$B,MATCH($C1924,Торг!$I:$I,0))),"")</f>
        <v/>
      </c>
      <c r="N1924" s="132" t="str">
        <f t="shared" si="29"/>
        <v>EVOLEX EX96007</v>
      </c>
      <c r="O1924" s="132" t="str">
        <f>IFERROR(IFERROR(INDEX(Кат!$B:$B,MATCH($N1924,Кат!$I:$I,0)),INDEX(Торг!$B:$B,MATCH($N1924,Торг!$I:$I,0))),"")</f>
        <v/>
      </c>
    </row>
    <row r="1925" spans="1:15" outlineLevel="2">
      <c r="A1925" t="s">
        <v>33490</v>
      </c>
      <c r="C1925" s="191" t="s">
        <v>317</v>
      </c>
      <c r="E1925" t="s">
        <v>33662</v>
      </c>
      <c r="F1925" t="s">
        <v>1369</v>
      </c>
      <c r="G1925" t="s">
        <v>375</v>
      </c>
      <c r="H1925">
        <v>2428</v>
      </c>
      <c r="J1925" t="s">
        <v>22634</v>
      </c>
      <c r="K1925" s="132" t="str">
        <f>IFERROR(IFERROR(INDEX(Кат!$O:$O,MATCH($C1925,Кат!$I:$I,0)),INDEX(Торг!$L:$L,MATCH($C1925,Торг!$I:$I,0))),"")</f>
        <v>шпак</v>
      </c>
      <c r="L1925" s="132">
        <f>IFERROR(IFERROR(INDEX(Кат!$A:$A,MATCH($C1925,Кат!$I:$I,0)),INDEX(Торг!$A:$A,MATCH($C1925,Торг!$I:$I,0))),"")</f>
        <v>139146</v>
      </c>
      <c r="M1925" s="132">
        <f>IFERROR(IFERROR(INDEX(Кат!$B:$B,MATCH($C1925,Кат!$I:$I,0)),INDEX(Торг!$B:$B,MATCH($C1925,Торг!$I:$I,0))),"")</f>
        <v>20627</v>
      </c>
      <c r="N1925" s="132" t="str">
        <f t="shared" si="29"/>
        <v>EVOLEX EX93012</v>
      </c>
      <c r="O1925" s="132" t="str">
        <f>IFERROR(IFERROR(INDEX(Кат!$B:$B,MATCH($N1925,Кат!$I:$I,0)),INDEX(Торг!$B:$B,MATCH($N1925,Торг!$I:$I,0))),"")</f>
        <v/>
      </c>
    </row>
    <row r="1926" spans="1:15" outlineLevel="2">
      <c r="A1926" t="s">
        <v>32690</v>
      </c>
      <c r="C1926" s="191" t="s">
        <v>32691</v>
      </c>
      <c r="E1926" t="s">
        <v>32692</v>
      </c>
      <c r="F1926" t="s">
        <v>1369</v>
      </c>
      <c r="G1926" t="s">
        <v>375</v>
      </c>
      <c r="H1926">
        <v>1930</v>
      </c>
      <c r="J1926" t="s">
        <v>22634</v>
      </c>
      <c r="K1926" s="132" t="str">
        <f>IFERROR(IFERROR(INDEX(Кат!$O:$O,MATCH($C1926,Кат!$I:$I,0)),INDEX(Торг!$L:$L,MATCH($C1926,Торг!$I:$I,0))),"")</f>
        <v/>
      </c>
      <c r="L1926" s="132" t="str">
        <f>IFERROR(IFERROR(INDEX(Кат!$A:$A,MATCH($C1926,Кат!$I:$I,0)),INDEX(Торг!$A:$A,MATCH($C1926,Торг!$I:$I,0))),"")</f>
        <v/>
      </c>
      <c r="M1926" s="132" t="str">
        <f>IFERROR(IFERROR(INDEX(Кат!$B:$B,MATCH($C1926,Кат!$I:$I,0)),INDEX(Торг!$B:$B,MATCH($C1926,Торг!$I:$I,0))),"")</f>
        <v/>
      </c>
      <c r="N1926" s="132" t="str">
        <f t="shared" si="29"/>
        <v>EVOLEX EX96009</v>
      </c>
      <c r="O1926" s="132" t="str">
        <f>IFERROR(IFERROR(INDEX(Кат!$B:$B,MATCH($N1926,Кат!$I:$I,0)),INDEX(Торг!$B:$B,MATCH($N1926,Торг!$I:$I,0))),"")</f>
        <v/>
      </c>
    </row>
    <row r="1927" spans="1:15" outlineLevel="2">
      <c r="A1927" t="s">
        <v>15862</v>
      </c>
      <c r="C1927" s="191" t="s">
        <v>33663</v>
      </c>
      <c r="E1927" t="s">
        <v>1371</v>
      </c>
      <c r="F1927" t="s">
        <v>1369</v>
      </c>
      <c r="G1927" t="s">
        <v>375</v>
      </c>
      <c r="H1927">
        <v>2300</v>
      </c>
      <c r="J1927" t="s">
        <v>22634</v>
      </c>
      <c r="K1927" s="132" t="str">
        <f>IFERROR(IFERROR(INDEX(Кат!$O:$O,MATCH($C1927,Кат!$I:$I,0)),INDEX(Торг!$L:$L,MATCH($C1927,Торг!$I:$I,0))),"")</f>
        <v/>
      </c>
      <c r="L1927" s="132" t="str">
        <f>IFERROR(IFERROR(INDEX(Кат!$A:$A,MATCH($C1927,Кат!$I:$I,0)),INDEX(Торг!$A:$A,MATCH($C1927,Торг!$I:$I,0))),"")</f>
        <v/>
      </c>
      <c r="M1927" s="132" t="str">
        <f>IFERROR(IFERROR(INDEX(Кат!$B:$B,MATCH($C1927,Кат!$I:$I,0)),INDEX(Торг!$B:$B,MATCH($C1927,Торг!$I:$I,0))),"")</f>
        <v/>
      </c>
      <c r="N1927" s="132" t="str">
        <f t="shared" si="29"/>
        <v>EVOLEX EX93012+подш</v>
      </c>
      <c r="O1927" s="132" t="str">
        <f>IFERROR(IFERROR(INDEX(Кат!$B:$B,MATCH($N1927,Кат!$I:$I,0)),INDEX(Торг!$B:$B,MATCH($N1927,Торг!$I:$I,0))),"")</f>
        <v/>
      </c>
    </row>
    <row r="1928" spans="1:15" outlineLevel="1">
      <c r="A1928" t="s">
        <v>32814</v>
      </c>
      <c r="C1928" s="191" t="s">
        <v>32815</v>
      </c>
      <c r="E1928" t="s">
        <v>32816</v>
      </c>
      <c r="F1928" t="s">
        <v>1369</v>
      </c>
      <c r="G1928" t="s">
        <v>375</v>
      </c>
      <c r="H1928">
        <v>2665</v>
      </c>
      <c r="J1928" t="s">
        <v>22634</v>
      </c>
      <c r="K1928" s="132" t="str">
        <f>IFERROR(IFERROR(INDEX(Кат!$O:$O,MATCH($C1928,Кат!$I:$I,0)),INDEX(Торг!$L:$L,MATCH($C1928,Торг!$I:$I,0))),"")</f>
        <v/>
      </c>
      <c r="L1928" s="132" t="str">
        <f>IFERROR(IFERROR(INDEX(Кат!$A:$A,MATCH($C1928,Кат!$I:$I,0)),INDEX(Торг!$A:$A,MATCH($C1928,Торг!$I:$I,0))),"")</f>
        <v/>
      </c>
      <c r="M1928" s="132" t="str">
        <f>IFERROR(IFERROR(INDEX(Кат!$B:$B,MATCH($C1928,Кат!$I:$I,0)),INDEX(Торг!$B:$B,MATCH($C1928,Торг!$I:$I,0))),"")</f>
        <v/>
      </c>
      <c r="N1928" s="132" t="str">
        <f t="shared" ref="N1928:N1991" si="30">_xlfn.CONCAT(F1928," ",C1928)</f>
        <v>EVOLEX EX96008</v>
      </c>
      <c r="O1928" s="132" t="str">
        <f>IFERROR(IFERROR(INDEX(Кат!$B:$B,MATCH($N1928,Кат!$I:$I,0)),INDEX(Торг!$B:$B,MATCH($N1928,Торг!$I:$I,0))),"")</f>
        <v/>
      </c>
    </row>
    <row r="1929" spans="1:15" outlineLevel="2">
      <c r="A1929" t="s">
        <v>32693</v>
      </c>
      <c r="C1929" s="191" t="s">
        <v>32694</v>
      </c>
      <c r="E1929" t="s">
        <v>33664</v>
      </c>
      <c r="F1929" t="s">
        <v>1369</v>
      </c>
      <c r="G1929" t="s">
        <v>399</v>
      </c>
      <c r="H1929">
        <v>435</v>
      </c>
      <c r="J1929" t="s">
        <v>22634</v>
      </c>
      <c r="K1929" s="132" t="str">
        <f>IFERROR(IFERROR(INDEX(Кат!$O:$O,MATCH($C1929,Кат!$I:$I,0)),INDEX(Торг!$L:$L,MATCH($C1929,Торг!$I:$I,0))),"")</f>
        <v/>
      </c>
      <c r="L1929" s="132" t="str">
        <f>IFERROR(IFERROR(INDEX(Кат!$A:$A,MATCH($C1929,Кат!$I:$I,0)),INDEX(Торг!$A:$A,MATCH($C1929,Торг!$I:$I,0))),"")</f>
        <v/>
      </c>
      <c r="M1929" s="132" t="str">
        <f>IFERROR(IFERROR(INDEX(Кат!$B:$B,MATCH($C1929,Кат!$I:$I,0)),INDEX(Торг!$B:$B,MATCH($C1929,Торг!$I:$I,0))),"")</f>
        <v/>
      </c>
      <c r="N1929" s="132" t="str">
        <f t="shared" si="30"/>
        <v>EVOLEX EV-1118-2902840</v>
      </c>
      <c r="O1929" s="132" t="str">
        <f>IFERROR(IFERROR(INDEX(Кат!$B:$B,MATCH($N1929,Кат!$I:$I,0)),INDEX(Торг!$B:$B,MATCH($N1929,Торг!$I:$I,0))),"")</f>
        <v/>
      </c>
    </row>
    <row r="1930" spans="1:15" outlineLevel="2">
      <c r="A1930" t="s">
        <v>32408</v>
      </c>
      <c r="C1930" s="191" t="s">
        <v>32409</v>
      </c>
      <c r="E1930" t="s">
        <v>33665</v>
      </c>
      <c r="F1930" t="s">
        <v>1369</v>
      </c>
      <c r="G1930" t="s">
        <v>375</v>
      </c>
      <c r="H1930">
        <v>455</v>
      </c>
      <c r="J1930" t="s">
        <v>22634</v>
      </c>
      <c r="K1930" s="132" t="str">
        <f>IFERROR(IFERROR(INDEX(Кат!$O:$O,MATCH($C1930,Кат!$I:$I,0)),INDEX(Торг!$L:$L,MATCH($C1930,Торг!$I:$I,0))),"")</f>
        <v/>
      </c>
      <c r="L1930" s="132" t="str">
        <f>IFERROR(IFERROR(INDEX(Кат!$A:$A,MATCH($C1930,Кат!$I:$I,0)),INDEX(Торг!$A:$A,MATCH($C1930,Торг!$I:$I,0))),"")</f>
        <v/>
      </c>
      <c r="M1930" s="132" t="str">
        <f>IFERROR(IFERROR(INDEX(Кат!$B:$B,MATCH($C1930,Кат!$I:$I,0)),INDEX(Торг!$B:$B,MATCH($C1930,Торг!$I:$I,0))),"")</f>
        <v/>
      </c>
      <c r="N1930" s="132" t="str">
        <f t="shared" si="30"/>
        <v>EVOLEX EX95001</v>
      </c>
      <c r="O1930" s="132" t="str">
        <f>IFERROR(IFERROR(INDEX(Кат!$B:$B,MATCH($N1930,Кат!$I:$I,0)),INDEX(Торг!$B:$B,MATCH($N1930,Торг!$I:$I,0))),"")</f>
        <v/>
      </c>
    </row>
    <row r="1931" spans="1:15" outlineLevel="2">
      <c r="A1931" t="s">
        <v>23708</v>
      </c>
      <c r="C1931" s="191"/>
      <c r="E1931" t="s">
        <v>23709</v>
      </c>
      <c r="J1931" t="s">
        <v>22634</v>
      </c>
      <c r="K1931" s="132" t="str">
        <f>IFERROR(IFERROR(INDEX(Кат!$O:$O,MATCH($C1931,Кат!$I:$I,0)),INDEX(Торг!$L:$L,MATCH($C1931,Торг!$I:$I,0))),"")</f>
        <v/>
      </c>
      <c r="L1931" s="132" t="str">
        <f>IFERROR(IFERROR(INDEX(Кат!$A:$A,MATCH($C1931,Кат!$I:$I,0)),INDEX(Торг!$A:$A,MATCH($C1931,Торг!$I:$I,0))),"")</f>
        <v/>
      </c>
      <c r="M1931" s="132" t="str">
        <f>IFERROR(IFERROR(INDEX(Кат!$B:$B,MATCH($C1931,Кат!$I:$I,0)),INDEX(Торг!$B:$B,MATCH($C1931,Торг!$I:$I,0))),"")</f>
        <v/>
      </c>
      <c r="N1931" s="132" t="str">
        <f t="shared" si="30"/>
        <v xml:space="preserve"> </v>
      </c>
      <c r="O1931" s="132" t="str">
        <f>IFERROR(IFERROR(INDEX(Кат!$B:$B,MATCH($N1931,Кат!$I:$I,0)),INDEX(Торг!$B:$B,MATCH($N1931,Торг!$I:$I,0))),"")</f>
        <v/>
      </c>
    </row>
    <row r="1932" spans="1:15" outlineLevel="1">
      <c r="A1932" t="s">
        <v>30385</v>
      </c>
      <c r="C1932" s="191" t="s">
        <v>30386</v>
      </c>
      <c r="E1932" t="s">
        <v>30387</v>
      </c>
      <c r="F1932" t="s">
        <v>23325</v>
      </c>
      <c r="G1932" t="s">
        <v>375</v>
      </c>
      <c r="H1932">
        <v>950</v>
      </c>
      <c r="J1932" t="s">
        <v>22634</v>
      </c>
      <c r="K1932" s="132" t="str">
        <f>IFERROR(IFERROR(INDEX(Кат!$O:$O,MATCH($C1932,Кат!$I:$I,0)),INDEX(Торг!$L:$L,MATCH($C1932,Торг!$I:$I,0))),"")</f>
        <v/>
      </c>
      <c r="L1932" s="132" t="str">
        <f>IFERROR(IFERROR(INDEX(Кат!$A:$A,MATCH($C1932,Кат!$I:$I,0)),INDEX(Торг!$A:$A,MATCH($C1932,Торг!$I:$I,0))),"")</f>
        <v/>
      </c>
      <c r="M1932" s="132" t="str">
        <f>IFERROR(IFERROR(INDEX(Кат!$B:$B,MATCH($C1932,Кат!$I:$I,0)),INDEX(Торг!$B:$B,MATCH($C1932,Торг!$I:$I,0))),"")</f>
        <v/>
      </c>
      <c r="N1932" s="132" t="str">
        <f t="shared" si="30"/>
        <v>FEBEST 0201C11F</v>
      </c>
      <c r="O1932" s="132" t="str">
        <f>IFERROR(IFERROR(INDEX(Кат!$B:$B,MATCH($N1932,Кат!$I:$I,0)),INDEX(Торг!$B:$B,MATCH($N1932,Торг!$I:$I,0))),"")</f>
        <v/>
      </c>
    </row>
    <row r="1933" spans="1:15" outlineLevel="2">
      <c r="A1933" t="s">
        <v>23322</v>
      </c>
      <c r="C1933" s="191" t="s">
        <v>23323</v>
      </c>
      <c r="E1933" t="s">
        <v>23324</v>
      </c>
      <c r="F1933" t="s">
        <v>23325</v>
      </c>
      <c r="G1933" t="s">
        <v>399</v>
      </c>
      <c r="H1933">
        <v>850</v>
      </c>
      <c r="J1933" t="s">
        <v>22634</v>
      </c>
      <c r="K1933" s="132" t="str">
        <f>IFERROR(IFERROR(INDEX(Кат!$O:$O,MATCH($C1933,Кат!$I:$I,0)),INDEX(Торг!$L:$L,MATCH($C1933,Торг!$I:$I,0))),"")</f>
        <v/>
      </c>
      <c r="L1933" s="132" t="str">
        <f>IFERROR(IFERROR(INDEX(Кат!$A:$A,MATCH($C1933,Кат!$I:$I,0)),INDEX(Торг!$A:$A,MATCH($C1933,Торг!$I:$I,0))),"")</f>
        <v/>
      </c>
      <c r="M1933" s="132" t="str">
        <f>IFERROR(IFERROR(INDEX(Кат!$B:$B,MATCH($C1933,Кат!$I:$I,0)),INDEX(Торг!$B:$B,MATCH($C1933,Торг!$I:$I,0))),"")</f>
        <v/>
      </c>
      <c r="N1933" s="132" t="str">
        <f t="shared" si="30"/>
        <v>FEBEST 42140-VAZ21126</v>
      </c>
      <c r="O1933" s="132" t="str">
        <f>IFERROR(IFERROR(INDEX(Кат!$B:$B,MATCH($N1933,Кат!$I:$I,0)),INDEX(Торг!$B:$B,MATCH($N1933,Торг!$I:$I,0))),"")</f>
        <v/>
      </c>
    </row>
    <row r="1934" spans="1:15">
      <c r="A1934" t="s">
        <v>23326</v>
      </c>
      <c r="C1934" s="191" t="s">
        <v>23327</v>
      </c>
      <c r="E1934" t="s">
        <v>29037</v>
      </c>
      <c r="F1934" t="s">
        <v>23325</v>
      </c>
      <c r="G1934" t="s">
        <v>399</v>
      </c>
      <c r="H1934">
        <v>500</v>
      </c>
      <c r="J1934" t="s">
        <v>22634</v>
      </c>
      <c r="K1934" s="132" t="str">
        <f>IFERROR(IFERROR(INDEX(Кат!$O:$O,MATCH($C1934,Кат!$I:$I,0)),INDEX(Торг!$L:$L,MATCH($C1934,Торг!$I:$I,0))),"")</f>
        <v/>
      </c>
      <c r="L1934" s="132" t="str">
        <f>IFERROR(IFERROR(INDEX(Кат!$A:$A,MATCH($C1934,Кат!$I:$I,0)),INDEX(Торг!$A:$A,MATCH($C1934,Торг!$I:$I,0))),"")</f>
        <v/>
      </c>
      <c r="M1934" s="132" t="str">
        <f>IFERROR(IFERROR(INDEX(Кат!$B:$B,MATCH($C1934,Кат!$I:$I,0)),INDEX(Торг!$B:$B,MATCH($C1934,Торг!$I:$I,0))),"")</f>
        <v/>
      </c>
      <c r="N1934" s="132" t="str">
        <f t="shared" si="30"/>
        <v>FEBEST 42140-VAZ11186</v>
      </c>
      <c r="O1934" s="132" t="str">
        <f>IFERROR(IFERROR(INDEX(Кат!$B:$B,MATCH($N1934,Кат!$I:$I,0)),INDEX(Торг!$B:$B,MATCH($N1934,Торг!$I:$I,0))),"")</f>
        <v/>
      </c>
    </row>
    <row r="1935" spans="1:15" outlineLevel="1">
      <c r="A1935" t="s">
        <v>30388</v>
      </c>
      <c r="C1935" s="191" t="s">
        <v>30389</v>
      </c>
      <c r="E1935" t="s">
        <v>30390</v>
      </c>
      <c r="F1935" t="s">
        <v>23325</v>
      </c>
      <c r="G1935" t="s">
        <v>399</v>
      </c>
      <c r="H1935">
        <v>570</v>
      </c>
      <c r="J1935" t="s">
        <v>22634</v>
      </c>
      <c r="K1935" s="132" t="str">
        <f>IFERROR(IFERROR(INDEX(Кат!$O:$O,MATCH($C1935,Кат!$I:$I,0)),INDEX(Торг!$L:$L,MATCH($C1935,Торг!$I:$I,0))),"")</f>
        <v/>
      </c>
      <c r="L1935" s="132" t="str">
        <f>IFERROR(IFERROR(INDEX(Кат!$A:$A,MATCH($C1935,Кат!$I:$I,0)),INDEX(Торг!$A:$A,MATCH($C1935,Торг!$I:$I,0))),"")</f>
        <v/>
      </c>
      <c r="M1935" s="132" t="str">
        <f>IFERROR(IFERROR(INDEX(Кат!$B:$B,MATCH($C1935,Кат!$I:$I,0)),INDEX(Торг!$B:$B,MATCH($C1935,Торг!$I:$I,0))),"")</f>
        <v/>
      </c>
      <c r="N1935" s="132" t="str">
        <f t="shared" si="30"/>
        <v>FEBEST 42117-007</v>
      </c>
      <c r="O1935" s="132" t="str">
        <f>IFERROR(IFERROR(INDEX(Кат!$B:$B,MATCH($N1935,Кат!$I:$I,0)),INDEX(Торг!$B:$B,MATCH($N1935,Торг!$I:$I,0))),"")</f>
        <v/>
      </c>
    </row>
    <row r="1936" spans="1:15" outlineLevel="2">
      <c r="A1936" t="s">
        <v>30136</v>
      </c>
      <c r="C1936" s="191"/>
      <c r="E1936" t="s">
        <v>30137</v>
      </c>
      <c r="J1936" t="s">
        <v>22634</v>
      </c>
      <c r="K1936" s="132" t="str">
        <f>IFERROR(IFERROR(INDEX(Кат!$O:$O,MATCH($C1936,Кат!$I:$I,0)),INDEX(Торг!$L:$L,MATCH($C1936,Торг!$I:$I,0))),"")</f>
        <v/>
      </c>
      <c r="L1936" s="132" t="str">
        <f>IFERROR(IFERROR(INDEX(Кат!$A:$A,MATCH($C1936,Кат!$I:$I,0)),INDEX(Торг!$A:$A,MATCH($C1936,Торг!$I:$I,0))),"")</f>
        <v/>
      </c>
      <c r="M1936" s="132" t="str">
        <f>IFERROR(IFERROR(INDEX(Кат!$B:$B,MATCH($C1936,Кат!$I:$I,0)),INDEX(Торг!$B:$B,MATCH($C1936,Торг!$I:$I,0))),"")</f>
        <v/>
      </c>
      <c r="N1936" s="132" t="str">
        <f t="shared" si="30"/>
        <v xml:space="preserve"> </v>
      </c>
      <c r="O1936" s="132" t="str">
        <f>IFERROR(IFERROR(INDEX(Кат!$B:$B,MATCH($N1936,Кат!$I:$I,0)),INDEX(Торг!$B:$B,MATCH($N1936,Торг!$I:$I,0))),"")</f>
        <v/>
      </c>
    </row>
    <row r="1937" spans="1:15" outlineLevel="2">
      <c r="A1937" t="s">
        <v>30138</v>
      </c>
      <c r="C1937" s="191">
        <v>2113</v>
      </c>
      <c r="E1937" t="s">
        <v>30139</v>
      </c>
      <c r="F1937" t="s">
        <v>30137</v>
      </c>
      <c r="G1937" t="s">
        <v>399</v>
      </c>
      <c r="H1937">
        <v>190</v>
      </c>
      <c r="J1937" t="s">
        <v>22634</v>
      </c>
      <c r="K1937" s="132" t="str">
        <f>IFERROR(IFERROR(INDEX(Кат!$O:$O,MATCH($C1937,Кат!$I:$I,0)),INDEX(Торг!$L:$L,MATCH($C1937,Торг!$I:$I,0))),"")</f>
        <v/>
      </c>
      <c r="L1937" s="132" t="str">
        <f>IFERROR(IFERROR(INDEX(Кат!$A:$A,MATCH($C1937,Кат!$I:$I,0)),INDEX(Торг!$A:$A,MATCH($C1937,Торг!$I:$I,0))),"")</f>
        <v/>
      </c>
      <c r="M1937" s="132" t="str">
        <f>IFERROR(IFERROR(INDEX(Кат!$B:$B,MATCH($C1937,Кат!$I:$I,0)),INDEX(Торг!$B:$B,MATCH($C1937,Торг!$I:$I,0))),"")</f>
        <v/>
      </c>
      <c r="N1937" s="132" t="str">
        <f t="shared" si="30"/>
        <v>FEBI 2113</v>
      </c>
      <c r="O1937" s="132" t="str">
        <f>IFERROR(IFERROR(INDEX(Кат!$B:$B,MATCH($N1937,Кат!$I:$I,0)),INDEX(Торг!$B:$B,MATCH($N1937,Торг!$I:$I,0))),"")</f>
        <v/>
      </c>
    </row>
    <row r="1938" spans="1:15" outlineLevel="2">
      <c r="A1938" t="s">
        <v>25121</v>
      </c>
      <c r="C1938" s="191"/>
      <c r="E1938" t="s">
        <v>25122</v>
      </c>
      <c r="J1938" t="s">
        <v>22634</v>
      </c>
      <c r="K1938" s="132" t="str">
        <f>IFERROR(IFERROR(INDEX(Кат!$O:$O,MATCH($C1938,Кат!$I:$I,0)),INDEX(Торг!$L:$L,MATCH($C1938,Торг!$I:$I,0))),"")</f>
        <v/>
      </c>
      <c r="L1938" s="132" t="str">
        <f>IFERROR(IFERROR(INDEX(Кат!$A:$A,MATCH($C1938,Кат!$I:$I,0)),INDEX(Торг!$A:$A,MATCH($C1938,Торг!$I:$I,0))),"")</f>
        <v/>
      </c>
      <c r="M1938" s="132" t="str">
        <f>IFERROR(IFERROR(INDEX(Кат!$B:$B,MATCH($C1938,Кат!$I:$I,0)),INDEX(Торг!$B:$B,MATCH($C1938,Торг!$I:$I,0))),"")</f>
        <v/>
      </c>
      <c r="N1938" s="132" t="str">
        <f t="shared" si="30"/>
        <v xml:space="preserve"> </v>
      </c>
      <c r="O1938" s="132" t="str">
        <f>IFERROR(IFERROR(INDEX(Кат!$B:$B,MATCH($N1938,Кат!$I:$I,0)),INDEX(Торг!$B:$B,MATCH($N1938,Торг!$I:$I,0))),"")</f>
        <v/>
      </c>
    </row>
    <row r="1939" spans="1:15" outlineLevel="2">
      <c r="A1939" t="s">
        <v>15863</v>
      </c>
      <c r="C1939" s="191" t="s">
        <v>5134</v>
      </c>
      <c r="E1939" t="s">
        <v>25850</v>
      </c>
      <c r="F1939" t="s">
        <v>25122</v>
      </c>
      <c r="G1939" t="s">
        <v>399</v>
      </c>
      <c r="H1939">
        <v>55</v>
      </c>
      <c r="J1939" t="s">
        <v>22634</v>
      </c>
      <c r="K1939" s="132" t="str">
        <f>IFERROR(IFERROR(INDEX(Кат!$O:$O,MATCH($C1939,Кат!$I:$I,0)),INDEX(Торг!$L:$L,MATCH($C1939,Торг!$I:$I,0))),"")</f>
        <v/>
      </c>
      <c r="L1939" s="132" t="str">
        <f>IFERROR(IFERROR(INDEX(Кат!$A:$A,MATCH($C1939,Кат!$I:$I,0)),INDEX(Торг!$A:$A,MATCH($C1939,Торг!$I:$I,0))),"")</f>
        <v/>
      </c>
      <c r="M1939" s="132" t="str">
        <f>IFERROR(IFERROR(INDEX(Кат!$B:$B,MATCH($C1939,Кат!$I:$I,0)),INDEX(Торг!$B:$B,MATCH($C1939,Торг!$I:$I,0))),"")</f>
        <v/>
      </c>
      <c r="N1939" s="132" t="str">
        <f t="shared" si="30"/>
        <v>FEDERAL RESERVE 2110-1004047-00</v>
      </c>
      <c r="O1939" s="132" t="str">
        <f>IFERROR(IFERROR(INDEX(Кат!$B:$B,MATCH($N1939,Кат!$I:$I,0)),INDEX(Торг!$B:$B,MATCH($N1939,Торг!$I:$I,0))),"")</f>
        <v/>
      </c>
    </row>
    <row r="1940" spans="1:15" outlineLevel="2">
      <c r="A1940" t="s">
        <v>21252</v>
      </c>
      <c r="C1940" s="191" t="s">
        <v>4036</v>
      </c>
      <c r="E1940" t="s">
        <v>25851</v>
      </c>
      <c r="F1940" t="s">
        <v>25122</v>
      </c>
      <c r="G1940" t="s">
        <v>375</v>
      </c>
      <c r="H1940">
        <v>7150</v>
      </c>
      <c r="J1940" t="s">
        <v>22634</v>
      </c>
      <c r="K1940" s="132" t="str">
        <f>IFERROR(IFERROR(INDEX(Кат!$O:$O,MATCH($C1940,Кат!$I:$I,0)),INDEX(Торг!$L:$L,MATCH($C1940,Торг!$I:$I,0))),"")</f>
        <v/>
      </c>
      <c r="L1940" s="132" t="str">
        <f>IFERROR(IFERROR(INDEX(Кат!$A:$A,MATCH($C1940,Кат!$I:$I,0)),INDEX(Торг!$A:$A,MATCH($C1940,Торг!$I:$I,0))),"")</f>
        <v/>
      </c>
      <c r="M1940" s="132" t="str">
        <f>IFERROR(IFERROR(INDEX(Кат!$B:$B,MATCH($C1940,Кат!$I:$I,0)),INDEX(Торг!$B:$B,MATCH($C1940,Торг!$I:$I,0))),"")</f>
        <v/>
      </c>
      <c r="N1940" s="132" t="str">
        <f t="shared" si="30"/>
        <v>FEDERAL RESERVE 2112-1007300-02</v>
      </c>
      <c r="O1940" s="132" t="str">
        <f>IFERROR(IFERROR(INDEX(Кат!$B:$B,MATCH($N1940,Кат!$I:$I,0)),INDEX(Торг!$B:$B,MATCH($N1940,Торг!$I:$I,0))),"")</f>
        <v/>
      </c>
    </row>
    <row r="1941" spans="1:15" outlineLevel="2">
      <c r="A1941" t="s">
        <v>25693</v>
      </c>
      <c r="C1941" s="191" t="s">
        <v>25694</v>
      </c>
      <c r="E1941" t="s">
        <v>25695</v>
      </c>
      <c r="F1941" t="s">
        <v>25122</v>
      </c>
      <c r="G1941" t="s">
        <v>399</v>
      </c>
      <c r="H1941">
        <v>970</v>
      </c>
      <c r="J1941" t="s">
        <v>22634</v>
      </c>
      <c r="K1941" s="132" t="str">
        <f>IFERROR(IFERROR(INDEX(Кат!$O:$O,MATCH($C1941,Кат!$I:$I,0)),INDEX(Торг!$L:$L,MATCH($C1941,Торг!$I:$I,0))),"")</f>
        <v/>
      </c>
      <c r="L1941" s="132" t="str">
        <f>IFERROR(IFERROR(INDEX(Кат!$A:$A,MATCH($C1941,Кат!$I:$I,0)),INDEX(Торг!$A:$A,MATCH($C1941,Торг!$I:$I,0))),"")</f>
        <v/>
      </c>
      <c r="M1941" s="132" t="str">
        <f>IFERROR(IFERROR(INDEX(Кат!$B:$B,MATCH($C1941,Кат!$I:$I,0)),INDEX(Торг!$B:$B,MATCH($C1941,Торг!$I:$I,0))),"")</f>
        <v/>
      </c>
      <c r="N1941" s="132" t="str">
        <f t="shared" si="30"/>
        <v>FEDERAL RESERVE 2112.3705010-10</v>
      </c>
      <c r="O1941" s="132" t="str">
        <f>IFERROR(IFERROR(INDEX(Кат!$B:$B,MATCH($N1941,Кат!$I:$I,0)),INDEX(Торг!$B:$B,MATCH($N1941,Торг!$I:$I,0))),"")</f>
        <v/>
      </c>
    </row>
    <row r="1942" spans="1:15" outlineLevel="2">
      <c r="A1942" t="s">
        <v>25913</v>
      </c>
      <c r="C1942" s="191" t="s">
        <v>25914</v>
      </c>
      <c r="E1942" t="s">
        <v>25915</v>
      </c>
      <c r="F1942" t="s">
        <v>25122</v>
      </c>
      <c r="G1942" t="s">
        <v>375</v>
      </c>
      <c r="H1942">
        <v>2150</v>
      </c>
      <c r="J1942" t="s">
        <v>22634</v>
      </c>
      <c r="K1942" s="132" t="str">
        <f>IFERROR(IFERROR(INDEX(Кат!$O:$O,MATCH($C1942,Кат!$I:$I,0)),INDEX(Торг!$L:$L,MATCH($C1942,Торг!$I:$I,0))),"")</f>
        <v/>
      </c>
      <c r="L1942" s="132" t="str">
        <f>IFERROR(IFERROR(INDEX(Кат!$A:$A,MATCH($C1942,Кат!$I:$I,0)),INDEX(Торг!$A:$A,MATCH($C1942,Торг!$I:$I,0))),"")</f>
        <v/>
      </c>
      <c r="M1942" s="132" t="str">
        <f>IFERROR(IFERROR(INDEX(Кат!$B:$B,MATCH($C1942,Кат!$I:$I,0)),INDEX(Торг!$B:$B,MATCH($C1942,Торг!$I:$I,0))),"")</f>
        <v/>
      </c>
      <c r="N1942" s="132" t="str">
        <f t="shared" si="30"/>
        <v>FEDERAL RESERVE 11194-1000100</v>
      </c>
      <c r="O1942" s="132" t="str">
        <f>IFERROR(IFERROR(INDEX(Кат!$B:$B,MATCH($N1942,Кат!$I:$I,0)),INDEX(Торг!$B:$B,MATCH($N1942,Торг!$I:$I,0))),"")</f>
        <v/>
      </c>
    </row>
    <row r="1943" spans="1:15" outlineLevel="2">
      <c r="A1943" t="s">
        <v>15864</v>
      </c>
      <c r="C1943" s="191" t="s">
        <v>5135</v>
      </c>
      <c r="E1943" t="s">
        <v>25696</v>
      </c>
      <c r="F1943" t="s">
        <v>25122</v>
      </c>
      <c r="G1943" t="s">
        <v>375</v>
      </c>
      <c r="H1943">
        <v>2070</v>
      </c>
      <c r="J1943" t="s">
        <v>22634</v>
      </c>
      <c r="K1943" s="132" t="str">
        <f>IFERROR(IFERROR(INDEX(Кат!$O:$O,MATCH($C1943,Кат!$I:$I,0)),INDEX(Торг!$L:$L,MATCH($C1943,Торг!$I:$I,0))),"")</f>
        <v/>
      </c>
      <c r="L1943" s="132" t="str">
        <f>IFERROR(IFERROR(INDEX(Кат!$A:$A,MATCH($C1943,Кат!$I:$I,0)),INDEX(Торг!$A:$A,MATCH($C1943,Торг!$I:$I,0))),"")</f>
        <v/>
      </c>
      <c r="M1943" s="132" t="str">
        <f>IFERROR(IFERROR(INDEX(Кат!$B:$B,MATCH($C1943,Кат!$I:$I,0)),INDEX(Торг!$B:$B,MATCH($C1943,Торг!$I:$I,0))),"")</f>
        <v/>
      </c>
      <c r="N1943" s="132" t="str">
        <f t="shared" si="30"/>
        <v>FEDERAL RESERVE 21126-1000100-10</v>
      </c>
      <c r="O1943" s="132" t="str">
        <f>IFERROR(IFERROR(INDEX(Кат!$B:$B,MATCH($N1943,Кат!$I:$I,0)),INDEX(Торг!$B:$B,MATCH($N1943,Торг!$I:$I,0))),"")</f>
        <v/>
      </c>
    </row>
    <row r="1944" spans="1:15" outlineLevel="2">
      <c r="A1944" t="s">
        <v>15865</v>
      </c>
      <c r="C1944" s="191" t="s">
        <v>5136</v>
      </c>
      <c r="E1944" t="s">
        <v>25697</v>
      </c>
      <c r="F1944" t="s">
        <v>25122</v>
      </c>
      <c r="G1944" t="s">
        <v>375</v>
      </c>
      <c r="H1944">
        <v>2150</v>
      </c>
      <c r="J1944" t="s">
        <v>22634</v>
      </c>
      <c r="K1944" s="132" t="str">
        <f>IFERROR(IFERROR(INDEX(Кат!$O:$O,MATCH($C1944,Кат!$I:$I,0)),INDEX(Торг!$L:$L,MATCH($C1944,Торг!$I:$I,0))),"")</f>
        <v/>
      </c>
      <c r="L1944" s="132" t="str">
        <f>IFERROR(IFERROR(INDEX(Кат!$A:$A,MATCH($C1944,Кат!$I:$I,0)),INDEX(Торг!$A:$A,MATCH($C1944,Торг!$I:$I,0))),"")</f>
        <v/>
      </c>
      <c r="M1944" s="132" t="str">
        <f>IFERROR(IFERROR(INDEX(Кат!$B:$B,MATCH($C1944,Кат!$I:$I,0)),INDEX(Торг!$B:$B,MATCH($C1944,Торг!$I:$I,0))),"")</f>
        <v/>
      </c>
      <c r="N1944" s="132" t="str">
        <f t="shared" si="30"/>
        <v>FEDERAL RESERVE 21126-1000100</v>
      </c>
      <c r="O1944" s="132" t="str">
        <f>IFERROR(IFERROR(INDEX(Кат!$B:$B,MATCH($N1944,Кат!$I:$I,0)),INDEX(Торг!$B:$B,MATCH($N1944,Торг!$I:$I,0))),"")</f>
        <v/>
      </c>
    </row>
    <row r="1945" spans="1:15" outlineLevel="2">
      <c r="A1945" t="s">
        <v>26056</v>
      </c>
      <c r="C1945" s="191" t="s">
        <v>26057</v>
      </c>
      <c r="E1945" t="s">
        <v>26058</v>
      </c>
      <c r="F1945" t="s">
        <v>25122</v>
      </c>
      <c r="G1945" t="s">
        <v>375</v>
      </c>
      <c r="H1945">
        <v>4000</v>
      </c>
      <c r="J1945" t="s">
        <v>22634</v>
      </c>
      <c r="K1945" s="132" t="str">
        <f>IFERROR(IFERROR(INDEX(Кат!$O:$O,MATCH($C1945,Кат!$I:$I,0)),INDEX(Торг!$L:$L,MATCH($C1945,Торг!$I:$I,0))),"")</f>
        <v/>
      </c>
      <c r="L1945" s="132" t="str">
        <f>IFERROR(IFERROR(INDEX(Кат!$A:$A,MATCH($C1945,Кат!$I:$I,0)),INDEX(Торг!$A:$A,MATCH($C1945,Торг!$I:$I,0))),"")</f>
        <v/>
      </c>
      <c r="M1945" s="132" t="str">
        <f>IFERROR(IFERROR(INDEX(Кат!$B:$B,MATCH($C1945,Кат!$I:$I,0)),INDEX(Торг!$B:$B,MATCH($C1945,Торг!$I:$I,0))),"")</f>
        <v/>
      </c>
      <c r="N1945" s="132" t="str">
        <f t="shared" si="30"/>
        <v>FEDERAL RESERVE 11182.1007010.00/12.00</v>
      </c>
      <c r="O1945" s="132" t="str">
        <f>IFERROR(IFERROR(INDEX(Кат!$B:$B,MATCH($N1945,Кат!$I:$I,0)),INDEX(Торг!$B:$B,MATCH($N1945,Торг!$I:$I,0))),"")</f>
        <v/>
      </c>
    </row>
    <row r="1946" spans="1:15" outlineLevel="2">
      <c r="A1946" t="s">
        <v>29038</v>
      </c>
      <c r="C1946" s="191" t="s">
        <v>29039</v>
      </c>
      <c r="E1946" t="s">
        <v>29040</v>
      </c>
      <c r="F1946" t="s">
        <v>25122</v>
      </c>
      <c r="G1946" t="s">
        <v>375</v>
      </c>
      <c r="H1946">
        <v>5900</v>
      </c>
      <c r="J1946" t="s">
        <v>22634</v>
      </c>
      <c r="K1946" s="132" t="str">
        <f>IFERROR(IFERROR(INDEX(Кат!$O:$O,MATCH($C1946,Кат!$I:$I,0)),INDEX(Торг!$L:$L,MATCH($C1946,Торг!$I:$I,0))),"")</f>
        <v/>
      </c>
      <c r="L1946" s="132" t="str">
        <f>IFERROR(IFERROR(INDEX(Кат!$A:$A,MATCH($C1946,Кат!$I:$I,0)),INDEX(Торг!$A:$A,MATCH($C1946,Торг!$I:$I,0))),"")</f>
        <v/>
      </c>
      <c r="M1946" s="132" t="str">
        <f>IFERROR(IFERROR(INDEX(Кат!$B:$B,MATCH($C1946,Кат!$I:$I,0)),INDEX(Торг!$B:$B,MATCH($C1946,Торг!$I:$I,0))),"")</f>
        <v/>
      </c>
      <c r="N1946" s="132" t="str">
        <f t="shared" si="30"/>
        <v>FEDERAL RESERVE 11189.100401557.00</v>
      </c>
      <c r="O1946" s="132" t="str">
        <f>IFERROR(IFERROR(INDEX(Кат!$B:$B,MATCH($N1946,Кат!$I:$I,0)),INDEX(Торг!$B:$B,MATCH($N1946,Торг!$I:$I,0))),"")</f>
        <v/>
      </c>
    </row>
    <row r="1947" spans="1:15" outlineLevel="2">
      <c r="A1947" t="s">
        <v>27005</v>
      </c>
      <c r="C1947" s="191" t="s">
        <v>27006</v>
      </c>
      <c r="E1947" t="s">
        <v>27007</v>
      </c>
      <c r="F1947" t="s">
        <v>25122</v>
      </c>
      <c r="G1947" t="s">
        <v>375</v>
      </c>
      <c r="H1947">
        <v>5900</v>
      </c>
      <c r="J1947" t="s">
        <v>22634</v>
      </c>
      <c r="K1947" s="132" t="str">
        <f>IFERROR(IFERROR(INDEX(Кат!$O:$O,MATCH($C1947,Кат!$I:$I,0)),INDEX(Торг!$L:$L,MATCH($C1947,Торг!$I:$I,0))),"")</f>
        <v/>
      </c>
      <c r="L1947" s="132" t="str">
        <f>IFERROR(IFERROR(INDEX(Кат!$A:$A,MATCH($C1947,Кат!$I:$I,0)),INDEX(Торг!$A:$A,MATCH($C1947,Торг!$I:$I,0))),"")</f>
        <v/>
      </c>
      <c r="M1947" s="132" t="str">
        <f>IFERROR(IFERROR(INDEX(Кат!$B:$B,MATCH($C1947,Кат!$I:$I,0)),INDEX(Торг!$B:$B,MATCH($C1947,Торг!$I:$I,0))),"")</f>
        <v/>
      </c>
      <c r="N1947" s="132" t="str">
        <f t="shared" si="30"/>
        <v>FEDERAL RESERVE 11189.100401567.00</v>
      </c>
      <c r="O1947" s="132" t="str">
        <f>IFERROR(IFERROR(INDEX(Кат!$B:$B,MATCH($N1947,Кат!$I:$I,0)),INDEX(Торг!$B:$B,MATCH($N1947,Торг!$I:$I,0))),"")</f>
        <v/>
      </c>
    </row>
    <row r="1948" spans="1:15" outlineLevel="2">
      <c r="A1948" t="s">
        <v>27150</v>
      </c>
      <c r="C1948" s="191" t="s">
        <v>27259</v>
      </c>
      <c r="E1948" t="s">
        <v>27260</v>
      </c>
      <c r="F1948" t="s">
        <v>25122</v>
      </c>
      <c r="G1948" t="s">
        <v>375</v>
      </c>
      <c r="H1948">
        <v>5900</v>
      </c>
      <c r="J1948" t="s">
        <v>22634</v>
      </c>
      <c r="K1948" s="132" t="str">
        <f>IFERROR(IFERROR(INDEX(Кат!$O:$O,MATCH($C1948,Кат!$I:$I,0)),INDEX(Торг!$L:$L,MATCH($C1948,Торг!$I:$I,0))),"")</f>
        <v/>
      </c>
      <c r="L1948" s="132" t="str">
        <f>IFERROR(IFERROR(INDEX(Кат!$A:$A,MATCH($C1948,Кат!$I:$I,0)),INDEX(Торг!$A:$A,MATCH($C1948,Торг!$I:$I,0))),"")</f>
        <v/>
      </c>
      <c r="M1948" s="132" t="str">
        <f>IFERROR(IFERROR(INDEX(Кат!$B:$B,MATCH($C1948,Кат!$I:$I,0)),INDEX(Торг!$B:$B,MATCH($C1948,Торг!$I:$I,0))),"")</f>
        <v/>
      </c>
      <c r="N1948" s="132" t="str">
        <f t="shared" si="30"/>
        <v>FEDERAL RESERVE 11189.100401577.00</v>
      </c>
      <c r="O1948" s="132" t="str">
        <f>IFERROR(IFERROR(INDEX(Кат!$B:$B,MATCH($N1948,Кат!$I:$I,0)),INDEX(Торг!$B:$B,MATCH($N1948,Торг!$I:$I,0))),"")</f>
        <v/>
      </c>
    </row>
    <row r="1949" spans="1:15" outlineLevel="2">
      <c r="A1949" t="s">
        <v>27008</v>
      </c>
      <c r="C1949" s="191" t="s">
        <v>27009</v>
      </c>
      <c r="E1949" t="s">
        <v>27010</v>
      </c>
      <c r="F1949" t="s">
        <v>25122</v>
      </c>
      <c r="G1949" t="s">
        <v>375</v>
      </c>
      <c r="H1949">
        <v>5900</v>
      </c>
      <c r="J1949" t="s">
        <v>22634</v>
      </c>
      <c r="K1949" s="132" t="str">
        <f>IFERROR(IFERROR(INDEX(Кат!$O:$O,MATCH($C1949,Кат!$I:$I,0)),INDEX(Торг!$L:$L,MATCH($C1949,Торг!$I:$I,0))),"")</f>
        <v/>
      </c>
      <c r="L1949" s="132" t="str">
        <f>IFERROR(IFERROR(INDEX(Кат!$A:$A,MATCH($C1949,Кат!$I:$I,0)),INDEX(Торг!$A:$A,MATCH($C1949,Торг!$I:$I,0))),"")</f>
        <v/>
      </c>
      <c r="M1949" s="132" t="str">
        <f>IFERROR(IFERROR(INDEX(Кат!$B:$B,MATCH($C1949,Кат!$I:$I,0)),INDEX(Торг!$B:$B,MATCH($C1949,Торг!$I:$I,0))),"")</f>
        <v/>
      </c>
      <c r="N1949" s="132" t="str">
        <f t="shared" si="30"/>
        <v>FEDERAL RESERVE 11189.100401587.00</v>
      </c>
      <c r="O1949" s="132" t="str">
        <f>IFERROR(IFERROR(INDEX(Кат!$B:$B,MATCH($N1949,Кат!$I:$I,0)),INDEX(Торг!$B:$B,MATCH($N1949,Торг!$I:$I,0))),"")</f>
        <v/>
      </c>
    </row>
    <row r="1950" spans="1:15" outlineLevel="2">
      <c r="A1950" t="s">
        <v>27181</v>
      </c>
      <c r="C1950" s="191" t="s">
        <v>27074</v>
      </c>
      <c r="E1950" t="s">
        <v>27075</v>
      </c>
      <c r="F1950" t="s">
        <v>25122</v>
      </c>
      <c r="G1950" t="s">
        <v>375</v>
      </c>
      <c r="H1950">
        <v>5900</v>
      </c>
      <c r="J1950" t="s">
        <v>22634</v>
      </c>
      <c r="K1950" s="132" t="str">
        <f>IFERROR(IFERROR(INDEX(Кат!$O:$O,MATCH($C1950,Кат!$I:$I,0)),INDEX(Торг!$L:$L,MATCH($C1950,Торг!$I:$I,0))),"")</f>
        <v/>
      </c>
      <c r="L1950" s="132" t="str">
        <f>IFERROR(IFERROR(INDEX(Кат!$A:$A,MATCH($C1950,Кат!$I:$I,0)),INDEX(Торг!$A:$A,MATCH($C1950,Торг!$I:$I,0))),"")</f>
        <v/>
      </c>
      <c r="M1950" s="132" t="str">
        <f>IFERROR(IFERROR(INDEX(Кат!$B:$B,MATCH($C1950,Кат!$I:$I,0)),INDEX(Торг!$B:$B,MATCH($C1950,Торг!$I:$I,0))),"")</f>
        <v/>
      </c>
      <c r="N1950" s="132" t="str">
        <f t="shared" si="30"/>
        <v>FEDERAL RESERVE 11189.100401597.00</v>
      </c>
      <c r="O1950" s="132" t="str">
        <f>IFERROR(IFERROR(INDEX(Кат!$B:$B,MATCH($N1950,Кат!$I:$I,0)),INDEX(Торг!$B:$B,MATCH($N1950,Торг!$I:$I,0))),"")</f>
        <v/>
      </c>
    </row>
    <row r="1951" spans="1:15" outlineLevel="2">
      <c r="A1951" t="s">
        <v>27078</v>
      </c>
      <c r="C1951" s="191" t="s">
        <v>27148</v>
      </c>
      <c r="E1951" t="s">
        <v>27077</v>
      </c>
      <c r="F1951" t="s">
        <v>25122</v>
      </c>
      <c r="G1951" t="s">
        <v>375</v>
      </c>
      <c r="H1951">
        <v>5900</v>
      </c>
      <c r="J1951" t="s">
        <v>22634</v>
      </c>
      <c r="K1951" s="132" t="str">
        <f>IFERROR(IFERROR(INDEX(Кат!$O:$O,MATCH($C1951,Кат!$I:$I,0)),INDEX(Торг!$L:$L,MATCH($C1951,Торг!$I:$I,0))),"")</f>
        <v/>
      </c>
      <c r="L1951" s="132" t="str">
        <f>IFERROR(IFERROR(INDEX(Кат!$A:$A,MATCH($C1951,Кат!$I:$I,0)),INDEX(Торг!$A:$A,MATCH($C1951,Торг!$I:$I,0))),"")</f>
        <v/>
      </c>
      <c r="M1951" s="132" t="str">
        <f>IFERROR(IFERROR(INDEX(Кат!$B:$B,MATCH($C1951,Кат!$I:$I,0)),INDEX(Торг!$B:$B,MATCH($C1951,Торг!$I:$I,0))),"")</f>
        <v/>
      </c>
      <c r="N1951" s="132" t="str">
        <f t="shared" si="30"/>
        <v>FEDERAL RESERVE 11189.100401557.01</v>
      </c>
      <c r="O1951" s="132" t="str">
        <f>IFERROR(IFERROR(INDEX(Кат!$B:$B,MATCH($N1951,Кат!$I:$I,0)),INDEX(Торг!$B:$B,MATCH($N1951,Торг!$I:$I,0))),"")</f>
        <v/>
      </c>
    </row>
    <row r="1952" spans="1:15" outlineLevel="1">
      <c r="A1952" t="s">
        <v>27561</v>
      </c>
      <c r="C1952" s="191" t="s">
        <v>27562</v>
      </c>
      <c r="E1952" t="s">
        <v>27563</v>
      </c>
      <c r="F1952" t="s">
        <v>25122</v>
      </c>
      <c r="G1952" t="s">
        <v>375</v>
      </c>
      <c r="H1952">
        <v>5900</v>
      </c>
      <c r="J1952" t="s">
        <v>22634</v>
      </c>
      <c r="K1952" s="132" t="str">
        <f>IFERROR(IFERROR(INDEX(Кат!$O:$O,MATCH($C1952,Кат!$I:$I,0)),INDEX(Торг!$L:$L,MATCH($C1952,Торг!$I:$I,0))),"")</f>
        <v/>
      </c>
      <c r="L1952" s="132" t="str">
        <f>IFERROR(IFERROR(INDEX(Кат!$A:$A,MATCH($C1952,Кат!$I:$I,0)),INDEX(Торг!$A:$A,MATCH($C1952,Торг!$I:$I,0))),"")</f>
        <v/>
      </c>
      <c r="M1952" s="132" t="str">
        <f>IFERROR(IFERROR(INDEX(Кат!$B:$B,MATCH($C1952,Кат!$I:$I,0)),INDEX(Торг!$B:$B,MATCH($C1952,Торг!$I:$I,0))),"")</f>
        <v/>
      </c>
      <c r="N1952" s="132" t="str">
        <f t="shared" si="30"/>
        <v>FEDERAL RESERVE 11189.100401567.01</v>
      </c>
      <c r="O1952" s="132" t="str">
        <f>IFERROR(IFERROR(INDEX(Кат!$B:$B,MATCH($N1952,Кат!$I:$I,0)),INDEX(Торг!$B:$B,MATCH($N1952,Торг!$I:$I,0))),"")</f>
        <v/>
      </c>
    </row>
    <row r="1953" spans="1:15" outlineLevel="2">
      <c r="A1953" t="s">
        <v>27011</v>
      </c>
      <c r="C1953" s="191" t="s">
        <v>27012</v>
      </c>
      <c r="E1953" t="s">
        <v>27013</v>
      </c>
      <c r="F1953" t="s">
        <v>25122</v>
      </c>
      <c r="G1953" t="s">
        <v>375</v>
      </c>
      <c r="H1953">
        <v>5900</v>
      </c>
      <c r="J1953" t="s">
        <v>22634</v>
      </c>
      <c r="K1953" s="132" t="str">
        <f>IFERROR(IFERROR(INDEX(Кат!$O:$O,MATCH($C1953,Кат!$I:$I,0)),INDEX(Торг!$L:$L,MATCH($C1953,Торг!$I:$I,0))),"")</f>
        <v/>
      </c>
      <c r="L1953" s="132" t="str">
        <f>IFERROR(IFERROR(INDEX(Кат!$A:$A,MATCH($C1953,Кат!$I:$I,0)),INDEX(Торг!$A:$A,MATCH($C1953,Торг!$I:$I,0))),"")</f>
        <v/>
      </c>
      <c r="M1953" s="132" t="str">
        <f>IFERROR(IFERROR(INDEX(Кат!$B:$B,MATCH($C1953,Кат!$I:$I,0)),INDEX(Торг!$B:$B,MATCH($C1953,Торг!$I:$I,0))),"")</f>
        <v/>
      </c>
      <c r="N1953" s="132" t="str">
        <f t="shared" si="30"/>
        <v>FEDERAL RESERVE 11189.100401577.01</v>
      </c>
      <c r="O1953" s="132" t="str">
        <f>IFERROR(IFERROR(INDEX(Кат!$B:$B,MATCH($N1953,Кат!$I:$I,0)),INDEX(Торг!$B:$B,MATCH($N1953,Торг!$I:$I,0))),"")</f>
        <v/>
      </c>
    </row>
    <row r="1954" spans="1:15" outlineLevel="2">
      <c r="A1954" t="s">
        <v>29041</v>
      </c>
      <c r="C1954" s="191" t="s">
        <v>29042</v>
      </c>
      <c r="E1954" t="s">
        <v>29043</v>
      </c>
      <c r="F1954" t="s">
        <v>25122</v>
      </c>
      <c r="G1954" t="s">
        <v>375</v>
      </c>
      <c r="H1954">
        <v>5900</v>
      </c>
      <c r="J1954" t="s">
        <v>22634</v>
      </c>
      <c r="K1954" s="132" t="str">
        <f>IFERROR(IFERROR(INDEX(Кат!$O:$O,MATCH($C1954,Кат!$I:$I,0)),INDEX(Торг!$L:$L,MATCH($C1954,Торг!$I:$I,0))),"")</f>
        <v/>
      </c>
      <c r="L1954" s="132" t="str">
        <f>IFERROR(IFERROR(INDEX(Кат!$A:$A,MATCH($C1954,Кат!$I:$I,0)),INDEX(Торг!$A:$A,MATCH($C1954,Торг!$I:$I,0))),"")</f>
        <v/>
      </c>
      <c r="M1954" s="132" t="str">
        <f>IFERROR(IFERROR(INDEX(Кат!$B:$B,MATCH($C1954,Кат!$I:$I,0)),INDEX(Торг!$B:$B,MATCH($C1954,Торг!$I:$I,0))),"")</f>
        <v/>
      </c>
      <c r="N1954" s="132" t="str">
        <f t="shared" si="30"/>
        <v>FEDERAL RESERVE 11189.100401587.01</v>
      </c>
      <c r="O1954" s="132" t="str">
        <f>IFERROR(IFERROR(INDEX(Кат!$B:$B,MATCH($N1954,Кат!$I:$I,0)),INDEX(Торг!$B:$B,MATCH($N1954,Торг!$I:$I,0))),"")</f>
        <v/>
      </c>
    </row>
    <row r="1955" spans="1:15" outlineLevel="2">
      <c r="A1955" t="s">
        <v>29044</v>
      </c>
      <c r="C1955" s="191" t="s">
        <v>29045</v>
      </c>
      <c r="E1955" t="s">
        <v>29046</v>
      </c>
      <c r="F1955" t="s">
        <v>25122</v>
      </c>
      <c r="G1955" t="s">
        <v>375</v>
      </c>
      <c r="H1955">
        <v>5900</v>
      </c>
      <c r="J1955" t="s">
        <v>22634</v>
      </c>
      <c r="K1955" s="132" t="str">
        <f>IFERROR(IFERROR(INDEX(Кат!$O:$O,MATCH($C1955,Кат!$I:$I,0)),INDEX(Торг!$L:$L,MATCH($C1955,Торг!$I:$I,0))),"")</f>
        <v/>
      </c>
      <c r="L1955" s="132" t="str">
        <f>IFERROR(IFERROR(INDEX(Кат!$A:$A,MATCH($C1955,Кат!$I:$I,0)),INDEX(Торг!$A:$A,MATCH($C1955,Торг!$I:$I,0))),"")</f>
        <v/>
      </c>
      <c r="M1955" s="132" t="str">
        <f>IFERROR(IFERROR(INDEX(Кат!$B:$B,MATCH($C1955,Кат!$I:$I,0)),INDEX(Торг!$B:$B,MATCH($C1955,Торг!$I:$I,0))),"")</f>
        <v/>
      </c>
      <c r="N1955" s="132" t="str">
        <f t="shared" si="30"/>
        <v>FEDERAL RESERVE 11189.100401597.01</v>
      </c>
      <c r="O1955" s="132" t="str">
        <f>IFERROR(IFERROR(INDEX(Кат!$B:$B,MATCH($N1955,Кат!$I:$I,0)),INDEX(Торг!$B:$B,MATCH($N1955,Торг!$I:$I,0))),"")</f>
        <v/>
      </c>
    </row>
    <row r="1956" spans="1:15" outlineLevel="2">
      <c r="A1956" t="s">
        <v>15866</v>
      </c>
      <c r="C1956" s="191" t="s">
        <v>5137</v>
      </c>
      <c r="E1956" t="s">
        <v>25852</v>
      </c>
      <c r="F1956" t="s">
        <v>25122</v>
      </c>
      <c r="G1956" t="s">
        <v>375</v>
      </c>
      <c r="H1956">
        <v>5900</v>
      </c>
      <c r="J1956" t="s">
        <v>22634</v>
      </c>
      <c r="K1956" s="132" t="str">
        <f>IFERROR(IFERROR(INDEX(Кат!$O:$O,MATCH($C1956,Кат!$I:$I,0)),INDEX(Торг!$L:$L,MATCH($C1956,Торг!$I:$I,0))),"")</f>
        <v/>
      </c>
      <c r="L1956" s="132" t="str">
        <f>IFERROR(IFERROR(INDEX(Кат!$A:$A,MATCH($C1956,Кат!$I:$I,0)),INDEX(Торг!$A:$A,MATCH($C1956,Торг!$I:$I,0))),"")</f>
        <v/>
      </c>
      <c r="M1956" s="132" t="str">
        <f>IFERROR(IFERROR(INDEX(Кат!$B:$B,MATCH($C1956,Кат!$I:$I,0)),INDEX(Торг!$B:$B,MATCH($C1956,Торг!$I:$I,0))),"")</f>
        <v/>
      </c>
      <c r="N1956" s="132" t="str">
        <f t="shared" si="30"/>
        <v>FEDERAL RESERVE 21127.100401557.00</v>
      </c>
      <c r="O1956" s="132" t="str">
        <f>IFERROR(IFERROR(INDEX(Кат!$B:$B,MATCH($N1956,Кат!$I:$I,0)),INDEX(Торг!$B:$B,MATCH($N1956,Торг!$I:$I,0))),"")</f>
        <v/>
      </c>
    </row>
    <row r="1957" spans="1:15" outlineLevel="2">
      <c r="A1957" t="s">
        <v>29047</v>
      </c>
      <c r="C1957" s="191" t="s">
        <v>29048</v>
      </c>
      <c r="E1957" t="s">
        <v>29049</v>
      </c>
      <c r="F1957" t="s">
        <v>25122</v>
      </c>
      <c r="G1957" t="s">
        <v>375</v>
      </c>
      <c r="H1957">
        <v>5900</v>
      </c>
      <c r="J1957" t="s">
        <v>22634</v>
      </c>
      <c r="K1957" s="132" t="str">
        <f>IFERROR(IFERROR(INDEX(Кат!$O:$O,MATCH($C1957,Кат!$I:$I,0)),INDEX(Торг!$L:$L,MATCH($C1957,Торг!$I:$I,0))),"")</f>
        <v/>
      </c>
      <c r="L1957" s="132" t="str">
        <f>IFERROR(IFERROR(INDEX(Кат!$A:$A,MATCH($C1957,Кат!$I:$I,0)),INDEX(Торг!$A:$A,MATCH($C1957,Торг!$I:$I,0))),"")</f>
        <v/>
      </c>
      <c r="M1957" s="132" t="str">
        <f>IFERROR(IFERROR(INDEX(Кат!$B:$B,MATCH($C1957,Кат!$I:$I,0)),INDEX(Торг!$B:$B,MATCH($C1957,Торг!$I:$I,0))),"")</f>
        <v/>
      </c>
      <c r="N1957" s="132" t="str">
        <f t="shared" si="30"/>
        <v>FEDERAL RESERVE 21127.100401567.00</v>
      </c>
      <c r="O1957" s="132" t="str">
        <f>IFERROR(IFERROR(INDEX(Кат!$B:$B,MATCH($N1957,Кат!$I:$I,0)),INDEX(Торг!$B:$B,MATCH($N1957,Торг!$I:$I,0))),"")</f>
        <v/>
      </c>
    </row>
    <row r="1958" spans="1:15" outlineLevel="2">
      <c r="A1958" t="s">
        <v>27347</v>
      </c>
      <c r="C1958" s="191" t="s">
        <v>27348</v>
      </c>
      <c r="E1958" t="s">
        <v>27349</v>
      </c>
      <c r="F1958" t="s">
        <v>25122</v>
      </c>
      <c r="G1958" t="s">
        <v>375</v>
      </c>
      <c r="H1958">
        <v>5900</v>
      </c>
      <c r="J1958" t="s">
        <v>22634</v>
      </c>
      <c r="K1958" s="132" t="str">
        <f>IFERROR(IFERROR(INDEX(Кат!$O:$O,MATCH($C1958,Кат!$I:$I,0)),INDEX(Торг!$L:$L,MATCH($C1958,Торг!$I:$I,0))),"")</f>
        <v/>
      </c>
      <c r="L1958" s="132" t="str">
        <f>IFERROR(IFERROR(INDEX(Кат!$A:$A,MATCH($C1958,Кат!$I:$I,0)),INDEX(Торг!$A:$A,MATCH($C1958,Торг!$I:$I,0))),"")</f>
        <v/>
      </c>
      <c r="M1958" s="132" t="str">
        <f>IFERROR(IFERROR(INDEX(Кат!$B:$B,MATCH($C1958,Кат!$I:$I,0)),INDEX(Торг!$B:$B,MATCH($C1958,Торг!$I:$I,0))),"")</f>
        <v/>
      </c>
      <c r="N1958" s="132" t="str">
        <f t="shared" si="30"/>
        <v>FEDERAL RESERVE 21127.100401577.00</v>
      </c>
      <c r="O1958" s="132" t="str">
        <f>IFERROR(IFERROR(INDEX(Кат!$B:$B,MATCH($N1958,Кат!$I:$I,0)),INDEX(Торг!$B:$B,MATCH($N1958,Торг!$I:$I,0))),"")</f>
        <v/>
      </c>
    </row>
    <row r="1959" spans="1:15" outlineLevel="2">
      <c r="A1959" t="s">
        <v>27014</v>
      </c>
      <c r="C1959" s="191" t="s">
        <v>27015</v>
      </c>
      <c r="E1959" t="s">
        <v>27016</v>
      </c>
      <c r="F1959" t="s">
        <v>25122</v>
      </c>
      <c r="G1959" t="s">
        <v>375</v>
      </c>
      <c r="H1959">
        <v>5900</v>
      </c>
      <c r="J1959" t="s">
        <v>22634</v>
      </c>
      <c r="K1959" s="132" t="str">
        <f>IFERROR(IFERROR(INDEX(Кат!$O:$O,MATCH($C1959,Кат!$I:$I,0)),INDEX(Торг!$L:$L,MATCH($C1959,Торг!$I:$I,0))),"")</f>
        <v/>
      </c>
      <c r="L1959" s="132" t="str">
        <f>IFERROR(IFERROR(INDEX(Кат!$A:$A,MATCH($C1959,Кат!$I:$I,0)),INDEX(Торг!$A:$A,MATCH($C1959,Торг!$I:$I,0))),"")</f>
        <v/>
      </c>
      <c r="M1959" s="132" t="str">
        <f>IFERROR(IFERROR(INDEX(Кат!$B:$B,MATCH($C1959,Кат!$I:$I,0)),INDEX(Торг!$B:$B,MATCH($C1959,Торг!$I:$I,0))),"")</f>
        <v/>
      </c>
      <c r="N1959" s="132" t="str">
        <f t="shared" si="30"/>
        <v>FEDERAL RESERVE 21127.100401587.00</v>
      </c>
      <c r="O1959" s="132" t="str">
        <f>IFERROR(IFERROR(INDEX(Кат!$B:$B,MATCH($N1959,Кат!$I:$I,0)),INDEX(Торг!$B:$B,MATCH($N1959,Торг!$I:$I,0))),"")</f>
        <v/>
      </c>
    </row>
    <row r="1960" spans="1:15" outlineLevel="2">
      <c r="A1960" t="s">
        <v>29050</v>
      </c>
      <c r="C1960" s="191" t="s">
        <v>29051</v>
      </c>
      <c r="E1960" t="s">
        <v>29052</v>
      </c>
      <c r="F1960" t="s">
        <v>25122</v>
      </c>
      <c r="G1960" t="s">
        <v>375</v>
      </c>
      <c r="H1960">
        <v>5900</v>
      </c>
      <c r="J1960" t="s">
        <v>22634</v>
      </c>
      <c r="K1960" s="132" t="str">
        <f>IFERROR(IFERROR(INDEX(Кат!$O:$O,MATCH($C1960,Кат!$I:$I,0)),INDEX(Торг!$L:$L,MATCH($C1960,Торг!$I:$I,0))),"")</f>
        <v/>
      </c>
      <c r="L1960" s="132" t="str">
        <f>IFERROR(IFERROR(INDEX(Кат!$A:$A,MATCH($C1960,Кат!$I:$I,0)),INDEX(Торг!$A:$A,MATCH($C1960,Торг!$I:$I,0))),"")</f>
        <v/>
      </c>
      <c r="M1960" s="132" t="str">
        <f>IFERROR(IFERROR(INDEX(Кат!$B:$B,MATCH($C1960,Кат!$I:$I,0)),INDEX(Торг!$B:$B,MATCH($C1960,Торг!$I:$I,0))),"")</f>
        <v/>
      </c>
      <c r="N1960" s="132" t="str">
        <f t="shared" si="30"/>
        <v>FEDERAL RESERVE 21127.100401597.00</v>
      </c>
      <c r="O1960" s="132" t="str">
        <f>IFERROR(IFERROR(INDEX(Кат!$B:$B,MATCH($N1960,Кат!$I:$I,0)),INDEX(Торг!$B:$B,MATCH($N1960,Торг!$I:$I,0))),"")</f>
        <v/>
      </c>
    </row>
    <row r="1961" spans="1:15" outlineLevel="2">
      <c r="A1961" t="s">
        <v>27073</v>
      </c>
      <c r="C1961" s="191" t="s">
        <v>27233</v>
      </c>
      <c r="E1961" t="s">
        <v>25853</v>
      </c>
      <c r="F1961" t="s">
        <v>25122</v>
      </c>
      <c r="G1961" t="s">
        <v>375</v>
      </c>
      <c r="H1961">
        <v>5900</v>
      </c>
      <c r="J1961" t="s">
        <v>22634</v>
      </c>
      <c r="K1961" s="132" t="str">
        <f>IFERROR(IFERROR(INDEX(Кат!$O:$O,MATCH($C1961,Кат!$I:$I,0)),INDEX(Торг!$L:$L,MATCH($C1961,Торг!$I:$I,0))),"")</f>
        <v/>
      </c>
      <c r="L1961" s="132" t="str">
        <f>IFERROR(IFERROR(INDEX(Кат!$A:$A,MATCH($C1961,Кат!$I:$I,0)),INDEX(Торг!$A:$A,MATCH($C1961,Торг!$I:$I,0))),"")</f>
        <v/>
      </c>
      <c r="M1961" s="132" t="str">
        <f>IFERROR(IFERROR(INDEX(Кат!$B:$B,MATCH($C1961,Кат!$I:$I,0)),INDEX(Торг!$B:$B,MATCH($C1961,Торг!$I:$I,0))),"")</f>
        <v/>
      </c>
      <c r="N1961" s="132" t="str">
        <f t="shared" si="30"/>
        <v>FEDERAL RESERVE 21127.100401557.01</v>
      </c>
      <c r="O1961" s="132" t="str">
        <f>IFERROR(IFERROR(INDEX(Кат!$B:$B,MATCH($N1961,Кат!$I:$I,0)),INDEX(Торг!$B:$B,MATCH($N1961,Торг!$I:$I,0))),"")</f>
        <v/>
      </c>
    </row>
    <row r="1962" spans="1:15" outlineLevel="2">
      <c r="A1962" t="s">
        <v>15867</v>
      </c>
      <c r="C1962" s="191" t="s">
        <v>28752</v>
      </c>
      <c r="E1962" t="s">
        <v>28753</v>
      </c>
      <c r="F1962" t="s">
        <v>25122</v>
      </c>
      <c r="G1962" t="s">
        <v>375</v>
      </c>
      <c r="H1962">
        <v>5900</v>
      </c>
      <c r="J1962" t="s">
        <v>22634</v>
      </c>
      <c r="K1962" s="132" t="str">
        <f>IFERROR(IFERROR(INDEX(Кат!$O:$O,MATCH($C1962,Кат!$I:$I,0)),INDEX(Торг!$L:$L,MATCH($C1962,Торг!$I:$I,0))),"")</f>
        <v/>
      </c>
      <c r="L1962" s="132" t="str">
        <f>IFERROR(IFERROR(INDEX(Кат!$A:$A,MATCH($C1962,Кат!$I:$I,0)),INDEX(Торг!$A:$A,MATCH($C1962,Торг!$I:$I,0))),"")</f>
        <v/>
      </c>
      <c r="M1962" s="132" t="str">
        <f>IFERROR(IFERROR(INDEX(Кат!$B:$B,MATCH($C1962,Кат!$I:$I,0)),INDEX(Торг!$B:$B,MATCH($C1962,Торг!$I:$I,0))),"")</f>
        <v/>
      </c>
      <c r="N1962" s="132" t="str">
        <f t="shared" si="30"/>
        <v>FEDERAL RESERVE 21127.100401567.01</v>
      </c>
      <c r="O1962" s="132" t="str">
        <f>IFERROR(IFERROR(INDEX(Кат!$B:$B,MATCH($N1962,Кат!$I:$I,0)),INDEX(Торг!$B:$B,MATCH($N1962,Торг!$I:$I,0))),"")</f>
        <v/>
      </c>
    </row>
    <row r="1963" spans="1:15" outlineLevel="2">
      <c r="A1963" t="s">
        <v>29053</v>
      </c>
      <c r="C1963" s="191" t="s">
        <v>29054</v>
      </c>
      <c r="E1963" t="s">
        <v>29055</v>
      </c>
      <c r="F1963" t="s">
        <v>25122</v>
      </c>
      <c r="G1963" t="s">
        <v>375</v>
      </c>
      <c r="H1963">
        <v>5900</v>
      </c>
      <c r="J1963" t="s">
        <v>22634</v>
      </c>
      <c r="K1963" s="132" t="str">
        <f>IFERROR(IFERROR(INDEX(Кат!$O:$O,MATCH($C1963,Кат!$I:$I,0)),INDEX(Торг!$L:$L,MATCH($C1963,Торг!$I:$I,0))),"")</f>
        <v/>
      </c>
      <c r="L1963" s="132" t="str">
        <f>IFERROR(IFERROR(INDEX(Кат!$A:$A,MATCH($C1963,Кат!$I:$I,0)),INDEX(Торг!$A:$A,MATCH($C1963,Торг!$I:$I,0))),"")</f>
        <v/>
      </c>
      <c r="M1963" s="132" t="str">
        <f>IFERROR(IFERROR(INDEX(Кат!$B:$B,MATCH($C1963,Кат!$I:$I,0)),INDEX(Торг!$B:$B,MATCH($C1963,Торг!$I:$I,0))),"")</f>
        <v/>
      </c>
      <c r="N1963" s="132" t="str">
        <f t="shared" si="30"/>
        <v>FEDERAL RESERVE 21127.100401577.01</v>
      </c>
      <c r="O1963" s="132" t="str">
        <f>IFERROR(IFERROR(INDEX(Кат!$B:$B,MATCH($N1963,Кат!$I:$I,0)),INDEX(Торг!$B:$B,MATCH($N1963,Торг!$I:$I,0))),"")</f>
        <v/>
      </c>
    </row>
    <row r="1964" spans="1:15" outlineLevel="2">
      <c r="A1964" t="s">
        <v>29056</v>
      </c>
      <c r="C1964" s="191" t="s">
        <v>29057</v>
      </c>
      <c r="E1964" t="s">
        <v>29058</v>
      </c>
      <c r="F1964" t="s">
        <v>25122</v>
      </c>
      <c r="G1964" t="s">
        <v>375</v>
      </c>
      <c r="H1964">
        <v>5900</v>
      </c>
      <c r="J1964" t="s">
        <v>22634</v>
      </c>
      <c r="K1964" s="132" t="str">
        <f>IFERROR(IFERROR(INDEX(Кат!$O:$O,MATCH($C1964,Кат!$I:$I,0)),INDEX(Торг!$L:$L,MATCH($C1964,Торг!$I:$I,0))),"")</f>
        <v/>
      </c>
      <c r="L1964" s="132" t="str">
        <f>IFERROR(IFERROR(INDEX(Кат!$A:$A,MATCH($C1964,Кат!$I:$I,0)),INDEX(Торг!$A:$A,MATCH($C1964,Торг!$I:$I,0))),"")</f>
        <v/>
      </c>
      <c r="M1964" s="132" t="str">
        <f>IFERROR(IFERROR(INDEX(Кат!$B:$B,MATCH($C1964,Кат!$I:$I,0)),INDEX(Торг!$B:$B,MATCH($C1964,Торг!$I:$I,0))),"")</f>
        <v/>
      </c>
      <c r="N1964" s="132" t="str">
        <f t="shared" si="30"/>
        <v>FEDERAL RESERVE 21127.100401587.01</v>
      </c>
      <c r="O1964" s="132" t="str">
        <f>IFERROR(IFERROR(INDEX(Кат!$B:$B,MATCH($N1964,Кат!$I:$I,0)),INDEX(Торг!$B:$B,MATCH($N1964,Торг!$I:$I,0))),"")</f>
        <v/>
      </c>
    </row>
    <row r="1965" spans="1:15" outlineLevel="2">
      <c r="A1965" t="s">
        <v>27017</v>
      </c>
      <c r="C1965" s="191" t="s">
        <v>27018</v>
      </c>
      <c r="E1965" t="s">
        <v>27019</v>
      </c>
      <c r="F1965" t="s">
        <v>25122</v>
      </c>
      <c r="G1965" t="s">
        <v>375</v>
      </c>
      <c r="H1965">
        <v>5900</v>
      </c>
      <c r="J1965" t="s">
        <v>22634</v>
      </c>
      <c r="K1965" s="132" t="str">
        <f>IFERROR(IFERROR(INDEX(Кат!$O:$O,MATCH($C1965,Кат!$I:$I,0)),INDEX(Торг!$L:$L,MATCH($C1965,Торг!$I:$I,0))),"")</f>
        <v/>
      </c>
      <c r="L1965" s="132" t="str">
        <f>IFERROR(IFERROR(INDEX(Кат!$A:$A,MATCH($C1965,Кат!$I:$I,0)),INDEX(Торг!$A:$A,MATCH($C1965,Торг!$I:$I,0))),"")</f>
        <v/>
      </c>
      <c r="M1965" s="132" t="str">
        <f>IFERROR(IFERROR(INDEX(Кат!$B:$B,MATCH($C1965,Кат!$I:$I,0)),INDEX(Торг!$B:$B,MATCH($C1965,Торг!$I:$I,0))),"")</f>
        <v/>
      </c>
      <c r="N1965" s="132" t="str">
        <f t="shared" si="30"/>
        <v>FEDERAL RESERVE 21127.100401597.01</v>
      </c>
      <c r="O1965" s="132" t="str">
        <f>IFERROR(IFERROR(INDEX(Кат!$B:$B,MATCH($N1965,Кат!$I:$I,0)),INDEX(Торг!$B:$B,MATCH($N1965,Торг!$I:$I,0))),"")</f>
        <v/>
      </c>
    </row>
    <row r="1966" spans="1:15" outlineLevel="2">
      <c r="A1966" t="s">
        <v>29059</v>
      </c>
      <c r="C1966" s="191" t="s">
        <v>30979</v>
      </c>
      <c r="E1966" t="s">
        <v>29060</v>
      </c>
      <c r="F1966" t="s">
        <v>25122</v>
      </c>
      <c r="G1966" t="s">
        <v>375</v>
      </c>
      <c r="H1966">
        <v>5900</v>
      </c>
      <c r="J1966" t="s">
        <v>22634</v>
      </c>
      <c r="K1966" s="132" t="str">
        <f>IFERROR(IFERROR(INDEX(Кат!$O:$O,MATCH($C1966,Кат!$I:$I,0)),INDEX(Торг!$L:$L,MATCH($C1966,Торг!$I:$I,0))),"")</f>
        <v/>
      </c>
      <c r="L1966" s="132" t="str">
        <f>IFERROR(IFERROR(INDEX(Кат!$A:$A,MATCH($C1966,Кат!$I:$I,0)),INDEX(Торг!$A:$A,MATCH($C1966,Торг!$I:$I,0))),"")</f>
        <v/>
      </c>
      <c r="M1966" s="132" t="str">
        <f>IFERROR(IFERROR(INDEX(Кат!$B:$B,MATCH($C1966,Кат!$I:$I,0)),INDEX(Торг!$B:$B,MATCH($C1966,Торг!$I:$I,0))),"")</f>
        <v/>
      </c>
      <c r="N1966" s="132" t="str">
        <f t="shared" si="30"/>
        <v>FEDERAL RESERVE 21127.100401557.02</v>
      </c>
      <c r="O1966" s="132" t="str">
        <f>IFERROR(IFERROR(INDEX(Кат!$B:$B,MATCH($N1966,Кат!$I:$I,0)),INDEX(Торг!$B:$B,MATCH($N1966,Торг!$I:$I,0))),"")</f>
        <v/>
      </c>
    </row>
    <row r="1967" spans="1:15" outlineLevel="2">
      <c r="A1967" t="s">
        <v>33944</v>
      </c>
      <c r="C1967" s="191" t="s">
        <v>33945</v>
      </c>
      <c r="E1967" t="s">
        <v>33946</v>
      </c>
      <c r="F1967" t="s">
        <v>25122</v>
      </c>
      <c r="G1967" t="s">
        <v>375</v>
      </c>
      <c r="H1967">
        <v>5900</v>
      </c>
      <c r="J1967" t="s">
        <v>22634</v>
      </c>
      <c r="K1967" s="132" t="str">
        <f>IFERROR(IFERROR(INDEX(Кат!$O:$O,MATCH($C1967,Кат!$I:$I,0)),INDEX(Торг!$L:$L,MATCH($C1967,Торг!$I:$I,0))),"")</f>
        <v/>
      </c>
      <c r="L1967" s="132" t="str">
        <f>IFERROR(IFERROR(INDEX(Кат!$A:$A,MATCH($C1967,Кат!$I:$I,0)),INDEX(Торг!$A:$A,MATCH($C1967,Торг!$I:$I,0))),"")</f>
        <v/>
      </c>
      <c r="M1967" s="132" t="str">
        <f>IFERROR(IFERROR(INDEX(Кат!$B:$B,MATCH($C1967,Кат!$I:$I,0)),INDEX(Торг!$B:$B,MATCH($C1967,Торг!$I:$I,0))),"")</f>
        <v/>
      </c>
      <c r="N1967" s="132" t="str">
        <f t="shared" si="30"/>
        <v>FEDERAL RESERVE 21127.100401567.02</v>
      </c>
      <c r="O1967" s="132" t="str">
        <f>IFERROR(IFERROR(INDEX(Кат!$B:$B,MATCH($N1967,Кат!$I:$I,0)),INDEX(Торг!$B:$B,MATCH($N1967,Торг!$I:$I,0))),"")</f>
        <v/>
      </c>
    </row>
    <row r="1968" spans="1:15" outlineLevel="2">
      <c r="A1968" t="s">
        <v>33947</v>
      </c>
      <c r="C1968" s="191" t="s">
        <v>33948</v>
      </c>
      <c r="E1968" t="s">
        <v>33949</v>
      </c>
      <c r="F1968" t="s">
        <v>25122</v>
      </c>
      <c r="G1968" t="s">
        <v>375</v>
      </c>
      <c r="H1968">
        <v>5900</v>
      </c>
      <c r="J1968" t="s">
        <v>22634</v>
      </c>
      <c r="K1968" s="132" t="str">
        <f>IFERROR(IFERROR(INDEX(Кат!$O:$O,MATCH($C1968,Кат!$I:$I,0)),INDEX(Торг!$L:$L,MATCH($C1968,Торг!$I:$I,0))),"")</f>
        <v/>
      </c>
      <c r="L1968" s="132" t="str">
        <f>IFERROR(IFERROR(INDEX(Кат!$A:$A,MATCH($C1968,Кат!$I:$I,0)),INDEX(Торг!$A:$A,MATCH($C1968,Торг!$I:$I,0))),"")</f>
        <v/>
      </c>
      <c r="M1968" s="132" t="str">
        <f>IFERROR(IFERROR(INDEX(Кат!$B:$B,MATCH($C1968,Кат!$I:$I,0)),INDEX(Торг!$B:$B,MATCH($C1968,Торг!$I:$I,0))),"")</f>
        <v/>
      </c>
      <c r="N1968" s="132" t="str">
        <f t="shared" si="30"/>
        <v>FEDERAL RESERVE 21177.100401557.10</v>
      </c>
      <c r="O1968" s="132" t="str">
        <f>IFERROR(IFERROR(INDEX(Кат!$B:$B,MATCH($N1968,Кат!$I:$I,0)),INDEX(Торг!$B:$B,MATCH($N1968,Торг!$I:$I,0))),"")</f>
        <v/>
      </c>
    </row>
    <row r="1969" spans="1:15" outlineLevel="2">
      <c r="A1969" t="s">
        <v>27020</v>
      </c>
      <c r="C1969" s="191" t="s">
        <v>27021</v>
      </c>
      <c r="E1969" t="s">
        <v>27022</v>
      </c>
      <c r="F1969" t="s">
        <v>25122</v>
      </c>
      <c r="G1969" t="s">
        <v>375</v>
      </c>
      <c r="H1969">
        <v>5900</v>
      </c>
      <c r="J1969" t="s">
        <v>22634</v>
      </c>
      <c r="K1969" s="132" t="str">
        <f>IFERROR(IFERROR(INDEX(Кат!$O:$O,MATCH($C1969,Кат!$I:$I,0)),INDEX(Торг!$L:$L,MATCH($C1969,Торг!$I:$I,0))),"")</f>
        <v/>
      </c>
      <c r="L1969" s="132" t="str">
        <f>IFERROR(IFERROR(INDEX(Кат!$A:$A,MATCH($C1969,Кат!$I:$I,0)),INDEX(Торг!$A:$A,MATCH($C1969,Торг!$I:$I,0))),"")</f>
        <v/>
      </c>
      <c r="M1969" s="132" t="str">
        <f>IFERROR(IFERROR(INDEX(Кат!$B:$B,MATCH($C1969,Кат!$I:$I,0)),INDEX(Торг!$B:$B,MATCH($C1969,Торг!$I:$I,0))),"")</f>
        <v/>
      </c>
      <c r="N1969" s="132" t="str">
        <f t="shared" si="30"/>
        <v>FEDERAL RESERVE 21177.100401567.10</v>
      </c>
      <c r="O1969" s="132" t="str">
        <f>IFERROR(IFERROR(INDEX(Кат!$B:$B,MATCH($N1969,Кат!$I:$I,0)),INDEX(Торг!$B:$B,MATCH($N1969,Торг!$I:$I,0))),"")</f>
        <v/>
      </c>
    </row>
    <row r="1970" spans="1:15" outlineLevel="2">
      <c r="A1970" t="s">
        <v>30980</v>
      </c>
      <c r="C1970" s="191" t="s">
        <v>30981</v>
      </c>
      <c r="E1970" t="s">
        <v>30982</v>
      </c>
      <c r="F1970" t="s">
        <v>25122</v>
      </c>
      <c r="G1970" t="s">
        <v>375</v>
      </c>
      <c r="H1970">
        <v>5900</v>
      </c>
      <c r="J1970" t="s">
        <v>22634</v>
      </c>
      <c r="K1970" s="132" t="str">
        <f>IFERROR(IFERROR(INDEX(Кат!$O:$O,MATCH($C1970,Кат!$I:$I,0)),INDEX(Торг!$L:$L,MATCH($C1970,Торг!$I:$I,0))),"")</f>
        <v/>
      </c>
      <c r="L1970" s="132" t="str">
        <f>IFERROR(IFERROR(INDEX(Кат!$A:$A,MATCH($C1970,Кат!$I:$I,0)),INDEX(Торг!$A:$A,MATCH($C1970,Торг!$I:$I,0))),"")</f>
        <v/>
      </c>
      <c r="M1970" s="132" t="str">
        <f>IFERROR(IFERROR(INDEX(Кат!$B:$B,MATCH($C1970,Кат!$I:$I,0)),INDEX(Торг!$B:$B,MATCH($C1970,Торг!$I:$I,0))),"")</f>
        <v/>
      </c>
      <c r="N1970" s="132" t="str">
        <f t="shared" si="30"/>
        <v>FEDERAL RESERVE 21177.100401577.10</v>
      </c>
      <c r="O1970" s="132" t="str">
        <f>IFERROR(IFERROR(INDEX(Кат!$B:$B,MATCH($N1970,Кат!$I:$I,0)),INDEX(Торг!$B:$B,MATCH($N1970,Торг!$I:$I,0))),"")</f>
        <v/>
      </c>
    </row>
    <row r="1971" spans="1:15" outlineLevel="2">
      <c r="A1971" t="s">
        <v>33950</v>
      </c>
      <c r="C1971" s="191" t="s">
        <v>33951</v>
      </c>
      <c r="E1971" t="s">
        <v>33952</v>
      </c>
      <c r="F1971" t="s">
        <v>25122</v>
      </c>
      <c r="G1971" t="s">
        <v>375</v>
      </c>
      <c r="H1971">
        <v>5900</v>
      </c>
      <c r="J1971" t="s">
        <v>22634</v>
      </c>
      <c r="K1971" s="132" t="str">
        <f>IFERROR(IFERROR(INDEX(Кат!$O:$O,MATCH($C1971,Кат!$I:$I,0)),INDEX(Торг!$L:$L,MATCH($C1971,Торг!$I:$I,0))),"")</f>
        <v/>
      </c>
      <c r="L1971" s="132" t="str">
        <f>IFERROR(IFERROR(INDEX(Кат!$A:$A,MATCH($C1971,Кат!$I:$I,0)),INDEX(Торг!$A:$A,MATCH($C1971,Торг!$I:$I,0))),"")</f>
        <v/>
      </c>
      <c r="M1971" s="132" t="str">
        <f>IFERROR(IFERROR(INDEX(Кат!$B:$B,MATCH($C1971,Кат!$I:$I,0)),INDEX(Торг!$B:$B,MATCH($C1971,Торг!$I:$I,0))),"")</f>
        <v/>
      </c>
      <c r="N1971" s="132" t="str">
        <f t="shared" si="30"/>
        <v>FEDERAL RESERVE 21177.100401587.10</v>
      </c>
      <c r="O1971" s="132" t="str">
        <f>IFERROR(IFERROR(INDEX(Кат!$B:$B,MATCH($N1971,Кат!$I:$I,0)),INDEX(Торг!$B:$B,MATCH($N1971,Торг!$I:$I,0))),"")</f>
        <v/>
      </c>
    </row>
    <row r="1972" spans="1:15" outlineLevel="2">
      <c r="A1972" t="s">
        <v>27023</v>
      </c>
      <c r="C1972" s="191" t="s">
        <v>27024</v>
      </c>
      <c r="E1972" t="s">
        <v>27025</v>
      </c>
      <c r="F1972" t="s">
        <v>25122</v>
      </c>
      <c r="G1972" t="s">
        <v>375</v>
      </c>
      <c r="H1972">
        <v>5900</v>
      </c>
      <c r="J1972" t="s">
        <v>22634</v>
      </c>
      <c r="K1972" s="132" t="str">
        <f>IFERROR(IFERROR(INDEX(Кат!$O:$O,MATCH($C1972,Кат!$I:$I,0)),INDEX(Торг!$L:$L,MATCH($C1972,Торг!$I:$I,0))),"")</f>
        <v/>
      </c>
      <c r="L1972" s="132" t="str">
        <f>IFERROR(IFERROR(INDEX(Кат!$A:$A,MATCH($C1972,Кат!$I:$I,0)),INDEX(Торг!$A:$A,MATCH($C1972,Торг!$I:$I,0))),"")</f>
        <v/>
      </c>
      <c r="M1972" s="132" t="str">
        <f>IFERROR(IFERROR(INDEX(Кат!$B:$B,MATCH($C1972,Кат!$I:$I,0)),INDEX(Торг!$B:$B,MATCH($C1972,Торг!$I:$I,0))),"")</f>
        <v/>
      </c>
      <c r="N1972" s="132" t="str">
        <f t="shared" si="30"/>
        <v>FEDERAL RESERVE 21177.100401557.11</v>
      </c>
      <c r="O1972" s="132" t="str">
        <f>IFERROR(IFERROR(INDEX(Кат!$B:$B,MATCH($N1972,Кат!$I:$I,0)),INDEX(Торг!$B:$B,MATCH($N1972,Торг!$I:$I,0))),"")</f>
        <v/>
      </c>
    </row>
    <row r="1973" spans="1:15" outlineLevel="2">
      <c r="A1973" t="s">
        <v>28122</v>
      </c>
      <c r="C1973" s="191" t="s">
        <v>28123</v>
      </c>
      <c r="E1973" t="s">
        <v>28124</v>
      </c>
      <c r="F1973" t="s">
        <v>25122</v>
      </c>
      <c r="G1973" t="s">
        <v>375</v>
      </c>
      <c r="H1973">
        <v>5900</v>
      </c>
      <c r="J1973" t="s">
        <v>22634</v>
      </c>
      <c r="K1973" s="132" t="str">
        <f>IFERROR(IFERROR(INDEX(Кат!$O:$O,MATCH($C1973,Кат!$I:$I,0)),INDEX(Торг!$L:$L,MATCH($C1973,Торг!$I:$I,0))),"")</f>
        <v/>
      </c>
      <c r="L1973" s="132" t="str">
        <f>IFERROR(IFERROR(INDEX(Кат!$A:$A,MATCH($C1973,Кат!$I:$I,0)),INDEX(Торг!$A:$A,MATCH($C1973,Торг!$I:$I,0))),"")</f>
        <v/>
      </c>
      <c r="M1973" s="132" t="str">
        <f>IFERROR(IFERROR(INDEX(Кат!$B:$B,MATCH($C1973,Кат!$I:$I,0)),INDEX(Торг!$B:$B,MATCH($C1973,Торг!$I:$I,0))),"")</f>
        <v/>
      </c>
      <c r="N1973" s="132" t="str">
        <f t="shared" si="30"/>
        <v>FEDERAL RESERVE 21177.100401567.11</v>
      </c>
      <c r="O1973" s="132" t="str">
        <f>IFERROR(IFERROR(INDEX(Кат!$B:$B,MATCH($N1973,Кат!$I:$I,0)),INDEX(Торг!$B:$B,MATCH($N1973,Торг!$I:$I,0))),"")</f>
        <v/>
      </c>
    </row>
    <row r="1974" spans="1:15" outlineLevel="2">
      <c r="A1974" t="s">
        <v>27026</v>
      </c>
      <c r="C1974" s="191" t="s">
        <v>27027</v>
      </c>
      <c r="E1974" t="s">
        <v>27028</v>
      </c>
      <c r="F1974" t="s">
        <v>25122</v>
      </c>
      <c r="G1974" t="s">
        <v>375</v>
      </c>
      <c r="H1974">
        <v>5900</v>
      </c>
      <c r="J1974" t="s">
        <v>22634</v>
      </c>
      <c r="K1974" s="132" t="str">
        <f>IFERROR(IFERROR(INDEX(Кат!$O:$O,MATCH($C1974,Кат!$I:$I,0)),INDEX(Торг!$L:$L,MATCH($C1974,Торг!$I:$I,0))),"")</f>
        <v/>
      </c>
      <c r="L1974" s="132" t="str">
        <f>IFERROR(IFERROR(INDEX(Кат!$A:$A,MATCH($C1974,Кат!$I:$I,0)),INDEX(Торг!$A:$A,MATCH($C1974,Торг!$I:$I,0))),"")</f>
        <v/>
      </c>
      <c r="M1974" s="132" t="str">
        <f>IFERROR(IFERROR(INDEX(Кат!$B:$B,MATCH($C1974,Кат!$I:$I,0)),INDEX(Торг!$B:$B,MATCH($C1974,Торг!$I:$I,0))),"")</f>
        <v/>
      </c>
      <c r="N1974" s="132" t="str">
        <f t="shared" si="30"/>
        <v>FEDERAL RESERVE 21177.100401587.11</v>
      </c>
      <c r="O1974" s="132" t="str">
        <f>IFERROR(IFERROR(INDEX(Кат!$B:$B,MATCH($N1974,Кат!$I:$I,0)),INDEX(Торг!$B:$B,MATCH($N1974,Торг!$I:$I,0))),"")</f>
        <v/>
      </c>
    </row>
    <row r="1975" spans="1:15" outlineLevel="2">
      <c r="A1975" t="s">
        <v>27029</v>
      </c>
      <c r="C1975" s="191" t="s">
        <v>27027</v>
      </c>
      <c r="E1975" t="s">
        <v>27030</v>
      </c>
      <c r="F1975" t="s">
        <v>25122</v>
      </c>
      <c r="G1975" t="s">
        <v>375</v>
      </c>
      <c r="H1975">
        <v>5900</v>
      </c>
      <c r="J1975" t="s">
        <v>22634</v>
      </c>
      <c r="K1975" s="132" t="str">
        <f>IFERROR(IFERROR(INDEX(Кат!$O:$O,MATCH($C1975,Кат!$I:$I,0)),INDEX(Торг!$L:$L,MATCH($C1975,Торг!$I:$I,0))),"")</f>
        <v/>
      </c>
      <c r="L1975" s="132" t="str">
        <f>IFERROR(IFERROR(INDEX(Кат!$A:$A,MATCH($C1975,Кат!$I:$I,0)),INDEX(Торг!$A:$A,MATCH($C1975,Торг!$I:$I,0))),"")</f>
        <v/>
      </c>
      <c r="M1975" s="132" t="str">
        <f>IFERROR(IFERROR(INDEX(Кат!$B:$B,MATCH($C1975,Кат!$I:$I,0)),INDEX(Торг!$B:$B,MATCH($C1975,Торг!$I:$I,0))),"")</f>
        <v/>
      </c>
      <c r="N1975" s="132" t="str">
        <f t="shared" si="30"/>
        <v>FEDERAL RESERVE 21177.100401587.11</v>
      </c>
      <c r="O1975" s="132" t="str">
        <f>IFERROR(IFERROR(INDEX(Кат!$B:$B,MATCH($N1975,Кат!$I:$I,0)),INDEX(Торг!$B:$B,MATCH($N1975,Торг!$I:$I,0))),"")</f>
        <v/>
      </c>
    </row>
    <row r="1976" spans="1:15" outlineLevel="2">
      <c r="A1976" t="s">
        <v>27031</v>
      </c>
      <c r="C1976" s="191" t="s">
        <v>27032</v>
      </c>
      <c r="E1976" t="s">
        <v>27033</v>
      </c>
      <c r="F1976" t="s">
        <v>25122</v>
      </c>
      <c r="G1976" t="s">
        <v>375</v>
      </c>
      <c r="H1976">
        <v>5900</v>
      </c>
      <c r="J1976" t="s">
        <v>22634</v>
      </c>
      <c r="K1976" s="132" t="str">
        <f>IFERROR(IFERROR(INDEX(Кат!$O:$O,MATCH($C1976,Кат!$I:$I,0)),INDEX(Торг!$L:$L,MATCH($C1976,Торг!$I:$I,0))),"")</f>
        <v/>
      </c>
      <c r="L1976" s="132" t="str">
        <f>IFERROR(IFERROR(INDEX(Кат!$A:$A,MATCH($C1976,Кат!$I:$I,0)),INDEX(Торг!$A:$A,MATCH($C1976,Торг!$I:$I,0))),"")</f>
        <v/>
      </c>
      <c r="M1976" s="132" t="str">
        <f>IFERROR(IFERROR(INDEX(Кат!$B:$B,MATCH($C1976,Кат!$I:$I,0)),INDEX(Торг!$B:$B,MATCH($C1976,Торг!$I:$I,0))),"")</f>
        <v/>
      </c>
      <c r="N1976" s="132" t="str">
        <f t="shared" si="30"/>
        <v>FEDERAL RESERVE 21177.100401597.11</v>
      </c>
      <c r="O1976" s="132" t="str">
        <f>IFERROR(IFERROR(INDEX(Кат!$B:$B,MATCH($N1976,Кат!$I:$I,0)),INDEX(Торг!$B:$B,MATCH($N1976,Торг!$I:$I,0))),"")</f>
        <v/>
      </c>
    </row>
    <row r="1977" spans="1:15" outlineLevel="2">
      <c r="A1977" t="s">
        <v>33953</v>
      </c>
      <c r="C1977" s="191" t="s">
        <v>33954</v>
      </c>
      <c r="E1977" t="s">
        <v>33955</v>
      </c>
      <c r="F1977" t="s">
        <v>25122</v>
      </c>
      <c r="G1977" t="s">
        <v>375</v>
      </c>
      <c r="H1977">
        <v>5900</v>
      </c>
      <c r="J1977" t="s">
        <v>22634</v>
      </c>
      <c r="K1977" s="132" t="str">
        <f>IFERROR(IFERROR(INDEX(Кат!$O:$O,MATCH($C1977,Кат!$I:$I,0)),INDEX(Торг!$L:$L,MATCH($C1977,Торг!$I:$I,0))),"")</f>
        <v/>
      </c>
      <c r="L1977" s="132" t="str">
        <f>IFERROR(IFERROR(INDEX(Кат!$A:$A,MATCH($C1977,Кат!$I:$I,0)),INDEX(Торг!$A:$A,MATCH($C1977,Торг!$I:$I,0))),"")</f>
        <v/>
      </c>
      <c r="M1977" s="132" t="str">
        <f>IFERROR(IFERROR(INDEX(Кат!$B:$B,MATCH($C1977,Кат!$I:$I,0)),INDEX(Торг!$B:$B,MATCH($C1977,Торг!$I:$I,0))),"")</f>
        <v/>
      </c>
      <c r="N1977" s="132" t="str">
        <f t="shared" si="30"/>
        <v>FEDERAL RESERVE 21177.100401557.12</v>
      </c>
      <c r="O1977" s="132" t="str">
        <f>IFERROR(IFERROR(INDEX(Кат!$B:$B,MATCH($N1977,Кат!$I:$I,0)),INDEX(Торг!$B:$B,MATCH($N1977,Торг!$I:$I,0))),"")</f>
        <v/>
      </c>
    </row>
    <row r="1978" spans="1:15" outlineLevel="2">
      <c r="A1978" t="s">
        <v>33956</v>
      </c>
      <c r="C1978" s="191" t="s">
        <v>33957</v>
      </c>
      <c r="E1978" t="s">
        <v>33958</v>
      </c>
      <c r="F1978" t="s">
        <v>25122</v>
      </c>
      <c r="G1978" t="s">
        <v>375</v>
      </c>
      <c r="H1978">
        <v>5900</v>
      </c>
      <c r="J1978" t="s">
        <v>22634</v>
      </c>
      <c r="K1978" s="132" t="str">
        <f>IFERROR(IFERROR(INDEX(Кат!$O:$O,MATCH($C1978,Кат!$I:$I,0)),INDEX(Торг!$L:$L,MATCH($C1978,Торг!$I:$I,0))),"")</f>
        <v/>
      </c>
      <c r="L1978" s="132" t="str">
        <f>IFERROR(IFERROR(INDEX(Кат!$A:$A,MATCH($C1978,Кат!$I:$I,0)),INDEX(Торг!$A:$A,MATCH($C1978,Торг!$I:$I,0))),"")</f>
        <v/>
      </c>
      <c r="M1978" s="132" t="str">
        <f>IFERROR(IFERROR(INDEX(Кат!$B:$B,MATCH($C1978,Кат!$I:$I,0)),INDEX(Торг!$B:$B,MATCH($C1978,Торг!$I:$I,0))),"")</f>
        <v/>
      </c>
      <c r="N1978" s="132" t="str">
        <f t="shared" si="30"/>
        <v>FEDERAL RESERVE 21177.100401567.12</v>
      </c>
      <c r="O1978" s="132" t="str">
        <f>IFERROR(IFERROR(INDEX(Кат!$B:$B,MATCH($N1978,Кат!$I:$I,0)),INDEX(Торг!$B:$B,MATCH($N1978,Торг!$I:$I,0))),"")</f>
        <v/>
      </c>
    </row>
    <row r="1979" spans="1:15" outlineLevel="2">
      <c r="A1979" t="s">
        <v>25854</v>
      </c>
      <c r="C1979" s="191" t="s">
        <v>25855</v>
      </c>
      <c r="E1979" t="s">
        <v>25856</v>
      </c>
      <c r="F1979" t="s">
        <v>25122</v>
      </c>
      <c r="G1979" t="s">
        <v>375</v>
      </c>
      <c r="H1979">
        <v>420</v>
      </c>
      <c r="J1979" t="s">
        <v>22634</v>
      </c>
      <c r="K1979" s="132" t="str">
        <f>IFERROR(IFERROR(INDEX(Кат!$O:$O,MATCH($C1979,Кат!$I:$I,0)),INDEX(Торг!$L:$L,MATCH($C1979,Торг!$I:$I,0))),"")</f>
        <v/>
      </c>
      <c r="L1979" s="132" t="str">
        <f>IFERROR(IFERROR(INDEX(Кат!$A:$A,MATCH($C1979,Кат!$I:$I,0)),INDEX(Торг!$A:$A,MATCH($C1979,Торг!$I:$I,0))),"")</f>
        <v/>
      </c>
      <c r="M1979" s="132" t="str">
        <f>IFERROR(IFERROR(INDEX(Кат!$B:$B,MATCH($C1979,Кат!$I:$I,0)),INDEX(Торг!$B:$B,MATCH($C1979,Торг!$I:$I,0))),"")</f>
        <v/>
      </c>
      <c r="N1979" s="132" t="str">
        <f t="shared" si="30"/>
        <v>FEDERAL RESERVE FR2110-3501080</v>
      </c>
      <c r="O1979" s="132" t="str">
        <f>IFERROR(IFERROR(INDEX(Кат!$B:$B,MATCH($N1979,Кат!$I:$I,0)),INDEX(Торг!$B:$B,MATCH($N1979,Торг!$I:$I,0))),"")</f>
        <v/>
      </c>
    </row>
    <row r="1980" spans="1:15" outlineLevel="2">
      <c r="A1980" t="s">
        <v>25857</v>
      </c>
      <c r="C1980" s="191" t="s">
        <v>25858</v>
      </c>
      <c r="E1980" t="s">
        <v>25859</v>
      </c>
      <c r="F1980" t="s">
        <v>25122</v>
      </c>
      <c r="G1980" t="s">
        <v>375</v>
      </c>
      <c r="H1980">
        <v>830</v>
      </c>
      <c r="J1980" t="s">
        <v>22634</v>
      </c>
      <c r="K1980" s="132" t="str">
        <f>IFERROR(IFERROR(INDEX(Кат!$O:$O,MATCH($C1980,Кат!$I:$I,0)),INDEX(Торг!$L:$L,MATCH($C1980,Торг!$I:$I,0))),"")</f>
        <v/>
      </c>
      <c r="L1980" s="132" t="str">
        <f>IFERROR(IFERROR(INDEX(Кат!$A:$A,MATCH($C1980,Кат!$I:$I,0)),INDEX(Торг!$A:$A,MATCH($C1980,Торг!$I:$I,0))),"")</f>
        <v/>
      </c>
      <c r="M1980" s="132" t="str">
        <f>IFERROR(IFERROR(INDEX(Кат!$B:$B,MATCH($C1980,Кат!$I:$I,0)),INDEX(Торг!$B:$B,MATCH($C1980,Торг!$I:$I,0))),"")</f>
        <v/>
      </c>
      <c r="N1980" s="132" t="str">
        <f t="shared" si="30"/>
        <v>FEDERAL RESERVE FRAR43018ST</v>
      </c>
      <c r="O1980" s="132" t="str">
        <f>IFERROR(IFERROR(INDEX(Кат!$B:$B,MATCH($N1980,Кат!$I:$I,0)),INDEX(Торг!$B:$B,MATCH($N1980,Торг!$I:$I,0))),"")</f>
        <v/>
      </c>
    </row>
    <row r="1981" spans="1:15" outlineLevel="2">
      <c r="A1981" t="s">
        <v>26377</v>
      </c>
      <c r="C1981" s="191" t="s">
        <v>26378</v>
      </c>
      <c r="E1981" t="s">
        <v>26379</v>
      </c>
      <c r="F1981" t="s">
        <v>25122</v>
      </c>
      <c r="G1981" t="s">
        <v>375</v>
      </c>
      <c r="H1981">
        <v>3650</v>
      </c>
      <c r="J1981" t="s">
        <v>22634</v>
      </c>
      <c r="K1981" s="132" t="str">
        <f>IFERROR(IFERROR(INDEX(Кат!$O:$O,MATCH($C1981,Кат!$I:$I,0)),INDEX(Торг!$L:$L,MATCH($C1981,Торг!$I:$I,0))),"")</f>
        <v/>
      </c>
      <c r="L1981" s="132" t="str">
        <f>IFERROR(IFERROR(INDEX(Кат!$A:$A,MATCH($C1981,Кат!$I:$I,0)),INDEX(Торг!$A:$A,MATCH($C1981,Торг!$I:$I,0))),"")</f>
        <v/>
      </c>
      <c r="M1981" s="132" t="str">
        <f>IFERROR(IFERROR(INDEX(Кат!$B:$B,MATCH($C1981,Кат!$I:$I,0)),INDEX(Торг!$B:$B,MATCH($C1981,Торг!$I:$I,0))),"")</f>
        <v/>
      </c>
      <c r="N1981" s="132" t="str">
        <f t="shared" si="30"/>
        <v>FEDERAL RESERVE 11189.100401587.WPR00</v>
      </c>
      <c r="O1981" s="132" t="str">
        <f>IFERROR(IFERROR(INDEX(Кат!$B:$B,MATCH($N1981,Кат!$I:$I,0)),INDEX(Торг!$B:$B,MATCH($N1981,Торг!$I:$I,0))),"")</f>
        <v/>
      </c>
    </row>
    <row r="1982" spans="1:15" outlineLevel="2">
      <c r="A1982" t="s">
        <v>25698</v>
      </c>
      <c r="C1982" s="191" t="s">
        <v>25699</v>
      </c>
      <c r="E1982" t="s">
        <v>25700</v>
      </c>
      <c r="F1982" t="s">
        <v>25122</v>
      </c>
      <c r="G1982" t="s">
        <v>375</v>
      </c>
      <c r="H1982">
        <v>3650</v>
      </c>
      <c r="J1982" t="s">
        <v>22634</v>
      </c>
      <c r="K1982" s="132" t="str">
        <f>IFERROR(IFERROR(INDEX(Кат!$O:$O,MATCH($C1982,Кат!$I:$I,0)),INDEX(Торг!$L:$L,MATCH($C1982,Торг!$I:$I,0))),"")</f>
        <v/>
      </c>
      <c r="L1982" s="132" t="str">
        <f>IFERROR(IFERROR(INDEX(Кат!$A:$A,MATCH($C1982,Кат!$I:$I,0)),INDEX(Торг!$A:$A,MATCH($C1982,Торг!$I:$I,0))),"")</f>
        <v/>
      </c>
      <c r="M1982" s="132" t="str">
        <f>IFERROR(IFERROR(INDEX(Кат!$B:$B,MATCH($C1982,Кат!$I:$I,0)),INDEX(Торг!$B:$B,MATCH($C1982,Торг!$I:$I,0))),"")</f>
        <v/>
      </c>
      <c r="N1982" s="132" t="str">
        <f t="shared" si="30"/>
        <v>FEDERAL RESERVE 11189.100401597.WPR00</v>
      </c>
      <c r="O1982" s="132" t="str">
        <f>IFERROR(IFERROR(INDEX(Кат!$B:$B,MATCH($N1982,Кат!$I:$I,0)),INDEX(Торг!$B:$B,MATCH($N1982,Торг!$I:$I,0))),"")</f>
        <v/>
      </c>
    </row>
    <row r="1983" spans="1:15" outlineLevel="2">
      <c r="A1983" t="s">
        <v>26380</v>
      </c>
      <c r="C1983" s="191" t="s">
        <v>26381</v>
      </c>
      <c r="E1983" t="s">
        <v>26382</v>
      </c>
      <c r="F1983" t="s">
        <v>25122</v>
      </c>
      <c r="G1983" t="s">
        <v>375</v>
      </c>
      <c r="H1983">
        <v>3650</v>
      </c>
      <c r="J1983" t="s">
        <v>22634</v>
      </c>
      <c r="K1983" s="132" t="str">
        <f>IFERROR(IFERROR(INDEX(Кат!$O:$O,MATCH($C1983,Кат!$I:$I,0)),INDEX(Торг!$L:$L,MATCH($C1983,Торг!$I:$I,0))),"")</f>
        <v/>
      </c>
      <c r="L1983" s="132" t="str">
        <f>IFERROR(IFERROR(INDEX(Кат!$A:$A,MATCH($C1983,Кат!$I:$I,0)),INDEX(Торг!$A:$A,MATCH($C1983,Торг!$I:$I,0))),"")</f>
        <v/>
      </c>
      <c r="M1983" s="132" t="str">
        <f>IFERROR(IFERROR(INDEX(Кат!$B:$B,MATCH($C1983,Кат!$I:$I,0)),INDEX(Торг!$B:$B,MATCH($C1983,Торг!$I:$I,0))),"")</f>
        <v/>
      </c>
      <c r="N1983" s="132" t="str">
        <f t="shared" si="30"/>
        <v>FEDERAL RESERVE 11189.100401557.WPR01</v>
      </c>
      <c r="O1983" s="132" t="str">
        <f>IFERROR(IFERROR(INDEX(Кат!$B:$B,MATCH($N1983,Кат!$I:$I,0)),INDEX(Торг!$B:$B,MATCH($N1983,Торг!$I:$I,0))),"")</f>
        <v/>
      </c>
    </row>
    <row r="1984" spans="1:15" outlineLevel="2">
      <c r="A1984" t="s">
        <v>15868</v>
      </c>
      <c r="C1984" s="191" t="s">
        <v>5138</v>
      </c>
      <c r="E1984" t="s">
        <v>25846</v>
      </c>
      <c r="F1984" t="s">
        <v>25122</v>
      </c>
      <c r="G1984" t="s">
        <v>375</v>
      </c>
      <c r="H1984">
        <v>3650</v>
      </c>
      <c r="J1984" t="s">
        <v>22634</v>
      </c>
      <c r="K1984" s="132" t="str">
        <f>IFERROR(IFERROR(INDEX(Кат!$O:$O,MATCH($C1984,Кат!$I:$I,0)),INDEX(Торг!$L:$L,MATCH($C1984,Торг!$I:$I,0))),"")</f>
        <v/>
      </c>
      <c r="L1984" s="132" t="str">
        <f>IFERROR(IFERROR(INDEX(Кат!$A:$A,MATCH($C1984,Кат!$I:$I,0)),INDEX(Торг!$A:$A,MATCH($C1984,Торг!$I:$I,0))),"")</f>
        <v/>
      </c>
      <c r="M1984" s="132" t="str">
        <f>IFERROR(IFERROR(INDEX(Кат!$B:$B,MATCH($C1984,Кат!$I:$I,0)),INDEX(Торг!$B:$B,MATCH($C1984,Торг!$I:$I,0))),"")</f>
        <v/>
      </c>
      <c r="N1984" s="132" t="str">
        <f t="shared" si="30"/>
        <v>FEDERAL RESERVE 21127100401567WPRA</v>
      </c>
      <c r="O1984" s="132" t="str">
        <f>IFERROR(IFERROR(INDEX(Кат!$B:$B,MATCH($N1984,Кат!$I:$I,0)),INDEX(Торг!$B:$B,MATCH($N1984,Торг!$I:$I,0))),"")</f>
        <v/>
      </c>
    </row>
    <row r="1985" spans="1:15" outlineLevel="2">
      <c r="A1985" t="s">
        <v>15869</v>
      </c>
      <c r="C1985" s="191" t="s">
        <v>5139</v>
      </c>
      <c r="E1985" t="s">
        <v>25847</v>
      </c>
      <c r="F1985" t="s">
        <v>25122</v>
      </c>
      <c r="G1985" t="s">
        <v>375</v>
      </c>
      <c r="H1985">
        <v>3650</v>
      </c>
      <c r="J1985" t="s">
        <v>22634</v>
      </c>
      <c r="K1985" s="132" t="str">
        <f>IFERROR(IFERROR(INDEX(Кат!$O:$O,MATCH($C1985,Кат!$I:$I,0)),INDEX(Торг!$L:$L,MATCH($C1985,Торг!$I:$I,0))),"")</f>
        <v/>
      </c>
      <c r="L1985" s="132" t="str">
        <f>IFERROR(IFERROR(INDEX(Кат!$A:$A,MATCH($C1985,Кат!$I:$I,0)),INDEX(Торг!$A:$A,MATCH($C1985,Торг!$I:$I,0))),"")</f>
        <v/>
      </c>
      <c r="M1985" s="132" t="str">
        <f>IFERROR(IFERROR(INDEX(Кат!$B:$B,MATCH($C1985,Кат!$I:$I,0)),INDEX(Торг!$B:$B,MATCH($C1985,Торг!$I:$I,0))),"")</f>
        <v/>
      </c>
      <c r="N1985" s="132" t="str">
        <f t="shared" si="30"/>
        <v>FEDERAL RESERVE 21127100401577WPRA</v>
      </c>
      <c r="O1985" s="132" t="str">
        <f>IFERROR(IFERROR(INDEX(Кат!$B:$B,MATCH($N1985,Кат!$I:$I,0)),INDEX(Торг!$B:$B,MATCH($N1985,Торг!$I:$I,0))),"")</f>
        <v/>
      </c>
    </row>
    <row r="1986" spans="1:15" outlineLevel="2">
      <c r="A1986" t="s">
        <v>15870</v>
      </c>
      <c r="C1986" s="191" t="s">
        <v>5140</v>
      </c>
      <c r="E1986" t="s">
        <v>25860</v>
      </c>
      <c r="F1986" t="s">
        <v>25122</v>
      </c>
      <c r="G1986" t="s">
        <v>375</v>
      </c>
      <c r="H1986">
        <v>3650</v>
      </c>
      <c r="J1986" t="s">
        <v>22634</v>
      </c>
      <c r="K1986" s="132" t="str">
        <f>IFERROR(IFERROR(INDEX(Кат!$O:$O,MATCH($C1986,Кат!$I:$I,0)),INDEX(Торг!$L:$L,MATCH($C1986,Торг!$I:$I,0))),"")</f>
        <v/>
      </c>
      <c r="L1986" s="132" t="str">
        <f>IFERROR(IFERROR(INDEX(Кат!$A:$A,MATCH($C1986,Кат!$I:$I,0)),INDEX(Торг!$A:$A,MATCH($C1986,Торг!$I:$I,0))),"")</f>
        <v/>
      </c>
      <c r="M1986" s="132" t="str">
        <f>IFERROR(IFERROR(INDEX(Кат!$B:$B,MATCH($C1986,Кат!$I:$I,0)),INDEX(Торг!$B:$B,MATCH($C1986,Торг!$I:$I,0))),"")</f>
        <v/>
      </c>
      <c r="N1986" s="132" t="str">
        <f t="shared" si="30"/>
        <v>FEDERAL RESERVE 21127100401587WPRA</v>
      </c>
      <c r="O1986" s="132" t="str">
        <f>IFERROR(IFERROR(INDEX(Кат!$B:$B,MATCH($N1986,Кат!$I:$I,0)),INDEX(Торг!$B:$B,MATCH($N1986,Торг!$I:$I,0))),"")</f>
        <v/>
      </c>
    </row>
    <row r="1987" spans="1:15" outlineLevel="2">
      <c r="A1987" t="s">
        <v>15871</v>
      </c>
      <c r="C1987" s="191" t="s">
        <v>5141</v>
      </c>
      <c r="E1987" t="s">
        <v>25861</v>
      </c>
      <c r="F1987" t="s">
        <v>25122</v>
      </c>
      <c r="G1987" t="s">
        <v>375</v>
      </c>
      <c r="H1987">
        <v>3650</v>
      </c>
      <c r="J1987" t="s">
        <v>22634</v>
      </c>
      <c r="K1987" s="132" t="str">
        <f>IFERROR(IFERROR(INDEX(Кат!$O:$O,MATCH($C1987,Кат!$I:$I,0)),INDEX(Торг!$L:$L,MATCH($C1987,Торг!$I:$I,0))),"")</f>
        <v/>
      </c>
      <c r="L1987" s="132" t="str">
        <f>IFERROR(IFERROR(INDEX(Кат!$A:$A,MATCH($C1987,Кат!$I:$I,0)),INDEX(Торг!$A:$A,MATCH($C1987,Торг!$I:$I,0))),"")</f>
        <v/>
      </c>
      <c r="M1987" s="132" t="str">
        <f>IFERROR(IFERROR(INDEX(Кат!$B:$B,MATCH($C1987,Кат!$I:$I,0)),INDEX(Торг!$B:$B,MATCH($C1987,Торг!$I:$I,0))),"")</f>
        <v/>
      </c>
      <c r="N1987" s="132" t="str">
        <f t="shared" si="30"/>
        <v>FEDERAL RESERVE 21127100401597WPRA</v>
      </c>
      <c r="O1987" s="132" t="str">
        <f>IFERROR(IFERROR(INDEX(Кат!$B:$B,MATCH($N1987,Кат!$I:$I,0)),INDEX(Торг!$B:$B,MATCH($N1987,Торг!$I:$I,0))),"")</f>
        <v/>
      </c>
    </row>
    <row r="1988" spans="1:15" outlineLevel="2">
      <c r="A1988" t="s">
        <v>15872</v>
      </c>
      <c r="C1988" s="191" t="s">
        <v>5142</v>
      </c>
      <c r="E1988" t="s">
        <v>25862</v>
      </c>
      <c r="F1988" t="s">
        <v>25122</v>
      </c>
      <c r="G1988" t="s">
        <v>375</v>
      </c>
      <c r="H1988">
        <v>3650</v>
      </c>
      <c r="J1988" t="s">
        <v>22634</v>
      </c>
      <c r="K1988" s="132" t="str">
        <f>IFERROR(IFERROR(INDEX(Кат!$O:$O,MATCH($C1988,Кат!$I:$I,0)),INDEX(Торг!$L:$L,MATCH($C1988,Торг!$I:$I,0))),"")</f>
        <v/>
      </c>
      <c r="L1988" s="132" t="str">
        <f>IFERROR(IFERROR(INDEX(Кат!$A:$A,MATCH($C1988,Кат!$I:$I,0)),INDEX(Торг!$A:$A,MATCH($C1988,Торг!$I:$I,0))),"")</f>
        <v/>
      </c>
      <c r="M1988" s="132" t="str">
        <f>IFERROR(IFERROR(INDEX(Кат!$B:$B,MATCH($C1988,Кат!$I:$I,0)),INDEX(Торг!$B:$B,MATCH($C1988,Торг!$I:$I,0))),"")</f>
        <v/>
      </c>
      <c r="N1988" s="132" t="str">
        <f t="shared" si="30"/>
        <v>FEDERAL RESERVE 21127100401557WPRA</v>
      </c>
      <c r="O1988" s="132" t="str">
        <f>IFERROR(IFERROR(INDEX(Кат!$B:$B,MATCH($N1988,Кат!$I:$I,0)),INDEX(Торг!$B:$B,MATCH($N1988,Торг!$I:$I,0))),"")</f>
        <v/>
      </c>
    </row>
    <row r="1989" spans="1:15" outlineLevel="2">
      <c r="A1989" t="s">
        <v>26428</v>
      </c>
      <c r="C1989" s="191" t="s">
        <v>26429</v>
      </c>
      <c r="E1989" t="s">
        <v>26430</v>
      </c>
      <c r="F1989" t="s">
        <v>25122</v>
      </c>
      <c r="G1989" t="s">
        <v>375</v>
      </c>
      <c r="H1989">
        <v>3650</v>
      </c>
      <c r="J1989" t="s">
        <v>22634</v>
      </c>
      <c r="K1989" s="132" t="str">
        <f>IFERROR(IFERROR(INDEX(Кат!$O:$O,MATCH($C1989,Кат!$I:$I,0)),INDEX(Торг!$L:$L,MATCH($C1989,Торг!$I:$I,0))),"")</f>
        <v/>
      </c>
      <c r="L1989" s="132" t="str">
        <f>IFERROR(IFERROR(INDEX(Кат!$A:$A,MATCH($C1989,Кат!$I:$I,0)),INDEX(Торг!$A:$A,MATCH($C1989,Торг!$I:$I,0))),"")</f>
        <v/>
      </c>
      <c r="M1989" s="132" t="str">
        <f>IFERROR(IFERROR(INDEX(Кат!$B:$B,MATCH($C1989,Кат!$I:$I,0)),INDEX(Торг!$B:$B,MATCH($C1989,Торг!$I:$I,0))),"")</f>
        <v/>
      </c>
      <c r="N1989" s="132" t="str">
        <f t="shared" si="30"/>
        <v>FEDERAL RESERVE 21127.100401557.WPR01</v>
      </c>
      <c r="O1989" s="132" t="str">
        <f>IFERROR(IFERROR(INDEX(Кат!$B:$B,MATCH($N1989,Кат!$I:$I,0)),INDEX(Торг!$B:$B,MATCH($N1989,Торг!$I:$I,0))),"")</f>
        <v/>
      </c>
    </row>
    <row r="1990" spans="1:15" outlineLevel="2">
      <c r="A1990" t="s">
        <v>15873</v>
      </c>
      <c r="C1990" s="191" t="s">
        <v>5143</v>
      </c>
      <c r="E1990" t="s">
        <v>25848</v>
      </c>
      <c r="F1990" t="s">
        <v>25122</v>
      </c>
      <c r="G1990" t="s">
        <v>375</v>
      </c>
      <c r="H1990">
        <v>3650</v>
      </c>
      <c r="J1990" t="s">
        <v>22634</v>
      </c>
      <c r="K1990" s="132" t="str">
        <f>IFERROR(IFERROR(INDEX(Кат!$O:$O,MATCH($C1990,Кат!$I:$I,0)),INDEX(Торг!$L:$L,MATCH($C1990,Торг!$I:$I,0))),"")</f>
        <v/>
      </c>
      <c r="L1990" s="132" t="str">
        <f>IFERROR(IFERROR(INDEX(Кат!$A:$A,MATCH($C1990,Кат!$I:$I,0)),INDEX(Торг!$A:$A,MATCH($C1990,Торг!$I:$I,0))),"")</f>
        <v/>
      </c>
      <c r="M1990" s="132" t="str">
        <f>IFERROR(IFERROR(INDEX(Кат!$B:$B,MATCH($C1990,Кат!$I:$I,0)),INDEX(Торг!$B:$B,MATCH($C1990,Торг!$I:$I,0))),"")</f>
        <v/>
      </c>
      <c r="N1990" s="132" t="str">
        <f t="shared" si="30"/>
        <v>FEDERAL RESERVE 21127100401567WPRP1B</v>
      </c>
      <c r="O1990" s="132" t="str">
        <f>IFERROR(IFERROR(INDEX(Кат!$B:$B,MATCH($N1990,Кат!$I:$I,0)),INDEX(Торг!$B:$B,MATCH($N1990,Торг!$I:$I,0))),"")</f>
        <v/>
      </c>
    </row>
    <row r="1991" spans="1:15" outlineLevel="2">
      <c r="A1991" t="s">
        <v>15874</v>
      </c>
      <c r="C1991" s="191" t="s">
        <v>5144</v>
      </c>
      <c r="E1991" t="s">
        <v>25863</v>
      </c>
      <c r="F1991" t="s">
        <v>25122</v>
      </c>
      <c r="G1991" t="s">
        <v>375</v>
      </c>
      <c r="H1991">
        <v>3650</v>
      </c>
      <c r="J1991" t="s">
        <v>22634</v>
      </c>
      <c r="K1991" s="132" t="str">
        <f>IFERROR(IFERROR(INDEX(Кат!$O:$O,MATCH($C1991,Кат!$I:$I,0)),INDEX(Торг!$L:$L,MATCH($C1991,Торг!$I:$I,0))),"")</f>
        <v/>
      </c>
      <c r="L1991" s="132" t="str">
        <f>IFERROR(IFERROR(INDEX(Кат!$A:$A,MATCH($C1991,Кат!$I:$I,0)),INDEX(Торг!$A:$A,MATCH($C1991,Торг!$I:$I,0))),"")</f>
        <v/>
      </c>
      <c r="M1991" s="132" t="str">
        <f>IFERROR(IFERROR(INDEX(Кат!$B:$B,MATCH($C1991,Кат!$I:$I,0)),INDEX(Торг!$B:$B,MATCH($C1991,Торг!$I:$I,0))),"")</f>
        <v/>
      </c>
      <c r="N1991" s="132" t="str">
        <f t="shared" si="30"/>
        <v>FEDERAL RESERVE 21127100401577WPRP1C</v>
      </c>
      <c r="O1991" s="132" t="str">
        <f>IFERROR(IFERROR(INDEX(Кат!$B:$B,MATCH($N1991,Кат!$I:$I,0)),INDEX(Торг!$B:$B,MATCH($N1991,Торг!$I:$I,0))),"")</f>
        <v/>
      </c>
    </row>
    <row r="1992" spans="1:15" outlineLevel="2">
      <c r="A1992" t="s">
        <v>15875</v>
      </c>
      <c r="C1992" s="191" t="s">
        <v>5145</v>
      </c>
      <c r="E1992" t="s">
        <v>25864</v>
      </c>
      <c r="F1992" t="s">
        <v>25122</v>
      </c>
      <c r="G1992" t="s">
        <v>375</v>
      </c>
      <c r="H1992">
        <v>3650</v>
      </c>
      <c r="J1992" t="s">
        <v>22634</v>
      </c>
      <c r="K1992" s="132" t="str">
        <f>IFERROR(IFERROR(INDEX(Кат!$O:$O,MATCH($C1992,Кат!$I:$I,0)),INDEX(Торг!$L:$L,MATCH($C1992,Торг!$I:$I,0))),"")</f>
        <v/>
      </c>
      <c r="L1992" s="132" t="str">
        <f>IFERROR(IFERROR(INDEX(Кат!$A:$A,MATCH($C1992,Кат!$I:$I,0)),INDEX(Торг!$A:$A,MATCH($C1992,Торг!$I:$I,0))),"")</f>
        <v/>
      </c>
      <c r="M1992" s="132" t="str">
        <f>IFERROR(IFERROR(INDEX(Кат!$B:$B,MATCH($C1992,Кат!$I:$I,0)),INDEX(Торг!$B:$B,MATCH($C1992,Торг!$I:$I,0))),"")</f>
        <v/>
      </c>
      <c r="N1992" s="132" t="str">
        <f t="shared" ref="N1992:N2055" si="31">_xlfn.CONCAT(F1992," ",C1992)</f>
        <v>FEDERAL RESERVE 21127100401587WPRP1D</v>
      </c>
      <c r="O1992" s="132" t="str">
        <f>IFERROR(IFERROR(INDEX(Кат!$B:$B,MATCH($N1992,Кат!$I:$I,0)),INDEX(Торг!$B:$B,MATCH($N1992,Торг!$I:$I,0))),"")</f>
        <v/>
      </c>
    </row>
    <row r="1993" spans="1:15" outlineLevel="2">
      <c r="A1993" t="s">
        <v>15876</v>
      </c>
      <c r="C1993" s="191" t="s">
        <v>5146</v>
      </c>
      <c r="E1993" t="s">
        <v>25865</v>
      </c>
      <c r="F1993" t="s">
        <v>25122</v>
      </c>
      <c r="G1993" t="s">
        <v>375</v>
      </c>
      <c r="H1993">
        <v>3650</v>
      </c>
      <c r="J1993" t="s">
        <v>22634</v>
      </c>
      <c r="K1993" s="132" t="str">
        <f>IFERROR(IFERROR(INDEX(Кат!$O:$O,MATCH($C1993,Кат!$I:$I,0)),INDEX(Торг!$L:$L,MATCH($C1993,Торг!$I:$I,0))),"")</f>
        <v/>
      </c>
      <c r="L1993" s="132" t="str">
        <f>IFERROR(IFERROR(INDEX(Кат!$A:$A,MATCH($C1993,Кат!$I:$I,0)),INDEX(Торг!$A:$A,MATCH($C1993,Торг!$I:$I,0))),"")</f>
        <v/>
      </c>
      <c r="M1993" s="132" t="str">
        <f>IFERROR(IFERROR(INDEX(Кат!$B:$B,MATCH($C1993,Кат!$I:$I,0)),INDEX(Торг!$B:$B,MATCH($C1993,Торг!$I:$I,0))),"")</f>
        <v/>
      </c>
      <c r="N1993" s="132" t="str">
        <f t="shared" si="31"/>
        <v>FEDERAL RESERVE 21127100401587WPRP1E</v>
      </c>
      <c r="O1993" s="132" t="str">
        <f>IFERROR(IFERROR(INDEX(Кат!$B:$B,MATCH($N1993,Кат!$I:$I,0)),INDEX(Торг!$B:$B,MATCH($N1993,Торг!$I:$I,0))),"")</f>
        <v/>
      </c>
    </row>
    <row r="1994" spans="1:15" outlineLevel="2">
      <c r="A1994" t="s">
        <v>31371</v>
      </c>
      <c r="C1994" s="191">
        <v>21127100401557</v>
      </c>
      <c r="E1994" t="s">
        <v>31372</v>
      </c>
      <c r="F1994" t="s">
        <v>25122</v>
      </c>
      <c r="G1994" t="s">
        <v>375</v>
      </c>
      <c r="H1994">
        <v>3650</v>
      </c>
      <c r="J1994" t="s">
        <v>22634</v>
      </c>
      <c r="K1994" s="132" t="str">
        <f>IFERROR(IFERROR(INDEX(Кат!$O:$O,MATCH($C1994,Кат!$I:$I,0)),INDEX(Торг!$L:$L,MATCH($C1994,Торг!$I:$I,0))),"")</f>
        <v/>
      </c>
      <c r="L1994" s="132" t="str">
        <f>IFERROR(IFERROR(INDEX(Кат!$A:$A,MATCH($C1994,Кат!$I:$I,0)),INDEX(Торг!$A:$A,MATCH($C1994,Торг!$I:$I,0))),"")</f>
        <v/>
      </c>
      <c r="M1994" s="132" t="str">
        <f>IFERROR(IFERROR(INDEX(Кат!$B:$B,MATCH($C1994,Кат!$I:$I,0)),INDEX(Торг!$B:$B,MATCH($C1994,Торг!$I:$I,0))),"")</f>
        <v/>
      </c>
      <c r="N1994" s="132" t="str">
        <f t="shared" si="31"/>
        <v>FEDERAL RESERVE 21127100401557</v>
      </c>
      <c r="O1994" s="132" t="str">
        <f>IFERROR(IFERROR(INDEX(Кат!$B:$B,MATCH($N1994,Кат!$I:$I,0)),INDEX(Торг!$B:$B,MATCH($N1994,Торг!$I:$I,0))),"")</f>
        <v/>
      </c>
    </row>
    <row r="1995" spans="1:15" outlineLevel="2">
      <c r="A1995" t="s">
        <v>31373</v>
      </c>
      <c r="C1995" s="191">
        <v>21127100401567</v>
      </c>
      <c r="E1995" t="s">
        <v>31374</v>
      </c>
      <c r="F1995" t="s">
        <v>25122</v>
      </c>
      <c r="G1995" t="s">
        <v>375</v>
      </c>
      <c r="H1995">
        <v>3650</v>
      </c>
      <c r="J1995" t="s">
        <v>22634</v>
      </c>
      <c r="K1995" s="132" t="str">
        <f>IFERROR(IFERROR(INDEX(Кат!$O:$O,MATCH($C1995,Кат!$I:$I,0)),INDEX(Торг!$L:$L,MATCH($C1995,Торг!$I:$I,0))),"")</f>
        <v/>
      </c>
      <c r="L1995" s="132" t="str">
        <f>IFERROR(IFERROR(INDEX(Кат!$A:$A,MATCH($C1995,Кат!$I:$I,0)),INDEX(Торг!$A:$A,MATCH($C1995,Торг!$I:$I,0))),"")</f>
        <v/>
      </c>
      <c r="M1995" s="132" t="str">
        <f>IFERROR(IFERROR(INDEX(Кат!$B:$B,MATCH($C1995,Кат!$I:$I,0)),INDEX(Торг!$B:$B,MATCH($C1995,Торг!$I:$I,0))),"")</f>
        <v/>
      </c>
      <c r="N1995" s="132" t="str">
        <f t="shared" si="31"/>
        <v>FEDERAL RESERVE 21127100401567</v>
      </c>
      <c r="O1995" s="132" t="str">
        <f>IFERROR(IFERROR(INDEX(Кат!$B:$B,MATCH($N1995,Кат!$I:$I,0)),INDEX(Торг!$B:$B,MATCH($N1995,Торг!$I:$I,0))),"")</f>
        <v/>
      </c>
    </row>
    <row r="1996" spans="1:15" outlineLevel="2">
      <c r="A1996" t="s">
        <v>31375</v>
      </c>
      <c r="C1996" s="191" t="s">
        <v>31376</v>
      </c>
      <c r="E1996" t="s">
        <v>31377</v>
      </c>
      <c r="F1996" t="s">
        <v>25122</v>
      </c>
      <c r="G1996" t="s">
        <v>375</v>
      </c>
      <c r="H1996">
        <v>3650</v>
      </c>
      <c r="J1996" t="s">
        <v>22634</v>
      </c>
      <c r="K1996" s="132" t="str">
        <f>IFERROR(IFERROR(INDEX(Кат!$O:$O,MATCH($C1996,Кат!$I:$I,0)),INDEX(Торг!$L:$L,MATCH($C1996,Торг!$I:$I,0))),"")</f>
        <v/>
      </c>
      <c r="L1996" s="132" t="str">
        <f>IFERROR(IFERROR(INDEX(Кат!$A:$A,MATCH($C1996,Кат!$I:$I,0)),INDEX(Торг!$A:$A,MATCH($C1996,Торг!$I:$I,0))),"")</f>
        <v/>
      </c>
      <c r="M1996" s="132" t="str">
        <f>IFERROR(IFERROR(INDEX(Кат!$B:$B,MATCH($C1996,Кат!$I:$I,0)),INDEX(Торг!$B:$B,MATCH($C1996,Торг!$I:$I,0))),"")</f>
        <v/>
      </c>
      <c r="N1996" s="132" t="str">
        <f t="shared" si="31"/>
        <v>FEDERAL RESERVE 21177.100401557</v>
      </c>
      <c r="O1996" s="132" t="str">
        <f>IFERROR(IFERROR(INDEX(Кат!$B:$B,MATCH($N1996,Кат!$I:$I,0)),INDEX(Торг!$B:$B,MATCH($N1996,Торг!$I:$I,0))),"")</f>
        <v/>
      </c>
    </row>
    <row r="1997" spans="1:15" outlineLevel="2">
      <c r="A1997" t="s">
        <v>31378</v>
      </c>
      <c r="C1997" s="191" t="s">
        <v>31379</v>
      </c>
      <c r="E1997" t="s">
        <v>31380</v>
      </c>
      <c r="F1997" t="s">
        <v>25122</v>
      </c>
      <c r="G1997" t="s">
        <v>375</v>
      </c>
      <c r="H1997">
        <v>3650</v>
      </c>
      <c r="J1997" t="s">
        <v>22634</v>
      </c>
      <c r="K1997" s="132" t="str">
        <f>IFERROR(IFERROR(INDEX(Кат!$O:$O,MATCH($C1997,Кат!$I:$I,0)),INDEX(Торг!$L:$L,MATCH($C1997,Торг!$I:$I,0))),"")</f>
        <v/>
      </c>
      <c r="L1997" s="132" t="str">
        <f>IFERROR(IFERROR(INDEX(Кат!$A:$A,MATCH($C1997,Кат!$I:$I,0)),INDEX(Торг!$A:$A,MATCH($C1997,Торг!$I:$I,0))),"")</f>
        <v/>
      </c>
      <c r="M1997" s="132" t="str">
        <f>IFERROR(IFERROR(INDEX(Кат!$B:$B,MATCH($C1997,Кат!$I:$I,0)),INDEX(Торг!$B:$B,MATCH($C1997,Торг!$I:$I,0))),"")</f>
        <v/>
      </c>
      <c r="N1997" s="132" t="str">
        <f t="shared" si="31"/>
        <v>FEDERAL RESERVE 21177.100401567</v>
      </c>
      <c r="O1997" s="132" t="str">
        <f>IFERROR(IFERROR(INDEX(Кат!$B:$B,MATCH($N1997,Кат!$I:$I,0)),INDEX(Торг!$B:$B,MATCH($N1997,Торг!$I:$I,0))),"")</f>
        <v/>
      </c>
    </row>
    <row r="1998" spans="1:15" outlineLevel="2">
      <c r="A1998" t="s">
        <v>15877</v>
      </c>
      <c r="C1998" s="191" t="s">
        <v>5147</v>
      </c>
      <c r="E1998" t="s">
        <v>25866</v>
      </c>
      <c r="F1998" t="s">
        <v>25122</v>
      </c>
      <c r="G1998" t="s">
        <v>375</v>
      </c>
      <c r="H1998">
        <v>3650</v>
      </c>
      <c r="J1998" t="s">
        <v>22634</v>
      </c>
      <c r="K1998" s="132" t="str">
        <f>IFERROR(IFERROR(INDEX(Кат!$O:$O,MATCH($C1998,Кат!$I:$I,0)),INDEX(Торг!$L:$L,MATCH($C1998,Торг!$I:$I,0))),"")</f>
        <v/>
      </c>
      <c r="L1998" s="132" t="str">
        <f>IFERROR(IFERROR(INDEX(Кат!$A:$A,MATCH($C1998,Кат!$I:$I,0)),INDEX(Торг!$A:$A,MATCH($C1998,Торг!$I:$I,0))),"")</f>
        <v/>
      </c>
      <c r="M1998" s="132" t="str">
        <f>IFERROR(IFERROR(INDEX(Кат!$B:$B,MATCH($C1998,Кат!$I:$I,0)),INDEX(Торг!$B:$B,MATCH($C1998,Торг!$I:$I,0))),"")</f>
        <v/>
      </c>
      <c r="N1998" s="132" t="str">
        <f t="shared" si="31"/>
        <v>FEDERAL RESERVE 21177100401567WPR</v>
      </c>
      <c r="O1998" s="132" t="str">
        <f>IFERROR(IFERROR(INDEX(Кат!$B:$B,MATCH($N1998,Кат!$I:$I,0)),INDEX(Торг!$B:$B,MATCH($N1998,Торг!$I:$I,0))),"")</f>
        <v/>
      </c>
    </row>
    <row r="1999" spans="1:15" outlineLevel="1">
      <c r="A1999" t="s">
        <v>15878</v>
      </c>
      <c r="C1999" s="191" t="s">
        <v>5148</v>
      </c>
      <c r="E1999" t="s">
        <v>25849</v>
      </c>
      <c r="F1999" t="s">
        <v>25122</v>
      </c>
      <c r="G1999" t="s">
        <v>375</v>
      </c>
      <c r="H1999">
        <v>3650</v>
      </c>
      <c r="J1999" t="s">
        <v>22634</v>
      </c>
      <c r="K1999" s="132" t="str">
        <f>IFERROR(IFERROR(INDEX(Кат!$O:$O,MATCH($C1999,Кат!$I:$I,0)),INDEX(Торг!$L:$L,MATCH($C1999,Торг!$I:$I,0))),"")</f>
        <v/>
      </c>
      <c r="L1999" s="132" t="str">
        <f>IFERROR(IFERROR(INDEX(Кат!$A:$A,MATCH($C1999,Кат!$I:$I,0)),INDEX(Торг!$A:$A,MATCH($C1999,Торг!$I:$I,0))),"")</f>
        <v/>
      </c>
      <c r="M1999" s="132" t="str">
        <f>IFERROR(IFERROR(INDEX(Кат!$B:$B,MATCH($C1999,Кат!$I:$I,0)),INDEX(Торг!$B:$B,MATCH($C1999,Торг!$I:$I,0))),"")</f>
        <v/>
      </c>
      <c r="N1999" s="132" t="str">
        <f t="shared" si="31"/>
        <v>FEDERAL RESERVE 21177100401577WPR</v>
      </c>
      <c r="O1999" s="132" t="str">
        <f>IFERROR(IFERROR(INDEX(Кат!$B:$B,MATCH($N1999,Кат!$I:$I,0)),INDEX(Торг!$B:$B,MATCH($N1999,Торг!$I:$I,0))),"")</f>
        <v/>
      </c>
    </row>
    <row r="2000" spans="1:15" outlineLevel="2">
      <c r="A2000" t="s">
        <v>25867</v>
      </c>
      <c r="C2000" s="191" t="s">
        <v>25868</v>
      </c>
      <c r="E2000" t="s">
        <v>28774</v>
      </c>
      <c r="F2000" t="s">
        <v>25122</v>
      </c>
      <c r="G2000" t="s">
        <v>399</v>
      </c>
      <c r="H2000">
        <v>1040</v>
      </c>
      <c r="J2000" t="s">
        <v>22634</v>
      </c>
      <c r="K2000" s="132" t="str">
        <f>IFERROR(IFERROR(INDEX(Кат!$O:$O,MATCH($C2000,Кат!$I:$I,0)),INDEX(Торг!$L:$L,MATCH($C2000,Торг!$I:$I,0))),"")</f>
        <v/>
      </c>
      <c r="L2000" s="132" t="str">
        <f>IFERROR(IFERROR(INDEX(Кат!$A:$A,MATCH($C2000,Кат!$I:$I,0)),INDEX(Торг!$A:$A,MATCH($C2000,Торг!$I:$I,0))),"")</f>
        <v/>
      </c>
      <c r="M2000" s="132" t="str">
        <f>IFERROR(IFERROR(INDEX(Кат!$B:$B,MATCH($C2000,Кат!$I:$I,0)),INDEX(Торг!$B:$B,MATCH($C2000,Торг!$I:$I,0))),"")</f>
        <v/>
      </c>
      <c r="N2000" s="132" t="str">
        <f t="shared" si="31"/>
        <v>FEDERAL RESERVE 11182-1003020-00</v>
      </c>
      <c r="O2000" s="132" t="str">
        <f>IFERROR(IFERROR(INDEX(Кат!$B:$B,MATCH($N2000,Кат!$I:$I,0)),INDEX(Торг!$B:$B,MATCH($N2000,Торг!$I:$I,0))),"")</f>
        <v/>
      </c>
    </row>
    <row r="2001" spans="1:15" outlineLevel="2">
      <c r="A2001" t="s">
        <v>15879</v>
      </c>
      <c r="C2001" s="191" t="s">
        <v>1372</v>
      </c>
      <c r="E2001" t="s">
        <v>25916</v>
      </c>
      <c r="F2001" t="s">
        <v>25122</v>
      </c>
      <c r="G2001" t="s">
        <v>399</v>
      </c>
      <c r="H2001">
        <v>600</v>
      </c>
      <c r="J2001" t="s">
        <v>22634</v>
      </c>
      <c r="K2001" s="132" t="str">
        <f>IFERROR(IFERROR(INDEX(Кат!$O:$O,MATCH($C2001,Кат!$I:$I,0)),INDEX(Торг!$L:$L,MATCH($C2001,Торг!$I:$I,0))),"")</f>
        <v/>
      </c>
      <c r="L2001" s="132" t="str">
        <f>IFERROR(IFERROR(INDEX(Кат!$A:$A,MATCH($C2001,Кат!$I:$I,0)),INDEX(Торг!$A:$A,MATCH($C2001,Торг!$I:$I,0))),"")</f>
        <v/>
      </c>
      <c r="M2001" s="132" t="str">
        <f>IFERROR(IFERROR(INDEX(Кат!$B:$B,MATCH($C2001,Кат!$I:$I,0)),INDEX(Торг!$B:$B,MATCH($C2001,Торг!$I:$I,0))),"")</f>
        <v/>
      </c>
      <c r="N2001" s="132" t="str">
        <f t="shared" si="31"/>
        <v>FEDERAL RESERVE 11194-1003020-00</v>
      </c>
      <c r="O2001" s="132" t="str">
        <f>IFERROR(IFERROR(INDEX(Кат!$B:$B,MATCH($N2001,Кат!$I:$I,0)),INDEX(Торг!$B:$B,MATCH($N2001,Торг!$I:$I,0))),"")</f>
        <v/>
      </c>
    </row>
    <row r="2002" spans="1:15" outlineLevel="2">
      <c r="A2002" t="s">
        <v>25917</v>
      </c>
      <c r="C2002" s="191" t="s">
        <v>25918</v>
      </c>
      <c r="E2002" t="s">
        <v>25919</v>
      </c>
      <c r="F2002" t="s">
        <v>25122</v>
      </c>
      <c r="G2002" t="s">
        <v>399</v>
      </c>
      <c r="H2002">
        <v>600</v>
      </c>
      <c r="J2002" t="s">
        <v>22634</v>
      </c>
      <c r="K2002" s="132" t="str">
        <f>IFERROR(IFERROR(INDEX(Кат!$O:$O,MATCH($C2002,Кат!$I:$I,0)),INDEX(Торг!$L:$L,MATCH($C2002,Торг!$I:$I,0))),"")</f>
        <v/>
      </c>
      <c r="L2002" s="132" t="str">
        <f>IFERROR(IFERROR(INDEX(Кат!$A:$A,MATCH($C2002,Кат!$I:$I,0)),INDEX(Торг!$A:$A,MATCH($C2002,Торг!$I:$I,0))),"")</f>
        <v/>
      </c>
      <c r="M2002" s="132" t="str">
        <f>IFERROR(IFERROR(INDEX(Кат!$B:$B,MATCH($C2002,Кат!$I:$I,0)),INDEX(Торг!$B:$B,MATCH($C2002,Торг!$I:$I,0))),"")</f>
        <v/>
      </c>
      <c r="N2002" s="132" t="str">
        <f t="shared" si="31"/>
        <v>FEDERAL RESERVE 11194-1003020-02</v>
      </c>
      <c r="O2002" s="132" t="str">
        <f>IFERROR(IFERROR(INDEX(Кат!$B:$B,MATCH($N2002,Кат!$I:$I,0)),INDEX(Торг!$B:$B,MATCH($N2002,Торг!$I:$I,0))),"")</f>
        <v/>
      </c>
    </row>
    <row r="2003" spans="1:15" outlineLevel="2">
      <c r="A2003" t="s">
        <v>26431</v>
      </c>
      <c r="C2003" s="191" t="s">
        <v>26432</v>
      </c>
      <c r="E2003" t="s">
        <v>26433</v>
      </c>
      <c r="F2003" t="s">
        <v>25122</v>
      </c>
      <c r="G2003" t="s">
        <v>399</v>
      </c>
      <c r="H2003">
        <v>290</v>
      </c>
      <c r="J2003" t="s">
        <v>22634</v>
      </c>
      <c r="K2003" s="132" t="str">
        <f>IFERROR(IFERROR(INDEX(Кат!$O:$O,MATCH($C2003,Кат!$I:$I,0)),INDEX(Торг!$L:$L,MATCH($C2003,Торг!$I:$I,0))),"")</f>
        <v/>
      </c>
      <c r="L2003" s="132" t="str">
        <f>IFERROR(IFERROR(INDEX(Кат!$A:$A,MATCH($C2003,Кат!$I:$I,0)),INDEX(Торг!$A:$A,MATCH($C2003,Торг!$I:$I,0))),"")</f>
        <v/>
      </c>
      <c r="M2003" s="132" t="str">
        <f>IFERROR(IFERROR(INDEX(Кат!$B:$B,MATCH($C2003,Кат!$I:$I,0)),INDEX(Торг!$B:$B,MATCH($C2003,Торг!$I:$I,0))),"")</f>
        <v/>
      </c>
      <c r="N2003" s="132" t="str">
        <f t="shared" si="31"/>
        <v>FEDERAL RESERVE 21011-1003020-02</v>
      </c>
      <c r="O2003" s="132" t="str">
        <f>IFERROR(IFERROR(INDEX(Кат!$B:$B,MATCH($N2003,Кат!$I:$I,0)),INDEX(Торг!$B:$B,MATCH($N2003,Торг!$I:$I,0))),"")</f>
        <v/>
      </c>
    </row>
    <row r="2004" spans="1:15" outlineLevel="2">
      <c r="A2004" t="s">
        <v>26434</v>
      </c>
      <c r="C2004" s="191" t="s">
        <v>26435</v>
      </c>
      <c r="E2004" t="s">
        <v>26436</v>
      </c>
      <c r="F2004" t="s">
        <v>25122</v>
      </c>
      <c r="G2004" t="s">
        <v>399</v>
      </c>
      <c r="H2004">
        <v>290</v>
      </c>
      <c r="J2004" t="s">
        <v>22634</v>
      </c>
      <c r="K2004" s="132" t="str">
        <f>IFERROR(IFERROR(INDEX(Кат!$O:$O,MATCH($C2004,Кат!$I:$I,0)),INDEX(Торг!$L:$L,MATCH($C2004,Торг!$I:$I,0))),"")</f>
        <v/>
      </c>
      <c r="L2004" s="132" t="str">
        <f>IFERROR(IFERROR(INDEX(Кат!$A:$A,MATCH($C2004,Кат!$I:$I,0)),INDEX(Торг!$A:$A,MATCH($C2004,Торг!$I:$I,0))),"")</f>
        <v/>
      </c>
      <c r="M2004" s="132" t="str">
        <f>IFERROR(IFERROR(INDEX(Кат!$B:$B,MATCH($C2004,Кат!$I:$I,0)),INDEX(Торг!$B:$B,MATCH($C2004,Торг!$I:$I,0))),"")</f>
        <v/>
      </c>
      <c r="N2004" s="132" t="str">
        <f t="shared" si="31"/>
        <v>FEDERAL RESERVE 2107-1003020-02</v>
      </c>
      <c r="O2004" s="132" t="str">
        <f>IFERROR(IFERROR(INDEX(Кат!$B:$B,MATCH($N2004,Кат!$I:$I,0)),INDEX(Торг!$B:$B,MATCH($N2004,Торг!$I:$I,0))),"")</f>
        <v/>
      </c>
    </row>
    <row r="2005" spans="1:15" outlineLevel="2">
      <c r="A2005" t="s">
        <v>25701</v>
      </c>
      <c r="C2005" s="191" t="s">
        <v>25702</v>
      </c>
      <c r="E2005" t="s">
        <v>25920</v>
      </c>
      <c r="F2005" t="s">
        <v>25122</v>
      </c>
      <c r="G2005" t="s">
        <v>399</v>
      </c>
      <c r="H2005">
        <v>360</v>
      </c>
      <c r="J2005" t="s">
        <v>22634</v>
      </c>
      <c r="K2005" s="132" t="str">
        <f>IFERROR(IFERROR(INDEX(Кат!$O:$O,MATCH($C2005,Кат!$I:$I,0)),INDEX(Торг!$L:$L,MATCH($C2005,Торг!$I:$I,0))),"")</f>
        <v/>
      </c>
      <c r="L2005" s="132" t="str">
        <f>IFERROR(IFERROR(INDEX(Кат!$A:$A,MATCH($C2005,Кат!$I:$I,0)),INDEX(Торг!$A:$A,MATCH($C2005,Торг!$I:$I,0))),"")</f>
        <v/>
      </c>
      <c r="M2005" s="132" t="str">
        <f>IFERROR(IFERROR(INDEX(Кат!$B:$B,MATCH($C2005,Кат!$I:$I,0)),INDEX(Торг!$B:$B,MATCH($C2005,Торг!$I:$I,0))),"")</f>
        <v/>
      </c>
      <c r="N2005" s="132" t="str">
        <f t="shared" si="31"/>
        <v>FEDERAL RESERVE 21083-1003020-02</v>
      </c>
      <c r="O2005" s="132" t="str">
        <f>IFERROR(IFERROR(INDEX(Кат!$B:$B,MATCH($N2005,Кат!$I:$I,0)),INDEX(Торг!$B:$B,MATCH($N2005,Торг!$I:$I,0))),"")</f>
        <v/>
      </c>
    </row>
    <row r="2006" spans="1:15" outlineLevel="2">
      <c r="A2006" t="s">
        <v>25155</v>
      </c>
      <c r="C2006" s="191" t="s">
        <v>25156</v>
      </c>
      <c r="E2006" t="s">
        <v>25921</v>
      </c>
      <c r="F2006" t="s">
        <v>25122</v>
      </c>
      <c r="G2006" t="s">
        <v>399</v>
      </c>
      <c r="H2006">
        <v>600</v>
      </c>
      <c r="J2006" t="s">
        <v>22634</v>
      </c>
      <c r="K2006" s="132" t="str">
        <f>IFERROR(IFERROR(INDEX(Кат!$O:$O,MATCH($C2006,Кат!$I:$I,0)),INDEX(Торг!$L:$L,MATCH($C2006,Торг!$I:$I,0))),"")</f>
        <v/>
      </c>
      <c r="L2006" s="132" t="str">
        <f>IFERROR(IFERROR(INDEX(Кат!$A:$A,MATCH($C2006,Кат!$I:$I,0)),INDEX(Торг!$A:$A,MATCH($C2006,Торг!$I:$I,0))),"")</f>
        <v/>
      </c>
      <c r="M2006" s="132" t="str">
        <f>IFERROR(IFERROR(INDEX(Кат!$B:$B,MATCH($C2006,Кат!$I:$I,0)),INDEX(Торг!$B:$B,MATCH($C2006,Торг!$I:$I,0))),"")</f>
        <v/>
      </c>
      <c r="N2006" s="132" t="str">
        <f t="shared" si="31"/>
        <v>FEDERAL RESERVE 21116-1003020-02</v>
      </c>
      <c r="O2006" s="132" t="str">
        <f>IFERROR(IFERROR(INDEX(Кат!$B:$B,MATCH($N2006,Кат!$I:$I,0)),INDEX(Торг!$B:$B,MATCH($N2006,Торг!$I:$I,0))),"")</f>
        <v/>
      </c>
    </row>
    <row r="2007" spans="1:15" outlineLevel="1">
      <c r="A2007" t="s">
        <v>15880</v>
      </c>
      <c r="C2007" s="191" t="s">
        <v>25704</v>
      </c>
      <c r="E2007" t="s">
        <v>25911</v>
      </c>
      <c r="F2007" t="s">
        <v>25122</v>
      </c>
      <c r="G2007" t="s">
        <v>399</v>
      </c>
      <c r="H2007">
        <v>420</v>
      </c>
      <c r="J2007" t="s">
        <v>22634</v>
      </c>
      <c r="K2007" s="132" t="str">
        <f>IFERROR(IFERROR(INDEX(Кат!$O:$O,MATCH($C2007,Кат!$I:$I,0)),INDEX(Торг!$L:$L,MATCH($C2007,Торг!$I:$I,0))),"")</f>
        <v/>
      </c>
      <c r="L2007" s="132" t="str">
        <f>IFERROR(IFERROR(INDEX(Кат!$A:$A,MATCH($C2007,Кат!$I:$I,0)),INDEX(Торг!$A:$A,MATCH($C2007,Торг!$I:$I,0))),"")</f>
        <v/>
      </c>
      <c r="M2007" s="132" t="str">
        <f>IFERROR(IFERROR(INDEX(Кат!$B:$B,MATCH($C2007,Кат!$I:$I,0)),INDEX(Торг!$B:$B,MATCH($C2007,Торг!$I:$I,0))),"")</f>
        <v/>
      </c>
      <c r="N2007" s="132" t="str">
        <f t="shared" si="31"/>
        <v>FEDERAL RESERVE 2112-1003020-02</v>
      </c>
      <c r="O2007" s="132" t="str">
        <f>IFERROR(IFERROR(INDEX(Кат!$B:$B,MATCH($N2007,Кат!$I:$I,0)),INDEX(Торг!$B:$B,MATCH($N2007,Торг!$I:$I,0))),"")</f>
        <v/>
      </c>
    </row>
    <row r="2008" spans="1:15" outlineLevel="2">
      <c r="A2008" t="s">
        <v>15881</v>
      </c>
      <c r="C2008" s="191" t="s">
        <v>5149</v>
      </c>
      <c r="E2008" t="s">
        <v>25912</v>
      </c>
      <c r="F2008" t="s">
        <v>25122</v>
      </c>
      <c r="G2008" t="s">
        <v>399</v>
      </c>
      <c r="H2008">
        <v>760</v>
      </c>
      <c r="J2008" t="s">
        <v>22634</v>
      </c>
      <c r="K2008" s="132" t="str">
        <f>IFERROR(IFERROR(INDEX(Кат!$O:$O,MATCH($C2008,Кат!$I:$I,0)),INDEX(Торг!$L:$L,MATCH($C2008,Торг!$I:$I,0))),"")</f>
        <v/>
      </c>
      <c r="L2008" s="132" t="str">
        <f>IFERROR(IFERROR(INDEX(Кат!$A:$A,MATCH($C2008,Кат!$I:$I,0)),INDEX(Торг!$A:$A,MATCH($C2008,Торг!$I:$I,0))),"")</f>
        <v/>
      </c>
      <c r="M2008" s="132" t="str">
        <f>IFERROR(IFERROR(INDEX(Кат!$B:$B,MATCH($C2008,Кат!$I:$I,0)),INDEX(Торг!$B:$B,MATCH($C2008,Торг!$I:$I,0))),"")</f>
        <v/>
      </c>
      <c r="N2008" s="132" t="str">
        <f t="shared" si="31"/>
        <v>FEDERAL RESERVE 21126-1003020-00</v>
      </c>
      <c r="O2008" s="132" t="str">
        <f>IFERROR(IFERROR(INDEX(Кат!$B:$B,MATCH($N2008,Кат!$I:$I,0)),INDEX(Торг!$B:$B,MATCH($N2008,Торг!$I:$I,0))),"")</f>
        <v/>
      </c>
    </row>
    <row r="2009" spans="1:15" outlineLevel="2">
      <c r="A2009" t="s">
        <v>25123</v>
      </c>
      <c r="C2009" s="191" t="s">
        <v>25124</v>
      </c>
      <c r="E2009" t="s">
        <v>25922</v>
      </c>
      <c r="F2009" t="s">
        <v>25122</v>
      </c>
      <c r="G2009" t="s">
        <v>399</v>
      </c>
      <c r="H2009">
        <v>600</v>
      </c>
      <c r="J2009" t="s">
        <v>22634</v>
      </c>
      <c r="K2009" s="132" t="str">
        <f>IFERROR(IFERROR(INDEX(Кат!$O:$O,MATCH($C2009,Кат!$I:$I,0)),INDEX(Торг!$L:$L,MATCH($C2009,Торг!$I:$I,0))),"")</f>
        <v/>
      </c>
      <c r="L2009" s="132" t="str">
        <f>IFERROR(IFERROR(INDEX(Кат!$A:$A,MATCH($C2009,Кат!$I:$I,0)),INDEX(Торг!$A:$A,MATCH($C2009,Торг!$I:$I,0))),"")</f>
        <v/>
      </c>
      <c r="M2009" s="132" t="str">
        <f>IFERROR(IFERROR(INDEX(Кат!$B:$B,MATCH($C2009,Кат!$I:$I,0)),INDEX(Торг!$B:$B,MATCH($C2009,Торг!$I:$I,0))),"")</f>
        <v/>
      </c>
      <c r="N2009" s="132" t="str">
        <f t="shared" si="31"/>
        <v>FEDERAL RESERVE 21126-1003020-02</v>
      </c>
      <c r="O2009" s="132" t="str">
        <f>IFERROR(IFERROR(INDEX(Кат!$B:$B,MATCH($N2009,Кат!$I:$I,0)),INDEX(Торг!$B:$B,MATCH($N2009,Торг!$I:$I,0))),"")</f>
        <v/>
      </c>
    </row>
    <row r="2010" spans="1:15" outlineLevel="2">
      <c r="A2010" t="s">
        <v>15882</v>
      </c>
      <c r="C2010" s="191" t="s">
        <v>25923</v>
      </c>
      <c r="E2010" t="s">
        <v>25924</v>
      </c>
      <c r="F2010" t="s">
        <v>25122</v>
      </c>
      <c r="G2010" t="s">
        <v>399</v>
      </c>
      <c r="H2010">
        <v>620</v>
      </c>
      <c r="J2010" t="s">
        <v>22634</v>
      </c>
      <c r="K2010" s="132" t="str">
        <f>IFERROR(IFERROR(INDEX(Кат!$O:$O,MATCH($C2010,Кат!$I:$I,0)),INDEX(Торг!$L:$L,MATCH($C2010,Торг!$I:$I,0))),"")</f>
        <v/>
      </c>
      <c r="L2010" s="132" t="str">
        <f>IFERROR(IFERROR(INDEX(Кат!$A:$A,MATCH($C2010,Кат!$I:$I,0)),INDEX(Торг!$A:$A,MATCH($C2010,Торг!$I:$I,0))),"")</f>
        <v/>
      </c>
      <c r="M2010" s="132" t="str">
        <f>IFERROR(IFERROR(INDEX(Кат!$B:$B,MATCH($C2010,Кат!$I:$I,0)),INDEX(Торг!$B:$B,MATCH($C2010,Торг!$I:$I,0))),"")</f>
        <v/>
      </c>
      <c r="N2010" s="132" t="str">
        <f t="shared" si="31"/>
        <v>FEDERAL RESERVE 21176-1003020-02</v>
      </c>
      <c r="O2010" s="132" t="str">
        <f>IFERROR(IFERROR(INDEX(Кат!$B:$B,MATCH($N2010,Кат!$I:$I,0)),INDEX(Торг!$B:$B,MATCH($N2010,Торг!$I:$I,0))),"")</f>
        <v/>
      </c>
    </row>
    <row r="2011" spans="1:15" outlineLevel="2">
      <c r="A2011" t="s">
        <v>25925</v>
      </c>
      <c r="C2011" s="191" t="s">
        <v>25926</v>
      </c>
      <c r="E2011" t="s">
        <v>25927</v>
      </c>
      <c r="F2011" t="s">
        <v>25122</v>
      </c>
      <c r="G2011" t="s">
        <v>399</v>
      </c>
      <c r="H2011">
        <v>290</v>
      </c>
      <c r="J2011" t="s">
        <v>22634</v>
      </c>
      <c r="K2011" s="132" t="str">
        <f>IFERROR(IFERROR(INDEX(Кат!$O:$O,MATCH($C2011,Кат!$I:$I,0)),INDEX(Торг!$L:$L,MATCH($C2011,Торг!$I:$I,0))),"")</f>
        <v/>
      </c>
      <c r="L2011" s="132" t="str">
        <f>IFERROR(IFERROR(INDEX(Кат!$A:$A,MATCH($C2011,Кат!$I:$I,0)),INDEX(Торг!$A:$A,MATCH($C2011,Торг!$I:$I,0))),"")</f>
        <v/>
      </c>
      <c r="M2011" s="132" t="str">
        <f>IFERROR(IFERROR(INDEX(Кат!$B:$B,MATCH($C2011,Кат!$I:$I,0)),INDEX(Торг!$B:$B,MATCH($C2011,Торг!$I:$I,0))),"")</f>
        <v/>
      </c>
      <c r="N2011" s="132" t="str">
        <f t="shared" si="31"/>
        <v>FEDERAL RESERVE 21213-1003020-02</v>
      </c>
      <c r="O2011" s="132" t="str">
        <f>IFERROR(IFERROR(INDEX(Кат!$B:$B,MATCH($N2011,Кат!$I:$I,0)),INDEX(Торг!$B:$B,MATCH($N2011,Торг!$I:$I,0))),"")</f>
        <v/>
      </c>
    </row>
    <row r="2012" spans="1:15" outlineLevel="2">
      <c r="A2012" t="s">
        <v>25722</v>
      </c>
      <c r="C2012" s="191" t="s">
        <v>25723</v>
      </c>
      <c r="E2012" t="s">
        <v>25928</v>
      </c>
      <c r="F2012" t="s">
        <v>25122</v>
      </c>
      <c r="G2012" t="s">
        <v>399</v>
      </c>
      <c r="H2012">
        <v>1100</v>
      </c>
      <c r="J2012" t="s">
        <v>22634</v>
      </c>
      <c r="K2012" s="132" t="str">
        <f>IFERROR(IFERROR(INDEX(Кат!$O:$O,MATCH($C2012,Кат!$I:$I,0)),INDEX(Торг!$L:$L,MATCH($C2012,Торг!$I:$I,0))),"")</f>
        <v/>
      </c>
      <c r="L2012" s="132" t="str">
        <f>IFERROR(IFERROR(INDEX(Кат!$A:$A,MATCH($C2012,Кат!$I:$I,0)),INDEX(Торг!$A:$A,MATCH($C2012,Торг!$I:$I,0))),"")</f>
        <v/>
      </c>
      <c r="M2012" s="132" t="str">
        <f>IFERROR(IFERROR(INDEX(Кат!$B:$B,MATCH($C2012,Кат!$I:$I,0)),INDEX(Торг!$B:$B,MATCH($C2012,Торг!$I:$I,0))),"")</f>
        <v/>
      </c>
      <c r="N2012" s="132" t="str">
        <f t="shared" si="31"/>
        <v>FEDERAL RESERVE 21214-1003020-02</v>
      </c>
      <c r="O2012" s="132" t="str">
        <f>IFERROR(IFERROR(INDEX(Кат!$B:$B,MATCH($N2012,Кат!$I:$I,0)),INDEX(Торг!$B:$B,MATCH($N2012,Торг!$I:$I,0))),"")</f>
        <v/>
      </c>
    </row>
    <row r="2013" spans="1:15" outlineLevel="2">
      <c r="A2013" t="s">
        <v>25724</v>
      </c>
      <c r="C2013" s="191" t="s">
        <v>25725</v>
      </c>
      <c r="E2013" t="s">
        <v>25726</v>
      </c>
      <c r="F2013" t="s">
        <v>25122</v>
      </c>
      <c r="G2013" t="s">
        <v>375</v>
      </c>
      <c r="H2013">
        <v>270</v>
      </c>
      <c r="J2013" t="s">
        <v>22634</v>
      </c>
      <c r="K2013" s="132" t="str">
        <f>IFERROR(IFERROR(INDEX(Кат!$O:$O,MATCH($C2013,Кат!$I:$I,0)),INDEX(Торг!$L:$L,MATCH($C2013,Торг!$I:$I,0))),"")</f>
        <v/>
      </c>
      <c r="L2013" s="132" t="str">
        <f>IFERROR(IFERROR(INDEX(Кат!$A:$A,MATCH($C2013,Кат!$I:$I,0)),INDEX(Торг!$A:$A,MATCH($C2013,Торг!$I:$I,0))),"")</f>
        <v/>
      </c>
      <c r="M2013" s="132" t="str">
        <f>IFERROR(IFERROR(INDEX(Кат!$B:$B,MATCH($C2013,Кат!$I:$I,0)),INDEX(Торг!$B:$B,MATCH($C2013,Торг!$I:$I,0))),"")</f>
        <v/>
      </c>
      <c r="N2013" s="132" t="str">
        <f t="shared" si="31"/>
        <v>FEDERAL RESERVE 2108-1007026-03</v>
      </c>
      <c r="O2013" s="132" t="str">
        <f>IFERROR(IFERROR(INDEX(Кат!$B:$B,MATCH($N2013,Кат!$I:$I,0)),INDEX(Торг!$B:$B,MATCH($N2013,Торг!$I:$I,0))),"")</f>
        <v/>
      </c>
    </row>
    <row r="2014" spans="1:15" outlineLevel="2">
      <c r="A2014" t="s">
        <v>25703</v>
      </c>
      <c r="C2014" s="191" t="s">
        <v>25929</v>
      </c>
      <c r="E2014" t="s">
        <v>25705</v>
      </c>
      <c r="F2014" t="s">
        <v>25122</v>
      </c>
      <c r="G2014" t="s">
        <v>375</v>
      </c>
      <c r="H2014">
        <v>480</v>
      </c>
      <c r="J2014" t="s">
        <v>22634</v>
      </c>
      <c r="K2014" s="132" t="str">
        <f>IFERROR(IFERROR(INDEX(Кат!$O:$O,MATCH($C2014,Кат!$I:$I,0)),INDEX(Торг!$L:$L,MATCH($C2014,Торг!$I:$I,0))),"")</f>
        <v/>
      </c>
      <c r="L2014" s="132" t="str">
        <f>IFERROR(IFERROR(INDEX(Кат!$A:$A,MATCH($C2014,Кат!$I:$I,0)),INDEX(Торг!$A:$A,MATCH($C2014,Торг!$I:$I,0))),"")</f>
        <v/>
      </c>
      <c r="M2014" s="132" t="str">
        <f>IFERROR(IFERROR(INDEX(Кат!$B:$B,MATCH($C2014,Кат!$I:$I,0)),INDEX(Торг!$B:$B,MATCH($C2014,Торг!$I:$I,0))),"")</f>
        <v/>
      </c>
      <c r="N2014" s="132" t="str">
        <f t="shared" si="31"/>
        <v>FEDERAL RESERVE 2112-1007026-03</v>
      </c>
      <c r="O2014" s="132" t="str">
        <f>IFERROR(IFERROR(INDEX(Кат!$B:$B,MATCH($N2014,Кат!$I:$I,0)),INDEX(Торг!$B:$B,MATCH($N2014,Торг!$I:$I,0))),"")</f>
        <v/>
      </c>
    </row>
    <row r="2015" spans="1:15" outlineLevel="2">
      <c r="A2015" t="s">
        <v>26059</v>
      </c>
      <c r="C2015" s="191" t="s">
        <v>26060</v>
      </c>
      <c r="E2015" t="s">
        <v>26061</v>
      </c>
      <c r="F2015" t="s">
        <v>25122</v>
      </c>
      <c r="G2015" t="s">
        <v>399</v>
      </c>
      <c r="H2015">
        <v>2600</v>
      </c>
      <c r="J2015" t="s">
        <v>22634</v>
      </c>
      <c r="K2015" s="132" t="str">
        <f>IFERROR(IFERROR(INDEX(Кат!$O:$O,MATCH($C2015,Кат!$I:$I,0)),INDEX(Торг!$L:$L,MATCH($C2015,Торг!$I:$I,0))),"")</f>
        <v/>
      </c>
      <c r="L2015" s="132" t="str">
        <f>IFERROR(IFERROR(INDEX(Кат!$A:$A,MATCH($C2015,Кат!$I:$I,0)),INDEX(Торг!$A:$A,MATCH($C2015,Торг!$I:$I,0))),"")</f>
        <v/>
      </c>
      <c r="M2015" s="132" t="str">
        <f>IFERROR(IFERROR(INDEX(Кат!$B:$B,MATCH($C2015,Кат!$I:$I,0)),INDEX(Торг!$B:$B,MATCH($C2015,Торг!$I:$I,0))),"")</f>
        <v/>
      </c>
      <c r="N2015" s="132" t="str">
        <f t="shared" si="31"/>
        <v>FEDERAL RESERVE 11194-1004045-00</v>
      </c>
      <c r="O2015" s="132" t="str">
        <f>IFERROR(IFERROR(INDEX(Кат!$B:$B,MATCH($N2015,Кат!$I:$I,0)),INDEX(Торг!$B:$B,MATCH($N2015,Торг!$I:$I,0))),"")</f>
        <v/>
      </c>
    </row>
    <row r="2016" spans="1:15" outlineLevel="2">
      <c r="A2016" t="s">
        <v>26298</v>
      </c>
      <c r="C2016" s="191" t="s">
        <v>5150</v>
      </c>
      <c r="E2016" t="s">
        <v>26299</v>
      </c>
      <c r="F2016" t="s">
        <v>25122</v>
      </c>
      <c r="G2016" t="s">
        <v>399</v>
      </c>
      <c r="H2016">
        <v>3050</v>
      </c>
      <c r="J2016" t="s">
        <v>22634</v>
      </c>
      <c r="K2016" s="132" t="str">
        <f>IFERROR(IFERROR(INDEX(Кат!$O:$O,MATCH($C2016,Кат!$I:$I,0)),INDEX(Торг!$L:$L,MATCH($C2016,Торг!$I:$I,0))),"")</f>
        <v/>
      </c>
      <c r="L2016" s="132" t="str">
        <f>IFERROR(IFERROR(INDEX(Кат!$A:$A,MATCH($C2016,Кат!$I:$I,0)),INDEX(Торг!$A:$A,MATCH($C2016,Торг!$I:$I,0))),"")</f>
        <v/>
      </c>
      <c r="M2016" s="132" t="str">
        <f>IFERROR(IFERROR(INDEX(Кат!$B:$B,MATCH($C2016,Кат!$I:$I,0)),INDEX(Торг!$B:$B,MATCH($C2016,Торг!$I:$I,0))),"")</f>
        <v/>
      </c>
      <c r="N2016" s="132" t="str">
        <f t="shared" si="31"/>
        <v>FEDERAL RESERVE 21177-1004045-00</v>
      </c>
      <c r="O2016" s="132" t="str">
        <f>IFERROR(IFERROR(INDEX(Кат!$B:$B,MATCH($N2016,Кат!$I:$I,0)),INDEX(Торг!$B:$B,MATCH($N2016,Торг!$I:$I,0))),"")</f>
        <v/>
      </c>
    </row>
    <row r="2017" spans="1:15" outlineLevel="2">
      <c r="A2017" t="s">
        <v>23710</v>
      </c>
      <c r="C2017" s="191"/>
      <c r="E2017" t="s">
        <v>23711</v>
      </c>
      <c r="J2017" t="s">
        <v>22634</v>
      </c>
      <c r="K2017" s="132" t="str">
        <f>IFERROR(IFERROR(INDEX(Кат!$O:$O,MATCH($C2017,Кат!$I:$I,0)),INDEX(Торг!$L:$L,MATCH($C2017,Торг!$I:$I,0))),"")</f>
        <v/>
      </c>
      <c r="L2017" s="132" t="str">
        <f>IFERROR(IFERROR(INDEX(Кат!$A:$A,MATCH($C2017,Кат!$I:$I,0)),INDEX(Торг!$A:$A,MATCH($C2017,Торг!$I:$I,0))),"")</f>
        <v/>
      </c>
      <c r="M2017" s="132" t="str">
        <f>IFERROR(IFERROR(INDEX(Кат!$B:$B,MATCH($C2017,Кат!$I:$I,0)),INDEX(Торг!$B:$B,MATCH($C2017,Торг!$I:$I,0))),"")</f>
        <v/>
      </c>
      <c r="N2017" s="132" t="str">
        <f t="shared" si="31"/>
        <v xml:space="preserve"> </v>
      </c>
      <c r="O2017" s="132" t="str">
        <f>IFERROR(IFERROR(INDEX(Кат!$B:$B,MATCH($N2017,Кат!$I:$I,0)),INDEX(Торг!$B:$B,MATCH($N2017,Торг!$I:$I,0))),"")</f>
        <v/>
      </c>
    </row>
    <row r="2018" spans="1:15" outlineLevel="2">
      <c r="A2018" t="s">
        <v>23712</v>
      </c>
      <c r="C2018" s="191"/>
      <c r="E2018" t="s">
        <v>23713</v>
      </c>
      <c r="J2018" t="s">
        <v>22634</v>
      </c>
      <c r="K2018" s="132" t="str">
        <f>IFERROR(IFERROR(INDEX(Кат!$O:$O,MATCH($C2018,Кат!$I:$I,0)),INDEX(Торг!$L:$L,MATCH($C2018,Торг!$I:$I,0))),"")</f>
        <v/>
      </c>
      <c r="L2018" s="132" t="str">
        <f>IFERROR(IFERROR(INDEX(Кат!$A:$A,MATCH($C2018,Кат!$I:$I,0)),INDEX(Торг!$A:$A,MATCH($C2018,Торг!$I:$I,0))),"")</f>
        <v/>
      </c>
      <c r="M2018" s="132" t="str">
        <f>IFERROR(IFERROR(INDEX(Кат!$B:$B,MATCH($C2018,Кат!$I:$I,0)),INDEX(Торг!$B:$B,MATCH($C2018,Торг!$I:$I,0))),"")</f>
        <v/>
      </c>
      <c r="N2018" s="132" t="str">
        <f t="shared" si="31"/>
        <v xml:space="preserve"> </v>
      </c>
      <c r="O2018" s="132" t="str">
        <f>IFERROR(IFERROR(INDEX(Кат!$B:$B,MATCH($N2018,Кат!$I:$I,0)),INDEX(Торг!$B:$B,MATCH($N2018,Торг!$I:$I,0))),"")</f>
        <v/>
      </c>
    </row>
    <row r="2019" spans="1:15" outlineLevel="1">
      <c r="A2019" t="s">
        <v>15883</v>
      </c>
      <c r="C2019" s="191" t="s">
        <v>5151</v>
      </c>
      <c r="E2019" t="s">
        <v>5152</v>
      </c>
      <c r="F2019" t="s">
        <v>5153</v>
      </c>
      <c r="G2019" t="s">
        <v>399</v>
      </c>
      <c r="H2019">
        <v>1100</v>
      </c>
      <c r="J2019" t="s">
        <v>22634</v>
      </c>
      <c r="K2019" s="132" t="str">
        <f>IFERROR(IFERROR(INDEX(Кат!$O:$O,MATCH($C2019,Кат!$I:$I,0)),INDEX(Торг!$L:$L,MATCH($C2019,Торг!$I:$I,0))),"")</f>
        <v/>
      </c>
      <c r="L2019" s="132" t="str">
        <f>IFERROR(IFERROR(INDEX(Кат!$A:$A,MATCH($C2019,Кат!$I:$I,0)),INDEX(Торг!$A:$A,MATCH($C2019,Торг!$I:$I,0))),"")</f>
        <v/>
      </c>
      <c r="M2019" s="132" t="str">
        <f>IFERROR(IFERROR(INDEX(Кат!$B:$B,MATCH($C2019,Кат!$I:$I,0)),INDEX(Торг!$B:$B,MATCH($C2019,Торг!$I:$I,0))),"")</f>
        <v/>
      </c>
      <c r="N2019" s="132" t="str">
        <f t="shared" si="31"/>
        <v>FENOX SP31099</v>
      </c>
      <c r="O2019" s="132" t="str">
        <f>IFERROR(IFERROR(INDEX(Кат!$B:$B,MATCH($N2019,Кат!$I:$I,0)),INDEX(Торг!$B:$B,MATCH($N2019,Торг!$I:$I,0))),"")</f>
        <v/>
      </c>
    </row>
    <row r="2020" spans="1:15" outlineLevel="2">
      <c r="A2020" t="s">
        <v>15884</v>
      </c>
      <c r="C2020" s="191" t="s">
        <v>5154</v>
      </c>
      <c r="E2020" t="s">
        <v>5155</v>
      </c>
      <c r="F2020" t="s">
        <v>5153</v>
      </c>
      <c r="G2020" t="s">
        <v>399</v>
      </c>
      <c r="H2020">
        <v>1100</v>
      </c>
      <c r="J2020" t="s">
        <v>22634</v>
      </c>
      <c r="K2020" s="132" t="str">
        <f>IFERROR(IFERROR(INDEX(Кат!$O:$O,MATCH($C2020,Кат!$I:$I,0)),INDEX(Торг!$L:$L,MATCH($C2020,Торг!$I:$I,0))),"")</f>
        <v/>
      </c>
      <c r="L2020" s="132" t="str">
        <f>IFERROR(IFERROR(INDEX(Кат!$A:$A,MATCH($C2020,Кат!$I:$I,0)),INDEX(Торг!$A:$A,MATCH($C2020,Торг!$I:$I,0))),"")</f>
        <v/>
      </c>
      <c r="M2020" s="132" t="str">
        <f>IFERROR(IFERROR(INDEX(Кат!$B:$B,MATCH($C2020,Кат!$I:$I,0)),INDEX(Торг!$B:$B,MATCH($C2020,Торг!$I:$I,0))),"")</f>
        <v/>
      </c>
      <c r="N2020" s="132" t="str">
        <f t="shared" si="31"/>
        <v>FENOX SP32099</v>
      </c>
      <c r="O2020" s="132" t="str">
        <f>IFERROR(IFERROR(INDEX(Кат!$B:$B,MATCH($N2020,Кат!$I:$I,0)),INDEX(Торг!$B:$B,MATCH($N2020,Торг!$I:$I,0))),"")</f>
        <v/>
      </c>
    </row>
    <row r="2021" spans="1:15" outlineLevel="2">
      <c r="A2021" t="s">
        <v>23714</v>
      </c>
      <c r="C2021" s="191"/>
      <c r="E2021" t="s">
        <v>23715</v>
      </c>
      <c r="J2021" t="s">
        <v>22634</v>
      </c>
      <c r="K2021" s="132" t="str">
        <f>IFERROR(IFERROR(INDEX(Кат!$O:$O,MATCH($C2021,Кат!$I:$I,0)),INDEX(Торг!$L:$L,MATCH($C2021,Торг!$I:$I,0))),"")</f>
        <v/>
      </c>
      <c r="L2021" s="132" t="str">
        <f>IFERROR(IFERROR(INDEX(Кат!$A:$A,MATCH($C2021,Кат!$I:$I,0)),INDEX(Торг!$A:$A,MATCH($C2021,Торг!$I:$I,0))),"")</f>
        <v/>
      </c>
      <c r="M2021" s="132" t="str">
        <f>IFERROR(IFERROR(INDEX(Кат!$B:$B,MATCH($C2021,Кат!$I:$I,0)),INDEX(Торг!$B:$B,MATCH($C2021,Торг!$I:$I,0))),"")</f>
        <v/>
      </c>
      <c r="N2021" s="132" t="str">
        <f t="shared" si="31"/>
        <v xml:space="preserve"> </v>
      </c>
      <c r="O2021" s="132" t="str">
        <f>IFERROR(IFERROR(INDEX(Кат!$B:$B,MATCH($N2021,Кат!$I:$I,0)),INDEX(Торг!$B:$B,MATCH($N2021,Торг!$I:$I,0))),"")</f>
        <v/>
      </c>
    </row>
    <row r="2022" spans="1:15" outlineLevel="2">
      <c r="A2022" t="s">
        <v>15885</v>
      </c>
      <c r="C2022" s="191" t="s">
        <v>5156</v>
      </c>
      <c r="E2022" t="s">
        <v>5157</v>
      </c>
      <c r="F2022" t="s">
        <v>5153</v>
      </c>
      <c r="G2022" t="s">
        <v>399</v>
      </c>
      <c r="H2022">
        <v>930</v>
      </c>
      <c r="J2022" t="s">
        <v>22634</v>
      </c>
      <c r="K2022" s="132" t="str">
        <f>IFERROR(IFERROR(INDEX(Кат!$O:$O,MATCH($C2022,Кат!$I:$I,0)),INDEX(Торг!$L:$L,MATCH($C2022,Торг!$I:$I,0))),"")</f>
        <v/>
      </c>
      <c r="L2022" s="132" t="str">
        <f>IFERROR(IFERROR(INDEX(Кат!$A:$A,MATCH($C2022,Кат!$I:$I,0)),INDEX(Торг!$A:$A,MATCH($C2022,Торг!$I:$I,0))),"")</f>
        <v/>
      </c>
      <c r="M2022" s="132" t="str">
        <f>IFERROR(IFERROR(INDEX(Кат!$B:$B,MATCH($C2022,Кат!$I:$I,0)),INDEX(Торг!$B:$B,MATCH($C2022,Торг!$I:$I,0))),"")</f>
        <v/>
      </c>
      <c r="N2022" s="132" t="str">
        <f t="shared" si="31"/>
        <v>FENOX HB1002C3</v>
      </c>
      <c r="O2022" s="132" t="str">
        <f>IFERROR(IFERROR(INDEX(Кат!$B:$B,MATCH($N2022,Кат!$I:$I,0)),INDEX(Торг!$B:$B,MATCH($N2022,Торг!$I:$I,0))),"")</f>
        <v/>
      </c>
    </row>
    <row r="2023" spans="1:15" outlineLevel="2">
      <c r="A2023" t="s">
        <v>15886</v>
      </c>
      <c r="C2023" s="191" t="s">
        <v>5158</v>
      </c>
      <c r="E2023" t="s">
        <v>5159</v>
      </c>
      <c r="F2023" t="s">
        <v>5153</v>
      </c>
      <c r="G2023" t="s">
        <v>399</v>
      </c>
      <c r="H2023">
        <v>1000</v>
      </c>
      <c r="J2023" t="s">
        <v>22634</v>
      </c>
      <c r="K2023" s="132" t="str">
        <f>IFERROR(IFERROR(INDEX(Кат!$O:$O,MATCH($C2023,Кат!$I:$I,0)),INDEX(Торг!$L:$L,MATCH($C2023,Торг!$I:$I,0))),"")</f>
        <v/>
      </c>
      <c r="L2023" s="132" t="str">
        <f>IFERROR(IFERROR(INDEX(Кат!$A:$A,MATCH($C2023,Кат!$I:$I,0)),INDEX(Торг!$A:$A,MATCH($C2023,Торг!$I:$I,0))),"")</f>
        <v/>
      </c>
      <c r="M2023" s="132" t="str">
        <f>IFERROR(IFERROR(INDEX(Кат!$B:$B,MATCH($C2023,Кат!$I:$I,0)),INDEX(Торг!$B:$B,MATCH($C2023,Торг!$I:$I,0))),"")</f>
        <v/>
      </c>
      <c r="N2023" s="132" t="str">
        <f t="shared" si="31"/>
        <v>FENOX HB1001C3</v>
      </c>
      <c r="O2023" s="132" t="str">
        <f>IFERROR(IFERROR(INDEX(Кат!$B:$B,MATCH($N2023,Кат!$I:$I,0)),INDEX(Торг!$B:$B,MATCH($N2023,Торг!$I:$I,0))),"")</f>
        <v/>
      </c>
    </row>
    <row r="2024" spans="1:15" outlineLevel="2">
      <c r="A2024" t="s">
        <v>15887</v>
      </c>
      <c r="C2024" s="191" t="s">
        <v>5160</v>
      </c>
      <c r="E2024" t="s">
        <v>5161</v>
      </c>
      <c r="F2024" t="s">
        <v>5153</v>
      </c>
      <c r="G2024" t="s">
        <v>399</v>
      </c>
      <c r="H2024">
        <v>1060</v>
      </c>
      <c r="J2024" t="s">
        <v>22634</v>
      </c>
      <c r="K2024" s="132" t="str">
        <f>IFERROR(IFERROR(INDEX(Кат!$O:$O,MATCH($C2024,Кат!$I:$I,0)),INDEX(Торг!$L:$L,MATCH($C2024,Торг!$I:$I,0))),"")</f>
        <v/>
      </c>
      <c r="L2024" s="132" t="str">
        <f>IFERROR(IFERROR(INDEX(Кат!$A:$A,MATCH($C2024,Кат!$I:$I,0)),INDEX(Торг!$A:$A,MATCH($C2024,Торг!$I:$I,0))),"")</f>
        <v/>
      </c>
      <c r="M2024" s="132" t="str">
        <f>IFERROR(IFERROR(INDEX(Кат!$B:$B,MATCH($C2024,Кат!$I:$I,0)),INDEX(Торг!$B:$B,MATCH($C2024,Торг!$I:$I,0))),"")</f>
        <v/>
      </c>
      <c r="N2024" s="132" t="str">
        <f t="shared" si="31"/>
        <v>FENOX HB1003L1</v>
      </c>
      <c r="O2024" s="132" t="str">
        <f>IFERROR(IFERROR(INDEX(Кат!$B:$B,MATCH($N2024,Кат!$I:$I,0)),INDEX(Торг!$B:$B,MATCH($N2024,Торг!$I:$I,0))),"")</f>
        <v/>
      </c>
    </row>
    <row r="2025" spans="1:15" outlineLevel="2">
      <c r="A2025" t="s">
        <v>15888</v>
      </c>
      <c r="C2025" s="191" t="s">
        <v>5162</v>
      </c>
      <c r="E2025" t="s">
        <v>5163</v>
      </c>
      <c r="F2025" t="s">
        <v>5153</v>
      </c>
      <c r="G2025" t="s">
        <v>399</v>
      </c>
      <c r="H2025">
        <v>1800</v>
      </c>
      <c r="J2025" t="s">
        <v>22634</v>
      </c>
      <c r="K2025" s="132" t="str">
        <f>IFERROR(IFERROR(INDEX(Кат!$O:$O,MATCH($C2025,Кат!$I:$I,0)),INDEX(Торг!$L:$L,MATCH($C2025,Торг!$I:$I,0))),"")</f>
        <v/>
      </c>
      <c r="L2025" s="132" t="str">
        <f>IFERROR(IFERROR(INDEX(Кат!$A:$A,MATCH($C2025,Кат!$I:$I,0)),INDEX(Торг!$A:$A,MATCH($C2025,Торг!$I:$I,0))),"")</f>
        <v/>
      </c>
      <c r="M2025" s="132" t="str">
        <f>IFERROR(IFERROR(INDEX(Кат!$B:$B,MATCH($C2025,Кат!$I:$I,0)),INDEX(Торг!$B:$B,MATCH($C2025,Торг!$I:$I,0))),"")</f>
        <v/>
      </c>
      <c r="N2025" s="132" t="str">
        <f t="shared" si="31"/>
        <v>FENOX HB2163</v>
      </c>
      <c r="O2025" s="132" t="str">
        <f>IFERROR(IFERROR(INDEX(Кат!$B:$B,MATCH($N2025,Кат!$I:$I,0)),INDEX(Торг!$B:$B,MATCH($N2025,Торг!$I:$I,0))),"")</f>
        <v/>
      </c>
    </row>
    <row r="2026" spans="1:15" outlineLevel="2">
      <c r="A2026" t="s">
        <v>23716</v>
      </c>
      <c r="C2026" s="191"/>
      <c r="E2026" t="s">
        <v>23484</v>
      </c>
      <c r="J2026" t="s">
        <v>22634</v>
      </c>
      <c r="K2026" s="132" t="str">
        <f>IFERROR(IFERROR(INDEX(Кат!$O:$O,MATCH($C2026,Кат!$I:$I,0)),INDEX(Торг!$L:$L,MATCH($C2026,Торг!$I:$I,0))),"")</f>
        <v/>
      </c>
      <c r="L2026" s="132" t="str">
        <f>IFERROR(IFERROR(INDEX(Кат!$A:$A,MATCH($C2026,Кат!$I:$I,0)),INDEX(Торг!$A:$A,MATCH($C2026,Торг!$I:$I,0))),"")</f>
        <v/>
      </c>
      <c r="M2026" s="132" t="str">
        <f>IFERROR(IFERROR(INDEX(Кат!$B:$B,MATCH($C2026,Кат!$I:$I,0)),INDEX(Торг!$B:$B,MATCH($C2026,Торг!$I:$I,0))),"")</f>
        <v/>
      </c>
      <c r="N2026" s="132" t="str">
        <f t="shared" si="31"/>
        <v xml:space="preserve"> </v>
      </c>
      <c r="O2026" s="132" t="str">
        <f>IFERROR(IFERROR(INDEX(Кат!$B:$B,MATCH($N2026,Кат!$I:$I,0)),INDEX(Торг!$B:$B,MATCH($N2026,Торг!$I:$I,0))),"")</f>
        <v/>
      </c>
    </row>
    <row r="2027" spans="1:15" outlineLevel="2">
      <c r="A2027" t="s">
        <v>15889</v>
      </c>
      <c r="C2027" s="191" t="s">
        <v>5164</v>
      </c>
      <c r="E2027" t="s">
        <v>5165</v>
      </c>
      <c r="F2027" t="s">
        <v>5153</v>
      </c>
      <c r="G2027" t="s">
        <v>375</v>
      </c>
      <c r="H2027">
        <v>1550</v>
      </c>
      <c r="J2027" t="s">
        <v>22634</v>
      </c>
      <c r="K2027" s="132" t="str">
        <f>IFERROR(IFERROR(INDEX(Кат!$O:$O,MATCH($C2027,Кат!$I:$I,0)),INDEX(Торг!$L:$L,MATCH($C2027,Торг!$I:$I,0))),"")</f>
        <v/>
      </c>
      <c r="L2027" s="132" t="str">
        <f>IFERROR(IFERROR(INDEX(Кат!$A:$A,MATCH($C2027,Кат!$I:$I,0)),INDEX(Торг!$A:$A,MATCH($C2027,Торг!$I:$I,0))),"")</f>
        <v/>
      </c>
      <c r="M2027" s="132" t="str">
        <f>IFERROR(IFERROR(INDEX(Кат!$B:$B,MATCH($C2027,Кат!$I:$I,0)),INDEX(Торг!$B:$B,MATCH($C2027,Торг!$I:$I,0))),"")</f>
        <v/>
      </c>
      <c r="N2027" s="132" t="str">
        <f t="shared" si="31"/>
        <v>FENOX BP53019</v>
      </c>
      <c r="O2027" s="132" t="str">
        <f>IFERROR(IFERROR(INDEX(Кат!$B:$B,MATCH($N2027,Кат!$I:$I,0)),INDEX(Торг!$B:$B,MATCH($N2027,Торг!$I:$I,0))),"")</f>
        <v/>
      </c>
    </row>
    <row r="2028" spans="1:15" outlineLevel="2">
      <c r="A2028" t="s">
        <v>15890</v>
      </c>
      <c r="C2028" s="191" t="s">
        <v>5166</v>
      </c>
      <c r="E2028" t="s">
        <v>5167</v>
      </c>
      <c r="F2028" t="s">
        <v>5153</v>
      </c>
      <c r="G2028" t="s">
        <v>375</v>
      </c>
      <c r="H2028">
        <v>1400</v>
      </c>
      <c r="J2028" t="s">
        <v>22634</v>
      </c>
      <c r="K2028" s="132" t="str">
        <f>IFERROR(IFERROR(INDEX(Кат!$O:$O,MATCH($C2028,Кат!$I:$I,0)),INDEX(Торг!$L:$L,MATCH($C2028,Торг!$I:$I,0))),"")</f>
        <v/>
      </c>
      <c r="L2028" s="132" t="str">
        <f>IFERROR(IFERROR(INDEX(Кат!$A:$A,MATCH($C2028,Кат!$I:$I,0)),INDEX(Торг!$A:$A,MATCH($C2028,Торг!$I:$I,0))),"")</f>
        <v/>
      </c>
      <c r="M2028" s="132" t="str">
        <f>IFERROR(IFERROR(INDEX(Кат!$B:$B,MATCH($C2028,Кат!$I:$I,0)),INDEX(Торг!$B:$B,MATCH($C2028,Торг!$I:$I,0))),"")</f>
        <v/>
      </c>
      <c r="N2028" s="132" t="str">
        <f t="shared" si="31"/>
        <v>FENOX BP53009</v>
      </c>
      <c r="O2028" s="132" t="str">
        <f>IFERROR(IFERROR(INDEX(Кат!$B:$B,MATCH($N2028,Кат!$I:$I,0)),INDEX(Торг!$B:$B,MATCH($N2028,Торг!$I:$I,0))),"")</f>
        <v/>
      </c>
    </row>
    <row r="2029" spans="1:15" outlineLevel="2">
      <c r="A2029" t="s">
        <v>15891</v>
      </c>
      <c r="C2029" s="191" t="s">
        <v>12</v>
      </c>
      <c r="E2029" t="s">
        <v>5168</v>
      </c>
      <c r="F2029" t="s">
        <v>5153</v>
      </c>
      <c r="G2029" t="s">
        <v>375</v>
      </c>
      <c r="H2029">
        <v>1300</v>
      </c>
      <c r="J2029" t="s">
        <v>22634</v>
      </c>
      <c r="K2029" s="132" t="str">
        <f>IFERROR(IFERROR(INDEX(Кат!$O:$O,MATCH($C2029,Кат!$I:$I,0)),INDEX(Торг!$L:$L,MATCH($C2029,Торг!$I:$I,0))),"")</f>
        <v/>
      </c>
      <c r="L2029" s="132" t="str">
        <f>IFERROR(IFERROR(INDEX(Кат!$A:$A,MATCH($C2029,Кат!$I:$I,0)),INDEX(Торг!$A:$A,MATCH($C2029,Торг!$I:$I,0))),"")</f>
        <v/>
      </c>
      <c r="M2029" s="132" t="str">
        <f>IFERROR(IFERROR(INDEX(Кат!$B:$B,MATCH($C2029,Кат!$I:$I,0)),INDEX(Торг!$B:$B,MATCH($C2029,Торг!$I:$I,0))),"")</f>
        <v/>
      </c>
      <c r="N2029" s="132" t="str">
        <f t="shared" si="31"/>
        <v>FENOX BP53168</v>
      </c>
      <c r="O2029" s="132" t="str">
        <f>IFERROR(IFERROR(INDEX(Кат!$B:$B,MATCH($N2029,Кат!$I:$I,0)),INDEX(Торг!$B:$B,MATCH($N2029,Торг!$I:$I,0))),"")</f>
        <v/>
      </c>
    </row>
    <row r="2030" spans="1:15" outlineLevel="2">
      <c r="A2030" t="s">
        <v>23717</v>
      </c>
      <c r="C2030" s="191"/>
      <c r="E2030" t="s">
        <v>23556</v>
      </c>
      <c r="J2030" t="s">
        <v>22634</v>
      </c>
      <c r="K2030" s="132" t="str">
        <f>IFERROR(IFERROR(INDEX(Кат!$O:$O,MATCH($C2030,Кат!$I:$I,0)),INDEX(Торг!$L:$L,MATCH($C2030,Торг!$I:$I,0))),"")</f>
        <v/>
      </c>
      <c r="L2030" s="132" t="str">
        <f>IFERROR(IFERROR(INDEX(Кат!$A:$A,MATCH($C2030,Кат!$I:$I,0)),INDEX(Торг!$A:$A,MATCH($C2030,Торг!$I:$I,0))),"")</f>
        <v/>
      </c>
      <c r="M2030" s="132" t="str">
        <f>IFERROR(IFERROR(INDEX(Кат!$B:$B,MATCH($C2030,Кат!$I:$I,0)),INDEX(Торг!$B:$B,MATCH($C2030,Торг!$I:$I,0))),"")</f>
        <v/>
      </c>
      <c r="N2030" s="132" t="str">
        <f t="shared" si="31"/>
        <v xml:space="preserve"> </v>
      </c>
      <c r="O2030" s="132" t="str">
        <f>IFERROR(IFERROR(INDEX(Кат!$B:$B,MATCH($N2030,Кат!$I:$I,0)),INDEX(Торг!$B:$B,MATCH($N2030,Торг!$I:$I,0))),"")</f>
        <v/>
      </c>
    </row>
    <row r="2031" spans="1:15" outlineLevel="2">
      <c r="A2031" t="s">
        <v>15892</v>
      </c>
      <c r="C2031" s="191" t="s">
        <v>5169</v>
      </c>
      <c r="E2031" t="s">
        <v>5170</v>
      </c>
      <c r="F2031" t="s">
        <v>5153</v>
      </c>
      <c r="G2031" t="s">
        <v>399</v>
      </c>
      <c r="H2031">
        <v>2400</v>
      </c>
      <c r="J2031" t="s">
        <v>22634</v>
      </c>
      <c r="K2031" s="132" t="str">
        <f>IFERROR(IFERROR(INDEX(Кат!$O:$O,MATCH($C2031,Кат!$I:$I,0)),INDEX(Торг!$L:$L,MATCH($C2031,Торг!$I:$I,0))),"")</f>
        <v/>
      </c>
      <c r="L2031" s="132" t="str">
        <f>IFERROR(IFERROR(INDEX(Кат!$A:$A,MATCH($C2031,Кат!$I:$I,0)),INDEX(Торг!$A:$A,MATCH($C2031,Торг!$I:$I,0))),"")</f>
        <v/>
      </c>
      <c r="M2031" s="132" t="str">
        <f>IFERROR(IFERROR(INDEX(Кат!$B:$B,MATCH($C2031,Кат!$I:$I,0)),INDEX(Торг!$B:$B,MATCH($C2031,Торг!$I:$I,0))),"")</f>
        <v/>
      </c>
      <c r="N2031" s="132" t="str">
        <f t="shared" si="31"/>
        <v>FENOX T22161C3</v>
      </c>
      <c r="O2031" s="132" t="str">
        <f>IFERROR(IFERROR(INDEX(Кат!$B:$B,MATCH($N2031,Кат!$I:$I,0)),INDEX(Торг!$B:$B,MATCH($N2031,Торг!$I:$I,0))),"")</f>
        <v/>
      </c>
    </row>
    <row r="2032" spans="1:15" outlineLevel="2">
      <c r="A2032" t="s">
        <v>15893</v>
      </c>
      <c r="C2032" s="191" t="s">
        <v>5171</v>
      </c>
      <c r="E2032" t="s">
        <v>5172</v>
      </c>
      <c r="F2032" t="s">
        <v>5153</v>
      </c>
      <c r="G2032" t="s">
        <v>399</v>
      </c>
      <c r="H2032">
        <v>1000</v>
      </c>
      <c r="J2032" t="s">
        <v>22634</v>
      </c>
      <c r="K2032" s="132" t="str">
        <f>IFERROR(IFERROR(INDEX(Кат!$O:$O,MATCH($C2032,Кат!$I:$I,0)),INDEX(Торг!$L:$L,MATCH($C2032,Торг!$I:$I,0))),"")</f>
        <v/>
      </c>
      <c r="L2032" s="132" t="str">
        <f>IFERROR(IFERROR(INDEX(Кат!$A:$A,MATCH($C2032,Кат!$I:$I,0)),INDEX(Торг!$A:$A,MATCH($C2032,Торг!$I:$I,0))),"")</f>
        <v/>
      </c>
      <c r="M2032" s="132" t="str">
        <f>IFERROR(IFERROR(INDEX(Кат!$B:$B,MATCH($C2032,Кат!$I:$I,0)),INDEX(Торг!$B:$B,MATCH($C2032,Торг!$I:$I,0))),"")</f>
        <v/>
      </c>
      <c r="N2032" s="132" t="str">
        <f t="shared" si="31"/>
        <v>FENOX Т1963C3</v>
      </c>
      <c r="O2032" s="132" t="str">
        <f>IFERROR(IFERROR(INDEX(Кат!$B:$B,MATCH($N2032,Кат!$I:$I,0)),INDEX(Торг!$B:$B,MATCH($N2032,Торг!$I:$I,0))),"")</f>
        <v/>
      </c>
    </row>
    <row r="2033" spans="1:15" outlineLevel="2">
      <c r="A2033" t="s">
        <v>15894</v>
      </c>
      <c r="C2033" s="191" t="s">
        <v>5173</v>
      </c>
      <c r="E2033" t="s">
        <v>5174</v>
      </c>
      <c r="F2033" t="s">
        <v>5153</v>
      </c>
      <c r="G2033" t="s">
        <v>399</v>
      </c>
      <c r="H2033">
        <v>1400</v>
      </c>
      <c r="J2033" t="s">
        <v>22634</v>
      </c>
      <c r="K2033" s="132" t="str">
        <f>IFERROR(IFERROR(INDEX(Кат!$O:$O,MATCH($C2033,Кат!$I:$I,0)),INDEX(Торг!$L:$L,MATCH($C2033,Торг!$I:$I,0))),"")</f>
        <v/>
      </c>
      <c r="L2033" s="132" t="str">
        <f>IFERROR(IFERROR(INDEX(Кат!$A:$A,MATCH($C2033,Кат!$I:$I,0)),INDEX(Торг!$A:$A,MATCH($C2033,Торг!$I:$I,0))),"")</f>
        <v/>
      </c>
      <c r="M2033" s="132" t="str">
        <f>IFERROR(IFERROR(INDEX(Кат!$B:$B,MATCH($C2033,Кат!$I:$I,0)),INDEX(Торг!$B:$B,MATCH($C2033,Торг!$I:$I,0))),"")</f>
        <v/>
      </c>
      <c r="N2033" s="132" t="str">
        <f t="shared" si="31"/>
        <v>FENOX T2043C3</v>
      </c>
      <c r="O2033" s="132" t="str">
        <f>IFERROR(IFERROR(INDEX(Кат!$B:$B,MATCH($N2033,Кат!$I:$I,0)),INDEX(Торг!$B:$B,MATCH($N2033,Торг!$I:$I,0))),"")</f>
        <v/>
      </c>
    </row>
    <row r="2034" spans="1:15" outlineLevel="2">
      <c r="A2034" t="s">
        <v>15895</v>
      </c>
      <c r="C2034" s="191" t="s">
        <v>5175</v>
      </c>
      <c r="E2034" t="s">
        <v>5176</v>
      </c>
      <c r="F2034" t="s">
        <v>5153</v>
      </c>
      <c r="G2034" t="s">
        <v>399</v>
      </c>
      <c r="H2034">
        <v>780</v>
      </c>
      <c r="J2034" t="s">
        <v>22634</v>
      </c>
      <c r="K2034" s="132" t="str">
        <f>IFERROR(IFERROR(INDEX(Кат!$O:$O,MATCH($C2034,Кат!$I:$I,0)),INDEX(Торг!$L:$L,MATCH($C2034,Торг!$I:$I,0))),"")</f>
        <v/>
      </c>
      <c r="L2034" s="132" t="str">
        <f>IFERROR(IFERROR(INDEX(Кат!$A:$A,MATCH($C2034,Кат!$I:$I,0)),INDEX(Торг!$A:$A,MATCH($C2034,Торг!$I:$I,0))),"")</f>
        <v/>
      </c>
      <c r="M2034" s="132" t="str">
        <f>IFERROR(IFERROR(INDEX(Кат!$B:$B,MATCH($C2034,Кат!$I:$I,0)),INDEX(Торг!$B:$B,MATCH($C2034,Торг!$I:$I,0))),"")</f>
        <v/>
      </c>
      <c r="N2034" s="132" t="str">
        <f t="shared" si="31"/>
        <v>FENOX Т1939СЗ</v>
      </c>
      <c r="O2034" s="132" t="str">
        <f>IFERROR(IFERROR(INDEX(Кат!$B:$B,MATCH($N2034,Кат!$I:$I,0)),INDEX(Торг!$B:$B,MATCH($N2034,Торг!$I:$I,0))),"")</f>
        <v/>
      </c>
    </row>
    <row r="2035" spans="1:15" outlineLevel="2">
      <c r="A2035" t="s">
        <v>15896</v>
      </c>
      <c r="C2035" s="191" t="s">
        <v>5177</v>
      </c>
      <c r="E2035" t="s">
        <v>27350</v>
      </c>
      <c r="F2035" t="s">
        <v>5153</v>
      </c>
      <c r="G2035" t="s">
        <v>399</v>
      </c>
      <c r="H2035">
        <v>520</v>
      </c>
      <c r="J2035" t="s">
        <v>22634</v>
      </c>
      <c r="K2035" s="132" t="str">
        <f>IFERROR(IFERROR(INDEX(Кат!$O:$O,MATCH($C2035,Кат!$I:$I,0)),INDEX(Торг!$L:$L,MATCH($C2035,Торг!$I:$I,0))),"")</f>
        <v/>
      </c>
      <c r="L2035" s="132" t="str">
        <f>IFERROR(IFERROR(INDEX(Кат!$A:$A,MATCH($C2035,Кат!$I:$I,0)),INDEX(Торг!$A:$A,MATCH($C2035,Торг!$I:$I,0))),"")</f>
        <v/>
      </c>
      <c r="M2035" s="132" t="str">
        <f>IFERROR(IFERROR(INDEX(Кат!$B:$B,MATCH($C2035,Кат!$I:$I,0)),INDEX(Торг!$B:$B,MATCH($C2035,Торг!$I:$I,0))),"")</f>
        <v/>
      </c>
      <c r="N2035" s="132" t="str">
        <f t="shared" si="31"/>
        <v>FENOX K1797C3</v>
      </c>
      <c r="O2035" s="132" t="str">
        <f>IFERROR(IFERROR(INDEX(Кат!$B:$B,MATCH($N2035,Кат!$I:$I,0)),INDEX(Торг!$B:$B,MATCH($N2035,Торг!$I:$I,0))),"")</f>
        <v/>
      </c>
    </row>
    <row r="2036" spans="1:15" outlineLevel="2">
      <c r="A2036" t="s">
        <v>15897</v>
      </c>
      <c r="C2036" s="191" t="s">
        <v>5178</v>
      </c>
      <c r="E2036" t="s">
        <v>27351</v>
      </c>
      <c r="F2036" t="s">
        <v>5153</v>
      </c>
      <c r="G2036" t="s">
        <v>399</v>
      </c>
      <c r="H2036">
        <v>335</v>
      </c>
      <c r="J2036" t="s">
        <v>22634</v>
      </c>
      <c r="K2036" s="132" t="str">
        <f>IFERROR(IFERROR(INDEX(Кат!$O:$O,MATCH($C2036,Кат!$I:$I,0)),INDEX(Торг!$L:$L,MATCH($C2036,Торг!$I:$I,0))),"")</f>
        <v/>
      </c>
      <c r="L2036" s="132" t="str">
        <f>IFERROR(IFERROR(INDEX(Кат!$A:$A,MATCH($C2036,Кат!$I:$I,0)),INDEX(Торг!$A:$A,MATCH($C2036,Торг!$I:$I,0))),"")</f>
        <v/>
      </c>
      <c r="M2036" s="132" t="str">
        <f>IFERROR(IFERROR(INDEX(Кат!$B:$B,MATCH($C2036,Кат!$I:$I,0)),INDEX(Торг!$B:$B,MATCH($C2036,Торг!$I:$I,0))),"")</f>
        <v/>
      </c>
      <c r="N2036" s="132" t="str">
        <f t="shared" si="31"/>
        <v>FENOX K2055C3</v>
      </c>
      <c r="O2036" s="132" t="str">
        <f>IFERROR(IFERROR(INDEX(Кат!$B:$B,MATCH($N2036,Кат!$I:$I,0)),INDEX(Торг!$B:$B,MATCH($N2036,Торг!$I:$I,0))),"")</f>
        <v/>
      </c>
    </row>
    <row r="2037" spans="1:15" outlineLevel="2">
      <c r="A2037" t="s">
        <v>15898</v>
      </c>
      <c r="C2037" s="191" t="s">
        <v>5179</v>
      </c>
      <c r="E2037" t="s">
        <v>27352</v>
      </c>
      <c r="F2037" t="s">
        <v>5153</v>
      </c>
      <c r="G2037" t="s">
        <v>399</v>
      </c>
      <c r="H2037">
        <v>420</v>
      </c>
      <c r="J2037" t="s">
        <v>22634</v>
      </c>
      <c r="K2037" s="132" t="str">
        <f>IFERROR(IFERROR(INDEX(Кат!$O:$O,MATCH($C2037,Кат!$I:$I,0)),INDEX(Торг!$L:$L,MATCH($C2037,Торг!$I:$I,0))),"")</f>
        <v/>
      </c>
      <c r="L2037" s="132" t="str">
        <f>IFERROR(IFERROR(INDEX(Кат!$A:$A,MATCH($C2037,Кат!$I:$I,0)),INDEX(Торг!$A:$A,MATCH($C2037,Торг!$I:$I,0))),"")</f>
        <v/>
      </c>
      <c r="M2037" s="132" t="str">
        <f>IFERROR(IFERROR(INDEX(Кат!$B:$B,MATCH($C2037,Кат!$I:$I,0)),INDEX(Торг!$B:$B,MATCH($C2037,Торг!$I:$I,0))),"")</f>
        <v/>
      </c>
      <c r="N2037" s="132" t="str">
        <f t="shared" si="31"/>
        <v>FENOX K2056C3</v>
      </c>
      <c r="O2037" s="132" t="str">
        <f>IFERROR(IFERROR(INDEX(Кат!$B:$B,MATCH($N2037,Кат!$I:$I,0)),INDEX(Торг!$B:$B,MATCH($N2037,Торг!$I:$I,0))),"")</f>
        <v/>
      </c>
    </row>
    <row r="2038" spans="1:15" outlineLevel="2">
      <c r="A2038" t="s">
        <v>15899</v>
      </c>
      <c r="C2038" s="191" t="s">
        <v>5180</v>
      </c>
      <c r="E2038" t="s">
        <v>27353</v>
      </c>
      <c r="F2038" t="s">
        <v>5153</v>
      </c>
      <c r="G2038" t="s">
        <v>399</v>
      </c>
      <c r="H2038">
        <v>1300</v>
      </c>
      <c r="J2038" t="s">
        <v>22634</v>
      </c>
      <c r="K2038" s="132" t="str">
        <f>IFERROR(IFERROR(INDEX(Кат!$O:$O,MATCH($C2038,Кат!$I:$I,0)),INDEX(Торг!$L:$L,MATCH($C2038,Торг!$I:$I,0))),"")</f>
        <v/>
      </c>
      <c r="L2038" s="132" t="str">
        <f>IFERROR(IFERROR(INDEX(Кат!$A:$A,MATCH($C2038,Кат!$I:$I,0)),INDEX(Торг!$A:$A,MATCH($C2038,Торг!$I:$I,0))),"")</f>
        <v/>
      </c>
      <c r="M2038" s="132" t="str">
        <f>IFERROR(IFERROR(INDEX(Кат!$B:$B,MATCH($C2038,Кат!$I:$I,0)),INDEX(Торг!$B:$B,MATCH($C2038,Торг!$I:$I,0))),"")</f>
        <v/>
      </c>
      <c r="N2038" s="132" t="str">
        <f t="shared" si="31"/>
        <v>FENOX K19023</v>
      </c>
      <c r="O2038" s="132" t="str">
        <f>IFERROR(IFERROR(INDEX(Кат!$B:$B,MATCH($N2038,Кат!$I:$I,0)),INDEX(Торг!$B:$B,MATCH($N2038,Торг!$I:$I,0))),"")</f>
        <v/>
      </c>
    </row>
    <row r="2039" spans="1:15" outlineLevel="2">
      <c r="A2039" t="s">
        <v>33158</v>
      </c>
      <c r="C2039" s="191" t="s">
        <v>33159</v>
      </c>
      <c r="E2039" t="s">
        <v>33160</v>
      </c>
      <c r="F2039" t="s">
        <v>5153</v>
      </c>
      <c r="G2039" t="s">
        <v>399</v>
      </c>
      <c r="H2039">
        <v>950</v>
      </c>
      <c r="J2039" t="s">
        <v>22634</v>
      </c>
      <c r="K2039" s="132" t="str">
        <f>IFERROR(IFERROR(INDEX(Кат!$O:$O,MATCH($C2039,Кат!$I:$I,0)),INDEX(Торг!$L:$L,MATCH($C2039,Торг!$I:$I,0))),"")</f>
        <v/>
      </c>
      <c r="L2039" s="132" t="str">
        <f>IFERROR(IFERROR(INDEX(Кат!$A:$A,MATCH($C2039,Кат!$I:$I,0)),INDEX(Торг!$A:$A,MATCH($C2039,Торг!$I:$I,0))),"")</f>
        <v/>
      </c>
      <c r="M2039" s="132" t="str">
        <f>IFERROR(IFERROR(INDEX(Кат!$B:$B,MATCH($C2039,Кат!$I:$I,0)),INDEX(Торг!$B:$B,MATCH($C2039,Торг!$I:$I,0))),"")</f>
        <v/>
      </c>
      <c r="N2039" s="132" t="str">
        <f t="shared" si="31"/>
        <v>FENOX K17123</v>
      </c>
      <c r="O2039" s="132" t="str">
        <f>IFERROR(IFERROR(INDEX(Кат!$B:$B,MATCH($N2039,Кат!$I:$I,0)),INDEX(Торг!$B:$B,MATCH($N2039,Торг!$I:$I,0))),"")</f>
        <v/>
      </c>
    </row>
    <row r="2040" spans="1:15" outlineLevel="2">
      <c r="A2040" t="s">
        <v>15900</v>
      </c>
      <c r="C2040" s="191" t="s">
        <v>5181</v>
      </c>
      <c r="E2040" t="s">
        <v>27564</v>
      </c>
      <c r="F2040" t="s">
        <v>5153</v>
      </c>
      <c r="G2040" t="s">
        <v>399</v>
      </c>
      <c r="H2040">
        <v>600</v>
      </c>
      <c r="J2040" t="s">
        <v>22634</v>
      </c>
      <c r="K2040" s="132" t="str">
        <f>IFERROR(IFERROR(INDEX(Кат!$O:$O,MATCH($C2040,Кат!$I:$I,0)),INDEX(Торг!$L:$L,MATCH($C2040,Торг!$I:$I,0))),"")</f>
        <v/>
      </c>
      <c r="L2040" s="132" t="str">
        <f>IFERROR(IFERROR(INDEX(Кат!$A:$A,MATCH($C2040,Кат!$I:$I,0)),INDEX(Торг!$A:$A,MATCH($C2040,Торг!$I:$I,0))),"")</f>
        <v/>
      </c>
      <c r="M2040" s="132" t="str">
        <f>IFERROR(IFERROR(INDEX(Кат!$B:$B,MATCH($C2040,Кат!$I:$I,0)),INDEX(Торг!$B:$B,MATCH($C2040,Торг!$I:$I,0))),"")</f>
        <v/>
      </c>
      <c r="N2040" s="132" t="str">
        <f t="shared" si="31"/>
        <v>FENOX P1944C3</v>
      </c>
      <c r="O2040" s="132" t="str">
        <f>IFERROR(IFERROR(INDEX(Кат!$B:$B,MATCH($N2040,Кат!$I:$I,0)),INDEX(Торг!$B:$B,MATCH($N2040,Торг!$I:$I,0))),"")</f>
        <v/>
      </c>
    </row>
    <row r="2041" spans="1:15" outlineLevel="2">
      <c r="A2041" t="s">
        <v>15901</v>
      </c>
      <c r="C2041" s="191" t="s">
        <v>5182</v>
      </c>
      <c r="E2041" t="s">
        <v>5183</v>
      </c>
      <c r="F2041" t="s">
        <v>5153</v>
      </c>
      <c r="G2041" t="s">
        <v>399</v>
      </c>
      <c r="H2041">
        <v>1460</v>
      </c>
      <c r="J2041" t="s">
        <v>22634</v>
      </c>
      <c r="K2041" s="132" t="str">
        <f>IFERROR(IFERROR(INDEX(Кат!$O:$O,MATCH($C2041,Кат!$I:$I,0)),INDEX(Торг!$L:$L,MATCH($C2041,Торг!$I:$I,0))),"")</f>
        <v/>
      </c>
      <c r="L2041" s="132" t="str">
        <f>IFERROR(IFERROR(INDEX(Кат!$A:$A,MATCH($C2041,Кат!$I:$I,0)),INDEX(Торг!$A:$A,MATCH($C2041,Торг!$I:$I,0))),"")</f>
        <v/>
      </c>
      <c r="M2041" s="132" t="str">
        <f>IFERROR(IFERROR(INDEX(Кат!$B:$B,MATCH($C2041,Кат!$I:$I,0)),INDEX(Торг!$B:$B,MATCH($C2041,Торг!$I:$I,0))),"")</f>
        <v/>
      </c>
      <c r="N2041" s="132" t="str">
        <f t="shared" si="31"/>
        <v>FENOX PK1001L1</v>
      </c>
      <c r="O2041" s="132" t="str">
        <f>IFERROR(IFERROR(INDEX(Кат!$B:$B,MATCH($N2041,Кат!$I:$I,0)),INDEX(Торг!$B:$B,MATCH($N2041,Торг!$I:$I,0))),"")</f>
        <v/>
      </c>
    </row>
    <row r="2042" spans="1:15" outlineLevel="2">
      <c r="A2042" t="s">
        <v>15902</v>
      </c>
      <c r="C2042" s="191" t="s">
        <v>5184</v>
      </c>
      <c r="E2042" t="s">
        <v>5185</v>
      </c>
      <c r="F2042" t="s">
        <v>5153</v>
      </c>
      <c r="G2042" t="s">
        <v>399</v>
      </c>
      <c r="H2042">
        <v>1850</v>
      </c>
      <c r="J2042" t="s">
        <v>22634</v>
      </c>
      <c r="K2042" s="132" t="str">
        <f>IFERROR(IFERROR(INDEX(Кат!$O:$O,MATCH($C2042,Кат!$I:$I,0)),INDEX(Торг!$L:$L,MATCH($C2042,Торг!$I:$I,0))),"")</f>
        <v/>
      </c>
      <c r="L2042" s="132" t="str">
        <f>IFERROR(IFERROR(INDEX(Кат!$A:$A,MATCH($C2042,Кат!$I:$I,0)),INDEX(Торг!$A:$A,MATCH($C2042,Торг!$I:$I,0))),"")</f>
        <v/>
      </c>
      <c r="M2042" s="132" t="str">
        <f>IFERROR(IFERROR(INDEX(Кат!$B:$B,MATCH($C2042,Кат!$I:$I,0)),INDEX(Торг!$B:$B,MATCH($C2042,Торг!$I:$I,0))),"")</f>
        <v/>
      </c>
      <c r="N2042" s="132" t="str">
        <f t="shared" si="31"/>
        <v>FENOX PK1001C3</v>
      </c>
      <c r="O2042" s="132" t="str">
        <f>IFERROR(IFERROR(INDEX(Кат!$B:$B,MATCH($N2042,Кат!$I:$I,0)),INDEX(Торг!$B:$B,MATCH($N2042,Торг!$I:$I,0))),"")</f>
        <v/>
      </c>
    </row>
    <row r="2043" spans="1:15" outlineLevel="2">
      <c r="A2043" t="s">
        <v>23718</v>
      </c>
      <c r="C2043" s="191"/>
      <c r="E2043" t="s">
        <v>23719</v>
      </c>
      <c r="J2043" t="s">
        <v>22634</v>
      </c>
      <c r="K2043" s="132" t="str">
        <f>IFERROR(IFERROR(INDEX(Кат!$O:$O,MATCH($C2043,Кат!$I:$I,0)),INDEX(Торг!$L:$L,MATCH($C2043,Торг!$I:$I,0))),"")</f>
        <v/>
      </c>
      <c r="L2043" s="132" t="str">
        <f>IFERROR(IFERROR(INDEX(Кат!$A:$A,MATCH($C2043,Кат!$I:$I,0)),INDEX(Торг!$A:$A,MATCH($C2043,Торг!$I:$I,0))),"")</f>
        <v/>
      </c>
      <c r="M2043" s="132" t="str">
        <f>IFERROR(IFERROR(INDEX(Кат!$B:$B,MATCH($C2043,Кат!$I:$I,0)),INDEX(Торг!$B:$B,MATCH($C2043,Торг!$I:$I,0))),"")</f>
        <v/>
      </c>
      <c r="N2043" s="132" t="str">
        <f t="shared" si="31"/>
        <v xml:space="preserve"> </v>
      </c>
      <c r="O2043" s="132" t="str">
        <f>IFERROR(IFERROR(INDEX(Кат!$B:$B,MATCH($N2043,Кат!$I:$I,0)),INDEX(Торг!$B:$B,MATCH($N2043,Торг!$I:$I,0))),"")</f>
        <v/>
      </c>
    </row>
    <row r="2044" spans="1:15" outlineLevel="2">
      <c r="A2044" t="s">
        <v>15903</v>
      </c>
      <c r="C2044" s="191" t="s">
        <v>5186</v>
      </c>
      <c r="E2044" t="s">
        <v>5187</v>
      </c>
      <c r="F2044" t="s">
        <v>5153</v>
      </c>
      <c r="G2044" t="s">
        <v>399</v>
      </c>
      <c r="H2044">
        <v>1950</v>
      </c>
      <c r="J2044" t="s">
        <v>22634</v>
      </c>
      <c r="K2044" s="132" t="str">
        <f>IFERROR(IFERROR(INDEX(Кат!$O:$O,MATCH($C2044,Кат!$I:$I,0)),INDEX(Торг!$L:$L,MATCH($C2044,Торг!$I:$I,0))),"")</f>
        <v/>
      </c>
      <c r="L2044" s="132" t="str">
        <f>IFERROR(IFERROR(INDEX(Кат!$A:$A,MATCH($C2044,Кат!$I:$I,0)),INDEX(Торг!$A:$A,MATCH($C2044,Торг!$I:$I,0))),"")</f>
        <v/>
      </c>
      <c r="M2044" s="132" t="str">
        <f>IFERROR(IFERROR(INDEX(Кат!$B:$B,MATCH($C2044,Кат!$I:$I,0)),INDEX(Торг!$B:$B,MATCH($C2044,Торг!$I:$I,0))),"")</f>
        <v/>
      </c>
      <c r="N2044" s="132" t="str">
        <f t="shared" si="31"/>
        <v>FENOX CV16008E7</v>
      </c>
      <c r="O2044" s="132" t="str">
        <f>IFERROR(IFERROR(INDEX(Кат!$B:$B,MATCH($N2044,Кат!$I:$I,0)),INDEX(Торг!$B:$B,MATCH($N2044,Торг!$I:$I,0))),"")</f>
        <v/>
      </c>
    </row>
    <row r="2045" spans="1:15" outlineLevel="2">
      <c r="A2045" t="s">
        <v>15904</v>
      </c>
      <c r="C2045" s="191" t="s">
        <v>5188</v>
      </c>
      <c r="E2045" t="s">
        <v>5189</v>
      </c>
      <c r="F2045" t="s">
        <v>5153</v>
      </c>
      <c r="G2045" t="s">
        <v>399</v>
      </c>
      <c r="H2045">
        <v>1700</v>
      </c>
      <c r="J2045" t="s">
        <v>22634</v>
      </c>
      <c r="K2045" s="132" t="str">
        <f>IFERROR(IFERROR(INDEX(Кат!$O:$O,MATCH($C2045,Кат!$I:$I,0)),INDEX(Торг!$L:$L,MATCH($C2045,Торг!$I:$I,0))),"")</f>
        <v/>
      </c>
      <c r="L2045" s="132" t="str">
        <f>IFERROR(IFERROR(INDEX(Кат!$A:$A,MATCH($C2045,Кат!$I:$I,0)),INDEX(Торг!$A:$A,MATCH($C2045,Торг!$I:$I,0))),"")</f>
        <v/>
      </c>
      <c r="M2045" s="132" t="str">
        <f>IFERROR(IFERROR(INDEX(Кат!$B:$B,MATCH($C2045,Кат!$I:$I,0)),INDEX(Торг!$B:$B,MATCH($C2045,Торг!$I:$I,0))),"")</f>
        <v/>
      </c>
      <c r="N2045" s="132" t="str">
        <f t="shared" si="31"/>
        <v>FENOX CV16018E7</v>
      </c>
      <c r="O2045" s="132" t="str">
        <f>IFERROR(IFERROR(INDEX(Кат!$B:$B,MATCH($N2045,Кат!$I:$I,0)),INDEX(Торг!$B:$B,MATCH($N2045,Торг!$I:$I,0))),"")</f>
        <v/>
      </c>
    </row>
    <row r="2046" spans="1:15" outlineLevel="2">
      <c r="A2046" t="s">
        <v>23720</v>
      </c>
      <c r="C2046" s="191"/>
      <c r="E2046" t="s">
        <v>23721</v>
      </c>
      <c r="J2046" t="s">
        <v>22634</v>
      </c>
      <c r="K2046" s="132" t="str">
        <f>IFERROR(IFERROR(INDEX(Кат!$O:$O,MATCH($C2046,Кат!$I:$I,0)),INDEX(Торг!$L:$L,MATCH($C2046,Торг!$I:$I,0))),"")</f>
        <v/>
      </c>
      <c r="L2046" s="132" t="str">
        <f>IFERROR(IFERROR(INDEX(Кат!$A:$A,MATCH($C2046,Кат!$I:$I,0)),INDEX(Торг!$A:$A,MATCH($C2046,Торг!$I:$I,0))),"")</f>
        <v/>
      </c>
      <c r="M2046" s="132" t="str">
        <f>IFERROR(IFERROR(INDEX(Кат!$B:$B,MATCH($C2046,Кат!$I:$I,0)),INDEX(Торг!$B:$B,MATCH($C2046,Торг!$I:$I,0))),"")</f>
        <v/>
      </c>
      <c r="N2046" s="132" t="str">
        <f t="shared" si="31"/>
        <v xml:space="preserve"> </v>
      </c>
      <c r="O2046" s="132" t="str">
        <f>IFERROR(IFERROR(INDEX(Кат!$B:$B,MATCH($N2046,Кат!$I:$I,0)),INDEX(Торг!$B:$B,MATCH($N2046,Торг!$I:$I,0))),"")</f>
        <v/>
      </c>
    </row>
    <row r="2047" spans="1:15" outlineLevel="2">
      <c r="A2047" t="s">
        <v>15905</v>
      </c>
      <c r="C2047" s="191" t="s">
        <v>5190</v>
      </c>
      <c r="E2047" t="s">
        <v>5191</v>
      </c>
      <c r="F2047" t="s">
        <v>1374</v>
      </c>
      <c r="G2047" t="s">
        <v>375</v>
      </c>
      <c r="H2047">
        <v>2350</v>
      </c>
      <c r="J2047" t="s">
        <v>22634</v>
      </c>
      <c r="K2047" s="132" t="str">
        <f>IFERROR(IFERROR(INDEX(Кат!$O:$O,MATCH($C2047,Кат!$I:$I,0)),INDEX(Торг!$L:$L,MATCH($C2047,Торг!$I:$I,0))),"")</f>
        <v/>
      </c>
      <c r="L2047" s="132" t="str">
        <f>IFERROR(IFERROR(INDEX(Кат!$A:$A,MATCH($C2047,Кат!$I:$I,0)),INDEX(Торг!$A:$A,MATCH($C2047,Торг!$I:$I,0))),"")</f>
        <v/>
      </c>
      <c r="M2047" s="132" t="str">
        <f>IFERROR(IFERROR(INDEX(Кат!$B:$B,MATCH($C2047,Кат!$I:$I,0)),INDEX(Торг!$B:$B,MATCH($C2047,Торг!$I:$I,0))),"")</f>
        <v/>
      </c>
      <c r="N2047" s="132" t="str">
        <f t="shared" si="31"/>
        <v>FERODO FDB1324</v>
      </c>
      <c r="O2047" s="132" t="str">
        <f>IFERROR(IFERROR(INDEX(Кат!$B:$B,MATCH($N2047,Кат!$I:$I,0)),INDEX(Торг!$B:$B,MATCH($N2047,Торг!$I:$I,0))),"")</f>
        <v/>
      </c>
    </row>
    <row r="2048" spans="1:15" outlineLevel="2">
      <c r="A2048" t="s">
        <v>15906</v>
      </c>
      <c r="C2048" s="191" t="s">
        <v>116</v>
      </c>
      <c r="E2048" t="s">
        <v>5192</v>
      </c>
      <c r="F2048" t="s">
        <v>1374</v>
      </c>
      <c r="G2048" t="s">
        <v>375</v>
      </c>
      <c r="H2048">
        <v>2700</v>
      </c>
      <c r="J2048" t="s">
        <v>22634</v>
      </c>
      <c r="K2048" s="132" t="str">
        <f>IFERROR(IFERROR(INDEX(Кат!$O:$O,MATCH($C2048,Кат!$I:$I,0)),INDEX(Торг!$L:$L,MATCH($C2048,Торг!$I:$I,0))),"")</f>
        <v/>
      </c>
      <c r="L2048" s="132" t="str">
        <f>IFERROR(IFERROR(INDEX(Кат!$A:$A,MATCH($C2048,Кат!$I:$I,0)),INDEX(Торг!$A:$A,MATCH($C2048,Торг!$I:$I,0))),"")</f>
        <v/>
      </c>
      <c r="M2048" s="132" t="str">
        <f>IFERROR(IFERROR(INDEX(Кат!$B:$B,MATCH($C2048,Кат!$I:$I,0)),INDEX(Торг!$B:$B,MATCH($C2048,Торг!$I:$I,0))),"")</f>
        <v/>
      </c>
      <c r="N2048" s="132" t="str">
        <f t="shared" si="31"/>
        <v>FERODO FSB240</v>
      </c>
      <c r="O2048" s="132" t="str">
        <f>IFERROR(IFERROR(INDEX(Кат!$B:$B,MATCH($N2048,Кат!$I:$I,0)),INDEX(Торг!$B:$B,MATCH($N2048,Торг!$I:$I,0))),"")</f>
        <v/>
      </c>
    </row>
    <row r="2049" spans="1:15" outlineLevel="1">
      <c r="A2049" t="s">
        <v>15907</v>
      </c>
      <c r="C2049" s="191" t="s">
        <v>78</v>
      </c>
      <c r="E2049" t="s">
        <v>5193</v>
      </c>
      <c r="F2049" t="s">
        <v>1374</v>
      </c>
      <c r="G2049" t="s">
        <v>375</v>
      </c>
      <c r="H2049">
        <v>1200</v>
      </c>
      <c r="J2049" t="s">
        <v>22634</v>
      </c>
      <c r="K2049" s="132" t="str">
        <f>IFERROR(IFERROR(INDEX(Кат!$O:$O,MATCH($C2049,Кат!$I:$I,0)),INDEX(Торг!$L:$L,MATCH($C2049,Торг!$I:$I,0))),"")</f>
        <v/>
      </c>
      <c r="L2049" s="132" t="str">
        <f>IFERROR(IFERROR(INDEX(Кат!$A:$A,MATCH($C2049,Кат!$I:$I,0)),INDEX(Торг!$A:$A,MATCH($C2049,Торг!$I:$I,0))),"")</f>
        <v/>
      </c>
      <c r="M2049" s="132" t="str">
        <f>IFERROR(IFERROR(INDEX(Кат!$B:$B,MATCH($C2049,Кат!$I:$I,0)),INDEX(Торг!$B:$B,MATCH($C2049,Торг!$I:$I,0))),"")</f>
        <v/>
      </c>
      <c r="N2049" s="132" t="str">
        <f t="shared" si="31"/>
        <v>FERODO FDB96</v>
      </c>
      <c r="O2049" s="132" t="str">
        <f>IFERROR(IFERROR(INDEX(Кат!$B:$B,MATCH($N2049,Кат!$I:$I,0)),INDEX(Торг!$B:$B,MATCH($N2049,Торг!$I:$I,0))),"")</f>
        <v/>
      </c>
    </row>
    <row r="2050" spans="1:15" outlineLevel="2">
      <c r="A2050" t="s">
        <v>15908</v>
      </c>
      <c r="C2050" s="191" t="s">
        <v>83</v>
      </c>
      <c r="E2050" t="s">
        <v>1373</v>
      </c>
      <c r="F2050" t="s">
        <v>1374</v>
      </c>
      <c r="G2050" t="s">
        <v>375</v>
      </c>
      <c r="H2050">
        <v>2100</v>
      </c>
      <c r="J2050" t="s">
        <v>22634</v>
      </c>
      <c r="K2050" s="132" t="str">
        <f>IFERROR(IFERROR(INDEX(Кат!$O:$O,MATCH($C2050,Кат!$I:$I,0)),INDEX(Торг!$L:$L,MATCH($C2050,Торг!$I:$I,0))),"")</f>
        <v>шпак</v>
      </c>
      <c r="L2050" s="132">
        <f>IFERROR(IFERROR(INDEX(Кат!$A:$A,MATCH($C2050,Кат!$I:$I,0)),INDEX(Торг!$A:$A,MATCH($C2050,Торг!$I:$I,0))),"")</f>
        <v>184516</v>
      </c>
      <c r="M2050" s="132">
        <f>IFERROR(IFERROR(INDEX(Кат!$B:$B,MATCH($C2050,Кат!$I:$I,0)),INDEX(Торг!$B:$B,MATCH($C2050,Торг!$I:$I,0))),"")</f>
        <v>1701</v>
      </c>
      <c r="N2050" s="132" t="str">
        <f t="shared" si="31"/>
        <v>FERODO TAR527</v>
      </c>
      <c r="O2050" s="132" t="str">
        <f>IFERROR(IFERROR(INDEX(Кат!$B:$B,MATCH($N2050,Кат!$I:$I,0)),INDEX(Торг!$B:$B,MATCH($N2050,Торг!$I:$I,0))),"")</f>
        <v/>
      </c>
    </row>
    <row r="2051" spans="1:15" outlineLevel="2">
      <c r="A2051" t="s">
        <v>15909</v>
      </c>
      <c r="C2051" s="191" t="s">
        <v>84</v>
      </c>
      <c r="E2051" t="s">
        <v>1375</v>
      </c>
      <c r="F2051" t="s">
        <v>1374</v>
      </c>
      <c r="G2051" t="s">
        <v>375</v>
      </c>
      <c r="H2051">
        <v>2100</v>
      </c>
      <c r="J2051" t="s">
        <v>22634</v>
      </c>
      <c r="K2051" s="132" t="str">
        <f>IFERROR(IFERROR(INDEX(Кат!$O:$O,MATCH($C2051,Кат!$I:$I,0)),INDEX(Торг!$L:$L,MATCH($C2051,Торг!$I:$I,0))),"")</f>
        <v/>
      </c>
      <c r="L2051" s="132" t="str">
        <f>IFERROR(IFERROR(INDEX(Кат!$A:$A,MATCH($C2051,Кат!$I:$I,0)),INDEX(Торг!$A:$A,MATCH($C2051,Торг!$I:$I,0))),"")</f>
        <v/>
      </c>
      <c r="M2051" s="132" t="str">
        <f>IFERROR(IFERROR(INDEX(Кат!$B:$B,MATCH($C2051,Кат!$I:$I,0)),INDEX(Торг!$B:$B,MATCH($C2051,Торг!$I:$I,0))),"")</f>
        <v/>
      </c>
      <c r="N2051" s="132" t="str">
        <f t="shared" si="31"/>
        <v>FERODO FDB527</v>
      </c>
      <c r="O2051" s="132" t="str">
        <f>IFERROR(IFERROR(INDEX(Кат!$B:$B,MATCH($N2051,Кат!$I:$I,0)),INDEX(Торг!$B:$B,MATCH($N2051,Торг!$I:$I,0))),"")</f>
        <v/>
      </c>
    </row>
    <row r="2052" spans="1:15" outlineLevel="2">
      <c r="A2052" t="s">
        <v>15910</v>
      </c>
      <c r="C2052" s="191" t="s">
        <v>98</v>
      </c>
      <c r="E2052" t="s">
        <v>5194</v>
      </c>
      <c r="F2052" t="s">
        <v>1374</v>
      </c>
      <c r="G2052" t="s">
        <v>375</v>
      </c>
      <c r="H2052">
        <v>1450</v>
      </c>
      <c r="J2052" t="s">
        <v>22634</v>
      </c>
      <c r="K2052" s="132" t="str">
        <f>IFERROR(IFERROR(INDEX(Кат!$O:$O,MATCH($C2052,Кат!$I:$I,0)),INDEX(Торг!$L:$L,MATCH($C2052,Торг!$I:$I,0))),"")</f>
        <v/>
      </c>
      <c r="L2052" s="132" t="str">
        <f>IFERROR(IFERROR(INDEX(Кат!$A:$A,MATCH($C2052,Кат!$I:$I,0)),INDEX(Торг!$A:$A,MATCH($C2052,Торг!$I:$I,0))),"")</f>
        <v/>
      </c>
      <c r="M2052" s="132" t="str">
        <f>IFERROR(IFERROR(INDEX(Кат!$B:$B,MATCH($C2052,Кат!$I:$I,0)),INDEX(Торг!$B:$B,MATCH($C2052,Торг!$I:$I,0))),"")</f>
        <v/>
      </c>
      <c r="N2052" s="132" t="str">
        <f t="shared" si="31"/>
        <v>FERODO FDB195</v>
      </c>
      <c r="O2052" s="132" t="str">
        <f>IFERROR(IFERROR(INDEX(Кат!$B:$B,MATCH($N2052,Кат!$I:$I,0)),INDEX(Торг!$B:$B,MATCH($N2052,Торг!$I:$I,0))),"")</f>
        <v/>
      </c>
    </row>
    <row r="2053" spans="1:15" outlineLevel="1">
      <c r="A2053" t="s">
        <v>15911</v>
      </c>
      <c r="C2053" s="191" t="s">
        <v>300</v>
      </c>
      <c r="E2053" t="s">
        <v>5195</v>
      </c>
      <c r="F2053" t="s">
        <v>1374</v>
      </c>
      <c r="G2053" t="s">
        <v>375</v>
      </c>
      <c r="H2053">
        <v>2700</v>
      </c>
      <c r="J2053" t="s">
        <v>22634</v>
      </c>
      <c r="K2053" s="132" t="str">
        <f>IFERROR(IFERROR(INDEX(Кат!$O:$O,MATCH($C2053,Кат!$I:$I,0)),INDEX(Торг!$L:$L,MATCH($C2053,Торг!$I:$I,0))),"")</f>
        <v/>
      </c>
      <c r="L2053" s="132" t="str">
        <f>IFERROR(IFERROR(INDEX(Кат!$A:$A,MATCH($C2053,Кат!$I:$I,0)),INDEX(Торг!$A:$A,MATCH($C2053,Торг!$I:$I,0))),"")</f>
        <v/>
      </c>
      <c r="M2053" s="132" t="str">
        <f>IFERROR(IFERROR(INDEX(Кат!$B:$B,MATCH($C2053,Кат!$I:$I,0)),INDEX(Торг!$B:$B,MATCH($C2053,Торг!$I:$I,0))),"")</f>
        <v/>
      </c>
      <c r="N2053" s="132" t="str">
        <f t="shared" si="31"/>
        <v>FERODO FDB1617</v>
      </c>
      <c r="O2053" s="132" t="str">
        <f>IFERROR(IFERROR(INDEX(Кат!$B:$B,MATCH($N2053,Кат!$I:$I,0)),INDEX(Торг!$B:$B,MATCH($N2053,Торг!$I:$I,0))),"")</f>
        <v/>
      </c>
    </row>
    <row r="2054" spans="1:15" outlineLevel="2">
      <c r="A2054" t="s">
        <v>15912</v>
      </c>
      <c r="C2054" s="191" t="s">
        <v>5196</v>
      </c>
      <c r="E2054" t="s">
        <v>5197</v>
      </c>
      <c r="F2054" t="s">
        <v>1374</v>
      </c>
      <c r="G2054" t="s">
        <v>375</v>
      </c>
      <c r="H2054">
        <v>5250</v>
      </c>
      <c r="J2054" t="s">
        <v>22634</v>
      </c>
      <c r="K2054" s="132" t="str">
        <f>IFERROR(IFERROR(INDEX(Кат!$O:$O,MATCH($C2054,Кат!$I:$I,0)),INDEX(Торг!$L:$L,MATCH($C2054,Торг!$I:$I,0))),"")</f>
        <v/>
      </c>
      <c r="L2054" s="132" t="str">
        <f>IFERROR(IFERROR(INDEX(Кат!$A:$A,MATCH($C2054,Кат!$I:$I,0)),INDEX(Торг!$A:$A,MATCH($C2054,Торг!$I:$I,0))),"")</f>
        <v/>
      </c>
      <c r="M2054" s="132" t="str">
        <f>IFERROR(IFERROR(INDEX(Кат!$B:$B,MATCH($C2054,Кат!$I:$I,0)),INDEX(Торг!$B:$B,MATCH($C2054,Торг!$I:$I,0))),"")</f>
        <v/>
      </c>
      <c r="N2054" s="132" t="str">
        <f t="shared" si="31"/>
        <v>FERODO DDF1147</v>
      </c>
      <c r="O2054" s="132" t="str">
        <f>IFERROR(IFERROR(INDEX(Кат!$B:$B,MATCH($N2054,Кат!$I:$I,0)),INDEX(Торг!$B:$B,MATCH($N2054,Торг!$I:$I,0))),"")</f>
        <v/>
      </c>
    </row>
    <row r="2055" spans="1:15" outlineLevel="1">
      <c r="A2055" t="s">
        <v>15913</v>
      </c>
      <c r="C2055" s="191" t="s">
        <v>5198</v>
      </c>
      <c r="E2055" t="s">
        <v>25930</v>
      </c>
      <c r="F2055" t="s">
        <v>1374</v>
      </c>
      <c r="G2055" t="s">
        <v>375</v>
      </c>
      <c r="H2055">
        <v>7100</v>
      </c>
      <c r="J2055" t="s">
        <v>22634</v>
      </c>
      <c r="K2055" s="132" t="str">
        <f>IFERROR(IFERROR(INDEX(Кат!$O:$O,MATCH($C2055,Кат!$I:$I,0)),INDEX(Торг!$L:$L,MATCH($C2055,Торг!$I:$I,0))),"")</f>
        <v/>
      </c>
      <c r="L2055" s="132" t="str">
        <f>IFERROR(IFERROR(INDEX(Кат!$A:$A,MATCH($C2055,Кат!$I:$I,0)),INDEX(Торг!$A:$A,MATCH($C2055,Торг!$I:$I,0))),"")</f>
        <v/>
      </c>
      <c r="M2055" s="132" t="str">
        <f>IFERROR(IFERROR(INDEX(Кат!$B:$B,MATCH($C2055,Кат!$I:$I,0)),INDEX(Торг!$B:$B,MATCH($C2055,Торг!$I:$I,0))),"")</f>
        <v/>
      </c>
      <c r="N2055" s="132" t="str">
        <f t="shared" si="31"/>
        <v>FERODO DDF1201</v>
      </c>
      <c r="O2055" s="132" t="str">
        <f>IFERROR(IFERROR(INDEX(Кат!$B:$B,MATCH($N2055,Кат!$I:$I,0)),INDEX(Торг!$B:$B,MATCH($N2055,Торг!$I:$I,0))),"")</f>
        <v/>
      </c>
    </row>
    <row r="2056" spans="1:15" outlineLevel="2">
      <c r="A2056" t="s">
        <v>23722</v>
      </c>
      <c r="C2056" s="191"/>
      <c r="E2056" t="s">
        <v>23723</v>
      </c>
      <c r="J2056" t="s">
        <v>22634</v>
      </c>
      <c r="K2056" s="132" t="str">
        <f>IFERROR(IFERROR(INDEX(Кат!$O:$O,MATCH($C2056,Кат!$I:$I,0)),INDEX(Торг!$L:$L,MATCH($C2056,Торг!$I:$I,0))),"")</f>
        <v/>
      </c>
      <c r="L2056" s="132" t="str">
        <f>IFERROR(IFERROR(INDEX(Кат!$A:$A,MATCH($C2056,Кат!$I:$I,0)),INDEX(Торг!$A:$A,MATCH($C2056,Торг!$I:$I,0))),"")</f>
        <v/>
      </c>
      <c r="M2056" s="132" t="str">
        <f>IFERROR(IFERROR(INDEX(Кат!$B:$B,MATCH($C2056,Кат!$I:$I,0)),INDEX(Торг!$B:$B,MATCH($C2056,Торг!$I:$I,0))),"")</f>
        <v/>
      </c>
      <c r="N2056" s="132" t="str">
        <f t="shared" ref="N2056:N2119" si="32">_xlfn.CONCAT(F2056," ",C2056)</f>
        <v xml:space="preserve"> </v>
      </c>
      <c r="O2056" s="132" t="str">
        <f>IFERROR(IFERROR(INDEX(Кат!$B:$B,MATCH($N2056,Кат!$I:$I,0)),INDEX(Торг!$B:$B,MATCH($N2056,Торг!$I:$I,0))),"")</f>
        <v/>
      </c>
    </row>
    <row r="2057" spans="1:15" outlineLevel="2">
      <c r="A2057" t="s">
        <v>15914</v>
      </c>
      <c r="C2057" s="191" t="s">
        <v>5199</v>
      </c>
      <c r="E2057" t="s">
        <v>5200</v>
      </c>
      <c r="F2057" t="s">
        <v>5201</v>
      </c>
      <c r="G2057" t="s">
        <v>399</v>
      </c>
      <c r="H2057">
        <v>150</v>
      </c>
      <c r="J2057" t="s">
        <v>22634</v>
      </c>
      <c r="K2057" s="132" t="str">
        <f>IFERROR(IFERROR(INDEX(Кат!$O:$O,MATCH($C2057,Кат!$I:$I,0)),INDEX(Торг!$L:$L,MATCH($C2057,Торг!$I:$I,0))),"")</f>
        <v/>
      </c>
      <c r="L2057" s="132" t="str">
        <f>IFERROR(IFERROR(INDEX(Кат!$A:$A,MATCH($C2057,Кат!$I:$I,0)),INDEX(Торг!$A:$A,MATCH($C2057,Торг!$I:$I,0))),"")</f>
        <v/>
      </c>
      <c r="M2057" s="132" t="str">
        <f>IFERROR(IFERROR(INDEX(Кат!$B:$B,MATCH($C2057,Кат!$I:$I,0)),INDEX(Торг!$B:$B,MATCH($C2057,Торг!$I:$I,0))),"")</f>
        <v/>
      </c>
      <c r="N2057" s="132" t="str">
        <f t="shared" si="32"/>
        <v>FILTERS GROUP 2108-1012005-СЗ</v>
      </c>
      <c r="O2057" s="132" t="str">
        <f>IFERROR(IFERROR(INDEX(Кат!$B:$B,MATCH($N2057,Кат!$I:$I,0)),INDEX(Торг!$B:$B,MATCH($N2057,Торг!$I:$I,0))),"")</f>
        <v/>
      </c>
    </row>
    <row r="2058" spans="1:15" outlineLevel="2">
      <c r="A2058" t="s">
        <v>23724</v>
      </c>
      <c r="C2058" s="191"/>
      <c r="E2058" t="s">
        <v>5202</v>
      </c>
      <c r="J2058" t="s">
        <v>22634</v>
      </c>
      <c r="K2058" s="132" t="str">
        <f>IFERROR(IFERROR(INDEX(Кат!$O:$O,MATCH($C2058,Кат!$I:$I,0)),INDEX(Торг!$L:$L,MATCH($C2058,Торг!$I:$I,0))),"")</f>
        <v/>
      </c>
      <c r="L2058" s="132" t="str">
        <f>IFERROR(IFERROR(INDEX(Кат!$A:$A,MATCH($C2058,Кат!$I:$I,0)),INDEX(Торг!$A:$A,MATCH($C2058,Торг!$I:$I,0))),"")</f>
        <v/>
      </c>
      <c r="M2058" s="132" t="str">
        <f>IFERROR(IFERROR(INDEX(Кат!$B:$B,MATCH($C2058,Кат!$I:$I,0)),INDEX(Торг!$B:$B,MATCH($C2058,Торг!$I:$I,0))),"")</f>
        <v/>
      </c>
      <c r="N2058" s="132" t="str">
        <f t="shared" si="32"/>
        <v xml:space="preserve"> </v>
      </c>
      <c r="O2058" s="132" t="str">
        <f>IFERROR(IFERROR(INDEX(Кат!$B:$B,MATCH($N2058,Кат!$I:$I,0)),INDEX(Торг!$B:$B,MATCH($N2058,Торг!$I:$I,0))),"")</f>
        <v/>
      </c>
    </row>
    <row r="2059" spans="1:15" outlineLevel="2">
      <c r="A2059" t="s">
        <v>15915</v>
      </c>
      <c r="C2059" s="191" t="s">
        <v>5203</v>
      </c>
      <c r="E2059" t="s">
        <v>5204</v>
      </c>
      <c r="F2059" t="s">
        <v>5202</v>
      </c>
      <c r="G2059" t="s">
        <v>399</v>
      </c>
      <c r="H2059">
        <v>260</v>
      </c>
      <c r="J2059" t="s">
        <v>22634</v>
      </c>
      <c r="K2059" s="132" t="str">
        <f>IFERROR(IFERROR(INDEX(Кат!$O:$O,MATCH($C2059,Кат!$I:$I,0)),INDEX(Торг!$L:$L,MATCH($C2059,Торг!$I:$I,0))),"")</f>
        <v/>
      </c>
      <c r="L2059" s="132" t="str">
        <f>IFERROR(IFERROR(INDEX(Кат!$A:$A,MATCH($C2059,Кат!$I:$I,0)),INDEX(Торг!$A:$A,MATCH($C2059,Торг!$I:$I,0))),"")</f>
        <v/>
      </c>
      <c r="M2059" s="132" t="str">
        <f>IFERROR(IFERROR(INDEX(Кат!$B:$B,MATCH($C2059,Кат!$I:$I,0)),INDEX(Торг!$B:$B,MATCH($C2059,Торг!$I:$I,0))),"")</f>
        <v/>
      </c>
      <c r="N2059" s="132" t="str">
        <f t="shared" si="32"/>
        <v>FILTRON AP082/4</v>
      </c>
      <c r="O2059" s="132" t="str">
        <f>IFERROR(IFERROR(INDEX(Кат!$B:$B,MATCH($N2059,Кат!$I:$I,0)),INDEX(Торг!$B:$B,MATCH($N2059,Торг!$I:$I,0))),"")</f>
        <v/>
      </c>
    </row>
    <row r="2060" spans="1:15" outlineLevel="2">
      <c r="A2060" t="s">
        <v>15916</v>
      </c>
      <c r="C2060" s="191" t="s">
        <v>5205</v>
      </c>
      <c r="E2060" t="s">
        <v>5206</v>
      </c>
      <c r="F2060" t="s">
        <v>5202</v>
      </c>
      <c r="G2060" t="s">
        <v>399</v>
      </c>
      <c r="H2060">
        <v>555</v>
      </c>
      <c r="J2060" t="s">
        <v>22634</v>
      </c>
      <c r="K2060" s="132" t="str">
        <f>IFERROR(IFERROR(INDEX(Кат!$O:$O,MATCH($C2060,Кат!$I:$I,0)),INDEX(Торг!$L:$L,MATCH($C2060,Торг!$I:$I,0))),"")</f>
        <v/>
      </c>
      <c r="L2060" s="132" t="str">
        <f>IFERROR(IFERROR(INDEX(Кат!$A:$A,MATCH($C2060,Кат!$I:$I,0)),INDEX(Торг!$A:$A,MATCH($C2060,Торг!$I:$I,0))),"")</f>
        <v/>
      </c>
      <c r="M2060" s="132" t="str">
        <f>IFERROR(IFERROR(INDEX(Кат!$B:$B,MATCH($C2060,Кат!$I:$I,0)),INDEX(Торг!$B:$B,MATCH($C2060,Торг!$I:$I,0))),"")</f>
        <v/>
      </c>
      <c r="N2060" s="132" t="str">
        <f t="shared" si="32"/>
        <v>FILTRON AP139/1</v>
      </c>
      <c r="O2060" s="132" t="str">
        <f>IFERROR(IFERROR(INDEX(Кат!$B:$B,MATCH($N2060,Кат!$I:$I,0)),INDEX(Торг!$B:$B,MATCH($N2060,Торг!$I:$I,0))),"")</f>
        <v/>
      </c>
    </row>
    <row r="2061" spans="1:15" outlineLevel="2">
      <c r="A2061" t="s">
        <v>22644</v>
      </c>
      <c r="C2061" s="191" t="s">
        <v>22645</v>
      </c>
      <c r="E2061" t="s">
        <v>22646</v>
      </c>
      <c r="F2061" t="s">
        <v>5202</v>
      </c>
      <c r="G2061" t="s">
        <v>399</v>
      </c>
      <c r="H2061">
        <v>420</v>
      </c>
      <c r="J2061" t="s">
        <v>22634</v>
      </c>
      <c r="K2061" s="132" t="str">
        <f>IFERROR(IFERROR(INDEX(Кат!$O:$O,MATCH($C2061,Кат!$I:$I,0)),INDEX(Торг!$L:$L,MATCH($C2061,Торг!$I:$I,0))),"")</f>
        <v/>
      </c>
      <c r="L2061" s="132" t="str">
        <f>IFERROR(IFERROR(INDEX(Кат!$A:$A,MATCH($C2061,Кат!$I:$I,0)),INDEX(Торг!$A:$A,MATCH($C2061,Торг!$I:$I,0))),"")</f>
        <v/>
      </c>
      <c r="M2061" s="132" t="str">
        <f>IFERROR(IFERROR(INDEX(Кат!$B:$B,MATCH($C2061,Кат!$I:$I,0)),INDEX(Торг!$B:$B,MATCH($C2061,Торг!$I:$I,0))),"")</f>
        <v/>
      </c>
      <c r="N2061" s="132" t="str">
        <f t="shared" si="32"/>
        <v>FILTRON OP643/3</v>
      </c>
      <c r="O2061" s="132" t="str">
        <f>IFERROR(IFERROR(INDEX(Кат!$B:$B,MATCH($N2061,Кат!$I:$I,0)),INDEX(Торг!$B:$B,MATCH($N2061,Торг!$I:$I,0))),"")</f>
        <v/>
      </c>
    </row>
    <row r="2062" spans="1:15" outlineLevel="2">
      <c r="A2062" t="s">
        <v>15917</v>
      </c>
      <c r="C2062" s="191" t="s">
        <v>5207</v>
      </c>
      <c r="E2062" t="s">
        <v>5208</v>
      </c>
      <c r="F2062" t="s">
        <v>5202</v>
      </c>
      <c r="G2062" t="s">
        <v>399</v>
      </c>
      <c r="H2062">
        <v>240</v>
      </c>
      <c r="J2062" t="s">
        <v>22634</v>
      </c>
      <c r="K2062" s="132" t="str">
        <f>IFERROR(IFERROR(INDEX(Кат!$O:$O,MATCH($C2062,Кат!$I:$I,0)),INDEX(Торг!$L:$L,MATCH($C2062,Торг!$I:$I,0))),"")</f>
        <v/>
      </c>
      <c r="L2062" s="132" t="str">
        <f>IFERROR(IFERROR(INDEX(Кат!$A:$A,MATCH($C2062,Кат!$I:$I,0)),INDEX(Торг!$A:$A,MATCH($C2062,Торг!$I:$I,0))),"")</f>
        <v/>
      </c>
      <c r="M2062" s="132" t="str">
        <f>IFERROR(IFERROR(INDEX(Кат!$B:$B,MATCH($C2062,Кат!$I:$I,0)),INDEX(Торг!$B:$B,MATCH($C2062,Торг!$I:$I,0))),"")</f>
        <v/>
      </c>
      <c r="N2062" s="132" t="str">
        <f t="shared" si="32"/>
        <v>FILTRON OP550</v>
      </c>
      <c r="O2062" s="132" t="str">
        <f>IFERROR(IFERROR(INDEX(Кат!$B:$B,MATCH($N2062,Кат!$I:$I,0)),INDEX(Торг!$B:$B,MATCH($N2062,Торг!$I:$I,0))),"")</f>
        <v/>
      </c>
    </row>
    <row r="2063" spans="1:15" outlineLevel="2">
      <c r="A2063" t="s">
        <v>28125</v>
      </c>
      <c r="C2063" s="191"/>
      <c r="E2063" t="s">
        <v>28126</v>
      </c>
      <c r="J2063" t="s">
        <v>22634</v>
      </c>
      <c r="K2063" s="132" t="str">
        <f>IFERROR(IFERROR(INDEX(Кат!$O:$O,MATCH($C2063,Кат!$I:$I,0)),INDEX(Торг!$L:$L,MATCH($C2063,Торг!$I:$I,0))),"")</f>
        <v/>
      </c>
      <c r="L2063" s="132" t="str">
        <f>IFERROR(IFERROR(INDEX(Кат!$A:$A,MATCH($C2063,Кат!$I:$I,0)),INDEX(Торг!$A:$A,MATCH($C2063,Торг!$I:$I,0))),"")</f>
        <v/>
      </c>
      <c r="M2063" s="132" t="str">
        <f>IFERROR(IFERROR(INDEX(Кат!$B:$B,MATCH($C2063,Кат!$I:$I,0)),INDEX(Торг!$B:$B,MATCH($C2063,Торг!$I:$I,0))),"")</f>
        <v/>
      </c>
      <c r="N2063" s="132" t="str">
        <f t="shared" si="32"/>
        <v xml:space="preserve"> </v>
      </c>
      <c r="O2063" s="132" t="str">
        <f>IFERROR(IFERROR(INDEX(Кат!$B:$B,MATCH($N2063,Кат!$I:$I,0)),INDEX(Торг!$B:$B,MATCH($N2063,Торг!$I:$I,0))),"")</f>
        <v/>
      </c>
    </row>
    <row r="2064" spans="1:15" outlineLevel="2">
      <c r="A2064" t="s">
        <v>28127</v>
      </c>
      <c r="C2064" s="191"/>
      <c r="E2064" t="s">
        <v>23980</v>
      </c>
      <c r="J2064" t="s">
        <v>22634</v>
      </c>
      <c r="K2064" s="132" t="str">
        <f>IFERROR(IFERROR(INDEX(Кат!$O:$O,MATCH($C2064,Кат!$I:$I,0)),INDEX(Торг!$L:$L,MATCH($C2064,Торг!$I:$I,0))),"")</f>
        <v/>
      </c>
      <c r="L2064" s="132" t="str">
        <f>IFERROR(IFERROR(INDEX(Кат!$A:$A,MATCH($C2064,Кат!$I:$I,0)),INDEX(Торг!$A:$A,MATCH($C2064,Торг!$I:$I,0))),"")</f>
        <v/>
      </c>
      <c r="M2064" s="132" t="str">
        <f>IFERROR(IFERROR(INDEX(Кат!$B:$B,MATCH($C2064,Кат!$I:$I,0)),INDEX(Торг!$B:$B,MATCH($C2064,Торг!$I:$I,0))),"")</f>
        <v/>
      </c>
      <c r="N2064" s="132" t="str">
        <f t="shared" si="32"/>
        <v xml:space="preserve"> </v>
      </c>
      <c r="O2064" s="132" t="str">
        <f>IFERROR(IFERROR(INDEX(Кат!$B:$B,MATCH($N2064,Кат!$I:$I,0)),INDEX(Торг!$B:$B,MATCH($N2064,Торг!$I:$I,0))),"")</f>
        <v/>
      </c>
    </row>
    <row r="2065" spans="1:15" outlineLevel="2">
      <c r="A2065" t="s">
        <v>28128</v>
      </c>
      <c r="C2065" s="191" t="s">
        <v>28129</v>
      </c>
      <c r="E2065" t="s">
        <v>30807</v>
      </c>
      <c r="F2065" t="s">
        <v>28130</v>
      </c>
      <c r="G2065" t="s">
        <v>399</v>
      </c>
      <c r="H2065">
        <v>1610</v>
      </c>
      <c r="J2065" t="s">
        <v>22634</v>
      </c>
      <c r="K2065" s="132" t="str">
        <f>IFERROR(IFERROR(INDEX(Кат!$O:$O,MATCH($C2065,Кат!$I:$I,0)),INDEX(Торг!$L:$L,MATCH($C2065,Торг!$I:$I,0))),"")</f>
        <v/>
      </c>
      <c r="L2065" s="132" t="str">
        <f>IFERROR(IFERROR(INDEX(Кат!$A:$A,MATCH($C2065,Кат!$I:$I,0)),INDEX(Торг!$A:$A,MATCH($C2065,Торг!$I:$I,0))),"")</f>
        <v/>
      </c>
      <c r="M2065" s="132" t="str">
        <f>IFERROR(IFERROR(INDEX(Кат!$B:$B,MATCH($C2065,Кат!$I:$I,0)),INDEX(Торг!$B:$B,MATCH($C2065,Торг!$I:$I,0))),"")</f>
        <v/>
      </c>
      <c r="N2065" s="132" t="str">
        <f t="shared" si="32"/>
        <v>FINORD FN-2239</v>
      </c>
      <c r="O2065" s="132" t="str">
        <f>IFERROR(IFERROR(INDEX(Кат!$B:$B,MATCH($N2065,Кат!$I:$I,0)),INDEX(Торг!$B:$B,MATCH($N2065,Торг!$I:$I,0))),"")</f>
        <v/>
      </c>
    </row>
    <row r="2066" spans="1:15" outlineLevel="2">
      <c r="A2066" t="s">
        <v>28131</v>
      </c>
      <c r="C2066" s="191" t="s">
        <v>28132</v>
      </c>
      <c r="E2066" t="s">
        <v>28133</v>
      </c>
      <c r="F2066" t="s">
        <v>28130</v>
      </c>
      <c r="G2066" t="s">
        <v>399</v>
      </c>
      <c r="H2066">
        <v>1600</v>
      </c>
      <c r="J2066" t="s">
        <v>22634</v>
      </c>
      <c r="K2066" s="132" t="str">
        <f>IFERROR(IFERROR(INDEX(Кат!$O:$O,MATCH($C2066,Кат!$I:$I,0)),INDEX(Торг!$L:$L,MATCH($C2066,Торг!$I:$I,0))),"")</f>
        <v/>
      </c>
      <c r="L2066" s="132" t="str">
        <f>IFERROR(IFERROR(INDEX(Кат!$A:$A,MATCH($C2066,Кат!$I:$I,0)),INDEX(Торг!$A:$A,MATCH($C2066,Торг!$I:$I,0))),"")</f>
        <v/>
      </c>
      <c r="M2066" s="132" t="str">
        <f>IFERROR(IFERROR(INDEX(Кат!$B:$B,MATCH($C2066,Кат!$I:$I,0)),INDEX(Торг!$B:$B,MATCH($C2066,Торг!$I:$I,0))),"")</f>
        <v/>
      </c>
      <c r="N2066" s="132" t="str">
        <f t="shared" si="32"/>
        <v>FINORD FN-2237</v>
      </c>
      <c r="O2066" s="132" t="str">
        <f>IFERROR(IFERROR(INDEX(Кат!$B:$B,MATCH($N2066,Кат!$I:$I,0)),INDEX(Торг!$B:$B,MATCH($N2066,Торг!$I:$I,0))),"")</f>
        <v/>
      </c>
    </row>
    <row r="2067" spans="1:15" outlineLevel="1">
      <c r="A2067" t="s">
        <v>28134</v>
      </c>
      <c r="C2067" s="191"/>
      <c r="E2067" t="s">
        <v>28135</v>
      </c>
      <c r="J2067" t="s">
        <v>22634</v>
      </c>
      <c r="K2067" s="132" t="str">
        <f>IFERROR(IFERROR(INDEX(Кат!$O:$O,MATCH($C2067,Кат!$I:$I,0)),INDEX(Торг!$L:$L,MATCH($C2067,Торг!$I:$I,0))),"")</f>
        <v/>
      </c>
      <c r="L2067" s="132" t="str">
        <f>IFERROR(IFERROR(INDEX(Кат!$A:$A,MATCH($C2067,Кат!$I:$I,0)),INDEX(Торг!$A:$A,MATCH($C2067,Торг!$I:$I,0))),"")</f>
        <v/>
      </c>
      <c r="M2067" s="132" t="str">
        <f>IFERROR(IFERROR(INDEX(Кат!$B:$B,MATCH($C2067,Кат!$I:$I,0)),INDEX(Торг!$B:$B,MATCH($C2067,Торг!$I:$I,0))),"")</f>
        <v/>
      </c>
      <c r="N2067" s="132" t="str">
        <f t="shared" si="32"/>
        <v xml:space="preserve"> </v>
      </c>
      <c r="O2067" s="132" t="str">
        <f>IFERROR(IFERROR(INDEX(Кат!$B:$B,MATCH($N2067,Кат!$I:$I,0)),INDEX(Торг!$B:$B,MATCH($N2067,Торг!$I:$I,0))),"")</f>
        <v/>
      </c>
    </row>
    <row r="2068" spans="1:15" outlineLevel="2">
      <c r="A2068" t="s">
        <v>32817</v>
      </c>
      <c r="C2068" s="191" t="s">
        <v>32818</v>
      </c>
      <c r="E2068" t="s">
        <v>32819</v>
      </c>
      <c r="F2068" t="s">
        <v>28130</v>
      </c>
      <c r="G2068" t="s">
        <v>399</v>
      </c>
      <c r="H2068">
        <v>410</v>
      </c>
      <c r="J2068" t="s">
        <v>22634</v>
      </c>
      <c r="K2068" s="132" t="str">
        <f>IFERROR(IFERROR(INDEX(Кат!$O:$O,MATCH($C2068,Кат!$I:$I,0)),INDEX(Торг!$L:$L,MATCH($C2068,Торг!$I:$I,0))),"")</f>
        <v/>
      </c>
      <c r="L2068" s="132" t="str">
        <f>IFERROR(IFERROR(INDEX(Кат!$A:$A,MATCH($C2068,Кат!$I:$I,0)),INDEX(Торг!$A:$A,MATCH($C2068,Торг!$I:$I,0))),"")</f>
        <v/>
      </c>
      <c r="M2068" s="132" t="str">
        <f>IFERROR(IFERROR(INDEX(Кат!$B:$B,MATCH($C2068,Кат!$I:$I,0)),INDEX(Торг!$B:$B,MATCH($C2068,Торг!$I:$I,0))),"")</f>
        <v/>
      </c>
      <c r="N2068" s="132" t="str">
        <f t="shared" si="32"/>
        <v>FINORD FN-2518</v>
      </c>
      <c r="O2068" s="132" t="str">
        <f>IFERROR(IFERROR(INDEX(Кат!$B:$B,MATCH($N2068,Кат!$I:$I,0)),INDEX(Торг!$B:$B,MATCH($N2068,Торг!$I:$I,0))),"")</f>
        <v/>
      </c>
    </row>
    <row r="2069" spans="1:15" outlineLevel="1">
      <c r="A2069" t="s">
        <v>28136</v>
      </c>
      <c r="C2069" s="191" t="s">
        <v>28137</v>
      </c>
      <c r="E2069" t="s">
        <v>28138</v>
      </c>
      <c r="F2069" t="s">
        <v>28130</v>
      </c>
      <c r="G2069" t="s">
        <v>399</v>
      </c>
      <c r="H2069">
        <v>370</v>
      </c>
      <c r="J2069" t="s">
        <v>22634</v>
      </c>
      <c r="K2069" s="132" t="str">
        <f>IFERROR(IFERROR(INDEX(Кат!$O:$O,MATCH($C2069,Кат!$I:$I,0)),INDEX(Торг!$L:$L,MATCH($C2069,Торг!$I:$I,0))),"")</f>
        <v/>
      </c>
      <c r="L2069" s="132" t="str">
        <f>IFERROR(IFERROR(INDEX(Кат!$A:$A,MATCH($C2069,Кат!$I:$I,0)),INDEX(Торг!$A:$A,MATCH($C2069,Торг!$I:$I,0))),"")</f>
        <v/>
      </c>
      <c r="M2069" s="132" t="str">
        <f>IFERROR(IFERROR(INDEX(Кат!$B:$B,MATCH($C2069,Кат!$I:$I,0)),INDEX(Торг!$B:$B,MATCH($C2069,Торг!$I:$I,0))),"")</f>
        <v/>
      </c>
      <c r="N2069" s="132" t="str">
        <f t="shared" si="32"/>
        <v>FINORD FN-2522</v>
      </c>
      <c r="O2069" s="132" t="str">
        <f>IFERROR(IFERROR(INDEX(Кат!$B:$B,MATCH($N2069,Кат!$I:$I,0)),INDEX(Торг!$B:$B,MATCH($N2069,Торг!$I:$I,0))),"")</f>
        <v/>
      </c>
    </row>
    <row r="2070" spans="1:15" outlineLevel="2">
      <c r="A2070" t="s">
        <v>32820</v>
      </c>
      <c r="C2070" s="191" t="s">
        <v>32821</v>
      </c>
      <c r="E2070" t="s">
        <v>32822</v>
      </c>
      <c r="F2070" t="s">
        <v>28130</v>
      </c>
      <c r="G2070" t="s">
        <v>399</v>
      </c>
      <c r="H2070">
        <v>370</v>
      </c>
      <c r="J2070" t="s">
        <v>22634</v>
      </c>
      <c r="K2070" s="132" t="str">
        <f>IFERROR(IFERROR(INDEX(Кат!$O:$O,MATCH($C2070,Кат!$I:$I,0)),INDEX(Торг!$L:$L,MATCH($C2070,Торг!$I:$I,0))),"")</f>
        <v/>
      </c>
      <c r="L2070" s="132" t="str">
        <f>IFERROR(IFERROR(INDEX(Кат!$A:$A,MATCH($C2070,Кат!$I:$I,0)),INDEX(Торг!$A:$A,MATCH($C2070,Торг!$I:$I,0))),"")</f>
        <v/>
      </c>
      <c r="M2070" s="132" t="str">
        <f>IFERROR(IFERROR(INDEX(Кат!$B:$B,MATCH($C2070,Кат!$I:$I,0)),INDEX(Торг!$B:$B,MATCH($C2070,Торг!$I:$I,0))),"")</f>
        <v/>
      </c>
      <c r="N2070" s="132" t="str">
        <f t="shared" si="32"/>
        <v>FINORD FN-2501</v>
      </c>
      <c r="O2070" s="132" t="str">
        <f>IFERROR(IFERROR(INDEX(Кат!$B:$B,MATCH($N2070,Кат!$I:$I,0)),INDEX(Торг!$B:$B,MATCH($N2070,Торг!$I:$I,0))),"")</f>
        <v/>
      </c>
    </row>
    <row r="2071" spans="1:15" outlineLevel="2">
      <c r="A2071" t="s">
        <v>32823</v>
      </c>
      <c r="C2071" s="191" t="s">
        <v>32824</v>
      </c>
      <c r="E2071" t="s">
        <v>32825</v>
      </c>
      <c r="F2071" t="s">
        <v>28130</v>
      </c>
      <c r="G2071" t="s">
        <v>399</v>
      </c>
      <c r="H2071">
        <v>370</v>
      </c>
      <c r="J2071" t="s">
        <v>22634</v>
      </c>
      <c r="K2071" s="132" t="str">
        <f>IFERROR(IFERROR(INDEX(Кат!$O:$O,MATCH($C2071,Кат!$I:$I,0)),INDEX(Торг!$L:$L,MATCH($C2071,Торг!$I:$I,0))),"")</f>
        <v/>
      </c>
      <c r="L2071" s="132" t="str">
        <f>IFERROR(IFERROR(INDEX(Кат!$A:$A,MATCH($C2071,Кат!$I:$I,0)),INDEX(Торг!$A:$A,MATCH($C2071,Торг!$I:$I,0))),"")</f>
        <v/>
      </c>
      <c r="M2071" s="132" t="str">
        <f>IFERROR(IFERROR(INDEX(Кат!$B:$B,MATCH($C2071,Кат!$I:$I,0)),INDEX(Торг!$B:$B,MATCH($C2071,Торг!$I:$I,0))),"")</f>
        <v/>
      </c>
      <c r="N2071" s="132" t="str">
        <f t="shared" si="32"/>
        <v>FINORD FN-2508</v>
      </c>
      <c r="O2071" s="132" t="str">
        <f>IFERROR(IFERROR(INDEX(Кат!$B:$B,MATCH($N2071,Кат!$I:$I,0)),INDEX(Торг!$B:$B,MATCH($N2071,Торг!$I:$I,0))),"")</f>
        <v/>
      </c>
    </row>
    <row r="2072" spans="1:15" outlineLevel="2">
      <c r="A2072" t="s">
        <v>32826</v>
      </c>
      <c r="C2072" s="191" t="s">
        <v>32827</v>
      </c>
      <c r="E2072" t="s">
        <v>32828</v>
      </c>
      <c r="F2072" t="s">
        <v>28130</v>
      </c>
      <c r="G2072" t="s">
        <v>399</v>
      </c>
      <c r="H2072">
        <v>410</v>
      </c>
      <c r="J2072" t="s">
        <v>22634</v>
      </c>
      <c r="K2072" s="132" t="str">
        <f>IFERROR(IFERROR(INDEX(Кат!$O:$O,MATCH($C2072,Кат!$I:$I,0)),INDEX(Торг!$L:$L,MATCH($C2072,Торг!$I:$I,0))),"")</f>
        <v/>
      </c>
      <c r="L2072" s="132" t="str">
        <f>IFERROR(IFERROR(INDEX(Кат!$A:$A,MATCH($C2072,Кат!$I:$I,0)),INDEX(Торг!$A:$A,MATCH($C2072,Торг!$I:$I,0))),"")</f>
        <v/>
      </c>
      <c r="M2072" s="132" t="str">
        <f>IFERROR(IFERROR(INDEX(Кат!$B:$B,MATCH($C2072,Кат!$I:$I,0)),INDEX(Торг!$B:$B,MATCH($C2072,Торг!$I:$I,0))),"")</f>
        <v/>
      </c>
      <c r="N2072" s="132" t="str">
        <f t="shared" si="32"/>
        <v>FINORD FN-2523</v>
      </c>
      <c r="O2072" s="132" t="str">
        <f>IFERROR(IFERROR(INDEX(Кат!$B:$B,MATCH($N2072,Кат!$I:$I,0)),INDEX(Торг!$B:$B,MATCH($N2072,Торг!$I:$I,0))),"")</f>
        <v/>
      </c>
    </row>
    <row r="2073" spans="1:15" outlineLevel="2">
      <c r="A2073" t="s">
        <v>32829</v>
      </c>
      <c r="C2073" s="191" t="s">
        <v>32830</v>
      </c>
      <c r="E2073" t="s">
        <v>32831</v>
      </c>
      <c r="F2073" t="s">
        <v>28130</v>
      </c>
      <c r="G2073" t="s">
        <v>399</v>
      </c>
      <c r="H2073">
        <v>410</v>
      </c>
      <c r="J2073" t="s">
        <v>22634</v>
      </c>
      <c r="K2073" s="132" t="str">
        <f>IFERROR(IFERROR(INDEX(Кат!$O:$O,MATCH($C2073,Кат!$I:$I,0)),INDEX(Торг!$L:$L,MATCH($C2073,Торг!$I:$I,0))),"")</f>
        <v/>
      </c>
      <c r="L2073" s="132" t="str">
        <f>IFERROR(IFERROR(INDEX(Кат!$A:$A,MATCH($C2073,Кат!$I:$I,0)),INDEX(Торг!$A:$A,MATCH($C2073,Торг!$I:$I,0))),"")</f>
        <v/>
      </c>
      <c r="M2073" s="132" t="str">
        <f>IFERROR(IFERROR(INDEX(Кат!$B:$B,MATCH($C2073,Кат!$I:$I,0)),INDEX(Торг!$B:$B,MATCH($C2073,Торг!$I:$I,0))),"")</f>
        <v/>
      </c>
      <c r="N2073" s="132" t="str">
        <f t="shared" si="32"/>
        <v>FINORD FN-2528</v>
      </c>
      <c r="O2073" s="132" t="str">
        <f>IFERROR(IFERROR(INDEX(Кат!$B:$B,MATCH($N2073,Кат!$I:$I,0)),INDEX(Торг!$B:$B,MATCH($N2073,Торг!$I:$I,0))),"")</f>
        <v/>
      </c>
    </row>
    <row r="2074" spans="1:15" outlineLevel="2">
      <c r="A2074" t="s">
        <v>32832</v>
      </c>
      <c r="C2074" s="191" t="s">
        <v>32833</v>
      </c>
      <c r="E2074" t="s">
        <v>32834</v>
      </c>
      <c r="F2074" t="s">
        <v>28130</v>
      </c>
      <c r="G2074" t="s">
        <v>399</v>
      </c>
      <c r="H2074">
        <v>780</v>
      </c>
      <c r="J2074" t="s">
        <v>22634</v>
      </c>
      <c r="K2074" s="132" t="str">
        <f>IFERROR(IFERROR(INDEX(Кат!$O:$O,MATCH($C2074,Кат!$I:$I,0)),INDEX(Торг!$L:$L,MATCH($C2074,Торг!$I:$I,0))),"")</f>
        <v/>
      </c>
      <c r="L2074" s="132" t="str">
        <f>IFERROR(IFERROR(INDEX(Кат!$A:$A,MATCH($C2074,Кат!$I:$I,0)),INDEX(Торг!$A:$A,MATCH($C2074,Торг!$I:$I,0))),"")</f>
        <v/>
      </c>
      <c r="M2074" s="132" t="str">
        <f>IFERROR(IFERROR(INDEX(Кат!$B:$B,MATCH($C2074,Кат!$I:$I,0)),INDEX(Торг!$B:$B,MATCH($C2074,Торг!$I:$I,0))),"")</f>
        <v/>
      </c>
      <c r="N2074" s="132" t="str">
        <f t="shared" si="32"/>
        <v>FINORD FN-2530</v>
      </c>
      <c r="O2074" s="132" t="str">
        <f>IFERROR(IFERROR(INDEX(Кат!$B:$B,MATCH($N2074,Кат!$I:$I,0)),INDEX(Торг!$B:$B,MATCH($N2074,Торг!$I:$I,0))),"")</f>
        <v/>
      </c>
    </row>
    <row r="2075" spans="1:15" outlineLevel="1">
      <c r="A2075" t="s">
        <v>28139</v>
      </c>
      <c r="C2075" s="191" t="s">
        <v>28140</v>
      </c>
      <c r="E2075" t="s">
        <v>32835</v>
      </c>
      <c r="F2075" t="s">
        <v>28130</v>
      </c>
      <c r="G2075" t="s">
        <v>399</v>
      </c>
      <c r="H2075">
        <v>840</v>
      </c>
      <c r="J2075" t="s">
        <v>22634</v>
      </c>
      <c r="K2075" s="132" t="str">
        <f>IFERROR(IFERROR(INDEX(Кат!$O:$O,MATCH($C2075,Кат!$I:$I,0)),INDEX(Торг!$L:$L,MATCH($C2075,Торг!$I:$I,0))),"")</f>
        <v/>
      </c>
      <c r="L2075" s="132" t="str">
        <f>IFERROR(IFERROR(INDEX(Кат!$A:$A,MATCH($C2075,Кат!$I:$I,0)),INDEX(Торг!$A:$A,MATCH($C2075,Торг!$I:$I,0))),"")</f>
        <v/>
      </c>
      <c r="M2075" s="132" t="str">
        <f>IFERROR(IFERROR(INDEX(Кат!$B:$B,MATCH($C2075,Кат!$I:$I,0)),INDEX(Торг!$B:$B,MATCH($C2075,Торг!$I:$I,0))),"")</f>
        <v/>
      </c>
      <c r="N2075" s="132" t="str">
        <f t="shared" si="32"/>
        <v>FINORD FN-2531</v>
      </c>
      <c r="O2075" s="132" t="str">
        <f>IFERROR(IFERROR(INDEX(Кат!$B:$B,MATCH($N2075,Кат!$I:$I,0)),INDEX(Торг!$B:$B,MATCH($N2075,Торг!$I:$I,0))),"")</f>
        <v/>
      </c>
    </row>
    <row r="2076" spans="1:15" outlineLevel="2">
      <c r="A2076" t="s">
        <v>29794</v>
      </c>
      <c r="C2076" s="191" t="s">
        <v>29795</v>
      </c>
      <c r="E2076" t="s">
        <v>29796</v>
      </c>
      <c r="F2076" t="s">
        <v>28130</v>
      </c>
      <c r="G2076" t="s">
        <v>399</v>
      </c>
      <c r="H2076">
        <v>450</v>
      </c>
      <c r="J2076" t="s">
        <v>22634</v>
      </c>
      <c r="K2076" s="132" t="str">
        <f>IFERROR(IFERROR(INDEX(Кат!$O:$O,MATCH($C2076,Кат!$I:$I,0)),INDEX(Торг!$L:$L,MATCH($C2076,Торг!$I:$I,0))),"")</f>
        <v/>
      </c>
      <c r="L2076" s="132" t="str">
        <f>IFERROR(IFERROR(INDEX(Кат!$A:$A,MATCH($C2076,Кат!$I:$I,0)),INDEX(Торг!$A:$A,MATCH($C2076,Торг!$I:$I,0))),"")</f>
        <v/>
      </c>
      <c r="M2076" s="132" t="str">
        <f>IFERROR(IFERROR(INDEX(Кат!$B:$B,MATCH($C2076,Кат!$I:$I,0)),INDEX(Торг!$B:$B,MATCH($C2076,Торг!$I:$I,0))),"")</f>
        <v/>
      </c>
      <c r="N2076" s="132" t="str">
        <f t="shared" si="32"/>
        <v>FINORD FN-5515</v>
      </c>
      <c r="O2076" s="132" t="str">
        <f>IFERROR(IFERROR(INDEX(Кат!$B:$B,MATCH($N2076,Кат!$I:$I,0)),INDEX(Торг!$B:$B,MATCH($N2076,Торг!$I:$I,0))),"")</f>
        <v/>
      </c>
    </row>
    <row r="2077" spans="1:15" outlineLevel="2">
      <c r="A2077" t="s">
        <v>23725</v>
      </c>
      <c r="C2077" s="191"/>
      <c r="E2077" t="s">
        <v>23726</v>
      </c>
      <c r="J2077" t="s">
        <v>22634</v>
      </c>
      <c r="K2077" s="132" t="str">
        <f>IFERROR(IFERROR(INDEX(Кат!$O:$O,MATCH($C2077,Кат!$I:$I,0)),INDEX(Торг!$L:$L,MATCH($C2077,Торг!$I:$I,0))),"")</f>
        <v/>
      </c>
      <c r="L2077" s="132" t="str">
        <f>IFERROR(IFERROR(INDEX(Кат!$A:$A,MATCH($C2077,Кат!$I:$I,0)),INDEX(Торг!$A:$A,MATCH($C2077,Торг!$I:$I,0))),"")</f>
        <v/>
      </c>
      <c r="M2077" s="132" t="str">
        <f>IFERROR(IFERROR(INDEX(Кат!$B:$B,MATCH($C2077,Кат!$I:$I,0)),INDEX(Торг!$B:$B,MATCH($C2077,Торг!$I:$I,0))),"")</f>
        <v/>
      </c>
      <c r="N2077" s="132" t="str">
        <f t="shared" si="32"/>
        <v xml:space="preserve"> </v>
      </c>
      <c r="O2077" s="132" t="str">
        <f>IFERROR(IFERROR(INDEX(Кат!$B:$B,MATCH($N2077,Кат!$I:$I,0)),INDEX(Торг!$B:$B,MATCH($N2077,Торг!$I:$I,0))),"")</f>
        <v/>
      </c>
    </row>
    <row r="2078" spans="1:15" outlineLevel="1">
      <c r="A2078" t="s">
        <v>30140</v>
      </c>
      <c r="C2078" s="191" t="s">
        <v>30141</v>
      </c>
      <c r="E2078" t="s">
        <v>30142</v>
      </c>
      <c r="F2078" t="s">
        <v>5211</v>
      </c>
      <c r="G2078" t="s">
        <v>399</v>
      </c>
      <c r="H2078">
        <v>1750</v>
      </c>
      <c r="J2078" t="s">
        <v>22634</v>
      </c>
      <c r="K2078" s="132" t="str">
        <f>IFERROR(IFERROR(INDEX(Кат!$O:$O,MATCH($C2078,Кат!$I:$I,0)),INDEX(Торг!$L:$L,MATCH($C2078,Торг!$I:$I,0))),"")</f>
        <v/>
      </c>
      <c r="L2078" s="132" t="str">
        <f>IFERROR(IFERROR(INDEX(Кат!$A:$A,MATCH($C2078,Кат!$I:$I,0)),INDEX(Торг!$A:$A,MATCH($C2078,Торг!$I:$I,0))),"")</f>
        <v/>
      </c>
      <c r="M2078" s="132" t="str">
        <f>IFERROR(IFERROR(INDEX(Кат!$B:$B,MATCH($C2078,Кат!$I:$I,0)),INDEX(Торг!$B:$B,MATCH($C2078,Торг!$I:$I,0))),"")</f>
        <v/>
      </c>
      <c r="N2078" s="132" t="str">
        <f t="shared" si="32"/>
        <v>FINWALE WP0501</v>
      </c>
      <c r="O2078" s="132" t="str">
        <f>IFERROR(IFERROR(INDEX(Кат!$B:$B,MATCH($N2078,Кат!$I:$I,0)),INDEX(Торг!$B:$B,MATCH($N2078,Торг!$I:$I,0))),"")</f>
        <v/>
      </c>
    </row>
    <row r="2079" spans="1:15" outlineLevel="2">
      <c r="A2079" t="s">
        <v>15918</v>
      </c>
      <c r="C2079" s="191" t="s">
        <v>5209</v>
      </c>
      <c r="E2079" t="s">
        <v>5210</v>
      </c>
      <c r="F2079" t="s">
        <v>5211</v>
      </c>
      <c r="G2079" t="s">
        <v>375</v>
      </c>
      <c r="H2079">
        <v>600</v>
      </c>
      <c r="J2079" t="s">
        <v>22634</v>
      </c>
      <c r="K2079" s="132" t="str">
        <f>IFERROR(IFERROR(INDEX(Кат!$O:$O,MATCH($C2079,Кат!$I:$I,0)),INDEX(Торг!$L:$L,MATCH($C2079,Торг!$I:$I,0))),"")</f>
        <v/>
      </c>
      <c r="L2079" s="132" t="str">
        <f>IFERROR(IFERROR(INDEX(Кат!$A:$A,MATCH($C2079,Кат!$I:$I,0)),INDEX(Торг!$A:$A,MATCH($C2079,Торг!$I:$I,0))),"")</f>
        <v/>
      </c>
      <c r="M2079" s="132" t="str">
        <f>IFERROR(IFERROR(INDEX(Кат!$B:$B,MATCH($C2079,Кат!$I:$I,0)),INDEX(Торг!$B:$B,MATCH($C2079,Торг!$I:$I,0))),"")</f>
        <v/>
      </c>
      <c r="N2079" s="132" t="str">
        <f t="shared" si="32"/>
        <v>FINWALE V218</v>
      </c>
      <c r="O2079" s="132" t="str">
        <f>IFERROR(IFERROR(INDEX(Кат!$B:$B,MATCH($N2079,Кат!$I:$I,0)),INDEX(Торг!$B:$B,MATCH($N2079,Торг!$I:$I,0))),"")</f>
        <v/>
      </c>
    </row>
    <row r="2080" spans="1:15" outlineLevel="2">
      <c r="A2080" t="s">
        <v>15919</v>
      </c>
      <c r="C2080" s="191" t="s">
        <v>5212</v>
      </c>
      <c r="E2080" t="s">
        <v>5213</v>
      </c>
      <c r="F2080" t="s">
        <v>5211</v>
      </c>
      <c r="G2080" t="s">
        <v>375</v>
      </c>
      <c r="H2080">
        <v>690</v>
      </c>
      <c r="J2080" t="s">
        <v>22634</v>
      </c>
      <c r="K2080" s="132" t="str">
        <f>IFERROR(IFERROR(INDEX(Кат!$O:$O,MATCH($C2080,Кат!$I:$I,0)),INDEX(Торг!$L:$L,MATCH($C2080,Торг!$I:$I,0))),"")</f>
        <v/>
      </c>
      <c r="L2080" s="132" t="str">
        <f>IFERROR(IFERROR(INDEX(Кат!$A:$A,MATCH($C2080,Кат!$I:$I,0)),INDEX(Торг!$A:$A,MATCH($C2080,Торг!$I:$I,0))),"")</f>
        <v/>
      </c>
      <c r="M2080" s="132" t="str">
        <f>IFERROR(IFERROR(INDEX(Кат!$B:$B,MATCH($C2080,Кат!$I:$I,0)),INDEX(Торг!$B:$B,MATCH($C2080,Торг!$I:$I,0))),"")</f>
        <v/>
      </c>
      <c r="N2080" s="132" t="str">
        <f t="shared" si="32"/>
        <v>FINWALE V221</v>
      </c>
      <c r="O2080" s="132" t="str">
        <f>IFERROR(IFERROR(INDEX(Кат!$B:$B,MATCH($N2080,Кат!$I:$I,0)),INDEX(Торг!$B:$B,MATCH($N2080,Торг!$I:$I,0))),"")</f>
        <v/>
      </c>
    </row>
    <row r="2081" spans="1:15" outlineLevel="2">
      <c r="A2081" t="s">
        <v>30723</v>
      </c>
      <c r="C2081" s="191" t="s">
        <v>30724</v>
      </c>
      <c r="E2081" t="s">
        <v>30725</v>
      </c>
      <c r="F2081" t="s">
        <v>5211</v>
      </c>
      <c r="G2081" t="s">
        <v>399</v>
      </c>
      <c r="H2081">
        <v>1690</v>
      </c>
      <c r="J2081" t="s">
        <v>22634</v>
      </c>
      <c r="K2081" s="132" t="str">
        <f>IFERROR(IFERROR(INDEX(Кат!$O:$O,MATCH($C2081,Кат!$I:$I,0)),INDEX(Торг!$L:$L,MATCH($C2081,Торг!$I:$I,0))),"")</f>
        <v/>
      </c>
      <c r="L2081" s="132" t="str">
        <f>IFERROR(IFERROR(INDEX(Кат!$A:$A,MATCH($C2081,Кат!$I:$I,0)),INDEX(Торг!$A:$A,MATCH($C2081,Торг!$I:$I,0))),"")</f>
        <v/>
      </c>
      <c r="M2081" s="132" t="str">
        <f>IFERROR(IFERROR(INDEX(Кат!$B:$B,MATCH($C2081,Кат!$I:$I,0)),INDEX(Торг!$B:$B,MATCH($C2081,Торг!$I:$I,0))),"")</f>
        <v/>
      </c>
      <c r="N2081" s="132" t="str">
        <f t="shared" si="32"/>
        <v>FINWALE HB704</v>
      </c>
      <c r="O2081" s="132" t="str">
        <f>IFERROR(IFERROR(INDEX(Кат!$B:$B,MATCH($N2081,Кат!$I:$I,0)),INDEX(Торг!$B:$B,MATCH($N2081,Торг!$I:$I,0))),"")</f>
        <v/>
      </c>
    </row>
    <row r="2082" spans="1:15" outlineLevel="2">
      <c r="A2082" t="s">
        <v>27440</v>
      </c>
      <c r="C2082" s="191" t="s">
        <v>27441</v>
      </c>
      <c r="E2082" t="s">
        <v>32695</v>
      </c>
      <c r="F2082" t="s">
        <v>5211</v>
      </c>
      <c r="G2082" t="s">
        <v>399</v>
      </c>
      <c r="H2082">
        <v>2255</v>
      </c>
      <c r="J2082" t="s">
        <v>22634</v>
      </c>
      <c r="K2082" s="132" t="str">
        <f>IFERROR(IFERROR(INDEX(Кат!$O:$O,MATCH($C2082,Кат!$I:$I,0)),INDEX(Торг!$L:$L,MATCH($C2082,Торг!$I:$I,0))),"")</f>
        <v/>
      </c>
      <c r="L2082" s="132" t="str">
        <f>IFERROR(IFERROR(INDEX(Кат!$A:$A,MATCH($C2082,Кат!$I:$I,0)),INDEX(Торг!$A:$A,MATCH($C2082,Торг!$I:$I,0))),"")</f>
        <v/>
      </c>
      <c r="M2082" s="132" t="str">
        <f>IFERROR(IFERROR(INDEX(Кат!$B:$B,MATCH($C2082,Кат!$I:$I,0)),INDEX(Торг!$B:$B,MATCH($C2082,Торг!$I:$I,0))),"")</f>
        <v/>
      </c>
      <c r="N2082" s="132" t="str">
        <f t="shared" si="32"/>
        <v>FINWALE HB703</v>
      </c>
      <c r="O2082" s="132" t="str">
        <f>IFERROR(IFERROR(INDEX(Кат!$B:$B,MATCH($N2082,Кат!$I:$I,0)),INDEX(Торг!$B:$B,MATCH($N2082,Торг!$I:$I,0))),"")</f>
        <v/>
      </c>
    </row>
    <row r="2083" spans="1:15" outlineLevel="2">
      <c r="A2083" t="s">
        <v>30726</v>
      </c>
      <c r="C2083" s="191" t="s">
        <v>30727</v>
      </c>
      <c r="E2083" t="s">
        <v>30728</v>
      </c>
      <c r="F2083" t="s">
        <v>5211</v>
      </c>
      <c r="G2083" t="s">
        <v>399</v>
      </c>
      <c r="H2083">
        <v>1350</v>
      </c>
      <c r="J2083" t="s">
        <v>22634</v>
      </c>
      <c r="K2083" s="132" t="str">
        <f>IFERROR(IFERROR(INDEX(Кат!$O:$O,MATCH($C2083,Кат!$I:$I,0)),INDEX(Торг!$L:$L,MATCH($C2083,Торг!$I:$I,0))),"")</f>
        <v/>
      </c>
      <c r="L2083" s="132" t="str">
        <f>IFERROR(IFERROR(INDEX(Кат!$A:$A,MATCH($C2083,Кат!$I:$I,0)),INDEX(Торг!$A:$A,MATCH($C2083,Торг!$I:$I,0))),"")</f>
        <v/>
      </c>
      <c r="M2083" s="132" t="str">
        <f>IFERROR(IFERROR(INDEX(Кат!$B:$B,MATCH($C2083,Кат!$I:$I,0)),INDEX(Торг!$B:$B,MATCH($C2083,Торг!$I:$I,0))),"")</f>
        <v/>
      </c>
      <c r="N2083" s="132" t="str">
        <f t="shared" si="32"/>
        <v>FINWALE HB702</v>
      </c>
      <c r="O2083" s="132" t="str">
        <f>IFERROR(IFERROR(INDEX(Кат!$B:$B,MATCH($N2083,Кат!$I:$I,0)),INDEX(Торг!$B:$B,MATCH($N2083,Торг!$I:$I,0))),"")</f>
        <v/>
      </c>
    </row>
    <row r="2084" spans="1:15" outlineLevel="2">
      <c r="A2084" t="s">
        <v>27200</v>
      </c>
      <c r="C2084" s="191" t="s">
        <v>27354</v>
      </c>
      <c r="E2084" t="s">
        <v>27355</v>
      </c>
      <c r="F2084" t="s">
        <v>5211</v>
      </c>
      <c r="G2084" t="s">
        <v>399</v>
      </c>
      <c r="H2084">
        <v>1900</v>
      </c>
      <c r="J2084" t="s">
        <v>22634</v>
      </c>
      <c r="K2084" s="132" t="str">
        <f>IFERROR(IFERROR(INDEX(Кат!$O:$O,MATCH($C2084,Кат!$I:$I,0)),INDEX(Торг!$L:$L,MATCH($C2084,Торг!$I:$I,0))),"")</f>
        <v/>
      </c>
      <c r="L2084" s="132" t="str">
        <f>IFERROR(IFERROR(INDEX(Кат!$A:$A,MATCH($C2084,Кат!$I:$I,0)),INDEX(Торг!$A:$A,MATCH($C2084,Торг!$I:$I,0))),"")</f>
        <v/>
      </c>
      <c r="M2084" s="132" t="str">
        <f>IFERROR(IFERROR(INDEX(Кат!$B:$B,MATCH($C2084,Кат!$I:$I,0)),INDEX(Торг!$B:$B,MATCH($C2084,Торг!$I:$I,0))),"")</f>
        <v/>
      </c>
      <c r="N2084" s="132" t="str">
        <f t="shared" si="32"/>
        <v>FINWALE HB701</v>
      </c>
      <c r="O2084" s="132" t="str">
        <f>IFERROR(IFERROR(INDEX(Кат!$B:$B,MATCH($N2084,Кат!$I:$I,0)),INDEX(Торг!$B:$B,MATCH($N2084,Торг!$I:$I,0))),"")</f>
        <v/>
      </c>
    </row>
    <row r="2085" spans="1:15" outlineLevel="2">
      <c r="A2085" t="s">
        <v>27262</v>
      </c>
      <c r="C2085" s="191" t="s">
        <v>27263</v>
      </c>
      <c r="E2085" t="s">
        <v>27264</v>
      </c>
      <c r="F2085" t="s">
        <v>5211</v>
      </c>
      <c r="G2085" t="s">
        <v>399</v>
      </c>
      <c r="H2085">
        <v>200</v>
      </c>
      <c r="J2085" t="s">
        <v>22634</v>
      </c>
      <c r="K2085" s="132" t="str">
        <f>IFERROR(IFERROR(INDEX(Кат!$O:$O,MATCH($C2085,Кат!$I:$I,0)),INDEX(Торг!$L:$L,MATCH($C2085,Торг!$I:$I,0))),"")</f>
        <v/>
      </c>
      <c r="L2085" s="132" t="str">
        <f>IFERROR(IFERROR(INDEX(Кат!$A:$A,MATCH($C2085,Кат!$I:$I,0)),INDEX(Торг!$A:$A,MATCH($C2085,Торг!$I:$I,0))),"")</f>
        <v/>
      </c>
      <c r="M2085" s="132" t="str">
        <f>IFERROR(IFERROR(INDEX(Кат!$B:$B,MATCH($C2085,Кат!$I:$I,0)),INDEX(Торг!$B:$B,MATCH($C2085,Торг!$I:$I,0))),"")</f>
        <v/>
      </c>
      <c r="N2085" s="132" t="str">
        <f t="shared" si="32"/>
        <v>FINWALE BD111</v>
      </c>
      <c r="O2085" s="132" t="str">
        <f>IFERROR(IFERROR(INDEX(Кат!$B:$B,MATCH($N2085,Кат!$I:$I,0)),INDEX(Торг!$B:$B,MATCH($N2085,Торг!$I:$I,0))),"")</f>
        <v/>
      </c>
    </row>
    <row r="2086" spans="1:15" outlineLevel="2">
      <c r="A2086" t="s">
        <v>25246</v>
      </c>
      <c r="C2086" s="191" t="s">
        <v>25247</v>
      </c>
      <c r="E2086" t="s">
        <v>25248</v>
      </c>
      <c r="F2086" t="s">
        <v>5211</v>
      </c>
      <c r="G2086" t="s">
        <v>399</v>
      </c>
      <c r="H2086">
        <v>600</v>
      </c>
      <c r="J2086" t="s">
        <v>22634</v>
      </c>
      <c r="K2086" s="132" t="str">
        <f>IFERROR(IFERROR(INDEX(Кат!$O:$O,MATCH($C2086,Кат!$I:$I,0)),INDEX(Торг!$L:$L,MATCH($C2086,Торг!$I:$I,0))),"")</f>
        <v/>
      </c>
      <c r="L2086" s="132" t="str">
        <f>IFERROR(IFERROR(INDEX(Кат!$A:$A,MATCH($C2086,Кат!$I:$I,0)),INDEX(Торг!$A:$A,MATCH($C2086,Торг!$I:$I,0))),"")</f>
        <v/>
      </c>
      <c r="M2086" s="132" t="str">
        <f>IFERROR(IFERROR(INDEX(Кат!$B:$B,MATCH($C2086,Кат!$I:$I,0)),INDEX(Торг!$B:$B,MATCH($C2086,Торг!$I:$I,0))),"")</f>
        <v/>
      </c>
      <c r="N2086" s="132" t="str">
        <f t="shared" si="32"/>
        <v>FINWALE BS136</v>
      </c>
      <c r="O2086" s="132" t="str">
        <f>IFERROR(IFERROR(INDEX(Кат!$B:$B,MATCH($N2086,Кат!$I:$I,0)),INDEX(Торг!$B:$B,MATCH($N2086,Торг!$I:$I,0))),"")</f>
        <v/>
      </c>
    </row>
    <row r="2087" spans="1:15" outlineLevel="1">
      <c r="A2087" t="s">
        <v>15920</v>
      </c>
      <c r="C2087" s="191" t="s">
        <v>5214</v>
      </c>
      <c r="E2087" t="s">
        <v>5215</v>
      </c>
      <c r="F2087" t="s">
        <v>5211</v>
      </c>
      <c r="G2087" t="s">
        <v>375</v>
      </c>
      <c r="H2087">
        <v>360</v>
      </c>
      <c r="J2087" t="s">
        <v>22634</v>
      </c>
      <c r="K2087" s="132" t="str">
        <f>IFERROR(IFERROR(INDEX(Кат!$O:$O,MATCH($C2087,Кат!$I:$I,0)),INDEX(Торг!$L:$L,MATCH($C2087,Торг!$I:$I,0))),"")</f>
        <v/>
      </c>
      <c r="L2087" s="132" t="str">
        <f>IFERROR(IFERROR(INDEX(Кат!$A:$A,MATCH($C2087,Кат!$I:$I,0)),INDEX(Торг!$A:$A,MATCH($C2087,Торг!$I:$I,0))),"")</f>
        <v/>
      </c>
      <c r="M2087" s="132" t="str">
        <f>IFERROR(IFERROR(INDEX(Кат!$B:$B,MATCH($C2087,Кат!$I:$I,0)),INDEX(Торг!$B:$B,MATCH($C2087,Торг!$I:$I,0))),"")</f>
        <v/>
      </c>
      <c r="N2087" s="132" t="str">
        <f t="shared" si="32"/>
        <v>FINWALE F501</v>
      </c>
      <c r="O2087" s="132" t="str">
        <f>IFERROR(IFERROR(INDEX(Кат!$B:$B,MATCH($N2087,Кат!$I:$I,0)),INDEX(Торг!$B:$B,MATCH($N2087,Торг!$I:$I,0))),"")</f>
        <v/>
      </c>
    </row>
    <row r="2088" spans="1:15" outlineLevel="2">
      <c r="A2088" t="s">
        <v>15921</v>
      </c>
      <c r="C2088" s="191" t="s">
        <v>5216</v>
      </c>
      <c r="E2088" t="s">
        <v>5217</v>
      </c>
      <c r="F2088" t="s">
        <v>5211</v>
      </c>
      <c r="G2088" t="s">
        <v>375</v>
      </c>
      <c r="H2088">
        <v>380</v>
      </c>
      <c r="J2088" t="s">
        <v>22634</v>
      </c>
      <c r="K2088" s="132" t="str">
        <f>IFERROR(IFERROR(INDEX(Кат!$O:$O,MATCH($C2088,Кат!$I:$I,0)),INDEX(Торг!$L:$L,MATCH($C2088,Торг!$I:$I,0))),"")</f>
        <v/>
      </c>
      <c r="L2088" s="132" t="str">
        <f>IFERROR(IFERROR(INDEX(Кат!$A:$A,MATCH($C2088,Кат!$I:$I,0)),INDEX(Торг!$A:$A,MATCH($C2088,Торг!$I:$I,0))),"")</f>
        <v/>
      </c>
      <c r="M2088" s="132" t="str">
        <f>IFERROR(IFERROR(INDEX(Кат!$B:$B,MATCH($C2088,Кат!$I:$I,0)),INDEX(Торг!$B:$B,MATCH($C2088,Торг!$I:$I,0))),"")</f>
        <v/>
      </c>
      <c r="N2088" s="132" t="str">
        <f t="shared" si="32"/>
        <v>FINWALE F508</v>
      </c>
      <c r="O2088" s="132" t="str">
        <f>IFERROR(IFERROR(INDEX(Кат!$B:$B,MATCH($N2088,Кат!$I:$I,0)),INDEX(Торг!$B:$B,MATCH($N2088,Торг!$I:$I,0))),"")</f>
        <v/>
      </c>
    </row>
    <row r="2089" spans="1:15" outlineLevel="2">
      <c r="A2089" t="s">
        <v>15922</v>
      </c>
      <c r="C2089" s="191" t="s">
        <v>5218</v>
      </c>
      <c r="E2089" t="s">
        <v>5219</v>
      </c>
      <c r="F2089" t="s">
        <v>5211</v>
      </c>
      <c r="G2089" t="s">
        <v>375</v>
      </c>
      <c r="H2089">
        <v>380</v>
      </c>
      <c r="J2089" t="s">
        <v>22634</v>
      </c>
      <c r="K2089" s="132" t="str">
        <f>IFERROR(IFERROR(INDEX(Кат!$O:$O,MATCH($C2089,Кат!$I:$I,0)),INDEX(Торг!$L:$L,MATCH($C2089,Торг!$I:$I,0))),"")</f>
        <v/>
      </c>
      <c r="L2089" s="132" t="str">
        <f>IFERROR(IFERROR(INDEX(Кат!$A:$A,MATCH($C2089,Кат!$I:$I,0)),INDEX(Торг!$A:$A,MATCH($C2089,Торг!$I:$I,0))),"")</f>
        <v/>
      </c>
      <c r="M2089" s="132" t="str">
        <f>IFERROR(IFERROR(INDEX(Кат!$B:$B,MATCH($C2089,Кат!$I:$I,0)),INDEX(Торг!$B:$B,MATCH($C2089,Торг!$I:$I,0))),"")</f>
        <v/>
      </c>
      <c r="N2089" s="132" t="str">
        <f t="shared" si="32"/>
        <v>FINWALE F510</v>
      </c>
      <c r="O2089" s="132" t="str">
        <f>IFERROR(IFERROR(INDEX(Кат!$B:$B,MATCH($N2089,Кат!$I:$I,0)),INDEX(Торг!$B:$B,MATCH($N2089,Торг!$I:$I,0))),"")</f>
        <v/>
      </c>
    </row>
    <row r="2090" spans="1:15" outlineLevel="1">
      <c r="A2090" t="s">
        <v>15923</v>
      </c>
      <c r="C2090" s="191" t="s">
        <v>5220</v>
      </c>
      <c r="E2090" t="s">
        <v>5221</v>
      </c>
      <c r="F2090" t="s">
        <v>5211</v>
      </c>
      <c r="G2090" t="s">
        <v>375</v>
      </c>
      <c r="H2090">
        <v>380</v>
      </c>
      <c r="J2090" t="s">
        <v>22634</v>
      </c>
      <c r="K2090" s="132" t="str">
        <f>IFERROR(IFERROR(INDEX(Кат!$O:$O,MATCH($C2090,Кат!$I:$I,0)),INDEX(Торг!$L:$L,MATCH($C2090,Торг!$I:$I,0))),"")</f>
        <v/>
      </c>
      <c r="L2090" s="132" t="str">
        <f>IFERROR(IFERROR(INDEX(Кат!$A:$A,MATCH($C2090,Кат!$I:$I,0)),INDEX(Торг!$A:$A,MATCH($C2090,Торг!$I:$I,0))),"")</f>
        <v/>
      </c>
      <c r="M2090" s="132" t="str">
        <f>IFERROR(IFERROR(INDEX(Кат!$B:$B,MATCH($C2090,Кат!$I:$I,0)),INDEX(Торг!$B:$B,MATCH($C2090,Торг!$I:$I,0))),"")</f>
        <v/>
      </c>
      <c r="N2090" s="132" t="str">
        <f t="shared" si="32"/>
        <v>FINWALE F516</v>
      </c>
      <c r="O2090" s="132" t="str">
        <f>IFERROR(IFERROR(INDEX(Кат!$B:$B,MATCH($N2090,Кат!$I:$I,0)),INDEX(Торг!$B:$B,MATCH($N2090,Торг!$I:$I,0))),"")</f>
        <v/>
      </c>
    </row>
    <row r="2091" spans="1:15" outlineLevel="2">
      <c r="A2091" t="s">
        <v>15924</v>
      </c>
      <c r="C2091" s="191" t="s">
        <v>5222</v>
      </c>
      <c r="E2091" t="s">
        <v>5223</v>
      </c>
      <c r="F2091" t="s">
        <v>5211</v>
      </c>
      <c r="G2091" t="s">
        <v>375</v>
      </c>
      <c r="H2091">
        <v>360</v>
      </c>
      <c r="J2091" t="s">
        <v>22634</v>
      </c>
      <c r="K2091" s="132" t="str">
        <f>IFERROR(IFERROR(INDEX(Кат!$O:$O,MATCH($C2091,Кат!$I:$I,0)),INDEX(Торг!$L:$L,MATCH($C2091,Торг!$I:$I,0))),"")</f>
        <v/>
      </c>
      <c r="L2091" s="132" t="str">
        <f>IFERROR(IFERROR(INDEX(Кат!$A:$A,MATCH($C2091,Кат!$I:$I,0)),INDEX(Торг!$A:$A,MATCH($C2091,Торг!$I:$I,0))),"")</f>
        <v/>
      </c>
      <c r="M2091" s="132" t="str">
        <f>IFERROR(IFERROR(INDEX(Кат!$B:$B,MATCH($C2091,Кат!$I:$I,0)),INDEX(Торг!$B:$B,MATCH($C2091,Торг!$I:$I,0))),"")</f>
        <v/>
      </c>
      <c r="N2091" s="132" t="str">
        <f t="shared" si="32"/>
        <v>FINWALE F702</v>
      </c>
      <c r="O2091" s="132" t="str">
        <f>IFERROR(IFERROR(INDEX(Кат!$B:$B,MATCH($N2091,Кат!$I:$I,0)),INDEX(Торг!$B:$B,MATCH($N2091,Торг!$I:$I,0))),"")</f>
        <v/>
      </c>
    </row>
    <row r="2092" spans="1:15" outlineLevel="2">
      <c r="A2092" t="s">
        <v>15925</v>
      </c>
      <c r="C2092" s="191" t="s">
        <v>5224</v>
      </c>
      <c r="E2092" t="s">
        <v>5225</v>
      </c>
      <c r="F2092" t="s">
        <v>5211</v>
      </c>
      <c r="G2092" t="s">
        <v>375</v>
      </c>
      <c r="H2092">
        <v>360</v>
      </c>
      <c r="J2092" t="s">
        <v>22634</v>
      </c>
      <c r="K2092" s="132" t="str">
        <f>IFERROR(IFERROR(INDEX(Кат!$O:$O,MATCH($C2092,Кат!$I:$I,0)),INDEX(Торг!$L:$L,MATCH($C2092,Торг!$I:$I,0))),"")</f>
        <v/>
      </c>
      <c r="L2092" s="132" t="str">
        <f>IFERROR(IFERROR(INDEX(Кат!$A:$A,MATCH($C2092,Кат!$I:$I,0)),INDEX(Торг!$A:$A,MATCH($C2092,Торг!$I:$I,0))),"")</f>
        <v/>
      </c>
      <c r="M2092" s="132" t="str">
        <f>IFERROR(IFERROR(INDEX(Кат!$B:$B,MATCH($C2092,Кат!$I:$I,0)),INDEX(Торг!$B:$B,MATCH($C2092,Торг!$I:$I,0))),"")</f>
        <v/>
      </c>
      <c r="N2092" s="132" t="str">
        <f t="shared" si="32"/>
        <v>FINWALE F706</v>
      </c>
      <c r="O2092" s="132" t="str">
        <f>IFERROR(IFERROR(INDEX(Кат!$B:$B,MATCH($N2092,Кат!$I:$I,0)),INDEX(Торг!$B:$B,MATCH($N2092,Торг!$I:$I,0))),"")</f>
        <v/>
      </c>
    </row>
    <row r="2093" spans="1:15" outlineLevel="2">
      <c r="A2093" t="s">
        <v>15926</v>
      </c>
      <c r="C2093" s="191" t="s">
        <v>5226</v>
      </c>
      <c r="E2093" t="s">
        <v>5227</v>
      </c>
      <c r="F2093" t="s">
        <v>5211</v>
      </c>
      <c r="G2093" t="s">
        <v>399</v>
      </c>
      <c r="H2093">
        <v>270</v>
      </c>
      <c r="J2093" t="s">
        <v>22634</v>
      </c>
      <c r="K2093" s="132" t="str">
        <f>IFERROR(IFERROR(INDEX(Кат!$O:$O,MATCH($C2093,Кат!$I:$I,0)),INDEX(Торг!$L:$L,MATCH($C2093,Торг!$I:$I,0))),"")</f>
        <v/>
      </c>
      <c r="L2093" s="132" t="str">
        <f>IFERROR(IFERROR(INDEX(Кат!$A:$A,MATCH($C2093,Кат!$I:$I,0)),INDEX(Торг!$A:$A,MATCH($C2093,Торг!$I:$I,0))),"")</f>
        <v/>
      </c>
      <c r="M2093" s="132" t="str">
        <f>IFERROR(IFERROR(INDEX(Кат!$B:$B,MATCH($C2093,Кат!$I:$I,0)),INDEX(Торг!$B:$B,MATCH($C2093,Торг!$I:$I,0))),"")</f>
        <v/>
      </c>
      <c r="N2093" s="132" t="str">
        <f t="shared" si="32"/>
        <v>FINWALE LF101M</v>
      </c>
      <c r="O2093" s="132" t="str">
        <f>IFERROR(IFERROR(INDEX(Кат!$B:$B,MATCH($N2093,Кат!$I:$I,0)),INDEX(Торг!$B:$B,MATCH($N2093,Торг!$I:$I,0))),"")</f>
        <v/>
      </c>
    </row>
    <row r="2094" spans="1:15" outlineLevel="2">
      <c r="A2094" t="s">
        <v>15927</v>
      </c>
      <c r="C2094" s="191" t="s">
        <v>5228</v>
      </c>
      <c r="E2094" t="s">
        <v>5229</v>
      </c>
      <c r="F2094" t="s">
        <v>5211</v>
      </c>
      <c r="G2094" t="s">
        <v>399</v>
      </c>
      <c r="H2094">
        <v>270</v>
      </c>
      <c r="J2094" t="s">
        <v>22634</v>
      </c>
      <c r="K2094" s="132" t="str">
        <f>IFERROR(IFERROR(INDEX(Кат!$O:$O,MATCH($C2094,Кат!$I:$I,0)),INDEX(Торг!$L:$L,MATCH($C2094,Торг!$I:$I,0))),"")</f>
        <v/>
      </c>
      <c r="L2094" s="132" t="str">
        <f>IFERROR(IFERROR(INDEX(Кат!$A:$A,MATCH($C2094,Кат!$I:$I,0)),INDEX(Торг!$A:$A,MATCH($C2094,Торг!$I:$I,0))),"")</f>
        <v/>
      </c>
      <c r="M2094" s="132" t="str">
        <f>IFERROR(IFERROR(INDEX(Кат!$B:$B,MATCH($C2094,Кат!$I:$I,0)),INDEX(Торг!$B:$B,MATCH($C2094,Торг!$I:$I,0))),"")</f>
        <v/>
      </c>
      <c r="N2094" s="132" t="str">
        <f t="shared" si="32"/>
        <v>FINWALE LF105M</v>
      </c>
      <c r="O2094" s="132" t="str">
        <f>IFERROR(IFERROR(INDEX(Кат!$B:$B,MATCH($N2094,Кат!$I:$I,0)),INDEX(Торг!$B:$B,MATCH($N2094,Торг!$I:$I,0))),"")</f>
        <v/>
      </c>
    </row>
    <row r="2095" spans="1:15" outlineLevel="2">
      <c r="A2095" t="s">
        <v>32599</v>
      </c>
      <c r="C2095" s="191"/>
      <c r="E2095" t="s">
        <v>32600</v>
      </c>
      <c r="J2095" t="s">
        <v>22634</v>
      </c>
      <c r="K2095" s="132" t="str">
        <f>IFERROR(IFERROR(INDEX(Кат!$O:$O,MATCH($C2095,Кат!$I:$I,0)),INDEX(Торг!$L:$L,MATCH($C2095,Торг!$I:$I,0))),"")</f>
        <v/>
      </c>
      <c r="L2095" s="132" t="str">
        <f>IFERROR(IFERROR(INDEX(Кат!$A:$A,MATCH($C2095,Кат!$I:$I,0)),INDEX(Торг!$A:$A,MATCH($C2095,Торг!$I:$I,0))),"")</f>
        <v/>
      </c>
      <c r="M2095" s="132" t="str">
        <f>IFERROR(IFERROR(INDEX(Кат!$B:$B,MATCH($C2095,Кат!$I:$I,0)),INDEX(Торг!$B:$B,MATCH($C2095,Торг!$I:$I,0))),"")</f>
        <v/>
      </c>
      <c r="N2095" s="132" t="str">
        <f t="shared" si="32"/>
        <v xml:space="preserve"> </v>
      </c>
      <c r="O2095" s="132" t="str">
        <f>IFERROR(IFERROR(INDEX(Кат!$B:$B,MATCH($N2095,Кат!$I:$I,0)),INDEX(Торг!$B:$B,MATCH($N2095,Торг!$I:$I,0))),"")</f>
        <v/>
      </c>
    </row>
    <row r="2096" spans="1:15" outlineLevel="2">
      <c r="A2096" t="s">
        <v>32601</v>
      </c>
      <c r="C2096" s="191" t="s">
        <v>32602</v>
      </c>
      <c r="E2096" t="s">
        <v>32603</v>
      </c>
      <c r="F2096" t="s">
        <v>32600</v>
      </c>
      <c r="G2096" t="s">
        <v>399</v>
      </c>
      <c r="H2096">
        <v>1190</v>
      </c>
      <c r="J2096" t="s">
        <v>22634</v>
      </c>
      <c r="K2096" s="132" t="str">
        <f>IFERROR(IFERROR(INDEX(Кат!$O:$O,MATCH($C2096,Кат!$I:$I,0)),INDEX(Торг!$L:$L,MATCH($C2096,Торг!$I:$I,0))),"")</f>
        <v/>
      </c>
      <c r="L2096" s="132" t="str">
        <f>IFERROR(IFERROR(INDEX(Кат!$A:$A,MATCH($C2096,Кат!$I:$I,0)),INDEX(Торг!$A:$A,MATCH($C2096,Торг!$I:$I,0))),"")</f>
        <v/>
      </c>
      <c r="M2096" s="132" t="str">
        <f>IFERROR(IFERROR(INDEX(Кат!$B:$B,MATCH($C2096,Кат!$I:$I,0)),INDEX(Торг!$B:$B,MATCH($C2096,Торг!$I:$I,0))),"")</f>
        <v/>
      </c>
      <c r="N2096" s="132" t="str">
        <f t="shared" si="32"/>
        <v>FLEETGUARD LF17356</v>
      </c>
      <c r="O2096" s="132" t="str">
        <f>IFERROR(IFERROR(INDEX(Кат!$B:$B,MATCH($N2096,Кат!$I:$I,0)),INDEX(Торг!$B:$B,MATCH($N2096,Торг!$I:$I,0))),"")</f>
        <v/>
      </c>
    </row>
    <row r="2097" spans="1:15" outlineLevel="2">
      <c r="A2097" t="s">
        <v>23727</v>
      </c>
      <c r="C2097" s="191"/>
      <c r="E2097" t="s">
        <v>23728</v>
      </c>
      <c r="J2097" t="s">
        <v>22634</v>
      </c>
      <c r="K2097" s="132" t="str">
        <f>IFERROR(IFERROR(INDEX(Кат!$O:$O,MATCH($C2097,Кат!$I:$I,0)),INDEX(Торг!$L:$L,MATCH($C2097,Торг!$I:$I,0))),"")</f>
        <v/>
      </c>
      <c r="L2097" s="132" t="str">
        <f>IFERROR(IFERROR(INDEX(Кат!$A:$A,MATCH($C2097,Кат!$I:$I,0)),INDEX(Торг!$A:$A,MATCH($C2097,Торг!$I:$I,0))),"")</f>
        <v/>
      </c>
      <c r="M2097" s="132" t="str">
        <f>IFERROR(IFERROR(INDEX(Кат!$B:$B,MATCH($C2097,Кат!$I:$I,0)),INDEX(Торг!$B:$B,MATCH($C2097,Торг!$I:$I,0))),"")</f>
        <v/>
      </c>
      <c r="N2097" s="132" t="str">
        <f t="shared" si="32"/>
        <v xml:space="preserve"> </v>
      </c>
      <c r="O2097" s="132" t="str">
        <f>IFERROR(IFERROR(INDEX(Кат!$B:$B,MATCH($N2097,Кат!$I:$I,0)),INDEX(Торг!$B:$B,MATCH($N2097,Торг!$I:$I,0))),"")</f>
        <v/>
      </c>
    </row>
    <row r="2098" spans="1:15" outlineLevel="1">
      <c r="A2098" t="s">
        <v>15928</v>
      </c>
      <c r="C2098" s="191">
        <v>24586</v>
      </c>
      <c r="E2098" t="s">
        <v>5230</v>
      </c>
      <c r="F2098" t="s">
        <v>5231</v>
      </c>
      <c r="G2098" t="s">
        <v>375</v>
      </c>
      <c r="H2098">
        <v>1350</v>
      </c>
      <c r="J2098" t="s">
        <v>22634</v>
      </c>
      <c r="K2098" s="132" t="str">
        <f>IFERROR(IFERROR(INDEX(Кат!$O:$O,MATCH($C2098,Кат!$I:$I,0)),INDEX(Торг!$L:$L,MATCH($C2098,Торг!$I:$I,0))),"")</f>
        <v/>
      </c>
      <c r="L2098" s="132" t="str">
        <f>IFERROR(IFERROR(INDEX(Кат!$A:$A,MATCH($C2098,Кат!$I:$I,0)),INDEX(Торг!$A:$A,MATCH($C2098,Торг!$I:$I,0))),"")</f>
        <v/>
      </c>
      <c r="M2098" s="132" t="str">
        <f>IFERROR(IFERROR(INDEX(Кат!$B:$B,MATCH($C2098,Кат!$I:$I,0)),INDEX(Торг!$B:$B,MATCH($C2098,Торг!$I:$I,0))),"")</f>
        <v/>
      </c>
      <c r="N2098" s="132" t="str">
        <f t="shared" si="32"/>
        <v>FOBOS 24586</v>
      </c>
      <c r="O2098" s="132" t="str">
        <f>IFERROR(IFERROR(INDEX(Кат!$B:$B,MATCH($N2098,Кат!$I:$I,0)),INDEX(Торг!$B:$B,MATCH($N2098,Торг!$I:$I,0))),"")</f>
        <v/>
      </c>
    </row>
    <row r="2099" spans="1:15" outlineLevel="2">
      <c r="A2099" t="s">
        <v>15929</v>
      </c>
      <c r="C2099" s="191">
        <v>30417</v>
      </c>
      <c r="E2099" t="s">
        <v>5232</v>
      </c>
      <c r="F2099" t="s">
        <v>5231</v>
      </c>
      <c r="G2099" t="s">
        <v>375</v>
      </c>
      <c r="H2099">
        <v>3250</v>
      </c>
      <c r="J2099" t="s">
        <v>22634</v>
      </c>
      <c r="K2099" s="132" t="str">
        <f>IFERROR(IFERROR(INDEX(Кат!$O:$O,MATCH($C2099,Кат!$I:$I,0)),INDEX(Торг!$L:$L,MATCH($C2099,Торг!$I:$I,0))),"")</f>
        <v/>
      </c>
      <c r="L2099" s="132" t="str">
        <f>IFERROR(IFERROR(INDEX(Кат!$A:$A,MATCH($C2099,Кат!$I:$I,0)),INDEX(Торг!$A:$A,MATCH($C2099,Торг!$I:$I,0))),"")</f>
        <v/>
      </c>
      <c r="M2099" s="132" t="str">
        <f>IFERROR(IFERROR(INDEX(Кат!$B:$B,MATCH($C2099,Кат!$I:$I,0)),INDEX(Торг!$B:$B,MATCH($C2099,Торг!$I:$I,0))),"")</f>
        <v/>
      </c>
      <c r="N2099" s="132" t="str">
        <f t="shared" si="32"/>
        <v>FOBOS 30417</v>
      </c>
      <c r="O2099" s="132" t="str">
        <f>IFERROR(IFERROR(INDEX(Кат!$B:$B,MATCH($N2099,Кат!$I:$I,0)),INDEX(Торг!$B:$B,MATCH($N2099,Торг!$I:$I,0))),"")</f>
        <v/>
      </c>
    </row>
    <row r="2100" spans="1:15" outlineLevel="2">
      <c r="A2100" t="s">
        <v>15930</v>
      </c>
      <c r="C2100" s="191">
        <v>32704</v>
      </c>
      <c r="E2100" t="s">
        <v>5233</v>
      </c>
      <c r="F2100" t="s">
        <v>5231</v>
      </c>
      <c r="G2100" t="s">
        <v>375</v>
      </c>
      <c r="H2100">
        <v>3250</v>
      </c>
      <c r="J2100" t="s">
        <v>22634</v>
      </c>
      <c r="K2100" s="132" t="str">
        <f>IFERROR(IFERROR(INDEX(Кат!$O:$O,MATCH($C2100,Кат!$I:$I,0)),INDEX(Торг!$L:$L,MATCH($C2100,Торг!$I:$I,0))),"")</f>
        <v/>
      </c>
      <c r="L2100" s="132" t="str">
        <f>IFERROR(IFERROR(INDEX(Кат!$A:$A,MATCH($C2100,Кат!$I:$I,0)),INDEX(Торг!$A:$A,MATCH($C2100,Торг!$I:$I,0))),"")</f>
        <v/>
      </c>
      <c r="M2100" s="132" t="str">
        <f>IFERROR(IFERROR(INDEX(Кат!$B:$B,MATCH($C2100,Кат!$I:$I,0)),INDEX(Торг!$B:$B,MATCH($C2100,Торг!$I:$I,0))),"")</f>
        <v/>
      </c>
      <c r="N2100" s="132" t="str">
        <f t="shared" si="32"/>
        <v>FOBOS 32704</v>
      </c>
      <c r="O2100" s="132" t="str">
        <f>IFERROR(IFERROR(INDEX(Кат!$B:$B,MATCH($N2100,Кат!$I:$I,0)),INDEX(Торг!$B:$B,MATCH($N2100,Торг!$I:$I,0))),"")</f>
        <v/>
      </c>
    </row>
    <row r="2101" spans="1:15" outlineLevel="2">
      <c r="A2101" t="s">
        <v>15931</v>
      </c>
      <c r="C2101" s="191">
        <v>49553</v>
      </c>
      <c r="E2101" t="s">
        <v>5234</v>
      </c>
      <c r="F2101" t="s">
        <v>5231</v>
      </c>
      <c r="G2101" t="s">
        <v>375</v>
      </c>
      <c r="H2101">
        <v>2900</v>
      </c>
      <c r="J2101" t="s">
        <v>22634</v>
      </c>
      <c r="K2101" s="132" t="str">
        <f>IFERROR(IFERROR(INDEX(Кат!$O:$O,MATCH($C2101,Кат!$I:$I,0)),INDEX(Торг!$L:$L,MATCH($C2101,Торг!$I:$I,0))),"")</f>
        <v/>
      </c>
      <c r="L2101" s="132" t="str">
        <f>IFERROR(IFERROR(INDEX(Кат!$A:$A,MATCH($C2101,Кат!$I:$I,0)),INDEX(Торг!$A:$A,MATCH($C2101,Торг!$I:$I,0))),"")</f>
        <v/>
      </c>
      <c r="M2101" s="132" t="str">
        <f>IFERROR(IFERROR(INDEX(Кат!$B:$B,MATCH($C2101,Кат!$I:$I,0)),INDEX(Торг!$B:$B,MATCH($C2101,Торг!$I:$I,0))),"")</f>
        <v/>
      </c>
      <c r="N2101" s="132" t="str">
        <f t="shared" si="32"/>
        <v>FOBOS 49553</v>
      </c>
      <c r="O2101" s="132" t="str">
        <f>IFERROR(IFERROR(INDEX(Кат!$B:$B,MATCH($N2101,Кат!$I:$I,0)),INDEX(Торг!$B:$B,MATCH($N2101,Торг!$I:$I,0))),"")</f>
        <v/>
      </c>
    </row>
    <row r="2102" spans="1:15" outlineLevel="2">
      <c r="A2102" t="s">
        <v>15932</v>
      </c>
      <c r="C2102" s="191">
        <v>49917</v>
      </c>
      <c r="E2102" t="s">
        <v>5235</v>
      </c>
      <c r="F2102" t="s">
        <v>5231</v>
      </c>
      <c r="G2102" t="s">
        <v>375</v>
      </c>
      <c r="H2102">
        <v>3400</v>
      </c>
      <c r="J2102" t="s">
        <v>22634</v>
      </c>
      <c r="K2102" s="132" t="str">
        <f>IFERROR(IFERROR(INDEX(Кат!$O:$O,MATCH($C2102,Кат!$I:$I,0)),INDEX(Торг!$L:$L,MATCH($C2102,Торг!$I:$I,0))),"")</f>
        <v/>
      </c>
      <c r="L2102" s="132" t="str">
        <f>IFERROR(IFERROR(INDEX(Кат!$A:$A,MATCH($C2102,Кат!$I:$I,0)),INDEX(Торг!$A:$A,MATCH($C2102,Торг!$I:$I,0))),"")</f>
        <v/>
      </c>
      <c r="M2102" s="132" t="str">
        <f>IFERROR(IFERROR(INDEX(Кат!$B:$B,MATCH($C2102,Кат!$I:$I,0)),INDEX(Торг!$B:$B,MATCH($C2102,Торг!$I:$I,0))),"")</f>
        <v/>
      </c>
      <c r="N2102" s="132" t="str">
        <f t="shared" si="32"/>
        <v>FOBOS 49917</v>
      </c>
      <c r="O2102" s="132" t="str">
        <f>IFERROR(IFERROR(INDEX(Кат!$B:$B,MATCH($N2102,Кат!$I:$I,0)),INDEX(Торг!$B:$B,MATCH($N2102,Торг!$I:$I,0))),"")</f>
        <v/>
      </c>
    </row>
    <row r="2103" spans="1:15" outlineLevel="1">
      <c r="A2103" t="s">
        <v>15933</v>
      </c>
      <c r="C2103" s="191">
        <v>210171</v>
      </c>
      <c r="E2103" t="s">
        <v>5236</v>
      </c>
      <c r="F2103" t="s">
        <v>5231</v>
      </c>
      <c r="G2103" t="s">
        <v>375</v>
      </c>
      <c r="H2103">
        <v>1350</v>
      </c>
      <c r="J2103" t="s">
        <v>22634</v>
      </c>
      <c r="K2103" s="132" t="str">
        <f>IFERROR(IFERROR(INDEX(Кат!$O:$O,MATCH($C2103,Кат!$I:$I,0)),INDEX(Торг!$L:$L,MATCH($C2103,Торг!$I:$I,0))),"")</f>
        <v/>
      </c>
      <c r="L2103" s="132" t="str">
        <f>IFERROR(IFERROR(INDEX(Кат!$A:$A,MATCH($C2103,Кат!$I:$I,0)),INDEX(Торг!$A:$A,MATCH($C2103,Торг!$I:$I,0))),"")</f>
        <v/>
      </c>
      <c r="M2103" s="132" t="str">
        <f>IFERROR(IFERROR(INDEX(Кат!$B:$B,MATCH($C2103,Кат!$I:$I,0)),INDEX(Торг!$B:$B,MATCH($C2103,Торг!$I:$I,0))),"")</f>
        <v/>
      </c>
      <c r="N2103" s="132" t="str">
        <f t="shared" si="32"/>
        <v>FOBOS 210171</v>
      </c>
      <c r="O2103" s="132" t="str">
        <f>IFERROR(IFERROR(INDEX(Кат!$B:$B,MATCH($N2103,Кат!$I:$I,0)),INDEX(Торг!$B:$B,MATCH($N2103,Торг!$I:$I,0))),"")</f>
        <v/>
      </c>
    </row>
    <row r="2104" spans="1:15" outlineLevel="2">
      <c r="A2104" t="s">
        <v>15934</v>
      </c>
      <c r="C2104" s="191">
        <v>331227</v>
      </c>
      <c r="E2104" t="s">
        <v>5237</v>
      </c>
      <c r="F2104" t="s">
        <v>5231</v>
      </c>
      <c r="G2104" t="s">
        <v>375</v>
      </c>
      <c r="H2104">
        <v>3400</v>
      </c>
      <c r="J2104" t="s">
        <v>22634</v>
      </c>
      <c r="K2104" s="132" t="str">
        <f>IFERROR(IFERROR(INDEX(Кат!$O:$O,MATCH($C2104,Кат!$I:$I,0)),INDEX(Торг!$L:$L,MATCH($C2104,Торг!$I:$I,0))),"")</f>
        <v/>
      </c>
      <c r="L2104" s="132" t="str">
        <f>IFERROR(IFERROR(INDEX(Кат!$A:$A,MATCH($C2104,Кат!$I:$I,0)),INDEX(Торг!$A:$A,MATCH($C2104,Торг!$I:$I,0))),"")</f>
        <v/>
      </c>
      <c r="M2104" s="132" t="str">
        <f>IFERROR(IFERROR(INDEX(Кат!$B:$B,MATCH($C2104,Кат!$I:$I,0)),INDEX(Торг!$B:$B,MATCH($C2104,Торг!$I:$I,0))),"")</f>
        <v/>
      </c>
      <c r="N2104" s="132" t="str">
        <f t="shared" si="32"/>
        <v>FOBOS 331227</v>
      </c>
      <c r="O2104" s="132" t="str">
        <f>IFERROR(IFERROR(INDEX(Кат!$B:$B,MATCH($N2104,Кат!$I:$I,0)),INDEX(Торг!$B:$B,MATCH($N2104,Торг!$I:$I,0))),"")</f>
        <v/>
      </c>
    </row>
    <row r="2105" spans="1:15" outlineLevel="2">
      <c r="A2105" t="s">
        <v>15935</v>
      </c>
      <c r="C2105" s="191">
        <v>211090</v>
      </c>
      <c r="E2105" t="s">
        <v>5238</v>
      </c>
      <c r="F2105" t="s">
        <v>5231</v>
      </c>
      <c r="G2105" t="s">
        <v>375</v>
      </c>
      <c r="H2105">
        <v>3500</v>
      </c>
      <c r="J2105" t="s">
        <v>22634</v>
      </c>
      <c r="K2105" s="132" t="str">
        <f>IFERROR(IFERROR(INDEX(Кат!$O:$O,MATCH($C2105,Кат!$I:$I,0)),INDEX(Торг!$L:$L,MATCH($C2105,Торг!$I:$I,0))),"")</f>
        <v/>
      </c>
      <c r="L2105" s="132" t="str">
        <f>IFERROR(IFERROR(INDEX(Кат!$A:$A,MATCH($C2105,Кат!$I:$I,0)),INDEX(Торг!$A:$A,MATCH($C2105,Торг!$I:$I,0))),"")</f>
        <v/>
      </c>
      <c r="M2105" s="132" t="str">
        <f>IFERROR(IFERROR(INDEX(Кат!$B:$B,MATCH($C2105,Кат!$I:$I,0)),INDEX(Торг!$B:$B,MATCH($C2105,Торг!$I:$I,0))),"")</f>
        <v/>
      </c>
      <c r="N2105" s="132" t="str">
        <f t="shared" si="32"/>
        <v>FOBOS 211090</v>
      </c>
      <c r="O2105" s="132" t="str">
        <f>IFERROR(IFERROR(INDEX(Кат!$B:$B,MATCH($N2105,Кат!$I:$I,0)),INDEX(Торг!$B:$B,MATCH($N2105,Торг!$I:$I,0))),"")</f>
        <v/>
      </c>
    </row>
    <row r="2106" spans="1:15" outlineLevel="2">
      <c r="A2106" t="s">
        <v>30983</v>
      </c>
      <c r="C2106" s="191">
        <v>35859</v>
      </c>
      <c r="E2106" t="s">
        <v>30984</v>
      </c>
      <c r="F2106" t="s">
        <v>5231</v>
      </c>
      <c r="G2106" t="s">
        <v>375</v>
      </c>
      <c r="H2106">
        <v>2150</v>
      </c>
      <c r="J2106" t="s">
        <v>22634</v>
      </c>
      <c r="K2106" s="132" t="str">
        <f>IFERROR(IFERROR(INDEX(Кат!$O:$O,MATCH($C2106,Кат!$I:$I,0)),INDEX(Торг!$L:$L,MATCH($C2106,Торг!$I:$I,0))),"")</f>
        <v/>
      </c>
      <c r="L2106" s="132" t="str">
        <f>IFERROR(IFERROR(INDEX(Кат!$A:$A,MATCH($C2106,Кат!$I:$I,0)),INDEX(Торг!$A:$A,MATCH($C2106,Торг!$I:$I,0))),"")</f>
        <v/>
      </c>
      <c r="M2106" s="132" t="str">
        <f>IFERROR(IFERROR(INDEX(Кат!$B:$B,MATCH($C2106,Кат!$I:$I,0)),INDEX(Торг!$B:$B,MATCH($C2106,Торг!$I:$I,0))),"")</f>
        <v/>
      </c>
      <c r="N2106" s="132" t="str">
        <f t="shared" si="32"/>
        <v>FOBOS 35859</v>
      </c>
      <c r="O2106" s="132" t="str">
        <f>IFERROR(IFERROR(INDEX(Кат!$B:$B,MATCH($N2106,Кат!$I:$I,0)),INDEX(Торг!$B:$B,MATCH($N2106,Торг!$I:$I,0))),"")</f>
        <v/>
      </c>
    </row>
    <row r="2107" spans="1:15" outlineLevel="2">
      <c r="A2107" t="s">
        <v>30391</v>
      </c>
      <c r="C2107" s="191">
        <v>84500</v>
      </c>
      <c r="E2107" t="s">
        <v>30392</v>
      </c>
      <c r="F2107" t="s">
        <v>5231</v>
      </c>
      <c r="G2107" t="s">
        <v>375</v>
      </c>
      <c r="H2107">
        <v>2350</v>
      </c>
      <c r="J2107" t="s">
        <v>22634</v>
      </c>
      <c r="K2107" s="132" t="str">
        <f>IFERROR(IFERROR(INDEX(Кат!$O:$O,MATCH($C2107,Кат!$I:$I,0)),INDEX(Торг!$L:$L,MATCH($C2107,Торг!$I:$I,0))),"")</f>
        <v/>
      </c>
      <c r="L2107" s="132" t="str">
        <f>IFERROR(IFERROR(INDEX(Кат!$A:$A,MATCH($C2107,Кат!$I:$I,0)),INDEX(Торг!$A:$A,MATCH($C2107,Торг!$I:$I,0))),"")</f>
        <v/>
      </c>
      <c r="M2107" s="132" t="str">
        <f>IFERROR(IFERROR(INDEX(Кат!$B:$B,MATCH($C2107,Кат!$I:$I,0)),INDEX(Торг!$B:$B,MATCH($C2107,Торг!$I:$I,0))),"")</f>
        <v/>
      </c>
      <c r="N2107" s="132" t="str">
        <f t="shared" si="32"/>
        <v>FOBOS 84500</v>
      </c>
      <c r="O2107" s="132" t="str">
        <f>IFERROR(IFERROR(INDEX(Кат!$B:$B,MATCH($N2107,Кат!$I:$I,0)),INDEX(Торг!$B:$B,MATCH($N2107,Торг!$I:$I,0))),"")</f>
        <v/>
      </c>
    </row>
    <row r="2108" spans="1:15" outlineLevel="2">
      <c r="A2108" t="s">
        <v>15936</v>
      </c>
      <c r="C2108" s="191">
        <v>55040</v>
      </c>
      <c r="E2108" t="s">
        <v>5239</v>
      </c>
      <c r="F2108" t="s">
        <v>5231</v>
      </c>
      <c r="G2108" t="s">
        <v>375</v>
      </c>
      <c r="H2108">
        <v>2700</v>
      </c>
      <c r="J2108" t="s">
        <v>22634</v>
      </c>
      <c r="K2108" s="132" t="str">
        <f>IFERROR(IFERROR(INDEX(Кат!$O:$O,MATCH($C2108,Кат!$I:$I,0)),INDEX(Торг!$L:$L,MATCH($C2108,Торг!$I:$I,0))),"")</f>
        <v/>
      </c>
      <c r="L2108" s="132" t="str">
        <f>IFERROR(IFERROR(INDEX(Кат!$A:$A,MATCH($C2108,Кат!$I:$I,0)),INDEX(Торг!$A:$A,MATCH($C2108,Торг!$I:$I,0))),"")</f>
        <v/>
      </c>
      <c r="M2108" s="132" t="str">
        <f>IFERROR(IFERROR(INDEX(Кат!$B:$B,MATCH($C2108,Кат!$I:$I,0)),INDEX(Торг!$B:$B,MATCH($C2108,Торг!$I:$I,0))),"")</f>
        <v/>
      </c>
      <c r="N2108" s="132" t="str">
        <f t="shared" si="32"/>
        <v>FOBOS 55040</v>
      </c>
      <c r="O2108" s="132" t="str">
        <f>IFERROR(IFERROR(INDEX(Кат!$B:$B,MATCH($N2108,Кат!$I:$I,0)),INDEX(Торг!$B:$B,MATCH($N2108,Торг!$I:$I,0))),"")</f>
        <v/>
      </c>
    </row>
    <row r="2109" spans="1:15" outlineLevel="2">
      <c r="A2109" t="s">
        <v>30393</v>
      </c>
      <c r="C2109" s="191">
        <v>35861</v>
      </c>
      <c r="E2109" t="s">
        <v>30394</v>
      </c>
      <c r="F2109" t="s">
        <v>5231</v>
      </c>
      <c r="G2109" t="s">
        <v>375</v>
      </c>
      <c r="H2109">
        <v>2250</v>
      </c>
      <c r="J2109" t="s">
        <v>22634</v>
      </c>
      <c r="K2109" s="132" t="str">
        <f>IFERROR(IFERROR(INDEX(Кат!$O:$O,MATCH($C2109,Кат!$I:$I,0)),INDEX(Торг!$L:$L,MATCH($C2109,Торг!$I:$I,0))),"")</f>
        <v/>
      </c>
      <c r="L2109" s="132" t="str">
        <f>IFERROR(IFERROR(INDEX(Кат!$A:$A,MATCH($C2109,Кат!$I:$I,0)),INDEX(Торг!$A:$A,MATCH($C2109,Торг!$I:$I,0))),"")</f>
        <v/>
      </c>
      <c r="M2109" s="132" t="str">
        <f>IFERROR(IFERROR(INDEX(Кат!$B:$B,MATCH($C2109,Кат!$I:$I,0)),INDEX(Торг!$B:$B,MATCH($C2109,Торг!$I:$I,0))),"")</f>
        <v/>
      </c>
      <c r="N2109" s="132" t="str">
        <f t="shared" si="32"/>
        <v>FOBOS 35861</v>
      </c>
      <c r="O2109" s="132" t="str">
        <f>IFERROR(IFERROR(INDEX(Кат!$B:$B,MATCH($N2109,Кат!$I:$I,0)),INDEX(Торг!$B:$B,MATCH($N2109,Торг!$I:$I,0))),"")</f>
        <v/>
      </c>
    </row>
    <row r="2110" spans="1:15" outlineLevel="2">
      <c r="A2110" t="s">
        <v>27079</v>
      </c>
      <c r="C2110" s="191">
        <v>84510</v>
      </c>
      <c r="E2110" t="s">
        <v>27080</v>
      </c>
      <c r="F2110" t="s">
        <v>5231</v>
      </c>
      <c r="G2110" t="s">
        <v>375</v>
      </c>
      <c r="H2110">
        <v>2700</v>
      </c>
      <c r="J2110" t="s">
        <v>22634</v>
      </c>
      <c r="K2110" s="132" t="str">
        <f>IFERROR(IFERROR(INDEX(Кат!$O:$O,MATCH($C2110,Кат!$I:$I,0)),INDEX(Торг!$L:$L,MATCH($C2110,Торг!$I:$I,0))),"")</f>
        <v/>
      </c>
      <c r="L2110" s="132" t="str">
        <f>IFERROR(IFERROR(INDEX(Кат!$A:$A,MATCH($C2110,Кат!$I:$I,0)),INDEX(Торг!$A:$A,MATCH($C2110,Торг!$I:$I,0))),"")</f>
        <v/>
      </c>
      <c r="M2110" s="132" t="str">
        <f>IFERROR(IFERROR(INDEX(Кат!$B:$B,MATCH($C2110,Кат!$I:$I,0)),INDEX(Торг!$B:$B,MATCH($C2110,Торг!$I:$I,0))),"")</f>
        <v/>
      </c>
      <c r="N2110" s="132" t="str">
        <f t="shared" si="32"/>
        <v>FOBOS 84510</v>
      </c>
      <c r="O2110" s="132" t="str">
        <f>IFERROR(IFERROR(INDEX(Кат!$B:$B,MATCH($N2110,Кат!$I:$I,0)),INDEX(Торг!$B:$B,MATCH($N2110,Торг!$I:$I,0))),"")</f>
        <v/>
      </c>
    </row>
    <row r="2111" spans="1:15" outlineLevel="2">
      <c r="A2111" t="s">
        <v>29797</v>
      </c>
      <c r="C2111" s="191">
        <v>55043</v>
      </c>
      <c r="E2111" t="s">
        <v>29798</v>
      </c>
      <c r="F2111" t="s">
        <v>5231</v>
      </c>
      <c r="G2111" t="s">
        <v>375</v>
      </c>
      <c r="H2111">
        <v>2700</v>
      </c>
      <c r="J2111" t="s">
        <v>22634</v>
      </c>
      <c r="K2111" s="132" t="str">
        <f>IFERROR(IFERROR(INDEX(Кат!$O:$O,MATCH($C2111,Кат!$I:$I,0)),INDEX(Торг!$L:$L,MATCH($C2111,Торг!$I:$I,0))),"")</f>
        <v/>
      </c>
      <c r="L2111" s="132" t="str">
        <f>IFERROR(IFERROR(INDEX(Кат!$A:$A,MATCH($C2111,Кат!$I:$I,0)),INDEX(Торг!$A:$A,MATCH($C2111,Торг!$I:$I,0))),"")</f>
        <v/>
      </c>
      <c r="M2111" s="132" t="str">
        <f>IFERROR(IFERROR(INDEX(Кат!$B:$B,MATCH($C2111,Кат!$I:$I,0)),INDEX(Торг!$B:$B,MATCH($C2111,Торг!$I:$I,0))),"")</f>
        <v/>
      </c>
      <c r="N2111" s="132" t="str">
        <f t="shared" si="32"/>
        <v>FOBOS 55043</v>
      </c>
      <c r="O2111" s="132" t="str">
        <f>IFERROR(IFERROR(INDEX(Кат!$B:$B,MATCH($N2111,Кат!$I:$I,0)),INDEX(Торг!$B:$B,MATCH($N2111,Торг!$I:$I,0))),"")</f>
        <v/>
      </c>
    </row>
    <row r="2112" spans="1:15" outlineLevel="2">
      <c r="A2112" t="s">
        <v>15937</v>
      </c>
      <c r="C2112" s="191">
        <v>25637</v>
      </c>
      <c r="E2112" t="s">
        <v>5240</v>
      </c>
      <c r="F2112" t="s">
        <v>5231</v>
      </c>
      <c r="G2112" t="s">
        <v>375</v>
      </c>
      <c r="H2112">
        <v>1500</v>
      </c>
      <c r="J2112" t="s">
        <v>22634</v>
      </c>
      <c r="K2112" s="132" t="str">
        <f>IFERROR(IFERROR(INDEX(Кат!$O:$O,MATCH($C2112,Кат!$I:$I,0)),INDEX(Торг!$L:$L,MATCH($C2112,Торг!$I:$I,0))),"")</f>
        <v/>
      </c>
      <c r="L2112" s="132" t="str">
        <f>IFERROR(IFERROR(INDEX(Кат!$A:$A,MATCH($C2112,Кат!$I:$I,0)),INDEX(Торг!$A:$A,MATCH($C2112,Торг!$I:$I,0))),"")</f>
        <v/>
      </c>
      <c r="M2112" s="132" t="str">
        <f>IFERROR(IFERROR(INDEX(Кат!$B:$B,MATCH($C2112,Кат!$I:$I,0)),INDEX(Торг!$B:$B,MATCH($C2112,Торг!$I:$I,0))),"")</f>
        <v/>
      </c>
      <c r="N2112" s="132" t="str">
        <f t="shared" si="32"/>
        <v>FOBOS 25637</v>
      </c>
      <c r="O2112" s="132" t="str">
        <f>IFERROR(IFERROR(INDEX(Кат!$B:$B,MATCH($N2112,Кат!$I:$I,0)),INDEX(Торг!$B:$B,MATCH($N2112,Торг!$I:$I,0))),"")</f>
        <v/>
      </c>
    </row>
    <row r="2113" spans="1:15" outlineLevel="2">
      <c r="A2113" t="s">
        <v>15938</v>
      </c>
      <c r="C2113" s="191">
        <v>24371</v>
      </c>
      <c r="E2113" t="s">
        <v>5241</v>
      </c>
      <c r="F2113" t="s">
        <v>5231</v>
      </c>
      <c r="G2113" t="s">
        <v>375</v>
      </c>
      <c r="H2113">
        <v>2300</v>
      </c>
      <c r="J2113" t="s">
        <v>22634</v>
      </c>
      <c r="K2113" s="132" t="str">
        <f>IFERROR(IFERROR(INDEX(Кат!$O:$O,MATCH($C2113,Кат!$I:$I,0)),INDEX(Торг!$L:$L,MATCH($C2113,Торг!$I:$I,0))),"")</f>
        <v/>
      </c>
      <c r="L2113" s="132" t="str">
        <f>IFERROR(IFERROR(INDEX(Кат!$A:$A,MATCH($C2113,Кат!$I:$I,0)),INDEX(Торг!$A:$A,MATCH($C2113,Торг!$I:$I,0))),"")</f>
        <v/>
      </c>
      <c r="M2113" s="132" t="str">
        <f>IFERROR(IFERROR(INDEX(Кат!$B:$B,MATCH($C2113,Кат!$I:$I,0)),INDEX(Торг!$B:$B,MATCH($C2113,Торг!$I:$I,0))),"")</f>
        <v/>
      </c>
      <c r="N2113" s="132" t="str">
        <f t="shared" si="32"/>
        <v>FOBOS 24371</v>
      </c>
      <c r="O2113" s="132" t="str">
        <f>IFERROR(IFERROR(INDEX(Кат!$B:$B,MATCH($N2113,Кат!$I:$I,0)),INDEX(Торг!$B:$B,MATCH($N2113,Торг!$I:$I,0))),"")</f>
        <v/>
      </c>
    </row>
    <row r="2114" spans="1:15" outlineLevel="2">
      <c r="A2114" t="s">
        <v>15939</v>
      </c>
      <c r="C2114" s="191">
        <v>78564</v>
      </c>
      <c r="E2114" t="s">
        <v>5242</v>
      </c>
      <c r="F2114" t="s">
        <v>5231</v>
      </c>
      <c r="G2114" t="s">
        <v>375</v>
      </c>
      <c r="H2114">
        <v>2250</v>
      </c>
      <c r="J2114" t="s">
        <v>22634</v>
      </c>
      <c r="K2114" s="132" t="str">
        <f>IFERROR(IFERROR(INDEX(Кат!$O:$O,MATCH($C2114,Кат!$I:$I,0)),INDEX(Торг!$L:$L,MATCH($C2114,Торг!$I:$I,0))),"")</f>
        <v/>
      </c>
      <c r="L2114" s="132" t="str">
        <f>IFERROR(IFERROR(INDEX(Кат!$A:$A,MATCH($C2114,Кат!$I:$I,0)),INDEX(Торг!$A:$A,MATCH($C2114,Торг!$I:$I,0))),"")</f>
        <v/>
      </c>
      <c r="M2114" s="132" t="str">
        <f>IFERROR(IFERROR(INDEX(Кат!$B:$B,MATCH($C2114,Кат!$I:$I,0)),INDEX(Торг!$B:$B,MATCH($C2114,Торг!$I:$I,0))),"")</f>
        <v/>
      </c>
      <c r="N2114" s="132" t="str">
        <f t="shared" si="32"/>
        <v>FOBOS 78564</v>
      </c>
      <c r="O2114" s="132" t="str">
        <f>IFERROR(IFERROR(INDEX(Кат!$B:$B,MATCH($N2114,Кат!$I:$I,0)),INDEX(Торг!$B:$B,MATCH($N2114,Торг!$I:$I,0))),"")</f>
        <v/>
      </c>
    </row>
    <row r="2115" spans="1:15" outlineLevel="2">
      <c r="A2115" t="s">
        <v>15940</v>
      </c>
      <c r="C2115" s="191">
        <v>217025</v>
      </c>
      <c r="E2115" t="s">
        <v>5243</v>
      </c>
      <c r="F2115" t="s">
        <v>5231</v>
      </c>
      <c r="G2115" t="s">
        <v>375</v>
      </c>
      <c r="H2115">
        <v>3000</v>
      </c>
      <c r="J2115" t="s">
        <v>22634</v>
      </c>
      <c r="K2115" s="132" t="str">
        <f>IFERROR(IFERROR(INDEX(Кат!$O:$O,MATCH($C2115,Кат!$I:$I,0)),INDEX(Торг!$L:$L,MATCH($C2115,Торг!$I:$I,0))),"")</f>
        <v/>
      </c>
      <c r="L2115" s="132" t="str">
        <f>IFERROR(IFERROR(INDEX(Кат!$A:$A,MATCH($C2115,Кат!$I:$I,0)),INDEX(Торг!$A:$A,MATCH($C2115,Торг!$I:$I,0))),"")</f>
        <v/>
      </c>
      <c r="M2115" s="132" t="str">
        <f>IFERROR(IFERROR(INDEX(Кат!$B:$B,MATCH($C2115,Кат!$I:$I,0)),INDEX(Торг!$B:$B,MATCH($C2115,Торг!$I:$I,0))),"")</f>
        <v/>
      </c>
      <c r="N2115" s="132" t="str">
        <f t="shared" si="32"/>
        <v>FOBOS 217025</v>
      </c>
      <c r="O2115" s="132" t="str">
        <f>IFERROR(IFERROR(INDEX(Кат!$B:$B,MATCH($N2115,Кат!$I:$I,0)),INDEX(Торг!$B:$B,MATCH($N2115,Торг!$I:$I,0))),"")</f>
        <v/>
      </c>
    </row>
    <row r="2116" spans="1:15" outlineLevel="2">
      <c r="A2116" t="s">
        <v>15941</v>
      </c>
      <c r="C2116" s="191">
        <v>24595</v>
      </c>
      <c r="E2116" t="s">
        <v>5244</v>
      </c>
      <c r="F2116" t="s">
        <v>5231</v>
      </c>
      <c r="G2116" t="s">
        <v>375</v>
      </c>
      <c r="H2116">
        <v>1350</v>
      </c>
      <c r="J2116" t="s">
        <v>22634</v>
      </c>
      <c r="K2116" s="132" t="str">
        <f>IFERROR(IFERROR(INDEX(Кат!$O:$O,MATCH($C2116,Кат!$I:$I,0)),INDEX(Торг!$L:$L,MATCH($C2116,Торг!$I:$I,0))),"")</f>
        <v/>
      </c>
      <c r="L2116" s="132" t="str">
        <f>IFERROR(IFERROR(INDEX(Кат!$A:$A,MATCH($C2116,Кат!$I:$I,0)),INDEX(Торг!$A:$A,MATCH($C2116,Торг!$I:$I,0))),"")</f>
        <v/>
      </c>
      <c r="M2116" s="132" t="str">
        <f>IFERROR(IFERROR(INDEX(Кат!$B:$B,MATCH($C2116,Кат!$I:$I,0)),INDEX(Торг!$B:$B,MATCH($C2116,Торг!$I:$I,0))),"")</f>
        <v/>
      </c>
      <c r="N2116" s="132" t="str">
        <f t="shared" si="32"/>
        <v>FOBOS 24595</v>
      </c>
      <c r="O2116" s="132" t="str">
        <f>IFERROR(IFERROR(INDEX(Кат!$B:$B,MATCH($N2116,Кат!$I:$I,0)),INDEX(Торг!$B:$B,MATCH($N2116,Торг!$I:$I,0))),"")</f>
        <v/>
      </c>
    </row>
    <row r="2117" spans="1:15" outlineLevel="2">
      <c r="A2117" t="s">
        <v>15942</v>
      </c>
      <c r="C2117" s="191">
        <v>49558</v>
      </c>
      <c r="E2117" t="s">
        <v>5245</v>
      </c>
      <c r="F2117" t="s">
        <v>5231</v>
      </c>
      <c r="G2117" t="s">
        <v>375</v>
      </c>
      <c r="H2117">
        <v>3000</v>
      </c>
      <c r="J2117" t="s">
        <v>22634</v>
      </c>
      <c r="K2117" s="132" t="str">
        <f>IFERROR(IFERROR(INDEX(Кат!$O:$O,MATCH($C2117,Кат!$I:$I,0)),INDEX(Торг!$L:$L,MATCH($C2117,Торг!$I:$I,0))),"")</f>
        <v/>
      </c>
      <c r="L2117" s="132" t="str">
        <f>IFERROR(IFERROR(INDEX(Кат!$A:$A,MATCH($C2117,Кат!$I:$I,0)),INDEX(Торг!$A:$A,MATCH($C2117,Торг!$I:$I,0))),"")</f>
        <v/>
      </c>
      <c r="M2117" s="132" t="str">
        <f>IFERROR(IFERROR(INDEX(Кат!$B:$B,MATCH($C2117,Кат!$I:$I,0)),INDEX(Торг!$B:$B,MATCH($C2117,Торг!$I:$I,0))),"")</f>
        <v/>
      </c>
      <c r="N2117" s="132" t="str">
        <f t="shared" si="32"/>
        <v>FOBOS 49558</v>
      </c>
      <c r="O2117" s="132" t="str">
        <f>IFERROR(IFERROR(INDEX(Кат!$B:$B,MATCH($N2117,Кат!$I:$I,0)),INDEX(Торг!$B:$B,MATCH($N2117,Торг!$I:$I,0))),"")</f>
        <v/>
      </c>
    </row>
    <row r="2118" spans="1:15" outlineLevel="2">
      <c r="A2118" t="s">
        <v>27161</v>
      </c>
      <c r="C2118" s="191">
        <v>21434</v>
      </c>
      <c r="E2118" t="s">
        <v>5246</v>
      </c>
      <c r="F2118" t="s">
        <v>5231</v>
      </c>
      <c r="G2118" t="s">
        <v>375</v>
      </c>
      <c r="H2118">
        <v>3600</v>
      </c>
      <c r="J2118" t="s">
        <v>22634</v>
      </c>
      <c r="K2118" s="132" t="str">
        <f>IFERROR(IFERROR(INDEX(Кат!$O:$O,MATCH($C2118,Кат!$I:$I,0)),INDEX(Торг!$L:$L,MATCH($C2118,Торг!$I:$I,0))),"")</f>
        <v/>
      </c>
      <c r="L2118" s="132" t="str">
        <f>IFERROR(IFERROR(INDEX(Кат!$A:$A,MATCH($C2118,Кат!$I:$I,0)),INDEX(Торг!$A:$A,MATCH($C2118,Торг!$I:$I,0))),"")</f>
        <v/>
      </c>
      <c r="M2118" s="132" t="str">
        <f>IFERROR(IFERROR(INDEX(Кат!$B:$B,MATCH($C2118,Кат!$I:$I,0)),INDEX(Торг!$B:$B,MATCH($C2118,Торг!$I:$I,0))),"")</f>
        <v/>
      </c>
      <c r="N2118" s="132" t="str">
        <f t="shared" si="32"/>
        <v>FOBOS 21434</v>
      </c>
      <c r="O2118" s="132" t="str">
        <f>IFERROR(IFERROR(INDEX(Кат!$B:$B,MATCH($N2118,Кат!$I:$I,0)),INDEX(Торг!$B:$B,MATCH($N2118,Торг!$I:$I,0))),"")</f>
        <v/>
      </c>
    </row>
    <row r="2119" spans="1:15" outlineLevel="2">
      <c r="A2119" t="s">
        <v>15943</v>
      </c>
      <c r="C2119" s="191">
        <v>23432</v>
      </c>
      <c r="E2119" t="s">
        <v>5246</v>
      </c>
      <c r="F2119" t="s">
        <v>5231</v>
      </c>
      <c r="G2119" t="s">
        <v>375</v>
      </c>
      <c r="H2119">
        <v>3600</v>
      </c>
      <c r="J2119" t="s">
        <v>22634</v>
      </c>
      <c r="K2119" s="132" t="str">
        <f>IFERROR(IFERROR(INDEX(Кат!$O:$O,MATCH($C2119,Кат!$I:$I,0)),INDEX(Торг!$L:$L,MATCH($C2119,Торг!$I:$I,0))),"")</f>
        <v/>
      </c>
      <c r="L2119" s="132" t="str">
        <f>IFERROR(IFERROR(INDEX(Кат!$A:$A,MATCH($C2119,Кат!$I:$I,0)),INDEX(Торг!$A:$A,MATCH($C2119,Торг!$I:$I,0))),"")</f>
        <v/>
      </c>
      <c r="M2119" s="132" t="str">
        <f>IFERROR(IFERROR(INDEX(Кат!$B:$B,MATCH($C2119,Кат!$I:$I,0)),INDEX(Торг!$B:$B,MATCH($C2119,Торг!$I:$I,0))),"")</f>
        <v/>
      </c>
      <c r="N2119" s="132" t="str">
        <f t="shared" si="32"/>
        <v>FOBOS 23432</v>
      </c>
      <c r="O2119" s="132" t="str">
        <f>IFERROR(IFERROR(INDEX(Кат!$B:$B,MATCH($N2119,Кат!$I:$I,0)),INDEX(Торг!$B:$B,MATCH($N2119,Торг!$I:$I,0))),"")</f>
        <v/>
      </c>
    </row>
    <row r="2120" spans="1:15" outlineLevel="2">
      <c r="A2120" t="s">
        <v>15944</v>
      </c>
      <c r="C2120" s="191">
        <v>217051</v>
      </c>
      <c r="E2120" t="s">
        <v>5247</v>
      </c>
      <c r="F2120" t="s">
        <v>5231</v>
      </c>
      <c r="G2120" t="s">
        <v>375</v>
      </c>
      <c r="H2120">
        <v>3200</v>
      </c>
      <c r="J2120" t="s">
        <v>22634</v>
      </c>
      <c r="K2120" s="132" t="str">
        <f>IFERROR(IFERROR(INDEX(Кат!$O:$O,MATCH($C2120,Кат!$I:$I,0)),INDEX(Торг!$L:$L,MATCH($C2120,Торг!$I:$I,0))),"")</f>
        <v/>
      </c>
      <c r="L2120" s="132" t="str">
        <f>IFERROR(IFERROR(INDEX(Кат!$A:$A,MATCH($C2120,Кат!$I:$I,0)),INDEX(Торг!$A:$A,MATCH($C2120,Торг!$I:$I,0))),"")</f>
        <v/>
      </c>
      <c r="M2120" s="132" t="str">
        <f>IFERROR(IFERROR(INDEX(Кат!$B:$B,MATCH($C2120,Кат!$I:$I,0)),INDEX(Торг!$B:$B,MATCH($C2120,Торг!$I:$I,0))),"")</f>
        <v/>
      </c>
      <c r="N2120" s="132" t="str">
        <f t="shared" ref="N2120:N2183" si="33">_xlfn.CONCAT(F2120," ",C2120)</f>
        <v>FOBOS 217051</v>
      </c>
      <c r="O2120" s="132" t="str">
        <f>IFERROR(IFERROR(INDEX(Кат!$B:$B,MATCH($N2120,Кат!$I:$I,0)),INDEX(Торг!$B:$B,MATCH($N2120,Торг!$I:$I,0))),"")</f>
        <v/>
      </c>
    </row>
    <row r="2121" spans="1:15" outlineLevel="2">
      <c r="A2121" t="s">
        <v>15945</v>
      </c>
      <c r="C2121" s="191">
        <v>49554</v>
      </c>
      <c r="E2121" t="s">
        <v>5248</v>
      </c>
      <c r="F2121" t="s">
        <v>5231</v>
      </c>
      <c r="G2121" t="s">
        <v>375</v>
      </c>
      <c r="H2121">
        <v>2150</v>
      </c>
      <c r="J2121" t="s">
        <v>22634</v>
      </c>
      <c r="K2121" s="132" t="str">
        <f>IFERROR(IFERROR(INDEX(Кат!$O:$O,MATCH($C2121,Кат!$I:$I,0)),INDEX(Торг!$L:$L,MATCH($C2121,Торг!$I:$I,0))),"")</f>
        <v/>
      </c>
      <c r="L2121" s="132" t="str">
        <f>IFERROR(IFERROR(INDEX(Кат!$A:$A,MATCH($C2121,Кат!$I:$I,0)),INDEX(Торг!$A:$A,MATCH($C2121,Торг!$I:$I,0))),"")</f>
        <v/>
      </c>
      <c r="M2121" s="132" t="str">
        <f>IFERROR(IFERROR(INDEX(Кат!$B:$B,MATCH($C2121,Кат!$I:$I,0)),INDEX(Торг!$B:$B,MATCH($C2121,Торг!$I:$I,0))),"")</f>
        <v/>
      </c>
      <c r="N2121" s="132" t="str">
        <f t="shared" si="33"/>
        <v>FOBOS 49554</v>
      </c>
      <c r="O2121" s="132" t="str">
        <f>IFERROR(IFERROR(INDEX(Кат!$B:$B,MATCH($N2121,Кат!$I:$I,0)),INDEX(Торг!$B:$B,MATCH($N2121,Торг!$I:$I,0))),"")</f>
        <v/>
      </c>
    </row>
    <row r="2122" spans="1:15" outlineLevel="2">
      <c r="A2122" t="s">
        <v>15946</v>
      </c>
      <c r="C2122" s="191">
        <v>49557</v>
      </c>
      <c r="E2122" t="s">
        <v>5249</v>
      </c>
      <c r="F2122" t="s">
        <v>5231</v>
      </c>
      <c r="G2122" t="s">
        <v>375</v>
      </c>
      <c r="H2122">
        <v>4000</v>
      </c>
      <c r="J2122" t="s">
        <v>22634</v>
      </c>
      <c r="K2122" s="132" t="str">
        <f>IFERROR(IFERROR(INDEX(Кат!$O:$O,MATCH($C2122,Кат!$I:$I,0)),INDEX(Торг!$L:$L,MATCH($C2122,Торг!$I:$I,0))),"")</f>
        <v/>
      </c>
      <c r="L2122" s="132" t="str">
        <f>IFERROR(IFERROR(INDEX(Кат!$A:$A,MATCH($C2122,Кат!$I:$I,0)),INDEX(Торг!$A:$A,MATCH($C2122,Торг!$I:$I,0))),"")</f>
        <v/>
      </c>
      <c r="M2122" s="132" t="str">
        <f>IFERROR(IFERROR(INDEX(Кат!$B:$B,MATCH($C2122,Кат!$I:$I,0)),INDEX(Торг!$B:$B,MATCH($C2122,Торг!$I:$I,0))),"")</f>
        <v/>
      </c>
      <c r="N2122" s="132" t="str">
        <f t="shared" si="33"/>
        <v>FOBOS 49557</v>
      </c>
      <c r="O2122" s="132" t="str">
        <f>IFERROR(IFERROR(INDEX(Кат!$B:$B,MATCH($N2122,Кат!$I:$I,0)),INDEX(Торг!$B:$B,MATCH($N2122,Торг!$I:$I,0))),"")</f>
        <v/>
      </c>
    </row>
    <row r="2123" spans="1:15" outlineLevel="2">
      <c r="A2123" t="s">
        <v>15947</v>
      </c>
      <c r="C2123" s="191">
        <v>217071</v>
      </c>
      <c r="E2123" t="s">
        <v>5250</v>
      </c>
      <c r="F2123" t="s">
        <v>5231</v>
      </c>
      <c r="G2123" t="s">
        <v>375</v>
      </c>
      <c r="H2123">
        <v>3200</v>
      </c>
      <c r="J2123" t="s">
        <v>22634</v>
      </c>
      <c r="K2123" s="132" t="str">
        <f>IFERROR(IFERROR(INDEX(Кат!$O:$O,MATCH($C2123,Кат!$I:$I,0)),INDEX(Торг!$L:$L,MATCH($C2123,Торг!$I:$I,0))),"")</f>
        <v/>
      </c>
      <c r="L2123" s="132" t="str">
        <f>IFERROR(IFERROR(INDEX(Кат!$A:$A,MATCH($C2123,Кат!$I:$I,0)),INDEX(Торг!$A:$A,MATCH($C2123,Торг!$I:$I,0))),"")</f>
        <v/>
      </c>
      <c r="M2123" s="132" t="str">
        <f>IFERROR(IFERROR(INDEX(Кат!$B:$B,MATCH($C2123,Кат!$I:$I,0)),INDEX(Торг!$B:$B,MATCH($C2123,Торг!$I:$I,0))),"")</f>
        <v/>
      </c>
      <c r="N2123" s="132" t="str">
        <f t="shared" si="33"/>
        <v>FOBOS 217071</v>
      </c>
      <c r="O2123" s="132" t="str">
        <f>IFERROR(IFERROR(INDEX(Кат!$B:$B,MATCH($N2123,Кат!$I:$I,0)),INDEX(Торг!$B:$B,MATCH($N2123,Торг!$I:$I,0))),"")</f>
        <v/>
      </c>
    </row>
    <row r="2124" spans="1:15" outlineLevel="2">
      <c r="A2124" t="s">
        <v>15948</v>
      </c>
      <c r="C2124" s="191">
        <v>210171</v>
      </c>
      <c r="E2124" t="s">
        <v>5251</v>
      </c>
      <c r="F2124" t="s">
        <v>5231</v>
      </c>
      <c r="G2124" t="s">
        <v>375</v>
      </c>
      <c r="H2124">
        <v>1900</v>
      </c>
      <c r="J2124" t="s">
        <v>22634</v>
      </c>
      <c r="K2124" s="132" t="str">
        <f>IFERROR(IFERROR(INDEX(Кат!$O:$O,MATCH($C2124,Кат!$I:$I,0)),INDEX(Торг!$L:$L,MATCH($C2124,Торг!$I:$I,0))),"")</f>
        <v/>
      </c>
      <c r="L2124" s="132" t="str">
        <f>IFERROR(IFERROR(INDEX(Кат!$A:$A,MATCH($C2124,Кат!$I:$I,0)),INDEX(Торг!$A:$A,MATCH($C2124,Торг!$I:$I,0))),"")</f>
        <v/>
      </c>
      <c r="M2124" s="132" t="str">
        <f>IFERROR(IFERROR(INDEX(Кат!$B:$B,MATCH($C2124,Кат!$I:$I,0)),INDEX(Торг!$B:$B,MATCH($C2124,Торг!$I:$I,0))),"")</f>
        <v/>
      </c>
      <c r="N2124" s="132" t="str">
        <f t="shared" si="33"/>
        <v>FOBOS 210171</v>
      </c>
      <c r="O2124" s="132" t="str">
        <f>IFERROR(IFERROR(INDEX(Кат!$B:$B,MATCH($N2124,Кат!$I:$I,0)),INDEX(Торг!$B:$B,MATCH($N2124,Торг!$I:$I,0))),"")</f>
        <v/>
      </c>
    </row>
    <row r="2125" spans="1:15" outlineLevel="2">
      <c r="A2125" t="s">
        <v>15949</v>
      </c>
      <c r="C2125" s="191">
        <v>210871</v>
      </c>
      <c r="E2125" t="s">
        <v>5252</v>
      </c>
      <c r="F2125" t="s">
        <v>5231</v>
      </c>
      <c r="G2125" t="s">
        <v>375</v>
      </c>
      <c r="H2125">
        <v>3800</v>
      </c>
      <c r="J2125" t="s">
        <v>22634</v>
      </c>
      <c r="K2125" s="132" t="str">
        <f>IFERROR(IFERROR(INDEX(Кат!$O:$O,MATCH($C2125,Кат!$I:$I,0)),INDEX(Торг!$L:$L,MATCH($C2125,Торг!$I:$I,0))),"")</f>
        <v/>
      </c>
      <c r="L2125" s="132" t="str">
        <f>IFERROR(IFERROR(INDEX(Кат!$A:$A,MATCH($C2125,Кат!$I:$I,0)),INDEX(Торг!$A:$A,MATCH($C2125,Торг!$I:$I,0))),"")</f>
        <v/>
      </c>
      <c r="M2125" s="132" t="str">
        <f>IFERROR(IFERROR(INDEX(Кат!$B:$B,MATCH($C2125,Кат!$I:$I,0)),INDEX(Торг!$B:$B,MATCH($C2125,Торг!$I:$I,0))),"")</f>
        <v/>
      </c>
      <c r="N2125" s="132" t="str">
        <f t="shared" si="33"/>
        <v>FOBOS 210871</v>
      </c>
      <c r="O2125" s="132" t="str">
        <f>IFERROR(IFERROR(INDEX(Кат!$B:$B,MATCH($N2125,Кат!$I:$I,0)),INDEX(Торг!$B:$B,MATCH($N2125,Торг!$I:$I,0))),"")</f>
        <v/>
      </c>
    </row>
    <row r="2126" spans="1:15" outlineLevel="2">
      <c r="A2126" t="s">
        <v>15950</v>
      </c>
      <c r="C2126" s="191">
        <v>211091</v>
      </c>
      <c r="E2126" t="s">
        <v>5253</v>
      </c>
      <c r="F2126" t="s">
        <v>5231</v>
      </c>
      <c r="G2126" t="s">
        <v>375</v>
      </c>
      <c r="H2126">
        <v>3400</v>
      </c>
      <c r="J2126" t="s">
        <v>22634</v>
      </c>
      <c r="K2126" s="132" t="str">
        <f>IFERROR(IFERROR(INDEX(Кат!$O:$O,MATCH($C2126,Кат!$I:$I,0)),INDEX(Торг!$L:$L,MATCH($C2126,Торг!$I:$I,0))),"")</f>
        <v/>
      </c>
      <c r="L2126" s="132" t="str">
        <f>IFERROR(IFERROR(INDEX(Кат!$A:$A,MATCH($C2126,Кат!$I:$I,0)),INDEX(Торг!$A:$A,MATCH($C2126,Торг!$I:$I,0))),"")</f>
        <v/>
      </c>
      <c r="M2126" s="132" t="str">
        <f>IFERROR(IFERROR(INDEX(Кат!$B:$B,MATCH($C2126,Кат!$I:$I,0)),INDEX(Торг!$B:$B,MATCH($C2126,Торг!$I:$I,0))),"")</f>
        <v/>
      </c>
      <c r="N2126" s="132" t="str">
        <f t="shared" si="33"/>
        <v>FOBOS 211091</v>
      </c>
      <c r="O2126" s="132" t="str">
        <f>IFERROR(IFERROR(INDEX(Кат!$B:$B,MATCH($N2126,Кат!$I:$I,0)),INDEX(Торг!$B:$B,MATCH($N2126,Торг!$I:$I,0))),"")</f>
        <v/>
      </c>
    </row>
    <row r="2127" spans="1:15" outlineLevel="2">
      <c r="A2127" t="s">
        <v>25773</v>
      </c>
      <c r="C2127" s="191">
        <v>75687</v>
      </c>
      <c r="E2127" t="s">
        <v>25774</v>
      </c>
      <c r="F2127" t="s">
        <v>5231</v>
      </c>
      <c r="G2127" t="s">
        <v>375</v>
      </c>
      <c r="H2127">
        <v>2700</v>
      </c>
      <c r="J2127" t="s">
        <v>22634</v>
      </c>
      <c r="K2127" s="132" t="str">
        <f>IFERROR(IFERROR(INDEX(Кат!$O:$O,MATCH($C2127,Кат!$I:$I,0)),INDEX(Торг!$L:$L,MATCH($C2127,Торг!$I:$I,0))),"")</f>
        <v/>
      </c>
      <c r="L2127" s="132" t="str">
        <f>IFERROR(IFERROR(INDEX(Кат!$A:$A,MATCH($C2127,Кат!$I:$I,0)),INDEX(Торг!$A:$A,MATCH($C2127,Торг!$I:$I,0))),"")</f>
        <v/>
      </c>
      <c r="M2127" s="132" t="str">
        <f>IFERROR(IFERROR(INDEX(Кат!$B:$B,MATCH($C2127,Кат!$I:$I,0)),INDEX(Торг!$B:$B,MATCH($C2127,Торг!$I:$I,0))),"")</f>
        <v/>
      </c>
      <c r="N2127" s="132" t="str">
        <f t="shared" si="33"/>
        <v>FOBOS 75687</v>
      </c>
      <c r="O2127" s="132" t="str">
        <f>IFERROR(IFERROR(INDEX(Кат!$B:$B,MATCH($N2127,Кат!$I:$I,0)),INDEX(Торг!$B:$B,MATCH($N2127,Торг!$I:$I,0))),"")</f>
        <v/>
      </c>
    </row>
    <row r="2128" spans="1:15" outlineLevel="2">
      <c r="A2128" t="s">
        <v>15951</v>
      </c>
      <c r="C2128" s="191">
        <v>40500</v>
      </c>
      <c r="E2128" t="s">
        <v>25775</v>
      </c>
      <c r="F2128" t="s">
        <v>5231</v>
      </c>
      <c r="G2128" t="s">
        <v>375</v>
      </c>
      <c r="H2128">
        <v>2700</v>
      </c>
      <c r="J2128" t="s">
        <v>22634</v>
      </c>
      <c r="K2128" s="132" t="str">
        <f>IFERROR(IFERROR(INDEX(Кат!$O:$O,MATCH($C2128,Кат!$I:$I,0)),INDEX(Торг!$L:$L,MATCH($C2128,Торг!$I:$I,0))),"")</f>
        <v/>
      </c>
      <c r="L2128" s="132" t="str">
        <f>IFERROR(IFERROR(INDEX(Кат!$A:$A,MATCH($C2128,Кат!$I:$I,0)),INDEX(Торг!$A:$A,MATCH($C2128,Торг!$I:$I,0))),"")</f>
        <v/>
      </c>
      <c r="M2128" s="132" t="str">
        <f>IFERROR(IFERROR(INDEX(Кат!$B:$B,MATCH($C2128,Кат!$I:$I,0)),INDEX(Торг!$B:$B,MATCH($C2128,Торг!$I:$I,0))),"")</f>
        <v/>
      </c>
      <c r="N2128" s="132" t="str">
        <f t="shared" si="33"/>
        <v>FOBOS 40500</v>
      </c>
      <c r="O2128" s="132" t="str">
        <f>IFERROR(IFERROR(INDEX(Кат!$B:$B,MATCH($N2128,Кат!$I:$I,0)),INDEX(Торг!$B:$B,MATCH($N2128,Торг!$I:$I,0))),"")</f>
        <v/>
      </c>
    </row>
    <row r="2129" spans="1:15" outlineLevel="2">
      <c r="A2129" t="s">
        <v>30395</v>
      </c>
      <c r="C2129" s="191">
        <v>84520</v>
      </c>
      <c r="E2129" t="s">
        <v>30396</v>
      </c>
      <c r="F2129" t="s">
        <v>5231</v>
      </c>
      <c r="G2129" t="s">
        <v>375</v>
      </c>
      <c r="H2129">
        <v>2350</v>
      </c>
      <c r="J2129" t="s">
        <v>22634</v>
      </c>
      <c r="K2129" s="132" t="str">
        <f>IFERROR(IFERROR(INDEX(Кат!$O:$O,MATCH($C2129,Кат!$I:$I,0)),INDEX(Торг!$L:$L,MATCH($C2129,Торг!$I:$I,0))),"")</f>
        <v/>
      </c>
      <c r="L2129" s="132" t="str">
        <f>IFERROR(IFERROR(INDEX(Кат!$A:$A,MATCH($C2129,Кат!$I:$I,0)),INDEX(Торг!$A:$A,MATCH($C2129,Торг!$I:$I,0))),"")</f>
        <v/>
      </c>
      <c r="M2129" s="132" t="str">
        <f>IFERROR(IFERROR(INDEX(Кат!$B:$B,MATCH($C2129,Кат!$I:$I,0)),INDEX(Торг!$B:$B,MATCH($C2129,Торг!$I:$I,0))),"")</f>
        <v/>
      </c>
      <c r="N2129" s="132" t="str">
        <f t="shared" si="33"/>
        <v>FOBOS 84520</v>
      </c>
      <c r="O2129" s="132" t="str">
        <f>IFERROR(IFERROR(INDEX(Кат!$B:$B,MATCH($N2129,Кат!$I:$I,0)),INDEX(Торг!$B:$B,MATCH($N2129,Торг!$I:$I,0))),"")</f>
        <v/>
      </c>
    </row>
    <row r="2130" spans="1:15" outlineLevel="2">
      <c r="A2130" t="s">
        <v>15952</v>
      </c>
      <c r="C2130" s="191">
        <v>52971</v>
      </c>
      <c r="E2130" t="s">
        <v>5254</v>
      </c>
      <c r="F2130" t="s">
        <v>5231</v>
      </c>
      <c r="G2130" t="s">
        <v>375</v>
      </c>
      <c r="H2130">
        <v>3000</v>
      </c>
      <c r="J2130" t="s">
        <v>22634</v>
      </c>
      <c r="K2130" s="132" t="str">
        <f>IFERROR(IFERROR(INDEX(Кат!$O:$O,MATCH($C2130,Кат!$I:$I,0)),INDEX(Торг!$L:$L,MATCH($C2130,Торг!$I:$I,0))),"")</f>
        <v/>
      </c>
      <c r="L2130" s="132" t="str">
        <f>IFERROR(IFERROR(INDEX(Кат!$A:$A,MATCH($C2130,Кат!$I:$I,0)),INDEX(Торг!$A:$A,MATCH($C2130,Торг!$I:$I,0))),"")</f>
        <v/>
      </c>
      <c r="M2130" s="132" t="str">
        <f>IFERROR(IFERROR(INDEX(Кат!$B:$B,MATCH($C2130,Кат!$I:$I,0)),INDEX(Торг!$B:$B,MATCH($C2130,Торг!$I:$I,0))),"")</f>
        <v/>
      </c>
      <c r="N2130" s="132" t="str">
        <f t="shared" si="33"/>
        <v>FOBOS 52971</v>
      </c>
      <c r="O2130" s="132" t="str">
        <f>IFERROR(IFERROR(INDEX(Кат!$B:$B,MATCH($N2130,Кат!$I:$I,0)),INDEX(Торг!$B:$B,MATCH($N2130,Торг!$I:$I,0))),"")</f>
        <v/>
      </c>
    </row>
    <row r="2131" spans="1:15" outlineLevel="2">
      <c r="A2131" t="s">
        <v>15953</v>
      </c>
      <c r="C2131" s="191">
        <v>36796</v>
      </c>
      <c r="E2131" t="s">
        <v>13622</v>
      </c>
      <c r="F2131" t="s">
        <v>5231</v>
      </c>
      <c r="G2131" t="s">
        <v>375</v>
      </c>
      <c r="H2131">
        <v>2950</v>
      </c>
      <c r="J2131" t="s">
        <v>22634</v>
      </c>
      <c r="K2131" s="132" t="str">
        <f>IFERROR(IFERROR(INDEX(Кат!$O:$O,MATCH($C2131,Кат!$I:$I,0)),INDEX(Торг!$L:$L,MATCH($C2131,Торг!$I:$I,0))),"")</f>
        <v/>
      </c>
      <c r="L2131" s="132" t="str">
        <f>IFERROR(IFERROR(INDEX(Кат!$A:$A,MATCH($C2131,Кат!$I:$I,0)),INDEX(Торг!$A:$A,MATCH($C2131,Торг!$I:$I,0))),"")</f>
        <v/>
      </c>
      <c r="M2131" s="132" t="str">
        <f>IFERROR(IFERROR(INDEX(Кат!$B:$B,MATCH($C2131,Кат!$I:$I,0)),INDEX(Торг!$B:$B,MATCH($C2131,Торг!$I:$I,0))),"")</f>
        <v/>
      </c>
      <c r="N2131" s="132" t="str">
        <f t="shared" si="33"/>
        <v>FOBOS 36796</v>
      </c>
      <c r="O2131" s="132" t="str">
        <f>IFERROR(IFERROR(INDEX(Кат!$B:$B,MATCH($N2131,Кат!$I:$I,0)),INDEX(Торг!$B:$B,MATCH($N2131,Торг!$I:$I,0))),"")</f>
        <v/>
      </c>
    </row>
    <row r="2132" spans="1:15" outlineLevel="1">
      <c r="A2132" t="s">
        <v>26062</v>
      </c>
      <c r="C2132" s="191">
        <v>25585</v>
      </c>
      <c r="E2132" t="s">
        <v>26063</v>
      </c>
      <c r="F2132" t="s">
        <v>5231</v>
      </c>
      <c r="G2132" t="s">
        <v>375</v>
      </c>
      <c r="H2132">
        <v>2250</v>
      </c>
      <c r="J2132" t="s">
        <v>22634</v>
      </c>
      <c r="K2132" s="132" t="str">
        <f>IFERROR(IFERROR(INDEX(Кат!$O:$O,MATCH($C2132,Кат!$I:$I,0)),INDEX(Торг!$L:$L,MATCH($C2132,Торг!$I:$I,0))),"")</f>
        <v/>
      </c>
      <c r="L2132" s="132" t="str">
        <f>IFERROR(IFERROR(INDEX(Кат!$A:$A,MATCH($C2132,Кат!$I:$I,0)),INDEX(Торг!$A:$A,MATCH($C2132,Торг!$I:$I,0))),"")</f>
        <v/>
      </c>
      <c r="M2132" s="132" t="str">
        <f>IFERROR(IFERROR(INDEX(Кат!$B:$B,MATCH($C2132,Кат!$I:$I,0)),INDEX(Торг!$B:$B,MATCH($C2132,Торг!$I:$I,0))),"")</f>
        <v/>
      </c>
      <c r="N2132" s="132" t="str">
        <f t="shared" si="33"/>
        <v>FOBOS 25585</v>
      </c>
      <c r="O2132" s="132" t="str">
        <f>IFERROR(IFERROR(INDEX(Кат!$B:$B,MATCH($N2132,Кат!$I:$I,0)),INDEX(Торг!$B:$B,MATCH($N2132,Торг!$I:$I,0))),"")</f>
        <v/>
      </c>
    </row>
    <row r="2133" spans="1:15" outlineLevel="2">
      <c r="A2133" t="s">
        <v>15954</v>
      </c>
      <c r="C2133" s="191">
        <v>78898</v>
      </c>
      <c r="E2133" t="s">
        <v>5255</v>
      </c>
      <c r="F2133" t="s">
        <v>5231</v>
      </c>
      <c r="G2133" t="s">
        <v>375</v>
      </c>
      <c r="H2133">
        <v>2300</v>
      </c>
      <c r="J2133" t="s">
        <v>22634</v>
      </c>
      <c r="K2133" s="132" t="str">
        <f>IFERROR(IFERROR(INDEX(Кат!$O:$O,MATCH($C2133,Кат!$I:$I,0)),INDEX(Торг!$L:$L,MATCH($C2133,Торг!$I:$I,0))),"")</f>
        <v/>
      </c>
      <c r="L2133" s="132" t="str">
        <f>IFERROR(IFERROR(INDEX(Кат!$A:$A,MATCH($C2133,Кат!$I:$I,0)),INDEX(Торг!$A:$A,MATCH($C2133,Торг!$I:$I,0))),"")</f>
        <v/>
      </c>
      <c r="M2133" s="132" t="str">
        <f>IFERROR(IFERROR(INDEX(Кат!$B:$B,MATCH($C2133,Кат!$I:$I,0)),INDEX(Торг!$B:$B,MATCH($C2133,Торг!$I:$I,0))),"")</f>
        <v/>
      </c>
      <c r="N2133" s="132" t="str">
        <f t="shared" si="33"/>
        <v>FOBOS 78898</v>
      </c>
      <c r="O2133" s="132" t="str">
        <f>IFERROR(IFERROR(INDEX(Кат!$B:$B,MATCH($N2133,Кат!$I:$I,0)),INDEX(Торг!$B:$B,MATCH($N2133,Торг!$I:$I,0))),"")</f>
        <v/>
      </c>
    </row>
    <row r="2134" spans="1:15" outlineLevel="2">
      <c r="A2134" t="s">
        <v>15955</v>
      </c>
      <c r="C2134" s="191">
        <v>25667</v>
      </c>
      <c r="E2134" t="s">
        <v>5256</v>
      </c>
      <c r="F2134" t="s">
        <v>5231</v>
      </c>
      <c r="G2134" t="s">
        <v>375</v>
      </c>
      <c r="H2134">
        <v>2400</v>
      </c>
      <c r="J2134" t="s">
        <v>22634</v>
      </c>
      <c r="K2134" s="132" t="str">
        <f>IFERROR(IFERROR(INDEX(Кат!$O:$O,MATCH($C2134,Кат!$I:$I,0)),INDEX(Торг!$L:$L,MATCH($C2134,Торг!$I:$I,0))),"")</f>
        <v/>
      </c>
      <c r="L2134" s="132" t="str">
        <f>IFERROR(IFERROR(INDEX(Кат!$A:$A,MATCH($C2134,Кат!$I:$I,0)),INDEX(Торг!$A:$A,MATCH($C2134,Торг!$I:$I,0))),"")</f>
        <v/>
      </c>
      <c r="M2134" s="132" t="str">
        <f>IFERROR(IFERROR(INDEX(Кат!$B:$B,MATCH($C2134,Кат!$I:$I,0)),INDEX(Торг!$B:$B,MATCH($C2134,Торг!$I:$I,0))),"")</f>
        <v/>
      </c>
      <c r="N2134" s="132" t="str">
        <f t="shared" si="33"/>
        <v>FOBOS 25667</v>
      </c>
      <c r="O2134" s="132" t="str">
        <f>IFERROR(IFERROR(INDEX(Кат!$B:$B,MATCH($N2134,Кат!$I:$I,0)),INDEX(Торг!$B:$B,MATCH($N2134,Торг!$I:$I,0))),"")</f>
        <v/>
      </c>
    </row>
    <row r="2135" spans="1:15" outlineLevel="2">
      <c r="A2135" t="s">
        <v>15956</v>
      </c>
      <c r="C2135" s="191">
        <v>14613</v>
      </c>
      <c r="E2135" t="s">
        <v>5257</v>
      </c>
      <c r="F2135" t="s">
        <v>5231</v>
      </c>
      <c r="G2135" t="s">
        <v>375</v>
      </c>
      <c r="H2135">
        <v>2200</v>
      </c>
      <c r="J2135" t="s">
        <v>22634</v>
      </c>
      <c r="K2135" s="132" t="str">
        <f>IFERROR(IFERROR(INDEX(Кат!$O:$O,MATCH($C2135,Кат!$I:$I,0)),INDEX(Торг!$L:$L,MATCH($C2135,Торг!$I:$I,0))),"")</f>
        <v/>
      </c>
      <c r="L2135" s="132" t="str">
        <f>IFERROR(IFERROR(INDEX(Кат!$A:$A,MATCH($C2135,Кат!$I:$I,0)),INDEX(Торг!$A:$A,MATCH($C2135,Торг!$I:$I,0))),"")</f>
        <v/>
      </c>
      <c r="M2135" s="132" t="str">
        <f>IFERROR(IFERROR(INDEX(Кат!$B:$B,MATCH($C2135,Кат!$I:$I,0)),INDEX(Торг!$B:$B,MATCH($C2135,Торг!$I:$I,0))),"")</f>
        <v/>
      </c>
      <c r="N2135" s="132" t="str">
        <f t="shared" si="33"/>
        <v>FOBOS 14613</v>
      </c>
      <c r="O2135" s="132" t="str">
        <f>IFERROR(IFERROR(INDEX(Кат!$B:$B,MATCH($N2135,Кат!$I:$I,0)),INDEX(Торг!$B:$B,MATCH($N2135,Торг!$I:$I,0))),"")</f>
        <v/>
      </c>
    </row>
    <row r="2136" spans="1:15" outlineLevel="2">
      <c r="A2136" t="s">
        <v>23729</v>
      </c>
      <c r="C2136" s="191"/>
      <c r="E2136" t="s">
        <v>23730</v>
      </c>
      <c r="J2136" t="s">
        <v>22634</v>
      </c>
      <c r="K2136" s="132" t="str">
        <f>IFERROR(IFERROR(INDEX(Кат!$O:$O,MATCH($C2136,Кат!$I:$I,0)),INDEX(Торг!$L:$L,MATCH($C2136,Торг!$I:$I,0))),"")</f>
        <v/>
      </c>
      <c r="L2136" s="132" t="str">
        <f>IFERROR(IFERROR(INDEX(Кат!$A:$A,MATCH($C2136,Кат!$I:$I,0)),INDEX(Торг!$A:$A,MATCH($C2136,Торг!$I:$I,0))),"")</f>
        <v/>
      </c>
      <c r="M2136" s="132" t="str">
        <f>IFERROR(IFERROR(INDEX(Кат!$B:$B,MATCH($C2136,Кат!$I:$I,0)),INDEX(Торг!$B:$B,MATCH($C2136,Торг!$I:$I,0))),"")</f>
        <v/>
      </c>
      <c r="N2136" s="132" t="str">
        <f t="shared" si="33"/>
        <v xml:space="preserve"> </v>
      </c>
      <c r="O2136" s="132" t="str">
        <f>IFERROR(IFERROR(INDEX(Кат!$B:$B,MATCH($N2136,Кат!$I:$I,0)),INDEX(Торг!$B:$B,MATCH($N2136,Торг!$I:$I,0))),"")</f>
        <v/>
      </c>
    </row>
    <row r="2137" spans="1:15" outlineLevel="2">
      <c r="A2137" t="s">
        <v>23731</v>
      </c>
      <c r="C2137" s="191"/>
      <c r="E2137" t="s">
        <v>23732</v>
      </c>
      <c r="J2137" t="s">
        <v>22634</v>
      </c>
      <c r="K2137" s="132" t="str">
        <f>IFERROR(IFERROR(INDEX(Кат!$O:$O,MATCH($C2137,Кат!$I:$I,0)),INDEX(Торг!$L:$L,MATCH($C2137,Торг!$I:$I,0))),"")</f>
        <v/>
      </c>
      <c r="L2137" s="132" t="str">
        <f>IFERROR(IFERROR(INDEX(Кат!$A:$A,MATCH($C2137,Кат!$I:$I,0)),INDEX(Торг!$A:$A,MATCH($C2137,Торг!$I:$I,0))),"")</f>
        <v/>
      </c>
      <c r="M2137" s="132" t="str">
        <f>IFERROR(IFERROR(INDEX(Кат!$B:$B,MATCH($C2137,Кат!$I:$I,0)),INDEX(Торг!$B:$B,MATCH($C2137,Торг!$I:$I,0))),"")</f>
        <v/>
      </c>
      <c r="N2137" s="132" t="str">
        <f t="shared" si="33"/>
        <v xml:space="preserve"> </v>
      </c>
      <c r="O2137" s="132" t="str">
        <f>IFERROR(IFERROR(INDEX(Кат!$B:$B,MATCH($N2137,Кат!$I:$I,0)),INDEX(Торг!$B:$B,MATCH($N2137,Торг!$I:$I,0))),"")</f>
        <v/>
      </c>
    </row>
    <row r="2138" spans="1:15" outlineLevel="2">
      <c r="A2138" t="s">
        <v>23733</v>
      </c>
      <c r="C2138" s="191"/>
      <c r="E2138" t="s">
        <v>23734</v>
      </c>
      <c r="J2138" t="s">
        <v>22634</v>
      </c>
      <c r="K2138" s="132" t="str">
        <f>IFERROR(IFERROR(INDEX(Кат!$O:$O,MATCH($C2138,Кат!$I:$I,0)),INDEX(Торг!$L:$L,MATCH($C2138,Торг!$I:$I,0))),"")</f>
        <v/>
      </c>
      <c r="L2138" s="132" t="str">
        <f>IFERROR(IFERROR(INDEX(Кат!$A:$A,MATCH($C2138,Кат!$I:$I,0)),INDEX(Торг!$A:$A,MATCH($C2138,Торг!$I:$I,0))),"")</f>
        <v/>
      </c>
      <c r="M2138" s="132" t="str">
        <f>IFERROR(IFERROR(INDEX(Кат!$B:$B,MATCH($C2138,Кат!$I:$I,0)),INDEX(Торг!$B:$B,MATCH($C2138,Торг!$I:$I,0))),"")</f>
        <v/>
      </c>
      <c r="N2138" s="132" t="str">
        <f t="shared" si="33"/>
        <v xml:space="preserve"> </v>
      </c>
      <c r="O2138" s="132" t="str">
        <f>IFERROR(IFERROR(INDEX(Кат!$B:$B,MATCH($N2138,Кат!$I:$I,0)),INDEX(Торг!$B:$B,MATCH($N2138,Торг!$I:$I,0))),"")</f>
        <v/>
      </c>
    </row>
    <row r="2139" spans="1:15" outlineLevel="2">
      <c r="A2139" t="s">
        <v>15957</v>
      </c>
      <c r="C2139" s="191" t="s">
        <v>1376</v>
      </c>
      <c r="E2139" t="s">
        <v>14700</v>
      </c>
      <c r="F2139" t="s">
        <v>1377</v>
      </c>
      <c r="G2139" t="s">
        <v>399</v>
      </c>
      <c r="H2139">
        <v>200</v>
      </c>
      <c r="J2139" t="s">
        <v>22634</v>
      </c>
      <c r="K2139" s="132" t="str">
        <f>IFERROR(IFERROR(INDEX(Кат!$O:$O,MATCH($C2139,Кат!$I:$I,0)),INDEX(Торг!$L:$L,MATCH($C2139,Торг!$I:$I,0))),"")</f>
        <v/>
      </c>
      <c r="L2139" s="132" t="str">
        <f>IFERROR(IFERROR(INDEX(Кат!$A:$A,MATCH($C2139,Кат!$I:$I,0)),INDEX(Торг!$A:$A,MATCH($C2139,Торг!$I:$I,0))),"")</f>
        <v/>
      </c>
      <c r="M2139" s="132" t="str">
        <f>IFERROR(IFERROR(INDEX(Кат!$B:$B,MATCH($C2139,Кат!$I:$I,0)),INDEX(Торг!$B:$B,MATCH($C2139,Торг!$I:$I,0))),"")</f>
        <v/>
      </c>
      <c r="N2139" s="132" t="str">
        <f t="shared" si="33"/>
        <v>FORTECH FA-079</v>
      </c>
      <c r="O2139" s="132" t="str">
        <f>IFERROR(IFERROR(INDEX(Кат!$B:$B,MATCH($N2139,Кат!$I:$I,0)),INDEX(Торг!$B:$B,MATCH($N2139,Торг!$I:$I,0))),"")</f>
        <v/>
      </c>
    </row>
    <row r="2140" spans="1:15" outlineLevel="2">
      <c r="A2140" t="s">
        <v>23735</v>
      </c>
      <c r="C2140" s="191"/>
      <c r="E2140" t="s">
        <v>23736</v>
      </c>
      <c r="J2140" t="s">
        <v>22634</v>
      </c>
      <c r="K2140" s="132" t="str">
        <f>IFERROR(IFERROR(INDEX(Кат!$O:$O,MATCH($C2140,Кат!$I:$I,0)),INDEX(Торг!$L:$L,MATCH($C2140,Торг!$I:$I,0))),"")</f>
        <v/>
      </c>
      <c r="L2140" s="132" t="str">
        <f>IFERROR(IFERROR(INDEX(Кат!$A:$A,MATCH($C2140,Кат!$I:$I,0)),INDEX(Торг!$A:$A,MATCH($C2140,Торг!$I:$I,0))),"")</f>
        <v/>
      </c>
      <c r="M2140" s="132" t="str">
        <f>IFERROR(IFERROR(INDEX(Кат!$B:$B,MATCH($C2140,Кат!$I:$I,0)),INDEX(Торг!$B:$B,MATCH($C2140,Торг!$I:$I,0))),"")</f>
        <v/>
      </c>
      <c r="N2140" s="132" t="str">
        <f t="shared" si="33"/>
        <v xml:space="preserve"> </v>
      </c>
      <c r="O2140" s="132" t="str">
        <f>IFERROR(IFERROR(INDEX(Кат!$B:$B,MATCH($N2140,Кат!$I:$I,0)),INDEX(Торг!$B:$B,MATCH($N2140,Торг!$I:$I,0))),"")</f>
        <v/>
      </c>
    </row>
    <row r="2141" spans="1:15" outlineLevel="2">
      <c r="A2141" t="s">
        <v>15958</v>
      </c>
      <c r="C2141" s="191" t="s">
        <v>1378</v>
      </c>
      <c r="E2141" t="s">
        <v>1379</v>
      </c>
      <c r="F2141" t="s">
        <v>1377</v>
      </c>
      <c r="G2141" t="s">
        <v>399</v>
      </c>
      <c r="H2141">
        <v>170</v>
      </c>
      <c r="J2141" t="s">
        <v>22634</v>
      </c>
      <c r="K2141" s="132" t="str">
        <f>IFERROR(IFERROR(INDEX(Кат!$O:$O,MATCH($C2141,Кат!$I:$I,0)),INDEX(Торг!$L:$L,MATCH($C2141,Торг!$I:$I,0))),"")</f>
        <v/>
      </c>
      <c r="L2141" s="132" t="str">
        <f>IFERROR(IFERROR(INDEX(Кат!$A:$A,MATCH($C2141,Кат!$I:$I,0)),INDEX(Торг!$A:$A,MATCH($C2141,Торг!$I:$I,0))),"")</f>
        <v/>
      </c>
      <c r="M2141" s="132" t="str">
        <f>IFERROR(IFERROR(INDEX(Кат!$B:$B,MATCH($C2141,Кат!$I:$I,0)),INDEX(Торг!$B:$B,MATCH($C2141,Торг!$I:$I,0))),"")</f>
        <v/>
      </c>
      <c r="N2141" s="132" t="str">
        <f t="shared" si="33"/>
        <v>FORTECH FO-003</v>
      </c>
      <c r="O2141" s="132" t="str">
        <f>IFERROR(IFERROR(INDEX(Кат!$B:$B,MATCH($N2141,Кат!$I:$I,0)),INDEX(Торг!$B:$B,MATCH($N2141,Торг!$I:$I,0))),"")</f>
        <v/>
      </c>
    </row>
    <row r="2142" spans="1:15" outlineLevel="1">
      <c r="A2142" t="s">
        <v>23737</v>
      </c>
      <c r="C2142" s="191"/>
      <c r="E2142" t="s">
        <v>23738</v>
      </c>
      <c r="J2142" t="s">
        <v>22634</v>
      </c>
      <c r="K2142" s="132" t="str">
        <f>IFERROR(IFERROR(INDEX(Кат!$O:$O,MATCH($C2142,Кат!$I:$I,0)),INDEX(Торг!$L:$L,MATCH($C2142,Торг!$I:$I,0))),"")</f>
        <v/>
      </c>
      <c r="L2142" s="132" t="str">
        <f>IFERROR(IFERROR(INDEX(Кат!$A:$A,MATCH($C2142,Кат!$I:$I,0)),INDEX(Торг!$A:$A,MATCH($C2142,Торг!$I:$I,0))),"")</f>
        <v/>
      </c>
      <c r="M2142" s="132" t="str">
        <f>IFERROR(IFERROR(INDEX(Кат!$B:$B,MATCH($C2142,Кат!$I:$I,0)),INDEX(Торг!$B:$B,MATCH($C2142,Торг!$I:$I,0))),"")</f>
        <v/>
      </c>
      <c r="N2142" s="132" t="str">
        <f t="shared" si="33"/>
        <v xml:space="preserve"> </v>
      </c>
      <c r="O2142" s="132" t="str">
        <f>IFERROR(IFERROR(INDEX(Кат!$B:$B,MATCH($N2142,Кат!$I:$I,0)),INDEX(Торг!$B:$B,MATCH($N2142,Торг!$I:$I,0))),"")</f>
        <v/>
      </c>
    </row>
    <row r="2143" spans="1:15" outlineLevel="2">
      <c r="A2143" t="s">
        <v>15959</v>
      </c>
      <c r="C2143" s="191" t="s">
        <v>1380</v>
      </c>
      <c r="E2143" t="s">
        <v>1381</v>
      </c>
      <c r="F2143" t="s">
        <v>1377</v>
      </c>
      <c r="G2143" t="s">
        <v>399</v>
      </c>
      <c r="H2143">
        <v>120</v>
      </c>
      <c r="J2143" t="s">
        <v>22634</v>
      </c>
      <c r="K2143" s="132" t="str">
        <f>IFERROR(IFERROR(INDEX(Кат!$O:$O,MATCH($C2143,Кат!$I:$I,0)),INDEX(Торг!$L:$L,MATCH($C2143,Торг!$I:$I,0))),"")</f>
        <v/>
      </c>
      <c r="L2143" s="132" t="str">
        <f>IFERROR(IFERROR(INDEX(Кат!$A:$A,MATCH($C2143,Кат!$I:$I,0)),INDEX(Торг!$A:$A,MATCH($C2143,Торг!$I:$I,0))),"")</f>
        <v/>
      </c>
      <c r="M2143" s="132" t="str">
        <f>IFERROR(IFERROR(INDEX(Кат!$B:$B,MATCH($C2143,Кат!$I:$I,0)),INDEX(Торг!$B:$B,MATCH($C2143,Торг!$I:$I,0))),"")</f>
        <v/>
      </c>
      <c r="N2143" s="132" t="str">
        <f t="shared" si="33"/>
        <v>FORTECH FS-130</v>
      </c>
      <c r="O2143" s="132" t="str">
        <f>IFERROR(IFERROR(INDEX(Кат!$B:$B,MATCH($N2143,Кат!$I:$I,0)),INDEX(Торг!$B:$B,MATCH($N2143,Торг!$I:$I,0))),"")</f>
        <v/>
      </c>
    </row>
    <row r="2144" spans="1:15" outlineLevel="2">
      <c r="A2144" t="s">
        <v>24959</v>
      </c>
      <c r="C2144" s="191"/>
      <c r="E2144" t="s">
        <v>23442</v>
      </c>
      <c r="J2144" t="s">
        <v>22634</v>
      </c>
      <c r="K2144" s="132" t="str">
        <f>IFERROR(IFERROR(INDEX(Кат!$O:$O,MATCH($C2144,Кат!$I:$I,0)),INDEX(Торг!$L:$L,MATCH($C2144,Торг!$I:$I,0))),"")</f>
        <v/>
      </c>
      <c r="L2144" s="132" t="str">
        <f>IFERROR(IFERROR(INDEX(Кат!$A:$A,MATCH($C2144,Кат!$I:$I,0)),INDEX(Торг!$A:$A,MATCH($C2144,Торг!$I:$I,0))),"")</f>
        <v/>
      </c>
      <c r="M2144" s="132" t="str">
        <f>IFERROR(IFERROR(INDEX(Кат!$B:$B,MATCH($C2144,Кат!$I:$I,0)),INDEX(Торг!$B:$B,MATCH($C2144,Торг!$I:$I,0))),"")</f>
        <v/>
      </c>
      <c r="N2144" s="132" t="str">
        <f t="shared" si="33"/>
        <v xml:space="preserve"> </v>
      </c>
      <c r="O2144" s="132" t="str">
        <f>IFERROR(IFERROR(INDEX(Кат!$B:$B,MATCH($N2144,Кат!$I:$I,0)),INDEX(Торг!$B:$B,MATCH($N2144,Торг!$I:$I,0))),"")</f>
        <v/>
      </c>
    </row>
    <row r="2145" spans="1:15" outlineLevel="2">
      <c r="A2145" t="s">
        <v>24960</v>
      </c>
      <c r="C2145" s="191" t="s">
        <v>24961</v>
      </c>
      <c r="E2145" t="s">
        <v>24962</v>
      </c>
      <c r="F2145" t="s">
        <v>1377</v>
      </c>
      <c r="G2145" t="s">
        <v>375</v>
      </c>
      <c r="H2145">
        <v>490</v>
      </c>
      <c r="J2145" t="s">
        <v>22634</v>
      </c>
      <c r="K2145" s="132" t="str">
        <f>IFERROR(IFERROR(INDEX(Кат!$O:$O,MATCH($C2145,Кат!$I:$I,0)),INDEX(Торг!$L:$L,MATCH($C2145,Торг!$I:$I,0))),"")</f>
        <v/>
      </c>
      <c r="L2145" s="132" t="str">
        <f>IFERROR(IFERROR(INDEX(Кат!$A:$A,MATCH($C2145,Кат!$I:$I,0)),INDEX(Торг!$A:$A,MATCH($C2145,Торг!$I:$I,0))),"")</f>
        <v/>
      </c>
      <c r="M2145" s="132" t="str">
        <f>IFERROR(IFERROR(INDEX(Кат!$B:$B,MATCH($C2145,Кат!$I:$I,0)),INDEX(Торг!$B:$B,MATCH($C2145,Торг!$I:$I,0))),"")</f>
        <v/>
      </c>
      <c r="N2145" s="132" t="str">
        <f t="shared" si="33"/>
        <v>FORTECH FB-1102</v>
      </c>
      <c r="O2145" s="132" t="str">
        <f>IFERROR(IFERROR(INDEX(Кат!$B:$B,MATCH($N2145,Кат!$I:$I,0)),INDEX(Торг!$B:$B,MATCH($N2145,Торг!$I:$I,0))),"")</f>
        <v/>
      </c>
    </row>
    <row r="2146" spans="1:15" outlineLevel="1">
      <c r="A2146" t="s">
        <v>24963</v>
      </c>
      <c r="C2146" s="191" t="s">
        <v>24964</v>
      </c>
      <c r="E2146" t="s">
        <v>24965</v>
      </c>
      <c r="F2146" t="s">
        <v>1377</v>
      </c>
      <c r="G2146" t="s">
        <v>375</v>
      </c>
      <c r="H2146">
        <v>600</v>
      </c>
      <c r="J2146" t="s">
        <v>22634</v>
      </c>
      <c r="K2146" s="132" t="str">
        <f>IFERROR(IFERROR(INDEX(Кат!$O:$O,MATCH($C2146,Кат!$I:$I,0)),INDEX(Торг!$L:$L,MATCH($C2146,Торг!$I:$I,0))),"")</f>
        <v/>
      </c>
      <c r="L2146" s="132" t="str">
        <f>IFERROR(IFERROR(INDEX(Кат!$A:$A,MATCH($C2146,Кат!$I:$I,0)),INDEX(Торг!$A:$A,MATCH($C2146,Торг!$I:$I,0))),"")</f>
        <v/>
      </c>
      <c r="M2146" s="132" t="str">
        <f>IFERROR(IFERROR(INDEX(Кат!$B:$B,MATCH($C2146,Кат!$I:$I,0)),INDEX(Торг!$B:$B,MATCH($C2146,Торг!$I:$I,0))),"")</f>
        <v/>
      </c>
      <c r="N2146" s="132" t="str">
        <f t="shared" si="33"/>
        <v>FORTECH FB-1201</v>
      </c>
      <c r="O2146" s="132" t="str">
        <f>IFERROR(IFERROR(INDEX(Кат!$B:$B,MATCH($N2146,Кат!$I:$I,0)),INDEX(Торг!$B:$B,MATCH($N2146,Торг!$I:$I,0))),"")</f>
        <v/>
      </c>
    </row>
    <row r="2147" spans="1:15" outlineLevel="2">
      <c r="A2147" t="s">
        <v>24966</v>
      </c>
      <c r="C2147" s="191" t="s">
        <v>24967</v>
      </c>
      <c r="E2147" t="s">
        <v>24968</v>
      </c>
      <c r="F2147" t="s">
        <v>1377</v>
      </c>
      <c r="G2147" t="s">
        <v>375</v>
      </c>
      <c r="H2147">
        <v>625</v>
      </c>
      <c r="J2147" t="s">
        <v>22634</v>
      </c>
      <c r="K2147" s="132" t="str">
        <f>IFERROR(IFERROR(INDEX(Кат!$O:$O,MATCH($C2147,Кат!$I:$I,0)),INDEX(Торг!$L:$L,MATCH($C2147,Торг!$I:$I,0))),"")</f>
        <v/>
      </c>
      <c r="L2147" s="132" t="str">
        <f>IFERROR(IFERROR(INDEX(Кат!$A:$A,MATCH($C2147,Кат!$I:$I,0)),INDEX(Торг!$A:$A,MATCH($C2147,Торг!$I:$I,0))),"")</f>
        <v/>
      </c>
      <c r="M2147" s="132" t="str">
        <f>IFERROR(IFERROR(INDEX(Кат!$B:$B,MATCH($C2147,Кат!$I:$I,0)),INDEX(Торг!$B:$B,MATCH($C2147,Торг!$I:$I,0))),"")</f>
        <v/>
      </c>
      <c r="N2147" s="132" t="str">
        <f t="shared" si="33"/>
        <v>FORTECH FB-1223</v>
      </c>
      <c r="O2147" s="132" t="str">
        <f>IFERROR(IFERROR(INDEX(Кат!$B:$B,MATCH($N2147,Кат!$I:$I,0)),INDEX(Торг!$B:$B,MATCH($N2147,Торг!$I:$I,0))),"")</f>
        <v/>
      </c>
    </row>
    <row r="2148" spans="1:15" outlineLevel="2">
      <c r="A2148" t="s">
        <v>23739</v>
      </c>
      <c r="C2148" s="191"/>
      <c r="E2148" t="s">
        <v>23734</v>
      </c>
      <c r="J2148" t="s">
        <v>22634</v>
      </c>
      <c r="K2148" s="132" t="str">
        <f>IFERROR(IFERROR(INDEX(Кат!$O:$O,MATCH($C2148,Кат!$I:$I,0)),INDEX(Торг!$L:$L,MATCH($C2148,Торг!$I:$I,0))),"")</f>
        <v/>
      </c>
      <c r="L2148" s="132" t="str">
        <f>IFERROR(IFERROR(INDEX(Кат!$A:$A,MATCH($C2148,Кат!$I:$I,0)),INDEX(Торг!$A:$A,MATCH($C2148,Торг!$I:$I,0))),"")</f>
        <v/>
      </c>
      <c r="M2148" s="132" t="str">
        <f>IFERROR(IFERROR(INDEX(Кат!$B:$B,MATCH($C2148,Кат!$I:$I,0)),INDEX(Торг!$B:$B,MATCH($C2148,Торг!$I:$I,0))),"")</f>
        <v/>
      </c>
      <c r="N2148" s="132" t="str">
        <f t="shared" si="33"/>
        <v xml:space="preserve"> </v>
      </c>
      <c r="O2148" s="132" t="str">
        <f>IFERROR(IFERROR(INDEX(Кат!$B:$B,MATCH($N2148,Кат!$I:$I,0)),INDEX(Торг!$B:$B,MATCH($N2148,Торг!$I:$I,0))),"")</f>
        <v/>
      </c>
    </row>
    <row r="2149" spans="1:15" outlineLevel="2">
      <c r="A2149" t="s">
        <v>23043</v>
      </c>
      <c r="C2149" s="191" t="s">
        <v>23044</v>
      </c>
      <c r="E2149" t="s">
        <v>23045</v>
      </c>
      <c r="F2149" t="s">
        <v>1377</v>
      </c>
      <c r="G2149" t="s">
        <v>399</v>
      </c>
      <c r="H2149">
        <v>320</v>
      </c>
      <c r="J2149" t="s">
        <v>22634</v>
      </c>
      <c r="K2149" s="132" t="str">
        <f>IFERROR(IFERROR(INDEX(Кат!$O:$O,MATCH($C2149,Кат!$I:$I,0)),INDEX(Торг!$L:$L,MATCH($C2149,Торг!$I:$I,0))),"")</f>
        <v/>
      </c>
      <c r="L2149" s="132" t="str">
        <f>IFERROR(IFERROR(INDEX(Кат!$A:$A,MATCH($C2149,Кат!$I:$I,0)),INDEX(Торг!$A:$A,MATCH($C2149,Торг!$I:$I,0))),"")</f>
        <v/>
      </c>
      <c r="M2149" s="132" t="str">
        <f>IFERROR(IFERROR(INDEX(Кат!$B:$B,MATCH($C2149,Кат!$I:$I,0)),INDEX(Торг!$B:$B,MATCH($C2149,Торг!$I:$I,0))),"")</f>
        <v/>
      </c>
      <c r="N2149" s="132" t="str">
        <f t="shared" si="33"/>
        <v>FORTECH FA-250</v>
      </c>
      <c r="O2149" s="132" t="str">
        <f>IFERROR(IFERROR(INDEX(Кат!$B:$B,MATCH($N2149,Кат!$I:$I,0)),INDEX(Торг!$B:$B,MATCH($N2149,Торг!$I:$I,0))),"")</f>
        <v/>
      </c>
    </row>
    <row r="2150" spans="1:15" outlineLevel="2">
      <c r="A2150" t="s">
        <v>15960</v>
      </c>
      <c r="C2150" s="191" t="s">
        <v>1382</v>
      </c>
      <c r="E2150" t="s">
        <v>1383</v>
      </c>
      <c r="F2150" t="s">
        <v>1377</v>
      </c>
      <c r="G2150" t="s">
        <v>399</v>
      </c>
      <c r="H2150">
        <v>110</v>
      </c>
      <c r="J2150" t="s">
        <v>22634</v>
      </c>
      <c r="K2150" s="132" t="str">
        <f>IFERROR(IFERROR(INDEX(Кат!$O:$O,MATCH($C2150,Кат!$I:$I,0)),INDEX(Торг!$L:$L,MATCH($C2150,Торг!$I:$I,0))),"")</f>
        <v/>
      </c>
      <c r="L2150" s="132" t="str">
        <f>IFERROR(IFERROR(INDEX(Кат!$A:$A,MATCH($C2150,Кат!$I:$I,0)),INDEX(Торг!$A:$A,MATCH($C2150,Торг!$I:$I,0))),"")</f>
        <v/>
      </c>
      <c r="M2150" s="132" t="str">
        <f>IFERROR(IFERROR(INDEX(Кат!$B:$B,MATCH($C2150,Кат!$I:$I,0)),INDEX(Торг!$B:$B,MATCH($C2150,Торг!$I:$I,0))),"")</f>
        <v/>
      </c>
      <c r="N2150" s="132" t="str">
        <f t="shared" si="33"/>
        <v>FORTECH FA-020</v>
      </c>
      <c r="O2150" s="132" t="str">
        <f>IFERROR(IFERROR(INDEX(Кат!$B:$B,MATCH($N2150,Кат!$I:$I,0)),INDEX(Торг!$B:$B,MATCH($N2150,Торг!$I:$I,0))),"")</f>
        <v/>
      </c>
    </row>
    <row r="2151" spans="1:15" outlineLevel="2">
      <c r="A2151" t="s">
        <v>15961</v>
      </c>
      <c r="C2151" s="191" t="s">
        <v>173</v>
      </c>
      <c r="E2151" t="s">
        <v>1384</v>
      </c>
      <c r="F2151" t="s">
        <v>1377</v>
      </c>
      <c r="G2151" t="s">
        <v>399</v>
      </c>
      <c r="H2151">
        <v>200</v>
      </c>
      <c r="J2151" t="s">
        <v>22634</v>
      </c>
      <c r="K2151" s="132" t="str">
        <f>IFERROR(IFERROR(INDEX(Кат!$O:$O,MATCH($C2151,Кат!$I:$I,0)),INDEX(Торг!$L:$L,MATCH($C2151,Торг!$I:$I,0))),"")</f>
        <v>шпак</v>
      </c>
      <c r="L2151" s="132">
        <f>IFERROR(IFERROR(INDEX(Кат!$A:$A,MATCH($C2151,Кат!$I:$I,0)),INDEX(Торг!$A:$A,MATCH($C2151,Торг!$I:$I,0))),"")</f>
        <v>224028</v>
      </c>
      <c r="M2151" s="132">
        <f>IFERROR(IFERROR(INDEX(Кат!$B:$B,MATCH($C2151,Кат!$I:$I,0)),INDEX(Торг!$B:$B,MATCH($C2151,Торг!$I:$I,0))),"")</f>
        <v>4706</v>
      </c>
      <c r="N2151" s="132" t="str">
        <f t="shared" si="33"/>
        <v>FORTECH FA-022</v>
      </c>
      <c r="O2151" s="132" t="str">
        <f>IFERROR(IFERROR(INDEX(Кат!$B:$B,MATCH($N2151,Кат!$I:$I,0)),INDEX(Торг!$B:$B,MATCH($N2151,Торг!$I:$I,0))),"")</f>
        <v/>
      </c>
    </row>
    <row r="2152" spans="1:15" outlineLevel="2">
      <c r="A2152" t="s">
        <v>15962</v>
      </c>
      <c r="C2152" s="191" t="s">
        <v>1385</v>
      </c>
      <c r="E2152" t="s">
        <v>1386</v>
      </c>
      <c r="F2152" t="s">
        <v>1377</v>
      </c>
      <c r="G2152" t="s">
        <v>399</v>
      </c>
      <c r="H2152">
        <v>200</v>
      </c>
      <c r="J2152" t="s">
        <v>22634</v>
      </c>
      <c r="K2152" s="132" t="str">
        <f>IFERROR(IFERROR(INDEX(Кат!$O:$O,MATCH($C2152,Кат!$I:$I,0)),INDEX(Торг!$L:$L,MATCH($C2152,Торг!$I:$I,0))),"")</f>
        <v/>
      </c>
      <c r="L2152" s="132" t="str">
        <f>IFERROR(IFERROR(INDEX(Кат!$A:$A,MATCH($C2152,Кат!$I:$I,0)),INDEX(Торг!$A:$A,MATCH($C2152,Торг!$I:$I,0))),"")</f>
        <v/>
      </c>
      <c r="M2152" s="132" t="str">
        <f>IFERROR(IFERROR(INDEX(Кат!$B:$B,MATCH($C2152,Кат!$I:$I,0)),INDEX(Торг!$B:$B,MATCH($C2152,Торг!$I:$I,0))),"")</f>
        <v/>
      </c>
      <c r="N2152" s="132" t="str">
        <f t="shared" si="33"/>
        <v>FORTECH FA-101</v>
      </c>
      <c r="O2152" s="132" t="str">
        <f>IFERROR(IFERROR(INDEX(Кат!$B:$B,MATCH($N2152,Кат!$I:$I,0)),INDEX(Торг!$B:$B,MATCH($N2152,Торг!$I:$I,0))),"")</f>
        <v/>
      </c>
    </row>
    <row r="2153" spans="1:15" outlineLevel="1">
      <c r="A2153" t="s">
        <v>15963</v>
      </c>
      <c r="C2153" s="191" t="s">
        <v>1387</v>
      </c>
      <c r="E2153" t="s">
        <v>1388</v>
      </c>
      <c r="F2153" t="s">
        <v>1377</v>
      </c>
      <c r="G2153" t="s">
        <v>399</v>
      </c>
      <c r="H2153">
        <v>210</v>
      </c>
      <c r="J2153" t="s">
        <v>22634</v>
      </c>
      <c r="K2153" s="132" t="str">
        <f>IFERROR(IFERROR(INDEX(Кат!$O:$O,MATCH($C2153,Кат!$I:$I,0)),INDEX(Торг!$L:$L,MATCH($C2153,Торг!$I:$I,0))),"")</f>
        <v/>
      </c>
      <c r="L2153" s="132" t="str">
        <f>IFERROR(IFERROR(INDEX(Кат!$A:$A,MATCH($C2153,Кат!$I:$I,0)),INDEX(Торг!$A:$A,MATCH($C2153,Торг!$I:$I,0))),"")</f>
        <v/>
      </c>
      <c r="M2153" s="132" t="str">
        <f>IFERROR(IFERROR(INDEX(Кат!$B:$B,MATCH($C2153,Кат!$I:$I,0)),INDEX(Торг!$B:$B,MATCH($C2153,Торг!$I:$I,0))),"")</f>
        <v/>
      </c>
      <c r="N2153" s="132" t="str">
        <f t="shared" si="33"/>
        <v>FORTECH FA-126</v>
      </c>
      <c r="O2153" s="132" t="str">
        <f>IFERROR(IFERROR(INDEX(Кат!$B:$B,MATCH($N2153,Кат!$I:$I,0)),INDEX(Торг!$B:$B,MATCH($N2153,Торг!$I:$I,0))),"")</f>
        <v/>
      </c>
    </row>
    <row r="2154" spans="1:15" outlineLevel="2">
      <c r="A2154" t="s">
        <v>15964</v>
      </c>
      <c r="C2154" s="191" t="s">
        <v>1389</v>
      </c>
      <c r="E2154" t="s">
        <v>1390</v>
      </c>
      <c r="F2154" t="s">
        <v>1377</v>
      </c>
      <c r="G2154" t="s">
        <v>399</v>
      </c>
      <c r="H2154">
        <v>260</v>
      </c>
      <c r="J2154" t="s">
        <v>22634</v>
      </c>
      <c r="K2154" s="132" t="str">
        <f>IFERROR(IFERROR(INDEX(Кат!$O:$O,MATCH($C2154,Кат!$I:$I,0)),INDEX(Торг!$L:$L,MATCH($C2154,Торг!$I:$I,0))),"")</f>
        <v/>
      </c>
      <c r="L2154" s="132" t="str">
        <f>IFERROR(IFERROR(INDEX(Кат!$A:$A,MATCH($C2154,Кат!$I:$I,0)),INDEX(Торг!$A:$A,MATCH($C2154,Торг!$I:$I,0))),"")</f>
        <v/>
      </c>
      <c r="M2154" s="132" t="str">
        <f>IFERROR(IFERROR(INDEX(Кат!$B:$B,MATCH($C2154,Кат!$I:$I,0)),INDEX(Торг!$B:$B,MATCH($C2154,Торг!$I:$I,0))),"")</f>
        <v/>
      </c>
      <c r="N2154" s="132" t="str">
        <f t="shared" si="33"/>
        <v>FORTECH FA-030</v>
      </c>
      <c r="O2154" s="132" t="str">
        <f>IFERROR(IFERROR(INDEX(Кат!$B:$B,MATCH($N2154,Кат!$I:$I,0)),INDEX(Торг!$B:$B,MATCH($N2154,Торг!$I:$I,0))),"")</f>
        <v/>
      </c>
    </row>
    <row r="2155" spans="1:15" outlineLevel="2">
      <c r="A2155" t="s">
        <v>15965</v>
      </c>
      <c r="C2155" s="191" t="s">
        <v>1391</v>
      </c>
      <c r="E2155" t="s">
        <v>1392</v>
      </c>
      <c r="F2155" t="s">
        <v>1377</v>
      </c>
      <c r="G2155" t="s">
        <v>399</v>
      </c>
      <c r="H2155">
        <v>270</v>
      </c>
      <c r="J2155" t="s">
        <v>22634</v>
      </c>
      <c r="K2155" s="132" t="str">
        <f>IFERROR(IFERROR(INDEX(Кат!$O:$O,MATCH($C2155,Кат!$I:$I,0)),INDEX(Торг!$L:$L,MATCH($C2155,Торг!$I:$I,0))),"")</f>
        <v/>
      </c>
      <c r="L2155" s="132" t="str">
        <f>IFERROR(IFERROR(INDEX(Кат!$A:$A,MATCH($C2155,Кат!$I:$I,0)),INDEX(Торг!$A:$A,MATCH($C2155,Торг!$I:$I,0))),"")</f>
        <v/>
      </c>
      <c r="M2155" s="132" t="str">
        <f>IFERROR(IFERROR(INDEX(Кат!$B:$B,MATCH($C2155,Кат!$I:$I,0)),INDEX(Торг!$B:$B,MATCH($C2155,Торг!$I:$I,0))),"")</f>
        <v/>
      </c>
      <c r="N2155" s="132" t="str">
        <f t="shared" si="33"/>
        <v>FORTECH FA-180</v>
      </c>
      <c r="O2155" s="132" t="str">
        <f>IFERROR(IFERROR(INDEX(Кат!$B:$B,MATCH($N2155,Кат!$I:$I,0)),INDEX(Торг!$B:$B,MATCH($N2155,Торг!$I:$I,0))),"")</f>
        <v/>
      </c>
    </row>
    <row r="2156" spans="1:15" outlineLevel="2">
      <c r="A2156" t="s">
        <v>15966</v>
      </c>
      <c r="C2156" s="191" t="s">
        <v>1393</v>
      </c>
      <c r="E2156" t="s">
        <v>1394</v>
      </c>
      <c r="F2156" t="s">
        <v>1377</v>
      </c>
      <c r="G2156" t="s">
        <v>399</v>
      </c>
      <c r="H2156">
        <v>230</v>
      </c>
      <c r="J2156" t="s">
        <v>22634</v>
      </c>
      <c r="K2156" s="132" t="str">
        <f>IFERROR(IFERROR(INDEX(Кат!$O:$O,MATCH($C2156,Кат!$I:$I,0)),INDEX(Торг!$L:$L,MATCH($C2156,Торг!$I:$I,0))),"")</f>
        <v/>
      </c>
      <c r="L2156" s="132" t="str">
        <f>IFERROR(IFERROR(INDEX(Кат!$A:$A,MATCH($C2156,Кат!$I:$I,0)),INDEX(Торг!$A:$A,MATCH($C2156,Торг!$I:$I,0))),"")</f>
        <v/>
      </c>
      <c r="M2156" s="132" t="str">
        <f>IFERROR(IFERROR(INDEX(Кат!$B:$B,MATCH($C2156,Кат!$I:$I,0)),INDEX(Торг!$B:$B,MATCH($C2156,Торг!$I:$I,0))),"")</f>
        <v/>
      </c>
      <c r="N2156" s="132" t="str">
        <f t="shared" si="33"/>
        <v>FORTECH FA-239</v>
      </c>
      <c r="O2156" s="132" t="str">
        <f>IFERROR(IFERROR(INDEX(Кат!$B:$B,MATCH($N2156,Кат!$I:$I,0)),INDEX(Торг!$B:$B,MATCH($N2156,Торг!$I:$I,0))),"")</f>
        <v/>
      </c>
    </row>
    <row r="2157" spans="1:15" outlineLevel="2">
      <c r="A2157" t="s">
        <v>23740</v>
      </c>
      <c r="C2157" s="191"/>
      <c r="E2157" t="s">
        <v>23736</v>
      </c>
      <c r="J2157" t="s">
        <v>22634</v>
      </c>
      <c r="K2157" s="132" t="str">
        <f>IFERROR(IFERROR(INDEX(Кат!$O:$O,MATCH($C2157,Кат!$I:$I,0)),INDEX(Торг!$L:$L,MATCH($C2157,Торг!$I:$I,0))),"")</f>
        <v/>
      </c>
      <c r="L2157" s="132" t="str">
        <f>IFERROR(IFERROR(INDEX(Кат!$A:$A,MATCH($C2157,Кат!$I:$I,0)),INDEX(Торг!$A:$A,MATCH($C2157,Торг!$I:$I,0))),"")</f>
        <v/>
      </c>
      <c r="M2157" s="132" t="str">
        <f>IFERROR(IFERROR(INDEX(Кат!$B:$B,MATCH($C2157,Кат!$I:$I,0)),INDEX(Торг!$B:$B,MATCH($C2157,Торг!$I:$I,0))),"")</f>
        <v/>
      </c>
      <c r="N2157" s="132" t="str">
        <f t="shared" si="33"/>
        <v xml:space="preserve"> </v>
      </c>
      <c r="O2157" s="132" t="str">
        <f>IFERROR(IFERROR(INDEX(Кат!$B:$B,MATCH($N2157,Кат!$I:$I,0)),INDEX(Торг!$B:$B,MATCH($N2157,Торг!$I:$I,0))),"")</f>
        <v/>
      </c>
    </row>
    <row r="2158" spans="1:15" outlineLevel="2">
      <c r="A2158" t="s">
        <v>15967</v>
      </c>
      <c r="C2158" s="191" t="s">
        <v>5258</v>
      </c>
      <c r="E2158" t="s">
        <v>5259</v>
      </c>
      <c r="F2158" t="s">
        <v>1377</v>
      </c>
      <c r="G2158" t="s">
        <v>399</v>
      </c>
      <c r="H2158">
        <v>160</v>
      </c>
      <c r="J2158" t="s">
        <v>22634</v>
      </c>
      <c r="K2158" s="132" t="str">
        <f>IFERROR(IFERROR(INDEX(Кат!$O:$O,MATCH($C2158,Кат!$I:$I,0)),INDEX(Торг!$L:$L,MATCH($C2158,Торг!$I:$I,0))),"")</f>
        <v/>
      </c>
      <c r="L2158" s="132" t="str">
        <f>IFERROR(IFERROR(INDEX(Кат!$A:$A,MATCH($C2158,Кат!$I:$I,0)),INDEX(Торг!$A:$A,MATCH($C2158,Торг!$I:$I,0))),"")</f>
        <v/>
      </c>
      <c r="M2158" s="132" t="str">
        <f>IFERROR(IFERROR(INDEX(Кат!$B:$B,MATCH($C2158,Кат!$I:$I,0)),INDEX(Торг!$B:$B,MATCH($C2158,Торг!$I:$I,0))),"")</f>
        <v/>
      </c>
      <c r="N2158" s="132" t="str">
        <f t="shared" si="33"/>
        <v>FORTECH FO-008</v>
      </c>
      <c r="O2158" s="132" t="str">
        <f>IFERROR(IFERROR(INDEX(Кат!$B:$B,MATCH($N2158,Кат!$I:$I,0)),INDEX(Торг!$B:$B,MATCH($N2158,Торг!$I:$I,0))),"")</f>
        <v/>
      </c>
    </row>
    <row r="2159" spans="1:15" outlineLevel="2">
      <c r="A2159" t="s">
        <v>15968</v>
      </c>
      <c r="C2159" s="191" t="s">
        <v>174</v>
      </c>
      <c r="E2159" t="s">
        <v>1395</v>
      </c>
      <c r="F2159" t="s">
        <v>1377</v>
      </c>
      <c r="G2159" t="s">
        <v>399</v>
      </c>
      <c r="H2159">
        <v>190</v>
      </c>
      <c r="J2159" t="s">
        <v>22634</v>
      </c>
      <c r="K2159" s="132" t="str">
        <f>IFERROR(IFERROR(INDEX(Кат!$O:$O,MATCH($C2159,Кат!$I:$I,0)),INDEX(Торг!$L:$L,MATCH($C2159,Торг!$I:$I,0))),"")</f>
        <v>шпак</v>
      </c>
      <c r="L2159" s="132">
        <f>IFERROR(IFERROR(INDEX(Кат!$A:$A,MATCH($C2159,Кат!$I:$I,0)),INDEX(Торг!$A:$A,MATCH($C2159,Торг!$I:$I,0))),"")</f>
        <v>163837</v>
      </c>
      <c r="M2159" s="132">
        <f>IFERROR(IFERROR(INDEX(Кат!$B:$B,MATCH($C2159,Кат!$I:$I,0)),INDEX(Торг!$B:$B,MATCH($C2159,Торг!$I:$I,0))),"")</f>
        <v>4716</v>
      </c>
      <c r="N2159" s="132" t="str">
        <f t="shared" si="33"/>
        <v>FORTECH FO-013</v>
      </c>
      <c r="O2159" s="132" t="str">
        <f>IFERROR(IFERROR(INDEX(Кат!$B:$B,MATCH($N2159,Кат!$I:$I,0)),INDEX(Торг!$B:$B,MATCH($N2159,Торг!$I:$I,0))),"")</f>
        <v/>
      </c>
    </row>
    <row r="2160" spans="1:15" outlineLevel="1">
      <c r="A2160" t="s">
        <v>15969</v>
      </c>
      <c r="C2160" s="191" t="s">
        <v>175</v>
      </c>
      <c r="E2160" t="s">
        <v>1396</v>
      </c>
      <c r="F2160" t="s">
        <v>1377</v>
      </c>
      <c r="G2160" t="s">
        <v>399</v>
      </c>
      <c r="H2160">
        <v>180</v>
      </c>
      <c r="J2160" t="s">
        <v>22634</v>
      </c>
      <c r="K2160" s="132" t="str">
        <f>IFERROR(IFERROR(INDEX(Кат!$O:$O,MATCH($C2160,Кат!$I:$I,0)),INDEX(Торг!$L:$L,MATCH($C2160,Торг!$I:$I,0))),"")</f>
        <v>шпак</v>
      </c>
      <c r="L2160" s="132">
        <f>IFERROR(IFERROR(INDEX(Кат!$A:$A,MATCH($C2160,Кат!$I:$I,0)),INDEX(Торг!$A:$A,MATCH($C2160,Торг!$I:$I,0))),"")</f>
        <v>163838</v>
      </c>
      <c r="M2160" s="132">
        <f>IFERROR(IFERROR(INDEX(Кат!$B:$B,MATCH($C2160,Кат!$I:$I,0)),INDEX(Торг!$B:$B,MATCH($C2160,Торг!$I:$I,0))),"")</f>
        <v>4717</v>
      </c>
      <c r="N2160" s="132" t="str">
        <f t="shared" si="33"/>
        <v>FORTECH FO-014-M</v>
      </c>
      <c r="O2160" s="132" t="str">
        <f>IFERROR(IFERROR(INDEX(Кат!$B:$B,MATCH($N2160,Кат!$I:$I,0)),INDEX(Торг!$B:$B,MATCH($N2160,Торг!$I:$I,0))),"")</f>
        <v/>
      </c>
    </row>
    <row r="2161" spans="1:15" outlineLevel="2">
      <c r="A2161" t="s">
        <v>15970</v>
      </c>
      <c r="C2161" s="191" t="s">
        <v>176</v>
      </c>
      <c r="E2161" t="s">
        <v>1397</v>
      </c>
      <c r="F2161" t="s">
        <v>1377</v>
      </c>
      <c r="G2161" t="s">
        <v>399</v>
      </c>
      <c r="H2161">
        <v>170</v>
      </c>
      <c r="J2161" t="s">
        <v>22634</v>
      </c>
      <c r="K2161" s="132" t="str">
        <f>IFERROR(IFERROR(INDEX(Кат!$O:$O,MATCH($C2161,Кат!$I:$I,0)),INDEX(Торг!$L:$L,MATCH($C2161,Торг!$I:$I,0))),"")</f>
        <v>шпак</v>
      </c>
      <c r="L2161" s="132">
        <f>IFERROR(IFERROR(INDEX(Кат!$A:$A,MATCH($C2161,Кат!$I:$I,0)),INDEX(Торг!$A:$A,MATCH($C2161,Торг!$I:$I,0))),"")</f>
        <v>163839</v>
      </c>
      <c r="M2161" s="132">
        <f>IFERROR(IFERROR(INDEX(Кат!$B:$B,MATCH($C2161,Кат!$I:$I,0)),INDEX(Торг!$B:$B,MATCH($C2161,Торг!$I:$I,0))),"")</f>
        <v>4718</v>
      </c>
      <c r="N2161" s="132" t="str">
        <f t="shared" si="33"/>
        <v>FORTECH FO-018</v>
      </c>
      <c r="O2161" s="132" t="str">
        <f>IFERROR(IFERROR(INDEX(Кат!$B:$B,MATCH($N2161,Кат!$I:$I,0)),INDEX(Торг!$B:$B,MATCH($N2161,Торг!$I:$I,0))),"")</f>
        <v/>
      </c>
    </row>
    <row r="2162" spans="1:15" outlineLevel="2">
      <c r="A2162" t="s">
        <v>32471</v>
      </c>
      <c r="C2162" s="191" t="s">
        <v>32472</v>
      </c>
      <c r="E2162" t="s">
        <v>32473</v>
      </c>
      <c r="F2162" t="s">
        <v>1377</v>
      </c>
      <c r="G2162" t="s">
        <v>399</v>
      </c>
      <c r="H2162">
        <v>160</v>
      </c>
      <c r="J2162" t="s">
        <v>22634</v>
      </c>
      <c r="K2162" s="132" t="str">
        <f>IFERROR(IFERROR(INDEX(Кат!$O:$O,MATCH($C2162,Кат!$I:$I,0)),INDEX(Торг!$L:$L,MATCH($C2162,Торг!$I:$I,0))),"")</f>
        <v/>
      </c>
      <c r="L2162" s="132" t="str">
        <f>IFERROR(IFERROR(INDEX(Кат!$A:$A,MATCH($C2162,Кат!$I:$I,0)),INDEX(Торг!$A:$A,MATCH($C2162,Торг!$I:$I,0))),"")</f>
        <v/>
      </c>
      <c r="M2162" s="132" t="str">
        <f>IFERROR(IFERROR(INDEX(Кат!$B:$B,MATCH($C2162,Кат!$I:$I,0)),INDEX(Торг!$B:$B,MATCH($C2162,Торг!$I:$I,0))),"")</f>
        <v/>
      </c>
      <c r="N2162" s="132" t="str">
        <f t="shared" si="33"/>
        <v>FORTECH FO-022</v>
      </c>
      <c r="O2162" s="132" t="str">
        <f>IFERROR(IFERROR(INDEX(Кат!$B:$B,MATCH($N2162,Кат!$I:$I,0)),INDEX(Торг!$B:$B,MATCH($N2162,Торг!$I:$I,0))),"")</f>
        <v/>
      </c>
    </row>
    <row r="2163" spans="1:15" outlineLevel="2">
      <c r="A2163" t="s">
        <v>23741</v>
      </c>
      <c r="C2163" s="191"/>
      <c r="E2163" t="s">
        <v>23738</v>
      </c>
      <c r="J2163" t="s">
        <v>22634</v>
      </c>
      <c r="K2163" s="132" t="str">
        <f>IFERROR(IFERROR(INDEX(Кат!$O:$O,MATCH($C2163,Кат!$I:$I,0)),INDEX(Торг!$L:$L,MATCH($C2163,Торг!$I:$I,0))),"")</f>
        <v/>
      </c>
      <c r="L2163" s="132" t="str">
        <f>IFERROR(IFERROR(INDEX(Кат!$A:$A,MATCH($C2163,Кат!$I:$I,0)),INDEX(Торг!$A:$A,MATCH($C2163,Торг!$I:$I,0))),"")</f>
        <v/>
      </c>
      <c r="M2163" s="132" t="str">
        <f>IFERROR(IFERROR(INDEX(Кат!$B:$B,MATCH($C2163,Кат!$I:$I,0)),INDEX(Торг!$B:$B,MATCH($C2163,Торг!$I:$I,0))),"")</f>
        <v/>
      </c>
      <c r="N2163" s="132" t="str">
        <f t="shared" si="33"/>
        <v xml:space="preserve"> </v>
      </c>
      <c r="O2163" s="132" t="str">
        <f>IFERROR(IFERROR(INDEX(Кат!$B:$B,MATCH($N2163,Кат!$I:$I,0)),INDEX(Торг!$B:$B,MATCH($N2163,Торг!$I:$I,0))),"")</f>
        <v/>
      </c>
    </row>
    <row r="2164" spans="1:15" outlineLevel="2">
      <c r="A2164" t="s">
        <v>15971</v>
      </c>
      <c r="C2164" s="191" t="s">
        <v>182</v>
      </c>
      <c r="E2164" t="s">
        <v>1398</v>
      </c>
      <c r="F2164" t="s">
        <v>1377</v>
      </c>
      <c r="G2164" t="s">
        <v>399</v>
      </c>
      <c r="H2164">
        <v>270</v>
      </c>
      <c r="J2164" t="s">
        <v>22634</v>
      </c>
      <c r="K2164" s="132" t="str">
        <f>IFERROR(IFERROR(INDEX(Кат!$O:$O,MATCH($C2164,Кат!$I:$I,0)),INDEX(Торг!$L:$L,MATCH($C2164,Торг!$I:$I,0))),"")</f>
        <v>шпак</v>
      </c>
      <c r="L2164" s="132">
        <f>IFERROR(IFERROR(INDEX(Кат!$A:$A,MATCH($C2164,Кат!$I:$I,0)),INDEX(Торг!$A:$A,MATCH($C2164,Торг!$I:$I,0))),"")</f>
        <v>213263</v>
      </c>
      <c r="M2164" s="132">
        <f>IFERROR(IFERROR(INDEX(Кат!$B:$B,MATCH($C2164,Кат!$I:$I,0)),INDEX(Торг!$B:$B,MATCH($C2164,Торг!$I:$I,0))),"")</f>
        <v>4726</v>
      </c>
      <c r="N2164" s="132" t="str">
        <f t="shared" si="33"/>
        <v>FORTECH FS-016C</v>
      </c>
      <c r="O2164" s="132" t="str">
        <f>IFERROR(IFERROR(INDEX(Кат!$B:$B,MATCH($N2164,Кат!$I:$I,0)),INDEX(Торг!$B:$B,MATCH($N2164,Торг!$I:$I,0))),"")</f>
        <v/>
      </c>
    </row>
    <row r="2165" spans="1:15" outlineLevel="2">
      <c r="A2165" t="s">
        <v>15972</v>
      </c>
      <c r="C2165" s="191" t="s">
        <v>183</v>
      </c>
      <c r="E2165" t="s">
        <v>1399</v>
      </c>
      <c r="F2165" t="s">
        <v>1377</v>
      </c>
      <c r="G2165" t="s">
        <v>399</v>
      </c>
      <c r="H2165">
        <v>280</v>
      </c>
      <c r="J2165" t="s">
        <v>22634</v>
      </c>
      <c r="K2165" s="132" t="str">
        <f>IFERROR(IFERROR(INDEX(Кат!$O:$O,MATCH($C2165,Кат!$I:$I,0)),INDEX(Торг!$L:$L,MATCH($C2165,Торг!$I:$I,0))),"")</f>
        <v>шпак</v>
      </c>
      <c r="L2165" s="132">
        <f>IFERROR(IFERROR(INDEX(Кат!$A:$A,MATCH($C2165,Кат!$I:$I,0)),INDEX(Торг!$A:$A,MATCH($C2165,Торг!$I:$I,0))),"")</f>
        <v>213245</v>
      </c>
      <c r="M2165" s="132">
        <f>IFERROR(IFERROR(INDEX(Кат!$B:$B,MATCH($C2165,Кат!$I:$I,0)),INDEX(Торг!$B:$B,MATCH($C2165,Торг!$I:$I,0))),"")</f>
        <v>4727</v>
      </c>
      <c r="N2165" s="132" t="str">
        <f t="shared" si="33"/>
        <v>FORTECH FS-015C</v>
      </c>
      <c r="O2165" s="132" t="str">
        <f>IFERROR(IFERROR(INDEX(Кат!$B:$B,MATCH($N2165,Кат!$I:$I,0)),INDEX(Торг!$B:$B,MATCH($N2165,Торг!$I:$I,0))),"")</f>
        <v/>
      </c>
    </row>
    <row r="2166" spans="1:15" outlineLevel="2">
      <c r="A2166" t="s">
        <v>15973</v>
      </c>
      <c r="C2166" s="191" t="s">
        <v>185</v>
      </c>
      <c r="E2166" t="s">
        <v>1400</v>
      </c>
      <c r="F2166" t="s">
        <v>1377</v>
      </c>
      <c r="G2166" t="s">
        <v>399</v>
      </c>
      <c r="H2166">
        <v>250</v>
      </c>
      <c r="J2166" t="s">
        <v>22634</v>
      </c>
      <c r="K2166" s="132" t="str">
        <f>IFERROR(IFERROR(INDEX(Кат!$O:$O,MATCH($C2166,Кат!$I:$I,0)),INDEX(Торг!$L:$L,MATCH($C2166,Торг!$I:$I,0))),"")</f>
        <v>шпак</v>
      </c>
      <c r="L2166" s="132">
        <f>IFERROR(IFERROR(INDEX(Кат!$A:$A,MATCH($C2166,Кат!$I:$I,0)),INDEX(Торг!$A:$A,MATCH($C2166,Торг!$I:$I,0))),"")</f>
        <v>213265</v>
      </c>
      <c r="M2166" s="132">
        <f>IFERROR(IFERROR(INDEX(Кат!$B:$B,MATCH($C2166,Кат!$I:$I,0)),INDEX(Торг!$B:$B,MATCH($C2166,Торг!$I:$I,0))),"")</f>
        <v>4729</v>
      </c>
      <c r="N2166" s="132" t="str">
        <f t="shared" si="33"/>
        <v>FORTECH FS-017C</v>
      </c>
      <c r="O2166" s="132" t="str">
        <f>IFERROR(IFERROR(INDEX(Кат!$B:$B,MATCH($N2166,Кат!$I:$I,0)),INDEX(Торг!$B:$B,MATCH($N2166,Торг!$I:$I,0))),"")</f>
        <v/>
      </c>
    </row>
    <row r="2167" spans="1:15" outlineLevel="2">
      <c r="A2167" t="s">
        <v>15974</v>
      </c>
      <c r="C2167" s="191" t="s">
        <v>1401</v>
      </c>
      <c r="E2167" t="s">
        <v>1402</v>
      </c>
      <c r="F2167" t="s">
        <v>1377</v>
      </c>
      <c r="G2167" t="s">
        <v>399</v>
      </c>
      <c r="H2167">
        <v>230</v>
      </c>
      <c r="J2167" t="s">
        <v>22634</v>
      </c>
      <c r="K2167" s="132" t="str">
        <f>IFERROR(IFERROR(INDEX(Кат!$O:$O,MATCH($C2167,Кат!$I:$I,0)),INDEX(Торг!$L:$L,MATCH($C2167,Торг!$I:$I,0))),"")</f>
        <v/>
      </c>
      <c r="L2167" s="132" t="str">
        <f>IFERROR(IFERROR(INDEX(Кат!$A:$A,MATCH($C2167,Кат!$I:$I,0)),INDEX(Торг!$A:$A,MATCH($C2167,Торг!$I:$I,0))),"")</f>
        <v/>
      </c>
      <c r="M2167" s="132" t="str">
        <f>IFERROR(IFERROR(INDEX(Кат!$B:$B,MATCH($C2167,Кат!$I:$I,0)),INDEX(Торг!$B:$B,MATCH($C2167,Торг!$I:$I,0))),"")</f>
        <v/>
      </c>
      <c r="N2167" s="132" t="str">
        <f t="shared" si="33"/>
        <v>FORTECH FS-130C</v>
      </c>
      <c r="O2167" s="132" t="str">
        <f>IFERROR(IFERROR(INDEX(Кат!$B:$B,MATCH($N2167,Кат!$I:$I,0)),INDEX(Торг!$B:$B,MATCH($N2167,Торг!$I:$I,0))),"")</f>
        <v/>
      </c>
    </row>
    <row r="2168" spans="1:15" outlineLevel="2">
      <c r="A2168" t="s">
        <v>15975</v>
      </c>
      <c r="C2168" s="191" t="s">
        <v>184</v>
      </c>
      <c r="E2168" t="s">
        <v>1403</v>
      </c>
      <c r="F2168" t="s">
        <v>1377</v>
      </c>
      <c r="G2168" t="s">
        <v>399</v>
      </c>
      <c r="H2168">
        <v>300</v>
      </c>
      <c r="J2168" t="s">
        <v>22634</v>
      </c>
      <c r="K2168" s="132" t="str">
        <f>IFERROR(IFERROR(INDEX(Кат!$O:$O,MATCH($C2168,Кат!$I:$I,0)),INDEX(Торг!$L:$L,MATCH($C2168,Торг!$I:$I,0))),"")</f>
        <v>шпак</v>
      </c>
      <c r="L2168" s="132">
        <f>IFERROR(IFERROR(INDEX(Кат!$A:$A,MATCH($C2168,Кат!$I:$I,0)),INDEX(Торг!$A:$A,MATCH($C2168,Торг!$I:$I,0))),"")</f>
        <v>213266</v>
      </c>
      <c r="M2168" s="132">
        <f>IFERROR(IFERROR(INDEX(Кат!$B:$B,MATCH($C2168,Кат!$I:$I,0)),INDEX(Торг!$B:$B,MATCH($C2168,Торг!$I:$I,0))),"")</f>
        <v>4728</v>
      </c>
      <c r="N2168" s="132" t="str">
        <f t="shared" si="33"/>
        <v>FORTECH FS-031C</v>
      </c>
      <c r="O2168" s="132" t="str">
        <f>IFERROR(IFERROR(INDEX(Кат!$B:$B,MATCH($N2168,Кат!$I:$I,0)),INDEX(Торг!$B:$B,MATCH($N2168,Торг!$I:$I,0))),"")</f>
        <v/>
      </c>
    </row>
    <row r="2169" spans="1:15" outlineLevel="2">
      <c r="A2169" t="s">
        <v>15976</v>
      </c>
      <c r="C2169" s="191" t="s">
        <v>1404</v>
      </c>
      <c r="E2169" t="s">
        <v>1405</v>
      </c>
      <c r="F2169" t="s">
        <v>1377</v>
      </c>
      <c r="G2169" t="s">
        <v>399</v>
      </c>
      <c r="H2169">
        <v>210</v>
      </c>
      <c r="J2169" t="s">
        <v>22634</v>
      </c>
      <c r="K2169" s="132" t="str">
        <f>IFERROR(IFERROR(INDEX(Кат!$O:$O,MATCH($C2169,Кат!$I:$I,0)),INDEX(Торг!$L:$L,MATCH($C2169,Торг!$I:$I,0))),"")</f>
        <v/>
      </c>
      <c r="L2169" s="132" t="str">
        <f>IFERROR(IFERROR(INDEX(Кат!$A:$A,MATCH($C2169,Кат!$I:$I,0)),INDEX(Торг!$A:$A,MATCH($C2169,Торг!$I:$I,0))),"")</f>
        <v/>
      </c>
      <c r="M2169" s="132" t="str">
        <f>IFERROR(IFERROR(INDEX(Кат!$B:$B,MATCH($C2169,Кат!$I:$I,0)),INDEX(Торг!$B:$B,MATCH($C2169,Торг!$I:$I,0))),"")</f>
        <v/>
      </c>
      <c r="N2169" s="132" t="str">
        <f t="shared" si="33"/>
        <v>FORTECH FS-146С</v>
      </c>
      <c r="O2169" s="132" t="str">
        <f>IFERROR(IFERROR(INDEX(Кат!$B:$B,MATCH($N2169,Кат!$I:$I,0)),INDEX(Торг!$B:$B,MATCH($N2169,Торг!$I:$I,0))),"")</f>
        <v/>
      </c>
    </row>
    <row r="2170" spans="1:15" outlineLevel="2">
      <c r="A2170" t="s">
        <v>15977</v>
      </c>
      <c r="C2170" s="191" t="s">
        <v>177</v>
      </c>
      <c r="E2170" t="s">
        <v>1406</v>
      </c>
      <c r="F2170" t="s">
        <v>1377</v>
      </c>
      <c r="G2170" t="s">
        <v>399</v>
      </c>
      <c r="H2170">
        <v>180</v>
      </c>
      <c r="J2170" t="s">
        <v>22634</v>
      </c>
      <c r="K2170" s="132" t="str">
        <f>IFERROR(IFERROR(INDEX(Кат!$O:$O,MATCH($C2170,Кат!$I:$I,0)),INDEX(Торг!$L:$L,MATCH($C2170,Торг!$I:$I,0))),"")</f>
        <v>шпак</v>
      </c>
      <c r="L2170" s="132">
        <f>IFERROR(IFERROR(INDEX(Кат!$A:$A,MATCH($C2170,Кат!$I:$I,0)),INDEX(Торг!$A:$A,MATCH($C2170,Торг!$I:$I,0))),"")</f>
        <v>213262</v>
      </c>
      <c r="M2170" s="132">
        <f>IFERROR(IFERROR(INDEX(Кат!$B:$B,MATCH($C2170,Кат!$I:$I,0)),INDEX(Торг!$B:$B,MATCH($C2170,Торг!$I:$I,0))),"")</f>
        <v>4721</v>
      </c>
      <c r="N2170" s="132" t="str">
        <f t="shared" si="33"/>
        <v>FORTECH FS-016</v>
      </c>
      <c r="O2170" s="132" t="str">
        <f>IFERROR(IFERROR(INDEX(Кат!$B:$B,MATCH($N2170,Кат!$I:$I,0)),INDEX(Торг!$B:$B,MATCH($N2170,Торг!$I:$I,0))),"")</f>
        <v/>
      </c>
    </row>
    <row r="2171" spans="1:15" outlineLevel="2">
      <c r="A2171" t="s">
        <v>15978</v>
      </c>
      <c r="C2171" s="191" t="s">
        <v>178</v>
      </c>
      <c r="E2171" t="s">
        <v>1407</v>
      </c>
      <c r="F2171" t="s">
        <v>1377</v>
      </c>
      <c r="G2171" t="s">
        <v>399</v>
      </c>
      <c r="H2171">
        <v>190</v>
      </c>
      <c r="J2171" t="s">
        <v>22634</v>
      </c>
      <c r="K2171" s="132" t="str">
        <f>IFERROR(IFERROR(INDEX(Кат!$O:$O,MATCH($C2171,Кат!$I:$I,0)),INDEX(Торг!$L:$L,MATCH($C2171,Торг!$I:$I,0))),"")</f>
        <v>шпак</v>
      </c>
      <c r="L2171" s="132">
        <f>IFERROR(IFERROR(INDEX(Кат!$A:$A,MATCH($C2171,Кат!$I:$I,0)),INDEX(Торг!$A:$A,MATCH($C2171,Торг!$I:$I,0))),"")</f>
        <v>213261</v>
      </c>
      <c r="M2171" s="132">
        <f>IFERROR(IFERROR(INDEX(Кат!$B:$B,MATCH($C2171,Кат!$I:$I,0)),INDEX(Торг!$B:$B,MATCH($C2171,Торг!$I:$I,0))),"")</f>
        <v>4722</v>
      </c>
      <c r="N2171" s="132" t="str">
        <f t="shared" si="33"/>
        <v>FORTECH FS-015</v>
      </c>
      <c r="O2171" s="132" t="str">
        <f>IFERROR(IFERROR(INDEX(Кат!$B:$B,MATCH($N2171,Кат!$I:$I,0)),INDEX(Торг!$B:$B,MATCH($N2171,Торг!$I:$I,0))),"")</f>
        <v/>
      </c>
    </row>
    <row r="2172" spans="1:15" outlineLevel="1">
      <c r="A2172" t="s">
        <v>15979</v>
      </c>
      <c r="C2172" s="191" t="s">
        <v>179</v>
      </c>
      <c r="E2172" t="s">
        <v>1408</v>
      </c>
      <c r="F2172" t="s">
        <v>1377</v>
      </c>
      <c r="G2172" t="s">
        <v>399</v>
      </c>
      <c r="H2172">
        <v>180</v>
      </c>
      <c r="J2172" t="s">
        <v>22634</v>
      </c>
      <c r="K2172" s="132" t="str">
        <f>IFERROR(IFERROR(INDEX(Кат!$O:$O,MATCH($C2172,Кат!$I:$I,0)),INDEX(Торг!$L:$L,MATCH($C2172,Торг!$I:$I,0))),"")</f>
        <v>шпак</v>
      </c>
      <c r="L2172" s="132">
        <f>IFERROR(IFERROR(INDEX(Кат!$A:$A,MATCH($C2172,Кат!$I:$I,0)),INDEX(Торг!$A:$A,MATCH($C2172,Торг!$I:$I,0))),"")</f>
        <v>213267</v>
      </c>
      <c r="M2172" s="132">
        <f>IFERROR(IFERROR(INDEX(Кат!$B:$B,MATCH($C2172,Кат!$I:$I,0)),INDEX(Торг!$B:$B,MATCH($C2172,Торг!$I:$I,0))),"")</f>
        <v>4723</v>
      </c>
      <c r="N2172" s="132" t="str">
        <f t="shared" si="33"/>
        <v>FORTECH FS-053</v>
      </c>
      <c r="O2172" s="132" t="str">
        <f>IFERROR(IFERROR(INDEX(Кат!$B:$B,MATCH($N2172,Кат!$I:$I,0)),INDEX(Торг!$B:$B,MATCH($N2172,Торг!$I:$I,0))),"")</f>
        <v/>
      </c>
    </row>
    <row r="2173" spans="1:15" outlineLevel="2">
      <c r="A2173" t="s">
        <v>15980</v>
      </c>
      <c r="C2173" s="191" t="s">
        <v>180</v>
      </c>
      <c r="E2173" t="s">
        <v>1409</v>
      </c>
      <c r="F2173" t="s">
        <v>1377</v>
      </c>
      <c r="G2173" t="s">
        <v>399</v>
      </c>
      <c r="H2173">
        <v>180</v>
      </c>
      <c r="J2173" t="s">
        <v>22634</v>
      </c>
      <c r="K2173" s="132" t="str">
        <f>IFERROR(IFERROR(INDEX(Кат!$O:$O,MATCH($C2173,Кат!$I:$I,0)),INDEX(Торг!$L:$L,MATCH($C2173,Торг!$I:$I,0))),"")</f>
        <v>шпак</v>
      </c>
      <c r="L2173" s="132">
        <f>IFERROR(IFERROR(INDEX(Кат!$A:$A,MATCH($C2173,Кат!$I:$I,0)),INDEX(Торг!$A:$A,MATCH($C2173,Торг!$I:$I,0))),"")</f>
        <v>213264</v>
      </c>
      <c r="M2173" s="132">
        <f>IFERROR(IFERROR(INDEX(Кат!$B:$B,MATCH($C2173,Кат!$I:$I,0)),INDEX(Торг!$B:$B,MATCH($C2173,Торг!$I:$I,0))),"")</f>
        <v>4724</v>
      </c>
      <c r="N2173" s="132" t="str">
        <f t="shared" si="33"/>
        <v>FORTECH FS-017</v>
      </c>
      <c r="O2173" s="132" t="str">
        <f>IFERROR(IFERROR(INDEX(Кат!$B:$B,MATCH($N2173,Кат!$I:$I,0)),INDEX(Торг!$B:$B,MATCH($N2173,Торг!$I:$I,0))),"")</f>
        <v/>
      </c>
    </row>
    <row r="2174" spans="1:15" outlineLevel="2">
      <c r="A2174" t="s">
        <v>15981</v>
      </c>
      <c r="C2174" s="191" t="s">
        <v>181</v>
      </c>
      <c r="E2174" t="s">
        <v>14548</v>
      </c>
      <c r="F2174" t="s">
        <v>1377</v>
      </c>
      <c r="G2174" t="s">
        <v>399</v>
      </c>
      <c r="H2174">
        <v>195</v>
      </c>
      <c r="J2174" t="s">
        <v>22634</v>
      </c>
      <c r="K2174" s="132" t="str">
        <f>IFERROR(IFERROR(INDEX(Кат!$O:$O,MATCH($C2174,Кат!$I:$I,0)),INDEX(Торг!$L:$L,MATCH($C2174,Торг!$I:$I,0))),"")</f>
        <v>шпак</v>
      </c>
      <c r="L2174" s="132">
        <f>IFERROR(IFERROR(INDEX(Кат!$A:$A,MATCH($C2174,Кат!$I:$I,0)),INDEX(Торг!$A:$A,MATCH($C2174,Торг!$I:$I,0))),"")</f>
        <v>213268</v>
      </c>
      <c r="M2174" s="132">
        <f>IFERROR(IFERROR(INDEX(Кат!$B:$B,MATCH($C2174,Кат!$I:$I,0)),INDEX(Торг!$B:$B,MATCH($C2174,Торг!$I:$I,0))),"")</f>
        <v>4725</v>
      </c>
      <c r="N2174" s="132" t="str">
        <f t="shared" si="33"/>
        <v>FORTECH FS-054</v>
      </c>
      <c r="O2174" s="132" t="str">
        <f>IFERROR(IFERROR(INDEX(Кат!$B:$B,MATCH($N2174,Кат!$I:$I,0)),INDEX(Торг!$B:$B,MATCH($N2174,Торг!$I:$I,0))),"")</f>
        <v/>
      </c>
    </row>
    <row r="2175" spans="1:15" outlineLevel="2">
      <c r="A2175" t="s">
        <v>30729</v>
      </c>
      <c r="C2175" s="191" t="s">
        <v>30730</v>
      </c>
      <c r="E2175" t="s">
        <v>30731</v>
      </c>
      <c r="F2175" t="s">
        <v>1377</v>
      </c>
      <c r="G2175" t="s">
        <v>399</v>
      </c>
      <c r="H2175">
        <v>180</v>
      </c>
      <c r="J2175" t="s">
        <v>22634</v>
      </c>
      <c r="K2175" s="132" t="str">
        <f>IFERROR(IFERROR(INDEX(Кат!$O:$O,MATCH($C2175,Кат!$I:$I,0)),INDEX(Торг!$L:$L,MATCH($C2175,Торг!$I:$I,0))),"")</f>
        <v/>
      </c>
      <c r="L2175" s="132" t="str">
        <f>IFERROR(IFERROR(INDEX(Кат!$A:$A,MATCH($C2175,Кат!$I:$I,0)),INDEX(Торг!$A:$A,MATCH($C2175,Торг!$I:$I,0))),"")</f>
        <v/>
      </c>
      <c r="M2175" s="132" t="str">
        <f>IFERROR(IFERROR(INDEX(Кат!$B:$B,MATCH($C2175,Кат!$I:$I,0)),INDEX(Торг!$B:$B,MATCH($C2175,Торг!$I:$I,0))),"")</f>
        <v/>
      </c>
      <c r="N2175" s="132" t="str">
        <f t="shared" si="33"/>
        <v>FORTECH FS-001</v>
      </c>
      <c r="O2175" s="132" t="str">
        <f>IFERROR(IFERROR(INDEX(Кат!$B:$B,MATCH($N2175,Кат!$I:$I,0)),INDEX(Торг!$B:$B,MATCH($N2175,Торг!$I:$I,0))),"")</f>
        <v/>
      </c>
    </row>
    <row r="2176" spans="1:15" outlineLevel="2">
      <c r="A2176" t="s">
        <v>15982</v>
      </c>
      <c r="C2176" s="191" t="s">
        <v>1410</v>
      </c>
      <c r="E2176" t="s">
        <v>1411</v>
      </c>
      <c r="F2176" t="s">
        <v>1377</v>
      </c>
      <c r="G2176" t="s">
        <v>399</v>
      </c>
      <c r="H2176">
        <v>210</v>
      </c>
      <c r="J2176" t="s">
        <v>22634</v>
      </c>
      <c r="K2176" s="132" t="str">
        <f>IFERROR(IFERROR(INDEX(Кат!$O:$O,MATCH($C2176,Кат!$I:$I,0)),INDEX(Торг!$L:$L,MATCH($C2176,Торг!$I:$I,0))),"")</f>
        <v/>
      </c>
      <c r="L2176" s="132" t="str">
        <f>IFERROR(IFERROR(INDEX(Кат!$A:$A,MATCH($C2176,Кат!$I:$I,0)),INDEX(Торг!$A:$A,MATCH($C2176,Торг!$I:$I,0))),"")</f>
        <v/>
      </c>
      <c r="M2176" s="132" t="str">
        <f>IFERROR(IFERROR(INDEX(Кат!$B:$B,MATCH($C2176,Кат!$I:$I,0)),INDEX(Торг!$B:$B,MATCH($C2176,Торг!$I:$I,0))),"")</f>
        <v/>
      </c>
      <c r="N2176" s="132" t="str">
        <f t="shared" si="33"/>
        <v>FORTECH FS-031</v>
      </c>
      <c r="O2176" s="132" t="str">
        <f>IFERROR(IFERROR(INDEX(Кат!$B:$B,MATCH($N2176,Кат!$I:$I,0)),INDEX(Торг!$B:$B,MATCH($N2176,Торг!$I:$I,0))),"")</f>
        <v/>
      </c>
    </row>
    <row r="2177" spans="1:15" outlineLevel="1">
      <c r="A2177" t="s">
        <v>15983</v>
      </c>
      <c r="C2177" s="191" t="s">
        <v>1412</v>
      </c>
      <c r="E2177" t="s">
        <v>1413</v>
      </c>
      <c r="F2177" t="s">
        <v>1377</v>
      </c>
      <c r="G2177" t="s">
        <v>399</v>
      </c>
      <c r="H2177">
        <v>150</v>
      </c>
      <c r="J2177" t="s">
        <v>22634</v>
      </c>
      <c r="K2177" s="132" t="str">
        <f>IFERROR(IFERROR(INDEX(Кат!$O:$O,MATCH($C2177,Кат!$I:$I,0)),INDEX(Торг!$L:$L,MATCH($C2177,Торг!$I:$I,0))),"")</f>
        <v/>
      </c>
      <c r="L2177" s="132" t="str">
        <f>IFERROR(IFERROR(INDEX(Кат!$A:$A,MATCH($C2177,Кат!$I:$I,0)),INDEX(Торг!$A:$A,MATCH($C2177,Торг!$I:$I,0))),"")</f>
        <v/>
      </c>
      <c r="M2177" s="132" t="str">
        <f>IFERROR(IFERROR(INDEX(Кат!$B:$B,MATCH($C2177,Кат!$I:$I,0)),INDEX(Торг!$B:$B,MATCH($C2177,Торг!$I:$I,0))),"")</f>
        <v/>
      </c>
      <c r="N2177" s="132" t="str">
        <f t="shared" si="33"/>
        <v>FORTECH FS-146</v>
      </c>
      <c r="O2177" s="132" t="str">
        <f>IFERROR(IFERROR(INDEX(Кат!$B:$B,MATCH($N2177,Кат!$I:$I,0)),INDEX(Торг!$B:$B,MATCH($N2177,Торг!$I:$I,0))),"")</f>
        <v/>
      </c>
    </row>
    <row r="2178" spans="1:15" outlineLevel="2">
      <c r="A2178" t="s">
        <v>23742</v>
      </c>
      <c r="C2178" s="191"/>
      <c r="E2178" t="s">
        <v>23743</v>
      </c>
      <c r="J2178" t="s">
        <v>22634</v>
      </c>
      <c r="K2178" s="132" t="str">
        <f>IFERROR(IFERROR(INDEX(Кат!$O:$O,MATCH($C2178,Кат!$I:$I,0)),INDEX(Торг!$L:$L,MATCH($C2178,Торг!$I:$I,0))),"")</f>
        <v/>
      </c>
      <c r="L2178" s="132" t="str">
        <f>IFERROR(IFERROR(INDEX(Кат!$A:$A,MATCH($C2178,Кат!$I:$I,0)),INDEX(Торг!$A:$A,MATCH($C2178,Торг!$I:$I,0))),"")</f>
        <v/>
      </c>
      <c r="M2178" s="132" t="str">
        <f>IFERROR(IFERROR(INDEX(Кат!$B:$B,MATCH($C2178,Кат!$I:$I,0)),INDEX(Торг!$B:$B,MATCH($C2178,Торг!$I:$I,0))),"")</f>
        <v/>
      </c>
      <c r="N2178" s="132" t="str">
        <f t="shared" si="33"/>
        <v xml:space="preserve"> </v>
      </c>
      <c r="O2178" s="132" t="str">
        <f>IFERROR(IFERROR(INDEX(Кат!$B:$B,MATCH($N2178,Кат!$I:$I,0)),INDEX(Торг!$B:$B,MATCH($N2178,Торг!$I:$I,0))),"")</f>
        <v/>
      </c>
    </row>
    <row r="2179" spans="1:15" outlineLevel="2">
      <c r="A2179" t="s">
        <v>15984</v>
      </c>
      <c r="C2179" s="191" t="s">
        <v>186</v>
      </c>
      <c r="E2179" t="s">
        <v>1414</v>
      </c>
      <c r="F2179" t="s">
        <v>1377</v>
      </c>
      <c r="G2179" t="s">
        <v>399</v>
      </c>
      <c r="H2179">
        <v>180</v>
      </c>
      <c r="J2179" t="s">
        <v>22634</v>
      </c>
      <c r="K2179" s="132" t="str">
        <f>IFERROR(IFERROR(INDEX(Кат!$O:$O,MATCH($C2179,Кат!$I:$I,0)),INDEX(Торг!$L:$L,MATCH($C2179,Торг!$I:$I,0))),"")</f>
        <v>шпак</v>
      </c>
      <c r="L2179" s="132">
        <f>IFERROR(IFERROR(INDEX(Кат!$A:$A,MATCH($C2179,Кат!$I:$I,0)),INDEX(Торг!$A:$A,MATCH($C2179,Торг!$I:$I,0))),"")</f>
        <v>224109</v>
      </c>
      <c r="M2179" s="132">
        <f>IFERROR(IFERROR(INDEX(Кат!$B:$B,MATCH($C2179,Кат!$I:$I,0)),INDEX(Торг!$B:$B,MATCH($C2179,Торг!$I:$I,0))),"")</f>
        <v>4734</v>
      </c>
      <c r="N2179" s="132" t="str">
        <f t="shared" si="33"/>
        <v>FORTECH FF-008</v>
      </c>
      <c r="O2179" s="132" t="str">
        <f>IFERROR(IFERROR(INDEX(Кат!$B:$B,MATCH($N2179,Кат!$I:$I,0)),INDEX(Торг!$B:$B,MATCH($N2179,Торг!$I:$I,0))),"")</f>
        <v/>
      </c>
    </row>
    <row r="2180" spans="1:15" outlineLevel="2">
      <c r="A2180" t="s">
        <v>15985</v>
      </c>
      <c r="C2180" s="191" t="s">
        <v>187</v>
      </c>
      <c r="E2180" t="s">
        <v>1415</v>
      </c>
      <c r="F2180" t="s">
        <v>1377</v>
      </c>
      <c r="G2180" t="s">
        <v>399</v>
      </c>
      <c r="H2180">
        <v>190</v>
      </c>
      <c r="J2180" t="s">
        <v>22634</v>
      </c>
      <c r="K2180" s="132" t="str">
        <f>IFERROR(IFERROR(INDEX(Кат!$O:$O,MATCH($C2180,Кат!$I:$I,0)),INDEX(Торг!$L:$L,MATCH($C2180,Торг!$I:$I,0))),"")</f>
        <v>шпак</v>
      </c>
      <c r="L2180" s="132">
        <f>IFERROR(IFERROR(INDEX(Кат!$A:$A,MATCH($C2180,Кат!$I:$I,0)),INDEX(Торг!$A:$A,MATCH($C2180,Торг!$I:$I,0))),"")</f>
        <v>224102</v>
      </c>
      <c r="M2180" s="132">
        <f>IFERROR(IFERROR(INDEX(Кат!$B:$B,MATCH($C2180,Кат!$I:$I,0)),INDEX(Торг!$B:$B,MATCH($C2180,Торг!$I:$I,0))),"")</f>
        <v>4737</v>
      </c>
      <c r="N2180" s="132" t="str">
        <f t="shared" si="33"/>
        <v>FORTECH FF-002</v>
      </c>
      <c r="O2180" s="132" t="str">
        <f>IFERROR(IFERROR(INDEX(Кат!$B:$B,MATCH($N2180,Кат!$I:$I,0)),INDEX(Торг!$B:$B,MATCH($N2180,Торг!$I:$I,0))),"")</f>
        <v/>
      </c>
    </row>
    <row r="2181" spans="1:15" outlineLevel="2">
      <c r="A2181" t="s">
        <v>23744</v>
      </c>
      <c r="C2181" s="191"/>
      <c r="E2181" t="s">
        <v>5260</v>
      </c>
      <c r="J2181" t="s">
        <v>22634</v>
      </c>
      <c r="K2181" s="132" t="str">
        <f>IFERROR(IFERROR(INDEX(Кат!$O:$O,MATCH($C2181,Кат!$I:$I,0)),INDEX(Торг!$L:$L,MATCH($C2181,Торг!$I:$I,0))),"")</f>
        <v/>
      </c>
      <c r="L2181" s="132" t="str">
        <f>IFERROR(IFERROR(INDEX(Кат!$A:$A,MATCH($C2181,Кат!$I:$I,0)),INDEX(Торг!$A:$A,MATCH($C2181,Торг!$I:$I,0))),"")</f>
        <v/>
      </c>
      <c r="M2181" s="132" t="str">
        <f>IFERROR(IFERROR(INDEX(Кат!$B:$B,MATCH($C2181,Кат!$I:$I,0)),INDEX(Торг!$B:$B,MATCH($C2181,Торг!$I:$I,0))),"")</f>
        <v/>
      </c>
      <c r="N2181" s="132" t="str">
        <f t="shared" si="33"/>
        <v xml:space="preserve"> </v>
      </c>
      <c r="O2181" s="132" t="str">
        <f>IFERROR(IFERROR(INDEX(Кат!$B:$B,MATCH($N2181,Кат!$I:$I,0)),INDEX(Торг!$B:$B,MATCH($N2181,Торг!$I:$I,0))),"")</f>
        <v/>
      </c>
    </row>
    <row r="2182" spans="1:15" outlineLevel="2">
      <c r="A2182" t="s">
        <v>15986</v>
      </c>
      <c r="C2182" s="191" t="s">
        <v>5261</v>
      </c>
      <c r="E2182" t="s">
        <v>5262</v>
      </c>
      <c r="F2182" t="s">
        <v>5260</v>
      </c>
      <c r="G2182" t="s">
        <v>399</v>
      </c>
      <c r="H2182">
        <v>21500</v>
      </c>
      <c r="J2182" t="s">
        <v>22634</v>
      </c>
      <c r="K2182" s="132" t="str">
        <f>IFERROR(IFERROR(INDEX(Кат!$O:$O,MATCH($C2182,Кат!$I:$I,0)),INDEX(Торг!$L:$L,MATCH($C2182,Торг!$I:$I,0))),"")</f>
        <v/>
      </c>
      <c r="L2182" s="132" t="str">
        <f>IFERROR(IFERROR(INDEX(Кат!$A:$A,MATCH($C2182,Кат!$I:$I,0)),INDEX(Торг!$A:$A,MATCH($C2182,Торг!$I:$I,0))),"")</f>
        <v/>
      </c>
      <c r="M2182" s="132" t="str">
        <f>IFERROR(IFERROR(INDEX(Кат!$B:$B,MATCH($C2182,Кат!$I:$I,0)),INDEX(Торг!$B:$B,MATCH($C2182,Торг!$I:$I,0))),"")</f>
        <v/>
      </c>
      <c r="N2182" s="132" t="str">
        <f t="shared" si="33"/>
        <v>FORTLUFT CAT478</v>
      </c>
      <c r="O2182" s="132" t="str">
        <f>IFERROR(IFERROR(INDEX(Кат!$B:$B,MATCH($N2182,Кат!$I:$I,0)),INDEX(Торг!$B:$B,MATCH($N2182,Торг!$I:$I,0))),"")</f>
        <v/>
      </c>
    </row>
    <row r="2183" spans="1:15" outlineLevel="2">
      <c r="A2183" t="s">
        <v>23745</v>
      </c>
      <c r="C2183" s="191"/>
      <c r="E2183" t="s">
        <v>23746</v>
      </c>
      <c r="J2183" t="s">
        <v>22634</v>
      </c>
      <c r="K2183" s="132" t="str">
        <f>IFERROR(IFERROR(INDEX(Кат!$O:$O,MATCH($C2183,Кат!$I:$I,0)),INDEX(Торг!$L:$L,MATCH($C2183,Торг!$I:$I,0))),"")</f>
        <v/>
      </c>
      <c r="L2183" s="132" t="str">
        <f>IFERROR(IFERROR(INDEX(Кат!$A:$A,MATCH($C2183,Кат!$I:$I,0)),INDEX(Торг!$A:$A,MATCH($C2183,Торг!$I:$I,0))),"")</f>
        <v/>
      </c>
      <c r="M2183" s="132" t="str">
        <f>IFERROR(IFERROR(INDEX(Кат!$B:$B,MATCH($C2183,Кат!$I:$I,0)),INDEX(Торг!$B:$B,MATCH($C2183,Торг!$I:$I,0))),"")</f>
        <v/>
      </c>
      <c r="N2183" s="132" t="str">
        <f t="shared" si="33"/>
        <v xml:space="preserve"> </v>
      </c>
      <c r="O2183" s="132" t="str">
        <f>IFERROR(IFERROR(INDEX(Кат!$B:$B,MATCH($N2183,Кат!$I:$I,0)),INDEX(Торг!$B:$B,MATCH($N2183,Торг!$I:$I,0))),"")</f>
        <v/>
      </c>
    </row>
    <row r="2184" spans="1:15" outlineLevel="2">
      <c r="A2184" t="s">
        <v>23747</v>
      </c>
      <c r="C2184" s="191"/>
      <c r="E2184" t="s">
        <v>23748</v>
      </c>
      <c r="J2184" t="s">
        <v>22634</v>
      </c>
      <c r="K2184" s="132" t="str">
        <f>IFERROR(IFERROR(INDEX(Кат!$O:$O,MATCH($C2184,Кат!$I:$I,0)),INDEX(Торг!$L:$L,MATCH($C2184,Торг!$I:$I,0))),"")</f>
        <v/>
      </c>
      <c r="L2184" s="132" t="str">
        <f>IFERROR(IFERROR(INDEX(Кат!$A:$A,MATCH($C2184,Кат!$I:$I,0)),INDEX(Торг!$A:$A,MATCH($C2184,Торг!$I:$I,0))),"")</f>
        <v/>
      </c>
      <c r="M2184" s="132" t="str">
        <f>IFERROR(IFERROR(INDEX(Кат!$B:$B,MATCH($C2184,Кат!$I:$I,0)),INDEX(Торг!$B:$B,MATCH($C2184,Торг!$I:$I,0))),"")</f>
        <v/>
      </c>
      <c r="N2184" s="132" t="str">
        <f t="shared" ref="N2184:N2247" si="34">_xlfn.CONCAT(F2184," ",C2184)</f>
        <v xml:space="preserve"> </v>
      </c>
      <c r="O2184" s="132" t="str">
        <f>IFERROR(IFERROR(INDEX(Кат!$B:$B,MATCH($N2184,Кат!$I:$I,0)),INDEX(Торг!$B:$B,MATCH($N2184,Торг!$I:$I,0))),"")</f>
        <v/>
      </c>
    </row>
    <row r="2185" spans="1:15" outlineLevel="1">
      <c r="A2185" t="s">
        <v>15987</v>
      </c>
      <c r="C2185" s="191" t="s">
        <v>5263</v>
      </c>
      <c r="E2185" t="s">
        <v>5264</v>
      </c>
      <c r="F2185" t="s">
        <v>1418</v>
      </c>
      <c r="G2185" t="s">
        <v>399</v>
      </c>
      <c r="H2185">
        <v>1470</v>
      </c>
      <c r="J2185" t="s">
        <v>22634</v>
      </c>
      <c r="K2185" s="132" t="str">
        <f>IFERROR(IFERROR(INDEX(Кат!$O:$O,MATCH($C2185,Кат!$I:$I,0)),INDEX(Торг!$L:$L,MATCH($C2185,Торг!$I:$I,0))),"")</f>
        <v/>
      </c>
      <c r="L2185" s="132" t="str">
        <f>IFERROR(IFERROR(INDEX(Кат!$A:$A,MATCH($C2185,Кат!$I:$I,0)),INDEX(Торг!$A:$A,MATCH($C2185,Торг!$I:$I,0))),"")</f>
        <v/>
      </c>
      <c r="M2185" s="132" t="str">
        <f>IFERROR(IFERROR(INDEX(Кат!$B:$B,MATCH($C2185,Кат!$I:$I,0)),INDEX(Торг!$B:$B,MATCH($C2185,Торг!$I:$I,0))),"")</f>
        <v/>
      </c>
      <c r="N2185" s="132" t="str">
        <f t="shared" si="34"/>
        <v>FORWARD FW23-3103014</v>
      </c>
      <c r="O2185" s="132" t="str">
        <f>IFERROR(IFERROR(INDEX(Кат!$B:$B,MATCH($N2185,Кат!$I:$I,0)),INDEX(Торг!$B:$B,MATCH($N2185,Торг!$I:$I,0))),"")</f>
        <v/>
      </c>
    </row>
    <row r="2186" spans="1:15" outlineLevel="2">
      <c r="A2186" t="s">
        <v>23749</v>
      </c>
      <c r="C2186" s="191"/>
      <c r="E2186" t="s">
        <v>23750</v>
      </c>
      <c r="J2186" t="s">
        <v>22634</v>
      </c>
      <c r="K2186" s="132" t="str">
        <f>IFERROR(IFERROR(INDEX(Кат!$O:$O,MATCH($C2186,Кат!$I:$I,0)),INDEX(Торг!$L:$L,MATCH($C2186,Торг!$I:$I,0))),"")</f>
        <v/>
      </c>
      <c r="L2186" s="132" t="str">
        <f>IFERROR(IFERROR(INDEX(Кат!$A:$A,MATCH($C2186,Кат!$I:$I,0)),INDEX(Торг!$A:$A,MATCH($C2186,Торг!$I:$I,0))),"")</f>
        <v/>
      </c>
      <c r="M2186" s="132" t="str">
        <f>IFERROR(IFERROR(INDEX(Кат!$B:$B,MATCH($C2186,Кат!$I:$I,0)),INDEX(Торг!$B:$B,MATCH($C2186,Торг!$I:$I,0))),"")</f>
        <v/>
      </c>
      <c r="N2186" s="132" t="str">
        <f t="shared" si="34"/>
        <v xml:space="preserve"> </v>
      </c>
      <c r="O2186" s="132" t="str">
        <f>IFERROR(IFERROR(INDEX(Кат!$B:$B,MATCH($N2186,Кат!$I:$I,0)),INDEX(Торг!$B:$B,MATCH($N2186,Торг!$I:$I,0))),"")</f>
        <v/>
      </c>
    </row>
    <row r="2187" spans="1:15" outlineLevel="2">
      <c r="A2187" t="s">
        <v>15988</v>
      </c>
      <c r="C2187" s="191" t="s">
        <v>1416</v>
      </c>
      <c r="E2187" t="s">
        <v>1417</v>
      </c>
      <c r="F2187" t="s">
        <v>1418</v>
      </c>
      <c r="G2187" t="s">
        <v>399</v>
      </c>
      <c r="H2187">
        <v>300</v>
      </c>
      <c r="J2187" t="s">
        <v>22634</v>
      </c>
      <c r="K2187" s="132" t="str">
        <f>IFERROR(IFERROR(INDEX(Кат!$O:$O,MATCH($C2187,Кат!$I:$I,0)),INDEX(Торг!$L:$L,MATCH($C2187,Торг!$I:$I,0))),"")</f>
        <v/>
      </c>
      <c r="L2187" s="132" t="str">
        <f>IFERROR(IFERROR(INDEX(Кат!$A:$A,MATCH($C2187,Кат!$I:$I,0)),INDEX(Торг!$A:$A,MATCH($C2187,Торг!$I:$I,0))),"")</f>
        <v/>
      </c>
      <c r="M2187" s="132" t="str">
        <f>IFERROR(IFERROR(INDEX(Кат!$B:$B,MATCH($C2187,Кат!$I:$I,0)),INDEX(Торг!$B:$B,MATCH($C2187,Торг!$I:$I,0))),"")</f>
        <v/>
      </c>
      <c r="N2187" s="132" t="str">
        <f t="shared" si="34"/>
        <v>FORWARD NF-2105-220125</v>
      </c>
      <c r="O2187" s="132" t="str">
        <f>IFERROR(IFERROR(INDEX(Кат!$B:$B,MATCH($N2187,Кат!$I:$I,0)),INDEX(Торг!$B:$B,MATCH($N2187,Торг!$I:$I,0))),"")</f>
        <v/>
      </c>
    </row>
    <row r="2188" spans="1:15" outlineLevel="2">
      <c r="A2188" t="s">
        <v>15989</v>
      </c>
      <c r="C2188" s="191" t="s">
        <v>5265</v>
      </c>
      <c r="E2188" t="s">
        <v>5266</v>
      </c>
      <c r="F2188" t="s">
        <v>1418</v>
      </c>
      <c r="G2188" t="s">
        <v>399</v>
      </c>
      <c r="H2188">
        <v>390</v>
      </c>
      <c r="J2188" t="s">
        <v>22634</v>
      </c>
      <c r="K2188" s="132" t="str">
        <f>IFERROR(IFERROR(INDEX(Кат!$O:$O,MATCH($C2188,Кат!$I:$I,0)),INDEX(Торг!$L:$L,MATCH($C2188,Торг!$I:$I,0))),"")</f>
        <v/>
      </c>
      <c r="L2188" s="132" t="str">
        <f>IFERROR(IFERROR(INDEX(Кат!$A:$A,MATCH($C2188,Кат!$I:$I,0)),INDEX(Торг!$A:$A,MATCH($C2188,Торг!$I:$I,0))),"")</f>
        <v/>
      </c>
      <c r="M2188" s="132" t="str">
        <f>IFERROR(IFERROR(INDEX(Кат!$B:$B,MATCH($C2188,Кат!$I:$I,0)),INDEX(Торг!$B:$B,MATCH($C2188,Торг!$I:$I,0))),"")</f>
        <v/>
      </c>
      <c r="N2188" s="132" t="str">
        <f t="shared" si="34"/>
        <v>FORWARD BJ01-2202025</v>
      </c>
      <c r="O2188" s="132" t="str">
        <f>IFERROR(IFERROR(INDEX(Кат!$B:$B,MATCH($N2188,Кат!$I:$I,0)),INDEX(Торг!$B:$B,MATCH($N2188,Торг!$I:$I,0))),"")</f>
        <v/>
      </c>
    </row>
    <row r="2189" spans="1:15" outlineLevel="1">
      <c r="A2189" t="s">
        <v>15990</v>
      </c>
      <c r="C2189" s="191" t="s">
        <v>1419</v>
      </c>
      <c r="E2189" t="s">
        <v>1420</v>
      </c>
      <c r="F2189" t="s">
        <v>1418</v>
      </c>
      <c r="G2189" t="s">
        <v>399</v>
      </c>
      <c r="H2189">
        <v>400</v>
      </c>
      <c r="J2189" t="s">
        <v>22634</v>
      </c>
      <c r="K2189" s="132" t="str">
        <f>IFERROR(IFERROR(INDEX(Кат!$O:$O,MATCH($C2189,Кат!$I:$I,0)),INDEX(Торг!$L:$L,MATCH($C2189,Торг!$I:$I,0))),"")</f>
        <v/>
      </c>
      <c r="L2189" s="132" t="str">
        <f>IFERROR(IFERROR(INDEX(Кат!$A:$A,MATCH($C2189,Кат!$I:$I,0)),INDEX(Торг!$A:$A,MATCH($C2189,Торг!$I:$I,0))),"")</f>
        <v/>
      </c>
      <c r="M2189" s="132" t="str">
        <f>IFERROR(IFERROR(INDEX(Кат!$B:$B,MATCH($C2189,Кат!$I:$I,0)),INDEX(Торг!$B:$B,MATCH($C2189,Торг!$I:$I,0))),"")</f>
        <v/>
      </c>
      <c r="N2189" s="132" t="str">
        <f t="shared" si="34"/>
        <v>FORWARD NF-2121-2201025</v>
      </c>
      <c r="O2189" s="132" t="str">
        <f>IFERROR(IFERROR(INDEX(Кат!$B:$B,MATCH($N2189,Кат!$I:$I,0)),INDEX(Торг!$B:$B,MATCH($N2189,Торг!$I:$I,0))),"")</f>
        <v/>
      </c>
    </row>
    <row r="2190" spans="1:15" outlineLevel="2">
      <c r="A2190" t="s">
        <v>23751</v>
      </c>
      <c r="C2190" s="191"/>
      <c r="E2190" t="s">
        <v>23752</v>
      </c>
      <c r="J2190" t="s">
        <v>22634</v>
      </c>
      <c r="K2190" s="132" t="str">
        <f>IFERROR(IFERROR(INDEX(Кат!$O:$O,MATCH($C2190,Кат!$I:$I,0)),INDEX(Торг!$L:$L,MATCH($C2190,Торг!$I:$I,0))),"")</f>
        <v/>
      </c>
      <c r="L2190" s="132" t="str">
        <f>IFERROR(IFERROR(INDEX(Кат!$A:$A,MATCH($C2190,Кат!$I:$I,0)),INDEX(Торг!$A:$A,MATCH($C2190,Торг!$I:$I,0))),"")</f>
        <v/>
      </c>
      <c r="M2190" s="132" t="str">
        <f>IFERROR(IFERROR(INDEX(Кат!$B:$B,MATCH($C2190,Кат!$I:$I,0)),INDEX(Торг!$B:$B,MATCH($C2190,Торг!$I:$I,0))),"")</f>
        <v/>
      </c>
      <c r="N2190" s="132" t="str">
        <f t="shared" si="34"/>
        <v xml:space="preserve"> </v>
      </c>
      <c r="O2190" s="132" t="str">
        <f>IFERROR(IFERROR(INDEX(Кат!$B:$B,MATCH($N2190,Кат!$I:$I,0)),INDEX(Торг!$B:$B,MATCH($N2190,Торг!$I:$I,0))),"")</f>
        <v/>
      </c>
    </row>
    <row r="2191" spans="1:15" outlineLevel="2">
      <c r="A2191" t="s">
        <v>15991</v>
      </c>
      <c r="C2191" s="191" t="s">
        <v>5267</v>
      </c>
      <c r="E2191" t="s">
        <v>5268</v>
      </c>
      <c r="F2191" t="s">
        <v>1418</v>
      </c>
      <c r="G2191" t="s">
        <v>399</v>
      </c>
      <c r="H2191">
        <v>650</v>
      </c>
      <c r="J2191" t="s">
        <v>22634</v>
      </c>
      <c r="K2191" s="132" t="str">
        <f>IFERROR(IFERROR(INDEX(Кат!$O:$O,MATCH($C2191,Кат!$I:$I,0)),INDEX(Торг!$L:$L,MATCH($C2191,Торг!$I:$I,0))),"")</f>
        <v/>
      </c>
      <c r="L2191" s="132" t="str">
        <f>IFERROR(IFERROR(INDEX(Кат!$A:$A,MATCH($C2191,Кат!$I:$I,0)),INDEX(Торг!$A:$A,MATCH($C2191,Торг!$I:$I,0))),"")</f>
        <v/>
      </c>
      <c r="M2191" s="132" t="str">
        <f>IFERROR(IFERROR(INDEX(Кат!$B:$B,MATCH($C2191,Кат!$I:$I,0)),INDEX(Торг!$B:$B,MATCH($C2191,Торг!$I:$I,0))),"")</f>
        <v/>
      </c>
      <c r="N2191" s="132" t="str">
        <f t="shared" si="34"/>
        <v>FORWARD RL3414057</v>
      </c>
      <c r="O2191" s="132" t="str">
        <f>IFERROR(IFERROR(INDEX(Кат!$B:$B,MATCH($N2191,Кат!$I:$I,0)),INDEX(Торг!$B:$B,MATCH($N2191,Торг!$I:$I,0))),"")</f>
        <v/>
      </c>
    </row>
    <row r="2192" spans="1:15" outlineLevel="2">
      <c r="A2192" t="s">
        <v>15992</v>
      </c>
      <c r="C2192" s="191" t="s">
        <v>5269</v>
      </c>
      <c r="E2192" t="s">
        <v>5270</v>
      </c>
      <c r="F2192" t="s">
        <v>1418</v>
      </c>
      <c r="G2192" t="s">
        <v>399</v>
      </c>
      <c r="H2192">
        <v>670</v>
      </c>
      <c r="J2192" t="s">
        <v>22634</v>
      </c>
      <c r="K2192" s="132" t="str">
        <f>IFERROR(IFERROR(INDEX(Кат!$O:$O,MATCH($C2192,Кат!$I:$I,0)),INDEX(Торг!$L:$L,MATCH($C2192,Торг!$I:$I,0))),"")</f>
        <v/>
      </c>
      <c r="L2192" s="132" t="str">
        <f>IFERROR(IFERROR(INDEX(Кат!$A:$A,MATCH($C2192,Кат!$I:$I,0)),INDEX(Торг!$A:$A,MATCH($C2192,Торг!$I:$I,0))),"")</f>
        <v/>
      </c>
      <c r="M2192" s="132" t="str">
        <f>IFERROR(IFERROR(INDEX(Кат!$B:$B,MATCH($C2192,Кат!$I:$I,0)),INDEX(Торг!$B:$B,MATCH($C2192,Торг!$I:$I,0))),"")</f>
        <v/>
      </c>
      <c r="N2192" s="132" t="str">
        <f t="shared" si="34"/>
        <v>FORWARD AFLV8450039697</v>
      </c>
      <c r="O2192" s="132" t="str">
        <f>IFERROR(IFERROR(INDEX(Кат!$B:$B,MATCH($N2192,Кат!$I:$I,0)),INDEX(Торг!$B:$B,MATCH($N2192,Торг!$I:$I,0))),"")</f>
        <v/>
      </c>
    </row>
    <row r="2193" spans="1:15" outlineLevel="2">
      <c r="A2193" t="s">
        <v>15993</v>
      </c>
      <c r="C2193" s="191" t="s">
        <v>1421</v>
      </c>
      <c r="E2193" t="s">
        <v>1422</v>
      </c>
      <c r="F2193" t="s">
        <v>1418</v>
      </c>
      <c r="G2193" t="s">
        <v>399</v>
      </c>
      <c r="H2193">
        <v>650</v>
      </c>
      <c r="J2193" t="s">
        <v>22634</v>
      </c>
      <c r="K2193" s="132" t="str">
        <f>IFERROR(IFERROR(INDEX(Кат!$O:$O,MATCH($C2193,Кат!$I:$I,0)),INDEX(Торг!$L:$L,MATCH($C2193,Торг!$I:$I,0))),"")</f>
        <v/>
      </c>
      <c r="L2193" s="132" t="str">
        <f>IFERROR(IFERROR(INDEX(Кат!$A:$A,MATCH($C2193,Кат!$I:$I,0)),INDEX(Торг!$A:$A,MATCH($C2193,Торг!$I:$I,0))),"")</f>
        <v/>
      </c>
      <c r="M2193" s="132" t="str">
        <f>IFERROR(IFERROR(INDEX(Кат!$B:$B,MATCH($C2193,Кат!$I:$I,0)),INDEX(Торг!$B:$B,MATCH($C2193,Торг!$I:$I,0))),"")</f>
        <v/>
      </c>
      <c r="N2193" s="132" t="str">
        <f t="shared" si="34"/>
        <v>FORWARD RL3414056</v>
      </c>
      <c r="O2193" s="132" t="str">
        <f>IFERROR(IFERROR(INDEX(Кат!$B:$B,MATCH($N2193,Кат!$I:$I,0)),INDEX(Торг!$B:$B,MATCH($N2193,Торг!$I:$I,0))),"")</f>
        <v/>
      </c>
    </row>
    <row r="2194" spans="1:15" outlineLevel="2">
      <c r="A2194" t="s">
        <v>15994</v>
      </c>
      <c r="C2194" s="191" t="s">
        <v>5271</v>
      </c>
      <c r="E2194" t="s">
        <v>5272</v>
      </c>
      <c r="F2194" t="s">
        <v>1418</v>
      </c>
      <c r="G2194" t="s">
        <v>399</v>
      </c>
      <c r="H2194">
        <v>670</v>
      </c>
      <c r="J2194" t="s">
        <v>22634</v>
      </c>
      <c r="K2194" s="132" t="str">
        <f>IFERROR(IFERROR(INDEX(Кат!$O:$O,MATCH($C2194,Кат!$I:$I,0)),INDEX(Торг!$L:$L,MATCH($C2194,Торг!$I:$I,0))),"")</f>
        <v/>
      </c>
      <c r="L2194" s="132" t="str">
        <f>IFERROR(IFERROR(INDEX(Кат!$A:$A,MATCH($C2194,Кат!$I:$I,0)),INDEX(Торг!$A:$A,MATCH($C2194,Торг!$I:$I,0))),"")</f>
        <v/>
      </c>
      <c r="M2194" s="132" t="str">
        <f>IFERROR(IFERROR(INDEX(Кат!$B:$B,MATCH($C2194,Кат!$I:$I,0)),INDEX(Торг!$B:$B,MATCH($C2194,Торг!$I:$I,0))),"")</f>
        <v/>
      </c>
      <c r="N2194" s="132" t="str">
        <f t="shared" si="34"/>
        <v>FORWARD AFLV8450039696</v>
      </c>
      <c r="O2194" s="132" t="str">
        <f>IFERROR(IFERROR(INDEX(Кат!$B:$B,MATCH($N2194,Кат!$I:$I,0)),INDEX(Торг!$B:$B,MATCH($N2194,Торг!$I:$I,0))),"")</f>
        <v/>
      </c>
    </row>
    <row r="2195" spans="1:15" outlineLevel="2">
      <c r="A2195" t="s">
        <v>15995</v>
      </c>
      <c r="C2195" s="191" t="s">
        <v>28775</v>
      </c>
      <c r="E2195" t="s">
        <v>1423</v>
      </c>
      <c r="F2195" t="s">
        <v>1418</v>
      </c>
      <c r="G2195" t="s">
        <v>375</v>
      </c>
      <c r="H2195">
        <v>600</v>
      </c>
      <c r="J2195" t="s">
        <v>22634</v>
      </c>
      <c r="K2195" s="132" t="str">
        <f>IFERROR(IFERROR(INDEX(Кат!$O:$O,MATCH($C2195,Кат!$I:$I,0)),INDEX(Торг!$L:$L,MATCH($C2195,Торг!$I:$I,0))),"")</f>
        <v/>
      </c>
      <c r="L2195" s="132" t="str">
        <f>IFERROR(IFERROR(INDEX(Кат!$A:$A,MATCH($C2195,Кат!$I:$I,0)),INDEX(Торг!$A:$A,MATCH($C2195,Торг!$I:$I,0))),"")</f>
        <v/>
      </c>
      <c r="M2195" s="132" t="str">
        <f>IFERROR(IFERROR(INDEX(Кат!$B:$B,MATCH($C2195,Кат!$I:$I,0)),INDEX(Торг!$B:$B,MATCH($C2195,Торг!$I:$I,0))),"")</f>
        <v/>
      </c>
      <c r="N2195" s="132" t="str">
        <f t="shared" si="34"/>
        <v>FORWARD REN1111-3414056/057</v>
      </c>
      <c r="O2195" s="132" t="str">
        <f>IFERROR(IFERROR(INDEX(Кат!$B:$B,MATCH($N2195,Кат!$I:$I,0)),INDEX(Торг!$B:$B,MATCH($N2195,Торг!$I:$I,0))),"")</f>
        <v/>
      </c>
    </row>
    <row r="2196" spans="1:15" outlineLevel="2">
      <c r="A2196" t="s">
        <v>15996</v>
      </c>
      <c r="C2196" s="191" t="s">
        <v>5273</v>
      </c>
      <c r="E2196" t="s">
        <v>5274</v>
      </c>
      <c r="F2196" t="s">
        <v>1418</v>
      </c>
      <c r="G2196" t="s">
        <v>375</v>
      </c>
      <c r="H2196">
        <v>1300</v>
      </c>
      <c r="J2196" t="s">
        <v>22634</v>
      </c>
      <c r="K2196" s="132" t="str">
        <f>IFERROR(IFERROR(INDEX(Кат!$O:$O,MATCH($C2196,Кат!$I:$I,0)),INDEX(Торг!$L:$L,MATCH($C2196,Торг!$I:$I,0))),"")</f>
        <v/>
      </c>
      <c r="L2196" s="132" t="str">
        <f>IFERROR(IFERROR(INDEX(Кат!$A:$A,MATCH($C2196,Кат!$I:$I,0)),INDEX(Торг!$A:$A,MATCH($C2196,Торг!$I:$I,0))),"")</f>
        <v/>
      </c>
      <c r="M2196" s="132" t="str">
        <f>IFERROR(IFERROR(INDEX(Кат!$B:$B,MATCH($C2196,Кат!$I:$I,0)),INDEX(Торг!$B:$B,MATCH($C2196,Торг!$I:$I,0))),"")</f>
        <v/>
      </c>
      <c r="N2196" s="132" t="str">
        <f t="shared" si="34"/>
        <v>FORWARD RE1118-3414056/057</v>
      </c>
      <c r="O2196" s="132" t="str">
        <f>IFERROR(IFERROR(INDEX(Кат!$B:$B,MATCH($N2196,Кат!$I:$I,0)),INDEX(Торг!$B:$B,MATCH($N2196,Торг!$I:$I,0))),"")</f>
        <v/>
      </c>
    </row>
    <row r="2197" spans="1:15" outlineLevel="1">
      <c r="A2197" t="s">
        <v>15997</v>
      </c>
      <c r="C2197" s="191" t="s">
        <v>5275</v>
      </c>
      <c r="E2197" t="s">
        <v>5276</v>
      </c>
      <c r="F2197" t="s">
        <v>1418</v>
      </c>
      <c r="G2197" t="s">
        <v>375</v>
      </c>
      <c r="H2197">
        <v>900</v>
      </c>
      <c r="J2197" t="s">
        <v>22634</v>
      </c>
      <c r="K2197" s="132" t="str">
        <f>IFERROR(IFERROR(INDEX(Кат!$O:$O,MATCH($C2197,Кат!$I:$I,0)),INDEX(Торг!$L:$L,MATCH($C2197,Торг!$I:$I,0))),"")</f>
        <v/>
      </c>
      <c r="L2197" s="132" t="str">
        <f>IFERROR(IFERROR(INDEX(Кат!$A:$A,MATCH($C2197,Кат!$I:$I,0)),INDEX(Торг!$A:$A,MATCH($C2197,Торг!$I:$I,0))),"")</f>
        <v/>
      </c>
      <c r="M2197" s="132" t="str">
        <f>IFERROR(IFERROR(INDEX(Кат!$B:$B,MATCH($C2197,Кат!$I:$I,0)),INDEX(Торг!$B:$B,MATCH($C2197,Торг!$I:$I,0))),"")</f>
        <v/>
      </c>
      <c r="N2197" s="132" t="str">
        <f t="shared" si="34"/>
        <v>FORWARD RE2108-3414056/057-01</v>
      </c>
      <c r="O2197" s="132" t="str">
        <f>IFERROR(IFERROR(INDEX(Кат!$B:$B,MATCH($N2197,Кат!$I:$I,0)),INDEX(Торг!$B:$B,MATCH($N2197,Торг!$I:$I,0))),"")</f>
        <v/>
      </c>
    </row>
    <row r="2198" spans="1:15" outlineLevel="2">
      <c r="A2198" t="s">
        <v>15998</v>
      </c>
      <c r="C2198" s="191" t="s">
        <v>1424</v>
      </c>
      <c r="E2198" t="s">
        <v>1425</v>
      </c>
      <c r="F2198" t="s">
        <v>1418</v>
      </c>
      <c r="G2198" t="s">
        <v>375</v>
      </c>
      <c r="H2198">
        <v>900</v>
      </c>
      <c r="J2198" t="s">
        <v>22634</v>
      </c>
      <c r="K2198" s="132" t="str">
        <f>IFERROR(IFERROR(INDEX(Кат!$O:$O,MATCH($C2198,Кат!$I:$I,0)),INDEX(Торг!$L:$L,MATCH($C2198,Торг!$I:$I,0))),"")</f>
        <v/>
      </c>
      <c r="L2198" s="132" t="str">
        <f>IFERROR(IFERROR(INDEX(Кат!$A:$A,MATCH($C2198,Кат!$I:$I,0)),INDEX(Торг!$A:$A,MATCH($C2198,Торг!$I:$I,0))),"")</f>
        <v/>
      </c>
      <c r="M2198" s="132" t="str">
        <f>IFERROR(IFERROR(INDEX(Кат!$B:$B,MATCH($C2198,Кат!$I:$I,0)),INDEX(Торг!$B:$B,MATCH($C2198,Торг!$I:$I,0))),"")</f>
        <v/>
      </c>
      <c r="N2198" s="132" t="str">
        <f t="shared" si="34"/>
        <v>FORWARD REN08-3414056/057-01</v>
      </c>
      <c r="O2198" s="132" t="str">
        <f>IFERROR(IFERROR(INDEX(Кат!$B:$B,MATCH($N2198,Кат!$I:$I,0)),INDEX(Торг!$B:$B,MATCH($N2198,Торг!$I:$I,0))),"")</f>
        <v/>
      </c>
    </row>
    <row r="2199" spans="1:15" outlineLevel="2">
      <c r="A2199" t="s">
        <v>15999</v>
      </c>
      <c r="C2199" s="191" t="s">
        <v>5277</v>
      </c>
      <c r="E2199" t="s">
        <v>5278</v>
      </c>
      <c r="F2199" t="s">
        <v>1418</v>
      </c>
      <c r="G2199" t="s">
        <v>375</v>
      </c>
      <c r="H2199">
        <v>1000</v>
      </c>
      <c r="J2199" t="s">
        <v>22634</v>
      </c>
      <c r="K2199" s="132" t="str">
        <f>IFERROR(IFERROR(INDEX(Кат!$O:$O,MATCH($C2199,Кат!$I:$I,0)),INDEX(Торг!$L:$L,MATCH($C2199,Торг!$I:$I,0))),"")</f>
        <v/>
      </c>
      <c r="L2199" s="132" t="str">
        <f>IFERROR(IFERROR(INDEX(Кат!$A:$A,MATCH($C2199,Кат!$I:$I,0)),INDEX(Торг!$A:$A,MATCH($C2199,Торг!$I:$I,0))),"")</f>
        <v/>
      </c>
      <c r="M2199" s="132" t="str">
        <f>IFERROR(IFERROR(INDEX(Кат!$B:$B,MATCH($C2199,Кат!$I:$I,0)),INDEX(Торг!$B:$B,MATCH($C2199,Торг!$I:$I,0))),"")</f>
        <v/>
      </c>
      <c r="N2199" s="132" t="str">
        <f t="shared" si="34"/>
        <v>FORWARD RE2110-3414056/057-01</v>
      </c>
      <c r="O2199" s="132" t="str">
        <f>IFERROR(IFERROR(INDEX(Кат!$B:$B,MATCH($N2199,Кат!$I:$I,0)),INDEX(Торг!$B:$B,MATCH($N2199,Торг!$I:$I,0))),"")</f>
        <v/>
      </c>
    </row>
    <row r="2200" spans="1:15" outlineLevel="2">
      <c r="A2200" t="s">
        <v>16000</v>
      </c>
      <c r="C2200" s="191" t="s">
        <v>5279</v>
      </c>
      <c r="E2200" t="s">
        <v>5280</v>
      </c>
      <c r="F2200" t="s">
        <v>1418</v>
      </c>
      <c r="G2200" t="s">
        <v>375</v>
      </c>
      <c r="H2200">
        <v>1150</v>
      </c>
      <c r="J2200" t="s">
        <v>22634</v>
      </c>
      <c r="K2200" s="132" t="str">
        <f>IFERROR(IFERROR(INDEX(Кат!$O:$O,MATCH($C2200,Кат!$I:$I,0)),INDEX(Торг!$L:$L,MATCH($C2200,Торг!$I:$I,0))),"")</f>
        <v/>
      </c>
      <c r="L2200" s="132" t="str">
        <f>IFERROR(IFERROR(INDEX(Кат!$A:$A,MATCH($C2200,Кат!$I:$I,0)),INDEX(Торг!$A:$A,MATCH($C2200,Торг!$I:$I,0))),"")</f>
        <v/>
      </c>
      <c r="M2200" s="132" t="str">
        <f>IFERROR(IFERROR(INDEX(Кат!$B:$B,MATCH($C2200,Кат!$I:$I,0)),INDEX(Торг!$B:$B,MATCH($C2200,Торг!$I:$I,0))),"")</f>
        <v/>
      </c>
      <c r="N2200" s="132" t="str">
        <f t="shared" si="34"/>
        <v>FORWARD REN10-3414056/057-01</v>
      </c>
      <c r="O2200" s="132" t="str">
        <f>IFERROR(IFERROR(INDEX(Кат!$B:$B,MATCH($N2200,Кат!$I:$I,0)),INDEX(Торг!$B:$B,MATCH($N2200,Торг!$I:$I,0))),"")</f>
        <v/>
      </c>
    </row>
    <row r="2201" spans="1:15" outlineLevel="2">
      <c r="A2201" t="s">
        <v>16001</v>
      </c>
      <c r="C2201" s="191" t="s">
        <v>1426</v>
      </c>
      <c r="E2201" t="s">
        <v>1427</v>
      </c>
      <c r="F2201" t="s">
        <v>1418</v>
      </c>
      <c r="G2201" t="s">
        <v>375</v>
      </c>
      <c r="H2201">
        <v>780</v>
      </c>
      <c r="J2201" t="s">
        <v>22634</v>
      </c>
      <c r="K2201" s="132" t="str">
        <f>IFERROR(IFERROR(INDEX(Кат!$O:$O,MATCH($C2201,Кат!$I:$I,0)),INDEX(Торг!$L:$L,MATCH($C2201,Торг!$I:$I,0))),"")</f>
        <v/>
      </c>
      <c r="L2201" s="132" t="str">
        <f>IFERROR(IFERROR(INDEX(Кат!$A:$A,MATCH($C2201,Кат!$I:$I,0)),INDEX(Торг!$A:$A,MATCH($C2201,Торг!$I:$I,0))),"")</f>
        <v/>
      </c>
      <c r="M2201" s="132" t="str">
        <f>IFERROR(IFERROR(INDEX(Кат!$B:$B,MATCH($C2201,Кат!$I:$I,0)),INDEX(Торг!$B:$B,MATCH($C2201,Торг!$I:$I,0))),"")</f>
        <v/>
      </c>
      <c r="N2201" s="132" t="str">
        <f t="shared" si="34"/>
        <v>FORWARD RE01-3003050-01/064-01</v>
      </c>
      <c r="O2201" s="132" t="str">
        <f>IFERROR(IFERROR(INDEX(Кат!$B:$B,MATCH($N2201,Кат!$I:$I,0)),INDEX(Торг!$B:$B,MATCH($N2201,Торг!$I:$I,0))),"")</f>
        <v/>
      </c>
    </row>
    <row r="2202" spans="1:15" outlineLevel="2">
      <c r="A2202" t="s">
        <v>16002</v>
      </c>
      <c r="C2202" s="191" t="s">
        <v>1428</v>
      </c>
      <c r="E2202" t="s">
        <v>1429</v>
      </c>
      <c r="F2202" t="s">
        <v>1418</v>
      </c>
      <c r="G2202" t="s">
        <v>375</v>
      </c>
      <c r="H2202">
        <v>600</v>
      </c>
      <c r="J2202" t="s">
        <v>22634</v>
      </c>
      <c r="K2202" s="132" t="str">
        <f>IFERROR(IFERROR(INDEX(Кат!$O:$O,MATCH($C2202,Кат!$I:$I,0)),INDEX(Торг!$L:$L,MATCH($C2202,Торг!$I:$I,0))),"")</f>
        <v/>
      </c>
      <c r="L2202" s="132" t="str">
        <f>IFERROR(IFERROR(INDEX(Кат!$A:$A,MATCH($C2202,Кат!$I:$I,0)),INDEX(Торг!$A:$A,MATCH($C2202,Торг!$I:$I,0))),"")</f>
        <v/>
      </c>
      <c r="M2202" s="132" t="str">
        <f>IFERROR(IFERROR(INDEX(Кат!$B:$B,MATCH($C2202,Кат!$I:$I,0)),INDEX(Торг!$B:$B,MATCH($C2202,Торг!$I:$I,0))),"")</f>
        <v/>
      </c>
      <c r="N2202" s="132" t="str">
        <f t="shared" si="34"/>
        <v>FORWARD REN01-3003200-01</v>
      </c>
      <c r="O2202" s="132" t="str">
        <f>IFERROR(IFERROR(INDEX(Кат!$B:$B,MATCH($N2202,Кат!$I:$I,0)),INDEX(Торг!$B:$B,MATCH($N2202,Торг!$I:$I,0))),"")</f>
        <v/>
      </c>
    </row>
    <row r="2203" spans="1:15" outlineLevel="1">
      <c r="A2203" t="s">
        <v>16003</v>
      </c>
      <c r="C2203" s="191" t="s">
        <v>1430</v>
      </c>
      <c r="E2203" t="s">
        <v>1431</v>
      </c>
      <c r="F2203" t="s">
        <v>1418</v>
      </c>
      <c r="G2203" t="s">
        <v>375</v>
      </c>
      <c r="H2203">
        <v>850</v>
      </c>
      <c r="J2203" t="s">
        <v>22634</v>
      </c>
      <c r="K2203" s="132" t="str">
        <f>IFERROR(IFERROR(INDEX(Кат!$O:$O,MATCH($C2203,Кат!$I:$I,0)),INDEX(Торг!$L:$L,MATCH($C2203,Торг!$I:$I,0))),"")</f>
        <v/>
      </c>
      <c r="L2203" s="132" t="str">
        <f>IFERROR(IFERROR(INDEX(Кат!$A:$A,MATCH($C2203,Кат!$I:$I,0)),INDEX(Торг!$A:$A,MATCH($C2203,Торг!$I:$I,0))),"")</f>
        <v/>
      </c>
      <c r="M2203" s="132" t="str">
        <f>IFERROR(IFERROR(INDEX(Кат!$B:$B,MATCH($C2203,Кат!$I:$I,0)),INDEX(Торг!$B:$B,MATCH($C2203,Торг!$I:$I,0))),"")</f>
        <v/>
      </c>
      <c r="N2203" s="132" t="str">
        <f t="shared" si="34"/>
        <v>FORWARD RE2121-3414138</v>
      </c>
      <c r="O2203" s="132" t="str">
        <f>IFERROR(IFERROR(INDEX(Кат!$B:$B,MATCH($N2203,Кат!$I:$I,0)),INDEX(Торг!$B:$B,MATCH($N2203,Торг!$I:$I,0))),"")</f>
        <v/>
      </c>
    </row>
    <row r="2204" spans="1:15" outlineLevel="2">
      <c r="A2204" t="s">
        <v>16004</v>
      </c>
      <c r="C2204" s="191" t="s">
        <v>5281</v>
      </c>
      <c r="E2204" t="s">
        <v>5282</v>
      </c>
      <c r="F2204" t="s">
        <v>1418</v>
      </c>
      <c r="G2204" t="s">
        <v>375</v>
      </c>
      <c r="H2204">
        <v>950</v>
      </c>
      <c r="J2204" t="s">
        <v>22634</v>
      </c>
      <c r="K2204" s="132" t="str">
        <f>IFERROR(IFERROR(INDEX(Кат!$O:$O,MATCH($C2204,Кат!$I:$I,0)),INDEX(Торг!$L:$L,MATCH($C2204,Торг!$I:$I,0))),"")</f>
        <v/>
      </c>
      <c r="L2204" s="132" t="str">
        <f>IFERROR(IFERROR(INDEX(Кат!$A:$A,MATCH($C2204,Кат!$I:$I,0)),INDEX(Торг!$A:$A,MATCH($C2204,Торг!$I:$I,0))),"")</f>
        <v/>
      </c>
      <c r="M2204" s="132" t="str">
        <f>IFERROR(IFERROR(INDEX(Кат!$B:$B,MATCH($C2204,Кат!$I:$I,0)),INDEX(Торг!$B:$B,MATCH($C2204,Торг!$I:$I,0))),"")</f>
        <v/>
      </c>
      <c r="N2204" s="132" t="str">
        <f t="shared" si="34"/>
        <v>FORWARD RE2123-3414058/059</v>
      </c>
      <c r="O2204" s="132" t="str">
        <f>IFERROR(IFERROR(INDEX(Кат!$B:$B,MATCH($N2204,Кат!$I:$I,0)),INDEX(Торг!$B:$B,MATCH($N2204,Торг!$I:$I,0))),"")</f>
        <v/>
      </c>
    </row>
    <row r="2205" spans="1:15" outlineLevel="2">
      <c r="A2205" t="s">
        <v>16005</v>
      </c>
      <c r="C2205" s="191" t="s">
        <v>1432</v>
      </c>
      <c r="E2205" t="s">
        <v>1433</v>
      </c>
      <c r="F2205" t="s">
        <v>1418</v>
      </c>
      <c r="G2205" t="s">
        <v>375</v>
      </c>
      <c r="H2205">
        <v>700</v>
      </c>
      <c r="J2205" t="s">
        <v>22634</v>
      </c>
      <c r="K2205" s="132" t="str">
        <f>IFERROR(IFERROR(INDEX(Кат!$O:$O,MATCH($C2205,Кат!$I:$I,0)),INDEX(Торг!$L:$L,MATCH($C2205,Торг!$I:$I,0))),"")</f>
        <v/>
      </c>
      <c r="L2205" s="132" t="str">
        <f>IFERROR(IFERROR(INDEX(Кат!$A:$A,MATCH($C2205,Кат!$I:$I,0)),INDEX(Торг!$A:$A,MATCH($C2205,Торг!$I:$I,0))),"")</f>
        <v/>
      </c>
      <c r="M2205" s="132" t="str">
        <f>IFERROR(IFERROR(INDEX(Кат!$B:$B,MATCH($C2205,Кат!$I:$I,0)),INDEX(Торг!$B:$B,MATCH($C2205,Торг!$I:$I,0))),"")</f>
        <v/>
      </c>
      <c r="N2205" s="132" t="str">
        <f t="shared" si="34"/>
        <v>FORWARD RE01-3003057-01</v>
      </c>
      <c r="O2205" s="132" t="str">
        <f>IFERROR(IFERROR(INDEX(Кат!$B:$B,MATCH($N2205,Кат!$I:$I,0)),INDEX(Торг!$B:$B,MATCH($N2205,Торг!$I:$I,0))),"")</f>
        <v/>
      </c>
    </row>
    <row r="2206" spans="1:15" outlineLevel="2">
      <c r="A2206" t="s">
        <v>16006</v>
      </c>
      <c r="C2206" s="191" t="s">
        <v>28776</v>
      </c>
      <c r="E2206" t="s">
        <v>1434</v>
      </c>
      <c r="F2206" t="s">
        <v>1418</v>
      </c>
      <c r="G2206" t="s">
        <v>375</v>
      </c>
      <c r="H2206">
        <v>670</v>
      </c>
      <c r="J2206" t="s">
        <v>22634</v>
      </c>
      <c r="K2206" s="132" t="str">
        <f>IFERROR(IFERROR(INDEX(Кат!$O:$O,MATCH($C2206,Кат!$I:$I,0)),INDEX(Торг!$L:$L,MATCH($C2206,Торг!$I:$I,0))),"")</f>
        <v/>
      </c>
      <c r="L2206" s="132" t="str">
        <f>IFERROR(IFERROR(INDEX(Кат!$A:$A,MATCH($C2206,Кат!$I:$I,0)),INDEX(Торг!$A:$A,MATCH($C2206,Торг!$I:$I,0))),"")</f>
        <v/>
      </c>
      <c r="M2206" s="132" t="str">
        <f>IFERROR(IFERROR(INDEX(Кат!$B:$B,MATCH($C2206,Кат!$I:$I,0)),INDEX(Торг!$B:$B,MATCH($C2206,Торг!$I:$I,0))),"")</f>
        <v/>
      </c>
      <c r="N2206" s="132" t="str">
        <f t="shared" si="34"/>
        <v>FORWARD REN01-3003057-01</v>
      </c>
      <c r="O2206" s="132" t="str">
        <f>IFERROR(IFERROR(INDEX(Кат!$B:$B,MATCH($N2206,Кат!$I:$I,0)),INDEX(Торг!$B:$B,MATCH($N2206,Торг!$I:$I,0))),"")</f>
        <v/>
      </c>
    </row>
    <row r="2207" spans="1:15" outlineLevel="2">
      <c r="A2207" t="s">
        <v>16007</v>
      </c>
      <c r="C2207" s="191" t="s">
        <v>5283</v>
      </c>
      <c r="E2207" t="s">
        <v>5284</v>
      </c>
      <c r="F2207" t="s">
        <v>1418</v>
      </c>
      <c r="G2207" t="s">
        <v>375</v>
      </c>
      <c r="H2207">
        <v>2850</v>
      </c>
      <c r="J2207" t="s">
        <v>22634</v>
      </c>
      <c r="K2207" s="132" t="str">
        <f>IFERROR(IFERROR(INDEX(Кат!$O:$O,MATCH($C2207,Кат!$I:$I,0)),INDEX(Торг!$L:$L,MATCH($C2207,Торг!$I:$I,0))),"")</f>
        <v/>
      </c>
      <c r="L2207" s="132" t="str">
        <f>IFERROR(IFERROR(INDEX(Кат!$A:$A,MATCH($C2207,Кат!$I:$I,0)),INDEX(Торг!$A:$A,MATCH($C2207,Торг!$I:$I,0))),"")</f>
        <v/>
      </c>
      <c r="M2207" s="132" t="str">
        <f>IFERROR(IFERROR(INDEX(Кат!$B:$B,MATCH($C2207,Кат!$I:$I,0)),INDEX(Торг!$B:$B,MATCH($C2207,Торг!$I:$I,0))),"")</f>
        <v/>
      </c>
      <c r="N2207" s="132" t="str">
        <f t="shared" si="34"/>
        <v>FORWARD 01-3003010/56/58/60</v>
      </c>
      <c r="O2207" s="132" t="str">
        <f>IFERROR(IFERROR(INDEX(Кат!$B:$B,MATCH($N2207,Кат!$I:$I,0)),INDEX(Торг!$B:$B,MATCH($N2207,Торг!$I:$I,0))),"")</f>
        <v/>
      </c>
    </row>
    <row r="2208" spans="1:15" outlineLevel="2">
      <c r="A2208" t="s">
        <v>16008</v>
      </c>
      <c r="C2208" s="191" t="s">
        <v>5285</v>
      </c>
      <c r="E2208" t="s">
        <v>5286</v>
      </c>
      <c r="F2208" t="s">
        <v>1418</v>
      </c>
      <c r="G2208" t="s">
        <v>375</v>
      </c>
      <c r="H2208">
        <v>2660</v>
      </c>
      <c r="J2208" t="s">
        <v>22634</v>
      </c>
      <c r="K2208" s="132" t="str">
        <f>IFERROR(IFERROR(INDEX(Кат!$O:$O,MATCH($C2208,Кат!$I:$I,0)),INDEX(Торг!$L:$L,MATCH($C2208,Торг!$I:$I,0))),"")</f>
        <v/>
      </c>
      <c r="L2208" s="132" t="str">
        <f>IFERROR(IFERROR(INDEX(Кат!$A:$A,MATCH($C2208,Кат!$I:$I,0)),INDEX(Торг!$A:$A,MATCH($C2208,Торг!$I:$I,0))),"")</f>
        <v/>
      </c>
      <c r="M2208" s="132" t="str">
        <f>IFERROR(IFERROR(INDEX(Кат!$B:$B,MATCH($C2208,Кат!$I:$I,0)),INDEX(Торг!$B:$B,MATCH($C2208,Торг!$I:$I,0))),"")</f>
        <v/>
      </c>
      <c r="N2208" s="132" t="str">
        <f t="shared" si="34"/>
        <v>FORWARD REN01-3003010/57/50/64/54-01</v>
      </c>
      <c r="O2208" s="132" t="str">
        <f>IFERROR(IFERROR(INDEX(Кат!$B:$B,MATCH($N2208,Кат!$I:$I,0)),INDEX(Торг!$B:$B,MATCH($N2208,Торг!$I:$I,0))),"")</f>
        <v/>
      </c>
    </row>
    <row r="2209" spans="1:15" outlineLevel="2">
      <c r="A2209" t="s">
        <v>16009</v>
      </c>
      <c r="C2209" s="191" t="s">
        <v>14493</v>
      </c>
      <c r="E2209" t="s">
        <v>14494</v>
      </c>
      <c r="F2209" t="s">
        <v>1418</v>
      </c>
      <c r="G2209" t="s">
        <v>375</v>
      </c>
      <c r="H2209">
        <v>2370</v>
      </c>
      <c r="J2209" t="s">
        <v>22634</v>
      </c>
      <c r="K2209" s="132" t="str">
        <f>IFERROR(IFERROR(INDEX(Кат!$O:$O,MATCH($C2209,Кат!$I:$I,0)),INDEX(Торг!$L:$L,MATCH($C2209,Торг!$I:$I,0))),"")</f>
        <v/>
      </c>
      <c r="L2209" s="132" t="str">
        <f>IFERROR(IFERROR(INDEX(Кат!$A:$A,MATCH($C2209,Кат!$I:$I,0)),INDEX(Торг!$A:$A,MATCH($C2209,Торг!$I:$I,0))),"")</f>
        <v/>
      </c>
      <c r="M2209" s="132" t="str">
        <f>IFERROR(IFERROR(INDEX(Кат!$B:$B,MATCH($C2209,Кат!$I:$I,0)),INDEX(Торг!$B:$B,MATCH($C2209,Торг!$I:$I,0))),"")</f>
        <v/>
      </c>
      <c r="N2209" s="132" t="str">
        <f t="shared" si="34"/>
        <v>FORWARD 21-3003010/56/58/60</v>
      </c>
      <c r="O2209" s="132" t="str">
        <f>IFERROR(IFERROR(INDEX(Кат!$B:$B,MATCH($N2209,Кат!$I:$I,0)),INDEX(Торг!$B:$B,MATCH($N2209,Торг!$I:$I,0))),"")</f>
        <v/>
      </c>
    </row>
    <row r="2210" spans="1:15" outlineLevel="2">
      <c r="A2210" t="s">
        <v>16010</v>
      </c>
      <c r="C2210" s="191" t="s">
        <v>1435</v>
      </c>
      <c r="E2210" t="s">
        <v>1436</v>
      </c>
      <c r="F2210" t="s">
        <v>1418</v>
      </c>
      <c r="G2210" t="s">
        <v>375</v>
      </c>
      <c r="H2210">
        <v>2800</v>
      </c>
      <c r="J2210" t="s">
        <v>22634</v>
      </c>
      <c r="K2210" s="132" t="str">
        <f>IFERROR(IFERROR(INDEX(Кат!$O:$O,MATCH($C2210,Кат!$I:$I,0)),INDEX(Торг!$L:$L,MATCH($C2210,Торг!$I:$I,0))),"")</f>
        <v/>
      </c>
      <c r="L2210" s="132" t="str">
        <f>IFERROR(IFERROR(INDEX(Кат!$A:$A,MATCH($C2210,Кат!$I:$I,0)),INDEX(Торг!$A:$A,MATCH($C2210,Торг!$I:$I,0))),"")</f>
        <v/>
      </c>
      <c r="M2210" s="132" t="str">
        <f>IFERROR(IFERROR(INDEX(Кат!$B:$B,MATCH($C2210,Кат!$I:$I,0)),INDEX(Торг!$B:$B,MATCH($C2210,Торг!$I:$I,0))),"")</f>
        <v/>
      </c>
      <c r="N2210" s="132" t="str">
        <f t="shared" si="34"/>
        <v>FORWARD REN21-3003010/56/38</v>
      </c>
      <c r="O2210" s="132" t="str">
        <f>IFERROR(IFERROR(INDEX(Кат!$B:$B,MATCH($N2210,Кат!$I:$I,0)),INDEX(Торг!$B:$B,MATCH($N2210,Торг!$I:$I,0))),"")</f>
        <v/>
      </c>
    </row>
    <row r="2211" spans="1:15" outlineLevel="2">
      <c r="A2211" t="s">
        <v>16011</v>
      </c>
      <c r="C2211" s="191" t="s">
        <v>14495</v>
      </c>
      <c r="E2211" t="s">
        <v>14496</v>
      </c>
      <c r="F2211" t="s">
        <v>1418</v>
      </c>
      <c r="G2211" t="s">
        <v>375</v>
      </c>
      <c r="H2211">
        <v>2700</v>
      </c>
      <c r="J2211" t="s">
        <v>22634</v>
      </c>
      <c r="K2211" s="132" t="str">
        <f>IFERROR(IFERROR(INDEX(Кат!$O:$O,MATCH($C2211,Кат!$I:$I,0)),INDEX(Торг!$L:$L,MATCH($C2211,Торг!$I:$I,0))),"")</f>
        <v/>
      </c>
      <c r="L2211" s="132" t="str">
        <f>IFERROR(IFERROR(INDEX(Кат!$A:$A,MATCH($C2211,Кат!$I:$I,0)),INDEX(Торг!$A:$A,MATCH($C2211,Торг!$I:$I,0))),"")</f>
        <v/>
      </c>
      <c r="M2211" s="132" t="str">
        <f>IFERROR(IFERROR(INDEX(Кат!$B:$B,MATCH($C2211,Кат!$I:$I,0)),INDEX(Торг!$B:$B,MATCH($C2211,Торг!$I:$I,0))),"")</f>
        <v/>
      </c>
      <c r="N2211" s="132" t="str">
        <f t="shared" si="34"/>
        <v>FORWARD 23-3003010/56/58/60</v>
      </c>
      <c r="O2211" s="132" t="str">
        <f>IFERROR(IFERROR(INDEX(Кат!$B:$B,MATCH($N2211,Кат!$I:$I,0)),INDEX(Торг!$B:$B,MATCH($N2211,Торг!$I:$I,0))),"")</f>
        <v/>
      </c>
    </row>
    <row r="2212" spans="1:15" outlineLevel="1">
      <c r="A2212" t="s">
        <v>16012</v>
      </c>
      <c r="C2212" s="191" t="s">
        <v>1437</v>
      </c>
      <c r="E2212" t="s">
        <v>1438</v>
      </c>
      <c r="F2212" t="s">
        <v>1418</v>
      </c>
      <c r="G2212" t="s">
        <v>375</v>
      </c>
      <c r="H2212">
        <v>2900</v>
      </c>
      <c r="J2212" t="s">
        <v>22634</v>
      </c>
      <c r="K2212" s="132" t="str">
        <f>IFERROR(IFERROR(INDEX(Кат!$O:$O,MATCH($C2212,Кат!$I:$I,0)),INDEX(Торг!$L:$L,MATCH($C2212,Торг!$I:$I,0))),"")</f>
        <v/>
      </c>
      <c r="L2212" s="132" t="str">
        <f>IFERROR(IFERROR(INDEX(Кат!$A:$A,MATCH($C2212,Кат!$I:$I,0)),INDEX(Торг!$A:$A,MATCH($C2212,Торг!$I:$I,0))),"")</f>
        <v/>
      </c>
      <c r="M2212" s="132" t="str">
        <f>IFERROR(IFERROR(INDEX(Кат!$B:$B,MATCH($C2212,Кат!$I:$I,0)),INDEX(Торг!$B:$B,MATCH($C2212,Торг!$I:$I,0))),"")</f>
        <v/>
      </c>
      <c r="N2212" s="132" t="str">
        <f t="shared" si="34"/>
        <v>FORWARD REN23-3414010/56/58/59</v>
      </c>
      <c r="O2212" s="132" t="str">
        <f>IFERROR(IFERROR(INDEX(Кат!$B:$B,MATCH($N2212,Кат!$I:$I,0)),INDEX(Торг!$B:$B,MATCH($N2212,Торг!$I:$I,0))),"")</f>
        <v/>
      </c>
    </row>
    <row r="2213" spans="1:15" outlineLevel="2">
      <c r="A2213" t="s">
        <v>16013</v>
      </c>
      <c r="C2213" s="191" t="s">
        <v>5287</v>
      </c>
      <c r="E2213" t="s">
        <v>5288</v>
      </c>
      <c r="F2213" t="s">
        <v>1418</v>
      </c>
      <c r="G2213" t="s">
        <v>399</v>
      </c>
      <c r="H2213">
        <v>450</v>
      </c>
      <c r="J2213" t="s">
        <v>22634</v>
      </c>
      <c r="K2213" s="132" t="str">
        <f>IFERROR(IFERROR(INDEX(Кат!$O:$O,MATCH($C2213,Кат!$I:$I,0)),INDEX(Торг!$L:$L,MATCH($C2213,Торг!$I:$I,0))),"")</f>
        <v/>
      </c>
      <c r="L2213" s="132" t="str">
        <f>IFERROR(IFERROR(INDEX(Кат!$A:$A,MATCH($C2213,Кат!$I:$I,0)),INDEX(Торг!$A:$A,MATCH($C2213,Торг!$I:$I,0))),"")</f>
        <v/>
      </c>
      <c r="M2213" s="132" t="str">
        <f>IFERROR(IFERROR(INDEX(Кат!$B:$B,MATCH($C2213,Кат!$I:$I,0)),INDEX(Торг!$B:$B,MATCH($C2213,Торг!$I:$I,0))),"")</f>
        <v/>
      </c>
      <c r="N2213" s="132" t="str">
        <f t="shared" si="34"/>
        <v>FORWARD BJ3414020RL</v>
      </c>
      <c r="O2213" s="132" t="str">
        <f>IFERROR(IFERROR(INDEX(Кат!$B:$B,MATCH($N2213,Кат!$I:$I,0)),INDEX(Торг!$B:$B,MATCH($N2213,Торг!$I:$I,0))),"")</f>
        <v/>
      </c>
    </row>
    <row r="2214" spans="1:15" outlineLevel="2">
      <c r="A2214" t="s">
        <v>23753</v>
      </c>
      <c r="C2214" s="191"/>
      <c r="E2214" t="s">
        <v>23715</v>
      </c>
      <c r="J2214" t="s">
        <v>22634</v>
      </c>
      <c r="K2214" s="132" t="str">
        <f>IFERROR(IFERROR(INDEX(Кат!$O:$O,MATCH($C2214,Кат!$I:$I,0)),INDEX(Торг!$L:$L,MATCH($C2214,Торг!$I:$I,0))),"")</f>
        <v/>
      </c>
      <c r="L2214" s="132" t="str">
        <f>IFERROR(IFERROR(INDEX(Кат!$A:$A,MATCH($C2214,Кат!$I:$I,0)),INDEX(Торг!$A:$A,MATCH($C2214,Торг!$I:$I,0))),"")</f>
        <v/>
      </c>
      <c r="M2214" s="132" t="str">
        <f>IFERROR(IFERROR(INDEX(Кат!$B:$B,MATCH($C2214,Кат!$I:$I,0)),INDEX(Торг!$B:$B,MATCH($C2214,Торг!$I:$I,0))),"")</f>
        <v/>
      </c>
      <c r="N2214" s="132" t="str">
        <f t="shared" si="34"/>
        <v xml:space="preserve"> </v>
      </c>
      <c r="O2214" s="132" t="str">
        <f>IFERROR(IFERROR(INDEX(Кат!$B:$B,MATCH($N2214,Кат!$I:$I,0)),INDEX(Торг!$B:$B,MATCH($N2214,Торг!$I:$I,0))),"")</f>
        <v/>
      </c>
    </row>
    <row r="2215" spans="1:15" outlineLevel="2">
      <c r="A2215" t="s">
        <v>16014</v>
      </c>
      <c r="C2215" s="191" t="s">
        <v>5289</v>
      </c>
      <c r="E2215" t="s">
        <v>5290</v>
      </c>
      <c r="F2215" t="s">
        <v>1418</v>
      </c>
      <c r="G2215" t="s">
        <v>399</v>
      </c>
      <c r="H2215">
        <v>950</v>
      </c>
      <c r="J2215" t="s">
        <v>22634</v>
      </c>
      <c r="K2215" s="132" t="str">
        <f>IFERROR(IFERROR(INDEX(Кат!$O:$O,MATCH($C2215,Кат!$I:$I,0)),INDEX(Торг!$L:$L,MATCH($C2215,Торг!$I:$I,0))),"")</f>
        <v/>
      </c>
      <c r="L2215" s="132" t="str">
        <f>IFERROR(IFERROR(INDEX(Кат!$A:$A,MATCH($C2215,Кат!$I:$I,0)),INDEX(Торг!$A:$A,MATCH($C2215,Торг!$I:$I,0))),"")</f>
        <v/>
      </c>
      <c r="M2215" s="132" t="str">
        <f>IFERROR(IFERROR(INDEX(Кат!$B:$B,MATCH($C2215,Кат!$I:$I,0)),INDEX(Торг!$B:$B,MATCH($C2215,Торг!$I:$I,0))),"")</f>
        <v/>
      </c>
      <c r="N2215" s="132" t="str">
        <f t="shared" si="34"/>
        <v>FORWARD BJ01-1307010</v>
      </c>
      <c r="O2215" s="132" t="str">
        <f>IFERROR(IFERROR(INDEX(Кат!$B:$B,MATCH($N2215,Кат!$I:$I,0)),INDEX(Торг!$B:$B,MATCH($N2215,Торг!$I:$I,0))),"")</f>
        <v/>
      </c>
    </row>
    <row r="2216" spans="1:15" outlineLevel="2">
      <c r="A2216" t="s">
        <v>16015</v>
      </c>
      <c r="C2216" s="191" t="s">
        <v>5291</v>
      </c>
      <c r="E2216" t="s">
        <v>5292</v>
      </c>
      <c r="F2216" t="s">
        <v>1418</v>
      </c>
      <c r="G2216" t="s">
        <v>399</v>
      </c>
      <c r="H2216">
        <v>880</v>
      </c>
      <c r="J2216" t="s">
        <v>22634</v>
      </c>
      <c r="K2216" s="132" t="str">
        <f>IFERROR(IFERROR(INDEX(Кат!$O:$O,MATCH($C2216,Кат!$I:$I,0)),INDEX(Торг!$L:$L,MATCH($C2216,Торг!$I:$I,0))),"")</f>
        <v/>
      </c>
      <c r="L2216" s="132" t="str">
        <f>IFERROR(IFERROR(INDEX(Кат!$A:$A,MATCH($C2216,Кат!$I:$I,0)),INDEX(Торг!$A:$A,MATCH($C2216,Торг!$I:$I,0))),"")</f>
        <v/>
      </c>
      <c r="M2216" s="132" t="str">
        <f>IFERROR(IFERROR(INDEX(Кат!$B:$B,MATCH($C2216,Кат!$I:$I,0)),INDEX(Торг!$B:$B,MATCH($C2216,Торг!$I:$I,0))),"")</f>
        <v/>
      </c>
      <c r="N2216" s="132" t="str">
        <f t="shared" si="34"/>
        <v>FORWARD BJ08-1307010</v>
      </c>
      <c r="O2216" s="132" t="str">
        <f>IFERROR(IFERROR(INDEX(Кат!$B:$B,MATCH($N2216,Кат!$I:$I,0)),INDEX(Торг!$B:$B,MATCH($N2216,Торг!$I:$I,0))),"")</f>
        <v/>
      </c>
    </row>
    <row r="2217" spans="1:15" outlineLevel="2">
      <c r="A2217" t="s">
        <v>16016</v>
      </c>
      <c r="C2217" s="191" t="s">
        <v>5293</v>
      </c>
      <c r="E2217" t="s">
        <v>5294</v>
      </c>
      <c r="F2217" t="s">
        <v>1418</v>
      </c>
      <c r="G2217" t="s">
        <v>399</v>
      </c>
      <c r="H2217">
        <v>950</v>
      </c>
      <c r="J2217" t="s">
        <v>22634</v>
      </c>
      <c r="K2217" s="132" t="str">
        <f>IFERROR(IFERROR(INDEX(Кат!$O:$O,MATCH($C2217,Кат!$I:$I,0)),INDEX(Торг!$L:$L,MATCH($C2217,Торг!$I:$I,0))),"")</f>
        <v/>
      </c>
      <c r="L2217" s="132" t="str">
        <f>IFERROR(IFERROR(INDEX(Кат!$A:$A,MATCH($C2217,Кат!$I:$I,0)),INDEX(Торг!$A:$A,MATCH($C2217,Торг!$I:$I,0))),"")</f>
        <v/>
      </c>
      <c r="M2217" s="132" t="str">
        <f>IFERROR(IFERROR(INDEX(Кат!$B:$B,MATCH($C2217,Кат!$I:$I,0)),INDEX(Торг!$B:$B,MATCH($C2217,Торг!$I:$I,0))),"")</f>
        <v/>
      </c>
      <c r="N2217" s="132" t="str">
        <f t="shared" si="34"/>
        <v>FORWARD BJ12-1307010</v>
      </c>
      <c r="O2217" s="132" t="str">
        <f>IFERROR(IFERROR(INDEX(Кат!$B:$B,MATCH($N2217,Кат!$I:$I,0)),INDEX(Торг!$B:$B,MATCH($N2217,Торг!$I:$I,0))),"")</f>
        <v/>
      </c>
    </row>
    <row r="2218" spans="1:15" outlineLevel="2">
      <c r="A2218" t="s">
        <v>16017</v>
      </c>
      <c r="C2218" s="191" t="s">
        <v>5295</v>
      </c>
      <c r="E2218" t="s">
        <v>5296</v>
      </c>
      <c r="F2218" t="s">
        <v>1418</v>
      </c>
      <c r="G2218" t="s">
        <v>399</v>
      </c>
      <c r="H2218">
        <v>950</v>
      </c>
      <c r="J2218" t="s">
        <v>22634</v>
      </c>
      <c r="K2218" s="132" t="str">
        <f>IFERROR(IFERROR(INDEX(Кат!$O:$O,MATCH($C2218,Кат!$I:$I,0)),INDEX(Торг!$L:$L,MATCH($C2218,Торг!$I:$I,0))),"")</f>
        <v/>
      </c>
      <c r="L2218" s="132" t="str">
        <f>IFERROR(IFERROR(INDEX(Кат!$A:$A,MATCH($C2218,Кат!$I:$I,0)),INDEX(Торг!$A:$A,MATCH($C2218,Торг!$I:$I,0))),"")</f>
        <v/>
      </c>
      <c r="M2218" s="132" t="str">
        <f>IFERROR(IFERROR(INDEX(Кат!$B:$B,MATCH($C2218,Кат!$I:$I,0)),INDEX(Торг!$B:$B,MATCH($C2218,Торг!$I:$I,0))),"")</f>
        <v/>
      </c>
      <c r="N2218" s="132" t="str">
        <f t="shared" si="34"/>
        <v>FORWARD BJ70-1307010</v>
      </c>
      <c r="O2218" s="132" t="str">
        <f>IFERROR(IFERROR(INDEX(Кат!$B:$B,MATCH($N2218,Кат!$I:$I,0)),INDEX(Торг!$B:$B,MATCH($N2218,Торг!$I:$I,0))),"")</f>
        <v/>
      </c>
    </row>
    <row r="2219" spans="1:15" outlineLevel="2">
      <c r="A2219" t="s">
        <v>16018</v>
      </c>
      <c r="C2219" s="191" t="s">
        <v>5297</v>
      </c>
      <c r="E2219" t="s">
        <v>5298</v>
      </c>
      <c r="F2219" t="s">
        <v>1418</v>
      </c>
      <c r="G2219" t="s">
        <v>399</v>
      </c>
      <c r="H2219">
        <v>880</v>
      </c>
      <c r="J2219" t="s">
        <v>22634</v>
      </c>
      <c r="K2219" s="132" t="str">
        <f>IFERROR(IFERROR(INDEX(Кат!$O:$O,MATCH($C2219,Кат!$I:$I,0)),INDEX(Торг!$L:$L,MATCH($C2219,Торг!$I:$I,0))),"")</f>
        <v/>
      </c>
      <c r="L2219" s="132" t="str">
        <f>IFERROR(IFERROR(INDEX(Кат!$A:$A,MATCH($C2219,Кат!$I:$I,0)),INDEX(Торг!$A:$A,MATCH($C2219,Торг!$I:$I,0))),"")</f>
        <v/>
      </c>
      <c r="M2219" s="132" t="str">
        <f>IFERROR(IFERROR(INDEX(Кат!$B:$B,MATCH($C2219,Кат!$I:$I,0)),INDEX(Торг!$B:$B,MATCH($C2219,Торг!$I:$I,0))),"")</f>
        <v/>
      </c>
      <c r="N2219" s="132" t="str">
        <f t="shared" si="34"/>
        <v>FORWARD BJ90-1307010</v>
      </c>
      <c r="O2219" s="132" t="str">
        <f>IFERROR(IFERROR(INDEX(Кат!$B:$B,MATCH($N2219,Кат!$I:$I,0)),INDEX(Торг!$B:$B,MATCH($N2219,Торг!$I:$I,0))),"")</f>
        <v/>
      </c>
    </row>
    <row r="2220" spans="1:15" outlineLevel="2">
      <c r="A2220" t="s">
        <v>23754</v>
      </c>
      <c r="C2220" s="191"/>
      <c r="E2220" t="s">
        <v>23442</v>
      </c>
      <c r="J2220" t="s">
        <v>22634</v>
      </c>
      <c r="K2220" s="132" t="str">
        <f>IFERROR(IFERROR(INDEX(Кат!$O:$O,MATCH($C2220,Кат!$I:$I,0)),INDEX(Торг!$L:$L,MATCH($C2220,Торг!$I:$I,0))),"")</f>
        <v/>
      </c>
      <c r="L2220" s="132" t="str">
        <f>IFERROR(IFERROR(INDEX(Кат!$A:$A,MATCH($C2220,Кат!$I:$I,0)),INDEX(Торг!$A:$A,MATCH($C2220,Торг!$I:$I,0))),"")</f>
        <v/>
      </c>
      <c r="M2220" s="132" t="str">
        <f>IFERROR(IFERROR(INDEX(Кат!$B:$B,MATCH($C2220,Кат!$I:$I,0)),INDEX(Торг!$B:$B,MATCH($C2220,Торг!$I:$I,0))),"")</f>
        <v/>
      </c>
      <c r="N2220" s="132" t="str">
        <f t="shared" si="34"/>
        <v xml:space="preserve"> </v>
      </c>
      <c r="O2220" s="132" t="str">
        <f>IFERROR(IFERROR(INDEX(Кат!$B:$B,MATCH($N2220,Кат!$I:$I,0)),INDEX(Торг!$B:$B,MATCH($N2220,Торг!$I:$I,0))),"")</f>
        <v/>
      </c>
    </row>
    <row r="2221" spans="1:15" outlineLevel="2">
      <c r="A2221" t="s">
        <v>16019</v>
      </c>
      <c r="C2221" s="191" t="s">
        <v>5299</v>
      </c>
      <c r="E2221" t="s">
        <v>5300</v>
      </c>
      <c r="F2221" t="s">
        <v>1418</v>
      </c>
      <c r="G2221" t="s">
        <v>375</v>
      </c>
      <c r="H2221">
        <v>360</v>
      </c>
      <c r="J2221" t="s">
        <v>22634</v>
      </c>
      <c r="K2221" s="132" t="str">
        <f>IFERROR(IFERROR(INDEX(Кат!$O:$O,MATCH($C2221,Кат!$I:$I,0)),INDEX(Торг!$L:$L,MATCH($C2221,Торг!$I:$I,0))),"")</f>
        <v/>
      </c>
      <c r="L2221" s="132" t="str">
        <f>IFERROR(IFERROR(INDEX(Кат!$A:$A,MATCH($C2221,Кат!$I:$I,0)),INDEX(Торг!$A:$A,MATCH($C2221,Торг!$I:$I,0))),"")</f>
        <v/>
      </c>
      <c r="M2221" s="132" t="str">
        <f>IFERROR(IFERROR(INDEX(Кат!$B:$B,MATCH($C2221,Кат!$I:$I,0)),INDEX(Торг!$B:$B,MATCH($C2221,Торг!$I:$I,0))),"")</f>
        <v/>
      </c>
      <c r="N2221" s="132" t="str">
        <f t="shared" si="34"/>
        <v>FORWARD BJ01-3501090</v>
      </c>
      <c r="O2221" s="132" t="str">
        <f>IFERROR(IFERROR(INDEX(Кат!$B:$B,MATCH($N2221,Кат!$I:$I,0)),INDEX(Торг!$B:$B,MATCH($N2221,Торг!$I:$I,0))),"")</f>
        <v/>
      </c>
    </row>
    <row r="2222" spans="1:15" outlineLevel="2">
      <c r="A2222" t="s">
        <v>16020</v>
      </c>
      <c r="C2222" s="191" t="s">
        <v>5301</v>
      </c>
      <c r="E2222" t="s">
        <v>5302</v>
      </c>
      <c r="F2222" t="s">
        <v>1418</v>
      </c>
      <c r="G2222" t="s">
        <v>375</v>
      </c>
      <c r="H2222">
        <v>380</v>
      </c>
      <c r="J2222" t="s">
        <v>22634</v>
      </c>
      <c r="K2222" s="132" t="str">
        <f>IFERROR(IFERROR(INDEX(Кат!$O:$O,MATCH($C2222,Кат!$I:$I,0)),INDEX(Торг!$L:$L,MATCH($C2222,Торг!$I:$I,0))),"")</f>
        <v/>
      </c>
      <c r="L2222" s="132" t="str">
        <f>IFERROR(IFERROR(INDEX(Кат!$A:$A,MATCH($C2222,Кат!$I:$I,0)),INDEX(Торг!$A:$A,MATCH($C2222,Торг!$I:$I,0))),"")</f>
        <v/>
      </c>
      <c r="M2222" s="132" t="str">
        <f>IFERROR(IFERROR(INDEX(Кат!$B:$B,MATCH($C2222,Кат!$I:$I,0)),INDEX(Торг!$B:$B,MATCH($C2222,Торг!$I:$I,0))),"")</f>
        <v/>
      </c>
      <c r="N2222" s="132" t="str">
        <f t="shared" si="34"/>
        <v>FORWARD BJ08-3501090</v>
      </c>
      <c r="O2222" s="132" t="str">
        <f>IFERROR(IFERROR(INDEX(Кат!$B:$B,MATCH($N2222,Кат!$I:$I,0)),INDEX(Торг!$B:$B,MATCH($N2222,Торг!$I:$I,0))),"")</f>
        <v/>
      </c>
    </row>
    <row r="2223" spans="1:15" outlineLevel="2">
      <c r="A2223" t="s">
        <v>16021</v>
      </c>
      <c r="C2223" s="191" t="s">
        <v>5303</v>
      </c>
      <c r="E2223" t="s">
        <v>5304</v>
      </c>
      <c r="F2223" t="s">
        <v>1418</v>
      </c>
      <c r="G2223" t="s">
        <v>375</v>
      </c>
      <c r="H2223">
        <v>390</v>
      </c>
      <c r="J2223" t="s">
        <v>22634</v>
      </c>
      <c r="K2223" s="132" t="str">
        <f>IFERROR(IFERROR(INDEX(Кат!$O:$O,MATCH($C2223,Кат!$I:$I,0)),INDEX(Торг!$L:$L,MATCH($C2223,Торг!$I:$I,0))),"")</f>
        <v/>
      </c>
      <c r="L2223" s="132" t="str">
        <f>IFERROR(IFERROR(INDEX(Кат!$A:$A,MATCH($C2223,Кат!$I:$I,0)),INDEX(Торг!$A:$A,MATCH($C2223,Торг!$I:$I,0))),"")</f>
        <v/>
      </c>
      <c r="M2223" s="132" t="str">
        <f>IFERROR(IFERROR(INDEX(Кат!$B:$B,MATCH($C2223,Кат!$I:$I,0)),INDEX(Торг!$B:$B,MATCH($C2223,Торг!$I:$I,0))),"")</f>
        <v/>
      </c>
      <c r="N2223" s="132" t="str">
        <f t="shared" si="34"/>
        <v>FORWARD BJ10-3501090</v>
      </c>
      <c r="O2223" s="132" t="str">
        <f>IFERROR(IFERROR(INDEX(Кат!$B:$B,MATCH($N2223,Кат!$I:$I,0)),INDEX(Торг!$B:$B,MATCH($N2223,Торг!$I:$I,0))),"")</f>
        <v/>
      </c>
    </row>
    <row r="2224" spans="1:15" outlineLevel="2">
      <c r="A2224" t="s">
        <v>16022</v>
      </c>
      <c r="C2224" s="191" t="s">
        <v>5305</v>
      </c>
      <c r="E2224" t="s">
        <v>5306</v>
      </c>
      <c r="F2224" t="s">
        <v>1418</v>
      </c>
      <c r="G2224" t="s">
        <v>375</v>
      </c>
      <c r="H2224">
        <v>380</v>
      </c>
      <c r="J2224" t="s">
        <v>22634</v>
      </c>
      <c r="K2224" s="132" t="str">
        <f>IFERROR(IFERROR(INDEX(Кат!$O:$O,MATCH($C2224,Кат!$I:$I,0)),INDEX(Торг!$L:$L,MATCH($C2224,Торг!$I:$I,0))),"")</f>
        <v/>
      </c>
      <c r="L2224" s="132" t="str">
        <f>IFERROR(IFERROR(INDEX(Кат!$A:$A,MATCH($C2224,Кат!$I:$I,0)),INDEX(Торг!$A:$A,MATCH($C2224,Торг!$I:$I,0))),"")</f>
        <v/>
      </c>
      <c r="M2224" s="132" t="str">
        <f>IFERROR(IFERROR(INDEX(Кат!$B:$B,MATCH($C2224,Кат!$I:$I,0)),INDEX(Торг!$B:$B,MATCH($C2224,Торг!$I:$I,0))),"")</f>
        <v/>
      </c>
      <c r="N2224" s="132" t="str">
        <f t="shared" si="34"/>
        <v>FORWARD BJ21-3501090</v>
      </c>
      <c r="O2224" s="132" t="str">
        <f>IFERROR(IFERROR(INDEX(Кат!$B:$B,MATCH($N2224,Кат!$I:$I,0)),INDEX(Торг!$B:$B,MATCH($N2224,Торг!$I:$I,0))),"")</f>
        <v/>
      </c>
    </row>
    <row r="2225" spans="1:15" outlineLevel="2">
      <c r="A2225" t="s">
        <v>23755</v>
      </c>
      <c r="C2225" s="191"/>
      <c r="E2225" t="s">
        <v>23756</v>
      </c>
      <c r="J2225" t="s">
        <v>22634</v>
      </c>
      <c r="K2225" s="132" t="str">
        <f>IFERROR(IFERROR(INDEX(Кат!$O:$O,MATCH($C2225,Кат!$I:$I,0)),INDEX(Торг!$L:$L,MATCH($C2225,Торг!$I:$I,0))),"")</f>
        <v/>
      </c>
      <c r="L2225" s="132" t="str">
        <f>IFERROR(IFERROR(INDEX(Кат!$A:$A,MATCH($C2225,Кат!$I:$I,0)),INDEX(Торг!$A:$A,MATCH($C2225,Торг!$I:$I,0))),"")</f>
        <v/>
      </c>
      <c r="M2225" s="132" t="str">
        <f>IFERROR(IFERROR(INDEX(Кат!$B:$B,MATCH($C2225,Кат!$I:$I,0)),INDEX(Торг!$B:$B,MATCH($C2225,Торг!$I:$I,0))),"")</f>
        <v/>
      </c>
      <c r="N2225" s="132" t="str">
        <f t="shared" si="34"/>
        <v xml:space="preserve"> </v>
      </c>
      <c r="O2225" s="132" t="str">
        <f>IFERROR(IFERROR(INDEX(Кат!$B:$B,MATCH($N2225,Кат!$I:$I,0)),INDEX(Торг!$B:$B,MATCH($N2225,Торг!$I:$I,0))),"")</f>
        <v/>
      </c>
    </row>
    <row r="2226" spans="1:15" outlineLevel="2">
      <c r="A2226" t="s">
        <v>16023</v>
      </c>
      <c r="C2226" s="191" t="s">
        <v>5307</v>
      </c>
      <c r="E2226" t="s">
        <v>5308</v>
      </c>
      <c r="F2226" t="s">
        <v>1418</v>
      </c>
      <c r="G2226" t="s">
        <v>399</v>
      </c>
      <c r="H2226">
        <v>1250</v>
      </c>
      <c r="J2226" t="s">
        <v>22634</v>
      </c>
      <c r="K2226" s="132" t="str">
        <f>IFERROR(IFERROR(INDEX(Кат!$O:$O,MATCH($C2226,Кат!$I:$I,0)),INDEX(Торг!$L:$L,MATCH($C2226,Торг!$I:$I,0))),"")</f>
        <v/>
      </c>
      <c r="L2226" s="132" t="str">
        <f>IFERROR(IFERROR(INDEX(Кат!$A:$A,MATCH($C2226,Кат!$I:$I,0)),INDEX(Торг!$A:$A,MATCH($C2226,Торг!$I:$I,0))),"")</f>
        <v/>
      </c>
      <c r="M2226" s="132" t="str">
        <f>IFERROR(IFERROR(INDEX(Кат!$B:$B,MATCH($C2226,Кат!$I:$I,0)),INDEX(Торг!$B:$B,MATCH($C2226,Торг!$I:$I,0))),"")</f>
        <v/>
      </c>
      <c r="N2226" s="132" t="str">
        <f t="shared" si="34"/>
        <v>FORWARD BJ21-2915402</v>
      </c>
      <c r="O2226" s="132" t="str">
        <f>IFERROR(IFERROR(INDEX(Кат!$B:$B,MATCH($N2226,Кат!$I:$I,0)),INDEX(Торг!$B:$B,MATCH($N2226,Торг!$I:$I,0))),"")</f>
        <v/>
      </c>
    </row>
    <row r="2227" spans="1:15" outlineLevel="2">
      <c r="A2227" t="s">
        <v>16024</v>
      </c>
      <c r="C2227" s="191" t="s">
        <v>5309</v>
      </c>
      <c r="E2227" t="s">
        <v>5310</v>
      </c>
      <c r="F2227" t="s">
        <v>1418</v>
      </c>
      <c r="G2227" t="s">
        <v>399</v>
      </c>
      <c r="H2227">
        <v>1250</v>
      </c>
      <c r="J2227" t="s">
        <v>22634</v>
      </c>
      <c r="K2227" s="132" t="str">
        <f>IFERROR(IFERROR(INDEX(Кат!$O:$O,MATCH($C2227,Кат!$I:$I,0)),INDEX(Торг!$L:$L,MATCH($C2227,Торг!$I:$I,0))),"")</f>
        <v/>
      </c>
      <c r="L2227" s="132" t="str">
        <f>IFERROR(IFERROR(INDEX(Кат!$A:$A,MATCH($C2227,Кат!$I:$I,0)),INDEX(Торг!$A:$A,MATCH($C2227,Торг!$I:$I,0))),"")</f>
        <v/>
      </c>
      <c r="M2227" s="132" t="str">
        <f>IFERROR(IFERROR(INDEX(Кат!$B:$B,MATCH($C2227,Кат!$I:$I,0)),INDEX(Торг!$B:$B,MATCH($C2227,Торг!$I:$I,0))),"")</f>
        <v/>
      </c>
      <c r="N2227" s="132" t="str">
        <f t="shared" si="34"/>
        <v>FORWARD BJ21-2905402</v>
      </c>
      <c r="O2227" s="132" t="str">
        <f>IFERROR(IFERROR(INDEX(Кат!$B:$B,MATCH($N2227,Кат!$I:$I,0)),INDEX(Торг!$B:$B,MATCH($N2227,Торг!$I:$I,0))),"")</f>
        <v/>
      </c>
    </row>
    <row r="2228" spans="1:15" outlineLevel="2">
      <c r="A2228" t="s">
        <v>23757</v>
      </c>
      <c r="C2228" s="191"/>
      <c r="E2228" t="s">
        <v>23758</v>
      </c>
      <c r="J2228" t="s">
        <v>22634</v>
      </c>
      <c r="K2228" s="132" t="str">
        <f>IFERROR(IFERROR(INDEX(Кат!$O:$O,MATCH($C2228,Кат!$I:$I,0)),INDEX(Торг!$L:$L,MATCH($C2228,Торг!$I:$I,0))),"")</f>
        <v/>
      </c>
      <c r="L2228" s="132" t="str">
        <f>IFERROR(IFERROR(INDEX(Кат!$A:$A,MATCH($C2228,Кат!$I:$I,0)),INDEX(Торг!$A:$A,MATCH($C2228,Торг!$I:$I,0))),"")</f>
        <v/>
      </c>
      <c r="M2228" s="132" t="str">
        <f>IFERROR(IFERROR(INDEX(Кат!$B:$B,MATCH($C2228,Кат!$I:$I,0)),INDEX(Торг!$B:$B,MATCH($C2228,Торг!$I:$I,0))),"")</f>
        <v/>
      </c>
      <c r="N2228" s="132" t="str">
        <f t="shared" si="34"/>
        <v xml:space="preserve"> </v>
      </c>
      <c r="O2228" s="132" t="str">
        <f>IFERROR(IFERROR(INDEX(Кат!$B:$B,MATCH($N2228,Кат!$I:$I,0)),INDEX(Торг!$B:$B,MATCH($N2228,Торг!$I:$I,0))),"")</f>
        <v/>
      </c>
    </row>
    <row r="2229" spans="1:15" outlineLevel="2">
      <c r="A2229" t="s">
        <v>16025</v>
      </c>
      <c r="C2229" s="191" t="s">
        <v>5311</v>
      </c>
      <c r="E2229" t="s">
        <v>5312</v>
      </c>
      <c r="F2229" t="s">
        <v>1418</v>
      </c>
      <c r="G2229" t="s">
        <v>399</v>
      </c>
      <c r="H2229">
        <v>50</v>
      </c>
      <c r="J2229" t="s">
        <v>22634</v>
      </c>
      <c r="K2229" s="132" t="str">
        <f>IFERROR(IFERROR(INDEX(Кат!$O:$O,MATCH($C2229,Кат!$I:$I,0)),INDEX(Торг!$L:$L,MATCH($C2229,Торг!$I:$I,0))),"")</f>
        <v/>
      </c>
      <c r="L2229" s="132" t="str">
        <f>IFERROR(IFERROR(INDEX(Кат!$A:$A,MATCH($C2229,Кат!$I:$I,0)),INDEX(Торг!$A:$A,MATCH($C2229,Торг!$I:$I,0))),"")</f>
        <v/>
      </c>
      <c r="M2229" s="132" t="str">
        <f>IFERROR(IFERROR(INDEX(Кат!$B:$B,MATCH($C2229,Кат!$I:$I,0)),INDEX(Торг!$B:$B,MATCH($C2229,Торг!$I:$I,0))),"")</f>
        <v/>
      </c>
      <c r="N2229" s="132" t="str">
        <f t="shared" si="34"/>
        <v>FORWARD BJ01-3706800</v>
      </c>
      <c r="O2229" s="132" t="str">
        <f>IFERROR(IFERROR(INDEX(Кат!$B:$B,MATCH($N2229,Кат!$I:$I,0)),INDEX(Торг!$B:$B,MATCH($N2229,Торг!$I:$I,0))),"")</f>
        <v/>
      </c>
    </row>
    <row r="2230" spans="1:15" outlineLevel="2">
      <c r="A2230" t="s">
        <v>16026</v>
      </c>
      <c r="C2230" s="191" t="s">
        <v>5313</v>
      </c>
      <c r="E2230" t="s">
        <v>5314</v>
      </c>
      <c r="F2230" t="s">
        <v>1418</v>
      </c>
      <c r="G2230" t="s">
        <v>399</v>
      </c>
      <c r="H2230">
        <v>690</v>
      </c>
      <c r="J2230" t="s">
        <v>22634</v>
      </c>
      <c r="K2230" s="132" t="str">
        <f>IFERROR(IFERROR(INDEX(Кат!$O:$O,MATCH($C2230,Кат!$I:$I,0)),INDEX(Торг!$L:$L,MATCH($C2230,Торг!$I:$I,0))),"")</f>
        <v/>
      </c>
      <c r="L2230" s="132" t="str">
        <f>IFERROR(IFERROR(INDEX(Кат!$A:$A,MATCH($C2230,Кат!$I:$I,0)),INDEX(Торг!$A:$A,MATCH($C2230,Торг!$I:$I,0))),"")</f>
        <v/>
      </c>
      <c r="M2230" s="132" t="str">
        <f>IFERROR(IFERROR(INDEX(Кат!$B:$B,MATCH($C2230,Кат!$I:$I,0)),INDEX(Торг!$B:$B,MATCH($C2230,Торг!$I:$I,0))),"")</f>
        <v/>
      </c>
      <c r="N2230" s="132" t="str">
        <f t="shared" si="34"/>
        <v>FORWARD BJ08-2215030</v>
      </c>
      <c r="O2230" s="132" t="str">
        <f>IFERROR(IFERROR(INDEX(Кат!$B:$B,MATCH($N2230,Кат!$I:$I,0)),INDEX(Торг!$B:$B,MATCH($N2230,Торг!$I:$I,0))),"")</f>
        <v/>
      </c>
    </row>
    <row r="2231" spans="1:15" outlineLevel="2">
      <c r="A2231" t="s">
        <v>16027</v>
      </c>
      <c r="C2231" s="191" t="s">
        <v>5315</v>
      </c>
      <c r="E2231" t="s">
        <v>5316</v>
      </c>
      <c r="F2231" t="s">
        <v>1418</v>
      </c>
      <c r="G2231" t="s">
        <v>399</v>
      </c>
      <c r="H2231">
        <v>1050</v>
      </c>
      <c r="J2231" t="s">
        <v>22634</v>
      </c>
      <c r="K2231" s="132" t="str">
        <f>IFERROR(IFERROR(INDEX(Кат!$O:$O,MATCH($C2231,Кат!$I:$I,0)),INDEX(Торг!$L:$L,MATCH($C2231,Торг!$I:$I,0))),"")</f>
        <v/>
      </c>
      <c r="L2231" s="132" t="str">
        <f>IFERROR(IFERROR(INDEX(Кат!$A:$A,MATCH($C2231,Кат!$I:$I,0)),INDEX(Торг!$A:$A,MATCH($C2231,Торг!$I:$I,0))),"")</f>
        <v/>
      </c>
      <c r="M2231" s="132" t="str">
        <f>IFERROR(IFERROR(INDEX(Кат!$B:$B,MATCH($C2231,Кат!$I:$I,0)),INDEX(Торг!$B:$B,MATCH($C2231,Торг!$I:$I,0))),"")</f>
        <v/>
      </c>
      <c r="N2231" s="132" t="str">
        <f t="shared" si="34"/>
        <v>FORWARD BJ01-1007116</v>
      </c>
      <c r="O2231" s="132" t="str">
        <f>IFERROR(IFERROR(INDEX(Кат!$B:$B,MATCH($N2231,Кат!$I:$I,0)),INDEX(Торг!$B:$B,MATCH($N2231,Торг!$I:$I,0))),"")</f>
        <v/>
      </c>
    </row>
    <row r="2232" spans="1:15" outlineLevel="2">
      <c r="A2232" t="s">
        <v>23759</v>
      </c>
      <c r="C2232" s="191"/>
      <c r="E2232" t="s">
        <v>23760</v>
      </c>
      <c r="J2232" t="s">
        <v>22634</v>
      </c>
      <c r="K2232" s="132" t="str">
        <f>IFERROR(IFERROR(INDEX(Кат!$O:$O,MATCH($C2232,Кат!$I:$I,0)),INDEX(Торг!$L:$L,MATCH($C2232,Торг!$I:$I,0))),"")</f>
        <v/>
      </c>
      <c r="L2232" s="132" t="str">
        <f>IFERROR(IFERROR(INDEX(Кат!$A:$A,MATCH($C2232,Кат!$I:$I,0)),INDEX(Торг!$A:$A,MATCH($C2232,Торг!$I:$I,0))),"")</f>
        <v/>
      </c>
      <c r="M2232" s="132" t="str">
        <f>IFERROR(IFERROR(INDEX(Кат!$B:$B,MATCH($C2232,Кат!$I:$I,0)),INDEX(Торг!$B:$B,MATCH($C2232,Торг!$I:$I,0))),"")</f>
        <v/>
      </c>
      <c r="N2232" s="132" t="str">
        <f t="shared" si="34"/>
        <v xml:space="preserve"> </v>
      </c>
      <c r="O2232" s="132" t="str">
        <f>IFERROR(IFERROR(INDEX(Кат!$B:$B,MATCH($N2232,Кат!$I:$I,0)),INDEX(Торг!$B:$B,MATCH($N2232,Торг!$I:$I,0))),"")</f>
        <v/>
      </c>
    </row>
    <row r="2233" spans="1:15" outlineLevel="2">
      <c r="A2233" t="s">
        <v>16028</v>
      </c>
      <c r="C2233" s="191" t="s">
        <v>5317</v>
      </c>
      <c r="E2233" t="s">
        <v>5318</v>
      </c>
      <c r="F2233" t="s">
        <v>1418</v>
      </c>
      <c r="G2233" t="s">
        <v>399</v>
      </c>
      <c r="H2233">
        <v>750</v>
      </c>
      <c r="J2233" t="s">
        <v>22634</v>
      </c>
      <c r="K2233" s="132" t="str">
        <f>IFERROR(IFERROR(INDEX(Кат!$O:$O,MATCH($C2233,Кат!$I:$I,0)),INDEX(Торг!$L:$L,MATCH($C2233,Торг!$I:$I,0))),"")</f>
        <v/>
      </c>
      <c r="L2233" s="132" t="str">
        <f>IFERROR(IFERROR(INDEX(Кат!$A:$A,MATCH($C2233,Кат!$I:$I,0)),INDEX(Торг!$A:$A,MATCH($C2233,Торг!$I:$I,0))),"")</f>
        <v/>
      </c>
      <c r="M2233" s="132" t="str">
        <f>IFERROR(IFERROR(INDEX(Кат!$B:$B,MATCH($C2233,Кат!$I:$I,0)),INDEX(Торг!$B:$B,MATCH($C2233,Торг!$I:$I,0))),"")</f>
        <v/>
      </c>
      <c r="N2233" s="132" t="str">
        <f t="shared" si="34"/>
        <v>FORWARD BJ01-3003080</v>
      </c>
      <c r="O2233" s="132" t="str">
        <f>IFERROR(IFERROR(INDEX(Кат!$B:$B,MATCH($N2233,Кат!$I:$I,0)),INDEX(Торг!$B:$B,MATCH($N2233,Торг!$I:$I,0))),"")</f>
        <v/>
      </c>
    </row>
    <row r="2234" spans="1:15" outlineLevel="2">
      <c r="A2234" t="s">
        <v>16029</v>
      </c>
      <c r="C2234" s="191" t="s">
        <v>1439</v>
      </c>
      <c r="E2234" t="s">
        <v>1440</v>
      </c>
      <c r="F2234" t="s">
        <v>1418</v>
      </c>
      <c r="G2234" t="s">
        <v>399</v>
      </c>
      <c r="H2234">
        <v>710</v>
      </c>
      <c r="J2234" t="s">
        <v>22634</v>
      </c>
      <c r="K2234" s="132" t="str">
        <f>IFERROR(IFERROR(INDEX(Кат!$O:$O,MATCH($C2234,Кат!$I:$I,0)),INDEX(Торг!$L:$L,MATCH($C2234,Торг!$I:$I,0))),"")</f>
        <v/>
      </c>
      <c r="L2234" s="132" t="str">
        <f>IFERROR(IFERROR(INDEX(Кат!$A:$A,MATCH($C2234,Кат!$I:$I,0)),INDEX(Торг!$A:$A,MATCH($C2234,Торг!$I:$I,0))),"")</f>
        <v/>
      </c>
      <c r="M2234" s="132" t="str">
        <f>IFERROR(IFERROR(INDEX(Кат!$B:$B,MATCH($C2234,Кат!$I:$I,0)),INDEX(Торг!$B:$B,MATCH($C2234,Торг!$I:$I,0))),"")</f>
        <v/>
      </c>
      <c r="N2234" s="132" t="str">
        <f t="shared" si="34"/>
        <v>FORWARD BJ21-3003080</v>
      </c>
      <c r="O2234" s="132" t="str">
        <f>IFERROR(IFERROR(INDEX(Кат!$B:$B,MATCH($N2234,Кат!$I:$I,0)),INDEX(Торг!$B:$B,MATCH($N2234,Торг!$I:$I,0))),"")</f>
        <v/>
      </c>
    </row>
    <row r="2235" spans="1:15" outlineLevel="2">
      <c r="A2235" t="s">
        <v>16030</v>
      </c>
      <c r="C2235" s="191" t="s">
        <v>5319</v>
      </c>
      <c r="E2235" t="s">
        <v>5320</v>
      </c>
      <c r="F2235" t="s">
        <v>1418</v>
      </c>
      <c r="G2235" t="s">
        <v>399</v>
      </c>
      <c r="H2235">
        <v>800</v>
      </c>
      <c r="J2235" t="s">
        <v>22634</v>
      </c>
      <c r="K2235" s="132" t="str">
        <f>IFERROR(IFERROR(INDEX(Кат!$O:$O,MATCH($C2235,Кат!$I:$I,0)),INDEX(Торг!$L:$L,MATCH($C2235,Торг!$I:$I,0))),"")</f>
        <v/>
      </c>
      <c r="L2235" s="132" t="str">
        <f>IFERROR(IFERROR(INDEX(Кат!$A:$A,MATCH($C2235,Кат!$I:$I,0)),INDEX(Торг!$A:$A,MATCH($C2235,Торг!$I:$I,0))),"")</f>
        <v/>
      </c>
      <c r="M2235" s="132" t="str">
        <f>IFERROR(IFERROR(INDEX(Кат!$B:$B,MATCH($C2235,Кат!$I:$I,0)),INDEX(Торг!$B:$B,MATCH($C2235,Торг!$I:$I,0))),"")</f>
        <v/>
      </c>
      <c r="N2235" s="132" t="str">
        <f t="shared" si="34"/>
        <v>FORWARD BJ213-3003080</v>
      </c>
      <c r="O2235" s="132" t="str">
        <f>IFERROR(IFERROR(INDEX(Кат!$B:$B,MATCH($N2235,Кат!$I:$I,0)),INDEX(Торг!$B:$B,MATCH($N2235,Торг!$I:$I,0))),"")</f>
        <v/>
      </c>
    </row>
    <row r="2236" spans="1:15" outlineLevel="2">
      <c r="A2236" t="s">
        <v>16031</v>
      </c>
      <c r="C2236" s="191" t="s">
        <v>5321</v>
      </c>
      <c r="E2236" t="s">
        <v>5322</v>
      </c>
      <c r="F2236" t="s">
        <v>1418</v>
      </c>
      <c r="G2236" t="s">
        <v>399</v>
      </c>
      <c r="H2236">
        <v>840</v>
      </c>
      <c r="J2236" t="s">
        <v>22634</v>
      </c>
      <c r="K2236" s="132" t="str">
        <f>IFERROR(IFERROR(INDEX(Кат!$O:$O,MATCH($C2236,Кат!$I:$I,0)),INDEX(Торг!$L:$L,MATCH($C2236,Торг!$I:$I,0))),"")</f>
        <v/>
      </c>
      <c r="L2236" s="132" t="str">
        <f>IFERROR(IFERROR(INDEX(Кат!$A:$A,MATCH($C2236,Кат!$I:$I,0)),INDEX(Торг!$A:$A,MATCH($C2236,Торг!$I:$I,0))),"")</f>
        <v/>
      </c>
      <c r="M2236" s="132" t="str">
        <f>IFERROR(IFERROR(INDEX(Кат!$B:$B,MATCH($C2236,Кат!$I:$I,0)),INDEX(Торг!$B:$B,MATCH($C2236,Торг!$I:$I,0))),"")</f>
        <v/>
      </c>
      <c r="N2236" s="132" t="str">
        <f t="shared" si="34"/>
        <v>FORWARD BJ23-3003080</v>
      </c>
      <c r="O2236" s="132" t="str">
        <f>IFERROR(IFERROR(INDEX(Кат!$B:$B,MATCH($N2236,Кат!$I:$I,0)),INDEX(Торг!$B:$B,MATCH($N2236,Торг!$I:$I,0))),"")</f>
        <v/>
      </c>
    </row>
    <row r="2237" spans="1:15" outlineLevel="2">
      <c r="A2237" t="s">
        <v>23761</v>
      </c>
      <c r="C2237" s="191"/>
      <c r="E2237" t="s">
        <v>23762</v>
      </c>
      <c r="J2237" t="s">
        <v>22634</v>
      </c>
      <c r="K2237" s="132" t="str">
        <f>IFERROR(IFERROR(INDEX(Кат!$O:$O,MATCH($C2237,Кат!$I:$I,0)),INDEX(Торг!$L:$L,MATCH($C2237,Торг!$I:$I,0))),"")</f>
        <v/>
      </c>
      <c r="L2237" s="132" t="str">
        <f>IFERROR(IFERROR(INDEX(Кат!$A:$A,MATCH($C2237,Кат!$I:$I,0)),INDEX(Торг!$A:$A,MATCH($C2237,Торг!$I:$I,0))),"")</f>
        <v/>
      </c>
      <c r="M2237" s="132" t="str">
        <f>IFERROR(IFERROR(INDEX(Кат!$B:$B,MATCH($C2237,Кат!$I:$I,0)),INDEX(Торг!$B:$B,MATCH($C2237,Торг!$I:$I,0))),"")</f>
        <v/>
      </c>
      <c r="N2237" s="132" t="str">
        <f t="shared" si="34"/>
        <v xml:space="preserve"> </v>
      </c>
      <c r="O2237" s="132" t="str">
        <f>IFERROR(IFERROR(INDEX(Кат!$B:$B,MATCH($N2237,Кат!$I:$I,0)),INDEX(Торг!$B:$B,MATCH($N2237,Торг!$I:$I,0))),"")</f>
        <v/>
      </c>
    </row>
    <row r="2238" spans="1:15" outlineLevel="2">
      <c r="A2238" t="s">
        <v>16032</v>
      </c>
      <c r="C2238" s="191" t="s">
        <v>5323</v>
      </c>
      <c r="E2238" t="s">
        <v>5324</v>
      </c>
      <c r="F2238" t="s">
        <v>1418</v>
      </c>
      <c r="G2238" t="s">
        <v>399</v>
      </c>
      <c r="H2238">
        <v>1600</v>
      </c>
      <c r="J2238" t="s">
        <v>22634</v>
      </c>
      <c r="K2238" s="132" t="str">
        <f>IFERROR(IFERROR(INDEX(Кат!$O:$O,MATCH($C2238,Кат!$I:$I,0)),INDEX(Торг!$L:$L,MATCH($C2238,Торг!$I:$I,0))),"")</f>
        <v/>
      </c>
      <c r="L2238" s="132" t="str">
        <f>IFERROR(IFERROR(INDEX(Кат!$A:$A,MATCH($C2238,Кат!$I:$I,0)),INDEX(Торг!$A:$A,MATCH($C2238,Торг!$I:$I,0))),"")</f>
        <v/>
      </c>
      <c r="M2238" s="132" t="str">
        <f>IFERROR(IFERROR(INDEX(Кат!$B:$B,MATCH($C2238,Кат!$I:$I,0)),INDEX(Торг!$B:$B,MATCH($C2238,Торг!$I:$I,0))),"")</f>
        <v/>
      </c>
      <c r="N2238" s="132" t="str">
        <f t="shared" si="34"/>
        <v>FORWARD BJ01-2904095</v>
      </c>
      <c r="O2238" s="132" t="str">
        <f>IFERROR(IFERROR(INDEX(Кат!$B:$B,MATCH($N2238,Кат!$I:$I,0)),INDEX(Торг!$B:$B,MATCH($N2238,Торг!$I:$I,0))),"")</f>
        <v/>
      </c>
    </row>
    <row r="2239" spans="1:15" outlineLevel="2">
      <c r="A2239" t="s">
        <v>16033</v>
      </c>
      <c r="C2239" s="191" t="s">
        <v>5325</v>
      </c>
      <c r="E2239" t="s">
        <v>5326</v>
      </c>
      <c r="F2239" t="s">
        <v>1418</v>
      </c>
      <c r="G2239" t="s">
        <v>399</v>
      </c>
      <c r="H2239">
        <v>1600</v>
      </c>
      <c r="J2239" t="s">
        <v>22634</v>
      </c>
      <c r="K2239" s="132" t="str">
        <f>IFERROR(IFERROR(INDEX(Кат!$O:$O,MATCH($C2239,Кат!$I:$I,0)),INDEX(Торг!$L:$L,MATCH($C2239,Торг!$I:$I,0))),"")</f>
        <v/>
      </c>
      <c r="L2239" s="132" t="str">
        <f>IFERROR(IFERROR(INDEX(Кат!$A:$A,MATCH($C2239,Кат!$I:$I,0)),INDEX(Торг!$A:$A,MATCH($C2239,Торг!$I:$I,0))),"")</f>
        <v/>
      </c>
      <c r="M2239" s="132" t="str">
        <f>IFERROR(IFERROR(INDEX(Кат!$B:$B,MATCH($C2239,Кат!$I:$I,0)),INDEX(Торг!$B:$B,MATCH($C2239,Торг!$I:$I,0))),"")</f>
        <v/>
      </c>
      <c r="N2239" s="132" t="str">
        <f t="shared" si="34"/>
        <v>FORWARD BJ01-2904096</v>
      </c>
      <c r="O2239" s="132" t="str">
        <f>IFERROR(IFERROR(INDEX(Кат!$B:$B,MATCH($N2239,Кат!$I:$I,0)),INDEX(Торг!$B:$B,MATCH($N2239,Торг!$I:$I,0))),"")</f>
        <v/>
      </c>
    </row>
    <row r="2240" spans="1:15" outlineLevel="2">
      <c r="A2240" t="s">
        <v>30143</v>
      </c>
      <c r="C2240" s="191" t="s">
        <v>30144</v>
      </c>
      <c r="E2240" t="s">
        <v>30145</v>
      </c>
      <c r="F2240" t="s">
        <v>1418</v>
      </c>
      <c r="G2240" t="s">
        <v>399</v>
      </c>
      <c r="H2240">
        <v>1850</v>
      </c>
      <c r="J2240" t="s">
        <v>22634</v>
      </c>
      <c r="K2240" s="132" t="str">
        <f>IFERROR(IFERROR(INDEX(Кат!$O:$O,MATCH($C2240,Кат!$I:$I,0)),INDEX(Торг!$L:$L,MATCH($C2240,Торг!$I:$I,0))),"")</f>
        <v/>
      </c>
      <c r="L2240" s="132" t="str">
        <f>IFERROR(IFERROR(INDEX(Кат!$A:$A,MATCH($C2240,Кат!$I:$I,0)),INDEX(Торг!$A:$A,MATCH($C2240,Торг!$I:$I,0))),"")</f>
        <v/>
      </c>
      <c r="M2240" s="132" t="str">
        <f>IFERROR(IFERROR(INDEX(Кат!$B:$B,MATCH($C2240,Кат!$I:$I,0)),INDEX(Торг!$B:$B,MATCH($C2240,Торг!$I:$I,0))),"")</f>
        <v/>
      </c>
      <c r="N2240" s="132" t="str">
        <f t="shared" si="34"/>
        <v>FORWARD AFRL2904011</v>
      </c>
      <c r="O2240" s="132" t="str">
        <f>IFERROR(IFERROR(INDEX(Кат!$B:$B,MATCH($N2240,Кат!$I:$I,0)),INDEX(Торг!$B:$B,MATCH($N2240,Торг!$I:$I,0))),"")</f>
        <v/>
      </c>
    </row>
    <row r="2241" spans="1:15" outlineLevel="2">
      <c r="A2241" t="s">
        <v>16034</v>
      </c>
      <c r="C2241" s="191" t="s">
        <v>5327</v>
      </c>
      <c r="E2241" t="s">
        <v>30036</v>
      </c>
      <c r="F2241" t="s">
        <v>1418</v>
      </c>
      <c r="G2241" t="s">
        <v>399</v>
      </c>
      <c r="H2241">
        <v>1850</v>
      </c>
      <c r="J2241" t="s">
        <v>22634</v>
      </c>
      <c r="K2241" s="132" t="str">
        <f>IFERROR(IFERROR(INDEX(Кат!$O:$O,MATCH($C2241,Кат!$I:$I,0)),INDEX(Торг!$L:$L,MATCH($C2241,Торг!$I:$I,0))),"")</f>
        <v/>
      </c>
      <c r="L2241" s="132" t="str">
        <f>IFERROR(IFERROR(INDEX(Кат!$A:$A,MATCH($C2241,Кат!$I:$I,0)),INDEX(Торг!$A:$A,MATCH($C2241,Торг!$I:$I,0))),"")</f>
        <v/>
      </c>
      <c r="M2241" s="132" t="str">
        <f>IFERROR(IFERROR(INDEX(Кат!$B:$B,MATCH($C2241,Кат!$I:$I,0)),INDEX(Торг!$B:$B,MATCH($C2241,Торг!$I:$I,0))),"")</f>
        <v/>
      </c>
      <c r="N2241" s="132" t="str">
        <f t="shared" si="34"/>
        <v>FORWARD BJ2904011RL</v>
      </c>
      <c r="O2241" s="132" t="str">
        <f>IFERROR(IFERROR(INDEX(Кат!$B:$B,MATCH($N2241,Кат!$I:$I,0)),INDEX(Торг!$B:$B,MATCH($N2241,Торг!$I:$I,0))),"")</f>
        <v/>
      </c>
    </row>
    <row r="2242" spans="1:15" outlineLevel="2">
      <c r="A2242" t="s">
        <v>16035</v>
      </c>
      <c r="C2242" s="191" t="s">
        <v>5328</v>
      </c>
      <c r="E2242" t="s">
        <v>5329</v>
      </c>
      <c r="F2242" t="s">
        <v>1418</v>
      </c>
      <c r="G2242" t="s">
        <v>399</v>
      </c>
      <c r="H2242">
        <v>2750</v>
      </c>
      <c r="J2242" t="s">
        <v>22634</v>
      </c>
      <c r="K2242" s="132" t="str">
        <f>IFERROR(IFERROR(INDEX(Кат!$O:$O,MATCH($C2242,Кат!$I:$I,0)),INDEX(Торг!$L:$L,MATCH($C2242,Торг!$I:$I,0))),"")</f>
        <v/>
      </c>
      <c r="L2242" s="132" t="str">
        <f>IFERROR(IFERROR(INDEX(Кат!$A:$A,MATCH($C2242,Кат!$I:$I,0)),INDEX(Торг!$A:$A,MATCH($C2242,Торг!$I:$I,0))),"")</f>
        <v/>
      </c>
      <c r="M2242" s="132" t="str">
        <f>IFERROR(IFERROR(INDEX(Кат!$B:$B,MATCH($C2242,Кат!$I:$I,0)),INDEX(Торг!$B:$B,MATCH($C2242,Торг!$I:$I,0))),"")</f>
        <v/>
      </c>
      <c r="N2242" s="132" t="str">
        <f t="shared" si="34"/>
        <v>FORWARD BJ01-2904011</v>
      </c>
      <c r="O2242" s="132" t="str">
        <f>IFERROR(IFERROR(INDEX(Кат!$B:$B,MATCH($N2242,Кат!$I:$I,0)),INDEX(Торг!$B:$B,MATCH($N2242,Торг!$I:$I,0))),"")</f>
        <v/>
      </c>
    </row>
    <row r="2243" spans="1:15" outlineLevel="2">
      <c r="A2243" t="s">
        <v>16036</v>
      </c>
      <c r="C2243" s="191" t="s">
        <v>5330</v>
      </c>
      <c r="E2243" t="s">
        <v>5331</v>
      </c>
      <c r="F2243" t="s">
        <v>1418</v>
      </c>
      <c r="G2243" t="s">
        <v>399</v>
      </c>
      <c r="H2243">
        <v>2750</v>
      </c>
      <c r="J2243" t="s">
        <v>22634</v>
      </c>
      <c r="K2243" s="132" t="str">
        <f>IFERROR(IFERROR(INDEX(Кат!$O:$O,MATCH($C2243,Кат!$I:$I,0)),INDEX(Торг!$L:$L,MATCH($C2243,Торг!$I:$I,0))),"")</f>
        <v/>
      </c>
      <c r="L2243" s="132" t="str">
        <f>IFERROR(IFERROR(INDEX(Кат!$A:$A,MATCH($C2243,Кат!$I:$I,0)),INDEX(Торг!$A:$A,MATCH($C2243,Торг!$I:$I,0))),"")</f>
        <v/>
      </c>
      <c r="M2243" s="132" t="str">
        <f>IFERROR(IFERROR(INDEX(Кат!$B:$B,MATCH($C2243,Кат!$I:$I,0)),INDEX(Торг!$B:$B,MATCH($C2243,Торг!$I:$I,0))),"")</f>
        <v/>
      </c>
      <c r="N2243" s="132" t="str">
        <f t="shared" si="34"/>
        <v>FORWARD BJ01-2904010</v>
      </c>
      <c r="O2243" s="132" t="str">
        <f>IFERROR(IFERROR(INDEX(Кат!$B:$B,MATCH($N2243,Кат!$I:$I,0)),INDEX(Торг!$B:$B,MATCH($N2243,Торг!$I:$I,0))),"")</f>
        <v/>
      </c>
    </row>
    <row r="2244" spans="1:15" outlineLevel="2">
      <c r="A2244" t="s">
        <v>16037</v>
      </c>
      <c r="C2244" s="191" t="s">
        <v>5332</v>
      </c>
      <c r="E2244" t="s">
        <v>30037</v>
      </c>
      <c r="F2244" t="s">
        <v>1418</v>
      </c>
      <c r="G2244" t="s">
        <v>399</v>
      </c>
      <c r="H2244">
        <v>1850</v>
      </c>
      <c r="J2244" t="s">
        <v>22634</v>
      </c>
      <c r="K2244" s="132" t="str">
        <f>IFERROR(IFERROR(INDEX(Кат!$O:$O,MATCH($C2244,Кат!$I:$I,0)),INDEX(Торг!$L:$L,MATCH($C2244,Торг!$I:$I,0))),"")</f>
        <v/>
      </c>
      <c r="L2244" s="132" t="str">
        <f>IFERROR(IFERROR(INDEX(Кат!$A:$A,MATCH($C2244,Кат!$I:$I,0)),INDEX(Торг!$A:$A,MATCH($C2244,Торг!$I:$I,0))),"")</f>
        <v/>
      </c>
      <c r="M2244" s="132" t="str">
        <f>IFERROR(IFERROR(INDEX(Кат!$B:$B,MATCH($C2244,Кат!$I:$I,0)),INDEX(Торг!$B:$B,MATCH($C2244,Торг!$I:$I,0))),"")</f>
        <v/>
      </c>
      <c r="N2244" s="132" t="str">
        <f t="shared" si="34"/>
        <v>FORWARD BJ2904010RL</v>
      </c>
      <c r="O2244" s="132" t="str">
        <f>IFERROR(IFERROR(INDEX(Кат!$B:$B,MATCH($N2244,Кат!$I:$I,0)),INDEX(Торг!$B:$B,MATCH($N2244,Торг!$I:$I,0))),"")</f>
        <v/>
      </c>
    </row>
    <row r="2245" spans="1:15" outlineLevel="2">
      <c r="A2245" t="s">
        <v>23763</v>
      </c>
      <c r="C2245" s="191"/>
      <c r="E2245" t="s">
        <v>23764</v>
      </c>
      <c r="J2245" t="s">
        <v>22634</v>
      </c>
      <c r="K2245" s="132" t="str">
        <f>IFERROR(IFERROR(INDEX(Кат!$O:$O,MATCH($C2245,Кат!$I:$I,0)),INDEX(Торг!$L:$L,MATCH($C2245,Торг!$I:$I,0))),"")</f>
        <v/>
      </c>
      <c r="L2245" s="132" t="str">
        <f>IFERROR(IFERROR(INDEX(Кат!$A:$A,MATCH($C2245,Кат!$I:$I,0)),INDEX(Торг!$A:$A,MATCH($C2245,Торг!$I:$I,0))),"")</f>
        <v/>
      </c>
      <c r="M2245" s="132" t="str">
        <f>IFERROR(IFERROR(INDEX(Кат!$B:$B,MATCH($C2245,Кат!$I:$I,0)),INDEX(Торг!$B:$B,MATCH($C2245,Торг!$I:$I,0))),"")</f>
        <v/>
      </c>
      <c r="N2245" s="132" t="str">
        <f t="shared" si="34"/>
        <v xml:space="preserve"> </v>
      </c>
      <c r="O2245" s="132" t="str">
        <f>IFERROR(IFERROR(INDEX(Кат!$B:$B,MATCH($N2245,Кат!$I:$I,0)),INDEX(Торг!$B:$B,MATCH($N2245,Торг!$I:$I,0))),"")</f>
        <v/>
      </c>
    </row>
    <row r="2246" spans="1:15" outlineLevel="2">
      <c r="A2246" t="s">
        <v>16038</v>
      </c>
      <c r="C2246" s="191" t="s">
        <v>1441</v>
      </c>
      <c r="E2246" t="s">
        <v>1442</v>
      </c>
      <c r="F2246" t="s">
        <v>1418</v>
      </c>
      <c r="G2246" t="s">
        <v>399</v>
      </c>
      <c r="H2246">
        <v>460</v>
      </c>
      <c r="J2246" t="s">
        <v>22634</v>
      </c>
      <c r="K2246" s="132" t="str">
        <f>IFERROR(IFERROR(INDEX(Кат!$O:$O,MATCH($C2246,Кат!$I:$I,0)),INDEX(Торг!$L:$L,MATCH($C2246,Торг!$I:$I,0))),"")</f>
        <v/>
      </c>
      <c r="L2246" s="132" t="str">
        <f>IFERROR(IFERROR(INDEX(Кат!$A:$A,MATCH($C2246,Кат!$I:$I,0)),INDEX(Торг!$A:$A,MATCH($C2246,Торг!$I:$I,0))),"")</f>
        <v/>
      </c>
      <c r="M2246" s="132" t="str">
        <f>IFERROR(IFERROR(INDEX(Кат!$B:$B,MATCH($C2246,Кат!$I:$I,0)),INDEX(Торг!$B:$B,MATCH($C2246,Торг!$I:$I,0))),"")</f>
        <v/>
      </c>
      <c r="N2246" s="132" t="str">
        <f t="shared" si="34"/>
        <v>FORWARD FA18-1306030</v>
      </c>
      <c r="O2246" s="132" t="str">
        <f>IFERROR(IFERROR(INDEX(Кат!$B:$B,MATCH($N2246,Кат!$I:$I,0)),INDEX(Торг!$B:$B,MATCH($N2246,Торг!$I:$I,0))),"")</f>
        <v/>
      </c>
    </row>
    <row r="2247" spans="1:15" outlineLevel="2">
      <c r="A2247" t="s">
        <v>16039</v>
      </c>
      <c r="C2247" s="191" t="s">
        <v>5333</v>
      </c>
      <c r="E2247" t="s">
        <v>5334</v>
      </c>
      <c r="F2247" t="s">
        <v>1418</v>
      </c>
      <c r="G2247" t="s">
        <v>399</v>
      </c>
      <c r="H2247">
        <v>600</v>
      </c>
      <c r="J2247" t="s">
        <v>22634</v>
      </c>
      <c r="K2247" s="132" t="str">
        <f>IFERROR(IFERROR(INDEX(Кат!$O:$O,MATCH($C2247,Кат!$I:$I,0)),INDEX(Торг!$L:$L,MATCH($C2247,Торг!$I:$I,0))),"")</f>
        <v/>
      </c>
      <c r="L2247" s="132" t="str">
        <f>IFERROR(IFERROR(INDEX(Кат!$A:$A,MATCH($C2247,Кат!$I:$I,0)),INDEX(Торг!$A:$A,MATCH($C2247,Торг!$I:$I,0))),"")</f>
        <v/>
      </c>
      <c r="M2247" s="132" t="str">
        <f>IFERROR(IFERROR(INDEX(Кат!$B:$B,MATCH($C2247,Кат!$I:$I,0)),INDEX(Торг!$B:$B,MATCH($C2247,Торг!$I:$I,0))),"")</f>
        <v/>
      </c>
      <c r="N2247" s="132" t="str">
        <f t="shared" si="34"/>
        <v>FORWARD FA082-1306030</v>
      </c>
      <c r="O2247" s="132" t="str">
        <f>IFERROR(IFERROR(INDEX(Кат!$B:$B,MATCH($N2247,Кат!$I:$I,0)),INDEX(Торг!$B:$B,MATCH($N2247,Торг!$I:$I,0))),"")</f>
        <v/>
      </c>
    </row>
    <row r="2248" spans="1:15" outlineLevel="2">
      <c r="A2248" t="s">
        <v>16040</v>
      </c>
      <c r="C2248" s="191" t="s">
        <v>5335</v>
      </c>
      <c r="E2248" t="s">
        <v>5336</v>
      </c>
      <c r="F2248" t="s">
        <v>1418</v>
      </c>
      <c r="G2248" t="s">
        <v>399</v>
      </c>
      <c r="H2248">
        <v>550</v>
      </c>
      <c r="J2248" t="s">
        <v>22634</v>
      </c>
      <c r="K2248" s="132" t="str">
        <f>IFERROR(IFERROR(INDEX(Кат!$O:$O,MATCH($C2248,Кат!$I:$I,0)),INDEX(Торг!$L:$L,MATCH($C2248,Торг!$I:$I,0))),"")</f>
        <v/>
      </c>
      <c r="L2248" s="132" t="str">
        <f>IFERROR(IFERROR(INDEX(Кат!$A:$A,MATCH($C2248,Кат!$I:$I,0)),INDEX(Торг!$A:$A,MATCH($C2248,Торг!$I:$I,0))),"")</f>
        <v/>
      </c>
      <c r="M2248" s="132" t="str">
        <f>IFERROR(IFERROR(INDEX(Кат!$B:$B,MATCH($C2248,Кат!$I:$I,0)),INDEX(Торг!$B:$B,MATCH($C2248,Торг!$I:$I,0))),"")</f>
        <v/>
      </c>
      <c r="N2248" s="132" t="str">
        <f t="shared" ref="N2248:N2311" si="35">_xlfn.CONCAT(F2248," ",C2248)</f>
        <v>FORWARD BJ01-1306010</v>
      </c>
      <c r="O2248" s="132" t="str">
        <f>IFERROR(IFERROR(INDEX(Кат!$B:$B,MATCH($N2248,Кат!$I:$I,0)),INDEX(Торг!$B:$B,MATCH($N2248,Торг!$I:$I,0))),"")</f>
        <v/>
      </c>
    </row>
    <row r="2249" spans="1:15" outlineLevel="2">
      <c r="A2249" t="s">
        <v>16041</v>
      </c>
      <c r="C2249" s="191" t="s">
        <v>5337</v>
      </c>
      <c r="E2249" t="s">
        <v>5338</v>
      </c>
      <c r="F2249" t="s">
        <v>1418</v>
      </c>
      <c r="G2249" t="s">
        <v>399</v>
      </c>
      <c r="H2249">
        <v>480</v>
      </c>
      <c r="J2249" t="s">
        <v>22634</v>
      </c>
      <c r="K2249" s="132" t="str">
        <f>IFERROR(IFERROR(INDEX(Кат!$O:$O,MATCH($C2249,Кат!$I:$I,0)),INDEX(Торг!$L:$L,MATCH($C2249,Торг!$I:$I,0))),"")</f>
        <v/>
      </c>
      <c r="L2249" s="132" t="str">
        <f>IFERROR(IFERROR(INDEX(Кат!$A:$A,MATCH($C2249,Кат!$I:$I,0)),INDEX(Торг!$A:$A,MATCH($C2249,Торг!$I:$I,0))),"")</f>
        <v/>
      </c>
      <c r="M2249" s="132" t="str">
        <f>IFERROR(IFERROR(INDEX(Кат!$B:$B,MATCH($C2249,Кат!$I:$I,0)),INDEX(Торг!$B:$B,MATCH($C2249,Торг!$I:$I,0))),"")</f>
        <v/>
      </c>
      <c r="N2249" s="132" t="str">
        <f t="shared" si="35"/>
        <v>FORWARD BJ08-1306010</v>
      </c>
      <c r="O2249" s="132" t="str">
        <f>IFERROR(IFERROR(INDEX(Кат!$B:$B,MATCH($N2249,Кат!$I:$I,0)),INDEX(Торг!$B:$B,MATCH($N2249,Торг!$I:$I,0))),"")</f>
        <v/>
      </c>
    </row>
    <row r="2250" spans="1:15" outlineLevel="2">
      <c r="A2250" t="s">
        <v>16042</v>
      </c>
      <c r="C2250" s="191" t="s">
        <v>5339</v>
      </c>
      <c r="E2250" t="s">
        <v>5340</v>
      </c>
      <c r="F2250" t="s">
        <v>1418</v>
      </c>
      <c r="G2250" t="s">
        <v>399</v>
      </c>
      <c r="H2250">
        <v>480</v>
      </c>
      <c r="J2250" t="s">
        <v>22634</v>
      </c>
      <c r="K2250" s="132" t="str">
        <f>IFERROR(IFERROR(INDEX(Кат!$O:$O,MATCH($C2250,Кат!$I:$I,0)),INDEX(Торг!$L:$L,MATCH($C2250,Торг!$I:$I,0))),"")</f>
        <v/>
      </c>
      <c r="L2250" s="132" t="str">
        <f>IFERROR(IFERROR(INDEX(Кат!$A:$A,MATCH($C2250,Кат!$I:$I,0)),INDEX(Торг!$A:$A,MATCH($C2250,Торг!$I:$I,0))),"")</f>
        <v/>
      </c>
      <c r="M2250" s="132" t="str">
        <f>IFERROR(IFERROR(INDEX(Кат!$B:$B,MATCH($C2250,Кат!$I:$I,0)),INDEX(Торг!$B:$B,MATCH($C2250,Торг!$I:$I,0))),"")</f>
        <v/>
      </c>
      <c r="N2250" s="132" t="str">
        <f t="shared" si="35"/>
        <v>FORWARD BJ21-1306010</v>
      </c>
      <c r="O2250" s="132" t="str">
        <f>IFERROR(IFERROR(INDEX(Кат!$B:$B,MATCH($N2250,Кат!$I:$I,0)),INDEX(Торг!$B:$B,MATCH($N2250,Торг!$I:$I,0))),"")</f>
        <v/>
      </c>
    </row>
    <row r="2251" spans="1:15" outlineLevel="2">
      <c r="A2251" t="s">
        <v>23765</v>
      </c>
      <c r="C2251" s="191"/>
      <c r="E2251" t="s">
        <v>23766</v>
      </c>
      <c r="J2251" t="s">
        <v>22634</v>
      </c>
      <c r="K2251" s="132" t="str">
        <f>IFERROR(IFERROR(INDEX(Кат!$O:$O,MATCH($C2251,Кат!$I:$I,0)),INDEX(Торг!$L:$L,MATCH($C2251,Торг!$I:$I,0))),"")</f>
        <v/>
      </c>
      <c r="L2251" s="132" t="str">
        <f>IFERROR(IFERROR(INDEX(Кат!$A:$A,MATCH($C2251,Кат!$I:$I,0)),INDEX(Торг!$A:$A,MATCH($C2251,Торг!$I:$I,0))),"")</f>
        <v/>
      </c>
      <c r="M2251" s="132" t="str">
        <f>IFERROR(IFERROR(INDEX(Кат!$B:$B,MATCH($C2251,Кат!$I:$I,0)),INDEX(Торг!$B:$B,MATCH($C2251,Торг!$I:$I,0))),"")</f>
        <v/>
      </c>
      <c r="N2251" s="132" t="str">
        <f t="shared" si="35"/>
        <v xml:space="preserve"> </v>
      </c>
      <c r="O2251" s="132" t="str">
        <f>IFERROR(IFERROR(INDEX(Кат!$B:$B,MATCH($N2251,Кат!$I:$I,0)),INDEX(Торг!$B:$B,MATCH($N2251,Торг!$I:$I,0))),"")</f>
        <v/>
      </c>
    </row>
    <row r="2252" spans="1:15" outlineLevel="2">
      <c r="A2252" t="s">
        <v>16043</v>
      </c>
      <c r="C2252" s="191" t="s">
        <v>5341</v>
      </c>
      <c r="E2252" t="s">
        <v>27565</v>
      </c>
      <c r="F2252" t="s">
        <v>1418</v>
      </c>
      <c r="G2252" t="s">
        <v>399</v>
      </c>
      <c r="H2252">
        <v>500</v>
      </c>
      <c r="J2252" t="s">
        <v>22634</v>
      </c>
      <c r="K2252" s="132" t="str">
        <f>IFERROR(IFERROR(INDEX(Кат!$O:$O,MATCH($C2252,Кат!$I:$I,0)),INDEX(Торг!$L:$L,MATCH($C2252,Торг!$I:$I,0))),"")</f>
        <v/>
      </c>
      <c r="L2252" s="132" t="str">
        <f>IFERROR(IFERROR(INDEX(Кат!$A:$A,MATCH($C2252,Кат!$I:$I,0)),INDEX(Торг!$A:$A,MATCH($C2252,Торг!$I:$I,0))),"")</f>
        <v/>
      </c>
      <c r="M2252" s="132" t="str">
        <f>IFERROR(IFERROR(INDEX(Кат!$B:$B,MATCH($C2252,Кат!$I:$I,0)),INDEX(Торг!$B:$B,MATCH($C2252,Торг!$I:$I,0))),"")</f>
        <v/>
      </c>
      <c r="N2252" s="132" t="str">
        <f t="shared" si="35"/>
        <v>FORWARD BJ01-1602510</v>
      </c>
      <c r="O2252" s="132" t="str">
        <f>IFERROR(IFERROR(INDEX(Кат!$B:$B,MATCH($N2252,Кат!$I:$I,0)),INDEX(Торг!$B:$B,MATCH($N2252,Торг!$I:$I,0))),"")</f>
        <v/>
      </c>
    </row>
    <row r="2253" spans="1:15" outlineLevel="1">
      <c r="A2253" t="s">
        <v>23767</v>
      </c>
      <c r="C2253" s="191"/>
      <c r="E2253" t="s">
        <v>23768</v>
      </c>
      <c r="J2253" t="s">
        <v>22634</v>
      </c>
      <c r="K2253" s="132" t="str">
        <f>IFERROR(IFERROR(INDEX(Кат!$O:$O,MATCH($C2253,Кат!$I:$I,0)),INDEX(Торг!$L:$L,MATCH($C2253,Торг!$I:$I,0))),"")</f>
        <v/>
      </c>
      <c r="L2253" s="132" t="str">
        <f>IFERROR(IFERROR(INDEX(Кат!$A:$A,MATCH($C2253,Кат!$I:$I,0)),INDEX(Торг!$A:$A,MATCH($C2253,Торг!$I:$I,0))),"")</f>
        <v/>
      </c>
      <c r="M2253" s="132" t="str">
        <f>IFERROR(IFERROR(INDEX(Кат!$B:$B,MATCH($C2253,Кат!$I:$I,0)),INDEX(Торг!$B:$B,MATCH($C2253,Торг!$I:$I,0))),"")</f>
        <v/>
      </c>
      <c r="N2253" s="132" t="str">
        <f t="shared" si="35"/>
        <v xml:space="preserve"> </v>
      </c>
      <c r="O2253" s="132" t="str">
        <f>IFERROR(IFERROR(INDEX(Кат!$B:$B,MATCH($N2253,Кат!$I:$I,0)),INDEX(Торг!$B:$B,MATCH($N2253,Торг!$I:$I,0))),"")</f>
        <v/>
      </c>
    </row>
    <row r="2254" spans="1:15" outlineLevel="2">
      <c r="A2254" t="s">
        <v>16044</v>
      </c>
      <c r="C2254" s="191" t="s">
        <v>1443</v>
      </c>
      <c r="E2254" t="s">
        <v>1444</v>
      </c>
      <c r="F2254" t="s">
        <v>1418</v>
      </c>
      <c r="G2254" t="s">
        <v>375</v>
      </c>
      <c r="H2254">
        <v>770</v>
      </c>
      <c r="J2254" t="s">
        <v>22634</v>
      </c>
      <c r="K2254" s="132" t="str">
        <f>IFERROR(IFERROR(INDEX(Кат!$O:$O,MATCH($C2254,Кат!$I:$I,0)),INDEX(Торг!$L:$L,MATCH($C2254,Торг!$I:$I,0))),"")</f>
        <v/>
      </c>
      <c r="L2254" s="132" t="str">
        <f>IFERROR(IFERROR(INDEX(Кат!$A:$A,MATCH($C2254,Кат!$I:$I,0)),INDEX(Торг!$A:$A,MATCH($C2254,Торг!$I:$I,0))),"")</f>
        <v/>
      </c>
      <c r="M2254" s="132" t="str">
        <f>IFERROR(IFERROR(INDEX(Кат!$B:$B,MATCH($C2254,Кат!$I:$I,0)),INDEX(Торг!$B:$B,MATCH($C2254,Торг!$I:$I,0))),"")</f>
        <v/>
      </c>
      <c r="N2254" s="132" t="str">
        <f t="shared" si="35"/>
        <v>FORWARD BJ08-2904192</v>
      </c>
      <c r="O2254" s="132" t="str">
        <f>IFERROR(IFERROR(INDEX(Кат!$B:$B,MATCH($N2254,Кат!$I:$I,0)),INDEX(Торг!$B:$B,MATCH($N2254,Торг!$I:$I,0))),"")</f>
        <v/>
      </c>
    </row>
    <row r="2255" spans="1:15" outlineLevel="2">
      <c r="A2255" t="s">
        <v>16045</v>
      </c>
      <c r="C2255" s="191" t="s">
        <v>5342</v>
      </c>
      <c r="E2255" t="s">
        <v>5343</v>
      </c>
      <c r="F2255" t="s">
        <v>1418</v>
      </c>
      <c r="G2255" t="s">
        <v>375</v>
      </c>
      <c r="H2255">
        <v>1950</v>
      </c>
      <c r="J2255" t="s">
        <v>22634</v>
      </c>
      <c r="K2255" s="132" t="str">
        <f>IFERROR(IFERROR(INDEX(Кат!$O:$O,MATCH($C2255,Кат!$I:$I,0)),INDEX(Торг!$L:$L,MATCH($C2255,Торг!$I:$I,0))),"")</f>
        <v/>
      </c>
      <c r="L2255" s="132" t="str">
        <f>IFERROR(IFERROR(INDEX(Кат!$A:$A,MATCH($C2255,Кат!$I:$I,0)),INDEX(Торг!$A:$A,MATCH($C2255,Торг!$I:$I,0))),"")</f>
        <v/>
      </c>
      <c r="M2255" s="132" t="str">
        <f>IFERROR(IFERROR(INDEX(Кат!$B:$B,MATCH($C2255,Кат!$I:$I,0)),INDEX(Торг!$B:$B,MATCH($C2255,Торг!$I:$I,0))),"")</f>
        <v/>
      </c>
      <c r="N2255" s="132" t="str">
        <f t="shared" si="35"/>
        <v>FORWARD BJ01-2904082-05/192-06</v>
      </c>
      <c r="O2255" s="132" t="str">
        <f>IFERROR(IFERROR(INDEX(Кат!$B:$B,MATCH($N2255,Кат!$I:$I,0)),INDEX(Торг!$B:$B,MATCH($N2255,Торг!$I:$I,0))),"")</f>
        <v/>
      </c>
    </row>
    <row r="2256" spans="1:15" outlineLevel="2">
      <c r="A2256" t="s">
        <v>16046</v>
      </c>
      <c r="C2256" s="191" t="s">
        <v>1445</v>
      </c>
      <c r="E2256" t="s">
        <v>1446</v>
      </c>
      <c r="F2256" t="s">
        <v>1418</v>
      </c>
      <c r="G2256" t="s">
        <v>375</v>
      </c>
      <c r="H2256">
        <v>1360</v>
      </c>
      <c r="J2256" t="s">
        <v>22634</v>
      </c>
      <c r="K2256" s="132" t="str">
        <f>IFERROR(IFERROR(INDEX(Кат!$O:$O,MATCH($C2256,Кат!$I:$I,0)),INDEX(Торг!$L:$L,MATCH($C2256,Торг!$I:$I,0))),"")</f>
        <v/>
      </c>
      <c r="L2256" s="132" t="str">
        <f>IFERROR(IFERROR(INDEX(Кат!$A:$A,MATCH($C2256,Кат!$I:$I,0)),INDEX(Торг!$A:$A,MATCH($C2256,Торг!$I:$I,0))),"")</f>
        <v/>
      </c>
      <c r="M2256" s="132" t="str">
        <f>IFERROR(IFERROR(INDEX(Кат!$B:$B,MATCH($C2256,Кат!$I:$I,0)),INDEX(Торг!$B:$B,MATCH($C2256,Торг!$I:$I,0))),"")</f>
        <v/>
      </c>
      <c r="N2256" s="132" t="str">
        <f t="shared" si="35"/>
        <v>FORWARD BJ-2904192-01</v>
      </c>
      <c r="O2256" s="132" t="str">
        <f>IFERROR(IFERROR(INDEX(Кат!$B:$B,MATCH($N2256,Кат!$I:$I,0)),INDEX(Торг!$B:$B,MATCH($N2256,Торг!$I:$I,0))),"")</f>
        <v/>
      </c>
    </row>
    <row r="2257" spans="1:15" outlineLevel="2">
      <c r="A2257" t="s">
        <v>16047</v>
      </c>
      <c r="C2257" s="191" t="s">
        <v>5344</v>
      </c>
      <c r="E2257" t="s">
        <v>5345</v>
      </c>
      <c r="F2257" t="s">
        <v>1418</v>
      </c>
      <c r="G2257" t="s">
        <v>399</v>
      </c>
      <c r="H2257">
        <v>500</v>
      </c>
      <c r="J2257" t="s">
        <v>22634</v>
      </c>
      <c r="K2257" s="132" t="str">
        <f>IFERROR(IFERROR(INDEX(Кат!$O:$O,MATCH($C2257,Кат!$I:$I,0)),INDEX(Торг!$L:$L,MATCH($C2257,Торг!$I:$I,0))),"")</f>
        <v/>
      </c>
      <c r="L2257" s="132" t="str">
        <f>IFERROR(IFERROR(INDEX(Кат!$A:$A,MATCH($C2257,Кат!$I:$I,0)),INDEX(Торг!$A:$A,MATCH($C2257,Торг!$I:$I,0))),"")</f>
        <v/>
      </c>
      <c r="M2257" s="132" t="str">
        <f>IFERROR(IFERROR(INDEX(Кат!$B:$B,MATCH($C2257,Кат!$I:$I,0)),INDEX(Торг!$B:$B,MATCH($C2257,Торг!$I:$I,0))),"")</f>
        <v/>
      </c>
      <c r="N2257" s="132" t="str">
        <f t="shared" si="35"/>
        <v>FORWARD BJ2110-2904192-01</v>
      </c>
      <c r="O2257" s="132" t="str">
        <f>IFERROR(IFERROR(INDEX(Кат!$B:$B,MATCH($N2257,Кат!$I:$I,0)),INDEX(Торг!$B:$B,MATCH($N2257,Торг!$I:$I,0))),"")</f>
        <v/>
      </c>
    </row>
    <row r="2258" spans="1:15" outlineLevel="2">
      <c r="A2258" t="s">
        <v>16048</v>
      </c>
      <c r="C2258" s="191" t="s">
        <v>1447</v>
      </c>
      <c r="E2258" t="s">
        <v>1448</v>
      </c>
      <c r="F2258" t="s">
        <v>1418</v>
      </c>
      <c r="G2258" t="s">
        <v>399</v>
      </c>
      <c r="H2258">
        <v>480</v>
      </c>
      <c r="J2258" t="s">
        <v>22634</v>
      </c>
      <c r="K2258" s="132" t="str">
        <f>IFERROR(IFERROR(INDEX(Кат!$O:$O,MATCH($C2258,Кат!$I:$I,0)),INDEX(Торг!$L:$L,MATCH($C2258,Торг!$I:$I,0))),"")</f>
        <v/>
      </c>
      <c r="L2258" s="132" t="str">
        <f>IFERROR(IFERROR(INDEX(Кат!$A:$A,MATCH($C2258,Кат!$I:$I,0)),INDEX(Торг!$A:$A,MATCH($C2258,Торг!$I:$I,0))),"")</f>
        <v/>
      </c>
      <c r="M2258" s="132" t="str">
        <f>IFERROR(IFERROR(INDEX(Кат!$B:$B,MATCH($C2258,Кат!$I:$I,0)),INDEX(Торг!$B:$B,MATCH($C2258,Торг!$I:$I,0))),"")</f>
        <v/>
      </c>
      <c r="N2258" s="132" t="str">
        <f t="shared" si="35"/>
        <v>FORWARD BJN10-2904192</v>
      </c>
      <c r="O2258" s="132" t="str">
        <f>IFERROR(IFERROR(INDEX(Кат!$B:$B,MATCH($N2258,Кат!$I:$I,0)),INDEX(Торг!$B:$B,MATCH($N2258,Торг!$I:$I,0))),"")</f>
        <v/>
      </c>
    </row>
    <row r="2259" spans="1:15" outlineLevel="2">
      <c r="A2259" t="s">
        <v>16049</v>
      </c>
      <c r="C2259" s="191" t="s">
        <v>5346</v>
      </c>
      <c r="E2259" t="s">
        <v>5347</v>
      </c>
      <c r="F2259" t="s">
        <v>1418</v>
      </c>
      <c r="G2259" t="s">
        <v>399</v>
      </c>
      <c r="H2259">
        <v>500</v>
      </c>
      <c r="J2259" t="s">
        <v>22634</v>
      </c>
      <c r="K2259" s="132" t="str">
        <f>IFERROR(IFERROR(INDEX(Кат!$O:$O,MATCH($C2259,Кат!$I:$I,0)),INDEX(Торг!$L:$L,MATCH($C2259,Торг!$I:$I,0))),"")</f>
        <v/>
      </c>
      <c r="L2259" s="132" t="str">
        <f>IFERROR(IFERROR(INDEX(Кат!$A:$A,MATCH($C2259,Кат!$I:$I,0)),INDEX(Торг!$A:$A,MATCH($C2259,Торг!$I:$I,0))),"")</f>
        <v/>
      </c>
      <c r="M2259" s="132" t="str">
        <f>IFERROR(IFERROR(INDEX(Кат!$B:$B,MATCH($C2259,Кат!$I:$I,0)),INDEX(Торг!$B:$B,MATCH($C2259,Торг!$I:$I,0))),"")</f>
        <v/>
      </c>
      <c r="N2259" s="132" t="str">
        <f t="shared" si="35"/>
        <v>FORWARD BJ01-2904192</v>
      </c>
      <c r="O2259" s="132" t="str">
        <f>IFERROR(IFERROR(INDEX(Кат!$B:$B,MATCH($N2259,Кат!$I:$I,0)),INDEX(Торг!$B:$B,MATCH($N2259,Торг!$I:$I,0))),"")</f>
        <v/>
      </c>
    </row>
    <row r="2260" spans="1:15" outlineLevel="2">
      <c r="A2260" t="s">
        <v>16050</v>
      </c>
      <c r="C2260" s="191" t="s">
        <v>5348</v>
      </c>
      <c r="E2260" t="s">
        <v>5349</v>
      </c>
      <c r="F2260" t="s">
        <v>1418</v>
      </c>
      <c r="G2260" t="s">
        <v>399</v>
      </c>
      <c r="H2260">
        <v>470</v>
      </c>
      <c r="J2260" t="s">
        <v>22634</v>
      </c>
      <c r="K2260" s="132" t="str">
        <f>IFERROR(IFERROR(INDEX(Кат!$O:$O,MATCH($C2260,Кат!$I:$I,0)),INDEX(Торг!$L:$L,MATCH($C2260,Торг!$I:$I,0))),"")</f>
        <v/>
      </c>
      <c r="L2260" s="132" t="str">
        <f>IFERROR(IFERROR(INDEX(Кат!$A:$A,MATCH($C2260,Кат!$I:$I,0)),INDEX(Торг!$A:$A,MATCH($C2260,Торг!$I:$I,0))),"")</f>
        <v/>
      </c>
      <c r="M2260" s="132" t="str">
        <f>IFERROR(IFERROR(INDEX(Кат!$B:$B,MATCH($C2260,Кат!$I:$I,0)),INDEX(Торг!$B:$B,MATCH($C2260,Торг!$I:$I,0))),"")</f>
        <v/>
      </c>
      <c r="N2260" s="132" t="str">
        <f t="shared" si="35"/>
        <v>FORWARD BJN01-2904192</v>
      </c>
      <c r="O2260" s="132" t="str">
        <f>IFERROR(IFERROR(INDEX(Кат!$B:$B,MATCH($N2260,Кат!$I:$I,0)),INDEX(Торг!$B:$B,MATCH($N2260,Торг!$I:$I,0))),"")</f>
        <v/>
      </c>
    </row>
    <row r="2261" spans="1:15" outlineLevel="2">
      <c r="A2261" t="s">
        <v>16051</v>
      </c>
      <c r="C2261" s="191" t="s">
        <v>5350</v>
      </c>
      <c r="E2261" t="s">
        <v>5351</v>
      </c>
      <c r="F2261" t="s">
        <v>1418</v>
      </c>
      <c r="G2261" t="s">
        <v>399</v>
      </c>
      <c r="H2261">
        <v>480</v>
      </c>
      <c r="J2261" t="s">
        <v>22634</v>
      </c>
      <c r="K2261" s="132" t="str">
        <f>IFERROR(IFERROR(INDEX(Кат!$O:$O,MATCH($C2261,Кат!$I:$I,0)),INDEX(Торг!$L:$L,MATCH($C2261,Торг!$I:$I,0))),"")</f>
        <v/>
      </c>
      <c r="L2261" s="132" t="str">
        <f>IFERROR(IFERROR(INDEX(Кат!$A:$A,MATCH($C2261,Кат!$I:$I,0)),INDEX(Торг!$A:$A,MATCH($C2261,Торг!$I:$I,0))),"")</f>
        <v/>
      </c>
      <c r="M2261" s="132" t="str">
        <f>IFERROR(IFERROR(INDEX(Кат!$B:$B,MATCH($C2261,Кат!$I:$I,0)),INDEX(Торг!$B:$B,MATCH($C2261,Торг!$I:$I,0))),"")</f>
        <v/>
      </c>
      <c r="N2261" s="132" t="str">
        <f t="shared" si="35"/>
        <v>FORWARD BJ01-2904082</v>
      </c>
      <c r="O2261" s="132" t="str">
        <f>IFERROR(IFERROR(INDEX(Кат!$B:$B,MATCH($N2261,Кат!$I:$I,0)),INDEX(Торг!$B:$B,MATCH($N2261,Торг!$I:$I,0))),"")</f>
        <v/>
      </c>
    </row>
    <row r="2262" spans="1:15" outlineLevel="2">
      <c r="A2262" t="s">
        <v>16052</v>
      </c>
      <c r="C2262" s="191" t="s">
        <v>1449</v>
      </c>
      <c r="E2262" t="s">
        <v>1450</v>
      </c>
      <c r="F2262" t="s">
        <v>1418</v>
      </c>
      <c r="G2262" t="s">
        <v>399</v>
      </c>
      <c r="H2262">
        <v>460</v>
      </c>
      <c r="J2262" t="s">
        <v>22634</v>
      </c>
      <c r="K2262" s="132" t="str">
        <f>IFERROR(IFERROR(INDEX(Кат!$O:$O,MATCH($C2262,Кат!$I:$I,0)),INDEX(Торг!$L:$L,MATCH($C2262,Торг!$I:$I,0))),"")</f>
        <v/>
      </c>
      <c r="L2262" s="132" t="str">
        <f>IFERROR(IFERROR(INDEX(Кат!$A:$A,MATCH($C2262,Кат!$I:$I,0)),INDEX(Торг!$A:$A,MATCH($C2262,Торг!$I:$I,0))),"")</f>
        <v/>
      </c>
      <c r="M2262" s="132" t="str">
        <f>IFERROR(IFERROR(INDEX(Кат!$B:$B,MATCH($C2262,Кат!$I:$I,0)),INDEX(Торг!$B:$B,MATCH($C2262,Торг!$I:$I,0))),"")</f>
        <v/>
      </c>
      <c r="N2262" s="132" t="str">
        <f t="shared" si="35"/>
        <v>FORWARD BJN01-2904082</v>
      </c>
      <c r="O2262" s="132" t="str">
        <f>IFERROR(IFERROR(INDEX(Кат!$B:$B,MATCH($N2262,Кат!$I:$I,0)),INDEX(Торг!$B:$B,MATCH($N2262,Торг!$I:$I,0))),"")</f>
        <v/>
      </c>
    </row>
    <row r="2263" spans="1:15" outlineLevel="2">
      <c r="A2263" t="s">
        <v>16053</v>
      </c>
      <c r="C2263" s="191" t="s">
        <v>1443</v>
      </c>
      <c r="E2263" t="s">
        <v>5352</v>
      </c>
      <c r="F2263" t="s">
        <v>1418</v>
      </c>
      <c r="G2263" t="s">
        <v>399</v>
      </c>
      <c r="H2263">
        <v>470</v>
      </c>
      <c r="J2263" t="s">
        <v>22634</v>
      </c>
      <c r="K2263" s="132" t="str">
        <f>IFERROR(IFERROR(INDEX(Кат!$O:$O,MATCH($C2263,Кат!$I:$I,0)),INDEX(Торг!$L:$L,MATCH($C2263,Торг!$I:$I,0))),"")</f>
        <v/>
      </c>
      <c r="L2263" s="132" t="str">
        <f>IFERROR(IFERROR(INDEX(Кат!$A:$A,MATCH($C2263,Кат!$I:$I,0)),INDEX(Торг!$A:$A,MATCH($C2263,Торг!$I:$I,0))),"")</f>
        <v/>
      </c>
      <c r="M2263" s="132" t="str">
        <f>IFERROR(IFERROR(INDEX(Кат!$B:$B,MATCH($C2263,Кат!$I:$I,0)),INDEX(Торг!$B:$B,MATCH($C2263,Торг!$I:$I,0))),"")</f>
        <v/>
      </c>
      <c r="N2263" s="132" t="str">
        <f t="shared" si="35"/>
        <v>FORWARD BJ08-2904192</v>
      </c>
      <c r="O2263" s="132" t="str">
        <f>IFERROR(IFERROR(INDEX(Кат!$B:$B,MATCH($N2263,Кат!$I:$I,0)),INDEX(Торг!$B:$B,MATCH($N2263,Торг!$I:$I,0))),"")</f>
        <v/>
      </c>
    </row>
    <row r="2264" spans="1:15" outlineLevel="2">
      <c r="A2264" t="s">
        <v>16054</v>
      </c>
      <c r="C2264" s="191" t="s">
        <v>1451</v>
      </c>
      <c r="E2264" t="s">
        <v>1452</v>
      </c>
      <c r="F2264" t="s">
        <v>1418</v>
      </c>
      <c r="G2264" t="s">
        <v>399</v>
      </c>
      <c r="H2264">
        <v>470</v>
      </c>
      <c r="J2264" t="s">
        <v>22634</v>
      </c>
      <c r="K2264" s="132" t="str">
        <f>IFERROR(IFERROR(INDEX(Кат!$O:$O,MATCH($C2264,Кат!$I:$I,0)),INDEX(Торг!$L:$L,MATCH($C2264,Торг!$I:$I,0))),"")</f>
        <v/>
      </c>
      <c r="L2264" s="132" t="str">
        <f>IFERROR(IFERROR(INDEX(Кат!$A:$A,MATCH($C2264,Кат!$I:$I,0)),INDEX(Торг!$A:$A,MATCH($C2264,Торг!$I:$I,0))),"")</f>
        <v/>
      </c>
      <c r="M2264" s="132" t="str">
        <f>IFERROR(IFERROR(INDEX(Кат!$B:$B,MATCH($C2264,Кат!$I:$I,0)),INDEX(Торг!$B:$B,MATCH($C2264,Торг!$I:$I,0))),"")</f>
        <v/>
      </c>
      <c r="N2264" s="132" t="str">
        <f t="shared" si="35"/>
        <v>FORWARD BJN08-2904192</v>
      </c>
      <c r="O2264" s="132" t="str">
        <f>IFERROR(IFERROR(INDEX(Кат!$B:$B,MATCH($N2264,Кат!$I:$I,0)),INDEX(Торг!$B:$B,MATCH($N2264,Торг!$I:$I,0))),"")</f>
        <v/>
      </c>
    </row>
    <row r="2265" spans="1:15" outlineLevel="2">
      <c r="A2265" t="s">
        <v>16055</v>
      </c>
      <c r="C2265" s="191" t="s">
        <v>5353</v>
      </c>
      <c r="E2265" t="s">
        <v>5354</v>
      </c>
      <c r="F2265" t="s">
        <v>1418</v>
      </c>
      <c r="G2265" t="s">
        <v>399</v>
      </c>
      <c r="H2265">
        <v>550</v>
      </c>
      <c r="J2265" t="s">
        <v>22634</v>
      </c>
      <c r="K2265" s="132" t="str">
        <f>IFERROR(IFERROR(INDEX(Кат!$O:$O,MATCH($C2265,Кат!$I:$I,0)),INDEX(Торг!$L:$L,MATCH($C2265,Торг!$I:$I,0))),"")</f>
        <v/>
      </c>
      <c r="L2265" s="132" t="str">
        <f>IFERROR(IFERROR(INDEX(Кат!$A:$A,MATCH($C2265,Кат!$I:$I,0)),INDEX(Торг!$A:$A,MATCH($C2265,Торг!$I:$I,0))),"")</f>
        <v/>
      </c>
      <c r="M2265" s="132" t="str">
        <f>IFERROR(IFERROR(INDEX(Кат!$B:$B,MATCH($C2265,Кат!$I:$I,0)),INDEX(Торг!$B:$B,MATCH($C2265,Торг!$I:$I,0))),"")</f>
        <v/>
      </c>
      <c r="N2265" s="132" t="str">
        <f t="shared" si="35"/>
        <v>FORWARD BJ2123-2904192</v>
      </c>
      <c r="O2265" s="132" t="str">
        <f>IFERROR(IFERROR(INDEX(Кат!$B:$B,MATCH($N2265,Кат!$I:$I,0)),INDEX(Торг!$B:$B,MATCH($N2265,Торг!$I:$I,0))),"")</f>
        <v/>
      </c>
    </row>
    <row r="2266" spans="1:15" outlineLevel="2">
      <c r="A2266" t="s">
        <v>16056</v>
      </c>
      <c r="C2266" s="191" t="s">
        <v>5355</v>
      </c>
      <c r="E2266" t="s">
        <v>5356</v>
      </c>
      <c r="F2266" t="s">
        <v>1418</v>
      </c>
      <c r="G2266" t="s">
        <v>399</v>
      </c>
      <c r="H2266">
        <v>550</v>
      </c>
      <c r="J2266" t="s">
        <v>22634</v>
      </c>
      <c r="K2266" s="132" t="str">
        <f>IFERROR(IFERROR(INDEX(Кат!$O:$O,MATCH($C2266,Кат!$I:$I,0)),INDEX(Торг!$L:$L,MATCH($C2266,Торг!$I:$I,0))),"")</f>
        <v/>
      </c>
      <c r="L2266" s="132" t="str">
        <f>IFERROR(IFERROR(INDEX(Кат!$A:$A,MATCH($C2266,Кат!$I:$I,0)),INDEX(Торг!$A:$A,MATCH($C2266,Торг!$I:$I,0))),"")</f>
        <v/>
      </c>
      <c r="M2266" s="132" t="str">
        <f>IFERROR(IFERROR(INDEX(Кат!$B:$B,MATCH($C2266,Кат!$I:$I,0)),INDEX(Торг!$B:$B,MATCH($C2266,Торг!$I:$I,0))),"")</f>
        <v/>
      </c>
      <c r="N2266" s="132" t="str">
        <f t="shared" si="35"/>
        <v>FORWARD BJN2123-2904192</v>
      </c>
      <c r="O2266" s="132" t="str">
        <f>IFERROR(IFERROR(INDEX(Кат!$B:$B,MATCH($N2266,Кат!$I:$I,0)),INDEX(Торг!$B:$B,MATCH($N2266,Торг!$I:$I,0))),"")</f>
        <v/>
      </c>
    </row>
    <row r="2267" spans="1:15" outlineLevel="2">
      <c r="A2267" t="s">
        <v>16057</v>
      </c>
      <c r="C2267" s="191" t="s">
        <v>5357</v>
      </c>
      <c r="E2267" t="s">
        <v>16058</v>
      </c>
      <c r="F2267" t="s">
        <v>1418</v>
      </c>
      <c r="G2267" t="s">
        <v>399</v>
      </c>
      <c r="H2267">
        <v>420</v>
      </c>
      <c r="J2267" t="s">
        <v>22634</v>
      </c>
      <c r="K2267" s="132" t="str">
        <f>IFERROR(IFERROR(INDEX(Кат!$O:$O,MATCH($C2267,Кат!$I:$I,0)),INDEX(Торг!$L:$L,MATCH($C2267,Торг!$I:$I,0))),"")</f>
        <v/>
      </c>
      <c r="L2267" s="132" t="str">
        <f>IFERROR(IFERROR(INDEX(Кат!$A:$A,MATCH($C2267,Кат!$I:$I,0)),INDEX(Торг!$A:$A,MATCH($C2267,Торг!$I:$I,0))),"")</f>
        <v/>
      </c>
      <c r="M2267" s="132" t="str">
        <f>IFERROR(IFERROR(INDEX(Кат!$B:$B,MATCH($C2267,Кат!$I:$I,0)),INDEX(Торг!$B:$B,MATCH($C2267,Торг!$I:$I,0))),"")</f>
        <v/>
      </c>
      <c r="N2267" s="132" t="str">
        <f t="shared" si="35"/>
        <v>FORWARD RL2904192</v>
      </c>
      <c r="O2267" s="132" t="str">
        <f>IFERROR(IFERROR(INDEX(Кат!$B:$B,MATCH($N2267,Кат!$I:$I,0)),INDEX(Торг!$B:$B,MATCH($N2267,Торг!$I:$I,0))),"")</f>
        <v/>
      </c>
    </row>
    <row r="2268" spans="1:15" outlineLevel="2">
      <c r="A2268" t="s">
        <v>16059</v>
      </c>
      <c r="C2268" s="191" t="s">
        <v>5358</v>
      </c>
      <c r="E2268" t="s">
        <v>16060</v>
      </c>
      <c r="F2268" t="s">
        <v>1418</v>
      </c>
      <c r="G2268" t="s">
        <v>399</v>
      </c>
      <c r="H2268">
        <v>430</v>
      </c>
      <c r="J2268" t="s">
        <v>22634</v>
      </c>
      <c r="K2268" s="132" t="str">
        <f>IFERROR(IFERROR(INDEX(Кат!$O:$O,MATCH($C2268,Кат!$I:$I,0)),INDEX(Торг!$L:$L,MATCH($C2268,Торг!$I:$I,0))),"")</f>
        <v/>
      </c>
      <c r="L2268" s="132" t="str">
        <f>IFERROR(IFERROR(INDEX(Кат!$A:$A,MATCH($C2268,Кат!$I:$I,0)),INDEX(Торг!$A:$A,MATCH($C2268,Торг!$I:$I,0))),"")</f>
        <v/>
      </c>
      <c r="M2268" s="132" t="str">
        <f>IFERROR(IFERROR(INDEX(Кат!$B:$B,MATCH($C2268,Кат!$I:$I,0)),INDEX(Торг!$B:$B,MATCH($C2268,Торг!$I:$I,0))),"")</f>
        <v/>
      </c>
      <c r="N2268" s="132" t="str">
        <f t="shared" si="35"/>
        <v>FORWARD AFRL2904192</v>
      </c>
      <c r="O2268" s="132" t="str">
        <f>IFERROR(IFERROR(INDEX(Кат!$B:$B,MATCH($N2268,Кат!$I:$I,0)),INDEX(Торг!$B:$B,MATCH($N2268,Торг!$I:$I,0))),"")</f>
        <v/>
      </c>
    </row>
    <row r="2269" spans="1:15" outlineLevel="2">
      <c r="A2269" t="s">
        <v>16061</v>
      </c>
      <c r="C2269" s="191" t="s">
        <v>5359</v>
      </c>
      <c r="E2269" t="s">
        <v>5360</v>
      </c>
      <c r="F2269" t="s">
        <v>1418</v>
      </c>
      <c r="G2269" t="s">
        <v>399</v>
      </c>
      <c r="H2269">
        <v>540</v>
      </c>
      <c r="J2269" t="s">
        <v>22634</v>
      </c>
      <c r="K2269" s="132" t="str">
        <f>IFERROR(IFERROR(INDEX(Кат!$O:$O,MATCH($C2269,Кат!$I:$I,0)),INDEX(Торг!$L:$L,MATCH($C2269,Торг!$I:$I,0))),"")</f>
        <v/>
      </c>
      <c r="L2269" s="132" t="str">
        <f>IFERROR(IFERROR(INDEX(Кат!$A:$A,MATCH($C2269,Кат!$I:$I,0)),INDEX(Торг!$A:$A,MATCH($C2269,Торг!$I:$I,0))),"")</f>
        <v/>
      </c>
      <c r="M2269" s="132" t="str">
        <f>IFERROR(IFERROR(INDEX(Кат!$B:$B,MATCH($C2269,Кат!$I:$I,0)),INDEX(Торг!$B:$B,MATCH($C2269,Торг!$I:$I,0))),"")</f>
        <v/>
      </c>
      <c r="N2269" s="132" t="str">
        <f t="shared" si="35"/>
        <v>FORWARD AFLV8450006742</v>
      </c>
      <c r="O2269" s="132" t="str">
        <f>IFERROR(IFERROR(INDEX(Кат!$B:$B,MATCH($N2269,Кат!$I:$I,0)),INDEX(Торг!$B:$B,MATCH($N2269,Торг!$I:$I,0))),"")</f>
        <v/>
      </c>
    </row>
    <row r="2270" spans="1:15" outlineLevel="2">
      <c r="A2270" t="s">
        <v>16062</v>
      </c>
      <c r="C2270" s="191" t="s">
        <v>5361</v>
      </c>
      <c r="E2270" t="s">
        <v>5362</v>
      </c>
      <c r="F2270" t="s">
        <v>1418</v>
      </c>
      <c r="G2270" t="s">
        <v>399</v>
      </c>
      <c r="H2270">
        <v>540</v>
      </c>
      <c r="J2270" t="s">
        <v>22634</v>
      </c>
      <c r="K2270" s="132" t="str">
        <f>IFERROR(IFERROR(INDEX(Кат!$O:$O,MATCH($C2270,Кат!$I:$I,0)),INDEX(Торг!$L:$L,MATCH($C2270,Торг!$I:$I,0))),"")</f>
        <v/>
      </c>
      <c r="L2270" s="132" t="str">
        <f>IFERROR(IFERROR(INDEX(Кат!$A:$A,MATCH($C2270,Кат!$I:$I,0)),INDEX(Торг!$A:$A,MATCH($C2270,Торг!$I:$I,0))),"")</f>
        <v/>
      </c>
      <c r="M2270" s="132" t="str">
        <f>IFERROR(IFERROR(INDEX(Кат!$B:$B,MATCH($C2270,Кат!$I:$I,0)),INDEX(Торг!$B:$B,MATCH($C2270,Торг!$I:$I,0))),"")</f>
        <v/>
      </c>
      <c r="N2270" s="132" t="str">
        <f t="shared" si="35"/>
        <v>FORWARD AFLV8450006741</v>
      </c>
      <c r="O2270" s="132" t="str">
        <f>IFERROR(IFERROR(INDEX(Кат!$B:$B,MATCH($N2270,Кат!$I:$I,0)),INDEX(Торг!$B:$B,MATCH($N2270,Торг!$I:$I,0))),"")</f>
        <v/>
      </c>
    </row>
    <row r="2271" spans="1:15" outlineLevel="2">
      <c r="A2271" t="s">
        <v>23769</v>
      </c>
      <c r="C2271" s="191"/>
      <c r="E2271" t="s">
        <v>23649</v>
      </c>
      <c r="J2271" t="s">
        <v>22634</v>
      </c>
      <c r="K2271" s="132" t="str">
        <f>IFERROR(IFERROR(INDEX(Кат!$O:$O,MATCH($C2271,Кат!$I:$I,0)),INDEX(Торг!$L:$L,MATCH($C2271,Торг!$I:$I,0))),"")</f>
        <v/>
      </c>
      <c r="L2271" s="132" t="str">
        <f>IFERROR(IFERROR(INDEX(Кат!$A:$A,MATCH($C2271,Кат!$I:$I,0)),INDEX(Торг!$A:$A,MATCH($C2271,Торг!$I:$I,0))),"")</f>
        <v/>
      </c>
      <c r="M2271" s="132" t="str">
        <f>IFERROR(IFERROR(INDEX(Кат!$B:$B,MATCH($C2271,Кат!$I:$I,0)),INDEX(Торг!$B:$B,MATCH($C2271,Торг!$I:$I,0))),"")</f>
        <v/>
      </c>
      <c r="N2271" s="132" t="str">
        <f t="shared" si="35"/>
        <v xml:space="preserve"> </v>
      </c>
      <c r="O2271" s="132" t="str">
        <f>IFERROR(IFERROR(INDEX(Кат!$B:$B,MATCH($N2271,Кат!$I:$I,0)),INDEX(Торг!$B:$B,MATCH($N2271,Торг!$I:$I,0))),"")</f>
        <v/>
      </c>
    </row>
    <row r="2272" spans="1:15" outlineLevel="2">
      <c r="A2272" t="s">
        <v>16063</v>
      </c>
      <c r="C2272" s="191" t="s">
        <v>5363</v>
      </c>
      <c r="E2272" t="s">
        <v>5364</v>
      </c>
      <c r="F2272" t="s">
        <v>1418</v>
      </c>
      <c r="G2272" t="s">
        <v>375</v>
      </c>
      <c r="H2272">
        <v>2210</v>
      </c>
      <c r="J2272" t="s">
        <v>22634</v>
      </c>
      <c r="K2272" s="132" t="str">
        <f>IFERROR(IFERROR(INDEX(Кат!$O:$O,MATCH($C2272,Кат!$I:$I,0)),INDEX(Торг!$L:$L,MATCH($C2272,Торг!$I:$I,0))),"")</f>
        <v/>
      </c>
      <c r="L2272" s="132" t="str">
        <f>IFERROR(IFERROR(INDEX(Кат!$A:$A,MATCH($C2272,Кат!$I:$I,0)),INDEX(Торг!$A:$A,MATCH($C2272,Торг!$I:$I,0))),"")</f>
        <v/>
      </c>
      <c r="M2272" s="132" t="str">
        <f>IFERROR(IFERROR(INDEX(Кат!$B:$B,MATCH($C2272,Кат!$I:$I,0)),INDEX(Торг!$B:$B,MATCH($C2272,Торг!$I:$I,0))),"")</f>
        <v/>
      </c>
      <c r="N2272" s="132" t="str">
        <f t="shared" si="35"/>
        <v>FORWARD BJ01-2919010-02</v>
      </c>
      <c r="O2272" s="132" t="str">
        <f>IFERROR(IFERROR(INDEX(Кат!$B:$B,MATCH($N2272,Кат!$I:$I,0)),INDEX(Торг!$B:$B,MATCH($N2272,Торг!$I:$I,0))),"")</f>
        <v/>
      </c>
    </row>
    <row r="2273" spans="1:15" outlineLevel="2">
      <c r="A2273" t="s">
        <v>16064</v>
      </c>
      <c r="C2273" s="191" t="s">
        <v>5365</v>
      </c>
      <c r="E2273" t="s">
        <v>5366</v>
      </c>
      <c r="F2273" t="s">
        <v>1418</v>
      </c>
      <c r="G2273" t="s">
        <v>375</v>
      </c>
      <c r="H2273">
        <v>2210</v>
      </c>
      <c r="J2273" t="s">
        <v>22634</v>
      </c>
      <c r="K2273" s="132" t="str">
        <f>IFERROR(IFERROR(INDEX(Кат!$O:$O,MATCH($C2273,Кат!$I:$I,0)),INDEX(Торг!$L:$L,MATCH($C2273,Торг!$I:$I,0))),"")</f>
        <v/>
      </c>
      <c r="L2273" s="132" t="str">
        <f>IFERROR(IFERROR(INDEX(Кат!$A:$A,MATCH($C2273,Кат!$I:$I,0)),INDEX(Торг!$A:$A,MATCH($C2273,Торг!$I:$I,0))),"")</f>
        <v/>
      </c>
      <c r="M2273" s="132" t="str">
        <f>IFERROR(IFERROR(INDEX(Кат!$B:$B,MATCH($C2273,Кат!$I:$I,0)),INDEX(Торг!$B:$B,MATCH($C2273,Торг!$I:$I,0))),"")</f>
        <v/>
      </c>
      <c r="N2273" s="132" t="str">
        <f t="shared" si="35"/>
        <v>FORWARD BJ213-2919010-01</v>
      </c>
      <c r="O2273" s="132" t="str">
        <f>IFERROR(IFERROR(INDEX(Кат!$B:$B,MATCH($N2273,Кат!$I:$I,0)),INDEX(Торг!$B:$B,MATCH($N2273,Торг!$I:$I,0))),"")</f>
        <v/>
      </c>
    </row>
    <row r="2274" spans="1:15" outlineLevel="2">
      <c r="A2274" t="s">
        <v>16065</v>
      </c>
      <c r="C2274" s="191" t="s">
        <v>5367</v>
      </c>
      <c r="E2274" t="s">
        <v>5368</v>
      </c>
      <c r="F2274" t="s">
        <v>1418</v>
      </c>
      <c r="G2274" t="s">
        <v>375</v>
      </c>
      <c r="H2274">
        <v>2000</v>
      </c>
      <c r="J2274" t="s">
        <v>22634</v>
      </c>
      <c r="K2274" s="132" t="str">
        <f>IFERROR(IFERROR(INDEX(Кат!$O:$O,MATCH($C2274,Кат!$I:$I,0)),INDEX(Торг!$L:$L,MATCH($C2274,Торг!$I:$I,0))),"")</f>
        <v/>
      </c>
      <c r="L2274" s="132" t="str">
        <f>IFERROR(IFERROR(INDEX(Кат!$A:$A,MATCH($C2274,Кат!$I:$I,0)),INDEX(Торг!$A:$A,MATCH($C2274,Торг!$I:$I,0))),"")</f>
        <v/>
      </c>
      <c r="M2274" s="132" t="str">
        <f>IFERROR(IFERROR(INDEX(Кат!$B:$B,MATCH($C2274,Кат!$I:$I,0)),INDEX(Торг!$B:$B,MATCH($C2274,Торг!$I:$I,0))),"")</f>
        <v/>
      </c>
      <c r="N2274" s="132" t="str">
        <f t="shared" si="35"/>
        <v>FORWARD BJ01-2919010-01</v>
      </c>
      <c r="O2274" s="132" t="str">
        <f>IFERROR(IFERROR(INDEX(Кат!$B:$B,MATCH($N2274,Кат!$I:$I,0)),INDEX(Торг!$B:$B,MATCH($N2274,Торг!$I:$I,0))),"")</f>
        <v/>
      </c>
    </row>
    <row r="2275" spans="1:15" outlineLevel="2">
      <c r="A2275" t="s">
        <v>23770</v>
      </c>
      <c r="C2275" s="191"/>
      <c r="E2275" t="s">
        <v>23771</v>
      </c>
      <c r="J2275" t="s">
        <v>22634</v>
      </c>
      <c r="K2275" s="132" t="str">
        <f>IFERROR(IFERROR(INDEX(Кат!$O:$O,MATCH($C2275,Кат!$I:$I,0)),INDEX(Торг!$L:$L,MATCH($C2275,Торг!$I:$I,0))),"")</f>
        <v/>
      </c>
      <c r="L2275" s="132" t="str">
        <f>IFERROR(IFERROR(INDEX(Кат!$A:$A,MATCH($C2275,Кат!$I:$I,0)),INDEX(Торг!$A:$A,MATCH($C2275,Торг!$I:$I,0))),"")</f>
        <v/>
      </c>
      <c r="M2275" s="132" t="str">
        <f>IFERROR(IFERROR(INDEX(Кат!$B:$B,MATCH($C2275,Кат!$I:$I,0)),INDEX(Торг!$B:$B,MATCH($C2275,Торг!$I:$I,0))),"")</f>
        <v/>
      </c>
      <c r="N2275" s="132" t="str">
        <f t="shared" si="35"/>
        <v xml:space="preserve"> </v>
      </c>
      <c r="O2275" s="132" t="str">
        <f>IFERROR(IFERROR(INDEX(Кат!$B:$B,MATCH($N2275,Кат!$I:$I,0)),INDEX(Торг!$B:$B,MATCH($N2275,Торг!$I:$I,0))),"")</f>
        <v/>
      </c>
    </row>
    <row r="2276" spans="1:15" outlineLevel="1">
      <c r="A2276" t="s">
        <v>23772</v>
      </c>
      <c r="C2276" s="191"/>
      <c r="E2276" t="s">
        <v>23620</v>
      </c>
      <c r="J2276" t="s">
        <v>22634</v>
      </c>
      <c r="K2276" s="132" t="str">
        <f>IFERROR(IFERROR(INDEX(Кат!$O:$O,MATCH($C2276,Кат!$I:$I,0)),INDEX(Торг!$L:$L,MATCH($C2276,Торг!$I:$I,0))),"")</f>
        <v/>
      </c>
      <c r="L2276" s="132" t="str">
        <f>IFERROR(IFERROR(INDEX(Кат!$A:$A,MATCH($C2276,Кат!$I:$I,0)),INDEX(Торг!$A:$A,MATCH($C2276,Торг!$I:$I,0))),"")</f>
        <v/>
      </c>
      <c r="M2276" s="132" t="str">
        <f>IFERROR(IFERROR(INDEX(Кат!$B:$B,MATCH($C2276,Кат!$I:$I,0)),INDEX(Торг!$B:$B,MATCH($C2276,Торг!$I:$I,0))),"")</f>
        <v/>
      </c>
      <c r="N2276" s="132" t="str">
        <f t="shared" si="35"/>
        <v xml:space="preserve"> </v>
      </c>
      <c r="O2276" s="132" t="str">
        <f>IFERROR(IFERROR(INDEX(Кат!$B:$B,MATCH($N2276,Кат!$I:$I,0)),INDEX(Торг!$B:$B,MATCH($N2276,Торг!$I:$I,0))),"")</f>
        <v/>
      </c>
    </row>
    <row r="2277" spans="1:15" outlineLevel="2">
      <c r="A2277" t="s">
        <v>16066</v>
      </c>
      <c r="C2277" s="191" t="s">
        <v>30985</v>
      </c>
      <c r="E2277" t="s">
        <v>1453</v>
      </c>
      <c r="F2277" t="s">
        <v>1454</v>
      </c>
      <c r="G2277" t="s">
        <v>375</v>
      </c>
      <c r="H2277">
        <v>1800</v>
      </c>
      <c r="J2277" t="s">
        <v>22634</v>
      </c>
      <c r="K2277" s="132" t="str">
        <f>IFERROR(IFERROR(INDEX(Кат!$O:$O,MATCH($C2277,Кат!$I:$I,0)),INDEX(Торг!$L:$L,MATCH($C2277,Торг!$I:$I,0))),"")</f>
        <v/>
      </c>
      <c r="L2277" s="132" t="str">
        <f>IFERROR(IFERROR(INDEX(Кат!$A:$A,MATCH($C2277,Кат!$I:$I,0)),INDEX(Торг!$A:$A,MATCH($C2277,Торг!$I:$I,0))),"")</f>
        <v/>
      </c>
      <c r="M2277" s="132" t="str">
        <f>IFERROR(IFERROR(INDEX(Кат!$B:$B,MATCH($C2277,Кат!$I:$I,0)),INDEX(Торг!$B:$B,MATCH($C2277,Торг!$I:$I,0))),"")</f>
        <v/>
      </c>
      <c r="N2277" s="132" t="str">
        <f t="shared" si="35"/>
        <v>FOX SRS00</v>
      </c>
      <c r="O2277" s="132" t="str">
        <f>IFERROR(IFERROR(INDEX(Кат!$B:$B,MATCH($N2277,Кат!$I:$I,0)),INDEX(Торг!$B:$B,MATCH($N2277,Торг!$I:$I,0))),"")</f>
        <v/>
      </c>
    </row>
    <row r="2278" spans="1:15" outlineLevel="2">
      <c r="A2278" t="s">
        <v>16067</v>
      </c>
      <c r="C2278" s="191" t="s">
        <v>30986</v>
      </c>
      <c r="E2278" t="s">
        <v>5369</v>
      </c>
      <c r="F2278" t="s">
        <v>1454</v>
      </c>
      <c r="G2278" t="s">
        <v>375</v>
      </c>
      <c r="H2278">
        <v>2400</v>
      </c>
      <c r="J2278" t="s">
        <v>22634</v>
      </c>
      <c r="K2278" s="132" t="str">
        <f>IFERROR(IFERROR(INDEX(Кат!$O:$O,MATCH($C2278,Кат!$I:$I,0)),INDEX(Торг!$L:$L,MATCH($C2278,Торг!$I:$I,0))),"")</f>
        <v/>
      </c>
      <c r="L2278" s="132" t="str">
        <f>IFERROR(IFERROR(INDEX(Кат!$A:$A,MATCH($C2278,Кат!$I:$I,0)),INDEX(Торг!$A:$A,MATCH($C2278,Торг!$I:$I,0))),"")</f>
        <v/>
      </c>
      <c r="M2278" s="132" t="str">
        <f>IFERROR(IFERROR(INDEX(Кат!$B:$B,MATCH($C2278,Кат!$I:$I,0)),INDEX(Торг!$B:$B,MATCH($C2278,Торг!$I:$I,0))),"")</f>
        <v/>
      </c>
      <c r="N2278" s="132" t="str">
        <f t="shared" si="35"/>
        <v>FOX SFS90</v>
      </c>
      <c r="O2278" s="132" t="str">
        <f>IFERROR(IFERROR(INDEX(Кат!$B:$B,MATCH($N2278,Кат!$I:$I,0)),INDEX(Торг!$B:$B,MATCH($N2278,Торг!$I:$I,0))),"")</f>
        <v/>
      </c>
    </row>
    <row r="2279" spans="1:15" outlineLevel="2">
      <c r="A2279" t="s">
        <v>26437</v>
      </c>
      <c r="C2279" s="191"/>
      <c r="E2279" t="s">
        <v>24297</v>
      </c>
      <c r="J2279" t="s">
        <v>22634</v>
      </c>
      <c r="K2279" s="132" t="str">
        <f>IFERROR(IFERROR(INDEX(Кат!$O:$O,MATCH($C2279,Кат!$I:$I,0)),INDEX(Торг!$L:$L,MATCH($C2279,Торг!$I:$I,0))),"")</f>
        <v/>
      </c>
      <c r="L2279" s="132" t="str">
        <f>IFERROR(IFERROR(INDEX(Кат!$A:$A,MATCH($C2279,Кат!$I:$I,0)),INDEX(Торг!$A:$A,MATCH($C2279,Торг!$I:$I,0))),"")</f>
        <v/>
      </c>
      <c r="M2279" s="132" t="str">
        <f>IFERROR(IFERROR(INDEX(Кат!$B:$B,MATCH($C2279,Кат!$I:$I,0)),INDEX(Торг!$B:$B,MATCH($C2279,Торг!$I:$I,0))),"")</f>
        <v/>
      </c>
      <c r="N2279" s="132" t="str">
        <f t="shared" si="35"/>
        <v xml:space="preserve"> </v>
      </c>
      <c r="O2279" s="132" t="str">
        <f>IFERROR(IFERROR(INDEX(Кат!$B:$B,MATCH($N2279,Кат!$I:$I,0)),INDEX(Торг!$B:$B,MATCH($N2279,Торг!$I:$I,0))),"")</f>
        <v/>
      </c>
    </row>
    <row r="2280" spans="1:15" outlineLevel="2">
      <c r="A2280" t="s">
        <v>26438</v>
      </c>
      <c r="C2280" s="191" t="s">
        <v>26439</v>
      </c>
      <c r="E2280" t="s">
        <v>26440</v>
      </c>
      <c r="F2280" t="s">
        <v>1454</v>
      </c>
      <c r="G2280" t="s">
        <v>375</v>
      </c>
      <c r="H2280">
        <v>4400</v>
      </c>
      <c r="J2280" t="s">
        <v>22634</v>
      </c>
      <c r="K2280" s="132" t="str">
        <f>IFERROR(IFERROR(INDEX(Кат!$O:$O,MATCH($C2280,Кат!$I:$I,0)),INDEX(Торг!$L:$L,MATCH($C2280,Торг!$I:$I,0))),"")</f>
        <v/>
      </c>
      <c r="L2280" s="132" t="str">
        <f>IFERROR(IFERROR(INDEX(Кат!$A:$A,MATCH($C2280,Кат!$I:$I,0)),INDEX(Торг!$A:$A,MATCH($C2280,Торг!$I:$I,0))),"")</f>
        <v/>
      </c>
      <c r="M2280" s="132" t="str">
        <f>IFERROR(IFERROR(INDEX(Кат!$B:$B,MATCH($C2280,Кат!$I:$I,0)),INDEX(Торг!$B:$B,MATCH($C2280,Торг!$I:$I,0))),"")</f>
        <v/>
      </c>
      <c r="N2280" s="132" t="str">
        <f t="shared" si="35"/>
        <v>FOX KPAPZ81+2</v>
      </c>
      <c r="O2280" s="132" t="str">
        <f>IFERROR(IFERROR(INDEX(Кат!$B:$B,MATCH($N2280,Кат!$I:$I,0)),INDEX(Торг!$B:$B,MATCH($N2280,Торг!$I:$I,0))),"")</f>
        <v/>
      </c>
    </row>
    <row r="2281" spans="1:15" outlineLevel="2">
      <c r="A2281" t="s">
        <v>23773</v>
      </c>
      <c r="C2281" s="191"/>
      <c r="E2281" t="s">
        <v>23774</v>
      </c>
      <c r="J2281" t="s">
        <v>22634</v>
      </c>
      <c r="K2281" s="132" t="str">
        <f>IFERROR(IFERROR(INDEX(Кат!$O:$O,MATCH($C2281,Кат!$I:$I,0)),INDEX(Торг!$L:$L,MATCH($C2281,Торг!$I:$I,0))),"")</f>
        <v/>
      </c>
      <c r="L2281" s="132" t="str">
        <f>IFERROR(IFERROR(INDEX(Кат!$A:$A,MATCH($C2281,Кат!$I:$I,0)),INDEX(Торг!$A:$A,MATCH($C2281,Торг!$I:$I,0))),"")</f>
        <v/>
      </c>
      <c r="M2281" s="132" t="str">
        <f>IFERROR(IFERROR(INDEX(Кат!$B:$B,MATCH($C2281,Кат!$I:$I,0)),INDEX(Торг!$B:$B,MATCH($C2281,Торг!$I:$I,0))),"")</f>
        <v/>
      </c>
      <c r="N2281" s="132" t="str">
        <f t="shared" si="35"/>
        <v xml:space="preserve"> </v>
      </c>
      <c r="O2281" s="132" t="str">
        <f>IFERROR(IFERROR(INDEX(Кат!$B:$B,MATCH($N2281,Кат!$I:$I,0)),INDEX(Торг!$B:$B,MATCH($N2281,Торг!$I:$I,0))),"")</f>
        <v/>
      </c>
    </row>
    <row r="2282" spans="1:15" outlineLevel="2">
      <c r="A2282" t="s">
        <v>16068</v>
      </c>
      <c r="C2282" s="191" t="s">
        <v>30987</v>
      </c>
      <c r="E2282" t="s">
        <v>5370</v>
      </c>
      <c r="F2282" t="s">
        <v>1454</v>
      </c>
      <c r="G2282" t="s">
        <v>375</v>
      </c>
      <c r="H2282">
        <v>3750</v>
      </c>
      <c r="J2282" t="s">
        <v>22634</v>
      </c>
      <c r="K2282" s="132" t="str">
        <f>IFERROR(IFERROR(INDEX(Кат!$O:$O,MATCH($C2282,Кат!$I:$I,0)),INDEX(Торг!$L:$L,MATCH($C2282,Торг!$I:$I,0))),"")</f>
        <v/>
      </c>
      <c r="L2282" s="132" t="str">
        <f>IFERROR(IFERROR(INDEX(Кат!$A:$A,MATCH($C2282,Кат!$I:$I,0)),INDEX(Торг!$A:$A,MATCH($C2282,Торг!$I:$I,0))),"")</f>
        <v/>
      </c>
      <c r="M2282" s="132" t="str">
        <f>IFERROR(IFERROR(INDEX(Кат!$B:$B,MATCH($C2282,Кат!$I:$I,0)),INDEX(Торг!$B:$B,MATCH($C2282,Торг!$I:$I,0))),"")</f>
        <v/>
      </c>
      <c r="N2282" s="132" t="str">
        <f t="shared" si="35"/>
        <v>FOX RSA23.50</v>
      </c>
      <c r="O2282" s="132" t="str">
        <f>IFERROR(IFERROR(INDEX(Кат!$B:$B,MATCH($N2282,Кат!$I:$I,0)),INDEX(Торг!$B:$B,MATCH($N2282,Торг!$I:$I,0))),"")</f>
        <v/>
      </c>
    </row>
    <row r="2283" spans="1:15" outlineLevel="2">
      <c r="A2283" t="s">
        <v>16069</v>
      </c>
      <c r="C2283" s="191" t="s">
        <v>30988</v>
      </c>
      <c r="E2283" t="s">
        <v>5371</v>
      </c>
      <c r="F2283" t="s">
        <v>1454</v>
      </c>
      <c r="G2283" t="s">
        <v>375</v>
      </c>
      <c r="H2283">
        <v>3750</v>
      </c>
      <c r="J2283" t="s">
        <v>22634</v>
      </c>
      <c r="K2283" s="132" t="str">
        <f>IFERROR(IFERROR(INDEX(Кат!$O:$O,MATCH($C2283,Кат!$I:$I,0)),INDEX(Торг!$L:$L,MATCH($C2283,Торг!$I:$I,0))),"")</f>
        <v/>
      </c>
      <c r="L2283" s="132" t="str">
        <f>IFERROR(IFERROR(INDEX(Кат!$A:$A,MATCH($C2283,Кат!$I:$I,0)),INDEX(Торг!$A:$A,MATCH($C2283,Торг!$I:$I,0))),"")</f>
        <v/>
      </c>
      <c r="M2283" s="132" t="str">
        <f>IFERROR(IFERROR(INDEX(Кат!$B:$B,MATCH($C2283,Кат!$I:$I,0)),INDEX(Торг!$B:$B,MATCH($C2283,Торг!$I:$I,0))),"")</f>
        <v/>
      </c>
      <c r="N2283" s="132" t="str">
        <f t="shared" si="35"/>
        <v>FOX FSA23.50</v>
      </c>
      <c r="O2283" s="132" t="str">
        <f>IFERROR(IFERROR(INDEX(Кат!$B:$B,MATCH($N2283,Кат!$I:$I,0)),INDEX(Торг!$B:$B,MATCH($N2283,Торг!$I:$I,0))),"")</f>
        <v/>
      </c>
    </row>
    <row r="2284" spans="1:15" outlineLevel="2">
      <c r="A2284" t="s">
        <v>23775</v>
      </c>
      <c r="C2284" s="191"/>
      <c r="E2284" t="s">
        <v>23776</v>
      </c>
      <c r="J2284" t="s">
        <v>22634</v>
      </c>
      <c r="K2284" s="132" t="str">
        <f>IFERROR(IFERROR(INDEX(Кат!$O:$O,MATCH($C2284,Кат!$I:$I,0)),INDEX(Торг!$L:$L,MATCH($C2284,Торг!$I:$I,0))),"")</f>
        <v/>
      </c>
      <c r="L2284" s="132" t="str">
        <f>IFERROR(IFERROR(INDEX(Кат!$A:$A,MATCH($C2284,Кат!$I:$I,0)),INDEX(Торг!$A:$A,MATCH($C2284,Торг!$I:$I,0))),"")</f>
        <v/>
      </c>
      <c r="M2284" s="132" t="str">
        <f>IFERROR(IFERROR(INDEX(Кат!$B:$B,MATCH($C2284,Кат!$I:$I,0)),INDEX(Торг!$B:$B,MATCH($C2284,Торг!$I:$I,0))),"")</f>
        <v/>
      </c>
      <c r="N2284" s="132" t="str">
        <f t="shared" si="35"/>
        <v xml:space="preserve"> </v>
      </c>
      <c r="O2284" s="132" t="str">
        <f>IFERROR(IFERROR(INDEX(Кат!$B:$B,MATCH($N2284,Кат!$I:$I,0)),INDEX(Торг!$B:$B,MATCH($N2284,Торг!$I:$I,0))),"")</f>
        <v/>
      </c>
    </row>
    <row r="2285" spans="1:15" outlineLevel="2">
      <c r="A2285" t="s">
        <v>16070</v>
      </c>
      <c r="C2285" s="191" t="s">
        <v>30989</v>
      </c>
      <c r="E2285" t="s">
        <v>5372</v>
      </c>
      <c r="F2285" t="s">
        <v>1454</v>
      </c>
      <c r="G2285" t="s">
        <v>375</v>
      </c>
      <c r="H2285">
        <v>3350</v>
      </c>
      <c r="J2285" t="s">
        <v>22634</v>
      </c>
      <c r="K2285" s="132" t="str">
        <f>IFERROR(IFERROR(INDEX(Кат!$O:$O,MATCH($C2285,Кат!$I:$I,0)),INDEX(Торг!$L:$L,MATCH($C2285,Торг!$I:$I,0))),"")</f>
        <v/>
      </c>
      <c r="L2285" s="132" t="str">
        <f>IFERROR(IFERROR(INDEX(Кат!$A:$A,MATCH($C2285,Кат!$I:$I,0)),INDEX(Торг!$A:$A,MATCH($C2285,Торг!$I:$I,0))),"")</f>
        <v/>
      </c>
      <c r="M2285" s="132" t="str">
        <f>IFERROR(IFERROR(INDEX(Кат!$B:$B,MATCH($C2285,Кат!$I:$I,0)),INDEX(Торг!$B:$B,MATCH($C2285,Торг!$I:$I,0))),"")</f>
        <v/>
      </c>
      <c r="N2285" s="132" t="str">
        <f t="shared" si="35"/>
        <v>FOX RSA08.10</v>
      </c>
      <c r="O2285" s="132" t="str">
        <f>IFERROR(IFERROR(INDEX(Кат!$B:$B,MATCH($N2285,Кат!$I:$I,0)),INDEX(Торг!$B:$B,MATCH($N2285,Торг!$I:$I,0))),"")</f>
        <v/>
      </c>
    </row>
    <row r="2286" spans="1:15" outlineLevel="2">
      <c r="A2286" t="s">
        <v>16071</v>
      </c>
      <c r="C2286" s="191" t="s">
        <v>30990</v>
      </c>
      <c r="E2286" t="s">
        <v>5373</v>
      </c>
      <c r="F2286" t="s">
        <v>1454</v>
      </c>
      <c r="G2286" t="s">
        <v>375</v>
      </c>
      <c r="H2286">
        <v>4050</v>
      </c>
      <c r="J2286" t="s">
        <v>22634</v>
      </c>
      <c r="K2286" s="132" t="str">
        <f>IFERROR(IFERROR(INDEX(Кат!$O:$O,MATCH($C2286,Кат!$I:$I,0)),INDEX(Торг!$L:$L,MATCH($C2286,Торг!$I:$I,0))),"")</f>
        <v/>
      </c>
      <c r="L2286" s="132" t="str">
        <f>IFERROR(IFERROR(INDEX(Кат!$A:$A,MATCH($C2286,Кат!$I:$I,0)),INDEX(Торг!$A:$A,MATCH($C2286,Торг!$I:$I,0))),"")</f>
        <v/>
      </c>
      <c r="M2286" s="132" t="str">
        <f>IFERROR(IFERROR(INDEX(Кат!$B:$B,MATCH($C2286,Кат!$I:$I,0)),INDEX(Торг!$B:$B,MATCH($C2286,Торг!$I:$I,0))),"")</f>
        <v/>
      </c>
      <c r="N2286" s="132" t="str">
        <f t="shared" si="35"/>
        <v>FOX RSALar.10</v>
      </c>
      <c r="O2286" s="132" t="str">
        <f>IFERROR(IFERROR(INDEX(Кат!$B:$B,MATCH($N2286,Кат!$I:$I,0)),INDEX(Торг!$B:$B,MATCH($N2286,Торг!$I:$I,0))),"")</f>
        <v/>
      </c>
    </row>
    <row r="2287" spans="1:15" outlineLevel="2">
      <c r="A2287" t="s">
        <v>16072</v>
      </c>
      <c r="C2287" s="191" t="s">
        <v>30991</v>
      </c>
      <c r="E2287" t="s">
        <v>5374</v>
      </c>
      <c r="F2287" t="s">
        <v>1454</v>
      </c>
      <c r="G2287" t="s">
        <v>375</v>
      </c>
      <c r="H2287">
        <v>4150</v>
      </c>
      <c r="J2287" t="s">
        <v>22634</v>
      </c>
      <c r="K2287" s="132" t="str">
        <f>IFERROR(IFERROR(INDEX(Кат!$O:$O,MATCH($C2287,Кат!$I:$I,0)),INDEX(Торг!$L:$L,MATCH($C2287,Торг!$I:$I,0))),"")</f>
        <v/>
      </c>
      <c r="L2287" s="132" t="str">
        <f>IFERROR(IFERROR(INDEX(Кат!$A:$A,MATCH($C2287,Кат!$I:$I,0)),INDEX(Торг!$A:$A,MATCH($C2287,Торг!$I:$I,0))),"")</f>
        <v/>
      </c>
      <c r="M2287" s="132" t="str">
        <f>IFERROR(IFERROR(INDEX(Кат!$B:$B,MATCH($C2287,Кат!$I:$I,0)),INDEX(Торг!$B:$B,MATCH($C2287,Торг!$I:$I,0))),"")</f>
        <v/>
      </c>
      <c r="N2287" s="132" t="str">
        <f t="shared" si="35"/>
        <v>FOX RSALar.11</v>
      </c>
      <c r="O2287" s="132" t="str">
        <f>IFERROR(IFERROR(INDEX(Кат!$B:$B,MATCH($N2287,Кат!$I:$I,0)),INDEX(Торг!$B:$B,MATCH($N2287,Торг!$I:$I,0))),"")</f>
        <v/>
      </c>
    </row>
    <row r="2288" spans="1:15" outlineLevel="2">
      <c r="A2288" t="s">
        <v>16073</v>
      </c>
      <c r="C2288" s="191" t="s">
        <v>30992</v>
      </c>
      <c r="E2288" t="s">
        <v>14007</v>
      </c>
      <c r="F2288" t="s">
        <v>1454</v>
      </c>
      <c r="G2288" t="s">
        <v>375</v>
      </c>
      <c r="H2288">
        <v>3950</v>
      </c>
      <c r="J2288" t="s">
        <v>22634</v>
      </c>
      <c r="K2288" s="132" t="str">
        <f>IFERROR(IFERROR(INDEX(Кат!$O:$O,MATCH($C2288,Кат!$I:$I,0)),INDEX(Торг!$L:$L,MATCH($C2288,Торг!$I:$I,0))),"")</f>
        <v/>
      </c>
      <c r="L2288" s="132" t="str">
        <f>IFERROR(IFERROR(INDEX(Кат!$A:$A,MATCH($C2288,Кат!$I:$I,0)),INDEX(Торг!$A:$A,MATCH($C2288,Торг!$I:$I,0))),"")</f>
        <v/>
      </c>
      <c r="M2288" s="132" t="str">
        <f>IFERROR(IFERROR(INDEX(Кат!$B:$B,MATCH($C2288,Кат!$I:$I,0)),INDEX(Торг!$B:$B,MATCH($C2288,Торг!$I:$I,0))),"")</f>
        <v/>
      </c>
      <c r="N2288" s="132" t="str">
        <f t="shared" si="35"/>
        <v>FOX RSA80.10</v>
      </c>
      <c r="O2288" s="132" t="str">
        <f>IFERROR(IFERROR(INDEX(Кат!$B:$B,MATCH($N2288,Кат!$I:$I,0)),INDEX(Торг!$B:$B,MATCH($N2288,Торг!$I:$I,0))),"")</f>
        <v/>
      </c>
    </row>
    <row r="2289" spans="1:15" outlineLevel="2">
      <c r="A2289" t="s">
        <v>16074</v>
      </c>
      <c r="C2289" s="191" t="s">
        <v>30993</v>
      </c>
      <c r="E2289" t="s">
        <v>5375</v>
      </c>
      <c r="F2289" t="s">
        <v>1454</v>
      </c>
      <c r="G2289" t="s">
        <v>375</v>
      </c>
      <c r="H2289">
        <v>4150</v>
      </c>
      <c r="J2289" t="s">
        <v>22634</v>
      </c>
      <c r="K2289" s="132" t="str">
        <f>IFERROR(IFERROR(INDEX(Кат!$O:$O,MATCH($C2289,Кат!$I:$I,0)),INDEX(Торг!$L:$L,MATCH($C2289,Торг!$I:$I,0))),"")</f>
        <v/>
      </c>
      <c r="L2289" s="132" t="str">
        <f>IFERROR(IFERROR(INDEX(Кат!$A:$A,MATCH($C2289,Кат!$I:$I,0)),INDEX(Торг!$A:$A,MATCH($C2289,Торг!$I:$I,0))),"")</f>
        <v/>
      </c>
      <c r="M2289" s="132" t="str">
        <f>IFERROR(IFERROR(INDEX(Кат!$B:$B,MATCH($C2289,Кат!$I:$I,0)),INDEX(Торг!$B:$B,MATCH($C2289,Торг!$I:$I,0))),"")</f>
        <v/>
      </c>
      <c r="N2289" s="132" t="str">
        <f t="shared" si="35"/>
        <v>FOX RSA81.10</v>
      </c>
      <c r="O2289" s="132" t="str">
        <f>IFERROR(IFERROR(INDEX(Кат!$B:$B,MATCH($N2289,Кат!$I:$I,0)),INDEX(Торг!$B:$B,MATCH($N2289,Торг!$I:$I,0))),"")</f>
        <v/>
      </c>
    </row>
    <row r="2290" spans="1:15" outlineLevel="2">
      <c r="A2290" t="s">
        <v>16075</v>
      </c>
      <c r="C2290" s="191" t="s">
        <v>30994</v>
      </c>
      <c r="E2290" t="s">
        <v>5376</v>
      </c>
      <c r="F2290" t="s">
        <v>1454</v>
      </c>
      <c r="G2290" t="s">
        <v>375</v>
      </c>
      <c r="H2290">
        <v>5100</v>
      </c>
      <c r="J2290" t="s">
        <v>22634</v>
      </c>
      <c r="K2290" s="132" t="str">
        <f>IFERROR(IFERROR(INDEX(Кат!$O:$O,MATCH($C2290,Кат!$I:$I,0)),INDEX(Торг!$L:$L,MATCH($C2290,Торг!$I:$I,0))),"")</f>
        <v/>
      </c>
      <c r="L2290" s="132" t="str">
        <f>IFERROR(IFERROR(INDEX(Кат!$A:$A,MATCH($C2290,Кат!$I:$I,0)),INDEX(Торг!$A:$A,MATCH($C2290,Торг!$I:$I,0))),"")</f>
        <v/>
      </c>
      <c r="M2290" s="132" t="str">
        <f>IFERROR(IFERROR(INDEX(Кат!$B:$B,MATCH($C2290,Кат!$I:$I,0)),INDEX(Торг!$B:$B,MATCH($C2290,Торг!$I:$I,0))),"")</f>
        <v/>
      </c>
      <c r="N2290" s="132" t="str">
        <f t="shared" si="35"/>
        <v>FOX FSA19.10</v>
      </c>
      <c r="O2290" s="132" t="str">
        <f>IFERROR(IFERROR(INDEX(Кат!$B:$B,MATCH($N2290,Кат!$I:$I,0)),INDEX(Торг!$B:$B,MATCH($N2290,Торг!$I:$I,0))),"")</f>
        <v/>
      </c>
    </row>
    <row r="2291" spans="1:15" outlineLevel="2">
      <c r="A2291" t="s">
        <v>16076</v>
      </c>
      <c r="C2291" s="191" t="s">
        <v>30995</v>
      </c>
      <c r="E2291" t="s">
        <v>5377</v>
      </c>
      <c r="F2291" t="s">
        <v>1454</v>
      </c>
      <c r="G2291" t="s">
        <v>375</v>
      </c>
      <c r="H2291">
        <v>5000</v>
      </c>
      <c r="J2291" t="s">
        <v>22634</v>
      </c>
      <c r="K2291" s="132" t="str">
        <f>IFERROR(IFERROR(INDEX(Кат!$O:$O,MATCH($C2291,Кат!$I:$I,0)),INDEX(Торг!$L:$L,MATCH($C2291,Торг!$I:$I,0))),"")</f>
        <v/>
      </c>
      <c r="L2291" s="132" t="str">
        <f>IFERROR(IFERROR(INDEX(Кат!$A:$A,MATCH($C2291,Кат!$I:$I,0)),INDEX(Торг!$A:$A,MATCH($C2291,Торг!$I:$I,0))),"")</f>
        <v/>
      </c>
      <c r="M2291" s="132" t="str">
        <f>IFERROR(IFERROR(INDEX(Кат!$B:$B,MATCH($C2291,Кат!$I:$I,0)),INDEX(Торг!$B:$B,MATCH($C2291,Торг!$I:$I,0))),"")</f>
        <v/>
      </c>
      <c r="N2291" s="132" t="str">
        <f t="shared" si="35"/>
        <v>FOX FSA08.10</v>
      </c>
      <c r="O2291" s="132" t="str">
        <f>IFERROR(IFERROR(INDEX(Кат!$B:$B,MATCH($N2291,Кат!$I:$I,0)),INDEX(Торг!$B:$B,MATCH($N2291,Торг!$I:$I,0))),"")</f>
        <v/>
      </c>
    </row>
    <row r="2292" spans="1:15" outlineLevel="1">
      <c r="A2292" t="s">
        <v>16077</v>
      </c>
      <c r="C2292" s="191" t="s">
        <v>30996</v>
      </c>
      <c r="E2292" t="s">
        <v>5378</v>
      </c>
      <c r="F2292" t="s">
        <v>1454</v>
      </c>
      <c r="G2292" t="s">
        <v>375</v>
      </c>
      <c r="H2292">
        <v>4900</v>
      </c>
      <c r="J2292" t="s">
        <v>22634</v>
      </c>
      <c r="K2292" s="132" t="str">
        <f>IFERROR(IFERROR(INDEX(Кат!$O:$O,MATCH($C2292,Кат!$I:$I,0)),INDEX(Торг!$L:$L,MATCH($C2292,Торг!$I:$I,0))),"")</f>
        <v/>
      </c>
      <c r="L2292" s="132" t="str">
        <f>IFERROR(IFERROR(INDEX(Кат!$A:$A,MATCH($C2292,Кат!$I:$I,0)),INDEX(Торг!$A:$A,MATCH($C2292,Торг!$I:$I,0))),"")</f>
        <v/>
      </c>
      <c r="M2292" s="132" t="str">
        <f>IFERROR(IFERROR(INDEX(Кат!$B:$B,MATCH($C2292,Кат!$I:$I,0)),INDEX(Торг!$B:$B,MATCH($C2292,Торг!$I:$I,0))),"")</f>
        <v/>
      </c>
      <c r="N2292" s="132" t="str">
        <f t="shared" si="35"/>
        <v>FOX FSA10.10</v>
      </c>
      <c r="O2292" s="132" t="str">
        <f>IFERROR(IFERROR(INDEX(Кат!$B:$B,MATCH($N2292,Кат!$I:$I,0)),INDEX(Торг!$B:$B,MATCH($N2292,Торг!$I:$I,0))),"")</f>
        <v/>
      </c>
    </row>
    <row r="2293" spans="1:15" outlineLevel="2">
      <c r="A2293" t="s">
        <v>16078</v>
      </c>
      <c r="C2293" s="191" t="s">
        <v>30997</v>
      </c>
      <c r="E2293" t="s">
        <v>5379</v>
      </c>
      <c r="F2293" t="s">
        <v>1454</v>
      </c>
      <c r="G2293" t="s">
        <v>375</v>
      </c>
      <c r="H2293">
        <v>5100</v>
      </c>
      <c r="J2293" t="s">
        <v>22634</v>
      </c>
      <c r="K2293" s="132" t="str">
        <f>IFERROR(IFERROR(INDEX(Кат!$O:$O,MATCH($C2293,Кат!$I:$I,0)),INDEX(Торг!$L:$L,MATCH($C2293,Торг!$I:$I,0))),"")</f>
        <v/>
      </c>
      <c r="L2293" s="132" t="str">
        <f>IFERROR(IFERROR(INDEX(Кат!$A:$A,MATCH($C2293,Кат!$I:$I,0)),INDEX(Торг!$A:$A,MATCH($C2293,Торг!$I:$I,0))),"")</f>
        <v/>
      </c>
      <c r="M2293" s="132" t="str">
        <f>IFERROR(IFERROR(INDEX(Кат!$B:$B,MATCH($C2293,Кат!$I:$I,0)),INDEX(Торг!$B:$B,MATCH($C2293,Торг!$I:$I,0))),"")</f>
        <v/>
      </c>
      <c r="N2293" s="132" t="str">
        <f t="shared" si="35"/>
        <v>FOX FSA70.10</v>
      </c>
      <c r="O2293" s="132" t="str">
        <f>IFERROR(IFERROR(INDEX(Кат!$B:$B,MATCH($N2293,Кат!$I:$I,0)),INDEX(Торг!$B:$B,MATCH($N2293,Торг!$I:$I,0))),"")</f>
        <v/>
      </c>
    </row>
    <row r="2294" spans="1:15" outlineLevel="2">
      <c r="A2294" t="s">
        <v>16079</v>
      </c>
      <c r="C2294" s="191" t="s">
        <v>30998</v>
      </c>
      <c r="E2294" t="s">
        <v>5380</v>
      </c>
      <c r="F2294" t="s">
        <v>1454</v>
      </c>
      <c r="G2294" t="s">
        <v>375</v>
      </c>
      <c r="H2294">
        <v>5100</v>
      </c>
      <c r="J2294" t="s">
        <v>22634</v>
      </c>
      <c r="K2294" s="132" t="str">
        <f>IFERROR(IFERROR(INDEX(Кат!$O:$O,MATCH($C2294,Кат!$I:$I,0)),INDEX(Торг!$L:$L,MATCH($C2294,Торг!$I:$I,0))),"")</f>
        <v/>
      </c>
      <c r="L2294" s="132" t="str">
        <f>IFERROR(IFERROR(INDEX(Кат!$A:$A,MATCH($C2294,Кат!$I:$I,0)),INDEX(Торг!$A:$A,MATCH($C2294,Торг!$I:$I,0))),"")</f>
        <v/>
      </c>
      <c r="M2294" s="132" t="str">
        <f>IFERROR(IFERROR(INDEX(Кат!$B:$B,MATCH($C2294,Кат!$I:$I,0)),INDEX(Торг!$B:$B,MATCH($C2294,Торг!$I:$I,0))),"")</f>
        <v/>
      </c>
      <c r="N2294" s="132" t="str">
        <f t="shared" si="35"/>
        <v>FOX FSA90.10</v>
      </c>
      <c r="O2294" s="132" t="str">
        <f>IFERROR(IFERROR(INDEX(Кат!$B:$B,MATCH($N2294,Кат!$I:$I,0)),INDEX(Торг!$B:$B,MATCH($N2294,Торг!$I:$I,0))),"")</f>
        <v/>
      </c>
    </row>
    <row r="2295" spans="1:15" outlineLevel="2">
      <c r="A2295" t="s">
        <v>16080</v>
      </c>
      <c r="C2295" s="191" t="s">
        <v>30999</v>
      </c>
      <c r="E2295" t="s">
        <v>5381</v>
      </c>
      <c r="F2295" t="s">
        <v>1454</v>
      </c>
      <c r="G2295" t="s">
        <v>375</v>
      </c>
      <c r="H2295">
        <v>6100</v>
      </c>
      <c r="J2295" t="s">
        <v>22634</v>
      </c>
      <c r="K2295" s="132" t="str">
        <f>IFERROR(IFERROR(INDEX(Кат!$O:$O,MATCH($C2295,Кат!$I:$I,0)),INDEX(Торг!$L:$L,MATCH($C2295,Торг!$I:$I,0))),"")</f>
        <v/>
      </c>
      <c r="L2295" s="132" t="str">
        <f>IFERROR(IFERROR(INDEX(Кат!$A:$A,MATCH($C2295,Кат!$I:$I,0)),INDEX(Торг!$A:$A,MATCH($C2295,Торг!$I:$I,0))),"")</f>
        <v/>
      </c>
      <c r="M2295" s="132" t="str">
        <f>IFERROR(IFERROR(INDEX(Кат!$B:$B,MATCH($C2295,Кат!$I:$I,0)),INDEX(Торг!$B:$B,MATCH($C2295,Торг!$I:$I,0))),"")</f>
        <v/>
      </c>
      <c r="N2295" s="132" t="str">
        <f t="shared" si="35"/>
        <v>FOX FSALar.10</v>
      </c>
      <c r="O2295" s="132" t="str">
        <f>IFERROR(IFERROR(INDEX(Кат!$B:$B,MATCH($N2295,Кат!$I:$I,0)),INDEX(Торг!$B:$B,MATCH($N2295,Торг!$I:$I,0))),"")</f>
        <v/>
      </c>
    </row>
    <row r="2296" spans="1:15" outlineLevel="1">
      <c r="A2296" t="s">
        <v>16081</v>
      </c>
      <c r="C2296" s="191" t="s">
        <v>31000</v>
      </c>
      <c r="E2296" t="s">
        <v>5382</v>
      </c>
      <c r="F2296" t="s">
        <v>1454</v>
      </c>
      <c r="G2296" t="s">
        <v>375</v>
      </c>
      <c r="H2296">
        <v>6600</v>
      </c>
      <c r="J2296" t="s">
        <v>22634</v>
      </c>
      <c r="K2296" s="132" t="str">
        <f>IFERROR(IFERROR(INDEX(Кат!$O:$O,MATCH($C2296,Кат!$I:$I,0)),INDEX(Торг!$L:$L,MATCH($C2296,Торг!$I:$I,0))),"")</f>
        <v/>
      </c>
      <c r="L2296" s="132" t="str">
        <f>IFERROR(IFERROR(INDEX(Кат!$A:$A,MATCH($C2296,Кат!$I:$I,0)),INDEX(Торг!$A:$A,MATCH($C2296,Торг!$I:$I,0))),"")</f>
        <v/>
      </c>
      <c r="M2296" s="132" t="str">
        <f>IFERROR(IFERROR(INDEX(Кат!$B:$B,MATCH($C2296,Кат!$I:$I,0)),INDEX(Торг!$B:$B,MATCH($C2296,Торг!$I:$I,0))),"")</f>
        <v/>
      </c>
      <c r="N2296" s="132" t="str">
        <f t="shared" si="35"/>
        <v>FOX FSALar.11</v>
      </c>
      <c r="O2296" s="132" t="str">
        <f>IFERROR(IFERROR(INDEX(Кат!$B:$B,MATCH($N2296,Кат!$I:$I,0)),INDEX(Торг!$B:$B,MATCH($N2296,Торг!$I:$I,0))),"")</f>
        <v/>
      </c>
    </row>
    <row r="2297" spans="1:15" outlineLevel="2">
      <c r="A2297" t="s">
        <v>16082</v>
      </c>
      <c r="C2297" s="191" t="s">
        <v>31001</v>
      </c>
      <c r="E2297" t="s">
        <v>5383</v>
      </c>
      <c r="F2297" t="s">
        <v>1454</v>
      </c>
      <c r="G2297" t="s">
        <v>375</v>
      </c>
      <c r="H2297">
        <v>6800</v>
      </c>
      <c r="J2297" t="s">
        <v>22634</v>
      </c>
      <c r="K2297" s="132" t="str">
        <f>IFERROR(IFERROR(INDEX(Кат!$O:$O,MATCH($C2297,Кат!$I:$I,0)),INDEX(Торг!$L:$L,MATCH($C2297,Торг!$I:$I,0))),"")</f>
        <v/>
      </c>
      <c r="L2297" s="132" t="str">
        <f>IFERROR(IFERROR(INDEX(Кат!$A:$A,MATCH($C2297,Кат!$I:$I,0)),INDEX(Торг!$A:$A,MATCH($C2297,Торг!$I:$I,0))),"")</f>
        <v/>
      </c>
      <c r="M2297" s="132" t="str">
        <f>IFERROR(IFERROR(INDEX(Кат!$B:$B,MATCH($C2297,Кат!$I:$I,0)),INDEX(Торг!$B:$B,MATCH($C2297,Торг!$I:$I,0))),"")</f>
        <v/>
      </c>
      <c r="N2297" s="132" t="str">
        <f t="shared" si="35"/>
        <v>FOX FSA81.10</v>
      </c>
      <c r="O2297" s="132" t="str">
        <f>IFERROR(IFERROR(INDEX(Кат!$B:$B,MATCH($N2297,Кат!$I:$I,0)),INDEX(Торг!$B:$B,MATCH($N2297,Торг!$I:$I,0))),"")</f>
        <v/>
      </c>
    </row>
    <row r="2298" spans="1:15" outlineLevel="2">
      <c r="A2298" t="s">
        <v>16083</v>
      </c>
      <c r="C2298" s="191" t="s">
        <v>31002</v>
      </c>
      <c r="E2298" t="s">
        <v>5384</v>
      </c>
      <c r="F2298" t="s">
        <v>1454</v>
      </c>
      <c r="G2298" t="s">
        <v>375</v>
      </c>
      <c r="H2298">
        <v>6500</v>
      </c>
      <c r="J2298" t="s">
        <v>22634</v>
      </c>
      <c r="K2298" s="132" t="str">
        <f>IFERROR(IFERROR(INDEX(Кат!$O:$O,MATCH($C2298,Кат!$I:$I,0)),INDEX(Торг!$L:$L,MATCH($C2298,Торг!$I:$I,0))),"")</f>
        <v/>
      </c>
      <c r="L2298" s="132" t="str">
        <f>IFERROR(IFERROR(INDEX(Кат!$A:$A,MATCH($C2298,Кат!$I:$I,0)),INDEX(Торг!$A:$A,MATCH($C2298,Торг!$I:$I,0))),"")</f>
        <v/>
      </c>
      <c r="M2298" s="132" t="str">
        <f>IFERROR(IFERROR(INDEX(Кат!$B:$B,MATCH($C2298,Кат!$I:$I,0)),INDEX(Торг!$B:$B,MATCH($C2298,Торг!$I:$I,0))),"")</f>
        <v/>
      </c>
      <c r="N2298" s="132" t="str">
        <f t="shared" si="35"/>
        <v>FOX FSA80.10</v>
      </c>
      <c r="O2298" s="132" t="str">
        <f>IFERROR(IFERROR(INDEX(Кат!$B:$B,MATCH($N2298,Кат!$I:$I,0)),INDEX(Торг!$B:$B,MATCH($N2298,Торг!$I:$I,0))),"")</f>
        <v/>
      </c>
    </row>
    <row r="2299" spans="1:15" outlineLevel="1">
      <c r="A2299" t="s">
        <v>23777</v>
      </c>
      <c r="C2299" s="191"/>
      <c r="E2299" t="s">
        <v>23778</v>
      </c>
      <c r="J2299" t="s">
        <v>22634</v>
      </c>
      <c r="K2299" s="132" t="str">
        <f>IFERROR(IFERROR(INDEX(Кат!$O:$O,MATCH($C2299,Кат!$I:$I,0)),INDEX(Торг!$L:$L,MATCH($C2299,Торг!$I:$I,0))),"")</f>
        <v/>
      </c>
      <c r="L2299" s="132" t="str">
        <f>IFERROR(IFERROR(INDEX(Кат!$A:$A,MATCH($C2299,Кат!$I:$I,0)),INDEX(Торг!$A:$A,MATCH($C2299,Торг!$I:$I,0))),"")</f>
        <v/>
      </c>
      <c r="M2299" s="132" t="str">
        <f>IFERROR(IFERROR(INDEX(Кат!$B:$B,MATCH($C2299,Кат!$I:$I,0)),INDEX(Торг!$B:$B,MATCH($C2299,Торг!$I:$I,0))),"")</f>
        <v/>
      </c>
      <c r="N2299" s="132" t="str">
        <f t="shared" si="35"/>
        <v xml:space="preserve"> </v>
      </c>
      <c r="O2299" s="132" t="str">
        <f>IFERROR(IFERROR(INDEX(Кат!$B:$B,MATCH($N2299,Кат!$I:$I,0)),INDEX(Торг!$B:$B,MATCH($N2299,Торг!$I:$I,0))),"")</f>
        <v/>
      </c>
    </row>
    <row r="2300" spans="1:15" outlineLevel="2">
      <c r="A2300" t="s">
        <v>16084</v>
      </c>
      <c r="C2300" s="191" t="s">
        <v>31003</v>
      </c>
      <c r="E2300" t="s">
        <v>5385</v>
      </c>
      <c r="F2300" t="s">
        <v>1454</v>
      </c>
      <c r="G2300" t="s">
        <v>375</v>
      </c>
      <c r="H2300">
        <v>3250</v>
      </c>
      <c r="J2300" t="s">
        <v>22634</v>
      </c>
      <c r="K2300" s="132" t="str">
        <f>IFERROR(IFERROR(INDEX(Кат!$O:$O,MATCH($C2300,Кат!$I:$I,0)),INDEX(Торг!$L:$L,MATCH($C2300,Торг!$I:$I,0))),"")</f>
        <v/>
      </c>
      <c r="L2300" s="132" t="str">
        <f>IFERROR(IFERROR(INDEX(Кат!$A:$A,MATCH($C2300,Кат!$I:$I,0)),INDEX(Торг!$A:$A,MATCH($C2300,Торг!$I:$I,0))),"")</f>
        <v/>
      </c>
      <c r="M2300" s="132" t="str">
        <f>IFERROR(IFERROR(INDEX(Кат!$B:$B,MATCH($C2300,Кат!$I:$I,0)),INDEX(Торг!$B:$B,MATCH($C2300,Торг!$I:$I,0))),"")</f>
        <v/>
      </c>
      <c r="N2300" s="132" t="str">
        <f t="shared" si="35"/>
        <v>FOX RSA08.00</v>
      </c>
      <c r="O2300" s="132" t="str">
        <f>IFERROR(IFERROR(INDEX(Кат!$B:$B,MATCH($N2300,Кат!$I:$I,0)),INDEX(Торг!$B:$B,MATCH($N2300,Торг!$I:$I,0))),"")</f>
        <v/>
      </c>
    </row>
    <row r="2301" spans="1:15" outlineLevel="2">
      <c r="A2301" t="s">
        <v>16085</v>
      </c>
      <c r="C2301" s="191" t="s">
        <v>31004</v>
      </c>
      <c r="E2301" t="s">
        <v>5386</v>
      </c>
      <c r="F2301" t="s">
        <v>1454</v>
      </c>
      <c r="G2301" t="s">
        <v>375</v>
      </c>
      <c r="H2301">
        <v>3850</v>
      </c>
      <c r="J2301" t="s">
        <v>22634</v>
      </c>
      <c r="K2301" s="132" t="str">
        <f>IFERROR(IFERROR(INDEX(Кат!$O:$O,MATCH($C2301,Кат!$I:$I,0)),INDEX(Торг!$L:$L,MATCH($C2301,Торг!$I:$I,0))),"")</f>
        <v/>
      </c>
      <c r="L2301" s="132" t="str">
        <f>IFERROR(IFERROR(INDEX(Кат!$A:$A,MATCH($C2301,Кат!$I:$I,0)),INDEX(Торг!$A:$A,MATCH($C2301,Торг!$I:$I,0))),"")</f>
        <v/>
      </c>
      <c r="M2301" s="132" t="str">
        <f>IFERROR(IFERROR(INDEX(Кат!$B:$B,MATCH($C2301,Кат!$I:$I,0)),INDEX(Торг!$B:$B,MATCH($C2301,Торг!$I:$I,0))),"")</f>
        <v/>
      </c>
      <c r="N2301" s="132" t="str">
        <f t="shared" si="35"/>
        <v>FOX RSALar.00</v>
      </c>
      <c r="O2301" s="132" t="str">
        <f>IFERROR(IFERROR(INDEX(Кат!$B:$B,MATCH($N2301,Кат!$I:$I,0)),INDEX(Торг!$B:$B,MATCH($N2301,Торг!$I:$I,0))),"")</f>
        <v/>
      </c>
    </row>
    <row r="2302" spans="1:15" outlineLevel="2">
      <c r="A2302" t="s">
        <v>16086</v>
      </c>
      <c r="C2302" s="191" t="s">
        <v>30990</v>
      </c>
      <c r="E2302" t="s">
        <v>5387</v>
      </c>
      <c r="F2302" t="s">
        <v>1454</v>
      </c>
      <c r="G2302" t="s">
        <v>375</v>
      </c>
      <c r="H2302">
        <v>4050</v>
      </c>
      <c r="J2302" t="s">
        <v>22634</v>
      </c>
      <c r="K2302" s="132" t="str">
        <f>IFERROR(IFERROR(INDEX(Кат!$O:$O,MATCH($C2302,Кат!$I:$I,0)),INDEX(Торг!$L:$L,MATCH($C2302,Торг!$I:$I,0))),"")</f>
        <v/>
      </c>
      <c r="L2302" s="132" t="str">
        <f>IFERROR(IFERROR(INDEX(Кат!$A:$A,MATCH($C2302,Кат!$I:$I,0)),INDEX(Торг!$A:$A,MATCH($C2302,Торг!$I:$I,0))),"")</f>
        <v/>
      </c>
      <c r="M2302" s="132" t="str">
        <f>IFERROR(IFERROR(INDEX(Кат!$B:$B,MATCH($C2302,Кат!$I:$I,0)),INDEX(Торг!$B:$B,MATCH($C2302,Торг!$I:$I,0))),"")</f>
        <v/>
      </c>
      <c r="N2302" s="132" t="str">
        <f t="shared" si="35"/>
        <v>FOX RSALar.10</v>
      </c>
      <c r="O2302" s="132" t="str">
        <f>IFERROR(IFERROR(INDEX(Кат!$B:$B,MATCH($N2302,Кат!$I:$I,0)),INDEX(Торг!$B:$B,MATCH($N2302,Торг!$I:$I,0))),"")</f>
        <v/>
      </c>
    </row>
    <row r="2303" spans="1:15" outlineLevel="2">
      <c r="A2303" t="s">
        <v>16087</v>
      </c>
      <c r="C2303" s="191" t="s">
        <v>31005</v>
      </c>
      <c r="E2303" t="s">
        <v>5388</v>
      </c>
      <c r="F2303" t="s">
        <v>1454</v>
      </c>
      <c r="G2303" t="s">
        <v>375</v>
      </c>
      <c r="H2303">
        <v>3850</v>
      </c>
      <c r="J2303" t="s">
        <v>22634</v>
      </c>
      <c r="K2303" s="132" t="str">
        <f>IFERROR(IFERROR(INDEX(Кат!$O:$O,MATCH($C2303,Кат!$I:$I,0)),INDEX(Торг!$L:$L,MATCH($C2303,Торг!$I:$I,0))),"")</f>
        <v/>
      </c>
      <c r="L2303" s="132" t="str">
        <f>IFERROR(IFERROR(INDEX(Кат!$A:$A,MATCH($C2303,Кат!$I:$I,0)),INDEX(Торг!$A:$A,MATCH($C2303,Торг!$I:$I,0))),"")</f>
        <v/>
      </c>
      <c r="M2303" s="132" t="str">
        <f>IFERROR(IFERROR(INDEX(Кат!$B:$B,MATCH($C2303,Кат!$I:$I,0)),INDEX(Торг!$B:$B,MATCH($C2303,Торг!$I:$I,0))),"")</f>
        <v/>
      </c>
      <c r="N2303" s="132" t="str">
        <f t="shared" si="35"/>
        <v>FOX RSA80.00</v>
      </c>
      <c r="O2303" s="132" t="str">
        <f>IFERROR(IFERROR(INDEX(Кат!$B:$B,MATCH($N2303,Кат!$I:$I,0)),INDEX(Торг!$B:$B,MATCH($N2303,Торг!$I:$I,0))),"")</f>
        <v/>
      </c>
    </row>
    <row r="2304" spans="1:15" outlineLevel="2">
      <c r="A2304" t="s">
        <v>16088</v>
      </c>
      <c r="C2304" s="191" t="s">
        <v>31006</v>
      </c>
      <c r="E2304" t="s">
        <v>5389</v>
      </c>
      <c r="F2304" t="s">
        <v>1454</v>
      </c>
      <c r="G2304" t="s">
        <v>375</v>
      </c>
      <c r="H2304">
        <v>4050</v>
      </c>
      <c r="J2304" t="s">
        <v>22634</v>
      </c>
      <c r="K2304" s="132" t="str">
        <f>IFERROR(IFERROR(INDEX(Кат!$O:$O,MATCH($C2304,Кат!$I:$I,0)),INDEX(Торг!$L:$L,MATCH($C2304,Торг!$I:$I,0))),"")</f>
        <v/>
      </c>
      <c r="L2304" s="132" t="str">
        <f>IFERROR(IFERROR(INDEX(Кат!$A:$A,MATCH($C2304,Кат!$I:$I,0)),INDEX(Торг!$A:$A,MATCH($C2304,Торг!$I:$I,0))),"")</f>
        <v/>
      </c>
      <c r="M2304" s="132" t="str">
        <f>IFERROR(IFERROR(INDEX(Кат!$B:$B,MATCH($C2304,Кат!$I:$I,0)),INDEX(Торг!$B:$B,MATCH($C2304,Торг!$I:$I,0))),"")</f>
        <v/>
      </c>
      <c r="N2304" s="132" t="str">
        <f t="shared" si="35"/>
        <v>FOX RSA81.00</v>
      </c>
      <c r="O2304" s="132" t="str">
        <f>IFERROR(IFERROR(INDEX(Кат!$B:$B,MATCH($N2304,Кат!$I:$I,0)),INDEX(Торг!$B:$B,MATCH($N2304,Торг!$I:$I,0))),"")</f>
        <v/>
      </c>
    </row>
    <row r="2305" spans="1:15" outlineLevel="2">
      <c r="A2305" t="s">
        <v>16089</v>
      </c>
      <c r="C2305" s="191" t="s">
        <v>31007</v>
      </c>
      <c r="E2305" t="s">
        <v>5390</v>
      </c>
      <c r="F2305" t="s">
        <v>1454</v>
      </c>
      <c r="G2305" t="s">
        <v>375</v>
      </c>
      <c r="H2305">
        <v>5000</v>
      </c>
      <c r="J2305" t="s">
        <v>22634</v>
      </c>
      <c r="K2305" s="132" t="str">
        <f>IFERROR(IFERROR(INDEX(Кат!$O:$O,MATCH($C2305,Кат!$I:$I,0)),INDEX(Торг!$L:$L,MATCH($C2305,Торг!$I:$I,0))),"")</f>
        <v/>
      </c>
      <c r="L2305" s="132" t="str">
        <f>IFERROR(IFERROR(INDEX(Кат!$A:$A,MATCH($C2305,Кат!$I:$I,0)),INDEX(Торг!$A:$A,MATCH($C2305,Торг!$I:$I,0))),"")</f>
        <v/>
      </c>
      <c r="M2305" s="132" t="str">
        <f>IFERROR(IFERROR(INDEX(Кат!$B:$B,MATCH($C2305,Кат!$I:$I,0)),INDEX(Торг!$B:$B,MATCH($C2305,Торг!$I:$I,0))),"")</f>
        <v/>
      </c>
      <c r="N2305" s="132" t="str">
        <f t="shared" si="35"/>
        <v>FOX FSA19.00</v>
      </c>
      <c r="O2305" s="132" t="str">
        <f>IFERROR(IFERROR(INDEX(Кат!$B:$B,MATCH($N2305,Кат!$I:$I,0)),INDEX(Торг!$B:$B,MATCH($N2305,Торг!$I:$I,0))),"")</f>
        <v/>
      </c>
    </row>
    <row r="2306" spans="1:15" outlineLevel="2">
      <c r="A2306" t="s">
        <v>16090</v>
      </c>
      <c r="C2306" s="191" t="s">
        <v>31008</v>
      </c>
      <c r="E2306" t="s">
        <v>5391</v>
      </c>
      <c r="F2306" t="s">
        <v>1454</v>
      </c>
      <c r="G2306" t="s">
        <v>375</v>
      </c>
      <c r="H2306">
        <v>4900</v>
      </c>
      <c r="J2306" t="s">
        <v>22634</v>
      </c>
      <c r="K2306" s="132" t="str">
        <f>IFERROR(IFERROR(INDEX(Кат!$O:$O,MATCH($C2306,Кат!$I:$I,0)),INDEX(Торг!$L:$L,MATCH($C2306,Торг!$I:$I,0))),"")</f>
        <v/>
      </c>
      <c r="L2306" s="132" t="str">
        <f>IFERROR(IFERROR(INDEX(Кат!$A:$A,MATCH($C2306,Кат!$I:$I,0)),INDEX(Торг!$A:$A,MATCH($C2306,Торг!$I:$I,0))),"")</f>
        <v/>
      </c>
      <c r="M2306" s="132" t="str">
        <f>IFERROR(IFERROR(INDEX(Кат!$B:$B,MATCH($C2306,Кат!$I:$I,0)),INDEX(Торг!$B:$B,MATCH($C2306,Торг!$I:$I,0))),"")</f>
        <v/>
      </c>
      <c r="N2306" s="132" t="str">
        <f t="shared" si="35"/>
        <v>FOX FSA08.00</v>
      </c>
      <c r="O2306" s="132" t="str">
        <f>IFERROR(IFERROR(INDEX(Кат!$B:$B,MATCH($N2306,Кат!$I:$I,0)),INDEX(Торг!$B:$B,MATCH($N2306,Торг!$I:$I,0))),"")</f>
        <v/>
      </c>
    </row>
    <row r="2307" spans="1:15" outlineLevel="2">
      <c r="A2307" t="s">
        <v>16091</v>
      </c>
      <c r="C2307" s="191" t="s">
        <v>31009</v>
      </c>
      <c r="E2307" t="s">
        <v>5392</v>
      </c>
      <c r="F2307" t="s">
        <v>1454</v>
      </c>
      <c r="G2307" t="s">
        <v>375</v>
      </c>
      <c r="H2307">
        <v>4700</v>
      </c>
      <c r="J2307" t="s">
        <v>22634</v>
      </c>
      <c r="K2307" s="132" t="str">
        <f>IFERROR(IFERROR(INDEX(Кат!$O:$O,MATCH($C2307,Кат!$I:$I,0)),INDEX(Торг!$L:$L,MATCH($C2307,Торг!$I:$I,0))),"")</f>
        <v/>
      </c>
      <c r="L2307" s="132" t="str">
        <f>IFERROR(IFERROR(INDEX(Кат!$A:$A,MATCH($C2307,Кат!$I:$I,0)),INDEX(Торг!$A:$A,MATCH($C2307,Торг!$I:$I,0))),"")</f>
        <v/>
      </c>
      <c r="M2307" s="132" t="str">
        <f>IFERROR(IFERROR(INDEX(Кат!$B:$B,MATCH($C2307,Кат!$I:$I,0)),INDEX(Торг!$B:$B,MATCH($C2307,Торг!$I:$I,0))),"")</f>
        <v/>
      </c>
      <c r="N2307" s="132" t="str">
        <f t="shared" si="35"/>
        <v>FOX FSA10.00</v>
      </c>
      <c r="O2307" s="132" t="str">
        <f>IFERROR(IFERROR(INDEX(Кат!$B:$B,MATCH($N2307,Кат!$I:$I,0)),INDEX(Торг!$B:$B,MATCH($N2307,Торг!$I:$I,0))),"")</f>
        <v/>
      </c>
    </row>
    <row r="2308" spans="1:15" outlineLevel="2">
      <c r="A2308" t="s">
        <v>16092</v>
      </c>
      <c r="C2308" s="191" t="s">
        <v>31010</v>
      </c>
      <c r="E2308" t="s">
        <v>5393</v>
      </c>
      <c r="F2308" t="s">
        <v>1454</v>
      </c>
      <c r="G2308" t="s">
        <v>375</v>
      </c>
      <c r="H2308">
        <v>5000</v>
      </c>
      <c r="J2308" t="s">
        <v>22634</v>
      </c>
      <c r="K2308" s="132" t="str">
        <f>IFERROR(IFERROR(INDEX(Кат!$O:$O,MATCH($C2308,Кат!$I:$I,0)),INDEX(Торг!$L:$L,MATCH($C2308,Торг!$I:$I,0))),"")</f>
        <v/>
      </c>
      <c r="L2308" s="132" t="str">
        <f>IFERROR(IFERROR(INDEX(Кат!$A:$A,MATCH($C2308,Кат!$I:$I,0)),INDEX(Торг!$A:$A,MATCH($C2308,Торг!$I:$I,0))),"")</f>
        <v/>
      </c>
      <c r="M2308" s="132" t="str">
        <f>IFERROR(IFERROR(INDEX(Кат!$B:$B,MATCH($C2308,Кат!$I:$I,0)),INDEX(Торг!$B:$B,MATCH($C2308,Торг!$I:$I,0))),"")</f>
        <v/>
      </c>
      <c r="N2308" s="132" t="str">
        <f t="shared" si="35"/>
        <v>FOX FSA70.00</v>
      </c>
      <c r="O2308" s="132" t="str">
        <f>IFERROR(IFERROR(INDEX(Кат!$B:$B,MATCH($N2308,Кат!$I:$I,0)),INDEX(Торг!$B:$B,MATCH($N2308,Торг!$I:$I,0))),"")</f>
        <v/>
      </c>
    </row>
    <row r="2309" spans="1:15" outlineLevel="2">
      <c r="A2309" t="s">
        <v>16093</v>
      </c>
      <c r="C2309" s="191" t="s">
        <v>31011</v>
      </c>
      <c r="E2309" t="s">
        <v>5394</v>
      </c>
      <c r="F2309" t="s">
        <v>1454</v>
      </c>
      <c r="G2309" t="s">
        <v>375</v>
      </c>
      <c r="H2309">
        <v>5000</v>
      </c>
      <c r="J2309" t="s">
        <v>22634</v>
      </c>
      <c r="K2309" s="132" t="str">
        <f>IFERROR(IFERROR(INDEX(Кат!$O:$O,MATCH($C2309,Кат!$I:$I,0)),INDEX(Торг!$L:$L,MATCH($C2309,Торг!$I:$I,0))),"")</f>
        <v/>
      </c>
      <c r="L2309" s="132" t="str">
        <f>IFERROR(IFERROR(INDEX(Кат!$A:$A,MATCH($C2309,Кат!$I:$I,0)),INDEX(Торг!$A:$A,MATCH($C2309,Торг!$I:$I,0))),"")</f>
        <v/>
      </c>
      <c r="M2309" s="132" t="str">
        <f>IFERROR(IFERROR(INDEX(Кат!$B:$B,MATCH($C2309,Кат!$I:$I,0)),INDEX(Торг!$B:$B,MATCH($C2309,Торг!$I:$I,0))),"")</f>
        <v/>
      </c>
      <c r="N2309" s="132" t="str">
        <f t="shared" si="35"/>
        <v>FOX FSA90.00</v>
      </c>
      <c r="O2309" s="132" t="str">
        <f>IFERROR(IFERROR(INDEX(Кат!$B:$B,MATCH($N2309,Кат!$I:$I,0)),INDEX(Торг!$B:$B,MATCH($N2309,Торг!$I:$I,0))),"")</f>
        <v/>
      </c>
    </row>
    <row r="2310" spans="1:15" outlineLevel="2">
      <c r="A2310" t="s">
        <v>16094</v>
      </c>
      <c r="C2310" s="191" t="s">
        <v>31012</v>
      </c>
      <c r="E2310" t="s">
        <v>5395</v>
      </c>
      <c r="F2310" t="s">
        <v>1454</v>
      </c>
      <c r="G2310" t="s">
        <v>375</v>
      </c>
      <c r="H2310">
        <v>6300</v>
      </c>
      <c r="J2310" t="s">
        <v>22634</v>
      </c>
      <c r="K2310" s="132" t="str">
        <f>IFERROR(IFERROR(INDEX(Кат!$O:$O,MATCH($C2310,Кат!$I:$I,0)),INDEX(Торг!$L:$L,MATCH($C2310,Торг!$I:$I,0))),"")</f>
        <v/>
      </c>
      <c r="L2310" s="132" t="str">
        <f>IFERROR(IFERROR(INDEX(Кат!$A:$A,MATCH($C2310,Кат!$I:$I,0)),INDEX(Торг!$A:$A,MATCH($C2310,Торг!$I:$I,0))),"")</f>
        <v/>
      </c>
      <c r="M2310" s="132" t="str">
        <f>IFERROR(IFERROR(INDEX(Кат!$B:$B,MATCH($C2310,Кат!$I:$I,0)),INDEX(Торг!$B:$B,MATCH($C2310,Торг!$I:$I,0))),"")</f>
        <v/>
      </c>
      <c r="N2310" s="132" t="str">
        <f t="shared" si="35"/>
        <v>FOX FSALar.00</v>
      </c>
      <c r="O2310" s="132" t="str">
        <f>IFERROR(IFERROR(INDEX(Кат!$B:$B,MATCH($N2310,Кат!$I:$I,0)),INDEX(Торг!$B:$B,MATCH($N2310,Торг!$I:$I,0))),"")</f>
        <v/>
      </c>
    </row>
    <row r="2311" spans="1:15" outlineLevel="1">
      <c r="A2311" t="s">
        <v>16095</v>
      </c>
      <c r="C2311" s="191" t="s">
        <v>31013</v>
      </c>
      <c r="E2311" t="s">
        <v>5396</v>
      </c>
      <c r="F2311" t="s">
        <v>1454</v>
      </c>
      <c r="G2311" t="s">
        <v>375</v>
      </c>
      <c r="H2311">
        <v>6400</v>
      </c>
      <c r="J2311" t="s">
        <v>22634</v>
      </c>
      <c r="K2311" s="132" t="str">
        <f>IFERROR(IFERROR(INDEX(Кат!$O:$O,MATCH($C2311,Кат!$I:$I,0)),INDEX(Торг!$L:$L,MATCH($C2311,Торг!$I:$I,0))),"")</f>
        <v/>
      </c>
      <c r="L2311" s="132" t="str">
        <f>IFERROR(IFERROR(INDEX(Кат!$A:$A,MATCH($C2311,Кат!$I:$I,0)),INDEX(Торг!$A:$A,MATCH($C2311,Торг!$I:$I,0))),"")</f>
        <v/>
      </c>
      <c r="M2311" s="132" t="str">
        <f>IFERROR(IFERROR(INDEX(Кат!$B:$B,MATCH($C2311,Кат!$I:$I,0)),INDEX(Торг!$B:$B,MATCH($C2311,Торг!$I:$I,0))),"")</f>
        <v/>
      </c>
      <c r="N2311" s="132" t="str">
        <f t="shared" si="35"/>
        <v>FOX FSALar.01</v>
      </c>
      <c r="O2311" s="132" t="str">
        <f>IFERROR(IFERROR(INDEX(Кат!$B:$B,MATCH($N2311,Кат!$I:$I,0)),INDEX(Торг!$B:$B,MATCH($N2311,Торг!$I:$I,0))),"")</f>
        <v/>
      </c>
    </row>
    <row r="2312" spans="1:15" outlineLevel="2">
      <c r="A2312" t="s">
        <v>16096</v>
      </c>
      <c r="C2312" s="191" t="s">
        <v>31014</v>
      </c>
      <c r="E2312" t="s">
        <v>5397</v>
      </c>
      <c r="F2312" t="s">
        <v>1454</v>
      </c>
      <c r="G2312" t="s">
        <v>375</v>
      </c>
      <c r="H2312">
        <v>6700</v>
      </c>
      <c r="J2312" t="s">
        <v>22634</v>
      </c>
      <c r="K2312" s="132" t="str">
        <f>IFERROR(IFERROR(INDEX(Кат!$O:$O,MATCH($C2312,Кат!$I:$I,0)),INDEX(Торг!$L:$L,MATCH($C2312,Торг!$I:$I,0))),"")</f>
        <v/>
      </c>
      <c r="L2312" s="132" t="str">
        <f>IFERROR(IFERROR(INDEX(Кат!$A:$A,MATCH($C2312,Кат!$I:$I,0)),INDEX(Торг!$A:$A,MATCH($C2312,Торг!$I:$I,0))),"")</f>
        <v/>
      </c>
      <c r="M2312" s="132" t="str">
        <f>IFERROR(IFERROR(INDEX(Кат!$B:$B,MATCH($C2312,Кат!$I:$I,0)),INDEX(Торг!$B:$B,MATCH($C2312,Торг!$I:$I,0))),"")</f>
        <v/>
      </c>
      <c r="N2312" s="132" t="str">
        <f t="shared" ref="N2312:N2375" si="36">_xlfn.CONCAT(F2312," ",C2312)</f>
        <v>FOX FSA81.00</v>
      </c>
      <c r="O2312" s="132" t="str">
        <f>IFERROR(IFERROR(INDEX(Кат!$B:$B,MATCH($N2312,Кат!$I:$I,0)),INDEX(Торг!$B:$B,MATCH($N2312,Торг!$I:$I,0))),"")</f>
        <v/>
      </c>
    </row>
    <row r="2313" spans="1:15" outlineLevel="2">
      <c r="A2313" t="s">
        <v>16097</v>
      </c>
      <c r="C2313" s="191" t="s">
        <v>31015</v>
      </c>
      <c r="E2313" t="s">
        <v>5398</v>
      </c>
      <c r="F2313" t="s">
        <v>1454</v>
      </c>
      <c r="G2313" t="s">
        <v>375</v>
      </c>
      <c r="H2313">
        <v>6400</v>
      </c>
      <c r="J2313" t="s">
        <v>22634</v>
      </c>
      <c r="K2313" s="132" t="str">
        <f>IFERROR(IFERROR(INDEX(Кат!$O:$O,MATCH($C2313,Кат!$I:$I,0)),INDEX(Торг!$L:$L,MATCH($C2313,Торг!$I:$I,0))),"")</f>
        <v/>
      </c>
      <c r="L2313" s="132" t="str">
        <f>IFERROR(IFERROR(INDEX(Кат!$A:$A,MATCH($C2313,Кат!$I:$I,0)),INDEX(Торг!$A:$A,MATCH($C2313,Торг!$I:$I,0))),"")</f>
        <v/>
      </c>
      <c r="M2313" s="132" t="str">
        <f>IFERROR(IFERROR(INDEX(Кат!$B:$B,MATCH($C2313,Кат!$I:$I,0)),INDEX(Торг!$B:$B,MATCH($C2313,Торг!$I:$I,0))),"")</f>
        <v/>
      </c>
      <c r="N2313" s="132" t="str">
        <f t="shared" si="36"/>
        <v>FOX FSA80.00</v>
      </c>
      <c r="O2313" s="132" t="str">
        <f>IFERROR(IFERROR(INDEX(Кат!$B:$B,MATCH($N2313,Кат!$I:$I,0)),INDEX(Торг!$B:$B,MATCH($N2313,Торг!$I:$I,0))),"")</f>
        <v/>
      </c>
    </row>
    <row r="2314" spans="1:15" outlineLevel="2">
      <c r="A2314" t="s">
        <v>23779</v>
      </c>
      <c r="C2314" s="191"/>
      <c r="E2314" t="s">
        <v>23780</v>
      </c>
      <c r="J2314" t="s">
        <v>22634</v>
      </c>
      <c r="K2314" s="132" t="str">
        <f>IFERROR(IFERROR(INDEX(Кат!$O:$O,MATCH($C2314,Кат!$I:$I,0)),INDEX(Торг!$L:$L,MATCH($C2314,Торг!$I:$I,0))),"")</f>
        <v/>
      </c>
      <c r="L2314" s="132" t="str">
        <f>IFERROR(IFERROR(INDEX(Кат!$A:$A,MATCH($C2314,Кат!$I:$I,0)),INDEX(Торг!$A:$A,MATCH($C2314,Торг!$I:$I,0))),"")</f>
        <v/>
      </c>
      <c r="M2314" s="132" t="str">
        <f>IFERROR(IFERROR(INDEX(Кат!$B:$B,MATCH($C2314,Кат!$I:$I,0)),INDEX(Торг!$B:$B,MATCH($C2314,Торг!$I:$I,0))),"")</f>
        <v/>
      </c>
      <c r="N2314" s="132" t="str">
        <f t="shared" si="36"/>
        <v xml:space="preserve"> </v>
      </c>
      <c r="O2314" s="132" t="str">
        <f>IFERROR(IFERROR(INDEX(Кат!$B:$B,MATCH($N2314,Кат!$I:$I,0)),INDEX(Торг!$B:$B,MATCH($N2314,Торг!$I:$I,0))),"")</f>
        <v/>
      </c>
    </row>
    <row r="2315" spans="1:15" outlineLevel="2">
      <c r="A2315" t="s">
        <v>16098</v>
      </c>
      <c r="C2315" s="191" t="s">
        <v>31016</v>
      </c>
      <c r="E2315" t="s">
        <v>31017</v>
      </c>
      <c r="F2315" t="s">
        <v>1454</v>
      </c>
      <c r="G2315" t="s">
        <v>375</v>
      </c>
      <c r="H2315">
        <v>3300</v>
      </c>
      <c r="J2315" t="s">
        <v>22634</v>
      </c>
      <c r="K2315" s="132" t="str">
        <f>IFERROR(IFERROR(INDEX(Кат!$O:$O,MATCH($C2315,Кат!$I:$I,0)),INDEX(Торг!$L:$L,MATCH($C2315,Торг!$I:$I,0))),"")</f>
        <v/>
      </c>
      <c r="L2315" s="132" t="str">
        <f>IFERROR(IFERROR(INDEX(Кат!$A:$A,MATCH($C2315,Кат!$I:$I,0)),INDEX(Торг!$A:$A,MATCH($C2315,Торг!$I:$I,0))),"")</f>
        <v/>
      </c>
      <c r="M2315" s="132" t="str">
        <f>IFERROR(IFERROR(INDEX(Кат!$B:$B,MATCH($C2315,Кат!$I:$I,0)),INDEX(Торг!$B:$B,MATCH($C2315,Торг!$I:$I,0))),"")</f>
        <v/>
      </c>
      <c r="N2315" s="132" t="str">
        <f t="shared" si="36"/>
        <v>FOX RSA08.51</v>
      </c>
      <c r="O2315" s="132" t="str">
        <f>IFERROR(IFERROR(INDEX(Кат!$B:$B,MATCH($N2315,Кат!$I:$I,0)),INDEX(Торг!$B:$B,MATCH($N2315,Торг!$I:$I,0))),"")</f>
        <v/>
      </c>
    </row>
    <row r="2316" spans="1:15" outlineLevel="2">
      <c r="A2316" t="s">
        <v>16099</v>
      </c>
      <c r="C2316" s="191" t="s">
        <v>31018</v>
      </c>
      <c r="E2316" t="s">
        <v>31019</v>
      </c>
      <c r="F2316" t="s">
        <v>1454</v>
      </c>
      <c r="G2316" t="s">
        <v>375</v>
      </c>
      <c r="H2316">
        <v>3550</v>
      </c>
      <c r="J2316" t="s">
        <v>22634</v>
      </c>
      <c r="K2316" s="132" t="str">
        <f>IFERROR(IFERROR(INDEX(Кат!$O:$O,MATCH($C2316,Кат!$I:$I,0)),INDEX(Торг!$L:$L,MATCH($C2316,Торг!$I:$I,0))),"")</f>
        <v/>
      </c>
      <c r="L2316" s="132" t="str">
        <f>IFERROR(IFERROR(INDEX(Кат!$A:$A,MATCH($C2316,Кат!$I:$I,0)),INDEX(Торг!$A:$A,MATCH($C2316,Торг!$I:$I,0))),"")</f>
        <v/>
      </c>
      <c r="M2316" s="132" t="str">
        <f>IFERROR(IFERROR(INDEX(Кат!$B:$B,MATCH($C2316,Кат!$I:$I,0)),INDEX(Торг!$B:$B,MATCH($C2316,Торг!$I:$I,0))),"")</f>
        <v/>
      </c>
      <c r="N2316" s="132" t="str">
        <f t="shared" si="36"/>
        <v>FOX RSA08.71</v>
      </c>
      <c r="O2316" s="132" t="str">
        <f>IFERROR(IFERROR(INDEX(Кат!$B:$B,MATCH($N2316,Кат!$I:$I,0)),INDEX(Торг!$B:$B,MATCH($N2316,Торг!$I:$I,0))),"")</f>
        <v/>
      </c>
    </row>
    <row r="2317" spans="1:15" outlineLevel="1">
      <c r="A2317" t="s">
        <v>16100</v>
      </c>
      <c r="C2317" s="191" t="s">
        <v>31020</v>
      </c>
      <c r="E2317" t="s">
        <v>31021</v>
      </c>
      <c r="F2317" t="s">
        <v>1454</v>
      </c>
      <c r="G2317" t="s">
        <v>375</v>
      </c>
      <c r="H2317">
        <v>4050</v>
      </c>
      <c r="J2317" t="s">
        <v>22634</v>
      </c>
      <c r="K2317" s="132" t="str">
        <f>IFERROR(IFERROR(INDEX(Кат!$O:$O,MATCH($C2317,Кат!$I:$I,0)),INDEX(Торг!$L:$L,MATCH($C2317,Торг!$I:$I,0))),"")</f>
        <v/>
      </c>
      <c r="L2317" s="132" t="str">
        <f>IFERROR(IFERROR(INDEX(Кат!$A:$A,MATCH($C2317,Кат!$I:$I,0)),INDEX(Торг!$A:$A,MATCH($C2317,Торг!$I:$I,0))),"")</f>
        <v/>
      </c>
      <c r="M2317" s="132" t="str">
        <f>IFERROR(IFERROR(INDEX(Кат!$B:$B,MATCH($C2317,Кат!$I:$I,0)),INDEX(Торг!$B:$B,MATCH($C2317,Торг!$I:$I,0))),"")</f>
        <v/>
      </c>
      <c r="N2317" s="132" t="str">
        <f t="shared" si="36"/>
        <v>FOX RSA80.51</v>
      </c>
      <c r="O2317" s="132" t="str">
        <f>IFERROR(IFERROR(INDEX(Кат!$B:$B,MATCH($N2317,Кат!$I:$I,0)),INDEX(Торг!$B:$B,MATCH($N2317,Торг!$I:$I,0))),"")</f>
        <v/>
      </c>
    </row>
    <row r="2318" spans="1:15" outlineLevel="2">
      <c r="A2318" t="s">
        <v>16101</v>
      </c>
      <c r="C2318" s="191" t="s">
        <v>31022</v>
      </c>
      <c r="E2318" t="s">
        <v>31023</v>
      </c>
      <c r="F2318" t="s">
        <v>1454</v>
      </c>
      <c r="G2318" t="s">
        <v>375</v>
      </c>
      <c r="H2318">
        <v>3750</v>
      </c>
      <c r="J2318" t="s">
        <v>22634</v>
      </c>
      <c r="K2318" s="132" t="str">
        <f>IFERROR(IFERROR(INDEX(Кат!$O:$O,MATCH($C2318,Кат!$I:$I,0)),INDEX(Торг!$L:$L,MATCH($C2318,Торг!$I:$I,0))),"")</f>
        <v/>
      </c>
      <c r="L2318" s="132" t="str">
        <f>IFERROR(IFERROR(INDEX(Кат!$A:$A,MATCH($C2318,Кат!$I:$I,0)),INDEX(Торг!$A:$A,MATCH($C2318,Торг!$I:$I,0))),"")</f>
        <v/>
      </c>
      <c r="M2318" s="132" t="str">
        <f>IFERROR(IFERROR(INDEX(Кат!$B:$B,MATCH($C2318,Кат!$I:$I,0)),INDEX(Торг!$B:$B,MATCH($C2318,Торг!$I:$I,0))),"")</f>
        <v/>
      </c>
      <c r="N2318" s="132" t="str">
        <f t="shared" si="36"/>
        <v>FOX RSA01.51</v>
      </c>
      <c r="O2318" s="132" t="str">
        <f>IFERROR(IFERROR(INDEX(Кат!$B:$B,MATCH($N2318,Кат!$I:$I,0)),INDEX(Торг!$B:$B,MATCH($N2318,Торг!$I:$I,0))),"")</f>
        <v/>
      </c>
    </row>
    <row r="2319" spans="1:15" outlineLevel="2">
      <c r="A2319" t="s">
        <v>16102</v>
      </c>
      <c r="C2319" s="191" t="s">
        <v>31024</v>
      </c>
      <c r="E2319" t="s">
        <v>31025</v>
      </c>
      <c r="F2319" t="s">
        <v>1454</v>
      </c>
      <c r="G2319" t="s">
        <v>375</v>
      </c>
      <c r="H2319">
        <v>3650</v>
      </c>
      <c r="J2319" t="s">
        <v>22634</v>
      </c>
      <c r="K2319" s="132" t="str">
        <f>IFERROR(IFERROR(INDEX(Кат!$O:$O,MATCH($C2319,Кат!$I:$I,0)),INDEX(Торг!$L:$L,MATCH($C2319,Торг!$I:$I,0))),"")</f>
        <v/>
      </c>
      <c r="L2319" s="132" t="str">
        <f>IFERROR(IFERROR(INDEX(Кат!$A:$A,MATCH($C2319,Кат!$I:$I,0)),INDEX(Торг!$A:$A,MATCH($C2319,Торг!$I:$I,0))),"")</f>
        <v/>
      </c>
      <c r="M2319" s="132" t="str">
        <f>IFERROR(IFERROR(INDEX(Кат!$B:$B,MATCH($C2319,Кат!$I:$I,0)),INDEX(Торг!$B:$B,MATCH($C2319,Торг!$I:$I,0))),"")</f>
        <v/>
      </c>
      <c r="N2319" s="132" t="str">
        <f t="shared" si="36"/>
        <v>FOX RSA01.71</v>
      </c>
      <c r="O2319" s="132" t="str">
        <f>IFERROR(IFERROR(INDEX(Кат!$B:$B,MATCH($N2319,Кат!$I:$I,0)),INDEX(Торг!$B:$B,MATCH($N2319,Торг!$I:$I,0))),"")</f>
        <v/>
      </c>
    </row>
    <row r="2320" spans="1:15" outlineLevel="2">
      <c r="A2320" t="s">
        <v>16103</v>
      </c>
      <c r="C2320" s="191" t="s">
        <v>31026</v>
      </c>
      <c r="E2320" t="s">
        <v>31027</v>
      </c>
      <c r="F2320" t="s">
        <v>1454</v>
      </c>
      <c r="G2320" t="s">
        <v>375</v>
      </c>
      <c r="H2320">
        <v>3750</v>
      </c>
      <c r="J2320" t="s">
        <v>22634</v>
      </c>
      <c r="K2320" s="132" t="str">
        <f>IFERROR(IFERROR(INDEX(Кат!$O:$O,MATCH($C2320,Кат!$I:$I,0)),INDEX(Торг!$L:$L,MATCH($C2320,Торг!$I:$I,0))),"")</f>
        <v/>
      </c>
      <c r="L2320" s="132" t="str">
        <f>IFERROR(IFERROR(INDEX(Кат!$A:$A,MATCH($C2320,Кат!$I:$I,0)),INDEX(Торг!$A:$A,MATCH($C2320,Торг!$I:$I,0))),"")</f>
        <v/>
      </c>
      <c r="M2320" s="132" t="str">
        <f>IFERROR(IFERROR(INDEX(Кат!$B:$B,MATCH($C2320,Кат!$I:$I,0)),INDEX(Торг!$B:$B,MATCH($C2320,Торг!$I:$I,0))),"")</f>
        <v/>
      </c>
      <c r="N2320" s="132" t="str">
        <f t="shared" si="36"/>
        <v>FOX RSA01.50</v>
      </c>
      <c r="O2320" s="132" t="str">
        <f>IFERROR(IFERROR(INDEX(Кат!$B:$B,MATCH($N2320,Кат!$I:$I,0)),INDEX(Торг!$B:$B,MATCH($N2320,Торг!$I:$I,0))),"")</f>
        <v/>
      </c>
    </row>
    <row r="2321" spans="1:15" outlineLevel="2">
      <c r="A2321" t="s">
        <v>16104</v>
      </c>
      <c r="C2321" s="191" t="s">
        <v>31028</v>
      </c>
      <c r="E2321" t="s">
        <v>31029</v>
      </c>
      <c r="F2321" t="s">
        <v>1454</v>
      </c>
      <c r="G2321" t="s">
        <v>375</v>
      </c>
      <c r="H2321">
        <v>3750</v>
      </c>
      <c r="J2321" t="s">
        <v>22634</v>
      </c>
      <c r="K2321" s="132" t="str">
        <f>IFERROR(IFERROR(INDEX(Кат!$O:$O,MATCH($C2321,Кат!$I:$I,0)),INDEX(Торг!$L:$L,MATCH($C2321,Торг!$I:$I,0))),"")</f>
        <v/>
      </c>
      <c r="L2321" s="132" t="str">
        <f>IFERROR(IFERROR(INDEX(Кат!$A:$A,MATCH($C2321,Кат!$I:$I,0)),INDEX(Торг!$A:$A,MATCH($C2321,Торг!$I:$I,0))),"")</f>
        <v/>
      </c>
      <c r="M2321" s="132" t="str">
        <f>IFERROR(IFERROR(INDEX(Кат!$B:$B,MATCH($C2321,Кат!$I:$I,0)),INDEX(Торг!$B:$B,MATCH($C2321,Торг!$I:$I,0))),"")</f>
        <v/>
      </c>
      <c r="N2321" s="132" t="str">
        <f t="shared" si="36"/>
        <v>FOX FSA01.51</v>
      </c>
      <c r="O2321" s="132" t="str">
        <f>IFERROR(IFERROR(INDEX(Кат!$B:$B,MATCH($N2321,Кат!$I:$I,0)),INDEX(Торг!$B:$B,MATCH($N2321,Торг!$I:$I,0))),"")</f>
        <v/>
      </c>
    </row>
    <row r="2322" spans="1:15" outlineLevel="2">
      <c r="A2322" t="s">
        <v>16105</v>
      </c>
      <c r="C2322" s="191" t="s">
        <v>31030</v>
      </c>
      <c r="E2322" t="s">
        <v>31031</v>
      </c>
      <c r="F2322" t="s">
        <v>1454</v>
      </c>
      <c r="G2322" t="s">
        <v>375</v>
      </c>
      <c r="H2322">
        <v>3800</v>
      </c>
      <c r="J2322" t="s">
        <v>22634</v>
      </c>
      <c r="K2322" s="132" t="str">
        <f>IFERROR(IFERROR(INDEX(Кат!$O:$O,MATCH($C2322,Кат!$I:$I,0)),INDEX(Торг!$L:$L,MATCH($C2322,Торг!$I:$I,0))),"")</f>
        <v/>
      </c>
      <c r="L2322" s="132" t="str">
        <f>IFERROR(IFERROR(INDEX(Кат!$A:$A,MATCH($C2322,Кат!$I:$I,0)),INDEX(Торг!$A:$A,MATCH($C2322,Торг!$I:$I,0))),"")</f>
        <v/>
      </c>
      <c r="M2322" s="132" t="str">
        <f>IFERROR(IFERROR(INDEX(Кат!$B:$B,MATCH($C2322,Кат!$I:$I,0)),INDEX(Торг!$B:$B,MATCH($C2322,Торг!$I:$I,0))),"")</f>
        <v/>
      </c>
      <c r="N2322" s="132" t="str">
        <f t="shared" si="36"/>
        <v>FOX FSA01.71</v>
      </c>
      <c r="O2322" s="132" t="str">
        <f>IFERROR(IFERROR(INDEX(Кат!$B:$B,MATCH($N2322,Кат!$I:$I,0)),INDEX(Торг!$B:$B,MATCH($N2322,Торг!$I:$I,0))),"")</f>
        <v/>
      </c>
    </row>
    <row r="2323" spans="1:15" outlineLevel="2">
      <c r="A2323" t="s">
        <v>16106</v>
      </c>
      <c r="C2323" s="191" t="s">
        <v>31032</v>
      </c>
      <c r="E2323" t="s">
        <v>31033</v>
      </c>
      <c r="F2323" t="s">
        <v>1454</v>
      </c>
      <c r="G2323" t="s">
        <v>375</v>
      </c>
      <c r="H2323">
        <v>3750</v>
      </c>
      <c r="J2323" t="s">
        <v>22634</v>
      </c>
      <c r="K2323" s="132" t="str">
        <f>IFERROR(IFERROR(INDEX(Кат!$O:$O,MATCH($C2323,Кат!$I:$I,0)),INDEX(Торг!$L:$L,MATCH($C2323,Торг!$I:$I,0))),"")</f>
        <v/>
      </c>
      <c r="L2323" s="132" t="str">
        <f>IFERROR(IFERROR(INDEX(Кат!$A:$A,MATCH($C2323,Кат!$I:$I,0)),INDEX(Торг!$A:$A,MATCH($C2323,Торг!$I:$I,0))),"")</f>
        <v/>
      </c>
      <c r="M2323" s="132" t="str">
        <f>IFERROR(IFERROR(INDEX(Кат!$B:$B,MATCH($C2323,Кат!$I:$I,0)),INDEX(Торг!$B:$B,MATCH($C2323,Торг!$I:$I,0))),"")</f>
        <v/>
      </c>
      <c r="N2323" s="132" t="str">
        <f t="shared" si="36"/>
        <v>FOX FSA01.50</v>
      </c>
      <c r="O2323" s="132" t="str">
        <f>IFERROR(IFERROR(INDEX(Кат!$B:$B,MATCH($N2323,Кат!$I:$I,0)),INDEX(Торг!$B:$B,MATCH($N2323,Торг!$I:$I,0))),"")</f>
        <v/>
      </c>
    </row>
    <row r="2324" spans="1:15" outlineLevel="2">
      <c r="A2324" t="s">
        <v>16107</v>
      </c>
      <c r="C2324" s="191" t="s">
        <v>31034</v>
      </c>
      <c r="E2324" t="s">
        <v>31035</v>
      </c>
      <c r="F2324" t="s">
        <v>1454</v>
      </c>
      <c r="G2324" t="s">
        <v>375</v>
      </c>
      <c r="H2324">
        <v>5700</v>
      </c>
      <c r="J2324" t="s">
        <v>22634</v>
      </c>
      <c r="K2324" s="132" t="str">
        <f>IFERROR(IFERROR(INDEX(Кат!$O:$O,MATCH($C2324,Кат!$I:$I,0)),INDEX(Торг!$L:$L,MATCH($C2324,Торг!$I:$I,0))),"")</f>
        <v/>
      </c>
      <c r="L2324" s="132" t="str">
        <f>IFERROR(IFERROR(INDEX(Кат!$A:$A,MATCH($C2324,Кат!$I:$I,0)),INDEX(Торг!$A:$A,MATCH($C2324,Торг!$I:$I,0))),"")</f>
        <v/>
      </c>
      <c r="M2324" s="132" t="str">
        <f>IFERROR(IFERROR(INDEX(Кат!$B:$B,MATCH($C2324,Кат!$I:$I,0)),INDEX(Торг!$B:$B,MATCH($C2324,Торг!$I:$I,0))),"")</f>
        <v/>
      </c>
      <c r="N2324" s="132" t="str">
        <f t="shared" si="36"/>
        <v>FOX FSA19.50</v>
      </c>
      <c r="O2324" s="132" t="str">
        <f>IFERROR(IFERROR(INDEX(Кат!$B:$B,MATCH($N2324,Кат!$I:$I,0)),INDEX(Торг!$B:$B,MATCH($N2324,Торг!$I:$I,0))),"")</f>
        <v/>
      </c>
    </row>
    <row r="2325" spans="1:15" outlineLevel="2">
      <c r="A2325" t="s">
        <v>16108</v>
      </c>
      <c r="C2325" s="191" t="s">
        <v>31036</v>
      </c>
      <c r="E2325" t="s">
        <v>31037</v>
      </c>
      <c r="F2325" t="s">
        <v>1454</v>
      </c>
      <c r="G2325" t="s">
        <v>375</v>
      </c>
      <c r="H2325">
        <v>5600</v>
      </c>
      <c r="J2325" t="s">
        <v>22634</v>
      </c>
      <c r="K2325" s="132" t="str">
        <f>IFERROR(IFERROR(INDEX(Кат!$O:$O,MATCH($C2325,Кат!$I:$I,0)),INDEX(Торг!$L:$L,MATCH($C2325,Торг!$I:$I,0))),"")</f>
        <v/>
      </c>
      <c r="L2325" s="132" t="str">
        <f>IFERROR(IFERROR(INDEX(Кат!$A:$A,MATCH($C2325,Кат!$I:$I,0)),INDEX(Торг!$A:$A,MATCH($C2325,Торг!$I:$I,0))),"")</f>
        <v/>
      </c>
      <c r="M2325" s="132" t="str">
        <f>IFERROR(IFERROR(INDEX(Кат!$B:$B,MATCH($C2325,Кат!$I:$I,0)),INDEX(Торг!$B:$B,MATCH($C2325,Торг!$I:$I,0))),"")</f>
        <v/>
      </c>
      <c r="N2325" s="132" t="str">
        <f t="shared" si="36"/>
        <v>FOX FSA08.50</v>
      </c>
      <c r="O2325" s="132" t="str">
        <f>IFERROR(IFERROR(INDEX(Кат!$B:$B,MATCH($N2325,Кат!$I:$I,0)),INDEX(Торг!$B:$B,MATCH($N2325,Торг!$I:$I,0))),"")</f>
        <v/>
      </c>
    </row>
    <row r="2326" spans="1:15" outlineLevel="2">
      <c r="A2326" t="s">
        <v>16109</v>
      </c>
      <c r="C2326" s="191" t="s">
        <v>31038</v>
      </c>
      <c r="E2326" t="s">
        <v>31039</v>
      </c>
      <c r="F2326" t="s">
        <v>1454</v>
      </c>
      <c r="G2326" t="s">
        <v>375</v>
      </c>
      <c r="H2326">
        <v>5700</v>
      </c>
      <c r="J2326" t="s">
        <v>22634</v>
      </c>
      <c r="K2326" s="132" t="str">
        <f>IFERROR(IFERROR(INDEX(Кат!$O:$O,MATCH($C2326,Кат!$I:$I,0)),INDEX(Торг!$L:$L,MATCH($C2326,Торг!$I:$I,0))),"")</f>
        <v/>
      </c>
      <c r="L2326" s="132" t="str">
        <f>IFERROR(IFERROR(INDEX(Кат!$A:$A,MATCH($C2326,Кат!$I:$I,0)),INDEX(Торг!$A:$A,MATCH($C2326,Торг!$I:$I,0))),"")</f>
        <v/>
      </c>
      <c r="M2326" s="132" t="str">
        <f>IFERROR(IFERROR(INDEX(Кат!$B:$B,MATCH($C2326,Кат!$I:$I,0)),INDEX(Торг!$B:$B,MATCH($C2326,Торг!$I:$I,0))),"")</f>
        <v/>
      </c>
      <c r="N2326" s="132" t="str">
        <f t="shared" si="36"/>
        <v>FOX FSA70.50</v>
      </c>
      <c r="O2326" s="132" t="str">
        <f>IFERROR(IFERROR(INDEX(Кат!$B:$B,MATCH($N2326,Кат!$I:$I,0)),INDEX(Торг!$B:$B,MATCH($N2326,Торг!$I:$I,0))),"")</f>
        <v/>
      </c>
    </row>
    <row r="2327" spans="1:15" outlineLevel="2">
      <c r="A2327" t="s">
        <v>16110</v>
      </c>
      <c r="C2327" s="191" t="s">
        <v>31040</v>
      </c>
      <c r="E2327" t="s">
        <v>31041</v>
      </c>
      <c r="F2327" t="s">
        <v>1454</v>
      </c>
      <c r="G2327" t="s">
        <v>375</v>
      </c>
      <c r="H2327">
        <v>6700</v>
      </c>
      <c r="J2327" t="s">
        <v>22634</v>
      </c>
      <c r="K2327" s="132" t="str">
        <f>IFERROR(IFERROR(INDEX(Кат!$O:$O,MATCH($C2327,Кат!$I:$I,0)),INDEX(Торг!$L:$L,MATCH($C2327,Торг!$I:$I,0))),"")</f>
        <v/>
      </c>
      <c r="L2327" s="132" t="str">
        <f>IFERROR(IFERROR(INDEX(Кат!$A:$A,MATCH($C2327,Кат!$I:$I,0)),INDEX(Торг!$A:$A,MATCH($C2327,Торг!$I:$I,0))),"")</f>
        <v/>
      </c>
      <c r="M2327" s="132" t="str">
        <f>IFERROR(IFERROR(INDEX(Кат!$B:$B,MATCH($C2327,Кат!$I:$I,0)),INDEX(Торг!$B:$B,MATCH($C2327,Торг!$I:$I,0))),"")</f>
        <v/>
      </c>
      <c r="N2327" s="132" t="str">
        <f t="shared" si="36"/>
        <v>FOX FSA80.50</v>
      </c>
      <c r="O2327" s="132" t="str">
        <f>IFERROR(IFERROR(INDEX(Кат!$B:$B,MATCH($N2327,Кат!$I:$I,0)),INDEX(Торг!$B:$B,MATCH($N2327,Торг!$I:$I,0))),"")</f>
        <v/>
      </c>
    </row>
    <row r="2328" spans="1:15" outlineLevel="2">
      <c r="A2328" t="s">
        <v>16111</v>
      </c>
      <c r="C2328" s="191" t="s">
        <v>31042</v>
      </c>
      <c r="E2328" t="s">
        <v>31043</v>
      </c>
      <c r="F2328" t="s">
        <v>1454</v>
      </c>
      <c r="G2328" t="s">
        <v>375</v>
      </c>
      <c r="H2328">
        <v>5700</v>
      </c>
      <c r="J2328" t="s">
        <v>22634</v>
      </c>
      <c r="K2328" s="132" t="str">
        <f>IFERROR(IFERROR(INDEX(Кат!$O:$O,MATCH($C2328,Кат!$I:$I,0)),INDEX(Торг!$L:$L,MATCH($C2328,Торг!$I:$I,0))),"")</f>
        <v/>
      </c>
      <c r="L2328" s="132" t="str">
        <f>IFERROR(IFERROR(INDEX(Кат!$A:$A,MATCH($C2328,Кат!$I:$I,0)),INDEX(Торг!$A:$A,MATCH($C2328,Торг!$I:$I,0))),"")</f>
        <v/>
      </c>
      <c r="M2328" s="132" t="str">
        <f>IFERROR(IFERROR(INDEX(Кат!$B:$B,MATCH($C2328,Кат!$I:$I,0)),INDEX(Торг!$B:$B,MATCH($C2328,Торг!$I:$I,0))),"")</f>
        <v/>
      </c>
      <c r="N2328" s="132" t="str">
        <f t="shared" si="36"/>
        <v>FOX FSA08.70</v>
      </c>
      <c r="O2328" s="132" t="str">
        <f>IFERROR(IFERROR(INDEX(Кат!$B:$B,MATCH($N2328,Кат!$I:$I,0)),INDEX(Торг!$B:$B,MATCH($N2328,Торг!$I:$I,0))),"")</f>
        <v/>
      </c>
    </row>
    <row r="2329" spans="1:15" outlineLevel="2">
      <c r="A2329" t="s">
        <v>16112</v>
      </c>
      <c r="C2329" s="191" t="s">
        <v>31044</v>
      </c>
      <c r="E2329" t="s">
        <v>31045</v>
      </c>
      <c r="F2329" t="s">
        <v>1454</v>
      </c>
      <c r="G2329" t="s">
        <v>375</v>
      </c>
      <c r="H2329">
        <v>5800</v>
      </c>
      <c r="J2329" t="s">
        <v>22634</v>
      </c>
      <c r="K2329" s="132" t="str">
        <f>IFERROR(IFERROR(INDEX(Кат!$O:$O,MATCH($C2329,Кат!$I:$I,0)),INDEX(Торг!$L:$L,MATCH($C2329,Торг!$I:$I,0))),"")</f>
        <v/>
      </c>
      <c r="L2329" s="132" t="str">
        <f>IFERROR(IFERROR(INDEX(Кат!$A:$A,MATCH($C2329,Кат!$I:$I,0)),INDEX(Торг!$A:$A,MATCH($C2329,Торг!$I:$I,0))),"")</f>
        <v/>
      </c>
      <c r="M2329" s="132" t="str">
        <f>IFERROR(IFERROR(INDEX(Кат!$B:$B,MATCH($C2329,Кат!$I:$I,0)),INDEX(Торг!$B:$B,MATCH($C2329,Торг!$I:$I,0))),"")</f>
        <v/>
      </c>
      <c r="N2329" s="132" t="str">
        <f t="shared" si="36"/>
        <v>FOX FSA70.70</v>
      </c>
      <c r="O2329" s="132" t="str">
        <f>IFERROR(IFERROR(INDEX(Кат!$B:$B,MATCH($N2329,Кат!$I:$I,0)),INDEX(Торг!$B:$B,MATCH($N2329,Торг!$I:$I,0))),"")</f>
        <v/>
      </c>
    </row>
    <row r="2330" spans="1:15" outlineLevel="2">
      <c r="A2330" t="s">
        <v>23781</v>
      </c>
      <c r="C2330" s="191"/>
      <c r="E2330" t="s">
        <v>23651</v>
      </c>
      <c r="J2330" t="s">
        <v>22634</v>
      </c>
      <c r="K2330" s="132" t="str">
        <f>IFERROR(IFERROR(INDEX(Кат!$O:$O,MATCH($C2330,Кат!$I:$I,0)),INDEX(Торг!$L:$L,MATCH($C2330,Торг!$I:$I,0))),"")</f>
        <v/>
      </c>
      <c r="L2330" s="132" t="str">
        <f>IFERROR(IFERROR(INDEX(Кат!$A:$A,MATCH($C2330,Кат!$I:$I,0)),INDEX(Торг!$A:$A,MATCH($C2330,Торг!$I:$I,0))),"")</f>
        <v/>
      </c>
      <c r="M2330" s="132" t="str">
        <f>IFERROR(IFERROR(INDEX(Кат!$B:$B,MATCH($C2330,Кат!$I:$I,0)),INDEX(Торг!$B:$B,MATCH($C2330,Торг!$I:$I,0))),"")</f>
        <v/>
      </c>
      <c r="N2330" s="132" t="str">
        <f t="shared" si="36"/>
        <v xml:space="preserve"> </v>
      </c>
      <c r="O2330" s="132" t="str">
        <f>IFERROR(IFERROR(INDEX(Кат!$B:$B,MATCH($N2330,Кат!$I:$I,0)),INDEX(Торг!$B:$B,MATCH($N2330,Торг!$I:$I,0))),"")</f>
        <v/>
      </c>
    </row>
    <row r="2331" spans="1:15" outlineLevel="2">
      <c r="A2331" t="s">
        <v>16113</v>
      </c>
      <c r="C2331" s="191" t="s">
        <v>31046</v>
      </c>
      <c r="E2331" t="s">
        <v>5399</v>
      </c>
      <c r="F2331" t="s">
        <v>1454</v>
      </c>
      <c r="G2331" t="s">
        <v>375</v>
      </c>
      <c r="H2331">
        <v>550</v>
      </c>
      <c r="J2331" t="s">
        <v>22634</v>
      </c>
      <c r="K2331" s="132" t="str">
        <f>IFERROR(IFERROR(INDEX(Кат!$O:$O,MATCH($C2331,Кат!$I:$I,0)),INDEX(Торг!$L:$L,MATCH($C2331,Торг!$I:$I,0))),"")</f>
        <v/>
      </c>
      <c r="L2331" s="132" t="str">
        <f>IFERROR(IFERROR(INDEX(Кат!$A:$A,MATCH($C2331,Кат!$I:$I,0)),INDEX(Торг!$A:$A,MATCH($C2331,Торг!$I:$I,0))),"")</f>
        <v/>
      </c>
      <c r="M2331" s="132" t="str">
        <f>IFERROR(IFERROR(INDEX(Кат!$B:$B,MATCH($C2331,Кат!$I:$I,0)),INDEX(Торг!$B:$B,MATCH($C2331,Торг!$I:$I,0))),"")</f>
        <v/>
      </c>
      <c r="N2331" s="132" t="str">
        <f t="shared" si="36"/>
        <v>FOX SB08</v>
      </c>
      <c r="O2331" s="132" t="str">
        <f>IFERROR(IFERROR(INDEX(Кат!$B:$B,MATCH($N2331,Кат!$I:$I,0)),INDEX(Торг!$B:$B,MATCH($N2331,Торг!$I:$I,0))),"")</f>
        <v/>
      </c>
    </row>
    <row r="2332" spans="1:15" outlineLevel="1">
      <c r="A2332" t="s">
        <v>16114</v>
      </c>
      <c r="C2332" s="191" t="s">
        <v>31047</v>
      </c>
      <c r="E2332" t="s">
        <v>5400</v>
      </c>
      <c r="F2332" t="s">
        <v>1454</v>
      </c>
      <c r="G2332" t="s">
        <v>375</v>
      </c>
      <c r="H2332">
        <v>600</v>
      </c>
      <c r="J2332" t="s">
        <v>22634</v>
      </c>
      <c r="K2332" s="132" t="str">
        <f>IFERROR(IFERROR(INDEX(Кат!$O:$O,MATCH($C2332,Кат!$I:$I,0)),INDEX(Торг!$L:$L,MATCH($C2332,Торг!$I:$I,0))),"")</f>
        <v/>
      </c>
      <c r="L2332" s="132" t="str">
        <f>IFERROR(IFERROR(INDEX(Кат!$A:$A,MATCH($C2332,Кат!$I:$I,0)),INDEX(Торг!$A:$A,MATCH($C2332,Торг!$I:$I,0))),"")</f>
        <v/>
      </c>
      <c r="M2332" s="132" t="str">
        <f>IFERROR(IFERROR(INDEX(Кат!$B:$B,MATCH($C2332,Кат!$I:$I,0)),INDEX(Торг!$B:$B,MATCH($C2332,Торг!$I:$I,0))),"")</f>
        <v/>
      </c>
      <c r="N2332" s="132" t="str">
        <f t="shared" si="36"/>
        <v>FOX SB80</v>
      </c>
      <c r="O2332" s="132" t="str">
        <f>IFERROR(IFERROR(INDEX(Кат!$B:$B,MATCH($N2332,Кат!$I:$I,0)),INDEX(Торг!$B:$B,MATCH($N2332,Торг!$I:$I,0))),"")</f>
        <v/>
      </c>
    </row>
    <row r="2333" spans="1:15" outlineLevel="2">
      <c r="A2333" t="s">
        <v>16115</v>
      </c>
      <c r="C2333" s="191" t="s">
        <v>31048</v>
      </c>
      <c r="E2333" t="s">
        <v>1455</v>
      </c>
      <c r="F2333" t="s">
        <v>1454</v>
      </c>
      <c r="G2333" t="s">
        <v>375</v>
      </c>
      <c r="H2333">
        <v>400</v>
      </c>
      <c r="J2333" t="s">
        <v>22634</v>
      </c>
      <c r="K2333" s="132" t="str">
        <f>IFERROR(IFERROR(INDEX(Кат!$O:$O,MATCH($C2333,Кат!$I:$I,0)),INDEX(Торг!$L:$L,MATCH($C2333,Торг!$I:$I,0))),"")</f>
        <v/>
      </c>
      <c r="L2333" s="132" t="str">
        <f>IFERROR(IFERROR(INDEX(Кат!$A:$A,MATCH($C2333,Кат!$I:$I,0)),INDEX(Торг!$A:$A,MATCH($C2333,Торг!$I:$I,0))),"")</f>
        <v/>
      </c>
      <c r="M2333" s="132" t="str">
        <f>IFERROR(IFERROR(INDEX(Кат!$B:$B,MATCH($C2333,Кат!$I:$I,0)),INDEX(Торг!$B:$B,MATCH($C2333,Торг!$I:$I,0))),"")</f>
        <v/>
      </c>
      <c r="N2333" s="132" t="str">
        <f t="shared" si="36"/>
        <v>FOX RNI80</v>
      </c>
      <c r="O2333" s="132" t="str">
        <f>IFERROR(IFERROR(INDEX(Кат!$B:$B,MATCH($N2333,Кат!$I:$I,0)),INDEX(Торг!$B:$B,MATCH($N2333,Торг!$I:$I,0))),"")</f>
        <v/>
      </c>
    </row>
    <row r="2334" spans="1:15" outlineLevel="2">
      <c r="A2334" t="s">
        <v>16116</v>
      </c>
      <c r="C2334" s="191" t="s">
        <v>31049</v>
      </c>
      <c r="E2334" t="s">
        <v>1456</v>
      </c>
      <c r="F2334" t="s">
        <v>1454</v>
      </c>
      <c r="G2334" t="s">
        <v>375</v>
      </c>
      <c r="H2334">
        <v>400</v>
      </c>
      <c r="J2334" t="s">
        <v>22634</v>
      </c>
      <c r="K2334" s="132" t="str">
        <f>IFERROR(IFERROR(INDEX(Кат!$O:$O,MATCH($C2334,Кат!$I:$I,0)),INDEX(Торг!$L:$L,MATCH($C2334,Торг!$I:$I,0))),"")</f>
        <v/>
      </c>
      <c r="L2334" s="132" t="str">
        <f>IFERROR(IFERROR(INDEX(Кат!$A:$A,MATCH($C2334,Кат!$I:$I,0)),INDEX(Торг!$A:$A,MATCH($C2334,Торг!$I:$I,0))),"")</f>
        <v/>
      </c>
      <c r="M2334" s="132" t="str">
        <f>IFERROR(IFERROR(INDEX(Кат!$B:$B,MATCH($C2334,Кат!$I:$I,0)),INDEX(Торг!$B:$B,MATCH($C2334,Торг!$I:$I,0))),"")</f>
        <v/>
      </c>
      <c r="N2334" s="132" t="str">
        <f t="shared" si="36"/>
        <v>FOX RNI08</v>
      </c>
      <c r="O2334" s="132" t="str">
        <f>IFERROR(IFERROR(INDEX(Кат!$B:$B,MATCH($N2334,Кат!$I:$I,0)),INDEX(Торг!$B:$B,MATCH($N2334,Торг!$I:$I,0))),"")</f>
        <v/>
      </c>
    </row>
    <row r="2335" spans="1:15" outlineLevel="2">
      <c r="A2335" t="s">
        <v>16117</v>
      </c>
      <c r="C2335" s="191" t="s">
        <v>31050</v>
      </c>
      <c r="E2335" t="s">
        <v>1457</v>
      </c>
      <c r="F2335" t="s">
        <v>1454</v>
      </c>
      <c r="G2335" t="s">
        <v>375</v>
      </c>
      <c r="H2335">
        <v>500</v>
      </c>
      <c r="J2335" t="s">
        <v>22634</v>
      </c>
      <c r="K2335" s="132" t="str">
        <f>IFERROR(IFERROR(INDEX(Кат!$O:$O,MATCH($C2335,Кат!$I:$I,0)),INDEX(Торг!$L:$L,MATCH($C2335,Торг!$I:$I,0))),"")</f>
        <v/>
      </c>
      <c r="L2335" s="132" t="str">
        <f>IFERROR(IFERROR(INDEX(Кат!$A:$A,MATCH($C2335,Кат!$I:$I,0)),INDEX(Торг!$A:$A,MATCH($C2335,Торг!$I:$I,0))),"")</f>
        <v/>
      </c>
      <c r="M2335" s="132" t="str">
        <f>IFERROR(IFERROR(INDEX(Кат!$B:$B,MATCH($C2335,Кат!$I:$I,0)),INDEX(Торг!$B:$B,MATCH($C2335,Торг!$I:$I,0))),"")</f>
        <v/>
      </c>
      <c r="N2335" s="132" t="str">
        <f t="shared" si="36"/>
        <v>FOX FNI70</v>
      </c>
      <c r="O2335" s="132" t="str">
        <f>IFERROR(IFERROR(INDEX(Кат!$B:$B,MATCH($N2335,Кат!$I:$I,0)),INDEX(Торг!$B:$B,MATCH($N2335,Торг!$I:$I,0))),"")</f>
        <v/>
      </c>
    </row>
    <row r="2336" spans="1:15" outlineLevel="2">
      <c r="A2336" t="s">
        <v>16118</v>
      </c>
      <c r="C2336" s="191" t="s">
        <v>31051</v>
      </c>
      <c r="E2336" t="s">
        <v>1458</v>
      </c>
      <c r="F2336" t="s">
        <v>1454</v>
      </c>
      <c r="G2336" t="s">
        <v>375</v>
      </c>
      <c r="H2336">
        <v>550</v>
      </c>
      <c r="J2336" t="s">
        <v>22634</v>
      </c>
      <c r="K2336" s="132" t="str">
        <f>IFERROR(IFERROR(INDEX(Кат!$O:$O,MATCH($C2336,Кат!$I:$I,0)),INDEX(Торг!$L:$L,MATCH($C2336,Торг!$I:$I,0))),"")</f>
        <v/>
      </c>
      <c r="L2336" s="132" t="str">
        <f>IFERROR(IFERROR(INDEX(Кат!$A:$A,MATCH($C2336,Кат!$I:$I,0)),INDEX(Торг!$A:$A,MATCH($C2336,Торг!$I:$I,0))),"")</f>
        <v/>
      </c>
      <c r="M2336" s="132" t="str">
        <f>IFERROR(IFERROR(INDEX(Кат!$B:$B,MATCH($C2336,Кат!$I:$I,0)),INDEX(Торг!$B:$B,MATCH($C2336,Торг!$I:$I,0))),"")</f>
        <v/>
      </c>
      <c r="N2336" s="132" t="str">
        <f t="shared" si="36"/>
        <v>FOX FNI08</v>
      </c>
      <c r="O2336" s="132" t="str">
        <f>IFERROR(IFERROR(INDEX(Кат!$B:$B,MATCH($N2336,Кат!$I:$I,0)),INDEX(Торг!$B:$B,MATCH($N2336,Торг!$I:$I,0))),"")</f>
        <v/>
      </c>
    </row>
    <row r="2337" spans="1:15" outlineLevel="2">
      <c r="A2337" t="s">
        <v>29799</v>
      </c>
      <c r="C2337" s="191"/>
      <c r="E2337" t="s">
        <v>29800</v>
      </c>
      <c r="J2337" t="s">
        <v>22634</v>
      </c>
      <c r="K2337" s="132" t="str">
        <f>IFERROR(IFERROR(INDEX(Кат!$O:$O,MATCH($C2337,Кат!$I:$I,0)),INDEX(Торг!$L:$L,MATCH($C2337,Торг!$I:$I,0))),"")</f>
        <v/>
      </c>
      <c r="L2337" s="132" t="str">
        <f>IFERROR(IFERROR(INDEX(Кат!$A:$A,MATCH($C2337,Кат!$I:$I,0)),INDEX(Торг!$A:$A,MATCH($C2337,Торг!$I:$I,0))),"")</f>
        <v/>
      </c>
      <c r="M2337" s="132" t="str">
        <f>IFERROR(IFERROR(INDEX(Кат!$B:$B,MATCH($C2337,Кат!$I:$I,0)),INDEX(Торг!$B:$B,MATCH($C2337,Торг!$I:$I,0))),"")</f>
        <v/>
      </c>
      <c r="N2337" s="132" t="str">
        <f t="shared" si="36"/>
        <v xml:space="preserve"> </v>
      </c>
      <c r="O2337" s="132" t="str">
        <f>IFERROR(IFERROR(INDEX(Кат!$B:$B,MATCH($N2337,Кат!$I:$I,0)),INDEX(Торг!$B:$B,MATCH($N2337,Торг!$I:$I,0))),"")</f>
        <v/>
      </c>
    </row>
    <row r="2338" spans="1:15" outlineLevel="2">
      <c r="A2338" t="s">
        <v>29801</v>
      </c>
      <c r="C2338" s="191" t="s">
        <v>29802</v>
      </c>
      <c r="E2338" t="s">
        <v>29803</v>
      </c>
      <c r="F2338" t="s">
        <v>29804</v>
      </c>
      <c r="G2338" t="s">
        <v>399</v>
      </c>
      <c r="H2338">
        <v>140</v>
      </c>
      <c r="J2338" t="s">
        <v>22634</v>
      </c>
      <c r="K2338" s="132" t="str">
        <f>IFERROR(IFERROR(INDEX(Кат!$O:$O,MATCH($C2338,Кат!$I:$I,0)),INDEX(Торг!$L:$L,MATCH($C2338,Торг!$I:$I,0))),"")</f>
        <v/>
      </c>
      <c r="L2338" s="132" t="str">
        <f>IFERROR(IFERROR(INDEX(Кат!$A:$A,MATCH($C2338,Кат!$I:$I,0)),INDEX(Торг!$A:$A,MATCH($C2338,Торг!$I:$I,0))),"")</f>
        <v/>
      </c>
      <c r="M2338" s="132" t="str">
        <f>IFERROR(IFERROR(INDEX(Кат!$B:$B,MATCH($C2338,Кат!$I:$I,0)),INDEX(Торг!$B:$B,MATCH($C2338,Торг!$I:$I,0))),"")</f>
        <v/>
      </c>
      <c r="N2338" s="132" t="str">
        <f t="shared" si="36"/>
        <v>FRA-ROI 550507FR</v>
      </c>
      <c r="O2338" s="132" t="str">
        <f>IFERROR(IFERROR(INDEX(Кат!$B:$B,MATCH($N2338,Кат!$I:$I,0)),INDEX(Торг!$B:$B,MATCH($N2338,Торг!$I:$I,0))),"")</f>
        <v/>
      </c>
    </row>
    <row r="2339" spans="1:15" outlineLevel="2">
      <c r="A2339" t="s">
        <v>23782</v>
      </c>
      <c r="C2339" s="191"/>
      <c r="E2339" t="s">
        <v>23783</v>
      </c>
      <c r="J2339" t="s">
        <v>22634</v>
      </c>
      <c r="K2339" s="132" t="str">
        <f>IFERROR(IFERROR(INDEX(Кат!$O:$O,MATCH($C2339,Кат!$I:$I,0)),INDEX(Торг!$L:$L,MATCH($C2339,Торг!$I:$I,0))),"")</f>
        <v/>
      </c>
      <c r="L2339" s="132" t="str">
        <f>IFERROR(IFERROR(INDEX(Кат!$A:$A,MATCH($C2339,Кат!$I:$I,0)),INDEX(Торг!$A:$A,MATCH($C2339,Торг!$I:$I,0))),"")</f>
        <v/>
      </c>
      <c r="M2339" s="132" t="str">
        <f>IFERROR(IFERROR(INDEX(Кат!$B:$B,MATCH($C2339,Кат!$I:$I,0)),INDEX(Торг!$B:$B,MATCH($C2339,Торг!$I:$I,0))),"")</f>
        <v/>
      </c>
      <c r="N2339" s="132" t="str">
        <f t="shared" si="36"/>
        <v xml:space="preserve"> </v>
      </c>
      <c r="O2339" s="132" t="str">
        <f>IFERROR(IFERROR(INDEX(Кат!$B:$B,MATCH($N2339,Кат!$I:$I,0)),INDEX(Торг!$B:$B,MATCH($N2339,Торг!$I:$I,0))),"")</f>
        <v/>
      </c>
    </row>
    <row r="2340" spans="1:15" outlineLevel="2">
      <c r="A2340" t="s">
        <v>16119</v>
      </c>
      <c r="C2340" s="191" t="s">
        <v>1459</v>
      </c>
      <c r="E2340" t="s">
        <v>1460</v>
      </c>
      <c r="F2340" t="s">
        <v>1461</v>
      </c>
      <c r="G2340" t="s">
        <v>399</v>
      </c>
      <c r="H2340">
        <v>420</v>
      </c>
      <c r="J2340" t="s">
        <v>22634</v>
      </c>
      <c r="K2340" s="132" t="str">
        <f>IFERROR(IFERROR(INDEX(Кат!$O:$O,MATCH($C2340,Кат!$I:$I,0)),INDEX(Торг!$L:$L,MATCH($C2340,Торг!$I:$I,0))),"")</f>
        <v/>
      </c>
      <c r="L2340" s="132" t="str">
        <f>IFERROR(IFERROR(INDEX(Кат!$A:$A,MATCH($C2340,Кат!$I:$I,0)),INDEX(Торг!$A:$A,MATCH($C2340,Торг!$I:$I,0))),"")</f>
        <v/>
      </c>
      <c r="M2340" s="132" t="str">
        <f>IFERROR(IFERROR(INDEX(Кат!$B:$B,MATCH($C2340,Кат!$I:$I,0)),INDEX(Торг!$B:$B,MATCH($C2340,Торг!$I:$I,0))),"")</f>
        <v/>
      </c>
      <c r="N2340" s="132" t="str">
        <f t="shared" si="36"/>
        <v>FRAM PH5822</v>
      </c>
      <c r="O2340" s="132" t="str">
        <f>IFERROR(IFERROR(INDEX(Кат!$B:$B,MATCH($N2340,Кат!$I:$I,0)),INDEX(Торг!$B:$B,MATCH($N2340,Торг!$I:$I,0))),"")</f>
        <v/>
      </c>
    </row>
    <row r="2341" spans="1:15" outlineLevel="2">
      <c r="A2341" t="s">
        <v>23784</v>
      </c>
      <c r="C2341" s="191"/>
      <c r="E2341" t="s">
        <v>23785</v>
      </c>
      <c r="J2341" t="s">
        <v>22634</v>
      </c>
      <c r="K2341" s="132" t="str">
        <f>IFERROR(IFERROR(INDEX(Кат!$O:$O,MATCH($C2341,Кат!$I:$I,0)),INDEX(Торг!$L:$L,MATCH($C2341,Торг!$I:$I,0))),"")</f>
        <v/>
      </c>
      <c r="L2341" s="132" t="str">
        <f>IFERROR(IFERROR(INDEX(Кат!$A:$A,MATCH($C2341,Кат!$I:$I,0)),INDEX(Торг!$A:$A,MATCH($C2341,Торг!$I:$I,0))),"")</f>
        <v/>
      </c>
      <c r="M2341" s="132" t="str">
        <f>IFERROR(IFERROR(INDEX(Кат!$B:$B,MATCH($C2341,Кат!$I:$I,0)),INDEX(Торг!$B:$B,MATCH($C2341,Торг!$I:$I,0))),"")</f>
        <v/>
      </c>
      <c r="N2341" s="132" t="str">
        <f t="shared" si="36"/>
        <v xml:space="preserve"> </v>
      </c>
      <c r="O2341" s="132" t="str">
        <f>IFERROR(IFERROR(INDEX(Кат!$B:$B,MATCH($N2341,Кат!$I:$I,0)),INDEX(Торг!$B:$B,MATCH($N2341,Торг!$I:$I,0))),"")</f>
        <v/>
      </c>
    </row>
    <row r="2342" spans="1:15" outlineLevel="2">
      <c r="A2342" t="s">
        <v>16120</v>
      </c>
      <c r="C2342" s="191" t="s">
        <v>5401</v>
      </c>
      <c r="E2342" t="s">
        <v>5402</v>
      </c>
      <c r="F2342" t="s">
        <v>1464</v>
      </c>
      <c r="G2342" t="s">
        <v>399</v>
      </c>
      <c r="H2342">
        <v>1630</v>
      </c>
      <c r="J2342" t="s">
        <v>22634</v>
      </c>
      <c r="K2342" s="132" t="str">
        <f>IFERROR(IFERROR(INDEX(Кат!$O:$O,MATCH($C2342,Кат!$I:$I,0)),INDEX(Торг!$L:$L,MATCH($C2342,Торг!$I:$I,0))),"")</f>
        <v/>
      </c>
      <c r="L2342" s="132" t="str">
        <f>IFERROR(IFERROR(INDEX(Кат!$A:$A,MATCH($C2342,Кат!$I:$I,0)),INDEX(Торг!$A:$A,MATCH($C2342,Торг!$I:$I,0))),"")</f>
        <v/>
      </c>
      <c r="M2342" s="132" t="str">
        <f>IFERROR(IFERROR(INDEX(Кат!$B:$B,MATCH($C2342,Кат!$I:$I,0)),INDEX(Торг!$B:$B,MATCH($C2342,Торг!$I:$I,0))),"")</f>
        <v/>
      </c>
      <c r="N2342" s="132" t="str">
        <f t="shared" si="36"/>
        <v>FRANCECAR FCR210433</v>
      </c>
      <c r="O2342" s="132" t="str">
        <f>IFERROR(IFERROR(INDEX(Кат!$B:$B,MATCH($N2342,Кат!$I:$I,0)),INDEX(Торг!$B:$B,MATCH($N2342,Торг!$I:$I,0))),"")</f>
        <v/>
      </c>
    </row>
    <row r="2343" spans="1:15" outlineLevel="2">
      <c r="A2343" t="s">
        <v>25592</v>
      </c>
      <c r="C2343" s="191" t="s">
        <v>25593</v>
      </c>
      <c r="E2343" t="s">
        <v>25594</v>
      </c>
      <c r="F2343" t="s">
        <v>1464</v>
      </c>
      <c r="G2343" t="s">
        <v>399</v>
      </c>
      <c r="H2343">
        <v>950</v>
      </c>
      <c r="J2343" t="s">
        <v>22634</v>
      </c>
      <c r="K2343" s="132" t="str">
        <f>IFERROR(IFERROR(INDEX(Кат!$O:$O,MATCH($C2343,Кат!$I:$I,0)),INDEX(Торг!$L:$L,MATCH($C2343,Торг!$I:$I,0))),"")</f>
        <v/>
      </c>
      <c r="L2343" s="132" t="str">
        <f>IFERROR(IFERROR(INDEX(Кат!$A:$A,MATCH($C2343,Кат!$I:$I,0)),INDEX(Торг!$A:$A,MATCH($C2343,Торг!$I:$I,0))),"")</f>
        <v/>
      </c>
      <c r="M2343" s="132" t="str">
        <f>IFERROR(IFERROR(INDEX(Кат!$B:$B,MATCH($C2343,Кат!$I:$I,0)),INDEX(Торг!$B:$B,MATCH($C2343,Торг!$I:$I,0))),"")</f>
        <v/>
      </c>
      <c r="N2343" s="132" t="str">
        <f t="shared" si="36"/>
        <v>FRANCECAR FCR210420</v>
      </c>
      <c r="O2343" s="132" t="str">
        <f>IFERROR(IFERROR(INDEX(Кат!$B:$B,MATCH($N2343,Кат!$I:$I,0)),INDEX(Торг!$B:$B,MATCH($N2343,Торг!$I:$I,0))),"")</f>
        <v/>
      </c>
    </row>
    <row r="2344" spans="1:15" outlineLevel="2">
      <c r="A2344" t="s">
        <v>16121</v>
      </c>
      <c r="C2344" s="191" t="s">
        <v>5403</v>
      </c>
      <c r="E2344" t="s">
        <v>5404</v>
      </c>
      <c r="F2344" t="s">
        <v>1464</v>
      </c>
      <c r="G2344" t="s">
        <v>399</v>
      </c>
      <c r="H2344">
        <v>620</v>
      </c>
      <c r="J2344" t="s">
        <v>22634</v>
      </c>
      <c r="K2344" s="132" t="str">
        <f>IFERROR(IFERROR(INDEX(Кат!$O:$O,MATCH($C2344,Кат!$I:$I,0)),INDEX(Торг!$L:$L,MATCH($C2344,Торг!$I:$I,0))),"")</f>
        <v/>
      </c>
      <c r="L2344" s="132" t="str">
        <f>IFERROR(IFERROR(INDEX(Кат!$A:$A,MATCH($C2344,Кат!$I:$I,0)),INDEX(Торг!$A:$A,MATCH($C2344,Торг!$I:$I,0))),"")</f>
        <v/>
      </c>
      <c r="M2344" s="132" t="str">
        <f>IFERROR(IFERROR(INDEX(Кат!$B:$B,MATCH($C2344,Кат!$I:$I,0)),INDEX(Торг!$B:$B,MATCH($C2344,Торг!$I:$I,0))),"")</f>
        <v/>
      </c>
      <c r="N2344" s="132" t="str">
        <f t="shared" si="36"/>
        <v>FRANCECAR FCR210419</v>
      </c>
      <c r="O2344" s="132" t="str">
        <f>IFERROR(IFERROR(INDEX(Кат!$B:$B,MATCH($N2344,Кат!$I:$I,0)),INDEX(Торг!$B:$B,MATCH($N2344,Торг!$I:$I,0))),"")</f>
        <v/>
      </c>
    </row>
    <row r="2345" spans="1:15" outlineLevel="2">
      <c r="A2345" t="s">
        <v>16122</v>
      </c>
      <c r="C2345" s="191" t="s">
        <v>5405</v>
      </c>
      <c r="E2345" t="s">
        <v>5406</v>
      </c>
      <c r="F2345" t="s">
        <v>1464</v>
      </c>
      <c r="G2345" t="s">
        <v>375</v>
      </c>
      <c r="H2345">
        <v>515</v>
      </c>
      <c r="J2345" t="s">
        <v>22634</v>
      </c>
      <c r="K2345" s="132" t="str">
        <f>IFERROR(IFERROR(INDEX(Кат!$O:$O,MATCH($C2345,Кат!$I:$I,0)),INDEX(Торг!$L:$L,MATCH($C2345,Торг!$I:$I,0))),"")</f>
        <v/>
      </c>
      <c r="L2345" s="132" t="str">
        <f>IFERROR(IFERROR(INDEX(Кат!$A:$A,MATCH($C2345,Кат!$I:$I,0)),INDEX(Торг!$A:$A,MATCH($C2345,Торг!$I:$I,0))),"")</f>
        <v/>
      </c>
      <c r="M2345" s="132" t="str">
        <f>IFERROR(IFERROR(INDEX(Кат!$B:$B,MATCH($C2345,Кат!$I:$I,0)),INDEX(Торг!$B:$B,MATCH($C2345,Торг!$I:$I,0))),"")</f>
        <v/>
      </c>
      <c r="N2345" s="132" t="str">
        <f t="shared" si="36"/>
        <v>FRANCECAR FCR210413</v>
      </c>
      <c r="O2345" s="132" t="str">
        <f>IFERROR(IFERROR(INDEX(Кат!$B:$B,MATCH($N2345,Кат!$I:$I,0)),INDEX(Торг!$B:$B,MATCH($N2345,Торг!$I:$I,0))),"")</f>
        <v/>
      </c>
    </row>
    <row r="2346" spans="1:15" outlineLevel="2">
      <c r="A2346" t="s">
        <v>16168</v>
      </c>
      <c r="C2346" s="191" t="s">
        <v>5491</v>
      </c>
      <c r="E2346" t="s">
        <v>27668</v>
      </c>
      <c r="F2346" t="s">
        <v>1464</v>
      </c>
      <c r="G2346" t="s">
        <v>399</v>
      </c>
      <c r="H2346">
        <v>920</v>
      </c>
      <c r="J2346" t="s">
        <v>22634</v>
      </c>
      <c r="K2346" s="132" t="str">
        <f>IFERROR(IFERROR(INDEX(Кат!$O:$O,MATCH($C2346,Кат!$I:$I,0)),INDEX(Торг!$L:$L,MATCH($C2346,Торг!$I:$I,0))),"")</f>
        <v/>
      </c>
      <c r="L2346" s="132" t="str">
        <f>IFERROR(IFERROR(INDEX(Кат!$A:$A,MATCH($C2346,Кат!$I:$I,0)),INDEX(Торг!$A:$A,MATCH($C2346,Торг!$I:$I,0))),"")</f>
        <v/>
      </c>
      <c r="M2346" s="132" t="str">
        <f>IFERROR(IFERROR(INDEX(Кат!$B:$B,MATCH($C2346,Кат!$I:$I,0)),INDEX(Торг!$B:$B,MATCH($C2346,Торг!$I:$I,0))),"")</f>
        <v/>
      </c>
      <c r="N2346" s="132" t="str">
        <f t="shared" si="36"/>
        <v>FRANCECAR FCR20V029</v>
      </c>
      <c r="O2346" s="132" t="str">
        <f>IFERROR(IFERROR(INDEX(Кат!$B:$B,MATCH($N2346,Кат!$I:$I,0)),INDEX(Торг!$B:$B,MATCH($N2346,Торг!$I:$I,0))),"")</f>
        <v/>
      </c>
    </row>
    <row r="2347" spans="1:15" outlineLevel="2">
      <c r="A2347" t="s">
        <v>16123</v>
      </c>
      <c r="C2347" s="191" t="s">
        <v>5407</v>
      </c>
      <c r="E2347" t="s">
        <v>5408</v>
      </c>
      <c r="F2347" t="s">
        <v>1464</v>
      </c>
      <c r="G2347" t="s">
        <v>399</v>
      </c>
      <c r="H2347">
        <v>62</v>
      </c>
      <c r="J2347" t="s">
        <v>22634</v>
      </c>
      <c r="K2347" s="132" t="str">
        <f>IFERROR(IFERROR(INDEX(Кат!$O:$O,MATCH($C2347,Кат!$I:$I,0)),INDEX(Торг!$L:$L,MATCH($C2347,Торг!$I:$I,0))),"")</f>
        <v/>
      </c>
      <c r="L2347" s="132" t="str">
        <f>IFERROR(IFERROR(INDEX(Кат!$A:$A,MATCH($C2347,Кат!$I:$I,0)),INDEX(Торг!$A:$A,MATCH($C2347,Торг!$I:$I,0))),"")</f>
        <v/>
      </c>
      <c r="M2347" s="132" t="str">
        <f>IFERROR(IFERROR(INDEX(Кат!$B:$B,MATCH($C2347,Кат!$I:$I,0)),INDEX(Торг!$B:$B,MATCH($C2347,Торг!$I:$I,0))),"")</f>
        <v/>
      </c>
      <c r="N2347" s="132" t="str">
        <f t="shared" si="36"/>
        <v>FRANCECAR FCR210406</v>
      </c>
      <c r="O2347" s="132" t="str">
        <f>IFERROR(IFERROR(INDEX(Кат!$B:$B,MATCH($N2347,Кат!$I:$I,0)),INDEX(Торг!$B:$B,MATCH($N2347,Торг!$I:$I,0))),"")</f>
        <v/>
      </c>
    </row>
    <row r="2348" spans="1:15" outlineLevel="2">
      <c r="A2348" t="s">
        <v>25595</v>
      </c>
      <c r="C2348" s="191" t="s">
        <v>25596</v>
      </c>
      <c r="E2348" t="s">
        <v>25597</v>
      </c>
      <c r="F2348" t="s">
        <v>1464</v>
      </c>
      <c r="G2348" t="s">
        <v>399</v>
      </c>
      <c r="H2348">
        <v>605</v>
      </c>
      <c r="J2348" t="s">
        <v>22634</v>
      </c>
      <c r="K2348" s="132" t="str">
        <f>IFERROR(IFERROR(INDEX(Кат!$O:$O,MATCH($C2348,Кат!$I:$I,0)),INDEX(Торг!$L:$L,MATCH($C2348,Торг!$I:$I,0))),"")</f>
        <v/>
      </c>
      <c r="L2348" s="132" t="str">
        <f>IFERROR(IFERROR(INDEX(Кат!$A:$A,MATCH($C2348,Кат!$I:$I,0)),INDEX(Торг!$A:$A,MATCH($C2348,Торг!$I:$I,0))),"")</f>
        <v/>
      </c>
      <c r="M2348" s="132" t="str">
        <f>IFERROR(IFERROR(INDEX(Кат!$B:$B,MATCH($C2348,Кат!$I:$I,0)),INDEX(Торг!$B:$B,MATCH($C2348,Торг!$I:$I,0))),"")</f>
        <v/>
      </c>
      <c r="N2348" s="132" t="str">
        <f t="shared" si="36"/>
        <v>FRANCECAR FCR210402</v>
      </c>
      <c r="O2348" s="132" t="str">
        <f>IFERROR(IFERROR(INDEX(Кат!$B:$B,MATCH($N2348,Кат!$I:$I,0)),INDEX(Торг!$B:$B,MATCH($N2348,Торг!$I:$I,0))),"")</f>
        <v/>
      </c>
    </row>
    <row r="2349" spans="1:15" outlineLevel="1">
      <c r="A2349" t="s">
        <v>16124</v>
      </c>
      <c r="C2349" s="191" t="s">
        <v>5409</v>
      </c>
      <c r="E2349" t="s">
        <v>5410</v>
      </c>
      <c r="F2349" t="s">
        <v>1464</v>
      </c>
      <c r="G2349" t="s">
        <v>399</v>
      </c>
      <c r="H2349">
        <v>605</v>
      </c>
      <c r="J2349" t="s">
        <v>22634</v>
      </c>
      <c r="K2349" s="132" t="str">
        <f>IFERROR(IFERROR(INDEX(Кат!$O:$O,MATCH($C2349,Кат!$I:$I,0)),INDEX(Торг!$L:$L,MATCH($C2349,Торг!$I:$I,0))),"")</f>
        <v/>
      </c>
      <c r="L2349" s="132" t="str">
        <f>IFERROR(IFERROR(INDEX(Кат!$A:$A,MATCH($C2349,Кат!$I:$I,0)),INDEX(Торг!$A:$A,MATCH($C2349,Торг!$I:$I,0))),"")</f>
        <v/>
      </c>
      <c r="M2349" s="132" t="str">
        <f>IFERROR(IFERROR(INDEX(Кат!$B:$B,MATCH($C2349,Кат!$I:$I,0)),INDEX(Торг!$B:$B,MATCH($C2349,Торг!$I:$I,0))),"")</f>
        <v/>
      </c>
      <c r="N2349" s="132" t="str">
        <f t="shared" si="36"/>
        <v>FRANCECAR FCR220025</v>
      </c>
      <c r="O2349" s="132" t="str">
        <f>IFERROR(IFERROR(INDEX(Кат!$B:$B,MATCH($N2349,Кат!$I:$I,0)),INDEX(Торг!$B:$B,MATCH($N2349,Торг!$I:$I,0))),"")</f>
        <v/>
      </c>
    </row>
    <row r="2350" spans="1:15" outlineLevel="2">
      <c r="A2350" t="s">
        <v>16125</v>
      </c>
      <c r="C2350" s="191" t="s">
        <v>5411</v>
      </c>
      <c r="E2350" t="s">
        <v>5412</v>
      </c>
      <c r="F2350" t="s">
        <v>1464</v>
      </c>
      <c r="G2350" t="s">
        <v>399</v>
      </c>
      <c r="H2350">
        <v>770</v>
      </c>
      <c r="J2350" t="s">
        <v>22634</v>
      </c>
      <c r="K2350" s="132" t="str">
        <f>IFERROR(IFERROR(INDEX(Кат!$O:$O,MATCH($C2350,Кат!$I:$I,0)),INDEX(Торг!$L:$L,MATCH($C2350,Торг!$I:$I,0))),"")</f>
        <v/>
      </c>
      <c r="L2350" s="132" t="str">
        <f>IFERROR(IFERROR(INDEX(Кат!$A:$A,MATCH($C2350,Кат!$I:$I,0)),INDEX(Торг!$A:$A,MATCH($C2350,Торг!$I:$I,0))),"")</f>
        <v/>
      </c>
      <c r="M2350" s="132" t="str">
        <f>IFERROR(IFERROR(INDEX(Кат!$B:$B,MATCH($C2350,Кат!$I:$I,0)),INDEX(Торг!$B:$B,MATCH($C2350,Торг!$I:$I,0))),"")</f>
        <v/>
      </c>
      <c r="N2350" s="132" t="str">
        <f t="shared" si="36"/>
        <v>FRANCECAR FCR210661</v>
      </c>
      <c r="O2350" s="132" t="str">
        <f>IFERROR(IFERROR(INDEX(Кат!$B:$B,MATCH($N2350,Кат!$I:$I,0)),INDEX(Торг!$B:$B,MATCH($N2350,Торг!$I:$I,0))),"")</f>
        <v/>
      </c>
    </row>
    <row r="2351" spans="1:15" outlineLevel="2">
      <c r="A2351" t="s">
        <v>16126</v>
      </c>
      <c r="C2351" s="191" t="s">
        <v>5413</v>
      </c>
      <c r="E2351" t="s">
        <v>5414</v>
      </c>
      <c r="F2351" t="s">
        <v>1464</v>
      </c>
      <c r="G2351" t="s">
        <v>399</v>
      </c>
      <c r="H2351">
        <v>660</v>
      </c>
      <c r="J2351" t="s">
        <v>22634</v>
      </c>
      <c r="K2351" s="132" t="str">
        <f>IFERROR(IFERROR(INDEX(Кат!$O:$O,MATCH($C2351,Кат!$I:$I,0)),INDEX(Торг!$L:$L,MATCH($C2351,Торг!$I:$I,0))),"")</f>
        <v/>
      </c>
      <c r="L2351" s="132" t="str">
        <f>IFERROR(IFERROR(INDEX(Кат!$A:$A,MATCH($C2351,Кат!$I:$I,0)),INDEX(Торг!$A:$A,MATCH($C2351,Торг!$I:$I,0))),"")</f>
        <v/>
      </c>
      <c r="M2351" s="132" t="str">
        <f>IFERROR(IFERROR(INDEX(Кат!$B:$B,MATCH($C2351,Кат!$I:$I,0)),INDEX(Торг!$B:$B,MATCH($C2351,Торг!$I:$I,0))),"")</f>
        <v/>
      </c>
      <c r="N2351" s="132" t="str">
        <f t="shared" si="36"/>
        <v>FRANCECAR FCR210400</v>
      </c>
      <c r="O2351" s="132" t="str">
        <f>IFERROR(IFERROR(INDEX(Кат!$B:$B,MATCH($N2351,Кат!$I:$I,0)),INDEX(Торг!$B:$B,MATCH($N2351,Торг!$I:$I,0))),"")</f>
        <v/>
      </c>
    </row>
    <row r="2352" spans="1:15" outlineLevel="2">
      <c r="A2352" t="s">
        <v>16127</v>
      </c>
      <c r="C2352" s="191" t="s">
        <v>5415</v>
      </c>
      <c r="E2352" t="s">
        <v>5416</v>
      </c>
      <c r="F2352" t="s">
        <v>1464</v>
      </c>
      <c r="G2352" t="s">
        <v>399</v>
      </c>
      <c r="H2352">
        <v>375</v>
      </c>
      <c r="J2352" t="s">
        <v>22634</v>
      </c>
      <c r="K2352" s="132" t="str">
        <f>IFERROR(IFERROR(INDEX(Кат!$O:$O,MATCH($C2352,Кат!$I:$I,0)),INDEX(Торг!$L:$L,MATCH($C2352,Торг!$I:$I,0))),"")</f>
        <v/>
      </c>
      <c r="L2352" s="132" t="str">
        <f>IFERROR(IFERROR(INDEX(Кат!$A:$A,MATCH($C2352,Кат!$I:$I,0)),INDEX(Торг!$A:$A,MATCH($C2352,Торг!$I:$I,0))),"")</f>
        <v/>
      </c>
      <c r="M2352" s="132" t="str">
        <f>IFERROR(IFERROR(INDEX(Кат!$B:$B,MATCH($C2352,Кат!$I:$I,0)),INDEX(Торг!$B:$B,MATCH($C2352,Торг!$I:$I,0))),"")</f>
        <v/>
      </c>
      <c r="N2352" s="132" t="str">
        <f t="shared" si="36"/>
        <v>FRANCECAR FCR210719</v>
      </c>
      <c r="O2352" s="132" t="str">
        <f>IFERROR(IFERROR(INDEX(Кат!$B:$B,MATCH($N2352,Кат!$I:$I,0)),INDEX(Торг!$B:$B,MATCH($N2352,Торг!$I:$I,0))),"")</f>
        <v/>
      </c>
    </row>
    <row r="2353" spans="1:15" outlineLevel="2">
      <c r="A2353" t="s">
        <v>25598</v>
      </c>
      <c r="C2353" s="191" t="s">
        <v>25599</v>
      </c>
      <c r="E2353" t="s">
        <v>25600</v>
      </c>
      <c r="F2353" t="s">
        <v>1464</v>
      </c>
      <c r="G2353" t="s">
        <v>399</v>
      </c>
      <c r="H2353">
        <v>450</v>
      </c>
      <c r="J2353" t="s">
        <v>22634</v>
      </c>
      <c r="K2353" s="132" t="str">
        <f>IFERROR(IFERROR(INDEX(Кат!$O:$O,MATCH($C2353,Кат!$I:$I,0)),INDEX(Торг!$L:$L,MATCH($C2353,Торг!$I:$I,0))),"")</f>
        <v/>
      </c>
      <c r="L2353" s="132" t="str">
        <f>IFERROR(IFERROR(INDEX(Кат!$A:$A,MATCH($C2353,Кат!$I:$I,0)),INDEX(Торг!$A:$A,MATCH($C2353,Торг!$I:$I,0))),"")</f>
        <v/>
      </c>
      <c r="M2353" s="132" t="str">
        <f>IFERROR(IFERROR(INDEX(Кат!$B:$B,MATCH($C2353,Кат!$I:$I,0)),INDEX(Торг!$B:$B,MATCH($C2353,Торг!$I:$I,0))),"")</f>
        <v/>
      </c>
      <c r="N2353" s="132" t="str">
        <f t="shared" si="36"/>
        <v>FRANCECAR FCR210659</v>
      </c>
      <c r="O2353" s="132" t="str">
        <f>IFERROR(IFERROR(INDEX(Кат!$B:$B,MATCH($N2353,Кат!$I:$I,0)),INDEX(Торг!$B:$B,MATCH($N2353,Торг!$I:$I,0))),"")</f>
        <v/>
      </c>
    </row>
    <row r="2354" spans="1:15" outlineLevel="2">
      <c r="A2354" t="s">
        <v>16128</v>
      </c>
      <c r="C2354" s="191" t="s">
        <v>5417</v>
      </c>
      <c r="E2354" t="s">
        <v>5418</v>
      </c>
      <c r="F2354" t="s">
        <v>1464</v>
      </c>
      <c r="G2354" t="s">
        <v>399</v>
      </c>
      <c r="H2354">
        <v>420</v>
      </c>
      <c r="J2354" t="s">
        <v>22634</v>
      </c>
      <c r="K2354" s="132" t="str">
        <f>IFERROR(IFERROR(INDEX(Кат!$O:$O,MATCH($C2354,Кат!$I:$I,0)),INDEX(Торг!$L:$L,MATCH($C2354,Торг!$I:$I,0))),"")</f>
        <v/>
      </c>
      <c r="L2354" s="132" t="str">
        <f>IFERROR(IFERROR(INDEX(Кат!$A:$A,MATCH($C2354,Кат!$I:$I,0)),INDEX(Торг!$A:$A,MATCH($C2354,Торг!$I:$I,0))),"")</f>
        <v/>
      </c>
      <c r="M2354" s="132" t="str">
        <f>IFERROR(IFERROR(INDEX(Кат!$B:$B,MATCH($C2354,Кат!$I:$I,0)),INDEX(Торг!$B:$B,MATCH($C2354,Торг!$I:$I,0))),"")</f>
        <v/>
      </c>
      <c r="N2354" s="132" t="str">
        <f t="shared" si="36"/>
        <v>FRANCECAR FCR210660</v>
      </c>
      <c r="O2354" s="132" t="str">
        <f>IFERROR(IFERROR(INDEX(Кат!$B:$B,MATCH($N2354,Кат!$I:$I,0)),INDEX(Торг!$B:$B,MATCH($N2354,Торг!$I:$I,0))),"")</f>
        <v/>
      </c>
    </row>
    <row r="2355" spans="1:15" outlineLevel="2">
      <c r="A2355" t="s">
        <v>16129</v>
      </c>
      <c r="C2355" s="191" t="s">
        <v>5419</v>
      </c>
      <c r="E2355" t="s">
        <v>5420</v>
      </c>
      <c r="F2355" t="s">
        <v>1464</v>
      </c>
      <c r="G2355" t="s">
        <v>399</v>
      </c>
      <c r="H2355">
        <v>495</v>
      </c>
      <c r="J2355" t="s">
        <v>22634</v>
      </c>
      <c r="K2355" s="132" t="str">
        <f>IFERROR(IFERROR(INDEX(Кат!$O:$O,MATCH($C2355,Кат!$I:$I,0)),INDEX(Торг!$L:$L,MATCH($C2355,Торг!$I:$I,0))),"")</f>
        <v/>
      </c>
      <c r="L2355" s="132" t="str">
        <f>IFERROR(IFERROR(INDEX(Кат!$A:$A,MATCH($C2355,Кат!$I:$I,0)),INDEX(Торг!$A:$A,MATCH($C2355,Торг!$I:$I,0))),"")</f>
        <v/>
      </c>
      <c r="M2355" s="132" t="str">
        <f>IFERROR(IFERROR(INDEX(Кат!$B:$B,MATCH($C2355,Кат!$I:$I,0)),INDEX(Торг!$B:$B,MATCH($C2355,Торг!$I:$I,0))),"")</f>
        <v/>
      </c>
      <c r="N2355" s="132" t="str">
        <f t="shared" si="36"/>
        <v>FRANCECAR FCR210392</v>
      </c>
      <c r="O2355" s="132" t="str">
        <f>IFERROR(IFERROR(INDEX(Кат!$B:$B,MATCH($N2355,Кат!$I:$I,0)),INDEX(Торг!$B:$B,MATCH($N2355,Торг!$I:$I,0))),"")</f>
        <v/>
      </c>
    </row>
    <row r="2356" spans="1:15" outlineLevel="2">
      <c r="A2356" t="s">
        <v>16130</v>
      </c>
      <c r="C2356" s="191" t="s">
        <v>5421</v>
      </c>
      <c r="E2356" t="s">
        <v>5422</v>
      </c>
      <c r="F2356" t="s">
        <v>1464</v>
      </c>
      <c r="G2356" t="s">
        <v>399</v>
      </c>
      <c r="H2356">
        <v>105</v>
      </c>
      <c r="J2356" t="s">
        <v>22634</v>
      </c>
      <c r="K2356" s="132" t="str">
        <f>IFERROR(IFERROR(INDEX(Кат!$O:$O,MATCH($C2356,Кат!$I:$I,0)),INDEX(Торг!$L:$L,MATCH($C2356,Торг!$I:$I,0))),"")</f>
        <v/>
      </c>
      <c r="L2356" s="132" t="str">
        <f>IFERROR(IFERROR(INDEX(Кат!$A:$A,MATCH($C2356,Кат!$I:$I,0)),INDEX(Торг!$A:$A,MATCH($C2356,Торг!$I:$I,0))),"")</f>
        <v/>
      </c>
      <c r="M2356" s="132" t="str">
        <f>IFERROR(IFERROR(INDEX(Кат!$B:$B,MATCH($C2356,Кат!$I:$I,0)),INDEX(Торг!$B:$B,MATCH($C2356,Торг!$I:$I,0))),"")</f>
        <v/>
      </c>
      <c r="N2356" s="132" t="str">
        <f t="shared" si="36"/>
        <v>FRANCECAR FCR210375</v>
      </c>
      <c r="O2356" s="132" t="str">
        <f>IFERROR(IFERROR(INDEX(Кат!$B:$B,MATCH($N2356,Кат!$I:$I,0)),INDEX(Торг!$B:$B,MATCH($N2356,Торг!$I:$I,0))),"")</f>
        <v/>
      </c>
    </row>
    <row r="2357" spans="1:15" outlineLevel="2">
      <c r="A2357" t="s">
        <v>16131</v>
      </c>
      <c r="C2357" s="191" t="s">
        <v>5423</v>
      </c>
      <c r="E2357" t="s">
        <v>5424</v>
      </c>
      <c r="F2357" t="s">
        <v>1464</v>
      </c>
      <c r="G2357" t="s">
        <v>375</v>
      </c>
      <c r="H2357">
        <v>930</v>
      </c>
      <c r="J2357" t="s">
        <v>22634</v>
      </c>
      <c r="K2357" s="132" t="str">
        <f>IFERROR(IFERROR(INDEX(Кат!$O:$O,MATCH($C2357,Кат!$I:$I,0)),INDEX(Торг!$L:$L,MATCH($C2357,Торг!$I:$I,0))),"")</f>
        <v/>
      </c>
      <c r="L2357" s="132" t="str">
        <f>IFERROR(IFERROR(INDEX(Кат!$A:$A,MATCH($C2357,Кат!$I:$I,0)),INDEX(Торг!$A:$A,MATCH($C2357,Торг!$I:$I,0))),"")</f>
        <v/>
      </c>
      <c r="M2357" s="132" t="str">
        <f>IFERROR(IFERROR(INDEX(Кат!$B:$B,MATCH($C2357,Кат!$I:$I,0)),INDEX(Торг!$B:$B,MATCH($C2357,Торг!$I:$I,0))),"")</f>
        <v/>
      </c>
      <c r="N2357" s="132" t="str">
        <f t="shared" si="36"/>
        <v>FRANCECAR FCR210333</v>
      </c>
      <c r="O2357" s="132" t="str">
        <f>IFERROR(IFERROR(INDEX(Кат!$B:$B,MATCH($N2357,Кат!$I:$I,0)),INDEX(Торг!$B:$B,MATCH($N2357,Торг!$I:$I,0))),"")</f>
        <v/>
      </c>
    </row>
    <row r="2358" spans="1:15" outlineLevel="2">
      <c r="A2358" t="s">
        <v>16132</v>
      </c>
      <c r="C2358" s="191" t="s">
        <v>5425</v>
      </c>
      <c r="E2358" t="s">
        <v>5426</v>
      </c>
      <c r="F2358" t="s">
        <v>1464</v>
      </c>
      <c r="G2358" t="s">
        <v>375</v>
      </c>
      <c r="H2358">
        <v>1525</v>
      </c>
      <c r="J2358" t="s">
        <v>22634</v>
      </c>
      <c r="K2358" s="132" t="str">
        <f>IFERROR(IFERROR(INDEX(Кат!$O:$O,MATCH($C2358,Кат!$I:$I,0)),INDEX(Торг!$L:$L,MATCH($C2358,Торг!$I:$I,0))),"")</f>
        <v/>
      </c>
      <c r="L2358" s="132" t="str">
        <f>IFERROR(IFERROR(INDEX(Кат!$A:$A,MATCH($C2358,Кат!$I:$I,0)),INDEX(Торг!$A:$A,MATCH($C2358,Торг!$I:$I,0))),"")</f>
        <v/>
      </c>
      <c r="M2358" s="132" t="str">
        <f>IFERROR(IFERROR(INDEX(Кат!$B:$B,MATCH($C2358,Кат!$I:$I,0)),INDEX(Торг!$B:$B,MATCH($C2358,Торг!$I:$I,0))),"")</f>
        <v/>
      </c>
      <c r="N2358" s="132" t="str">
        <f t="shared" si="36"/>
        <v>FRANCECAR FCR210332</v>
      </c>
      <c r="O2358" s="132" t="str">
        <f>IFERROR(IFERROR(INDEX(Кат!$B:$B,MATCH($N2358,Кат!$I:$I,0)),INDEX(Торг!$B:$B,MATCH($N2358,Торг!$I:$I,0))),"")</f>
        <v/>
      </c>
    </row>
    <row r="2359" spans="1:15" outlineLevel="2">
      <c r="A2359" t="s">
        <v>16133</v>
      </c>
      <c r="C2359" s="191" t="s">
        <v>5427</v>
      </c>
      <c r="E2359" t="s">
        <v>5428</v>
      </c>
      <c r="F2359" t="s">
        <v>1464</v>
      </c>
      <c r="G2359" t="s">
        <v>375</v>
      </c>
      <c r="H2359">
        <v>1845</v>
      </c>
      <c r="J2359" t="s">
        <v>22634</v>
      </c>
      <c r="K2359" s="132" t="str">
        <f>IFERROR(IFERROR(INDEX(Кат!$O:$O,MATCH($C2359,Кат!$I:$I,0)),INDEX(Торг!$L:$L,MATCH($C2359,Торг!$I:$I,0))),"")</f>
        <v/>
      </c>
      <c r="L2359" s="132" t="str">
        <f>IFERROR(IFERROR(INDEX(Кат!$A:$A,MATCH($C2359,Кат!$I:$I,0)),INDEX(Торг!$A:$A,MATCH($C2359,Торг!$I:$I,0))),"")</f>
        <v/>
      </c>
      <c r="M2359" s="132" t="str">
        <f>IFERROR(IFERROR(INDEX(Кат!$B:$B,MATCH($C2359,Кат!$I:$I,0)),INDEX(Торг!$B:$B,MATCH($C2359,Торг!$I:$I,0))),"")</f>
        <v/>
      </c>
      <c r="N2359" s="132" t="str">
        <f t="shared" si="36"/>
        <v>FRANCECAR FCR210335</v>
      </c>
      <c r="O2359" s="132" t="str">
        <f>IFERROR(IFERROR(INDEX(Кат!$B:$B,MATCH($N2359,Кат!$I:$I,0)),INDEX(Торг!$B:$B,MATCH($N2359,Торг!$I:$I,0))),"")</f>
        <v/>
      </c>
    </row>
    <row r="2360" spans="1:15" outlineLevel="2">
      <c r="A2360" t="s">
        <v>25601</v>
      </c>
      <c r="C2360" s="191" t="s">
        <v>25602</v>
      </c>
      <c r="E2360" t="s">
        <v>25603</v>
      </c>
      <c r="F2360" t="s">
        <v>1464</v>
      </c>
      <c r="G2360" t="s">
        <v>375</v>
      </c>
      <c r="H2360">
        <v>1430</v>
      </c>
      <c r="J2360" t="s">
        <v>22634</v>
      </c>
      <c r="K2360" s="132" t="str">
        <f>IFERROR(IFERROR(INDEX(Кат!$O:$O,MATCH($C2360,Кат!$I:$I,0)),INDEX(Торг!$L:$L,MATCH($C2360,Торг!$I:$I,0))),"")</f>
        <v/>
      </c>
      <c r="L2360" s="132" t="str">
        <f>IFERROR(IFERROR(INDEX(Кат!$A:$A,MATCH($C2360,Кат!$I:$I,0)),INDEX(Торг!$A:$A,MATCH($C2360,Торг!$I:$I,0))),"")</f>
        <v/>
      </c>
      <c r="M2360" s="132" t="str">
        <f>IFERROR(IFERROR(INDEX(Кат!$B:$B,MATCH($C2360,Кат!$I:$I,0)),INDEX(Торг!$B:$B,MATCH($C2360,Торг!$I:$I,0))),"")</f>
        <v/>
      </c>
      <c r="N2360" s="132" t="str">
        <f t="shared" si="36"/>
        <v>FRANCECAR FCR30B062</v>
      </c>
      <c r="O2360" s="132" t="str">
        <f>IFERROR(IFERROR(INDEX(Кат!$B:$B,MATCH($N2360,Кат!$I:$I,0)),INDEX(Торг!$B:$B,MATCH($N2360,Торг!$I:$I,0))),"")</f>
        <v/>
      </c>
    </row>
    <row r="2361" spans="1:15" outlineLevel="2">
      <c r="A2361" t="s">
        <v>16134</v>
      </c>
      <c r="C2361" s="191" t="s">
        <v>5429</v>
      </c>
      <c r="E2361" t="s">
        <v>5430</v>
      </c>
      <c r="F2361" t="s">
        <v>1464</v>
      </c>
      <c r="G2361" t="s">
        <v>399</v>
      </c>
      <c r="H2361">
        <v>2495</v>
      </c>
      <c r="J2361" t="s">
        <v>22634</v>
      </c>
      <c r="K2361" s="132" t="str">
        <f>IFERROR(IFERROR(INDEX(Кат!$O:$O,MATCH($C2361,Кат!$I:$I,0)),INDEX(Торг!$L:$L,MATCH($C2361,Торг!$I:$I,0))),"")</f>
        <v/>
      </c>
      <c r="L2361" s="132" t="str">
        <f>IFERROR(IFERROR(INDEX(Кат!$A:$A,MATCH($C2361,Кат!$I:$I,0)),INDEX(Торг!$A:$A,MATCH($C2361,Торг!$I:$I,0))),"")</f>
        <v/>
      </c>
      <c r="M2361" s="132" t="str">
        <f>IFERROR(IFERROR(INDEX(Кат!$B:$B,MATCH($C2361,Кат!$I:$I,0)),INDEX(Торг!$B:$B,MATCH($C2361,Торг!$I:$I,0))),"")</f>
        <v/>
      </c>
      <c r="N2361" s="132" t="str">
        <f t="shared" si="36"/>
        <v>FRANCECAR FCR210365</v>
      </c>
      <c r="O2361" s="132" t="str">
        <f>IFERROR(IFERROR(INDEX(Кат!$B:$B,MATCH($N2361,Кат!$I:$I,0)),INDEX(Торг!$B:$B,MATCH($N2361,Торг!$I:$I,0))),"")</f>
        <v/>
      </c>
    </row>
    <row r="2362" spans="1:15" outlineLevel="2">
      <c r="A2362" t="s">
        <v>25604</v>
      </c>
      <c r="C2362" s="191" t="s">
        <v>25605</v>
      </c>
      <c r="E2362" t="s">
        <v>25606</v>
      </c>
      <c r="F2362" t="s">
        <v>1464</v>
      </c>
      <c r="G2362" t="s">
        <v>399</v>
      </c>
      <c r="H2362">
        <v>2495</v>
      </c>
      <c r="J2362" t="s">
        <v>22634</v>
      </c>
      <c r="K2362" s="132" t="str">
        <f>IFERROR(IFERROR(INDEX(Кат!$O:$O,MATCH($C2362,Кат!$I:$I,0)),INDEX(Торг!$L:$L,MATCH($C2362,Торг!$I:$I,0))),"")</f>
        <v/>
      </c>
      <c r="L2362" s="132" t="str">
        <f>IFERROR(IFERROR(INDEX(Кат!$A:$A,MATCH($C2362,Кат!$I:$I,0)),INDEX(Торг!$A:$A,MATCH($C2362,Торг!$I:$I,0))),"")</f>
        <v/>
      </c>
      <c r="M2362" s="132" t="str">
        <f>IFERROR(IFERROR(INDEX(Кат!$B:$B,MATCH($C2362,Кат!$I:$I,0)),INDEX(Торг!$B:$B,MATCH($C2362,Торг!$I:$I,0))),"")</f>
        <v/>
      </c>
      <c r="N2362" s="132" t="str">
        <f t="shared" si="36"/>
        <v>FRANCECAR FCR210366</v>
      </c>
      <c r="O2362" s="132" t="str">
        <f>IFERROR(IFERROR(INDEX(Кат!$B:$B,MATCH($N2362,Кат!$I:$I,0)),INDEX(Торг!$B:$B,MATCH($N2362,Торг!$I:$I,0))),"")</f>
        <v/>
      </c>
    </row>
    <row r="2363" spans="1:15" outlineLevel="2">
      <c r="A2363" t="s">
        <v>16135</v>
      </c>
      <c r="C2363" s="191" t="s">
        <v>5431</v>
      </c>
      <c r="E2363" t="s">
        <v>5432</v>
      </c>
      <c r="F2363" t="s">
        <v>1464</v>
      </c>
      <c r="G2363" t="s">
        <v>399</v>
      </c>
      <c r="H2363">
        <v>2750</v>
      </c>
      <c r="J2363" t="s">
        <v>22634</v>
      </c>
      <c r="K2363" s="132" t="str">
        <f>IFERROR(IFERROR(INDEX(Кат!$O:$O,MATCH($C2363,Кат!$I:$I,0)),INDEX(Торг!$L:$L,MATCH($C2363,Торг!$I:$I,0))),"")</f>
        <v/>
      </c>
      <c r="L2363" s="132" t="str">
        <f>IFERROR(IFERROR(INDEX(Кат!$A:$A,MATCH($C2363,Кат!$I:$I,0)),INDEX(Торг!$A:$A,MATCH($C2363,Торг!$I:$I,0))),"")</f>
        <v/>
      </c>
      <c r="M2363" s="132" t="str">
        <f>IFERROR(IFERROR(INDEX(Кат!$B:$B,MATCH($C2363,Кат!$I:$I,0)),INDEX(Торг!$B:$B,MATCH($C2363,Торг!$I:$I,0))),"")</f>
        <v/>
      </c>
      <c r="N2363" s="132" t="str">
        <f t="shared" si="36"/>
        <v>FRANCECAR FCR210350</v>
      </c>
      <c r="O2363" s="132" t="str">
        <f>IFERROR(IFERROR(INDEX(Кат!$B:$B,MATCH($N2363,Кат!$I:$I,0)),INDEX(Торг!$B:$B,MATCH($N2363,Торг!$I:$I,0))),"")</f>
        <v/>
      </c>
    </row>
    <row r="2364" spans="1:15" outlineLevel="2">
      <c r="A2364" t="s">
        <v>16136</v>
      </c>
      <c r="C2364" s="191" t="s">
        <v>5433</v>
      </c>
      <c r="E2364" t="s">
        <v>5434</v>
      </c>
      <c r="F2364" t="s">
        <v>1464</v>
      </c>
      <c r="G2364" t="s">
        <v>399</v>
      </c>
      <c r="H2364">
        <v>99</v>
      </c>
      <c r="J2364" t="s">
        <v>22634</v>
      </c>
      <c r="K2364" s="132" t="str">
        <f>IFERROR(IFERROR(INDEX(Кат!$O:$O,MATCH($C2364,Кат!$I:$I,0)),INDEX(Торг!$L:$L,MATCH($C2364,Торг!$I:$I,0))),"")</f>
        <v/>
      </c>
      <c r="L2364" s="132" t="str">
        <f>IFERROR(IFERROR(INDEX(Кат!$A:$A,MATCH($C2364,Кат!$I:$I,0)),INDEX(Торг!$A:$A,MATCH($C2364,Торг!$I:$I,0))),"")</f>
        <v/>
      </c>
      <c r="M2364" s="132" t="str">
        <f>IFERROR(IFERROR(INDEX(Кат!$B:$B,MATCH($C2364,Кат!$I:$I,0)),INDEX(Торг!$B:$B,MATCH($C2364,Торг!$I:$I,0))),"")</f>
        <v/>
      </c>
      <c r="N2364" s="132" t="str">
        <f t="shared" si="36"/>
        <v>FRANCECAR FCR220038</v>
      </c>
      <c r="O2364" s="132" t="str">
        <f>IFERROR(IFERROR(INDEX(Кат!$B:$B,MATCH($N2364,Кат!$I:$I,0)),INDEX(Торг!$B:$B,MATCH($N2364,Торг!$I:$I,0))),"")</f>
        <v/>
      </c>
    </row>
    <row r="2365" spans="1:15" outlineLevel="2">
      <c r="A2365" t="s">
        <v>16137</v>
      </c>
      <c r="C2365" s="191" t="s">
        <v>5435</v>
      </c>
      <c r="E2365" t="s">
        <v>5436</v>
      </c>
      <c r="F2365" t="s">
        <v>1464</v>
      </c>
      <c r="G2365" t="s">
        <v>375</v>
      </c>
      <c r="H2365">
        <v>3755</v>
      </c>
      <c r="J2365" t="s">
        <v>22634</v>
      </c>
      <c r="K2365" s="132" t="str">
        <f>IFERROR(IFERROR(INDEX(Кат!$O:$O,MATCH($C2365,Кат!$I:$I,0)),INDEX(Торг!$L:$L,MATCH($C2365,Торг!$I:$I,0))),"")</f>
        <v/>
      </c>
      <c r="L2365" s="132" t="str">
        <f>IFERROR(IFERROR(INDEX(Кат!$A:$A,MATCH($C2365,Кат!$I:$I,0)),INDEX(Торг!$A:$A,MATCH($C2365,Торг!$I:$I,0))),"")</f>
        <v/>
      </c>
      <c r="M2365" s="132" t="str">
        <f>IFERROR(IFERROR(INDEX(Кат!$B:$B,MATCH($C2365,Кат!$I:$I,0)),INDEX(Торг!$B:$B,MATCH($C2365,Торг!$I:$I,0))),"")</f>
        <v/>
      </c>
      <c r="N2365" s="132" t="str">
        <f t="shared" si="36"/>
        <v>FRANCECAR FCR211000</v>
      </c>
      <c r="O2365" s="132" t="str">
        <f>IFERROR(IFERROR(INDEX(Кат!$B:$B,MATCH($N2365,Кат!$I:$I,0)),INDEX(Торг!$B:$B,MATCH($N2365,Торг!$I:$I,0))),"")</f>
        <v/>
      </c>
    </row>
    <row r="2366" spans="1:15" outlineLevel="2">
      <c r="A2366" t="s">
        <v>16138</v>
      </c>
      <c r="C2366" s="191" t="s">
        <v>5437</v>
      </c>
      <c r="E2366" t="s">
        <v>5438</v>
      </c>
      <c r="F2366" t="s">
        <v>1464</v>
      </c>
      <c r="G2366" t="s">
        <v>399</v>
      </c>
      <c r="H2366">
        <v>490</v>
      </c>
      <c r="J2366" t="s">
        <v>22634</v>
      </c>
      <c r="K2366" s="132" t="str">
        <f>IFERROR(IFERROR(INDEX(Кат!$O:$O,MATCH($C2366,Кат!$I:$I,0)),INDEX(Торг!$L:$L,MATCH($C2366,Торг!$I:$I,0))),"")</f>
        <v/>
      </c>
      <c r="L2366" s="132" t="str">
        <f>IFERROR(IFERROR(INDEX(Кат!$A:$A,MATCH($C2366,Кат!$I:$I,0)),INDEX(Торг!$A:$A,MATCH($C2366,Торг!$I:$I,0))),"")</f>
        <v/>
      </c>
      <c r="M2366" s="132" t="str">
        <f>IFERROR(IFERROR(INDEX(Кат!$B:$B,MATCH($C2366,Кат!$I:$I,0)),INDEX(Торг!$B:$B,MATCH($C2366,Торг!$I:$I,0))),"")</f>
        <v/>
      </c>
      <c r="N2366" s="132" t="str">
        <f t="shared" si="36"/>
        <v>FRANCECAR FCR210322</v>
      </c>
      <c r="O2366" s="132" t="str">
        <f>IFERROR(IFERROR(INDEX(Кат!$B:$B,MATCH($N2366,Кат!$I:$I,0)),INDEX(Торг!$B:$B,MATCH($N2366,Торг!$I:$I,0))),"")</f>
        <v/>
      </c>
    </row>
    <row r="2367" spans="1:15" outlineLevel="2">
      <c r="A2367" t="s">
        <v>16139</v>
      </c>
      <c r="C2367" s="191" t="s">
        <v>5439</v>
      </c>
      <c r="E2367" t="s">
        <v>5440</v>
      </c>
      <c r="F2367" t="s">
        <v>1464</v>
      </c>
      <c r="G2367" t="s">
        <v>399</v>
      </c>
      <c r="H2367">
        <v>270</v>
      </c>
      <c r="J2367" t="s">
        <v>22634</v>
      </c>
      <c r="K2367" s="132" t="str">
        <f>IFERROR(IFERROR(INDEX(Кат!$O:$O,MATCH($C2367,Кат!$I:$I,0)),INDEX(Торг!$L:$L,MATCH($C2367,Торг!$I:$I,0))),"")</f>
        <v/>
      </c>
      <c r="L2367" s="132" t="str">
        <f>IFERROR(IFERROR(INDEX(Кат!$A:$A,MATCH($C2367,Кат!$I:$I,0)),INDEX(Торг!$A:$A,MATCH($C2367,Торг!$I:$I,0))),"")</f>
        <v/>
      </c>
      <c r="M2367" s="132" t="str">
        <f>IFERROR(IFERROR(INDEX(Кат!$B:$B,MATCH($C2367,Кат!$I:$I,0)),INDEX(Торг!$B:$B,MATCH($C2367,Торг!$I:$I,0))),"")</f>
        <v/>
      </c>
      <c r="N2367" s="132" t="str">
        <f t="shared" si="36"/>
        <v>FRANCECAR FCR210306</v>
      </c>
      <c r="O2367" s="132" t="str">
        <f>IFERROR(IFERROR(INDEX(Кат!$B:$B,MATCH($N2367,Кат!$I:$I,0)),INDEX(Торг!$B:$B,MATCH($N2367,Торг!$I:$I,0))),"")</f>
        <v/>
      </c>
    </row>
    <row r="2368" spans="1:15" outlineLevel="1">
      <c r="A2368" t="s">
        <v>16140</v>
      </c>
      <c r="C2368" s="191" t="s">
        <v>5441</v>
      </c>
      <c r="E2368" t="s">
        <v>5442</v>
      </c>
      <c r="F2368" t="s">
        <v>1464</v>
      </c>
      <c r="G2368" t="s">
        <v>399</v>
      </c>
      <c r="H2368">
        <v>260</v>
      </c>
      <c r="J2368" t="s">
        <v>22634</v>
      </c>
      <c r="K2368" s="132" t="str">
        <f>IFERROR(IFERROR(INDEX(Кат!$O:$O,MATCH($C2368,Кат!$I:$I,0)),INDEX(Торг!$L:$L,MATCH($C2368,Торг!$I:$I,0))),"")</f>
        <v/>
      </c>
      <c r="L2368" s="132" t="str">
        <f>IFERROR(IFERROR(INDEX(Кат!$A:$A,MATCH($C2368,Кат!$I:$I,0)),INDEX(Торг!$A:$A,MATCH($C2368,Торг!$I:$I,0))),"")</f>
        <v/>
      </c>
      <c r="M2368" s="132" t="str">
        <f>IFERROR(IFERROR(INDEX(Кат!$B:$B,MATCH($C2368,Кат!$I:$I,0)),INDEX(Торг!$B:$B,MATCH($C2368,Торг!$I:$I,0))),"")</f>
        <v/>
      </c>
      <c r="N2368" s="132" t="str">
        <f t="shared" si="36"/>
        <v>FRANCECAR FCR211200</v>
      </c>
      <c r="O2368" s="132" t="str">
        <f>IFERROR(IFERROR(INDEX(Кат!$B:$B,MATCH($N2368,Кат!$I:$I,0)),INDEX(Торг!$B:$B,MATCH($N2368,Торг!$I:$I,0))),"")</f>
        <v/>
      </c>
    </row>
    <row r="2369" spans="1:15" outlineLevel="2">
      <c r="A2369" t="s">
        <v>25607</v>
      </c>
      <c r="C2369" s="191" t="s">
        <v>25608</v>
      </c>
      <c r="E2369" t="s">
        <v>25609</v>
      </c>
      <c r="F2369" t="s">
        <v>1464</v>
      </c>
      <c r="G2369" t="s">
        <v>399</v>
      </c>
      <c r="H2369">
        <v>190</v>
      </c>
      <c r="J2369" t="s">
        <v>22634</v>
      </c>
      <c r="K2369" s="132" t="str">
        <f>IFERROR(IFERROR(INDEX(Кат!$O:$O,MATCH($C2369,Кат!$I:$I,0)),INDEX(Торг!$L:$L,MATCH($C2369,Торг!$I:$I,0))),"")</f>
        <v/>
      </c>
      <c r="L2369" s="132" t="str">
        <f>IFERROR(IFERROR(INDEX(Кат!$A:$A,MATCH($C2369,Кат!$I:$I,0)),INDEX(Торг!$A:$A,MATCH($C2369,Торг!$I:$I,0))),"")</f>
        <v/>
      </c>
      <c r="M2369" s="132" t="str">
        <f>IFERROR(IFERROR(INDEX(Кат!$B:$B,MATCH($C2369,Кат!$I:$I,0)),INDEX(Торг!$B:$B,MATCH($C2369,Торг!$I:$I,0))),"")</f>
        <v/>
      </c>
      <c r="N2369" s="132" t="str">
        <f t="shared" si="36"/>
        <v>FRANCECAR FCR210307</v>
      </c>
      <c r="O2369" s="132" t="str">
        <f>IFERROR(IFERROR(INDEX(Кат!$B:$B,MATCH($N2369,Кат!$I:$I,0)),INDEX(Торг!$B:$B,MATCH($N2369,Торг!$I:$I,0))),"")</f>
        <v/>
      </c>
    </row>
    <row r="2370" spans="1:15" outlineLevel="2">
      <c r="A2370" t="s">
        <v>16141</v>
      </c>
      <c r="C2370" s="191" t="s">
        <v>5443</v>
      </c>
      <c r="E2370" t="s">
        <v>5444</v>
      </c>
      <c r="F2370" t="s">
        <v>1464</v>
      </c>
      <c r="G2370" t="s">
        <v>399</v>
      </c>
      <c r="H2370">
        <v>635</v>
      </c>
      <c r="J2370" t="s">
        <v>22634</v>
      </c>
      <c r="K2370" s="132" t="str">
        <f>IFERROR(IFERROR(INDEX(Кат!$O:$O,MATCH($C2370,Кат!$I:$I,0)),INDEX(Торг!$L:$L,MATCH($C2370,Торг!$I:$I,0))),"")</f>
        <v/>
      </c>
      <c r="L2370" s="132" t="str">
        <f>IFERROR(IFERROR(INDEX(Кат!$A:$A,MATCH($C2370,Кат!$I:$I,0)),INDEX(Торг!$A:$A,MATCH($C2370,Торг!$I:$I,0))),"")</f>
        <v/>
      </c>
      <c r="M2370" s="132" t="str">
        <f>IFERROR(IFERROR(INDEX(Кат!$B:$B,MATCH($C2370,Кат!$I:$I,0)),INDEX(Торг!$B:$B,MATCH($C2370,Торг!$I:$I,0))),"")</f>
        <v/>
      </c>
      <c r="N2370" s="132" t="str">
        <f t="shared" si="36"/>
        <v>FRANCECAR FCR210290</v>
      </c>
      <c r="O2370" s="132" t="str">
        <f>IFERROR(IFERROR(INDEX(Кат!$B:$B,MATCH($N2370,Кат!$I:$I,0)),INDEX(Торг!$B:$B,MATCH($N2370,Торг!$I:$I,0))),"")</f>
        <v/>
      </c>
    </row>
    <row r="2371" spans="1:15" outlineLevel="2">
      <c r="A2371" t="s">
        <v>16142</v>
      </c>
      <c r="C2371" s="191" t="s">
        <v>5445</v>
      </c>
      <c r="E2371" t="s">
        <v>5446</v>
      </c>
      <c r="F2371" t="s">
        <v>1464</v>
      </c>
      <c r="G2371" t="s">
        <v>399</v>
      </c>
      <c r="H2371">
        <v>635</v>
      </c>
      <c r="J2371" t="s">
        <v>22634</v>
      </c>
      <c r="K2371" s="132" t="str">
        <f>IFERROR(IFERROR(INDEX(Кат!$O:$O,MATCH($C2371,Кат!$I:$I,0)),INDEX(Торг!$L:$L,MATCH($C2371,Торг!$I:$I,0))),"")</f>
        <v/>
      </c>
      <c r="L2371" s="132" t="str">
        <f>IFERROR(IFERROR(INDEX(Кат!$A:$A,MATCH($C2371,Кат!$I:$I,0)),INDEX(Торг!$A:$A,MATCH($C2371,Торг!$I:$I,0))),"")</f>
        <v/>
      </c>
      <c r="M2371" s="132" t="str">
        <f>IFERROR(IFERROR(INDEX(Кат!$B:$B,MATCH($C2371,Кат!$I:$I,0)),INDEX(Торг!$B:$B,MATCH($C2371,Торг!$I:$I,0))),"")</f>
        <v/>
      </c>
      <c r="N2371" s="132" t="str">
        <f t="shared" si="36"/>
        <v>FRANCECAR FCR210289</v>
      </c>
      <c r="O2371" s="132" t="str">
        <f>IFERROR(IFERROR(INDEX(Кат!$B:$B,MATCH($N2371,Кат!$I:$I,0)),INDEX(Торг!$B:$B,MATCH($N2371,Торг!$I:$I,0))),"")</f>
        <v/>
      </c>
    </row>
    <row r="2372" spans="1:15" outlineLevel="2">
      <c r="A2372" t="s">
        <v>16143</v>
      </c>
      <c r="C2372" s="191" t="s">
        <v>5447</v>
      </c>
      <c r="E2372" t="s">
        <v>5448</v>
      </c>
      <c r="F2372" t="s">
        <v>1464</v>
      </c>
      <c r="G2372" t="s">
        <v>399</v>
      </c>
      <c r="H2372">
        <v>2920</v>
      </c>
      <c r="J2372" t="s">
        <v>22634</v>
      </c>
      <c r="K2372" s="132" t="str">
        <f>IFERROR(IFERROR(INDEX(Кат!$O:$O,MATCH($C2372,Кат!$I:$I,0)),INDEX(Торг!$L:$L,MATCH($C2372,Торг!$I:$I,0))),"")</f>
        <v/>
      </c>
      <c r="L2372" s="132" t="str">
        <f>IFERROR(IFERROR(INDEX(Кат!$A:$A,MATCH($C2372,Кат!$I:$I,0)),INDEX(Торг!$A:$A,MATCH($C2372,Торг!$I:$I,0))),"")</f>
        <v/>
      </c>
      <c r="M2372" s="132" t="str">
        <f>IFERROR(IFERROR(INDEX(Кат!$B:$B,MATCH($C2372,Кат!$I:$I,0)),INDEX(Торг!$B:$B,MATCH($C2372,Торг!$I:$I,0))),"")</f>
        <v/>
      </c>
      <c r="N2372" s="132" t="str">
        <f t="shared" si="36"/>
        <v>FRANCECAR FCR210408</v>
      </c>
      <c r="O2372" s="132" t="str">
        <f>IFERROR(IFERROR(INDEX(Кат!$B:$B,MATCH($N2372,Кат!$I:$I,0)),INDEX(Торг!$B:$B,MATCH($N2372,Торг!$I:$I,0))),"")</f>
        <v/>
      </c>
    </row>
    <row r="2373" spans="1:15" outlineLevel="2">
      <c r="A2373" t="s">
        <v>25610</v>
      </c>
      <c r="C2373" s="191" t="s">
        <v>25611</v>
      </c>
      <c r="E2373" t="s">
        <v>25612</v>
      </c>
      <c r="F2373" t="s">
        <v>1464</v>
      </c>
      <c r="G2373" t="s">
        <v>399</v>
      </c>
      <c r="H2373">
        <v>235</v>
      </c>
      <c r="J2373" t="s">
        <v>22634</v>
      </c>
      <c r="K2373" s="132" t="str">
        <f>IFERROR(IFERROR(INDEX(Кат!$O:$O,MATCH($C2373,Кат!$I:$I,0)),INDEX(Торг!$L:$L,MATCH($C2373,Торг!$I:$I,0))),"")</f>
        <v/>
      </c>
      <c r="L2373" s="132" t="str">
        <f>IFERROR(IFERROR(INDEX(Кат!$A:$A,MATCH($C2373,Кат!$I:$I,0)),INDEX(Торг!$A:$A,MATCH($C2373,Торг!$I:$I,0))),"")</f>
        <v/>
      </c>
      <c r="M2373" s="132" t="str">
        <f>IFERROR(IFERROR(INDEX(Кат!$B:$B,MATCH($C2373,Кат!$I:$I,0)),INDEX(Торг!$B:$B,MATCH($C2373,Торг!$I:$I,0))),"")</f>
        <v/>
      </c>
      <c r="N2373" s="132" t="str">
        <f t="shared" si="36"/>
        <v>FRANCECAR FCR210286</v>
      </c>
      <c r="O2373" s="132" t="str">
        <f>IFERROR(IFERROR(INDEX(Кат!$B:$B,MATCH($N2373,Кат!$I:$I,0)),INDEX(Торг!$B:$B,MATCH($N2373,Торг!$I:$I,0))),"")</f>
        <v/>
      </c>
    </row>
    <row r="2374" spans="1:15" outlineLevel="2">
      <c r="A2374" t="s">
        <v>16144</v>
      </c>
      <c r="C2374" s="191" t="s">
        <v>5449</v>
      </c>
      <c r="E2374" t="s">
        <v>5450</v>
      </c>
      <c r="F2374" t="s">
        <v>1464</v>
      </c>
      <c r="G2374" t="s">
        <v>399</v>
      </c>
      <c r="H2374">
        <v>1735</v>
      </c>
      <c r="J2374" t="s">
        <v>22634</v>
      </c>
      <c r="K2374" s="132" t="str">
        <f>IFERROR(IFERROR(INDEX(Кат!$O:$O,MATCH($C2374,Кат!$I:$I,0)),INDEX(Торг!$L:$L,MATCH($C2374,Торг!$I:$I,0))),"")</f>
        <v/>
      </c>
      <c r="L2374" s="132" t="str">
        <f>IFERROR(IFERROR(INDEX(Кат!$A:$A,MATCH($C2374,Кат!$I:$I,0)),INDEX(Торг!$A:$A,MATCH($C2374,Торг!$I:$I,0))),"")</f>
        <v/>
      </c>
      <c r="M2374" s="132" t="str">
        <f>IFERROR(IFERROR(INDEX(Кат!$B:$B,MATCH($C2374,Кат!$I:$I,0)),INDEX(Торг!$B:$B,MATCH($C2374,Торг!$I:$I,0))),"")</f>
        <v/>
      </c>
      <c r="N2374" s="132" t="str">
        <f t="shared" si="36"/>
        <v>FRANCECAR FCR210280</v>
      </c>
      <c r="O2374" s="132" t="str">
        <f>IFERROR(IFERROR(INDEX(Кат!$B:$B,MATCH($N2374,Кат!$I:$I,0)),INDEX(Торг!$B:$B,MATCH($N2374,Торг!$I:$I,0))),"")</f>
        <v/>
      </c>
    </row>
    <row r="2375" spans="1:15" outlineLevel="2">
      <c r="A2375" t="s">
        <v>16145</v>
      </c>
      <c r="C2375" s="191" t="s">
        <v>5451</v>
      </c>
      <c r="E2375" t="s">
        <v>5452</v>
      </c>
      <c r="F2375" t="s">
        <v>1464</v>
      </c>
      <c r="G2375" t="s">
        <v>399</v>
      </c>
      <c r="H2375">
        <v>565</v>
      </c>
      <c r="J2375" t="s">
        <v>22634</v>
      </c>
      <c r="K2375" s="132" t="str">
        <f>IFERROR(IFERROR(INDEX(Кат!$O:$O,MATCH($C2375,Кат!$I:$I,0)),INDEX(Торг!$L:$L,MATCH($C2375,Торг!$I:$I,0))),"")</f>
        <v/>
      </c>
      <c r="L2375" s="132" t="str">
        <f>IFERROR(IFERROR(INDEX(Кат!$A:$A,MATCH($C2375,Кат!$I:$I,0)),INDEX(Торг!$A:$A,MATCH($C2375,Торг!$I:$I,0))),"")</f>
        <v/>
      </c>
      <c r="M2375" s="132" t="str">
        <f>IFERROR(IFERROR(INDEX(Кат!$B:$B,MATCH($C2375,Кат!$I:$I,0)),INDEX(Торг!$B:$B,MATCH($C2375,Торг!$I:$I,0))),"")</f>
        <v/>
      </c>
      <c r="N2375" s="132" t="str">
        <f t="shared" si="36"/>
        <v>FRANCECAR FCR20V051</v>
      </c>
      <c r="O2375" s="132" t="str">
        <f>IFERROR(IFERROR(INDEX(Кат!$B:$B,MATCH($N2375,Кат!$I:$I,0)),INDEX(Торг!$B:$B,MATCH($N2375,Торг!$I:$I,0))),"")</f>
        <v/>
      </c>
    </row>
    <row r="2376" spans="1:15" outlineLevel="2">
      <c r="A2376" t="s">
        <v>16146</v>
      </c>
      <c r="C2376" s="191" t="s">
        <v>1462</v>
      </c>
      <c r="E2376" t="s">
        <v>1463</v>
      </c>
      <c r="F2376" t="s">
        <v>1464</v>
      </c>
      <c r="G2376" t="s">
        <v>375</v>
      </c>
      <c r="H2376">
        <v>1115</v>
      </c>
      <c r="J2376" t="s">
        <v>22634</v>
      </c>
      <c r="K2376" s="132" t="str">
        <f>IFERROR(IFERROR(INDEX(Кат!$O:$O,MATCH($C2376,Кат!$I:$I,0)),INDEX(Торг!$L:$L,MATCH($C2376,Торг!$I:$I,0))),"")</f>
        <v/>
      </c>
      <c r="L2376" s="132" t="str">
        <f>IFERROR(IFERROR(INDEX(Кат!$A:$A,MATCH($C2376,Кат!$I:$I,0)),INDEX(Торг!$A:$A,MATCH($C2376,Торг!$I:$I,0))),"")</f>
        <v/>
      </c>
      <c r="M2376" s="132" t="str">
        <f>IFERROR(IFERROR(INDEX(Кат!$B:$B,MATCH($C2376,Кат!$I:$I,0)),INDEX(Торг!$B:$B,MATCH($C2376,Торг!$I:$I,0))),"")</f>
        <v/>
      </c>
      <c r="N2376" s="132" t="str">
        <f t="shared" ref="N2376:N2439" si="37">_xlfn.CONCAT(F2376," ",C2376)</f>
        <v>FRANCECAR FCR210283</v>
      </c>
      <c r="O2376" s="132" t="str">
        <f>IFERROR(IFERROR(INDEX(Кат!$B:$B,MATCH($N2376,Кат!$I:$I,0)),INDEX(Торг!$B:$B,MATCH($N2376,Торг!$I:$I,0))),"")</f>
        <v/>
      </c>
    </row>
    <row r="2377" spans="1:15" outlineLevel="2">
      <c r="A2377" t="s">
        <v>16147</v>
      </c>
      <c r="C2377" s="191" t="s">
        <v>1465</v>
      </c>
      <c r="E2377" t="s">
        <v>1466</v>
      </c>
      <c r="F2377" t="s">
        <v>1464</v>
      </c>
      <c r="G2377" t="s">
        <v>399</v>
      </c>
      <c r="H2377">
        <v>160</v>
      </c>
      <c r="J2377" t="s">
        <v>22634</v>
      </c>
      <c r="K2377" s="132" t="str">
        <f>IFERROR(IFERROR(INDEX(Кат!$O:$O,MATCH($C2377,Кат!$I:$I,0)),INDEX(Торг!$L:$L,MATCH($C2377,Торг!$I:$I,0))),"")</f>
        <v/>
      </c>
      <c r="L2377" s="132" t="str">
        <f>IFERROR(IFERROR(INDEX(Кат!$A:$A,MATCH($C2377,Кат!$I:$I,0)),INDEX(Торг!$A:$A,MATCH($C2377,Торг!$I:$I,0))),"")</f>
        <v/>
      </c>
      <c r="M2377" s="132" t="str">
        <f>IFERROR(IFERROR(INDEX(Кат!$B:$B,MATCH($C2377,Кат!$I:$I,0)),INDEX(Торг!$B:$B,MATCH($C2377,Торг!$I:$I,0))),"")</f>
        <v/>
      </c>
      <c r="N2377" s="132" t="str">
        <f t="shared" si="37"/>
        <v>FRANCECAR FCR220050</v>
      </c>
      <c r="O2377" s="132" t="str">
        <f>IFERROR(IFERROR(INDEX(Кат!$B:$B,MATCH($N2377,Кат!$I:$I,0)),INDEX(Торг!$B:$B,MATCH($N2377,Торг!$I:$I,0))),"")</f>
        <v/>
      </c>
    </row>
    <row r="2378" spans="1:15" outlineLevel="2">
      <c r="A2378" t="s">
        <v>16148</v>
      </c>
      <c r="C2378" s="191" t="s">
        <v>5453</v>
      </c>
      <c r="E2378" t="s">
        <v>5454</v>
      </c>
      <c r="F2378" t="s">
        <v>1464</v>
      </c>
      <c r="G2378" t="s">
        <v>399</v>
      </c>
      <c r="H2378">
        <v>1050</v>
      </c>
      <c r="J2378" t="s">
        <v>22634</v>
      </c>
      <c r="K2378" s="132" t="str">
        <f>IFERROR(IFERROR(INDEX(Кат!$O:$O,MATCH($C2378,Кат!$I:$I,0)),INDEX(Торг!$L:$L,MATCH($C2378,Торг!$I:$I,0))),"")</f>
        <v/>
      </c>
      <c r="L2378" s="132" t="str">
        <f>IFERROR(IFERROR(INDEX(Кат!$A:$A,MATCH($C2378,Кат!$I:$I,0)),INDEX(Торг!$A:$A,MATCH($C2378,Торг!$I:$I,0))),"")</f>
        <v/>
      </c>
      <c r="M2378" s="132" t="str">
        <f>IFERROR(IFERROR(INDEX(Кат!$B:$B,MATCH($C2378,Кат!$I:$I,0)),INDEX(Торг!$B:$B,MATCH($C2378,Торг!$I:$I,0))),"")</f>
        <v/>
      </c>
      <c r="N2378" s="132" t="str">
        <f t="shared" si="37"/>
        <v>FRANCECAR FCR211157</v>
      </c>
      <c r="O2378" s="132" t="str">
        <f>IFERROR(IFERROR(INDEX(Кат!$B:$B,MATCH($N2378,Кат!$I:$I,0)),INDEX(Торг!$B:$B,MATCH($N2378,Торг!$I:$I,0))),"")</f>
        <v/>
      </c>
    </row>
    <row r="2379" spans="1:15" outlineLevel="2">
      <c r="A2379" t="s">
        <v>16149</v>
      </c>
      <c r="C2379" s="191" t="s">
        <v>5455</v>
      </c>
      <c r="E2379" t="s">
        <v>5456</v>
      </c>
      <c r="F2379" t="s">
        <v>1464</v>
      </c>
      <c r="G2379" t="s">
        <v>375</v>
      </c>
      <c r="H2379">
        <v>470</v>
      </c>
      <c r="J2379" t="s">
        <v>22634</v>
      </c>
      <c r="K2379" s="132" t="str">
        <f>IFERROR(IFERROR(INDEX(Кат!$O:$O,MATCH($C2379,Кат!$I:$I,0)),INDEX(Торг!$L:$L,MATCH($C2379,Торг!$I:$I,0))),"")</f>
        <v/>
      </c>
      <c r="L2379" s="132" t="str">
        <f>IFERROR(IFERROR(INDEX(Кат!$A:$A,MATCH($C2379,Кат!$I:$I,0)),INDEX(Торг!$A:$A,MATCH($C2379,Торг!$I:$I,0))),"")</f>
        <v/>
      </c>
      <c r="M2379" s="132" t="str">
        <f>IFERROR(IFERROR(INDEX(Кат!$B:$B,MATCH($C2379,Кат!$I:$I,0)),INDEX(Торг!$B:$B,MATCH($C2379,Торг!$I:$I,0))),"")</f>
        <v/>
      </c>
      <c r="N2379" s="132" t="str">
        <f t="shared" si="37"/>
        <v>FRANCECAR FCR210329</v>
      </c>
      <c r="O2379" s="132" t="str">
        <f>IFERROR(IFERROR(INDEX(Кат!$B:$B,MATCH($N2379,Кат!$I:$I,0)),INDEX(Торг!$B:$B,MATCH($N2379,Торг!$I:$I,0))),"")</f>
        <v/>
      </c>
    </row>
    <row r="2380" spans="1:15" outlineLevel="1">
      <c r="A2380" t="s">
        <v>16150</v>
      </c>
      <c r="C2380" s="191" t="s">
        <v>1467</v>
      </c>
      <c r="E2380" t="s">
        <v>1468</v>
      </c>
      <c r="F2380" t="s">
        <v>1464</v>
      </c>
      <c r="G2380" t="s">
        <v>375</v>
      </c>
      <c r="H2380">
        <v>810</v>
      </c>
      <c r="J2380" t="s">
        <v>22634</v>
      </c>
      <c r="K2380" s="132" t="str">
        <f>IFERROR(IFERROR(INDEX(Кат!$O:$O,MATCH($C2380,Кат!$I:$I,0)),INDEX(Торг!$L:$L,MATCH($C2380,Торг!$I:$I,0))),"")</f>
        <v/>
      </c>
      <c r="L2380" s="132" t="str">
        <f>IFERROR(IFERROR(INDEX(Кат!$A:$A,MATCH($C2380,Кат!$I:$I,0)),INDEX(Торг!$A:$A,MATCH($C2380,Торг!$I:$I,0))),"")</f>
        <v/>
      </c>
      <c r="M2380" s="132" t="str">
        <f>IFERROR(IFERROR(INDEX(Кат!$B:$B,MATCH($C2380,Кат!$I:$I,0)),INDEX(Торг!$B:$B,MATCH($C2380,Торг!$I:$I,0))),"")</f>
        <v/>
      </c>
      <c r="N2380" s="132" t="str">
        <f t="shared" si="37"/>
        <v>FRANCECAR FCR210330</v>
      </c>
      <c r="O2380" s="132" t="str">
        <f>IFERROR(IFERROR(INDEX(Кат!$B:$B,MATCH($N2380,Кат!$I:$I,0)),INDEX(Торг!$B:$B,MATCH($N2380,Торг!$I:$I,0))),"")</f>
        <v/>
      </c>
    </row>
    <row r="2381" spans="1:15" outlineLevel="2">
      <c r="A2381" t="s">
        <v>16151</v>
      </c>
      <c r="C2381" s="191" t="s">
        <v>5457</v>
      </c>
      <c r="E2381" t="s">
        <v>5458</v>
      </c>
      <c r="F2381" t="s">
        <v>1464</v>
      </c>
      <c r="G2381" t="s">
        <v>399</v>
      </c>
      <c r="H2381">
        <v>12490</v>
      </c>
      <c r="J2381" t="s">
        <v>22634</v>
      </c>
      <c r="K2381" s="132" t="str">
        <f>IFERROR(IFERROR(INDEX(Кат!$O:$O,MATCH($C2381,Кат!$I:$I,0)),INDEX(Торг!$L:$L,MATCH($C2381,Торг!$I:$I,0))),"")</f>
        <v/>
      </c>
      <c r="L2381" s="132" t="str">
        <f>IFERROR(IFERROR(INDEX(Кат!$A:$A,MATCH($C2381,Кат!$I:$I,0)),INDEX(Торг!$A:$A,MATCH($C2381,Торг!$I:$I,0))),"")</f>
        <v/>
      </c>
      <c r="M2381" s="132" t="str">
        <f>IFERROR(IFERROR(INDEX(Кат!$B:$B,MATCH($C2381,Кат!$I:$I,0)),INDEX(Торг!$B:$B,MATCH($C2381,Торг!$I:$I,0))),"")</f>
        <v/>
      </c>
      <c r="N2381" s="132" t="str">
        <f t="shared" si="37"/>
        <v>FRANCECAR FCR210249</v>
      </c>
      <c r="O2381" s="132" t="str">
        <f>IFERROR(IFERROR(INDEX(Кат!$B:$B,MATCH($N2381,Кат!$I:$I,0)),INDEX(Торг!$B:$B,MATCH($N2381,Торг!$I:$I,0))),"")</f>
        <v/>
      </c>
    </row>
    <row r="2382" spans="1:15" outlineLevel="2">
      <c r="A2382" t="s">
        <v>16152</v>
      </c>
      <c r="C2382" s="191" t="s">
        <v>5459</v>
      </c>
      <c r="E2382" t="s">
        <v>5460</v>
      </c>
      <c r="F2382" t="s">
        <v>1464</v>
      </c>
      <c r="G2382" t="s">
        <v>399</v>
      </c>
      <c r="H2382">
        <v>180</v>
      </c>
      <c r="J2382" t="s">
        <v>22634</v>
      </c>
      <c r="K2382" s="132" t="str">
        <f>IFERROR(IFERROR(INDEX(Кат!$O:$O,MATCH($C2382,Кат!$I:$I,0)),INDEX(Торг!$L:$L,MATCH($C2382,Торг!$I:$I,0))),"")</f>
        <v/>
      </c>
      <c r="L2382" s="132" t="str">
        <f>IFERROR(IFERROR(INDEX(Кат!$A:$A,MATCH($C2382,Кат!$I:$I,0)),INDEX(Торг!$A:$A,MATCH($C2382,Торг!$I:$I,0))),"")</f>
        <v/>
      </c>
      <c r="M2382" s="132" t="str">
        <f>IFERROR(IFERROR(INDEX(Кат!$B:$B,MATCH($C2382,Кат!$I:$I,0)),INDEX(Торг!$B:$B,MATCH($C2382,Торг!$I:$I,0))),"")</f>
        <v/>
      </c>
      <c r="N2382" s="132" t="str">
        <f t="shared" si="37"/>
        <v>FRANCECAR FCR210246</v>
      </c>
      <c r="O2382" s="132" t="str">
        <f>IFERROR(IFERROR(INDEX(Кат!$B:$B,MATCH($N2382,Кат!$I:$I,0)),INDEX(Торг!$B:$B,MATCH($N2382,Торг!$I:$I,0))),"")</f>
        <v/>
      </c>
    </row>
    <row r="2383" spans="1:15" outlineLevel="2">
      <c r="A2383" t="s">
        <v>16153</v>
      </c>
      <c r="C2383" s="191" t="s">
        <v>5461</v>
      </c>
      <c r="E2383" t="s">
        <v>5462</v>
      </c>
      <c r="F2383" t="s">
        <v>1464</v>
      </c>
      <c r="G2383" t="s">
        <v>399</v>
      </c>
      <c r="H2383">
        <v>1210</v>
      </c>
      <c r="J2383" t="s">
        <v>22634</v>
      </c>
      <c r="K2383" s="132" t="str">
        <f>IFERROR(IFERROR(INDEX(Кат!$O:$O,MATCH($C2383,Кат!$I:$I,0)),INDEX(Торг!$L:$L,MATCH($C2383,Торг!$I:$I,0))),"")</f>
        <v/>
      </c>
      <c r="L2383" s="132" t="str">
        <f>IFERROR(IFERROR(INDEX(Кат!$A:$A,MATCH($C2383,Кат!$I:$I,0)),INDEX(Торг!$A:$A,MATCH($C2383,Торг!$I:$I,0))),"")</f>
        <v/>
      </c>
      <c r="M2383" s="132" t="str">
        <f>IFERROR(IFERROR(INDEX(Кат!$B:$B,MATCH($C2383,Кат!$I:$I,0)),INDEX(Торг!$B:$B,MATCH($C2383,Торг!$I:$I,0))),"")</f>
        <v/>
      </c>
      <c r="N2383" s="132" t="str">
        <f t="shared" si="37"/>
        <v>FRANCECAR FCR210228</v>
      </c>
      <c r="O2383" s="132" t="str">
        <f>IFERROR(IFERROR(INDEX(Кат!$B:$B,MATCH($N2383,Кат!$I:$I,0)),INDEX(Торг!$B:$B,MATCH($N2383,Торг!$I:$I,0))),"")</f>
        <v/>
      </c>
    </row>
    <row r="2384" spans="1:15" outlineLevel="2">
      <c r="A2384" t="s">
        <v>16154</v>
      </c>
      <c r="C2384" s="191" t="s">
        <v>5463</v>
      </c>
      <c r="E2384" t="s">
        <v>5464</v>
      </c>
      <c r="F2384" t="s">
        <v>1464</v>
      </c>
      <c r="G2384" t="s">
        <v>399</v>
      </c>
      <c r="H2384">
        <v>73.5</v>
      </c>
      <c r="J2384" t="s">
        <v>22634</v>
      </c>
      <c r="K2384" s="132" t="str">
        <f>IFERROR(IFERROR(INDEX(Кат!$O:$O,MATCH($C2384,Кат!$I:$I,0)),INDEX(Торг!$L:$L,MATCH($C2384,Торг!$I:$I,0))),"")</f>
        <v/>
      </c>
      <c r="L2384" s="132" t="str">
        <f>IFERROR(IFERROR(INDEX(Кат!$A:$A,MATCH($C2384,Кат!$I:$I,0)),INDEX(Торг!$A:$A,MATCH($C2384,Торг!$I:$I,0))),"")</f>
        <v/>
      </c>
      <c r="M2384" s="132" t="str">
        <f>IFERROR(IFERROR(INDEX(Кат!$B:$B,MATCH($C2384,Кат!$I:$I,0)),INDEX(Торг!$B:$B,MATCH($C2384,Торг!$I:$I,0))),"")</f>
        <v/>
      </c>
      <c r="N2384" s="132" t="str">
        <f t="shared" si="37"/>
        <v>FRANCECAR FCR210997</v>
      </c>
      <c r="O2384" s="132" t="str">
        <f>IFERROR(IFERROR(INDEX(Кат!$B:$B,MATCH($N2384,Кат!$I:$I,0)),INDEX(Торг!$B:$B,MATCH($N2384,Торг!$I:$I,0))),"")</f>
        <v/>
      </c>
    </row>
    <row r="2385" spans="1:15" outlineLevel="2">
      <c r="A2385" t="s">
        <v>16155</v>
      </c>
      <c r="C2385" s="191" t="s">
        <v>5465</v>
      </c>
      <c r="E2385" t="s">
        <v>5466</v>
      </c>
      <c r="F2385" t="s">
        <v>1464</v>
      </c>
      <c r="G2385" t="s">
        <v>399</v>
      </c>
      <c r="H2385">
        <v>305</v>
      </c>
      <c r="J2385" t="s">
        <v>22634</v>
      </c>
      <c r="K2385" s="132" t="str">
        <f>IFERROR(IFERROR(INDEX(Кат!$O:$O,MATCH($C2385,Кат!$I:$I,0)),INDEX(Торг!$L:$L,MATCH($C2385,Торг!$I:$I,0))),"")</f>
        <v/>
      </c>
      <c r="L2385" s="132" t="str">
        <f>IFERROR(IFERROR(INDEX(Кат!$A:$A,MATCH($C2385,Кат!$I:$I,0)),INDEX(Торг!$A:$A,MATCH($C2385,Торг!$I:$I,0))),"")</f>
        <v/>
      </c>
      <c r="M2385" s="132" t="str">
        <f>IFERROR(IFERROR(INDEX(Кат!$B:$B,MATCH($C2385,Кат!$I:$I,0)),INDEX(Торг!$B:$B,MATCH($C2385,Торг!$I:$I,0))),"")</f>
        <v/>
      </c>
      <c r="N2385" s="132" t="str">
        <f t="shared" si="37"/>
        <v>FRANCECAR FCR210996</v>
      </c>
      <c r="O2385" s="132" t="str">
        <f>IFERROR(IFERROR(INDEX(Кат!$B:$B,MATCH($N2385,Кат!$I:$I,0)),INDEX(Торг!$B:$B,MATCH($N2385,Торг!$I:$I,0))),"")</f>
        <v/>
      </c>
    </row>
    <row r="2386" spans="1:15" outlineLevel="2">
      <c r="A2386" t="s">
        <v>16156</v>
      </c>
      <c r="C2386" s="191" t="s">
        <v>5467</v>
      </c>
      <c r="E2386" t="s">
        <v>5468</v>
      </c>
      <c r="F2386" t="s">
        <v>1464</v>
      </c>
      <c r="G2386" t="s">
        <v>399</v>
      </c>
      <c r="H2386">
        <v>405</v>
      </c>
      <c r="J2386" t="s">
        <v>22634</v>
      </c>
      <c r="K2386" s="132" t="str">
        <f>IFERROR(IFERROR(INDEX(Кат!$O:$O,MATCH($C2386,Кат!$I:$I,0)),INDEX(Торг!$L:$L,MATCH($C2386,Торг!$I:$I,0))),"")</f>
        <v/>
      </c>
      <c r="L2386" s="132" t="str">
        <f>IFERROR(IFERROR(INDEX(Кат!$A:$A,MATCH($C2386,Кат!$I:$I,0)),INDEX(Торг!$A:$A,MATCH($C2386,Торг!$I:$I,0))),"")</f>
        <v/>
      </c>
      <c r="M2386" s="132" t="str">
        <f>IFERROR(IFERROR(INDEX(Кат!$B:$B,MATCH($C2386,Кат!$I:$I,0)),INDEX(Торг!$B:$B,MATCH($C2386,Торг!$I:$I,0))),"")</f>
        <v/>
      </c>
      <c r="N2386" s="132" t="str">
        <f t="shared" si="37"/>
        <v>FRANCECAR FCR210226</v>
      </c>
      <c r="O2386" s="132" t="str">
        <f>IFERROR(IFERROR(INDEX(Кат!$B:$B,MATCH($N2386,Кат!$I:$I,0)),INDEX(Торг!$B:$B,MATCH($N2386,Торг!$I:$I,0))),"")</f>
        <v/>
      </c>
    </row>
    <row r="2387" spans="1:15" outlineLevel="1">
      <c r="A2387" t="s">
        <v>16157</v>
      </c>
      <c r="C2387" s="191" t="s">
        <v>5469</v>
      </c>
      <c r="E2387" t="s">
        <v>5470</v>
      </c>
      <c r="F2387" t="s">
        <v>1464</v>
      </c>
      <c r="G2387" t="s">
        <v>399</v>
      </c>
      <c r="H2387">
        <v>265</v>
      </c>
      <c r="J2387" t="s">
        <v>22634</v>
      </c>
      <c r="K2387" s="132" t="str">
        <f>IFERROR(IFERROR(INDEX(Кат!$O:$O,MATCH($C2387,Кат!$I:$I,0)),INDEX(Торг!$L:$L,MATCH($C2387,Торг!$I:$I,0))),"")</f>
        <v/>
      </c>
      <c r="L2387" s="132" t="str">
        <f>IFERROR(IFERROR(INDEX(Кат!$A:$A,MATCH($C2387,Кат!$I:$I,0)),INDEX(Торг!$A:$A,MATCH($C2387,Торг!$I:$I,0))),"")</f>
        <v/>
      </c>
      <c r="M2387" s="132" t="str">
        <f>IFERROR(IFERROR(INDEX(Кат!$B:$B,MATCH($C2387,Кат!$I:$I,0)),INDEX(Торг!$B:$B,MATCH($C2387,Торг!$I:$I,0))),"")</f>
        <v/>
      </c>
      <c r="N2387" s="132" t="str">
        <f t="shared" si="37"/>
        <v>FRANCECAR FCR210227</v>
      </c>
      <c r="O2387" s="132" t="str">
        <f>IFERROR(IFERROR(INDEX(Кат!$B:$B,MATCH($N2387,Кат!$I:$I,0)),INDEX(Торг!$B:$B,MATCH($N2387,Торг!$I:$I,0))),"")</f>
        <v/>
      </c>
    </row>
    <row r="2388" spans="1:15" outlineLevel="2">
      <c r="A2388" t="s">
        <v>16158</v>
      </c>
      <c r="C2388" s="191" t="s">
        <v>5471</v>
      </c>
      <c r="E2388" t="s">
        <v>5472</v>
      </c>
      <c r="F2388" t="s">
        <v>1464</v>
      </c>
      <c r="G2388" t="s">
        <v>399</v>
      </c>
      <c r="H2388">
        <v>455</v>
      </c>
      <c r="J2388" t="s">
        <v>22634</v>
      </c>
      <c r="K2388" s="132" t="str">
        <f>IFERROR(IFERROR(INDEX(Кат!$O:$O,MATCH($C2388,Кат!$I:$I,0)),INDEX(Торг!$L:$L,MATCH($C2388,Торг!$I:$I,0))),"")</f>
        <v/>
      </c>
      <c r="L2388" s="132" t="str">
        <f>IFERROR(IFERROR(INDEX(Кат!$A:$A,MATCH($C2388,Кат!$I:$I,0)),INDEX(Торг!$A:$A,MATCH($C2388,Торг!$I:$I,0))),"")</f>
        <v/>
      </c>
      <c r="M2388" s="132" t="str">
        <f>IFERROR(IFERROR(INDEX(Кат!$B:$B,MATCH($C2388,Кат!$I:$I,0)),INDEX(Торг!$B:$B,MATCH($C2388,Торг!$I:$I,0))),"")</f>
        <v/>
      </c>
      <c r="N2388" s="132" t="str">
        <f t="shared" si="37"/>
        <v>FRANCECAR FCR210225</v>
      </c>
      <c r="O2388" s="132" t="str">
        <f>IFERROR(IFERROR(INDEX(Кат!$B:$B,MATCH($N2388,Кат!$I:$I,0)),INDEX(Торг!$B:$B,MATCH($N2388,Торг!$I:$I,0))),"")</f>
        <v/>
      </c>
    </row>
    <row r="2389" spans="1:15" outlineLevel="2">
      <c r="A2389" t="s">
        <v>16159</v>
      </c>
      <c r="C2389" s="191" t="s">
        <v>5473</v>
      </c>
      <c r="E2389" t="s">
        <v>5474</v>
      </c>
      <c r="F2389" t="s">
        <v>1464</v>
      </c>
      <c r="G2389" t="s">
        <v>399</v>
      </c>
      <c r="H2389">
        <v>60</v>
      </c>
      <c r="J2389" t="s">
        <v>22634</v>
      </c>
      <c r="K2389" s="132" t="str">
        <f>IFERROR(IFERROR(INDEX(Кат!$O:$O,MATCH($C2389,Кат!$I:$I,0)),INDEX(Торг!$L:$L,MATCH($C2389,Торг!$I:$I,0))),"")</f>
        <v/>
      </c>
      <c r="L2389" s="132" t="str">
        <f>IFERROR(IFERROR(INDEX(Кат!$A:$A,MATCH($C2389,Кат!$I:$I,0)),INDEX(Торг!$A:$A,MATCH($C2389,Торг!$I:$I,0))),"")</f>
        <v/>
      </c>
      <c r="M2389" s="132" t="str">
        <f>IFERROR(IFERROR(INDEX(Кат!$B:$B,MATCH($C2389,Кат!$I:$I,0)),INDEX(Торг!$B:$B,MATCH($C2389,Торг!$I:$I,0))),"")</f>
        <v/>
      </c>
      <c r="N2389" s="132" t="str">
        <f t="shared" si="37"/>
        <v>FRANCECAR FCR210223</v>
      </c>
      <c r="O2389" s="132" t="str">
        <f>IFERROR(IFERROR(INDEX(Кат!$B:$B,MATCH($N2389,Кат!$I:$I,0)),INDEX(Торг!$B:$B,MATCH($N2389,Торг!$I:$I,0))),"")</f>
        <v/>
      </c>
    </row>
    <row r="2390" spans="1:15" outlineLevel="2">
      <c r="A2390" t="s">
        <v>16160</v>
      </c>
      <c r="C2390" s="191" t="s">
        <v>5475</v>
      </c>
      <c r="E2390" t="s">
        <v>5476</v>
      </c>
      <c r="F2390" t="s">
        <v>1464</v>
      </c>
      <c r="G2390" t="s">
        <v>375</v>
      </c>
      <c r="H2390">
        <v>4200</v>
      </c>
      <c r="J2390" t="s">
        <v>22634</v>
      </c>
      <c r="K2390" s="132" t="str">
        <f>IFERROR(IFERROR(INDEX(Кат!$O:$O,MATCH($C2390,Кат!$I:$I,0)),INDEX(Торг!$L:$L,MATCH($C2390,Торг!$I:$I,0))),"")</f>
        <v/>
      </c>
      <c r="L2390" s="132" t="str">
        <f>IFERROR(IFERROR(INDEX(Кат!$A:$A,MATCH($C2390,Кат!$I:$I,0)),INDEX(Торг!$A:$A,MATCH($C2390,Торг!$I:$I,0))),"")</f>
        <v/>
      </c>
      <c r="M2390" s="132" t="str">
        <f>IFERROR(IFERROR(INDEX(Кат!$B:$B,MATCH($C2390,Кат!$I:$I,0)),INDEX(Торг!$B:$B,MATCH($C2390,Торг!$I:$I,0))),"")</f>
        <v/>
      </c>
      <c r="N2390" s="132" t="str">
        <f t="shared" si="37"/>
        <v>FRANCECAR FCR210221</v>
      </c>
      <c r="O2390" s="132" t="str">
        <f>IFERROR(IFERROR(INDEX(Кат!$B:$B,MATCH($N2390,Кат!$I:$I,0)),INDEX(Торг!$B:$B,MATCH($N2390,Торг!$I:$I,0))),"")</f>
        <v/>
      </c>
    </row>
    <row r="2391" spans="1:15" outlineLevel="2">
      <c r="A2391" t="s">
        <v>16161</v>
      </c>
      <c r="C2391" s="191" t="s">
        <v>5477</v>
      </c>
      <c r="E2391" t="s">
        <v>5478</v>
      </c>
      <c r="F2391" t="s">
        <v>1464</v>
      </c>
      <c r="G2391" t="s">
        <v>399</v>
      </c>
      <c r="H2391">
        <v>2110</v>
      </c>
      <c r="J2391" t="s">
        <v>22634</v>
      </c>
      <c r="K2391" s="132" t="str">
        <f>IFERROR(IFERROR(INDEX(Кат!$O:$O,MATCH($C2391,Кат!$I:$I,0)),INDEX(Торг!$L:$L,MATCH($C2391,Торг!$I:$I,0))),"")</f>
        <v/>
      </c>
      <c r="L2391" s="132" t="str">
        <f>IFERROR(IFERROR(INDEX(Кат!$A:$A,MATCH($C2391,Кат!$I:$I,0)),INDEX(Торг!$A:$A,MATCH($C2391,Торг!$I:$I,0))),"")</f>
        <v/>
      </c>
      <c r="M2391" s="132" t="str">
        <f>IFERROR(IFERROR(INDEX(Кат!$B:$B,MATCH($C2391,Кат!$I:$I,0)),INDEX(Торг!$B:$B,MATCH($C2391,Торг!$I:$I,0))),"")</f>
        <v/>
      </c>
      <c r="N2391" s="132" t="str">
        <f t="shared" si="37"/>
        <v>FRANCECAR FCR210217</v>
      </c>
      <c r="O2391" s="132" t="str">
        <f>IFERROR(IFERROR(INDEX(Кат!$B:$B,MATCH($N2391,Кат!$I:$I,0)),INDEX(Торг!$B:$B,MATCH($N2391,Торг!$I:$I,0))),"")</f>
        <v/>
      </c>
    </row>
    <row r="2392" spans="1:15" outlineLevel="2">
      <c r="A2392" t="s">
        <v>27265</v>
      </c>
      <c r="C2392" s="191" t="s">
        <v>27266</v>
      </c>
      <c r="E2392" t="s">
        <v>27267</v>
      </c>
      <c r="F2392" t="s">
        <v>1464</v>
      </c>
      <c r="G2392" t="s">
        <v>399</v>
      </c>
      <c r="H2392">
        <v>750</v>
      </c>
      <c r="J2392" t="s">
        <v>22634</v>
      </c>
      <c r="K2392" s="132" t="str">
        <f>IFERROR(IFERROR(INDEX(Кат!$O:$O,MATCH($C2392,Кат!$I:$I,0)),INDEX(Торг!$L:$L,MATCH($C2392,Торг!$I:$I,0))),"")</f>
        <v/>
      </c>
      <c r="L2392" s="132" t="str">
        <f>IFERROR(IFERROR(INDEX(Кат!$A:$A,MATCH($C2392,Кат!$I:$I,0)),INDEX(Торг!$A:$A,MATCH($C2392,Торг!$I:$I,0))),"")</f>
        <v/>
      </c>
      <c r="M2392" s="132" t="str">
        <f>IFERROR(IFERROR(INDEX(Кат!$B:$B,MATCH($C2392,Кат!$I:$I,0)),INDEX(Торг!$B:$B,MATCH($C2392,Торг!$I:$I,0))),"")</f>
        <v/>
      </c>
      <c r="N2392" s="132" t="str">
        <f t="shared" si="37"/>
        <v>FRANCECAR FCR30S002</v>
      </c>
      <c r="O2392" s="132" t="str">
        <f>IFERROR(IFERROR(INDEX(Кат!$B:$B,MATCH($N2392,Кат!$I:$I,0)),INDEX(Торг!$B:$B,MATCH($N2392,Торг!$I:$I,0))),"")</f>
        <v/>
      </c>
    </row>
    <row r="2393" spans="1:15" outlineLevel="2">
      <c r="A2393" t="s">
        <v>16162</v>
      </c>
      <c r="C2393" s="191" t="s">
        <v>5479</v>
      </c>
      <c r="E2393" t="s">
        <v>5480</v>
      </c>
      <c r="F2393" t="s">
        <v>1464</v>
      </c>
      <c r="G2393" t="s">
        <v>399</v>
      </c>
      <c r="H2393">
        <v>950</v>
      </c>
      <c r="J2393" t="s">
        <v>22634</v>
      </c>
      <c r="K2393" s="132" t="str">
        <f>IFERROR(IFERROR(INDEX(Кат!$O:$O,MATCH($C2393,Кат!$I:$I,0)),INDEX(Торг!$L:$L,MATCH($C2393,Торг!$I:$I,0))),"")</f>
        <v/>
      </c>
      <c r="L2393" s="132" t="str">
        <f>IFERROR(IFERROR(INDEX(Кат!$A:$A,MATCH($C2393,Кат!$I:$I,0)),INDEX(Торг!$A:$A,MATCH($C2393,Торг!$I:$I,0))),"")</f>
        <v/>
      </c>
      <c r="M2393" s="132" t="str">
        <f>IFERROR(IFERROR(INDEX(Кат!$B:$B,MATCH($C2393,Кат!$I:$I,0)),INDEX(Торг!$B:$B,MATCH($C2393,Торг!$I:$I,0))),"")</f>
        <v/>
      </c>
      <c r="N2393" s="132" t="str">
        <f t="shared" si="37"/>
        <v>FRANCECAR FCR210391</v>
      </c>
      <c r="O2393" s="132" t="str">
        <f>IFERROR(IFERROR(INDEX(Кат!$B:$B,MATCH($N2393,Кат!$I:$I,0)),INDEX(Торг!$B:$B,MATCH($N2393,Торг!$I:$I,0))),"")</f>
        <v/>
      </c>
    </row>
    <row r="2394" spans="1:15" outlineLevel="2">
      <c r="A2394" t="s">
        <v>16163</v>
      </c>
      <c r="C2394" s="191" t="s">
        <v>5481</v>
      </c>
      <c r="E2394" t="s">
        <v>5482</v>
      </c>
      <c r="F2394" t="s">
        <v>1464</v>
      </c>
      <c r="G2394" t="s">
        <v>399</v>
      </c>
      <c r="H2394">
        <v>1250</v>
      </c>
      <c r="J2394" t="s">
        <v>22634</v>
      </c>
      <c r="K2394" s="132" t="str">
        <f>IFERROR(IFERROR(INDEX(Кат!$O:$O,MATCH($C2394,Кат!$I:$I,0)),INDEX(Торг!$L:$L,MATCH($C2394,Торг!$I:$I,0))),"")</f>
        <v/>
      </c>
      <c r="L2394" s="132" t="str">
        <f>IFERROR(IFERROR(INDEX(Кат!$A:$A,MATCH($C2394,Кат!$I:$I,0)),INDEX(Торг!$A:$A,MATCH($C2394,Торг!$I:$I,0))),"")</f>
        <v/>
      </c>
      <c r="M2394" s="132" t="str">
        <f>IFERROR(IFERROR(INDEX(Кат!$B:$B,MATCH($C2394,Кат!$I:$I,0)),INDEX(Торг!$B:$B,MATCH($C2394,Торг!$I:$I,0))),"")</f>
        <v/>
      </c>
      <c r="N2394" s="132" t="str">
        <f t="shared" si="37"/>
        <v>FRANCECAR FCR210194</v>
      </c>
      <c r="O2394" s="132" t="str">
        <f>IFERROR(IFERROR(INDEX(Кат!$B:$B,MATCH($N2394,Кат!$I:$I,0)),INDEX(Торг!$B:$B,MATCH($N2394,Торг!$I:$I,0))),"")</f>
        <v/>
      </c>
    </row>
    <row r="2395" spans="1:15" outlineLevel="2">
      <c r="A2395" t="s">
        <v>16164</v>
      </c>
      <c r="C2395" s="191" t="s">
        <v>5483</v>
      </c>
      <c r="E2395" t="s">
        <v>5484</v>
      </c>
      <c r="F2395" t="s">
        <v>1464</v>
      </c>
      <c r="G2395" t="s">
        <v>399</v>
      </c>
      <c r="H2395">
        <v>825</v>
      </c>
      <c r="J2395" t="s">
        <v>22634</v>
      </c>
      <c r="K2395" s="132" t="str">
        <f>IFERROR(IFERROR(INDEX(Кат!$O:$O,MATCH($C2395,Кат!$I:$I,0)),INDEX(Торг!$L:$L,MATCH($C2395,Торг!$I:$I,0))),"")</f>
        <v/>
      </c>
      <c r="L2395" s="132" t="str">
        <f>IFERROR(IFERROR(INDEX(Кат!$A:$A,MATCH($C2395,Кат!$I:$I,0)),INDEX(Торг!$A:$A,MATCH($C2395,Торг!$I:$I,0))),"")</f>
        <v/>
      </c>
      <c r="M2395" s="132" t="str">
        <f>IFERROR(IFERROR(INDEX(Кат!$B:$B,MATCH($C2395,Кат!$I:$I,0)),INDEX(Торг!$B:$B,MATCH($C2395,Торг!$I:$I,0))),"")</f>
        <v/>
      </c>
      <c r="N2395" s="132" t="str">
        <f t="shared" si="37"/>
        <v>FRANCECAR FCR220018</v>
      </c>
      <c r="O2395" s="132" t="str">
        <f>IFERROR(IFERROR(INDEX(Кат!$B:$B,MATCH($N2395,Кат!$I:$I,0)),INDEX(Торг!$B:$B,MATCH($N2395,Торг!$I:$I,0))),"")</f>
        <v/>
      </c>
    </row>
    <row r="2396" spans="1:15" outlineLevel="1">
      <c r="A2396" t="s">
        <v>16165</v>
      </c>
      <c r="C2396" s="191" t="s">
        <v>5485</v>
      </c>
      <c r="E2396" t="s">
        <v>5486</v>
      </c>
      <c r="F2396" t="s">
        <v>1464</v>
      </c>
      <c r="G2396" t="s">
        <v>399</v>
      </c>
      <c r="H2396">
        <v>3130</v>
      </c>
      <c r="J2396" t="s">
        <v>22634</v>
      </c>
      <c r="K2396" s="132" t="str">
        <f>IFERROR(IFERROR(INDEX(Кат!$O:$O,MATCH($C2396,Кат!$I:$I,0)),INDEX(Торг!$L:$L,MATCH($C2396,Торг!$I:$I,0))),"")</f>
        <v/>
      </c>
      <c r="L2396" s="132" t="str">
        <f>IFERROR(IFERROR(INDEX(Кат!$A:$A,MATCH($C2396,Кат!$I:$I,0)),INDEX(Торг!$A:$A,MATCH($C2396,Торг!$I:$I,0))),"")</f>
        <v/>
      </c>
      <c r="M2396" s="132" t="str">
        <f>IFERROR(IFERROR(INDEX(Кат!$B:$B,MATCH($C2396,Кат!$I:$I,0)),INDEX(Торг!$B:$B,MATCH($C2396,Торг!$I:$I,0))),"")</f>
        <v/>
      </c>
      <c r="N2396" s="132" t="str">
        <f t="shared" si="37"/>
        <v>FRANCECAR FCR220016</v>
      </c>
      <c r="O2396" s="132" t="str">
        <f>IFERROR(IFERROR(INDEX(Кат!$B:$B,MATCH($N2396,Кат!$I:$I,0)),INDEX(Торг!$B:$B,MATCH($N2396,Торг!$I:$I,0))),"")</f>
        <v/>
      </c>
    </row>
    <row r="2397" spans="1:15" outlineLevel="2">
      <c r="A2397" t="s">
        <v>29061</v>
      </c>
      <c r="C2397" s="191" t="s">
        <v>29062</v>
      </c>
      <c r="E2397" t="s">
        <v>29063</v>
      </c>
      <c r="F2397" t="s">
        <v>1464</v>
      </c>
      <c r="G2397" t="s">
        <v>399</v>
      </c>
      <c r="H2397">
        <v>500</v>
      </c>
      <c r="J2397" t="s">
        <v>22634</v>
      </c>
      <c r="K2397" s="132" t="str">
        <f>IFERROR(IFERROR(INDEX(Кат!$O:$O,MATCH($C2397,Кат!$I:$I,0)),INDEX(Торг!$L:$L,MATCH($C2397,Торг!$I:$I,0))),"")</f>
        <v/>
      </c>
      <c r="L2397" s="132" t="str">
        <f>IFERROR(IFERROR(INDEX(Кат!$A:$A,MATCH($C2397,Кат!$I:$I,0)),INDEX(Торг!$A:$A,MATCH($C2397,Торг!$I:$I,0))),"")</f>
        <v/>
      </c>
      <c r="M2397" s="132" t="str">
        <f>IFERROR(IFERROR(INDEX(Кат!$B:$B,MATCH($C2397,Кат!$I:$I,0)),INDEX(Торг!$B:$B,MATCH($C2397,Торг!$I:$I,0))),"")</f>
        <v/>
      </c>
      <c r="N2397" s="132" t="str">
        <f t="shared" si="37"/>
        <v>FRANCECAR FCR221006</v>
      </c>
      <c r="O2397" s="132" t="str">
        <f>IFERROR(IFERROR(INDEX(Кат!$B:$B,MATCH($N2397,Кат!$I:$I,0)),INDEX(Торг!$B:$B,MATCH($N2397,Торг!$I:$I,0))),"")</f>
        <v/>
      </c>
    </row>
    <row r="2398" spans="1:15" outlineLevel="2">
      <c r="A2398" t="s">
        <v>16166</v>
      </c>
      <c r="C2398" s="191" t="s">
        <v>5487</v>
      </c>
      <c r="E2398" t="s">
        <v>5488</v>
      </c>
      <c r="F2398" t="s">
        <v>1464</v>
      </c>
      <c r="G2398" t="s">
        <v>399</v>
      </c>
      <c r="H2398">
        <v>2545</v>
      </c>
      <c r="J2398" t="s">
        <v>22634</v>
      </c>
      <c r="K2398" s="132" t="str">
        <f>IFERROR(IFERROR(INDEX(Кат!$O:$O,MATCH($C2398,Кат!$I:$I,0)),INDEX(Торг!$L:$L,MATCH($C2398,Торг!$I:$I,0))),"")</f>
        <v/>
      </c>
      <c r="L2398" s="132" t="str">
        <f>IFERROR(IFERROR(INDEX(Кат!$A:$A,MATCH($C2398,Кат!$I:$I,0)),INDEX(Торг!$A:$A,MATCH($C2398,Торг!$I:$I,0))),"")</f>
        <v/>
      </c>
      <c r="M2398" s="132" t="str">
        <f>IFERROR(IFERROR(INDEX(Кат!$B:$B,MATCH($C2398,Кат!$I:$I,0)),INDEX(Торг!$B:$B,MATCH($C2398,Торг!$I:$I,0))),"")</f>
        <v/>
      </c>
      <c r="N2398" s="132" t="str">
        <f t="shared" si="37"/>
        <v>FRANCECAR FCR210182</v>
      </c>
      <c r="O2398" s="132" t="str">
        <f>IFERROR(IFERROR(INDEX(Кат!$B:$B,MATCH($N2398,Кат!$I:$I,0)),INDEX(Торг!$B:$B,MATCH($N2398,Торг!$I:$I,0))),"")</f>
        <v/>
      </c>
    </row>
    <row r="2399" spans="1:15" outlineLevel="2">
      <c r="A2399" t="s">
        <v>16167</v>
      </c>
      <c r="C2399" s="191" t="s">
        <v>5489</v>
      </c>
      <c r="E2399" t="s">
        <v>5490</v>
      </c>
      <c r="F2399" t="s">
        <v>1464</v>
      </c>
      <c r="G2399" t="s">
        <v>399</v>
      </c>
      <c r="H2399">
        <v>2310</v>
      </c>
      <c r="J2399" t="s">
        <v>22634</v>
      </c>
      <c r="K2399" s="132" t="str">
        <f>IFERROR(IFERROR(INDEX(Кат!$O:$O,MATCH($C2399,Кат!$I:$I,0)),INDEX(Торг!$L:$L,MATCH($C2399,Торг!$I:$I,0))),"")</f>
        <v/>
      </c>
      <c r="L2399" s="132" t="str">
        <f>IFERROR(IFERROR(INDEX(Кат!$A:$A,MATCH($C2399,Кат!$I:$I,0)),INDEX(Торг!$A:$A,MATCH($C2399,Торг!$I:$I,0))),"")</f>
        <v/>
      </c>
      <c r="M2399" s="132" t="str">
        <f>IFERROR(IFERROR(INDEX(Кат!$B:$B,MATCH($C2399,Кат!$I:$I,0)),INDEX(Торг!$B:$B,MATCH($C2399,Торг!$I:$I,0))),"")</f>
        <v/>
      </c>
      <c r="N2399" s="132" t="str">
        <f t="shared" si="37"/>
        <v>FRANCECAR FCR210181</v>
      </c>
      <c r="O2399" s="132" t="str">
        <f>IFERROR(IFERROR(INDEX(Кат!$B:$B,MATCH($N2399,Кат!$I:$I,0)),INDEX(Торг!$B:$B,MATCH($N2399,Торг!$I:$I,0))),"")</f>
        <v/>
      </c>
    </row>
    <row r="2400" spans="1:15" outlineLevel="2">
      <c r="A2400" t="s">
        <v>16169</v>
      </c>
      <c r="C2400" s="191" t="s">
        <v>5492</v>
      </c>
      <c r="E2400" t="s">
        <v>5493</v>
      </c>
      <c r="F2400" t="s">
        <v>1464</v>
      </c>
      <c r="G2400" t="s">
        <v>399</v>
      </c>
      <c r="H2400">
        <v>455</v>
      </c>
      <c r="J2400" t="s">
        <v>22634</v>
      </c>
      <c r="K2400" s="132" t="str">
        <f>IFERROR(IFERROR(INDEX(Кат!$O:$O,MATCH($C2400,Кат!$I:$I,0)),INDEX(Торг!$L:$L,MATCH($C2400,Торг!$I:$I,0))),"")</f>
        <v/>
      </c>
      <c r="L2400" s="132" t="str">
        <f>IFERROR(IFERROR(INDEX(Кат!$A:$A,MATCH($C2400,Кат!$I:$I,0)),INDEX(Торг!$A:$A,MATCH($C2400,Торг!$I:$I,0))),"")</f>
        <v/>
      </c>
      <c r="M2400" s="132" t="str">
        <f>IFERROR(IFERROR(INDEX(Кат!$B:$B,MATCH($C2400,Кат!$I:$I,0)),INDEX(Торг!$B:$B,MATCH($C2400,Торг!$I:$I,0))),"")</f>
        <v/>
      </c>
      <c r="N2400" s="132" t="str">
        <f t="shared" si="37"/>
        <v>FRANCECAR FCR210177</v>
      </c>
      <c r="O2400" s="132" t="str">
        <f>IFERROR(IFERROR(INDEX(Кат!$B:$B,MATCH($N2400,Кат!$I:$I,0)),INDEX(Торг!$B:$B,MATCH($N2400,Торг!$I:$I,0))),"")</f>
        <v/>
      </c>
    </row>
    <row r="2401" spans="1:15" outlineLevel="2">
      <c r="A2401" t="s">
        <v>16170</v>
      </c>
      <c r="C2401" s="191" t="s">
        <v>5494</v>
      </c>
      <c r="E2401" t="s">
        <v>5495</v>
      </c>
      <c r="F2401" t="s">
        <v>1464</v>
      </c>
      <c r="G2401" t="s">
        <v>399</v>
      </c>
      <c r="H2401">
        <v>205</v>
      </c>
      <c r="J2401" t="s">
        <v>22634</v>
      </c>
      <c r="K2401" s="132" t="str">
        <f>IFERROR(IFERROR(INDEX(Кат!$O:$O,MATCH($C2401,Кат!$I:$I,0)),INDEX(Торг!$L:$L,MATCH($C2401,Торг!$I:$I,0))),"")</f>
        <v/>
      </c>
      <c r="L2401" s="132" t="str">
        <f>IFERROR(IFERROR(INDEX(Кат!$A:$A,MATCH($C2401,Кат!$I:$I,0)),INDEX(Торг!$A:$A,MATCH($C2401,Торг!$I:$I,0))),"")</f>
        <v/>
      </c>
      <c r="M2401" s="132" t="str">
        <f>IFERROR(IFERROR(INDEX(Кат!$B:$B,MATCH($C2401,Кат!$I:$I,0)),INDEX(Торг!$B:$B,MATCH($C2401,Торг!$I:$I,0))),"")</f>
        <v/>
      </c>
      <c r="N2401" s="132" t="str">
        <f t="shared" si="37"/>
        <v>FRANCECAR FCR210176</v>
      </c>
      <c r="O2401" s="132" t="str">
        <f>IFERROR(IFERROR(INDEX(Кат!$B:$B,MATCH($N2401,Кат!$I:$I,0)),INDEX(Торг!$B:$B,MATCH($N2401,Торг!$I:$I,0))),"")</f>
        <v/>
      </c>
    </row>
    <row r="2402" spans="1:15" outlineLevel="2">
      <c r="A2402" t="s">
        <v>16171</v>
      </c>
      <c r="C2402" s="191" t="s">
        <v>5496</v>
      </c>
      <c r="E2402" t="s">
        <v>5497</v>
      </c>
      <c r="F2402" t="s">
        <v>1464</v>
      </c>
      <c r="G2402" t="s">
        <v>399</v>
      </c>
      <c r="H2402">
        <v>225</v>
      </c>
      <c r="J2402" t="s">
        <v>22634</v>
      </c>
      <c r="K2402" s="132" t="str">
        <f>IFERROR(IFERROR(INDEX(Кат!$O:$O,MATCH($C2402,Кат!$I:$I,0)),INDEX(Торг!$L:$L,MATCH($C2402,Торг!$I:$I,0))),"")</f>
        <v/>
      </c>
      <c r="L2402" s="132" t="str">
        <f>IFERROR(IFERROR(INDEX(Кат!$A:$A,MATCH($C2402,Кат!$I:$I,0)),INDEX(Торг!$A:$A,MATCH($C2402,Торг!$I:$I,0))),"")</f>
        <v/>
      </c>
      <c r="M2402" s="132" t="str">
        <f>IFERROR(IFERROR(INDEX(Кат!$B:$B,MATCH($C2402,Кат!$I:$I,0)),INDEX(Торг!$B:$B,MATCH($C2402,Торг!$I:$I,0))),"")</f>
        <v/>
      </c>
      <c r="N2402" s="132" t="str">
        <f t="shared" si="37"/>
        <v>FRANCECAR FCR210670</v>
      </c>
      <c r="O2402" s="132" t="str">
        <f>IFERROR(IFERROR(INDEX(Кат!$B:$B,MATCH($N2402,Кат!$I:$I,0)),INDEX(Торг!$B:$B,MATCH($N2402,Торг!$I:$I,0))),"")</f>
        <v/>
      </c>
    </row>
    <row r="2403" spans="1:15" outlineLevel="2">
      <c r="A2403" t="s">
        <v>16172</v>
      </c>
      <c r="C2403" s="191" t="s">
        <v>5498</v>
      </c>
      <c r="E2403" t="s">
        <v>5499</v>
      </c>
      <c r="F2403" t="s">
        <v>1464</v>
      </c>
      <c r="G2403" t="s">
        <v>399</v>
      </c>
      <c r="H2403">
        <v>2430</v>
      </c>
      <c r="J2403" t="s">
        <v>22634</v>
      </c>
      <c r="K2403" s="132" t="str">
        <f>IFERROR(IFERROR(INDEX(Кат!$O:$O,MATCH($C2403,Кат!$I:$I,0)),INDEX(Торг!$L:$L,MATCH($C2403,Торг!$I:$I,0))),"")</f>
        <v/>
      </c>
      <c r="L2403" s="132" t="str">
        <f>IFERROR(IFERROR(INDEX(Кат!$A:$A,MATCH($C2403,Кат!$I:$I,0)),INDEX(Торг!$A:$A,MATCH($C2403,Торг!$I:$I,0))),"")</f>
        <v/>
      </c>
      <c r="M2403" s="132" t="str">
        <f>IFERROR(IFERROR(INDEX(Кат!$B:$B,MATCH($C2403,Кат!$I:$I,0)),INDEX(Торг!$B:$B,MATCH($C2403,Торг!$I:$I,0))),"")</f>
        <v/>
      </c>
      <c r="N2403" s="132" t="str">
        <f t="shared" si="37"/>
        <v>FRANCECAR FCR210429</v>
      </c>
      <c r="O2403" s="132" t="str">
        <f>IFERROR(IFERROR(INDEX(Кат!$B:$B,MATCH($N2403,Кат!$I:$I,0)),INDEX(Торг!$B:$B,MATCH($N2403,Торг!$I:$I,0))),"")</f>
        <v/>
      </c>
    </row>
    <row r="2404" spans="1:15" outlineLevel="2">
      <c r="A2404" t="s">
        <v>16173</v>
      </c>
      <c r="C2404" s="191" t="s">
        <v>5500</v>
      </c>
      <c r="E2404" t="s">
        <v>5501</v>
      </c>
      <c r="F2404" t="s">
        <v>1464</v>
      </c>
      <c r="G2404" t="s">
        <v>399</v>
      </c>
      <c r="H2404">
        <v>360</v>
      </c>
      <c r="J2404" t="s">
        <v>22634</v>
      </c>
      <c r="K2404" s="132" t="str">
        <f>IFERROR(IFERROR(INDEX(Кат!$O:$O,MATCH($C2404,Кат!$I:$I,0)),INDEX(Торг!$L:$L,MATCH($C2404,Торг!$I:$I,0))),"")</f>
        <v/>
      </c>
      <c r="L2404" s="132" t="str">
        <f>IFERROR(IFERROR(INDEX(Кат!$A:$A,MATCH($C2404,Кат!$I:$I,0)),INDEX(Торг!$A:$A,MATCH($C2404,Торг!$I:$I,0))),"")</f>
        <v/>
      </c>
      <c r="M2404" s="132" t="str">
        <f>IFERROR(IFERROR(INDEX(Кат!$B:$B,MATCH($C2404,Кат!$I:$I,0)),INDEX(Торг!$B:$B,MATCH($C2404,Торг!$I:$I,0))),"")</f>
        <v/>
      </c>
      <c r="N2404" s="132" t="str">
        <f t="shared" si="37"/>
        <v>FRANCECAR FCR210165</v>
      </c>
      <c r="O2404" s="132" t="str">
        <f>IFERROR(IFERROR(INDEX(Кат!$B:$B,MATCH($N2404,Кат!$I:$I,0)),INDEX(Торг!$B:$B,MATCH($N2404,Торг!$I:$I,0))),"")</f>
        <v/>
      </c>
    </row>
    <row r="2405" spans="1:15" outlineLevel="2">
      <c r="A2405" t="s">
        <v>16174</v>
      </c>
      <c r="C2405" s="191" t="s">
        <v>5502</v>
      </c>
      <c r="E2405" t="s">
        <v>5503</v>
      </c>
      <c r="F2405" t="s">
        <v>1464</v>
      </c>
      <c r="G2405" t="s">
        <v>399</v>
      </c>
      <c r="H2405">
        <v>860</v>
      </c>
      <c r="J2405" t="s">
        <v>22634</v>
      </c>
      <c r="K2405" s="132" t="str">
        <f>IFERROR(IFERROR(INDEX(Кат!$O:$O,MATCH($C2405,Кат!$I:$I,0)),INDEX(Торг!$L:$L,MATCH($C2405,Торг!$I:$I,0))),"")</f>
        <v/>
      </c>
      <c r="L2405" s="132" t="str">
        <f>IFERROR(IFERROR(INDEX(Кат!$A:$A,MATCH($C2405,Кат!$I:$I,0)),INDEX(Торг!$A:$A,MATCH($C2405,Торг!$I:$I,0))),"")</f>
        <v/>
      </c>
      <c r="M2405" s="132" t="str">
        <f>IFERROR(IFERROR(INDEX(Кат!$B:$B,MATCH($C2405,Кат!$I:$I,0)),INDEX(Торг!$B:$B,MATCH($C2405,Торг!$I:$I,0))),"")</f>
        <v/>
      </c>
      <c r="N2405" s="132" t="str">
        <f t="shared" si="37"/>
        <v>FRANCECAR FCR210190</v>
      </c>
      <c r="O2405" s="132" t="str">
        <f>IFERROR(IFERROR(INDEX(Кат!$B:$B,MATCH($N2405,Кат!$I:$I,0)),INDEX(Торг!$B:$B,MATCH($N2405,Торг!$I:$I,0))),"")</f>
        <v/>
      </c>
    </row>
    <row r="2406" spans="1:15" outlineLevel="2">
      <c r="A2406" t="s">
        <v>16175</v>
      </c>
      <c r="C2406" s="191" t="s">
        <v>5504</v>
      </c>
      <c r="E2406" t="s">
        <v>5505</v>
      </c>
      <c r="F2406" t="s">
        <v>1464</v>
      </c>
      <c r="G2406" t="s">
        <v>399</v>
      </c>
      <c r="H2406">
        <v>360</v>
      </c>
      <c r="J2406" t="s">
        <v>22634</v>
      </c>
      <c r="K2406" s="132" t="str">
        <f>IFERROR(IFERROR(INDEX(Кат!$O:$O,MATCH($C2406,Кат!$I:$I,0)),INDEX(Торг!$L:$L,MATCH($C2406,Торг!$I:$I,0))),"")</f>
        <v/>
      </c>
      <c r="L2406" s="132" t="str">
        <f>IFERROR(IFERROR(INDEX(Кат!$A:$A,MATCH($C2406,Кат!$I:$I,0)),INDEX(Торг!$A:$A,MATCH($C2406,Торг!$I:$I,0))),"")</f>
        <v/>
      </c>
      <c r="M2406" s="132" t="str">
        <f>IFERROR(IFERROR(INDEX(Кат!$B:$B,MATCH($C2406,Кат!$I:$I,0)),INDEX(Торг!$B:$B,MATCH($C2406,Торг!$I:$I,0))),"")</f>
        <v/>
      </c>
      <c r="N2406" s="132" t="str">
        <f t="shared" si="37"/>
        <v>FRANCECAR FCR210138</v>
      </c>
      <c r="O2406" s="132" t="str">
        <f>IFERROR(IFERROR(INDEX(Кат!$B:$B,MATCH($N2406,Кат!$I:$I,0)),INDEX(Торг!$B:$B,MATCH($N2406,Торг!$I:$I,0))),"")</f>
        <v/>
      </c>
    </row>
    <row r="2407" spans="1:15" outlineLevel="2">
      <c r="A2407" t="s">
        <v>16176</v>
      </c>
      <c r="C2407" s="191" t="s">
        <v>5506</v>
      </c>
      <c r="E2407" t="s">
        <v>5507</v>
      </c>
      <c r="F2407" t="s">
        <v>1464</v>
      </c>
      <c r="G2407" t="s">
        <v>399</v>
      </c>
      <c r="H2407">
        <v>355</v>
      </c>
      <c r="J2407" t="s">
        <v>22634</v>
      </c>
      <c r="K2407" s="132" t="str">
        <f>IFERROR(IFERROR(INDEX(Кат!$O:$O,MATCH($C2407,Кат!$I:$I,0)),INDEX(Торг!$L:$L,MATCH($C2407,Торг!$I:$I,0))),"")</f>
        <v/>
      </c>
      <c r="L2407" s="132" t="str">
        <f>IFERROR(IFERROR(INDEX(Кат!$A:$A,MATCH($C2407,Кат!$I:$I,0)),INDEX(Торг!$A:$A,MATCH($C2407,Торг!$I:$I,0))),"")</f>
        <v/>
      </c>
      <c r="M2407" s="132" t="str">
        <f>IFERROR(IFERROR(INDEX(Кат!$B:$B,MATCH($C2407,Кат!$I:$I,0)),INDEX(Торг!$B:$B,MATCH($C2407,Торг!$I:$I,0))),"")</f>
        <v/>
      </c>
      <c r="N2407" s="132" t="str">
        <f t="shared" si="37"/>
        <v>FRANCECAR FCR210137</v>
      </c>
      <c r="O2407" s="132" t="str">
        <f>IFERROR(IFERROR(INDEX(Кат!$B:$B,MATCH($N2407,Кат!$I:$I,0)),INDEX(Торг!$B:$B,MATCH($N2407,Торг!$I:$I,0))),"")</f>
        <v/>
      </c>
    </row>
    <row r="2408" spans="1:15" outlineLevel="2">
      <c r="A2408" t="s">
        <v>16177</v>
      </c>
      <c r="C2408" s="191" t="s">
        <v>5508</v>
      </c>
      <c r="E2408" t="s">
        <v>5509</v>
      </c>
      <c r="F2408" t="s">
        <v>1464</v>
      </c>
      <c r="G2408" t="s">
        <v>399</v>
      </c>
      <c r="H2408">
        <v>400</v>
      </c>
      <c r="J2408" t="s">
        <v>22634</v>
      </c>
      <c r="K2408" s="132" t="str">
        <f>IFERROR(IFERROR(INDEX(Кат!$O:$O,MATCH($C2408,Кат!$I:$I,0)),INDEX(Торг!$L:$L,MATCH($C2408,Торг!$I:$I,0))),"")</f>
        <v/>
      </c>
      <c r="L2408" s="132" t="str">
        <f>IFERROR(IFERROR(INDEX(Кат!$A:$A,MATCH($C2408,Кат!$I:$I,0)),INDEX(Торг!$A:$A,MATCH($C2408,Торг!$I:$I,0))),"")</f>
        <v/>
      </c>
      <c r="M2408" s="132" t="str">
        <f>IFERROR(IFERROR(INDEX(Кат!$B:$B,MATCH($C2408,Кат!$I:$I,0)),INDEX(Торг!$B:$B,MATCH($C2408,Торг!$I:$I,0))),"")</f>
        <v/>
      </c>
      <c r="N2408" s="132" t="str">
        <f t="shared" si="37"/>
        <v>FRANCECAR FCR210136</v>
      </c>
      <c r="O2408" s="132" t="str">
        <f>IFERROR(IFERROR(INDEX(Кат!$B:$B,MATCH($N2408,Кат!$I:$I,0)),INDEX(Торг!$B:$B,MATCH($N2408,Торг!$I:$I,0))),"")</f>
        <v/>
      </c>
    </row>
    <row r="2409" spans="1:15" outlineLevel="2">
      <c r="A2409" t="s">
        <v>16178</v>
      </c>
      <c r="C2409" s="191" t="s">
        <v>5510</v>
      </c>
      <c r="E2409" t="s">
        <v>5511</v>
      </c>
      <c r="F2409" t="s">
        <v>1464</v>
      </c>
      <c r="G2409" t="s">
        <v>399</v>
      </c>
      <c r="H2409">
        <v>515</v>
      </c>
      <c r="J2409" t="s">
        <v>22634</v>
      </c>
      <c r="K2409" s="132" t="str">
        <f>IFERROR(IFERROR(INDEX(Кат!$O:$O,MATCH($C2409,Кат!$I:$I,0)),INDEX(Торг!$L:$L,MATCH($C2409,Торг!$I:$I,0))),"")</f>
        <v/>
      </c>
      <c r="L2409" s="132" t="str">
        <f>IFERROR(IFERROR(INDEX(Кат!$A:$A,MATCH($C2409,Кат!$I:$I,0)),INDEX(Торг!$A:$A,MATCH($C2409,Торг!$I:$I,0))),"")</f>
        <v/>
      </c>
      <c r="M2409" s="132" t="str">
        <f>IFERROR(IFERROR(INDEX(Кат!$B:$B,MATCH($C2409,Кат!$I:$I,0)),INDEX(Торг!$B:$B,MATCH($C2409,Торг!$I:$I,0))),"")</f>
        <v/>
      </c>
      <c r="N2409" s="132" t="str">
        <f t="shared" si="37"/>
        <v>FRANCECAR FCR210134</v>
      </c>
      <c r="O2409" s="132" t="str">
        <f>IFERROR(IFERROR(INDEX(Кат!$B:$B,MATCH($N2409,Кат!$I:$I,0)),INDEX(Торг!$B:$B,MATCH($N2409,Торг!$I:$I,0))),"")</f>
        <v/>
      </c>
    </row>
    <row r="2410" spans="1:15" outlineLevel="2">
      <c r="A2410" t="s">
        <v>16179</v>
      </c>
      <c r="C2410" s="191" t="s">
        <v>5512</v>
      </c>
      <c r="E2410" t="s">
        <v>5513</v>
      </c>
      <c r="F2410" t="s">
        <v>1464</v>
      </c>
      <c r="G2410" t="s">
        <v>399</v>
      </c>
      <c r="H2410">
        <v>465</v>
      </c>
      <c r="J2410" t="s">
        <v>22634</v>
      </c>
      <c r="K2410" s="132" t="str">
        <f>IFERROR(IFERROR(INDEX(Кат!$O:$O,MATCH($C2410,Кат!$I:$I,0)),INDEX(Торг!$L:$L,MATCH($C2410,Торг!$I:$I,0))),"")</f>
        <v/>
      </c>
      <c r="L2410" s="132" t="str">
        <f>IFERROR(IFERROR(INDEX(Кат!$A:$A,MATCH($C2410,Кат!$I:$I,0)),INDEX(Торг!$A:$A,MATCH($C2410,Торг!$I:$I,0))),"")</f>
        <v/>
      </c>
      <c r="M2410" s="132" t="str">
        <f>IFERROR(IFERROR(INDEX(Кат!$B:$B,MATCH($C2410,Кат!$I:$I,0)),INDEX(Торг!$B:$B,MATCH($C2410,Торг!$I:$I,0))),"")</f>
        <v/>
      </c>
      <c r="N2410" s="132" t="str">
        <f t="shared" si="37"/>
        <v>FRANCECAR FCR210131</v>
      </c>
      <c r="O2410" s="132" t="str">
        <f>IFERROR(IFERROR(INDEX(Кат!$B:$B,MATCH($N2410,Кат!$I:$I,0)),INDEX(Торг!$B:$B,MATCH($N2410,Торг!$I:$I,0))),"")</f>
        <v/>
      </c>
    </row>
    <row r="2411" spans="1:15" outlineLevel="2">
      <c r="A2411" t="s">
        <v>16180</v>
      </c>
      <c r="C2411" s="191" t="s">
        <v>5514</v>
      </c>
      <c r="E2411" t="s">
        <v>5515</v>
      </c>
      <c r="F2411" t="s">
        <v>1464</v>
      </c>
      <c r="G2411" t="s">
        <v>399</v>
      </c>
      <c r="H2411">
        <v>210</v>
      </c>
      <c r="J2411" t="s">
        <v>22634</v>
      </c>
      <c r="K2411" s="132" t="str">
        <f>IFERROR(IFERROR(INDEX(Кат!$O:$O,MATCH($C2411,Кат!$I:$I,0)),INDEX(Торг!$L:$L,MATCH($C2411,Торг!$I:$I,0))),"")</f>
        <v/>
      </c>
      <c r="L2411" s="132" t="str">
        <f>IFERROR(IFERROR(INDEX(Кат!$A:$A,MATCH($C2411,Кат!$I:$I,0)),INDEX(Торг!$A:$A,MATCH($C2411,Торг!$I:$I,0))),"")</f>
        <v/>
      </c>
      <c r="M2411" s="132" t="str">
        <f>IFERROR(IFERROR(INDEX(Кат!$B:$B,MATCH($C2411,Кат!$I:$I,0)),INDEX(Торг!$B:$B,MATCH($C2411,Торг!$I:$I,0))),"")</f>
        <v/>
      </c>
      <c r="N2411" s="132" t="str">
        <f t="shared" si="37"/>
        <v>FRANCECAR FCR210486</v>
      </c>
      <c r="O2411" s="132" t="str">
        <f>IFERROR(IFERROR(INDEX(Кат!$B:$B,MATCH($N2411,Кат!$I:$I,0)),INDEX(Торг!$B:$B,MATCH($N2411,Торг!$I:$I,0))),"")</f>
        <v/>
      </c>
    </row>
    <row r="2412" spans="1:15" outlineLevel="2">
      <c r="A2412" t="s">
        <v>16181</v>
      </c>
      <c r="C2412" s="191" t="s">
        <v>5516</v>
      </c>
      <c r="E2412" t="s">
        <v>16182</v>
      </c>
      <c r="F2412" t="s">
        <v>1464</v>
      </c>
      <c r="G2412" t="s">
        <v>399</v>
      </c>
      <c r="H2412">
        <v>575</v>
      </c>
      <c r="J2412" t="s">
        <v>22634</v>
      </c>
      <c r="K2412" s="132" t="str">
        <f>IFERROR(IFERROR(INDEX(Кат!$O:$O,MATCH($C2412,Кат!$I:$I,0)),INDEX(Торг!$L:$L,MATCH($C2412,Торг!$I:$I,0))),"")</f>
        <v/>
      </c>
      <c r="L2412" s="132" t="str">
        <f>IFERROR(IFERROR(INDEX(Кат!$A:$A,MATCH($C2412,Кат!$I:$I,0)),INDEX(Торг!$A:$A,MATCH($C2412,Торг!$I:$I,0))),"")</f>
        <v/>
      </c>
      <c r="M2412" s="132" t="str">
        <f>IFERROR(IFERROR(INDEX(Кат!$B:$B,MATCH($C2412,Кат!$I:$I,0)),INDEX(Торг!$B:$B,MATCH($C2412,Торг!$I:$I,0))),"")</f>
        <v/>
      </c>
      <c r="N2412" s="132" t="str">
        <f t="shared" si="37"/>
        <v>FRANCECAR FCR210120</v>
      </c>
      <c r="O2412" s="132" t="str">
        <f>IFERROR(IFERROR(INDEX(Кат!$B:$B,MATCH($N2412,Кат!$I:$I,0)),INDEX(Торг!$B:$B,MATCH($N2412,Торг!$I:$I,0))),"")</f>
        <v/>
      </c>
    </row>
    <row r="2413" spans="1:15" outlineLevel="2">
      <c r="A2413" t="s">
        <v>16183</v>
      </c>
      <c r="C2413" s="191" t="s">
        <v>5517</v>
      </c>
      <c r="E2413" t="s">
        <v>5518</v>
      </c>
      <c r="F2413" t="s">
        <v>1464</v>
      </c>
      <c r="G2413" t="s">
        <v>399</v>
      </c>
      <c r="H2413">
        <v>715</v>
      </c>
      <c r="J2413" t="s">
        <v>22634</v>
      </c>
      <c r="K2413" s="132" t="str">
        <f>IFERROR(IFERROR(INDEX(Кат!$O:$O,MATCH($C2413,Кат!$I:$I,0)),INDEX(Торг!$L:$L,MATCH($C2413,Торг!$I:$I,0))),"")</f>
        <v/>
      </c>
      <c r="L2413" s="132" t="str">
        <f>IFERROR(IFERROR(INDEX(Кат!$A:$A,MATCH($C2413,Кат!$I:$I,0)),INDEX(Торг!$A:$A,MATCH($C2413,Торг!$I:$I,0))),"")</f>
        <v/>
      </c>
      <c r="M2413" s="132" t="str">
        <f>IFERROR(IFERROR(INDEX(Кат!$B:$B,MATCH($C2413,Кат!$I:$I,0)),INDEX(Торг!$B:$B,MATCH($C2413,Торг!$I:$I,0))),"")</f>
        <v/>
      </c>
      <c r="N2413" s="132" t="str">
        <f t="shared" si="37"/>
        <v>FRANCECAR FCR211144</v>
      </c>
      <c r="O2413" s="132" t="str">
        <f>IFERROR(IFERROR(INDEX(Кат!$B:$B,MATCH($N2413,Кат!$I:$I,0)),INDEX(Торг!$B:$B,MATCH($N2413,Торг!$I:$I,0))),"")</f>
        <v/>
      </c>
    </row>
    <row r="2414" spans="1:15" outlineLevel="2">
      <c r="A2414" t="s">
        <v>16184</v>
      </c>
      <c r="C2414" s="191" t="s">
        <v>5519</v>
      </c>
      <c r="E2414" t="s">
        <v>5520</v>
      </c>
      <c r="F2414" t="s">
        <v>1464</v>
      </c>
      <c r="G2414" t="s">
        <v>399</v>
      </c>
      <c r="H2414">
        <v>1140</v>
      </c>
      <c r="J2414" t="s">
        <v>22634</v>
      </c>
      <c r="K2414" s="132" t="str">
        <f>IFERROR(IFERROR(INDEX(Кат!$O:$O,MATCH($C2414,Кат!$I:$I,0)),INDEX(Торг!$L:$L,MATCH($C2414,Торг!$I:$I,0))),"")</f>
        <v/>
      </c>
      <c r="L2414" s="132" t="str">
        <f>IFERROR(IFERROR(INDEX(Кат!$A:$A,MATCH($C2414,Кат!$I:$I,0)),INDEX(Торг!$A:$A,MATCH($C2414,Торг!$I:$I,0))),"")</f>
        <v/>
      </c>
      <c r="M2414" s="132" t="str">
        <f>IFERROR(IFERROR(INDEX(Кат!$B:$B,MATCH($C2414,Кат!$I:$I,0)),INDEX(Торг!$B:$B,MATCH($C2414,Торг!$I:$I,0))),"")</f>
        <v/>
      </c>
      <c r="N2414" s="132" t="str">
        <f t="shared" si="37"/>
        <v>FRANCECAR FCR210114</v>
      </c>
      <c r="O2414" s="132" t="str">
        <f>IFERROR(IFERROR(INDEX(Кат!$B:$B,MATCH($N2414,Кат!$I:$I,0)),INDEX(Торг!$B:$B,MATCH($N2414,Торг!$I:$I,0))),"")</f>
        <v/>
      </c>
    </row>
    <row r="2415" spans="1:15" outlineLevel="2">
      <c r="A2415" t="s">
        <v>23786</v>
      </c>
      <c r="C2415" s="191"/>
      <c r="E2415" t="s">
        <v>23787</v>
      </c>
      <c r="J2415" t="s">
        <v>22634</v>
      </c>
      <c r="K2415" s="132" t="str">
        <f>IFERROR(IFERROR(INDEX(Кат!$O:$O,MATCH($C2415,Кат!$I:$I,0)),INDEX(Торг!$L:$L,MATCH($C2415,Торг!$I:$I,0))),"")</f>
        <v/>
      </c>
      <c r="L2415" s="132" t="str">
        <f>IFERROR(IFERROR(INDEX(Кат!$A:$A,MATCH($C2415,Кат!$I:$I,0)),INDEX(Торг!$A:$A,MATCH($C2415,Торг!$I:$I,0))),"")</f>
        <v/>
      </c>
      <c r="M2415" s="132" t="str">
        <f>IFERROR(IFERROR(INDEX(Кат!$B:$B,MATCH($C2415,Кат!$I:$I,0)),INDEX(Торг!$B:$B,MATCH($C2415,Торг!$I:$I,0))),"")</f>
        <v/>
      </c>
      <c r="N2415" s="132" t="str">
        <f t="shared" si="37"/>
        <v xml:space="preserve"> </v>
      </c>
      <c r="O2415" s="132" t="str">
        <f>IFERROR(IFERROR(INDEX(Кат!$B:$B,MATCH($N2415,Кат!$I:$I,0)),INDEX(Торг!$B:$B,MATCH($N2415,Торг!$I:$I,0))),"")</f>
        <v/>
      </c>
    </row>
    <row r="2416" spans="1:15" outlineLevel="2">
      <c r="A2416" t="s">
        <v>16185</v>
      </c>
      <c r="C2416" s="191" t="s">
        <v>1469</v>
      </c>
      <c r="E2416" t="s">
        <v>1470</v>
      </c>
      <c r="F2416" t="s">
        <v>1471</v>
      </c>
      <c r="G2416" t="s">
        <v>375</v>
      </c>
      <c r="H2416">
        <v>250</v>
      </c>
      <c r="J2416" t="s">
        <v>22634</v>
      </c>
      <c r="K2416" s="132" t="str">
        <f>IFERROR(IFERROR(INDEX(Кат!$O:$O,MATCH($C2416,Кат!$I:$I,0)),INDEX(Торг!$L:$L,MATCH($C2416,Торг!$I:$I,0))),"")</f>
        <v/>
      </c>
      <c r="L2416" s="132" t="str">
        <f>IFERROR(IFERROR(INDEX(Кат!$A:$A,MATCH($C2416,Кат!$I:$I,0)),INDEX(Торг!$A:$A,MATCH($C2416,Торг!$I:$I,0))),"")</f>
        <v/>
      </c>
      <c r="M2416" s="132" t="str">
        <f>IFERROR(IFERROR(INDEX(Кат!$B:$B,MATCH($C2416,Кат!$I:$I,0)),INDEX(Торг!$B:$B,MATCH($C2416,Торг!$I:$I,0))),"")</f>
        <v/>
      </c>
      <c r="N2416" s="132" t="str">
        <f t="shared" si="37"/>
        <v>FRICO FC96</v>
      </c>
      <c r="O2416" s="132" t="str">
        <f>IFERROR(IFERROR(INDEX(Кат!$B:$B,MATCH($N2416,Кат!$I:$I,0)),INDEX(Торг!$B:$B,MATCH($N2416,Торг!$I:$I,0))),"")</f>
        <v/>
      </c>
    </row>
    <row r="2417" spans="1:15" outlineLevel="1">
      <c r="A2417" t="s">
        <v>23788</v>
      </c>
      <c r="C2417" s="191"/>
      <c r="E2417" t="s">
        <v>23789</v>
      </c>
      <c r="J2417" t="s">
        <v>22634</v>
      </c>
      <c r="K2417" s="132" t="str">
        <f>IFERROR(IFERROR(INDEX(Кат!$O:$O,MATCH($C2417,Кат!$I:$I,0)),INDEX(Торг!$L:$L,MATCH($C2417,Торг!$I:$I,0))),"")</f>
        <v/>
      </c>
      <c r="L2417" s="132" t="str">
        <f>IFERROR(IFERROR(INDEX(Кат!$A:$A,MATCH($C2417,Кат!$I:$I,0)),INDEX(Торг!$A:$A,MATCH($C2417,Торг!$I:$I,0))),"")</f>
        <v/>
      </c>
      <c r="M2417" s="132" t="str">
        <f>IFERROR(IFERROR(INDEX(Кат!$B:$B,MATCH($C2417,Кат!$I:$I,0)),INDEX(Торг!$B:$B,MATCH($C2417,Торг!$I:$I,0))),"")</f>
        <v/>
      </c>
      <c r="N2417" s="132" t="str">
        <f t="shared" si="37"/>
        <v xml:space="preserve"> </v>
      </c>
      <c r="O2417" s="132" t="str">
        <f>IFERROR(IFERROR(INDEX(Кат!$B:$B,MATCH($N2417,Кат!$I:$I,0)),INDEX(Торг!$B:$B,MATCH($N2417,Торг!$I:$I,0))),"")</f>
        <v/>
      </c>
    </row>
    <row r="2418" spans="1:15" outlineLevel="2">
      <c r="A2418" t="s">
        <v>16186</v>
      </c>
      <c r="C2418" s="191" t="s">
        <v>5521</v>
      </c>
      <c r="E2418" t="s">
        <v>5522</v>
      </c>
      <c r="F2418" t="s">
        <v>5523</v>
      </c>
      <c r="G2418" t="s">
        <v>399</v>
      </c>
      <c r="H2418">
        <v>950</v>
      </c>
      <c r="J2418" t="s">
        <v>22634</v>
      </c>
      <c r="K2418" s="132" t="str">
        <f>IFERROR(IFERROR(INDEX(Кат!$O:$O,MATCH($C2418,Кат!$I:$I,0)),INDEX(Торг!$L:$L,MATCH($C2418,Торг!$I:$I,0))),"")</f>
        <v/>
      </c>
      <c r="L2418" s="132" t="str">
        <f>IFERROR(IFERROR(INDEX(Кат!$A:$A,MATCH($C2418,Кат!$I:$I,0)),INDEX(Торг!$A:$A,MATCH($C2418,Торг!$I:$I,0))),"")</f>
        <v/>
      </c>
      <c r="M2418" s="132" t="str">
        <f>IFERROR(IFERROR(INDEX(Кат!$B:$B,MATCH($C2418,Кат!$I:$I,0)),INDEX(Торг!$B:$B,MATCH($C2418,Торг!$I:$I,0))),"")</f>
        <v/>
      </c>
      <c r="N2418" s="132" t="str">
        <f t="shared" si="37"/>
        <v>FRITEX 719-73-29</v>
      </c>
      <c r="O2418" s="132" t="str">
        <f>IFERROR(IFERROR(INDEX(Кат!$B:$B,MATCH($N2418,Кат!$I:$I,0)),INDEX(Торг!$B:$B,MATCH($N2418,Торг!$I:$I,0))),"")</f>
        <v/>
      </c>
    </row>
    <row r="2419" spans="1:15" outlineLevel="2">
      <c r="A2419" t="s">
        <v>16187</v>
      </c>
      <c r="C2419" s="191" t="s">
        <v>5524</v>
      </c>
      <c r="E2419" t="s">
        <v>5525</v>
      </c>
      <c r="F2419" t="s">
        <v>5523</v>
      </c>
      <c r="G2419" t="s">
        <v>399</v>
      </c>
      <c r="H2419">
        <v>720</v>
      </c>
      <c r="J2419" t="s">
        <v>22634</v>
      </c>
      <c r="K2419" s="132" t="str">
        <f>IFERROR(IFERROR(INDEX(Кат!$O:$O,MATCH($C2419,Кат!$I:$I,0)),INDEX(Торг!$L:$L,MATCH($C2419,Торг!$I:$I,0))),"")</f>
        <v/>
      </c>
      <c r="L2419" s="132" t="str">
        <f>IFERROR(IFERROR(INDEX(Кат!$A:$A,MATCH($C2419,Кат!$I:$I,0)),INDEX(Торг!$A:$A,MATCH($C2419,Торг!$I:$I,0))),"")</f>
        <v/>
      </c>
      <c r="M2419" s="132" t="str">
        <f>IFERROR(IFERROR(INDEX(Кат!$B:$B,MATCH($C2419,Кат!$I:$I,0)),INDEX(Торг!$B:$B,MATCH($C2419,Торг!$I:$I,0))),"")</f>
        <v/>
      </c>
      <c r="N2419" s="132" t="str">
        <f t="shared" si="37"/>
        <v>FRITEX 719-73-02</v>
      </c>
      <c r="O2419" s="132" t="str">
        <f>IFERROR(IFERROR(INDEX(Кат!$B:$B,MATCH($N2419,Кат!$I:$I,0)),INDEX(Торг!$B:$B,MATCH($N2419,Торг!$I:$I,0))),"")</f>
        <v/>
      </c>
    </row>
    <row r="2420" spans="1:15" outlineLevel="2">
      <c r="A2420" t="s">
        <v>30397</v>
      </c>
      <c r="C2420" s="191" t="s">
        <v>9379</v>
      </c>
      <c r="E2420" t="s">
        <v>30398</v>
      </c>
      <c r="F2420" t="s">
        <v>5523</v>
      </c>
      <c r="G2420" t="s">
        <v>399</v>
      </c>
      <c r="H2420">
        <v>280</v>
      </c>
      <c r="J2420" t="s">
        <v>22634</v>
      </c>
      <c r="K2420" s="132" t="str">
        <f>IFERROR(IFERROR(INDEX(Кат!$O:$O,MATCH($C2420,Кат!$I:$I,0)),INDEX(Торг!$L:$L,MATCH($C2420,Торг!$I:$I,0))),"")</f>
        <v/>
      </c>
      <c r="L2420" s="132" t="str">
        <f>IFERROR(IFERROR(INDEX(Кат!$A:$A,MATCH($C2420,Кат!$I:$I,0)),INDEX(Торг!$A:$A,MATCH($C2420,Торг!$I:$I,0))),"")</f>
        <v/>
      </c>
      <c r="M2420" s="132" t="str">
        <f>IFERROR(IFERROR(INDEX(Кат!$B:$B,MATCH($C2420,Кат!$I:$I,0)),INDEX(Торг!$B:$B,MATCH($C2420,Торг!$I:$I,0))),"")</f>
        <v/>
      </c>
      <c r="N2420" s="132" t="str">
        <f t="shared" si="37"/>
        <v>FRITEX 21114-1008080</v>
      </c>
      <c r="O2420" s="132" t="str">
        <f>IFERROR(IFERROR(INDEX(Кат!$B:$B,MATCH($N2420,Кат!$I:$I,0)),INDEX(Торг!$B:$B,MATCH($N2420,Торг!$I:$I,0))),"")</f>
        <v/>
      </c>
    </row>
    <row r="2421" spans="1:15" outlineLevel="2">
      <c r="A2421" t="s">
        <v>16188</v>
      </c>
      <c r="C2421" s="191" t="s">
        <v>5526</v>
      </c>
      <c r="E2421" t="s">
        <v>5527</v>
      </c>
      <c r="F2421" t="s">
        <v>5523</v>
      </c>
      <c r="G2421" t="s">
        <v>399</v>
      </c>
      <c r="H2421">
        <v>170</v>
      </c>
      <c r="J2421" t="s">
        <v>22634</v>
      </c>
      <c r="K2421" s="132" t="str">
        <f>IFERROR(IFERROR(INDEX(Кат!$O:$O,MATCH($C2421,Кат!$I:$I,0)),INDEX(Торг!$L:$L,MATCH($C2421,Торг!$I:$I,0))),"")</f>
        <v/>
      </c>
      <c r="L2421" s="132" t="str">
        <f>IFERROR(IFERROR(INDEX(Кат!$A:$A,MATCH($C2421,Кат!$I:$I,0)),INDEX(Торг!$A:$A,MATCH($C2421,Торг!$I:$I,0))),"")</f>
        <v/>
      </c>
      <c r="M2421" s="132" t="str">
        <f>IFERROR(IFERROR(INDEX(Кат!$B:$B,MATCH($C2421,Кат!$I:$I,0)),INDEX(Торг!$B:$B,MATCH($C2421,Торг!$I:$I,0))),"")</f>
        <v/>
      </c>
      <c r="N2421" s="132" t="str">
        <f t="shared" si="37"/>
        <v>FRITEX 21124-1008089-00</v>
      </c>
      <c r="O2421" s="132" t="str">
        <f>IFERROR(IFERROR(INDEX(Кат!$B:$B,MATCH($N2421,Кат!$I:$I,0)),INDEX(Торг!$B:$B,MATCH($N2421,Торг!$I:$I,0))),"")</f>
        <v/>
      </c>
    </row>
    <row r="2422" spans="1:15" outlineLevel="2">
      <c r="A2422" t="s">
        <v>23790</v>
      </c>
      <c r="C2422" s="191"/>
      <c r="E2422" t="s">
        <v>23791</v>
      </c>
      <c r="J2422" t="s">
        <v>22634</v>
      </c>
      <c r="K2422" s="132" t="str">
        <f>IFERROR(IFERROR(INDEX(Кат!$O:$O,MATCH($C2422,Кат!$I:$I,0)),INDEX(Торг!$L:$L,MATCH($C2422,Торг!$I:$I,0))),"")</f>
        <v/>
      </c>
      <c r="L2422" s="132" t="str">
        <f>IFERROR(IFERROR(INDEX(Кат!$A:$A,MATCH($C2422,Кат!$I:$I,0)),INDEX(Торг!$A:$A,MATCH($C2422,Торг!$I:$I,0))),"")</f>
        <v/>
      </c>
      <c r="M2422" s="132" t="str">
        <f>IFERROR(IFERROR(INDEX(Кат!$B:$B,MATCH($C2422,Кат!$I:$I,0)),INDEX(Торг!$B:$B,MATCH($C2422,Торг!$I:$I,0))),"")</f>
        <v/>
      </c>
      <c r="N2422" s="132" t="str">
        <f t="shared" si="37"/>
        <v xml:space="preserve"> </v>
      </c>
      <c r="O2422" s="132" t="str">
        <f>IFERROR(IFERROR(INDEX(Кат!$B:$B,MATCH($N2422,Кат!$I:$I,0)),INDEX(Торг!$B:$B,MATCH($N2422,Торг!$I:$I,0))),"")</f>
        <v/>
      </c>
    </row>
    <row r="2423" spans="1:15" outlineLevel="2">
      <c r="A2423" t="s">
        <v>16189</v>
      </c>
      <c r="C2423" s="191" t="s">
        <v>5528</v>
      </c>
      <c r="E2423" t="s">
        <v>5529</v>
      </c>
      <c r="F2423" t="s">
        <v>5530</v>
      </c>
      <c r="G2423" t="s">
        <v>399</v>
      </c>
      <c r="H2423">
        <v>1000</v>
      </c>
      <c r="J2423" t="s">
        <v>22634</v>
      </c>
      <c r="K2423" s="132" t="str">
        <f>IFERROR(IFERROR(INDEX(Кат!$O:$O,MATCH($C2423,Кат!$I:$I,0)),INDEX(Торг!$L:$L,MATCH($C2423,Торг!$I:$I,0))),"")</f>
        <v/>
      </c>
      <c r="L2423" s="132" t="str">
        <f>IFERROR(IFERROR(INDEX(Кат!$A:$A,MATCH($C2423,Кат!$I:$I,0)),INDEX(Торг!$A:$A,MATCH($C2423,Торг!$I:$I,0))),"")</f>
        <v/>
      </c>
      <c r="M2423" s="132" t="str">
        <f>IFERROR(IFERROR(INDEX(Кат!$B:$B,MATCH($C2423,Кат!$I:$I,0)),INDEX(Торг!$B:$B,MATCH($C2423,Торг!$I:$I,0))),"")</f>
        <v/>
      </c>
      <c r="N2423" s="132" t="str">
        <f t="shared" si="37"/>
        <v>GALLANT GL.SA.1.61</v>
      </c>
      <c r="O2423" s="132" t="str">
        <f>IFERROR(IFERROR(INDEX(Кат!$B:$B,MATCH($N2423,Кат!$I:$I,0)),INDEX(Торг!$B:$B,MATCH($N2423,Торг!$I:$I,0))),"")</f>
        <v/>
      </c>
    </row>
    <row r="2424" spans="1:15" outlineLevel="2">
      <c r="A2424" t="s">
        <v>16190</v>
      </c>
      <c r="C2424" s="191" t="s">
        <v>5531</v>
      </c>
      <c r="E2424" t="s">
        <v>5532</v>
      </c>
      <c r="F2424" t="s">
        <v>5530</v>
      </c>
      <c r="G2424" t="s">
        <v>399</v>
      </c>
      <c r="H2424">
        <v>1000</v>
      </c>
      <c r="J2424" t="s">
        <v>22634</v>
      </c>
      <c r="K2424" s="132" t="str">
        <f>IFERROR(IFERROR(INDEX(Кат!$O:$O,MATCH($C2424,Кат!$I:$I,0)),INDEX(Торг!$L:$L,MATCH($C2424,Торг!$I:$I,0))),"")</f>
        <v/>
      </c>
      <c r="L2424" s="132" t="str">
        <f>IFERROR(IFERROR(INDEX(Кат!$A:$A,MATCH($C2424,Кат!$I:$I,0)),INDEX(Торг!$A:$A,MATCH($C2424,Торг!$I:$I,0))),"")</f>
        <v/>
      </c>
      <c r="M2424" s="132" t="str">
        <f>IFERROR(IFERROR(INDEX(Кат!$B:$B,MATCH($C2424,Кат!$I:$I,0)),INDEX(Торг!$B:$B,MATCH($C2424,Торг!$I:$I,0))),"")</f>
        <v/>
      </c>
      <c r="N2424" s="132" t="str">
        <f t="shared" si="37"/>
        <v>GALLANT GL.SA.1.63</v>
      </c>
      <c r="O2424" s="132" t="str">
        <f>IFERROR(IFERROR(INDEX(Кат!$B:$B,MATCH($N2424,Кат!$I:$I,0)),INDEX(Торг!$B:$B,MATCH($N2424,Торг!$I:$I,0))),"")</f>
        <v/>
      </c>
    </row>
    <row r="2425" spans="1:15" outlineLevel="2">
      <c r="A2425" t="s">
        <v>16191</v>
      </c>
      <c r="C2425" s="191" t="s">
        <v>5533</v>
      </c>
      <c r="E2425" t="s">
        <v>5534</v>
      </c>
      <c r="F2425" t="s">
        <v>5530</v>
      </c>
      <c r="G2425" t="s">
        <v>399</v>
      </c>
      <c r="H2425">
        <v>1000</v>
      </c>
      <c r="J2425" t="s">
        <v>22634</v>
      </c>
      <c r="K2425" s="132" t="str">
        <f>IFERROR(IFERROR(INDEX(Кат!$O:$O,MATCH($C2425,Кат!$I:$I,0)),INDEX(Торг!$L:$L,MATCH($C2425,Торг!$I:$I,0))),"")</f>
        <v/>
      </c>
      <c r="L2425" s="132" t="str">
        <f>IFERROR(IFERROR(INDEX(Кат!$A:$A,MATCH($C2425,Кат!$I:$I,0)),INDEX(Торг!$A:$A,MATCH($C2425,Торг!$I:$I,0))),"")</f>
        <v/>
      </c>
      <c r="M2425" s="132" t="str">
        <f>IFERROR(IFERROR(INDEX(Кат!$B:$B,MATCH($C2425,Кат!$I:$I,0)),INDEX(Торг!$B:$B,MATCH($C2425,Торг!$I:$I,0))),"")</f>
        <v/>
      </c>
      <c r="N2425" s="132" t="str">
        <f t="shared" si="37"/>
        <v>GALLANT GL.SA.1.62</v>
      </c>
      <c r="O2425" s="132" t="str">
        <f>IFERROR(IFERROR(INDEX(Кат!$B:$B,MATCH($N2425,Кат!$I:$I,0)),INDEX(Торг!$B:$B,MATCH($N2425,Торг!$I:$I,0))),"")</f>
        <v/>
      </c>
    </row>
    <row r="2426" spans="1:15" outlineLevel="2">
      <c r="A2426" t="s">
        <v>16192</v>
      </c>
      <c r="C2426" s="191" t="s">
        <v>5535</v>
      </c>
      <c r="E2426" t="s">
        <v>5536</v>
      </c>
      <c r="F2426" t="s">
        <v>5530</v>
      </c>
      <c r="G2426" t="s">
        <v>375</v>
      </c>
      <c r="H2426">
        <v>6700</v>
      </c>
      <c r="J2426" t="s">
        <v>22634</v>
      </c>
      <c r="K2426" s="132" t="str">
        <f>IFERROR(IFERROR(INDEX(Кат!$O:$O,MATCH($C2426,Кат!$I:$I,0)),INDEX(Торг!$L:$L,MATCH($C2426,Торг!$I:$I,0))),"")</f>
        <v/>
      </c>
      <c r="L2426" s="132" t="str">
        <f>IFERROR(IFERROR(INDEX(Кат!$A:$A,MATCH($C2426,Кат!$I:$I,0)),INDEX(Торг!$A:$A,MATCH($C2426,Торг!$I:$I,0))),"")</f>
        <v/>
      </c>
      <c r="M2426" s="132" t="str">
        <f>IFERROR(IFERROR(INDEX(Кат!$B:$B,MATCH($C2426,Кат!$I:$I,0)),INDEX(Торг!$B:$B,MATCH($C2426,Торг!$I:$I,0))),"")</f>
        <v/>
      </c>
      <c r="N2426" s="132" t="str">
        <f t="shared" si="37"/>
        <v>GALLANT GL.CS.2.1/2.2</v>
      </c>
      <c r="O2426" s="132" t="str">
        <f>IFERROR(IFERROR(INDEX(Кат!$B:$B,MATCH($N2426,Кат!$I:$I,0)),INDEX(Торг!$B:$B,MATCH($N2426,Торг!$I:$I,0))),"")</f>
        <v/>
      </c>
    </row>
    <row r="2427" spans="1:15" outlineLevel="2">
      <c r="A2427" t="s">
        <v>16193</v>
      </c>
      <c r="C2427" s="191" t="s">
        <v>13953</v>
      </c>
      <c r="E2427" t="s">
        <v>13954</v>
      </c>
      <c r="F2427" t="s">
        <v>5530</v>
      </c>
      <c r="G2427" t="s">
        <v>399</v>
      </c>
      <c r="H2427">
        <v>1750</v>
      </c>
      <c r="J2427" t="s">
        <v>22634</v>
      </c>
      <c r="K2427" s="132" t="str">
        <f>IFERROR(IFERROR(INDEX(Кат!$O:$O,MATCH($C2427,Кат!$I:$I,0)),INDEX(Торг!$L:$L,MATCH($C2427,Торг!$I:$I,0))),"")</f>
        <v/>
      </c>
      <c r="L2427" s="132" t="str">
        <f>IFERROR(IFERROR(INDEX(Кат!$A:$A,MATCH($C2427,Кат!$I:$I,0)),INDEX(Торг!$A:$A,MATCH($C2427,Торг!$I:$I,0))),"")</f>
        <v/>
      </c>
      <c r="M2427" s="132" t="str">
        <f>IFERROR(IFERROR(INDEX(Кат!$B:$B,MATCH($C2427,Кат!$I:$I,0)),INDEX(Торг!$B:$B,MATCH($C2427,Торг!$I:$I,0))),"")</f>
        <v/>
      </c>
      <c r="N2427" s="132" t="str">
        <f t="shared" si="37"/>
        <v>GALLANT GL.IP.1.1</v>
      </c>
      <c r="O2427" s="132" t="str">
        <f>IFERROR(IFERROR(INDEX(Кат!$B:$B,MATCH($N2427,Кат!$I:$I,0)),INDEX(Торг!$B:$B,MATCH($N2427,Торг!$I:$I,0))),"")</f>
        <v/>
      </c>
    </row>
    <row r="2428" spans="1:15" outlineLevel="2">
      <c r="A2428" t="s">
        <v>16194</v>
      </c>
      <c r="C2428" s="191" t="s">
        <v>5537</v>
      </c>
      <c r="E2428" t="s">
        <v>5538</v>
      </c>
      <c r="F2428" t="s">
        <v>5530</v>
      </c>
      <c r="G2428" t="s">
        <v>399</v>
      </c>
      <c r="H2428">
        <v>260</v>
      </c>
      <c r="J2428" t="s">
        <v>22634</v>
      </c>
      <c r="K2428" s="132" t="str">
        <f>IFERROR(IFERROR(INDEX(Кат!$O:$O,MATCH($C2428,Кат!$I:$I,0)),INDEX(Торг!$L:$L,MATCH($C2428,Торг!$I:$I,0))),"")</f>
        <v/>
      </c>
      <c r="L2428" s="132" t="str">
        <f>IFERROR(IFERROR(INDEX(Кат!$A:$A,MATCH($C2428,Кат!$I:$I,0)),INDEX(Торг!$A:$A,MATCH($C2428,Торг!$I:$I,0))),"")</f>
        <v/>
      </c>
      <c r="M2428" s="132" t="str">
        <f>IFERROR(IFERROR(INDEX(Кат!$B:$B,MATCH($C2428,Кат!$I:$I,0)),INDEX(Торг!$B:$B,MATCH($C2428,Торг!$I:$I,0))),"")</f>
        <v/>
      </c>
      <c r="N2428" s="132" t="str">
        <f t="shared" si="37"/>
        <v>GALLANT GL.SS.3.2</v>
      </c>
      <c r="O2428" s="132" t="str">
        <f>IFERROR(IFERROR(INDEX(Кат!$B:$B,MATCH($N2428,Кат!$I:$I,0)),INDEX(Торг!$B:$B,MATCH($N2428,Торг!$I:$I,0))),"")</f>
        <v/>
      </c>
    </row>
    <row r="2429" spans="1:15" outlineLevel="2">
      <c r="A2429" t="s">
        <v>26441</v>
      </c>
      <c r="C2429" s="191" t="s">
        <v>26442</v>
      </c>
      <c r="E2429" t="s">
        <v>26443</v>
      </c>
      <c r="F2429" t="s">
        <v>5530</v>
      </c>
      <c r="G2429" t="s">
        <v>375</v>
      </c>
      <c r="H2429">
        <v>795</v>
      </c>
      <c r="J2429" t="s">
        <v>22634</v>
      </c>
      <c r="K2429" s="132" t="str">
        <f>IFERROR(IFERROR(INDEX(Кат!$O:$O,MATCH($C2429,Кат!$I:$I,0)),INDEX(Торг!$L:$L,MATCH($C2429,Торг!$I:$I,0))),"")</f>
        <v/>
      </c>
      <c r="L2429" s="132" t="str">
        <f>IFERROR(IFERROR(INDEX(Кат!$A:$A,MATCH($C2429,Кат!$I:$I,0)),INDEX(Торг!$A:$A,MATCH($C2429,Торг!$I:$I,0))),"")</f>
        <v/>
      </c>
      <c r="M2429" s="132" t="str">
        <f>IFERROR(IFERROR(INDEX(Кат!$B:$B,MATCH($C2429,Кат!$I:$I,0)),INDEX(Торг!$B:$B,MATCH($C2429,Торг!$I:$I,0))),"")</f>
        <v/>
      </c>
      <c r="N2429" s="132" t="str">
        <f t="shared" si="37"/>
        <v>GALLANT GL.BS.11.1</v>
      </c>
      <c r="O2429" s="132" t="str">
        <f>IFERROR(IFERROR(INDEX(Кат!$B:$B,MATCH($N2429,Кат!$I:$I,0)),INDEX(Торг!$B:$B,MATCH($N2429,Торг!$I:$I,0))),"")</f>
        <v/>
      </c>
    </row>
    <row r="2430" spans="1:15" outlineLevel="2">
      <c r="A2430" t="s">
        <v>26444</v>
      </c>
      <c r="C2430" s="191" t="s">
        <v>26445</v>
      </c>
      <c r="E2430" t="s">
        <v>26446</v>
      </c>
      <c r="F2430" t="s">
        <v>5530</v>
      </c>
      <c r="G2430" t="s">
        <v>375</v>
      </c>
      <c r="H2430">
        <v>800</v>
      </c>
      <c r="J2430" t="s">
        <v>22634</v>
      </c>
      <c r="K2430" s="132" t="str">
        <f>IFERROR(IFERROR(INDEX(Кат!$O:$O,MATCH($C2430,Кат!$I:$I,0)),INDEX(Торг!$L:$L,MATCH($C2430,Торг!$I:$I,0))),"")</f>
        <v/>
      </c>
      <c r="L2430" s="132" t="str">
        <f>IFERROR(IFERROR(INDEX(Кат!$A:$A,MATCH($C2430,Кат!$I:$I,0)),INDEX(Торг!$A:$A,MATCH($C2430,Торг!$I:$I,0))),"")</f>
        <v/>
      </c>
      <c r="M2430" s="132" t="str">
        <f>IFERROR(IFERROR(INDEX(Кат!$B:$B,MATCH($C2430,Кат!$I:$I,0)),INDEX(Торг!$B:$B,MATCH($C2430,Торг!$I:$I,0))),"")</f>
        <v/>
      </c>
      <c r="N2430" s="132" t="str">
        <f t="shared" si="37"/>
        <v>GALLANT GL.BS.1.6</v>
      </c>
      <c r="O2430" s="132" t="str">
        <f>IFERROR(IFERROR(INDEX(Кат!$B:$B,MATCH($N2430,Кат!$I:$I,0)),INDEX(Торг!$B:$B,MATCH($N2430,Торг!$I:$I,0))),"")</f>
        <v/>
      </c>
    </row>
    <row r="2431" spans="1:15" outlineLevel="2">
      <c r="A2431" t="s">
        <v>32604</v>
      </c>
      <c r="C2431" s="191" t="s">
        <v>32605</v>
      </c>
      <c r="E2431" t="s">
        <v>32606</v>
      </c>
      <c r="F2431" t="s">
        <v>5530</v>
      </c>
      <c r="G2431" t="s">
        <v>375</v>
      </c>
      <c r="H2431">
        <v>900</v>
      </c>
      <c r="J2431" t="s">
        <v>22634</v>
      </c>
      <c r="K2431" s="132" t="str">
        <f>IFERROR(IFERROR(INDEX(Кат!$O:$O,MATCH($C2431,Кат!$I:$I,0)),INDEX(Торг!$L:$L,MATCH($C2431,Торг!$I:$I,0))),"")</f>
        <v/>
      </c>
      <c r="L2431" s="132" t="str">
        <f>IFERROR(IFERROR(INDEX(Кат!$A:$A,MATCH($C2431,Кат!$I:$I,0)),INDEX(Торг!$A:$A,MATCH($C2431,Торг!$I:$I,0))),"")</f>
        <v/>
      </c>
      <c r="M2431" s="132" t="str">
        <f>IFERROR(IFERROR(INDEX(Кат!$B:$B,MATCH($C2431,Кат!$I:$I,0)),INDEX(Торг!$B:$B,MATCH($C2431,Торг!$I:$I,0))),"")</f>
        <v/>
      </c>
      <c r="N2431" s="132" t="str">
        <f t="shared" si="37"/>
        <v>GALLANT GL.BS.1.2</v>
      </c>
      <c r="O2431" s="132" t="str">
        <f>IFERROR(IFERROR(INDEX(Кат!$B:$B,MATCH($N2431,Кат!$I:$I,0)),INDEX(Торг!$B:$B,MATCH($N2431,Торг!$I:$I,0))),"")</f>
        <v/>
      </c>
    </row>
    <row r="2432" spans="1:15" outlineLevel="2">
      <c r="A2432" t="s">
        <v>26236</v>
      </c>
      <c r="C2432" s="191" t="s">
        <v>26237</v>
      </c>
      <c r="E2432" t="s">
        <v>26238</v>
      </c>
      <c r="F2432" t="s">
        <v>5530</v>
      </c>
      <c r="G2432" t="s">
        <v>375</v>
      </c>
      <c r="H2432">
        <v>1130</v>
      </c>
      <c r="J2432" t="s">
        <v>22634</v>
      </c>
      <c r="K2432" s="132" t="str">
        <f>IFERROR(IFERROR(INDEX(Кат!$O:$O,MATCH($C2432,Кат!$I:$I,0)),INDEX(Торг!$L:$L,MATCH($C2432,Торг!$I:$I,0))),"")</f>
        <v/>
      </c>
      <c r="L2432" s="132" t="str">
        <f>IFERROR(IFERROR(INDEX(Кат!$A:$A,MATCH($C2432,Кат!$I:$I,0)),INDEX(Торг!$A:$A,MATCH($C2432,Торг!$I:$I,0))),"")</f>
        <v/>
      </c>
      <c r="M2432" s="132" t="str">
        <f>IFERROR(IFERROR(INDEX(Кат!$B:$B,MATCH($C2432,Кат!$I:$I,0)),INDEX(Торг!$B:$B,MATCH($C2432,Торг!$I:$I,0))),"")</f>
        <v/>
      </c>
      <c r="N2432" s="132" t="str">
        <f t="shared" si="37"/>
        <v>GALLANT GL.BS.1.10</v>
      </c>
      <c r="O2432" s="132" t="str">
        <f>IFERROR(IFERROR(INDEX(Кат!$B:$B,MATCH($N2432,Кат!$I:$I,0)),INDEX(Торг!$B:$B,MATCH($N2432,Торг!$I:$I,0))),"")</f>
        <v/>
      </c>
    </row>
    <row r="2433" spans="1:15" outlineLevel="2">
      <c r="A2433" t="s">
        <v>16195</v>
      </c>
      <c r="C2433" s="191" t="s">
        <v>5539</v>
      </c>
      <c r="E2433" t="s">
        <v>27356</v>
      </c>
      <c r="F2433" t="s">
        <v>5530</v>
      </c>
      <c r="G2433" t="s">
        <v>399</v>
      </c>
      <c r="H2433">
        <v>380</v>
      </c>
      <c r="J2433" t="s">
        <v>22634</v>
      </c>
      <c r="K2433" s="132" t="str">
        <f>IFERROR(IFERROR(INDEX(Кат!$O:$O,MATCH($C2433,Кат!$I:$I,0)),INDEX(Торг!$L:$L,MATCH($C2433,Торг!$I:$I,0))),"")</f>
        <v/>
      </c>
      <c r="L2433" s="132" t="str">
        <f>IFERROR(IFERROR(INDEX(Кат!$A:$A,MATCH($C2433,Кат!$I:$I,0)),INDEX(Торг!$A:$A,MATCH($C2433,Торг!$I:$I,0))),"")</f>
        <v/>
      </c>
      <c r="M2433" s="132" t="str">
        <f>IFERROR(IFERROR(INDEX(Кат!$B:$B,MATCH($C2433,Кат!$I:$I,0)),INDEX(Торг!$B:$B,MATCH($C2433,Торг!$I:$I,0))),"")</f>
        <v/>
      </c>
      <c r="N2433" s="132" t="str">
        <f t="shared" si="37"/>
        <v>GALLANT GL.BC.2.2</v>
      </c>
      <c r="O2433" s="132" t="str">
        <f>IFERROR(IFERROR(INDEX(Кат!$B:$B,MATCH($N2433,Кат!$I:$I,0)),INDEX(Торг!$B:$B,MATCH($N2433,Торг!$I:$I,0))),"")</f>
        <v/>
      </c>
    </row>
    <row r="2434" spans="1:15" outlineLevel="1">
      <c r="A2434" t="s">
        <v>16196</v>
      </c>
      <c r="C2434" s="191" t="s">
        <v>5540</v>
      </c>
      <c r="E2434" t="s">
        <v>5541</v>
      </c>
      <c r="F2434" t="s">
        <v>5530</v>
      </c>
      <c r="G2434" t="s">
        <v>399</v>
      </c>
      <c r="H2434">
        <v>140</v>
      </c>
      <c r="J2434" t="s">
        <v>22634</v>
      </c>
      <c r="K2434" s="132" t="str">
        <f>IFERROR(IFERROR(INDEX(Кат!$O:$O,MATCH($C2434,Кат!$I:$I,0)),INDEX(Торг!$L:$L,MATCH($C2434,Торг!$I:$I,0))),"")</f>
        <v/>
      </c>
      <c r="L2434" s="132" t="str">
        <f>IFERROR(IFERROR(INDEX(Кат!$A:$A,MATCH($C2434,Кат!$I:$I,0)),INDEX(Торг!$A:$A,MATCH($C2434,Торг!$I:$I,0))),"")</f>
        <v/>
      </c>
      <c r="M2434" s="132" t="str">
        <f>IFERROR(IFERROR(INDEX(Кат!$B:$B,MATCH($C2434,Кат!$I:$I,0)),INDEX(Торг!$B:$B,MATCH($C2434,Торг!$I:$I,0))),"")</f>
        <v/>
      </c>
      <c r="N2434" s="132" t="str">
        <f t="shared" si="37"/>
        <v>GALLANT CC.1.1</v>
      </c>
      <c r="O2434" s="132" t="str">
        <f>IFERROR(IFERROR(INDEX(Кат!$B:$B,MATCH($N2434,Кат!$I:$I,0)),INDEX(Торг!$B:$B,MATCH($N2434,Торг!$I:$I,0))),"")</f>
        <v/>
      </c>
    </row>
    <row r="2435" spans="1:15" outlineLevel="2">
      <c r="A2435" t="s">
        <v>16197</v>
      </c>
      <c r="C2435" s="191" t="s">
        <v>33959</v>
      </c>
      <c r="E2435" t="s">
        <v>5542</v>
      </c>
      <c r="F2435" t="s">
        <v>5530</v>
      </c>
      <c r="G2435" t="s">
        <v>399</v>
      </c>
      <c r="H2435">
        <v>1360</v>
      </c>
      <c r="J2435" t="s">
        <v>22634</v>
      </c>
      <c r="K2435" s="132" t="str">
        <f>IFERROR(IFERROR(INDEX(Кат!$O:$O,MATCH($C2435,Кат!$I:$I,0)),INDEX(Торг!$L:$L,MATCH($C2435,Торг!$I:$I,0))),"")</f>
        <v/>
      </c>
      <c r="L2435" s="132" t="str">
        <f>IFERROR(IFERROR(INDEX(Кат!$A:$A,MATCH($C2435,Кат!$I:$I,0)),INDEX(Торг!$A:$A,MATCH($C2435,Торг!$I:$I,0))),"")</f>
        <v/>
      </c>
      <c r="M2435" s="132" t="str">
        <f>IFERROR(IFERROR(INDEX(Кат!$B:$B,MATCH($C2435,Кат!$I:$I,0)),INDEX(Торг!$B:$B,MATCH($C2435,Торг!$I:$I,0))),"")</f>
        <v/>
      </c>
      <c r="N2435" s="132" t="str">
        <f t="shared" si="37"/>
        <v xml:space="preserve">GALLANT GL.RP.3.10 </v>
      </c>
      <c r="O2435" s="132" t="str">
        <f>IFERROR(IFERROR(INDEX(Кат!$B:$B,MATCH($N2435,Кат!$I:$I,0)),INDEX(Торг!$B:$B,MATCH($N2435,Торг!$I:$I,0))),"")</f>
        <v/>
      </c>
    </row>
    <row r="2436" spans="1:15" outlineLevel="2">
      <c r="A2436" t="s">
        <v>16198</v>
      </c>
      <c r="C2436" s="191" t="s">
        <v>33960</v>
      </c>
      <c r="E2436" t="s">
        <v>5543</v>
      </c>
      <c r="F2436" t="s">
        <v>5530</v>
      </c>
      <c r="G2436" t="s">
        <v>399</v>
      </c>
      <c r="H2436">
        <v>2200</v>
      </c>
      <c r="J2436" t="s">
        <v>22634</v>
      </c>
      <c r="K2436" s="132" t="str">
        <f>IFERROR(IFERROR(INDEX(Кат!$O:$O,MATCH($C2436,Кат!$I:$I,0)),INDEX(Торг!$L:$L,MATCH($C2436,Торг!$I:$I,0))),"")</f>
        <v/>
      </c>
      <c r="L2436" s="132" t="str">
        <f>IFERROR(IFERROR(INDEX(Кат!$A:$A,MATCH($C2436,Кат!$I:$I,0)),INDEX(Торг!$A:$A,MATCH($C2436,Торг!$I:$I,0))),"")</f>
        <v/>
      </c>
      <c r="M2436" s="132" t="str">
        <f>IFERROR(IFERROR(INDEX(Кат!$B:$B,MATCH($C2436,Кат!$I:$I,0)),INDEX(Торг!$B:$B,MATCH($C2436,Торг!$I:$I,0))),"")</f>
        <v/>
      </c>
      <c r="N2436" s="132" t="str">
        <f t="shared" si="37"/>
        <v xml:space="preserve">GALLANT GL.RP.3.12 </v>
      </c>
      <c r="O2436" s="132" t="str">
        <f>IFERROR(IFERROR(INDEX(Кат!$B:$B,MATCH($N2436,Кат!$I:$I,0)),INDEX(Торг!$B:$B,MATCH($N2436,Торг!$I:$I,0))),"")</f>
        <v/>
      </c>
    </row>
    <row r="2437" spans="1:15" outlineLevel="2">
      <c r="A2437" t="s">
        <v>29271</v>
      </c>
      <c r="C2437" s="191" t="s">
        <v>29272</v>
      </c>
      <c r="E2437" t="s">
        <v>29273</v>
      </c>
      <c r="F2437" t="s">
        <v>5530</v>
      </c>
      <c r="G2437" t="s">
        <v>399</v>
      </c>
      <c r="H2437">
        <v>700</v>
      </c>
      <c r="J2437" t="s">
        <v>22634</v>
      </c>
      <c r="K2437" s="132" t="str">
        <f>IFERROR(IFERROR(INDEX(Кат!$O:$O,MATCH($C2437,Кат!$I:$I,0)),INDEX(Торг!$L:$L,MATCH($C2437,Торг!$I:$I,0))),"")</f>
        <v/>
      </c>
      <c r="L2437" s="132" t="str">
        <f>IFERROR(IFERROR(INDEX(Кат!$A:$A,MATCH($C2437,Кат!$I:$I,0)),INDEX(Торг!$A:$A,MATCH($C2437,Торг!$I:$I,0))),"")</f>
        <v/>
      </c>
      <c r="M2437" s="132" t="str">
        <f>IFERROR(IFERROR(INDEX(Кат!$B:$B,MATCH($C2437,Кат!$I:$I,0)),INDEX(Торг!$B:$B,MATCH($C2437,Торг!$I:$I,0))),"")</f>
        <v/>
      </c>
      <c r="N2437" s="132" t="str">
        <f t="shared" si="37"/>
        <v>GALLANT GL.BE.1.12</v>
      </c>
      <c r="O2437" s="132" t="str">
        <f>IFERROR(IFERROR(INDEX(Кат!$B:$B,MATCH($N2437,Кат!$I:$I,0)),INDEX(Торг!$B:$B,MATCH($N2437,Торг!$I:$I,0))),"")</f>
        <v/>
      </c>
    </row>
    <row r="2438" spans="1:15" outlineLevel="2">
      <c r="A2438" t="s">
        <v>29274</v>
      </c>
      <c r="C2438" s="191" t="s">
        <v>29275</v>
      </c>
      <c r="E2438" t="s">
        <v>29276</v>
      </c>
      <c r="F2438" t="s">
        <v>5530</v>
      </c>
      <c r="G2438" t="s">
        <v>399</v>
      </c>
      <c r="H2438">
        <v>830</v>
      </c>
      <c r="J2438" t="s">
        <v>22634</v>
      </c>
      <c r="K2438" s="132" t="str">
        <f>IFERROR(IFERROR(INDEX(Кат!$O:$O,MATCH($C2438,Кат!$I:$I,0)),INDEX(Торг!$L:$L,MATCH($C2438,Торг!$I:$I,0))),"")</f>
        <v/>
      </c>
      <c r="L2438" s="132" t="str">
        <f>IFERROR(IFERROR(INDEX(Кат!$A:$A,MATCH($C2438,Кат!$I:$I,0)),INDEX(Торг!$A:$A,MATCH($C2438,Торг!$I:$I,0))),"")</f>
        <v/>
      </c>
      <c r="M2438" s="132" t="str">
        <f>IFERROR(IFERROR(INDEX(Кат!$B:$B,MATCH($C2438,Кат!$I:$I,0)),INDEX(Торг!$B:$B,MATCH($C2438,Торг!$I:$I,0))),"")</f>
        <v/>
      </c>
      <c r="N2438" s="132" t="str">
        <f t="shared" si="37"/>
        <v>GALLANT GL.BE.1.14</v>
      </c>
      <c r="O2438" s="132" t="str">
        <f>IFERROR(IFERROR(INDEX(Кат!$B:$B,MATCH($N2438,Кат!$I:$I,0)),INDEX(Торг!$B:$B,MATCH($N2438,Торг!$I:$I,0))),"")</f>
        <v/>
      </c>
    </row>
    <row r="2439" spans="1:15" outlineLevel="2">
      <c r="A2439" t="s">
        <v>29277</v>
      </c>
      <c r="C2439" s="191" t="s">
        <v>29278</v>
      </c>
      <c r="E2439" t="s">
        <v>29279</v>
      </c>
      <c r="F2439" t="s">
        <v>5530</v>
      </c>
      <c r="G2439" t="s">
        <v>399</v>
      </c>
      <c r="H2439">
        <v>670</v>
      </c>
      <c r="J2439" t="s">
        <v>22634</v>
      </c>
      <c r="K2439" s="132" t="str">
        <f>IFERROR(IFERROR(INDEX(Кат!$O:$O,MATCH($C2439,Кат!$I:$I,0)),INDEX(Торг!$L:$L,MATCH($C2439,Торг!$I:$I,0))),"")</f>
        <v/>
      </c>
      <c r="L2439" s="132" t="str">
        <f>IFERROR(IFERROR(INDEX(Кат!$A:$A,MATCH($C2439,Кат!$I:$I,0)),INDEX(Торг!$A:$A,MATCH($C2439,Торг!$I:$I,0))),"")</f>
        <v/>
      </c>
      <c r="M2439" s="132" t="str">
        <f>IFERROR(IFERROR(INDEX(Кат!$B:$B,MATCH($C2439,Кат!$I:$I,0)),INDEX(Торг!$B:$B,MATCH($C2439,Торг!$I:$I,0))),"")</f>
        <v/>
      </c>
      <c r="N2439" s="132" t="str">
        <f t="shared" si="37"/>
        <v>GALLANT GL.BE.1.9</v>
      </c>
      <c r="O2439" s="132" t="str">
        <f>IFERROR(IFERROR(INDEX(Кат!$B:$B,MATCH($N2439,Кат!$I:$I,0)),INDEX(Торг!$B:$B,MATCH($N2439,Торг!$I:$I,0))),"")</f>
        <v/>
      </c>
    </row>
    <row r="2440" spans="1:15" outlineLevel="2">
      <c r="A2440" t="s">
        <v>29280</v>
      </c>
      <c r="C2440" s="191" t="s">
        <v>29281</v>
      </c>
      <c r="E2440" t="s">
        <v>29282</v>
      </c>
      <c r="F2440" t="s">
        <v>5530</v>
      </c>
      <c r="G2440" t="s">
        <v>399</v>
      </c>
      <c r="H2440">
        <v>890</v>
      </c>
      <c r="J2440" t="s">
        <v>22634</v>
      </c>
      <c r="K2440" s="132" t="str">
        <f>IFERROR(IFERROR(INDEX(Кат!$O:$O,MATCH($C2440,Кат!$I:$I,0)),INDEX(Торг!$L:$L,MATCH($C2440,Торг!$I:$I,0))),"")</f>
        <v/>
      </c>
      <c r="L2440" s="132" t="str">
        <f>IFERROR(IFERROR(INDEX(Кат!$A:$A,MATCH($C2440,Кат!$I:$I,0)),INDEX(Торг!$A:$A,MATCH($C2440,Торг!$I:$I,0))),"")</f>
        <v/>
      </c>
      <c r="M2440" s="132" t="str">
        <f>IFERROR(IFERROR(INDEX(Кат!$B:$B,MATCH($C2440,Кат!$I:$I,0)),INDEX(Торг!$B:$B,MATCH($C2440,Торг!$I:$I,0))),"")</f>
        <v/>
      </c>
      <c r="N2440" s="132" t="str">
        <f t="shared" ref="N2440:N2503" si="38">_xlfn.CONCAT(F2440," ",C2440)</f>
        <v>GALLANT GL.BE.1.10</v>
      </c>
      <c r="O2440" s="132" t="str">
        <f>IFERROR(IFERROR(INDEX(Кат!$B:$B,MATCH($N2440,Кат!$I:$I,0)),INDEX(Торг!$B:$B,MATCH($N2440,Торг!$I:$I,0))),"")</f>
        <v/>
      </c>
    </row>
    <row r="2441" spans="1:15" outlineLevel="2">
      <c r="A2441" t="s">
        <v>16199</v>
      </c>
      <c r="C2441" s="191" t="s">
        <v>5544</v>
      </c>
      <c r="E2441" t="s">
        <v>5545</v>
      </c>
      <c r="F2441" t="s">
        <v>5530</v>
      </c>
      <c r="G2441" t="s">
        <v>399</v>
      </c>
      <c r="H2441">
        <v>810</v>
      </c>
      <c r="J2441" t="s">
        <v>22634</v>
      </c>
      <c r="K2441" s="132" t="str">
        <f>IFERROR(IFERROR(INDEX(Кат!$O:$O,MATCH($C2441,Кат!$I:$I,0)),INDEX(Торг!$L:$L,MATCH($C2441,Торг!$I:$I,0))),"")</f>
        <v/>
      </c>
      <c r="L2441" s="132" t="str">
        <f>IFERROR(IFERROR(INDEX(Кат!$A:$A,MATCH($C2441,Кат!$I:$I,0)),INDEX(Торг!$A:$A,MATCH($C2441,Торг!$I:$I,0))),"")</f>
        <v/>
      </c>
      <c r="M2441" s="132" t="str">
        <f>IFERROR(IFERROR(INDEX(Кат!$B:$B,MATCH($C2441,Кат!$I:$I,0)),INDEX(Торг!$B:$B,MATCH($C2441,Торг!$I:$I,0))),"")</f>
        <v/>
      </c>
      <c r="N2441" s="132" t="str">
        <f t="shared" si="38"/>
        <v>GALLANT GL.EK.1.9</v>
      </c>
      <c r="O2441" s="132" t="str">
        <f>IFERROR(IFERROR(INDEX(Кат!$B:$B,MATCH($N2441,Кат!$I:$I,0)),INDEX(Торг!$B:$B,MATCH($N2441,Торг!$I:$I,0))),"")</f>
        <v/>
      </c>
    </row>
    <row r="2442" spans="1:15" outlineLevel="2">
      <c r="A2442" t="s">
        <v>16200</v>
      </c>
      <c r="C2442" s="191" t="s">
        <v>5546</v>
      </c>
      <c r="E2442" t="s">
        <v>5547</v>
      </c>
      <c r="F2442" t="s">
        <v>5530</v>
      </c>
      <c r="G2442" t="s">
        <v>375</v>
      </c>
      <c r="H2442">
        <v>1950</v>
      </c>
      <c r="J2442" t="s">
        <v>22634</v>
      </c>
      <c r="K2442" s="132" t="str">
        <f>IFERROR(IFERROR(INDEX(Кат!$O:$O,MATCH($C2442,Кат!$I:$I,0)),INDEX(Торг!$L:$L,MATCH($C2442,Торг!$I:$I,0))),"")</f>
        <v/>
      </c>
      <c r="L2442" s="132" t="str">
        <f>IFERROR(IFERROR(INDEX(Кат!$A:$A,MATCH($C2442,Кат!$I:$I,0)),INDEX(Торг!$A:$A,MATCH($C2442,Торг!$I:$I,0))),"")</f>
        <v/>
      </c>
      <c r="M2442" s="132" t="str">
        <f>IFERROR(IFERROR(INDEX(Кат!$B:$B,MATCH($C2442,Кат!$I:$I,0)),INDEX(Торг!$B:$B,MATCH($C2442,Торг!$I:$I,0))),"")</f>
        <v/>
      </c>
      <c r="N2442" s="132" t="str">
        <f t="shared" si="38"/>
        <v>GALLANT GL.SC.1.2</v>
      </c>
      <c r="O2442" s="132" t="str">
        <f>IFERROR(IFERROR(INDEX(Кат!$B:$B,MATCH($N2442,Кат!$I:$I,0)),INDEX(Торг!$B:$B,MATCH($N2442,Торг!$I:$I,0))),"")</f>
        <v/>
      </c>
    </row>
    <row r="2443" spans="1:15" outlineLevel="2">
      <c r="A2443" t="s">
        <v>23046</v>
      </c>
      <c r="C2443" s="191" t="s">
        <v>23047</v>
      </c>
      <c r="E2443" t="s">
        <v>23048</v>
      </c>
      <c r="F2443" t="s">
        <v>5530</v>
      </c>
      <c r="G2443" t="s">
        <v>399</v>
      </c>
      <c r="H2443">
        <v>1750</v>
      </c>
      <c r="J2443" t="s">
        <v>22634</v>
      </c>
      <c r="K2443" s="132" t="str">
        <f>IFERROR(IFERROR(INDEX(Кат!$O:$O,MATCH($C2443,Кат!$I:$I,0)),INDEX(Торг!$L:$L,MATCH($C2443,Торг!$I:$I,0))),"")</f>
        <v/>
      </c>
      <c r="L2443" s="132" t="str">
        <f>IFERROR(IFERROR(INDEX(Кат!$A:$A,MATCH($C2443,Кат!$I:$I,0)),INDEX(Торг!$A:$A,MATCH($C2443,Торг!$I:$I,0))),"")</f>
        <v/>
      </c>
      <c r="M2443" s="132" t="str">
        <f>IFERROR(IFERROR(INDEX(Кат!$B:$B,MATCH($C2443,Кат!$I:$I,0)),INDEX(Торг!$B:$B,MATCH($C2443,Торг!$I:$I,0))),"")</f>
        <v/>
      </c>
      <c r="N2443" s="132" t="str">
        <f t="shared" si="38"/>
        <v>GALLANT GL.HR.1.8</v>
      </c>
      <c r="O2443" s="132" t="str">
        <f>IFERROR(IFERROR(INDEX(Кат!$B:$B,MATCH($N2443,Кат!$I:$I,0)),INDEX(Торг!$B:$B,MATCH($N2443,Торг!$I:$I,0))),"")</f>
        <v/>
      </c>
    </row>
    <row r="2444" spans="1:15" outlineLevel="2">
      <c r="A2444" t="s">
        <v>16201</v>
      </c>
      <c r="C2444" s="191" t="s">
        <v>14586</v>
      </c>
      <c r="E2444" t="s">
        <v>14587</v>
      </c>
      <c r="F2444" t="s">
        <v>5530</v>
      </c>
      <c r="G2444" t="s">
        <v>399</v>
      </c>
      <c r="H2444">
        <v>500</v>
      </c>
      <c r="J2444" t="s">
        <v>22634</v>
      </c>
      <c r="K2444" s="132" t="str">
        <f>IFERROR(IFERROR(INDEX(Кат!$O:$O,MATCH($C2444,Кат!$I:$I,0)),INDEX(Торг!$L:$L,MATCH($C2444,Торг!$I:$I,0))),"")</f>
        <v/>
      </c>
      <c r="L2444" s="132" t="str">
        <f>IFERROR(IFERROR(INDEX(Кат!$A:$A,MATCH($C2444,Кат!$I:$I,0)),INDEX(Торг!$A:$A,MATCH($C2444,Торг!$I:$I,0))),"")</f>
        <v/>
      </c>
      <c r="M2444" s="132" t="str">
        <f>IFERROR(IFERROR(INDEX(Кат!$B:$B,MATCH($C2444,Кат!$I:$I,0)),INDEX(Торг!$B:$B,MATCH($C2444,Торг!$I:$I,0))),"")</f>
        <v/>
      </c>
      <c r="N2444" s="132" t="str">
        <f t="shared" si="38"/>
        <v>GALLANT GL.TB.1.12</v>
      </c>
      <c r="O2444" s="132" t="str">
        <f>IFERROR(IFERROR(INDEX(Кат!$B:$B,MATCH($N2444,Кат!$I:$I,0)),INDEX(Торг!$B:$B,MATCH($N2444,Торг!$I:$I,0))),"")</f>
        <v/>
      </c>
    </row>
    <row r="2445" spans="1:15" outlineLevel="2">
      <c r="A2445" t="s">
        <v>16202</v>
      </c>
      <c r="C2445" s="191" t="s">
        <v>5548</v>
      </c>
      <c r="E2445" t="s">
        <v>5549</v>
      </c>
      <c r="F2445" t="s">
        <v>5530</v>
      </c>
      <c r="G2445" t="s">
        <v>399</v>
      </c>
      <c r="H2445">
        <v>310</v>
      </c>
      <c r="J2445" t="s">
        <v>22634</v>
      </c>
      <c r="K2445" s="132" t="str">
        <f>IFERROR(IFERROR(INDEX(Кат!$O:$O,MATCH($C2445,Кат!$I:$I,0)),INDEX(Торг!$L:$L,MATCH($C2445,Торг!$I:$I,0))),"")</f>
        <v/>
      </c>
      <c r="L2445" s="132" t="str">
        <f>IFERROR(IFERROR(INDEX(Кат!$A:$A,MATCH($C2445,Кат!$I:$I,0)),INDEX(Торг!$A:$A,MATCH($C2445,Торг!$I:$I,0))),"")</f>
        <v/>
      </c>
      <c r="M2445" s="132" t="str">
        <f>IFERROR(IFERROR(INDEX(Кат!$B:$B,MATCH($C2445,Кат!$I:$I,0)),INDEX(Торг!$B:$B,MATCH($C2445,Торг!$I:$I,0))),"")</f>
        <v/>
      </c>
      <c r="N2445" s="132" t="str">
        <f t="shared" si="38"/>
        <v>GALLANT GL.TB.1.29</v>
      </c>
      <c r="O2445" s="132" t="str">
        <f>IFERROR(IFERROR(INDEX(Кат!$B:$B,MATCH($N2445,Кат!$I:$I,0)),INDEX(Торг!$B:$B,MATCH($N2445,Торг!$I:$I,0))),"")</f>
        <v/>
      </c>
    </row>
    <row r="2446" spans="1:15" outlineLevel="2">
      <c r="A2446" t="s">
        <v>22830</v>
      </c>
      <c r="C2446" s="191" t="s">
        <v>22831</v>
      </c>
      <c r="E2446" t="s">
        <v>22832</v>
      </c>
      <c r="F2446" t="s">
        <v>5530</v>
      </c>
      <c r="G2446" t="s">
        <v>399</v>
      </c>
      <c r="H2446">
        <v>570</v>
      </c>
      <c r="J2446" t="s">
        <v>22634</v>
      </c>
      <c r="K2446" s="132" t="str">
        <f>IFERROR(IFERROR(INDEX(Кат!$O:$O,MATCH($C2446,Кат!$I:$I,0)),INDEX(Торг!$L:$L,MATCH($C2446,Торг!$I:$I,0))),"")</f>
        <v/>
      </c>
      <c r="L2446" s="132" t="str">
        <f>IFERROR(IFERROR(INDEX(Кат!$A:$A,MATCH($C2446,Кат!$I:$I,0)),INDEX(Торг!$A:$A,MATCH($C2446,Торг!$I:$I,0))),"")</f>
        <v/>
      </c>
      <c r="M2446" s="132" t="str">
        <f>IFERROR(IFERROR(INDEX(Кат!$B:$B,MATCH($C2446,Кат!$I:$I,0)),INDEX(Торг!$B:$B,MATCH($C2446,Торг!$I:$I,0))),"")</f>
        <v/>
      </c>
      <c r="N2446" s="132" t="str">
        <f t="shared" si="38"/>
        <v>GALLANT GL.TB.1.9</v>
      </c>
      <c r="O2446" s="132" t="str">
        <f>IFERROR(IFERROR(INDEX(Кат!$B:$B,MATCH($N2446,Кат!$I:$I,0)),INDEX(Торг!$B:$B,MATCH($N2446,Торг!$I:$I,0))),"")</f>
        <v/>
      </c>
    </row>
    <row r="2447" spans="1:15" outlineLevel="2">
      <c r="A2447" t="s">
        <v>16203</v>
      </c>
      <c r="C2447" s="191" t="s">
        <v>5550</v>
      </c>
      <c r="E2447" t="s">
        <v>5551</v>
      </c>
      <c r="F2447" t="s">
        <v>5530</v>
      </c>
      <c r="G2447" t="s">
        <v>399</v>
      </c>
      <c r="H2447">
        <v>460</v>
      </c>
      <c r="J2447" t="s">
        <v>22634</v>
      </c>
      <c r="K2447" s="132" t="str">
        <f>IFERROR(IFERROR(INDEX(Кат!$O:$O,MATCH($C2447,Кат!$I:$I,0)),INDEX(Торг!$L:$L,MATCH($C2447,Торг!$I:$I,0))),"")</f>
        <v/>
      </c>
      <c r="L2447" s="132" t="str">
        <f>IFERROR(IFERROR(INDEX(Кат!$A:$A,MATCH($C2447,Кат!$I:$I,0)),INDEX(Торг!$A:$A,MATCH($C2447,Торг!$I:$I,0))),"")</f>
        <v/>
      </c>
      <c r="M2447" s="132" t="str">
        <f>IFERROR(IFERROR(INDEX(Кат!$B:$B,MATCH($C2447,Кат!$I:$I,0)),INDEX(Торг!$B:$B,MATCH($C2447,Торг!$I:$I,0))),"")</f>
        <v/>
      </c>
      <c r="N2447" s="132" t="str">
        <f t="shared" si="38"/>
        <v>GALLANT GL.TB.1.25</v>
      </c>
      <c r="O2447" s="132" t="str">
        <f>IFERROR(IFERROR(INDEX(Кат!$B:$B,MATCH($N2447,Кат!$I:$I,0)),INDEX(Торг!$B:$B,MATCH($N2447,Торг!$I:$I,0))),"")</f>
        <v/>
      </c>
    </row>
    <row r="2448" spans="1:15" outlineLevel="2">
      <c r="A2448" t="s">
        <v>22833</v>
      </c>
      <c r="C2448" s="191" t="s">
        <v>22834</v>
      </c>
      <c r="E2448" t="s">
        <v>22835</v>
      </c>
      <c r="F2448" t="s">
        <v>5530</v>
      </c>
      <c r="G2448" t="s">
        <v>399</v>
      </c>
      <c r="H2448">
        <v>660</v>
      </c>
      <c r="J2448" t="s">
        <v>22634</v>
      </c>
      <c r="K2448" s="132" t="str">
        <f>IFERROR(IFERROR(INDEX(Кат!$O:$O,MATCH($C2448,Кат!$I:$I,0)),INDEX(Торг!$L:$L,MATCH($C2448,Торг!$I:$I,0))),"")</f>
        <v/>
      </c>
      <c r="L2448" s="132" t="str">
        <f>IFERROR(IFERROR(INDEX(Кат!$A:$A,MATCH($C2448,Кат!$I:$I,0)),INDEX(Торг!$A:$A,MATCH($C2448,Торг!$I:$I,0))),"")</f>
        <v/>
      </c>
      <c r="M2448" s="132" t="str">
        <f>IFERROR(IFERROR(INDEX(Кат!$B:$B,MATCH($C2448,Кат!$I:$I,0)),INDEX(Торг!$B:$B,MATCH($C2448,Торг!$I:$I,0))),"")</f>
        <v/>
      </c>
      <c r="N2448" s="132" t="str">
        <f t="shared" si="38"/>
        <v>GALLANT GL.TN.1.9</v>
      </c>
      <c r="O2448" s="132" t="str">
        <f>IFERROR(IFERROR(INDEX(Кат!$B:$B,MATCH($N2448,Кат!$I:$I,0)),INDEX(Торг!$B:$B,MATCH($N2448,Торг!$I:$I,0))),"")</f>
        <v/>
      </c>
    </row>
    <row r="2449" spans="1:15" outlineLevel="2">
      <c r="A2449" t="s">
        <v>16204</v>
      </c>
      <c r="C2449" s="191" t="s">
        <v>13623</v>
      </c>
      <c r="E2449" t="s">
        <v>13624</v>
      </c>
      <c r="F2449" t="s">
        <v>5530</v>
      </c>
      <c r="G2449" t="s">
        <v>399</v>
      </c>
      <c r="H2449">
        <v>1630</v>
      </c>
      <c r="J2449" t="s">
        <v>22634</v>
      </c>
      <c r="K2449" s="132" t="str">
        <f>IFERROR(IFERROR(INDEX(Кат!$O:$O,MATCH($C2449,Кат!$I:$I,0)),INDEX(Торг!$L:$L,MATCH($C2449,Торг!$I:$I,0))),"")</f>
        <v/>
      </c>
      <c r="L2449" s="132" t="str">
        <f>IFERROR(IFERROR(INDEX(Кат!$A:$A,MATCH($C2449,Кат!$I:$I,0)),INDEX(Торг!$A:$A,MATCH($C2449,Торг!$I:$I,0))),"")</f>
        <v/>
      </c>
      <c r="M2449" s="132" t="str">
        <f>IFERROR(IFERROR(INDEX(Кат!$B:$B,MATCH($C2449,Кат!$I:$I,0)),INDEX(Торг!$B:$B,MATCH($C2449,Торг!$I:$I,0))),"")</f>
        <v/>
      </c>
      <c r="N2449" s="132" t="str">
        <f t="shared" si="38"/>
        <v>GALLANT GL.BB.5.2</v>
      </c>
      <c r="O2449" s="132" t="str">
        <f>IFERROR(IFERROR(INDEX(Кат!$B:$B,MATCH($N2449,Кат!$I:$I,0)),INDEX(Торг!$B:$B,MATCH($N2449,Торг!$I:$I,0))),"")</f>
        <v/>
      </c>
    </row>
    <row r="2450" spans="1:15" outlineLevel="2">
      <c r="A2450" t="s">
        <v>16205</v>
      </c>
      <c r="C2450" s="191" t="s">
        <v>13625</v>
      </c>
      <c r="E2450" t="s">
        <v>13626</v>
      </c>
      <c r="F2450" t="s">
        <v>5530</v>
      </c>
      <c r="G2450" t="s">
        <v>399</v>
      </c>
      <c r="H2450">
        <v>1630</v>
      </c>
      <c r="J2450" t="s">
        <v>22634</v>
      </c>
      <c r="K2450" s="132" t="str">
        <f>IFERROR(IFERROR(INDEX(Кат!$O:$O,MATCH($C2450,Кат!$I:$I,0)),INDEX(Торг!$L:$L,MATCH($C2450,Торг!$I:$I,0))),"")</f>
        <v/>
      </c>
      <c r="L2450" s="132" t="str">
        <f>IFERROR(IFERROR(INDEX(Кат!$A:$A,MATCH($C2450,Кат!$I:$I,0)),INDEX(Торг!$A:$A,MATCH($C2450,Торг!$I:$I,0))),"")</f>
        <v/>
      </c>
      <c r="M2450" s="132" t="str">
        <f>IFERROR(IFERROR(INDEX(Кат!$B:$B,MATCH($C2450,Кат!$I:$I,0)),INDEX(Торг!$B:$B,MATCH($C2450,Торг!$I:$I,0))),"")</f>
        <v/>
      </c>
      <c r="N2450" s="132" t="str">
        <f t="shared" si="38"/>
        <v>GALLANT GL.BB.5.1</v>
      </c>
      <c r="O2450" s="132" t="str">
        <f>IFERROR(IFERROR(INDEX(Кат!$B:$B,MATCH($N2450,Кат!$I:$I,0)),INDEX(Торг!$B:$B,MATCH($N2450,Торг!$I:$I,0))),"")</f>
        <v/>
      </c>
    </row>
    <row r="2451" spans="1:15" outlineLevel="2">
      <c r="A2451" t="s">
        <v>16206</v>
      </c>
      <c r="C2451" s="191" t="s">
        <v>14556</v>
      </c>
      <c r="E2451" t="s">
        <v>14557</v>
      </c>
      <c r="F2451" t="s">
        <v>5530</v>
      </c>
      <c r="G2451" t="s">
        <v>399</v>
      </c>
      <c r="H2451">
        <v>3050</v>
      </c>
      <c r="J2451" t="s">
        <v>22634</v>
      </c>
      <c r="K2451" s="132" t="str">
        <f>IFERROR(IFERROR(INDEX(Кат!$O:$O,MATCH($C2451,Кат!$I:$I,0)),INDEX(Торг!$L:$L,MATCH($C2451,Торг!$I:$I,0))),"")</f>
        <v/>
      </c>
      <c r="L2451" s="132" t="str">
        <f>IFERROR(IFERROR(INDEX(Кат!$A:$A,MATCH($C2451,Кат!$I:$I,0)),INDEX(Торг!$A:$A,MATCH($C2451,Торг!$I:$I,0))),"")</f>
        <v/>
      </c>
      <c r="M2451" s="132" t="str">
        <f>IFERROR(IFERROR(INDEX(Кат!$B:$B,MATCH($C2451,Кат!$I:$I,0)),INDEX(Торг!$B:$B,MATCH($C2451,Торг!$I:$I,0))),"")</f>
        <v/>
      </c>
      <c r="N2451" s="132" t="str">
        <f t="shared" si="38"/>
        <v>GALLANT GL.SA.1.83</v>
      </c>
      <c r="O2451" s="132" t="str">
        <f>IFERROR(IFERROR(INDEX(Кат!$B:$B,MATCH($N2451,Кат!$I:$I,0)),INDEX(Торг!$B:$B,MATCH($N2451,Торг!$I:$I,0))),"")</f>
        <v/>
      </c>
    </row>
    <row r="2452" spans="1:15" outlineLevel="2">
      <c r="A2452" t="s">
        <v>16207</v>
      </c>
      <c r="C2452" s="191" t="s">
        <v>14558</v>
      </c>
      <c r="E2452" t="s">
        <v>14559</v>
      </c>
      <c r="F2452" t="s">
        <v>5530</v>
      </c>
      <c r="G2452" t="s">
        <v>399</v>
      </c>
      <c r="H2452">
        <v>3050</v>
      </c>
      <c r="J2452" t="s">
        <v>22634</v>
      </c>
      <c r="K2452" s="132" t="str">
        <f>IFERROR(IFERROR(INDEX(Кат!$O:$O,MATCH($C2452,Кат!$I:$I,0)),INDEX(Торг!$L:$L,MATCH($C2452,Торг!$I:$I,0))),"")</f>
        <v/>
      </c>
      <c r="L2452" s="132" t="str">
        <f>IFERROR(IFERROR(INDEX(Кат!$A:$A,MATCH($C2452,Кат!$I:$I,0)),INDEX(Торг!$A:$A,MATCH($C2452,Торг!$I:$I,0))),"")</f>
        <v/>
      </c>
      <c r="M2452" s="132" t="str">
        <f>IFERROR(IFERROR(INDEX(Кат!$B:$B,MATCH($C2452,Кат!$I:$I,0)),INDEX(Торг!$B:$B,MATCH($C2452,Торг!$I:$I,0))),"")</f>
        <v/>
      </c>
      <c r="N2452" s="132" t="str">
        <f t="shared" si="38"/>
        <v>GALLANT GL.SA.1.82</v>
      </c>
      <c r="O2452" s="132" t="str">
        <f>IFERROR(IFERROR(INDEX(Кат!$B:$B,MATCH($N2452,Кат!$I:$I,0)),INDEX(Торг!$B:$B,MATCH($N2452,Торг!$I:$I,0))),"")</f>
        <v/>
      </c>
    </row>
    <row r="2453" spans="1:15" outlineLevel="2">
      <c r="A2453" t="s">
        <v>16208</v>
      </c>
      <c r="C2453" s="191" t="s">
        <v>5552</v>
      </c>
      <c r="E2453" t="s">
        <v>5553</v>
      </c>
      <c r="F2453" t="s">
        <v>5530</v>
      </c>
      <c r="G2453" t="s">
        <v>375</v>
      </c>
      <c r="H2453">
        <v>4020</v>
      </c>
      <c r="J2453" t="s">
        <v>22634</v>
      </c>
      <c r="K2453" s="132" t="str">
        <f>IFERROR(IFERROR(INDEX(Кат!$O:$O,MATCH($C2453,Кат!$I:$I,0)),INDEX(Торг!$L:$L,MATCH($C2453,Торг!$I:$I,0))),"")</f>
        <v/>
      </c>
      <c r="L2453" s="132" t="str">
        <f>IFERROR(IFERROR(INDEX(Кат!$A:$A,MATCH($C2453,Кат!$I:$I,0)),INDEX(Торг!$A:$A,MATCH($C2453,Торг!$I:$I,0))),"")</f>
        <v/>
      </c>
      <c r="M2453" s="132" t="str">
        <f>IFERROR(IFERROR(INDEX(Кат!$B:$B,MATCH($C2453,Кат!$I:$I,0)),INDEX(Торг!$B:$B,MATCH($C2453,Торг!$I:$I,0))),"")</f>
        <v/>
      </c>
      <c r="N2453" s="132" t="str">
        <f t="shared" si="38"/>
        <v>GALLANT GL.SA.1.52</v>
      </c>
      <c r="O2453" s="132" t="str">
        <f>IFERROR(IFERROR(INDEX(Кат!$B:$B,MATCH($N2453,Кат!$I:$I,0)),INDEX(Торг!$B:$B,MATCH($N2453,Торг!$I:$I,0))),"")</f>
        <v/>
      </c>
    </row>
    <row r="2454" spans="1:15" outlineLevel="2">
      <c r="A2454" t="s">
        <v>16209</v>
      </c>
      <c r="C2454" s="191" t="s">
        <v>5554</v>
      </c>
      <c r="E2454" t="s">
        <v>5555</v>
      </c>
      <c r="F2454" t="s">
        <v>5530</v>
      </c>
      <c r="G2454" t="s">
        <v>375</v>
      </c>
      <c r="H2454">
        <v>3800</v>
      </c>
      <c r="J2454" t="s">
        <v>22634</v>
      </c>
      <c r="K2454" s="132" t="str">
        <f>IFERROR(IFERROR(INDEX(Кат!$O:$O,MATCH($C2454,Кат!$I:$I,0)),INDEX(Торг!$L:$L,MATCH($C2454,Торг!$I:$I,0))),"")</f>
        <v/>
      </c>
      <c r="L2454" s="132" t="str">
        <f>IFERROR(IFERROR(INDEX(Кат!$A:$A,MATCH($C2454,Кат!$I:$I,0)),INDEX(Торг!$A:$A,MATCH($C2454,Торг!$I:$I,0))),"")</f>
        <v/>
      </c>
      <c r="M2454" s="132" t="str">
        <f>IFERROR(IFERROR(INDEX(Кат!$B:$B,MATCH($C2454,Кат!$I:$I,0)),INDEX(Торг!$B:$B,MATCH($C2454,Торг!$I:$I,0))),"")</f>
        <v/>
      </c>
      <c r="N2454" s="132" t="str">
        <f t="shared" si="38"/>
        <v>GALLANT GL.SA.1.72</v>
      </c>
      <c r="O2454" s="132" t="str">
        <f>IFERROR(IFERROR(INDEX(Кат!$B:$B,MATCH($N2454,Кат!$I:$I,0)),INDEX(Торг!$B:$B,MATCH($N2454,Торг!$I:$I,0))),"")</f>
        <v/>
      </c>
    </row>
    <row r="2455" spans="1:15" outlineLevel="2">
      <c r="A2455" t="s">
        <v>16210</v>
      </c>
      <c r="C2455" s="191" t="s">
        <v>5556</v>
      </c>
      <c r="E2455" t="s">
        <v>5557</v>
      </c>
      <c r="F2455" t="s">
        <v>5530</v>
      </c>
      <c r="G2455" t="s">
        <v>375</v>
      </c>
      <c r="H2455">
        <v>3800</v>
      </c>
      <c r="J2455" t="s">
        <v>22634</v>
      </c>
      <c r="K2455" s="132" t="str">
        <f>IFERROR(IFERROR(INDEX(Кат!$O:$O,MATCH($C2455,Кат!$I:$I,0)),INDEX(Торг!$L:$L,MATCH($C2455,Торг!$I:$I,0))),"")</f>
        <v/>
      </c>
      <c r="L2455" s="132" t="str">
        <f>IFERROR(IFERROR(INDEX(Кат!$A:$A,MATCH($C2455,Кат!$I:$I,0)),INDEX(Торг!$A:$A,MATCH($C2455,Торг!$I:$I,0))),"")</f>
        <v/>
      </c>
      <c r="M2455" s="132" t="str">
        <f>IFERROR(IFERROR(INDEX(Кат!$B:$B,MATCH($C2455,Кат!$I:$I,0)),INDEX(Торг!$B:$B,MATCH($C2455,Торг!$I:$I,0))),"")</f>
        <v/>
      </c>
      <c r="N2455" s="132" t="str">
        <f t="shared" si="38"/>
        <v>GALLANT GL.SA.1.24</v>
      </c>
      <c r="O2455" s="132" t="str">
        <f>IFERROR(IFERROR(INDEX(Кат!$B:$B,MATCH($N2455,Кат!$I:$I,0)),INDEX(Торг!$B:$B,MATCH($N2455,Торг!$I:$I,0))),"")</f>
        <v/>
      </c>
    </row>
    <row r="2456" spans="1:15" outlineLevel="2">
      <c r="A2456" t="s">
        <v>16211</v>
      </c>
      <c r="C2456" s="191" t="s">
        <v>5558</v>
      </c>
      <c r="E2456" t="s">
        <v>5559</v>
      </c>
      <c r="F2456" t="s">
        <v>5530</v>
      </c>
      <c r="G2456" t="s">
        <v>375</v>
      </c>
      <c r="H2456">
        <v>3800</v>
      </c>
      <c r="J2456" t="s">
        <v>22634</v>
      </c>
      <c r="K2456" s="132" t="str">
        <f>IFERROR(IFERROR(INDEX(Кат!$O:$O,MATCH($C2456,Кат!$I:$I,0)),INDEX(Торг!$L:$L,MATCH($C2456,Торг!$I:$I,0))),"")</f>
        <v/>
      </c>
      <c r="L2456" s="132" t="str">
        <f>IFERROR(IFERROR(INDEX(Кат!$A:$A,MATCH($C2456,Кат!$I:$I,0)),INDEX(Торг!$A:$A,MATCH($C2456,Торг!$I:$I,0))),"")</f>
        <v/>
      </c>
      <c r="M2456" s="132" t="str">
        <f>IFERROR(IFERROR(INDEX(Кат!$B:$B,MATCH($C2456,Кат!$I:$I,0)),INDEX(Торг!$B:$B,MATCH($C2456,Торг!$I:$I,0))),"")</f>
        <v/>
      </c>
      <c r="N2456" s="132" t="str">
        <f t="shared" si="38"/>
        <v>GALLANT GL.SA.1.31</v>
      </c>
      <c r="O2456" s="132" t="str">
        <f>IFERROR(IFERROR(INDEX(Кат!$B:$B,MATCH($N2456,Кат!$I:$I,0)),INDEX(Торг!$B:$B,MATCH($N2456,Торг!$I:$I,0))),"")</f>
        <v/>
      </c>
    </row>
    <row r="2457" spans="1:15" outlineLevel="2">
      <c r="A2457" t="s">
        <v>16212</v>
      </c>
      <c r="C2457" s="191" t="s">
        <v>5560</v>
      </c>
      <c r="E2457" t="s">
        <v>5561</v>
      </c>
      <c r="F2457" t="s">
        <v>5530</v>
      </c>
      <c r="G2457" t="s">
        <v>375</v>
      </c>
      <c r="H2457">
        <v>3800</v>
      </c>
      <c r="J2457" t="s">
        <v>22634</v>
      </c>
      <c r="K2457" s="132" t="str">
        <f>IFERROR(IFERROR(INDEX(Кат!$O:$O,MATCH($C2457,Кат!$I:$I,0)),INDEX(Торг!$L:$L,MATCH($C2457,Торг!$I:$I,0))),"")</f>
        <v/>
      </c>
      <c r="L2457" s="132" t="str">
        <f>IFERROR(IFERROR(INDEX(Кат!$A:$A,MATCH($C2457,Кат!$I:$I,0)),INDEX(Торг!$A:$A,MATCH($C2457,Торг!$I:$I,0))),"")</f>
        <v/>
      </c>
      <c r="M2457" s="132" t="str">
        <f>IFERROR(IFERROR(INDEX(Кат!$B:$B,MATCH($C2457,Кат!$I:$I,0)),INDEX(Торг!$B:$B,MATCH($C2457,Торг!$I:$I,0))),"")</f>
        <v/>
      </c>
      <c r="N2457" s="132" t="str">
        <f t="shared" si="38"/>
        <v>GALLANT GL.SA.1.35</v>
      </c>
      <c r="O2457" s="132" t="str">
        <f>IFERROR(IFERROR(INDEX(Кат!$B:$B,MATCH($N2457,Кат!$I:$I,0)),INDEX(Торг!$B:$B,MATCH($N2457,Торг!$I:$I,0))),"")</f>
        <v/>
      </c>
    </row>
    <row r="2458" spans="1:15" outlineLevel="2">
      <c r="A2458" t="s">
        <v>16213</v>
      </c>
      <c r="C2458" s="191" t="s">
        <v>5562</v>
      </c>
      <c r="E2458" t="s">
        <v>5563</v>
      </c>
      <c r="F2458" t="s">
        <v>5530</v>
      </c>
      <c r="G2458" t="s">
        <v>399</v>
      </c>
      <c r="H2458">
        <v>950</v>
      </c>
      <c r="J2458" t="s">
        <v>22634</v>
      </c>
      <c r="K2458" s="132" t="str">
        <f>IFERROR(IFERROR(INDEX(Кат!$O:$O,MATCH($C2458,Кат!$I:$I,0)),INDEX(Торг!$L:$L,MATCH($C2458,Торг!$I:$I,0))),"")</f>
        <v/>
      </c>
      <c r="L2458" s="132" t="str">
        <f>IFERROR(IFERROR(INDEX(Кат!$A:$A,MATCH($C2458,Кат!$I:$I,0)),INDEX(Торг!$A:$A,MATCH($C2458,Торг!$I:$I,0))),"")</f>
        <v/>
      </c>
      <c r="M2458" s="132" t="str">
        <f>IFERROR(IFERROR(INDEX(Кат!$B:$B,MATCH($C2458,Кат!$I:$I,0)),INDEX(Торг!$B:$B,MATCH($C2458,Торг!$I:$I,0))),"")</f>
        <v/>
      </c>
      <c r="N2458" s="132" t="str">
        <f t="shared" si="38"/>
        <v>GALLANT GL.GW.1.1</v>
      </c>
      <c r="O2458" s="132" t="str">
        <f>IFERROR(IFERROR(INDEX(Кат!$B:$B,MATCH($N2458,Кат!$I:$I,0)),INDEX(Торг!$B:$B,MATCH($N2458,Торг!$I:$I,0))),"")</f>
        <v/>
      </c>
    </row>
    <row r="2459" spans="1:15" outlineLevel="2">
      <c r="A2459" t="s">
        <v>16214</v>
      </c>
      <c r="C2459" s="191" t="s">
        <v>5564</v>
      </c>
      <c r="E2459" t="s">
        <v>5565</v>
      </c>
      <c r="F2459" t="s">
        <v>5530</v>
      </c>
      <c r="G2459" t="s">
        <v>399</v>
      </c>
      <c r="H2459">
        <v>1150</v>
      </c>
      <c r="J2459" t="s">
        <v>22634</v>
      </c>
      <c r="K2459" s="132" t="str">
        <f>IFERROR(IFERROR(INDEX(Кат!$O:$O,MATCH($C2459,Кат!$I:$I,0)),INDEX(Торг!$L:$L,MATCH($C2459,Торг!$I:$I,0))),"")</f>
        <v/>
      </c>
      <c r="L2459" s="132" t="str">
        <f>IFERROR(IFERROR(INDEX(Кат!$A:$A,MATCH($C2459,Кат!$I:$I,0)),INDEX(Торг!$A:$A,MATCH($C2459,Торг!$I:$I,0))),"")</f>
        <v/>
      </c>
      <c r="M2459" s="132" t="str">
        <f>IFERROR(IFERROR(INDEX(Кат!$B:$B,MATCH($C2459,Кат!$I:$I,0)),INDEX(Торг!$B:$B,MATCH($C2459,Торг!$I:$I,0))),"")</f>
        <v/>
      </c>
      <c r="N2459" s="132" t="str">
        <f t="shared" si="38"/>
        <v>GALLANT GL.GW.1.2</v>
      </c>
      <c r="O2459" s="132" t="str">
        <f>IFERROR(IFERROR(INDEX(Кат!$B:$B,MATCH($N2459,Кат!$I:$I,0)),INDEX(Торг!$B:$B,MATCH($N2459,Торг!$I:$I,0))),"")</f>
        <v/>
      </c>
    </row>
    <row r="2460" spans="1:15" outlineLevel="2">
      <c r="A2460" t="s">
        <v>16215</v>
      </c>
      <c r="C2460" s="191" t="s">
        <v>5566</v>
      </c>
      <c r="E2460" t="s">
        <v>5567</v>
      </c>
      <c r="F2460" t="s">
        <v>5530</v>
      </c>
      <c r="G2460" t="s">
        <v>399</v>
      </c>
      <c r="H2460">
        <v>1200</v>
      </c>
      <c r="J2460" t="s">
        <v>22634</v>
      </c>
      <c r="K2460" s="132" t="str">
        <f>IFERROR(IFERROR(INDEX(Кат!$O:$O,MATCH($C2460,Кат!$I:$I,0)),INDEX(Торг!$L:$L,MATCH($C2460,Торг!$I:$I,0))),"")</f>
        <v/>
      </c>
      <c r="L2460" s="132" t="str">
        <f>IFERROR(IFERROR(INDEX(Кат!$A:$A,MATCH($C2460,Кат!$I:$I,0)),INDEX(Торг!$A:$A,MATCH($C2460,Торг!$I:$I,0))),"")</f>
        <v/>
      </c>
      <c r="M2460" s="132" t="str">
        <f>IFERROR(IFERROR(INDEX(Кат!$B:$B,MATCH($C2460,Кат!$I:$I,0)),INDEX(Торг!$B:$B,MATCH($C2460,Торг!$I:$I,0))),"")</f>
        <v/>
      </c>
      <c r="N2460" s="132" t="str">
        <f t="shared" si="38"/>
        <v>GALLANT GL.CVJ.1.7</v>
      </c>
      <c r="O2460" s="132" t="str">
        <f>IFERROR(IFERROR(INDEX(Кат!$B:$B,MATCH($N2460,Кат!$I:$I,0)),INDEX(Торг!$B:$B,MATCH($N2460,Торг!$I:$I,0))),"")</f>
        <v/>
      </c>
    </row>
    <row r="2461" spans="1:15" outlineLevel="2">
      <c r="A2461" t="s">
        <v>22892</v>
      </c>
      <c r="C2461" s="191" t="s">
        <v>22893</v>
      </c>
      <c r="E2461" t="s">
        <v>22894</v>
      </c>
      <c r="F2461" t="s">
        <v>5530</v>
      </c>
      <c r="G2461" t="s">
        <v>399</v>
      </c>
      <c r="H2461">
        <v>1200</v>
      </c>
      <c r="J2461" t="s">
        <v>22634</v>
      </c>
      <c r="K2461" s="132" t="str">
        <f>IFERROR(IFERROR(INDEX(Кат!$O:$O,MATCH($C2461,Кат!$I:$I,0)),INDEX(Торг!$L:$L,MATCH($C2461,Торг!$I:$I,0))),"")</f>
        <v/>
      </c>
      <c r="L2461" s="132" t="str">
        <f>IFERROR(IFERROR(INDEX(Кат!$A:$A,MATCH($C2461,Кат!$I:$I,0)),INDEX(Торг!$A:$A,MATCH($C2461,Торг!$I:$I,0))),"")</f>
        <v/>
      </c>
      <c r="M2461" s="132" t="str">
        <f>IFERROR(IFERROR(INDEX(Кат!$B:$B,MATCH($C2461,Кат!$I:$I,0)),INDEX(Торг!$B:$B,MATCH($C2461,Торг!$I:$I,0))),"")</f>
        <v/>
      </c>
      <c r="N2461" s="132" t="str">
        <f t="shared" si="38"/>
        <v>GALLANT GL.CVJ.1.21</v>
      </c>
      <c r="O2461" s="132" t="str">
        <f>IFERROR(IFERROR(INDEX(Кат!$B:$B,MATCH($N2461,Кат!$I:$I,0)),INDEX(Торг!$B:$B,MATCH($N2461,Торг!$I:$I,0))),"")</f>
        <v/>
      </c>
    </row>
    <row r="2462" spans="1:15" outlineLevel="2">
      <c r="A2462" t="s">
        <v>23792</v>
      </c>
      <c r="C2462" s="191"/>
      <c r="E2462" t="s">
        <v>5568</v>
      </c>
      <c r="J2462" t="s">
        <v>22634</v>
      </c>
      <c r="K2462" s="132" t="str">
        <f>IFERROR(IFERROR(INDEX(Кат!$O:$O,MATCH($C2462,Кат!$I:$I,0)),INDEX(Торг!$L:$L,MATCH($C2462,Торг!$I:$I,0))),"")</f>
        <v/>
      </c>
      <c r="L2462" s="132" t="str">
        <f>IFERROR(IFERROR(INDEX(Кат!$A:$A,MATCH($C2462,Кат!$I:$I,0)),INDEX(Торг!$A:$A,MATCH($C2462,Торг!$I:$I,0))),"")</f>
        <v/>
      </c>
      <c r="M2462" s="132" t="str">
        <f>IFERROR(IFERROR(INDEX(Кат!$B:$B,MATCH($C2462,Кат!$I:$I,0)),INDEX(Торг!$B:$B,MATCH($C2462,Торг!$I:$I,0))),"")</f>
        <v/>
      </c>
      <c r="N2462" s="132" t="str">
        <f t="shared" si="38"/>
        <v xml:space="preserve"> </v>
      </c>
      <c r="O2462" s="132" t="str">
        <f>IFERROR(IFERROR(INDEX(Кат!$B:$B,MATCH($N2462,Кат!$I:$I,0)),INDEX(Торг!$B:$B,MATCH($N2462,Торг!$I:$I,0))),"")</f>
        <v/>
      </c>
    </row>
    <row r="2463" spans="1:15" outlineLevel="2">
      <c r="A2463" t="s">
        <v>31188</v>
      </c>
      <c r="C2463" s="191" t="s">
        <v>31189</v>
      </c>
      <c r="E2463" t="s">
        <v>31190</v>
      </c>
      <c r="F2463" t="s">
        <v>5568</v>
      </c>
      <c r="G2463" t="s">
        <v>399</v>
      </c>
      <c r="H2463">
        <v>4400</v>
      </c>
      <c r="J2463" t="s">
        <v>22634</v>
      </c>
      <c r="K2463" s="132" t="str">
        <f>IFERROR(IFERROR(INDEX(Кат!$O:$O,MATCH($C2463,Кат!$I:$I,0)),INDEX(Торг!$L:$L,MATCH($C2463,Торг!$I:$I,0))),"")</f>
        <v/>
      </c>
      <c r="L2463" s="132" t="str">
        <f>IFERROR(IFERROR(INDEX(Кат!$A:$A,MATCH($C2463,Кат!$I:$I,0)),INDEX(Торг!$A:$A,MATCH($C2463,Торг!$I:$I,0))),"")</f>
        <v/>
      </c>
      <c r="M2463" s="132" t="str">
        <f>IFERROR(IFERROR(INDEX(Кат!$B:$B,MATCH($C2463,Кат!$I:$I,0)),INDEX(Торг!$B:$B,MATCH($C2463,Торг!$I:$I,0))),"")</f>
        <v/>
      </c>
      <c r="N2463" s="132" t="str">
        <f t="shared" si="38"/>
        <v>GAMMA GMRC-18736</v>
      </c>
      <c r="O2463" s="132" t="str">
        <f>IFERROR(IFERROR(INDEX(Кат!$B:$B,MATCH($N2463,Кат!$I:$I,0)),INDEX(Торг!$B:$B,MATCH($N2463,Торг!$I:$I,0))),"")</f>
        <v/>
      </c>
    </row>
    <row r="2464" spans="1:15" outlineLevel="2">
      <c r="A2464" t="s">
        <v>16216</v>
      </c>
      <c r="C2464" s="191" t="s">
        <v>5569</v>
      </c>
      <c r="E2464" t="s">
        <v>5570</v>
      </c>
      <c r="F2464" t="s">
        <v>5568</v>
      </c>
      <c r="G2464" t="s">
        <v>399</v>
      </c>
      <c r="H2464">
        <v>3500</v>
      </c>
      <c r="J2464" t="s">
        <v>22634</v>
      </c>
      <c r="K2464" s="132" t="str">
        <f>IFERROR(IFERROR(INDEX(Кат!$O:$O,MATCH($C2464,Кат!$I:$I,0)),INDEX(Торг!$L:$L,MATCH($C2464,Торг!$I:$I,0))),"")</f>
        <v/>
      </c>
      <c r="L2464" s="132" t="str">
        <f>IFERROR(IFERROR(INDEX(Кат!$A:$A,MATCH($C2464,Кат!$I:$I,0)),INDEX(Торг!$A:$A,MATCH($C2464,Торг!$I:$I,0))),"")</f>
        <v/>
      </c>
      <c r="M2464" s="132" t="str">
        <f>IFERROR(IFERROR(INDEX(Кат!$B:$B,MATCH($C2464,Кат!$I:$I,0)),INDEX(Торг!$B:$B,MATCH($C2464,Торг!$I:$I,0))),"")</f>
        <v/>
      </c>
      <c r="N2464" s="132" t="str">
        <f t="shared" si="38"/>
        <v>GAMMA GMRC18735</v>
      </c>
      <c r="O2464" s="132" t="str">
        <f>IFERROR(IFERROR(INDEX(Кат!$B:$B,MATCH($N2464,Кат!$I:$I,0)),INDEX(Торг!$B:$B,MATCH($N2464,Торг!$I:$I,0))),"")</f>
        <v/>
      </c>
    </row>
    <row r="2465" spans="1:15" outlineLevel="2">
      <c r="A2465" t="s">
        <v>16217</v>
      </c>
      <c r="C2465" s="191" t="s">
        <v>5571</v>
      </c>
      <c r="E2465" t="s">
        <v>5572</v>
      </c>
      <c r="F2465" t="s">
        <v>5568</v>
      </c>
      <c r="G2465" t="s">
        <v>399</v>
      </c>
      <c r="H2465">
        <v>4300</v>
      </c>
      <c r="J2465" t="s">
        <v>22634</v>
      </c>
      <c r="K2465" s="132" t="str">
        <f>IFERROR(IFERROR(INDEX(Кат!$O:$O,MATCH($C2465,Кат!$I:$I,0)),INDEX(Торг!$L:$L,MATCH($C2465,Торг!$I:$I,0))),"")</f>
        <v/>
      </c>
      <c r="L2465" s="132" t="str">
        <f>IFERROR(IFERROR(INDEX(Кат!$A:$A,MATCH($C2465,Кат!$I:$I,0)),INDEX(Торг!$A:$A,MATCH($C2465,Торг!$I:$I,0))),"")</f>
        <v/>
      </c>
      <c r="M2465" s="132" t="str">
        <f>IFERROR(IFERROR(INDEX(Кат!$B:$B,MATCH($C2465,Кат!$I:$I,0)),INDEX(Торг!$B:$B,MATCH($C2465,Торг!$I:$I,0))),"")</f>
        <v/>
      </c>
      <c r="N2465" s="132" t="str">
        <f t="shared" si="38"/>
        <v>GAMMA GMRC18575</v>
      </c>
      <c r="O2465" s="132" t="str">
        <f>IFERROR(IFERROR(INDEX(Кат!$B:$B,MATCH($N2465,Кат!$I:$I,0)),INDEX(Торг!$B:$B,MATCH($N2465,Торг!$I:$I,0))),"")</f>
        <v/>
      </c>
    </row>
    <row r="2466" spans="1:15" outlineLevel="2">
      <c r="A2466" t="s">
        <v>16218</v>
      </c>
      <c r="C2466" s="191" t="s">
        <v>31191</v>
      </c>
      <c r="E2466" t="s">
        <v>5573</v>
      </c>
      <c r="F2466" t="s">
        <v>5568</v>
      </c>
      <c r="G2466" t="s">
        <v>399</v>
      </c>
      <c r="H2466">
        <v>4400</v>
      </c>
      <c r="J2466" t="s">
        <v>22634</v>
      </c>
      <c r="K2466" s="132" t="str">
        <f>IFERROR(IFERROR(INDEX(Кат!$O:$O,MATCH($C2466,Кат!$I:$I,0)),INDEX(Торг!$L:$L,MATCH($C2466,Торг!$I:$I,0))),"")</f>
        <v/>
      </c>
      <c r="L2466" s="132" t="str">
        <f>IFERROR(IFERROR(INDEX(Кат!$A:$A,MATCH($C2466,Кат!$I:$I,0)),INDEX(Торг!$A:$A,MATCH($C2466,Торг!$I:$I,0))),"")</f>
        <v/>
      </c>
      <c r="M2466" s="132" t="str">
        <f>IFERROR(IFERROR(INDEX(Кат!$B:$B,MATCH($C2466,Кат!$I:$I,0)),INDEX(Торг!$B:$B,MATCH($C2466,Торг!$I:$I,0))),"")</f>
        <v/>
      </c>
      <c r="N2466" s="132" t="str">
        <f t="shared" si="38"/>
        <v>GAMMA GMRC-18577</v>
      </c>
      <c r="O2466" s="132" t="str">
        <f>IFERROR(IFERROR(INDEX(Кат!$B:$B,MATCH($N2466,Кат!$I:$I,0)),INDEX(Торг!$B:$B,MATCH($N2466,Торг!$I:$I,0))),"")</f>
        <v/>
      </c>
    </row>
    <row r="2467" spans="1:15" outlineLevel="2">
      <c r="A2467" t="s">
        <v>16219</v>
      </c>
      <c r="C2467" s="191" t="s">
        <v>31192</v>
      </c>
      <c r="E2467" t="s">
        <v>5574</v>
      </c>
      <c r="F2467" t="s">
        <v>5568</v>
      </c>
      <c r="G2467" t="s">
        <v>399</v>
      </c>
      <c r="H2467">
        <v>4500</v>
      </c>
      <c r="J2467" t="s">
        <v>22634</v>
      </c>
      <c r="K2467" s="132" t="str">
        <f>IFERROR(IFERROR(INDEX(Кат!$O:$O,MATCH($C2467,Кат!$I:$I,0)),INDEX(Торг!$L:$L,MATCH($C2467,Торг!$I:$I,0))),"")</f>
        <v/>
      </c>
      <c r="L2467" s="132" t="str">
        <f>IFERROR(IFERROR(INDEX(Кат!$A:$A,MATCH($C2467,Кат!$I:$I,0)),INDEX(Торг!$A:$A,MATCH($C2467,Торг!$I:$I,0))),"")</f>
        <v/>
      </c>
      <c r="M2467" s="132" t="str">
        <f>IFERROR(IFERROR(INDEX(Кат!$B:$B,MATCH($C2467,Кат!$I:$I,0)),INDEX(Торг!$B:$B,MATCH($C2467,Торг!$I:$I,0))),"")</f>
        <v/>
      </c>
      <c r="N2467" s="132" t="str">
        <f t="shared" si="38"/>
        <v>GAMMA GMRC-18578</v>
      </c>
      <c r="O2467" s="132" t="str">
        <f>IFERROR(IFERROR(INDEX(Кат!$B:$B,MATCH($N2467,Кат!$I:$I,0)),INDEX(Торг!$B:$B,MATCH($N2467,Торг!$I:$I,0))),"")</f>
        <v/>
      </c>
    </row>
    <row r="2468" spans="1:15" outlineLevel="2">
      <c r="A2468" t="s">
        <v>23260</v>
      </c>
      <c r="C2468" s="191" t="s">
        <v>23261</v>
      </c>
      <c r="E2468" t="s">
        <v>23262</v>
      </c>
      <c r="F2468" t="s">
        <v>5568</v>
      </c>
      <c r="G2468" t="s">
        <v>399</v>
      </c>
      <c r="H2468">
        <v>4300</v>
      </c>
      <c r="J2468" t="s">
        <v>22634</v>
      </c>
      <c r="K2468" s="132" t="str">
        <f>IFERROR(IFERROR(INDEX(Кат!$O:$O,MATCH($C2468,Кат!$I:$I,0)),INDEX(Торг!$L:$L,MATCH($C2468,Торг!$I:$I,0))),"")</f>
        <v/>
      </c>
      <c r="L2468" s="132" t="str">
        <f>IFERROR(IFERROR(INDEX(Кат!$A:$A,MATCH($C2468,Кат!$I:$I,0)),INDEX(Торг!$A:$A,MATCH($C2468,Торг!$I:$I,0))),"")</f>
        <v/>
      </c>
      <c r="M2468" s="132" t="str">
        <f>IFERROR(IFERROR(INDEX(Кат!$B:$B,MATCH($C2468,Кат!$I:$I,0)),INDEX(Торг!$B:$B,MATCH($C2468,Торг!$I:$I,0))),"")</f>
        <v/>
      </c>
      <c r="N2468" s="132" t="str">
        <f t="shared" si="38"/>
        <v>GAMMA GMRCL-2194</v>
      </c>
      <c r="O2468" s="132" t="str">
        <f>IFERROR(IFERROR(INDEX(Кат!$B:$B,MATCH($N2468,Кат!$I:$I,0)),INDEX(Торг!$B:$B,MATCH($N2468,Торг!$I:$I,0))),"")</f>
        <v/>
      </c>
    </row>
    <row r="2469" spans="1:15" outlineLevel="2">
      <c r="A2469" t="s">
        <v>26239</v>
      </c>
      <c r="C2469" s="191"/>
      <c r="E2469" t="s">
        <v>26240</v>
      </c>
      <c r="J2469" t="s">
        <v>22634</v>
      </c>
      <c r="K2469" s="132" t="str">
        <f>IFERROR(IFERROR(INDEX(Кат!$O:$O,MATCH($C2469,Кат!$I:$I,0)),INDEX(Торг!$L:$L,MATCH($C2469,Торг!$I:$I,0))),"")</f>
        <v/>
      </c>
      <c r="L2469" s="132" t="str">
        <f>IFERROR(IFERROR(INDEX(Кат!$A:$A,MATCH($C2469,Кат!$I:$I,0)),INDEX(Торг!$A:$A,MATCH($C2469,Торг!$I:$I,0))),"")</f>
        <v/>
      </c>
      <c r="M2469" s="132" t="str">
        <f>IFERROR(IFERROR(INDEX(Кат!$B:$B,MATCH($C2469,Кат!$I:$I,0)),INDEX(Торг!$B:$B,MATCH($C2469,Торг!$I:$I,0))),"")</f>
        <v/>
      </c>
      <c r="N2469" s="132" t="str">
        <f t="shared" si="38"/>
        <v xml:space="preserve"> </v>
      </c>
      <c r="O2469" s="132" t="str">
        <f>IFERROR(IFERROR(INDEX(Кат!$B:$B,MATCH($N2469,Кат!$I:$I,0)),INDEX(Торг!$B:$B,MATCH($N2469,Торг!$I:$I,0))),"")</f>
        <v/>
      </c>
    </row>
    <row r="2470" spans="1:15" outlineLevel="2">
      <c r="A2470" t="s">
        <v>26241</v>
      </c>
      <c r="C2470" s="191" t="s">
        <v>26242</v>
      </c>
      <c r="E2470" t="s">
        <v>26243</v>
      </c>
      <c r="F2470" t="s">
        <v>22896</v>
      </c>
      <c r="G2470" t="s">
        <v>399</v>
      </c>
      <c r="H2470">
        <v>3500</v>
      </c>
      <c r="J2470" t="s">
        <v>22634</v>
      </c>
      <c r="K2470" s="132" t="str">
        <f>IFERROR(IFERROR(INDEX(Кат!$O:$O,MATCH($C2470,Кат!$I:$I,0)),INDEX(Торг!$L:$L,MATCH($C2470,Торг!$I:$I,0))),"")</f>
        <v/>
      </c>
      <c r="L2470" s="132" t="str">
        <f>IFERROR(IFERROR(INDEX(Кат!$A:$A,MATCH($C2470,Кат!$I:$I,0)),INDEX(Торг!$A:$A,MATCH($C2470,Торг!$I:$I,0))),"")</f>
        <v/>
      </c>
      <c r="M2470" s="132" t="str">
        <f>IFERROR(IFERROR(INDEX(Кат!$B:$B,MATCH($C2470,Кат!$I:$I,0)),INDEX(Торг!$B:$B,MATCH($C2470,Торг!$I:$I,0))),"")</f>
        <v/>
      </c>
      <c r="N2470" s="132" t="str">
        <f t="shared" si="38"/>
        <v>LUZAR GRE20001</v>
      </c>
      <c r="O2470" s="132" t="str">
        <f>IFERROR(IFERROR(INDEX(Кат!$B:$B,MATCH($N2470,Кат!$I:$I,0)),INDEX(Торг!$B:$B,MATCH($N2470,Торг!$I:$I,0))),"")</f>
        <v/>
      </c>
    </row>
    <row r="2471" spans="1:15" outlineLevel="2">
      <c r="A2471" t="s">
        <v>23793</v>
      </c>
      <c r="C2471" s="191"/>
      <c r="E2471" t="s">
        <v>23794</v>
      </c>
      <c r="J2471" t="s">
        <v>22634</v>
      </c>
      <c r="K2471" s="132" t="str">
        <f>IFERROR(IFERROR(INDEX(Кат!$O:$O,MATCH($C2471,Кат!$I:$I,0)),INDEX(Торг!$L:$L,MATCH($C2471,Торг!$I:$I,0))),"")</f>
        <v/>
      </c>
      <c r="L2471" s="132" t="str">
        <f>IFERROR(IFERROR(INDEX(Кат!$A:$A,MATCH($C2471,Кат!$I:$I,0)),INDEX(Торг!$A:$A,MATCH($C2471,Торг!$I:$I,0))),"")</f>
        <v/>
      </c>
      <c r="M2471" s="132" t="str">
        <f>IFERROR(IFERROR(INDEX(Кат!$B:$B,MATCH($C2471,Кат!$I:$I,0)),INDEX(Торг!$B:$B,MATCH($C2471,Торг!$I:$I,0))),"")</f>
        <v/>
      </c>
      <c r="N2471" s="132" t="str">
        <f t="shared" si="38"/>
        <v xml:space="preserve"> </v>
      </c>
      <c r="O2471" s="132" t="str">
        <f>IFERROR(IFERROR(INDEX(Кат!$B:$B,MATCH($N2471,Кат!$I:$I,0)),INDEX(Торг!$B:$B,MATCH($N2471,Торг!$I:$I,0))),"")</f>
        <v/>
      </c>
    </row>
    <row r="2472" spans="1:15" outlineLevel="2">
      <c r="A2472" t="s">
        <v>23795</v>
      </c>
      <c r="C2472" s="191"/>
      <c r="E2472" t="s">
        <v>23664</v>
      </c>
      <c r="J2472" t="s">
        <v>22634</v>
      </c>
      <c r="K2472" s="132" t="str">
        <f>IFERROR(IFERROR(INDEX(Кат!$O:$O,MATCH($C2472,Кат!$I:$I,0)),INDEX(Торг!$L:$L,MATCH($C2472,Торг!$I:$I,0))),"")</f>
        <v/>
      </c>
      <c r="L2472" s="132" t="str">
        <f>IFERROR(IFERROR(INDEX(Кат!$A:$A,MATCH($C2472,Кат!$I:$I,0)),INDEX(Торг!$A:$A,MATCH($C2472,Торг!$I:$I,0))),"")</f>
        <v/>
      </c>
      <c r="M2472" s="132" t="str">
        <f>IFERROR(IFERROR(INDEX(Кат!$B:$B,MATCH($C2472,Кат!$I:$I,0)),INDEX(Торг!$B:$B,MATCH($C2472,Торг!$I:$I,0))),"")</f>
        <v/>
      </c>
      <c r="N2472" s="132" t="str">
        <f t="shared" si="38"/>
        <v xml:space="preserve"> </v>
      </c>
      <c r="O2472" s="132" t="str">
        <f>IFERROR(IFERROR(INDEX(Кат!$B:$B,MATCH($N2472,Кат!$I:$I,0)),INDEX(Торг!$B:$B,MATCH($N2472,Торг!$I:$I,0))),"")</f>
        <v/>
      </c>
    </row>
    <row r="2473" spans="1:15" outlineLevel="1">
      <c r="A2473" t="s">
        <v>16220</v>
      </c>
      <c r="C2473" s="191" t="s">
        <v>29</v>
      </c>
      <c r="E2473" t="s">
        <v>1476</v>
      </c>
      <c r="F2473" t="s">
        <v>1473</v>
      </c>
      <c r="G2473" t="s">
        <v>375</v>
      </c>
      <c r="H2473">
        <v>6100</v>
      </c>
      <c r="J2473" t="s">
        <v>22634</v>
      </c>
      <c r="K2473" s="132" t="str">
        <f>IFERROR(IFERROR(INDEX(Кат!$O:$O,MATCH($C2473,Кат!$I:$I,0)),INDEX(Торг!$L:$L,MATCH($C2473,Торг!$I:$I,0))),"")</f>
        <v>шпак</v>
      </c>
      <c r="L2473" s="132">
        <f>IFERROR(IFERROR(INDEX(Кат!$A:$A,MATCH($C2473,Кат!$I:$I,0)),INDEX(Торг!$A:$A,MATCH($C2473,Торг!$I:$I,0))),"")</f>
        <v>204288</v>
      </c>
      <c r="M2473" s="132">
        <f>IFERROR(IFERROR(INDEX(Кат!$B:$B,MATCH($C2473,Кат!$I:$I,0)),INDEX(Торг!$B:$B,MATCH($C2473,Торг!$I:$I,0))),"")</f>
        <v>1435</v>
      </c>
      <c r="N2473" s="132" t="str">
        <f t="shared" si="38"/>
        <v>GATES K015631XS</v>
      </c>
      <c r="O2473" s="132" t="str">
        <f>IFERROR(IFERROR(INDEX(Кат!$B:$B,MATCH($N2473,Кат!$I:$I,0)),INDEX(Торг!$B:$B,MATCH($N2473,Торг!$I:$I,0))),"")</f>
        <v/>
      </c>
    </row>
    <row r="2474" spans="1:15" outlineLevel="2">
      <c r="A2474" t="s">
        <v>16221</v>
      </c>
      <c r="C2474" s="191" t="s">
        <v>32</v>
      </c>
      <c r="E2474" t="s">
        <v>1477</v>
      </c>
      <c r="F2474" t="s">
        <v>1473</v>
      </c>
      <c r="G2474" t="s">
        <v>375</v>
      </c>
      <c r="H2474">
        <v>4800</v>
      </c>
      <c r="J2474" t="s">
        <v>22634</v>
      </c>
      <c r="K2474" s="132" t="str">
        <f>IFERROR(IFERROR(INDEX(Кат!$O:$O,MATCH($C2474,Кат!$I:$I,0)),INDEX(Торг!$L:$L,MATCH($C2474,Торг!$I:$I,0))),"")</f>
        <v>шпак</v>
      </c>
      <c r="L2474" s="132">
        <f>IFERROR(IFERROR(INDEX(Кат!$A:$A,MATCH($C2474,Кат!$I:$I,0)),INDEX(Торг!$A:$A,MATCH($C2474,Торг!$I:$I,0))),"")</f>
        <v>158420</v>
      </c>
      <c r="M2474" s="132">
        <f>IFERROR(IFERROR(INDEX(Кат!$B:$B,MATCH($C2474,Кат!$I:$I,0)),INDEX(Торг!$B:$B,MATCH($C2474,Торг!$I:$I,0))),"")</f>
        <v>1440</v>
      </c>
      <c r="N2474" s="132" t="str">
        <f t="shared" si="38"/>
        <v>GATES K015670XS</v>
      </c>
      <c r="O2474" s="132" t="str">
        <f>IFERROR(IFERROR(INDEX(Кат!$B:$B,MATCH($N2474,Кат!$I:$I,0)),INDEX(Торг!$B:$B,MATCH($N2474,Торг!$I:$I,0))),"")</f>
        <v/>
      </c>
    </row>
    <row r="2475" spans="1:15" outlineLevel="2">
      <c r="A2475" t="s">
        <v>16222</v>
      </c>
      <c r="C2475" s="191" t="s">
        <v>34</v>
      </c>
      <c r="E2475" t="s">
        <v>1478</v>
      </c>
      <c r="F2475" t="s">
        <v>1473</v>
      </c>
      <c r="G2475" t="s">
        <v>375</v>
      </c>
      <c r="H2475">
        <v>2200</v>
      </c>
      <c r="J2475" t="s">
        <v>22634</v>
      </c>
      <c r="K2475" s="132" t="str">
        <f>IFERROR(IFERROR(INDEX(Кат!$O:$O,MATCH($C2475,Кат!$I:$I,0)),INDEX(Торг!$L:$L,MATCH($C2475,Торг!$I:$I,0))),"")</f>
        <v>шпак</v>
      </c>
      <c r="L2475" s="132">
        <f>IFERROR(IFERROR(INDEX(Кат!$A:$A,MATCH($C2475,Кат!$I:$I,0)),INDEX(Торг!$A:$A,MATCH($C2475,Торг!$I:$I,0))),"")</f>
        <v>158415</v>
      </c>
      <c r="M2475" s="132">
        <f>IFERROR(IFERROR(INDEX(Кат!$B:$B,MATCH($C2475,Кат!$I:$I,0)),INDEX(Торг!$B:$B,MATCH($C2475,Торг!$I:$I,0))),"")</f>
        <v>1443</v>
      </c>
      <c r="N2475" s="132" t="str">
        <f t="shared" si="38"/>
        <v>GATES K015521XS</v>
      </c>
      <c r="O2475" s="132" t="str">
        <f>IFERROR(IFERROR(INDEX(Кат!$B:$B,MATCH($N2475,Кат!$I:$I,0)),INDEX(Торг!$B:$B,MATCH($N2475,Торг!$I:$I,0))),"")</f>
        <v/>
      </c>
    </row>
    <row r="2476" spans="1:15" outlineLevel="2">
      <c r="A2476" t="s">
        <v>16223</v>
      </c>
      <c r="C2476" s="191" t="s">
        <v>33</v>
      </c>
      <c r="E2476" t="s">
        <v>1479</v>
      </c>
      <c r="F2476" t="s">
        <v>1473</v>
      </c>
      <c r="G2476" t="s">
        <v>375</v>
      </c>
      <c r="H2476">
        <v>1700</v>
      </c>
      <c r="J2476" t="s">
        <v>22634</v>
      </c>
      <c r="K2476" s="132" t="str">
        <f>IFERROR(IFERROR(INDEX(Кат!$O:$O,MATCH($C2476,Кат!$I:$I,0)),INDEX(Торг!$L:$L,MATCH($C2476,Торг!$I:$I,0))),"")</f>
        <v>шпак</v>
      </c>
      <c r="L2476" s="132">
        <f>IFERROR(IFERROR(INDEX(Кат!$A:$A,MATCH($C2476,Кат!$I:$I,0)),INDEX(Торг!$A:$A,MATCH($C2476,Торг!$I:$I,0))),"")</f>
        <v>158417</v>
      </c>
      <c r="M2476" s="132">
        <f>IFERROR(IFERROR(INDEX(Кат!$B:$B,MATCH($C2476,Кат!$I:$I,0)),INDEX(Торг!$B:$B,MATCH($C2476,Торг!$I:$I,0))),"")</f>
        <v>1441</v>
      </c>
      <c r="N2476" s="132" t="str">
        <f t="shared" si="38"/>
        <v>GATES K015521</v>
      </c>
      <c r="O2476" s="132" t="str">
        <f>IFERROR(IFERROR(INDEX(Кат!$B:$B,MATCH($N2476,Кат!$I:$I,0)),INDEX(Торг!$B:$B,MATCH($N2476,Торг!$I:$I,0))),"")</f>
        <v/>
      </c>
    </row>
    <row r="2477" spans="1:15" outlineLevel="2">
      <c r="A2477" t="s">
        <v>31193</v>
      </c>
      <c r="C2477" s="191" t="s">
        <v>31194</v>
      </c>
      <c r="E2477" t="s">
        <v>31195</v>
      </c>
      <c r="F2477" t="s">
        <v>1473</v>
      </c>
      <c r="G2477" t="s">
        <v>375</v>
      </c>
      <c r="H2477">
        <v>3500</v>
      </c>
      <c r="J2477" t="s">
        <v>22634</v>
      </c>
      <c r="K2477" s="132" t="str">
        <f>IFERROR(IFERROR(INDEX(Кат!$O:$O,MATCH($C2477,Кат!$I:$I,0)),INDEX(Торг!$L:$L,MATCH($C2477,Торг!$I:$I,0))),"")</f>
        <v/>
      </c>
      <c r="L2477" s="132" t="str">
        <f>IFERROR(IFERROR(INDEX(Кат!$A:$A,MATCH($C2477,Кат!$I:$I,0)),INDEX(Торг!$A:$A,MATCH($C2477,Торг!$I:$I,0))),"")</f>
        <v/>
      </c>
      <c r="M2477" s="132" t="str">
        <f>IFERROR(IFERROR(INDEX(Кат!$B:$B,MATCH($C2477,Кат!$I:$I,0)),INDEX(Торг!$B:$B,MATCH($C2477,Торг!$I:$I,0))),"")</f>
        <v/>
      </c>
      <c r="N2477" s="132" t="str">
        <f t="shared" si="38"/>
        <v>GATES K015539УСИЛ</v>
      </c>
      <c r="O2477" s="132" t="str">
        <f>IFERROR(IFERROR(INDEX(Кат!$B:$B,MATCH($N2477,Кат!$I:$I,0)),INDEX(Торг!$B:$B,MATCH($N2477,Торг!$I:$I,0))),"")</f>
        <v/>
      </c>
    </row>
    <row r="2478" spans="1:15" outlineLevel="2">
      <c r="A2478" t="s">
        <v>16224</v>
      </c>
      <c r="C2478" s="191" t="s">
        <v>30</v>
      </c>
      <c r="E2478" t="s">
        <v>1480</v>
      </c>
      <c r="F2478" t="s">
        <v>1473</v>
      </c>
      <c r="G2478" t="s">
        <v>375</v>
      </c>
      <c r="H2478">
        <v>3800</v>
      </c>
      <c r="J2478" t="s">
        <v>22634</v>
      </c>
      <c r="K2478" s="132" t="str">
        <f>IFERROR(IFERROR(INDEX(Кат!$O:$O,MATCH($C2478,Кат!$I:$I,0)),INDEX(Торг!$L:$L,MATCH($C2478,Торг!$I:$I,0))),"")</f>
        <v>шпак</v>
      </c>
      <c r="L2478" s="132">
        <f>IFERROR(IFERROR(INDEX(Кат!$A:$A,MATCH($C2478,Кат!$I:$I,0)),INDEX(Торг!$A:$A,MATCH($C2478,Торг!$I:$I,0))),"")</f>
        <v>158416</v>
      </c>
      <c r="M2478" s="132">
        <f>IFERROR(IFERROR(INDEX(Кат!$B:$B,MATCH($C2478,Кат!$I:$I,0)),INDEX(Торг!$B:$B,MATCH($C2478,Торг!$I:$I,0))),"")</f>
        <v>1438</v>
      </c>
      <c r="N2478" s="132" t="str">
        <f t="shared" si="38"/>
        <v>GATES K055468XS</v>
      </c>
      <c r="O2478" s="132" t="str">
        <f>IFERROR(IFERROR(INDEX(Кат!$B:$B,MATCH($N2478,Кат!$I:$I,0)),INDEX(Торг!$B:$B,MATCH($N2478,Торг!$I:$I,0))),"")</f>
        <v/>
      </c>
    </row>
    <row r="2479" spans="1:15" outlineLevel="2">
      <c r="A2479" t="s">
        <v>16225</v>
      </c>
      <c r="C2479" s="191" t="s">
        <v>31</v>
      </c>
      <c r="E2479" t="s">
        <v>1481</v>
      </c>
      <c r="F2479" t="s">
        <v>1473</v>
      </c>
      <c r="G2479" t="s">
        <v>375</v>
      </c>
      <c r="H2479">
        <v>3300</v>
      </c>
      <c r="J2479" t="s">
        <v>22634</v>
      </c>
      <c r="K2479" s="132" t="str">
        <f>IFERROR(IFERROR(INDEX(Кат!$O:$O,MATCH($C2479,Кат!$I:$I,0)),INDEX(Торг!$L:$L,MATCH($C2479,Торг!$I:$I,0))),"")</f>
        <v>шпак</v>
      </c>
      <c r="L2479" s="132">
        <f>IFERROR(IFERROR(INDEX(Кат!$A:$A,MATCH($C2479,Кат!$I:$I,0)),INDEX(Торг!$A:$A,MATCH($C2479,Торг!$I:$I,0))),"")</f>
        <v>158419</v>
      </c>
      <c r="M2479" s="132">
        <f>IFERROR(IFERROR(INDEX(Кат!$B:$B,MATCH($C2479,Кат!$I:$I,0)),INDEX(Торг!$B:$B,MATCH($C2479,Торг!$I:$I,0))),"")</f>
        <v>1439</v>
      </c>
      <c r="N2479" s="132" t="str">
        <f t="shared" si="38"/>
        <v>GATES K015539</v>
      </c>
      <c r="O2479" s="132" t="str">
        <f>IFERROR(IFERROR(INDEX(Кат!$B:$B,MATCH($N2479,Кат!$I:$I,0)),INDEX(Торг!$B:$B,MATCH($N2479,Торг!$I:$I,0))),"")</f>
        <v/>
      </c>
    </row>
    <row r="2480" spans="1:15" outlineLevel="2">
      <c r="A2480" t="s">
        <v>30661</v>
      </c>
      <c r="C2480" s="191" t="s">
        <v>30662</v>
      </c>
      <c r="E2480" t="s">
        <v>30663</v>
      </c>
      <c r="F2480" t="s">
        <v>1473</v>
      </c>
      <c r="G2480" t="s">
        <v>375</v>
      </c>
      <c r="H2480">
        <v>12000</v>
      </c>
      <c r="J2480" t="s">
        <v>22634</v>
      </c>
      <c r="K2480" s="132" t="str">
        <f>IFERROR(IFERROR(INDEX(Кат!$O:$O,MATCH($C2480,Кат!$I:$I,0)),INDEX(Торг!$L:$L,MATCH($C2480,Торг!$I:$I,0))),"")</f>
        <v/>
      </c>
      <c r="L2480" s="132" t="str">
        <f>IFERROR(IFERROR(INDEX(Кат!$A:$A,MATCH($C2480,Кат!$I:$I,0)),INDEX(Торг!$A:$A,MATCH($C2480,Торг!$I:$I,0))),"")</f>
        <v/>
      </c>
      <c r="M2480" s="132" t="str">
        <f>IFERROR(IFERROR(INDEX(Кат!$B:$B,MATCH($C2480,Кат!$I:$I,0)),INDEX(Торг!$B:$B,MATCH($C2480,Торг!$I:$I,0))),"")</f>
        <v/>
      </c>
      <c r="N2480" s="132" t="str">
        <f t="shared" si="38"/>
        <v>GATES K015603XS</v>
      </c>
      <c r="O2480" s="132" t="str">
        <f>IFERROR(IFERROR(INDEX(Кат!$B:$B,MATCH($N2480,Кат!$I:$I,0)),INDEX(Торг!$B:$B,MATCH($N2480,Торг!$I:$I,0))),"")</f>
        <v/>
      </c>
    </row>
    <row r="2481" spans="1:15" outlineLevel="2">
      <c r="A2481" t="s">
        <v>16226</v>
      </c>
      <c r="C2481" s="191" t="s">
        <v>5576</v>
      </c>
      <c r="E2481" t="s">
        <v>5577</v>
      </c>
      <c r="F2481" t="s">
        <v>1473</v>
      </c>
      <c r="G2481" t="s">
        <v>375</v>
      </c>
      <c r="H2481">
        <v>7000</v>
      </c>
      <c r="J2481" t="s">
        <v>22634</v>
      </c>
      <c r="K2481" s="132" t="str">
        <f>IFERROR(IFERROR(INDEX(Кат!$O:$O,MATCH($C2481,Кат!$I:$I,0)),INDEX(Торг!$L:$L,MATCH($C2481,Торг!$I:$I,0))),"")</f>
        <v/>
      </c>
      <c r="L2481" s="132" t="str">
        <f>IFERROR(IFERROR(INDEX(Кат!$A:$A,MATCH($C2481,Кат!$I:$I,0)),INDEX(Торг!$A:$A,MATCH($C2481,Торг!$I:$I,0))),"")</f>
        <v/>
      </c>
      <c r="M2481" s="132" t="str">
        <f>IFERROR(IFERROR(INDEX(Кат!$B:$B,MATCH($C2481,Кат!$I:$I,0)),INDEX(Торг!$B:$B,MATCH($C2481,Торг!$I:$I,0))),"")</f>
        <v/>
      </c>
      <c r="N2481" s="132" t="str">
        <f t="shared" si="38"/>
        <v>GATES K015419XS</v>
      </c>
      <c r="O2481" s="132" t="str">
        <f>IFERROR(IFERROR(INDEX(Кат!$B:$B,MATCH($N2481,Кат!$I:$I,0)),INDEX(Торг!$B:$B,MATCH($N2481,Торг!$I:$I,0))),"")</f>
        <v/>
      </c>
    </row>
    <row r="2482" spans="1:15" outlineLevel="2">
      <c r="A2482" t="s">
        <v>16227</v>
      </c>
      <c r="C2482" s="191" t="s">
        <v>5578</v>
      </c>
      <c r="E2482" t="s">
        <v>5579</v>
      </c>
      <c r="F2482" t="s">
        <v>1473</v>
      </c>
      <c r="G2482" t="s">
        <v>375</v>
      </c>
      <c r="H2482">
        <v>4700</v>
      </c>
      <c r="J2482" t="s">
        <v>22634</v>
      </c>
      <c r="K2482" s="132" t="str">
        <f>IFERROR(IFERROR(INDEX(Кат!$O:$O,MATCH($C2482,Кат!$I:$I,0)),INDEX(Торг!$L:$L,MATCH($C2482,Торг!$I:$I,0))),"")</f>
        <v/>
      </c>
      <c r="L2482" s="132" t="str">
        <f>IFERROR(IFERROR(INDEX(Кат!$A:$A,MATCH($C2482,Кат!$I:$I,0)),INDEX(Торг!$A:$A,MATCH($C2482,Торг!$I:$I,0))),"")</f>
        <v/>
      </c>
      <c r="M2482" s="132" t="str">
        <f>IFERROR(IFERROR(INDEX(Кат!$B:$B,MATCH($C2482,Кат!$I:$I,0)),INDEX(Торг!$B:$B,MATCH($C2482,Торг!$I:$I,0))),"")</f>
        <v/>
      </c>
      <c r="N2482" s="132" t="str">
        <f t="shared" si="38"/>
        <v>GATES K015310XS</v>
      </c>
      <c r="O2482" s="132" t="str">
        <f>IFERROR(IFERROR(INDEX(Кат!$B:$B,MATCH($N2482,Кат!$I:$I,0)),INDEX(Торг!$B:$B,MATCH($N2482,Торг!$I:$I,0))),"")</f>
        <v/>
      </c>
    </row>
    <row r="2483" spans="1:15" outlineLevel="2">
      <c r="A2483" t="s">
        <v>16228</v>
      </c>
      <c r="C2483" s="191" t="s">
        <v>5580</v>
      </c>
      <c r="E2483" t="s">
        <v>5581</v>
      </c>
      <c r="F2483" t="s">
        <v>1473</v>
      </c>
      <c r="G2483" t="s">
        <v>375</v>
      </c>
      <c r="H2483">
        <v>3600</v>
      </c>
      <c r="J2483" t="s">
        <v>22634</v>
      </c>
      <c r="K2483" s="132" t="str">
        <f>IFERROR(IFERROR(INDEX(Кат!$O:$O,MATCH($C2483,Кат!$I:$I,0)),INDEX(Торг!$L:$L,MATCH($C2483,Торг!$I:$I,0))),"")</f>
        <v/>
      </c>
      <c r="L2483" s="132" t="str">
        <f>IFERROR(IFERROR(INDEX(Кат!$A:$A,MATCH($C2483,Кат!$I:$I,0)),INDEX(Торг!$A:$A,MATCH($C2483,Торг!$I:$I,0))),"")</f>
        <v/>
      </c>
      <c r="M2483" s="132" t="str">
        <f>IFERROR(IFERROR(INDEX(Кат!$B:$B,MATCH($C2483,Кат!$I:$I,0)),INDEX(Торг!$B:$B,MATCH($C2483,Торг!$I:$I,0))),"")</f>
        <v/>
      </c>
      <c r="N2483" s="132" t="str">
        <f t="shared" si="38"/>
        <v>GATES K015434XS</v>
      </c>
      <c r="O2483" s="132" t="str">
        <f>IFERROR(IFERROR(INDEX(Кат!$B:$B,MATCH($N2483,Кат!$I:$I,0)),INDEX(Торг!$B:$B,MATCH($N2483,Торг!$I:$I,0))),"")</f>
        <v/>
      </c>
    </row>
    <row r="2484" spans="1:15" outlineLevel="2">
      <c r="A2484" t="s">
        <v>22836</v>
      </c>
      <c r="C2484" s="191" t="s">
        <v>22837</v>
      </c>
      <c r="E2484" t="s">
        <v>22838</v>
      </c>
      <c r="F2484" t="s">
        <v>1473</v>
      </c>
      <c r="G2484" t="s">
        <v>375</v>
      </c>
      <c r="H2484">
        <v>10000</v>
      </c>
      <c r="J2484" t="s">
        <v>22634</v>
      </c>
      <c r="K2484" s="132" t="str">
        <f>IFERROR(IFERROR(INDEX(Кат!$O:$O,MATCH($C2484,Кат!$I:$I,0)),INDEX(Торг!$L:$L,MATCH($C2484,Торг!$I:$I,0))),"")</f>
        <v/>
      </c>
      <c r="L2484" s="132" t="str">
        <f>IFERROR(IFERROR(INDEX(Кат!$A:$A,MATCH($C2484,Кат!$I:$I,0)),INDEX(Торг!$A:$A,MATCH($C2484,Торг!$I:$I,0))),"")</f>
        <v/>
      </c>
      <c r="M2484" s="132" t="str">
        <f>IFERROR(IFERROR(INDEX(Кат!$B:$B,MATCH($C2484,Кат!$I:$I,0)),INDEX(Торг!$B:$B,MATCH($C2484,Торг!$I:$I,0))),"")</f>
        <v/>
      </c>
      <c r="N2484" s="132" t="str">
        <f t="shared" si="38"/>
        <v>GATES K055550XS</v>
      </c>
      <c r="O2484" s="132" t="str">
        <f>IFERROR(IFERROR(INDEX(Кат!$B:$B,MATCH($N2484,Кат!$I:$I,0)),INDEX(Торг!$B:$B,MATCH($N2484,Торг!$I:$I,0))),"")</f>
        <v/>
      </c>
    </row>
    <row r="2485" spans="1:15" outlineLevel="2">
      <c r="A2485" t="s">
        <v>33666</v>
      </c>
      <c r="C2485" s="191" t="s">
        <v>33667</v>
      </c>
      <c r="E2485" t="s">
        <v>33668</v>
      </c>
      <c r="F2485" t="s">
        <v>1473</v>
      </c>
      <c r="G2485" t="s">
        <v>375</v>
      </c>
      <c r="H2485">
        <v>5400</v>
      </c>
      <c r="J2485" t="s">
        <v>22634</v>
      </c>
      <c r="K2485" s="132" t="str">
        <f>IFERROR(IFERROR(INDEX(Кат!$O:$O,MATCH($C2485,Кат!$I:$I,0)),INDEX(Торг!$L:$L,MATCH($C2485,Торг!$I:$I,0))),"")</f>
        <v/>
      </c>
      <c r="L2485" s="132" t="str">
        <f>IFERROR(IFERROR(INDEX(Кат!$A:$A,MATCH($C2485,Кат!$I:$I,0)),INDEX(Торг!$A:$A,MATCH($C2485,Торг!$I:$I,0))),"")</f>
        <v/>
      </c>
      <c r="M2485" s="132" t="str">
        <f>IFERROR(IFERROR(INDEX(Кат!$B:$B,MATCH($C2485,Кат!$I:$I,0)),INDEX(Торг!$B:$B,MATCH($C2485,Торг!$I:$I,0))),"")</f>
        <v/>
      </c>
      <c r="N2485" s="132" t="str">
        <f t="shared" si="38"/>
        <v>GATES K045669XS</v>
      </c>
      <c r="O2485" s="132" t="str">
        <f>IFERROR(IFERROR(INDEX(Кат!$B:$B,MATCH($N2485,Кат!$I:$I,0)),INDEX(Торг!$B:$B,MATCH($N2485,Торг!$I:$I,0))),"")</f>
        <v/>
      </c>
    </row>
    <row r="2486" spans="1:15" outlineLevel="2">
      <c r="A2486" t="s">
        <v>16229</v>
      </c>
      <c r="C2486" s="191" t="s">
        <v>5575</v>
      </c>
      <c r="E2486" t="s">
        <v>16230</v>
      </c>
      <c r="F2486" t="s">
        <v>1473</v>
      </c>
      <c r="G2486" t="s">
        <v>375</v>
      </c>
      <c r="H2486">
        <v>4300</v>
      </c>
      <c r="J2486" t="s">
        <v>22634</v>
      </c>
      <c r="K2486" s="132" t="str">
        <f>IFERROR(IFERROR(INDEX(Кат!$O:$O,MATCH($C2486,Кат!$I:$I,0)),INDEX(Торг!$L:$L,MATCH($C2486,Торг!$I:$I,0))),"")</f>
        <v/>
      </c>
      <c r="L2486" s="132" t="str">
        <f>IFERROR(IFERROR(INDEX(Кат!$A:$A,MATCH($C2486,Кат!$I:$I,0)),INDEX(Торг!$A:$A,MATCH($C2486,Торг!$I:$I,0))),"")</f>
        <v/>
      </c>
      <c r="M2486" s="132" t="str">
        <f>IFERROR(IFERROR(INDEX(Кат!$B:$B,MATCH($C2486,Кат!$I:$I,0)),INDEX(Торг!$B:$B,MATCH($C2486,Торг!$I:$I,0))),"")</f>
        <v/>
      </c>
      <c r="N2486" s="132" t="str">
        <f t="shared" si="38"/>
        <v>GATES K015479XS</v>
      </c>
      <c r="O2486" s="132" t="str">
        <f>IFERROR(IFERROR(INDEX(Кат!$B:$B,MATCH($N2486,Кат!$I:$I,0)),INDEX(Торг!$B:$B,MATCH($N2486,Торг!$I:$I,0))),"")</f>
        <v/>
      </c>
    </row>
    <row r="2487" spans="1:15">
      <c r="A2487" t="s">
        <v>26383</v>
      </c>
      <c r="C2487" s="191" t="s">
        <v>26384</v>
      </c>
      <c r="E2487" t="s">
        <v>26385</v>
      </c>
      <c r="F2487" t="s">
        <v>1473</v>
      </c>
      <c r="G2487" t="s">
        <v>375</v>
      </c>
      <c r="H2487">
        <v>4500</v>
      </c>
      <c r="J2487" t="s">
        <v>22634</v>
      </c>
      <c r="K2487" s="132" t="str">
        <f>IFERROR(IFERROR(INDEX(Кат!$O:$O,MATCH($C2487,Кат!$I:$I,0)),INDEX(Торг!$L:$L,MATCH($C2487,Торг!$I:$I,0))),"")</f>
        <v/>
      </c>
      <c r="L2487" s="132" t="str">
        <f>IFERROR(IFERROR(INDEX(Кат!$A:$A,MATCH($C2487,Кат!$I:$I,0)),INDEX(Торг!$A:$A,MATCH($C2487,Торг!$I:$I,0))),"")</f>
        <v/>
      </c>
      <c r="M2487" s="132" t="str">
        <f>IFERROR(IFERROR(INDEX(Кат!$B:$B,MATCH($C2487,Кат!$I:$I,0)),INDEX(Торг!$B:$B,MATCH($C2487,Торг!$I:$I,0))),"")</f>
        <v/>
      </c>
      <c r="N2487" s="132" t="str">
        <f t="shared" si="38"/>
        <v>GATES K015568XS</v>
      </c>
      <c r="O2487" s="132" t="str">
        <f>IFERROR(IFERROR(INDEX(Кат!$B:$B,MATCH($N2487,Кат!$I:$I,0)),INDEX(Торг!$B:$B,MATCH($N2487,Торг!$I:$I,0))),"")</f>
        <v/>
      </c>
    </row>
    <row r="2488" spans="1:15" outlineLevel="1">
      <c r="A2488" t="s">
        <v>16231</v>
      </c>
      <c r="C2488" s="191" t="s">
        <v>1482</v>
      </c>
      <c r="E2488" t="s">
        <v>1483</v>
      </c>
      <c r="F2488" t="s">
        <v>1473</v>
      </c>
      <c r="G2488" t="s">
        <v>375</v>
      </c>
      <c r="H2488">
        <v>6500</v>
      </c>
      <c r="J2488" t="s">
        <v>22634</v>
      </c>
      <c r="K2488" s="132" t="str">
        <f>IFERROR(IFERROR(INDEX(Кат!$O:$O,MATCH($C2488,Кат!$I:$I,0)),INDEX(Торг!$L:$L,MATCH($C2488,Торг!$I:$I,0))),"")</f>
        <v>шпак</v>
      </c>
      <c r="L2488" s="132">
        <f>IFERROR(IFERROR(INDEX(Кат!$A:$A,MATCH($C2488,Кат!$I:$I,0)),INDEX(Торг!$A:$A,MATCH($C2488,Торг!$I:$I,0))),"")</f>
        <v>158422</v>
      </c>
      <c r="M2488" s="132">
        <f>IFERROR(IFERROR(INDEX(Кат!$B:$B,MATCH($C2488,Кат!$I:$I,0)),INDEX(Торг!$B:$B,MATCH($C2488,Торг!$I:$I,0))),"")</f>
        <v>29554</v>
      </c>
      <c r="N2488" s="132" t="str">
        <f t="shared" si="38"/>
        <v>GATES K035671XS</v>
      </c>
      <c r="O2488" s="132" t="str">
        <f>IFERROR(IFERROR(INDEX(Кат!$B:$B,MATCH($N2488,Кат!$I:$I,0)),INDEX(Торг!$B:$B,MATCH($N2488,Торг!$I:$I,0))),"")</f>
        <v/>
      </c>
    </row>
    <row r="2489" spans="1:15" outlineLevel="1">
      <c r="A2489" t="s">
        <v>16232</v>
      </c>
      <c r="C2489" s="191" t="s">
        <v>1484</v>
      </c>
      <c r="E2489" t="s">
        <v>1485</v>
      </c>
      <c r="F2489" t="s">
        <v>1473</v>
      </c>
      <c r="G2489" t="s">
        <v>375</v>
      </c>
      <c r="H2489">
        <v>3800</v>
      </c>
      <c r="J2489" t="s">
        <v>22634</v>
      </c>
      <c r="K2489" s="132" t="str">
        <f>IFERROR(IFERROR(INDEX(Кат!$O:$O,MATCH($C2489,Кат!$I:$I,0)),INDEX(Торг!$L:$L,MATCH($C2489,Торг!$I:$I,0))),"")</f>
        <v>шпак</v>
      </c>
      <c r="L2489" s="132">
        <f>IFERROR(IFERROR(INDEX(Кат!$A:$A,MATCH($C2489,Кат!$I:$I,0)),INDEX(Торг!$A:$A,MATCH($C2489,Торг!$I:$I,0))),"")</f>
        <v>158423</v>
      </c>
      <c r="M2489" s="132">
        <f>IFERROR(IFERROR(INDEX(Кат!$B:$B,MATCH($C2489,Кат!$I:$I,0)),INDEX(Торг!$B:$B,MATCH($C2489,Торг!$I:$I,0))),"")</f>
        <v>29556</v>
      </c>
      <c r="N2489" s="132" t="str">
        <f t="shared" si="38"/>
        <v>GATES K015662XS</v>
      </c>
      <c r="O2489" s="132" t="str">
        <f>IFERROR(IFERROR(INDEX(Кат!$B:$B,MATCH($N2489,Кат!$I:$I,0)),INDEX(Торг!$B:$B,MATCH($N2489,Торг!$I:$I,0))),"")</f>
        <v/>
      </c>
    </row>
    <row r="2490" spans="1:15" outlineLevel="1">
      <c r="A2490" t="s">
        <v>16233</v>
      </c>
      <c r="C2490" s="191" t="s">
        <v>1474</v>
      </c>
      <c r="E2490" t="s">
        <v>1475</v>
      </c>
      <c r="F2490" t="s">
        <v>1473</v>
      </c>
      <c r="G2490" t="s">
        <v>375</v>
      </c>
      <c r="H2490">
        <v>3200</v>
      </c>
      <c r="J2490" t="s">
        <v>22634</v>
      </c>
      <c r="K2490" s="132" t="str">
        <f>IFERROR(IFERROR(INDEX(Кат!$O:$O,MATCH($C2490,Кат!$I:$I,0)),INDEX(Торг!$L:$L,MATCH($C2490,Торг!$I:$I,0))),"")</f>
        <v/>
      </c>
      <c r="L2490" s="132" t="str">
        <f>IFERROR(IFERROR(INDEX(Кат!$A:$A,MATCH($C2490,Кат!$I:$I,0)),INDEX(Торг!$A:$A,MATCH($C2490,Торг!$I:$I,0))),"")</f>
        <v/>
      </c>
      <c r="M2490" s="132" t="str">
        <f>IFERROR(IFERROR(INDEX(Кат!$B:$B,MATCH($C2490,Кат!$I:$I,0)),INDEX(Торг!$B:$B,MATCH($C2490,Торг!$I:$I,0))),"")</f>
        <v/>
      </c>
      <c r="N2490" s="132" t="str">
        <f t="shared" si="38"/>
        <v>GATES K015473XS</v>
      </c>
      <c r="O2490" s="132" t="str">
        <f>IFERROR(IFERROR(INDEX(Кат!$B:$B,MATCH($N2490,Кат!$I:$I,0)),INDEX(Торг!$B:$B,MATCH($N2490,Торг!$I:$I,0))),"")</f>
        <v/>
      </c>
    </row>
    <row r="2491" spans="1:15" outlineLevel="1">
      <c r="A2491" t="s">
        <v>29152</v>
      </c>
      <c r="C2491" s="191" t="s">
        <v>29153</v>
      </c>
      <c r="E2491" t="s">
        <v>29154</v>
      </c>
      <c r="F2491" t="s">
        <v>1473</v>
      </c>
      <c r="G2491" t="s">
        <v>375</v>
      </c>
      <c r="H2491">
        <v>6800</v>
      </c>
      <c r="J2491" t="s">
        <v>22634</v>
      </c>
      <c r="K2491" s="132" t="str">
        <f>IFERROR(IFERROR(INDEX(Кат!$O:$O,MATCH($C2491,Кат!$I:$I,0)),INDEX(Торг!$L:$L,MATCH($C2491,Торг!$I:$I,0))),"")</f>
        <v/>
      </c>
      <c r="L2491" s="132" t="str">
        <f>IFERROR(IFERROR(INDEX(Кат!$A:$A,MATCH($C2491,Кат!$I:$I,0)),INDEX(Торг!$A:$A,MATCH($C2491,Торг!$I:$I,0))),"")</f>
        <v/>
      </c>
      <c r="M2491" s="132" t="str">
        <f>IFERROR(IFERROR(INDEX(Кат!$B:$B,MATCH($C2491,Кат!$I:$I,0)),INDEX(Торг!$B:$B,MATCH($C2491,Торг!$I:$I,0))),"")</f>
        <v/>
      </c>
      <c r="N2491" s="132" t="str">
        <f t="shared" si="38"/>
        <v>GATES K015680XS</v>
      </c>
      <c r="O2491" s="132" t="str">
        <f>IFERROR(IFERROR(INDEX(Кат!$B:$B,MATCH($N2491,Кат!$I:$I,0)),INDEX(Торг!$B:$B,MATCH($N2491,Торг!$I:$I,0))),"")</f>
        <v/>
      </c>
    </row>
    <row r="2492" spans="1:15" outlineLevel="1">
      <c r="A2492" t="s">
        <v>23796</v>
      </c>
      <c r="C2492" s="191"/>
      <c r="E2492" t="s">
        <v>23797</v>
      </c>
      <c r="J2492" t="s">
        <v>22634</v>
      </c>
      <c r="K2492" s="132" t="str">
        <f>IFERROR(IFERROR(INDEX(Кат!$O:$O,MATCH($C2492,Кат!$I:$I,0)),INDEX(Торг!$L:$L,MATCH($C2492,Торг!$I:$I,0))),"")</f>
        <v/>
      </c>
      <c r="L2492" s="132" t="str">
        <f>IFERROR(IFERROR(INDEX(Кат!$A:$A,MATCH($C2492,Кат!$I:$I,0)),INDEX(Торг!$A:$A,MATCH($C2492,Торг!$I:$I,0))),"")</f>
        <v/>
      </c>
      <c r="M2492" s="132" t="str">
        <f>IFERROR(IFERROR(INDEX(Кат!$B:$B,MATCH($C2492,Кат!$I:$I,0)),INDEX(Торг!$B:$B,MATCH($C2492,Торг!$I:$I,0))),"")</f>
        <v/>
      </c>
      <c r="N2492" s="132" t="str">
        <f t="shared" si="38"/>
        <v xml:space="preserve"> </v>
      </c>
      <c r="O2492" s="132" t="str">
        <f>IFERROR(IFERROR(INDEX(Кат!$B:$B,MATCH($N2492,Кат!$I:$I,0)),INDEX(Торг!$B:$B,MATCH($N2492,Торг!$I:$I,0))),"")</f>
        <v/>
      </c>
    </row>
    <row r="2493" spans="1:15" outlineLevel="1">
      <c r="A2493" t="s">
        <v>16234</v>
      </c>
      <c r="C2493" s="191" t="s">
        <v>231</v>
      </c>
      <c r="E2493" t="s">
        <v>1486</v>
      </c>
      <c r="F2493" t="s">
        <v>1473</v>
      </c>
      <c r="G2493" t="s">
        <v>375</v>
      </c>
      <c r="H2493">
        <v>7500</v>
      </c>
      <c r="J2493" t="s">
        <v>22634</v>
      </c>
      <c r="K2493" s="132" t="str">
        <f>IFERROR(IFERROR(INDEX(Кат!$O:$O,MATCH($C2493,Кат!$I:$I,0)),INDEX(Торг!$L:$L,MATCH($C2493,Торг!$I:$I,0))),"")</f>
        <v>шпак</v>
      </c>
      <c r="L2493" s="132">
        <f>IFERROR(IFERROR(INDEX(Кат!$A:$A,MATCH($C2493,Кат!$I:$I,0)),INDEX(Торг!$A:$A,MATCH($C2493,Торг!$I:$I,0))),"")</f>
        <v>158413</v>
      </c>
      <c r="M2493" s="132">
        <f>IFERROR(IFERROR(INDEX(Кат!$B:$B,MATCH($C2493,Кат!$I:$I,0)),INDEX(Торг!$B:$B,MATCH($C2493,Торг!$I:$I,0))),"")</f>
        <v>13800</v>
      </c>
      <c r="N2493" s="132" t="str">
        <f t="shared" si="38"/>
        <v>GATES KP15631XS1</v>
      </c>
      <c r="O2493" s="132" t="str">
        <f>IFERROR(IFERROR(INDEX(Кат!$B:$B,MATCH($N2493,Кат!$I:$I,0)),INDEX(Торг!$B:$B,MATCH($N2493,Торг!$I:$I,0))),"")</f>
        <v/>
      </c>
    </row>
    <row r="2494" spans="1:15" outlineLevel="1">
      <c r="A2494" t="s">
        <v>16235</v>
      </c>
      <c r="C2494" s="191" t="s">
        <v>233</v>
      </c>
      <c r="E2494" t="s">
        <v>1487</v>
      </c>
      <c r="F2494" t="s">
        <v>1473</v>
      </c>
      <c r="G2494" t="s">
        <v>375</v>
      </c>
      <c r="H2494">
        <v>6300</v>
      </c>
      <c r="J2494" t="s">
        <v>22634</v>
      </c>
      <c r="K2494" s="132" t="str">
        <f>IFERROR(IFERROR(INDEX(Кат!$O:$O,MATCH($C2494,Кат!$I:$I,0)),INDEX(Торг!$L:$L,MATCH($C2494,Торг!$I:$I,0))),"")</f>
        <v>шпак</v>
      </c>
      <c r="L2494" s="132">
        <f>IFERROR(IFERROR(INDEX(Кат!$A:$A,MATCH($C2494,Кат!$I:$I,0)),INDEX(Торг!$A:$A,MATCH($C2494,Торг!$I:$I,0))),"")</f>
        <v>158414</v>
      </c>
      <c r="M2494" s="132">
        <f>IFERROR(IFERROR(INDEX(Кат!$B:$B,MATCH($C2494,Кат!$I:$I,0)),INDEX(Торг!$B:$B,MATCH($C2494,Торг!$I:$I,0))),"")</f>
        <v>13802</v>
      </c>
      <c r="N2494" s="132" t="str">
        <f t="shared" si="38"/>
        <v>GATES KP15670XS</v>
      </c>
      <c r="O2494" s="132" t="str">
        <f>IFERROR(IFERROR(INDEX(Кат!$B:$B,MATCH($N2494,Кат!$I:$I,0)),INDEX(Торг!$B:$B,MATCH($N2494,Торг!$I:$I,0))),"")</f>
        <v/>
      </c>
    </row>
    <row r="2495" spans="1:15">
      <c r="A2495" t="s">
        <v>16236</v>
      </c>
      <c r="C2495" s="191" t="s">
        <v>1488</v>
      </c>
      <c r="E2495" t="s">
        <v>1489</v>
      </c>
      <c r="F2495" t="s">
        <v>1473</v>
      </c>
      <c r="G2495" t="s">
        <v>375</v>
      </c>
      <c r="H2495">
        <v>6800</v>
      </c>
      <c r="J2495" t="s">
        <v>22634</v>
      </c>
      <c r="K2495" s="132" t="str">
        <f>IFERROR(IFERROR(INDEX(Кат!$O:$O,MATCH($C2495,Кат!$I:$I,0)),INDEX(Торг!$L:$L,MATCH($C2495,Торг!$I:$I,0))),"")</f>
        <v>шпак</v>
      </c>
      <c r="L2495" s="132">
        <f>IFERROR(IFERROR(INDEX(Кат!$A:$A,MATCH($C2495,Кат!$I:$I,0)),INDEX(Торг!$A:$A,MATCH($C2495,Торг!$I:$I,0))),"")</f>
        <v>158421</v>
      </c>
      <c r="M2495" s="132">
        <f>IFERROR(IFERROR(INDEX(Кат!$B:$B,MATCH($C2495,Кат!$I:$I,0)),INDEX(Торг!$B:$B,MATCH($C2495,Торг!$I:$I,0))),"")</f>
        <v>29560</v>
      </c>
      <c r="N2495" s="132" t="str">
        <f t="shared" si="38"/>
        <v>GATES KP55468XS</v>
      </c>
      <c r="O2495" s="132" t="str">
        <f>IFERROR(IFERROR(INDEX(Кат!$B:$B,MATCH($N2495,Кат!$I:$I,0)),INDEX(Торг!$B:$B,MATCH($N2495,Торг!$I:$I,0))),"")</f>
        <v/>
      </c>
    </row>
    <row r="2496" spans="1:15" outlineLevel="1">
      <c r="A2496" t="s">
        <v>16237</v>
      </c>
      <c r="C2496" s="191" t="s">
        <v>232</v>
      </c>
      <c r="E2496" t="s">
        <v>1490</v>
      </c>
      <c r="F2496" t="s">
        <v>1473</v>
      </c>
      <c r="G2496" t="s">
        <v>375</v>
      </c>
      <c r="H2496">
        <v>5100</v>
      </c>
      <c r="J2496" t="s">
        <v>22634</v>
      </c>
      <c r="K2496" s="132" t="str">
        <f>IFERROR(IFERROR(INDEX(Кат!$O:$O,MATCH($C2496,Кат!$I:$I,0)),INDEX(Торг!$L:$L,MATCH($C2496,Торг!$I:$I,0))),"")</f>
        <v>шпак</v>
      </c>
      <c r="L2496" s="132">
        <f>IFERROR(IFERROR(INDEX(Кат!$A:$A,MATCH($C2496,Кат!$I:$I,0)),INDEX(Торг!$A:$A,MATCH($C2496,Торг!$I:$I,0))),"")</f>
        <v>158418</v>
      </c>
      <c r="M2496" s="132">
        <f>IFERROR(IFERROR(INDEX(Кат!$B:$B,MATCH($C2496,Кат!$I:$I,0)),INDEX(Торг!$B:$B,MATCH($C2496,Торг!$I:$I,0))),"")</f>
        <v>13801</v>
      </c>
      <c r="N2496" s="132" t="str">
        <f t="shared" si="38"/>
        <v>GATES KP15539</v>
      </c>
      <c r="O2496" s="132" t="str">
        <f>IFERROR(IFERROR(INDEX(Кат!$B:$B,MATCH($N2496,Кат!$I:$I,0)),INDEX(Торг!$B:$B,MATCH($N2496,Торг!$I:$I,0))),"")</f>
        <v/>
      </c>
    </row>
    <row r="2497" spans="1:15">
      <c r="A2497" t="s">
        <v>16238</v>
      </c>
      <c r="C2497" s="191" t="s">
        <v>5583</v>
      </c>
      <c r="E2497" t="s">
        <v>5584</v>
      </c>
      <c r="F2497" t="s">
        <v>1473</v>
      </c>
      <c r="G2497" t="s">
        <v>375</v>
      </c>
      <c r="H2497">
        <v>12000</v>
      </c>
      <c r="J2497" t="s">
        <v>22634</v>
      </c>
      <c r="K2497" s="132" t="str">
        <f>IFERROR(IFERROR(INDEX(Кат!$O:$O,MATCH($C2497,Кат!$I:$I,0)),INDEX(Торг!$L:$L,MATCH($C2497,Торг!$I:$I,0))),"")</f>
        <v/>
      </c>
      <c r="L2497" s="132" t="str">
        <f>IFERROR(IFERROR(INDEX(Кат!$A:$A,MATCH($C2497,Кат!$I:$I,0)),INDEX(Торг!$A:$A,MATCH($C2497,Торг!$I:$I,0))),"")</f>
        <v/>
      </c>
      <c r="M2497" s="132" t="str">
        <f>IFERROR(IFERROR(INDEX(Кат!$B:$B,MATCH($C2497,Кат!$I:$I,0)),INDEX(Торг!$B:$B,MATCH($C2497,Торг!$I:$I,0))),"")</f>
        <v/>
      </c>
      <c r="N2497" s="132" t="str">
        <f t="shared" si="38"/>
        <v>GATES KP15419XS-2</v>
      </c>
      <c r="O2497" s="132" t="str">
        <f>IFERROR(IFERROR(INDEX(Кат!$B:$B,MATCH($N2497,Кат!$I:$I,0)),INDEX(Торг!$B:$B,MATCH($N2497,Торг!$I:$I,0))),"")</f>
        <v/>
      </c>
    </row>
    <row r="2498" spans="1:15" outlineLevel="1">
      <c r="A2498" t="s">
        <v>29283</v>
      </c>
      <c r="C2498" s="191" t="s">
        <v>5582</v>
      </c>
      <c r="E2498" t="s">
        <v>29284</v>
      </c>
      <c r="F2498" t="s">
        <v>1473</v>
      </c>
      <c r="G2498" t="s">
        <v>375</v>
      </c>
      <c r="H2498">
        <v>13500</v>
      </c>
      <c r="J2498" t="s">
        <v>22634</v>
      </c>
      <c r="K2498" s="132" t="str">
        <f>IFERROR(IFERROR(INDEX(Кат!$O:$O,MATCH($C2498,Кат!$I:$I,0)),INDEX(Торг!$L:$L,MATCH($C2498,Торг!$I:$I,0))),"")</f>
        <v/>
      </c>
      <c r="L2498" s="132" t="str">
        <f>IFERROR(IFERROR(INDEX(Кат!$A:$A,MATCH($C2498,Кат!$I:$I,0)),INDEX(Торг!$A:$A,MATCH($C2498,Торг!$I:$I,0))),"")</f>
        <v/>
      </c>
      <c r="M2498" s="132" t="str">
        <f>IFERROR(IFERROR(INDEX(Кат!$B:$B,MATCH($C2498,Кат!$I:$I,0)),INDEX(Торг!$B:$B,MATCH($C2498,Торг!$I:$I,0))),"")</f>
        <v/>
      </c>
      <c r="N2498" s="132" t="str">
        <f t="shared" si="38"/>
        <v>GATES KP15603XS</v>
      </c>
      <c r="O2498" s="132" t="str">
        <f>IFERROR(IFERROR(INDEX(Кат!$B:$B,MATCH($N2498,Кат!$I:$I,0)),INDEX(Торг!$B:$B,MATCH($N2498,Торг!$I:$I,0))),"")</f>
        <v/>
      </c>
    </row>
    <row r="2499" spans="1:15" outlineLevel="1">
      <c r="A2499" t="s">
        <v>30808</v>
      </c>
      <c r="C2499" s="191" t="s">
        <v>30809</v>
      </c>
      <c r="E2499" t="s">
        <v>30810</v>
      </c>
      <c r="F2499" t="s">
        <v>1473</v>
      </c>
      <c r="G2499" t="s">
        <v>375</v>
      </c>
      <c r="H2499">
        <v>15500</v>
      </c>
      <c r="J2499" t="s">
        <v>22634</v>
      </c>
      <c r="K2499" s="132" t="str">
        <f>IFERROR(IFERROR(INDEX(Кат!$O:$O,MATCH($C2499,Кат!$I:$I,0)),INDEX(Торг!$L:$L,MATCH($C2499,Торг!$I:$I,0))),"")</f>
        <v/>
      </c>
      <c r="L2499" s="132" t="str">
        <f>IFERROR(IFERROR(INDEX(Кат!$A:$A,MATCH($C2499,Кат!$I:$I,0)),INDEX(Торг!$A:$A,MATCH($C2499,Торг!$I:$I,0))),"")</f>
        <v/>
      </c>
      <c r="M2499" s="132" t="str">
        <f>IFERROR(IFERROR(INDEX(Кат!$B:$B,MATCH($C2499,Кат!$I:$I,0)),INDEX(Торг!$B:$B,MATCH($C2499,Торг!$I:$I,0))),"")</f>
        <v/>
      </c>
      <c r="N2499" s="132" t="str">
        <f t="shared" si="38"/>
        <v>GATES KP45671XS</v>
      </c>
      <c r="O2499" s="132" t="str">
        <f>IFERROR(IFERROR(INDEX(Кат!$B:$B,MATCH($N2499,Кат!$I:$I,0)),INDEX(Торг!$B:$B,MATCH($N2499,Торг!$I:$I,0))),"")</f>
        <v/>
      </c>
    </row>
    <row r="2500" spans="1:15" outlineLevel="1">
      <c r="A2500" t="s">
        <v>16239</v>
      </c>
      <c r="C2500" s="191" t="s">
        <v>5585</v>
      </c>
      <c r="E2500" t="s">
        <v>16240</v>
      </c>
      <c r="F2500" t="s">
        <v>1473</v>
      </c>
      <c r="G2500" t="s">
        <v>375</v>
      </c>
      <c r="H2500">
        <v>12500</v>
      </c>
      <c r="J2500" t="s">
        <v>22634</v>
      </c>
      <c r="K2500" s="132" t="str">
        <f>IFERROR(IFERROR(INDEX(Кат!$O:$O,MATCH($C2500,Кат!$I:$I,0)),INDEX(Торг!$L:$L,MATCH($C2500,Торг!$I:$I,0))),"")</f>
        <v/>
      </c>
      <c r="L2500" s="132" t="str">
        <f>IFERROR(IFERROR(INDEX(Кат!$A:$A,MATCH($C2500,Кат!$I:$I,0)),INDEX(Торг!$A:$A,MATCH($C2500,Торг!$I:$I,0))),"")</f>
        <v/>
      </c>
      <c r="M2500" s="132" t="str">
        <f>IFERROR(IFERROR(INDEX(Кат!$B:$B,MATCH($C2500,Кат!$I:$I,0)),INDEX(Торг!$B:$B,MATCH($C2500,Торг!$I:$I,0))),"")</f>
        <v/>
      </c>
      <c r="N2500" s="132" t="str">
        <f t="shared" si="38"/>
        <v>GATES KP15479XS</v>
      </c>
      <c r="O2500" s="132" t="str">
        <f>IFERROR(IFERROR(INDEX(Кат!$B:$B,MATCH($N2500,Кат!$I:$I,0)),INDEX(Торг!$B:$B,MATCH($N2500,Торг!$I:$I,0))),"")</f>
        <v/>
      </c>
    </row>
    <row r="2501" spans="1:15" outlineLevel="1">
      <c r="A2501" t="s">
        <v>16241</v>
      </c>
      <c r="C2501" s="191" t="s">
        <v>5</v>
      </c>
      <c r="E2501" t="s">
        <v>1491</v>
      </c>
      <c r="F2501" t="s">
        <v>1473</v>
      </c>
      <c r="G2501" t="s">
        <v>375</v>
      </c>
      <c r="H2501">
        <v>9500</v>
      </c>
      <c r="J2501" t="s">
        <v>22634</v>
      </c>
      <c r="K2501" s="132" t="str">
        <f>IFERROR(IFERROR(INDEX(Кат!$O:$O,MATCH($C2501,Кат!$I:$I,0)),INDEX(Торг!$L:$L,MATCH($C2501,Торг!$I:$I,0))),"")</f>
        <v>шпак</v>
      </c>
      <c r="L2501" s="132">
        <f>IFERROR(IFERROR(INDEX(Кат!$A:$A,MATCH($C2501,Кат!$I:$I,0)),INDEX(Торг!$A:$A,MATCH($C2501,Торг!$I:$I,0))),"")</f>
        <v>158424</v>
      </c>
      <c r="M2501" s="132">
        <f>IFERROR(IFERROR(INDEX(Кат!$B:$B,MATCH($C2501,Кат!$I:$I,0)),INDEX(Торг!$B:$B,MATCH($C2501,Торг!$I:$I,0))),"")</f>
        <v>29561</v>
      </c>
      <c r="N2501" s="132" t="str">
        <f t="shared" si="38"/>
        <v>GATES KP35671XS</v>
      </c>
      <c r="O2501" s="132" t="str">
        <f>IFERROR(IFERROR(INDEX(Кат!$B:$B,MATCH($N2501,Кат!$I:$I,0)),INDEX(Торг!$B:$B,MATCH($N2501,Торг!$I:$I,0))),"")</f>
        <v/>
      </c>
    </row>
    <row r="2502" spans="1:15" outlineLevel="1">
      <c r="A2502" t="s">
        <v>16242</v>
      </c>
      <c r="C2502" s="191" t="s">
        <v>4493</v>
      </c>
      <c r="E2502" t="s">
        <v>5586</v>
      </c>
      <c r="F2502" t="s">
        <v>1473</v>
      </c>
      <c r="G2502" t="s">
        <v>375</v>
      </c>
      <c r="H2502">
        <v>14000</v>
      </c>
      <c r="J2502" t="s">
        <v>22634</v>
      </c>
      <c r="K2502" s="132" t="str">
        <f>IFERROR(IFERROR(INDEX(Кат!$O:$O,MATCH($C2502,Кат!$I:$I,0)),INDEX(Торг!$L:$L,MATCH($C2502,Торг!$I:$I,0))),"")</f>
        <v/>
      </c>
      <c r="L2502" s="132" t="str">
        <f>IFERROR(IFERROR(INDEX(Кат!$A:$A,MATCH($C2502,Кат!$I:$I,0)),INDEX(Торг!$A:$A,MATCH($C2502,Торг!$I:$I,0))),"")</f>
        <v/>
      </c>
      <c r="M2502" s="132" t="str">
        <f>IFERROR(IFERROR(INDEX(Кат!$B:$B,MATCH($C2502,Кат!$I:$I,0)),INDEX(Торг!$B:$B,MATCH($C2502,Торг!$I:$I,0))),"")</f>
        <v/>
      </c>
      <c r="N2502" s="132" t="str">
        <f t="shared" si="38"/>
        <v>GATES KP15662XS</v>
      </c>
      <c r="O2502" s="132" t="str">
        <f>IFERROR(IFERROR(INDEX(Кат!$B:$B,MATCH($N2502,Кат!$I:$I,0)),INDEX(Торг!$B:$B,MATCH($N2502,Торг!$I:$I,0))),"")</f>
        <v/>
      </c>
    </row>
    <row r="2503" spans="1:15" outlineLevel="1">
      <c r="A2503" t="s">
        <v>16243</v>
      </c>
      <c r="C2503" s="191" t="s">
        <v>5587</v>
      </c>
      <c r="E2503" t="s">
        <v>5588</v>
      </c>
      <c r="F2503" t="s">
        <v>1473</v>
      </c>
      <c r="G2503" t="s">
        <v>375</v>
      </c>
      <c r="H2503">
        <v>8300</v>
      </c>
      <c r="J2503" t="s">
        <v>22634</v>
      </c>
      <c r="K2503" s="132" t="str">
        <f>IFERROR(IFERROR(INDEX(Кат!$O:$O,MATCH($C2503,Кат!$I:$I,0)),INDEX(Торг!$L:$L,MATCH($C2503,Торг!$I:$I,0))),"")</f>
        <v/>
      </c>
      <c r="L2503" s="132" t="str">
        <f>IFERROR(IFERROR(INDEX(Кат!$A:$A,MATCH($C2503,Кат!$I:$I,0)),INDEX(Торг!$A:$A,MATCH($C2503,Торг!$I:$I,0))),"")</f>
        <v/>
      </c>
      <c r="M2503" s="132" t="str">
        <f>IFERROR(IFERROR(INDEX(Кат!$B:$B,MATCH($C2503,Кат!$I:$I,0)),INDEX(Торг!$B:$B,MATCH($C2503,Торг!$I:$I,0))),"")</f>
        <v/>
      </c>
      <c r="N2503" s="132" t="str">
        <f t="shared" si="38"/>
        <v>GATES KP15473XS</v>
      </c>
      <c r="O2503" s="132" t="str">
        <f>IFERROR(IFERROR(INDEX(Кат!$B:$B,MATCH($N2503,Кат!$I:$I,0)),INDEX(Торг!$B:$B,MATCH($N2503,Торг!$I:$I,0))),"")</f>
        <v/>
      </c>
    </row>
    <row r="2504" spans="1:15" outlineLevel="1">
      <c r="A2504" t="s">
        <v>23798</v>
      </c>
      <c r="C2504" s="191"/>
      <c r="E2504" t="s">
        <v>23542</v>
      </c>
      <c r="J2504" t="s">
        <v>22634</v>
      </c>
      <c r="K2504" s="132" t="str">
        <f>IFERROR(IFERROR(INDEX(Кат!$O:$O,MATCH($C2504,Кат!$I:$I,0)),INDEX(Торг!$L:$L,MATCH($C2504,Торг!$I:$I,0))),"")</f>
        <v/>
      </c>
      <c r="L2504" s="132" t="str">
        <f>IFERROR(IFERROR(INDEX(Кат!$A:$A,MATCH($C2504,Кат!$I:$I,0)),INDEX(Торг!$A:$A,MATCH($C2504,Торг!$I:$I,0))),"")</f>
        <v/>
      </c>
      <c r="M2504" s="132" t="str">
        <f>IFERROR(IFERROR(INDEX(Кат!$B:$B,MATCH($C2504,Кат!$I:$I,0)),INDEX(Торг!$B:$B,MATCH($C2504,Торг!$I:$I,0))),"")</f>
        <v/>
      </c>
      <c r="N2504" s="132" t="str">
        <f t="shared" ref="N2504:N2567" si="39">_xlfn.CONCAT(F2504," ",C2504)</f>
        <v xml:space="preserve"> </v>
      </c>
      <c r="O2504" s="132" t="str">
        <f>IFERROR(IFERROR(INDEX(Кат!$B:$B,MATCH($N2504,Кат!$I:$I,0)),INDEX(Торг!$B:$B,MATCH($N2504,Торг!$I:$I,0))),"")</f>
        <v/>
      </c>
    </row>
    <row r="2505" spans="1:15" outlineLevel="1">
      <c r="A2505" t="s">
        <v>16244</v>
      </c>
      <c r="C2505" s="191" t="s">
        <v>1492</v>
      </c>
      <c r="E2505" t="s">
        <v>1493</v>
      </c>
      <c r="F2505" t="s">
        <v>1473</v>
      </c>
      <c r="G2505" t="s">
        <v>399</v>
      </c>
      <c r="H2505">
        <v>840</v>
      </c>
      <c r="J2505" t="s">
        <v>22634</v>
      </c>
      <c r="K2505" s="132" t="str">
        <f>IFERROR(IFERROR(INDEX(Кат!$O:$O,MATCH($C2505,Кат!$I:$I,0)),INDEX(Торг!$L:$L,MATCH($C2505,Торг!$I:$I,0))),"")</f>
        <v/>
      </c>
      <c r="L2505" s="132" t="str">
        <f>IFERROR(IFERROR(INDEX(Кат!$A:$A,MATCH($C2505,Кат!$I:$I,0)),INDEX(Торг!$A:$A,MATCH($C2505,Торг!$I:$I,0))),"")</f>
        <v/>
      </c>
      <c r="M2505" s="132" t="str">
        <f>IFERROR(IFERROR(INDEX(Кат!$B:$B,MATCH($C2505,Кат!$I:$I,0)),INDEX(Торг!$B:$B,MATCH($C2505,Торг!$I:$I,0))),"")</f>
        <v/>
      </c>
      <c r="N2505" s="132" t="str">
        <f t="shared" si="39"/>
        <v>GATES 6PK1018</v>
      </c>
      <c r="O2505" s="132" t="str">
        <f>IFERROR(IFERROR(INDEX(Кат!$B:$B,MATCH($N2505,Кат!$I:$I,0)),INDEX(Торг!$B:$B,MATCH($N2505,Торг!$I:$I,0))),"")</f>
        <v/>
      </c>
    </row>
    <row r="2506" spans="1:15">
      <c r="A2506" t="s">
        <v>16245</v>
      </c>
      <c r="C2506" s="191" t="s">
        <v>1494</v>
      </c>
      <c r="E2506" t="s">
        <v>1495</v>
      </c>
      <c r="F2506" t="s">
        <v>1473</v>
      </c>
      <c r="G2506" t="s">
        <v>399</v>
      </c>
      <c r="H2506">
        <v>870</v>
      </c>
      <c r="J2506" t="s">
        <v>22634</v>
      </c>
      <c r="K2506" s="132" t="str">
        <f>IFERROR(IFERROR(INDEX(Кат!$O:$O,MATCH($C2506,Кат!$I:$I,0)),INDEX(Торг!$L:$L,MATCH($C2506,Торг!$I:$I,0))),"")</f>
        <v/>
      </c>
      <c r="L2506" s="132" t="str">
        <f>IFERROR(IFERROR(INDEX(Кат!$A:$A,MATCH($C2506,Кат!$I:$I,0)),INDEX(Торг!$A:$A,MATCH($C2506,Торг!$I:$I,0))),"")</f>
        <v/>
      </c>
      <c r="M2506" s="132" t="str">
        <f>IFERROR(IFERROR(INDEX(Кат!$B:$B,MATCH($C2506,Кат!$I:$I,0)),INDEX(Торг!$B:$B,MATCH($C2506,Торг!$I:$I,0))),"")</f>
        <v/>
      </c>
      <c r="N2506" s="132" t="str">
        <f t="shared" si="39"/>
        <v>GATES 6PK883</v>
      </c>
      <c r="O2506" s="132">
        <f>IFERROR(IFERROR(INDEX(Кат!$B:$B,MATCH($N2506,Кат!$I:$I,0)),INDEX(Торг!$B:$B,MATCH($N2506,Торг!$I:$I,0))),"")</f>
        <v>29563</v>
      </c>
    </row>
    <row r="2507" spans="1:15" outlineLevel="1">
      <c r="A2507" t="s">
        <v>16246</v>
      </c>
      <c r="C2507" s="191" t="s">
        <v>1496</v>
      </c>
      <c r="E2507" t="s">
        <v>1497</v>
      </c>
      <c r="F2507" t="s">
        <v>1473</v>
      </c>
      <c r="G2507" t="s">
        <v>399</v>
      </c>
      <c r="H2507">
        <v>370</v>
      </c>
      <c r="J2507" t="s">
        <v>22634</v>
      </c>
      <c r="K2507" s="132" t="str">
        <f>IFERROR(IFERROR(INDEX(Кат!$O:$O,MATCH($C2507,Кат!$I:$I,0)),INDEX(Торг!$L:$L,MATCH($C2507,Торг!$I:$I,0))),"")</f>
        <v/>
      </c>
      <c r="L2507" s="132" t="str">
        <f>IFERROR(IFERROR(INDEX(Кат!$A:$A,MATCH($C2507,Кат!$I:$I,0)),INDEX(Торг!$A:$A,MATCH($C2507,Торг!$I:$I,0))),"")</f>
        <v/>
      </c>
      <c r="M2507" s="132" t="str">
        <f>IFERROR(IFERROR(INDEX(Кат!$B:$B,MATCH($C2507,Кат!$I:$I,0)),INDEX(Торг!$B:$B,MATCH($C2507,Торг!$I:$I,0))),"")</f>
        <v/>
      </c>
      <c r="N2507" s="132" t="str">
        <f t="shared" si="39"/>
        <v>GATES 6265MC</v>
      </c>
      <c r="O2507" s="132">
        <f>IFERROR(IFERROR(INDEX(Кат!$B:$B,MATCH($N2507,Кат!$I:$I,0)),INDEX(Торг!$B:$B,MATCH($N2507,Торг!$I:$I,0))),"")</f>
        <v>29564</v>
      </c>
    </row>
    <row r="2508" spans="1:15" outlineLevel="1">
      <c r="A2508" t="s">
        <v>16247</v>
      </c>
      <c r="C2508" s="191" t="s">
        <v>1498</v>
      </c>
      <c r="E2508" t="s">
        <v>1499</v>
      </c>
      <c r="F2508" t="s">
        <v>1473</v>
      </c>
      <c r="G2508" t="s">
        <v>399</v>
      </c>
      <c r="H2508">
        <v>450</v>
      </c>
      <c r="J2508" t="s">
        <v>22634</v>
      </c>
      <c r="K2508" s="132" t="str">
        <f>IFERROR(IFERROR(INDEX(Кат!$O:$O,MATCH($C2508,Кат!$I:$I,0)),INDEX(Торг!$L:$L,MATCH($C2508,Торг!$I:$I,0))),"")</f>
        <v>шпак</v>
      </c>
      <c r="L2508" s="132">
        <f>IFERROR(IFERROR(INDEX(Кат!$A:$A,MATCH($C2508,Кат!$I:$I,0)),INDEX(Торг!$A:$A,MATCH($C2508,Торг!$I:$I,0))),"")</f>
        <v>204108</v>
      </c>
      <c r="M2508" s="132">
        <f>IFERROR(IFERROR(INDEX(Кат!$B:$B,MATCH($C2508,Кат!$I:$I,0)),INDEX(Торг!$B:$B,MATCH($C2508,Торг!$I:$I,0))),"")</f>
        <v>29565</v>
      </c>
      <c r="N2508" s="132" t="str">
        <f t="shared" si="39"/>
        <v>GATES 6261MC</v>
      </c>
      <c r="O2508" s="132" t="str">
        <f>IFERROR(IFERROR(INDEX(Кат!$B:$B,MATCH($N2508,Кат!$I:$I,0)),INDEX(Торг!$B:$B,MATCH($N2508,Торг!$I:$I,0))),"")</f>
        <v/>
      </c>
    </row>
    <row r="2509" spans="1:15" outlineLevel="1">
      <c r="A2509" t="s">
        <v>16248</v>
      </c>
      <c r="C2509" s="191" t="s">
        <v>254</v>
      </c>
      <c r="E2509" t="s">
        <v>1500</v>
      </c>
      <c r="F2509" t="s">
        <v>1473</v>
      </c>
      <c r="G2509" t="s">
        <v>399</v>
      </c>
      <c r="H2509">
        <v>750</v>
      </c>
      <c r="J2509" t="s">
        <v>22634</v>
      </c>
      <c r="K2509" s="132" t="str">
        <f>IFERROR(IFERROR(INDEX(Кат!$O:$O,MATCH($C2509,Кат!$I:$I,0)),INDEX(Торг!$L:$L,MATCH($C2509,Торг!$I:$I,0))),"")</f>
        <v/>
      </c>
      <c r="L2509" s="132" t="str">
        <f>IFERROR(IFERROR(INDEX(Кат!$A:$A,MATCH($C2509,Кат!$I:$I,0)),INDEX(Торг!$A:$A,MATCH($C2509,Торг!$I:$I,0))),"")</f>
        <v/>
      </c>
      <c r="M2509" s="132" t="str">
        <f>IFERROR(IFERROR(INDEX(Кат!$B:$B,MATCH($C2509,Кат!$I:$I,0)),INDEX(Торг!$B:$B,MATCH($C2509,Торг!$I:$I,0))),"")</f>
        <v/>
      </c>
      <c r="N2509" s="132" t="str">
        <f t="shared" si="39"/>
        <v>GATES 6PK700</v>
      </c>
      <c r="O2509" s="132" t="str">
        <f>IFERROR(IFERROR(INDEX(Кат!$B:$B,MATCH($N2509,Кат!$I:$I,0)),INDEX(Торг!$B:$B,MATCH($N2509,Торг!$I:$I,0))),"")</f>
        <v/>
      </c>
    </row>
    <row r="2510" spans="1:15">
      <c r="A2510" t="s">
        <v>16249</v>
      </c>
      <c r="C2510" s="191" t="s">
        <v>1501</v>
      </c>
      <c r="E2510" t="s">
        <v>1502</v>
      </c>
      <c r="F2510" t="s">
        <v>1473</v>
      </c>
      <c r="G2510" t="s">
        <v>399</v>
      </c>
      <c r="H2510">
        <v>700</v>
      </c>
      <c r="J2510" t="s">
        <v>22634</v>
      </c>
      <c r="K2510" s="132" t="str">
        <f>IFERROR(IFERROR(INDEX(Кат!$O:$O,MATCH($C2510,Кат!$I:$I,0)),INDEX(Торг!$L:$L,MATCH($C2510,Торг!$I:$I,0))),"")</f>
        <v/>
      </c>
      <c r="L2510" s="132" t="str">
        <f>IFERROR(IFERROR(INDEX(Кат!$A:$A,MATCH($C2510,Кат!$I:$I,0)),INDEX(Торг!$A:$A,MATCH($C2510,Торг!$I:$I,0))),"")</f>
        <v/>
      </c>
      <c r="M2510" s="132" t="str">
        <f>IFERROR(IFERROR(INDEX(Кат!$B:$B,MATCH($C2510,Кат!$I:$I,0)),INDEX(Торг!$B:$B,MATCH($C2510,Торг!$I:$I,0))),"")</f>
        <v/>
      </c>
      <c r="N2510" s="132" t="str">
        <f t="shared" si="39"/>
        <v>GATES 6PK738</v>
      </c>
      <c r="O2510" s="132">
        <f>IFERROR(IFERROR(INDEX(Кат!$B:$B,MATCH($N2510,Кат!$I:$I,0)),INDEX(Торг!$B:$B,MATCH($N2510,Торг!$I:$I,0))),"")</f>
        <v>29566</v>
      </c>
    </row>
    <row r="2511" spans="1:15" outlineLevel="1">
      <c r="A2511" t="s">
        <v>16250</v>
      </c>
      <c r="C2511" s="191" t="s">
        <v>1503</v>
      </c>
      <c r="E2511" t="s">
        <v>1504</v>
      </c>
      <c r="F2511" t="s">
        <v>1473</v>
      </c>
      <c r="G2511" t="s">
        <v>399</v>
      </c>
      <c r="H2511">
        <v>750</v>
      </c>
      <c r="J2511" t="s">
        <v>22634</v>
      </c>
      <c r="K2511" s="132" t="str">
        <f>IFERROR(IFERROR(INDEX(Кат!$O:$O,MATCH($C2511,Кат!$I:$I,0)),INDEX(Торг!$L:$L,MATCH($C2511,Торг!$I:$I,0))),"")</f>
        <v/>
      </c>
      <c r="L2511" s="132" t="str">
        <f>IFERROR(IFERROR(INDEX(Кат!$A:$A,MATCH($C2511,Кат!$I:$I,0)),INDEX(Торг!$A:$A,MATCH($C2511,Торг!$I:$I,0))),"")</f>
        <v/>
      </c>
      <c r="M2511" s="132" t="str">
        <f>IFERROR(IFERROR(INDEX(Кат!$B:$B,MATCH($C2511,Кат!$I:$I,0)),INDEX(Торг!$B:$B,MATCH($C2511,Торг!$I:$I,0))),"")</f>
        <v/>
      </c>
      <c r="N2511" s="132" t="str">
        <f t="shared" si="39"/>
        <v>GATES 6PK745</v>
      </c>
      <c r="O2511" s="132" t="str">
        <f>IFERROR(IFERROR(INDEX(Кат!$B:$B,MATCH($N2511,Кат!$I:$I,0)),INDEX(Торг!$B:$B,MATCH($N2511,Торг!$I:$I,0))),"")</f>
        <v/>
      </c>
    </row>
    <row r="2512" spans="1:15">
      <c r="A2512" t="s">
        <v>16251</v>
      </c>
      <c r="C2512" s="191" t="s">
        <v>1505</v>
      </c>
      <c r="E2512" t="s">
        <v>1506</v>
      </c>
      <c r="F2512" t="s">
        <v>1473</v>
      </c>
      <c r="G2512" t="s">
        <v>399</v>
      </c>
      <c r="H2512">
        <v>930</v>
      </c>
      <c r="J2512" t="s">
        <v>22634</v>
      </c>
      <c r="K2512" s="132" t="str">
        <f>IFERROR(IFERROR(INDEX(Кат!$O:$O,MATCH($C2512,Кат!$I:$I,0)),INDEX(Торг!$L:$L,MATCH($C2512,Торг!$I:$I,0))),"")</f>
        <v/>
      </c>
      <c r="L2512" s="132" t="str">
        <f>IFERROR(IFERROR(INDEX(Кат!$A:$A,MATCH($C2512,Кат!$I:$I,0)),INDEX(Торг!$A:$A,MATCH($C2512,Торг!$I:$I,0))),"")</f>
        <v/>
      </c>
      <c r="M2512" s="132" t="str">
        <f>IFERROR(IFERROR(INDEX(Кат!$B:$B,MATCH($C2512,Кат!$I:$I,0)),INDEX(Торг!$B:$B,MATCH($C2512,Торг!$I:$I,0))),"")</f>
        <v/>
      </c>
      <c r="N2512" s="132" t="str">
        <f t="shared" si="39"/>
        <v>GATES 6PK1123</v>
      </c>
      <c r="O2512" s="132">
        <f>IFERROR(IFERROR(INDEX(Кат!$B:$B,MATCH($N2512,Кат!$I:$I,0)),INDEX(Торг!$B:$B,MATCH($N2512,Торг!$I:$I,0))),"")</f>
        <v>29568</v>
      </c>
    </row>
    <row r="2513" spans="1:15" outlineLevel="1">
      <c r="A2513" t="s">
        <v>16252</v>
      </c>
      <c r="C2513" s="191" t="s">
        <v>1507</v>
      </c>
      <c r="E2513" t="s">
        <v>1508</v>
      </c>
      <c r="F2513" t="s">
        <v>1473</v>
      </c>
      <c r="G2513" t="s">
        <v>399</v>
      </c>
      <c r="H2513">
        <v>1030</v>
      </c>
      <c r="J2513" t="s">
        <v>22634</v>
      </c>
      <c r="K2513" s="132" t="str">
        <f>IFERROR(IFERROR(INDEX(Кат!$O:$O,MATCH($C2513,Кат!$I:$I,0)),INDEX(Торг!$L:$L,MATCH($C2513,Торг!$I:$I,0))),"")</f>
        <v/>
      </c>
      <c r="L2513" s="132" t="str">
        <f>IFERROR(IFERROR(INDEX(Кат!$A:$A,MATCH($C2513,Кат!$I:$I,0)),INDEX(Торг!$A:$A,MATCH($C2513,Торг!$I:$I,0))),"")</f>
        <v/>
      </c>
      <c r="M2513" s="132" t="str">
        <f>IFERROR(IFERROR(INDEX(Кат!$B:$B,MATCH($C2513,Кат!$I:$I,0)),INDEX(Торг!$B:$B,MATCH($C2513,Торг!$I:$I,0))),"")</f>
        <v/>
      </c>
      <c r="N2513" s="132" t="str">
        <f t="shared" si="39"/>
        <v>GATES 6PK1113</v>
      </c>
      <c r="O2513" s="132" t="str">
        <f>IFERROR(IFERROR(INDEX(Кат!$B:$B,MATCH($N2513,Кат!$I:$I,0)),INDEX(Торг!$B:$B,MATCH($N2513,Торг!$I:$I,0))),"")</f>
        <v/>
      </c>
    </row>
    <row r="2514" spans="1:15" outlineLevel="2">
      <c r="A2514" t="s">
        <v>16253</v>
      </c>
      <c r="C2514" s="191" t="s">
        <v>14262</v>
      </c>
      <c r="E2514" t="s">
        <v>14263</v>
      </c>
      <c r="F2514" t="s">
        <v>1473</v>
      </c>
      <c r="G2514" t="s">
        <v>399</v>
      </c>
      <c r="H2514">
        <v>1000</v>
      </c>
      <c r="J2514" t="s">
        <v>22634</v>
      </c>
      <c r="K2514" s="132" t="str">
        <f>IFERROR(IFERROR(INDEX(Кат!$O:$O,MATCH($C2514,Кат!$I:$I,0)),INDEX(Торг!$L:$L,MATCH($C2514,Торг!$I:$I,0))),"")</f>
        <v/>
      </c>
      <c r="L2514" s="132" t="str">
        <f>IFERROR(IFERROR(INDEX(Кат!$A:$A,MATCH($C2514,Кат!$I:$I,0)),INDEX(Торг!$A:$A,MATCH($C2514,Торг!$I:$I,0))),"")</f>
        <v/>
      </c>
      <c r="M2514" s="132" t="str">
        <f>IFERROR(IFERROR(INDEX(Кат!$B:$B,MATCH($C2514,Кат!$I:$I,0)),INDEX(Торг!$B:$B,MATCH($C2514,Торг!$I:$I,0))),"")</f>
        <v/>
      </c>
      <c r="N2514" s="132" t="str">
        <f t="shared" si="39"/>
        <v>GATES 21700-1041020-10</v>
      </c>
      <c r="O2514" s="132" t="str">
        <f>IFERROR(IFERROR(INDEX(Кат!$B:$B,MATCH($N2514,Кат!$I:$I,0)),INDEX(Торг!$B:$B,MATCH($N2514,Торг!$I:$I,0))),"")</f>
        <v/>
      </c>
    </row>
    <row r="2515" spans="1:15" outlineLevel="2">
      <c r="A2515" t="s">
        <v>16254</v>
      </c>
      <c r="C2515" s="191" t="s">
        <v>1151</v>
      </c>
      <c r="E2515" t="s">
        <v>1509</v>
      </c>
      <c r="F2515" t="s">
        <v>1473</v>
      </c>
      <c r="G2515" t="s">
        <v>399</v>
      </c>
      <c r="H2515">
        <v>1200</v>
      </c>
      <c r="J2515" t="s">
        <v>22634</v>
      </c>
      <c r="K2515" s="132" t="str">
        <f>IFERROR(IFERROR(INDEX(Кат!$O:$O,MATCH($C2515,Кат!$I:$I,0)),INDEX(Торг!$L:$L,MATCH($C2515,Торг!$I:$I,0))),"")</f>
        <v/>
      </c>
      <c r="L2515" s="132" t="str">
        <f>IFERROR(IFERROR(INDEX(Кат!$A:$A,MATCH($C2515,Кат!$I:$I,0)),INDEX(Торг!$A:$A,MATCH($C2515,Торг!$I:$I,0))),"")</f>
        <v/>
      </c>
      <c r="M2515" s="132" t="str">
        <f>IFERROR(IFERROR(INDEX(Кат!$B:$B,MATCH($C2515,Кат!$I:$I,0)),INDEX(Торг!$B:$B,MATCH($C2515,Торг!$I:$I,0))),"")</f>
        <v/>
      </c>
      <c r="N2515" s="132" t="str">
        <f t="shared" si="39"/>
        <v>GATES 5PK1885</v>
      </c>
      <c r="O2515" s="132" t="str">
        <f>IFERROR(IFERROR(INDEX(Кат!$B:$B,MATCH($N2515,Кат!$I:$I,0)),INDEX(Торг!$B:$B,MATCH($N2515,Торг!$I:$I,0))),"")</f>
        <v/>
      </c>
    </row>
    <row r="2516" spans="1:15" outlineLevel="2">
      <c r="A2516" t="s">
        <v>16255</v>
      </c>
      <c r="C2516" s="191" t="s">
        <v>1510</v>
      </c>
      <c r="E2516" t="s">
        <v>1511</v>
      </c>
      <c r="F2516" t="s">
        <v>1473</v>
      </c>
      <c r="G2516" t="s">
        <v>399</v>
      </c>
      <c r="H2516">
        <v>1600</v>
      </c>
      <c r="J2516" t="s">
        <v>22634</v>
      </c>
      <c r="K2516" s="132" t="str">
        <f>IFERROR(IFERROR(INDEX(Кат!$O:$O,MATCH($C2516,Кат!$I:$I,0)),INDEX(Торг!$L:$L,MATCH($C2516,Торг!$I:$I,0))),"")</f>
        <v/>
      </c>
      <c r="L2516" s="132" t="str">
        <f>IFERROR(IFERROR(INDEX(Кат!$A:$A,MATCH($C2516,Кат!$I:$I,0)),INDEX(Торг!$A:$A,MATCH($C2516,Торг!$I:$I,0))),"")</f>
        <v/>
      </c>
      <c r="M2516" s="132" t="str">
        <f>IFERROR(IFERROR(INDEX(Кат!$B:$B,MATCH($C2516,Кат!$I:$I,0)),INDEX(Торг!$B:$B,MATCH($C2516,Торг!$I:$I,0))),"")</f>
        <v/>
      </c>
      <c r="N2516" s="132" t="str">
        <f t="shared" si="39"/>
        <v>GATES 6PK823SF</v>
      </c>
      <c r="O2516" s="132">
        <f>IFERROR(IFERROR(INDEX(Кат!$B:$B,MATCH($N2516,Кат!$I:$I,0)),INDEX(Торг!$B:$B,MATCH($N2516,Торг!$I:$I,0))),"")</f>
        <v>29570</v>
      </c>
    </row>
    <row r="2517" spans="1:15" outlineLevel="2">
      <c r="A2517" t="s">
        <v>16256</v>
      </c>
      <c r="C2517" s="191" t="s">
        <v>169</v>
      </c>
      <c r="E2517" t="s">
        <v>1512</v>
      </c>
      <c r="F2517" t="s">
        <v>1473</v>
      </c>
      <c r="G2517" t="s">
        <v>399</v>
      </c>
      <c r="H2517">
        <v>1000</v>
      </c>
      <c r="J2517" t="s">
        <v>22634</v>
      </c>
      <c r="K2517" s="132" t="str">
        <f>IFERROR(IFERROR(INDEX(Кат!$O:$O,MATCH($C2517,Кат!$I:$I,0)),INDEX(Торг!$L:$L,MATCH($C2517,Торг!$I:$I,0))),"")</f>
        <v/>
      </c>
      <c r="L2517" s="132" t="str">
        <f>IFERROR(IFERROR(INDEX(Кат!$A:$A,MATCH($C2517,Кат!$I:$I,0)),INDEX(Торг!$A:$A,MATCH($C2517,Торг!$I:$I,0))),"")</f>
        <v/>
      </c>
      <c r="M2517" s="132" t="str">
        <f>IFERROR(IFERROR(INDEX(Кат!$B:$B,MATCH($C2517,Кат!$I:$I,0)),INDEX(Торг!$B:$B,MATCH($C2517,Торг!$I:$I,0))),"")</f>
        <v/>
      </c>
      <c r="N2517" s="132" t="str">
        <f t="shared" si="39"/>
        <v>GATES 6PK995</v>
      </c>
      <c r="O2517" s="132">
        <f>IFERROR(IFERROR(INDEX(Кат!$B:$B,MATCH($N2517,Кат!$I:$I,0)),INDEX(Торг!$B:$B,MATCH($N2517,Торг!$I:$I,0))),"")</f>
        <v>4285</v>
      </c>
    </row>
    <row r="2518" spans="1:15" outlineLevel="2">
      <c r="A2518" t="s">
        <v>30530</v>
      </c>
      <c r="C2518" s="191" t="s">
        <v>30531</v>
      </c>
      <c r="E2518" t="s">
        <v>30532</v>
      </c>
      <c r="F2518" t="s">
        <v>1473</v>
      </c>
      <c r="G2518" t="s">
        <v>399</v>
      </c>
      <c r="H2518">
        <v>2100</v>
      </c>
      <c r="J2518" t="s">
        <v>22634</v>
      </c>
      <c r="K2518" s="132" t="str">
        <f>IFERROR(IFERROR(INDEX(Кат!$O:$O,MATCH($C2518,Кат!$I:$I,0)),INDEX(Торг!$L:$L,MATCH($C2518,Торг!$I:$I,0))),"")</f>
        <v/>
      </c>
      <c r="L2518" s="132" t="str">
        <f>IFERROR(IFERROR(INDEX(Кат!$A:$A,MATCH($C2518,Кат!$I:$I,0)),INDEX(Торг!$A:$A,MATCH($C2518,Торг!$I:$I,0))),"")</f>
        <v/>
      </c>
      <c r="M2518" s="132" t="str">
        <f>IFERROR(IFERROR(INDEX(Кат!$B:$B,MATCH($C2518,Кат!$I:$I,0)),INDEX(Торг!$B:$B,MATCH($C2518,Торг!$I:$I,0))),"")</f>
        <v/>
      </c>
      <c r="N2518" s="132" t="str">
        <f t="shared" si="39"/>
        <v>GATES 7PK1793</v>
      </c>
      <c r="O2518" s="132" t="str">
        <f>IFERROR(IFERROR(INDEX(Кат!$B:$B,MATCH($N2518,Кат!$I:$I,0)),INDEX(Торг!$B:$B,MATCH($N2518,Торг!$I:$I,0))),"")</f>
        <v/>
      </c>
    </row>
    <row r="2519" spans="1:15" outlineLevel="2">
      <c r="A2519" t="s">
        <v>16257</v>
      </c>
      <c r="C2519" s="191" t="s">
        <v>5589</v>
      </c>
      <c r="E2519" t="s">
        <v>5590</v>
      </c>
      <c r="F2519" t="s">
        <v>1473</v>
      </c>
      <c r="G2519" t="s">
        <v>399</v>
      </c>
      <c r="H2519">
        <v>1200</v>
      </c>
      <c r="J2519" t="s">
        <v>22634</v>
      </c>
      <c r="K2519" s="132" t="str">
        <f>IFERROR(IFERROR(INDEX(Кат!$O:$O,MATCH($C2519,Кат!$I:$I,0)),INDEX(Торг!$L:$L,MATCH($C2519,Торг!$I:$I,0))),"")</f>
        <v/>
      </c>
      <c r="L2519" s="132" t="str">
        <f>IFERROR(IFERROR(INDEX(Кат!$A:$A,MATCH($C2519,Кат!$I:$I,0)),INDEX(Торг!$A:$A,MATCH($C2519,Торг!$I:$I,0))),"")</f>
        <v/>
      </c>
      <c r="M2519" s="132" t="str">
        <f>IFERROR(IFERROR(INDEX(Кат!$B:$B,MATCH($C2519,Кат!$I:$I,0)),INDEX(Торг!$B:$B,MATCH($C2519,Торг!$I:$I,0))),"")</f>
        <v/>
      </c>
      <c r="N2519" s="132" t="str">
        <f t="shared" si="39"/>
        <v>GATES 6PK1218</v>
      </c>
      <c r="O2519" s="132" t="str">
        <f>IFERROR(IFERROR(INDEX(Кат!$B:$B,MATCH($N2519,Кат!$I:$I,0)),INDEX(Торг!$B:$B,MATCH($N2519,Торг!$I:$I,0))),"")</f>
        <v/>
      </c>
    </row>
    <row r="2520" spans="1:15" outlineLevel="2">
      <c r="A2520" t="s">
        <v>16258</v>
      </c>
      <c r="C2520" s="191" t="s">
        <v>5591</v>
      </c>
      <c r="E2520" t="s">
        <v>5592</v>
      </c>
      <c r="F2520" t="s">
        <v>1473</v>
      </c>
      <c r="G2520" t="s">
        <v>399</v>
      </c>
      <c r="H2520">
        <v>1200</v>
      </c>
      <c r="J2520" t="s">
        <v>22634</v>
      </c>
      <c r="K2520" s="132" t="str">
        <f>IFERROR(IFERROR(INDEX(Кат!$O:$O,MATCH($C2520,Кат!$I:$I,0)),INDEX(Торг!$L:$L,MATCH($C2520,Торг!$I:$I,0))),"")</f>
        <v/>
      </c>
      <c r="L2520" s="132" t="str">
        <f>IFERROR(IFERROR(INDEX(Кат!$A:$A,MATCH($C2520,Кат!$I:$I,0)),INDEX(Торг!$A:$A,MATCH($C2520,Торг!$I:$I,0))),"")</f>
        <v/>
      </c>
      <c r="M2520" s="132" t="str">
        <f>IFERROR(IFERROR(INDEX(Кат!$B:$B,MATCH($C2520,Кат!$I:$I,0)),INDEX(Торг!$B:$B,MATCH($C2520,Торг!$I:$I,0))),"")</f>
        <v/>
      </c>
      <c r="N2520" s="132" t="str">
        <f t="shared" si="39"/>
        <v>GATES 6PK1413</v>
      </c>
      <c r="O2520" s="132" t="str">
        <f>IFERROR(IFERROR(INDEX(Кат!$B:$B,MATCH($N2520,Кат!$I:$I,0)),INDEX(Торг!$B:$B,MATCH($N2520,Торг!$I:$I,0))),"")</f>
        <v/>
      </c>
    </row>
    <row r="2521" spans="1:15" outlineLevel="2">
      <c r="A2521" t="s">
        <v>16259</v>
      </c>
      <c r="C2521" s="191" t="s">
        <v>5593</v>
      </c>
      <c r="E2521" t="s">
        <v>5594</v>
      </c>
      <c r="F2521" t="s">
        <v>1473</v>
      </c>
      <c r="G2521" t="s">
        <v>399</v>
      </c>
      <c r="H2521">
        <v>1200</v>
      </c>
      <c r="J2521" t="s">
        <v>22634</v>
      </c>
      <c r="K2521" s="132" t="str">
        <f>IFERROR(IFERROR(INDEX(Кат!$O:$O,MATCH($C2521,Кат!$I:$I,0)),INDEX(Торг!$L:$L,MATCH($C2521,Торг!$I:$I,0))),"")</f>
        <v/>
      </c>
      <c r="L2521" s="132" t="str">
        <f>IFERROR(IFERROR(INDEX(Кат!$A:$A,MATCH($C2521,Кат!$I:$I,0)),INDEX(Торг!$A:$A,MATCH($C2521,Торг!$I:$I,0))),"")</f>
        <v/>
      </c>
      <c r="M2521" s="132" t="str">
        <f>IFERROR(IFERROR(INDEX(Кат!$B:$B,MATCH($C2521,Кат!$I:$I,0)),INDEX(Торг!$B:$B,MATCH($C2521,Торг!$I:$I,0))),"")</f>
        <v/>
      </c>
      <c r="N2521" s="132" t="str">
        <f t="shared" si="39"/>
        <v>GATES 6PK1368</v>
      </c>
      <c r="O2521" s="132" t="str">
        <f>IFERROR(IFERROR(INDEX(Кат!$B:$B,MATCH($N2521,Кат!$I:$I,0)),INDEX(Торг!$B:$B,MATCH($N2521,Торг!$I:$I,0))),"")</f>
        <v/>
      </c>
    </row>
    <row r="2522" spans="1:15" outlineLevel="1">
      <c r="A2522" t="s">
        <v>16260</v>
      </c>
      <c r="C2522" s="191" t="s">
        <v>1513</v>
      </c>
      <c r="E2522" t="s">
        <v>1514</v>
      </c>
      <c r="F2522" t="s">
        <v>1473</v>
      </c>
      <c r="G2522" t="s">
        <v>399</v>
      </c>
      <c r="H2522">
        <v>1300</v>
      </c>
      <c r="J2522" t="s">
        <v>22634</v>
      </c>
      <c r="K2522" s="132" t="str">
        <f>IFERROR(IFERROR(INDEX(Кат!$O:$O,MATCH($C2522,Кат!$I:$I,0)),INDEX(Торг!$L:$L,MATCH($C2522,Торг!$I:$I,0))),"")</f>
        <v/>
      </c>
      <c r="L2522" s="132" t="str">
        <f>IFERROR(IFERROR(INDEX(Кат!$A:$A,MATCH($C2522,Кат!$I:$I,0)),INDEX(Торг!$A:$A,MATCH($C2522,Торг!$I:$I,0))),"")</f>
        <v/>
      </c>
      <c r="M2522" s="132" t="str">
        <f>IFERROR(IFERROR(INDEX(Кат!$B:$B,MATCH($C2522,Кат!$I:$I,0)),INDEX(Торг!$B:$B,MATCH($C2522,Торг!$I:$I,0))),"")</f>
        <v/>
      </c>
      <c r="N2522" s="132" t="str">
        <f t="shared" si="39"/>
        <v>GATES 6PK1019SF</v>
      </c>
      <c r="O2522" s="132" t="str">
        <f>IFERROR(IFERROR(INDEX(Кат!$B:$B,MATCH($N2522,Кат!$I:$I,0)),INDEX(Торг!$B:$B,MATCH($N2522,Торг!$I:$I,0))),"")</f>
        <v/>
      </c>
    </row>
    <row r="2523" spans="1:15" outlineLevel="2">
      <c r="A2523" t="s">
        <v>16261</v>
      </c>
      <c r="C2523" s="191" t="s">
        <v>1515</v>
      </c>
      <c r="E2523" t="s">
        <v>1516</v>
      </c>
      <c r="F2523" t="s">
        <v>1473</v>
      </c>
      <c r="G2523" t="s">
        <v>399</v>
      </c>
      <c r="H2523">
        <v>1600</v>
      </c>
      <c r="J2523" t="s">
        <v>22634</v>
      </c>
      <c r="K2523" s="132" t="str">
        <f>IFERROR(IFERROR(INDEX(Кат!$O:$O,MATCH($C2523,Кат!$I:$I,0)),INDEX(Торг!$L:$L,MATCH($C2523,Торг!$I:$I,0))),"")</f>
        <v/>
      </c>
      <c r="L2523" s="132" t="str">
        <f>IFERROR(IFERROR(INDEX(Кат!$A:$A,MATCH($C2523,Кат!$I:$I,0)),INDEX(Торг!$A:$A,MATCH($C2523,Торг!$I:$I,0))),"")</f>
        <v/>
      </c>
      <c r="M2523" s="132" t="str">
        <f>IFERROR(IFERROR(INDEX(Кат!$B:$B,MATCH($C2523,Кат!$I:$I,0)),INDEX(Торг!$B:$B,MATCH($C2523,Торг!$I:$I,0))),"")</f>
        <v/>
      </c>
      <c r="N2523" s="132" t="str">
        <f t="shared" si="39"/>
        <v>GATES 6PK1778</v>
      </c>
      <c r="O2523" s="132">
        <f>IFERROR(IFERROR(INDEX(Кат!$B:$B,MATCH($N2523,Кат!$I:$I,0)),INDEX(Торг!$B:$B,MATCH($N2523,Торг!$I:$I,0))),"")</f>
        <v>29572</v>
      </c>
    </row>
    <row r="2524" spans="1:15" outlineLevel="2">
      <c r="A2524" t="s">
        <v>16262</v>
      </c>
      <c r="C2524" s="191" t="s">
        <v>1517</v>
      </c>
      <c r="E2524" t="s">
        <v>1518</v>
      </c>
      <c r="F2524" t="s">
        <v>1473</v>
      </c>
      <c r="G2524" t="s">
        <v>399</v>
      </c>
      <c r="H2524">
        <v>1100</v>
      </c>
      <c r="J2524" t="s">
        <v>22634</v>
      </c>
      <c r="K2524" s="132" t="str">
        <f>IFERROR(IFERROR(INDEX(Кат!$O:$O,MATCH($C2524,Кат!$I:$I,0)),INDEX(Торг!$L:$L,MATCH($C2524,Торг!$I:$I,0))),"")</f>
        <v/>
      </c>
      <c r="L2524" s="132" t="str">
        <f>IFERROR(IFERROR(INDEX(Кат!$A:$A,MATCH($C2524,Кат!$I:$I,0)),INDEX(Торг!$A:$A,MATCH($C2524,Торг!$I:$I,0))),"")</f>
        <v/>
      </c>
      <c r="M2524" s="132" t="str">
        <f>IFERROR(IFERROR(INDEX(Кат!$B:$B,MATCH($C2524,Кат!$I:$I,0)),INDEX(Торг!$B:$B,MATCH($C2524,Торг!$I:$I,0))),"")</f>
        <v/>
      </c>
      <c r="N2524" s="132" t="str">
        <f t="shared" si="39"/>
        <v>GATES 6PK1130</v>
      </c>
      <c r="O2524" s="132" t="str">
        <f>IFERROR(IFERROR(INDEX(Кат!$B:$B,MATCH($N2524,Кат!$I:$I,0)),INDEX(Торг!$B:$B,MATCH($N2524,Торг!$I:$I,0))),"")</f>
        <v/>
      </c>
    </row>
    <row r="2525" spans="1:15" outlineLevel="2">
      <c r="A2525" t="s">
        <v>16263</v>
      </c>
      <c r="C2525" s="191" t="s">
        <v>170</v>
      </c>
      <c r="E2525" t="s">
        <v>5595</v>
      </c>
      <c r="F2525" t="s">
        <v>1473</v>
      </c>
      <c r="G2525" t="s">
        <v>399</v>
      </c>
      <c r="H2525">
        <v>1000</v>
      </c>
      <c r="J2525" t="s">
        <v>22634</v>
      </c>
      <c r="K2525" s="132" t="str">
        <f>IFERROR(IFERROR(INDEX(Кат!$O:$O,MATCH($C2525,Кат!$I:$I,0)),INDEX(Торг!$L:$L,MATCH($C2525,Торг!$I:$I,0))),"")</f>
        <v/>
      </c>
      <c r="L2525" s="132" t="str">
        <f>IFERROR(IFERROR(INDEX(Кат!$A:$A,MATCH($C2525,Кат!$I:$I,0)),INDEX(Торг!$A:$A,MATCH($C2525,Торг!$I:$I,0))),"")</f>
        <v/>
      </c>
      <c r="M2525" s="132" t="str">
        <f>IFERROR(IFERROR(INDEX(Кат!$B:$B,MATCH($C2525,Кат!$I:$I,0)),INDEX(Торг!$B:$B,MATCH($C2525,Торг!$I:$I,0))),"")</f>
        <v/>
      </c>
      <c r="N2525" s="132" t="str">
        <f t="shared" si="39"/>
        <v>GATES 5PK1113</v>
      </c>
      <c r="O2525" s="132" t="str">
        <f>IFERROR(IFERROR(INDEX(Кат!$B:$B,MATCH($N2525,Кат!$I:$I,0)),INDEX(Торг!$B:$B,MATCH($N2525,Торг!$I:$I,0))),"")</f>
        <v/>
      </c>
    </row>
    <row r="2526" spans="1:15" outlineLevel="2">
      <c r="A2526" t="s">
        <v>16264</v>
      </c>
      <c r="C2526" s="191" t="s">
        <v>171</v>
      </c>
      <c r="E2526" t="s">
        <v>1519</v>
      </c>
      <c r="F2526" t="s">
        <v>1473</v>
      </c>
      <c r="G2526" t="s">
        <v>399</v>
      </c>
      <c r="H2526">
        <v>1700</v>
      </c>
      <c r="J2526" t="s">
        <v>22634</v>
      </c>
      <c r="K2526" s="132" t="str">
        <f>IFERROR(IFERROR(INDEX(Кат!$O:$O,MATCH($C2526,Кат!$I:$I,0)),INDEX(Торг!$L:$L,MATCH($C2526,Торг!$I:$I,0))),"")</f>
        <v/>
      </c>
      <c r="L2526" s="132" t="str">
        <f>IFERROR(IFERROR(INDEX(Кат!$A:$A,MATCH($C2526,Кат!$I:$I,0)),INDEX(Торг!$A:$A,MATCH($C2526,Торг!$I:$I,0))),"")</f>
        <v/>
      </c>
      <c r="M2526" s="132" t="str">
        <f>IFERROR(IFERROR(INDEX(Кат!$B:$B,MATCH($C2526,Кат!$I:$I,0)),INDEX(Торг!$B:$B,MATCH($C2526,Торг!$I:$I,0))),"")</f>
        <v/>
      </c>
      <c r="N2526" s="132" t="str">
        <f t="shared" si="39"/>
        <v>GATES 6PK1823XS</v>
      </c>
      <c r="O2526" s="132">
        <f>IFERROR(IFERROR(INDEX(Кат!$B:$B,MATCH($N2526,Кат!$I:$I,0)),INDEX(Торг!$B:$B,MATCH($N2526,Торг!$I:$I,0))),"")</f>
        <v>17143</v>
      </c>
    </row>
    <row r="2527" spans="1:15" outlineLevel="2">
      <c r="A2527" t="s">
        <v>16265</v>
      </c>
      <c r="C2527" s="191" t="s">
        <v>4494</v>
      </c>
      <c r="E2527" t="s">
        <v>5596</v>
      </c>
      <c r="F2527" t="s">
        <v>1473</v>
      </c>
      <c r="G2527" t="s">
        <v>399</v>
      </c>
      <c r="H2527">
        <v>640</v>
      </c>
      <c r="J2527" t="s">
        <v>22634</v>
      </c>
      <c r="K2527" s="132" t="str">
        <f>IFERROR(IFERROR(INDEX(Кат!$O:$O,MATCH($C2527,Кат!$I:$I,0)),INDEX(Торг!$L:$L,MATCH($C2527,Торг!$I:$I,0))),"")</f>
        <v/>
      </c>
      <c r="L2527" s="132" t="str">
        <f>IFERROR(IFERROR(INDEX(Кат!$A:$A,MATCH($C2527,Кат!$I:$I,0)),INDEX(Торг!$A:$A,MATCH($C2527,Торг!$I:$I,0))),"")</f>
        <v/>
      </c>
      <c r="M2527" s="132" t="str">
        <f>IFERROR(IFERROR(INDEX(Кат!$B:$B,MATCH($C2527,Кат!$I:$I,0)),INDEX(Торг!$B:$B,MATCH($C2527,Торг!$I:$I,0))),"")</f>
        <v/>
      </c>
      <c r="N2527" s="132" t="str">
        <f t="shared" si="39"/>
        <v>GATES 4PK718</v>
      </c>
      <c r="O2527" s="132">
        <f>IFERROR(IFERROR(INDEX(Кат!$B:$B,MATCH($N2527,Кат!$I:$I,0)),INDEX(Торг!$B:$B,MATCH($N2527,Торг!$I:$I,0))),"")</f>
        <v>29573</v>
      </c>
    </row>
    <row r="2528" spans="1:15" outlineLevel="2">
      <c r="A2528" t="s">
        <v>16266</v>
      </c>
      <c r="C2528" s="191" t="s">
        <v>1520</v>
      </c>
      <c r="E2528" t="s">
        <v>1521</v>
      </c>
      <c r="F2528" t="s">
        <v>1473</v>
      </c>
      <c r="G2528" t="s">
        <v>399</v>
      </c>
      <c r="H2528">
        <v>830</v>
      </c>
      <c r="J2528" t="s">
        <v>22634</v>
      </c>
      <c r="K2528" s="132" t="str">
        <f>IFERROR(IFERROR(INDEX(Кат!$O:$O,MATCH($C2528,Кат!$I:$I,0)),INDEX(Торг!$L:$L,MATCH($C2528,Торг!$I:$I,0))),"")</f>
        <v/>
      </c>
      <c r="L2528" s="132" t="str">
        <f>IFERROR(IFERROR(INDEX(Кат!$A:$A,MATCH($C2528,Кат!$I:$I,0)),INDEX(Торг!$A:$A,MATCH($C2528,Торг!$I:$I,0))),"")</f>
        <v/>
      </c>
      <c r="M2528" s="132" t="str">
        <f>IFERROR(IFERROR(INDEX(Кат!$B:$B,MATCH($C2528,Кат!$I:$I,0)),INDEX(Торг!$B:$B,MATCH($C2528,Торг!$I:$I,0))),"")</f>
        <v/>
      </c>
      <c r="N2528" s="132" t="str">
        <f t="shared" si="39"/>
        <v>GATES 6PK1708</v>
      </c>
      <c r="O2528" s="132" t="str">
        <f>IFERROR(IFERROR(INDEX(Кат!$B:$B,MATCH($N2528,Кат!$I:$I,0)),INDEX(Торг!$B:$B,MATCH($N2528,Торг!$I:$I,0))),"")</f>
        <v/>
      </c>
    </row>
    <row r="2529" spans="1:15" outlineLevel="1">
      <c r="A2529" t="s">
        <v>16267</v>
      </c>
      <c r="C2529" s="191" t="s">
        <v>172</v>
      </c>
      <c r="E2529" t="s">
        <v>1472</v>
      </c>
      <c r="F2529" t="s">
        <v>1473</v>
      </c>
      <c r="G2529" t="s">
        <v>399</v>
      </c>
      <c r="H2529">
        <v>1750</v>
      </c>
      <c r="J2529" t="s">
        <v>22634</v>
      </c>
      <c r="K2529" s="132" t="str">
        <f>IFERROR(IFERROR(INDEX(Кат!$O:$O,MATCH($C2529,Кат!$I:$I,0)),INDEX(Торг!$L:$L,MATCH($C2529,Торг!$I:$I,0))),"")</f>
        <v/>
      </c>
      <c r="L2529" s="132" t="str">
        <f>IFERROR(IFERROR(INDEX(Кат!$A:$A,MATCH($C2529,Кат!$I:$I,0)),INDEX(Торг!$A:$A,MATCH($C2529,Торг!$I:$I,0))),"")</f>
        <v/>
      </c>
      <c r="M2529" s="132" t="str">
        <f>IFERROR(IFERROR(INDEX(Кат!$B:$B,MATCH($C2529,Кат!$I:$I,0)),INDEX(Торг!$B:$B,MATCH($C2529,Торг!$I:$I,0))),"")</f>
        <v/>
      </c>
      <c r="N2529" s="132" t="str">
        <f t="shared" si="39"/>
        <v>GATES 5PK1750</v>
      </c>
      <c r="O2529" s="132" t="str">
        <f>IFERROR(IFERROR(INDEX(Кат!$B:$B,MATCH($N2529,Кат!$I:$I,0)),INDEX(Торг!$B:$B,MATCH($N2529,Торг!$I:$I,0))),"")</f>
        <v/>
      </c>
    </row>
    <row r="2530" spans="1:15" outlineLevel="2">
      <c r="A2530" t="s">
        <v>16268</v>
      </c>
      <c r="C2530" s="191" t="s">
        <v>4495</v>
      </c>
      <c r="E2530" t="s">
        <v>5597</v>
      </c>
      <c r="F2530" t="s">
        <v>1473</v>
      </c>
      <c r="G2530" t="s">
        <v>399</v>
      </c>
      <c r="H2530">
        <v>1200</v>
      </c>
      <c r="J2530" t="s">
        <v>22634</v>
      </c>
      <c r="K2530" s="132" t="str">
        <f>IFERROR(IFERROR(INDEX(Кат!$O:$O,MATCH($C2530,Кат!$I:$I,0)),INDEX(Торг!$L:$L,MATCH($C2530,Торг!$I:$I,0))),"")</f>
        <v/>
      </c>
      <c r="L2530" s="132" t="str">
        <f>IFERROR(IFERROR(INDEX(Кат!$A:$A,MATCH($C2530,Кат!$I:$I,0)),INDEX(Торг!$A:$A,MATCH($C2530,Торг!$I:$I,0))),"")</f>
        <v/>
      </c>
      <c r="M2530" s="132" t="str">
        <f>IFERROR(IFERROR(INDEX(Кат!$B:$B,MATCH($C2530,Кат!$I:$I,0)),INDEX(Торг!$B:$B,MATCH($C2530,Торг!$I:$I,0))),"")</f>
        <v/>
      </c>
      <c r="N2530" s="132" t="str">
        <f t="shared" si="39"/>
        <v>GATES 5PK1140</v>
      </c>
      <c r="O2530" s="132">
        <f>IFERROR(IFERROR(INDEX(Кат!$B:$B,MATCH($N2530,Кат!$I:$I,0)),INDEX(Торг!$B:$B,MATCH($N2530,Торг!$I:$I,0))),"")</f>
        <v>29574</v>
      </c>
    </row>
    <row r="2531" spans="1:15" outlineLevel="2">
      <c r="A2531" t="s">
        <v>16269</v>
      </c>
      <c r="C2531" s="191" t="s">
        <v>1522</v>
      </c>
      <c r="E2531" t="s">
        <v>1523</v>
      </c>
      <c r="F2531" t="s">
        <v>1473</v>
      </c>
      <c r="G2531" t="s">
        <v>399</v>
      </c>
      <c r="H2531">
        <v>1350</v>
      </c>
      <c r="J2531" t="s">
        <v>22634</v>
      </c>
      <c r="K2531" s="132" t="str">
        <f>IFERROR(IFERROR(INDEX(Кат!$O:$O,MATCH($C2531,Кат!$I:$I,0)),INDEX(Торг!$L:$L,MATCH($C2531,Торг!$I:$I,0))),"")</f>
        <v/>
      </c>
      <c r="L2531" s="132" t="str">
        <f>IFERROR(IFERROR(INDEX(Кат!$A:$A,MATCH($C2531,Кат!$I:$I,0)),INDEX(Торг!$A:$A,MATCH($C2531,Торг!$I:$I,0))),"")</f>
        <v/>
      </c>
      <c r="M2531" s="132" t="str">
        <f>IFERROR(IFERROR(INDEX(Кат!$B:$B,MATCH($C2531,Кат!$I:$I,0)),INDEX(Торг!$B:$B,MATCH($C2531,Торг!$I:$I,0))),"")</f>
        <v/>
      </c>
      <c r="N2531" s="132" t="str">
        <f t="shared" si="39"/>
        <v>GATES 6PK1540</v>
      </c>
      <c r="O2531" s="132" t="str">
        <f>IFERROR(IFERROR(INDEX(Кат!$B:$B,MATCH($N2531,Кат!$I:$I,0)),INDEX(Торг!$B:$B,MATCH($N2531,Торг!$I:$I,0))),"")</f>
        <v/>
      </c>
    </row>
    <row r="2532" spans="1:15" outlineLevel="2">
      <c r="A2532" t="s">
        <v>16270</v>
      </c>
      <c r="C2532" s="191" t="s">
        <v>613</v>
      </c>
      <c r="E2532" t="s">
        <v>1524</v>
      </c>
      <c r="F2532" t="s">
        <v>1473</v>
      </c>
      <c r="G2532" t="s">
        <v>399</v>
      </c>
      <c r="H2532">
        <v>1300</v>
      </c>
      <c r="J2532" t="s">
        <v>22634</v>
      </c>
      <c r="K2532" s="132" t="str">
        <f>IFERROR(IFERROR(INDEX(Кат!$O:$O,MATCH($C2532,Кат!$I:$I,0)),INDEX(Торг!$L:$L,MATCH($C2532,Торг!$I:$I,0))),"")</f>
        <v/>
      </c>
      <c r="L2532" s="132" t="str">
        <f>IFERROR(IFERROR(INDEX(Кат!$A:$A,MATCH($C2532,Кат!$I:$I,0)),INDEX(Торг!$A:$A,MATCH($C2532,Торг!$I:$I,0))),"")</f>
        <v/>
      </c>
      <c r="M2532" s="132" t="str">
        <f>IFERROR(IFERROR(INDEX(Кат!$B:$B,MATCH($C2532,Кат!$I:$I,0)),INDEX(Торг!$B:$B,MATCH($C2532,Торг!$I:$I,0))),"")</f>
        <v/>
      </c>
      <c r="N2532" s="132" t="str">
        <f t="shared" si="39"/>
        <v>GATES 6PK1590</v>
      </c>
      <c r="O2532" s="132" t="str">
        <f>IFERROR(IFERROR(INDEX(Кат!$B:$B,MATCH($N2532,Кат!$I:$I,0)),INDEX(Торг!$B:$B,MATCH($N2532,Торг!$I:$I,0))),"")</f>
        <v/>
      </c>
    </row>
    <row r="2533" spans="1:15" outlineLevel="2">
      <c r="A2533" t="s">
        <v>28956</v>
      </c>
      <c r="C2533" s="191" t="s">
        <v>28957</v>
      </c>
      <c r="E2533" t="s">
        <v>28958</v>
      </c>
      <c r="F2533" t="s">
        <v>1473</v>
      </c>
      <c r="G2533" t="s">
        <v>399</v>
      </c>
      <c r="H2533">
        <v>1800</v>
      </c>
      <c r="J2533" t="s">
        <v>22634</v>
      </c>
      <c r="K2533" s="132" t="str">
        <f>IFERROR(IFERROR(INDEX(Кат!$O:$O,MATCH($C2533,Кат!$I:$I,0)),INDEX(Торг!$L:$L,MATCH($C2533,Торг!$I:$I,0))),"")</f>
        <v/>
      </c>
      <c r="L2533" s="132" t="str">
        <f>IFERROR(IFERROR(INDEX(Кат!$A:$A,MATCH($C2533,Кат!$I:$I,0)),INDEX(Торг!$A:$A,MATCH($C2533,Торг!$I:$I,0))),"")</f>
        <v/>
      </c>
      <c r="M2533" s="132" t="str">
        <f>IFERROR(IFERROR(INDEX(Кат!$B:$B,MATCH($C2533,Кат!$I:$I,0)),INDEX(Торг!$B:$B,MATCH($C2533,Торг!$I:$I,0))),"")</f>
        <v/>
      </c>
      <c r="N2533" s="132" t="str">
        <f t="shared" si="39"/>
        <v>GATES 7PK1165</v>
      </c>
      <c r="O2533" s="132" t="str">
        <f>IFERROR(IFERROR(INDEX(Кат!$B:$B,MATCH($N2533,Кат!$I:$I,0)),INDEX(Торг!$B:$B,MATCH($N2533,Торг!$I:$I,0))),"")</f>
        <v/>
      </c>
    </row>
    <row r="2534" spans="1:15" outlineLevel="1">
      <c r="A2534" t="s">
        <v>28959</v>
      </c>
      <c r="C2534" s="191" t="s">
        <v>28960</v>
      </c>
      <c r="E2534" t="s">
        <v>28961</v>
      </c>
      <c r="F2534" t="s">
        <v>1473</v>
      </c>
      <c r="G2534" t="s">
        <v>399</v>
      </c>
      <c r="H2534">
        <v>3500</v>
      </c>
      <c r="J2534" t="s">
        <v>22634</v>
      </c>
      <c r="K2534" s="132" t="str">
        <f>IFERROR(IFERROR(INDEX(Кат!$O:$O,MATCH($C2534,Кат!$I:$I,0)),INDEX(Торг!$L:$L,MATCH($C2534,Торг!$I:$I,0))),"")</f>
        <v/>
      </c>
      <c r="L2534" s="132" t="str">
        <f>IFERROR(IFERROR(INDEX(Кат!$A:$A,MATCH($C2534,Кат!$I:$I,0)),INDEX(Торг!$A:$A,MATCH($C2534,Торг!$I:$I,0))),"")</f>
        <v/>
      </c>
      <c r="M2534" s="132" t="str">
        <f>IFERROR(IFERROR(INDEX(Кат!$B:$B,MATCH($C2534,Кат!$I:$I,0)),INDEX(Торг!$B:$B,MATCH($C2534,Торг!$I:$I,0))),"")</f>
        <v/>
      </c>
      <c r="N2534" s="132" t="str">
        <f t="shared" si="39"/>
        <v>GATES 7PK1179SF</v>
      </c>
      <c r="O2534" s="132" t="str">
        <f>IFERROR(IFERROR(INDEX(Кат!$B:$B,MATCH($N2534,Кат!$I:$I,0)),INDEX(Торг!$B:$B,MATCH($N2534,Торг!$I:$I,0))),"")</f>
        <v/>
      </c>
    </row>
    <row r="2535" spans="1:15" outlineLevel="2">
      <c r="A2535" t="s">
        <v>16271</v>
      </c>
      <c r="C2535" s="191" t="s">
        <v>1525</v>
      </c>
      <c r="E2535" t="s">
        <v>1526</v>
      </c>
      <c r="F2535" t="s">
        <v>1473</v>
      </c>
      <c r="G2535" t="s">
        <v>399</v>
      </c>
      <c r="H2535">
        <v>1350</v>
      </c>
      <c r="J2535" t="s">
        <v>22634</v>
      </c>
      <c r="K2535" s="132" t="str">
        <f>IFERROR(IFERROR(INDEX(Кат!$O:$O,MATCH($C2535,Кат!$I:$I,0)),INDEX(Торг!$L:$L,MATCH($C2535,Торг!$I:$I,0))),"")</f>
        <v/>
      </c>
      <c r="L2535" s="132" t="str">
        <f>IFERROR(IFERROR(INDEX(Кат!$A:$A,MATCH($C2535,Кат!$I:$I,0)),INDEX(Торг!$A:$A,MATCH($C2535,Торг!$I:$I,0))),"")</f>
        <v/>
      </c>
      <c r="M2535" s="132" t="str">
        <f>IFERROR(IFERROR(INDEX(Кат!$B:$B,MATCH($C2535,Кат!$I:$I,0)),INDEX(Торг!$B:$B,MATCH($C2535,Торг!$I:$I,0))),"")</f>
        <v/>
      </c>
      <c r="N2535" s="132" t="str">
        <f t="shared" si="39"/>
        <v>GATES 6PK1038</v>
      </c>
      <c r="O2535" s="132" t="str">
        <f>IFERROR(IFERROR(INDEX(Кат!$B:$B,MATCH($N2535,Кат!$I:$I,0)),INDEX(Торг!$B:$B,MATCH($N2535,Торг!$I:$I,0))),"")</f>
        <v/>
      </c>
    </row>
    <row r="2536" spans="1:15" outlineLevel="2">
      <c r="A2536" t="s">
        <v>16272</v>
      </c>
      <c r="C2536" s="191" t="s">
        <v>1527</v>
      </c>
      <c r="E2536" t="s">
        <v>1528</v>
      </c>
      <c r="F2536" t="s">
        <v>1473</v>
      </c>
      <c r="G2536" t="s">
        <v>399</v>
      </c>
      <c r="H2536">
        <v>980</v>
      </c>
      <c r="J2536" t="s">
        <v>22634</v>
      </c>
      <c r="K2536" s="132" t="str">
        <f>IFERROR(IFERROR(INDEX(Кат!$O:$O,MATCH($C2536,Кат!$I:$I,0)),INDEX(Торг!$L:$L,MATCH($C2536,Торг!$I:$I,0))),"")</f>
        <v/>
      </c>
      <c r="L2536" s="132" t="str">
        <f>IFERROR(IFERROR(INDEX(Кат!$A:$A,MATCH($C2536,Кат!$I:$I,0)),INDEX(Торг!$A:$A,MATCH($C2536,Торг!$I:$I,0))),"")</f>
        <v/>
      </c>
      <c r="M2536" s="132" t="str">
        <f>IFERROR(IFERROR(INDEX(Кат!$B:$B,MATCH($C2536,Кат!$I:$I,0)),INDEX(Торг!$B:$B,MATCH($C2536,Торг!$I:$I,0))),"")</f>
        <v/>
      </c>
      <c r="N2536" s="132" t="str">
        <f t="shared" si="39"/>
        <v>GATES 6PK780</v>
      </c>
      <c r="O2536" s="132" t="str">
        <f>IFERROR(IFERROR(INDEX(Кат!$B:$B,MATCH($N2536,Кат!$I:$I,0)),INDEX(Торг!$B:$B,MATCH($N2536,Торг!$I:$I,0))),"")</f>
        <v/>
      </c>
    </row>
    <row r="2537" spans="1:15">
      <c r="A2537" t="s">
        <v>30438</v>
      </c>
      <c r="C2537" s="191" t="s">
        <v>30439</v>
      </c>
      <c r="E2537" t="s">
        <v>30533</v>
      </c>
      <c r="F2537" t="s">
        <v>1473</v>
      </c>
      <c r="G2537" t="s">
        <v>399</v>
      </c>
      <c r="H2537">
        <v>1000</v>
      </c>
      <c r="J2537" t="s">
        <v>22634</v>
      </c>
      <c r="K2537" s="132" t="str">
        <f>IFERROR(IFERROR(INDEX(Кат!$O:$O,MATCH($C2537,Кат!$I:$I,0)),INDEX(Торг!$L:$L,MATCH($C2537,Торг!$I:$I,0))),"")</f>
        <v/>
      </c>
      <c r="L2537" s="132" t="str">
        <f>IFERROR(IFERROR(INDEX(Кат!$A:$A,MATCH($C2537,Кат!$I:$I,0)),INDEX(Торг!$A:$A,MATCH($C2537,Торг!$I:$I,0))),"")</f>
        <v/>
      </c>
      <c r="M2537" s="132" t="str">
        <f>IFERROR(IFERROR(INDEX(Кат!$B:$B,MATCH($C2537,Кат!$I:$I,0)),INDEX(Торг!$B:$B,MATCH($C2537,Торг!$I:$I,0))),"")</f>
        <v/>
      </c>
      <c r="N2537" s="132" t="str">
        <f t="shared" si="39"/>
        <v>GATES 6PK1000</v>
      </c>
      <c r="O2537" s="132" t="str">
        <f>IFERROR(IFERROR(INDEX(Кат!$B:$B,MATCH($N2537,Кат!$I:$I,0)),INDEX(Торг!$B:$B,MATCH($N2537,Торг!$I:$I,0))),"")</f>
        <v/>
      </c>
    </row>
    <row r="2538" spans="1:15" outlineLevel="1">
      <c r="A2538" t="s">
        <v>30038</v>
      </c>
      <c r="C2538" s="191" t="s">
        <v>30039</v>
      </c>
      <c r="E2538" t="s">
        <v>30040</v>
      </c>
      <c r="F2538" t="s">
        <v>1473</v>
      </c>
      <c r="G2538" t="s">
        <v>399</v>
      </c>
      <c r="H2538">
        <v>3000</v>
      </c>
      <c r="J2538" t="s">
        <v>22634</v>
      </c>
      <c r="K2538" s="132" t="str">
        <f>IFERROR(IFERROR(INDEX(Кат!$O:$O,MATCH($C2538,Кат!$I:$I,0)),INDEX(Торг!$L:$L,MATCH($C2538,Торг!$I:$I,0))),"")</f>
        <v/>
      </c>
      <c r="L2538" s="132" t="str">
        <f>IFERROR(IFERROR(INDEX(Кат!$A:$A,MATCH($C2538,Кат!$I:$I,0)),INDEX(Торг!$A:$A,MATCH($C2538,Торг!$I:$I,0))),"")</f>
        <v/>
      </c>
      <c r="M2538" s="132" t="str">
        <f>IFERROR(IFERROR(INDEX(Кат!$B:$B,MATCH($C2538,Кат!$I:$I,0)),INDEX(Торг!$B:$B,MATCH($C2538,Торг!$I:$I,0))),"")</f>
        <v/>
      </c>
      <c r="N2538" s="132" t="str">
        <f t="shared" si="39"/>
        <v>GATES 7PK1051SF</v>
      </c>
      <c r="O2538" s="132" t="str">
        <f>IFERROR(IFERROR(INDEX(Кат!$B:$B,MATCH($N2538,Кат!$I:$I,0)),INDEX(Торг!$B:$B,MATCH($N2538,Торг!$I:$I,0))),"")</f>
        <v/>
      </c>
    </row>
    <row r="2539" spans="1:15" outlineLevel="2">
      <c r="A2539" t="s">
        <v>16273</v>
      </c>
      <c r="C2539" s="191" t="s">
        <v>4496</v>
      </c>
      <c r="E2539" t="s">
        <v>5598</v>
      </c>
      <c r="F2539" t="s">
        <v>1473</v>
      </c>
      <c r="G2539" t="s">
        <v>399</v>
      </c>
      <c r="H2539">
        <v>1800</v>
      </c>
      <c r="J2539" t="s">
        <v>22634</v>
      </c>
      <c r="K2539" s="132" t="str">
        <f>IFERROR(IFERROR(INDEX(Кат!$O:$O,MATCH($C2539,Кат!$I:$I,0)),INDEX(Торг!$L:$L,MATCH($C2539,Торг!$I:$I,0))),"")</f>
        <v/>
      </c>
      <c r="L2539" s="132" t="str">
        <f>IFERROR(IFERROR(INDEX(Кат!$A:$A,MATCH($C2539,Кат!$I:$I,0)),INDEX(Торг!$A:$A,MATCH($C2539,Торг!$I:$I,0))),"")</f>
        <v/>
      </c>
      <c r="M2539" s="132" t="str">
        <f>IFERROR(IFERROR(INDEX(Кат!$B:$B,MATCH($C2539,Кат!$I:$I,0)),INDEX(Торг!$B:$B,MATCH($C2539,Торг!$I:$I,0))),"")</f>
        <v/>
      </c>
      <c r="N2539" s="132" t="str">
        <f t="shared" si="39"/>
        <v>GATES 7PK1055</v>
      </c>
      <c r="O2539" s="132" t="str">
        <f>IFERROR(IFERROR(INDEX(Кат!$B:$B,MATCH($N2539,Кат!$I:$I,0)),INDEX(Торг!$B:$B,MATCH($N2539,Торг!$I:$I,0))),"")</f>
        <v/>
      </c>
    </row>
    <row r="2540" spans="1:15" outlineLevel="2">
      <c r="A2540" t="s">
        <v>16274</v>
      </c>
      <c r="C2540" s="191" t="s">
        <v>1529</v>
      </c>
      <c r="E2540" t="s">
        <v>1530</v>
      </c>
      <c r="F2540" t="s">
        <v>1473</v>
      </c>
      <c r="G2540" t="s">
        <v>399</v>
      </c>
      <c r="H2540">
        <v>800</v>
      </c>
      <c r="J2540" t="s">
        <v>22634</v>
      </c>
      <c r="K2540" s="132" t="str">
        <f>IFERROR(IFERROR(INDEX(Кат!$O:$O,MATCH($C2540,Кат!$I:$I,0)),INDEX(Торг!$L:$L,MATCH($C2540,Торг!$I:$I,0))),"")</f>
        <v/>
      </c>
      <c r="L2540" s="132" t="str">
        <f>IFERROR(IFERROR(INDEX(Кат!$A:$A,MATCH($C2540,Кат!$I:$I,0)),INDEX(Торг!$A:$A,MATCH($C2540,Торг!$I:$I,0))),"")</f>
        <v/>
      </c>
      <c r="M2540" s="132" t="str">
        <f>IFERROR(IFERROR(INDEX(Кат!$B:$B,MATCH($C2540,Кат!$I:$I,0)),INDEX(Торг!$B:$B,MATCH($C2540,Торг!$I:$I,0))),"")</f>
        <v/>
      </c>
      <c r="N2540" s="132" t="str">
        <f t="shared" si="39"/>
        <v>GATES 4PK916-890SF</v>
      </c>
      <c r="O2540" s="132" t="str">
        <f>IFERROR(IFERROR(INDEX(Кат!$B:$B,MATCH($N2540,Кат!$I:$I,0)),INDEX(Торг!$B:$B,MATCH($N2540,Торг!$I:$I,0))),"")</f>
        <v/>
      </c>
    </row>
    <row r="2541" spans="1:15" outlineLevel="2">
      <c r="A2541" t="s">
        <v>16275</v>
      </c>
      <c r="C2541" s="191" t="s">
        <v>1531</v>
      </c>
      <c r="E2541" t="s">
        <v>1532</v>
      </c>
      <c r="F2541" t="s">
        <v>1473</v>
      </c>
      <c r="G2541" t="s">
        <v>399</v>
      </c>
      <c r="H2541">
        <v>630</v>
      </c>
      <c r="J2541" t="s">
        <v>22634</v>
      </c>
      <c r="K2541" s="132" t="str">
        <f>IFERROR(IFERROR(INDEX(Кат!$O:$O,MATCH($C2541,Кат!$I:$I,0)),INDEX(Торг!$L:$L,MATCH($C2541,Торг!$I:$I,0))),"")</f>
        <v/>
      </c>
      <c r="L2541" s="132" t="str">
        <f>IFERROR(IFERROR(INDEX(Кат!$A:$A,MATCH($C2541,Кат!$I:$I,0)),INDEX(Торг!$A:$A,MATCH($C2541,Торг!$I:$I,0))),"")</f>
        <v/>
      </c>
      <c r="M2541" s="132" t="str">
        <f>IFERROR(IFERROR(INDEX(Кат!$B:$B,MATCH($C2541,Кат!$I:$I,0)),INDEX(Торг!$B:$B,MATCH($C2541,Торг!$I:$I,0))),"")</f>
        <v/>
      </c>
      <c r="N2541" s="132" t="str">
        <f t="shared" si="39"/>
        <v>GATES 4PK813</v>
      </c>
      <c r="O2541" s="132" t="str">
        <f>IFERROR(IFERROR(INDEX(Кат!$B:$B,MATCH($N2541,Кат!$I:$I,0)),INDEX(Торг!$B:$B,MATCH($N2541,Торг!$I:$I,0))),"")</f>
        <v/>
      </c>
    </row>
    <row r="2542" spans="1:15" outlineLevel="2">
      <c r="A2542" t="s">
        <v>26646</v>
      </c>
      <c r="C2542" s="191" t="s">
        <v>26647</v>
      </c>
      <c r="E2542" t="s">
        <v>26648</v>
      </c>
      <c r="F2542" t="s">
        <v>1473</v>
      </c>
      <c r="G2542" t="s">
        <v>375</v>
      </c>
      <c r="H2542">
        <v>11000</v>
      </c>
      <c r="J2542" t="s">
        <v>22634</v>
      </c>
      <c r="K2542" s="132" t="str">
        <f>IFERROR(IFERROR(INDEX(Кат!$O:$O,MATCH($C2542,Кат!$I:$I,0)),INDEX(Торг!$L:$L,MATCH($C2542,Торг!$I:$I,0))),"")</f>
        <v/>
      </c>
      <c r="L2542" s="132" t="str">
        <f>IFERROR(IFERROR(INDEX(Кат!$A:$A,MATCH($C2542,Кат!$I:$I,0)),INDEX(Торг!$A:$A,MATCH($C2542,Торг!$I:$I,0))),"")</f>
        <v/>
      </c>
      <c r="M2542" s="132" t="str">
        <f>IFERROR(IFERROR(INDEX(Кат!$B:$B,MATCH($C2542,Кат!$I:$I,0)),INDEX(Торг!$B:$B,MATCH($C2542,Торг!$I:$I,0))),"")</f>
        <v/>
      </c>
      <c r="N2542" s="132" t="str">
        <f t="shared" si="39"/>
        <v>GATES K017PK1793</v>
      </c>
      <c r="O2542" s="132" t="str">
        <f>IFERROR(IFERROR(INDEX(Кат!$B:$B,MATCH($N2542,Кат!$I:$I,0)),INDEX(Торг!$B:$B,MATCH($N2542,Торг!$I:$I,0))),"")</f>
        <v/>
      </c>
    </row>
    <row r="2543" spans="1:15" outlineLevel="2">
      <c r="A2543" t="s">
        <v>16276</v>
      </c>
      <c r="C2543" s="191" t="s">
        <v>235</v>
      </c>
      <c r="E2543" t="s">
        <v>23143</v>
      </c>
      <c r="F2543" t="s">
        <v>1473</v>
      </c>
      <c r="G2543" t="s">
        <v>375</v>
      </c>
      <c r="H2543">
        <v>5900</v>
      </c>
      <c r="J2543" t="s">
        <v>22634</v>
      </c>
      <c r="K2543" s="132" t="str">
        <f>IFERROR(IFERROR(INDEX(Кат!$O:$O,MATCH($C2543,Кат!$I:$I,0)),INDEX(Торг!$L:$L,MATCH($C2543,Торг!$I:$I,0))),"")</f>
        <v/>
      </c>
      <c r="L2543" s="132" t="str">
        <f>IFERROR(IFERROR(INDEX(Кат!$A:$A,MATCH($C2543,Кат!$I:$I,0)),INDEX(Торг!$A:$A,MATCH($C2543,Торг!$I:$I,0))),"")</f>
        <v/>
      </c>
      <c r="M2543" s="132" t="str">
        <f>IFERROR(IFERROR(INDEX(Кат!$B:$B,MATCH($C2543,Кат!$I:$I,0)),INDEX(Торг!$B:$B,MATCH($C2543,Торг!$I:$I,0))),"")</f>
        <v/>
      </c>
      <c r="N2543" s="132" t="str">
        <f t="shared" si="39"/>
        <v>GATES K016PK1823XS</v>
      </c>
      <c r="O2543" s="132" t="str">
        <f>IFERROR(IFERROR(INDEX(Кат!$B:$B,MATCH($N2543,Кат!$I:$I,0)),INDEX(Торг!$B:$B,MATCH($N2543,Торг!$I:$I,0))),"")</f>
        <v/>
      </c>
    </row>
    <row r="2544" spans="1:15" outlineLevel="2">
      <c r="A2544" t="s">
        <v>23799</v>
      </c>
      <c r="C2544" s="191"/>
      <c r="E2544" t="s">
        <v>23544</v>
      </c>
      <c r="J2544" t="s">
        <v>22634</v>
      </c>
      <c r="K2544" s="132" t="str">
        <f>IFERROR(IFERROR(INDEX(Кат!$O:$O,MATCH($C2544,Кат!$I:$I,0)),INDEX(Торг!$L:$L,MATCH($C2544,Торг!$I:$I,0))),"")</f>
        <v/>
      </c>
      <c r="L2544" s="132" t="str">
        <f>IFERROR(IFERROR(INDEX(Кат!$A:$A,MATCH($C2544,Кат!$I:$I,0)),INDEX(Торг!$A:$A,MATCH($C2544,Торг!$I:$I,0))),"")</f>
        <v/>
      </c>
      <c r="M2544" s="132" t="str">
        <f>IFERROR(IFERROR(INDEX(Кат!$B:$B,MATCH($C2544,Кат!$I:$I,0)),INDEX(Торг!$B:$B,MATCH($C2544,Торг!$I:$I,0))),"")</f>
        <v/>
      </c>
      <c r="N2544" s="132" t="str">
        <f t="shared" si="39"/>
        <v xml:space="preserve"> </v>
      </c>
      <c r="O2544" s="132" t="str">
        <f>IFERROR(IFERROR(INDEX(Кат!$B:$B,MATCH($N2544,Кат!$I:$I,0)),INDEX(Торг!$B:$B,MATCH($N2544,Торг!$I:$I,0))),"")</f>
        <v/>
      </c>
    </row>
    <row r="2545" spans="1:15" outlineLevel="2">
      <c r="A2545" t="s">
        <v>30534</v>
      </c>
      <c r="C2545" s="191">
        <v>5002</v>
      </c>
      <c r="E2545" t="s">
        <v>30535</v>
      </c>
      <c r="F2545" t="s">
        <v>1473</v>
      </c>
      <c r="G2545" t="s">
        <v>399</v>
      </c>
      <c r="H2545">
        <v>650</v>
      </c>
      <c r="J2545" t="s">
        <v>22634</v>
      </c>
      <c r="K2545" s="132" t="str">
        <f>IFERROR(IFERROR(INDEX(Кат!$O:$O,MATCH($C2545,Кат!$I:$I,0)),INDEX(Торг!$L:$L,MATCH($C2545,Торг!$I:$I,0))),"")</f>
        <v/>
      </c>
      <c r="L2545" s="132" t="str">
        <f>IFERROR(IFERROR(INDEX(Кат!$A:$A,MATCH($C2545,Кат!$I:$I,0)),INDEX(Торг!$A:$A,MATCH($C2545,Торг!$I:$I,0))),"")</f>
        <v/>
      </c>
      <c r="M2545" s="132" t="str">
        <f>IFERROR(IFERROR(INDEX(Кат!$B:$B,MATCH($C2545,Кат!$I:$I,0)),INDEX(Торг!$B:$B,MATCH($C2545,Торг!$I:$I,0))),"")</f>
        <v/>
      </c>
      <c r="N2545" s="132" t="str">
        <f t="shared" si="39"/>
        <v>GATES 5002</v>
      </c>
      <c r="O2545" s="132" t="str">
        <f>IFERROR(IFERROR(INDEX(Кат!$B:$B,MATCH($N2545,Кат!$I:$I,0)),INDEX(Торг!$B:$B,MATCH($N2545,Торг!$I:$I,0))),"")</f>
        <v/>
      </c>
    </row>
    <row r="2546" spans="1:15" outlineLevel="2">
      <c r="A2546" t="s">
        <v>16277</v>
      </c>
      <c r="C2546" s="191" t="s">
        <v>38</v>
      </c>
      <c r="E2546" t="s">
        <v>1533</v>
      </c>
      <c r="F2546" t="s">
        <v>1473</v>
      </c>
      <c r="G2546" t="s">
        <v>399</v>
      </c>
      <c r="H2546">
        <v>1100</v>
      </c>
      <c r="J2546" t="s">
        <v>22634</v>
      </c>
      <c r="K2546" s="132" t="str">
        <f>IFERROR(IFERROR(INDEX(Кат!$O:$O,MATCH($C2546,Кат!$I:$I,0)),INDEX(Торг!$L:$L,MATCH($C2546,Торг!$I:$I,0))),"")</f>
        <v/>
      </c>
      <c r="L2546" s="132" t="str">
        <f>IFERROR(IFERROR(INDEX(Кат!$A:$A,MATCH($C2546,Кат!$I:$I,0)),INDEX(Торг!$A:$A,MATCH($C2546,Торг!$I:$I,0))),"")</f>
        <v/>
      </c>
      <c r="M2546" s="132" t="str">
        <f>IFERROR(IFERROR(INDEX(Кат!$B:$B,MATCH($C2546,Кат!$I:$I,0)),INDEX(Торг!$B:$B,MATCH($C2546,Торг!$I:$I,0))),"")</f>
        <v/>
      </c>
      <c r="N2546" s="132" t="str">
        <f t="shared" si="39"/>
        <v>GATES 5521XS</v>
      </c>
      <c r="O2546" s="132" t="str">
        <f>IFERROR(IFERROR(INDEX(Кат!$B:$B,MATCH($N2546,Кат!$I:$I,0)),INDEX(Торг!$B:$B,MATCH($N2546,Торг!$I:$I,0))),"")</f>
        <v/>
      </c>
    </row>
    <row r="2547" spans="1:15" outlineLevel="2">
      <c r="A2547" t="s">
        <v>16278</v>
      </c>
      <c r="C2547" s="191">
        <v>5521</v>
      </c>
      <c r="E2547" t="s">
        <v>1534</v>
      </c>
      <c r="F2547" t="s">
        <v>1473</v>
      </c>
      <c r="G2547" t="s">
        <v>399</v>
      </c>
      <c r="H2547">
        <v>530</v>
      </c>
      <c r="J2547" t="s">
        <v>22634</v>
      </c>
      <c r="K2547" s="132" t="str">
        <f>IFERROR(IFERROR(INDEX(Кат!$O:$O,MATCH($C2547,Кат!$I:$I,0)),INDEX(Торг!$L:$L,MATCH($C2547,Торг!$I:$I,0))),"")</f>
        <v/>
      </c>
      <c r="L2547" s="132" t="str">
        <f>IFERROR(IFERROR(INDEX(Кат!$A:$A,MATCH($C2547,Кат!$I:$I,0)),INDEX(Торг!$A:$A,MATCH($C2547,Торг!$I:$I,0))),"")</f>
        <v/>
      </c>
      <c r="M2547" s="132" t="str">
        <f>IFERROR(IFERROR(INDEX(Кат!$B:$B,MATCH($C2547,Кат!$I:$I,0)),INDEX(Торг!$B:$B,MATCH($C2547,Торг!$I:$I,0))),"")</f>
        <v/>
      </c>
      <c r="N2547" s="132" t="str">
        <f t="shared" si="39"/>
        <v>GATES 5521</v>
      </c>
      <c r="O2547" s="132">
        <f>IFERROR(IFERROR(INDEX(Кат!$B:$B,MATCH($N2547,Кат!$I:$I,0)),INDEX(Торг!$B:$B,MATCH($N2547,Торг!$I:$I,0))),"")</f>
        <v>1518</v>
      </c>
    </row>
    <row r="2548" spans="1:15" outlineLevel="2">
      <c r="A2548" t="s">
        <v>27173</v>
      </c>
      <c r="C2548" s="191" t="s">
        <v>27235</v>
      </c>
      <c r="E2548" t="s">
        <v>27236</v>
      </c>
      <c r="F2548" t="s">
        <v>1473</v>
      </c>
      <c r="G2548" t="s">
        <v>399</v>
      </c>
      <c r="H2548">
        <v>950</v>
      </c>
      <c r="J2548" t="s">
        <v>22634</v>
      </c>
      <c r="K2548" s="132" t="str">
        <f>IFERROR(IFERROR(INDEX(Кат!$O:$O,MATCH($C2548,Кат!$I:$I,0)),INDEX(Торг!$L:$L,MATCH($C2548,Торг!$I:$I,0))),"")</f>
        <v/>
      </c>
      <c r="L2548" s="132" t="str">
        <f>IFERROR(IFERROR(INDEX(Кат!$A:$A,MATCH($C2548,Кат!$I:$I,0)),INDEX(Торг!$A:$A,MATCH($C2548,Торг!$I:$I,0))),"")</f>
        <v/>
      </c>
      <c r="M2548" s="132" t="str">
        <f>IFERROR(IFERROR(INDEX(Кат!$B:$B,MATCH($C2548,Кат!$I:$I,0)),INDEX(Торг!$B:$B,MATCH($C2548,Торг!$I:$I,0))),"")</f>
        <v/>
      </c>
      <c r="N2548" s="132" t="str">
        <f t="shared" si="39"/>
        <v>GATES 5539B</v>
      </c>
      <c r="O2548" s="132" t="str">
        <f>IFERROR(IFERROR(INDEX(Кат!$B:$B,MATCH($N2548,Кат!$I:$I,0)),INDEX(Торг!$B:$B,MATCH($N2548,Торг!$I:$I,0))),"")</f>
        <v/>
      </c>
    </row>
    <row r="2549" spans="1:15" outlineLevel="1">
      <c r="A2549" t="s">
        <v>16279</v>
      </c>
      <c r="C2549" s="191" t="s">
        <v>39</v>
      </c>
      <c r="E2549" t="s">
        <v>1535</v>
      </c>
      <c r="F2549" t="s">
        <v>1473</v>
      </c>
      <c r="G2549" t="s">
        <v>399</v>
      </c>
      <c r="H2549">
        <v>2000</v>
      </c>
      <c r="J2549" t="s">
        <v>22634</v>
      </c>
      <c r="K2549" s="132" t="str">
        <f>IFERROR(IFERROR(INDEX(Кат!$O:$O,MATCH($C2549,Кат!$I:$I,0)),INDEX(Торг!$L:$L,MATCH($C2549,Торг!$I:$I,0))),"")</f>
        <v/>
      </c>
      <c r="L2549" s="132" t="str">
        <f>IFERROR(IFERROR(INDEX(Кат!$A:$A,MATCH($C2549,Кат!$I:$I,0)),INDEX(Торг!$A:$A,MATCH($C2549,Торг!$I:$I,0))),"")</f>
        <v/>
      </c>
      <c r="M2549" s="132" t="str">
        <f>IFERROR(IFERROR(INDEX(Кат!$B:$B,MATCH($C2549,Кат!$I:$I,0)),INDEX(Торг!$B:$B,MATCH($C2549,Торг!$I:$I,0))),"")</f>
        <v/>
      </c>
      <c r="N2549" s="132" t="str">
        <f t="shared" si="39"/>
        <v>GATES 5468XS</v>
      </c>
      <c r="O2549" s="132" t="str">
        <f>IFERROR(IFERROR(INDEX(Кат!$B:$B,MATCH($N2549,Кат!$I:$I,0)),INDEX(Торг!$B:$B,MATCH($N2549,Торг!$I:$I,0))),"")</f>
        <v/>
      </c>
    </row>
    <row r="2550" spans="1:15" outlineLevel="2">
      <c r="A2550" t="s">
        <v>16280</v>
      </c>
      <c r="C2550" s="191">
        <v>5539</v>
      </c>
      <c r="E2550" t="s">
        <v>1536</v>
      </c>
      <c r="F2550" t="s">
        <v>1473</v>
      </c>
      <c r="G2550" t="s">
        <v>399</v>
      </c>
      <c r="H2550">
        <v>1060</v>
      </c>
      <c r="J2550" t="s">
        <v>22634</v>
      </c>
      <c r="K2550" s="132" t="str">
        <f>IFERROR(IFERROR(INDEX(Кат!$O:$O,MATCH($C2550,Кат!$I:$I,0)),INDEX(Торг!$L:$L,MATCH($C2550,Торг!$I:$I,0))),"")</f>
        <v>шпак</v>
      </c>
      <c r="L2550" s="132">
        <f>IFERROR(IFERROR(INDEX(Кат!$A:$A,MATCH($C2550,Кат!$I:$I,0)),INDEX(Торг!$A:$A,MATCH($C2550,Торг!$I:$I,0))),"")</f>
        <v>204263</v>
      </c>
      <c r="M2550" s="132">
        <f>IFERROR(IFERROR(INDEX(Кат!$B:$B,MATCH($C2550,Кат!$I:$I,0)),INDEX(Торг!$B:$B,MATCH($C2550,Торг!$I:$I,0))),"")</f>
        <v>1519</v>
      </c>
      <c r="N2550" s="132" t="str">
        <f t="shared" si="39"/>
        <v>GATES 5539</v>
      </c>
      <c r="O2550" s="132" t="str">
        <f>IFERROR(IFERROR(INDEX(Кат!$B:$B,MATCH($N2550,Кат!$I:$I,0)),INDEX(Торг!$B:$B,MATCH($N2550,Торг!$I:$I,0))),"")</f>
        <v/>
      </c>
    </row>
    <row r="2551" spans="1:15" outlineLevel="2">
      <c r="A2551" t="s">
        <v>26589</v>
      </c>
      <c r="C2551" s="191" t="s">
        <v>26590</v>
      </c>
      <c r="E2551" t="s">
        <v>26591</v>
      </c>
      <c r="F2551" t="s">
        <v>1473</v>
      </c>
      <c r="G2551" t="s">
        <v>399</v>
      </c>
      <c r="H2551">
        <v>2900</v>
      </c>
      <c r="J2551" t="s">
        <v>22634</v>
      </c>
      <c r="K2551" s="132" t="str">
        <f>IFERROR(IFERROR(INDEX(Кат!$O:$O,MATCH($C2551,Кат!$I:$I,0)),INDEX(Торг!$L:$L,MATCH($C2551,Торг!$I:$I,0))),"")</f>
        <v/>
      </c>
      <c r="L2551" s="132" t="str">
        <f>IFERROR(IFERROR(INDEX(Кат!$A:$A,MATCH($C2551,Кат!$I:$I,0)),INDEX(Торг!$A:$A,MATCH($C2551,Торг!$I:$I,0))),"")</f>
        <v/>
      </c>
      <c r="M2551" s="132" t="str">
        <f>IFERROR(IFERROR(INDEX(Кат!$B:$B,MATCH($C2551,Кат!$I:$I,0)),INDEX(Торг!$B:$B,MATCH($C2551,Торг!$I:$I,0))),"")</f>
        <v/>
      </c>
      <c r="N2551" s="132" t="str">
        <f t="shared" si="39"/>
        <v>GATES 21126-1006040-01</v>
      </c>
      <c r="O2551" s="132" t="str">
        <f>IFERROR(IFERROR(INDEX(Кат!$B:$B,MATCH($N2551,Кат!$I:$I,0)),INDEX(Торг!$B:$B,MATCH($N2551,Торг!$I:$I,0))),"")</f>
        <v/>
      </c>
    </row>
    <row r="2552" spans="1:15" outlineLevel="2">
      <c r="A2552" t="s">
        <v>25478</v>
      </c>
      <c r="C2552" s="191" t="s">
        <v>25479</v>
      </c>
      <c r="E2552" t="s">
        <v>25480</v>
      </c>
      <c r="F2552" t="s">
        <v>1473</v>
      </c>
      <c r="G2552" t="s">
        <v>399</v>
      </c>
      <c r="H2552">
        <v>2950</v>
      </c>
      <c r="J2552" t="s">
        <v>22634</v>
      </c>
      <c r="K2552" s="132" t="str">
        <f>IFERROR(IFERROR(INDEX(Кат!$O:$O,MATCH($C2552,Кат!$I:$I,0)),INDEX(Торг!$L:$L,MATCH($C2552,Торг!$I:$I,0))),"")</f>
        <v/>
      </c>
      <c r="L2552" s="132" t="str">
        <f>IFERROR(IFERROR(INDEX(Кат!$A:$A,MATCH($C2552,Кат!$I:$I,0)),INDEX(Торг!$A:$A,MATCH($C2552,Торг!$I:$I,0))),"")</f>
        <v/>
      </c>
      <c r="M2552" s="132" t="str">
        <f>IFERROR(IFERROR(INDEX(Кат!$B:$B,MATCH($C2552,Кат!$I:$I,0)),INDEX(Торг!$B:$B,MATCH($C2552,Торг!$I:$I,0))),"")</f>
        <v/>
      </c>
      <c r="N2552" s="132" t="str">
        <f t="shared" si="39"/>
        <v>GATES 5631XS</v>
      </c>
      <c r="O2552" s="132" t="str">
        <f>IFERROR(IFERROR(INDEX(Кат!$B:$B,MATCH($N2552,Кат!$I:$I,0)),INDEX(Торг!$B:$B,MATCH($N2552,Торг!$I:$I,0))),"")</f>
        <v/>
      </c>
    </row>
    <row r="2553" spans="1:15" outlineLevel="2">
      <c r="A2553" t="s">
        <v>27034</v>
      </c>
      <c r="C2553" s="191" t="s">
        <v>27035</v>
      </c>
      <c r="E2553" t="s">
        <v>29064</v>
      </c>
      <c r="F2553" t="s">
        <v>1473</v>
      </c>
      <c r="G2553" t="s">
        <v>399</v>
      </c>
      <c r="H2553">
        <v>2350</v>
      </c>
      <c r="J2553" t="s">
        <v>22634</v>
      </c>
      <c r="K2553" s="132" t="str">
        <f>IFERROR(IFERROR(INDEX(Кат!$O:$O,MATCH($C2553,Кат!$I:$I,0)),INDEX(Торг!$L:$L,MATCH($C2553,Торг!$I:$I,0))),"")</f>
        <v>шпак</v>
      </c>
      <c r="L2553" s="132">
        <f>IFERROR(IFERROR(INDEX(Кат!$A:$A,MATCH($C2553,Кат!$I:$I,0)),INDEX(Торг!$A:$A,MATCH($C2553,Торг!$I:$I,0))),"")</f>
        <v>204282</v>
      </c>
      <c r="M2553" s="132">
        <f>IFERROR(IFERROR(INDEX(Кат!$B:$B,MATCH($C2553,Кат!$I:$I,0)),INDEX(Торг!$B:$B,MATCH($C2553,Торг!$I:$I,0))),"")</f>
        <v>1517</v>
      </c>
      <c r="N2553" s="132" t="str">
        <f t="shared" si="39"/>
        <v>GATES 5670XS</v>
      </c>
      <c r="O2553" s="132" t="str">
        <f>IFERROR(IFERROR(INDEX(Кат!$B:$B,MATCH($N2553,Кат!$I:$I,0)),INDEX(Торг!$B:$B,MATCH($N2553,Торг!$I:$I,0))),"")</f>
        <v/>
      </c>
    </row>
    <row r="2554" spans="1:15" outlineLevel="2">
      <c r="A2554" t="s">
        <v>16281</v>
      </c>
      <c r="C2554" s="191" t="s">
        <v>1537</v>
      </c>
      <c r="E2554" t="s">
        <v>1538</v>
      </c>
      <c r="F2554" t="s">
        <v>1473</v>
      </c>
      <c r="G2554" t="s">
        <v>399</v>
      </c>
      <c r="H2554">
        <v>1250</v>
      </c>
      <c r="J2554" t="s">
        <v>22634</v>
      </c>
      <c r="K2554" s="132" t="str">
        <f>IFERROR(IFERROR(INDEX(Кат!$O:$O,MATCH($C2554,Кат!$I:$I,0)),INDEX(Торг!$L:$L,MATCH($C2554,Торг!$I:$I,0))),"")</f>
        <v/>
      </c>
      <c r="L2554" s="132" t="str">
        <f>IFERROR(IFERROR(INDEX(Кат!$A:$A,MATCH($C2554,Кат!$I:$I,0)),INDEX(Торг!$A:$A,MATCH($C2554,Торг!$I:$I,0))),"")</f>
        <v/>
      </c>
      <c r="M2554" s="132" t="str">
        <f>IFERROR(IFERROR(INDEX(Кат!$B:$B,MATCH($C2554,Кат!$I:$I,0)),INDEX(Торг!$B:$B,MATCH($C2554,Торг!$I:$I,0))),"")</f>
        <v/>
      </c>
      <c r="N2554" s="132" t="str">
        <f t="shared" si="39"/>
        <v>GATES 5050XS</v>
      </c>
      <c r="O2554" s="132" t="str">
        <f>IFERROR(IFERROR(INDEX(Кат!$B:$B,MATCH($N2554,Кат!$I:$I,0)),INDEX(Торг!$B:$B,MATCH($N2554,Торг!$I:$I,0))),"")</f>
        <v/>
      </c>
    </row>
    <row r="2555" spans="1:15" outlineLevel="2">
      <c r="A2555" t="s">
        <v>16282</v>
      </c>
      <c r="C2555" s="191" t="s">
        <v>5599</v>
      </c>
      <c r="E2555" t="s">
        <v>5600</v>
      </c>
      <c r="F2555" t="s">
        <v>1473</v>
      </c>
      <c r="G2555" t="s">
        <v>399</v>
      </c>
      <c r="H2555">
        <v>3550</v>
      </c>
      <c r="J2555" t="s">
        <v>22634</v>
      </c>
      <c r="K2555" s="132" t="str">
        <f>IFERROR(IFERROR(INDEX(Кат!$O:$O,MATCH($C2555,Кат!$I:$I,0)),INDEX(Торг!$L:$L,MATCH($C2555,Торг!$I:$I,0))),"")</f>
        <v/>
      </c>
      <c r="L2555" s="132" t="str">
        <f>IFERROR(IFERROR(INDEX(Кат!$A:$A,MATCH($C2555,Кат!$I:$I,0)),INDEX(Торг!$A:$A,MATCH($C2555,Торг!$I:$I,0))),"")</f>
        <v/>
      </c>
      <c r="M2555" s="132" t="str">
        <f>IFERROR(IFERROR(INDEX(Кат!$B:$B,MATCH($C2555,Кат!$I:$I,0)),INDEX(Торг!$B:$B,MATCH($C2555,Торг!$I:$I,0))),"")</f>
        <v/>
      </c>
      <c r="N2555" s="132" t="str">
        <f t="shared" si="39"/>
        <v>GATES 5603XS</v>
      </c>
      <c r="O2555" s="132" t="str">
        <f>IFERROR(IFERROR(INDEX(Кат!$B:$B,MATCH($N2555,Кат!$I:$I,0)),INDEX(Торг!$B:$B,MATCH($N2555,Торг!$I:$I,0))),"")</f>
        <v/>
      </c>
    </row>
    <row r="2556" spans="1:15" outlineLevel="2">
      <c r="A2556" t="s">
        <v>16283</v>
      </c>
      <c r="C2556" s="191" t="s">
        <v>13559</v>
      </c>
      <c r="E2556" t="s">
        <v>14264</v>
      </c>
      <c r="F2556" t="s">
        <v>1473</v>
      </c>
      <c r="G2556" t="s">
        <v>399</v>
      </c>
      <c r="H2556">
        <v>2100</v>
      </c>
      <c r="J2556" t="s">
        <v>22634</v>
      </c>
      <c r="K2556" s="132" t="str">
        <f>IFERROR(IFERROR(INDEX(Кат!$O:$O,MATCH($C2556,Кат!$I:$I,0)),INDEX(Торг!$L:$L,MATCH($C2556,Торг!$I:$I,0))),"")</f>
        <v/>
      </c>
      <c r="L2556" s="132" t="str">
        <f>IFERROR(IFERROR(INDEX(Кат!$A:$A,MATCH($C2556,Кат!$I:$I,0)),INDEX(Торг!$A:$A,MATCH($C2556,Торг!$I:$I,0))),"")</f>
        <v/>
      </c>
      <c r="M2556" s="132" t="str">
        <f>IFERROR(IFERROR(INDEX(Кат!$B:$B,MATCH($C2556,Кат!$I:$I,0)),INDEX(Торг!$B:$B,MATCH($C2556,Торг!$I:$I,0))),"")</f>
        <v/>
      </c>
      <c r="N2556" s="132" t="str">
        <f t="shared" si="39"/>
        <v>GATES 5419XS</v>
      </c>
      <c r="O2556" s="132" t="str">
        <f>IFERROR(IFERROR(INDEX(Кат!$B:$B,MATCH($N2556,Кат!$I:$I,0)),INDEX(Торг!$B:$B,MATCH($N2556,Торг!$I:$I,0))),"")</f>
        <v/>
      </c>
    </row>
    <row r="2557" spans="1:15" outlineLevel="2">
      <c r="A2557" t="s">
        <v>16284</v>
      </c>
      <c r="C2557" s="191">
        <v>5027</v>
      </c>
      <c r="E2557" t="s">
        <v>5601</v>
      </c>
      <c r="F2557" t="s">
        <v>1473</v>
      </c>
      <c r="G2557" t="s">
        <v>399</v>
      </c>
      <c r="H2557">
        <v>760</v>
      </c>
      <c r="J2557" t="s">
        <v>22634</v>
      </c>
      <c r="K2557" s="132" t="str">
        <f>IFERROR(IFERROR(INDEX(Кат!$O:$O,MATCH($C2557,Кат!$I:$I,0)),INDEX(Торг!$L:$L,MATCH($C2557,Торг!$I:$I,0))),"")</f>
        <v/>
      </c>
      <c r="L2557" s="132" t="str">
        <f>IFERROR(IFERROR(INDEX(Кат!$A:$A,MATCH($C2557,Кат!$I:$I,0)),INDEX(Торг!$A:$A,MATCH($C2557,Торг!$I:$I,0))),"")</f>
        <v/>
      </c>
      <c r="M2557" s="132" t="str">
        <f>IFERROR(IFERROR(INDEX(Кат!$B:$B,MATCH($C2557,Кат!$I:$I,0)),INDEX(Торг!$B:$B,MATCH($C2557,Торг!$I:$I,0))),"")</f>
        <v/>
      </c>
      <c r="N2557" s="132" t="str">
        <f t="shared" si="39"/>
        <v>GATES 5027</v>
      </c>
      <c r="O2557" s="132" t="str">
        <f>IFERROR(IFERROR(INDEX(Кат!$B:$B,MATCH($N2557,Кат!$I:$I,0)),INDEX(Торг!$B:$B,MATCH($N2557,Торг!$I:$I,0))),"")</f>
        <v/>
      </c>
    </row>
    <row r="2558" spans="1:15" outlineLevel="2">
      <c r="A2558" t="s">
        <v>16285</v>
      </c>
      <c r="C2558" s="191" t="s">
        <v>13560</v>
      </c>
      <c r="E2558" t="s">
        <v>16286</v>
      </c>
      <c r="F2558" t="s">
        <v>1473</v>
      </c>
      <c r="G2558" t="s">
        <v>399</v>
      </c>
      <c r="H2558">
        <v>1800</v>
      </c>
      <c r="J2558" t="s">
        <v>22634</v>
      </c>
      <c r="K2558" s="132" t="str">
        <f>IFERROR(IFERROR(INDEX(Кат!$O:$O,MATCH($C2558,Кат!$I:$I,0)),INDEX(Торг!$L:$L,MATCH($C2558,Торг!$I:$I,0))),"")</f>
        <v/>
      </c>
      <c r="L2558" s="132" t="str">
        <f>IFERROR(IFERROR(INDEX(Кат!$A:$A,MATCH($C2558,Кат!$I:$I,0)),INDEX(Торг!$A:$A,MATCH($C2558,Торг!$I:$I,0))),"")</f>
        <v/>
      </c>
      <c r="M2558" s="132" t="str">
        <f>IFERROR(IFERROR(INDEX(Кат!$B:$B,MATCH($C2558,Кат!$I:$I,0)),INDEX(Торг!$B:$B,MATCH($C2558,Торг!$I:$I,0))),"")</f>
        <v/>
      </c>
      <c r="N2558" s="132" t="str">
        <f t="shared" si="39"/>
        <v>GATES 5479XS</v>
      </c>
      <c r="O2558" s="132" t="str">
        <f>IFERROR(IFERROR(INDEX(Кат!$B:$B,MATCH($N2558,Кат!$I:$I,0)),INDEX(Торг!$B:$B,MATCH($N2558,Торг!$I:$I,0))),"")</f>
        <v/>
      </c>
    </row>
    <row r="2559" spans="1:15" outlineLevel="2">
      <c r="A2559" t="s">
        <v>16287</v>
      </c>
      <c r="C2559" s="191" t="s">
        <v>1539</v>
      </c>
      <c r="E2559" t="s">
        <v>1540</v>
      </c>
      <c r="F2559" t="s">
        <v>1473</v>
      </c>
      <c r="G2559" t="s">
        <v>399</v>
      </c>
      <c r="H2559">
        <v>2600</v>
      </c>
      <c r="J2559" t="s">
        <v>22634</v>
      </c>
      <c r="K2559" s="132" t="str">
        <f>IFERROR(IFERROR(INDEX(Кат!$O:$O,MATCH($C2559,Кат!$I:$I,0)),INDEX(Торг!$L:$L,MATCH($C2559,Торг!$I:$I,0))),"")</f>
        <v/>
      </c>
      <c r="L2559" s="132" t="str">
        <f>IFERROR(IFERROR(INDEX(Кат!$A:$A,MATCH($C2559,Кат!$I:$I,0)),INDEX(Торг!$A:$A,MATCH($C2559,Торг!$I:$I,0))),"")</f>
        <v/>
      </c>
      <c r="M2559" s="132" t="str">
        <f>IFERROR(IFERROR(INDEX(Кат!$B:$B,MATCH($C2559,Кат!$I:$I,0)),INDEX(Торг!$B:$B,MATCH($C2559,Торг!$I:$I,0))),"")</f>
        <v/>
      </c>
      <c r="N2559" s="132" t="str">
        <f t="shared" si="39"/>
        <v>GATES 5671XS</v>
      </c>
      <c r="O2559" s="132" t="str">
        <f>IFERROR(IFERROR(INDEX(Кат!$B:$B,MATCH($N2559,Кат!$I:$I,0)),INDEX(Торг!$B:$B,MATCH($N2559,Торг!$I:$I,0))),"")</f>
        <v/>
      </c>
    </row>
    <row r="2560" spans="1:15" outlineLevel="1">
      <c r="A2560" t="s">
        <v>16288</v>
      </c>
      <c r="C2560" s="191" t="s">
        <v>1541</v>
      </c>
      <c r="E2560" t="s">
        <v>1542</v>
      </c>
      <c r="F2560" t="s">
        <v>1473</v>
      </c>
      <c r="G2560" t="s">
        <v>399</v>
      </c>
      <c r="H2560">
        <v>1600</v>
      </c>
      <c r="J2560" t="s">
        <v>22634</v>
      </c>
      <c r="K2560" s="132" t="str">
        <f>IFERROR(IFERROR(INDEX(Кат!$O:$O,MATCH($C2560,Кат!$I:$I,0)),INDEX(Торг!$L:$L,MATCH($C2560,Торг!$I:$I,0))),"")</f>
        <v/>
      </c>
      <c r="L2560" s="132" t="str">
        <f>IFERROR(IFERROR(INDEX(Кат!$A:$A,MATCH($C2560,Кат!$I:$I,0)),INDEX(Торг!$A:$A,MATCH($C2560,Торг!$I:$I,0))),"")</f>
        <v/>
      </c>
      <c r="M2560" s="132" t="str">
        <f>IFERROR(IFERROR(INDEX(Кат!$B:$B,MATCH($C2560,Кат!$I:$I,0)),INDEX(Торг!$B:$B,MATCH($C2560,Торг!$I:$I,0))),"")</f>
        <v/>
      </c>
      <c r="N2560" s="132" t="str">
        <f t="shared" si="39"/>
        <v>GATES 5662XS</v>
      </c>
      <c r="O2560" s="132" t="str">
        <f>IFERROR(IFERROR(INDEX(Кат!$B:$B,MATCH($N2560,Кат!$I:$I,0)),INDEX(Торг!$B:$B,MATCH($N2560,Торг!$I:$I,0))),"")</f>
        <v/>
      </c>
    </row>
    <row r="2561" spans="1:15" outlineLevel="2">
      <c r="A2561" t="s">
        <v>16289</v>
      </c>
      <c r="C2561" s="191" t="s">
        <v>30003</v>
      </c>
      <c r="E2561" t="s">
        <v>5602</v>
      </c>
      <c r="F2561" t="s">
        <v>1473</v>
      </c>
      <c r="G2561" t="s">
        <v>399</v>
      </c>
      <c r="H2561">
        <v>1550</v>
      </c>
      <c r="J2561" t="s">
        <v>22634</v>
      </c>
      <c r="K2561" s="132" t="str">
        <f>IFERROR(IFERROR(INDEX(Кат!$O:$O,MATCH($C2561,Кат!$I:$I,0)),INDEX(Торг!$L:$L,MATCH($C2561,Торг!$I:$I,0))),"")</f>
        <v/>
      </c>
      <c r="L2561" s="132" t="str">
        <f>IFERROR(IFERROR(INDEX(Кат!$A:$A,MATCH($C2561,Кат!$I:$I,0)),INDEX(Торг!$A:$A,MATCH($C2561,Торг!$I:$I,0))),"")</f>
        <v/>
      </c>
      <c r="M2561" s="132" t="str">
        <f>IFERROR(IFERROR(INDEX(Кат!$B:$B,MATCH($C2561,Кат!$I:$I,0)),INDEX(Торг!$B:$B,MATCH($C2561,Торг!$I:$I,0))),"")</f>
        <v/>
      </c>
      <c r="N2561" s="132" t="str">
        <f t="shared" si="39"/>
        <v>GATES 5473XS</v>
      </c>
      <c r="O2561" s="132" t="str">
        <f>IFERROR(IFERROR(INDEX(Кат!$B:$B,MATCH($N2561,Кат!$I:$I,0)),INDEX(Торг!$B:$B,MATCH($N2561,Торг!$I:$I,0))),"")</f>
        <v/>
      </c>
    </row>
    <row r="2562" spans="1:15" outlineLevel="2">
      <c r="A2562" t="s">
        <v>23800</v>
      </c>
      <c r="C2562" s="191"/>
      <c r="E2562" t="s">
        <v>23801</v>
      </c>
      <c r="J2562" t="s">
        <v>22634</v>
      </c>
      <c r="K2562" s="132" t="str">
        <f>IFERROR(IFERROR(INDEX(Кат!$O:$O,MATCH($C2562,Кат!$I:$I,0)),INDEX(Торг!$L:$L,MATCH($C2562,Торг!$I:$I,0))),"")</f>
        <v/>
      </c>
      <c r="L2562" s="132" t="str">
        <f>IFERROR(IFERROR(INDEX(Кат!$A:$A,MATCH($C2562,Кат!$I:$I,0)),INDEX(Торг!$A:$A,MATCH($C2562,Торг!$I:$I,0))),"")</f>
        <v/>
      </c>
      <c r="M2562" s="132" t="str">
        <f>IFERROR(IFERROR(INDEX(Кат!$B:$B,MATCH($C2562,Кат!$I:$I,0)),INDEX(Торг!$B:$B,MATCH($C2562,Торг!$I:$I,0))),"")</f>
        <v/>
      </c>
      <c r="N2562" s="132" t="str">
        <f t="shared" si="39"/>
        <v xml:space="preserve"> </v>
      </c>
      <c r="O2562" s="132" t="str">
        <f>IFERROR(IFERROR(INDEX(Кат!$B:$B,MATCH($N2562,Кат!$I:$I,0)),INDEX(Торг!$B:$B,MATCH($N2562,Торг!$I:$I,0))),"")</f>
        <v/>
      </c>
    </row>
    <row r="2563" spans="1:15">
      <c r="A2563" t="s">
        <v>16290</v>
      </c>
      <c r="C2563" s="191" t="s">
        <v>4497</v>
      </c>
      <c r="E2563" t="s">
        <v>5603</v>
      </c>
      <c r="F2563" t="s">
        <v>1473</v>
      </c>
      <c r="G2563" t="s">
        <v>399</v>
      </c>
      <c r="H2563">
        <v>1650</v>
      </c>
      <c r="J2563" t="s">
        <v>22634</v>
      </c>
      <c r="K2563" s="132" t="str">
        <f>IFERROR(IFERROR(INDEX(Кат!$O:$O,MATCH($C2563,Кат!$I:$I,0)),INDEX(Торг!$L:$L,MATCH($C2563,Торг!$I:$I,0))),"")</f>
        <v/>
      </c>
      <c r="L2563" s="132" t="str">
        <f>IFERROR(IFERROR(INDEX(Кат!$A:$A,MATCH($C2563,Кат!$I:$I,0)),INDEX(Торг!$A:$A,MATCH($C2563,Торг!$I:$I,0))),"")</f>
        <v/>
      </c>
      <c r="M2563" s="132" t="str">
        <f>IFERROR(IFERROR(INDEX(Кат!$B:$B,MATCH($C2563,Кат!$I:$I,0)),INDEX(Торг!$B:$B,MATCH($C2563,Торг!$I:$I,0))),"")</f>
        <v/>
      </c>
      <c r="N2563" s="132" t="str">
        <f t="shared" si="39"/>
        <v>GATES T41101A</v>
      </c>
      <c r="O2563" s="132" t="str">
        <f>IFERROR(IFERROR(INDEX(Кат!$B:$B,MATCH($N2563,Кат!$I:$I,0)),INDEX(Торг!$B:$B,MATCH($N2563,Торг!$I:$I,0))),"")</f>
        <v/>
      </c>
    </row>
    <row r="2564" spans="1:15" outlineLevel="1">
      <c r="A2564" t="s">
        <v>27036</v>
      </c>
      <c r="C2564" s="191" t="s">
        <v>27037</v>
      </c>
      <c r="E2564" t="s">
        <v>32332</v>
      </c>
      <c r="F2564" t="s">
        <v>1473</v>
      </c>
      <c r="G2564" t="s">
        <v>399</v>
      </c>
      <c r="H2564">
        <v>2200</v>
      </c>
      <c r="J2564" t="s">
        <v>22634</v>
      </c>
      <c r="K2564" s="132" t="str">
        <f>IFERROR(IFERROR(INDEX(Кат!$O:$O,MATCH($C2564,Кат!$I:$I,0)),INDEX(Торг!$L:$L,MATCH($C2564,Торг!$I:$I,0))),"")</f>
        <v/>
      </c>
      <c r="L2564" s="132" t="str">
        <f>IFERROR(IFERROR(INDEX(Кат!$A:$A,MATCH($C2564,Кат!$I:$I,0)),INDEX(Торг!$A:$A,MATCH($C2564,Торг!$I:$I,0))),"")</f>
        <v/>
      </c>
      <c r="M2564" s="132" t="str">
        <f>IFERROR(IFERROR(INDEX(Кат!$B:$B,MATCH($C2564,Кат!$I:$I,0)),INDEX(Торг!$B:$B,MATCH($C2564,Торг!$I:$I,0))),"")</f>
        <v/>
      </c>
      <c r="N2564" s="132" t="str">
        <f t="shared" si="39"/>
        <v>GATES T43147уп</v>
      </c>
      <c r="O2564" s="132" t="str">
        <f>IFERROR(IFERROR(INDEX(Кат!$B:$B,MATCH($N2564,Кат!$I:$I,0)),INDEX(Торг!$B:$B,MATCH($N2564,Торг!$I:$I,0))),"")</f>
        <v/>
      </c>
    </row>
    <row r="2565" spans="1:15" outlineLevel="1">
      <c r="A2565" t="s">
        <v>16291</v>
      </c>
      <c r="C2565" s="191" t="s">
        <v>1543</v>
      </c>
      <c r="E2565" t="s">
        <v>1544</v>
      </c>
      <c r="F2565" t="s">
        <v>1473</v>
      </c>
      <c r="G2565" t="s">
        <v>399</v>
      </c>
      <c r="H2565">
        <v>3000</v>
      </c>
      <c r="J2565" t="s">
        <v>22634</v>
      </c>
      <c r="K2565" s="132" t="str">
        <f>IFERROR(IFERROR(INDEX(Кат!$O:$O,MATCH($C2565,Кат!$I:$I,0)),INDEX(Торг!$L:$L,MATCH($C2565,Торг!$I:$I,0))),"")</f>
        <v/>
      </c>
      <c r="L2565" s="132" t="str">
        <f>IFERROR(IFERROR(INDEX(Кат!$A:$A,MATCH($C2565,Кат!$I:$I,0)),INDEX(Торг!$A:$A,MATCH($C2565,Торг!$I:$I,0))),"")</f>
        <v/>
      </c>
      <c r="M2565" s="132" t="str">
        <f>IFERROR(IFERROR(INDEX(Кат!$B:$B,MATCH($C2565,Кат!$I:$I,0)),INDEX(Торг!$B:$B,MATCH($C2565,Торг!$I:$I,0))),"")</f>
        <v/>
      </c>
      <c r="N2565" s="132" t="str">
        <f t="shared" si="39"/>
        <v>GATES T43147</v>
      </c>
      <c r="O2565" s="132" t="str">
        <f>IFERROR(IFERROR(INDEX(Кат!$B:$B,MATCH($N2565,Кат!$I:$I,0)),INDEX(Торг!$B:$B,MATCH($N2565,Торг!$I:$I,0))),"")</f>
        <v/>
      </c>
    </row>
    <row r="2566" spans="1:15" outlineLevel="1">
      <c r="A2566" t="s">
        <v>16292</v>
      </c>
      <c r="C2566" s="191" t="s">
        <v>1545</v>
      </c>
      <c r="E2566" t="s">
        <v>1546</v>
      </c>
      <c r="F2566" t="s">
        <v>1473</v>
      </c>
      <c r="G2566" t="s">
        <v>399</v>
      </c>
      <c r="H2566">
        <v>1200</v>
      </c>
      <c r="J2566" t="s">
        <v>22634</v>
      </c>
      <c r="K2566" s="132" t="str">
        <f>IFERROR(IFERROR(INDEX(Кат!$O:$O,MATCH($C2566,Кат!$I:$I,0)),INDEX(Торг!$L:$L,MATCH($C2566,Торг!$I:$I,0))),"")</f>
        <v/>
      </c>
      <c r="L2566" s="132" t="str">
        <f>IFERROR(IFERROR(INDEX(Кат!$A:$A,MATCH($C2566,Кат!$I:$I,0)),INDEX(Торг!$A:$A,MATCH($C2566,Торг!$I:$I,0))),"")</f>
        <v/>
      </c>
      <c r="M2566" s="132" t="str">
        <f>IFERROR(IFERROR(INDEX(Кат!$B:$B,MATCH($C2566,Кат!$I:$I,0)),INDEX(Торг!$B:$B,MATCH($C2566,Торг!$I:$I,0))),"")</f>
        <v/>
      </c>
      <c r="N2566" s="132" t="str">
        <f t="shared" si="39"/>
        <v>GATES T42042A</v>
      </c>
      <c r="O2566" s="132" t="str">
        <f>IFERROR(IFERROR(INDEX(Кат!$B:$B,MATCH($N2566,Кат!$I:$I,0)),INDEX(Торг!$B:$B,MATCH($N2566,Торг!$I:$I,0))),"")</f>
        <v/>
      </c>
    </row>
    <row r="2567" spans="1:15" outlineLevel="1">
      <c r="A2567" t="s">
        <v>16293</v>
      </c>
      <c r="C2567" s="191" t="s">
        <v>4498</v>
      </c>
      <c r="E2567" t="s">
        <v>5604</v>
      </c>
      <c r="F2567" t="s">
        <v>1473</v>
      </c>
      <c r="G2567" t="s">
        <v>399</v>
      </c>
      <c r="H2567">
        <v>1450</v>
      </c>
      <c r="J2567" t="s">
        <v>22634</v>
      </c>
      <c r="K2567" s="132" t="str">
        <f>IFERROR(IFERROR(INDEX(Кат!$O:$O,MATCH($C2567,Кат!$I:$I,0)),INDEX(Торг!$L:$L,MATCH($C2567,Торг!$I:$I,0))),"")</f>
        <v/>
      </c>
      <c r="L2567" s="132" t="str">
        <f>IFERROR(IFERROR(INDEX(Кат!$A:$A,MATCH($C2567,Кат!$I:$I,0)),INDEX(Торг!$A:$A,MATCH($C2567,Торг!$I:$I,0))),"")</f>
        <v/>
      </c>
      <c r="M2567" s="132" t="str">
        <f>IFERROR(IFERROR(INDEX(Кат!$B:$B,MATCH($C2567,Кат!$I:$I,0)),INDEX(Торг!$B:$B,MATCH($C2567,Торг!$I:$I,0))),"")</f>
        <v/>
      </c>
      <c r="N2567" s="132" t="str">
        <f t="shared" si="39"/>
        <v>GATES T42041A</v>
      </c>
      <c r="O2567" s="132" t="str">
        <f>IFERROR(IFERROR(INDEX(Кат!$B:$B,MATCH($N2567,Кат!$I:$I,0)),INDEX(Торг!$B:$B,MATCH($N2567,Торг!$I:$I,0))),"")</f>
        <v/>
      </c>
    </row>
    <row r="2568" spans="1:15" outlineLevel="1">
      <c r="A2568" t="s">
        <v>16294</v>
      </c>
      <c r="C2568" s="191" t="s">
        <v>214</v>
      </c>
      <c r="E2568" t="s">
        <v>1547</v>
      </c>
      <c r="F2568" t="s">
        <v>1473</v>
      </c>
      <c r="G2568" t="s">
        <v>399</v>
      </c>
      <c r="H2568">
        <v>1800</v>
      </c>
      <c r="J2568" t="s">
        <v>22634</v>
      </c>
      <c r="K2568" s="132" t="str">
        <f>IFERROR(IFERROR(INDEX(Кат!$O:$O,MATCH($C2568,Кат!$I:$I,0)),INDEX(Торг!$L:$L,MATCH($C2568,Торг!$I:$I,0))),"")</f>
        <v>шпак</v>
      </c>
      <c r="L2568" s="132">
        <f>IFERROR(IFERROR(INDEX(Кат!$A:$A,MATCH($C2568,Кат!$I:$I,0)),INDEX(Торг!$A:$A,MATCH($C2568,Торг!$I:$I,0))),"")</f>
        <v>172041</v>
      </c>
      <c r="M2568" s="132">
        <f>IFERROR(IFERROR(INDEX(Кат!$B:$B,MATCH($C2568,Кат!$I:$I,0)),INDEX(Торг!$B:$B,MATCH($C2568,Торг!$I:$I,0))),"")</f>
        <v>12767</v>
      </c>
      <c r="N2568" s="132" t="str">
        <f t="shared" ref="N2568:N2631" si="40">_xlfn.CONCAT(F2568," ",C2568)</f>
        <v>GATES T42150</v>
      </c>
      <c r="O2568" s="132" t="str">
        <f>IFERROR(IFERROR(INDEX(Кат!$B:$B,MATCH($N2568,Кат!$I:$I,0)),INDEX(Торг!$B:$B,MATCH($N2568,Торг!$I:$I,0))),"")</f>
        <v/>
      </c>
    </row>
    <row r="2569" spans="1:15" outlineLevel="1">
      <c r="A2569" t="s">
        <v>24969</v>
      </c>
      <c r="C2569" s="191" t="s">
        <v>24970</v>
      </c>
      <c r="E2569" t="s">
        <v>24971</v>
      </c>
      <c r="F2569" t="s">
        <v>1473</v>
      </c>
      <c r="G2569" t="s">
        <v>399</v>
      </c>
      <c r="H2569">
        <v>3300</v>
      </c>
      <c r="J2569" t="s">
        <v>22634</v>
      </c>
      <c r="K2569" s="132" t="str">
        <f>IFERROR(IFERROR(INDEX(Кат!$O:$O,MATCH($C2569,Кат!$I:$I,0)),INDEX(Торг!$L:$L,MATCH($C2569,Торг!$I:$I,0))),"")</f>
        <v/>
      </c>
      <c r="L2569" s="132" t="str">
        <f>IFERROR(IFERROR(INDEX(Кат!$A:$A,MATCH($C2569,Кат!$I:$I,0)),INDEX(Торг!$A:$A,MATCH($C2569,Торг!$I:$I,0))),"")</f>
        <v/>
      </c>
      <c r="M2569" s="132" t="str">
        <f>IFERROR(IFERROR(INDEX(Кат!$B:$B,MATCH($C2569,Кат!$I:$I,0)),INDEX(Торг!$B:$B,MATCH($C2569,Торг!$I:$I,0))),"")</f>
        <v/>
      </c>
      <c r="N2569" s="132" t="str">
        <f t="shared" si="40"/>
        <v>GATES T43228БезУп</v>
      </c>
      <c r="O2569" s="132" t="str">
        <f>IFERROR(IFERROR(INDEX(Кат!$B:$B,MATCH($N2569,Кат!$I:$I,0)),INDEX(Торг!$B:$B,MATCH($N2569,Торг!$I:$I,0))),"")</f>
        <v/>
      </c>
    </row>
    <row r="2570" spans="1:15" outlineLevel="1">
      <c r="A2570" t="s">
        <v>16295</v>
      </c>
      <c r="C2570" s="191" t="s">
        <v>5605</v>
      </c>
      <c r="E2570" t="s">
        <v>5606</v>
      </c>
      <c r="F2570" t="s">
        <v>1473</v>
      </c>
      <c r="G2570" t="s">
        <v>399</v>
      </c>
      <c r="H2570">
        <v>4150</v>
      </c>
      <c r="J2570" t="s">
        <v>22634</v>
      </c>
      <c r="K2570" s="132" t="str">
        <f>IFERROR(IFERROR(INDEX(Кат!$O:$O,MATCH($C2570,Кат!$I:$I,0)),INDEX(Торг!$L:$L,MATCH($C2570,Торг!$I:$I,0))),"")</f>
        <v/>
      </c>
      <c r="L2570" s="132" t="str">
        <f>IFERROR(IFERROR(INDEX(Кат!$A:$A,MATCH($C2570,Кат!$I:$I,0)),INDEX(Торг!$A:$A,MATCH($C2570,Торг!$I:$I,0))),"")</f>
        <v/>
      </c>
      <c r="M2570" s="132" t="str">
        <f>IFERROR(IFERROR(INDEX(Кат!$B:$B,MATCH($C2570,Кат!$I:$I,0)),INDEX(Торг!$B:$B,MATCH($C2570,Торг!$I:$I,0))),"")</f>
        <v/>
      </c>
      <c r="N2570" s="132" t="str">
        <f t="shared" si="40"/>
        <v>GATES T43228</v>
      </c>
      <c r="O2570" s="132" t="str">
        <f>IFERROR(IFERROR(INDEX(Кат!$B:$B,MATCH($N2570,Кат!$I:$I,0)),INDEX(Торг!$B:$B,MATCH($N2570,Торг!$I:$I,0))),"")</f>
        <v/>
      </c>
    </row>
    <row r="2571" spans="1:15" outlineLevel="1">
      <c r="A2571" t="s">
        <v>30004</v>
      </c>
      <c r="C2571" s="191" t="s">
        <v>30005</v>
      </c>
      <c r="E2571" t="s">
        <v>30006</v>
      </c>
      <c r="F2571" t="s">
        <v>1473</v>
      </c>
      <c r="G2571" t="s">
        <v>399</v>
      </c>
      <c r="H2571">
        <v>1030</v>
      </c>
      <c r="J2571" t="s">
        <v>22634</v>
      </c>
      <c r="K2571" s="132" t="str">
        <f>IFERROR(IFERROR(INDEX(Кат!$O:$O,MATCH($C2571,Кат!$I:$I,0)),INDEX(Торг!$L:$L,MATCH($C2571,Торг!$I:$I,0))),"")</f>
        <v/>
      </c>
      <c r="L2571" s="132" t="str">
        <f>IFERROR(IFERROR(INDEX(Кат!$A:$A,MATCH($C2571,Кат!$I:$I,0)),INDEX(Торг!$A:$A,MATCH($C2571,Торг!$I:$I,0))),"")</f>
        <v/>
      </c>
      <c r="M2571" s="132" t="str">
        <f>IFERROR(IFERROR(INDEX(Кат!$B:$B,MATCH($C2571,Кат!$I:$I,0)),INDEX(Торг!$B:$B,MATCH($C2571,Торг!$I:$I,0))),"")</f>
        <v/>
      </c>
      <c r="N2571" s="132" t="str">
        <f t="shared" si="40"/>
        <v>GATES T41155</v>
      </c>
      <c r="O2571" s="132" t="str">
        <f>IFERROR(IFERROR(INDEX(Кат!$B:$B,MATCH($N2571,Кат!$I:$I,0)),INDEX(Торг!$B:$B,MATCH($N2571,Торг!$I:$I,0))),"")</f>
        <v/>
      </c>
    </row>
    <row r="2572" spans="1:15" outlineLevel="1">
      <c r="A2572" t="s">
        <v>16296</v>
      </c>
      <c r="C2572" s="191" t="s">
        <v>1548</v>
      </c>
      <c r="E2572" t="s">
        <v>1549</v>
      </c>
      <c r="F2572" t="s">
        <v>1473</v>
      </c>
      <c r="G2572" t="s">
        <v>399</v>
      </c>
      <c r="H2572">
        <v>1800</v>
      </c>
      <c r="J2572" t="s">
        <v>22634</v>
      </c>
      <c r="K2572" s="132" t="str">
        <f>IFERROR(IFERROR(INDEX(Кат!$O:$O,MATCH($C2572,Кат!$I:$I,0)),INDEX(Торг!$L:$L,MATCH($C2572,Торг!$I:$I,0))),"")</f>
        <v/>
      </c>
      <c r="L2572" s="132" t="str">
        <f>IFERROR(IFERROR(INDEX(Кат!$A:$A,MATCH($C2572,Кат!$I:$I,0)),INDEX(Торг!$A:$A,MATCH($C2572,Торг!$I:$I,0))),"")</f>
        <v/>
      </c>
      <c r="M2572" s="132" t="str">
        <f>IFERROR(IFERROR(INDEX(Кат!$B:$B,MATCH($C2572,Кат!$I:$I,0)),INDEX(Торг!$B:$B,MATCH($C2572,Торг!$I:$I,0))),"")</f>
        <v/>
      </c>
      <c r="N2572" s="132" t="str">
        <f t="shared" si="40"/>
        <v>GATES T36249</v>
      </c>
      <c r="O2572" s="132" t="str">
        <f>IFERROR(IFERROR(INDEX(Кат!$B:$B,MATCH($N2572,Кат!$I:$I,0)),INDEX(Торг!$B:$B,MATCH($N2572,Торг!$I:$I,0))),"")</f>
        <v/>
      </c>
    </row>
    <row r="2573" spans="1:15" outlineLevel="1">
      <c r="A2573" t="s">
        <v>16297</v>
      </c>
      <c r="C2573" s="191" t="s">
        <v>1550</v>
      </c>
      <c r="E2573" t="s">
        <v>1551</v>
      </c>
      <c r="F2573" t="s">
        <v>1473</v>
      </c>
      <c r="G2573" t="s">
        <v>399</v>
      </c>
      <c r="H2573">
        <v>1500</v>
      </c>
      <c r="J2573" t="s">
        <v>22634</v>
      </c>
      <c r="K2573" s="132" t="str">
        <f>IFERROR(IFERROR(INDEX(Кат!$O:$O,MATCH($C2573,Кат!$I:$I,0)),INDEX(Торг!$L:$L,MATCH($C2573,Торг!$I:$I,0))),"")</f>
        <v/>
      </c>
      <c r="L2573" s="132" t="str">
        <f>IFERROR(IFERROR(INDEX(Кат!$A:$A,MATCH($C2573,Кат!$I:$I,0)),INDEX(Торг!$A:$A,MATCH($C2573,Торг!$I:$I,0))),"")</f>
        <v/>
      </c>
      <c r="M2573" s="132" t="str">
        <f>IFERROR(IFERROR(INDEX(Кат!$B:$B,MATCH($C2573,Кат!$I:$I,0)),INDEX(Торг!$B:$B,MATCH($C2573,Торг!$I:$I,0))),"")</f>
        <v/>
      </c>
      <c r="N2573" s="132" t="str">
        <f t="shared" si="40"/>
        <v>GATES T39176</v>
      </c>
      <c r="O2573" s="132" t="str">
        <f>IFERROR(IFERROR(INDEX(Кат!$B:$B,MATCH($N2573,Кат!$I:$I,0)),INDEX(Торг!$B:$B,MATCH($N2573,Торг!$I:$I,0))),"")</f>
        <v/>
      </c>
    </row>
    <row r="2574" spans="1:15" outlineLevel="1">
      <c r="A2574" t="s">
        <v>16298</v>
      </c>
      <c r="C2574" s="191" t="s">
        <v>215</v>
      </c>
      <c r="E2574" t="s">
        <v>1552</v>
      </c>
      <c r="F2574" t="s">
        <v>1473</v>
      </c>
      <c r="G2574" t="s">
        <v>399</v>
      </c>
      <c r="H2574">
        <v>1400</v>
      </c>
      <c r="J2574" t="s">
        <v>22634</v>
      </c>
      <c r="K2574" s="132" t="str">
        <f>IFERROR(IFERROR(INDEX(Кат!$O:$O,MATCH($C2574,Кат!$I:$I,0)),INDEX(Торг!$L:$L,MATCH($C2574,Торг!$I:$I,0))),"")</f>
        <v/>
      </c>
      <c r="L2574" s="132" t="str">
        <f>IFERROR(IFERROR(INDEX(Кат!$A:$A,MATCH($C2574,Кат!$I:$I,0)),INDEX(Торг!$A:$A,MATCH($C2574,Торг!$I:$I,0))),"")</f>
        <v/>
      </c>
      <c r="M2574" s="132" t="str">
        <f>IFERROR(IFERROR(INDEX(Кат!$B:$B,MATCH($C2574,Кат!$I:$I,0)),INDEX(Торг!$B:$B,MATCH($C2574,Торг!$I:$I,0))),"")</f>
        <v/>
      </c>
      <c r="N2574" s="132" t="str">
        <f t="shared" si="40"/>
        <v>GATES T36413</v>
      </c>
      <c r="O2574" s="132" t="str">
        <f>IFERROR(IFERROR(INDEX(Кат!$B:$B,MATCH($N2574,Кат!$I:$I,0)),INDEX(Торг!$B:$B,MATCH($N2574,Торг!$I:$I,0))),"")</f>
        <v/>
      </c>
    </row>
    <row r="2575" spans="1:15" outlineLevel="1">
      <c r="A2575" t="s">
        <v>16299</v>
      </c>
      <c r="C2575" s="191" t="s">
        <v>4499</v>
      </c>
      <c r="E2575" t="s">
        <v>5607</v>
      </c>
      <c r="F2575" t="s">
        <v>1473</v>
      </c>
      <c r="G2575" t="s">
        <v>399</v>
      </c>
      <c r="H2575">
        <v>3200</v>
      </c>
      <c r="J2575" t="s">
        <v>22634</v>
      </c>
      <c r="K2575" s="132" t="str">
        <f>IFERROR(IFERROR(INDEX(Кат!$O:$O,MATCH($C2575,Кат!$I:$I,0)),INDEX(Торг!$L:$L,MATCH($C2575,Торг!$I:$I,0))),"")</f>
        <v/>
      </c>
      <c r="L2575" s="132" t="str">
        <f>IFERROR(IFERROR(INDEX(Кат!$A:$A,MATCH($C2575,Кат!$I:$I,0)),INDEX(Торг!$A:$A,MATCH($C2575,Торг!$I:$I,0))),"")</f>
        <v/>
      </c>
      <c r="M2575" s="132" t="str">
        <f>IFERROR(IFERROR(INDEX(Кат!$B:$B,MATCH($C2575,Кат!$I:$I,0)),INDEX(Торг!$B:$B,MATCH($C2575,Торг!$I:$I,0))),"")</f>
        <v/>
      </c>
      <c r="N2575" s="132" t="str">
        <f t="shared" si="40"/>
        <v>GATES T39163</v>
      </c>
      <c r="O2575" s="132" t="str">
        <f>IFERROR(IFERROR(INDEX(Кат!$B:$B,MATCH($N2575,Кат!$I:$I,0)),INDEX(Торг!$B:$B,MATCH($N2575,Торг!$I:$I,0))),"")</f>
        <v/>
      </c>
    </row>
    <row r="2576" spans="1:15" outlineLevel="1">
      <c r="A2576" t="s">
        <v>23802</v>
      </c>
      <c r="C2576" s="191"/>
      <c r="E2576" t="s">
        <v>23764</v>
      </c>
      <c r="J2576" t="s">
        <v>22634</v>
      </c>
      <c r="K2576" s="132" t="str">
        <f>IFERROR(IFERROR(INDEX(Кат!$O:$O,MATCH($C2576,Кат!$I:$I,0)),INDEX(Торг!$L:$L,MATCH($C2576,Торг!$I:$I,0))),"")</f>
        <v/>
      </c>
      <c r="L2576" s="132" t="str">
        <f>IFERROR(IFERROR(INDEX(Кат!$A:$A,MATCH($C2576,Кат!$I:$I,0)),INDEX(Торг!$A:$A,MATCH($C2576,Торг!$I:$I,0))),"")</f>
        <v/>
      </c>
      <c r="M2576" s="132" t="str">
        <f>IFERROR(IFERROR(INDEX(Кат!$B:$B,MATCH($C2576,Кат!$I:$I,0)),INDEX(Торг!$B:$B,MATCH($C2576,Торг!$I:$I,0))),"")</f>
        <v/>
      </c>
      <c r="N2576" s="132" t="str">
        <f t="shared" si="40"/>
        <v xml:space="preserve"> </v>
      </c>
      <c r="O2576" s="132" t="str">
        <f>IFERROR(IFERROR(INDEX(Кат!$B:$B,MATCH($N2576,Кат!$I:$I,0)),INDEX(Торг!$B:$B,MATCH($N2576,Торг!$I:$I,0))),"")</f>
        <v/>
      </c>
    </row>
    <row r="2577" spans="1:15" outlineLevel="1">
      <c r="A2577" t="s">
        <v>16300</v>
      </c>
      <c r="C2577" s="191" t="s">
        <v>5608</v>
      </c>
      <c r="E2577" t="s">
        <v>5609</v>
      </c>
      <c r="F2577" t="s">
        <v>1473</v>
      </c>
      <c r="G2577" t="s">
        <v>399</v>
      </c>
      <c r="H2577">
        <v>1600</v>
      </c>
      <c r="J2577" t="s">
        <v>22634</v>
      </c>
      <c r="K2577" s="132" t="str">
        <f>IFERROR(IFERROR(INDEX(Кат!$O:$O,MATCH($C2577,Кат!$I:$I,0)),INDEX(Торг!$L:$L,MATCH($C2577,Торг!$I:$I,0))),"")</f>
        <v/>
      </c>
      <c r="L2577" s="132" t="str">
        <f>IFERROR(IFERROR(INDEX(Кат!$A:$A,MATCH($C2577,Кат!$I:$I,0)),INDEX(Торг!$A:$A,MATCH($C2577,Торг!$I:$I,0))),"")</f>
        <v/>
      </c>
      <c r="M2577" s="132" t="str">
        <f>IFERROR(IFERROR(INDEX(Кат!$B:$B,MATCH($C2577,Кат!$I:$I,0)),INDEX(Торг!$B:$B,MATCH($C2577,Торг!$I:$I,0))),"")</f>
        <v/>
      </c>
      <c r="N2577" s="132" t="str">
        <f t="shared" si="40"/>
        <v>GATES TH37288G1</v>
      </c>
      <c r="O2577" s="132" t="str">
        <f>IFERROR(IFERROR(INDEX(Кат!$B:$B,MATCH($N2577,Кат!$I:$I,0)),INDEX(Торг!$B:$B,MATCH($N2577,Торг!$I:$I,0))),"")</f>
        <v/>
      </c>
    </row>
    <row r="2578" spans="1:15" outlineLevel="1">
      <c r="A2578" t="s">
        <v>16301</v>
      </c>
      <c r="C2578" s="191" t="s">
        <v>4433</v>
      </c>
      <c r="E2578" t="s">
        <v>5610</v>
      </c>
      <c r="F2578" t="s">
        <v>1473</v>
      </c>
      <c r="G2578" t="s">
        <v>399</v>
      </c>
      <c r="H2578">
        <v>780</v>
      </c>
      <c r="J2578" t="s">
        <v>22634</v>
      </c>
      <c r="K2578" s="132" t="str">
        <f>IFERROR(IFERROR(INDEX(Кат!$O:$O,MATCH($C2578,Кат!$I:$I,0)),INDEX(Торг!$L:$L,MATCH($C2578,Торг!$I:$I,0))),"")</f>
        <v/>
      </c>
      <c r="L2578" s="132" t="str">
        <f>IFERROR(IFERROR(INDEX(Кат!$A:$A,MATCH($C2578,Кат!$I:$I,0)),INDEX(Торг!$A:$A,MATCH($C2578,Торг!$I:$I,0))),"")</f>
        <v/>
      </c>
      <c r="M2578" s="132" t="str">
        <f>IFERROR(IFERROR(INDEX(Кат!$B:$B,MATCH($C2578,Кат!$I:$I,0)),INDEX(Торг!$B:$B,MATCH($C2578,Торг!$I:$I,0))),"")</f>
        <v/>
      </c>
      <c r="N2578" s="132" t="str">
        <f t="shared" si="40"/>
        <v>GATES TH14580</v>
      </c>
      <c r="O2578" s="132" t="str">
        <f>IFERROR(IFERROR(INDEX(Кат!$B:$B,MATCH($N2578,Кат!$I:$I,0)),INDEX(Торг!$B:$B,MATCH($N2578,Торг!$I:$I,0))),"")</f>
        <v/>
      </c>
    </row>
    <row r="2579" spans="1:15" outlineLevel="1">
      <c r="A2579" t="s">
        <v>16302</v>
      </c>
      <c r="C2579" s="191" t="s">
        <v>1553</v>
      </c>
      <c r="E2579" t="s">
        <v>1554</v>
      </c>
      <c r="F2579" t="s">
        <v>1473</v>
      </c>
      <c r="G2579" t="s">
        <v>399</v>
      </c>
      <c r="H2579">
        <v>890</v>
      </c>
      <c r="J2579" t="s">
        <v>22634</v>
      </c>
      <c r="K2579" s="132" t="str">
        <f>IFERROR(IFERROR(INDEX(Кат!$O:$O,MATCH($C2579,Кат!$I:$I,0)),INDEX(Торг!$L:$L,MATCH($C2579,Торг!$I:$I,0))),"")</f>
        <v/>
      </c>
      <c r="L2579" s="132" t="str">
        <f>IFERROR(IFERROR(INDEX(Кат!$A:$A,MATCH($C2579,Кат!$I:$I,0)),INDEX(Торг!$A:$A,MATCH($C2579,Торг!$I:$I,0))),"")</f>
        <v/>
      </c>
      <c r="M2579" s="132" t="str">
        <f>IFERROR(IFERROR(INDEX(Кат!$B:$B,MATCH($C2579,Кат!$I:$I,0)),INDEX(Торг!$B:$B,MATCH($C2579,Торг!$I:$I,0))),"")</f>
        <v/>
      </c>
      <c r="N2579" s="132" t="str">
        <f t="shared" si="40"/>
        <v>GATES TH14687</v>
      </c>
      <c r="O2579" s="132" t="str">
        <f>IFERROR(IFERROR(INDEX(Кат!$B:$B,MATCH($N2579,Кат!$I:$I,0)),INDEX(Торг!$B:$B,MATCH($N2579,Торг!$I:$I,0))),"")</f>
        <v/>
      </c>
    </row>
    <row r="2580" spans="1:15" outlineLevel="1">
      <c r="A2580" t="s">
        <v>16303</v>
      </c>
      <c r="C2580" s="191" t="s">
        <v>4432</v>
      </c>
      <c r="E2580" t="s">
        <v>5611</v>
      </c>
      <c r="F2580" t="s">
        <v>1473</v>
      </c>
      <c r="G2580" t="s">
        <v>399</v>
      </c>
      <c r="H2580">
        <v>1550</v>
      </c>
      <c r="J2580" t="s">
        <v>22634</v>
      </c>
      <c r="K2580" s="132" t="str">
        <f>IFERROR(IFERROR(INDEX(Кат!$O:$O,MATCH($C2580,Кат!$I:$I,0)),INDEX(Торг!$L:$L,MATCH($C2580,Торг!$I:$I,0))),"")</f>
        <v/>
      </c>
      <c r="L2580" s="132" t="str">
        <f>IFERROR(IFERROR(INDEX(Кат!$A:$A,MATCH($C2580,Кат!$I:$I,0)),INDEX(Торг!$A:$A,MATCH($C2580,Торг!$I:$I,0))),"")</f>
        <v/>
      </c>
      <c r="M2580" s="132" t="str">
        <f>IFERROR(IFERROR(INDEX(Кат!$B:$B,MATCH($C2580,Кат!$I:$I,0)),INDEX(Торг!$B:$B,MATCH($C2580,Торг!$I:$I,0))),"")</f>
        <v/>
      </c>
      <c r="N2580" s="132" t="str">
        <f t="shared" si="40"/>
        <v>GATES TH15685</v>
      </c>
      <c r="O2580" s="132" t="str">
        <f>IFERROR(IFERROR(INDEX(Кат!$B:$B,MATCH($N2580,Кат!$I:$I,0)),INDEX(Торг!$B:$B,MATCH($N2580,Торг!$I:$I,0))),"")</f>
        <v/>
      </c>
    </row>
    <row r="2581" spans="1:15" outlineLevel="1">
      <c r="A2581" t="s">
        <v>16304</v>
      </c>
      <c r="C2581" s="191" t="s">
        <v>4431</v>
      </c>
      <c r="E2581" t="s">
        <v>5612</v>
      </c>
      <c r="F2581" t="s">
        <v>1473</v>
      </c>
      <c r="G2581" t="s">
        <v>399</v>
      </c>
      <c r="H2581">
        <v>950</v>
      </c>
      <c r="J2581" t="s">
        <v>22634</v>
      </c>
      <c r="K2581" s="132" t="str">
        <f>IFERROR(IFERROR(INDEX(Кат!$O:$O,MATCH($C2581,Кат!$I:$I,0)),INDEX(Торг!$L:$L,MATCH($C2581,Торг!$I:$I,0))),"")</f>
        <v/>
      </c>
      <c r="L2581" s="132" t="str">
        <f>IFERROR(IFERROR(INDEX(Кат!$A:$A,MATCH($C2581,Кат!$I:$I,0)),INDEX(Торг!$A:$A,MATCH($C2581,Торг!$I:$I,0))),"")</f>
        <v/>
      </c>
      <c r="M2581" s="132" t="str">
        <f>IFERROR(IFERROR(INDEX(Кат!$B:$B,MATCH($C2581,Кат!$I:$I,0)),INDEX(Торг!$B:$B,MATCH($C2581,Торг!$I:$I,0))),"")</f>
        <v/>
      </c>
      <c r="N2581" s="132" t="str">
        <f t="shared" si="40"/>
        <v>GATES TH15380</v>
      </c>
      <c r="O2581" s="132" t="str">
        <f>IFERROR(IFERROR(INDEX(Кат!$B:$B,MATCH($N2581,Кат!$I:$I,0)),INDEX(Торг!$B:$B,MATCH($N2581,Торг!$I:$I,0))),"")</f>
        <v/>
      </c>
    </row>
    <row r="2582" spans="1:15" outlineLevel="1">
      <c r="A2582" t="s">
        <v>16305</v>
      </c>
      <c r="C2582" s="191" t="s">
        <v>5613</v>
      </c>
      <c r="E2582" t="s">
        <v>5614</v>
      </c>
      <c r="F2582" t="s">
        <v>1473</v>
      </c>
      <c r="G2582" t="s">
        <v>399</v>
      </c>
      <c r="H2582">
        <v>600</v>
      </c>
      <c r="J2582" t="s">
        <v>22634</v>
      </c>
      <c r="K2582" s="132" t="str">
        <f>IFERROR(IFERROR(INDEX(Кат!$O:$O,MATCH($C2582,Кат!$I:$I,0)),INDEX(Торг!$L:$L,MATCH($C2582,Торг!$I:$I,0))),"")</f>
        <v/>
      </c>
      <c r="L2582" s="132" t="str">
        <f>IFERROR(IFERROR(INDEX(Кат!$A:$A,MATCH($C2582,Кат!$I:$I,0)),INDEX(Торг!$A:$A,MATCH($C2582,Торг!$I:$I,0))),"")</f>
        <v/>
      </c>
      <c r="M2582" s="132" t="str">
        <f>IFERROR(IFERROR(INDEX(Кат!$B:$B,MATCH($C2582,Кат!$I:$I,0)),INDEX(Торг!$B:$B,MATCH($C2582,Торг!$I:$I,0))),"")</f>
        <v/>
      </c>
      <c r="N2582" s="132" t="str">
        <f t="shared" si="40"/>
        <v>GATES TH00388G1</v>
      </c>
      <c r="O2582" s="132" t="str">
        <f>IFERROR(IFERROR(INDEX(Кат!$B:$B,MATCH($N2582,Кат!$I:$I,0)),INDEX(Торг!$B:$B,MATCH($N2582,Торг!$I:$I,0))),"")</f>
        <v/>
      </c>
    </row>
    <row r="2583" spans="1:15">
      <c r="A2583" t="s">
        <v>16306</v>
      </c>
      <c r="C2583" s="191" t="s">
        <v>4430</v>
      </c>
      <c r="E2583" t="s">
        <v>5615</v>
      </c>
      <c r="F2583" t="s">
        <v>1473</v>
      </c>
      <c r="G2583" t="s">
        <v>399</v>
      </c>
      <c r="H2583">
        <v>950</v>
      </c>
      <c r="J2583" t="s">
        <v>22634</v>
      </c>
      <c r="K2583" s="132" t="str">
        <f>IFERROR(IFERROR(INDEX(Кат!$O:$O,MATCH($C2583,Кат!$I:$I,0)),INDEX(Торг!$L:$L,MATCH($C2583,Торг!$I:$I,0))),"")</f>
        <v>шпак</v>
      </c>
      <c r="L2583" s="132">
        <f>IFERROR(IFERROR(INDEX(Кат!$A:$A,MATCH($C2583,Кат!$I:$I,0)),INDEX(Торг!$A:$A,MATCH($C2583,Торг!$I:$I,0))),"")</f>
        <v>139632</v>
      </c>
      <c r="M2583" s="132">
        <f>IFERROR(IFERROR(INDEX(Кат!$B:$B,MATCH($C2583,Кат!$I:$I,0)),INDEX(Торг!$B:$B,MATCH($C2583,Торг!$I:$I,0))),"")</f>
        <v>29606</v>
      </c>
      <c r="N2583" s="132" t="str">
        <f t="shared" si="40"/>
        <v>GATES TH23389G1</v>
      </c>
      <c r="O2583" s="132" t="str">
        <f>IFERROR(IFERROR(INDEX(Кат!$B:$B,MATCH($N2583,Кат!$I:$I,0)),INDEX(Торг!$B:$B,MATCH($N2583,Торг!$I:$I,0))),"")</f>
        <v/>
      </c>
    </row>
    <row r="2584" spans="1:15" outlineLevel="1">
      <c r="A2584" t="s">
        <v>23803</v>
      </c>
      <c r="C2584" s="191"/>
      <c r="E2584" t="s">
        <v>23804</v>
      </c>
      <c r="J2584" t="s">
        <v>22634</v>
      </c>
      <c r="K2584" s="132" t="str">
        <f>IFERROR(IFERROR(INDEX(Кат!$O:$O,MATCH($C2584,Кат!$I:$I,0)),INDEX(Торг!$L:$L,MATCH($C2584,Торг!$I:$I,0))),"")</f>
        <v/>
      </c>
      <c r="L2584" s="132" t="str">
        <f>IFERROR(IFERROR(INDEX(Кат!$A:$A,MATCH($C2584,Кат!$I:$I,0)),INDEX(Торг!$A:$A,MATCH($C2584,Торг!$I:$I,0))),"")</f>
        <v/>
      </c>
      <c r="M2584" s="132" t="str">
        <f>IFERROR(IFERROR(INDEX(Кат!$B:$B,MATCH($C2584,Кат!$I:$I,0)),INDEX(Торг!$B:$B,MATCH($C2584,Торг!$I:$I,0))),"")</f>
        <v/>
      </c>
      <c r="N2584" s="132" t="str">
        <f t="shared" si="40"/>
        <v xml:space="preserve"> </v>
      </c>
      <c r="O2584" s="132" t="str">
        <f>IFERROR(IFERROR(INDEX(Кат!$B:$B,MATCH($N2584,Кат!$I:$I,0)),INDEX(Торг!$B:$B,MATCH($N2584,Торг!$I:$I,0))),"")</f>
        <v/>
      </c>
    </row>
    <row r="2585" spans="1:15" outlineLevel="1">
      <c r="A2585" t="s">
        <v>16307</v>
      </c>
      <c r="C2585" s="191" t="s">
        <v>1555</v>
      </c>
      <c r="E2585" t="s">
        <v>14008</v>
      </c>
      <c r="F2585" t="s">
        <v>1556</v>
      </c>
      <c r="G2585" t="s">
        <v>375</v>
      </c>
      <c r="H2585">
        <v>60</v>
      </c>
      <c r="J2585" t="s">
        <v>22634</v>
      </c>
      <c r="K2585" s="132" t="str">
        <f>IFERROR(IFERROR(INDEX(Кат!$O:$O,MATCH($C2585,Кат!$I:$I,0)),INDEX(Торг!$L:$L,MATCH($C2585,Торг!$I:$I,0))),"")</f>
        <v/>
      </c>
      <c r="L2585" s="132" t="str">
        <f>IFERROR(IFERROR(INDEX(Кат!$A:$A,MATCH($C2585,Кат!$I:$I,0)),INDEX(Торг!$A:$A,MATCH($C2585,Торг!$I:$I,0))),"")</f>
        <v/>
      </c>
      <c r="M2585" s="132" t="str">
        <f>IFERROR(IFERROR(INDEX(Кат!$B:$B,MATCH($C2585,Кат!$I:$I,0)),INDEX(Торг!$B:$B,MATCH($C2585,Торг!$I:$I,0))),"")</f>
        <v/>
      </c>
      <c r="N2585" s="132" t="str">
        <f t="shared" si="40"/>
        <v>GKN 300222/300225</v>
      </c>
      <c r="O2585" s="132" t="str">
        <f>IFERROR(IFERROR(INDEX(Кат!$B:$B,MATCH($N2585,Кат!$I:$I,0)),INDEX(Торг!$B:$B,MATCH($N2585,Торг!$I:$I,0))),"")</f>
        <v/>
      </c>
    </row>
    <row r="2586" spans="1:15" outlineLevel="1">
      <c r="A2586" t="s">
        <v>16308</v>
      </c>
      <c r="C2586" s="191">
        <v>304599</v>
      </c>
      <c r="E2586" t="s">
        <v>14009</v>
      </c>
      <c r="F2586" t="s">
        <v>1556</v>
      </c>
      <c r="G2586" t="s">
        <v>375</v>
      </c>
      <c r="H2586">
        <v>140</v>
      </c>
      <c r="J2586" t="s">
        <v>22634</v>
      </c>
      <c r="K2586" s="132" t="str">
        <f>IFERROR(IFERROR(INDEX(Кат!$O:$O,MATCH($C2586,Кат!$I:$I,0)),INDEX(Торг!$L:$L,MATCH($C2586,Торг!$I:$I,0))),"")</f>
        <v/>
      </c>
      <c r="L2586" s="132" t="str">
        <f>IFERROR(IFERROR(INDEX(Кат!$A:$A,MATCH($C2586,Кат!$I:$I,0)),INDEX(Торг!$A:$A,MATCH($C2586,Торг!$I:$I,0))),"")</f>
        <v/>
      </c>
      <c r="M2586" s="132" t="str">
        <f>IFERROR(IFERROR(INDEX(Кат!$B:$B,MATCH($C2586,Кат!$I:$I,0)),INDEX(Торг!$B:$B,MATCH($C2586,Торг!$I:$I,0))),"")</f>
        <v/>
      </c>
      <c r="N2586" s="132" t="str">
        <f t="shared" si="40"/>
        <v>GKN 304599</v>
      </c>
      <c r="O2586" s="132" t="str">
        <f>IFERROR(IFERROR(INDEX(Кат!$B:$B,MATCH($N2586,Кат!$I:$I,0)),INDEX(Торг!$B:$B,MATCH($N2586,Торг!$I:$I,0))),"")</f>
        <v/>
      </c>
    </row>
    <row r="2587" spans="1:15">
      <c r="A2587" t="s">
        <v>16309</v>
      </c>
      <c r="C2587" s="191" t="s">
        <v>1557</v>
      </c>
      <c r="E2587" t="s">
        <v>1558</v>
      </c>
      <c r="F2587" t="s">
        <v>1556</v>
      </c>
      <c r="G2587" t="s">
        <v>399</v>
      </c>
      <c r="H2587">
        <v>850</v>
      </c>
      <c r="J2587" t="s">
        <v>22634</v>
      </c>
      <c r="K2587" s="132" t="str">
        <f>IFERROR(IFERROR(INDEX(Кат!$O:$O,MATCH($C2587,Кат!$I:$I,0)),INDEX(Торг!$L:$L,MATCH($C2587,Торг!$I:$I,0))),"")</f>
        <v/>
      </c>
      <c r="L2587" s="132" t="str">
        <f>IFERROR(IFERROR(INDEX(Кат!$A:$A,MATCH($C2587,Кат!$I:$I,0)),INDEX(Торг!$A:$A,MATCH($C2587,Торг!$I:$I,0))),"")</f>
        <v/>
      </c>
      <c r="M2587" s="132" t="str">
        <f>IFERROR(IFERROR(INDEX(Кат!$B:$B,MATCH($C2587,Кат!$I:$I,0)),INDEX(Торг!$B:$B,MATCH($C2587,Торг!$I:$I,0))),"")</f>
        <v/>
      </c>
      <c r="N2587" s="132" t="str">
        <f t="shared" si="40"/>
        <v>GKN U040</v>
      </c>
      <c r="O2587" s="132" t="str">
        <f>IFERROR(IFERROR(INDEX(Кат!$B:$B,MATCH($N2587,Кат!$I:$I,0)),INDEX(Торг!$B:$B,MATCH($N2587,Торг!$I:$I,0))),"")</f>
        <v/>
      </c>
    </row>
    <row r="2588" spans="1:15" outlineLevel="1">
      <c r="A2588" t="s">
        <v>16310</v>
      </c>
      <c r="C2588" s="191" t="s">
        <v>1559</v>
      </c>
      <c r="E2588" t="s">
        <v>1560</v>
      </c>
      <c r="F2588" t="s">
        <v>1556</v>
      </c>
      <c r="G2588" t="s">
        <v>399</v>
      </c>
      <c r="H2588">
        <v>1250</v>
      </c>
      <c r="J2588" t="s">
        <v>22634</v>
      </c>
      <c r="K2588" s="132" t="str">
        <f>IFERROR(IFERROR(INDEX(Кат!$O:$O,MATCH($C2588,Кат!$I:$I,0)),INDEX(Торг!$L:$L,MATCH($C2588,Торг!$I:$I,0))),"")</f>
        <v/>
      </c>
      <c r="L2588" s="132" t="str">
        <f>IFERROR(IFERROR(INDEX(Кат!$A:$A,MATCH($C2588,Кат!$I:$I,0)),INDEX(Торг!$A:$A,MATCH($C2588,Торг!$I:$I,0))),"")</f>
        <v/>
      </c>
      <c r="M2588" s="132" t="str">
        <f>IFERROR(IFERROR(INDEX(Кат!$B:$B,MATCH($C2588,Кат!$I:$I,0)),INDEX(Торг!$B:$B,MATCH($C2588,Торг!$I:$I,0))),"")</f>
        <v/>
      </c>
      <c r="N2588" s="132" t="str">
        <f t="shared" si="40"/>
        <v>GKN U110</v>
      </c>
      <c r="O2588" s="132" t="str">
        <f>IFERROR(IFERROR(INDEX(Кат!$B:$B,MATCH($N2588,Кат!$I:$I,0)),INDEX(Торг!$B:$B,MATCH($N2588,Торг!$I:$I,0))),"")</f>
        <v/>
      </c>
    </row>
    <row r="2589" spans="1:15" outlineLevel="1">
      <c r="A2589" t="s">
        <v>16311</v>
      </c>
      <c r="C2589" s="191">
        <v>300543</v>
      </c>
      <c r="E2589" t="s">
        <v>1561</v>
      </c>
      <c r="F2589" t="s">
        <v>1556</v>
      </c>
      <c r="G2589" t="s">
        <v>375</v>
      </c>
      <c r="H2589">
        <v>1050</v>
      </c>
      <c r="J2589" t="s">
        <v>22634</v>
      </c>
      <c r="K2589" s="132" t="str">
        <f>IFERROR(IFERROR(INDEX(Кат!$O:$O,MATCH($C2589,Кат!$I:$I,0)),INDEX(Торг!$L:$L,MATCH($C2589,Торг!$I:$I,0))),"")</f>
        <v/>
      </c>
      <c r="L2589" s="132" t="str">
        <f>IFERROR(IFERROR(INDEX(Кат!$A:$A,MATCH($C2589,Кат!$I:$I,0)),INDEX(Торг!$A:$A,MATCH($C2589,Торг!$I:$I,0))),"")</f>
        <v/>
      </c>
      <c r="M2589" s="132" t="str">
        <f>IFERROR(IFERROR(INDEX(Кат!$B:$B,MATCH($C2589,Кат!$I:$I,0)),INDEX(Торг!$B:$B,MATCH($C2589,Торг!$I:$I,0))),"")</f>
        <v/>
      </c>
      <c r="N2589" s="132" t="str">
        <f t="shared" si="40"/>
        <v>GKN 300543</v>
      </c>
      <c r="O2589" s="132" t="str">
        <f>IFERROR(IFERROR(INDEX(Кат!$B:$B,MATCH($N2589,Кат!$I:$I,0)),INDEX(Торг!$B:$B,MATCH($N2589,Торг!$I:$I,0))),"")</f>
        <v/>
      </c>
    </row>
    <row r="2590" spans="1:15" outlineLevel="1">
      <c r="A2590" t="s">
        <v>16312</v>
      </c>
      <c r="C2590" s="191">
        <v>300374</v>
      </c>
      <c r="E2590" t="s">
        <v>1562</v>
      </c>
      <c r="F2590" t="s">
        <v>1556</v>
      </c>
      <c r="G2590" t="s">
        <v>375</v>
      </c>
      <c r="H2590">
        <v>600</v>
      </c>
      <c r="J2590" t="s">
        <v>22634</v>
      </c>
      <c r="K2590" s="132" t="str">
        <f>IFERROR(IFERROR(INDEX(Кат!$O:$O,MATCH($C2590,Кат!$I:$I,0)),INDEX(Торг!$L:$L,MATCH($C2590,Торг!$I:$I,0))),"")</f>
        <v/>
      </c>
      <c r="L2590" s="132" t="str">
        <f>IFERROR(IFERROR(INDEX(Кат!$A:$A,MATCH($C2590,Кат!$I:$I,0)),INDEX(Торг!$A:$A,MATCH($C2590,Торг!$I:$I,0))),"")</f>
        <v/>
      </c>
      <c r="M2590" s="132" t="str">
        <f>IFERROR(IFERROR(INDEX(Кат!$B:$B,MATCH($C2590,Кат!$I:$I,0)),INDEX(Торг!$B:$B,MATCH($C2590,Торг!$I:$I,0))),"")</f>
        <v/>
      </c>
      <c r="N2590" s="132" t="str">
        <f t="shared" si="40"/>
        <v>GKN 300374</v>
      </c>
      <c r="O2590" s="132" t="str">
        <f>IFERROR(IFERROR(INDEX(Кат!$B:$B,MATCH($N2590,Кат!$I:$I,0)),INDEX(Торг!$B:$B,MATCH($N2590,Торг!$I:$I,0))),"")</f>
        <v/>
      </c>
    </row>
    <row r="2591" spans="1:15" outlineLevel="1">
      <c r="A2591" t="s">
        <v>27081</v>
      </c>
      <c r="C2591" s="191">
        <v>302040</v>
      </c>
      <c r="E2591" t="s">
        <v>27082</v>
      </c>
      <c r="F2591" t="s">
        <v>1556</v>
      </c>
      <c r="G2591" t="s">
        <v>399</v>
      </c>
      <c r="H2591">
        <v>2200</v>
      </c>
      <c r="J2591" t="s">
        <v>22634</v>
      </c>
      <c r="K2591" s="132" t="str">
        <f>IFERROR(IFERROR(INDEX(Кат!$O:$O,MATCH($C2591,Кат!$I:$I,0)),INDEX(Торг!$L:$L,MATCH($C2591,Торг!$I:$I,0))),"")</f>
        <v/>
      </c>
      <c r="L2591" s="132" t="str">
        <f>IFERROR(IFERROR(INDEX(Кат!$A:$A,MATCH($C2591,Кат!$I:$I,0)),INDEX(Торг!$A:$A,MATCH($C2591,Торг!$I:$I,0))),"")</f>
        <v/>
      </c>
      <c r="M2591" s="132" t="str">
        <f>IFERROR(IFERROR(INDEX(Кат!$B:$B,MATCH($C2591,Кат!$I:$I,0)),INDEX(Торг!$B:$B,MATCH($C2591,Торг!$I:$I,0))),"")</f>
        <v/>
      </c>
      <c r="N2591" s="132" t="str">
        <f t="shared" si="40"/>
        <v>GKN 302040</v>
      </c>
      <c r="O2591" s="132" t="str">
        <f>IFERROR(IFERROR(INDEX(Кат!$B:$B,MATCH($N2591,Кат!$I:$I,0)),INDEX(Торг!$B:$B,MATCH($N2591,Торг!$I:$I,0))),"")</f>
        <v/>
      </c>
    </row>
    <row r="2592" spans="1:15" outlineLevel="1">
      <c r="A2592" t="s">
        <v>33961</v>
      </c>
      <c r="C2592" s="191"/>
      <c r="E2592" t="s">
        <v>33962</v>
      </c>
      <c r="J2592" t="s">
        <v>22634</v>
      </c>
      <c r="K2592" s="132" t="str">
        <f>IFERROR(IFERROR(INDEX(Кат!$O:$O,MATCH($C2592,Кат!$I:$I,0)),INDEX(Торг!$L:$L,MATCH($C2592,Торг!$I:$I,0))),"")</f>
        <v/>
      </c>
      <c r="L2592" s="132" t="str">
        <f>IFERROR(IFERROR(INDEX(Кат!$A:$A,MATCH($C2592,Кат!$I:$I,0)),INDEX(Торг!$A:$A,MATCH($C2592,Торг!$I:$I,0))),"")</f>
        <v/>
      </c>
      <c r="M2592" s="132" t="str">
        <f>IFERROR(IFERROR(INDEX(Кат!$B:$B,MATCH($C2592,Кат!$I:$I,0)),INDEX(Торг!$B:$B,MATCH($C2592,Торг!$I:$I,0))),"")</f>
        <v/>
      </c>
      <c r="N2592" s="132" t="str">
        <f t="shared" si="40"/>
        <v xml:space="preserve"> </v>
      </c>
      <c r="O2592" s="132" t="str">
        <f>IFERROR(IFERROR(INDEX(Кат!$B:$B,MATCH($N2592,Кат!$I:$I,0)),INDEX(Торг!$B:$B,MATCH($N2592,Торг!$I:$I,0))),"")</f>
        <v/>
      </c>
    </row>
    <row r="2593" spans="1:15" outlineLevel="1">
      <c r="A2593" t="s">
        <v>33963</v>
      </c>
      <c r="C2593" s="191" t="s">
        <v>33964</v>
      </c>
      <c r="E2593" t="s">
        <v>33965</v>
      </c>
      <c r="F2593" t="s">
        <v>33966</v>
      </c>
      <c r="G2593" t="s">
        <v>375</v>
      </c>
      <c r="H2593">
        <v>3180</v>
      </c>
      <c r="J2593" t="s">
        <v>22634</v>
      </c>
      <c r="K2593" s="132" t="str">
        <f>IFERROR(IFERROR(INDEX(Кат!$O:$O,MATCH($C2593,Кат!$I:$I,0)),INDEX(Торг!$L:$L,MATCH($C2593,Торг!$I:$I,0))),"")</f>
        <v/>
      </c>
      <c r="L2593" s="132" t="str">
        <f>IFERROR(IFERROR(INDEX(Кат!$A:$A,MATCH($C2593,Кат!$I:$I,0)),INDEX(Торг!$A:$A,MATCH($C2593,Торг!$I:$I,0))),"")</f>
        <v/>
      </c>
      <c r="M2593" s="132" t="str">
        <f>IFERROR(IFERROR(INDEX(Кат!$B:$B,MATCH($C2593,Кат!$I:$I,0)),INDEX(Торг!$B:$B,MATCH($C2593,Торг!$I:$I,0))),"")</f>
        <v/>
      </c>
      <c r="N2593" s="132" t="str">
        <f t="shared" si="40"/>
        <v>GKP GKP1T00122</v>
      </c>
      <c r="O2593" s="132" t="str">
        <f>IFERROR(IFERROR(INDEX(Кат!$B:$B,MATCH($N2593,Кат!$I:$I,0)),INDEX(Торг!$B:$B,MATCH($N2593,Торг!$I:$I,0))),"")</f>
        <v/>
      </c>
    </row>
    <row r="2594" spans="1:15" outlineLevel="1">
      <c r="A2594" t="s">
        <v>33967</v>
      </c>
      <c r="C2594" s="191" t="s">
        <v>33968</v>
      </c>
      <c r="E2594" t="s">
        <v>33969</v>
      </c>
      <c r="F2594" t="s">
        <v>33966</v>
      </c>
      <c r="G2594" t="s">
        <v>375</v>
      </c>
      <c r="H2594">
        <v>3410</v>
      </c>
      <c r="J2594" t="s">
        <v>22634</v>
      </c>
      <c r="K2594" s="132" t="str">
        <f>IFERROR(IFERROR(INDEX(Кат!$O:$O,MATCH($C2594,Кат!$I:$I,0)),INDEX(Торг!$L:$L,MATCH($C2594,Торг!$I:$I,0))),"")</f>
        <v/>
      </c>
      <c r="L2594" s="132" t="str">
        <f>IFERROR(IFERROR(INDEX(Кат!$A:$A,MATCH($C2594,Кат!$I:$I,0)),INDEX(Торг!$A:$A,MATCH($C2594,Торг!$I:$I,0))),"")</f>
        <v/>
      </c>
      <c r="M2594" s="132" t="str">
        <f>IFERROR(IFERROR(INDEX(Кат!$B:$B,MATCH($C2594,Кат!$I:$I,0)),INDEX(Торг!$B:$B,MATCH($C2594,Торг!$I:$I,0))),"")</f>
        <v/>
      </c>
      <c r="N2594" s="132" t="str">
        <f t="shared" si="40"/>
        <v>GKP GKP1T00123</v>
      </c>
      <c r="O2594" s="132" t="str">
        <f>IFERROR(IFERROR(INDEX(Кат!$B:$B,MATCH($N2594,Кат!$I:$I,0)),INDEX(Торг!$B:$B,MATCH($N2594,Торг!$I:$I,0))),"")</f>
        <v/>
      </c>
    </row>
    <row r="2595" spans="1:15" outlineLevel="1">
      <c r="A2595" t="s">
        <v>33970</v>
      </c>
      <c r="C2595" s="191" t="s">
        <v>33971</v>
      </c>
      <c r="E2595" t="s">
        <v>33972</v>
      </c>
      <c r="F2595" t="s">
        <v>33966</v>
      </c>
      <c r="G2595" t="s">
        <v>399</v>
      </c>
      <c r="H2595">
        <v>1370</v>
      </c>
      <c r="J2595" t="s">
        <v>22634</v>
      </c>
      <c r="K2595" s="132" t="str">
        <f>IFERROR(IFERROR(INDEX(Кат!$O:$O,MATCH($C2595,Кат!$I:$I,0)),INDEX(Торг!$L:$L,MATCH($C2595,Торг!$I:$I,0))),"")</f>
        <v/>
      </c>
      <c r="L2595" s="132" t="str">
        <f>IFERROR(IFERROR(INDEX(Кат!$A:$A,MATCH($C2595,Кат!$I:$I,0)),INDEX(Торг!$A:$A,MATCH($C2595,Торг!$I:$I,0))),"")</f>
        <v/>
      </c>
      <c r="M2595" s="132" t="str">
        <f>IFERROR(IFERROR(INDEX(Кат!$B:$B,MATCH($C2595,Кат!$I:$I,0)),INDEX(Торг!$B:$B,MATCH($C2595,Торг!$I:$I,0))),"")</f>
        <v/>
      </c>
      <c r="N2595" s="132" t="str">
        <f t="shared" si="40"/>
        <v>GKP GKP8Q00062</v>
      </c>
      <c r="O2595" s="132" t="str">
        <f>IFERROR(IFERROR(INDEX(Кат!$B:$B,MATCH($N2595,Кат!$I:$I,0)),INDEX(Торг!$B:$B,MATCH($N2595,Торг!$I:$I,0))),"")</f>
        <v/>
      </c>
    </row>
    <row r="2596" spans="1:15" outlineLevel="1">
      <c r="A2596" t="s">
        <v>23805</v>
      </c>
      <c r="C2596" s="191"/>
      <c r="E2596" t="s">
        <v>23806</v>
      </c>
      <c r="J2596" t="s">
        <v>22634</v>
      </c>
      <c r="K2596" s="132" t="str">
        <f>IFERROR(IFERROR(INDEX(Кат!$O:$O,MATCH($C2596,Кат!$I:$I,0)),INDEX(Торг!$L:$L,MATCH($C2596,Торг!$I:$I,0))),"")</f>
        <v/>
      </c>
      <c r="L2596" s="132" t="str">
        <f>IFERROR(IFERROR(INDEX(Кат!$A:$A,MATCH($C2596,Кат!$I:$I,0)),INDEX(Торг!$A:$A,MATCH($C2596,Торг!$I:$I,0))),"")</f>
        <v/>
      </c>
      <c r="M2596" s="132" t="str">
        <f>IFERROR(IFERROR(INDEX(Кат!$B:$B,MATCH($C2596,Кат!$I:$I,0)),INDEX(Торг!$B:$B,MATCH($C2596,Торг!$I:$I,0))),"")</f>
        <v/>
      </c>
      <c r="N2596" s="132" t="str">
        <f t="shared" si="40"/>
        <v xml:space="preserve"> </v>
      </c>
      <c r="O2596" s="132" t="str">
        <f>IFERROR(IFERROR(INDEX(Кат!$B:$B,MATCH($N2596,Кат!$I:$I,0)),INDEX(Торг!$B:$B,MATCH($N2596,Торг!$I:$I,0))),"")</f>
        <v/>
      </c>
    </row>
    <row r="2597" spans="1:15" outlineLevel="1">
      <c r="A2597" t="s">
        <v>16313</v>
      </c>
      <c r="C2597" s="191" t="s">
        <v>219</v>
      </c>
      <c r="E2597" t="s">
        <v>14010</v>
      </c>
      <c r="F2597" t="s">
        <v>1563</v>
      </c>
      <c r="G2597" t="s">
        <v>399</v>
      </c>
      <c r="H2597">
        <v>2050</v>
      </c>
      <c r="J2597" t="s">
        <v>22634</v>
      </c>
      <c r="K2597" s="132" t="str">
        <f>IFERROR(IFERROR(INDEX(Кат!$O:$O,MATCH($C2597,Кат!$I:$I,0)),INDEX(Торг!$L:$L,MATCH($C2597,Торг!$I:$I,0))),"")</f>
        <v>шпак</v>
      </c>
      <c r="L2597" s="132">
        <f>IFERROR(IFERROR(INDEX(Кат!$A:$A,MATCH($C2597,Кат!$I:$I,0)),INDEX(Торг!$A:$A,MATCH($C2597,Торг!$I:$I,0))),"")</f>
        <v>226250</v>
      </c>
      <c r="M2597" s="132">
        <f>IFERROR(IFERROR(INDEX(Кат!$B:$B,MATCH($C2597,Кат!$I:$I,0)),INDEX(Торг!$B:$B,MATCH($C2597,Торг!$I:$I,0))),"")</f>
        <v>12965</v>
      </c>
      <c r="N2597" s="132" t="str">
        <f t="shared" si="40"/>
        <v>GLO 4107K</v>
      </c>
      <c r="O2597" s="132" t="str">
        <f>IFERROR(IFERROR(INDEX(Кат!$B:$B,MATCH($N2597,Кат!$I:$I,0)),INDEX(Торг!$B:$B,MATCH($N2597,Торг!$I:$I,0))),"")</f>
        <v/>
      </c>
    </row>
    <row r="2598" spans="1:15" outlineLevel="1">
      <c r="A2598" t="s">
        <v>16314</v>
      </c>
      <c r="C2598" s="191" t="s">
        <v>220</v>
      </c>
      <c r="E2598" t="s">
        <v>14011</v>
      </c>
      <c r="F2598" t="s">
        <v>1563</v>
      </c>
      <c r="G2598" t="s">
        <v>399</v>
      </c>
      <c r="H2598">
        <v>1680</v>
      </c>
      <c r="J2598" t="s">
        <v>22634</v>
      </c>
      <c r="K2598" s="132" t="str">
        <f>IFERROR(IFERROR(INDEX(Кат!$O:$O,MATCH($C2598,Кат!$I:$I,0)),INDEX(Торг!$L:$L,MATCH($C2598,Торг!$I:$I,0))),"")</f>
        <v>шпак</v>
      </c>
      <c r="L2598" s="132">
        <f>IFERROR(IFERROR(INDEX(Кат!$A:$A,MATCH($C2598,Кат!$I:$I,0)),INDEX(Торг!$A:$A,MATCH($C2598,Торг!$I:$I,0))),"")</f>
        <v>226330</v>
      </c>
      <c r="M2598" s="132">
        <f>IFERROR(IFERROR(INDEX(Кат!$B:$B,MATCH($C2598,Кат!$I:$I,0)),INDEX(Торг!$B:$B,MATCH($C2598,Торг!$I:$I,0))),"")</f>
        <v>12966</v>
      </c>
      <c r="N2598" s="132" t="str">
        <f t="shared" si="40"/>
        <v>GLO 3107K</v>
      </c>
      <c r="O2598" s="132" t="str">
        <f>IFERROR(IFERROR(INDEX(Кат!$B:$B,MATCH($N2598,Кат!$I:$I,0)),INDEX(Торг!$B:$B,MATCH($N2598,Торг!$I:$I,0))),"")</f>
        <v/>
      </c>
    </row>
    <row r="2599" spans="1:15">
      <c r="A2599" t="s">
        <v>16315</v>
      </c>
      <c r="C2599" s="191" t="s">
        <v>222</v>
      </c>
      <c r="E2599" t="s">
        <v>14012</v>
      </c>
      <c r="F2599" t="s">
        <v>1563</v>
      </c>
      <c r="G2599" t="s">
        <v>399</v>
      </c>
      <c r="H2599">
        <v>2000</v>
      </c>
      <c r="J2599" t="s">
        <v>22634</v>
      </c>
      <c r="K2599" s="132" t="str">
        <f>IFERROR(IFERROR(INDEX(Кат!$O:$O,MATCH($C2599,Кат!$I:$I,0)),INDEX(Торг!$L:$L,MATCH($C2599,Торг!$I:$I,0))),"")</f>
        <v>шпак</v>
      </c>
      <c r="L2599" s="132">
        <f>IFERROR(IFERROR(INDEX(Кат!$A:$A,MATCH($C2599,Кат!$I:$I,0)),INDEX(Торг!$A:$A,MATCH($C2599,Торг!$I:$I,0))),"")</f>
        <v>226331</v>
      </c>
      <c r="M2599" s="132">
        <f>IFERROR(IFERROR(INDEX(Кат!$B:$B,MATCH($C2599,Кат!$I:$I,0)),INDEX(Торг!$B:$B,MATCH($C2599,Торг!$I:$I,0))),"")</f>
        <v>12968</v>
      </c>
      <c r="N2599" s="132" t="str">
        <f t="shared" si="40"/>
        <v>GLO 3A07K</v>
      </c>
      <c r="O2599" s="132" t="str">
        <f>IFERROR(IFERROR(INDEX(Кат!$B:$B,MATCH($N2599,Кат!$I:$I,0)),INDEX(Торг!$B:$B,MATCH($N2599,Торг!$I:$I,0))),"")</f>
        <v/>
      </c>
    </row>
    <row r="2600" spans="1:15" outlineLevel="1">
      <c r="A2600" t="s">
        <v>23807</v>
      </c>
      <c r="C2600" s="191"/>
      <c r="E2600" t="s">
        <v>23808</v>
      </c>
      <c r="J2600" t="s">
        <v>22634</v>
      </c>
      <c r="K2600" s="132" t="str">
        <f>IFERROR(IFERROR(INDEX(Кат!$O:$O,MATCH($C2600,Кат!$I:$I,0)),INDEX(Торг!$L:$L,MATCH($C2600,Торг!$I:$I,0))),"")</f>
        <v/>
      </c>
      <c r="L2600" s="132" t="str">
        <f>IFERROR(IFERROR(INDEX(Кат!$A:$A,MATCH($C2600,Кат!$I:$I,0)),INDEX(Торг!$A:$A,MATCH($C2600,Торг!$I:$I,0))),"")</f>
        <v/>
      </c>
      <c r="M2600" s="132" t="str">
        <f>IFERROR(IFERROR(INDEX(Кат!$B:$B,MATCH($C2600,Кат!$I:$I,0)),INDEX(Торг!$B:$B,MATCH($C2600,Торг!$I:$I,0))),"")</f>
        <v/>
      </c>
      <c r="N2600" s="132" t="str">
        <f t="shared" si="40"/>
        <v xml:space="preserve"> </v>
      </c>
      <c r="O2600" s="132" t="str">
        <f>IFERROR(IFERROR(INDEX(Кат!$B:$B,MATCH($N2600,Кат!$I:$I,0)),INDEX(Торг!$B:$B,MATCH($N2600,Торг!$I:$I,0))),"")</f>
        <v/>
      </c>
    </row>
    <row r="2601" spans="1:15" outlineLevel="1">
      <c r="A2601" t="s">
        <v>16316</v>
      </c>
      <c r="C2601" s="191" t="s">
        <v>9</v>
      </c>
      <c r="E2601" t="s">
        <v>13466</v>
      </c>
      <c r="F2601" t="s">
        <v>13467</v>
      </c>
      <c r="G2601" t="s">
        <v>375</v>
      </c>
      <c r="H2601">
        <v>170</v>
      </c>
      <c r="J2601" t="s">
        <v>22634</v>
      </c>
      <c r="K2601" s="132" t="str">
        <f>IFERROR(IFERROR(INDEX(Кат!$O:$O,MATCH($C2601,Кат!$I:$I,0)),INDEX(Торг!$L:$L,MATCH($C2601,Торг!$I:$I,0))),"")</f>
        <v>шпак</v>
      </c>
      <c r="L2601" s="132">
        <f>IFERROR(IFERROR(INDEX(Кат!$A:$A,MATCH($C2601,Кат!$I:$I,0)),INDEX(Торг!$A:$A,MATCH($C2601,Торг!$I:$I,0))),"")</f>
        <v>213422</v>
      </c>
      <c r="M2601" s="132">
        <f>IFERROR(IFERROR(INDEX(Кат!$B:$B,MATCH($C2601,Кат!$I:$I,0)),INDEX(Торг!$B:$B,MATCH($C2601,Торг!$I:$I,0))),"")</f>
        <v>1282</v>
      </c>
      <c r="N2601" s="132" t="str">
        <f t="shared" si="40"/>
        <v>GOETZE 24-30667-01/0</v>
      </c>
      <c r="O2601" s="132" t="str">
        <f>IFERROR(IFERROR(INDEX(Кат!$B:$B,MATCH($N2601,Кат!$I:$I,0)),INDEX(Торг!$B:$B,MATCH($N2601,Торг!$I:$I,0))),"")</f>
        <v/>
      </c>
    </row>
    <row r="2602" spans="1:15" outlineLevel="1">
      <c r="A2602" t="s">
        <v>23809</v>
      </c>
      <c r="C2602" s="191"/>
      <c r="E2602" t="s">
        <v>23810</v>
      </c>
      <c r="J2602" t="s">
        <v>22634</v>
      </c>
      <c r="K2602" s="132" t="str">
        <f>IFERROR(IFERROR(INDEX(Кат!$O:$O,MATCH($C2602,Кат!$I:$I,0)),INDEX(Торг!$L:$L,MATCH($C2602,Торг!$I:$I,0))),"")</f>
        <v/>
      </c>
      <c r="L2602" s="132" t="str">
        <f>IFERROR(IFERROR(INDEX(Кат!$A:$A,MATCH($C2602,Кат!$I:$I,0)),INDEX(Торг!$A:$A,MATCH($C2602,Торг!$I:$I,0))),"")</f>
        <v/>
      </c>
      <c r="M2602" s="132" t="str">
        <f>IFERROR(IFERROR(INDEX(Кат!$B:$B,MATCH($C2602,Кат!$I:$I,0)),INDEX(Торг!$B:$B,MATCH($C2602,Торг!$I:$I,0))),"")</f>
        <v/>
      </c>
      <c r="N2602" s="132" t="str">
        <f t="shared" si="40"/>
        <v xml:space="preserve"> </v>
      </c>
      <c r="O2602" s="132" t="str">
        <f>IFERROR(IFERROR(INDEX(Кат!$B:$B,MATCH($N2602,Кат!$I:$I,0)),INDEX(Торг!$B:$B,MATCH($N2602,Торг!$I:$I,0))),"")</f>
        <v/>
      </c>
    </row>
    <row r="2603" spans="1:15" outlineLevel="1">
      <c r="A2603" t="s">
        <v>16317</v>
      </c>
      <c r="C2603" s="191" t="s">
        <v>5616</v>
      </c>
      <c r="E2603" t="s">
        <v>5617</v>
      </c>
      <c r="F2603" t="s">
        <v>5618</v>
      </c>
      <c r="G2603" t="s">
        <v>375</v>
      </c>
      <c r="H2603">
        <v>1350</v>
      </c>
      <c r="J2603" t="s">
        <v>22634</v>
      </c>
      <c r="K2603" s="132" t="str">
        <f>IFERROR(IFERROR(INDEX(Кат!$O:$O,MATCH($C2603,Кат!$I:$I,0)),INDEX(Торг!$L:$L,MATCH($C2603,Торг!$I:$I,0))),"")</f>
        <v/>
      </c>
      <c r="L2603" s="132" t="str">
        <f>IFERROR(IFERROR(INDEX(Кат!$A:$A,MATCH($C2603,Кат!$I:$I,0)),INDEX(Торг!$A:$A,MATCH($C2603,Торг!$I:$I,0))),"")</f>
        <v/>
      </c>
      <c r="M2603" s="132" t="str">
        <f>IFERROR(IFERROR(INDEX(Кат!$B:$B,MATCH($C2603,Кат!$I:$I,0)),INDEX(Торг!$B:$B,MATCH($C2603,Торг!$I:$I,0))),"")</f>
        <v/>
      </c>
      <c r="N2603" s="132" t="str">
        <f t="shared" si="40"/>
        <v>GOLD HP9940</v>
      </c>
      <c r="O2603" s="132" t="str">
        <f>IFERROR(IFERROR(INDEX(Кат!$B:$B,MATCH($N2603,Кат!$I:$I,0)),INDEX(Торг!$B:$B,MATCH($N2603,Торг!$I:$I,0))),"")</f>
        <v/>
      </c>
    </row>
    <row r="2604" spans="1:15" outlineLevel="1">
      <c r="A2604" t="s">
        <v>23811</v>
      </c>
      <c r="C2604" s="191"/>
      <c r="E2604" t="s">
        <v>23812</v>
      </c>
      <c r="J2604" t="s">
        <v>22634</v>
      </c>
      <c r="K2604" s="132" t="str">
        <f>IFERROR(IFERROR(INDEX(Кат!$O:$O,MATCH($C2604,Кат!$I:$I,0)),INDEX(Торг!$L:$L,MATCH($C2604,Торг!$I:$I,0))),"")</f>
        <v/>
      </c>
      <c r="L2604" s="132" t="str">
        <f>IFERROR(IFERROR(INDEX(Кат!$A:$A,MATCH($C2604,Кат!$I:$I,0)),INDEX(Торг!$A:$A,MATCH($C2604,Торг!$I:$I,0))),"")</f>
        <v/>
      </c>
      <c r="M2604" s="132" t="str">
        <f>IFERROR(IFERROR(INDEX(Кат!$B:$B,MATCH($C2604,Кат!$I:$I,0)),INDEX(Торг!$B:$B,MATCH($C2604,Торг!$I:$I,0))),"")</f>
        <v/>
      </c>
      <c r="N2604" s="132" t="str">
        <f t="shared" si="40"/>
        <v xml:space="preserve"> </v>
      </c>
      <c r="O2604" s="132" t="str">
        <f>IFERROR(IFERROR(INDEX(Кат!$B:$B,MATCH($N2604,Кат!$I:$I,0)),INDEX(Торг!$B:$B,MATCH($N2604,Торг!$I:$I,0))),"")</f>
        <v/>
      </c>
    </row>
    <row r="2605" spans="1:15" outlineLevel="1">
      <c r="A2605" t="s">
        <v>23328</v>
      </c>
      <c r="C2605" s="191" t="s">
        <v>23329</v>
      </c>
      <c r="E2605" t="s">
        <v>23330</v>
      </c>
      <c r="F2605" t="s">
        <v>1168</v>
      </c>
      <c r="G2605" t="s">
        <v>375</v>
      </c>
      <c r="H2605">
        <v>4500</v>
      </c>
      <c r="J2605" t="s">
        <v>22634</v>
      </c>
      <c r="K2605" s="132" t="str">
        <f>IFERROR(IFERROR(INDEX(Кат!$O:$O,MATCH($C2605,Кат!$I:$I,0)),INDEX(Торг!$L:$L,MATCH($C2605,Торг!$I:$I,0))),"")</f>
        <v/>
      </c>
      <c r="L2605" s="132" t="str">
        <f>IFERROR(IFERROR(INDEX(Кат!$A:$A,MATCH($C2605,Кат!$I:$I,0)),INDEX(Торг!$A:$A,MATCH($C2605,Торг!$I:$I,0))),"")</f>
        <v/>
      </c>
      <c r="M2605" s="132" t="str">
        <f>IFERROR(IFERROR(INDEX(Кат!$B:$B,MATCH($C2605,Кат!$I:$I,0)),INDEX(Торг!$B:$B,MATCH($C2605,Торг!$I:$I,0))),"")</f>
        <v/>
      </c>
      <c r="N2605" s="132" t="str">
        <f t="shared" si="40"/>
        <v>DEMFI GD08-2905002-01</v>
      </c>
      <c r="O2605" s="132" t="str">
        <f>IFERROR(IFERROR(INDEX(Кат!$B:$B,MATCH($N2605,Кат!$I:$I,0)),INDEX(Торг!$B:$B,MATCH($N2605,Торг!$I:$I,0))),"")</f>
        <v/>
      </c>
    </row>
    <row r="2606" spans="1:15">
      <c r="A2606" t="s">
        <v>23331</v>
      </c>
      <c r="C2606" s="191" t="s">
        <v>23332</v>
      </c>
      <c r="E2606" t="s">
        <v>23333</v>
      </c>
      <c r="F2606" t="s">
        <v>1168</v>
      </c>
      <c r="G2606" t="s">
        <v>375</v>
      </c>
      <c r="H2606">
        <v>4500</v>
      </c>
      <c r="J2606" t="s">
        <v>22634</v>
      </c>
      <c r="K2606" s="132" t="str">
        <f>IFERROR(IFERROR(INDEX(Кат!$O:$O,MATCH($C2606,Кат!$I:$I,0)),INDEX(Торг!$L:$L,MATCH($C2606,Торг!$I:$I,0))),"")</f>
        <v/>
      </c>
      <c r="L2606" s="132" t="str">
        <f>IFERROR(IFERROR(INDEX(Кат!$A:$A,MATCH($C2606,Кат!$I:$I,0)),INDEX(Торг!$A:$A,MATCH($C2606,Торг!$I:$I,0))),"")</f>
        <v/>
      </c>
      <c r="M2606" s="132" t="str">
        <f>IFERROR(IFERROR(INDEX(Кат!$B:$B,MATCH($C2606,Кат!$I:$I,0)),INDEX(Торг!$B:$B,MATCH($C2606,Торг!$I:$I,0))),"")</f>
        <v/>
      </c>
      <c r="N2606" s="132" t="str">
        <f t="shared" si="40"/>
        <v>DEMFI GD10-2905002-01</v>
      </c>
      <c r="O2606" s="132" t="str">
        <f>IFERROR(IFERROR(INDEX(Кат!$B:$B,MATCH($N2606,Кат!$I:$I,0)),INDEX(Торг!$B:$B,MATCH($N2606,Торг!$I:$I,0))),"")</f>
        <v/>
      </c>
    </row>
    <row r="2607" spans="1:15" outlineLevel="1">
      <c r="A2607" t="s">
        <v>30536</v>
      </c>
      <c r="C2607" s="191" t="s">
        <v>30537</v>
      </c>
      <c r="E2607" t="s">
        <v>30538</v>
      </c>
      <c r="F2607" t="s">
        <v>1168</v>
      </c>
      <c r="G2607" t="s">
        <v>375</v>
      </c>
      <c r="H2607">
        <v>5200</v>
      </c>
      <c r="J2607" t="s">
        <v>22634</v>
      </c>
      <c r="K2607" s="132" t="str">
        <f>IFERROR(IFERROR(INDEX(Кат!$O:$O,MATCH($C2607,Кат!$I:$I,0)),INDEX(Торг!$L:$L,MATCH($C2607,Торг!$I:$I,0))),"")</f>
        <v/>
      </c>
      <c r="L2607" s="132" t="str">
        <f>IFERROR(IFERROR(INDEX(Кат!$A:$A,MATCH($C2607,Кат!$I:$I,0)),INDEX(Торг!$A:$A,MATCH($C2607,Торг!$I:$I,0))),"")</f>
        <v/>
      </c>
      <c r="M2607" s="132" t="str">
        <f>IFERROR(IFERROR(INDEX(Кат!$B:$B,MATCH($C2607,Кат!$I:$I,0)),INDEX(Торг!$B:$B,MATCH($C2607,Торг!$I:$I,0))),"")</f>
        <v/>
      </c>
      <c r="N2607" s="132" t="str">
        <f t="shared" si="40"/>
        <v>DEMFI GD70-2905002-01</v>
      </c>
      <c r="O2607" s="132" t="str">
        <f>IFERROR(IFERROR(INDEX(Кат!$B:$B,MATCH($N2607,Кат!$I:$I,0)),INDEX(Торг!$B:$B,MATCH($N2607,Торг!$I:$I,0))),"")</f>
        <v/>
      </c>
    </row>
    <row r="2608" spans="1:15" outlineLevel="1">
      <c r="A2608" t="s">
        <v>23813</v>
      </c>
      <c r="C2608" s="191"/>
      <c r="E2608" t="s">
        <v>23814</v>
      </c>
      <c r="J2608" t="s">
        <v>22634</v>
      </c>
      <c r="K2608" s="132" t="str">
        <f>IFERROR(IFERROR(INDEX(Кат!$O:$O,MATCH($C2608,Кат!$I:$I,0)),INDEX(Торг!$L:$L,MATCH($C2608,Торг!$I:$I,0))),"")</f>
        <v/>
      </c>
      <c r="L2608" s="132" t="str">
        <f>IFERROR(IFERROR(INDEX(Кат!$A:$A,MATCH($C2608,Кат!$I:$I,0)),INDEX(Торг!$A:$A,MATCH($C2608,Торг!$I:$I,0))),"")</f>
        <v/>
      </c>
      <c r="M2608" s="132" t="str">
        <f>IFERROR(IFERROR(INDEX(Кат!$B:$B,MATCH($C2608,Кат!$I:$I,0)),INDEX(Торг!$B:$B,MATCH($C2608,Торг!$I:$I,0))),"")</f>
        <v/>
      </c>
      <c r="N2608" s="132" t="str">
        <f t="shared" si="40"/>
        <v xml:space="preserve"> </v>
      </c>
      <c r="O2608" s="132" t="str">
        <f>IFERROR(IFERROR(INDEX(Кат!$B:$B,MATCH($N2608,Кат!$I:$I,0)),INDEX(Торг!$B:$B,MATCH($N2608,Торг!$I:$I,0))),"")</f>
        <v/>
      </c>
    </row>
    <row r="2609" spans="1:15">
      <c r="A2609" t="s">
        <v>16318</v>
      </c>
      <c r="C2609" s="191" t="s">
        <v>5619</v>
      </c>
      <c r="E2609" t="s">
        <v>5620</v>
      </c>
      <c r="F2609" t="s">
        <v>5621</v>
      </c>
      <c r="G2609" t="s">
        <v>399</v>
      </c>
      <c r="H2609">
        <v>1350</v>
      </c>
      <c r="J2609" t="s">
        <v>22634</v>
      </c>
      <c r="K2609" s="132" t="str">
        <f>IFERROR(IFERROR(INDEX(Кат!$O:$O,MATCH($C2609,Кат!$I:$I,0)),INDEX(Торг!$L:$L,MATCH($C2609,Торг!$I:$I,0))),"")</f>
        <v/>
      </c>
      <c r="L2609" s="132" t="str">
        <f>IFERROR(IFERROR(INDEX(Кат!$A:$A,MATCH($C2609,Кат!$I:$I,0)),INDEX(Торг!$A:$A,MATCH($C2609,Торг!$I:$I,0))),"")</f>
        <v/>
      </c>
      <c r="M2609" s="132" t="str">
        <f>IFERROR(IFERROR(INDEX(Кат!$B:$B,MATCH($C2609,Кат!$I:$I,0)),INDEX(Торг!$B:$B,MATCH($C2609,Торг!$I:$I,0))),"")</f>
        <v/>
      </c>
      <c r="N2609" s="132" t="str">
        <f t="shared" si="40"/>
        <v>GROG 806014108R</v>
      </c>
      <c r="O2609" s="132" t="str">
        <f>IFERROR(IFERROR(INDEX(Кат!$B:$B,MATCH($N2609,Кат!$I:$I,0)),INDEX(Торг!$B:$B,MATCH($N2609,Торг!$I:$I,0))),"")</f>
        <v/>
      </c>
    </row>
    <row r="2610" spans="1:15" outlineLevel="1">
      <c r="A2610" t="s">
        <v>16319</v>
      </c>
      <c r="C2610" s="191">
        <v>7711120025</v>
      </c>
      <c r="E2610" t="s">
        <v>5622</v>
      </c>
      <c r="F2610" t="s">
        <v>5621</v>
      </c>
      <c r="G2610" t="s">
        <v>399</v>
      </c>
      <c r="H2610">
        <v>4500</v>
      </c>
      <c r="J2610" t="s">
        <v>22634</v>
      </c>
      <c r="K2610" s="132" t="str">
        <f>IFERROR(IFERROR(INDEX(Кат!$O:$O,MATCH($C2610,Кат!$I:$I,0)),INDEX(Торг!$L:$L,MATCH($C2610,Торг!$I:$I,0))),"")</f>
        <v/>
      </c>
      <c r="L2610" s="132" t="str">
        <f>IFERROR(IFERROR(INDEX(Кат!$A:$A,MATCH($C2610,Кат!$I:$I,0)),INDEX(Торг!$A:$A,MATCH($C2610,Торг!$I:$I,0))),"")</f>
        <v/>
      </c>
      <c r="M2610" s="132" t="str">
        <f>IFERROR(IFERROR(INDEX(Кат!$B:$B,MATCH($C2610,Кат!$I:$I,0)),INDEX(Торг!$B:$B,MATCH($C2610,Торг!$I:$I,0))),"")</f>
        <v/>
      </c>
      <c r="N2610" s="132" t="str">
        <f t="shared" si="40"/>
        <v>GROG 7711120025</v>
      </c>
      <c r="O2610" s="132" t="str">
        <f>IFERROR(IFERROR(INDEX(Кат!$B:$B,MATCH($N2610,Кат!$I:$I,0)),INDEX(Торг!$B:$B,MATCH($N2610,Торг!$I:$I,0))),"")</f>
        <v/>
      </c>
    </row>
    <row r="2611" spans="1:15" outlineLevel="1">
      <c r="A2611" t="s">
        <v>16320</v>
      </c>
      <c r="C2611" s="191">
        <v>7700273618</v>
      </c>
      <c r="E2611" t="s">
        <v>5623</v>
      </c>
      <c r="F2611" t="s">
        <v>5621</v>
      </c>
      <c r="G2611" t="s">
        <v>399</v>
      </c>
      <c r="H2611">
        <v>400</v>
      </c>
      <c r="J2611" t="s">
        <v>22634</v>
      </c>
      <c r="K2611" s="132" t="str">
        <f>IFERROR(IFERROR(INDEX(Кат!$O:$O,MATCH($C2611,Кат!$I:$I,0)),INDEX(Торг!$L:$L,MATCH($C2611,Торг!$I:$I,0))),"")</f>
        <v/>
      </c>
      <c r="L2611" s="132" t="str">
        <f>IFERROR(IFERROR(INDEX(Кат!$A:$A,MATCH($C2611,Кат!$I:$I,0)),INDEX(Торг!$A:$A,MATCH($C2611,Торг!$I:$I,0))),"")</f>
        <v/>
      </c>
      <c r="M2611" s="132" t="str">
        <f>IFERROR(IFERROR(INDEX(Кат!$B:$B,MATCH($C2611,Кат!$I:$I,0)),INDEX(Торг!$B:$B,MATCH($C2611,Торг!$I:$I,0))),"")</f>
        <v/>
      </c>
      <c r="N2611" s="132" t="str">
        <f t="shared" si="40"/>
        <v>GROG 7700273618</v>
      </c>
      <c r="O2611" s="132" t="str">
        <f>IFERROR(IFERROR(INDEX(Кат!$B:$B,MATCH($N2611,Кат!$I:$I,0)),INDEX(Торг!$B:$B,MATCH($N2611,Торг!$I:$I,0))),"")</f>
        <v/>
      </c>
    </row>
    <row r="2612" spans="1:15" outlineLevel="1">
      <c r="A2612" t="s">
        <v>23815</v>
      </c>
      <c r="C2612" s="191"/>
      <c r="E2612" t="s">
        <v>23816</v>
      </c>
      <c r="J2612" t="s">
        <v>22634</v>
      </c>
      <c r="K2612" s="132" t="str">
        <f>IFERROR(IFERROR(INDEX(Кат!$O:$O,MATCH($C2612,Кат!$I:$I,0)),INDEX(Торг!$L:$L,MATCH($C2612,Торг!$I:$I,0))),"")</f>
        <v/>
      </c>
      <c r="L2612" s="132" t="str">
        <f>IFERROR(IFERROR(INDEX(Кат!$A:$A,MATCH($C2612,Кат!$I:$I,0)),INDEX(Торг!$A:$A,MATCH($C2612,Торг!$I:$I,0))),"")</f>
        <v/>
      </c>
      <c r="M2612" s="132" t="str">
        <f>IFERROR(IFERROR(INDEX(Кат!$B:$B,MATCH($C2612,Кат!$I:$I,0)),INDEX(Торг!$B:$B,MATCH($C2612,Торг!$I:$I,0))),"")</f>
        <v/>
      </c>
      <c r="N2612" s="132" t="str">
        <f t="shared" si="40"/>
        <v xml:space="preserve"> </v>
      </c>
      <c r="O2612" s="132" t="str">
        <f>IFERROR(IFERROR(INDEX(Кат!$B:$B,MATCH($N2612,Кат!$I:$I,0)),INDEX(Торг!$B:$B,MATCH($N2612,Торг!$I:$I,0))),"")</f>
        <v/>
      </c>
    </row>
    <row r="2613" spans="1:15" outlineLevel="1">
      <c r="A2613" t="s">
        <v>16321</v>
      </c>
      <c r="C2613" s="191">
        <v>532369</v>
      </c>
      <c r="E2613" t="s">
        <v>5624</v>
      </c>
      <c r="F2613" t="s">
        <v>1564</v>
      </c>
      <c r="G2613" t="s">
        <v>399</v>
      </c>
      <c r="H2613">
        <v>2450</v>
      </c>
      <c r="J2613" t="s">
        <v>22634</v>
      </c>
      <c r="K2613" s="132" t="str">
        <f>IFERROR(IFERROR(INDEX(Кат!$O:$O,MATCH($C2613,Кат!$I:$I,0)),INDEX(Торг!$L:$L,MATCH($C2613,Торг!$I:$I,0))),"")</f>
        <v/>
      </c>
      <c r="L2613" s="132" t="str">
        <f>IFERROR(IFERROR(INDEX(Кат!$A:$A,MATCH($C2613,Кат!$I:$I,0)),INDEX(Торг!$A:$A,MATCH($C2613,Торг!$I:$I,0))),"")</f>
        <v/>
      </c>
      <c r="M2613" s="132" t="str">
        <f>IFERROR(IFERROR(INDEX(Кат!$B:$B,MATCH($C2613,Кат!$I:$I,0)),INDEX(Торг!$B:$B,MATCH($C2613,Торг!$I:$I,0))),"")</f>
        <v/>
      </c>
      <c r="N2613" s="132" t="str">
        <f t="shared" si="40"/>
        <v>GSP 532369</v>
      </c>
      <c r="O2613" s="132" t="str">
        <f>IFERROR(IFERROR(INDEX(Кат!$B:$B,MATCH($N2613,Кат!$I:$I,0)),INDEX(Торг!$B:$B,MATCH($N2613,Торг!$I:$I,0))),"")</f>
        <v/>
      </c>
    </row>
    <row r="2614" spans="1:15" outlineLevel="1">
      <c r="A2614" t="s">
        <v>16322</v>
      </c>
      <c r="C2614" s="191">
        <v>828001</v>
      </c>
      <c r="E2614" t="s">
        <v>14013</v>
      </c>
      <c r="F2614" t="s">
        <v>1564</v>
      </c>
      <c r="G2614" t="s">
        <v>399</v>
      </c>
      <c r="H2614">
        <v>1500</v>
      </c>
      <c r="J2614" t="s">
        <v>22634</v>
      </c>
      <c r="K2614" s="132" t="str">
        <f>IFERROR(IFERROR(INDEX(Кат!$O:$O,MATCH($C2614,Кат!$I:$I,0)),INDEX(Торг!$L:$L,MATCH($C2614,Торг!$I:$I,0))),"")</f>
        <v/>
      </c>
      <c r="L2614" s="132" t="str">
        <f>IFERROR(IFERROR(INDEX(Кат!$A:$A,MATCH($C2614,Кат!$I:$I,0)),INDEX(Торг!$A:$A,MATCH($C2614,Торг!$I:$I,0))),"")</f>
        <v/>
      </c>
      <c r="M2614" s="132" t="str">
        <f>IFERROR(IFERROR(INDEX(Кат!$B:$B,MATCH($C2614,Кат!$I:$I,0)),INDEX(Торг!$B:$B,MATCH($C2614,Торг!$I:$I,0))),"")</f>
        <v/>
      </c>
      <c r="N2614" s="132" t="str">
        <f t="shared" si="40"/>
        <v>GSP 828001</v>
      </c>
      <c r="O2614" s="132" t="str">
        <f>IFERROR(IFERROR(INDEX(Кат!$B:$B,MATCH($N2614,Кат!$I:$I,0)),INDEX(Торг!$B:$B,MATCH($N2614,Торг!$I:$I,0))),"")</f>
        <v/>
      </c>
    </row>
    <row r="2615" spans="1:15" outlineLevel="1">
      <c r="A2615" t="s">
        <v>23817</v>
      </c>
      <c r="C2615" s="191"/>
      <c r="E2615" t="s">
        <v>23818</v>
      </c>
      <c r="J2615" t="s">
        <v>22634</v>
      </c>
      <c r="K2615" s="132" t="str">
        <f>IFERROR(IFERROR(INDEX(Кат!$O:$O,MATCH($C2615,Кат!$I:$I,0)),INDEX(Торг!$L:$L,MATCH($C2615,Торг!$I:$I,0))),"")</f>
        <v/>
      </c>
      <c r="L2615" s="132" t="str">
        <f>IFERROR(IFERROR(INDEX(Кат!$A:$A,MATCH($C2615,Кат!$I:$I,0)),INDEX(Торг!$A:$A,MATCH($C2615,Торг!$I:$I,0))),"")</f>
        <v/>
      </c>
      <c r="M2615" s="132" t="str">
        <f>IFERROR(IFERROR(INDEX(Кат!$B:$B,MATCH($C2615,Кат!$I:$I,0)),INDEX(Торг!$B:$B,MATCH($C2615,Торг!$I:$I,0))),"")</f>
        <v/>
      </c>
      <c r="N2615" s="132" t="str">
        <f t="shared" si="40"/>
        <v xml:space="preserve"> </v>
      </c>
      <c r="O2615" s="132" t="str">
        <f>IFERROR(IFERROR(INDEX(Кат!$B:$B,MATCH($N2615,Кат!$I:$I,0)),INDEX(Торг!$B:$B,MATCH($N2615,Торг!$I:$I,0))),"")</f>
        <v/>
      </c>
    </row>
    <row r="2616" spans="1:15" outlineLevel="1">
      <c r="A2616" t="s">
        <v>16323</v>
      </c>
      <c r="C2616" s="191" t="s">
        <v>5625</v>
      </c>
      <c r="E2616" t="s">
        <v>5626</v>
      </c>
      <c r="F2616" t="s">
        <v>5627</v>
      </c>
      <c r="G2616" t="s">
        <v>399</v>
      </c>
      <c r="H2616">
        <v>4580</v>
      </c>
      <c r="J2616" t="s">
        <v>22634</v>
      </c>
      <c r="K2616" s="132" t="str">
        <f>IFERROR(IFERROR(INDEX(Кат!$O:$O,MATCH($C2616,Кат!$I:$I,0)),INDEX(Торг!$L:$L,MATCH($C2616,Торг!$I:$I,0))),"")</f>
        <v/>
      </c>
      <c r="L2616" s="132" t="str">
        <f>IFERROR(IFERROR(INDEX(Кат!$A:$A,MATCH($C2616,Кат!$I:$I,0)),INDEX(Торг!$A:$A,MATCH($C2616,Торг!$I:$I,0))),"")</f>
        <v/>
      </c>
      <c r="M2616" s="132" t="str">
        <f>IFERROR(IFERROR(INDEX(Кат!$B:$B,MATCH($C2616,Кат!$I:$I,0)),INDEX(Торг!$B:$B,MATCH($C2616,Торг!$I:$I,0))),"")</f>
        <v/>
      </c>
      <c r="N2616" s="132" t="str">
        <f t="shared" si="40"/>
        <v>STINGER 00198-St</v>
      </c>
      <c r="O2616" s="132" t="str">
        <f>IFERROR(IFERROR(INDEX(Кат!$B:$B,MATCH($N2616,Кат!$I:$I,0)),INDEX(Торг!$B:$B,MATCH($N2616,Торг!$I:$I,0))),"")</f>
        <v/>
      </c>
    </row>
    <row r="2617" spans="1:15">
      <c r="A2617" t="s">
        <v>16324</v>
      </c>
      <c r="C2617" s="191" t="s">
        <v>5628</v>
      </c>
      <c r="E2617" t="s">
        <v>5629</v>
      </c>
      <c r="F2617" t="s">
        <v>5627</v>
      </c>
      <c r="G2617" t="s">
        <v>375</v>
      </c>
      <c r="H2617">
        <v>895</v>
      </c>
      <c r="J2617" t="s">
        <v>22634</v>
      </c>
      <c r="K2617" s="132" t="str">
        <f>IFERROR(IFERROR(INDEX(Кат!$O:$O,MATCH($C2617,Кат!$I:$I,0)),INDEX(Торг!$L:$L,MATCH($C2617,Торг!$I:$I,0))),"")</f>
        <v/>
      </c>
      <c r="L2617" s="132" t="str">
        <f>IFERROR(IFERROR(INDEX(Кат!$A:$A,MATCH($C2617,Кат!$I:$I,0)),INDEX(Торг!$A:$A,MATCH($C2617,Торг!$I:$I,0))),"")</f>
        <v/>
      </c>
      <c r="M2617" s="132" t="str">
        <f>IFERROR(IFERROR(INDEX(Кат!$B:$B,MATCH($C2617,Кат!$I:$I,0)),INDEX(Торг!$B:$B,MATCH($C2617,Торг!$I:$I,0))),"")</f>
        <v/>
      </c>
      <c r="N2617" s="132" t="str">
        <f t="shared" si="40"/>
        <v>STINGER 05720-St</v>
      </c>
      <c r="O2617" s="132" t="str">
        <f>IFERROR(IFERROR(INDEX(Кат!$B:$B,MATCH($N2617,Кат!$I:$I,0)),INDEX(Торг!$B:$B,MATCH($N2617,Торг!$I:$I,0))),"")</f>
        <v/>
      </c>
    </row>
    <row r="2618" spans="1:15" outlineLevel="1">
      <c r="A2618" t="s">
        <v>16325</v>
      </c>
      <c r="C2618" s="191" t="s">
        <v>5630</v>
      </c>
      <c r="E2618" t="s">
        <v>5631</v>
      </c>
      <c r="F2618" t="s">
        <v>5627</v>
      </c>
      <c r="G2618" t="s">
        <v>399</v>
      </c>
      <c r="H2618">
        <v>3700</v>
      </c>
      <c r="J2618" t="s">
        <v>22634</v>
      </c>
      <c r="K2618" s="132" t="str">
        <f>IFERROR(IFERROR(INDEX(Кат!$O:$O,MATCH($C2618,Кат!$I:$I,0)),INDEX(Торг!$L:$L,MATCH($C2618,Торг!$I:$I,0))),"")</f>
        <v/>
      </c>
      <c r="L2618" s="132" t="str">
        <f>IFERROR(IFERROR(INDEX(Кат!$A:$A,MATCH($C2618,Кат!$I:$I,0)),INDEX(Торг!$A:$A,MATCH($C2618,Торг!$I:$I,0))),"")</f>
        <v/>
      </c>
      <c r="M2618" s="132" t="str">
        <f>IFERROR(IFERROR(INDEX(Кат!$B:$B,MATCH($C2618,Кат!$I:$I,0)),INDEX(Торг!$B:$B,MATCH($C2618,Торг!$I:$I,0))),"")</f>
        <v/>
      </c>
      <c r="N2618" s="132" t="str">
        <f t="shared" si="40"/>
        <v>STINGER 00531-St</v>
      </c>
      <c r="O2618" s="132" t="str">
        <f>IFERROR(IFERROR(INDEX(Кат!$B:$B,MATCH($N2618,Кат!$I:$I,0)),INDEX(Торг!$B:$B,MATCH($N2618,Торг!$I:$I,0))),"")</f>
        <v/>
      </c>
    </row>
    <row r="2619" spans="1:15">
      <c r="A2619" t="s">
        <v>27645</v>
      </c>
      <c r="C2619" s="191" t="s">
        <v>27646</v>
      </c>
      <c r="E2619" t="s">
        <v>27647</v>
      </c>
      <c r="F2619" t="s">
        <v>3526</v>
      </c>
      <c r="G2619" t="s">
        <v>375</v>
      </c>
      <c r="H2619">
        <v>900</v>
      </c>
      <c r="J2619" t="s">
        <v>22634</v>
      </c>
      <c r="K2619" s="132" t="str">
        <f>IFERROR(IFERROR(INDEX(Кат!$O:$O,MATCH($C2619,Кат!$I:$I,0)),INDEX(Торг!$L:$L,MATCH($C2619,Торг!$I:$I,0))),"")</f>
        <v/>
      </c>
      <c r="L2619" s="132" t="str">
        <f>IFERROR(IFERROR(INDEX(Кат!$A:$A,MATCH($C2619,Кат!$I:$I,0)),INDEX(Торг!$A:$A,MATCH($C2619,Торг!$I:$I,0))),"")</f>
        <v/>
      </c>
      <c r="M2619" s="132" t="str">
        <f>IFERROR(IFERROR(INDEX(Кат!$B:$B,MATCH($C2619,Кат!$I:$I,0)),INDEX(Торг!$B:$B,MATCH($C2619,Торг!$I:$I,0))),"")</f>
        <v/>
      </c>
      <c r="N2619" s="132" t="str">
        <f t="shared" si="40"/>
        <v>АВТОПРОДУКТ 34-0007</v>
      </c>
      <c r="O2619" s="132" t="str">
        <f>IFERROR(IFERROR(INDEX(Кат!$B:$B,MATCH($N2619,Кат!$I:$I,0)),INDEX(Торг!$B:$B,MATCH($N2619,Торг!$I:$I,0))),"")</f>
        <v/>
      </c>
    </row>
    <row r="2620" spans="1:15" outlineLevel="1">
      <c r="A2620" t="s">
        <v>16326</v>
      </c>
      <c r="C2620" s="191" t="s">
        <v>5632</v>
      </c>
      <c r="E2620" t="s">
        <v>5633</v>
      </c>
      <c r="F2620" t="s">
        <v>5627</v>
      </c>
      <c r="G2620" t="s">
        <v>399</v>
      </c>
      <c r="H2620">
        <v>2650</v>
      </c>
      <c r="J2620" t="s">
        <v>22634</v>
      </c>
      <c r="K2620" s="132" t="str">
        <f>IFERROR(IFERROR(INDEX(Кат!$O:$O,MATCH($C2620,Кат!$I:$I,0)),INDEX(Торг!$L:$L,MATCH($C2620,Торг!$I:$I,0))),"")</f>
        <v/>
      </c>
      <c r="L2620" s="132" t="str">
        <f>IFERROR(IFERROR(INDEX(Кат!$A:$A,MATCH($C2620,Кат!$I:$I,0)),INDEX(Торг!$A:$A,MATCH($C2620,Торг!$I:$I,0))),"")</f>
        <v/>
      </c>
      <c r="M2620" s="132" t="str">
        <f>IFERROR(IFERROR(INDEX(Кат!$B:$B,MATCH($C2620,Кат!$I:$I,0)),INDEX(Торг!$B:$B,MATCH($C2620,Торг!$I:$I,0))),"")</f>
        <v/>
      </c>
      <c r="N2620" s="132" t="str">
        <f t="shared" si="40"/>
        <v>STINGER 05814-St</v>
      </c>
      <c r="O2620" s="132" t="str">
        <f>IFERROR(IFERROR(INDEX(Кат!$B:$B,MATCH($N2620,Кат!$I:$I,0)),INDEX(Торг!$B:$B,MATCH($N2620,Торг!$I:$I,0))),"")</f>
        <v/>
      </c>
    </row>
    <row r="2621" spans="1:15">
      <c r="A2621" t="s">
        <v>16327</v>
      </c>
      <c r="C2621" s="191" t="s">
        <v>5634</v>
      </c>
      <c r="E2621" t="s">
        <v>5635</v>
      </c>
      <c r="F2621" t="s">
        <v>5627</v>
      </c>
      <c r="G2621" t="s">
        <v>399</v>
      </c>
      <c r="H2621">
        <v>1435</v>
      </c>
      <c r="J2621" t="s">
        <v>22634</v>
      </c>
      <c r="K2621" s="132" t="str">
        <f>IFERROR(IFERROR(INDEX(Кат!$O:$O,MATCH($C2621,Кат!$I:$I,0)),INDEX(Торг!$L:$L,MATCH($C2621,Торг!$I:$I,0))),"")</f>
        <v/>
      </c>
      <c r="L2621" s="132" t="str">
        <f>IFERROR(IFERROR(INDEX(Кат!$A:$A,MATCH($C2621,Кат!$I:$I,0)),INDEX(Торг!$A:$A,MATCH($C2621,Торг!$I:$I,0))),"")</f>
        <v/>
      </c>
      <c r="M2621" s="132" t="str">
        <f>IFERROR(IFERROR(INDEX(Кат!$B:$B,MATCH($C2621,Кат!$I:$I,0)),INDEX(Торг!$B:$B,MATCH($C2621,Торг!$I:$I,0))),"")</f>
        <v/>
      </c>
      <c r="N2621" s="132" t="str">
        <f t="shared" si="40"/>
        <v>STINGER 02927-St</v>
      </c>
      <c r="O2621" s="132" t="str">
        <f>IFERROR(IFERROR(INDEX(Кат!$B:$B,MATCH($N2621,Кат!$I:$I,0)),INDEX(Торг!$B:$B,MATCH($N2621,Торг!$I:$I,0))),"")</f>
        <v/>
      </c>
    </row>
    <row r="2622" spans="1:15" outlineLevel="1">
      <c r="A2622" t="s">
        <v>16328</v>
      </c>
      <c r="C2622" s="191" t="s">
        <v>5636</v>
      </c>
      <c r="E2622" t="s">
        <v>5637</v>
      </c>
      <c r="F2622" t="s">
        <v>5627</v>
      </c>
      <c r="G2622" t="s">
        <v>375</v>
      </c>
      <c r="H2622">
        <v>4200</v>
      </c>
      <c r="J2622" t="s">
        <v>22634</v>
      </c>
      <c r="K2622" s="132" t="str">
        <f>IFERROR(IFERROR(INDEX(Кат!$O:$O,MATCH($C2622,Кат!$I:$I,0)),INDEX(Торг!$L:$L,MATCH($C2622,Торг!$I:$I,0))),"")</f>
        <v/>
      </c>
      <c r="L2622" s="132" t="str">
        <f>IFERROR(IFERROR(INDEX(Кат!$A:$A,MATCH($C2622,Кат!$I:$I,0)),INDEX(Торг!$A:$A,MATCH($C2622,Торг!$I:$I,0))),"")</f>
        <v/>
      </c>
      <c r="M2622" s="132" t="str">
        <f>IFERROR(IFERROR(INDEX(Кат!$B:$B,MATCH($C2622,Кат!$I:$I,0)),INDEX(Торг!$B:$B,MATCH($C2622,Торг!$I:$I,0))),"")</f>
        <v/>
      </c>
      <c r="N2622" s="132" t="str">
        <f t="shared" si="40"/>
        <v>STINGER 00254-St</v>
      </c>
      <c r="O2622" s="132" t="str">
        <f>IFERROR(IFERROR(INDEX(Кат!$B:$B,MATCH($N2622,Кат!$I:$I,0)),INDEX(Торг!$B:$B,MATCH($N2622,Торг!$I:$I,0))),"")</f>
        <v/>
      </c>
    </row>
    <row r="2623" spans="1:15">
      <c r="A2623" t="s">
        <v>23819</v>
      </c>
      <c r="C2623" s="191"/>
      <c r="E2623" t="s">
        <v>5638</v>
      </c>
      <c r="J2623" t="s">
        <v>22634</v>
      </c>
      <c r="K2623" s="132" t="str">
        <f>IFERROR(IFERROR(INDEX(Кат!$O:$O,MATCH($C2623,Кат!$I:$I,0)),INDEX(Торг!$L:$L,MATCH($C2623,Торг!$I:$I,0))),"")</f>
        <v/>
      </c>
      <c r="L2623" s="132" t="str">
        <f>IFERROR(IFERROR(INDEX(Кат!$A:$A,MATCH($C2623,Кат!$I:$I,0)),INDEX(Торг!$A:$A,MATCH($C2623,Торг!$I:$I,0))),"")</f>
        <v/>
      </c>
      <c r="M2623" s="132" t="str">
        <f>IFERROR(IFERROR(INDEX(Кат!$B:$B,MATCH($C2623,Кат!$I:$I,0)),INDEX(Торг!$B:$B,MATCH($C2623,Торг!$I:$I,0))),"")</f>
        <v/>
      </c>
      <c r="N2623" s="132" t="str">
        <f t="shared" si="40"/>
        <v xml:space="preserve"> </v>
      </c>
      <c r="O2623" s="132" t="str">
        <f>IFERROR(IFERROR(INDEX(Кат!$B:$B,MATCH($N2623,Кат!$I:$I,0)),INDEX(Торг!$B:$B,MATCH($N2623,Торг!$I:$I,0))),"")</f>
        <v/>
      </c>
    </row>
    <row r="2624" spans="1:15" outlineLevel="1">
      <c r="A2624" t="s">
        <v>16329</v>
      </c>
      <c r="C2624" s="191">
        <v>30024022</v>
      </c>
      <c r="E2624" t="s">
        <v>5639</v>
      </c>
      <c r="F2624" t="s">
        <v>5638</v>
      </c>
      <c r="G2624" t="s">
        <v>399</v>
      </c>
      <c r="H2624">
        <v>7650</v>
      </c>
      <c r="J2624" t="s">
        <v>22634</v>
      </c>
      <c r="K2624" s="132" t="str">
        <f>IFERROR(IFERROR(INDEX(Кат!$O:$O,MATCH($C2624,Кат!$I:$I,0)),INDEX(Торг!$L:$L,MATCH($C2624,Торг!$I:$I,0))),"")</f>
        <v/>
      </c>
      <c r="L2624" s="132" t="str">
        <f>IFERROR(IFERROR(INDEX(Кат!$A:$A,MATCH($C2624,Кат!$I:$I,0)),INDEX(Торг!$A:$A,MATCH($C2624,Торг!$I:$I,0))),"")</f>
        <v/>
      </c>
      <c r="M2624" s="132" t="str">
        <f>IFERROR(IFERROR(INDEX(Кат!$B:$B,MATCH($C2624,Кат!$I:$I,0)),INDEX(Торг!$B:$B,MATCH($C2624,Торг!$I:$I,0))),"")</f>
        <v/>
      </c>
      <c r="N2624" s="132" t="str">
        <f t="shared" si="40"/>
        <v>H&amp;Q 30024022</v>
      </c>
      <c r="O2624" s="132" t="str">
        <f>IFERROR(IFERROR(INDEX(Кат!$B:$B,MATCH($N2624,Кат!$I:$I,0)),INDEX(Торг!$B:$B,MATCH($N2624,Торг!$I:$I,0))),"")</f>
        <v/>
      </c>
    </row>
    <row r="2625" spans="1:15">
      <c r="A2625" t="s">
        <v>23820</v>
      </c>
      <c r="C2625" s="191"/>
      <c r="E2625" t="s">
        <v>1565</v>
      </c>
      <c r="J2625" t="s">
        <v>22634</v>
      </c>
      <c r="K2625" s="132" t="str">
        <f>IFERROR(IFERROR(INDEX(Кат!$O:$O,MATCH($C2625,Кат!$I:$I,0)),INDEX(Торг!$L:$L,MATCH($C2625,Торг!$I:$I,0))),"")</f>
        <v/>
      </c>
      <c r="L2625" s="132" t="str">
        <f>IFERROR(IFERROR(INDEX(Кат!$A:$A,MATCH($C2625,Кат!$I:$I,0)),INDEX(Торг!$A:$A,MATCH($C2625,Торг!$I:$I,0))),"")</f>
        <v/>
      </c>
      <c r="M2625" s="132" t="str">
        <f>IFERROR(IFERROR(INDEX(Кат!$B:$B,MATCH($C2625,Кат!$I:$I,0)),INDEX(Торг!$B:$B,MATCH($C2625,Торг!$I:$I,0))),"")</f>
        <v/>
      </c>
      <c r="N2625" s="132" t="str">
        <f t="shared" si="40"/>
        <v xml:space="preserve"> </v>
      </c>
      <c r="O2625" s="132" t="str">
        <f>IFERROR(IFERROR(INDEX(Кат!$B:$B,MATCH($N2625,Кат!$I:$I,0)),INDEX(Торг!$B:$B,MATCH($N2625,Торг!$I:$I,0))),"")</f>
        <v/>
      </c>
    </row>
    <row r="2626" spans="1:15" outlineLevel="1">
      <c r="A2626" t="s">
        <v>16330</v>
      </c>
      <c r="C2626" s="191" t="s">
        <v>1566</v>
      </c>
      <c r="E2626" t="s">
        <v>1567</v>
      </c>
      <c r="F2626" t="s">
        <v>1565</v>
      </c>
      <c r="G2626" t="s">
        <v>399</v>
      </c>
      <c r="H2626">
        <v>80</v>
      </c>
      <c r="J2626" t="s">
        <v>22634</v>
      </c>
      <c r="K2626" s="132" t="str">
        <f>IFERROR(IFERROR(INDEX(Кат!$O:$O,MATCH($C2626,Кат!$I:$I,0)),INDEX(Торг!$L:$L,MATCH($C2626,Торг!$I:$I,0))),"")</f>
        <v/>
      </c>
      <c r="L2626" s="132" t="str">
        <f>IFERROR(IFERROR(INDEX(Кат!$A:$A,MATCH($C2626,Кат!$I:$I,0)),INDEX(Торг!$A:$A,MATCH($C2626,Торг!$I:$I,0))),"")</f>
        <v/>
      </c>
      <c r="M2626" s="132" t="str">
        <f>IFERROR(IFERROR(INDEX(Кат!$B:$B,MATCH($C2626,Кат!$I:$I,0)),INDEX(Торг!$B:$B,MATCH($C2626,Торг!$I:$I,0))),"")</f>
        <v/>
      </c>
      <c r="N2626" s="132" t="str">
        <f t="shared" si="40"/>
        <v>HANS PRIES HP2110-1311065</v>
      </c>
      <c r="O2626" s="132" t="str">
        <f>IFERROR(IFERROR(INDEX(Кат!$B:$B,MATCH($N2626,Кат!$I:$I,0)),INDEX(Торг!$B:$B,MATCH($N2626,Торг!$I:$I,0))),"")</f>
        <v/>
      </c>
    </row>
    <row r="2627" spans="1:15" outlineLevel="1">
      <c r="A2627" t="s">
        <v>16331</v>
      </c>
      <c r="C2627" s="191">
        <v>701470755</v>
      </c>
      <c r="E2627" t="s">
        <v>5640</v>
      </c>
      <c r="F2627" t="s">
        <v>1565</v>
      </c>
      <c r="G2627" t="s">
        <v>399</v>
      </c>
      <c r="H2627">
        <v>900</v>
      </c>
      <c r="J2627" t="s">
        <v>22634</v>
      </c>
      <c r="K2627" s="132" t="str">
        <f>IFERROR(IFERROR(INDEX(Кат!$O:$O,MATCH($C2627,Кат!$I:$I,0)),INDEX(Торг!$L:$L,MATCH($C2627,Торг!$I:$I,0))),"")</f>
        <v/>
      </c>
      <c r="L2627" s="132" t="str">
        <f>IFERROR(IFERROR(INDEX(Кат!$A:$A,MATCH($C2627,Кат!$I:$I,0)),INDEX(Торг!$A:$A,MATCH($C2627,Торг!$I:$I,0))),"")</f>
        <v/>
      </c>
      <c r="M2627" s="132" t="str">
        <f>IFERROR(IFERROR(INDEX(Кат!$B:$B,MATCH($C2627,Кат!$I:$I,0)),INDEX(Торг!$B:$B,MATCH($C2627,Торг!$I:$I,0))),"")</f>
        <v/>
      </c>
      <c r="N2627" s="132" t="str">
        <f t="shared" si="40"/>
        <v>HANS PRIES 701470755</v>
      </c>
      <c r="O2627" s="132" t="str">
        <f>IFERROR(IFERROR(INDEX(Кат!$B:$B,MATCH($N2627,Кат!$I:$I,0)),INDEX(Торг!$B:$B,MATCH($N2627,Торг!$I:$I,0))),"")</f>
        <v/>
      </c>
    </row>
    <row r="2628" spans="1:15" outlineLevel="1">
      <c r="A2628" t="s">
        <v>26244</v>
      </c>
      <c r="C2628" s="191"/>
      <c r="E2628" t="s">
        <v>26245</v>
      </c>
      <c r="J2628" t="s">
        <v>22634</v>
      </c>
      <c r="K2628" s="132" t="str">
        <f>IFERROR(IFERROR(INDEX(Кат!$O:$O,MATCH($C2628,Кат!$I:$I,0)),INDEX(Торг!$L:$L,MATCH($C2628,Торг!$I:$I,0))),"")</f>
        <v/>
      </c>
      <c r="L2628" s="132" t="str">
        <f>IFERROR(IFERROR(INDEX(Кат!$A:$A,MATCH($C2628,Кат!$I:$I,0)),INDEX(Торг!$A:$A,MATCH($C2628,Торг!$I:$I,0))),"")</f>
        <v/>
      </c>
      <c r="M2628" s="132" t="str">
        <f>IFERROR(IFERROR(INDEX(Кат!$B:$B,MATCH($C2628,Кат!$I:$I,0)),INDEX(Торг!$B:$B,MATCH($C2628,Торг!$I:$I,0))),"")</f>
        <v/>
      </c>
      <c r="N2628" s="132" t="str">
        <f t="shared" si="40"/>
        <v xml:space="preserve"> </v>
      </c>
      <c r="O2628" s="132" t="str">
        <f>IFERROR(IFERROR(INDEX(Кат!$B:$B,MATCH($N2628,Кат!$I:$I,0)),INDEX(Торг!$B:$B,MATCH($N2628,Торг!$I:$I,0))),"")</f>
        <v/>
      </c>
    </row>
    <row r="2629" spans="1:15" outlineLevel="1">
      <c r="A2629" t="s">
        <v>26246</v>
      </c>
      <c r="C2629" s="191" t="s">
        <v>26222</v>
      </c>
      <c r="E2629" t="s">
        <v>26247</v>
      </c>
      <c r="F2629" t="s">
        <v>26248</v>
      </c>
      <c r="G2629" t="s">
        <v>375</v>
      </c>
      <c r="H2629">
        <v>950</v>
      </c>
      <c r="J2629" t="s">
        <v>22634</v>
      </c>
      <c r="K2629" s="132" t="str">
        <f>IFERROR(IFERROR(INDEX(Кат!$O:$O,MATCH($C2629,Кат!$I:$I,0)),INDEX(Торг!$L:$L,MATCH($C2629,Торг!$I:$I,0))),"")</f>
        <v>шпак</v>
      </c>
      <c r="L2629" s="132">
        <f>IFERROR(IFERROR(INDEX(Кат!$A:$A,MATCH($C2629,Кат!$I:$I,0)),INDEX(Торг!$A:$A,MATCH($C2629,Торг!$I:$I,0))),"")</f>
        <v>158007</v>
      </c>
      <c r="M2629" s="132">
        <f>IFERROR(IFERROR(INDEX(Кат!$B:$B,MATCH($C2629,Кат!$I:$I,0)),INDEX(Торг!$B:$B,MATCH($C2629,Торг!$I:$I,0))),"")</f>
        <v>65705</v>
      </c>
      <c r="N2629" s="132" t="str">
        <f t="shared" si="40"/>
        <v>HEINNER HN1BRK0592</v>
      </c>
      <c r="O2629" s="132" t="str">
        <f>IFERROR(IFERROR(INDEX(Кат!$B:$B,MATCH($N2629,Кат!$I:$I,0)),INDEX(Торг!$B:$B,MATCH($N2629,Торг!$I:$I,0))),"")</f>
        <v/>
      </c>
    </row>
    <row r="2630" spans="1:15" outlineLevel="1">
      <c r="A2630" t="s">
        <v>26249</v>
      </c>
      <c r="C2630" s="191" t="s">
        <v>26223</v>
      </c>
      <c r="E2630" t="s">
        <v>26250</v>
      </c>
      <c r="F2630" t="s">
        <v>26248</v>
      </c>
      <c r="G2630" t="s">
        <v>375</v>
      </c>
      <c r="H2630">
        <v>1200</v>
      </c>
      <c r="J2630" t="s">
        <v>22634</v>
      </c>
      <c r="K2630" s="132" t="str">
        <f>IFERROR(IFERROR(INDEX(Кат!$O:$O,MATCH($C2630,Кат!$I:$I,0)),INDEX(Торг!$L:$L,MATCH($C2630,Торг!$I:$I,0))),"")</f>
        <v>шпак</v>
      </c>
      <c r="L2630" s="132">
        <f>IFERROR(IFERROR(INDEX(Кат!$A:$A,MATCH($C2630,Кат!$I:$I,0)),INDEX(Торг!$A:$A,MATCH($C2630,Торг!$I:$I,0))),"")</f>
        <v>158008</v>
      </c>
      <c r="M2630" s="132">
        <f>IFERROR(IFERROR(INDEX(Кат!$B:$B,MATCH($C2630,Кат!$I:$I,0)),INDEX(Торг!$B:$B,MATCH($C2630,Торг!$I:$I,0))),"")</f>
        <v>65709</v>
      </c>
      <c r="N2630" s="132" t="str">
        <f t="shared" si="40"/>
        <v>HEINNER HN1BRK0602</v>
      </c>
      <c r="O2630" s="132" t="str">
        <f>IFERROR(IFERROR(INDEX(Кат!$B:$B,MATCH($N2630,Кат!$I:$I,0)),INDEX(Торг!$B:$B,MATCH($N2630,Торг!$I:$I,0))),"")</f>
        <v/>
      </c>
    </row>
    <row r="2631" spans="1:15" outlineLevel="1">
      <c r="A2631" t="s">
        <v>26251</v>
      </c>
      <c r="C2631" s="191" t="s">
        <v>26224</v>
      </c>
      <c r="E2631" t="s">
        <v>26252</v>
      </c>
      <c r="F2631" t="s">
        <v>26248</v>
      </c>
      <c r="G2631" t="s">
        <v>375</v>
      </c>
      <c r="H2631">
        <v>1400</v>
      </c>
      <c r="J2631" t="s">
        <v>22634</v>
      </c>
      <c r="K2631" s="132" t="str">
        <f>IFERROR(IFERROR(INDEX(Кат!$O:$O,MATCH($C2631,Кат!$I:$I,0)),INDEX(Торг!$L:$L,MATCH($C2631,Торг!$I:$I,0))),"")</f>
        <v>шпак</v>
      </c>
      <c r="L2631" s="132">
        <f>IFERROR(IFERROR(INDEX(Кат!$A:$A,MATCH($C2631,Кат!$I:$I,0)),INDEX(Торг!$A:$A,MATCH($C2631,Торг!$I:$I,0))),"")</f>
        <v>158010</v>
      </c>
      <c r="M2631" s="132">
        <f>IFERROR(IFERROR(INDEX(Кат!$B:$B,MATCH($C2631,Кат!$I:$I,0)),INDEX(Торг!$B:$B,MATCH($C2631,Торг!$I:$I,0))),"")</f>
        <v>65713</v>
      </c>
      <c r="N2631" s="132" t="str">
        <f t="shared" si="40"/>
        <v>HEINNER HN1BRK0172</v>
      </c>
      <c r="O2631" s="132" t="str">
        <f>IFERROR(IFERROR(INDEX(Кат!$B:$B,MATCH($N2631,Кат!$I:$I,0)),INDEX(Торг!$B:$B,MATCH($N2631,Торг!$I:$I,0))),"")</f>
        <v/>
      </c>
    </row>
    <row r="2632" spans="1:15" outlineLevel="1">
      <c r="A2632" t="s">
        <v>30440</v>
      </c>
      <c r="C2632" s="191" t="s">
        <v>30441</v>
      </c>
      <c r="E2632" t="s">
        <v>30442</v>
      </c>
      <c r="F2632" t="s">
        <v>26248</v>
      </c>
      <c r="G2632" t="s">
        <v>375</v>
      </c>
      <c r="H2632">
        <v>1500</v>
      </c>
      <c r="J2632" t="s">
        <v>22634</v>
      </c>
      <c r="K2632" s="132" t="str">
        <f>IFERROR(IFERROR(INDEX(Кат!$O:$O,MATCH($C2632,Кат!$I:$I,0)),INDEX(Торг!$L:$L,MATCH($C2632,Торг!$I:$I,0))),"")</f>
        <v/>
      </c>
      <c r="L2632" s="132" t="str">
        <f>IFERROR(IFERROR(INDEX(Кат!$A:$A,MATCH($C2632,Кат!$I:$I,0)),INDEX(Торг!$A:$A,MATCH($C2632,Торг!$I:$I,0))),"")</f>
        <v/>
      </c>
      <c r="M2632" s="132" t="str">
        <f>IFERROR(IFERROR(INDEX(Кат!$B:$B,MATCH($C2632,Кат!$I:$I,0)),INDEX(Торг!$B:$B,MATCH($C2632,Торг!$I:$I,0))),"")</f>
        <v/>
      </c>
      <c r="N2632" s="132" t="str">
        <f t="shared" ref="N2632:N2695" si="41">_xlfn.CONCAT(F2632," ",C2632)</f>
        <v>HEINNER HR1BRK0083</v>
      </c>
      <c r="O2632" s="132" t="str">
        <f>IFERROR(IFERROR(INDEX(Кат!$B:$B,MATCH($N2632,Кат!$I:$I,0)),INDEX(Торг!$B:$B,MATCH($N2632,Торг!$I:$I,0))),"")</f>
        <v/>
      </c>
    </row>
    <row r="2633" spans="1:15" outlineLevel="1">
      <c r="A2633" t="s">
        <v>26253</v>
      </c>
      <c r="C2633" s="191" t="s">
        <v>26225</v>
      </c>
      <c r="E2633" t="s">
        <v>26254</v>
      </c>
      <c r="F2633" t="s">
        <v>26248</v>
      </c>
      <c r="G2633" t="s">
        <v>375</v>
      </c>
      <c r="H2633">
        <v>1300</v>
      </c>
      <c r="J2633" t="s">
        <v>22634</v>
      </c>
      <c r="K2633" s="132" t="str">
        <f>IFERROR(IFERROR(INDEX(Кат!$O:$O,MATCH($C2633,Кат!$I:$I,0)),INDEX(Торг!$L:$L,MATCH($C2633,Торг!$I:$I,0))),"")</f>
        <v>шпак</v>
      </c>
      <c r="L2633" s="132">
        <f>IFERROR(IFERROR(INDEX(Кат!$A:$A,MATCH($C2633,Кат!$I:$I,0)),INDEX(Торг!$A:$A,MATCH($C2633,Торг!$I:$I,0))),"")</f>
        <v>158009</v>
      </c>
      <c r="M2633" s="132">
        <f>IFERROR(IFERROR(INDEX(Кат!$B:$B,MATCH($C2633,Кат!$I:$I,0)),INDEX(Торг!$B:$B,MATCH($C2633,Торг!$I:$I,0))),"")</f>
        <v>65717</v>
      </c>
      <c r="N2633" s="132" t="str">
        <f t="shared" si="41"/>
        <v>HEINNER HN1BRK0182</v>
      </c>
      <c r="O2633" s="132" t="str">
        <f>IFERROR(IFERROR(INDEX(Кат!$B:$B,MATCH($N2633,Кат!$I:$I,0)),INDEX(Торг!$B:$B,MATCH($N2633,Торг!$I:$I,0))),"")</f>
        <v/>
      </c>
    </row>
    <row r="2634" spans="1:15" outlineLevel="1">
      <c r="A2634" t="s">
        <v>32724</v>
      </c>
      <c r="C2634" s="191" t="s">
        <v>32725</v>
      </c>
      <c r="E2634" t="s">
        <v>32726</v>
      </c>
      <c r="F2634" t="s">
        <v>26248</v>
      </c>
      <c r="G2634" t="s">
        <v>375</v>
      </c>
      <c r="H2634">
        <v>1300</v>
      </c>
      <c r="J2634" t="s">
        <v>22634</v>
      </c>
      <c r="K2634" s="132" t="str">
        <f>IFERROR(IFERROR(INDEX(Кат!$O:$O,MATCH($C2634,Кат!$I:$I,0)),INDEX(Торг!$L:$L,MATCH($C2634,Торг!$I:$I,0))),"")</f>
        <v/>
      </c>
      <c r="L2634" s="132" t="str">
        <f>IFERROR(IFERROR(INDEX(Кат!$A:$A,MATCH($C2634,Кат!$I:$I,0)),INDEX(Торг!$A:$A,MATCH($C2634,Торг!$I:$I,0))),"")</f>
        <v/>
      </c>
      <c r="M2634" s="132" t="str">
        <f>IFERROR(IFERROR(INDEX(Кат!$B:$B,MATCH($C2634,Кат!$I:$I,0)),INDEX(Торг!$B:$B,MATCH($C2634,Торг!$I:$I,0))),"")</f>
        <v/>
      </c>
      <c r="N2634" s="132" t="str">
        <f t="shared" si="41"/>
        <v>HEINNER HNIBRK0632</v>
      </c>
      <c r="O2634" s="132" t="str">
        <f>IFERROR(IFERROR(INDEX(Кат!$B:$B,MATCH($N2634,Кат!$I:$I,0)),INDEX(Торг!$B:$B,MATCH($N2634,Торг!$I:$I,0))),"")</f>
        <v/>
      </c>
    </row>
    <row r="2635" spans="1:15">
      <c r="A2635" t="s">
        <v>32727</v>
      </c>
      <c r="C2635" s="191" t="s">
        <v>32728</v>
      </c>
      <c r="E2635" t="s">
        <v>32729</v>
      </c>
      <c r="F2635" t="s">
        <v>26248</v>
      </c>
      <c r="G2635" t="s">
        <v>375</v>
      </c>
      <c r="H2635">
        <v>1100</v>
      </c>
      <c r="J2635" t="s">
        <v>22634</v>
      </c>
      <c r="K2635" s="132" t="str">
        <f>IFERROR(IFERROR(INDEX(Кат!$O:$O,MATCH($C2635,Кат!$I:$I,0)),INDEX(Торг!$L:$L,MATCH($C2635,Торг!$I:$I,0))),"")</f>
        <v/>
      </c>
      <c r="L2635" s="132" t="str">
        <f>IFERROR(IFERROR(INDEX(Кат!$A:$A,MATCH($C2635,Кат!$I:$I,0)),INDEX(Торг!$A:$A,MATCH($C2635,Торг!$I:$I,0))),"")</f>
        <v/>
      </c>
      <c r="M2635" s="132" t="str">
        <f>IFERROR(IFERROR(INDEX(Кат!$B:$B,MATCH($C2635,Кат!$I:$I,0)),INDEX(Торг!$B:$B,MATCH($C2635,Торг!$I:$I,0))),"")</f>
        <v/>
      </c>
      <c r="N2635" s="132" t="str">
        <f t="shared" si="41"/>
        <v>HEINNER HN1BRK0642</v>
      </c>
      <c r="O2635" s="132" t="str">
        <f>IFERROR(IFERROR(INDEX(Кат!$B:$B,MATCH($N2635,Кат!$I:$I,0)),INDEX(Торг!$B:$B,MATCH($N2635,Торг!$I:$I,0))),"")</f>
        <v/>
      </c>
    </row>
    <row r="2636" spans="1:15" outlineLevel="1">
      <c r="A2636" t="s">
        <v>23821</v>
      </c>
      <c r="C2636" s="191"/>
      <c r="E2636" t="s">
        <v>23822</v>
      </c>
      <c r="J2636" t="s">
        <v>22634</v>
      </c>
      <c r="K2636" s="132" t="str">
        <f>IFERROR(IFERROR(INDEX(Кат!$O:$O,MATCH($C2636,Кат!$I:$I,0)),INDEX(Торг!$L:$L,MATCH($C2636,Торг!$I:$I,0))),"")</f>
        <v/>
      </c>
      <c r="L2636" s="132" t="str">
        <f>IFERROR(IFERROR(INDEX(Кат!$A:$A,MATCH($C2636,Кат!$I:$I,0)),INDEX(Торг!$A:$A,MATCH($C2636,Торг!$I:$I,0))),"")</f>
        <v/>
      </c>
      <c r="M2636" s="132" t="str">
        <f>IFERROR(IFERROR(INDEX(Кат!$B:$B,MATCH($C2636,Кат!$I:$I,0)),INDEX(Торг!$B:$B,MATCH($C2636,Торг!$I:$I,0))),"")</f>
        <v/>
      </c>
      <c r="N2636" s="132" t="str">
        <f t="shared" si="41"/>
        <v xml:space="preserve"> </v>
      </c>
      <c r="O2636" s="132" t="str">
        <f>IFERROR(IFERROR(INDEX(Кат!$B:$B,MATCH($N2636,Кат!$I:$I,0)),INDEX(Торг!$B:$B,MATCH($N2636,Торг!$I:$I,0))),"")</f>
        <v/>
      </c>
    </row>
    <row r="2637" spans="1:15">
      <c r="A2637" t="s">
        <v>23823</v>
      </c>
      <c r="C2637" s="191"/>
      <c r="E2637" t="s">
        <v>23824</v>
      </c>
      <c r="J2637" t="s">
        <v>22634</v>
      </c>
      <c r="K2637" s="132" t="str">
        <f>IFERROR(IFERROR(INDEX(Кат!$O:$O,MATCH($C2637,Кат!$I:$I,0)),INDEX(Торг!$L:$L,MATCH($C2637,Торг!$I:$I,0))),"")</f>
        <v/>
      </c>
      <c r="L2637" s="132" t="str">
        <f>IFERROR(IFERROR(INDEX(Кат!$A:$A,MATCH($C2637,Кат!$I:$I,0)),INDEX(Торг!$A:$A,MATCH($C2637,Торг!$I:$I,0))),"")</f>
        <v/>
      </c>
      <c r="M2637" s="132" t="str">
        <f>IFERROR(IFERROR(INDEX(Кат!$B:$B,MATCH($C2637,Кат!$I:$I,0)),INDEX(Торг!$B:$B,MATCH($C2637,Торг!$I:$I,0))),"")</f>
        <v/>
      </c>
      <c r="N2637" s="132" t="str">
        <f t="shared" si="41"/>
        <v xml:space="preserve"> </v>
      </c>
      <c r="O2637" s="132" t="str">
        <f>IFERROR(IFERROR(INDEX(Кат!$B:$B,MATCH($N2637,Кат!$I:$I,0)),INDEX(Торг!$B:$B,MATCH($N2637,Торг!$I:$I,0))),"")</f>
        <v/>
      </c>
    </row>
    <row r="2638" spans="1:15" outlineLevel="1">
      <c r="A2638" t="s">
        <v>16332</v>
      </c>
      <c r="C2638" s="191" t="s">
        <v>1568</v>
      </c>
      <c r="E2638" t="s">
        <v>1569</v>
      </c>
      <c r="F2638" t="s">
        <v>1570</v>
      </c>
      <c r="G2638" t="s">
        <v>399</v>
      </c>
      <c r="H2638">
        <v>1600</v>
      </c>
      <c r="J2638" t="s">
        <v>22634</v>
      </c>
      <c r="K2638" s="132" t="str">
        <f>IFERROR(IFERROR(INDEX(Кат!$O:$O,MATCH($C2638,Кат!$I:$I,0)),INDEX(Торг!$L:$L,MATCH($C2638,Торг!$I:$I,0))),"")</f>
        <v/>
      </c>
      <c r="L2638" s="132" t="str">
        <f>IFERROR(IFERROR(INDEX(Кат!$A:$A,MATCH($C2638,Кат!$I:$I,0)),INDEX(Торг!$A:$A,MATCH($C2638,Торг!$I:$I,0))),"")</f>
        <v/>
      </c>
      <c r="M2638" s="132" t="str">
        <f>IFERROR(IFERROR(INDEX(Кат!$B:$B,MATCH($C2638,Кат!$I:$I,0)),INDEX(Торг!$B:$B,MATCH($C2638,Торг!$I:$I,0))),"")</f>
        <v/>
      </c>
      <c r="N2638" s="132" t="str">
        <f t="shared" si="41"/>
        <v>HERZOG HLL9248</v>
      </c>
      <c r="O2638" s="132" t="str">
        <f>IFERROR(IFERROR(INDEX(Кат!$B:$B,MATCH($N2638,Кат!$I:$I,0)),INDEX(Торг!$B:$B,MATCH($N2638,Торг!$I:$I,0))),"")</f>
        <v/>
      </c>
    </row>
    <row r="2639" spans="1:15" outlineLevel="1">
      <c r="A2639" t="s">
        <v>16333</v>
      </c>
      <c r="C2639" s="191" t="s">
        <v>1571</v>
      </c>
      <c r="E2639" t="s">
        <v>1572</v>
      </c>
      <c r="F2639" t="s">
        <v>1570</v>
      </c>
      <c r="G2639" t="s">
        <v>399</v>
      </c>
      <c r="H2639">
        <v>1980</v>
      </c>
      <c r="J2639" t="s">
        <v>22634</v>
      </c>
      <c r="K2639" s="132" t="str">
        <f>IFERROR(IFERROR(INDEX(Кат!$O:$O,MATCH($C2639,Кат!$I:$I,0)),INDEX(Торг!$L:$L,MATCH($C2639,Торг!$I:$I,0))),"")</f>
        <v/>
      </c>
      <c r="L2639" s="132" t="str">
        <f>IFERROR(IFERROR(INDEX(Кат!$A:$A,MATCH($C2639,Кат!$I:$I,0)),INDEX(Торг!$A:$A,MATCH($C2639,Торг!$I:$I,0))),"")</f>
        <v/>
      </c>
      <c r="M2639" s="132" t="str">
        <f>IFERROR(IFERROR(INDEX(Кат!$B:$B,MATCH($C2639,Кат!$I:$I,0)),INDEX(Торг!$B:$B,MATCH($C2639,Торг!$I:$I,0))),"")</f>
        <v/>
      </c>
      <c r="N2639" s="132" t="str">
        <f t="shared" si="41"/>
        <v>HERZOG HRL0751</v>
      </c>
      <c r="O2639" s="132" t="str">
        <f>IFERROR(IFERROR(INDEX(Кат!$B:$B,MATCH($N2639,Кат!$I:$I,0)),INDEX(Торг!$B:$B,MATCH($N2639,Торг!$I:$I,0))),"")</f>
        <v/>
      </c>
    </row>
    <row r="2640" spans="1:15" outlineLevel="1">
      <c r="A2640" t="s">
        <v>23825</v>
      </c>
      <c r="C2640" s="191"/>
      <c r="E2640" t="s">
        <v>23826</v>
      </c>
      <c r="J2640" t="s">
        <v>22634</v>
      </c>
      <c r="K2640" s="132" t="str">
        <f>IFERROR(IFERROR(INDEX(Кат!$O:$O,MATCH($C2640,Кат!$I:$I,0)),INDEX(Торг!$L:$L,MATCH($C2640,Торг!$I:$I,0))),"")</f>
        <v/>
      </c>
      <c r="L2640" s="132" t="str">
        <f>IFERROR(IFERROR(INDEX(Кат!$A:$A,MATCH($C2640,Кат!$I:$I,0)),INDEX(Торг!$A:$A,MATCH($C2640,Торг!$I:$I,0))),"")</f>
        <v/>
      </c>
      <c r="M2640" s="132" t="str">
        <f>IFERROR(IFERROR(INDEX(Кат!$B:$B,MATCH($C2640,Кат!$I:$I,0)),INDEX(Торг!$B:$B,MATCH($C2640,Торг!$I:$I,0))),"")</f>
        <v/>
      </c>
      <c r="N2640" s="132" t="str">
        <f t="shared" si="41"/>
        <v xml:space="preserve"> </v>
      </c>
      <c r="O2640" s="132" t="str">
        <f>IFERROR(IFERROR(INDEX(Кат!$B:$B,MATCH($N2640,Кат!$I:$I,0)),INDEX(Торг!$B:$B,MATCH($N2640,Торг!$I:$I,0))),"")</f>
        <v/>
      </c>
    </row>
    <row r="2641" spans="1:15" outlineLevel="1">
      <c r="A2641" t="s">
        <v>16334</v>
      </c>
      <c r="C2641" s="191" t="s">
        <v>1573</v>
      </c>
      <c r="E2641" t="s">
        <v>1574</v>
      </c>
      <c r="F2641" t="s">
        <v>1570</v>
      </c>
      <c r="G2641" t="s">
        <v>375</v>
      </c>
      <c r="H2641">
        <v>700</v>
      </c>
      <c r="J2641" t="s">
        <v>22634</v>
      </c>
      <c r="K2641" s="132" t="str">
        <f>IFERROR(IFERROR(INDEX(Кат!$O:$O,MATCH($C2641,Кат!$I:$I,0)),INDEX(Торг!$L:$L,MATCH($C2641,Торг!$I:$I,0))),"")</f>
        <v/>
      </c>
      <c r="L2641" s="132" t="str">
        <f>IFERROR(IFERROR(INDEX(Кат!$A:$A,MATCH($C2641,Кат!$I:$I,0)),INDEX(Торг!$A:$A,MATCH($C2641,Торг!$I:$I,0))),"")</f>
        <v/>
      </c>
      <c r="M2641" s="132" t="str">
        <f>IFERROR(IFERROR(INDEX(Кат!$B:$B,MATCH($C2641,Кат!$I:$I,0)),INDEX(Торг!$B:$B,MATCH($C2641,Торг!$I:$I,0))),"")</f>
        <v/>
      </c>
      <c r="N2641" s="132" t="str">
        <f t="shared" si="41"/>
        <v>HERZOG HL81040A</v>
      </c>
      <c r="O2641" s="132" t="str">
        <f>IFERROR(IFERROR(INDEX(Кат!$B:$B,MATCH($N2641,Кат!$I:$I,0)),INDEX(Торг!$B:$B,MATCH($N2641,Торг!$I:$I,0))),"")</f>
        <v/>
      </c>
    </row>
    <row r="2642" spans="1:15" outlineLevel="1">
      <c r="A2642" t="s">
        <v>16335</v>
      </c>
      <c r="C2642" s="191" t="s">
        <v>1575</v>
      </c>
      <c r="E2642" t="s">
        <v>1576</v>
      </c>
      <c r="F2642" t="s">
        <v>1570</v>
      </c>
      <c r="G2642" t="s">
        <v>375</v>
      </c>
      <c r="H2642">
        <v>500</v>
      </c>
      <c r="J2642" t="s">
        <v>22634</v>
      </c>
      <c r="K2642" s="132" t="str">
        <f>IFERROR(IFERROR(INDEX(Кат!$O:$O,MATCH($C2642,Кат!$I:$I,0)),INDEX(Торг!$L:$L,MATCH($C2642,Торг!$I:$I,0))),"")</f>
        <v/>
      </c>
      <c r="L2642" s="132" t="str">
        <f>IFERROR(IFERROR(INDEX(Кат!$A:$A,MATCH($C2642,Кат!$I:$I,0)),INDEX(Торг!$A:$A,MATCH($C2642,Торг!$I:$I,0))),"")</f>
        <v/>
      </c>
      <c r="M2642" s="132" t="str">
        <f>IFERROR(IFERROR(INDEX(Кат!$B:$B,MATCH($C2642,Кат!$I:$I,0)),INDEX(Торг!$B:$B,MATCH($C2642,Торг!$I:$I,0))),"")</f>
        <v/>
      </c>
      <c r="N2642" s="132" t="str">
        <f t="shared" si="41"/>
        <v>HERZOG HL81040C</v>
      </c>
      <c r="O2642" s="132" t="str">
        <f>IFERROR(IFERROR(INDEX(Кат!$B:$B,MATCH($N2642,Кат!$I:$I,0)),INDEX(Торг!$B:$B,MATCH($N2642,Торг!$I:$I,0))),"")</f>
        <v/>
      </c>
    </row>
    <row r="2643" spans="1:15" outlineLevel="1">
      <c r="A2643" t="s">
        <v>16336</v>
      </c>
      <c r="C2643" s="191" t="s">
        <v>1577</v>
      </c>
      <c r="E2643" t="s">
        <v>1578</v>
      </c>
      <c r="F2643" t="s">
        <v>1570</v>
      </c>
      <c r="G2643" t="s">
        <v>375</v>
      </c>
      <c r="H2643">
        <v>650</v>
      </c>
      <c r="J2643" t="s">
        <v>22634</v>
      </c>
      <c r="K2643" s="132" t="str">
        <f>IFERROR(IFERROR(INDEX(Кат!$O:$O,MATCH($C2643,Кат!$I:$I,0)),INDEX(Торг!$L:$L,MATCH($C2643,Торг!$I:$I,0))),"")</f>
        <v/>
      </c>
      <c r="L2643" s="132" t="str">
        <f>IFERROR(IFERROR(INDEX(Кат!$A:$A,MATCH($C2643,Кат!$I:$I,0)),INDEX(Торг!$A:$A,MATCH($C2643,Торг!$I:$I,0))),"")</f>
        <v/>
      </c>
      <c r="M2643" s="132" t="str">
        <f>IFERROR(IFERROR(INDEX(Кат!$B:$B,MATCH($C2643,Кат!$I:$I,0)),INDEX(Торг!$B:$B,MATCH($C2643,Торг!$I:$I,0))),"")</f>
        <v/>
      </c>
      <c r="N2643" s="132" t="str">
        <f t="shared" si="41"/>
        <v>HERZOG HLB002K-2</v>
      </c>
      <c r="O2643" s="132" t="str">
        <f>IFERROR(IFERROR(INDEX(Кат!$B:$B,MATCH($N2643,Кат!$I:$I,0)),INDEX(Торг!$B:$B,MATCH($N2643,Торг!$I:$I,0))),"")</f>
        <v/>
      </c>
    </row>
    <row r="2644" spans="1:15" outlineLevel="1">
      <c r="A2644" t="s">
        <v>16337</v>
      </c>
      <c r="C2644" s="191" t="s">
        <v>1579</v>
      </c>
      <c r="E2644" t="s">
        <v>1580</v>
      </c>
      <c r="F2644" t="s">
        <v>1570</v>
      </c>
      <c r="G2644" t="s">
        <v>375</v>
      </c>
      <c r="H2644">
        <v>640</v>
      </c>
      <c r="J2644" t="s">
        <v>22634</v>
      </c>
      <c r="K2644" s="132" t="str">
        <f>IFERROR(IFERROR(INDEX(Кат!$O:$O,MATCH($C2644,Кат!$I:$I,0)),INDEX(Торг!$L:$L,MATCH($C2644,Торг!$I:$I,0))),"")</f>
        <v/>
      </c>
      <c r="L2644" s="132" t="str">
        <f>IFERROR(IFERROR(INDEX(Кат!$A:$A,MATCH($C2644,Кат!$I:$I,0)),INDEX(Торг!$A:$A,MATCH($C2644,Торг!$I:$I,0))),"")</f>
        <v/>
      </c>
      <c r="M2644" s="132" t="str">
        <f>IFERROR(IFERROR(INDEX(Кат!$B:$B,MATCH($C2644,Кат!$I:$I,0)),INDEX(Торг!$B:$B,MATCH($C2644,Торг!$I:$I,0))),"")</f>
        <v/>
      </c>
      <c r="N2644" s="132" t="str">
        <f t="shared" si="41"/>
        <v>HERZOG HL11040</v>
      </c>
      <c r="O2644" s="132" t="str">
        <f>IFERROR(IFERROR(INDEX(Кат!$B:$B,MATCH($N2644,Кат!$I:$I,0)),INDEX(Торг!$B:$B,MATCH($N2644,Торг!$I:$I,0))),"")</f>
        <v/>
      </c>
    </row>
    <row r="2645" spans="1:15" outlineLevel="1">
      <c r="A2645" t="s">
        <v>16338</v>
      </c>
      <c r="C2645" s="191" t="s">
        <v>1581</v>
      </c>
      <c r="E2645" t="s">
        <v>1582</v>
      </c>
      <c r="F2645" t="s">
        <v>1570</v>
      </c>
      <c r="G2645" t="s">
        <v>375</v>
      </c>
      <c r="H2645">
        <v>650</v>
      </c>
      <c r="J2645" t="s">
        <v>22634</v>
      </c>
      <c r="K2645" s="132" t="str">
        <f>IFERROR(IFERROR(INDEX(Кат!$O:$O,MATCH($C2645,Кат!$I:$I,0)),INDEX(Торг!$L:$L,MATCH($C2645,Торг!$I:$I,0))),"")</f>
        <v/>
      </c>
      <c r="L2645" s="132" t="str">
        <f>IFERROR(IFERROR(INDEX(Кат!$A:$A,MATCH($C2645,Кат!$I:$I,0)),INDEX(Торг!$A:$A,MATCH($C2645,Торг!$I:$I,0))),"")</f>
        <v/>
      </c>
      <c r="M2645" s="132" t="str">
        <f>IFERROR(IFERROR(INDEX(Кат!$B:$B,MATCH($C2645,Кат!$I:$I,0)),INDEX(Торг!$B:$B,MATCH($C2645,Торг!$I:$I,0))),"")</f>
        <v/>
      </c>
      <c r="N2645" s="132" t="str">
        <f t="shared" si="41"/>
        <v>HERZOG HL81040</v>
      </c>
      <c r="O2645" s="132" t="str">
        <f>IFERROR(IFERROR(INDEX(Кат!$B:$B,MATCH($N2645,Кат!$I:$I,0)),INDEX(Торг!$B:$B,MATCH($N2645,Торг!$I:$I,0))),"")</f>
        <v/>
      </c>
    </row>
    <row r="2646" spans="1:15" outlineLevel="1">
      <c r="A2646" t="s">
        <v>16339</v>
      </c>
      <c r="C2646" s="191" t="s">
        <v>1583</v>
      </c>
      <c r="E2646" t="s">
        <v>1584</v>
      </c>
      <c r="F2646" t="s">
        <v>1570</v>
      </c>
      <c r="G2646" t="s">
        <v>375</v>
      </c>
      <c r="H2646">
        <v>450</v>
      </c>
      <c r="J2646" t="s">
        <v>22634</v>
      </c>
      <c r="K2646" s="132" t="str">
        <f>IFERROR(IFERROR(INDEX(Кат!$O:$O,MATCH($C2646,Кат!$I:$I,0)),INDEX(Торг!$L:$L,MATCH($C2646,Торг!$I:$I,0))),"")</f>
        <v/>
      </c>
      <c r="L2646" s="132" t="str">
        <f>IFERROR(IFERROR(INDEX(Кат!$A:$A,MATCH($C2646,Кат!$I:$I,0)),INDEX(Торг!$A:$A,MATCH($C2646,Торг!$I:$I,0))),"")</f>
        <v/>
      </c>
      <c r="M2646" s="132" t="str">
        <f>IFERROR(IFERROR(INDEX(Кат!$B:$B,MATCH($C2646,Кат!$I:$I,0)),INDEX(Торг!$B:$B,MATCH($C2646,Торг!$I:$I,0))),"")</f>
        <v/>
      </c>
      <c r="N2646" s="132" t="str">
        <f t="shared" si="41"/>
        <v>HERZOG HLM006K-6</v>
      </c>
      <c r="O2646" s="132" t="str">
        <f>IFERROR(IFERROR(INDEX(Кат!$B:$B,MATCH($N2646,Кат!$I:$I,0)),INDEX(Торг!$B:$B,MATCH($N2646,Торг!$I:$I,0))),"")</f>
        <v/>
      </c>
    </row>
    <row r="2647" spans="1:15" outlineLevel="1">
      <c r="A2647" t="s">
        <v>16340</v>
      </c>
      <c r="C2647" s="191" t="s">
        <v>1585</v>
      </c>
      <c r="E2647" t="s">
        <v>1586</v>
      </c>
      <c r="F2647" t="s">
        <v>1570</v>
      </c>
      <c r="G2647" t="s">
        <v>375</v>
      </c>
      <c r="H2647">
        <v>500</v>
      </c>
      <c r="J2647" t="s">
        <v>22634</v>
      </c>
      <c r="K2647" s="132" t="str">
        <f>IFERROR(IFERROR(INDEX(Кат!$O:$O,MATCH($C2647,Кат!$I:$I,0)),INDEX(Торг!$L:$L,MATCH($C2647,Торг!$I:$I,0))),"")</f>
        <v/>
      </c>
      <c r="L2647" s="132" t="str">
        <f>IFERROR(IFERROR(INDEX(Кат!$A:$A,MATCH($C2647,Кат!$I:$I,0)),INDEX(Торг!$A:$A,MATCH($C2647,Торг!$I:$I,0))),"")</f>
        <v/>
      </c>
      <c r="M2647" s="132" t="str">
        <f>IFERROR(IFERROR(INDEX(Кат!$B:$B,MATCH($C2647,Кат!$I:$I,0)),INDEX(Торг!$B:$B,MATCH($C2647,Торг!$I:$I,0))),"")</f>
        <v/>
      </c>
      <c r="N2647" s="132" t="str">
        <f t="shared" si="41"/>
        <v>HERZOG HOM006K-7</v>
      </c>
      <c r="O2647" s="132" t="str">
        <f>IFERROR(IFERROR(INDEX(Кат!$B:$B,MATCH($N2647,Кат!$I:$I,0)),INDEX(Торг!$B:$B,MATCH($N2647,Торг!$I:$I,0))),"")</f>
        <v/>
      </c>
    </row>
    <row r="2648" spans="1:15" outlineLevel="1">
      <c r="A2648" t="s">
        <v>23827</v>
      </c>
      <c r="C2648" s="191"/>
      <c r="E2648" t="s">
        <v>23828</v>
      </c>
      <c r="J2648" t="s">
        <v>22634</v>
      </c>
      <c r="K2648" s="132" t="str">
        <f>IFERROR(IFERROR(INDEX(Кат!$O:$O,MATCH($C2648,Кат!$I:$I,0)),INDEX(Торг!$L:$L,MATCH($C2648,Торг!$I:$I,0))),"")</f>
        <v/>
      </c>
      <c r="L2648" s="132" t="str">
        <f>IFERROR(IFERROR(INDEX(Кат!$A:$A,MATCH($C2648,Кат!$I:$I,0)),INDEX(Торг!$A:$A,MATCH($C2648,Торг!$I:$I,0))),"")</f>
        <v/>
      </c>
      <c r="M2648" s="132" t="str">
        <f>IFERROR(IFERROR(INDEX(Кат!$B:$B,MATCH($C2648,Кат!$I:$I,0)),INDEX(Торг!$B:$B,MATCH($C2648,Торг!$I:$I,0))),"")</f>
        <v/>
      </c>
      <c r="N2648" s="132" t="str">
        <f t="shared" si="41"/>
        <v xml:space="preserve"> </v>
      </c>
      <c r="O2648" s="132" t="str">
        <f>IFERROR(IFERROR(INDEX(Кат!$B:$B,MATCH($N2648,Кат!$I:$I,0)),INDEX(Торг!$B:$B,MATCH($N2648,Торг!$I:$I,0))),"")</f>
        <v/>
      </c>
    </row>
    <row r="2649" spans="1:15" outlineLevel="1">
      <c r="A2649" t="s">
        <v>16341</v>
      </c>
      <c r="C2649" s="191" t="s">
        <v>14560</v>
      </c>
      <c r="E2649" t="s">
        <v>14561</v>
      </c>
      <c r="F2649" t="s">
        <v>1570</v>
      </c>
      <c r="G2649" t="s">
        <v>375</v>
      </c>
      <c r="H2649">
        <v>4200</v>
      </c>
      <c r="J2649" t="s">
        <v>22634</v>
      </c>
      <c r="K2649" s="132" t="str">
        <f>IFERROR(IFERROR(INDEX(Кат!$O:$O,MATCH($C2649,Кат!$I:$I,0)),INDEX(Торг!$L:$L,MATCH($C2649,Торг!$I:$I,0))),"")</f>
        <v/>
      </c>
      <c r="L2649" s="132" t="str">
        <f>IFERROR(IFERROR(INDEX(Кат!$A:$A,MATCH($C2649,Кат!$I:$I,0)),INDEX(Торг!$A:$A,MATCH($C2649,Торг!$I:$I,0))),"")</f>
        <v/>
      </c>
      <c r="M2649" s="132" t="str">
        <f>IFERROR(IFERROR(INDEX(Кат!$B:$B,MATCH($C2649,Кат!$I:$I,0)),INDEX(Торг!$B:$B,MATCH($C2649,Торг!$I:$I,0))),"")</f>
        <v/>
      </c>
      <c r="N2649" s="132" t="str">
        <f t="shared" si="41"/>
        <v>HERZOG HL07300/1</v>
      </c>
      <c r="O2649" s="132" t="str">
        <f>IFERROR(IFERROR(INDEX(Кат!$B:$B,MATCH($N2649,Кат!$I:$I,0)),INDEX(Торг!$B:$B,MATCH($N2649,Торг!$I:$I,0))),"")</f>
        <v/>
      </c>
    </row>
    <row r="2650" spans="1:15" outlineLevel="1">
      <c r="A2650" t="s">
        <v>23829</v>
      </c>
      <c r="C2650" s="191"/>
      <c r="E2650" t="s">
        <v>23454</v>
      </c>
      <c r="J2650" t="s">
        <v>22634</v>
      </c>
      <c r="K2650" s="132" t="str">
        <f>IFERROR(IFERROR(INDEX(Кат!$O:$O,MATCH($C2650,Кат!$I:$I,0)),INDEX(Торг!$L:$L,MATCH($C2650,Торг!$I:$I,0))),"")</f>
        <v/>
      </c>
      <c r="L2650" s="132" t="str">
        <f>IFERROR(IFERROR(INDEX(Кат!$A:$A,MATCH($C2650,Кат!$I:$I,0)),INDEX(Торг!$A:$A,MATCH($C2650,Торг!$I:$I,0))),"")</f>
        <v/>
      </c>
      <c r="M2650" s="132" t="str">
        <f>IFERROR(IFERROR(INDEX(Кат!$B:$B,MATCH($C2650,Кат!$I:$I,0)),INDEX(Торг!$B:$B,MATCH($C2650,Торг!$I:$I,0))),"")</f>
        <v/>
      </c>
      <c r="N2650" s="132" t="str">
        <f t="shared" si="41"/>
        <v xml:space="preserve"> </v>
      </c>
      <c r="O2650" s="132" t="str">
        <f>IFERROR(IFERROR(INDEX(Кат!$B:$B,MATCH($N2650,Кат!$I:$I,0)),INDEX(Торг!$B:$B,MATCH($N2650,Торг!$I:$I,0))),"")</f>
        <v/>
      </c>
    </row>
    <row r="2651" spans="1:15" outlineLevel="1">
      <c r="A2651" t="s">
        <v>16342</v>
      </c>
      <c r="C2651" s="191" t="s">
        <v>1587</v>
      </c>
      <c r="E2651" t="s">
        <v>1588</v>
      </c>
      <c r="F2651" t="s">
        <v>1570</v>
      </c>
      <c r="G2651" t="s">
        <v>375</v>
      </c>
      <c r="H2651">
        <v>670</v>
      </c>
      <c r="J2651" t="s">
        <v>22634</v>
      </c>
      <c r="K2651" s="132" t="str">
        <f>IFERROR(IFERROR(INDEX(Кат!$O:$O,MATCH($C2651,Кат!$I:$I,0)),INDEX(Торг!$L:$L,MATCH($C2651,Торг!$I:$I,0))),"")</f>
        <v/>
      </c>
      <c r="L2651" s="132" t="str">
        <f>IFERROR(IFERROR(INDEX(Кат!$A:$A,MATCH($C2651,Кат!$I:$I,0)),INDEX(Торг!$A:$A,MATCH($C2651,Торг!$I:$I,0))),"")</f>
        <v/>
      </c>
      <c r="M2651" s="132" t="str">
        <f>IFERROR(IFERROR(INDEX(Кат!$B:$B,MATCH($C2651,Кат!$I:$I,0)),INDEX(Торг!$B:$B,MATCH($C2651,Торг!$I:$I,0))),"")</f>
        <v/>
      </c>
      <c r="N2651" s="132" t="str">
        <f t="shared" si="41"/>
        <v>HERZOG HL17010</v>
      </c>
      <c r="O2651" s="132" t="str">
        <f>IFERROR(IFERROR(INDEX(Кат!$B:$B,MATCH($N2651,Кат!$I:$I,0)),INDEX(Торг!$B:$B,MATCH($N2651,Торг!$I:$I,0))),"")</f>
        <v/>
      </c>
    </row>
    <row r="2652" spans="1:15" outlineLevel="1">
      <c r="A2652" t="s">
        <v>16343</v>
      </c>
      <c r="C2652" s="191" t="s">
        <v>1589</v>
      </c>
      <c r="E2652" t="s">
        <v>1590</v>
      </c>
      <c r="F2652" t="s">
        <v>1570</v>
      </c>
      <c r="G2652" t="s">
        <v>375</v>
      </c>
      <c r="H2652">
        <v>1090</v>
      </c>
      <c r="J2652" t="s">
        <v>22634</v>
      </c>
      <c r="K2652" s="132" t="str">
        <f>IFERROR(IFERROR(INDEX(Кат!$O:$O,MATCH($C2652,Кат!$I:$I,0)),INDEX(Торг!$L:$L,MATCH($C2652,Торг!$I:$I,0))),"")</f>
        <v/>
      </c>
      <c r="L2652" s="132" t="str">
        <f>IFERROR(IFERROR(INDEX(Кат!$A:$A,MATCH($C2652,Кат!$I:$I,0)),INDEX(Торг!$A:$A,MATCH($C2652,Торг!$I:$I,0))),"")</f>
        <v/>
      </c>
      <c r="M2652" s="132" t="str">
        <f>IFERROR(IFERROR(INDEX(Кат!$B:$B,MATCH($C2652,Кат!$I:$I,0)),INDEX(Торг!$B:$B,MATCH($C2652,Торг!$I:$I,0))),"")</f>
        <v/>
      </c>
      <c r="N2652" s="132" t="str">
        <f t="shared" si="41"/>
        <v>HERZOG HL17012</v>
      </c>
      <c r="O2652" s="132" t="str">
        <f>IFERROR(IFERROR(INDEX(Кат!$B:$B,MATCH($N2652,Кат!$I:$I,0)),INDEX(Торг!$B:$B,MATCH($N2652,Торг!$I:$I,0))),"")</f>
        <v/>
      </c>
    </row>
    <row r="2653" spans="1:15" outlineLevel="1">
      <c r="A2653" t="s">
        <v>16344</v>
      </c>
      <c r="C2653" s="191" t="s">
        <v>1591</v>
      </c>
      <c r="E2653" t="s">
        <v>1592</v>
      </c>
      <c r="F2653" t="s">
        <v>1570</v>
      </c>
      <c r="G2653" t="s">
        <v>375</v>
      </c>
      <c r="H2653">
        <v>680</v>
      </c>
      <c r="J2653" t="s">
        <v>22634</v>
      </c>
      <c r="K2653" s="132" t="str">
        <f>IFERROR(IFERROR(INDEX(Кат!$O:$O,MATCH($C2653,Кат!$I:$I,0)),INDEX(Торг!$L:$L,MATCH($C2653,Торг!$I:$I,0))),"")</f>
        <v/>
      </c>
      <c r="L2653" s="132" t="str">
        <f>IFERROR(IFERROR(INDEX(Кат!$A:$A,MATCH($C2653,Кат!$I:$I,0)),INDEX(Торг!$A:$A,MATCH($C2653,Торг!$I:$I,0))),"")</f>
        <v/>
      </c>
      <c r="M2653" s="132" t="str">
        <f>IFERROR(IFERROR(INDEX(Кат!$B:$B,MATCH($C2653,Кат!$I:$I,0)),INDEX(Торг!$B:$B,MATCH($C2653,Торг!$I:$I,0))),"")</f>
        <v/>
      </c>
      <c r="N2653" s="132" t="str">
        <f t="shared" si="41"/>
        <v>HERZOG HL87010</v>
      </c>
      <c r="O2653" s="132" t="str">
        <f>IFERROR(IFERROR(INDEX(Кат!$B:$B,MATCH($N2653,Кат!$I:$I,0)),INDEX(Торг!$B:$B,MATCH($N2653,Торг!$I:$I,0))),"")</f>
        <v/>
      </c>
    </row>
    <row r="2654" spans="1:15" outlineLevel="1">
      <c r="A2654" t="s">
        <v>16345</v>
      </c>
      <c r="C2654" s="191" t="s">
        <v>1593</v>
      </c>
      <c r="E2654" t="s">
        <v>1594</v>
      </c>
      <c r="F2654" t="s">
        <v>1570</v>
      </c>
      <c r="G2654" t="s">
        <v>375</v>
      </c>
      <c r="H2654">
        <v>1100</v>
      </c>
      <c r="J2654" t="s">
        <v>22634</v>
      </c>
      <c r="K2654" s="132" t="str">
        <f>IFERROR(IFERROR(INDEX(Кат!$O:$O,MATCH($C2654,Кат!$I:$I,0)),INDEX(Торг!$L:$L,MATCH($C2654,Торг!$I:$I,0))),"")</f>
        <v/>
      </c>
      <c r="L2654" s="132" t="str">
        <f>IFERROR(IFERROR(INDEX(Кат!$A:$A,MATCH($C2654,Кат!$I:$I,0)),INDEX(Торг!$A:$A,MATCH($C2654,Торг!$I:$I,0))),"")</f>
        <v/>
      </c>
      <c r="M2654" s="132" t="str">
        <f>IFERROR(IFERROR(INDEX(Кат!$B:$B,MATCH($C2654,Кат!$I:$I,0)),INDEX(Торг!$B:$B,MATCH($C2654,Торг!$I:$I,0))),"")</f>
        <v/>
      </c>
      <c r="N2654" s="132" t="str">
        <f t="shared" si="41"/>
        <v>HERZOG HL87012</v>
      </c>
      <c r="O2654" s="132" t="str">
        <f>IFERROR(IFERROR(INDEX(Кат!$B:$B,MATCH($N2654,Кат!$I:$I,0)),INDEX(Торг!$B:$B,MATCH($N2654,Торг!$I:$I,0))),"")</f>
        <v/>
      </c>
    </row>
    <row r="2655" spans="1:15" outlineLevel="1">
      <c r="A2655" t="s">
        <v>16346</v>
      </c>
      <c r="C2655" s="191" t="s">
        <v>1595</v>
      </c>
      <c r="E2655" t="s">
        <v>1596</v>
      </c>
      <c r="F2655" t="s">
        <v>1570</v>
      </c>
      <c r="G2655" t="s">
        <v>375</v>
      </c>
      <c r="H2655">
        <v>1110</v>
      </c>
      <c r="J2655" t="s">
        <v>22634</v>
      </c>
      <c r="K2655" s="132" t="str">
        <f>IFERROR(IFERROR(INDEX(Кат!$O:$O,MATCH($C2655,Кат!$I:$I,0)),INDEX(Торг!$L:$L,MATCH($C2655,Торг!$I:$I,0))),"")</f>
        <v/>
      </c>
      <c r="L2655" s="132" t="str">
        <f>IFERROR(IFERROR(INDEX(Кат!$A:$A,MATCH($C2655,Кат!$I:$I,0)),INDEX(Торг!$A:$A,MATCH($C2655,Торг!$I:$I,0))),"")</f>
        <v/>
      </c>
      <c r="M2655" s="132" t="str">
        <f>IFERROR(IFERROR(INDEX(Кат!$B:$B,MATCH($C2655,Кат!$I:$I,0)),INDEX(Торг!$B:$B,MATCH($C2655,Торг!$I:$I,0))),"")</f>
        <v/>
      </c>
      <c r="N2655" s="132" t="str">
        <f t="shared" si="41"/>
        <v>HERZOG HL07010</v>
      </c>
      <c r="O2655" s="132" t="str">
        <f>IFERROR(IFERROR(INDEX(Кат!$B:$B,MATCH($N2655,Кат!$I:$I,0)),INDEX(Торг!$B:$B,MATCH($N2655,Торг!$I:$I,0))),"")</f>
        <v/>
      </c>
    </row>
    <row r="2656" spans="1:15" outlineLevel="1">
      <c r="A2656" t="s">
        <v>16347</v>
      </c>
      <c r="C2656" s="191" t="s">
        <v>1597</v>
      </c>
      <c r="E2656" t="s">
        <v>1598</v>
      </c>
      <c r="F2656" t="s">
        <v>1570</v>
      </c>
      <c r="G2656" t="s">
        <v>375</v>
      </c>
      <c r="H2656">
        <v>1800</v>
      </c>
      <c r="J2656" t="s">
        <v>22634</v>
      </c>
      <c r="K2656" s="132" t="str">
        <f>IFERROR(IFERROR(INDEX(Кат!$O:$O,MATCH($C2656,Кат!$I:$I,0)),INDEX(Торг!$L:$L,MATCH($C2656,Торг!$I:$I,0))),"")</f>
        <v/>
      </c>
      <c r="L2656" s="132" t="str">
        <f>IFERROR(IFERROR(INDEX(Кат!$A:$A,MATCH($C2656,Кат!$I:$I,0)),INDEX(Торг!$A:$A,MATCH($C2656,Торг!$I:$I,0))),"")</f>
        <v/>
      </c>
      <c r="M2656" s="132" t="str">
        <f>IFERROR(IFERROR(INDEX(Кат!$B:$B,MATCH($C2656,Кат!$I:$I,0)),INDEX(Торг!$B:$B,MATCH($C2656,Торг!$I:$I,0))),"")</f>
        <v/>
      </c>
      <c r="N2656" s="132" t="str">
        <f t="shared" si="41"/>
        <v>HERZOG HL07012</v>
      </c>
      <c r="O2656" s="132" t="str">
        <f>IFERROR(IFERROR(INDEX(Кат!$B:$B,MATCH($N2656,Кат!$I:$I,0)),INDEX(Торг!$B:$B,MATCH($N2656,Торг!$I:$I,0))),"")</f>
        <v/>
      </c>
    </row>
    <row r="2657" spans="1:15" outlineLevel="1">
      <c r="A2657" t="s">
        <v>16351</v>
      </c>
      <c r="C2657" s="191" t="s">
        <v>1605</v>
      </c>
      <c r="E2657" t="s">
        <v>23296</v>
      </c>
      <c r="F2657" t="s">
        <v>1570</v>
      </c>
      <c r="G2657" t="s">
        <v>375</v>
      </c>
      <c r="H2657">
        <v>1750</v>
      </c>
      <c r="J2657" t="s">
        <v>22634</v>
      </c>
      <c r="K2657" s="132" t="str">
        <f>IFERROR(IFERROR(INDEX(Кат!$O:$O,MATCH($C2657,Кат!$I:$I,0)),INDEX(Торг!$L:$L,MATCH($C2657,Торг!$I:$I,0))),"")</f>
        <v/>
      </c>
      <c r="L2657" s="132" t="str">
        <f>IFERROR(IFERROR(INDEX(Кат!$A:$A,MATCH($C2657,Кат!$I:$I,0)),INDEX(Торг!$A:$A,MATCH($C2657,Торг!$I:$I,0))),"")</f>
        <v/>
      </c>
      <c r="M2657" s="132" t="str">
        <f>IFERROR(IFERROR(INDEX(Кат!$B:$B,MATCH($C2657,Кат!$I:$I,0)),INDEX(Торг!$B:$B,MATCH($C2657,Торг!$I:$I,0))),"")</f>
        <v/>
      </c>
      <c r="N2657" s="132" t="str">
        <f t="shared" si="41"/>
        <v>HERZOG HRL1378</v>
      </c>
      <c r="O2657" s="132" t="str">
        <f>IFERROR(IFERROR(INDEX(Кат!$B:$B,MATCH($N2657,Кат!$I:$I,0)),INDEX(Торг!$B:$B,MATCH($N2657,Торг!$I:$I,0))),"")</f>
        <v/>
      </c>
    </row>
    <row r="2658" spans="1:15" outlineLevel="1">
      <c r="A2658" t="s">
        <v>16352</v>
      </c>
      <c r="C2658" s="191" t="s">
        <v>1606</v>
      </c>
      <c r="E2658" t="s">
        <v>23297</v>
      </c>
      <c r="F2658" t="s">
        <v>1570</v>
      </c>
      <c r="G2658" t="s">
        <v>375</v>
      </c>
      <c r="H2658">
        <v>770</v>
      </c>
      <c r="J2658" t="s">
        <v>22634</v>
      </c>
      <c r="K2658" s="132" t="str">
        <f>IFERROR(IFERROR(INDEX(Кат!$O:$O,MATCH($C2658,Кат!$I:$I,0)),INDEX(Торг!$L:$L,MATCH($C2658,Торг!$I:$I,0))),"")</f>
        <v/>
      </c>
      <c r="L2658" s="132" t="str">
        <f>IFERROR(IFERROR(INDEX(Кат!$A:$A,MATCH($C2658,Кат!$I:$I,0)),INDEX(Торг!$A:$A,MATCH($C2658,Торг!$I:$I,0))),"")</f>
        <v/>
      </c>
      <c r="M2658" s="132" t="str">
        <f>IFERROR(IFERROR(INDEX(Кат!$B:$B,MATCH($C2658,Кат!$I:$I,0)),INDEX(Торг!$B:$B,MATCH($C2658,Торг!$I:$I,0))),"")</f>
        <v/>
      </c>
      <c r="N2658" s="132" t="str">
        <f t="shared" si="41"/>
        <v>HERZOG HRL5894</v>
      </c>
      <c r="O2658" s="132" t="str">
        <f>IFERROR(IFERROR(INDEX(Кат!$B:$B,MATCH($N2658,Кат!$I:$I,0)),INDEX(Торг!$B:$B,MATCH($N2658,Торг!$I:$I,0))),"")</f>
        <v/>
      </c>
    </row>
    <row r="2659" spans="1:15" outlineLevel="1">
      <c r="A2659" t="s">
        <v>16353</v>
      </c>
      <c r="C2659" s="191" t="s">
        <v>1607</v>
      </c>
      <c r="E2659" t="s">
        <v>23298</v>
      </c>
      <c r="F2659" t="s">
        <v>1570</v>
      </c>
      <c r="G2659" t="s">
        <v>375</v>
      </c>
      <c r="H2659">
        <v>2480</v>
      </c>
      <c r="J2659" t="s">
        <v>22634</v>
      </c>
      <c r="K2659" s="132" t="str">
        <f>IFERROR(IFERROR(INDEX(Кат!$O:$O,MATCH($C2659,Кат!$I:$I,0)),INDEX(Торг!$L:$L,MATCH($C2659,Торг!$I:$I,0))),"")</f>
        <v/>
      </c>
      <c r="L2659" s="132" t="str">
        <f>IFERROR(IFERROR(INDEX(Кат!$A:$A,MATCH($C2659,Кат!$I:$I,0)),INDEX(Торг!$A:$A,MATCH($C2659,Торг!$I:$I,0))),"")</f>
        <v/>
      </c>
      <c r="M2659" s="132" t="str">
        <f>IFERROR(IFERROR(INDEX(Кат!$B:$B,MATCH($C2659,Кат!$I:$I,0)),INDEX(Торг!$B:$B,MATCH($C2659,Торг!$I:$I,0))),"")</f>
        <v/>
      </c>
      <c r="N2659" s="132" t="str">
        <f t="shared" si="41"/>
        <v>HERZOG HRL3354</v>
      </c>
      <c r="O2659" s="132" t="str">
        <f>IFERROR(IFERROR(INDEX(Кат!$B:$B,MATCH($N2659,Кат!$I:$I,0)),INDEX(Торг!$B:$B,MATCH($N2659,Торг!$I:$I,0))),"")</f>
        <v/>
      </c>
    </row>
    <row r="2660" spans="1:15">
      <c r="A2660" t="s">
        <v>16354</v>
      </c>
      <c r="C2660" s="191" t="s">
        <v>1608</v>
      </c>
      <c r="E2660" t="s">
        <v>23299</v>
      </c>
      <c r="F2660" t="s">
        <v>1570</v>
      </c>
      <c r="G2660" t="s">
        <v>375</v>
      </c>
      <c r="H2660">
        <v>1270</v>
      </c>
      <c r="J2660" t="s">
        <v>22634</v>
      </c>
      <c r="K2660" s="132" t="str">
        <f>IFERROR(IFERROR(INDEX(Кат!$O:$O,MATCH($C2660,Кат!$I:$I,0)),INDEX(Торг!$L:$L,MATCH($C2660,Торг!$I:$I,0))),"")</f>
        <v/>
      </c>
      <c r="L2660" s="132" t="str">
        <f>IFERROR(IFERROR(INDEX(Кат!$A:$A,MATCH($C2660,Кат!$I:$I,0)),INDEX(Торг!$A:$A,MATCH($C2660,Торг!$I:$I,0))),"")</f>
        <v/>
      </c>
      <c r="M2660" s="132" t="str">
        <f>IFERROR(IFERROR(INDEX(Кат!$B:$B,MATCH($C2660,Кат!$I:$I,0)),INDEX(Торг!$B:$B,MATCH($C2660,Торг!$I:$I,0))),"")</f>
        <v/>
      </c>
      <c r="N2660" s="132" t="str">
        <f t="shared" si="41"/>
        <v>HERZOG HRL5895</v>
      </c>
      <c r="O2660" s="132" t="str">
        <f>IFERROR(IFERROR(INDEX(Кат!$B:$B,MATCH($N2660,Кат!$I:$I,0)),INDEX(Торг!$B:$B,MATCH($N2660,Торг!$I:$I,0))),"")</f>
        <v/>
      </c>
    </row>
    <row r="2661" spans="1:15" outlineLevel="1">
      <c r="A2661" t="s">
        <v>23377</v>
      </c>
      <c r="C2661" s="191" t="s">
        <v>30892</v>
      </c>
      <c r="E2661" t="s">
        <v>23378</v>
      </c>
      <c r="F2661" t="s">
        <v>1570</v>
      </c>
      <c r="G2661" t="s">
        <v>375</v>
      </c>
      <c r="H2661">
        <v>1640</v>
      </c>
      <c r="J2661" t="s">
        <v>22634</v>
      </c>
      <c r="K2661" s="132" t="str">
        <f>IFERROR(IFERROR(INDEX(Кат!$O:$O,MATCH($C2661,Кат!$I:$I,0)),INDEX(Торг!$L:$L,MATCH($C2661,Торг!$I:$I,0))),"")</f>
        <v/>
      </c>
      <c r="L2661" s="132" t="str">
        <f>IFERROR(IFERROR(INDEX(Кат!$A:$A,MATCH($C2661,Кат!$I:$I,0)),INDEX(Торг!$A:$A,MATCH($C2661,Торг!$I:$I,0))),"")</f>
        <v/>
      </c>
      <c r="M2661" s="132" t="str">
        <f>IFERROR(IFERROR(INDEX(Кат!$B:$B,MATCH($C2661,Кат!$I:$I,0)),INDEX(Торг!$B:$B,MATCH($C2661,Торг!$I:$I,0))),"")</f>
        <v/>
      </c>
      <c r="N2661" s="132" t="str">
        <f t="shared" si="41"/>
        <v>HERZOG HLV7010</v>
      </c>
      <c r="O2661" s="132" t="str">
        <f>IFERROR(IFERROR(INDEX(Кат!$B:$B,MATCH($N2661,Кат!$I:$I,0)),INDEX(Торг!$B:$B,MATCH($N2661,Торг!$I:$I,0))),"")</f>
        <v/>
      </c>
    </row>
    <row r="2662" spans="1:15" outlineLevel="2">
      <c r="A2662" t="s">
        <v>23379</v>
      </c>
      <c r="C2662" s="191" t="s">
        <v>30893</v>
      </c>
      <c r="E2662" t="s">
        <v>23380</v>
      </c>
      <c r="F2662" t="s">
        <v>1570</v>
      </c>
      <c r="G2662" t="s">
        <v>375</v>
      </c>
      <c r="H2662">
        <v>2100</v>
      </c>
      <c r="J2662" t="s">
        <v>22634</v>
      </c>
      <c r="K2662" s="132" t="str">
        <f>IFERROR(IFERROR(INDEX(Кат!$O:$O,MATCH($C2662,Кат!$I:$I,0)),INDEX(Торг!$L:$L,MATCH($C2662,Торг!$I:$I,0))),"")</f>
        <v/>
      </c>
      <c r="L2662" s="132" t="str">
        <f>IFERROR(IFERROR(INDEX(Кат!$A:$A,MATCH($C2662,Кат!$I:$I,0)),INDEX(Торг!$A:$A,MATCH($C2662,Торг!$I:$I,0))),"")</f>
        <v/>
      </c>
      <c r="M2662" s="132" t="str">
        <f>IFERROR(IFERROR(INDEX(Кат!$B:$B,MATCH($C2662,Кат!$I:$I,0)),INDEX(Торг!$B:$B,MATCH($C2662,Торг!$I:$I,0))),"")</f>
        <v/>
      </c>
      <c r="N2662" s="132" t="str">
        <f t="shared" si="41"/>
        <v>HERZOG HLV7012</v>
      </c>
      <c r="O2662" s="132" t="str">
        <f>IFERROR(IFERROR(INDEX(Кат!$B:$B,MATCH($N2662,Кат!$I:$I,0)),INDEX(Торг!$B:$B,MATCH($N2662,Торг!$I:$I,0))),"")</f>
        <v/>
      </c>
    </row>
    <row r="2663" spans="1:15" outlineLevel="1">
      <c r="A2663" t="s">
        <v>16348</v>
      </c>
      <c r="C2663" s="191" t="s">
        <v>1599</v>
      </c>
      <c r="E2663" t="s">
        <v>1600</v>
      </c>
      <c r="F2663" t="s">
        <v>1570</v>
      </c>
      <c r="G2663" t="s">
        <v>375</v>
      </c>
      <c r="H2663">
        <v>1750</v>
      </c>
      <c r="J2663" t="s">
        <v>22634</v>
      </c>
      <c r="K2663" s="132" t="str">
        <f>IFERROR(IFERROR(INDEX(Кат!$O:$O,MATCH($C2663,Кат!$I:$I,0)),INDEX(Торг!$L:$L,MATCH($C2663,Торг!$I:$I,0))),"")</f>
        <v/>
      </c>
      <c r="L2663" s="132" t="str">
        <f>IFERROR(IFERROR(INDEX(Кат!$A:$A,MATCH($C2663,Кат!$I:$I,0)),INDEX(Торг!$A:$A,MATCH($C2663,Торг!$I:$I,0))),"")</f>
        <v/>
      </c>
      <c r="M2663" s="132" t="str">
        <f>IFERROR(IFERROR(INDEX(Кат!$B:$B,MATCH($C2663,Кат!$I:$I,0)),INDEX(Торг!$B:$B,MATCH($C2663,Торг!$I:$I,0))),"")</f>
        <v/>
      </c>
      <c r="N2663" s="132" t="str">
        <f t="shared" si="41"/>
        <v>HERZOG HL17010/12</v>
      </c>
      <c r="O2663" s="132" t="str">
        <f>IFERROR(IFERROR(INDEX(Кат!$B:$B,MATCH($N2663,Кат!$I:$I,0)),INDEX(Торг!$B:$B,MATCH($N2663,Торг!$I:$I,0))),"")</f>
        <v/>
      </c>
    </row>
    <row r="2664" spans="1:15" outlineLevel="2">
      <c r="A2664" t="s">
        <v>16349</v>
      </c>
      <c r="C2664" s="191" t="s">
        <v>1601</v>
      </c>
      <c r="E2664" t="s">
        <v>1602</v>
      </c>
      <c r="F2664" t="s">
        <v>1570</v>
      </c>
      <c r="G2664" t="s">
        <v>375</v>
      </c>
      <c r="H2664">
        <v>1780</v>
      </c>
      <c r="J2664" t="s">
        <v>22634</v>
      </c>
      <c r="K2664" s="132" t="str">
        <f>IFERROR(IFERROR(INDEX(Кат!$O:$O,MATCH($C2664,Кат!$I:$I,0)),INDEX(Торг!$L:$L,MATCH($C2664,Торг!$I:$I,0))),"")</f>
        <v/>
      </c>
      <c r="L2664" s="132" t="str">
        <f>IFERROR(IFERROR(INDEX(Кат!$A:$A,MATCH($C2664,Кат!$I:$I,0)),INDEX(Торг!$A:$A,MATCH($C2664,Торг!$I:$I,0))),"")</f>
        <v/>
      </c>
      <c r="M2664" s="132" t="str">
        <f>IFERROR(IFERROR(INDEX(Кат!$B:$B,MATCH($C2664,Кат!$I:$I,0)),INDEX(Торг!$B:$B,MATCH($C2664,Торг!$I:$I,0))),"")</f>
        <v/>
      </c>
      <c r="N2664" s="132" t="str">
        <f t="shared" si="41"/>
        <v>HERZOG HL87010/12</v>
      </c>
      <c r="O2664" s="132" t="str">
        <f>IFERROR(IFERROR(INDEX(Кат!$B:$B,MATCH($N2664,Кат!$I:$I,0)),INDEX(Торг!$B:$B,MATCH($N2664,Торг!$I:$I,0))),"")</f>
        <v/>
      </c>
    </row>
    <row r="2665" spans="1:15" outlineLevel="2">
      <c r="A2665" t="s">
        <v>16350</v>
      </c>
      <c r="C2665" s="191" t="s">
        <v>1603</v>
      </c>
      <c r="E2665" t="s">
        <v>1604</v>
      </c>
      <c r="F2665" t="s">
        <v>1570</v>
      </c>
      <c r="G2665" t="s">
        <v>375</v>
      </c>
      <c r="H2665">
        <v>2880</v>
      </c>
      <c r="J2665" t="s">
        <v>22634</v>
      </c>
      <c r="K2665" s="132" t="str">
        <f>IFERROR(IFERROR(INDEX(Кат!$O:$O,MATCH($C2665,Кат!$I:$I,0)),INDEX(Торг!$L:$L,MATCH($C2665,Торг!$I:$I,0))),"")</f>
        <v/>
      </c>
      <c r="L2665" s="132" t="str">
        <f>IFERROR(IFERROR(INDEX(Кат!$A:$A,MATCH($C2665,Кат!$I:$I,0)),INDEX(Торг!$A:$A,MATCH($C2665,Торг!$I:$I,0))),"")</f>
        <v/>
      </c>
      <c r="M2665" s="132" t="str">
        <f>IFERROR(IFERROR(INDEX(Кат!$B:$B,MATCH($C2665,Кат!$I:$I,0)),INDEX(Торг!$B:$B,MATCH($C2665,Торг!$I:$I,0))),"")</f>
        <v/>
      </c>
      <c r="N2665" s="132" t="str">
        <f t="shared" si="41"/>
        <v>HERZOG HL07010/12</v>
      </c>
      <c r="O2665" s="132" t="str">
        <f>IFERROR(IFERROR(INDEX(Кат!$B:$B,MATCH($N2665,Кат!$I:$I,0)),INDEX(Торг!$B:$B,MATCH($N2665,Торг!$I:$I,0))),"")</f>
        <v/>
      </c>
    </row>
    <row r="2666" spans="1:15" outlineLevel="1">
      <c r="A2666" t="s">
        <v>23830</v>
      </c>
      <c r="C2666" s="191"/>
      <c r="E2666" t="s">
        <v>23456</v>
      </c>
      <c r="J2666" t="s">
        <v>22634</v>
      </c>
      <c r="K2666" s="132" t="str">
        <f>IFERROR(IFERROR(INDEX(Кат!$O:$O,MATCH($C2666,Кат!$I:$I,0)),INDEX(Торг!$L:$L,MATCH($C2666,Торг!$I:$I,0))),"")</f>
        <v/>
      </c>
      <c r="L2666" s="132" t="str">
        <f>IFERROR(IFERROR(INDEX(Кат!$A:$A,MATCH($C2666,Кат!$I:$I,0)),INDEX(Торг!$A:$A,MATCH($C2666,Торг!$I:$I,0))),"")</f>
        <v/>
      </c>
      <c r="M2666" s="132" t="str">
        <f>IFERROR(IFERROR(INDEX(Кат!$B:$B,MATCH($C2666,Кат!$I:$I,0)),INDEX(Торг!$B:$B,MATCH($C2666,Торг!$I:$I,0))),"")</f>
        <v/>
      </c>
      <c r="N2666" s="132" t="str">
        <f t="shared" si="41"/>
        <v xml:space="preserve"> </v>
      </c>
      <c r="O2666" s="132" t="str">
        <f>IFERROR(IFERROR(INDEX(Кат!$B:$B,MATCH($N2666,Кат!$I:$I,0)),INDEX(Торг!$B:$B,MATCH($N2666,Торг!$I:$I,0))),"")</f>
        <v/>
      </c>
    </row>
    <row r="2667" spans="1:15" outlineLevel="2">
      <c r="A2667" t="s">
        <v>16355</v>
      </c>
      <c r="C2667" s="191" t="s">
        <v>1609</v>
      </c>
      <c r="E2667" t="s">
        <v>1610</v>
      </c>
      <c r="F2667" t="s">
        <v>1570</v>
      </c>
      <c r="G2667" t="s">
        <v>375</v>
      </c>
      <c r="H2667">
        <v>1300</v>
      </c>
      <c r="J2667" t="s">
        <v>22634</v>
      </c>
      <c r="K2667" s="132" t="str">
        <f>IFERROR(IFERROR(INDEX(Кат!$O:$O,MATCH($C2667,Кат!$I:$I,0)),INDEX(Торг!$L:$L,MATCH($C2667,Торг!$I:$I,0))),"")</f>
        <v>шпак</v>
      </c>
      <c r="L2667" s="132">
        <f>IFERROR(IFERROR(INDEX(Кат!$A:$A,MATCH($C2667,Кат!$I:$I,0)),INDEX(Торг!$A:$A,MATCH($C2667,Торг!$I:$I,0))),"")</f>
        <v>259681</v>
      </c>
      <c r="M2667" s="132">
        <f>IFERROR(IFERROR(INDEX(Кат!$B:$B,MATCH($C2667,Кат!$I:$I,0)),INDEX(Торг!$B:$B,MATCH($C2667,Торг!$I:$I,0))),"")</f>
        <v>208983</v>
      </c>
      <c r="N2667" s="132" t="str">
        <f t="shared" si="41"/>
        <v>HERZOG HLR0765</v>
      </c>
      <c r="O2667" s="132" t="str">
        <f>IFERROR(IFERROR(INDEX(Кат!$B:$B,MATCH($N2667,Кат!$I:$I,0)),INDEX(Торг!$B:$B,MATCH($N2667,Торг!$I:$I,0))),"")</f>
        <v/>
      </c>
    </row>
    <row r="2668" spans="1:15" outlineLevel="2">
      <c r="A2668" t="s">
        <v>16356</v>
      </c>
      <c r="C2668" s="191" t="s">
        <v>1611</v>
      </c>
      <c r="E2668" t="s">
        <v>1612</v>
      </c>
      <c r="F2668" t="s">
        <v>1570</v>
      </c>
      <c r="G2668" t="s">
        <v>375</v>
      </c>
      <c r="H2668">
        <v>1300</v>
      </c>
      <c r="J2668" t="s">
        <v>22634</v>
      </c>
      <c r="K2668" s="132" t="str">
        <f>IFERROR(IFERROR(INDEX(Кат!$O:$O,MATCH($C2668,Кат!$I:$I,0)),INDEX(Торг!$L:$L,MATCH($C2668,Торг!$I:$I,0))),"")</f>
        <v>шпак</v>
      </c>
      <c r="L2668" s="132">
        <f>IFERROR(IFERROR(INDEX(Кат!$A:$A,MATCH($C2668,Кат!$I:$I,0)),INDEX(Торг!$A:$A,MATCH($C2668,Торг!$I:$I,0))),"")</f>
        <v>259679</v>
      </c>
      <c r="M2668" s="132">
        <f>IFERROR(IFERROR(INDEX(Кат!$B:$B,MATCH($C2668,Кат!$I:$I,0)),INDEX(Торг!$B:$B,MATCH($C2668,Торг!$I:$I,0))),"")</f>
        <v>208984</v>
      </c>
      <c r="N2668" s="132" t="str">
        <f t="shared" si="41"/>
        <v>HERZOG HKR0770</v>
      </c>
      <c r="O2668" s="132" t="str">
        <f>IFERROR(IFERROR(INDEX(Кат!$B:$B,MATCH($N2668,Кат!$I:$I,0)),INDEX(Торг!$B:$B,MATCH($N2668,Торг!$I:$I,0))),"")</f>
        <v/>
      </c>
    </row>
    <row r="2669" spans="1:15" outlineLevel="2">
      <c r="A2669" t="s">
        <v>16357</v>
      </c>
      <c r="C2669" s="191" t="s">
        <v>1613</v>
      </c>
      <c r="E2669" t="s">
        <v>1614</v>
      </c>
      <c r="F2669" t="s">
        <v>1570</v>
      </c>
      <c r="G2669" t="s">
        <v>375</v>
      </c>
      <c r="H2669">
        <v>1300</v>
      </c>
      <c r="J2669" t="s">
        <v>22634</v>
      </c>
      <c r="K2669" s="132" t="str">
        <f>IFERROR(IFERROR(INDEX(Кат!$O:$O,MATCH($C2669,Кат!$I:$I,0)),INDEX(Торг!$L:$L,MATCH($C2669,Торг!$I:$I,0))),"")</f>
        <v>шпак</v>
      </c>
      <c r="L2669" s="132">
        <f>IFERROR(IFERROR(INDEX(Кат!$A:$A,MATCH($C2669,Кат!$I:$I,0)),INDEX(Торг!$A:$A,MATCH($C2669,Торг!$I:$I,0))),"")</f>
        <v>259680</v>
      </c>
      <c r="M2669" s="132">
        <f>IFERROR(IFERROR(INDEX(Кат!$B:$B,MATCH($C2669,Кат!$I:$I,0)),INDEX(Торг!$B:$B,MATCH($C2669,Торг!$I:$I,0))),"")</f>
        <v>208985</v>
      </c>
      <c r="N2669" s="132" t="str">
        <f t="shared" si="41"/>
        <v>HERZOG HKR0775</v>
      </c>
      <c r="O2669" s="132" t="str">
        <f>IFERROR(IFERROR(INDEX(Кат!$B:$B,MATCH($N2669,Кат!$I:$I,0)),INDEX(Торг!$B:$B,MATCH($N2669,Торг!$I:$I,0))),"")</f>
        <v/>
      </c>
    </row>
    <row r="2670" spans="1:15" outlineLevel="2">
      <c r="A2670" t="s">
        <v>16358</v>
      </c>
      <c r="C2670" s="191" t="s">
        <v>1615</v>
      </c>
      <c r="E2670" t="s">
        <v>14014</v>
      </c>
      <c r="F2670" t="s">
        <v>1570</v>
      </c>
      <c r="G2670" t="s">
        <v>375</v>
      </c>
      <c r="H2670">
        <v>1350</v>
      </c>
      <c r="J2670" t="s">
        <v>22634</v>
      </c>
      <c r="K2670" s="132" t="str">
        <f>IFERROR(IFERROR(INDEX(Кат!$O:$O,MATCH($C2670,Кат!$I:$I,0)),INDEX(Торг!$L:$L,MATCH($C2670,Торг!$I:$I,0))),"")</f>
        <v>шпак</v>
      </c>
      <c r="L2670" s="132">
        <f>IFERROR(IFERROR(INDEX(Кат!$A:$A,MATCH($C2670,Кат!$I:$I,0)),INDEX(Торг!$A:$A,MATCH($C2670,Торг!$I:$I,0))),"")</f>
        <v>259683</v>
      </c>
      <c r="M2670" s="132">
        <f>IFERROR(IFERROR(INDEX(Кат!$B:$B,MATCH($C2670,Кат!$I:$I,0)),INDEX(Торг!$B:$B,MATCH($C2670,Торг!$I:$I,0))),"")</f>
        <v>208978</v>
      </c>
      <c r="N2670" s="132" t="str">
        <f t="shared" si="41"/>
        <v>HERZOG HLR0760E</v>
      </c>
      <c r="O2670" s="132" t="str">
        <f>IFERROR(IFERROR(INDEX(Кат!$B:$B,MATCH($N2670,Кат!$I:$I,0)),INDEX(Торг!$B:$B,MATCH($N2670,Торг!$I:$I,0))),"")</f>
        <v/>
      </c>
    </row>
    <row r="2671" spans="1:15" outlineLevel="2">
      <c r="A2671" t="s">
        <v>16359</v>
      </c>
      <c r="C2671" s="191" t="s">
        <v>1616</v>
      </c>
      <c r="E2671" t="s">
        <v>14015</v>
      </c>
      <c r="F2671" t="s">
        <v>1570</v>
      </c>
      <c r="G2671" t="s">
        <v>375</v>
      </c>
      <c r="H2671">
        <v>1350</v>
      </c>
      <c r="J2671" t="s">
        <v>22634</v>
      </c>
      <c r="K2671" s="132" t="str">
        <f>IFERROR(IFERROR(INDEX(Кат!$O:$O,MATCH($C2671,Кат!$I:$I,0)),INDEX(Торг!$L:$L,MATCH($C2671,Торг!$I:$I,0))),"")</f>
        <v>шпак</v>
      </c>
      <c r="L2671" s="132">
        <f>IFERROR(IFERROR(INDEX(Кат!$A:$A,MATCH($C2671,Кат!$I:$I,0)),INDEX(Торг!$A:$A,MATCH($C2671,Торг!$I:$I,0))),"")</f>
        <v>259682</v>
      </c>
      <c r="M2671" s="132">
        <f>IFERROR(IFERROR(INDEX(Кат!$B:$B,MATCH($C2671,Кат!$I:$I,0)),INDEX(Торг!$B:$B,MATCH($C2671,Торг!$I:$I,0))),"")</f>
        <v>208976</v>
      </c>
      <c r="N2671" s="132" t="str">
        <f t="shared" si="41"/>
        <v>HERZOG HLR0764E</v>
      </c>
      <c r="O2671" s="132" t="str">
        <f>IFERROR(IFERROR(INDEX(Кат!$B:$B,MATCH($N2671,Кат!$I:$I,0)),INDEX(Торг!$B:$B,MATCH($N2671,Торг!$I:$I,0))),"")</f>
        <v/>
      </c>
    </row>
    <row r="2672" spans="1:15" outlineLevel="2">
      <c r="A2672" t="s">
        <v>16360</v>
      </c>
      <c r="C2672" s="191" t="s">
        <v>1617</v>
      </c>
      <c r="E2672" t="s">
        <v>14016</v>
      </c>
      <c r="F2672" t="s">
        <v>1570</v>
      </c>
      <c r="G2672" t="s">
        <v>375</v>
      </c>
      <c r="H2672">
        <v>1350</v>
      </c>
      <c r="J2672" t="s">
        <v>22634</v>
      </c>
      <c r="K2672" s="132" t="str">
        <f>IFERROR(IFERROR(INDEX(Кат!$O:$O,MATCH($C2672,Кат!$I:$I,0)),INDEX(Торг!$L:$L,MATCH($C2672,Торг!$I:$I,0))),"")</f>
        <v>шпак</v>
      </c>
      <c r="L2672" s="132">
        <f>IFERROR(IFERROR(INDEX(Кат!$A:$A,MATCH($C2672,Кат!$I:$I,0)),INDEX(Торг!$A:$A,MATCH($C2672,Торг!$I:$I,0))),"")</f>
        <v>259684</v>
      </c>
      <c r="M2672" s="132">
        <f>IFERROR(IFERROR(INDEX(Кат!$B:$B,MATCH($C2672,Кат!$I:$I,0)),INDEX(Торг!$B:$B,MATCH($C2672,Торг!$I:$I,0))),"")</f>
        <v>208979</v>
      </c>
      <c r="N2672" s="132" t="str">
        <f t="shared" si="41"/>
        <v>HERZOG HLR0768E</v>
      </c>
      <c r="O2672" s="132" t="str">
        <f>IFERROR(IFERROR(INDEX(Кат!$B:$B,MATCH($N2672,Кат!$I:$I,0)),INDEX(Торг!$B:$B,MATCH($N2672,Торг!$I:$I,0))),"")</f>
        <v/>
      </c>
    </row>
    <row r="2673" spans="1:15" outlineLevel="2">
      <c r="A2673" t="s">
        <v>16361</v>
      </c>
      <c r="C2673" s="191" t="s">
        <v>1618</v>
      </c>
      <c r="E2673" t="s">
        <v>1619</v>
      </c>
      <c r="F2673" t="s">
        <v>1570</v>
      </c>
      <c r="G2673" t="s">
        <v>375</v>
      </c>
      <c r="H2673">
        <v>1350</v>
      </c>
      <c r="J2673" t="s">
        <v>22634</v>
      </c>
      <c r="K2673" s="132" t="str">
        <f>IFERROR(IFERROR(INDEX(Кат!$O:$O,MATCH($C2673,Кат!$I:$I,0)),INDEX(Торг!$L:$L,MATCH($C2673,Торг!$I:$I,0))),"")</f>
        <v>шпак</v>
      </c>
      <c r="L2673" s="132">
        <f>IFERROR(IFERROR(INDEX(Кат!$A:$A,MATCH($C2673,Кат!$I:$I,0)),INDEX(Торг!$A:$A,MATCH($C2673,Торг!$I:$I,0))),"")</f>
        <v>259685</v>
      </c>
      <c r="M2673" s="132">
        <f>IFERROR(IFERROR(INDEX(Кат!$B:$B,MATCH($C2673,Кат!$I:$I,0)),INDEX(Торг!$B:$B,MATCH($C2673,Торг!$I:$I,0))),"")</f>
        <v>208991</v>
      </c>
      <c r="N2673" s="132" t="str">
        <f t="shared" si="41"/>
        <v>HERZOG HLR0790E</v>
      </c>
      <c r="O2673" s="132" t="str">
        <f>IFERROR(IFERROR(INDEX(Кат!$B:$B,MATCH($N2673,Кат!$I:$I,0)),INDEX(Торг!$B:$B,MATCH($N2673,Торг!$I:$I,0))),"")</f>
        <v/>
      </c>
    </row>
    <row r="2674" spans="1:15" outlineLevel="2">
      <c r="A2674" t="s">
        <v>16362</v>
      </c>
      <c r="C2674" s="191" t="s">
        <v>1620</v>
      </c>
      <c r="E2674" t="s">
        <v>1621</v>
      </c>
      <c r="F2674" t="s">
        <v>1570</v>
      </c>
      <c r="G2674" t="s">
        <v>375</v>
      </c>
      <c r="H2674">
        <v>1350</v>
      </c>
      <c r="J2674" t="s">
        <v>22634</v>
      </c>
      <c r="K2674" s="132" t="str">
        <f>IFERROR(IFERROR(INDEX(Кат!$O:$O,MATCH($C2674,Кат!$I:$I,0)),INDEX(Торг!$L:$L,MATCH($C2674,Торг!$I:$I,0))),"")</f>
        <v>шпак</v>
      </c>
      <c r="L2674" s="132">
        <f>IFERROR(IFERROR(INDEX(Кат!$A:$A,MATCH($C2674,Кат!$I:$I,0)),INDEX(Торг!$A:$A,MATCH($C2674,Торг!$I:$I,0))),"")</f>
        <v>259686</v>
      </c>
      <c r="M2674" s="132">
        <f>IFERROR(IFERROR(INDEX(Кат!$B:$B,MATCH($C2674,Кат!$I:$I,0)),INDEX(Торг!$B:$B,MATCH($C2674,Торг!$I:$I,0))),"")</f>
        <v>208994</v>
      </c>
      <c r="N2674" s="132" t="str">
        <f t="shared" si="41"/>
        <v>HERZOG HLR0794E</v>
      </c>
      <c r="O2674" s="132" t="str">
        <f>IFERROR(IFERROR(INDEX(Кат!$B:$B,MATCH($N2674,Кат!$I:$I,0)),INDEX(Торг!$B:$B,MATCH($N2674,Торг!$I:$I,0))),"")</f>
        <v/>
      </c>
    </row>
    <row r="2675" spans="1:15" outlineLevel="2">
      <c r="A2675" t="s">
        <v>16363</v>
      </c>
      <c r="C2675" s="191" t="s">
        <v>1622</v>
      </c>
      <c r="E2675" t="s">
        <v>14017</v>
      </c>
      <c r="F2675" t="s">
        <v>1570</v>
      </c>
      <c r="G2675" t="s">
        <v>375</v>
      </c>
      <c r="H2675">
        <v>1350</v>
      </c>
      <c r="J2675" t="s">
        <v>22634</v>
      </c>
      <c r="K2675" s="132" t="str">
        <f>IFERROR(IFERROR(INDEX(Кат!$O:$O,MATCH($C2675,Кат!$I:$I,0)),INDEX(Торг!$L:$L,MATCH($C2675,Торг!$I:$I,0))),"")</f>
        <v>шпак</v>
      </c>
      <c r="L2675" s="132">
        <f>IFERROR(IFERROR(INDEX(Кат!$A:$A,MATCH($C2675,Кат!$I:$I,0)),INDEX(Торг!$A:$A,MATCH($C2675,Торг!$I:$I,0))),"")</f>
        <v>259687</v>
      </c>
      <c r="M2675" s="132">
        <f>IFERROR(IFERROR(INDEX(Кат!$B:$B,MATCH($C2675,Кат!$I:$I,0)),INDEX(Торг!$B:$B,MATCH($C2675,Торг!$I:$I,0))),"")</f>
        <v>208995</v>
      </c>
      <c r="N2675" s="132" t="str">
        <f t="shared" si="41"/>
        <v>HERZOG HLR0798E</v>
      </c>
      <c r="O2675" s="132" t="str">
        <f>IFERROR(IFERROR(INDEX(Кат!$B:$B,MATCH($N2675,Кат!$I:$I,0)),INDEX(Торг!$B:$B,MATCH($N2675,Торг!$I:$I,0))),"")</f>
        <v/>
      </c>
    </row>
    <row r="2676" spans="1:15" outlineLevel="2">
      <c r="A2676" t="s">
        <v>16364</v>
      </c>
      <c r="C2676" s="191" t="s">
        <v>1623</v>
      </c>
      <c r="E2676" t="s">
        <v>1624</v>
      </c>
      <c r="F2676" t="s">
        <v>1570</v>
      </c>
      <c r="G2676" t="s">
        <v>375</v>
      </c>
      <c r="H2676">
        <v>1500</v>
      </c>
      <c r="J2676" t="s">
        <v>22634</v>
      </c>
      <c r="K2676" s="132" t="str">
        <f>IFERROR(IFERROR(INDEX(Кат!$O:$O,MATCH($C2676,Кат!$I:$I,0)),INDEX(Торг!$L:$L,MATCH($C2676,Торг!$I:$I,0))),"")</f>
        <v>шпак</v>
      </c>
      <c r="L2676" s="132">
        <f>IFERROR(IFERROR(INDEX(Кат!$A:$A,MATCH($C2676,Кат!$I:$I,0)),INDEX(Торг!$A:$A,MATCH($C2676,Торг!$I:$I,0))),"")</f>
        <v>259688</v>
      </c>
      <c r="M2676" s="132">
        <f>IFERROR(IFERROR(INDEX(Кат!$B:$B,MATCH($C2676,Кат!$I:$I,0)),INDEX(Торг!$B:$B,MATCH($C2676,Торг!$I:$I,0))),"")</f>
        <v>209000</v>
      </c>
      <c r="N2676" s="132" t="str">
        <f t="shared" si="41"/>
        <v>HERZOG HLR0820E</v>
      </c>
      <c r="O2676" s="132" t="str">
        <f>IFERROR(IFERROR(INDEX(Кат!$B:$B,MATCH($N2676,Кат!$I:$I,0)),INDEX(Торг!$B:$B,MATCH($N2676,Торг!$I:$I,0))),"")</f>
        <v/>
      </c>
    </row>
    <row r="2677" spans="1:15" outlineLevel="2">
      <c r="A2677" t="s">
        <v>16365</v>
      </c>
      <c r="C2677" s="191" t="s">
        <v>1625</v>
      </c>
      <c r="E2677" t="s">
        <v>1626</v>
      </c>
      <c r="F2677" t="s">
        <v>1570</v>
      </c>
      <c r="G2677" t="s">
        <v>375</v>
      </c>
      <c r="H2677">
        <v>1500</v>
      </c>
      <c r="J2677" t="s">
        <v>22634</v>
      </c>
      <c r="K2677" s="132" t="str">
        <f>IFERROR(IFERROR(INDEX(Кат!$O:$O,MATCH($C2677,Кат!$I:$I,0)),INDEX(Торг!$L:$L,MATCH($C2677,Торг!$I:$I,0))),"")</f>
        <v>шпак</v>
      </c>
      <c r="L2677" s="132">
        <f>IFERROR(IFERROR(INDEX(Кат!$A:$A,MATCH($C2677,Кат!$I:$I,0)),INDEX(Торг!$A:$A,MATCH($C2677,Торг!$I:$I,0))),"")</f>
        <v>259689</v>
      </c>
      <c r="M2677" s="132">
        <f>IFERROR(IFERROR(INDEX(Кат!$B:$B,MATCH($C2677,Кат!$I:$I,0)),INDEX(Торг!$B:$B,MATCH($C2677,Торг!$I:$I,0))),"")</f>
        <v>209001</v>
      </c>
      <c r="N2677" s="132" t="str">
        <f t="shared" si="41"/>
        <v>HERZOG HLR0824E</v>
      </c>
      <c r="O2677" s="132" t="str">
        <f>IFERROR(IFERROR(INDEX(Кат!$B:$B,MATCH($N2677,Кат!$I:$I,0)),INDEX(Торг!$B:$B,MATCH($N2677,Торг!$I:$I,0))),"")</f>
        <v/>
      </c>
    </row>
    <row r="2678" spans="1:15" outlineLevel="2">
      <c r="A2678" t="s">
        <v>16366</v>
      </c>
      <c r="C2678" s="191" t="s">
        <v>1627</v>
      </c>
      <c r="E2678" t="s">
        <v>1628</v>
      </c>
      <c r="F2678" t="s">
        <v>1570</v>
      </c>
      <c r="G2678" t="s">
        <v>375</v>
      </c>
      <c r="H2678">
        <v>1500</v>
      </c>
      <c r="J2678" t="s">
        <v>22634</v>
      </c>
      <c r="K2678" s="132" t="str">
        <f>IFERROR(IFERROR(INDEX(Кат!$O:$O,MATCH($C2678,Кат!$I:$I,0)),INDEX(Торг!$L:$L,MATCH($C2678,Торг!$I:$I,0))),"")</f>
        <v>шпак</v>
      </c>
      <c r="L2678" s="132">
        <f>IFERROR(IFERROR(INDEX(Кат!$A:$A,MATCH($C2678,Кат!$I:$I,0)),INDEX(Торг!$A:$A,MATCH($C2678,Торг!$I:$I,0))),"")</f>
        <v>259690</v>
      </c>
      <c r="M2678" s="132">
        <f>IFERROR(IFERROR(INDEX(Кат!$B:$B,MATCH($C2678,Кат!$I:$I,0)),INDEX(Торг!$B:$B,MATCH($C2678,Торг!$I:$I,0))),"")</f>
        <v>209002</v>
      </c>
      <c r="N2678" s="132" t="str">
        <f t="shared" si="41"/>
        <v>HERZOG HLR0828E</v>
      </c>
      <c r="O2678" s="132" t="str">
        <f>IFERROR(IFERROR(INDEX(Кат!$B:$B,MATCH($N2678,Кат!$I:$I,0)),INDEX(Торг!$B:$B,MATCH($N2678,Торг!$I:$I,0))),"")</f>
        <v/>
      </c>
    </row>
    <row r="2679" spans="1:15" outlineLevel="2">
      <c r="A2679" t="s">
        <v>16367</v>
      </c>
      <c r="C2679" s="191" t="s">
        <v>1629</v>
      </c>
      <c r="E2679" t="s">
        <v>1630</v>
      </c>
      <c r="F2679" t="s">
        <v>1570</v>
      </c>
      <c r="G2679" t="s">
        <v>375</v>
      </c>
      <c r="H2679">
        <v>1250</v>
      </c>
      <c r="J2679" t="s">
        <v>22634</v>
      </c>
      <c r="K2679" s="132" t="str">
        <f>IFERROR(IFERROR(INDEX(Кат!$O:$O,MATCH($C2679,Кат!$I:$I,0)),INDEX(Торг!$L:$L,MATCH($C2679,Торг!$I:$I,0))),"")</f>
        <v>шпак</v>
      </c>
      <c r="L2679" s="132">
        <f>IFERROR(IFERROR(INDEX(Кат!$A:$A,MATCH($C2679,Кат!$I:$I,0)),INDEX(Торг!$A:$A,MATCH($C2679,Торг!$I:$I,0))),"")</f>
        <v>259691</v>
      </c>
      <c r="M2679" s="132">
        <f>IFERROR(IFERROR(INDEX(Кат!$B:$B,MATCH($C2679,Кат!$I:$I,0)),INDEX(Торг!$B:$B,MATCH($C2679,Торг!$I:$I,0))),"")</f>
        <v>209008</v>
      </c>
      <c r="N2679" s="132" t="str">
        <f t="shared" si="41"/>
        <v>HERZOG H100820E</v>
      </c>
      <c r="O2679" s="132" t="str">
        <f>IFERROR(IFERROR(INDEX(Кат!$B:$B,MATCH($N2679,Кат!$I:$I,0)),INDEX(Торг!$B:$B,MATCH($N2679,Торг!$I:$I,0))),"")</f>
        <v/>
      </c>
    </row>
    <row r="2680" spans="1:15" outlineLevel="2">
      <c r="A2680" t="s">
        <v>16368</v>
      </c>
      <c r="C2680" s="191" t="s">
        <v>1631</v>
      </c>
      <c r="E2680" t="s">
        <v>1632</v>
      </c>
      <c r="F2680" t="s">
        <v>1570</v>
      </c>
      <c r="G2680" t="s">
        <v>375</v>
      </c>
      <c r="H2680">
        <v>1250</v>
      </c>
      <c r="J2680" t="s">
        <v>22634</v>
      </c>
      <c r="K2680" s="132" t="str">
        <f>IFERROR(IFERROR(INDEX(Кат!$O:$O,MATCH($C2680,Кат!$I:$I,0)),INDEX(Торг!$L:$L,MATCH($C2680,Торг!$I:$I,0))),"")</f>
        <v>шпак</v>
      </c>
      <c r="L2680" s="132">
        <f>IFERROR(IFERROR(INDEX(Кат!$A:$A,MATCH($C2680,Кат!$I:$I,0)),INDEX(Торг!$A:$A,MATCH($C2680,Торг!$I:$I,0))),"")</f>
        <v>259692</v>
      </c>
      <c r="M2680" s="132">
        <f>IFERROR(IFERROR(INDEX(Кат!$B:$B,MATCH($C2680,Кат!$I:$I,0)),INDEX(Торг!$B:$B,MATCH($C2680,Торг!$I:$I,0))),"")</f>
        <v>209009</v>
      </c>
      <c r="N2680" s="132" t="str">
        <f t="shared" si="41"/>
        <v>HERZOG H100825E</v>
      </c>
      <c r="O2680" s="132" t="str">
        <f>IFERROR(IFERROR(INDEX(Кат!$B:$B,MATCH($N2680,Кат!$I:$I,0)),INDEX(Торг!$B:$B,MATCH($N2680,Торг!$I:$I,0))),"")</f>
        <v/>
      </c>
    </row>
    <row r="2681" spans="1:15" outlineLevel="1">
      <c r="A2681" t="s">
        <v>16369</v>
      </c>
      <c r="C2681" s="191" t="s">
        <v>1633</v>
      </c>
      <c r="E2681" t="s">
        <v>1634</v>
      </c>
      <c r="F2681" t="s">
        <v>1570</v>
      </c>
      <c r="G2681" t="s">
        <v>375</v>
      </c>
      <c r="H2681">
        <v>1100</v>
      </c>
      <c r="J2681" t="s">
        <v>22634</v>
      </c>
      <c r="K2681" s="132" t="str">
        <f>IFERROR(IFERROR(INDEX(Кат!$O:$O,MATCH($C2681,Кат!$I:$I,0)),INDEX(Торг!$L:$L,MATCH($C2681,Торг!$I:$I,0))),"")</f>
        <v>шпак</v>
      </c>
      <c r="L2681" s="132">
        <f>IFERROR(IFERROR(INDEX(Кат!$A:$A,MATCH($C2681,Кат!$I:$I,0)),INDEX(Торг!$A:$A,MATCH($C2681,Торг!$I:$I,0))),"")</f>
        <v>259693</v>
      </c>
      <c r="M2681" s="132">
        <f>IFERROR(IFERROR(INDEX(Кат!$B:$B,MATCH($C2681,Кат!$I:$I,0)),INDEX(Торг!$B:$B,MATCH($C2681,Торг!$I:$I,0))),"")</f>
        <v>209010</v>
      </c>
      <c r="N2681" s="132" t="str">
        <f t="shared" si="41"/>
        <v>HERZOG H100830E</v>
      </c>
      <c r="O2681" s="132" t="str">
        <f>IFERROR(IFERROR(INDEX(Кат!$B:$B,MATCH($N2681,Кат!$I:$I,0)),INDEX(Торг!$B:$B,MATCH($N2681,Торг!$I:$I,0))),"")</f>
        <v/>
      </c>
    </row>
    <row r="2682" spans="1:15" outlineLevel="2">
      <c r="A2682" t="s">
        <v>16370</v>
      </c>
      <c r="C2682" s="191" t="s">
        <v>1635</v>
      </c>
      <c r="E2682" t="s">
        <v>1636</v>
      </c>
      <c r="F2682" t="s">
        <v>1570</v>
      </c>
      <c r="G2682" t="s">
        <v>375</v>
      </c>
      <c r="H2682">
        <v>1350</v>
      </c>
      <c r="J2682" t="s">
        <v>22634</v>
      </c>
      <c r="K2682" s="132" t="str">
        <f>IFERROR(IFERROR(INDEX(Кат!$O:$O,MATCH($C2682,Кат!$I:$I,0)),INDEX(Торг!$L:$L,MATCH($C2682,Торг!$I:$I,0))),"")</f>
        <v>шпак</v>
      </c>
      <c r="L2682" s="132">
        <f>IFERROR(IFERROR(INDEX(Кат!$A:$A,MATCH($C2682,Кат!$I:$I,0)),INDEX(Торг!$A:$A,MATCH($C2682,Торг!$I:$I,0))),"")</f>
        <v>259677</v>
      </c>
      <c r="M2682" s="132">
        <f>IFERROR(IFERROR(INDEX(Кат!$B:$B,MATCH($C2682,Кат!$I:$I,0)),INDEX(Торг!$B:$B,MATCH($C2682,Торг!$I:$I,0))),"")</f>
        <v>209016</v>
      </c>
      <c r="N2682" s="132" t="str">
        <f t="shared" si="41"/>
        <v>HERZOG HLR0795</v>
      </c>
      <c r="O2682" s="132" t="str">
        <f>IFERROR(IFERROR(INDEX(Кат!$B:$B,MATCH($N2682,Кат!$I:$I,0)),INDEX(Торг!$B:$B,MATCH($N2682,Торг!$I:$I,0))),"")</f>
        <v/>
      </c>
    </row>
    <row r="2683" spans="1:15" outlineLevel="2">
      <c r="A2683" t="s">
        <v>16371</v>
      </c>
      <c r="C2683" s="191" t="s">
        <v>1637</v>
      </c>
      <c r="E2683" t="s">
        <v>1638</v>
      </c>
      <c r="F2683" t="s">
        <v>1570</v>
      </c>
      <c r="G2683" t="s">
        <v>375</v>
      </c>
      <c r="H2683">
        <v>1350</v>
      </c>
      <c r="J2683" t="s">
        <v>22634</v>
      </c>
      <c r="K2683" s="132" t="str">
        <f>IFERROR(IFERROR(INDEX(Кат!$O:$O,MATCH($C2683,Кат!$I:$I,0)),INDEX(Торг!$L:$L,MATCH($C2683,Торг!$I:$I,0))),"")</f>
        <v>шпак</v>
      </c>
      <c r="L2683" s="132">
        <f>IFERROR(IFERROR(INDEX(Кат!$A:$A,MATCH($C2683,Кат!$I:$I,0)),INDEX(Торг!$A:$A,MATCH($C2683,Торг!$I:$I,0))),"")</f>
        <v>259678</v>
      </c>
      <c r="M2683" s="132">
        <f>IFERROR(IFERROR(INDEX(Кат!$B:$B,MATCH($C2683,Кат!$I:$I,0)),INDEX(Торг!$B:$B,MATCH($C2683,Торг!$I:$I,0))),"")</f>
        <v>209015</v>
      </c>
      <c r="N2683" s="132" t="str">
        <f t="shared" si="41"/>
        <v>HERZOG HLR0800</v>
      </c>
      <c r="O2683" s="132" t="str">
        <f>IFERROR(IFERROR(INDEX(Кат!$B:$B,MATCH($N2683,Кат!$I:$I,0)),INDEX(Торг!$B:$B,MATCH($N2683,Торг!$I:$I,0))),"")</f>
        <v/>
      </c>
    </row>
    <row r="2684" spans="1:15" outlineLevel="2">
      <c r="A2684" t="s">
        <v>23831</v>
      </c>
      <c r="C2684" s="191"/>
      <c r="E2684" t="s">
        <v>23458</v>
      </c>
      <c r="J2684" t="s">
        <v>22634</v>
      </c>
      <c r="K2684" s="132" t="str">
        <f>IFERROR(IFERROR(INDEX(Кат!$O:$O,MATCH($C2684,Кат!$I:$I,0)),INDEX(Торг!$L:$L,MATCH($C2684,Торг!$I:$I,0))),"")</f>
        <v/>
      </c>
      <c r="L2684" s="132" t="str">
        <f>IFERROR(IFERROR(INDEX(Кат!$A:$A,MATCH($C2684,Кат!$I:$I,0)),INDEX(Торг!$A:$A,MATCH($C2684,Торг!$I:$I,0))),"")</f>
        <v/>
      </c>
      <c r="M2684" s="132" t="str">
        <f>IFERROR(IFERROR(INDEX(Кат!$B:$B,MATCH($C2684,Кат!$I:$I,0)),INDEX(Торг!$B:$B,MATCH($C2684,Торг!$I:$I,0))),"")</f>
        <v/>
      </c>
      <c r="N2684" s="132" t="str">
        <f t="shared" si="41"/>
        <v xml:space="preserve"> </v>
      </c>
      <c r="O2684" s="132" t="str">
        <f>IFERROR(IFERROR(INDEX(Кат!$B:$B,MATCH($N2684,Кат!$I:$I,0)),INDEX(Торг!$B:$B,MATCH($N2684,Торг!$I:$I,0))),"")</f>
        <v/>
      </c>
    </row>
    <row r="2685" spans="1:15" outlineLevel="2">
      <c r="A2685" t="s">
        <v>27103</v>
      </c>
      <c r="C2685" s="191" t="s">
        <v>27238</v>
      </c>
      <c r="E2685" t="s">
        <v>27239</v>
      </c>
      <c r="F2685" t="s">
        <v>1570</v>
      </c>
      <c r="G2685" t="s">
        <v>375</v>
      </c>
      <c r="H2685">
        <v>1800</v>
      </c>
      <c r="J2685" t="s">
        <v>22634</v>
      </c>
      <c r="K2685" s="132" t="str">
        <f>IFERROR(IFERROR(INDEX(Кат!$O:$O,MATCH($C2685,Кат!$I:$I,0)),INDEX(Торг!$L:$L,MATCH($C2685,Торг!$I:$I,0))),"")</f>
        <v/>
      </c>
      <c r="L2685" s="132" t="str">
        <f>IFERROR(IFERROR(INDEX(Кат!$A:$A,MATCH($C2685,Кат!$I:$I,0)),INDEX(Торг!$A:$A,MATCH($C2685,Торг!$I:$I,0))),"")</f>
        <v/>
      </c>
      <c r="M2685" s="132" t="str">
        <f>IFERROR(IFERROR(INDEX(Кат!$B:$B,MATCH($C2685,Кат!$I:$I,0)),INDEX(Торг!$B:$B,MATCH($C2685,Торг!$I:$I,0))),"")</f>
        <v/>
      </c>
      <c r="N2685" s="132" t="str">
        <f t="shared" si="41"/>
        <v>HERZOG HLV7032</v>
      </c>
      <c r="O2685" s="132" t="str">
        <f>IFERROR(IFERROR(INDEX(Кат!$B:$B,MATCH($N2685,Кат!$I:$I,0)),INDEX(Торг!$B:$B,MATCH($N2685,Торг!$I:$I,0))),"")</f>
        <v/>
      </c>
    </row>
    <row r="2686" spans="1:15" outlineLevel="2">
      <c r="A2686" t="s">
        <v>16372</v>
      </c>
      <c r="C2686" s="191" t="s">
        <v>1639</v>
      </c>
      <c r="E2686" t="s">
        <v>1640</v>
      </c>
      <c r="F2686" t="s">
        <v>1570</v>
      </c>
      <c r="G2686" t="s">
        <v>375</v>
      </c>
      <c r="H2686">
        <v>590</v>
      </c>
      <c r="J2686" t="s">
        <v>22634</v>
      </c>
      <c r="K2686" s="132" t="str">
        <f>IFERROR(IFERROR(INDEX(Кат!$O:$O,MATCH($C2686,Кат!$I:$I,0)),INDEX(Торг!$L:$L,MATCH($C2686,Торг!$I:$I,0))),"")</f>
        <v>шпак</v>
      </c>
      <c r="L2686" s="132">
        <f>IFERROR(IFERROR(INDEX(Кат!$A:$A,MATCH($C2686,Кат!$I:$I,0)),INDEX(Торг!$A:$A,MATCH($C2686,Торг!$I:$I,0))),"")</f>
        <v>139911</v>
      </c>
      <c r="M2686" s="132">
        <f>IFERROR(IFERROR(INDEX(Кат!$B:$B,MATCH($C2686,Кат!$I:$I,0)),INDEX(Торг!$B:$B,MATCH($C2686,Торг!$I:$I,0))),"")</f>
        <v>38253</v>
      </c>
      <c r="N2686" s="132" t="str">
        <f t="shared" si="41"/>
        <v>HERZOG HL13233</v>
      </c>
      <c r="O2686" s="132" t="str">
        <f>IFERROR(IFERROR(INDEX(Кат!$B:$B,MATCH($N2686,Кат!$I:$I,0)),INDEX(Торг!$B:$B,MATCH($N2686,Торг!$I:$I,0))),"")</f>
        <v/>
      </c>
    </row>
    <row r="2687" spans="1:15" outlineLevel="2">
      <c r="A2687" t="s">
        <v>16373</v>
      </c>
      <c r="C2687" s="191" t="s">
        <v>1641</v>
      </c>
      <c r="E2687" t="s">
        <v>1642</v>
      </c>
      <c r="F2687" t="s">
        <v>1570</v>
      </c>
      <c r="G2687" t="s">
        <v>375</v>
      </c>
      <c r="H2687">
        <v>600</v>
      </c>
      <c r="J2687" t="s">
        <v>22634</v>
      </c>
      <c r="K2687" s="132" t="str">
        <f>IFERROR(IFERROR(INDEX(Кат!$O:$O,MATCH($C2687,Кат!$I:$I,0)),INDEX(Торг!$L:$L,MATCH($C2687,Торг!$I:$I,0))),"")</f>
        <v>шпак</v>
      </c>
      <c r="L2687" s="132">
        <f>IFERROR(IFERROR(INDEX(Кат!$A:$A,MATCH($C2687,Кат!$I:$I,0)),INDEX(Торг!$A:$A,MATCH($C2687,Торг!$I:$I,0))),"")</f>
        <v>139910</v>
      </c>
      <c r="M2687" s="132">
        <f>IFERROR(IFERROR(INDEX(Кат!$B:$B,MATCH($C2687,Кат!$I:$I,0)),INDEX(Торг!$B:$B,MATCH($C2687,Торг!$I:$I,0))),"")</f>
        <v>38254</v>
      </c>
      <c r="N2687" s="132" t="str">
        <f t="shared" si="41"/>
        <v>HERZOG HL83233</v>
      </c>
      <c r="O2687" s="132" t="str">
        <f>IFERROR(IFERROR(INDEX(Кат!$B:$B,MATCH($N2687,Кат!$I:$I,0)),INDEX(Торг!$B:$B,MATCH($N2687,Торг!$I:$I,0))),"")</f>
        <v/>
      </c>
    </row>
    <row r="2688" spans="1:15" outlineLevel="2">
      <c r="A2688" t="s">
        <v>16374</v>
      </c>
      <c r="C2688" s="191" t="s">
        <v>1643</v>
      </c>
      <c r="E2688" t="s">
        <v>1644</v>
      </c>
      <c r="F2688" t="s">
        <v>1570</v>
      </c>
      <c r="G2688" t="s">
        <v>375</v>
      </c>
      <c r="H2688">
        <v>1750</v>
      </c>
      <c r="J2688" t="s">
        <v>22634</v>
      </c>
      <c r="K2688" s="132" t="str">
        <f>IFERROR(IFERROR(INDEX(Кат!$O:$O,MATCH($C2688,Кат!$I:$I,0)),INDEX(Торг!$L:$L,MATCH($C2688,Торг!$I:$I,0))),"")</f>
        <v/>
      </c>
      <c r="L2688" s="132" t="str">
        <f>IFERROR(IFERROR(INDEX(Кат!$A:$A,MATCH($C2688,Кат!$I:$I,0)),INDEX(Торг!$A:$A,MATCH($C2688,Торг!$I:$I,0))),"")</f>
        <v/>
      </c>
      <c r="M2688" s="132" t="str">
        <f>IFERROR(IFERROR(INDEX(Кат!$B:$B,MATCH($C2688,Кат!$I:$I,0)),INDEX(Торг!$B:$B,MATCH($C2688,Торг!$I:$I,0))),"")</f>
        <v/>
      </c>
      <c r="N2688" s="132" t="str">
        <f t="shared" si="41"/>
        <v>HERZOG HL07032</v>
      </c>
      <c r="O2688" s="132" t="str">
        <f>IFERROR(IFERROR(INDEX(Кат!$B:$B,MATCH($N2688,Кат!$I:$I,0)),INDEX(Торг!$B:$B,MATCH($N2688,Торг!$I:$I,0))),"")</f>
        <v/>
      </c>
    </row>
    <row r="2689" spans="1:15" outlineLevel="2">
      <c r="A2689" t="s">
        <v>16375</v>
      </c>
      <c r="C2689" s="191" t="s">
        <v>1645</v>
      </c>
      <c r="E2689" t="s">
        <v>1646</v>
      </c>
      <c r="F2689" t="s">
        <v>1570</v>
      </c>
      <c r="G2689" t="s">
        <v>375</v>
      </c>
      <c r="H2689">
        <v>1950</v>
      </c>
      <c r="J2689" t="s">
        <v>22634</v>
      </c>
      <c r="K2689" s="132" t="str">
        <f>IFERROR(IFERROR(INDEX(Кат!$O:$O,MATCH($C2689,Кат!$I:$I,0)),INDEX(Торг!$L:$L,MATCH($C2689,Торг!$I:$I,0))),"")</f>
        <v/>
      </c>
      <c r="L2689" s="132" t="str">
        <f>IFERROR(IFERROR(INDEX(Кат!$A:$A,MATCH($C2689,Кат!$I:$I,0)),INDEX(Торг!$A:$A,MATCH($C2689,Торг!$I:$I,0))),"")</f>
        <v/>
      </c>
      <c r="M2689" s="132" t="str">
        <f>IFERROR(IFERROR(INDEX(Кат!$B:$B,MATCH($C2689,Кат!$I:$I,0)),INDEX(Торг!$B:$B,MATCH($C2689,Торг!$I:$I,0))),"")</f>
        <v/>
      </c>
      <c r="N2689" s="132" t="str">
        <f t="shared" si="41"/>
        <v>HERZOG HRL5136</v>
      </c>
      <c r="O2689" s="132" t="str">
        <f>IFERROR(IFERROR(INDEX(Кат!$B:$B,MATCH($N2689,Кат!$I:$I,0)),INDEX(Торг!$B:$B,MATCH($N2689,Торг!$I:$I,0))),"")</f>
        <v/>
      </c>
    </row>
    <row r="2690" spans="1:15" outlineLevel="2">
      <c r="A2690" t="s">
        <v>16376</v>
      </c>
      <c r="C2690" s="191" t="s">
        <v>13468</v>
      </c>
      <c r="E2690" t="s">
        <v>13469</v>
      </c>
      <c r="F2690" t="s">
        <v>1570</v>
      </c>
      <c r="G2690" t="s">
        <v>375</v>
      </c>
      <c r="H2690">
        <v>1050</v>
      </c>
      <c r="J2690" t="s">
        <v>22634</v>
      </c>
      <c r="K2690" s="132" t="str">
        <f>IFERROR(IFERROR(INDEX(Кат!$O:$O,MATCH($C2690,Кат!$I:$I,0)),INDEX(Торг!$L:$L,MATCH($C2690,Торг!$I:$I,0))),"")</f>
        <v/>
      </c>
      <c r="L2690" s="132" t="str">
        <f>IFERROR(IFERROR(INDEX(Кат!$A:$A,MATCH($C2690,Кат!$I:$I,0)),INDEX(Торг!$A:$A,MATCH($C2690,Торг!$I:$I,0))),"")</f>
        <v/>
      </c>
      <c r="M2690" s="132" t="str">
        <f>IFERROR(IFERROR(INDEX(Кат!$B:$B,MATCH($C2690,Кат!$I:$I,0)),INDEX(Торг!$B:$B,MATCH($C2690,Торг!$I:$I,0))),"")</f>
        <v/>
      </c>
      <c r="N2690" s="132" t="str">
        <f t="shared" si="41"/>
        <v>HERZOG HLR6670</v>
      </c>
      <c r="O2690" s="132" t="str">
        <f>IFERROR(IFERROR(INDEX(Кат!$B:$B,MATCH($N2690,Кат!$I:$I,0)),INDEX(Торг!$B:$B,MATCH($N2690,Торг!$I:$I,0))),"")</f>
        <v/>
      </c>
    </row>
    <row r="2691" spans="1:15" outlineLevel="2">
      <c r="A2691" t="s">
        <v>23832</v>
      </c>
      <c r="C2691" s="191"/>
      <c r="E2691" t="s">
        <v>23715</v>
      </c>
      <c r="J2691" t="s">
        <v>22634</v>
      </c>
      <c r="K2691" s="132" t="str">
        <f>IFERROR(IFERROR(INDEX(Кат!$O:$O,MATCH($C2691,Кат!$I:$I,0)),INDEX(Торг!$L:$L,MATCH($C2691,Торг!$I:$I,0))),"")</f>
        <v/>
      </c>
      <c r="L2691" s="132" t="str">
        <f>IFERROR(IFERROR(INDEX(Кат!$A:$A,MATCH($C2691,Кат!$I:$I,0)),INDEX(Торг!$A:$A,MATCH($C2691,Торг!$I:$I,0))),"")</f>
        <v/>
      </c>
      <c r="M2691" s="132" t="str">
        <f>IFERROR(IFERROR(INDEX(Кат!$B:$B,MATCH($C2691,Кат!$I:$I,0)),INDEX(Торг!$B:$B,MATCH($C2691,Торг!$I:$I,0))),"")</f>
        <v/>
      </c>
      <c r="N2691" s="132" t="str">
        <f t="shared" si="41"/>
        <v xml:space="preserve"> </v>
      </c>
      <c r="O2691" s="132" t="str">
        <f>IFERROR(IFERROR(INDEX(Кат!$B:$B,MATCH($N2691,Кат!$I:$I,0)),INDEX(Торг!$B:$B,MATCH($N2691,Торг!$I:$I,0))),"")</f>
        <v/>
      </c>
    </row>
    <row r="2692" spans="1:15" outlineLevel="2">
      <c r="A2692" t="s">
        <v>16377</v>
      </c>
      <c r="C2692" s="191" t="s">
        <v>1647</v>
      </c>
      <c r="E2692" t="s">
        <v>1648</v>
      </c>
      <c r="F2692" t="s">
        <v>1570</v>
      </c>
      <c r="G2692" t="s">
        <v>399</v>
      </c>
      <c r="H2692">
        <v>850</v>
      </c>
      <c r="J2692" t="s">
        <v>22634</v>
      </c>
      <c r="K2692" s="132" t="str">
        <f>IFERROR(IFERROR(INDEX(Кат!$O:$O,MATCH($C2692,Кат!$I:$I,0)),INDEX(Торг!$L:$L,MATCH($C2692,Торг!$I:$I,0))),"")</f>
        <v/>
      </c>
      <c r="L2692" s="132" t="str">
        <f>IFERROR(IFERROR(INDEX(Кат!$A:$A,MATCH($C2692,Кат!$I:$I,0)),INDEX(Торг!$A:$A,MATCH($C2692,Торг!$I:$I,0))),"")</f>
        <v/>
      </c>
      <c r="M2692" s="132" t="str">
        <f>IFERROR(IFERROR(INDEX(Кат!$B:$B,MATCH($C2692,Кат!$I:$I,0)),INDEX(Торг!$B:$B,MATCH($C2692,Торг!$I:$I,0))),"")</f>
        <v/>
      </c>
      <c r="N2692" s="132" t="str">
        <f t="shared" si="41"/>
        <v>HERZOG HRL6298</v>
      </c>
      <c r="O2692" s="132" t="str">
        <f>IFERROR(IFERROR(INDEX(Кат!$B:$B,MATCH($N2692,Кат!$I:$I,0)),INDEX(Торг!$B:$B,MATCH($N2692,Торг!$I:$I,0))),"")</f>
        <v/>
      </c>
    </row>
    <row r="2693" spans="1:15" outlineLevel="2">
      <c r="A2693" t="s">
        <v>16378</v>
      </c>
      <c r="C2693" s="191" t="s">
        <v>1649</v>
      </c>
      <c r="E2693" t="s">
        <v>1650</v>
      </c>
      <c r="F2693" t="s">
        <v>1570</v>
      </c>
      <c r="G2693" t="s">
        <v>399</v>
      </c>
      <c r="H2693">
        <v>1240</v>
      </c>
      <c r="J2693" t="s">
        <v>22634</v>
      </c>
      <c r="K2693" s="132" t="str">
        <f>IFERROR(IFERROR(INDEX(Кат!$O:$O,MATCH($C2693,Кат!$I:$I,0)),INDEX(Торг!$L:$L,MATCH($C2693,Торг!$I:$I,0))),"")</f>
        <v/>
      </c>
      <c r="L2693" s="132" t="str">
        <f>IFERROR(IFERROR(INDEX(Кат!$A:$A,MATCH($C2693,Кат!$I:$I,0)),INDEX(Торг!$A:$A,MATCH($C2693,Торг!$I:$I,0))),"")</f>
        <v/>
      </c>
      <c r="M2693" s="132" t="str">
        <f>IFERROR(IFERROR(INDEX(Кат!$B:$B,MATCH($C2693,Кат!$I:$I,0)),INDEX(Торг!$B:$B,MATCH($C2693,Торг!$I:$I,0))),"")</f>
        <v/>
      </c>
      <c r="N2693" s="132" t="str">
        <f t="shared" si="41"/>
        <v>HERZOG HRL1302</v>
      </c>
      <c r="O2693" s="132" t="str">
        <f>IFERROR(IFERROR(INDEX(Кат!$B:$B,MATCH($N2693,Кат!$I:$I,0)),INDEX(Торг!$B:$B,MATCH($N2693,Торг!$I:$I,0))),"")</f>
        <v/>
      </c>
    </row>
    <row r="2694" spans="1:15" outlineLevel="2">
      <c r="A2694" t="s">
        <v>23833</v>
      </c>
      <c r="C2694" s="191"/>
      <c r="E2694" t="s">
        <v>23834</v>
      </c>
      <c r="J2694" t="s">
        <v>22634</v>
      </c>
      <c r="K2694" s="132" t="str">
        <f>IFERROR(IFERROR(INDEX(Кат!$O:$O,MATCH($C2694,Кат!$I:$I,0)),INDEX(Торг!$L:$L,MATCH($C2694,Торг!$I:$I,0))),"")</f>
        <v/>
      </c>
      <c r="L2694" s="132" t="str">
        <f>IFERROR(IFERROR(INDEX(Кат!$A:$A,MATCH($C2694,Кат!$I:$I,0)),INDEX(Торг!$A:$A,MATCH($C2694,Торг!$I:$I,0))),"")</f>
        <v/>
      </c>
      <c r="M2694" s="132" t="str">
        <f>IFERROR(IFERROR(INDEX(Кат!$B:$B,MATCH($C2694,Кат!$I:$I,0)),INDEX(Торг!$B:$B,MATCH($C2694,Торг!$I:$I,0))),"")</f>
        <v/>
      </c>
      <c r="N2694" s="132" t="str">
        <f t="shared" si="41"/>
        <v xml:space="preserve"> </v>
      </c>
      <c r="O2694" s="132" t="str">
        <f>IFERROR(IFERROR(INDEX(Кат!$B:$B,MATCH($N2694,Кат!$I:$I,0)),INDEX(Торг!$B:$B,MATCH($N2694,Торг!$I:$I,0))),"")</f>
        <v/>
      </c>
    </row>
    <row r="2695" spans="1:15" outlineLevel="1">
      <c r="A2695" t="s">
        <v>16379</v>
      </c>
      <c r="C2695" s="191" t="s">
        <v>1651</v>
      </c>
      <c r="E2695" t="s">
        <v>1652</v>
      </c>
      <c r="F2695" t="s">
        <v>1570</v>
      </c>
      <c r="G2695" t="s">
        <v>399</v>
      </c>
      <c r="H2695">
        <v>510</v>
      </c>
      <c r="J2695" t="s">
        <v>22634</v>
      </c>
      <c r="K2695" s="132" t="str">
        <f>IFERROR(IFERROR(INDEX(Кат!$O:$O,MATCH($C2695,Кат!$I:$I,0)),INDEX(Торг!$L:$L,MATCH($C2695,Торг!$I:$I,0))),"")</f>
        <v/>
      </c>
      <c r="L2695" s="132" t="str">
        <f>IFERROR(IFERROR(INDEX(Кат!$A:$A,MATCH($C2695,Кат!$I:$I,0)),INDEX(Торг!$A:$A,MATCH($C2695,Торг!$I:$I,0))),"")</f>
        <v/>
      </c>
      <c r="M2695" s="132" t="str">
        <f>IFERROR(IFERROR(INDEX(Кат!$B:$B,MATCH($C2695,Кат!$I:$I,0)),INDEX(Торг!$B:$B,MATCH($C2695,Торг!$I:$I,0))),"")</f>
        <v/>
      </c>
      <c r="N2695" s="132" t="str">
        <f t="shared" si="41"/>
        <v>HERZOG H101206</v>
      </c>
      <c r="O2695" s="132" t="str">
        <f>IFERROR(IFERROR(INDEX(Кат!$B:$B,MATCH($N2695,Кат!$I:$I,0)),INDEX(Торг!$B:$B,MATCH($N2695,Торг!$I:$I,0))),"")</f>
        <v/>
      </c>
    </row>
    <row r="2696" spans="1:15" outlineLevel="2">
      <c r="A2696" t="s">
        <v>16380</v>
      </c>
      <c r="C2696" s="191" t="s">
        <v>1653</v>
      </c>
      <c r="E2696" t="s">
        <v>1654</v>
      </c>
      <c r="F2696" t="s">
        <v>1570</v>
      </c>
      <c r="G2696" t="s">
        <v>399</v>
      </c>
      <c r="H2696">
        <v>1150</v>
      </c>
      <c r="J2696" t="s">
        <v>22634</v>
      </c>
      <c r="K2696" s="132" t="str">
        <f>IFERROR(IFERROR(INDEX(Кат!$O:$O,MATCH($C2696,Кат!$I:$I,0)),INDEX(Торг!$L:$L,MATCH($C2696,Торг!$I:$I,0))),"")</f>
        <v/>
      </c>
      <c r="L2696" s="132" t="str">
        <f>IFERROR(IFERROR(INDEX(Кат!$A:$A,MATCH($C2696,Кат!$I:$I,0)),INDEX(Торг!$A:$A,MATCH($C2696,Торг!$I:$I,0))),"")</f>
        <v/>
      </c>
      <c r="M2696" s="132" t="str">
        <f>IFERROR(IFERROR(INDEX(Кат!$B:$B,MATCH($C2696,Кат!$I:$I,0)),INDEX(Торг!$B:$B,MATCH($C2696,Торг!$I:$I,0))),"")</f>
        <v/>
      </c>
      <c r="N2696" s="132" t="str">
        <f t="shared" ref="N2696:N2759" si="42">_xlfn.CONCAT(F2696," ",C2696)</f>
        <v>HERZOG HRL8986</v>
      </c>
      <c r="O2696" s="132" t="str">
        <f>IFERROR(IFERROR(INDEX(Кат!$B:$B,MATCH($N2696,Кат!$I:$I,0)),INDEX(Торг!$B:$B,MATCH($N2696,Торг!$I:$I,0))),"")</f>
        <v/>
      </c>
    </row>
    <row r="2697" spans="1:15" outlineLevel="1">
      <c r="A2697" t="s">
        <v>16381</v>
      </c>
      <c r="C2697" s="191" t="s">
        <v>1655</v>
      </c>
      <c r="E2697" t="s">
        <v>1656</v>
      </c>
      <c r="F2697" t="s">
        <v>1570</v>
      </c>
      <c r="G2697" t="s">
        <v>399</v>
      </c>
      <c r="H2697">
        <v>600</v>
      </c>
      <c r="J2697" t="s">
        <v>22634</v>
      </c>
      <c r="K2697" s="132" t="str">
        <f>IFERROR(IFERROR(INDEX(Кат!$O:$O,MATCH($C2697,Кат!$I:$I,0)),INDEX(Торг!$L:$L,MATCH($C2697,Торг!$I:$I,0))),"")</f>
        <v/>
      </c>
      <c r="L2697" s="132" t="str">
        <f>IFERROR(IFERROR(INDEX(Кат!$A:$A,MATCH($C2697,Кат!$I:$I,0)),INDEX(Торг!$A:$A,MATCH($C2697,Торг!$I:$I,0))),"")</f>
        <v/>
      </c>
      <c r="M2697" s="132" t="str">
        <f>IFERROR(IFERROR(INDEX(Кат!$B:$B,MATCH($C2697,Кат!$I:$I,0)),INDEX(Торг!$B:$B,MATCH($C2697,Торг!$I:$I,0))),"")</f>
        <v/>
      </c>
      <c r="N2697" s="132" t="str">
        <f t="shared" si="42"/>
        <v>HERZOG HRL5812</v>
      </c>
      <c r="O2697" s="132" t="str">
        <f>IFERROR(IFERROR(INDEX(Кат!$B:$B,MATCH($N2697,Кат!$I:$I,0)),INDEX(Торг!$B:$B,MATCH($N2697,Торг!$I:$I,0))),"")</f>
        <v/>
      </c>
    </row>
    <row r="2698" spans="1:15" outlineLevel="2">
      <c r="A2698" t="s">
        <v>16382</v>
      </c>
      <c r="C2698" s="191" t="s">
        <v>1657</v>
      </c>
      <c r="E2698" t="s">
        <v>1658</v>
      </c>
      <c r="F2698" t="s">
        <v>1570</v>
      </c>
      <c r="G2698" t="s">
        <v>399</v>
      </c>
      <c r="H2698">
        <v>750</v>
      </c>
      <c r="J2698" t="s">
        <v>22634</v>
      </c>
      <c r="K2698" s="132" t="str">
        <f>IFERROR(IFERROR(INDEX(Кат!$O:$O,MATCH($C2698,Кат!$I:$I,0)),INDEX(Торг!$L:$L,MATCH($C2698,Торг!$I:$I,0))),"")</f>
        <v/>
      </c>
      <c r="L2698" s="132" t="str">
        <f>IFERROR(IFERROR(INDEX(Кат!$A:$A,MATCH($C2698,Кат!$I:$I,0)),INDEX(Торг!$A:$A,MATCH($C2698,Торг!$I:$I,0))),"")</f>
        <v/>
      </c>
      <c r="M2698" s="132" t="str">
        <f>IFERROR(IFERROR(INDEX(Кат!$B:$B,MATCH($C2698,Кат!$I:$I,0)),INDEX(Торг!$B:$B,MATCH($C2698,Торг!$I:$I,0))),"")</f>
        <v/>
      </c>
      <c r="N2698" s="132" t="str">
        <f t="shared" si="42"/>
        <v>HERZOG HRL0004</v>
      </c>
      <c r="O2698" s="132" t="str">
        <f>IFERROR(IFERROR(INDEX(Кат!$B:$B,MATCH($N2698,Кат!$I:$I,0)),INDEX(Торг!$B:$B,MATCH($N2698,Торг!$I:$I,0))),"")</f>
        <v/>
      </c>
    </row>
    <row r="2699" spans="1:15" outlineLevel="2">
      <c r="A2699" t="s">
        <v>16383</v>
      </c>
      <c r="C2699" s="191" t="s">
        <v>1659</v>
      </c>
      <c r="E2699" t="s">
        <v>1660</v>
      </c>
      <c r="F2699" t="s">
        <v>1570</v>
      </c>
      <c r="G2699" t="s">
        <v>399</v>
      </c>
      <c r="H2699">
        <v>570</v>
      </c>
      <c r="J2699" t="s">
        <v>22634</v>
      </c>
      <c r="K2699" s="132" t="str">
        <f>IFERROR(IFERROR(INDEX(Кат!$O:$O,MATCH($C2699,Кат!$I:$I,0)),INDEX(Торг!$L:$L,MATCH($C2699,Торг!$I:$I,0))),"")</f>
        <v/>
      </c>
      <c r="L2699" s="132" t="str">
        <f>IFERROR(IFERROR(INDEX(Кат!$A:$A,MATCH($C2699,Кат!$I:$I,0)),INDEX(Торг!$A:$A,MATCH($C2699,Торг!$I:$I,0))),"")</f>
        <v/>
      </c>
      <c r="M2699" s="132" t="str">
        <f>IFERROR(IFERROR(INDEX(Кат!$B:$B,MATCH($C2699,Кат!$I:$I,0)),INDEX(Торг!$B:$B,MATCH($C2699,Торг!$I:$I,0))),"")</f>
        <v/>
      </c>
      <c r="N2699" s="132" t="str">
        <f t="shared" si="42"/>
        <v>HERZOG HL33020</v>
      </c>
      <c r="O2699" s="132" t="str">
        <f>IFERROR(IFERROR(INDEX(Кат!$B:$B,MATCH($N2699,Кат!$I:$I,0)),INDEX(Торг!$B:$B,MATCH($N2699,Торг!$I:$I,0))),"")</f>
        <v/>
      </c>
    </row>
    <row r="2700" spans="1:15" outlineLevel="2">
      <c r="A2700" t="s">
        <v>16384</v>
      </c>
      <c r="C2700" s="191" t="s">
        <v>1661</v>
      </c>
      <c r="E2700" t="s">
        <v>1662</v>
      </c>
      <c r="F2700" t="s">
        <v>1570</v>
      </c>
      <c r="G2700" t="s">
        <v>399</v>
      </c>
      <c r="H2700">
        <v>430</v>
      </c>
      <c r="J2700" t="s">
        <v>22634</v>
      </c>
      <c r="K2700" s="132" t="str">
        <f>IFERROR(IFERROR(INDEX(Кат!$O:$O,MATCH($C2700,Кат!$I:$I,0)),INDEX(Торг!$L:$L,MATCH($C2700,Торг!$I:$I,0))),"")</f>
        <v/>
      </c>
      <c r="L2700" s="132" t="str">
        <f>IFERROR(IFERROR(INDEX(Кат!$A:$A,MATCH($C2700,Кат!$I:$I,0)),INDEX(Торг!$A:$A,MATCH($C2700,Торг!$I:$I,0))),"")</f>
        <v/>
      </c>
      <c r="M2700" s="132" t="str">
        <f>IFERROR(IFERROR(INDEX(Кат!$B:$B,MATCH($C2700,Кат!$I:$I,0)),INDEX(Торг!$B:$B,MATCH($C2700,Торг!$I:$I,0))),"")</f>
        <v/>
      </c>
      <c r="N2700" s="132" t="str">
        <f t="shared" si="42"/>
        <v>HERZOG H101205</v>
      </c>
      <c r="O2700" s="132" t="str">
        <f>IFERROR(IFERROR(INDEX(Кат!$B:$B,MATCH($N2700,Кат!$I:$I,0)),INDEX(Торг!$B:$B,MATCH($N2700,Торг!$I:$I,0))),"")</f>
        <v/>
      </c>
    </row>
    <row r="2701" spans="1:15" outlineLevel="2">
      <c r="A2701" t="s">
        <v>16385</v>
      </c>
      <c r="C2701" s="191" t="s">
        <v>1663</v>
      </c>
      <c r="E2701" t="s">
        <v>1664</v>
      </c>
      <c r="F2701" t="s">
        <v>1570</v>
      </c>
      <c r="G2701" t="s">
        <v>399</v>
      </c>
      <c r="H2701">
        <v>790</v>
      </c>
      <c r="J2701" t="s">
        <v>22634</v>
      </c>
      <c r="K2701" s="132" t="str">
        <f>IFERROR(IFERROR(INDEX(Кат!$O:$O,MATCH($C2701,Кат!$I:$I,0)),INDEX(Торг!$L:$L,MATCH($C2701,Торг!$I:$I,0))),"")</f>
        <v/>
      </c>
      <c r="L2701" s="132" t="str">
        <f>IFERROR(IFERROR(INDEX(Кат!$A:$A,MATCH($C2701,Кат!$I:$I,0)),INDEX(Торг!$A:$A,MATCH($C2701,Торг!$I:$I,0))),"")</f>
        <v/>
      </c>
      <c r="M2701" s="132" t="str">
        <f>IFERROR(IFERROR(INDEX(Кат!$B:$B,MATCH($C2701,Кат!$I:$I,0)),INDEX(Торг!$B:$B,MATCH($C2701,Торг!$I:$I,0))),"")</f>
        <v/>
      </c>
      <c r="N2701" s="132" t="str">
        <f t="shared" si="42"/>
        <v>HERZOG HRL5779</v>
      </c>
      <c r="O2701" s="132" t="str">
        <f>IFERROR(IFERROR(INDEX(Кат!$B:$B,MATCH($N2701,Кат!$I:$I,0)),INDEX(Торг!$B:$B,MATCH($N2701,Торг!$I:$I,0))),"")</f>
        <v/>
      </c>
    </row>
    <row r="2702" spans="1:15" outlineLevel="2">
      <c r="A2702" t="s">
        <v>16386</v>
      </c>
      <c r="C2702" s="191" t="s">
        <v>1665</v>
      </c>
      <c r="E2702" t="s">
        <v>1666</v>
      </c>
      <c r="F2702" t="s">
        <v>1570</v>
      </c>
      <c r="G2702" t="s">
        <v>399</v>
      </c>
      <c r="H2702">
        <v>1035</v>
      </c>
      <c r="J2702" t="s">
        <v>22634</v>
      </c>
      <c r="K2702" s="132" t="str">
        <f>IFERROR(IFERROR(INDEX(Кат!$O:$O,MATCH($C2702,Кат!$I:$I,0)),INDEX(Торг!$L:$L,MATCH($C2702,Торг!$I:$I,0))),"")</f>
        <v/>
      </c>
      <c r="L2702" s="132" t="str">
        <f>IFERROR(IFERROR(INDEX(Кат!$A:$A,MATCH($C2702,Кат!$I:$I,0)),INDEX(Торг!$A:$A,MATCH($C2702,Торг!$I:$I,0))),"")</f>
        <v/>
      </c>
      <c r="M2702" s="132" t="str">
        <f>IFERROR(IFERROR(INDEX(Кат!$B:$B,MATCH($C2702,Кат!$I:$I,0)),INDEX(Торг!$B:$B,MATCH($C2702,Торг!$I:$I,0))),"")</f>
        <v/>
      </c>
      <c r="N2702" s="132" t="str">
        <f t="shared" si="42"/>
        <v>HERZOG HRL0915</v>
      </c>
      <c r="O2702" s="132" t="str">
        <f>IFERROR(IFERROR(INDEX(Кат!$B:$B,MATCH($N2702,Кат!$I:$I,0)),INDEX(Торг!$B:$B,MATCH($N2702,Торг!$I:$I,0))),"")</f>
        <v/>
      </c>
    </row>
    <row r="2703" spans="1:15" outlineLevel="1">
      <c r="A2703" t="s">
        <v>23835</v>
      </c>
      <c r="C2703" s="191"/>
      <c r="E2703" t="s">
        <v>23836</v>
      </c>
      <c r="J2703" t="s">
        <v>22634</v>
      </c>
      <c r="K2703" s="132" t="str">
        <f>IFERROR(IFERROR(INDEX(Кат!$O:$O,MATCH($C2703,Кат!$I:$I,0)),INDEX(Торг!$L:$L,MATCH($C2703,Торг!$I:$I,0))),"")</f>
        <v/>
      </c>
      <c r="L2703" s="132" t="str">
        <f>IFERROR(IFERROR(INDEX(Кат!$A:$A,MATCH($C2703,Кат!$I:$I,0)),INDEX(Торг!$A:$A,MATCH($C2703,Торг!$I:$I,0))),"")</f>
        <v/>
      </c>
      <c r="M2703" s="132" t="str">
        <f>IFERROR(IFERROR(INDEX(Кат!$B:$B,MATCH($C2703,Кат!$I:$I,0)),INDEX(Торг!$B:$B,MATCH($C2703,Торг!$I:$I,0))),"")</f>
        <v/>
      </c>
      <c r="N2703" s="132" t="str">
        <f t="shared" si="42"/>
        <v xml:space="preserve"> </v>
      </c>
      <c r="O2703" s="132" t="str">
        <f>IFERROR(IFERROR(INDEX(Кат!$B:$B,MATCH($N2703,Кат!$I:$I,0)),INDEX(Торг!$B:$B,MATCH($N2703,Торг!$I:$I,0))),"")</f>
        <v/>
      </c>
    </row>
    <row r="2704" spans="1:15" outlineLevel="2">
      <c r="A2704" t="s">
        <v>16387</v>
      </c>
      <c r="C2704" s="191" t="s">
        <v>5641</v>
      </c>
      <c r="E2704" t="s">
        <v>5642</v>
      </c>
      <c r="F2704" t="s">
        <v>1570</v>
      </c>
      <c r="G2704" t="s">
        <v>399</v>
      </c>
      <c r="H2704">
        <v>410</v>
      </c>
      <c r="J2704" t="s">
        <v>22634</v>
      </c>
      <c r="K2704" s="132" t="str">
        <f>IFERROR(IFERROR(INDEX(Кат!$O:$O,MATCH($C2704,Кат!$I:$I,0)),INDEX(Торг!$L:$L,MATCH($C2704,Торг!$I:$I,0))),"")</f>
        <v/>
      </c>
      <c r="L2704" s="132" t="str">
        <f>IFERROR(IFERROR(INDEX(Кат!$A:$A,MATCH($C2704,Кат!$I:$I,0)),INDEX(Торг!$A:$A,MATCH($C2704,Торг!$I:$I,0))),"")</f>
        <v/>
      </c>
      <c r="M2704" s="132" t="str">
        <f>IFERROR(IFERROR(INDEX(Кат!$B:$B,MATCH($C2704,Кат!$I:$I,0)),INDEX(Торг!$B:$B,MATCH($C2704,Торг!$I:$I,0))),"")</f>
        <v/>
      </c>
      <c r="N2704" s="132" t="str">
        <f t="shared" si="42"/>
        <v>HERZOG H962108</v>
      </c>
      <c r="O2704" s="132" t="str">
        <f>IFERROR(IFERROR(INDEX(Кат!$B:$B,MATCH($N2704,Кат!$I:$I,0)),INDEX(Торг!$B:$B,MATCH($N2704,Торг!$I:$I,0))),"")</f>
        <v/>
      </c>
    </row>
    <row r="2705" spans="1:15" outlineLevel="2">
      <c r="A2705" t="s">
        <v>16388</v>
      </c>
      <c r="C2705" s="191" t="s">
        <v>1667</v>
      </c>
      <c r="E2705" t="s">
        <v>1668</v>
      </c>
      <c r="F2705" t="s">
        <v>1570</v>
      </c>
      <c r="G2705" t="s">
        <v>399</v>
      </c>
      <c r="H2705">
        <v>380</v>
      </c>
      <c r="J2705" t="s">
        <v>22634</v>
      </c>
      <c r="K2705" s="132" t="str">
        <f>IFERROR(IFERROR(INDEX(Кат!$O:$O,MATCH($C2705,Кат!$I:$I,0)),INDEX(Торг!$L:$L,MATCH($C2705,Торг!$I:$I,0))),"")</f>
        <v/>
      </c>
      <c r="L2705" s="132" t="str">
        <f>IFERROR(IFERROR(INDEX(Кат!$A:$A,MATCH($C2705,Кат!$I:$I,0)),INDEX(Торг!$A:$A,MATCH($C2705,Торг!$I:$I,0))),"")</f>
        <v/>
      </c>
      <c r="M2705" s="132" t="str">
        <f>IFERROR(IFERROR(INDEX(Кат!$B:$B,MATCH($C2705,Кат!$I:$I,0)),INDEX(Торг!$B:$B,MATCH($C2705,Торг!$I:$I,0))),"")</f>
        <v/>
      </c>
      <c r="N2705" s="132" t="str">
        <f t="shared" si="42"/>
        <v>HERZOG HL01056</v>
      </c>
      <c r="O2705" s="132" t="str">
        <f>IFERROR(IFERROR(INDEX(Кат!$B:$B,MATCH($N2705,Кат!$I:$I,0)),INDEX(Торг!$B:$B,MATCH($N2705,Торг!$I:$I,0))),"")</f>
        <v/>
      </c>
    </row>
    <row r="2706" spans="1:15" outlineLevel="2">
      <c r="A2706" t="s">
        <v>16389</v>
      </c>
      <c r="C2706" s="191" t="s">
        <v>1669</v>
      </c>
      <c r="E2706" t="s">
        <v>1670</v>
      </c>
      <c r="F2706" t="s">
        <v>1570</v>
      </c>
      <c r="G2706" t="s">
        <v>375</v>
      </c>
      <c r="H2706">
        <v>790</v>
      </c>
      <c r="J2706" t="s">
        <v>22634</v>
      </c>
      <c r="K2706" s="132" t="str">
        <f>IFERROR(IFERROR(INDEX(Кат!$O:$O,MATCH($C2706,Кат!$I:$I,0)),INDEX(Торг!$L:$L,MATCH($C2706,Торг!$I:$I,0))),"")</f>
        <v/>
      </c>
      <c r="L2706" s="132" t="str">
        <f>IFERROR(IFERROR(INDEX(Кат!$A:$A,MATCH($C2706,Кат!$I:$I,0)),INDEX(Торг!$A:$A,MATCH($C2706,Торг!$I:$I,0))),"")</f>
        <v/>
      </c>
      <c r="M2706" s="132" t="str">
        <f>IFERROR(IFERROR(INDEX(Кат!$B:$B,MATCH($C2706,Кат!$I:$I,0)),INDEX(Торг!$B:$B,MATCH($C2706,Торг!$I:$I,0))),"")</f>
        <v/>
      </c>
      <c r="N2706" s="132" t="str">
        <f t="shared" si="42"/>
        <v>HERZOG HL26120/35</v>
      </c>
      <c r="O2706" s="132" t="str">
        <f>IFERROR(IFERROR(INDEX(Кат!$B:$B,MATCH($N2706,Кат!$I:$I,0)),INDEX(Торг!$B:$B,MATCH($N2706,Торг!$I:$I,0))),"")</f>
        <v/>
      </c>
    </row>
    <row r="2707" spans="1:15" outlineLevel="1">
      <c r="A2707" t="s">
        <v>23837</v>
      </c>
      <c r="C2707" s="191"/>
      <c r="E2707" t="s">
        <v>23838</v>
      </c>
      <c r="J2707" t="s">
        <v>22634</v>
      </c>
      <c r="K2707" s="132" t="str">
        <f>IFERROR(IFERROR(INDEX(Кат!$O:$O,MATCH($C2707,Кат!$I:$I,0)),INDEX(Торг!$L:$L,MATCH($C2707,Торг!$I:$I,0))),"")</f>
        <v/>
      </c>
      <c r="L2707" s="132" t="str">
        <f>IFERROR(IFERROR(INDEX(Кат!$A:$A,MATCH($C2707,Кат!$I:$I,0)),INDEX(Торг!$A:$A,MATCH($C2707,Торг!$I:$I,0))),"")</f>
        <v/>
      </c>
      <c r="M2707" s="132" t="str">
        <f>IFERROR(IFERROR(INDEX(Кат!$B:$B,MATCH($C2707,Кат!$I:$I,0)),INDEX(Торг!$B:$B,MATCH($C2707,Торг!$I:$I,0))),"")</f>
        <v/>
      </c>
      <c r="N2707" s="132" t="str">
        <f t="shared" si="42"/>
        <v xml:space="preserve"> </v>
      </c>
      <c r="O2707" s="132" t="str">
        <f>IFERROR(IFERROR(INDEX(Кат!$B:$B,MATCH($N2707,Кат!$I:$I,0)),INDEX(Торг!$B:$B,MATCH($N2707,Торг!$I:$I,0))),"")</f>
        <v/>
      </c>
    </row>
    <row r="2708" spans="1:15" outlineLevel="2">
      <c r="A2708" t="s">
        <v>23381</v>
      </c>
      <c r="C2708" s="191" t="s">
        <v>23382</v>
      </c>
      <c r="E2708" t="s">
        <v>23383</v>
      </c>
      <c r="F2708" t="s">
        <v>1570</v>
      </c>
      <c r="G2708" t="s">
        <v>375</v>
      </c>
      <c r="H2708">
        <v>250</v>
      </c>
      <c r="J2708" t="s">
        <v>22634</v>
      </c>
      <c r="K2708" s="132" t="str">
        <f>IFERROR(IFERROR(INDEX(Кат!$O:$O,MATCH($C2708,Кат!$I:$I,0)),INDEX(Торг!$L:$L,MATCH($C2708,Торг!$I:$I,0))),"")</f>
        <v/>
      </c>
      <c r="L2708" s="132" t="str">
        <f>IFERROR(IFERROR(INDEX(Кат!$A:$A,MATCH($C2708,Кат!$I:$I,0)),INDEX(Торг!$A:$A,MATCH($C2708,Торг!$I:$I,0))),"")</f>
        <v/>
      </c>
      <c r="M2708" s="132" t="str">
        <f>IFERROR(IFERROR(INDEX(Кат!$B:$B,MATCH($C2708,Кат!$I:$I,0)),INDEX(Торг!$B:$B,MATCH($C2708,Торг!$I:$I,0))),"")</f>
        <v/>
      </c>
      <c r="N2708" s="132" t="str">
        <f t="shared" si="42"/>
        <v>HERZOG H12 1000</v>
      </c>
      <c r="O2708" s="132" t="str">
        <f>IFERROR(IFERROR(INDEX(Кат!$B:$B,MATCH($N2708,Кат!$I:$I,0)),INDEX(Торг!$B:$B,MATCH($N2708,Торг!$I:$I,0))),"")</f>
        <v/>
      </c>
    </row>
    <row r="2709" spans="1:15" outlineLevel="2">
      <c r="A2709" t="s">
        <v>23384</v>
      </c>
      <c r="C2709" s="191" t="s">
        <v>23385</v>
      </c>
      <c r="E2709" t="s">
        <v>23386</v>
      </c>
      <c r="F2709" t="s">
        <v>1570</v>
      </c>
      <c r="G2709" t="s">
        <v>375</v>
      </c>
      <c r="H2709">
        <v>470</v>
      </c>
      <c r="J2709" t="s">
        <v>22634</v>
      </c>
      <c r="K2709" s="132" t="str">
        <f>IFERROR(IFERROR(INDEX(Кат!$O:$O,MATCH($C2709,Кат!$I:$I,0)),INDEX(Торг!$L:$L,MATCH($C2709,Торг!$I:$I,0))),"")</f>
        <v/>
      </c>
      <c r="L2709" s="132" t="str">
        <f>IFERROR(IFERROR(INDEX(Кат!$A:$A,MATCH($C2709,Кат!$I:$I,0)),INDEX(Торг!$A:$A,MATCH($C2709,Торг!$I:$I,0))),"")</f>
        <v/>
      </c>
      <c r="M2709" s="132" t="str">
        <f>IFERROR(IFERROR(INDEX(Кат!$B:$B,MATCH($C2709,Кат!$I:$I,0)),INDEX(Торг!$B:$B,MATCH($C2709,Торг!$I:$I,0))),"")</f>
        <v/>
      </c>
      <c r="N2709" s="132" t="str">
        <f t="shared" si="42"/>
        <v>HERZOG HL2 7026</v>
      </c>
      <c r="O2709" s="132" t="str">
        <f>IFERROR(IFERROR(INDEX(Кат!$B:$B,MATCH($N2709,Кат!$I:$I,0)),INDEX(Торг!$B:$B,MATCH($N2709,Торг!$I:$I,0))),"")</f>
        <v/>
      </c>
    </row>
    <row r="2710" spans="1:15" outlineLevel="2">
      <c r="A2710" t="s">
        <v>23839</v>
      </c>
      <c r="C2710" s="191"/>
      <c r="E2710" t="s">
        <v>23546</v>
      </c>
      <c r="J2710" t="s">
        <v>22634</v>
      </c>
      <c r="K2710" s="132" t="str">
        <f>IFERROR(IFERROR(INDEX(Кат!$O:$O,MATCH($C2710,Кат!$I:$I,0)),INDEX(Торг!$L:$L,MATCH($C2710,Торг!$I:$I,0))),"")</f>
        <v/>
      </c>
      <c r="L2710" s="132" t="str">
        <f>IFERROR(IFERROR(INDEX(Кат!$A:$A,MATCH($C2710,Кат!$I:$I,0)),INDEX(Торг!$A:$A,MATCH($C2710,Торг!$I:$I,0))),"")</f>
        <v/>
      </c>
      <c r="M2710" s="132" t="str">
        <f>IFERROR(IFERROR(INDEX(Кат!$B:$B,MATCH($C2710,Кат!$I:$I,0)),INDEX(Торг!$B:$B,MATCH($C2710,Торг!$I:$I,0))),"")</f>
        <v/>
      </c>
      <c r="N2710" s="132" t="str">
        <f t="shared" si="42"/>
        <v xml:space="preserve"> </v>
      </c>
      <c r="O2710" s="132" t="str">
        <f>IFERROR(IFERROR(INDEX(Кат!$B:$B,MATCH($N2710,Кат!$I:$I,0)),INDEX(Торг!$B:$B,MATCH($N2710,Торг!$I:$I,0))),"")</f>
        <v/>
      </c>
    </row>
    <row r="2711" spans="1:15" outlineLevel="2">
      <c r="A2711" t="s">
        <v>23387</v>
      </c>
      <c r="C2711" s="191" t="s">
        <v>23388</v>
      </c>
      <c r="E2711" t="s">
        <v>23389</v>
      </c>
      <c r="F2711" t="s">
        <v>1570</v>
      </c>
      <c r="G2711" t="s">
        <v>375</v>
      </c>
      <c r="H2711">
        <v>240</v>
      </c>
      <c r="J2711" t="s">
        <v>22634</v>
      </c>
      <c r="K2711" s="132" t="str">
        <f>IFERROR(IFERROR(INDEX(Кат!$O:$O,MATCH($C2711,Кат!$I:$I,0)),INDEX(Торг!$L:$L,MATCH($C2711,Торг!$I:$I,0))),"")</f>
        <v/>
      </c>
      <c r="L2711" s="132" t="str">
        <f>IFERROR(IFERROR(INDEX(Кат!$A:$A,MATCH($C2711,Кат!$I:$I,0)),INDEX(Торг!$A:$A,MATCH($C2711,Торг!$I:$I,0))),"")</f>
        <v/>
      </c>
      <c r="M2711" s="132" t="str">
        <f>IFERROR(IFERROR(INDEX(Кат!$B:$B,MATCH($C2711,Кат!$I:$I,0)),INDEX(Торг!$B:$B,MATCH($C2711,Торг!$I:$I,0))),"")</f>
        <v/>
      </c>
      <c r="N2711" s="132" t="str">
        <f t="shared" si="42"/>
        <v>HERZOG F7 TC</v>
      </c>
      <c r="O2711" s="132" t="str">
        <f>IFERROR(IFERROR(INDEX(Кат!$B:$B,MATCH($N2711,Кат!$I:$I,0)),INDEX(Торг!$B:$B,MATCH($N2711,Торг!$I:$I,0))),"")</f>
        <v/>
      </c>
    </row>
    <row r="2712" spans="1:15" outlineLevel="2">
      <c r="A2712" t="s">
        <v>23840</v>
      </c>
      <c r="C2712" s="191"/>
      <c r="E2712" t="s">
        <v>23841</v>
      </c>
      <c r="J2712" t="s">
        <v>22634</v>
      </c>
      <c r="K2712" s="132" t="str">
        <f>IFERROR(IFERROR(INDEX(Кат!$O:$O,MATCH($C2712,Кат!$I:$I,0)),INDEX(Торг!$L:$L,MATCH($C2712,Торг!$I:$I,0))),"")</f>
        <v/>
      </c>
      <c r="L2712" s="132" t="str">
        <f>IFERROR(IFERROR(INDEX(Кат!$A:$A,MATCH($C2712,Кат!$I:$I,0)),INDEX(Торг!$A:$A,MATCH($C2712,Торг!$I:$I,0))),"")</f>
        <v/>
      </c>
      <c r="M2712" s="132" t="str">
        <f>IFERROR(IFERROR(INDEX(Кат!$B:$B,MATCH($C2712,Кат!$I:$I,0)),INDEX(Торг!$B:$B,MATCH($C2712,Торг!$I:$I,0))),"")</f>
        <v/>
      </c>
      <c r="N2712" s="132" t="str">
        <f t="shared" si="42"/>
        <v xml:space="preserve"> </v>
      </c>
      <c r="O2712" s="132" t="str">
        <f>IFERROR(IFERROR(INDEX(Кат!$B:$B,MATCH($N2712,Кат!$I:$I,0)),INDEX(Торг!$B:$B,MATCH($N2712,Торг!$I:$I,0))),"")</f>
        <v/>
      </c>
    </row>
    <row r="2713" spans="1:15" outlineLevel="2">
      <c r="A2713" t="s">
        <v>16390</v>
      </c>
      <c r="C2713" s="191" t="s">
        <v>1671</v>
      </c>
      <c r="E2713" t="s">
        <v>1672</v>
      </c>
      <c r="F2713" t="s">
        <v>1570</v>
      </c>
      <c r="G2713" t="s">
        <v>399</v>
      </c>
      <c r="H2713">
        <v>50</v>
      </c>
      <c r="J2713" t="s">
        <v>22634</v>
      </c>
      <c r="K2713" s="132" t="str">
        <f>IFERROR(IFERROR(INDEX(Кат!$O:$O,MATCH($C2713,Кат!$I:$I,0)),INDEX(Торг!$L:$L,MATCH($C2713,Торг!$I:$I,0))),"")</f>
        <v/>
      </c>
      <c r="L2713" s="132" t="str">
        <f>IFERROR(IFERROR(INDEX(Кат!$A:$A,MATCH($C2713,Кат!$I:$I,0)),INDEX(Торг!$A:$A,MATCH($C2713,Торг!$I:$I,0))),"")</f>
        <v/>
      </c>
      <c r="M2713" s="132" t="str">
        <f>IFERROR(IFERROR(INDEX(Кат!$B:$B,MATCH($C2713,Кат!$I:$I,0)),INDEX(Торг!$B:$B,MATCH($C2713,Торг!$I:$I,0))),"")</f>
        <v/>
      </c>
      <c r="N2713" s="132" t="str">
        <f t="shared" si="42"/>
        <v>HERZOG HL16800</v>
      </c>
      <c r="O2713" s="132" t="str">
        <f>IFERROR(IFERROR(INDEX(Кат!$B:$B,MATCH($N2713,Кат!$I:$I,0)),INDEX(Торг!$B:$B,MATCH($N2713,Торг!$I:$I,0))),"")</f>
        <v/>
      </c>
    </row>
    <row r="2714" spans="1:15" outlineLevel="2">
      <c r="A2714" t="s">
        <v>30732</v>
      </c>
      <c r="C2714" s="191"/>
      <c r="E2714" t="s">
        <v>30733</v>
      </c>
      <c r="J2714" t="s">
        <v>22634</v>
      </c>
      <c r="K2714" s="132" t="str">
        <f>IFERROR(IFERROR(INDEX(Кат!$O:$O,MATCH($C2714,Кат!$I:$I,0)),INDEX(Торг!$L:$L,MATCH($C2714,Торг!$I:$I,0))),"")</f>
        <v/>
      </c>
      <c r="L2714" s="132" t="str">
        <f>IFERROR(IFERROR(INDEX(Кат!$A:$A,MATCH($C2714,Кат!$I:$I,0)),INDEX(Торг!$A:$A,MATCH($C2714,Торг!$I:$I,0))),"")</f>
        <v/>
      </c>
      <c r="M2714" s="132" t="str">
        <f>IFERROR(IFERROR(INDEX(Кат!$B:$B,MATCH($C2714,Кат!$I:$I,0)),INDEX(Торг!$B:$B,MATCH($C2714,Торг!$I:$I,0))),"")</f>
        <v/>
      </c>
      <c r="N2714" s="132" t="str">
        <f t="shared" si="42"/>
        <v xml:space="preserve"> </v>
      </c>
      <c r="O2714" s="132" t="str">
        <f>IFERROR(IFERROR(INDEX(Кат!$B:$B,MATCH($N2714,Кат!$I:$I,0)),INDEX(Торг!$B:$B,MATCH($N2714,Торг!$I:$I,0))),"")</f>
        <v/>
      </c>
    </row>
    <row r="2715" spans="1:15" outlineLevel="2">
      <c r="A2715" t="s">
        <v>30734</v>
      </c>
      <c r="C2715" s="191">
        <v>26000</v>
      </c>
      <c r="E2715" t="s">
        <v>30735</v>
      </c>
      <c r="F2715" t="s">
        <v>30733</v>
      </c>
      <c r="G2715" t="s">
        <v>399</v>
      </c>
      <c r="H2715">
        <v>450</v>
      </c>
      <c r="J2715" t="s">
        <v>22634</v>
      </c>
      <c r="K2715" s="132" t="str">
        <f>IFERROR(IFERROR(INDEX(Кат!$O:$O,MATCH($C2715,Кат!$I:$I,0)),INDEX(Торг!$L:$L,MATCH($C2715,Торг!$I:$I,0))),"")</f>
        <v/>
      </c>
      <c r="L2715" s="132" t="str">
        <f>IFERROR(IFERROR(INDEX(Кат!$A:$A,MATCH($C2715,Кат!$I:$I,0)),INDEX(Торг!$A:$A,MATCH($C2715,Торг!$I:$I,0))),"")</f>
        <v/>
      </c>
      <c r="M2715" s="132" t="str">
        <f>IFERROR(IFERROR(INDEX(Кат!$B:$B,MATCH($C2715,Кат!$I:$I,0)),INDEX(Торг!$B:$B,MATCH($C2715,Торг!$I:$I,0))),"")</f>
        <v/>
      </c>
      <c r="N2715" s="132" t="str">
        <f t="shared" si="42"/>
        <v>HEYNER 26000</v>
      </c>
      <c r="O2715" s="132" t="str">
        <f>IFERROR(IFERROR(INDEX(Кат!$B:$B,MATCH($N2715,Кат!$I:$I,0)),INDEX(Торг!$B:$B,MATCH($N2715,Торг!$I:$I,0))),"")</f>
        <v/>
      </c>
    </row>
    <row r="2716" spans="1:15" outlineLevel="2">
      <c r="A2716" t="s">
        <v>30736</v>
      </c>
      <c r="C2716" s="191">
        <v>28000</v>
      </c>
      <c r="E2716" t="s">
        <v>30737</v>
      </c>
      <c r="F2716" t="s">
        <v>30733</v>
      </c>
      <c r="G2716" t="s">
        <v>399</v>
      </c>
      <c r="H2716">
        <v>430</v>
      </c>
      <c r="J2716" t="s">
        <v>22634</v>
      </c>
      <c r="K2716" s="132" t="str">
        <f>IFERROR(IFERROR(INDEX(Кат!$O:$O,MATCH($C2716,Кат!$I:$I,0)),INDEX(Торг!$L:$L,MATCH($C2716,Торг!$I:$I,0))),"")</f>
        <v/>
      </c>
      <c r="L2716" s="132" t="str">
        <f>IFERROR(IFERROR(INDEX(Кат!$A:$A,MATCH($C2716,Кат!$I:$I,0)),INDEX(Торг!$A:$A,MATCH($C2716,Торг!$I:$I,0))),"")</f>
        <v/>
      </c>
      <c r="M2716" s="132" t="str">
        <f>IFERROR(IFERROR(INDEX(Кат!$B:$B,MATCH($C2716,Кат!$I:$I,0)),INDEX(Торг!$B:$B,MATCH($C2716,Торг!$I:$I,0))),"")</f>
        <v/>
      </c>
      <c r="N2716" s="132" t="str">
        <f t="shared" si="42"/>
        <v>HEYNER 28000</v>
      </c>
      <c r="O2716" s="132" t="str">
        <f>IFERROR(IFERROR(INDEX(Кат!$B:$B,MATCH($N2716,Кат!$I:$I,0)),INDEX(Торг!$B:$B,MATCH($N2716,Торг!$I:$I,0))),"")</f>
        <v/>
      </c>
    </row>
    <row r="2717" spans="1:15" outlineLevel="2">
      <c r="A2717" t="s">
        <v>30738</v>
      </c>
      <c r="C2717" s="191">
        <v>30000</v>
      </c>
      <c r="E2717" t="s">
        <v>30739</v>
      </c>
      <c r="F2717" t="s">
        <v>30733</v>
      </c>
      <c r="G2717" t="s">
        <v>399</v>
      </c>
      <c r="H2717">
        <v>460</v>
      </c>
      <c r="J2717" t="s">
        <v>22634</v>
      </c>
      <c r="K2717" s="132" t="str">
        <f>IFERROR(IFERROR(INDEX(Кат!$O:$O,MATCH($C2717,Кат!$I:$I,0)),INDEX(Торг!$L:$L,MATCH($C2717,Торг!$I:$I,0))),"")</f>
        <v/>
      </c>
      <c r="L2717" s="132" t="str">
        <f>IFERROR(IFERROR(INDEX(Кат!$A:$A,MATCH($C2717,Кат!$I:$I,0)),INDEX(Торг!$A:$A,MATCH($C2717,Торг!$I:$I,0))),"")</f>
        <v/>
      </c>
      <c r="M2717" s="132" t="str">
        <f>IFERROR(IFERROR(INDEX(Кат!$B:$B,MATCH($C2717,Кат!$I:$I,0)),INDEX(Торг!$B:$B,MATCH($C2717,Торг!$I:$I,0))),"")</f>
        <v/>
      </c>
      <c r="N2717" s="132" t="str">
        <f t="shared" si="42"/>
        <v>HEYNER 30000</v>
      </c>
      <c r="O2717" s="132" t="str">
        <f>IFERROR(IFERROR(INDEX(Кат!$B:$B,MATCH($N2717,Кат!$I:$I,0)),INDEX(Торг!$B:$B,MATCH($N2717,Торг!$I:$I,0))),"")</f>
        <v/>
      </c>
    </row>
    <row r="2718" spans="1:15" outlineLevel="2">
      <c r="A2718" t="s">
        <v>30740</v>
      </c>
      <c r="C2718" s="191">
        <v>34000</v>
      </c>
      <c r="E2718" t="s">
        <v>30741</v>
      </c>
      <c r="F2718" t="s">
        <v>30733</v>
      </c>
      <c r="G2718" t="s">
        <v>399</v>
      </c>
      <c r="H2718">
        <v>590</v>
      </c>
      <c r="J2718" t="s">
        <v>22634</v>
      </c>
      <c r="K2718" s="132" t="str">
        <f>IFERROR(IFERROR(INDEX(Кат!$O:$O,MATCH($C2718,Кат!$I:$I,0)),INDEX(Торг!$L:$L,MATCH($C2718,Торг!$I:$I,0))),"")</f>
        <v/>
      </c>
      <c r="L2718" s="132" t="str">
        <f>IFERROR(IFERROR(INDEX(Кат!$A:$A,MATCH($C2718,Кат!$I:$I,0)),INDEX(Торг!$A:$A,MATCH($C2718,Торг!$I:$I,0))),"")</f>
        <v/>
      </c>
      <c r="M2718" s="132" t="str">
        <f>IFERROR(IFERROR(INDEX(Кат!$B:$B,MATCH($C2718,Кат!$I:$I,0)),INDEX(Торг!$B:$B,MATCH($C2718,Торг!$I:$I,0))),"")</f>
        <v/>
      </c>
      <c r="N2718" s="132" t="str">
        <f t="shared" si="42"/>
        <v>HEYNER 34000</v>
      </c>
      <c r="O2718" s="132" t="str">
        <f>IFERROR(IFERROR(INDEX(Кат!$B:$B,MATCH($N2718,Кат!$I:$I,0)),INDEX(Торг!$B:$B,MATCH($N2718,Торг!$I:$I,0))),"")</f>
        <v/>
      </c>
    </row>
    <row r="2719" spans="1:15" outlineLevel="1">
      <c r="A2719" t="s">
        <v>33409</v>
      </c>
      <c r="C2719" s="191">
        <v>36000</v>
      </c>
      <c r="E2719" t="s">
        <v>33410</v>
      </c>
      <c r="F2719" t="s">
        <v>30733</v>
      </c>
      <c r="G2719" t="s">
        <v>399</v>
      </c>
      <c r="H2719">
        <v>570</v>
      </c>
      <c r="J2719" t="s">
        <v>22634</v>
      </c>
      <c r="K2719" s="132" t="str">
        <f>IFERROR(IFERROR(INDEX(Кат!$O:$O,MATCH($C2719,Кат!$I:$I,0)),INDEX(Торг!$L:$L,MATCH($C2719,Торг!$I:$I,0))),"")</f>
        <v/>
      </c>
      <c r="L2719" s="132" t="str">
        <f>IFERROR(IFERROR(INDEX(Кат!$A:$A,MATCH($C2719,Кат!$I:$I,0)),INDEX(Торг!$A:$A,MATCH($C2719,Торг!$I:$I,0))),"")</f>
        <v/>
      </c>
      <c r="M2719" s="132" t="str">
        <f>IFERROR(IFERROR(INDEX(Кат!$B:$B,MATCH($C2719,Кат!$I:$I,0)),INDEX(Торг!$B:$B,MATCH($C2719,Торг!$I:$I,0))),"")</f>
        <v/>
      </c>
      <c r="N2719" s="132" t="str">
        <f t="shared" si="42"/>
        <v>HEYNER 36000</v>
      </c>
      <c r="O2719" s="132" t="str">
        <f>IFERROR(IFERROR(INDEX(Кат!$B:$B,MATCH($N2719,Кат!$I:$I,0)),INDEX(Торг!$B:$B,MATCH($N2719,Торг!$I:$I,0))),"")</f>
        <v/>
      </c>
    </row>
    <row r="2720" spans="1:15" outlineLevel="2">
      <c r="A2720" t="s">
        <v>33973</v>
      </c>
      <c r="C2720" s="191">
        <v>1420</v>
      </c>
      <c r="E2720" t="s">
        <v>33974</v>
      </c>
      <c r="F2720" t="s">
        <v>30733</v>
      </c>
      <c r="G2720" t="s">
        <v>399</v>
      </c>
      <c r="H2720">
        <v>700</v>
      </c>
      <c r="J2720" t="s">
        <v>22634</v>
      </c>
      <c r="K2720" s="132" t="str">
        <f>IFERROR(IFERROR(INDEX(Кат!$O:$O,MATCH($C2720,Кат!$I:$I,0)),INDEX(Торг!$L:$L,MATCH($C2720,Торг!$I:$I,0))),"")</f>
        <v/>
      </c>
      <c r="L2720" s="132" t="str">
        <f>IFERROR(IFERROR(INDEX(Кат!$A:$A,MATCH($C2720,Кат!$I:$I,0)),INDEX(Торг!$A:$A,MATCH($C2720,Торг!$I:$I,0))),"")</f>
        <v/>
      </c>
      <c r="M2720" s="132" t="str">
        <f>IFERROR(IFERROR(INDEX(Кат!$B:$B,MATCH($C2720,Кат!$I:$I,0)),INDEX(Торг!$B:$B,MATCH($C2720,Торг!$I:$I,0))),"")</f>
        <v/>
      </c>
      <c r="N2720" s="132" t="str">
        <f t="shared" si="42"/>
        <v>HEYNER 1420</v>
      </c>
      <c r="O2720" s="132" t="str">
        <f>IFERROR(IFERROR(INDEX(Кат!$B:$B,MATCH($N2720,Кат!$I:$I,0)),INDEX(Торг!$B:$B,MATCH($N2720,Торг!$I:$I,0))),"")</f>
        <v/>
      </c>
    </row>
    <row r="2721" spans="1:15" outlineLevel="1">
      <c r="A2721" t="s">
        <v>33975</v>
      </c>
      <c r="C2721" s="191">
        <v>1620</v>
      </c>
      <c r="E2721" t="s">
        <v>33976</v>
      </c>
      <c r="F2721" t="s">
        <v>30733</v>
      </c>
      <c r="G2721" t="s">
        <v>399</v>
      </c>
      <c r="H2721">
        <v>720</v>
      </c>
      <c r="J2721" t="s">
        <v>22634</v>
      </c>
      <c r="K2721" s="132" t="str">
        <f>IFERROR(IFERROR(INDEX(Кат!$O:$O,MATCH($C2721,Кат!$I:$I,0)),INDEX(Торг!$L:$L,MATCH($C2721,Торг!$I:$I,0))),"")</f>
        <v/>
      </c>
      <c r="L2721" s="132" t="str">
        <f>IFERROR(IFERROR(INDEX(Кат!$A:$A,MATCH($C2721,Кат!$I:$I,0)),INDEX(Торг!$A:$A,MATCH($C2721,Торг!$I:$I,0))),"")</f>
        <v/>
      </c>
      <c r="M2721" s="132" t="str">
        <f>IFERROR(IFERROR(INDEX(Кат!$B:$B,MATCH($C2721,Кат!$I:$I,0)),INDEX(Торг!$B:$B,MATCH($C2721,Торг!$I:$I,0))),"")</f>
        <v/>
      </c>
      <c r="N2721" s="132" t="str">
        <f t="shared" si="42"/>
        <v>HEYNER 1620</v>
      </c>
      <c r="O2721" s="132" t="str">
        <f>IFERROR(IFERROR(INDEX(Кат!$B:$B,MATCH($N2721,Кат!$I:$I,0)),INDEX(Торг!$B:$B,MATCH($N2721,Торг!$I:$I,0))),"")</f>
        <v/>
      </c>
    </row>
    <row r="2722" spans="1:15" outlineLevel="2">
      <c r="A2722" t="s">
        <v>23842</v>
      </c>
      <c r="C2722" s="191"/>
      <c r="E2722" t="s">
        <v>23843</v>
      </c>
      <c r="J2722" t="s">
        <v>22634</v>
      </c>
      <c r="K2722" s="132" t="str">
        <f>IFERROR(IFERROR(INDEX(Кат!$O:$O,MATCH($C2722,Кат!$I:$I,0)),INDEX(Торг!$L:$L,MATCH($C2722,Торг!$I:$I,0))),"")</f>
        <v/>
      </c>
      <c r="L2722" s="132" t="str">
        <f>IFERROR(IFERROR(INDEX(Кат!$A:$A,MATCH($C2722,Кат!$I:$I,0)),INDEX(Торг!$A:$A,MATCH($C2722,Торг!$I:$I,0))),"")</f>
        <v/>
      </c>
      <c r="M2722" s="132" t="str">
        <f>IFERROR(IFERROR(INDEX(Кат!$B:$B,MATCH($C2722,Кат!$I:$I,0)),INDEX(Торг!$B:$B,MATCH($C2722,Торг!$I:$I,0))),"")</f>
        <v/>
      </c>
      <c r="N2722" s="132" t="str">
        <f t="shared" si="42"/>
        <v xml:space="preserve"> </v>
      </c>
      <c r="O2722" s="132" t="str">
        <f>IFERROR(IFERROR(INDEX(Кат!$B:$B,MATCH($N2722,Кат!$I:$I,0)),INDEX(Торг!$B:$B,MATCH($N2722,Торг!$I:$I,0))),"")</f>
        <v/>
      </c>
    </row>
    <row r="2723" spans="1:15" outlineLevel="1">
      <c r="A2723" t="s">
        <v>23844</v>
      </c>
      <c r="C2723" s="191"/>
      <c r="E2723" t="s">
        <v>23845</v>
      </c>
      <c r="J2723" t="s">
        <v>22634</v>
      </c>
      <c r="K2723" s="132" t="str">
        <f>IFERROR(IFERROR(INDEX(Кат!$O:$O,MATCH($C2723,Кат!$I:$I,0)),INDEX(Торг!$L:$L,MATCH($C2723,Торг!$I:$I,0))),"")</f>
        <v/>
      </c>
      <c r="L2723" s="132" t="str">
        <f>IFERROR(IFERROR(INDEX(Кат!$A:$A,MATCH($C2723,Кат!$I:$I,0)),INDEX(Торг!$A:$A,MATCH($C2723,Торг!$I:$I,0))),"")</f>
        <v/>
      </c>
      <c r="M2723" s="132" t="str">
        <f>IFERROR(IFERROR(INDEX(Кат!$B:$B,MATCH($C2723,Кат!$I:$I,0)),INDEX(Торг!$B:$B,MATCH($C2723,Торг!$I:$I,0))),"")</f>
        <v/>
      </c>
      <c r="N2723" s="132" t="str">
        <f t="shared" si="42"/>
        <v xml:space="preserve"> </v>
      </c>
      <c r="O2723" s="132" t="str">
        <f>IFERROR(IFERROR(INDEX(Кат!$B:$B,MATCH($N2723,Кат!$I:$I,0)),INDEX(Торг!$B:$B,MATCH($N2723,Торг!$I:$I,0))),"")</f>
        <v/>
      </c>
    </row>
    <row r="2724" spans="1:15" outlineLevel="2">
      <c r="A2724" t="s">
        <v>16391</v>
      </c>
      <c r="C2724" s="191" t="s">
        <v>1673</v>
      </c>
      <c r="E2724" t="s">
        <v>1674</v>
      </c>
      <c r="F2724" t="s">
        <v>1675</v>
      </c>
      <c r="G2724" t="s">
        <v>399</v>
      </c>
      <c r="H2724">
        <v>700</v>
      </c>
      <c r="J2724" t="s">
        <v>22634</v>
      </c>
      <c r="K2724" s="132" t="str">
        <f>IFERROR(IFERROR(INDEX(Кат!$O:$O,MATCH($C2724,Кат!$I:$I,0)),INDEX(Торг!$L:$L,MATCH($C2724,Торг!$I:$I,0))),"")</f>
        <v/>
      </c>
      <c r="L2724" s="132" t="str">
        <f>IFERROR(IFERROR(INDEX(Кат!$A:$A,MATCH($C2724,Кат!$I:$I,0)),INDEX(Торг!$A:$A,MATCH($C2724,Торг!$I:$I,0))),"")</f>
        <v/>
      </c>
      <c r="M2724" s="132" t="str">
        <f>IFERROR(IFERROR(INDEX(Кат!$B:$B,MATCH($C2724,Кат!$I:$I,0)),INDEX(Торг!$B:$B,MATCH($C2724,Торг!$I:$I,0))),"")</f>
        <v/>
      </c>
      <c r="N2724" s="132" t="str">
        <f t="shared" si="42"/>
        <v>HOFER HF505106</v>
      </c>
      <c r="O2724" s="132" t="str">
        <f>IFERROR(IFERROR(INDEX(Кат!$B:$B,MATCH($N2724,Кат!$I:$I,0)),INDEX(Торг!$B:$B,MATCH($N2724,Торг!$I:$I,0))),"")</f>
        <v/>
      </c>
    </row>
    <row r="2725" spans="1:15" outlineLevel="1">
      <c r="A2725" t="s">
        <v>16392</v>
      </c>
      <c r="C2725" s="191" t="s">
        <v>5643</v>
      </c>
      <c r="E2725" t="s">
        <v>5644</v>
      </c>
      <c r="F2725" t="s">
        <v>1675</v>
      </c>
      <c r="G2725" t="s">
        <v>399</v>
      </c>
      <c r="H2725">
        <v>1100</v>
      </c>
      <c r="J2725" t="s">
        <v>22634</v>
      </c>
      <c r="K2725" s="132" t="str">
        <f>IFERROR(IFERROR(INDEX(Кат!$O:$O,MATCH($C2725,Кат!$I:$I,0)),INDEX(Торг!$L:$L,MATCH($C2725,Торг!$I:$I,0))),"")</f>
        <v/>
      </c>
      <c r="L2725" s="132" t="str">
        <f>IFERROR(IFERROR(INDEX(Кат!$A:$A,MATCH($C2725,Кат!$I:$I,0)),INDEX(Торг!$A:$A,MATCH($C2725,Торг!$I:$I,0))),"")</f>
        <v/>
      </c>
      <c r="M2725" s="132" t="str">
        <f>IFERROR(IFERROR(INDEX(Кат!$B:$B,MATCH($C2725,Кат!$I:$I,0)),INDEX(Торг!$B:$B,MATCH($C2725,Торг!$I:$I,0))),"")</f>
        <v/>
      </c>
      <c r="N2725" s="132" t="str">
        <f t="shared" si="42"/>
        <v>HOFER HF505116</v>
      </c>
      <c r="O2725" s="132" t="str">
        <f>IFERROR(IFERROR(INDEX(Кат!$B:$B,MATCH($N2725,Кат!$I:$I,0)),INDEX(Торг!$B:$B,MATCH($N2725,Торг!$I:$I,0))),"")</f>
        <v/>
      </c>
    </row>
    <row r="2726" spans="1:15" outlineLevel="2">
      <c r="A2726" t="s">
        <v>16393</v>
      </c>
      <c r="C2726" s="191" t="s">
        <v>5645</v>
      </c>
      <c r="E2726" t="s">
        <v>5646</v>
      </c>
      <c r="F2726" t="s">
        <v>1675</v>
      </c>
      <c r="G2726" t="s">
        <v>399</v>
      </c>
      <c r="H2726">
        <v>1100</v>
      </c>
      <c r="J2726" t="s">
        <v>22634</v>
      </c>
      <c r="K2726" s="132" t="str">
        <f>IFERROR(IFERROR(INDEX(Кат!$O:$O,MATCH($C2726,Кат!$I:$I,0)),INDEX(Торг!$L:$L,MATCH($C2726,Торг!$I:$I,0))),"")</f>
        <v/>
      </c>
      <c r="L2726" s="132" t="str">
        <f>IFERROR(IFERROR(INDEX(Кат!$A:$A,MATCH($C2726,Кат!$I:$I,0)),INDEX(Торг!$A:$A,MATCH($C2726,Торг!$I:$I,0))),"")</f>
        <v/>
      </c>
      <c r="M2726" s="132" t="str">
        <f>IFERROR(IFERROR(INDEX(Кат!$B:$B,MATCH($C2726,Кат!$I:$I,0)),INDEX(Торг!$B:$B,MATCH($C2726,Торг!$I:$I,0))),"")</f>
        <v/>
      </c>
      <c r="N2726" s="132" t="str">
        <f t="shared" si="42"/>
        <v>HOFER HF505118</v>
      </c>
      <c r="O2726" s="132" t="str">
        <f>IFERROR(IFERROR(INDEX(Кат!$B:$B,MATCH($N2726,Кат!$I:$I,0)),INDEX(Торг!$B:$B,MATCH($N2726,Торг!$I:$I,0))),"")</f>
        <v/>
      </c>
    </row>
    <row r="2727" spans="1:15" outlineLevel="2">
      <c r="A2727" t="s">
        <v>16394</v>
      </c>
      <c r="C2727" s="191" t="s">
        <v>1676</v>
      </c>
      <c r="E2727" t="s">
        <v>1677</v>
      </c>
      <c r="F2727" t="s">
        <v>1675</v>
      </c>
      <c r="G2727" t="s">
        <v>399</v>
      </c>
      <c r="H2727">
        <v>700</v>
      </c>
      <c r="J2727" t="s">
        <v>22634</v>
      </c>
      <c r="K2727" s="132" t="str">
        <f>IFERROR(IFERROR(INDEX(Кат!$O:$O,MATCH($C2727,Кат!$I:$I,0)),INDEX(Торг!$L:$L,MATCH($C2727,Торг!$I:$I,0))),"")</f>
        <v/>
      </c>
      <c r="L2727" s="132" t="str">
        <f>IFERROR(IFERROR(INDEX(Кат!$A:$A,MATCH($C2727,Кат!$I:$I,0)),INDEX(Торг!$A:$A,MATCH($C2727,Торг!$I:$I,0))),"")</f>
        <v/>
      </c>
      <c r="M2727" s="132" t="str">
        <f>IFERROR(IFERROR(INDEX(Кат!$B:$B,MATCH($C2727,Кат!$I:$I,0)),INDEX(Торг!$B:$B,MATCH($C2727,Торг!$I:$I,0))),"")</f>
        <v/>
      </c>
      <c r="N2727" s="132" t="str">
        <f t="shared" si="42"/>
        <v>HOFER HF505110</v>
      </c>
      <c r="O2727" s="132" t="str">
        <f>IFERROR(IFERROR(INDEX(Кат!$B:$B,MATCH($N2727,Кат!$I:$I,0)),INDEX(Торг!$B:$B,MATCH($N2727,Торг!$I:$I,0))),"")</f>
        <v/>
      </c>
    </row>
    <row r="2728" spans="1:15" outlineLevel="2">
      <c r="A2728" t="s">
        <v>16395</v>
      </c>
      <c r="C2728" s="191" t="s">
        <v>1678</v>
      </c>
      <c r="E2728" t="s">
        <v>1679</v>
      </c>
      <c r="F2728" t="s">
        <v>1675</v>
      </c>
      <c r="G2728" t="s">
        <v>399</v>
      </c>
      <c r="H2728">
        <v>810</v>
      </c>
      <c r="J2728" t="s">
        <v>22634</v>
      </c>
      <c r="K2728" s="132" t="str">
        <f>IFERROR(IFERROR(INDEX(Кат!$O:$O,MATCH($C2728,Кат!$I:$I,0)),INDEX(Торг!$L:$L,MATCH($C2728,Торг!$I:$I,0))),"")</f>
        <v/>
      </c>
      <c r="L2728" s="132" t="str">
        <f>IFERROR(IFERROR(INDEX(Кат!$A:$A,MATCH($C2728,Кат!$I:$I,0)),INDEX(Торг!$A:$A,MATCH($C2728,Торг!$I:$I,0))),"")</f>
        <v/>
      </c>
      <c r="M2728" s="132" t="str">
        <f>IFERROR(IFERROR(INDEX(Кат!$B:$B,MATCH($C2728,Кат!$I:$I,0)),INDEX(Торг!$B:$B,MATCH($C2728,Торг!$I:$I,0))),"")</f>
        <v/>
      </c>
      <c r="N2728" s="132" t="str">
        <f t="shared" si="42"/>
        <v>HOFER HF505114</v>
      </c>
      <c r="O2728" s="132" t="str">
        <f>IFERROR(IFERROR(INDEX(Кат!$B:$B,MATCH($N2728,Кат!$I:$I,0)),INDEX(Торг!$B:$B,MATCH($N2728,Торг!$I:$I,0))),"")</f>
        <v/>
      </c>
    </row>
    <row r="2729" spans="1:15" outlineLevel="2">
      <c r="A2729" t="s">
        <v>16396</v>
      </c>
      <c r="C2729" s="191" t="s">
        <v>5647</v>
      </c>
      <c r="E2729" t="s">
        <v>5648</v>
      </c>
      <c r="F2729" t="s">
        <v>1675</v>
      </c>
      <c r="G2729" t="s">
        <v>399</v>
      </c>
      <c r="H2729">
        <v>1100</v>
      </c>
      <c r="J2729" t="s">
        <v>22634</v>
      </c>
      <c r="K2729" s="132" t="str">
        <f>IFERROR(IFERROR(INDEX(Кат!$O:$O,MATCH($C2729,Кат!$I:$I,0)),INDEX(Торг!$L:$L,MATCH($C2729,Торг!$I:$I,0))),"")</f>
        <v/>
      </c>
      <c r="L2729" s="132" t="str">
        <f>IFERROR(IFERROR(INDEX(Кат!$A:$A,MATCH($C2729,Кат!$I:$I,0)),INDEX(Торг!$A:$A,MATCH($C2729,Торг!$I:$I,0))),"")</f>
        <v/>
      </c>
      <c r="M2729" s="132" t="str">
        <f>IFERROR(IFERROR(INDEX(Кат!$B:$B,MATCH($C2729,Кат!$I:$I,0)),INDEX(Торг!$B:$B,MATCH($C2729,Торг!$I:$I,0))),"")</f>
        <v/>
      </c>
      <c r="N2729" s="132" t="str">
        <f t="shared" si="42"/>
        <v>HOFER HF505120</v>
      </c>
      <c r="O2729" s="132" t="str">
        <f>IFERROR(IFERROR(INDEX(Кат!$B:$B,MATCH($N2729,Кат!$I:$I,0)),INDEX(Торг!$B:$B,MATCH($N2729,Торг!$I:$I,0))),"")</f>
        <v/>
      </c>
    </row>
    <row r="2730" spans="1:15" outlineLevel="2">
      <c r="A2730" t="s">
        <v>16397</v>
      </c>
      <c r="C2730" s="191" t="s">
        <v>5649</v>
      </c>
      <c r="E2730" t="s">
        <v>5650</v>
      </c>
      <c r="F2730" t="s">
        <v>1675</v>
      </c>
      <c r="G2730" t="s">
        <v>399</v>
      </c>
      <c r="H2730">
        <v>1100</v>
      </c>
      <c r="J2730" t="s">
        <v>22634</v>
      </c>
      <c r="K2730" s="132" t="str">
        <f>IFERROR(IFERROR(INDEX(Кат!$O:$O,MATCH($C2730,Кат!$I:$I,0)),INDEX(Торг!$L:$L,MATCH($C2730,Торг!$I:$I,0))),"")</f>
        <v/>
      </c>
      <c r="L2730" s="132" t="str">
        <f>IFERROR(IFERROR(INDEX(Кат!$A:$A,MATCH($C2730,Кат!$I:$I,0)),INDEX(Торг!$A:$A,MATCH($C2730,Торг!$I:$I,0))),"")</f>
        <v/>
      </c>
      <c r="M2730" s="132" t="str">
        <f>IFERROR(IFERROR(INDEX(Кат!$B:$B,MATCH($C2730,Кат!$I:$I,0)),INDEX(Торг!$B:$B,MATCH($C2730,Торг!$I:$I,0))),"")</f>
        <v/>
      </c>
      <c r="N2730" s="132" t="str">
        <f t="shared" si="42"/>
        <v>HOFER HF505122</v>
      </c>
      <c r="O2730" s="132" t="str">
        <f>IFERROR(IFERROR(INDEX(Кат!$B:$B,MATCH($N2730,Кат!$I:$I,0)),INDEX(Торг!$B:$B,MATCH($N2730,Торг!$I:$I,0))),"")</f>
        <v/>
      </c>
    </row>
    <row r="2731" spans="1:15" outlineLevel="2">
      <c r="A2731" t="s">
        <v>16398</v>
      </c>
      <c r="C2731" s="191" t="s">
        <v>5651</v>
      </c>
      <c r="E2731" t="s">
        <v>5652</v>
      </c>
      <c r="F2731" t="s">
        <v>1675</v>
      </c>
      <c r="G2731" t="s">
        <v>399</v>
      </c>
      <c r="H2731">
        <v>1400</v>
      </c>
      <c r="J2731" t="s">
        <v>22634</v>
      </c>
      <c r="K2731" s="132" t="str">
        <f>IFERROR(IFERROR(INDEX(Кат!$O:$O,MATCH($C2731,Кат!$I:$I,0)),INDEX(Торг!$L:$L,MATCH($C2731,Торг!$I:$I,0))),"")</f>
        <v/>
      </c>
      <c r="L2731" s="132" t="str">
        <f>IFERROR(IFERROR(INDEX(Кат!$A:$A,MATCH($C2731,Кат!$I:$I,0)),INDEX(Торг!$A:$A,MATCH($C2731,Торг!$I:$I,0))),"")</f>
        <v/>
      </c>
      <c r="M2731" s="132" t="str">
        <f>IFERROR(IFERROR(INDEX(Кат!$B:$B,MATCH($C2731,Кат!$I:$I,0)),INDEX(Торг!$B:$B,MATCH($C2731,Торг!$I:$I,0))),"")</f>
        <v/>
      </c>
      <c r="N2731" s="132" t="str">
        <f t="shared" si="42"/>
        <v>HOFER HF505144</v>
      </c>
      <c r="O2731" s="132" t="str">
        <f>IFERROR(IFERROR(INDEX(Кат!$B:$B,MATCH($N2731,Кат!$I:$I,0)),INDEX(Торг!$B:$B,MATCH($N2731,Торг!$I:$I,0))),"")</f>
        <v/>
      </c>
    </row>
    <row r="2732" spans="1:15" outlineLevel="2">
      <c r="A2732" t="s">
        <v>32730</v>
      </c>
      <c r="C2732" s="191" t="s">
        <v>32731</v>
      </c>
      <c r="E2732" t="s">
        <v>32732</v>
      </c>
      <c r="F2732" t="s">
        <v>1168</v>
      </c>
      <c r="G2732" t="s">
        <v>399</v>
      </c>
      <c r="H2732">
        <v>1200</v>
      </c>
      <c r="J2732" t="s">
        <v>22634</v>
      </c>
      <c r="K2732" s="132" t="str">
        <f>IFERROR(IFERROR(INDEX(Кат!$O:$O,MATCH($C2732,Кат!$I:$I,0)),INDEX(Торг!$L:$L,MATCH($C2732,Торг!$I:$I,0))),"")</f>
        <v/>
      </c>
      <c r="L2732" s="132" t="str">
        <f>IFERROR(IFERROR(INDEX(Кат!$A:$A,MATCH($C2732,Кат!$I:$I,0)),INDEX(Торг!$A:$A,MATCH($C2732,Торг!$I:$I,0))),"")</f>
        <v/>
      </c>
      <c r="M2732" s="132" t="str">
        <f>IFERROR(IFERROR(INDEX(Кат!$B:$B,MATCH($C2732,Кат!$I:$I,0)),INDEX(Торг!$B:$B,MATCH($C2732,Торг!$I:$I,0))),"")</f>
        <v/>
      </c>
      <c r="N2732" s="132" t="str">
        <f t="shared" si="42"/>
        <v>DEMFI HF505123</v>
      </c>
      <c r="O2732" s="132" t="str">
        <f>IFERROR(IFERROR(INDEX(Кат!$B:$B,MATCH($N2732,Кат!$I:$I,0)),INDEX(Торг!$B:$B,MATCH($N2732,Торг!$I:$I,0))),"")</f>
        <v/>
      </c>
    </row>
    <row r="2733" spans="1:15" outlineLevel="2">
      <c r="A2733" t="s">
        <v>16399</v>
      </c>
      <c r="C2733" s="191" t="s">
        <v>5653</v>
      </c>
      <c r="E2733" t="s">
        <v>5654</v>
      </c>
      <c r="F2733" t="s">
        <v>1675</v>
      </c>
      <c r="G2733" t="s">
        <v>399</v>
      </c>
      <c r="H2733">
        <v>720</v>
      </c>
      <c r="J2733" t="s">
        <v>22634</v>
      </c>
      <c r="K2733" s="132" t="str">
        <f>IFERROR(IFERROR(INDEX(Кат!$O:$O,MATCH($C2733,Кат!$I:$I,0)),INDEX(Торг!$L:$L,MATCH($C2733,Торг!$I:$I,0))),"")</f>
        <v/>
      </c>
      <c r="L2733" s="132" t="str">
        <f>IFERROR(IFERROR(INDEX(Кат!$A:$A,MATCH($C2733,Кат!$I:$I,0)),INDEX(Торг!$A:$A,MATCH($C2733,Торг!$I:$I,0))),"")</f>
        <v/>
      </c>
      <c r="M2733" s="132" t="str">
        <f>IFERROR(IFERROR(INDEX(Кат!$B:$B,MATCH($C2733,Кат!$I:$I,0)),INDEX(Торг!$B:$B,MATCH($C2733,Торг!$I:$I,0))),"")</f>
        <v/>
      </c>
      <c r="N2733" s="132" t="str">
        <f t="shared" si="42"/>
        <v>HOFER HF505102</v>
      </c>
      <c r="O2733" s="132" t="str">
        <f>IFERROR(IFERROR(INDEX(Кат!$B:$B,MATCH($N2733,Кат!$I:$I,0)),INDEX(Торг!$B:$B,MATCH($N2733,Торг!$I:$I,0))),"")</f>
        <v/>
      </c>
    </row>
    <row r="2734" spans="1:15" outlineLevel="2">
      <c r="A2734" t="s">
        <v>16400</v>
      </c>
      <c r="C2734" s="191" t="s">
        <v>1680</v>
      </c>
      <c r="E2734" t="s">
        <v>1681</v>
      </c>
      <c r="F2734" t="s">
        <v>1675</v>
      </c>
      <c r="G2734" t="s">
        <v>399</v>
      </c>
      <c r="H2734">
        <v>670</v>
      </c>
      <c r="J2734" t="s">
        <v>22634</v>
      </c>
      <c r="K2734" s="132" t="str">
        <f>IFERROR(IFERROR(INDEX(Кат!$O:$O,MATCH($C2734,Кат!$I:$I,0)),INDEX(Торг!$L:$L,MATCH($C2734,Торг!$I:$I,0))),"")</f>
        <v/>
      </c>
      <c r="L2734" s="132" t="str">
        <f>IFERROR(IFERROR(INDEX(Кат!$A:$A,MATCH($C2734,Кат!$I:$I,0)),INDEX(Торг!$A:$A,MATCH($C2734,Торг!$I:$I,0))),"")</f>
        <v/>
      </c>
      <c r="M2734" s="132" t="str">
        <f>IFERROR(IFERROR(INDEX(Кат!$B:$B,MATCH($C2734,Кат!$I:$I,0)),INDEX(Торг!$B:$B,MATCH($C2734,Торг!$I:$I,0))),"")</f>
        <v/>
      </c>
      <c r="N2734" s="132" t="str">
        <f t="shared" si="42"/>
        <v>HOFER HF505105</v>
      </c>
      <c r="O2734" s="132" t="str">
        <f>IFERROR(IFERROR(INDEX(Кат!$B:$B,MATCH($N2734,Кат!$I:$I,0)),INDEX(Торг!$B:$B,MATCH($N2734,Торг!$I:$I,0))),"")</f>
        <v/>
      </c>
    </row>
    <row r="2735" spans="1:15" outlineLevel="2">
      <c r="A2735" t="s">
        <v>16401</v>
      </c>
      <c r="C2735" s="191" t="s">
        <v>5655</v>
      </c>
      <c r="E2735" t="s">
        <v>5656</v>
      </c>
      <c r="F2735" t="s">
        <v>1675</v>
      </c>
      <c r="G2735" t="s">
        <v>399</v>
      </c>
      <c r="H2735">
        <v>1030</v>
      </c>
      <c r="J2735" t="s">
        <v>22634</v>
      </c>
      <c r="K2735" s="132" t="str">
        <f>IFERROR(IFERROR(INDEX(Кат!$O:$O,MATCH($C2735,Кат!$I:$I,0)),INDEX(Торг!$L:$L,MATCH($C2735,Торг!$I:$I,0))),"")</f>
        <v/>
      </c>
      <c r="L2735" s="132" t="str">
        <f>IFERROR(IFERROR(INDEX(Кат!$A:$A,MATCH($C2735,Кат!$I:$I,0)),INDEX(Торг!$A:$A,MATCH($C2735,Торг!$I:$I,0))),"")</f>
        <v/>
      </c>
      <c r="M2735" s="132" t="str">
        <f>IFERROR(IFERROR(INDEX(Кат!$B:$B,MATCH($C2735,Кат!$I:$I,0)),INDEX(Торг!$B:$B,MATCH($C2735,Торг!$I:$I,0))),"")</f>
        <v/>
      </c>
      <c r="N2735" s="132" t="str">
        <f t="shared" si="42"/>
        <v>HOFER HF505115</v>
      </c>
      <c r="O2735" s="132" t="str">
        <f>IFERROR(IFERROR(INDEX(Кат!$B:$B,MATCH($N2735,Кат!$I:$I,0)),INDEX(Торг!$B:$B,MATCH($N2735,Торг!$I:$I,0))),"")</f>
        <v/>
      </c>
    </row>
    <row r="2736" spans="1:15" outlineLevel="2">
      <c r="A2736" t="s">
        <v>16402</v>
      </c>
      <c r="C2736" s="191" t="s">
        <v>5657</v>
      </c>
      <c r="E2736" t="s">
        <v>5658</v>
      </c>
      <c r="F2736" t="s">
        <v>1675</v>
      </c>
      <c r="G2736" t="s">
        <v>399</v>
      </c>
      <c r="H2736">
        <v>1030</v>
      </c>
      <c r="J2736" t="s">
        <v>22634</v>
      </c>
      <c r="K2736" s="132" t="str">
        <f>IFERROR(IFERROR(INDEX(Кат!$O:$O,MATCH($C2736,Кат!$I:$I,0)),INDEX(Торг!$L:$L,MATCH($C2736,Торг!$I:$I,0))),"")</f>
        <v/>
      </c>
      <c r="L2736" s="132" t="str">
        <f>IFERROR(IFERROR(INDEX(Кат!$A:$A,MATCH($C2736,Кат!$I:$I,0)),INDEX(Торг!$A:$A,MATCH($C2736,Торг!$I:$I,0))),"")</f>
        <v/>
      </c>
      <c r="M2736" s="132" t="str">
        <f>IFERROR(IFERROR(INDEX(Кат!$B:$B,MATCH($C2736,Кат!$I:$I,0)),INDEX(Торг!$B:$B,MATCH($C2736,Торг!$I:$I,0))),"")</f>
        <v/>
      </c>
      <c r="N2736" s="132" t="str">
        <f t="shared" si="42"/>
        <v>HOFER HF505117</v>
      </c>
      <c r="O2736" s="132" t="str">
        <f>IFERROR(IFERROR(INDEX(Кат!$B:$B,MATCH($N2736,Кат!$I:$I,0)),INDEX(Торг!$B:$B,MATCH($N2736,Торг!$I:$I,0))),"")</f>
        <v/>
      </c>
    </row>
    <row r="2737" spans="1:15" outlineLevel="2">
      <c r="A2737" t="s">
        <v>16403</v>
      </c>
      <c r="C2737" s="191" t="s">
        <v>1682</v>
      </c>
      <c r="E2737" t="s">
        <v>1683</v>
      </c>
      <c r="F2737" t="s">
        <v>1675</v>
      </c>
      <c r="G2737" t="s">
        <v>399</v>
      </c>
      <c r="H2737">
        <v>670</v>
      </c>
      <c r="J2737" t="s">
        <v>22634</v>
      </c>
      <c r="K2737" s="132" t="str">
        <f>IFERROR(IFERROR(INDEX(Кат!$O:$O,MATCH($C2737,Кат!$I:$I,0)),INDEX(Торг!$L:$L,MATCH($C2737,Торг!$I:$I,0))),"")</f>
        <v/>
      </c>
      <c r="L2737" s="132" t="str">
        <f>IFERROR(IFERROR(INDEX(Кат!$A:$A,MATCH($C2737,Кат!$I:$I,0)),INDEX(Торг!$A:$A,MATCH($C2737,Торг!$I:$I,0))),"")</f>
        <v/>
      </c>
      <c r="M2737" s="132" t="str">
        <f>IFERROR(IFERROR(INDEX(Кат!$B:$B,MATCH($C2737,Кат!$I:$I,0)),INDEX(Торг!$B:$B,MATCH($C2737,Торг!$I:$I,0))),"")</f>
        <v/>
      </c>
      <c r="N2737" s="132" t="str">
        <f t="shared" si="42"/>
        <v>HOFER HF505109</v>
      </c>
      <c r="O2737" s="132" t="str">
        <f>IFERROR(IFERROR(INDEX(Кат!$B:$B,MATCH($N2737,Кат!$I:$I,0)),INDEX(Торг!$B:$B,MATCH($N2737,Торг!$I:$I,0))),"")</f>
        <v/>
      </c>
    </row>
    <row r="2738" spans="1:15" outlineLevel="2">
      <c r="A2738" t="s">
        <v>16404</v>
      </c>
      <c r="C2738" s="191" t="s">
        <v>1684</v>
      </c>
      <c r="E2738" t="s">
        <v>1685</v>
      </c>
      <c r="F2738" t="s">
        <v>1675</v>
      </c>
      <c r="G2738" t="s">
        <v>399</v>
      </c>
      <c r="H2738">
        <v>770</v>
      </c>
      <c r="J2738" t="s">
        <v>22634</v>
      </c>
      <c r="K2738" s="132" t="str">
        <f>IFERROR(IFERROR(INDEX(Кат!$O:$O,MATCH($C2738,Кат!$I:$I,0)),INDEX(Торг!$L:$L,MATCH($C2738,Торг!$I:$I,0))),"")</f>
        <v/>
      </c>
      <c r="L2738" s="132" t="str">
        <f>IFERROR(IFERROR(INDEX(Кат!$A:$A,MATCH($C2738,Кат!$I:$I,0)),INDEX(Торг!$A:$A,MATCH($C2738,Торг!$I:$I,0))),"")</f>
        <v/>
      </c>
      <c r="M2738" s="132" t="str">
        <f>IFERROR(IFERROR(INDEX(Кат!$B:$B,MATCH($C2738,Кат!$I:$I,0)),INDEX(Торг!$B:$B,MATCH($C2738,Торг!$I:$I,0))),"")</f>
        <v/>
      </c>
      <c r="N2738" s="132" t="str">
        <f t="shared" si="42"/>
        <v>HOFER HF505113</v>
      </c>
      <c r="O2738" s="132" t="str">
        <f>IFERROR(IFERROR(INDEX(Кат!$B:$B,MATCH($N2738,Кат!$I:$I,0)),INDEX(Торг!$B:$B,MATCH($N2738,Торг!$I:$I,0))),"")</f>
        <v/>
      </c>
    </row>
    <row r="2739" spans="1:15" outlineLevel="2">
      <c r="A2739" t="s">
        <v>16405</v>
      </c>
      <c r="C2739" s="191" t="s">
        <v>5659</v>
      </c>
      <c r="E2739" t="s">
        <v>5660</v>
      </c>
      <c r="F2739" t="s">
        <v>1675</v>
      </c>
      <c r="G2739" t="s">
        <v>399</v>
      </c>
      <c r="H2739">
        <v>1030</v>
      </c>
      <c r="J2739" t="s">
        <v>22634</v>
      </c>
      <c r="K2739" s="132" t="str">
        <f>IFERROR(IFERROR(INDEX(Кат!$O:$O,MATCH($C2739,Кат!$I:$I,0)),INDEX(Торг!$L:$L,MATCH($C2739,Торг!$I:$I,0))),"")</f>
        <v/>
      </c>
      <c r="L2739" s="132" t="str">
        <f>IFERROR(IFERROR(INDEX(Кат!$A:$A,MATCH($C2739,Кат!$I:$I,0)),INDEX(Торг!$A:$A,MATCH($C2739,Торг!$I:$I,0))),"")</f>
        <v/>
      </c>
      <c r="M2739" s="132" t="str">
        <f>IFERROR(IFERROR(INDEX(Кат!$B:$B,MATCH($C2739,Кат!$I:$I,0)),INDEX(Торг!$B:$B,MATCH($C2739,Торг!$I:$I,0))),"")</f>
        <v/>
      </c>
      <c r="N2739" s="132" t="str">
        <f t="shared" si="42"/>
        <v>HOFER HF505119</v>
      </c>
      <c r="O2739" s="132" t="str">
        <f>IFERROR(IFERROR(INDEX(Кат!$B:$B,MATCH($N2739,Кат!$I:$I,0)),INDEX(Торг!$B:$B,MATCH($N2739,Торг!$I:$I,0))),"")</f>
        <v/>
      </c>
    </row>
    <row r="2740" spans="1:15" outlineLevel="2">
      <c r="A2740" t="s">
        <v>16406</v>
      </c>
      <c r="C2740" s="191" t="s">
        <v>5661</v>
      </c>
      <c r="E2740" t="s">
        <v>5662</v>
      </c>
      <c r="F2740" t="s">
        <v>1675</v>
      </c>
      <c r="G2740" t="s">
        <v>399</v>
      </c>
      <c r="H2740">
        <v>1030</v>
      </c>
      <c r="J2740" t="s">
        <v>22634</v>
      </c>
      <c r="K2740" s="132" t="str">
        <f>IFERROR(IFERROR(INDEX(Кат!$O:$O,MATCH($C2740,Кат!$I:$I,0)),INDEX(Торг!$L:$L,MATCH($C2740,Торг!$I:$I,0))),"")</f>
        <v/>
      </c>
      <c r="L2740" s="132" t="str">
        <f>IFERROR(IFERROR(INDEX(Кат!$A:$A,MATCH($C2740,Кат!$I:$I,0)),INDEX(Торг!$A:$A,MATCH($C2740,Торг!$I:$I,0))),"")</f>
        <v/>
      </c>
      <c r="M2740" s="132" t="str">
        <f>IFERROR(IFERROR(INDEX(Кат!$B:$B,MATCH($C2740,Кат!$I:$I,0)),INDEX(Торг!$B:$B,MATCH($C2740,Торг!$I:$I,0))),"")</f>
        <v/>
      </c>
      <c r="N2740" s="132" t="str">
        <f t="shared" si="42"/>
        <v>HOFER HF505121</v>
      </c>
      <c r="O2740" s="132" t="str">
        <f>IFERROR(IFERROR(INDEX(Кат!$B:$B,MATCH($N2740,Кат!$I:$I,0)),INDEX(Торг!$B:$B,MATCH($N2740,Торг!$I:$I,0))),"")</f>
        <v/>
      </c>
    </row>
    <row r="2741" spans="1:15" outlineLevel="1">
      <c r="A2741" t="s">
        <v>23846</v>
      </c>
      <c r="C2741" s="191"/>
      <c r="E2741" t="s">
        <v>23847</v>
      </c>
      <c r="J2741" t="s">
        <v>22634</v>
      </c>
      <c r="K2741" s="132" t="str">
        <f>IFERROR(IFERROR(INDEX(Кат!$O:$O,MATCH($C2741,Кат!$I:$I,0)),INDEX(Торг!$L:$L,MATCH($C2741,Торг!$I:$I,0))),"")</f>
        <v/>
      </c>
      <c r="L2741" s="132" t="str">
        <f>IFERROR(IFERROR(INDEX(Кат!$A:$A,MATCH($C2741,Кат!$I:$I,0)),INDEX(Торг!$A:$A,MATCH($C2741,Торг!$I:$I,0))),"")</f>
        <v/>
      </c>
      <c r="M2741" s="132" t="str">
        <f>IFERROR(IFERROR(INDEX(Кат!$B:$B,MATCH($C2741,Кат!$I:$I,0)),INDEX(Торг!$B:$B,MATCH($C2741,Торг!$I:$I,0))),"")</f>
        <v/>
      </c>
      <c r="N2741" s="132" t="str">
        <f t="shared" si="42"/>
        <v xml:space="preserve"> </v>
      </c>
      <c r="O2741" s="132" t="str">
        <f>IFERROR(IFERROR(INDEX(Кат!$B:$B,MATCH($N2741,Кат!$I:$I,0)),INDEX(Торг!$B:$B,MATCH($N2741,Торг!$I:$I,0))),"")</f>
        <v/>
      </c>
    </row>
    <row r="2742" spans="1:15" outlineLevel="2">
      <c r="A2742" t="s">
        <v>30811</v>
      </c>
      <c r="C2742" s="191" t="s">
        <v>30812</v>
      </c>
      <c r="E2742" t="s">
        <v>30813</v>
      </c>
      <c r="F2742" t="s">
        <v>1675</v>
      </c>
      <c r="G2742" t="s">
        <v>399</v>
      </c>
      <c r="H2742">
        <v>1050</v>
      </c>
      <c r="J2742" t="s">
        <v>22634</v>
      </c>
      <c r="K2742" s="132" t="str">
        <f>IFERROR(IFERROR(INDEX(Кат!$O:$O,MATCH($C2742,Кат!$I:$I,0)),INDEX(Торг!$L:$L,MATCH($C2742,Торг!$I:$I,0))),"")</f>
        <v/>
      </c>
      <c r="L2742" s="132" t="str">
        <f>IFERROR(IFERROR(INDEX(Кат!$A:$A,MATCH($C2742,Кат!$I:$I,0)),INDEX(Торг!$A:$A,MATCH($C2742,Торг!$I:$I,0))),"")</f>
        <v/>
      </c>
      <c r="M2742" s="132" t="str">
        <f>IFERROR(IFERROR(INDEX(Кат!$B:$B,MATCH($C2742,Кат!$I:$I,0)),INDEX(Торг!$B:$B,MATCH($C2742,Торг!$I:$I,0))),"")</f>
        <v/>
      </c>
      <c r="N2742" s="132" t="str">
        <f t="shared" si="42"/>
        <v>HOFER HF505130</v>
      </c>
      <c r="O2742" s="132" t="str">
        <f>IFERROR(IFERROR(INDEX(Кат!$B:$B,MATCH($N2742,Кат!$I:$I,0)),INDEX(Торг!$B:$B,MATCH($N2742,Торг!$I:$I,0))),"")</f>
        <v/>
      </c>
    </row>
    <row r="2743" spans="1:15" outlineLevel="2">
      <c r="A2743" t="s">
        <v>31381</v>
      </c>
      <c r="C2743" s="191" t="s">
        <v>31382</v>
      </c>
      <c r="E2743" t="s">
        <v>31383</v>
      </c>
      <c r="F2743" t="s">
        <v>1675</v>
      </c>
      <c r="G2743" t="s">
        <v>399</v>
      </c>
      <c r="H2743">
        <v>1050</v>
      </c>
      <c r="J2743" t="s">
        <v>22634</v>
      </c>
      <c r="K2743" s="132" t="str">
        <f>IFERROR(IFERROR(INDEX(Кат!$O:$O,MATCH($C2743,Кат!$I:$I,0)),INDEX(Торг!$L:$L,MATCH($C2743,Торг!$I:$I,0))),"")</f>
        <v/>
      </c>
      <c r="L2743" s="132" t="str">
        <f>IFERROR(IFERROR(INDEX(Кат!$A:$A,MATCH($C2743,Кат!$I:$I,0)),INDEX(Торг!$A:$A,MATCH($C2743,Торг!$I:$I,0))),"")</f>
        <v/>
      </c>
      <c r="M2743" s="132" t="str">
        <f>IFERROR(IFERROR(INDEX(Кат!$B:$B,MATCH($C2743,Кат!$I:$I,0)),INDEX(Торг!$B:$B,MATCH($C2743,Торг!$I:$I,0))),"")</f>
        <v/>
      </c>
      <c r="N2743" s="132" t="str">
        <f t="shared" si="42"/>
        <v>HOFER HF505129</v>
      </c>
      <c r="O2743" s="132" t="str">
        <f>IFERROR(IFERROR(INDEX(Кат!$B:$B,MATCH($N2743,Кат!$I:$I,0)),INDEX(Торг!$B:$B,MATCH($N2743,Торг!$I:$I,0))),"")</f>
        <v/>
      </c>
    </row>
    <row r="2744" spans="1:15" outlineLevel="2">
      <c r="A2744" t="s">
        <v>30814</v>
      </c>
      <c r="C2744" s="191" t="s">
        <v>30815</v>
      </c>
      <c r="E2744" t="s">
        <v>30816</v>
      </c>
      <c r="F2744" t="s">
        <v>1675</v>
      </c>
      <c r="G2744" t="s">
        <v>399</v>
      </c>
      <c r="H2744">
        <v>900</v>
      </c>
      <c r="J2744" t="s">
        <v>22634</v>
      </c>
      <c r="K2744" s="132" t="str">
        <f>IFERROR(IFERROR(INDEX(Кат!$O:$O,MATCH($C2744,Кат!$I:$I,0)),INDEX(Торг!$L:$L,MATCH($C2744,Торг!$I:$I,0))),"")</f>
        <v/>
      </c>
      <c r="L2744" s="132" t="str">
        <f>IFERROR(IFERROR(INDEX(Кат!$A:$A,MATCH($C2744,Кат!$I:$I,0)),INDEX(Торг!$A:$A,MATCH($C2744,Торг!$I:$I,0))),"")</f>
        <v/>
      </c>
      <c r="M2744" s="132" t="str">
        <f>IFERROR(IFERROR(INDEX(Кат!$B:$B,MATCH($C2744,Кат!$I:$I,0)),INDEX(Торг!$B:$B,MATCH($C2744,Торг!$I:$I,0))),"")</f>
        <v/>
      </c>
      <c r="N2744" s="132" t="str">
        <f t="shared" si="42"/>
        <v>HOFER HF505126</v>
      </c>
      <c r="O2744" s="132" t="str">
        <f>IFERROR(IFERROR(INDEX(Кат!$B:$B,MATCH($N2744,Кат!$I:$I,0)),INDEX(Торг!$B:$B,MATCH($N2744,Торг!$I:$I,0))),"")</f>
        <v/>
      </c>
    </row>
    <row r="2745" spans="1:15" outlineLevel="2">
      <c r="A2745" t="s">
        <v>16407</v>
      </c>
      <c r="C2745" s="191" t="s">
        <v>5663</v>
      </c>
      <c r="E2745" t="s">
        <v>5664</v>
      </c>
      <c r="F2745" t="s">
        <v>1675</v>
      </c>
      <c r="G2745" t="s">
        <v>399</v>
      </c>
      <c r="H2745">
        <v>700</v>
      </c>
      <c r="J2745" t="s">
        <v>22634</v>
      </c>
      <c r="K2745" s="132" t="str">
        <f>IFERROR(IFERROR(INDEX(Кат!$O:$O,MATCH($C2745,Кат!$I:$I,0)),INDEX(Торг!$L:$L,MATCH($C2745,Торг!$I:$I,0))),"")</f>
        <v/>
      </c>
      <c r="L2745" s="132" t="str">
        <f>IFERROR(IFERROR(INDEX(Кат!$A:$A,MATCH($C2745,Кат!$I:$I,0)),INDEX(Торг!$A:$A,MATCH($C2745,Торг!$I:$I,0))),"")</f>
        <v/>
      </c>
      <c r="M2745" s="132" t="str">
        <f>IFERROR(IFERROR(INDEX(Кат!$B:$B,MATCH($C2745,Кат!$I:$I,0)),INDEX(Торг!$B:$B,MATCH($C2745,Торг!$I:$I,0))),"")</f>
        <v/>
      </c>
      <c r="N2745" s="132" t="str">
        <f t="shared" si="42"/>
        <v>HOFER HF505104</v>
      </c>
      <c r="O2745" s="132" t="str">
        <f>IFERROR(IFERROR(INDEX(Кат!$B:$B,MATCH($N2745,Кат!$I:$I,0)),INDEX(Торг!$B:$B,MATCH($N2745,Торг!$I:$I,0))),"")</f>
        <v/>
      </c>
    </row>
    <row r="2746" spans="1:15" outlineLevel="2">
      <c r="A2746" t="s">
        <v>16408</v>
      </c>
      <c r="C2746" s="191" t="s">
        <v>1686</v>
      </c>
      <c r="E2746" t="s">
        <v>1687</v>
      </c>
      <c r="F2746" t="s">
        <v>1675</v>
      </c>
      <c r="G2746" t="s">
        <v>399</v>
      </c>
      <c r="H2746">
        <v>700</v>
      </c>
      <c r="J2746" t="s">
        <v>22634</v>
      </c>
      <c r="K2746" s="132" t="str">
        <f>IFERROR(IFERROR(INDEX(Кат!$O:$O,MATCH($C2746,Кат!$I:$I,0)),INDEX(Торг!$L:$L,MATCH($C2746,Торг!$I:$I,0))),"")</f>
        <v/>
      </c>
      <c r="L2746" s="132" t="str">
        <f>IFERROR(IFERROR(INDEX(Кат!$A:$A,MATCH($C2746,Кат!$I:$I,0)),INDEX(Торг!$A:$A,MATCH($C2746,Торг!$I:$I,0))),"")</f>
        <v/>
      </c>
      <c r="M2746" s="132" t="str">
        <f>IFERROR(IFERROR(INDEX(Кат!$B:$B,MATCH($C2746,Кат!$I:$I,0)),INDEX(Торг!$B:$B,MATCH($C2746,Торг!$I:$I,0))),"")</f>
        <v/>
      </c>
      <c r="N2746" s="132" t="str">
        <f t="shared" si="42"/>
        <v>HOFER HF505108</v>
      </c>
      <c r="O2746" s="132" t="str">
        <f>IFERROR(IFERROR(INDEX(Кат!$B:$B,MATCH($N2746,Кат!$I:$I,0)),INDEX(Торг!$B:$B,MATCH($N2746,Торг!$I:$I,0))),"")</f>
        <v/>
      </c>
    </row>
    <row r="2747" spans="1:15" outlineLevel="2">
      <c r="A2747" t="s">
        <v>16409</v>
      </c>
      <c r="C2747" s="191" t="s">
        <v>1688</v>
      </c>
      <c r="E2747" t="s">
        <v>1689</v>
      </c>
      <c r="F2747" t="s">
        <v>1675</v>
      </c>
      <c r="G2747" t="s">
        <v>399</v>
      </c>
      <c r="H2747">
        <v>810</v>
      </c>
      <c r="J2747" t="s">
        <v>22634</v>
      </c>
      <c r="K2747" s="132" t="str">
        <f>IFERROR(IFERROR(INDEX(Кат!$O:$O,MATCH($C2747,Кат!$I:$I,0)),INDEX(Торг!$L:$L,MATCH($C2747,Торг!$I:$I,0))),"")</f>
        <v/>
      </c>
      <c r="L2747" s="132" t="str">
        <f>IFERROR(IFERROR(INDEX(Кат!$A:$A,MATCH($C2747,Кат!$I:$I,0)),INDEX(Торг!$A:$A,MATCH($C2747,Торг!$I:$I,0))),"")</f>
        <v/>
      </c>
      <c r="M2747" s="132" t="str">
        <f>IFERROR(IFERROR(INDEX(Кат!$B:$B,MATCH($C2747,Кат!$I:$I,0)),INDEX(Торг!$B:$B,MATCH($C2747,Торг!$I:$I,0))),"")</f>
        <v/>
      </c>
      <c r="N2747" s="132" t="str">
        <f t="shared" si="42"/>
        <v>HOFER HF505112</v>
      </c>
      <c r="O2747" s="132" t="str">
        <f>IFERROR(IFERROR(INDEX(Кат!$B:$B,MATCH($N2747,Кат!$I:$I,0)),INDEX(Торг!$B:$B,MATCH($N2747,Торг!$I:$I,0))),"")</f>
        <v/>
      </c>
    </row>
    <row r="2748" spans="1:15" outlineLevel="2">
      <c r="A2748" t="s">
        <v>16413</v>
      </c>
      <c r="C2748" s="191" t="s">
        <v>5667</v>
      </c>
      <c r="E2748" t="s">
        <v>30817</v>
      </c>
      <c r="F2748" t="s">
        <v>1675</v>
      </c>
      <c r="G2748" t="s">
        <v>399</v>
      </c>
      <c r="H2748">
        <v>900</v>
      </c>
      <c r="J2748" t="s">
        <v>22634</v>
      </c>
      <c r="K2748" s="132" t="str">
        <f>IFERROR(IFERROR(INDEX(Кат!$O:$O,MATCH($C2748,Кат!$I:$I,0)),INDEX(Торг!$L:$L,MATCH($C2748,Торг!$I:$I,0))),"")</f>
        <v/>
      </c>
      <c r="L2748" s="132" t="str">
        <f>IFERROR(IFERROR(INDEX(Кат!$A:$A,MATCH($C2748,Кат!$I:$I,0)),INDEX(Торг!$A:$A,MATCH($C2748,Торг!$I:$I,0))),"")</f>
        <v/>
      </c>
      <c r="M2748" s="132" t="str">
        <f>IFERROR(IFERROR(INDEX(Кат!$B:$B,MATCH($C2748,Кат!$I:$I,0)),INDEX(Торг!$B:$B,MATCH($C2748,Торг!$I:$I,0))),"")</f>
        <v/>
      </c>
      <c r="N2748" s="132" t="str">
        <f t="shared" si="42"/>
        <v>HOFER HF505125</v>
      </c>
      <c r="O2748" s="132" t="str">
        <f>IFERROR(IFERROR(INDEX(Кат!$B:$B,MATCH($N2748,Кат!$I:$I,0)),INDEX(Торг!$B:$B,MATCH($N2748,Торг!$I:$I,0))),"")</f>
        <v/>
      </c>
    </row>
    <row r="2749" spans="1:15" outlineLevel="2">
      <c r="A2749" t="s">
        <v>16410</v>
      </c>
      <c r="C2749" s="191" t="s">
        <v>5665</v>
      </c>
      <c r="E2749" t="s">
        <v>5666</v>
      </c>
      <c r="F2749" t="s">
        <v>1675</v>
      </c>
      <c r="G2749" t="s">
        <v>399</v>
      </c>
      <c r="H2749">
        <v>670</v>
      </c>
      <c r="J2749" t="s">
        <v>22634</v>
      </c>
      <c r="K2749" s="132" t="str">
        <f>IFERROR(IFERROR(INDEX(Кат!$O:$O,MATCH($C2749,Кат!$I:$I,0)),INDEX(Торг!$L:$L,MATCH($C2749,Торг!$I:$I,0))),"")</f>
        <v/>
      </c>
      <c r="L2749" s="132" t="str">
        <f>IFERROR(IFERROR(INDEX(Кат!$A:$A,MATCH($C2749,Кат!$I:$I,0)),INDEX(Торг!$A:$A,MATCH($C2749,Торг!$I:$I,0))),"")</f>
        <v/>
      </c>
      <c r="M2749" s="132" t="str">
        <f>IFERROR(IFERROR(INDEX(Кат!$B:$B,MATCH($C2749,Кат!$I:$I,0)),INDEX(Торг!$B:$B,MATCH($C2749,Торг!$I:$I,0))),"")</f>
        <v/>
      </c>
      <c r="N2749" s="132" t="str">
        <f t="shared" si="42"/>
        <v>HOFER HF505103</v>
      </c>
      <c r="O2749" s="132" t="str">
        <f>IFERROR(IFERROR(INDEX(Кат!$B:$B,MATCH($N2749,Кат!$I:$I,0)),INDEX(Торг!$B:$B,MATCH($N2749,Торг!$I:$I,0))),"")</f>
        <v/>
      </c>
    </row>
    <row r="2750" spans="1:15" outlineLevel="2">
      <c r="A2750" t="s">
        <v>16411</v>
      </c>
      <c r="C2750" s="191" t="s">
        <v>1690</v>
      </c>
      <c r="E2750" t="s">
        <v>1691</v>
      </c>
      <c r="F2750" t="s">
        <v>1675</v>
      </c>
      <c r="G2750" t="s">
        <v>399</v>
      </c>
      <c r="H2750">
        <v>670</v>
      </c>
      <c r="J2750" t="s">
        <v>22634</v>
      </c>
      <c r="K2750" s="132" t="str">
        <f>IFERROR(IFERROR(INDEX(Кат!$O:$O,MATCH($C2750,Кат!$I:$I,0)),INDEX(Торг!$L:$L,MATCH($C2750,Торг!$I:$I,0))),"")</f>
        <v/>
      </c>
      <c r="L2750" s="132" t="str">
        <f>IFERROR(IFERROR(INDEX(Кат!$A:$A,MATCH($C2750,Кат!$I:$I,0)),INDEX(Торг!$A:$A,MATCH($C2750,Торг!$I:$I,0))),"")</f>
        <v/>
      </c>
      <c r="M2750" s="132" t="str">
        <f>IFERROR(IFERROR(INDEX(Кат!$B:$B,MATCH($C2750,Кат!$I:$I,0)),INDEX(Торг!$B:$B,MATCH($C2750,Торг!$I:$I,0))),"")</f>
        <v/>
      </c>
      <c r="N2750" s="132" t="str">
        <f t="shared" si="42"/>
        <v>HOFER HF505107</v>
      </c>
      <c r="O2750" s="132" t="str">
        <f>IFERROR(IFERROR(INDEX(Кат!$B:$B,MATCH($N2750,Кат!$I:$I,0)),INDEX(Торг!$B:$B,MATCH($N2750,Торг!$I:$I,0))),"")</f>
        <v/>
      </c>
    </row>
    <row r="2751" spans="1:15" outlineLevel="2">
      <c r="A2751" t="s">
        <v>16412</v>
      </c>
      <c r="C2751" s="191" t="s">
        <v>1692</v>
      </c>
      <c r="E2751" t="s">
        <v>1693</v>
      </c>
      <c r="F2751" t="s">
        <v>1675</v>
      </c>
      <c r="G2751" t="s">
        <v>399</v>
      </c>
      <c r="H2751">
        <v>770</v>
      </c>
      <c r="J2751" t="s">
        <v>22634</v>
      </c>
      <c r="K2751" s="132" t="str">
        <f>IFERROR(IFERROR(INDEX(Кат!$O:$O,MATCH($C2751,Кат!$I:$I,0)),INDEX(Торг!$L:$L,MATCH($C2751,Торг!$I:$I,0))),"")</f>
        <v/>
      </c>
      <c r="L2751" s="132" t="str">
        <f>IFERROR(IFERROR(INDEX(Кат!$A:$A,MATCH($C2751,Кат!$I:$I,0)),INDEX(Торг!$A:$A,MATCH($C2751,Торг!$I:$I,0))),"")</f>
        <v/>
      </c>
      <c r="M2751" s="132" t="str">
        <f>IFERROR(IFERROR(INDEX(Кат!$B:$B,MATCH($C2751,Кат!$I:$I,0)),INDEX(Торг!$B:$B,MATCH($C2751,Торг!$I:$I,0))),"")</f>
        <v/>
      </c>
      <c r="N2751" s="132" t="str">
        <f t="shared" si="42"/>
        <v>HOFER HF505111</v>
      </c>
      <c r="O2751" s="132" t="str">
        <f>IFERROR(IFERROR(INDEX(Кат!$B:$B,MATCH($N2751,Кат!$I:$I,0)),INDEX(Торг!$B:$B,MATCH($N2751,Торг!$I:$I,0))),"")</f>
        <v/>
      </c>
    </row>
    <row r="2752" spans="1:15" outlineLevel="2">
      <c r="A2752" t="s">
        <v>16414</v>
      </c>
      <c r="C2752" s="191" t="s">
        <v>1694</v>
      </c>
      <c r="E2752" t="s">
        <v>1695</v>
      </c>
      <c r="F2752" t="s">
        <v>1675</v>
      </c>
      <c r="G2752" t="s">
        <v>399</v>
      </c>
      <c r="H2752">
        <v>1120</v>
      </c>
      <c r="J2752" t="s">
        <v>22634</v>
      </c>
      <c r="K2752" s="132" t="str">
        <f>IFERROR(IFERROR(INDEX(Кат!$O:$O,MATCH($C2752,Кат!$I:$I,0)),INDEX(Торг!$L:$L,MATCH($C2752,Торг!$I:$I,0))),"")</f>
        <v/>
      </c>
      <c r="L2752" s="132" t="str">
        <f>IFERROR(IFERROR(INDEX(Кат!$A:$A,MATCH($C2752,Кат!$I:$I,0)),INDEX(Торг!$A:$A,MATCH($C2752,Торг!$I:$I,0))),"")</f>
        <v/>
      </c>
      <c r="M2752" s="132" t="str">
        <f>IFERROR(IFERROR(INDEX(Кат!$B:$B,MATCH($C2752,Кат!$I:$I,0)),INDEX(Торг!$B:$B,MATCH($C2752,Торг!$I:$I,0))),"")</f>
        <v/>
      </c>
      <c r="N2752" s="132" t="str">
        <f t="shared" si="42"/>
        <v>HOFER HF514731</v>
      </c>
      <c r="O2752" s="132" t="str">
        <f>IFERROR(IFERROR(INDEX(Кат!$B:$B,MATCH($N2752,Кат!$I:$I,0)),INDEX(Торг!$B:$B,MATCH($N2752,Торг!$I:$I,0))),"")</f>
        <v/>
      </c>
    </row>
    <row r="2753" spans="1:15" outlineLevel="2">
      <c r="A2753" t="s">
        <v>16415</v>
      </c>
      <c r="C2753" s="191" t="s">
        <v>1696</v>
      </c>
      <c r="E2753" t="s">
        <v>1697</v>
      </c>
      <c r="F2753" t="s">
        <v>1675</v>
      </c>
      <c r="G2753" t="s">
        <v>399</v>
      </c>
      <c r="H2753">
        <v>1120</v>
      </c>
      <c r="J2753" t="s">
        <v>22634</v>
      </c>
      <c r="K2753" s="132" t="str">
        <f>IFERROR(IFERROR(INDEX(Кат!$O:$O,MATCH($C2753,Кат!$I:$I,0)),INDEX(Торг!$L:$L,MATCH($C2753,Торг!$I:$I,0))),"")</f>
        <v/>
      </c>
      <c r="L2753" s="132" t="str">
        <f>IFERROR(IFERROR(INDEX(Кат!$A:$A,MATCH($C2753,Кат!$I:$I,0)),INDEX(Торг!$A:$A,MATCH($C2753,Торг!$I:$I,0))),"")</f>
        <v/>
      </c>
      <c r="M2753" s="132" t="str">
        <f>IFERROR(IFERROR(INDEX(Кат!$B:$B,MATCH($C2753,Кат!$I:$I,0)),INDEX(Торг!$B:$B,MATCH($C2753,Торг!$I:$I,0))),"")</f>
        <v/>
      </c>
      <c r="N2753" s="132" t="str">
        <f t="shared" si="42"/>
        <v>HOFER HF514733</v>
      </c>
      <c r="O2753" s="132" t="str">
        <f>IFERROR(IFERROR(INDEX(Кат!$B:$B,MATCH($N2753,Кат!$I:$I,0)),INDEX(Торг!$B:$B,MATCH($N2753,Торг!$I:$I,0))),"")</f>
        <v/>
      </c>
    </row>
    <row r="2754" spans="1:15" outlineLevel="2">
      <c r="A2754" t="s">
        <v>16416</v>
      </c>
      <c r="C2754" s="191" t="s">
        <v>1698</v>
      </c>
      <c r="E2754" t="s">
        <v>1699</v>
      </c>
      <c r="F2754" t="s">
        <v>1675</v>
      </c>
      <c r="G2754" t="s">
        <v>399</v>
      </c>
      <c r="H2754">
        <v>1080</v>
      </c>
      <c r="J2754" t="s">
        <v>22634</v>
      </c>
      <c r="K2754" s="132" t="str">
        <f>IFERROR(IFERROR(INDEX(Кат!$O:$O,MATCH($C2754,Кат!$I:$I,0)),INDEX(Торг!$L:$L,MATCH($C2754,Торг!$I:$I,0))),"")</f>
        <v/>
      </c>
      <c r="L2754" s="132" t="str">
        <f>IFERROR(IFERROR(INDEX(Кат!$A:$A,MATCH($C2754,Кат!$I:$I,0)),INDEX(Торг!$A:$A,MATCH($C2754,Торг!$I:$I,0))),"")</f>
        <v/>
      </c>
      <c r="M2754" s="132" t="str">
        <f>IFERROR(IFERROR(INDEX(Кат!$B:$B,MATCH($C2754,Кат!$I:$I,0)),INDEX(Торг!$B:$B,MATCH($C2754,Торг!$I:$I,0))),"")</f>
        <v/>
      </c>
      <c r="N2754" s="132" t="str">
        <f t="shared" si="42"/>
        <v>HOFER HF514730</v>
      </c>
      <c r="O2754" s="132" t="str">
        <f>IFERROR(IFERROR(INDEX(Кат!$B:$B,MATCH($N2754,Кат!$I:$I,0)),INDEX(Торг!$B:$B,MATCH($N2754,Торг!$I:$I,0))),"")</f>
        <v/>
      </c>
    </row>
    <row r="2755" spans="1:15" outlineLevel="2">
      <c r="A2755" t="s">
        <v>16417</v>
      </c>
      <c r="C2755" s="191" t="s">
        <v>1700</v>
      </c>
      <c r="E2755" t="s">
        <v>1701</v>
      </c>
      <c r="F2755" t="s">
        <v>1675</v>
      </c>
      <c r="G2755" t="s">
        <v>399</v>
      </c>
      <c r="H2755">
        <v>1080</v>
      </c>
      <c r="J2755" t="s">
        <v>22634</v>
      </c>
      <c r="K2755" s="132" t="str">
        <f>IFERROR(IFERROR(INDEX(Кат!$O:$O,MATCH($C2755,Кат!$I:$I,0)),INDEX(Торг!$L:$L,MATCH($C2755,Торг!$I:$I,0))),"")</f>
        <v/>
      </c>
      <c r="L2755" s="132" t="str">
        <f>IFERROR(IFERROR(INDEX(Кат!$A:$A,MATCH($C2755,Кат!$I:$I,0)),INDEX(Торг!$A:$A,MATCH($C2755,Торг!$I:$I,0))),"")</f>
        <v/>
      </c>
      <c r="M2755" s="132" t="str">
        <f>IFERROR(IFERROR(INDEX(Кат!$B:$B,MATCH($C2755,Кат!$I:$I,0)),INDEX(Торг!$B:$B,MATCH($C2755,Торг!$I:$I,0))),"")</f>
        <v/>
      </c>
      <c r="N2755" s="132" t="str">
        <f t="shared" si="42"/>
        <v>HOFER HF514732</v>
      </c>
      <c r="O2755" s="132" t="str">
        <f>IFERROR(IFERROR(INDEX(Кат!$B:$B,MATCH($N2755,Кат!$I:$I,0)),INDEX(Торг!$B:$B,MATCH($N2755,Торг!$I:$I,0))),"")</f>
        <v/>
      </c>
    </row>
    <row r="2756" spans="1:15" outlineLevel="2">
      <c r="A2756" t="s">
        <v>16418</v>
      </c>
      <c r="C2756" s="191" t="s">
        <v>5668</v>
      </c>
      <c r="E2756" t="s">
        <v>5669</v>
      </c>
      <c r="F2756" t="s">
        <v>1675</v>
      </c>
      <c r="G2756" t="s">
        <v>399</v>
      </c>
      <c r="H2756">
        <v>2000</v>
      </c>
      <c r="J2756" t="s">
        <v>22634</v>
      </c>
      <c r="K2756" s="132" t="str">
        <f>IFERROR(IFERROR(INDEX(Кат!$O:$O,MATCH($C2756,Кат!$I:$I,0)),INDEX(Торг!$L:$L,MATCH($C2756,Торг!$I:$I,0))),"")</f>
        <v/>
      </c>
      <c r="L2756" s="132" t="str">
        <f>IFERROR(IFERROR(INDEX(Кат!$A:$A,MATCH($C2756,Кат!$I:$I,0)),INDEX(Торг!$A:$A,MATCH($C2756,Торг!$I:$I,0))),"")</f>
        <v/>
      </c>
      <c r="M2756" s="132" t="str">
        <f>IFERROR(IFERROR(INDEX(Кат!$B:$B,MATCH($C2756,Кат!$I:$I,0)),INDEX(Торг!$B:$B,MATCH($C2756,Торг!$I:$I,0))),"")</f>
        <v/>
      </c>
      <c r="N2756" s="132" t="str">
        <f t="shared" si="42"/>
        <v>HOFER HF516640</v>
      </c>
      <c r="O2756" s="132" t="str">
        <f>IFERROR(IFERROR(INDEX(Кат!$B:$B,MATCH($N2756,Кат!$I:$I,0)),INDEX(Торг!$B:$B,MATCH($N2756,Торг!$I:$I,0))),"")</f>
        <v/>
      </c>
    </row>
    <row r="2757" spans="1:15" outlineLevel="2">
      <c r="A2757" t="s">
        <v>27083</v>
      </c>
      <c r="C2757" s="191" t="s">
        <v>27084</v>
      </c>
      <c r="E2757" t="s">
        <v>27085</v>
      </c>
      <c r="F2757" t="s">
        <v>1675</v>
      </c>
      <c r="G2757" t="s">
        <v>399</v>
      </c>
      <c r="H2757">
        <v>2050</v>
      </c>
      <c r="J2757" t="s">
        <v>22634</v>
      </c>
      <c r="K2757" s="132" t="str">
        <f>IFERROR(IFERROR(INDEX(Кат!$O:$O,MATCH($C2757,Кат!$I:$I,0)),INDEX(Торг!$L:$L,MATCH($C2757,Торг!$I:$I,0))),"")</f>
        <v/>
      </c>
      <c r="L2757" s="132" t="str">
        <f>IFERROR(IFERROR(INDEX(Кат!$A:$A,MATCH($C2757,Кат!$I:$I,0)),INDEX(Торг!$A:$A,MATCH($C2757,Торг!$I:$I,0))),"")</f>
        <v/>
      </c>
      <c r="M2757" s="132" t="str">
        <f>IFERROR(IFERROR(INDEX(Кат!$B:$B,MATCH($C2757,Кат!$I:$I,0)),INDEX(Торг!$B:$B,MATCH($C2757,Торг!$I:$I,0))),"")</f>
        <v/>
      </c>
      <c r="N2757" s="132" t="str">
        <f t="shared" si="42"/>
        <v>HOFER HF516690</v>
      </c>
      <c r="O2757" s="132" t="str">
        <f>IFERROR(IFERROR(INDEX(Кат!$B:$B,MATCH($N2757,Кат!$I:$I,0)),INDEX(Торг!$B:$B,MATCH($N2757,Торг!$I:$I,0))),"")</f>
        <v/>
      </c>
    </row>
    <row r="2758" spans="1:15" outlineLevel="2">
      <c r="A2758" t="s">
        <v>16419</v>
      </c>
      <c r="C2758" s="191" t="s">
        <v>5670</v>
      </c>
      <c r="E2758" t="s">
        <v>5671</v>
      </c>
      <c r="F2758" t="s">
        <v>1675</v>
      </c>
      <c r="G2758" t="s">
        <v>399</v>
      </c>
      <c r="H2758">
        <v>2100</v>
      </c>
      <c r="J2758" t="s">
        <v>22634</v>
      </c>
      <c r="K2758" s="132" t="str">
        <f>IFERROR(IFERROR(INDEX(Кат!$O:$O,MATCH($C2758,Кат!$I:$I,0)),INDEX(Торг!$L:$L,MATCH($C2758,Торг!$I:$I,0))),"")</f>
        <v/>
      </c>
      <c r="L2758" s="132" t="str">
        <f>IFERROR(IFERROR(INDEX(Кат!$A:$A,MATCH($C2758,Кат!$I:$I,0)),INDEX(Торг!$A:$A,MATCH($C2758,Торг!$I:$I,0))),"")</f>
        <v/>
      </c>
      <c r="M2758" s="132" t="str">
        <f>IFERROR(IFERROR(INDEX(Кат!$B:$B,MATCH($C2758,Кат!$I:$I,0)),INDEX(Торг!$B:$B,MATCH($C2758,Торг!$I:$I,0))),"")</f>
        <v/>
      </c>
      <c r="N2758" s="132" t="str">
        <f t="shared" si="42"/>
        <v>HOFER HF516614</v>
      </c>
      <c r="O2758" s="132" t="str">
        <f>IFERROR(IFERROR(INDEX(Кат!$B:$B,MATCH($N2758,Кат!$I:$I,0)),INDEX(Торг!$B:$B,MATCH($N2758,Торг!$I:$I,0))),"")</f>
        <v/>
      </c>
    </row>
    <row r="2759" spans="1:15" outlineLevel="2">
      <c r="A2759" t="s">
        <v>16420</v>
      </c>
      <c r="C2759" s="191" t="s">
        <v>5672</v>
      </c>
      <c r="E2759" t="s">
        <v>5673</v>
      </c>
      <c r="F2759" t="s">
        <v>1675</v>
      </c>
      <c r="G2759" t="s">
        <v>399</v>
      </c>
      <c r="H2759">
        <v>2100</v>
      </c>
      <c r="J2759" t="s">
        <v>22634</v>
      </c>
      <c r="K2759" s="132" t="str">
        <f>IFERROR(IFERROR(INDEX(Кат!$O:$O,MATCH($C2759,Кат!$I:$I,0)),INDEX(Торг!$L:$L,MATCH($C2759,Торг!$I:$I,0))),"")</f>
        <v/>
      </c>
      <c r="L2759" s="132" t="str">
        <f>IFERROR(IFERROR(INDEX(Кат!$A:$A,MATCH($C2759,Кат!$I:$I,0)),INDEX(Торг!$A:$A,MATCH($C2759,Торг!$I:$I,0))),"")</f>
        <v/>
      </c>
      <c r="M2759" s="132" t="str">
        <f>IFERROR(IFERROR(INDEX(Кат!$B:$B,MATCH($C2759,Кат!$I:$I,0)),INDEX(Торг!$B:$B,MATCH($C2759,Торг!$I:$I,0))),"")</f>
        <v/>
      </c>
      <c r="N2759" s="132" t="str">
        <f t="shared" si="42"/>
        <v>HOFER HF516618</v>
      </c>
      <c r="O2759" s="132" t="str">
        <f>IFERROR(IFERROR(INDEX(Кат!$B:$B,MATCH($N2759,Кат!$I:$I,0)),INDEX(Торг!$B:$B,MATCH($N2759,Торг!$I:$I,0))),"")</f>
        <v/>
      </c>
    </row>
    <row r="2760" spans="1:15" outlineLevel="2">
      <c r="A2760" t="s">
        <v>16421</v>
      </c>
      <c r="C2760" s="191" t="s">
        <v>5674</v>
      </c>
      <c r="E2760" t="s">
        <v>5675</v>
      </c>
      <c r="F2760" t="s">
        <v>1675</v>
      </c>
      <c r="G2760" t="s">
        <v>399</v>
      </c>
      <c r="H2760">
        <v>2000</v>
      </c>
      <c r="J2760" t="s">
        <v>22634</v>
      </c>
      <c r="K2760" s="132" t="str">
        <f>IFERROR(IFERROR(INDEX(Кат!$O:$O,MATCH($C2760,Кат!$I:$I,0)),INDEX(Торг!$L:$L,MATCH($C2760,Торг!$I:$I,0))),"")</f>
        <v/>
      </c>
      <c r="L2760" s="132" t="str">
        <f>IFERROR(IFERROR(INDEX(Кат!$A:$A,MATCH($C2760,Кат!$I:$I,0)),INDEX(Торг!$A:$A,MATCH($C2760,Торг!$I:$I,0))),"")</f>
        <v/>
      </c>
      <c r="M2760" s="132" t="str">
        <f>IFERROR(IFERROR(INDEX(Кат!$B:$B,MATCH($C2760,Кат!$I:$I,0)),INDEX(Торг!$B:$B,MATCH($C2760,Торг!$I:$I,0))),"")</f>
        <v/>
      </c>
      <c r="N2760" s="132" t="str">
        <f t="shared" ref="N2760:N2823" si="43">_xlfn.CONCAT(F2760," ",C2760)</f>
        <v>HOFER HF516602</v>
      </c>
      <c r="O2760" s="132" t="str">
        <f>IFERROR(IFERROR(INDEX(Кат!$B:$B,MATCH($N2760,Кат!$I:$I,0)),INDEX(Торг!$B:$B,MATCH($N2760,Торг!$I:$I,0))),"")</f>
        <v/>
      </c>
    </row>
    <row r="2761" spans="1:15" outlineLevel="2">
      <c r="A2761" t="s">
        <v>16422</v>
      </c>
      <c r="C2761" s="191" t="s">
        <v>5676</v>
      </c>
      <c r="E2761" t="s">
        <v>5677</v>
      </c>
      <c r="F2761" t="s">
        <v>1675</v>
      </c>
      <c r="G2761" t="s">
        <v>399</v>
      </c>
      <c r="H2761">
        <v>2000</v>
      </c>
      <c r="J2761" t="s">
        <v>22634</v>
      </c>
      <c r="K2761" s="132" t="str">
        <f>IFERROR(IFERROR(INDEX(Кат!$O:$O,MATCH($C2761,Кат!$I:$I,0)),INDEX(Торг!$L:$L,MATCH($C2761,Торг!$I:$I,0))),"")</f>
        <v/>
      </c>
      <c r="L2761" s="132" t="str">
        <f>IFERROR(IFERROR(INDEX(Кат!$A:$A,MATCH($C2761,Кат!$I:$I,0)),INDEX(Торг!$A:$A,MATCH($C2761,Торг!$I:$I,0))),"")</f>
        <v/>
      </c>
      <c r="M2761" s="132" t="str">
        <f>IFERROR(IFERROR(INDEX(Кат!$B:$B,MATCH($C2761,Кат!$I:$I,0)),INDEX(Торг!$B:$B,MATCH($C2761,Торг!$I:$I,0))),"")</f>
        <v/>
      </c>
      <c r="N2761" s="132" t="str">
        <f t="shared" si="43"/>
        <v>HOFER HF516606</v>
      </c>
      <c r="O2761" s="132" t="str">
        <f>IFERROR(IFERROR(INDEX(Кат!$B:$B,MATCH($N2761,Кат!$I:$I,0)),INDEX(Торг!$B:$B,MATCH($N2761,Торг!$I:$I,0))),"")</f>
        <v/>
      </c>
    </row>
    <row r="2762" spans="1:15" outlineLevel="2">
      <c r="A2762" t="s">
        <v>16423</v>
      </c>
      <c r="C2762" s="191" t="s">
        <v>5678</v>
      </c>
      <c r="E2762" t="s">
        <v>5679</v>
      </c>
      <c r="F2762" t="s">
        <v>1675</v>
      </c>
      <c r="G2762" t="s">
        <v>399</v>
      </c>
      <c r="H2762">
        <v>2000</v>
      </c>
      <c r="J2762" t="s">
        <v>22634</v>
      </c>
      <c r="K2762" s="132" t="str">
        <f>IFERROR(IFERROR(INDEX(Кат!$O:$O,MATCH($C2762,Кат!$I:$I,0)),INDEX(Торг!$L:$L,MATCH($C2762,Торг!$I:$I,0))),"")</f>
        <v/>
      </c>
      <c r="L2762" s="132" t="str">
        <f>IFERROR(IFERROR(INDEX(Кат!$A:$A,MATCH($C2762,Кат!$I:$I,0)),INDEX(Торг!$A:$A,MATCH($C2762,Торг!$I:$I,0))),"")</f>
        <v/>
      </c>
      <c r="M2762" s="132" t="str">
        <f>IFERROR(IFERROR(INDEX(Кат!$B:$B,MATCH($C2762,Кат!$I:$I,0)),INDEX(Торг!$B:$B,MATCH($C2762,Торг!$I:$I,0))),"")</f>
        <v/>
      </c>
      <c r="N2762" s="132" t="str">
        <f t="shared" si="43"/>
        <v>HOFER HF516610</v>
      </c>
      <c r="O2762" s="132" t="str">
        <f>IFERROR(IFERROR(INDEX(Кат!$B:$B,MATCH($N2762,Кат!$I:$I,0)),INDEX(Торг!$B:$B,MATCH($N2762,Торг!$I:$I,0))),"")</f>
        <v/>
      </c>
    </row>
    <row r="2763" spans="1:15" outlineLevel="2">
      <c r="A2763" t="s">
        <v>16424</v>
      </c>
      <c r="C2763" s="191" t="s">
        <v>5680</v>
      </c>
      <c r="E2763" t="s">
        <v>5681</v>
      </c>
      <c r="F2763" t="s">
        <v>1675</v>
      </c>
      <c r="G2763" t="s">
        <v>399</v>
      </c>
      <c r="H2763">
        <v>2000</v>
      </c>
      <c r="J2763" t="s">
        <v>22634</v>
      </c>
      <c r="K2763" s="132" t="str">
        <f>IFERROR(IFERROR(INDEX(Кат!$O:$O,MATCH($C2763,Кат!$I:$I,0)),INDEX(Торг!$L:$L,MATCH($C2763,Торг!$I:$I,0))),"")</f>
        <v/>
      </c>
      <c r="L2763" s="132" t="str">
        <f>IFERROR(IFERROR(INDEX(Кат!$A:$A,MATCH($C2763,Кат!$I:$I,0)),INDEX(Торг!$A:$A,MATCH($C2763,Торг!$I:$I,0))),"")</f>
        <v/>
      </c>
      <c r="M2763" s="132" t="str">
        <f>IFERROR(IFERROR(INDEX(Кат!$B:$B,MATCH($C2763,Кат!$I:$I,0)),INDEX(Торг!$B:$B,MATCH($C2763,Торг!$I:$I,0))),"")</f>
        <v/>
      </c>
      <c r="N2763" s="132" t="str">
        <f t="shared" si="43"/>
        <v>HOFER HF516622</v>
      </c>
      <c r="O2763" s="132" t="str">
        <f>IFERROR(IFERROR(INDEX(Кат!$B:$B,MATCH($N2763,Кат!$I:$I,0)),INDEX(Торг!$B:$B,MATCH($N2763,Торг!$I:$I,0))),"")</f>
        <v/>
      </c>
    </row>
    <row r="2764" spans="1:15" outlineLevel="2">
      <c r="A2764" t="s">
        <v>16425</v>
      </c>
      <c r="C2764" s="191" t="s">
        <v>5682</v>
      </c>
      <c r="E2764" t="s">
        <v>5683</v>
      </c>
      <c r="F2764" t="s">
        <v>1675</v>
      </c>
      <c r="G2764" t="s">
        <v>399</v>
      </c>
      <c r="H2764">
        <v>2250</v>
      </c>
      <c r="J2764" t="s">
        <v>22634</v>
      </c>
      <c r="K2764" s="132" t="str">
        <f>IFERROR(IFERROR(INDEX(Кат!$O:$O,MATCH($C2764,Кат!$I:$I,0)),INDEX(Торг!$L:$L,MATCH($C2764,Торг!$I:$I,0))),"")</f>
        <v/>
      </c>
      <c r="L2764" s="132" t="str">
        <f>IFERROR(IFERROR(INDEX(Кат!$A:$A,MATCH($C2764,Кат!$I:$I,0)),INDEX(Торг!$A:$A,MATCH($C2764,Торг!$I:$I,0))),"")</f>
        <v/>
      </c>
      <c r="M2764" s="132" t="str">
        <f>IFERROR(IFERROR(INDEX(Кат!$B:$B,MATCH($C2764,Кат!$I:$I,0)),INDEX(Торг!$B:$B,MATCH($C2764,Торг!$I:$I,0))),"")</f>
        <v/>
      </c>
      <c r="N2764" s="132" t="str">
        <f t="shared" si="43"/>
        <v>HOFER HF525442</v>
      </c>
      <c r="O2764" s="132" t="str">
        <f>IFERROR(IFERROR(INDEX(Кат!$B:$B,MATCH($N2764,Кат!$I:$I,0)),INDEX(Торг!$B:$B,MATCH($N2764,Торг!$I:$I,0))),"")</f>
        <v/>
      </c>
    </row>
    <row r="2765" spans="1:15" outlineLevel="2">
      <c r="A2765" t="s">
        <v>16426</v>
      </c>
      <c r="C2765" s="191" t="s">
        <v>5684</v>
      </c>
      <c r="E2765" t="s">
        <v>5685</v>
      </c>
      <c r="F2765" t="s">
        <v>1675</v>
      </c>
      <c r="G2765" t="s">
        <v>399</v>
      </c>
      <c r="H2765">
        <v>2250</v>
      </c>
      <c r="J2765" t="s">
        <v>22634</v>
      </c>
      <c r="K2765" s="132" t="str">
        <f>IFERROR(IFERROR(INDEX(Кат!$O:$O,MATCH($C2765,Кат!$I:$I,0)),INDEX(Торг!$L:$L,MATCH($C2765,Торг!$I:$I,0))),"")</f>
        <v/>
      </c>
      <c r="L2765" s="132" t="str">
        <f>IFERROR(IFERROR(INDEX(Кат!$A:$A,MATCH($C2765,Кат!$I:$I,0)),INDEX(Торг!$A:$A,MATCH($C2765,Торг!$I:$I,0))),"")</f>
        <v/>
      </c>
      <c r="M2765" s="132" t="str">
        <f>IFERROR(IFERROR(INDEX(Кат!$B:$B,MATCH($C2765,Кат!$I:$I,0)),INDEX(Торг!$B:$B,MATCH($C2765,Торг!$I:$I,0))),"")</f>
        <v/>
      </c>
      <c r="N2765" s="132" t="str">
        <f t="shared" si="43"/>
        <v>HOFER HF525446</v>
      </c>
      <c r="O2765" s="132" t="str">
        <f>IFERROR(IFERROR(INDEX(Кат!$B:$B,MATCH($N2765,Кат!$I:$I,0)),INDEX(Торг!$B:$B,MATCH($N2765,Торг!$I:$I,0))),"")</f>
        <v/>
      </c>
    </row>
    <row r="2766" spans="1:15" outlineLevel="2">
      <c r="A2766" t="s">
        <v>16427</v>
      </c>
      <c r="C2766" s="191" t="s">
        <v>5686</v>
      </c>
      <c r="E2766" t="s">
        <v>5687</v>
      </c>
      <c r="F2766" t="s">
        <v>1675</v>
      </c>
      <c r="G2766" t="s">
        <v>399</v>
      </c>
      <c r="H2766">
        <v>2100</v>
      </c>
      <c r="J2766" t="s">
        <v>22634</v>
      </c>
      <c r="K2766" s="132" t="str">
        <f>IFERROR(IFERROR(INDEX(Кат!$O:$O,MATCH($C2766,Кат!$I:$I,0)),INDEX(Торг!$L:$L,MATCH($C2766,Торг!$I:$I,0))),"")</f>
        <v/>
      </c>
      <c r="L2766" s="132" t="str">
        <f>IFERROR(IFERROR(INDEX(Кат!$A:$A,MATCH($C2766,Кат!$I:$I,0)),INDEX(Торг!$A:$A,MATCH($C2766,Торг!$I:$I,0))),"")</f>
        <v/>
      </c>
      <c r="M2766" s="132" t="str">
        <f>IFERROR(IFERROR(INDEX(Кат!$B:$B,MATCH($C2766,Кат!$I:$I,0)),INDEX(Торг!$B:$B,MATCH($C2766,Торг!$I:$I,0))),"")</f>
        <v/>
      </c>
      <c r="N2766" s="132" t="str">
        <f t="shared" si="43"/>
        <v>HOFER HF516613</v>
      </c>
      <c r="O2766" s="132" t="str">
        <f>IFERROR(IFERROR(INDEX(Кат!$B:$B,MATCH($N2766,Кат!$I:$I,0)),INDEX(Торг!$B:$B,MATCH($N2766,Торг!$I:$I,0))),"")</f>
        <v/>
      </c>
    </row>
    <row r="2767" spans="1:15" outlineLevel="2">
      <c r="A2767" t="s">
        <v>16428</v>
      </c>
      <c r="C2767" s="191" t="s">
        <v>5688</v>
      </c>
      <c r="E2767" t="s">
        <v>5689</v>
      </c>
      <c r="F2767" t="s">
        <v>1675</v>
      </c>
      <c r="G2767" t="s">
        <v>399</v>
      </c>
      <c r="H2767">
        <v>2100</v>
      </c>
      <c r="J2767" t="s">
        <v>22634</v>
      </c>
      <c r="K2767" s="132" t="str">
        <f>IFERROR(IFERROR(INDEX(Кат!$O:$O,MATCH($C2767,Кат!$I:$I,0)),INDEX(Торг!$L:$L,MATCH($C2767,Торг!$I:$I,0))),"")</f>
        <v/>
      </c>
      <c r="L2767" s="132" t="str">
        <f>IFERROR(IFERROR(INDEX(Кат!$A:$A,MATCH($C2767,Кат!$I:$I,0)),INDEX(Торг!$A:$A,MATCH($C2767,Торг!$I:$I,0))),"")</f>
        <v/>
      </c>
      <c r="M2767" s="132" t="str">
        <f>IFERROR(IFERROR(INDEX(Кат!$B:$B,MATCH($C2767,Кат!$I:$I,0)),INDEX(Торг!$B:$B,MATCH($C2767,Торг!$I:$I,0))),"")</f>
        <v/>
      </c>
      <c r="N2767" s="132" t="str">
        <f t="shared" si="43"/>
        <v>HOFER HF516617</v>
      </c>
      <c r="O2767" s="132" t="str">
        <f>IFERROR(IFERROR(INDEX(Кат!$B:$B,MATCH($N2767,Кат!$I:$I,0)),INDEX(Торг!$B:$B,MATCH($N2767,Торг!$I:$I,0))),"")</f>
        <v/>
      </c>
    </row>
    <row r="2768" spans="1:15" outlineLevel="2">
      <c r="A2768" t="s">
        <v>16429</v>
      </c>
      <c r="C2768" s="191" t="s">
        <v>5690</v>
      </c>
      <c r="E2768" t="s">
        <v>5691</v>
      </c>
      <c r="F2768" t="s">
        <v>1675</v>
      </c>
      <c r="G2768" t="s">
        <v>399</v>
      </c>
      <c r="H2768">
        <v>1950</v>
      </c>
      <c r="J2768" t="s">
        <v>22634</v>
      </c>
      <c r="K2768" s="132" t="str">
        <f>IFERROR(IFERROR(INDEX(Кат!$O:$O,MATCH($C2768,Кат!$I:$I,0)),INDEX(Торг!$L:$L,MATCH($C2768,Торг!$I:$I,0))),"")</f>
        <v/>
      </c>
      <c r="L2768" s="132" t="str">
        <f>IFERROR(IFERROR(INDEX(Кат!$A:$A,MATCH($C2768,Кат!$I:$I,0)),INDEX(Торг!$A:$A,MATCH($C2768,Торг!$I:$I,0))),"")</f>
        <v/>
      </c>
      <c r="M2768" s="132" t="str">
        <f>IFERROR(IFERROR(INDEX(Кат!$B:$B,MATCH($C2768,Кат!$I:$I,0)),INDEX(Торг!$B:$B,MATCH($C2768,Торг!$I:$I,0))),"")</f>
        <v/>
      </c>
      <c r="N2768" s="132" t="str">
        <f t="shared" si="43"/>
        <v>HOFER HF516601</v>
      </c>
      <c r="O2768" s="132" t="str">
        <f>IFERROR(IFERROR(INDEX(Кат!$B:$B,MATCH($N2768,Кат!$I:$I,0)),INDEX(Торг!$B:$B,MATCH($N2768,Торг!$I:$I,0))),"")</f>
        <v/>
      </c>
    </row>
    <row r="2769" spans="1:15" outlineLevel="2">
      <c r="A2769" t="s">
        <v>16430</v>
      </c>
      <c r="C2769" s="191" t="s">
        <v>5692</v>
      </c>
      <c r="E2769" t="s">
        <v>5693</v>
      </c>
      <c r="F2769" t="s">
        <v>1675</v>
      </c>
      <c r="G2769" t="s">
        <v>399</v>
      </c>
      <c r="H2769">
        <v>1950</v>
      </c>
      <c r="J2769" t="s">
        <v>22634</v>
      </c>
      <c r="K2769" s="132" t="str">
        <f>IFERROR(IFERROR(INDEX(Кат!$O:$O,MATCH($C2769,Кат!$I:$I,0)),INDEX(Торг!$L:$L,MATCH($C2769,Торг!$I:$I,0))),"")</f>
        <v/>
      </c>
      <c r="L2769" s="132" t="str">
        <f>IFERROR(IFERROR(INDEX(Кат!$A:$A,MATCH($C2769,Кат!$I:$I,0)),INDEX(Торг!$A:$A,MATCH($C2769,Торг!$I:$I,0))),"")</f>
        <v/>
      </c>
      <c r="M2769" s="132" t="str">
        <f>IFERROR(IFERROR(INDEX(Кат!$B:$B,MATCH($C2769,Кат!$I:$I,0)),INDEX(Торг!$B:$B,MATCH($C2769,Торг!$I:$I,0))),"")</f>
        <v/>
      </c>
      <c r="N2769" s="132" t="str">
        <f t="shared" si="43"/>
        <v>HOFER HF516605</v>
      </c>
      <c r="O2769" s="132" t="str">
        <f>IFERROR(IFERROR(INDEX(Кат!$B:$B,MATCH($N2769,Кат!$I:$I,0)),INDEX(Торг!$B:$B,MATCH($N2769,Торг!$I:$I,0))),"")</f>
        <v/>
      </c>
    </row>
    <row r="2770" spans="1:15" outlineLevel="2">
      <c r="A2770" t="s">
        <v>16431</v>
      </c>
      <c r="C2770" s="191" t="s">
        <v>5694</v>
      </c>
      <c r="E2770" t="s">
        <v>5695</v>
      </c>
      <c r="F2770" t="s">
        <v>1675</v>
      </c>
      <c r="G2770" t="s">
        <v>399</v>
      </c>
      <c r="H2770">
        <v>1950</v>
      </c>
      <c r="J2770" t="s">
        <v>22634</v>
      </c>
      <c r="K2770" s="132" t="str">
        <f>IFERROR(IFERROR(INDEX(Кат!$O:$O,MATCH($C2770,Кат!$I:$I,0)),INDEX(Торг!$L:$L,MATCH($C2770,Торг!$I:$I,0))),"")</f>
        <v/>
      </c>
      <c r="L2770" s="132" t="str">
        <f>IFERROR(IFERROR(INDEX(Кат!$A:$A,MATCH($C2770,Кат!$I:$I,0)),INDEX(Торг!$A:$A,MATCH($C2770,Торг!$I:$I,0))),"")</f>
        <v/>
      </c>
      <c r="M2770" s="132" t="str">
        <f>IFERROR(IFERROR(INDEX(Кат!$B:$B,MATCH($C2770,Кат!$I:$I,0)),INDEX(Торг!$B:$B,MATCH($C2770,Торг!$I:$I,0))),"")</f>
        <v/>
      </c>
      <c r="N2770" s="132" t="str">
        <f t="shared" si="43"/>
        <v>HOFER HF516609</v>
      </c>
      <c r="O2770" s="132" t="str">
        <f>IFERROR(IFERROR(INDEX(Кат!$B:$B,MATCH($N2770,Кат!$I:$I,0)),INDEX(Торг!$B:$B,MATCH($N2770,Торг!$I:$I,0))),"")</f>
        <v/>
      </c>
    </row>
    <row r="2771" spans="1:15" outlineLevel="2">
      <c r="A2771" t="s">
        <v>16432</v>
      </c>
      <c r="C2771" s="191" t="s">
        <v>5696</v>
      </c>
      <c r="E2771" t="s">
        <v>5697</v>
      </c>
      <c r="F2771" t="s">
        <v>1675</v>
      </c>
      <c r="G2771" t="s">
        <v>399</v>
      </c>
      <c r="H2771">
        <v>1950</v>
      </c>
      <c r="J2771" t="s">
        <v>22634</v>
      </c>
      <c r="K2771" s="132" t="str">
        <f>IFERROR(IFERROR(INDEX(Кат!$O:$O,MATCH($C2771,Кат!$I:$I,0)),INDEX(Торг!$L:$L,MATCH($C2771,Торг!$I:$I,0))),"")</f>
        <v/>
      </c>
      <c r="L2771" s="132" t="str">
        <f>IFERROR(IFERROR(INDEX(Кат!$A:$A,MATCH($C2771,Кат!$I:$I,0)),INDEX(Торг!$A:$A,MATCH($C2771,Торг!$I:$I,0))),"")</f>
        <v/>
      </c>
      <c r="M2771" s="132" t="str">
        <f>IFERROR(IFERROR(INDEX(Кат!$B:$B,MATCH($C2771,Кат!$I:$I,0)),INDEX(Торг!$B:$B,MATCH($C2771,Торг!$I:$I,0))),"")</f>
        <v/>
      </c>
      <c r="N2771" s="132" t="str">
        <f t="shared" si="43"/>
        <v>HOFER HF516621</v>
      </c>
      <c r="O2771" s="132" t="str">
        <f>IFERROR(IFERROR(INDEX(Кат!$B:$B,MATCH($N2771,Кат!$I:$I,0)),INDEX(Торг!$B:$B,MATCH($N2771,Торг!$I:$I,0))),"")</f>
        <v/>
      </c>
    </row>
    <row r="2772" spans="1:15" outlineLevel="2">
      <c r="A2772" t="s">
        <v>16433</v>
      </c>
      <c r="C2772" s="191" t="s">
        <v>5698</v>
      </c>
      <c r="E2772" t="s">
        <v>5699</v>
      </c>
      <c r="F2772" t="s">
        <v>1675</v>
      </c>
      <c r="G2772" t="s">
        <v>399</v>
      </c>
      <c r="H2772">
        <v>2200</v>
      </c>
      <c r="J2772" t="s">
        <v>22634</v>
      </c>
      <c r="K2772" s="132" t="str">
        <f>IFERROR(IFERROR(INDEX(Кат!$O:$O,MATCH($C2772,Кат!$I:$I,0)),INDEX(Торг!$L:$L,MATCH($C2772,Торг!$I:$I,0))),"")</f>
        <v/>
      </c>
      <c r="L2772" s="132" t="str">
        <f>IFERROR(IFERROR(INDEX(Кат!$A:$A,MATCH($C2772,Кат!$I:$I,0)),INDEX(Торг!$A:$A,MATCH($C2772,Торг!$I:$I,0))),"")</f>
        <v/>
      </c>
      <c r="M2772" s="132" t="str">
        <f>IFERROR(IFERROR(INDEX(Кат!$B:$B,MATCH($C2772,Кат!$I:$I,0)),INDEX(Торг!$B:$B,MATCH($C2772,Торг!$I:$I,0))),"")</f>
        <v/>
      </c>
      <c r="N2772" s="132" t="str">
        <f t="shared" si="43"/>
        <v>HOFER HF525441</v>
      </c>
      <c r="O2772" s="132" t="str">
        <f>IFERROR(IFERROR(INDEX(Кат!$B:$B,MATCH($N2772,Кат!$I:$I,0)),INDEX(Торг!$B:$B,MATCH($N2772,Торг!$I:$I,0))),"")</f>
        <v/>
      </c>
    </row>
    <row r="2773" spans="1:15" outlineLevel="2">
      <c r="A2773" t="s">
        <v>16434</v>
      </c>
      <c r="C2773" s="191" t="s">
        <v>5700</v>
      </c>
      <c r="E2773" t="s">
        <v>5701</v>
      </c>
      <c r="F2773" t="s">
        <v>1675</v>
      </c>
      <c r="G2773" t="s">
        <v>399</v>
      </c>
      <c r="H2773">
        <v>2200</v>
      </c>
      <c r="J2773" t="s">
        <v>22634</v>
      </c>
      <c r="K2773" s="132" t="str">
        <f>IFERROR(IFERROR(INDEX(Кат!$O:$O,MATCH($C2773,Кат!$I:$I,0)),INDEX(Торг!$L:$L,MATCH($C2773,Торг!$I:$I,0))),"")</f>
        <v/>
      </c>
      <c r="L2773" s="132" t="str">
        <f>IFERROR(IFERROR(INDEX(Кат!$A:$A,MATCH($C2773,Кат!$I:$I,0)),INDEX(Торг!$A:$A,MATCH($C2773,Торг!$I:$I,0))),"")</f>
        <v/>
      </c>
      <c r="M2773" s="132" t="str">
        <f>IFERROR(IFERROR(INDEX(Кат!$B:$B,MATCH($C2773,Кат!$I:$I,0)),INDEX(Торг!$B:$B,MATCH($C2773,Торг!$I:$I,0))),"")</f>
        <v/>
      </c>
      <c r="N2773" s="132" t="str">
        <f t="shared" si="43"/>
        <v>HOFER HF525445</v>
      </c>
      <c r="O2773" s="132" t="str">
        <f>IFERROR(IFERROR(INDEX(Кат!$B:$B,MATCH($N2773,Кат!$I:$I,0)),INDEX(Торг!$B:$B,MATCH($N2773,Торг!$I:$I,0))),"")</f>
        <v/>
      </c>
    </row>
    <row r="2774" spans="1:15" outlineLevel="2">
      <c r="A2774" t="s">
        <v>16435</v>
      </c>
      <c r="C2774" s="191" t="s">
        <v>5702</v>
      </c>
      <c r="E2774" t="s">
        <v>5703</v>
      </c>
      <c r="F2774" t="s">
        <v>1675</v>
      </c>
      <c r="G2774" t="s">
        <v>399</v>
      </c>
      <c r="H2774">
        <v>1700</v>
      </c>
      <c r="J2774" t="s">
        <v>22634</v>
      </c>
      <c r="K2774" s="132" t="str">
        <f>IFERROR(IFERROR(INDEX(Кат!$O:$O,MATCH($C2774,Кат!$I:$I,0)),INDEX(Торг!$L:$L,MATCH($C2774,Торг!$I:$I,0))),"")</f>
        <v/>
      </c>
      <c r="L2774" s="132" t="str">
        <f>IFERROR(IFERROR(INDEX(Кат!$A:$A,MATCH($C2774,Кат!$I:$I,0)),INDEX(Торг!$A:$A,MATCH($C2774,Торг!$I:$I,0))),"")</f>
        <v/>
      </c>
      <c r="M2774" s="132" t="str">
        <f>IFERROR(IFERROR(INDEX(Кат!$B:$B,MATCH($C2774,Кат!$I:$I,0)),INDEX(Торг!$B:$B,MATCH($C2774,Торг!$I:$I,0))),"")</f>
        <v/>
      </c>
      <c r="N2774" s="132" t="str">
        <f t="shared" si="43"/>
        <v>HOFER HF505101</v>
      </c>
      <c r="O2774" s="132" t="str">
        <f>IFERROR(IFERROR(INDEX(Кат!$B:$B,MATCH($N2774,Кат!$I:$I,0)),INDEX(Торг!$B:$B,MATCH($N2774,Торг!$I:$I,0))),"")</f>
        <v/>
      </c>
    </row>
    <row r="2775" spans="1:15" outlineLevel="2">
      <c r="A2775" t="s">
        <v>16436</v>
      </c>
      <c r="C2775" s="191" t="s">
        <v>5704</v>
      </c>
      <c r="E2775" t="s">
        <v>5705</v>
      </c>
      <c r="F2775" t="s">
        <v>1675</v>
      </c>
      <c r="G2775" t="s">
        <v>399</v>
      </c>
      <c r="H2775">
        <v>2000</v>
      </c>
      <c r="J2775" t="s">
        <v>22634</v>
      </c>
      <c r="K2775" s="132" t="str">
        <f>IFERROR(IFERROR(INDEX(Кат!$O:$O,MATCH($C2775,Кат!$I:$I,0)),INDEX(Торг!$L:$L,MATCH($C2775,Торг!$I:$I,0))),"")</f>
        <v/>
      </c>
      <c r="L2775" s="132" t="str">
        <f>IFERROR(IFERROR(INDEX(Кат!$A:$A,MATCH($C2775,Кат!$I:$I,0)),INDEX(Торг!$A:$A,MATCH($C2775,Торг!$I:$I,0))),"")</f>
        <v/>
      </c>
      <c r="M2775" s="132" t="str">
        <f>IFERROR(IFERROR(INDEX(Кат!$B:$B,MATCH($C2775,Кат!$I:$I,0)),INDEX(Торг!$B:$B,MATCH($C2775,Торг!$I:$I,0))),"")</f>
        <v/>
      </c>
      <c r="N2775" s="132" t="str">
        <f t="shared" si="43"/>
        <v>HOFER HF516639</v>
      </c>
      <c r="O2775" s="132" t="str">
        <f>IFERROR(IFERROR(INDEX(Кат!$B:$B,MATCH($N2775,Кат!$I:$I,0)),INDEX(Торг!$B:$B,MATCH($N2775,Торг!$I:$I,0))),"")</f>
        <v/>
      </c>
    </row>
    <row r="2776" spans="1:15" outlineLevel="2">
      <c r="A2776" t="s">
        <v>16437</v>
      </c>
      <c r="C2776" s="191" t="s">
        <v>5706</v>
      </c>
      <c r="E2776" t="s">
        <v>5707</v>
      </c>
      <c r="F2776" t="s">
        <v>1675</v>
      </c>
      <c r="G2776" t="s">
        <v>399</v>
      </c>
      <c r="H2776">
        <v>2250</v>
      </c>
      <c r="J2776" t="s">
        <v>22634</v>
      </c>
      <c r="K2776" s="132" t="str">
        <f>IFERROR(IFERROR(INDEX(Кат!$O:$O,MATCH($C2776,Кат!$I:$I,0)),INDEX(Торг!$L:$L,MATCH($C2776,Торг!$I:$I,0))),"")</f>
        <v/>
      </c>
      <c r="L2776" s="132" t="str">
        <f>IFERROR(IFERROR(INDEX(Кат!$A:$A,MATCH($C2776,Кат!$I:$I,0)),INDEX(Торг!$A:$A,MATCH($C2776,Торг!$I:$I,0))),"")</f>
        <v/>
      </c>
      <c r="M2776" s="132" t="str">
        <f>IFERROR(IFERROR(INDEX(Кат!$B:$B,MATCH($C2776,Кат!$I:$I,0)),INDEX(Торг!$B:$B,MATCH($C2776,Торг!$I:$I,0))),"")</f>
        <v/>
      </c>
      <c r="N2776" s="132" t="str">
        <f t="shared" si="43"/>
        <v>HOFER HF516616</v>
      </c>
      <c r="O2776" s="132" t="str">
        <f>IFERROR(IFERROR(INDEX(Кат!$B:$B,MATCH($N2776,Кат!$I:$I,0)),INDEX(Торг!$B:$B,MATCH($N2776,Торг!$I:$I,0))),"")</f>
        <v/>
      </c>
    </row>
    <row r="2777" spans="1:15" outlineLevel="2">
      <c r="A2777" t="s">
        <v>16438</v>
      </c>
      <c r="C2777" s="191" t="s">
        <v>5708</v>
      </c>
      <c r="E2777" t="s">
        <v>5709</v>
      </c>
      <c r="F2777" t="s">
        <v>1675</v>
      </c>
      <c r="G2777" t="s">
        <v>399</v>
      </c>
      <c r="H2777">
        <v>2100</v>
      </c>
      <c r="J2777" t="s">
        <v>22634</v>
      </c>
      <c r="K2777" s="132" t="str">
        <f>IFERROR(IFERROR(INDEX(Кат!$O:$O,MATCH($C2777,Кат!$I:$I,0)),INDEX(Торг!$L:$L,MATCH($C2777,Торг!$I:$I,0))),"")</f>
        <v/>
      </c>
      <c r="L2777" s="132" t="str">
        <f>IFERROR(IFERROR(INDEX(Кат!$A:$A,MATCH($C2777,Кат!$I:$I,0)),INDEX(Торг!$A:$A,MATCH($C2777,Торг!$I:$I,0))),"")</f>
        <v/>
      </c>
      <c r="M2777" s="132" t="str">
        <f>IFERROR(IFERROR(INDEX(Кат!$B:$B,MATCH($C2777,Кат!$I:$I,0)),INDEX(Торг!$B:$B,MATCH($C2777,Торг!$I:$I,0))),"")</f>
        <v/>
      </c>
      <c r="N2777" s="132" t="str">
        <f t="shared" si="43"/>
        <v>HOFER HF516620</v>
      </c>
      <c r="O2777" s="132" t="str">
        <f>IFERROR(IFERROR(INDEX(Кат!$B:$B,MATCH($N2777,Кат!$I:$I,0)),INDEX(Торг!$B:$B,MATCH($N2777,Торг!$I:$I,0))),"")</f>
        <v/>
      </c>
    </row>
    <row r="2778" spans="1:15" outlineLevel="1">
      <c r="A2778" t="s">
        <v>16439</v>
      </c>
      <c r="C2778" s="191" t="s">
        <v>5710</v>
      </c>
      <c r="E2778" t="s">
        <v>5711</v>
      </c>
      <c r="F2778" t="s">
        <v>1675</v>
      </c>
      <c r="G2778" t="s">
        <v>399</v>
      </c>
      <c r="H2778">
        <v>2000</v>
      </c>
      <c r="J2778" t="s">
        <v>22634</v>
      </c>
      <c r="K2778" s="132" t="str">
        <f>IFERROR(IFERROR(INDEX(Кат!$O:$O,MATCH($C2778,Кат!$I:$I,0)),INDEX(Торг!$L:$L,MATCH($C2778,Торг!$I:$I,0))),"")</f>
        <v/>
      </c>
      <c r="L2778" s="132" t="str">
        <f>IFERROR(IFERROR(INDEX(Кат!$A:$A,MATCH($C2778,Кат!$I:$I,0)),INDEX(Торг!$A:$A,MATCH($C2778,Торг!$I:$I,0))),"")</f>
        <v/>
      </c>
      <c r="M2778" s="132" t="str">
        <f>IFERROR(IFERROR(INDEX(Кат!$B:$B,MATCH($C2778,Кат!$I:$I,0)),INDEX(Торг!$B:$B,MATCH($C2778,Торг!$I:$I,0))),"")</f>
        <v/>
      </c>
      <c r="N2778" s="132" t="str">
        <f t="shared" si="43"/>
        <v>HOFER HF516604</v>
      </c>
      <c r="O2778" s="132" t="str">
        <f>IFERROR(IFERROR(INDEX(Кат!$B:$B,MATCH($N2778,Кат!$I:$I,0)),INDEX(Торг!$B:$B,MATCH($N2778,Торг!$I:$I,0))),"")</f>
        <v/>
      </c>
    </row>
    <row r="2779" spans="1:15" outlineLevel="2">
      <c r="A2779" t="s">
        <v>16440</v>
      </c>
      <c r="C2779" s="191" t="s">
        <v>5712</v>
      </c>
      <c r="E2779" t="s">
        <v>5713</v>
      </c>
      <c r="F2779" t="s">
        <v>1675</v>
      </c>
      <c r="G2779" t="s">
        <v>399</v>
      </c>
      <c r="H2779">
        <v>2000</v>
      </c>
      <c r="J2779" t="s">
        <v>22634</v>
      </c>
      <c r="K2779" s="132" t="str">
        <f>IFERROR(IFERROR(INDEX(Кат!$O:$O,MATCH($C2779,Кат!$I:$I,0)),INDEX(Торг!$L:$L,MATCH($C2779,Торг!$I:$I,0))),"")</f>
        <v/>
      </c>
      <c r="L2779" s="132" t="str">
        <f>IFERROR(IFERROR(INDEX(Кат!$A:$A,MATCH($C2779,Кат!$I:$I,0)),INDEX(Торг!$A:$A,MATCH($C2779,Торг!$I:$I,0))),"")</f>
        <v/>
      </c>
      <c r="M2779" s="132" t="str">
        <f>IFERROR(IFERROR(INDEX(Кат!$B:$B,MATCH($C2779,Кат!$I:$I,0)),INDEX(Торг!$B:$B,MATCH($C2779,Торг!$I:$I,0))),"")</f>
        <v/>
      </c>
      <c r="N2779" s="132" t="str">
        <f t="shared" si="43"/>
        <v>HOFER HF516608</v>
      </c>
      <c r="O2779" s="132" t="str">
        <f>IFERROR(IFERROR(INDEX(Кат!$B:$B,MATCH($N2779,Кат!$I:$I,0)),INDEX(Торг!$B:$B,MATCH($N2779,Торг!$I:$I,0))),"")</f>
        <v/>
      </c>
    </row>
    <row r="2780" spans="1:15" outlineLevel="2">
      <c r="A2780" t="s">
        <v>16441</v>
      </c>
      <c r="C2780" s="191" t="s">
        <v>5714</v>
      </c>
      <c r="E2780" t="s">
        <v>5715</v>
      </c>
      <c r="F2780" t="s">
        <v>1675</v>
      </c>
      <c r="G2780" t="s">
        <v>399</v>
      </c>
      <c r="H2780">
        <v>2000</v>
      </c>
      <c r="J2780" t="s">
        <v>22634</v>
      </c>
      <c r="K2780" s="132" t="str">
        <f>IFERROR(IFERROR(INDEX(Кат!$O:$O,MATCH($C2780,Кат!$I:$I,0)),INDEX(Торг!$L:$L,MATCH($C2780,Торг!$I:$I,0))),"")</f>
        <v/>
      </c>
      <c r="L2780" s="132" t="str">
        <f>IFERROR(IFERROR(INDEX(Кат!$A:$A,MATCH($C2780,Кат!$I:$I,0)),INDEX(Торг!$A:$A,MATCH($C2780,Торг!$I:$I,0))),"")</f>
        <v/>
      </c>
      <c r="M2780" s="132" t="str">
        <f>IFERROR(IFERROR(INDEX(Кат!$B:$B,MATCH($C2780,Кат!$I:$I,0)),INDEX(Торг!$B:$B,MATCH($C2780,Торг!$I:$I,0))),"")</f>
        <v/>
      </c>
      <c r="N2780" s="132" t="str">
        <f t="shared" si="43"/>
        <v>HOFER HF516612</v>
      </c>
      <c r="O2780" s="132" t="str">
        <f>IFERROR(IFERROR(INDEX(Кат!$B:$B,MATCH($N2780,Кат!$I:$I,0)),INDEX(Торг!$B:$B,MATCH($N2780,Торг!$I:$I,0))),"")</f>
        <v/>
      </c>
    </row>
    <row r="2781" spans="1:15" outlineLevel="2">
      <c r="A2781" t="s">
        <v>16442</v>
      </c>
      <c r="C2781" s="191" t="s">
        <v>5716</v>
      </c>
      <c r="E2781" t="s">
        <v>5717</v>
      </c>
      <c r="F2781" t="s">
        <v>1675</v>
      </c>
      <c r="G2781" t="s">
        <v>399</v>
      </c>
      <c r="H2781">
        <v>2000</v>
      </c>
      <c r="J2781" t="s">
        <v>22634</v>
      </c>
      <c r="K2781" s="132" t="str">
        <f>IFERROR(IFERROR(INDEX(Кат!$O:$O,MATCH($C2781,Кат!$I:$I,0)),INDEX(Торг!$L:$L,MATCH($C2781,Торг!$I:$I,0))),"")</f>
        <v/>
      </c>
      <c r="L2781" s="132" t="str">
        <f>IFERROR(IFERROR(INDEX(Кат!$A:$A,MATCH($C2781,Кат!$I:$I,0)),INDEX(Торг!$A:$A,MATCH($C2781,Торг!$I:$I,0))),"")</f>
        <v/>
      </c>
      <c r="M2781" s="132" t="str">
        <f>IFERROR(IFERROR(INDEX(Кат!$B:$B,MATCH($C2781,Кат!$I:$I,0)),INDEX(Торг!$B:$B,MATCH($C2781,Торг!$I:$I,0))),"")</f>
        <v/>
      </c>
      <c r="N2781" s="132" t="str">
        <f t="shared" si="43"/>
        <v>HOFER HF516624</v>
      </c>
      <c r="O2781" s="132" t="str">
        <f>IFERROR(IFERROR(INDEX(Кат!$B:$B,MATCH($N2781,Кат!$I:$I,0)),INDEX(Торг!$B:$B,MATCH($N2781,Торг!$I:$I,0))),"")</f>
        <v/>
      </c>
    </row>
    <row r="2782" spans="1:15" outlineLevel="2">
      <c r="A2782" t="s">
        <v>16443</v>
      </c>
      <c r="C2782" s="191" t="s">
        <v>5718</v>
      </c>
      <c r="E2782" t="s">
        <v>5719</v>
      </c>
      <c r="F2782" t="s">
        <v>1675</v>
      </c>
      <c r="G2782" t="s">
        <v>399</v>
      </c>
      <c r="H2782">
        <v>2250</v>
      </c>
      <c r="J2782" t="s">
        <v>22634</v>
      </c>
      <c r="K2782" s="132" t="str">
        <f>IFERROR(IFERROR(INDEX(Кат!$O:$O,MATCH($C2782,Кат!$I:$I,0)),INDEX(Торг!$L:$L,MATCH($C2782,Торг!$I:$I,0))),"")</f>
        <v/>
      </c>
      <c r="L2782" s="132" t="str">
        <f>IFERROR(IFERROR(INDEX(Кат!$A:$A,MATCH($C2782,Кат!$I:$I,0)),INDEX(Торг!$A:$A,MATCH($C2782,Торг!$I:$I,0))),"")</f>
        <v/>
      </c>
      <c r="M2782" s="132" t="str">
        <f>IFERROR(IFERROR(INDEX(Кат!$B:$B,MATCH($C2782,Кат!$I:$I,0)),INDEX(Торг!$B:$B,MATCH($C2782,Торг!$I:$I,0))),"")</f>
        <v/>
      </c>
      <c r="N2782" s="132" t="str">
        <f t="shared" si="43"/>
        <v>HOFER HF525444</v>
      </c>
      <c r="O2782" s="132" t="str">
        <f>IFERROR(IFERROR(INDEX(Кат!$B:$B,MATCH($N2782,Кат!$I:$I,0)),INDEX(Торг!$B:$B,MATCH($N2782,Торг!$I:$I,0))),"")</f>
        <v/>
      </c>
    </row>
    <row r="2783" spans="1:15" outlineLevel="2">
      <c r="A2783" t="s">
        <v>16444</v>
      </c>
      <c r="C2783" s="191" t="s">
        <v>5720</v>
      </c>
      <c r="E2783" t="s">
        <v>5721</v>
      </c>
      <c r="F2783" t="s">
        <v>1675</v>
      </c>
      <c r="G2783" t="s">
        <v>399</v>
      </c>
      <c r="H2783">
        <v>2250</v>
      </c>
      <c r="J2783" t="s">
        <v>22634</v>
      </c>
      <c r="K2783" s="132" t="str">
        <f>IFERROR(IFERROR(INDEX(Кат!$O:$O,MATCH($C2783,Кат!$I:$I,0)),INDEX(Торг!$L:$L,MATCH($C2783,Торг!$I:$I,0))),"")</f>
        <v/>
      </c>
      <c r="L2783" s="132" t="str">
        <f>IFERROR(IFERROR(INDEX(Кат!$A:$A,MATCH($C2783,Кат!$I:$I,0)),INDEX(Торг!$A:$A,MATCH($C2783,Торг!$I:$I,0))),"")</f>
        <v/>
      </c>
      <c r="M2783" s="132" t="str">
        <f>IFERROR(IFERROR(INDEX(Кат!$B:$B,MATCH($C2783,Кат!$I:$I,0)),INDEX(Торг!$B:$B,MATCH($C2783,Торг!$I:$I,0))),"")</f>
        <v/>
      </c>
      <c r="N2783" s="132" t="str">
        <f t="shared" si="43"/>
        <v>HOFER HF525448</v>
      </c>
      <c r="O2783" s="132" t="str">
        <f>IFERROR(IFERROR(INDEX(Кат!$B:$B,MATCH($N2783,Кат!$I:$I,0)),INDEX(Торг!$B:$B,MATCH($N2783,Торг!$I:$I,0))),"")</f>
        <v/>
      </c>
    </row>
    <row r="2784" spans="1:15" outlineLevel="2">
      <c r="A2784" t="s">
        <v>16445</v>
      </c>
      <c r="C2784" s="191" t="s">
        <v>5722</v>
      </c>
      <c r="E2784" t="s">
        <v>5723</v>
      </c>
      <c r="F2784" t="s">
        <v>1675</v>
      </c>
      <c r="G2784" t="s">
        <v>399</v>
      </c>
      <c r="H2784">
        <v>2100</v>
      </c>
      <c r="J2784" t="s">
        <v>22634</v>
      </c>
      <c r="K2784" s="132" t="str">
        <f>IFERROR(IFERROR(INDEX(Кат!$O:$O,MATCH($C2784,Кат!$I:$I,0)),INDEX(Торг!$L:$L,MATCH($C2784,Торг!$I:$I,0))),"")</f>
        <v/>
      </c>
      <c r="L2784" s="132" t="str">
        <f>IFERROR(IFERROR(INDEX(Кат!$A:$A,MATCH($C2784,Кат!$I:$I,0)),INDEX(Торг!$A:$A,MATCH($C2784,Торг!$I:$I,0))),"")</f>
        <v/>
      </c>
      <c r="M2784" s="132" t="str">
        <f>IFERROR(IFERROR(INDEX(Кат!$B:$B,MATCH($C2784,Кат!$I:$I,0)),INDEX(Торг!$B:$B,MATCH($C2784,Торг!$I:$I,0))),"")</f>
        <v/>
      </c>
      <c r="N2784" s="132" t="str">
        <f t="shared" si="43"/>
        <v>HOFER HF516615</v>
      </c>
      <c r="O2784" s="132" t="str">
        <f>IFERROR(IFERROR(INDEX(Кат!$B:$B,MATCH($N2784,Кат!$I:$I,0)),INDEX(Торг!$B:$B,MATCH($N2784,Торг!$I:$I,0))),"")</f>
        <v/>
      </c>
    </row>
    <row r="2785" spans="1:15" outlineLevel="2">
      <c r="A2785" t="s">
        <v>16446</v>
      </c>
      <c r="C2785" s="191" t="s">
        <v>5724</v>
      </c>
      <c r="E2785" t="s">
        <v>5725</v>
      </c>
      <c r="F2785" t="s">
        <v>1675</v>
      </c>
      <c r="G2785" t="s">
        <v>399</v>
      </c>
      <c r="H2785">
        <v>2100</v>
      </c>
      <c r="J2785" t="s">
        <v>22634</v>
      </c>
      <c r="K2785" s="132" t="str">
        <f>IFERROR(IFERROR(INDEX(Кат!$O:$O,MATCH($C2785,Кат!$I:$I,0)),INDEX(Торг!$L:$L,MATCH($C2785,Торг!$I:$I,0))),"")</f>
        <v/>
      </c>
      <c r="L2785" s="132" t="str">
        <f>IFERROR(IFERROR(INDEX(Кат!$A:$A,MATCH($C2785,Кат!$I:$I,0)),INDEX(Торг!$A:$A,MATCH($C2785,Торг!$I:$I,0))),"")</f>
        <v/>
      </c>
      <c r="M2785" s="132" t="str">
        <f>IFERROR(IFERROR(INDEX(Кат!$B:$B,MATCH($C2785,Кат!$I:$I,0)),INDEX(Торг!$B:$B,MATCH($C2785,Торг!$I:$I,0))),"")</f>
        <v/>
      </c>
      <c r="N2785" s="132" t="str">
        <f t="shared" si="43"/>
        <v>HOFER HF516619</v>
      </c>
      <c r="O2785" s="132" t="str">
        <f>IFERROR(IFERROR(INDEX(Кат!$B:$B,MATCH($N2785,Кат!$I:$I,0)),INDEX(Торг!$B:$B,MATCH($N2785,Торг!$I:$I,0))),"")</f>
        <v/>
      </c>
    </row>
    <row r="2786" spans="1:15" outlineLevel="2">
      <c r="A2786" t="s">
        <v>16447</v>
      </c>
      <c r="C2786" s="191" t="s">
        <v>5726</v>
      </c>
      <c r="E2786" t="s">
        <v>5727</v>
      </c>
      <c r="F2786" t="s">
        <v>1675</v>
      </c>
      <c r="G2786" t="s">
        <v>399</v>
      </c>
      <c r="H2786">
        <v>1950</v>
      </c>
      <c r="J2786" t="s">
        <v>22634</v>
      </c>
      <c r="K2786" s="132" t="str">
        <f>IFERROR(IFERROR(INDEX(Кат!$O:$O,MATCH($C2786,Кат!$I:$I,0)),INDEX(Торг!$L:$L,MATCH($C2786,Торг!$I:$I,0))),"")</f>
        <v/>
      </c>
      <c r="L2786" s="132" t="str">
        <f>IFERROR(IFERROR(INDEX(Кат!$A:$A,MATCH($C2786,Кат!$I:$I,0)),INDEX(Торг!$A:$A,MATCH($C2786,Торг!$I:$I,0))),"")</f>
        <v/>
      </c>
      <c r="M2786" s="132" t="str">
        <f>IFERROR(IFERROR(INDEX(Кат!$B:$B,MATCH($C2786,Кат!$I:$I,0)),INDEX(Торг!$B:$B,MATCH($C2786,Торг!$I:$I,0))),"")</f>
        <v/>
      </c>
      <c r="N2786" s="132" t="str">
        <f t="shared" si="43"/>
        <v>HOFER HF516603</v>
      </c>
      <c r="O2786" s="132" t="str">
        <f>IFERROR(IFERROR(INDEX(Кат!$B:$B,MATCH($N2786,Кат!$I:$I,0)),INDEX(Торг!$B:$B,MATCH($N2786,Торг!$I:$I,0))),"")</f>
        <v/>
      </c>
    </row>
    <row r="2787" spans="1:15" outlineLevel="2">
      <c r="A2787" t="s">
        <v>16448</v>
      </c>
      <c r="C2787" s="191" t="s">
        <v>5728</v>
      </c>
      <c r="E2787" t="s">
        <v>5729</v>
      </c>
      <c r="F2787" t="s">
        <v>1675</v>
      </c>
      <c r="G2787" t="s">
        <v>399</v>
      </c>
      <c r="H2787">
        <v>1950</v>
      </c>
      <c r="J2787" t="s">
        <v>22634</v>
      </c>
      <c r="K2787" s="132" t="str">
        <f>IFERROR(IFERROR(INDEX(Кат!$O:$O,MATCH($C2787,Кат!$I:$I,0)),INDEX(Торг!$L:$L,MATCH($C2787,Торг!$I:$I,0))),"")</f>
        <v/>
      </c>
      <c r="L2787" s="132" t="str">
        <f>IFERROR(IFERROR(INDEX(Кат!$A:$A,MATCH($C2787,Кат!$I:$I,0)),INDEX(Торг!$A:$A,MATCH($C2787,Торг!$I:$I,0))),"")</f>
        <v/>
      </c>
      <c r="M2787" s="132" t="str">
        <f>IFERROR(IFERROR(INDEX(Кат!$B:$B,MATCH($C2787,Кат!$I:$I,0)),INDEX(Торг!$B:$B,MATCH($C2787,Торг!$I:$I,0))),"")</f>
        <v/>
      </c>
      <c r="N2787" s="132" t="str">
        <f t="shared" si="43"/>
        <v>HOFER HF516607</v>
      </c>
      <c r="O2787" s="132" t="str">
        <f>IFERROR(IFERROR(INDEX(Кат!$B:$B,MATCH($N2787,Кат!$I:$I,0)),INDEX(Торг!$B:$B,MATCH($N2787,Торг!$I:$I,0))),"")</f>
        <v/>
      </c>
    </row>
    <row r="2788" spans="1:15" outlineLevel="2">
      <c r="A2788" t="s">
        <v>16449</v>
      </c>
      <c r="C2788" s="191" t="s">
        <v>5730</v>
      </c>
      <c r="E2788" t="s">
        <v>5731</v>
      </c>
      <c r="F2788" t="s">
        <v>1675</v>
      </c>
      <c r="G2788" t="s">
        <v>399</v>
      </c>
      <c r="H2788">
        <v>1950</v>
      </c>
      <c r="J2788" t="s">
        <v>22634</v>
      </c>
      <c r="K2788" s="132" t="str">
        <f>IFERROR(IFERROR(INDEX(Кат!$O:$O,MATCH($C2788,Кат!$I:$I,0)),INDEX(Торг!$L:$L,MATCH($C2788,Торг!$I:$I,0))),"")</f>
        <v/>
      </c>
      <c r="L2788" s="132" t="str">
        <f>IFERROR(IFERROR(INDEX(Кат!$A:$A,MATCH($C2788,Кат!$I:$I,0)),INDEX(Торг!$A:$A,MATCH($C2788,Торг!$I:$I,0))),"")</f>
        <v/>
      </c>
      <c r="M2788" s="132" t="str">
        <f>IFERROR(IFERROR(INDEX(Кат!$B:$B,MATCH($C2788,Кат!$I:$I,0)),INDEX(Торг!$B:$B,MATCH($C2788,Торг!$I:$I,0))),"")</f>
        <v/>
      </c>
      <c r="N2788" s="132" t="str">
        <f t="shared" si="43"/>
        <v>HOFER HF516611</v>
      </c>
      <c r="O2788" s="132" t="str">
        <f>IFERROR(IFERROR(INDEX(Кат!$B:$B,MATCH($N2788,Кат!$I:$I,0)),INDEX(Торг!$B:$B,MATCH($N2788,Торг!$I:$I,0))),"")</f>
        <v/>
      </c>
    </row>
    <row r="2789" spans="1:15" outlineLevel="2">
      <c r="A2789" t="s">
        <v>16450</v>
      </c>
      <c r="C2789" s="191" t="s">
        <v>5732</v>
      </c>
      <c r="E2789" t="s">
        <v>5733</v>
      </c>
      <c r="F2789" t="s">
        <v>1675</v>
      </c>
      <c r="G2789" t="s">
        <v>399</v>
      </c>
      <c r="H2789">
        <v>1950</v>
      </c>
      <c r="J2789" t="s">
        <v>22634</v>
      </c>
      <c r="K2789" s="132" t="str">
        <f>IFERROR(IFERROR(INDEX(Кат!$O:$O,MATCH($C2789,Кат!$I:$I,0)),INDEX(Торг!$L:$L,MATCH($C2789,Торг!$I:$I,0))),"")</f>
        <v/>
      </c>
      <c r="L2789" s="132" t="str">
        <f>IFERROR(IFERROR(INDEX(Кат!$A:$A,MATCH($C2789,Кат!$I:$I,0)),INDEX(Торг!$A:$A,MATCH($C2789,Торг!$I:$I,0))),"")</f>
        <v/>
      </c>
      <c r="M2789" s="132" t="str">
        <f>IFERROR(IFERROR(INDEX(Кат!$B:$B,MATCH($C2789,Кат!$I:$I,0)),INDEX(Торг!$B:$B,MATCH($C2789,Торг!$I:$I,0))),"")</f>
        <v/>
      </c>
      <c r="N2789" s="132" t="str">
        <f t="shared" si="43"/>
        <v>HOFER HF516623</v>
      </c>
      <c r="O2789" s="132" t="str">
        <f>IFERROR(IFERROR(INDEX(Кат!$B:$B,MATCH($N2789,Кат!$I:$I,0)),INDEX(Торг!$B:$B,MATCH($N2789,Торг!$I:$I,0))),"")</f>
        <v/>
      </c>
    </row>
    <row r="2790" spans="1:15" outlineLevel="2">
      <c r="A2790" t="s">
        <v>16451</v>
      </c>
      <c r="C2790" s="191" t="s">
        <v>1702</v>
      </c>
      <c r="E2790" t="s">
        <v>1703</v>
      </c>
      <c r="F2790" t="s">
        <v>1675</v>
      </c>
      <c r="G2790" t="s">
        <v>399</v>
      </c>
      <c r="H2790">
        <v>2150</v>
      </c>
      <c r="J2790" t="s">
        <v>22634</v>
      </c>
      <c r="K2790" s="132" t="str">
        <f>IFERROR(IFERROR(INDEX(Кат!$O:$O,MATCH($C2790,Кат!$I:$I,0)),INDEX(Торг!$L:$L,MATCH($C2790,Торг!$I:$I,0))),"")</f>
        <v/>
      </c>
      <c r="L2790" s="132" t="str">
        <f>IFERROR(IFERROR(INDEX(Кат!$A:$A,MATCH($C2790,Кат!$I:$I,0)),INDEX(Торг!$A:$A,MATCH($C2790,Торг!$I:$I,0))),"")</f>
        <v/>
      </c>
      <c r="M2790" s="132" t="str">
        <f>IFERROR(IFERROR(INDEX(Кат!$B:$B,MATCH($C2790,Кат!$I:$I,0)),INDEX(Торг!$B:$B,MATCH($C2790,Торг!$I:$I,0))),"")</f>
        <v/>
      </c>
      <c r="N2790" s="132" t="str">
        <f t="shared" si="43"/>
        <v>HOFER HF525443</v>
      </c>
      <c r="O2790" s="132" t="str">
        <f>IFERROR(IFERROR(INDEX(Кат!$B:$B,MATCH($N2790,Кат!$I:$I,0)),INDEX(Торг!$B:$B,MATCH($N2790,Торг!$I:$I,0))),"")</f>
        <v/>
      </c>
    </row>
    <row r="2791" spans="1:15" outlineLevel="2">
      <c r="A2791" t="s">
        <v>16452</v>
      </c>
      <c r="C2791" s="191" t="s">
        <v>5734</v>
      </c>
      <c r="E2791" t="s">
        <v>5735</v>
      </c>
      <c r="F2791" t="s">
        <v>1675</v>
      </c>
      <c r="G2791" t="s">
        <v>399</v>
      </c>
      <c r="H2791">
        <v>2200</v>
      </c>
      <c r="J2791" t="s">
        <v>22634</v>
      </c>
      <c r="K2791" s="132" t="str">
        <f>IFERROR(IFERROR(INDEX(Кат!$O:$O,MATCH($C2791,Кат!$I:$I,0)),INDEX(Торг!$L:$L,MATCH($C2791,Торг!$I:$I,0))),"")</f>
        <v/>
      </c>
      <c r="L2791" s="132" t="str">
        <f>IFERROR(IFERROR(INDEX(Кат!$A:$A,MATCH($C2791,Кат!$I:$I,0)),INDEX(Торг!$A:$A,MATCH($C2791,Торг!$I:$I,0))),"")</f>
        <v/>
      </c>
      <c r="M2791" s="132" t="str">
        <f>IFERROR(IFERROR(INDEX(Кат!$B:$B,MATCH($C2791,Кат!$I:$I,0)),INDEX(Торг!$B:$B,MATCH($C2791,Торг!$I:$I,0))),"")</f>
        <v/>
      </c>
      <c r="N2791" s="132" t="str">
        <f t="shared" si="43"/>
        <v>HOFER HF525447</v>
      </c>
      <c r="O2791" s="132" t="str">
        <f>IFERROR(IFERROR(INDEX(Кат!$B:$B,MATCH($N2791,Кат!$I:$I,0)),INDEX(Торг!$B:$B,MATCH($N2791,Торг!$I:$I,0))),"")</f>
        <v/>
      </c>
    </row>
    <row r="2792" spans="1:15" outlineLevel="2">
      <c r="A2792" t="s">
        <v>23848</v>
      </c>
      <c r="C2792" s="191"/>
      <c r="E2792" t="s">
        <v>23849</v>
      </c>
      <c r="J2792" t="s">
        <v>22634</v>
      </c>
      <c r="K2792" s="132" t="str">
        <f>IFERROR(IFERROR(INDEX(Кат!$O:$O,MATCH($C2792,Кат!$I:$I,0)),INDEX(Торг!$L:$L,MATCH($C2792,Торг!$I:$I,0))),"")</f>
        <v/>
      </c>
      <c r="L2792" s="132" t="str">
        <f>IFERROR(IFERROR(INDEX(Кат!$A:$A,MATCH($C2792,Кат!$I:$I,0)),INDEX(Торг!$A:$A,MATCH($C2792,Торг!$I:$I,0))),"")</f>
        <v/>
      </c>
      <c r="M2792" s="132" t="str">
        <f>IFERROR(IFERROR(INDEX(Кат!$B:$B,MATCH($C2792,Кат!$I:$I,0)),INDEX(Торг!$B:$B,MATCH($C2792,Торг!$I:$I,0))),"")</f>
        <v/>
      </c>
      <c r="N2792" s="132" t="str">
        <f t="shared" si="43"/>
        <v xml:space="preserve"> </v>
      </c>
      <c r="O2792" s="132" t="str">
        <f>IFERROR(IFERROR(INDEX(Кат!$B:$B,MATCH($N2792,Кат!$I:$I,0)),INDEX(Торг!$B:$B,MATCH($N2792,Торг!$I:$I,0))),"")</f>
        <v/>
      </c>
    </row>
    <row r="2793" spans="1:15" outlineLevel="2">
      <c r="A2793" t="s">
        <v>16453</v>
      </c>
      <c r="C2793" s="191" t="s">
        <v>1704</v>
      </c>
      <c r="E2793" t="s">
        <v>1705</v>
      </c>
      <c r="F2793" t="s">
        <v>1675</v>
      </c>
      <c r="G2793" t="s">
        <v>399</v>
      </c>
      <c r="H2793">
        <v>750</v>
      </c>
      <c r="J2793" t="s">
        <v>22634</v>
      </c>
      <c r="K2793" s="132" t="str">
        <f>IFERROR(IFERROR(INDEX(Кат!$O:$O,MATCH($C2793,Кат!$I:$I,0)),INDEX(Торг!$L:$L,MATCH($C2793,Торг!$I:$I,0))),"")</f>
        <v/>
      </c>
      <c r="L2793" s="132" t="str">
        <f>IFERROR(IFERROR(INDEX(Кат!$A:$A,MATCH($C2793,Кат!$I:$I,0)),INDEX(Торг!$A:$A,MATCH($C2793,Торг!$I:$I,0))),"")</f>
        <v/>
      </c>
      <c r="M2793" s="132" t="str">
        <f>IFERROR(IFERROR(INDEX(Кат!$B:$B,MATCH($C2793,Кат!$I:$I,0)),INDEX(Торг!$B:$B,MATCH($C2793,Торг!$I:$I,0))),"")</f>
        <v/>
      </c>
      <c r="N2793" s="132" t="str">
        <f t="shared" si="43"/>
        <v>HOFER HF625221</v>
      </c>
      <c r="O2793" s="132" t="str">
        <f>IFERROR(IFERROR(INDEX(Кат!$B:$B,MATCH($N2793,Кат!$I:$I,0)),INDEX(Торг!$B:$B,MATCH($N2793,Торг!$I:$I,0))),"")</f>
        <v/>
      </c>
    </row>
    <row r="2794" spans="1:15" outlineLevel="2">
      <c r="A2794" t="s">
        <v>16454</v>
      </c>
      <c r="C2794" s="191" t="s">
        <v>1706</v>
      </c>
      <c r="E2794" t="s">
        <v>1707</v>
      </c>
      <c r="F2794" t="s">
        <v>1675</v>
      </c>
      <c r="G2794" t="s">
        <v>399</v>
      </c>
      <c r="H2794">
        <v>1350</v>
      </c>
      <c r="J2794" t="s">
        <v>22634</v>
      </c>
      <c r="K2794" s="132" t="str">
        <f>IFERROR(IFERROR(INDEX(Кат!$O:$O,MATCH($C2794,Кат!$I:$I,0)),INDEX(Торг!$L:$L,MATCH($C2794,Торг!$I:$I,0))),"")</f>
        <v/>
      </c>
      <c r="L2794" s="132" t="str">
        <f>IFERROR(IFERROR(INDEX(Кат!$A:$A,MATCH($C2794,Кат!$I:$I,0)),INDEX(Торг!$A:$A,MATCH($C2794,Торг!$I:$I,0))),"")</f>
        <v/>
      </c>
      <c r="M2794" s="132" t="str">
        <f>IFERROR(IFERROR(INDEX(Кат!$B:$B,MATCH($C2794,Кат!$I:$I,0)),INDEX(Торг!$B:$B,MATCH($C2794,Торг!$I:$I,0))),"")</f>
        <v/>
      </c>
      <c r="N2794" s="132" t="str">
        <f t="shared" si="43"/>
        <v>HOFER HF625223</v>
      </c>
      <c r="O2794" s="132" t="str">
        <f>IFERROR(IFERROR(INDEX(Кат!$B:$B,MATCH($N2794,Кат!$I:$I,0)),INDEX(Торг!$B:$B,MATCH($N2794,Торг!$I:$I,0))),"")</f>
        <v/>
      </c>
    </row>
    <row r="2795" spans="1:15" outlineLevel="2">
      <c r="A2795" t="s">
        <v>16455</v>
      </c>
      <c r="C2795" s="191" t="s">
        <v>1708</v>
      </c>
      <c r="E2795" t="s">
        <v>1709</v>
      </c>
      <c r="F2795" t="s">
        <v>1675</v>
      </c>
      <c r="G2795" t="s">
        <v>399</v>
      </c>
      <c r="H2795">
        <v>960</v>
      </c>
      <c r="J2795" t="s">
        <v>22634</v>
      </c>
      <c r="K2795" s="132" t="str">
        <f>IFERROR(IFERROR(INDEX(Кат!$O:$O,MATCH($C2795,Кат!$I:$I,0)),INDEX(Торг!$L:$L,MATCH($C2795,Торг!$I:$I,0))),"")</f>
        <v/>
      </c>
      <c r="L2795" s="132" t="str">
        <f>IFERROR(IFERROR(INDEX(Кат!$A:$A,MATCH($C2795,Кат!$I:$I,0)),INDEX(Торг!$A:$A,MATCH($C2795,Торг!$I:$I,0))),"")</f>
        <v/>
      </c>
      <c r="M2795" s="132" t="str">
        <f>IFERROR(IFERROR(INDEX(Кат!$B:$B,MATCH($C2795,Кат!$I:$I,0)),INDEX(Торг!$B:$B,MATCH($C2795,Торг!$I:$I,0))),"")</f>
        <v/>
      </c>
      <c r="N2795" s="132" t="str">
        <f t="shared" si="43"/>
        <v>HOFER HF625222</v>
      </c>
      <c r="O2795" s="132" t="str">
        <f>IFERROR(IFERROR(INDEX(Кат!$B:$B,MATCH($N2795,Кат!$I:$I,0)),INDEX(Торг!$B:$B,MATCH($N2795,Торг!$I:$I,0))),"")</f>
        <v/>
      </c>
    </row>
    <row r="2796" spans="1:15" outlineLevel="2">
      <c r="A2796" t="s">
        <v>16456</v>
      </c>
      <c r="C2796" s="191" t="s">
        <v>1710</v>
      </c>
      <c r="E2796" t="s">
        <v>1711</v>
      </c>
      <c r="F2796" t="s">
        <v>1675</v>
      </c>
      <c r="G2796" t="s">
        <v>399</v>
      </c>
      <c r="H2796">
        <v>1800</v>
      </c>
      <c r="J2796" t="s">
        <v>22634</v>
      </c>
      <c r="K2796" s="132" t="str">
        <f>IFERROR(IFERROR(INDEX(Кат!$O:$O,MATCH($C2796,Кат!$I:$I,0)),INDEX(Торг!$L:$L,MATCH($C2796,Торг!$I:$I,0))),"")</f>
        <v/>
      </c>
      <c r="L2796" s="132" t="str">
        <f>IFERROR(IFERROR(INDEX(Кат!$A:$A,MATCH($C2796,Кат!$I:$I,0)),INDEX(Торг!$A:$A,MATCH($C2796,Торг!$I:$I,0))),"")</f>
        <v/>
      </c>
      <c r="M2796" s="132" t="str">
        <f>IFERROR(IFERROR(INDEX(Кат!$B:$B,MATCH($C2796,Кат!$I:$I,0)),INDEX(Торг!$B:$B,MATCH($C2796,Торг!$I:$I,0))),"")</f>
        <v/>
      </c>
      <c r="N2796" s="132" t="str">
        <f t="shared" si="43"/>
        <v>HOFER HF625224</v>
      </c>
      <c r="O2796" s="132" t="str">
        <f>IFERROR(IFERROR(INDEX(Кат!$B:$B,MATCH($N2796,Кат!$I:$I,0)),INDEX(Торг!$B:$B,MATCH($N2796,Торг!$I:$I,0))),"")</f>
        <v/>
      </c>
    </row>
    <row r="2797" spans="1:15" outlineLevel="1">
      <c r="A2797" t="s">
        <v>16457</v>
      </c>
      <c r="C2797" s="191" t="s">
        <v>1712</v>
      </c>
      <c r="E2797" t="s">
        <v>1713</v>
      </c>
      <c r="F2797" t="s">
        <v>1675</v>
      </c>
      <c r="G2797" t="s">
        <v>399</v>
      </c>
      <c r="H2797">
        <v>1950</v>
      </c>
      <c r="J2797" t="s">
        <v>22634</v>
      </c>
      <c r="K2797" s="132" t="str">
        <f>IFERROR(IFERROR(INDEX(Кат!$O:$O,MATCH($C2797,Кат!$I:$I,0)),INDEX(Торг!$L:$L,MATCH($C2797,Торг!$I:$I,0))),"")</f>
        <v/>
      </c>
      <c r="L2797" s="132" t="str">
        <f>IFERROR(IFERROR(INDEX(Кат!$A:$A,MATCH($C2797,Кат!$I:$I,0)),INDEX(Торг!$A:$A,MATCH($C2797,Торг!$I:$I,0))),"")</f>
        <v/>
      </c>
      <c r="M2797" s="132" t="str">
        <f>IFERROR(IFERROR(INDEX(Кат!$B:$B,MATCH($C2797,Кат!$I:$I,0)),INDEX(Торг!$B:$B,MATCH($C2797,Торг!$I:$I,0))),"")</f>
        <v/>
      </c>
      <c r="N2797" s="132" t="str">
        <f t="shared" si="43"/>
        <v>HOFER HF626401</v>
      </c>
      <c r="O2797" s="132" t="str">
        <f>IFERROR(IFERROR(INDEX(Кат!$B:$B,MATCH($N2797,Кат!$I:$I,0)),INDEX(Торг!$B:$B,MATCH($N2797,Торг!$I:$I,0))),"")</f>
        <v/>
      </c>
    </row>
    <row r="2798" spans="1:15" outlineLevel="2">
      <c r="A2798" t="s">
        <v>16458</v>
      </c>
      <c r="C2798" s="191" t="s">
        <v>1714</v>
      </c>
      <c r="E2798" t="s">
        <v>1715</v>
      </c>
      <c r="F2798" t="s">
        <v>1675</v>
      </c>
      <c r="G2798" t="s">
        <v>399</v>
      </c>
      <c r="H2798">
        <v>1360</v>
      </c>
      <c r="J2798" t="s">
        <v>22634</v>
      </c>
      <c r="K2798" s="132" t="str">
        <f>IFERROR(IFERROR(INDEX(Кат!$O:$O,MATCH($C2798,Кат!$I:$I,0)),INDEX(Торг!$L:$L,MATCH($C2798,Торг!$I:$I,0))),"")</f>
        <v/>
      </c>
      <c r="L2798" s="132" t="str">
        <f>IFERROR(IFERROR(INDEX(Кат!$A:$A,MATCH($C2798,Кат!$I:$I,0)),INDEX(Торг!$A:$A,MATCH($C2798,Торг!$I:$I,0))),"")</f>
        <v/>
      </c>
      <c r="M2798" s="132" t="str">
        <f>IFERROR(IFERROR(INDEX(Кат!$B:$B,MATCH($C2798,Кат!$I:$I,0)),INDEX(Торг!$B:$B,MATCH($C2798,Торг!$I:$I,0))),"")</f>
        <v/>
      </c>
      <c r="N2798" s="132" t="str">
        <f t="shared" si="43"/>
        <v>HOFER HF626402</v>
      </c>
      <c r="O2798" s="132" t="str">
        <f>IFERROR(IFERROR(INDEX(Кат!$B:$B,MATCH($N2798,Кат!$I:$I,0)),INDEX(Торг!$B:$B,MATCH($N2798,Торг!$I:$I,0))),"")</f>
        <v/>
      </c>
    </row>
    <row r="2799" spans="1:15" outlineLevel="2">
      <c r="A2799" t="s">
        <v>16459</v>
      </c>
      <c r="C2799" s="191" t="s">
        <v>1716</v>
      </c>
      <c r="E2799" t="s">
        <v>1717</v>
      </c>
      <c r="F2799" t="s">
        <v>1675</v>
      </c>
      <c r="G2799" t="s">
        <v>399</v>
      </c>
      <c r="H2799">
        <v>1760</v>
      </c>
      <c r="J2799" t="s">
        <v>22634</v>
      </c>
      <c r="K2799" s="132" t="str">
        <f>IFERROR(IFERROR(INDEX(Кат!$O:$O,MATCH($C2799,Кат!$I:$I,0)),INDEX(Торг!$L:$L,MATCH($C2799,Торг!$I:$I,0))),"")</f>
        <v/>
      </c>
      <c r="L2799" s="132" t="str">
        <f>IFERROR(IFERROR(INDEX(Кат!$A:$A,MATCH($C2799,Кат!$I:$I,0)),INDEX(Торг!$A:$A,MATCH($C2799,Торг!$I:$I,0))),"")</f>
        <v/>
      </c>
      <c r="M2799" s="132" t="str">
        <f>IFERROR(IFERROR(INDEX(Кат!$B:$B,MATCH($C2799,Кат!$I:$I,0)),INDEX(Торг!$B:$B,MATCH($C2799,Торг!$I:$I,0))),"")</f>
        <v/>
      </c>
      <c r="N2799" s="132" t="str">
        <f t="shared" si="43"/>
        <v>HOFER HF626403</v>
      </c>
      <c r="O2799" s="132" t="str">
        <f>IFERROR(IFERROR(INDEX(Кат!$B:$B,MATCH($N2799,Кат!$I:$I,0)),INDEX(Торг!$B:$B,MATCH($N2799,Торг!$I:$I,0))),"")</f>
        <v/>
      </c>
    </row>
    <row r="2800" spans="1:15" outlineLevel="1">
      <c r="A2800" t="s">
        <v>23850</v>
      </c>
      <c r="C2800" s="191"/>
      <c r="E2800" t="s">
        <v>23851</v>
      </c>
      <c r="J2800" t="s">
        <v>22634</v>
      </c>
      <c r="K2800" s="132" t="str">
        <f>IFERROR(IFERROR(INDEX(Кат!$O:$O,MATCH($C2800,Кат!$I:$I,0)),INDEX(Торг!$L:$L,MATCH($C2800,Торг!$I:$I,0))),"")</f>
        <v/>
      </c>
      <c r="L2800" s="132" t="str">
        <f>IFERROR(IFERROR(INDEX(Кат!$A:$A,MATCH($C2800,Кат!$I:$I,0)),INDEX(Торг!$A:$A,MATCH($C2800,Торг!$I:$I,0))),"")</f>
        <v/>
      </c>
      <c r="M2800" s="132" t="str">
        <f>IFERROR(IFERROR(INDEX(Кат!$B:$B,MATCH($C2800,Кат!$I:$I,0)),INDEX(Торг!$B:$B,MATCH($C2800,Торг!$I:$I,0))),"")</f>
        <v/>
      </c>
      <c r="N2800" s="132" t="str">
        <f t="shared" si="43"/>
        <v xml:space="preserve"> </v>
      </c>
      <c r="O2800" s="132" t="str">
        <f>IFERROR(IFERROR(INDEX(Кат!$B:$B,MATCH($N2800,Кат!$I:$I,0)),INDEX(Торг!$B:$B,MATCH($N2800,Торг!$I:$I,0))),"")</f>
        <v/>
      </c>
    </row>
    <row r="2801" spans="1:15" outlineLevel="2">
      <c r="A2801" t="s">
        <v>16460</v>
      </c>
      <c r="C2801" s="191" t="s">
        <v>5736</v>
      </c>
      <c r="E2801" t="s">
        <v>5737</v>
      </c>
      <c r="F2801" t="s">
        <v>1675</v>
      </c>
      <c r="G2801" t="s">
        <v>399</v>
      </c>
      <c r="H2801">
        <v>5400</v>
      </c>
      <c r="J2801" t="s">
        <v>22634</v>
      </c>
      <c r="K2801" s="132" t="str">
        <f>IFERROR(IFERROR(INDEX(Кат!$O:$O,MATCH($C2801,Кат!$I:$I,0)),INDEX(Торг!$L:$L,MATCH($C2801,Торг!$I:$I,0))),"")</f>
        <v/>
      </c>
      <c r="L2801" s="132" t="str">
        <f>IFERROR(IFERROR(INDEX(Кат!$A:$A,MATCH($C2801,Кат!$I:$I,0)),INDEX(Торг!$A:$A,MATCH($C2801,Торг!$I:$I,0))),"")</f>
        <v/>
      </c>
      <c r="M2801" s="132" t="str">
        <f>IFERROR(IFERROR(INDEX(Кат!$B:$B,MATCH($C2801,Кат!$I:$I,0)),INDEX(Торг!$B:$B,MATCH($C2801,Торг!$I:$I,0))),"")</f>
        <v/>
      </c>
      <c r="N2801" s="132" t="str">
        <f t="shared" si="43"/>
        <v>HOFER HF633622</v>
      </c>
      <c r="O2801" s="132" t="str">
        <f>IFERROR(IFERROR(INDEX(Кат!$B:$B,MATCH($N2801,Кат!$I:$I,0)),INDEX(Торг!$B:$B,MATCH($N2801,Торг!$I:$I,0))),"")</f>
        <v/>
      </c>
    </row>
    <row r="2802" spans="1:15" outlineLevel="2">
      <c r="A2802" t="s">
        <v>16462</v>
      </c>
      <c r="C2802" s="191" t="s">
        <v>5739</v>
      </c>
      <c r="E2802" t="s">
        <v>5740</v>
      </c>
      <c r="F2802" t="s">
        <v>1675</v>
      </c>
      <c r="G2802" t="s">
        <v>399</v>
      </c>
      <c r="H2802">
        <v>6250</v>
      </c>
      <c r="J2802" t="s">
        <v>22634</v>
      </c>
      <c r="K2802" s="132" t="str">
        <f>IFERROR(IFERROR(INDEX(Кат!$O:$O,MATCH($C2802,Кат!$I:$I,0)),INDEX(Торг!$L:$L,MATCH($C2802,Торг!$I:$I,0))),"")</f>
        <v/>
      </c>
      <c r="L2802" s="132" t="str">
        <f>IFERROR(IFERROR(INDEX(Кат!$A:$A,MATCH($C2802,Кат!$I:$I,0)),INDEX(Торг!$A:$A,MATCH($C2802,Торг!$I:$I,0))),"")</f>
        <v/>
      </c>
      <c r="M2802" s="132" t="str">
        <f>IFERROR(IFERROR(INDEX(Кат!$B:$B,MATCH($C2802,Кат!$I:$I,0)),INDEX(Торг!$B:$B,MATCH($C2802,Торг!$I:$I,0))),"")</f>
        <v/>
      </c>
      <c r="N2802" s="132" t="str">
        <f t="shared" si="43"/>
        <v>HOFER HF633624</v>
      </c>
      <c r="O2802" s="132" t="str">
        <f>IFERROR(IFERROR(INDEX(Кат!$B:$B,MATCH($N2802,Кат!$I:$I,0)),INDEX(Торг!$B:$B,MATCH($N2802,Торг!$I:$I,0))),"")</f>
        <v/>
      </c>
    </row>
    <row r="2803" spans="1:15" outlineLevel="2">
      <c r="A2803" t="s">
        <v>16461</v>
      </c>
      <c r="C2803" s="191" t="s">
        <v>5738</v>
      </c>
      <c r="E2803" t="s">
        <v>30041</v>
      </c>
      <c r="F2803" t="s">
        <v>1675</v>
      </c>
      <c r="G2803" t="s">
        <v>399</v>
      </c>
      <c r="H2803">
        <v>5850</v>
      </c>
      <c r="J2803" t="s">
        <v>22634</v>
      </c>
      <c r="K2803" s="132" t="str">
        <f>IFERROR(IFERROR(INDEX(Кат!$O:$O,MATCH($C2803,Кат!$I:$I,0)),INDEX(Торг!$L:$L,MATCH($C2803,Торг!$I:$I,0))),"")</f>
        <v/>
      </c>
      <c r="L2803" s="132" t="str">
        <f>IFERROR(IFERROR(INDEX(Кат!$A:$A,MATCH($C2803,Кат!$I:$I,0)),INDEX(Торг!$A:$A,MATCH($C2803,Торг!$I:$I,0))),"")</f>
        <v/>
      </c>
      <c r="M2803" s="132" t="str">
        <f>IFERROR(IFERROR(INDEX(Кат!$B:$B,MATCH($C2803,Кат!$I:$I,0)),INDEX(Торг!$B:$B,MATCH($C2803,Торг!$I:$I,0))),"")</f>
        <v/>
      </c>
      <c r="N2803" s="132" t="str">
        <f t="shared" si="43"/>
        <v>HOFER HF633623</v>
      </c>
      <c r="O2803" s="132" t="str">
        <f>IFERROR(IFERROR(INDEX(Кат!$B:$B,MATCH($N2803,Кат!$I:$I,0)),INDEX(Торг!$B:$B,MATCH($N2803,Торг!$I:$I,0))),"")</f>
        <v/>
      </c>
    </row>
    <row r="2804" spans="1:15" outlineLevel="2">
      <c r="A2804" t="s">
        <v>16463</v>
      </c>
      <c r="C2804" s="191" t="s">
        <v>5741</v>
      </c>
      <c r="E2804" t="s">
        <v>5742</v>
      </c>
      <c r="F2804" t="s">
        <v>1675</v>
      </c>
      <c r="G2804" t="s">
        <v>399</v>
      </c>
      <c r="H2804">
        <v>3900</v>
      </c>
      <c r="J2804" t="s">
        <v>22634</v>
      </c>
      <c r="K2804" s="132" t="str">
        <f>IFERROR(IFERROR(INDEX(Кат!$O:$O,MATCH($C2804,Кат!$I:$I,0)),INDEX(Торг!$L:$L,MATCH($C2804,Торг!$I:$I,0))),"")</f>
        <v/>
      </c>
      <c r="L2804" s="132" t="str">
        <f>IFERROR(IFERROR(INDEX(Кат!$A:$A,MATCH($C2804,Кат!$I:$I,0)),INDEX(Торг!$A:$A,MATCH($C2804,Торг!$I:$I,0))),"")</f>
        <v/>
      </c>
      <c r="M2804" s="132" t="str">
        <f>IFERROR(IFERROR(INDEX(Кат!$B:$B,MATCH($C2804,Кат!$I:$I,0)),INDEX(Торг!$B:$B,MATCH($C2804,Торг!$I:$I,0))),"")</f>
        <v/>
      </c>
      <c r="N2804" s="132" t="str">
        <f t="shared" si="43"/>
        <v>HOFER HF633610</v>
      </c>
      <c r="O2804" s="132" t="str">
        <f>IFERROR(IFERROR(INDEX(Кат!$B:$B,MATCH($N2804,Кат!$I:$I,0)),INDEX(Торг!$B:$B,MATCH($N2804,Торг!$I:$I,0))),"")</f>
        <v/>
      </c>
    </row>
    <row r="2805" spans="1:15" outlineLevel="2">
      <c r="A2805" t="s">
        <v>16464</v>
      </c>
      <c r="C2805" s="191" t="s">
        <v>5743</v>
      </c>
      <c r="E2805" t="s">
        <v>5744</v>
      </c>
      <c r="F2805" t="s">
        <v>1675</v>
      </c>
      <c r="G2805" t="s">
        <v>399</v>
      </c>
      <c r="H2805">
        <v>4150</v>
      </c>
      <c r="J2805" t="s">
        <v>22634</v>
      </c>
      <c r="K2805" s="132" t="str">
        <f>IFERROR(IFERROR(INDEX(Кат!$O:$O,MATCH($C2805,Кат!$I:$I,0)),INDEX(Торг!$L:$L,MATCH($C2805,Торг!$I:$I,0))),"")</f>
        <v/>
      </c>
      <c r="L2805" s="132" t="str">
        <f>IFERROR(IFERROR(INDEX(Кат!$A:$A,MATCH($C2805,Кат!$I:$I,0)),INDEX(Торг!$A:$A,MATCH($C2805,Торг!$I:$I,0))),"")</f>
        <v/>
      </c>
      <c r="M2805" s="132" t="str">
        <f>IFERROR(IFERROR(INDEX(Кат!$B:$B,MATCH($C2805,Кат!$I:$I,0)),INDEX(Торг!$B:$B,MATCH($C2805,Торг!$I:$I,0))),"")</f>
        <v/>
      </c>
      <c r="N2805" s="132" t="str">
        <f t="shared" si="43"/>
        <v>HOFER HF633611</v>
      </c>
      <c r="O2805" s="132" t="str">
        <f>IFERROR(IFERROR(INDEX(Кат!$B:$B,MATCH($N2805,Кат!$I:$I,0)),INDEX(Торг!$B:$B,MATCH($N2805,Торг!$I:$I,0))),"")</f>
        <v/>
      </c>
    </row>
    <row r="2806" spans="1:15" outlineLevel="2">
      <c r="A2806" t="s">
        <v>16465</v>
      </c>
      <c r="C2806" s="191" t="s">
        <v>5745</v>
      </c>
      <c r="E2806" t="s">
        <v>5746</v>
      </c>
      <c r="F2806" t="s">
        <v>1675</v>
      </c>
      <c r="G2806" t="s">
        <v>399</v>
      </c>
      <c r="H2806">
        <v>4550</v>
      </c>
      <c r="J2806" t="s">
        <v>22634</v>
      </c>
      <c r="K2806" s="132" t="str">
        <f>IFERROR(IFERROR(INDEX(Кат!$O:$O,MATCH($C2806,Кат!$I:$I,0)),INDEX(Торг!$L:$L,MATCH($C2806,Торг!$I:$I,0))),"")</f>
        <v/>
      </c>
      <c r="L2806" s="132" t="str">
        <f>IFERROR(IFERROR(INDEX(Кат!$A:$A,MATCH($C2806,Кат!$I:$I,0)),INDEX(Торг!$A:$A,MATCH($C2806,Торг!$I:$I,0))),"")</f>
        <v/>
      </c>
      <c r="M2806" s="132" t="str">
        <f>IFERROR(IFERROR(INDEX(Кат!$B:$B,MATCH($C2806,Кат!$I:$I,0)),INDEX(Торг!$B:$B,MATCH($C2806,Торг!$I:$I,0))),"")</f>
        <v/>
      </c>
      <c r="N2806" s="132" t="str">
        <f t="shared" si="43"/>
        <v>HOFER HF633612</v>
      </c>
      <c r="O2806" s="132" t="str">
        <f>IFERROR(IFERROR(INDEX(Кат!$B:$B,MATCH($N2806,Кат!$I:$I,0)),INDEX(Торг!$B:$B,MATCH($N2806,Торг!$I:$I,0))),"")</f>
        <v/>
      </c>
    </row>
    <row r="2807" spans="1:15" outlineLevel="1">
      <c r="A2807" t="s">
        <v>16466</v>
      </c>
      <c r="C2807" s="191" t="s">
        <v>5747</v>
      </c>
      <c r="E2807" t="s">
        <v>5748</v>
      </c>
      <c r="F2807" t="s">
        <v>1675</v>
      </c>
      <c r="G2807" t="s">
        <v>399</v>
      </c>
      <c r="H2807">
        <v>4350</v>
      </c>
      <c r="J2807" t="s">
        <v>22634</v>
      </c>
      <c r="K2807" s="132" t="str">
        <f>IFERROR(IFERROR(INDEX(Кат!$O:$O,MATCH($C2807,Кат!$I:$I,0)),INDEX(Торг!$L:$L,MATCH($C2807,Торг!$I:$I,0))),"")</f>
        <v/>
      </c>
      <c r="L2807" s="132" t="str">
        <f>IFERROR(IFERROR(INDEX(Кат!$A:$A,MATCH($C2807,Кат!$I:$I,0)),INDEX(Торг!$A:$A,MATCH($C2807,Торг!$I:$I,0))),"")</f>
        <v/>
      </c>
      <c r="M2807" s="132" t="str">
        <f>IFERROR(IFERROR(INDEX(Кат!$B:$B,MATCH($C2807,Кат!$I:$I,0)),INDEX(Торг!$B:$B,MATCH($C2807,Торг!$I:$I,0))),"")</f>
        <v/>
      </c>
      <c r="N2807" s="132" t="str">
        <f t="shared" si="43"/>
        <v>HOFER HF633613</v>
      </c>
      <c r="O2807" s="132" t="str">
        <f>IFERROR(IFERROR(INDEX(Кат!$B:$B,MATCH($N2807,Кат!$I:$I,0)),INDEX(Торг!$B:$B,MATCH($N2807,Торг!$I:$I,0))),"")</f>
        <v/>
      </c>
    </row>
    <row r="2808" spans="1:15" outlineLevel="2">
      <c r="A2808" t="s">
        <v>16467</v>
      </c>
      <c r="C2808" s="191" t="s">
        <v>5749</v>
      </c>
      <c r="E2808" t="s">
        <v>5750</v>
      </c>
      <c r="F2808" t="s">
        <v>1675</v>
      </c>
      <c r="G2808" t="s">
        <v>399</v>
      </c>
      <c r="H2808">
        <v>4900</v>
      </c>
      <c r="J2808" t="s">
        <v>22634</v>
      </c>
      <c r="K2808" s="132" t="str">
        <f>IFERROR(IFERROR(INDEX(Кат!$O:$O,MATCH($C2808,Кат!$I:$I,0)),INDEX(Торг!$L:$L,MATCH($C2808,Торг!$I:$I,0))),"")</f>
        <v/>
      </c>
      <c r="L2808" s="132" t="str">
        <f>IFERROR(IFERROR(INDEX(Кат!$A:$A,MATCH($C2808,Кат!$I:$I,0)),INDEX(Торг!$A:$A,MATCH($C2808,Торг!$I:$I,0))),"")</f>
        <v/>
      </c>
      <c r="M2808" s="132" t="str">
        <f>IFERROR(IFERROR(INDEX(Кат!$B:$B,MATCH($C2808,Кат!$I:$I,0)),INDEX(Торг!$B:$B,MATCH($C2808,Торг!$I:$I,0))),"")</f>
        <v/>
      </c>
      <c r="N2808" s="132" t="str">
        <f t="shared" si="43"/>
        <v>HOFER HF633614</v>
      </c>
      <c r="O2808" s="132" t="str">
        <f>IFERROR(IFERROR(INDEX(Кат!$B:$B,MATCH($N2808,Кат!$I:$I,0)),INDEX(Торг!$B:$B,MATCH($N2808,Торг!$I:$I,0))),"")</f>
        <v/>
      </c>
    </row>
    <row r="2809" spans="1:15" outlineLevel="2">
      <c r="A2809" t="s">
        <v>16468</v>
      </c>
      <c r="C2809" s="191" t="s">
        <v>5751</v>
      </c>
      <c r="E2809" t="s">
        <v>5752</v>
      </c>
      <c r="F2809" t="s">
        <v>1675</v>
      </c>
      <c r="G2809" t="s">
        <v>399</v>
      </c>
      <c r="H2809">
        <v>4670</v>
      </c>
      <c r="J2809" t="s">
        <v>22634</v>
      </c>
      <c r="K2809" s="132" t="str">
        <f>IFERROR(IFERROR(INDEX(Кат!$O:$O,MATCH($C2809,Кат!$I:$I,0)),INDEX(Торг!$L:$L,MATCH($C2809,Торг!$I:$I,0))),"")</f>
        <v/>
      </c>
      <c r="L2809" s="132" t="str">
        <f>IFERROR(IFERROR(INDEX(Кат!$A:$A,MATCH($C2809,Кат!$I:$I,0)),INDEX(Торг!$A:$A,MATCH($C2809,Торг!$I:$I,0))),"")</f>
        <v/>
      </c>
      <c r="M2809" s="132" t="str">
        <f>IFERROR(IFERROR(INDEX(Кат!$B:$B,MATCH($C2809,Кат!$I:$I,0)),INDEX(Торг!$B:$B,MATCH($C2809,Торг!$I:$I,0))),"")</f>
        <v/>
      </c>
      <c r="N2809" s="132" t="str">
        <f t="shared" si="43"/>
        <v>HOFER HF633617</v>
      </c>
      <c r="O2809" s="132" t="str">
        <f>IFERROR(IFERROR(INDEX(Кат!$B:$B,MATCH($N2809,Кат!$I:$I,0)),INDEX(Торг!$B:$B,MATCH($N2809,Торг!$I:$I,0))),"")</f>
        <v/>
      </c>
    </row>
    <row r="2810" spans="1:15" outlineLevel="2">
      <c r="A2810" t="s">
        <v>16469</v>
      </c>
      <c r="C2810" s="191" t="s">
        <v>5753</v>
      </c>
      <c r="E2810" t="s">
        <v>5754</v>
      </c>
      <c r="F2810" t="s">
        <v>1675</v>
      </c>
      <c r="G2810" t="s">
        <v>399</v>
      </c>
      <c r="H2810">
        <v>5050</v>
      </c>
      <c r="J2810" t="s">
        <v>22634</v>
      </c>
      <c r="K2810" s="132" t="str">
        <f>IFERROR(IFERROR(INDEX(Кат!$O:$O,MATCH($C2810,Кат!$I:$I,0)),INDEX(Торг!$L:$L,MATCH($C2810,Торг!$I:$I,0))),"")</f>
        <v/>
      </c>
      <c r="L2810" s="132" t="str">
        <f>IFERROR(IFERROR(INDEX(Кат!$A:$A,MATCH($C2810,Кат!$I:$I,0)),INDEX(Торг!$A:$A,MATCH($C2810,Торг!$I:$I,0))),"")</f>
        <v/>
      </c>
      <c r="M2810" s="132" t="str">
        <f>IFERROR(IFERROR(INDEX(Кат!$B:$B,MATCH($C2810,Кат!$I:$I,0)),INDEX(Торг!$B:$B,MATCH($C2810,Торг!$I:$I,0))),"")</f>
        <v/>
      </c>
      <c r="N2810" s="132" t="str">
        <f t="shared" si="43"/>
        <v>HOFER HF633618</v>
      </c>
      <c r="O2810" s="132" t="str">
        <f>IFERROR(IFERROR(INDEX(Кат!$B:$B,MATCH($N2810,Кат!$I:$I,0)),INDEX(Торг!$B:$B,MATCH($N2810,Торг!$I:$I,0))),"")</f>
        <v/>
      </c>
    </row>
    <row r="2811" spans="1:15" outlineLevel="1">
      <c r="A2811" t="s">
        <v>16470</v>
      </c>
      <c r="C2811" s="191" t="s">
        <v>5755</v>
      </c>
      <c r="E2811" t="s">
        <v>5756</v>
      </c>
      <c r="F2811" t="s">
        <v>1675</v>
      </c>
      <c r="G2811" t="s">
        <v>399</v>
      </c>
      <c r="H2811">
        <v>5250</v>
      </c>
      <c r="J2811" t="s">
        <v>22634</v>
      </c>
      <c r="K2811" s="132" t="str">
        <f>IFERROR(IFERROR(INDEX(Кат!$O:$O,MATCH($C2811,Кат!$I:$I,0)),INDEX(Торг!$L:$L,MATCH($C2811,Торг!$I:$I,0))),"")</f>
        <v/>
      </c>
      <c r="L2811" s="132" t="str">
        <f>IFERROR(IFERROR(INDEX(Кат!$A:$A,MATCH($C2811,Кат!$I:$I,0)),INDEX(Торг!$A:$A,MATCH($C2811,Торг!$I:$I,0))),"")</f>
        <v/>
      </c>
      <c r="M2811" s="132" t="str">
        <f>IFERROR(IFERROR(INDEX(Кат!$B:$B,MATCH($C2811,Кат!$I:$I,0)),INDEX(Торг!$B:$B,MATCH($C2811,Торг!$I:$I,0))),"")</f>
        <v/>
      </c>
      <c r="N2811" s="132" t="str">
        <f t="shared" si="43"/>
        <v>HOFER HF633619</v>
      </c>
      <c r="O2811" s="132" t="str">
        <f>IFERROR(IFERROR(INDEX(Кат!$B:$B,MATCH($N2811,Кат!$I:$I,0)),INDEX(Торг!$B:$B,MATCH($N2811,Торг!$I:$I,0))),"")</f>
        <v/>
      </c>
    </row>
    <row r="2812" spans="1:15" outlineLevel="2">
      <c r="A2812" t="s">
        <v>23852</v>
      </c>
      <c r="C2812" s="191"/>
      <c r="E2812" t="s">
        <v>23532</v>
      </c>
      <c r="J2812" t="s">
        <v>22634</v>
      </c>
      <c r="K2812" s="132" t="str">
        <f>IFERROR(IFERROR(INDEX(Кат!$O:$O,MATCH($C2812,Кат!$I:$I,0)),INDEX(Торг!$L:$L,MATCH($C2812,Торг!$I:$I,0))),"")</f>
        <v/>
      </c>
      <c r="L2812" s="132" t="str">
        <f>IFERROR(IFERROR(INDEX(Кат!$A:$A,MATCH($C2812,Кат!$I:$I,0)),INDEX(Торг!$A:$A,MATCH($C2812,Торг!$I:$I,0))),"")</f>
        <v/>
      </c>
      <c r="M2812" s="132" t="str">
        <f>IFERROR(IFERROR(INDEX(Кат!$B:$B,MATCH($C2812,Кат!$I:$I,0)),INDEX(Торг!$B:$B,MATCH($C2812,Торг!$I:$I,0))),"")</f>
        <v/>
      </c>
      <c r="N2812" s="132" t="str">
        <f t="shared" si="43"/>
        <v xml:space="preserve"> </v>
      </c>
      <c r="O2812" s="132" t="str">
        <f>IFERROR(IFERROR(INDEX(Кат!$B:$B,MATCH($N2812,Кат!$I:$I,0)),INDEX(Торг!$B:$B,MATCH($N2812,Торг!$I:$I,0))),"")</f>
        <v/>
      </c>
    </row>
    <row r="2813" spans="1:15" outlineLevel="1">
      <c r="A2813" t="s">
        <v>16471</v>
      </c>
      <c r="C2813" s="191" t="s">
        <v>1718</v>
      </c>
      <c r="E2813" t="s">
        <v>1719</v>
      </c>
      <c r="F2813" t="s">
        <v>1675</v>
      </c>
      <c r="G2813" t="s">
        <v>399</v>
      </c>
      <c r="H2813">
        <v>450</v>
      </c>
      <c r="J2813" t="s">
        <v>22634</v>
      </c>
      <c r="K2813" s="132" t="str">
        <f>IFERROR(IFERROR(INDEX(Кат!$O:$O,MATCH($C2813,Кат!$I:$I,0)),INDEX(Торг!$L:$L,MATCH($C2813,Торг!$I:$I,0))),"")</f>
        <v/>
      </c>
      <c r="L2813" s="132" t="str">
        <f>IFERROR(IFERROR(INDEX(Кат!$A:$A,MATCH($C2813,Кат!$I:$I,0)),INDEX(Торг!$A:$A,MATCH($C2813,Торг!$I:$I,0))),"")</f>
        <v/>
      </c>
      <c r="M2813" s="132" t="str">
        <f>IFERROR(IFERROR(INDEX(Кат!$B:$B,MATCH($C2813,Кат!$I:$I,0)),INDEX(Торг!$B:$B,MATCH($C2813,Торг!$I:$I,0))),"")</f>
        <v/>
      </c>
      <c r="N2813" s="132" t="str">
        <f t="shared" si="43"/>
        <v>HOFER HF750451</v>
      </c>
      <c r="O2813" s="132" t="str">
        <f>IFERROR(IFERROR(INDEX(Кат!$B:$B,MATCH($N2813,Кат!$I:$I,0)),INDEX(Торг!$B:$B,MATCH($N2813,Торг!$I:$I,0))),"")</f>
        <v/>
      </c>
    </row>
    <row r="2814" spans="1:15" outlineLevel="2">
      <c r="A2814" t="s">
        <v>16472</v>
      </c>
      <c r="C2814" s="191" t="s">
        <v>1720</v>
      </c>
      <c r="E2814" t="s">
        <v>1721</v>
      </c>
      <c r="F2814" t="s">
        <v>1675</v>
      </c>
      <c r="G2814" t="s">
        <v>399</v>
      </c>
      <c r="H2814">
        <v>450</v>
      </c>
      <c r="J2814" t="s">
        <v>22634</v>
      </c>
      <c r="K2814" s="132" t="str">
        <f>IFERROR(IFERROR(INDEX(Кат!$O:$O,MATCH($C2814,Кат!$I:$I,0)),INDEX(Торг!$L:$L,MATCH($C2814,Торг!$I:$I,0))),"")</f>
        <v/>
      </c>
      <c r="L2814" s="132" t="str">
        <f>IFERROR(IFERROR(INDEX(Кат!$A:$A,MATCH($C2814,Кат!$I:$I,0)),INDEX(Торг!$A:$A,MATCH($C2814,Торг!$I:$I,0))),"")</f>
        <v/>
      </c>
      <c r="M2814" s="132" t="str">
        <f>IFERROR(IFERROR(INDEX(Кат!$B:$B,MATCH($C2814,Кат!$I:$I,0)),INDEX(Торг!$B:$B,MATCH($C2814,Торг!$I:$I,0))),"")</f>
        <v/>
      </c>
      <c r="N2814" s="132" t="str">
        <f t="shared" si="43"/>
        <v>HOFER HF750452</v>
      </c>
      <c r="O2814" s="132" t="str">
        <f>IFERROR(IFERROR(INDEX(Кат!$B:$B,MATCH($N2814,Кат!$I:$I,0)),INDEX(Торг!$B:$B,MATCH($N2814,Торг!$I:$I,0))),"")</f>
        <v/>
      </c>
    </row>
    <row r="2815" spans="1:15" outlineLevel="2">
      <c r="A2815" t="s">
        <v>16473</v>
      </c>
      <c r="C2815" s="191" t="s">
        <v>1722</v>
      </c>
      <c r="E2815" t="s">
        <v>1723</v>
      </c>
      <c r="F2815" t="s">
        <v>1675</v>
      </c>
      <c r="G2815" t="s">
        <v>399</v>
      </c>
      <c r="H2815">
        <v>400</v>
      </c>
      <c r="J2815" t="s">
        <v>22634</v>
      </c>
      <c r="K2815" s="132" t="str">
        <f>IFERROR(IFERROR(INDEX(Кат!$O:$O,MATCH($C2815,Кат!$I:$I,0)),INDEX(Торг!$L:$L,MATCH($C2815,Торг!$I:$I,0))),"")</f>
        <v/>
      </c>
      <c r="L2815" s="132" t="str">
        <f>IFERROR(IFERROR(INDEX(Кат!$A:$A,MATCH($C2815,Кат!$I:$I,0)),INDEX(Торг!$A:$A,MATCH($C2815,Торг!$I:$I,0))),"")</f>
        <v/>
      </c>
      <c r="M2815" s="132" t="str">
        <f>IFERROR(IFERROR(INDEX(Кат!$B:$B,MATCH($C2815,Кат!$I:$I,0)),INDEX(Торг!$B:$B,MATCH($C2815,Торг!$I:$I,0))),"")</f>
        <v/>
      </c>
      <c r="N2815" s="132" t="str">
        <f t="shared" si="43"/>
        <v>HOFER HF750464</v>
      </c>
      <c r="O2815" s="132" t="str">
        <f>IFERROR(IFERROR(INDEX(Кат!$B:$B,MATCH($N2815,Кат!$I:$I,0)),INDEX(Торг!$B:$B,MATCH($N2815,Торг!$I:$I,0))),"")</f>
        <v/>
      </c>
    </row>
    <row r="2816" spans="1:15" outlineLevel="2">
      <c r="A2816" t="s">
        <v>16474</v>
      </c>
      <c r="C2816" s="191" t="s">
        <v>1724</v>
      </c>
      <c r="E2816" t="s">
        <v>1725</v>
      </c>
      <c r="F2816" t="s">
        <v>1675</v>
      </c>
      <c r="G2816" t="s">
        <v>399</v>
      </c>
      <c r="H2816">
        <v>350</v>
      </c>
      <c r="J2816" t="s">
        <v>22634</v>
      </c>
      <c r="K2816" s="132" t="str">
        <f>IFERROR(IFERROR(INDEX(Кат!$O:$O,MATCH($C2816,Кат!$I:$I,0)),INDEX(Торг!$L:$L,MATCH($C2816,Торг!$I:$I,0))),"")</f>
        <v/>
      </c>
      <c r="L2816" s="132" t="str">
        <f>IFERROR(IFERROR(INDEX(Кат!$A:$A,MATCH($C2816,Кат!$I:$I,0)),INDEX(Торг!$A:$A,MATCH($C2816,Торг!$I:$I,0))),"")</f>
        <v/>
      </c>
      <c r="M2816" s="132" t="str">
        <f>IFERROR(IFERROR(INDEX(Кат!$B:$B,MATCH($C2816,Кат!$I:$I,0)),INDEX(Торг!$B:$B,MATCH($C2816,Торг!$I:$I,0))),"")</f>
        <v/>
      </c>
      <c r="N2816" s="132" t="str">
        <f t="shared" si="43"/>
        <v>HOFER HF750818</v>
      </c>
      <c r="O2816" s="132" t="str">
        <f>IFERROR(IFERROR(INDEX(Кат!$B:$B,MATCH($N2816,Кат!$I:$I,0)),INDEX(Торг!$B:$B,MATCH($N2816,Торг!$I:$I,0))),"")</f>
        <v/>
      </c>
    </row>
    <row r="2817" spans="1:15" outlineLevel="2">
      <c r="A2817" t="s">
        <v>32333</v>
      </c>
      <c r="C2817" s="191" t="s">
        <v>32334</v>
      </c>
      <c r="E2817" t="s">
        <v>32335</v>
      </c>
      <c r="F2817" t="s">
        <v>1675</v>
      </c>
      <c r="G2817" t="s">
        <v>399</v>
      </c>
      <c r="H2817">
        <v>280</v>
      </c>
      <c r="J2817" t="s">
        <v>22634</v>
      </c>
      <c r="K2817" s="132" t="str">
        <f>IFERROR(IFERROR(INDEX(Кат!$O:$O,MATCH($C2817,Кат!$I:$I,0)),INDEX(Торг!$L:$L,MATCH($C2817,Торг!$I:$I,0))),"")</f>
        <v/>
      </c>
      <c r="L2817" s="132" t="str">
        <f>IFERROR(IFERROR(INDEX(Кат!$A:$A,MATCH($C2817,Кат!$I:$I,0)),INDEX(Торг!$A:$A,MATCH($C2817,Торг!$I:$I,0))),"")</f>
        <v/>
      </c>
      <c r="M2817" s="132" t="str">
        <f>IFERROR(IFERROR(INDEX(Кат!$B:$B,MATCH($C2817,Кат!$I:$I,0)),INDEX(Торг!$B:$B,MATCH($C2817,Торг!$I:$I,0))),"")</f>
        <v/>
      </c>
      <c r="N2817" s="132" t="str">
        <f t="shared" si="43"/>
        <v>HOFER HF750813</v>
      </c>
      <c r="O2817" s="132" t="str">
        <f>IFERROR(IFERROR(INDEX(Кат!$B:$B,MATCH($N2817,Кат!$I:$I,0)),INDEX(Торг!$B:$B,MATCH($N2817,Торг!$I:$I,0))),"")</f>
        <v/>
      </c>
    </row>
    <row r="2818" spans="1:15" outlineLevel="2">
      <c r="A2818" t="s">
        <v>16475</v>
      </c>
      <c r="C2818" s="191" t="s">
        <v>1726</v>
      </c>
      <c r="E2818" t="s">
        <v>1727</v>
      </c>
      <c r="F2818" t="s">
        <v>1675</v>
      </c>
      <c r="G2818" t="s">
        <v>399</v>
      </c>
      <c r="H2818">
        <v>170</v>
      </c>
      <c r="J2818" t="s">
        <v>22634</v>
      </c>
      <c r="K2818" s="132" t="str">
        <f>IFERROR(IFERROR(INDEX(Кат!$O:$O,MATCH($C2818,Кат!$I:$I,0)),INDEX(Торг!$L:$L,MATCH($C2818,Торг!$I:$I,0))),"")</f>
        <v/>
      </c>
      <c r="L2818" s="132" t="str">
        <f>IFERROR(IFERROR(INDEX(Кат!$A:$A,MATCH($C2818,Кат!$I:$I,0)),INDEX(Торг!$A:$A,MATCH($C2818,Торг!$I:$I,0))),"")</f>
        <v/>
      </c>
      <c r="M2818" s="132" t="str">
        <f>IFERROR(IFERROR(INDEX(Кат!$B:$B,MATCH($C2818,Кат!$I:$I,0)),INDEX(Торг!$B:$B,MATCH($C2818,Торг!$I:$I,0))),"")</f>
        <v/>
      </c>
      <c r="N2818" s="132" t="str">
        <f t="shared" si="43"/>
        <v>HOFER HF750290</v>
      </c>
      <c r="O2818" s="132" t="str">
        <f>IFERROR(IFERROR(INDEX(Кат!$B:$B,MATCH($N2818,Кат!$I:$I,0)),INDEX(Торг!$B:$B,MATCH($N2818,Торг!$I:$I,0))),"")</f>
        <v/>
      </c>
    </row>
    <row r="2819" spans="1:15" outlineLevel="2">
      <c r="A2819" t="s">
        <v>30399</v>
      </c>
      <c r="C2819" s="191" t="s">
        <v>30400</v>
      </c>
      <c r="E2819" t="s">
        <v>30401</v>
      </c>
      <c r="F2819" t="s">
        <v>1675</v>
      </c>
      <c r="G2819" t="s">
        <v>399</v>
      </c>
      <c r="H2819">
        <v>1120</v>
      </c>
      <c r="J2819" t="s">
        <v>22634</v>
      </c>
      <c r="K2819" s="132" t="str">
        <f>IFERROR(IFERROR(INDEX(Кат!$O:$O,MATCH($C2819,Кат!$I:$I,0)),INDEX(Торг!$L:$L,MATCH($C2819,Торг!$I:$I,0))),"")</f>
        <v/>
      </c>
      <c r="L2819" s="132" t="str">
        <f>IFERROR(IFERROR(INDEX(Кат!$A:$A,MATCH($C2819,Кат!$I:$I,0)),INDEX(Торг!$A:$A,MATCH($C2819,Торг!$I:$I,0))),"")</f>
        <v/>
      </c>
      <c r="M2819" s="132" t="str">
        <f>IFERROR(IFERROR(INDEX(Кат!$B:$B,MATCH($C2819,Кат!$I:$I,0)),INDEX(Торг!$B:$B,MATCH($C2819,Торг!$I:$I,0))),"")</f>
        <v/>
      </c>
      <c r="N2819" s="132" t="str">
        <f t="shared" si="43"/>
        <v>HOFER HF750640</v>
      </c>
      <c r="O2819" s="132" t="str">
        <f>IFERROR(IFERROR(INDEX(Кат!$B:$B,MATCH($N2819,Кат!$I:$I,0)),INDEX(Торг!$B:$B,MATCH($N2819,Торг!$I:$I,0))),"")</f>
        <v/>
      </c>
    </row>
    <row r="2820" spans="1:15" outlineLevel="1">
      <c r="A2820" t="s">
        <v>30402</v>
      </c>
      <c r="C2820" s="191" t="s">
        <v>30403</v>
      </c>
      <c r="E2820" t="s">
        <v>30404</v>
      </c>
      <c r="F2820" t="s">
        <v>1675</v>
      </c>
      <c r="G2820" t="s">
        <v>399</v>
      </c>
      <c r="H2820">
        <v>1120</v>
      </c>
      <c r="J2820" t="s">
        <v>22634</v>
      </c>
      <c r="K2820" s="132" t="str">
        <f>IFERROR(IFERROR(INDEX(Кат!$O:$O,MATCH($C2820,Кат!$I:$I,0)),INDEX(Торг!$L:$L,MATCH($C2820,Торг!$I:$I,0))),"")</f>
        <v/>
      </c>
      <c r="L2820" s="132" t="str">
        <f>IFERROR(IFERROR(INDEX(Кат!$A:$A,MATCH($C2820,Кат!$I:$I,0)),INDEX(Торг!$A:$A,MATCH($C2820,Торг!$I:$I,0))),"")</f>
        <v/>
      </c>
      <c r="M2820" s="132" t="str">
        <f>IFERROR(IFERROR(INDEX(Кат!$B:$B,MATCH($C2820,Кат!$I:$I,0)),INDEX(Торг!$B:$B,MATCH($C2820,Торг!$I:$I,0))),"")</f>
        <v/>
      </c>
      <c r="N2820" s="132" t="str">
        <f t="shared" si="43"/>
        <v>HOFER HF750641</v>
      </c>
      <c r="O2820" s="132" t="str">
        <f>IFERROR(IFERROR(INDEX(Кат!$B:$B,MATCH($N2820,Кат!$I:$I,0)),INDEX(Торг!$B:$B,MATCH($N2820,Торг!$I:$I,0))),"")</f>
        <v/>
      </c>
    </row>
    <row r="2821" spans="1:15" outlineLevel="2">
      <c r="A2821" t="s">
        <v>26300</v>
      </c>
      <c r="C2821" s="191" t="s">
        <v>26301</v>
      </c>
      <c r="E2821" t="s">
        <v>26302</v>
      </c>
      <c r="F2821" t="s">
        <v>1675</v>
      </c>
      <c r="G2821" t="s">
        <v>399</v>
      </c>
      <c r="H2821">
        <v>950</v>
      </c>
      <c r="J2821" t="s">
        <v>22634</v>
      </c>
      <c r="K2821" s="132" t="str">
        <f>IFERROR(IFERROR(INDEX(Кат!$O:$O,MATCH($C2821,Кат!$I:$I,0)),INDEX(Торг!$L:$L,MATCH($C2821,Торг!$I:$I,0))),"")</f>
        <v/>
      </c>
      <c r="L2821" s="132" t="str">
        <f>IFERROR(IFERROR(INDEX(Кат!$A:$A,MATCH($C2821,Кат!$I:$I,0)),INDEX(Торг!$A:$A,MATCH($C2821,Торг!$I:$I,0))),"")</f>
        <v/>
      </c>
      <c r="M2821" s="132" t="str">
        <f>IFERROR(IFERROR(INDEX(Кат!$B:$B,MATCH($C2821,Кат!$I:$I,0)),INDEX(Торг!$B:$B,MATCH($C2821,Торг!$I:$I,0))),"")</f>
        <v/>
      </c>
      <c r="N2821" s="132" t="str">
        <f t="shared" si="43"/>
        <v>HOFER HF750630</v>
      </c>
      <c r="O2821" s="132" t="str">
        <f>IFERROR(IFERROR(INDEX(Кат!$B:$B,MATCH($N2821,Кат!$I:$I,0)),INDEX(Торг!$B:$B,MATCH($N2821,Торг!$I:$I,0))),"")</f>
        <v/>
      </c>
    </row>
    <row r="2822" spans="1:15" outlineLevel="2">
      <c r="A2822" t="s">
        <v>26064</v>
      </c>
      <c r="C2822" s="191" t="s">
        <v>26065</v>
      </c>
      <c r="E2822" t="s">
        <v>26066</v>
      </c>
      <c r="F2822" t="s">
        <v>1675</v>
      </c>
      <c r="G2822" t="s">
        <v>399</v>
      </c>
      <c r="H2822">
        <v>950</v>
      </c>
      <c r="J2822" t="s">
        <v>22634</v>
      </c>
      <c r="K2822" s="132" t="str">
        <f>IFERROR(IFERROR(INDEX(Кат!$O:$O,MATCH($C2822,Кат!$I:$I,0)),INDEX(Торг!$L:$L,MATCH($C2822,Торг!$I:$I,0))),"")</f>
        <v/>
      </c>
      <c r="L2822" s="132" t="str">
        <f>IFERROR(IFERROR(INDEX(Кат!$A:$A,MATCH($C2822,Кат!$I:$I,0)),INDEX(Торг!$A:$A,MATCH($C2822,Торг!$I:$I,0))),"")</f>
        <v/>
      </c>
      <c r="M2822" s="132" t="str">
        <f>IFERROR(IFERROR(INDEX(Кат!$B:$B,MATCH($C2822,Кат!$I:$I,0)),INDEX(Торг!$B:$B,MATCH($C2822,Торг!$I:$I,0))),"")</f>
        <v/>
      </c>
      <c r="N2822" s="132" t="str">
        <f t="shared" si="43"/>
        <v>HOFER HF750632</v>
      </c>
      <c r="O2822" s="132" t="str">
        <f>IFERROR(IFERROR(INDEX(Кат!$B:$B,MATCH($N2822,Кат!$I:$I,0)),INDEX(Торг!$B:$B,MATCH($N2822,Торг!$I:$I,0))),"")</f>
        <v/>
      </c>
    </row>
    <row r="2823" spans="1:15" outlineLevel="2">
      <c r="A2823" t="s">
        <v>30405</v>
      </c>
      <c r="C2823" s="191" t="s">
        <v>30406</v>
      </c>
      <c r="E2823" t="s">
        <v>30407</v>
      </c>
      <c r="F2823" t="s">
        <v>1675</v>
      </c>
      <c r="G2823" t="s">
        <v>399</v>
      </c>
      <c r="H2823">
        <v>950</v>
      </c>
      <c r="J2823" t="s">
        <v>22634</v>
      </c>
      <c r="K2823" s="132" t="str">
        <f>IFERROR(IFERROR(INDEX(Кат!$O:$O,MATCH($C2823,Кат!$I:$I,0)),INDEX(Торг!$L:$L,MATCH($C2823,Торг!$I:$I,0))),"")</f>
        <v/>
      </c>
      <c r="L2823" s="132" t="str">
        <f>IFERROR(IFERROR(INDEX(Кат!$A:$A,MATCH($C2823,Кат!$I:$I,0)),INDEX(Торг!$A:$A,MATCH($C2823,Торг!$I:$I,0))),"")</f>
        <v/>
      </c>
      <c r="M2823" s="132" t="str">
        <f>IFERROR(IFERROR(INDEX(Кат!$B:$B,MATCH($C2823,Кат!$I:$I,0)),INDEX(Торг!$B:$B,MATCH($C2823,Торг!$I:$I,0))),"")</f>
        <v/>
      </c>
      <c r="N2823" s="132" t="str">
        <f t="shared" si="43"/>
        <v>HOFER HF750631</v>
      </c>
      <c r="O2823" s="132" t="str">
        <f>IFERROR(IFERROR(INDEX(Кат!$B:$B,MATCH($N2823,Кат!$I:$I,0)),INDEX(Торг!$B:$B,MATCH($N2823,Торг!$I:$I,0))),"")</f>
        <v/>
      </c>
    </row>
    <row r="2824" spans="1:15" outlineLevel="2">
      <c r="A2824" t="s">
        <v>31055</v>
      </c>
      <c r="C2824" s="191" t="s">
        <v>31056</v>
      </c>
      <c r="E2824" t="s">
        <v>31057</v>
      </c>
      <c r="F2824" t="s">
        <v>1675</v>
      </c>
      <c r="G2824" t="s">
        <v>399</v>
      </c>
      <c r="H2824">
        <v>1750</v>
      </c>
      <c r="J2824" t="s">
        <v>22634</v>
      </c>
      <c r="K2824" s="132" t="str">
        <f>IFERROR(IFERROR(INDEX(Кат!$O:$O,MATCH($C2824,Кат!$I:$I,0)),INDEX(Торг!$L:$L,MATCH($C2824,Торг!$I:$I,0))),"")</f>
        <v/>
      </c>
      <c r="L2824" s="132" t="str">
        <f>IFERROR(IFERROR(INDEX(Кат!$A:$A,MATCH($C2824,Кат!$I:$I,0)),INDEX(Торг!$A:$A,MATCH($C2824,Торг!$I:$I,0))),"")</f>
        <v/>
      </c>
      <c r="M2824" s="132" t="str">
        <f>IFERROR(IFERROR(INDEX(Кат!$B:$B,MATCH($C2824,Кат!$I:$I,0)),INDEX(Торг!$B:$B,MATCH($C2824,Торг!$I:$I,0))),"")</f>
        <v/>
      </c>
      <c r="N2824" s="132" t="str">
        <f t="shared" ref="N2824:N2887" si="44">_xlfn.CONCAT(F2824," ",C2824)</f>
        <v>HOFER HF218014</v>
      </c>
      <c r="O2824" s="132" t="str">
        <f>IFERROR(IFERROR(INDEX(Кат!$B:$B,MATCH($N2824,Кат!$I:$I,0)),INDEX(Торг!$B:$B,MATCH($N2824,Торг!$I:$I,0))),"")</f>
        <v/>
      </c>
    </row>
    <row r="2825" spans="1:15" outlineLevel="2">
      <c r="A2825" t="s">
        <v>16476</v>
      </c>
      <c r="C2825" s="191" t="s">
        <v>1728</v>
      </c>
      <c r="E2825" t="s">
        <v>1729</v>
      </c>
      <c r="F2825" t="s">
        <v>1675</v>
      </c>
      <c r="G2825" t="s">
        <v>399</v>
      </c>
      <c r="H2825">
        <v>1700</v>
      </c>
      <c r="J2825" t="s">
        <v>22634</v>
      </c>
      <c r="K2825" s="132" t="str">
        <f>IFERROR(IFERROR(INDEX(Кат!$O:$O,MATCH($C2825,Кат!$I:$I,0)),INDEX(Торг!$L:$L,MATCH($C2825,Торг!$I:$I,0))),"")</f>
        <v/>
      </c>
      <c r="L2825" s="132" t="str">
        <f>IFERROR(IFERROR(INDEX(Кат!$A:$A,MATCH($C2825,Кат!$I:$I,0)),INDEX(Торг!$A:$A,MATCH($C2825,Торг!$I:$I,0))),"")</f>
        <v/>
      </c>
      <c r="M2825" s="132" t="str">
        <f>IFERROR(IFERROR(INDEX(Кат!$B:$B,MATCH($C2825,Кат!$I:$I,0)),INDEX(Торг!$B:$B,MATCH($C2825,Торг!$I:$I,0))),"")</f>
        <v/>
      </c>
      <c r="N2825" s="132" t="str">
        <f t="shared" si="44"/>
        <v>HOFER HF218037</v>
      </c>
      <c r="O2825" s="132" t="str">
        <f>IFERROR(IFERROR(INDEX(Кат!$B:$B,MATCH($N2825,Кат!$I:$I,0)),INDEX(Торг!$B:$B,MATCH($N2825,Торг!$I:$I,0))),"")</f>
        <v/>
      </c>
    </row>
    <row r="2826" spans="1:15" outlineLevel="2">
      <c r="A2826" t="s">
        <v>16477</v>
      </c>
      <c r="C2826" s="191" t="s">
        <v>5757</v>
      </c>
      <c r="E2826" t="s">
        <v>5758</v>
      </c>
      <c r="F2826" t="s">
        <v>1675</v>
      </c>
      <c r="G2826" t="s">
        <v>399</v>
      </c>
      <c r="H2826">
        <v>1700</v>
      </c>
      <c r="J2826" t="s">
        <v>22634</v>
      </c>
      <c r="K2826" s="132" t="str">
        <f>IFERROR(IFERROR(INDEX(Кат!$O:$O,MATCH($C2826,Кат!$I:$I,0)),INDEX(Торг!$L:$L,MATCH($C2826,Торг!$I:$I,0))),"")</f>
        <v/>
      </c>
      <c r="L2826" s="132" t="str">
        <f>IFERROR(IFERROR(INDEX(Кат!$A:$A,MATCH($C2826,Кат!$I:$I,0)),INDEX(Торг!$A:$A,MATCH($C2826,Торг!$I:$I,0))),"")</f>
        <v/>
      </c>
      <c r="M2826" s="132" t="str">
        <f>IFERROR(IFERROR(INDEX(Кат!$B:$B,MATCH($C2826,Кат!$I:$I,0)),INDEX(Торг!$B:$B,MATCH($C2826,Торг!$I:$I,0))),"")</f>
        <v/>
      </c>
      <c r="N2826" s="132" t="str">
        <f t="shared" si="44"/>
        <v>HOFER HF218116</v>
      </c>
      <c r="O2826" s="132" t="str">
        <f>IFERROR(IFERROR(INDEX(Кат!$B:$B,MATCH($N2826,Кат!$I:$I,0)),INDEX(Торг!$B:$B,MATCH($N2826,Торг!$I:$I,0))),"")</f>
        <v/>
      </c>
    </row>
    <row r="2827" spans="1:15" outlineLevel="2">
      <c r="A2827" t="s">
        <v>26303</v>
      </c>
      <c r="C2827" s="191" t="s">
        <v>26304</v>
      </c>
      <c r="E2827" t="s">
        <v>26305</v>
      </c>
      <c r="F2827" t="s">
        <v>1675</v>
      </c>
      <c r="G2827" t="s">
        <v>399</v>
      </c>
      <c r="H2827">
        <v>1750</v>
      </c>
      <c r="J2827" t="s">
        <v>22634</v>
      </c>
      <c r="K2827" s="132" t="str">
        <f>IFERROR(IFERROR(INDEX(Кат!$O:$O,MATCH($C2827,Кат!$I:$I,0)),INDEX(Торг!$L:$L,MATCH($C2827,Торг!$I:$I,0))),"")</f>
        <v/>
      </c>
      <c r="L2827" s="132" t="str">
        <f>IFERROR(IFERROR(INDEX(Кат!$A:$A,MATCH($C2827,Кат!$I:$I,0)),INDEX(Торг!$A:$A,MATCH($C2827,Торг!$I:$I,0))),"")</f>
        <v/>
      </c>
      <c r="M2827" s="132" t="str">
        <f>IFERROR(IFERROR(INDEX(Кат!$B:$B,MATCH($C2827,Кат!$I:$I,0)),INDEX(Торг!$B:$B,MATCH($C2827,Торг!$I:$I,0))),"")</f>
        <v/>
      </c>
      <c r="N2827" s="132" t="str">
        <f t="shared" si="44"/>
        <v>HOFER HF218225</v>
      </c>
      <c r="O2827" s="132" t="str">
        <f>IFERROR(IFERROR(INDEX(Кат!$B:$B,MATCH($N2827,Кат!$I:$I,0)),INDEX(Торг!$B:$B,MATCH($N2827,Торг!$I:$I,0))),"")</f>
        <v/>
      </c>
    </row>
    <row r="2828" spans="1:15" outlineLevel="2">
      <c r="A2828" t="s">
        <v>31384</v>
      </c>
      <c r="C2828" s="191" t="s">
        <v>31385</v>
      </c>
      <c r="E2828" t="s">
        <v>31386</v>
      </c>
      <c r="F2828" t="s">
        <v>1675</v>
      </c>
      <c r="G2828" t="s">
        <v>399</v>
      </c>
      <c r="H2828">
        <v>1800</v>
      </c>
      <c r="J2828" t="s">
        <v>22634</v>
      </c>
      <c r="K2828" s="132" t="str">
        <f>IFERROR(IFERROR(INDEX(Кат!$O:$O,MATCH($C2828,Кат!$I:$I,0)),INDEX(Торг!$L:$L,MATCH($C2828,Торг!$I:$I,0))),"")</f>
        <v/>
      </c>
      <c r="L2828" s="132" t="str">
        <f>IFERROR(IFERROR(INDEX(Кат!$A:$A,MATCH($C2828,Кат!$I:$I,0)),INDEX(Торг!$A:$A,MATCH($C2828,Торг!$I:$I,0))),"")</f>
        <v/>
      </c>
      <c r="M2828" s="132" t="str">
        <f>IFERROR(IFERROR(INDEX(Кат!$B:$B,MATCH($C2828,Кат!$I:$I,0)),INDEX(Торг!$B:$B,MATCH($C2828,Торг!$I:$I,0))),"")</f>
        <v/>
      </c>
      <c r="N2828" s="132" t="str">
        <f t="shared" si="44"/>
        <v>HOFER HF218350</v>
      </c>
      <c r="O2828" s="132" t="str">
        <f>IFERROR(IFERROR(INDEX(Кат!$B:$B,MATCH($N2828,Кат!$I:$I,0)),INDEX(Торг!$B:$B,MATCH($N2828,Торг!$I:$I,0))),"")</f>
        <v/>
      </c>
    </row>
    <row r="2829" spans="1:15" outlineLevel="2">
      <c r="A2829" t="s">
        <v>31387</v>
      </c>
      <c r="C2829" s="191" t="s">
        <v>31388</v>
      </c>
      <c r="E2829" t="s">
        <v>31389</v>
      </c>
      <c r="F2829" t="s">
        <v>1675</v>
      </c>
      <c r="G2829" t="s">
        <v>399</v>
      </c>
      <c r="H2829">
        <v>1850</v>
      </c>
      <c r="J2829" t="s">
        <v>22634</v>
      </c>
      <c r="K2829" s="132" t="str">
        <f>IFERROR(IFERROR(INDEX(Кат!$O:$O,MATCH($C2829,Кат!$I:$I,0)),INDEX(Торг!$L:$L,MATCH($C2829,Торг!$I:$I,0))),"")</f>
        <v/>
      </c>
      <c r="L2829" s="132" t="str">
        <f>IFERROR(IFERROR(INDEX(Кат!$A:$A,MATCH($C2829,Кат!$I:$I,0)),INDEX(Торг!$A:$A,MATCH($C2829,Торг!$I:$I,0))),"")</f>
        <v/>
      </c>
      <c r="M2829" s="132" t="str">
        <f>IFERROR(IFERROR(INDEX(Кат!$B:$B,MATCH($C2829,Кат!$I:$I,0)),INDEX(Торг!$B:$B,MATCH($C2829,Торг!$I:$I,0))),"")</f>
        <v/>
      </c>
      <c r="N2829" s="132" t="str">
        <f t="shared" si="44"/>
        <v>HOFER HF218351</v>
      </c>
      <c r="O2829" s="132" t="str">
        <f>IFERROR(IFERROR(INDEX(Кат!$B:$B,MATCH($N2829,Кат!$I:$I,0)),INDEX(Торг!$B:$B,MATCH($N2829,Торг!$I:$I,0))),"")</f>
        <v/>
      </c>
    </row>
    <row r="2830" spans="1:15" outlineLevel="2">
      <c r="A2830" t="s">
        <v>31390</v>
      </c>
      <c r="C2830" s="191" t="s">
        <v>31391</v>
      </c>
      <c r="E2830" t="s">
        <v>31392</v>
      </c>
      <c r="F2830" t="s">
        <v>1675</v>
      </c>
      <c r="G2830" t="s">
        <v>399</v>
      </c>
      <c r="H2830">
        <v>1850</v>
      </c>
      <c r="J2830" t="s">
        <v>22634</v>
      </c>
      <c r="K2830" s="132" t="str">
        <f>IFERROR(IFERROR(INDEX(Кат!$O:$O,MATCH($C2830,Кат!$I:$I,0)),INDEX(Торг!$L:$L,MATCH($C2830,Торг!$I:$I,0))),"")</f>
        <v/>
      </c>
      <c r="L2830" s="132" t="str">
        <f>IFERROR(IFERROR(INDEX(Кат!$A:$A,MATCH($C2830,Кат!$I:$I,0)),INDEX(Торг!$A:$A,MATCH($C2830,Торг!$I:$I,0))),"")</f>
        <v/>
      </c>
      <c r="M2830" s="132" t="str">
        <f>IFERROR(IFERROR(INDEX(Кат!$B:$B,MATCH($C2830,Кат!$I:$I,0)),INDEX(Торг!$B:$B,MATCH($C2830,Торг!$I:$I,0))),"")</f>
        <v/>
      </c>
      <c r="N2830" s="132" t="str">
        <f t="shared" si="44"/>
        <v>HOFER HF218220</v>
      </c>
      <c r="O2830" s="132" t="str">
        <f>IFERROR(IFERROR(INDEX(Кат!$B:$B,MATCH($N2830,Кат!$I:$I,0)),INDEX(Торг!$B:$B,MATCH($N2830,Торг!$I:$I,0))),"")</f>
        <v/>
      </c>
    </row>
    <row r="2831" spans="1:15" outlineLevel="2">
      <c r="A2831" t="s">
        <v>16478</v>
      </c>
      <c r="C2831" s="191" t="s">
        <v>1730</v>
      </c>
      <c r="E2831" t="s">
        <v>1731</v>
      </c>
      <c r="F2831" t="s">
        <v>1675</v>
      </c>
      <c r="G2831" t="s">
        <v>399</v>
      </c>
      <c r="H2831">
        <v>180</v>
      </c>
      <c r="J2831" t="s">
        <v>22634</v>
      </c>
      <c r="K2831" s="132" t="str">
        <f>IFERROR(IFERROR(INDEX(Кат!$O:$O,MATCH($C2831,Кат!$I:$I,0)),INDEX(Торг!$L:$L,MATCH($C2831,Торг!$I:$I,0))),"")</f>
        <v/>
      </c>
      <c r="L2831" s="132" t="str">
        <f>IFERROR(IFERROR(INDEX(Кат!$A:$A,MATCH($C2831,Кат!$I:$I,0)),INDEX(Торг!$A:$A,MATCH($C2831,Торг!$I:$I,0))),"")</f>
        <v/>
      </c>
      <c r="M2831" s="132" t="str">
        <f>IFERROR(IFERROR(INDEX(Кат!$B:$B,MATCH($C2831,Кат!$I:$I,0)),INDEX(Торг!$B:$B,MATCH($C2831,Торг!$I:$I,0))),"")</f>
        <v/>
      </c>
      <c r="N2831" s="132" t="str">
        <f t="shared" si="44"/>
        <v>HOFER HF750260</v>
      </c>
      <c r="O2831" s="132" t="str">
        <f>IFERROR(IFERROR(INDEX(Кат!$B:$B,MATCH($N2831,Кат!$I:$I,0)),INDEX(Торг!$B:$B,MATCH($N2831,Торг!$I:$I,0))),"")</f>
        <v/>
      </c>
    </row>
    <row r="2832" spans="1:15" outlineLevel="2">
      <c r="A2832" t="s">
        <v>16479</v>
      </c>
      <c r="C2832" s="191" t="s">
        <v>1732</v>
      </c>
      <c r="E2832" t="s">
        <v>1733</v>
      </c>
      <c r="F2832" t="s">
        <v>1675</v>
      </c>
      <c r="G2832" t="s">
        <v>399</v>
      </c>
      <c r="H2832">
        <v>250</v>
      </c>
      <c r="J2832" t="s">
        <v>22634</v>
      </c>
      <c r="K2832" s="132" t="str">
        <f>IFERROR(IFERROR(INDEX(Кат!$O:$O,MATCH($C2832,Кат!$I:$I,0)),INDEX(Торг!$L:$L,MATCH($C2832,Торг!$I:$I,0))),"")</f>
        <v/>
      </c>
      <c r="L2832" s="132" t="str">
        <f>IFERROR(IFERROR(INDEX(Кат!$A:$A,MATCH($C2832,Кат!$I:$I,0)),INDEX(Торг!$A:$A,MATCH($C2832,Торг!$I:$I,0))),"")</f>
        <v/>
      </c>
      <c r="M2832" s="132" t="str">
        <f>IFERROR(IFERROR(INDEX(Кат!$B:$B,MATCH($C2832,Кат!$I:$I,0)),INDEX(Торг!$B:$B,MATCH($C2832,Торг!$I:$I,0))),"")</f>
        <v/>
      </c>
      <c r="N2832" s="132" t="str">
        <f t="shared" si="44"/>
        <v>HOFER HF750265</v>
      </c>
      <c r="O2832" s="132" t="str">
        <f>IFERROR(IFERROR(INDEX(Кат!$B:$B,MATCH($N2832,Кат!$I:$I,0)),INDEX(Торг!$B:$B,MATCH($N2832,Торг!$I:$I,0))),"")</f>
        <v/>
      </c>
    </row>
    <row r="2833" spans="1:15" outlineLevel="2">
      <c r="A2833" t="s">
        <v>31393</v>
      </c>
      <c r="C2833" s="191" t="s">
        <v>31394</v>
      </c>
      <c r="E2833" t="s">
        <v>31395</v>
      </c>
      <c r="F2833" t="s">
        <v>1675</v>
      </c>
      <c r="G2833" t="s">
        <v>399</v>
      </c>
      <c r="H2833">
        <v>220</v>
      </c>
      <c r="J2833" t="s">
        <v>22634</v>
      </c>
      <c r="K2833" s="132" t="str">
        <f>IFERROR(IFERROR(INDEX(Кат!$O:$O,MATCH($C2833,Кат!$I:$I,0)),INDEX(Торг!$L:$L,MATCH($C2833,Торг!$I:$I,0))),"")</f>
        <v/>
      </c>
      <c r="L2833" s="132" t="str">
        <f>IFERROR(IFERROR(INDEX(Кат!$A:$A,MATCH($C2833,Кат!$I:$I,0)),INDEX(Торг!$A:$A,MATCH($C2833,Торг!$I:$I,0))),"")</f>
        <v/>
      </c>
      <c r="M2833" s="132" t="str">
        <f>IFERROR(IFERROR(INDEX(Кат!$B:$B,MATCH($C2833,Кат!$I:$I,0)),INDEX(Торг!$B:$B,MATCH($C2833,Торг!$I:$I,0))),"")</f>
        <v/>
      </c>
      <c r="N2833" s="132" t="str">
        <f t="shared" si="44"/>
        <v>HOFER HF750263</v>
      </c>
      <c r="O2833" s="132" t="str">
        <f>IFERROR(IFERROR(INDEX(Кат!$B:$B,MATCH($N2833,Кат!$I:$I,0)),INDEX(Торг!$B:$B,MATCH($N2833,Торг!$I:$I,0))),"")</f>
        <v/>
      </c>
    </row>
    <row r="2834" spans="1:15" outlineLevel="2">
      <c r="A2834" t="s">
        <v>16480</v>
      </c>
      <c r="C2834" s="191" t="s">
        <v>5759</v>
      </c>
      <c r="E2834" t="s">
        <v>5760</v>
      </c>
      <c r="F2834" t="s">
        <v>1675</v>
      </c>
      <c r="G2834" t="s">
        <v>399</v>
      </c>
      <c r="H2834">
        <v>190</v>
      </c>
      <c r="J2834" t="s">
        <v>22634</v>
      </c>
      <c r="K2834" s="132" t="str">
        <f>IFERROR(IFERROR(INDEX(Кат!$O:$O,MATCH($C2834,Кат!$I:$I,0)),INDEX(Торг!$L:$L,MATCH($C2834,Торг!$I:$I,0))),"")</f>
        <v/>
      </c>
      <c r="L2834" s="132" t="str">
        <f>IFERROR(IFERROR(INDEX(Кат!$A:$A,MATCH($C2834,Кат!$I:$I,0)),INDEX(Торг!$A:$A,MATCH($C2834,Торг!$I:$I,0))),"")</f>
        <v/>
      </c>
      <c r="M2834" s="132" t="str">
        <f>IFERROR(IFERROR(INDEX(Кат!$B:$B,MATCH($C2834,Кат!$I:$I,0)),INDEX(Торг!$B:$B,MATCH($C2834,Торг!$I:$I,0))),"")</f>
        <v/>
      </c>
      <c r="N2834" s="132" t="str">
        <f t="shared" si="44"/>
        <v>HOFER HF750101</v>
      </c>
      <c r="O2834" s="132" t="str">
        <f>IFERROR(IFERROR(INDEX(Кат!$B:$B,MATCH($N2834,Кат!$I:$I,0)),INDEX(Торг!$B:$B,MATCH($N2834,Торг!$I:$I,0))),"")</f>
        <v/>
      </c>
    </row>
    <row r="2835" spans="1:15" outlineLevel="2">
      <c r="A2835" t="s">
        <v>16481</v>
      </c>
      <c r="C2835" s="191" t="s">
        <v>1734</v>
      </c>
      <c r="E2835" t="s">
        <v>1735</v>
      </c>
      <c r="F2835" t="s">
        <v>1675</v>
      </c>
      <c r="G2835" t="s">
        <v>399</v>
      </c>
      <c r="H2835">
        <v>310</v>
      </c>
      <c r="J2835" t="s">
        <v>22634</v>
      </c>
      <c r="K2835" s="132" t="str">
        <f>IFERROR(IFERROR(INDEX(Кат!$O:$O,MATCH($C2835,Кат!$I:$I,0)),INDEX(Торг!$L:$L,MATCH($C2835,Торг!$I:$I,0))),"")</f>
        <v/>
      </c>
      <c r="L2835" s="132" t="str">
        <f>IFERROR(IFERROR(INDEX(Кат!$A:$A,MATCH($C2835,Кат!$I:$I,0)),INDEX(Торг!$A:$A,MATCH($C2835,Торг!$I:$I,0))),"")</f>
        <v/>
      </c>
      <c r="M2835" s="132" t="str">
        <f>IFERROR(IFERROR(INDEX(Кат!$B:$B,MATCH($C2835,Кат!$I:$I,0)),INDEX(Торг!$B:$B,MATCH($C2835,Торг!$I:$I,0))),"")</f>
        <v/>
      </c>
      <c r="N2835" s="132" t="str">
        <f t="shared" si="44"/>
        <v>HOFER HF750106</v>
      </c>
      <c r="O2835" s="132" t="str">
        <f>IFERROR(IFERROR(INDEX(Кат!$B:$B,MATCH($N2835,Кат!$I:$I,0)),INDEX(Торг!$B:$B,MATCH($N2835,Торг!$I:$I,0))),"")</f>
        <v/>
      </c>
    </row>
    <row r="2836" spans="1:15" outlineLevel="2">
      <c r="A2836" t="s">
        <v>16482</v>
      </c>
      <c r="C2836" s="191" t="s">
        <v>1736</v>
      </c>
      <c r="E2836" t="s">
        <v>1737</v>
      </c>
      <c r="F2836" t="s">
        <v>1675</v>
      </c>
      <c r="G2836" t="s">
        <v>399</v>
      </c>
      <c r="H2836">
        <v>310</v>
      </c>
      <c r="J2836" t="s">
        <v>22634</v>
      </c>
      <c r="K2836" s="132" t="str">
        <f>IFERROR(IFERROR(INDEX(Кат!$O:$O,MATCH($C2836,Кат!$I:$I,0)),INDEX(Торг!$L:$L,MATCH($C2836,Торг!$I:$I,0))),"")</f>
        <v/>
      </c>
      <c r="L2836" s="132" t="str">
        <f>IFERROR(IFERROR(INDEX(Кат!$A:$A,MATCH($C2836,Кат!$I:$I,0)),INDEX(Торг!$A:$A,MATCH($C2836,Торг!$I:$I,0))),"")</f>
        <v/>
      </c>
      <c r="M2836" s="132" t="str">
        <f>IFERROR(IFERROR(INDEX(Кат!$B:$B,MATCH($C2836,Кат!$I:$I,0)),INDEX(Торг!$B:$B,MATCH($C2836,Торг!$I:$I,0))),"")</f>
        <v/>
      </c>
      <c r="N2836" s="132" t="str">
        <f t="shared" si="44"/>
        <v>HOFER HF750107</v>
      </c>
      <c r="O2836" s="132" t="str">
        <f>IFERROR(IFERROR(INDEX(Кат!$B:$B,MATCH($N2836,Кат!$I:$I,0)),INDEX(Торг!$B:$B,MATCH($N2836,Торг!$I:$I,0))),"")</f>
        <v/>
      </c>
    </row>
    <row r="2837" spans="1:15" outlineLevel="2">
      <c r="A2837" t="s">
        <v>16483</v>
      </c>
      <c r="C2837" s="191" t="s">
        <v>1738</v>
      </c>
      <c r="E2837" t="s">
        <v>1739</v>
      </c>
      <c r="F2837" t="s">
        <v>1675</v>
      </c>
      <c r="G2837" t="s">
        <v>399</v>
      </c>
      <c r="H2837">
        <v>160</v>
      </c>
      <c r="J2837" t="s">
        <v>22634</v>
      </c>
      <c r="K2837" s="132" t="str">
        <f>IFERROR(IFERROR(INDEX(Кат!$O:$O,MATCH($C2837,Кат!$I:$I,0)),INDEX(Торг!$L:$L,MATCH($C2837,Торг!$I:$I,0))),"")</f>
        <v/>
      </c>
      <c r="L2837" s="132" t="str">
        <f>IFERROR(IFERROR(INDEX(Кат!$A:$A,MATCH($C2837,Кат!$I:$I,0)),INDEX(Торг!$A:$A,MATCH($C2837,Торг!$I:$I,0))),"")</f>
        <v/>
      </c>
      <c r="M2837" s="132" t="str">
        <f>IFERROR(IFERROR(INDEX(Кат!$B:$B,MATCH($C2837,Кат!$I:$I,0)),INDEX(Торг!$B:$B,MATCH($C2837,Торг!$I:$I,0))),"")</f>
        <v/>
      </c>
      <c r="N2837" s="132" t="str">
        <f t="shared" si="44"/>
        <v>HOFER HF750193</v>
      </c>
      <c r="O2837" s="132" t="str">
        <f>IFERROR(IFERROR(INDEX(Кат!$B:$B,MATCH($N2837,Кат!$I:$I,0)),INDEX(Торг!$B:$B,MATCH($N2837,Торг!$I:$I,0))),"")</f>
        <v/>
      </c>
    </row>
    <row r="2838" spans="1:15" outlineLevel="2">
      <c r="A2838" t="s">
        <v>26067</v>
      </c>
      <c r="C2838" s="191" t="s">
        <v>26068</v>
      </c>
      <c r="E2838" t="s">
        <v>26069</v>
      </c>
      <c r="F2838" t="s">
        <v>1675</v>
      </c>
      <c r="G2838" t="s">
        <v>399</v>
      </c>
      <c r="H2838">
        <v>180</v>
      </c>
      <c r="J2838" t="s">
        <v>22634</v>
      </c>
      <c r="K2838" s="132" t="str">
        <f>IFERROR(IFERROR(INDEX(Кат!$O:$O,MATCH($C2838,Кат!$I:$I,0)),INDEX(Торг!$L:$L,MATCH($C2838,Торг!$I:$I,0))),"")</f>
        <v/>
      </c>
      <c r="L2838" s="132" t="str">
        <f>IFERROR(IFERROR(INDEX(Кат!$A:$A,MATCH($C2838,Кат!$I:$I,0)),INDEX(Торг!$A:$A,MATCH($C2838,Торг!$I:$I,0))),"")</f>
        <v/>
      </c>
      <c r="M2838" s="132" t="str">
        <f>IFERROR(IFERROR(INDEX(Кат!$B:$B,MATCH($C2838,Кат!$I:$I,0)),INDEX(Торг!$B:$B,MATCH($C2838,Торг!$I:$I,0))),"")</f>
        <v/>
      </c>
      <c r="N2838" s="132" t="str">
        <f t="shared" si="44"/>
        <v>HOFER HF750192</v>
      </c>
      <c r="O2838" s="132" t="str">
        <f>IFERROR(IFERROR(INDEX(Кат!$B:$B,MATCH($N2838,Кат!$I:$I,0)),INDEX(Торг!$B:$B,MATCH($N2838,Торг!$I:$I,0))),"")</f>
        <v/>
      </c>
    </row>
    <row r="2839" spans="1:15" outlineLevel="2">
      <c r="A2839" t="s">
        <v>16484</v>
      </c>
      <c r="C2839" s="191" t="s">
        <v>5761</v>
      </c>
      <c r="E2839" t="s">
        <v>5762</v>
      </c>
      <c r="F2839" t="s">
        <v>1675</v>
      </c>
      <c r="G2839" t="s">
        <v>399</v>
      </c>
      <c r="H2839">
        <v>140</v>
      </c>
      <c r="J2839" t="s">
        <v>22634</v>
      </c>
      <c r="K2839" s="132" t="str">
        <f>IFERROR(IFERROR(INDEX(Кат!$O:$O,MATCH($C2839,Кат!$I:$I,0)),INDEX(Торг!$L:$L,MATCH($C2839,Торг!$I:$I,0))),"")</f>
        <v/>
      </c>
      <c r="L2839" s="132" t="str">
        <f>IFERROR(IFERROR(INDEX(Кат!$A:$A,MATCH($C2839,Кат!$I:$I,0)),INDEX(Торг!$A:$A,MATCH($C2839,Торг!$I:$I,0))),"")</f>
        <v/>
      </c>
      <c r="M2839" s="132" t="str">
        <f>IFERROR(IFERROR(INDEX(Кат!$B:$B,MATCH($C2839,Кат!$I:$I,0)),INDEX(Торг!$B:$B,MATCH($C2839,Торг!$I:$I,0))),"")</f>
        <v/>
      </c>
      <c r="N2839" s="132" t="str">
        <f t="shared" si="44"/>
        <v>HOFER HF750152</v>
      </c>
      <c r="O2839" s="132" t="str">
        <f>IFERROR(IFERROR(INDEX(Кат!$B:$B,MATCH($N2839,Кат!$I:$I,0)),INDEX(Торг!$B:$B,MATCH($N2839,Торг!$I:$I,0))),"")</f>
        <v/>
      </c>
    </row>
    <row r="2840" spans="1:15" outlineLevel="2">
      <c r="A2840" t="s">
        <v>16485</v>
      </c>
      <c r="C2840" s="191" t="s">
        <v>1740</v>
      </c>
      <c r="E2840" t="s">
        <v>1741</v>
      </c>
      <c r="F2840" t="s">
        <v>1675</v>
      </c>
      <c r="G2840" t="s">
        <v>399</v>
      </c>
      <c r="H2840">
        <v>120</v>
      </c>
      <c r="J2840" t="s">
        <v>22634</v>
      </c>
      <c r="K2840" s="132" t="str">
        <f>IFERROR(IFERROR(INDEX(Кат!$O:$O,MATCH($C2840,Кат!$I:$I,0)),INDEX(Торг!$L:$L,MATCH($C2840,Торг!$I:$I,0))),"")</f>
        <v/>
      </c>
      <c r="L2840" s="132" t="str">
        <f>IFERROR(IFERROR(INDEX(Кат!$A:$A,MATCH($C2840,Кат!$I:$I,0)),INDEX(Торг!$A:$A,MATCH($C2840,Торг!$I:$I,0))),"")</f>
        <v/>
      </c>
      <c r="M2840" s="132" t="str">
        <f>IFERROR(IFERROR(INDEX(Кат!$B:$B,MATCH($C2840,Кат!$I:$I,0)),INDEX(Торг!$B:$B,MATCH($C2840,Торг!$I:$I,0))),"")</f>
        <v/>
      </c>
      <c r="N2840" s="132" t="str">
        <f t="shared" si="44"/>
        <v>HOFER HF750150</v>
      </c>
      <c r="O2840" s="132" t="str">
        <f>IFERROR(IFERROR(INDEX(Кат!$B:$B,MATCH($N2840,Кат!$I:$I,0)),INDEX(Торг!$B:$B,MATCH($N2840,Торг!$I:$I,0))),"")</f>
        <v/>
      </c>
    </row>
    <row r="2841" spans="1:15" outlineLevel="2">
      <c r="A2841" t="s">
        <v>16486</v>
      </c>
      <c r="C2841" s="191" t="s">
        <v>1742</v>
      </c>
      <c r="E2841" t="s">
        <v>1743</v>
      </c>
      <c r="F2841" t="s">
        <v>1675</v>
      </c>
      <c r="G2841" t="s">
        <v>399</v>
      </c>
      <c r="H2841">
        <v>140</v>
      </c>
      <c r="J2841" t="s">
        <v>22634</v>
      </c>
      <c r="K2841" s="132" t="str">
        <f>IFERROR(IFERROR(INDEX(Кат!$O:$O,MATCH($C2841,Кат!$I:$I,0)),INDEX(Торг!$L:$L,MATCH($C2841,Торг!$I:$I,0))),"")</f>
        <v/>
      </c>
      <c r="L2841" s="132" t="str">
        <f>IFERROR(IFERROR(INDEX(Кат!$A:$A,MATCH($C2841,Кат!$I:$I,0)),INDEX(Торг!$A:$A,MATCH($C2841,Торг!$I:$I,0))),"")</f>
        <v/>
      </c>
      <c r="M2841" s="132" t="str">
        <f>IFERROR(IFERROR(INDEX(Кат!$B:$B,MATCH($C2841,Кат!$I:$I,0)),INDEX(Торг!$B:$B,MATCH($C2841,Торг!$I:$I,0))),"")</f>
        <v/>
      </c>
      <c r="N2841" s="132" t="str">
        <f t="shared" si="44"/>
        <v>HOFER HF750151</v>
      </c>
      <c r="O2841" s="132" t="str">
        <f>IFERROR(IFERROR(INDEX(Кат!$B:$B,MATCH($N2841,Кат!$I:$I,0)),INDEX(Торг!$B:$B,MATCH($N2841,Торг!$I:$I,0))),"")</f>
        <v/>
      </c>
    </row>
    <row r="2842" spans="1:15" outlineLevel="1">
      <c r="A2842" t="s">
        <v>16487</v>
      </c>
      <c r="C2842" s="191" t="s">
        <v>1744</v>
      </c>
      <c r="E2842" t="s">
        <v>1745</v>
      </c>
      <c r="F2842" t="s">
        <v>1675</v>
      </c>
      <c r="G2842" t="s">
        <v>399</v>
      </c>
      <c r="H2842">
        <v>260</v>
      </c>
      <c r="J2842" t="s">
        <v>22634</v>
      </c>
      <c r="K2842" s="132" t="str">
        <f>IFERROR(IFERROR(INDEX(Кат!$O:$O,MATCH($C2842,Кат!$I:$I,0)),INDEX(Торг!$L:$L,MATCH($C2842,Торг!$I:$I,0))),"")</f>
        <v/>
      </c>
      <c r="L2842" s="132" t="str">
        <f>IFERROR(IFERROR(INDEX(Кат!$A:$A,MATCH($C2842,Кат!$I:$I,0)),INDEX(Торг!$A:$A,MATCH($C2842,Торг!$I:$I,0))),"")</f>
        <v/>
      </c>
      <c r="M2842" s="132" t="str">
        <f>IFERROR(IFERROR(INDEX(Кат!$B:$B,MATCH($C2842,Кат!$I:$I,0)),INDEX(Торг!$B:$B,MATCH($C2842,Торг!$I:$I,0))),"")</f>
        <v/>
      </c>
      <c r="N2842" s="132" t="str">
        <f t="shared" si="44"/>
        <v>HOFER HF750157</v>
      </c>
      <c r="O2842" s="132" t="str">
        <f>IFERROR(IFERROR(INDEX(Кат!$B:$B,MATCH($N2842,Кат!$I:$I,0)),INDEX(Торг!$B:$B,MATCH($N2842,Торг!$I:$I,0))),"")</f>
        <v/>
      </c>
    </row>
    <row r="2843" spans="1:15" outlineLevel="2">
      <c r="A2843" t="s">
        <v>16488</v>
      </c>
      <c r="C2843" s="191" t="s">
        <v>1746</v>
      </c>
      <c r="E2843" t="s">
        <v>1747</v>
      </c>
      <c r="F2843" t="s">
        <v>1675</v>
      </c>
      <c r="G2843" t="s">
        <v>399</v>
      </c>
      <c r="H2843">
        <v>260</v>
      </c>
      <c r="J2843" t="s">
        <v>22634</v>
      </c>
      <c r="K2843" s="132" t="str">
        <f>IFERROR(IFERROR(INDEX(Кат!$O:$O,MATCH($C2843,Кат!$I:$I,0)),INDEX(Торг!$L:$L,MATCH($C2843,Торг!$I:$I,0))),"")</f>
        <v/>
      </c>
      <c r="L2843" s="132" t="str">
        <f>IFERROR(IFERROR(INDEX(Кат!$A:$A,MATCH($C2843,Кат!$I:$I,0)),INDEX(Торг!$A:$A,MATCH($C2843,Торг!$I:$I,0))),"")</f>
        <v/>
      </c>
      <c r="M2843" s="132" t="str">
        <f>IFERROR(IFERROR(INDEX(Кат!$B:$B,MATCH($C2843,Кат!$I:$I,0)),INDEX(Торг!$B:$B,MATCH($C2843,Торг!$I:$I,0))),"")</f>
        <v/>
      </c>
      <c r="N2843" s="132" t="str">
        <f t="shared" si="44"/>
        <v>HOFER HF750158</v>
      </c>
      <c r="O2843" s="132" t="str">
        <f>IFERROR(IFERROR(INDEX(Кат!$B:$B,MATCH($N2843,Кат!$I:$I,0)),INDEX(Торг!$B:$B,MATCH($N2843,Торг!$I:$I,0))),"")</f>
        <v/>
      </c>
    </row>
    <row r="2844" spans="1:15" outlineLevel="2">
      <c r="A2844" t="s">
        <v>16489</v>
      </c>
      <c r="C2844" s="191" t="s">
        <v>1748</v>
      </c>
      <c r="E2844" t="s">
        <v>1749</v>
      </c>
      <c r="F2844" t="s">
        <v>1675</v>
      </c>
      <c r="G2844" t="s">
        <v>399</v>
      </c>
      <c r="H2844">
        <v>240</v>
      </c>
      <c r="J2844" t="s">
        <v>22634</v>
      </c>
      <c r="K2844" s="132" t="str">
        <f>IFERROR(IFERROR(INDEX(Кат!$O:$O,MATCH($C2844,Кат!$I:$I,0)),INDEX(Торг!$L:$L,MATCH($C2844,Торг!$I:$I,0))),"")</f>
        <v/>
      </c>
      <c r="L2844" s="132" t="str">
        <f>IFERROR(IFERROR(INDEX(Кат!$A:$A,MATCH($C2844,Кат!$I:$I,0)),INDEX(Торг!$A:$A,MATCH($C2844,Торг!$I:$I,0))),"")</f>
        <v/>
      </c>
      <c r="M2844" s="132" t="str">
        <f>IFERROR(IFERROR(INDEX(Кат!$B:$B,MATCH($C2844,Кат!$I:$I,0)),INDEX(Торг!$B:$B,MATCH($C2844,Торг!$I:$I,0))),"")</f>
        <v/>
      </c>
      <c r="N2844" s="132" t="str">
        <f t="shared" si="44"/>
        <v>HOFER HF750156</v>
      </c>
      <c r="O2844" s="132" t="str">
        <f>IFERROR(IFERROR(INDEX(Кат!$B:$B,MATCH($N2844,Кат!$I:$I,0)),INDEX(Торг!$B:$B,MATCH($N2844,Торг!$I:$I,0))),"")</f>
        <v/>
      </c>
    </row>
    <row r="2845" spans="1:15" outlineLevel="2">
      <c r="A2845" t="s">
        <v>31396</v>
      </c>
      <c r="C2845" s="191" t="s">
        <v>31397</v>
      </c>
      <c r="E2845" t="s">
        <v>31398</v>
      </c>
      <c r="F2845" t="s">
        <v>1675</v>
      </c>
      <c r="G2845" t="s">
        <v>399</v>
      </c>
      <c r="H2845">
        <v>140</v>
      </c>
      <c r="J2845" t="s">
        <v>22634</v>
      </c>
      <c r="K2845" s="132" t="str">
        <f>IFERROR(IFERROR(INDEX(Кат!$O:$O,MATCH($C2845,Кат!$I:$I,0)),INDEX(Торг!$L:$L,MATCH($C2845,Торг!$I:$I,0))),"")</f>
        <v/>
      </c>
      <c r="L2845" s="132" t="str">
        <f>IFERROR(IFERROR(INDEX(Кат!$A:$A,MATCH($C2845,Кат!$I:$I,0)),INDEX(Торг!$A:$A,MATCH($C2845,Торг!$I:$I,0))),"")</f>
        <v/>
      </c>
      <c r="M2845" s="132" t="str">
        <f>IFERROR(IFERROR(INDEX(Кат!$B:$B,MATCH($C2845,Кат!$I:$I,0)),INDEX(Торг!$B:$B,MATCH($C2845,Торг!$I:$I,0))),"")</f>
        <v/>
      </c>
      <c r="N2845" s="132" t="str">
        <f t="shared" si="44"/>
        <v>HOFER HF750159</v>
      </c>
      <c r="O2845" s="132" t="str">
        <f>IFERROR(IFERROR(INDEX(Кат!$B:$B,MATCH($N2845,Кат!$I:$I,0)),INDEX(Торг!$B:$B,MATCH($N2845,Торг!$I:$I,0))),"")</f>
        <v/>
      </c>
    </row>
    <row r="2846" spans="1:15" outlineLevel="2">
      <c r="A2846" t="s">
        <v>16490</v>
      </c>
      <c r="C2846" s="191" t="s">
        <v>1750</v>
      </c>
      <c r="E2846" t="s">
        <v>1751</v>
      </c>
      <c r="F2846" t="s">
        <v>1675</v>
      </c>
      <c r="G2846" t="s">
        <v>399</v>
      </c>
      <c r="H2846">
        <v>140</v>
      </c>
      <c r="J2846" t="s">
        <v>22634</v>
      </c>
      <c r="K2846" s="132" t="str">
        <f>IFERROR(IFERROR(INDEX(Кат!$O:$O,MATCH($C2846,Кат!$I:$I,0)),INDEX(Торг!$L:$L,MATCH($C2846,Торг!$I:$I,0))),"")</f>
        <v/>
      </c>
      <c r="L2846" s="132" t="str">
        <f>IFERROR(IFERROR(INDEX(Кат!$A:$A,MATCH($C2846,Кат!$I:$I,0)),INDEX(Торг!$A:$A,MATCH($C2846,Торг!$I:$I,0))),"")</f>
        <v/>
      </c>
      <c r="M2846" s="132" t="str">
        <f>IFERROR(IFERROR(INDEX(Кат!$B:$B,MATCH($C2846,Кат!$I:$I,0)),INDEX(Торг!$B:$B,MATCH($C2846,Торг!$I:$I,0))),"")</f>
        <v/>
      </c>
      <c r="N2846" s="132" t="str">
        <f t="shared" si="44"/>
        <v>HOFER HF750930</v>
      </c>
      <c r="O2846" s="132" t="str">
        <f>IFERROR(IFERROR(INDEX(Кат!$B:$B,MATCH($N2846,Кат!$I:$I,0)),INDEX(Торг!$B:$B,MATCH($N2846,Торг!$I:$I,0))),"")</f>
        <v/>
      </c>
    </row>
    <row r="2847" spans="1:15" outlineLevel="2">
      <c r="A2847" t="s">
        <v>16491</v>
      </c>
      <c r="C2847" s="191" t="s">
        <v>1752</v>
      </c>
      <c r="E2847" t="s">
        <v>1753</v>
      </c>
      <c r="F2847" t="s">
        <v>1675</v>
      </c>
      <c r="G2847" t="s">
        <v>399</v>
      </c>
      <c r="H2847">
        <v>140</v>
      </c>
      <c r="J2847" t="s">
        <v>22634</v>
      </c>
      <c r="K2847" s="132" t="str">
        <f>IFERROR(IFERROR(INDEX(Кат!$O:$O,MATCH($C2847,Кат!$I:$I,0)),INDEX(Торг!$L:$L,MATCH($C2847,Торг!$I:$I,0))),"")</f>
        <v/>
      </c>
      <c r="L2847" s="132" t="str">
        <f>IFERROR(IFERROR(INDEX(Кат!$A:$A,MATCH($C2847,Кат!$I:$I,0)),INDEX(Торг!$A:$A,MATCH($C2847,Торг!$I:$I,0))),"")</f>
        <v/>
      </c>
      <c r="M2847" s="132" t="str">
        <f>IFERROR(IFERROR(INDEX(Кат!$B:$B,MATCH($C2847,Кат!$I:$I,0)),INDEX(Торг!$B:$B,MATCH($C2847,Торг!$I:$I,0))),"")</f>
        <v/>
      </c>
      <c r="N2847" s="132" t="str">
        <f t="shared" si="44"/>
        <v>HOFER HF750931</v>
      </c>
      <c r="O2847" s="132" t="str">
        <f>IFERROR(IFERROR(INDEX(Кат!$B:$B,MATCH($N2847,Кат!$I:$I,0)),INDEX(Торг!$B:$B,MATCH($N2847,Торг!$I:$I,0))),"")</f>
        <v/>
      </c>
    </row>
    <row r="2848" spans="1:15" outlineLevel="2">
      <c r="A2848" t="s">
        <v>16492</v>
      </c>
      <c r="C2848" s="191" t="s">
        <v>1754</v>
      </c>
      <c r="E2848" t="s">
        <v>1755</v>
      </c>
      <c r="F2848" t="s">
        <v>1675</v>
      </c>
      <c r="G2848" t="s">
        <v>399</v>
      </c>
      <c r="H2848">
        <v>140</v>
      </c>
      <c r="J2848" t="s">
        <v>22634</v>
      </c>
      <c r="K2848" s="132" t="str">
        <f>IFERROR(IFERROR(INDEX(Кат!$O:$O,MATCH($C2848,Кат!$I:$I,0)),INDEX(Торг!$L:$L,MATCH($C2848,Торг!$I:$I,0))),"")</f>
        <v/>
      </c>
      <c r="L2848" s="132" t="str">
        <f>IFERROR(IFERROR(INDEX(Кат!$A:$A,MATCH($C2848,Кат!$I:$I,0)),INDEX(Торг!$A:$A,MATCH($C2848,Торг!$I:$I,0))),"")</f>
        <v/>
      </c>
      <c r="M2848" s="132" t="str">
        <f>IFERROR(IFERROR(INDEX(Кат!$B:$B,MATCH($C2848,Кат!$I:$I,0)),INDEX(Торг!$B:$B,MATCH($C2848,Торг!$I:$I,0))),"")</f>
        <v/>
      </c>
      <c r="N2848" s="132" t="str">
        <f t="shared" si="44"/>
        <v>HOFER HF750932</v>
      </c>
      <c r="O2848" s="132" t="str">
        <f>IFERROR(IFERROR(INDEX(Кат!$B:$B,MATCH($N2848,Кат!$I:$I,0)),INDEX(Торг!$B:$B,MATCH($N2848,Торг!$I:$I,0))),"")</f>
        <v/>
      </c>
    </row>
    <row r="2849" spans="1:15" outlineLevel="2">
      <c r="A2849" t="s">
        <v>16493</v>
      </c>
      <c r="C2849" s="191" t="s">
        <v>1756</v>
      </c>
      <c r="E2849" t="s">
        <v>1757</v>
      </c>
      <c r="F2849" t="s">
        <v>1675</v>
      </c>
      <c r="G2849" t="s">
        <v>399</v>
      </c>
      <c r="H2849">
        <v>190</v>
      </c>
      <c r="J2849" t="s">
        <v>22634</v>
      </c>
      <c r="K2849" s="132" t="str">
        <f>IFERROR(IFERROR(INDEX(Кат!$O:$O,MATCH($C2849,Кат!$I:$I,0)),INDEX(Торг!$L:$L,MATCH($C2849,Торг!$I:$I,0))),"")</f>
        <v/>
      </c>
      <c r="L2849" s="132" t="str">
        <f>IFERROR(IFERROR(INDEX(Кат!$A:$A,MATCH($C2849,Кат!$I:$I,0)),INDEX(Торг!$A:$A,MATCH($C2849,Торг!$I:$I,0))),"")</f>
        <v/>
      </c>
      <c r="M2849" s="132" t="str">
        <f>IFERROR(IFERROR(INDEX(Кат!$B:$B,MATCH($C2849,Кат!$I:$I,0)),INDEX(Торг!$B:$B,MATCH($C2849,Торг!$I:$I,0))),"")</f>
        <v/>
      </c>
      <c r="N2849" s="132" t="str">
        <f t="shared" si="44"/>
        <v>HOFER HF750942</v>
      </c>
      <c r="O2849" s="132" t="str">
        <f>IFERROR(IFERROR(INDEX(Кат!$B:$B,MATCH($N2849,Кат!$I:$I,0)),INDEX(Торг!$B:$B,MATCH($N2849,Торг!$I:$I,0))),"")</f>
        <v/>
      </c>
    </row>
    <row r="2850" spans="1:15" outlineLevel="2">
      <c r="A2850" t="s">
        <v>30191</v>
      </c>
      <c r="C2850" s="191" t="s">
        <v>30192</v>
      </c>
      <c r="E2850" t="s">
        <v>30193</v>
      </c>
      <c r="F2850" t="s">
        <v>1675</v>
      </c>
      <c r="G2850" t="s">
        <v>399</v>
      </c>
      <c r="H2850">
        <v>140</v>
      </c>
      <c r="J2850" t="s">
        <v>22634</v>
      </c>
      <c r="K2850" s="132" t="str">
        <f>IFERROR(IFERROR(INDEX(Кат!$O:$O,MATCH($C2850,Кат!$I:$I,0)),INDEX(Торг!$L:$L,MATCH($C2850,Торг!$I:$I,0))),"")</f>
        <v/>
      </c>
      <c r="L2850" s="132" t="str">
        <f>IFERROR(IFERROR(INDEX(Кат!$A:$A,MATCH($C2850,Кат!$I:$I,0)),INDEX(Торг!$A:$A,MATCH($C2850,Торг!$I:$I,0))),"")</f>
        <v/>
      </c>
      <c r="M2850" s="132" t="str">
        <f>IFERROR(IFERROR(INDEX(Кат!$B:$B,MATCH($C2850,Кат!$I:$I,0)),INDEX(Торг!$B:$B,MATCH($C2850,Торг!$I:$I,0))),"")</f>
        <v/>
      </c>
      <c r="N2850" s="132" t="str">
        <f t="shared" si="44"/>
        <v>HOFER HF750938</v>
      </c>
      <c r="O2850" s="132" t="str">
        <f>IFERROR(IFERROR(INDEX(Кат!$B:$B,MATCH($N2850,Кат!$I:$I,0)),INDEX(Торг!$B:$B,MATCH($N2850,Торг!$I:$I,0))),"")</f>
        <v/>
      </c>
    </row>
    <row r="2851" spans="1:15" outlineLevel="2">
      <c r="A2851" t="s">
        <v>23263</v>
      </c>
      <c r="C2851" s="191" t="s">
        <v>23264</v>
      </c>
      <c r="E2851" t="s">
        <v>23265</v>
      </c>
      <c r="F2851" t="s">
        <v>1675</v>
      </c>
      <c r="G2851" t="s">
        <v>399</v>
      </c>
      <c r="H2851">
        <v>100</v>
      </c>
      <c r="J2851" t="s">
        <v>22634</v>
      </c>
      <c r="K2851" s="132" t="str">
        <f>IFERROR(IFERROR(INDEX(Кат!$O:$O,MATCH($C2851,Кат!$I:$I,0)),INDEX(Торг!$L:$L,MATCH($C2851,Торг!$I:$I,0))),"")</f>
        <v/>
      </c>
      <c r="L2851" s="132" t="str">
        <f>IFERROR(IFERROR(INDEX(Кат!$A:$A,MATCH($C2851,Кат!$I:$I,0)),INDEX(Торг!$A:$A,MATCH($C2851,Торг!$I:$I,0))),"")</f>
        <v/>
      </c>
      <c r="M2851" s="132" t="str">
        <f>IFERROR(IFERROR(INDEX(Кат!$B:$B,MATCH($C2851,Кат!$I:$I,0)),INDEX(Торг!$B:$B,MATCH($C2851,Торг!$I:$I,0))),"")</f>
        <v/>
      </c>
      <c r="N2851" s="132" t="str">
        <f t="shared" si="44"/>
        <v>HOFER HF750981</v>
      </c>
      <c r="O2851" s="132" t="str">
        <f>IFERROR(IFERROR(INDEX(Кат!$B:$B,MATCH($N2851,Кат!$I:$I,0)),INDEX(Торг!$B:$B,MATCH($N2851,Торг!$I:$I,0))),"")</f>
        <v/>
      </c>
    </row>
    <row r="2852" spans="1:15" outlineLevel="2">
      <c r="A2852" t="s">
        <v>26070</v>
      </c>
      <c r="C2852" s="191" t="s">
        <v>26071</v>
      </c>
      <c r="E2852" t="s">
        <v>26072</v>
      </c>
      <c r="F2852" t="s">
        <v>1675</v>
      </c>
      <c r="G2852" t="s">
        <v>399</v>
      </c>
      <c r="H2852">
        <v>100</v>
      </c>
      <c r="J2852" t="s">
        <v>22634</v>
      </c>
      <c r="K2852" s="132" t="str">
        <f>IFERROR(IFERROR(INDEX(Кат!$O:$O,MATCH($C2852,Кат!$I:$I,0)),INDEX(Торг!$L:$L,MATCH($C2852,Торг!$I:$I,0))),"")</f>
        <v/>
      </c>
      <c r="L2852" s="132" t="str">
        <f>IFERROR(IFERROR(INDEX(Кат!$A:$A,MATCH($C2852,Кат!$I:$I,0)),INDEX(Торг!$A:$A,MATCH($C2852,Торг!$I:$I,0))),"")</f>
        <v/>
      </c>
      <c r="M2852" s="132" t="str">
        <f>IFERROR(IFERROR(INDEX(Кат!$B:$B,MATCH($C2852,Кат!$I:$I,0)),INDEX(Торг!$B:$B,MATCH($C2852,Торг!$I:$I,0))),"")</f>
        <v/>
      </c>
      <c r="N2852" s="132" t="str">
        <f t="shared" si="44"/>
        <v>HOFER HF750980</v>
      </c>
      <c r="O2852" s="132" t="str">
        <f>IFERROR(IFERROR(INDEX(Кат!$B:$B,MATCH($N2852,Кат!$I:$I,0)),INDEX(Торг!$B:$B,MATCH($N2852,Торг!$I:$I,0))),"")</f>
        <v/>
      </c>
    </row>
    <row r="2853" spans="1:15" outlineLevel="2">
      <c r="A2853" t="s">
        <v>23266</v>
      </c>
      <c r="C2853" s="191" t="s">
        <v>23267</v>
      </c>
      <c r="E2853" t="s">
        <v>23268</v>
      </c>
      <c r="F2853" t="s">
        <v>1675</v>
      </c>
      <c r="G2853" t="s">
        <v>399</v>
      </c>
      <c r="H2853">
        <v>100</v>
      </c>
      <c r="J2853" t="s">
        <v>22634</v>
      </c>
      <c r="K2853" s="132" t="str">
        <f>IFERROR(IFERROR(INDEX(Кат!$O:$O,MATCH($C2853,Кат!$I:$I,0)),INDEX(Торг!$L:$L,MATCH($C2853,Торг!$I:$I,0))),"")</f>
        <v/>
      </c>
      <c r="L2853" s="132" t="str">
        <f>IFERROR(IFERROR(INDEX(Кат!$A:$A,MATCH($C2853,Кат!$I:$I,0)),INDEX(Торг!$A:$A,MATCH($C2853,Торг!$I:$I,0))),"")</f>
        <v/>
      </c>
      <c r="M2853" s="132" t="str">
        <f>IFERROR(IFERROR(INDEX(Кат!$B:$B,MATCH($C2853,Кат!$I:$I,0)),INDEX(Торг!$B:$B,MATCH($C2853,Торг!$I:$I,0))),"")</f>
        <v/>
      </c>
      <c r="N2853" s="132" t="str">
        <f t="shared" si="44"/>
        <v>HOFER HF750982</v>
      </c>
      <c r="O2853" s="132" t="str">
        <f>IFERROR(IFERROR(INDEX(Кат!$B:$B,MATCH($N2853,Кат!$I:$I,0)),INDEX(Торг!$B:$B,MATCH($N2853,Торг!$I:$I,0))),"")</f>
        <v/>
      </c>
    </row>
    <row r="2854" spans="1:15" outlineLevel="2">
      <c r="A2854" t="s">
        <v>16494</v>
      </c>
      <c r="C2854" s="191" t="s">
        <v>1758</v>
      </c>
      <c r="E2854" t="s">
        <v>1759</v>
      </c>
      <c r="F2854" t="s">
        <v>1675</v>
      </c>
      <c r="G2854" t="s">
        <v>399</v>
      </c>
      <c r="H2854">
        <v>190</v>
      </c>
      <c r="J2854" t="s">
        <v>22634</v>
      </c>
      <c r="K2854" s="132" t="str">
        <f>IFERROR(IFERROR(INDEX(Кат!$O:$O,MATCH($C2854,Кат!$I:$I,0)),INDEX(Торг!$L:$L,MATCH($C2854,Торг!$I:$I,0))),"")</f>
        <v/>
      </c>
      <c r="L2854" s="132" t="str">
        <f>IFERROR(IFERROR(INDEX(Кат!$A:$A,MATCH($C2854,Кат!$I:$I,0)),INDEX(Торг!$A:$A,MATCH($C2854,Торг!$I:$I,0))),"")</f>
        <v/>
      </c>
      <c r="M2854" s="132" t="str">
        <f>IFERROR(IFERROR(INDEX(Кат!$B:$B,MATCH($C2854,Кат!$I:$I,0)),INDEX(Торг!$B:$B,MATCH($C2854,Торг!$I:$I,0))),"")</f>
        <v/>
      </c>
      <c r="N2854" s="132" t="str">
        <f t="shared" si="44"/>
        <v>HOFER HF750920</v>
      </c>
      <c r="O2854" s="132" t="str">
        <f>IFERROR(IFERROR(INDEX(Кат!$B:$B,MATCH($N2854,Кат!$I:$I,0)),INDEX(Торг!$B:$B,MATCH($N2854,Торг!$I:$I,0))),"")</f>
        <v/>
      </c>
    </row>
    <row r="2855" spans="1:15" outlineLevel="2">
      <c r="A2855" t="s">
        <v>16495</v>
      </c>
      <c r="C2855" s="191" t="s">
        <v>1760</v>
      </c>
      <c r="E2855" t="s">
        <v>1761</v>
      </c>
      <c r="F2855" t="s">
        <v>1675</v>
      </c>
      <c r="G2855" t="s">
        <v>399</v>
      </c>
      <c r="H2855">
        <v>190</v>
      </c>
      <c r="J2855" t="s">
        <v>22634</v>
      </c>
      <c r="K2855" s="132" t="str">
        <f>IFERROR(IFERROR(INDEX(Кат!$O:$O,MATCH($C2855,Кат!$I:$I,0)),INDEX(Торг!$L:$L,MATCH($C2855,Торг!$I:$I,0))),"")</f>
        <v/>
      </c>
      <c r="L2855" s="132" t="str">
        <f>IFERROR(IFERROR(INDEX(Кат!$A:$A,MATCH($C2855,Кат!$I:$I,0)),INDEX(Торг!$A:$A,MATCH($C2855,Торг!$I:$I,0))),"")</f>
        <v/>
      </c>
      <c r="M2855" s="132" t="str">
        <f>IFERROR(IFERROR(INDEX(Кат!$B:$B,MATCH($C2855,Кат!$I:$I,0)),INDEX(Торг!$B:$B,MATCH($C2855,Торг!$I:$I,0))),"")</f>
        <v/>
      </c>
      <c r="N2855" s="132" t="str">
        <f t="shared" si="44"/>
        <v>HOFER HF750921</v>
      </c>
      <c r="O2855" s="132" t="str">
        <f>IFERROR(IFERROR(INDEX(Кат!$B:$B,MATCH($N2855,Кат!$I:$I,0)),INDEX(Торг!$B:$B,MATCH($N2855,Торг!$I:$I,0))),"")</f>
        <v/>
      </c>
    </row>
    <row r="2856" spans="1:15" outlineLevel="1">
      <c r="A2856" t="s">
        <v>16496</v>
      </c>
      <c r="C2856" s="191" t="s">
        <v>5763</v>
      </c>
      <c r="E2856" t="s">
        <v>5764</v>
      </c>
      <c r="F2856" t="s">
        <v>1675</v>
      </c>
      <c r="G2856" t="s">
        <v>399</v>
      </c>
      <c r="H2856">
        <v>310</v>
      </c>
      <c r="J2856" t="s">
        <v>22634</v>
      </c>
      <c r="K2856" s="132" t="str">
        <f>IFERROR(IFERROR(INDEX(Кат!$O:$O,MATCH($C2856,Кат!$I:$I,0)),INDEX(Торг!$L:$L,MATCH($C2856,Торг!$I:$I,0))),"")</f>
        <v/>
      </c>
      <c r="L2856" s="132" t="str">
        <f>IFERROR(IFERROR(INDEX(Кат!$A:$A,MATCH($C2856,Кат!$I:$I,0)),INDEX(Торг!$A:$A,MATCH($C2856,Торг!$I:$I,0))),"")</f>
        <v/>
      </c>
      <c r="M2856" s="132" t="str">
        <f>IFERROR(IFERROR(INDEX(Кат!$B:$B,MATCH($C2856,Кат!$I:$I,0)),INDEX(Торг!$B:$B,MATCH($C2856,Торг!$I:$I,0))),"")</f>
        <v/>
      </c>
      <c r="N2856" s="132" t="str">
        <f t="shared" si="44"/>
        <v>HOFER HF750381</v>
      </c>
      <c r="O2856" s="132" t="str">
        <f>IFERROR(IFERROR(INDEX(Кат!$B:$B,MATCH($N2856,Кат!$I:$I,0)),INDEX(Торг!$B:$B,MATCH($N2856,Торг!$I:$I,0))),"")</f>
        <v/>
      </c>
    </row>
    <row r="2857" spans="1:15" outlineLevel="2">
      <c r="A2857" t="s">
        <v>16497</v>
      </c>
      <c r="C2857" s="191" t="s">
        <v>1762</v>
      </c>
      <c r="E2857" t="s">
        <v>1763</v>
      </c>
      <c r="F2857" t="s">
        <v>1675</v>
      </c>
      <c r="G2857" t="s">
        <v>399</v>
      </c>
      <c r="H2857">
        <v>310</v>
      </c>
      <c r="J2857" t="s">
        <v>22634</v>
      </c>
      <c r="K2857" s="132" t="str">
        <f>IFERROR(IFERROR(INDEX(Кат!$O:$O,MATCH($C2857,Кат!$I:$I,0)),INDEX(Торг!$L:$L,MATCH($C2857,Торг!$I:$I,0))),"")</f>
        <v/>
      </c>
      <c r="L2857" s="132" t="str">
        <f>IFERROR(IFERROR(INDEX(Кат!$A:$A,MATCH($C2857,Кат!$I:$I,0)),INDEX(Торг!$A:$A,MATCH($C2857,Торг!$I:$I,0))),"")</f>
        <v/>
      </c>
      <c r="M2857" s="132" t="str">
        <f>IFERROR(IFERROR(INDEX(Кат!$B:$B,MATCH($C2857,Кат!$I:$I,0)),INDEX(Торг!$B:$B,MATCH($C2857,Торг!$I:$I,0))),"")</f>
        <v/>
      </c>
      <c r="N2857" s="132" t="str">
        <f t="shared" si="44"/>
        <v>HOFER HF750382</v>
      </c>
      <c r="O2857" s="132" t="str">
        <f>IFERROR(IFERROR(INDEX(Кат!$B:$B,MATCH($N2857,Кат!$I:$I,0)),INDEX(Торг!$B:$B,MATCH($N2857,Торг!$I:$I,0))),"")</f>
        <v/>
      </c>
    </row>
    <row r="2858" spans="1:15" outlineLevel="2">
      <c r="A2858" t="s">
        <v>16498</v>
      </c>
      <c r="C2858" s="191" t="s">
        <v>1764</v>
      </c>
      <c r="E2858" t="s">
        <v>1765</v>
      </c>
      <c r="F2858" t="s">
        <v>1675</v>
      </c>
      <c r="G2858" t="s">
        <v>399</v>
      </c>
      <c r="H2858">
        <v>330</v>
      </c>
      <c r="J2858" t="s">
        <v>22634</v>
      </c>
      <c r="K2858" s="132" t="str">
        <f>IFERROR(IFERROR(INDEX(Кат!$O:$O,MATCH($C2858,Кат!$I:$I,0)),INDEX(Торг!$L:$L,MATCH($C2858,Торг!$I:$I,0))),"")</f>
        <v/>
      </c>
      <c r="L2858" s="132" t="str">
        <f>IFERROR(IFERROR(INDEX(Кат!$A:$A,MATCH($C2858,Кат!$I:$I,0)),INDEX(Торг!$A:$A,MATCH($C2858,Торг!$I:$I,0))),"")</f>
        <v/>
      </c>
      <c r="M2858" s="132" t="str">
        <f>IFERROR(IFERROR(INDEX(Кат!$B:$B,MATCH($C2858,Кат!$I:$I,0)),INDEX(Торг!$B:$B,MATCH($C2858,Торг!$I:$I,0))),"")</f>
        <v/>
      </c>
      <c r="N2858" s="132" t="str">
        <f t="shared" si="44"/>
        <v>HOFER HF750385</v>
      </c>
      <c r="O2858" s="132" t="str">
        <f>IFERROR(IFERROR(INDEX(Кат!$B:$B,MATCH($N2858,Кат!$I:$I,0)),INDEX(Торг!$B:$B,MATCH($N2858,Торг!$I:$I,0))),"")</f>
        <v/>
      </c>
    </row>
    <row r="2859" spans="1:15" outlineLevel="2">
      <c r="A2859" t="s">
        <v>16499</v>
      </c>
      <c r="C2859" s="191" t="s">
        <v>1766</v>
      </c>
      <c r="E2859" t="s">
        <v>1767</v>
      </c>
      <c r="F2859" t="s">
        <v>1675</v>
      </c>
      <c r="G2859" t="s">
        <v>399</v>
      </c>
      <c r="H2859">
        <v>330</v>
      </c>
      <c r="J2859" t="s">
        <v>22634</v>
      </c>
      <c r="K2859" s="132" t="str">
        <f>IFERROR(IFERROR(INDEX(Кат!$O:$O,MATCH($C2859,Кат!$I:$I,0)),INDEX(Торг!$L:$L,MATCH($C2859,Торг!$I:$I,0))),"")</f>
        <v/>
      </c>
      <c r="L2859" s="132" t="str">
        <f>IFERROR(IFERROR(INDEX(Кат!$A:$A,MATCH($C2859,Кат!$I:$I,0)),INDEX(Торг!$A:$A,MATCH($C2859,Торг!$I:$I,0))),"")</f>
        <v/>
      </c>
      <c r="M2859" s="132" t="str">
        <f>IFERROR(IFERROR(INDEX(Кат!$B:$B,MATCH($C2859,Кат!$I:$I,0)),INDEX(Торг!$B:$B,MATCH($C2859,Торг!$I:$I,0))),"")</f>
        <v/>
      </c>
      <c r="N2859" s="132" t="str">
        <f t="shared" si="44"/>
        <v>HOFER HF750384</v>
      </c>
      <c r="O2859" s="132" t="str">
        <f>IFERROR(IFERROR(INDEX(Кат!$B:$B,MATCH($N2859,Кат!$I:$I,0)),INDEX(Торг!$B:$B,MATCH($N2859,Торг!$I:$I,0))),"")</f>
        <v/>
      </c>
    </row>
    <row r="2860" spans="1:15" outlineLevel="2">
      <c r="A2860" t="s">
        <v>31399</v>
      </c>
      <c r="C2860" s="191" t="s">
        <v>31400</v>
      </c>
      <c r="E2860" t="s">
        <v>31401</v>
      </c>
      <c r="F2860" t="s">
        <v>1675</v>
      </c>
      <c r="G2860" t="s">
        <v>399</v>
      </c>
      <c r="H2860">
        <v>1350</v>
      </c>
      <c r="J2860" t="s">
        <v>22634</v>
      </c>
      <c r="K2860" s="132" t="str">
        <f>IFERROR(IFERROR(INDEX(Кат!$O:$O,MATCH($C2860,Кат!$I:$I,0)),INDEX(Торг!$L:$L,MATCH($C2860,Торг!$I:$I,0))),"")</f>
        <v/>
      </c>
      <c r="L2860" s="132" t="str">
        <f>IFERROR(IFERROR(INDEX(Кат!$A:$A,MATCH($C2860,Кат!$I:$I,0)),INDEX(Торг!$A:$A,MATCH($C2860,Торг!$I:$I,0))),"")</f>
        <v/>
      </c>
      <c r="M2860" s="132" t="str">
        <f>IFERROR(IFERROR(INDEX(Кат!$B:$B,MATCH($C2860,Кат!$I:$I,0)),INDEX(Торг!$B:$B,MATCH($C2860,Торг!$I:$I,0))),"")</f>
        <v/>
      </c>
      <c r="N2860" s="132" t="str">
        <f t="shared" si="44"/>
        <v>HOFER HF750383</v>
      </c>
      <c r="O2860" s="132" t="str">
        <f>IFERROR(IFERROR(INDEX(Кат!$B:$B,MATCH($N2860,Кат!$I:$I,0)),INDEX(Торг!$B:$B,MATCH($N2860,Торг!$I:$I,0))),"")</f>
        <v/>
      </c>
    </row>
    <row r="2861" spans="1:15" outlineLevel="2">
      <c r="A2861" t="s">
        <v>23853</v>
      </c>
      <c r="C2861" s="191"/>
      <c r="E2861" t="s">
        <v>23854</v>
      </c>
      <c r="J2861" t="s">
        <v>22634</v>
      </c>
      <c r="K2861" s="132" t="str">
        <f>IFERROR(IFERROR(INDEX(Кат!$O:$O,MATCH($C2861,Кат!$I:$I,0)),INDEX(Торг!$L:$L,MATCH($C2861,Торг!$I:$I,0))),"")</f>
        <v/>
      </c>
      <c r="L2861" s="132" t="str">
        <f>IFERROR(IFERROR(INDEX(Кат!$A:$A,MATCH($C2861,Кат!$I:$I,0)),INDEX(Торг!$A:$A,MATCH($C2861,Торг!$I:$I,0))),"")</f>
        <v/>
      </c>
      <c r="M2861" s="132" t="str">
        <f>IFERROR(IFERROR(INDEX(Кат!$B:$B,MATCH($C2861,Кат!$I:$I,0)),INDEX(Торг!$B:$B,MATCH($C2861,Торг!$I:$I,0))),"")</f>
        <v/>
      </c>
      <c r="N2861" s="132" t="str">
        <f t="shared" si="44"/>
        <v xml:space="preserve"> </v>
      </c>
      <c r="O2861" s="132" t="str">
        <f>IFERROR(IFERROR(INDEX(Кат!$B:$B,MATCH($N2861,Кат!$I:$I,0)),INDEX(Торг!$B:$B,MATCH($N2861,Торг!$I:$I,0))),"")</f>
        <v/>
      </c>
    </row>
    <row r="2862" spans="1:15" outlineLevel="2">
      <c r="A2862" t="s">
        <v>26073</v>
      </c>
      <c r="C2862" s="191" t="s">
        <v>26074</v>
      </c>
      <c r="E2862" t="s">
        <v>26075</v>
      </c>
      <c r="F2862" t="s">
        <v>1675</v>
      </c>
      <c r="G2862" t="s">
        <v>399</v>
      </c>
      <c r="H2862">
        <v>1100</v>
      </c>
      <c r="J2862" t="s">
        <v>22634</v>
      </c>
      <c r="K2862" s="132" t="str">
        <f>IFERROR(IFERROR(INDEX(Кат!$O:$O,MATCH($C2862,Кат!$I:$I,0)),INDEX(Торг!$L:$L,MATCH($C2862,Торг!$I:$I,0))),"")</f>
        <v/>
      </c>
      <c r="L2862" s="132" t="str">
        <f>IFERROR(IFERROR(INDEX(Кат!$A:$A,MATCH($C2862,Кат!$I:$I,0)),INDEX(Торг!$A:$A,MATCH($C2862,Торг!$I:$I,0))),"")</f>
        <v/>
      </c>
      <c r="M2862" s="132" t="str">
        <f>IFERROR(IFERROR(INDEX(Кат!$B:$B,MATCH($C2862,Кат!$I:$I,0)),INDEX(Торг!$B:$B,MATCH($C2862,Торг!$I:$I,0))),"")</f>
        <v/>
      </c>
      <c r="N2862" s="132" t="str">
        <f t="shared" si="44"/>
        <v>HOFER HF902112</v>
      </c>
      <c r="O2862" s="132" t="str">
        <f>IFERROR(IFERROR(INDEX(Кат!$B:$B,MATCH($N2862,Кат!$I:$I,0)),INDEX(Торг!$B:$B,MATCH($N2862,Торг!$I:$I,0))),"")</f>
        <v/>
      </c>
    </row>
    <row r="2863" spans="1:15" outlineLevel="2">
      <c r="A2863" t="s">
        <v>26076</v>
      </c>
      <c r="C2863" s="191" t="s">
        <v>26077</v>
      </c>
      <c r="E2863" t="s">
        <v>26078</v>
      </c>
      <c r="F2863" t="s">
        <v>1675</v>
      </c>
      <c r="G2863" t="s">
        <v>399</v>
      </c>
      <c r="H2863">
        <v>1200</v>
      </c>
      <c r="J2863" t="s">
        <v>22634</v>
      </c>
      <c r="K2863" s="132" t="str">
        <f>IFERROR(IFERROR(INDEX(Кат!$O:$O,MATCH($C2863,Кат!$I:$I,0)),INDEX(Торг!$L:$L,MATCH($C2863,Торг!$I:$I,0))),"")</f>
        <v/>
      </c>
      <c r="L2863" s="132" t="str">
        <f>IFERROR(IFERROR(INDEX(Кат!$A:$A,MATCH($C2863,Кат!$I:$I,0)),INDEX(Торг!$A:$A,MATCH($C2863,Торг!$I:$I,0))),"")</f>
        <v/>
      </c>
      <c r="M2863" s="132" t="str">
        <f>IFERROR(IFERROR(INDEX(Кат!$B:$B,MATCH($C2863,Кат!$I:$I,0)),INDEX(Торг!$B:$B,MATCH($C2863,Торг!$I:$I,0))),"")</f>
        <v/>
      </c>
      <c r="N2863" s="132" t="str">
        <f t="shared" si="44"/>
        <v>HOFER HF902113</v>
      </c>
      <c r="O2863" s="132" t="str">
        <f>IFERROR(IFERROR(INDEX(Кат!$B:$B,MATCH($N2863,Кат!$I:$I,0)),INDEX(Торг!$B:$B,MATCH($N2863,Торг!$I:$I,0))),"")</f>
        <v/>
      </c>
    </row>
    <row r="2864" spans="1:15" outlineLevel="2">
      <c r="A2864" t="s">
        <v>26079</v>
      </c>
      <c r="C2864" s="191" t="s">
        <v>26080</v>
      </c>
      <c r="E2864" t="s">
        <v>26081</v>
      </c>
      <c r="F2864" t="s">
        <v>1675</v>
      </c>
      <c r="G2864" t="s">
        <v>399</v>
      </c>
      <c r="H2864">
        <v>1350</v>
      </c>
      <c r="J2864" t="s">
        <v>22634</v>
      </c>
      <c r="K2864" s="132" t="str">
        <f>IFERROR(IFERROR(INDEX(Кат!$O:$O,MATCH($C2864,Кат!$I:$I,0)),INDEX(Торг!$L:$L,MATCH($C2864,Торг!$I:$I,0))),"")</f>
        <v/>
      </c>
      <c r="L2864" s="132" t="str">
        <f>IFERROR(IFERROR(INDEX(Кат!$A:$A,MATCH($C2864,Кат!$I:$I,0)),INDEX(Торг!$A:$A,MATCH($C2864,Торг!$I:$I,0))),"")</f>
        <v/>
      </c>
      <c r="M2864" s="132" t="str">
        <f>IFERROR(IFERROR(INDEX(Кат!$B:$B,MATCH($C2864,Кат!$I:$I,0)),INDEX(Торг!$B:$B,MATCH($C2864,Торг!$I:$I,0))),"")</f>
        <v/>
      </c>
      <c r="N2864" s="132" t="str">
        <f t="shared" si="44"/>
        <v>HOFER HF902114</v>
      </c>
      <c r="O2864" s="132" t="str">
        <f>IFERROR(IFERROR(INDEX(Кат!$B:$B,MATCH($N2864,Кат!$I:$I,0)),INDEX(Торг!$B:$B,MATCH($N2864,Торг!$I:$I,0))),"")</f>
        <v/>
      </c>
    </row>
    <row r="2865" spans="1:15" outlineLevel="2">
      <c r="A2865" t="s">
        <v>26082</v>
      </c>
      <c r="C2865" s="191" t="s">
        <v>26083</v>
      </c>
      <c r="E2865" t="s">
        <v>26084</v>
      </c>
      <c r="F2865" t="s">
        <v>1675</v>
      </c>
      <c r="G2865" t="s">
        <v>399</v>
      </c>
      <c r="H2865">
        <v>1150</v>
      </c>
      <c r="J2865" t="s">
        <v>22634</v>
      </c>
      <c r="K2865" s="132" t="str">
        <f>IFERROR(IFERROR(INDEX(Кат!$O:$O,MATCH($C2865,Кат!$I:$I,0)),INDEX(Торг!$L:$L,MATCH($C2865,Торг!$I:$I,0))),"")</f>
        <v/>
      </c>
      <c r="L2865" s="132" t="str">
        <f>IFERROR(IFERROR(INDEX(Кат!$A:$A,MATCH($C2865,Кат!$I:$I,0)),INDEX(Торг!$A:$A,MATCH($C2865,Торг!$I:$I,0))),"")</f>
        <v/>
      </c>
      <c r="M2865" s="132" t="str">
        <f>IFERROR(IFERROR(INDEX(Кат!$B:$B,MATCH($C2865,Кат!$I:$I,0)),INDEX(Торг!$B:$B,MATCH($C2865,Торг!$I:$I,0))),"")</f>
        <v/>
      </c>
      <c r="N2865" s="132" t="str">
        <f t="shared" si="44"/>
        <v>HOFER HF902133</v>
      </c>
      <c r="O2865" s="132" t="str">
        <f>IFERROR(IFERROR(INDEX(Кат!$B:$B,MATCH($N2865,Кат!$I:$I,0)),INDEX(Торг!$B:$B,MATCH($N2865,Торг!$I:$I,0))),"")</f>
        <v/>
      </c>
    </row>
    <row r="2866" spans="1:15" outlineLevel="2">
      <c r="A2866" t="s">
        <v>26085</v>
      </c>
      <c r="C2866" s="191" t="s">
        <v>26086</v>
      </c>
      <c r="E2866" t="s">
        <v>26087</v>
      </c>
      <c r="F2866" t="s">
        <v>1675</v>
      </c>
      <c r="G2866" t="s">
        <v>399</v>
      </c>
      <c r="H2866">
        <v>1400</v>
      </c>
      <c r="J2866" t="s">
        <v>22634</v>
      </c>
      <c r="K2866" s="132" t="str">
        <f>IFERROR(IFERROR(INDEX(Кат!$O:$O,MATCH($C2866,Кат!$I:$I,0)),INDEX(Торг!$L:$L,MATCH($C2866,Торг!$I:$I,0))),"")</f>
        <v/>
      </c>
      <c r="L2866" s="132" t="str">
        <f>IFERROR(IFERROR(INDEX(Кат!$A:$A,MATCH($C2866,Кат!$I:$I,0)),INDEX(Торг!$A:$A,MATCH($C2866,Торг!$I:$I,0))),"")</f>
        <v/>
      </c>
      <c r="M2866" s="132" t="str">
        <f>IFERROR(IFERROR(INDEX(Кат!$B:$B,MATCH($C2866,Кат!$I:$I,0)),INDEX(Торг!$B:$B,MATCH($C2866,Торг!$I:$I,0))),"")</f>
        <v/>
      </c>
      <c r="N2866" s="132" t="str">
        <f t="shared" si="44"/>
        <v>HOFER HF902135</v>
      </c>
      <c r="O2866" s="132" t="str">
        <f>IFERROR(IFERROR(INDEX(Кат!$B:$B,MATCH($N2866,Кат!$I:$I,0)),INDEX(Торг!$B:$B,MATCH($N2866,Торг!$I:$I,0))),"")</f>
        <v/>
      </c>
    </row>
    <row r="2867" spans="1:15" outlineLevel="2">
      <c r="A2867" t="s">
        <v>26088</v>
      </c>
      <c r="C2867" s="191" t="s">
        <v>26089</v>
      </c>
      <c r="E2867" t="s">
        <v>26090</v>
      </c>
      <c r="F2867" t="s">
        <v>1675</v>
      </c>
      <c r="G2867" t="s">
        <v>399</v>
      </c>
      <c r="H2867">
        <v>1650</v>
      </c>
      <c r="J2867" t="s">
        <v>22634</v>
      </c>
      <c r="K2867" s="132" t="str">
        <f>IFERROR(IFERROR(INDEX(Кат!$O:$O,MATCH($C2867,Кат!$I:$I,0)),INDEX(Торг!$L:$L,MATCH($C2867,Торг!$I:$I,0))),"")</f>
        <v/>
      </c>
      <c r="L2867" s="132" t="str">
        <f>IFERROR(IFERROR(INDEX(Кат!$A:$A,MATCH($C2867,Кат!$I:$I,0)),INDEX(Торг!$A:$A,MATCH($C2867,Торг!$I:$I,0))),"")</f>
        <v/>
      </c>
      <c r="M2867" s="132" t="str">
        <f>IFERROR(IFERROR(INDEX(Кат!$B:$B,MATCH($C2867,Кат!$I:$I,0)),INDEX(Торг!$B:$B,MATCH($C2867,Торг!$I:$I,0))),"")</f>
        <v/>
      </c>
      <c r="N2867" s="132" t="str">
        <f t="shared" si="44"/>
        <v>HOFER HF902137</v>
      </c>
      <c r="O2867" s="132" t="str">
        <f>IFERROR(IFERROR(INDEX(Кат!$B:$B,MATCH($N2867,Кат!$I:$I,0)),INDEX(Торг!$B:$B,MATCH($N2867,Торг!$I:$I,0))),"")</f>
        <v/>
      </c>
    </row>
    <row r="2868" spans="1:15" outlineLevel="2">
      <c r="A2868" t="s">
        <v>26091</v>
      </c>
      <c r="C2868" s="191" t="s">
        <v>26092</v>
      </c>
      <c r="E2868" t="s">
        <v>26093</v>
      </c>
      <c r="F2868" t="s">
        <v>1675</v>
      </c>
      <c r="G2868" t="s">
        <v>399</v>
      </c>
      <c r="H2868">
        <v>1450</v>
      </c>
      <c r="J2868" t="s">
        <v>22634</v>
      </c>
      <c r="K2868" s="132" t="str">
        <f>IFERROR(IFERROR(INDEX(Кат!$O:$O,MATCH($C2868,Кат!$I:$I,0)),INDEX(Торг!$L:$L,MATCH($C2868,Торг!$I:$I,0))),"")</f>
        <v/>
      </c>
      <c r="L2868" s="132" t="str">
        <f>IFERROR(IFERROR(INDEX(Кат!$A:$A,MATCH($C2868,Кат!$I:$I,0)),INDEX(Торг!$A:$A,MATCH($C2868,Торг!$I:$I,0))),"")</f>
        <v/>
      </c>
      <c r="M2868" s="132" t="str">
        <f>IFERROR(IFERROR(INDEX(Кат!$B:$B,MATCH($C2868,Кат!$I:$I,0)),INDEX(Торг!$B:$B,MATCH($C2868,Торг!$I:$I,0))),"")</f>
        <v/>
      </c>
      <c r="N2868" s="132" t="str">
        <f t="shared" si="44"/>
        <v>HOFER HF902154</v>
      </c>
      <c r="O2868" s="132" t="str">
        <f>IFERROR(IFERROR(INDEX(Кат!$B:$B,MATCH($N2868,Кат!$I:$I,0)),INDEX(Торг!$B:$B,MATCH($N2868,Торг!$I:$I,0))),"")</f>
        <v/>
      </c>
    </row>
    <row r="2869" spans="1:15" outlineLevel="1">
      <c r="A2869" t="s">
        <v>16500</v>
      </c>
      <c r="C2869" s="191" t="s">
        <v>1768</v>
      </c>
      <c r="E2869" t="s">
        <v>1769</v>
      </c>
      <c r="F2869" t="s">
        <v>1675</v>
      </c>
      <c r="G2869" t="s">
        <v>399</v>
      </c>
      <c r="H2869">
        <v>810</v>
      </c>
      <c r="J2869" t="s">
        <v>22634</v>
      </c>
      <c r="K2869" s="132" t="str">
        <f>IFERROR(IFERROR(INDEX(Кат!$O:$O,MATCH($C2869,Кат!$I:$I,0)),INDEX(Торг!$L:$L,MATCH($C2869,Торг!$I:$I,0))),"")</f>
        <v/>
      </c>
      <c r="L2869" s="132" t="str">
        <f>IFERROR(IFERROR(INDEX(Кат!$A:$A,MATCH($C2869,Кат!$I:$I,0)),INDEX(Торг!$A:$A,MATCH($C2869,Торг!$I:$I,0))),"")</f>
        <v/>
      </c>
      <c r="M2869" s="132" t="str">
        <f>IFERROR(IFERROR(INDEX(Кат!$B:$B,MATCH($C2869,Кат!$I:$I,0)),INDEX(Торг!$B:$B,MATCH($C2869,Торг!$I:$I,0))),"")</f>
        <v/>
      </c>
      <c r="N2869" s="132" t="str">
        <f t="shared" si="44"/>
        <v>HOFER HF901007</v>
      </c>
      <c r="O2869" s="132" t="str">
        <f>IFERROR(IFERROR(INDEX(Кат!$B:$B,MATCH($N2869,Кат!$I:$I,0)),INDEX(Торг!$B:$B,MATCH($N2869,Торг!$I:$I,0))),"")</f>
        <v/>
      </c>
    </row>
    <row r="2870" spans="1:15" outlineLevel="2">
      <c r="A2870" t="s">
        <v>16501</v>
      </c>
      <c r="C2870" s="191" t="s">
        <v>1770</v>
      </c>
      <c r="E2870" t="s">
        <v>1771</v>
      </c>
      <c r="F2870" t="s">
        <v>1675</v>
      </c>
      <c r="G2870" t="s">
        <v>399</v>
      </c>
      <c r="H2870">
        <v>770</v>
      </c>
      <c r="J2870" t="s">
        <v>22634</v>
      </c>
      <c r="K2870" s="132" t="str">
        <f>IFERROR(IFERROR(INDEX(Кат!$O:$O,MATCH($C2870,Кат!$I:$I,0)),INDEX(Торг!$L:$L,MATCH($C2870,Торг!$I:$I,0))),"")</f>
        <v/>
      </c>
      <c r="L2870" s="132" t="str">
        <f>IFERROR(IFERROR(INDEX(Кат!$A:$A,MATCH($C2870,Кат!$I:$I,0)),INDEX(Торг!$A:$A,MATCH($C2870,Торг!$I:$I,0))),"")</f>
        <v/>
      </c>
      <c r="M2870" s="132" t="str">
        <f>IFERROR(IFERROR(INDEX(Кат!$B:$B,MATCH($C2870,Кат!$I:$I,0)),INDEX(Торг!$B:$B,MATCH($C2870,Торг!$I:$I,0))),"")</f>
        <v/>
      </c>
      <c r="N2870" s="132" t="str">
        <f t="shared" si="44"/>
        <v>HOFER HF901004</v>
      </c>
      <c r="O2870" s="132" t="str">
        <f>IFERROR(IFERROR(INDEX(Кат!$B:$B,MATCH($N2870,Кат!$I:$I,0)),INDEX(Торг!$B:$B,MATCH($N2870,Торг!$I:$I,0))),"")</f>
        <v/>
      </c>
    </row>
    <row r="2871" spans="1:15" outlineLevel="2">
      <c r="A2871" t="s">
        <v>16502</v>
      </c>
      <c r="C2871" s="191" t="s">
        <v>1772</v>
      </c>
      <c r="E2871" t="s">
        <v>1773</v>
      </c>
      <c r="F2871" t="s">
        <v>1675</v>
      </c>
      <c r="G2871" t="s">
        <v>399</v>
      </c>
      <c r="H2871">
        <v>970</v>
      </c>
      <c r="J2871" t="s">
        <v>22634</v>
      </c>
      <c r="K2871" s="132" t="str">
        <f>IFERROR(IFERROR(INDEX(Кат!$O:$O,MATCH($C2871,Кат!$I:$I,0)),INDEX(Торг!$L:$L,MATCH($C2871,Торг!$I:$I,0))),"")</f>
        <v/>
      </c>
      <c r="L2871" s="132" t="str">
        <f>IFERROR(IFERROR(INDEX(Кат!$A:$A,MATCH($C2871,Кат!$I:$I,0)),INDEX(Торг!$A:$A,MATCH($C2871,Торг!$I:$I,0))),"")</f>
        <v/>
      </c>
      <c r="M2871" s="132" t="str">
        <f>IFERROR(IFERROR(INDEX(Кат!$B:$B,MATCH($C2871,Кат!$I:$I,0)),INDEX(Торг!$B:$B,MATCH($C2871,Торг!$I:$I,0))),"")</f>
        <v/>
      </c>
      <c r="N2871" s="132" t="str">
        <f t="shared" si="44"/>
        <v>HOFER HF901010</v>
      </c>
      <c r="O2871" s="132" t="str">
        <f>IFERROR(IFERROR(INDEX(Кат!$B:$B,MATCH($N2871,Кат!$I:$I,0)),INDEX(Торг!$B:$B,MATCH($N2871,Торг!$I:$I,0))),"")</f>
        <v/>
      </c>
    </row>
    <row r="2872" spans="1:15" outlineLevel="2">
      <c r="A2872" t="s">
        <v>23855</v>
      </c>
      <c r="C2872" s="191"/>
      <c r="E2872" t="s">
        <v>23856</v>
      </c>
      <c r="J2872" t="s">
        <v>22634</v>
      </c>
      <c r="K2872" s="132" t="str">
        <f>IFERROR(IFERROR(INDEX(Кат!$O:$O,MATCH($C2872,Кат!$I:$I,0)),INDEX(Торг!$L:$L,MATCH($C2872,Торг!$I:$I,0))),"")</f>
        <v/>
      </c>
      <c r="L2872" s="132" t="str">
        <f>IFERROR(IFERROR(INDEX(Кат!$A:$A,MATCH($C2872,Кат!$I:$I,0)),INDEX(Торг!$A:$A,MATCH($C2872,Торг!$I:$I,0))),"")</f>
        <v/>
      </c>
      <c r="M2872" s="132" t="str">
        <f>IFERROR(IFERROR(INDEX(Кат!$B:$B,MATCH($C2872,Кат!$I:$I,0)),INDEX(Торг!$B:$B,MATCH($C2872,Торг!$I:$I,0))),"")</f>
        <v/>
      </c>
      <c r="N2872" s="132" t="str">
        <f t="shared" si="44"/>
        <v xml:space="preserve"> </v>
      </c>
      <c r="O2872" s="132" t="str">
        <f>IFERROR(IFERROR(INDEX(Кат!$B:$B,MATCH($N2872,Кат!$I:$I,0)),INDEX(Торг!$B:$B,MATCH($N2872,Торг!$I:$I,0))),"")</f>
        <v/>
      </c>
    </row>
    <row r="2873" spans="1:15" outlineLevel="2">
      <c r="A2873" t="s">
        <v>16503</v>
      </c>
      <c r="C2873" s="191" t="s">
        <v>5765</v>
      </c>
      <c r="E2873" t="s">
        <v>5766</v>
      </c>
      <c r="F2873" t="s">
        <v>1675</v>
      </c>
      <c r="G2873" t="s">
        <v>399</v>
      </c>
      <c r="H2873">
        <v>1650</v>
      </c>
      <c r="J2873" t="s">
        <v>22634</v>
      </c>
      <c r="K2873" s="132" t="str">
        <f>IFERROR(IFERROR(INDEX(Кат!$O:$O,MATCH($C2873,Кат!$I:$I,0)),INDEX(Торг!$L:$L,MATCH($C2873,Торг!$I:$I,0))),"")</f>
        <v/>
      </c>
      <c r="L2873" s="132" t="str">
        <f>IFERROR(IFERROR(INDEX(Кат!$A:$A,MATCH($C2873,Кат!$I:$I,0)),INDEX(Торг!$A:$A,MATCH($C2873,Торг!$I:$I,0))),"")</f>
        <v/>
      </c>
      <c r="M2873" s="132" t="str">
        <f>IFERROR(IFERROR(INDEX(Кат!$B:$B,MATCH($C2873,Кат!$I:$I,0)),INDEX(Торг!$B:$B,MATCH($C2873,Торг!$I:$I,0))),"")</f>
        <v/>
      </c>
      <c r="N2873" s="132" t="str">
        <f t="shared" si="44"/>
        <v>HOFER HF414391</v>
      </c>
      <c r="O2873" s="132" t="str">
        <f>IFERROR(IFERROR(INDEX(Кат!$B:$B,MATCH($N2873,Кат!$I:$I,0)),INDEX(Торг!$B:$B,MATCH($N2873,Торг!$I:$I,0))),"")</f>
        <v/>
      </c>
    </row>
    <row r="2874" spans="1:15" outlineLevel="2">
      <c r="A2874" t="s">
        <v>23857</v>
      </c>
      <c r="C2874" s="191"/>
      <c r="E2874" t="s">
        <v>23858</v>
      </c>
      <c r="J2874" t="s">
        <v>22634</v>
      </c>
      <c r="K2874" s="132" t="str">
        <f>IFERROR(IFERROR(INDEX(Кат!$O:$O,MATCH($C2874,Кат!$I:$I,0)),INDEX(Торг!$L:$L,MATCH($C2874,Торг!$I:$I,0))),"")</f>
        <v/>
      </c>
      <c r="L2874" s="132" t="str">
        <f>IFERROR(IFERROR(INDEX(Кат!$A:$A,MATCH($C2874,Кат!$I:$I,0)),INDEX(Торг!$A:$A,MATCH($C2874,Торг!$I:$I,0))),"")</f>
        <v/>
      </c>
      <c r="M2874" s="132" t="str">
        <f>IFERROR(IFERROR(INDEX(Кат!$B:$B,MATCH($C2874,Кат!$I:$I,0)),INDEX(Торг!$B:$B,MATCH($C2874,Торг!$I:$I,0))),"")</f>
        <v/>
      </c>
      <c r="N2874" s="132" t="str">
        <f t="shared" si="44"/>
        <v xml:space="preserve"> </v>
      </c>
      <c r="O2874" s="132" t="str">
        <f>IFERROR(IFERROR(INDEX(Кат!$B:$B,MATCH($N2874,Кат!$I:$I,0)),INDEX(Торг!$B:$B,MATCH($N2874,Торг!$I:$I,0))),"")</f>
        <v/>
      </c>
    </row>
    <row r="2875" spans="1:15" outlineLevel="2">
      <c r="A2875" t="s">
        <v>16504</v>
      </c>
      <c r="C2875" s="191" t="s">
        <v>5767</v>
      </c>
      <c r="E2875" t="s">
        <v>5768</v>
      </c>
      <c r="F2875" t="s">
        <v>1675</v>
      </c>
      <c r="G2875" t="s">
        <v>399</v>
      </c>
      <c r="H2875">
        <v>670</v>
      </c>
      <c r="J2875" t="s">
        <v>22634</v>
      </c>
      <c r="K2875" s="132" t="str">
        <f>IFERROR(IFERROR(INDEX(Кат!$O:$O,MATCH($C2875,Кат!$I:$I,0)),INDEX(Торг!$L:$L,MATCH($C2875,Торг!$I:$I,0))),"")</f>
        <v/>
      </c>
      <c r="L2875" s="132" t="str">
        <f>IFERROR(IFERROR(INDEX(Кат!$A:$A,MATCH($C2875,Кат!$I:$I,0)),INDEX(Торг!$A:$A,MATCH($C2875,Торг!$I:$I,0))),"")</f>
        <v/>
      </c>
      <c r="M2875" s="132" t="str">
        <f>IFERROR(IFERROR(INDEX(Кат!$B:$B,MATCH($C2875,Кат!$I:$I,0)),INDEX(Торг!$B:$B,MATCH($C2875,Торг!$I:$I,0))),"")</f>
        <v/>
      </c>
      <c r="N2875" s="132" t="str">
        <f t="shared" si="44"/>
        <v>HOFER HF750301</v>
      </c>
      <c r="O2875" s="132" t="str">
        <f>IFERROR(IFERROR(INDEX(Кат!$B:$B,MATCH($N2875,Кат!$I:$I,0)),INDEX(Торг!$B:$B,MATCH($N2875,Торг!$I:$I,0))),"")</f>
        <v/>
      </c>
    </row>
    <row r="2876" spans="1:15" outlineLevel="2">
      <c r="A2876" t="s">
        <v>16505</v>
      </c>
      <c r="C2876" s="191" t="s">
        <v>5769</v>
      </c>
      <c r="E2876" t="s">
        <v>5770</v>
      </c>
      <c r="F2876" t="s">
        <v>1675</v>
      </c>
      <c r="G2876" t="s">
        <v>399</v>
      </c>
      <c r="H2876">
        <v>670</v>
      </c>
      <c r="J2876" t="s">
        <v>22634</v>
      </c>
      <c r="K2876" s="132" t="str">
        <f>IFERROR(IFERROR(INDEX(Кат!$O:$O,MATCH($C2876,Кат!$I:$I,0)),INDEX(Торг!$L:$L,MATCH($C2876,Торг!$I:$I,0))),"")</f>
        <v/>
      </c>
      <c r="L2876" s="132" t="str">
        <f>IFERROR(IFERROR(INDEX(Кат!$A:$A,MATCH($C2876,Кат!$I:$I,0)),INDEX(Торг!$A:$A,MATCH($C2876,Торг!$I:$I,0))),"")</f>
        <v/>
      </c>
      <c r="M2876" s="132" t="str">
        <f>IFERROR(IFERROR(INDEX(Кат!$B:$B,MATCH($C2876,Кат!$I:$I,0)),INDEX(Торг!$B:$B,MATCH($C2876,Торг!$I:$I,0))),"")</f>
        <v/>
      </c>
      <c r="N2876" s="132" t="str">
        <f t="shared" si="44"/>
        <v>HOFER HF750302</v>
      </c>
      <c r="O2876" s="132" t="str">
        <f>IFERROR(IFERROR(INDEX(Кат!$B:$B,MATCH($N2876,Кат!$I:$I,0)),INDEX(Торг!$B:$B,MATCH($N2876,Торг!$I:$I,0))),"")</f>
        <v/>
      </c>
    </row>
    <row r="2877" spans="1:15" outlineLevel="2">
      <c r="A2877" t="s">
        <v>16506</v>
      </c>
      <c r="C2877" s="191" t="s">
        <v>5771</v>
      </c>
      <c r="E2877" t="s">
        <v>5772</v>
      </c>
      <c r="F2877" t="s">
        <v>1675</v>
      </c>
      <c r="G2877" t="s">
        <v>399</v>
      </c>
      <c r="H2877">
        <v>870</v>
      </c>
      <c r="J2877" t="s">
        <v>22634</v>
      </c>
      <c r="K2877" s="132" t="str">
        <f>IFERROR(IFERROR(INDEX(Кат!$O:$O,MATCH($C2877,Кат!$I:$I,0)),INDEX(Торг!$L:$L,MATCH($C2877,Торг!$I:$I,0))),"")</f>
        <v/>
      </c>
      <c r="L2877" s="132" t="str">
        <f>IFERROR(IFERROR(INDEX(Кат!$A:$A,MATCH($C2877,Кат!$I:$I,0)),INDEX(Торг!$A:$A,MATCH($C2877,Торг!$I:$I,0))),"")</f>
        <v/>
      </c>
      <c r="M2877" s="132" t="str">
        <f>IFERROR(IFERROR(INDEX(Кат!$B:$B,MATCH($C2877,Кат!$I:$I,0)),INDEX(Торг!$B:$B,MATCH($C2877,Торг!$I:$I,0))),"")</f>
        <v/>
      </c>
      <c r="N2877" s="132" t="str">
        <f t="shared" si="44"/>
        <v>HOFER HF750304</v>
      </c>
      <c r="O2877" s="132" t="str">
        <f>IFERROR(IFERROR(INDEX(Кат!$B:$B,MATCH($N2877,Кат!$I:$I,0)),INDEX(Торг!$B:$B,MATCH($N2877,Торг!$I:$I,0))),"")</f>
        <v/>
      </c>
    </row>
    <row r="2878" spans="1:15" outlineLevel="2">
      <c r="A2878" t="s">
        <v>16507</v>
      </c>
      <c r="C2878" s="191" t="s">
        <v>1774</v>
      </c>
      <c r="E2878" t="s">
        <v>1775</v>
      </c>
      <c r="F2878" t="s">
        <v>1675</v>
      </c>
      <c r="G2878" t="s">
        <v>399</v>
      </c>
      <c r="H2878">
        <v>1650</v>
      </c>
      <c r="J2878" t="s">
        <v>22634</v>
      </c>
      <c r="K2878" s="132" t="str">
        <f>IFERROR(IFERROR(INDEX(Кат!$O:$O,MATCH($C2878,Кат!$I:$I,0)),INDEX(Торг!$L:$L,MATCH($C2878,Торг!$I:$I,0))),"")</f>
        <v/>
      </c>
      <c r="L2878" s="132" t="str">
        <f>IFERROR(IFERROR(INDEX(Кат!$A:$A,MATCH($C2878,Кат!$I:$I,0)),INDEX(Торг!$A:$A,MATCH($C2878,Торг!$I:$I,0))),"")</f>
        <v/>
      </c>
      <c r="M2878" s="132" t="str">
        <f>IFERROR(IFERROR(INDEX(Кат!$B:$B,MATCH($C2878,Кат!$I:$I,0)),INDEX(Торг!$B:$B,MATCH($C2878,Торг!$I:$I,0))),"")</f>
        <v/>
      </c>
      <c r="N2878" s="132" t="str">
        <f t="shared" si="44"/>
        <v>HOFER HF750306</v>
      </c>
      <c r="O2878" s="132" t="str">
        <f>IFERROR(IFERROR(INDEX(Кат!$B:$B,MATCH($N2878,Кат!$I:$I,0)),INDEX(Торг!$B:$B,MATCH($N2878,Торг!$I:$I,0))),"")</f>
        <v/>
      </c>
    </row>
    <row r="2879" spans="1:15" outlineLevel="2">
      <c r="A2879" t="s">
        <v>16508</v>
      </c>
      <c r="C2879" s="191" t="s">
        <v>1776</v>
      </c>
      <c r="E2879" t="s">
        <v>1777</v>
      </c>
      <c r="F2879" t="s">
        <v>1675</v>
      </c>
      <c r="G2879" t="s">
        <v>399</v>
      </c>
      <c r="H2879">
        <v>580</v>
      </c>
      <c r="J2879" t="s">
        <v>22634</v>
      </c>
      <c r="K2879" s="132" t="str">
        <f>IFERROR(IFERROR(INDEX(Кат!$O:$O,MATCH($C2879,Кат!$I:$I,0)),INDEX(Торг!$L:$L,MATCH($C2879,Торг!$I:$I,0))),"")</f>
        <v/>
      </c>
      <c r="L2879" s="132" t="str">
        <f>IFERROR(IFERROR(INDEX(Кат!$A:$A,MATCH($C2879,Кат!$I:$I,0)),INDEX(Торг!$A:$A,MATCH($C2879,Торг!$I:$I,0))),"")</f>
        <v/>
      </c>
      <c r="M2879" s="132" t="str">
        <f>IFERROR(IFERROR(INDEX(Кат!$B:$B,MATCH($C2879,Кат!$I:$I,0)),INDEX(Торг!$B:$B,MATCH($C2879,Торг!$I:$I,0))),"")</f>
        <v/>
      </c>
      <c r="N2879" s="132" t="str">
        <f t="shared" si="44"/>
        <v>HOFER HF750305</v>
      </c>
      <c r="O2879" s="132" t="str">
        <f>IFERROR(IFERROR(INDEX(Кат!$B:$B,MATCH($N2879,Кат!$I:$I,0)),INDEX(Торг!$B:$B,MATCH($N2879,Торг!$I:$I,0))),"")</f>
        <v/>
      </c>
    </row>
    <row r="2880" spans="1:15" outlineLevel="1">
      <c r="A2880" t="s">
        <v>16509</v>
      </c>
      <c r="C2880" s="191" t="s">
        <v>5773</v>
      </c>
      <c r="E2880" t="s">
        <v>5774</v>
      </c>
      <c r="F2880" t="s">
        <v>1675</v>
      </c>
      <c r="G2880" t="s">
        <v>399</v>
      </c>
      <c r="H2880">
        <v>670</v>
      </c>
      <c r="J2880" t="s">
        <v>22634</v>
      </c>
      <c r="K2880" s="132" t="str">
        <f>IFERROR(IFERROR(INDEX(Кат!$O:$O,MATCH($C2880,Кат!$I:$I,0)),INDEX(Торг!$L:$L,MATCH($C2880,Торг!$I:$I,0))),"")</f>
        <v/>
      </c>
      <c r="L2880" s="132" t="str">
        <f>IFERROR(IFERROR(INDEX(Кат!$A:$A,MATCH($C2880,Кат!$I:$I,0)),INDEX(Торг!$A:$A,MATCH($C2880,Торг!$I:$I,0))),"")</f>
        <v/>
      </c>
      <c r="M2880" s="132" t="str">
        <f>IFERROR(IFERROR(INDEX(Кат!$B:$B,MATCH($C2880,Кат!$I:$I,0)),INDEX(Торг!$B:$B,MATCH($C2880,Торг!$I:$I,0))),"")</f>
        <v/>
      </c>
      <c r="N2880" s="132" t="str">
        <f t="shared" si="44"/>
        <v>HOFER HF750329</v>
      </c>
      <c r="O2880" s="132" t="str">
        <f>IFERROR(IFERROR(INDEX(Кат!$B:$B,MATCH($N2880,Кат!$I:$I,0)),INDEX(Торг!$B:$B,MATCH($N2880,Торг!$I:$I,0))),"")</f>
        <v/>
      </c>
    </row>
    <row r="2881" spans="1:15" outlineLevel="2">
      <c r="A2881" t="s">
        <v>16510</v>
      </c>
      <c r="C2881" s="191" t="s">
        <v>5775</v>
      </c>
      <c r="E2881" t="s">
        <v>5776</v>
      </c>
      <c r="F2881" t="s">
        <v>1675</v>
      </c>
      <c r="G2881" t="s">
        <v>399</v>
      </c>
      <c r="H2881">
        <v>1200</v>
      </c>
      <c r="J2881" t="s">
        <v>22634</v>
      </c>
      <c r="K2881" s="132" t="str">
        <f>IFERROR(IFERROR(INDEX(Кат!$O:$O,MATCH($C2881,Кат!$I:$I,0)),INDEX(Торг!$L:$L,MATCH($C2881,Торг!$I:$I,0))),"")</f>
        <v/>
      </c>
      <c r="L2881" s="132" t="str">
        <f>IFERROR(IFERROR(INDEX(Кат!$A:$A,MATCH($C2881,Кат!$I:$I,0)),INDEX(Торг!$A:$A,MATCH($C2881,Торг!$I:$I,0))),"")</f>
        <v/>
      </c>
      <c r="M2881" s="132" t="str">
        <f>IFERROR(IFERROR(INDEX(Кат!$B:$B,MATCH($C2881,Кат!$I:$I,0)),INDEX(Торг!$B:$B,MATCH($C2881,Торг!$I:$I,0))),"")</f>
        <v/>
      </c>
      <c r="N2881" s="132" t="str">
        <f t="shared" si="44"/>
        <v>HOFER HF750330</v>
      </c>
      <c r="O2881" s="132" t="str">
        <f>IFERROR(IFERROR(INDEX(Кат!$B:$B,MATCH($N2881,Кат!$I:$I,0)),INDEX(Торг!$B:$B,MATCH($N2881,Торг!$I:$I,0))),"")</f>
        <v/>
      </c>
    </row>
    <row r="2882" spans="1:15" outlineLevel="2">
      <c r="A2882" t="s">
        <v>26734</v>
      </c>
      <c r="C2882" s="191" t="s">
        <v>26735</v>
      </c>
      <c r="E2882" t="s">
        <v>26736</v>
      </c>
      <c r="F2882" t="s">
        <v>1675</v>
      </c>
      <c r="G2882" t="s">
        <v>399</v>
      </c>
      <c r="H2882">
        <v>1500</v>
      </c>
      <c r="J2882" t="s">
        <v>22634</v>
      </c>
      <c r="K2882" s="132" t="str">
        <f>IFERROR(IFERROR(INDEX(Кат!$O:$O,MATCH($C2882,Кат!$I:$I,0)),INDEX(Торг!$L:$L,MATCH($C2882,Торг!$I:$I,0))),"")</f>
        <v/>
      </c>
      <c r="L2882" s="132" t="str">
        <f>IFERROR(IFERROR(INDEX(Кат!$A:$A,MATCH($C2882,Кат!$I:$I,0)),INDEX(Торг!$A:$A,MATCH($C2882,Торг!$I:$I,0))),"")</f>
        <v/>
      </c>
      <c r="M2882" s="132" t="str">
        <f>IFERROR(IFERROR(INDEX(Кат!$B:$B,MATCH($C2882,Кат!$I:$I,0)),INDEX(Торг!$B:$B,MATCH($C2882,Торг!$I:$I,0))),"")</f>
        <v/>
      </c>
      <c r="N2882" s="132" t="str">
        <f t="shared" si="44"/>
        <v>HOFER HF767741</v>
      </c>
      <c r="O2882" s="132" t="str">
        <f>IFERROR(IFERROR(INDEX(Кат!$B:$B,MATCH($N2882,Кат!$I:$I,0)),INDEX(Торг!$B:$B,MATCH($N2882,Торг!$I:$I,0))),"")</f>
        <v/>
      </c>
    </row>
    <row r="2883" spans="1:15" outlineLevel="2">
      <c r="A2883" t="s">
        <v>16511</v>
      </c>
      <c r="C2883" s="191" t="s">
        <v>5777</v>
      </c>
      <c r="E2883" t="s">
        <v>5778</v>
      </c>
      <c r="F2883" t="s">
        <v>1675</v>
      </c>
      <c r="G2883" t="s">
        <v>399</v>
      </c>
      <c r="H2883">
        <v>1500</v>
      </c>
      <c r="J2883" t="s">
        <v>22634</v>
      </c>
      <c r="K2883" s="132" t="str">
        <f>IFERROR(IFERROR(INDEX(Кат!$O:$O,MATCH($C2883,Кат!$I:$I,0)),INDEX(Торг!$L:$L,MATCH($C2883,Торг!$I:$I,0))),"")</f>
        <v/>
      </c>
      <c r="L2883" s="132" t="str">
        <f>IFERROR(IFERROR(INDEX(Кат!$A:$A,MATCH($C2883,Кат!$I:$I,0)),INDEX(Торг!$A:$A,MATCH($C2883,Торг!$I:$I,0))),"")</f>
        <v/>
      </c>
      <c r="M2883" s="132" t="str">
        <f>IFERROR(IFERROR(INDEX(Кат!$B:$B,MATCH($C2883,Кат!$I:$I,0)),INDEX(Торг!$B:$B,MATCH($C2883,Торг!$I:$I,0))),"")</f>
        <v/>
      </c>
      <c r="N2883" s="132" t="str">
        <f t="shared" si="44"/>
        <v>HOFER HF767744</v>
      </c>
      <c r="O2883" s="132" t="str">
        <f>IFERROR(IFERROR(INDEX(Кат!$B:$B,MATCH($N2883,Кат!$I:$I,0)),INDEX(Торг!$B:$B,MATCH($N2883,Торг!$I:$I,0))),"")</f>
        <v/>
      </c>
    </row>
    <row r="2884" spans="1:15" outlineLevel="2">
      <c r="A2884" t="s">
        <v>16512</v>
      </c>
      <c r="C2884" s="191" t="s">
        <v>5779</v>
      </c>
      <c r="E2884" t="s">
        <v>5780</v>
      </c>
      <c r="F2884" t="s">
        <v>1675</v>
      </c>
      <c r="G2884" t="s">
        <v>399</v>
      </c>
      <c r="H2884">
        <v>1500</v>
      </c>
      <c r="J2884" t="s">
        <v>22634</v>
      </c>
      <c r="K2884" s="132" t="str">
        <f>IFERROR(IFERROR(INDEX(Кат!$O:$O,MATCH($C2884,Кат!$I:$I,0)),INDEX(Торг!$L:$L,MATCH($C2884,Торг!$I:$I,0))),"")</f>
        <v/>
      </c>
      <c r="L2884" s="132" t="str">
        <f>IFERROR(IFERROR(INDEX(Кат!$A:$A,MATCH($C2884,Кат!$I:$I,0)),INDEX(Торг!$A:$A,MATCH($C2884,Торг!$I:$I,0))),"")</f>
        <v/>
      </c>
      <c r="M2884" s="132" t="str">
        <f>IFERROR(IFERROR(INDEX(Кат!$B:$B,MATCH($C2884,Кат!$I:$I,0)),INDEX(Торг!$B:$B,MATCH($C2884,Торг!$I:$I,0))),"")</f>
        <v/>
      </c>
      <c r="N2884" s="132" t="str">
        <f t="shared" si="44"/>
        <v>HOFER HF767743</v>
      </c>
      <c r="O2884" s="132" t="str">
        <f>IFERROR(IFERROR(INDEX(Кат!$B:$B,MATCH($N2884,Кат!$I:$I,0)),INDEX(Торг!$B:$B,MATCH($N2884,Торг!$I:$I,0))),"")</f>
        <v/>
      </c>
    </row>
    <row r="2885" spans="1:15" outlineLevel="2">
      <c r="A2885" t="s">
        <v>16513</v>
      </c>
      <c r="C2885" s="191" t="s">
        <v>5781</v>
      </c>
      <c r="E2885" t="s">
        <v>5782</v>
      </c>
      <c r="F2885" t="s">
        <v>1675</v>
      </c>
      <c r="G2885" t="s">
        <v>399</v>
      </c>
      <c r="H2885">
        <v>1500</v>
      </c>
      <c r="J2885" t="s">
        <v>22634</v>
      </c>
      <c r="K2885" s="132" t="str">
        <f>IFERROR(IFERROR(INDEX(Кат!$O:$O,MATCH($C2885,Кат!$I:$I,0)),INDEX(Торг!$L:$L,MATCH($C2885,Торг!$I:$I,0))),"")</f>
        <v/>
      </c>
      <c r="L2885" s="132" t="str">
        <f>IFERROR(IFERROR(INDEX(Кат!$A:$A,MATCH($C2885,Кат!$I:$I,0)),INDEX(Торг!$A:$A,MATCH($C2885,Торг!$I:$I,0))),"")</f>
        <v/>
      </c>
      <c r="M2885" s="132" t="str">
        <f>IFERROR(IFERROR(INDEX(Кат!$B:$B,MATCH($C2885,Кат!$I:$I,0)),INDEX(Торг!$B:$B,MATCH($C2885,Торг!$I:$I,0))),"")</f>
        <v/>
      </c>
      <c r="N2885" s="132" t="str">
        <f t="shared" si="44"/>
        <v>HOFER HF767745</v>
      </c>
      <c r="O2885" s="132" t="str">
        <f>IFERROR(IFERROR(INDEX(Кат!$B:$B,MATCH($N2885,Кат!$I:$I,0)),INDEX(Торг!$B:$B,MATCH($N2885,Торг!$I:$I,0))),"")</f>
        <v/>
      </c>
    </row>
    <row r="2886" spans="1:15" outlineLevel="2">
      <c r="A2886" t="s">
        <v>16514</v>
      </c>
      <c r="C2886" s="191" t="s">
        <v>5783</v>
      </c>
      <c r="E2886" t="s">
        <v>5784</v>
      </c>
      <c r="F2886" t="s">
        <v>1675</v>
      </c>
      <c r="G2886" t="s">
        <v>399</v>
      </c>
      <c r="H2886">
        <v>1500</v>
      </c>
      <c r="J2886" t="s">
        <v>22634</v>
      </c>
      <c r="K2886" s="132" t="str">
        <f>IFERROR(IFERROR(INDEX(Кат!$O:$O,MATCH($C2886,Кат!$I:$I,0)),INDEX(Торг!$L:$L,MATCH($C2886,Торг!$I:$I,0))),"")</f>
        <v/>
      </c>
      <c r="L2886" s="132" t="str">
        <f>IFERROR(IFERROR(INDEX(Кат!$A:$A,MATCH($C2886,Кат!$I:$I,0)),INDEX(Торг!$A:$A,MATCH($C2886,Торг!$I:$I,0))),"")</f>
        <v/>
      </c>
      <c r="M2886" s="132" t="str">
        <f>IFERROR(IFERROR(INDEX(Кат!$B:$B,MATCH($C2886,Кат!$I:$I,0)),INDEX(Торг!$B:$B,MATCH($C2886,Торг!$I:$I,0))),"")</f>
        <v/>
      </c>
      <c r="N2886" s="132" t="str">
        <f t="shared" si="44"/>
        <v>HOFER HF767747</v>
      </c>
      <c r="O2886" s="132" t="str">
        <f>IFERROR(IFERROR(INDEX(Кат!$B:$B,MATCH($N2886,Кат!$I:$I,0)),INDEX(Торг!$B:$B,MATCH($N2886,Торг!$I:$I,0))),"")</f>
        <v/>
      </c>
    </row>
    <row r="2887" spans="1:15" outlineLevel="2">
      <c r="A2887" t="s">
        <v>23859</v>
      </c>
      <c r="C2887" s="191"/>
      <c r="E2887" t="s">
        <v>23860</v>
      </c>
      <c r="J2887" t="s">
        <v>22634</v>
      </c>
      <c r="K2887" s="132" t="str">
        <f>IFERROR(IFERROR(INDEX(Кат!$O:$O,MATCH($C2887,Кат!$I:$I,0)),INDEX(Торг!$L:$L,MATCH($C2887,Торг!$I:$I,0))),"")</f>
        <v/>
      </c>
      <c r="L2887" s="132" t="str">
        <f>IFERROR(IFERROR(INDEX(Кат!$A:$A,MATCH($C2887,Кат!$I:$I,0)),INDEX(Торг!$A:$A,MATCH($C2887,Торг!$I:$I,0))),"")</f>
        <v/>
      </c>
      <c r="M2887" s="132" t="str">
        <f>IFERROR(IFERROR(INDEX(Кат!$B:$B,MATCH($C2887,Кат!$I:$I,0)),INDEX(Торг!$B:$B,MATCH($C2887,Торг!$I:$I,0))),"")</f>
        <v/>
      </c>
      <c r="N2887" s="132" t="str">
        <f t="shared" si="44"/>
        <v xml:space="preserve"> </v>
      </c>
      <c r="O2887" s="132" t="str">
        <f>IFERROR(IFERROR(INDEX(Кат!$B:$B,MATCH($N2887,Кат!$I:$I,0)),INDEX(Торг!$B:$B,MATCH($N2887,Торг!$I:$I,0))),"")</f>
        <v/>
      </c>
    </row>
    <row r="2888" spans="1:15" outlineLevel="1">
      <c r="A2888" t="s">
        <v>16515</v>
      </c>
      <c r="C2888" s="191" t="s">
        <v>1778</v>
      </c>
      <c r="E2888" t="s">
        <v>1779</v>
      </c>
      <c r="F2888" t="s">
        <v>1675</v>
      </c>
      <c r="G2888" t="s">
        <v>399</v>
      </c>
      <c r="H2888">
        <v>1150</v>
      </c>
      <c r="J2888" t="s">
        <v>22634</v>
      </c>
      <c r="K2888" s="132" t="str">
        <f>IFERROR(IFERROR(INDEX(Кат!$O:$O,MATCH($C2888,Кат!$I:$I,0)),INDEX(Торг!$L:$L,MATCH($C2888,Торг!$I:$I,0))),"")</f>
        <v/>
      </c>
      <c r="L2888" s="132" t="str">
        <f>IFERROR(IFERROR(INDEX(Кат!$A:$A,MATCH($C2888,Кат!$I:$I,0)),INDEX(Торг!$A:$A,MATCH($C2888,Торг!$I:$I,0))),"")</f>
        <v/>
      </c>
      <c r="M2888" s="132" t="str">
        <f>IFERROR(IFERROR(INDEX(Кат!$B:$B,MATCH($C2888,Кат!$I:$I,0)),INDEX(Торг!$B:$B,MATCH($C2888,Торг!$I:$I,0))),"")</f>
        <v/>
      </c>
      <c r="N2888" s="132" t="str">
        <f t="shared" ref="N2888:N2951" si="45">_xlfn.CONCAT(F2888," ",C2888)</f>
        <v>HOFER HF909301</v>
      </c>
      <c r="O2888" s="132" t="str">
        <f>IFERROR(IFERROR(INDEX(Кат!$B:$B,MATCH($N2888,Кат!$I:$I,0)),INDEX(Торг!$B:$B,MATCH($N2888,Торг!$I:$I,0))),"")</f>
        <v/>
      </c>
    </row>
    <row r="2889" spans="1:15" outlineLevel="2">
      <c r="A2889" t="s">
        <v>23861</v>
      </c>
      <c r="C2889" s="191"/>
      <c r="E2889" t="s">
        <v>23862</v>
      </c>
      <c r="J2889" t="s">
        <v>22634</v>
      </c>
      <c r="K2889" s="132" t="str">
        <f>IFERROR(IFERROR(INDEX(Кат!$O:$O,MATCH($C2889,Кат!$I:$I,0)),INDEX(Торг!$L:$L,MATCH($C2889,Торг!$I:$I,0))),"")</f>
        <v/>
      </c>
      <c r="L2889" s="132" t="str">
        <f>IFERROR(IFERROR(INDEX(Кат!$A:$A,MATCH($C2889,Кат!$I:$I,0)),INDEX(Торг!$A:$A,MATCH($C2889,Торг!$I:$I,0))),"")</f>
        <v/>
      </c>
      <c r="M2889" s="132" t="str">
        <f>IFERROR(IFERROR(INDEX(Кат!$B:$B,MATCH($C2889,Кат!$I:$I,0)),INDEX(Торг!$B:$B,MATCH($C2889,Торг!$I:$I,0))),"")</f>
        <v/>
      </c>
      <c r="N2889" s="132" t="str">
        <f t="shared" si="45"/>
        <v xml:space="preserve"> </v>
      </c>
      <c r="O2889" s="132" t="str">
        <f>IFERROR(IFERROR(INDEX(Кат!$B:$B,MATCH($N2889,Кат!$I:$I,0)),INDEX(Торг!$B:$B,MATCH($N2889,Торг!$I:$I,0))),"")</f>
        <v/>
      </c>
    </row>
    <row r="2890" spans="1:15" outlineLevel="2">
      <c r="A2890" t="s">
        <v>16516</v>
      </c>
      <c r="C2890" s="191" t="s">
        <v>1780</v>
      </c>
      <c r="E2890" t="s">
        <v>1781</v>
      </c>
      <c r="F2890" t="s">
        <v>1675</v>
      </c>
      <c r="G2890" t="s">
        <v>399</v>
      </c>
      <c r="H2890">
        <v>210</v>
      </c>
      <c r="J2890" t="s">
        <v>22634</v>
      </c>
      <c r="K2890" s="132" t="str">
        <f>IFERROR(IFERROR(INDEX(Кат!$O:$O,MATCH($C2890,Кат!$I:$I,0)),INDEX(Торг!$L:$L,MATCH($C2890,Торг!$I:$I,0))),"")</f>
        <v/>
      </c>
      <c r="L2890" s="132" t="str">
        <f>IFERROR(IFERROR(INDEX(Кат!$A:$A,MATCH($C2890,Кат!$I:$I,0)),INDEX(Торг!$A:$A,MATCH($C2890,Торг!$I:$I,0))),"")</f>
        <v/>
      </c>
      <c r="M2890" s="132" t="str">
        <f>IFERROR(IFERROR(INDEX(Кат!$B:$B,MATCH($C2890,Кат!$I:$I,0)),INDEX(Торг!$B:$B,MATCH($C2890,Торг!$I:$I,0))),"")</f>
        <v/>
      </c>
      <c r="N2890" s="132" t="str">
        <f t="shared" si="45"/>
        <v>HOFER HF101332</v>
      </c>
      <c r="O2890" s="132" t="str">
        <f>IFERROR(IFERROR(INDEX(Кат!$B:$B,MATCH($N2890,Кат!$I:$I,0)),INDEX(Торг!$B:$B,MATCH($N2890,Торг!$I:$I,0))),"")</f>
        <v/>
      </c>
    </row>
    <row r="2891" spans="1:15" outlineLevel="2">
      <c r="A2891" t="s">
        <v>16517</v>
      </c>
      <c r="C2891" s="191" t="s">
        <v>1782</v>
      </c>
      <c r="E2891" t="s">
        <v>1783</v>
      </c>
      <c r="F2891" t="s">
        <v>1675</v>
      </c>
      <c r="G2891" t="s">
        <v>399</v>
      </c>
      <c r="H2891">
        <v>220</v>
      </c>
      <c r="J2891" t="s">
        <v>22634</v>
      </c>
      <c r="K2891" s="132" t="str">
        <f>IFERROR(IFERROR(INDEX(Кат!$O:$O,MATCH($C2891,Кат!$I:$I,0)),INDEX(Торг!$L:$L,MATCH($C2891,Торг!$I:$I,0))),"")</f>
        <v/>
      </c>
      <c r="L2891" s="132" t="str">
        <f>IFERROR(IFERROR(INDEX(Кат!$A:$A,MATCH($C2891,Кат!$I:$I,0)),INDEX(Торг!$A:$A,MATCH($C2891,Торг!$I:$I,0))),"")</f>
        <v/>
      </c>
      <c r="M2891" s="132" t="str">
        <f>IFERROR(IFERROR(INDEX(Кат!$B:$B,MATCH($C2891,Кат!$I:$I,0)),INDEX(Торг!$B:$B,MATCH($C2891,Торг!$I:$I,0))),"")</f>
        <v/>
      </c>
      <c r="N2891" s="132" t="str">
        <f t="shared" si="45"/>
        <v>HOFER HF101333</v>
      </c>
      <c r="O2891" s="132" t="str">
        <f>IFERROR(IFERROR(INDEX(Кат!$B:$B,MATCH($N2891,Кат!$I:$I,0)),INDEX(Торг!$B:$B,MATCH($N2891,Торг!$I:$I,0))),"")</f>
        <v/>
      </c>
    </row>
    <row r="2892" spans="1:15" outlineLevel="2">
      <c r="A2892" t="s">
        <v>16518</v>
      </c>
      <c r="C2892" s="191" t="s">
        <v>1784</v>
      </c>
      <c r="E2892" t="s">
        <v>1785</v>
      </c>
      <c r="F2892" t="s">
        <v>1675</v>
      </c>
      <c r="G2892" t="s">
        <v>399</v>
      </c>
      <c r="H2892">
        <v>280</v>
      </c>
      <c r="J2892" t="s">
        <v>22634</v>
      </c>
      <c r="K2892" s="132" t="str">
        <f>IFERROR(IFERROR(INDEX(Кат!$O:$O,MATCH($C2892,Кат!$I:$I,0)),INDEX(Торг!$L:$L,MATCH($C2892,Торг!$I:$I,0))),"")</f>
        <v/>
      </c>
      <c r="L2892" s="132" t="str">
        <f>IFERROR(IFERROR(INDEX(Кат!$A:$A,MATCH($C2892,Кат!$I:$I,0)),INDEX(Торг!$A:$A,MATCH($C2892,Торг!$I:$I,0))),"")</f>
        <v/>
      </c>
      <c r="M2892" s="132" t="str">
        <f>IFERROR(IFERROR(INDEX(Кат!$B:$B,MATCH($C2892,Кат!$I:$I,0)),INDEX(Торг!$B:$B,MATCH($C2892,Торг!$I:$I,0))),"")</f>
        <v/>
      </c>
      <c r="N2892" s="132" t="str">
        <f t="shared" si="45"/>
        <v>HOFER HF101334</v>
      </c>
      <c r="O2892" s="132" t="str">
        <f>IFERROR(IFERROR(INDEX(Кат!$B:$B,MATCH($N2892,Кат!$I:$I,0)),INDEX(Торг!$B:$B,MATCH($N2892,Торг!$I:$I,0))),"")</f>
        <v/>
      </c>
    </row>
    <row r="2893" spans="1:15" outlineLevel="2">
      <c r="A2893" t="s">
        <v>26094</v>
      </c>
      <c r="C2893" s="191" t="s">
        <v>26095</v>
      </c>
      <c r="E2893" t="s">
        <v>26096</v>
      </c>
      <c r="F2893" t="s">
        <v>1675</v>
      </c>
      <c r="G2893" t="s">
        <v>399</v>
      </c>
      <c r="H2893">
        <v>420</v>
      </c>
      <c r="J2893" t="s">
        <v>22634</v>
      </c>
      <c r="K2893" s="132" t="str">
        <f>IFERROR(IFERROR(INDEX(Кат!$O:$O,MATCH($C2893,Кат!$I:$I,0)),INDEX(Торг!$L:$L,MATCH($C2893,Торг!$I:$I,0))),"")</f>
        <v/>
      </c>
      <c r="L2893" s="132" t="str">
        <f>IFERROR(IFERROR(INDEX(Кат!$A:$A,MATCH($C2893,Кат!$I:$I,0)),INDEX(Торг!$A:$A,MATCH($C2893,Торг!$I:$I,0))),"")</f>
        <v/>
      </c>
      <c r="M2893" s="132" t="str">
        <f>IFERROR(IFERROR(INDEX(Кат!$B:$B,MATCH($C2893,Кат!$I:$I,0)),INDEX(Торг!$B:$B,MATCH($C2893,Торг!$I:$I,0))),"")</f>
        <v/>
      </c>
      <c r="N2893" s="132" t="str">
        <f t="shared" si="45"/>
        <v>HOFER HF102348</v>
      </c>
      <c r="O2893" s="132" t="str">
        <f>IFERROR(IFERROR(INDEX(Кат!$B:$B,MATCH($N2893,Кат!$I:$I,0)),INDEX(Торг!$B:$B,MATCH($N2893,Торг!$I:$I,0))),"")</f>
        <v/>
      </c>
    </row>
    <row r="2894" spans="1:15" outlineLevel="2">
      <c r="A2894" t="s">
        <v>16519</v>
      </c>
      <c r="C2894" s="191" t="s">
        <v>5785</v>
      </c>
      <c r="E2894" t="s">
        <v>5786</v>
      </c>
      <c r="F2894" t="s">
        <v>1675</v>
      </c>
      <c r="G2894" t="s">
        <v>399</v>
      </c>
      <c r="H2894">
        <v>370</v>
      </c>
      <c r="J2894" t="s">
        <v>22634</v>
      </c>
      <c r="K2894" s="132" t="str">
        <f>IFERROR(IFERROR(INDEX(Кат!$O:$O,MATCH($C2894,Кат!$I:$I,0)),INDEX(Торг!$L:$L,MATCH($C2894,Торг!$I:$I,0))),"")</f>
        <v/>
      </c>
      <c r="L2894" s="132" t="str">
        <f>IFERROR(IFERROR(INDEX(Кат!$A:$A,MATCH($C2894,Кат!$I:$I,0)),INDEX(Торг!$A:$A,MATCH($C2894,Торг!$I:$I,0))),"")</f>
        <v/>
      </c>
      <c r="M2894" s="132" t="str">
        <f>IFERROR(IFERROR(INDEX(Кат!$B:$B,MATCH($C2894,Кат!$I:$I,0)),INDEX(Торг!$B:$B,MATCH($C2894,Торг!$I:$I,0))),"")</f>
        <v/>
      </c>
      <c r="N2894" s="132" t="str">
        <f t="shared" si="45"/>
        <v>HOFER HF102335</v>
      </c>
      <c r="O2894" s="132" t="str">
        <f>IFERROR(IFERROR(INDEX(Кат!$B:$B,MATCH($N2894,Кат!$I:$I,0)),INDEX(Торг!$B:$B,MATCH($N2894,Торг!$I:$I,0))),"")</f>
        <v/>
      </c>
    </row>
    <row r="2895" spans="1:15" outlineLevel="2">
      <c r="A2895" t="s">
        <v>16520</v>
      </c>
      <c r="C2895" s="191" t="s">
        <v>1786</v>
      </c>
      <c r="E2895" t="s">
        <v>1787</v>
      </c>
      <c r="F2895" t="s">
        <v>1675</v>
      </c>
      <c r="G2895" t="s">
        <v>399</v>
      </c>
      <c r="H2895">
        <v>320</v>
      </c>
      <c r="J2895" t="s">
        <v>22634</v>
      </c>
      <c r="K2895" s="132" t="str">
        <f>IFERROR(IFERROR(INDEX(Кат!$O:$O,MATCH($C2895,Кат!$I:$I,0)),INDEX(Торг!$L:$L,MATCH($C2895,Торг!$I:$I,0))),"")</f>
        <v/>
      </c>
      <c r="L2895" s="132" t="str">
        <f>IFERROR(IFERROR(INDEX(Кат!$A:$A,MATCH($C2895,Кат!$I:$I,0)),INDEX(Торг!$A:$A,MATCH($C2895,Торг!$I:$I,0))),"")</f>
        <v/>
      </c>
      <c r="M2895" s="132" t="str">
        <f>IFERROR(IFERROR(INDEX(Кат!$B:$B,MATCH($C2895,Кат!$I:$I,0)),INDEX(Торг!$B:$B,MATCH($C2895,Торг!$I:$I,0))),"")</f>
        <v/>
      </c>
      <c r="N2895" s="132" t="str">
        <f t="shared" si="45"/>
        <v>HOFER HF102336</v>
      </c>
      <c r="O2895" s="132" t="str">
        <f>IFERROR(IFERROR(INDEX(Кат!$B:$B,MATCH($N2895,Кат!$I:$I,0)),INDEX(Торг!$B:$B,MATCH($N2895,Торг!$I:$I,0))),"")</f>
        <v/>
      </c>
    </row>
    <row r="2896" spans="1:15" outlineLevel="2">
      <c r="A2896" t="s">
        <v>23863</v>
      </c>
      <c r="C2896" s="191"/>
      <c r="E2896" t="s">
        <v>23864</v>
      </c>
      <c r="J2896" t="s">
        <v>22634</v>
      </c>
      <c r="K2896" s="132" t="str">
        <f>IFERROR(IFERROR(INDEX(Кат!$O:$O,MATCH($C2896,Кат!$I:$I,0)),INDEX(Торг!$L:$L,MATCH($C2896,Торг!$I:$I,0))),"")</f>
        <v/>
      </c>
      <c r="L2896" s="132" t="str">
        <f>IFERROR(IFERROR(INDEX(Кат!$A:$A,MATCH($C2896,Кат!$I:$I,0)),INDEX(Торг!$A:$A,MATCH($C2896,Торг!$I:$I,0))),"")</f>
        <v/>
      </c>
      <c r="M2896" s="132" t="str">
        <f>IFERROR(IFERROR(INDEX(Кат!$B:$B,MATCH($C2896,Кат!$I:$I,0)),INDEX(Торг!$B:$B,MATCH($C2896,Торг!$I:$I,0))),"")</f>
        <v/>
      </c>
      <c r="N2896" s="132" t="str">
        <f t="shared" si="45"/>
        <v xml:space="preserve"> </v>
      </c>
      <c r="O2896" s="132" t="str">
        <f>IFERROR(IFERROR(INDEX(Кат!$B:$B,MATCH($N2896,Кат!$I:$I,0)),INDEX(Торг!$B:$B,MATCH($N2896,Торг!$I:$I,0))),"")</f>
        <v/>
      </c>
    </row>
    <row r="2897" spans="1:15" outlineLevel="2">
      <c r="A2897" t="s">
        <v>16521</v>
      </c>
      <c r="C2897" s="191" t="s">
        <v>5787</v>
      </c>
      <c r="E2897" t="s">
        <v>5788</v>
      </c>
      <c r="F2897" t="s">
        <v>1675</v>
      </c>
      <c r="G2897" t="s">
        <v>399</v>
      </c>
      <c r="H2897">
        <v>780</v>
      </c>
      <c r="J2897" t="s">
        <v>22634</v>
      </c>
      <c r="K2897" s="132" t="str">
        <f>IFERROR(IFERROR(INDEX(Кат!$O:$O,MATCH($C2897,Кат!$I:$I,0)),INDEX(Торг!$L:$L,MATCH($C2897,Торг!$I:$I,0))),"")</f>
        <v/>
      </c>
      <c r="L2897" s="132" t="str">
        <f>IFERROR(IFERROR(INDEX(Кат!$A:$A,MATCH($C2897,Кат!$I:$I,0)),INDEX(Торг!$A:$A,MATCH($C2897,Торг!$I:$I,0))),"")</f>
        <v/>
      </c>
      <c r="M2897" s="132" t="str">
        <f>IFERROR(IFERROR(INDEX(Кат!$B:$B,MATCH($C2897,Кат!$I:$I,0)),INDEX(Торг!$B:$B,MATCH($C2897,Торг!$I:$I,0))),"")</f>
        <v/>
      </c>
      <c r="N2897" s="132" t="str">
        <f t="shared" si="45"/>
        <v>HOFER HF812990</v>
      </c>
      <c r="O2897" s="132" t="str">
        <f>IFERROR(IFERROR(INDEX(Кат!$B:$B,MATCH($N2897,Кат!$I:$I,0)),INDEX(Торг!$B:$B,MATCH($N2897,Торг!$I:$I,0))),"")</f>
        <v/>
      </c>
    </row>
    <row r="2898" spans="1:15" outlineLevel="2">
      <c r="A2898" t="s">
        <v>16522</v>
      </c>
      <c r="C2898" s="191" t="s">
        <v>5789</v>
      </c>
      <c r="E2898" t="s">
        <v>5790</v>
      </c>
      <c r="F2898" t="s">
        <v>1675</v>
      </c>
      <c r="G2898" t="s">
        <v>399</v>
      </c>
      <c r="H2898">
        <v>780</v>
      </c>
      <c r="J2898" t="s">
        <v>22634</v>
      </c>
      <c r="K2898" s="132" t="str">
        <f>IFERROR(IFERROR(INDEX(Кат!$O:$O,MATCH($C2898,Кат!$I:$I,0)),INDEX(Торг!$L:$L,MATCH($C2898,Торг!$I:$I,0))),"")</f>
        <v/>
      </c>
      <c r="L2898" s="132" t="str">
        <f>IFERROR(IFERROR(INDEX(Кат!$A:$A,MATCH($C2898,Кат!$I:$I,0)),INDEX(Торг!$A:$A,MATCH($C2898,Торг!$I:$I,0))),"")</f>
        <v/>
      </c>
      <c r="M2898" s="132" t="str">
        <f>IFERROR(IFERROR(INDEX(Кат!$B:$B,MATCH($C2898,Кат!$I:$I,0)),INDEX(Торг!$B:$B,MATCH($C2898,Торг!$I:$I,0))),"")</f>
        <v/>
      </c>
      <c r="N2898" s="132" t="str">
        <f t="shared" si="45"/>
        <v>HOFER HF812992</v>
      </c>
      <c r="O2898" s="132" t="str">
        <f>IFERROR(IFERROR(INDEX(Кат!$B:$B,MATCH($N2898,Кат!$I:$I,0)),INDEX(Торг!$B:$B,MATCH($N2898,Торг!$I:$I,0))),"")</f>
        <v/>
      </c>
    </row>
    <row r="2899" spans="1:15" outlineLevel="1">
      <c r="A2899" t="s">
        <v>23865</v>
      </c>
      <c r="C2899" s="191"/>
      <c r="E2899" t="s">
        <v>23866</v>
      </c>
      <c r="J2899" t="s">
        <v>22634</v>
      </c>
      <c r="K2899" s="132" t="str">
        <f>IFERROR(IFERROR(INDEX(Кат!$O:$O,MATCH($C2899,Кат!$I:$I,0)),INDEX(Торг!$L:$L,MATCH($C2899,Торг!$I:$I,0))),"")</f>
        <v/>
      </c>
      <c r="L2899" s="132" t="str">
        <f>IFERROR(IFERROR(INDEX(Кат!$A:$A,MATCH($C2899,Кат!$I:$I,0)),INDEX(Торг!$A:$A,MATCH($C2899,Торг!$I:$I,0))),"")</f>
        <v/>
      </c>
      <c r="M2899" s="132" t="str">
        <f>IFERROR(IFERROR(INDEX(Кат!$B:$B,MATCH($C2899,Кат!$I:$I,0)),INDEX(Торг!$B:$B,MATCH($C2899,Торг!$I:$I,0))),"")</f>
        <v/>
      </c>
      <c r="N2899" s="132" t="str">
        <f t="shared" si="45"/>
        <v xml:space="preserve"> </v>
      </c>
      <c r="O2899" s="132" t="str">
        <f>IFERROR(IFERROR(INDEX(Кат!$B:$B,MATCH($N2899,Кат!$I:$I,0)),INDEX(Торг!$B:$B,MATCH($N2899,Торг!$I:$I,0))),"")</f>
        <v/>
      </c>
    </row>
    <row r="2900" spans="1:15" outlineLevel="2">
      <c r="A2900" t="s">
        <v>16523</v>
      </c>
      <c r="C2900" s="191" t="s">
        <v>5791</v>
      </c>
      <c r="E2900" t="s">
        <v>5792</v>
      </c>
      <c r="F2900" t="s">
        <v>1675</v>
      </c>
      <c r="G2900" t="s">
        <v>399</v>
      </c>
      <c r="H2900">
        <v>1950</v>
      </c>
      <c r="J2900" t="s">
        <v>22634</v>
      </c>
      <c r="K2900" s="132" t="str">
        <f>IFERROR(IFERROR(INDEX(Кат!$O:$O,MATCH($C2900,Кат!$I:$I,0)),INDEX(Торг!$L:$L,MATCH($C2900,Торг!$I:$I,0))),"")</f>
        <v/>
      </c>
      <c r="L2900" s="132" t="str">
        <f>IFERROR(IFERROR(INDEX(Кат!$A:$A,MATCH($C2900,Кат!$I:$I,0)),INDEX(Торг!$A:$A,MATCH($C2900,Торг!$I:$I,0))),"")</f>
        <v/>
      </c>
      <c r="M2900" s="132" t="str">
        <f>IFERROR(IFERROR(INDEX(Кат!$B:$B,MATCH($C2900,Кат!$I:$I,0)),INDEX(Торг!$B:$B,MATCH($C2900,Торг!$I:$I,0))),"")</f>
        <v/>
      </c>
      <c r="N2900" s="132" t="str">
        <f t="shared" si="45"/>
        <v>HOFER HF830920</v>
      </c>
      <c r="O2900" s="132" t="str">
        <f>IFERROR(IFERROR(INDEX(Кат!$B:$B,MATCH($N2900,Кат!$I:$I,0)),INDEX(Торг!$B:$B,MATCH($N2900,Торг!$I:$I,0))),"")</f>
        <v/>
      </c>
    </row>
    <row r="2901" spans="1:15" outlineLevel="2">
      <c r="A2901" t="s">
        <v>16524</v>
      </c>
      <c r="C2901" s="191" t="s">
        <v>5793</v>
      </c>
      <c r="E2901" t="s">
        <v>5794</v>
      </c>
      <c r="F2901" t="s">
        <v>1675</v>
      </c>
      <c r="G2901" t="s">
        <v>399</v>
      </c>
      <c r="H2901">
        <v>1950</v>
      </c>
      <c r="J2901" t="s">
        <v>22634</v>
      </c>
      <c r="K2901" s="132" t="str">
        <f>IFERROR(IFERROR(INDEX(Кат!$O:$O,MATCH($C2901,Кат!$I:$I,0)),INDEX(Торг!$L:$L,MATCH($C2901,Торг!$I:$I,0))),"")</f>
        <v/>
      </c>
      <c r="L2901" s="132" t="str">
        <f>IFERROR(IFERROR(INDEX(Кат!$A:$A,MATCH($C2901,Кат!$I:$I,0)),INDEX(Торг!$A:$A,MATCH($C2901,Торг!$I:$I,0))),"")</f>
        <v/>
      </c>
      <c r="M2901" s="132" t="str">
        <f>IFERROR(IFERROR(INDEX(Кат!$B:$B,MATCH($C2901,Кат!$I:$I,0)),INDEX(Торг!$B:$B,MATCH($C2901,Торг!$I:$I,0))),"")</f>
        <v/>
      </c>
      <c r="N2901" s="132" t="str">
        <f t="shared" si="45"/>
        <v>HOFER HF830921</v>
      </c>
      <c r="O2901" s="132" t="str">
        <f>IFERROR(IFERROR(INDEX(Кат!$B:$B,MATCH($N2901,Кат!$I:$I,0)),INDEX(Торг!$B:$B,MATCH($N2901,Торг!$I:$I,0))),"")</f>
        <v/>
      </c>
    </row>
    <row r="2902" spans="1:15" outlineLevel="2">
      <c r="A2902" t="s">
        <v>16525</v>
      </c>
      <c r="C2902" s="191" t="s">
        <v>5795</v>
      </c>
      <c r="E2902" t="s">
        <v>5796</v>
      </c>
      <c r="F2902" t="s">
        <v>1675</v>
      </c>
      <c r="G2902" t="s">
        <v>399</v>
      </c>
      <c r="H2902">
        <v>1950</v>
      </c>
      <c r="J2902" t="s">
        <v>22634</v>
      </c>
      <c r="K2902" s="132" t="str">
        <f>IFERROR(IFERROR(INDEX(Кат!$O:$O,MATCH($C2902,Кат!$I:$I,0)),INDEX(Торг!$L:$L,MATCH($C2902,Торг!$I:$I,0))),"")</f>
        <v/>
      </c>
      <c r="L2902" s="132" t="str">
        <f>IFERROR(IFERROR(INDEX(Кат!$A:$A,MATCH($C2902,Кат!$I:$I,0)),INDEX(Торг!$A:$A,MATCH($C2902,Торг!$I:$I,0))),"")</f>
        <v/>
      </c>
      <c r="M2902" s="132" t="str">
        <f>IFERROR(IFERROR(INDEX(Кат!$B:$B,MATCH($C2902,Кат!$I:$I,0)),INDEX(Торг!$B:$B,MATCH($C2902,Торг!$I:$I,0))),"")</f>
        <v/>
      </c>
      <c r="N2902" s="132" t="str">
        <f t="shared" si="45"/>
        <v>HOFER HF830922</v>
      </c>
      <c r="O2902" s="132" t="str">
        <f>IFERROR(IFERROR(INDEX(Кат!$B:$B,MATCH($N2902,Кат!$I:$I,0)),INDEX(Торг!$B:$B,MATCH($N2902,Торг!$I:$I,0))),"")</f>
        <v/>
      </c>
    </row>
    <row r="2903" spans="1:15" outlineLevel="2">
      <c r="A2903" t="s">
        <v>16526</v>
      </c>
      <c r="C2903" s="191" t="s">
        <v>5797</v>
      </c>
      <c r="E2903" t="s">
        <v>5798</v>
      </c>
      <c r="F2903" t="s">
        <v>1675</v>
      </c>
      <c r="G2903" t="s">
        <v>399</v>
      </c>
      <c r="H2903">
        <v>1950</v>
      </c>
      <c r="J2903" t="s">
        <v>22634</v>
      </c>
      <c r="K2903" s="132" t="str">
        <f>IFERROR(IFERROR(INDEX(Кат!$O:$O,MATCH($C2903,Кат!$I:$I,0)),INDEX(Торг!$L:$L,MATCH($C2903,Торг!$I:$I,0))),"")</f>
        <v/>
      </c>
      <c r="L2903" s="132" t="str">
        <f>IFERROR(IFERROR(INDEX(Кат!$A:$A,MATCH($C2903,Кат!$I:$I,0)),INDEX(Торг!$A:$A,MATCH($C2903,Торг!$I:$I,0))),"")</f>
        <v/>
      </c>
      <c r="M2903" s="132" t="str">
        <f>IFERROR(IFERROR(INDEX(Кат!$B:$B,MATCH($C2903,Кат!$I:$I,0)),INDEX(Торг!$B:$B,MATCH($C2903,Торг!$I:$I,0))),"")</f>
        <v/>
      </c>
      <c r="N2903" s="132" t="str">
        <f t="shared" si="45"/>
        <v>HOFER HF830925</v>
      </c>
      <c r="O2903" s="132" t="str">
        <f>IFERROR(IFERROR(INDEX(Кат!$B:$B,MATCH($N2903,Кат!$I:$I,0)),INDEX(Торг!$B:$B,MATCH($N2903,Торг!$I:$I,0))),"")</f>
        <v/>
      </c>
    </row>
    <row r="2904" spans="1:15" outlineLevel="2">
      <c r="A2904" t="s">
        <v>16527</v>
      </c>
      <c r="C2904" s="191" t="s">
        <v>5799</v>
      </c>
      <c r="E2904" t="s">
        <v>5800</v>
      </c>
      <c r="F2904" t="s">
        <v>1675</v>
      </c>
      <c r="G2904" t="s">
        <v>399</v>
      </c>
      <c r="H2904">
        <v>1950</v>
      </c>
      <c r="J2904" t="s">
        <v>22634</v>
      </c>
      <c r="K2904" s="132" t="str">
        <f>IFERROR(IFERROR(INDEX(Кат!$O:$O,MATCH($C2904,Кат!$I:$I,0)),INDEX(Торг!$L:$L,MATCH($C2904,Торг!$I:$I,0))),"")</f>
        <v/>
      </c>
      <c r="L2904" s="132" t="str">
        <f>IFERROR(IFERROR(INDEX(Кат!$A:$A,MATCH($C2904,Кат!$I:$I,0)),INDEX(Торг!$A:$A,MATCH($C2904,Торг!$I:$I,0))),"")</f>
        <v/>
      </c>
      <c r="M2904" s="132" t="str">
        <f>IFERROR(IFERROR(INDEX(Кат!$B:$B,MATCH($C2904,Кат!$I:$I,0)),INDEX(Торг!$B:$B,MATCH($C2904,Торг!$I:$I,0))),"")</f>
        <v/>
      </c>
      <c r="N2904" s="132" t="str">
        <f t="shared" si="45"/>
        <v>HOFER HF830924</v>
      </c>
      <c r="O2904" s="132" t="str">
        <f>IFERROR(IFERROR(INDEX(Кат!$B:$B,MATCH($N2904,Кат!$I:$I,0)),INDEX(Торг!$B:$B,MATCH($N2904,Торг!$I:$I,0))),"")</f>
        <v/>
      </c>
    </row>
    <row r="2905" spans="1:15" outlineLevel="2">
      <c r="A2905" t="s">
        <v>16528</v>
      </c>
      <c r="C2905" s="191" t="s">
        <v>5801</v>
      </c>
      <c r="E2905" t="s">
        <v>5802</v>
      </c>
      <c r="F2905" t="s">
        <v>1675</v>
      </c>
      <c r="G2905" t="s">
        <v>399</v>
      </c>
      <c r="H2905">
        <v>1950</v>
      </c>
      <c r="J2905" t="s">
        <v>22634</v>
      </c>
      <c r="K2905" s="132" t="str">
        <f>IFERROR(IFERROR(INDEX(Кат!$O:$O,MATCH($C2905,Кат!$I:$I,0)),INDEX(Торг!$L:$L,MATCH($C2905,Торг!$I:$I,0))),"")</f>
        <v/>
      </c>
      <c r="L2905" s="132" t="str">
        <f>IFERROR(IFERROR(INDEX(Кат!$A:$A,MATCH($C2905,Кат!$I:$I,0)),INDEX(Торг!$A:$A,MATCH($C2905,Торг!$I:$I,0))),"")</f>
        <v/>
      </c>
      <c r="M2905" s="132" t="str">
        <f>IFERROR(IFERROR(INDEX(Кат!$B:$B,MATCH($C2905,Кат!$I:$I,0)),INDEX(Торг!$B:$B,MATCH($C2905,Торг!$I:$I,0))),"")</f>
        <v/>
      </c>
      <c r="N2905" s="132" t="str">
        <f t="shared" si="45"/>
        <v>HOFER HF830923</v>
      </c>
      <c r="O2905" s="132" t="str">
        <f>IFERROR(IFERROR(INDEX(Кат!$B:$B,MATCH($N2905,Кат!$I:$I,0)),INDEX(Торг!$B:$B,MATCH($N2905,Торг!$I:$I,0))),"")</f>
        <v/>
      </c>
    </row>
    <row r="2906" spans="1:15" outlineLevel="2">
      <c r="A2906" t="s">
        <v>25157</v>
      </c>
      <c r="C2906" s="191" t="s">
        <v>25158</v>
      </c>
      <c r="E2906" t="s">
        <v>25159</v>
      </c>
      <c r="F2906" t="s">
        <v>1675</v>
      </c>
      <c r="G2906" t="s">
        <v>399</v>
      </c>
      <c r="H2906">
        <v>1950</v>
      </c>
      <c r="J2906" t="s">
        <v>22634</v>
      </c>
      <c r="K2906" s="132" t="str">
        <f>IFERROR(IFERROR(INDEX(Кат!$O:$O,MATCH($C2906,Кат!$I:$I,0)),INDEX(Торг!$L:$L,MATCH($C2906,Торг!$I:$I,0))),"")</f>
        <v/>
      </c>
      <c r="L2906" s="132" t="str">
        <f>IFERROR(IFERROR(INDEX(Кат!$A:$A,MATCH($C2906,Кат!$I:$I,0)),INDEX(Торг!$A:$A,MATCH($C2906,Торг!$I:$I,0))),"")</f>
        <v/>
      </c>
      <c r="M2906" s="132" t="str">
        <f>IFERROR(IFERROR(INDEX(Кат!$B:$B,MATCH($C2906,Кат!$I:$I,0)),INDEX(Торг!$B:$B,MATCH($C2906,Торг!$I:$I,0))),"")</f>
        <v/>
      </c>
      <c r="N2906" s="132" t="str">
        <f t="shared" si="45"/>
        <v>HOFER HF830930</v>
      </c>
      <c r="O2906" s="132" t="str">
        <f>IFERROR(IFERROR(INDEX(Кат!$B:$B,MATCH($N2906,Кат!$I:$I,0)),INDEX(Торг!$B:$B,MATCH($N2906,Торг!$I:$I,0))),"")</f>
        <v/>
      </c>
    </row>
    <row r="2907" spans="1:15" outlineLevel="2">
      <c r="A2907" t="s">
        <v>27869</v>
      </c>
      <c r="C2907" s="191" t="s">
        <v>27870</v>
      </c>
      <c r="E2907" t="s">
        <v>27871</v>
      </c>
      <c r="F2907" t="s">
        <v>1675</v>
      </c>
      <c r="G2907" t="s">
        <v>399</v>
      </c>
      <c r="H2907">
        <v>1950</v>
      </c>
      <c r="J2907" t="s">
        <v>22634</v>
      </c>
      <c r="K2907" s="132" t="str">
        <f>IFERROR(IFERROR(INDEX(Кат!$O:$O,MATCH($C2907,Кат!$I:$I,0)),INDEX(Торг!$L:$L,MATCH($C2907,Торг!$I:$I,0))),"")</f>
        <v/>
      </c>
      <c r="L2907" s="132" t="str">
        <f>IFERROR(IFERROR(INDEX(Кат!$A:$A,MATCH($C2907,Кат!$I:$I,0)),INDEX(Торг!$A:$A,MATCH($C2907,Торг!$I:$I,0))),"")</f>
        <v/>
      </c>
      <c r="M2907" s="132" t="str">
        <f>IFERROR(IFERROR(INDEX(Кат!$B:$B,MATCH($C2907,Кат!$I:$I,0)),INDEX(Торг!$B:$B,MATCH($C2907,Торг!$I:$I,0))),"")</f>
        <v/>
      </c>
      <c r="N2907" s="132" t="str">
        <f t="shared" si="45"/>
        <v>HOFER HF830926</v>
      </c>
      <c r="O2907" s="132" t="str">
        <f>IFERROR(IFERROR(INDEX(Кат!$B:$B,MATCH($N2907,Кат!$I:$I,0)),INDEX(Торг!$B:$B,MATCH($N2907,Торг!$I:$I,0))),"")</f>
        <v/>
      </c>
    </row>
    <row r="2908" spans="1:15" outlineLevel="2">
      <c r="A2908" t="s">
        <v>25160</v>
      </c>
      <c r="C2908" s="191" t="s">
        <v>25161</v>
      </c>
      <c r="E2908" t="s">
        <v>25162</v>
      </c>
      <c r="F2908" t="s">
        <v>1675</v>
      </c>
      <c r="G2908" t="s">
        <v>399</v>
      </c>
      <c r="H2908">
        <v>1950</v>
      </c>
      <c r="J2908" t="s">
        <v>22634</v>
      </c>
      <c r="K2908" s="132" t="str">
        <f>IFERROR(IFERROR(INDEX(Кат!$O:$O,MATCH($C2908,Кат!$I:$I,0)),INDEX(Торг!$L:$L,MATCH($C2908,Торг!$I:$I,0))),"")</f>
        <v/>
      </c>
      <c r="L2908" s="132" t="str">
        <f>IFERROR(IFERROR(INDEX(Кат!$A:$A,MATCH($C2908,Кат!$I:$I,0)),INDEX(Торг!$A:$A,MATCH($C2908,Торг!$I:$I,0))),"")</f>
        <v/>
      </c>
      <c r="M2908" s="132" t="str">
        <f>IFERROR(IFERROR(INDEX(Кат!$B:$B,MATCH($C2908,Кат!$I:$I,0)),INDEX(Торг!$B:$B,MATCH($C2908,Торг!$I:$I,0))),"")</f>
        <v/>
      </c>
      <c r="N2908" s="132" t="str">
        <f t="shared" si="45"/>
        <v>HOFER HF830927</v>
      </c>
      <c r="O2908" s="132" t="str">
        <f>IFERROR(IFERROR(INDEX(Кат!$B:$B,MATCH($N2908,Кат!$I:$I,0)),INDEX(Торг!$B:$B,MATCH($N2908,Торг!$I:$I,0))),"")</f>
        <v/>
      </c>
    </row>
    <row r="2909" spans="1:15" outlineLevel="2">
      <c r="A2909" t="s">
        <v>16529</v>
      </c>
      <c r="C2909" s="191" t="s">
        <v>5803</v>
      </c>
      <c r="E2909" t="s">
        <v>5804</v>
      </c>
      <c r="F2909" t="s">
        <v>1675</v>
      </c>
      <c r="G2909" t="s">
        <v>399</v>
      </c>
      <c r="H2909">
        <v>1950</v>
      </c>
      <c r="J2909" t="s">
        <v>22634</v>
      </c>
      <c r="K2909" s="132" t="str">
        <f>IFERROR(IFERROR(INDEX(Кат!$O:$O,MATCH($C2909,Кат!$I:$I,0)),INDEX(Торг!$L:$L,MATCH($C2909,Торг!$I:$I,0))),"")</f>
        <v/>
      </c>
      <c r="L2909" s="132" t="str">
        <f>IFERROR(IFERROR(INDEX(Кат!$A:$A,MATCH($C2909,Кат!$I:$I,0)),INDEX(Торг!$A:$A,MATCH($C2909,Торг!$I:$I,0))),"")</f>
        <v/>
      </c>
      <c r="M2909" s="132" t="str">
        <f>IFERROR(IFERROR(INDEX(Кат!$B:$B,MATCH($C2909,Кат!$I:$I,0)),INDEX(Торг!$B:$B,MATCH($C2909,Торг!$I:$I,0))),"")</f>
        <v/>
      </c>
      <c r="N2909" s="132" t="str">
        <f t="shared" si="45"/>
        <v>HOFER HF830928</v>
      </c>
      <c r="O2909" s="132" t="str">
        <f>IFERROR(IFERROR(INDEX(Кат!$B:$B,MATCH($N2909,Кат!$I:$I,0)),INDEX(Торг!$B:$B,MATCH($N2909,Торг!$I:$I,0))),"")</f>
        <v/>
      </c>
    </row>
    <row r="2910" spans="1:15" outlineLevel="2">
      <c r="A2910" t="s">
        <v>16530</v>
      </c>
      <c r="C2910" s="191" t="s">
        <v>5805</v>
      </c>
      <c r="E2910" t="s">
        <v>5806</v>
      </c>
      <c r="F2910" t="s">
        <v>1675</v>
      </c>
      <c r="G2910" t="s">
        <v>399</v>
      </c>
      <c r="H2910">
        <v>1950</v>
      </c>
      <c r="J2910" t="s">
        <v>22634</v>
      </c>
      <c r="K2910" s="132" t="str">
        <f>IFERROR(IFERROR(INDEX(Кат!$O:$O,MATCH($C2910,Кат!$I:$I,0)),INDEX(Торг!$L:$L,MATCH($C2910,Торг!$I:$I,0))),"")</f>
        <v/>
      </c>
      <c r="L2910" s="132" t="str">
        <f>IFERROR(IFERROR(INDEX(Кат!$A:$A,MATCH($C2910,Кат!$I:$I,0)),INDEX(Торг!$A:$A,MATCH($C2910,Торг!$I:$I,0))),"")</f>
        <v/>
      </c>
      <c r="M2910" s="132" t="str">
        <f>IFERROR(IFERROR(INDEX(Кат!$B:$B,MATCH($C2910,Кат!$I:$I,0)),INDEX(Торг!$B:$B,MATCH($C2910,Торг!$I:$I,0))),"")</f>
        <v/>
      </c>
      <c r="N2910" s="132" t="str">
        <f t="shared" si="45"/>
        <v>HOFER HF830929</v>
      </c>
      <c r="O2910" s="132" t="str">
        <f>IFERROR(IFERROR(INDEX(Кат!$B:$B,MATCH($N2910,Кат!$I:$I,0)),INDEX(Торг!$B:$B,MATCH($N2910,Торг!$I:$I,0))),"")</f>
        <v/>
      </c>
    </row>
    <row r="2911" spans="1:15" outlineLevel="2">
      <c r="A2911" t="s">
        <v>27872</v>
      </c>
      <c r="C2911" s="191" t="s">
        <v>27873</v>
      </c>
      <c r="E2911" t="s">
        <v>27874</v>
      </c>
      <c r="F2911" t="s">
        <v>1675</v>
      </c>
      <c r="G2911" t="s">
        <v>399</v>
      </c>
      <c r="H2911">
        <v>2250</v>
      </c>
      <c r="J2911" t="s">
        <v>22634</v>
      </c>
      <c r="K2911" s="132" t="str">
        <f>IFERROR(IFERROR(INDEX(Кат!$O:$O,MATCH($C2911,Кат!$I:$I,0)),INDEX(Торг!$L:$L,MATCH($C2911,Торг!$I:$I,0))),"")</f>
        <v/>
      </c>
      <c r="L2911" s="132" t="str">
        <f>IFERROR(IFERROR(INDEX(Кат!$A:$A,MATCH($C2911,Кат!$I:$I,0)),INDEX(Торг!$A:$A,MATCH($C2911,Торг!$I:$I,0))),"")</f>
        <v/>
      </c>
      <c r="M2911" s="132" t="str">
        <f>IFERROR(IFERROR(INDEX(Кат!$B:$B,MATCH($C2911,Кат!$I:$I,0)),INDEX(Торг!$B:$B,MATCH($C2911,Торг!$I:$I,0))),"")</f>
        <v/>
      </c>
      <c r="N2911" s="132" t="str">
        <f t="shared" si="45"/>
        <v>HOFER HF830932</v>
      </c>
      <c r="O2911" s="132" t="str">
        <f>IFERROR(IFERROR(INDEX(Кат!$B:$B,MATCH($N2911,Кат!$I:$I,0)),INDEX(Торг!$B:$B,MATCH($N2911,Торг!$I:$I,0))),"")</f>
        <v/>
      </c>
    </row>
    <row r="2912" spans="1:15" outlineLevel="2">
      <c r="A2912" t="s">
        <v>31058</v>
      </c>
      <c r="C2912" s="191" t="s">
        <v>31059</v>
      </c>
      <c r="E2912" t="s">
        <v>31060</v>
      </c>
      <c r="F2912" t="s">
        <v>1675</v>
      </c>
      <c r="G2912" t="s">
        <v>399</v>
      </c>
      <c r="H2912">
        <v>1950</v>
      </c>
      <c r="J2912" t="s">
        <v>22634</v>
      </c>
      <c r="K2912" s="132" t="str">
        <f>IFERROR(IFERROR(INDEX(Кат!$O:$O,MATCH($C2912,Кат!$I:$I,0)),INDEX(Торг!$L:$L,MATCH($C2912,Торг!$I:$I,0))),"")</f>
        <v/>
      </c>
      <c r="L2912" s="132" t="str">
        <f>IFERROR(IFERROR(INDEX(Кат!$A:$A,MATCH($C2912,Кат!$I:$I,0)),INDEX(Торг!$A:$A,MATCH($C2912,Торг!$I:$I,0))),"")</f>
        <v/>
      </c>
      <c r="M2912" s="132" t="str">
        <f>IFERROR(IFERROR(INDEX(Кат!$B:$B,MATCH($C2912,Кат!$I:$I,0)),INDEX(Торг!$B:$B,MATCH($C2912,Торг!$I:$I,0))),"")</f>
        <v/>
      </c>
      <c r="N2912" s="132" t="str">
        <f t="shared" si="45"/>
        <v>HOFER HF830935</v>
      </c>
      <c r="O2912" s="132" t="str">
        <f>IFERROR(IFERROR(INDEX(Кат!$B:$B,MATCH($N2912,Кат!$I:$I,0)),INDEX(Торг!$B:$B,MATCH($N2912,Торг!$I:$I,0))),"")</f>
        <v/>
      </c>
    </row>
    <row r="2913" spans="1:15" outlineLevel="1">
      <c r="A2913" t="s">
        <v>23867</v>
      </c>
      <c r="C2913" s="191"/>
      <c r="E2913" t="s">
        <v>23868</v>
      </c>
      <c r="J2913" t="s">
        <v>22634</v>
      </c>
      <c r="K2913" s="132" t="str">
        <f>IFERROR(IFERROR(INDEX(Кат!$O:$O,MATCH($C2913,Кат!$I:$I,0)),INDEX(Торг!$L:$L,MATCH($C2913,Торг!$I:$I,0))),"")</f>
        <v/>
      </c>
      <c r="L2913" s="132" t="str">
        <f>IFERROR(IFERROR(INDEX(Кат!$A:$A,MATCH($C2913,Кат!$I:$I,0)),INDEX(Торг!$A:$A,MATCH($C2913,Торг!$I:$I,0))),"")</f>
        <v/>
      </c>
      <c r="M2913" s="132" t="str">
        <f>IFERROR(IFERROR(INDEX(Кат!$B:$B,MATCH($C2913,Кат!$I:$I,0)),INDEX(Торг!$B:$B,MATCH($C2913,Торг!$I:$I,0))),"")</f>
        <v/>
      </c>
      <c r="N2913" s="132" t="str">
        <f t="shared" si="45"/>
        <v xml:space="preserve"> </v>
      </c>
      <c r="O2913" s="132" t="str">
        <f>IFERROR(IFERROR(INDEX(Кат!$B:$B,MATCH($N2913,Кат!$I:$I,0)),INDEX(Торг!$B:$B,MATCH($N2913,Торг!$I:$I,0))),"")</f>
        <v/>
      </c>
    </row>
    <row r="2914" spans="1:15" outlineLevel="2">
      <c r="A2914" t="s">
        <v>16531</v>
      </c>
      <c r="C2914" s="191" t="s">
        <v>14651</v>
      </c>
      <c r="E2914" t="s">
        <v>14652</v>
      </c>
      <c r="F2914" t="s">
        <v>1675</v>
      </c>
      <c r="G2914" t="s">
        <v>399</v>
      </c>
      <c r="H2914">
        <v>160</v>
      </c>
      <c r="J2914" t="s">
        <v>22634</v>
      </c>
      <c r="K2914" s="132" t="str">
        <f>IFERROR(IFERROR(INDEX(Кат!$O:$O,MATCH($C2914,Кат!$I:$I,0)),INDEX(Торг!$L:$L,MATCH($C2914,Торг!$I:$I,0))),"")</f>
        <v/>
      </c>
      <c r="L2914" s="132" t="str">
        <f>IFERROR(IFERROR(INDEX(Кат!$A:$A,MATCH($C2914,Кат!$I:$I,0)),INDEX(Торг!$A:$A,MATCH($C2914,Торг!$I:$I,0))),"")</f>
        <v/>
      </c>
      <c r="M2914" s="132" t="str">
        <f>IFERROR(IFERROR(INDEX(Кат!$B:$B,MATCH($C2914,Кат!$I:$I,0)),INDEX(Торг!$B:$B,MATCH($C2914,Торг!$I:$I,0))),"")</f>
        <v/>
      </c>
      <c r="N2914" s="132" t="str">
        <f t="shared" si="45"/>
        <v>HOFER HF744980</v>
      </c>
      <c r="O2914" s="132" t="str">
        <f>IFERROR(IFERROR(INDEX(Кат!$B:$B,MATCH($N2914,Кат!$I:$I,0)),INDEX(Торг!$B:$B,MATCH($N2914,Торг!$I:$I,0))),"")</f>
        <v/>
      </c>
    </row>
    <row r="2915" spans="1:15" outlineLevel="2">
      <c r="A2915" t="s">
        <v>16532</v>
      </c>
      <c r="C2915" s="191" t="s">
        <v>14653</v>
      </c>
      <c r="E2915" t="s">
        <v>14654</v>
      </c>
      <c r="F2915" t="s">
        <v>1675</v>
      </c>
      <c r="G2915" t="s">
        <v>399</v>
      </c>
      <c r="H2915">
        <v>180</v>
      </c>
      <c r="J2915" t="s">
        <v>22634</v>
      </c>
      <c r="K2915" s="132" t="str">
        <f>IFERROR(IFERROR(INDEX(Кат!$O:$O,MATCH($C2915,Кат!$I:$I,0)),INDEX(Торг!$L:$L,MATCH($C2915,Торг!$I:$I,0))),"")</f>
        <v/>
      </c>
      <c r="L2915" s="132" t="str">
        <f>IFERROR(IFERROR(INDEX(Кат!$A:$A,MATCH($C2915,Кат!$I:$I,0)),INDEX(Торг!$A:$A,MATCH($C2915,Торг!$I:$I,0))),"")</f>
        <v/>
      </c>
      <c r="M2915" s="132" t="str">
        <f>IFERROR(IFERROR(INDEX(Кат!$B:$B,MATCH($C2915,Кат!$I:$I,0)),INDEX(Торг!$B:$B,MATCH($C2915,Торг!$I:$I,0))),"")</f>
        <v/>
      </c>
      <c r="N2915" s="132" t="str">
        <f t="shared" si="45"/>
        <v>HOFER HF744981</v>
      </c>
      <c r="O2915" s="132" t="str">
        <f>IFERROR(IFERROR(INDEX(Кат!$B:$B,MATCH($N2915,Кат!$I:$I,0)),INDEX(Торг!$B:$B,MATCH($N2915,Торг!$I:$I,0))),"")</f>
        <v/>
      </c>
    </row>
    <row r="2916" spans="1:15" outlineLevel="2">
      <c r="A2916" t="s">
        <v>23869</v>
      </c>
      <c r="C2916" s="191"/>
      <c r="E2916" t="s">
        <v>23870</v>
      </c>
      <c r="J2916" t="s">
        <v>22634</v>
      </c>
      <c r="K2916" s="132" t="str">
        <f>IFERROR(IFERROR(INDEX(Кат!$O:$O,MATCH($C2916,Кат!$I:$I,0)),INDEX(Торг!$L:$L,MATCH($C2916,Торг!$I:$I,0))),"")</f>
        <v/>
      </c>
      <c r="L2916" s="132" t="str">
        <f>IFERROR(IFERROR(INDEX(Кат!$A:$A,MATCH($C2916,Кат!$I:$I,0)),INDEX(Торг!$A:$A,MATCH($C2916,Торг!$I:$I,0))),"")</f>
        <v/>
      </c>
      <c r="M2916" s="132" t="str">
        <f>IFERROR(IFERROR(INDEX(Кат!$B:$B,MATCH($C2916,Кат!$I:$I,0)),INDEX(Торг!$B:$B,MATCH($C2916,Торг!$I:$I,0))),"")</f>
        <v/>
      </c>
      <c r="N2916" s="132" t="str">
        <f t="shared" si="45"/>
        <v xml:space="preserve"> </v>
      </c>
      <c r="O2916" s="132" t="str">
        <f>IFERROR(IFERROR(INDEX(Кат!$B:$B,MATCH($N2916,Кат!$I:$I,0)),INDEX(Торг!$B:$B,MATCH($N2916,Торг!$I:$I,0))),"")</f>
        <v/>
      </c>
    </row>
    <row r="2917" spans="1:15" outlineLevel="2">
      <c r="A2917" t="s">
        <v>16537</v>
      </c>
      <c r="C2917" s="191" t="s">
        <v>5811</v>
      </c>
      <c r="E2917" t="s">
        <v>25965</v>
      </c>
      <c r="F2917" t="s">
        <v>1675</v>
      </c>
      <c r="G2917" t="s">
        <v>399</v>
      </c>
      <c r="H2917">
        <v>1650</v>
      </c>
      <c r="J2917" t="s">
        <v>22634</v>
      </c>
      <c r="K2917" s="132" t="str">
        <f>IFERROR(IFERROR(INDEX(Кат!$O:$O,MATCH($C2917,Кат!$I:$I,0)),INDEX(Торг!$L:$L,MATCH($C2917,Торг!$I:$I,0))),"")</f>
        <v/>
      </c>
      <c r="L2917" s="132" t="str">
        <f>IFERROR(IFERROR(INDEX(Кат!$A:$A,MATCH($C2917,Кат!$I:$I,0)),INDEX(Торг!$A:$A,MATCH($C2917,Торг!$I:$I,0))),"")</f>
        <v/>
      </c>
      <c r="M2917" s="132" t="str">
        <f>IFERROR(IFERROR(INDEX(Кат!$B:$B,MATCH($C2917,Кат!$I:$I,0)),INDEX(Торг!$B:$B,MATCH($C2917,Торг!$I:$I,0))),"")</f>
        <v/>
      </c>
      <c r="N2917" s="132" t="str">
        <f t="shared" si="45"/>
        <v>HOFER HF744127</v>
      </c>
      <c r="O2917" s="132" t="str">
        <f>IFERROR(IFERROR(INDEX(Кат!$B:$B,MATCH($N2917,Кат!$I:$I,0)),INDEX(Торг!$B:$B,MATCH($N2917,Торг!$I:$I,0))),"")</f>
        <v/>
      </c>
    </row>
    <row r="2918" spans="1:15" outlineLevel="2">
      <c r="A2918" t="s">
        <v>26097</v>
      </c>
      <c r="C2918" s="191" t="s">
        <v>26098</v>
      </c>
      <c r="E2918" t="s">
        <v>26099</v>
      </c>
      <c r="F2918" t="s">
        <v>1675</v>
      </c>
      <c r="G2918" t="s">
        <v>399</v>
      </c>
      <c r="H2918">
        <v>1650</v>
      </c>
      <c r="J2918" t="s">
        <v>22634</v>
      </c>
      <c r="K2918" s="132" t="str">
        <f>IFERROR(IFERROR(INDEX(Кат!$O:$O,MATCH($C2918,Кат!$I:$I,0)),INDEX(Торг!$L:$L,MATCH($C2918,Торг!$I:$I,0))),"")</f>
        <v/>
      </c>
      <c r="L2918" s="132" t="str">
        <f>IFERROR(IFERROR(INDEX(Кат!$A:$A,MATCH($C2918,Кат!$I:$I,0)),INDEX(Торг!$A:$A,MATCH($C2918,Торг!$I:$I,0))),"")</f>
        <v/>
      </c>
      <c r="M2918" s="132" t="str">
        <f>IFERROR(IFERROR(INDEX(Кат!$B:$B,MATCH($C2918,Кат!$I:$I,0)),INDEX(Торг!$B:$B,MATCH($C2918,Торг!$I:$I,0))),"")</f>
        <v/>
      </c>
      <c r="N2918" s="132" t="str">
        <f t="shared" si="45"/>
        <v>HOFER HF744129</v>
      </c>
      <c r="O2918" s="132" t="str">
        <f>IFERROR(IFERROR(INDEX(Кат!$B:$B,MATCH($N2918,Кат!$I:$I,0)),INDEX(Торг!$B:$B,MATCH($N2918,Торг!$I:$I,0))),"")</f>
        <v/>
      </c>
    </row>
    <row r="2919" spans="1:15" outlineLevel="2">
      <c r="A2919" t="s">
        <v>16533</v>
      </c>
      <c r="C2919" s="191" t="s">
        <v>5807</v>
      </c>
      <c r="E2919" t="s">
        <v>5808</v>
      </c>
      <c r="F2919" t="s">
        <v>1675</v>
      </c>
      <c r="G2919" t="s">
        <v>399</v>
      </c>
      <c r="H2919">
        <v>960</v>
      </c>
      <c r="J2919" t="s">
        <v>22634</v>
      </c>
      <c r="K2919" s="132" t="str">
        <f>IFERROR(IFERROR(INDEX(Кат!$O:$O,MATCH($C2919,Кат!$I:$I,0)),INDEX(Торг!$L:$L,MATCH($C2919,Торг!$I:$I,0))),"")</f>
        <v/>
      </c>
      <c r="L2919" s="132" t="str">
        <f>IFERROR(IFERROR(INDEX(Кат!$A:$A,MATCH($C2919,Кат!$I:$I,0)),INDEX(Торг!$A:$A,MATCH($C2919,Торг!$I:$I,0))),"")</f>
        <v/>
      </c>
      <c r="M2919" s="132" t="str">
        <f>IFERROR(IFERROR(INDEX(Кат!$B:$B,MATCH($C2919,Кат!$I:$I,0)),INDEX(Торг!$B:$B,MATCH($C2919,Торг!$I:$I,0))),"")</f>
        <v/>
      </c>
      <c r="N2919" s="132" t="str">
        <f t="shared" si="45"/>
        <v>HOFER HF744121</v>
      </c>
      <c r="O2919" s="132" t="str">
        <f>IFERROR(IFERROR(INDEX(Кат!$B:$B,MATCH($N2919,Кат!$I:$I,0)),INDEX(Торг!$B:$B,MATCH($N2919,Торг!$I:$I,0))),"")</f>
        <v/>
      </c>
    </row>
    <row r="2920" spans="1:15" outlineLevel="2">
      <c r="A2920" t="s">
        <v>16534</v>
      </c>
      <c r="C2920" s="191" t="s">
        <v>5809</v>
      </c>
      <c r="E2920" t="s">
        <v>5810</v>
      </c>
      <c r="F2920" t="s">
        <v>1675</v>
      </c>
      <c r="G2920" t="s">
        <v>399</v>
      </c>
      <c r="H2920">
        <v>1350</v>
      </c>
      <c r="J2920" t="s">
        <v>22634</v>
      </c>
      <c r="K2920" s="132" t="str">
        <f>IFERROR(IFERROR(INDEX(Кат!$O:$O,MATCH($C2920,Кат!$I:$I,0)),INDEX(Торг!$L:$L,MATCH($C2920,Торг!$I:$I,0))),"")</f>
        <v/>
      </c>
      <c r="L2920" s="132" t="str">
        <f>IFERROR(IFERROR(INDEX(Кат!$A:$A,MATCH($C2920,Кат!$I:$I,0)),INDEX(Торг!$A:$A,MATCH($C2920,Торг!$I:$I,0))),"")</f>
        <v/>
      </c>
      <c r="M2920" s="132" t="str">
        <f>IFERROR(IFERROR(INDEX(Кат!$B:$B,MATCH($C2920,Кат!$I:$I,0)),INDEX(Торг!$B:$B,MATCH($C2920,Торг!$I:$I,0))),"")</f>
        <v/>
      </c>
      <c r="N2920" s="132" t="str">
        <f t="shared" si="45"/>
        <v>HOFER HF744122</v>
      </c>
      <c r="O2920" s="132" t="str">
        <f>IFERROR(IFERROR(INDEX(Кат!$B:$B,MATCH($N2920,Кат!$I:$I,0)),INDEX(Торг!$B:$B,MATCH($N2920,Торг!$I:$I,0))),"")</f>
        <v/>
      </c>
    </row>
    <row r="2921" spans="1:15" outlineLevel="1">
      <c r="A2921" t="s">
        <v>16535</v>
      </c>
      <c r="C2921" s="191" t="s">
        <v>1788</v>
      </c>
      <c r="E2921" t="s">
        <v>1789</v>
      </c>
      <c r="F2921" t="s">
        <v>1675</v>
      </c>
      <c r="G2921" t="s">
        <v>399</v>
      </c>
      <c r="H2921">
        <v>1650</v>
      </c>
      <c r="J2921" t="s">
        <v>22634</v>
      </c>
      <c r="K2921" s="132" t="str">
        <f>IFERROR(IFERROR(INDEX(Кат!$O:$O,MATCH($C2921,Кат!$I:$I,0)),INDEX(Торг!$L:$L,MATCH($C2921,Торг!$I:$I,0))),"")</f>
        <v/>
      </c>
      <c r="L2921" s="132" t="str">
        <f>IFERROR(IFERROR(INDEX(Кат!$A:$A,MATCH($C2921,Кат!$I:$I,0)),INDEX(Торг!$A:$A,MATCH($C2921,Торг!$I:$I,0))),"")</f>
        <v/>
      </c>
      <c r="M2921" s="132" t="str">
        <f>IFERROR(IFERROR(INDEX(Кат!$B:$B,MATCH($C2921,Кат!$I:$I,0)),INDEX(Торг!$B:$B,MATCH($C2921,Торг!$I:$I,0))),"")</f>
        <v/>
      </c>
      <c r="N2921" s="132" t="str">
        <f t="shared" si="45"/>
        <v>HOFER HF744124</v>
      </c>
      <c r="O2921" s="132" t="str">
        <f>IFERROR(IFERROR(INDEX(Кат!$B:$B,MATCH($N2921,Кат!$I:$I,0)),INDEX(Торг!$B:$B,MATCH($N2921,Торг!$I:$I,0))),"")</f>
        <v/>
      </c>
    </row>
    <row r="2922" spans="1:15" outlineLevel="2">
      <c r="A2922" t="s">
        <v>16536</v>
      </c>
      <c r="C2922" s="191" t="s">
        <v>1790</v>
      </c>
      <c r="E2922" t="s">
        <v>1791</v>
      </c>
      <c r="F2922" t="s">
        <v>1675</v>
      </c>
      <c r="G2922" t="s">
        <v>399</v>
      </c>
      <c r="H2922">
        <v>1650</v>
      </c>
      <c r="J2922" t="s">
        <v>22634</v>
      </c>
      <c r="K2922" s="132" t="str">
        <f>IFERROR(IFERROR(INDEX(Кат!$O:$O,MATCH($C2922,Кат!$I:$I,0)),INDEX(Торг!$L:$L,MATCH($C2922,Торг!$I:$I,0))),"")</f>
        <v/>
      </c>
      <c r="L2922" s="132" t="str">
        <f>IFERROR(IFERROR(INDEX(Кат!$A:$A,MATCH($C2922,Кат!$I:$I,0)),INDEX(Торг!$A:$A,MATCH($C2922,Торг!$I:$I,0))),"")</f>
        <v/>
      </c>
      <c r="M2922" s="132" t="str">
        <f>IFERROR(IFERROR(INDEX(Кат!$B:$B,MATCH($C2922,Кат!$I:$I,0)),INDEX(Торг!$B:$B,MATCH($C2922,Торг!$I:$I,0))),"")</f>
        <v/>
      </c>
      <c r="N2922" s="132" t="str">
        <f t="shared" si="45"/>
        <v>HOFER HF744125</v>
      </c>
      <c r="O2922" s="132" t="str">
        <f>IFERROR(IFERROR(INDEX(Кат!$B:$B,MATCH($N2922,Кат!$I:$I,0)),INDEX(Торг!$B:$B,MATCH($N2922,Торг!$I:$I,0))),"")</f>
        <v/>
      </c>
    </row>
    <row r="2923" spans="1:15">
      <c r="A2923" t="s">
        <v>26100</v>
      </c>
      <c r="C2923" s="191" t="s">
        <v>26101</v>
      </c>
      <c r="E2923" t="s">
        <v>26102</v>
      </c>
      <c r="F2923" t="s">
        <v>1675</v>
      </c>
      <c r="G2923" t="s">
        <v>399</v>
      </c>
      <c r="H2923">
        <v>1660</v>
      </c>
      <c r="J2923" t="s">
        <v>22634</v>
      </c>
      <c r="K2923" s="132" t="str">
        <f>IFERROR(IFERROR(INDEX(Кат!$O:$O,MATCH($C2923,Кат!$I:$I,0)),INDEX(Торг!$L:$L,MATCH($C2923,Торг!$I:$I,0))),"")</f>
        <v/>
      </c>
      <c r="L2923" s="132" t="str">
        <f>IFERROR(IFERROR(INDEX(Кат!$A:$A,MATCH($C2923,Кат!$I:$I,0)),INDEX(Торг!$A:$A,MATCH($C2923,Торг!$I:$I,0))),"")</f>
        <v/>
      </c>
      <c r="M2923" s="132" t="str">
        <f>IFERROR(IFERROR(INDEX(Кат!$B:$B,MATCH($C2923,Кат!$I:$I,0)),INDEX(Торг!$B:$B,MATCH($C2923,Торг!$I:$I,0))),"")</f>
        <v/>
      </c>
      <c r="N2923" s="132" t="str">
        <f t="shared" si="45"/>
        <v>HOFER HF744126</v>
      </c>
      <c r="O2923" s="132" t="str">
        <f>IFERROR(IFERROR(INDEX(Кат!$B:$B,MATCH($N2923,Кат!$I:$I,0)),INDEX(Торг!$B:$B,MATCH($N2923,Торг!$I:$I,0))),"")</f>
        <v/>
      </c>
    </row>
    <row r="2924" spans="1:15" outlineLevel="1">
      <c r="A2924" t="s">
        <v>16538</v>
      </c>
      <c r="C2924" s="191" t="s">
        <v>5812</v>
      </c>
      <c r="E2924" t="s">
        <v>5813</v>
      </c>
      <c r="F2924" t="s">
        <v>1675</v>
      </c>
      <c r="G2924" t="s">
        <v>399</v>
      </c>
      <c r="H2924">
        <v>2100</v>
      </c>
      <c r="J2924" t="s">
        <v>22634</v>
      </c>
      <c r="K2924" s="132" t="str">
        <f>IFERROR(IFERROR(INDEX(Кат!$O:$O,MATCH($C2924,Кат!$I:$I,0)),INDEX(Торг!$L:$L,MATCH($C2924,Торг!$I:$I,0))),"")</f>
        <v/>
      </c>
      <c r="L2924" s="132" t="str">
        <f>IFERROR(IFERROR(INDEX(Кат!$A:$A,MATCH($C2924,Кат!$I:$I,0)),INDEX(Торг!$A:$A,MATCH($C2924,Торг!$I:$I,0))),"")</f>
        <v/>
      </c>
      <c r="M2924" s="132" t="str">
        <f>IFERROR(IFERROR(INDEX(Кат!$B:$B,MATCH($C2924,Кат!$I:$I,0)),INDEX(Торг!$B:$B,MATCH($C2924,Торг!$I:$I,0))),"")</f>
        <v/>
      </c>
      <c r="N2924" s="132" t="str">
        <f t="shared" si="45"/>
        <v>HOFER HF744137</v>
      </c>
      <c r="O2924" s="132" t="str">
        <f>IFERROR(IFERROR(INDEX(Кат!$B:$B,MATCH($N2924,Кат!$I:$I,0)),INDEX(Торг!$B:$B,MATCH($N2924,Торг!$I:$I,0))),"")</f>
        <v/>
      </c>
    </row>
    <row r="2925" spans="1:15">
      <c r="A2925" t="s">
        <v>16539</v>
      </c>
      <c r="C2925" s="191" t="s">
        <v>5814</v>
      </c>
      <c r="E2925" t="s">
        <v>5815</v>
      </c>
      <c r="F2925" t="s">
        <v>1675</v>
      </c>
      <c r="G2925" t="s">
        <v>399</v>
      </c>
      <c r="H2925">
        <v>3350</v>
      </c>
      <c r="J2925" t="s">
        <v>22634</v>
      </c>
      <c r="K2925" s="132" t="str">
        <f>IFERROR(IFERROR(INDEX(Кат!$O:$O,MATCH($C2925,Кат!$I:$I,0)),INDEX(Торг!$L:$L,MATCH($C2925,Торг!$I:$I,0))),"")</f>
        <v/>
      </c>
      <c r="L2925" s="132" t="str">
        <f>IFERROR(IFERROR(INDEX(Кат!$A:$A,MATCH($C2925,Кат!$I:$I,0)),INDEX(Торг!$A:$A,MATCH($C2925,Торг!$I:$I,0))),"")</f>
        <v/>
      </c>
      <c r="M2925" s="132" t="str">
        <f>IFERROR(IFERROR(INDEX(Кат!$B:$B,MATCH($C2925,Кат!$I:$I,0)),INDEX(Торг!$B:$B,MATCH($C2925,Торг!$I:$I,0))),"")</f>
        <v/>
      </c>
      <c r="N2925" s="132" t="str">
        <f t="shared" si="45"/>
        <v>HOFER HF744128</v>
      </c>
      <c r="O2925" s="132" t="str">
        <f>IFERROR(IFERROR(INDEX(Кат!$B:$B,MATCH($N2925,Кат!$I:$I,0)),INDEX(Торг!$B:$B,MATCH($N2925,Торг!$I:$I,0))),"")</f>
        <v/>
      </c>
    </row>
    <row r="2926" spans="1:15" outlineLevel="1">
      <c r="A2926" t="s">
        <v>23871</v>
      </c>
      <c r="C2926" s="191"/>
      <c r="E2926" t="s">
        <v>23872</v>
      </c>
      <c r="J2926" t="s">
        <v>22634</v>
      </c>
      <c r="K2926" s="132" t="str">
        <f>IFERROR(IFERROR(INDEX(Кат!$O:$O,MATCH($C2926,Кат!$I:$I,0)),INDEX(Торг!$L:$L,MATCH($C2926,Торг!$I:$I,0))),"")</f>
        <v/>
      </c>
      <c r="L2926" s="132" t="str">
        <f>IFERROR(IFERROR(INDEX(Кат!$A:$A,MATCH($C2926,Кат!$I:$I,0)),INDEX(Торг!$A:$A,MATCH($C2926,Торг!$I:$I,0))),"")</f>
        <v/>
      </c>
      <c r="M2926" s="132" t="str">
        <f>IFERROR(IFERROR(INDEX(Кат!$B:$B,MATCH($C2926,Кат!$I:$I,0)),INDEX(Торг!$B:$B,MATCH($C2926,Торг!$I:$I,0))),"")</f>
        <v/>
      </c>
      <c r="N2926" s="132" t="str">
        <f t="shared" si="45"/>
        <v xml:space="preserve"> </v>
      </c>
      <c r="O2926" s="132" t="str">
        <f>IFERROR(IFERROR(INDEX(Кат!$B:$B,MATCH($N2926,Кат!$I:$I,0)),INDEX(Торг!$B:$B,MATCH($N2926,Торг!$I:$I,0))),"")</f>
        <v/>
      </c>
    </row>
    <row r="2927" spans="1:15" outlineLevel="1">
      <c r="A2927" t="s">
        <v>16540</v>
      </c>
      <c r="C2927" s="191" t="s">
        <v>1792</v>
      </c>
      <c r="E2927" t="s">
        <v>1793</v>
      </c>
      <c r="F2927" t="s">
        <v>1675</v>
      </c>
      <c r="G2927" t="s">
        <v>399</v>
      </c>
      <c r="H2927">
        <v>800</v>
      </c>
      <c r="J2927" t="s">
        <v>22634</v>
      </c>
      <c r="K2927" s="132" t="str">
        <f>IFERROR(IFERROR(INDEX(Кат!$O:$O,MATCH($C2927,Кат!$I:$I,0)),INDEX(Торг!$L:$L,MATCH($C2927,Торг!$I:$I,0))),"")</f>
        <v/>
      </c>
      <c r="L2927" s="132" t="str">
        <f>IFERROR(IFERROR(INDEX(Кат!$A:$A,MATCH($C2927,Кат!$I:$I,0)),INDEX(Торг!$A:$A,MATCH($C2927,Торг!$I:$I,0))),"")</f>
        <v/>
      </c>
      <c r="M2927" s="132" t="str">
        <f>IFERROR(IFERROR(INDEX(Кат!$B:$B,MATCH($C2927,Кат!$I:$I,0)),INDEX(Торг!$B:$B,MATCH($C2927,Торг!$I:$I,0))),"")</f>
        <v/>
      </c>
      <c r="N2927" s="132" t="str">
        <f t="shared" si="45"/>
        <v>HOFER HF744772</v>
      </c>
      <c r="O2927" s="132" t="str">
        <f>IFERROR(IFERROR(INDEX(Кат!$B:$B,MATCH($N2927,Кат!$I:$I,0)),INDEX(Торг!$B:$B,MATCH($N2927,Торг!$I:$I,0))),"")</f>
        <v/>
      </c>
    </row>
    <row r="2928" spans="1:15" outlineLevel="1">
      <c r="A2928" t="s">
        <v>16541</v>
      </c>
      <c r="C2928" s="191" t="s">
        <v>1794</v>
      </c>
      <c r="E2928" t="s">
        <v>1795</v>
      </c>
      <c r="F2928" t="s">
        <v>1675</v>
      </c>
      <c r="G2928" t="s">
        <v>399</v>
      </c>
      <c r="H2928">
        <v>800</v>
      </c>
      <c r="J2928" t="s">
        <v>22634</v>
      </c>
      <c r="K2928" s="132" t="str">
        <f>IFERROR(IFERROR(INDEX(Кат!$O:$O,MATCH($C2928,Кат!$I:$I,0)),INDEX(Торг!$L:$L,MATCH($C2928,Торг!$I:$I,0))),"")</f>
        <v/>
      </c>
      <c r="L2928" s="132" t="str">
        <f>IFERROR(IFERROR(INDEX(Кат!$A:$A,MATCH($C2928,Кат!$I:$I,0)),INDEX(Торг!$A:$A,MATCH($C2928,Торг!$I:$I,0))),"")</f>
        <v/>
      </c>
      <c r="M2928" s="132" t="str">
        <f>IFERROR(IFERROR(INDEX(Кат!$B:$B,MATCH($C2928,Кат!$I:$I,0)),INDEX(Торг!$B:$B,MATCH($C2928,Торг!$I:$I,0))),"")</f>
        <v/>
      </c>
      <c r="N2928" s="132" t="str">
        <f t="shared" si="45"/>
        <v>HOFER HF744776</v>
      </c>
      <c r="O2928" s="132" t="str">
        <f>IFERROR(IFERROR(INDEX(Кат!$B:$B,MATCH($N2928,Кат!$I:$I,0)),INDEX(Торг!$B:$B,MATCH($N2928,Торг!$I:$I,0))),"")</f>
        <v/>
      </c>
    </row>
    <row r="2929" spans="1:15" outlineLevel="1">
      <c r="A2929" t="s">
        <v>16542</v>
      </c>
      <c r="C2929" s="191" t="s">
        <v>5816</v>
      </c>
      <c r="E2929" t="s">
        <v>5817</v>
      </c>
      <c r="F2929" t="s">
        <v>1675</v>
      </c>
      <c r="G2929" t="s">
        <v>399</v>
      </c>
      <c r="H2929">
        <v>800</v>
      </c>
      <c r="J2929" t="s">
        <v>22634</v>
      </c>
      <c r="K2929" s="132" t="str">
        <f>IFERROR(IFERROR(INDEX(Кат!$O:$O,MATCH($C2929,Кат!$I:$I,0)),INDEX(Торг!$L:$L,MATCH($C2929,Торг!$I:$I,0))),"")</f>
        <v/>
      </c>
      <c r="L2929" s="132" t="str">
        <f>IFERROR(IFERROR(INDEX(Кат!$A:$A,MATCH($C2929,Кат!$I:$I,0)),INDEX(Торг!$A:$A,MATCH($C2929,Торг!$I:$I,0))),"")</f>
        <v/>
      </c>
      <c r="M2929" s="132" t="str">
        <f>IFERROR(IFERROR(INDEX(Кат!$B:$B,MATCH($C2929,Кат!$I:$I,0)),INDEX(Торг!$B:$B,MATCH($C2929,Торг!$I:$I,0))),"")</f>
        <v/>
      </c>
      <c r="N2929" s="132" t="str">
        <f t="shared" si="45"/>
        <v>HOFER HF744773</v>
      </c>
      <c r="O2929" s="132" t="str">
        <f>IFERROR(IFERROR(INDEX(Кат!$B:$B,MATCH($N2929,Кат!$I:$I,0)),INDEX(Торг!$B:$B,MATCH($N2929,Торг!$I:$I,0))),"")</f>
        <v/>
      </c>
    </row>
    <row r="2930" spans="1:15" outlineLevel="1">
      <c r="A2930" t="s">
        <v>16543</v>
      </c>
      <c r="C2930" s="191" t="s">
        <v>1796</v>
      </c>
      <c r="E2930" t="s">
        <v>1797</v>
      </c>
      <c r="F2930" t="s">
        <v>1675</v>
      </c>
      <c r="G2930" t="s">
        <v>399</v>
      </c>
      <c r="H2930">
        <v>800</v>
      </c>
      <c r="J2930" t="s">
        <v>22634</v>
      </c>
      <c r="K2930" s="132" t="str">
        <f>IFERROR(IFERROR(INDEX(Кат!$O:$O,MATCH($C2930,Кат!$I:$I,0)),INDEX(Торг!$L:$L,MATCH($C2930,Торг!$I:$I,0))),"")</f>
        <v/>
      </c>
      <c r="L2930" s="132" t="str">
        <f>IFERROR(IFERROR(INDEX(Кат!$A:$A,MATCH($C2930,Кат!$I:$I,0)),INDEX(Торг!$A:$A,MATCH($C2930,Торг!$I:$I,0))),"")</f>
        <v/>
      </c>
      <c r="M2930" s="132" t="str">
        <f>IFERROR(IFERROR(INDEX(Кат!$B:$B,MATCH($C2930,Кат!$I:$I,0)),INDEX(Торг!$B:$B,MATCH($C2930,Торг!$I:$I,0))),"")</f>
        <v/>
      </c>
      <c r="N2930" s="132" t="str">
        <f t="shared" si="45"/>
        <v>HOFER HF744777</v>
      </c>
      <c r="O2930" s="132" t="str">
        <f>IFERROR(IFERROR(INDEX(Кат!$B:$B,MATCH($N2930,Кат!$I:$I,0)),INDEX(Торг!$B:$B,MATCH($N2930,Торг!$I:$I,0))),"")</f>
        <v/>
      </c>
    </row>
    <row r="2931" spans="1:15">
      <c r="A2931" t="s">
        <v>23873</v>
      </c>
      <c r="C2931" s="191"/>
      <c r="E2931" t="s">
        <v>23874</v>
      </c>
      <c r="J2931" t="s">
        <v>22634</v>
      </c>
      <c r="K2931" s="132" t="str">
        <f>IFERROR(IFERROR(INDEX(Кат!$O:$O,MATCH($C2931,Кат!$I:$I,0)),INDEX(Торг!$L:$L,MATCH($C2931,Торг!$I:$I,0))),"")</f>
        <v/>
      </c>
      <c r="L2931" s="132" t="str">
        <f>IFERROR(IFERROR(INDEX(Кат!$A:$A,MATCH($C2931,Кат!$I:$I,0)),INDEX(Торг!$A:$A,MATCH($C2931,Торг!$I:$I,0))),"")</f>
        <v/>
      </c>
      <c r="M2931" s="132" t="str">
        <f>IFERROR(IFERROR(INDEX(Кат!$B:$B,MATCH($C2931,Кат!$I:$I,0)),INDEX(Торг!$B:$B,MATCH($C2931,Торг!$I:$I,0))),"")</f>
        <v/>
      </c>
      <c r="N2931" s="132" t="str">
        <f t="shared" si="45"/>
        <v xml:space="preserve"> </v>
      </c>
      <c r="O2931" s="132" t="str">
        <f>IFERROR(IFERROR(INDEX(Кат!$B:$B,MATCH($N2931,Кат!$I:$I,0)),INDEX(Торг!$B:$B,MATCH($N2931,Торг!$I:$I,0))),"")</f>
        <v/>
      </c>
    </row>
    <row r="2932" spans="1:15" outlineLevel="1">
      <c r="A2932" t="s">
        <v>16544</v>
      </c>
      <c r="C2932" s="191" t="s">
        <v>1798</v>
      </c>
      <c r="E2932" t="s">
        <v>1799</v>
      </c>
      <c r="F2932" t="s">
        <v>1675</v>
      </c>
      <c r="G2932" t="s">
        <v>399</v>
      </c>
      <c r="H2932">
        <v>500</v>
      </c>
      <c r="J2932" t="s">
        <v>22634</v>
      </c>
      <c r="K2932" s="132" t="str">
        <f>IFERROR(IFERROR(INDEX(Кат!$O:$O,MATCH($C2932,Кат!$I:$I,0)),INDEX(Торг!$L:$L,MATCH($C2932,Торг!$I:$I,0))),"")</f>
        <v/>
      </c>
      <c r="L2932" s="132" t="str">
        <f>IFERROR(IFERROR(INDEX(Кат!$A:$A,MATCH($C2932,Кат!$I:$I,0)),INDEX(Торг!$A:$A,MATCH($C2932,Торг!$I:$I,0))),"")</f>
        <v/>
      </c>
      <c r="M2932" s="132" t="str">
        <f>IFERROR(IFERROR(INDEX(Кат!$B:$B,MATCH($C2932,Кат!$I:$I,0)),INDEX(Торг!$B:$B,MATCH($C2932,Торг!$I:$I,0))),"")</f>
        <v/>
      </c>
      <c r="N2932" s="132" t="str">
        <f t="shared" si="45"/>
        <v>HOFER HF812041</v>
      </c>
      <c r="O2932" s="132" t="str">
        <f>IFERROR(IFERROR(INDEX(Кат!$B:$B,MATCH($N2932,Кат!$I:$I,0)),INDEX(Торг!$B:$B,MATCH($N2932,Торг!$I:$I,0))),"")</f>
        <v/>
      </c>
    </row>
    <row r="2933" spans="1:15" outlineLevel="1">
      <c r="A2933" t="s">
        <v>16545</v>
      </c>
      <c r="C2933" s="191" t="s">
        <v>5818</v>
      </c>
      <c r="E2933" t="s">
        <v>5819</v>
      </c>
      <c r="F2933" t="s">
        <v>1675</v>
      </c>
      <c r="G2933" t="s">
        <v>399</v>
      </c>
      <c r="H2933">
        <v>380</v>
      </c>
      <c r="J2933" t="s">
        <v>22634</v>
      </c>
      <c r="K2933" s="132" t="str">
        <f>IFERROR(IFERROR(INDEX(Кат!$O:$O,MATCH($C2933,Кат!$I:$I,0)),INDEX(Торг!$L:$L,MATCH($C2933,Торг!$I:$I,0))),"")</f>
        <v/>
      </c>
      <c r="L2933" s="132" t="str">
        <f>IFERROR(IFERROR(INDEX(Кат!$A:$A,MATCH($C2933,Кат!$I:$I,0)),INDEX(Торг!$A:$A,MATCH($C2933,Торг!$I:$I,0))),"")</f>
        <v/>
      </c>
      <c r="M2933" s="132" t="str">
        <f>IFERROR(IFERROR(INDEX(Кат!$B:$B,MATCH($C2933,Кат!$I:$I,0)),INDEX(Торг!$B:$B,MATCH($C2933,Торг!$I:$I,0))),"")</f>
        <v/>
      </c>
      <c r="N2933" s="132" t="str">
        <f t="shared" si="45"/>
        <v>HOFER HF812045</v>
      </c>
      <c r="O2933" s="132" t="str">
        <f>IFERROR(IFERROR(INDEX(Кат!$B:$B,MATCH($N2933,Кат!$I:$I,0)),INDEX(Торг!$B:$B,MATCH($N2933,Торг!$I:$I,0))),"")</f>
        <v/>
      </c>
    </row>
    <row r="2934" spans="1:15" outlineLevel="1">
      <c r="A2934" t="s">
        <v>16546</v>
      </c>
      <c r="C2934" s="191" t="s">
        <v>1800</v>
      </c>
      <c r="E2934" t="s">
        <v>14018</v>
      </c>
      <c r="F2934" t="s">
        <v>1675</v>
      </c>
      <c r="G2934" t="s">
        <v>399</v>
      </c>
      <c r="H2934">
        <v>500</v>
      </c>
      <c r="J2934" t="s">
        <v>22634</v>
      </c>
      <c r="K2934" s="132" t="str">
        <f>IFERROR(IFERROR(INDEX(Кат!$O:$O,MATCH($C2934,Кат!$I:$I,0)),INDEX(Торг!$L:$L,MATCH($C2934,Торг!$I:$I,0))),"")</f>
        <v>шпак</v>
      </c>
      <c r="L2934" s="132">
        <f>IFERROR(IFERROR(INDEX(Кат!$A:$A,MATCH($C2934,Кат!$I:$I,0)),INDEX(Торг!$A:$A,MATCH($C2934,Торг!$I:$I,0))),"")</f>
        <v>171088</v>
      </c>
      <c r="M2934" s="132">
        <f>IFERROR(IFERROR(INDEX(Кат!$B:$B,MATCH($C2934,Кат!$I:$I,0)),INDEX(Торг!$B:$B,MATCH($C2934,Торг!$I:$I,0))),"")</f>
        <v>32716</v>
      </c>
      <c r="N2934" s="132" t="str">
        <f t="shared" si="45"/>
        <v>HOFER HF812026</v>
      </c>
      <c r="O2934" s="132" t="str">
        <f>IFERROR(IFERROR(INDEX(Кат!$B:$B,MATCH($N2934,Кат!$I:$I,0)),INDEX(Торг!$B:$B,MATCH($N2934,Торг!$I:$I,0))),"")</f>
        <v/>
      </c>
    </row>
    <row r="2935" spans="1:15" outlineLevel="1">
      <c r="A2935" t="s">
        <v>32733</v>
      </c>
      <c r="C2935" s="191" t="s">
        <v>32734</v>
      </c>
      <c r="E2935" t="s">
        <v>32735</v>
      </c>
      <c r="F2935" t="s">
        <v>1675</v>
      </c>
      <c r="G2935" t="s">
        <v>375</v>
      </c>
      <c r="H2935">
        <v>300</v>
      </c>
      <c r="J2935" t="s">
        <v>22634</v>
      </c>
      <c r="K2935" s="132" t="str">
        <f>IFERROR(IFERROR(INDEX(Кат!$O:$O,MATCH($C2935,Кат!$I:$I,0)),INDEX(Торг!$L:$L,MATCH($C2935,Торг!$I:$I,0))),"")</f>
        <v/>
      </c>
      <c r="L2935" s="132" t="str">
        <f>IFERROR(IFERROR(INDEX(Кат!$A:$A,MATCH($C2935,Кат!$I:$I,0)),INDEX(Торг!$A:$A,MATCH($C2935,Торг!$I:$I,0))),"")</f>
        <v/>
      </c>
      <c r="M2935" s="132" t="str">
        <f>IFERROR(IFERROR(INDEX(Кат!$B:$B,MATCH($C2935,Кат!$I:$I,0)),INDEX(Торг!$B:$B,MATCH($C2935,Торг!$I:$I,0))),"")</f>
        <v/>
      </c>
      <c r="N2935" s="132" t="str">
        <f t="shared" si="45"/>
        <v>HOFER HF812007</v>
      </c>
      <c r="O2935" s="132" t="str">
        <f>IFERROR(IFERROR(INDEX(Кат!$B:$B,MATCH($N2935,Кат!$I:$I,0)),INDEX(Торг!$B:$B,MATCH($N2935,Торг!$I:$I,0))),"")</f>
        <v/>
      </c>
    </row>
    <row r="2936" spans="1:15" outlineLevel="1">
      <c r="A2936" t="s">
        <v>16547</v>
      </c>
      <c r="C2936" s="191" t="s">
        <v>1801</v>
      </c>
      <c r="E2936" t="s">
        <v>1802</v>
      </c>
      <c r="F2936" t="s">
        <v>1675</v>
      </c>
      <c r="G2936" t="s">
        <v>399</v>
      </c>
      <c r="H2936">
        <v>500</v>
      </c>
      <c r="J2936" t="s">
        <v>22634</v>
      </c>
      <c r="K2936" s="132" t="str">
        <f>IFERROR(IFERROR(INDEX(Кат!$O:$O,MATCH($C2936,Кат!$I:$I,0)),INDEX(Торг!$L:$L,MATCH($C2936,Торг!$I:$I,0))),"")</f>
        <v/>
      </c>
      <c r="L2936" s="132" t="str">
        <f>IFERROR(IFERROR(INDEX(Кат!$A:$A,MATCH($C2936,Кат!$I:$I,0)),INDEX(Торг!$A:$A,MATCH($C2936,Торг!$I:$I,0))),"")</f>
        <v/>
      </c>
      <c r="M2936" s="132" t="str">
        <f>IFERROR(IFERROR(INDEX(Кат!$B:$B,MATCH($C2936,Кат!$I:$I,0)),INDEX(Торг!$B:$B,MATCH($C2936,Торг!$I:$I,0))),"")</f>
        <v/>
      </c>
      <c r="N2936" s="132" t="str">
        <f t="shared" si="45"/>
        <v>HOFER HF812042</v>
      </c>
      <c r="O2936" s="132" t="str">
        <f>IFERROR(IFERROR(INDEX(Кат!$B:$B,MATCH($N2936,Кат!$I:$I,0)),INDEX(Торг!$B:$B,MATCH($N2936,Торг!$I:$I,0))),"")</f>
        <v/>
      </c>
    </row>
    <row r="2937" spans="1:15" outlineLevel="1">
      <c r="A2937" t="s">
        <v>16548</v>
      </c>
      <c r="C2937" s="191" t="s">
        <v>5820</v>
      </c>
      <c r="E2937" t="s">
        <v>5821</v>
      </c>
      <c r="F2937" t="s">
        <v>1675</v>
      </c>
      <c r="G2937" t="s">
        <v>399</v>
      </c>
      <c r="H2937">
        <v>380</v>
      </c>
      <c r="J2937" t="s">
        <v>22634</v>
      </c>
      <c r="K2937" s="132" t="str">
        <f>IFERROR(IFERROR(INDEX(Кат!$O:$O,MATCH($C2937,Кат!$I:$I,0)),INDEX(Торг!$L:$L,MATCH($C2937,Торг!$I:$I,0))),"")</f>
        <v/>
      </c>
      <c r="L2937" s="132" t="str">
        <f>IFERROR(IFERROR(INDEX(Кат!$A:$A,MATCH($C2937,Кат!$I:$I,0)),INDEX(Торг!$A:$A,MATCH($C2937,Торг!$I:$I,0))),"")</f>
        <v/>
      </c>
      <c r="M2937" s="132" t="str">
        <f>IFERROR(IFERROR(INDEX(Кат!$B:$B,MATCH($C2937,Кат!$I:$I,0)),INDEX(Торг!$B:$B,MATCH($C2937,Торг!$I:$I,0))),"")</f>
        <v/>
      </c>
      <c r="N2937" s="132" t="str">
        <f t="shared" si="45"/>
        <v>HOFER HF812046</v>
      </c>
      <c r="O2937" s="132" t="str">
        <f>IFERROR(IFERROR(INDEX(Кат!$B:$B,MATCH($N2937,Кат!$I:$I,0)),INDEX(Торг!$B:$B,MATCH($N2937,Торг!$I:$I,0))),"")</f>
        <v/>
      </c>
    </row>
    <row r="2938" spans="1:15" outlineLevel="1">
      <c r="A2938" t="s">
        <v>16549</v>
      </c>
      <c r="C2938" s="191" t="s">
        <v>1803</v>
      </c>
      <c r="E2938" t="s">
        <v>14019</v>
      </c>
      <c r="F2938" t="s">
        <v>1675</v>
      </c>
      <c r="G2938" t="s">
        <v>399</v>
      </c>
      <c r="H2938">
        <v>500</v>
      </c>
      <c r="J2938" t="s">
        <v>22634</v>
      </c>
      <c r="K2938" s="132" t="str">
        <f>IFERROR(IFERROR(INDEX(Кат!$O:$O,MATCH($C2938,Кат!$I:$I,0)),INDEX(Торг!$L:$L,MATCH($C2938,Торг!$I:$I,0))),"")</f>
        <v/>
      </c>
      <c r="L2938" s="132" t="str">
        <f>IFERROR(IFERROR(INDEX(Кат!$A:$A,MATCH($C2938,Кат!$I:$I,0)),INDEX(Торг!$A:$A,MATCH($C2938,Торг!$I:$I,0))),"")</f>
        <v/>
      </c>
      <c r="M2938" s="132" t="str">
        <f>IFERROR(IFERROR(INDEX(Кат!$B:$B,MATCH($C2938,Кат!$I:$I,0)),INDEX(Торг!$B:$B,MATCH($C2938,Торг!$I:$I,0))),"")</f>
        <v/>
      </c>
      <c r="N2938" s="132" t="str">
        <f t="shared" si="45"/>
        <v>HOFER HF812027</v>
      </c>
      <c r="O2938" s="132" t="str">
        <f>IFERROR(IFERROR(INDEX(Кат!$B:$B,MATCH($N2938,Кат!$I:$I,0)),INDEX(Торг!$B:$B,MATCH($N2938,Торг!$I:$I,0))),"")</f>
        <v/>
      </c>
    </row>
    <row r="2939" spans="1:15" outlineLevel="1">
      <c r="A2939" t="s">
        <v>16550</v>
      </c>
      <c r="C2939" s="191" t="s">
        <v>1804</v>
      </c>
      <c r="E2939" t="s">
        <v>1805</v>
      </c>
      <c r="F2939" t="s">
        <v>1675</v>
      </c>
      <c r="G2939" t="s">
        <v>375</v>
      </c>
      <c r="H2939">
        <v>570</v>
      </c>
      <c r="J2939" t="s">
        <v>22634</v>
      </c>
      <c r="K2939" s="132" t="str">
        <f>IFERROR(IFERROR(INDEX(Кат!$O:$O,MATCH($C2939,Кат!$I:$I,0)),INDEX(Торг!$L:$L,MATCH($C2939,Торг!$I:$I,0))),"")</f>
        <v/>
      </c>
      <c r="L2939" s="132" t="str">
        <f>IFERROR(IFERROR(INDEX(Кат!$A:$A,MATCH($C2939,Кат!$I:$I,0)),INDEX(Торг!$A:$A,MATCH($C2939,Торг!$I:$I,0))),"")</f>
        <v/>
      </c>
      <c r="M2939" s="132" t="str">
        <f>IFERROR(IFERROR(INDEX(Кат!$B:$B,MATCH($C2939,Кат!$I:$I,0)),INDEX(Торг!$B:$B,MATCH($C2939,Торг!$I:$I,0))),"")</f>
        <v/>
      </c>
      <c r="N2939" s="132" t="str">
        <f t="shared" si="45"/>
        <v>HOFER HF812001</v>
      </c>
      <c r="O2939" s="132" t="str">
        <f>IFERROR(IFERROR(INDEX(Кат!$B:$B,MATCH($N2939,Кат!$I:$I,0)),INDEX(Торг!$B:$B,MATCH($N2939,Торг!$I:$I,0))),"")</f>
        <v/>
      </c>
    </row>
    <row r="2940" spans="1:15">
      <c r="A2940" t="s">
        <v>16551</v>
      </c>
      <c r="C2940" s="191" t="s">
        <v>1806</v>
      </c>
      <c r="E2940" t="s">
        <v>1807</v>
      </c>
      <c r="F2940" t="s">
        <v>1675</v>
      </c>
      <c r="G2940" t="s">
        <v>375</v>
      </c>
      <c r="H2940">
        <v>960</v>
      </c>
      <c r="J2940" t="s">
        <v>22634</v>
      </c>
      <c r="K2940" s="132" t="str">
        <f>IFERROR(IFERROR(INDEX(Кат!$O:$O,MATCH($C2940,Кат!$I:$I,0)),INDEX(Торг!$L:$L,MATCH($C2940,Торг!$I:$I,0))),"")</f>
        <v/>
      </c>
      <c r="L2940" s="132" t="str">
        <f>IFERROR(IFERROR(INDEX(Кат!$A:$A,MATCH($C2940,Кат!$I:$I,0)),INDEX(Торг!$A:$A,MATCH($C2940,Торг!$I:$I,0))),"")</f>
        <v/>
      </c>
      <c r="M2940" s="132" t="str">
        <f>IFERROR(IFERROR(INDEX(Кат!$B:$B,MATCH($C2940,Кат!$I:$I,0)),INDEX(Торг!$B:$B,MATCH($C2940,Торг!$I:$I,0))),"")</f>
        <v/>
      </c>
      <c r="N2940" s="132" t="str">
        <f t="shared" si="45"/>
        <v>HOFER HF812002</v>
      </c>
      <c r="O2940" s="132" t="str">
        <f>IFERROR(IFERROR(INDEX(Кат!$B:$B,MATCH($N2940,Кат!$I:$I,0)),INDEX(Торг!$B:$B,MATCH($N2940,Торг!$I:$I,0))),"")</f>
        <v/>
      </c>
    </row>
    <row r="2941" spans="1:15" outlineLevel="1">
      <c r="A2941" t="s">
        <v>16552</v>
      </c>
      <c r="C2941" s="191" t="s">
        <v>1808</v>
      </c>
      <c r="E2941" t="s">
        <v>1809</v>
      </c>
      <c r="F2941" t="s">
        <v>1675</v>
      </c>
      <c r="G2941" t="s">
        <v>375</v>
      </c>
      <c r="H2941">
        <v>750</v>
      </c>
      <c r="J2941" t="s">
        <v>22634</v>
      </c>
      <c r="K2941" s="132" t="str">
        <f>IFERROR(IFERROR(INDEX(Кат!$O:$O,MATCH($C2941,Кат!$I:$I,0)),INDEX(Торг!$L:$L,MATCH($C2941,Торг!$I:$I,0))),"")</f>
        <v/>
      </c>
      <c r="L2941" s="132" t="str">
        <f>IFERROR(IFERROR(INDEX(Кат!$A:$A,MATCH($C2941,Кат!$I:$I,0)),INDEX(Торг!$A:$A,MATCH($C2941,Торг!$I:$I,0))),"")</f>
        <v/>
      </c>
      <c r="M2941" s="132" t="str">
        <f>IFERROR(IFERROR(INDEX(Кат!$B:$B,MATCH($C2941,Кат!$I:$I,0)),INDEX(Торг!$B:$B,MATCH($C2941,Торг!$I:$I,0))),"")</f>
        <v/>
      </c>
      <c r="N2941" s="132" t="str">
        <f t="shared" si="45"/>
        <v>HOFER HF812008</v>
      </c>
      <c r="O2941" s="132" t="str">
        <f>IFERROR(IFERROR(INDEX(Кат!$B:$B,MATCH($N2941,Кат!$I:$I,0)),INDEX(Торг!$B:$B,MATCH($N2941,Торг!$I:$I,0))),"")</f>
        <v/>
      </c>
    </row>
    <row r="2942" spans="1:15">
      <c r="A2942" t="s">
        <v>16553</v>
      </c>
      <c r="C2942" s="191" t="s">
        <v>1810</v>
      </c>
      <c r="E2942" t="s">
        <v>1811</v>
      </c>
      <c r="F2942" t="s">
        <v>1675</v>
      </c>
      <c r="G2942" t="s">
        <v>375</v>
      </c>
      <c r="H2942">
        <v>750</v>
      </c>
      <c r="J2942" t="s">
        <v>22634</v>
      </c>
      <c r="K2942" s="132" t="str">
        <f>IFERROR(IFERROR(INDEX(Кат!$O:$O,MATCH($C2942,Кат!$I:$I,0)),INDEX(Торг!$L:$L,MATCH($C2942,Торг!$I:$I,0))),"")</f>
        <v/>
      </c>
      <c r="L2942" s="132" t="str">
        <f>IFERROR(IFERROR(INDEX(Кат!$A:$A,MATCH($C2942,Кат!$I:$I,0)),INDEX(Торг!$A:$A,MATCH($C2942,Торг!$I:$I,0))),"")</f>
        <v/>
      </c>
      <c r="M2942" s="132" t="str">
        <f>IFERROR(IFERROR(INDEX(Кат!$B:$B,MATCH($C2942,Кат!$I:$I,0)),INDEX(Торг!$B:$B,MATCH($C2942,Торг!$I:$I,0))),"")</f>
        <v/>
      </c>
      <c r="N2942" s="132" t="str">
        <f t="shared" si="45"/>
        <v>HOFER HF812010</v>
      </c>
      <c r="O2942" s="132" t="str">
        <f>IFERROR(IFERROR(INDEX(Кат!$B:$B,MATCH($N2942,Кат!$I:$I,0)),INDEX(Торг!$B:$B,MATCH($N2942,Торг!$I:$I,0))),"")</f>
        <v/>
      </c>
    </row>
    <row r="2943" spans="1:15" outlineLevel="1">
      <c r="A2943" t="s">
        <v>16554</v>
      </c>
      <c r="C2943" s="191" t="s">
        <v>1812</v>
      </c>
      <c r="E2943" t="s">
        <v>1813</v>
      </c>
      <c r="F2943" t="s">
        <v>1675</v>
      </c>
      <c r="G2943" t="s">
        <v>375</v>
      </c>
      <c r="H2943">
        <v>1150</v>
      </c>
      <c r="J2943" t="s">
        <v>22634</v>
      </c>
      <c r="K2943" s="132" t="str">
        <f>IFERROR(IFERROR(INDEX(Кат!$O:$O,MATCH($C2943,Кат!$I:$I,0)),INDEX(Торг!$L:$L,MATCH($C2943,Торг!$I:$I,0))),"")</f>
        <v/>
      </c>
      <c r="L2943" s="132" t="str">
        <f>IFERROR(IFERROR(INDEX(Кат!$A:$A,MATCH($C2943,Кат!$I:$I,0)),INDEX(Торг!$A:$A,MATCH($C2943,Торг!$I:$I,0))),"")</f>
        <v/>
      </c>
      <c r="M2943" s="132" t="str">
        <f>IFERROR(IFERROR(INDEX(Кат!$B:$B,MATCH($C2943,Кат!$I:$I,0)),INDEX(Торг!$B:$B,MATCH($C2943,Торг!$I:$I,0))),"")</f>
        <v/>
      </c>
      <c r="N2943" s="132" t="str">
        <f t="shared" si="45"/>
        <v>HOFER HF812018</v>
      </c>
      <c r="O2943" s="132" t="str">
        <f>IFERROR(IFERROR(INDEX(Кат!$B:$B,MATCH($N2943,Кат!$I:$I,0)),INDEX(Торг!$B:$B,MATCH($N2943,Торг!$I:$I,0))),"")</f>
        <v/>
      </c>
    </row>
    <row r="2944" spans="1:15" outlineLevel="1">
      <c r="A2944" t="s">
        <v>16555</v>
      </c>
      <c r="C2944" s="191" t="s">
        <v>1814</v>
      </c>
      <c r="E2944" t="s">
        <v>1815</v>
      </c>
      <c r="F2944" t="s">
        <v>1675</v>
      </c>
      <c r="G2944" t="s">
        <v>375</v>
      </c>
      <c r="H2944">
        <v>730</v>
      </c>
      <c r="J2944" t="s">
        <v>22634</v>
      </c>
      <c r="K2944" s="132" t="str">
        <f>IFERROR(IFERROR(INDEX(Кат!$O:$O,MATCH($C2944,Кат!$I:$I,0)),INDEX(Торг!$L:$L,MATCH($C2944,Торг!$I:$I,0))),"")</f>
        <v/>
      </c>
      <c r="L2944" s="132" t="str">
        <f>IFERROR(IFERROR(INDEX(Кат!$A:$A,MATCH($C2944,Кат!$I:$I,0)),INDEX(Торг!$A:$A,MATCH($C2944,Торг!$I:$I,0))),"")</f>
        <v/>
      </c>
      <c r="M2944" s="132" t="str">
        <f>IFERROR(IFERROR(INDEX(Кат!$B:$B,MATCH($C2944,Кат!$I:$I,0)),INDEX(Торг!$B:$B,MATCH($C2944,Торг!$I:$I,0))),"")</f>
        <v/>
      </c>
      <c r="N2944" s="132" t="str">
        <f t="shared" si="45"/>
        <v>HOFER HF812003</v>
      </c>
      <c r="O2944" s="132" t="str">
        <f>IFERROR(IFERROR(INDEX(Кат!$B:$B,MATCH($N2944,Кат!$I:$I,0)),INDEX(Торг!$B:$B,MATCH($N2944,Торг!$I:$I,0))),"")</f>
        <v/>
      </c>
    </row>
    <row r="2945" spans="1:15" outlineLevel="1">
      <c r="A2945" t="s">
        <v>31402</v>
      </c>
      <c r="C2945" s="191" t="s">
        <v>31403</v>
      </c>
      <c r="E2945" t="s">
        <v>31404</v>
      </c>
      <c r="F2945" t="s">
        <v>1675</v>
      </c>
      <c r="G2945" t="s">
        <v>375</v>
      </c>
      <c r="H2945">
        <v>1050</v>
      </c>
      <c r="J2945" t="s">
        <v>22634</v>
      </c>
      <c r="K2945" s="132" t="str">
        <f>IFERROR(IFERROR(INDEX(Кат!$O:$O,MATCH($C2945,Кат!$I:$I,0)),INDEX(Торг!$L:$L,MATCH($C2945,Торг!$I:$I,0))),"")</f>
        <v/>
      </c>
      <c r="L2945" s="132" t="str">
        <f>IFERROR(IFERROR(INDEX(Кат!$A:$A,MATCH($C2945,Кат!$I:$I,0)),INDEX(Торг!$A:$A,MATCH($C2945,Торг!$I:$I,0))),"")</f>
        <v/>
      </c>
      <c r="M2945" s="132" t="str">
        <f>IFERROR(IFERROR(INDEX(Кат!$B:$B,MATCH($C2945,Кат!$I:$I,0)),INDEX(Торг!$B:$B,MATCH($C2945,Торг!$I:$I,0))),"")</f>
        <v/>
      </c>
      <c r="N2945" s="132" t="str">
        <f t="shared" si="45"/>
        <v>HOFER HF812019</v>
      </c>
      <c r="O2945" s="132" t="str">
        <f>IFERROR(IFERROR(INDEX(Кат!$B:$B,MATCH($N2945,Кат!$I:$I,0)),INDEX(Торг!$B:$B,MATCH($N2945,Торг!$I:$I,0))),"")</f>
        <v/>
      </c>
    </row>
    <row r="2946" spans="1:15" outlineLevel="1">
      <c r="A2946" t="s">
        <v>16556</v>
      </c>
      <c r="C2946" s="191" t="s">
        <v>1816</v>
      </c>
      <c r="E2946" t="s">
        <v>1817</v>
      </c>
      <c r="F2946" t="s">
        <v>1675</v>
      </c>
      <c r="G2946" t="s">
        <v>375</v>
      </c>
      <c r="H2946">
        <v>580</v>
      </c>
      <c r="J2946" t="s">
        <v>22634</v>
      </c>
      <c r="K2946" s="132" t="str">
        <f>IFERROR(IFERROR(INDEX(Кат!$O:$O,MATCH($C2946,Кат!$I:$I,0)),INDEX(Торг!$L:$L,MATCH($C2946,Торг!$I:$I,0))),"")</f>
        <v/>
      </c>
      <c r="L2946" s="132" t="str">
        <f>IFERROR(IFERROR(INDEX(Кат!$A:$A,MATCH($C2946,Кат!$I:$I,0)),INDEX(Торг!$A:$A,MATCH($C2946,Торг!$I:$I,0))),"")</f>
        <v/>
      </c>
      <c r="M2946" s="132" t="str">
        <f>IFERROR(IFERROR(INDEX(Кат!$B:$B,MATCH($C2946,Кат!$I:$I,0)),INDEX(Торг!$B:$B,MATCH($C2946,Торг!$I:$I,0))),"")</f>
        <v/>
      </c>
      <c r="N2946" s="132" t="str">
        <f t="shared" si="45"/>
        <v>HOFER HF812004</v>
      </c>
      <c r="O2946" s="132" t="str">
        <f>IFERROR(IFERROR(INDEX(Кат!$B:$B,MATCH($N2946,Кат!$I:$I,0)),INDEX(Торг!$B:$B,MATCH($N2946,Торг!$I:$I,0))),"")</f>
        <v/>
      </c>
    </row>
    <row r="2947" spans="1:15" outlineLevel="1">
      <c r="A2947" t="s">
        <v>16557</v>
      </c>
      <c r="C2947" s="191" t="s">
        <v>5822</v>
      </c>
      <c r="E2947" t="s">
        <v>5823</v>
      </c>
      <c r="F2947" t="s">
        <v>1675</v>
      </c>
      <c r="G2947" t="s">
        <v>375</v>
      </c>
      <c r="H2947">
        <v>2500</v>
      </c>
      <c r="J2947" t="s">
        <v>22634</v>
      </c>
      <c r="K2947" s="132" t="str">
        <f>IFERROR(IFERROR(INDEX(Кат!$O:$O,MATCH($C2947,Кат!$I:$I,0)),INDEX(Торг!$L:$L,MATCH($C2947,Торг!$I:$I,0))),"")</f>
        <v/>
      </c>
      <c r="L2947" s="132" t="str">
        <f>IFERROR(IFERROR(INDEX(Кат!$A:$A,MATCH($C2947,Кат!$I:$I,0)),INDEX(Торг!$A:$A,MATCH($C2947,Торг!$I:$I,0))),"")</f>
        <v/>
      </c>
      <c r="M2947" s="132" t="str">
        <f>IFERROR(IFERROR(INDEX(Кат!$B:$B,MATCH($C2947,Кат!$I:$I,0)),INDEX(Торг!$B:$B,MATCH($C2947,Торг!$I:$I,0))),"")</f>
        <v/>
      </c>
      <c r="N2947" s="132" t="str">
        <f t="shared" si="45"/>
        <v>HOFER HF812266</v>
      </c>
      <c r="O2947" s="132" t="str">
        <f>IFERROR(IFERROR(INDEX(Кат!$B:$B,MATCH($N2947,Кат!$I:$I,0)),INDEX(Торг!$B:$B,MATCH($N2947,Торг!$I:$I,0))),"")</f>
        <v/>
      </c>
    </row>
    <row r="2948" spans="1:15" outlineLevel="1">
      <c r="A2948" t="s">
        <v>16558</v>
      </c>
      <c r="C2948" s="191" t="s">
        <v>5824</v>
      </c>
      <c r="E2948" t="s">
        <v>5825</v>
      </c>
      <c r="F2948" t="s">
        <v>1675</v>
      </c>
      <c r="G2948" t="s">
        <v>375</v>
      </c>
      <c r="H2948">
        <v>2700</v>
      </c>
      <c r="J2948" t="s">
        <v>22634</v>
      </c>
      <c r="K2948" s="132" t="str">
        <f>IFERROR(IFERROR(INDEX(Кат!$O:$O,MATCH($C2948,Кат!$I:$I,0)),INDEX(Торг!$L:$L,MATCH($C2948,Торг!$I:$I,0))),"")</f>
        <v/>
      </c>
      <c r="L2948" s="132" t="str">
        <f>IFERROR(IFERROR(INDEX(Кат!$A:$A,MATCH($C2948,Кат!$I:$I,0)),INDEX(Торг!$A:$A,MATCH($C2948,Торг!$I:$I,0))),"")</f>
        <v/>
      </c>
      <c r="M2948" s="132" t="str">
        <f>IFERROR(IFERROR(INDEX(Кат!$B:$B,MATCH($C2948,Кат!$I:$I,0)),INDEX(Торг!$B:$B,MATCH($C2948,Торг!$I:$I,0))),"")</f>
        <v/>
      </c>
      <c r="N2948" s="132" t="str">
        <f t="shared" si="45"/>
        <v>HOFER HF812267</v>
      </c>
      <c r="O2948" s="132" t="str">
        <f>IFERROR(IFERROR(INDEX(Кат!$B:$B,MATCH($N2948,Кат!$I:$I,0)),INDEX(Торг!$B:$B,MATCH($N2948,Торг!$I:$I,0))),"")</f>
        <v/>
      </c>
    </row>
    <row r="2949" spans="1:15" outlineLevel="1">
      <c r="A2949" t="s">
        <v>16559</v>
      </c>
      <c r="C2949" s="191" t="s">
        <v>5826</v>
      </c>
      <c r="E2949" t="s">
        <v>5827</v>
      </c>
      <c r="F2949" t="s">
        <v>1675</v>
      </c>
      <c r="G2949" t="s">
        <v>399</v>
      </c>
      <c r="H2949">
        <v>400</v>
      </c>
      <c r="J2949" t="s">
        <v>22634</v>
      </c>
      <c r="K2949" s="132" t="str">
        <f>IFERROR(IFERROR(INDEX(Кат!$O:$O,MATCH($C2949,Кат!$I:$I,0)),INDEX(Торг!$L:$L,MATCH($C2949,Торг!$I:$I,0))),"")</f>
        <v/>
      </c>
      <c r="L2949" s="132" t="str">
        <f>IFERROR(IFERROR(INDEX(Кат!$A:$A,MATCH($C2949,Кат!$I:$I,0)),INDEX(Торг!$A:$A,MATCH($C2949,Торг!$I:$I,0))),"")</f>
        <v/>
      </c>
      <c r="M2949" s="132" t="str">
        <f>IFERROR(IFERROR(INDEX(Кат!$B:$B,MATCH($C2949,Кат!$I:$I,0)),INDEX(Торг!$B:$B,MATCH($C2949,Торг!$I:$I,0))),"")</f>
        <v/>
      </c>
      <c r="N2949" s="132" t="str">
        <f t="shared" si="45"/>
        <v>HOFER HF812271</v>
      </c>
      <c r="O2949" s="132" t="str">
        <f>IFERROR(IFERROR(INDEX(Кат!$B:$B,MATCH($N2949,Кат!$I:$I,0)),INDEX(Торг!$B:$B,MATCH($N2949,Торг!$I:$I,0))),"")</f>
        <v/>
      </c>
    </row>
    <row r="2950" spans="1:15" outlineLevel="1">
      <c r="A2950" t="s">
        <v>16560</v>
      </c>
      <c r="C2950" s="191" t="s">
        <v>1818</v>
      </c>
      <c r="E2950" t="s">
        <v>1819</v>
      </c>
      <c r="F2950" t="s">
        <v>1675</v>
      </c>
      <c r="G2950" t="s">
        <v>399</v>
      </c>
      <c r="H2950">
        <v>510</v>
      </c>
      <c r="J2950" t="s">
        <v>22634</v>
      </c>
      <c r="K2950" s="132" t="str">
        <f>IFERROR(IFERROR(INDEX(Кат!$O:$O,MATCH($C2950,Кат!$I:$I,0)),INDEX(Торг!$L:$L,MATCH($C2950,Торг!$I:$I,0))),"")</f>
        <v/>
      </c>
      <c r="L2950" s="132" t="str">
        <f>IFERROR(IFERROR(INDEX(Кат!$A:$A,MATCH($C2950,Кат!$I:$I,0)),INDEX(Торг!$A:$A,MATCH($C2950,Торг!$I:$I,0))),"")</f>
        <v/>
      </c>
      <c r="M2950" s="132" t="str">
        <f>IFERROR(IFERROR(INDEX(Кат!$B:$B,MATCH($C2950,Кат!$I:$I,0)),INDEX(Торг!$B:$B,MATCH($C2950,Торг!$I:$I,0))),"")</f>
        <v/>
      </c>
      <c r="N2950" s="132" t="str">
        <f t="shared" si="45"/>
        <v>HOFER HF812273</v>
      </c>
      <c r="O2950" s="132" t="str">
        <f>IFERROR(IFERROR(INDEX(Кат!$B:$B,MATCH($N2950,Кат!$I:$I,0)),INDEX(Торг!$B:$B,MATCH($N2950,Торг!$I:$I,0))),"")</f>
        <v/>
      </c>
    </row>
    <row r="2951" spans="1:15" outlineLevel="1">
      <c r="A2951" t="s">
        <v>16561</v>
      </c>
      <c r="C2951" s="191" t="s">
        <v>1820</v>
      </c>
      <c r="E2951" t="s">
        <v>1821</v>
      </c>
      <c r="F2951" t="s">
        <v>1675</v>
      </c>
      <c r="G2951" t="s">
        <v>399</v>
      </c>
      <c r="H2951">
        <v>400</v>
      </c>
      <c r="J2951" t="s">
        <v>22634</v>
      </c>
      <c r="K2951" s="132" t="str">
        <f>IFERROR(IFERROR(INDEX(Кат!$O:$O,MATCH($C2951,Кат!$I:$I,0)),INDEX(Торг!$L:$L,MATCH($C2951,Торг!$I:$I,0))),"")</f>
        <v/>
      </c>
      <c r="L2951" s="132" t="str">
        <f>IFERROR(IFERROR(INDEX(Кат!$A:$A,MATCH($C2951,Кат!$I:$I,0)),INDEX(Торг!$A:$A,MATCH($C2951,Торг!$I:$I,0))),"")</f>
        <v/>
      </c>
      <c r="M2951" s="132" t="str">
        <f>IFERROR(IFERROR(INDEX(Кат!$B:$B,MATCH($C2951,Кат!$I:$I,0)),INDEX(Торг!$B:$B,MATCH($C2951,Торг!$I:$I,0))),"")</f>
        <v/>
      </c>
      <c r="N2951" s="132" t="str">
        <f t="shared" si="45"/>
        <v>HOFER HF812272</v>
      </c>
      <c r="O2951" s="132" t="str">
        <f>IFERROR(IFERROR(INDEX(Кат!$B:$B,MATCH($N2951,Кат!$I:$I,0)),INDEX(Торг!$B:$B,MATCH($N2951,Торг!$I:$I,0))),"")</f>
        <v/>
      </c>
    </row>
    <row r="2952" spans="1:15">
      <c r="A2952" t="s">
        <v>30742</v>
      </c>
      <c r="C2952" s="191" t="s">
        <v>30743</v>
      </c>
      <c r="E2952" t="s">
        <v>30744</v>
      </c>
      <c r="F2952" t="s">
        <v>1675</v>
      </c>
      <c r="G2952" t="s">
        <v>375</v>
      </c>
      <c r="H2952">
        <v>1060</v>
      </c>
      <c r="J2952" t="s">
        <v>22634</v>
      </c>
      <c r="K2952" s="132" t="str">
        <f>IFERROR(IFERROR(INDEX(Кат!$O:$O,MATCH($C2952,Кат!$I:$I,0)),INDEX(Торг!$L:$L,MATCH($C2952,Торг!$I:$I,0))),"")</f>
        <v/>
      </c>
      <c r="L2952" s="132" t="str">
        <f>IFERROR(IFERROR(INDEX(Кат!$A:$A,MATCH($C2952,Кат!$I:$I,0)),INDEX(Торг!$A:$A,MATCH($C2952,Торг!$I:$I,0))),"")</f>
        <v/>
      </c>
      <c r="M2952" s="132" t="str">
        <f>IFERROR(IFERROR(INDEX(Кат!$B:$B,MATCH($C2952,Кат!$I:$I,0)),INDEX(Торг!$B:$B,MATCH($C2952,Торг!$I:$I,0))),"")</f>
        <v/>
      </c>
      <c r="N2952" s="132" t="str">
        <f t="shared" ref="N2952:N3015" si="46">_xlfn.CONCAT(F2952," ",C2952)</f>
        <v>HOFER HF812032</v>
      </c>
      <c r="O2952" s="132" t="str">
        <f>IFERROR(IFERROR(INDEX(Кат!$B:$B,MATCH($N2952,Кат!$I:$I,0)),INDEX(Торг!$B:$B,MATCH($N2952,Торг!$I:$I,0))),"")</f>
        <v/>
      </c>
    </row>
    <row r="2953" spans="1:15" outlineLevel="1">
      <c r="A2953" t="s">
        <v>16562</v>
      </c>
      <c r="C2953" s="191" t="s">
        <v>5828</v>
      </c>
      <c r="E2953" t="s">
        <v>5829</v>
      </c>
      <c r="F2953" t="s">
        <v>1675</v>
      </c>
      <c r="G2953" t="s">
        <v>399</v>
      </c>
      <c r="H2953">
        <v>350</v>
      </c>
      <c r="J2953" t="s">
        <v>22634</v>
      </c>
      <c r="K2953" s="132" t="str">
        <f>IFERROR(IFERROR(INDEX(Кат!$O:$O,MATCH($C2953,Кат!$I:$I,0)),INDEX(Торг!$L:$L,MATCH($C2953,Торг!$I:$I,0))),"")</f>
        <v>шпак</v>
      </c>
      <c r="L2953" s="132">
        <f>IFERROR(IFERROR(INDEX(Кат!$A:$A,MATCH($C2953,Кат!$I:$I,0)),INDEX(Торг!$A:$A,MATCH($C2953,Торг!$I:$I,0))),"")</f>
        <v>225472</v>
      </c>
      <c r="M2953" s="132">
        <f>IFERROR(IFERROR(INDEX(Кат!$B:$B,MATCH($C2953,Кат!$I:$I,0)),INDEX(Торг!$B:$B,MATCH($C2953,Торг!$I:$I,0))),"")</f>
        <v>36486</v>
      </c>
      <c r="N2953" s="132" t="str">
        <f t="shared" si="46"/>
        <v>HOFER HF815541</v>
      </c>
      <c r="O2953" s="132" t="str">
        <f>IFERROR(IFERROR(INDEX(Кат!$B:$B,MATCH($N2953,Кат!$I:$I,0)),INDEX(Торг!$B:$B,MATCH($N2953,Торг!$I:$I,0))),"")</f>
        <v/>
      </c>
    </row>
    <row r="2954" spans="1:15" outlineLevel="2">
      <c r="A2954" t="s">
        <v>16563</v>
      </c>
      <c r="C2954" s="191" t="s">
        <v>1822</v>
      </c>
      <c r="E2954" t="s">
        <v>1823</v>
      </c>
      <c r="F2954" t="s">
        <v>1675</v>
      </c>
      <c r="G2954" t="s">
        <v>399</v>
      </c>
      <c r="H2954">
        <v>330</v>
      </c>
      <c r="J2954" t="s">
        <v>22634</v>
      </c>
      <c r="K2954" s="132" t="str">
        <f>IFERROR(IFERROR(INDEX(Кат!$O:$O,MATCH($C2954,Кат!$I:$I,0)),INDEX(Торг!$L:$L,MATCH($C2954,Торг!$I:$I,0))),"")</f>
        <v>шпак</v>
      </c>
      <c r="L2954" s="132">
        <f>IFERROR(IFERROR(INDEX(Кат!$A:$A,MATCH($C2954,Кат!$I:$I,0)),INDEX(Торг!$A:$A,MATCH($C2954,Торг!$I:$I,0))),"")</f>
        <v>225473</v>
      </c>
      <c r="M2954" s="132">
        <f>IFERROR(IFERROR(INDEX(Кат!$B:$B,MATCH($C2954,Кат!$I:$I,0)),INDEX(Торг!$B:$B,MATCH($C2954,Торг!$I:$I,0))),"")</f>
        <v>32688</v>
      </c>
      <c r="N2954" s="132" t="str">
        <f t="shared" si="46"/>
        <v>HOFER HF815501</v>
      </c>
      <c r="O2954" s="132" t="str">
        <f>IFERROR(IFERROR(INDEX(Кат!$B:$B,MATCH($N2954,Кат!$I:$I,0)),INDEX(Торг!$B:$B,MATCH($N2954,Торг!$I:$I,0))),"")</f>
        <v/>
      </c>
    </row>
    <row r="2955" spans="1:15" outlineLevel="3">
      <c r="A2955" t="s">
        <v>16564</v>
      </c>
      <c r="C2955" s="191" t="s">
        <v>1824</v>
      </c>
      <c r="E2955" t="s">
        <v>1825</v>
      </c>
      <c r="F2955" t="s">
        <v>1675</v>
      </c>
      <c r="G2955" t="s">
        <v>399</v>
      </c>
      <c r="H2955">
        <v>350</v>
      </c>
      <c r="J2955" t="s">
        <v>22634</v>
      </c>
      <c r="K2955" s="132" t="str">
        <f>IFERROR(IFERROR(INDEX(Кат!$O:$O,MATCH($C2955,Кат!$I:$I,0)),INDEX(Торг!$L:$L,MATCH($C2955,Торг!$I:$I,0))),"")</f>
        <v/>
      </c>
      <c r="L2955" s="132" t="str">
        <f>IFERROR(IFERROR(INDEX(Кат!$A:$A,MATCH($C2955,Кат!$I:$I,0)),INDEX(Торг!$A:$A,MATCH($C2955,Торг!$I:$I,0))),"")</f>
        <v/>
      </c>
      <c r="M2955" s="132" t="str">
        <f>IFERROR(IFERROR(INDEX(Кат!$B:$B,MATCH($C2955,Кат!$I:$I,0)),INDEX(Торг!$B:$B,MATCH($C2955,Торг!$I:$I,0))),"")</f>
        <v/>
      </c>
      <c r="N2955" s="132" t="str">
        <f t="shared" si="46"/>
        <v>HOFER HF815542</v>
      </c>
      <c r="O2955" s="132" t="str">
        <f>IFERROR(IFERROR(INDEX(Кат!$B:$B,MATCH($N2955,Кат!$I:$I,0)),INDEX(Торг!$B:$B,MATCH($N2955,Торг!$I:$I,0))),"")</f>
        <v/>
      </c>
    </row>
    <row r="2956" spans="1:15" outlineLevel="3">
      <c r="A2956" t="s">
        <v>16565</v>
      </c>
      <c r="C2956" s="191" t="s">
        <v>1826</v>
      </c>
      <c r="E2956" t="s">
        <v>1827</v>
      </c>
      <c r="F2956" t="s">
        <v>1675</v>
      </c>
      <c r="G2956" t="s">
        <v>399</v>
      </c>
      <c r="H2956">
        <v>330</v>
      </c>
      <c r="J2956" t="s">
        <v>22634</v>
      </c>
      <c r="K2956" s="132" t="str">
        <f>IFERROR(IFERROR(INDEX(Кат!$O:$O,MATCH($C2956,Кат!$I:$I,0)),INDEX(Торг!$L:$L,MATCH($C2956,Торг!$I:$I,0))),"")</f>
        <v/>
      </c>
      <c r="L2956" s="132" t="str">
        <f>IFERROR(IFERROR(INDEX(Кат!$A:$A,MATCH($C2956,Кат!$I:$I,0)),INDEX(Торг!$A:$A,MATCH($C2956,Торг!$I:$I,0))),"")</f>
        <v/>
      </c>
      <c r="M2956" s="132" t="str">
        <f>IFERROR(IFERROR(INDEX(Кат!$B:$B,MATCH($C2956,Кат!$I:$I,0)),INDEX(Торг!$B:$B,MATCH($C2956,Торг!$I:$I,0))),"")</f>
        <v/>
      </c>
      <c r="N2956" s="132" t="str">
        <f t="shared" si="46"/>
        <v>HOFER HF815502</v>
      </c>
      <c r="O2956" s="132" t="str">
        <f>IFERROR(IFERROR(INDEX(Кат!$B:$B,MATCH($N2956,Кат!$I:$I,0)),INDEX(Торг!$B:$B,MATCH($N2956,Торг!$I:$I,0))),"")</f>
        <v/>
      </c>
    </row>
    <row r="2957" spans="1:15" outlineLevel="3">
      <c r="A2957" t="s">
        <v>16566</v>
      </c>
      <c r="C2957" s="191" t="s">
        <v>1828</v>
      </c>
      <c r="E2957" t="s">
        <v>1829</v>
      </c>
      <c r="F2957" t="s">
        <v>1675</v>
      </c>
      <c r="G2957" t="s">
        <v>399</v>
      </c>
      <c r="H2957">
        <v>350</v>
      </c>
      <c r="J2957" t="s">
        <v>22634</v>
      </c>
      <c r="K2957" s="132" t="str">
        <f>IFERROR(IFERROR(INDEX(Кат!$O:$O,MATCH($C2957,Кат!$I:$I,0)),INDEX(Торг!$L:$L,MATCH($C2957,Торг!$I:$I,0))),"")</f>
        <v/>
      </c>
      <c r="L2957" s="132" t="str">
        <f>IFERROR(IFERROR(INDEX(Кат!$A:$A,MATCH($C2957,Кат!$I:$I,0)),INDEX(Торг!$A:$A,MATCH($C2957,Торг!$I:$I,0))),"")</f>
        <v/>
      </c>
      <c r="M2957" s="132" t="str">
        <f>IFERROR(IFERROR(INDEX(Кат!$B:$B,MATCH($C2957,Кат!$I:$I,0)),INDEX(Торг!$B:$B,MATCH($C2957,Торг!$I:$I,0))),"")</f>
        <v/>
      </c>
      <c r="N2957" s="132" t="str">
        <f t="shared" si="46"/>
        <v>HOFER HF815543</v>
      </c>
      <c r="O2957" s="132" t="str">
        <f>IFERROR(IFERROR(INDEX(Кат!$B:$B,MATCH($N2957,Кат!$I:$I,0)),INDEX(Торг!$B:$B,MATCH($N2957,Торг!$I:$I,0))),"")</f>
        <v/>
      </c>
    </row>
    <row r="2958" spans="1:15" outlineLevel="3">
      <c r="A2958" t="s">
        <v>16567</v>
      </c>
      <c r="C2958" s="191" t="s">
        <v>1830</v>
      </c>
      <c r="E2958" t="s">
        <v>1831</v>
      </c>
      <c r="F2958" t="s">
        <v>1675</v>
      </c>
      <c r="G2958" t="s">
        <v>399</v>
      </c>
      <c r="H2958">
        <v>320</v>
      </c>
      <c r="J2958" t="s">
        <v>22634</v>
      </c>
      <c r="K2958" s="132" t="str">
        <f>IFERROR(IFERROR(INDEX(Кат!$O:$O,MATCH($C2958,Кат!$I:$I,0)),INDEX(Торг!$L:$L,MATCH($C2958,Торг!$I:$I,0))),"")</f>
        <v/>
      </c>
      <c r="L2958" s="132" t="str">
        <f>IFERROR(IFERROR(INDEX(Кат!$A:$A,MATCH($C2958,Кат!$I:$I,0)),INDEX(Торг!$A:$A,MATCH($C2958,Торг!$I:$I,0))),"")</f>
        <v/>
      </c>
      <c r="M2958" s="132" t="str">
        <f>IFERROR(IFERROR(INDEX(Кат!$B:$B,MATCH($C2958,Кат!$I:$I,0)),INDEX(Торг!$B:$B,MATCH($C2958,Торг!$I:$I,0))),"")</f>
        <v/>
      </c>
      <c r="N2958" s="132" t="str">
        <f t="shared" si="46"/>
        <v>HOFER HF815503</v>
      </c>
      <c r="O2958" s="132" t="str">
        <f>IFERROR(IFERROR(INDEX(Кат!$B:$B,MATCH($N2958,Кат!$I:$I,0)),INDEX(Торг!$B:$B,MATCH($N2958,Торг!$I:$I,0))),"")</f>
        <v/>
      </c>
    </row>
    <row r="2959" spans="1:15" outlineLevel="2">
      <c r="A2959" t="s">
        <v>16568</v>
      </c>
      <c r="C2959" s="191" t="s">
        <v>1832</v>
      </c>
      <c r="E2959" t="s">
        <v>1833</v>
      </c>
      <c r="F2959" t="s">
        <v>1675</v>
      </c>
      <c r="G2959" t="s">
        <v>399</v>
      </c>
      <c r="H2959">
        <v>350</v>
      </c>
      <c r="J2959" t="s">
        <v>22634</v>
      </c>
      <c r="K2959" s="132" t="str">
        <f>IFERROR(IFERROR(INDEX(Кат!$O:$O,MATCH($C2959,Кат!$I:$I,0)),INDEX(Торг!$L:$L,MATCH($C2959,Торг!$I:$I,0))),"")</f>
        <v/>
      </c>
      <c r="L2959" s="132" t="str">
        <f>IFERROR(IFERROR(INDEX(Кат!$A:$A,MATCH($C2959,Кат!$I:$I,0)),INDEX(Торг!$A:$A,MATCH($C2959,Торг!$I:$I,0))),"")</f>
        <v/>
      </c>
      <c r="M2959" s="132" t="str">
        <f>IFERROR(IFERROR(INDEX(Кат!$B:$B,MATCH($C2959,Кат!$I:$I,0)),INDEX(Торг!$B:$B,MATCH($C2959,Торг!$I:$I,0))),"")</f>
        <v/>
      </c>
      <c r="N2959" s="132" t="str">
        <f t="shared" si="46"/>
        <v>HOFER HF815505</v>
      </c>
      <c r="O2959" s="132" t="str">
        <f>IFERROR(IFERROR(INDEX(Кат!$B:$B,MATCH($N2959,Кат!$I:$I,0)),INDEX(Торг!$B:$B,MATCH($N2959,Торг!$I:$I,0))),"")</f>
        <v/>
      </c>
    </row>
    <row r="2960" spans="1:15" outlineLevel="3">
      <c r="A2960" t="s">
        <v>16569</v>
      </c>
      <c r="C2960" s="191" t="s">
        <v>1834</v>
      </c>
      <c r="E2960" t="s">
        <v>1835</v>
      </c>
      <c r="F2960" t="s">
        <v>1675</v>
      </c>
      <c r="G2960" t="s">
        <v>399</v>
      </c>
      <c r="H2960">
        <v>400</v>
      </c>
      <c r="J2960" t="s">
        <v>22634</v>
      </c>
      <c r="K2960" s="132" t="str">
        <f>IFERROR(IFERROR(INDEX(Кат!$O:$O,MATCH($C2960,Кат!$I:$I,0)),INDEX(Торг!$L:$L,MATCH($C2960,Торг!$I:$I,0))),"")</f>
        <v/>
      </c>
      <c r="L2960" s="132" t="str">
        <f>IFERROR(IFERROR(INDEX(Кат!$A:$A,MATCH($C2960,Кат!$I:$I,0)),INDEX(Торг!$A:$A,MATCH($C2960,Торг!$I:$I,0))),"")</f>
        <v/>
      </c>
      <c r="M2960" s="132" t="str">
        <f>IFERROR(IFERROR(INDEX(Кат!$B:$B,MATCH($C2960,Кат!$I:$I,0)),INDEX(Торг!$B:$B,MATCH($C2960,Торг!$I:$I,0))),"")</f>
        <v/>
      </c>
      <c r="N2960" s="132" t="str">
        <f t="shared" si="46"/>
        <v>HOFER HF815549</v>
      </c>
      <c r="O2960" s="132" t="str">
        <f>IFERROR(IFERROR(INDEX(Кат!$B:$B,MATCH($N2960,Кат!$I:$I,0)),INDEX(Торг!$B:$B,MATCH($N2960,Торг!$I:$I,0))),"")</f>
        <v/>
      </c>
    </row>
    <row r="2961" spans="1:15" outlineLevel="3">
      <c r="A2961" t="s">
        <v>16570</v>
      </c>
      <c r="C2961" s="191" t="s">
        <v>1836</v>
      </c>
      <c r="E2961" t="s">
        <v>16571</v>
      </c>
      <c r="F2961" t="s">
        <v>1675</v>
      </c>
      <c r="G2961" t="s">
        <v>399</v>
      </c>
      <c r="H2961">
        <v>400</v>
      </c>
      <c r="J2961" t="s">
        <v>22634</v>
      </c>
      <c r="K2961" s="132" t="str">
        <f>IFERROR(IFERROR(INDEX(Кат!$O:$O,MATCH($C2961,Кат!$I:$I,0)),INDEX(Торг!$L:$L,MATCH($C2961,Торг!$I:$I,0))),"")</f>
        <v/>
      </c>
      <c r="L2961" s="132" t="str">
        <f>IFERROR(IFERROR(INDEX(Кат!$A:$A,MATCH($C2961,Кат!$I:$I,0)),INDEX(Торг!$A:$A,MATCH($C2961,Торг!$I:$I,0))),"")</f>
        <v/>
      </c>
      <c r="M2961" s="132" t="str">
        <f>IFERROR(IFERROR(INDEX(Кат!$B:$B,MATCH($C2961,Кат!$I:$I,0)),INDEX(Торг!$B:$B,MATCH($C2961,Торг!$I:$I,0))),"")</f>
        <v/>
      </c>
      <c r="N2961" s="132" t="str">
        <f t="shared" si="46"/>
        <v>HOFER HF815516</v>
      </c>
      <c r="O2961" s="132" t="str">
        <f>IFERROR(IFERROR(INDEX(Кат!$B:$B,MATCH($N2961,Кат!$I:$I,0)),INDEX(Торг!$B:$B,MATCH($N2961,Торг!$I:$I,0))),"")</f>
        <v/>
      </c>
    </row>
    <row r="2962" spans="1:15" outlineLevel="3">
      <c r="A2962" t="s">
        <v>16572</v>
      </c>
      <c r="C2962" s="191" t="s">
        <v>1837</v>
      </c>
      <c r="E2962" t="s">
        <v>16573</v>
      </c>
      <c r="F2962" t="s">
        <v>1675</v>
      </c>
      <c r="G2962" t="s">
        <v>399</v>
      </c>
      <c r="H2962">
        <v>400</v>
      </c>
      <c r="J2962" t="s">
        <v>22634</v>
      </c>
      <c r="K2962" s="132" t="str">
        <f>IFERROR(IFERROR(INDEX(Кат!$O:$O,MATCH($C2962,Кат!$I:$I,0)),INDEX(Торг!$L:$L,MATCH($C2962,Торг!$I:$I,0))),"")</f>
        <v/>
      </c>
      <c r="L2962" s="132" t="str">
        <f>IFERROR(IFERROR(INDEX(Кат!$A:$A,MATCH($C2962,Кат!$I:$I,0)),INDEX(Торг!$A:$A,MATCH($C2962,Торг!$I:$I,0))),"")</f>
        <v/>
      </c>
      <c r="M2962" s="132" t="str">
        <f>IFERROR(IFERROR(INDEX(Кат!$B:$B,MATCH($C2962,Кат!$I:$I,0)),INDEX(Торг!$B:$B,MATCH($C2962,Торг!$I:$I,0))),"")</f>
        <v/>
      </c>
      <c r="N2962" s="132" t="str">
        <f t="shared" si="46"/>
        <v>HOFER HF815517</v>
      </c>
      <c r="O2962" s="132" t="str">
        <f>IFERROR(IFERROR(INDEX(Кат!$B:$B,MATCH($N2962,Кат!$I:$I,0)),INDEX(Торг!$B:$B,MATCH($N2962,Торг!$I:$I,0))),"")</f>
        <v/>
      </c>
    </row>
    <row r="2963" spans="1:15" outlineLevel="2">
      <c r="A2963" t="s">
        <v>25869</v>
      </c>
      <c r="C2963" s="191" t="s">
        <v>25870</v>
      </c>
      <c r="E2963" t="s">
        <v>25871</v>
      </c>
      <c r="F2963" t="s">
        <v>1675</v>
      </c>
      <c r="G2963" t="s">
        <v>399</v>
      </c>
      <c r="H2963">
        <v>450</v>
      </c>
      <c r="J2963" t="s">
        <v>22634</v>
      </c>
      <c r="K2963" s="132" t="str">
        <f>IFERROR(IFERROR(INDEX(Кат!$O:$O,MATCH($C2963,Кат!$I:$I,0)),INDEX(Торг!$L:$L,MATCH($C2963,Торг!$I:$I,0))),"")</f>
        <v/>
      </c>
      <c r="L2963" s="132" t="str">
        <f>IFERROR(IFERROR(INDEX(Кат!$A:$A,MATCH($C2963,Кат!$I:$I,0)),INDEX(Торг!$A:$A,MATCH($C2963,Торг!$I:$I,0))),"")</f>
        <v/>
      </c>
      <c r="M2963" s="132" t="str">
        <f>IFERROR(IFERROR(INDEX(Кат!$B:$B,MATCH($C2963,Кат!$I:$I,0)),INDEX(Торг!$B:$B,MATCH($C2963,Торг!$I:$I,0))),"")</f>
        <v/>
      </c>
      <c r="N2963" s="132" t="str">
        <f t="shared" si="46"/>
        <v>HOFER HF815510</v>
      </c>
      <c r="O2963" s="132" t="str">
        <f>IFERROR(IFERROR(INDEX(Кат!$B:$B,MATCH($N2963,Кат!$I:$I,0)),INDEX(Торг!$B:$B,MATCH($N2963,Торг!$I:$I,0))),"")</f>
        <v/>
      </c>
    </row>
    <row r="2964" spans="1:15" outlineLevel="3">
      <c r="A2964" t="s">
        <v>25872</v>
      </c>
      <c r="C2964" s="191" t="s">
        <v>25873</v>
      </c>
      <c r="E2964" t="s">
        <v>25874</v>
      </c>
      <c r="F2964" t="s">
        <v>1675</v>
      </c>
      <c r="G2964" t="s">
        <v>399</v>
      </c>
      <c r="H2964">
        <v>450</v>
      </c>
      <c r="J2964" t="s">
        <v>22634</v>
      </c>
      <c r="K2964" s="132" t="str">
        <f>IFERROR(IFERROR(INDEX(Кат!$O:$O,MATCH($C2964,Кат!$I:$I,0)),INDEX(Торг!$L:$L,MATCH($C2964,Торг!$I:$I,0))),"")</f>
        <v/>
      </c>
      <c r="L2964" s="132" t="str">
        <f>IFERROR(IFERROR(INDEX(Кат!$A:$A,MATCH($C2964,Кат!$I:$I,0)),INDEX(Торг!$A:$A,MATCH($C2964,Торг!$I:$I,0))),"")</f>
        <v/>
      </c>
      <c r="M2964" s="132" t="str">
        <f>IFERROR(IFERROR(INDEX(Кат!$B:$B,MATCH($C2964,Кат!$I:$I,0)),INDEX(Торг!$B:$B,MATCH($C2964,Торг!$I:$I,0))),"")</f>
        <v/>
      </c>
      <c r="N2964" s="132" t="str">
        <f t="shared" si="46"/>
        <v>HOFER HF815511</v>
      </c>
      <c r="O2964" s="132" t="str">
        <f>IFERROR(IFERROR(INDEX(Кат!$B:$B,MATCH($N2964,Кат!$I:$I,0)),INDEX(Торг!$B:$B,MATCH($N2964,Торг!$I:$I,0))),"")</f>
        <v/>
      </c>
    </row>
    <row r="2965" spans="1:15" outlineLevel="3">
      <c r="A2965" t="s">
        <v>23875</v>
      </c>
      <c r="C2965" s="191"/>
      <c r="E2965" t="s">
        <v>23715</v>
      </c>
      <c r="J2965" t="s">
        <v>22634</v>
      </c>
      <c r="K2965" s="132" t="str">
        <f>IFERROR(IFERROR(INDEX(Кат!$O:$O,MATCH($C2965,Кат!$I:$I,0)),INDEX(Торг!$L:$L,MATCH($C2965,Торг!$I:$I,0))),"")</f>
        <v/>
      </c>
      <c r="L2965" s="132" t="str">
        <f>IFERROR(IFERROR(INDEX(Кат!$A:$A,MATCH($C2965,Кат!$I:$I,0)),INDEX(Торг!$A:$A,MATCH($C2965,Торг!$I:$I,0))),"")</f>
        <v/>
      </c>
      <c r="M2965" s="132" t="str">
        <f>IFERROR(IFERROR(INDEX(Кат!$B:$B,MATCH($C2965,Кат!$I:$I,0)),INDEX(Торг!$B:$B,MATCH($C2965,Торг!$I:$I,0))),"")</f>
        <v/>
      </c>
      <c r="N2965" s="132" t="str">
        <f t="shared" si="46"/>
        <v xml:space="preserve"> </v>
      </c>
      <c r="O2965" s="132" t="str">
        <f>IFERROR(IFERROR(INDEX(Кат!$B:$B,MATCH($N2965,Кат!$I:$I,0)),INDEX(Торг!$B:$B,MATCH($N2965,Торг!$I:$I,0))),"")</f>
        <v/>
      </c>
    </row>
    <row r="2966" spans="1:15" outlineLevel="3">
      <c r="A2966" t="s">
        <v>16574</v>
      </c>
      <c r="C2966" s="191" t="s">
        <v>1838</v>
      </c>
      <c r="E2966" t="s">
        <v>1839</v>
      </c>
      <c r="F2966" t="s">
        <v>1675</v>
      </c>
      <c r="G2966" t="s">
        <v>399</v>
      </c>
      <c r="H2966">
        <v>750</v>
      </c>
      <c r="J2966" t="s">
        <v>22634</v>
      </c>
      <c r="K2966" s="132" t="str">
        <f>IFERROR(IFERROR(INDEX(Кат!$O:$O,MATCH($C2966,Кат!$I:$I,0)),INDEX(Торг!$L:$L,MATCH($C2966,Торг!$I:$I,0))),"")</f>
        <v/>
      </c>
      <c r="L2966" s="132" t="str">
        <f>IFERROR(IFERROR(INDEX(Кат!$A:$A,MATCH($C2966,Кат!$I:$I,0)),INDEX(Торг!$A:$A,MATCH($C2966,Торг!$I:$I,0))),"")</f>
        <v/>
      </c>
      <c r="M2966" s="132" t="str">
        <f>IFERROR(IFERROR(INDEX(Кат!$B:$B,MATCH($C2966,Кат!$I:$I,0)),INDEX(Торг!$B:$B,MATCH($C2966,Торг!$I:$I,0))),"")</f>
        <v/>
      </c>
      <c r="N2966" s="132" t="str">
        <f t="shared" si="46"/>
        <v>HOFER HF033021</v>
      </c>
      <c r="O2966" s="132" t="str">
        <f>IFERROR(IFERROR(INDEX(Кат!$B:$B,MATCH($N2966,Кат!$I:$I,0)),INDEX(Торг!$B:$B,MATCH($N2966,Торг!$I:$I,0))),"")</f>
        <v/>
      </c>
    </row>
    <row r="2967" spans="1:15" outlineLevel="3">
      <c r="A2967" t="s">
        <v>16575</v>
      </c>
      <c r="C2967" s="191" t="s">
        <v>1840</v>
      </c>
      <c r="E2967" t="s">
        <v>1841</v>
      </c>
      <c r="F2967" t="s">
        <v>1675</v>
      </c>
      <c r="G2967" t="s">
        <v>399</v>
      </c>
      <c r="H2967">
        <v>800</v>
      </c>
      <c r="J2967" t="s">
        <v>22634</v>
      </c>
      <c r="K2967" s="132" t="str">
        <f>IFERROR(IFERROR(INDEX(Кат!$O:$O,MATCH($C2967,Кат!$I:$I,0)),INDEX(Торг!$L:$L,MATCH($C2967,Торг!$I:$I,0))),"")</f>
        <v/>
      </c>
      <c r="L2967" s="132" t="str">
        <f>IFERROR(IFERROR(INDEX(Кат!$A:$A,MATCH($C2967,Кат!$I:$I,0)),INDEX(Торг!$A:$A,MATCH($C2967,Торг!$I:$I,0))),"")</f>
        <v/>
      </c>
      <c r="M2967" s="132" t="str">
        <f>IFERROR(IFERROR(INDEX(Кат!$B:$B,MATCH($C2967,Кат!$I:$I,0)),INDEX(Торг!$B:$B,MATCH($C2967,Торг!$I:$I,0))),"")</f>
        <v/>
      </c>
      <c r="N2967" s="132" t="str">
        <f t="shared" si="46"/>
        <v>HOFER HF033031</v>
      </c>
      <c r="O2967" s="132" t="str">
        <f>IFERROR(IFERROR(INDEX(Кат!$B:$B,MATCH($N2967,Кат!$I:$I,0)),INDEX(Торг!$B:$B,MATCH($N2967,Торг!$I:$I,0))),"")</f>
        <v/>
      </c>
    </row>
    <row r="2968" spans="1:15" outlineLevel="3">
      <c r="A2968" t="s">
        <v>16576</v>
      </c>
      <c r="C2968" s="191" t="s">
        <v>1842</v>
      </c>
      <c r="E2968" t="s">
        <v>1843</v>
      </c>
      <c r="F2968" t="s">
        <v>1675</v>
      </c>
      <c r="G2968" t="s">
        <v>399</v>
      </c>
      <c r="H2968">
        <v>730</v>
      </c>
      <c r="J2968" t="s">
        <v>22634</v>
      </c>
      <c r="K2968" s="132" t="str">
        <f>IFERROR(IFERROR(INDEX(Кат!$O:$O,MATCH($C2968,Кат!$I:$I,0)),INDEX(Торг!$L:$L,MATCH($C2968,Торг!$I:$I,0))),"")</f>
        <v/>
      </c>
      <c r="L2968" s="132" t="str">
        <f>IFERROR(IFERROR(INDEX(Кат!$A:$A,MATCH($C2968,Кат!$I:$I,0)),INDEX(Торг!$A:$A,MATCH($C2968,Торг!$I:$I,0))),"")</f>
        <v/>
      </c>
      <c r="M2968" s="132" t="str">
        <f>IFERROR(IFERROR(INDEX(Кат!$B:$B,MATCH($C2968,Кат!$I:$I,0)),INDEX(Торг!$B:$B,MATCH($C2968,Торг!$I:$I,0))),"")</f>
        <v/>
      </c>
      <c r="N2968" s="132" t="str">
        <f t="shared" si="46"/>
        <v>HOFER HF033022</v>
      </c>
      <c r="O2968" s="132" t="str">
        <f>IFERROR(IFERROR(INDEX(Кат!$B:$B,MATCH($N2968,Кат!$I:$I,0)),INDEX(Торг!$B:$B,MATCH($N2968,Торг!$I:$I,0))),"")</f>
        <v/>
      </c>
    </row>
    <row r="2969" spans="1:15" outlineLevel="3">
      <c r="A2969" t="s">
        <v>16577</v>
      </c>
      <c r="C2969" s="191" t="s">
        <v>1844</v>
      </c>
      <c r="E2969" t="s">
        <v>1845</v>
      </c>
      <c r="F2969" t="s">
        <v>1675</v>
      </c>
      <c r="G2969" t="s">
        <v>399</v>
      </c>
      <c r="H2969">
        <v>870</v>
      </c>
      <c r="J2969" t="s">
        <v>22634</v>
      </c>
      <c r="K2969" s="132" t="str">
        <f>IFERROR(IFERROR(INDEX(Кат!$O:$O,MATCH($C2969,Кат!$I:$I,0)),INDEX(Торг!$L:$L,MATCH($C2969,Торг!$I:$I,0))),"")</f>
        <v/>
      </c>
      <c r="L2969" s="132" t="str">
        <f>IFERROR(IFERROR(INDEX(Кат!$A:$A,MATCH($C2969,Кат!$I:$I,0)),INDEX(Торг!$A:$A,MATCH($C2969,Торг!$I:$I,0))),"")</f>
        <v/>
      </c>
      <c r="M2969" s="132" t="str">
        <f>IFERROR(IFERROR(INDEX(Кат!$B:$B,MATCH($C2969,Кат!$I:$I,0)),INDEX(Торг!$B:$B,MATCH($C2969,Торг!$I:$I,0))),"")</f>
        <v/>
      </c>
      <c r="N2969" s="132" t="str">
        <f t="shared" si="46"/>
        <v>HOFER HF033035</v>
      </c>
      <c r="O2969" s="132" t="str">
        <f>IFERROR(IFERROR(INDEX(Кат!$B:$B,MATCH($N2969,Кат!$I:$I,0)),INDEX(Торг!$B:$B,MATCH($N2969,Торг!$I:$I,0))),"")</f>
        <v/>
      </c>
    </row>
    <row r="2970" spans="1:15" outlineLevel="3">
      <c r="A2970" t="s">
        <v>16578</v>
      </c>
      <c r="C2970" s="191" t="s">
        <v>1846</v>
      </c>
      <c r="E2970" t="s">
        <v>1847</v>
      </c>
      <c r="F2970" t="s">
        <v>1675</v>
      </c>
      <c r="G2970" t="s">
        <v>399</v>
      </c>
      <c r="H2970">
        <v>800</v>
      </c>
      <c r="J2970" t="s">
        <v>22634</v>
      </c>
      <c r="K2970" s="132" t="str">
        <f>IFERROR(IFERROR(INDEX(Кат!$O:$O,MATCH($C2970,Кат!$I:$I,0)),INDEX(Торг!$L:$L,MATCH($C2970,Торг!$I:$I,0))),"")</f>
        <v/>
      </c>
      <c r="L2970" s="132" t="str">
        <f>IFERROR(IFERROR(INDEX(Кат!$A:$A,MATCH($C2970,Кат!$I:$I,0)),INDEX(Торг!$A:$A,MATCH($C2970,Торг!$I:$I,0))),"")</f>
        <v/>
      </c>
      <c r="M2970" s="132" t="str">
        <f>IFERROR(IFERROR(INDEX(Кат!$B:$B,MATCH($C2970,Кат!$I:$I,0)),INDEX(Торг!$B:$B,MATCH($C2970,Торг!$I:$I,0))),"")</f>
        <v/>
      </c>
      <c r="N2970" s="132" t="str">
        <f t="shared" si="46"/>
        <v>HOFER HF033023</v>
      </c>
      <c r="O2970" s="132" t="str">
        <f>IFERROR(IFERROR(INDEX(Кат!$B:$B,MATCH($N2970,Кат!$I:$I,0)),INDEX(Торг!$B:$B,MATCH($N2970,Торг!$I:$I,0))),"")</f>
        <v/>
      </c>
    </row>
    <row r="2971" spans="1:15" outlineLevel="1">
      <c r="A2971" t="s">
        <v>16579</v>
      </c>
      <c r="C2971" s="191" t="s">
        <v>1848</v>
      </c>
      <c r="E2971" t="s">
        <v>14020</v>
      </c>
      <c r="F2971" t="s">
        <v>1675</v>
      </c>
      <c r="G2971" t="s">
        <v>399</v>
      </c>
      <c r="H2971">
        <v>850</v>
      </c>
      <c r="J2971" t="s">
        <v>22634</v>
      </c>
      <c r="K2971" s="132" t="str">
        <f>IFERROR(IFERROR(INDEX(Кат!$O:$O,MATCH($C2971,Кат!$I:$I,0)),INDEX(Торг!$L:$L,MATCH($C2971,Торг!$I:$I,0))),"")</f>
        <v/>
      </c>
      <c r="L2971" s="132" t="str">
        <f>IFERROR(IFERROR(INDEX(Кат!$A:$A,MATCH($C2971,Кат!$I:$I,0)),INDEX(Торг!$A:$A,MATCH($C2971,Торг!$I:$I,0))),"")</f>
        <v/>
      </c>
      <c r="M2971" s="132" t="str">
        <f>IFERROR(IFERROR(INDEX(Кат!$B:$B,MATCH($C2971,Кат!$I:$I,0)),INDEX(Торг!$B:$B,MATCH($C2971,Торг!$I:$I,0))),"")</f>
        <v/>
      </c>
      <c r="N2971" s="132" t="str">
        <f t="shared" si="46"/>
        <v>HOFER HF033034</v>
      </c>
      <c r="O2971" s="132" t="str">
        <f>IFERROR(IFERROR(INDEX(Кат!$B:$B,MATCH($N2971,Кат!$I:$I,0)),INDEX(Торг!$B:$B,MATCH($N2971,Торг!$I:$I,0))),"")</f>
        <v/>
      </c>
    </row>
    <row r="2972" spans="1:15" outlineLevel="2">
      <c r="A2972" t="s">
        <v>16580</v>
      </c>
      <c r="C2972" s="191" t="s">
        <v>1849</v>
      </c>
      <c r="E2972" t="s">
        <v>1850</v>
      </c>
      <c r="F2972" t="s">
        <v>1675</v>
      </c>
      <c r="G2972" t="s">
        <v>399</v>
      </c>
      <c r="H2972">
        <v>850</v>
      </c>
      <c r="J2972" t="s">
        <v>22634</v>
      </c>
      <c r="K2972" s="132" t="str">
        <f>IFERROR(IFERROR(INDEX(Кат!$O:$O,MATCH($C2972,Кат!$I:$I,0)),INDEX(Торг!$L:$L,MATCH($C2972,Торг!$I:$I,0))),"")</f>
        <v/>
      </c>
      <c r="L2972" s="132" t="str">
        <f>IFERROR(IFERROR(INDEX(Кат!$A:$A,MATCH($C2972,Кат!$I:$I,0)),INDEX(Торг!$A:$A,MATCH($C2972,Торг!$I:$I,0))),"")</f>
        <v/>
      </c>
      <c r="M2972" s="132" t="str">
        <f>IFERROR(IFERROR(INDEX(Кат!$B:$B,MATCH($C2972,Кат!$I:$I,0)),INDEX(Торг!$B:$B,MATCH($C2972,Торг!$I:$I,0))),"")</f>
        <v/>
      </c>
      <c r="N2972" s="132" t="str">
        <f t="shared" si="46"/>
        <v>HOFER HF033024</v>
      </c>
      <c r="O2972" s="132" t="str">
        <f>IFERROR(IFERROR(INDEX(Кат!$B:$B,MATCH($N2972,Кат!$I:$I,0)),INDEX(Торг!$B:$B,MATCH($N2972,Торг!$I:$I,0))),"")</f>
        <v/>
      </c>
    </row>
    <row r="2973" spans="1:15" outlineLevel="2">
      <c r="A2973" t="s">
        <v>16581</v>
      </c>
      <c r="C2973" s="191" t="s">
        <v>5830</v>
      </c>
      <c r="E2973" t="s">
        <v>5831</v>
      </c>
      <c r="F2973" t="s">
        <v>1675</v>
      </c>
      <c r="G2973" t="s">
        <v>399</v>
      </c>
      <c r="H2973">
        <v>800</v>
      </c>
      <c r="J2973" t="s">
        <v>22634</v>
      </c>
      <c r="K2973" s="132" t="str">
        <f>IFERROR(IFERROR(INDEX(Кат!$O:$O,MATCH($C2973,Кат!$I:$I,0)),INDEX(Торг!$L:$L,MATCH($C2973,Торг!$I:$I,0))),"")</f>
        <v/>
      </c>
      <c r="L2973" s="132" t="str">
        <f>IFERROR(IFERROR(INDEX(Кат!$A:$A,MATCH($C2973,Кат!$I:$I,0)),INDEX(Торг!$A:$A,MATCH($C2973,Торг!$I:$I,0))),"")</f>
        <v/>
      </c>
      <c r="M2973" s="132" t="str">
        <f>IFERROR(IFERROR(INDEX(Кат!$B:$B,MATCH($C2973,Кат!$I:$I,0)),INDEX(Торг!$B:$B,MATCH($C2973,Торг!$I:$I,0))),"")</f>
        <v/>
      </c>
      <c r="N2973" s="132" t="str">
        <f t="shared" si="46"/>
        <v>HOFER HF033037</v>
      </c>
      <c r="O2973" s="132" t="str">
        <f>IFERROR(IFERROR(INDEX(Кат!$B:$B,MATCH($N2973,Кат!$I:$I,0)),INDEX(Торг!$B:$B,MATCH($N2973,Торг!$I:$I,0))),"")</f>
        <v/>
      </c>
    </row>
    <row r="2974" spans="1:15" outlineLevel="2">
      <c r="A2974" t="s">
        <v>26103</v>
      </c>
      <c r="C2974" s="191" t="s">
        <v>26104</v>
      </c>
      <c r="E2974" t="s">
        <v>26105</v>
      </c>
      <c r="F2974" t="s">
        <v>1675</v>
      </c>
      <c r="G2974" t="s">
        <v>399</v>
      </c>
      <c r="H2974">
        <v>1160</v>
      </c>
      <c r="J2974" t="s">
        <v>22634</v>
      </c>
      <c r="K2974" s="132" t="str">
        <f>IFERROR(IFERROR(INDEX(Кат!$O:$O,MATCH($C2974,Кат!$I:$I,0)),INDEX(Торг!$L:$L,MATCH($C2974,Торг!$I:$I,0))),"")</f>
        <v/>
      </c>
      <c r="L2974" s="132" t="str">
        <f>IFERROR(IFERROR(INDEX(Кат!$A:$A,MATCH($C2974,Кат!$I:$I,0)),INDEX(Торг!$A:$A,MATCH($C2974,Торг!$I:$I,0))),"")</f>
        <v/>
      </c>
      <c r="M2974" s="132" t="str">
        <f>IFERROR(IFERROR(INDEX(Кат!$B:$B,MATCH($C2974,Кат!$I:$I,0)),INDEX(Торг!$B:$B,MATCH($C2974,Торг!$I:$I,0))),"")</f>
        <v/>
      </c>
      <c r="N2974" s="132" t="str">
        <f t="shared" si="46"/>
        <v>HOFER HF033056</v>
      </c>
      <c r="O2974" s="132" t="str">
        <f>IFERROR(IFERROR(INDEX(Кат!$B:$B,MATCH($N2974,Кат!$I:$I,0)),INDEX(Торг!$B:$B,MATCH($N2974,Торг!$I:$I,0))),"")</f>
        <v/>
      </c>
    </row>
    <row r="2975" spans="1:15" outlineLevel="2">
      <c r="A2975" t="s">
        <v>16582</v>
      </c>
      <c r="C2975" s="191" t="s">
        <v>5832</v>
      </c>
      <c r="E2975" t="s">
        <v>5833</v>
      </c>
      <c r="F2975" t="s">
        <v>1675</v>
      </c>
      <c r="G2975" t="s">
        <v>399</v>
      </c>
      <c r="H2975">
        <v>1210</v>
      </c>
      <c r="J2975" t="s">
        <v>22634</v>
      </c>
      <c r="K2975" s="132" t="str">
        <f>IFERROR(IFERROR(INDEX(Кат!$O:$O,MATCH($C2975,Кат!$I:$I,0)),INDEX(Торг!$L:$L,MATCH($C2975,Торг!$I:$I,0))),"")</f>
        <v/>
      </c>
      <c r="L2975" s="132" t="str">
        <f>IFERROR(IFERROR(INDEX(Кат!$A:$A,MATCH($C2975,Кат!$I:$I,0)),INDEX(Торг!$A:$A,MATCH($C2975,Торг!$I:$I,0))),"")</f>
        <v/>
      </c>
      <c r="M2975" s="132" t="str">
        <f>IFERROR(IFERROR(INDEX(Кат!$B:$B,MATCH($C2975,Кат!$I:$I,0)),INDEX(Торг!$B:$B,MATCH($C2975,Торг!$I:$I,0))),"")</f>
        <v/>
      </c>
      <c r="N2975" s="132" t="str">
        <f t="shared" si="46"/>
        <v>HOFER HF033057</v>
      </c>
      <c r="O2975" s="132" t="str">
        <f>IFERROR(IFERROR(INDEX(Кат!$B:$B,MATCH($N2975,Кат!$I:$I,0)),INDEX(Торг!$B:$B,MATCH($N2975,Торг!$I:$I,0))),"")</f>
        <v/>
      </c>
    </row>
    <row r="2976" spans="1:15" outlineLevel="2">
      <c r="A2976" t="s">
        <v>31405</v>
      </c>
      <c r="C2976" s="191" t="s">
        <v>31406</v>
      </c>
      <c r="E2976" t="s">
        <v>31407</v>
      </c>
      <c r="F2976" t="s">
        <v>1675</v>
      </c>
      <c r="G2976" t="s">
        <v>399</v>
      </c>
      <c r="H2976">
        <v>1450</v>
      </c>
      <c r="J2976" t="s">
        <v>22634</v>
      </c>
      <c r="K2976" s="132" t="str">
        <f>IFERROR(IFERROR(INDEX(Кат!$O:$O,MATCH($C2976,Кат!$I:$I,0)),INDEX(Торг!$L:$L,MATCH($C2976,Торг!$I:$I,0))),"")</f>
        <v/>
      </c>
      <c r="L2976" s="132" t="str">
        <f>IFERROR(IFERROR(INDEX(Кат!$A:$A,MATCH($C2976,Кат!$I:$I,0)),INDEX(Торг!$A:$A,MATCH($C2976,Торг!$I:$I,0))),"")</f>
        <v/>
      </c>
      <c r="M2976" s="132" t="str">
        <f>IFERROR(IFERROR(INDEX(Кат!$B:$B,MATCH($C2976,Кат!$I:$I,0)),INDEX(Торг!$B:$B,MATCH($C2976,Торг!$I:$I,0))),"")</f>
        <v/>
      </c>
      <c r="N2976" s="132" t="str">
        <f t="shared" si="46"/>
        <v>HOFER HF043025</v>
      </c>
      <c r="O2976" s="132" t="str">
        <f>IFERROR(IFERROR(INDEX(Кат!$B:$B,MATCH($N2976,Кат!$I:$I,0)),INDEX(Торг!$B:$B,MATCH($N2976,Торг!$I:$I,0))),"")</f>
        <v/>
      </c>
    </row>
    <row r="2977" spans="1:15" outlineLevel="1">
      <c r="A2977" t="s">
        <v>31408</v>
      </c>
      <c r="C2977" s="191" t="s">
        <v>31409</v>
      </c>
      <c r="E2977" t="s">
        <v>31410</v>
      </c>
      <c r="F2977" t="s">
        <v>1675</v>
      </c>
      <c r="G2977" t="s">
        <v>399</v>
      </c>
      <c r="H2977">
        <v>1500</v>
      </c>
      <c r="J2977" t="s">
        <v>22634</v>
      </c>
      <c r="K2977" s="132" t="str">
        <f>IFERROR(IFERROR(INDEX(Кат!$O:$O,MATCH($C2977,Кат!$I:$I,0)),INDEX(Торг!$L:$L,MATCH($C2977,Торг!$I:$I,0))),"")</f>
        <v/>
      </c>
      <c r="L2977" s="132" t="str">
        <f>IFERROR(IFERROR(INDEX(Кат!$A:$A,MATCH($C2977,Кат!$I:$I,0)),INDEX(Торг!$A:$A,MATCH($C2977,Торг!$I:$I,0))),"")</f>
        <v/>
      </c>
      <c r="M2977" s="132" t="str">
        <f>IFERROR(IFERROR(INDEX(Кат!$B:$B,MATCH($C2977,Кат!$I:$I,0)),INDEX(Торг!$B:$B,MATCH($C2977,Торг!$I:$I,0))),"")</f>
        <v/>
      </c>
      <c r="N2977" s="132" t="str">
        <f t="shared" si="46"/>
        <v>HOFER HF043026</v>
      </c>
      <c r="O2977" s="132" t="str">
        <f>IFERROR(IFERROR(INDEX(Кат!$B:$B,MATCH($N2977,Кат!$I:$I,0)),INDEX(Торг!$B:$B,MATCH($N2977,Торг!$I:$I,0))),"")</f>
        <v/>
      </c>
    </row>
    <row r="2978" spans="1:15" outlineLevel="2">
      <c r="A2978" t="s">
        <v>26106</v>
      </c>
      <c r="C2978" s="191"/>
      <c r="E2978" t="s">
        <v>26107</v>
      </c>
      <c r="J2978" t="s">
        <v>22634</v>
      </c>
      <c r="K2978" s="132" t="str">
        <f>IFERROR(IFERROR(INDEX(Кат!$O:$O,MATCH($C2978,Кат!$I:$I,0)),INDEX(Торг!$L:$L,MATCH($C2978,Торг!$I:$I,0))),"")</f>
        <v/>
      </c>
      <c r="L2978" s="132" t="str">
        <f>IFERROR(IFERROR(INDEX(Кат!$A:$A,MATCH($C2978,Кат!$I:$I,0)),INDEX(Торг!$A:$A,MATCH($C2978,Торг!$I:$I,0))),"")</f>
        <v/>
      </c>
      <c r="M2978" s="132" t="str">
        <f>IFERROR(IFERROR(INDEX(Кат!$B:$B,MATCH($C2978,Кат!$I:$I,0)),INDEX(Торг!$B:$B,MATCH($C2978,Торг!$I:$I,0))),"")</f>
        <v/>
      </c>
      <c r="N2978" s="132" t="str">
        <f t="shared" si="46"/>
        <v xml:space="preserve"> </v>
      </c>
      <c r="O2978" s="132" t="str">
        <f>IFERROR(IFERROR(INDEX(Кат!$B:$B,MATCH($N2978,Кат!$I:$I,0)),INDEX(Торг!$B:$B,MATCH($N2978,Торг!$I:$I,0))),"")</f>
        <v/>
      </c>
    </row>
    <row r="2979" spans="1:15" outlineLevel="2">
      <c r="A2979" t="s">
        <v>26108</v>
      </c>
      <c r="C2979" s="191" t="s">
        <v>26109</v>
      </c>
      <c r="E2979" t="s">
        <v>26110</v>
      </c>
      <c r="F2979" t="s">
        <v>1675</v>
      </c>
      <c r="G2979" t="s">
        <v>399</v>
      </c>
      <c r="H2979">
        <v>830</v>
      </c>
      <c r="J2979" t="s">
        <v>22634</v>
      </c>
      <c r="K2979" s="132" t="str">
        <f>IFERROR(IFERROR(INDEX(Кат!$O:$O,MATCH($C2979,Кат!$I:$I,0)),INDEX(Торг!$L:$L,MATCH($C2979,Торг!$I:$I,0))),"")</f>
        <v/>
      </c>
      <c r="L2979" s="132" t="str">
        <f>IFERROR(IFERROR(INDEX(Кат!$A:$A,MATCH($C2979,Кат!$I:$I,0)),INDEX(Торг!$A:$A,MATCH($C2979,Торг!$I:$I,0))),"")</f>
        <v/>
      </c>
      <c r="M2979" s="132" t="str">
        <f>IFERROR(IFERROR(INDEX(Кат!$B:$B,MATCH($C2979,Кат!$I:$I,0)),INDEX(Торг!$B:$B,MATCH($C2979,Торг!$I:$I,0))),"")</f>
        <v/>
      </c>
      <c r="N2979" s="132" t="str">
        <f t="shared" si="46"/>
        <v>HOFER HF627380</v>
      </c>
      <c r="O2979" s="132" t="str">
        <f>IFERROR(IFERROR(INDEX(Кат!$B:$B,MATCH($N2979,Кат!$I:$I,0)),INDEX(Торг!$B:$B,MATCH($N2979,Торг!$I:$I,0))),"")</f>
        <v/>
      </c>
    </row>
    <row r="2980" spans="1:15" outlineLevel="1">
      <c r="A2980" t="s">
        <v>26111</v>
      </c>
      <c r="C2980" s="191" t="s">
        <v>26112</v>
      </c>
      <c r="E2980" t="s">
        <v>26113</v>
      </c>
      <c r="F2980" t="s">
        <v>1675</v>
      </c>
      <c r="G2980" t="s">
        <v>399</v>
      </c>
      <c r="H2980">
        <v>830</v>
      </c>
      <c r="J2980" t="s">
        <v>22634</v>
      </c>
      <c r="K2980" s="132" t="str">
        <f>IFERROR(IFERROR(INDEX(Кат!$O:$O,MATCH($C2980,Кат!$I:$I,0)),INDEX(Торг!$L:$L,MATCH($C2980,Торг!$I:$I,0))),"")</f>
        <v/>
      </c>
      <c r="L2980" s="132" t="str">
        <f>IFERROR(IFERROR(INDEX(Кат!$A:$A,MATCH($C2980,Кат!$I:$I,0)),INDEX(Торг!$A:$A,MATCH($C2980,Торг!$I:$I,0))),"")</f>
        <v/>
      </c>
      <c r="M2980" s="132" t="str">
        <f>IFERROR(IFERROR(INDEX(Кат!$B:$B,MATCH($C2980,Кат!$I:$I,0)),INDEX(Торг!$B:$B,MATCH($C2980,Торг!$I:$I,0))),"")</f>
        <v/>
      </c>
      <c r="N2980" s="132" t="str">
        <f t="shared" si="46"/>
        <v>HOFER HF627381</v>
      </c>
      <c r="O2980" s="132" t="str">
        <f>IFERROR(IFERROR(INDEX(Кат!$B:$B,MATCH($N2980,Кат!$I:$I,0)),INDEX(Торг!$B:$B,MATCH($N2980,Торг!$I:$I,0))),"")</f>
        <v/>
      </c>
    </row>
    <row r="2981" spans="1:15" outlineLevel="2">
      <c r="A2981" t="s">
        <v>33161</v>
      </c>
      <c r="C2981" s="191" t="s">
        <v>33162</v>
      </c>
      <c r="E2981" t="s">
        <v>33163</v>
      </c>
      <c r="F2981" t="s">
        <v>1675</v>
      </c>
      <c r="G2981" t="s">
        <v>399</v>
      </c>
      <c r="H2981">
        <v>830</v>
      </c>
      <c r="J2981" t="s">
        <v>22634</v>
      </c>
      <c r="K2981" s="132" t="str">
        <f>IFERROR(IFERROR(INDEX(Кат!$O:$O,MATCH($C2981,Кат!$I:$I,0)),INDEX(Торг!$L:$L,MATCH($C2981,Торг!$I:$I,0))),"")</f>
        <v/>
      </c>
      <c r="L2981" s="132" t="str">
        <f>IFERROR(IFERROR(INDEX(Кат!$A:$A,MATCH($C2981,Кат!$I:$I,0)),INDEX(Торг!$A:$A,MATCH($C2981,Торг!$I:$I,0))),"")</f>
        <v/>
      </c>
      <c r="M2981" s="132" t="str">
        <f>IFERROR(IFERROR(INDEX(Кат!$B:$B,MATCH($C2981,Кат!$I:$I,0)),INDEX(Торг!$B:$B,MATCH($C2981,Торг!$I:$I,0))),"")</f>
        <v/>
      </c>
      <c r="N2981" s="132" t="str">
        <f t="shared" si="46"/>
        <v>HOFER HF627384</v>
      </c>
      <c r="O2981" s="132" t="str">
        <f>IFERROR(IFERROR(INDEX(Кат!$B:$B,MATCH($N2981,Кат!$I:$I,0)),INDEX(Торг!$B:$B,MATCH($N2981,Торг!$I:$I,0))),"")</f>
        <v/>
      </c>
    </row>
    <row r="2982" spans="1:15" outlineLevel="3">
      <c r="A2982" t="s">
        <v>33164</v>
      </c>
      <c r="C2982" s="191" t="s">
        <v>33165</v>
      </c>
      <c r="E2982" t="s">
        <v>33166</v>
      </c>
      <c r="F2982" t="s">
        <v>1675</v>
      </c>
      <c r="G2982" t="s">
        <v>399</v>
      </c>
      <c r="H2982">
        <v>830</v>
      </c>
      <c r="J2982" t="s">
        <v>22634</v>
      </c>
      <c r="K2982" s="132" t="str">
        <f>IFERROR(IFERROR(INDEX(Кат!$O:$O,MATCH($C2982,Кат!$I:$I,0)),INDEX(Торг!$L:$L,MATCH($C2982,Торг!$I:$I,0))),"")</f>
        <v/>
      </c>
      <c r="L2982" s="132" t="str">
        <f>IFERROR(IFERROR(INDEX(Кат!$A:$A,MATCH($C2982,Кат!$I:$I,0)),INDEX(Торг!$A:$A,MATCH($C2982,Торг!$I:$I,0))),"")</f>
        <v/>
      </c>
      <c r="M2982" s="132" t="str">
        <f>IFERROR(IFERROR(INDEX(Кат!$B:$B,MATCH($C2982,Кат!$I:$I,0)),INDEX(Торг!$B:$B,MATCH($C2982,Торг!$I:$I,0))),"")</f>
        <v/>
      </c>
      <c r="N2982" s="132" t="str">
        <f t="shared" si="46"/>
        <v>HOFER HF627385</v>
      </c>
      <c r="O2982" s="132" t="str">
        <f>IFERROR(IFERROR(INDEX(Кат!$B:$B,MATCH($N2982,Кат!$I:$I,0)),INDEX(Торг!$B:$B,MATCH($N2982,Торг!$I:$I,0))),"")</f>
        <v/>
      </c>
    </row>
    <row r="2983" spans="1:15" outlineLevel="3">
      <c r="A2983" t="s">
        <v>23876</v>
      </c>
      <c r="C2983" s="191"/>
      <c r="E2983" t="s">
        <v>23877</v>
      </c>
      <c r="J2983" t="s">
        <v>22634</v>
      </c>
      <c r="K2983" s="132" t="str">
        <f>IFERROR(IFERROR(INDEX(Кат!$O:$O,MATCH($C2983,Кат!$I:$I,0)),INDEX(Торг!$L:$L,MATCH($C2983,Торг!$I:$I,0))),"")</f>
        <v/>
      </c>
      <c r="L2983" s="132" t="str">
        <f>IFERROR(IFERROR(INDEX(Кат!$A:$A,MATCH($C2983,Кат!$I:$I,0)),INDEX(Торг!$A:$A,MATCH($C2983,Торг!$I:$I,0))),"")</f>
        <v/>
      </c>
      <c r="M2983" s="132" t="str">
        <f>IFERROR(IFERROR(INDEX(Кат!$B:$B,MATCH($C2983,Кат!$I:$I,0)),INDEX(Торг!$B:$B,MATCH($C2983,Торг!$I:$I,0))),"")</f>
        <v/>
      </c>
      <c r="N2983" s="132" t="str">
        <f t="shared" si="46"/>
        <v xml:space="preserve"> </v>
      </c>
      <c r="O2983" s="132" t="str">
        <f>IFERROR(IFERROR(INDEX(Кат!$B:$B,MATCH($N2983,Кат!$I:$I,0)),INDEX(Торг!$B:$B,MATCH($N2983,Торг!$I:$I,0))),"")</f>
        <v/>
      </c>
    </row>
    <row r="2984" spans="1:15" outlineLevel="3">
      <c r="A2984" t="s">
        <v>16583</v>
      </c>
      <c r="C2984" s="191" t="s">
        <v>1851</v>
      </c>
      <c r="E2984" t="s">
        <v>1852</v>
      </c>
      <c r="F2984" t="s">
        <v>1675</v>
      </c>
      <c r="G2984" t="s">
        <v>399</v>
      </c>
      <c r="H2984">
        <v>120</v>
      </c>
      <c r="J2984" t="s">
        <v>22634</v>
      </c>
      <c r="K2984" s="132" t="str">
        <f>IFERROR(IFERROR(INDEX(Кат!$O:$O,MATCH($C2984,Кат!$I:$I,0)),INDEX(Торг!$L:$L,MATCH($C2984,Торг!$I:$I,0))),"")</f>
        <v/>
      </c>
      <c r="L2984" s="132" t="str">
        <f>IFERROR(IFERROR(INDEX(Кат!$A:$A,MATCH($C2984,Кат!$I:$I,0)),INDEX(Торг!$A:$A,MATCH($C2984,Торг!$I:$I,0))),"")</f>
        <v/>
      </c>
      <c r="M2984" s="132" t="str">
        <f>IFERROR(IFERROR(INDEX(Кат!$B:$B,MATCH($C2984,Кат!$I:$I,0)),INDEX(Торг!$B:$B,MATCH($C2984,Торг!$I:$I,0))),"")</f>
        <v/>
      </c>
      <c r="N2984" s="132" t="str">
        <f t="shared" si="46"/>
        <v>HOFER HF744084</v>
      </c>
      <c r="O2984" s="132" t="str">
        <f>IFERROR(IFERROR(INDEX(Кат!$B:$B,MATCH($N2984,Кат!$I:$I,0)),INDEX(Торг!$B:$B,MATCH($N2984,Торг!$I:$I,0))),"")</f>
        <v/>
      </c>
    </row>
    <row r="2985" spans="1:15" outlineLevel="3">
      <c r="A2985" t="s">
        <v>16584</v>
      </c>
      <c r="C2985" s="191" t="s">
        <v>5834</v>
      </c>
      <c r="E2985" t="s">
        <v>5835</v>
      </c>
      <c r="F2985" t="s">
        <v>1675</v>
      </c>
      <c r="G2985" t="s">
        <v>399</v>
      </c>
      <c r="H2985">
        <v>210</v>
      </c>
      <c r="J2985" t="s">
        <v>22634</v>
      </c>
      <c r="K2985" s="132" t="str">
        <f>IFERROR(IFERROR(INDEX(Кат!$O:$O,MATCH($C2985,Кат!$I:$I,0)),INDEX(Торг!$L:$L,MATCH($C2985,Торг!$I:$I,0))),"")</f>
        <v/>
      </c>
      <c r="L2985" s="132" t="str">
        <f>IFERROR(IFERROR(INDEX(Кат!$A:$A,MATCH($C2985,Кат!$I:$I,0)),INDEX(Торг!$A:$A,MATCH($C2985,Торг!$I:$I,0))),"")</f>
        <v/>
      </c>
      <c r="M2985" s="132" t="str">
        <f>IFERROR(IFERROR(INDEX(Кат!$B:$B,MATCH($C2985,Кат!$I:$I,0)),INDEX(Торг!$B:$B,MATCH($C2985,Торг!$I:$I,0))),"")</f>
        <v/>
      </c>
      <c r="N2985" s="132" t="str">
        <f t="shared" si="46"/>
        <v>HOFER HF744082</v>
      </c>
      <c r="O2985" s="132" t="str">
        <f>IFERROR(IFERROR(INDEX(Кат!$B:$B,MATCH($N2985,Кат!$I:$I,0)),INDEX(Торг!$B:$B,MATCH($N2985,Торг!$I:$I,0))),"")</f>
        <v/>
      </c>
    </row>
    <row r="2986" spans="1:15" outlineLevel="3">
      <c r="A2986" t="s">
        <v>31411</v>
      </c>
      <c r="C2986" s="191" t="s">
        <v>31412</v>
      </c>
      <c r="E2986" t="s">
        <v>31413</v>
      </c>
      <c r="F2986" t="s">
        <v>1675</v>
      </c>
      <c r="G2986" t="s">
        <v>399</v>
      </c>
      <c r="H2986">
        <v>130</v>
      </c>
      <c r="J2986" t="s">
        <v>22634</v>
      </c>
      <c r="K2986" s="132" t="str">
        <f>IFERROR(IFERROR(INDEX(Кат!$O:$O,MATCH($C2986,Кат!$I:$I,0)),INDEX(Торг!$L:$L,MATCH($C2986,Торг!$I:$I,0))),"")</f>
        <v/>
      </c>
      <c r="L2986" s="132" t="str">
        <f>IFERROR(IFERROR(INDEX(Кат!$A:$A,MATCH($C2986,Кат!$I:$I,0)),INDEX(Торг!$A:$A,MATCH($C2986,Торг!$I:$I,0))),"")</f>
        <v/>
      </c>
      <c r="M2986" s="132" t="str">
        <f>IFERROR(IFERROR(INDEX(Кат!$B:$B,MATCH($C2986,Кат!$I:$I,0)),INDEX(Торг!$B:$B,MATCH($C2986,Торг!$I:$I,0))),"")</f>
        <v/>
      </c>
      <c r="N2986" s="132" t="str">
        <f t="shared" si="46"/>
        <v>HOFER HF744087</v>
      </c>
      <c r="O2986" s="132" t="str">
        <f>IFERROR(IFERROR(INDEX(Кат!$B:$B,MATCH($N2986,Кат!$I:$I,0)),INDEX(Торг!$B:$B,MATCH($N2986,Торг!$I:$I,0))),"")</f>
        <v/>
      </c>
    </row>
    <row r="2987" spans="1:15" outlineLevel="2">
      <c r="A2987" t="s">
        <v>26114</v>
      </c>
      <c r="C2987" s="191" t="s">
        <v>26115</v>
      </c>
      <c r="E2987" t="s">
        <v>26116</v>
      </c>
      <c r="F2987" t="s">
        <v>1675</v>
      </c>
      <c r="G2987" t="s">
        <v>399</v>
      </c>
      <c r="H2987">
        <v>190</v>
      </c>
      <c r="J2987" t="s">
        <v>22634</v>
      </c>
      <c r="K2987" s="132" t="str">
        <f>IFERROR(IFERROR(INDEX(Кат!$O:$O,MATCH($C2987,Кат!$I:$I,0)),INDEX(Торг!$L:$L,MATCH($C2987,Торг!$I:$I,0))),"")</f>
        <v/>
      </c>
      <c r="L2987" s="132" t="str">
        <f>IFERROR(IFERROR(INDEX(Кат!$A:$A,MATCH($C2987,Кат!$I:$I,0)),INDEX(Торг!$A:$A,MATCH($C2987,Торг!$I:$I,0))),"")</f>
        <v/>
      </c>
      <c r="M2987" s="132" t="str">
        <f>IFERROR(IFERROR(INDEX(Кат!$B:$B,MATCH($C2987,Кат!$I:$I,0)),INDEX(Торг!$B:$B,MATCH($C2987,Торг!$I:$I,0))),"")</f>
        <v/>
      </c>
      <c r="N2987" s="132" t="str">
        <f t="shared" si="46"/>
        <v>HOFER HF744090</v>
      </c>
      <c r="O2987" s="132" t="str">
        <f>IFERROR(IFERROR(INDEX(Кат!$B:$B,MATCH($N2987,Кат!$I:$I,0)),INDEX(Торг!$B:$B,MATCH($N2987,Торг!$I:$I,0))),"")</f>
        <v/>
      </c>
    </row>
    <row r="2988" spans="1:15" outlineLevel="3">
      <c r="A2988" t="s">
        <v>16585</v>
      </c>
      <c r="C2988" s="191" t="s">
        <v>5836</v>
      </c>
      <c r="E2988" t="s">
        <v>5837</v>
      </c>
      <c r="F2988" t="s">
        <v>1675</v>
      </c>
      <c r="G2988" t="s">
        <v>399</v>
      </c>
      <c r="H2988">
        <v>190</v>
      </c>
      <c r="J2988" t="s">
        <v>22634</v>
      </c>
      <c r="K2988" s="132" t="str">
        <f>IFERROR(IFERROR(INDEX(Кат!$O:$O,MATCH($C2988,Кат!$I:$I,0)),INDEX(Торг!$L:$L,MATCH($C2988,Торг!$I:$I,0))),"")</f>
        <v/>
      </c>
      <c r="L2988" s="132" t="str">
        <f>IFERROR(IFERROR(INDEX(Кат!$A:$A,MATCH($C2988,Кат!$I:$I,0)),INDEX(Торг!$A:$A,MATCH($C2988,Торг!$I:$I,0))),"")</f>
        <v/>
      </c>
      <c r="M2988" s="132" t="str">
        <f>IFERROR(IFERROR(INDEX(Кат!$B:$B,MATCH($C2988,Кат!$I:$I,0)),INDEX(Торг!$B:$B,MATCH($C2988,Торг!$I:$I,0))),"")</f>
        <v/>
      </c>
      <c r="N2988" s="132" t="str">
        <f t="shared" si="46"/>
        <v>HOFER HF744091</v>
      </c>
      <c r="O2988" s="132" t="str">
        <f>IFERROR(IFERROR(INDEX(Кат!$B:$B,MATCH($N2988,Кат!$I:$I,0)),INDEX(Торг!$B:$B,MATCH($N2988,Торг!$I:$I,0))),"")</f>
        <v/>
      </c>
    </row>
    <row r="2989" spans="1:15" outlineLevel="3">
      <c r="A2989" t="s">
        <v>23878</v>
      </c>
      <c r="C2989" s="191"/>
      <c r="E2989" t="s">
        <v>23879</v>
      </c>
      <c r="J2989" t="s">
        <v>22634</v>
      </c>
      <c r="K2989" s="132" t="str">
        <f>IFERROR(IFERROR(INDEX(Кат!$O:$O,MATCH($C2989,Кат!$I:$I,0)),INDEX(Торг!$L:$L,MATCH($C2989,Торг!$I:$I,0))),"")</f>
        <v/>
      </c>
      <c r="L2989" s="132" t="str">
        <f>IFERROR(IFERROR(INDEX(Кат!$A:$A,MATCH($C2989,Кат!$I:$I,0)),INDEX(Торг!$A:$A,MATCH($C2989,Торг!$I:$I,0))),"")</f>
        <v/>
      </c>
      <c r="M2989" s="132" t="str">
        <f>IFERROR(IFERROR(INDEX(Кат!$B:$B,MATCH($C2989,Кат!$I:$I,0)),INDEX(Торг!$B:$B,MATCH($C2989,Торг!$I:$I,0))),"")</f>
        <v/>
      </c>
      <c r="N2989" s="132" t="str">
        <f t="shared" si="46"/>
        <v xml:space="preserve"> </v>
      </c>
      <c r="O2989" s="132" t="str">
        <f>IFERROR(IFERROR(INDEX(Кат!$B:$B,MATCH($N2989,Кат!$I:$I,0)),INDEX(Торг!$B:$B,MATCH($N2989,Торг!$I:$I,0))),"")</f>
        <v/>
      </c>
    </row>
    <row r="2990" spans="1:15" outlineLevel="3">
      <c r="A2990" t="s">
        <v>16586</v>
      </c>
      <c r="C2990" s="191" t="s">
        <v>5838</v>
      </c>
      <c r="E2990" t="s">
        <v>5839</v>
      </c>
      <c r="F2990" t="s">
        <v>1675</v>
      </c>
      <c r="G2990" t="s">
        <v>399</v>
      </c>
      <c r="H2990">
        <v>660</v>
      </c>
      <c r="J2990" t="s">
        <v>22634</v>
      </c>
      <c r="K2990" s="132" t="str">
        <f>IFERROR(IFERROR(INDEX(Кат!$O:$O,MATCH($C2990,Кат!$I:$I,0)),INDEX(Торг!$L:$L,MATCH($C2990,Торг!$I:$I,0))),"")</f>
        <v/>
      </c>
      <c r="L2990" s="132" t="str">
        <f>IFERROR(IFERROR(INDEX(Кат!$A:$A,MATCH($C2990,Кат!$I:$I,0)),INDEX(Торг!$A:$A,MATCH($C2990,Торг!$I:$I,0))),"")</f>
        <v/>
      </c>
      <c r="M2990" s="132" t="str">
        <f>IFERROR(IFERROR(INDEX(Кат!$B:$B,MATCH($C2990,Кат!$I:$I,0)),INDEX(Торг!$B:$B,MATCH($C2990,Торг!$I:$I,0))),"")</f>
        <v/>
      </c>
      <c r="N2990" s="132" t="str">
        <f t="shared" si="46"/>
        <v>HOFER HF830482</v>
      </c>
      <c r="O2990" s="132" t="str">
        <f>IFERROR(IFERROR(INDEX(Кат!$B:$B,MATCH($N2990,Кат!$I:$I,0)),INDEX(Торг!$B:$B,MATCH($N2990,Торг!$I:$I,0))),"")</f>
        <v/>
      </c>
    </row>
    <row r="2991" spans="1:15" outlineLevel="3">
      <c r="A2991" t="s">
        <v>16587</v>
      </c>
      <c r="C2991" s="191" t="s">
        <v>5840</v>
      </c>
      <c r="E2991" t="s">
        <v>5841</v>
      </c>
      <c r="F2991" t="s">
        <v>1675</v>
      </c>
      <c r="G2991" t="s">
        <v>399</v>
      </c>
      <c r="H2991">
        <v>660</v>
      </c>
      <c r="J2991" t="s">
        <v>22634</v>
      </c>
      <c r="K2991" s="132" t="str">
        <f>IFERROR(IFERROR(INDEX(Кат!$O:$O,MATCH($C2991,Кат!$I:$I,0)),INDEX(Торг!$L:$L,MATCH($C2991,Торг!$I:$I,0))),"")</f>
        <v/>
      </c>
      <c r="L2991" s="132" t="str">
        <f>IFERROR(IFERROR(INDEX(Кат!$A:$A,MATCH($C2991,Кат!$I:$I,0)),INDEX(Торг!$A:$A,MATCH($C2991,Торг!$I:$I,0))),"")</f>
        <v/>
      </c>
      <c r="M2991" s="132" t="str">
        <f>IFERROR(IFERROR(INDEX(Кат!$B:$B,MATCH($C2991,Кат!$I:$I,0)),INDEX(Торг!$B:$B,MATCH($C2991,Торг!$I:$I,0))),"")</f>
        <v/>
      </c>
      <c r="N2991" s="132" t="str">
        <f t="shared" si="46"/>
        <v>HOFER HF830483</v>
      </c>
      <c r="O2991" s="132" t="str">
        <f>IFERROR(IFERROR(INDEX(Кат!$B:$B,MATCH($N2991,Кат!$I:$I,0)),INDEX(Торг!$B:$B,MATCH($N2991,Торг!$I:$I,0))),"")</f>
        <v/>
      </c>
    </row>
    <row r="2992" spans="1:15" outlineLevel="3">
      <c r="A2992" t="s">
        <v>16588</v>
      </c>
      <c r="C2992" s="191" t="s">
        <v>1853</v>
      </c>
      <c r="E2992" t="s">
        <v>1854</v>
      </c>
      <c r="F2992" t="s">
        <v>1675</v>
      </c>
      <c r="G2992" t="s">
        <v>399</v>
      </c>
      <c r="H2992">
        <v>450</v>
      </c>
      <c r="J2992" t="s">
        <v>22634</v>
      </c>
      <c r="K2992" s="132" t="str">
        <f>IFERROR(IFERROR(INDEX(Кат!$O:$O,MATCH($C2992,Кат!$I:$I,0)),INDEX(Торг!$L:$L,MATCH($C2992,Торг!$I:$I,0))),"")</f>
        <v/>
      </c>
      <c r="L2992" s="132" t="str">
        <f>IFERROR(IFERROR(INDEX(Кат!$A:$A,MATCH($C2992,Кат!$I:$I,0)),INDEX(Торг!$A:$A,MATCH($C2992,Торг!$I:$I,0))),"")</f>
        <v/>
      </c>
      <c r="M2992" s="132" t="str">
        <f>IFERROR(IFERROR(INDEX(Кат!$B:$B,MATCH($C2992,Кат!$I:$I,0)),INDEX(Торг!$B:$B,MATCH($C2992,Торг!$I:$I,0))),"")</f>
        <v/>
      </c>
      <c r="N2992" s="132" t="str">
        <f t="shared" si="46"/>
        <v>HOFER HF830301</v>
      </c>
      <c r="O2992" s="132" t="str">
        <f>IFERROR(IFERROR(INDEX(Кат!$B:$B,MATCH($N2992,Кат!$I:$I,0)),INDEX(Торг!$B:$B,MATCH($N2992,Торг!$I:$I,0))),"")</f>
        <v/>
      </c>
    </row>
    <row r="2993" spans="1:15" outlineLevel="3">
      <c r="A2993" t="s">
        <v>22647</v>
      </c>
      <c r="C2993" s="191" t="s">
        <v>22648</v>
      </c>
      <c r="E2993" t="s">
        <v>22649</v>
      </c>
      <c r="F2993" t="s">
        <v>1675</v>
      </c>
      <c r="G2993" t="s">
        <v>399</v>
      </c>
      <c r="H2993">
        <v>460</v>
      </c>
      <c r="J2993" t="s">
        <v>22634</v>
      </c>
      <c r="K2993" s="132" t="str">
        <f>IFERROR(IFERROR(INDEX(Кат!$O:$O,MATCH($C2993,Кат!$I:$I,0)),INDEX(Торг!$L:$L,MATCH($C2993,Торг!$I:$I,0))),"")</f>
        <v/>
      </c>
      <c r="L2993" s="132" t="str">
        <f>IFERROR(IFERROR(INDEX(Кат!$A:$A,MATCH($C2993,Кат!$I:$I,0)),INDEX(Торг!$A:$A,MATCH($C2993,Торг!$I:$I,0))),"")</f>
        <v/>
      </c>
      <c r="M2993" s="132" t="str">
        <f>IFERROR(IFERROR(INDEX(Кат!$B:$B,MATCH($C2993,Кат!$I:$I,0)),INDEX(Торг!$B:$B,MATCH($C2993,Торг!$I:$I,0))),"")</f>
        <v/>
      </c>
      <c r="N2993" s="132" t="str">
        <f t="shared" si="46"/>
        <v>HOFER HF830305</v>
      </c>
      <c r="O2993" s="132" t="str">
        <f>IFERROR(IFERROR(INDEX(Кат!$B:$B,MATCH($N2993,Кат!$I:$I,0)),INDEX(Торг!$B:$B,MATCH($N2993,Торг!$I:$I,0))),"")</f>
        <v/>
      </c>
    </row>
    <row r="2994" spans="1:15" outlineLevel="1">
      <c r="A2994" t="s">
        <v>16589</v>
      </c>
      <c r="C2994" s="191" t="s">
        <v>5842</v>
      </c>
      <c r="E2994" t="s">
        <v>5843</v>
      </c>
      <c r="F2994" t="s">
        <v>1675</v>
      </c>
      <c r="G2994" t="s">
        <v>399</v>
      </c>
      <c r="H2994">
        <v>450</v>
      </c>
      <c r="J2994" t="s">
        <v>22634</v>
      </c>
      <c r="K2994" s="132" t="str">
        <f>IFERROR(IFERROR(INDEX(Кат!$O:$O,MATCH($C2994,Кат!$I:$I,0)),INDEX(Торг!$L:$L,MATCH($C2994,Торг!$I:$I,0))),"")</f>
        <v/>
      </c>
      <c r="L2994" s="132" t="str">
        <f>IFERROR(IFERROR(INDEX(Кат!$A:$A,MATCH($C2994,Кат!$I:$I,0)),INDEX(Торг!$A:$A,MATCH($C2994,Торг!$I:$I,0))),"")</f>
        <v/>
      </c>
      <c r="M2994" s="132" t="str">
        <f>IFERROR(IFERROR(INDEX(Кат!$B:$B,MATCH($C2994,Кат!$I:$I,0)),INDEX(Торг!$B:$B,MATCH($C2994,Торг!$I:$I,0))),"")</f>
        <v/>
      </c>
      <c r="N2994" s="132" t="str">
        <f t="shared" si="46"/>
        <v>HOFER HF830306</v>
      </c>
      <c r="O2994" s="132" t="str">
        <f>IFERROR(IFERROR(INDEX(Кат!$B:$B,MATCH($N2994,Кат!$I:$I,0)),INDEX(Торг!$B:$B,MATCH($N2994,Торг!$I:$I,0))),"")</f>
        <v/>
      </c>
    </row>
    <row r="2995" spans="1:15" outlineLevel="2">
      <c r="A2995" t="s">
        <v>30907</v>
      </c>
      <c r="C2995" s="191" t="s">
        <v>30908</v>
      </c>
      <c r="E2995" t="s">
        <v>30909</v>
      </c>
      <c r="F2995" t="s">
        <v>1675</v>
      </c>
      <c r="G2995" t="s">
        <v>399</v>
      </c>
      <c r="H2995">
        <v>550</v>
      </c>
      <c r="J2995" t="s">
        <v>22634</v>
      </c>
      <c r="K2995" s="132" t="str">
        <f>IFERROR(IFERROR(INDEX(Кат!$O:$O,MATCH($C2995,Кат!$I:$I,0)),INDEX(Торг!$L:$L,MATCH($C2995,Торг!$I:$I,0))),"")</f>
        <v/>
      </c>
      <c r="L2995" s="132" t="str">
        <f>IFERROR(IFERROR(INDEX(Кат!$A:$A,MATCH($C2995,Кат!$I:$I,0)),INDEX(Торг!$A:$A,MATCH($C2995,Торг!$I:$I,0))),"")</f>
        <v/>
      </c>
      <c r="M2995" s="132" t="str">
        <f>IFERROR(IFERROR(INDEX(Кат!$B:$B,MATCH($C2995,Кат!$I:$I,0)),INDEX(Торг!$B:$B,MATCH($C2995,Торг!$I:$I,0))),"")</f>
        <v/>
      </c>
      <c r="N2995" s="132" t="str">
        <f t="shared" si="46"/>
        <v>HOFER HF830304</v>
      </c>
      <c r="O2995" s="132" t="str">
        <f>IFERROR(IFERROR(INDEX(Кат!$B:$B,MATCH($N2995,Кат!$I:$I,0)),INDEX(Торг!$B:$B,MATCH($N2995,Торг!$I:$I,0))),"")</f>
        <v/>
      </c>
    </row>
    <row r="2996" spans="1:15" outlineLevel="2">
      <c r="A2996" t="s">
        <v>16590</v>
      </c>
      <c r="C2996" s="191" t="s">
        <v>5844</v>
      </c>
      <c r="E2996" t="s">
        <v>14021</v>
      </c>
      <c r="F2996" t="s">
        <v>1675</v>
      </c>
      <c r="G2996" t="s">
        <v>399</v>
      </c>
      <c r="H2996">
        <v>1200</v>
      </c>
      <c r="J2996" t="s">
        <v>22634</v>
      </c>
      <c r="K2996" s="132" t="str">
        <f>IFERROR(IFERROR(INDEX(Кат!$O:$O,MATCH($C2996,Кат!$I:$I,0)),INDEX(Торг!$L:$L,MATCH($C2996,Торг!$I:$I,0))),"")</f>
        <v/>
      </c>
      <c r="L2996" s="132" t="str">
        <f>IFERROR(IFERROR(INDEX(Кат!$A:$A,MATCH($C2996,Кат!$I:$I,0)),INDEX(Торг!$A:$A,MATCH($C2996,Торг!$I:$I,0))),"")</f>
        <v/>
      </c>
      <c r="M2996" s="132" t="str">
        <f>IFERROR(IFERROR(INDEX(Кат!$B:$B,MATCH($C2996,Кат!$I:$I,0)),INDEX(Торг!$B:$B,MATCH($C2996,Торг!$I:$I,0))),"")</f>
        <v/>
      </c>
      <c r="N2996" s="132" t="str">
        <f t="shared" si="46"/>
        <v>HOFER HF830302</v>
      </c>
      <c r="O2996" s="132" t="str">
        <f>IFERROR(IFERROR(INDEX(Кат!$B:$B,MATCH($N2996,Кат!$I:$I,0)),INDEX(Торг!$B:$B,MATCH($N2996,Торг!$I:$I,0))),"")</f>
        <v/>
      </c>
    </row>
    <row r="2997" spans="1:15" outlineLevel="2">
      <c r="A2997" t="s">
        <v>23880</v>
      </c>
      <c r="C2997" s="191"/>
      <c r="E2997" t="s">
        <v>23620</v>
      </c>
      <c r="J2997" t="s">
        <v>22634</v>
      </c>
      <c r="K2997" s="132" t="str">
        <f>IFERROR(IFERROR(INDEX(Кат!$O:$O,MATCH($C2997,Кат!$I:$I,0)),INDEX(Торг!$L:$L,MATCH($C2997,Торг!$I:$I,0))),"")</f>
        <v/>
      </c>
      <c r="L2997" s="132" t="str">
        <f>IFERROR(IFERROR(INDEX(Кат!$A:$A,MATCH($C2997,Кат!$I:$I,0)),INDEX(Торг!$A:$A,MATCH($C2997,Торг!$I:$I,0))),"")</f>
        <v/>
      </c>
      <c r="M2997" s="132" t="str">
        <f>IFERROR(IFERROR(INDEX(Кат!$B:$B,MATCH($C2997,Кат!$I:$I,0)),INDEX(Торг!$B:$B,MATCH($C2997,Торг!$I:$I,0))),"")</f>
        <v/>
      </c>
      <c r="N2997" s="132" t="str">
        <f t="shared" si="46"/>
        <v xml:space="preserve"> </v>
      </c>
      <c r="O2997" s="132" t="str">
        <f>IFERROR(IFERROR(INDEX(Кат!$B:$B,MATCH($N2997,Кат!$I:$I,0)),INDEX(Торг!$B:$B,MATCH($N2997,Торг!$I:$I,0))),"")</f>
        <v/>
      </c>
    </row>
    <row r="2998" spans="1:15" outlineLevel="2">
      <c r="A2998" t="s">
        <v>16591</v>
      </c>
      <c r="C2998" s="191" t="s">
        <v>1855</v>
      </c>
      <c r="E2998" t="s">
        <v>1856</v>
      </c>
      <c r="F2998" t="s">
        <v>1675</v>
      </c>
      <c r="G2998" t="s">
        <v>399</v>
      </c>
      <c r="H2998">
        <v>750</v>
      </c>
      <c r="J2998" t="s">
        <v>22634</v>
      </c>
      <c r="K2998" s="132" t="str">
        <f>IFERROR(IFERROR(INDEX(Кат!$O:$O,MATCH($C2998,Кат!$I:$I,0)),INDEX(Торг!$L:$L,MATCH($C2998,Торг!$I:$I,0))),"")</f>
        <v/>
      </c>
      <c r="L2998" s="132" t="str">
        <f>IFERROR(IFERROR(INDEX(Кат!$A:$A,MATCH($C2998,Кат!$I:$I,0)),INDEX(Торг!$A:$A,MATCH($C2998,Торг!$I:$I,0))),"")</f>
        <v/>
      </c>
      <c r="M2998" s="132" t="str">
        <f>IFERROR(IFERROR(INDEX(Кат!$B:$B,MATCH($C2998,Кат!$I:$I,0)),INDEX(Торг!$B:$B,MATCH($C2998,Торг!$I:$I,0))),"")</f>
        <v/>
      </c>
      <c r="N2998" s="132" t="str">
        <f t="shared" si="46"/>
        <v>HOFER HF564261</v>
      </c>
      <c r="O2998" s="132" t="str">
        <f>IFERROR(IFERROR(INDEX(Кат!$B:$B,MATCH($N2998,Кат!$I:$I,0)),INDEX(Торг!$B:$B,MATCH($N2998,Торг!$I:$I,0))),"")</f>
        <v/>
      </c>
    </row>
    <row r="2999" spans="1:15" outlineLevel="2">
      <c r="A2999" t="s">
        <v>16592</v>
      </c>
      <c r="C2999" s="191" t="s">
        <v>5845</v>
      </c>
      <c r="E2999" t="s">
        <v>5846</v>
      </c>
      <c r="F2999" t="s">
        <v>1675</v>
      </c>
      <c r="G2999" t="s">
        <v>399</v>
      </c>
      <c r="H2999">
        <v>650</v>
      </c>
      <c r="J2999" t="s">
        <v>22634</v>
      </c>
      <c r="K2999" s="132" t="str">
        <f>IFERROR(IFERROR(INDEX(Кат!$O:$O,MATCH($C2999,Кат!$I:$I,0)),INDEX(Торг!$L:$L,MATCH($C2999,Торг!$I:$I,0))),"")</f>
        <v>шпак</v>
      </c>
      <c r="L2999" s="132">
        <f>IFERROR(IFERROR(INDEX(Кат!$A:$A,MATCH($C2999,Кат!$I:$I,0)),INDEX(Торг!$A:$A,MATCH($C2999,Торг!$I:$I,0))),"")</f>
        <v>443631</v>
      </c>
      <c r="M2999" s="132">
        <f>IFERROR(IFERROR(INDEX(Кат!$B:$B,MATCH($C2999,Кат!$I:$I,0)),INDEX(Торг!$B:$B,MATCH($C2999,Торг!$I:$I,0))),"")</f>
        <v>443631</v>
      </c>
      <c r="N2999" s="132" t="str">
        <f t="shared" si="46"/>
        <v>HOFER HF564262</v>
      </c>
      <c r="O2999" s="132" t="str">
        <f>IFERROR(IFERROR(INDEX(Кат!$B:$B,MATCH($N2999,Кат!$I:$I,0)),INDEX(Торг!$B:$B,MATCH($N2999,Торг!$I:$I,0))),"")</f>
        <v/>
      </c>
    </row>
    <row r="3000" spans="1:15" outlineLevel="1">
      <c r="A3000" t="s">
        <v>16593</v>
      </c>
      <c r="C3000" s="191" t="s">
        <v>5847</v>
      </c>
      <c r="E3000" t="s">
        <v>5848</v>
      </c>
      <c r="F3000" t="s">
        <v>1675</v>
      </c>
      <c r="G3000" t="s">
        <v>399</v>
      </c>
      <c r="H3000">
        <v>780</v>
      </c>
      <c r="J3000" t="s">
        <v>22634</v>
      </c>
      <c r="K3000" s="132" t="str">
        <f>IFERROR(IFERROR(INDEX(Кат!$O:$O,MATCH($C3000,Кат!$I:$I,0)),INDEX(Торг!$L:$L,MATCH($C3000,Торг!$I:$I,0))),"")</f>
        <v>шпак</v>
      </c>
      <c r="L3000" s="132">
        <f>IFERROR(IFERROR(INDEX(Кат!$A:$A,MATCH($C3000,Кат!$I:$I,0)),INDEX(Торг!$A:$A,MATCH($C3000,Торг!$I:$I,0))),"")</f>
        <v>443632</v>
      </c>
      <c r="M3000" s="132">
        <f>IFERROR(IFERROR(INDEX(Кат!$B:$B,MATCH($C3000,Кат!$I:$I,0)),INDEX(Торг!$B:$B,MATCH($C3000,Торг!$I:$I,0))),"")</f>
        <v>443632</v>
      </c>
      <c r="N3000" s="132" t="str">
        <f t="shared" si="46"/>
        <v>HOFER HF564263</v>
      </c>
      <c r="O3000" s="132" t="str">
        <f>IFERROR(IFERROR(INDEX(Кат!$B:$B,MATCH($N3000,Кат!$I:$I,0)),INDEX(Торг!$B:$B,MATCH($N3000,Торг!$I:$I,0))),"")</f>
        <v/>
      </c>
    </row>
    <row r="3001" spans="1:15" outlineLevel="2">
      <c r="A3001" t="s">
        <v>16594</v>
      </c>
      <c r="C3001" s="191" t="s">
        <v>5849</v>
      </c>
      <c r="E3001" t="s">
        <v>5850</v>
      </c>
      <c r="F3001" t="s">
        <v>1675</v>
      </c>
      <c r="G3001" t="s">
        <v>399</v>
      </c>
      <c r="H3001">
        <v>750</v>
      </c>
      <c r="J3001" t="s">
        <v>22634</v>
      </c>
      <c r="K3001" s="132" t="str">
        <f>IFERROR(IFERROR(INDEX(Кат!$O:$O,MATCH($C3001,Кат!$I:$I,0)),INDEX(Торг!$L:$L,MATCH($C3001,Торг!$I:$I,0))),"")</f>
        <v>шпак</v>
      </c>
      <c r="L3001" s="132">
        <f>IFERROR(IFERROR(INDEX(Кат!$A:$A,MATCH($C3001,Кат!$I:$I,0)),INDEX(Торг!$A:$A,MATCH($C3001,Торг!$I:$I,0))),"")</f>
        <v>443634</v>
      </c>
      <c r="M3001" s="132">
        <f>IFERROR(IFERROR(INDEX(Кат!$B:$B,MATCH($C3001,Кат!$I:$I,0)),INDEX(Торг!$B:$B,MATCH($C3001,Торг!$I:$I,0))),"")</f>
        <v>443634</v>
      </c>
      <c r="N3001" s="132" t="str">
        <f t="shared" si="46"/>
        <v>HOFER HF564264</v>
      </c>
      <c r="O3001" s="132" t="str">
        <f>IFERROR(IFERROR(INDEX(Кат!$B:$B,MATCH($N3001,Кат!$I:$I,0)),INDEX(Торг!$B:$B,MATCH($N3001,Торг!$I:$I,0))),"")</f>
        <v/>
      </c>
    </row>
    <row r="3002" spans="1:15" outlineLevel="2">
      <c r="A3002" t="s">
        <v>16595</v>
      </c>
      <c r="C3002" s="191" t="s">
        <v>5851</v>
      </c>
      <c r="E3002" t="s">
        <v>14265</v>
      </c>
      <c r="F3002" t="s">
        <v>1675</v>
      </c>
      <c r="G3002" t="s">
        <v>399</v>
      </c>
      <c r="H3002">
        <v>800</v>
      </c>
      <c r="J3002" t="s">
        <v>22634</v>
      </c>
      <c r="K3002" s="132" t="str">
        <f>IFERROR(IFERROR(INDEX(Кат!$O:$O,MATCH($C3002,Кат!$I:$I,0)),INDEX(Торг!$L:$L,MATCH($C3002,Торг!$I:$I,0))),"")</f>
        <v>шпак</v>
      </c>
      <c r="L3002" s="132">
        <f>IFERROR(IFERROR(INDEX(Кат!$A:$A,MATCH($C3002,Кат!$I:$I,0)),INDEX(Торг!$A:$A,MATCH($C3002,Торг!$I:$I,0))),"")</f>
        <v>443635</v>
      </c>
      <c r="M3002" s="132">
        <f>IFERROR(IFERROR(INDEX(Кат!$B:$B,MATCH($C3002,Кат!$I:$I,0)),INDEX(Торг!$B:$B,MATCH($C3002,Торг!$I:$I,0))),"")</f>
        <v>443635</v>
      </c>
      <c r="N3002" s="132" t="str">
        <f t="shared" si="46"/>
        <v>HOFER HF564266</v>
      </c>
      <c r="O3002" s="132" t="str">
        <f>IFERROR(IFERROR(INDEX(Кат!$B:$B,MATCH($N3002,Кат!$I:$I,0)),INDEX(Торг!$B:$B,MATCH($N3002,Торг!$I:$I,0))),"")</f>
        <v/>
      </c>
    </row>
    <row r="3003" spans="1:15" outlineLevel="2">
      <c r="A3003" t="s">
        <v>16596</v>
      </c>
      <c r="C3003" s="191" t="s">
        <v>1857</v>
      </c>
      <c r="E3003" t="s">
        <v>14266</v>
      </c>
      <c r="F3003" t="s">
        <v>1675</v>
      </c>
      <c r="G3003" t="s">
        <v>399</v>
      </c>
      <c r="H3003">
        <v>770</v>
      </c>
      <c r="J3003" t="s">
        <v>22634</v>
      </c>
      <c r="K3003" s="132" t="str">
        <f>IFERROR(IFERROR(INDEX(Кат!$O:$O,MATCH($C3003,Кат!$I:$I,0)),INDEX(Торг!$L:$L,MATCH($C3003,Торг!$I:$I,0))),"")</f>
        <v>шпак</v>
      </c>
      <c r="L3003" s="132">
        <f>IFERROR(IFERROR(INDEX(Кат!$A:$A,MATCH($C3003,Кат!$I:$I,0)),INDEX(Торг!$A:$A,MATCH($C3003,Торг!$I:$I,0))),"")</f>
        <v>443639</v>
      </c>
      <c r="M3003" s="132">
        <f>IFERROR(IFERROR(INDEX(Кат!$B:$B,MATCH($C3003,Кат!$I:$I,0)),INDEX(Торг!$B:$B,MATCH($C3003,Торг!$I:$I,0))),"")</f>
        <v>443639</v>
      </c>
      <c r="N3003" s="132" t="str">
        <f t="shared" si="46"/>
        <v>HOFER HF564265</v>
      </c>
      <c r="O3003" s="132" t="str">
        <f>IFERROR(IFERROR(INDEX(Кат!$B:$B,MATCH($N3003,Кат!$I:$I,0)),INDEX(Торг!$B:$B,MATCH($N3003,Торг!$I:$I,0))),"")</f>
        <v/>
      </c>
    </row>
    <row r="3004" spans="1:15" outlineLevel="2">
      <c r="A3004" t="s">
        <v>26117</v>
      </c>
      <c r="C3004" s="191" t="s">
        <v>26118</v>
      </c>
      <c r="E3004" t="s">
        <v>26119</v>
      </c>
      <c r="F3004" t="s">
        <v>1675</v>
      </c>
      <c r="G3004" t="s">
        <v>399</v>
      </c>
      <c r="H3004">
        <v>300</v>
      </c>
      <c r="J3004" t="s">
        <v>22634</v>
      </c>
      <c r="K3004" s="132" t="str">
        <f>IFERROR(IFERROR(INDEX(Кат!$O:$O,MATCH($C3004,Кат!$I:$I,0)),INDEX(Торг!$L:$L,MATCH($C3004,Торг!$I:$I,0))),"")</f>
        <v/>
      </c>
      <c r="L3004" s="132" t="str">
        <f>IFERROR(IFERROR(INDEX(Кат!$A:$A,MATCH($C3004,Кат!$I:$I,0)),INDEX(Торг!$A:$A,MATCH($C3004,Торг!$I:$I,0))),"")</f>
        <v/>
      </c>
      <c r="M3004" s="132" t="str">
        <f>IFERROR(IFERROR(INDEX(Кат!$B:$B,MATCH($C3004,Кат!$I:$I,0)),INDEX(Торг!$B:$B,MATCH($C3004,Торг!$I:$I,0))),"")</f>
        <v/>
      </c>
      <c r="N3004" s="132" t="str">
        <f t="shared" si="46"/>
        <v>HOFER HF300901</v>
      </c>
      <c r="O3004" s="132" t="str">
        <f>IFERROR(IFERROR(INDEX(Кат!$B:$B,MATCH($N3004,Кат!$I:$I,0)),INDEX(Торг!$B:$B,MATCH($N3004,Торг!$I:$I,0))),"")</f>
        <v/>
      </c>
    </row>
    <row r="3005" spans="1:15" outlineLevel="1">
      <c r="A3005" t="s">
        <v>26120</v>
      </c>
      <c r="C3005" s="191"/>
      <c r="E3005" t="s">
        <v>23624</v>
      </c>
      <c r="J3005" t="s">
        <v>22634</v>
      </c>
      <c r="K3005" s="132" t="str">
        <f>IFERROR(IFERROR(INDEX(Кат!$O:$O,MATCH($C3005,Кат!$I:$I,0)),INDEX(Торг!$L:$L,MATCH($C3005,Торг!$I:$I,0))),"")</f>
        <v/>
      </c>
      <c r="L3005" s="132" t="str">
        <f>IFERROR(IFERROR(INDEX(Кат!$A:$A,MATCH($C3005,Кат!$I:$I,0)),INDEX(Торг!$A:$A,MATCH($C3005,Торг!$I:$I,0))),"")</f>
        <v/>
      </c>
      <c r="M3005" s="132" t="str">
        <f>IFERROR(IFERROR(INDEX(Кат!$B:$B,MATCH($C3005,Кат!$I:$I,0)),INDEX(Торг!$B:$B,MATCH($C3005,Торг!$I:$I,0))),"")</f>
        <v/>
      </c>
      <c r="N3005" s="132" t="str">
        <f t="shared" si="46"/>
        <v xml:space="preserve"> </v>
      </c>
      <c r="O3005" s="132" t="str">
        <f>IFERROR(IFERROR(INDEX(Кат!$B:$B,MATCH($N3005,Кат!$I:$I,0)),INDEX(Торг!$B:$B,MATCH($N3005,Торг!$I:$I,0))),"")</f>
        <v/>
      </c>
    </row>
    <row r="3006" spans="1:15" outlineLevel="2">
      <c r="A3006" t="s">
        <v>26121</v>
      </c>
      <c r="C3006" s="191" t="s">
        <v>26122</v>
      </c>
      <c r="E3006" t="s">
        <v>26123</v>
      </c>
      <c r="F3006" t="s">
        <v>1675</v>
      </c>
      <c r="G3006" t="s">
        <v>375</v>
      </c>
      <c r="H3006">
        <v>360</v>
      </c>
      <c r="J3006" t="s">
        <v>22634</v>
      </c>
      <c r="K3006" s="132" t="str">
        <f>IFERROR(IFERROR(INDEX(Кат!$O:$O,MATCH($C3006,Кат!$I:$I,0)),INDEX(Торг!$L:$L,MATCH($C3006,Торг!$I:$I,0))),"")</f>
        <v/>
      </c>
      <c r="L3006" s="132" t="str">
        <f>IFERROR(IFERROR(INDEX(Кат!$A:$A,MATCH($C3006,Кат!$I:$I,0)),INDEX(Торг!$A:$A,MATCH($C3006,Торг!$I:$I,0))),"")</f>
        <v/>
      </c>
      <c r="M3006" s="132" t="str">
        <f>IFERROR(IFERROR(INDEX(Кат!$B:$B,MATCH($C3006,Кат!$I:$I,0)),INDEX(Торг!$B:$B,MATCH($C3006,Торг!$I:$I,0))),"")</f>
        <v/>
      </c>
      <c r="N3006" s="132" t="str">
        <f t="shared" si="46"/>
        <v>HOFER HF518244</v>
      </c>
      <c r="O3006" s="132" t="str">
        <f>IFERROR(IFERROR(INDEX(Кат!$B:$B,MATCH($N3006,Кат!$I:$I,0)),INDEX(Торг!$B:$B,MATCH($N3006,Торг!$I:$I,0))),"")</f>
        <v/>
      </c>
    </row>
    <row r="3007" spans="1:15" outlineLevel="2">
      <c r="A3007" t="s">
        <v>26124</v>
      </c>
      <c r="C3007" s="191" t="s">
        <v>26125</v>
      </c>
      <c r="E3007" t="s">
        <v>26126</v>
      </c>
      <c r="F3007" t="s">
        <v>1675</v>
      </c>
      <c r="G3007" t="s">
        <v>375</v>
      </c>
      <c r="H3007">
        <v>370</v>
      </c>
      <c r="J3007" t="s">
        <v>22634</v>
      </c>
      <c r="K3007" s="132" t="str">
        <f>IFERROR(IFERROR(INDEX(Кат!$O:$O,MATCH($C3007,Кат!$I:$I,0)),INDEX(Торг!$L:$L,MATCH($C3007,Торг!$I:$I,0))),"")</f>
        <v/>
      </c>
      <c r="L3007" s="132" t="str">
        <f>IFERROR(IFERROR(INDEX(Кат!$A:$A,MATCH($C3007,Кат!$I:$I,0)),INDEX(Торг!$A:$A,MATCH($C3007,Торг!$I:$I,0))),"")</f>
        <v/>
      </c>
      <c r="M3007" s="132" t="str">
        <f>IFERROR(IFERROR(INDEX(Кат!$B:$B,MATCH($C3007,Кат!$I:$I,0)),INDEX(Торг!$B:$B,MATCH($C3007,Торг!$I:$I,0))),"")</f>
        <v/>
      </c>
      <c r="N3007" s="132" t="str">
        <f t="shared" si="46"/>
        <v>HOFER HF518236</v>
      </c>
      <c r="O3007" s="132" t="str">
        <f>IFERROR(IFERROR(INDEX(Кат!$B:$B,MATCH($N3007,Кат!$I:$I,0)),INDEX(Торг!$B:$B,MATCH($N3007,Торг!$I:$I,0))),"")</f>
        <v/>
      </c>
    </row>
    <row r="3008" spans="1:15" outlineLevel="2">
      <c r="A3008" t="s">
        <v>26127</v>
      </c>
      <c r="C3008" s="191" t="s">
        <v>26128</v>
      </c>
      <c r="E3008" t="s">
        <v>26129</v>
      </c>
      <c r="F3008" t="s">
        <v>1675</v>
      </c>
      <c r="G3008" t="s">
        <v>375</v>
      </c>
      <c r="H3008">
        <v>370</v>
      </c>
      <c r="J3008" t="s">
        <v>22634</v>
      </c>
      <c r="K3008" s="132" t="str">
        <f>IFERROR(IFERROR(INDEX(Кат!$O:$O,MATCH($C3008,Кат!$I:$I,0)),INDEX(Торг!$L:$L,MATCH($C3008,Торг!$I:$I,0))),"")</f>
        <v/>
      </c>
      <c r="L3008" s="132" t="str">
        <f>IFERROR(IFERROR(INDEX(Кат!$A:$A,MATCH($C3008,Кат!$I:$I,0)),INDEX(Торг!$A:$A,MATCH($C3008,Торг!$I:$I,0))),"")</f>
        <v/>
      </c>
      <c r="M3008" s="132" t="str">
        <f>IFERROR(IFERROR(INDEX(Кат!$B:$B,MATCH($C3008,Кат!$I:$I,0)),INDEX(Торг!$B:$B,MATCH($C3008,Торг!$I:$I,0))),"")</f>
        <v/>
      </c>
      <c r="N3008" s="132" t="str">
        <f t="shared" si="46"/>
        <v>HOFER HF518246</v>
      </c>
      <c r="O3008" s="132" t="str">
        <f>IFERROR(IFERROR(INDEX(Кат!$B:$B,MATCH($N3008,Кат!$I:$I,0)),INDEX(Торг!$B:$B,MATCH($N3008,Торг!$I:$I,0))),"")</f>
        <v/>
      </c>
    </row>
    <row r="3009" spans="1:15" outlineLevel="2">
      <c r="A3009" t="s">
        <v>26130</v>
      </c>
      <c r="C3009" s="191" t="s">
        <v>26131</v>
      </c>
      <c r="E3009" t="s">
        <v>26132</v>
      </c>
      <c r="F3009" t="s">
        <v>1675</v>
      </c>
      <c r="G3009" t="s">
        <v>375</v>
      </c>
      <c r="H3009">
        <v>270</v>
      </c>
      <c r="J3009" t="s">
        <v>22634</v>
      </c>
      <c r="K3009" s="132" t="str">
        <f>IFERROR(IFERROR(INDEX(Кат!$O:$O,MATCH($C3009,Кат!$I:$I,0)),INDEX(Торг!$L:$L,MATCH($C3009,Торг!$I:$I,0))),"")</f>
        <v/>
      </c>
      <c r="L3009" s="132" t="str">
        <f>IFERROR(IFERROR(INDEX(Кат!$A:$A,MATCH($C3009,Кат!$I:$I,0)),INDEX(Торг!$A:$A,MATCH($C3009,Торг!$I:$I,0))),"")</f>
        <v/>
      </c>
      <c r="M3009" s="132" t="str">
        <f>IFERROR(IFERROR(INDEX(Кат!$B:$B,MATCH($C3009,Кат!$I:$I,0)),INDEX(Торг!$B:$B,MATCH($C3009,Торг!$I:$I,0))),"")</f>
        <v/>
      </c>
      <c r="N3009" s="132" t="str">
        <f t="shared" si="46"/>
        <v>HOFER HF518240</v>
      </c>
      <c r="O3009" s="132" t="str">
        <f>IFERROR(IFERROR(INDEX(Кат!$B:$B,MATCH($N3009,Кат!$I:$I,0)),INDEX(Торг!$B:$B,MATCH($N3009,Торг!$I:$I,0))),"")</f>
        <v/>
      </c>
    </row>
    <row r="3010" spans="1:15" outlineLevel="2">
      <c r="A3010" t="s">
        <v>28777</v>
      </c>
      <c r="C3010" s="191" t="s">
        <v>26134</v>
      </c>
      <c r="E3010" t="s">
        <v>28778</v>
      </c>
      <c r="F3010" t="s">
        <v>1675</v>
      </c>
      <c r="G3010" t="s">
        <v>375</v>
      </c>
      <c r="H3010">
        <v>200</v>
      </c>
      <c r="J3010" t="s">
        <v>22634</v>
      </c>
      <c r="K3010" s="132" t="str">
        <f>IFERROR(IFERROR(INDEX(Кат!$O:$O,MATCH($C3010,Кат!$I:$I,0)),INDEX(Торг!$L:$L,MATCH($C3010,Торг!$I:$I,0))),"")</f>
        <v/>
      </c>
      <c r="L3010" s="132" t="str">
        <f>IFERROR(IFERROR(INDEX(Кат!$A:$A,MATCH($C3010,Кат!$I:$I,0)),INDEX(Торг!$A:$A,MATCH($C3010,Торг!$I:$I,0))),"")</f>
        <v/>
      </c>
      <c r="M3010" s="132" t="str">
        <f>IFERROR(IFERROR(INDEX(Кат!$B:$B,MATCH($C3010,Кат!$I:$I,0)),INDEX(Торг!$B:$B,MATCH($C3010,Торг!$I:$I,0))),"")</f>
        <v/>
      </c>
      <c r="N3010" s="132" t="str">
        <f t="shared" si="46"/>
        <v>HOFER HF518228</v>
      </c>
      <c r="O3010" s="132" t="str">
        <f>IFERROR(IFERROR(INDEX(Кат!$B:$B,MATCH($N3010,Кат!$I:$I,0)),INDEX(Торг!$B:$B,MATCH($N3010,Торг!$I:$I,0))),"")</f>
        <v/>
      </c>
    </row>
    <row r="3011" spans="1:15" outlineLevel="1">
      <c r="A3011" t="s">
        <v>26133</v>
      </c>
      <c r="C3011" s="191" t="s">
        <v>26134</v>
      </c>
      <c r="E3011" t="s">
        <v>26135</v>
      </c>
      <c r="F3011" t="s">
        <v>1675</v>
      </c>
      <c r="G3011" t="s">
        <v>375</v>
      </c>
      <c r="H3011">
        <v>210</v>
      </c>
      <c r="J3011" t="s">
        <v>22634</v>
      </c>
      <c r="K3011" s="132" t="str">
        <f>IFERROR(IFERROR(INDEX(Кат!$O:$O,MATCH($C3011,Кат!$I:$I,0)),INDEX(Торг!$L:$L,MATCH($C3011,Торг!$I:$I,0))),"")</f>
        <v/>
      </c>
      <c r="L3011" s="132" t="str">
        <f>IFERROR(IFERROR(INDEX(Кат!$A:$A,MATCH($C3011,Кат!$I:$I,0)),INDEX(Торг!$A:$A,MATCH($C3011,Торг!$I:$I,0))),"")</f>
        <v/>
      </c>
      <c r="M3011" s="132" t="str">
        <f>IFERROR(IFERROR(INDEX(Кат!$B:$B,MATCH($C3011,Кат!$I:$I,0)),INDEX(Торг!$B:$B,MATCH($C3011,Торг!$I:$I,0))),"")</f>
        <v/>
      </c>
      <c r="N3011" s="132" t="str">
        <f t="shared" si="46"/>
        <v>HOFER HF518228</v>
      </c>
      <c r="O3011" s="132" t="str">
        <f>IFERROR(IFERROR(INDEX(Кат!$B:$B,MATCH($N3011,Кат!$I:$I,0)),INDEX(Торг!$B:$B,MATCH($N3011,Торг!$I:$I,0))),"")</f>
        <v/>
      </c>
    </row>
    <row r="3012" spans="1:15" outlineLevel="2">
      <c r="A3012" t="s">
        <v>26136</v>
      </c>
      <c r="C3012" s="191" t="s">
        <v>26137</v>
      </c>
      <c r="E3012" t="s">
        <v>26138</v>
      </c>
      <c r="F3012" t="s">
        <v>1675</v>
      </c>
      <c r="G3012" t="s">
        <v>375</v>
      </c>
      <c r="H3012">
        <v>120</v>
      </c>
      <c r="J3012" t="s">
        <v>22634</v>
      </c>
      <c r="K3012" s="132" t="str">
        <f>IFERROR(IFERROR(INDEX(Кат!$O:$O,MATCH($C3012,Кат!$I:$I,0)),INDEX(Торг!$L:$L,MATCH($C3012,Торг!$I:$I,0))),"")</f>
        <v/>
      </c>
      <c r="L3012" s="132" t="str">
        <f>IFERROR(IFERROR(INDEX(Кат!$A:$A,MATCH($C3012,Кат!$I:$I,0)),INDEX(Торг!$A:$A,MATCH($C3012,Торг!$I:$I,0))),"")</f>
        <v/>
      </c>
      <c r="M3012" s="132" t="str">
        <f>IFERROR(IFERROR(INDEX(Кат!$B:$B,MATCH($C3012,Кат!$I:$I,0)),INDEX(Торг!$B:$B,MATCH($C3012,Торг!$I:$I,0))),"")</f>
        <v/>
      </c>
      <c r="N3012" s="132" t="str">
        <f t="shared" si="46"/>
        <v>HOFER HF518212</v>
      </c>
      <c r="O3012" s="132" t="str">
        <f>IFERROR(IFERROR(INDEX(Кат!$B:$B,MATCH($N3012,Кат!$I:$I,0)),INDEX(Торг!$B:$B,MATCH($N3012,Торг!$I:$I,0))),"")</f>
        <v/>
      </c>
    </row>
    <row r="3013" spans="1:15" outlineLevel="2">
      <c r="A3013" t="s">
        <v>26139</v>
      </c>
      <c r="C3013" s="191" t="s">
        <v>26140</v>
      </c>
      <c r="E3013" t="s">
        <v>26141</v>
      </c>
      <c r="F3013" t="s">
        <v>1675</v>
      </c>
      <c r="G3013" t="s">
        <v>375</v>
      </c>
      <c r="H3013">
        <v>140</v>
      </c>
      <c r="J3013" t="s">
        <v>22634</v>
      </c>
      <c r="K3013" s="132" t="str">
        <f>IFERROR(IFERROR(INDEX(Кат!$O:$O,MATCH($C3013,Кат!$I:$I,0)),INDEX(Торг!$L:$L,MATCH($C3013,Торг!$I:$I,0))),"")</f>
        <v/>
      </c>
      <c r="L3013" s="132" t="str">
        <f>IFERROR(IFERROR(INDEX(Кат!$A:$A,MATCH($C3013,Кат!$I:$I,0)),INDEX(Торг!$A:$A,MATCH($C3013,Торг!$I:$I,0))),"")</f>
        <v/>
      </c>
      <c r="M3013" s="132" t="str">
        <f>IFERROR(IFERROR(INDEX(Кат!$B:$B,MATCH($C3013,Кат!$I:$I,0)),INDEX(Торг!$B:$B,MATCH($C3013,Торг!$I:$I,0))),"")</f>
        <v/>
      </c>
      <c r="N3013" s="132" t="str">
        <f t="shared" si="46"/>
        <v>HOFER HF518220</v>
      </c>
      <c r="O3013" s="132" t="str">
        <f>IFERROR(IFERROR(INDEX(Кат!$B:$B,MATCH($N3013,Кат!$I:$I,0)),INDEX(Торг!$B:$B,MATCH($N3013,Торг!$I:$I,0))),"")</f>
        <v/>
      </c>
    </row>
    <row r="3014" spans="1:15" outlineLevel="2">
      <c r="A3014" t="s">
        <v>26142</v>
      </c>
      <c r="C3014" s="191" t="s">
        <v>26143</v>
      </c>
      <c r="E3014" t="s">
        <v>26144</v>
      </c>
      <c r="F3014" t="s">
        <v>1675</v>
      </c>
      <c r="G3014" t="s">
        <v>375</v>
      </c>
      <c r="H3014">
        <v>160</v>
      </c>
      <c r="J3014" t="s">
        <v>22634</v>
      </c>
      <c r="K3014" s="132" t="str">
        <f>IFERROR(IFERROR(INDEX(Кат!$O:$O,MATCH($C3014,Кат!$I:$I,0)),INDEX(Торг!$L:$L,MATCH($C3014,Торг!$I:$I,0))),"")</f>
        <v/>
      </c>
      <c r="L3014" s="132" t="str">
        <f>IFERROR(IFERROR(INDEX(Кат!$A:$A,MATCH($C3014,Кат!$I:$I,0)),INDEX(Торг!$A:$A,MATCH($C3014,Торг!$I:$I,0))),"")</f>
        <v/>
      </c>
      <c r="M3014" s="132" t="str">
        <f>IFERROR(IFERROR(INDEX(Кат!$B:$B,MATCH($C3014,Кат!$I:$I,0)),INDEX(Торг!$B:$B,MATCH($C3014,Торг!$I:$I,0))),"")</f>
        <v/>
      </c>
      <c r="N3014" s="132" t="str">
        <f t="shared" si="46"/>
        <v>HOFER HF518206</v>
      </c>
      <c r="O3014" s="132" t="str">
        <f>IFERROR(IFERROR(INDEX(Кат!$B:$B,MATCH($N3014,Кат!$I:$I,0)),INDEX(Торг!$B:$B,MATCH($N3014,Торг!$I:$I,0))),"")</f>
        <v/>
      </c>
    </row>
    <row r="3015" spans="1:15" outlineLevel="1">
      <c r="A3015" t="s">
        <v>26145</v>
      </c>
      <c r="C3015" s="191" t="s">
        <v>26146</v>
      </c>
      <c r="E3015" t="s">
        <v>26147</v>
      </c>
      <c r="F3015" t="s">
        <v>1675</v>
      </c>
      <c r="G3015" t="s">
        <v>375</v>
      </c>
      <c r="H3015">
        <v>130</v>
      </c>
      <c r="J3015" t="s">
        <v>22634</v>
      </c>
      <c r="K3015" s="132" t="str">
        <f>IFERROR(IFERROR(INDEX(Кат!$O:$O,MATCH($C3015,Кат!$I:$I,0)),INDEX(Торг!$L:$L,MATCH($C3015,Торг!$I:$I,0))),"")</f>
        <v/>
      </c>
      <c r="L3015" s="132" t="str">
        <f>IFERROR(IFERROR(INDEX(Кат!$A:$A,MATCH($C3015,Кат!$I:$I,0)),INDEX(Торг!$A:$A,MATCH($C3015,Торг!$I:$I,0))),"")</f>
        <v/>
      </c>
      <c r="M3015" s="132" t="str">
        <f>IFERROR(IFERROR(INDEX(Кат!$B:$B,MATCH($C3015,Кат!$I:$I,0)),INDEX(Торг!$B:$B,MATCH($C3015,Торг!$I:$I,0))),"")</f>
        <v/>
      </c>
      <c r="N3015" s="132" t="str">
        <f t="shared" si="46"/>
        <v>HOFER HF518216</v>
      </c>
      <c r="O3015" s="132" t="str">
        <f>IFERROR(IFERROR(INDEX(Кат!$B:$B,MATCH($N3015,Кат!$I:$I,0)),INDEX(Торг!$B:$B,MATCH($N3015,Торг!$I:$I,0))),"")</f>
        <v/>
      </c>
    </row>
    <row r="3016" spans="1:15" outlineLevel="2">
      <c r="A3016" t="s">
        <v>26148</v>
      </c>
      <c r="C3016" s="191" t="s">
        <v>26149</v>
      </c>
      <c r="E3016" t="s">
        <v>26150</v>
      </c>
      <c r="F3016" t="s">
        <v>1675</v>
      </c>
      <c r="G3016" t="s">
        <v>375</v>
      </c>
      <c r="H3016">
        <v>160</v>
      </c>
      <c r="J3016" t="s">
        <v>22634</v>
      </c>
      <c r="K3016" s="132" t="str">
        <f>IFERROR(IFERROR(INDEX(Кат!$O:$O,MATCH($C3016,Кат!$I:$I,0)),INDEX(Торг!$L:$L,MATCH($C3016,Торг!$I:$I,0))),"")</f>
        <v/>
      </c>
      <c r="L3016" s="132" t="str">
        <f>IFERROR(IFERROR(INDEX(Кат!$A:$A,MATCH($C3016,Кат!$I:$I,0)),INDEX(Торг!$A:$A,MATCH($C3016,Торг!$I:$I,0))),"")</f>
        <v/>
      </c>
      <c r="M3016" s="132" t="str">
        <f>IFERROR(IFERROR(INDEX(Кат!$B:$B,MATCH($C3016,Кат!$I:$I,0)),INDEX(Торг!$B:$B,MATCH($C3016,Торг!$I:$I,0))),"")</f>
        <v/>
      </c>
      <c r="N3016" s="132" t="str">
        <f t="shared" ref="N3016:N3079" si="47">_xlfn.CONCAT(F3016," ",C3016)</f>
        <v>HOFER HF518224</v>
      </c>
      <c r="O3016" s="132" t="str">
        <f>IFERROR(IFERROR(INDEX(Кат!$B:$B,MATCH($N3016,Кат!$I:$I,0)),INDEX(Торг!$B:$B,MATCH($N3016,Торг!$I:$I,0))),"")</f>
        <v/>
      </c>
    </row>
    <row r="3017" spans="1:15" outlineLevel="2">
      <c r="A3017" t="s">
        <v>23881</v>
      </c>
      <c r="C3017" s="191"/>
      <c r="E3017" t="s">
        <v>23882</v>
      </c>
      <c r="J3017" t="s">
        <v>22634</v>
      </c>
      <c r="K3017" s="132" t="str">
        <f>IFERROR(IFERROR(INDEX(Кат!$O:$O,MATCH($C3017,Кат!$I:$I,0)),INDEX(Торг!$L:$L,MATCH($C3017,Торг!$I:$I,0))),"")</f>
        <v/>
      </c>
      <c r="L3017" s="132" t="str">
        <f>IFERROR(IFERROR(INDEX(Кат!$A:$A,MATCH($C3017,Кат!$I:$I,0)),INDEX(Торг!$A:$A,MATCH($C3017,Торг!$I:$I,0))),"")</f>
        <v/>
      </c>
      <c r="M3017" s="132" t="str">
        <f>IFERROR(IFERROR(INDEX(Кат!$B:$B,MATCH($C3017,Кат!$I:$I,0)),INDEX(Торг!$B:$B,MATCH($C3017,Торг!$I:$I,0))),"")</f>
        <v/>
      </c>
      <c r="N3017" s="132" t="str">
        <f t="shared" si="47"/>
        <v xml:space="preserve"> </v>
      </c>
      <c r="O3017" s="132" t="str">
        <f>IFERROR(IFERROR(INDEX(Кат!$B:$B,MATCH($N3017,Кат!$I:$I,0)),INDEX(Торг!$B:$B,MATCH($N3017,Торг!$I:$I,0))),"")</f>
        <v/>
      </c>
    </row>
    <row r="3018" spans="1:15" outlineLevel="2">
      <c r="A3018" t="s">
        <v>16597</v>
      </c>
      <c r="C3018" s="191" t="s">
        <v>5852</v>
      </c>
      <c r="E3018" t="s">
        <v>5853</v>
      </c>
      <c r="F3018" t="s">
        <v>1675</v>
      </c>
      <c r="G3018" t="s">
        <v>399</v>
      </c>
      <c r="H3018">
        <v>710</v>
      </c>
      <c r="J3018" t="s">
        <v>22634</v>
      </c>
      <c r="K3018" s="132" t="str">
        <f>IFERROR(IFERROR(INDEX(Кат!$O:$O,MATCH($C3018,Кат!$I:$I,0)),INDEX(Торг!$L:$L,MATCH($C3018,Торг!$I:$I,0))),"")</f>
        <v/>
      </c>
      <c r="L3018" s="132" t="str">
        <f>IFERROR(IFERROR(INDEX(Кат!$A:$A,MATCH($C3018,Кат!$I:$I,0)),INDEX(Торг!$A:$A,MATCH($C3018,Торг!$I:$I,0))),"")</f>
        <v/>
      </c>
      <c r="M3018" s="132" t="str">
        <f>IFERROR(IFERROR(INDEX(Кат!$B:$B,MATCH($C3018,Кат!$I:$I,0)),INDEX(Торг!$B:$B,MATCH($C3018,Торг!$I:$I,0))),"")</f>
        <v/>
      </c>
      <c r="N3018" s="132" t="str">
        <f t="shared" si="47"/>
        <v>HOFER HF628405</v>
      </c>
      <c r="O3018" s="132" t="str">
        <f>IFERROR(IFERROR(INDEX(Кат!$B:$B,MATCH($N3018,Кат!$I:$I,0)),INDEX(Торг!$B:$B,MATCH($N3018,Торг!$I:$I,0))),"")</f>
        <v/>
      </c>
    </row>
    <row r="3019" spans="1:15" outlineLevel="2">
      <c r="A3019" t="s">
        <v>16598</v>
      </c>
      <c r="C3019" s="191" t="s">
        <v>5854</v>
      </c>
      <c r="E3019" t="s">
        <v>5855</v>
      </c>
      <c r="F3019" t="s">
        <v>1675</v>
      </c>
      <c r="G3019" t="s">
        <v>399</v>
      </c>
      <c r="H3019">
        <v>710</v>
      </c>
      <c r="J3019" t="s">
        <v>22634</v>
      </c>
      <c r="K3019" s="132" t="str">
        <f>IFERROR(IFERROR(INDEX(Кат!$O:$O,MATCH($C3019,Кат!$I:$I,0)),INDEX(Торг!$L:$L,MATCH($C3019,Торг!$I:$I,0))),"")</f>
        <v/>
      </c>
      <c r="L3019" s="132" t="str">
        <f>IFERROR(IFERROR(INDEX(Кат!$A:$A,MATCH($C3019,Кат!$I:$I,0)),INDEX(Торг!$A:$A,MATCH($C3019,Торг!$I:$I,0))),"")</f>
        <v/>
      </c>
      <c r="M3019" s="132" t="str">
        <f>IFERROR(IFERROR(INDEX(Кат!$B:$B,MATCH($C3019,Кат!$I:$I,0)),INDEX(Торг!$B:$B,MATCH($C3019,Торг!$I:$I,0))),"")</f>
        <v/>
      </c>
      <c r="N3019" s="132" t="str">
        <f t="shared" si="47"/>
        <v>HOFER HF628404</v>
      </c>
      <c r="O3019" s="132" t="str">
        <f>IFERROR(IFERROR(INDEX(Кат!$B:$B,MATCH($N3019,Кат!$I:$I,0)),INDEX(Торг!$B:$B,MATCH($N3019,Торг!$I:$I,0))),"")</f>
        <v/>
      </c>
    </row>
    <row r="3020" spans="1:15" outlineLevel="2">
      <c r="A3020" t="s">
        <v>16599</v>
      </c>
      <c r="C3020" s="191" t="s">
        <v>1858</v>
      </c>
      <c r="E3020" t="s">
        <v>1859</v>
      </c>
      <c r="F3020" t="s">
        <v>1675</v>
      </c>
      <c r="G3020" t="s">
        <v>399</v>
      </c>
      <c r="H3020">
        <v>330</v>
      </c>
      <c r="J3020" t="s">
        <v>22634</v>
      </c>
      <c r="K3020" s="132" t="str">
        <f>IFERROR(IFERROR(INDEX(Кат!$O:$O,MATCH($C3020,Кат!$I:$I,0)),INDEX(Торг!$L:$L,MATCH($C3020,Торг!$I:$I,0))),"")</f>
        <v/>
      </c>
      <c r="L3020" s="132" t="str">
        <f>IFERROR(IFERROR(INDEX(Кат!$A:$A,MATCH($C3020,Кат!$I:$I,0)),INDEX(Торг!$A:$A,MATCH($C3020,Торг!$I:$I,0))),"")</f>
        <v/>
      </c>
      <c r="M3020" s="132" t="str">
        <f>IFERROR(IFERROR(INDEX(Кат!$B:$B,MATCH($C3020,Кат!$I:$I,0)),INDEX(Торг!$B:$B,MATCH($C3020,Торг!$I:$I,0))),"")</f>
        <v/>
      </c>
      <c r="N3020" s="132" t="str">
        <f t="shared" si="47"/>
        <v>HOFER HF628421</v>
      </c>
      <c r="O3020" s="132" t="str">
        <f>IFERROR(IFERROR(INDEX(Кат!$B:$B,MATCH($N3020,Кат!$I:$I,0)),INDEX(Торг!$B:$B,MATCH($N3020,Торг!$I:$I,0))),"")</f>
        <v/>
      </c>
    </row>
    <row r="3021" spans="1:15" outlineLevel="2">
      <c r="A3021" t="s">
        <v>16600</v>
      </c>
      <c r="C3021" s="191" t="s">
        <v>1860</v>
      </c>
      <c r="E3021" t="s">
        <v>1861</v>
      </c>
      <c r="F3021" t="s">
        <v>1675</v>
      </c>
      <c r="G3021" t="s">
        <v>399</v>
      </c>
      <c r="H3021">
        <v>650</v>
      </c>
      <c r="J3021" t="s">
        <v>22634</v>
      </c>
      <c r="K3021" s="132" t="str">
        <f>IFERROR(IFERROR(INDEX(Кат!$O:$O,MATCH($C3021,Кат!$I:$I,0)),INDEX(Торг!$L:$L,MATCH($C3021,Торг!$I:$I,0))),"")</f>
        <v/>
      </c>
      <c r="L3021" s="132" t="str">
        <f>IFERROR(IFERROR(INDEX(Кат!$A:$A,MATCH($C3021,Кат!$I:$I,0)),INDEX(Торг!$A:$A,MATCH($C3021,Торг!$I:$I,0))),"")</f>
        <v/>
      </c>
      <c r="M3021" s="132" t="str">
        <f>IFERROR(IFERROR(INDEX(Кат!$B:$B,MATCH($C3021,Кат!$I:$I,0)),INDEX(Торг!$B:$B,MATCH($C3021,Торг!$I:$I,0))),"")</f>
        <v/>
      </c>
      <c r="N3021" s="132" t="str">
        <f t="shared" si="47"/>
        <v>HOFER HF628402</v>
      </c>
      <c r="O3021" s="132" t="str">
        <f>IFERROR(IFERROR(INDEX(Кат!$B:$B,MATCH($N3021,Кат!$I:$I,0)),INDEX(Торг!$B:$B,MATCH($N3021,Торг!$I:$I,0))),"")</f>
        <v/>
      </c>
    </row>
    <row r="3022" spans="1:15" outlineLevel="2">
      <c r="A3022" t="s">
        <v>16601</v>
      </c>
      <c r="C3022" s="191" t="s">
        <v>1862</v>
      </c>
      <c r="E3022" t="s">
        <v>1863</v>
      </c>
      <c r="F3022" t="s">
        <v>1675</v>
      </c>
      <c r="G3022" t="s">
        <v>399</v>
      </c>
      <c r="H3022">
        <v>190</v>
      </c>
      <c r="J3022" t="s">
        <v>22634</v>
      </c>
      <c r="K3022" s="132" t="str">
        <f>IFERROR(IFERROR(INDEX(Кат!$O:$O,MATCH($C3022,Кат!$I:$I,0)),INDEX(Торг!$L:$L,MATCH($C3022,Торг!$I:$I,0))),"")</f>
        <v/>
      </c>
      <c r="L3022" s="132" t="str">
        <f>IFERROR(IFERROR(INDEX(Кат!$A:$A,MATCH($C3022,Кат!$I:$I,0)),INDEX(Торг!$A:$A,MATCH($C3022,Торг!$I:$I,0))),"")</f>
        <v/>
      </c>
      <c r="M3022" s="132" t="str">
        <f>IFERROR(IFERROR(INDEX(Кат!$B:$B,MATCH($C3022,Кат!$I:$I,0)),INDEX(Торг!$B:$B,MATCH($C3022,Торг!$I:$I,0))),"")</f>
        <v/>
      </c>
      <c r="N3022" s="132" t="str">
        <f t="shared" si="47"/>
        <v>HOFER HF628417</v>
      </c>
      <c r="O3022" s="132" t="str">
        <f>IFERROR(IFERROR(INDEX(Кат!$B:$B,MATCH($N3022,Кат!$I:$I,0)),INDEX(Торг!$B:$B,MATCH($N3022,Торг!$I:$I,0))),"")</f>
        <v/>
      </c>
    </row>
    <row r="3023" spans="1:15" outlineLevel="2">
      <c r="A3023" t="s">
        <v>16602</v>
      </c>
      <c r="C3023" s="191" t="s">
        <v>1864</v>
      </c>
      <c r="E3023" t="s">
        <v>1865</v>
      </c>
      <c r="F3023" t="s">
        <v>1675</v>
      </c>
      <c r="G3023" t="s">
        <v>399</v>
      </c>
      <c r="H3023">
        <v>190</v>
      </c>
      <c r="J3023" t="s">
        <v>22634</v>
      </c>
      <c r="K3023" s="132" t="str">
        <f>IFERROR(IFERROR(INDEX(Кат!$O:$O,MATCH($C3023,Кат!$I:$I,0)),INDEX(Торг!$L:$L,MATCH($C3023,Торг!$I:$I,0))),"")</f>
        <v/>
      </c>
      <c r="L3023" s="132" t="str">
        <f>IFERROR(IFERROR(INDEX(Кат!$A:$A,MATCH($C3023,Кат!$I:$I,0)),INDEX(Торг!$A:$A,MATCH($C3023,Торг!$I:$I,0))),"")</f>
        <v/>
      </c>
      <c r="M3023" s="132" t="str">
        <f>IFERROR(IFERROR(INDEX(Кат!$B:$B,MATCH($C3023,Кат!$I:$I,0)),INDEX(Торг!$B:$B,MATCH($C3023,Торг!$I:$I,0))),"")</f>
        <v/>
      </c>
      <c r="N3023" s="132" t="str">
        <f t="shared" si="47"/>
        <v>HOFER HF628411</v>
      </c>
      <c r="O3023" s="132" t="str">
        <f>IFERROR(IFERROR(INDEX(Кат!$B:$B,MATCH($N3023,Кат!$I:$I,0)),INDEX(Торг!$B:$B,MATCH($N3023,Торг!$I:$I,0))),"")</f>
        <v/>
      </c>
    </row>
    <row r="3024" spans="1:15" outlineLevel="2">
      <c r="A3024" t="s">
        <v>16603</v>
      </c>
      <c r="C3024" s="191" t="s">
        <v>1866</v>
      </c>
      <c r="E3024" t="s">
        <v>1867</v>
      </c>
      <c r="F3024" t="s">
        <v>1675</v>
      </c>
      <c r="G3024" t="s">
        <v>399</v>
      </c>
      <c r="H3024">
        <v>190</v>
      </c>
      <c r="J3024" t="s">
        <v>22634</v>
      </c>
      <c r="K3024" s="132" t="str">
        <f>IFERROR(IFERROR(INDEX(Кат!$O:$O,MATCH($C3024,Кат!$I:$I,0)),INDEX(Торг!$L:$L,MATCH($C3024,Торг!$I:$I,0))),"")</f>
        <v/>
      </c>
      <c r="L3024" s="132" t="str">
        <f>IFERROR(IFERROR(INDEX(Кат!$A:$A,MATCH($C3024,Кат!$I:$I,0)),INDEX(Торг!$A:$A,MATCH($C3024,Торг!$I:$I,0))),"")</f>
        <v/>
      </c>
      <c r="M3024" s="132" t="str">
        <f>IFERROR(IFERROR(INDEX(Кат!$B:$B,MATCH($C3024,Кат!$I:$I,0)),INDEX(Торг!$B:$B,MATCH($C3024,Торг!$I:$I,0))),"")</f>
        <v/>
      </c>
      <c r="N3024" s="132" t="str">
        <f t="shared" si="47"/>
        <v>HOFER HF628412</v>
      </c>
      <c r="O3024" s="132" t="str">
        <f>IFERROR(IFERROR(INDEX(Кат!$B:$B,MATCH($N3024,Кат!$I:$I,0)),INDEX(Торг!$B:$B,MATCH($N3024,Торг!$I:$I,0))),"")</f>
        <v/>
      </c>
    </row>
    <row r="3025" spans="1:15" outlineLevel="2">
      <c r="A3025" t="s">
        <v>31061</v>
      </c>
      <c r="C3025" s="191" t="s">
        <v>31062</v>
      </c>
      <c r="E3025" t="s">
        <v>31063</v>
      </c>
      <c r="F3025" t="s">
        <v>1675</v>
      </c>
      <c r="G3025" t="s">
        <v>399</v>
      </c>
      <c r="H3025">
        <v>1010</v>
      </c>
      <c r="J3025" t="s">
        <v>22634</v>
      </c>
      <c r="K3025" s="132" t="str">
        <f>IFERROR(IFERROR(INDEX(Кат!$O:$O,MATCH($C3025,Кат!$I:$I,0)),INDEX(Торг!$L:$L,MATCH($C3025,Торг!$I:$I,0))),"")</f>
        <v/>
      </c>
      <c r="L3025" s="132" t="str">
        <f>IFERROR(IFERROR(INDEX(Кат!$A:$A,MATCH($C3025,Кат!$I:$I,0)),INDEX(Торг!$A:$A,MATCH($C3025,Торг!$I:$I,0))),"")</f>
        <v/>
      </c>
      <c r="M3025" s="132" t="str">
        <f>IFERROR(IFERROR(INDEX(Кат!$B:$B,MATCH($C3025,Кат!$I:$I,0)),INDEX(Торг!$B:$B,MATCH($C3025,Торг!$I:$I,0))),"")</f>
        <v/>
      </c>
      <c r="N3025" s="132" t="str">
        <f t="shared" si="47"/>
        <v>HOFER HF628435</v>
      </c>
      <c r="O3025" s="132" t="str">
        <f>IFERROR(IFERROR(INDEX(Кат!$B:$B,MATCH($N3025,Кат!$I:$I,0)),INDEX(Торг!$B:$B,MATCH($N3025,Торг!$I:$I,0))),"")</f>
        <v/>
      </c>
    </row>
    <row r="3026" spans="1:15" outlineLevel="2">
      <c r="A3026" t="s">
        <v>31064</v>
      </c>
      <c r="C3026" s="191" t="s">
        <v>31065</v>
      </c>
      <c r="E3026" t="s">
        <v>31066</v>
      </c>
      <c r="F3026" t="s">
        <v>1675</v>
      </c>
      <c r="G3026" t="s">
        <v>399</v>
      </c>
      <c r="H3026">
        <v>950</v>
      </c>
      <c r="J3026" t="s">
        <v>22634</v>
      </c>
      <c r="K3026" s="132" t="str">
        <f>IFERROR(IFERROR(INDEX(Кат!$O:$O,MATCH($C3026,Кат!$I:$I,0)),INDEX(Торг!$L:$L,MATCH($C3026,Торг!$I:$I,0))),"")</f>
        <v/>
      </c>
      <c r="L3026" s="132" t="str">
        <f>IFERROR(IFERROR(INDEX(Кат!$A:$A,MATCH($C3026,Кат!$I:$I,0)),INDEX(Торг!$A:$A,MATCH($C3026,Торг!$I:$I,0))),"")</f>
        <v/>
      </c>
      <c r="M3026" s="132" t="str">
        <f>IFERROR(IFERROR(INDEX(Кат!$B:$B,MATCH($C3026,Кат!$I:$I,0)),INDEX(Торг!$B:$B,MATCH($C3026,Торг!$I:$I,0))),"")</f>
        <v/>
      </c>
      <c r="N3026" s="132" t="str">
        <f t="shared" si="47"/>
        <v>HOFER HF628434</v>
      </c>
      <c r="O3026" s="132" t="str">
        <f>IFERROR(IFERROR(INDEX(Кат!$B:$B,MATCH($N3026,Кат!$I:$I,0)),INDEX(Торг!$B:$B,MATCH($N3026,Торг!$I:$I,0))),"")</f>
        <v/>
      </c>
    </row>
    <row r="3027" spans="1:15" outlineLevel="2">
      <c r="A3027" t="s">
        <v>31067</v>
      </c>
      <c r="C3027" s="191" t="s">
        <v>31068</v>
      </c>
      <c r="E3027" t="s">
        <v>31069</v>
      </c>
      <c r="F3027" t="s">
        <v>1675</v>
      </c>
      <c r="G3027" t="s">
        <v>399</v>
      </c>
      <c r="H3027">
        <v>1100</v>
      </c>
      <c r="J3027" t="s">
        <v>22634</v>
      </c>
      <c r="K3027" s="132" t="str">
        <f>IFERROR(IFERROR(INDEX(Кат!$O:$O,MATCH($C3027,Кат!$I:$I,0)),INDEX(Торг!$L:$L,MATCH($C3027,Торг!$I:$I,0))),"")</f>
        <v/>
      </c>
      <c r="L3027" s="132" t="str">
        <f>IFERROR(IFERROR(INDEX(Кат!$A:$A,MATCH($C3027,Кат!$I:$I,0)),INDEX(Торг!$A:$A,MATCH($C3027,Торг!$I:$I,0))),"")</f>
        <v/>
      </c>
      <c r="M3027" s="132" t="str">
        <f>IFERROR(IFERROR(INDEX(Кат!$B:$B,MATCH($C3027,Кат!$I:$I,0)),INDEX(Торг!$B:$B,MATCH($C3027,Торг!$I:$I,0))),"")</f>
        <v/>
      </c>
      <c r="N3027" s="132" t="str">
        <f t="shared" si="47"/>
        <v>HOFER HF628436</v>
      </c>
      <c r="O3027" s="132" t="str">
        <f>IFERROR(IFERROR(INDEX(Кат!$B:$B,MATCH($N3027,Кат!$I:$I,0)),INDEX(Торг!$B:$B,MATCH($N3027,Торг!$I:$I,0))),"")</f>
        <v/>
      </c>
    </row>
    <row r="3028" spans="1:15" outlineLevel="2">
      <c r="A3028" t="s">
        <v>31070</v>
      </c>
      <c r="C3028" s="191" t="s">
        <v>31071</v>
      </c>
      <c r="E3028" t="s">
        <v>31072</v>
      </c>
      <c r="F3028" t="s">
        <v>1675</v>
      </c>
      <c r="G3028" t="s">
        <v>399</v>
      </c>
      <c r="H3028">
        <v>1150</v>
      </c>
      <c r="J3028" t="s">
        <v>22634</v>
      </c>
      <c r="K3028" s="132" t="str">
        <f>IFERROR(IFERROR(INDEX(Кат!$O:$O,MATCH($C3028,Кат!$I:$I,0)),INDEX(Торг!$L:$L,MATCH($C3028,Торг!$I:$I,0))),"")</f>
        <v/>
      </c>
      <c r="L3028" s="132" t="str">
        <f>IFERROR(IFERROR(INDEX(Кат!$A:$A,MATCH($C3028,Кат!$I:$I,0)),INDEX(Торг!$A:$A,MATCH($C3028,Торг!$I:$I,0))),"")</f>
        <v/>
      </c>
      <c r="M3028" s="132" t="str">
        <f>IFERROR(IFERROR(INDEX(Кат!$B:$B,MATCH($C3028,Кат!$I:$I,0)),INDEX(Торг!$B:$B,MATCH($C3028,Торг!$I:$I,0))),"")</f>
        <v/>
      </c>
      <c r="N3028" s="132" t="str">
        <f t="shared" si="47"/>
        <v>HOFER HF628437</v>
      </c>
      <c r="O3028" s="132" t="str">
        <f>IFERROR(IFERROR(INDEX(Кат!$B:$B,MATCH($N3028,Кат!$I:$I,0)),INDEX(Торг!$B:$B,MATCH($N3028,Торг!$I:$I,0))),"")</f>
        <v/>
      </c>
    </row>
    <row r="3029" spans="1:15" outlineLevel="2">
      <c r="A3029" t="s">
        <v>16604</v>
      </c>
      <c r="C3029" s="191" t="s">
        <v>1868</v>
      </c>
      <c r="E3029" t="s">
        <v>1869</v>
      </c>
      <c r="F3029" t="s">
        <v>1675</v>
      </c>
      <c r="G3029" t="s">
        <v>399</v>
      </c>
      <c r="H3029">
        <v>350</v>
      </c>
      <c r="J3029" t="s">
        <v>22634</v>
      </c>
      <c r="K3029" s="132" t="str">
        <f>IFERROR(IFERROR(INDEX(Кат!$O:$O,MATCH($C3029,Кат!$I:$I,0)),INDEX(Торг!$L:$L,MATCH($C3029,Торг!$I:$I,0))),"")</f>
        <v/>
      </c>
      <c r="L3029" s="132" t="str">
        <f>IFERROR(IFERROR(INDEX(Кат!$A:$A,MATCH($C3029,Кат!$I:$I,0)),INDEX(Торг!$A:$A,MATCH($C3029,Торг!$I:$I,0))),"")</f>
        <v/>
      </c>
      <c r="M3029" s="132" t="str">
        <f>IFERROR(IFERROR(INDEX(Кат!$B:$B,MATCH($C3029,Кат!$I:$I,0)),INDEX(Торг!$B:$B,MATCH($C3029,Торг!$I:$I,0))),"")</f>
        <v/>
      </c>
      <c r="N3029" s="132" t="str">
        <f t="shared" si="47"/>
        <v>HOFER HF628428</v>
      </c>
      <c r="O3029" s="132" t="str">
        <f>IFERROR(IFERROR(INDEX(Кат!$B:$B,MATCH($N3029,Кат!$I:$I,0)),INDEX(Торг!$B:$B,MATCH($N3029,Торг!$I:$I,0))),"")</f>
        <v/>
      </c>
    </row>
    <row r="3030" spans="1:15" outlineLevel="2">
      <c r="A3030" t="s">
        <v>16605</v>
      </c>
      <c r="C3030" s="191" t="s">
        <v>1870</v>
      </c>
      <c r="E3030" t="s">
        <v>1871</v>
      </c>
      <c r="F3030" t="s">
        <v>1675</v>
      </c>
      <c r="G3030" t="s">
        <v>399</v>
      </c>
      <c r="H3030">
        <v>400</v>
      </c>
      <c r="J3030" t="s">
        <v>22634</v>
      </c>
      <c r="K3030" s="132" t="str">
        <f>IFERROR(IFERROR(INDEX(Кат!$O:$O,MATCH($C3030,Кат!$I:$I,0)),INDEX(Торг!$L:$L,MATCH($C3030,Торг!$I:$I,0))),"")</f>
        <v/>
      </c>
      <c r="L3030" s="132" t="str">
        <f>IFERROR(IFERROR(INDEX(Кат!$A:$A,MATCH($C3030,Кат!$I:$I,0)),INDEX(Торг!$A:$A,MATCH($C3030,Торг!$I:$I,0))),"")</f>
        <v/>
      </c>
      <c r="M3030" s="132" t="str">
        <f>IFERROR(IFERROR(INDEX(Кат!$B:$B,MATCH($C3030,Кат!$I:$I,0)),INDEX(Торг!$B:$B,MATCH($C3030,Торг!$I:$I,0))),"")</f>
        <v/>
      </c>
      <c r="N3030" s="132" t="str">
        <f t="shared" si="47"/>
        <v>HOFER HF628429</v>
      </c>
      <c r="O3030" s="132" t="str">
        <f>IFERROR(IFERROR(INDEX(Кат!$B:$B,MATCH($N3030,Кат!$I:$I,0)),INDEX(Торг!$B:$B,MATCH($N3030,Торг!$I:$I,0))),"")</f>
        <v/>
      </c>
    </row>
    <row r="3031" spans="1:15" outlineLevel="2">
      <c r="A3031" t="s">
        <v>16606</v>
      </c>
      <c r="C3031" s="191" t="s">
        <v>1872</v>
      </c>
      <c r="E3031" t="s">
        <v>1873</v>
      </c>
      <c r="F3031" t="s">
        <v>1675</v>
      </c>
      <c r="G3031" t="s">
        <v>399</v>
      </c>
      <c r="H3031">
        <v>190</v>
      </c>
      <c r="J3031" t="s">
        <v>22634</v>
      </c>
      <c r="K3031" s="132" t="str">
        <f>IFERROR(IFERROR(INDEX(Кат!$O:$O,MATCH($C3031,Кат!$I:$I,0)),INDEX(Торг!$L:$L,MATCH($C3031,Торг!$I:$I,0))),"")</f>
        <v/>
      </c>
      <c r="L3031" s="132" t="str">
        <f>IFERROR(IFERROR(INDEX(Кат!$A:$A,MATCH($C3031,Кат!$I:$I,0)),INDEX(Торг!$A:$A,MATCH($C3031,Торг!$I:$I,0))),"")</f>
        <v/>
      </c>
      <c r="M3031" s="132" t="str">
        <f>IFERROR(IFERROR(INDEX(Кат!$B:$B,MATCH($C3031,Кат!$I:$I,0)),INDEX(Торг!$B:$B,MATCH($C3031,Торг!$I:$I,0))),"")</f>
        <v/>
      </c>
      <c r="N3031" s="132" t="str">
        <f t="shared" si="47"/>
        <v>HOFER HF628423</v>
      </c>
      <c r="O3031" s="132" t="str">
        <f>IFERROR(IFERROR(INDEX(Кат!$B:$B,MATCH($N3031,Кат!$I:$I,0)),INDEX(Торг!$B:$B,MATCH($N3031,Торг!$I:$I,0))),"")</f>
        <v/>
      </c>
    </row>
    <row r="3032" spans="1:15" outlineLevel="2">
      <c r="A3032" t="s">
        <v>16607</v>
      </c>
      <c r="C3032" s="191" t="s">
        <v>1874</v>
      </c>
      <c r="E3032" t="s">
        <v>1875</v>
      </c>
      <c r="F3032" t="s">
        <v>1675</v>
      </c>
      <c r="G3032" t="s">
        <v>399</v>
      </c>
      <c r="H3032">
        <v>190</v>
      </c>
      <c r="J3032" t="s">
        <v>22634</v>
      </c>
      <c r="K3032" s="132" t="str">
        <f>IFERROR(IFERROR(INDEX(Кат!$O:$O,MATCH($C3032,Кат!$I:$I,0)),INDEX(Торг!$L:$L,MATCH($C3032,Торг!$I:$I,0))),"")</f>
        <v/>
      </c>
      <c r="L3032" s="132" t="str">
        <f>IFERROR(IFERROR(INDEX(Кат!$A:$A,MATCH($C3032,Кат!$I:$I,0)),INDEX(Торг!$A:$A,MATCH($C3032,Торг!$I:$I,0))),"")</f>
        <v/>
      </c>
      <c r="M3032" s="132" t="str">
        <f>IFERROR(IFERROR(INDEX(Кат!$B:$B,MATCH($C3032,Кат!$I:$I,0)),INDEX(Торг!$B:$B,MATCH($C3032,Торг!$I:$I,0))),"")</f>
        <v/>
      </c>
      <c r="N3032" s="132" t="str">
        <f t="shared" si="47"/>
        <v>HOFER HF628424</v>
      </c>
      <c r="O3032" s="132" t="str">
        <f>IFERROR(IFERROR(INDEX(Кат!$B:$B,MATCH($N3032,Кат!$I:$I,0)),INDEX(Торг!$B:$B,MATCH($N3032,Торг!$I:$I,0))),"")</f>
        <v/>
      </c>
    </row>
    <row r="3033" spans="1:15" outlineLevel="2">
      <c r="A3033" t="s">
        <v>23883</v>
      </c>
      <c r="C3033" s="191"/>
      <c r="E3033" t="s">
        <v>23884</v>
      </c>
      <c r="J3033" t="s">
        <v>22634</v>
      </c>
      <c r="K3033" s="132" t="str">
        <f>IFERROR(IFERROR(INDEX(Кат!$O:$O,MATCH($C3033,Кат!$I:$I,0)),INDEX(Торг!$L:$L,MATCH($C3033,Торг!$I:$I,0))),"")</f>
        <v/>
      </c>
      <c r="L3033" s="132" t="str">
        <f>IFERROR(IFERROR(INDEX(Кат!$A:$A,MATCH($C3033,Кат!$I:$I,0)),INDEX(Торг!$A:$A,MATCH($C3033,Торг!$I:$I,0))),"")</f>
        <v/>
      </c>
      <c r="M3033" s="132" t="str">
        <f>IFERROR(IFERROR(INDEX(Кат!$B:$B,MATCH($C3033,Кат!$I:$I,0)),INDEX(Торг!$B:$B,MATCH($C3033,Торг!$I:$I,0))),"")</f>
        <v/>
      </c>
      <c r="N3033" s="132" t="str">
        <f t="shared" si="47"/>
        <v xml:space="preserve"> </v>
      </c>
      <c r="O3033" s="132" t="str">
        <f>IFERROR(IFERROR(INDEX(Кат!$B:$B,MATCH($N3033,Кат!$I:$I,0)),INDEX(Торг!$B:$B,MATCH($N3033,Торг!$I:$I,0))),"")</f>
        <v/>
      </c>
    </row>
    <row r="3034" spans="1:15" outlineLevel="2">
      <c r="A3034" t="s">
        <v>16608</v>
      </c>
      <c r="C3034" s="191" t="s">
        <v>1876</v>
      </c>
      <c r="E3034" t="s">
        <v>14562</v>
      </c>
      <c r="F3034" t="s">
        <v>1675</v>
      </c>
      <c r="G3034" t="s">
        <v>399</v>
      </c>
      <c r="H3034">
        <v>100</v>
      </c>
      <c r="J3034" t="s">
        <v>22634</v>
      </c>
      <c r="K3034" s="132" t="str">
        <f>IFERROR(IFERROR(INDEX(Кат!$O:$O,MATCH($C3034,Кат!$I:$I,0)),INDEX(Торг!$L:$L,MATCH($C3034,Торг!$I:$I,0))),"")</f>
        <v/>
      </c>
      <c r="L3034" s="132" t="str">
        <f>IFERROR(IFERROR(INDEX(Кат!$A:$A,MATCH($C3034,Кат!$I:$I,0)),INDEX(Торг!$A:$A,MATCH($C3034,Торг!$I:$I,0))),"")</f>
        <v/>
      </c>
      <c r="M3034" s="132" t="str">
        <f>IFERROR(IFERROR(INDEX(Кат!$B:$B,MATCH($C3034,Кат!$I:$I,0)),INDEX(Торг!$B:$B,MATCH($C3034,Торг!$I:$I,0))),"")</f>
        <v/>
      </c>
      <c r="N3034" s="132" t="str">
        <f t="shared" si="47"/>
        <v>HOFER HF300012</v>
      </c>
      <c r="O3034" s="132" t="str">
        <f>IFERROR(IFERROR(INDEX(Кат!$B:$B,MATCH($N3034,Кат!$I:$I,0)),INDEX(Торг!$B:$B,MATCH($N3034,Торг!$I:$I,0))),"")</f>
        <v/>
      </c>
    </row>
    <row r="3035" spans="1:15" outlineLevel="2">
      <c r="A3035" t="s">
        <v>16609</v>
      </c>
      <c r="C3035" s="191" t="s">
        <v>1877</v>
      </c>
      <c r="E3035" t="s">
        <v>14563</v>
      </c>
      <c r="F3035" t="s">
        <v>1675</v>
      </c>
      <c r="G3035" t="s">
        <v>399</v>
      </c>
      <c r="H3035">
        <v>80</v>
      </c>
      <c r="J3035" t="s">
        <v>22634</v>
      </c>
      <c r="K3035" s="132" t="str">
        <f>IFERROR(IFERROR(INDEX(Кат!$O:$O,MATCH($C3035,Кат!$I:$I,0)),INDEX(Торг!$L:$L,MATCH($C3035,Торг!$I:$I,0))),"")</f>
        <v/>
      </c>
      <c r="L3035" s="132" t="str">
        <f>IFERROR(IFERROR(INDEX(Кат!$A:$A,MATCH($C3035,Кат!$I:$I,0)),INDEX(Торг!$A:$A,MATCH($C3035,Торг!$I:$I,0))),"")</f>
        <v/>
      </c>
      <c r="M3035" s="132" t="str">
        <f>IFERROR(IFERROR(INDEX(Кат!$B:$B,MATCH($C3035,Кат!$I:$I,0)),INDEX(Торг!$B:$B,MATCH($C3035,Торг!$I:$I,0))),"")</f>
        <v/>
      </c>
      <c r="N3035" s="132" t="str">
        <f t="shared" si="47"/>
        <v>HOFER HF300011</v>
      </c>
      <c r="O3035" s="132" t="str">
        <f>IFERROR(IFERROR(INDEX(Кат!$B:$B,MATCH($N3035,Кат!$I:$I,0)),INDEX(Торг!$B:$B,MATCH($N3035,Торг!$I:$I,0))),"")</f>
        <v/>
      </c>
    </row>
    <row r="3036" spans="1:15" outlineLevel="2">
      <c r="A3036" t="s">
        <v>16610</v>
      </c>
      <c r="C3036" s="191" t="s">
        <v>1878</v>
      </c>
      <c r="E3036" t="s">
        <v>14564</v>
      </c>
      <c r="F3036" t="s">
        <v>1675</v>
      </c>
      <c r="G3036" t="s">
        <v>399</v>
      </c>
      <c r="H3036">
        <v>150</v>
      </c>
      <c r="J3036" t="s">
        <v>22634</v>
      </c>
      <c r="K3036" s="132" t="str">
        <f>IFERROR(IFERROR(INDEX(Кат!$O:$O,MATCH($C3036,Кат!$I:$I,0)),INDEX(Торг!$L:$L,MATCH($C3036,Торг!$I:$I,0))),"")</f>
        <v/>
      </c>
      <c r="L3036" s="132" t="str">
        <f>IFERROR(IFERROR(INDEX(Кат!$A:$A,MATCH($C3036,Кат!$I:$I,0)),INDEX(Торг!$A:$A,MATCH($C3036,Торг!$I:$I,0))),"")</f>
        <v/>
      </c>
      <c r="M3036" s="132" t="str">
        <f>IFERROR(IFERROR(INDEX(Кат!$B:$B,MATCH($C3036,Кат!$I:$I,0)),INDEX(Торг!$B:$B,MATCH($C3036,Торг!$I:$I,0))),"")</f>
        <v/>
      </c>
      <c r="N3036" s="132" t="str">
        <f t="shared" si="47"/>
        <v>HOFER HF300014</v>
      </c>
      <c r="O3036" s="132" t="str">
        <f>IFERROR(IFERROR(INDEX(Кат!$B:$B,MATCH($N3036,Кат!$I:$I,0)),INDEX(Торг!$B:$B,MATCH($N3036,Торг!$I:$I,0))),"")</f>
        <v/>
      </c>
    </row>
    <row r="3037" spans="1:15" outlineLevel="2">
      <c r="A3037" t="s">
        <v>16611</v>
      </c>
      <c r="C3037" s="191" t="s">
        <v>1879</v>
      </c>
      <c r="E3037" t="s">
        <v>14565</v>
      </c>
      <c r="F3037" t="s">
        <v>1675</v>
      </c>
      <c r="G3037" t="s">
        <v>399</v>
      </c>
      <c r="H3037">
        <v>80</v>
      </c>
      <c r="J3037" t="s">
        <v>22634</v>
      </c>
      <c r="K3037" s="132" t="str">
        <f>IFERROR(IFERROR(INDEX(Кат!$O:$O,MATCH($C3037,Кат!$I:$I,0)),INDEX(Торг!$L:$L,MATCH($C3037,Торг!$I:$I,0))),"")</f>
        <v/>
      </c>
      <c r="L3037" s="132" t="str">
        <f>IFERROR(IFERROR(INDEX(Кат!$A:$A,MATCH($C3037,Кат!$I:$I,0)),INDEX(Торг!$A:$A,MATCH($C3037,Торг!$I:$I,0))),"")</f>
        <v/>
      </c>
      <c r="M3037" s="132" t="str">
        <f>IFERROR(IFERROR(INDEX(Кат!$B:$B,MATCH($C3037,Кат!$I:$I,0)),INDEX(Торг!$B:$B,MATCH($C3037,Торг!$I:$I,0))),"")</f>
        <v/>
      </c>
      <c r="N3037" s="132" t="str">
        <f t="shared" si="47"/>
        <v>HOFER HF300013</v>
      </c>
      <c r="O3037" s="132" t="str">
        <f>IFERROR(IFERROR(INDEX(Кат!$B:$B,MATCH($N3037,Кат!$I:$I,0)),INDEX(Торг!$B:$B,MATCH($N3037,Торг!$I:$I,0))),"")</f>
        <v/>
      </c>
    </row>
    <row r="3038" spans="1:15" outlineLevel="2">
      <c r="A3038" t="s">
        <v>32736</v>
      </c>
      <c r="C3038" s="191" t="s">
        <v>32737</v>
      </c>
      <c r="E3038" t="s">
        <v>32738</v>
      </c>
      <c r="F3038" t="s">
        <v>1675</v>
      </c>
      <c r="G3038" t="s">
        <v>399</v>
      </c>
      <c r="H3038">
        <v>150</v>
      </c>
      <c r="J3038" t="s">
        <v>22634</v>
      </c>
      <c r="K3038" s="132" t="str">
        <f>IFERROR(IFERROR(INDEX(Кат!$O:$O,MATCH($C3038,Кат!$I:$I,0)),INDEX(Торг!$L:$L,MATCH($C3038,Торг!$I:$I,0))),"")</f>
        <v/>
      </c>
      <c r="L3038" s="132" t="str">
        <f>IFERROR(IFERROR(INDEX(Кат!$A:$A,MATCH($C3038,Кат!$I:$I,0)),INDEX(Торг!$A:$A,MATCH($C3038,Торг!$I:$I,0))),"")</f>
        <v/>
      </c>
      <c r="M3038" s="132" t="str">
        <f>IFERROR(IFERROR(INDEX(Кат!$B:$B,MATCH($C3038,Кат!$I:$I,0)),INDEX(Торг!$B:$B,MATCH($C3038,Торг!$I:$I,0))),"")</f>
        <v/>
      </c>
      <c r="N3038" s="132" t="str">
        <f t="shared" si="47"/>
        <v>HOFER HF300015</v>
      </c>
      <c r="O3038" s="132" t="str">
        <f>IFERROR(IFERROR(INDEX(Кат!$B:$B,MATCH($N3038,Кат!$I:$I,0)),INDEX(Торг!$B:$B,MATCH($N3038,Торг!$I:$I,0))),"")</f>
        <v/>
      </c>
    </row>
    <row r="3039" spans="1:15" outlineLevel="1">
      <c r="A3039" t="s">
        <v>23885</v>
      </c>
      <c r="C3039" s="191"/>
      <c r="E3039" t="s">
        <v>23886</v>
      </c>
      <c r="J3039" t="s">
        <v>22634</v>
      </c>
      <c r="K3039" s="132" t="str">
        <f>IFERROR(IFERROR(INDEX(Кат!$O:$O,MATCH($C3039,Кат!$I:$I,0)),INDEX(Торг!$L:$L,MATCH($C3039,Торг!$I:$I,0))),"")</f>
        <v/>
      </c>
      <c r="L3039" s="132" t="str">
        <f>IFERROR(IFERROR(INDEX(Кат!$A:$A,MATCH($C3039,Кат!$I:$I,0)),INDEX(Торг!$A:$A,MATCH($C3039,Торг!$I:$I,0))),"")</f>
        <v/>
      </c>
      <c r="M3039" s="132" t="str">
        <f>IFERROR(IFERROR(INDEX(Кат!$B:$B,MATCH($C3039,Кат!$I:$I,0)),INDEX(Торг!$B:$B,MATCH($C3039,Торг!$I:$I,0))),"")</f>
        <v/>
      </c>
      <c r="N3039" s="132" t="str">
        <f t="shared" si="47"/>
        <v xml:space="preserve"> </v>
      </c>
      <c r="O3039" s="132" t="str">
        <f>IFERROR(IFERROR(INDEX(Кат!$B:$B,MATCH($N3039,Кат!$I:$I,0)),INDEX(Торг!$B:$B,MATCH($N3039,Торг!$I:$I,0))),"")</f>
        <v/>
      </c>
    </row>
    <row r="3040" spans="1:15" outlineLevel="1">
      <c r="A3040" t="s">
        <v>16612</v>
      </c>
      <c r="C3040" s="191" t="s">
        <v>5856</v>
      </c>
      <c r="E3040" t="s">
        <v>5857</v>
      </c>
      <c r="F3040" t="s">
        <v>1675</v>
      </c>
      <c r="G3040" t="s">
        <v>399</v>
      </c>
      <c r="H3040">
        <v>300</v>
      </c>
      <c r="J3040" t="s">
        <v>22634</v>
      </c>
      <c r="K3040" s="132" t="str">
        <f>IFERROR(IFERROR(INDEX(Кат!$O:$O,MATCH($C3040,Кат!$I:$I,0)),INDEX(Торг!$L:$L,MATCH($C3040,Торг!$I:$I,0))),"")</f>
        <v/>
      </c>
      <c r="L3040" s="132" t="str">
        <f>IFERROR(IFERROR(INDEX(Кат!$A:$A,MATCH($C3040,Кат!$I:$I,0)),INDEX(Торг!$A:$A,MATCH($C3040,Торг!$I:$I,0))),"")</f>
        <v/>
      </c>
      <c r="M3040" s="132" t="str">
        <f>IFERROR(IFERROR(INDEX(Кат!$B:$B,MATCH($C3040,Кат!$I:$I,0)),INDEX(Торг!$B:$B,MATCH($C3040,Торг!$I:$I,0))),"")</f>
        <v/>
      </c>
      <c r="N3040" s="132" t="str">
        <f t="shared" si="47"/>
        <v>HOFER HF300503</v>
      </c>
      <c r="O3040" s="132" t="str">
        <f>IFERROR(IFERROR(INDEX(Кат!$B:$B,MATCH($N3040,Кат!$I:$I,0)),INDEX(Торг!$B:$B,MATCH($N3040,Торг!$I:$I,0))),"")</f>
        <v/>
      </c>
    </row>
    <row r="3041" spans="1:15" outlineLevel="2">
      <c r="A3041" t="s">
        <v>16613</v>
      </c>
      <c r="C3041" s="191" t="s">
        <v>5858</v>
      </c>
      <c r="E3041" t="s">
        <v>5859</v>
      </c>
      <c r="F3041" t="s">
        <v>1675</v>
      </c>
      <c r="G3041" t="s">
        <v>399</v>
      </c>
      <c r="H3041">
        <v>370</v>
      </c>
      <c r="J3041" t="s">
        <v>22634</v>
      </c>
      <c r="K3041" s="132" t="str">
        <f>IFERROR(IFERROR(INDEX(Кат!$O:$O,MATCH($C3041,Кат!$I:$I,0)),INDEX(Торг!$L:$L,MATCH($C3041,Торг!$I:$I,0))),"")</f>
        <v/>
      </c>
      <c r="L3041" s="132" t="str">
        <f>IFERROR(IFERROR(INDEX(Кат!$A:$A,MATCH($C3041,Кат!$I:$I,0)),INDEX(Торг!$A:$A,MATCH($C3041,Торг!$I:$I,0))),"")</f>
        <v/>
      </c>
      <c r="M3041" s="132" t="str">
        <f>IFERROR(IFERROR(INDEX(Кат!$B:$B,MATCH($C3041,Кат!$I:$I,0)),INDEX(Торг!$B:$B,MATCH($C3041,Торг!$I:$I,0))),"")</f>
        <v/>
      </c>
      <c r="N3041" s="132" t="str">
        <f t="shared" si="47"/>
        <v>HOFER HF300502</v>
      </c>
      <c r="O3041" s="132" t="str">
        <f>IFERROR(IFERROR(INDEX(Кат!$B:$B,MATCH($N3041,Кат!$I:$I,0)),INDEX(Торг!$B:$B,MATCH($N3041,Торг!$I:$I,0))),"")</f>
        <v/>
      </c>
    </row>
    <row r="3042" spans="1:15" outlineLevel="2">
      <c r="A3042" t="s">
        <v>16614</v>
      </c>
      <c r="C3042" s="191" t="s">
        <v>5860</v>
      </c>
      <c r="E3042" t="s">
        <v>5861</v>
      </c>
      <c r="F3042" t="s">
        <v>1675</v>
      </c>
      <c r="G3042" t="s">
        <v>399</v>
      </c>
      <c r="H3042">
        <v>410</v>
      </c>
      <c r="J3042" t="s">
        <v>22634</v>
      </c>
      <c r="K3042" s="132" t="str">
        <f>IFERROR(IFERROR(INDEX(Кат!$O:$O,MATCH($C3042,Кат!$I:$I,0)),INDEX(Торг!$L:$L,MATCH($C3042,Торг!$I:$I,0))),"")</f>
        <v/>
      </c>
      <c r="L3042" s="132" t="str">
        <f>IFERROR(IFERROR(INDEX(Кат!$A:$A,MATCH($C3042,Кат!$I:$I,0)),INDEX(Торг!$A:$A,MATCH($C3042,Торг!$I:$I,0))),"")</f>
        <v/>
      </c>
      <c r="M3042" s="132" t="str">
        <f>IFERROR(IFERROR(INDEX(Кат!$B:$B,MATCH($C3042,Кат!$I:$I,0)),INDEX(Торг!$B:$B,MATCH($C3042,Торг!$I:$I,0))),"")</f>
        <v/>
      </c>
      <c r="N3042" s="132" t="str">
        <f t="shared" si="47"/>
        <v>HOFER HF300506</v>
      </c>
      <c r="O3042" s="132" t="str">
        <f>IFERROR(IFERROR(INDEX(Кат!$B:$B,MATCH($N3042,Кат!$I:$I,0)),INDEX(Торг!$B:$B,MATCH($N3042,Торг!$I:$I,0))),"")</f>
        <v/>
      </c>
    </row>
    <row r="3043" spans="1:15" outlineLevel="2">
      <c r="A3043" t="s">
        <v>16615</v>
      </c>
      <c r="C3043" s="191" t="s">
        <v>5862</v>
      </c>
      <c r="E3043" t="s">
        <v>5863</v>
      </c>
      <c r="F3043" t="s">
        <v>1675</v>
      </c>
      <c r="G3043" t="s">
        <v>399</v>
      </c>
      <c r="H3043">
        <v>430</v>
      </c>
      <c r="J3043" t="s">
        <v>22634</v>
      </c>
      <c r="K3043" s="132" t="str">
        <f>IFERROR(IFERROR(INDEX(Кат!$O:$O,MATCH($C3043,Кат!$I:$I,0)),INDEX(Торг!$L:$L,MATCH($C3043,Торг!$I:$I,0))),"")</f>
        <v/>
      </c>
      <c r="L3043" s="132" t="str">
        <f>IFERROR(IFERROR(INDEX(Кат!$A:$A,MATCH($C3043,Кат!$I:$I,0)),INDEX(Торг!$A:$A,MATCH($C3043,Торг!$I:$I,0))),"")</f>
        <v/>
      </c>
      <c r="M3043" s="132" t="str">
        <f>IFERROR(IFERROR(INDEX(Кат!$B:$B,MATCH($C3043,Кат!$I:$I,0)),INDEX(Торг!$B:$B,MATCH($C3043,Торг!$I:$I,0))),"")</f>
        <v/>
      </c>
      <c r="N3043" s="132" t="str">
        <f t="shared" si="47"/>
        <v>HOFER HF300505</v>
      </c>
      <c r="O3043" s="132" t="str">
        <f>IFERROR(IFERROR(INDEX(Кат!$B:$B,MATCH($N3043,Кат!$I:$I,0)),INDEX(Торг!$B:$B,MATCH($N3043,Торг!$I:$I,0))),"")</f>
        <v/>
      </c>
    </row>
    <row r="3044" spans="1:15" outlineLevel="2">
      <c r="A3044" t="s">
        <v>16616</v>
      </c>
      <c r="C3044" s="191" t="s">
        <v>5864</v>
      </c>
      <c r="E3044" t="s">
        <v>5865</v>
      </c>
      <c r="F3044" t="s">
        <v>1675</v>
      </c>
      <c r="G3044" t="s">
        <v>399</v>
      </c>
      <c r="H3044">
        <v>410</v>
      </c>
      <c r="J3044" t="s">
        <v>22634</v>
      </c>
      <c r="K3044" s="132" t="str">
        <f>IFERROR(IFERROR(INDEX(Кат!$O:$O,MATCH($C3044,Кат!$I:$I,0)),INDEX(Торг!$L:$L,MATCH($C3044,Торг!$I:$I,0))),"")</f>
        <v/>
      </c>
      <c r="L3044" s="132" t="str">
        <f>IFERROR(IFERROR(INDEX(Кат!$A:$A,MATCH($C3044,Кат!$I:$I,0)),INDEX(Торг!$A:$A,MATCH($C3044,Торг!$I:$I,0))),"")</f>
        <v/>
      </c>
      <c r="M3044" s="132" t="str">
        <f>IFERROR(IFERROR(INDEX(Кат!$B:$B,MATCH($C3044,Кат!$I:$I,0)),INDEX(Торг!$B:$B,MATCH($C3044,Торг!$I:$I,0))),"")</f>
        <v/>
      </c>
      <c r="N3044" s="132" t="str">
        <f t="shared" si="47"/>
        <v>HOFER HF300509</v>
      </c>
      <c r="O3044" s="132" t="str">
        <f>IFERROR(IFERROR(INDEX(Кат!$B:$B,MATCH($N3044,Кат!$I:$I,0)),INDEX(Торг!$B:$B,MATCH($N3044,Торг!$I:$I,0))),"")</f>
        <v/>
      </c>
    </row>
    <row r="3045" spans="1:15" outlineLevel="2">
      <c r="A3045" t="s">
        <v>16617</v>
      </c>
      <c r="C3045" s="191" t="s">
        <v>5866</v>
      </c>
      <c r="E3045" t="s">
        <v>5867</v>
      </c>
      <c r="F3045" t="s">
        <v>1675</v>
      </c>
      <c r="G3045" t="s">
        <v>399</v>
      </c>
      <c r="H3045">
        <v>320</v>
      </c>
      <c r="J3045" t="s">
        <v>22634</v>
      </c>
      <c r="K3045" s="132" t="str">
        <f>IFERROR(IFERROR(INDEX(Кат!$O:$O,MATCH($C3045,Кат!$I:$I,0)),INDEX(Торг!$L:$L,MATCH($C3045,Торг!$I:$I,0))),"")</f>
        <v/>
      </c>
      <c r="L3045" s="132" t="str">
        <f>IFERROR(IFERROR(INDEX(Кат!$A:$A,MATCH($C3045,Кат!$I:$I,0)),INDEX(Торг!$A:$A,MATCH($C3045,Торг!$I:$I,0))),"")</f>
        <v/>
      </c>
      <c r="M3045" s="132" t="str">
        <f>IFERROR(IFERROR(INDEX(Кат!$B:$B,MATCH($C3045,Кат!$I:$I,0)),INDEX(Торг!$B:$B,MATCH($C3045,Торг!$I:$I,0))),"")</f>
        <v/>
      </c>
      <c r="N3045" s="132" t="str">
        <f t="shared" si="47"/>
        <v>HOFER HF300507</v>
      </c>
      <c r="O3045" s="132" t="str">
        <f>IFERROR(IFERROR(INDEX(Кат!$B:$B,MATCH($N3045,Кат!$I:$I,0)),INDEX(Торг!$B:$B,MATCH($N3045,Торг!$I:$I,0))),"")</f>
        <v/>
      </c>
    </row>
    <row r="3046" spans="1:15" outlineLevel="2">
      <c r="A3046" t="s">
        <v>16618</v>
      </c>
      <c r="C3046" s="191" t="s">
        <v>5868</v>
      </c>
      <c r="E3046" t="s">
        <v>5869</v>
      </c>
      <c r="F3046" t="s">
        <v>1675</v>
      </c>
      <c r="G3046" t="s">
        <v>399</v>
      </c>
      <c r="H3046">
        <v>200</v>
      </c>
      <c r="J3046" t="s">
        <v>22634</v>
      </c>
      <c r="K3046" s="132" t="str">
        <f>IFERROR(IFERROR(INDEX(Кат!$O:$O,MATCH($C3046,Кат!$I:$I,0)),INDEX(Торг!$L:$L,MATCH($C3046,Торг!$I:$I,0))),"")</f>
        <v/>
      </c>
      <c r="L3046" s="132" t="str">
        <f>IFERROR(IFERROR(INDEX(Кат!$A:$A,MATCH($C3046,Кат!$I:$I,0)),INDEX(Торг!$A:$A,MATCH($C3046,Торг!$I:$I,0))),"")</f>
        <v/>
      </c>
      <c r="M3046" s="132" t="str">
        <f>IFERROR(IFERROR(INDEX(Кат!$B:$B,MATCH($C3046,Кат!$I:$I,0)),INDEX(Торг!$B:$B,MATCH($C3046,Торг!$I:$I,0))),"")</f>
        <v/>
      </c>
      <c r="N3046" s="132" t="str">
        <f t="shared" si="47"/>
        <v>HOFER HF300508</v>
      </c>
      <c r="O3046" s="132" t="str">
        <f>IFERROR(IFERROR(INDEX(Кат!$B:$B,MATCH($N3046,Кат!$I:$I,0)),INDEX(Торг!$B:$B,MATCH($N3046,Торг!$I:$I,0))),"")</f>
        <v/>
      </c>
    </row>
    <row r="3047" spans="1:15" outlineLevel="2">
      <c r="A3047" t="s">
        <v>23887</v>
      </c>
      <c r="C3047" s="191"/>
      <c r="E3047" t="s">
        <v>23888</v>
      </c>
      <c r="J3047" t="s">
        <v>22634</v>
      </c>
      <c r="K3047" s="132" t="str">
        <f>IFERROR(IFERROR(INDEX(Кат!$O:$O,MATCH($C3047,Кат!$I:$I,0)),INDEX(Торг!$L:$L,MATCH($C3047,Торг!$I:$I,0))),"")</f>
        <v/>
      </c>
      <c r="L3047" s="132" t="str">
        <f>IFERROR(IFERROR(INDEX(Кат!$A:$A,MATCH($C3047,Кат!$I:$I,0)),INDEX(Торг!$A:$A,MATCH($C3047,Торг!$I:$I,0))),"")</f>
        <v/>
      </c>
      <c r="M3047" s="132" t="str">
        <f>IFERROR(IFERROR(INDEX(Кат!$B:$B,MATCH($C3047,Кат!$I:$I,0)),INDEX(Торг!$B:$B,MATCH($C3047,Торг!$I:$I,0))),"")</f>
        <v/>
      </c>
      <c r="N3047" s="132" t="str">
        <f t="shared" si="47"/>
        <v xml:space="preserve"> </v>
      </c>
      <c r="O3047" s="132" t="str">
        <f>IFERROR(IFERROR(INDEX(Кат!$B:$B,MATCH($N3047,Кат!$I:$I,0)),INDEX(Торг!$B:$B,MATCH($N3047,Торг!$I:$I,0))),"")</f>
        <v/>
      </c>
    </row>
    <row r="3048" spans="1:15" outlineLevel="2">
      <c r="A3048" t="s">
        <v>16619</v>
      </c>
      <c r="C3048" s="191" t="s">
        <v>5870</v>
      </c>
      <c r="E3048" t="s">
        <v>5871</v>
      </c>
      <c r="F3048" t="s">
        <v>1675</v>
      </c>
      <c r="G3048" t="s">
        <v>399</v>
      </c>
      <c r="H3048">
        <v>330</v>
      </c>
      <c r="J3048" t="s">
        <v>22634</v>
      </c>
      <c r="K3048" s="132" t="str">
        <f>IFERROR(IFERROR(INDEX(Кат!$O:$O,MATCH($C3048,Кат!$I:$I,0)),INDEX(Торг!$L:$L,MATCH($C3048,Торг!$I:$I,0))),"")</f>
        <v/>
      </c>
      <c r="L3048" s="132" t="str">
        <f>IFERROR(IFERROR(INDEX(Кат!$A:$A,MATCH($C3048,Кат!$I:$I,0)),INDEX(Торг!$A:$A,MATCH($C3048,Торг!$I:$I,0))),"")</f>
        <v/>
      </c>
      <c r="M3048" s="132" t="str">
        <f>IFERROR(IFERROR(INDEX(Кат!$B:$B,MATCH($C3048,Кат!$I:$I,0)),INDEX(Торг!$B:$B,MATCH($C3048,Торг!$I:$I,0))),"")</f>
        <v/>
      </c>
      <c r="N3048" s="132" t="str">
        <f t="shared" si="47"/>
        <v>HOFER HF303104</v>
      </c>
      <c r="O3048" s="132" t="str">
        <f>IFERROR(IFERROR(INDEX(Кат!$B:$B,MATCH($N3048,Кат!$I:$I,0)),INDEX(Торг!$B:$B,MATCH($N3048,Торг!$I:$I,0))),"")</f>
        <v/>
      </c>
    </row>
    <row r="3049" spans="1:15" outlineLevel="2">
      <c r="A3049" t="s">
        <v>16620</v>
      </c>
      <c r="C3049" s="191" t="s">
        <v>1880</v>
      </c>
      <c r="E3049" t="s">
        <v>1881</v>
      </c>
      <c r="F3049" t="s">
        <v>1675</v>
      </c>
      <c r="G3049" t="s">
        <v>399</v>
      </c>
      <c r="H3049">
        <v>300</v>
      </c>
      <c r="J3049" t="s">
        <v>22634</v>
      </c>
      <c r="K3049" s="132" t="str">
        <f>IFERROR(IFERROR(INDEX(Кат!$O:$O,MATCH($C3049,Кат!$I:$I,0)),INDEX(Торг!$L:$L,MATCH($C3049,Торг!$I:$I,0))),"")</f>
        <v/>
      </c>
      <c r="L3049" s="132" t="str">
        <f>IFERROR(IFERROR(INDEX(Кат!$A:$A,MATCH($C3049,Кат!$I:$I,0)),INDEX(Торг!$A:$A,MATCH($C3049,Торг!$I:$I,0))),"")</f>
        <v/>
      </c>
      <c r="M3049" s="132" t="str">
        <f>IFERROR(IFERROR(INDEX(Кат!$B:$B,MATCH($C3049,Кат!$I:$I,0)),INDEX(Торг!$B:$B,MATCH($C3049,Торг!$I:$I,0))),"")</f>
        <v/>
      </c>
      <c r="N3049" s="132" t="str">
        <f t="shared" si="47"/>
        <v>HOFER HF303101</v>
      </c>
      <c r="O3049" s="132" t="str">
        <f>IFERROR(IFERROR(INDEX(Кат!$B:$B,MATCH($N3049,Кат!$I:$I,0)),INDEX(Торг!$B:$B,MATCH($N3049,Торг!$I:$I,0))),"")</f>
        <v/>
      </c>
    </row>
    <row r="3050" spans="1:15" outlineLevel="2">
      <c r="A3050" t="s">
        <v>16621</v>
      </c>
      <c r="C3050" s="191" t="s">
        <v>1882</v>
      </c>
      <c r="E3050" t="s">
        <v>1883</v>
      </c>
      <c r="F3050" t="s">
        <v>1675</v>
      </c>
      <c r="G3050" t="s">
        <v>399</v>
      </c>
      <c r="H3050">
        <v>360</v>
      </c>
      <c r="J3050" t="s">
        <v>22634</v>
      </c>
      <c r="K3050" s="132" t="str">
        <f>IFERROR(IFERROR(INDEX(Кат!$O:$O,MATCH($C3050,Кат!$I:$I,0)),INDEX(Торг!$L:$L,MATCH($C3050,Торг!$I:$I,0))),"")</f>
        <v/>
      </c>
      <c r="L3050" s="132" t="str">
        <f>IFERROR(IFERROR(INDEX(Кат!$A:$A,MATCH($C3050,Кат!$I:$I,0)),INDEX(Торг!$A:$A,MATCH($C3050,Торг!$I:$I,0))),"")</f>
        <v/>
      </c>
      <c r="M3050" s="132" t="str">
        <f>IFERROR(IFERROR(INDEX(Кат!$B:$B,MATCH($C3050,Кат!$I:$I,0)),INDEX(Торг!$B:$B,MATCH($C3050,Торг!$I:$I,0))),"")</f>
        <v/>
      </c>
      <c r="N3050" s="132" t="str">
        <f t="shared" si="47"/>
        <v>HOFER HF303102</v>
      </c>
      <c r="O3050" s="132" t="str">
        <f>IFERROR(IFERROR(INDEX(Кат!$B:$B,MATCH($N3050,Кат!$I:$I,0)),INDEX(Торг!$B:$B,MATCH($N3050,Торг!$I:$I,0))),"")</f>
        <v/>
      </c>
    </row>
    <row r="3051" spans="1:15" outlineLevel="2">
      <c r="A3051" t="s">
        <v>23889</v>
      </c>
      <c r="C3051" s="191"/>
      <c r="E3051" t="s">
        <v>23834</v>
      </c>
      <c r="J3051" t="s">
        <v>22634</v>
      </c>
      <c r="K3051" s="132" t="str">
        <f>IFERROR(IFERROR(INDEX(Кат!$O:$O,MATCH($C3051,Кат!$I:$I,0)),INDEX(Торг!$L:$L,MATCH($C3051,Торг!$I:$I,0))),"")</f>
        <v/>
      </c>
      <c r="L3051" s="132" t="str">
        <f>IFERROR(IFERROR(INDEX(Кат!$A:$A,MATCH($C3051,Кат!$I:$I,0)),INDEX(Торг!$A:$A,MATCH($C3051,Торг!$I:$I,0))),"")</f>
        <v/>
      </c>
      <c r="M3051" s="132" t="str">
        <f>IFERROR(IFERROR(INDEX(Кат!$B:$B,MATCH($C3051,Кат!$I:$I,0)),INDEX(Торг!$B:$B,MATCH($C3051,Торг!$I:$I,0))),"")</f>
        <v/>
      </c>
      <c r="N3051" s="132" t="str">
        <f t="shared" si="47"/>
        <v xml:space="preserve"> </v>
      </c>
      <c r="O3051" s="132" t="str">
        <f>IFERROR(IFERROR(INDEX(Кат!$B:$B,MATCH($N3051,Кат!$I:$I,0)),INDEX(Торг!$B:$B,MATCH($N3051,Торг!$I:$I,0))),"")</f>
        <v/>
      </c>
    </row>
    <row r="3052" spans="1:15" outlineLevel="2">
      <c r="A3052" t="s">
        <v>32336</v>
      </c>
      <c r="C3052" s="191" t="s">
        <v>32337</v>
      </c>
      <c r="E3052" t="s">
        <v>32338</v>
      </c>
      <c r="F3052" t="s">
        <v>1675</v>
      </c>
      <c r="G3052" t="s">
        <v>399</v>
      </c>
      <c r="H3052">
        <v>550</v>
      </c>
      <c r="J3052" t="s">
        <v>22634</v>
      </c>
      <c r="K3052" s="132" t="str">
        <f>IFERROR(IFERROR(INDEX(Кат!$O:$O,MATCH($C3052,Кат!$I:$I,0)),INDEX(Торг!$L:$L,MATCH($C3052,Торг!$I:$I,0))),"")</f>
        <v/>
      </c>
      <c r="L3052" s="132" t="str">
        <f>IFERROR(IFERROR(INDEX(Кат!$A:$A,MATCH($C3052,Кат!$I:$I,0)),INDEX(Торг!$A:$A,MATCH($C3052,Торг!$I:$I,0))),"")</f>
        <v/>
      </c>
      <c r="M3052" s="132" t="str">
        <f>IFERROR(IFERROR(INDEX(Кат!$B:$B,MATCH($C3052,Кат!$I:$I,0)),INDEX(Торг!$B:$B,MATCH($C3052,Торг!$I:$I,0))),"")</f>
        <v/>
      </c>
      <c r="N3052" s="132" t="str">
        <f t="shared" si="47"/>
        <v>HOFER HF300188</v>
      </c>
      <c r="O3052" s="132" t="str">
        <f>IFERROR(IFERROR(INDEX(Кат!$B:$B,MATCH($N3052,Кат!$I:$I,0)),INDEX(Торг!$B:$B,MATCH($N3052,Торг!$I:$I,0))),"")</f>
        <v/>
      </c>
    </row>
    <row r="3053" spans="1:15" outlineLevel="2">
      <c r="A3053" t="s">
        <v>16622</v>
      </c>
      <c r="C3053" s="191" t="s">
        <v>1884</v>
      </c>
      <c r="E3053" t="s">
        <v>1885</v>
      </c>
      <c r="F3053" t="s">
        <v>1675</v>
      </c>
      <c r="G3053" t="s">
        <v>399</v>
      </c>
      <c r="H3053">
        <v>400</v>
      </c>
      <c r="J3053" t="s">
        <v>22634</v>
      </c>
      <c r="K3053" s="132" t="str">
        <f>IFERROR(IFERROR(INDEX(Кат!$O:$O,MATCH($C3053,Кат!$I:$I,0)),INDEX(Торг!$L:$L,MATCH($C3053,Торг!$I:$I,0))),"")</f>
        <v>шпак</v>
      </c>
      <c r="L3053" s="132">
        <f>IFERROR(IFERROR(INDEX(Кат!$A:$A,MATCH($C3053,Кат!$I:$I,0)),INDEX(Торг!$A:$A,MATCH($C3053,Торг!$I:$I,0))),"")</f>
        <v>195124</v>
      </c>
      <c r="M3053" s="132">
        <f>IFERROR(IFERROR(INDEX(Кат!$B:$B,MATCH($C3053,Кат!$I:$I,0)),INDEX(Торг!$B:$B,MATCH($C3053,Торг!$I:$I,0))),"")</f>
        <v>37674</v>
      </c>
      <c r="N3053" s="132" t="str">
        <f t="shared" si="47"/>
        <v>HOFER HF301045</v>
      </c>
      <c r="O3053" s="132" t="str">
        <f>IFERROR(IFERROR(INDEX(Кат!$B:$B,MATCH($N3053,Кат!$I:$I,0)),INDEX(Торг!$B:$B,MATCH($N3053,Торг!$I:$I,0))),"")</f>
        <v/>
      </c>
    </row>
    <row r="3054" spans="1:15" outlineLevel="2">
      <c r="A3054" t="s">
        <v>16623</v>
      </c>
      <c r="C3054" s="191" t="s">
        <v>1886</v>
      </c>
      <c r="E3054" t="s">
        <v>1887</v>
      </c>
      <c r="F3054" t="s">
        <v>1675</v>
      </c>
      <c r="G3054" t="s">
        <v>1888</v>
      </c>
      <c r="H3054">
        <v>310</v>
      </c>
      <c r="J3054" t="s">
        <v>22634</v>
      </c>
      <c r="K3054" s="132" t="str">
        <f>IFERROR(IFERROR(INDEX(Кат!$O:$O,MATCH($C3054,Кат!$I:$I,0)),INDEX(Торг!$L:$L,MATCH($C3054,Торг!$I:$I,0))),"")</f>
        <v/>
      </c>
      <c r="L3054" s="132" t="str">
        <f>IFERROR(IFERROR(INDEX(Кат!$A:$A,MATCH($C3054,Кат!$I:$I,0)),INDEX(Торг!$A:$A,MATCH($C3054,Торг!$I:$I,0))),"")</f>
        <v/>
      </c>
      <c r="M3054" s="132" t="str">
        <f>IFERROR(IFERROR(INDEX(Кат!$B:$B,MATCH($C3054,Кат!$I:$I,0)),INDEX(Торг!$B:$B,MATCH($C3054,Торг!$I:$I,0))),"")</f>
        <v/>
      </c>
      <c r="N3054" s="132" t="str">
        <f t="shared" si="47"/>
        <v>HOFER HF300041</v>
      </c>
      <c r="O3054" s="132" t="str">
        <f>IFERROR(IFERROR(INDEX(Кат!$B:$B,MATCH($N3054,Кат!$I:$I,0)),INDEX(Торг!$B:$B,MATCH($N3054,Торг!$I:$I,0))),"")</f>
        <v/>
      </c>
    </row>
    <row r="3055" spans="1:15" outlineLevel="2">
      <c r="A3055" t="s">
        <v>32339</v>
      </c>
      <c r="C3055" s="191" t="s">
        <v>32340</v>
      </c>
      <c r="E3055" t="s">
        <v>32341</v>
      </c>
      <c r="F3055" t="s">
        <v>1675</v>
      </c>
      <c r="G3055" t="s">
        <v>399</v>
      </c>
      <c r="H3055">
        <v>650</v>
      </c>
      <c r="J3055" t="s">
        <v>22634</v>
      </c>
      <c r="K3055" s="132" t="str">
        <f>IFERROR(IFERROR(INDEX(Кат!$O:$O,MATCH($C3055,Кат!$I:$I,0)),INDEX(Торг!$L:$L,MATCH($C3055,Торг!$I:$I,0))),"")</f>
        <v/>
      </c>
      <c r="L3055" s="132" t="str">
        <f>IFERROR(IFERROR(INDEX(Кат!$A:$A,MATCH($C3055,Кат!$I:$I,0)),INDEX(Торг!$A:$A,MATCH($C3055,Торг!$I:$I,0))),"")</f>
        <v/>
      </c>
      <c r="M3055" s="132" t="str">
        <f>IFERROR(IFERROR(INDEX(Кат!$B:$B,MATCH($C3055,Кат!$I:$I,0)),INDEX(Торг!$B:$B,MATCH($C3055,Торг!$I:$I,0))),"")</f>
        <v/>
      </c>
      <c r="N3055" s="132" t="str">
        <f t="shared" si="47"/>
        <v>HOFER HF300183</v>
      </c>
      <c r="O3055" s="132" t="str">
        <f>IFERROR(IFERROR(INDEX(Кат!$B:$B,MATCH($N3055,Кат!$I:$I,0)),INDEX(Торг!$B:$B,MATCH($N3055,Торг!$I:$I,0))),"")</f>
        <v/>
      </c>
    </row>
    <row r="3056" spans="1:15" outlineLevel="2">
      <c r="A3056" t="s">
        <v>32342</v>
      </c>
      <c r="C3056" s="191" t="s">
        <v>32343</v>
      </c>
      <c r="E3056" t="s">
        <v>32344</v>
      </c>
      <c r="F3056" t="s">
        <v>1675</v>
      </c>
      <c r="G3056" t="s">
        <v>399</v>
      </c>
      <c r="H3056">
        <v>620</v>
      </c>
      <c r="J3056" t="s">
        <v>22634</v>
      </c>
      <c r="K3056" s="132" t="str">
        <f>IFERROR(IFERROR(INDEX(Кат!$O:$O,MATCH($C3056,Кат!$I:$I,0)),INDEX(Торг!$L:$L,MATCH($C3056,Торг!$I:$I,0))),"")</f>
        <v/>
      </c>
      <c r="L3056" s="132" t="str">
        <f>IFERROR(IFERROR(INDEX(Кат!$A:$A,MATCH($C3056,Кат!$I:$I,0)),INDEX(Торг!$A:$A,MATCH($C3056,Торг!$I:$I,0))),"")</f>
        <v/>
      </c>
      <c r="M3056" s="132" t="str">
        <f>IFERROR(IFERROR(INDEX(Кат!$B:$B,MATCH($C3056,Кат!$I:$I,0)),INDEX(Торг!$B:$B,MATCH($C3056,Торг!$I:$I,0))),"")</f>
        <v/>
      </c>
      <c r="N3056" s="132" t="str">
        <f t="shared" si="47"/>
        <v>HOFER HF300187</v>
      </c>
      <c r="O3056" s="132" t="str">
        <f>IFERROR(IFERROR(INDEX(Кат!$B:$B,MATCH($N3056,Кат!$I:$I,0)),INDEX(Торг!$B:$B,MATCH($N3056,Торг!$I:$I,0))),"")</f>
        <v/>
      </c>
    </row>
    <row r="3057" spans="1:15" outlineLevel="2">
      <c r="A3057" t="s">
        <v>32345</v>
      </c>
      <c r="C3057" s="191" t="s">
        <v>32346</v>
      </c>
      <c r="E3057" t="s">
        <v>32347</v>
      </c>
      <c r="F3057" t="s">
        <v>1675</v>
      </c>
      <c r="G3057" t="s">
        <v>399</v>
      </c>
      <c r="H3057">
        <v>800</v>
      </c>
      <c r="J3057" t="s">
        <v>22634</v>
      </c>
      <c r="K3057" s="132" t="str">
        <f>IFERROR(IFERROR(INDEX(Кат!$O:$O,MATCH($C3057,Кат!$I:$I,0)),INDEX(Торг!$L:$L,MATCH($C3057,Торг!$I:$I,0))),"")</f>
        <v/>
      </c>
      <c r="L3057" s="132" t="str">
        <f>IFERROR(IFERROR(INDEX(Кат!$A:$A,MATCH($C3057,Кат!$I:$I,0)),INDEX(Торг!$A:$A,MATCH($C3057,Торг!$I:$I,0))),"")</f>
        <v/>
      </c>
      <c r="M3057" s="132" t="str">
        <f>IFERROR(IFERROR(INDEX(Кат!$B:$B,MATCH($C3057,Кат!$I:$I,0)),INDEX(Торг!$B:$B,MATCH($C3057,Торг!$I:$I,0))),"")</f>
        <v/>
      </c>
      <c r="N3057" s="132" t="str">
        <f t="shared" si="47"/>
        <v>HOFER HF300180</v>
      </c>
      <c r="O3057" s="132" t="str">
        <f>IFERROR(IFERROR(INDEX(Кат!$B:$B,MATCH($N3057,Кат!$I:$I,0)),INDEX(Торг!$B:$B,MATCH($N3057,Торг!$I:$I,0))),"")</f>
        <v/>
      </c>
    </row>
    <row r="3058" spans="1:15" outlineLevel="2">
      <c r="A3058" t="s">
        <v>16624</v>
      </c>
      <c r="C3058" s="191" t="s">
        <v>5872</v>
      </c>
      <c r="E3058" t="s">
        <v>5873</v>
      </c>
      <c r="F3058" t="s">
        <v>1675</v>
      </c>
      <c r="G3058" t="s">
        <v>399</v>
      </c>
      <c r="H3058">
        <v>500</v>
      </c>
      <c r="J3058" t="s">
        <v>22634</v>
      </c>
      <c r="K3058" s="132" t="str">
        <f>IFERROR(IFERROR(INDEX(Кат!$O:$O,MATCH($C3058,Кат!$I:$I,0)),INDEX(Торг!$L:$L,MATCH($C3058,Торг!$I:$I,0))),"")</f>
        <v/>
      </c>
      <c r="L3058" s="132" t="str">
        <f>IFERROR(IFERROR(INDEX(Кат!$A:$A,MATCH($C3058,Кат!$I:$I,0)),INDEX(Торг!$A:$A,MATCH($C3058,Торг!$I:$I,0))),"")</f>
        <v/>
      </c>
      <c r="M3058" s="132" t="str">
        <f>IFERROR(IFERROR(INDEX(Кат!$B:$B,MATCH($C3058,Кат!$I:$I,0)),INDEX(Торг!$B:$B,MATCH($C3058,Торг!$I:$I,0))),"")</f>
        <v/>
      </c>
      <c r="N3058" s="132" t="str">
        <f t="shared" si="47"/>
        <v>HOFER HF301170</v>
      </c>
      <c r="O3058" s="132" t="str">
        <f>IFERROR(IFERROR(INDEX(Кат!$B:$B,MATCH($N3058,Кат!$I:$I,0)),INDEX(Торг!$B:$B,MATCH($N3058,Торг!$I:$I,0))),"")</f>
        <v/>
      </c>
    </row>
    <row r="3059" spans="1:15" outlineLevel="2">
      <c r="A3059" t="s">
        <v>16625</v>
      </c>
      <c r="C3059" s="191" t="s">
        <v>1889</v>
      </c>
      <c r="E3059" t="s">
        <v>1890</v>
      </c>
      <c r="F3059" t="s">
        <v>1675</v>
      </c>
      <c r="G3059" t="s">
        <v>399</v>
      </c>
      <c r="H3059">
        <v>430</v>
      </c>
      <c r="J3059" t="s">
        <v>22634</v>
      </c>
      <c r="K3059" s="132" t="str">
        <f>IFERROR(IFERROR(INDEX(Кат!$O:$O,MATCH($C3059,Кат!$I:$I,0)),INDEX(Торг!$L:$L,MATCH($C3059,Торг!$I:$I,0))),"")</f>
        <v/>
      </c>
      <c r="L3059" s="132" t="str">
        <f>IFERROR(IFERROR(INDEX(Кат!$A:$A,MATCH($C3059,Кат!$I:$I,0)),INDEX(Торг!$A:$A,MATCH($C3059,Торг!$I:$I,0))),"")</f>
        <v/>
      </c>
      <c r="M3059" s="132" t="str">
        <f>IFERROR(IFERROR(INDEX(Кат!$B:$B,MATCH($C3059,Кат!$I:$I,0)),INDEX(Торг!$B:$B,MATCH($C3059,Торг!$I:$I,0))),"")</f>
        <v/>
      </c>
      <c r="N3059" s="132" t="str">
        <f t="shared" si="47"/>
        <v>HOFER HF301046</v>
      </c>
      <c r="O3059" s="132" t="str">
        <f>IFERROR(IFERROR(INDEX(Кат!$B:$B,MATCH($N3059,Кат!$I:$I,0)),INDEX(Торг!$B:$B,MATCH($N3059,Торг!$I:$I,0))),"")</f>
        <v/>
      </c>
    </row>
    <row r="3060" spans="1:15" outlineLevel="2">
      <c r="A3060" t="s">
        <v>16626</v>
      </c>
      <c r="C3060" s="191" t="s">
        <v>1891</v>
      </c>
      <c r="E3060" t="s">
        <v>1892</v>
      </c>
      <c r="F3060" t="s">
        <v>1675</v>
      </c>
      <c r="G3060" t="s">
        <v>399</v>
      </c>
      <c r="H3060">
        <v>270</v>
      </c>
      <c r="J3060" t="s">
        <v>22634</v>
      </c>
      <c r="K3060" s="132" t="str">
        <f>IFERROR(IFERROR(INDEX(Кат!$O:$O,MATCH($C3060,Кат!$I:$I,0)),INDEX(Торг!$L:$L,MATCH($C3060,Торг!$I:$I,0))),"")</f>
        <v/>
      </c>
      <c r="L3060" s="132" t="str">
        <f>IFERROR(IFERROR(INDEX(Кат!$A:$A,MATCH($C3060,Кат!$I:$I,0)),INDEX(Торг!$A:$A,MATCH($C3060,Торг!$I:$I,0))),"")</f>
        <v/>
      </c>
      <c r="M3060" s="132" t="str">
        <f>IFERROR(IFERROR(INDEX(Кат!$B:$B,MATCH($C3060,Кат!$I:$I,0)),INDEX(Торг!$B:$B,MATCH($C3060,Торг!$I:$I,0))),"")</f>
        <v/>
      </c>
      <c r="N3060" s="132" t="str">
        <f t="shared" si="47"/>
        <v>HOFER HF300044</v>
      </c>
      <c r="O3060" s="132" t="str">
        <f>IFERROR(IFERROR(INDEX(Кат!$B:$B,MATCH($N3060,Кат!$I:$I,0)),INDEX(Торг!$B:$B,MATCH($N3060,Торг!$I:$I,0))),"")</f>
        <v/>
      </c>
    </row>
    <row r="3061" spans="1:15" outlineLevel="2">
      <c r="A3061" t="s">
        <v>16627</v>
      </c>
      <c r="C3061" s="191" t="s">
        <v>1893</v>
      </c>
      <c r="E3061" t="s">
        <v>1894</v>
      </c>
      <c r="F3061" t="s">
        <v>1675</v>
      </c>
      <c r="G3061" t="s">
        <v>399</v>
      </c>
      <c r="H3061">
        <v>580</v>
      </c>
      <c r="J3061" t="s">
        <v>22634</v>
      </c>
      <c r="K3061" s="132" t="str">
        <f>IFERROR(IFERROR(INDEX(Кат!$O:$O,MATCH($C3061,Кат!$I:$I,0)),INDEX(Торг!$L:$L,MATCH($C3061,Торг!$I:$I,0))),"")</f>
        <v/>
      </c>
      <c r="L3061" s="132" t="str">
        <f>IFERROR(IFERROR(INDEX(Кат!$A:$A,MATCH($C3061,Кат!$I:$I,0)),INDEX(Торг!$A:$A,MATCH($C3061,Торг!$I:$I,0))),"")</f>
        <v/>
      </c>
      <c r="M3061" s="132" t="str">
        <f>IFERROR(IFERROR(INDEX(Кат!$B:$B,MATCH($C3061,Кат!$I:$I,0)),INDEX(Торг!$B:$B,MATCH($C3061,Торг!$I:$I,0))),"")</f>
        <v/>
      </c>
      <c r="N3061" s="132" t="str">
        <f t="shared" si="47"/>
        <v>HOFER HF301048</v>
      </c>
      <c r="O3061" s="132" t="str">
        <f>IFERROR(IFERROR(INDEX(Кат!$B:$B,MATCH($N3061,Кат!$I:$I,0)),INDEX(Торг!$B:$B,MATCH($N3061,Торг!$I:$I,0))),"")</f>
        <v/>
      </c>
    </row>
    <row r="3062" spans="1:15" outlineLevel="1">
      <c r="A3062" t="s">
        <v>32348</v>
      </c>
      <c r="C3062" s="191" t="s">
        <v>32349</v>
      </c>
      <c r="E3062" t="s">
        <v>32350</v>
      </c>
      <c r="F3062" t="s">
        <v>1675</v>
      </c>
      <c r="G3062" t="s">
        <v>399</v>
      </c>
      <c r="H3062">
        <v>950</v>
      </c>
      <c r="J3062" t="s">
        <v>22634</v>
      </c>
      <c r="K3062" s="132" t="str">
        <f>IFERROR(IFERROR(INDEX(Кат!$O:$O,MATCH($C3062,Кат!$I:$I,0)),INDEX(Торг!$L:$L,MATCH($C3062,Торг!$I:$I,0))),"")</f>
        <v/>
      </c>
      <c r="L3062" s="132" t="str">
        <f>IFERROR(IFERROR(INDEX(Кат!$A:$A,MATCH($C3062,Кат!$I:$I,0)),INDEX(Торг!$A:$A,MATCH($C3062,Торг!$I:$I,0))),"")</f>
        <v/>
      </c>
      <c r="M3062" s="132" t="str">
        <f>IFERROR(IFERROR(INDEX(Кат!$B:$B,MATCH($C3062,Кат!$I:$I,0)),INDEX(Торг!$B:$B,MATCH($C3062,Торг!$I:$I,0))),"")</f>
        <v/>
      </c>
      <c r="N3062" s="132" t="str">
        <f t="shared" si="47"/>
        <v>HOFER HF300181</v>
      </c>
      <c r="O3062" s="132" t="str">
        <f>IFERROR(IFERROR(INDEX(Кат!$B:$B,MATCH($N3062,Кат!$I:$I,0)),INDEX(Торг!$B:$B,MATCH($N3062,Торг!$I:$I,0))),"")</f>
        <v/>
      </c>
    </row>
    <row r="3063" spans="1:15" outlineLevel="2">
      <c r="A3063" t="s">
        <v>16628</v>
      </c>
      <c r="C3063" s="191" t="s">
        <v>1895</v>
      </c>
      <c r="E3063" t="s">
        <v>1896</v>
      </c>
      <c r="F3063" t="s">
        <v>1675</v>
      </c>
      <c r="G3063" t="s">
        <v>399</v>
      </c>
      <c r="H3063">
        <v>680</v>
      </c>
      <c r="J3063" t="s">
        <v>22634</v>
      </c>
      <c r="K3063" s="132" t="str">
        <f>IFERROR(IFERROR(INDEX(Кат!$O:$O,MATCH($C3063,Кат!$I:$I,0)),INDEX(Торг!$L:$L,MATCH($C3063,Торг!$I:$I,0))),"")</f>
        <v/>
      </c>
      <c r="L3063" s="132" t="str">
        <f>IFERROR(IFERROR(INDEX(Кат!$A:$A,MATCH($C3063,Кат!$I:$I,0)),INDEX(Торг!$A:$A,MATCH($C3063,Торг!$I:$I,0))),"")</f>
        <v/>
      </c>
      <c r="M3063" s="132" t="str">
        <f>IFERROR(IFERROR(INDEX(Кат!$B:$B,MATCH($C3063,Кат!$I:$I,0)),INDEX(Торг!$B:$B,MATCH($C3063,Торг!$I:$I,0))),"")</f>
        <v/>
      </c>
      <c r="N3063" s="132" t="str">
        <f t="shared" si="47"/>
        <v>HOFER HF301049</v>
      </c>
      <c r="O3063" s="132" t="str">
        <f>IFERROR(IFERROR(INDEX(Кат!$B:$B,MATCH($N3063,Кат!$I:$I,0)),INDEX(Торг!$B:$B,MATCH($N3063,Торг!$I:$I,0))),"")</f>
        <v/>
      </c>
    </row>
    <row r="3064" spans="1:15" outlineLevel="3">
      <c r="A3064" t="s">
        <v>30745</v>
      </c>
      <c r="C3064" s="191" t="s">
        <v>30746</v>
      </c>
      <c r="E3064" t="s">
        <v>30747</v>
      </c>
      <c r="F3064" t="s">
        <v>1675</v>
      </c>
      <c r="G3064" t="s">
        <v>375</v>
      </c>
      <c r="H3064">
        <v>1000</v>
      </c>
      <c r="J3064" t="s">
        <v>22634</v>
      </c>
      <c r="K3064" s="132" t="str">
        <f>IFERROR(IFERROR(INDEX(Кат!$O:$O,MATCH($C3064,Кат!$I:$I,0)),INDEX(Торг!$L:$L,MATCH($C3064,Торг!$I:$I,0))),"")</f>
        <v/>
      </c>
      <c r="L3064" s="132" t="str">
        <f>IFERROR(IFERROR(INDEX(Кат!$A:$A,MATCH($C3064,Кат!$I:$I,0)),INDEX(Торг!$A:$A,MATCH($C3064,Торг!$I:$I,0))),"")</f>
        <v/>
      </c>
      <c r="M3064" s="132" t="str">
        <f>IFERROR(IFERROR(INDEX(Кат!$B:$B,MATCH($C3064,Кат!$I:$I,0)),INDEX(Торг!$B:$B,MATCH($C3064,Торг!$I:$I,0))),"")</f>
        <v/>
      </c>
      <c r="N3064" s="132" t="str">
        <f t="shared" si="47"/>
        <v>HOFER HF300192</v>
      </c>
      <c r="O3064" s="132" t="str">
        <f>IFERROR(IFERROR(INDEX(Кат!$B:$B,MATCH($N3064,Кат!$I:$I,0)),INDEX(Торг!$B:$B,MATCH($N3064,Торг!$I:$I,0))),"")</f>
        <v/>
      </c>
    </row>
    <row r="3065" spans="1:15" outlineLevel="3">
      <c r="A3065" t="s">
        <v>30748</v>
      </c>
      <c r="C3065" s="191" t="s">
        <v>30749</v>
      </c>
      <c r="E3065" t="s">
        <v>30750</v>
      </c>
      <c r="F3065" t="s">
        <v>1675</v>
      </c>
      <c r="G3065" t="s">
        <v>375</v>
      </c>
      <c r="H3065">
        <v>520</v>
      </c>
      <c r="J3065" t="s">
        <v>22634</v>
      </c>
      <c r="K3065" s="132" t="str">
        <f>IFERROR(IFERROR(INDEX(Кат!$O:$O,MATCH($C3065,Кат!$I:$I,0)),INDEX(Торг!$L:$L,MATCH($C3065,Торг!$I:$I,0))),"")</f>
        <v/>
      </c>
      <c r="L3065" s="132" t="str">
        <f>IFERROR(IFERROR(INDEX(Кат!$A:$A,MATCH($C3065,Кат!$I:$I,0)),INDEX(Торг!$A:$A,MATCH($C3065,Торг!$I:$I,0))),"")</f>
        <v/>
      </c>
      <c r="M3065" s="132" t="str">
        <f>IFERROR(IFERROR(INDEX(Кат!$B:$B,MATCH($C3065,Кат!$I:$I,0)),INDEX(Торг!$B:$B,MATCH($C3065,Торг!$I:$I,0))),"")</f>
        <v/>
      </c>
      <c r="N3065" s="132" t="str">
        <f t="shared" si="47"/>
        <v>HOFER HF300184</v>
      </c>
      <c r="O3065" s="132" t="str">
        <f>IFERROR(IFERROR(INDEX(Кат!$B:$B,MATCH($N3065,Кат!$I:$I,0)),INDEX(Торг!$B:$B,MATCH($N3065,Торг!$I:$I,0))),"")</f>
        <v/>
      </c>
    </row>
    <row r="3066" spans="1:15" outlineLevel="3">
      <c r="A3066" t="s">
        <v>30751</v>
      </c>
      <c r="C3066" s="191" t="s">
        <v>30752</v>
      </c>
      <c r="E3066" t="s">
        <v>30753</v>
      </c>
      <c r="F3066" t="s">
        <v>1675</v>
      </c>
      <c r="G3066" t="s">
        <v>375</v>
      </c>
      <c r="H3066">
        <v>760</v>
      </c>
      <c r="J3066" t="s">
        <v>22634</v>
      </c>
      <c r="K3066" s="132" t="str">
        <f>IFERROR(IFERROR(INDEX(Кат!$O:$O,MATCH($C3066,Кат!$I:$I,0)),INDEX(Торг!$L:$L,MATCH($C3066,Торг!$I:$I,0))),"")</f>
        <v/>
      </c>
      <c r="L3066" s="132" t="str">
        <f>IFERROR(IFERROR(INDEX(Кат!$A:$A,MATCH($C3066,Кат!$I:$I,0)),INDEX(Торг!$A:$A,MATCH($C3066,Торг!$I:$I,0))),"")</f>
        <v/>
      </c>
      <c r="M3066" s="132" t="str">
        <f>IFERROR(IFERROR(INDEX(Кат!$B:$B,MATCH($C3066,Кат!$I:$I,0)),INDEX(Торг!$B:$B,MATCH($C3066,Торг!$I:$I,0))),"")</f>
        <v/>
      </c>
      <c r="N3066" s="132" t="str">
        <f t="shared" si="47"/>
        <v>HOFER HF300189</v>
      </c>
      <c r="O3066" s="132" t="str">
        <f>IFERROR(IFERROR(INDEX(Кат!$B:$B,MATCH($N3066,Кат!$I:$I,0)),INDEX(Торг!$B:$B,MATCH($N3066,Торг!$I:$I,0))),"")</f>
        <v/>
      </c>
    </row>
    <row r="3067" spans="1:15" outlineLevel="2">
      <c r="A3067" t="s">
        <v>31073</v>
      </c>
      <c r="C3067" s="191" t="s">
        <v>31074</v>
      </c>
      <c r="E3067" t="s">
        <v>31075</v>
      </c>
      <c r="F3067" t="s">
        <v>1675</v>
      </c>
      <c r="G3067" t="s">
        <v>375</v>
      </c>
      <c r="H3067">
        <v>800</v>
      </c>
      <c r="J3067" t="s">
        <v>22634</v>
      </c>
      <c r="K3067" s="132" t="str">
        <f>IFERROR(IFERROR(INDEX(Кат!$O:$O,MATCH($C3067,Кат!$I:$I,0)),INDEX(Торг!$L:$L,MATCH($C3067,Торг!$I:$I,0))),"")</f>
        <v/>
      </c>
      <c r="L3067" s="132" t="str">
        <f>IFERROR(IFERROR(INDEX(Кат!$A:$A,MATCH($C3067,Кат!$I:$I,0)),INDEX(Торг!$A:$A,MATCH($C3067,Торг!$I:$I,0))),"")</f>
        <v/>
      </c>
      <c r="M3067" s="132" t="str">
        <f>IFERROR(IFERROR(INDEX(Кат!$B:$B,MATCH($C3067,Кат!$I:$I,0)),INDEX(Торг!$B:$B,MATCH($C3067,Торг!$I:$I,0))),"")</f>
        <v/>
      </c>
      <c r="N3067" s="132" t="str">
        <f t="shared" si="47"/>
        <v>HOFER HF300191</v>
      </c>
      <c r="O3067" s="132" t="str">
        <f>IFERROR(IFERROR(INDEX(Кат!$B:$B,MATCH($N3067,Кат!$I:$I,0)),INDEX(Торг!$B:$B,MATCH($N3067,Торг!$I:$I,0))),"")</f>
        <v/>
      </c>
    </row>
    <row r="3068" spans="1:15" outlineLevel="3">
      <c r="A3068" t="s">
        <v>23890</v>
      </c>
      <c r="C3068" s="191"/>
      <c r="E3068" t="s">
        <v>23891</v>
      </c>
      <c r="J3068" t="s">
        <v>22634</v>
      </c>
      <c r="K3068" s="132" t="str">
        <f>IFERROR(IFERROR(INDEX(Кат!$O:$O,MATCH($C3068,Кат!$I:$I,0)),INDEX(Торг!$L:$L,MATCH($C3068,Торг!$I:$I,0))),"")</f>
        <v/>
      </c>
      <c r="L3068" s="132" t="str">
        <f>IFERROR(IFERROR(INDEX(Кат!$A:$A,MATCH($C3068,Кат!$I:$I,0)),INDEX(Торг!$A:$A,MATCH($C3068,Торг!$I:$I,0))),"")</f>
        <v/>
      </c>
      <c r="M3068" s="132" t="str">
        <f>IFERROR(IFERROR(INDEX(Кат!$B:$B,MATCH($C3068,Кат!$I:$I,0)),INDEX(Торг!$B:$B,MATCH($C3068,Торг!$I:$I,0))),"")</f>
        <v/>
      </c>
      <c r="N3068" s="132" t="str">
        <f t="shared" si="47"/>
        <v xml:space="preserve"> </v>
      </c>
      <c r="O3068" s="132" t="str">
        <f>IFERROR(IFERROR(INDEX(Кат!$B:$B,MATCH($N3068,Кат!$I:$I,0)),INDEX(Торг!$B:$B,MATCH($N3068,Торг!$I:$I,0))),"")</f>
        <v/>
      </c>
    </row>
    <row r="3069" spans="1:15" outlineLevel="3">
      <c r="A3069" t="s">
        <v>16629</v>
      </c>
      <c r="C3069" s="191" t="s">
        <v>1897</v>
      </c>
      <c r="E3069" t="s">
        <v>1898</v>
      </c>
      <c r="F3069" t="s">
        <v>1675</v>
      </c>
      <c r="G3069" t="s">
        <v>399</v>
      </c>
      <c r="H3069">
        <v>450</v>
      </c>
      <c r="J3069" t="s">
        <v>22634</v>
      </c>
      <c r="K3069" s="132" t="str">
        <f>IFERROR(IFERROR(INDEX(Кат!$O:$O,MATCH($C3069,Кат!$I:$I,0)),INDEX(Торг!$L:$L,MATCH($C3069,Торг!$I:$I,0))),"")</f>
        <v/>
      </c>
      <c r="L3069" s="132" t="str">
        <f>IFERROR(IFERROR(INDEX(Кат!$A:$A,MATCH($C3069,Кат!$I:$I,0)),INDEX(Торг!$A:$A,MATCH($C3069,Торг!$I:$I,0))),"")</f>
        <v/>
      </c>
      <c r="M3069" s="132" t="str">
        <f>IFERROR(IFERROR(INDEX(Кат!$B:$B,MATCH($C3069,Кат!$I:$I,0)),INDEX(Торг!$B:$B,MATCH($C3069,Торг!$I:$I,0))),"")</f>
        <v/>
      </c>
      <c r="N3069" s="132" t="str">
        <f t="shared" si="47"/>
        <v>HOFER HF302161</v>
      </c>
      <c r="O3069" s="132" t="str">
        <f>IFERROR(IFERROR(INDEX(Кат!$B:$B,MATCH($N3069,Кат!$I:$I,0)),INDEX(Торг!$B:$B,MATCH($N3069,Торг!$I:$I,0))),"")</f>
        <v/>
      </c>
    </row>
    <row r="3070" spans="1:15" outlineLevel="3">
      <c r="A3070" t="s">
        <v>16630</v>
      </c>
      <c r="C3070" s="191" t="s">
        <v>1899</v>
      </c>
      <c r="E3070" t="s">
        <v>1900</v>
      </c>
      <c r="F3070" t="s">
        <v>1675</v>
      </c>
      <c r="G3070" t="s">
        <v>399</v>
      </c>
      <c r="H3070">
        <v>450</v>
      </c>
      <c r="J3070" t="s">
        <v>22634</v>
      </c>
      <c r="K3070" s="132" t="str">
        <f>IFERROR(IFERROR(INDEX(Кат!$O:$O,MATCH($C3070,Кат!$I:$I,0)),INDEX(Торг!$L:$L,MATCH($C3070,Торг!$I:$I,0))),"")</f>
        <v/>
      </c>
      <c r="L3070" s="132" t="str">
        <f>IFERROR(IFERROR(INDEX(Кат!$A:$A,MATCH($C3070,Кат!$I:$I,0)),INDEX(Торг!$A:$A,MATCH($C3070,Торг!$I:$I,0))),"")</f>
        <v/>
      </c>
      <c r="M3070" s="132" t="str">
        <f>IFERROR(IFERROR(INDEX(Кат!$B:$B,MATCH($C3070,Кат!$I:$I,0)),INDEX(Торг!$B:$B,MATCH($C3070,Торг!$I:$I,0))),"")</f>
        <v/>
      </c>
      <c r="N3070" s="132" t="str">
        <f t="shared" si="47"/>
        <v>HOFER HF302163</v>
      </c>
      <c r="O3070" s="132" t="str">
        <f>IFERROR(IFERROR(INDEX(Кат!$B:$B,MATCH($N3070,Кат!$I:$I,0)),INDEX(Торг!$B:$B,MATCH($N3070,Торг!$I:$I,0))),"")</f>
        <v/>
      </c>
    </row>
    <row r="3071" spans="1:15" outlineLevel="3">
      <c r="A3071" t="s">
        <v>16631</v>
      </c>
      <c r="C3071" s="191" t="s">
        <v>1901</v>
      </c>
      <c r="E3071" t="s">
        <v>1902</v>
      </c>
      <c r="F3071" t="s">
        <v>1675</v>
      </c>
      <c r="G3071" t="s">
        <v>399</v>
      </c>
      <c r="H3071">
        <v>480</v>
      </c>
      <c r="J3071" t="s">
        <v>22634</v>
      </c>
      <c r="K3071" s="132" t="str">
        <f>IFERROR(IFERROR(INDEX(Кат!$O:$O,MATCH($C3071,Кат!$I:$I,0)),INDEX(Торг!$L:$L,MATCH($C3071,Торг!$I:$I,0))),"")</f>
        <v/>
      </c>
      <c r="L3071" s="132" t="str">
        <f>IFERROR(IFERROR(INDEX(Кат!$A:$A,MATCH($C3071,Кат!$I:$I,0)),INDEX(Торг!$A:$A,MATCH($C3071,Торг!$I:$I,0))),"")</f>
        <v/>
      </c>
      <c r="M3071" s="132" t="str">
        <f>IFERROR(IFERROR(INDEX(Кат!$B:$B,MATCH($C3071,Кат!$I:$I,0)),INDEX(Торг!$B:$B,MATCH($C3071,Торг!$I:$I,0))),"")</f>
        <v/>
      </c>
      <c r="N3071" s="132" t="str">
        <f t="shared" si="47"/>
        <v>HOFER HF302164</v>
      </c>
      <c r="O3071" s="132" t="str">
        <f>IFERROR(IFERROR(INDEX(Кат!$B:$B,MATCH($N3071,Кат!$I:$I,0)),INDEX(Торг!$B:$B,MATCH($N3071,Торг!$I:$I,0))),"")</f>
        <v/>
      </c>
    </row>
    <row r="3072" spans="1:15" outlineLevel="3">
      <c r="A3072" t="s">
        <v>16632</v>
      </c>
      <c r="C3072" s="191" t="s">
        <v>1903</v>
      </c>
      <c r="E3072" t="s">
        <v>1904</v>
      </c>
      <c r="F3072" t="s">
        <v>1675</v>
      </c>
      <c r="G3072" t="s">
        <v>399</v>
      </c>
      <c r="H3072">
        <v>500</v>
      </c>
      <c r="J3072" t="s">
        <v>22634</v>
      </c>
      <c r="K3072" s="132" t="str">
        <f>IFERROR(IFERROR(INDEX(Кат!$O:$O,MATCH($C3072,Кат!$I:$I,0)),INDEX(Торг!$L:$L,MATCH($C3072,Торг!$I:$I,0))),"")</f>
        <v/>
      </c>
      <c r="L3072" s="132" t="str">
        <f>IFERROR(IFERROR(INDEX(Кат!$A:$A,MATCH($C3072,Кат!$I:$I,0)),INDEX(Торг!$A:$A,MATCH($C3072,Торг!$I:$I,0))),"")</f>
        <v/>
      </c>
      <c r="M3072" s="132" t="str">
        <f>IFERROR(IFERROR(INDEX(Кат!$B:$B,MATCH($C3072,Кат!$I:$I,0)),INDEX(Торг!$B:$B,MATCH($C3072,Торг!$I:$I,0))),"")</f>
        <v/>
      </c>
      <c r="N3072" s="132" t="str">
        <f t="shared" si="47"/>
        <v>HOFER HF302167</v>
      </c>
      <c r="O3072" s="132" t="str">
        <f>IFERROR(IFERROR(INDEX(Кат!$B:$B,MATCH($N3072,Кат!$I:$I,0)),INDEX(Торг!$B:$B,MATCH($N3072,Торг!$I:$I,0))),"")</f>
        <v/>
      </c>
    </row>
    <row r="3073" spans="1:15" outlineLevel="3">
      <c r="A3073" t="s">
        <v>16633</v>
      </c>
      <c r="C3073" s="191" t="s">
        <v>1905</v>
      </c>
      <c r="E3073" t="s">
        <v>1906</v>
      </c>
      <c r="F3073" t="s">
        <v>1675</v>
      </c>
      <c r="G3073" t="s">
        <v>399</v>
      </c>
      <c r="H3073">
        <v>500</v>
      </c>
      <c r="J3073" t="s">
        <v>22634</v>
      </c>
      <c r="K3073" s="132" t="str">
        <f>IFERROR(IFERROR(INDEX(Кат!$O:$O,MATCH($C3073,Кат!$I:$I,0)),INDEX(Торг!$L:$L,MATCH($C3073,Торг!$I:$I,0))),"")</f>
        <v/>
      </c>
      <c r="L3073" s="132" t="str">
        <f>IFERROR(IFERROR(INDEX(Кат!$A:$A,MATCH($C3073,Кат!$I:$I,0)),INDEX(Торг!$A:$A,MATCH($C3073,Торг!$I:$I,0))),"")</f>
        <v/>
      </c>
      <c r="M3073" s="132" t="str">
        <f>IFERROR(IFERROR(INDEX(Кат!$B:$B,MATCH($C3073,Кат!$I:$I,0)),INDEX(Торг!$B:$B,MATCH($C3073,Торг!$I:$I,0))),"")</f>
        <v/>
      </c>
      <c r="N3073" s="132" t="str">
        <f t="shared" si="47"/>
        <v>HOFER HF302168</v>
      </c>
      <c r="O3073" s="132" t="str">
        <f>IFERROR(IFERROR(INDEX(Кат!$B:$B,MATCH($N3073,Кат!$I:$I,0)),INDEX(Торг!$B:$B,MATCH($N3073,Торг!$I:$I,0))),"")</f>
        <v/>
      </c>
    </row>
    <row r="3074" spans="1:15" outlineLevel="3">
      <c r="A3074" t="s">
        <v>23892</v>
      </c>
      <c r="C3074" s="191"/>
      <c r="E3074" t="s">
        <v>23893</v>
      </c>
      <c r="J3074" t="s">
        <v>22634</v>
      </c>
      <c r="K3074" s="132" t="str">
        <f>IFERROR(IFERROR(INDEX(Кат!$O:$O,MATCH($C3074,Кат!$I:$I,0)),INDEX(Торг!$L:$L,MATCH($C3074,Торг!$I:$I,0))),"")</f>
        <v/>
      </c>
      <c r="L3074" s="132" t="str">
        <f>IFERROR(IFERROR(INDEX(Кат!$A:$A,MATCH($C3074,Кат!$I:$I,0)),INDEX(Торг!$A:$A,MATCH($C3074,Торг!$I:$I,0))),"")</f>
        <v/>
      </c>
      <c r="M3074" s="132" t="str">
        <f>IFERROR(IFERROR(INDEX(Кат!$B:$B,MATCH($C3074,Кат!$I:$I,0)),INDEX(Торг!$B:$B,MATCH($C3074,Торг!$I:$I,0))),"")</f>
        <v/>
      </c>
      <c r="N3074" s="132" t="str">
        <f t="shared" si="47"/>
        <v xml:space="preserve"> </v>
      </c>
      <c r="O3074" s="132" t="str">
        <f>IFERROR(IFERROR(INDEX(Кат!$B:$B,MATCH($N3074,Кат!$I:$I,0)),INDEX(Торг!$B:$B,MATCH($N3074,Торг!$I:$I,0))),"")</f>
        <v/>
      </c>
    </row>
    <row r="3075" spans="1:15" outlineLevel="3">
      <c r="A3075" t="s">
        <v>16634</v>
      </c>
      <c r="C3075" s="191" t="s">
        <v>5874</v>
      </c>
      <c r="E3075" t="s">
        <v>5875</v>
      </c>
      <c r="F3075" t="s">
        <v>1675</v>
      </c>
      <c r="G3075" t="s">
        <v>399</v>
      </c>
      <c r="H3075">
        <v>850</v>
      </c>
      <c r="J3075" t="s">
        <v>22634</v>
      </c>
      <c r="K3075" s="132" t="str">
        <f>IFERROR(IFERROR(INDEX(Кат!$O:$O,MATCH($C3075,Кат!$I:$I,0)),INDEX(Торг!$L:$L,MATCH($C3075,Торг!$I:$I,0))),"")</f>
        <v/>
      </c>
      <c r="L3075" s="132" t="str">
        <f>IFERROR(IFERROR(INDEX(Кат!$A:$A,MATCH($C3075,Кат!$I:$I,0)),INDEX(Торг!$A:$A,MATCH($C3075,Торг!$I:$I,0))),"")</f>
        <v/>
      </c>
      <c r="M3075" s="132" t="str">
        <f>IFERROR(IFERROR(INDEX(Кат!$B:$B,MATCH($C3075,Кат!$I:$I,0)),INDEX(Торг!$B:$B,MATCH($C3075,Торг!$I:$I,0))),"")</f>
        <v/>
      </c>
      <c r="N3075" s="132" t="str">
        <f t="shared" si="47"/>
        <v>HOFER HF871771</v>
      </c>
      <c r="O3075" s="132" t="str">
        <f>IFERROR(IFERROR(INDEX(Кат!$B:$B,MATCH($N3075,Кат!$I:$I,0)),INDEX(Торг!$B:$B,MATCH($N3075,Торг!$I:$I,0))),"")</f>
        <v/>
      </c>
    </row>
    <row r="3076" spans="1:15" outlineLevel="2">
      <c r="A3076" t="s">
        <v>16635</v>
      </c>
      <c r="C3076" s="191" t="s">
        <v>5876</v>
      </c>
      <c r="E3076" t="s">
        <v>5877</v>
      </c>
      <c r="F3076" t="s">
        <v>1675</v>
      </c>
      <c r="G3076" t="s">
        <v>399</v>
      </c>
      <c r="H3076">
        <v>510</v>
      </c>
      <c r="J3076" t="s">
        <v>22634</v>
      </c>
      <c r="K3076" s="132" t="str">
        <f>IFERROR(IFERROR(INDEX(Кат!$O:$O,MATCH($C3076,Кат!$I:$I,0)),INDEX(Торг!$L:$L,MATCH($C3076,Торг!$I:$I,0))),"")</f>
        <v/>
      </c>
      <c r="L3076" s="132" t="str">
        <f>IFERROR(IFERROR(INDEX(Кат!$A:$A,MATCH($C3076,Кат!$I:$I,0)),INDEX(Торг!$A:$A,MATCH($C3076,Торг!$I:$I,0))),"")</f>
        <v/>
      </c>
      <c r="M3076" s="132" t="str">
        <f>IFERROR(IFERROR(INDEX(Кат!$B:$B,MATCH($C3076,Кат!$I:$I,0)),INDEX(Торг!$B:$B,MATCH($C3076,Торг!$I:$I,0))),"")</f>
        <v/>
      </c>
      <c r="N3076" s="132" t="str">
        <f t="shared" si="47"/>
        <v>HOFER HF871772</v>
      </c>
      <c r="O3076" s="132" t="str">
        <f>IFERROR(IFERROR(INDEX(Кат!$B:$B,MATCH($N3076,Кат!$I:$I,0)),INDEX(Торг!$B:$B,MATCH($N3076,Торг!$I:$I,0))),"")</f>
        <v/>
      </c>
    </row>
    <row r="3077" spans="1:15" outlineLevel="3">
      <c r="A3077" t="s">
        <v>16636</v>
      </c>
      <c r="C3077" s="191" t="s">
        <v>5878</v>
      </c>
      <c r="E3077" t="s">
        <v>5879</v>
      </c>
      <c r="F3077" t="s">
        <v>1675</v>
      </c>
      <c r="G3077" t="s">
        <v>399</v>
      </c>
      <c r="H3077">
        <v>500</v>
      </c>
      <c r="J3077" t="s">
        <v>22634</v>
      </c>
      <c r="K3077" s="132" t="str">
        <f>IFERROR(IFERROR(INDEX(Кат!$O:$O,MATCH($C3077,Кат!$I:$I,0)),INDEX(Торг!$L:$L,MATCH($C3077,Торг!$I:$I,0))),"")</f>
        <v/>
      </c>
      <c r="L3077" s="132" t="str">
        <f>IFERROR(IFERROR(INDEX(Кат!$A:$A,MATCH($C3077,Кат!$I:$I,0)),INDEX(Торг!$A:$A,MATCH($C3077,Торг!$I:$I,0))),"")</f>
        <v/>
      </c>
      <c r="M3077" s="132" t="str">
        <f>IFERROR(IFERROR(INDEX(Кат!$B:$B,MATCH($C3077,Кат!$I:$I,0)),INDEX(Торг!$B:$B,MATCH($C3077,Торг!$I:$I,0))),"")</f>
        <v/>
      </c>
      <c r="N3077" s="132" t="str">
        <f t="shared" si="47"/>
        <v>HOFER HF871773</v>
      </c>
      <c r="O3077" s="132" t="str">
        <f>IFERROR(IFERROR(INDEX(Кат!$B:$B,MATCH($N3077,Кат!$I:$I,0)),INDEX(Торг!$B:$B,MATCH($N3077,Торг!$I:$I,0))),"")</f>
        <v/>
      </c>
    </row>
    <row r="3078" spans="1:15" outlineLevel="3">
      <c r="A3078" t="s">
        <v>16637</v>
      </c>
      <c r="C3078" s="191" t="s">
        <v>1907</v>
      </c>
      <c r="E3078" t="s">
        <v>1908</v>
      </c>
      <c r="F3078" t="s">
        <v>1675</v>
      </c>
      <c r="G3078" t="s">
        <v>399</v>
      </c>
      <c r="H3078">
        <v>700</v>
      </c>
      <c r="J3078" t="s">
        <v>22634</v>
      </c>
      <c r="K3078" s="132" t="str">
        <f>IFERROR(IFERROR(INDEX(Кат!$O:$O,MATCH($C3078,Кат!$I:$I,0)),INDEX(Торг!$L:$L,MATCH($C3078,Торг!$I:$I,0))),"")</f>
        <v/>
      </c>
      <c r="L3078" s="132" t="str">
        <f>IFERROR(IFERROR(INDEX(Кат!$A:$A,MATCH($C3078,Кат!$I:$I,0)),INDEX(Торг!$A:$A,MATCH($C3078,Торг!$I:$I,0))),"")</f>
        <v/>
      </c>
      <c r="M3078" s="132" t="str">
        <f>IFERROR(IFERROR(INDEX(Кат!$B:$B,MATCH($C3078,Кат!$I:$I,0)),INDEX(Торг!$B:$B,MATCH($C3078,Торг!$I:$I,0))),"")</f>
        <v/>
      </c>
      <c r="N3078" s="132" t="str">
        <f t="shared" si="47"/>
        <v>HOFER HF871774</v>
      </c>
      <c r="O3078" s="132" t="str">
        <f>IFERROR(IFERROR(INDEX(Кат!$B:$B,MATCH($N3078,Кат!$I:$I,0)),INDEX(Торг!$B:$B,MATCH($N3078,Торг!$I:$I,0))),"")</f>
        <v/>
      </c>
    </row>
    <row r="3079" spans="1:15" outlineLevel="3">
      <c r="A3079" t="s">
        <v>16638</v>
      </c>
      <c r="C3079" s="191" t="s">
        <v>5880</v>
      </c>
      <c r="E3079" t="s">
        <v>5881</v>
      </c>
      <c r="F3079" t="s">
        <v>1675</v>
      </c>
      <c r="G3079" t="s">
        <v>399</v>
      </c>
      <c r="H3079">
        <v>730</v>
      </c>
      <c r="J3079" t="s">
        <v>22634</v>
      </c>
      <c r="K3079" s="132" t="str">
        <f>IFERROR(IFERROR(INDEX(Кат!$O:$O,MATCH($C3079,Кат!$I:$I,0)),INDEX(Торг!$L:$L,MATCH($C3079,Торг!$I:$I,0))),"")</f>
        <v/>
      </c>
      <c r="L3079" s="132" t="str">
        <f>IFERROR(IFERROR(INDEX(Кат!$A:$A,MATCH($C3079,Кат!$I:$I,0)),INDEX(Торг!$A:$A,MATCH($C3079,Торг!$I:$I,0))),"")</f>
        <v/>
      </c>
      <c r="M3079" s="132" t="str">
        <f>IFERROR(IFERROR(INDEX(Кат!$B:$B,MATCH($C3079,Кат!$I:$I,0)),INDEX(Торг!$B:$B,MATCH($C3079,Торг!$I:$I,0))),"")</f>
        <v/>
      </c>
      <c r="N3079" s="132" t="str">
        <f t="shared" si="47"/>
        <v>HOFER HF871775</v>
      </c>
      <c r="O3079" s="132" t="str">
        <f>IFERROR(IFERROR(INDEX(Кат!$B:$B,MATCH($N3079,Кат!$I:$I,0)),INDEX(Торг!$B:$B,MATCH($N3079,Торг!$I:$I,0))),"")</f>
        <v/>
      </c>
    </row>
    <row r="3080" spans="1:15" outlineLevel="3">
      <c r="A3080" t="s">
        <v>16639</v>
      </c>
      <c r="C3080" s="191" t="s">
        <v>5882</v>
      </c>
      <c r="E3080" t="s">
        <v>5883</v>
      </c>
      <c r="F3080" t="s">
        <v>1675</v>
      </c>
      <c r="G3080" t="s">
        <v>399</v>
      </c>
      <c r="H3080">
        <v>520</v>
      </c>
      <c r="J3080" t="s">
        <v>22634</v>
      </c>
      <c r="K3080" s="132" t="str">
        <f>IFERROR(IFERROR(INDEX(Кат!$O:$O,MATCH($C3080,Кат!$I:$I,0)),INDEX(Торг!$L:$L,MATCH($C3080,Торг!$I:$I,0))),"")</f>
        <v/>
      </c>
      <c r="L3080" s="132" t="str">
        <f>IFERROR(IFERROR(INDEX(Кат!$A:$A,MATCH($C3080,Кат!$I:$I,0)),INDEX(Торг!$A:$A,MATCH($C3080,Торг!$I:$I,0))),"")</f>
        <v/>
      </c>
      <c r="M3080" s="132" t="str">
        <f>IFERROR(IFERROR(INDEX(Кат!$B:$B,MATCH($C3080,Кат!$I:$I,0)),INDEX(Торг!$B:$B,MATCH($C3080,Торг!$I:$I,0))),"")</f>
        <v/>
      </c>
      <c r="N3080" s="132" t="str">
        <f t="shared" ref="N3080:N3143" si="48">_xlfn.CONCAT(F3080," ",C3080)</f>
        <v>HOFER HF871778</v>
      </c>
      <c r="O3080" s="132" t="str">
        <f>IFERROR(IFERROR(INDEX(Кат!$B:$B,MATCH($N3080,Кат!$I:$I,0)),INDEX(Торг!$B:$B,MATCH($N3080,Торг!$I:$I,0))),"")</f>
        <v/>
      </c>
    </row>
    <row r="3081" spans="1:15" outlineLevel="3">
      <c r="A3081" t="s">
        <v>16640</v>
      </c>
      <c r="C3081" s="191" t="s">
        <v>1909</v>
      </c>
      <c r="E3081" t="s">
        <v>1910</v>
      </c>
      <c r="F3081" t="s">
        <v>1675</v>
      </c>
      <c r="G3081" t="s">
        <v>399</v>
      </c>
      <c r="H3081">
        <v>700</v>
      </c>
      <c r="J3081" t="s">
        <v>22634</v>
      </c>
      <c r="K3081" s="132" t="str">
        <f>IFERROR(IFERROR(INDEX(Кат!$O:$O,MATCH($C3081,Кат!$I:$I,0)),INDEX(Торг!$L:$L,MATCH($C3081,Торг!$I:$I,0))),"")</f>
        <v/>
      </c>
      <c r="L3081" s="132" t="str">
        <f>IFERROR(IFERROR(INDEX(Кат!$A:$A,MATCH($C3081,Кат!$I:$I,0)),INDEX(Торг!$A:$A,MATCH($C3081,Торг!$I:$I,0))),"")</f>
        <v/>
      </c>
      <c r="M3081" s="132" t="str">
        <f>IFERROR(IFERROR(INDEX(Кат!$B:$B,MATCH($C3081,Кат!$I:$I,0)),INDEX(Торг!$B:$B,MATCH($C3081,Торг!$I:$I,0))),"")</f>
        <v/>
      </c>
      <c r="N3081" s="132" t="str">
        <f t="shared" si="48"/>
        <v>HOFER HF871779</v>
      </c>
      <c r="O3081" s="132" t="str">
        <f>IFERROR(IFERROR(INDEX(Кат!$B:$B,MATCH($N3081,Кат!$I:$I,0)),INDEX(Торг!$B:$B,MATCH($N3081,Торг!$I:$I,0))),"")</f>
        <v/>
      </c>
    </row>
    <row r="3082" spans="1:15" outlineLevel="3">
      <c r="A3082" t="s">
        <v>16641</v>
      </c>
      <c r="C3082" s="191" t="s">
        <v>5884</v>
      </c>
      <c r="E3082" t="s">
        <v>5885</v>
      </c>
      <c r="F3082" t="s">
        <v>1675</v>
      </c>
      <c r="G3082" t="s">
        <v>399</v>
      </c>
      <c r="H3082">
        <v>760</v>
      </c>
      <c r="J3082" t="s">
        <v>22634</v>
      </c>
      <c r="K3082" s="132" t="str">
        <f>IFERROR(IFERROR(INDEX(Кат!$O:$O,MATCH($C3082,Кат!$I:$I,0)),INDEX(Торг!$L:$L,MATCH($C3082,Торг!$I:$I,0))),"")</f>
        <v/>
      </c>
      <c r="L3082" s="132" t="str">
        <f>IFERROR(IFERROR(INDEX(Кат!$A:$A,MATCH($C3082,Кат!$I:$I,0)),INDEX(Торг!$A:$A,MATCH($C3082,Торг!$I:$I,0))),"")</f>
        <v/>
      </c>
      <c r="M3082" s="132" t="str">
        <f>IFERROR(IFERROR(INDEX(Кат!$B:$B,MATCH($C3082,Кат!$I:$I,0)),INDEX(Торг!$B:$B,MATCH($C3082,Торг!$I:$I,0))),"")</f>
        <v/>
      </c>
      <c r="N3082" s="132" t="str">
        <f t="shared" si="48"/>
        <v>HOFER HF871780</v>
      </c>
      <c r="O3082" s="132" t="str">
        <f>IFERROR(IFERROR(INDEX(Кат!$B:$B,MATCH($N3082,Кат!$I:$I,0)),INDEX(Торг!$B:$B,MATCH($N3082,Торг!$I:$I,0))),"")</f>
        <v/>
      </c>
    </row>
    <row r="3083" spans="1:15" outlineLevel="1">
      <c r="A3083" t="s">
        <v>23894</v>
      </c>
      <c r="C3083" s="191"/>
      <c r="E3083" t="s">
        <v>23895</v>
      </c>
      <c r="J3083" t="s">
        <v>22634</v>
      </c>
      <c r="K3083" s="132" t="str">
        <f>IFERROR(IFERROR(INDEX(Кат!$O:$O,MATCH($C3083,Кат!$I:$I,0)),INDEX(Торг!$L:$L,MATCH($C3083,Торг!$I:$I,0))),"")</f>
        <v/>
      </c>
      <c r="L3083" s="132" t="str">
        <f>IFERROR(IFERROR(INDEX(Кат!$A:$A,MATCH($C3083,Кат!$I:$I,0)),INDEX(Торг!$A:$A,MATCH($C3083,Торг!$I:$I,0))),"")</f>
        <v/>
      </c>
      <c r="M3083" s="132" t="str">
        <f>IFERROR(IFERROR(INDEX(Кат!$B:$B,MATCH($C3083,Кат!$I:$I,0)),INDEX(Торг!$B:$B,MATCH($C3083,Торг!$I:$I,0))),"")</f>
        <v/>
      </c>
      <c r="N3083" s="132" t="str">
        <f t="shared" si="48"/>
        <v xml:space="preserve"> </v>
      </c>
      <c r="O3083" s="132" t="str">
        <f>IFERROR(IFERROR(INDEX(Кат!$B:$B,MATCH($N3083,Кат!$I:$I,0)),INDEX(Торг!$B:$B,MATCH($N3083,Торг!$I:$I,0))),"")</f>
        <v/>
      </c>
    </row>
    <row r="3084" spans="1:15" outlineLevel="2">
      <c r="A3084" t="s">
        <v>16642</v>
      </c>
      <c r="C3084" s="191" t="s">
        <v>1911</v>
      </c>
      <c r="E3084" t="s">
        <v>1912</v>
      </c>
      <c r="F3084" t="s">
        <v>1675</v>
      </c>
      <c r="G3084" t="s">
        <v>399</v>
      </c>
      <c r="H3084">
        <v>810</v>
      </c>
      <c r="J3084" t="s">
        <v>22634</v>
      </c>
      <c r="K3084" s="132" t="str">
        <f>IFERROR(IFERROR(INDEX(Кат!$O:$O,MATCH($C3084,Кат!$I:$I,0)),INDEX(Торг!$L:$L,MATCH($C3084,Торг!$I:$I,0))),"")</f>
        <v/>
      </c>
      <c r="L3084" s="132" t="str">
        <f>IFERROR(IFERROR(INDEX(Кат!$A:$A,MATCH($C3084,Кат!$I:$I,0)),INDEX(Торг!$A:$A,MATCH($C3084,Торг!$I:$I,0))),"")</f>
        <v/>
      </c>
      <c r="M3084" s="132" t="str">
        <f>IFERROR(IFERROR(INDEX(Кат!$B:$B,MATCH($C3084,Кат!$I:$I,0)),INDEX(Торг!$B:$B,MATCH($C3084,Торг!$I:$I,0))),"")</f>
        <v/>
      </c>
      <c r="N3084" s="132" t="str">
        <f t="shared" si="48"/>
        <v>HOFER HF730227</v>
      </c>
      <c r="O3084" s="132" t="str">
        <f>IFERROR(IFERROR(INDEX(Кат!$B:$B,MATCH($N3084,Кат!$I:$I,0)),INDEX(Торг!$B:$B,MATCH($N3084,Торг!$I:$I,0))),"")</f>
        <v/>
      </c>
    </row>
    <row r="3085" spans="1:15" outlineLevel="2">
      <c r="A3085" t="s">
        <v>16643</v>
      </c>
      <c r="C3085" s="191" t="s">
        <v>1913</v>
      </c>
      <c r="E3085" t="s">
        <v>1914</v>
      </c>
      <c r="F3085" t="s">
        <v>1675</v>
      </c>
      <c r="G3085" t="s">
        <v>399</v>
      </c>
      <c r="H3085">
        <v>770</v>
      </c>
      <c r="J3085" t="s">
        <v>22634</v>
      </c>
      <c r="K3085" s="132" t="str">
        <f>IFERROR(IFERROR(INDEX(Кат!$O:$O,MATCH($C3085,Кат!$I:$I,0)),INDEX(Торг!$L:$L,MATCH($C3085,Торг!$I:$I,0))),"")</f>
        <v/>
      </c>
      <c r="L3085" s="132" t="str">
        <f>IFERROR(IFERROR(INDEX(Кат!$A:$A,MATCH($C3085,Кат!$I:$I,0)),INDEX(Торг!$A:$A,MATCH($C3085,Торг!$I:$I,0))),"")</f>
        <v/>
      </c>
      <c r="M3085" s="132" t="str">
        <f>IFERROR(IFERROR(INDEX(Кат!$B:$B,MATCH($C3085,Кат!$I:$I,0)),INDEX(Торг!$B:$B,MATCH($C3085,Торг!$I:$I,0))),"")</f>
        <v/>
      </c>
      <c r="N3085" s="132" t="str">
        <f t="shared" si="48"/>
        <v>HOFER HF730228</v>
      </c>
      <c r="O3085" s="132" t="str">
        <f>IFERROR(IFERROR(INDEX(Кат!$B:$B,MATCH($N3085,Кат!$I:$I,0)),INDEX(Торг!$B:$B,MATCH($N3085,Торг!$I:$I,0))),"")</f>
        <v/>
      </c>
    </row>
    <row r="3086" spans="1:15" outlineLevel="2">
      <c r="A3086" t="s">
        <v>16644</v>
      </c>
      <c r="C3086" s="191" t="s">
        <v>1915</v>
      </c>
      <c r="E3086" t="s">
        <v>1916</v>
      </c>
      <c r="F3086" t="s">
        <v>1675</v>
      </c>
      <c r="G3086" t="s">
        <v>399</v>
      </c>
      <c r="H3086">
        <v>730</v>
      </c>
      <c r="J3086" t="s">
        <v>22634</v>
      </c>
      <c r="K3086" s="132" t="str">
        <f>IFERROR(IFERROR(INDEX(Кат!$O:$O,MATCH($C3086,Кат!$I:$I,0)),INDEX(Торг!$L:$L,MATCH($C3086,Торг!$I:$I,0))),"")</f>
        <v/>
      </c>
      <c r="L3086" s="132" t="str">
        <f>IFERROR(IFERROR(INDEX(Кат!$A:$A,MATCH($C3086,Кат!$I:$I,0)),INDEX(Торг!$A:$A,MATCH($C3086,Торг!$I:$I,0))),"")</f>
        <v/>
      </c>
      <c r="M3086" s="132" t="str">
        <f>IFERROR(IFERROR(INDEX(Кат!$B:$B,MATCH($C3086,Кат!$I:$I,0)),INDEX(Торг!$B:$B,MATCH($C3086,Торг!$I:$I,0))),"")</f>
        <v/>
      </c>
      <c r="N3086" s="132" t="str">
        <f t="shared" si="48"/>
        <v>HOFER HF730224</v>
      </c>
      <c r="O3086" s="132" t="str">
        <f>IFERROR(IFERROR(INDEX(Кат!$B:$B,MATCH($N3086,Кат!$I:$I,0)),INDEX(Торг!$B:$B,MATCH($N3086,Торг!$I:$I,0))),"")</f>
        <v/>
      </c>
    </row>
    <row r="3087" spans="1:15" outlineLevel="2">
      <c r="A3087" t="s">
        <v>16645</v>
      </c>
      <c r="C3087" s="191" t="s">
        <v>1917</v>
      </c>
      <c r="E3087" t="s">
        <v>1918</v>
      </c>
      <c r="F3087" t="s">
        <v>1675</v>
      </c>
      <c r="G3087" t="s">
        <v>399</v>
      </c>
      <c r="H3087">
        <v>730</v>
      </c>
      <c r="J3087" t="s">
        <v>22634</v>
      </c>
      <c r="K3087" s="132" t="str">
        <f>IFERROR(IFERROR(INDEX(Кат!$O:$O,MATCH($C3087,Кат!$I:$I,0)),INDEX(Торг!$L:$L,MATCH($C3087,Торг!$I:$I,0))),"")</f>
        <v/>
      </c>
      <c r="L3087" s="132" t="str">
        <f>IFERROR(IFERROR(INDEX(Кат!$A:$A,MATCH($C3087,Кат!$I:$I,0)),INDEX(Торг!$A:$A,MATCH($C3087,Торг!$I:$I,0))),"")</f>
        <v/>
      </c>
      <c r="M3087" s="132" t="str">
        <f>IFERROR(IFERROR(INDEX(Кат!$B:$B,MATCH($C3087,Кат!$I:$I,0)),INDEX(Торг!$B:$B,MATCH($C3087,Торг!$I:$I,0))),"")</f>
        <v/>
      </c>
      <c r="N3087" s="132" t="str">
        <f t="shared" si="48"/>
        <v>HOFER HF730222</v>
      </c>
      <c r="O3087" s="132" t="str">
        <f>IFERROR(IFERROR(INDEX(Кат!$B:$B,MATCH($N3087,Кат!$I:$I,0)),INDEX(Торг!$B:$B,MATCH($N3087,Торг!$I:$I,0))),"")</f>
        <v/>
      </c>
    </row>
    <row r="3088" spans="1:15" outlineLevel="2">
      <c r="A3088" t="s">
        <v>16646</v>
      </c>
      <c r="C3088" s="191" t="s">
        <v>1919</v>
      </c>
      <c r="E3088" t="s">
        <v>1920</v>
      </c>
      <c r="F3088" t="s">
        <v>1675</v>
      </c>
      <c r="G3088" t="s">
        <v>399</v>
      </c>
      <c r="H3088">
        <v>730</v>
      </c>
      <c r="J3088" t="s">
        <v>22634</v>
      </c>
      <c r="K3088" s="132" t="str">
        <f>IFERROR(IFERROR(INDEX(Кат!$O:$O,MATCH($C3088,Кат!$I:$I,0)),INDEX(Торг!$L:$L,MATCH($C3088,Торг!$I:$I,0))),"")</f>
        <v/>
      </c>
      <c r="L3088" s="132" t="str">
        <f>IFERROR(IFERROR(INDEX(Кат!$A:$A,MATCH($C3088,Кат!$I:$I,0)),INDEX(Торг!$A:$A,MATCH($C3088,Торг!$I:$I,0))),"")</f>
        <v/>
      </c>
      <c r="M3088" s="132" t="str">
        <f>IFERROR(IFERROR(INDEX(Кат!$B:$B,MATCH($C3088,Кат!$I:$I,0)),INDEX(Торг!$B:$B,MATCH($C3088,Торг!$I:$I,0))),"")</f>
        <v/>
      </c>
      <c r="N3088" s="132" t="str">
        <f t="shared" si="48"/>
        <v>HOFER HF730223</v>
      </c>
      <c r="O3088" s="132" t="str">
        <f>IFERROR(IFERROR(INDEX(Кат!$B:$B,MATCH($N3088,Кат!$I:$I,0)),INDEX(Торг!$B:$B,MATCH($N3088,Торг!$I:$I,0))),"")</f>
        <v/>
      </c>
    </row>
    <row r="3089" spans="1:15" outlineLevel="2">
      <c r="A3089" t="s">
        <v>16647</v>
      </c>
      <c r="C3089" s="191" t="s">
        <v>1921</v>
      </c>
      <c r="E3089" t="s">
        <v>1922</v>
      </c>
      <c r="F3089" t="s">
        <v>1675</v>
      </c>
      <c r="G3089" t="s">
        <v>399</v>
      </c>
      <c r="H3089">
        <v>850</v>
      </c>
      <c r="J3089" t="s">
        <v>22634</v>
      </c>
      <c r="K3089" s="132" t="str">
        <f>IFERROR(IFERROR(INDEX(Кат!$O:$O,MATCH($C3089,Кат!$I:$I,0)),INDEX(Торг!$L:$L,MATCH($C3089,Торг!$I:$I,0))),"")</f>
        <v/>
      </c>
      <c r="L3089" s="132" t="str">
        <f>IFERROR(IFERROR(INDEX(Кат!$A:$A,MATCH($C3089,Кат!$I:$I,0)),INDEX(Торг!$A:$A,MATCH($C3089,Торг!$I:$I,0))),"")</f>
        <v/>
      </c>
      <c r="M3089" s="132" t="str">
        <f>IFERROR(IFERROR(INDEX(Кат!$B:$B,MATCH($C3089,Кат!$I:$I,0)),INDEX(Торг!$B:$B,MATCH($C3089,Торг!$I:$I,0))),"")</f>
        <v/>
      </c>
      <c r="N3089" s="132" t="str">
        <f t="shared" si="48"/>
        <v>HOFER HF730225</v>
      </c>
      <c r="O3089" s="132" t="str">
        <f>IFERROR(IFERROR(INDEX(Кат!$B:$B,MATCH($N3089,Кат!$I:$I,0)),INDEX(Торг!$B:$B,MATCH($N3089,Торг!$I:$I,0))),"")</f>
        <v/>
      </c>
    </row>
    <row r="3090" spans="1:15">
      <c r="A3090" t="s">
        <v>16648</v>
      </c>
      <c r="C3090" s="191" t="s">
        <v>1923</v>
      </c>
      <c r="E3090" t="s">
        <v>1924</v>
      </c>
      <c r="F3090" t="s">
        <v>1675</v>
      </c>
      <c r="G3090" t="s">
        <v>399</v>
      </c>
      <c r="H3090">
        <v>810</v>
      </c>
      <c r="J3090" t="s">
        <v>22634</v>
      </c>
      <c r="K3090" s="132" t="str">
        <f>IFERROR(IFERROR(INDEX(Кат!$O:$O,MATCH($C3090,Кат!$I:$I,0)),INDEX(Торг!$L:$L,MATCH($C3090,Торг!$I:$I,0))),"")</f>
        <v/>
      </c>
      <c r="L3090" s="132" t="str">
        <f>IFERROR(IFERROR(INDEX(Кат!$A:$A,MATCH($C3090,Кат!$I:$I,0)),INDEX(Торг!$A:$A,MATCH($C3090,Торг!$I:$I,0))),"")</f>
        <v/>
      </c>
      <c r="M3090" s="132" t="str">
        <f>IFERROR(IFERROR(INDEX(Кат!$B:$B,MATCH($C3090,Кат!$I:$I,0)),INDEX(Торг!$B:$B,MATCH($C3090,Торг!$I:$I,0))),"")</f>
        <v/>
      </c>
      <c r="N3090" s="132" t="str">
        <f t="shared" si="48"/>
        <v>HOFER HF730226</v>
      </c>
      <c r="O3090" s="132" t="str">
        <f>IFERROR(IFERROR(INDEX(Кат!$B:$B,MATCH($N3090,Кат!$I:$I,0)),INDEX(Торг!$B:$B,MATCH($N3090,Торг!$I:$I,0))),"")</f>
        <v/>
      </c>
    </row>
    <row r="3091" spans="1:15" outlineLevel="1">
      <c r="A3091" t="s">
        <v>16649</v>
      </c>
      <c r="C3091" s="191" t="s">
        <v>1925</v>
      </c>
      <c r="E3091" t="s">
        <v>1926</v>
      </c>
      <c r="F3091" t="s">
        <v>1675</v>
      </c>
      <c r="G3091" t="s">
        <v>399</v>
      </c>
      <c r="H3091">
        <v>1600</v>
      </c>
      <c r="J3091" t="s">
        <v>22634</v>
      </c>
      <c r="K3091" s="132" t="str">
        <f>IFERROR(IFERROR(INDEX(Кат!$O:$O,MATCH($C3091,Кат!$I:$I,0)),INDEX(Торг!$L:$L,MATCH($C3091,Торг!$I:$I,0))),"")</f>
        <v/>
      </c>
      <c r="L3091" s="132" t="str">
        <f>IFERROR(IFERROR(INDEX(Кат!$A:$A,MATCH($C3091,Кат!$I:$I,0)),INDEX(Торг!$A:$A,MATCH($C3091,Торг!$I:$I,0))),"")</f>
        <v/>
      </c>
      <c r="M3091" s="132" t="str">
        <f>IFERROR(IFERROR(INDEX(Кат!$B:$B,MATCH($C3091,Кат!$I:$I,0)),INDEX(Торг!$B:$B,MATCH($C3091,Торг!$I:$I,0))),"")</f>
        <v/>
      </c>
      <c r="N3091" s="132" t="str">
        <f t="shared" si="48"/>
        <v>HOFER HF730237</v>
      </c>
      <c r="O3091" s="132" t="str">
        <f>IFERROR(IFERROR(INDEX(Кат!$B:$B,MATCH($N3091,Кат!$I:$I,0)),INDEX(Торг!$B:$B,MATCH($N3091,Торг!$I:$I,0))),"")</f>
        <v/>
      </c>
    </row>
    <row r="3092" spans="1:15" outlineLevel="1">
      <c r="A3092" t="s">
        <v>16650</v>
      </c>
      <c r="C3092" s="191" t="s">
        <v>1927</v>
      </c>
      <c r="E3092" t="s">
        <v>1928</v>
      </c>
      <c r="F3092" t="s">
        <v>1675</v>
      </c>
      <c r="G3092" t="s">
        <v>399</v>
      </c>
      <c r="H3092">
        <v>1650</v>
      </c>
      <c r="J3092" t="s">
        <v>22634</v>
      </c>
      <c r="K3092" s="132" t="str">
        <f>IFERROR(IFERROR(INDEX(Кат!$O:$O,MATCH($C3092,Кат!$I:$I,0)),INDEX(Торг!$L:$L,MATCH($C3092,Торг!$I:$I,0))),"")</f>
        <v/>
      </c>
      <c r="L3092" s="132" t="str">
        <f>IFERROR(IFERROR(INDEX(Кат!$A:$A,MATCH($C3092,Кат!$I:$I,0)),INDEX(Торг!$A:$A,MATCH($C3092,Торг!$I:$I,0))),"")</f>
        <v/>
      </c>
      <c r="M3092" s="132" t="str">
        <f>IFERROR(IFERROR(INDEX(Кат!$B:$B,MATCH($C3092,Кат!$I:$I,0)),INDEX(Торг!$B:$B,MATCH($C3092,Торг!$I:$I,0))),"")</f>
        <v/>
      </c>
      <c r="N3092" s="132" t="str">
        <f t="shared" si="48"/>
        <v>HOFER HF730239</v>
      </c>
      <c r="O3092" s="132" t="str">
        <f>IFERROR(IFERROR(INDEX(Кат!$B:$B,MATCH($N3092,Кат!$I:$I,0)),INDEX(Торг!$B:$B,MATCH($N3092,Торг!$I:$I,0))),"")</f>
        <v/>
      </c>
    </row>
    <row r="3093" spans="1:15">
      <c r="A3093" t="s">
        <v>16651</v>
      </c>
      <c r="C3093" s="191" t="s">
        <v>1929</v>
      </c>
      <c r="E3093" t="s">
        <v>30818</v>
      </c>
      <c r="F3093" t="s">
        <v>1675</v>
      </c>
      <c r="G3093" t="s">
        <v>399</v>
      </c>
      <c r="H3093">
        <v>1400</v>
      </c>
      <c r="J3093" t="s">
        <v>22634</v>
      </c>
      <c r="K3093" s="132" t="str">
        <f>IFERROR(IFERROR(INDEX(Кат!$O:$O,MATCH($C3093,Кат!$I:$I,0)),INDEX(Торг!$L:$L,MATCH($C3093,Торг!$I:$I,0))),"")</f>
        <v/>
      </c>
      <c r="L3093" s="132" t="str">
        <f>IFERROR(IFERROR(INDEX(Кат!$A:$A,MATCH($C3093,Кат!$I:$I,0)),INDEX(Торг!$A:$A,MATCH($C3093,Торг!$I:$I,0))),"")</f>
        <v/>
      </c>
      <c r="M3093" s="132" t="str">
        <f>IFERROR(IFERROR(INDEX(Кат!$B:$B,MATCH($C3093,Кат!$I:$I,0)),INDEX(Торг!$B:$B,MATCH($C3093,Торг!$I:$I,0))),"")</f>
        <v/>
      </c>
      <c r="N3093" s="132" t="str">
        <f t="shared" si="48"/>
        <v>HOFER HF730234</v>
      </c>
      <c r="O3093" s="132" t="str">
        <f>IFERROR(IFERROR(INDEX(Кат!$B:$B,MATCH($N3093,Кат!$I:$I,0)),INDEX(Торг!$B:$B,MATCH($N3093,Торг!$I:$I,0))),"")</f>
        <v/>
      </c>
    </row>
    <row r="3094" spans="1:15" outlineLevel="1">
      <c r="A3094" t="s">
        <v>30819</v>
      </c>
      <c r="C3094" s="191" t="s">
        <v>30820</v>
      </c>
      <c r="E3094" t="s">
        <v>30821</v>
      </c>
      <c r="F3094" t="s">
        <v>1675</v>
      </c>
      <c r="G3094" t="s">
        <v>399</v>
      </c>
      <c r="H3094">
        <v>2200</v>
      </c>
      <c r="J3094" t="s">
        <v>22634</v>
      </c>
      <c r="K3094" s="132" t="str">
        <f>IFERROR(IFERROR(INDEX(Кат!$O:$O,MATCH($C3094,Кат!$I:$I,0)),INDEX(Торг!$L:$L,MATCH($C3094,Торг!$I:$I,0))),"")</f>
        <v/>
      </c>
      <c r="L3094" s="132" t="str">
        <f>IFERROR(IFERROR(INDEX(Кат!$A:$A,MATCH($C3094,Кат!$I:$I,0)),INDEX(Торг!$A:$A,MATCH($C3094,Торг!$I:$I,0))),"")</f>
        <v/>
      </c>
      <c r="M3094" s="132" t="str">
        <f>IFERROR(IFERROR(INDEX(Кат!$B:$B,MATCH($C3094,Кат!$I:$I,0)),INDEX(Торг!$B:$B,MATCH($C3094,Торг!$I:$I,0))),"")</f>
        <v/>
      </c>
      <c r="N3094" s="132" t="str">
        <f t="shared" si="48"/>
        <v>HOFER HF730262</v>
      </c>
      <c r="O3094" s="132" t="str">
        <f>IFERROR(IFERROR(INDEX(Кат!$B:$B,MATCH($N3094,Кат!$I:$I,0)),INDEX(Торг!$B:$B,MATCH($N3094,Торг!$I:$I,0))),"")</f>
        <v/>
      </c>
    </row>
    <row r="3095" spans="1:15" outlineLevel="1">
      <c r="A3095" t="s">
        <v>30822</v>
      </c>
      <c r="C3095" s="191" t="s">
        <v>30823</v>
      </c>
      <c r="E3095" t="s">
        <v>30824</v>
      </c>
      <c r="F3095" t="s">
        <v>1675</v>
      </c>
      <c r="G3095" t="s">
        <v>399</v>
      </c>
      <c r="H3095">
        <v>2200</v>
      </c>
      <c r="J3095" t="s">
        <v>22634</v>
      </c>
      <c r="K3095" s="132" t="str">
        <f>IFERROR(IFERROR(INDEX(Кат!$O:$O,MATCH($C3095,Кат!$I:$I,0)),INDEX(Торг!$L:$L,MATCH($C3095,Торг!$I:$I,0))),"")</f>
        <v/>
      </c>
      <c r="L3095" s="132" t="str">
        <f>IFERROR(IFERROR(INDEX(Кат!$A:$A,MATCH($C3095,Кат!$I:$I,0)),INDEX(Торг!$A:$A,MATCH($C3095,Торг!$I:$I,0))),"")</f>
        <v/>
      </c>
      <c r="M3095" s="132" t="str">
        <f>IFERROR(IFERROR(INDEX(Кат!$B:$B,MATCH($C3095,Кат!$I:$I,0)),INDEX(Торг!$B:$B,MATCH($C3095,Торг!$I:$I,0))),"")</f>
        <v/>
      </c>
      <c r="N3095" s="132" t="str">
        <f t="shared" si="48"/>
        <v>HOFER HF730263</v>
      </c>
      <c r="O3095" s="132" t="str">
        <f>IFERROR(IFERROR(INDEX(Кат!$B:$B,MATCH($N3095,Кат!$I:$I,0)),INDEX(Торг!$B:$B,MATCH($N3095,Торг!$I:$I,0))),"")</f>
        <v/>
      </c>
    </row>
    <row r="3096" spans="1:15" outlineLevel="1">
      <c r="A3096" t="s">
        <v>16652</v>
      </c>
      <c r="C3096" s="191" t="s">
        <v>1930</v>
      </c>
      <c r="E3096" t="s">
        <v>1931</v>
      </c>
      <c r="F3096" t="s">
        <v>1675</v>
      </c>
      <c r="G3096" t="s">
        <v>399</v>
      </c>
      <c r="H3096">
        <v>1000</v>
      </c>
      <c r="J3096" t="s">
        <v>22634</v>
      </c>
      <c r="K3096" s="132" t="str">
        <f>IFERROR(IFERROR(INDEX(Кат!$O:$O,MATCH($C3096,Кат!$I:$I,0)),INDEX(Торг!$L:$L,MATCH($C3096,Торг!$I:$I,0))),"")</f>
        <v/>
      </c>
      <c r="L3096" s="132" t="str">
        <f>IFERROR(IFERROR(INDEX(Кат!$A:$A,MATCH($C3096,Кат!$I:$I,0)),INDEX(Торг!$A:$A,MATCH($C3096,Торг!$I:$I,0))),"")</f>
        <v/>
      </c>
      <c r="M3096" s="132" t="str">
        <f>IFERROR(IFERROR(INDEX(Кат!$B:$B,MATCH($C3096,Кат!$I:$I,0)),INDEX(Торг!$B:$B,MATCH($C3096,Торг!$I:$I,0))),"")</f>
        <v/>
      </c>
      <c r="N3096" s="132" t="str">
        <f t="shared" si="48"/>
        <v>HOFER HF730260</v>
      </c>
      <c r="O3096" s="132" t="str">
        <f>IFERROR(IFERROR(INDEX(Кат!$B:$B,MATCH($N3096,Кат!$I:$I,0)),INDEX(Торг!$B:$B,MATCH($N3096,Торг!$I:$I,0))),"")</f>
        <v/>
      </c>
    </row>
    <row r="3097" spans="1:15" outlineLevel="1">
      <c r="A3097" t="s">
        <v>16653</v>
      </c>
      <c r="C3097" s="191" t="s">
        <v>1932</v>
      </c>
      <c r="E3097" t="s">
        <v>1933</v>
      </c>
      <c r="F3097" t="s">
        <v>1675</v>
      </c>
      <c r="G3097" t="s">
        <v>399</v>
      </c>
      <c r="H3097">
        <v>2200</v>
      </c>
      <c r="J3097" t="s">
        <v>22634</v>
      </c>
      <c r="K3097" s="132" t="str">
        <f>IFERROR(IFERROR(INDEX(Кат!$O:$O,MATCH($C3097,Кат!$I:$I,0)),INDEX(Торг!$L:$L,MATCH($C3097,Торг!$I:$I,0))),"")</f>
        <v/>
      </c>
      <c r="L3097" s="132" t="str">
        <f>IFERROR(IFERROR(INDEX(Кат!$A:$A,MATCH($C3097,Кат!$I:$I,0)),INDEX(Торг!$A:$A,MATCH($C3097,Торг!$I:$I,0))),"")</f>
        <v/>
      </c>
      <c r="M3097" s="132" t="str">
        <f>IFERROR(IFERROR(INDEX(Кат!$B:$B,MATCH($C3097,Кат!$I:$I,0)),INDEX(Торг!$B:$B,MATCH($C3097,Торг!$I:$I,0))),"")</f>
        <v/>
      </c>
      <c r="N3097" s="132" t="str">
        <f t="shared" si="48"/>
        <v>HOFER HF730240</v>
      </c>
      <c r="O3097" s="132" t="str">
        <f>IFERROR(IFERROR(INDEX(Кат!$B:$B,MATCH($N3097,Кат!$I:$I,0)),INDEX(Торг!$B:$B,MATCH($N3097,Торг!$I:$I,0))),"")</f>
        <v/>
      </c>
    </row>
    <row r="3098" spans="1:15" outlineLevel="1">
      <c r="A3098" t="s">
        <v>16654</v>
      </c>
      <c r="C3098" s="191" t="s">
        <v>5886</v>
      </c>
      <c r="E3098" t="s">
        <v>5887</v>
      </c>
      <c r="F3098" t="s">
        <v>1675</v>
      </c>
      <c r="G3098" t="s">
        <v>399</v>
      </c>
      <c r="H3098">
        <v>850</v>
      </c>
      <c r="J3098" t="s">
        <v>22634</v>
      </c>
      <c r="K3098" s="132" t="str">
        <f>IFERROR(IFERROR(INDEX(Кат!$O:$O,MATCH($C3098,Кат!$I:$I,0)),INDEX(Торг!$L:$L,MATCH($C3098,Торг!$I:$I,0))),"")</f>
        <v/>
      </c>
      <c r="L3098" s="132" t="str">
        <f>IFERROR(IFERROR(INDEX(Кат!$A:$A,MATCH($C3098,Кат!$I:$I,0)),INDEX(Торг!$A:$A,MATCH($C3098,Торг!$I:$I,0))),"")</f>
        <v/>
      </c>
      <c r="M3098" s="132" t="str">
        <f>IFERROR(IFERROR(INDEX(Кат!$B:$B,MATCH($C3098,Кат!$I:$I,0)),INDEX(Торг!$B:$B,MATCH($C3098,Торг!$I:$I,0))),"")</f>
        <v/>
      </c>
      <c r="N3098" s="132" t="str">
        <f t="shared" si="48"/>
        <v>HOFER HF730231</v>
      </c>
      <c r="O3098" s="132" t="str">
        <f>IFERROR(IFERROR(INDEX(Кат!$B:$B,MATCH($N3098,Кат!$I:$I,0)),INDEX(Торг!$B:$B,MATCH($N3098,Торг!$I:$I,0))),"")</f>
        <v/>
      </c>
    </row>
    <row r="3099" spans="1:15" outlineLevel="1">
      <c r="A3099" t="s">
        <v>16655</v>
      </c>
      <c r="C3099" s="191" t="s">
        <v>5888</v>
      </c>
      <c r="E3099" t="s">
        <v>5889</v>
      </c>
      <c r="F3099" t="s">
        <v>1675</v>
      </c>
      <c r="G3099" t="s">
        <v>399</v>
      </c>
      <c r="H3099">
        <v>850</v>
      </c>
      <c r="J3099" t="s">
        <v>22634</v>
      </c>
      <c r="K3099" s="132" t="str">
        <f>IFERROR(IFERROR(INDEX(Кат!$O:$O,MATCH($C3099,Кат!$I:$I,0)),INDEX(Торг!$L:$L,MATCH($C3099,Торг!$I:$I,0))),"")</f>
        <v/>
      </c>
      <c r="L3099" s="132" t="str">
        <f>IFERROR(IFERROR(INDEX(Кат!$A:$A,MATCH($C3099,Кат!$I:$I,0)),INDEX(Торг!$A:$A,MATCH($C3099,Торг!$I:$I,0))),"")</f>
        <v/>
      </c>
      <c r="M3099" s="132" t="str">
        <f>IFERROR(IFERROR(INDEX(Кат!$B:$B,MATCH($C3099,Кат!$I:$I,0)),INDEX(Торг!$B:$B,MATCH($C3099,Торг!$I:$I,0))),"")</f>
        <v/>
      </c>
      <c r="N3099" s="132" t="str">
        <f t="shared" si="48"/>
        <v>HOFER HF730232</v>
      </c>
      <c r="O3099" s="132" t="str">
        <f>IFERROR(IFERROR(INDEX(Кат!$B:$B,MATCH($N3099,Кат!$I:$I,0)),INDEX(Торг!$B:$B,MATCH($N3099,Торг!$I:$I,0))),"")</f>
        <v/>
      </c>
    </row>
    <row r="3100" spans="1:15" outlineLevel="1">
      <c r="A3100" t="s">
        <v>32225</v>
      </c>
      <c r="C3100" s="191" t="s">
        <v>32226</v>
      </c>
      <c r="E3100" t="s">
        <v>32227</v>
      </c>
      <c r="F3100" t="s">
        <v>1675</v>
      </c>
      <c r="G3100" t="s">
        <v>399</v>
      </c>
      <c r="H3100">
        <v>5550</v>
      </c>
      <c r="J3100" t="s">
        <v>22634</v>
      </c>
      <c r="K3100" s="132" t="str">
        <f>IFERROR(IFERROR(INDEX(Кат!$O:$O,MATCH($C3100,Кат!$I:$I,0)),INDEX(Торг!$L:$L,MATCH($C3100,Торг!$I:$I,0))),"")</f>
        <v/>
      </c>
      <c r="L3100" s="132" t="str">
        <f>IFERROR(IFERROR(INDEX(Кат!$A:$A,MATCH($C3100,Кат!$I:$I,0)),INDEX(Торг!$A:$A,MATCH($C3100,Торг!$I:$I,0))),"")</f>
        <v/>
      </c>
      <c r="M3100" s="132" t="str">
        <f>IFERROR(IFERROR(INDEX(Кат!$B:$B,MATCH($C3100,Кат!$I:$I,0)),INDEX(Торг!$B:$B,MATCH($C3100,Торг!$I:$I,0))),"")</f>
        <v/>
      </c>
      <c r="N3100" s="132" t="str">
        <f t="shared" si="48"/>
        <v>HOFER HF708446</v>
      </c>
      <c r="O3100" s="132" t="str">
        <f>IFERROR(IFERROR(INDEX(Кат!$B:$B,MATCH($N3100,Кат!$I:$I,0)),INDEX(Торг!$B:$B,MATCH($N3100,Торг!$I:$I,0))),"")</f>
        <v/>
      </c>
    </row>
    <row r="3101" spans="1:15">
      <c r="A3101" t="s">
        <v>32228</v>
      </c>
      <c r="C3101" s="191" t="s">
        <v>32229</v>
      </c>
      <c r="E3101" t="s">
        <v>32230</v>
      </c>
      <c r="F3101" t="s">
        <v>1675</v>
      </c>
      <c r="G3101" t="s">
        <v>399</v>
      </c>
      <c r="H3101">
        <v>10350</v>
      </c>
      <c r="J3101" t="s">
        <v>22634</v>
      </c>
      <c r="K3101" s="132" t="str">
        <f>IFERROR(IFERROR(INDEX(Кат!$O:$O,MATCH($C3101,Кат!$I:$I,0)),INDEX(Торг!$L:$L,MATCH($C3101,Торг!$I:$I,0))),"")</f>
        <v/>
      </c>
      <c r="L3101" s="132" t="str">
        <f>IFERROR(IFERROR(INDEX(Кат!$A:$A,MATCH($C3101,Кат!$I:$I,0)),INDEX(Торг!$A:$A,MATCH($C3101,Торг!$I:$I,0))),"")</f>
        <v/>
      </c>
      <c r="M3101" s="132" t="str">
        <f>IFERROR(IFERROR(INDEX(Кат!$B:$B,MATCH($C3101,Кат!$I:$I,0)),INDEX(Торг!$B:$B,MATCH($C3101,Торг!$I:$I,0))),"")</f>
        <v/>
      </c>
      <c r="N3101" s="132" t="str">
        <f t="shared" si="48"/>
        <v>HOFER HF708444</v>
      </c>
      <c r="O3101" s="132" t="str">
        <f>IFERROR(IFERROR(INDEX(Кат!$B:$B,MATCH($N3101,Кат!$I:$I,0)),INDEX(Торг!$B:$B,MATCH($N3101,Торг!$I:$I,0))),"")</f>
        <v/>
      </c>
    </row>
    <row r="3102" spans="1:15" outlineLevel="1">
      <c r="A3102" t="s">
        <v>32231</v>
      </c>
      <c r="C3102" s="191" t="s">
        <v>32232</v>
      </c>
      <c r="E3102" t="s">
        <v>32233</v>
      </c>
      <c r="F3102" t="s">
        <v>1675</v>
      </c>
      <c r="G3102" t="s">
        <v>399</v>
      </c>
      <c r="H3102">
        <v>9600</v>
      </c>
      <c r="J3102" t="s">
        <v>22634</v>
      </c>
      <c r="K3102" s="132" t="str">
        <f>IFERROR(IFERROR(INDEX(Кат!$O:$O,MATCH($C3102,Кат!$I:$I,0)),INDEX(Торг!$L:$L,MATCH($C3102,Торг!$I:$I,0))),"")</f>
        <v/>
      </c>
      <c r="L3102" s="132" t="str">
        <f>IFERROR(IFERROR(INDEX(Кат!$A:$A,MATCH($C3102,Кат!$I:$I,0)),INDEX(Торг!$A:$A,MATCH($C3102,Торг!$I:$I,0))),"")</f>
        <v/>
      </c>
      <c r="M3102" s="132" t="str">
        <f>IFERROR(IFERROR(INDEX(Кат!$B:$B,MATCH($C3102,Кат!$I:$I,0)),INDEX(Торг!$B:$B,MATCH($C3102,Торг!$I:$I,0))),"")</f>
        <v/>
      </c>
      <c r="N3102" s="132" t="str">
        <f t="shared" si="48"/>
        <v>HOFER HF708426</v>
      </c>
      <c r="O3102" s="132" t="str">
        <f>IFERROR(IFERROR(INDEX(Кат!$B:$B,MATCH($N3102,Кат!$I:$I,0)),INDEX(Торг!$B:$B,MATCH($N3102,Торг!$I:$I,0))),"")</f>
        <v/>
      </c>
    </row>
    <row r="3103" spans="1:15">
      <c r="A3103" t="s">
        <v>32234</v>
      </c>
      <c r="C3103" s="191" t="s">
        <v>32235</v>
      </c>
      <c r="E3103" t="s">
        <v>32236</v>
      </c>
      <c r="F3103" t="s">
        <v>1675</v>
      </c>
      <c r="G3103" t="s">
        <v>399</v>
      </c>
      <c r="H3103">
        <v>9250</v>
      </c>
      <c r="J3103" t="s">
        <v>22634</v>
      </c>
      <c r="K3103" s="132" t="str">
        <f>IFERROR(IFERROR(INDEX(Кат!$O:$O,MATCH($C3103,Кат!$I:$I,0)),INDEX(Торг!$L:$L,MATCH($C3103,Торг!$I:$I,0))),"")</f>
        <v/>
      </c>
      <c r="L3103" s="132" t="str">
        <f>IFERROR(IFERROR(INDEX(Кат!$A:$A,MATCH($C3103,Кат!$I:$I,0)),INDEX(Торг!$A:$A,MATCH($C3103,Торг!$I:$I,0))),"")</f>
        <v/>
      </c>
      <c r="M3103" s="132" t="str">
        <f>IFERROR(IFERROR(INDEX(Кат!$B:$B,MATCH($C3103,Кат!$I:$I,0)),INDEX(Торг!$B:$B,MATCH($C3103,Торг!$I:$I,0))),"")</f>
        <v/>
      </c>
      <c r="N3103" s="132" t="str">
        <f t="shared" si="48"/>
        <v>HOFER HF708450</v>
      </c>
      <c r="O3103" s="132" t="str">
        <f>IFERROR(IFERROR(INDEX(Кат!$B:$B,MATCH($N3103,Кат!$I:$I,0)),INDEX(Торг!$B:$B,MATCH($N3103,Торг!$I:$I,0))),"")</f>
        <v/>
      </c>
    </row>
    <row r="3104" spans="1:15" outlineLevel="1">
      <c r="A3104" t="s">
        <v>25494</v>
      </c>
      <c r="C3104" s="191" t="s">
        <v>25495</v>
      </c>
      <c r="E3104" t="s">
        <v>25496</v>
      </c>
      <c r="F3104" t="s">
        <v>1675</v>
      </c>
      <c r="G3104" t="s">
        <v>399</v>
      </c>
      <c r="H3104">
        <v>1750</v>
      </c>
      <c r="J3104" t="s">
        <v>22634</v>
      </c>
      <c r="K3104" s="132" t="str">
        <f>IFERROR(IFERROR(INDEX(Кат!$O:$O,MATCH($C3104,Кат!$I:$I,0)),INDEX(Торг!$L:$L,MATCH($C3104,Торг!$I:$I,0))),"")</f>
        <v/>
      </c>
      <c r="L3104" s="132" t="str">
        <f>IFERROR(IFERROR(INDEX(Кат!$A:$A,MATCH($C3104,Кат!$I:$I,0)),INDEX(Торг!$A:$A,MATCH($C3104,Торг!$I:$I,0))),"")</f>
        <v/>
      </c>
      <c r="M3104" s="132" t="str">
        <f>IFERROR(IFERROR(INDEX(Кат!$B:$B,MATCH($C3104,Кат!$I:$I,0)),INDEX(Торг!$B:$B,MATCH($C3104,Торг!$I:$I,0))),"")</f>
        <v/>
      </c>
      <c r="N3104" s="132" t="str">
        <f t="shared" si="48"/>
        <v>HOFER HF708416</v>
      </c>
      <c r="O3104" s="132" t="str">
        <f>IFERROR(IFERROR(INDEX(Кат!$B:$B,MATCH($N3104,Кат!$I:$I,0)),INDEX(Торг!$B:$B,MATCH($N3104,Торг!$I:$I,0))),"")</f>
        <v/>
      </c>
    </row>
    <row r="3105" spans="1:15" outlineLevel="1">
      <c r="A3105" t="s">
        <v>16656</v>
      </c>
      <c r="C3105" s="191" t="s">
        <v>1934</v>
      </c>
      <c r="E3105" t="s">
        <v>1935</v>
      </c>
      <c r="F3105" t="s">
        <v>1675</v>
      </c>
      <c r="G3105" t="s">
        <v>399</v>
      </c>
      <c r="H3105">
        <v>3250</v>
      </c>
      <c r="J3105" t="s">
        <v>22634</v>
      </c>
      <c r="K3105" s="132" t="str">
        <f>IFERROR(IFERROR(INDEX(Кат!$O:$O,MATCH($C3105,Кат!$I:$I,0)),INDEX(Торг!$L:$L,MATCH($C3105,Торг!$I:$I,0))),"")</f>
        <v/>
      </c>
      <c r="L3105" s="132" t="str">
        <f>IFERROR(IFERROR(INDEX(Кат!$A:$A,MATCH($C3105,Кат!$I:$I,0)),INDEX(Торг!$A:$A,MATCH($C3105,Торг!$I:$I,0))),"")</f>
        <v/>
      </c>
      <c r="M3105" s="132" t="str">
        <f>IFERROR(IFERROR(INDEX(Кат!$B:$B,MATCH($C3105,Кат!$I:$I,0)),INDEX(Торг!$B:$B,MATCH($C3105,Торг!$I:$I,0))),"")</f>
        <v/>
      </c>
      <c r="N3105" s="132" t="str">
        <f t="shared" si="48"/>
        <v>HOFER HF708430</v>
      </c>
      <c r="O3105" s="132" t="str">
        <f>IFERROR(IFERROR(INDEX(Кат!$B:$B,MATCH($N3105,Кат!$I:$I,0)),INDEX(Торг!$B:$B,MATCH($N3105,Торг!$I:$I,0))),"")</f>
        <v/>
      </c>
    </row>
    <row r="3106" spans="1:15">
      <c r="A3106" t="s">
        <v>16657</v>
      </c>
      <c r="C3106" s="191" t="s">
        <v>1936</v>
      </c>
      <c r="E3106" t="s">
        <v>1937</v>
      </c>
      <c r="F3106" t="s">
        <v>1675</v>
      </c>
      <c r="G3106" t="s">
        <v>399</v>
      </c>
      <c r="H3106">
        <v>2200</v>
      </c>
      <c r="J3106" t="s">
        <v>22634</v>
      </c>
      <c r="K3106" s="132" t="str">
        <f>IFERROR(IFERROR(INDEX(Кат!$O:$O,MATCH($C3106,Кат!$I:$I,0)),INDEX(Торг!$L:$L,MATCH($C3106,Торг!$I:$I,0))),"")</f>
        <v/>
      </c>
      <c r="L3106" s="132" t="str">
        <f>IFERROR(IFERROR(INDEX(Кат!$A:$A,MATCH($C3106,Кат!$I:$I,0)),INDEX(Торг!$A:$A,MATCH($C3106,Торг!$I:$I,0))),"")</f>
        <v/>
      </c>
      <c r="M3106" s="132" t="str">
        <f>IFERROR(IFERROR(INDEX(Кат!$B:$B,MATCH($C3106,Кат!$I:$I,0)),INDEX(Торг!$B:$B,MATCH($C3106,Торг!$I:$I,0))),"")</f>
        <v/>
      </c>
      <c r="N3106" s="132" t="str">
        <f t="shared" si="48"/>
        <v>HOFER HF708419</v>
      </c>
      <c r="O3106" s="132" t="str">
        <f>IFERROR(IFERROR(INDEX(Кат!$B:$B,MATCH($N3106,Кат!$I:$I,0)),INDEX(Торг!$B:$B,MATCH($N3106,Торг!$I:$I,0))),"")</f>
        <v/>
      </c>
    </row>
    <row r="3107" spans="1:15" outlineLevel="1">
      <c r="A3107" t="s">
        <v>16658</v>
      </c>
      <c r="C3107" s="191" t="s">
        <v>1938</v>
      </c>
      <c r="E3107" t="s">
        <v>1939</v>
      </c>
      <c r="F3107" t="s">
        <v>1675</v>
      </c>
      <c r="G3107" t="s">
        <v>399</v>
      </c>
      <c r="H3107">
        <v>2050</v>
      </c>
      <c r="J3107" t="s">
        <v>22634</v>
      </c>
      <c r="K3107" s="132" t="str">
        <f>IFERROR(IFERROR(INDEX(Кат!$O:$O,MATCH($C3107,Кат!$I:$I,0)),INDEX(Торг!$L:$L,MATCH($C3107,Торг!$I:$I,0))),"")</f>
        <v/>
      </c>
      <c r="L3107" s="132" t="str">
        <f>IFERROR(IFERROR(INDEX(Кат!$A:$A,MATCH($C3107,Кат!$I:$I,0)),INDEX(Торг!$A:$A,MATCH($C3107,Торг!$I:$I,0))),"")</f>
        <v/>
      </c>
      <c r="M3107" s="132" t="str">
        <f>IFERROR(IFERROR(INDEX(Кат!$B:$B,MATCH($C3107,Кат!$I:$I,0)),INDEX(Торг!$B:$B,MATCH($C3107,Торг!$I:$I,0))),"")</f>
        <v/>
      </c>
      <c r="N3107" s="132" t="str">
        <f t="shared" si="48"/>
        <v>HOFER HF708410</v>
      </c>
      <c r="O3107" s="132" t="str">
        <f>IFERROR(IFERROR(INDEX(Кат!$B:$B,MATCH($N3107,Кат!$I:$I,0)),INDEX(Торг!$B:$B,MATCH($N3107,Торг!$I:$I,0))),"")</f>
        <v/>
      </c>
    </row>
    <row r="3108" spans="1:15" outlineLevel="1">
      <c r="A3108" t="s">
        <v>16659</v>
      </c>
      <c r="C3108" s="191" t="s">
        <v>1940</v>
      </c>
      <c r="E3108" t="s">
        <v>1941</v>
      </c>
      <c r="F3108" t="s">
        <v>1675</v>
      </c>
      <c r="G3108" t="s">
        <v>399</v>
      </c>
      <c r="H3108">
        <v>2050</v>
      </c>
      <c r="J3108" t="s">
        <v>22634</v>
      </c>
      <c r="K3108" s="132" t="str">
        <f>IFERROR(IFERROR(INDEX(Кат!$O:$O,MATCH($C3108,Кат!$I:$I,0)),INDEX(Торг!$L:$L,MATCH($C3108,Торг!$I:$I,0))),"")</f>
        <v/>
      </c>
      <c r="L3108" s="132" t="str">
        <f>IFERROR(IFERROR(INDEX(Кат!$A:$A,MATCH($C3108,Кат!$I:$I,0)),INDEX(Торг!$A:$A,MATCH($C3108,Торг!$I:$I,0))),"")</f>
        <v/>
      </c>
      <c r="M3108" s="132" t="str">
        <f>IFERROR(IFERROR(INDEX(Кат!$B:$B,MATCH($C3108,Кат!$I:$I,0)),INDEX(Торг!$B:$B,MATCH($C3108,Торг!$I:$I,0))),"")</f>
        <v/>
      </c>
      <c r="N3108" s="132" t="str">
        <f t="shared" si="48"/>
        <v>HOFER HF708411</v>
      </c>
      <c r="O3108" s="132" t="str">
        <f>IFERROR(IFERROR(INDEX(Кат!$B:$B,MATCH($N3108,Кат!$I:$I,0)),INDEX(Торг!$B:$B,MATCH($N3108,Торг!$I:$I,0))),"")</f>
        <v/>
      </c>
    </row>
    <row r="3109" spans="1:15" outlineLevel="1">
      <c r="A3109" t="s">
        <v>16660</v>
      </c>
      <c r="C3109" s="191" t="s">
        <v>1942</v>
      </c>
      <c r="E3109" t="s">
        <v>1943</v>
      </c>
      <c r="F3109" t="s">
        <v>1675</v>
      </c>
      <c r="G3109" t="s">
        <v>399</v>
      </c>
      <c r="H3109">
        <v>2200</v>
      </c>
      <c r="J3109" t="s">
        <v>22634</v>
      </c>
      <c r="K3109" s="132" t="str">
        <f>IFERROR(IFERROR(INDEX(Кат!$O:$O,MATCH($C3109,Кат!$I:$I,0)),INDEX(Торг!$L:$L,MATCH($C3109,Торг!$I:$I,0))),"")</f>
        <v/>
      </c>
      <c r="L3109" s="132" t="str">
        <f>IFERROR(IFERROR(INDEX(Кат!$A:$A,MATCH($C3109,Кат!$I:$I,0)),INDEX(Торг!$A:$A,MATCH($C3109,Торг!$I:$I,0))),"")</f>
        <v/>
      </c>
      <c r="M3109" s="132" t="str">
        <f>IFERROR(IFERROR(INDEX(Кат!$B:$B,MATCH($C3109,Кат!$I:$I,0)),INDEX(Торг!$B:$B,MATCH($C3109,Торг!$I:$I,0))),"")</f>
        <v/>
      </c>
      <c r="N3109" s="132" t="str">
        <f t="shared" si="48"/>
        <v>HOFER HF708418</v>
      </c>
      <c r="O3109" s="132" t="str">
        <f>IFERROR(IFERROR(INDEX(Кат!$B:$B,MATCH($N3109,Кат!$I:$I,0)),INDEX(Торг!$B:$B,MATCH($N3109,Торг!$I:$I,0))),"")</f>
        <v/>
      </c>
    </row>
    <row r="3110" spans="1:15" outlineLevel="1">
      <c r="A3110" t="s">
        <v>16661</v>
      </c>
      <c r="C3110" s="191" t="s">
        <v>1944</v>
      </c>
      <c r="E3110" t="s">
        <v>1945</v>
      </c>
      <c r="F3110" t="s">
        <v>1675</v>
      </c>
      <c r="G3110" t="s">
        <v>399</v>
      </c>
      <c r="H3110">
        <v>1900</v>
      </c>
      <c r="J3110" t="s">
        <v>22634</v>
      </c>
      <c r="K3110" s="132" t="str">
        <f>IFERROR(IFERROR(INDEX(Кат!$O:$O,MATCH($C3110,Кат!$I:$I,0)),INDEX(Торг!$L:$L,MATCH($C3110,Торг!$I:$I,0))),"")</f>
        <v/>
      </c>
      <c r="L3110" s="132" t="str">
        <f>IFERROR(IFERROR(INDEX(Кат!$A:$A,MATCH($C3110,Кат!$I:$I,0)),INDEX(Торг!$A:$A,MATCH($C3110,Торг!$I:$I,0))),"")</f>
        <v/>
      </c>
      <c r="M3110" s="132" t="str">
        <f>IFERROR(IFERROR(INDEX(Кат!$B:$B,MATCH($C3110,Кат!$I:$I,0)),INDEX(Торг!$B:$B,MATCH($C3110,Торг!$I:$I,0))),"")</f>
        <v/>
      </c>
      <c r="N3110" s="132" t="str">
        <f t="shared" si="48"/>
        <v>HOFER HF708412</v>
      </c>
      <c r="O3110" s="132" t="str">
        <f>IFERROR(IFERROR(INDEX(Кат!$B:$B,MATCH($N3110,Кат!$I:$I,0)),INDEX(Торг!$B:$B,MATCH($N3110,Торг!$I:$I,0))),"")</f>
        <v/>
      </c>
    </row>
    <row r="3111" spans="1:15" outlineLevel="1">
      <c r="A3111" t="s">
        <v>16662</v>
      </c>
      <c r="C3111" s="191" t="s">
        <v>1946</v>
      </c>
      <c r="E3111" t="s">
        <v>1947</v>
      </c>
      <c r="F3111" t="s">
        <v>1675</v>
      </c>
      <c r="G3111" t="s">
        <v>399</v>
      </c>
      <c r="H3111">
        <v>2000</v>
      </c>
      <c r="J3111" t="s">
        <v>22634</v>
      </c>
      <c r="K3111" s="132" t="str">
        <f>IFERROR(IFERROR(INDEX(Кат!$O:$O,MATCH($C3111,Кат!$I:$I,0)),INDEX(Торг!$L:$L,MATCH($C3111,Торг!$I:$I,0))),"")</f>
        <v/>
      </c>
      <c r="L3111" s="132" t="str">
        <f>IFERROR(IFERROR(INDEX(Кат!$A:$A,MATCH($C3111,Кат!$I:$I,0)),INDEX(Торг!$A:$A,MATCH($C3111,Торг!$I:$I,0))),"")</f>
        <v/>
      </c>
      <c r="M3111" s="132" t="str">
        <f>IFERROR(IFERROR(INDEX(Кат!$B:$B,MATCH($C3111,Кат!$I:$I,0)),INDEX(Торг!$B:$B,MATCH($C3111,Торг!$I:$I,0))),"")</f>
        <v/>
      </c>
      <c r="N3111" s="132" t="str">
        <f t="shared" si="48"/>
        <v>HOFER HF708415</v>
      </c>
      <c r="O3111" s="132" t="str">
        <f>IFERROR(IFERROR(INDEX(Кат!$B:$B,MATCH($N3111,Кат!$I:$I,0)),INDEX(Торг!$B:$B,MATCH($N3111,Торг!$I:$I,0))),"")</f>
        <v/>
      </c>
    </row>
    <row r="3112" spans="1:15" outlineLevel="1">
      <c r="A3112" t="s">
        <v>16663</v>
      </c>
      <c r="C3112" s="191" t="s">
        <v>1948</v>
      </c>
      <c r="E3112" t="s">
        <v>1949</v>
      </c>
      <c r="F3112" t="s">
        <v>1675</v>
      </c>
      <c r="G3112" t="s">
        <v>399</v>
      </c>
      <c r="H3112">
        <v>2450</v>
      </c>
      <c r="J3112" t="s">
        <v>22634</v>
      </c>
      <c r="K3112" s="132" t="str">
        <f>IFERROR(IFERROR(INDEX(Кат!$O:$O,MATCH($C3112,Кат!$I:$I,0)),INDEX(Торг!$L:$L,MATCH($C3112,Торг!$I:$I,0))),"")</f>
        <v/>
      </c>
      <c r="L3112" s="132" t="str">
        <f>IFERROR(IFERROR(INDEX(Кат!$A:$A,MATCH($C3112,Кат!$I:$I,0)),INDEX(Торг!$A:$A,MATCH($C3112,Торг!$I:$I,0))),"")</f>
        <v/>
      </c>
      <c r="M3112" s="132" t="str">
        <f>IFERROR(IFERROR(INDEX(Кат!$B:$B,MATCH($C3112,Кат!$I:$I,0)),INDEX(Торг!$B:$B,MATCH($C3112,Торг!$I:$I,0))),"")</f>
        <v/>
      </c>
      <c r="N3112" s="132" t="str">
        <f t="shared" si="48"/>
        <v>HOFER HF708413</v>
      </c>
      <c r="O3112" s="132" t="str">
        <f>IFERROR(IFERROR(INDEX(Кат!$B:$B,MATCH($N3112,Кат!$I:$I,0)),INDEX(Торг!$B:$B,MATCH($N3112,Торг!$I:$I,0))),"")</f>
        <v/>
      </c>
    </row>
    <row r="3113" spans="1:15" outlineLevel="1">
      <c r="A3113" t="s">
        <v>16664</v>
      </c>
      <c r="C3113" s="191" t="s">
        <v>1950</v>
      </c>
      <c r="E3113" t="s">
        <v>1951</v>
      </c>
      <c r="F3113" t="s">
        <v>1675</v>
      </c>
      <c r="G3113" t="s">
        <v>399</v>
      </c>
      <c r="H3113">
        <v>2450</v>
      </c>
      <c r="J3113" t="s">
        <v>22634</v>
      </c>
      <c r="K3113" s="132" t="str">
        <f>IFERROR(IFERROR(INDEX(Кат!$O:$O,MATCH($C3113,Кат!$I:$I,0)),INDEX(Торг!$L:$L,MATCH($C3113,Торг!$I:$I,0))),"")</f>
        <v/>
      </c>
      <c r="L3113" s="132" t="str">
        <f>IFERROR(IFERROR(INDEX(Кат!$A:$A,MATCH($C3113,Кат!$I:$I,0)),INDEX(Торг!$A:$A,MATCH($C3113,Торг!$I:$I,0))),"")</f>
        <v/>
      </c>
      <c r="M3113" s="132" t="str">
        <f>IFERROR(IFERROR(INDEX(Кат!$B:$B,MATCH($C3113,Кат!$I:$I,0)),INDEX(Торг!$B:$B,MATCH($C3113,Торг!$I:$I,0))),"")</f>
        <v/>
      </c>
      <c r="N3113" s="132" t="str">
        <f t="shared" si="48"/>
        <v>HOFER HF708414</v>
      </c>
      <c r="O3113" s="132" t="str">
        <f>IFERROR(IFERROR(INDEX(Кат!$B:$B,MATCH($N3113,Кат!$I:$I,0)),INDEX(Торг!$B:$B,MATCH($N3113,Торг!$I:$I,0))),"")</f>
        <v/>
      </c>
    </row>
    <row r="3114" spans="1:15" outlineLevel="1">
      <c r="A3114" t="s">
        <v>16665</v>
      </c>
      <c r="C3114" s="191" t="s">
        <v>1952</v>
      </c>
      <c r="E3114" t="s">
        <v>1953</v>
      </c>
      <c r="F3114" t="s">
        <v>1675</v>
      </c>
      <c r="G3114" t="s">
        <v>399</v>
      </c>
      <c r="H3114">
        <v>2500</v>
      </c>
      <c r="J3114" t="s">
        <v>22634</v>
      </c>
      <c r="K3114" s="132" t="str">
        <f>IFERROR(IFERROR(INDEX(Кат!$O:$O,MATCH($C3114,Кат!$I:$I,0)),INDEX(Торг!$L:$L,MATCH($C3114,Торг!$I:$I,0))),"")</f>
        <v/>
      </c>
      <c r="L3114" s="132" t="str">
        <f>IFERROR(IFERROR(INDEX(Кат!$A:$A,MATCH($C3114,Кат!$I:$I,0)),INDEX(Торг!$A:$A,MATCH($C3114,Торг!$I:$I,0))),"")</f>
        <v/>
      </c>
      <c r="M3114" s="132" t="str">
        <f>IFERROR(IFERROR(INDEX(Кат!$B:$B,MATCH($C3114,Кат!$I:$I,0)),INDEX(Торг!$B:$B,MATCH($C3114,Торг!$I:$I,0))),"")</f>
        <v/>
      </c>
      <c r="N3114" s="132" t="str">
        <f t="shared" si="48"/>
        <v>HOFER HF708417</v>
      </c>
      <c r="O3114" s="132" t="str">
        <f>IFERROR(IFERROR(INDEX(Кат!$B:$B,MATCH($N3114,Кат!$I:$I,0)),INDEX(Торг!$B:$B,MATCH($N3114,Торг!$I:$I,0))),"")</f>
        <v/>
      </c>
    </row>
    <row r="3115" spans="1:15" outlineLevel="1">
      <c r="A3115" t="s">
        <v>16666</v>
      </c>
      <c r="C3115" s="191" t="s">
        <v>5890</v>
      </c>
      <c r="E3115" t="s">
        <v>5891</v>
      </c>
      <c r="F3115" t="s">
        <v>1675</v>
      </c>
      <c r="G3115" t="s">
        <v>399</v>
      </c>
      <c r="H3115">
        <v>2450</v>
      </c>
      <c r="J3115" t="s">
        <v>22634</v>
      </c>
      <c r="K3115" s="132" t="str">
        <f>IFERROR(IFERROR(INDEX(Кат!$O:$O,MATCH($C3115,Кат!$I:$I,0)),INDEX(Торг!$L:$L,MATCH($C3115,Торг!$I:$I,0))),"")</f>
        <v/>
      </c>
      <c r="L3115" s="132" t="str">
        <f>IFERROR(IFERROR(INDEX(Кат!$A:$A,MATCH($C3115,Кат!$I:$I,0)),INDEX(Торг!$A:$A,MATCH($C3115,Торг!$I:$I,0))),"")</f>
        <v/>
      </c>
      <c r="M3115" s="132" t="str">
        <f>IFERROR(IFERROR(INDEX(Кат!$B:$B,MATCH($C3115,Кат!$I:$I,0)),INDEX(Торг!$B:$B,MATCH($C3115,Торг!$I:$I,0))),"")</f>
        <v/>
      </c>
      <c r="N3115" s="132" t="str">
        <f t="shared" si="48"/>
        <v>HOFER HF708432</v>
      </c>
      <c r="O3115" s="132" t="str">
        <f>IFERROR(IFERROR(INDEX(Кат!$B:$B,MATCH($N3115,Кат!$I:$I,0)),INDEX(Торг!$B:$B,MATCH($N3115,Торг!$I:$I,0))),"")</f>
        <v/>
      </c>
    </row>
    <row r="3116" spans="1:15" outlineLevel="1">
      <c r="A3116" t="s">
        <v>16667</v>
      </c>
      <c r="C3116" s="191" t="s">
        <v>1954</v>
      </c>
      <c r="E3116" t="s">
        <v>1955</v>
      </c>
      <c r="F3116" t="s">
        <v>1675</v>
      </c>
      <c r="G3116" t="s">
        <v>399</v>
      </c>
      <c r="H3116">
        <v>2550</v>
      </c>
      <c r="J3116" t="s">
        <v>22634</v>
      </c>
      <c r="K3116" s="132" t="str">
        <f>IFERROR(IFERROR(INDEX(Кат!$O:$O,MATCH($C3116,Кат!$I:$I,0)),INDEX(Торг!$L:$L,MATCH($C3116,Торг!$I:$I,0))),"")</f>
        <v/>
      </c>
      <c r="L3116" s="132" t="str">
        <f>IFERROR(IFERROR(INDEX(Кат!$A:$A,MATCH($C3116,Кат!$I:$I,0)),INDEX(Торг!$A:$A,MATCH($C3116,Торг!$I:$I,0))),"")</f>
        <v/>
      </c>
      <c r="M3116" s="132" t="str">
        <f>IFERROR(IFERROR(INDEX(Кат!$B:$B,MATCH($C3116,Кат!$I:$I,0)),INDEX(Торг!$B:$B,MATCH($C3116,Торг!$I:$I,0))),"")</f>
        <v/>
      </c>
      <c r="N3116" s="132" t="str">
        <f t="shared" si="48"/>
        <v>HOFER HF708434</v>
      </c>
      <c r="O3116" s="132" t="str">
        <f>IFERROR(IFERROR(INDEX(Кат!$B:$B,MATCH($N3116,Кат!$I:$I,0)),INDEX(Торг!$B:$B,MATCH($N3116,Торг!$I:$I,0))),"")</f>
        <v/>
      </c>
    </row>
    <row r="3117" spans="1:15" outlineLevel="1">
      <c r="A3117" t="s">
        <v>16668</v>
      </c>
      <c r="C3117" s="191" t="s">
        <v>1956</v>
      </c>
      <c r="E3117" t="s">
        <v>1957</v>
      </c>
      <c r="F3117" t="s">
        <v>1675</v>
      </c>
      <c r="G3117" t="s">
        <v>399</v>
      </c>
      <c r="H3117">
        <v>2000</v>
      </c>
      <c r="J3117" t="s">
        <v>22634</v>
      </c>
      <c r="K3117" s="132" t="str">
        <f>IFERROR(IFERROR(INDEX(Кат!$O:$O,MATCH($C3117,Кат!$I:$I,0)),INDEX(Торг!$L:$L,MATCH($C3117,Торг!$I:$I,0))),"")</f>
        <v/>
      </c>
      <c r="L3117" s="132" t="str">
        <f>IFERROR(IFERROR(INDEX(Кат!$A:$A,MATCH($C3117,Кат!$I:$I,0)),INDEX(Торг!$A:$A,MATCH($C3117,Торг!$I:$I,0))),"")</f>
        <v/>
      </c>
      <c r="M3117" s="132" t="str">
        <f>IFERROR(IFERROR(INDEX(Кат!$B:$B,MATCH($C3117,Кат!$I:$I,0)),INDEX(Торг!$B:$B,MATCH($C3117,Торг!$I:$I,0))),"")</f>
        <v/>
      </c>
      <c r="N3117" s="132" t="str">
        <f t="shared" si="48"/>
        <v>HOFER HF708420</v>
      </c>
      <c r="O3117" s="132" t="str">
        <f>IFERROR(IFERROR(INDEX(Кат!$B:$B,MATCH($N3117,Кат!$I:$I,0)),INDEX(Торг!$B:$B,MATCH($N3117,Торг!$I:$I,0))),"")</f>
        <v/>
      </c>
    </row>
    <row r="3118" spans="1:15" outlineLevel="1">
      <c r="A3118" t="s">
        <v>16669</v>
      </c>
      <c r="C3118" s="191" t="s">
        <v>5892</v>
      </c>
      <c r="E3118" t="s">
        <v>5893</v>
      </c>
      <c r="F3118" t="s">
        <v>1675</v>
      </c>
      <c r="G3118" t="s">
        <v>399</v>
      </c>
      <c r="H3118">
        <v>3350</v>
      </c>
      <c r="J3118" t="s">
        <v>22634</v>
      </c>
      <c r="K3118" s="132" t="str">
        <f>IFERROR(IFERROR(INDEX(Кат!$O:$O,MATCH($C3118,Кат!$I:$I,0)),INDEX(Торг!$L:$L,MATCH($C3118,Торг!$I:$I,0))),"")</f>
        <v/>
      </c>
      <c r="L3118" s="132" t="str">
        <f>IFERROR(IFERROR(INDEX(Кат!$A:$A,MATCH($C3118,Кат!$I:$I,0)),INDEX(Торг!$A:$A,MATCH($C3118,Торг!$I:$I,0))),"")</f>
        <v/>
      </c>
      <c r="M3118" s="132" t="str">
        <f>IFERROR(IFERROR(INDEX(Кат!$B:$B,MATCH($C3118,Кат!$I:$I,0)),INDEX(Торг!$B:$B,MATCH($C3118,Торг!$I:$I,0))),"")</f>
        <v/>
      </c>
      <c r="N3118" s="132" t="str">
        <f t="shared" si="48"/>
        <v>HOFER HF708436</v>
      </c>
      <c r="O3118" s="132" t="str">
        <f>IFERROR(IFERROR(INDEX(Кат!$B:$B,MATCH($N3118,Кат!$I:$I,0)),INDEX(Торг!$B:$B,MATCH($N3118,Торг!$I:$I,0))),"")</f>
        <v/>
      </c>
    </row>
    <row r="3119" spans="1:15" outlineLevel="1">
      <c r="A3119" t="s">
        <v>16670</v>
      </c>
      <c r="C3119" s="191" t="s">
        <v>1958</v>
      </c>
      <c r="E3119" t="s">
        <v>1959</v>
      </c>
      <c r="F3119" t="s">
        <v>1675</v>
      </c>
      <c r="G3119" t="s">
        <v>399</v>
      </c>
      <c r="H3119">
        <v>2600</v>
      </c>
      <c r="J3119" t="s">
        <v>22634</v>
      </c>
      <c r="K3119" s="132" t="str">
        <f>IFERROR(IFERROR(INDEX(Кат!$O:$O,MATCH($C3119,Кат!$I:$I,0)),INDEX(Торг!$L:$L,MATCH($C3119,Торг!$I:$I,0))),"")</f>
        <v/>
      </c>
      <c r="L3119" s="132" t="str">
        <f>IFERROR(IFERROR(INDEX(Кат!$A:$A,MATCH($C3119,Кат!$I:$I,0)),INDEX(Торг!$A:$A,MATCH($C3119,Торг!$I:$I,0))),"")</f>
        <v/>
      </c>
      <c r="M3119" s="132" t="str">
        <f>IFERROR(IFERROR(INDEX(Кат!$B:$B,MATCH($C3119,Кат!$I:$I,0)),INDEX(Торг!$B:$B,MATCH($C3119,Торг!$I:$I,0))),"")</f>
        <v/>
      </c>
      <c r="N3119" s="132" t="str">
        <f t="shared" si="48"/>
        <v>HOFER HF708438</v>
      </c>
      <c r="O3119" s="132" t="str">
        <f>IFERROR(IFERROR(INDEX(Кат!$B:$B,MATCH($N3119,Кат!$I:$I,0)),INDEX(Торг!$B:$B,MATCH($N3119,Торг!$I:$I,0))),"")</f>
        <v/>
      </c>
    </row>
    <row r="3120" spans="1:15" outlineLevel="1">
      <c r="A3120" t="s">
        <v>16671</v>
      </c>
      <c r="C3120" s="191" t="s">
        <v>1960</v>
      </c>
      <c r="E3120" t="s">
        <v>1961</v>
      </c>
      <c r="F3120" t="s">
        <v>1675</v>
      </c>
      <c r="G3120" t="s">
        <v>399</v>
      </c>
      <c r="H3120">
        <v>3950</v>
      </c>
      <c r="J3120" t="s">
        <v>22634</v>
      </c>
      <c r="K3120" s="132" t="str">
        <f>IFERROR(IFERROR(INDEX(Кат!$O:$O,MATCH($C3120,Кат!$I:$I,0)),INDEX(Торг!$L:$L,MATCH($C3120,Торг!$I:$I,0))),"")</f>
        <v/>
      </c>
      <c r="L3120" s="132" t="str">
        <f>IFERROR(IFERROR(INDEX(Кат!$A:$A,MATCH($C3120,Кат!$I:$I,0)),INDEX(Торг!$A:$A,MATCH($C3120,Торг!$I:$I,0))),"")</f>
        <v/>
      </c>
      <c r="M3120" s="132" t="str">
        <f>IFERROR(IFERROR(INDEX(Кат!$B:$B,MATCH($C3120,Кат!$I:$I,0)),INDEX(Торг!$B:$B,MATCH($C3120,Торг!$I:$I,0))),"")</f>
        <v/>
      </c>
      <c r="N3120" s="132" t="str">
        <f t="shared" si="48"/>
        <v>HOFER HF708437</v>
      </c>
      <c r="O3120" s="132" t="str">
        <f>IFERROR(IFERROR(INDEX(Кат!$B:$B,MATCH($N3120,Кат!$I:$I,0)),INDEX(Торг!$B:$B,MATCH($N3120,Торг!$I:$I,0))),"")</f>
        <v/>
      </c>
    </row>
    <row r="3121" spans="1:15" outlineLevel="1">
      <c r="A3121" t="s">
        <v>16672</v>
      </c>
      <c r="C3121" s="191" t="s">
        <v>1962</v>
      </c>
      <c r="E3121" t="s">
        <v>1963</v>
      </c>
      <c r="F3121" t="s">
        <v>1675</v>
      </c>
      <c r="G3121" t="s">
        <v>399</v>
      </c>
      <c r="H3121">
        <v>4050</v>
      </c>
      <c r="J3121" t="s">
        <v>22634</v>
      </c>
      <c r="K3121" s="132" t="str">
        <f>IFERROR(IFERROR(INDEX(Кат!$O:$O,MATCH($C3121,Кат!$I:$I,0)),INDEX(Торг!$L:$L,MATCH($C3121,Торг!$I:$I,0))),"")</f>
        <v/>
      </c>
      <c r="L3121" s="132" t="str">
        <f>IFERROR(IFERROR(INDEX(Кат!$A:$A,MATCH($C3121,Кат!$I:$I,0)),INDEX(Торг!$A:$A,MATCH($C3121,Торг!$I:$I,0))),"")</f>
        <v/>
      </c>
      <c r="M3121" s="132" t="str">
        <f>IFERROR(IFERROR(INDEX(Кат!$B:$B,MATCH($C3121,Кат!$I:$I,0)),INDEX(Торг!$B:$B,MATCH($C3121,Торг!$I:$I,0))),"")</f>
        <v/>
      </c>
      <c r="N3121" s="132" t="str">
        <f t="shared" si="48"/>
        <v>HOFER HF708466</v>
      </c>
      <c r="O3121" s="132" t="str">
        <f>IFERROR(IFERROR(INDEX(Кат!$B:$B,MATCH($N3121,Кат!$I:$I,0)),INDEX(Торг!$B:$B,MATCH($N3121,Торг!$I:$I,0))),"")</f>
        <v/>
      </c>
    </row>
    <row r="3122" spans="1:15" outlineLevel="1">
      <c r="A3122" t="s">
        <v>16673</v>
      </c>
      <c r="C3122" s="191" t="s">
        <v>1964</v>
      </c>
      <c r="E3122" t="s">
        <v>1965</v>
      </c>
      <c r="F3122" t="s">
        <v>1675</v>
      </c>
      <c r="G3122" t="s">
        <v>399</v>
      </c>
      <c r="H3122">
        <v>3200</v>
      </c>
      <c r="J3122" t="s">
        <v>22634</v>
      </c>
      <c r="K3122" s="132" t="str">
        <f>IFERROR(IFERROR(INDEX(Кат!$O:$O,MATCH($C3122,Кат!$I:$I,0)),INDEX(Торг!$L:$L,MATCH($C3122,Торг!$I:$I,0))),"")</f>
        <v/>
      </c>
      <c r="L3122" s="132" t="str">
        <f>IFERROR(IFERROR(INDEX(Кат!$A:$A,MATCH($C3122,Кат!$I:$I,0)),INDEX(Торг!$A:$A,MATCH($C3122,Торг!$I:$I,0))),"")</f>
        <v/>
      </c>
      <c r="M3122" s="132" t="str">
        <f>IFERROR(IFERROR(INDEX(Кат!$B:$B,MATCH($C3122,Кат!$I:$I,0)),INDEX(Торг!$B:$B,MATCH($C3122,Торг!$I:$I,0))),"")</f>
        <v/>
      </c>
      <c r="N3122" s="132" t="str">
        <f t="shared" si="48"/>
        <v>HOFER HF708464</v>
      </c>
      <c r="O3122" s="132" t="str">
        <f>IFERROR(IFERROR(INDEX(Кат!$B:$B,MATCH($N3122,Кат!$I:$I,0)),INDEX(Торг!$B:$B,MATCH($N3122,Торг!$I:$I,0))),"")</f>
        <v/>
      </c>
    </row>
    <row r="3123" spans="1:15">
      <c r="A3123" t="s">
        <v>16674</v>
      </c>
      <c r="C3123" s="191" t="s">
        <v>1966</v>
      </c>
      <c r="E3123" t="s">
        <v>1967</v>
      </c>
      <c r="F3123" t="s">
        <v>1675</v>
      </c>
      <c r="G3123" t="s">
        <v>399</v>
      </c>
      <c r="H3123">
        <v>5050</v>
      </c>
      <c r="J3123" t="s">
        <v>22634</v>
      </c>
      <c r="K3123" s="132" t="str">
        <f>IFERROR(IFERROR(INDEX(Кат!$O:$O,MATCH($C3123,Кат!$I:$I,0)),INDEX(Торг!$L:$L,MATCH($C3123,Торг!$I:$I,0))),"")</f>
        <v/>
      </c>
      <c r="L3123" s="132" t="str">
        <f>IFERROR(IFERROR(INDEX(Кат!$A:$A,MATCH($C3123,Кат!$I:$I,0)),INDEX(Торг!$A:$A,MATCH($C3123,Торг!$I:$I,0))),"")</f>
        <v/>
      </c>
      <c r="M3123" s="132" t="str">
        <f>IFERROR(IFERROR(INDEX(Кат!$B:$B,MATCH($C3123,Кат!$I:$I,0)),INDEX(Торг!$B:$B,MATCH($C3123,Торг!$I:$I,0))),"")</f>
        <v/>
      </c>
      <c r="N3123" s="132" t="str">
        <f t="shared" si="48"/>
        <v>HOFER HF708470</v>
      </c>
      <c r="O3123" s="132" t="str">
        <f>IFERROR(IFERROR(INDEX(Кат!$B:$B,MATCH($N3123,Кат!$I:$I,0)),INDEX(Торг!$B:$B,MATCH($N3123,Торг!$I:$I,0))),"")</f>
        <v/>
      </c>
    </row>
    <row r="3124" spans="1:15" outlineLevel="1">
      <c r="A3124" t="s">
        <v>16675</v>
      </c>
      <c r="C3124" s="191" t="s">
        <v>1968</v>
      </c>
      <c r="E3124" t="s">
        <v>1969</v>
      </c>
      <c r="F3124" t="s">
        <v>1675</v>
      </c>
      <c r="G3124" t="s">
        <v>399</v>
      </c>
      <c r="H3124">
        <v>3150</v>
      </c>
      <c r="J3124" t="s">
        <v>22634</v>
      </c>
      <c r="K3124" s="132" t="str">
        <f>IFERROR(IFERROR(INDEX(Кат!$O:$O,MATCH($C3124,Кат!$I:$I,0)),INDEX(Торг!$L:$L,MATCH($C3124,Торг!$I:$I,0))),"")</f>
        <v/>
      </c>
      <c r="L3124" s="132" t="str">
        <f>IFERROR(IFERROR(INDEX(Кат!$A:$A,MATCH($C3124,Кат!$I:$I,0)),INDEX(Торг!$A:$A,MATCH($C3124,Торг!$I:$I,0))),"")</f>
        <v/>
      </c>
      <c r="M3124" s="132" t="str">
        <f>IFERROR(IFERROR(INDEX(Кат!$B:$B,MATCH($C3124,Кат!$I:$I,0)),INDEX(Торг!$B:$B,MATCH($C3124,Торг!$I:$I,0))),"")</f>
        <v/>
      </c>
      <c r="N3124" s="132" t="str">
        <f t="shared" si="48"/>
        <v>HOFER HF708469</v>
      </c>
      <c r="O3124" s="132" t="str">
        <f>IFERROR(IFERROR(INDEX(Кат!$B:$B,MATCH($N3124,Кат!$I:$I,0)),INDEX(Торг!$B:$B,MATCH($N3124,Торг!$I:$I,0))),"")</f>
        <v/>
      </c>
    </row>
    <row r="3125" spans="1:15" outlineLevel="1">
      <c r="A3125" t="s">
        <v>16676</v>
      </c>
      <c r="C3125" s="191" t="s">
        <v>1970</v>
      </c>
      <c r="E3125" t="s">
        <v>1971</v>
      </c>
      <c r="F3125" t="s">
        <v>1675</v>
      </c>
      <c r="G3125" t="s">
        <v>399</v>
      </c>
      <c r="H3125">
        <v>2900</v>
      </c>
      <c r="J3125" t="s">
        <v>22634</v>
      </c>
      <c r="K3125" s="132" t="str">
        <f>IFERROR(IFERROR(INDEX(Кат!$O:$O,MATCH($C3125,Кат!$I:$I,0)),INDEX(Торг!$L:$L,MATCH($C3125,Торг!$I:$I,0))),"")</f>
        <v/>
      </c>
      <c r="L3125" s="132" t="str">
        <f>IFERROR(IFERROR(INDEX(Кат!$A:$A,MATCH($C3125,Кат!$I:$I,0)),INDEX(Торг!$A:$A,MATCH($C3125,Торг!$I:$I,0))),"")</f>
        <v/>
      </c>
      <c r="M3125" s="132" t="str">
        <f>IFERROR(IFERROR(INDEX(Кат!$B:$B,MATCH($C3125,Кат!$I:$I,0)),INDEX(Торг!$B:$B,MATCH($C3125,Торг!$I:$I,0))),"")</f>
        <v/>
      </c>
      <c r="N3125" s="132" t="str">
        <f t="shared" si="48"/>
        <v>HOFER HF708423</v>
      </c>
      <c r="O3125" s="132" t="str">
        <f>IFERROR(IFERROR(INDEX(Кат!$B:$B,MATCH($N3125,Кат!$I:$I,0)),INDEX(Торг!$B:$B,MATCH($N3125,Торг!$I:$I,0))),"")</f>
        <v/>
      </c>
    </row>
    <row r="3126" spans="1:15">
      <c r="A3126" t="s">
        <v>16677</v>
      </c>
      <c r="C3126" s="191" t="s">
        <v>5894</v>
      </c>
      <c r="E3126" t="s">
        <v>5895</v>
      </c>
      <c r="F3126" t="s">
        <v>1675</v>
      </c>
      <c r="G3126" t="s">
        <v>399</v>
      </c>
      <c r="H3126">
        <v>3300</v>
      </c>
      <c r="J3126" t="s">
        <v>22634</v>
      </c>
      <c r="K3126" s="132" t="str">
        <f>IFERROR(IFERROR(INDEX(Кат!$O:$O,MATCH($C3126,Кат!$I:$I,0)),INDEX(Торг!$L:$L,MATCH($C3126,Торг!$I:$I,0))),"")</f>
        <v/>
      </c>
      <c r="L3126" s="132" t="str">
        <f>IFERROR(IFERROR(INDEX(Кат!$A:$A,MATCH($C3126,Кат!$I:$I,0)),INDEX(Торг!$A:$A,MATCH($C3126,Торг!$I:$I,0))),"")</f>
        <v/>
      </c>
      <c r="M3126" s="132" t="str">
        <f>IFERROR(IFERROR(INDEX(Кат!$B:$B,MATCH($C3126,Кат!$I:$I,0)),INDEX(Торг!$B:$B,MATCH($C3126,Торг!$I:$I,0))),"")</f>
        <v/>
      </c>
      <c r="N3126" s="132" t="str">
        <f t="shared" si="48"/>
        <v>HOFER HF708424</v>
      </c>
      <c r="O3126" s="132" t="str">
        <f>IFERROR(IFERROR(INDEX(Кат!$B:$B,MATCH($N3126,Кат!$I:$I,0)),INDEX(Торг!$B:$B,MATCH($N3126,Торг!$I:$I,0))),"")</f>
        <v/>
      </c>
    </row>
    <row r="3127" spans="1:15" outlineLevel="1">
      <c r="A3127" t="s">
        <v>16678</v>
      </c>
      <c r="C3127" s="191" t="s">
        <v>5896</v>
      </c>
      <c r="E3127" t="s">
        <v>5897</v>
      </c>
      <c r="F3127" t="s">
        <v>1675</v>
      </c>
      <c r="G3127" t="s">
        <v>399</v>
      </c>
      <c r="H3127">
        <v>4150</v>
      </c>
      <c r="J3127" t="s">
        <v>22634</v>
      </c>
      <c r="K3127" s="132" t="str">
        <f>IFERROR(IFERROR(INDEX(Кат!$O:$O,MATCH($C3127,Кат!$I:$I,0)),INDEX(Торг!$L:$L,MATCH($C3127,Торг!$I:$I,0))),"")</f>
        <v/>
      </c>
      <c r="L3127" s="132" t="str">
        <f>IFERROR(IFERROR(INDEX(Кат!$A:$A,MATCH($C3127,Кат!$I:$I,0)),INDEX(Торг!$A:$A,MATCH($C3127,Торг!$I:$I,0))),"")</f>
        <v/>
      </c>
      <c r="M3127" s="132" t="str">
        <f>IFERROR(IFERROR(INDEX(Кат!$B:$B,MATCH($C3127,Кат!$I:$I,0)),INDEX(Торг!$B:$B,MATCH($C3127,Торг!$I:$I,0))),"")</f>
        <v/>
      </c>
      <c r="N3127" s="132" t="str">
        <f t="shared" si="48"/>
        <v>HOFER HF708445</v>
      </c>
      <c r="O3127" s="132" t="str">
        <f>IFERROR(IFERROR(INDEX(Кат!$B:$B,MATCH($N3127,Кат!$I:$I,0)),INDEX(Торг!$B:$B,MATCH($N3127,Торг!$I:$I,0))),"")</f>
        <v/>
      </c>
    </row>
    <row r="3128" spans="1:15">
      <c r="A3128" t="s">
        <v>16679</v>
      </c>
      <c r="C3128" s="191" t="s">
        <v>5898</v>
      </c>
      <c r="E3128" t="s">
        <v>5899</v>
      </c>
      <c r="F3128" t="s">
        <v>1675</v>
      </c>
      <c r="G3128" t="s">
        <v>399</v>
      </c>
      <c r="H3128">
        <v>2950</v>
      </c>
      <c r="J3128" t="s">
        <v>22634</v>
      </c>
      <c r="K3128" s="132" t="str">
        <f>IFERROR(IFERROR(INDEX(Кат!$O:$O,MATCH($C3128,Кат!$I:$I,0)),INDEX(Торг!$L:$L,MATCH($C3128,Торг!$I:$I,0))),"")</f>
        <v/>
      </c>
      <c r="L3128" s="132" t="str">
        <f>IFERROR(IFERROR(INDEX(Кат!$A:$A,MATCH($C3128,Кат!$I:$I,0)),INDEX(Торг!$A:$A,MATCH($C3128,Торг!$I:$I,0))),"")</f>
        <v/>
      </c>
      <c r="M3128" s="132" t="str">
        <f>IFERROR(IFERROR(INDEX(Кат!$B:$B,MATCH($C3128,Кат!$I:$I,0)),INDEX(Торг!$B:$B,MATCH($C3128,Торг!$I:$I,0))),"")</f>
        <v/>
      </c>
      <c r="N3128" s="132" t="str">
        <f t="shared" si="48"/>
        <v>HOFER HF708440</v>
      </c>
      <c r="O3128" s="132" t="str">
        <f>IFERROR(IFERROR(INDEX(Кат!$B:$B,MATCH($N3128,Кат!$I:$I,0)),INDEX(Торг!$B:$B,MATCH($N3128,Торг!$I:$I,0))),"")</f>
        <v/>
      </c>
    </row>
    <row r="3129" spans="1:15" outlineLevel="1">
      <c r="A3129" t="s">
        <v>16680</v>
      </c>
      <c r="C3129" s="191" t="s">
        <v>5900</v>
      </c>
      <c r="E3129" t="s">
        <v>5901</v>
      </c>
      <c r="F3129" t="s">
        <v>1675</v>
      </c>
      <c r="G3129" t="s">
        <v>399</v>
      </c>
      <c r="H3129">
        <v>3450</v>
      </c>
      <c r="J3129" t="s">
        <v>22634</v>
      </c>
      <c r="K3129" s="132" t="str">
        <f>IFERROR(IFERROR(INDEX(Кат!$O:$O,MATCH($C3129,Кат!$I:$I,0)),INDEX(Торг!$L:$L,MATCH($C3129,Торг!$I:$I,0))),"")</f>
        <v/>
      </c>
      <c r="L3129" s="132" t="str">
        <f>IFERROR(IFERROR(INDEX(Кат!$A:$A,MATCH($C3129,Кат!$I:$I,0)),INDEX(Торг!$A:$A,MATCH($C3129,Торг!$I:$I,0))),"")</f>
        <v/>
      </c>
      <c r="M3129" s="132" t="str">
        <f>IFERROR(IFERROR(INDEX(Кат!$B:$B,MATCH($C3129,Кат!$I:$I,0)),INDEX(Торг!$B:$B,MATCH($C3129,Торг!$I:$I,0))),"")</f>
        <v/>
      </c>
      <c r="N3129" s="132" t="str">
        <f t="shared" si="48"/>
        <v>HOFER HF708441</v>
      </c>
      <c r="O3129" s="132" t="str">
        <f>IFERROR(IFERROR(INDEX(Кат!$B:$B,MATCH($N3129,Кат!$I:$I,0)),INDEX(Торг!$B:$B,MATCH($N3129,Торг!$I:$I,0))),"")</f>
        <v/>
      </c>
    </row>
    <row r="3130" spans="1:15" outlineLevel="1">
      <c r="A3130" t="s">
        <v>16681</v>
      </c>
      <c r="C3130" s="191" t="s">
        <v>5902</v>
      </c>
      <c r="E3130" t="s">
        <v>5903</v>
      </c>
      <c r="F3130" t="s">
        <v>1675</v>
      </c>
      <c r="G3130" t="s">
        <v>399</v>
      </c>
      <c r="H3130">
        <v>5700</v>
      </c>
      <c r="J3130" t="s">
        <v>22634</v>
      </c>
      <c r="K3130" s="132" t="str">
        <f>IFERROR(IFERROR(INDEX(Кат!$O:$O,MATCH($C3130,Кат!$I:$I,0)),INDEX(Торг!$L:$L,MATCH($C3130,Торг!$I:$I,0))),"")</f>
        <v/>
      </c>
      <c r="L3130" s="132" t="str">
        <f>IFERROR(IFERROR(INDEX(Кат!$A:$A,MATCH($C3130,Кат!$I:$I,0)),INDEX(Торг!$A:$A,MATCH($C3130,Торг!$I:$I,0))),"")</f>
        <v/>
      </c>
      <c r="M3130" s="132" t="str">
        <f>IFERROR(IFERROR(INDEX(Кат!$B:$B,MATCH($C3130,Кат!$I:$I,0)),INDEX(Торг!$B:$B,MATCH($C3130,Торг!$I:$I,0))),"")</f>
        <v/>
      </c>
      <c r="N3130" s="132" t="str">
        <f t="shared" si="48"/>
        <v>HOFER HF708442</v>
      </c>
      <c r="O3130" s="132" t="str">
        <f>IFERROR(IFERROR(INDEX(Кат!$B:$B,MATCH($N3130,Кат!$I:$I,0)),INDEX(Торг!$B:$B,MATCH($N3130,Торг!$I:$I,0))),"")</f>
        <v/>
      </c>
    </row>
    <row r="3131" spans="1:15" outlineLevel="1">
      <c r="A3131" t="s">
        <v>33491</v>
      </c>
      <c r="C3131" s="191" t="s">
        <v>33492</v>
      </c>
      <c r="E3131" t="s">
        <v>33493</v>
      </c>
      <c r="F3131" t="s">
        <v>22896</v>
      </c>
      <c r="G3131" t="s">
        <v>399</v>
      </c>
      <c r="H3131">
        <v>7490</v>
      </c>
      <c r="J3131" t="s">
        <v>22634</v>
      </c>
      <c r="K3131" s="132" t="str">
        <f>IFERROR(IFERROR(INDEX(Кат!$O:$O,MATCH($C3131,Кат!$I:$I,0)),INDEX(Торг!$L:$L,MATCH($C3131,Торг!$I:$I,0))),"")</f>
        <v/>
      </c>
      <c r="L3131" s="132" t="str">
        <f>IFERROR(IFERROR(INDEX(Кат!$A:$A,MATCH($C3131,Кат!$I:$I,0)),INDEX(Торг!$A:$A,MATCH($C3131,Торг!$I:$I,0))),"")</f>
        <v/>
      </c>
      <c r="M3131" s="132" t="str">
        <f>IFERROR(IFERROR(INDEX(Кат!$B:$B,MATCH($C3131,Кат!$I:$I,0)),INDEX(Торг!$B:$B,MATCH($C3131,Торг!$I:$I,0))),"")</f>
        <v/>
      </c>
      <c r="N3131" s="132" t="str">
        <f t="shared" si="48"/>
        <v>LUZAR LRC0327</v>
      </c>
      <c r="O3131" s="132" t="str">
        <f>IFERROR(IFERROR(INDEX(Кат!$B:$B,MATCH($N3131,Кат!$I:$I,0)),INDEX(Торг!$B:$B,MATCH($N3131,Торг!$I:$I,0))),"")</f>
        <v/>
      </c>
    </row>
    <row r="3132" spans="1:15" outlineLevel="1">
      <c r="A3132" t="s">
        <v>23896</v>
      </c>
      <c r="C3132" s="191"/>
      <c r="E3132" t="s">
        <v>23897</v>
      </c>
      <c r="J3132" t="s">
        <v>22634</v>
      </c>
      <c r="K3132" s="132" t="str">
        <f>IFERROR(IFERROR(INDEX(Кат!$O:$O,MATCH($C3132,Кат!$I:$I,0)),INDEX(Торг!$L:$L,MATCH($C3132,Торг!$I:$I,0))),"")</f>
        <v/>
      </c>
      <c r="L3132" s="132" t="str">
        <f>IFERROR(IFERROR(INDEX(Кат!$A:$A,MATCH($C3132,Кат!$I:$I,0)),INDEX(Торг!$A:$A,MATCH($C3132,Торг!$I:$I,0))),"")</f>
        <v/>
      </c>
      <c r="M3132" s="132" t="str">
        <f>IFERROR(IFERROR(INDEX(Кат!$B:$B,MATCH($C3132,Кат!$I:$I,0)),INDEX(Торг!$B:$B,MATCH($C3132,Торг!$I:$I,0))),"")</f>
        <v/>
      </c>
      <c r="N3132" s="132" t="str">
        <f t="shared" si="48"/>
        <v xml:space="preserve"> </v>
      </c>
      <c r="O3132" s="132" t="str">
        <f>IFERROR(IFERROR(INDEX(Кат!$B:$B,MATCH($N3132,Кат!$I:$I,0)),INDEX(Торг!$B:$B,MATCH($N3132,Торг!$I:$I,0))),"")</f>
        <v/>
      </c>
    </row>
    <row r="3133" spans="1:15" outlineLevel="1">
      <c r="A3133" t="s">
        <v>26151</v>
      </c>
      <c r="C3133" s="191" t="s">
        <v>26152</v>
      </c>
      <c r="E3133" t="s">
        <v>26153</v>
      </c>
      <c r="F3133" t="s">
        <v>1675</v>
      </c>
      <c r="G3133" t="s">
        <v>399</v>
      </c>
      <c r="H3133">
        <v>230</v>
      </c>
      <c r="J3133" t="s">
        <v>22634</v>
      </c>
      <c r="K3133" s="132" t="str">
        <f>IFERROR(IFERROR(INDEX(Кат!$O:$O,MATCH($C3133,Кат!$I:$I,0)),INDEX(Торг!$L:$L,MATCH($C3133,Торг!$I:$I,0))),"")</f>
        <v/>
      </c>
      <c r="L3133" s="132" t="str">
        <f>IFERROR(IFERROR(INDEX(Кат!$A:$A,MATCH($C3133,Кат!$I:$I,0)),INDEX(Торг!$A:$A,MATCH($C3133,Торг!$I:$I,0))),"")</f>
        <v/>
      </c>
      <c r="M3133" s="132" t="str">
        <f>IFERROR(IFERROR(INDEX(Кат!$B:$B,MATCH($C3133,Кат!$I:$I,0)),INDEX(Торг!$B:$B,MATCH($C3133,Торг!$I:$I,0))),"")</f>
        <v/>
      </c>
      <c r="N3133" s="132" t="str">
        <f t="shared" si="48"/>
        <v>HOFER HF103602</v>
      </c>
      <c r="O3133" s="132" t="str">
        <f>IFERROR(IFERROR(INDEX(Кат!$B:$B,MATCH($N3133,Кат!$I:$I,0)),INDEX(Торг!$B:$B,MATCH($N3133,Торг!$I:$I,0))),"")</f>
        <v/>
      </c>
    </row>
    <row r="3134" spans="1:15" outlineLevel="1">
      <c r="A3134" t="s">
        <v>16682</v>
      </c>
      <c r="C3134" s="191" t="s">
        <v>5904</v>
      </c>
      <c r="E3134" t="s">
        <v>5905</v>
      </c>
      <c r="F3134" t="s">
        <v>1675</v>
      </c>
      <c r="G3134" t="s">
        <v>399</v>
      </c>
      <c r="H3134">
        <v>200</v>
      </c>
      <c r="J3134" t="s">
        <v>22634</v>
      </c>
      <c r="K3134" s="132" t="str">
        <f>IFERROR(IFERROR(INDEX(Кат!$O:$O,MATCH($C3134,Кат!$I:$I,0)),INDEX(Торг!$L:$L,MATCH($C3134,Торг!$I:$I,0))),"")</f>
        <v/>
      </c>
      <c r="L3134" s="132" t="str">
        <f>IFERROR(IFERROR(INDEX(Кат!$A:$A,MATCH($C3134,Кат!$I:$I,0)),INDEX(Торг!$A:$A,MATCH($C3134,Торг!$I:$I,0))),"")</f>
        <v/>
      </c>
      <c r="M3134" s="132" t="str">
        <f>IFERROR(IFERROR(INDEX(Кат!$B:$B,MATCH($C3134,Кат!$I:$I,0)),INDEX(Торг!$B:$B,MATCH($C3134,Торг!$I:$I,0))),"")</f>
        <v/>
      </c>
      <c r="N3134" s="132" t="str">
        <f t="shared" si="48"/>
        <v>HOFER HF103601</v>
      </c>
      <c r="O3134" s="132" t="str">
        <f>IFERROR(IFERROR(INDEX(Кат!$B:$B,MATCH($N3134,Кат!$I:$I,0)),INDEX(Торг!$B:$B,MATCH($N3134,Торг!$I:$I,0))),"")</f>
        <v/>
      </c>
    </row>
    <row r="3135" spans="1:15" outlineLevel="1">
      <c r="A3135" t="s">
        <v>16683</v>
      </c>
      <c r="C3135" s="191" t="s">
        <v>5906</v>
      </c>
      <c r="E3135" t="s">
        <v>5907</v>
      </c>
      <c r="F3135" t="s">
        <v>1675</v>
      </c>
      <c r="G3135" t="s">
        <v>399</v>
      </c>
      <c r="H3135">
        <v>110</v>
      </c>
      <c r="J3135" t="s">
        <v>22634</v>
      </c>
      <c r="K3135" s="132" t="str">
        <f>IFERROR(IFERROR(INDEX(Кат!$O:$O,MATCH($C3135,Кат!$I:$I,0)),INDEX(Торг!$L:$L,MATCH($C3135,Торг!$I:$I,0))),"")</f>
        <v/>
      </c>
      <c r="L3135" s="132" t="str">
        <f>IFERROR(IFERROR(INDEX(Кат!$A:$A,MATCH($C3135,Кат!$I:$I,0)),INDEX(Торг!$A:$A,MATCH($C3135,Торг!$I:$I,0))),"")</f>
        <v/>
      </c>
      <c r="M3135" s="132" t="str">
        <f>IFERROR(IFERROR(INDEX(Кат!$B:$B,MATCH($C3135,Кат!$I:$I,0)),INDEX(Торг!$B:$B,MATCH($C3135,Торг!$I:$I,0))),"")</f>
        <v/>
      </c>
      <c r="N3135" s="132" t="str">
        <f t="shared" si="48"/>
        <v>HOFER HF103301</v>
      </c>
      <c r="O3135" s="132" t="str">
        <f>IFERROR(IFERROR(INDEX(Кат!$B:$B,MATCH($N3135,Кат!$I:$I,0)),INDEX(Торг!$B:$B,MATCH($N3135,Торг!$I:$I,0))),"")</f>
        <v/>
      </c>
    </row>
    <row r="3136" spans="1:15" outlineLevel="1">
      <c r="A3136" t="s">
        <v>16684</v>
      </c>
      <c r="C3136" s="191" t="s">
        <v>5908</v>
      </c>
      <c r="E3136" t="s">
        <v>5909</v>
      </c>
      <c r="F3136" t="s">
        <v>1675</v>
      </c>
      <c r="G3136" t="s">
        <v>399</v>
      </c>
      <c r="H3136">
        <v>100</v>
      </c>
      <c r="J3136" t="s">
        <v>22634</v>
      </c>
      <c r="K3136" s="132" t="str">
        <f>IFERROR(IFERROR(INDEX(Кат!$O:$O,MATCH($C3136,Кат!$I:$I,0)),INDEX(Торг!$L:$L,MATCH($C3136,Торг!$I:$I,0))),"")</f>
        <v/>
      </c>
      <c r="L3136" s="132" t="str">
        <f>IFERROR(IFERROR(INDEX(Кат!$A:$A,MATCH($C3136,Кат!$I:$I,0)),INDEX(Торг!$A:$A,MATCH($C3136,Торг!$I:$I,0))),"")</f>
        <v/>
      </c>
      <c r="M3136" s="132" t="str">
        <f>IFERROR(IFERROR(INDEX(Кат!$B:$B,MATCH($C3136,Кат!$I:$I,0)),INDEX(Торг!$B:$B,MATCH($C3136,Торг!$I:$I,0))),"")</f>
        <v/>
      </c>
      <c r="N3136" s="132" t="str">
        <f t="shared" si="48"/>
        <v>HOFER HF103302</v>
      </c>
      <c r="O3136" s="132" t="str">
        <f>IFERROR(IFERROR(INDEX(Кат!$B:$B,MATCH($N3136,Кат!$I:$I,0)),INDEX(Торг!$B:$B,MATCH($N3136,Торг!$I:$I,0))),"")</f>
        <v/>
      </c>
    </row>
    <row r="3137" spans="1:15" outlineLevel="1">
      <c r="A3137" t="s">
        <v>16685</v>
      </c>
      <c r="C3137" s="191" t="s">
        <v>5910</v>
      </c>
      <c r="E3137" t="s">
        <v>5911</v>
      </c>
      <c r="F3137" t="s">
        <v>1675</v>
      </c>
      <c r="G3137" t="s">
        <v>399</v>
      </c>
      <c r="H3137">
        <v>170</v>
      </c>
      <c r="J3137" t="s">
        <v>22634</v>
      </c>
      <c r="K3137" s="132" t="str">
        <f>IFERROR(IFERROR(INDEX(Кат!$O:$O,MATCH($C3137,Кат!$I:$I,0)),INDEX(Торг!$L:$L,MATCH($C3137,Торг!$I:$I,0))),"")</f>
        <v/>
      </c>
      <c r="L3137" s="132" t="str">
        <f>IFERROR(IFERROR(INDEX(Кат!$A:$A,MATCH($C3137,Кат!$I:$I,0)),INDEX(Торг!$A:$A,MATCH($C3137,Торг!$I:$I,0))),"")</f>
        <v/>
      </c>
      <c r="M3137" s="132" t="str">
        <f>IFERROR(IFERROR(INDEX(Кат!$B:$B,MATCH($C3137,Кат!$I:$I,0)),INDEX(Торг!$B:$B,MATCH($C3137,Торг!$I:$I,0))),"")</f>
        <v/>
      </c>
      <c r="N3137" s="132" t="str">
        <f t="shared" si="48"/>
        <v>HOFER HF103603</v>
      </c>
      <c r="O3137" s="132" t="str">
        <f>IFERROR(IFERROR(INDEX(Кат!$B:$B,MATCH($N3137,Кат!$I:$I,0)),INDEX(Торг!$B:$B,MATCH($N3137,Торг!$I:$I,0))),"")</f>
        <v/>
      </c>
    </row>
    <row r="3138" spans="1:15" outlineLevel="1">
      <c r="A3138" t="s">
        <v>16686</v>
      </c>
      <c r="C3138" s="191" t="s">
        <v>5912</v>
      </c>
      <c r="E3138" t="s">
        <v>5913</v>
      </c>
      <c r="F3138" t="s">
        <v>1675</v>
      </c>
      <c r="G3138" t="s">
        <v>399</v>
      </c>
      <c r="H3138">
        <v>180</v>
      </c>
      <c r="J3138" t="s">
        <v>22634</v>
      </c>
      <c r="K3138" s="132" t="str">
        <f>IFERROR(IFERROR(INDEX(Кат!$O:$O,MATCH($C3138,Кат!$I:$I,0)),INDEX(Торг!$L:$L,MATCH($C3138,Торг!$I:$I,0))),"")</f>
        <v/>
      </c>
      <c r="L3138" s="132" t="str">
        <f>IFERROR(IFERROR(INDEX(Кат!$A:$A,MATCH($C3138,Кат!$I:$I,0)),INDEX(Торг!$A:$A,MATCH($C3138,Торг!$I:$I,0))),"")</f>
        <v/>
      </c>
      <c r="M3138" s="132" t="str">
        <f>IFERROR(IFERROR(INDEX(Кат!$B:$B,MATCH($C3138,Кат!$I:$I,0)),INDEX(Торг!$B:$B,MATCH($C3138,Торг!$I:$I,0))),"")</f>
        <v/>
      </c>
      <c r="N3138" s="132" t="str">
        <f t="shared" si="48"/>
        <v>HOFER HF103604</v>
      </c>
      <c r="O3138" s="132" t="str">
        <f>IFERROR(IFERROR(INDEX(Кат!$B:$B,MATCH($N3138,Кат!$I:$I,0)),INDEX(Торг!$B:$B,MATCH($N3138,Торг!$I:$I,0))),"")</f>
        <v/>
      </c>
    </row>
    <row r="3139" spans="1:15" outlineLevel="1">
      <c r="A3139" t="s">
        <v>16687</v>
      </c>
      <c r="C3139" s="191" t="s">
        <v>5914</v>
      </c>
      <c r="E3139" t="s">
        <v>5915</v>
      </c>
      <c r="F3139" t="s">
        <v>1675</v>
      </c>
      <c r="G3139" t="s">
        <v>399</v>
      </c>
      <c r="H3139">
        <v>250</v>
      </c>
      <c r="J3139" t="s">
        <v>22634</v>
      </c>
      <c r="K3139" s="132" t="str">
        <f>IFERROR(IFERROR(INDEX(Кат!$O:$O,MATCH($C3139,Кат!$I:$I,0)),INDEX(Торг!$L:$L,MATCH($C3139,Торг!$I:$I,0))),"")</f>
        <v/>
      </c>
      <c r="L3139" s="132" t="str">
        <f>IFERROR(IFERROR(INDEX(Кат!$A:$A,MATCH($C3139,Кат!$I:$I,0)),INDEX(Торг!$A:$A,MATCH($C3139,Торг!$I:$I,0))),"")</f>
        <v/>
      </c>
      <c r="M3139" s="132" t="str">
        <f>IFERROR(IFERROR(INDEX(Кат!$B:$B,MATCH($C3139,Кат!$I:$I,0)),INDEX(Торг!$B:$B,MATCH($C3139,Торг!$I:$I,0))),"")</f>
        <v/>
      </c>
      <c r="N3139" s="132" t="str">
        <f t="shared" si="48"/>
        <v>HOFER HF103607</v>
      </c>
      <c r="O3139" s="132" t="str">
        <f>IFERROR(IFERROR(INDEX(Кат!$B:$B,MATCH($N3139,Кат!$I:$I,0)),INDEX(Торг!$B:$B,MATCH($N3139,Торг!$I:$I,0))),"")</f>
        <v/>
      </c>
    </row>
    <row r="3140" spans="1:15" outlineLevel="1">
      <c r="A3140" t="s">
        <v>16688</v>
      </c>
      <c r="C3140" s="191" t="s">
        <v>5916</v>
      </c>
      <c r="E3140" t="s">
        <v>5917</v>
      </c>
      <c r="F3140" t="s">
        <v>1675</v>
      </c>
      <c r="G3140" t="s">
        <v>399</v>
      </c>
      <c r="H3140">
        <v>250</v>
      </c>
      <c r="J3140" t="s">
        <v>22634</v>
      </c>
      <c r="K3140" s="132" t="str">
        <f>IFERROR(IFERROR(INDEX(Кат!$O:$O,MATCH($C3140,Кат!$I:$I,0)),INDEX(Торг!$L:$L,MATCH($C3140,Торг!$I:$I,0))),"")</f>
        <v/>
      </c>
      <c r="L3140" s="132" t="str">
        <f>IFERROR(IFERROR(INDEX(Кат!$A:$A,MATCH($C3140,Кат!$I:$I,0)),INDEX(Торг!$A:$A,MATCH($C3140,Торг!$I:$I,0))),"")</f>
        <v/>
      </c>
      <c r="M3140" s="132" t="str">
        <f>IFERROR(IFERROR(INDEX(Кат!$B:$B,MATCH($C3140,Кат!$I:$I,0)),INDEX(Торг!$B:$B,MATCH($C3140,Торг!$I:$I,0))),"")</f>
        <v/>
      </c>
      <c r="N3140" s="132" t="str">
        <f t="shared" si="48"/>
        <v>HOFER HF103606</v>
      </c>
      <c r="O3140" s="132" t="str">
        <f>IFERROR(IFERROR(INDEX(Кат!$B:$B,MATCH($N3140,Кат!$I:$I,0)),INDEX(Торг!$B:$B,MATCH($N3140,Торг!$I:$I,0))),"")</f>
        <v/>
      </c>
    </row>
    <row r="3141" spans="1:15" outlineLevel="1">
      <c r="A3141" t="s">
        <v>16689</v>
      </c>
      <c r="C3141" s="191" t="s">
        <v>5918</v>
      </c>
      <c r="E3141" t="s">
        <v>5919</v>
      </c>
      <c r="F3141" t="s">
        <v>1675</v>
      </c>
      <c r="G3141" t="s">
        <v>399</v>
      </c>
      <c r="H3141">
        <v>350</v>
      </c>
      <c r="J3141" t="s">
        <v>22634</v>
      </c>
      <c r="K3141" s="132" t="str">
        <f>IFERROR(IFERROR(INDEX(Кат!$O:$O,MATCH($C3141,Кат!$I:$I,0)),INDEX(Торг!$L:$L,MATCH($C3141,Торг!$I:$I,0))),"")</f>
        <v/>
      </c>
      <c r="L3141" s="132" t="str">
        <f>IFERROR(IFERROR(INDEX(Кат!$A:$A,MATCH($C3141,Кат!$I:$I,0)),INDEX(Торг!$A:$A,MATCH($C3141,Торг!$I:$I,0))),"")</f>
        <v/>
      </c>
      <c r="M3141" s="132" t="str">
        <f>IFERROR(IFERROR(INDEX(Кат!$B:$B,MATCH($C3141,Кат!$I:$I,0)),INDEX(Торг!$B:$B,MATCH($C3141,Торг!$I:$I,0))),"")</f>
        <v/>
      </c>
      <c r="N3141" s="132" t="str">
        <f t="shared" si="48"/>
        <v>HOFER HF103605</v>
      </c>
      <c r="O3141" s="132" t="str">
        <f>IFERROR(IFERROR(INDEX(Кат!$B:$B,MATCH($N3141,Кат!$I:$I,0)),INDEX(Торг!$B:$B,MATCH($N3141,Торг!$I:$I,0))),"")</f>
        <v/>
      </c>
    </row>
    <row r="3142" spans="1:15" outlineLevel="1">
      <c r="A3142" t="s">
        <v>23269</v>
      </c>
      <c r="C3142" s="191" t="s">
        <v>23270</v>
      </c>
      <c r="E3142" t="s">
        <v>23271</v>
      </c>
      <c r="F3142" t="s">
        <v>1675</v>
      </c>
      <c r="G3142" t="s">
        <v>399</v>
      </c>
      <c r="H3142">
        <v>190</v>
      </c>
      <c r="J3142" t="s">
        <v>22634</v>
      </c>
      <c r="K3142" s="132" t="str">
        <f>IFERROR(IFERROR(INDEX(Кат!$O:$O,MATCH($C3142,Кат!$I:$I,0)),INDEX(Торг!$L:$L,MATCH($C3142,Торг!$I:$I,0))),"")</f>
        <v/>
      </c>
      <c r="L3142" s="132" t="str">
        <f>IFERROR(IFERROR(INDEX(Кат!$A:$A,MATCH($C3142,Кат!$I:$I,0)),INDEX(Торг!$A:$A,MATCH($C3142,Торг!$I:$I,0))),"")</f>
        <v/>
      </c>
      <c r="M3142" s="132" t="str">
        <f>IFERROR(IFERROR(INDEX(Кат!$B:$B,MATCH($C3142,Кат!$I:$I,0)),INDEX(Торг!$B:$B,MATCH($C3142,Торг!$I:$I,0))),"")</f>
        <v/>
      </c>
      <c r="N3142" s="132" t="str">
        <f t="shared" si="48"/>
        <v>HOFER HF103608</v>
      </c>
      <c r="O3142" s="132" t="str">
        <f>IFERROR(IFERROR(INDEX(Кат!$B:$B,MATCH($N3142,Кат!$I:$I,0)),INDEX(Торг!$B:$B,MATCH($N3142,Торг!$I:$I,0))),"")</f>
        <v/>
      </c>
    </row>
    <row r="3143" spans="1:15" outlineLevel="1">
      <c r="A3143" t="s">
        <v>16690</v>
      </c>
      <c r="C3143" s="191" t="s">
        <v>14655</v>
      </c>
      <c r="E3143" t="s">
        <v>14656</v>
      </c>
      <c r="F3143" t="s">
        <v>1675</v>
      </c>
      <c r="G3143" t="s">
        <v>399</v>
      </c>
      <c r="H3143">
        <v>230</v>
      </c>
      <c r="J3143" t="s">
        <v>22634</v>
      </c>
      <c r="K3143" s="132" t="str">
        <f>IFERROR(IFERROR(INDEX(Кат!$O:$O,MATCH($C3143,Кат!$I:$I,0)),INDEX(Торг!$L:$L,MATCH($C3143,Торг!$I:$I,0))),"")</f>
        <v/>
      </c>
      <c r="L3143" s="132" t="str">
        <f>IFERROR(IFERROR(INDEX(Кат!$A:$A,MATCH($C3143,Кат!$I:$I,0)),INDEX(Торг!$A:$A,MATCH($C3143,Торг!$I:$I,0))),"")</f>
        <v/>
      </c>
      <c r="M3143" s="132" t="str">
        <f>IFERROR(IFERROR(INDEX(Кат!$B:$B,MATCH($C3143,Кат!$I:$I,0)),INDEX(Торг!$B:$B,MATCH($C3143,Торг!$I:$I,0))),"")</f>
        <v/>
      </c>
      <c r="N3143" s="132" t="str">
        <f t="shared" si="48"/>
        <v>HOFER HF103609</v>
      </c>
      <c r="O3143" s="132" t="str">
        <f>IFERROR(IFERROR(INDEX(Кат!$B:$B,MATCH($N3143,Кат!$I:$I,0)),INDEX(Торг!$B:$B,MATCH($N3143,Торг!$I:$I,0))),"")</f>
        <v/>
      </c>
    </row>
    <row r="3144" spans="1:15" outlineLevel="1">
      <c r="A3144" t="s">
        <v>32237</v>
      </c>
      <c r="C3144" s="191" t="s">
        <v>32238</v>
      </c>
      <c r="E3144" t="s">
        <v>32239</v>
      </c>
      <c r="F3144" t="s">
        <v>1675</v>
      </c>
      <c r="G3144" t="s">
        <v>399</v>
      </c>
      <c r="H3144">
        <v>620</v>
      </c>
      <c r="J3144" t="s">
        <v>22634</v>
      </c>
      <c r="K3144" s="132" t="str">
        <f>IFERROR(IFERROR(INDEX(Кат!$O:$O,MATCH($C3144,Кат!$I:$I,0)),INDEX(Торг!$L:$L,MATCH($C3144,Торг!$I:$I,0))),"")</f>
        <v/>
      </c>
      <c r="L3144" s="132" t="str">
        <f>IFERROR(IFERROR(INDEX(Кат!$A:$A,MATCH($C3144,Кат!$I:$I,0)),INDEX(Торг!$A:$A,MATCH($C3144,Торг!$I:$I,0))),"")</f>
        <v/>
      </c>
      <c r="M3144" s="132" t="str">
        <f>IFERROR(IFERROR(INDEX(Кат!$B:$B,MATCH($C3144,Кат!$I:$I,0)),INDEX(Торг!$B:$B,MATCH($C3144,Торг!$I:$I,0))),"")</f>
        <v/>
      </c>
      <c r="N3144" s="132" t="str">
        <f t="shared" ref="N3144:N3207" si="49">_xlfn.CONCAT(F3144," ",C3144)</f>
        <v>HOFER HF103618</v>
      </c>
      <c r="O3144" s="132" t="str">
        <f>IFERROR(IFERROR(INDEX(Кат!$B:$B,MATCH($N3144,Кат!$I:$I,0)),INDEX(Торг!$B:$B,MATCH($N3144,Торг!$I:$I,0))),"")</f>
        <v/>
      </c>
    </row>
    <row r="3145" spans="1:15" outlineLevel="1">
      <c r="A3145" t="s">
        <v>32351</v>
      </c>
      <c r="C3145" s="191" t="s">
        <v>32352</v>
      </c>
      <c r="E3145" t="s">
        <v>32353</v>
      </c>
      <c r="F3145" t="s">
        <v>1675</v>
      </c>
      <c r="G3145" t="s">
        <v>399</v>
      </c>
      <c r="H3145">
        <v>260</v>
      </c>
      <c r="J3145" t="s">
        <v>22634</v>
      </c>
      <c r="K3145" s="132" t="str">
        <f>IFERROR(IFERROR(INDEX(Кат!$O:$O,MATCH($C3145,Кат!$I:$I,0)),INDEX(Торг!$L:$L,MATCH($C3145,Торг!$I:$I,0))),"")</f>
        <v/>
      </c>
      <c r="L3145" s="132" t="str">
        <f>IFERROR(IFERROR(INDEX(Кат!$A:$A,MATCH($C3145,Кат!$I:$I,0)),INDEX(Торг!$A:$A,MATCH($C3145,Торг!$I:$I,0))),"")</f>
        <v/>
      </c>
      <c r="M3145" s="132" t="str">
        <f>IFERROR(IFERROR(INDEX(Кат!$B:$B,MATCH($C3145,Кат!$I:$I,0)),INDEX(Торг!$B:$B,MATCH($C3145,Торг!$I:$I,0))),"")</f>
        <v/>
      </c>
      <c r="N3145" s="132" t="str">
        <f t="shared" si="49"/>
        <v>HOFER HF103648</v>
      </c>
      <c r="O3145" s="132" t="str">
        <f>IFERROR(IFERROR(INDEX(Кат!$B:$B,MATCH($N3145,Кат!$I:$I,0)),INDEX(Торг!$B:$B,MATCH($N3145,Торг!$I:$I,0))),"")</f>
        <v/>
      </c>
    </row>
    <row r="3146" spans="1:15">
      <c r="A3146" t="s">
        <v>32240</v>
      </c>
      <c r="C3146" s="191" t="s">
        <v>32241</v>
      </c>
      <c r="E3146" t="s">
        <v>32242</v>
      </c>
      <c r="F3146" t="s">
        <v>1675</v>
      </c>
      <c r="G3146" t="s">
        <v>399</v>
      </c>
      <c r="H3146">
        <v>290</v>
      </c>
      <c r="J3146" t="s">
        <v>22634</v>
      </c>
      <c r="K3146" s="132" t="str">
        <f>IFERROR(IFERROR(INDEX(Кат!$O:$O,MATCH($C3146,Кат!$I:$I,0)),INDEX(Торг!$L:$L,MATCH($C3146,Торг!$I:$I,0))),"")</f>
        <v/>
      </c>
      <c r="L3146" s="132" t="str">
        <f>IFERROR(IFERROR(INDEX(Кат!$A:$A,MATCH($C3146,Кат!$I:$I,0)),INDEX(Торг!$A:$A,MATCH($C3146,Торг!$I:$I,0))),"")</f>
        <v/>
      </c>
      <c r="M3146" s="132" t="str">
        <f>IFERROR(IFERROR(INDEX(Кат!$B:$B,MATCH($C3146,Кат!$I:$I,0)),INDEX(Торг!$B:$B,MATCH($C3146,Торг!$I:$I,0))),"")</f>
        <v/>
      </c>
      <c r="N3146" s="132" t="str">
        <f t="shared" si="49"/>
        <v>HOFER HF103614</v>
      </c>
      <c r="O3146" s="132" t="str">
        <f>IFERROR(IFERROR(INDEX(Кат!$B:$B,MATCH($N3146,Кат!$I:$I,0)),INDEX(Торг!$B:$B,MATCH($N3146,Торг!$I:$I,0))),"")</f>
        <v/>
      </c>
    </row>
    <row r="3147" spans="1:15" outlineLevel="1">
      <c r="A3147" t="s">
        <v>16691</v>
      </c>
      <c r="C3147" s="191" t="s">
        <v>5920</v>
      </c>
      <c r="E3147" t="s">
        <v>5921</v>
      </c>
      <c r="F3147" t="s">
        <v>1675</v>
      </c>
      <c r="G3147" t="s">
        <v>399</v>
      </c>
      <c r="H3147">
        <v>260</v>
      </c>
      <c r="J3147" t="s">
        <v>22634</v>
      </c>
      <c r="K3147" s="132" t="str">
        <f>IFERROR(IFERROR(INDEX(Кат!$O:$O,MATCH($C3147,Кат!$I:$I,0)),INDEX(Торг!$L:$L,MATCH($C3147,Торг!$I:$I,0))),"")</f>
        <v/>
      </c>
      <c r="L3147" s="132" t="str">
        <f>IFERROR(IFERROR(INDEX(Кат!$A:$A,MATCH($C3147,Кат!$I:$I,0)),INDEX(Торг!$A:$A,MATCH($C3147,Торг!$I:$I,0))),"")</f>
        <v/>
      </c>
      <c r="M3147" s="132" t="str">
        <f>IFERROR(IFERROR(INDEX(Кат!$B:$B,MATCH($C3147,Кат!$I:$I,0)),INDEX(Торг!$B:$B,MATCH($C3147,Торг!$I:$I,0))),"")</f>
        <v/>
      </c>
      <c r="N3147" s="132" t="str">
        <f t="shared" si="49"/>
        <v>HOFER HF103641</v>
      </c>
      <c r="O3147" s="132" t="str">
        <f>IFERROR(IFERROR(INDEX(Кат!$B:$B,MATCH($N3147,Кат!$I:$I,0)),INDEX(Торг!$B:$B,MATCH($N3147,Торг!$I:$I,0))),"")</f>
        <v/>
      </c>
    </row>
    <row r="3148" spans="1:15">
      <c r="A3148" t="s">
        <v>16692</v>
      </c>
      <c r="C3148" s="191" t="s">
        <v>5922</v>
      </c>
      <c r="E3148" t="s">
        <v>5923</v>
      </c>
      <c r="F3148" t="s">
        <v>1675</v>
      </c>
      <c r="G3148" t="s">
        <v>399</v>
      </c>
      <c r="H3148">
        <v>270</v>
      </c>
      <c r="J3148" t="s">
        <v>22634</v>
      </c>
      <c r="K3148" s="132" t="str">
        <f>IFERROR(IFERROR(INDEX(Кат!$O:$O,MATCH($C3148,Кат!$I:$I,0)),INDEX(Торг!$L:$L,MATCH($C3148,Торг!$I:$I,0))),"")</f>
        <v/>
      </c>
      <c r="L3148" s="132" t="str">
        <f>IFERROR(IFERROR(INDEX(Кат!$A:$A,MATCH($C3148,Кат!$I:$I,0)),INDEX(Торг!$A:$A,MATCH($C3148,Торг!$I:$I,0))),"")</f>
        <v/>
      </c>
      <c r="M3148" s="132" t="str">
        <f>IFERROR(IFERROR(INDEX(Кат!$B:$B,MATCH($C3148,Кат!$I:$I,0)),INDEX(Торг!$B:$B,MATCH($C3148,Торг!$I:$I,0))),"")</f>
        <v/>
      </c>
      <c r="N3148" s="132" t="str">
        <f t="shared" si="49"/>
        <v>HOFER HF103643</v>
      </c>
      <c r="O3148" s="132" t="str">
        <f>IFERROR(IFERROR(INDEX(Кат!$B:$B,MATCH($N3148,Кат!$I:$I,0)),INDEX(Торг!$B:$B,MATCH($N3148,Торг!$I:$I,0))),"")</f>
        <v/>
      </c>
    </row>
    <row r="3149" spans="1:15" outlineLevel="1">
      <c r="A3149" t="s">
        <v>16693</v>
      </c>
      <c r="C3149" s="191" t="s">
        <v>5924</v>
      </c>
      <c r="E3149" t="s">
        <v>5925</v>
      </c>
      <c r="F3149" t="s">
        <v>1675</v>
      </c>
      <c r="G3149" t="s">
        <v>399</v>
      </c>
      <c r="H3149">
        <v>400</v>
      </c>
      <c r="J3149" t="s">
        <v>22634</v>
      </c>
      <c r="K3149" s="132" t="str">
        <f>IFERROR(IFERROR(INDEX(Кат!$O:$O,MATCH($C3149,Кат!$I:$I,0)),INDEX(Торг!$L:$L,MATCH($C3149,Торг!$I:$I,0))),"")</f>
        <v/>
      </c>
      <c r="L3149" s="132" t="str">
        <f>IFERROR(IFERROR(INDEX(Кат!$A:$A,MATCH($C3149,Кат!$I:$I,0)),INDEX(Торг!$A:$A,MATCH($C3149,Торг!$I:$I,0))),"")</f>
        <v/>
      </c>
      <c r="M3149" s="132" t="str">
        <f>IFERROR(IFERROR(INDEX(Кат!$B:$B,MATCH($C3149,Кат!$I:$I,0)),INDEX(Торг!$B:$B,MATCH($C3149,Торг!$I:$I,0))),"")</f>
        <v/>
      </c>
      <c r="N3149" s="132" t="str">
        <f t="shared" si="49"/>
        <v>HOFER HF103642</v>
      </c>
      <c r="O3149" s="132" t="str">
        <f>IFERROR(IFERROR(INDEX(Кат!$B:$B,MATCH($N3149,Кат!$I:$I,0)),INDEX(Торг!$B:$B,MATCH($N3149,Торг!$I:$I,0))),"")</f>
        <v/>
      </c>
    </row>
    <row r="3150" spans="1:15" outlineLevel="1">
      <c r="A3150" t="s">
        <v>16694</v>
      </c>
      <c r="C3150" s="191" t="s">
        <v>5926</v>
      </c>
      <c r="E3150" t="s">
        <v>5927</v>
      </c>
      <c r="F3150" t="s">
        <v>1675</v>
      </c>
      <c r="G3150" t="s">
        <v>399</v>
      </c>
      <c r="H3150">
        <v>190</v>
      </c>
      <c r="J3150" t="s">
        <v>22634</v>
      </c>
      <c r="K3150" s="132" t="str">
        <f>IFERROR(IFERROR(INDEX(Кат!$O:$O,MATCH($C3150,Кат!$I:$I,0)),INDEX(Торг!$L:$L,MATCH($C3150,Торг!$I:$I,0))),"")</f>
        <v/>
      </c>
      <c r="L3150" s="132" t="str">
        <f>IFERROR(IFERROR(INDEX(Кат!$A:$A,MATCH($C3150,Кат!$I:$I,0)),INDEX(Торг!$A:$A,MATCH($C3150,Торг!$I:$I,0))),"")</f>
        <v/>
      </c>
      <c r="M3150" s="132" t="str">
        <f>IFERROR(IFERROR(INDEX(Кат!$B:$B,MATCH($C3150,Кат!$I:$I,0)),INDEX(Торг!$B:$B,MATCH($C3150,Торг!$I:$I,0))),"")</f>
        <v/>
      </c>
      <c r="N3150" s="132" t="str">
        <f t="shared" si="49"/>
        <v>HOFER HF103638</v>
      </c>
      <c r="O3150" s="132" t="str">
        <f>IFERROR(IFERROR(INDEX(Кат!$B:$B,MATCH($N3150,Кат!$I:$I,0)),INDEX(Торг!$B:$B,MATCH($N3150,Торг!$I:$I,0))),"")</f>
        <v/>
      </c>
    </row>
    <row r="3151" spans="1:15" outlineLevel="1">
      <c r="A3151" t="s">
        <v>16695</v>
      </c>
      <c r="C3151" s="191" t="s">
        <v>5928</v>
      </c>
      <c r="E3151" t="s">
        <v>5929</v>
      </c>
      <c r="F3151" t="s">
        <v>1675</v>
      </c>
      <c r="G3151" t="s">
        <v>399</v>
      </c>
      <c r="H3151">
        <v>150</v>
      </c>
      <c r="J3151" t="s">
        <v>22634</v>
      </c>
      <c r="K3151" s="132" t="str">
        <f>IFERROR(IFERROR(INDEX(Кат!$O:$O,MATCH($C3151,Кат!$I:$I,0)),INDEX(Торг!$L:$L,MATCH($C3151,Торг!$I:$I,0))),"")</f>
        <v/>
      </c>
      <c r="L3151" s="132" t="str">
        <f>IFERROR(IFERROR(INDEX(Кат!$A:$A,MATCH($C3151,Кат!$I:$I,0)),INDEX(Торг!$A:$A,MATCH($C3151,Торг!$I:$I,0))),"")</f>
        <v/>
      </c>
      <c r="M3151" s="132" t="str">
        <f>IFERROR(IFERROR(INDEX(Кат!$B:$B,MATCH($C3151,Кат!$I:$I,0)),INDEX(Торг!$B:$B,MATCH($C3151,Торг!$I:$I,0))),"")</f>
        <v/>
      </c>
      <c r="N3151" s="132" t="str">
        <f t="shared" si="49"/>
        <v>HOFER HF103644</v>
      </c>
      <c r="O3151" s="132" t="str">
        <f>IFERROR(IFERROR(INDEX(Кат!$B:$B,MATCH($N3151,Кат!$I:$I,0)),INDEX(Торг!$B:$B,MATCH($N3151,Торг!$I:$I,0))),"")</f>
        <v/>
      </c>
    </row>
    <row r="3152" spans="1:15" outlineLevel="1">
      <c r="A3152" t="s">
        <v>16696</v>
      </c>
      <c r="C3152" s="191" t="s">
        <v>5930</v>
      </c>
      <c r="E3152" t="s">
        <v>5931</v>
      </c>
      <c r="F3152" t="s">
        <v>1675</v>
      </c>
      <c r="G3152" t="s">
        <v>399</v>
      </c>
      <c r="H3152">
        <v>260</v>
      </c>
      <c r="J3152" t="s">
        <v>22634</v>
      </c>
      <c r="K3152" s="132" t="str">
        <f>IFERROR(IFERROR(INDEX(Кат!$O:$O,MATCH($C3152,Кат!$I:$I,0)),INDEX(Торг!$L:$L,MATCH($C3152,Торг!$I:$I,0))),"")</f>
        <v/>
      </c>
      <c r="L3152" s="132" t="str">
        <f>IFERROR(IFERROR(INDEX(Кат!$A:$A,MATCH($C3152,Кат!$I:$I,0)),INDEX(Торг!$A:$A,MATCH($C3152,Торг!$I:$I,0))),"")</f>
        <v/>
      </c>
      <c r="M3152" s="132" t="str">
        <f>IFERROR(IFERROR(INDEX(Кат!$B:$B,MATCH($C3152,Кат!$I:$I,0)),INDEX(Торг!$B:$B,MATCH($C3152,Торг!$I:$I,0))),"")</f>
        <v/>
      </c>
      <c r="N3152" s="132" t="str">
        <f t="shared" si="49"/>
        <v>HOFER HF103640</v>
      </c>
      <c r="O3152" s="132" t="str">
        <f>IFERROR(IFERROR(INDEX(Кат!$B:$B,MATCH($N3152,Кат!$I:$I,0)),INDEX(Торг!$B:$B,MATCH($N3152,Торг!$I:$I,0))),"")</f>
        <v/>
      </c>
    </row>
    <row r="3153" spans="1:15" outlineLevel="1">
      <c r="A3153" t="s">
        <v>16697</v>
      </c>
      <c r="C3153" s="191" t="s">
        <v>5932</v>
      </c>
      <c r="E3153" t="s">
        <v>5933</v>
      </c>
      <c r="F3153" t="s">
        <v>1675</v>
      </c>
      <c r="G3153" t="s">
        <v>399</v>
      </c>
      <c r="H3153">
        <v>370</v>
      </c>
      <c r="J3153" t="s">
        <v>22634</v>
      </c>
      <c r="K3153" s="132" t="str">
        <f>IFERROR(IFERROR(INDEX(Кат!$O:$O,MATCH($C3153,Кат!$I:$I,0)),INDEX(Торг!$L:$L,MATCH($C3153,Торг!$I:$I,0))),"")</f>
        <v/>
      </c>
      <c r="L3153" s="132" t="str">
        <f>IFERROR(IFERROR(INDEX(Кат!$A:$A,MATCH($C3153,Кат!$I:$I,0)),INDEX(Торг!$A:$A,MATCH($C3153,Торг!$I:$I,0))),"")</f>
        <v/>
      </c>
      <c r="M3153" s="132" t="str">
        <f>IFERROR(IFERROR(INDEX(Кат!$B:$B,MATCH($C3153,Кат!$I:$I,0)),INDEX(Торг!$B:$B,MATCH($C3153,Торг!$I:$I,0))),"")</f>
        <v/>
      </c>
      <c r="N3153" s="132" t="str">
        <f t="shared" si="49"/>
        <v>HOFER HF103645</v>
      </c>
      <c r="O3153" s="132" t="str">
        <f>IFERROR(IFERROR(INDEX(Кат!$B:$B,MATCH($N3153,Кат!$I:$I,0)),INDEX(Торг!$B:$B,MATCH($N3153,Торг!$I:$I,0))),"")</f>
        <v/>
      </c>
    </row>
    <row r="3154" spans="1:15" outlineLevel="1">
      <c r="A3154" t="s">
        <v>16698</v>
      </c>
      <c r="C3154" s="191" t="s">
        <v>5934</v>
      </c>
      <c r="E3154" t="s">
        <v>5935</v>
      </c>
      <c r="F3154" t="s">
        <v>1675</v>
      </c>
      <c r="G3154" t="s">
        <v>399</v>
      </c>
      <c r="H3154">
        <v>230</v>
      </c>
      <c r="J3154" t="s">
        <v>22634</v>
      </c>
      <c r="K3154" s="132" t="str">
        <f>IFERROR(IFERROR(INDEX(Кат!$O:$O,MATCH($C3154,Кат!$I:$I,0)),INDEX(Торг!$L:$L,MATCH($C3154,Торг!$I:$I,0))),"")</f>
        <v/>
      </c>
      <c r="L3154" s="132" t="str">
        <f>IFERROR(IFERROR(INDEX(Кат!$A:$A,MATCH($C3154,Кат!$I:$I,0)),INDEX(Торг!$A:$A,MATCH($C3154,Торг!$I:$I,0))),"")</f>
        <v/>
      </c>
      <c r="M3154" s="132" t="str">
        <f>IFERROR(IFERROR(INDEX(Кат!$B:$B,MATCH($C3154,Кат!$I:$I,0)),INDEX(Торг!$B:$B,MATCH($C3154,Торг!$I:$I,0))),"")</f>
        <v/>
      </c>
      <c r="N3154" s="132" t="str">
        <f t="shared" si="49"/>
        <v>HOFER HF103611</v>
      </c>
      <c r="O3154" s="132" t="str">
        <f>IFERROR(IFERROR(INDEX(Кат!$B:$B,MATCH($N3154,Кат!$I:$I,0)),INDEX(Торг!$B:$B,MATCH($N3154,Торг!$I:$I,0))),"")</f>
        <v/>
      </c>
    </row>
    <row r="3155" spans="1:15" outlineLevel="1">
      <c r="A3155" t="s">
        <v>16699</v>
      </c>
      <c r="C3155" s="191" t="s">
        <v>5936</v>
      </c>
      <c r="E3155" t="s">
        <v>5937</v>
      </c>
      <c r="F3155" t="s">
        <v>1675</v>
      </c>
      <c r="G3155" t="s">
        <v>399</v>
      </c>
      <c r="H3155">
        <v>300</v>
      </c>
      <c r="J3155" t="s">
        <v>22634</v>
      </c>
      <c r="K3155" s="132" t="str">
        <f>IFERROR(IFERROR(INDEX(Кат!$O:$O,MATCH($C3155,Кат!$I:$I,0)),INDEX(Торг!$L:$L,MATCH($C3155,Торг!$I:$I,0))),"")</f>
        <v/>
      </c>
      <c r="L3155" s="132" t="str">
        <f>IFERROR(IFERROR(INDEX(Кат!$A:$A,MATCH($C3155,Кат!$I:$I,0)),INDEX(Торг!$A:$A,MATCH($C3155,Торг!$I:$I,0))),"")</f>
        <v/>
      </c>
      <c r="M3155" s="132" t="str">
        <f>IFERROR(IFERROR(INDEX(Кат!$B:$B,MATCH($C3155,Кат!$I:$I,0)),INDEX(Торг!$B:$B,MATCH($C3155,Торг!$I:$I,0))),"")</f>
        <v/>
      </c>
      <c r="N3155" s="132" t="str">
        <f t="shared" si="49"/>
        <v>HOFER HF103612</v>
      </c>
      <c r="O3155" s="132" t="str">
        <f>IFERROR(IFERROR(INDEX(Кат!$B:$B,MATCH($N3155,Кат!$I:$I,0)),INDEX(Торг!$B:$B,MATCH($N3155,Торг!$I:$I,0))),"")</f>
        <v/>
      </c>
    </row>
    <row r="3156" spans="1:15" outlineLevel="1">
      <c r="A3156" t="s">
        <v>32243</v>
      </c>
      <c r="C3156" s="191" t="s">
        <v>32244</v>
      </c>
      <c r="E3156" t="s">
        <v>32245</v>
      </c>
      <c r="F3156" t="s">
        <v>1675</v>
      </c>
      <c r="G3156" t="s">
        <v>399</v>
      </c>
      <c r="H3156">
        <v>110</v>
      </c>
      <c r="J3156" t="s">
        <v>22634</v>
      </c>
      <c r="K3156" s="132" t="str">
        <f>IFERROR(IFERROR(INDEX(Кат!$O:$O,MATCH($C3156,Кат!$I:$I,0)),INDEX(Торг!$L:$L,MATCH($C3156,Торг!$I:$I,0))),"")</f>
        <v/>
      </c>
      <c r="L3156" s="132" t="str">
        <f>IFERROR(IFERROR(INDEX(Кат!$A:$A,MATCH($C3156,Кат!$I:$I,0)),INDEX(Торг!$A:$A,MATCH($C3156,Торг!$I:$I,0))),"")</f>
        <v/>
      </c>
      <c r="M3156" s="132" t="str">
        <f>IFERROR(IFERROR(INDEX(Кат!$B:$B,MATCH($C3156,Кат!$I:$I,0)),INDEX(Торг!$B:$B,MATCH($C3156,Торг!$I:$I,0))),"")</f>
        <v/>
      </c>
      <c r="N3156" s="132" t="str">
        <f t="shared" si="49"/>
        <v>HOFER HF103306</v>
      </c>
      <c r="O3156" s="132" t="str">
        <f>IFERROR(IFERROR(INDEX(Кат!$B:$B,MATCH($N3156,Кат!$I:$I,0)),INDEX(Торг!$B:$B,MATCH($N3156,Торг!$I:$I,0))),"")</f>
        <v/>
      </c>
    </row>
    <row r="3157" spans="1:15" outlineLevel="1">
      <c r="A3157" t="s">
        <v>16700</v>
      </c>
      <c r="C3157" s="191" t="s">
        <v>1972</v>
      </c>
      <c r="E3157" t="s">
        <v>1973</v>
      </c>
      <c r="F3157" t="s">
        <v>1675</v>
      </c>
      <c r="G3157" t="s">
        <v>399</v>
      </c>
      <c r="H3157">
        <v>270</v>
      </c>
      <c r="J3157" t="s">
        <v>22634</v>
      </c>
      <c r="K3157" s="132" t="str">
        <f>IFERROR(IFERROR(INDEX(Кат!$O:$O,MATCH($C3157,Кат!$I:$I,0)),INDEX(Торг!$L:$L,MATCH($C3157,Торг!$I:$I,0))),"")</f>
        <v/>
      </c>
      <c r="L3157" s="132" t="str">
        <f>IFERROR(IFERROR(INDEX(Кат!$A:$A,MATCH($C3157,Кат!$I:$I,0)),INDEX(Торг!$A:$A,MATCH($C3157,Торг!$I:$I,0))),"")</f>
        <v/>
      </c>
      <c r="M3157" s="132" t="str">
        <f>IFERROR(IFERROR(INDEX(Кат!$B:$B,MATCH($C3157,Кат!$I:$I,0)),INDEX(Торг!$B:$B,MATCH($C3157,Торг!$I:$I,0))),"")</f>
        <v/>
      </c>
      <c r="N3157" s="132" t="str">
        <f t="shared" si="49"/>
        <v>HOFER HF103101</v>
      </c>
      <c r="O3157" s="132" t="str">
        <f>IFERROR(IFERROR(INDEX(Кат!$B:$B,MATCH($N3157,Кат!$I:$I,0)),INDEX(Торг!$B:$B,MATCH($N3157,Торг!$I:$I,0))),"")</f>
        <v/>
      </c>
    </row>
    <row r="3158" spans="1:15">
      <c r="A3158" t="s">
        <v>16701</v>
      </c>
      <c r="C3158" s="191" t="s">
        <v>5938</v>
      </c>
      <c r="E3158" t="s">
        <v>5939</v>
      </c>
      <c r="F3158" t="s">
        <v>1675</v>
      </c>
      <c r="G3158" t="s">
        <v>399</v>
      </c>
      <c r="H3158">
        <v>470</v>
      </c>
      <c r="J3158" t="s">
        <v>22634</v>
      </c>
      <c r="K3158" s="132" t="str">
        <f>IFERROR(IFERROR(INDEX(Кат!$O:$O,MATCH($C3158,Кат!$I:$I,0)),INDEX(Торг!$L:$L,MATCH($C3158,Торг!$I:$I,0))),"")</f>
        <v/>
      </c>
      <c r="L3158" s="132" t="str">
        <f>IFERROR(IFERROR(INDEX(Кат!$A:$A,MATCH($C3158,Кат!$I:$I,0)),INDEX(Торг!$A:$A,MATCH($C3158,Торг!$I:$I,0))),"")</f>
        <v/>
      </c>
      <c r="M3158" s="132" t="str">
        <f>IFERROR(IFERROR(INDEX(Кат!$B:$B,MATCH($C3158,Кат!$I:$I,0)),INDEX(Торг!$B:$B,MATCH($C3158,Торг!$I:$I,0))),"")</f>
        <v/>
      </c>
      <c r="N3158" s="132" t="str">
        <f t="shared" si="49"/>
        <v>HOFER HF103102</v>
      </c>
      <c r="O3158" s="132" t="str">
        <f>IFERROR(IFERROR(INDEX(Кат!$B:$B,MATCH($N3158,Кат!$I:$I,0)),INDEX(Торг!$B:$B,MATCH($N3158,Торг!$I:$I,0))),"")</f>
        <v/>
      </c>
    </row>
    <row r="3159" spans="1:15" outlineLevel="1">
      <c r="A3159" t="s">
        <v>16702</v>
      </c>
      <c r="C3159" s="191" t="s">
        <v>5940</v>
      </c>
      <c r="E3159" t="s">
        <v>5941</v>
      </c>
      <c r="F3159" t="s">
        <v>1675</v>
      </c>
      <c r="G3159" t="s">
        <v>399</v>
      </c>
      <c r="H3159">
        <v>510</v>
      </c>
      <c r="J3159" t="s">
        <v>22634</v>
      </c>
      <c r="K3159" s="132" t="str">
        <f>IFERROR(IFERROR(INDEX(Кат!$O:$O,MATCH($C3159,Кат!$I:$I,0)),INDEX(Торг!$L:$L,MATCH($C3159,Торг!$I:$I,0))),"")</f>
        <v/>
      </c>
      <c r="L3159" s="132" t="str">
        <f>IFERROR(IFERROR(INDEX(Кат!$A:$A,MATCH($C3159,Кат!$I:$I,0)),INDEX(Торг!$A:$A,MATCH($C3159,Торг!$I:$I,0))),"")</f>
        <v/>
      </c>
      <c r="M3159" s="132" t="str">
        <f>IFERROR(IFERROR(INDEX(Кат!$B:$B,MATCH($C3159,Кат!$I:$I,0)),INDEX(Торг!$B:$B,MATCH($C3159,Торг!$I:$I,0))),"")</f>
        <v/>
      </c>
      <c r="N3159" s="132" t="str">
        <f t="shared" si="49"/>
        <v>HOFER HF103103</v>
      </c>
      <c r="O3159" s="132" t="str">
        <f>IFERROR(IFERROR(INDEX(Кат!$B:$B,MATCH($N3159,Кат!$I:$I,0)),INDEX(Торг!$B:$B,MATCH($N3159,Торг!$I:$I,0))),"")</f>
        <v/>
      </c>
    </row>
    <row r="3160" spans="1:15">
      <c r="A3160" t="s">
        <v>29065</v>
      </c>
      <c r="C3160" s="191" t="s">
        <v>29066</v>
      </c>
      <c r="E3160" t="s">
        <v>30225</v>
      </c>
      <c r="F3160" t="s">
        <v>1675</v>
      </c>
      <c r="G3160" t="s">
        <v>399</v>
      </c>
      <c r="H3160">
        <v>680</v>
      </c>
      <c r="J3160" t="s">
        <v>22634</v>
      </c>
      <c r="K3160" s="132" t="str">
        <f>IFERROR(IFERROR(INDEX(Кат!$O:$O,MATCH($C3160,Кат!$I:$I,0)),INDEX(Торг!$L:$L,MATCH($C3160,Торг!$I:$I,0))),"")</f>
        <v/>
      </c>
      <c r="L3160" s="132" t="str">
        <f>IFERROR(IFERROR(INDEX(Кат!$A:$A,MATCH($C3160,Кат!$I:$I,0)),INDEX(Торг!$A:$A,MATCH($C3160,Торг!$I:$I,0))),"")</f>
        <v/>
      </c>
      <c r="M3160" s="132" t="str">
        <f>IFERROR(IFERROR(INDEX(Кат!$B:$B,MATCH($C3160,Кат!$I:$I,0)),INDEX(Торг!$B:$B,MATCH($C3160,Торг!$I:$I,0))),"")</f>
        <v/>
      </c>
      <c r="N3160" s="132" t="str">
        <f t="shared" si="49"/>
        <v>HOFER HF103104</v>
      </c>
      <c r="O3160" s="132" t="str">
        <f>IFERROR(IFERROR(INDEX(Кат!$B:$B,MATCH($N3160,Кат!$I:$I,0)),INDEX(Торг!$B:$B,MATCH($N3160,Торг!$I:$I,0))),"")</f>
        <v/>
      </c>
    </row>
    <row r="3161" spans="1:15" outlineLevel="1">
      <c r="A3161" t="s">
        <v>33227</v>
      </c>
      <c r="C3161" s="191" t="s">
        <v>33228</v>
      </c>
      <c r="E3161" t="s">
        <v>33229</v>
      </c>
      <c r="F3161" t="s">
        <v>1675</v>
      </c>
      <c r="G3161" t="s">
        <v>399</v>
      </c>
      <c r="H3161">
        <v>1250</v>
      </c>
      <c r="J3161" t="s">
        <v>22634</v>
      </c>
      <c r="K3161" s="132" t="str">
        <f>IFERROR(IFERROR(INDEX(Кат!$O:$O,MATCH($C3161,Кат!$I:$I,0)),INDEX(Торг!$L:$L,MATCH($C3161,Торг!$I:$I,0))),"")</f>
        <v/>
      </c>
      <c r="L3161" s="132" t="str">
        <f>IFERROR(IFERROR(INDEX(Кат!$A:$A,MATCH($C3161,Кат!$I:$I,0)),INDEX(Торг!$A:$A,MATCH($C3161,Торг!$I:$I,0))),"")</f>
        <v/>
      </c>
      <c r="M3161" s="132" t="str">
        <f>IFERROR(IFERROR(INDEX(Кат!$B:$B,MATCH($C3161,Кат!$I:$I,0)),INDEX(Торг!$B:$B,MATCH($C3161,Торг!$I:$I,0))),"")</f>
        <v/>
      </c>
      <c r="N3161" s="132" t="str">
        <f t="shared" si="49"/>
        <v>HOFER HF103106</v>
      </c>
      <c r="O3161" s="132" t="str">
        <f>IFERROR(IFERROR(INDEX(Кат!$B:$B,MATCH($N3161,Кат!$I:$I,0)),INDEX(Торг!$B:$B,MATCH($N3161,Торг!$I:$I,0))),"")</f>
        <v/>
      </c>
    </row>
    <row r="3162" spans="1:15" outlineLevel="1">
      <c r="A3162" t="s">
        <v>33230</v>
      </c>
      <c r="C3162" s="191" t="s">
        <v>33231</v>
      </c>
      <c r="E3162" t="s">
        <v>33232</v>
      </c>
      <c r="F3162" t="s">
        <v>1675</v>
      </c>
      <c r="G3162" t="s">
        <v>399</v>
      </c>
      <c r="H3162">
        <v>670</v>
      </c>
      <c r="J3162" t="s">
        <v>22634</v>
      </c>
      <c r="K3162" s="132" t="str">
        <f>IFERROR(IFERROR(INDEX(Кат!$O:$O,MATCH($C3162,Кат!$I:$I,0)),INDEX(Торг!$L:$L,MATCH($C3162,Торг!$I:$I,0))),"")</f>
        <v/>
      </c>
      <c r="L3162" s="132" t="str">
        <f>IFERROR(IFERROR(INDEX(Кат!$A:$A,MATCH($C3162,Кат!$I:$I,0)),INDEX(Торг!$A:$A,MATCH($C3162,Торг!$I:$I,0))),"")</f>
        <v/>
      </c>
      <c r="M3162" s="132" t="str">
        <f>IFERROR(IFERROR(INDEX(Кат!$B:$B,MATCH($C3162,Кат!$I:$I,0)),INDEX(Торг!$B:$B,MATCH($C3162,Торг!$I:$I,0))),"")</f>
        <v/>
      </c>
      <c r="N3162" s="132" t="str">
        <f t="shared" si="49"/>
        <v>HOFER HF103105</v>
      </c>
      <c r="O3162" s="132" t="str">
        <f>IFERROR(IFERROR(INDEX(Кат!$B:$B,MATCH($N3162,Кат!$I:$I,0)),INDEX(Торг!$B:$B,MATCH($N3162,Торг!$I:$I,0))),"")</f>
        <v/>
      </c>
    </row>
    <row r="3163" spans="1:15" outlineLevel="1">
      <c r="A3163" t="s">
        <v>16703</v>
      </c>
      <c r="C3163" s="191" t="s">
        <v>5942</v>
      </c>
      <c r="E3163" t="s">
        <v>5943</v>
      </c>
      <c r="F3163" t="s">
        <v>1675</v>
      </c>
      <c r="G3163" t="s">
        <v>399</v>
      </c>
      <c r="H3163">
        <v>180</v>
      </c>
      <c r="J3163" t="s">
        <v>22634</v>
      </c>
      <c r="K3163" s="132" t="str">
        <f>IFERROR(IFERROR(INDEX(Кат!$O:$O,MATCH($C3163,Кат!$I:$I,0)),INDEX(Торг!$L:$L,MATCH($C3163,Торг!$I:$I,0))),"")</f>
        <v/>
      </c>
      <c r="L3163" s="132" t="str">
        <f>IFERROR(IFERROR(INDEX(Кат!$A:$A,MATCH($C3163,Кат!$I:$I,0)),INDEX(Торг!$A:$A,MATCH($C3163,Торг!$I:$I,0))),"")</f>
        <v/>
      </c>
      <c r="M3163" s="132" t="str">
        <f>IFERROR(IFERROR(INDEX(Кат!$B:$B,MATCH($C3163,Кат!$I:$I,0)),INDEX(Торг!$B:$B,MATCH($C3163,Торг!$I:$I,0))),"")</f>
        <v/>
      </c>
      <c r="N3163" s="132" t="str">
        <f t="shared" si="49"/>
        <v>HOFER HF103639</v>
      </c>
      <c r="O3163" s="132" t="str">
        <f>IFERROR(IFERROR(INDEX(Кат!$B:$B,MATCH($N3163,Кат!$I:$I,0)),INDEX(Торг!$B:$B,MATCH($N3163,Торг!$I:$I,0))),"")</f>
        <v/>
      </c>
    </row>
    <row r="3164" spans="1:15" outlineLevel="1">
      <c r="A3164" t="s">
        <v>23898</v>
      </c>
      <c r="C3164" s="191"/>
      <c r="E3164" t="s">
        <v>23801</v>
      </c>
      <c r="J3164" t="s">
        <v>22634</v>
      </c>
      <c r="K3164" s="132" t="str">
        <f>IFERROR(IFERROR(INDEX(Кат!$O:$O,MATCH($C3164,Кат!$I:$I,0)),INDEX(Торг!$L:$L,MATCH($C3164,Торг!$I:$I,0))),"")</f>
        <v/>
      </c>
      <c r="L3164" s="132" t="str">
        <f>IFERROR(IFERROR(INDEX(Кат!$A:$A,MATCH($C3164,Кат!$I:$I,0)),INDEX(Торг!$A:$A,MATCH($C3164,Торг!$I:$I,0))),"")</f>
        <v/>
      </c>
      <c r="M3164" s="132" t="str">
        <f>IFERROR(IFERROR(INDEX(Кат!$B:$B,MATCH($C3164,Кат!$I:$I,0)),INDEX(Торг!$B:$B,MATCH($C3164,Торг!$I:$I,0))),"")</f>
        <v/>
      </c>
      <c r="N3164" s="132" t="str">
        <f t="shared" si="49"/>
        <v xml:space="preserve"> </v>
      </c>
      <c r="O3164" s="132" t="str">
        <f>IFERROR(IFERROR(INDEX(Кат!$B:$B,MATCH($N3164,Кат!$I:$I,0)),INDEX(Торг!$B:$B,MATCH($N3164,Торг!$I:$I,0))),"")</f>
        <v/>
      </c>
    </row>
    <row r="3165" spans="1:15" outlineLevel="1">
      <c r="A3165" t="s">
        <v>25497</v>
      </c>
      <c r="C3165" s="191" t="s">
        <v>25498</v>
      </c>
      <c r="E3165" t="s">
        <v>25499</v>
      </c>
      <c r="F3165" t="s">
        <v>1675</v>
      </c>
      <c r="G3165" t="s">
        <v>399</v>
      </c>
      <c r="H3165">
        <v>180</v>
      </c>
      <c r="J3165" t="s">
        <v>22634</v>
      </c>
      <c r="K3165" s="132" t="str">
        <f>IFERROR(IFERROR(INDEX(Кат!$O:$O,MATCH($C3165,Кат!$I:$I,0)),INDEX(Торг!$L:$L,MATCH($C3165,Торг!$I:$I,0))),"")</f>
        <v/>
      </c>
      <c r="L3165" s="132" t="str">
        <f>IFERROR(IFERROR(INDEX(Кат!$A:$A,MATCH($C3165,Кат!$I:$I,0)),INDEX(Торг!$A:$A,MATCH($C3165,Торг!$I:$I,0))),"")</f>
        <v/>
      </c>
      <c r="M3165" s="132" t="str">
        <f>IFERROR(IFERROR(INDEX(Кат!$B:$B,MATCH($C3165,Кат!$I:$I,0)),INDEX(Торг!$B:$B,MATCH($C3165,Торг!$I:$I,0))),"")</f>
        <v/>
      </c>
      <c r="N3165" s="132" t="str">
        <f t="shared" si="49"/>
        <v>HOFER HF103610</v>
      </c>
      <c r="O3165" s="132" t="str">
        <f>IFERROR(IFERROR(INDEX(Кат!$B:$B,MATCH($N3165,Кат!$I:$I,0)),INDEX(Торг!$B:$B,MATCH($N3165,Торг!$I:$I,0))),"")</f>
        <v/>
      </c>
    </row>
    <row r="3166" spans="1:15" outlineLevel="1">
      <c r="A3166" t="s">
        <v>16704</v>
      </c>
      <c r="C3166" s="191" t="s">
        <v>1974</v>
      </c>
      <c r="E3166" t="s">
        <v>1975</v>
      </c>
      <c r="F3166" t="s">
        <v>1675</v>
      </c>
      <c r="G3166" t="s">
        <v>399</v>
      </c>
      <c r="H3166">
        <v>270</v>
      </c>
      <c r="J3166" t="s">
        <v>22634</v>
      </c>
      <c r="K3166" s="132" t="str">
        <f>IFERROR(IFERROR(INDEX(Кат!$O:$O,MATCH($C3166,Кат!$I:$I,0)),INDEX(Торг!$L:$L,MATCH($C3166,Торг!$I:$I,0))),"")</f>
        <v/>
      </c>
      <c r="L3166" s="132" t="str">
        <f>IFERROR(IFERROR(INDEX(Кат!$A:$A,MATCH($C3166,Кат!$I:$I,0)),INDEX(Торг!$A:$A,MATCH($C3166,Торг!$I:$I,0))),"")</f>
        <v/>
      </c>
      <c r="M3166" s="132" t="str">
        <f>IFERROR(IFERROR(INDEX(Кат!$B:$B,MATCH($C3166,Кат!$I:$I,0)),INDEX(Торг!$B:$B,MATCH($C3166,Торг!$I:$I,0))),"")</f>
        <v/>
      </c>
      <c r="N3166" s="132" t="str">
        <f t="shared" si="49"/>
        <v>HOFER HF608340</v>
      </c>
      <c r="O3166" s="132" t="str">
        <f>IFERROR(IFERROR(INDEX(Кат!$B:$B,MATCH($N3166,Кат!$I:$I,0)),INDEX(Торг!$B:$B,MATCH($N3166,Торг!$I:$I,0))),"")</f>
        <v/>
      </c>
    </row>
    <row r="3167" spans="1:15" outlineLevel="1">
      <c r="A3167" t="s">
        <v>16705</v>
      </c>
      <c r="C3167" s="191" t="s">
        <v>1976</v>
      </c>
      <c r="E3167" t="s">
        <v>1977</v>
      </c>
      <c r="F3167" t="s">
        <v>1675</v>
      </c>
      <c r="G3167" t="s">
        <v>399</v>
      </c>
      <c r="H3167">
        <v>420</v>
      </c>
      <c r="J3167" t="s">
        <v>22634</v>
      </c>
      <c r="K3167" s="132" t="str">
        <f>IFERROR(IFERROR(INDEX(Кат!$O:$O,MATCH($C3167,Кат!$I:$I,0)),INDEX(Торг!$L:$L,MATCH($C3167,Торг!$I:$I,0))),"")</f>
        <v/>
      </c>
      <c r="L3167" s="132" t="str">
        <f>IFERROR(IFERROR(INDEX(Кат!$A:$A,MATCH($C3167,Кат!$I:$I,0)),INDEX(Торг!$A:$A,MATCH($C3167,Торг!$I:$I,0))),"")</f>
        <v/>
      </c>
      <c r="M3167" s="132" t="str">
        <f>IFERROR(IFERROR(INDEX(Кат!$B:$B,MATCH($C3167,Кат!$I:$I,0)),INDEX(Торг!$B:$B,MATCH($C3167,Торг!$I:$I,0))),"")</f>
        <v/>
      </c>
      <c r="N3167" s="132" t="str">
        <f t="shared" si="49"/>
        <v>HOFER HF608342</v>
      </c>
      <c r="O3167" s="132" t="str">
        <f>IFERROR(IFERROR(INDEX(Кат!$B:$B,MATCH($N3167,Кат!$I:$I,0)),INDEX(Торг!$B:$B,MATCH($N3167,Торг!$I:$I,0))),"")</f>
        <v/>
      </c>
    </row>
    <row r="3168" spans="1:15" outlineLevel="1">
      <c r="A3168" t="s">
        <v>16706</v>
      </c>
      <c r="C3168" s="191" t="s">
        <v>1978</v>
      </c>
      <c r="E3168" t="s">
        <v>1979</v>
      </c>
      <c r="F3168" t="s">
        <v>1675</v>
      </c>
      <c r="G3168" t="s">
        <v>399</v>
      </c>
      <c r="H3168">
        <v>610</v>
      </c>
      <c r="J3168" t="s">
        <v>22634</v>
      </c>
      <c r="K3168" s="132" t="str">
        <f>IFERROR(IFERROR(INDEX(Кат!$O:$O,MATCH($C3168,Кат!$I:$I,0)),INDEX(Торг!$L:$L,MATCH($C3168,Торг!$I:$I,0))),"")</f>
        <v/>
      </c>
      <c r="L3168" s="132" t="str">
        <f>IFERROR(IFERROR(INDEX(Кат!$A:$A,MATCH($C3168,Кат!$I:$I,0)),INDEX(Торг!$A:$A,MATCH($C3168,Торг!$I:$I,0))),"")</f>
        <v/>
      </c>
      <c r="M3168" s="132" t="str">
        <f>IFERROR(IFERROR(INDEX(Кат!$B:$B,MATCH($C3168,Кат!$I:$I,0)),INDEX(Торг!$B:$B,MATCH($C3168,Торг!$I:$I,0))),"")</f>
        <v/>
      </c>
      <c r="N3168" s="132" t="str">
        <f t="shared" si="49"/>
        <v>HOFER HF608918</v>
      </c>
      <c r="O3168" s="132" t="str">
        <f>IFERROR(IFERROR(INDEX(Кат!$B:$B,MATCH($N3168,Кат!$I:$I,0)),INDEX(Торг!$B:$B,MATCH($N3168,Торг!$I:$I,0))),"")</f>
        <v/>
      </c>
    </row>
    <row r="3169" spans="1:15" outlineLevel="1">
      <c r="A3169" t="s">
        <v>16707</v>
      </c>
      <c r="C3169" s="191" t="s">
        <v>1980</v>
      </c>
      <c r="E3169" t="s">
        <v>1981</v>
      </c>
      <c r="F3169" t="s">
        <v>1675</v>
      </c>
      <c r="G3169" t="s">
        <v>399</v>
      </c>
      <c r="H3169">
        <v>800</v>
      </c>
      <c r="J3169" t="s">
        <v>22634</v>
      </c>
      <c r="K3169" s="132" t="str">
        <f>IFERROR(IFERROR(INDEX(Кат!$O:$O,MATCH($C3169,Кат!$I:$I,0)),INDEX(Торг!$L:$L,MATCH($C3169,Торг!$I:$I,0))),"")</f>
        <v/>
      </c>
      <c r="L3169" s="132" t="str">
        <f>IFERROR(IFERROR(INDEX(Кат!$A:$A,MATCH($C3169,Кат!$I:$I,0)),INDEX(Торг!$A:$A,MATCH($C3169,Торг!$I:$I,0))),"")</f>
        <v/>
      </c>
      <c r="M3169" s="132" t="str">
        <f>IFERROR(IFERROR(INDEX(Кат!$B:$B,MATCH($C3169,Кат!$I:$I,0)),INDEX(Торг!$B:$B,MATCH($C3169,Торг!$I:$I,0))),"")</f>
        <v/>
      </c>
      <c r="N3169" s="132" t="str">
        <f t="shared" si="49"/>
        <v>HOFER HF608917</v>
      </c>
      <c r="O3169" s="132" t="str">
        <f>IFERROR(IFERROR(INDEX(Кат!$B:$B,MATCH($N3169,Кат!$I:$I,0)),INDEX(Торг!$B:$B,MATCH($N3169,Торг!$I:$I,0))),"")</f>
        <v/>
      </c>
    </row>
    <row r="3170" spans="1:15" outlineLevel="1">
      <c r="A3170" t="s">
        <v>16708</v>
      </c>
      <c r="C3170" s="191" t="s">
        <v>1982</v>
      </c>
      <c r="E3170" t="s">
        <v>1983</v>
      </c>
      <c r="F3170" t="s">
        <v>1675</v>
      </c>
      <c r="G3170" t="s">
        <v>399</v>
      </c>
      <c r="H3170">
        <v>270</v>
      </c>
      <c r="J3170" t="s">
        <v>22634</v>
      </c>
      <c r="K3170" s="132" t="str">
        <f>IFERROR(IFERROR(INDEX(Кат!$O:$O,MATCH($C3170,Кат!$I:$I,0)),INDEX(Торг!$L:$L,MATCH($C3170,Торг!$I:$I,0))),"")</f>
        <v/>
      </c>
      <c r="L3170" s="132" t="str">
        <f>IFERROR(IFERROR(INDEX(Кат!$A:$A,MATCH($C3170,Кат!$I:$I,0)),INDEX(Торг!$A:$A,MATCH($C3170,Торг!$I:$I,0))),"")</f>
        <v/>
      </c>
      <c r="M3170" s="132" t="str">
        <f>IFERROR(IFERROR(INDEX(Кат!$B:$B,MATCH($C3170,Кат!$I:$I,0)),INDEX(Торг!$B:$B,MATCH($C3170,Торг!$I:$I,0))),"")</f>
        <v/>
      </c>
      <c r="N3170" s="132" t="str">
        <f t="shared" si="49"/>
        <v>HOFER HF608321</v>
      </c>
      <c r="O3170" s="132" t="str">
        <f>IFERROR(IFERROR(INDEX(Кат!$B:$B,MATCH($N3170,Кат!$I:$I,0)),INDEX(Торг!$B:$B,MATCH($N3170,Торг!$I:$I,0))),"")</f>
        <v/>
      </c>
    </row>
    <row r="3171" spans="1:15">
      <c r="A3171" t="s">
        <v>16709</v>
      </c>
      <c r="C3171" s="191" t="s">
        <v>1984</v>
      </c>
      <c r="E3171" t="s">
        <v>1985</v>
      </c>
      <c r="F3171" t="s">
        <v>1675</v>
      </c>
      <c r="G3171" t="s">
        <v>399</v>
      </c>
      <c r="H3171">
        <v>410</v>
      </c>
      <c r="J3171" t="s">
        <v>22634</v>
      </c>
      <c r="K3171" s="132" t="str">
        <f>IFERROR(IFERROR(INDEX(Кат!$O:$O,MATCH($C3171,Кат!$I:$I,0)),INDEX(Торг!$L:$L,MATCH($C3171,Торг!$I:$I,0))),"")</f>
        <v/>
      </c>
      <c r="L3171" s="132" t="str">
        <f>IFERROR(IFERROR(INDEX(Кат!$A:$A,MATCH($C3171,Кат!$I:$I,0)),INDEX(Торг!$A:$A,MATCH($C3171,Торг!$I:$I,0))),"")</f>
        <v/>
      </c>
      <c r="M3171" s="132" t="str">
        <f>IFERROR(IFERROR(INDEX(Кат!$B:$B,MATCH($C3171,Кат!$I:$I,0)),INDEX(Торг!$B:$B,MATCH($C3171,Торг!$I:$I,0))),"")</f>
        <v/>
      </c>
      <c r="N3171" s="132" t="str">
        <f t="shared" si="49"/>
        <v>HOFER HF608322</v>
      </c>
      <c r="O3171" s="132" t="str">
        <f>IFERROR(IFERROR(INDEX(Кат!$B:$B,MATCH($N3171,Кат!$I:$I,0)),INDEX(Торг!$B:$B,MATCH($N3171,Торг!$I:$I,0))),"")</f>
        <v/>
      </c>
    </row>
    <row r="3172" spans="1:15" outlineLevel="1">
      <c r="A3172" t="s">
        <v>16710</v>
      </c>
      <c r="C3172" s="191" t="s">
        <v>1986</v>
      </c>
      <c r="E3172" t="s">
        <v>1987</v>
      </c>
      <c r="F3172" t="s">
        <v>1675</v>
      </c>
      <c r="G3172" t="s">
        <v>399</v>
      </c>
      <c r="H3172">
        <v>270</v>
      </c>
      <c r="J3172" t="s">
        <v>22634</v>
      </c>
      <c r="K3172" s="132" t="str">
        <f>IFERROR(IFERROR(INDEX(Кат!$O:$O,MATCH($C3172,Кат!$I:$I,0)),INDEX(Торг!$L:$L,MATCH($C3172,Торг!$I:$I,0))),"")</f>
        <v/>
      </c>
      <c r="L3172" s="132" t="str">
        <f>IFERROR(IFERROR(INDEX(Кат!$A:$A,MATCH($C3172,Кат!$I:$I,0)),INDEX(Торг!$A:$A,MATCH($C3172,Торг!$I:$I,0))),"")</f>
        <v/>
      </c>
      <c r="M3172" s="132" t="str">
        <f>IFERROR(IFERROR(INDEX(Кат!$B:$B,MATCH($C3172,Кат!$I:$I,0)),INDEX(Торг!$B:$B,MATCH($C3172,Торг!$I:$I,0))),"")</f>
        <v/>
      </c>
      <c r="N3172" s="132" t="str">
        <f t="shared" si="49"/>
        <v>HOFER HF608341</v>
      </c>
      <c r="O3172" s="132" t="str">
        <f>IFERROR(IFERROR(INDEX(Кат!$B:$B,MATCH($N3172,Кат!$I:$I,0)),INDEX(Торг!$B:$B,MATCH($N3172,Торг!$I:$I,0))),"")</f>
        <v/>
      </c>
    </row>
    <row r="3173" spans="1:15" outlineLevel="1">
      <c r="A3173" t="s">
        <v>16711</v>
      </c>
      <c r="C3173" s="191" t="s">
        <v>1988</v>
      </c>
      <c r="E3173" t="s">
        <v>1989</v>
      </c>
      <c r="F3173" t="s">
        <v>1675</v>
      </c>
      <c r="G3173" t="s">
        <v>399</v>
      </c>
      <c r="H3173">
        <v>420</v>
      </c>
      <c r="J3173" t="s">
        <v>22634</v>
      </c>
      <c r="K3173" s="132" t="str">
        <f>IFERROR(IFERROR(INDEX(Кат!$O:$O,MATCH($C3173,Кат!$I:$I,0)),INDEX(Торг!$L:$L,MATCH($C3173,Торг!$I:$I,0))),"")</f>
        <v/>
      </c>
      <c r="L3173" s="132" t="str">
        <f>IFERROR(IFERROR(INDEX(Кат!$A:$A,MATCH($C3173,Кат!$I:$I,0)),INDEX(Торг!$A:$A,MATCH($C3173,Торг!$I:$I,0))),"")</f>
        <v/>
      </c>
      <c r="M3173" s="132" t="str">
        <f>IFERROR(IFERROR(INDEX(Кат!$B:$B,MATCH($C3173,Кат!$I:$I,0)),INDEX(Торг!$B:$B,MATCH($C3173,Торг!$I:$I,0))),"")</f>
        <v/>
      </c>
      <c r="N3173" s="132" t="str">
        <f t="shared" si="49"/>
        <v>HOFER HF608343</v>
      </c>
      <c r="O3173" s="132" t="str">
        <f>IFERROR(IFERROR(INDEX(Кат!$B:$B,MATCH($N3173,Кат!$I:$I,0)),INDEX(Торг!$B:$B,MATCH($N3173,Торг!$I:$I,0))),"")</f>
        <v/>
      </c>
    </row>
    <row r="3174" spans="1:15">
      <c r="A3174" t="s">
        <v>16712</v>
      </c>
      <c r="C3174" s="191" t="s">
        <v>1990</v>
      </c>
      <c r="E3174" t="s">
        <v>1991</v>
      </c>
      <c r="F3174" t="s">
        <v>1675</v>
      </c>
      <c r="G3174" t="s">
        <v>399</v>
      </c>
      <c r="H3174">
        <v>330</v>
      </c>
      <c r="J3174" t="s">
        <v>22634</v>
      </c>
      <c r="K3174" s="132" t="str">
        <f>IFERROR(IFERROR(INDEX(Кат!$O:$O,MATCH($C3174,Кат!$I:$I,0)),INDEX(Торг!$L:$L,MATCH($C3174,Торг!$I:$I,0))),"")</f>
        <v/>
      </c>
      <c r="L3174" s="132" t="str">
        <f>IFERROR(IFERROR(INDEX(Кат!$A:$A,MATCH($C3174,Кат!$I:$I,0)),INDEX(Торг!$A:$A,MATCH($C3174,Торг!$I:$I,0))),"")</f>
        <v/>
      </c>
      <c r="M3174" s="132" t="str">
        <f>IFERROR(IFERROR(INDEX(Кат!$B:$B,MATCH($C3174,Кат!$I:$I,0)),INDEX(Торг!$B:$B,MATCH($C3174,Торг!$I:$I,0))),"")</f>
        <v/>
      </c>
      <c r="N3174" s="132" t="str">
        <f t="shared" si="49"/>
        <v>HOFER HF608915</v>
      </c>
      <c r="O3174" s="132" t="str">
        <f>IFERROR(IFERROR(INDEX(Кат!$B:$B,MATCH($N3174,Кат!$I:$I,0)),INDEX(Торг!$B:$B,MATCH($N3174,Торг!$I:$I,0))),"")</f>
        <v/>
      </c>
    </row>
    <row r="3175" spans="1:15" outlineLevel="1">
      <c r="A3175" t="s">
        <v>16713</v>
      </c>
      <c r="C3175" s="191" t="s">
        <v>1992</v>
      </c>
      <c r="E3175" t="s">
        <v>1993</v>
      </c>
      <c r="F3175" t="s">
        <v>1675</v>
      </c>
      <c r="G3175" t="s">
        <v>399</v>
      </c>
      <c r="H3175">
        <v>500</v>
      </c>
      <c r="J3175" t="s">
        <v>22634</v>
      </c>
      <c r="K3175" s="132" t="str">
        <f>IFERROR(IFERROR(INDEX(Кат!$O:$O,MATCH($C3175,Кат!$I:$I,0)),INDEX(Торг!$L:$L,MATCH($C3175,Торг!$I:$I,0))),"")</f>
        <v/>
      </c>
      <c r="L3175" s="132" t="str">
        <f>IFERROR(IFERROR(INDEX(Кат!$A:$A,MATCH($C3175,Кат!$I:$I,0)),INDEX(Торг!$A:$A,MATCH($C3175,Торг!$I:$I,0))),"")</f>
        <v/>
      </c>
      <c r="M3175" s="132" t="str">
        <f>IFERROR(IFERROR(INDEX(Кат!$B:$B,MATCH($C3175,Кат!$I:$I,0)),INDEX(Торг!$B:$B,MATCH($C3175,Торг!$I:$I,0))),"")</f>
        <v/>
      </c>
      <c r="N3175" s="132" t="str">
        <f t="shared" si="49"/>
        <v>HOFER HF608916</v>
      </c>
      <c r="O3175" s="132" t="str">
        <f>IFERROR(IFERROR(INDEX(Кат!$B:$B,MATCH($N3175,Кат!$I:$I,0)),INDEX(Торг!$B:$B,MATCH($N3175,Торг!$I:$I,0))),"")</f>
        <v/>
      </c>
    </row>
    <row r="3176" spans="1:15" outlineLevel="2">
      <c r="A3176" t="s">
        <v>16714</v>
      </c>
      <c r="C3176" s="191" t="s">
        <v>1994</v>
      </c>
      <c r="E3176" t="s">
        <v>1995</v>
      </c>
      <c r="F3176" t="s">
        <v>1675</v>
      </c>
      <c r="G3176" t="s">
        <v>399</v>
      </c>
      <c r="H3176">
        <v>370</v>
      </c>
      <c r="J3176" t="s">
        <v>22634</v>
      </c>
      <c r="K3176" s="132" t="str">
        <f>IFERROR(IFERROR(INDEX(Кат!$O:$O,MATCH($C3176,Кат!$I:$I,0)),INDEX(Торг!$L:$L,MATCH($C3176,Торг!$I:$I,0))),"")</f>
        <v/>
      </c>
      <c r="L3176" s="132" t="str">
        <f>IFERROR(IFERROR(INDEX(Кат!$A:$A,MATCH($C3176,Кат!$I:$I,0)),INDEX(Торг!$A:$A,MATCH($C3176,Торг!$I:$I,0))),"")</f>
        <v/>
      </c>
      <c r="M3176" s="132" t="str">
        <f>IFERROR(IFERROR(INDEX(Кат!$B:$B,MATCH($C3176,Кат!$I:$I,0)),INDEX(Торг!$B:$B,MATCH($C3176,Торг!$I:$I,0))),"")</f>
        <v/>
      </c>
      <c r="N3176" s="132" t="str">
        <f t="shared" si="49"/>
        <v>HOFER HF608220</v>
      </c>
      <c r="O3176" s="132" t="str">
        <f>IFERROR(IFERROR(INDEX(Кат!$B:$B,MATCH($N3176,Кат!$I:$I,0)),INDEX(Торг!$B:$B,MATCH($N3176,Торг!$I:$I,0))),"")</f>
        <v/>
      </c>
    </row>
    <row r="3177" spans="1:15" outlineLevel="2">
      <c r="A3177" t="s">
        <v>16715</v>
      </c>
      <c r="C3177" s="191" t="s">
        <v>1996</v>
      </c>
      <c r="E3177" t="s">
        <v>1997</v>
      </c>
      <c r="F3177" t="s">
        <v>1675</v>
      </c>
      <c r="G3177" t="s">
        <v>399</v>
      </c>
      <c r="H3177">
        <v>610</v>
      </c>
      <c r="J3177" t="s">
        <v>22634</v>
      </c>
      <c r="K3177" s="132" t="str">
        <f>IFERROR(IFERROR(INDEX(Кат!$O:$O,MATCH($C3177,Кат!$I:$I,0)),INDEX(Торг!$L:$L,MATCH($C3177,Торг!$I:$I,0))),"")</f>
        <v/>
      </c>
      <c r="L3177" s="132" t="str">
        <f>IFERROR(IFERROR(INDEX(Кат!$A:$A,MATCH($C3177,Кат!$I:$I,0)),INDEX(Торг!$A:$A,MATCH($C3177,Торг!$I:$I,0))),"")</f>
        <v/>
      </c>
      <c r="M3177" s="132" t="str">
        <f>IFERROR(IFERROR(INDEX(Кат!$B:$B,MATCH($C3177,Кат!$I:$I,0)),INDEX(Торг!$B:$B,MATCH($C3177,Торг!$I:$I,0))),"")</f>
        <v/>
      </c>
      <c r="N3177" s="132" t="str">
        <f t="shared" si="49"/>
        <v>HOFER HF608920</v>
      </c>
      <c r="O3177" s="132" t="str">
        <f>IFERROR(IFERROR(INDEX(Кат!$B:$B,MATCH($N3177,Кат!$I:$I,0)),INDEX(Торг!$B:$B,MATCH($N3177,Торг!$I:$I,0))),"")</f>
        <v/>
      </c>
    </row>
    <row r="3178" spans="1:15" outlineLevel="1">
      <c r="A3178" t="s">
        <v>16716</v>
      </c>
      <c r="C3178" s="191" t="s">
        <v>1998</v>
      </c>
      <c r="E3178" t="s">
        <v>1999</v>
      </c>
      <c r="F3178" t="s">
        <v>1675</v>
      </c>
      <c r="G3178" t="s">
        <v>399</v>
      </c>
      <c r="H3178">
        <v>800</v>
      </c>
      <c r="J3178" t="s">
        <v>22634</v>
      </c>
      <c r="K3178" s="132" t="str">
        <f>IFERROR(IFERROR(INDEX(Кат!$O:$O,MATCH($C3178,Кат!$I:$I,0)),INDEX(Торг!$L:$L,MATCH($C3178,Торг!$I:$I,0))),"")</f>
        <v/>
      </c>
      <c r="L3178" s="132" t="str">
        <f>IFERROR(IFERROR(INDEX(Кат!$A:$A,MATCH($C3178,Кат!$I:$I,0)),INDEX(Торг!$A:$A,MATCH($C3178,Торг!$I:$I,0))),"")</f>
        <v/>
      </c>
      <c r="M3178" s="132" t="str">
        <f>IFERROR(IFERROR(INDEX(Кат!$B:$B,MATCH($C3178,Кат!$I:$I,0)),INDEX(Торг!$B:$B,MATCH($C3178,Торг!$I:$I,0))),"")</f>
        <v/>
      </c>
      <c r="N3178" s="132" t="str">
        <f t="shared" si="49"/>
        <v>HOFER HF608919</v>
      </c>
      <c r="O3178" s="132" t="str">
        <f>IFERROR(IFERROR(INDEX(Кат!$B:$B,MATCH($N3178,Кат!$I:$I,0)),INDEX(Торг!$B:$B,MATCH($N3178,Торг!$I:$I,0))),"")</f>
        <v/>
      </c>
    </row>
    <row r="3179" spans="1:15" outlineLevel="2">
      <c r="A3179" t="s">
        <v>31076</v>
      </c>
      <c r="C3179" s="191" t="s">
        <v>31077</v>
      </c>
      <c r="E3179" t="s">
        <v>31078</v>
      </c>
      <c r="F3179" t="s">
        <v>1675</v>
      </c>
      <c r="G3179" t="s">
        <v>399</v>
      </c>
      <c r="H3179">
        <v>360</v>
      </c>
      <c r="J3179" t="s">
        <v>22634</v>
      </c>
      <c r="K3179" s="132" t="str">
        <f>IFERROR(IFERROR(INDEX(Кат!$O:$O,MATCH($C3179,Кат!$I:$I,0)),INDEX(Торг!$L:$L,MATCH($C3179,Торг!$I:$I,0))),"")</f>
        <v/>
      </c>
      <c r="L3179" s="132" t="str">
        <f>IFERROR(IFERROR(INDEX(Кат!$A:$A,MATCH($C3179,Кат!$I:$I,0)),INDEX(Торг!$A:$A,MATCH($C3179,Торг!$I:$I,0))),"")</f>
        <v/>
      </c>
      <c r="M3179" s="132" t="str">
        <f>IFERROR(IFERROR(INDEX(Кат!$B:$B,MATCH($C3179,Кат!$I:$I,0)),INDEX(Торг!$B:$B,MATCH($C3179,Торг!$I:$I,0))),"")</f>
        <v/>
      </c>
      <c r="N3179" s="132" t="str">
        <f t="shared" si="49"/>
        <v>HOFER HF608242</v>
      </c>
      <c r="O3179" s="132" t="str">
        <f>IFERROR(IFERROR(INDEX(Кат!$B:$B,MATCH($N3179,Кат!$I:$I,0)),INDEX(Торг!$B:$B,MATCH($N3179,Торг!$I:$I,0))),"")</f>
        <v/>
      </c>
    </row>
    <row r="3180" spans="1:15" outlineLevel="2">
      <c r="A3180" t="s">
        <v>16717</v>
      </c>
      <c r="C3180" s="191" t="s">
        <v>2000</v>
      </c>
      <c r="E3180" t="s">
        <v>2001</v>
      </c>
      <c r="F3180" t="s">
        <v>1675</v>
      </c>
      <c r="G3180" t="s">
        <v>399</v>
      </c>
      <c r="H3180">
        <v>300</v>
      </c>
      <c r="J3180" t="s">
        <v>22634</v>
      </c>
      <c r="K3180" s="132" t="str">
        <f>IFERROR(IFERROR(INDEX(Кат!$O:$O,MATCH($C3180,Кат!$I:$I,0)),INDEX(Торг!$L:$L,MATCH($C3180,Торг!$I:$I,0))),"")</f>
        <v/>
      </c>
      <c r="L3180" s="132" t="str">
        <f>IFERROR(IFERROR(INDEX(Кат!$A:$A,MATCH($C3180,Кат!$I:$I,0)),INDEX(Торг!$A:$A,MATCH($C3180,Торг!$I:$I,0))),"")</f>
        <v/>
      </c>
      <c r="M3180" s="132" t="str">
        <f>IFERROR(IFERROR(INDEX(Кат!$B:$B,MATCH($C3180,Кат!$I:$I,0)),INDEX(Торг!$B:$B,MATCH($C3180,Торг!$I:$I,0))),"")</f>
        <v/>
      </c>
      <c r="N3180" s="132" t="str">
        <f t="shared" si="49"/>
        <v>HOFER HF608880</v>
      </c>
      <c r="O3180" s="132" t="str">
        <f>IFERROR(IFERROR(INDEX(Кат!$B:$B,MATCH($N3180,Кат!$I:$I,0)),INDEX(Торг!$B:$B,MATCH($N3180,Торг!$I:$I,0))),"")</f>
        <v/>
      </c>
    </row>
    <row r="3181" spans="1:15" outlineLevel="2">
      <c r="A3181" t="s">
        <v>30754</v>
      </c>
      <c r="C3181" s="191" t="s">
        <v>30755</v>
      </c>
      <c r="E3181" t="s">
        <v>30756</v>
      </c>
      <c r="F3181" t="s">
        <v>1675</v>
      </c>
      <c r="G3181" t="s">
        <v>399</v>
      </c>
      <c r="H3181">
        <v>200</v>
      </c>
      <c r="J3181" t="s">
        <v>22634</v>
      </c>
      <c r="K3181" s="132" t="str">
        <f>IFERROR(IFERROR(INDEX(Кат!$O:$O,MATCH($C3181,Кат!$I:$I,0)),INDEX(Торг!$L:$L,MATCH($C3181,Торг!$I:$I,0))),"")</f>
        <v/>
      </c>
      <c r="L3181" s="132" t="str">
        <f>IFERROR(IFERROR(INDEX(Кат!$A:$A,MATCH($C3181,Кат!$I:$I,0)),INDEX(Торг!$A:$A,MATCH($C3181,Торг!$I:$I,0))),"")</f>
        <v/>
      </c>
      <c r="M3181" s="132" t="str">
        <f>IFERROR(IFERROR(INDEX(Кат!$B:$B,MATCH($C3181,Кат!$I:$I,0)),INDEX(Торг!$B:$B,MATCH($C3181,Торг!$I:$I,0))),"")</f>
        <v/>
      </c>
      <c r="N3181" s="132" t="str">
        <f t="shared" si="49"/>
        <v>HOFER HF608243</v>
      </c>
      <c r="O3181" s="132" t="str">
        <f>IFERROR(IFERROR(INDEX(Кат!$B:$B,MATCH($N3181,Кат!$I:$I,0)),INDEX(Торг!$B:$B,MATCH($N3181,Торг!$I:$I,0))),"")</f>
        <v/>
      </c>
    </row>
    <row r="3182" spans="1:15" outlineLevel="2">
      <c r="A3182" t="s">
        <v>30757</v>
      </c>
      <c r="C3182" s="191" t="s">
        <v>30758</v>
      </c>
      <c r="E3182" t="s">
        <v>30759</v>
      </c>
      <c r="F3182" t="s">
        <v>1675</v>
      </c>
      <c r="G3182" t="s">
        <v>399</v>
      </c>
      <c r="H3182">
        <v>250</v>
      </c>
      <c r="J3182" t="s">
        <v>22634</v>
      </c>
      <c r="K3182" s="132" t="str">
        <f>IFERROR(IFERROR(INDEX(Кат!$O:$O,MATCH($C3182,Кат!$I:$I,0)),INDEX(Торг!$L:$L,MATCH($C3182,Торг!$I:$I,0))),"")</f>
        <v/>
      </c>
      <c r="L3182" s="132" t="str">
        <f>IFERROR(IFERROR(INDEX(Кат!$A:$A,MATCH($C3182,Кат!$I:$I,0)),INDEX(Торг!$A:$A,MATCH($C3182,Торг!$I:$I,0))),"")</f>
        <v/>
      </c>
      <c r="M3182" s="132" t="str">
        <f>IFERROR(IFERROR(INDEX(Кат!$B:$B,MATCH($C3182,Кат!$I:$I,0)),INDEX(Торг!$B:$B,MATCH($C3182,Торг!$I:$I,0))),"")</f>
        <v/>
      </c>
      <c r="N3182" s="132" t="str">
        <f t="shared" si="49"/>
        <v>HOFER HF608241</v>
      </c>
      <c r="O3182" s="132" t="str">
        <f>IFERROR(IFERROR(INDEX(Кат!$B:$B,MATCH($N3182,Кат!$I:$I,0)),INDEX(Торг!$B:$B,MATCH($N3182,Торг!$I:$I,0))),"")</f>
        <v/>
      </c>
    </row>
    <row r="3183" spans="1:15" outlineLevel="1">
      <c r="A3183" t="s">
        <v>16718</v>
      </c>
      <c r="C3183" s="191" t="s">
        <v>2002</v>
      </c>
      <c r="E3183" t="s">
        <v>2003</v>
      </c>
      <c r="F3183" t="s">
        <v>1675</v>
      </c>
      <c r="G3183" t="s">
        <v>399</v>
      </c>
      <c r="H3183">
        <v>320</v>
      </c>
      <c r="J3183" t="s">
        <v>22634</v>
      </c>
      <c r="K3183" s="132" t="str">
        <f>IFERROR(IFERROR(INDEX(Кат!$O:$O,MATCH($C3183,Кат!$I:$I,0)),INDEX(Торг!$L:$L,MATCH($C3183,Торг!$I:$I,0))),"")</f>
        <v/>
      </c>
      <c r="L3183" s="132" t="str">
        <f>IFERROR(IFERROR(INDEX(Кат!$A:$A,MATCH($C3183,Кат!$I:$I,0)),INDEX(Торг!$A:$A,MATCH($C3183,Торг!$I:$I,0))),"")</f>
        <v/>
      </c>
      <c r="M3183" s="132" t="str">
        <f>IFERROR(IFERROR(INDEX(Кат!$B:$B,MATCH($C3183,Кат!$I:$I,0)),INDEX(Торг!$B:$B,MATCH($C3183,Торг!$I:$I,0))),"")</f>
        <v/>
      </c>
      <c r="N3183" s="132" t="str">
        <f t="shared" si="49"/>
        <v>HOFER HF608230</v>
      </c>
      <c r="O3183" s="132" t="str">
        <f>IFERROR(IFERROR(INDEX(Кат!$B:$B,MATCH($N3183,Кат!$I:$I,0)),INDEX(Торг!$B:$B,MATCH($N3183,Торг!$I:$I,0))),"")</f>
        <v/>
      </c>
    </row>
    <row r="3184" spans="1:15" outlineLevel="2">
      <c r="A3184" t="s">
        <v>23899</v>
      </c>
      <c r="C3184" s="191"/>
      <c r="E3184" t="s">
        <v>23900</v>
      </c>
      <c r="J3184" t="s">
        <v>22634</v>
      </c>
      <c r="K3184" s="132" t="str">
        <f>IFERROR(IFERROR(INDEX(Кат!$O:$O,MATCH($C3184,Кат!$I:$I,0)),INDEX(Торг!$L:$L,MATCH($C3184,Торг!$I:$I,0))),"")</f>
        <v/>
      </c>
      <c r="L3184" s="132" t="str">
        <f>IFERROR(IFERROR(INDEX(Кат!$A:$A,MATCH($C3184,Кат!$I:$I,0)),INDEX(Торг!$A:$A,MATCH($C3184,Торг!$I:$I,0))),"")</f>
        <v/>
      </c>
      <c r="M3184" s="132" t="str">
        <f>IFERROR(IFERROR(INDEX(Кат!$B:$B,MATCH($C3184,Кат!$I:$I,0)),INDEX(Торг!$B:$B,MATCH($C3184,Торг!$I:$I,0))),"")</f>
        <v/>
      </c>
      <c r="N3184" s="132" t="str">
        <f t="shared" si="49"/>
        <v xml:space="preserve"> </v>
      </c>
      <c r="O3184" s="132" t="str">
        <f>IFERROR(IFERROR(INDEX(Кат!$B:$B,MATCH($N3184,Кат!$I:$I,0)),INDEX(Торг!$B:$B,MATCH($N3184,Торг!$I:$I,0))),"")</f>
        <v/>
      </c>
    </row>
    <row r="3185" spans="1:15" outlineLevel="2">
      <c r="A3185" t="s">
        <v>16719</v>
      </c>
      <c r="C3185" s="191" t="s">
        <v>5944</v>
      </c>
      <c r="E3185" t="s">
        <v>5945</v>
      </c>
      <c r="F3185" t="s">
        <v>1675</v>
      </c>
      <c r="G3185" t="s">
        <v>399</v>
      </c>
      <c r="H3185">
        <v>3300</v>
      </c>
      <c r="J3185" t="s">
        <v>22634</v>
      </c>
      <c r="K3185" s="132" t="str">
        <f>IFERROR(IFERROR(INDEX(Кат!$O:$O,MATCH($C3185,Кат!$I:$I,0)),INDEX(Торг!$L:$L,MATCH($C3185,Торг!$I:$I,0))),"")</f>
        <v/>
      </c>
      <c r="L3185" s="132" t="str">
        <f>IFERROR(IFERROR(INDEX(Кат!$A:$A,MATCH($C3185,Кат!$I:$I,0)),INDEX(Торг!$A:$A,MATCH($C3185,Торг!$I:$I,0))),"")</f>
        <v/>
      </c>
      <c r="M3185" s="132" t="str">
        <f>IFERROR(IFERROR(INDEX(Кат!$B:$B,MATCH($C3185,Кат!$I:$I,0)),INDEX(Торг!$B:$B,MATCH($C3185,Торг!$I:$I,0))),"")</f>
        <v/>
      </c>
      <c r="N3185" s="132" t="str">
        <f t="shared" si="49"/>
        <v>HOFER HF809103</v>
      </c>
      <c r="O3185" s="132" t="str">
        <f>IFERROR(IFERROR(INDEX(Кат!$B:$B,MATCH($N3185,Кат!$I:$I,0)),INDEX(Торг!$B:$B,MATCH($N3185,Торг!$I:$I,0))),"")</f>
        <v/>
      </c>
    </row>
    <row r="3186" spans="1:15" outlineLevel="1">
      <c r="A3186" t="s">
        <v>16720</v>
      </c>
      <c r="C3186" s="191" t="s">
        <v>5946</v>
      </c>
      <c r="E3186" t="s">
        <v>5947</v>
      </c>
      <c r="F3186" t="s">
        <v>1675</v>
      </c>
      <c r="G3186" t="s">
        <v>399</v>
      </c>
      <c r="H3186">
        <v>3850</v>
      </c>
      <c r="J3186" t="s">
        <v>22634</v>
      </c>
      <c r="K3186" s="132" t="str">
        <f>IFERROR(IFERROR(INDEX(Кат!$O:$O,MATCH($C3186,Кат!$I:$I,0)),INDEX(Торг!$L:$L,MATCH($C3186,Торг!$I:$I,0))),"")</f>
        <v/>
      </c>
      <c r="L3186" s="132" t="str">
        <f>IFERROR(IFERROR(INDEX(Кат!$A:$A,MATCH($C3186,Кат!$I:$I,0)),INDEX(Торг!$A:$A,MATCH($C3186,Торг!$I:$I,0))),"")</f>
        <v/>
      </c>
      <c r="M3186" s="132" t="str">
        <f>IFERROR(IFERROR(INDEX(Кат!$B:$B,MATCH($C3186,Кат!$I:$I,0)),INDEX(Торг!$B:$B,MATCH($C3186,Торг!$I:$I,0))),"")</f>
        <v/>
      </c>
      <c r="N3186" s="132" t="str">
        <f t="shared" si="49"/>
        <v>HOFER HF809101</v>
      </c>
      <c r="O3186" s="132" t="str">
        <f>IFERROR(IFERROR(INDEX(Кат!$B:$B,MATCH($N3186,Кат!$I:$I,0)),INDEX(Торг!$B:$B,MATCH($N3186,Торг!$I:$I,0))),"")</f>
        <v/>
      </c>
    </row>
    <row r="3187" spans="1:15" outlineLevel="2">
      <c r="A3187" t="s">
        <v>16721</v>
      </c>
      <c r="C3187" s="191" t="s">
        <v>2004</v>
      </c>
      <c r="E3187" t="s">
        <v>2005</v>
      </c>
      <c r="F3187" t="s">
        <v>1675</v>
      </c>
      <c r="G3187" t="s">
        <v>399</v>
      </c>
      <c r="H3187">
        <v>5400</v>
      </c>
      <c r="J3187" t="s">
        <v>22634</v>
      </c>
      <c r="K3187" s="132" t="str">
        <f>IFERROR(IFERROR(INDEX(Кат!$O:$O,MATCH($C3187,Кат!$I:$I,0)),INDEX(Торг!$L:$L,MATCH($C3187,Торг!$I:$I,0))),"")</f>
        <v/>
      </c>
      <c r="L3187" s="132" t="str">
        <f>IFERROR(IFERROR(INDEX(Кат!$A:$A,MATCH($C3187,Кат!$I:$I,0)),INDEX(Торг!$A:$A,MATCH($C3187,Торг!$I:$I,0))),"")</f>
        <v/>
      </c>
      <c r="M3187" s="132" t="str">
        <f>IFERROR(IFERROR(INDEX(Кат!$B:$B,MATCH($C3187,Кат!$I:$I,0)),INDEX(Торг!$B:$B,MATCH($C3187,Торг!$I:$I,0))),"")</f>
        <v/>
      </c>
      <c r="N3187" s="132" t="str">
        <f t="shared" si="49"/>
        <v>HOFER HF809102</v>
      </c>
      <c r="O3187" s="132" t="str">
        <f>IFERROR(IFERROR(INDEX(Кат!$B:$B,MATCH($N3187,Кат!$I:$I,0)),INDEX(Торг!$B:$B,MATCH($N3187,Торг!$I:$I,0))),"")</f>
        <v/>
      </c>
    </row>
    <row r="3188" spans="1:15" outlineLevel="2">
      <c r="A3188" t="s">
        <v>31151</v>
      </c>
      <c r="C3188" s="191"/>
      <c r="E3188" t="s">
        <v>23546</v>
      </c>
      <c r="J3188" t="s">
        <v>22634</v>
      </c>
      <c r="K3188" s="132" t="str">
        <f>IFERROR(IFERROR(INDEX(Кат!$O:$O,MATCH($C3188,Кат!$I:$I,0)),INDEX(Торг!$L:$L,MATCH($C3188,Торг!$I:$I,0))),"")</f>
        <v/>
      </c>
      <c r="L3188" s="132" t="str">
        <f>IFERROR(IFERROR(INDEX(Кат!$A:$A,MATCH($C3188,Кат!$I:$I,0)),INDEX(Торг!$A:$A,MATCH($C3188,Торг!$I:$I,0))),"")</f>
        <v/>
      </c>
      <c r="M3188" s="132" t="str">
        <f>IFERROR(IFERROR(INDEX(Кат!$B:$B,MATCH($C3188,Кат!$I:$I,0)),INDEX(Торг!$B:$B,MATCH($C3188,Торг!$I:$I,0))),"")</f>
        <v/>
      </c>
      <c r="N3188" s="132" t="str">
        <f t="shared" si="49"/>
        <v xml:space="preserve"> </v>
      </c>
      <c r="O3188" s="132" t="str">
        <f>IFERROR(IFERROR(INDEX(Кат!$B:$B,MATCH($N3188,Кат!$I:$I,0)),INDEX(Торг!$B:$B,MATCH($N3188,Торг!$I:$I,0))),"")</f>
        <v/>
      </c>
    </row>
    <row r="3189" spans="1:15">
      <c r="A3189" t="s">
        <v>31152</v>
      </c>
      <c r="C3189" s="191" t="s">
        <v>31153</v>
      </c>
      <c r="E3189" t="s">
        <v>31154</v>
      </c>
      <c r="F3189" t="s">
        <v>1675</v>
      </c>
      <c r="G3189" t="s">
        <v>375</v>
      </c>
      <c r="H3189">
        <v>290</v>
      </c>
      <c r="J3189" t="s">
        <v>22634</v>
      </c>
      <c r="K3189" s="132" t="str">
        <f>IFERROR(IFERROR(INDEX(Кат!$O:$O,MATCH($C3189,Кат!$I:$I,0)),INDEX(Торг!$L:$L,MATCH($C3189,Торг!$I:$I,0))),"")</f>
        <v/>
      </c>
      <c r="L3189" s="132" t="str">
        <f>IFERROR(IFERROR(INDEX(Кат!$A:$A,MATCH($C3189,Кат!$I:$I,0)),INDEX(Торг!$A:$A,MATCH($C3189,Торг!$I:$I,0))),"")</f>
        <v/>
      </c>
      <c r="M3189" s="132" t="str">
        <f>IFERROR(IFERROR(INDEX(Кат!$B:$B,MATCH($C3189,Кат!$I:$I,0)),INDEX(Торг!$B:$B,MATCH($C3189,Торг!$I:$I,0))),"")</f>
        <v/>
      </c>
      <c r="N3189" s="132" t="str">
        <f t="shared" si="49"/>
        <v>HOFER HF775207</v>
      </c>
      <c r="O3189" s="132" t="str">
        <f>IFERROR(IFERROR(INDEX(Кат!$B:$B,MATCH($N3189,Кат!$I:$I,0)),INDEX(Торг!$B:$B,MATCH($N3189,Торг!$I:$I,0))),"")</f>
        <v/>
      </c>
    </row>
    <row r="3190" spans="1:15" outlineLevel="1">
      <c r="A3190" t="s">
        <v>31155</v>
      </c>
      <c r="C3190" s="191" t="s">
        <v>31156</v>
      </c>
      <c r="E3190" t="s">
        <v>31157</v>
      </c>
      <c r="F3190" t="s">
        <v>1675</v>
      </c>
      <c r="G3190" t="s">
        <v>375</v>
      </c>
      <c r="H3190">
        <v>270</v>
      </c>
      <c r="J3190" t="s">
        <v>22634</v>
      </c>
      <c r="K3190" s="132" t="str">
        <f>IFERROR(IFERROR(INDEX(Кат!$O:$O,MATCH($C3190,Кат!$I:$I,0)),INDEX(Торг!$L:$L,MATCH($C3190,Торг!$I:$I,0))),"")</f>
        <v/>
      </c>
      <c r="L3190" s="132" t="str">
        <f>IFERROR(IFERROR(INDEX(Кат!$A:$A,MATCH($C3190,Кат!$I:$I,0)),INDEX(Торг!$A:$A,MATCH($C3190,Торг!$I:$I,0))),"")</f>
        <v/>
      </c>
      <c r="M3190" s="132" t="str">
        <f>IFERROR(IFERROR(INDEX(Кат!$B:$B,MATCH($C3190,Кат!$I:$I,0)),INDEX(Торг!$B:$B,MATCH($C3190,Торг!$I:$I,0))),"")</f>
        <v/>
      </c>
      <c r="N3190" s="132" t="str">
        <f t="shared" si="49"/>
        <v>HOFER HF775203</v>
      </c>
      <c r="O3190" s="132" t="str">
        <f>IFERROR(IFERROR(INDEX(Кат!$B:$B,MATCH($N3190,Кат!$I:$I,0)),INDEX(Торг!$B:$B,MATCH($N3190,Торг!$I:$I,0))),"")</f>
        <v/>
      </c>
    </row>
    <row r="3191" spans="1:15" outlineLevel="1">
      <c r="A3191" t="s">
        <v>31158</v>
      </c>
      <c r="C3191" s="191" t="s">
        <v>31159</v>
      </c>
      <c r="E3191" t="s">
        <v>31160</v>
      </c>
      <c r="F3191" t="s">
        <v>1675</v>
      </c>
      <c r="G3191" t="s">
        <v>375</v>
      </c>
      <c r="H3191">
        <v>340</v>
      </c>
      <c r="J3191" t="s">
        <v>22634</v>
      </c>
      <c r="K3191" s="132" t="str">
        <f>IFERROR(IFERROR(INDEX(Кат!$O:$O,MATCH($C3191,Кат!$I:$I,0)),INDEX(Торг!$L:$L,MATCH($C3191,Торг!$I:$I,0))),"")</f>
        <v/>
      </c>
      <c r="L3191" s="132" t="str">
        <f>IFERROR(IFERROR(INDEX(Кат!$A:$A,MATCH($C3191,Кат!$I:$I,0)),INDEX(Торг!$A:$A,MATCH($C3191,Торг!$I:$I,0))),"")</f>
        <v/>
      </c>
      <c r="M3191" s="132" t="str">
        <f>IFERROR(IFERROR(INDEX(Кат!$B:$B,MATCH($C3191,Кат!$I:$I,0)),INDEX(Торг!$B:$B,MATCH($C3191,Торг!$I:$I,0))),"")</f>
        <v/>
      </c>
      <c r="N3191" s="132" t="str">
        <f t="shared" si="49"/>
        <v>HOFER HF775208</v>
      </c>
      <c r="O3191" s="132" t="str">
        <f>IFERROR(IFERROR(INDEX(Кат!$B:$B,MATCH($N3191,Кат!$I:$I,0)),INDEX(Торг!$B:$B,MATCH($N3191,Торг!$I:$I,0))),"")</f>
        <v/>
      </c>
    </row>
    <row r="3192" spans="1:15" outlineLevel="1">
      <c r="A3192" t="s">
        <v>31196</v>
      </c>
      <c r="C3192" s="191" t="s">
        <v>31197</v>
      </c>
      <c r="E3192" t="s">
        <v>31198</v>
      </c>
      <c r="F3192" t="s">
        <v>1675</v>
      </c>
      <c r="G3192" t="s">
        <v>375</v>
      </c>
      <c r="H3192">
        <v>350</v>
      </c>
      <c r="J3192" t="s">
        <v>22634</v>
      </c>
      <c r="K3192" s="132" t="str">
        <f>IFERROR(IFERROR(INDEX(Кат!$O:$O,MATCH($C3192,Кат!$I:$I,0)),INDEX(Торг!$L:$L,MATCH($C3192,Торг!$I:$I,0))),"")</f>
        <v/>
      </c>
      <c r="L3192" s="132" t="str">
        <f>IFERROR(IFERROR(INDEX(Кат!$A:$A,MATCH($C3192,Кат!$I:$I,0)),INDEX(Торг!$A:$A,MATCH($C3192,Торг!$I:$I,0))),"")</f>
        <v/>
      </c>
      <c r="M3192" s="132" t="str">
        <f>IFERROR(IFERROR(INDEX(Кат!$B:$B,MATCH($C3192,Кат!$I:$I,0)),INDEX(Торг!$B:$B,MATCH($C3192,Торг!$I:$I,0))),"")</f>
        <v/>
      </c>
      <c r="N3192" s="132" t="str">
        <f t="shared" si="49"/>
        <v>HOFER HF775210</v>
      </c>
      <c r="O3192" s="132" t="str">
        <f>IFERROR(IFERROR(INDEX(Кат!$B:$B,MATCH($N3192,Кат!$I:$I,0)),INDEX(Торг!$B:$B,MATCH($N3192,Торг!$I:$I,0))),"")</f>
        <v/>
      </c>
    </row>
    <row r="3193" spans="1:15" outlineLevel="1">
      <c r="A3193" t="s">
        <v>31199</v>
      </c>
      <c r="C3193" s="191" t="s">
        <v>31200</v>
      </c>
      <c r="E3193" t="s">
        <v>31201</v>
      </c>
      <c r="F3193" t="s">
        <v>1675</v>
      </c>
      <c r="G3193" t="s">
        <v>375</v>
      </c>
      <c r="H3193">
        <v>290</v>
      </c>
      <c r="J3193" t="s">
        <v>22634</v>
      </c>
      <c r="K3193" s="132" t="str">
        <f>IFERROR(IFERROR(INDEX(Кат!$O:$O,MATCH($C3193,Кат!$I:$I,0)),INDEX(Торг!$L:$L,MATCH($C3193,Торг!$I:$I,0))),"")</f>
        <v/>
      </c>
      <c r="L3193" s="132" t="str">
        <f>IFERROR(IFERROR(INDEX(Кат!$A:$A,MATCH($C3193,Кат!$I:$I,0)),INDEX(Торг!$A:$A,MATCH($C3193,Торг!$I:$I,0))),"")</f>
        <v/>
      </c>
      <c r="M3193" s="132" t="str">
        <f>IFERROR(IFERROR(INDEX(Кат!$B:$B,MATCH($C3193,Кат!$I:$I,0)),INDEX(Торг!$B:$B,MATCH($C3193,Торг!$I:$I,0))),"")</f>
        <v/>
      </c>
      <c r="N3193" s="132" t="str">
        <f t="shared" si="49"/>
        <v>HOFER HF775209</v>
      </c>
      <c r="O3193" s="132" t="str">
        <f>IFERROR(IFERROR(INDEX(Кат!$B:$B,MATCH($N3193,Кат!$I:$I,0)),INDEX(Торг!$B:$B,MATCH($N3193,Торг!$I:$I,0))),"")</f>
        <v/>
      </c>
    </row>
    <row r="3194" spans="1:15" outlineLevel="1">
      <c r="A3194" t="s">
        <v>31202</v>
      </c>
      <c r="C3194" s="191" t="s">
        <v>31203</v>
      </c>
      <c r="E3194" t="s">
        <v>31204</v>
      </c>
      <c r="F3194" t="s">
        <v>1675</v>
      </c>
      <c r="G3194" t="s">
        <v>375</v>
      </c>
      <c r="H3194">
        <v>290</v>
      </c>
      <c r="J3194" t="s">
        <v>22634</v>
      </c>
      <c r="K3194" s="132" t="str">
        <f>IFERROR(IFERROR(INDEX(Кат!$O:$O,MATCH($C3194,Кат!$I:$I,0)),INDEX(Торг!$L:$L,MATCH($C3194,Торг!$I:$I,0))),"")</f>
        <v/>
      </c>
      <c r="L3194" s="132" t="str">
        <f>IFERROR(IFERROR(INDEX(Кат!$A:$A,MATCH($C3194,Кат!$I:$I,0)),INDEX(Торг!$A:$A,MATCH($C3194,Торг!$I:$I,0))),"")</f>
        <v/>
      </c>
      <c r="M3194" s="132" t="str">
        <f>IFERROR(IFERROR(INDEX(Кат!$B:$B,MATCH($C3194,Кат!$I:$I,0)),INDEX(Торг!$B:$B,MATCH($C3194,Торг!$I:$I,0))),"")</f>
        <v/>
      </c>
      <c r="N3194" s="132" t="str">
        <f t="shared" si="49"/>
        <v>HOFER HF775212</v>
      </c>
      <c r="O3194" s="132" t="str">
        <f>IFERROR(IFERROR(INDEX(Кат!$B:$B,MATCH($N3194,Кат!$I:$I,0)),INDEX(Торг!$B:$B,MATCH($N3194,Торг!$I:$I,0))),"")</f>
        <v/>
      </c>
    </row>
    <row r="3195" spans="1:15" outlineLevel="1">
      <c r="A3195" t="s">
        <v>31161</v>
      </c>
      <c r="C3195" s="191" t="s">
        <v>31162</v>
      </c>
      <c r="E3195" t="s">
        <v>31163</v>
      </c>
      <c r="F3195" t="s">
        <v>1675</v>
      </c>
      <c r="G3195" t="s">
        <v>375</v>
      </c>
      <c r="H3195">
        <v>290</v>
      </c>
      <c r="J3195" t="s">
        <v>22634</v>
      </c>
      <c r="K3195" s="132" t="str">
        <f>IFERROR(IFERROR(INDEX(Кат!$O:$O,MATCH($C3195,Кат!$I:$I,0)),INDEX(Торг!$L:$L,MATCH($C3195,Торг!$I:$I,0))),"")</f>
        <v/>
      </c>
      <c r="L3195" s="132" t="str">
        <f>IFERROR(IFERROR(INDEX(Кат!$A:$A,MATCH($C3195,Кат!$I:$I,0)),INDEX(Торг!$A:$A,MATCH($C3195,Торг!$I:$I,0))),"")</f>
        <v/>
      </c>
      <c r="M3195" s="132" t="str">
        <f>IFERROR(IFERROR(INDEX(Кат!$B:$B,MATCH($C3195,Кат!$I:$I,0)),INDEX(Торг!$B:$B,MATCH($C3195,Торг!$I:$I,0))),"")</f>
        <v/>
      </c>
      <c r="N3195" s="132" t="str">
        <f t="shared" si="49"/>
        <v>HOFER HF775201</v>
      </c>
      <c r="O3195" s="132" t="str">
        <f>IFERROR(IFERROR(INDEX(Кат!$B:$B,MATCH($N3195,Кат!$I:$I,0)),INDEX(Торг!$B:$B,MATCH($N3195,Торг!$I:$I,0))),"")</f>
        <v/>
      </c>
    </row>
    <row r="3196" spans="1:15" outlineLevel="1">
      <c r="A3196" t="s">
        <v>31205</v>
      </c>
      <c r="C3196" s="191" t="s">
        <v>31206</v>
      </c>
      <c r="E3196" t="s">
        <v>31207</v>
      </c>
      <c r="F3196" t="s">
        <v>1675</v>
      </c>
      <c r="G3196" t="s">
        <v>375</v>
      </c>
      <c r="H3196">
        <v>350</v>
      </c>
      <c r="J3196" t="s">
        <v>22634</v>
      </c>
      <c r="K3196" s="132" t="str">
        <f>IFERROR(IFERROR(INDEX(Кат!$O:$O,MATCH($C3196,Кат!$I:$I,0)),INDEX(Торг!$L:$L,MATCH($C3196,Торг!$I:$I,0))),"")</f>
        <v/>
      </c>
      <c r="L3196" s="132" t="str">
        <f>IFERROR(IFERROR(INDEX(Кат!$A:$A,MATCH($C3196,Кат!$I:$I,0)),INDEX(Торг!$A:$A,MATCH($C3196,Торг!$I:$I,0))),"")</f>
        <v/>
      </c>
      <c r="M3196" s="132" t="str">
        <f>IFERROR(IFERROR(INDEX(Кат!$B:$B,MATCH($C3196,Кат!$I:$I,0)),INDEX(Торг!$B:$B,MATCH($C3196,Торг!$I:$I,0))),"")</f>
        <v/>
      </c>
      <c r="N3196" s="132" t="str">
        <f t="shared" si="49"/>
        <v>HOFER HF775211</v>
      </c>
      <c r="O3196" s="132" t="str">
        <f>IFERROR(IFERROR(INDEX(Кат!$B:$B,MATCH($N3196,Кат!$I:$I,0)),INDEX(Торг!$B:$B,MATCH($N3196,Торг!$I:$I,0))),"")</f>
        <v/>
      </c>
    </row>
    <row r="3197" spans="1:15" outlineLevel="1">
      <c r="A3197" t="s">
        <v>31164</v>
      </c>
      <c r="C3197" s="191" t="s">
        <v>31165</v>
      </c>
      <c r="E3197" t="s">
        <v>31166</v>
      </c>
      <c r="F3197" t="s">
        <v>1675</v>
      </c>
      <c r="G3197" t="s">
        <v>375</v>
      </c>
      <c r="H3197">
        <v>410</v>
      </c>
      <c r="J3197" t="s">
        <v>22634</v>
      </c>
      <c r="K3197" s="132" t="str">
        <f>IFERROR(IFERROR(INDEX(Кат!$O:$O,MATCH($C3197,Кат!$I:$I,0)),INDEX(Торг!$L:$L,MATCH($C3197,Торг!$I:$I,0))),"")</f>
        <v/>
      </c>
      <c r="L3197" s="132" t="str">
        <f>IFERROR(IFERROR(INDEX(Кат!$A:$A,MATCH($C3197,Кат!$I:$I,0)),INDEX(Торг!$A:$A,MATCH($C3197,Торг!$I:$I,0))),"")</f>
        <v/>
      </c>
      <c r="M3197" s="132" t="str">
        <f>IFERROR(IFERROR(INDEX(Кат!$B:$B,MATCH($C3197,Кат!$I:$I,0)),INDEX(Торг!$B:$B,MATCH($C3197,Торг!$I:$I,0))),"")</f>
        <v/>
      </c>
      <c r="N3197" s="132" t="str">
        <f t="shared" si="49"/>
        <v>HOFER HF775217</v>
      </c>
      <c r="O3197" s="132" t="str">
        <f>IFERROR(IFERROR(INDEX(Кат!$B:$B,MATCH($N3197,Кат!$I:$I,0)),INDEX(Торг!$B:$B,MATCH($N3197,Торг!$I:$I,0))),"")</f>
        <v/>
      </c>
    </row>
    <row r="3198" spans="1:15" outlineLevel="1">
      <c r="A3198" t="s">
        <v>31208</v>
      </c>
      <c r="C3198" s="191" t="s">
        <v>31209</v>
      </c>
      <c r="E3198" t="s">
        <v>31210</v>
      </c>
      <c r="F3198" t="s">
        <v>1675</v>
      </c>
      <c r="G3198" t="s">
        <v>375</v>
      </c>
      <c r="H3198">
        <v>290</v>
      </c>
      <c r="J3198" t="s">
        <v>22634</v>
      </c>
      <c r="K3198" s="132" t="str">
        <f>IFERROR(IFERROR(INDEX(Кат!$O:$O,MATCH($C3198,Кат!$I:$I,0)),INDEX(Торг!$L:$L,MATCH($C3198,Торг!$I:$I,0))),"")</f>
        <v/>
      </c>
      <c r="L3198" s="132" t="str">
        <f>IFERROR(IFERROR(INDEX(Кат!$A:$A,MATCH($C3198,Кат!$I:$I,0)),INDEX(Торг!$A:$A,MATCH($C3198,Торг!$I:$I,0))),"")</f>
        <v/>
      </c>
      <c r="M3198" s="132" t="str">
        <f>IFERROR(IFERROR(INDEX(Кат!$B:$B,MATCH($C3198,Кат!$I:$I,0)),INDEX(Торг!$B:$B,MATCH($C3198,Торг!$I:$I,0))),"")</f>
        <v/>
      </c>
      <c r="N3198" s="132" t="str">
        <f t="shared" si="49"/>
        <v>HOFER HF775214</v>
      </c>
      <c r="O3198" s="132" t="str">
        <f>IFERROR(IFERROR(INDEX(Кат!$B:$B,MATCH($N3198,Кат!$I:$I,0)),INDEX(Торг!$B:$B,MATCH($N3198,Торг!$I:$I,0))),"")</f>
        <v/>
      </c>
    </row>
    <row r="3199" spans="1:15" outlineLevel="1">
      <c r="A3199" t="s">
        <v>31211</v>
      </c>
      <c r="C3199" s="191" t="s">
        <v>31212</v>
      </c>
      <c r="E3199" t="s">
        <v>31213</v>
      </c>
      <c r="F3199" t="s">
        <v>1675</v>
      </c>
      <c r="G3199" t="s">
        <v>375</v>
      </c>
      <c r="H3199">
        <v>340</v>
      </c>
      <c r="J3199" t="s">
        <v>22634</v>
      </c>
      <c r="K3199" s="132" t="str">
        <f>IFERROR(IFERROR(INDEX(Кат!$O:$O,MATCH($C3199,Кат!$I:$I,0)),INDEX(Торг!$L:$L,MATCH($C3199,Торг!$I:$I,0))),"")</f>
        <v/>
      </c>
      <c r="L3199" s="132" t="str">
        <f>IFERROR(IFERROR(INDEX(Кат!$A:$A,MATCH($C3199,Кат!$I:$I,0)),INDEX(Торг!$A:$A,MATCH($C3199,Торг!$I:$I,0))),"")</f>
        <v/>
      </c>
      <c r="M3199" s="132" t="str">
        <f>IFERROR(IFERROR(INDEX(Кат!$B:$B,MATCH($C3199,Кат!$I:$I,0)),INDEX(Торг!$B:$B,MATCH($C3199,Торг!$I:$I,0))),"")</f>
        <v/>
      </c>
      <c r="N3199" s="132" t="str">
        <f t="shared" si="49"/>
        <v>HOFER HF775215</v>
      </c>
      <c r="O3199" s="132" t="str">
        <f>IFERROR(IFERROR(INDEX(Кат!$B:$B,MATCH($N3199,Кат!$I:$I,0)),INDEX(Торг!$B:$B,MATCH($N3199,Торг!$I:$I,0))),"")</f>
        <v/>
      </c>
    </row>
    <row r="3200" spans="1:15" outlineLevel="1">
      <c r="A3200" t="s">
        <v>26154</v>
      </c>
      <c r="C3200" s="191"/>
      <c r="E3200" t="s">
        <v>26155</v>
      </c>
      <c r="J3200" t="s">
        <v>22634</v>
      </c>
      <c r="K3200" s="132" t="str">
        <f>IFERROR(IFERROR(INDEX(Кат!$O:$O,MATCH($C3200,Кат!$I:$I,0)),INDEX(Торг!$L:$L,MATCH($C3200,Торг!$I:$I,0))),"")</f>
        <v/>
      </c>
      <c r="L3200" s="132" t="str">
        <f>IFERROR(IFERROR(INDEX(Кат!$A:$A,MATCH($C3200,Кат!$I:$I,0)),INDEX(Торг!$A:$A,MATCH($C3200,Торг!$I:$I,0))),"")</f>
        <v/>
      </c>
      <c r="M3200" s="132" t="str">
        <f>IFERROR(IFERROR(INDEX(Кат!$B:$B,MATCH($C3200,Кат!$I:$I,0)),INDEX(Торг!$B:$B,MATCH($C3200,Торг!$I:$I,0))),"")</f>
        <v/>
      </c>
      <c r="N3200" s="132" t="str">
        <f t="shared" si="49"/>
        <v xml:space="preserve"> </v>
      </c>
      <c r="O3200" s="132" t="str">
        <f>IFERROR(IFERROR(INDEX(Кат!$B:$B,MATCH($N3200,Кат!$I:$I,0)),INDEX(Торг!$B:$B,MATCH($N3200,Торг!$I:$I,0))),"")</f>
        <v/>
      </c>
    </row>
    <row r="3201" spans="1:15" outlineLevel="1">
      <c r="A3201" t="s">
        <v>26156</v>
      </c>
      <c r="C3201" s="191" t="s">
        <v>26157</v>
      </c>
      <c r="E3201" t="s">
        <v>26158</v>
      </c>
      <c r="F3201" t="s">
        <v>1675</v>
      </c>
      <c r="G3201" t="s">
        <v>375</v>
      </c>
      <c r="H3201">
        <v>500</v>
      </c>
      <c r="J3201" t="s">
        <v>22634</v>
      </c>
      <c r="K3201" s="132" t="str">
        <f>IFERROR(IFERROR(INDEX(Кат!$O:$O,MATCH($C3201,Кат!$I:$I,0)),INDEX(Торг!$L:$L,MATCH($C3201,Торг!$I:$I,0))),"")</f>
        <v/>
      </c>
      <c r="L3201" s="132" t="str">
        <f>IFERROR(IFERROR(INDEX(Кат!$A:$A,MATCH($C3201,Кат!$I:$I,0)),INDEX(Торг!$A:$A,MATCH($C3201,Торг!$I:$I,0))),"")</f>
        <v/>
      </c>
      <c r="M3201" s="132" t="str">
        <f>IFERROR(IFERROR(INDEX(Кат!$B:$B,MATCH($C3201,Кат!$I:$I,0)),INDEX(Торг!$B:$B,MATCH($C3201,Торг!$I:$I,0))),"")</f>
        <v/>
      </c>
      <c r="N3201" s="132" t="str">
        <f t="shared" si="49"/>
        <v>HOFER HF651702</v>
      </c>
      <c r="O3201" s="132" t="str">
        <f>IFERROR(IFERROR(INDEX(Кат!$B:$B,MATCH($N3201,Кат!$I:$I,0)),INDEX(Торг!$B:$B,MATCH($N3201,Торг!$I:$I,0))),"")</f>
        <v/>
      </c>
    </row>
    <row r="3202" spans="1:15" outlineLevel="1">
      <c r="A3202" t="s">
        <v>26159</v>
      </c>
      <c r="C3202" s="191" t="s">
        <v>26160</v>
      </c>
      <c r="E3202" t="s">
        <v>26161</v>
      </c>
      <c r="F3202" t="s">
        <v>1675</v>
      </c>
      <c r="G3202" t="s">
        <v>375</v>
      </c>
      <c r="H3202">
        <v>660</v>
      </c>
      <c r="J3202" t="s">
        <v>22634</v>
      </c>
      <c r="K3202" s="132" t="str">
        <f>IFERROR(IFERROR(INDEX(Кат!$O:$O,MATCH($C3202,Кат!$I:$I,0)),INDEX(Торг!$L:$L,MATCH($C3202,Торг!$I:$I,0))),"")</f>
        <v/>
      </c>
      <c r="L3202" s="132" t="str">
        <f>IFERROR(IFERROR(INDEX(Кат!$A:$A,MATCH($C3202,Кат!$I:$I,0)),INDEX(Торг!$A:$A,MATCH($C3202,Торг!$I:$I,0))),"")</f>
        <v/>
      </c>
      <c r="M3202" s="132" t="str">
        <f>IFERROR(IFERROR(INDEX(Кат!$B:$B,MATCH($C3202,Кат!$I:$I,0)),INDEX(Торг!$B:$B,MATCH($C3202,Торг!$I:$I,0))),"")</f>
        <v/>
      </c>
      <c r="N3202" s="132" t="str">
        <f t="shared" si="49"/>
        <v>HOFER HF651703</v>
      </c>
      <c r="O3202" s="132" t="str">
        <f>IFERROR(IFERROR(INDEX(Кат!$B:$B,MATCH($N3202,Кат!$I:$I,0)),INDEX(Торг!$B:$B,MATCH($N3202,Торг!$I:$I,0))),"")</f>
        <v/>
      </c>
    </row>
    <row r="3203" spans="1:15" outlineLevel="1">
      <c r="A3203" t="s">
        <v>27875</v>
      </c>
      <c r="C3203" s="191" t="s">
        <v>27876</v>
      </c>
      <c r="E3203" t="s">
        <v>28619</v>
      </c>
      <c r="F3203" t="s">
        <v>1675</v>
      </c>
      <c r="G3203" t="s">
        <v>375</v>
      </c>
      <c r="H3203">
        <v>230</v>
      </c>
      <c r="J3203" t="s">
        <v>22634</v>
      </c>
      <c r="K3203" s="132" t="str">
        <f>IFERROR(IFERROR(INDEX(Кат!$O:$O,MATCH($C3203,Кат!$I:$I,0)),INDEX(Торг!$L:$L,MATCH($C3203,Торг!$I:$I,0))),"")</f>
        <v/>
      </c>
      <c r="L3203" s="132" t="str">
        <f>IFERROR(IFERROR(INDEX(Кат!$A:$A,MATCH($C3203,Кат!$I:$I,0)),INDEX(Торг!$A:$A,MATCH($C3203,Торг!$I:$I,0))),"")</f>
        <v/>
      </c>
      <c r="M3203" s="132" t="str">
        <f>IFERROR(IFERROR(INDEX(Кат!$B:$B,MATCH($C3203,Кат!$I:$I,0)),INDEX(Торг!$B:$B,MATCH($C3203,Торг!$I:$I,0))),"")</f>
        <v/>
      </c>
      <c r="N3203" s="132" t="str">
        <f t="shared" si="49"/>
        <v>HOFER HF651700</v>
      </c>
      <c r="O3203" s="132" t="str">
        <f>IFERROR(IFERROR(INDEX(Кат!$B:$B,MATCH($N3203,Кат!$I:$I,0)),INDEX(Торг!$B:$B,MATCH($N3203,Торг!$I:$I,0))),"")</f>
        <v/>
      </c>
    </row>
    <row r="3204" spans="1:15" outlineLevel="1">
      <c r="A3204" t="s">
        <v>27877</v>
      </c>
      <c r="C3204" s="191" t="s">
        <v>27878</v>
      </c>
      <c r="E3204" t="s">
        <v>28620</v>
      </c>
      <c r="F3204" t="s">
        <v>1675</v>
      </c>
      <c r="G3204" t="s">
        <v>375</v>
      </c>
      <c r="H3204">
        <v>230</v>
      </c>
      <c r="J3204" t="s">
        <v>22634</v>
      </c>
      <c r="K3204" s="132" t="str">
        <f>IFERROR(IFERROR(INDEX(Кат!$O:$O,MATCH($C3204,Кат!$I:$I,0)),INDEX(Торг!$L:$L,MATCH($C3204,Торг!$I:$I,0))),"")</f>
        <v/>
      </c>
      <c r="L3204" s="132" t="str">
        <f>IFERROR(IFERROR(INDEX(Кат!$A:$A,MATCH($C3204,Кат!$I:$I,0)),INDEX(Торг!$A:$A,MATCH($C3204,Торг!$I:$I,0))),"")</f>
        <v/>
      </c>
      <c r="M3204" s="132" t="str">
        <f>IFERROR(IFERROR(INDEX(Кат!$B:$B,MATCH($C3204,Кат!$I:$I,0)),INDEX(Торг!$B:$B,MATCH($C3204,Торг!$I:$I,0))),"")</f>
        <v/>
      </c>
      <c r="N3204" s="132" t="str">
        <f t="shared" si="49"/>
        <v>HOFER HF651701</v>
      </c>
      <c r="O3204" s="132" t="str">
        <f>IFERROR(IFERROR(INDEX(Кат!$B:$B,MATCH($N3204,Кат!$I:$I,0)),INDEX(Торг!$B:$B,MATCH($N3204,Торг!$I:$I,0))),"")</f>
        <v/>
      </c>
    </row>
    <row r="3205" spans="1:15" outlineLevel="1">
      <c r="A3205" t="s">
        <v>27879</v>
      </c>
      <c r="C3205" s="191" t="s">
        <v>27880</v>
      </c>
      <c r="E3205" t="s">
        <v>28621</v>
      </c>
      <c r="F3205" t="s">
        <v>1675</v>
      </c>
      <c r="G3205" t="s">
        <v>375</v>
      </c>
      <c r="H3205">
        <v>260</v>
      </c>
      <c r="J3205" t="s">
        <v>22634</v>
      </c>
      <c r="K3205" s="132" t="str">
        <f>IFERROR(IFERROR(INDEX(Кат!$O:$O,MATCH($C3205,Кат!$I:$I,0)),INDEX(Торг!$L:$L,MATCH($C3205,Торг!$I:$I,0))),"")</f>
        <v/>
      </c>
      <c r="L3205" s="132" t="str">
        <f>IFERROR(IFERROR(INDEX(Кат!$A:$A,MATCH($C3205,Кат!$I:$I,0)),INDEX(Торг!$A:$A,MATCH($C3205,Торг!$I:$I,0))),"")</f>
        <v/>
      </c>
      <c r="M3205" s="132" t="str">
        <f>IFERROR(IFERROR(INDEX(Кат!$B:$B,MATCH($C3205,Кат!$I:$I,0)),INDEX(Торг!$B:$B,MATCH($C3205,Торг!$I:$I,0))),"")</f>
        <v/>
      </c>
      <c r="N3205" s="132" t="str">
        <f t="shared" si="49"/>
        <v>HOFER HF651705</v>
      </c>
      <c r="O3205" s="132" t="str">
        <f>IFERROR(IFERROR(INDEX(Кат!$B:$B,MATCH($N3205,Кат!$I:$I,0)),INDEX(Торг!$B:$B,MATCH($N3205,Торг!$I:$I,0))),"")</f>
        <v/>
      </c>
    </row>
    <row r="3206" spans="1:15" outlineLevel="1">
      <c r="A3206" t="s">
        <v>27881</v>
      </c>
      <c r="C3206" s="191" t="s">
        <v>27882</v>
      </c>
      <c r="E3206" t="s">
        <v>28622</v>
      </c>
      <c r="F3206" t="s">
        <v>1675</v>
      </c>
      <c r="G3206" t="s">
        <v>375</v>
      </c>
      <c r="H3206">
        <v>260</v>
      </c>
      <c r="J3206" t="s">
        <v>22634</v>
      </c>
      <c r="K3206" s="132" t="str">
        <f>IFERROR(IFERROR(INDEX(Кат!$O:$O,MATCH($C3206,Кат!$I:$I,0)),INDEX(Торг!$L:$L,MATCH($C3206,Торг!$I:$I,0))),"")</f>
        <v/>
      </c>
      <c r="L3206" s="132" t="str">
        <f>IFERROR(IFERROR(INDEX(Кат!$A:$A,MATCH($C3206,Кат!$I:$I,0)),INDEX(Торг!$A:$A,MATCH($C3206,Торг!$I:$I,0))),"")</f>
        <v/>
      </c>
      <c r="M3206" s="132" t="str">
        <f>IFERROR(IFERROR(INDEX(Кат!$B:$B,MATCH($C3206,Кат!$I:$I,0)),INDEX(Торг!$B:$B,MATCH($C3206,Торг!$I:$I,0))),"")</f>
        <v/>
      </c>
      <c r="N3206" s="132" t="str">
        <f t="shared" si="49"/>
        <v>HOFER HF651706</v>
      </c>
      <c r="O3206" s="132" t="str">
        <f>IFERROR(IFERROR(INDEX(Кат!$B:$B,MATCH($N3206,Кат!$I:$I,0)),INDEX(Торг!$B:$B,MATCH($N3206,Торг!$I:$I,0))),"")</f>
        <v/>
      </c>
    </row>
    <row r="3207" spans="1:15" outlineLevel="1">
      <c r="A3207" t="s">
        <v>23901</v>
      </c>
      <c r="C3207" s="191"/>
      <c r="E3207" t="s">
        <v>23902</v>
      </c>
      <c r="J3207" t="s">
        <v>22634</v>
      </c>
      <c r="K3207" s="132" t="str">
        <f>IFERROR(IFERROR(INDEX(Кат!$O:$O,MATCH($C3207,Кат!$I:$I,0)),INDEX(Торг!$L:$L,MATCH($C3207,Торг!$I:$I,0))),"")</f>
        <v/>
      </c>
      <c r="L3207" s="132" t="str">
        <f>IFERROR(IFERROR(INDEX(Кат!$A:$A,MATCH($C3207,Кат!$I:$I,0)),INDEX(Торг!$A:$A,MATCH($C3207,Торг!$I:$I,0))),"")</f>
        <v/>
      </c>
      <c r="M3207" s="132" t="str">
        <f>IFERROR(IFERROR(INDEX(Кат!$B:$B,MATCH($C3207,Кат!$I:$I,0)),INDEX(Торг!$B:$B,MATCH($C3207,Торг!$I:$I,0))),"")</f>
        <v/>
      </c>
      <c r="N3207" s="132" t="str">
        <f t="shared" si="49"/>
        <v xml:space="preserve"> </v>
      </c>
      <c r="O3207" s="132" t="str">
        <f>IFERROR(IFERROR(INDEX(Кат!$B:$B,MATCH($N3207,Кат!$I:$I,0)),INDEX(Торг!$B:$B,MATCH($N3207,Торг!$I:$I,0))),"")</f>
        <v/>
      </c>
    </row>
    <row r="3208" spans="1:15" outlineLevel="1">
      <c r="A3208" t="s">
        <v>16722</v>
      </c>
      <c r="C3208" s="191" t="s">
        <v>5948</v>
      </c>
      <c r="E3208" t="s">
        <v>5949</v>
      </c>
      <c r="F3208" t="s">
        <v>1675</v>
      </c>
      <c r="G3208" t="s">
        <v>399</v>
      </c>
      <c r="H3208">
        <v>90</v>
      </c>
      <c r="J3208" t="s">
        <v>22634</v>
      </c>
      <c r="K3208" s="132" t="str">
        <f>IFERROR(IFERROR(INDEX(Кат!$O:$O,MATCH($C3208,Кат!$I:$I,0)),INDEX(Торг!$L:$L,MATCH($C3208,Торг!$I:$I,0))),"")</f>
        <v/>
      </c>
      <c r="L3208" s="132" t="str">
        <f>IFERROR(IFERROR(INDEX(Кат!$A:$A,MATCH($C3208,Кат!$I:$I,0)),INDEX(Торг!$A:$A,MATCH($C3208,Торг!$I:$I,0))),"")</f>
        <v/>
      </c>
      <c r="M3208" s="132" t="str">
        <f>IFERROR(IFERROR(INDEX(Кат!$B:$B,MATCH($C3208,Кат!$I:$I,0)),INDEX(Торг!$B:$B,MATCH($C3208,Торг!$I:$I,0))),"")</f>
        <v/>
      </c>
      <c r="N3208" s="132" t="str">
        <f t="shared" ref="N3208:N3271" si="50">_xlfn.CONCAT(F3208," ",C3208)</f>
        <v>HOFER HF920054</v>
      </c>
      <c r="O3208" s="132" t="str">
        <f>IFERROR(IFERROR(INDEX(Кат!$B:$B,MATCH($N3208,Кат!$I:$I,0)),INDEX(Торг!$B:$B,MATCH($N3208,Торг!$I:$I,0))),"")</f>
        <v/>
      </c>
    </row>
    <row r="3209" spans="1:15" outlineLevel="1">
      <c r="A3209" t="s">
        <v>16723</v>
      </c>
      <c r="C3209" s="191" t="s">
        <v>5950</v>
      </c>
      <c r="E3209" t="s">
        <v>5951</v>
      </c>
      <c r="F3209" t="s">
        <v>1675</v>
      </c>
      <c r="G3209" t="s">
        <v>399</v>
      </c>
      <c r="H3209">
        <v>60</v>
      </c>
      <c r="J3209" t="s">
        <v>22634</v>
      </c>
      <c r="K3209" s="132" t="str">
        <f>IFERROR(IFERROR(INDEX(Кат!$O:$O,MATCH($C3209,Кат!$I:$I,0)),INDEX(Торг!$L:$L,MATCH($C3209,Торг!$I:$I,0))),"")</f>
        <v/>
      </c>
      <c r="L3209" s="132" t="str">
        <f>IFERROR(IFERROR(INDEX(Кат!$A:$A,MATCH($C3209,Кат!$I:$I,0)),INDEX(Торг!$A:$A,MATCH($C3209,Торг!$I:$I,0))),"")</f>
        <v/>
      </c>
      <c r="M3209" s="132" t="str">
        <f>IFERROR(IFERROR(INDEX(Кат!$B:$B,MATCH($C3209,Кат!$I:$I,0)),INDEX(Торг!$B:$B,MATCH($C3209,Торг!$I:$I,0))),"")</f>
        <v/>
      </c>
      <c r="N3209" s="132" t="str">
        <f t="shared" si="50"/>
        <v>HOFER HF920055</v>
      </c>
      <c r="O3209" s="132" t="str">
        <f>IFERROR(IFERROR(INDEX(Кат!$B:$B,MATCH($N3209,Кат!$I:$I,0)),INDEX(Торг!$B:$B,MATCH($N3209,Торг!$I:$I,0))),"")</f>
        <v/>
      </c>
    </row>
    <row r="3210" spans="1:15" outlineLevel="1">
      <c r="A3210" t="s">
        <v>23903</v>
      </c>
      <c r="C3210" s="191"/>
      <c r="E3210" t="s">
        <v>23548</v>
      </c>
      <c r="J3210" t="s">
        <v>22634</v>
      </c>
      <c r="K3210" s="132" t="str">
        <f>IFERROR(IFERROR(INDEX(Кат!$O:$O,MATCH($C3210,Кат!$I:$I,0)),INDEX(Торг!$L:$L,MATCH($C3210,Торг!$I:$I,0))),"")</f>
        <v/>
      </c>
      <c r="L3210" s="132" t="str">
        <f>IFERROR(IFERROR(INDEX(Кат!$A:$A,MATCH($C3210,Кат!$I:$I,0)),INDEX(Торг!$A:$A,MATCH($C3210,Торг!$I:$I,0))),"")</f>
        <v/>
      </c>
      <c r="M3210" s="132" t="str">
        <f>IFERROR(IFERROR(INDEX(Кат!$B:$B,MATCH($C3210,Кат!$I:$I,0)),INDEX(Торг!$B:$B,MATCH($C3210,Торг!$I:$I,0))),"")</f>
        <v/>
      </c>
      <c r="N3210" s="132" t="str">
        <f t="shared" si="50"/>
        <v xml:space="preserve"> </v>
      </c>
      <c r="O3210" s="132" t="str">
        <f>IFERROR(IFERROR(INDEX(Кат!$B:$B,MATCH($N3210,Кат!$I:$I,0)),INDEX(Торг!$B:$B,MATCH($N3210,Торг!$I:$I,0))),"")</f>
        <v/>
      </c>
    </row>
    <row r="3211" spans="1:15" outlineLevel="1">
      <c r="A3211" t="s">
        <v>16724</v>
      </c>
      <c r="C3211" s="191" t="s">
        <v>5952</v>
      </c>
      <c r="E3211" t="s">
        <v>5953</v>
      </c>
      <c r="F3211" t="s">
        <v>1675</v>
      </c>
      <c r="G3211" t="s">
        <v>399</v>
      </c>
      <c r="H3211">
        <v>300</v>
      </c>
      <c r="J3211" t="s">
        <v>22634</v>
      </c>
      <c r="K3211" s="132" t="str">
        <f>IFERROR(IFERROR(INDEX(Кат!$O:$O,MATCH($C3211,Кат!$I:$I,0)),INDEX(Торг!$L:$L,MATCH($C3211,Торг!$I:$I,0))),"")</f>
        <v/>
      </c>
      <c r="L3211" s="132" t="str">
        <f>IFERROR(IFERROR(INDEX(Кат!$A:$A,MATCH($C3211,Кат!$I:$I,0)),INDEX(Торг!$A:$A,MATCH($C3211,Торг!$I:$I,0))),"")</f>
        <v/>
      </c>
      <c r="M3211" s="132" t="str">
        <f>IFERROR(IFERROR(INDEX(Кат!$B:$B,MATCH($C3211,Кат!$I:$I,0)),INDEX(Торг!$B:$B,MATCH($C3211,Торг!$I:$I,0))),"")</f>
        <v/>
      </c>
      <c r="N3211" s="132" t="str">
        <f t="shared" si="50"/>
        <v>HOFER HF677410</v>
      </c>
      <c r="O3211" s="132" t="str">
        <f>IFERROR(IFERROR(INDEX(Кат!$B:$B,MATCH($N3211,Кат!$I:$I,0)),INDEX(Торг!$B:$B,MATCH($N3211,Торг!$I:$I,0))),"")</f>
        <v/>
      </c>
    </row>
    <row r="3212" spans="1:15" outlineLevel="1">
      <c r="A3212" t="s">
        <v>16725</v>
      </c>
      <c r="C3212" s="191" t="s">
        <v>5954</v>
      </c>
      <c r="E3212" t="s">
        <v>5955</v>
      </c>
      <c r="F3212" t="s">
        <v>1675</v>
      </c>
      <c r="G3212" t="s">
        <v>399</v>
      </c>
      <c r="H3212">
        <v>300</v>
      </c>
      <c r="J3212" t="s">
        <v>22634</v>
      </c>
      <c r="K3212" s="132" t="str">
        <f>IFERROR(IFERROR(INDEX(Кат!$O:$O,MATCH($C3212,Кат!$I:$I,0)),INDEX(Торг!$L:$L,MATCH($C3212,Торг!$I:$I,0))),"")</f>
        <v/>
      </c>
      <c r="L3212" s="132" t="str">
        <f>IFERROR(IFERROR(INDEX(Кат!$A:$A,MATCH($C3212,Кат!$I:$I,0)),INDEX(Торг!$A:$A,MATCH($C3212,Торг!$I:$I,0))),"")</f>
        <v/>
      </c>
      <c r="M3212" s="132" t="str">
        <f>IFERROR(IFERROR(INDEX(Кат!$B:$B,MATCH($C3212,Кат!$I:$I,0)),INDEX(Торг!$B:$B,MATCH($C3212,Торг!$I:$I,0))),"")</f>
        <v/>
      </c>
      <c r="N3212" s="132" t="str">
        <f t="shared" si="50"/>
        <v>HOFER HF677411</v>
      </c>
      <c r="O3212" s="132" t="str">
        <f>IFERROR(IFERROR(INDEX(Кат!$B:$B,MATCH($N3212,Кат!$I:$I,0)),INDEX(Торг!$B:$B,MATCH($N3212,Торг!$I:$I,0))),"")</f>
        <v/>
      </c>
    </row>
    <row r="3213" spans="1:15" outlineLevel="1">
      <c r="A3213" t="s">
        <v>16726</v>
      </c>
      <c r="C3213" s="191" t="s">
        <v>5956</v>
      </c>
      <c r="E3213" t="s">
        <v>5957</v>
      </c>
      <c r="F3213" t="s">
        <v>1675</v>
      </c>
      <c r="G3213" t="s">
        <v>399</v>
      </c>
      <c r="H3213">
        <v>300</v>
      </c>
      <c r="J3213" t="s">
        <v>22634</v>
      </c>
      <c r="K3213" s="132" t="str">
        <f>IFERROR(IFERROR(INDEX(Кат!$O:$O,MATCH($C3213,Кат!$I:$I,0)),INDEX(Торг!$L:$L,MATCH($C3213,Торг!$I:$I,0))),"")</f>
        <v/>
      </c>
      <c r="L3213" s="132" t="str">
        <f>IFERROR(IFERROR(INDEX(Кат!$A:$A,MATCH($C3213,Кат!$I:$I,0)),INDEX(Торг!$A:$A,MATCH($C3213,Торг!$I:$I,0))),"")</f>
        <v/>
      </c>
      <c r="M3213" s="132" t="str">
        <f>IFERROR(IFERROR(INDEX(Кат!$B:$B,MATCH($C3213,Кат!$I:$I,0)),INDEX(Торг!$B:$B,MATCH($C3213,Торг!$I:$I,0))),"")</f>
        <v/>
      </c>
      <c r="N3213" s="132" t="str">
        <f t="shared" si="50"/>
        <v>HOFER HF677412</v>
      </c>
      <c r="O3213" s="132" t="str">
        <f>IFERROR(IFERROR(INDEX(Кат!$B:$B,MATCH($N3213,Кат!$I:$I,0)),INDEX(Торг!$B:$B,MATCH($N3213,Торг!$I:$I,0))),"")</f>
        <v/>
      </c>
    </row>
    <row r="3214" spans="1:15" outlineLevel="1">
      <c r="A3214" t="s">
        <v>16727</v>
      </c>
      <c r="C3214" s="191" t="s">
        <v>5958</v>
      </c>
      <c r="E3214" t="s">
        <v>5959</v>
      </c>
      <c r="F3214" t="s">
        <v>1675</v>
      </c>
      <c r="G3214" t="s">
        <v>399</v>
      </c>
      <c r="H3214">
        <v>730</v>
      </c>
      <c r="J3214" t="s">
        <v>22634</v>
      </c>
      <c r="K3214" s="132" t="str">
        <f>IFERROR(IFERROR(INDEX(Кат!$O:$O,MATCH($C3214,Кат!$I:$I,0)),INDEX(Торг!$L:$L,MATCH($C3214,Торг!$I:$I,0))),"")</f>
        <v/>
      </c>
      <c r="L3214" s="132" t="str">
        <f>IFERROR(IFERROR(INDEX(Кат!$A:$A,MATCH($C3214,Кат!$I:$I,0)),INDEX(Торг!$A:$A,MATCH($C3214,Торг!$I:$I,0))),"")</f>
        <v/>
      </c>
      <c r="M3214" s="132" t="str">
        <f>IFERROR(IFERROR(INDEX(Кат!$B:$B,MATCH($C3214,Кат!$I:$I,0)),INDEX(Торг!$B:$B,MATCH($C3214,Торг!$I:$I,0))),"")</f>
        <v/>
      </c>
      <c r="N3214" s="132" t="str">
        <f t="shared" si="50"/>
        <v>HOFER HF677520</v>
      </c>
      <c r="O3214" s="132" t="str">
        <f>IFERROR(IFERROR(INDEX(Кат!$B:$B,MATCH($N3214,Кат!$I:$I,0)),INDEX(Торг!$B:$B,MATCH($N3214,Торг!$I:$I,0))),"")</f>
        <v/>
      </c>
    </row>
    <row r="3215" spans="1:15" outlineLevel="1">
      <c r="A3215" t="s">
        <v>32739</v>
      </c>
      <c r="C3215" s="191" t="s">
        <v>32740</v>
      </c>
      <c r="E3215" t="s">
        <v>32741</v>
      </c>
      <c r="F3215" t="s">
        <v>1675</v>
      </c>
      <c r="G3215" t="s">
        <v>399</v>
      </c>
      <c r="H3215">
        <v>3750</v>
      </c>
      <c r="J3215" t="s">
        <v>22634</v>
      </c>
      <c r="K3215" s="132" t="str">
        <f>IFERROR(IFERROR(INDEX(Кат!$O:$O,MATCH($C3215,Кат!$I:$I,0)),INDEX(Торг!$L:$L,MATCH($C3215,Торг!$I:$I,0))),"")</f>
        <v/>
      </c>
      <c r="L3215" s="132" t="str">
        <f>IFERROR(IFERROR(INDEX(Кат!$A:$A,MATCH($C3215,Кат!$I:$I,0)),INDEX(Торг!$A:$A,MATCH($C3215,Торг!$I:$I,0))),"")</f>
        <v/>
      </c>
      <c r="M3215" s="132" t="str">
        <f>IFERROR(IFERROR(INDEX(Кат!$B:$B,MATCH($C3215,Кат!$I:$I,0)),INDEX(Торг!$B:$B,MATCH($C3215,Торг!$I:$I,0))),"")</f>
        <v/>
      </c>
      <c r="N3215" s="132" t="str">
        <f t="shared" si="50"/>
        <v>HOFER HF690101</v>
      </c>
      <c r="O3215" s="132" t="str">
        <f>IFERROR(IFERROR(INDEX(Кат!$B:$B,MATCH($N3215,Кат!$I:$I,0)),INDEX(Торг!$B:$B,MATCH($N3215,Торг!$I:$I,0))),"")</f>
        <v/>
      </c>
    </row>
    <row r="3216" spans="1:15" outlineLevel="1">
      <c r="A3216" t="s">
        <v>16728</v>
      </c>
      <c r="C3216" s="191" t="s">
        <v>225</v>
      </c>
      <c r="E3216" t="s">
        <v>5960</v>
      </c>
      <c r="F3216" t="s">
        <v>1675</v>
      </c>
      <c r="G3216" t="s">
        <v>399</v>
      </c>
      <c r="H3216">
        <v>3750</v>
      </c>
      <c r="J3216" t="s">
        <v>22634</v>
      </c>
      <c r="K3216" s="132" t="str">
        <f>IFERROR(IFERROR(INDEX(Кат!$O:$O,MATCH($C3216,Кат!$I:$I,0)),INDEX(Торг!$L:$L,MATCH($C3216,Торг!$I:$I,0))),"")</f>
        <v>шпак</v>
      </c>
      <c r="L3216" s="132">
        <f>IFERROR(IFERROR(INDEX(Кат!$A:$A,MATCH($C3216,Кат!$I:$I,0)),INDEX(Торг!$A:$A,MATCH($C3216,Торг!$I:$I,0))),"")</f>
        <v>217435</v>
      </c>
      <c r="M3216" s="132">
        <f>IFERROR(IFERROR(INDEX(Кат!$B:$B,MATCH($C3216,Кат!$I:$I,0)),INDEX(Торг!$B:$B,MATCH($C3216,Торг!$I:$I,0))),"")</f>
        <v>13075</v>
      </c>
      <c r="N3216" s="132" t="str">
        <f t="shared" si="50"/>
        <v>HOFER HF690108</v>
      </c>
      <c r="O3216" s="132" t="str">
        <f>IFERROR(IFERROR(INDEX(Кат!$B:$B,MATCH($N3216,Кат!$I:$I,0)),INDEX(Торг!$B:$B,MATCH($N3216,Торг!$I:$I,0))),"")</f>
        <v/>
      </c>
    </row>
    <row r="3217" spans="1:15">
      <c r="A3217" t="s">
        <v>16729</v>
      </c>
      <c r="C3217" s="191" t="s">
        <v>5961</v>
      </c>
      <c r="E3217" t="s">
        <v>5962</v>
      </c>
      <c r="F3217" t="s">
        <v>1675</v>
      </c>
      <c r="G3217" t="s">
        <v>399</v>
      </c>
      <c r="H3217">
        <v>3750</v>
      </c>
      <c r="J3217" t="s">
        <v>22634</v>
      </c>
      <c r="K3217" s="132" t="str">
        <f>IFERROR(IFERROR(INDEX(Кат!$O:$O,MATCH($C3217,Кат!$I:$I,0)),INDEX(Торг!$L:$L,MATCH($C3217,Торг!$I:$I,0))),"")</f>
        <v/>
      </c>
      <c r="L3217" s="132" t="str">
        <f>IFERROR(IFERROR(INDEX(Кат!$A:$A,MATCH($C3217,Кат!$I:$I,0)),INDEX(Торг!$A:$A,MATCH($C3217,Торг!$I:$I,0))),"")</f>
        <v/>
      </c>
      <c r="M3217" s="132" t="str">
        <f>IFERROR(IFERROR(INDEX(Кат!$B:$B,MATCH($C3217,Кат!$I:$I,0)),INDEX(Торг!$B:$B,MATCH($C3217,Торг!$I:$I,0))),"")</f>
        <v/>
      </c>
      <c r="N3217" s="132" t="str">
        <f t="shared" si="50"/>
        <v>HOFER HF690103</v>
      </c>
      <c r="O3217" s="132" t="str">
        <f>IFERROR(IFERROR(INDEX(Кат!$B:$B,MATCH($N3217,Кат!$I:$I,0)),INDEX(Торг!$B:$B,MATCH($N3217,Торг!$I:$I,0))),"")</f>
        <v/>
      </c>
    </row>
    <row r="3218" spans="1:15" outlineLevel="1">
      <c r="A3218" t="s">
        <v>16730</v>
      </c>
      <c r="C3218" s="191" t="s">
        <v>227</v>
      </c>
      <c r="E3218" t="s">
        <v>5963</v>
      </c>
      <c r="F3218" t="s">
        <v>1675</v>
      </c>
      <c r="G3218" t="s">
        <v>399</v>
      </c>
      <c r="H3218">
        <v>3750</v>
      </c>
      <c r="J3218" t="s">
        <v>22634</v>
      </c>
      <c r="K3218" s="132" t="str">
        <f>IFERROR(IFERROR(INDEX(Кат!$O:$O,MATCH($C3218,Кат!$I:$I,0)),INDEX(Торг!$L:$L,MATCH($C3218,Торг!$I:$I,0))),"")</f>
        <v>шпак</v>
      </c>
      <c r="L3218" s="132">
        <f>IFERROR(IFERROR(INDEX(Кат!$A:$A,MATCH($C3218,Кат!$I:$I,0)),INDEX(Торг!$A:$A,MATCH($C3218,Торг!$I:$I,0))),"")</f>
        <v>217436</v>
      </c>
      <c r="M3218" s="132">
        <f>IFERROR(IFERROR(INDEX(Кат!$B:$B,MATCH($C3218,Кат!$I:$I,0)),INDEX(Торг!$B:$B,MATCH($C3218,Торг!$I:$I,0))),"")</f>
        <v>13077</v>
      </c>
      <c r="N3218" s="132" t="str">
        <f t="shared" si="50"/>
        <v>HOFER HF690104</v>
      </c>
      <c r="O3218" s="132" t="str">
        <f>IFERROR(IFERROR(INDEX(Кат!$B:$B,MATCH($N3218,Кат!$I:$I,0)),INDEX(Торг!$B:$B,MATCH($N3218,Торг!$I:$I,0))),"")</f>
        <v/>
      </c>
    </row>
    <row r="3219" spans="1:15" outlineLevel="1">
      <c r="A3219" t="s">
        <v>16731</v>
      </c>
      <c r="C3219" s="191" t="s">
        <v>226</v>
      </c>
      <c r="E3219" t="s">
        <v>5964</v>
      </c>
      <c r="F3219" t="s">
        <v>1675</v>
      </c>
      <c r="G3219" t="s">
        <v>399</v>
      </c>
      <c r="H3219">
        <v>3750</v>
      </c>
      <c r="J3219" t="s">
        <v>22634</v>
      </c>
      <c r="K3219" s="132" t="str">
        <f>IFERROR(IFERROR(INDEX(Кат!$O:$O,MATCH($C3219,Кат!$I:$I,0)),INDEX(Торг!$L:$L,MATCH($C3219,Торг!$I:$I,0))),"")</f>
        <v>шпак</v>
      </c>
      <c r="L3219" s="132">
        <f>IFERROR(IFERROR(INDEX(Кат!$A:$A,MATCH($C3219,Кат!$I:$I,0)),INDEX(Торг!$A:$A,MATCH($C3219,Торг!$I:$I,0))),"")</f>
        <v>217415</v>
      </c>
      <c r="M3219" s="132">
        <f>IFERROR(IFERROR(INDEX(Кат!$B:$B,MATCH($C3219,Кат!$I:$I,0)),INDEX(Торг!$B:$B,MATCH($C3219,Торг!$I:$I,0))),"")</f>
        <v>13076</v>
      </c>
      <c r="N3219" s="132" t="str">
        <f t="shared" si="50"/>
        <v>HOFER HF690105</v>
      </c>
      <c r="O3219" s="132" t="str">
        <f>IFERROR(IFERROR(INDEX(Кат!$B:$B,MATCH($N3219,Кат!$I:$I,0)),INDEX(Торг!$B:$B,MATCH($N3219,Торг!$I:$I,0))),"")</f>
        <v/>
      </c>
    </row>
    <row r="3220" spans="1:15" outlineLevel="1">
      <c r="A3220" t="s">
        <v>16732</v>
      </c>
      <c r="C3220" s="191" t="s">
        <v>224</v>
      </c>
      <c r="E3220" t="s">
        <v>5965</v>
      </c>
      <c r="F3220" t="s">
        <v>1675</v>
      </c>
      <c r="G3220" t="s">
        <v>399</v>
      </c>
      <c r="H3220">
        <v>3750</v>
      </c>
      <c r="J3220" t="s">
        <v>22634</v>
      </c>
      <c r="K3220" s="132" t="str">
        <f>IFERROR(IFERROR(INDEX(Кат!$O:$O,MATCH($C3220,Кат!$I:$I,0)),INDEX(Торг!$L:$L,MATCH($C3220,Торг!$I:$I,0))),"")</f>
        <v>шпак</v>
      </c>
      <c r="L3220" s="132">
        <f>IFERROR(IFERROR(INDEX(Кат!$A:$A,MATCH($C3220,Кат!$I:$I,0)),INDEX(Торг!$A:$A,MATCH($C3220,Торг!$I:$I,0))),"")</f>
        <v>217441</v>
      </c>
      <c r="M3220" s="132">
        <f>IFERROR(IFERROR(INDEX(Кат!$B:$B,MATCH($C3220,Кат!$I:$I,0)),INDEX(Торг!$B:$B,MATCH($C3220,Торг!$I:$I,0))),"")</f>
        <v>13074</v>
      </c>
      <c r="N3220" s="132" t="str">
        <f t="shared" si="50"/>
        <v>HOFER HF690109</v>
      </c>
      <c r="O3220" s="132" t="str">
        <f>IFERROR(IFERROR(INDEX(Кат!$B:$B,MATCH($N3220,Кат!$I:$I,0)),INDEX(Торг!$B:$B,MATCH($N3220,Торг!$I:$I,0))),"")</f>
        <v/>
      </c>
    </row>
    <row r="3221" spans="1:15" outlineLevel="1">
      <c r="A3221" t="s">
        <v>23904</v>
      </c>
      <c r="C3221" s="191" t="s">
        <v>23905</v>
      </c>
      <c r="E3221" t="s">
        <v>23906</v>
      </c>
      <c r="F3221" t="s">
        <v>1675</v>
      </c>
      <c r="G3221" t="s">
        <v>399</v>
      </c>
      <c r="H3221">
        <v>5100</v>
      </c>
      <c r="J3221" t="s">
        <v>22634</v>
      </c>
      <c r="K3221" s="132" t="str">
        <f>IFERROR(IFERROR(INDEX(Кат!$O:$O,MATCH($C3221,Кат!$I:$I,0)),INDEX(Торг!$L:$L,MATCH($C3221,Торг!$I:$I,0))),"")</f>
        <v/>
      </c>
      <c r="L3221" s="132" t="str">
        <f>IFERROR(IFERROR(INDEX(Кат!$A:$A,MATCH($C3221,Кат!$I:$I,0)),INDEX(Торг!$A:$A,MATCH($C3221,Торг!$I:$I,0))),"")</f>
        <v/>
      </c>
      <c r="M3221" s="132" t="str">
        <f>IFERROR(IFERROR(INDEX(Кат!$B:$B,MATCH($C3221,Кат!$I:$I,0)),INDEX(Торг!$B:$B,MATCH($C3221,Торг!$I:$I,0))),"")</f>
        <v/>
      </c>
      <c r="N3221" s="132" t="str">
        <f t="shared" si="50"/>
        <v>HOFER HF690120</v>
      </c>
      <c r="O3221" s="132" t="str">
        <f>IFERROR(IFERROR(INDEX(Кат!$B:$B,MATCH($N3221,Кат!$I:$I,0)),INDEX(Торг!$B:$B,MATCH($N3221,Торг!$I:$I,0))),"")</f>
        <v/>
      </c>
    </row>
    <row r="3222" spans="1:15" outlineLevel="1">
      <c r="A3222" t="s">
        <v>31414</v>
      </c>
      <c r="C3222" s="191" t="s">
        <v>31415</v>
      </c>
      <c r="E3222" t="s">
        <v>31416</v>
      </c>
      <c r="F3222" t="s">
        <v>1675</v>
      </c>
      <c r="G3222" t="s">
        <v>399</v>
      </c>
      <c r="H3222">
        <v>3950</v>
      </c>
      <c r="J3222" t="s">
        <v>22634</v>
      </c>
      <c r="K3222" s="132" t="str">
        <f>IFERROR(IFERROR(INDEX(Кат!$O:$O,MATCH($C3222,Кат!$I:$I,0)),INDEX(Торг!$L:$L,MATCH($C3222,Торг!$I:$I,0))),"")</f>
        <v/>
      </c>
      <c r="L3222" s="132" t="str">
        <f>IFERROR(IFERROR(INDEX(Кат!$A:$A,MATCH($C3222,Кат!$I:$I,0)),INDEX(Торг!$A:$A,MATCH($C3222,Торг!$I:$I,0))),"")</f>
        <v/>
      </c>
      <c r="M3222" s="132" t="str">
        <f>IFERROR(IFERROR(INDEX(Кат!$B:$B,MATCH($C3222,Кат!$I:$I,0)),INDEX(Торг!$B:$B,MATCH($C3222,Торг!$I:$I,0))),"")</f>
        <v/>
      </c>
      <c r="N3222" s="132" t="str">
        <f t="shared" si="50"/>
        <v>HOFER HF690121</v>
      </c>
      <c r="O3222" s="132" t="str">
        <f>IFERROR(IFERROR(INDEX(Кат!$B:$B,MATCH($N3222,Кат!$I:$I,0)),INDEX(Торг!$B:$B,MATCH($N3222,Торг!$I:$I,0))),"")</f>
        <v/>
      </c>
    </row>
    <row r="3223" spans="1:15" outlineLevel="1">
      <c r="A3223" t="s">
        <v>31417</v>
      </c>
      <c r="C3223" s="191" t="s">
        <v>31418</v>
      </c>
      <c r="E3223" t="s">
        <v>31419</v>
      </c>
      <c r="F3223" t="s">
        <v>1675</v>
      </c>
      <c r="G3223" t="s">
        <v>399</v>
      </c>
      <c r="H3223">
        <v>4150</v>
      </c>
      <c r="J3223" t="s">
        <v>22634</v>
      </c>
      <c r="K3223" s="132" t="str">
        <f>IFERROR(IFERROR(INDEX(Кат!$O:$O,MATCH($C3223,Кат!$I:$I,0)),INDEX(Торг!$L:$L,MATCH($C3223,Торг!$I:$I,0))),"")</f>
        <v/>
      </c>
      <c r="L3223" s="132" t="str">
        <f>IFERROR(IFERROR(INDEX(Кат!$A:$A,MATCH($C3223,Кат!$I:$I,0)),INDEX(Торг!$A:$A,MATCH($C3223,Торг!$I:$I,0))),"")</f>
        <v/>
      </c>
      <c r="M3223" s="132" t="str">
        <f>IFERROR(IFERROR(INDEX(Кат!$B:$B,MATCH($C3223,Кат!$I:$I,0)),INDEX(Торг!$B:$B,MATCH($C3223,Торг!$I:$I,0))),"")</f>
        <v/>
      </c>
      <c r="N3223" s="132" t="str">
        <f t="shared" si="50"/>
        <v>HOFER HF690114</v>
      </c>
      <c r="O3223" s="132" t="str">
        <f>IFERROR(IFERROR(INDEX(Кат!$B:$B,MATCH($N3223,Кат!$I:$I,0)),INDEX(Торг!$B:$B,MATCH($N3223,Торг!$I:$I,0))),"")</f>
        <v/>
      </c>
    </row>
    <row r="3224" spans="1:15" outlineLevel="1">
      <c r="A3224" t="s">
        <v>31420</v>
      </c>
      <c r="C3224" s="191" t="s">
        <v>31421</v>
      </c>
      <c r="E3224" t="s">
        <v>31422</v>
      </c>
      <c r="F3224" t="s">
        <v>1675</v>
      </c>
      <c r="G3224" t="s">
        <v>399</v>
      </c>
      <c r="H3224">
        <v>3950</v>
      </c>
      <c r="J3224" t="s">
        <v>22634</v>
      </c>
      <c r="K3224" s="132" t="str">
        <f>IFERROR(IFERROR(INDEX(Кат!$O:$O,MATCH($C3224,Кат!$I:$I,0)),INDEX(Торг!$L:$L,MATCH($C3224,Торг!$I:$I,0))),"")</f>
        <v/>
      </c>
      <c r="L3224" s="132" t="str">
        <f>IFERROR(IFERROR(INDEX(Кат!$A:$A,MATCH($C3224,Кат!$I:$I,0)),INDEX(Торг!$A:$A,MATCH($C3224,Торг!$I:$I,0))),"")</f>
        <v/>
      </c>
      <c r="M3224" s="132" t="str">
        <f>IFERROR(IFERROR(INDEX(Кат!$B:$B,MATCH($C3224,Кат!$I:$I,0)),INDEX(Торг!$B:$B,MATCH($C3224,Торг!$I:$I,0))),"")</f>
        <v/>
      </c>
      <c r="N3224" s="132" t="str">
        <f t="shared" si="50"/>
        <v>HOFER HF690122</v>
      </c>
      <c r="O3224" s="132" t="str">
        <f>IFERROR(IFERROR(INDEX(Кат!$B:$B,MATCH($N3224,Кат!$I:$I,0)),INDEX(Торг!$B:$B,MATCH($N3224,Торг!$I:$I,0))),"")</f>
        <v/>
      </c>
    </row>
    <row r="3225" spans="1:15" outlineLevel="1">
      <c r="A3225" t="s">
        <v>31423</v>
      </c>
      <c r="C3225" s="191" t="s">
        <v>31424</v>
      </c>
      <c r="E3225" t="s">
        <v>31425</v>
      </c>
      <c r="F3225" t="s">
        <v>1675</v>
      </c>
      <c r="G3225" t="s">
        <v>399</v>
      </c>
      <c r="H3225">
        <v>4150</v>
      </c>
      <c r="J3225" t="s">
        <v>22634</v>
      </c>
      <c r="K3225" s="132" t="str">
        <f>IFERROR(IFERROR(INDEX(Кат!$O:$O,MATCH($C3225,Кат!$I:$I,0)),INDEX(Торг!$L:$L,MATCH($C3225,Торг!$I:$I,0))),"")</f>
        <v/>
      </c>
      <c r="L3225" s="132" t="str">
        <f>IFERROR(IFERROR(INDEX(Кат!$A:$A,MATCH($C3225,Кат!$I:$I,0)),INDEX(Торг!$A:$A,MATCH($C3225,Торг!$I:$I,0))),"")</f>
        <v/>
      </c>
      <c r="M3225" s="132" t="str">
        <f>IFERROR(IFERROR(INDEX(Кат!$B:$B,MATCH($C3225,Кат!$I:$I,0)),INDEX(Торг!$B:$B,MATCH($C3225,Торг!$I:$I,0))),"")</f>
        <v/>
      </c>
      <c r="N3225" s="132" t="str">
        <f t="shared" si="50"/>
        <v>HOFER HF690115</v>
      </c>
      <c r="O3225" s="132" t="str">
        <f>IFERROR(IFERROR(INDEX(Кат!$B:$B,MATCH($N3225,Кат!$I:$I,0)),INDEX(Торг!$B:$B,MATCH($N3225,Торг!$I:$I,0))),"")</f>
        <v/>
      </c>
    </row>
    <row r="3226" spans="1:15">
      <c r="A3226" t="s">
        <v>16733</v>
      </c>
      <c r="C3226" s="191" t="s">
        <v>2006</v>
      </c>
      <c r="E3226" t="s">
        <v>2007</v>
      </c>
      <c r="F3226" t="s">
        <v>1675</v>
      </c>
      <c r="G3226" t="s">
        <v>399</v>
      </c>
      <c r="H3226">
        <v>230</v>
      </c>
      <c r="J3226" t="s">
        <v>22634</v>
      </c>
      <c r="K3226" s="132" t="str">
        <f>IFERROR(IFERROR(INDEX(Кат!$O:$O,MATCH($C3226,Кат!$I:$I,0)),INDEX(Торг!$L:$L,MATCH($C3226,Торг!$I:$I,0))),"")</f>
        <v/>
      </c>
      <c r="L3226" s="132" t="str">
        <f>IFERROR(IFERROR(INDEX(Кат!$A:$A,MATCH($C3226,Кат!$I:$I,0)),INDEX(Торг!$A:$A,MATCH($C3226,Торг!$I:$I,0))),"")</f>
        <v/>
      </c>
      <c r="M3226" s="132" t="str">
        <f>IFERROR(IFERROR(INDEX(Кат!$B:$B,MATCH($C3226,Кат!$I:$I,0)),INDEX(Торг!$B:$B,MATCH($C3226,Торг!$I:$I,0))),"")</f>
        <v/>
      </c>
      <c r="N3226" s="132" t="str">
        <f t="shared" si="50"/>
        <v>HOFER HF677432</v>
      </c>
      <c r="O3226" s="132" t="str">
        <f>IFERROR(IFERROR(INDEX(Кат!$B:$B,MATCH($N3226,Кат!$I:$I,0)),INDEX(Торг!$B:$B,MATCH($N3226,Торг!$I:$I,0))),"")</f>
        <v/>
      </c>
    </row>
    <row r="3227" spans="1:15" outlineLevel="1">
      <c r="A3227" t="s">
        <v>16734</v>
      </c>
      <c r="C3227" s="191" t="s">
        <v>2008</v>
      </c>
      <c r="E3227" t="s">
        <v>2009</v>
      </c>
      <c r="F3227" t="s">
        <v>1675</v>
      </c>
      <c r="G3227" t="s">
        <v>399</v>
      </c>
      <c r="H3227">
        <v>240</v>
      </c>
      <c r="J3227" t="s">
        <v>22634</v>
      </c>
      <c r="K3227" s="132" t="str">
        <f>IFERROR(IFERROR(INDEX(Кат!$O:$O,MATCH($C3227,Кат!$I:$I,0)),INDEX(Торг!$L:$L,MATCH($C3227,Торг!$I:$I,0))),"")</f>
        <v/>
      </c>
      <c r="L3227" s="132" t="str">
        <f>IFERROR(IFERROR(INDEX(Кат!$A:$A,MATCH($C3227,Кат!$I:$I,0)),INDEX(Торг!$A:$A,MATCH($C3227,Торг!$I:$I,0))),"")</f>
        <v/>
      </c>
      <c r="M3227" s="132" t="str">
        <f>IFERROR(IFERROR(INDEX(Кат!$B:$B,MATCH($C3227,Кат!$I:$I,0)),INDEX(Торг!$B:$B,MATCH($C3227,Торг!$I:$I,0))),"")</f>
        <v/>
      </c>
      <c r="N3227" s="132" t="str">
        <f t="shared" si="50"/>
        <v>HOFER HF677431</v>
      </c>
      <c r="O3227" s="132" t="str">
        <f>IFERROR(IFERROR(INDEX(Кат!$B:$B,MATCH($N3227,Кат!$I:$I,0)),INDEX(Торг!$B:$B,MATCH($N3227,Торг!$I:$I,0))),"")</f>
        <v/>
      </c>
    </row>
    <row r="3228" spans="1:15" outlineLevel="1">
      <c r="A3228" t="s">
        <v>23907</v>
      </c>
      <c r="C3228" s="191"/>
      <c r="E3228" t="s">
        <v>23908</v>
      </c>
      <c r="J3228" t="s">
        <v>22634</v>
      </c>
      <c r="K3228" s="132" t="str">
        <f>IFERROR(IFERROR(INDEX(Кат!$O:$O,MATCH($C3228,Кат!$I:$I,0)),INDEX(Торг!$L:$L,MATCH($C3228,Торг!$I:$I,0))),"")</f>
        <v/>
      </c>
      <c r="L3228" s="132" t="str">
        <f>IFERROR(IFERROR(INDEX(Кат!$A:$A,MATCH($C3228,Кат!$I:$I,0)),INDEX(Торг!$A:$A,MATCH($C3228,Торг!$I:$I,0))),"")</f>
        <v/>
      </c>
      <c r="M3228" s="132" t="str">
        <f>IFERROR(IFERROR(INDEX(Кат!$B:$B,MATCH($C3228,Кат!$I:$I,0)),INDEX(Торг!$B:$B,MATCH($C3228,Торг!$I:$I,0))),"")</f>
        <v/>
      </c>
      <c r="N3228" s="132" t="str">
        <f t="shared" si="50"/>
        <v xml:space="preserve"> </v>
      </c>
      <c r="O3228" s="132" t="str">
        <f>IFERROR(IFERROR(INDEX(Кат!$B:$B,MATCH($N3228,Кат!$I:$I,0)),INDEX(Торг!$B:$B,MATCH($N3228,Торг!$I:$I,0))),"")</f>
        <v/>
      </c>
    </row>
    <row r="3229" spans="1:15" outlineLevel="1">
      <c r="A3229" t="s">
        <v>16735</v>
      </c>
      <c r="C3229" s="191" t="s">
        <v>2010</v>
      </c>
      <c r="E3229" t="s">
        <v>2011</v>
      </c>
      <c r="F3229" t="s">
        <v>1675</v>
      </c>
      <c r="G3229" t="s">
        <v>399</v>
      </c>
      <c r="H3229">
        <v>550</v>
      </c>
      <c r="J3229" t="s">
        <v>22634</v>
      </c>
      <c r="K3229" s="132" t="str">
        <f>IFERROR(IFERROR(INDEX(Кат!$O:$O,MATCH($C3229,Кат!$I:$I,0)),INDEX(Торг!$L:$L,MATCH($C3229,Торг!$I:$I,0))),"")</f>
        <v/>
      </c>
      <c r="L3229" s="132" t="str">
        <f>IFERROR(IFERROR(INDEX(Кат!$A:$A,MATCH($C3229,Кат!$I:$I,0)),INDEX(Торг!$A:$A,MATCH($C3229,Торг!$I:$I,0))),"")</f>
        <v/>
      </c>
      <c r="M3229" s="132" t="str">
        <f>IFERROR(IFERROR(INDEX(Кат!$B:$B,MATCH($C3229,Кат!$I:$I,0)),INDEX(Торг!$B:$B,MATCH($C3229,Торг!$I:$I,0))),"")</f>
        <v/>
      </c>
      <c r="N3229" s="132" t="str">
        <f t="shared" si="50"/>
        <v>HOFER HF314803</v>
      </c>
      <c r="O3229" s="132" t="str">
        <f>IFERROR(IFERROR(INDEX(Кат!$B:$B,MATCH($N3229,Кат!$I:$I,0)),INDEX(Торг!$B:$B,MATCH($N3229,Торг!$I:$I,0))),"")</f>
        <v/>
      </c>
    </row>
    <row r="3230" spans="1:15" outlineLevel="1">
      <c r="A3230" t="s">
        <v>32742</v>
      </c>
      <c r="C3230" s="191" t="s">
        <v>32743</v>
      </c>
      <c r="E3230" t="s">
        <v>32744</v>
      </c>
      <c r="F3230" t="s">
        <v>1675</v>
      </c>
      <c r="G3230" t="s">
        <v>399</v>
      </c>
      <c r="H3230">
        <v>550</v>
      </c>
      <c r="J3230" t="s">
        <v>22634</v>
      </c>
      <c r="K3230" s="132" t="str">
        <f>IFERROR(IFERROR(INDEX(Кат!$O:$O,MATCH($C3230,Кат!$I:$I,0)),INDEX(Торг!$L:$L,MATCH($C3230,Торг!$I:$I,0))),"")</f>
        <v/>
      </c>
      <c r="L3230" s="132" t="str">
        <f>IFERROR(IFERROR(INDEX(Кат!$A:$A,MATCH($C3230,Кат!$I:$I,0)),INDEX(Торг!$A:$A,MATCH($C3230,Торг!$I:$I,0))),"")</f>
        <v/>
      </c>
      <c r="M3230" s="132" t="str">
        <f>IFERROR(IFERROR(INDEX(Кат!$B:$B,MATCH($C3230,Кат!$I:$I,0)),INDEX(Торг!$B:$B,MATCH($C3230,Торг!$I:$I,0))),"")</f>
        <v/>
      </c>
      <c r="N3230" s="132" t="str">
        <f t="shared" si="50"/>
        <v>HOFER HF314841</v>
      </c>
      <c r="O3230" s="132" t="str">
        <f>IFERROR(IFERROR(INDEX(Кат!$B:$B,MATCH($N3230,Кат!$I:$I,0)),INDEX(Торг!$B:$B,MATCH($N3230,Торг!$I:$I,0))),"")</f>
        <v/>
      </c>
    </row>
    <row r="3231" spans="1:15" outlineLevel="1">
      <c r="A3231" t="s">
        <v>16736</v>
      </c>
      <c r="C3231" s="191" t="s">
        <v>5966</v>
      </c>
      <c r="E3231" t="s">
        <v>5967</v>
      </c>
      <c r="F3231" t="s">
        <v>1675</v>
      </c>
      <c r="G3231" t="s">
        <v>399</v>
      </c>
      <c r="H3231">
        <v>550</v>
      </c>
      <c r="J3231" t="s">
        <v>22634</v>
      </c>
      <c r="K3231" s="132" t="str">
        <f>IFERROR(IFERROR(INDEX(Кат!$O:$O,MATCH($C3231,Кат!$I:$I,0)),INDEX(Торг!$L:$L,MATCH($C3231,Торг!$I:$I,0))),"")</f>
        <v/>
      </c>
      <c r="L3231" s="132" t="str">
        <f>IFERROR(IFERROR(INDEX(Кат!$A:$A,MATCH($C3231,Кат!$I:$I,0)),INDEX(Торг!$A:$A,MATCH($C3231,Торг!$I:$I,0))),"")</f>
        <v/>
      </c>
      <c r="M3231" s="132" t="str">
        <f>IFERROR(IFERROR(INDEX(Кат!$B:$B,MATCH($C3231,Кат!$I:$I,0)),INDEX(Торг!$B:$B,MATCH($C3231,Торг!$I:$I,0))),"")</f>
        <v/>
      </c>
      <c r="N3231" s="132" t="str">
        <f t="shared" si="50"/>
        <v>HOFER HF314842</v>
      </c>
      <c r="O3231" s="132" t="str">
        <f>IFERROR(IFERROR(INDEX(Кат!$B:$B,MATCH($N3231,Кат!$I:$I,0)),INDEX(Торг!$B:$B,MATCH($N3231,Торг!$I:$I,0))),"")</f>
        <v/>
      </c>
    </row>
    <row r="3232" spans="1:15" outlineLevel="1">
      <c r="A3232" t="s">
        <v>16737</v>
      </c>
      <c r="C3232" s="191" t="s">
        <v>5968</v>
      </c>
      <c r="E3232" t="s">
        <v>5969</v>
      </c>
      <c r="F3232" t="s">
        <v>1675</v>
      </c>
      <c r="G3232" t="s">
        <v>399</v>
      </c>
      <c r="H3232">
        <v>550</v>
      </c>
      <c r="J3232" t="s">
        <v>22634</v>
      </c>
      <c r="K3232" s="132" t="str">
        <f>IFERROR(IFERROR(INDEX(Кат!$O:$O,MATCH($C3232,Кат!$I:$I,0)),INDEX(Торг!$L:$L,MATCH($C3232,Торг!$I:$I,0))),"")</f>
        <v/>
      </c>
      <c r="L3232" s="132" t="str">
        <f>IFERROR(IFERROR(INDEX(Кат!$A:$A,MATCH($C3232,Кат!$I:$I,0)),INDEX(Торг!$A:$A,MATCH($C3232,Торг!$I:$I,0))),"")</f>
        <v/>
      </c>
      <c r="M3232" s="132" t="str">
        <f>IFERROR(IFERROR(INDEX(Кат!$B:$B,MATCH($C3232,Кат!$I:$I,0)),INDEX(Торг!$B:$B,MATCH($C3232,Торг!$I:$I,0))),"")</f>
        <v/>
      </c>
      <c r="N3232" s="132" t="str">
        <f t="shared" si="50"/>
        <v>HOFER HF314844</v>
      </c>
      <c r="O3232" s="132" t="str">
        <f>IFERROR(IFERROR(INDEX(Кат!$B:$B,MATCH($N3232,Кат!$I:$I,0)),INDEX(Торг!$B:$B,MATCH($N3232,Торг!$I:$I,0))),"")</f>
        <v/>
      </c>
    </row>
    <row r="3233" spans="1:15" outlineLevel="1">
      <c r="A3233" t="s">
        <v>16738</v>
      </c>
      <c r="C3233" s="191" t="s">
        <v>5970</v>
      </c>
      <c r="E3233" t="s">
        <v>5971</v>
      </c>
      <c r="F3233" t="s">
        <v>1675</v>
      </c>
      <c r="G3233" t="s">
        <v>399</v>
      </c>
      <c r="H3233">
        <v>950</v>
      </c>
      <c r="J3233" t="s">
        <v>22634</v>
      </c>
      <c r="K3233" s="132" t="str">
        <f>IFERROR(IFERROR(INDEX(Кат!$O:$O,MATCH($C3233,Кат!$I:$I,0)),INDEX(Торг!$L:$L,MATCH($C3233,Торг!$I:$I,0))),"")</f>
        <v/>
      </c>
      <c r="L3233" s="132" t="str">
        <f>IFERROR(IFERROR(INDEX(Кат!$A:$A,MATCH($C3233,Кат!$I:$I,0)),INDEX(Торг!$A:$A,MATCH($C3233,Торг!$I:$I,0))),"")</f>
        <v/>
      </c>
      <c r="M3233" s="132" t="str">
        <f>IFERROR(IFERROR(INDEX(Кат!$B:$B,MATCH($C3233,Кат!$I:$I,0)),INDEX(Торг!$B:$B,MATCH($C3233,Торг!$I:$I,0))),"")</f>
        <v/>
      </c>
      <c r="N3233" s="132" t="str">
        <f t="shared" si="50"/>
        <v>HOFER HF314845</v>
      </c>
      <c r="O3233" s="132" t="str">
        <f>IFERROR(IFERROR(INDEX(Кат!$B:$B,MATCH($N3233,Кат!$I:$I,0)),INDEX(Торг!$B:$B,MATCH($N3233,Торг!$I:$I,0))),"")</f>
        <v/>
      </c>
    </row>
    <row r="3234" spans="1:15" outlineLevel="1">
      <c r="A3234" t="s">
        <v>24972</v>
      </c>
      <c r="C3234" s="191" t="s">
        <v>24973</v>
      </c>
      <c r="E3234" t="s">
        <v>24974</v>
      </c>
      <c r="F3234" t="s">
        <v>1675</v>
      </c>
      <c r="G3234" t="s">
        <v>399</v>
      </c>
      <c r="H3234">
        <v>1050</v>
      </c>
      <c r="J3234" t="s">
        <v>22634</v>
      </c>
      <c r="K3234" s="132" t="str">
        <f>IFERROR(IFERROR(INDEX(Кат!$O:$O,MATCH($C3234,Кат!$I:$I,0)),INDEX(Торг!$L:$L,MATCH($C3234,Торг!$I:$I,0))),"")</f>
        <v/>
      </c>
      <c r="L3234" s="132" t="str">
        <f>IFERROR(IFERROR(INDEX(Кат!$A:$A,MATCH($C3234,Кат!$I:$I,0)),INDEX(Торг!$A:$A,MATCH($C3234,Торг!$I:$I,0))),"")</f>
        <v/>
      </c>
      <c r="M3234" s="132" t="str">
        <f>IFERROR(IFERROR(INDEX(Кат!$B:$B,MATCH($C3234,Кат!$I:$I,0)),INDEX(Торг!$B:$B,MATCH($C3234,Торг!$I:$I,0))),"")</f>
        <v/>
      </c>
      <c r="N3234" s="132" t="str">
        <f t="shared" si="50"/>
        <v>HOFER HF314847</v>
      </c>
      <c r="O3234" s="132" t="str">
        <f>IFERROR(IFERROR(INDEX(Кат!$B:$B,MATCH($N3234,Кат!$I:$I,0)),INDEX(Торг!$B:$B,MATCH($N3234,Торг!$I:$I,0))),"")</f>
        <v/>
      </c>
    </row>
    <row r="3235" spans="1:15" outlineLevel="1">
      <c r="A3235" t="s">
        <v>16739</v>
      </c>
      <c r="C3235" s="191" t="s">
        <v>5972</v>
      </c>
      <c r="E3235" t="s">
        <v>5973</v>
      </c>
      <c r="F3235" t="s">
        <v>1675</v>
      </c>
      <c r="G3235" t="s">
        <v>399</v>
      </c>
      <c r="H3235">
        <v>950</v>
      </c>
      <c r="J3235" t="s">
        <v>22634</v>
      </c>
      <c r="K3235" s="132" t="str">
        <f>IFERROR(IFERROR(INDEX(Кат!$O:$O,MATCH($C3235,Кат!$I:$I,0)),INDEX(Торг!$L:$L,MATCH($C3235,Торг!$I:$I,0))),"")</f>
        <v/>
      </c>
      <c r="L3235" s="132" t="str">
        <f>IFERROR(IFERROR(INDEX(Кат!$A:$A,MATCH($C3235,Кат!$I:$I,0)),INDEX(Торг!$A:$A,MATCH($C3235,Торг!$I:$I,0))),"")</f>
        <v/>
      </c>
      <c r="M3235" s="132" t="str">
        <f>IFERROR(IFERROR(INDEX(Кат!$B:$B,MATCH($C3235,Кат!$I:$I,0)),INDEX(Торг!$B:$B,MATCH($C3235,Торг!$I:$I,0))),"")</f>
        <v/>
      </c>
      <c r="N3235" s="132" t="str">
        <f t="shared" si="50"/>
        <v>HOFER HF314846</v>
      </c>
      <c r="O3235" s="132" t="str">
        <f>IFERROR(IFERROR(INDEX(Кат!$B:$B,MATCH($N3235,Кат!$I:$I,0)),INDEX(Торг!$B:$B,MATCH($N3235,Торг!$I:$I,0))),"")</f>
        <v/>
      </c>
    </row>
    <row r="3236" spans="1:15" outlineLevel="1">
      <c r="A3236" t="s">
        <v>25163</v>
      </c>
      <c r="C3236" s="191" t="s">
        <v>25164</v>
      </c>
      <c r="E3236" t="s">
        <v>25165</v>
      </c>
      <c r="F3236" t="s">
        <v>1675</v>
      </c>
      <c r="G3236" t="s">
        <v>399</v>
      </c>
      <c r="H3236">
        <v>870</v>
      </c>
      <c r="J3236" t="s">
        <v>22634</v>
      </c>
      <c r="K3236" s="132" t="str">
        <f>IFERROR(IFERROR(INDEX(Кат!$O:$O,MATCH($C3236,Кат!$I:$I,0)),INDEX(Торг!$L:$L,MATCH($C3236,Торг!$I:$I,0))),"")</f>
        <v/>
      </c>
      <c r="L3236" s="132" t="str">
        <f>IFERROR(IFERROR(INDEX(Кат!$A:$A,MATCH($C3236,Кат!$I:$I,0)),INDEX(Торг!$A:$A,MATCH($C3236,Торг!$I:$I,0))),"")</f>
        <v/>
      </c>
      <c r="M3236" s="132" t="str">
        <f>IFERROR(IFERROR(INDEX(Кат!$B:$B,MATCH($C3236,Кат!$I:$I,0)),INDEX(Торг!$B:$B,MATCH($C3236,Торг!$I:$I,0))),"")</f>
        <v/>
      </c>
      <c r="N3236" s="132" t="str">
        <f t="shared" si="50"/>
        <v>HOFER HF314885</v>
      </c>
      <c r="O3236" s="132" t="str">
        <f>IFERROR(IFERROR(INDEX(Кат!$B:$B,MATCH($N3236,Кат!$I:$I,0)),INDEX(Торг!$B:$B,MATCH($N3236,Торг!$I:$I,0))),"")</f>
        <v/>
      </c>
    </row>
    <row r="3237" spans="1:15" outlineLevel="1">
      <c r="A3237" t="s">
        <v>24975</v>
      </c>
      <c r="C3237" s="191" t="s">
        <v>24976</v>
      </c>
      <c r="E3237" t="s">
        <v>24977</v>
      </c>
      <c r="F3237" t="s">
        <v>1675</v>
      </c>
      <c r="G3237" t="s">
        <v>399</v>
      </c>
      <c r="H3237">
        <v>730</v>
      </c>
      <c r="J3237" t="s">
        <v>22634</v>
      </c>
      <c r="K3237" s="132" t="str">
        <f>IFERROR(IFERROR(INDEX(Кат!$O:$O,MATCH($C3237,Кат!$I:$I,0)),INDEX(Торг!$L:$L,MATCH($C3237,Торг!$I:$I,0))),"")</f>
        <v/>
      </c>
      <c r="L3237" s="132" t="str">
        <f>IFERROR(IFERROR(INDEX(Кат!$A:$A,MATCH($C3237,Кат!$I:$I,0)),INDEX(Торг!$A:$A,MATCH($C3237,Торг!$I:$I,0))),"")</f>
        <v/>
      </c>
      <c r="M3237" s="132" t="str">
        <f>IFERROR(IFERROR(INDEX(Кат!$B:$B,MATCH($C3237,Кат!$I:$I,0)),INDEX(Торг!$B:$B,MATCH($C3237,Торг!$I:$I,0))),"")</f>
        <v/>
      </c>
      <c r="N3237" s="132" t="str">
        <f t="shared" si="50"/>
        <v>HOFER HF314849</v>
      </c>
      <c r="O3237" s="132" t="str">
        <f>IFERROR(IFERROR(INDEX(Кат!$B:$B,MATCH($N3237,Кат!$I:$I,0)),INDEX(Торг!$B:$B,MATCH($N3237,Торг!$I:$I,0))),"")</f>
        <v/>
      </c>
    </row>
    <row r="3238" spans="1:15" outlineLevel="1">
      <c r="A3238" t="s">
        <v>31426</v>
      </c>
      <c r="C3238" s="191" t="s">
        <v>31427</v>
      </c>
      <c r="E3238" t="s">
        <v>31428</v>
      </c>
      <c r="F3238" t="s">
        <v>1675</v>
      </c>
      <c r="G3238" t="s">
        <v>399</v>
      </c>
      <c r="H3238">
        <v>1800</v>
      </c>
      <c r="J3238" t="s">
        <v>22634</v>
      </c>
      <c r="K3238" s="132" t="str">
        <f>IFERROR(IFERROR(INDEX(Кат!$O:$O,MATCH($C3238,Кат!$I:$I,0)),INDEX(Торг!$L:$L,MATCH($C3238,Торг!$I:$I,0))),"")</f>
        <v/>
      </c>
      <c r="L3238" s="132" t="str">
        <f>IFERROR(IFERROR(INDEX(Кат!$A:$A,MATCH($C3238,Кат!$I:$I,0)),INDEX(Торг!$A:$A,MATCH($C3238,Торг!$I:$I,0))),"")</f>
        <v/>
      </c>
      <c r="M3238" s="132" t="str">
        <f>IFERROR(IFERROR(INDEX(Кат!$B:$B,MATCH($C3238,Кат!$I:$I,0)),INDEX(Торг!$B:$B,MATCH($C3238,Торг!$I:$I,0))),"")</f>
        <v/>
      </c>
      <c r="N3238" s="132" t="str">
        <f t="shared" si="50"/>
        <v>HOFER HF314850</v>
      </c>
      <c r="O3238" s="132" t="str">
        <f>IFERROR(IFERROR(INDEX(Кат!$B:$B,MATCH($N3238,Кат!$I:$I,0)),INDEX(Торг!$B:$B,MATCH($N3238,Торг!$I:$I,0))),"")</f>
        <v/>
      </c>
    </row>
    <row r="3239" spans="1:15" outlineLevel="1">
      <c r="A3239" t="s">
        <v>23909</v>
      </c>
      <c r="C3239" s="191"/>
      <c r="E3239" t="s">
        <v>23910</v>
      </c>
      <c r="J3239" t="s">
        <v>22634</v>
      </c>
      <c r="K3239" s="132" t="str">
        <f>IFERROR(IFERROR(INDEX(Кат!$O:$O,MATCH($C3239,Кат!$I:$I,0)),INDEX(Торг!$L:$L,MATCH($C3239,Торг!$I:$I,0))),"")</f>
        <v/>
      </c>
      <c r="L3239" s="132" t="str">
        <f>IFERROR(IFERROR(INDEX(Кат!$A:$A,MATCH($C3239,Кат!$I:$I,0)),INDEX(Торг!$A:$A,MATCH($C3239,Торг!$I:$I,0))),"")</f>
        <v/>
      </c>
      <c r="M3239" s="132" t="str">
        <f>IFERROR(IFERROR(INDEX(Кат!$B:$B,MATCH($C3239,Кат!$I:$I,0)),INDEX(Торг!$B:$B,MATCH($C3239,Торг!$I:$I,0))),"")</f>
        <v/>
      </c>
      <c r="N3239" s="132" t="str">
        <f t="shared" si="50"/>
        <v xml:space="preserve"> </v>
      </c>
      <c r="O3239" s="132" t="str">
        <f>IFERROR(IFERROR(INDEX(Кат!$B:$B,MATCH($N3239,Кат!$I:$I,0)),INDEX(Торг!$B:$B,MATCH($N3239,Торг!$I:$I,0))),"")</f>
        <v/>
      </c>
    </row>
    <row r="3240" spans="1:15" outlineLevel="1">
      <c r="A3240" t="s">
        <v>16740</v>
      </c>
      <c r="C3240" s="191" t="s">
        <v>2012</v>
      </c>
      <c r="E3240" t="s">
        <v>2013</v>
      </c>
      <c r="F3240" t="s">
        <v>1675</v>
      </c>
      <c r="G3240" t="s">
        <v>399</v>
      </c>
      <c r="H3240">
        <v>710</v>
      </c>
      <c r="J3240" t="s">
        <v>22634</v>
      </c>
      <c r="K3240" s="132" t="str">
        <f>IFERROR(IFERROR(INDEX(Кат!$O:$O,MATCH($C3240,Кат!$I:$I,0)),INDEX(Торг!$L:$L,MATCH($C3240,Торг!$I:$I,0))),"")</f>
        <v/>
      </c>
      <c r="L3240" s="132" t="str">
        <f>IFERROR(IFERROR(INDEX(Кат!$A:$A,MATCH($C3240,Кат!$I:$I,0)),INDEX(Торг!$A:$A,MATCH($C3240,Торг!$I:$I,0))),"")</f>
        <v/>
      </c>
      <c r="M3240" s="132" t="str">
        <f>IFERROR(IFERROR(INDEX(Кат!$B:$B,MATCH($C3240,Кат!$I:$I,0)),INDEX(Торг!$B:$B,MATCH($C3240,Торг!$I:$I,0))),"")</f>
        <v/>
      </c>
      <c r="N3240" s="132" t="str">
        <f t="shared" si="50"/>
        <v>HOFER HF520141</v>
      </c>
      <c r="O3240" s="132" t="str">
        <f>IFERROR(IFERROR(INDEX(Кат!$B:$B,MATCH($N3240,Кат!$I:$I,0)),INDEX(Торг!$B:$B,MATCH($N3240,Торг!$I:$I,0))),"")</f>
        <v/>
      </c>
    </row>
    <row r="3241" spans="1:15">
      <c r="A3241" t="s">
        <v>16741</v>
      </c>
      <c r="C3241" s="191" t="s">
        <v>2014</v>
      </c>
      <c r="E3241" t="s">
        <v>2015</v>
      </c>
      <c r="F3241" t="s">
        <v>1675</v>
      </c>
      <c r="G3241" t="s">
        <v>399</v>
      </c>
      <c r="H3241">
        <v>660</v>
      </c>
      <c r="J3241" t="s">
        <v>22634</v>
      </c>
      <c r="K3241" s="132" t="str">
        <f>IFERROR(IFERROR(INDEX(Кат!$O:$O,MATCH($C3241,Кат!$I:$I,0)),INDEX(Торг!$L:$L,MATCH($C3241,Торг!$I:$I,0))),"")</f>
        <v/>
      </c>
      <c r="L3241" s="132" t="str">
        <f>IFERROR(IFERROR(INDEX(Кат!$A:$A,MATCH($C3241,Кат!$I:$I,0)),INDEX(Торг!$A:$A,MATCH($C3241,Торг!$I:$I,0))),"")</f>
        <v/>
      </c>
      <c r="M3241" s="132" t="str">
        <f>IFERROR(IFERROR(INDEX(Кат!$B:$B,MATCH($C3241,Кат!$I:$I,0)),INDEX(Торг!$B:$B,MATCH($C3241,Торг!$I:$I,0))),"")</f>
        <v/>
      </c>
      <c r="N3241" s="132" t="str">
        <f t="shared" si="50"/>
        <v>HOFER HF520142</v>
      </c>
      <c r="O3241" s="132" t="str">
        <f>IFERROR(IFERROR(INDEX(Кат!$B:$B,MATCH($N3241,Кат!$I:$I,0)),INDEX(Торг!$B:$B,MATCH($N3241,Торг!$I:$I,0))),"")</f>
        <v/>
      </c>
    </row>
    <row r="3242" spans="1:15" outlineLevel="1">
      <c r="A3242" t="s">
        <v>16742</v>
      </c>
      <c r="C3242" s="191" t="s">
        <v>2016</v>
      </c>
      <c r="E3242" t="s">
        <v>2017</v>
      </c>
      <c r="F3242" t="s">
        <v>1675</v>
      </c>
      <c r="G3242" t="s">
        <v>399</v>
      </c>
      <c r="H3242">
        <v>720</v>
      </c>
      <c r="J3242" t="s">
        <v>22634</v>
      </c>
      <c r="K3242" s="132" t="str">
        <f>IFERROR(IFERROR(INDEX(Кат!$O:$O,MATCH($C3242,Кат!$I:$I,0)),INDEX(Торг!$L:$L,MATCH($C3242,Торг!$I:$I,0))),"")</f>
        <v/>
      </c>
      <c r="L3242" s="132" t="str">
        <f>IFERROR(IFERROR(INDEX(Кат!$A:$A,MATCH($C3242,Кат!$I:$I,0)),INDEX(Торг!$A:$A,MATCH($C3242,Торг!$I:$I,0))),"")</f>
        <v/>
      </c>
      <c r="M3242" s="132" t="str">
        <f>IFERROR(IFERROR(INDEX(Кат!$B:$B,MATCH($C3242,Кат!$I:$I,0)),INDEX(Торг!$B:$B,MATCH($C3242,Торг!$I:$I,0))),"")</f>
        <v/>
      </c>
      <c r="N3242" s="132" t="str">
        <f t="shared" si="50"/>
        <v>HOFER HF520143</v>
      </c>
      <c r="O3242" s="132" t="str">
        <f>IFERROR(IFERROR(INDEX(Кат!$B:$B,MATCH($N3242,Кат!$I:$I,0)),INDEX(Торг!$B:$B,MATCH($N3242,Торг!$I:$I,0))),"")</f>
        <v/>
      </c>
    </row>
    <row r="3243" spans="1:15" outlineLevel="1">
      <c r="A3243" t="s">
        <v>16743</v>
      </c>
      <c r="C3243" s="191" t="s">
        <v>2018</v>
      </c>
      <c r="E3243" t="s">
        <v>2019</v>
      </c>
      <c r="F3243" t="s">
        <v>1675</v>
      </c>
      <c r="G3243" t="s">
        <v>399</v>
      </c>
      <c r="H3243">
        <v>900</v>
      </c>
      <c r="J3243" t="s">
        <v>22634</v>
      </c>
      <c r="K3243" s="132" t="str">
        <f>IFERROR(IFERROR(INDEX(Кат!$O:$O,MATCH($C3243,Кат!$I:$I,0)),INDEX(Торг!$L:$L,MATCH($C3243,Торг!$I:$I,0))),"")</f>
        <v/>
      </c>
      <c r="L3243" s="132" t="str">
        <f>IFERROR(IFERROR(INDEX(Кат!$A:$A,MATCH($C3243,Кат!$I:$I,0)),INDEX(Торг!$A:$A,MATCH($C3243,Торг!$I:$I,0))),"")</f>
        <v/>
      </c>
      <c r="M3243" s="132" t="str">
        <f>IFERROR(IFERROR(INDEX(Кат!$B:$B,MATCH($C3243,Кат!$I:$I,0)),INDEX(Торг!$B:$B,MATCH($C3243,Торг!$I:$I,0))),"")</f>
        <v/>
      </c>
      <c r="N3243" s="132" t="str">
        <f t="shared" si="50"/>
        <v>HOFER HF520144</v>
      </c>
      <c r="O3243" s="132" t="str">
        <f>IFERROR(IFERROR(INDEX(Кат!$B:$B,MATCH($N3243,Кат!$I:$I,0)),INDEX(Торг!$B:$B,MATCH($N3243,Торг!$I:$I,0))),"")</f>
        <v/>
      </c>
    </row>
    <row r="3244" spans="1:15">
      <c r="A3244" t="s">
        <v>16744</v>
      </c>
      <c r="C3244" s="191" t="s">
        <v>2020</v>
      </c>
      <c r="E3244" t="s">
        <v>2021</v>
      </c>
      <c r="F3244" t="s">
        <v>1675</v>
      </c>
      <c r="G3244" t="s">
        <v>399</v>
      </c>
      <c r="H3244">
        <v>930</v>
      </c>
      <c r="J3244" t="s">
        <v>22634</v>
      </c>
      <c r="K3244" s="132" t="str">
        <f>IFERROR(IFERROR(INDEX(Кат!$O:$O,MATCH($C3244,Кат!$I:$I,0)),INDEX(Торг!$L:$L,MATCH($C3244,Торг!$I:$I,0))),"")</f>
        <v/>
      </c>
      <c r="L3244" s="132" t="str">
        <f>IFERROR(IFERROR(INDEX(Кат!$A:$A,MATCH($C3244,Кат!$I:$I,0)),INDEX(Торг!$A:$A,MATCH($C3244,Торг!$I:$I,0))),"")</f>
        <v/>
      </c>
      <c r="M3244" s="132" t="str">
        <f>IFERROR(IFERROR(INDEX(Кат!$B:$B,MATCH($C3244,Кат!$I:$I,0)),INDEX(Торг!$B:$B,MATCH($C3244,Торг!$I:$I,0))),"")</f>
        <v/>
      </c>
      <c r="N3244" s="132" t="str">
        <f t="shared" si="50"/>
        <v>HOFER HF520146</v>
      </c>
      <c r="O3244" s="132" t="str">
        <f>IFERROR(IFERROR(INDEX(Кат!$B:$B,MATCH($N3244,Кат!$I:$I,0)),INDEX(Торг!$B:$B,MATCH($N3244,Торг!$I:$I,0))),"")</f>
        <v/>
      </c>
    </row>
    <row r="3245" spans="1:15" outlineLevel="1">
      <c r="A3245" t="s">
        <v>30760</v>
      </c>
      <c r="C3245" s="191" t="s">
        <v>30761</v>
      </c>
      <c r="E3245" t="s">
        <v>30762</v>
      </c>
      <c r="F3245" t="s">
        <v>1675</v>
      </c>
      <c r="G3245" t="s">
        <v>399</v>
      </c>
      <c r="H3245">
        <v>1120</v>
      </c>
      <c r="J3245" t="s">
        <v>22634</v>
      </c>
      <c r="K3245" s="132" t="str">
        <f>IFERROR(IFERROR(INDEX(Кат!$O:$O,MATCH($C3245,Кат!$I:$I,0)),INDEX(Торг!$L:$L,MATCH($C3245,Торг!$I:$I,0))),"")</f>
        <v/>
      </c>
      <c r="L3245" s="132" t="str">
        <f>IFERROR(IFERROR(INDEX(Кат!$A:$A,MATCH($C3245,Кат!$I:$I,0)),INDEX(Торг!$A:$A,MATCH($C3245,Торг!$I:$I,0))),"")</f>
        <v/>
      </c>
      <c r="M3245" s="132" t="str">
        <f>IFERROR(IFERROR(INDEX(Кат!$B:$B,MATCH($C3245,Кат!$I:$I,0)),INDEX(Торг!$B:$B,MATCH($C3245,Торг!$I:$I,0))),"")</f>
        <v/>
      </c>
      <c r="N3245" s="132" t="str">
        <f t="shared" si="50"/>
        <v>HOFER HF520145</v>
      </c>
      <c r="O3245" s="132" t="str">
        <f>IFERROR(IFERROR(INDEX(Кат!$B:$B,MATCH($N3245,Кат!$I:$I,0)),INDEX(Торг!$B:$B,MATCH($N3245,Торг!$I:$I,0))),"")</f>
        <v/>
      </c>
    </row>
    <row r="3246" spans="1:15" outlineLevel="2">
      <c r="A3246" t="s">
        <v>16745</v>
      </c>
      <c r="C3246" s="191" t="s">
        <v>2022</v>
      </c>
      <c r="E3246" t="s">
        <v>2023</v>
      </c>
      <c r="F3246" t="s">
        <v>1675</v>
      </c>
      <c r="G3246" t="s">
        <v>375</v>
      </c>
      <c r="H3246">
        <v>3400</v>
      </c>
      <c r="J3246" t="s">
        <v>22634</v>
      </c>
      <c r="K3246" s="132" t="str">
        <f>IFERROR(IFERROR(INDEX(Кат!$O:$O,MATCH($C3246,Кат!$I:$I,0)),INDEX(Торг!$L:$L,MATCH($C3246,Торг!$I:$I,0))),"")</f>
        <v/>
      </c>
      <c r="L3246" s="132" t="str">
        <f>IFERROR(IFERROR(INDEX(Кат!$A:$A,MATCH($C3246,Кат!$I:$I,0)),INDEX(Торг!$A:$A,MATCH($C3246,Торг!$I:$I,0))),"")</f>
        <v/>
      </c>
      <c r="M3246" s="132" t="str">
        <f>IFERROR(IFERROR(INDEX(Кат!$B:$B,MATCH($C3246,Кат!$I:$I,0)),INDEX(Торг!$B:$B,MATCH($C3246,Торг!$I:$I,0))),"")</f>
        <v/>
      </c>
      <c r="N3246" s="132" t="str">
        <f t="shared" si="50"/>
        <v>HOFER HF530094</v>
      </c>
      <c r="O3246" s="132" t="str">
        <f>IFERROR(IFERROR(INDEX(Кат!$B:$B,MATCH($N3246,Кат!$I:$I,0)),INDEX(Торг!$B:$B,MATCH($N3246,Торг!$I:$I,0))),"")</f>
        <v/>
      </c>
    </row>
    <row r="3247" spans="1:15" outlineLevel="2">
      <c r="A3247" t="s">
        <v>16746</v>
      </c>
      <c r="C3247" s="191" t="s">
        <v>5974</v>
      </c>
      <c r="E3247" t="s">
        <v>5975</v>
      </c>
      <c r="F3247" t="s">
        <v>1675</v>
      </c>
      <c r="G3247" t="s">
        <v>375</v>
      </c>
      <c r="H3247">
        <v>2500</v>
      </c>
      <c r="J3247" t="s">
        <v>22634</v>
      </c>
      <c r="K3247" s="132" t="str">
        <f>IFERROR(IFERROR(INDEX(Кат!$O:$O,MATCH($C3247,Кат!$I:$I,0)),INDEX(Торг!$L:$L,MATCH($C3247,Торг!$I:$I,0))),"")</f>
        <v/>
      </c>
      <c r="L3247" s="132" t="str">
        <f>IFERROR(IFERROR(INDEX(Кат!$A:$A,MATCH($C3247,Кат!$I:$I,0)),INDEX(Торг!$A:$A,MATCH($C3247,Торг!$I:$I,0))),"")</f>
        <v/>
      </c>
      <c r="M3247" s="132" t="str">
        <f>IFERROR(IFERROR(INDEX(Кат!$B:$B,MATCH($C3247,Кат!$I:$I,0)),INDEX(Торг!$B:$B,MATCH($C3247,Торг!$I:$I,0))),"")</f>
        <v/>
      </c>
      <c r="N3247" s="132" t="str">
        <f t="shared" si="50"/>
        <v>HOFER HF530214</v>
      </c>
      <c r="O3247" s="132" t="str">
        <f>IFERROR(IFERROR(INDEX(Кат!$B:$B,MATCH($N3247,Кат!$I:$I,0)),INDEX(Торг!$B:$B,MATCH($N3247,Торг!$I:$I,0))),"")</f>
        <v/>
      </c>
    </row>
    <row r="3248" spans="1:15" outlineLevel="2">
      <c r="A3248" t="s">
        <v>16747</v>
      </c>
      <c r="C3248" s="191" t="s">
        <v>2024</v>
      </c>
      <c r="E3248" t="s">
        <v>2025</v>
      </c>
      <c r="F3248" t="s">
        <v>1675</v>
      </c>
      <c r="G3248" t="s">
        <v>375</v>
      </c>
      <c r="H3248">
        <v>3150</v>
      </c>
      <c r="J3248" t="s">
        <v>22634</v>
      </c>
      <c r="K3248" s="132" t="str">
        <f>IFERROR(IFERROR(INDEX(Кат!$O:$O,MATCH($C3248,Кат!$I:$I,0)),INDEX(Торг!$L:$L,MATCH($C3248,Торг!$I:$I,0))),"")</f>
        <v/>
      </c>
      <c r="L3248" s="132" t="str">
        <f>IFERROR(IFERROR(INDEX(Кат!$A:$A,MATCH($C3248,Кат!$I:$I,0)),INDEX(Торг!$A:$A,MATCH($C3248,Торг!$I:$I,0))),"")</f>
        <v/>
      </c>
      <c r="M3248" s="132" t="str">
        <f>IFERROR(IFERROR(INDEX(Кат!$B:$B,MATCH($C3248,Кат!$I:$I,0)),INDEX(Торг!$B:$B,MATCH($C3248,Торг!$I:$I,0))),"")</f>
        <v/>
      </c>
      <c r="N3248" s="132" t="str">
        <f t="shared" si="50"/>
        <v>HOFER HF530788</v>
      </c>
      <c r="O3248" s="132" t="str">
        <f>IFERROR(IFERROR(INDEX(Кат!$B:$B,MATCH($N3248,Кат!$I:$I,0)),INDEX(Торг!$B:$B,MATCH($N3248,Торг!$I:$I,0))),"")</f>
        <v/>
      </c>
    </row>
    <row r="3249" spans="1:15" outlineLevel="1">
      <c r="A3249" t="s">
        <v>16748</v>
      </c>
      <c r="C3249" s="191" t="s">
        <v>2026</v>
      </c>
      <c r="E3249" t="s">
        <v>2027</v>
      </c>
      <c r="F3249" t="s">
        <v>1675</v>
      </c>
      <c r="G3249" t="s">
        <v>375</v>
      </c>
      <c r="H3249">
        <v>3000</v>
      </c>
      <c r="J3249" t="s">
        <v>22634</v>
      </c>
      <c r="K3249" s="132" t="str">
        <f>IFERROR(IFERROR(INDEX(Кат!$O:$O,MATCH($C3249,Кат!$I:$I,0)),INDEX(Торг!$L:$L,MATCH($C3249,Торг!$I:$I,0))),"")</f>
        <v/>
      </c>
      <c r="L3249" s="132" t="str">
        <f>IFERROR(IFERROR(INDEX(Кат!$A:$A,MATCH($C3249,Кат!$I:$I,0)),INDEX(Торг!$A:$A,MATCH($C3249,Торг!$I:$I,0))),"")</f>
        <v/>
      </c>
      <c r="M3249" s="132" t="str">
        <f>IFERROR(IFERROR(INDEX(Кат!$B:$B,MATCH($C3249,Кат!$I:$I,0)),INDEX(Торг!$B:$B,MATCH($C3249,Торг!$I:$I,0))),"")</f>
        <v/>
      </c>
      <c r="N3249" s="132" t="str">
        <f t="shared" si="50"/>
        <v>HOFER HF530420</v>
      </c>
      <c r="O3249" s="132" t="str">
        <f>IFERROR(IFERROR(INDEX(Кат!$B:$B,MATCH($N3249,Кат!$I:$I,0)),INDEX(Торг!$B:$B,MATCH($N3249,Торг!$I:$I,0))),"")</f>
        <v/>
      </c>
    </row>
    <row r="3250" spans="1:15" outlineLevel="2">
      <c r="A3250" t="s">
        <v>16749</v>
      </c>
      <c r="C3250" s="191" t="s">
        <v>2028</v>
      </c>
      <c r="E3250" t="s">
        <v>2029</v>
      </c>
      <c r="F3250" t="s">
        <v>1675</v>
      </c>
      <c r="G3250" t="s">
        <v>375</v>
      </c>
      <c r="H3250">
        <v>2600</v>
      </c>
      <c r="J3250" t="s">
        <v>22634</v>
      </c>
      <c r="K3250" s="132" t="str">
        <f>IFERROR(IFERROR(INDEX(Кат!$O:$O,MATCH($C3250,Кат!$I:$I,0)),INDEX(Торг!$L:$L,MATCH($C3250,Торг!$I:$I,0))),"")</f>
        <v/>
      </c>
      <c r="L3250" s="132" t="str">
        <f>IFERROR(IFERROR(INDEX(Кат!$A:$A,MATCH($C3250,Кат!$I:$I,0)),INDEX(Торг!$A:$A,MATCH($C3250,Торг!$I:$I,0))),"")</f>
        <v/>
      </c>
      <c r="M3250" s="132" t="str">
        <f>IFERROR(IFERROR(INDEX(Кат!$B:$B,MATCH($C3250,Кат!$I:$I,0)),INDEX(Торг!$B:$B,MATCH($C3250,Торг!$I:$I,0))),"")</f>
        <v/>
      </c>
      <c r="N3250" s="132" t="str">
        <f t="shared" si="50"/>
        <v>HOFER HF530550</v>
      </c>
      <c r="O3250" s="132" t="str">
        <f>IFERROR(IFERROR(INDEX(Кат!$B:$B,MATCH($N3250,Кат!$I:$I,0)),INDEX(Торг!$B:$B,MATCH($N3250,Торг!$I:$I,0))),"")</f>
        <v/>
      </c>
    </row>
    <row r="3251" spans="1:15" outlineLevel="2">
      <c r="A3251" t="s">
        <v>16750</v>
      </c>
      <c r="C3251" s="191" t="s">
        <v>2030</v>
      </c>
      <c r="E3251" t="s">
        <v>2031</v>
      </c>
      <c r="F3251" t="s">
        <v>1675</v>
      </c>
      <c r="G3251" t="s">
        <v>375</v>
      </c>
      <c r="H3251">
        <v>3000</v>
      </c>
      <c r="J3251" t="s">
        <v>22634</v>
      </c>
      <c r="K3251" s="132" t="str">
        <f>IFERROR(IFERROR(INDEX(Кат!$O:$O,MATCH($C3251,Кат!$I:$I,0)),INDEX(Торг!$L:$L,MATCH($C3251,Торг!$I:$I,0))),"")</f>
        <v/>
      </c>
      <c r="L3251" s="132" t="str">
        <f>IFERROR(IFERROR(INDEX(Кат!$A:$A,MATCH($C3251,Кат!$I:$I,0)),INDEX(Торг!$A:$A,MATCH($C3251,Торг!$I:$I,0))),"")</f>
        <v/>
      </c>
      <c r="M3251" s="132" t="str">
        <f>IFERROR(IFERROR(INDEX(Кат!$B:$B,MATCH($C3251,Кат!$I:$I,0)),INDEX(Торг!$B:$B,MATCH($C3251,Торг!$I:$I,0))),"")</f>
        <v/>
      </c>
      <c r="N3251" s="132" t="str">
        <f t="shared" si="50"/>
        <v>HOFER HF530770</v>
      </c>
      <c r="O3251" s="132" t="str">
        <f>IFERROR(IFERROR(INDEX(Кат!$B:$B,MATCH($N3251,Кат!$I:$I,0)),INDEX(Торг!$B:$B,MATCH($N3251,Торг!$I:$I,0))),"")</f>
        <v/>
      </c>
    </row>
    <row r="3252" spans="1:15" outlineLevel="2">
      <c r="A3252" t="s">
        <v>16751</v>
      </c>
      <c r="C3252" s="191" t="s">
        <v>2032</v>
      </c>
      <c r="E3252" t="s">
        <v>2033</v>
      </c>
      <c r="F3252" t="s">
        <v>1675</v>
      </c>
      <c r="G3252" t="s">
        <v>375</v>
      </c>
      <c r="H3252">
        <v>3500</v>
      </c>
      <c r="J3252" t="s">
        <v>22634</v>
      </c>
      <c r="K3252" s="132" t="str">
        <f>IFERROR(IFERROR(INDEX(Кат!$O:$O,MATCH($C3252,Кат!$I:$I,0)),INDEX(Торг!$L:$L,MATCH($C3252,Торг!$I:$I,0))),"")</f>
        <v/>
      </c>
      <c r="L3252" s="132" t="str">
        <f>IFERROR(IFERROR(INDEX(Кат!$A:$A,MATCH($C3252,Кат!$I:$I,0)),INDEX(Торг!$A:$A,MATCH($C3252,Торг!$I:$I,0))),"")</f>
        <v/>
      </c>
      <c r="M3252" s="132" t="str">
        <f>IFERROR(IFERROR(INDEX(Кат!$B:$B,MATCH($C3252,Кат!$I:$I,0)),INDEX(Торг!$B:$B,MATCH($C3252,Торг!$I:$I,0))),"")</f>
        <v/>
      </c>
      <c r="N3252" s="132" t="str">
        <f t="shared" si="50"/>
        <v>HOFER HF530092</v>
      </c>
      <c r="O3252" s="132" t="str">
        <f>IFERROR(IFERROR(INDEX(Кат!$B:$B,MATCH($N3252,Кат!$I:$I,0)),INDEX(Торг!$B:$B,MATCH($N3252,Торг!$I:$I,0))),"")</f>
        <v/>
      </c>
    </row>
    <row r="3253" spans="1:15" outlineLevel="1">
      <c r="A3253" t="s">
        <v>16752</v>
      </c>
      <c r="C3253" s="191" t="s">
        <v>2034</v>
      </c>
      <c r="E3253" t="s">
        <v>2035</v>
      </c>
      <c r="F3253" t="s">
        <v>1675</v>
      </c>
      <c r="G3253" t="s">
        <v>375</v>
      </c>
      <c r="H3253">
        <v>3260</v>
      </c>
      <c r="J3253" t="s">
        <v>22634</v>
      </c>
      <c r="K3253" s="132" t="str">
        <f>IFERROR(IFERROR(INDEX(Кат!$O:$O,MATCH($C3253,Кат!$I:$I,0)),INDEX(Торг!$L:$L,MATCH($C3253,Торг!$I:$I,0))),"")</f>
        <v/>
      </c>
      <c r="L3253" s="132" t="str">
        <f>IFERROR(IFERROR(INDEX(Кат!$A:$A,MATCH($C3253,Кат!$I:$I,0)),INDEX(Торг!$A:$A,MATCH($C3253,Торг!$I:$I,0))),"")</f>
        <v/>
      </c>
      <c r="M3253" s="132" t="str">
        <f>IFERROR(IFERROR(INDEX(Кат!$B:$B,MATCH($C3253,Кат!$I:$I,0)),INDEX(Торг!$B:$B,MATCH($C3253,Торг!$I:$I,0))),"")</f>
        <v/>
      </c>
      <c r="N3253" s="132" t="str">
        <f t="shared" si="50"/>
        <v>HOFER HF530098</v>
      </c>
      <c r="O3253" s="132" t="str">
        <f>IFERROR(IFERROR(INDEX(Кат!$B:$B,MATCH($N3253,Кат!$I:$I,0)),INDEX(Торг!$B:$B,MATCH($N3253,Торг!$I:$I,0))),"")</f>
        <v/>
      </c>
    </row>
    <row r="3254" spans="1:15" outlineLevel="2">
      <c r="A3254" t="s">
        <v>16753</v>
      </c>
      <c r="C3254" s="191" t="s">
        <v>5976</v>
      </c>
      <c r="E3254" t="s">
        <v>5977</v>
      </c>
      <c r="F3254" t="s">
        <v>1675</v>
      </c>
      <c r="G3254" t="s">
        <v>375</v>
      </c>
      <c r="H3254">
        <v>3600</v>
      </c>
      <c r="J3254" t="s">
        <v>22634</v>
      </c>
      <c r="K3254" s="132" t="str">
        <f>IFERROR(IFERROR(INDEX(Кат!$O:$O,MATCH($C3254,Кат!$I:$I,0)),INDEX(Торг!$L:$L,MATCH($C3254,Торг!$I:$I,0))),"")</f>
        <v/>
      </c>
      <c r="L3254" s="132" t="str">
        <f>IFERROR(IFERROR(INDEX(Кат!$A:$A,MATCH($C3254,Кат!$I:$I,0)),INDEX(Торг!$A:$A,MATCH($C3254,Торг!$I:$I,0))),"")</f>
        <v/>
      </c>
      <c r="M3254" s="132" t="str">
        <f>IFERROR(IFERROR(INDEX(Кат!$B:$B,MATCH($C3254,Кат!$I:$I,0)),INDEX(Торг!$B:$B,MATCH($C3254,Торг!$I:$I,0))),"")</f>
        <v/>
      </c>
      <c r="N3254" s="132" t="str">
        <f t="shared" si="50"/>
        <v>HOFER HF530097</v>
      </c>
      <c r="O3254" s="132" t="str">
        <f>IFERROR(IFERROR(INDEX(Кат!$B:$B,MATCH($N3254,Кат!$I:$I,0)),INDEX(Торг!$B:$B,MATCH($N3254,Торг!$I:$I,0))),"")</f>
        <v/>
      </c>
    </row>
    <row r="3255" spans="1:15" outlineLevel="2">
      <c r="A3255" t="s">
        <v>30763</v>
      </c>
      <c r="C3255" s="191" t="s">
        <v>30764</v>
      </c>
      <c r="E3255" t="s">
        <v>30765</v>
      </c>
      <c r="F3255" t="s">
        <v>1675</v>
      </c>
      <c r="G3255" t="s">
        <v>375</v>
      </c>
      <c r="H3255">
        <v>5150</v>
      </c>
      <c r="J3255" t="s">
        <v>22634</v>
      </c>
      <c r="K3255" s="132" t="str">
        <f>IFERROR(IFERROR(INDEX(Кат!$O:$O,MATCH($C3255,Кат!$I:$I,0)),INDEX(Торг!$L:$L,MATCH($C3255,Торг!$I:$I,0))),"")</f>
        <v/>
      </c>
      <c r="L3255" s="132" t="str">
        <f>IFERROR(IFERROR(INDEX(Кат!$A:$A,MATCH($C3255,Кат!$I:$I,0)),INDEX(Торг!$A:$A,MATCH($C3255,Торг!$I:$I,0))),"")</f>
        <v/>
      </c>
      <c r="M3255" s="132" t="str">
        <f>IFERROR(IFERROR(INDEX(Кат!$B:$B,MATCH($C3255,Кат!$I:$I,0)),INDEX(Торг!$B:$B,MATCH($C3255,Торг!$I:$I,0))),"")</f>
        <v/>
      </c>
      <c r="N3255" s="132" t="str">
        <f t="shared" si="50"/>
        <v>HOFER HF530091</v>
      </c>
      <c r="O3255" s="132" t="str">
        <f>IFERROR(IFERROR(INDEX(Кат!$B:$B,MATCH($N3255,Кат!$I:$I,0)),INDEX(Торг!$B:$B,MATCH($N3255,Торг!$I:$I,0))),"")</f>
        <v/>
      </c>
    </row>
    <row r="3256" spans="1:15" outlineLevel="2">
      <c r="A3256" t="s">
        <v>31079</v>
      </c>
      <c r="C3256" s="191" t="s">
        <v>31080</v>
      </c>
      <c r="E3256" t="s">
        <v>31081</v>
      </c>
      <c r="F3256" t="s">
        <v>1675</v>
      </c>
      <c r="G3256" t="s">
        <v>375</v>
      </c>
      <c r="H3256">
        <v>5900</v>
      </c>
      <c r="J3256" t="s">
        <v>22634</v>
      </c>
      <c r="K3256" s="132" t="str">
        <f>IFERROR(IFERROR(INDEX(Кат!$O:$O,MATCH($C3256,Кат!$I:$I,0)),INDEX(Торг!$L:$L,MATCH($C3256,Торг!$I:$I,0))),"")</f>
        <v/>
      </c>
      <c r="L3256" s="132" t="str">
        <f>IFERROR(IFERROR(INDEX(Кат!$A:$A,MATCH($C3256,Кат!$I:$I,0)),INDEX(Торг!$A:$A,MATCH($C3256,Торг!$I:$I,0))),"")</f>
        <v/>
      </c>
      <c r="M3256" s="132" t="str">
        <f>IFERROR(IFERROR(INDEX(Кат!$B:$B,MATCH($C3256,Кат!$I:$I,0)),INDEX(Торг!$B:$B,MATCH($C3256,Торг!$I:$I,0))),"")</f>
        <v/>
      </c>
      <c r="N3256" s="132" t="str">
        <f t="shared" si="50"/>
        <v>HOFER HF530100</v>
      </c>
      <c r="O3256" s="132" t="str">
        <f>IFERROR(IFERROR(INDEX(Кат!$B:$B,MATCH($N3256,Кат!$I:$I,0)),INDEX(Торг!$B:$B,MATCH($N3256,Торг!$I:$I,0))),"")</f>
        <v/>
      </c>
    </row>
    <row r="3257" spans="1:15" outlineLevel="2">
      <c r="A3257" t="s">
        <v>30766</v>
      </c>
      <c r="C3257" s="191" t="s">
        <v>30767</v>
      </c>
      <c r="E3257" t="s">
        <v>30768</v>
      </c>
      <c r="F3257" t="s">
        <v>1675</v>
      </c>
      <c r="G3257" t="s">
        <v>375</v>
      </c>
      <c r="H3257">
        <v>4000</v>
      </c>
      <c r="J3257" t="s">
        <v>22634</v>
      </c>
      <c r="K3257" s="132" t="str">
        <f>IFERROR(IFERROR(INDEX(Кат!$O:$O,MATCH($C3257,Кат!$I:$I,0)),INDEX(Торг!$L:$L,MATCH($C3257,Торг!$I:$I,0))),"")</f>
        <v/>
      </c>
      <c r="L3257" s="132" t="str">
        <f>IFERROR(IFERROR(INDEX(Кат!$A:$A,MATCH($C3257,Кат!$I:$I,0)),INDEX(Торг!$A:$A,MATCH($C3257,Торг!$I:$I,0))),"")</f>
        <v/>
      </c>
      <c r="M3257" s="132" t="str">
        <f>IFERROR(IFERROR(INDEX(Кат!$B:$B,MATCH($C3257,Кат!$I:$I,0)),INDEX(Торг!$B:$B,MATCH($C3257,Торг!$I:$I,0))),"")</f>
        <v/>
      </c>
      <c r="N3257" s="132" t="str">
        <f t="shared" si="50"/>
        <v>HOFER HF530090</v>
      </c>
      <c r="O3257" s="132" t="str">
        <f>IFERROR(IFERROR(INDEX(Кат!$B:$B,MATCH($N3257,Кат!$I:$I,0)),INDEX(Торг!$B:$B,MATCH($N3257,Торг!$I:$I,0))),"")</f>
        <v/>
      </c>
    </row>
    <row r="3258" spans="1:15" outlineLevel="1">
      <c r="A3258" t="s">
        <v>31429</v>
      </c>
      <c r="C3258" s="191" t="s">
        <v>31430</v>
      </c>
      <c r="E3258" t="s">
        <v>31431</v>
      </c>
      <c r="F3258" t="s">
        <v>1675</v>
      </c>
      <c r="G3258" t="s">
        <v>375</v>
      </c>
      <c r="H3258">
        <v>5550</v>
      </c>
      <c r="J3258" t="s">
        <v>22634</v>
      </c>
      <c r="K3258" s="132" t="str">
        <f>IFERROR(IFERROR(INDEX(Кат!$O:$O,MATCH($C3258,Кат!$I:$I,0)),INDEX(Торг!$L:$L,MATCH($C3258,Торг!$I:$I,0))),"")</f>
        <v/>
      </c>
      <c r="L3258" s="132" t="str">
        <f>IFERROR(IFERROR(INDEX(Кат!$A:$A,MATCH($C3258,Кат!$I:$I,0)),INDEX(Торг!$A:$A,MATCH($C3258,Торг!$I:$I,0))),"")</f>
        <v/>
      </c>
      <c r="M3258" s="132" t="str">
        <f>IFERROR(IFERROR(INDEX(Кат!$B:$B,MATCH($C3258,Кат!$I:$I,0)),INDEX(Торг!$B:$B,MATCH($C3258,Торг!$I:$I,0))),"")</f>
        <v/>
      </c>
      <c r="N3258" s="132" t="str">
        <f t="shared" si="50"/>
        <v>HOFER HF530095</v>
      </c>
      <c r="O3258" s="132" t="str">
        <f>IFERROR(IFERROR(INDEX(Кат!$B:$B,MATCH($N3258,Кат!$I:$I,0)),INDEX(Торг!$B:$B,MATCH($N3258,Торг!$I:$I,0))),"")</f>
        <v/>
      </c>
    </row>
    <row r="3259" spans="1:15" outlineLevel="2">
      <c r="A3259" t="s">
        <v>31432</v>
      </c>
      <c r="C3259" s="191" t="s">
        <v>31433</v>
      </c>
      <c r="E3259" t="s">
        <v>31434</v>
      </c>
      <c r="F3259" t="s">
        <v>1675</v>
      </c>
      <c r="G3259" t="s">
        <v>375</v>
      </c>
      <c r="H3259">
        <v>4850</v>
      </c>
      <c r="J3259" t="s">
        <v>22634</v>
      </c>
      <c r="K3259" s="132" t="str">
        <f>IFERROR(IFERROR(INDEX(Кат!$O:$O,MATCH($C3259,Кат!$I:$I,0)),INDEX(Торг!$L:$L,MATCH($C3259,Торг!$I:$I,0))),"")</f>
        <v/>
      </c>
      <c r="L3259" s="132" t="str">
        <f>IFERROR(IFERROR(INDEX(Кат!$A:$A,MATCH($C3259,Кат!$I:$I,0)),INDEX(Торг!$A:$A,MATCH($C3259,Торг!$I:$I,0))),"")</f>
        <v/>
      </c>
      <c r="M3259" s="132" t="str">
        <f>IFERROR(IFERROR(INDEX(Кат!$B:$B,MATCH($C3259,Кат!$I:$I,0)),INDEX(Торг!$B:$B,MATCH($C3259,Торг!$I:$I,0))),"")</f>
        <v/>
      </c>
      <c r="N3259" s="132" t="str">
        <f t="shared" si="50"/>
        <v>HOFER HF530096</v>
      </c>
      <c r="O3259" s="132" t="str">
        <f>IFERROR(IFERROR(INDEX(Кат!$B:$B,MATCH($N3259,Кат!$I:$I,0)),INDEX(Торг!$B:$B,MATCH($N3259,Торг!$I:$I,0))),"")</f>
        <v/>
      </c>
    </row>
    <row r="3260" spans="1:15" outlineLevel="1">
      <c r="A3260" t="s">
        <v>23911</v>
      </c>
      <c r="C3260" s="191"/>
      <c r="E3260" t="s">
        <v>23764</v>
      </c>
      <c r="J3260" t="s">
        <v>22634</v>
      </c>
      <c r="K3260" s="132" t="str">
        <f>IFERROR(IFERROR(INDEX(Кат!$O:$O,MATCH($C3260,Кат!$I:$I,0)),INDEX(Торг!$L:$L,MATCH($C3260,Торг!$I:$I,0))),"")</f>
        <v/>
      </c>
      <c r="L3260" s="132" t="str">
        <f>IFERROR(IFERROR(INDEX(Кат!$A:$A,MATCH($C3260,Кат!$I:$I,0)),INDEX(Торг!$A:$A,MATCH($C3260,Торг!$I:$I,0))),"")</f>
        <v/>
      </c>
      <c r="M3260" s="132" t="str">
        <f>IFERROR(IFERROR(INDEX(Кат!$B:$B,MATCH($C3260,Кат!$I:$I,0)),INDEX(Торг!$B:$B,MATCH($C3260,Торг!$I:$I,0))),"")</f>
        <v/>
      </c>
      <c r="N3260" s="132" t="str">
        <f t="shared" si="50"/>
        <v xml:space="preserve"> </v>
      </c>
      <c r="O3260" s="132" t="str">
        <f>IFERROR(IFERROR(INDEX(Кат!$B:$B,MATCH($N3260,Кат!$I:$I,0)),INDEX(Торг!$B:$B,MATCH($N3260,Торг!$I:$I,0))),"")</f>
        <v/>
      </c>
    </row>
    <row r="3261" spans="1:15" outlineLevel="2">
      <c r="A3261" t="s">
        <v>16754</v>
      </c>
      <c r="C3261" s="191" t="s">
        <v>2036</v>
      </c>
      <c r="E3261" t="s">
        <v>2037</v>
      </c>
      <c r="F3261" t="s">
        <v>1675</v>
      </c>
      <c r="G3261" t="s">
        <v>399</v>
      </c>
      <c r="H3261">
        <v>350</v>
      </c>
      <c r="J3261" t="s">
        <v>22634</v>
      </c>
      <c r="K3261" s="132" t="str">
        <f>IFERROR(IFERROR(INDEX(Кат!$O:$O,MATCH($C3261,Кат!$I:$I,0)),INDEX(Торг!$L:$L,MATCH($C3261,Торг!$I:$I,0))),"")</f>
        <v/>
      </c>
      <c r="L3261" s="132" t="str">
        <f>IFERROR(IFERROR(INDEX(Кат!$A:$A,MATCH($C3261,Кат!$I:$I,0)),INDEX(Торг!$A:$A,MATCH($C3261,Торг!$I:$I,0))),"")</f>
        <v/>
      </c>
      <c r="M3261" s="132" t="str">
        <f>IFERROR(IFERROR(INDEX(Кат!$B:$B,MATCH($C3261,Кат!$I:$I,0)),INDEX(Торг!$B:$B,MATCH($C3261,Торг!$I:$I,0))),"")</f>
        <v/>
      </c>
      <c r="N3261" s="132" t="str">
        <f t="shared" si="50"/>
        <v>HOFER HF445909</v>
      </c>
      <c r="O3261" s="132" t="str">
        <f>IFERROR(IFERROR(INDEX(Кат!$B:$B,MATCH($N3261,Кат!$I:$I,0)),INDEX(Торг!$B:$B,MATCH($N3261,Торг!$I:$I,0))),"")</f>
        <v/>
      </c>
    </row>
    <row r="3262" spans="1:15" outlineLevel="1">
      <c r="A3262" t="s">
        <v>16755</v>
      </c>
      <c r="C3262" s="191" t="s">
        <v>2038</v>
      </c>
      <c r="E3262" t="s">
        <v>2039</v>
      </c>
      <c r="F3262" t="s">
        <v>1675</v>
      </c>
      <c r="G3262" t="s">
        <v>399</v>
      </c>
      <c r="H3262">
        <v>360</v>
      </c>
      <c r="J3262" t="s">
        <v>22634</v>
      </c>
      <c r="K3262" s="132" t="str">
        <f>IFERROR(IFERROR(INDEX(Кат!$O:$O,MATCH($C3262,Кат!$I:$I,0)),INDEX(Торг!$L:$L,MATCH($C3262,Торг!$I:$I,0))),"")</f>
        <v/>
      </c>
      <c r="L3262" s="132" t="str">
        <f>IFERROR(IFERROR(INDEX(Кат!$A:$A,MATCH($C3262,Кат!$I:$I,0)),INDEX(Торг!$A:$A,MATCH($C3262,Торг!$I:$I,0))),"")</f>
        <v/>
      </c>
      <c r="M3262" s="132" t="str">
        <f>IFERROR(IFERROR(INDEX(Кат!$B:$B,MATCH($C3262,Кат!$I:$I,0)),INDEX(Торг!$B:$B,MATCH($C3262,Торг!$I:$I,0))),"")</f>
        <v/>
      </c>
      <c r="N3262" s="132" t="str">
        <f t="shared" si="50"/>
        <v>HOFER HF445907</v>
      </c>
      <c r="O3262" s="132" t="str">
        <f>IFERROR(IFERROR(INDEX(Кат!$B:$B,MATCH($N3262,Кат!$I:$I,0)),INDEX(Торг!$B:$B,MATCH($N3262,Торг!$I:$I,0))),"")</f>
        <v/>
      </c>
    </row>
    <row r="3263" spans="1:15" outlineLevel="2">
      <c r="A3263" t="s">
        <v>16756</v>
      </c>
      <c r="C3263" s="191" t="s">
        <v>2040</v>
      </c>
      <c r="E3263" t="s">
        <v>2041</v>
      </c>
      <c r="F3263" t="s">
        <v>1675</v>
      </c>
      <c r="G3263" t="s">
        <v>399</v>
      </c>
      <c r="H3263">
        <v>360</v>
      </c>
      <c r="J3263" t="s">
        <v>22634</v>
      </c>
      <c r="K3263" s="132" t="str">
        <f>IFERROR(IFERROR(INDEX(Кат!$O:$O,MATCH($C3263,Кат!$I:$I,0)),INDEX(Торг!$L:$L,MATCH($C3263,Торг!$I:$I,0))),"")</f>
        <v/>
      </c>
      <c r="L3263" s="132" t="str">
        <f>IFERROR(IFERROR(INDEX(Кат!$A:$A,MATCH($C3263,Кат!$I:$I,0)),INDEX(Торг!$A:$A,MATCH($C3263,Торг!$I:$I,0))),"")</f>
        <v/>
      </c>
      <c r="M3263" s="132" t="str">
        <f>IFERROR(IFERROR(INDEX(Кат!$B:$B,MATCH($C3263,Кат!$I:$I,0)),INDEX(Торг!$B:$B,MATCH($C3263,Торг!$I:$I,0))),"")</f>
        <v/>
      </c>
      <c r="N3263" s="132" t="str">
        <f t="shared" si="50"/>
        <v>HOFER HF445302</v>
      </c>
      <c r="O3263" s="132" t="str">
        <f>IFERROR(IFERROR(INDEX(Кат!$B:$B,MATCH($N3263,Кат!$I:$I,0)),INDEX(Торг!$B:$B,MATCH($N3263,Торг!$I:$I,0))),"")</f>
        <v/>
      </c>
    </row>
    <row r="3264" spans="1:15" outlineLevel="2">
      <c r="A3264" t="s">
        <v>16757</v>
      </c>
      <c r="C3264" s="191" t="s">
        <v>2042</v>
      </c>
      <c r="E3264" t="s">
        <v>2043</v>
      </c>
      <c r="F3264" t="s">
        <v>1675</v>
      </c>
      <c r="G3264" t="s">
        <v>399</v>
      </c>
      <c r="H3264">
        <v>320</v>
      </c>
      <c r="J3264" t="s">
        <v>22634</v>
      </c>
      <c r="K3264" s="132" t="str">
        <f>IFERROR(IFERROR(INDEX(Кат!$O:$O,MATCH($C3264,Кат!$I:$I,0)),INDEX(Торг!$L:$L,MATCH($C3264,Торг!$I:$I,0))),"")</f>
        <v/>
      </c>
      <c r="L3264" s="132" t="str">
        <f>IFERROR(IFERROR(INDEX(Кат!$A:$A,MATCH($C3264,Кат!$I:$I,0)),INDEX(Торг!$A:$A,MATCH($C3264,Торг!$I:$I,0))),"")</f>
        <v/>
      </c>
      <c r="M3264" s="132" t="str">
        <f>IFERROR(IFERROR(INDEX(Кат!$B:$B,MATCH($C3264,Кат!$I:$I,0)),INDEX(Торг!$B:$B,MATCH($C3264,Торг!$I:$I,0))),"")</f>
        <v/>
      </c>
      <c r="N3264" s="132" t="str">
        <f t="shared" si="50"/>
        <v>HOFER HF445301</v>
      </c>
      <c r="O3264" s="132" t="str">
        <f>IFERROR(IFERROR(INDEX(Кат!$B:$B,MATCH($N3264,Кат!$I:$I,0)),INDEX(Торг!$B:$B,MATCH($N3264,Торг!$I:$I,0))),"")</f>
        <v/>
      </c>
    </row>
    <row r="3265" spans="1:15" outlineLevel="2">
      <c r="A3265" t="s">
        <v>16758</v>
      </c>
      <c r="C3265" s="191" t="s">
        <v>2044</v>
      </c>
      <c r="E3265" t="s">
        <v>2045</v>
      </c>
      <c r="F3265" t="s">
        <v>1675</v>
      </c>
      <c r="G3265" t="s">
        <v>399</v>
      </c>
      <c r="H3265">
        <v>360</v>
      </c>
      <c r="J3265" t="s">
        <v>22634</v>
      </c>
      <c r="K3265" s="132" t="str">
        <f>IFERROR(IFERROR(INDEX(Кат!$O:$O,MATCH($C3265,Кат!$I:$I,0)),INDEX(Торг!$L:$L,MATCH($C3265,Торг!$I:$I,0))),"")</f>
        <v/>
      </c>
      <c r="L3265" s="132" t="str">
        <f>IFERROR(IFERROR(INDEX(Кат!$A:$A,MATCH($C3265,Кат!$I:$I,0)),INDEX(Торг!$A:$A,MATCH($C3265,Торг!$I:$I,0))),"")</f>
        <v/>
      </c>
      <c r="M3265" s="132" t="str">
        <f>IFERROR(IFERROR(INDEX(Кат!$B:$B,MATCH($C3265,Кат!$I:$I,0)),INDEX(Торг!$B:$B,MATCH($C3265,Торг!$I:$I,0))),"")</f>
        <v/>
      </c>
      <c r="N3265" s="132" t="str">
        <f t="shared" si="50"/>
        <v>HOFER HF445304</v>
      </c>
      <c r="O3265" s="132" t="str">
        <f>IFERROR(IFERROR(INDEX(Кат!$B:$B,MATCH($N3265,Кат!$I:$I,0)),INDEX(Торг!$B:$B,MATCH($N3265,Торг!$I:$I,0))),"")</f>
        <v/>
      </c>
    </row>
    <row r="3266" spans="1:15" outlineLevel="1">
      <c r="A3266" t="s">
        <v>16759</v>
      </c>
      <c r="C3266" s="191" t="s">
        <v>2046</v>
      </c>
      <c r="E3266" t="s">
        <v>2047</v>
      </c>
      <c r="F3266" t="s">
        <v>1675</v>
      </c>
      <c r="G3266" t="s">
        <v>399</v>
      </c>
      <c r="H3266">
        <v>320</v>
      </c>
      <c r="J3266" t="s">
        <v>22634</v>
      </c>
      <c r="K3266" s="132" t="str">
        <f>IFERROR(IFERROR(INDEX(Кат!$O:$O,MATCH($C3266,Кат!$I:$I,0)),INDEX(Торг!$L:$L,MATCH($C3266,Торг!$I:$I,0))),"")</f>
        <v/>
      </c>
      <c r="L3266" s="132" t="str">
        <f>IFERROR(IFERROR(INDEX(Кат!$A:$A,MATCH($C3266,Кат!$I:$I,0)),INDEX(Торг!$A:$A,MATCH($C3266,Торг!$I:$I,0))),"")</f>
        <v/>
      </c>
      <c r="M3266" s="132" t="str">
        <f>IFERROR(IFERROR(INDEX(Кат!$B:$B,MATCH($C3266,Кат!$I:$I,0)),INDEX(Торг!$B:$B,MATCH($C3266,Торг!$I:$I,0))),"")</f>
        <v/>
      </c>
      <c r="N3266" s="132" t="str">
        <f t="shared" si="50"/>
        <v>HOFER HF445303</v>
      </c>
      <c r="O3266" s="132" t="str">
        <f>IFERROR(IFERROR(INDEX(Кат!$B:$B,MATCH($N3266,Кат!$I:$I,0)),INDEX(Торг!$B:$B,MATCH($N3266,Торг!$I:$I,0))),"")</f>
        <v/>
      </c>
    </row>
    <row r="3267" spans="1:15" outlineLevel="2">
      <c r="A3267" t="s">
        <v>16760</v>
      </c>
      <c r="C3267" s="191" t="s">
        <v>2048</v>
      </c>
      <c r="E3267" t="s">
        <v>2049</v>
      </c>
      <c r="F3267" t="s">
        <v>1675</v>
      </c>
      <c r="G3267" t="s">
        <v>399</v>
      </c>
      <c r="H3267">
        <v>360</v>
      </c>
      <c r="J3267" t="s">
        <v>22634</v>
      </c>
      <c r="K3267" s="132" t="str">
        <f>IFERROR(IFERROR(INDEX(Кат!$O:$O,MATCH($C3267,Кат!$I:$I,0)),INDEX(Торг!$L:$L,MATCH($C3267,Торг!$I:$I,0))),"")</f>
        <v/>
      </c>
      <c r="L3267" s="132" t="str">
        <f>IFERROR(IFERROR(INDEX(Кат!$A:$A,MATCH($C3267,Кат!$I:$I,0)),INDEX(Торг!$A:$A,MATCH($C3267,Торг!$I:$I,0))),"")</f>
        <v/>
      </c>
      <c r="M3267" s="132" t="str">
        <f>IFERROR(IFERROR(INDEX(Кат!$B:$B,MATCH($C3267,Кат!$I:$I,0)),INDEX(Торг!$B:$B,MATCH($C3267,Торг!$I:$I,0))),"")</f>
        <v/>
      </c>
      <c r="N3267" s="132" t="str">
        <f t="shared" si="50"/>
        <v>HOFER HF445306</v>
      </c>
      <c r="O3267" s="132" t="str">
        <f>IFERROR(IFERROR(INDEX(Кат!$B:$B,MATCH($N3267,Кат!$I:$I,0)),INDEX(Торг!$B:$B,MATCH($N3267,Торг!$I:$I,0))),"")</f>
        <v/>
      </c>
    </row>
    <row r="3268" spans="1:15" outlineLevel="2">
      <c r="A3268" t="s">
        <v>16761</v>
      </c>
      <c r="C3268" s="191" t="s">
        <v>2050</v>
      </c>
      <c r="E3268" t="s">
        <v>2051</v>
      </c>
      <c r="F3268" t="s">
        <v>1675</v>
      </c>
      <c r="G3268" t="s">
        <v>399</v>
      </c>
      <c r="H3268">
        <v>320</v>
      </c>
      <c r="J3268" t="s">
        <v>22634</v>
      </c>
      <c r="K3268" s="132" t="str">
        <f>IFERROR(IFERROR(INDEX(Кат!$O:$O,MATCH($C3268,Кат!$I:$I,0)),INDEX(Торг!$L:$L,MATCH($C3268,Торг!$I:$I,0))),"")</f>
        <v/>
      </c>
      <c r="L3268" s="132" t="str">
        <f>IFERROR(IFERROR(INDEX(Кат!$A:$A,MATCH($C3268,Кат!$I:$I,0)),INDEX(Торг!$A:$A,MATCH($C3268,Торг!$I:$I,0))),"")</f>
        <v/>
      </c>
      <c r="M3268" s="132" t="str">
        <f>IFERROR(IFERROR(INDEX(Кат!$B:$B,MATCH($C3268,Кат!$I:$I,0)),INDEX(Торг!$B:$B,MATCH($C3268,Торг!$I:$I,0))),"")</f>
        <v/>
      </c>
      <c r="N3268" s="132" t="str">
        <f t="shared" si="50"/>
        <v>HOFER HF445305</v>
      </c>
      <c r="O3268" s="132" t="str">
        <f>IFERROR(IFERROR(INDEX(Кат!$B:$B,MATCH($N3268,Кат!$I:$I,0)),INDEX(Торг!$B:$B,MATCH($N3268,Торг!$I:$I,0))),"")</f>
        <v/>
      </c>
    </row>
    <row r="3269" spans="1:15">
      <c r="A3269" t="s">
        <v>16762</v>
      </c>
      <c r="C3269" s="191" t="s">
        <v>2052</v>
      </c>
      <c r="E3269" t="s">
        <v>2053</v>
      </c>
      <c r="F3269" t="s">
        <v>1675</v>
      </c>
      <c r="G3269" t="s">
        <v>399</v>
      </c>
      <c r="H3269">
        <v>360</v>
      </c>
      <c r="J3269" t="s">
        <v>22634</v>
      </c>
      <c r="K3269" s="132" t="str">
        <f>IFERROR(IFERROR(INDEX(Кат!$O:$O,MATCH($C3269,Кат!$I:$I,0)),INDEX(Торг!$L:$L,MATCH($C3269,Торг!$I:$I,0))),"")</f>
        <v/>
      </c>
      <c r="L3269" s="132" t="str">
        <f>IFERROR(IFERROR(INDEX(Кат!$A:$A,MATCH($C3269,Кат!$I:$I,0)),INDEX(Торг!$A:$A,MATCH($C3269,Торг!$I:$I,0))),"")</f>
        <v/>
      </c>
      <c r="M3269" s="132" t="str">
        <f>IFERROR(IFERROR(INDEX(Кат!$B:$B,MATCH($C3269,Кат!$I:$I,0)),INDEX(Торг!$B:$B,MATCH($C3269,Торг!$I:$I,0))),"")</f>
        <v/>
      </c>
      <c r="N3269" s="132" t="str">
        <f t="shared" si="50"/>
        <v>HOFER HF445314</v>
      </c>
      <c r="O3269" s="132" t="str">
        <f>IFERROR(IFERROR(INDEX(Кат!$B:$B,MATCH($N3269,Кат!$I:$I,0)),INDEX(Торг!$B:$B,MATCH($N3269,Торг!$I:$I,0))),"")</f>
        <v/>
      </c>
    </row>
    <row r="3270" spans="1:15" outlineLevel="1">
      <c r="A3270" t="s">
        <v>16763</v>
      </c>
      <c r="C3270" s="191" t="s">
        <v>2054</v>
      </c>
      <c r="E3270" t="s">
        <v>2055</v>
      </c>
      <c r="F3270" t="s">
        <v>1675</v>
      </c>
      <c r="G3270" t="s">
        <v>399</v>
      </c>
      <c r="H3270">
        <v>320</v>
      </c>
      <c r="J3270" t="s">
        <v>22634</v>
      </c>
      <c r="K3270" s="132" t="str">
        <f>IFERROR(IFERROR(INDEX(Кат!$O:$O,MATCH($C3270,Кат!$I:$I,0)),INDEX(Торг!$L:$L,MATCH($C3270,Торг!$I:$I,0))),"")</f>
        <v/>
      </c>
      <c r="L3270" s="132" t="str">
        <f>IFERROR(IFERROR(INDEX(Кат!$A:$A,MATCH($C3270,Кат!$I:$I,0)),INDEX(Торг!$A:$A,MATCH($C3270,Торг!$I:$I,0))),"")</f>
        <v/>
      </c>
      <c r="M3270" s="132" t="str">
        <f>IFERROR(IFERROR(INDEX(Кат!$B:$B,MATCH($C3270,Кат!$I:$I,0)),INDEX(Торг!$B:$B,MATCH($C3270,Торг!$I:$I,0))),"")</f>
        <v/>
      </c>
      <c r="N3270" s="132" t="str">
        <f t="shared" si="50"/>
        <v>HOFER HF445313</v>
      </c>
      <c r="O3270" s="132" t="str">
        <f>IFERROR(IFERROR(INDEX(Кат!$B:$B,MATCH($N3270,Кат!$I:$I,0)),INDEX(Торг!$B:$B,MATCH($N3270,Торг!$I:$I,0))),"")</f>
        <v/>
      </c>
    </row>
    <row r="3271" spans="1:15" outlineLevel="1">
      <c r="A3271" t="s">
        <v>16764</v>
      </c>
      <c r="C3271" s="191" t="s">
        <v>2056</v>
      </c>
      <c r="E3271" t="s">
        <v>22839</v>
      </c>
      <c r="F3271" t="s">
        <v>1675</v>
      </c>
      <c r="G3271" t="s">
        <v>399</v>
      </c>
      <c r="H3271">
        <v>400</v>
      </c>
      <c r="J3271" t="s">
        <v>22634</v>
      </c>
      <c r="K3271" s="132" t="str">
        <f>IFERROR(IFERROR(INDEX(Кат!$O:$O,MATCH($C3271,Кат!$I:$I,0)),INDEX(Торг!$L:$L,MATCH($C3271,Торг!$I:$I,0))),"")</f>
        <v/>
      </c>
      <c r="L3271" s="132" t="str">
        <f>IFERROR(IFERROR(INDEX(Кат!$A:$A,MATCH($C3271,Кат!$I:$I,0)),INDEX(Торг!$A:$A,MATCH($C3271,Торг!$I:$I,0))),"")</f>
        <v/>
      </c>
      <c r="M3271" s="132" t="str">
        <f>IFERROR(IFERROR(INDEX(Кат!$B:$B,MATCH($C3271,Кат!$I:$I,0)),INDEX(Торг!$B:$B,MATCH($C3271,Торг!$I:$I,0))),"")</f>
        <v/>
      </c>
      <c r="N3271" s="132" t="str">
        <f t="shared" si="50"/>
        <v>HOFER HF445731</v>
      </c>
      <c r="O3271" s="132" t="str">
        <f>IFERROR(IFERROR(INDEX(Кат!$B:$B,MATCH($N3271,Кат!$I:$I,0)),INDEX(Торг!$B:$B,MATCH($N3271,Торг!$I:$I,0))),"")</f>
        <v/>
      </c>
    </row>
    <row r="3272" spans="1:15">
      <c r="A3272" t="s">
        <v>16765</v>
      </c>
      <c r="C3272" s="191" t="s">
        <v>2057</v>
      </c>
      <c r="E3272" t="s">
        <v>22840</v>
      </c>
      <c r="F3272" t="s">
        <v>1675</v>
      </c>
      <c r="G3272" t="s">
        <v>399</v>
      </c>
      <c r="H3272">
        <v>360</v>
      </c>
      <c r="J3272" t="s">
        <v>22634</v>
      </c>
      <c r="K3272" s="132" t="str">
        <f>IFERROR(IFERROR(INDEX(Кат!$O:$O,MATCH($C3272,Кат!$I:$I,0)),INDEX(Торг!$L:$L,MATCH($C3272,Торг!$I:$I,0))),"")</f>
        <v/>
      </c>
      <c r="L3272" s="132" t="str">
        <f>IFERROR(IFERROR(INDEX(Кат!$A:$A,MATCH($C3272,Кат!$I:$I,0)),INDEX(Торг!$A:$A,MATCH($C3272,Торг!$I:$I,0))),"")</f>
        <v/>
      </c>
      <c r="M3272" s="132" t="str">
        <f>IFERROR(IFERROR(INDEX(Кат!$B:$B,MATCH($C3272,Кат!$I:$I,0)),INDEX(Торг!$B:$B,MATCH($C3272,Торг!$I:$I,0))),"")</f>
        <v/>
      </c>
      <c r="N3272" s="132" t="str">
        <f t="shared" ref="N3272:N3335" si="51">_xlfn.CONCAT(F3272," ",C3272)</f>
        <v>HOFER HF445730</v>
      </c>
      <c r="O3272" s="132" t="str">
        <f>IFERROR(IFERROR(INDEX(Кат!$B:$B,MATCH($N3272,Кат!$I:$I,0)),INDEX(Торг!$B:$B,MATCH($N3272,Торг!$I:$I,0))),"")</f>
        <v/>
      </c>
    </row>
    <row r="3273" spans="1:15" outlineLevel="1">
      <c r="A3273" t="s">
        <v>16766</v>
      </c>
      <c r="C3273" s="191" t="s">
        <v>2058</v>
      </c>
      <c r="E3273" t="s">
        <v>2059</v>
      </c>
      <c r="F3273" t="s">
        <v>1675</v>
      </c>
      <c r="G3273" t="s">
        <v>399</v>
      </c>
      <c r="H3273">
        <v>600</v>
      </c>
      <c r="J3273" t="s">
        <v>22634</v>
      </c>
      <c r="K3273" s="132" t="str">
        <f>IFERROR(IFERROR(INDEX(Кат!$O:$O,MATCH($C3273,Кат!$I:$I,0)),INDEX(Торг!$L:$L,MATCH($C3273,Торг!$I:$I,0))),"")</f>
        <v/>
      </c>
      <c r="L3273" s="132" t="str">
        <f>IFERROR(IFERROR(INDEX(Кат!$A:$A,MATCH($C3273,Кат!$I:$I,0)),INDEX(Торг!$A:$A,MATCH($C3273,Торг!$I:$I,0))),"")</f>
        <v/>
      </c>
      <c r="M3273" s="132" t="str">
        <f>IFERROR(IFERROR(INDEX(Кат!$B:$B,MATCH($C3273,Кат!$I:$I,0)),INDEX(Торг!$B:$B,MATCH($C3273,Торг!$I:$I,0))),"")</f>
        <v/>
      </c>
      <c r="N3273" s="132" t="str">
        <f t="shared" si="51"/>
        <v>HOFER HF445910</v>
      </c>
      <c r="O3273" s="132" t="str">
        <f>IFERROR(IFERROR(INDEX(Кат!$B:$B,MATCH($N3273,Кат!$I:$I,0)),INDEX(Торг!$B:$B,MATCH($N3273,Торг!$I:$I,0))),"")</f>
        <v/>
      </c>
    </row>
    <row r="3274" spans="1:15">
      <c r="A3274" t="s">
        <v>16767</v>
      </c>
      <c r="C3274" s="191" t="s">
        <v>2060</v>
      </c>
      <c r="E3274" t="s">
        <v>2061</v>
      </c>
      <c r="F3274" t="s">
        <v>1675</v>
      </c>
      <c r="G3274" t="s">
        <v>399</v>
      </c>
      <c r="H3274">
        <v>670</v>
      </c>
      <c r="J3274" t="s">
        <v>22634</v>
      </c>
      <c r="K3274" s="132" t="str">
        <f>IFERROR(IFERROR(INDEX(Кат!$O:$O,MATCH($C3274,Кат!$I:$I,0)),INDEX(Торг!$L:$L,MATCH($C3274,Торг!$I:$I,0))),"")</f>
        <v/>
      </c>
      <c r="L3274" s="132" t="str">
        <f>IFERROR(IFERROR(INDEX(Кат!$A:$A,MATCH($C3274,Кат!$I:$I,0)),INDEX(Торг!$A:$A,MATCH($C3274,Торг!$I:$I,0))),"")</f>
        <v/>
      </c>
      <c r="M3274" s="132" t="str">
        <f>IFERROR(IFERROR(INDEX(Кат!$B:$B,MATCH($C3274,Кат!$I:$I,0)),INDEX(Торг!$B:$B,MATCH($C3274,Торг!$I:$I,0))),"")</f>
        <v/>
      </c>
      <c r="N3274" s="132" t="str">
        <f t="shared" si="51"/>
        <v>HOFER HF445908</v>
      </c>
      <c r="O3274" s="132" t="str">
        <f>IFERROR(IFERROR(INDEX(Кат!$B:$B,MATCH($N3274,Кат!$I:$I,0)),INDEX(Торг!$B:$B,MATCH($N3274,Торг!$I:$I,0))),"")</f>
        <v/>
      </c>
    </row>
    <row r="3275" spans="1:15" outlineLevel="1">
      <c r="A3275" t="s">
        <v>27143</v>
      </c>
      <c r="C3275" s="191" t="s">
        <v>27151</v>
      </c>
      <c r="E3275" t="s">
        <v>27152</v>
      </c>
      <c r="F3275" t="s">
        <v>1675</v>
      </c>
      <c r="G3275" t="s">
        <v>399</v>
      </c>
      <c r="H3275">
        <v>580</v>
      </c>
      <c r="J3275" t="s">
        <v>22634</v>
      </c>
      <c r="K3275" s="132" t="str">
        <f>IFERROR(IFERROR(INDEX(Кат!$O:$O,MATCH($C3275,Кат!$I:$I,0)),INDEX(Торг!$L:$L,MATCH($C3275,Торг!$I:$I,0))),"")</f>
        <v/>
      </c>
      <c r="L3275" s="132" t="str">
        <f>IFERROR(IFERROR(INDEX(Кат!$A:$A,MATCH($C3275,Кат!$I:$I,0)),INDEX(Торг!$A:$A,MATCH($C3275,Торг!$I:$I,0))),"")</f>
        <v/>
      </c>
      <c r="M3275" s="132" t="str">
        <f>IFERROR(IFERROR(INDEX(Кат!$B:$B,MATCH($C3275,Кат!$I:$I,0)),INDEX(Торг!$B:$B,MATCH($C3275,Торг!$I:$I,0))),"")</f>
        <v/>
      </c>
      <c r="N3275" s="132" t="str">
        <f t="shared" si="51"/>
        <v>HOFER HF445913</v>
      </c>
      <c r="O3275" s="132" t="str">
        <f>IFERROR(IFERROR(INDEX(Кат!$B:$B,MATCH($N3275,Кат!$I:$I,0)),INDEX(Торг!$B:$B,MATCH($N3275,Торг!$I:$I,0))),"")</f>
        <v/>
      </c>
    </row>
    <row r="3276" spans="1:15" outlineLevel="1">
      <c r="A3276" t="s">
        <v>16768</v>
      </c>
      <c r="C3276" s="191" t="s">
        <v>2062</v>
      </c>
      <c r="E3276" t="s">
        <v>2063</v>
      </c>
      <c r="F3276" t="s">
        <v>1675</v>
      </c>
      <c r="G3276" t="s">
        <v>399</v>
      </c>
      <c r="H3276">
        <v>550</v>
      </c>
      <c r="J3276" t="s">
        <v>22634</v>
      </c>
      <c r="K3276" s="132" t="str">
        <f>IFERROR(IFERROR(INDEX(Кат!$O:$O,MATCH($C3276,Кат!$I:$I,0)),INDEX(Торг!$L:$L,MATCH($C3276,Торг!$I:$I,0))),"")</f>
        <v/>
      </c>
      <c r="L3276" s="132" t="str">
        <f>IFERROR(IFERROR(INDEX(Кат!$A:$A,MATCH($C3276,Кат!$I:$I,0)),INDEX(Торг!$A:$A,MATCH($C3276,Торг!$I:$I,0))),"")</f>
        <v/>
      </c>
      <c r="M3276" s="132" t="str">
        <f>IFERROR(IFERROR(INDEX(Кат!$B:$B,MATCH($C3276,Кат!$I:$I,0)),INDEX(Торг!$B:$B,MATCH($C3276,Торг!$I:$I,0))),"")</f>
        <v/>
      </c>
      <c r="N3276" s="132" t="str">
        <f t="shared" si="51"/>
        <v>HOFER HF445912</v>
      </c>
      <c r="O3276" s="132" t="str">
        <f>IFERROR(IFERROR(INDEX(Кат!$B:$B,MATCH($N3276,Кат!$I:$I,0)),INDEX(Торг!$B:$B,MATCH($N3276,Торг!$I:$I,0))),"")</f>
        <v/>
      </c>
    </row>
    <row r="3277" spans="1:15" outlineLevel="1">
      <c r="A3277" t="s">
        <v>16769</v>
      </c>
      <c r="C3277" s="191" t="s">
        <v>2064</v>
      </c>
      <c r="E3277" t="s">
        <v>2065</v>
      </c>
      <c r="F3277" t="s">
        <v>1675</v>
      </c>
      <c r="G3277" t="s">
        <v>399</v>
      </c>
      <c r="H3277">
        <v>200</v>
      </c>
      <c r="J3277" t="s">
        <v>22634</v>
      </c>
      <c r="K3277" s="132" t="str">
        <f>IFERROR(IFERROR(INDEX(Кат!$O:$O,MATCH($C3277,Кат!$I:$I,0)),INDEX(Торг!$L:$L,MATCH($C3277,Торг!$I:$I,0))),"")</f>
        <v/>
      </c>
      <c r="L3277" s="132" t="str">
        <f>IFERROR(IFERROR(INDEX(Кат!$A:$A,MATCH($C3277,Кат!$I:$I,0)),INDEX(Торг!$A:$A,MATCH($C3277,Торг!$I:$I,0))),"")</f>
        <v/>
      </c>
      <c r="M3277" s="132" t="str">
        <f>IFERROR(IFERROR(INDEX(Кат!$B:$B,MATCH($C3277,Кат!$I:$I,0)),INDEX(Торг!$B:$B,MATCH($C3277,Торг!$I:$I,0))),"")</f>
        <v/>
      </c>
      <c r="N3277" s="132" t="str">
        <f t="shared" si="51"/>
        <v>HOFER HF445911</v>
      </c>
      <c r="O3277" s="132" t="str">
        <f>IFERROR(IFERROR(INDEX(Кат!$B:$B,MATCH($N3277,Кат!$I:$I,0)),INDEX(Торг!$B:$B,MATCH($N3277,Торг!$I:$I,0))),"")</f>
        <v/>
      </c>
    </row>
    <row r="3278" spans="1:15" outlineLevel="1">
      <c r="A3278" t="s">
        <v>32354</v>
      </c>
      <c r="C3278" s="191" t="s">
        <v>32355</v>
      </c>
      <c r="E3278" t="s">
        <v>32356</v>
      </c>
      <c r="F3278" t="s">
        <v>1675</v>
      </c>
      <c r="G3278" t="s">
        <v>399</v>
      </c>
      <c r="H3278">
        <v>350</v>
      </c>
      <c r="J3278" t="s">
        <v>22634</v>
      </c>
      <c r="K3278" s="132" t="str">
        <f>IFERROR(IFERROR(INDEX(Кат!$O:$O,MATCH($C3278,Кат!$I:$I,0)),INDEX(Торг!$L:$L,MATCH($C3278,Торг!$I:$I,0))),"")</f>
        <v/>
      </c>
      <c r="L3278" s="132" t="str">
        <f>IFERROR(IFERROR(INDEX(Кат!$A:$A,MATCH($C3278,Кат!$I:$I,0)),INDEX(Торг!$A:$A,MATCH($C3278,Торг!$I:$I,0))),"")</f>
        <v/>
      </c>
      <c r="M3278" s="132" t="str">
        <f>IFERROR(IFERROR(INDEX(Кат!$B:$B,MATCH($C3278,Кат!$I:$I,0)),INDEX(Торг!$B:$B,MATCH($C3278,Торг!$I:$I,0))),"")</f>
        <v/>
      </c>
      <c r="N3278" s="132" t="str">
        <f t="shared" si="51"/>
        <v>HOFER HF445914</v>
      </c>
      <c r="O3278" s="132" t="str">
        <f>IFERROR(IFERROR(INDEX(Кат!$B:$B,MATCH($N3278,Кат!$I:$I,0)),INDEX(Торг!$B:$B,MATCH($N3278,Торг!$I:$I,0))),"")</f>
        <v/>
      </c>
    </row>
    <row r="3279" spans="1:15" outlineLevel="1">
      <c r="A3279" t="s">
        <v>32357</v>
      </c>
      <c r="C3279" s="191" t="s">
        <v>32358</v>
      </c>
      <c r="E3279" t="s">
        <v>32359</v>
      </c>
      <c r="F3279" t="s">
        <v>1675</v>
      </c>
      <c r="G3279" t="s">
        <v>399</v>
      </c>
      <c r="H3279">
        <v>420</v>
      </c>
      <c r="J3279" t="s">
        <v>22634</v>
      </c>
      <c r="K3279" s="132" t="str">
        <f>IFERROR(IFERROR(INDEX(Кат!$O:$O,MATCH($C3279,Кат!$I:$I,0)),INDEX(Торг!$L:$L,MATCH($C3279,Торг!$I:$I,0))),"")</f>
        <v/>
      </c>
      <c r="L3279" s="132" t="str">
        <f>IFERROR(IFERROR(INDEX(Кат!$A:$A,MATCH($C3279,Кат!$I:$I,0)),INDEX(Торг!$A:$A,MATCH($C3279,Торг!$I:$I,0))),"")</f>
        <v/>
      </c>
      <c r="M3279" s="132" t="str">
        <f>IFERROR(IFERROR(INDEX(Кат!$B:$B,MATCH($C3279,Кат!$I:$I,0)),INDEX(Торг!$B:$B,MATCH($C3279,Торг!$I:$I,0))),"")</f>
        <v/>
      </c>
      <c r="N3279" s="132" t="str">
        <f t="shared" si="51"/>
        <v>HOFER HF445915</v>
      </c>
      <c r="O3279" s="132" t="str">
        <f>IFERROR(IFERROR(INDEX(Кат!$B:$B,MATCH($N3279,Кат!$I:$I,0)),INDEX(Торг!$B:$B,MATCH($N3279,Торг!$I:$I,0))),"")</f>
        <v/>
      </c>
    </row>
    <row r="3280" spans="1:15" outlineLevel="1">
      <c r="A3280" t="s">
        <v>23912</v>
      </c>
      <c r="C3280" s="191"/>
      <c r="E3280" t="s">
        <v>23913</v>
      </c>
      <c r="J3280" t="s">
        <v>22634</v>
      </c>
      <c r="K3280" s="132" t="str">
        <f>IFERROR(IFERROR(INDEX(Кат!$O:$O,MATCH($C3280,Кат!$I:$I,0)),INDEX(Торг!$L:$L,MATCH($C3280,Торг!$I:$I,0))),"")</f>
        <v/>
      </c>
      <c r="L3280" s="132" t="str">
        <f>IFERROR(IFERROR(INDEX(Кат!$A:$A,MATCH($C3280,Кат!$I:$I,0)),INDEX(Торг!$A:$A,MATCH($C3280,Торг!$I:$I,0))),"")</f>
        <v/>
      </c>
      <c r="M3280" s="132" t="str">
        <f>IFERROR(IFERROR(INDEX(Кат!$B:$B,MATCH($C3280,Кат!$I:$I,0)),INDEX(Торг!$B:$B,MATCH($C3280,Торг!$I:$I,0))),"")</f>
        <v/>
      </c>
      <c r="N3280" s="132" t="str">
        <f t="shared" si="51"/>
        <v xml:space="preserve"> </v>
      </c>
      <c r="O3280" s="132" t="str">
        <f>IFERROR(IFERROR(INDEX(Кат!$B:$B,MATCH($N3280,Кат!$I:$I,0)),INDEX(Торг!$B:$B,MATCH($N3280,Торг!$I:$I,0))),"")</f>
        <v/>
      </c>
    </row>
    <row r="3281" spans="1:15" outlineLevel="1">
      <c r="A3281" t="s">
        <v>16770</v>
      </c>
      <c r="C3281" s="191" t="s">
        <v>2066</v>
      </c>
      <c r="E3281" t="s">
        <v>2067</v>
      </c>
      <c r="F3281" t="s">
        <v>1675</v>
      </c>
      <c r="G3281" t="s">
        <v>375</v>
      </c>
      <c r="H3281">
        <v>2000</v>
      </c>
      <c r="J3281" t="s">
        <v>22634</v>
      </c>
      <c r="K3281" s="132" t="str">
        <f>IFERROR(IFERROR(INDEX(Кат!$O:$O,MATCH($C3281,Кат!$I:$I,0)),INDEX(Торг!$L:$L,MATCH($C3281,Торг!$I:$I,0))),"")</f>
        <v/>
      </c>
      <c r="L3281" s="132" t="str">
        <f>IFERROR(IFERROR(INDEX(Кат!$A:$A,MATCH($C3281,Кат!$I:$I,0)),INDEX(Торг!$A:$A,MATCH($C3281,Торг!$I:$I,0))),"")</f>
        <v/>
      </c>
      <c r="M3281" s="132" t="str">
        <f>IFERROR(IFERROR(INDEX(Кат!$B:$B,MATCH($C3281,Кат!$I:$I,0)),INDEX(Торг!$B:$B,MATCH($C3281,Торг!$I:$I,0))),"")</f>
        <v/>
      </c>
      <c r="N3281" s="132" t="str">
        <f t="shared" si="51"/>
        <v>HOFER HF144806</v>
      </c>
      <c r="O3281" s="132" t="str">
        <f>IFERROR(IFERROR(INDEX(Кат!$B:$B,MATCH($N3281,Кат!$I:$I,0)),INDEX(Торг!$B:$B,MATCH($N3281,Торг!$I:$I,0))),"")</f>
        <v/>
      </c>
    </row>
    <row r="3282" spans="1:15" outlineLevel="1">
      <c r="A3282" t="s">
        <v>32246</v>
      </c>
      <c r="C3282" s="191" t="s">
        <v>32247</v>
      </c>
      <c r="E3282" t="s">
        <v>32248</v>
      </c>
      <c r="F3282" t="s">
        <v>1675</v>
      </c>
      <c r="G3282" t="s">
        <v>375</v>
      </c>
      <c r="H3282">
        <v>2050</v>
      </c>
      <c r="J3282" t="s">
        <v>22634</v>
      </c>
      <c r="K3282" s="132" t="str">
        <f>IFERROR(IFERROR(INDEX(Кат!$O:$O,MATCH($C3282,Кат!$I:$I,0)),INDEX(Торг!$L:$L,MATCH($C3282,Торг!$I:$I,0))),"")</f>
        <v/>
      </c>
      <c r="L3282" s="132" t="str">
        <f>IFERROR(IFERROR(INDEX(Кат!$A:$A,MATCH($C3282,Кат!$I:$I,0)),INDEX(Торг!$A:$A,MATCH($C3282,Торг!$I:$I,0))),"")</f>
        <v/>
      </c>
      <c r="M3282" s="132" t="str">
        <f>IFERROR(IFERROR(INDEX(Кат!$B:$B,MATCH($C3282,Кат!$I:$I,0)),INDEX(Торг!$B:$B,MATCH($C3282,Торг!$I:$I,0))),"")</f>
        <v/>
      </c>
      <c r="N3282" s="132" t="str">
        <f t="shared" si="51"/>
        <v>HOFER HF144808</v>
      </c>
      <c r="O3282" s="132" t="str">
        <f>IFERROR(IFERROR(INDEX(Кат!$B:$B,MATCH($N3282,Кат!$I:$I,0)),INDEX(Торг!$B:$B,MATCH($N3282,Торг!$I:$I,0))),"")</f>
        <v/>
      </c>
    </row>
    <row r="3283" spans="1:15" outlineLevel="1">
      <c r="A3283" t="s">
        <v>32249</v>
      </c>
      <c r="C3283" s="191" t="s">
        <v>32250</v>
      </c>
      <c r="E3283" t="s">
        <v>32251</v>
      </c>
      <c r="F3283" t="s">
        <v>1675</v>
      </c>
      <c r="G3283" t="s">
        <v>375</v>
      </c>
      <c r="H3283">
        <v>2050</v>
      </c>
      <c r="J3283" t="s">
        <v>22634</v>
      </c>
      <c r="K3283" s="132" t="str">
        <f>IFERROR(IFERROR(INDEX(Кат!$O:$O,MATCH($C3283,Кат!$I:$I,0)),INDEX(Торг!$L:$L,MATCH($C3283,Торг!$I:$I,0))),"")</f>
        <v/>
      </c>
      <c r="L3283" s="132" t="str">
        <f>IFERROR(IFERROR(INDEX(Кат!$A:$A,MATCH($C3283,Кат!$I:$I,0)),INDEX(Торг!$A:$A,MATCH($C3283,Торг!$I:$I,0))),"")</f>
        <v/>
      </c>
      <c r="M3283" s="132" t="str">
        <f>IFERROR(IFERROR(INDEX(Кат!$B:$B,MATCH($C3283,Кат!$I:$I,0)),INDEX(Торг!$B:$B,MATCH($C3283,Торг!$I:$I,0))),"")</f>
        <v/>
      </c>
      <c r="N3283" s="132" t="str">
        <f t="shared" si="51"/>
        <v>HOFER HF144807</v>
      </c>
      <c r="O3283" s="132" t="str">
        <f>IFERROR(IFERROR(INDEX(Кат!$B:$B,MATCH($N3283,Кат!$I:$I,0)),INDEX(Торг!$B:$B,MATCH($N3283,Торг!$I:$I,0))),"")</f>
        <v/>
      </c>
    </row>
    <row r="3284" spans="1:15" outlineLevel="1">
      <c r="A3284" t="s">
        <v>29805</v>
      </c>
      <c r="C3284" s="191" t="s">
        <v>29806</v>
      </c>
      <c r="E3284" t="s">
        <v>29807</v>
      </c>
      <c r="F3284" t="s">
        <v>1675</v>
      </c>
      <c r="G3284" t="s">
        <v>399</v>
      </c>
      <c r="H3284">
        <v>2300</v>
      </c>
      <c r="J3284" t="s">
        <v>22634</v>
      </c>
      <c r="K3284" s="132" t="str">
        <f>IFERROR(IFERROR(INDEX(Кат!$O:$O,MATCH($C3284,Кат!$I:$I,0)),INDEX(Торг!$L:$L,MATCH($C3284,Торг!$I:$I,0))),"")</f>
        <v/>
      </c>
      <c r="L3284" s="132" t="str">
        <f>IFERROR(IFERROR(INDEX(Кат!$A:$A,MATCH($C3284,Кат!$I:$I,0)),INDEX(Торг!$A:$A,MATCH($C3284,Торг!$I:$I,0))),"")</f>
        <v/>
      </c>
      <c r="M3284" s="132" t="str">
        <f>IFERROR(IFERROR(INDEX(Кат!$B:$B,MATCH($C3284,Кат!$I:$I,0)),INDEX(Торг!$B:$B,MATCH($C3284,Торг!$I:$I,0))),"")</f>
        <v/>
      </c>
      <c r="N3284" s="132" t="str">
        <f t="shared" si="51"/>
        <v>HOFER HF144816</v>
      </c>
      <c r="O3284" s="132" t="str">
        <f>IFERROR(IFERROR(INDEX(Кат!$B:$B,MATCH($N3284,Кат!$I:$I,0)),INDEX(Торг!$B:$B,MATCH($N3284,Торг!$I:$I,0))),"")</f>
        <v/>
      </c>
    </row>
    <row r="3285" spans="1:15" outlineLevel="1">
      <c r="A3285" t="s">
        <v>22741</v>
      </c>
      <c r="C3285" s="191" t="s">
        <v>22742</v>
      </c>
      <c r="E3285" t="s">
        <v>22743</v>
      </c>
      <c r="F3285" t="s">
        <v>1675</v>
      </c>
      <c r="G3285" t="s">
        <v>375</v>
      </c>
      <c r="H3285">
        <v>2900</v>
      </c>
      <c r="J3285" t="s">
        <v>22634</v>
      </c>
      <c r="K3285" s="132" t="str">
        <f>IFERROR(IFERROR(INDEX(Кат!$O:$O,MATCH($C3285,Кат!$I:$I,0)),INDEX(Торг!$L:$L,MATCH($C3285,Торг!$I:$I,0))),"")</f>
        <v/>
      </c>
      <c r="L3285" s="132" t="str">
        <f>IFERROR(IFERROR(INDEX(Кат!$A:$A,MATCH($C3285,Кат!$I:$I,0)),INDEX(Торг!$A:$A,MATCH($C3285,Торг!$I:$I,0))),"")</f>
        <v/>
      </c>
      <c r="M3285" s="132" t="str">
        <f>IFERROR(IFERROR(INDEX(Кат!$B:$B,MATCH($C3285,Кат!$I:$I,0)),INDEX(Торг!$B:$B,MATCH($C3285,Торг!$I:$I,0))),"")</f>
        <v/>
      </c>
      <c r="N3285" s="132" t="str">
        <f t="shared" si="51"/>
        <v>HOFER HF130251</v>
      </c>
      <c r="O3285" s="132" t="str">
        <f>IFERROR(IFERROR(INDEX(Кат!$B:$B,MATCH($N3285,Кат!$I:$I,0)),INDEX(Торг!$B:$B,MATCH($N3285,Торг!$I:$I,0))),"")</f>
        <v/>
      </c>
    </row>
    <row r="3286" spans="1:15" outlineLevel="1">
      <c r="A3286" t="s">
        <v>22744</v>
      </c>
      <c r="C3286" s="191" t="s">
        <v>22745</v>
      </c>
      <c r="E3286" t="s">
        <v>22746</v>
      </c>
      <c r="F3286" t="s">
        <v>1675</v>
      </c>
      <c r="G3286" t="s">
        <v>375</v>
      </c>
      <c r="H3286">
        <v>3250</v>
      </c>
      <c r="J3286" t="s">
        <v>22634</v>
      </c>
      <c r="K3286" s="132" t="str">
        <f>IFERROR(IFERROR(INDEX(Кат!$O:$O,MATCH($C3286,Кат!$I:$I,0)),INDEX(Торг!$L:$L,MATCH($C3286,Торг!$I:$I,0))),"")</f>
        <v/>
      </c>
      <c r="L3286" s="132" t="str">
        <f>IFERROR(IFERROR(INDEX(Кат!$A:$A,MATCH($C3286,Кат!$I:$I,0)),INDEX(Торг!$A:$A,MATCH($C3286,Торг!$I:$I,0))),"")</f>
        <v/>
      </c>
      <c r="M3286" s="132" t="str">
        <f>IFERROR(IFERROR(INDEX(Кат!$B:$B,MATCH($C3286,Кат!$I:$I,0)),INDEX(Торг!$B:$B,MATCH($C3286,Торг!$I:$I,0))),"")</f>
        <v/>
      </c>
      <c r="N3286" s="132" t="str">
        <f t="shared" si="51"/>
        <v>HOFER HF130254</v>
      </c>
      <c r="O3286" s="132" t="str">
        <f>IFERROR(IFERROR(INDEX(Кат!$B:$B,MATCH($N3286,Кат!$I:$I,0)),INDEX(Торг!$B:$B,MATCH($N3286,Торг!$I:$I,0))),"")</f>
        <v/>
      </c>
    </row>
    <row r="3287" spans="1:15" outlineLevel="1">
      <c r="A3287" t="s">
        <v>22747</v>
      </c>
      <c r="C3287" s="191" t="s">
        <v>22748</v>
      </c>
      <c r="E3287" t="s">
        <v>22749</v>
      </c>
      <c r="F3287" t="s">
        <v>1675</v>
      </c>
      <c r="G3287" t="s">
        <v>375</v>
      </c>
      <c r="H3287">
        <v>3400</v>
      </c>
      <c r="J3287" t="s">
        <v>22634</v>
      </c>
      <c r="K3287" s="132" t="str">
        <f>IFERROR(IFERROR(INDEX(Кат!$O:$O,MATCH($C3287,Кат!$I:$I,0)),INDEX(Торг!$L:$L,MATCH($C3287,Торг!$I:$I,0))),"")</f>
        <v/>
      </c>
      <c r="L3287" s="132" t="str">
        <f>IFERROR(IFERROR(INDEX(Кат!$A:$A,MATCH($C3287,Кат!$I:$I,0)),INDEX(Торг!$A:$A,MATCH($C3287,Торг!$I:$I,0))),"")</f>
        <v/>
      </c>
      <c r="M3287" s="132" t="str">
        <f>IFERROR(IFERROR(INDEX(Кат!$B:$B,MATCH($C3287,Кат!$I:$I,0)),INDEX(Торг!$B:$B,MATCH($C3287,Торг!$I:$I,0))),"")</f>
        <v/>
      </c>
      <c r="N3287" s="132" t="str">
        <f t="shared" si="51"/>
        <v>HOFER HF130255</v>
      </c>
      <c r="O3287" s="132" t="str">
        <f>IFERROR(IFERROR(INDEX(Кат!$B:$B,MATCH($N3287,Кат!$I:$I,0)),INDEX(Торг!$B:$B,MATCH($N3287,Торг!$I:$I,0))),"")</f>
        <v/>
      </c>
    </row>
    <row r="3288" spans="1:15" outlineLevel="1">
      <c r="A3288" t="s">
        <v>22750</v>
      </c>
      <c r="C3288" s="191" t="s">
        <v>22751</v>
      </c>
      <c r="E3288" t="s">
        <v>22752</v>
      </c>
      <c r="F3288" t="s">
        <v>1675</v>
      </c>
      <c r="G3288" t="s">
        <v>375</v>
      </c>
      <c r="H3288">
        <v>3150</v>
      </c>
      <c r="J3288" t="s">
        <v>22634</v>
      </c>
      <c r="K3288" s="132" t="str">
        <f>IFERROR(IFERROR(INDEX(Кат!$O:$O,MATCH($C3288,Кат!$I:$I,0)),INDEX(Торг!$L:$L,MATCH($C3288,Торг!$I:$I,0))),"")</f>
        <v/>
      </c>
      <c r="L3288" s="132" t="str">
        <f>IFERROR(IFERROR(INDEX(Кат!$A:$A,MATCH($C3288,Кат!$I:$I,0)),INDEX(Торг!$A:$A,MATCH($C3288,Торг!$I:$I,0))),"")</f>
        <v/>
      </c>
      <c r="M3288" s="132" t="str">
        <f>IFERROR(IFERROR(INDEX(Кат!$B:$B,MATCH($C3288,Кат!$I:$I,0)),INDEX(Торг!$B:$B,MATCH($C3288,Торг!$I:$I,0))),"")</f>
        <v/>
      </c>
      <c r="N3288" s="132" t="str">
        <f t="shared" si="51"/>
        <v>HOFER HF130252</v>
      </c>
      <c r="O3288" s="132" t="str">
        <f>IFERROR(IFERROR(INDEX(Кат!$B:$B,MATCH($N3288,Кат!$I:$I,0)),INDEX(Торг!$B:$B,MATCH($N3288,Торг!$I:$I,0))),"")</f>
        <v/>
      </c>
    </row>
    <row r="3289" spans="1:15">
      <c r="A3289" t="s">
        <v>22753</v>
      </c>
      <c r="C3289" s="191" t="s">
        <v>22754</v>
      </c>
      <c r="E3289" t="s">
        <v>22755</v>
      </c>
      <c r="F3289" t="s">
        <v>1675</v>
      </c>
      <c r="G3289" t="s">
        <v>375</v>
      </c>
      <c r="H3289">
        <v>3150</v>
      </c>
      <c r="J3289" t="s">
        <v>22634</v>
      </c>
      <c r="K3289" s="132" t="str">
        <f>IFERROR(IFERROR(INDEX(Кат!$O:$O,MATCH($C3289,Кат!$I:$I,0)),INDEX(Торг!$L:$L,MATCH($C3289,Торг!$I:$I,0))),"")</f>
        <v/>
      </c>
      <c r="L3289" s="132" t="str">
        <f>IFERROR(IFERROR(INDEX(Кат!$A:$A,MATCH($C3289,Кат!$I:$I,0)),INDEX(Торг!$A:$A,MATCH($C3289,Торг!$I:$I,0))),"")</f>
        <v/>
      </c>
      <c r="M3289" s="132" t="str">
        <f>IFERROR(IFERROR(INDEX(Кат!$B:$B,MATCH($C3289,Кат!$I:$I,0)),INDEX(Торг!$B:$B,MATCH($C3289,Торг!$I:$I,0))),"")</f>
        <v/>
      </c>
      <c r="N3289" s="132" t="str">
        <f t="shared" si="51"/>
        <v>HOFER HF130253</v>
      </c>
      <c r="O3289" s="132" t="str">
        <f>IFERROR(IFERROR(INDEX(Кат!$B:$B,MATCH($N3289,Кат!$I:$I,0)),INDEX(Торг!$B:$B,MATCH($N3289,Торг!$I:$I,0))),"")</f>
        <v/>
      </c>
    </row>
    <row r="3290" spans="1:15" outlineLevel="1">
      <c r="A3290" t="s">
        <v>16771</v>
      </c>
      <c r="C3290" s="191" t="s">
        <v>5978</v>
      </c>
      <c r="E3290" t="s">
        <v>5979</v>
      </c>
      <c r="F3290" t="s">
        <v>1675</v>
      </c>
      <c r="G3290" t="s">
        <v>375</v>
      </c>
      <c r="H3290">
        <v>2150</v>
      </c>
      <c r="J3290" t="s">
        <v>22634</v>
      </c>
      <c r="K3290" s="132" t="str">
        <f>IFERROR(IFERROR(INDEX(Кат!$O:$O,MATCH($C3290,Кат!$I:$I,0)),INDEX(Торг!$L:$L,MATCH($C3290,Торг!$I:$I,0))),"")</f>
        <v/>
      </c>
      <c r="L3290" s="132" t="str">
        <f>IFERROR(IFERROR(INDEX(Кат!$A:$A,MATCH($C3290,Кат!$I:$I,0)),INDEX(Торг!$A:$A,MATCH($C3290,Торг!$I:$I,0))),"")</f>
        <v/>
      </c>
      <c r="M3290" s="132" t="str">
        <f>IFERROR(IFERROR(INDEX(Кат!$B:$B,MATCH($C3290,Кат!$I:$I,0)),INDEX(Торг!$B:$B,MATCH($C3290,Торг!$I:$I,0))),"")</f>
        <v/>
      </c>
      <c r="N3290" s="132" t="str">
        <f t="shared" si="51"/>
        <v>HOFER HF130230</v>
      </c>
      <c r="O3290" s="132" t="str">
        <f>IFERROR(IFERROR(INDEX(Кат!$B:$B,MATCH($N3290,Кат!$I:$I,0)),INDEX(Торг!$B:$B,MATCH($N3290,Торг!$I:$I,0))),"")</f>
        <v/>
      </c>
    </row>
    <row r="3291" spans="1:15">
      <c r="A3291" t="s">
        <v>16772</v>
      </c>
      <c r="C3291" s="191" t="s">
        <v>5980</v>
      </c>
      <c r="E3291" t="s">
        <v>5981</v>
      </c>
      <c r="F3291" t="s">
        <v>1675</v>
      </c>
      <c r="G3291" t="s">
        <v>375</v>
      </c>
      <c r="H3291">
        <v>2150</v>
      </c>
      <c r="J3291" t="s">
        <v>22634</v>
      </c>
      <c r="K3291" s="132" t="str">
        <f>IFERROR(IFERROR(INDEX(Кат!$O:$O,MATCH($C3291,Кат!$I:$I,0)),INDEX(Торг!$L:$L,MATCH($C3291,Торг!$I:$I,0))),"")</f>
        <v/>
      </c>
      <c r="L3291" s="132" t="str">
        <f>IFERROR(IFERROR(INDEX(Кат!$A:$A,MATCH($C3291,Кат!$I:$I,0)),INDEX(Торг!$A:$A,MATCH($C3291,Торг!$I:$I,0))),"")</f>
        <v/>
      </c>
      <c r="M3291" s="132" t="str">
        <f>IFERROR(IFERROR(INDEX(Кат!$B:$B,MATCH($C3291,Кат!$I:$I,0)),INDEX(Торг!$B:$B,MATCH($C3291,Торг!$I:$I,0))),"")</f>
        <v/>
      </c>
      <c r="N3291" s="132" t="str">
        <f t="shared" si="51"/>
        <v>HOFER HF130231</v>
      </c>
      <c r="O3291" s="132" t="str">
        <f>IFERROR(IFERROR(INDEX(Кат!$B:$B,MATCH($N3291,Кат!$I:$I,0)),INDEX(Торг!$B:$B,MATCH($N3291,Торг!$I:$I,0))),"")</f>
        <v/>
      </c>
    </row>
    <row r="3292" spans="1:15" outlineLevel="1">
      <c r="A3292" t="s">
        <v>16773</v>
      </c>
      <c r="C3292" s="191" t="s">
        <v>2068</v>
      </c>
      <c r="E3292" t="s">
        <v>2069</v>
      </c>
      <c r="F3292" t="s">
        <v>1675</v>
      </c>
      <c r="G3292" t="s">
        <v>375</v>
      </c>
      <c r="H3292">
        <v>2000</v>
      </c>
      <c r="J3292" t="s">
        <v>22634</v>
      </c>
      <c r="K3292" s="132" t="str">
        <f>IFERROR(IFERROR(INDEX(Кат!$O:$O,MATCH($C3292,Кат!$I:$I,0)),INDEX(Торг!$L:$L,MATCH($C3292,Торг!$I:$I,0))),"")</f>
        <v/>
      </c>
      <c r="L3292" s="132" t="str">
        <f>IFERROR(IFERROR(INDEX(Кат!$A:$A,MATCH($C3292,Кат!$I:$I,0)),INDEX(Торг!$A:$A,MATCH($C3292,Торг!$I:$I,0))),"")</f>
        <v/>
      </c>
      <c r="M3292" s="132" t="str">
        <f>IFERROR(IFERROR(INDEX(Кат!$B:$B,MATCH($C3292,Кат!$I:$I,0)),INDEX(Торг!$B:$B,MATCH($C3292,Торг!$I:$I,0))),"")</f>
        <v/>
      </c>
      <c r="N3292" s="132" t="str">
        <f t="shared" si="51"/>
        <v>HOFER HF130201</v>
      </c>
      <c r="O3292" s="132" t="str">
        <f>IFERROR(IFERROR(INDEX(Кат!$B:$B,MATCH($N3292,Кат!$I:$I,0)),INDEX(Торг!$B:$B,MATCH($N3292,Торг!$I:$I,0))),"")</f>
        <v/>
      </c>
    </row>
    <row r="3293" spans="1:15" outlineLevel="1">
      <c r="A3293" t="s">
        <v>16774</v>
      </c>
      <c r="C3293" s="191" t="s">
        <v>2070</v>
      </c>
      <c r="E3293" t="s">
        <v>2071</v>
      </c>
      <c r="F3293" t="s">
        <v>1675</v>
      </c>
      <c r="G3293" t="s">
        <v>375</v>
      </c>
      <c r="H3293">
        <v>1750</v>
      </c>
      <c r="J3293" t="s">
        <v>22634</v>
      </c>
      <c r="K3293" s="132" t="str">
        <f>IFERROR(IFERROR(INDEX(Кат!$O:$O,MATCH($C3293,Кат!$I:$I,0)),INDEX(Торг!$L:$L,MATCH($C3293,Торг!$I:$I,0))),"")</f>
        <v>шпак</v>
      </c>
      <c r="L3293" s="132">
        <f>IFERROR(IFERROR(INDEX(Кат!$A:$A,MATCH($C3293,Кат!$I:$I,0)),INDEX(Торг!$A:$A,MATCH($C3293,Торг!$I:$I,0))),"")</f>
        <v>219529</v>
      </c>
      <c r="M3293" s="132">
        <f>IFERROR(IFERROR(INDEX(Кат!$B:$B,MATCH($C3293,Кат!$I:$I,0)),INDEX(Торг!$B:$B,MATCH($C3293,Торг!$I:$I,0))),"")</f>
        <v>32401</v>
      </c>
      <c r="N3293" s="132" t="str">
        <f t="shared" si="51"/>
        <v>HOFER HF130202</v>
      </c>
      <c r="O3293" s="132" t="str">
        <f>IFERROR(IFERROR(INDEX(Кат!$B:$B,MATCH($N3293,Кат!$I:$I,0)),INDEX(Торг!$B:$B,MATCH($N3293,Торг!$I:$I,0))),"")</f>
        <v/>
      </c>
    </row>
    <row r="3294" spans="1:15" outlineLevel="1">
      <c r="A3294" t="s">
        <v>16775</v>
      </c>
      <c r="C3294" s="191" t="s">
        <v>5982</v>
      </c>
      <c r="E3294" t="s">
        <v>5983</v>
      </c>
      <c r="F3294" t="s">
        <v>1675</v>
      </c>
      <c r="G3294" t="s">
        <v>375</v>
      </c>
      <c r="H3294">
        <v>1900</v>
      </c>
      <c r="J3294" t="s">
        <v>22634</v>
      </c>
      <c r="K3294" s="132" t="str">
        <f>IFERROR(IFERROR(INDEX(Кат!$O:$O,MATCH($C3294,Кат!$I:$I,0)),INDEX(Торг!$L:$L,MATCH($C3294,Торг!$I:$I,0))),"")</f>
        <v/>
      </c>
      <c r="L3294" s="132" t="str">
        <f>IFERROR(IFERROR(INDEX(Кат!$A:$A,MATCH($C3294,Кат!$I:$I,0)),INDEX(Торг!$A:$A,MATCH($C3294,Торг!$I:$I,0))),"")</f>
        <v/>
      </c>
      <c r="M3294" s="132" t="str">
        <f>IFERROR(IFERROR(INDEX(Кат!$B:$B,MATCH($C3294,Кат!$I:$I,0)),INDEX(Торг!$B:$B,MATCH($C3294,Торг!$I:$I,0))),"")</f>
        <v/>
      </c>
      <c r="N3294" s="132" t="str">
        <f t="shared" si="51"/>
        <v>HOFER HF130203</v>
      </c>
      <c r="O3294" s="132" t="str">
        <f>IFERROR(IFERROR(INDEX(Кат!$B:$B,MATCH($N3294,Кат!$I:$I,0)),INDEX(Торг!$B:$B,MATCH($N3294,Торг!$I:$I,0))),"")</f>
        <v/>
      </c>
    </row>
    <row r="3295" spans="1:15" outlineLevel="1">
      <c r="A3295" t="s">
        <v>16776</v>
      </c>
      <c r="C3295" s="191" t="s">
        <v>5984</v>
      </c>
      <c r="E3295" t="s">
        <v>5985</v>
      </c>
      <c r="F3295" t="s">
        <v>1675</v>
      </c>
      <c r="G3295" t="s">
        <v>375</v>
      </c>
      <c r="H3295">
        <v>1900</v>
      </c>
      <c r="J3295" t="s">
        <v>22634</v>
      </c>
      <c r="K3295" s="132" t="str">
        <f>IFERROR(IFERROR(INDEX(Кат!$O:$O,MATCH($C3295,Кат!$I:$I,0)),INDEX(Торг!$L:$L,MATCH($C3295,Торг!$I:$I,0))),"")</f>
        <v/>
      </c>
      <c r="L3295" s="132" t="str">
        <f>IFERROR(IFERROR(INDEX(Кат!$A:$A,MATCH($C3295,Кат!$I:$I,0)),INDEX(Торг!$A:$A,MATCH($C3295,Торг!$I:$I,0))),"")</f>
        <v/>
      </c>
      <c r="M3295" s="132" t="str">
        <f>IFERROR(IFERROR(INDEX(Кат!$B:$B,MATCH($C3295,Кат!$I:$I,0)),INDEX(Торг!$B:$B,MATCH($C3295,Торг!$I:$I,0))),"")</f>
        <v/>
      </c>
      <c r="N3295" s="132" t="str">
        <f t="shared" si="51"/>
        <v>HOFER HF130242</v>
      </c>
      <c r="O3295" s="132" t="str">
        <f>IFERROR(IFERROR(INDEX(Кат!$B:$B,MATCH($N3295,Кат!$I:$I,0)),INDEX(Торг!$B:$B,MATCH($N3295,Торг!$I:$I,0))),"")</f>
        <v/>
      </c>
    </row>
    <row r="3296" spans="1:15">
      <c r="A3296" t="s">
        <v>16777</v>
      </c>
      <c r="C3296" s="191" t="s">
        <v>2072</v>
      </c>
      <c r="E3296" t="s">
        <v>2073</v>
      </c>
      <c r="F3296" t="s">
        <v>1675</v>
      </c>
      <c r="G3296" t="s">
        <v>375</v>
      </c>
      <c r="H3296">
        <v>1900</v>
      </c>
      <c r="J3296" t="s">
        <v>22634</v>
      </c>
      <c r="K3296" s="132" t="str">
        <f>IFERROR(IFERROR(INDEX(Кат!$O:$O,MATCH($C3296,Кат!$I:$I,0)),INDEX(Торг!$L:$L,MATCH($C3296,Торг!$I:$I,0))),"")</f>
        <v/>
      </c>
      <c r="L3296" s="132" t="str">
        <f>IFERROR(IFERROR(INDEX(Кат!$A:$A,MATCH($C3296,Кат!$I:$I,0)),INDEX(Торг!$A:$A,MATCH($C3296,Торг!$I:$I,0))),"")</f>
        <v/>
      </c>
      <c r="M3296" s="132" t="str">
        <f>IFERROR(IFERROR(INDEX(Кат!$B:$B,MATCH($C3296,Кат!$I:$I,0)),INDEX(Торг!$B:$B,MATCH($C3296,Торг!$I:$I,0))),"")</f>
        <v/>
      </c>
      <c r="N3296" s="132" t="str">
        <f t="shared" si="51"/>
        <v>HOFER HF130204</v>
      </c>
      <c r="O3296" s="132" t="str">
        <f>IFERROR(IFERROR(INDEX(Кат!$B:$B,MATCH($N3296,Кат!$I:$I,0)),INDEX(Торг!$B:$B,MATCH($N3296,Торг!$I:$I,0))),"")</f>
        <v/>
      </c>
    </row>
    <row r="3297" spans="1:15" outlineLevel="1">
      <c r="A3297" t="s">
        <v>16778</v>
      </c>
      <c r="C3297" s="191" t="s">
        <v>5986</v>
      </c>
      <c r="E3297" t="s">
        <v>5987</v>
      </c>
      <c r="F3297" t="s">
        <v>1675</v>
      </c>
      <c r="G3297" t="s">
        <v>375</v>
      </c>
      <c r="H3297">
        <v>2100</v>
      </c>
      <c r="J3297" t="s">
        <v>22634</v>
      </c>
      <c r="K3297" s="132" t="str">
        <f>IFERROR(IFERROR(INDEX(Кат!$O:$O,MATCH($C3297,Кат!$I:$I,0)),INDEX(Торг!$L:$L,MATCH($C3297,Торг!$I:$I,0))),"")</f>
        <v/>
      </c>
      <c r="L3297" s="132" t="str">
        <f>IFERROR(IFERROR(INDEX(Кат!$A:$A,MATCH($C3297,Кат!$I:$I,0)),INDEX(Торг!$A:$A,MATCH($C3297,Торг!$I:$I,0))),"")</f>
        <v/>
      </c>
      <c r="M3297" s="132" t="str">
        <f>IFERROR(IFERROR(INDEX(Кат!$B:$B,MATCH($C3297,Кат!$I:$I,0)),INDEX(Торг!$B:$B,MATCH($C3297,Торг!$I:$I,0))),"")</f>
        <v/>
      </c>
      <c r="N3297" s="132" t="str">
        <f t="shared" si="51"/>
        <v>HOFER HF130208</v>
      </c>
      <c r="O3297" s="132" t="str">
        <f>IFERROR(IFERROR(INDEX(Кат!$B:$B,MATCH($N3297,Кат!$I:$I,0)),INDEX(Торг!$B:$B,MATCH($N3297,Торг!$I:$I,0))),"")</f>
        <v/>
      </c>
    </row>
    <row r="3298" spans="1:15" outlineLevel="1">
      <c r="A3298" t="s">
        <v>16779</v>
      </c>
      <c r="C3298" s="191" t="s">
        <v>2074</v>
      </c>
      <c r="E3298" t="s">
        <v>2075</v>
      </c>
      <c r="F3298" t="s">
        <v>1675</v>
      </c>
      <c r="G3298" t="s">
        <v>375</v>
      </c>
      <c r="H3298">
        <v>2250</v>
      </c>
      <c r="J3298" t="s">
        <v>22634</v>
      </c>
      <c r="K3298" s="132" t="str">
        <f>IFERROR(IFERROR(INDEX(Кат!$O:$O,MATCH($C3298,Кат!$I:$I,0)),INDEX(Торг!$L:$L,MATCH($C3298,Торг!$I:$I,0))),"")</f>
        <v/>
      </c>
      <c r="L3298" s="132" t="str">
        <f>IFERROR(IFERROR(INDEX(Кат!$A:$A,MATCH($C3298,Кат!$I:$I,0)),INDEX(Торг!$A:$A,MATCH($C3298,Торг!$I:$I,0))),"")</f>
        <v/>
      </c>
      <c r="M3298" s="132" t="str">
        <f>IFERROR(IFERROR(INDEX(Кат!$B:$B,MATCH($C3298,Кат!$I:$I,0)),INDEX(Торг!$B:$B,MATCH($C3298,Торг!$I:$I,0))),"")</f>
        <v/>
      </c>
      <c r="N3298" s="132" t="str">
        <f t="shared" si="51"/>
        <v>HOFER HF130210</v>
      </c>
      <c r="O3298" s="132" t="str">
        <f>IFERROR(IFERROR(INDEX(Кат!$B:$B,MATCH($N3298,Кат!$I:$I,0)),INDEX(Торг!$B:$B,MATCH($N3298,Торг!$I:$I,0))),"")</f>
        <v/>
      </c>
    </row>
    <row r="3299" spans="1:15" outlineLevel="1">
      <c r="A3299" t="s">
        <v>16780</v>
      </c>
      <c r="C3299" s="191" t="s">
        <v>5988</v>
      </c>
      <c r="E3299" t="s">
        <v>5989</v>
      </c>
      <c r="F3299" t="s">
        <v>1675</v>
      </c>
      <c r="G3299" t="s">
        <v>375</v>
      </c>
      <c r="H3299">
        <v>2050</v>
      </c>
      <c r="J3299" t="s">
        <v>22634</v>
      </c>
      <c r="K3299" s="132" t="str">
        <f>IFERROR(IFERROR(INDEX(Кат!$O:$O,MATCH($C3299,Кат!$I:$I,0)),INDEX(Торг!$L:$L,MATCH($C3299,Торг!$I:$I,0))),"")</f>
        <v/>
      </c>
      <c r="L3299" s="132" t="str">
        <f>IFERROR(IFERROR(INDEX(Кат!$A:$A,MATCH($C3299,Кат!$I:$I,0)),INDEX(Торг!$A:$A,MATCH($C3299,Торг!$I:$I,0))),"")</f>
        <v/>
      </c>
      <c r="M3299" s="132" t="str">
        <f>IFERROR(IFERROR(INDEX(Кат!$B:$B,MATCH($C3299,Кат!$I:$I,0)),INDEX(Торг!$B:$B,MATCH($C3299,Торг!$I:$I,0))),"")</f>
        <v/>
      </c>
      <c r="N3299" s="132" t="str">
        <f t="shared" si="51"/>
        <v>HOFER HF130205</v>
      </c>
      <c r="O3299" s="132" t="str">
        <f>IFERROR(IFERROR(INDEX(Кат!$B:$B,MATCH($N3299,Кат!$I:$I,0)),INDEX(Торг!$B:$B,MATCH($N3299,Торг!$I:$I,0))),"")</f>
        <v/>
      </c>
    </row>
    <row r="3300" spans="1:15">
      <c r="A3300" t="s">
        <v>16781</v>
      </c>
      <c r="C3300" s="191" t="s">
        <v>5990</v>
      </c>
      <c r="E3300" t="s">
        <v>5991</v>
      </c>
      <c r="F3300" t="s">
        <v>1675</v>
      </c>
      <c r="G3300" t="s">
        <v>375</v>
      </c>
      <c r="H3300">
        <v>2050</v>
      </c>
      <c r="J3300" t="s">
        <v>22634</v>
      </c>
      <c r="K3300" s="132" t="str">
        <f>IFERROR(IFERROR(INDEX(Кат!$O:$O,MATCH($C3300,Кат!$I:$I,0)),INDEX(Торг!$L:$L,MATCH($C3300,Торг!$I:$I,0))),"")</f>
        <v/>
      </c>
      <c r="L3300" s="132" t="str">
        <f>IFERROR(IFERROR(INDEX(Кат!$A:$A,MATCH($C3300,Кат!$I:$I,0)),INDEX(Торг!$A:$A,MATCH($C3300,Торг!$I:$I,0))),"")</f>
        <v/>
      </c>
      <c r="M3300" s="132" t="str">
        <f>IFERROR(IFERROR(INDEX(Кат!$B:$B,MATCH($C3300,Кат!$I:$I,0)),INDEX(Торг!$B:$B,MATCH($C3300,Торг!$I:$I,0))),"")</f>
        <v/>
      </c>
      <c r="N3300" s="132" t="str">
        <f t="shared" si="51"/>
        <v>HOFER HF130206</v>
      </c>
      <c r="O3300" s="132" t="str">
        <f>IFERROR(IFERROR(INDEX(Кат!$B:$B,MATCH($N3300,Кат!$I:$I,0)),INDEX(Торг!$B:$B,MATCH($N3300,Торг!$I:$I,0))),"")</f>
        <v/>
      </c>
    </row>
    <row r="3301" spans="1:15" outlineLevel="1">
      <c r="A3301" t="s">
        <v>16782</v>
      </c>
      <c r="C3301" s="191" t="s">
        <v>2076</v>
      </c>
      <c r="E3301" t="s">
        <v>2077</v>
      </c>
      <c r="F3301" t="s">
        <v>1675</v>
      </c>
      <c r="G3301" t="s">
        <v>375</v>
      </c>
      <c r="H3301">
        <v>2050</v>
      </c>
      <c r="J3301" t="s">
        <v>22634</v>
      </c>
      <c r="K3301" s="132" t="str">
        <f>IFERROR(IFERROR(INDEX(Кат!$O:$O,MATCH($C3301,Кат!$I:$I,0)),INDEX(Торг!$L:$L,MATCH($C3301,Торг!$I:$I,0))),"")</f>
        <v/>
      </c>
      <c r="L3301" s="132" t="str">
        <f>IFERROR(IFERROR(INDEX(Кат!$A:$A,MATCH($C3301,Кат!$I:$I,0)),INDEX(Торг!$A:$A,MATCH($C3301,Торг!$I:$I,0))),"")</f>
        <v/>
      </c>
      <c r="M3301" s="132" t="str">
        <f>IFERROR(IFERROR(INDEX(Кат!$B:$B,MATCH($C3301,Кат!$I:$I,0)),INDEX(Торг!$B:$B,MATCH($C3301,Торг!$I:$I,0))),"")</f>
        <v/>
      </c>
      <c r="N3301" s="132" t="str">
        <f t="shared" si="51"/>
        <v>HOFER HF130212</v>
      </c>
      <c r="O3301" s="132" t="str">
        <f>IFERROR(IFERROR(INDEX(Кат!$B:$B,MATCH($N3301,Кат!$I:$I,0)),INDEX(Торг!$B:$B,MATCH($N3301,Торг!$I:$I,0))),"")</f>
        <v/>
      </c>
    </row>
    <row r="3302" spans="1:15" outlineLevel="1">
      <c r="A3302" t="s">
        <v>16783</v>
      </c>
      <c r="C3302" s="191" t="s">
        <v>5992</v>
      </c>
      <c r="E3302" t="s">
        <v>5993</v>
      </c>
      <c r="F3302" t="s">
        <v>1675</v>
      </c>
      <c r="G3302" t="s">
        <v>375</v>
      </c>
      <c r="H3302">
        <v>2300</v>
      </c>
      <c r="J3302" t="s">
        <v>22634</v>
      </c>
      <c r="K3302" s="132" t="str">
        <f>IFERROR(IFERROR(INDEX(Кат!$O:$O,MATCH($C3302,Кат!$I:$I,0)),INDEX(Торг!$L:$L,MATCH($C3302,Торг!$I:$I,0))),"")</f>
        <v/>
      </c>
      <c r="L3302" s="132" t="str">
        <f>IFERROR(IFERROR(INDEX(Кат!$A:$A,MATCH($C3302,Кат!$I:$I,0)),INDEX(Торг!$A:$A,MATCH($C3302,Торг!$I:$I,0))),"")</f>
        <v/>
      </c>
      <c r="M3302" s="132" t="str">
        <f>IFERROR(IFERROR(INDEX(Кат!$B:$B,MATCH($C3302,Кат!$I:$I,0)),INDEX(Торг!$B:$B,MATCH($C3302,Торг!$I:$I,0))),"")</f>
        <v/>
      </c>
      <c r="N3302" s="132" t="str">
        <f t="shared" si="51"/>
        <v>HOFER HF130216</v>
      </c>
      <c r="O3302" s="132" t="str">
        <f>IFERROR(IFERROR(INDEX(Кат!$B:$B,MATCH($N3302,Кат!$I:$I,0)),INDEX(Торг!$B:$B,MATCH($N3302,Торг!$I:$I,0))),"")</f>
        <v/>
      </c>
    </row>
    <row r="3303" spans="1:15" outlineLevel="1">
      <c r="A3303" t="s">
        <v>16784</v>
      </c>
      <c r="C3303" s="191" t="s">
        <v>2078</v>
      </c>
      <c r="E3303" t="s">
        <v>2079</v>
      </c>
      <c r="F3303" t="s">
        <v>1675</v>
      </c>
      <c r="G3303" t="s">
        <v>375</v>
      </c>
      <c r="H3303">
        <v>2450</v>
      </c>
      <c r="J3303" t="s">
        <v>22634</v>
      </c>
      <c r="K3303" s="132" t="str">
        <f>IFERROR(IFERROR(INDEX(Кат!$O:$O,MATCH($C3303,Кат!$I:$I,0)),INDEX(Торг!$L:$L,MATCH($C3303,Торг!$I:$I,0))),"")</f>
        <v/>
      </c>
      <c r="L3303" s="132" t="str">
        <f>IFERROR(IFERROR(INDEX(Кат!$A:$A,MATCH($C3303,Кат!$I:$I,0)),INDEX(Торг!$A:$A,MATCH($C3303,Торг!$I:$I,0))),"")</f>
        <v/>
      </c>
      <c r="M3303" s="132" t="str">
        <f>IFERROR(IFERROR(INDEX(Кат!$B:$B,MATCH($C3303,Кат!$I:$I,0)),INDEX(Торг!$B:$B,MATCH($C3303,Торг!$I:$I,0))),"")</f>
        <v/>
      </c>
      <c r="N3303" s="132" t="str">
        <f t="shared" si="51"/>
        <v>HOFER HF130218</v>
      </c>
      <c r="O3303" s="132" t="str">
        <f>IFERROR(IFERROR(INDEX(Кат!$B:$B,MATCH($N3303,Кат!$I:$I,0)),INDEX(Торг!$B:$B,MATCH($N3303,Торг!$I:$I,0))),"")</f>
        <v/>
      </c>
    </row>
    <row r="3304" spans="1:15" outlineLevel="1">
      <c r="A3304" t="s">
        <v>16785</v>
      </c>
      <c r="C3304" s="191" t="s">
        <v>5994</v>
      </c>
      <c r="E3304" t="s">
        <v>5995</v>
      </c>
      <c r="F3304" t="s">
        <v>1675</v>
      </c>
      <c r="G3304" t="s">
        <v>375</v>
      </c>
      <c r="H3304">
        <v>2250</v>
      </c>
      <c r="J3304" t="s">
        <v>22634</v>
      </c>
      <c r="K3304" s="132" t="str">
        <f>IFERROR(IFERROR(INDEX(Кат!$O:$O,MATCH($C3304,Кат!$I:$I,0)),INDEX(Торг!$L:$L,MATCH($C3304,Торг!$I:$I,0))),"")</f>
        <v/>
      </c>
      <c r="L3304" s="132" t="str">
        <f>IFERROR(IFERROR(INDEX(Кат!$A:$A,MATCH($C3304,Кат!$I:$I,0)),INDEX(Торг!$A:$A,MATCH($C3304,Торг!$I:$I,0))),"")</f>
        <v/>
      </c>
      <c r="M3304" s="132" t="str">
        <f>IFERROR(IFERROR(INDEX(Кат!$B:$B,MATCH($C3304,Кат!$I:$I,0)),INDEX(Торг!$B:$B,MATCH($C3304,Торг!$I:$I,0))),"")</f>
        <v/>
      </c>
      <c r="N3304" s="132" t="str">
        <f t="shared" si="51"/>
        <v>HOFER HF130213</v>
      </c>
      <c r="O3304" s="132" t="str">
        <f>IFERROR(IFERROR(INDEX(Кат!$B:$B,MATCH($N3304,Кат!$I:$I,0)),INDEX(Торг!$B:$B,MATCH($N3304,Торг!$I:$I,0))),"")</f>
        <v/>
      </c>
    </row>
    <row r="3305" spans="1:15" outlineLevel="1">
      <c r="A3305" t="s">
        <v>16786</v>
      </c>
      <c r="C3305" s="191" t="s">
        <v>5996</v>
      </c>
      <c r="E3305" t="s">
        <v>5997</v>
      </c>
      <c r="F3305" t="s">
        <v>1675</v>
      </c>
      <c r="G3305" t="s">
        <v>375</v>
      </c>
      <c r="H3305">
        <v>2250</v>
      </c>
      <c r="J3305" t="s">
        <v>22634</v>
      </c>
      <c r="K3305" s="132" t="str">
        <f>IFERROR(IFERROR(INDEX(Кат!$O:$O,MATCH($C3305,Кат!$I:$I,0)),INDEX(Торг!$L:$L,MATCH($C3305,Торг!$I:$I,0))),"")</f>
        <v/>
      </c>
      <c r="L3305" s="132" t="str">
        <f>IFERROR(IFERROR(INDEX(Кат!$A:$A,MATCH($C3305,Кат!$I:$I,0)),INDEX(Торг!$A:$A,MATCH($C3305,Торг!$I:$I,0))),"")</f>
        <v/>
      </c>
      <c r="M3305" s="132" t="str">
        <f>IFERROR(IFERROR(INDEX(Кат!$B:$B,MATCH($C3305,Кат!$I:$I,0)),INDEX(Торг!$B:$B,MATCH($C3305,Торг!$I:$I,0))),"")</f>
        <v/>
      </c>
      <c r="N3305" s="132" t="str">
        <f t="shared" si="51"/>
        <v>HOFER HF130214</v>
      </c>
      <c r="O3305" s="132" t="str">
        <f>IFERROR(IFERROR(INDEX(Кат!$B:$B,MATCH($N3305,Кат!$I:$I,0)),INDEX(Торг!$B:$B,MATCH($N3305,Торг!$I:$I,0))),"")</f>
        <v/>
      </c>
    </row>
    <row r="3306" spans="1:15" outlineLevel="1">
      <c r="A3306" t="s">
        <v>16787</v>
      </c>
      <c r="C3306" s="191" t="s">
        <v>2080</v>
      </c>
      <c r="E3306" t="s">
        <v>2081</v>
      </c>
      <c r="F3306" t="s">
        <v>1675</v>
      </c>
      <c r="G3306" t="s">
        <v>375</v>
      </c>
      <c r="H3306">
        <v>2200</v>
      </c>
      <c r="J3306" t="s">
        <v>22634</v>
      </c>
      <c r="K3306" s="132" t="str">
        <f>IFERROR(IFERROR(INDEX(Кат!$O:$O,MATCH($C3306,Кат!$I:$I,0)),INDEX(Торг!$L:$L,MATCH($C3306,Торг!$I:$I,0))),"")</f>
        <v/>
      </c>
      <c r="L3306" s="132" t="str">
        <f>IFERROR(IFERROR(INDEX(Кат!$A:$A,MATCH($C3306,Кат!$I:$I,0)),INDEX(Торг!$A:$A,MATCH($C3306,Торг!$I:$I,0))),"")</f>
        <v/>
      </c>
      <c r="M3306" s="132" t="str">
        <f>IFERROR(IFERROR(INDEX(Кат!$B:$B,MATCH($C3306,Кат!$I:$I,0)),INDEX(Торг!$B:$B,MATCH($C3306,Торг!$I:$I,0))),"")</f>
        <v/>
      </c>
      <c r="N3306" s="132" t="str">
        <f t="shared" si="51"/>
        <v>HOFER HF130220</v>
      </c>
      <c r="O3306" s="132" t="str">
        <f>IFERROR(IFERROR(INDEX(Кат!$B:$B,MATCH($N3306,Кат!$I:$I,0)),INDEX(Торг!$B:$B,MATCH($N3306,Торг!$I:$I,0))),"")</f>
        <v/>
      </c>
    </row>
    <row r="3307" spans="1:15" outlineLevel="1">
      <c r="A3307" t="s">
        <v>25875</v>
      </c>
      <c r="C3307" s="191" t="s">
        <v>25876</v>
      </c>
      <c r="E3307" t="s">
        <v>25877</v>
      </c>
      <c r="F3307" t="s">
        <v>1675</v>
      </c>
      <c r="G3307" t="s">
        <v>375</v>
      </c>
      <c r="H3307">
        <v>2650</v>
      </c>
      <c r="J3307" t="s">
        <v>22634</v>
      </c>
      <c r="K3307" s="132" t="str">
        <f>IFERROR(IFERROR(INDEX(Кат!$O:$O,MATCH($C3307,Кат!$I:$I,0)),INDEX(Торг!$L:$L,MATCH($C3307,Торг!$I:$I,0))),"")</f>
        <v/>
      </c>
      <c r="L3307" s="132" t="str">
        <f>IFERROR(IFERROR(INDEX(Кат!$A:$A,MATCH($C3307,Кат!$I:$I,0)),INDEX(Торг!$A:$A,MATCH($C3307,Торг!$I:$I,0))),"")</f>
        <v/>
      </c>
      <c r="M3307" s="132" t="str">
        <f>IFERROR(IFERROR(INDEX(Кат!$B:$B,MATCH($C3307,Кат!$I:$I,0)),INDEX(Торг!$B:$B,MATCH($C3307,Торг!$I:$I,0))),"")</f>
        <v/>
      </c>
      <c r="N3307" s="132" t="str">
        <f t="shared" si="51"/>
        <v>HOFER HF130288</v>
      </c>
      <c r="O3307" s="132" t="str">
        <f>IFERROR(IFERROR(INDEX(Кат!$B:$B,MATCH($N3307,Кат!$I:$I,0)),INDEX(Торг!$B:$B,MATCH($N3307,Торг!$I:$I,0))),"")</f>
        <v/>
      </c>
    </row>
    <row r="3308" spans="1:15" outlineLevel="1">
      <c r="A3308" t="s">
        <v>32836</v>
      </c>
      <c r="C3308" s="191" t="s">
        <v>32837</v>
      </c>
      <c r="E3308" t="s">
        <v>32838</v>
      </c>
      <c r="F3308" t="s">
        <v>1675</v>
      </c>
      <c r="G3308" t="s">
        <v>375</v>
      </c>
      <c r="H3308">
        <v>2550</v>
      </c>
      <c r="J3308" t="s">
        <v>22634</v>
      </c>
      <c r="K3308" s="132" t="str">
        <f>IFERROR(IFERROR(INDEX(Кат!$O:$O,MATCH($C3308,Кат!$I:$I,0)),INDEX(Торг!$L:$L,MATCH($C3308,Торг!$I:$I,0))),"")</f>
        <v/>
      </c>
      <c r="L3308" s="132" t="str">
        <f>IFERROR(IFERROR(INDEX(Кат!$A:$A,MATCH($C3308,Кат!$I:$I,0)),INDEX(Торг!$A:$A,MATCH($C3308,Торг!$I:$I,0))),"")</f>
        <v/>
      </c>
      <c r="M3308" s="132" t="str">
        <f>IFERROR(IFERROR(INDEX(Кат!$B:$B,MATCH($C3308,Кат!$I:$I,0)),INDEX(Торг!$B:$B,MATCH($C3308,Торг!$I:$I,0))),"")</f>
        <v/>
      </c>
      <c r="N3308" s="132" t="str">
        <f t="shared" si="51"/>
        <v>HOFER HF130285</v>
      </c>
      <c r="O3308" s="132" t="str">
        <f>IFERROR(IFERROR(INDEX(Кат!$B:$B,MATCH($N3308,Кат!$I:$I,0)),INDEX(Торг!$B:$B,MATCH($N3308,Торг!$I:$I,0))),"")</f>
        <v/>
      </c>
    </row>
    <row r="3309" spans="1:15" outlineLevel="1">
      <c r="A3309" t="s">
        <v>22756</v>
      </c>
      <c r="C3309" s="191" t="s">
        <v>22757</v>
      </c>
      <c r="E3309" t="s">
        <v>22758</v>
      </c>
      <c r="F3309" t="s">
        <v>1675</v>
      </c>
      <c r="G3309" t="s">
        <v>375</v>
      </c>
      <c r="H3309">
        <v>2600</v>
      </c>
      <c r="J3309" t="s">
        <v>22634</v>
      </c>
      <c r="K3309" s="132" t="str">
        <f>IFERROR(IFERROR(INDEX(Кат!$O:$O,MATCH($C3309,Кат!$I:$I,0)),INDEX(Торг!$L:$L,MATCH($C3309,Торг!$I:$I,0))),"")</f>
        <v/>
      </c>
      <c r="L3309" s="132" t="str">
        <f>IFERROR(IFERROR(INDEX(Кат!$A:$A,MATCH($C3309,Кат!$I:$I,0)),INDEX(Торг!$A:$A,MATCH($C3309,Торг!$I:$I,0))),"")</f>
        <v/>
      </c>
      <c r="M3309" s="132" t="str">
        <f>IFERROR(IFERROR(INDEX(Кат!$B:$B,MATCH($C3309,Кат!$I:$I,0)),INDEX(Торг!$B:$B,MATCH($C3309,Торг!$I:$I,0))),"")</f>
        <v/>
      </c>
      <c r="N3309" s="132" t="str">
        <f t="shared" si="51"/>
        <v>HOFER HF130256</v>
      </c>
      <c r="O3309" s="132" t="str">
        <f>IFERROR(IFERROR(INDEX(Кат!$B:$B,MATCH($N3309,Кат!$I:$I,0)),INDEX(Торг!$B:$B,MATCH($N3309,Торг!$I:$I,0))),"")</f>
        <v/>
      </c>
    </row>
    <row r="3310" spans="1:15" outlineLevel="1">
      <c r="A3310" t="s">
        <v>22759</v>
      </c>
      <c r="C3310" s="191" t="s">
        <v>22760</v>
      </c>
      <c r="E3310" t="s">
        <v>22761</v>
      </c>
      <c r="F3310" t="s">
        <v>1675</v>
      </c>
      <c r="G3310" t="s">
        <v>375</v>
      </c>
      <c r="H3310">
        <v>2900</v>
      </c>
      <c r="J3310" t="s">
        <v>22634</v>
      </c>
      <c r="K3310" s="132" t="str">
        <f>IFERROR(IFERROR(INDEX(Кат!$O:$O,MATCH($C3310,Кат!$I:$I,0)),INDEX(Торг!$L:$L,MATCH($C3310,Торг!$I:$I,0))),"")</f>
        <v/>
      </c>
      <c r="L3310" s="132" t="str">
        <f>IFERROR(IFERROR(INDEX(Кат!$A:$A,MATCH($C3310,Кат!$I:$I,0)),INDEX(Торг!$A:$A,MATCH($C3310,Торг!$I:$I,0))),"")</f>
        <v/>
      </c>
      <c r="M3310" s="132" t="str">
        <f>IFERROR(IFERROR(INDEX(Кат!$B:$B,MATCH($C3310,Кат!$I:$I,0)),INDEX(Торг!$B:$B,MATCH($C3310,Торг!$I:$I,0))),"")</f>
        <v/>
      </c>
      <c r="N3310" s="132" t="str">
        <f t="shared" si="51"/>
        <v>HOFER HF130259</v>
      </c>
      <c r="O3310" s="132" t="str">
        <f>IFERROR(IFERROR(INDEX(Кат!$B:$B,MATCH($N3310,Кат!$I:$I,0)),INDEX(Торг!$B:$B,MATCH($N3310,Торг!$I:$I,0))),"")</f>
        <v/>
      </c>
    </row>
    <row r="3311" spans="1:15">
      <c r="A3311" t="s">
        <v>22762</v>
      </c>
      <c r="C3311" s="191" t="s">
        <v>22763</v>
      </c>
      <c r="E3311" t="s">
        <v>22764</v>
      </c>
      <c r="F3311" t="s">
        <v>1675</v>
      </c>
      <c r="G3311" t="s">
        <v>375</v>
      </c>
      <c r="H3311">
        <v>3050</v>
      </c>
      <c r="J3311" t="s">
        <v>22634</v>
      </c>
      <c r="K3311" s="132" t="str">
        <f>IFERROR(IFERROR(INDEX(Кат!$O:$O,MATCH($C3311,Кат!$I:$I,0)),INDEX(Торг!$L:$L,MATCH($C3311,Торг!$I:$I,0))),"")</f>
        <v/>
      </c>
      <c r="L3311" s="132" t="str">
        <f>IFERROR(IFERROR(INDEX(Кат!$A:$A,MATCH($C3311,Кат!$I:$I,0)),INDEX(Торг!$A:$A,MATCH($C3311,Торг!$I:$I,0))),"")</f>
        <v/>
      </c>
      <c r="M3311" s="132" t="str">
        <f>IFERROR(IFERROR(INDEX(Кат!$B:$B,MATCH($C3311,Кат!$I:$I,0)),INDEX(Торг!$B:$B,MATCH($C3311,Торг!$I:$I,0))),"")</f>
        <v/>
      </c>
      <c r="N3311" s="132" t="str">
        <f t="shared" si="51"/>
        <v>HOFER HF130260</v>
      </c>
      <c r="O3311" s="132" t="str">
        <f>IFERROR(IFERROR(INDEX(Кат!$B:$B,MATCH($N3311,Кат!$I:$I,0)),INDEX(Торг!$B:$B,MATCH($N3311,Торг!$I:$I,0))),"")</f>
        <v/>
      </c>
    </row>
    <row r="3312" spans="1:15" outlineLevel="1">
      <c r="A3312" t="s">
        <v>22765</v>
      </c>
      <c r="C3312" s="191" t="s">
        <v>22766</v>
      </c>
      <c r="E3312" t="s">
        <v>22767</v>
      </c>
      <c r="F3312" t="s">
        <v>1675</v>
      </c>
      <c r="G3312" t="s">
        <v>375</v>
      </c>
      <c r="H3312">
        <v>2800</v>
      </c>
      <c r="J3312" t="s">
        <v>22634</v>
      </c>
      <c r="K3312" s="132" t="str">
        <f>IFERROR(IFERROR(INDEX(Кат!$O:$O,MATCH($C3312,Кат!$I:$I,0)),INDEX(Торг!$L:$L,MATCH($C3312,Торг!$I:$I,0))),"")</f>
        <v/>
      </c>
      <c r="L3312" s="132" t="str">
        <f>IFERROR(IFERROR(INDEX(Кат!$A:$A,MATCH($C3312,Кат!$I:$I,0)),INDEX(Торг!$A:$A,MATCH($C3312,Торг!$I:$I,0))),"")</f>
        <v/>
      </c>
      <c r="M3312" s="132" t="str">
        <f>IFERROR(IFERROR(INDEX(Кат!$B:$B,MATCH($C3312,Кат!$I:$I,0)),INDEX(Торг!$B:$B,MATCH($C3312,Торг!$I:$I,0))),"")</f>
        <v/>
      </c>
      <c r="N3312" s="132" t="str">
        <f t="shared" si="51"/>
        <v>HOFER HF130257</v>
      </c>
      <c r="O3312" s="132" t="str">
        <f>IFERROR(IFERROR(INDEX(Кат!$B:$B,MATCH($N3312,Кат!$I:$I,0)),INDEX(Торг!$B:$B,MATCH($N3312,Торг!$I:$I,0))),"")</f>
        <v/>
      </c>
    </row>
    <row r="3313" spans="1:15" outlineLevel="2">
      <c r="A3313" t="s">
        <v>32696</v>
      </c>
      <c r="C3313" s="191" t="s">
        <v>32697</v>
      </c>
      <c r="E3313" t="s">
        <v>32698</v>
      </c>
      <c r="F3313" t="s">
        <v>1675</v>
      </c>
      <c r="G3313" t="s">
        <v>375</v>
      </c>
      <c r="H3313">
        <v>2800</v>
      </c>
      <c r="J3313" t="s">
        <v>22634</v>
      </c>
      <c r="K3313" s="132" t="str">
        <f>IFERROR(IFERROR(INDEX(Кат!$O:$O,MATCH($C3313,Кат!$I:$I,0)),INDEX(Торг!$L:$L,MATCH($C3313,Торг!$I:$I,0))),"")</f>
        <v/>
      </c>
      <c r="L3313" s="132" t="str">
        <f>IFERROR(IFERROR(INDEX(Кат!$A:$A,MATCH($C3313,Кат!$I:$I,0)),INDEX(Торг!$A:$A,MATCH($C3313,Торг!$I:$I,0))),"")</f>
        <v/>
      </c>
      <c r="M3313" s="132" t="str">
        <f>IFERROR(IFERROR(INDEX(Кат!$B:$B,MATCH($C3313,Кат!$I:$I,0)),INDEX(Торг!$B:$B,MATCH($C3313,Торг!$I:$I,0))),"")</f>
        <v/>
      </c>
      <c r="N3313" s="132" t="str">
        <f t="shared" si="51"/>
        <v>HOFER HF130258</v>
      </c>
      <c r="O3313" s="132" t="str">
        <f>IFERROR(IFERROR(INDEX(Кат!$B:$B,MATCH($N3313,Кат!$I:$I,0)),INDEX(Торг!$B:$B,MATCH($N3313,Торг!$I:$I,0))),"")</f>
        <v/>
      </c>
    </row>
    <row r="3314" spans="1:15" outlineLevel="2">
      <c r="A3314" t="s">
        <v>23914</v>
      </c>
      <c r="C3314" s="191"/>
      <c r="E3314" t="s">
        <v>23484</v>
      </c>
      <c r="J3314" t="s">
        <v>22634</v>
      </c>
      <c r="K3314" s="132" t="str">
        <f>IFERROR(IFERROR(INDEX(Кат!$O:$O,MATCH($C3314,Кат!$I:$I,0)),INDEX(Торг!$L:$L,MATCH($C3314,Торг!$I:$I,0))),"")</f>
        <v/>
      </c>
      <c r="L3314" s="132" t="str">
        <f>IFERROR(IFERROR(INDEX(Кат!$A:$A,MATCH($C3314,Кат!$I:$I,0)),INDEX(Торг!$A:$A,MATCH($C3314,Торг!$I:$I,0))),"")</f>
        <v/>
      </c>
      <c r="M3314" s="132" t="str">
        <f>IFERROR(IFERROR(INDEX(Кат!$B:$B,MATCH($C3314,Кат!$I:$I,0)),INDEX(Торг!$B:$B,MATCH($C3314,Торг!$I:$I,0))),"")</f>
        <v/>
      </c>
      <c r="N3314" s="132" t="str">
        <f t="shared" si="51"/>
        <v xml:space="preserve"> </v>
      </c>
      <c r="O3314" s="132" t="str">
        <f>IFERROR(IFERROR(INDEX(Кат!$B:$B,MATCH($N3314,Кат!$I:$I,0)),INDEX(Торг!$B:$B,MATCH($N3314,Торг!$I:$I,0))),"")</f>
        <v/>
      </c>
    </row>
    <row r="3315" spans="1:15" outlineLevel="2">
      <c r="A3315" t="s">
        <v>26162</v>
      </c>
      <c r="C3315" s="191" t="s">
        <v>26163</v>
      </c>
      <c r="E3315" t="s">
        <v>26164</v>
      </c>
      <c r="F3315" t="s">
        <v>1675</v>
      </c>
      <c r="G3315" t="s">
        <v>375</v>
      </c>
      <c r="H3315">
        <v>760</v>
      </c>
      <c r="J3315" t="s">
        <v>22634</v>
      </c>
      <c r="K3315" s="132" t="str">
        <f>IFERROR(IFERROR(INDEX(Кат!$O:$O,MATCH($C3315,Кат!$I:$I,0)),INDEX(Торг!$L:$L,MATCH($C3315,Торг!$I:$I,0))),"")</f>
        <v/>
      </c>
      <c r="L3315" s="132" t="str">
        <f>IFERROR(IFERROR(INDEX(Кат!$A:$A,MATCH($C3315,Кат!$I:$I,0)),INDEX(Торг!$A:$A,MATCH($C3315,Торг!$I:$I,0))),"")</f>
        <v/>
      </c>
      <c r="M3315" s="132" t="str">
        <f>IFERROR(IFERROR(INDEX(Кат!$B:$B,MATCH($C3315,Кат!$I:$I,0)),INDEX(Торг!$B:$B,MATCH($C3315,Торг!$I:$I,0))),"")</f>
        <v/>
      </c>
      <c r="N3315" s="132" t="str">
        <f t="shared" si="51"/>
        <v>HOFER HF350962</v>
      </c>
      <c r="O3315" s="132" t="str">
        <f>IFERROR(IFERROR(INDEX(Кат!$B:$B,MATCH($N3315,Кат!$I:$I,0)),INDEX(Торг!$B:$B,MATCH($N3315,Торг!$I:$I,0))),"")</f>
        <v/>
      </c>
    </row>
    <row r="3316" spans="1:15" outlineLevel="2">
      <c r="A3316" t="s">
        <v>26306</v>
      </c>
      <c r="C3316" s="191" t="s">
        <v>26307</v>
      </c>
      <c r="E3316" t="s">
        <v>26308</v>
      </c>
      <c r="F3316" t="s">
        <v>1675</v>
      </c>
      <c r="G3316" t="s">
        <v>375</v>
      </c>
      <c r="H3316">
        <v>420</v>
      </c>
      <c r="J3316" t="s">
        <v>22634</v>
      </c>
      <c r="K3316" s="132" t="str">
        <f>IFERROR(IFERROR(INDEX(Кат!$O:$O,MATCH($C3316,Кат!$I:$I,0)),INDEX(Торг!$L:$L,MATCH($C3316,Торг!$I:$I,0))),"")</f>
        <v/>
      </c>
      <c r="L3316" s="132" t="str">
        <f>IFERROR(IFERROR(INDEX(Кат!$A:$A,MATCH($C3316,Кат!$I:$I,0)),INDEX(Торг!$A:$A,MATCH($C3316,Торг!$I:$I,0))),"")</f>
        <v/>
      </c>
      <c r="M3316" s="132" t="str">
        <f>IFERROR(IFERROR(INDEX(Кат!$B:$B,MATCH($C3316,Кат!$I:$I,0)),INDEX(Торг!$B:$B,MATCH($C3316,Торг!$I:$I,0))),"")</f>
        <v/>
      </c>
      <c r="N3316" s="132" t="str">
        <f t="shared" si="51"/>
        <v>HOFER HF350754</v>
      </c>
      <c r="O3316" s="132" t="str">
        <f>IFERROR(IFERROR(INDEX(Кат!$B:$B,MATCH($N3316,Кат!$I:$I,0)),INDEX(Торг!$B:$B,MATCH($N3316,Торг!$I:$I,0))),"")</f>
        <v/>
      </c>
    </row>
    <row r="3317" spans="1:15" outlineLevel="2">
      <c r="A3317" t="s">
        <v>25878</v>
      </c>
      <c r="C3317" s="191" t="s">
        <v>25879</v>
      </c>
      <c r="E3317" t="s">
        <v>25880</v>
      </c>
      <c r="F3317" t="s">
        <v>1675</v>
      </c>
      <c r="G3317" t="s">
        <v>375</v>
      </c>
      <c r="H3317">
        <v>400</v>
      </c>
      <c r="J3317" t="s">
        <v>22634</v>
      </c>
      <c r="K3317" s="132" t="str">
        <f>IFERROR(IFERROR(INDEX(Кат!$O:$O,MATCH($C3317,Кат!$I:$I,0)),INDEX(Торг!$L:$L,MATCH($C3317,Торг!$I:$I,0))),"")</f>
        <v/>
      </c>
      <c r="L3317" s="132" t="str">
        <f>IFERROR(IFERROR(INDEX(Кат!$A:$A,MATCH($C3317,Кат!$I:$I,0)),INDEX(Торг!$A:$A,MATCH($C3317,Торг!$I:$I,0))),"")</f>
        <v/>
      </c>
      <c r="M3317" s="132" t="str">
        <f>IFERROR(IFERROR(INDEX(Кат!$B:$B,MATCH($C3317,Кат!$I:$I,0)),INDEX(Торг!$B:$B,MATCH($C3317,Торг!$I:$I,0))),"")</f>
        <v/>
      </c>
      <c r="N3317" s="132" t="str">
        <f t="shared" si="51"/>
        <v>HOFER HF350960</v>
      </c>
      <c r="O3317" s="132" t="str">
        <f>IFERROR(IFERROR(INDEX(Кат!$B:$B,MATCH($N3317,Кат!$I:$I,0)),INDEX(Торг!$B:$B,MATCH($N3317,Торг!$I:$I,0))),"")</f>
        <v/>
      </c>
    </row>
    <row r="3318" spans="1:15" outlineLevel="2">
      <c r="A3318" t="s">
        <v>16788</v>
      </c>
      <c r="C3318" s="191" t="s">
        <v>5998</v>
      </c>
      <c r="E3318" t="s">
        <v>5999</v>
      </c>
      <c r="F3318" t="s">
        <v>1675</v>
      </c>
      <c r="G3318" t="s">
        <v>375</v>
      </c>
      <c r="H3318">
        <v>610</v>
      </c>
      <c r="J3318" t="s">
        <v>22634</v>
      </c>
      <c r="K3318" s="132" t="str">
        <f>IFERROR(IFERROR(INDEX(Кат!$O:$O,MATCH($C3318,Кат!$I:$I,0)),INDEX(Торг!$L:$L,MATCH($C3318,Торг!$I:$I,0))),"")</f>
        <v/>
      </c>
      <c r="L3318" s="132" t="str">
        <f>IFERROR(IFERROR(INDEX(Кат!$A:$A,MATCH($C3318,Кат!$I:$I,0)),INDEX(Торг!$A:$A,MATCH($C3318,Торг!$I:$I,0))),"")</f>
        <v/>
      </c>
      <c r="M3318" s="132" t="str">
        <f>IFERROR(IFERROR(INDEX(Кат!$B:$B,MATCH($C3318,Кат!$I:$I,0)),INDEX(Торг!$B:$B,MATCH($C3318,Торг!$I:$I,0))),"")</f>
        <v/>
      </c>
      <c r="N3318" s="132" t="str">
        <f t="shared" si="51"/>
        <v>HOFER HF350920</v>
      </c>
      <c r="O3318" s="132" t="str">
        <f>IFERROR(IFERROR(INDEX(Кат!$B:$B,MATCH($N3318,Кат!$I:$I,0)),INDEX(Торг!$B:$B,MATCH($N3318,Торг!$I:$I,0))),"")</f>
        <v/>
      </c>
    </row>
    <row r="3319" spans="1:15" outlineLevel="2">
      <c r="A3319" t="s">
        <v>16789</v>
      </c>
      <c r="C3319" s="191" t="s">
        <v>6000</v>
      </c>
      <c r="E3319" t="s">
        <v>6001</v>
      </c>
      <c r="F3319" t="s">
        <v>1675</v>
      </c>
      <c r="G3319" t="s">
        <v>375</v>
      </c>
      <c r="H3319">
        <v>460</v>
      </c>
      <c r="J3319" t="s">
        <v>22634</v>
      </c>
      <c r="K3319" s="132" t="str">
        <f>IFERROR(IFERROR(INDEX(Кат!$O:$O,MATCH($C3319,Кат!$I:$I,0)),INDEX(Торг!$L:$L,MATCH($C3319,Торг!$I:$I,0))),"")</f>
        <v/>
      </c>
      <c r="L3319" s="132" t="str">
        <f>IFERROR(IFERROR(INDEX(Кат!$A:$A,MATCH($C3319,Кат!$I:$I,0)),INDEX(Торг!$A:$A,MATCH($C3319,Торг!$I:$I,0))),"")</f>
        <v/>
      </c>
      <c r="M3319" s="132" t="str">
        <f>IFERROR(IFERROR(INDEX(Кат!$B:$B,MATCH($C3319,Кат!$I:$I,0)),INDEX(Торг!$B:$B,MATCH($C3319,Торг!$I:$I,0))),"")</f>
        <v/>
      </c>
      <c r="N3319" s="132" t="str">
        <f t="shared" si="51"/>
        <v>HOFER HF350922</v>
      </c>
      <c r="O3319" s="132" t="str">
        <f>IFERROR(IFERROR(INDEX(Кат!$B:$B,MATCH($N3319,Кат!$I:$I,0)),INDEX(Торг!$B:$B,MATCH($N3319,Торг!$I:$I,0))),"")</f>
        <v/>
      </c>
    </row>
    <row r="3320" spans="1:15" outlineLevel="2">
      <c r="A3320" t="s">
        <v>26165</v>
      </c>
      <c r="C3320" s="191" t="s">
        <v>26166</v>
      </c>
      <c r="E3320" t="s">
        <v>26167</v>
      </c>
      <c r="F3320" t="s">
        <v>1675</v>
      </c>
      <c r="G3320" t="s">
        <v>375</v>
      </c>
      <c r="H3320">
        <v>630</v>
      </c>
      <c r="J3320" t="s">
        <v>22634</v>
      </c>
      <c r="K3320" s="132" t="str">
        <f>IFERROR(IFERROR(INDEX(Кат!$O:$O,MATCH($C3320,Кат!$I:$I,0)),INDEX(Торг!$L:$L,MATCH($C3320,Торг!$I:$I,0))),"")</f>
        <v/>
      </c>
      <c r="L3320" s="132" t="str">
        <f>IFERROR(IFERROR(INDEX(Кат!$A:$A,MATCH($C3320,Кат!$I:$I,0)),INDEX(Торг!$A:$A,MATCH($C3320,Торг!$I:$I,0))),"")</f>
        <v/>
      </c>
      <c r="M3320" s="132" t="str">
        <f>IFERROR(IFERROR(INDEX(Кат!$B:$B,MATCH($C3320,Кат!$I:$I,0)),INDEX(Торг!$B:$B,MATCH($C3320,Торг!$I:$I,0))),"")</f>
        <v/>
      </c>
      <c r="N3320" s="132" t="str">
        <f t="shared" si="51"/>
        <v>HOFER HF350961</v>
      </c>
      <c r="O3320" s="132" t="str">
        <f>IFERROR(IFERROR(INDEX(Кат!$B:$B,MATCH($N3320,Кат!$I:$I,0)),INDEX(Торг!$B:$B,MATCH($N3320,Торг!$I:$I,0))),"")</f>
        <v/>
      </c>
    </row>
    <row r="3321" spans="1:15" outlineLevel="2">
      <c r="A3321" t="s">
        <v>25500</v>
      </c>
      <c r="C3321" s="191" t="s">
        <v>25501</v>
      </c>
      <c r="E3321" t="s">
        <v>25502</v>
      </c>
      <c r="F3321" t="s">
        <v>1675</v>
      </c>
      <c r="G3321" t="s">
        <v>375</v>
      </c>
      <c r="H3321">
        <v>1020</v>
      </c>
      <c r="J3321" t="s">
        <v>22634</v>
      </c>
      <c r="K3321" s="132" t="str">
        <f>IFERROR(IFERROR(INDEX(Кат!$O:$O,MATCH($C3321,Кат!$I:$I,0)),INDEX(Торг!$L:$L,MATCH($C3321,Торг!$I:$I,0))),"")</f>
        <v/>
      </c>
      <c r="L3321" s="132" t="str">
        <f>IFERROR(IFERROR(INDEX(Кат!$A:$A,MATCH($C3321,Кат!$I:$I,0)),INDEX(Торг!$A:$A,MATCH($C3321,Торг!$I:$I,0))),"")</f>
        <v/>
      </c>
      <c r="M3321" s="132" t="str">
        <f>IFERROR(IFERROR(INDEX(Кат!$B:$B,MATCH($C3321,Кат!$I:$I,0)),INDEX(Торг!$B:$B,MATCH($C3321,Торг!$I:$I,0))),"")</f>
        <v/>
      </c>
      <c r="N3321" s="132" t="str">
        <f t="shared" si="51"/>
        <v>HOFER HF350930</v>
      </c>
      <c r="O3321" s="132" t="str">
        <f>IFERROR(IFERROR(INDEX(Кат!$B:$B,MATCH($N3321,Кат!$I:$I,0)),INDEX(Торг!$B:$B,MATCH($N3321,Торг!$I:$I,0))),"")</f>
        <v/>
      </c>
    </row>
    <row r="3322" spans="1:15" outlineLevel="2">
      <c r="A3322" t="s">
        <v>16790</v>
      </c>
      <c r="C3322" s="191" t="s">
        <v>6002</v>
      </c>
      <c r="E3322" t="s">
        <v>6003</v>
      </c>
      <c r="F3322" t="s">
        <v>1675</v>
      </c>
      <c r="G3322" t="s">
        <v>375</v>
      </c>
      <c r="H3322">
        <v>500</v>
      </c>
      <c r="J3322" t="s">
        <v>22634</v>
      </c>
      <c r="K3322" s="132" t="str">
        <f>IFERROR(IFERROR(INDEX(Кат!$O:$O,MATCH($C3322,Кат!$I:$I,0)),INDEX(Торг!$L:$L,MATCH($C3322,Торг!$I:$I,0))),"")</f>
        <v/>
      </c>
      <c r="L3322" s="132" t="str">
        <f>IFERROR(IFERROR(INDEX(Кат!$A:$A,MATCH($C3322,Кат!$I:$I,0)),INDEX(Торг!$A:$A,MATCH($C3322,Торг!$I:$I,0))),"")</f>
        <v/>
      </c>
      <c r="M3322" s="132" t="str">
        <f>IFERROR(IFERROR(INDEX(Кат!$B:$B,MATCH($C3322,Кат!$I:$I,0)),INDEX(Торг!$B:$B,MATCH($C3322,Торг!$I:$I,0))),"")</f>
        <v/>
      </c>
      <c r="N3322" s="132" t="str">
        <f t="shared" si="51"/>
        <v>HOFER HF350924</v>
      </c>
      <c r="O3322" s="132" t="str">
        <f>IFERROR(IFERROR(INDEX(Кат!$B:$B,MATCH($N3322,Кат!$I:$I,0)),INDEX(Торг!$B:$B,MATCH($N3322,Торг!$I:$I,0))),"")</f>
        <v/>
      </c>
    </row>
    <row r="3323" spans="1:15" outlineLevel="2">
      <c r="A3323" t="s">
        <v>26168</v>
      </c>
      <c r="C3323" s="191" t="s">
        <v>26169</v>
      </c>
      <c r="E3323" t="s">
        <v>26170</v>
      </c>
      <c r="F3323" t="s">
        <v>1675</v>
      </c>
      <c r="G3323" t="s">
        <v>375</v>
      </c>
      <c r="H3323">
        <v>280</v>
      </c>
      <c r="J3323" t="s">
        <v>22634</v>
      </c>
      <c r="K3323" s="132" t="str">
        <f>IFERROR(IFERROR(INDEX(Кат!$O:$O,MATCH($C3323,Кат!$I:$I,0)),INDEX(Торг!$L:$L,MATCH($C3323,Торг!$I:$I,0))),"")</f>
        <v/>
      </c>
      <c r="L3323" s="132" t="str">
        <f>IFERROR(IFERROR(INDEX(Кат!$A:$A,MATCH($C3323,Кат!$I:$I,0)),INDEX(Торг!$A:$A,MATCH($C3323,Торг!$I:$I,0))),"")</f>
        <v/>
      </c>
      <c r="M3323" s="132" t="str">
        <f>IFERROR(IFERROR(INDEX(Кат!$B:$B,MATCH($C3323,Кат!$I:$I,0)),INDEX(Торг!$B:$B,MATCH($C3323,Торг!$I:$I,0))),"")</f>
        <v/>
      </c>
      <c r="N3323" s="132" t="str">
        <f t="shared" si="51"/>
        <v>HOFER HF350800</v>
      </c>
      <c r="O3323" s="132" t="str">
        <f>IFERROR(IFERROR(INDEX(Кат!$B:$B,MATCH($N3323,Кат!$I:$I,0)),INDEX(Торг!$B:$B,MATCH($N3323,Торг!$I:$I,0))),"")</f>
        <v/>
      </c>
    </row>
    <row r="3324" spans="1:15" outlineLevel="2">
      <c r="A3324" t="s">
        <v>16791</v>
      </c>
      <c r="C3324" s="191" t="s">
        <v>6004</v>
      </c>
      <c r="E3324" t="s">
        <v>6005</v>
      </c>
      <c r="F3324" t="s">
        <v>1675</v>
      </c>
      <c r="G3324" t="s">
        <v>375</v>
      </c>
      <c r="H3324">
        <v>290</v>
      </c>
      <c r="J3324" t="s">
        <v>22634</v>
      </c>
      <c r="K3324" s="132" t="str">
        <f>IFERROR(IFERROR(INDEX(Кат!$O:$O,MATCH($C3324,Кат!$I:$I,0)),INDEX(Торг!$L:$L,MATCH($C3324,Торг!$I:$I,0))),"")</f>
        <v/>
      </c>
      <c r="L3324" s="132" t="str">
        <f>IFERROR(IFERROR(INDEX(Кат!$A:$A,MATCH($C3324,Кат!$I:$I,0)),INDEX(Торг!$A:$A,MATCH($C3324,Торг!$I:$I,0))),"")</f>
        <v/>
      </c>
      <c r="M3324" s="132" t="str">
        <f>IFERROR(IFERROR(INDEX(Кат!$B:$B,MATCH($C3324,Кат!$I:$I,0)),INDEX(Торг!$B:$B,MATCH($C3324,Торг!$I:$I,0))),"")</f>
        <v/>
      </c>
      <c r="N3324" s="132" t="str">
        <f t="shared" si="51"/>
        <v>HOFER HF350801</v>
      </c>
      <c r="O3324" s="132" t="str">
        <f>IFERROR(IFERROR(INDEX(Кат!$B:$B,MATCH($N3324,Кат!$I:$I,0)),INDEX(Торг!$B:$B,MATCH($N3324,Торг!$I:$I,0))),"")</f>
        <v/>
      </c>
    </row>
    <row r="3325" spans="1:15" outlineLevel="2">
      <c r="A3325" t="s">
        <v>16792</v>
      </c>
      <c r="C3325" s="191" t="s">
        <v>6006</v>
      </c>
      <c r="E3325" t="s">
        <v>6007</v>
      </c>
      <c r="F3325" t="s">
        <v>1675</v>
      </c>
      <c r="G3325" t="s">
        <v>375</v>
      </c>
      <c r="H3325">
        <v>310</v>
      </c>
      <c r="J3325" t="s">
        <v>22634</v>
      </c>
      <c r="K3325" s="132" t="str">
        <f>IFERROR(IFERROR(INDEX(Кат!$O:$O,MATCH($C3325,Кат!$I:$I,0)),INDEX(Торг!$L:$L,MATCH($C3325,Торг!$I:$I,0))),"")</f>
        <v/>
      </c>
      <c r="L3325" s="132" t="str">
        <f>IFERROR(IFERROR(INDEX(Кат!$A:$A,MATCH($C3325,Кат!$I:$I,0)),INDEX(Торг!$A:$A,MATCH($C3325,Торг!$I:$I,0))),"")</f>
        <v/>
      </c>
      <c r="M3325" s="132" t="str">
        <f>IFERROR(IFERROR(INDEX(Кат!$B:$B,MATCH($C3325,Кат!$I:$I,0)),INDEX(Торг!$B:$B,MATCH($C3325,Торг!$I:$I,0))),"")</f>
        <v/>
      </c>
      <c r="N3325" s="132" t="str">
        <f t="shared" si="51"/>
        <v>HOFER HF350803</v>
      </c>
      <c r="O3325" s="132" t="str">
        <f>IFERROR(IFERROR(INDEX(Кат!$B:$B,MATCH($N3325,Кат!$I:$I,0)),INDEX(Торг!$B:$B,MATCH($N3325,Торг!$I:$I,0))),"")</f>
        <v/>
      </c>
    </row>
    <row r="3326" spans="1:15" outlineLevel="2">
      <c r="A3326" t="s">
        <v>16793</v>
      </c>
      <c r="C3326" s="191" t="s">
        <v>6008</v>
      </c>
      <c r="E3326" t="s">
        <v>6009</v>
      </c>
      <c r="F3326" t="s">
        <v>1675</v>
      </c>
      <c r="G3326" t="s">
        <v>375</v>
      </c>
      <c r="H3326">
        <v>330</v>
      </c>
      <c r="J3326" t="s">
        <v>22634</v>
      </c>
      <c r="K3326" s="132" t="str">
        <f>IFERROR(IFERROR(INDEX(Кат!$O:$O,MATCH($C3326,Кат!$I:$I,0)),INDEX(Торг!$L:$L,MATCH($C3326,Торг!$I:$I,0))),"")</f>
        <v/>
      </c>
      <c r="L3326" s="132" t="str">
        <f>IFERROR(IFERROR(INDEX(Кат!$A:$A,MATCH($C3326,Кат!$I:$I,0)),INDEX(Торг!$A:$A,MATCH($C3326,Торг!$I:$I,0))),"")</f>
        <v/>
      </c>
      <c r="M3326" s="132" t="str">
        <f>IFERROR(IFERROR(INDEX(Кат!$B:$B,MATCH($C3326,Кат!$I:$I,0)),INDEX(Торг!$B:$B,MATCH($C3326,Торг!$I:$I,0))),"")</f>
        <v/>
      </c>
      <c r="N3326" s="132" t="str">
        <f t="shared" si="51"/>
        <v>HOFER HF350805</v>
      </c>
      <c r="O3326" s="132" t="str">
        <f>IFERROR(IFERROR(INDEX(Кат!$B:$B,MATCH($N3326,Кат!$I:$I,0)),INDEX(Торг!$B:$B,MATCH($N3326,Торг!$I:$I,0))),"")</f>
        <v/>
      </c>
    </row>
    <row r="3327" spans="1:15" outlineLevel="2">
      <c r="A3327" t="s">
        <v>16794</v>
      </c>
      <c r="C3327" s="191" t="s">
        <v>6010</v>
      </c>
      <c r="E3327" t="s">
        <v>6011</v>
      </c>
      <c r="F3327" t="s">
        <v>1675</v>
      </c>
      <c r="G3327" t="s">
        <v>375</v>
      </c>
      <c r="H3327">
        <v>330</v>
      </c>
      <c r="J3327" t="s">
        <v>22634</v>
      </c>
      <c r="K3327" s="132" t="str">
        <f>IFERROR(IFERROR(INDEX(Кат!$O:$O,MATCH($C3327,Кат!$I:$I,0)),INDEX(Торг!$L:$L,MATCH($C3327,Торг!$I:$I,0))),"")</f>
        <v/>
      </c>
      <c r="L3327" s="132" t="str">
        <f>IFERROR(IFERROR(INDEX(Кат!$A:$A,MATCH($C3327,Кат!$I:$I,0)),INDEX(Торг!$A:$A,MATCH($C3327,Торг!$I:$I,0))),"")</f>
        <v/>
      </c>
      <c r="M3327" s="132" t="str">
        <f>IFERROR(IFERROR(INDEX(Кат!$B:$B,MATCH($C3327,Кат!$I:$I,0)),INDEX(Торг!$B:$B,MATCH($C3327,Торг!$I:$I,0))),"")</f>
        <v/>
      </c>
      <c r="N3327" s="132" t="str">
        <f t="shared" si="51"/>
        <v>HOFER HF350807</v>
      </c>
      <c r="O3327" s="132" t="str">
        <f>IFERROR(IFERROR(INDEX(Кат!$B:$B,MATCH($N3327,Кат!$I:$I,0)),INDEX(Торг!$B:$B,MATCH($N3327,Торг!$I:$I,0))),"")</f>
        <v/>
      </c>
    </row>
    <row r="3328" spans="1:15" outlineLevel="2">
      <c r="A3328" t="s">
        <v>25881</v>
      </c>
      <c r="C3328" s="191" t="s">
        <v>25882</v>
      </c>
      <c r="E3328" t="s">
        <v>25883</v>
      </c>
      <c r="F3328" t="s">
        <v>1675</v>
      </c>
      <c r="G3328" t="s">
        <v>375</v>
      </c>
      <c r="H3328">
        <v>630</v>
      </c>
      <c r="J3328" t="s">
        <v>22634</v>
      </c>
      <c r="K3328" s="132" t="str">
        <f>IFERROR(IFERROR(INDEX(Кат!$O:$O,MATCH($C3328,Кат!$I:$I,0)),INDEX(Торг!$L:$L,MATCH($C3328,Торг!$I:$I,0))),"")</f>
        <v/>
      </c>
      <c r="L3328" s="132" t="str">
        <f>IFERROR(IFERROR(INDEX(Кат!$A:$A,MATCH($C3328,Кат!$I:$I,0)),INDEX(Торг!$A:$A,MATCH($C3328,Торг!$I:$I,0))),"")</f>
        <v/>
      </c>
      <c r="M3328" s="132" t="str">
        <f>IFERROR(IFERROR(INDEX(Кат!$B:$B,MATCH($C3328,Кат!$I:$I,0)),INDEX(Торг!$B:$B,MATCH($C3328,Торг!$I:$I,0))),"")</f>
        <v/>
      </c>
      <c r="N3328" s="132" t="str">
        <f t="shared" si="51"/>
        <v>HOFER HF350306</v>
      </c>
      <c r="O3328" s="132" t="str">
        <f>IFERROR(IFERROR(INDEX(Кат!$B:$B,MATCH($N3328,Кат!$I:$I,0)),INDEX(Торг!$B:$B,MATCH($N3328,Торг!$I:$I,0))),"")</f>
        <v/>
      </c>
    </row>
    <row r="3329" spans="1:15" outlineLevel="2">
      <c r="A3329" t="s">
        <v>26171</v>
      </c>
      <c r="C3329" s="191" t="s">
        <v>26172</v>
      </c>
      <c r="E3329" t="s">
        <v>26173</v>
      </c>
      <c r="F3329" t="s">
        <v>1675</v>
      </c>
      <c r="G3329" t="s">
        <v>375</v>
      </c>
      <c r="H3329">
        <v>580</v>
      </c>
      <c r="J3329" t="s">
        <v>22634</v>
      </c>
      <c r="K3329" s="132" t="str">
        <f>IFERROR(IFERROR(INDEX(Кат!$O:$O,MATCH($C3329,Кат!$I:$I,0)),INDEX(Торг!$L:$L,MATCH($C3329,Торг!$I:$I,0))),"")</f>
        <v/>
      </c>
      <c r="L3329" s="132" t="str">
        <f>IFERROR(IFERROR(INDEX(Кат!$A:$A,MATCH($C3329,Кат!$I:$I,0)),INDEX(Торг!$A:$A,MATCH($C3329,Торг!$I:$I,0))),"")</f>
        <v/>
      </c>
      <c r="M3329" s="132" t="str">
        <f>IFERROR(IFERROR(INDEX(Кат!$B:$B,MATCH($C3329,Кат!$I:$I,0)),INDEX(Торг!$B:$B,MATCH($C3329,Торг!$I:$I,0))),"")</f>
        <v/>
      </c>
      <c r="N3329" s="132" t="str">
        <f t="shared" si="51"/>
        <v>HOFER HF350802</v>
      </c>
      <c r="O3329" s="132" t="str">
        <f>IFERROR(IFERROR(INDEX(Кат!$B:$B,MATCH($N3329,Кат!$I:$I,0)),INDEX(Торг!$B:$B,MATCH($N3329,Торг!$I:$I,0))),"")</f>
        <v/>
      </c>
    </row>
    <row r="3330" spans="1:15" outlineLevel="1">
      <c r="A3330" t="s">
        <v>16795</v>
      </c>
      <c r="C3330" s="191" t="s">
        <v>6012</v>
      </c>
      <c r="E3330" t="s">
        <v>6013</v>
      </c>
      <c r="F3330" t="s">
        <v>1675</v>
      </c>
      <c r="G3330" t="s">
        <v>375</v>
      </c>
      <c r="H3330">
        <v>670</v>
      </c>
      <c r="J3330" t="s">
        <v>22634</v>
      </c>
      <c r="K3330" s="132" t="str">
        <f>IFERROR(IFERROR(INDEX(Кат!$O:$O,MATCH($C3330,Кат!$I:$I,0)),INDEX(Торг!$L:$L,MATCH($C3330,Торг!$I:$I,0))),"")</f>
        <v/>
      </c>
      <c r="L3330" s="132" t="str">
        <f>IFERROR(IFERROR(INDEX(Кат!$A:$A,MATCH($C3330,Кат!$I:$I,0)),INDEX(Торг!$A:$A,MATCH($C3330,Торг!$I:$I,0))),"")</f>
        <v/>
      </c>
      <c r="M3330" s="132" t="str">
        <f>IFERROR(IFERROR(INDEX(Кат!$B:$B,MATCH($C3330,Кат!$I:$I,0)),INDEX(Торг!$B:$B,MATCH($C3330,Торг!$I:$I,0))),"")</f>
        <v/>
      </c>
      <c r="N3330" s="132" t="str">
        <f t="shared" si="51"/>
        <v>HOFER HF350525</v>
      </c>
      <c r="O3330" s="132" t="str">
        <f>IFERROR(IFERROR(INDEX(Кат!$B:$B,MATCH($N3330,Кат!$I:$I,0)),INDEX(Торг!$B:$B,MATCH($N3330,Торг!$I:$I,0))),"")</f>
        <v/>
      </c>
    </row>
    <row r="3331" spans="1:15" outlineLevel="2">
      <c r="A3331" t="s">
        <v>25503</v>
      </c>
      <c r="C3331" s="191" t="s">
        <v>25504</v>
      </c>
      <c r="E3331" t="s">
        <v>25505</v>
      </c>
      <c r="F3331" t="s">
        <v>1675</v>
      </c>
      <c r="G3331" t="s">
        <v>375</v>
      </c>
      <c r="H3331">
        <v>560</v>
      </c>
      <c r="J3331" t="s">
        <v>22634</v>
      </c>
      <c r="K3331" s="132" t="str">
        <f>IFERROR(IFERROR(INDEX(Кат!$O:$O,MATCH($C3331,Кат!$I:$I,0)),INDEX(Торг!$L:$L,MATCH($C3331,Торг!$I:$I,0))),"")</f>
        <v/>
      </c>
      <c r="L3331" s="132" t="str">
        <f>IFERROR(IFERROR(INDEX(Кат!$A:$A,MATCH($C3331,Кат!$I:$I,0)),INDEX(Торг!$A:$A,MATCH($C3331,Торг!$I:$I,0))),"")</f>
        <v/>
      </c>
      <c r="M3331" s="132" t="str">
        <f>IFERROR(IFERROR(INDEX(Кат!$B:$B,MATCH($C3331,Кат!$I:$I,0)),INDEX(Торг!$B:$B,MATCH($C3331,Торг!$I:$I,0))),"")</f>
        <v/>
      </c>
      <c r="N3331" s="132" t="str">
        <f t="shared" si="51"/>
        <v>HOFER HF350565</v>
      </c>
      <c r="O3331" s="132" t="str">
        <f>IFERROR(IFERROR(INDEX(Кат!$B:$B,MATCH($N3331,Кат!$I:$I,0)),INDEX(Торг!$B:$B,MATCH($N3331,Торг!$I:$I,0))),"")</f>
        <v/>
      </c>
    </row>
    <row r="3332" spans="1:15" outlineLevel="2">
      <c r="A3332" t="s">
        <v>16796</v>
      </c>
      <c r="C3332" s="191" t="s">
        <v>6014</v>
      </c>
      <c r="E3332" t="s">
        <v>6015</v>
      </c>
      <c r="F3332" t="s">
        <v>1675</v>
      </c>
      <c r="G3332" t="s">
        <v>375</v>
      </c>
      <c r="H3332">
        <v>520</v>
      </c>
      <c r="J3332" t="s">
        <v>22634</v>
      </c>
      <c r="K3332" s="132" t="str">
        <f>IFERROR(IFERROR(INDEX(Кат!$O:$O,MATCH($C3332,Кат!$I:$I,0)),INDEX(Торг!$L:$L,MATCH($C3332,Торг!$I:$I,0))),"")</f>
        <v/>
      </c>
      <c r="L3332" s="132" t="str">
        <f>IFERROR(IFERROR(INDEX(Кат!$A:$A,MATCH($C3332,Кат!$I:$I,0)),INDEX(Торг!$A:$A,MATCH($C3332,Торг!$I:$I,0))),"")</f>
        <v/>
      </c>
      <c r="M3332" s="132" t="str">
        <f>IFERROR(IFERROR(INDEX(Кат!$B:$B,MATCH($C3332,Кат!$I:$I,0)),INDEX(Торг!$B:$B,MATCH($C3332,Торг!$I:$I,0))),"")</f>
        <v/>
      </c>
      <c r="N3332" s="132" t="str">
        <f t="shared" si="51"/>
        <v>HOFER HF350375</v>
      </c>
      <c r="O3332" s="132" t="str">
        <f>IFERROR(IFERROR(INDEX(Кат!$B:$B,MATCH($N3332,Кат!$I:$I,0)),INDEX(Торг!$B:$B,MATCH($N3332,Торг!$I:$I,0))),"")</f>
        <v/>
      </c>
    </row>
    <row r="3333" spans="1:15" outlineLevel="2">
      <c r="A3333" t="s">
        <v>16797</v>
      </c>
      <c r="C3333" s="191" t="s">
        <v>2082</v>
      </c>
      <c r="E3333" t="s">
        <v>2083</v>
      </c>
      <c r="F3333" t="s">
        <v>1675</v>
      </c>
      <c r="G3333" t="s">
        <v>375</v>
      </c>
      <c r="H3333">
        <v>430</v>
      </c>
      <c r="J3333" t="s">
        <v>22634</v>
      </c>
      <c r="K3333" s="132" t="str">
        <f>IFERROR(IFERROR(INDEX(Кат!$O:$O,MATCH($C3333,Кат!$I:$I,0)),INDEX(Торг!$L:$L,MATCH($C3333,Торг!$I:$I,0))),"")</f>
        <v/>
      </c>
      <c r="L3333" s="132" t="str">
        <f>IFERROR(IFERROR(INDEX(Кат!$A:$A,MATCH($C3333,Кат!$I:$I,0)),INDEX(Торг!$A:$A,MATCH($C3333,Торг!$I:$I,0))),"")</f>
        <v/>
      </c>
      <c r="M3333" s="132" t="str">
        <f>IFERROR(IFERROR(INDEX(Кат!$B:$B,MATCH($C3333,Кат!$I:$I,0)),INDEX(Торг!$B:$B,MATCH($C3333,Торг!$I:$I,0))),"")</f>
        <v/>
      </c>
      <c r="N3333" s="132" t="str">
        <f t="shared" si="51"/>
        <v>HOFER HF350810</v>
      </c>
      <c r="O3333" s="132" t="str">
        <f>IFERROR(IFERROR(INDEX(Кат!$B:$B,MATCH($N3333,Кат!$I:$I,0)),INDEX(Торг!$B:$B,MATCH($N3333,Торг!$I:$I,0))),"")</f>
        <v/>
      </c>
    </row>
    <row r="3334" spans="1:15" outlineLevel="2">
      <c r="A3334" t="s">
        <v>26174</v>
      </c>
      <c r="C3334" s="191" t="s">
        <v>26175</v>
      </c>
      <c r="E3334" t="s">
        <v>26176</v>
      </c>
      <c r="F3334" t="s">
        <v>1675</v>
      </c>
      <c r="G3334" t="s">
        <v>375</v>
      </c>
      <c r="H3334">
        <v>480</v>
      </c>
      <c r="J3334" t="s">
        <v>22634</v>
      </c>
      <c r="K3334" s="132" t="str">
        <f>IFERROR(IFERROR(INDEX(Кат!$O:$O,MATCH($C3334,Кат!$I:$I,0)),INDEX(Торг!$L:$L,MATCH($C3334,Торг!$I:$I,0))),"")</f>
        <v/>
      </c>
      <c r="L3334" s="132" t="str">
        <f>IFERROR(IFERROR(INDEX(Кат!$A:$A,MATCH($C3334,Кат!$I:$I,0)),INDEX(Торг!$A:$A,MATCH($C3334,Торг!$I:$I,0))),"")</f>
        <v/>
      </c>
      <c r="M3334" s="132" t="str">
        <f>IFERROR(IFERROR(INDEX(Кат!$B:$B,MATCH($C3334,Кат!$I:$I,0)),INDEX(Торг!$B:$B,MATCH($C3334,Торг!$I:$I,0))),"")</f>
        <v/>
      </c>
      <c r="N3334" s="132" t="str">
        <f t="shared" si="51"/>
        <v>HOFER HF350563</v>
      </c>
      <c r="O3334" s="132" t="str">
        <f>IFERROR(IFERROR(INDEX(Кат!$B:$B,MATCH($N3334,Кат!$I:$I,0)),INDEX(Торг!$B:$B,MATCH($N3334,Торг!$I:$I,0))),"")</f>
        <v/>
      </c>
    </row>
    <row r="3335" spans="1:15" outlineLevel="2">
      <c r="A3335" t="s">
        <v>26177</v>
      </c>
      <c r="C3335" s="191" t="s">
        <v>26178</v>
      </c>
      <c r="E3335" t="s">
        <v>26179</v>
      </c>
      <c r="F3335" t="s">
        <v>1675</v>
      </c>
      <c r="G3335" t="s">
        <v>375</v>
      </c>
      <c r="H3335">
        <v>500</v>
      </c>
      <c r="J3335" t="s">
        <v>22634</v>
      </c>
      <c r="K3335" s="132" t="str">
        <f>IFERROR(IFERROR(INDEX(Кат!$O:$O,MATCH($C3335,Кат!$I:$I,0)),INDEX(Торг!$L:$L,MATCH($C3335,Торг!$I:$I,0))),"")</f>
        <v/>
      </c>
      <c r="L3335" s="132" t="str">
        <f>IFERROR(IFERROR(INDEX(Кат!$A:$A,MATCH($C3335,Кат!$I:$I,0)),INDEX(Торг!$A:$A,MATCH($C3335,Торг!$I:$I,0))),"")</f>
        <v/>
      </c>
      <c r="M3335" s="132" t="str">
        <f>IFERROR(IFERROR(INDEX(Кат!$B:$B,MATCH($C3335,Кат!$I:$I,0)),INDEX(Торг!$B:$B,MATCH($C3335,Торг!$I:$I,0))),"")</f>
        <v/>
      </c>
      <c r="N3335" s="132" t="str">
        <f t="shared" si="51"/>
        <v>HOFER HF350566</v>
      </c>
      <c r="O3335" s="132" t="str">
        <f>IFERROR(IFERROR(INDEX(Кат!$B:$B,MATCH($N3335,Кат!$I:$I,0)),INDEX(Торг!$B:$B,MATCH($N3335,Торг!$I:$I,0))),"")</f>
        <v/>
      </c>
    </row>
    <row r="3336" spans="1:15" outlineLevel="2">
      <c r="A3336" t="s">
        <v>16798</v>
      </c>
      <c r="C3336" s="191" t="s">
        <v>6016</v>
      </c>
      <c r="E3336" t="s">
        <v>25966</v>
      </c>
      <c r="F3336" t="s">
        <v>1675</v>
      </c>
      <c r="G3336" t="s">
        <v>375</v>
      </c>
      <c r="H3336">
        <v>600</v>
      </c>
      <c r="J3336" t="s">
        <v>22634</v>
      </c>
      <c r="K3336" s="132" t="str">
        <f>IFERROR(IFERROR(INDEX(Кат!$O:$O,MATCH($C3336,Кат!$I:$I,0)),INDEX(Торг!$L:$L,MATCH($C3336,Торг!$I:$I,0))),"")</f>
        <v/>
      </c>
      <c r="L3336" s="132" t="str">
        <f>IFERROR(IFERROR(INDEX(Кат!$A:$A,MATCH($C3336,Кат!$I:$I,0)),INDEX(Торг!$A:$A,MATCH($C3336,Торг!$I:$I,0))),"")</f>
        <v/>
      </c>
      <c r="M3336" s="132" t="str">
        <f>IFERROR(IFERROR(INDEX(Кат!$B:$B,MATCH($C3336,Кат!$I:$I,0)),INDEX(Торг!$B:$B,MATCH($C3336,Торг!$I:$I,0))),"")</f>
        <v/>
      </c>
      <c r="N3336" s="132" t="str">
        <f t="shared" ref="N3336:N3399" si="52">_xlfn.CONCAT(F3336," ",C3336)</f>
        <v>HOFER HF350376</v>
      </c>
      <c r="O3336" s="132" t="str">
        <f>IFERROR(IFERROR(INDEX(Кат!$B:$B,MATCH($N3336,Кат!$I:$I,0)),INDEX(Торг!$B:$B,MATCH($N3336,Торг!$I:$I,0))),"")</f>
        <v/>
      </c>
    </row>
    <row r="3337" spans="1:15" outlineLevel="2">
      <c r="A3337" t="s">
        <v>26180</v>
      </c>
      <c r="C3337" s="191" t="s">
        <v>26181</v>
      </c>
      <c r="E3337" t="s">
        <v>26182</v>
      </c>
      <c r="F3337" t="s">
        <v>1675</v>
      </c>
      <c r="G3337" t="s">
        <v>375</v>
      </c>
      <c r="H3337">
        <v>500</v>
      </c>
      <c r="J3337" t="s">
        <v>22634</v>
      </c>
      <c r="K3337" s="132" t="str">
        <f>IFERROR(IFERROR(INDEX(Кат!$O:$O,MATCH($C3337,Кат!$I:$I,0)),INDEX(Торг!$L:$L,MATCH($C3337,Торг!$I:$I,0))),"")</f>
        <v/>
      </c>
      <c r="L3337" s="132" t="str">
        <f>IFERROR(IFERROR(INDEX(Кат!$A:$A,MATCH($C3337,Кат!$I:$I,0)),INDEX(Торг!$A:$A,MATCH($C3337,Торг!$I:$I,0))),"")</f>
        <v/>
      </c>
      <c r="M3337" s="132" t="str">
        <f>IFERROR(IFERROR(INDEX(Кат!$B:$B,MATCH($C3337,Кат!$I:$I,0)),INDEX(Торг!$B:$B,MATCH($C3337,Торг!$I:$I,0))),"")</f>
        <v/>
      </c>
      <c r="N3337" s="132" t="str">
        <f t="shared" si="52"/>
        <v>HOFER HF350811</v>
      </c>
      <c r="O3337" s="132" t="str">
        <f>IFERROR(IFERROR(INDEX(Кат!$B:$B,MATCH($N3337,Кат!$I:$I,0)),INDEX(Торг!$B:$B,MATCH($N3337,Торг!$I:$I,0))),"")</f>
        <v/>
      </c>
    </row>
    <row r="3338" spans="1:15" outlineLevel="2">
      <c r="A3338" t="s">
        <v>26183</v>
      </c>
      <c r="C3338" s="191" t="s">
        <v>26184</v>
      </c>
      <c r="E3338" t="s">
        <v>26185</v>
      </c>
      <c r="F3338" t="s">
        <v>1675</v>
      </c>
      <c r="G3338" t="s">
        <v>375</v>
      </c>
      <c r="H3338">
        <v>450</v>
      </c>
      <c r="J3338" t="s">
        <v>22634</v>
      </c>
      <c r="K3338" s="132" t="str">
        <f>IFERROR(IFERROR(INDEX(Кат!$O:$O,MATCH($C3338,Кат!$I:$I,0)),INDEX(Торг!$L:$L,MATCH($C3338,Торг!$I:$I,0))),"")</f>
        <v/>
      </c>
      <c r="L3338" s="132" t="str">
        <f>IFERROR(IFERROR(INDEX(Кат!$A:$A,MATCH($C3338,Кат!$I:$I,0)),INDEX(Торг!$A:$A,MATCH($C3338,Торг!$I:$I,0))),"")</f>
        <v/>
      </c>
      <c r="M3338" s="132" t="str">
        <f>IFERROR(IFERROR(INDEX(Кат!$B:$B,MATCH($C3338,Кат!$I:$I,0)),INDEX(Торг!$B:$B,MATCH($C3338,Торг!$I:$I,0))),"")</f>
        <v/>
      </c>
      <c r="N3338" s="132" t="str">
        <f t="shared" si="52"/>
        <v>HOFER HF350809</v>
      </c>
      <c r="O3338" s="132" t="str">
        <f>IFERROR(IFERROR(INDEX(Кат!$B:$B,MATCH($N3338,Кат!$I:$I,0)),INDEX(Торг!$B:$B,MATCH($N3338,Торг!$I:$I,0))),"")</f>
        <v/>
      </c>
    </row>
    <row r="3339" spans="1:15" outlineLevel="2">
      <c r="A3339" t="s">
        <v>26186</v>
      </c>
      <c r="C3339" s="191" t="s">
        <v>26187</v>
      </c>
      <c r="E3339" t="s">
        <v>26188</v>
      </c>
      <c r="F3339" t="s">
        <v>1675</v>
      </c>
      <c r="G3339" t="s">
        <v>375</v>
      </c>
      <c r="H3339">
        <v>710</v>
      </c>
      <c r="J3339" t="s">
        <v>22634</v>
      </c>
      <c r="K3339" s="132" t="str">
        <f>IFERROR(IFERROR(INDEX(Кат!$O:$O,MATCH($C3339,Кат!$I:$I,0)),INDEX(Торг!$L:$L,MATCH($C3339,Торг!$I:$I,0))),"")</f>
        <v/>
      </c>
      <c r="L3339" s="132" t="str">
        <f>IFERROR(IFERROR(INDEX(Кат!$A:$A,MATCH($C3339,Кат!$I:$I,0)),INDEX(Торг!$A:$A,MATCH($C3339,Торг!$I:$I,0))),"")</f>
        <v/>
      </c>
      <c r="M3339" s="132" t="str">
        <f>IFERROR(IFERROR(INDEX(Кат!$B:$B,MATCH($C3339,Кат!$I:$I,0)),INDEX(Торг!$B:$B,MATCH($C3339,Торг!$I:$I,0))),"")</f>
        <v/>
      </c>
      <c r="N3339" s="132" t="str">
        <f t="shared" si="52"/>
        <v>HOFER HF350378</v>
      </c>
      <c r="O3339" s="132" t="str">
        <f>IFERROR(IFERROR(INDEX(Кат!$B:$B,MATCH($N3339,Кат!$I:$I,0)),INDEX(Торг!$B:$B,MATCH($N3339,Торг!$I:$I,0))),"")</f>
        <v/>
      </c>
    </row>
    <row r="3340" spans="1:15" outlineLevel="2">
      <c r="A3340" t="s">
        <v>26189</v>
      </c>
      <c r="C3340" s="191" t="s">
        <v>26190</v>
      </c>
      <c r="E3340" t="s">
        <v>26191</v>
      </c>
      <c r="F3340" t="s">
        <v>1675</v>
      </c>
      <c r="G3340" t="s">
        <v>375</v>
      </c>
      <c r="H3340">
        <v>660</v>
      </c>
      <c r="J3340" t="s">
        <v>22634</v>
      </c>
      <c r="K3340" s="132" t="str">
        <f>IFERROR(IFERROR(INDEX(Кат!$O:$O,MATCH($C3340,Кат!$I:$I,0)),INDEX(Торг!$L:$L,MATCH($C3340,Торг!$I:$I,0))),"")</f>
        <v/>
      </c>
      <c r="L3340" s="132" t="str">
        <f>IFERROR(IFERROR(INDEX(Кат!$A:$A,MATCH($C3340,Кат!$I:$I,0)),INDEX(Торг!$A:$A,MATCH($C3340,Торг!$I:$I,0))),"")</f>
        <v/>
      </c>
      <c r="M3340" s="132" t="str">
        <f>IFERROR(IFERROR(INDEX(Кат!$B:$B,MATCH($C3340,Кат!$I:$I,0)),INDEX(Торг!$B:$B,MATCH($C3340,Торг!$I:$I,0))),"")</f>
        <v/>
      </c>
      <c r="N3340" s="132" t="str">
        <f t="shared" si="52"/>
        <v>HOFER HF350567</v>
      </c>
      <c r="O3340" s="132" t="str">
        <f>IFERROR(IFERROR(INDEX(Кат!$B:$B,MATCH($N3340,Кат!$I:$I,0)),INDEX(Торг!$B:$B,MATCH($N3340,Торг!$I:$I,0))),"")</f>
        <v/>
      </c>
    </row>
    <row r="3341" spans="1:15" outlineLevel="2">
      <c r="A3341" t="s">
        <v>23915</v>
      </c>
      <c r="C3341" s="191"/>
      <c r="E3341" t="s">
        <v>24352</v>
      </c>
      <c r="J3341" t="s">
        <v>22634</v>
      </c>
      <c r="K3341" s="132" t="str">
        <f>IFERROR(IFERROR(INDEX(Кат!$O:$O,MATCH($C3341,Кат!$I:$I,0)),INDEX(Торг!$L:$L,MATCH($C3341,Торг!$I:$I,0))),"")</f>
        <v/>
      </c>
      <c r="L3341" s="132" t="str">
        <f>IFERROR(IFERROR(INDEX(Кат!$A:$A,MATCH($C3341,Кат!$I:$I,0)),INDEX(Торг!$A:$A,MATCH($C3341,Торг!$I:$I,0))),"")</f>
        <v/>
      </c>
      <c r="M3341" s="132" t="str">
        <f>IFERROR(IFERROR(INDEX(Кат!$B:$B,MATCH($C3341,Кат!$I:$I,0)),INDEX(Торг!$B:$B,MATCH($C3341,Торг!$I:$I,0))),"")</f>
        <v/>
      </c>
      <c r="N3341" s="132" t="str">
        <f t="shared" si="52"/>
        <v xml:space="preserve"> </v>
      </c>
      <c r="O3341" s="132" t="str">
        <f>IFERROR(IFERROR(INDEX(Кат!$B:$B,MATCH($N3341,Кат!$I:$I,0)),INDEX(Торг!$B:$B,MATCH($N3341,Торг!$I:$I,0))),"")</f>
        <v/>
      </c>
    </row>
    <row r="3342" spans="1:15" outlineLevel="2">
      <c r="A3342" t="s">
        <v>16799</v>
      </c>
      <c r="C3342" s="191" t="s">
        <v>2084</v>
      </c>
      <c r="E3342" t="s">
        <v>2085</v>
      </c>
      <c r="F3342" t="s">
        <v>1675</v>
      </c>
      <c r="G3342" t="s">
        <v>399</v>
      </c>
      <c r="H3342">
        <v>280</v>
      </c>
      <c r="J3342" t="s">
        <v>22634</v>
      </c>
      <c r="K3342" s="132" t="str">
        <f>IFERROR(IFERROR(INDEX(Кат!$O:$O,MATCH($C3342,Кат!$I:$I,0)),INDEX(Торг!$L:$L,MATCH($C3342,Торг!$I:$I,0))),"")</f>
        <v/>
      </c>
      <c r="L3342" s="132" t="str">
        <f>IFERROR(IFERROR(INDEX(Кат!$A:$A,MATCH($C3342,Кат!$I:$I,0)),INDEX(Торг!$A:$A,MATCH($C3342,Торг!$I:$I,0))),"")</f>
        <v/>
      </c>
      <c r="M3342" s="132" t="str">
        <f>IFERROR(IFERROR(INDEX(Кат!$B:$B,MATCH($C3342,Кат!$I:$I,0)),INDEX(Торг!$B:$B,MATCH($C3342,Торг!$I:$I,0))),"")</f>
        <v/>
      </c>
      <c r="N3342" s="132" t="str">
        <f t="shared" si="52"/>
        <v>HOFER HF522205</v>
      </c>
      <c r="O3342" s="132" t="str">
        <f>IFERROR(IFERROR(INDEX(Кат!$B:$B,MATCH($N3342,Кат!$I:$I,0)),INDEX(Торг!$B:$B,MATCH($N3342,Торг!$I:$I,0))),"")</f>
        <v/>
      </c>
    </row>
    <row r="3343" spans="1:15" outlineLevel="2">
      <c r="A3343" t="s">
        <v>16800</v>
      </c>
      <c r="C3343" s="191" t="s">
        <v>2086</v>
      </c>
      <c r="E3343" t="s">
        <v>2087</v>
      </c>
      <c r="F3343" t="s">
        <v>1675</v>
      </c>
      <c r="G3343" t="s">
        <v>399</v>
      </c>
      <c r="H3343">
        <v>310</v>
      </c>
      <c r="J3343" t="s">
        <v>22634</v>
      </c>
      <c r="K3343" s="132" t="str">
        <f>IFERROR(IFERROR(INDEX(Кат!$O:$O,MATCH($C3343,Кат!$I:$I,0)),INDEX(Торг!$L:$L,MATCH($C3343,Торг!$I:$I,0))),"")</f>
        <v/>
      </c>
      <c r="L3343" s="132" t="str">
        <f>IFERROR(IFERROR(INDEX(Кат!$A:$A,MATCH($C3343,Кат!$I:$I,0)),INDEX(Торг!$A:$A,MATCH($C3343,Торг!$I:$I,0))),"")</f>
        <v/>
      </c>
      <c r="M3343" s="132" t="str">
        <f>IFERROR(IFERROR(INDEX(Кат!$B:$B,MATCH($C3343,Кат!$I:$I,0)),INDEX(Торг!$B:$B,MATCH($C3343,Торг!$I:$I,0))),"")</f>
        <v/>
      </c>
      <c r="N3343" s="132" t="str">
        <f t="shared" si="52"/>
        <v>HOFER HF522206</v>
      </c>
      <c r="O3343" s="132" t="str">
        <f>IFERROR(IFERROR(INDEX(Кат!$B:$B,MATCH($N3343,Кат!$I:$I,0)),INDEX(Торг!$B:$B,MATCH($N3343,Торг!$I:$I,0))),"")</f>
        <v/>
      </c>
    </row>
    <row r="3344" spans="1:15" outlineLevel="2">
      <c r="A3344" t="s">
        <v>16801</v>
      </c>
      <c r="C3344" s="191" t="s">
        <v>2088</v>
      </c>
      <c r="E3344" t="s">
        <v>2089</v>
      </c>
      <c r="F3344" t="s">
        <v>1675</v>
      </c>
      <c r="G3344" t="s">
        <v>399</v>
      </c>
      <c r="H3344">
        <v>300</v>
      </c>
      <c r="J3344" t="s">
        <v>22634</v>
      </c>
      <c r="K3344" s="132" t="str">
        <f>IFERROR(IFERROR(INDEX(Кат!$O:$O,MATCH($C3344,Кат!$I:$I,0)),INDEX(Торг!$L:$L,MATCH($C3344,Торг!$I:$I,0))),"")</f>
        <v/>
      </c>
      <c r="L3344" s="132" t="str">
        <f>IFERROR(IFERROR(INDEX(Кат!$A:$A,MATCH($C3344,Кат!$I:$I,0)),INDEX(Торг!$A:$A,MATCH($C3344,Торг!$I:$I,0))),"")</f>
        <v/>
      </c>
      <c r="M3344" s="132" t="str">
        <f>IFERROR(IFERROR(INDEX(Кат!$B:$B,MATCH($C3344,Кат!$I:$I,0)),INDEX(Торг!$B:$B,MATCH($C3344,Торг!$I:$I,0))),"")</f>
        <v/>
      </c>
      <c r="N3344" s="132" t="str">
        <f t="shared" si="52"/>
        <v>HOFER HF522202</v>
      </c>
      <c r="O3344" s="132" t="str">
        <f>IFERROR(IFERROR(INDEX(Кат!$B:$B,MATCH($N3344,Кат!$I:$I,0)),INDEX(Торг!$B:$B,MATCH($N3344,Торг!$I:$I,0))),"")</f>
        <v/>
      </c>
    </row>
    <row r="3345" spans="1:15" outlineLevel="2">
      <c r="A3345" t="s">
        <v>16802</v>
      </c>
      <c r="C3345" s="191" t="s">
        <v>2090</v>
      </c>
      <c r="E3345" t="s">
        <v>2091</v>
      </c>
      <c r="F3345" t="s">
        <v>1675</v>
      </c>
      <c r="G3345" t="s">
        <v>399</v>
      </c>
      <c r="H3345">
        <v>300</v>
      </c>
      <c r="J3345" t="s">
        <v>22634</v>
      </c>
      <c r="K3345" s="132" t="str">
        <f>IFERROR(IFERROR(INDEX(Кат!$O:$O,MATCH($C3345,Кат!$I:$I,0)),INDEX(Торг!$L:$L,MATCH($C3345,Торг!$I:$I,0))),"")</f>
        <v/>
      </c>
      <c r="L3345" s="132" t="str">
        <f>IFERROR(IFERROR(INDEX(Кат!$A:$A,MATCH($C3345,Кат!$I:$I,0)),INDEX(Торг!$A:$A,MATCH($C3345,Торг!$I:$I,0))),"")</f>
        <v/>
      </c>
      <c r="M3345" s="132" t="str">
        <f>IFERROR(IFERROR(INDEX(Кат!$B:$B,MATCH($C3345,Кат!$I:$I,0)),INDEX(Торг!$B:$B,MATCH($C3345,Торг!$I:$I,0))),"")</f>
        <v/>
      </c>
      <c r="N3345" s="132" t="str">
        <f t="shared" si="52"/>
        <v>HOFER HF522201</v>
      </c>
      <c r="O3345" s="132" t="str">
        <f>IFERROR(IFERROR(INDEX(Кат!$B:$B,MATCH($N3345,Кат!$I:$I,0)),INDEX(Торг!$B:$B,MATCH($N3345,Торг!$I:$I,0))),"")</f>
        <v/>
      </c>
    </row>
    <row r="3346" spans="1:15" outlineLevel="2">
      <c r="A3346" t="s">
        <v>16803</v>
      </c>
      <c r="C3346" s="191" t="s">
        <v>2092</v>
      </c>
      <c r="E3346" t="s">
        <v>2093</v>
      </c>
      <c r="F3346" t="s">
        <v>1675</v>
      </c>
      <c r="G3346" t="s">
        <v>399</v>
      </c>
      <c r="H3346">
        <v>310</v>
      </c>
      <c r="J3346" t="s">
        <v>22634</v>
      </c>
      <c r="K3346" s="132" t="str">
        <f>IFERROR(IFERROR(INDEX(Кат!$O:$O,MATCH($C3346,Кат!$I:$I,0)),INDEX(Торг!$L:$L,MATCH($C3346,Торг!$I:$I,0))),"")</f>
        <v/>
      </c>
      <c r="L3346" s="132" t="str">
        <f>IFERROR(IFERROR(INDEX(Кат!$A:$A,MATCH($C3346,Кат!$I:$I,0)),INDEX(Торг!$A:$A,MATCH($C3346,Торг!$I:$I,0))),"")</f>
        <v/>
      </c>
      <c r="M3346" s="132" t="str">
        <f>IFERROR(IFERROR(INDEX(Кат!$B:$B,MATCH($C3346,Кат!$I:$I,0)),INDEX(Торг!$B:$B,MATCH($C3346,Торг!$I:$I,0))),"")</f>
        <v/>
      </c>
      <c r="N3346" s="132" t="str">
        <f t="shared" si="52"/>
        <v>HOFER HF522203</v>
      </c>
      <c r="O3346" s="132" t="str">
        <f>IFERROR(IFERROR(INDEX(Кат!$B:$B,MATCH($N3346,Кат!$I:$I,0)),INDEX(Торг!$B:$B,MATCH($N3346,Торг!$I:$I,0))),"")</f>
        <v/>
      </c>
    </row>
    <row r="3347" spans="1:15" outlineLevel="2">
      <c r="A3347" t="s">
        <v>16804</v>
      </c>
      <c r="C3347" s="191" t="s">
        <v>2094</v>
      </c>
      <c r="E3347" t="s">
        <v>2095</v>
      </c>
      <c r="F3347" t="s">
        <v>1675</v>
      </c>
      <c r="G3347" t="s">
        <v>399</v>
      </c>
      <c r="H3347">
        <v>300</v>
      </c>
      <c r="J3347" t="s">
        <v>22634</v>
      </c>
      <c r="K3347" s="132" t="str">
        <f>IFERROR(IFERROR(INDEX(Кат!$O:$O,MATCH($C3347,Кат!$I:$I,0)),INDEX(Торг!$L:$L,MATCH($C3347,Торг!$I:$I,0))),"")</f>
        <v/>
      </c>
      <c r="L3347" s="132" t="str">
        <f>IFERROR(IFERROR(INDEX(Кат!$A:$A,MATCH($C3347,Кат!$I:$I,0)),INDEX(Торг!$A:$A,MATCH($C3347,Торг!$I:$I,0))),"")</f>
        <v/>
      </c>
      <c r="M3347" s="132" t="str">
        <f>IFERROR(IFERROR(INDEX(Кат!$B:$B,MATCH($C3347,Кат!$I:$I,0)),INDEX(Торг!$B:$B,MATCH($C3347,Торг!$I:$I,0))),"")</f>
        <v/>
      </c>
      <c r="N3347" s="132" t="str">
        <f t="shared" si="52"/>
        <v>HOFER HF522204</v>
      </c>
      <c r="O3347" s="132" t="str">
        <f>IFERROR(IFERROR(INDEX(Кат!$B:$B,MATCH($N3347,Кат!$I:$I,0)),INDEX(Торг!$B:$B,MATCH($N3347,Торг!$I:$I,0))),"")</f>
        <v/>
      </c>
    </row>
    <row r="3348" spans="1:15" outlineLevel="2">
      <c r="A3348" t="s">
        <v>23916</v>
      </c>
      <c r="C3348" s="191"/>
      <c r="E3348" t="s">
        <v>23917</v>
      </c>
      <c r="J3348" t="s">
        <v>22634</v>
      </c>
      <c r="K3348" s="132" t="str">
        <f>IFERROR(IFERROR(INDEX(Кат!$O:$O,MATCH($C3348,Кат!$I:$I,0)),INDEX(Торг!$L:$L,MATCH($C3348,Торг!$I:$I,0))),"")</f>
        <v/>
      </c>
      <c r="L3348" s="132" t="str">
        <f>IFERROR(IFERROR(INDEX(Кат!$A:$A,MATCH($C3348,Кат!$I:$I,0)),INDEX(Торг!$A:$A,MATCH($C3348,Торг!$I:$I,0))),"")</f>
        <v/>
      </c>
      <c r="M3348" s="132" t="str">
        <f>IFERROR(IFERROR(INDEX(Кат!$B:$B,MATCH($C3348,Кат!$I:$I,0)),INDEX(Торг!$B:$B,MATCH($C3348,Торг!$I:$I,0))),"")</f>
        <v/>
      </c>
      <c r="N3348" s="132" t="str">
        <f t="shared" si="52"/>
        <v xml:space="preserve"> </v>
      </c>
      <c r="O3348" s="132" t="str">
        <f>IFERROR(IFERROR(INDEX(Кат!$B:$B,MATCH($N3348,Кат!$I:$I,0)),INDEX(Торг!$B:$B,MATCH($N3348,Торг!$I:$I,0))),"")</f>
        <v/>
      </c>
    </row>
    <row r="3349" spans="1:15" outlineLevel="2">
      <c r="A3349" t="s">
        <v>30769</v>
      </c>
      <c r="C3349" s="191" t="s">
        <v>30770</v>
      </c>
      <c r="E3349" t="s">
        <v>30771</v>
      </c>
      <c r="F3349" t="s">
        <v>1675</v>
      </c>
      <c r="G3349" t="s">
        <v>399</v>
      </c>
      <c r="H3349">
        <v>180</v>
      </c>
      <c r="J3349" t="s">
        <v>22634</v>
      </c>
      <c r="K3349" s="132" t="str">
        <f>IFERROR(IFERROR(INDEX(Кат!$O:$O,MATCH($C3349,Кат!$I:$I,0)),INDEX(Торг!$L:$L,MATCH($C3349,Торг!$I:$I,0))),"")</f>
        <v/>
      </c>
      <c r="L3349" s="132" t="str">
        <f>IFERROR(IFERROR(INDEX(Кат!$A:$A,MATCH($C3349,Кат!$I:$I,0)),INDEX(Торг!$A:$A,MATCH($C3349,Торг!$I:$I,0))),"")</f>
        <v/>
      </c>
      <c r="M3349" s="132" t="str">
        <f>IFERROR(IFERROR(INDEX(Кат!$B:$B,MATCH($C3349,Кат!$I:$I,0)),INDEX(Торг!$B:$B,MATCH($C3349,Торг!$I:$I,0))),"")</f>
        <v/>
      </c>
      <c r="N3349" s="132" t="str">
        <f t="shared" si="52"/>
        <v>HOFER HF200021</v>
      </c>
      <c r="O3349" s="132" t="str">
        <f>IFERROR(IFERROR(INDEX(Кат!$B:$B,MATCH($N3349,Кат!$I:$I,0)),INDEX(Торг!$B:$B,MATCH($N3349,Торг!$I:$I,0))),"")</f>
        <v/>
      </c>
    </row>
    <row r="3350" spans="1:15" outlineLevel="2">
      <c r="A3350" t="s">
        <v>27140</v>
      </c>
      <c r="C3350" s="191" t="s">
        <v>27242</v>
      </c>
      <c r="E3350" t="s">
        <v>27243</v>
      </c>
      <c r="F3350" t="s">
        <v>1675</v>
      </c>
      <c r="G3350" t="s">
        <v>399</v>
      </c>
      <c r="H3350">
        <v>200</v>
      </c>
      <c r="J3350" t="s">
        <v>22634</v>
      </c>
      <c r="K3350" s="132" t="str">
        <f>IFERROR(IFERROR(INDEX(Кат!$O:$O,MATCH($C3350,Кат!$I:$I,0)),INDEX(Торг!$L:$L,MATCH($C3350,Торг!$I:$I,0))),"")</f>
        <v/>
      </c>
      <c r="L3350" s="132" t="str">
        <f>IFERROR(IFERROR(INDEX(Кат!$A:$A,MATCH($C3350,Кат!$I:$I,0)),INDEX(Торг!$A:$A,MATCH($C3350,Торг!$I:$I,0))),"")</f>
        <v/>
      </c>
      <c r="M3350" s="132" t="str">
        <f>IFERROR(IFERROR(INDEX(Кат!$B:$B,MATCH($C3350,Кат!$I:$I,0)),INDEX(Торг!$B:$B,MATCH($C3350,Торг!$I:$I,0))),"")</f>
        <v/>
      </c>
      <c r="N3350" s="132" t="str">
        <f t="shared" si="52"/>
        <v>HOFER HF200022</v>
      </c>
      <c r="O3350" s="132" t="str">
        <f>IFERROR(IFERROR(INDEX(Кат!$B:$B,MATCH($N3350,Кат!$I:$I,0)),INDEX(Торг!$B:$B,MATCH($N3350,Торг!$I:$I,0))),"")</f>
        <v/>
      </c>
    </row>
    <row r="3351" spans="1:15" outlineLevel="2">
      <c r="A3351" t="s">
        <v>27357</v>
      </c>
      <c r="C3351" s="191" t="s">
        <v>27244</v>
      </c>
      <c r="E3351" t="s">
        <v>27245</v>
      </c>
      <c r="F3351" t="s">
        <v>1675</v>
      </c>
      <c r="G3351" t="s">
        <v>399</v>
      </c>
      <c r="H3351">
        <v>190</v>
      </c>
      <c r="J3351" t="s">
        <v>22634</v>
      </c>
      <c r="K3351" s="132" t="str">
        <f>IFERROR(IFERROR(INDEX(Кат!$O:$O,MATCH($C3351,Кат!$I:$I,0)),INDEX(Торг!$L:$L,MATCH($C3351,Торг!$I:$I,0))),"")</f>
        <v/>
      </c>
      <c r="L3351" s="132" t="str">
        <f>IFERROR(IFERROR(INDEX(Кат!$A:$A,MATCH($C3351,Кат!$I:$I,0)),INDEX(Торг!$A:$A,MATCH($C3351,Торг!$I:$I,0))),"")</f>
        <v/>
      </c>
      <c r="M3351" s="132" t="str">
        <f>IFERROR(IFERROR(INDEX(Кат!$B:$B,MATCH($C3351,Кат!$I:$I,0)),INDEX(Торг!$B:$B,MATCH($C3351,Торг!$I:$I,0))),"")</f>
        <v/>
      </c>
      <c r="N3351" s="132" t="str">
        <f t="shared" si="52"/>
        <v>HOFER HF200088</v>
      </c>
      <c r="O3351" s="132" t="str">
        <f>IFERROR(IFERROR(INDEX(Кат!$B:$B,MATCH($N3351,Кат!$I:$I,0)),INDEX(Торг!$B:$B,MATCH($N3351,Торг!$I:$I,0))),"")</f>
        <v/>
      </c>
    </row>
    <row r="3352" spans="1:15" outlineLevel="2">
      <c r="A3352" t="s">
        <v>16805</v>
      </c>
      <c r="C3352" s="191" t="s">
        <v>6017</v>
      </c>
      <c r="E3352" t="s">
        <v>6018</v>
      </c>
      <c r="F3352" t="s">
        <v>1675</v>
      </c>
      <c r="G3352" t="s">
        <v>399</v>
      </c>
      <c r="H3352">
        <v>170</v>
      </c>
      <c r="J3352" t="s">
        <v>22634</v>
      </c>
      <c r="K3352" s="132" t="str">
        <f>IFERROR(IFERROR(INDEX(Кат!$O:$O,MATCH($C3352,Кат!$I:$I,0)),INDEX(Торг!$L:$L,MATCH($C3352,Торг!$I:$I,0))),"")</f>
        <v/>
      </c>
      <c r="L3352" s="132" t="str">
        <f>IFERROR(IFERROR(INDEX(Кат!$A:$A,MATCH($C3352,Кат!$I:$I,0)),INDEX(Торг!$A:$A,MATCH($C3352,Торг!$I:$I,0))),"")</f>
        <v/>
      </c>
      <c r="M3352" s="132" t="str">
        <f>IFERROR(IFERROR(INDEX(Кат!$B:$B,MATCH($C3352,Кат!$I:$I,0)),INDEX(Торг!$B:$B,MATCH($C3352,Торг!$I:$I,0))),"")</f>
        <v/>
      </c>
      <c r="N3352" s="132" t="str">
        <f t="shared" si="52"/>
        <v>HOFER HF200504</v>
      </c>
      <c r="O3352" s="132" t="str">
        <f>IFERROR(IFERROR(INDEX(Кат!$B:$B,MATCH($N3352,Кат!$I:$I,0)),INDEX(Торг!$B:$B,MATCH($N3352,Торг!$I:$I,0))),"")</f>
        <v/>
      </c>
    </row>
    <row r="3353" spans="1:15" outlineLevel="2">
      <c r="A3353" t="s">
        <v>16806</v>
      </c>
      <c r="C3353" s="191" t="s">
        <v>6019</v>
      </c>
      <c r="E3353" t="s">
        <v>6020</v>
      </c>
      <c r="F3353" t="s">
        <v>1675</v>
      </c>
      <c r="G3353" t="s">
        <v>399</v>
      </c>
      <c r="H3353">
        <v>170</v>
      </c>
      <c r="J3353" t="s">
        <v>22634</v>
      </c>
      <c r="K3353" s="132" t="str">
        <f>IFERROR(IFERROR(INDEX(Кат!$O:$O,MATCH($C3353,Кат!$I:$I,0)),INDEX(Торг!$L:$L,MATCH($C3353,Торг!$I:$I,0))),"")</f>
        <v/>
      </c>
      <c r="L3353" s="132" t="str">
        <f>IFERROR(IFERROR(INDEX(Кат!$A:$A,MATCH($C3353,Кат!$I:$I,0)),INDEX(Торг!$A:$A,MATCH($C3353,Торг!$I:$I,0))),"")</f>
        <v/>
      </c>
      <c r="M3353" s="132" t="str">
        <f>IFERROR(IFERROR(INDEX(Кат!$B:$B,MATCH($C3353,Кат!$I:$I,0)),INDEX(Торг!$B:$B,MATCH($C3353,Торг!$I:$I,0))),"")</f>
        <v/>
      </c>
      <c r="N3353" s="132" t="str">
        <f t="shared" si="52"/>
        <v>HOFER HF200501</v>
      </c>
      <c r="O3353" s="132" t="str">
        <f>IFERROR(IFERROR(INDEX(Кат!$B:$B,MATCH($N3353,Кат!$I:$I,0)),INDEX(Торг!$B:$B,MATCH($N3353,Торг!$I:$I,0))),"")</f>
        <v/>
      </c>
    </row>
    <row r="3354" spans="1:15" outlineLevel="2">
      <c r="A3354" t="s">
        <v>16807</v>
      </c>
      <c r="C3354" s="191" t="s">
        <v>6021</v>
      </c>
      <c r="E3354" t="s">
        <v>6022</v>
      </c>
      <c r="F3354" t="s">
        <v>1675</v>
      </c>
      <c r="G3354" t="s">
        <v>399</v>
      </c>
      <c r="H3354">
        <v>170</v>
      </c>
      <c r="J3354" t="s">
        <v>22634</v>
      </c>
      <c r="K3354" s="132" t="str">
        <f>IFERROR(IFERROR(INDEX(Кат!$O:$O,MATCH($C3354,Кат!$I:$I,0)),INDEX(Торг!$L:$L,MATCH($C3354,Торг!$I:$I,0))),"")</f>
        <v/>
      </c>
      <c r="L3354" s="132" t="str">
        <f>IFERROR(IFERROR(INDEX(Кат!$A:$A,MATCH($C3354,Кат!$I:$I,0)),INDEX(Торг!$A:$A,MATCH($C3354,Торг!$I:$I,0))),"")</f>
        <v/>
      </c>
      <c r="M3354" s="132" t="str">
        <f>IFERROR(IFERROR(INDEX(Кат!$B:$B,MATCH($C3354,Кат!$I:$I,0)),INDEX(Торг!$B:$B,MATCH($C3354,Торг!$I:$I,0))),"")</f>
        <v/>
      </c>
      <c r="N3354" s="132" t="str">
        <f t="shared" si="52"/>
        <v>HOFER HF200502</v>
      </c>
      <c r="O3354" s="132" t="str">
        <f>IFERROR(IFERROR(INDEX(Кат!$B:$B,MATCH($N3354,Кат!$I:$I,0)),INDEX(Торг!$B:$B,MATCH($N3354,Торг!$I:$I,0))),"")</f>
        <v/>
      </c>
    </row>
    <row r="3355" spans="1:15" outlineLevel="2">
      <c r="A3355" t="s">
        <v>33233</v>
      </c>
      <c r="C3355" s="191" t="s">
        <v>33234</v>
      </c>
      <c r="E3355" t="s">
        <v>33235</v>
      </c>
      <c r="F3355" t="s">
        <v>2221</v>
      </c>
      <c r="G3355" t="s">
        <v>399</v>
      </c>
      <c r="H3355">
        <v>170</v>
      </c>
      <c r="J3355" t="s">
        <v>22634</v>
      </c>
      <c r="K3355" s="132" t="str">
        <f>IFERROR(IFERROR(INDEX(Кат!$O:$O,MATCH($C3355,Кат!$I:$I,0)),INDEX(Торг!$L:$L,MATCH($C3355,Торг!$I:$I,0))),"")</f>
        <v/>
      </c>
      <c r="L3355" s="132" t="str">
        <f>IFERROR(IFERROR(INDEX(Кат!$A:$A,MATCH($C3355,Кат!$I:$I,0)),INDEX(Торг!$A:$A,MATCH($C3355,Торг!$I:$I,0))),"")</f>
        <v/>
      </c>
      <c r="M3355" s="132" t="str">
        <f>IFERROR(IFERROR(INDEX(Кат!$B:$B,MATCH($C3355,Кат!$I:$I,0)),INDEX(Торг!$B:$B,MATCH($C3355,Торг!$I:$I,0))),"")</f>
        <v/>
      </c>
      <c r="N3355" s="132" t="str">
        <f t="shared" si="52"/>
        <v>LYNX HF200510</v>
      </c>
      <c r="O3355" s="132" t="str">
        <f>IFERROR(IFERROR(INDEX(Кат!$B:$B,MATCH($N3355,Кат!$I:$I,0)),INDEX(Торг!$B:$B,MATCH($N3355,Торг!$I:$I,0))),"")</f>
        <v/>
      </c>
    </row>
    <row r="3356" spans="1:15" outlineLevel="2">
      <c r="A3356" t="s">
        <v>33236</v>
      </c>
      <c r="C3356" s="191" t="s">
        <v>33237</v>
      </c>
      <c r="E3356" t="s">
        <v>33238</v>
      </c>
      <c r="F3356" t="s">
        <v>1675</v>
      </c>
      <c r="G3356" t="s">
        <v>399</v>
      </c>
      <c r="H3356">
        <v>150</v>
      </c>
      <c r="J3356" t="s">
        <v>22634</v>
      </c>
      <c r="K3356" s="132" t="str">
        <f>IFERROR(IFERROR(INDEX(Кат!$O:$O,MATCH($C3356,Кат!$I:$I,0)),INDEX(Торг!$L:$L,MATCH($C3356,Торг!$I:$I,0))),"")</f>
        <v/>
      </c>
      <c r="L3356" s="132" t="str">
        <f>IFERROR(IFERROR(INDEX(Кат!$A:$A,MATCH($C3356,Кат!$I:$I,0)),INDEX(Торг!$A:$A,MATCH($C3356,Торг!$I:$I,0))),"")</f>
        <v/>
      </c>
      <c r="M3356" s="132" t="str">
        <f>IFERROR(IFERROR(INDEX(Кат!$B:$B,MATCH($C3356,Кат!$I:$I,0)),INDEX(Торг!$B:$B,MATCH($C3356,Торг!$I:$I,0))),"")</f>
        <v/>
      </c>
      <c r="N3356" s="132" t="str">
        <f t="shared" si="52"/>
        <v>HOFER HF200516</v>
      </c>
      <c r="O3356" s="132" t="str">
        <f>IFERROR(IFERROR(INDEX(Кат!$B:$B,MATCH($N3356,Кат!$I:$I,0)),INDEX(Торг!$B:$B,MATCH($N3356,Торг!$I:$I,0))),"")</f>
        <v/>
      </c>
    </row>
    <row r="3357" spans="1:15" outlineLevel="2">
      <c r="A3357" t="s">
        <v>33239</v>
      </c>
      <c r="C3357" s="191" t="s">
        <v>33240</v>
      </c>
      <c r="E3357" t="s">
        <v>33241</v>
      </c>
      <c r="F3357" t="s">
        <v>1675</v>
      </c>
      <c r="G3357" t="s">
        <v>399</v>
      </c>
      <c r="H3357">
        <v>180</v>
      </c>
      <c r="J3357" t="s">
        <v>22634</v>
      </c>
      <c r="K3357" s="132" t="str">
        <f>IFERROR(IFERROR(INDEX(Кат!$O:$O,MATCH($C3357,Кат!$I:$I,0)),INDEX(Торг!$L:$L,MATCH($C3357,Торг!$I:$I,0))),"")</f>
        <v/>
      </c>
      <c r="L3357" s="132" t="str">
        <f>IFERROR(IFERROR(INDEX(Кат!$A:$A,MATCH($C3357,Кат!$I:$I,0)),INDEX(Торг!$A:$A,MATCH($C3357,Торг!$I:$I,0))),"")</f>
        <v/>
      </c>
      <c r="M3357" s="132" t="str">
        <f>IFERROR(IFERROR(INDEX(Кат!$B:$B,MATCH($C3357,Кат!$I:$I,0)),INDEX(Торг!$B:$B,MATCH($C3357,Торг!$I:$I,0))),"")</f>
        <v/>
      </c>
      <c r="N3357" s="132" t="str">
        <f t="shared" si="52"/>
        <v>HOFER HF200507</v>
      </c>
      <c r="O3357" s="132" t="str">
        <f>IFERROR(IFERROR(INDEX(Кат!$B:$B,MATCH($N3357,Кат!$I:$I,0)),INDEX(Торг!$B:$B,MATCH($N3357,Торг!$I:$I,0))),"")</f>
        <v/>
      </c>
    </row>
    <row r="3358" spans="1:15" outlineLevel="1">
      <c r="A3358" t="s">
        <v>33242</v>
      </c>
      <c r="C3358" s="191" t="s">
        <v>33243</v>
      </c>
      <c r="E3358" t="s">
        <v>33244</v>
      </c>
      <c r="F3358" t="s">
        <v>1675</v>
      </c>
      <c r="G3358" t="s">
        <v>399</v>
      </c>
      <c r="H3358">
        <v>180</v>
      </c>
      <c r="J3358" t="s">
        <v>22634</v>
      </c>
      <c r="K3358" s="132" t="str">
        <f>IFERROR(IFERROR(INDEX(Кат!$O:$O,MATCH($C3358,Кат!$I:$I,0)),INDEX(Торг!$L:$L,MATCH($C3358,Торг!$I:$I,0))),"")</f>
        <v/>
      </c>
      <c r="L3358" s="132" t="str">
        <f>IFERROR(IFERROR(INDEX(Кат!$A:$A,MATCH($C3358,Кат!$I:$I,0)),INDEX(Торг!$A:$A,MATCH($C3358,Торг!$I:$I,0))),"")</f>
        <v/>
      </c>
      <c r="M3358" s="132" t="str">
        <f>IFERROR(IFERROR(INDEX(Кат!$B:$B,MATCH($C3358,Кат!$I:$I,0)),INDEX(Торг!$B:$B,MATCH($C3358,Торг!$I:$I,0))),"")</f>
        <v/>
      </c>
      <c r="N3358" s="132" t="str">
        <f t="shared" si="52"/>
        <v>HOFER HF200519</v>
      </c>
      <c r="O3358" s="132" t="str">
        <f>IFERROR(IFERROR(INDEX(Кат!$B:$B,MATCH($N3358,Кат!$I:$I,0)),INDEX(Торг!$B:$B,MATCH($N3358,Торг!$I:$I,0))),"")</f>
        <v/>
      </c>
    </row>
    <row r="3359" spans="1:15" outlineLevel="2">
      <c r="A3359" t="s">
        <v>16808</v>
      </c>
      <c r="C3359" s="191" t="s">
        <v>6023</v>
      </c>
      <c r="E3359" t="s">
        <v>14022</v>
      </c>
      <c r="F3359" t="s">
        <v>1675</v>
      </c>
      <c r="G3359" t="s">
        <v>399</v>
      </c>
      <c r="H3359">
        <v>170</v>
      </c>
      <c r="J3359" t="s">
        <v>22634</v>
      </c>
      <c r="K3359" s="132" t="str">
        <f>IFERROR(IFERROR(INDEX(Кат!$O:$O,MATCH($C3359,Кат!$I:$I,0)),INDEX(Торг!$L:$L,MATCH($C3359,Торг!$I:$I,0))),"")</f>
        <v/>
      </c>
      <c r="L3359" s="132" t="str">
        <f>IFERROR(IFERROR(INDEX(Кат!$A:$A,MATCH($C3359,Кат!$I:$I,0)),INDEX(Торг!$A:$A,MATCH($C3359,Торг!$I:$I,0))),"")</f>
        <v/>
      </c>
      <c r="M3359" s="132" t="str">
        <f>IFERROR(IFERROR(INDEX(Кат!$B:$B,MATCH($C3359,Кат!$I:$I,0)),INDEX(Торг!$B:$B,MATCH($C3359,Торг!$I:$I,0))),"")</f>
        <v/>
      </c>
      <c r="N3359" s="132" t="str">
        <f t="shared" si="52"/>
        <v>HOFER HF200508</v>
      </c>
      <c r="O3359" s="132" t="str">
        <f>IFERROR(IFERROR(INDEX(Кат!$B:$B,MATCH($N3359,Кат!$I:$I,0)),INDEX(Торг!$B:$B,MATCH($N3359,Торг!$I:$I,0))),"")</f>
        <v/>
      </c>
    </row>
    <row r="3360" spans="1:15" outlineLevel="2">
      <c r="A3360" t="s">
        <v>16809</v>
      </c>
      <c r="C3360" s="191" t="s">
        <v>6024</v>
      </c>
      <c r="E3360" t="s">
        <v>6025</v>
      </c>
      <c r="F3360" t="s">
        <v>1675</v>
      </c>
      <c r="G3360" t="s">
        <v>399</v>
      </c>
      <c r="H3360">
        <v>200</v>
      </c>
      <c r="J3360" t="s">
        <v>22634</v>
      </c>
      <c r="K3360" s="132" t="str">
        <f>IFERROR(IFERROR(INDEX(Кат!$O:$O,MATCH($C3360,Кат!$I:$I,0)),INDEX(Торг!$L:$L,MATCH($C3360,Торг!$I:$I,0))),"")</f>
        <v/>
      </c>
      <c r="L3360" s="132" t="str">
        <f>IFERROR(IFERROR(INDEX(Кат!$A:$A,MATCH($C3360,Кат!$I:$I,0)),INDEX(Торг!$A:$A,MATCH($C3360,Торг!$I:$I,0))),"")</f>
        <v/>
      </c>
      <c r="M3360" s="132" t="str">
        <f>IFERROR(IFERROR(INDEX(Кат!$B:$B,MATCH($C3360,Кат!$I:$I,0)),INDEX(Торг!$B:$B,MATCH($C3360,Торг!$I:$I,0))),"")</f>
        <v/>
      </c>
      <c r="N3360" s="132" t="str">
        <f t="shared" si="52"/>
        <v>HOFER HF200503</v>
      </c>
      <c r="O3360" s="132" t="str">
        <f>IFERROR(IFERROR(INDEX(Кат!$B:$B,MATCH($N3360,Кат!$I:$I,0)),INDEX(Торг!$B:$B,MATCH($N3360,Торг!$I:$I,0))),"")</f>
        <v/>
      </c>
    </row>
    <row r="3361" spans="1:15" outlineLevel="1">
      <c r="A3361" t="s">
        <v>16810</v>
      </c>
      <c r="C3361" s="191" t="s">
        <v>6026</v>
      </c>
      <c r="E3361" t="s">
        <v>6027</v>
      </c>
      <c r="F3361" t="s">
        <v>1675</v>
      </c>
      <c r="G3361" t="s">
        <v>399</v>
      </c>
      <c r="H3361">
        <v>700</v>
      </c>
      <c r="J3361" t="s">
        <v>22634</v>
      </c>
      <c r="K3361" s="132" t="str">
        <f>IFERROR(IFERROR(INDEX(Кат!$O:$O,MATCH($C3361,Кат!$I:$I,0)),INDEX(Торг!$L:$L,MATCH($C3361,Торг!$I:$I,0))),"")</f>
        <v/>
      </c>
      <c r="L3361" s="132" t="str">
        <f>IFERROR(IFERROR(INDEX(Кат!$A:$A,MATCH($C3361,Кат!$I:$I,0)),INDEX(Торг!$A:$A,MATCH($C3361,Торг!$I:$I,0))),"")</f>
        <v/>
      </c>
      <c r="M3361" s="132" t="str">
        <f>IFERROR(IFERROR(INDEX(Кат!$B:$B,MATCH($C3361,Кат!$I:$I,0)),INDEX(Торг!$B:$B,MATCH($C3361,Торг!$I:$I,0))),"")</f>
        <v/>
      </c>
      <c r="N3361" s="132" t="str">
        <f t="shared" si="52"/>
        <v>HOFER HF200618</v>
      </c>
      <c r="O3361" s="132" t="str">
        <f>IFERROR(IFERROR(INDEX(Кат!$B:$B,MATCH($N3361,Кат!$I:$I,0)),INDEX(Торг!$B:$B,MATCH($N3361,Торг!$I:$I,0))),"")</f>
        <v/>
      </c>
    </row>
    <row r="3362" spans="1:15" outlineLevel="2">
      <c r="A3362" t="s">
        <v>27883</v>
      </c>
      <c r="C3362" s="191" t="s">
        <v>27884</v>
      </c>
      <c r="E3362" t="s">
        <v>27885</v>
      </c>
      <c r="F3362" t="s">
        <v>1675</v>
      </c>
      <c r="G3362" t="s">
        <v>399</v>
      </c>
      <c r="H3362">
        <v>770</v>
      </c>
      <c r="J3362" t="s">
        <v>22634</v>
      </c>
      <c r="K3362" s="132" t="str">
        <f>IFERROR(IFERROR(INDEX(Кат!$O:$O,MATCH($C3362,Кат!$I:$I,0)),INDEX(Торг!$L:$L,MATCH($C3362,Торг!$I:$I,0))),"")</f>
        <v/>
      </c>
      <c r="L3362" s="132" t="str">
        <f>IFERROR(IFERROR(INDEX(Кат!$A:$A,MATCH($C3362,Кат!$I:$I,0)),INDEX(Торг!$A:$A,MATCH($C3362,Торг!$I:$I,0))),"")</f>
        <v/>
      </c>
      <c r="M3362" s="132" t="str">
        <f>IFERROR(IFERROR(INDEX(Кат!$B:$B,MATCH($C3362,Кат!$I:$I,0)),INDEX(Торг!$B:$B,MATCH($C3362,Торг!$I:$I,0))),"")</f>
        <v/>
      </c>
      <c r="N3362" s="132" t="str">
        <f t="shared" si="52"/>
        <v>HOFER HF200619</v>
      </c>
      <c r="O3362" s="132" t="str">
        <f>IFERROR(IFERROR(INDEX(Кат!$B:$B,MATCH($N3362,Кат!$I:$I,0)),INDEX(Торг!$B:$B,MATCH($N3362,Торг!$I:$I,0))),"")</f>
        <v/>
      </c>
    </row>
    <row r="3363" spans="1:15" outlineLevel="1">
      <c r="A3363" t="s">
        <v>16811</v>
      </c>
      <c r="C3363" s="191" t="s">
        <v>6028</v>
      </c>
      <c r="E3363" t="s">
        <v>6029</v>
      </c>
      <c r="F3363" t="s">
        <v>1675</v>
      </c>
      <c r="G3363" t="s">
        <v>399</v>
      </c>
      <c r="H3363">
        <v>200</v>
      </c>
      <c r="J3363" t="s">
        <v>22634</v>
      </c>
      <c r="K3363" s="132" t="str">
        <f>IFERROR(IFERROR(INDEX(Кат!$O:$O,MATCH($C3363,Кат!$I:$I,0)),INDEX(Торг!$L:$L,MATCH($C3363,Торг!$I:$I,0))),"")</f>
        <v/>
      </c>
      <c r="L3363" s="132" t="str">
        <f>IFERROR(IFERROR(INDEX(Кат!$A:$A,MATCH($C3363,Кат!$I:$I,0)),INDEX(Торг!$A:$A,MATCH($C3363,Торг!$I:$I,0))),"")</f>
        <v/>
      </c>
      <c r="M3363" s="132" t="str">
        <f>IFERROR(IFERROR(INDEX(Кат!$B:$B,MATCH($C3363,Кат!$I:$I,0)),INDEX(Торг!$B:$B,MATCH($C3363,Торг!$I:$I,0))),"")</f>
        <v/>
      </c>
      <c r="N3363" s="132" t="str">
        <f t="shared" si="52"/>
        <v>HOFER HF200604</v>
      </c>
      <c r="O3363" s="132" t="str">
        <f>IFERROR(IFERROR(INDEX(Кат!$B:$B,MATCH($N3363,Кат!$I:$I,0)),INDEX(Торг!$B:$B,MATCH($N3363,Торг!$I:$I,0))),"")</f>
        <v/>
      </c>
    </row>
    <row r="3364" spans="1:15" outlineLevel="2">
      <c r="A3364" t="s">
        <v>16812</v>
      </c>
      <c r="C3364" s="191" t="s">
        <v>6030</v>
      </c>
      <c r="E3364" t="s">
        <v>6031</v>
      </c>
      <c r="F3364" t="s">
        <v>1675</v>
      </c>
      <c r="G3364" t="s">
        <v>399</v>
      </c>
      <c r="H3364">
        <v>200</v>
      </c>
      <c r="J3364" t="s">
        <v>22634</v>
      </c>
      <c r="K3364" s="132" t="str">
        <f>IFERROR(IFERROR(INDEX(Кат!$O:$O,MATCH($C3364,Кат!$I:$I,0)),INDEX(Торг!$L:$L,MATCH($C3364,Торг!$I:$I,0))),"")</f>
        <v/>
      </c>
      <c r="L3364" s="132" t="str">
        <f>IFERROR(IFERROR(INDEX(Кат!$A:$A,MATCH($C3364,Кат!$I:$I,0)),INDEX(Торг!$A:$A,MATCH($C3364,Торг!$I:$I,0))),"")</f>
        <v/>
      </c>
      <c r="M3364" s="132" t="str">
        <f>IFERROR(IFERROR(INDEX(Кат!$B:$B,MATCH($C3364,Кат!$I:$I,0)),INDEX(Торг!$B:$B,MATCH($C3364,Торг!$I:$I,0))),"")</f>
        <v/>
      </c>
      <c r="N3364" s="132" t="str">
        <f t="shared" si="52"/>
        <v>HOFER HF200605</v>
      </c>
      <c r="O3364" s="132" t="str">
        <f>IFERROR(IFERROR(INDEX(Кат!$B:$B,MATCH($N3364,Кат!$I:$I,0)),INDEX(Торг!$B:$B,MATCH($N3364,Торг!$I:$I,0))),"")</f>
        <v/>
      </c>
    </row>
    <row r="3365" spans="1:15" outlineLevel="2">
      <c r="A3365" t="s">
        <v>31435</v>
      </c>
      <c r="C3365" s="191" t="s">
        <v>31436</v>
      </c>
      <c r="E3365" t="s">
        <v>31437</v>
      </c>
      <c r="F3365" t="s">
        <v>1675</v>
      </c>
      <c r="G3365" t="s">
        <v>399</v>
      </c>
      <c r="H3365">
        <v>220</v>
      </c>
      <c r="J3365" t="s">
        <v>22634</v>
      </c>
      <c r="K3365" s="132" t="str">
        <f>IFERROR(IFERROR(INDEX(Кат!$O:$O,MATCH($C3365,Кат!$I:$I,0)),INDEX(Торг!$L:$L,MATCH($C3365,Торг!$I:$I,0))),"")</f>
        <v/>
      </c>
      <c r="L3365" s="132" t="str">
        <f>IFERROR(IFERROR(INDEX(Кат!$A:$A,MATCH($C3365,Кат!$I:$I,0)),INDEX(Торг!$A:$A,MATCH($C3365,Торг!$I:$I,0))),"")</f>
        <v/>
      </c>
      <c r="M3365" s="132" t="str">
        <f>IFERROR(IFERROR(INDEX(Кат!$B:$B,MATCH($C3365,Кат!$I:$I,0)),INDEX(Торг!$B:$B,MATCH($C3365,Торг!$I:$I,0))),"")</f>
        <v/>
      </c>
      <c r="N3365" s="132" t="str">
        <f t="shared" si="52"/>
        <v>HOFER HF200610</v>
      </c>
      <c r="O3365" s="132" t="str">
        <f>IFERROR(IFERROR(INDEX(Кат!$B:$B,MATCH($N3365,Кат!$I:$I,0)),INDEX(Торг!$B:$B,MATCH($N3365,Торг!$I:$I,0))),"")</f>
        <v/>
      </c>
    </row>
    <row r="3366" spans="1:15" outlineLevel="2">
      <c r="A3366" t="s">
        <v>31438</v>
      </c>
      <c r="C3366" s="191" t="s">
        <v>31439</v>
      </c>
      <c r="E3366" t="s">
        <v>31440</v>
      </c>
      <c r="F3366" t="s">
        <v>1675</v>
      </c>
      <c r="G3366" t="s">
        <v>399</v>
      </c>
      <c r="H3366">
        <v>220</v>
      </c>
      <c r="J3366" t="s">
        <v>22634</v>
      </c>
      <c r="K3366" s="132" t="str">
        <f>IFERROR(IFERROR(INDEX(Кат!$O:$O,MATCH($C3366,Кат!$I:$I,0)),INDEX(Торг!$L:$L,MATCH($C3366,Торг!$I:$I,0))),"")</f>
        <v/>
      </c>
      <c r="L3366" s="132" t="str">
        <f>IFERROR(IFERROR(INDEX(Кат!$A:$A,MATCH($C3366,Кат!$I:$I,0)),INDEX(Торг!$A:$A,MATCH($C3366,Торг!$I:$I,0))),"")</f>
        <v/>
      </c>
      <c r="M3366" s="132" t="str">
        <f>IFERROR(IFERROR(INDEX(Кат!$B:$B,MATCH($C3366,Кат!$I:$I,0)),INDEX(Торг!$B:$B,MATCH($C3366,Торг!$I:$I,0))),"")</f>
        <v/>
      </c>
      <c r="N3366" s="132" t="str">
        <f t="shared" si="52"/>
        <v>HOFER HF200611</v>
      </c>
      <c r="O3366" s="132" t="str">
        <f>IFERROR(IFERROR(INDEX(Кат!$B:$B,MATCH($N3366,Кат!$I:$I,0)),INDEX(Торг!$B:$B,MATCH($N3366,Торг!$I:$I,0))),"")</f>
        <v/>
      </c>
    </row>
    <row r="3367" spans="1:15" outlineLevel="2">
      <c r="A3367" t="s">
        <v>31441</v>
      </c>
      <c r="C3367" s="191" t="s">
        <v>31442</v>
      </c>
      <c r="E3367" t="s">
        <v>31443</v>
      </c>
      <c r="F3367" t="s">
        <v>1675</v>
      </c>
      <c r="G3367" t="s">
        <v>399</v>
      </c>
      <c r="H3367">
        <v>220</v>
      </c>
      <c r="J3367" t="s">
        <v>22634</v>
      </c>
      <c r="K3367" s="132" t="str">
        <f>IFERROR(IFERROR(INDEX(Кат!$O:$O,MATCH($C3367,Кат!$I:$I,0)),INDEX(Торг!$L:$L,MATCH($C3367,Торг!$I:$I,0))),"")</f>
        <v/>
      </c>
      <c r="L3367" s="132" t="str">
        <f>IFERROR(IFERROR(INDEX(Кат!$A:$A,MATCH($C3367,Кат!$I:$I,0)),INDEX(Торг!$A:$A,MATCH($C3367,Торг!$I:$I,0))),"")</f>
        <v/>
      </c>
      <c r="M3367" s="132" t="str">
        <f>IFERROR(IFERROR(INDEX(Кат!$B:$B,MATCH($C3367,Кат!$I:$I,0)),INDEX(Торг!$B:$B,MATCH($C3367,Торг!$I:$I,0))),"")</f>
        <v/>
      </c>
      <c r="N3367" s="132" t="str">
        <f t="shared" si="52"/>
        <v>HOFER HF200612</v>
      </c>
      <c r="O3367" s="132" t="str">
        <f>IFERROR(IFERROR(INDEX(Кат!$B:$B,MATCH($N3367,Кат!$I:$I,0)),INDEX(Торг!$B:$B,MATCH($N3367,Торг!$I:$I,0))),"")</f>
        <v/>
      </c>
    </row>
    <row r="3368" spans="1:15" outlineLevel="2">
      <c r="A3368" t="s">
        <v>23918</v>
      </c>
      <c r="C3368" s="191"/>
      <c r="E3368" t="s">
        <v>23919</v>
      </c>
      <c r="J3368" t="s">
        <v>22634</v>
      </c>
      <c r="K3368" s="132" t="str">
        <f>IFERROR(IFERROR(INDEX(Кат!$O:$O,MATCH($C3368,Кат!$I:$I,0)),INDEX(Торг!$L:$L,MATCH($C3368,Торг!$I:$I,0))),"")</f>
        <v/>
      </c>
      <c r="L3368" s="132" t="str">
        <f>IFERROR(IFERROR(INDEX(Кат!$A:$A,MATCH($C3368,Кат!$I:$I,0)),INDEX(Торг!$A:$A,MATCH($C3368,Торг!$I:$I,0))),"")</f>
        <v/>
      </c>
      <c r="M3368" s="132" t="str">
        <f>IFERROR(IFERROR(INDEX(Кат!$B:$B,MATCH($C3368,Кат!$I:$I,0)),INDEX(Торг!$B:$B,MATCH($C3368,Торг!$I:$I,0))),"")</f>
        <v/>
      </c>
      <c r="N3368" s="132" t="str">
        <f t="shared" si="52"/>
        <v xml:space="preserve"> </v>
      </c>
      <c r="O3368" s="132" t="str">
        <f>IFERROR(IFERROR(INDEX(Кат!$B:$B,MATCH($N3368,Кат!$I:$I,0)),INDEX(Торг!$B:$B,MATCH($N3368,Торг!$I:$I,0))),"")</f>
        <v/>
      </c>
    </row>
    <row r="3369" spans="1:15" outlineLevel="2">
      <c r="A3369" t="s">
        <v>16813</v>
      </c>
      <c r="C3369" s="191" t="s">
        <v>6032</v>
      </c>
      <c r="E3369" t="s">
        <v>6033</v>
      </c>
      <c r="F3369" t="s">
        <v>1675</v>
      </c>
      <c r="G3369" t="s">
        <v>399</v>
      </c>
      <c r="H3369">
        <v>1500</v>
      </c>
      <c r="J3369" t="s">
        <v>22634</v>
      </c>
      <c r="K3369" s="132" t="str">
        <f>IFERROR(IFERROR(INDEX(Кат!$O:$O,MATCH($C3369,Кат!$I:$I,0)),INDEX(Торг!$L:$L,MATCH($C3369,Торг!$I:$I,0))),"")</f>
        <v/>
      </c>
      <c r="L3369" s="132" t="str">
        <f>IFERROR(IFERROR(INDEX(Кат!$A:$A,MATCH($C3369,Кат!$I:$I,0)),INDEX(Торг!$A:$A,MATCH($C3369,Торг!$I:$I,0))),"")</f>
        <v/>
      </c>
      <c r="M3369" s="132" t="str">
        <f>IFERROR(IFERROR(INDEX(Кат!$B:$B,MATCH($C3369,Кат!$I:$I,0)),INDEX(Торг!$B:$B,MATCH($C3369,Торг!$I:$I,0))),"")</f>
        <v/>
      </c>
      <c r="N3369" s="132" t="str">
        <f t="shared" si="52"/>
        <v>HOFER HF244100</v>
      </c>
      <c r="O3369" s="132" t="str">
        <f>IFERROR(IFERROR(INDEX(Кат!$B:$B,MATCH($N3369,Кат!$I:$I,0)),INDEX(Торг!$B:$B,MATCH($N3369,Торг!$I:$I,0))),"")</f>
        <v/>
      </c>
    </row>
    <row r="3370" spans="1:15" outlineLevel="2">
      <c r="A3370" t="s">
        <v>16814</v>
      </c>
      <c r="C3370" s="191" t="s">
        <v>6034</v>
      </c>
      <c r="E3370" t="s">
        <v>6035</v>
      </c>
      <c r="F3370" t="s">
        <v>1675</v>
      </c>
      <c r="G3370" t="s">
        <v>399</v>
      </c>
      <c r="H3370">
        <v>920</v>
      </c>
      <c r="J3370" t="s">
        <v>22634</v>
      </c>
      <c r="K3370" s="132" t="str">
        <f>IFERROR(IFERROR(INDEX(Кат!$O:$O,MATCH($C3370,Кат!$I:$I,0)),INDEX(Торг!$L:$L,MATCH($C3370,Торг!$I:$I,0))),"")</f>
        <v/>
      </c>
      <c r="L3370" s="132" t="str">
        <f>IFERROR(IFERROR(INDEX(Кат!$A:$A,MATCH($C3370,Кат!$I:$I,0)),INDEX(Торг!$A:$A,MATCH($C3370,Торг!$I:$I,0))),"")</f>
        <v/>
      </c>
      <c r="M3370" s="132" t="str">
        <f>IFERROR(IFERROR(INDEX(Кат!$B:$B,MATCH($C3370,Кат!$I:$I,0)),INDEX(Торг!$B:$B,MATCH($C3370,Торг!$I:$I,0))),"")</f>
        <v/>
      </c>
      <c r="N3370" s="132" t="str">
        <f t="shared" si="52"/>
        <v>HOFER HF244101</v>
      </c>
      <c r="O3370" s="132" t="str">
        <f>IFERROR(IFERROR(INDEX(Кат!$B:$B,MATCH($N3370,Кат!$I:$I,0)),INDEX(Торг!$B:$B,MATCH($N3370,Торг!$I:$I,0))),"")</f>
        <v/>
      </c>
    </row>
    <row r="3371" spans="1:15" outlineLevel="2">
      <c r="A3371" t="s">
        <v>16815</v>
      </c>
      <c r="C3371" s="191" t="s">
        <v>6036</v>
      </c>
      <c r="E3371" t="s">
        <v>6037</v>
      </c>
      <c r="F3371" t="s">
        <v>1675</v>
      </c>
      <c r="G3371" t="s">
        <v>399</v>
      </c>
      <c r="H3371">
        <v>1150</v>
      </c>
      <c r="J3371" t="s">
        <v>22634</v>
      </c>
      <c r="K3371" s="132" t="str">
        <f>IFERROR(IFERROR(INDEX(Кат!$O:$O,MATCH($C3371,Кат!$I:$I,0)),INDEX(Торг!$L:$L,MATCH($C3371,Торг!$I:$I,0))),"")</f>
        <v/>
      </c>
      <c r="L3371" s="132" t="str">
        <f>IFERROR(IFERROR(INDEX(Кат!$A:$A,MATCH($C3371,Кат!$I:$I,0)),INDEX(Торг!$A:$A,MATCH($C3371,Торг!$I:$I,0))),"")</f>
        <v/>
      </c>
      <c r="M3371" s="132" t="str">
        <f>IFERROR(IFERROR(INDEX(Кат!$B:$B,MATCH($C3371,Кат!$I:$I,0)),INDEX(Торг!$B:$B,MATCH($C3371,Торг!$I:$I,0))),"")</f>
        <v/>
      </c>
      <c r="N3371" s="132" t="str">
        <f t="shared" si="52"/>
        <v>HOFER HF244102</v>
      </c>
      <c r="O3371" s="132" t="str">
        <f>IFERROR(IFERROR(INDEX(Кат!$B:$B,MATCH($N3371,Кат!$I:$I,0)),INDEX(Торг!$B:$B,MATCH($N3371,Торг!$I:$I,0))),"")</f>
        <v/>
      </c>
    </row>
    <row r="3372" spans="1:15" outlineLevel="2">
      <c r="A3372" t="s">
        <v>16816</v>
      </c>
      <c r="C3372" s="191" t="s">
        <v>6038</v>
      </c>
      <c r="E3372" t="s">
        <v>6039</v>
      </c>
      <c r="F3372" t="s">
        <v>1675</v>
      </c>
      <c r="G3372" t="s">
        <v>399</v>
      </c>
      <c r="H3372">
        <v>960</v>
      </c>
      <c r="J3372" t="s">
        <v>22634</v>
      </c>
      <c r="K3372" s="132" t="str">
        <f>IFERROR(IFERROR(INDEX(Кат!$O:$O,MATCH($C3372,Кат!$I:$I,0)),INDEX(Торг!$L:$L,MATCH($C3372,Торг!$I:$I,0))),"")</f>
        <v/>
      </c>
      <c r="L3372" s="132" t="str">
        <f>IFERROR(IFERROR(INDEX(Кат!$A:$A,MATCH($C3372,Кат!$I:$I,0)),INDEX(Торг!$A:$A,MATCH($C3372,Торг!$I:$I,0))),"")</f>
        <v/>
      </c>
      <c r="M3372" s="132" t="str">
        <f>IFERROR(IFERROR(INDEX(Кат!$B:$B,MATCH($C3372,Кат!$I:$I,0)),INDEX(Торг!$B:$B,MATCH($C3372,Торг!$I:$I,0))),"")</f>
        <v/>
      </c>
      <c r="N3372" s="132" t="str">
        <f t="shared" si="52"/>
        <v>HOFER HF244103</v>
      </c>
      <c r="O3372" s="132" t="str">
        <f>IFERROR(IFERROR(INDEX(Кат!$B:$B,MATCH($N3372,Кат!$I:$I,0)),INDEX(Торг!$B:$B,MATCH($N3372,Торг!$I:$I,0))),"")</f>
        <v/>
      </c>
    </row>
    <row r="3373" spans="1:15" outlineLevel="2">
      <c r="A3373" t="s">
        <v>16817</v>
      </c>
      <c r="C3373" s="191" t="s">
        <v>6040</v>
      </c>
      <c r="E3373" t="s">
        <v>6041</v>
      </c>
      <c r="F3373" t="s">
        <v>1675</v>
      </c>
      <c r="G3373" t="s">
        <v>399</v>
      </c>
      <c r="H3373">
        <v>1100</v>
      </c>
      <c r="J3373" t="s">
        <v>22634</v>
      </c>
      <c r="K3373" s="132" t="str">
        <f>IFERROR(IFERROR(INDEX(Кат!$O:$O,MATCH($C3373,Кат!$I:$I,0)),INDEX(Торг!$L:$L,MATCH($C3373,Торг!$I:$I,0))),"")</f>
        <v/>
      </c>
      <c r="L3373" s="132" t="str">
        <f>IFERROR(IFERROR(INDEX(Кат!$A:$A,MATCH($C3373,Кат!$I:$I,0)),INDEX(Торг!$A:$A,MATCH($C3373,Торг!$I:$I,0))),"")</f>
        <v/>
      </c>
      <c r="M3373" s="132" t="str">
        <f>IFERROR(IFERROR(INDEX(Кат!$B:$B,MATCH($C3373,Кат!$I:$I,0)),INDEX(Торг!$B:$B,MATCH($C3373,Торг!$I:$I,0))),"")</f>
        <v/>
      </c>
      <c r="N3373" s="132" t="str">
        <f t="shared" si="52"/>
        <v>HOFER HF244104</v>
      </c>
      <c r="O3373" s="132" t="str">
        <f>IFERROR(IFERROR(INDEX(Кат!$B:$B,MATCH($N3373,Кат!$I:$I,0)),INDEX(Торг!$B:$B,MATCH($N3373,Торг!$I:$I,0))),"")</f>
        <v/>
      </c>
    </row>
    <row r="3374" spans="1:15" outlineLevel="2">
      <c r="A3374" t="s">
        <v>16818</v>
      </c>
      <c r="C3374" s="191" t="s">
        <v>6042</v>
      </c>
      <c r="E3374" t="s">
        <v>6043</v>
      </c>
      <c r="F3374" t="s">
        <v>1675</v>
      </c>
      <c r="G3374" t="s">
        <v>399</v>
      </c>
      <c r="H3374">
        <v>1600</v>
      </c>
      <c r="J3374" t="s">
        <v>22634</v>
      </c>
      <c r="K3374" s="132" t="str">
        <f>IFERROR(IFERROR(INDEX(Кат!$O:$O,MATCH($C3374,Кат!$I:$I,0)),INDEX(Торг!$L:$L,MATCH($C3374,Торг!$I:$I,0))),"")</f>
        <v/>
      </c>
      <c r="L3374" s="132" t="str">
        <f>IFERROR(IFERROR(INDEX(Кат!$A:$A,MATCH($C3374,Кат!$I:$I,0)),INDEX(Торг!$A:$A,MATCH($C3374,Торг!$I:$I,0))),"")</f>
        <v/>
      </c>
      <c r="M3374" s="132" t="str">
        <f>IFERROR(IFERROR(INDEX(Кат!$B:$B,MATCH($C3374,Кат!$I:$I,0)),INDEX(Торг!$B:$B,MATCH($C3374,Торг!$I:$I,0))),"")</f>
        <v/>
      </c>
      <c r="N3374" s="132" t="str">
        <f t="shared" si="52"/>
        <v>HOFER HF244105</v>
      </c>
      <c r="O3374" s="132" t="str">
        <f>IFERROR(IFERROR(INDEX(Кат!$B:$B,MATCH($N3374,Кат!$I:$I,0)),INDEX(Торг!$B:$B,MATCH($N3374,Торг!$I:$I,0))),"")</f>
        <v/>
      </c>
    </row>
    <row r="3375" spans="1:15" outlineLevel="1">
      <c r="A3375" t="s">
        <v>16819</v>
      </c>
      <c r="C3375" s="191" t="s">
        <v>6044</v>
      </c>
      <c r="E3375" t="s">
        <v>6045</v>
      </c>
      <c r="F3375" t="s">
        <v>1675</v>
      </c>
      <c r="G3375" t="s">
        <v>399</v>
      </c>
      <c r="H3375">
        <v>620</v>
      </c>
      <c r="J3375" t="s">
        <v>22634</v>
      </c>
      <c r="K3375" s="132" t="str">
        <f>IFERROR(IFERROR(INDEX(Кат!$O:$O,MATCH($C3375,Кат!$I:$I,0)),INDEX(Торг!$L:$L,MATCH($C3375,Торг!$I:$I,0))),"")</f>
        <v/>
      </c>
      <c r="L3375" s="132" t="str">
        <f>IFERROR(IFERROR(INDEX(Кат!$A:$A,MATCH($C3375,Кат!$I:$I,0)),INDEX(Торг!$A:$A,MATCH($C3375,Торг!$I:$I,0))),"")</f>
        <v/>
      </c>
      <c r="M3375" s="132" t="str">
        <f>IFERROR(IFERROR(INDEX(Кат!$B:$B,MATCH($C3375,Кат!$I:$I,0)),INDEX(Торг!$B:$B,MATCH($C3375,Торг!$I:$I,0))),"")</f>
        <v/>
      </c>
      <c r="N3375" s="132" t="str">
        <f t="shared" si="52"/>
        <v>HOFER HF244230</v>
      </c>
      <c r="O3375" s="132" t="str">
        <f>IFERROR(IFERROR(INDEX(Кат!$B:$B,MATCH($N3375,Кат!$I:$I,0)),INDEX(Торг!$B:$B,MATCH($N3375,Торг!$I:$I,0))),"")</f>
        <v/>
      </c>
    </row>
    <row r="3376" spans="1:15" outlineLevel="2">
      <c r="A3376" t="s">
        <v>16820</v>
      </c>
      <c r="C3376" s="191" t="s">
        <v>6046</v>
      </c>
      <c r="E3376" t="s">
        <v>6047</v>
      </c>
      <c r="F3376" t="s">
        <v>1675</v>
      </c>
      <c r="G3376" t="s">
        <v>399</v>
      </c>
      <c r="H3376">
        <v>630</v>
      </c>
      <c r="J3376" t="s">
        <v>22634</v>
      </c>
      <c r="K3376" s="132" t="str">
        <f>IFERROR(IFERROR(INDEX(Кат!$O:$O,MATCH($C3376,Кат!$I:$I,0)),INDEX(Торг!$L:$L,MATCH($C3376,Торг!$I:$I,0))),"")</f>
        <v/>
      </c>
      <c r="L3376" s="132" t="str">
        <f>IFERROR(IFERROR(INDEX(Кат!$A:$A,MATCH($C3376,Кат!$I:$I,0)),INDEX(Торг!$A:$A,MATCH($C3376,Торг!$I:$I,0))),"")</f>
        <v/>
      </c>
      <c r="M3376" s="132" t="str">
        <f>IFERROR(IFERROR(INDEX(Кат!$B:$B,MATCH($C3376,Кат!$I:$I,0)),INDEX(Торг!$B:$B,MATCH($C3376,Торг!$I:$I,0))),"")</f>
        <v/>
      </c>
      <c r="N3376" s="132" t="str">
        <f t="shared" si="52"/>
        <v>HOFER HF244231</v>
      </c>
      <c r="O3376" s="132" t="str">
        <f>IFERROR(IFERROR(INDEX(Кат!$B:$B,MATCH($N3376,Кат!$I:$I,0)),INDEX(Торг!$B:$B,MATCH($N3376,Торг!$I:$I,0))),"")</f>
        <v/>
      </c>
    </row>
    <row r="3377" spans="1:15" outlineLevel="2">
      <c r="A3377" t="s">
        <v>16821</v>
      </c>
      <c r="C3377" s="191" t="s">
        <v>6048</v>
      </c>
      <c r="E3377" t="s">
        <v>27358</v>
      </c>
      <c r="F3377" t="s">
        <v>1675</v>
      </c>
      <c r="G3377" t="s">
        <v>399</v>
      </c>
      <c r="H3377">
        <v>300</v>
      </c>
      <c r="J3377" t="s">
        <v>22634</v>
      </c>
      <c r="K3377" s="132" t="str">
        <f>IFERROR(IFERROR(INDEX(Кат!$O:$O,MATCH($C3377,Кат!$I:$I,0)),INDEX(Торг!$L:$L,MATCH($C3377,Торг!$I:$I,0))),"")</f>
        <v/>
      </c>
      <c r="L3377" s="132" t="str">
        <f>IFERROR(IFERROR(INDEX(Кат!$A:$A,MATCH($C3377,Кат!$I:$I,0)),INDEX(Торг!$A:$A,MATCH($C3377,Торг!$I:$I,0))),"")</f>
        <v/>
      </c>
      <c r="M3377" s="132" t="str">
        <f>IFERROR(IFERROR(INDEX(Кат!$B:$B,MATCH($C3377,Кат!$I:$I,0)),INDEX(Торг!$B:$B,MATCH($C3377,Торг!$I:$I,0))),"")</f>
        <v/>
      </c>
      <c r="N3377" s="132" t="str">
        <f t="shared" si="52"/>
        <v>HOFER HF244181</v>
      </c>
      <c r="O3377" s="132" t="str">
        <f>IFERROR(IFERROR(INDEX(Кат!$B:$B,MATCH($N3377,Кат!$I:$I,0)),INDEX(Торг!$B:$B,MATCH($N3377,Торг!$I:$I,0))),"")</f>
        <v/>
      </c>
    </row>
    <row r="3378" spans="1:15" outlineLevel="2">
      <c r="A3378" t="s">
        <v>16822</v>
      </c>
      <c r="C3378" s="191" t="s">
        <v>6049</v>
      </c>
      <c r="E3378" t="s">
        <v>27359</v>
      </c>
      <c r="F3378" t="s">
        <v>1675</v>
      </c>
      <c r="G3378" t="s">
        <v>399</v>
      </c>
      <c r="H3378">
        <v>300</v>
      </c>
      <c r="J3378" t="s">
        <v>22634</v>
      </c>
      <c r="K3378" s="132" t="str">
        <f>IFERROR(IFERROR(INDEX(Кат!$O:$O,MATCH($C3378,Кат!$I:$I,0)),INDEX(Торг!$L:$L,MATCH($C3378,Торг!$I:$I,0))),"")</f>
        <v/>
      </c>
      <c r="L3378" s="132" t="str">
        <f>IFERROR(IFERROR(INDEX(Кат!$A:$A,MATCH($C3378,Кат!$I:$I,0)),INDEX(Торг!$A:$A,MATCH($C3378,Торг!$I:$I,0))),"")</f>
        <v/>
      </c>
      <c r="M3378" s="132" t="str">
        <f>IFERROR(IFERROR(INDEX(Кат!$B:$B,MATCH($C3378,Кат!$I:$I,0)),INDEX(Торг!$B:$B,MATCH($C3378,Торг!$I:$I,0))),"")</f>
        <v/>
      </c>
      <c r="N3378" s="132" t="str">
        <f t="shared" si="52"/>
        <v>HOFER HF244185</v>
      </c>
      <c r="O3378" s="132" t="str">
        <f>IFERROR(IFERROR(INDEX(Кат!$B:$B,MATCH($N3378,Кат!$I:$I,0)),INDEX(Торг!$B:$B,MATCH($N3378,Торг!$I:$I,0))),"")</f>
        <v/>
      </c>
    </row>
    <row r="3379" spans="1:15" outlineLevel="2">
      <c r="A3379" t="s">
        <v>16823</v>
      </c>
      <c r="C3379" s="191" t="s">
        <v>2096</v>
      </c>
      <c r="E3379" t="s">
        <v>27360</v>
      </c>
      <c r="F3379" t="s">
        <v>1675</v>
      </c>
      <c r="G3379" t="s">
        <v>399</v>
      </c>
      <c r="H3379">
        <v>480</v>
      </c>
      <c r="J3379" t="s">
        <v>22634</v>
      </c>
      <c r="K3379" s="132" t="str">
        <f>IFERROR(IFERROR(INDEX(Кат!$O:$O,MATCH($C3379,Кат!$I:$I,0)),INDEX(Торг!$L:$L,MATCH($C3379,Торг!$I:$I,0))),"")</f>
        <v/>
      </c>
      <c r="L3379" s="132" t="str">
        <f>IFERROR(IFERROR(INDEX(Кат!$A:$A,MATCH($C3379,Кат!$I:$I,0)),INDEX(Торг!$A:$A,MATCH($C3379,Торг!$I:$I,0))),"")</f>
        <v/>
      </c>
      <c r="M3379" s="132" t="str">
        <f>IFERROR(IFERROR(INDEX(Кат!$B:$B,MATCH($C3379,Кат!$I:$I,0)),INDEX(Торг!$B:$B,MATCH($C3379,Торг!$I:$I,0))),"")</f>
        <v/>
      </c>
      <c r="N3379" s="132" t="str">
        <f t="shared" si="52"/>
        <v>HOFER HF244208</v>
      </c>
      <c r="O3379" s="132" t="str">
        <f>IFERROR(IFERROR(INDEX(Кат!$B:$B,MATCH($N3379,Кат!$I:$I,0)),INDEX(Торг!$B:$B,MATCH($N3379,Торг!$I:$I,0))),"")</f>
        <v/>
      </c>
    </row>
    <row r="3380" spans="1:15" outlineLevel="2">
      <c r="A3380" t="s">
        <v>26447</v>
      </c>
      <c r="C3380" s="191" t="s">
        <v>26448</v>
      </c>
      <c r="E3380" t="s">
        <v>27361</v>
      </c>
      <c r="F3380" t="s">
        <v>1675</v>
      </c>
      <c r="G3380" t="s">
        <v>399</v>
      </c>
      <c r="H3380">
        <v>510</v>
      </c>
      <c r="J3380" t="s">
        <v>22634</v>
      </c>
      <c r="K3380" s="132" t="str">
        <f>IFERROR(IFERROR(INDEX(Кат!$O:$O,MATCH($C3380,Кат!$I:$I,0)),INDEX(Торг!$L:$L,MATCH($C3380,Торг!$I:$I,0))),"")</f>
        <v/>
      </c>
      <c r="L3380" s="132" t="str">
        <f>IFERROR(IFERROR(INDEX(Кат!$A:$A,MATCH($C3380,Кат!$I:$I,0)),INDEX(Торг!$A:$A,MATCH($C3380,Торг!$I:$I,0))),"")</f>
        <v/>
      </c>
      <c r="M3380" s="132" t="str">
        <f>IFERROR(IFERROR(INDEX(Кат!$B:$B,MATCH($C3380,Кат!$I:$I,0)),INDEX(Торг!$B:$B,MATCH($C3380,Торг!$I:$I,0))),"")</f>
        <v/>
      </c>
      <c r="N3380" s="132" t="str">
        <f t="shared" si="52"/>
        <v>HOFER HF244189</v>
      </c>
      <c r="O3380" s="132" t="str">
        <f>IFERROR(IFERROR(INDEX(Кат!$B:$B,MATCH($N3380,Кат!$I:$I,0)),INDEX(Торг!$B:$B,MATCH($N3380,Торг!$I:$I,0))),"")</f>
        <v/>
      </c>
    </row>
    <row r="3381" spans="1:15" outlineLevel="2">
      <c r="A3381" t="s">
        <v>16824</v>
      </c>
      <c r="C3381" s="191" t="s">
        <v>6050</v>
      </c>
      <c r="E3381" t="s">
        <v>27566</v>
      </c>
      <c r="F3381" t="s">
        <v>1675</v>
      </c>
      <c r="G3381" t="s">
        <v>399</v>
      </c>
      <c r="H3381">
        <v>460</v>
      </c>
      <c r="J3381" t="s">
        <v>22634</v>
      </c>
      <c r="K3381" s="132" t="str">
        <f>IFERROR(IFERROR(INDEX(Кат!$O:$O,MATCH($C3381,Кат!$I:$I,0)),INDEX(Торг!$L:$L,MATCH($C3381,Торг!$I:$I,0))),"")</f>
        <v/>
      </c>
      <c r="L3381" s="132" t="str">
        <f>IFERROR(IFERROR(INDEX(Кат!$A:$A,MATCH($C3381,Кат!$I:$I,0)),INDEX(Торг!$A:$A,MATCH($C3381,Торг!$I:$I,0))),"")</f>
        <v/>
      </c>
      <c r="M3381" s="132" t="str">
        <f>IFERROR(IFERROR(INDEX(Кат!$B:$B,MATCH($C3381,Кат!$I:$I,0)),INDEX(Торг!$B:$B,MATCH($C3381,Торг!$I:$I,0))),"")</f>
        <v/>
      </c>
      <c r="N3381" s="132" t="str">
        <f t="shared" si="52"/>
        <v>HOFER HF244250</v>
      </c>
      <c r="O3381" s="132" t="str">
        <f>IFERROR(IFERROR(INDEX(Кат!$B:$B,MATCH($N3381,Кат!$I:$I,0)),INDEX(Торг!$B:$B,MATCH($N3381,Торг!$I:$I,0))),"")</f>
        <v/>
      </c>
    </row>
    <row r="3382" spans="1:15" outlineLevel="2">
      <c r="A3382" t="s">
        <v>31444</v>
      </c>
      <c r="C3382" s="191" t="s">
        <v>31445</v>
      </c>
      <c r="E3382" t="s">
        <v>31446</v>
      </c>
      <c r="F3382" t="s">
        <v>1675</v>
      </c>
      <c r="G3382" t="s">
        <v>399</v>
      </c>
      <c r="H3382">
        <v>710</v>
      </c>
      <c r="J3382" t="s">
        <v>22634</v>
      </c>
      <c r="K3382" s="132" t="str">
        <f>IFERROR(IFERROR(INDEX(Кат!$O:$O,MATCH($C3382,Кат!$I:$I,0)),INDEX(Торг!$L:$L,MATCH($C3382,Торг!$I:$I,0))),"")</f>
        <v/>
      </c>
      <c r="L3382" s="132" t="str">
        <f>IFERROR(IFERROR(INDEX(Кат!$A:$A,MATCH($C3382,Кат!$I:$I,0)),INDEX(Торг!$A:$A,MATCH($C3382,Торг!$I:$I,0))),"")</f>
        <v/>
      </c>
      <c r="M3382" s="132" t="str">
        <f>IFERROR(IFERROR(INDEX(Кат!$B:$B,MATCH($C3382,Кат!$I:$I,0)),INDEX(Торг!$B:$B,MATCH($C3382,Торг!$I:$I,0))),"")</f>
        <v/>
      </c>
      <c r="N3382" s="132" t="str">
        <f t="shared" si="52"/>
        <v>HOFER HF244252</v>
      </c>
      <c r="O3382" s="132" t="str">
        <f>IFERROR(IFERROR(INDEX(Кат!$B:$B,MATCH($N3382,Кат!$I:$I,0)),INDEX(Торг!$B:$B,MATCH($N3382,Торг!$I:$I,0))),"")</f>
        <v/>
      </c>
    </row>
    <row r="3383" spans="1:15" outlineLevel="1">
      <c r="A3383" t="s">
        <v>16825</v>
      </c>
      <c r="C3383" s="191" t="s">
        <v>6051</v>
      </c>
      <c r="E3383" t="s">
        <v>6052</v>
      </c>
      <c r="F3383" t="s">
        <v>1675</v>
      </c>
      <c r="G3383" t="s">
        <v>399</v>
      </c>
      <c r="H3383">
        <v>500</v>
      </c>
      <c r="J3383" t="s">
        <v>22634</v>
      </c>
      <c r="K3383" s="132" t="str">
        <f>IFERROR(IFERROR(INDEX(Кат!$O:$O,MATCH($C3383,Кат!$I:$I,0)),INDEX(Торг!$L:$L,MATCH($C3383,Торг!$I:$I,0))),"")</f>
        <v/>
      </c>
      <c r="L3383" s="132" t="str">
        <f>IFERROR(IFERROR(INDEX(Кат!$A:$A,MATCH($C3383,Кат!$I:$I,0)),INDEX(Торг!$A:$A,MATCH($C3383,Торг!$I:$I,0))),"")</f>
        <v/>
      </c>
      <c r="M3383" s="132" t="str">
        <f>IFERROR(IFERROR(INDEX(Кат!$B:$B,MATCH($C3383,Кат!$I:$I,0)),INDEX(Торг!$B:$B,MATCH($C3383,Торг!$I:$I,0))),"")</f>
        <v/>
      </c>
      <c r="N3383" s="132" t="str">
        <f t="shared" si="52"/>
        <v>HOFER HF244143</v>
      </c>
      <c r="O3383" s="132" t="str">
        <f>IFERROR(IFERROR(INDEX(Кат!$B:$B,MATCH($N3383,Кат!$I:$I,0)),INDEX(Торг!$B:$B,MATCH($N3383,Торг!$I:$I,0))),"")</f>
        <v/>
      </c>
    </row>
    <row r="3384" spans="1:15" outlineLevel="2">
      <c r="A3384" t="s">
        <v>16826</v>
      </c>
      <c r="C3384" s="191" t="s">
        <v>6053</v>
      </c>
      <c r="E3384" t="s">
        <v>6054</v>
      </c>
      <c r="F3384" t="s">
        <v>1675</v>
      </c>
      <c r="G3384" t="s">
        <v>399</v>
      </c>
      <c r="H3384">
        <v>500</v>
      </c>
      <c r="J3384" t="s">
        <v>22634</v>
      </c>
      <c r="K3384" s="132" t="str">
        <f>IFERROR(IFERROR(INDEX(Кат!$O:$O,MATCH($C3384,Кат!$I:$I,0)),INDEX(Торг!$L:$L,MATCH($C3384,Торг!$I:$I,0))),"")</f>
        <v/>
      </c>
      <c r="L3384" s="132" t="str">
        <f>IFERROR(IFERROR(INDEX(Кат!$A:$A,MATCH($C3384,Кат!$I:$I,0)),INDEX(Торг!$A:$A,MATCH($C3384,Торг!$I:$I,0))),"")</f>
        <v/>
      </c>
      <c r="M3384" s="132" t="str">
        <f>IFERROR(IFERROR(INDEX(Кат!$B:$B,MATCH($C3384,Кат!$I:$I,0)),INDEX(Торг!$B:$B,MATCH($C3384,Торг!$I:$I,0))),"")</f>
        <v/>
      </c>
      <c r="N3384" s="132" t="str">
        <f t="shared" si="52"/>
        <v>HOFER HF244142</v>
      </c>
      <c r="O3384" s="132" t="str">
        <f>IFERROR(IFERROR(INDEX(Кат!$B:$B,MATCH($N3384,Кат!$I:$I,0)),INDEX(Торг!$B:$B,MATCH($N3384,Торг!$I:$I,0))),"")</f>
        <v/>
      </c>
    </row>
    <row r="3385" spans="1:15" outlineLevel="1">
      <c r="A3385" t="s">
        <v>16827</v>
      </c>
      <c r="C3385" s="191" t="s">
        <v>6055</v>
      </c>
      <c r="E3385" t="s">
        <v>6056</v>
      </c>
      <c r="F3385" t="s">
        <v>1675</v>
      </c>
      <c r="G3385" t="s">
        <v>399</v>
      </c>
      <c r="H3385">
        <v>750</v>
      </c>
      <c r="J3385" t="s">
        <v>22634</v>
      </c>
      <c r="K3385" s="132" t="str">
        <f>IFERROR(IFERROR(INDEX(Кат!$O:$O,MATCH($C3385,Кат!$I:$I,0)),INDEX(Торг!$L:$L,MATCH($C3385,Торг!$I:$I,0))),"")</f>
        <v/>
      </c>
      <c r="L3385" s="132" t="str">
        <f>IFERROR(IFERROR(INDEX(Кат!$A:$A,MATCH($C3385,Кат!$I:$I,0)),INDEX(Торг!$A:$A,MATCH($C3385,Торг!$I:$I,0))),"")</f>
        <v/>
      </c>
      <c r="M3385" s="132" t="str">
        <f>IFERROR(IFERROR(INDEX(Кат!$B:$B,MATCH($C3385,Кат!$I:$I,0)),INDEX(Торг!$B:$B,MATCH($C3385,Торг!$I:$I,0))),"")</f>
        <v/>
      </c>
      <c r="N3385" s="132" t="str">
        <f t="shared" si="52"/>
        <v>HOFER HF244145</v>
      </c>
      <c r="O3385" s="132" t="str">
        <f>IFERROR(IFERROR(INDEX(Кат!$B:$B,MATCH($N3385,Кат!$I:$I,0)),INDEX(Торг!$B:$B,MATCH($N3385,Торг!$I:$I,0))),"")</f>
        <v/>
      </c>
    </row>
    <row r="3386" spans="1:15" outlineLevel="2">
      <c r="A3386" t="s">
        <v>16828</v>
      </c>
      <c r="C3386" s="191" t="s">
        <v>6057</v>
      </c>
      <c r="E3386" t="s">
        <v>6058</v>
      </c>
      <c r="F3386" t="s">
        <v>1675</v>
      </c>
      <c r="G3386" t="s">
        <v>399</v>
      </c>
      <c r="H3386">
        <v>1050</v>
      </c>
      <c r="J3386" t="s">
        <v>22634</v>
      </c>
      <c r="K3386" s="132" t="str">
        <f>IFERROR(IFERROR(INDEX(Кат!$O:$O,MATCH($C3386,Кат!$I:$I,0)),INDEX(Торг!$L:$L,MATCH($C3386,Торг!$I:$I,0))),"")</f>
        <v/>
      </c>
      <c r="L3386" s="132" t="str">
        <f>IFERROR(IFERROR(INDEX(Кат!$A:$A,MATCH($C3386,Кат!$I:$I,0)),INDEX(Торг!$A:$A,MATCH($C3386,Торг!$I:$I,0))),"")</f>
        <v/>
      </c>
      <c r="M3386" s="132" t="str">
        <f>IFERROR(IFERROR(INDEX(Кат!$B:$B,MATCH($C3386,Кат!$I:$I,0)),INDEX(Торг!$B:$B,MATCH($C3386,Торг!$I:$I,0))),"")</f>
        <v/>
      </c>
      <c r="N3386" s="132" t="str">
        <f t="shared" si="52"/>
        <v>HOFER HF244149</v>
      </c>
      <c r="O3386" s="132" t="str">
        <f>IFERROR(IFERROR(INDEX(Кат!$B:$B,MATCH($N3386,Кат!$I:$I,0)),INDEX(Торг!$B:$B,MATCH($N3386,Торг!$I:$I,0))),"")</f>
        <v/>
      </c>
    </row>
    <row r="3387" spans="1:15" outlineLevel="1">
      <c r="A3387" t="s">
        <v>32252</v>
      </c>
      <c r="C3387" s="191" t="s">
        <v>32253</v>
      </c>
      <c r="E3387" t="s">
        <v>32254</v>
      </c>
      <c r="F3387" t="s">
        <v>1675</v>
      </c>
      <c r="G3387" t="s">
        <v>399</v>
      </c>
      <c r="H3387">
        <v>1100</v>
      </c>
      <c r="J3387" t="s">
        <v>22634</v>
      </c>
      <c r="K3387" s="132" t="str">
        <f>IFERROR(IFERROR(INDEX(Кат!$O:$O,MATCH($C3387,Кат!$I:$I,0)),INDEX(Торг!$L:$L,MATCH($C3387,Торг!$I:$I,0))),"")</f>
        <v/>
      </c>
      <c r="L3387" s="132" t="str">
        <f>IFERROR(IFERROR(INDEX(Кат!$A:$A,MATCH($C3387,Кат!$I:$I,0)),INDEX(Торг!$A:$A,MATCH($C3387,Торг!$I:$I,0))),"")</f>
        <v/>
      </c>
      <c r="M3387" s="132" t="str">
        <f>IFERROR(IFERROR(INDEX(Кат!$B:$B,MATCH($C3387,Кат!$I:$I,0)),INDEX(Торг!$B:$B,MATCH($C3387,Торг!$I:$I,0))),"")</f>
        <v/>
      </c>
      <c r="N3387" s="132" t="str">
        <f t="shared" si="52"/>
        <v>HOFER HF244151</v>
      </c>
      <c r="O3387" s="132" t="str">
        <f>IFERROR(IFERROR(INDEX(Кат!$B:$B,MATCH($N3387,Кат!$I:$I,0)),INDEX(Торг!$B:$B,MATCH($N3387,Торг!$I:$I,0))),"")</f>
        <v/>
      </c>
    </row>
    <row r="3388" spans="1:15" outlineLevel="2">
      <c r="A3388" t="s">
        <v>16829</v>
      </c>
      <c r="C3388" s="191" t="s">
        <v>6059</v>
      </c>
      <c r="E3388" t="s">
        <v>6060</v>
      </c>
      <c r="F3388" t="s">
        <v>1675</v>
      </c>
      <c r="G3388" t="s">
        <v>399</v>
      </c>
      <c r="H3388">
        <v>500</v>
      </c>
      <c r="J3388" t="s">
        <v>22634</v>
      </c>
      <c r="K3388" s="132" t="str">
        <f>IFERROR(IFERROR(INDEX(Кат!$O:$O,MATCH($C3388,Кат!$I:$I,0)),INDEX(Торг!$L:$L,MATCH($C3388,Торг!$I:$I,0))),"")</f>
        <v/>
      </c>
      <c r="L3388" s="132" t="str">
        <f>IFERROR(IFERROR(INDEX(Кат!$A:$A,MATCH($C3388,Кат!$I:$I,0)),INDEX(Торг!$A:$A,MATCH($C3388,Торг!$I:$I,0))),"")</f>
        <v/>
      </c>
      <c r="M3388" s="132" t="str">
        <f>IFERROR(IFERROR(INDEX(Кат!$B:$B,MATCH($C3388,Кат!$I:$I,0)),INDEX(Торг!$B:$B,MATCH($C3388,Торг!$I:$I,0))),"")</f>
        <v/>
      </c>
      <c r="N3388" s="132" t="str">
        <f t="shared" si="52"/>
        <v>HOFER HF244141</v>
      </c>
      <c r="O3388" s="132" t="str">
        <f>IFERROR(IFERROR(INDEX(Кат!$B:$B,MATCH($N3388,Кат!$I:$I,0)),INDEX(Торг!$B:$B,MATCH($N3388,Торг!$I:$I,0))),"")</f>
        <v/>
      </c>
    </row>
    <row r="3389" spans="1:15" outlineLevel="2">
      <c r="A3389" t="s">
        <v>16830</v>
      </c>
      <c r="C3389" s="191" t="s">
        <v>6061</v>
      </c>
      <c r="E3389" t="s">
        <v>6062</v>
      </c>
      <c r="F3389" t="s">
        <v>1675</v>
      </c>
      <c r="G3389" t="s">
        <v>399</v>
      </c>
      <c r="H3389">
        <v>500</v>
      </c>
      <c r="J3389" t="s">
        <v>22634</v>
      </c>
      <c r="K3389" s="132" t="str">
        <f>IFERROR(IFERROR(INDEX(Кат!$O:$O,MATCH($C3389,Кат!$I:$I,0)),INDEX(Торг!$L:$L,MATCH($C3389,Торг!$I:$I,0))),"")</f>
        <v/>
      </c>
      <c r="L3389" s="132" t="str">
        <f>IFERROR(IFERROR(INDEX(Кат!$A:$A,MATCH($C3389,Кат!$I:$I,0)),INDEX(Торг!$A:$A,MATCH($C3389,Торг!$I:$I,0))),"")</f>
        <v/>
      </c>
      <c r="M3389" s="132" t="str">
        <f>IFERROR(IFERROR(INDEX(Кат!$B:$B,MATCH($C3389,Кат!$I:$I,0)),INDEX(Торг!$B:$B,MATCH($C3389,Торг!$I:$I,0))),"")</f>
        <v/>
      </c>
      <c r="N3389" s="132" t="str">
        <f t="shared" si="52"/>
        <v>HOFER HF244140</v>
      </c>
      <c r="O3389" s="132" t="str">
        <f>IFERROR(IFERROR(INDEX(Кат!$B:$B,MATCH($N3389,Кат!$I:$I,0)),INDEX(Торг!$B:$B,MATCH($N3389,Торг!$I:$I,0))),"")</f>
        <v/>
      </c>
    </row>
    <row r="3390" spans="1:15" outlineLevel="2">
      <c r="A3390" t="s">
        <v>16831</v>
      </c>
      <c r="C3390" s="191" t="s">
        <v>6063</v>
      </c>
      <c r="E3390" t="s">
        <v>6064</v>
      </c>
      <c r="F3390" t="s">
        <v>1675</v>
      </c>
      <c r="G3390" t="s">
        <v>399</v>
      </c>
      <c r="H3390">
        <v>750</v>
      </c>
      <c r="J3390" t="s">
        <v>22634</v>
      </c>
      <c r="K3390" s="132" t="str">
        <f>IFERROR(IFERROR(INDEX(Кат!$O:$O,MATCH($C3390,Кат!$I:$I,0)),INDEX(Торг!$L:$L,MATCH($C3390,Торг!$I:$I,0))),"")</f>
        <v/>
      </c>
      <c r="L3390" s="132" t="str">
        <f>IFERROR(IFERROR(INDEX(Кат!$A:$A,MATCH($C3390,Кат!$I:$I,0)),INDEX(Торг!$A:$A,MATCH($C3390,Торг!$I:$I,0))),"")</f>
        <v/>
      </c>
      <c r="M3390" s="132" t="str">
        <f>IFERROR(IFERROR(INDEX(Кат!$B:$B,MATCH($C3390,Кат!$I:$I,0)),INDEX(Торг!$B:$B,MATCH($C3390,Торг!$I:$I,0))),"")</f>
        <v/>
      </c>
      <c r="N3390" s="132" t="str">
        <f t="shared" si="52"/>
        <v>HOFER HF244144</v>
      </c>
      <c r="O3390" s="132" t="str">
        <f>IFERROR(IFERROR(INDEX(Кат!$B:$B,MATCH($N3390,Кат!$I:$I,0)),INDEX(Торг!$B:$B,MATCH($N3390,Торг!$I:$I,0))),"")</f>
        <v/>
      </c>
    </row>
    <row r="3391" spans="1:15" outlineLevel="2">
      <c r="A3391" t="s">
        <v>16832</v>
      </c>
      <c r="C3391" s="191" t="s">
        <v>6065</v>
      </c>
      <c r="E3391" t="s">
        <v>6066</v>
      </c>
      <c r="F3391" t="s">
        <v>1675</v>
      </c>
      <c r="G3391" t="s">
        <v>399</v>
      </c>
      <c r="H3391">
        <v>1050</v>
      </c>
      <c r="J3391" t="s">
        <v>22634</v>
      </c>
      <c r="K3391" s="132" t="str">
        <f>IFERROR(IFERROR(INDEX(Кат!$O:$O,MATCH($C3391,Кат!$I:$I,0)),INDEX(Торг!$L:$L,MATCH($C3391,Торг!$I:$I,0))),"")</f>
        <v/>
      </c>
      <c r="L3391" s="132" t="str">
        <f>IFERROR(IFERROR(INDEX(Кат!$A:$A,MATCH($C3391,Кат!$I:$I,0)),INDEX(Торг!$A:$A,MATCH($C3391,Торг!$I:$I,0))),"")</f>
        <v/>
      </c>
      <c r="M3391" s="132" t="str">
        <f>IFERROR(IFERROR(INDEX(Кат!$B:$B,MATCH($C3391,Кат!$I:$I,0)),INDEX(Торг!$B:$B,MATCH($C3391,Торг!$I:$I,0))),"")</f>
        <v/>
      </c>
      <c r="N3391" s="132" t="str">
        <f t="shared" si="52"/>
        <v>HOFER HF244148</v>
      </c>
      <c r="O3391" s="132" t="str">
        <f>IFERROR(IFERROR(INDEX(Кат!$B:$B,MATCH($N3391,Кат!$I:$I,0)),INDEX(Торг!$B:$B,MATCH($N3391,Торг!$I:$I,0))),"")</f>
        <v/>
      </c>
    </row>
    <row r="3392" spans="1:15" outlineLevel="2">
      <c r="A3392" t="s">
        <v>32255</v>
      </c>
      <c r="C3392" s="191" t="s">
        <v>32256</v>
      </c>
      <c r="E3392" t="s">
        <v>32257</v>
      </c>
      <c r="F3392" t="s">
        <v>1675</v>
      </c>
      <c r="G3392" t="s">
        <v>399</v>
      </c>
      <c r="H3392">
        <v>1100</v>
      </c>
      <c r="J3392" t="s">
        <v>22634</v>
      </c>
      <c r="K3392" s="132" t="str">
        <f>IFERROR(IFERROR(INDEX(Кат!$O:$O,MATCH($C3392,Кат!$I:$I,0)),INDEX(Торг!$L:$L,MATCH($C3392,Торг!$I:$I,0))),"")</f>
        <v/>
      </c>
      <c r="L3392" s="132" t="str">
        <f>IFERROR(IFERROR(INDEX(Кат!$A:$A,MATCH($C3392,Кат!$I:$I,0)),INDEX(Торг!$A:$A,MATCH($C3392,Торг!$I:$I,0))),"")</f>
        <v/>
      </c>
      <c r="M3392" s="132" t="str">
        <f>IFERROR(IFERROR(INDEX(Кат!$B:$B,MATCH($C3392,Кат!$I:$I,0)),INDEX(Торг!$B:$B,MATCH($C3392,Торг!$I:$I,0))),"")</f>
        <v/>
      </c>
      <c r="N3392" s="132" t="str">
        <f t="shared" si="52"/>
        <v>HOFER HF244150</v>
      </c>
      <c r="O3392" s="132" t="str">
        <f>IFERROR(IFERROR(INDEX(Кат!$B:$B,MATCH($N3392,Кат!$I:$I,0)),INDEX(Торг!$B:$B,MATCH($N3392,Торг!$I:$I,0))),"")</f>
        <v/>
      </c>
    </row>
    <row r="3393" spans="1:15" outlineLevel="2">
      <c r="A3393" t="s">
        <v>23920</v>
      </c>
      <c r="C3393" s="191"/>
      <c r="E3393" t="s">
        <v>23921</v>
      </c>
      <c r="J3393" t="s">
        <v>22634</v>
      </c>
      <c r="K3393" s="132" t="str">
        <f>IFERROR(IFERROR(INDEX(Кат!$O:$O,MATCH($C3393,Кат!$I:$I,0)),INDEX(Торг!$L:$L,MATCH($C3393,Торг!$I:$I,0))),"")</f>
        <v/>
      </c>
      <c r="L3393" s="132" t="str">
        <f>IFERROR(IFERROR(INDEX(Кат!$A:$A,MATCH($C3393,Кат!$I:$I,0)),INDEX(Торг!$A:$A,MATCH($C3393,Торг!$I:$I,0))),"")</f>
        <v/>
      </c>
      <c r="M3393" s="132" t="str">
        <f>IFERROR(IFERROR(INDEX(Кат!$B:$B,MATCH($C3393,Кат!$I:$I,0)),INDEX(Торг!$B:$B,MATCH($C3393,Торг!$I:$I,0))),"")</f>
        <v/>
      </c>
      <c r="N3393" s="132" t="str">
        <f t="shared" si="52"/>
        <v xml:space="preserve"> </v>
      </c>
      <c r="O3393" s="132" t="str">
        <f>IFERROR(IFERROR(INDEX(Кат!$B:$B,MATCH($N3393,Кат!$I:$I,0)),INDEX(Торг!$B:$B,MATCH($N3393,Торг!$I:$I,0))),"")</f>
        <v/>
      </c>
    </row>
    <row r="3394" spans="1:15" outlineLevel="2">
      <c r="A3394" t="s">
        <v>16833</v>
      </c>
      <c r="C3394" s="191" t="s">
        <v>2097</v>
      </c>
      <c r="E3394" t="s">
        <v>2098</v>
      </c>
      <c r="F3394" t="s">
        <v>1675</v>
      </c>
      <c r="G3394" t="s">
        <v>399</v>
      </c>
      <c r="H3394">
        <v>140</v>
      </c>
      <c r="J3394" t="s">
        <v>22634</v>
      </c>
      <c r="K3394" s="132" t="str">
        <f>IFERROR(IFERROR(INDEX(Кат!$O:$O,MATCH($C3394,Кат!$I:$I,0)),INDEX(Торг!$L:$L,MATCH($C3394,Торг!$I:$I,0))),"")</f>
        <v/>
      </c>
      <c r="L3394" s="132" t="str">
        <f>IFERROR(IFERROR(INDEX(Кат!$A:$A,MATCH($C3394,Кат!$I:$I,0)),INDEX(Торг!$A:$A,MATCH($C3394,Торг!$I:$I,0))),"")</f>
        <v/>
      </c>
      <c r="M3394" s="132" t="str">
        <f>IFERROR(IFERROR(INDEX(Кат!$B:$B,MATCH($C3394,Кат!$I:$I,0)),INDEX(Торг!$B:$B,MATCH($C3394,Торг!$I:$I,0))),"")</f>
        <v/>
      </c>
      <c r="N3394" s="132" t="str">
        <f t="shared" si="52"/>
        <v>HOFER HF244620</v>
      </c>
      <c r="O3394" s="132" t="str">
        <f>IFERROR(IFERROR(INDEX(Кат!$B:$B,MATCH($N3394,Кат!$I:$I,0)),INDEX(Торг!$B:$B,MATCH($N3394,Торг!$I:$I,0))),"")</f>
        <v/>
      </c>
    </row>
    <row r="3395" spans="1:15" outlineLevel="2">
      <c r="A3395" t="s">
        <v>16834</v>
      </c>
      <c r="C3395" s="191" t="s">
        <v>6067</v>
      </c>
      <c r="E3395" t="s">
        <v>6068</v>
      </c>
      <c r="F3395" t="s">
        <v>1675</v>
      </c>
      <c r="G3395" t="s">
        <v>399</v>
      </c>
      <c r="H3395">
        <v>140</v>
      </c>
      <c r="J3395" t="s">
        <v>22634</v>
      </c>
      <c r="K3395" s="132" t="str">
        <f>IFERROR(IFERROR(INDEX(Кат!$O:$O,MATCH($C3395,Кат!$I:$I,0)),INDEX(Торг!$L:$L,MATCH($C3395,Торг!$I:$I,0))),"")</f>
        <v/>
      </c>
      <c r="L3395" s="132" t="str">
        <f>IFERROR(IFERROR(INDEX(Кат!$A:$A,MATCH($C3395,Кат!$I:$I,0)),INDEX(Торг!$A:$A,MATCH($C3395,Торг!$I:$I,0))),"")</f>
        <v/>
      </c>
      <c r="M3395" s="132" t="str">
        <f>IFERROR(IFERROR(INDEX(Кат!$B:$B,MATCH($C3395,Кат!$I:$I,0)),INDEX(Торг!$B:$B,MATCH($C3395,Торг!$I:$I,0))),"")</f>
        <v/>
      </c>
      <c r="N3395" s="132" t="str">
        <f t="shared" si="52"/>
        <v>HOFER HF244602</v>
      </c>
      <c r="O3395" s="132" t="str">
        <f>IFERROR(IFERROR(INDEX(Кат!$B:$B,MATCH($N3395,Кат!$I:$I,0)),INDEX(Торг!$B:$B,MATCH($N3395,Торг!$I:$I,0))),"")</f>
        <v/>
      </c>
    </row>
    <row r="3396" spans="1:15" outlineLevel="2">
      <c r="A3396" t="s">
        <v>16835</v>
      </c>
      <c r="C3396" s="191" t="s">
        <v>2099</v>
      </c>
      <c r="E3396" t="s">
        <v>2100</v>
      </c>
      <c r="F3396" t="s">
        <v>1675</v>
      </c>
      <c r="G3396" t="s">
        <v>399</v>
      </c>
      <c r="H3396">
        <v>130</v>
      </c>
      <c r="J3396" t="s">
        <v>22634</v>
      </c>
      <c r="K3396" s="132" t="str">
        <f>IFERROR(IFERROR(INDEX(Кат!$O:$O,MATCH($C3396,Кат!$I:$I,0)),INDEX(Торг!$L:$L,MATCH($C3396,Торг!$I:$I,0))),"")</f>
        <v/>
      </c>
      <c r="L3396" s="132" t="str">
        <f>IFERROR(IFERROR(INDEX(Кат!$A:$A,MATCH($C3396,Кат!$I:$I,0)),INDEX(Торг!$A:$A,MATCH($C3396,Торг!$I:$I,0))),"")</f>
        <v/>
      </c>
      <c r="M3396" s="132" t="str">
        <f>IFERROR(IFERROR(INDEX(Кат!$B:$B,MATCH($C3396,Кат!$I:$I,0)),INDEX(Торг!$B:$B,MATCH($C3396,Торг!$I:$I,0))),"")</f>
        <v/>
      </c>
      <c r="N3396" s="132" t="str">
        <f t="shared" si="52"/>
        <v>HOFER HF244604</v>
      </c>
      <c r="O3396" s="132" t="str">
        <f>IFERROR(IFERROR(INDEX(Кат!$B:$B,MATCH($N3396,Кат!$I:$I,0)),INDEX(Торг!$B:$B,MATCH($N3396,Торг!$I:$I,0))),"")</f>
        <v/>
      </c>
    </row>
    <row r="3397" spans="1:15" outlineLevel="2">
      <c r="A3397" t="s">
        <v>16836</v>
      </c>
      <c r="C3397" s="191" t="s">
        <v>2101</v>
      </c>
      <c r="E3397" t="s">
        <v>2102</v>
      </c>
      <c r="F3397" t="s">
        <v>1675</v>
      </c>
      <c r="G3397" t="s">
        <v>399</v>
      </c>
      <c r="H3397">
        <v>130</v>
      </c>
      <c r="J3397" t="s">
        <v>22634</v>
      </c>
      <c r="K3397" s="132" t="str">
        <f>IFERROR(IFERROR(INDEX(Кат!$O:$O,MATCH($C3397,Кат!$I:$I,0)),INDEX(Торг!$L:$L,MATCH($C3397,Торг!$I:$I,0))),"")</f>
        <v/>
      </c>
      <c r="L3397" s="132" t="str">
        <f>IFERROR(IFERROR(INDEX(Кат!$A:$A,MATCH($C3397,Кат!$I:$I,0)),INDEX(Торг!$A:$A,MATCH($C3397,Торг!$I:$I,0))),"")</f>
        <v/>
      </c>
      <c r="M3397" s="132" t="str">
        <f>IFERROR(IFERROR(INDEX(Кат!$B:$B,MATCH($C3397,Кат!$I:$I,0)),INDEX(Торг!$B:$B,MATCH($C3397,Торг!$I:$I,0))),"")</f>
        <v/>
      </c>
      <c r="N3397" s="132" t="str">
        <f t="shared" si="52"/>
        <v>HOFER HF244606</v>
      </c>
      <c r="O3397" s="132" t="str">
        <f>IFERROR(IFERROR(INDEX(Кат!$B:$B,MATCH($N3397,Кат!$I:$I,0)),INDEX(Торг!$B:$B,MATCH($N3397,Торг!$I:$I,0))),"")</f>
        <v/>
      </c>
    </row>
    <row r="3398" spans="1:15" outlineLevel="1">
      <c r="A3398" t="s">
        <v>16837</v>
      </c>
      <c r="C3398" s="191" t="s">
        <v>2103</v>
      </c>
      <c r="E3398" t="s">
        <v>2104</v>
      </c>
      <c r="F3398" t="s">
        <v>1675</v>
      </c>
      <c r="G3398" t="s">
        <v>399</v>
      </c>
      <c r="H3398">
        <v>140</v>
      </c>
      <c r="J3398" t="s">
        <v>22634</v>
      </c>
      <c r="K3398" s="132" t="str">
        <f>IFERROR(IFERROR(INDEX(Кат!$O:$O,MATCH($C3398,Кат!$I:$I,0)),INDEX(Торг!$L:$L,MATCH($C3398,Торг!$I:$I,0))),"")</f>
        <v/>
      </c>
      <c r="L3398" s="132" t="str">
        <f>IFERROR(IFERROR(INDEX(Кат!$A:$A,MATCH($C3398,Кат!$I:$I,0)),INDEX(Торг!$A:$A,MATCH($C3398,Торг!$I:$I,0))),"")</f>
        <v/>
      </c>
      <c r="M3398" s="132" t="str">
        <f>IFERROR(IFERROR(INDEX(Кат!$B:$B,MATCH($C3398,Кат!$I:$I,0)),INDEX(Торг!$B:$B,MATCH($C3398,Торг!$I:$I,0))),"")</f>
        <v/>
      </c>
      <c r="N3398" s="132" t="str">
        <f t="shared" si="52"/>
        <v>HOFER HF244610</v>
      </c>
      <c r="O3398" s="132" t="str">
        <f>IFERROR(IFERROR(INDEX(Кат!$B:$B,MATCH($N3398,Кат!$I:$I,0)),INDEX(Торг!$B:$B,MATCH($N3398,Торг!$I:$I,0))),"")</f>
        <v/>
      </c>
    </row>
    <row r="3399" spans="1:15" outlineLevel="2">
      <c r="A3399" t="s">
        <v>16838</v>
      </c>
      <c r="C3399" s="191" t="s">
        <v>2105</v>
      </c>
      <c r="E3399" t="s">
        <v>2106</v>
      </c>
      <c r="F3399" t="s">
        <v>1675</v>
      </c>
      <c r="G3399" t="s">
        <v>399</v>
      </c>
      <c r="H3399">
        <v>150</v>
      </c>
      <c r="J3399" t="s">
        <v>22634</v>
      </c>
      <c r="K3399" s="132" t="str">
        <f>IFERROR(IFERROR(INDEX(Кат!$O:$O,MATCH($C3399,Кат!$I:$I,0)),INDEX(Торг!$L:$L,MATCH($C3399,Торг!$I:$I,0))),"")</f>
        <v/>
      </c>
      <c r="L3399" s="132" t="str">
        <f>IFERROR(IFERROR(INDEX(Кат!$A:$A,MATCH($C3399,Кат!$I:$I,0)),INDEX(Торг!$A:$A,MATCH($C3399,Торг!$I:$I,0))),"")</f>
        <v/>
      </c>
      <c r="M3399" s="132" t="str">
        <f>IFERROR(IFERROR(INDEX(Кат!$B:$B,MATCH($C3399,Кат!$I:$I,0)),INDEX(Торг!$B:$B,MATCH($C3399,Торг!$I:$I,0))),"")</f>
        <v/>
      </c>
      <c r="N3399" s="132" t="str">
        <f t="shared" si="52"/>
        <v>HOFER HF244646</v>
      </c>
      <c r="O3399" s="132" t="str">
        <f>IFERROR(IFERROR(INDEX(Кат!$B:$B,MATCH($N3399,Кат!$I:$I,0)),INDEX(Торг!$B:$B,MATCH($N3399,Торг!$I:$I,0))),"")</f>
        <v/>
      </c>
    </row>
    <row r="3400" spans="1:15" outlineLevel="2">
      <c r="A3400" t="s">
        <v>16839</v>
      </c>
      <c r="C3400" s="191" t="s">
        <v>2107</v>
      </c>
      <c r="E3400" t="s">
        <v>2108</v>
      </c>
      <c r="F3400" t="s">
        <v>1675</v>
      </c>
      <c r="G3400" t="s">
        <v>399</v>
      </c>
      <c r="H3400">
        <v>140</v>
      </c>
      <c r="J3400" t="s">
        <v>22634</v>
      </c>
      <c r="K3400" s="132" t="str">
        <f>IFERROR(IFERROR(INDEX(Кат!$O:$O,MATCH($C3400,Кат!$I:$I,0)),INDEX(Торг!$L:$L,MATCH($C3400,Торг!$I:$I,0))),"")</f>
        <v/>
      </c>
      <c r="L3400" s="132" t="str">
        <f>IFERROR(IFERROR(INDEX(Кат!$A:$A,MATCH($C3400,Кат!$I:$I,0)),INDEX(Торг!$A:$A,MATCH($C3400,Торг!$I:$I,0))),"")</f>
        <v/>
      </c>
      <c r="M3400" s="132" t="str">
        <f>IFERROR(IFERROR(INDEX(Кат!$B:$B,MATCH($C3400,Кат!$I:$I,0)),INDEX(Торг!$B:$B,MATCH($C3400,Торг!$I:$I,0))),"")</f>
        <v/>
      </c>
      <c r="N3400" s="132" t="str">
        <f t="shared" ref="N3400:N3463" si="53">_xlfn.CONCAT(F3400," ",C3400)</f>
        <v>HOFER HF244625</v>
      </c>
      <c r="O3400" s="132" t="str">
        <f>IFERROR(IFERROR(INDEX(Кат!$B:$B,MATCH($N3400,Кат!$I:$I,0)),INDEX(Торг!$B:$B,MATCH($N3400,Торг!$I:$I,0))),"")</f>
        <v/>
      </c>
    </row>
    <row r="3401" spans="1:15" outlineLevel="1">
      <c r="A3401" t="s">
        <v>16840</v>
      </c>
      <c r="C3401" s="191" t="s">
        <v>2109</v>
      </c>
      <c r="E3401" t="s">
        <v>2110</v>
      </c>
      <c r="F3401" t="s">
        <v>1675</v>
      </c>
      <c r="G3401" t="s">
        <v>399</v>
      </c>
      <c r="H3401">
        <v>150</v>
      </c>
      <c r="J3401" t="s">
        <v>22634</v>
      </c>
      <c r="K3401" s="132" t="str">
        <f>IFERROR(IFERROR(INDEX(Кат!$O:$O,MATCH($C3401,Кат!$I:$I,0)),INDEX(Торг!$L:$L,MATCH($C3401,Торг!$I:$I,0))),"")</f>
        <v/>
      </c>
      <c r="L3401" s="132" t="str">
        <f>IFERROR(IFERROR(INDEX(Кат!$A:$A,MATCH($C3401,Кат!$I:$I,0)),INDEX(Торг!$A:$A,MATCH($C3401,Торг!$I:$I,0))),"")</f>
        <v/>
      </c>
      <c r="M3401" s="132" t="str">
        <f>IFERROR(IFERROR(INDEX(Кат!$B:$B,MATCH($C3401,Кат!$I:$I,0)),INDEX(Торг!$B:$B,MATCH($C3401,Торг!$I:$I,0))),"")</f>
        <v/>
      </c>
      <c r="N3401" s="132" t="str">
        <f t="shared" si="53"/>
        <v>HOFER HF244600</v>
      </c>
      <c r="O3401" s="132" t="str">
        <f>IFERROR(IFERROR(INDEX(Кат!$B:$B,MATCH($N3401,Кат!$I:$I,0)),INDEX(Торг!$B:$B,MATCH($N3401,Торг!$I:$I,0))),"")</f>
        <v/>
      </c>
    </row>
    <row r="3402" spans="1:15" outlineLevel="2">
      <c r="A3402" t="s">
        <v>16841</v>
      </c>
      <c r="C3402" s="191" t="s">
        <v>2111</v>
      </c>
      <c r="E3402" t="s">
        <v>2112</v>
      </c>
      <c r="F3402" t="s">
        <v>1675</v>
      </c>
      <c r="G3402" t="s">
        <v>399</v>
      </c>
      <c r="H3402">
        <v>150</v>
      </c>
      <c r="J3402" t="s">
        <v>22634</v>
      </c>
      <c r="K3402" s="132" t="str">
        <f>IFERROR(IFERROR(INDEX(Кат!$O:$O,MATCH($C3402,Кат!$I:$I,0)),INDEX(Торг!$L:$L,MATCH($C3402,Торг!$I:$I,0))),"")</f>
        <v/>
      </c>
      <c r="L3402" s="132" t="str">
        <f>IFERROR(IFERROR(INDEX(Кат!$A:$A,MATCH($C3402,Кат!$I:$I,0)),INDEX(Торг!$A:$A,MATCH($C3402,Торг!$I:$I,0))),"")</f>
        <v/>
      </c>
      <c r="M3402" s="132" t="str">
        <f>IFERROR(IFERROR(INDEX(Кат!$B:$B,MATCH($C3402,Кат!$I:$I,0)),INDEX(Торг!$B:$B,MATCH($C3402,Торг!$I:$I,0))),"")</f>
        <v/>
      </c>
      <c r="N3402" s="132" t="str">
        <f t="shared" si="53"/>
        <v>HOFER HF244601</v>
      </c>
      <c r="O3402" s="132" t="str">
        <f>IFERROR(IFERROR(INDEX(Кат!$B:$B,MATCH($N3402,Кат!$I:$I,0)),INDEX(Торг!$B:$B,MATCH($N3402,Торг!$I:$I,0))),"")</f>
        <v/>
      </c>
    </row>
    <row r="3403" spans="1:15" outlineLevel="2">
      <c r="A3403" t="s">
        <v>16842</v>
      </c>
      <c r="C3403" s="191" t="s">
        <v>2113</v>
      </c>
      <c r="E3403" t="s">
        <v>2114</v>
      </c>
      <c r="F3403" t="s">
        <v>1675</v>
      </c>
      <c r="G3403" t="s">
        <v>399</v>
      </c>
      <c r="H3403">
        <v>150</v>
      </c>
      <c r="J3403" t="s">
        <v>22634</v>
      </c>
      <c r="K3403" s="132" t="str">
        <f>IFERROR(IFERROR(INDEX(Кат!$O:$O,MATCH($C3403,Кат!$I:$I,0)),INDEX(Торг!$L:$L,MATCH($C3403,Торг!$I:$I,0))),"")</f>
        <v/>
      </c>
      <c r="L3403" s="132" t="str">
        <f>IFERROR(IFERROR(INDEX(Кат!$A:$A,MATCH($C3403,Кат!$I:$I,0)),INDEX(Торг!$A:$A,MATCH($C3403,Торг!$I:$I,0))),"")</f>
        <v/>
      </c>
      <c r="M3403" s="132" t="str">
        <f>IFERROR(IFERROR(INDEX(Кат!$B:$B,MATCH($C3403,Кат!$I:$I,0)),INDEX(Торг!$B:$B,MATCH($C3403,Торг!$I:$I,0))),"")</f>
        <v/>
      </c>
      <c r="N3403" s="132" t="str">
        <f t="shared" si="53"/>
        <v>HOFER HF244603</v>
      </c>
      <c r="O3403" s="132" t="str">
        <f>IFERROR(IFERROR(INDEX(Кат!$B:$B,MATCH($N3403,Кат!$I:$I,0)),INDEX(Торг!$B:$B,MATCH($N3403,Торг!$I:$I,0))),"")</f>
        <v/>
      </c>
    </row>
    <row r="3404" spans="1:15" outlineLevel="2">
      <c r="A3404" t="s">
        <v>16843</v>
      </c>
      <c r="C3404" s="191" t="s">
        <v>2115</v>
      </c>
      <c r="E3404" t="s">
        <v>2116</v>
      </c>
      <c r="F3404" t="s">
        <v>1675</v>
      </c>
      <c r="G3404" t="s">
        <v>399</v>
      </c>
      <c r="H3404">
        <v>170</v>
      </c>
      <c r="J3404" t="s">
        <v>22634</v>
      </c>
      <c r="K3404" s="132" t="str">
        <f>IFERROR(IFERROR(INDEX(Кат!$O:$O,MATCH($C3404,Кат!$I:$I,0)),INDEX(Торг!$L:$L,MATCH($C3404,Торг!$I:$I,0))),"")</f>
        <v/>
      </c>
      <c r="L3404" s="132" t="str">
        <f>IFERROR(IFERROR(INDEX(Кат!$A:$A,MATCH($C3404,Кат!$I:$I,0)),INDEX(Торг!$A:$A,MATCH($C3404,Торг!$I:$I,0))),"")</f>
        <v/>
      </c>
      <c r="M3404" s="132" t="str">
        <f>IFERROR(IFERROR(INDEX(Кат!$B:$B,MATCH($C3404,Кат!$I:$I,0)),INDEX(Торг!$B:$B,MATCH($C3404,Торг!$I:$I,0))),"")</f>
        <v/>
      </c>
      <c r="N3404" s="132" t="str">
        <f t="shared" si="53"/>
        <v>HOFER HF244605</v>
      </c>
      <c r="O3404" s="132" t="str">
        <f>IFERROR(IFERROR(INDEX(Кат!$B:$B,MATCH($N3404,Кат!$I:$I,0)),INDEX(Торг!$B:$B,MATCH($N3404,Торг!$I:$I,0))),"")</f>
        <v/>
      </c>
    </row>
    <row r="3405" spans="1:15" outlineLevel="2">
      <c r="A3405" t="s">
        <v>16844</v>
      </c>
      <c r="C3405" s="191" t="s">
        <v>2117</v>
      </c>
      <c r="E3405" t="s">
        <v>2118</v>
      </c>
      <c r="F3405" t="s">
        <v>1675</v>
      </c>
      <c r="G3405" t="s">
        <v>399</v>
      </c>
      <c r="H3405">
        <v>160</v>
      </c>
      <c r="J3405" t="s">
        <v>22634</v>
      </c>
      <c r="K3405" s="132" t="str">
        <f>IFERROR(IFERROR(INDEX(Кат!$O:$O,MATCH($C3405,Кат!$I:$I,0)),INDEX(Торг!$L:$L,MATCH($C3405,Торг!$I:$I,0))),"")</f>
        <v/>
      </c>
      <c r="L3405" s="132" t="str">
        <f>IFERROR(IFERROR(INDEX(Кат!$A:$A,MATCH($C3405,Кат!$I:$I,0)),INDEX(Торг!$A:$A,MATCH($C3405,Торг!$I:$I,0))),"")</f>
        <v/>
      </c>
      <c r="M3405" s="132" t="str">
        <f>IFERROR(IFERROR(INDEX(Кат!$B:$B,MATCH($C3405,Кат!$I:$I,0)),INDEX(Торг!$B:$B,MATCH($C3405,Торг!$I:$I,0))),"")</f>
        <v/>
      </c>
      <c r="N3405" s="132" t="str">
        <f t="shared" si="53"/>
        <v>HOFER HF244609</v>
      </c>
      <c r="O3405" s="132" t="str">
        <f>IFERROR(IFERROR(INDEX(Кат!$B:$B,MATCH($N3405,Кат!$I:$I,0)),INDEX(Торг!$B:$B,MATCH($N3405,Торг!$I:$I,0))),"")</f>
        <v/>
      </c>
    </row>
    <row r="3406" spans="1:15" outlineLevel="2">
      <c r="A3406" t="s">
        <v>16845</v>
      </c>
      <c r="C3406" s="191" t="s">
        <v>2119</v>
      </c>
      <c r="E3406" t="s">
        <v>2120</v>
      </c>
      <c r="F3406" t="s">
        <v>1675</v>
      </c>
      <c r="G3406" t="s">
        <v>399</v>
      </c>
      <c r="H3406">
        <v>150</v>
      </c>
      <c r="J3406" t="s">
        <v>22634</v>
      </c>
      <c r="K3406" s="132" t="str">
        <f>IFERROR(IFERROR(INDEX(Кат!$O:$O,MATCH($C3406,Кат!$I:$I,0)),INDEX(Торг!$L:$L,MATCH($C3406,Торг!$I:$I,0))),"")</f>
        <v/>
      </c>
      <c r="L3406" s="132" t="str">
        <f>IFERROR(IFERROR(INDEX(Кат!$A:$A,MATCH($C3406,Кат!$I:$I,0)),INDEX(Торг!$A:$A,MATCH($C3406,Торг!$I:$I,0))),"")</f>
        <v/>
      </c>
      <c r="M3406" s="132" t="str">
        <f>IFERROR(IFERROR(INDEX(Кат!$B:$B,MATCH($C3406,Кат!$I:$I,0)),INDEX(Торг!$B:$B,MATCH($C3406,Торг!$I:$I,0))),"")</f>
        <v/>
      </c>
      <c r="N3406" s="132" t="str">
        <f t="shared" si="53"/>
        <v>HOFER HF244645</v>
      </c>
      <c r="O3406" s="132" t="str">
        <f>IFERROR(IFERROR(INDEX(Кат!$B:$B,MATCH($N3406,Кат!$I:$I,0)),INDEX(Торг!$B:$B,MATCH($N3406,Торг!$I:$I,0))),"")</f>
        <v/>
      </c>
    </row>
    <row r="3407" spans="1:15" outlineLevel="2">
      <c r="A3407" t="s">
        <v>16846</v>
      </c>
      <c r="C3407" s="191" t="s">
        <v>2121</v>
      </c>
      <c r="E3407" t="s">
        <v>2122</v>
      </c>
      <c r="F3407" t="s">
        <v>1675</v>
      </c>
      <c r="G3407" t="s">
        <v>399</v>
      </c>
      <c r="H3407">
        <v>150</v>
      </c>
      <c r="J3407" t="s">
        <v>22634</v>
      </c>
      <c r="K3407" s="132" t="str">
        <f>IFERROR(IFERROR(INDEX(Кат!$O:$O,MATCH($C3407,Кат!$I:$I,0)),INDEX(Торг!$L:$L,MATCH($C3407,Торг!$I:$I,0))),"")</f>
        <v/>
      </c>
      <c r="L3407" s="132" t="str">
        <f>IFERROR(IFERROR(INDEX(Кат!$A:$A,MATCH($C3407,Кат!$I:$I,0)),INDEX(Торг!$A:$A,MATCH($C3407,Торг!$I:$I,0))),"")</f>
        <v/>
      </c>
      <c r="M3407" s="132" t="str">
        <f>IFERROR(IFERROR(INDEX(Кат!$B:$B,MATCH($C3407,Кат!$I:$I,0)),INDEX(Торг!$B:$B,MATCH($C3407,Торг!$I:$I,0))),"")</f>
        <v/>
      </c>
      <c r="N3407" s="132" t="str">
        <f t="shared" si="53"/>
        <v>HOFER HF244624</v>
      </c>
      <c r="O3407" s="132" t="str">
        <f>IFERROR(IFERROR(INDEX(Кат!$B:$B,MATCH($N3407,Кат!$I:$I,0)),INDEX(Торг!$B:$B,MATCH($N3407,Торг!$I:$I,0))),"")</f>
        <v/>
      </c>
    </row>
    <row r="3408" spans="1:15" outlineLevel="2">
      <c r="A3408" t="s">
        <v>16847</v>
      </c>
      <c r="C3408" s="191" t="s">
        <v>2123</v>
      </c>
      <c r="E3408" t="s">
        <v>2124</v>
      </c>
      <c r="F3408" t="s">
        <v>1675</v>
      </c>
      <c r="G3408" t="s">
        <v>399</v>
      </c>
      <c r="H3408">
        <v>180</v>
      </c>
      <c r="J3408" t="s">
        <v>22634</v>
      </c>
      <c r="K3408" s="132" t="str">
        <f>IFERROR(IFERROR(INDEX(Кат!$O:$O,MATCH($C3408,Кат!$I:$I,0)),INDEX(Торг!$L:$L,MATCH($C3408,Торг!$I:$I,0))),"")</f>
        <v/>
      </c>
      <c r="L3408" s="132" t="str">
        <f>IFERROR(IFERROR(INDEX(Кат!$A:$A,MATCH($C3408,Кат!$I:$I,0)),INDEX(Торг!$A:$A,MATCH($C3408,Торг!$I:$I,0))),"")</f>
        <v/>
      </c>
      <c r="M3408" s="132" t="str">
        <f>IFERROR(IFERROR(INDEX(Кат!$B:$B,MATCH($C3408,Кат!$I:$I,0)),INDEX(Торг!$B:$B,MATCH($C3408,Торг!$I:$I,0))),"")</f>
        <v/>
      </c>
      <c r="N3408" s="132" t="str">
        <f t="shared" si="53"/>
        <v>HOFER HF244607</v>
      </c>
      <c r="O3408" s="132" t="str">
        <f>IFERROR(IFERROR(INDEX(Кат!$B:$B,MATCH($N3408,Кат!$I:$I,0)),INDEX(Торг!$B:$B,MATCH($N3408,Торг!$I:$I,0))),"")</f>
        <v/>
      </c>
    </row>
    <row r="3409" spans="1:15" outlineLevel="2">
      <c r="A3409" t="s">
        <v>16848</v>
      </c>
      <c r="C3409" s="191" t="s">
        <v>2125</v>
      </c>
      <c r="E3409" t="s">
        <v>2126</v>
      </c>
      <c r="F3409" t="s">
        <v>1675</v>
      </c>
      <c r="G3409" t="s">
        <v>399</v>
      </c>
      <c r="H3409">
        <v>180</v>
      </c>
      <c r="J3409" t="s">
        <v>22634</v>
      </c>
      <c r="K3409" s="132" t="str">
        <f>IFERROR(IFERROR(INDEX(Кат!$O:$O,MATCH($C3409,Кат!$I:$I,0)),INDEX(Торг!$L:$L,MATCH($C3409,Торг!$I:$I,0))),"")</f>
        <v/>
      </c>
      <c r="L3409" s="132" t="str">
        <f>IFERROR(IFERROR(INDEX(Кат!$A:$A,MATCH($C3409,Кат!$I:$I,0)),INDEX(Торг!$A:$A,MATCH($C3409,Торг!$I:$I,0))),"")</f>
        <v/>
      </c>
      <c r="M3409" s="132" t="str">
        <f>IFERROR(IFERROR(INDEX(Кат!$B:$B,MATCH($C3409,Кат!$I:$I,0)),INDEX(Торг!$B:$B,MATCH($C3409,Торг!$I:$I,0))),"")</f>
        <v/>
      </c>
      <c r="N3409" s="132" t="str">
        <f t="shared" si="53"/>
        <v>HOFER HF244608</v>
      </c>
      <c r="O3409" s="132" t="str">
        <f>IFERROR(IFERROR(INDEX(Кат!$B:$B,MATCH($N3409,Кат!$I:$I,0)),INDEX(Торг!$B:$B,MATCH($N3409,Торг!$I:$I,0))),"")</f>
        <v/>
      </c>
    </row>
    <row r="3410" spans="1:15" outlineLevel="2">
      <c r="A3410" t="s">
        <v>23922</v>
      </c>
      <c r="C3410" s="191"/>
      <c r="E3410" t="s">
        <v>23923</v>
      </c>
      <c r="J3410" t="s">
        <v>22634</v>
      </c>
      <c r="K3410" s="132" t="str">
        <f>IFERROR(IFERROR(INDEX(Кат!$O:$O,MATCH($C3410,Кат!$I:$I,0)),INDEX(Торг!$L:$L,MATCH($C3410,Торг!$I:$I,0))),"")</f>
        <v/>
      </c>
      <c r="L3410" s="132" t="str">
        <f>IFERROR(IFERROR(INDEX(Кат!$A:$A,MATCH($C3410,Кат!$I:$I,0)),INDEX(Торг!$A:$A,MATCH($C3410,Торг!$I:$I,0))),"")</f>
        <v/>
      </c>
      <c r="M3410" s="132" t="str">
        <f>IFERROR(IFERROR(INDEX(Кат!$B:$B,MATCH($C3410,Кат!$I:$I,0)),INDEX(Торг!$B:$B,MATCH($C3410,Торг!$I:$I,0))),"")</f>
        <v/>
      </c>
      <c r="N3410" s="132" t="str">
        <f t="shared" si="53"/>
        <v xml:space="preserve"> </v>
      </c>
      <c r="O3410" s="132" t="str">
        <f>IFERROR(IFERROR(INDEX(Кат!$B:$B,MATCH($N3410,Кат!$I:$I,0)),INDEX(Торг!$B:$B,MATCH($N3410,Торг!$I:$I,0))),"")</f>
        <v/>
      </c>
    </row>
    <row r="3411" spans="1:15" outlineLevel="1">
      <c r="A3411" t="s">
        <v>16849</v>
      </c>
      <c r="C3411" s="191" t="s">
        <v>6069</v>
      </c>
      <c r="E3411" t="s">
        <v>6070</v>
      </c>
      <c r="F3411" t="s">
        <v>1675</v>
      </c>
      <c r="G3411" t="s">
        <v>399</v>
      </c>
      <c r="H3411">
        <v>3310</v>
      </c>
      <c r="J3411" t="s">
        <v>22634</v>
      </c>
      <c r="K3411" s="132" t="str">
        <f>IFERROR(IFERROR(INDEX(Кат!$O:$O,MATCH($C3411,Кат!$I:$I,0)),INDEX(Торг!$L:$L,MATCH($C3411,Торг!$I:$I,0))),"")</f>
        <v/>
      </c>
      <c r="L3411" s="132" t="str">
        <f>IFERROR(IFERROR(INDEX(Кат!$A:$A,MATCH($C3411,Кат!$I:$I,0)),INDEX(Торг!$A:$A,MATCH($C3411,Торг!$I:$I,0))),"")</f>
        <v/>
      </c>
      <c r="M3411" s="132" t="str">
        <f>IFERROR(IFERROR(INDEX(Кат!$B:$B,MATCH($C3411,Кат!$I:$I,0)),INDEX(Торг!$B:$B,MATCH($C3411,Торг!$I:$I,0))),"")</f>
        <v/>
      </c>
      <c r="N3411" s="132" t="str">
        <f t="shared" si="53"/>
        <v>HOFER HF414311</v>
      </c>
      <c r="O3411" s="132" t="str">
        <f>IFERROR(IFERROR(INDEX(Кат!$B:$B,MATCH($N3411,Кат!$I:$I,0)),INDEX(Торг!$B:$B,MATCH($N3411,Торг!$I:$I,0))),"")</f>
        <v/>
      </c>
    </row>
    <row r="3412" spans="1:15" outlineLevel="2">
      <c r="A3412" t="s">
        <v>16850</v>
      </c>
      <c r="C3412" s="191" t="s">
        <v>6071</v>
      </c>
      <c r="E3412" t="s">
        <v>6072</v>
      </c>
      <c r="F3412" t="s">
        <v>1675</v>
      </c>
      <c r="G3412" t="s">
        <v>399</v>
      </c>
      <c r="H3412">
        <v>3450</v>
      </c>
      <c r="J3412" t="s">
        <v>22634</v>
      </c>
      <c r="K3412" s="132" t="str">
        <f>IFERROR(IFERROR(INDEX(Кат!$O:$O,MATCH($C3412,Кат!$I:$I,0)),INDEX(Торг!$L:$L,MATCH($C3412,Торг!$I:$I,0))),"")</f>
        <v/>
      </c>
      <c r="L3412" s="132" t="str">
        <f>IFERROR(IFERROR(INDEX(Кат!$A:$A,MATCH($C3412,Кат!$I:$I,0)),INDEX(Торг!$A:$A,MATCH($C3412,Торг!$I:$I,0))),"")</f>
        <v/>
      </c>
      <c r="M3412" s="132" t="str">
        <f>IFERROR(IFERROR(INDEX(Кат!$B:$B,MATCH($C3412,Кат!$I:$I,0)),INDEX(Торг!$B:$B,MATCH($C3412,Торг!$I:$I,0))),"")</f>
        <v/>
      </c>
      <c r="N3412" s="132" t="str">
        <f t="shared" si="53"/>
        <v>HOFER HF414312</v>
      </c>
      <c r="O3412" s="132" t="str">
        <f>IFERROR(IFERROR(INDEX(Кат!$B:$B,MATCH($N3412,Кат!$I:$I,0)),INDEX(Торг!$B:$B,MATCH($N3412,Торг!$I:$I,0))),"")</f>
        <v/>
      </c>
    </row>
    <row r="3413" spans="1:15" outlineLevel="2">
      <c r="A3413" t="s">
        <v>16851</v>
      </c>
      <c r="C3413" s="191" t="s">
        <v>6073</v>
      </c>
      <c r="E3413" t="s">
        <v>27038</v>
      </c>
      <c r="F3413" t="s">
        <v>1675</v>
      </c>
      <c r="G3413" t="s">
        <v>399</v>
      </c>
      <c r="H3413">
        <v>2850</v>
      </c>
      <c r="J3413" t="s">
        <v>22634</v>
      </c>
      <c r="K3413" s="132" t="str">
        <f>IFERROR(IFERROR(INDEX(Кат!$O:$O,MATCH($C3413,Кат!$I:$I,0)),INDEX(Торг!$L:$L,MATCH($C3413,Торг!$I:$I,0))),"")</f>
        <v/>
      </c>
      <c r="L3413" s="132" t="str">
        <f>IFERROR(IFERROR(INDEX(Кат!$A:$A,MATCH($C3413,Кат!$I:$I,0)),INDEX(Торг!$A:$A,MATCH($C3413,Торг!$I:$I,0))),"")</f>
        <v/>
      </c>
      <c r="M3413" s="132" t="str">
        <f>IFERROR(IFERROR(INDEX(Кат!$B:$B,MATCH($C3413,Кат!$I:$I,0)),INDEX(Торг!$B:$B,MATCH($C3413,Торг!$I:$I,0))),"")</f>
        <v/>
      </c>
      <c r="N3413" s="132" t="str">
        <f t="shared" si="53"/>
        <v>HOFER HF414304</v>
      </c>
      <c r="O3413" s="132" t="str">
        <f>IFERROR(IFERROR(INDEX(Кат!$B:$B,MATCH($N3413,Кат!$I:$I,0)),INDEX(Торг!$B:$B,MATCH($N3413,Торг!$I:$I,0))),"")</f>
        <v/>
      </c>
    </row>
    <row r="3414" spans="1:15" outlineLevel="1">
      <c r="A3414" t="s">
        <v>16852</v>
      </c>
      <c r="C3414" s="191" t="s">
        <v>6074</v>
      </c>
      <c r="E3414" t="s">
        <v>6075</v>
      </c>
      <c r="F3414" t="s">
        <v>1675</v>
      </c>
      <c r="G3414" t="s">
        <v>399</v>
      </c>
      <c r="H3414">
        <v>3200</v>
      </c>
      <c r="J3414" t="s">
        <v>22634</v>
      </c>
      <c r="K3414" s="132" t="str">
        <f>IFERROR(IFERROR(INDEX(Кат!$O:$O,MATCH($C3414,Кат!$I:$I,0)),INDEX(Торг!$L:$L,MATCH($C3414,Торг!$I:$I,0))),"")</f>
        <v/>
      </c>
      <c r="L3414" s="132" t="str">
        <f>IFERROR(IFERROR(INDEX(Кат!$A:$A,MATCH($C3414,Кат!$I:$I,0)),INDEX(Торг!$A:$A,MATCH($C3414,Торг!$I:$I,0))),"")</f>
        <v/>
      </c>
      <c r="M3414" s="132" t="str">
        <f>IFERROR(IFERROR(INDEX(Кат!$B:$B,MATCH($C3414,Кат!$I:$I,0)),INDEX(Торг!$B:$B,MATCH($C3414,Торг!$I:$I,0))),"")</f>
        <v/>
      </c>
      <c r="N3414" s="132" t="str">
        <f t="shared" si="53"/>
        <v>HOFER HF414310</v>
      </c>
      <c r="O3414" s="132" t="str">
        <f>IFERROR(IFERROR(INDEX(Кат!$B:$B,MATCH($N3414,Кат!$I:$I,0)),INDEX(Торг!$B:$B,MATCH($N3414,Торг!$I:$I,0))),"")</f>
        <v/>
      </c>
    </row>
    <row r="3415" spans="1:15" outlineLevel="2">
      <c r="A3415" t="s">
        <v>16853</v>
      </c>
      <c r="C3415" s="191" t="s">
        <v>6076</v>
      </c>
      <c r="E3415" t="s">
        <v>6077</v>
      </c>
      <c r="F3415" t="s">
        <v>1675</v>
      </c>
      <c r="G3415" t="s">
        <v>399</v>
      </c>
      <c r="H3415">
        <v>2850</v>
      </c>
      <c r="J3415" t="s">
        <v>22634</v>
      </c>
      <c r="K3415" s="132" t="str">
        <f>IFERROR(IFERROR(INDEX(Кат!$O:$O,MATCH($C3415,Кат!$I:$I,0)),INDEX(Торг!$L:$L,MATCH($C3415,Торг!$I:$I,0))),"")</f>
        <v/>
      </c>
      <c r="L3415" s="132" t="str">
        <f>IFERROR(IFERROR(INDEX(Кат!$A:$A,MATCH($C3415,Кат!$I:$I,0)),INDEX(Торг!$A:$A,MATCH($C3415,Торг!$I:$I,0))),"")</f>
        <v/>
      </c>
      <c r="M3415" s="132" t="str">
        <f>IFERROR(IFERROR(INDEX(Кат!$B:$B,MATCH($C3415,Кат!$I:$I,0)),INDEX(Торг!$B:$B,MATCH($C3415,Торг!$I:$I,0))),"")</f>
        <v/>
      </c>
      <c r="N3415" s="132" t="str">
        <f t="shared" si="53"/>
        <v>HOFER HF414302</v>
      </c>
      <c r="O3415" s="132" t="str">
        <f>IFERROR(IFERROR(INDEX(Кат!$B:$B,MATCH($N3415,Кат!$I:$I,0)),INDEX(Торг!$B:$B,MATCH($N3415,Торг!$I:$I,0))),"")</f>
        <v/>
      </c>
    </row>
    <row r="3416" spans="1:15" outlineLevel="1">
      <c r="A3416" t="s">
        <v>16854</v>
      </c>
      <c r="C3416" s="191" t="s">
        <v>6078</v>
      </c>
      <c r="E3416" t="s">
        <v>6079</v>
      </c>
      <c r="F3416" t="s">
        <v>1675</v>
      </c>
      <c r="G3416" t="s">
        <v>399</v>
      </c>
      <c r="H3416">
        <v>2950</v>
      </c>
      <c r="J3416" t="s">
        <v>22634</v>
      </c>
      <c r="K3416" s="132" t="str">
        <f>IFERROR(IFERROR(INDEX(Кат!$O:$O,MATCH($C3416,Кат!$I:$I,0)),INDEX(Торг!$L:$L,MATCH($C3416,Торг!$I:$I,0))),"")</f>
        <v/>
      </c>
      <c r="L3416" s="132" t="str">
        <f>IFERROR(IFERROR(INDEX(Кат!$A:$A,MATCH($C3416,Кат!$I:$I,0)),INDEX(Торг!$A:$A,MATCH($C3416,Торг!$I:$I,0))),"")</f>
        <v/>
      </c>
      <c r="M3416" s="132" t="str">
        <f>IFERROR(IFERROR(INDEX(Кат!$B:$B,MATCH($C3416,Кат!$I:$I,0)),INDEX(Торг!$B:$B,MATCH($C3416,Торг!$I:$I,0))),"")</f>
        <v/>
      </c>
      <c r="N3416" s="132" t="str">
        <f t="shared" si="53"/>
        <v>HOFER HF414303</v>
      </c>
      <c r="O3416" s="132" t="str">
        <f>IFERROR(IFERROR(INDEX(Кат!$B:$B,MATCH($N3416,Кат!$I:$I,0)),INDEX(Торг!$B:$B,MATCH($N3416,Торг!$I:$I,0))),"")</f>
        <v/>
      </c>
    </row>
    <row r="3417" spans="1:15" outlineLevel="2">
      <c r="A3417" t="s">
        <v>16855</v>
      </c>
      <c r="C3417" s="191" t="s">
        <v>6080</v>
      </c>
      <c r="E3417" t="s">
        <v>6081</v>
      </c>
      <c r="F3417" t="s">
        <v>1675</v>
      </c>
      <c r="G3417" t="s">
        <v>399</v>
      </c>
      <c r="H3417">
        <v>2950</v>
      </c>
      <c r="J3417" t="s">
        <v>22634</v>
      </c>
      <c r="K3417" s="132" t="str">
        <f>IFERROR(IFERROR(INDEX(Кат!$O:$O,MATCH($C3417,Кат!$I:$I,0)),INDEX(Торг!$L:$L,MATCH($C3417,Торг!$I:$I,0))),"")</f>
        <v/>
      </c>
      <c r="L3417" s="132" t="str">
        <f>IFERROR(IFERROR(INDEX(Кат!$A:$A,MATCH($C3417,Кат!$I:$I,0)),INDEX(Торг!$A:$A,MATCH($C3417,Торг!$I:$I,0))),"")</f>
        <v/>
      </c>
      <c r="M3417" s="132" t="str">
        <f>IFERROR(IFERROR(INDEX(Кат!$B:$B,MATCH($C3417,Кат!$I:$I,0)),INDEX(Торг!$B:$B,MATCH($C3417,Торг!$I:$I,0))),"")</f>
        <v/>
      </c>
      <c r="N3417" s="132" t="str">
        <f t="shared" si="53"/>
        <v>HOFER HF414305</v>
      </c>
      <c r="O3417" s="132" t="str">
        <f>IFERROR(IFERROR(INDEX(Кат!$B:$B,MATCH($N3417,Кат!$I:$I,0)),INDEX(Торг!$B:$B,MATCH($N3417,Торг!$I:$I,0))),"")</f>
        <v/>
      </c>
    </row>
    <row r="3418" spans="1:15" outlineLevel="2">
      <c r="A3418" t="s">
        <v>16856</v>
      </c>
      <c r="C3418" s="191" t="s">
        <v>6082</v>
      </c>
      <c r="E3418" t="s">
        <v>6083</v>
      </c>
      <c r="F3418" t="s">
        <v>1675</v>
      </c>
      <c r="G3418" t="s">
        <v>399</v>
      </c>
      <c r="H3418">
        <v>3450</v>
      </c>
      <c r="J3418" t="s">
        <v>22634</v>
      </c>
      <c r="K3418" s="132" t="str">
        <f>IFERROR(IFERROR(INDEX(Кат!$O:$O,MATCH($C3418,Кат!$I:$I,0)),INDEX(Торг!$L:$L,MATCH($C3418,Торг!$I:$I,0))),"")</f>
        <v/>
      </c>
      <c r="L3418" s="132" t="str">
        <f>IFERROR(IFERROR(INDEX(Кат!$A:$A,MATCH($C3418,Кат!$I:$I,0)),INDEX(Торг!$A:$A,MATCH($C3418,Торг!$I:$I,0))),"")</f>
        <v/>
      </c>
      <c r="M3418" s="132" t="str">
        <f>IFERROR(IFERROR(INDEX(Кат!$B:$B,MATCH($C3418,Кат!$I:$I,0)),INDEX(Торг!$B:$B,MATCH($C3418,Торг!$I:$I,0))),"")</f>
        <v/>
      </c>
      <c r="N3418" s="132" t="str">
        <f t="shared" si="53"/>
        <v>HOFER HF414306</v>
      </c>
      <c r="O3418" s="132" t="str">
        <f>IFERROR(IFERROR(INDEX(Кат!$B:$B,MATCH($N3418,Кат!$I:$I,0)),INDEX(Торг!$B:$B,MATCH($N3418,Торг!$I:$I,0))),"")</f>
        <v/>
      </c>
    </row>
    <row r="3419" spans="1:15" outlineLevel="2">
      <c r="A3419" t="s">
        <v>16857</v>
      </c>
      <c r="C3419" s="191" t="s">
        <v>6084</v>
      </c>
      <c r="E3419" t="s">
        <v>6085</v>
      </c>
      <c r="F3419" t="s">
        <v>1675</v>
      </c>
      <c r="G3419" t="s">
        <v>399</v>
      </c>
      <c r="H3419">
        <v>3700</v>
      </c>
      <c r="J3419" t="s">
        <v>22634</v>
      </c>
      <c r="K3419" s="132" t="str">
        <f>IFERROR(IFERROR(INDEX(Кат!$O:$O,MATCH($C3419,Кат!$I:$I,0)),INDEX(Торг!$L:$L,MATCH($C3419,Торг!$I:$I,0))),"")</f>
        <v/>
      </c>
      <c r="L3419" s="132" t="str">
        <f>IFERROR(IFERROR(INDEX(Кат!$A:$A,MATCH($C3419,Кат!$I:$I,0)),INDEX(Торг!$A:$A,MATCH($C3419,Торг!$I:$I,0))),"")</f>
        <v/>
      </c>
      <c r="M3419" s="132" t="str">
        <f>IFERROR(IFERROR(INDEX(Кат!$B:$B,MATCH($C3419,Кат!$I:$I,0)),INDEX(Торг!$B:$B,MATCH($C3419,Торг!$I:$I,0))),"")</f>
        <v/>
      </c>
      <c r="N3419" s="132" t="str">
        <f t="shared" si="53"/>
        <v>HOFER HF414307</v>
      </c>
      <c r="O3419" s="132" t="str">
        <f>IFERROR(IFERROR(INDEX(Кат!$B:$B,MATCH($N3419,Кат!$I:$I,0)),INDEX(Торг!$B:$B,MATCH($N3419,Торг!$I:$I,0))),"")</f>
        <v/>
      </c>
    </row>
    <row r="3420" spans="1:15" outlineLevel="2">
      <c r="A3420" t="s">
        <v>16858</v>
      </c>
      <c r="C3420" s="191" t="s">
        <v>6086</v>
      </c>
      <c r="E3420" t="s">
        <v>6087</v>
      </c>
      <c r="F3420" t="s">
        <v>1675</v>
      </c>
      <c r="G3420" t="s">
        <v>399</v>
      </c>
      <c r="H3420">
        <v>3450</v>
      </c>
      <c r="J3420" t="s">
        <v>22634</v>
      </c>
      <c r="K3420" s="132" t="str">
        <f>IFERROR(IFERROR(INDEX(Кат!$O:$O,MATCH($C3420,Кат!$I:$I,0)),INDEX(Торг!$L:$L,MATCH($C3420,Торг!$I:$I,0))),"")</f>
        <v/>
      </c>
      <c r="L3420" s="132" t="str">
        <f>IFERROR(IFERROR(INDEX(Кат!$A:$A,MATCH($C3420,Кат!$I:$I,0)),INDEX(Торг!$A:$A,MATCH($C3420,Торг!$I:$I,0))),"")</f>
        <v/>
      </c>
      <c r="M3420" s="132" t="str">
        <f>IFERROR(IFERROR(INDEX(Кат!$B:$B,MATCH($C3420,Кат!$I:$I,0)),INDEX(Торг!$B:$B,MATCH($C3420,Торг!$I:$I,0))),"")</f>
        <v/>
      </c>
      <c r="N3420" s="132" t="str">
        <f t="shared" si="53"/>
        <v>HOFER HF414308</v>
      </c>
      <c r="O3420" s="132" t="str">
        <f>IFERROR(IFERROR(INDEX(Кат!$B:$B,MATCH($N3420,Кат!$I:$I,0)),INDEX(Торг!$B:$B,MATCH($N3420,Торг!$I:$I,0))),"")</f>
        <v/>
      </c>
    </row>
    <row r="3421" spans="1:15" outlineLevel="2">
      <c r="A3421" t="s">
        <v>16859</v>
      </c>
      <c r="C3421" s="191" t="s">
        <v>2127</v>
      </c>
      <c r="E3421" t="s">
        <v>2128</v>
      </c>
      <c r="F3421" t="s">
        <v>1675</v>
      </c>
      <c r="G3421" t="s">
        <v>399</v>
      </c>
      <c r="H3421">
        <v>3700</v>
      </c>
      <c r="J3421" t="s">
        <v>22634</v>
      </c>
      <c r="K3421" s="132" t="str">
        <f>IFERROR(IFERROR(INDEX(Кат!$O:$O,MATCH($C3421,Кат!$I:$I,0)),INDEX(Торг!$L:$L,MATCH($C3421,Торг!$I:$I,0))),"")</f>
        <v/>
      </c>
      <c r="L3421" s="132" t="str">
        <f>IFERROR(IFERROR(INDEX(Кат!$A:$A,MATCH($C3421,Кат!$I:$I,0)),INDEX(Торг!$A:$A,MATCH($C3421,Торг!$I:$I,0))),"")</f>
        <v/>
      </c>
      <c r="M3421" s="132" t="str">
        <f>IFERROR(IFERROR(INDEX(Кат!$B:$B,MATCH($C3421,Кат!$I:$I,0)),INDEX(Торг!$B:$B,MATCH($C3421,Торг!$I:$I,0))),"")</f>
        <v/>
      </c>
      <c r="N3421" s="132" t="str">
        <f t="shared" si="53"/>
        <v>HOFER HF414309</v>
      </c>
      <c r="O3421" s="132" t="str">
        <f>IFERROR(IFERROR(INDEX(Кат!$B:$B,MATCH($N3421,Кат!$I:$I,0)),INDEX(Торг!$B:$B,MATCH($N3421,Торг!$I:$I,0))),"")</f>
        <v/>
      </c>
    </row>
    <row r="3422" spans="1:15" outlineLevel="1">
      <c r="A3422" t="s">
        <v>16860</v>
      </c>
      <c r="C3422" s="191" t="s">
        <v>6088</v>
      </c>
      <c r="E3422" t="s">
        <v>6089</v>
      </c>
      <c r="F3422" t="s">
        <v>1675</v>
      </c>
      <c r="G3422" t="s">
        <v>399</v>
      </c>
      <c r="H3422">
        <v>3450</v>
      </c>
      <c r="J3422" t="s">
        <v>22634</v>
      </c>
      <c r="K3422" s="132" t="str">
        <f>IFERROR(IFERROR(INDEX(Кат!$O:$O,MATCH($C3422,Кат!$I:$I,0)),INDEX(Торг!$L:$L,MATCH($C3422,Торг!$I:$I,0))),"")</f>
        <v/>
      </c>
      <c r="L3422" s="132" t="str">
        <f>IFERROR(IFERROR(INDEX(Кат!$A:$A,MATCH($C3422,Кат!$I:$I,0)),INDEX(Торг!$A:$A,MATCH($C3422,Торг!$I:$I,0))),"")</f>
        <v/>
      </c>
      <c r="M3422" s="132" t="str">
        <f>IFERROR(IFERROR(INDEX(Кат!$B:$B,MATCH($C3422,Кат!$I:$I,0)),INDEX(Торг!$B:$B,MATCH($C3422,Торг!$I:$I,0))),"")</f>
        <v/>
      </c>
      <c r="N3422" s="132" t="str">
        <f t="shared" si="53"/>
        <v>HOFER HF414313</v>
      </c>
      <c r="O3422" s="132" t="str">
        <f>IFERROR(IFERROR(INDEX(Кат!$B:$B,MATCH($N3422,Кат!$I:$I,0)),INDEX(Торг!$B:$B,MATCH($N3422,Торг!$I:$I,0))),"")</f>
        <v/>
      </c>
    </row>
    <row r="3423" spans="1:15" outlineLevel="2">
      <c r="A3423" t="s">
        <v>16861</v>
      </c>
      <c r="C3423" s="191" t="s">
        <v>6090</v>
      </c>
      <c r="E3423" t="s">
        <v>6091</v>
      </c>
      <c r="F3423" t="s">
        <v>1675</v>
      </c>
      <c r="G3423" t="s">
        <v>399</v>
      </c>
      <c r="H3423">
        <v>3500</v>
      </c>
      <c r="J3423" t="s">
        <v>22634</v>
      </c>
      <c r="K3423" s="132" t="str">
        <f>IFERROR(IFERROR(INDEX(Кат!$O:$O,MATCH($C3423,Кат!$I:$I,0)),INDEX(Торг!$L:$L,MATCH($C3423,Торг!$I:$I,0))),"")</f>
        <v/>
      </c>
      <c r="L3423" s="132" t="str">
        <f>IFERROR(IFERROR(INDEX(Кат!$A:$A,MATCH($C3423,Кат!$I:$I,0)),INDEX(Торг!$A:$A,MATCH($C3423,Торг!$I:$I,0))),"")</f>
        <v/>
      </c>
      <c r="M3423" s="132" t="str">
        <f>IFERROR(IFERROR(INDEX(Кат!$B:$B,MATCH($C3423,Кат!$I:$I,0)),INDEX(Торг!$B:$B,MATCH($C3423,Торг!$I:$I,0))),"")</f>
        <v/>
      </c>
      <c r="N3423" s="132" t="str">
        <f t="shared" si="53"/>
        <v>HOFER HF414314</v>
      </c>
      <c r="O3423" s="132" t="str">
        <f>IFERROR(IFERROR(INDEX(Кат!$B:$B,MATCH($N3423,Кат!$I:$I,0)),INDEX(Торг!$B:$B,MATCH($N3423,Торг!$I:$I,0))),"")</f>
        <v/>
      </c>
    </row>
    <row r="3424" spans="1:15" outlineLevel="2">
      <c r="A3424" t="s">
        <v>16862</v>
      </c>
      <c r="C3424" s="191" t="s">
        <v>6092</v>
      </c>
      <c r="E3424" t="s">
        <v>6093</v>
      </c>
      <c r="F3424" t="s">
        <v>1675</v>
      </c>
      <c r="G3424" t="s">
        <v>399</v>
      </c>
      <c r="H3424">
        <v>3650</v>
      </c>
      <c r="J3424" t="s">
        <v>22634</v>
      </c>
      <c r="K3424" s="132" t="str">
        <f>IFERROR(IFERROR(INDEX(Кат!$O:$O,MATCH($C3424,Кат!$I:$I,0)),INDEX(Торг!$L:$L,MATCH($C3424,Торг!$I:$I,0))),"")</f>
        <v/>
      </c>
      <c r="L3424" s="132" t="str">
        <f>IFERROR(IFERROR(INDEX(Кат!$A:$A,MATCH($C3424,Кат!$I:$I,0)),INDEX(Торг!$A:$A,MATCH($C3424,Торг!$I:$I,0))),"")</f>
        <v/>
      </c>
      <c r="M3424" s="132" t="str">
        <f>IFERROR(IFERROR(INDEX(Кат!$B:$B,MATCH($C3424,Кат!$I:$I,0)),INDEX(Торг!$B:$B,MATCH($C3424,Торг!$I:$I,0))),"")</f>
        <v/>
      </c>
      <c r="N3424" s="132" t="str">
        <f t="shared" si="53"/>
        <v>HOFER HF414315</v>
      </c>
      <c r="O3424" s="132" t="str">
        <f>IFERROR(IFERROR(INDEX(Кат!$B:$B,MATCH($N3424,Кат!$I:$I,0)),INDEX(Торг!$B:$B,MATCH($N3424,Торг!$I:$I,0))),"")</f>
        <v/>
      </c>
    </row>
    <row r="3425" spans="1:15" outlineLevel="2">
      <c r="A3425" t="s">
        <v>16863</v>
      </c>
      <c r="C3425" s="191" t="s">
        <v>6094</v>
      </c>
      <c r="E3425" t="s">
        <v>6095</v>
      </c>
      <c r="F3425" t="s">
        <v>1675</v>
      </c>
      <c r="G3425" t="s">
        <v>399</v>
      </c>
      <c r="H3425">
        <v>3250</v>
      </c>
      <c r="J3425" t="s">
        <v>22634</v>
      </c>
      <c r="K3425" s="132" t="str">
        <f>IFERROR(IFERROR(INDEX(Кат!$O:$O,MATCH($C3425,Кат!$I:$I,0)),INDEX(Торг!$L:$L,MATCH($C3425,Торг!$I:$I,0))),"")</f>
        <v/>
      </c>
      <c r="L3425" s="132" t="str">
        <f>IFERROR(IFERROR(INDEX(Кат!$A:$A,MATCH($C3425,Кат!$I:$I,0)),INDEX(Торг!$A:$A,MATCH($C3425,Торг!$I:$I,0))),"")</f>
        <v/>
      </c>
      <c r="M3425" s="132" t="str">
        <f>IFERROR(IFERROR(INDEX(Кат!$B:$B,MATCH($C3425,Кат!$I:$I,0)),INDEX(Торг!$B:$B,MATCH($C3425,Торг!$I:$I,0))),"")</f>
        <v/>
      </c>
      <c r="N3425" s="132" t="str">
        <f t="shared" si="53"/>
        <v>HOFER HF414322</v>
      </c>
      <c r="O3425" s="132" t="str">
        <f>IFERROR(IFERROR(INDEX(Кат!$B:$B,MATCH($N3425,Кат!$I:$I,0)),INDEX(Торг!$B:$B,MATCH($N3425,Торг!$I:$I,0))),"")</f>
        <v/>
      </c>
    </row>
    <row r="3426" spans="1:15" outlineLevel="2">
      <c r="A3426" t="s">
        <v>16864</v>
      </c>
      <c r="C3426" s="191" t="s">
        <v>6096</v>
      </c>
      <c r="E3426" t="s">
        <v>6097</v>
      </c>
      <c r="F3426" t="s">
        <v>1675</v>
      </c>
      <c r="G3426" t="s">
        <v>399</v>
      </c>
      <c r="H3426">
        <v>3450</v>
      </c>
      <c r="J3426" t="s">
        <v>22634</v>
      </c>
      <c r="K3426" s="132" t="str">
        <f>IFERROR(IFERROR(INDEX(Кат!$O:$O,MATCH($C3426,Кат!$I:$I,0)),INDEX(Торг!$L:$L,MATCH($C3426,Торг!$I:$I,0))),"")</f>
        <v/>
      </c>
      <c r="L3426" s="132" t="str">
        <f>IFERROR(IFERROR(INDEX(Кат!$A:$A,MATCH($C3426,Кат!$I:$I,0)),INDEX(Торг!$A:$A,MATCH($C3426,Торг!$I:$I,0))),"")</f>
        <v/>
      </c>
      <c r="M3426" s="132" t="str">
        <f>IFERROR(IFERROR(INDEX(Кат!$B:$B,MATCH($C3426,Кат!$I:$I,0)),INDEX(Торг!$B:$B,MATCH($C3426,Торг!$I:$I,0))),"")</f>
        <v/>
      </c>
      <c r="N3426" s="132" t="str">
        <f t="shared" si="53"/>
        <v>HOFER HF414323</v>
      </c>
      <c r="O3426" s="132" t="str">
        <f>IFERROR(IFERROR(INDEX(Кат!$B:$B,MATCH($N3426,Кат!$I:$I,0)),INDEX(Торг!$B:$B,MATCH($N3426,Торг!$I:$I,0))),"")</f>
        <v/>
      </c>
    </row>
    <row r="3427" spans="1:15" outlineLevel="2">
      <c r="A3427" t="s">
        <v>16865</v>
      </c>
      <c r="C3427" s="191" t="s">
        <v>6098</v>
      </c>
      <c r="E3427" t="s">
        <v>6099</v>
      </c>
      <c r="F3427" t="s">
        <v>1675</v>
      </c>
      <c r="G3427" t="s">
        <v>375</v>
      </c>
      <c r="H3427">
        <v>220</v>
      </c>
      <c r="J3427" t="s">
        <v>22634</v>
      </c>
      <c r="K3427" s="132" t="str">
        <f>IFERROR(IFERROR(INDEX(Кат!$O:$O,MATCH($C3427,Кат!$I:$I,0)),INDEX(Торг!$L:$L,MATCH($C3427,Торг!$I:$I,0))),"")</f>
        <v/>
      </c>
      <c r="L3427" s="132" t="str">
        <f>IFERROR(IFERROR(INDEX(Кат!$A:$A,MATCH($C3427,Кат!$I:$I,0)),INDEX(Торг!$A:$A,MATCH($C3427,Торг!$I:$I,0))),"")</f>
        <v/>
      </c>
      <c r="M3427" s="132" t="str">
        <f>IFERROR(IFERROR(INDEX(Кат!$B:$B,MATCH($C3427,Кат!$I:$I,0)),INDEX(Торг!$B:$B,MATCH($C3427,Торг!$I:$I,0))),"")</f>
        <v/>
      </c>
      <c r="N3427" s="132" t="str">
        <f t="shared" si="53"/>
        <v>HOFER HF401906</v>
      </c>
      <c r="O3427" s="132" t="str">
        <f>IFERROR(IFERROR(INDEX(Кат!$B:$B,MATCH($N3427,Кат!$I:$I,0)),INDEX(Торг!$B:$B,MATCH($N3427,Торг!$I:$I,0))),"")</f>
        <v/>
      </c>
    </row>
    <row r="3428" spans="1:15" outlineLevel="2">
      <c r="A3428" t="s">
        <v>16866</v>
      </c>
      <c r="C3428" s="191" t="s">
        <v>6100</v>
      </c>
      <c r="E3428" t="s">
        <v>6101</v>
      </c>
      <c r="F3428" t="s">
        <v>1675</v>
      </c>
      <c r="G3428" t="s">
        <v>375</v>
      </c>
      <c r="H3428">
        <v>260</v>
      </c>
      <c r="J3428" t="s">
        <v>22634</v>
      </c>
      <c r="K3428" s="132" t="str">
        <f>IFERROR(IFERROR(INDEX(Кат!$O:$O,MATCH($C3428,Кат!$I:$I,0)),INDEX(Торг!$L:$L,MATCH($C3428,Торг!$I:$I,0))),"")</f>
        <v/>
      </c>
      <c r="L3428" s="132" t="str">
        <f>IFERROR(IFERROR(INDEX(Кат!$A:$A,MATCH($C3428,Кат!$I:$I,0)),INDEX(Торг!$A:$A,MATCH($C3428,Торг!$I:$I,0))),"")</f>
        <v/>
      </c>
      <c r="M3428" s="132" t="str">
        <f>IFERROR(IFERROR(INDEX(Кат!$B:$B,MATCH($C3428,Кат!$I:$I,0)),INDEX(Торг!$B:$B,MATCH($C3428,Торг!$I:$I,0))),"")</f>
        <v/>
      </c>
      <c r="N3428" s="132" t="str">
        <f t="shared" si="53"/>
        <v>HOFER HF401907</v>
      </c>
      <c r="O3428" s="132" t="str">
        <f>IFERROR(IFERROR(INDEX(Кат!$B:$B,MATCH($N3428,Кат!$I:$I,0)),INDEX(Торг!$B:$B,MATCH($N3428,Торг!$I:$I,0))),"")</f>
        <v/>
      </c>
    </row>
    <row r="3429" spans="1:15" outlineLevel="1">
      <c r="A3429" t="s">
        <v>16867</v>
      </c>
      <c r="C3429" s="191" t="s">
        <v>6102</v>
      </c>
      <c r="E3429" t="s">
        <v>6103</v>
      </c>
      <c r="F3429" t="s">
        <v>1675</v>
      </c>
      <c r="G3429" t="s">
        <v>375</v>
      </c>
      <c r="H3429">
        <v>200</v>
      </c>
      <c r="J3429" t="s">
        <v>22634</v>
      </c>
      <c r="K3429" s="132" t="str">
        <f>IFERROR(IFERROR(INDEX(Кат!$O:$O,MATCH($C3429,Кат!$I:$I,0)),INDEX(Торг!$L:$L,MATCH($C3429,Торг!$I:$I,0))),"")</f>
        <v/>
      </c>
      <c r="L3429" s="132" t="str">
        <f>IFERROR(IFERROR(INDEX(Кат!$A:$A,MATCH($C3429,Кат!$I:$I,0)),INDEX(Торг!$A:$A,MATCH($C3429,Торг!$I:$I,0))),"")</f>
        <v/>
      </c>
      <c r="M3429" s="132" t="str">
        <f>IFERROR(IFERROR(INDEX(Кат!$B:$B,MATCH($C3429,Кат!$I:$I,0)),INDEX(Торг!$B:$B,MATCH($C3429,Торг!$I:$I,0))),"")</f>
        <v/>
      </c>
      <c r="N3429" s="132" t="str">
        <f t="shared" si="53"/>
        <v>HOFER HF401902</v>
      </c>
      <c r="O3429" s="132" t="str">
        <f>IFERROR(IFERROR(INDEX(Кат!$B:$B,MATCH($N3429,Кат!$I:$I,0)),INDEX(Торг!$B:$B,MATCH($N3429,Торг!$I:$I,0))),"")</f>
        <v/>
      </c>
    </row>
    <row r="3430" spans="1:15" outlineLevel="2">
      <c r="A3430" t="s">
        <v>16868</v>
      </c>
      <c r="C3430" s="191" t="s">
        <v>6104</v>
      </c>
      <c r="E3430" t="s">
        <v>6105</v>
      </c>
      <c r="F3430" t="s">
        <v>1675</v>
      </c>
      <c r="G3430" t="s">
        <v>375</v>
      </c>
      <c r="H3430">
        <v>230</v>
      </c>
      <c r="J3430" t="s">
        <v>22634</v>
      </c>
      <c r="K3430" s="132" t="str">
        <f>IFERROR(IFERROR(INDEX(Кат!$O:$O,MATCH($C3430,Кат!$I:$I,0)),INDEX(Торг!$L:$L,MATCH($C3430,Торг!$I:$I,0))),"")</f>
        <v/>
      </c>
      <c r="L3430" s="132" t="str">
        <f>IFERROR(IFERROR(INDEX(Кат!$A:$A,MATCH($C3430,Кат!$I:$I,0)),INDEX(Торг!$A:$A,MATCH($C3430,Торг!$I:$I,0))),"")</f>
        <v/>
      </c>
      <c r="M3430" s="132" t="str">
        <f>IFERROR(IFERROR(INDEX(Кат!$B:$B,MATCH($C3430,Кат!$I:$I,0)),INDEX(Торг!$B:$B,MATCH($C3430,Торг!$I:$I,0))),"")</f>
        <v/>
      </c>
      <c r="N3430" s="132" t="str">
        <f t="shared" si="53"/>
        <v>HOFER HF401903</v>
      </c>
      <c r="O3430" s="132" t="str">
        <f>IFERROR(IFERROR(INDEX(Кат!$B:$B,MATCH($N3430,Кат!$I:$I,0)),INDEX(Торг!$B:$B,MATCH($N3430,Торг!$I:$I,0))),"")</f>
        <v/>
      </c>
    </row>
    <row r="3431" spans="1:15" outlineLevel="1">
      <c r="A3431" t="s">
        <v>16869</v>
      </c>
      <c r="C3431" s="191" t="s">
        <v>2129</v>
      </c>
      <c r="E3431" t="s">
        <v>2130</v>
      </c>
      <c r="F3431" t="s">
        <v>1675</v>
      </c>
      <c r="G3431" t="s">
        <v>399</v>
      </c>
      <c r="H3431">
        <v>1200</v>
      </c>
      <c r="J3431" t="s">
        <v>22634</v>
      </c>
      <c r="K3431" s="132" t="str">
        <f>IFERROR(IFERROR(INDEX(Кат!$O:$O,MATCH($C3431,Кат!$I:$I,0)),INDEX(Торг!$L:$L,MATCH($C3431,Торг!$I:$I,0))),"")</f>
        <v>шпак</v>
      </c>
      <c r="L3431" s="132">
        <f>IFERROR(IFERROR(INDEX(Кат!$A:$A,MATCH($C3431,Кат!$I:$I,0)),INDEX(Торг!$A:$A,MATCH($C3431,Торг!$I:$I,0))),"")</f>
        <v>226190</v>
      </c>
      <c r="M3431" s="132">
        <f>IFERROR(IFERROR(INDEX(Кат!$B:$B,MATCH($C3431,Кат!$I:$I,0)),INDEX(Торг!$B:$B,MATCH($C3431,Торг!$I:$I,0))),"")</f>
        <v>32403</v>
      </c>
      <c r="N3431" s="132" t="str">
        <f t="shared" si="53"/>
        <v>HOFER HF401220</v>
      </c>
      <c r="O3431" s="132" t="str">
        <f>IFERROR(IFERROR(INDEX(Кат!$B:$B,MATCH($N3431,Кат!$I:$I,0)),INDEX(Торг!$B:$B,MATCH($N3431,Торг!$I:$I,0))),"")</f>
        <v/>
      </c>
    </row>
    <row r="3432" spans="1:15" outlineLevel="2">
      <c r="A3432" t="s">
        <v>16870</v>
      </c>
      <c r="C3432" s="191" t="s">
        <v>2131</v>
      </c>
      <c r="E3432" t="s">
        <v>2132</v>
      </c>
      <c r="F3432" t="s">
        <v>1675</v>
      </c>
      <c r="G3432" t="s">
        <v>399</v>
      </c>
      <c r="H3432">
        <v>1250</v>
      </c>
      <c r="J3432" t="s">
        <v>22634</v>
      </c>
      <c r="K3432" s="132" t="str">
        <f>IFERROR(IFERROR(INDEX(Кат!$O:$O,MATCH($C3432,Кат!$I:$I,0)),INDEX(Торг!$L:$L,MATCH($C3432,Торг!$I:$I,0))),"")</f>
        <v/>
      </c>
      <c r="L3432" s="132" t="str">
        <f>IFERROR(IFERROR(INDEX(Кат!$A:$A,MATCH($C3432,Кат!$I:$I,0)),INDEX(Торг!$A:$A,MATCH($C3432,Торг!$I:$I,0))),"")</f>
        <v/>
      </c>
      <c r="M3432" s="132" t="str">
        <f>IFERROR(IFERROR(INDEX(Кат!$B:$B,MATCH($C3432,Кат!$I:$I,0)),INDEX(Торг!$B:$B,MATCH($C3432,Торг!$I:$I,0))),"")</f>
        <v/>
      </c>
      <c r="N3432" s="132" t="str">
        <f t="shared" si="53"/>
        <v>HOFER HF401221</v>
      </c>
      <c r="O3432" s="132" t="str">
        <f>IFERROR(IFERROR(INDEX(Кат!$B:$B,MATCH($N3432,Кат!$I:$I,0)),INDEX(Торг!$B:$B,MATCH($N3432,Торг!$I:$I,0))),"")</f>
        <v/>
      </c>
    </row>
    <row r="3433" spans="1:15" outlineLevel="1">
      <c r="A3433" t="s">
        <v>16871</v>
      </c>
      <c r="C3433" s="191" t="s">
        <v>2133</v>
      </c>
      <c r="E3433" t="s">
        <v>2134</v>
      </c>
      <c r="F3433" t="s">
        <v>1675</v>
      </c>
      <c r="G3433" t="s">
        <v>399</v>
      </c>
      <c r="H3433">
        <v>1110</v>
      </c>
      <c r="J3433" t="s">
        <v>22634</v>
      </c>
      <c r="K3433" s="132" t="str">
        <f>IFERROR(IFERROR(INDEX(Кат!$O:$O,MATCH($C3433,Кат!$I:$I,0)),INDEX(Торг!$L:$L,MATCH($C3433,Торг!$I:$I,0))),"")</f>
        <v/>
      </c>
      <c r="L3433" s="132" t="str">
        <f>IFERROR(IFERROR(INDEX(Кат!$A:$A,MATCH($C3433,Кат!$I:$I,0)),INDEX(Торг!$A:$A,MATCH($C3433,Торг!$I:$I,0))),"")</f>
        <v/>
      </c>
      <c r="M3433" s="132" t="str">
        <f>IFERROR(IFERROR(INDEX(Кат!$B:$B,MATCH($C3433,Кат!$I:$I,0)),INDEX(Торг!$B:$B,MATCH($C3433,Торг!$I:$I,0))),"")</f>
        <v/>
      </c>
      <c r="N3433" s="132" t="str">
        <f t="shared" si="53"/>
        <v>HOFER HF401235</v>
      </c>
      <c r="O3433" s="132" t="str">
        <f>IFERROR(IFERROR(INDEX(Кат!$B:$B,MATCH($N3433,Кат!$I:$I,0)),INDEX(Торг!$B:$B,MATCH($N3433,Торг!$I:$I,0))),"")</f>
        <v/>
      </c>
    </row>
    <row r="3434" spans="1:15" outlineLevel="2">
      <c r="A3434" t="s">
        <v>26309</v>
      </c>
      <c r="C3434" s="191" t="s">
        <v>26310</v>
      </c>
      <c r="E3434" t="s">
        <v>26311</v>
      </c>
      <c r="F3434" t="s">
        <v>1675</v>
      </c>
      <c r="G3434" t="s">
        <v>399</v>
      </c>
      <c r="H3434">
        <v>1650</v>
      </c>
      <c r="J3434" t="s">
        <v>22634</v>
      </c>
      <c r="K3434" s="132" t="str">
        <f>IFERROR(IFERROR(INDEX(Кат!$O:$O,MATCH($C3434,Кат!$I:$I,0)),INDEX(Торг!$L:$L,MATCH($C3434,Торг!$I:$I,0))),"")</f>
        <v/>
      </c>
      <c r="L3434" s="132" t="str">
        <f>IFERROR(IFERROR(INDEX(Кат!$A:$A,MATCH($C3434,Кат!$I:$I,0)),INDEX(Торг!$A:$A,MATCH($C3434,Торг!$I:$I,0))),"")</f>
        <v/>
      </c>
      <c r="M3434" s="132" t="str">
        <f>IFERROR(IFERROR(INDEX(Кат!$B:$B,MATCH($C3434,Кат!$I:$I,0)),INDEX(Торг!$B:$B,MATCH($C3434,Торг!$I:$I,0))),"")</f>
        <v/>
      </c>
      <c r="N3434" s="132" t="str">
        <f t="shared" si="53"/>
        <v>HOFER HF401222</v>
      </c>
      <c r="O3434" s="132" t="str">
        <f>IFERROR(IFERROR(INDEX(Кат!$B:$B,MATCH($N3434,Кат!$I:$I,0)),INDEX(Торг!$B:$B,MATCH($N3434,Торг!$I:$I,0))),"")</f>
        <v/>
      </c>
    </row>
    <row r="3435" spans="1:15" outlineLevel="2">
      <c r="A3435" t="s">
        <v>16872</v>
      </c>
      <c r="C3435" s="191" t="s">
        <v>2135</v>
      </c>
      <c r="E3435" t="s">
        <v>2136</v>
      </c>
      <c r="F3435" t="s">
        <v>1675</v>
      </c>
      <c r="G3435" t="s">
        <v>399</v>
      </c>
      <c r="H3435">
        <v>1600</v>
      </c>
      <c r="J3435" t="s">
        <v>22634</v>
      </c>
      <c r="K3435" s="132" t="str">
        <f>IFERROR(IFERROR(INDEX(Кат!$O:$O,MATCH($C3435,Кат!$I:$I,0)),INDEX(Торг!$L:$L,MATCH($C3435,Торг!$I:$I,0))),"")</f>
        <v/>
      </c>
      <c r="L3435" s="132" t="str">
        <f>IFERROR(IFERROR(INDEX(Кат!$A:$A,MATCH($C3435,Кат!$I:$I,0)),INDEX(Торг!$A:$A,MATCH($C3435,Торг!$I:$I,0))),"")</f>
        <v/>
      </c>
      <c r="M3435" s="132" t="str">
        <f>IFERROR(IFERROR(INDEX(Кат!$B:$B,MATCH($C3435,Кат!$I:$I,0)),INDEX(Торг!$B:$B,MATCH($C3435,Торг!$I:$I,0))),"")</f>
        <v/>
      </c>
      <c r="N3435" s="132" t="str">
        <f t="shared" si="53"/>
        <v>HOFER HF401243</v>
      </c>
      <c r="O3435" s="132" t="str">
        <f>IFERROR(IFERROR(INDEX(Кат!$B:$B,MATCH($N3435,Кат!$I:$I,0)),INDEX(Торг!$B:$B,MATCH($N3435,Торг!$I:$I,0))),"")</f>
        <v/>
      </c>
    </row>
    <row r="3436" spans="1:15" outlineLevel="2">
      <c r="A3436" t="s">
        <v>16873</v>
      </c>
      <c r="C3436" s="191" t="s">
        <v>6106</v>
      </c>
      <c r="E3436" t="s">
        <v>6107</v>
      </c>
      <c r="F3436" t="s">
        <v>1675</v>
      </c>
      <c r="G3436" t="s">
        <v>399</v>
      </c>
      <c r="H3436">
        <v>1600</v>
      </c>
      <c r="J3436" t="s">
        <v>22634</v>
      </c>
      <c r="K3436" s="132" t="str">
        <f>IFERROR(IFERROR(INDEX(Кат!$O:$O,MATCH($C3436,Кат!$I:$I,0)),INDEX(Торг!$L:$L,MATCH($C3436,Торг!$I:$I,0))),"")</f>
        <v/>
      </c>
      <c r="L3436" s="132" t="str">
        <f>IFERROR(IFERROR(INDEX(Кат!$A:$A,MATCH($C3436,Кат!$I:$I,0)),INDEX(Торг!$A:$A,MATCH($C3436,Торг!$I:$I,0))),"")</f>
        <v/>
      </c>
      <c r="M3436" s="132" t="str">
        <f>IFERROR(IFERROR(INDEX(Кат!$B:$B,MATCH($C3436,Кат!$I:$I,0)),INDEX(Торг!$B:$B,MATCH($C3436,Торг!$I:$I,0))),"")</f>
        <v/>
      </c>
      <c r="N3436" s="132" t="str">
        <f t="shared" si="53"/>
        <v>HOFER HF401263</v>
      </c>
      <c r="O3436" s="132" t="str">
        <f>IFERROR(IFERROR(INDEX(Кат!$B:$B,MATCH($N3436,Кат!$I:$I,0)),INDEX(Торг!$B:$B,MATCH($N3436,Торг!$I:$I,0))),"")</f>
        <v/>
      </c>
    </row>
    <row r="3437" spans="1:15" outlineLevel="2">
      <c r="A3437" t="s">
        <v>16874</v>
      </c>
      <c r="C3437" s="191" t="s">
        <v>2137</v>
      </c>
      <c r="E3437" t="s">
        <v>2138</v>
      </c>
      <c r="F3437" t="s">
        <v>1675</v>
      </c>
      <c r="G3437" t="s">
        <v>399</v>
      </c>
      <c r="H3437">
        <v>1600</v>
      </c>
      <c r="J3437" t="s">
        <v>22634</v>
      </c>
      <c r="K3437" s="132" t="str">
        <f>IFERROR(IFERROR(INDEX(Кат!$O:$O,MATCH($C3437,Кат!$I:$I,0)),INDEX(Торг!$L:$L,MATCH($C3437,Торг!$I:$I,0))),"")</f>
        <v/>
      </c>
      <c r="L3437" s="132" t="str">
        <f>IFERROR(IFERROR(INDEX(Кат!$A:$A,MATCH($C3437,Кат!$I:$I,0)),INDEX(Торг!$A:$A,MATCH($C3437,Торг!$I:$I,0))),"")</f>
        <v/>
      </c>
      <c r="M3437" s="132" t="str">
        <f>IFERROR(IFERROR(INDEX(Кат!$B:$B,MATCH($C3437,Кат!$I:$I,0)),INDEX(Торг!$B:$B,MATCH($C3437,Торг!$I:$I,0))),"")</f>
        <v/>
      </c>
      <c r="N3437" s="132" t="str">
        <f t="shared" si="53"/>
        <v>HOFER HF401244</v>
      </c>
      <c r="O3437" s="132" t="str">
        <f>IFERROR(IFERROR(INDEX(Кат!$B:$B,MATCH($N3437,Кат!$I:$I,0)),INDEX(Торг!$B:$B,MATCH($N3437,Торг!$I:$I,0))),"")</f>
        <v/>
      </c>
    </row>
    <row r="3438" spans="1:15" outlineLevel="2">
      <c r="A3438" t="s">
        <v>16875</v>
      </c>
      <c r="C3438" s="191" t="s">
        <v>6108</v>
      </c>
      <c r="E3438" t="s">
        <v>6109</v>
      </c>
      <c r="F3438" t="s">
        <v>1675</v>
      </c>
      <c r="G3438" t="s">
        <v>399</v>
      </c>
      <c r="H3438">
        <v>1600</v>
      </c>
      <c r="J3438" t="s">
        <v>22634</v>
      </c>
      <c r="K3438" s="132" t="str">
        <f>IFERROR(IFERROR(INDEX(Кат!$O:$O,MATCH($C3438,Кат!$I:$I,0)),INDEX(Торг!$L:$L,MATCH($C3438,Торг!$I:$I,0))),"")</f>
        <v/>
      </c>
      <c r="L3438" s="132" t="str">
        <f>IFERROR(IFERROR(INDEX(Кат!$A:$A,MATCH($C3438,Кат!$I:$I,0)),INDEX(Торг!$A:$A,MATCH($C3438,Торг!$I:$I,0))),"")</f>
        <v/>
      </c>
      <c r="M3438" s="132" t="str">
        <f>IFERROR(IFERROR(INDEX(Кат!$B:$B,MATCH($C3438,Кат!$I:$I,0)),INDEX(Торг!$B:$B,MATCH($C3438,Торг!$I:$I,0))),"")</f>
        <v/>
      </c>
      <c r="N3438" s="132" t="str">
        <f t="shared" si="53"/>
        <v>HOFER HF401264</v>
      </c>
      <c r="O3438" s="132" t="str">
        <f>IFERROR(IFERROR(INDEX(Кат!$B:$B,MATCH($N3438,Кат!$I:$I,0)),INDEX(Торг!$B:$B,MATCH($N3438,Торг!$I:$I,0))),"")</f>
        <v/>
      </c>
    </row>
    <row r="3439" spans="1:15" outlineLevel="2">
      <c r="A3439" t="s">
        <v>16876</v>
      </c>
      <c r="C3439" s="191" t="s">
        <v>6110</v>
      </c>
      <c r="E3439" t="s">
        <v>6111</v>
      </c>
      <c r="F3439" t="s">
        <v>1675</v>
      </c>
      <c r="G3439" t="s">
        <v>399</v>
      </c>
      <c r="H3439">
        <v>1750</v>
      </c>
      <c r="J3439" t="s">
        <v>22634</v>
      </c>
      <c r="K3439" s="132" t="str">
        <f>IFERROR(IFERROR(INDEX(Кат!$O:$O,MATCH($C3439,Кат!$I:$I,0)),INDEX(Торг!$L:$L,MATCH($C3439,Торг!$I:$I,0))),"")</f>
        <v/>
      </c>
      <c r="L3439" s="132" t="str">
        <f>IFERROR(IFERROR(INDEX(Кат!$A:$A,MATCH($C3439,Кат!$I:$I,0)),INDEX(Торг!$A:$A,MATCH($C3439,Торг!$I:$I,0))),"")</f>
        <v/>
      </c>
      <c r="M3439" s="132" t="str">
        <f>IFERROR(IFERROR(INDEX(Кат!$B:$B,MATCH($C3439,Кат!$I:$I,0)),INDEX(Торг!$B:$B,MATCH($C3439,Торг!$I:$I,0))),"")</f>
        <v/>
      </c>
      <c r="N3439" s="132" t="str">
        <f t="shared" si="53"/>
        <v>HOFER HF401245</v>
      </c>
      <c r="O3439" s="132" t="str">
        <f>IFERROR(IFERROR(INDEX(Кат!$B:$B,MATCH($N3439,Кат!$I:$I,0)),INDEX(Торг!$B:$B,MATCH($N3439,Торг!$I:$I,0))),"")</f>
        <v/>
      </c>
    </row>
    <row r="3440" spans="1:15" outlineLevel="2">
      <c r="A3440" t="s">
        <v>16877</v>
      </c>
      <c r="C3440" s="191" t="s">
        <v>6112</v>
      </c>
      <c r="E3440" t="s">
        <v>6113</v>
      </c>
      <c r="F3440" t="s">
        <v>1675</v>
      </c>
      <c r="G3440" t="s">
        <v>399</v>
      </c>
      <c r="H3440">
        <v>1750</v>
      </c>
      <c r="J3440" t="s">
        <v>22634</v>
      </c>
      <c r="K3440" s="132" t="str">
        <f>IFERROR(IFERROR(INDEX(Кат!$O:$O,MATCH($C3440,Кат!$I:$I,0)),INDEX(Торг!$L:$L,MATCH($C3440,Торг!$I:$I,0))),"")</f>
        <v/>
      </c>
      <c r="L3440" s="132" t="str">
        <f>IFERROR(IFERROR(INDEX(Кат!$A:$A,MATCH($C3440,Кат!$I:$I,0)),INDEX(Торг!$A:$A,MATCH($C3440,Торг!$I:$I,0))),"")</f>
        <v/>
      </c>
      <c r="M3440" s="132" t="str">
        <f>IFERROR(IFERROR(INDEX(Кат!$B:$B,MATCH($C3440,Кат!$I:$I,0)),INDEX(Торг!$B:$B,MATCH($C3440,Торг!$I:$I,0))),"")</f>
        <v/>
      </c>
      <c r="N3440" s="132" t="str">
        <f t="shared" si="53"/>
        <v>HOFER HF401265</v>
      </c>
      <c r="O3440" s="132" t="str">
        <f>IFERROR(IFERROR(INDEX(Кат!$B:$B,MATCH($N3440,Кат!$I:$I,0)),INDEX(Торг!$B:$B,MATCH($N3440,Торг!$I:$I,0))),"")</f>
        <v/>
      </c>
    </row>
    <row r="3441" spans="1:15" outlineLevel="2">
      <c r="A3441" t="s">
        <v>16878</v>
      </c>
      <c r="C3441" s="191" t="s">
        <v>2139</v>
      </c>
      <c r="E3441" t="s">
        <v>2140</v>
      </c>
      <c r="F3441" t="s">
        <v>1675</v>
      </c>
      <c r="G3441" t="s">
        <v>399</v>
      </c>
      <c r="H3441">
        <v>1750</v>
      </c>
      <c r="J3441" t="s">
        <v>22634</v>
      </c>
      <c r="K3441" s="132" t="str">
        <f>IFERROR(IFERROR(INDEX(Кат!$O:$O,MATCH($C3441,Кат!$I:$I,0)),INDEX(Торг!$L:$L,MATCH($C3441,Торг!$I:$I,0))),"")</f>
        <v/>
      </c>
      <c r="L3441" s="132" t="str">
        <f>IFERROR(IFERROR(INDEX(Кат!$A:$A,MATCH($C3441,Кат!$I:$I,0)),INDEX(Торг!$A:$A,MATCH($C3441,Торг!$I:$I,0))),"")</f>
        <v/>
      </c>
      <c r="M3441" s="132" t="str">
        <f>IFERROR(IFERROR(INDEX(Кат!$B:$B,MATCH($C3441,Кат!$I:$I,0)),INDEX(Торг!$B:$B,MATCH($C3441,Торг!$I:$I,0))),"")</f>
        <v/>
      </c>
      <c r="N3441" s="132" t="str">
        <f t="shared" si="53"/>
        <v>HOFER HF401246</v>
      </c>
      <c r="O3441" s="132" t="str">
        <f>IFERROR(IFERROR(INDEX(Кат!$B:$B,MATCH($N3441,Кат!$I:$I,0)),INDEX(Торг!$B:$B,MATCH($N3441,Торг!$I:$I,0))),"")</f>
        <v/>
      </c>
    </row>
    <row r="3442" spans="1:15" outlineLevel="2">
      <c r="A3442" t="s">
        <v>16879</v>
      </c>
      <c r="C3442" s="191" t="s">
        <v>6114</v>
      </c>
      <c r="E3442" t="s">
        <v>6115</v>
      </c>
      <c r="F3442" t="s">
        <v>1675</v>
      </c>
      <c r="G3442" t="s">
        <v>399</v>
      </c>
      <c r="H3442">
        <v>1750</v>
      </c>
      <c r="J3442" t="s">
        <v>22634</v>
      </c>
      <c r="K3442" s="132" t="str">
        <f>IFERROR(IFERROR(INDEX(Кат!$O:$O,MATCH($C3442,Кат!$I:$I,0)),INDEX(Торг!$L:$L,MATCH($C3442,Торг!$I:$I,0))),"")</f>
        <v/>
      </c>
      <c r="L3442" s="132" t="str">
        <f>IFERROR(IFERROR(INDEX(Кат!$A:$A,MATCH($C3442,Кат!$I:$I,0)),INDEX(Торг!$A:$A,MATCH($C3442,Торг!$I:$I,0))),"")</f>
        <v/>
      </c>
      <c r="M3442" s="132" t="str">
        <f>IFERROR(IFERROR(INDEX(Кат!$B:$B,MATCH($C3442,Кат!$I:$I,0)),INDEX(Торг!$B:$B,MATCH($C3442,Торг!$I:$I,0))),"")</f>
        <v/>
      </c>
      <c r="N3442" s="132" t="str">
        <f t="shared" si="53"/>
        <v>HOFER HF401266</v>
      </c>
      <c r="O3442" s="132" t="str">
        <f>IFERROR(IFERROR(INDEX(Кат!$B:$B,MATCH($N3442,Кат!$I:$I,0)),INDEX(Торг!$B:$B,MATCH($N3442,Торг!$I:$I,0))),"")</f>
        <v/>
      </c>
    </row>
    <row r="3443" spans="1:15" outlineLevel="2">
      <c r="A3443" t="s">
        <v>26192</v>
      </c>
      <c r="C3443" s="191" t="s">
        <v>26193</v>
      </c>
      <c r="E3443" t="s">
        <v>26194</v>
      </c>
      <c r="F3443" t="s">
        <v>1675</v>
      </c>
      <c r="G3443" t="s">
        <v>399</v>
      </c>
      <c r="H3443">
        <v>1650</v>
      </c>
      <c r="J3443" t="s">
        <v>22634</v>
      </c>
      <c r="K3443" s="132" t="str">
        <f>IFERROR(IFERROR(INDEX(Кат!$O:$O,MATCH($C3443,Кат!$I:$I,0)),INDEX(Торг!$L:$L,MATCH($C3443,Торг!$I:$I,0))),"")</f>
        <v/>
      </c>
      <c r="L3443" s="132" t="str">
        <f>IFERROR(IFERROR(INDEX(Кат!$A:$A,MATCH($C3443,Кат!$I:$I,0)),INDEX(Торг!$A:$A,MATCH($C3443,Торг!$I:$I,0))),"")</f>
        <v/>
      </c>
      <c r="M3443" s="132" t="str">
        <f>IFERROR(IFERROR(INDEX(Кат!$B:$B,MATCH($C3443,Кат!$I:$I,0)),INDEX(Торг!$B:$B,MATCH($C3443,Торг!$I:$I,0))),"")</f>
        <v/>
      </c>
      <c r="N3443" s="132" t="str">
        <f t="shared" si="53"/>
        <v>HOFER HF401223</v>
      </c>
      <c r="O3443" s="132" t="str">
        <f>IFERROR(IFERROR(INDEX(Кат!$B:$B,MATCH($N3443,Кат!$I:$I,0)),INDEX(Торг!$B:$B,MATCH($N3443,Торг!$I:$I,0))),"")</f>
        <v/>
      </c>
    </row>
    <row r="3444" spans="1:15" outlineLevel="2">
      <c r="A3444" t="s">
        <v>16880</v>
      </c>
      <c r="C3444" s="191" t="s">
        <v>2141</v>
      </c>
      <c r="E3444" t="s">
        <v>2142</v>
      </c>
      <c r="F3444" t="s">
        <v>1675</v>
      </c>
      <c r="G3444" t="s">
        <v>399</v>
      </c>
      <c r="H3444">
        <v>850</v>
      </c>
      <c r="J3444" t="s">
        <v>22634</v>
      </c>
      <c r="K3444" s="132" t="str">
        <f>IFERROR(IFERROR(INDEX(Кат!$O:$O,MATCH($C3444,Кат!$I:$I,0)),INDEX(Торг!$L:$L,MATCH($C3444,Торг!$I:$I,0))),"")</f>
        <v/>
      </c>
      <c r="L3444" s="132" t="str">
        <f>IFERROR(IFERROR(INDEX(Кат!$A:$A,MATCH($C3444,Кат!$I:$I,0)),INDEX(Торг!$A:$A,MATCH($C3444,Торг!$I:$I,0))),"")</f>
        <v/>
      </c>
      <c r="M3444" s="132" t="str">
        <f>IFERROR(IFERROR(INDEX(Кат!$B:$B,MATCH($C3444,Кат!$I:$I,0)),INDEX(Торг!$B:$B,MATCH($C3444,Торг!$I:$I,0))),"")</f>
        <v/>
      </c>
      <c r="N3444" s="132" t="str">
        <f t="shared" si="53"/>
        <v>HOFER HF401530</v>
      </c>
      <c r="O3444" s="132" t="str">
        <f>IFERROR(IFERROR(INDEX(Кат!$B:$B,MATCH($N3444,Кат!$I:$I,0)),INDEX(Торг!$B:$B,MATCH($N3444,Торг!$I:$I,0))),"")</f>
        <v/>
      </c>
    </row>
    <row r="3445" spans="1:15" outlineLevel="2">
      <c r="A3445" t="s">
        <v>16881</v>
      </c>
      <c r="C3445" s="191" t="s">
        <v>2143</v>
      </c>
      <c r="E3445" t="s">
        <v>2144</v>
      </c>
      <c r="F3445" t="s">
        <v>1675</v>
      </c>
      <c r="G3445" t="s">
        <v>399</v>
      </c>
      <c r="H3445">
        <v>860</v>
      </c>
      <c r="J3445" t="s">
        <v>22634</v>
      </c>
      <c r="K3445" s="132" t="str">
        <f>IFERROR(IFERROR(INDEX(Кат!$O:$O,MATCH($C3445,Кат!$I:$I,0)),INDEX(Торг!$L:$L,MATCH($C3445,Торг!$I:$I,0))),"")</f>
        <v/>
      </c>
      <c r="L3445" s="132" t="str">
        <f>IFERROR(IFERROR(INDEX(Кат!$A:$A,MATCH($C3445,Кат!$I:$I,0)),INDEX(Торг!$A:$A,MATCH($C3445,Торг!$I:$I,0))),"")</f>
        <v/>
      </c>
      <c r="M3445" s="132" t="str">
        <f>IFERROR(IFERROR(INDEX(Кат!$B:$B,MATCH($C3445,Кат!$I:$I,0)),INDEX(Торг!$B:$B,MATCH($C3445,Торг!$I:$I,0))),"")</f>
        <v/>
      </c>
      <c r="N3445" s="132" t="str">
        <f t="shared" si="53"/>
        <v>HOFER HF401510</v>
      </c>
      <c r="O3445" s="132" t="str">
        <f>IFERROR(IFERROR(INDEX(Кат!$B:$B,MATCH($N3445,Кат!$I:$I,0)),INDEX(Торг!$B:$B,MATCH($N3445,Торг!$I:$I,0))),"")</f>
        <v/>
      </c>
    </row>
    <row r="3446" spans="1:15" outlineLevel="2">
      <c r="A3446" t="s">
        <v>16882</v>
      </c>
      <c r="C3446" s="191" t="s">
        <v>2145</v>
      </c>
      <c r="E3446" t="s">
        <v>2146</v>
      </c>
      <c r="F3446" t="s">
        <v>1675</v>
      </c>
      <c r="G3446" t="s">
        <v>399</v>
      </c>
      <c r="H3446">
        <v>1150</v>
      </c>
      <c r="J3446" t="s">
        <v>22634</v>
      </c>
      <c r="K3446" s="132" t="str">
        <f>IFERROR(IFERROR(INDEX(Кат!$O:$O,MATCH($C3446,Кат!$I:$I,0)),INDEX(Торг!$L:$L,MATCH($C3446,Торг!$I:$I,0))),"")</f>
        <v/>
      </c>
      <c r="L3446" s="132" t="str">
        <f>IFERROR(IFERROR(INDEX(Кат!$A:$A,MATCH($C3446,Кат!$I:$I,0)),INDEX(Торг!$A:$A,MATCH($C3446,Торг!$I:$I,0))),"")</f>
        <v/>
      </c>
      <c r="M3446" s="132" t="str">
        <f>IFERROR(IFERROR(INDEX(Кат!$B:$B,MATCH($C3446,Кат!$I:$I,0)),INDEX(Торг!$B:$B,MATCH($C3446,Торг!$I:$I,0))),"")</f>
        <v/>
      </c>
      <c r="N3446" s="132" t="str">
        <f t="shared" si="53"/>
        <v>HOFER HF401540</v>
      </c>
      <c r="O3446" s="132" t="str">
        <f>IFERROR(IFERROR(INDEX(Кат!$B:$B,MATCH($N3446,Кат!$I:$I,0)),INDEX(Торг!$B:$B,MATCH($N3446,Торг!$I:$I,0))),"")</f>
        <v/>
      </c>
    </row>
    <row r="3447" spans="1:15" outlineLevel="2">
      <c r="A3447" t="s">
        <v>16883</v>
      </c>
      <c r="C3447" s="191" t="s">
        <v>2147</v>
      </c>
      <c r="E3447" t="s">
        <v>2148</v>
      </c>
      <c r="F3447" t="s">
        <v>1675</v>
      </c>
      <c r="G3447" t="s">
        <v>399</v>
      </c>
      <c r="H3447">
        <v>1150</v>
      </c>
      <c r="J3447" t="s">
        <v>22634</v>
      </c>
      <c r="K3447" s="132" t="str">
        <f>IFERROR(IFERROR(INDEX(Кат!$O:$O,MATCH($C3447,Кат!$I:$I,0)),INDEX(Торг!$L:$L,MATCH($C3447,Торг!$I:$I,0))),"")</f>
        <v/>
      </c>
      <c r="L3447" s="132" t="str">
        <f>IFERROR(IFERROR(INDEX(Кат!$A:$A,MATCH($C3447,Кат!$I:$I,0)),INDEX(Торг!$A:$A,MATCH($C3447,Торг!$I:$I,0))),"")</f>
        <v/>
      </c>
      <c r="M3447" s="132" t="str">
        <f>IFERROR(IFERROR(INDEX(Кат!$B:$B,MATCH($C3447,Кат!$I:$I,0)),INDEX(Торг!$B:$B,MATCH($C3447,Торг!$I:$I,0))),"")</f>
        <v/>
      </c>
      <c r="N3447" s="132" t="str">
        <f t="shared" si="53"/>
        <v>HOFER HF401560</v>
      </c>
      <c r="O3447" s="132" t="str">
        <f>IFERROR(IFERROR(INDEX(Кат!$B:$B,MATCH($N3447,Кат!$I:$I,0)),INDEX(Торг!$B:$B,MATCH($N3447,Торг!$I:$I,0))),"")</f>
        <v/>
      </c>
    </row>
    <row r="3448" spans="1:15" outlineLevel="2">
      <c r="A3448" t="s">
        <v>16884</v>
      </c>
      <c r="C3448" s="191" t="s">
        <v>2149</v>
      </c>
      <c r="E3448" t="s">
        <v>2150</v>
      </c>
      <c r="F3448" t="s">
        <v>1675</v>
      </c>
      <c r="G3448" t="s">
        <v>399</v>
      </c>
      <c r="H3448">
        <v>1200</v>
      </c>
      <c r="J3448" t="s">
        <v>22634</v>
      </c>
      <c r="K3448" s="132" t="str">
        <f>IFERROR(IFERROR(INDEX(Кат!$O:$O,MATCH($C3448,Кат!$I:$I,0)),INDEX(Торг!$L:$L,MATCH($C3448,Торг!$I:$I,0))),"")</f>
        <v/>
      </c>
      <c r="L3448" s="132" t="str">
        <f>IFERROR(IFERROR(INDEX(Кат!$A:$A,MATCH($C3448,Кат!$I:$I,0)),INDEX(Торг!$A:$A,MATCH($C3448,Торг!$I:$I,0))),"")</f>
        <v/>
      </c>
      <c r="M3448" s="132" t="str">
        <f>IFERROR(IFERROR(INDEX(Кат!$B:$B,MATCH($C3448,Кат!$I:$I,0)),INDEX(Торг!$B:$B,MATCH($C3448,Торг!$I:$I,0))),"")</f>
        <v/>
      </c>
      <c r="N3448" s="132" t="str">
        <f t="shared" si="53"/>
        <v>HOFER HF401511</v>
      </c>
      <c r="O3448" s="132" t="str">
        <f>IFERROR(IFERROR(INDEX(Кат!$B:$B,MATCH($N3448,Кат!$I:$I,0)),INDEX(Торг!$B:$B,MATCH($N3448,Торг!$I:$I,0))),"")</f>
        <v/>
      </c>
    </row>
    <row r="3449" spans="1:15" outlineLevel="2">
      <c r="A3449" t="s">
        <v>26195</v>
      </c>
      <c r="C3449" s="191" t="s">
        <v>26196</v>
      </c>
      <c r="E3449" t="s">
        <v>26197</v>
      </c>
      <c r="F3449" t="s">
        <v>1675</v>
      </c>
      <c r="G3449" t="s">
        <v>399</v>
      </c>
      <c r="H3449">
        <v>1300</v>
      </c>
      <c r="J3449" t="s">
        <v>22634</v>
      </c>
      <c r="K3449" s="132" t="str">
        <f>IFERROR(IFERROR(INDEX(Кат!$O:$O,MATCH($C3449,Кат!$I:$I,0)),INDEX(Торг!$L:$L,MATCH($C3449,Торг!$I:$I,0))),"")</f>
        <v/>
      </c>
      <c r="L3449" s="132" t="str">
        <f>IFERROR(IFERROR(INDEX(Кат!$A:$A,MATCH($C3449,Кат!$I:$I,0)),INDEX(Торг!$A:$A,MATCH($C3449,Торг!$I:$I,0))),"")</f>
        <v/>
      </c>
      <c r="M3449" s="132" t="str">
        <f>IFERROR(IFERROR(INDEX(Кат!$B:$B,MATCH($C3449,Кат!$I:$I,0)),INDEX(Торг!$B:$B,MATCH($C3449,Торг!$I:$I,0))),"")</f>
        <v/>
      </c>
      <c r="N3449" s="132" t="str">
        <f t="shared" si="53"/>
        <v>HOFER HF401512</v>
      </c>
      <c r="O3449" s="132" t="str">
        <f>IFERROR(IFERROR(INDEX(Кат!$B:$B,MATCH($N3449,Кат!$I:$I,0)),INDEX(Торг!$B:$B,MATCH($N3449,Торг!$I:$I,0))),"")</f>
        <v/>
      </c>
    </row>
    <row r="3450" spans="1:15" outlineLevel="2">
      <c r="A3450" t="s">
        <v>16885</v>
      </c>
      <c r="C3450" s="191" t="s">
        <v>2151</v>
      </c>
      <c r="E3450" t="s">
        <v>14023</v>
      </c>
      <c r="F3450" t="s">
        <v>1675</v>
      </c>
      <c r="G3450" t="s">
        <v>399</v>
      </c>
      <c r="H3450">
        <v>950</v>
      </c>
      <c r="J3450" t="s">
        <v>22634</v>
      </c>
      <c r="K3450" s="132" t="str">
        <f>IFERROR(IFERROR(INDEX(Кат!$O:$O,MATCH($C3450,Кат!$I:$I,0)),INDEX(Торг!$L:$L,MATCH($C3450,Торг!$I:$I,0))),"")</f>
        <v/>
      </c>
      <c r="L3450" s="132" t="str">
        <f>IFERROR(IFERROR(INDEX(Кат!$A:$A,MATCH($C3450,Кат!$I:$I,0)),INDEX(Торг!$A:$A,MATCH($C3450,Торг!$I:$I,0))),"")</f>
        <v/>
      </c>
      <c r="M3450" s="132" t="str">
        <f>IFERROR(IFERROR(INDEX(Кат!$B:$B,MATCH($C3450,Кат!$I:$I,0)),INDEX(Торг!$B:$B,MATCH($C3450,Торг!$I:$I,0))),"")</f>
        <v/>
      </c>
      <c r="N3450" s="132" t="str">
        <f t="shared" si="53"/>
        <v>HOFER HF401580</v>
      </c>
      <c r="O3450" s="132" t="str">
        <f>IFERROR(IFERROR(INDEX(Кат!$B:$B,MATCH($N3450,Кат!$I:$I,0)),INDEX(Торг!$B:$B,MATCH($N3450,Торг!$I:$I,0))),"")</f>
        <v/>
      </c>
    </row>
    <row r="3451" spans="1:15" outlineLevel="1">
      <c r="A3451" t="s">
        <v>16886</v>
      </c>
      <c r="C3451" s="191" t="s">
        <v>2152</v>
      </c>
      <c r="E3451" t="s">
        <v>14024</v>
      </c>
      <c r="F3451" t="s">
        <v>1675</v>
      </c>
      <c r="G3451" t="s">
        <v>399</v>
      </c>
      <c r="H3451">
        <v>1300</v>
      </c>
      <c r="J3451" t="s">
        <v>22634</v>
      </c>
      <c r="K3451" s="132" t="str">
        <f>IFERROR(IFERROR(INDEX(Кат!$O:$O,MATCH($C3451,Кат!$I:$I,0)),INDEX(Торг!$L:$L,MATCH($C3451,Торг!$I:$I,0))),"")</f>
        <v/>
      </c>
      <c r="L3451" s="132" t="str">
        <f>IFERROR(IFERROR(INDEX(Кат!$A:$A,MATCH($C3451,Кат!$I:$I,0)),INDEX(Торг!$A:$A,MATCH($C3451,Торг!$I:$I,0))),"")</f>
        <v/>
      </c>
      <c r="M3451" s="132" t="str">
        <f>IFERROR(IFERROR(INDEX(Кат!$B:$B,MATCH($C3451,Кат!$I:$I,0)),INDEX(Торг!$B:$B,MATCH($C3451,Торг!$I:$I,0))),"")</f>
        <v/>
      </c>
      <c r="N3451" s="132" t="str">
        <f t="shared" si="53"/>
        <v>HOFER HF401561</v>
      </c>
      <c r="O3451" s="132" t="str">
        <f>IFERROR(IFERROR(INDEX(Кат!$B:$B,MATCH($N3451,Кат!$I:$I,0)),INDEX(Торг!$B:$B,MATCH($N3451,Торг!$I:$I,0))),"")</f>
        <v/>
      </c>
    </row>
    <row r="3452" spans="1:15" outlineLevel="2">
      <c r="A3452" t="s">
        <v>23924</v>
      </c>
      <c r="C3452" s="191"/>
      <c r="E3452" t="s">
        <v>23562</v>
      </c>
      <c r="J3452" t="s">
        <v>22634</v>
      </c>
      <c r="K3452" s="132" t="str">
        <f>IFERROR(IFERROR(INDEX(Кат!$O:$O,MATCH($C3452,Кат!$I:$I,0)),INDEX(Торг!$L:$L,MATCH($C3452,Торг!$I:$I,0))),"")</f>
        <v/>
      </c>
      <c r="L3452" s="132" t="str">
        <f>IFERROR(IFERROR(INDEX(Кат!$A:$A,MATCH($C3452,Кат!$I:$I,0)),INDEX(Торг!$A:$A,MATCH($C3452,Торг!$I:$I,0))),"")</f>
        <v/>
      </c>
      <c r="M3452" s="132" t="str">
        <f>IFERROR(IFERROR(INDEX(Кат!$B:$B,MATCH($C3452,Кат!$I:$I,0)),INDEX(Торг!$B:$B,MATCH($C3452,Торг!$I:$I,0))),"")</f>
        <v/>
      </c>
      <c r="N3452" s="132" t="str">
        <f t="shared" si="53"/>
        <v xml:space="preserve"> </v>
      </c>
      <c r="O3452" s="132" t="str">
        <f>IFERROR(IFERROR(INDEX(Кат!$B:$B,MATCH($N3452,Кат!$I:$I,0)),INDEX(Торг!$B:$B,MATCH($N3452,Торг!$I:$I,0))),"")</f>
        <v/>
      </c>
    </row>
    <row r="3453" spans="1:15" outlineLevel="2">
      <c r="A3453" t="s">
        <v>31082</v>
      </c>
      <c r="C3453" s="191" t="s">
        <v>31083</v>
      </c>
      <c r="E3453" t="s">
        <v>31084</v>
      </c>
      <c r="F3453" t="s">
        <v>1675</v>
      </c>
      <c r="G3453" t="s">
        <v>375</v>
      </c>
      <c r="H3453">
        <v>200</v>
      </c>
      <c r="J3453" t="s">
        <v>22634</v>
      </c>
      <c r="K3453" s="132" t="str">
        <f>IFERROR(IFERROR(INDEX(Кат!$O:$O,MATCH($C3453,Кат!$I:$I,0)),INDEX(Торг!$L:$L,MATCH($C3453,Торг!$I:$I,0))),"")</f>
        <v/>
      </c>
      <c r="L3453" s="132" t="str">
        <f>IFERROR(IFERROR(INDEX(Кат!$A:$A,MATCH($C3453,Кат!$I:$I,0)),INDEX(Торг!$A:$A,MATCH($C3453,Торг!$I:$I,0))),"")</f>
        <v/>
      </c>
      <c r="M3453" s="132" t="str">
        <f>IFERROR(IFERROR(INDEX(Кат!$B:$B,MATCH($C3453,Кат!$I:$I,0)),INDEX(Торг!$B:$B,MATCH($C3453,Торг!$I:$I,0))),"")</f>
        <v/>
      </c>
      <c r="N3453" s="132" t="str">
        <f t="shared" si="53"/>
        <v>HOFER HF855314</v>
      </c>
      <c r="O3453" s="132" t="str">
        <f>IFERROR(IFERROR(INDEX(Кат!$B:$B,MATCH($N3453,Кат!$I:$I,0)),INDEX(Торг!$B:$B,MATCH($N3453,Торг!$I:$I,0))),"")</f>
        <v/>
      </c>
    </row>
    <row r="3454" spans="1:15" outlineLevel="2">
      <c r="A3454" t="s">
        <v>30772</v>
      </c>
      <c r="C3454" s="191" t="s">
        <v>30773</v>
      </c>
      <c r="E3454" t="s">
        <v>30774</v>
      </c>
      <c r="F3454" t="s">
        <v>1675</v>
      </c>
      <c r="G3454" t="s">
        <v>375</v>
      </c>
      <c r="H3454">
        <v>200</v>
      </c>
      <c r="J3454" t="s">
        <v>22634</v>
      </c>
      <c r="K3454" s="132" t="str">
        <f>IFERROR(IFERROR(INDEX(Кат!$O:$O,MATCH($C3454,Кат!$I:$I,0)),INDEX(Торг!$L:$L,MATCH($C3454,Торг!$I:$I,0))),"")</f>
        <v/>
      </c>
      <c r="L3454" s="132" t="str">
        <f>IFERROR(IFERROR(INDEX(Кат!$A:$A,MATCH($C3454,Кат!$I:$I,0)),INDEX(Торг!$A:$A,MATCH($C3454,Торг!$I:$I,0))),"")</f>
        <v/>
      </c>
      <c r="M3454" s="132" t="str">
        <f>IFERROR(IFERROR(INDEX(Кат!$B:$B,MATCH($C3454,Кат!$I:$I,0)),INDEX(Торг!$B:$B,MATCH($C3454,Торг!$I:$I,0))),"")</f>
        <v/>
      </c>
      <c r="N3454" s="132" t="str">
        <f t="shared" si="53"/>
        <v>HOFER HF855318</v>
      </c>
      <c r="O3454" s="132" t="str">
        <f>IFERROR(IFERROR(INDEX(Кат!$B:$B,MATCH($N3454,Кат!$I:$I,0)),INDEX(Торг!$B:$B,MATCH($N3454,Торг!$I:$I,0))),"")</f>
        <v/>
      </c>
    </row>
    <row r="3455" spans="1:15" outlineLevel="2">
      <c r="A3455" t="s">
        <v>30775</v>
      </c>
      <c r="C3455" s="191" t="s">
        <v>30776</v>
      </c>
      <c r="E3455" t="s">
        <v>30777</v>
      </c>
      <c r="F3455" t="s">
        <v>528</v>
      </c>
      <c r="G3455" t="s">
        <v>375</v>
      </c>
      <c r="H3455">
        <v>210</v>
      </c>
      <c r="J3455" t="s">
        <v>22634</v>
      </c>
      <c r="K3455" s="132" t="str">
        <f>IFERROR(IFERROR(INDEX(Кат!$O:$O,MATCH($C3455,Кат!$I:$I,0)),INDEX(Торг!$L:$L,MATCH($C3455,Торг!$I:$I,0))),"")</f>
        <v/>
      </c>
      <c r="L3455" s="132" t="str">
        <f>IFERROR(IFERROR(INDEX(Кат!$A:$A,MATCH($C3455,Кат!$I:$I,0)),INDEX(Торг!$A:$A,MATCH($C3455,Торг!$I:$I,0))),"")</f>
        <v/>
      </c>
      <c r="M3455" s="132" t="str">
        <f>IFERROR(IFERROR(INDEX(Кат!$B:$B,MATCH($C3455,Кат!$I:$I,0)),INDEX(Торг!$B:$B,MATCH($C3455,Торг!$I:$I,0))),"")</f>
        <v/>
      </c>
      <c r="N3455" s="132" t="str">
        <f t="shared" si="53"/>
        <v>BOSCH HF855323</v>
      </c>
      <c r="O3455" s="132" t="str">
        <f>IFERROR(IFERROR(INDEX(Кат!$B:$B,MATCH($N3455,Кат!$I:$I,0)),INDEX(Торг!$B:$B,MATCH($N3455,Торг!$I:$I,0))),"")</f>
        <v/>
      </c>
    </row>
    <row r="3456" spans="1:15" outlineLevel="1">
      <c r="A3456" t="s">
        <v>16887</v>
      </c>
      <c r="C3456" s="191" t="s">
        <v>2153</v>
      </c>
      <c r="E3456" t="s">
        <v>2154</v>
      </c>
      <c r="F3456" t="s">
        <v>1675</v>
      </c>
      <c r="G3456" t="s">
        <v>375</v>
      </c>
      <c r="H3456">
        <v>200</v>
      </c>
      <c r="J3456" t="s">
        <v>22634</v>
      </c>
      <c r="K3456" s="132" t="str">
        <f>IFERROR(IFERROR(INDEX(Кат!$O:$O,MATCH($C3456,Кат!$I:$I,0)),INDEX(Торг!$L:$L,MATCH($C3456,Торг!$I:$I,0))),"")</f>
        <v/>
      </c>
      <c r="L3456" s="132" t="str">
        <f>IFERROR(IFERROR(INDEX(Кат!$A:$A,MATCH($C3456,Кат!$I:$I,0)),INDEX(Торг!$A:$A,MATCH($C3456,Торг!$I:$I,0))),"")</f>
        <v/>
      </c>
      <c r="M3456" s="132" t="str">
        <f>IFERROR(IFERROR(INDEX(Кат!$B:$B,MATCH($C3456,Кат!$I:$I,0)),INDEX(Торг!$B:$B,MATCH($C3456,Торг!$I:$I,0))),"")</f>
        <v/>
      </c>
      <c r="N3456" s="132" t="str">
        <f t="shared" si="53"/>
        <v>HOFER HF855316</v>
      </c>
      <c r="O3456" s="132" t="str">
        <f>IFERROR(IFERROR(INDEX(Кат!$B:$B,MATCH($N3456,Кат!$I:$I,0)),INDEX(Торг!$B:$B,MATCH($N3456,Торг!$I:$I,0))),"")</f>
        <v/>
      </c>
    </row>
    <row r="3457" spans="1:15" outlineLevel="2">
      <c r="A3457" t="s">
        <v>27886</v>
      </c>
      <c r="C3457" s="191" t="s">
        <v>27887</v>
      </c>
      <c r="E3457" t="s">
        <v>27888</v>
      </c>
      <c r="F3457" t="s">
        <v>1675</v>
      </c>
      <c r="G3457" t="s">
        <v>399</v>
      </c>
      <c r="H3457">
        <v>110</v>
      </c>
      <c r="J3457" t="s">
        <v>22634</v>
      </c>
      <c r="K3457" s="132" t="str">
        <f>IFERROR(IFERROR(INDEX(Кат!$O:$O,MATCH($C3457,Кат!$I:$I,0)),INDEX(Торг!$L:$L,MATCH($C3457,Торг!$I:$I,0))),"")</f>
        <v/>
      </c>
      <c r="L3457" s="132" t="str">
        <f>IFERROR(IFERROR(INDEX(Кат!$A:$A,MATCH($C3457,Кат!$I:$I,0)),INDEX(Торг!$A:$A,MATCH($C3457,Торг!$I:$I,0))),"")</f>
        <v/>
      </c>
      <c r="M3457" s="132" t="str">
        <f>IFERROR(IFERROR(INDEX(Кат!$B:$B,MATCH($C3457,Кат!$I:$I,0)),INDEX(Торг!$B:$B,MATCH($C3457,Торг!$I:$I,0))),"")</f>
        <v/>
      </c>
      <c r="N3457" s="132" t="str">
        <f t="shared" si="53"/>
        <v>HOFER HF855305</v>
      </c>
      <c r="O3457" s="132" t="str">
        <f>IFERROR(IFERROR(INDEX(Кат!$B:$B,MATCH($N3457,Кат!$I:$I,0)),INDEX(Торг!$B:$B,MATCH($N3457,Торг!$I:$I,0))),"")</f>
        <v/>
      </c>
    </row>
    <row r="3458" spans="1:15" outlineLevel="2">
      <c r="A3458" t="s">
        <v>27889</v>
      </c>
      <c r="C3458" s="191" t="s">
        <v>27890</v>
      </c>
      <c r="E3458" t="s">
        <v>27891</v>
      </c>
      <c r="F3458" t="s">
        <v>1675</v>
      </c>
      <c r="G3458" t="s">
        <v>399</v>
      </c>
      <c r="H3458">
        <v>110</v>
      </c>
      <c r="J3458" t="s">
        <v>22634</v>
      </c>
      <c r="K3458" s="132" t="str">
        <f>IFERROR(IFERROR(INDEX(Кат!$O:$O,MATCH($C3458,Кат!$I:$I,0)),INDEX(Торг!$L:$L,MATCH($C3458,Торг!$I:$I,0))),"")</f>
        <v/>
      </c>
      <c r="L3458" s="132" t="str">
        <f>IFERROR(IFERROR(INDEX(Кат!$A:$A,MATCH($C3458,Кат!$I:$I,0)),INDEX(Торг!$A:$A,MATCH($C3458,Торг!$I:$I,0))),"")</f>
        <v/>
      </c>
      <c r="M3458" s="132" t="str">
        <f>IFERROR(IFERROR(INDEX(Кат!$B:$B,MATCH($C3458,Кат!$I:$I,0)),INDEX(Торг!$B:$B,MATCH($C3458,Торг!$I:$I,0))),"")</f>
        <v/>
      </c>
      <c r="N3458" s="132" t="str">
        <f t="shared" si="53"/>
        <v>HOFER HF855307</v>
      </c>
      <c r="O3458" s="132" t="str">
        <f>IFERROR(IFERROR(INDEX(Кат!$B:$B,MATCH($N3458,Кат!$I:$I,0)),INDEX(Торг!$B:$B,MATCH($N3458,Торг!$I:$I,0))),"")</f>
        <v/>
      </c>
    </row>
    <row r="3459" spans="1:15" outlineLevel="2">
      <c r="A3459" t="s">
        <v>16888</v>
      </c>
      <c r="C3459" s="191" t="s">
        <v>6116</v>
      </c>
      <c r="E3459" t="s">
        <v>6117</v>
      </c>
      <c r="F3459" t="s">
        <v>1675</v>
      </c>
      <c r="G3459" t="s">
        <v>399</v>
      </c>
      <c r="H3459">
        <v>110</v>
      </c>
      <c r="J3459" t="s">
        <v>22634</v>
      </c>
      <c r="K3459" s="132" t="str">
        <f>IFERROR(IFERROR(INDEX(Кат!$O:$O,MATCH($C3459,Кат!$I:$I,0)),INDEX(Торг!$L:$L,MATCH($C3459,Торг!$I:$I,0))),"")</f>
        <v/>
      </c>
      <c r="L3459" s="132" t="str">
        <f>IFERROR(IFERROR(INDEX(Кат!$A:$A,MATCH($C3459,Кат!$I:$I,0)),INDEX(Торг!$A:$A,MATCH($C3459,Торг!$I:$I,0))),"")</f>
        <v/>
      </c>
      <c r="M3459" s="132" t="str">
        <f>IFERROR(IFERROR(INDEX(Кат!$B:$B,MATCH($C3459,Кат!$I:$I,0)),INDEX(Торг!$B:$B,MATCH($C3459,Торг!$I:$I,0))),"")</f>
        <v/>
      </c>
      <c r="N3459" s="132" t="str">
        <f t="shared" si="53"/>
        <v>HOFER HF855309</v>
      </c>
      <c r="O3459" s="132" t="str">
        <f>IFERROR(IFERROR(INDEX(Кат!$B:$B,MATCH($N3459,Кат!$I:$I,0)),INDEX(Торг!$B:$B,MATCH($N3459,Торг!$I:$I,0))),"")</f>
        <v/>
      </c>
    </row>
    <row r="3460" spans="1:15" outlineLevel="2">
      <c r="A3460" t="s">
        <v>27892</v>
      </c>
      <c r="C3460" s="191" t="s">
        <v>27893</v>
      </c>
      <c r="E3460" t="s">
        <v>27894</v>
      </c>
      <c r="F3460" t="s">
        <v>1675</v>
      </c>
      <c r="G3460" t="s">
        <v>399</v>
      </c>
      <c r="H3460">
        <v>110</v>
      </c>
      <c r="J3460" t="s">
        <v>22634</v>
      </c>
      <c r="K3460" s="132" t="str">
        <f>IFERROR(IFERROR(INDEX(Кат!$O:$O,MATCH($C3460,Кат!$I:$I,0)),INDEX(Торг!$L:$L,MATCH($C3460,Торг!$I:$I,0))),"")</f>
        <v/>
      </c>
      <c r="L3460" s="132" t="str">
        <f>IFERROR(IFERROR(INDEX(Кат!$A:$A,MATCH($C3460,Кат!$I:$I,0)),INDEX(Торг!$A:$A,MATCH($C3460,Торг!$I:$I,0))),"")</f>
        <v/>
      </c>
      <c r="M3460" s="132" t="str">
        <f>IFERROR(IFERROR(INDEX(Кат!$B:$B,MATCH($C3460,Кат!$I:$I,0)),INDEX(Торг!$B:$B,MATCH($C3460,Торг!$I:$I,0))),"")</f>
        <v/>
      </c>
      <c r="N3460" s="132" t="str">
        <f t="shared" si="53"/>
        <v>HOFER HF855311</v>
      </c>
      <c r="O3460" s="132" t="str">
        <f>IFERROR(IFERROR(INDEX(Кат!$B:$B,MATCH($N3460,Кат!$I:$I,0)),INDEX(Торг!$B:$B,MATCH($N3460,Торг!$I:$I,0))),"")</f>
        <v/>
      </c>
    </row>
    <row r="3461" spans="1:15" outlineLevel="2">
      <c r="A3461" t="s">
        <v>16889</v>
      </c>
      <c r="C3461" s="191" t="s">
        <v>6118</v>
      </c>
      <c r="E3461" t="s">
        <v>6119</v>
      </c>
      <c r="F3461" t="s">
        <v>1675</v>
      </c>
      <c r="G3461" t="s">
        <v>399</v>
      </c>
      <c r="H3461">
        <v>110</v>
      </c>
      <c r="J3461" t="s">
        <v>22634</v>
      </c>
      <c r="K3461" s="132" t="str">
        <f>IFERROR(IFERROR(INDEX(Кат!$O:$O,MATCH($C3461,Кат!$I:$I,0)),INDEX(Торг!$L:$L,MATCH($C3461,Торг!$I:$I,0))),"")</f>
        <v/>
      </c>
      <c r="L3461" s="132" t="str">
        <f>IFERROR(IFERROR(INDEX(Кат!$A:$A,MATCH($C3461,Кат!$I:$I,0)),INDEX(Торг!$A:$A,MATCH($C3461,Торг!$I:$I,0))),"")</f>
        <v/>
      </c>
      <c r="M3461" s="132" t="str">
        <f>IFERROR(IFERROR(INDEX(Кат!$B:$B,MATCH($C3461,Кат!$I:$I,0)),INDEX(Торг!$B:$B,MATCH($C3461,Торг!$I:$I,0))),"")</f>
        <v/>
      </c>
      <c r="N3461" s="132" t="str">
        <f t="shared" si="53"/>
        <v>HOFER HF855313</v>
      </c>
      <c r="O3461" s="132" t="str">
        <f>IFERROR(IFERROR(INDEX(Кат!$B:$B,MATCH($N3461,Кат!$I:$I,0)),INDEX(Торг!$B:$B,MATCH($N3461,Торг!$I:$I,0))),"")</f>
        <v/>
      </c>
    </row>
    <row r="3462" spans="1:15" outlineLevel="2">
      <c r="A3462" t="s">
        <v>27895</v>
      </c>
      <c r="C3462" s="191" t="s">
        <v>27896</v>
      </c>
      <c r="E3462" t="s">
        <v>27897</v>
      </c>
      <c r="F3462" t="s">
        <v>1675</v>
      </c>
      <c r="G3462" t="s">
        <v>399</v>
      </c>
      <c r="H3462">
        <v>110</v>
      </c>
      <c r="J3462" t="s">
        <v>22634</v>
      </c>
      <c r="K3462" s="132" t="str">
        <f>IFERROR(IFERROR(INDEX(Кат!$O:$O,MATCH($C3462,Кат!$I:$I,0)),INDEX(Торг!$L:$L,MATCH($C3462,Торг!$I:$I,0))),"")</f>
        <v/>
      </c>
      <c r="L3462" s="132" t="str">
        <f>IFERROR(IFERROR(INDEX(Кат!$A:$A,MATCH($C3462,Кат!$I:$I,0)),INDEX(Торг!$A:$A,MATCH($C3462,Торг!$I:$I,0))),"")</f>
        <v/>
      </c>
      <c r="M3462" s="132" t="str">
        <f>IFERROR(IFERROR(INDEX(Кат!$B:$B,MATCH($C3462,Кат!$I:$I,0)),INDEX(Торг!$B:$B,MATCH($C3462,Торг!$I:$I,0))),"")</f>
        <v/>
      </c>
      <c r="N3462" s="132" t="str">
        <f t="shared" si="53"/>
        <v>HOFER HF855315</v>
      </c>
      <c r="O3462" s="132" t="str">
        <f>IFERROR(IFERROR(INDEX(Кат!$B:$B,MATCH($N3462,Кат!$I:$I,0)),INDEX(Торг!$B:$B,MATCH($N3462,Торг!$I:$I,0))),"")</f>
        <v/>
      </c>
    </row>
    <row r="3463" spans="1:15" outlineLevel="2">
      <c r="A3463" t="s">
        <v>25706</v>
      </c>
      <c r="C3463" s="191" t="s">
        <v>30778</v>
      </c>
      <c r="E3463" t="s">
        <v>25707</v>
      </c>
      <c r="F3463" t="s">
        <v>1675</v>
      </c>
      <c r="G3463" t="s">
        <v>399</v>
      </c>
      <c r="H3463">
        <v>120</v>
      </c>
      <c r="J3463" t="s">
        <v>22634</v>
      </c>
      <c r="K3463" s="132" t="str">
        <f>IFERROR(IFERROR(INDEX(Кат!$O:$O,MATCH($C3463,Кат!$I:$I,0)),INDEX(Торг!$L:$L,MATCH($C3463,Торг!$I:$I,0))),"")</f>
        <v/>
      </c>
      <c r="L3463" s="132" t="str">
        <f>IFERROR(IFERROR(INDEX(Кат!$A:$A,MATCH($C3463,Кат!$I:$I,0)),INDEX(Торг!$A:$A,MATCH($C3463,Торг!$I:$I,0))),"")</f>
        <v/>
      </c>
      <c r="M3463" s="132" t="str">
        <f>IFERROR(IFERROR(INDEX(Кат!$B:$B,MATCH($C3463,Кат!$I:$I,0)),INDEX(Торг!$B:$B,MATCH($C3463,Торг!$I:$I,0))),"")</f>
        <v/>
      </c>
      <c r="N3463" s="132" t="str">
        <f t="shared" si="53"/>
        <v>HOFER HF855317</v>
      </c>
      <c r="O3463" s="132" t="str">
        <f>IFERROR(IFERROR(INDEX(Кат!$B:$B,MATCH($N3463,Кат!$I:$I,0)),INDEX(Торг!$B:$B,MATCH($N3463,Торг!$I:$I,0))),"")</f>
        <v/>
      </c>
    </row>
    <row r="3464" spans="1:15" outlineLevel="2">
      <c r="A3464" t="s">
        <v>27898</v>
      </c>
      <c r="C3464" s="191" t="s">
        <v>27899</v>
      </c>
      <c r="E3464" t="s">
        <v>27900</v>
      </c>
      <c r="F3464" t="s">
        <v>1675</v>
      </c>
      <c r="G3464" t="s">
        <v>399</v>
      </c>
      <c r="H3464">
        <v>120</v>
      </c>
      <c r="J3464" t="s">
        <v>22634</v>
      </c>
      <c r="K3464" s="132" t="str">
        <f>IFERROR(IFERROR(INDEX(Кат!$O:$O,MATCH($C3464,Кат!$I:$I,0)),INDEX(Торг!$L:$L,MATCH($C3464,Торг!$I:$I,0))),"")</f>
        <v/>
      </c>
      <c r="L3464" s="132" t="str">
        <f>IFERROR(IFERROR(INDEX(Кат!$A:$A,MATCH($C3464,Кат!$I:$I,0)),INDEX(Торг!$A:$A,MATCH($C3464,Торг!$I:$I,0))),"")</f>
        <v/>
      </c>
      <c r="M3464" s="132" t="str">
        <f>IFERROR(IFERROR(INDEX(Кат!$B:$B,MATCH($C3464,Кат!$I:$I,0)),INDEX(Торг!$B:$B,MATCH($C3464,Торг!$I:$I,0))),"")</f>
        <v/>
      </c>
      <c r="N3464" s="132" t="str">
        <f t="shared" ref="N3464:N3527" si="54">_xlfn.CONCAT(F3464," ",C3464)</f>
        <v>HOFER HF855319</v>
      </c>
      <c r="O3464" s="132" t="str">
        <f>IFERROR(IFERROR(INDEX(Кат!$B:$B,MATCH($N3464,Кат!$I:$I,0)),INDEX(Торг!$B:$B,MATCH($N3464,Торг!$I:$I,0))),"")</f>
        <v/>
      </c>
    </row>
    <row r="3465" spans="1:15" outlineLevel="2">
      <c r="A3465" t="s">
        <v>27901</v>
      </c>
      <c r="C3465" s="191" t="s">
        <v>27902</v>
      </c>
      <c r="E3465" t="s">
        <v>27903</v>
      </c>
      <c r="F3465" t="s">
        <v>1675</v>
      </c>
      <c r="G3465" t="s">
        <v>399</v>
      </c>
      <c r="H3465">
        <v>120</v>
      </c>
      <c r="J3465" t="s">
        <v>22634</v>
      </c>
      <c r="K3465" s="132" t="str">
        <f>IFERROR(IFERROR(INDEX(Кат!$O:$O,MATCH($C3465,Кат!$I:$I,0)),INDEX(Торг!$L:$L,MATCH($C3465,Торг!$I:$I,0))),"")</f>
        <v/>
      </c>
      <c r="L3465" s="132" t="str">
        <f>IFERROR(IFERROR(INDEX(Кат!$A:$A,MATCH($C3465,Кат!$I:$I,0)),INDEX(Торг!$A:$A,MATCH($C3465,Торг!$I:$I,0))),"")</f>
        <v/>
      </c>
      <c r="M3465" s="132" t="str">
        <f>IFERROR(IFERROR(INDEX(Кат!$B:$B,MATCH($C3465,Кат!$I:$I,0)),INDEX(Торг!$B:$B,MATCH($C3465,Торг!$I:$I,0))),"")</f>
        <v/>
      </c>
      <c r="N3465" s="132" t="str">
        <f t="shared" si="54"/>
        <v>HOFER HF855321</v>
      </c>
      <c r="O3465" s="132" t="str">
        <f>IFERROR(IFERROR(INDEX(Кат!$B:$B,MATCH($N3465,Кат!$I:$I,0)),INDEX(Торг!$B:$B,MATCH($N3465,Торг!$I:$I,0))),"")</f>
        <v/>
      </c>
    </row>
    <row r="3466" spans="1:15" outlineLevel="2">
      <c r="A3466" t="s">
        <v>27904</v>
      </c>
      <c r="C3466" s="191" t="s">
        <v>27905</v>
      </c>
      <c r="E3466" t="s">
        <v>27906</v>
      </c>
      <c r="F3466" t="s">
        <v>1675</v>
      </c>
      <c r="G3466" t="s">
        <v>399</v>
      </c>
      <c r="H3466">
        <v>120</v>
      </c>
      <c r="J3466" t="s">
        <v>22634</v>
      </c>
      <c r="K3466" s="132" t="str">
        <f>IFERROR(IFERROR(INDEX(Кат!$O:$O,MATCH($C3466,Кат!$I:$I,0)),INDEX(Торг!$L:$L,MATCH($C3466,Торг!$I:$I,0))),"")</f>
        <v/>
      </c>
      <c r="L3466" s="132" t="str">
        <f>IFERROR(IFERROR(INDEX(Кат!$A:$A,MATCH($C3466,Кат!$I:$I,0)),INDEX(Торг!$A:$A,MATCH($C3466,Торг!$I:$I,0))),"")</f>
        <v/>
      </c>
      <c r="M3466" s="132" t="str">
        <f>IFERROR(IFERROR(INDEX(Кат!$B:$B,MATCH($C3466,Кат!$I:$I,0)),INDEX(Торг!$B:$B,MATCH($C3466,Торг!$I:$I,0))),"")</f>
        <v/>
      </c>
      <c r="N3466" s="132" t="str">
        <f t="shared" si="54"/>
        <v>HOFER HF855322</v>
      </c>
      <c r="O3466" s="132" t="str">
        <f>IFERROR(IFERROR(INDEX(Кат!$B:$B,MATCH($N3466,Кат!$I:$I,0)),INDEX(Торг!$B:$B,MATCH($N3466,Торг!$I:$I,0))),"")</f>
        <v/>
      </c>
    </row>
    <row r="3467" spans="1:15" outlineLevel="2">
      <c r="A3467" t="s">
        <v>16890</v>
      </c>
      <c r="C3467" s="191" t="s">
        <v>6120</v>
      </c>
      <c r="E3467" t="s">
        <v>6121</v>
      </c>
      <c r="F3467" t="s">
        <v>1675</v>
      </c>
      <c r="G3467" t="s">
        <v>399</v>
      </c>
      <c r="H3467">
        <v>120</v>
      </c>
      <c r="J3467" t="s">
        <v>22634</v>
      </c>
      <c r="K3467" s="132" t="str">
        <f>IFERROR(IFERROR(INDEX(Кат!$O:$O,MATCH($C3467,Кат!$I:$I,0)),INDEX(Торг!$L:$L,MATCH($C3467,Торг!$I:$I,0))),"")</f>
        <v/>
      </c>
      <c r="L3467" s="132" t="str">
        <f>IFERROR(IFERROR(INDEX(Кат!$A:$A,MATCH($C3467,Кат!$I:$I,0)),INDEX(Торг!$A:$A,MATCH($C3467,Торг!$I:$I,0))),"")</f>
        <v/>
      </c>
      <c r="M3467" s="132" t="str">
        <f>IFERROR(IFERROR(INDEX(Кат!$B:$B,MATCH($C3467,Кат!$I:$I,0)),INDEX(Торг!$B:$B,MATCH($C3467,Торг!$I:$I,0))),"")</f>
        <v/>
      </c>
      <c r="N3467" s="132" t="str">
        <f t="shared" si="54"/>
        <v>HOFER HF855324</v>
      </c>
      <c r="O3467" s="132" t="str">
        <f>IFERROR(IFERROR(INDEX(Кат!$B:$B,MATCH($N3467,Кат!$I:$I,0)),INDEX(Торг!$B:$B,MATCH($N3467,Торг!$I:$I,0))),"")</f>
        <v/>
      </c>
    </row>
    <row r="3468" spans="1:15" outlineLevel="2">
      <c r="A3468" t="s">
        <v>16891</v>
      </c>
      <c r="C3468" s="191" t="s">
        <v>6122</v>
      </c>
      <c r="E3468" t="s">
        <v>6123</v>
      </c>
      <c r="F3468" t="s">
        <v>1675</v>
      </c>
      <c r="G3468" t="s">
        <v>399</v>
      </c>
      <c r="H3468">
        <v>120</v>
      </c>
      <c r="J3468" t="s">
        <v>22634</v>
      </c>
      <c r="K3468" s="132" t="str">
        <f>IFERROR(IFERROR(INDEX(Кат!$O:$O,MATCH($C3468,Кат!$I:$I,0)),INDEX(Торг!$L:$L,MATCH($C3468,Торг!$I:$I,0))),"")</f>
        <v/>
      </c>
      <c r="L3468" s="132" t="str">
        <f>IFERROR(IFERROR(INDEX(Кат!$A:$A,MATCH($C3468,Кат!$I:$I,0)),INDEX(Торг!$A:$A,MATCH($C3468,Торг!$I:$I,0))),"")</f>
        <v/>
      </c>
      <c r="M3468" s="132" t="str">
        <f>IFERROR(IFERROR(INDEX(Кат!$B:$B,MATCH($C3468,Кат!$I:$I,0)),INDEX(Торг!$B:$B,MATCH($C3468,Торг!$I:$I,0))),"")</f>
        <v/>
      </c>
      <c r="N3468" s="132" t="str">
        <f t="shared" si="54"/>
        <v>HOFER HF855326</v>
      </c>
      <c r="O3468" s="132" t="str">
        <f>IFERROR(IFERROR(INDEX(Кат!$B:$B,MATCH($N3468,Кат!$I:$I,0)),INDEX(Торг!$B:$B,MATCH($N3468,Торг!$I:$I,0))),"")</f>
        <v/>
      </c>
    </row>
    <row r="3469" spans="1:15" outlineLevel="2">
      <c r="A3469" t="s">
        <v>30779</v>
      </c>
      <c r="C3469" s="191" t="s">
        <v>30780</v>
      </c>
      <c r="E3469" t="s">
        <v>30781</v>
      </c>
      <c r="F3469" t="s">
        <v>1675</v>
      </c>
      <c r="G3469" t="s">
        <v>399</v>
      </c>
      <c r="H3469">
        <v>230</v>
      </c>
      <c r="J3469" t="s">
        <v>22634</v>
      </c>
      <c r="K3469" s="132" t="str">
        <f>IFERROR(IFERROR(INDEX(Кат!$O:$O,MATCH($C3469,Кат!$I:$I,0)),INDEX(Торг!$L:$L,MATCH($C3469,Торг!$I:$I,0))),"")</f>
        <v/>
      </c>
      <c r="L3469" s="132" t="str">
        <f>IFERROR(IFERROR(INDEX(Кат!$A:$A,MATCH($C3469,Кат!$I:$I,0)),INDEX(Торг!$A:$A,MATCH($C3469,Торг!$I:$I,0))),"")</f>
        <v/>
      </c>
      <c r="M3469" s="132" t="str">
        <f>IFERROR(IFERROR(INDEX(Кат!$B:$B,MATCH($C3469,Кат!$I:$I,0)),INDEX(Торг!$B:$B,MATCH($C3469,Торг!$I:$I,0))),"")</f>
        <v/>
      </c>
      <c r="N3469" s="132" t="str">
        <f t="shared" si="54"/>
        <v>HOFER HF855409</v>
      </c>
      <c r="O3469" s="132" t="str">
        <f>IFERROR(IFERROR(INDEX(Кат!$B:$B,MATCH($N3469,Кат!$I:$I,0)),INDEX(Торг!$B:$B,MATCH($N3469,Торг!$I:$I,0))),"")</f>
        <v/>
      </c>
    </row>
    <row r="3470" spans="1:15" outlineLevel="1">
      <c r="A3470" t="s">
        <v>30782</v>
      </c>
      <c r="C3470" s="191" t="s">
        <v>30783</v>
      </c>
      <c r="E3470" t="s">
        <v>30784</v>
      </c>
      <c r="F3470" t="s">
        <v>1675</v>
      </c>
      <c r="G3470" t="s">
        <v>399</v>
      </c>
      <c r="H3470">
        <v>230</v>
      </c>
      <c r="J3470" t="s">
        <v>22634</v>
      </c>
      <c r="K3470" s="132" t="str">
        <f>IFERROR(IFERROR(INDEX(Кат!$O:$O,MATCH($C3470,Кат!$I:$I,0)),INDEX(Торг!$L:$L,MATCH($C3470,Торг!$I:$I,0))),"")</f>
        <v/>
      </c>
      <c r="L3470" s="132" t="str">
        <f>IFERROR(IFERROR(INDEX(Кат!$A:$A,MATCH($C3470,Кат!$I:$I,0)),INDEX(Торг!$A:$A,MATCH($C3470,Торг!$I:$I,0))),"")</f>
        <v/>
      </c>
      <c r="M3470" s="132" t="str">
        <f>IFERROR(IFERROR(INDEX(Кат!$B:$B,MATCH($C3470,Кат!$I:$I,0)),INDEX(Торг!$B:$B,MATCH($C3470,Торг!$I:$I,0))),"")</f>
        <v/>
      </c>
      <c r="N3470" s="132" t="str">
        <f t="shared" si="54"/>
        <v>HOFER HF855417</v>
      </c>
      <c r="O3470" s="132" t="str">
        <f>IFERROR(IFERROR(INDEX(Кат!$B:$B,MATCH($N3470,Кат!$I:$I,0)),INDEX(Торг!$B:$B,MATCH($N3470,Торг!$I:$I,0))),"")</f>
        <v/>
      </c>
    </row>
    <row r="3471" spans="1:15" outlineLevel="2">
      <c r="A3471" t="s">
        <v>30785</v>
      </c>
      <c r="C3471" s="191" t="s">
        <v>30786</v>
      </c>
      <c r="E3471" t="s">
        <v>30787</v>
      </c>
      <c r="F3471" t="s">
        <v>1675</v>
      </c>
      <c r="G3471" t="s">
        <v>399</v>
      </c>
      <c r="H3471">
        <v>250</v>
      </c>
      <c r="J3471" t="s">
        <v>22634</v>
      </c>
      <c r="K3471" s="132" t="str">
        <f>IFERROR(IFERROR(INDEX(Кат!$O:$O,MATCH($C3471,Кат!$I:$I,0)),INDEX(Торг!$L:$L,MATCH($C3471,Торг!$I:$I,0))),"")</f>
        <v/>
      </c>
      <c r="L3471" s="132" t="str">
        <f>IFERROR(IFERROR(INDEX(Кат!$A:$A,MATCH($C3471,Кат!$I:$I,0)),INDEX(Торг!$A:$A,MATCH($C3471,Торг!$I:$I,0))),"")</f>
        <v/>
      </c>
      <c r="M3471" s="132" t="str">
        <f>IFERROR(IFERROR(INDEX(Кат!$B:$B,MATCH($C3471,Кат!$I:$I,0)),INDEX(Торг!$B:$B,MATCH($C3471,Торг!$I:$I,0))),"")</f>
        <v/>
      </c>
      <c r="N3471" s="132" t="str">
        <f t="shared" si="54"/>
        <v>HOFER HF855424</v>
      </c>
      <c r="O3471" s="132" t="str">
        <f>IFERROR(IFERROR(INDEX(Кат!$B:$B,MATCH($N3471,Кат!$I:$I,0)),INDEX(Торг!$B:$B,MATCH($N3471,Торг!$I:$I,0))),"")</f>
        <v/>
      </c>
    </row>
    <row r="3472" spans="1:15" outlineLevel="2">
      <c r="A3472" t="s">
        <v>29679</v>
      </c>
      <c r="C3472" s="191" t="s">
        <v>29680</v>
      </c>
      <c r="E3472" t="s">
        <v>29681</v>
      </c>
      <c r="F3472" t="s">
        <v>1675</v>
      </c>
      <c r="G3472" t="s">
        <v>399</v>
      </c>
      <c r="H3472">
        <v>310</v>
      </c>
      <c r="J3472" t="s">
        <v>22634</v>
      </c>
      <c r="K3472" s="132" t="str">
        <f>IFERROR(IFERROR(INDEX(Кат!$O:$O,MATCH($C3472,Кат!$I:$I,0)),INDEX(Торг!$L:$L,MATCH($C3472,Торг!$I:$I,0))),"")</f>
        <v/>
      </c>
      <c r="L3472" s="132" t="str">
        <f>IFERROR(IFERROR(INDEX(Кат!$A:$A,MATCH($C3472,Кат!$I:$I,0)),INDEX(Торг!$A:$A,MATCH($C3472,Торг!$I:$I,0))),"")</f>
        <v/>
      </c>
      <c r="M3472" s="132" t="str">
        <f>IFERROR(IFERROR(INDEX(Кат!$B:$B,MATCH($C3472,Кат!$I:$I,0)),INDEX(Торг!$B:$B,MATCH($C3472,Торг!$I:$I,0))),"")</f>
        <v/>
      </c>
      <c r="N3472" s="132" t="str">
        <f t="shared" si="54"/>
        <v>HOFER HF855209</v>
      </c>
      <c r="O3472" s="132" t="str">
        <f>IFERROR(IFERROR(INDEX(Кат!$B:$B,MATCH($N3472,Кат!$I:$I,0)),INDEX(Торг!$B:$B,MATCH($N3472,Торг!$I:$I,0))),"")</f>
        <v/>
      </c>
    </row>
    <row r="3473" spans="1:15" outlineLevel="2">
      <c r="A3473" t="s">
        <v>28141</v>
      </c>
      <c r="C3473" s="191" t="s">
        <v>28142</v>
      </c>
      <c r="E3473" t="s">
        <v>28143</v>
      </c>
      <c r="F3473" t="s">
        <v>1675</v>
      </c>
      <c r="G3473" t="s">
        <v>399</v>
      </c>
      <c r="H3473">
        <v>350</v>
      </c>
      <c r="J3473" t="s">
        <v>22634</v>
      </c>
      <c r="K3473" s="132" t="str">
        <f>IFERROR(IFERROR(INDEX(Кат!$O:$O,MATCH($C3473,Кат!$I:$I,0)),INDEX(Торг!$L:$L,MATCH($C3473,Торг!$I:$I,0))),"")</f>
        <v/>
      </c>
      <c r="L3473" s="132" t="str">
        <f>IFERROR(IFERROR(INDEX(Кат!$A:$A,MATCH($C3473,Кат!$I:$I,0)),INDEX(Торг!$A:$A,MATCH($C3473,Торг!$I:$I,0))),"")</f>
        <v/>
      </c>
      <c r="M3473" s="132" t="str">
        <f>IFERROR(IFERROR(INDEX(Кат!$B:$B,MATCH($C3473,Кат!$I:$I,0)),INDEX(Торг!$B:$B,MATCH($C3473,Торг!$I:$I,0))),"")</f>
        <v/>
      </c>
      <c r="N3473" s="132" t="str">
        <f t="shared" si="54"/>
        <v>HOFER HF855217</v>
      </c>
      <c r="O3473" s="132" t="str">
        <f>IFERROR(IFERROR(INDEX(Кат!$B:$B,MATCH($N3473,Кат!$I:$I,0)),INDEX(Торг!$B:$B,MATCH($N3473,Торг!$I:$I,0))),"")</f>
        <v/>
      </c>
    </row>
    <row r="3474" spans="1:15" outlineLevel="2">
      <c r="A3474" t="s">
        <v>29682</v>
      </c>
      <c r="C3474" s="191" t="s">
        <v>29683</v>
      </c>
      <c r="E3474" t="s">
        <v>29684</v>
      </c>
      <c r="F3474" t="s">
        <v>1675</v>
      </c>
      <c r="G3474" t="s">
        <v>399</v>
      </c>
      <c r="H3474">
        <v>400</v>
      </c>
      <c r="J3474" t="s">
        <v>22634</v>
      </c>
      <c r="K3474" s="132" t="str">
        <f>IFERROR(IFERROR(INDEX(Кат!$O:$O,MATCH($C3474,Кат!$I:$I,0)),INDEX(Торг!$L:$L,MATCH($C3474,Торг!$I:$I,0))),"")</f>
        <v/>
      </c>
      <c r="L3474" s="132" t="str">
        <f>IFERROR(IFERROR(INDEX(Кат!$A:$A,MATCH($C3474,Кат!$I:$I,0)),INDEX(Торг!$A:$A,MATCH($C3474,Торг!$I:$I,0))),"")</f>
        <v/>
      </c>
      <c r="M3474" s="132" t="str">
        <f>IFERROR(IFERROR(INDEX(Кат!$B:$B,MATCH($C3474,Кат!$I:$I,0)),INDEX(Торг!$B:$B,MATCH($C3474,Торг!$I:$I,0))),"")</f>
        <v/>
      </c>
      <c r="N3474" s="132" t="str">
        <f t="shared" si="54"/>
        <v>HOFER HF855224</v>
      </c>
      <c r="O3474" s="132" t="str">
        <f>IFERROR(IFERROR(INDEX(Кат!$B:$B,MATCH($N3474,Кат!$I:$I,0)),INDEX(Торг!$B:$B,MATCH($N3474,Торг!$I:$I,0))),"")</f>
        <v/>
      </c>
    </row>
    <row r="3475" spans="1:15" outlineLevel="2">
      <c r="A3475" t="s">
        <v>30788</v>
      </c>
      <c r="C3475" s="191" t="s">
        <v>30789</v>
      </c>
      <c r="E3475" t="s">
        <v>30790</v>
      </c>
      <c r="F3475" t="s">
        <v>1675</v>
      </c>
      <c r="G3475" t="s">
        <v>375</v>
      </c>
      <c r="H3475">
        <v>175</v>
      </c>
      <c r="J3475" t="s">
        <v>22634</v>
      </c>
      <c r="K3475" s="132" t="str">
        <f>IFERROR(IFERROR(INDEX(Кат!$O:$O,MATCH($C3475,Кат!$I:$I,0)),INDEX(Торг!$L:$L,MATCH($C3475,Торг!$I:$I,0))),"")</f>
        <v/>
      </c>
      <c r="L3475" s="132" t="str">
        <f>IFERROR(IFERROR(INDEX(Кат!$A:$A,MATCH($C3475,Кат!$I:$I,0)),INDEX(Торг!$A:$A,MATCH($C3475,Торг!$I:$I,0))),"")</f>
        <v/>
      </c>
      <c r="M3475" s="132" t="str">
        <f>IFERROR(IFERROR(INDEX(Кат!$B:$B,MATCH($C3475,Кат!$I:$I,0)),INDEX(Торг!$B:$B,MATCH($C3475,Торг!$I:$I,0))),"")</f>
        <v/>
      </c>
      <c r="N3475" s="132" t="str">
        <f t="shared" si="54"/>
        <v>HOFER HF855114</v>
      </c>
      <c r="O3475" s="132" t="str">
        <f>IFERROR(IFERROR(INDEX(Кат!$B:$B,MATCH($N3475,Кат!$I:$I,0)),INDEX(Торг!$B:$B,MATCH($N3475,Торг!$I:$I,0))),"")</f>
        <v/>
      </c>
    </row>
    <row r="3476" spans="1:15" outlineLevel="2">
      <c r="A3476" t="s">
        <v>30791</v>
      </c>
      <c r="C3476" s="191" t="s">
        <v>30792</v>
      </c>
      <c r="E3476" t="s">
        <v>30793</v>
      </c>
      <c r="F3476" t="s">
        <v>1675</v>
      </c>
      <c r="G3476" t="s">
        <v>375</v>
      </c>
      <c r="H3476">
        <v>180</v>
      </c>
      <c r="J3476" t="s">
        <v>22634</v>
      </c>
      <c r="K3476" s="132" t="str">
        <f>IFERROR(IFERROR(INDEX(Кат!$O:$O,MATCH($C3476,Кат!$I:$I,0)),INDEX(Торг!$L:$L,MATCH($C3476,Торг!$I:$I,0))),"")</f>
        <v/>
      </c>
      <c r="L3476" s="132" t="str">
        <f>IFERROR(IFERROR(INDEX(Кат!$A:$A,MATCH($C3476,Кат!$I:$I,0)),INDEX(Торг!$A:$A,MATCH($C3476,Торг!$I:$I,0))),"")</f>
        <v/>
      </c>
      <c r="M3476" s="132" t="str">
        <f>IFERROR(IFERROR(INDEX(Кат!$B:$B,MATCH($C3476,Кат!$I:$I,0)),INDEX(Торг!$B:$B,MATCH($C3476,Торг!$I:$I,0))),"")</f>
        <v/>
      </c>
      <c r="N3476" s="132" t="str">
        <f t="shared" si="54"/>
        <v>HOFER HF855118</v>
      </c>
      <c r="O3476" s="132" t="str">
        <f>IFERROR(IFERROR(INDEX(Кат!$B:$B,MATCH($N3476,Кат!$I:$I,0)),INDEX(Торг!$B:$B,MATCH($N3476,Торг!$I:$I,0))),"")</f>
        <v/>
      </c>
    </row>
    <row r="3477" spans="1:15" outlineLevel="2">
      <c r="A3477" t="s">
        <v>16892</v>
      </c>
      <c r="C3477" s="191" t="s">
        <v>6124</v>
      </c>
      <c r="E3477" t="s">
        <v>6125</v>
      </c>
      <c r="F3477" t="s">
        <v>1675</v>
      </c>
      <c r="G3477" t="s">
        <v>375</v>
      </c>
      <c r="H3477">
        <v>190</v>
      </c>
      <c r="J3477" t="s">
        <v>22634</v>
      </c>
      <c r="K3477" s="132" t="str">
        <f>IFERROR(IFERROR(INDEX(Кат!$O:$O,MATCH($C3477,Кат!$I:$I,0)),INDEX(Торг!$L:$L,MATCH($C3477,Торг!$I:$I,0))),"")</f>
        <v/>
      </c>
      <c r="L3477" s="132" t="str">
        <f>IFERROR(IFERROR(INDEX(Кат!$A:$A,MATCH($C3477,Кат!$I:$I,0)),INDEX(Торг!$A:$A,MATCH($C3477,Торг!$I:$I,0))),"")</f>
        <v/>
      </c>
      <c r="M3477" s="132" t="str">
        <f>IFERROR(IFERROR(INDEX(Кат!$B:$B,MATCH($C3477,Кат!$I:$I,0)),INDEX(Торг!$B:$B,MATCH($C3477,Торг!$I:$I,0))),"")</f>
        <v/>
      </c>
      <c r="N3477" s="132" t="str">
        <f t="shared" si="54"/>
        <v>HOFER HF855123</v>
      </c>
      <c r="O3477" s="132" t="str">
        <f>IFERROR(IFERROR(INDEX(Кат!$B:$B,MATCH($N3477,Кат!$I:$I,0)),INDEX(Торг!$B:$B,MATCH($N3477,Торг!$I:$I,0))),"")</f>
        <v/>
      </c>
    </row>
    <row r="3478" spans="1:15" outlineLevel="2">
      <c r="A3478" t="s">
        <v>16893</v>
      </c>
      <c r="C3478" s="191" t="s">
        <v>2155</v>
      </c>
      <c r="E3478" t="s">
        <v>2156</v>
      </c>
      <c r="F3478" t="s">
        <v>1675</v>
      </c>
      <c r="G3478" t="s">
        <v>375</v>
      </c>
      <c r="H3478">
        <v>180</v>
      </c>
      <c r="J3478" t="s">
        <v>22634</v>
      </c>
      <c r="K3478" s="132" t="str">
        <f>IFERROR(IFERROR(INDEX(Кат!$O:$O,MATCH($C3478,Кат!$I:$I,0)),INDEX(Торг!$L:$L,MATCH($C3478,Торг!$I:$I,0))),"")</f>
        <v/>
      </c>
      <c r="L3478" s="132" t="str">
        <f>IFERROR(IFERROR(INDEX(Кат!$A:$A,MATCH($C3478,Кат!$I:$I,0)),INDEX(Торг!$A:$A,MATCH($C3478,Торг!$I:$I,0))),"")</f>
        <v/>
      </c>
      <c r="M3478" s="132" t="str">
        <f>IFERROR(IFERROR(INDEX(Кат!$B:$B,MATCH($C3478,Кат!$I:$I,0)),INDEX(Торг!$B:$B,MATCH($C3478,Торг!$I:$I,0))),"")</f>
        <v/>
      </c>
      <c r="N3478" s="132" t="str">
        <f t="shared" si="54"/>
        <v>HOFER HF855116</v>
      </c>
      <c r="O3478" s="132" t="str">
        <f>IFERROR(IFERROR(INDEX(Кат!$B:$B,MATCH($N3478,Кат!$I:$I,0)),INDEX(Торг!$B:$B,MATCH($N3478,Торг!$I:$I,0))),"")</f>
        <v/>
      </c>
    </row>
    <row r="3479" spans="1:15" outlineLevel="2">
      <c r="A3479" t="s">
        <v>27907</v>
      </c>
      <c r="C3479" s="191" t="s">
        <v>27908</v>
      </c>
      <c r="E3479" t="s">
        <v>27909</v>
      </c>
      <c r="F3479" t="s">
        <v>1675</v>
      </c>
      <c r="G3479" t="s">
        <v>399</v>
      </c>
      <c r="H3479">
        <v>100</v>
      </c>
      <c r="J3479" t="s">
        <v>22634</v>
      </c>
      <c r="K3479" s="132" t="str">
        <f>IFERROR(IFERROR(INDEX(Кат!$O:$O,MATCH($C3479,Кат!$I:$I,0)),INDEX(Торг!$L:$L,MATCH($C3479,Торг!$I:$I,0))),"")</f>
        <v/>
      </c>
      <c r="L3479" s="132" t="str">
        <f>IFERROR(IFERROR(INDEX(Кат!$A:$A,MATCH($C3479,Кат!$I:$I,0)),INDEX(Торг!$A:$A,MATCH($C3479,Торг!$I:$I,0))),"")</f>
        <v/>
      </c>
      <c r="M3479" s="132" t="str">
        <f>IFERROR(IFERROR(INDEX(Кат!$B:$B,MATCH($C3479,Кат!$I:$I,0)),INDEX(Торг!$B:$B,MATCH($C3479,Торг!$I:$I,0))),"")</f>
        <v/>
      </c>
      <c r="N3479" s="132" t="str">
        <f t="shared" si="54"/>
        <v>HOFER HF855105</v>
      </c>
      <c r="O3479" s="132" t="str">
        <f>IFERROR(IFERROR(INDEX(Кат!$B:$B,MATCH($N3479,Кат!$I:$I,0)),INDEX(Торг!$B:$B,MATCH($N3479,Торг!$I:$I,0))),"")</f>
        <v/>
      </c>
    </row>
    <row r="3480" spans="1:15" outlineLevel="2">
      <c r="A3480" t="s">
        <v>27910</v>
      </c>
      <c r="C3480" s="191" t="s">
        <v>27911</v>
      </c>
      <c r="E3480" t="s">
        <v>27912</v>
      </c>
      <c r="F3480" t="s">
        <v>1675</v>
      </c>
      <c r="G3480" t="s">
        <v>399</v>
      </c>
      <c r="H3480">
        <v>100</v>
      </c>
      <c r="J3480" t="s">
        <v>22634</v>
      </c>
      <c r="K3480" s="132" t="str">
        <f>IFERROR(IFERROR(INDEX(Кат!$O:$O,MATCH($C3480,Кат!$I:$I,0)),INDEX(Торг!$L:$L,MATCH($C3480,Торг!$I:$I,0))),"")</f>
        <v/>
      </c>
      <c r="L3480" s="132" t="str">
        <f>IFERROR(IFERROR(INDEX(Кат!$A:$A,MATCH($C3480,Кат!$I:$I,0)),INDEX(Торг!$A:$A,MATCH($C3480,Торг!$I:$I,0))),"")</f>
        <v/>
      </c>
      <c r="M3480" s="132" t="str">
        <f>IFERROR(IFERROR(INDEX(Кат!$B:$B,MATCH($C3480,Кат!$I:$I,0)),INDEX(Торг!$B:$B,MATCH($C3480,Торг!$I:$I,0))),"")</f>
        <v/>
      </c>
      <c r="N3480" s="132" t="str">
        <f t="shared" si="54"/>
        <v>HOFER HF855107</v>
      </c>
      <c r="O3480" s="132" t="str">
        <f>IFERROR(IFERROR(INDEX(Кат!$B:$B,MATCH($N3480,Кат!$I:$I,0)),INDEX(Торг!$B:$B,MATCH($N3480,Торг!$I:$I,0))),"")</f>
        <v/>
      </c>
    </row>
    <row r="3481" spans="1:15" outlineLevel="2">
      <c r="A3481" t="s">
        <v>16894</v>
      </c>
      <c r="C3481" s="191" t="s">
        <v>6126</v>
      </c>
      <c r="E3481" t="s">
        <v>6127</v>
      </c>
      <c r="F3481" t="s">
        <v>1675</v>
      </c>
      <c r="G3481" t="s">
        <v>399</v>
      </c>
      <c r="H3481">
        <v>105</v>
      </c>
      <c r="J3481" t="s">
        <v>22634</v>
      </c>
      <c r="K3481" s="132" t="str">
        <f>IFERROR(IFERROR(INDEX(Кат!$O:$O,MATCH($C3481,Кат!$I:$I,0)),INDEX(Торг!$L:$L,MATCH($C3481,Торг!$I:$I,0))),"")</f>
        <v/>
      </c>
      <c r="L3481" s="132" t="str">
        <f>IFERROR(IFERROR(INDEX(Кат!$A:$A,MATCH($C3481,Кат!$I:$I,0)),INDEX(Торг!$A:$A,MATCH($C3481,Торг!$I:$I,0))),"")</f>
        <v/>
      </c>
      <c r="M3481" s="132" t="str">
        <f>IFERROR(IFERROR(INDEX(Кат!$B:$B,MATCH($C3481,Кат!$I:$I,0)),INDEX(Торг!$B:$B,MATCH($C3481,Торг!$I:$I,0))),"")</f>
        <v/>
      </c>
      <c r="N3481" s="132" t="str">
        <f t="shared" si="54"/>
        <v>HOFER HF855109</v>
      </c>
      <c r="O3481" s="132" t="str">
        <f>IFERROR(IFERROR(INDEX(Кат!$B:$B,MATCH($N3481,Кат!$I:$I,0)),INDEX(Торг!$B:$B,MATCH($N3481,Торг!$I:$I,0))),"")</f>
        <v/>
      </c>
    </row>
    <row r="3482" spans="1:15">
      <c r="A3482" t="s">
        <v>27913</v>
      </c>
      <c r="C3482" s="191" t="s">
        <v>27914</v>
      </c>
      <c r="E3482" t="s">
        <v>27915</v>
      </c>
      <c r="F3482" t="s">
        <v>1675</v>
      </c>
      <c r="G3482" t="s">
        <v>399</v>
      </c>
      <c r="H3482">
        <v>105</v>
      </c>
      <c r="J3482" t="s">
        <v>22634</v>
      </c>
      <c r="K3482" s="132" t="str">
        <f>IFERROR(IFERROR(INDEX(Кат!$O:$O,MATCH($C3482,Кат!$I:$I,0)),INDEX(Торг!$L:$L,MATCH($C3482,Торг!$I:$I,0))),"")</f>
        <v/>
      </c>
      <c r="L3482" s="132" t="str">
        <f>IFERROR(IFERROR(INDEX(Кат!$A:$A,MATCH($C3482,Кат!$I:$I,0)),INDEX(Торг!$A:$A,MATCH($C3482,Торг!$I:$I,0))),"")</f>
        <v/>
      </c>
      <c r="M3482" s="132" t="str">
        <f>IFERROR(IFERROR(INDEX(Кат!$B:$B,MATCH($C3482,Кат!$I:$I,0)),INDEX(Торг!$B:$B,MATCH($C3482,Торг!$I:$I,0))),"")</f>
        <v/>
      </c>
      <c r="N3482" s="132" t="str">
        <f t="shared" si="54"/>
        <v>HOFER HF855111</v>
      </c>
      <c r="O3482" s="132" t="str">
        <f>IFERROR(IFERROR(INDEX(Кат!$B:$B,MATCH($N3482,Кат!$I:$I,0)),INDEX(Торг!$B:$B,MATCH($N3482,Торг!$I:$I,0))),"")</f>
        <v/>
      </c>
    </row>
    <row r="3483" spans="1:15" outlineLevel="1">
      <c r="A3483" t="s">
        <v>16895</v>
      </c>
      <c r="C3483" s="191" t="s">
        <v>6128</v>
      </c>
      <c r="E3483" t="s">
        <v>6129</v>
      </c>
      <c r="F3483" t="s">
        <v>1675</v>
      </c>
      <c r="G3483" t="s">
        <v>399</v>
      </c>
      <c r="H3483">
        <v>110</v>
      </c>
      <c r="J3483" t="s">
        <v>22634</v>
      </c>
      <c r="K3483" s="132" t="str">
        <f>IFERROR(IFERROR(INDEX(Кат!$O:$O,MATCH($C3483,Кат!$I:$I,0)),INDEX(Торг!$L:$L,MATCH($C3483,Торг!$I:$I,0))),"")</f>
        <v/>
      </c>
      <c r="L3483" s="132" t="str">
        <f>IFERROR(IFERROR(INDEX(Кат!$A:$A,MATCH($C3483,Кат!$I:$I,0)),INDEX(Торг!$A:$A,MATCH($C3483,Торг!$I:$I,0))),"")</f>
        <v/>
      </c>
      <c r="M3483" s="132" t="str">
        <f>IFERROR(IFERROR(INDEX(Кат!$B:$B,MATCH($C3483,Кат!$I:$I,0)),INDEX(Торг!$B:$B,MATCH($C3483,Торг!$I:$I,0))),"")</f>
        <v/>
      </c>
      <c r="N3483" s="132" t="str">
        <f t="shared" si="54"/>
        <v>HOFER HF855113</v>
      </c>
      <c r="O3483" s="132" t="str">
        <f>IFERROR(IFERROR(INDEX(Кат!$B:$B,MATCH($N3483,Кат!$I:$I,0)),INDEX(Торг!$B:$B,MATCH($N3483,Торг!$I:$I,0))),"")</f>
        <v/>
      </c>
    </row>
    <row r="3484" spans="1:15" outlineLevel="1">
      <c r="A3484" t="s">
        <v>27916</v>
      </c>
      <c r="C3484" s="191" t="s">
        <v>27917</v>
      </c>
      <c r="E3484" t="s">
        <v>27918</v>
      </c>
      <c r="F3484" t="s">
        <v>1675</v>
      </c>
      <c r="G3484" t="s">
        <v>399</v>
      </c>
      <c r="H3484">
        <v>110</v>
      </c>
      <c r="J3484" t="s">
        <v>22634</v>
      </c>
      <c r="K3484" s="132" t="str">
        <f>IFERROR(IFERROR(INDEX(Кат!$O:$O,MATCH($C3484,Кат!$I:$I,0)),INDEX(Торг!$L:$L,MATCH($C3484,Торг!$I:$I,0))),"")</f>
        <v/>
      </c>
      <c r="L3484" s="132" t="str">
        <f>IFERROR(IFERROR(INDEX(Кат!$A:$A,MATCH($C3484,Кат!$I:$I,0)),INDEX(Торг!$A:$A,MATCH($C3484,Торг!$I:$I,0))),"")</f>
        <v/>
      </c>
      <c r="M3484" s="132" t="str">
        <f>IFERROR(IFERROR(INDEX(Кат!$B:$B,MATCH($C3484,Кат!$I:$I,0)),INDEX(Торг!$B:$B,MATCH($C3484,Торг!$I:$I,0))),"")</f>
        <v/>
      </c>
      <c r="N3484" s="132" t="str">
        <f t="shared" si="54"/>
        <v>HOFER HF855115</v>
      </c>
      <c r="O3484" s="132" t="str">
        <f>IFERROR(IFERROR(INDEX(Кат!$B:$B,MATCH($N3484,Кат!$I:$I,0)),INDEX(Торг!$B:$B,MATCH($N3484,Торг!$I:$I,0))),"")</f>
        <v/>
      </c>
    </row>
    <row r="3485" spans="1:15" outlineLevel="1">
      <c r="A3485" t="s">
        <v>16896</v>
      </c>
      <c r="C3485" s="191" t="s">
        <v>2157</v>
      </c>
      <c r="E3485" t="s">
        <v>2158</v>
      </c>
      <c r="F3485" t="s">
        <v>1675</v>
      </c>
      <c r="G3485" t="s">
        <v>399</v>
      </c>
      <c r="H3485">
        <v>110</v>
      </c>
      <c r="J3485" t="s">
        <v>22634</v>
      </c>
      <c r="K3485" s="132" t="str">
        <f>IFERROR(IFERROR(INDEX(Кат!$O:$O,MATCH($C3485,Кат!$I:$I,0)),INDEX(Торг!$L:$L,MATCH($C3485,Торг!$I:$I,0))),"")</f>
        <v/>
      </c>
      <c r="L3485" s="132" t="str">
        <f>IFERROR(IFERROR(INDEX(Кат!$A:$A,MATCH($C3485,Кат!$I:$I,0)),INDEX(Торг!$A:$A,MATCH($C3485,Торг!$I:$I,0))),"")</f>
        <v/>
      </c>
      <c r="M3485" s="132" t="str">
        <f>IFERROR(IFERROR(INDEX(Кат!$B:$B,MATCH($C3485,Кат!$I:$I,0)),INDEX(Торг!$B:$B,MATCH($C3485,Торг!$I:$I,0))),"")</f>
        <v/>
      </c>
      <c r="N3485" s="132" t="str">
        <f t="shared" si="54"/>
        <v>HOFER HF855117</v>
      </c>
      <c r="O3485" s="132" t="str">
        <f>IFERROR(IFERROR(INDEX(Кат!$B:$B,MATCH($N3485,Кат!$I:$I,0)),INDEX(Торг!$B:$B,MATCH($N3485,Торг!$I:$I,0))),"")</f>
        <v/>
      </c>
    </row>
    <row r="3486" spans="1:15" outlineLevel="1">
      <c r="A3486" t="s">
        <v>27919</v>
      </c>
      <c r="C3486" s="191" t="s">
        <v>27920</v>
      </c>
      <c r="E3486" t="s">
        <v>27921</v>
      </c>
      <c r="F3486" t="s">
        <v>1675</v>
      </c>
      <c r="G3486" t="s">
        <v>399</v>
      </c>
      <c r="H3486">
        <v>110</v>
      </c>
      <c r="J3486" t="s">
        <v>22634</v>
      </c>
      <c r="K3486" s="132" t="str">
        <f>IFERROR(IFERROR(INDEX(Кат!$O:$O,MATCH($C3486,Кат!$I:$I,0)),INDEX(Торг!$L:$L,MATCH($C3486,Торг!$I:$I,0))),"")</f>
        <v/>
      </c>
      <c r="L3486" s="132" t="str">
        <f>IFERROR(IFERROR(INDEX(Кат!$A:$A,MATCH($C3486,Кат!$I:$I,0)),INDEX(Торг!$A:$A,MATCH($C3486,Торг!$I:$I,0))),"")</f>
        <v/>
      </c>
      <c r="M3486" s="132" t="str">
        <f>IFERROR(IFERROR(INDEX(Кат!$B:$B,MATCH($C3486,Кат!$I:$I,0)),INDEX(Торг!$B:$B,MATCH($C3486,Торг!$I:$I,0))),"")</f>
        <v/>
      </c>
      <c r="N3486" s="132" t="str">
        <f t="shared" si="54"/>
        <v>HOFER HF855119</v>
      </c>
      <c r="O3486" s="132" t="str">
        <f>IFERROR(IFERROR(INDEX(Кат!$B:$B,MATCH($N3486,Кат!$I:$I,0)),INDEX(Торг!$B:$B,MATCH($N3486,Торг!$I:$I,0))),"")</f>
        <v/>
      </c>
    </row>
    <row r="3487" spans="1:15" outlineLevel="1">
      <c r="A3487" t="s">
        <v>16897</v>
      </c>
      <c r="C3487" s="191" t="s">
        <v>6130</v>
      </c>
      <c r="E3487" t="s">
        <v>6131</v>
      </c>
      <c r="F3487" t="s">
        <v>1675</v>
      </c>
      <c r="G3487" t="s">
        <v>399</v>
      </c>
      <c r="H3487">
        <v>110</v>
      </c>
      <c r="J3487" t="s">
        <v>22634</v>
      </c>
      <c r="K3487" s="132" t="str">
        <f>IFERROR(IFERROR(INDEX(Кат!$O:$O,MATCH($C3487,Кат!$I:$I,0)),INDEX(Торг!$L:$L,MATCH($C3487,Торг!$I:$I,0))),"")</f>
        <v/>
      </c>
      <c r="L3487" s="132" t="str">
        <f>IFERROR(IFERROR(INDEX(Кат!$A:$A,MATCH($C3487,Кат!$I:$I,0)),INDEX(Торг!$A:$A,MATCH($C3487,Торг!$I:$I,0))),"")</f>
        <v/>
      </c>
      <c r="M3487" s="132" t="str">
        <f>IFERROR(IFERROR(INDEX(Кат!$B:$B,MATCH($C3487,Кат!$I:$I,0)),INDEX(Торг!$B:$B,MATCH($C3487,Торг!$I:$I,0))),"")</f>
        <v/>
      </c>
      <c r="N3487" s="132" t="str">
        <f t="shared" si="54"/>
        <v>HOFER HF855121</v>
      </c>
      <c r="O3487" s="132" t="str">
        <f>IFERROR(IFERROR(INDEX(Кат!$B:$B,MATCH($N3487,Кат!$I:$I,0)),INDEX(Торг!$B:$B,MATCH($N3487,Торг!$I:$I,0))),"")</f>
        <v/>
      </c>
    </row>
    <row r="3488" spans="1:15" outlineLevel="1">
      <c r="A3488" t="s">
        <v>27922</v>
      </c>
      <c r="C3488" s="191" t="s">
        <v>27923</v>
      </c>
      <c r="E3488" t="s">
        <v>27924</v>
      </c>
      <c r="F3488" t="s">
        <v>1675</v>
      </c>
      <c r="G3488" t="s">
        <v>399</v>
      </c>
      <c r="H3488">
        <v>120</v>
      </c>
      <c r="J3488" t="s">
        <v>22634</v>
      </c>
      <c r="K3488" s="132" t="str">
        <f>IFERROR(IFERROR(INDEX(Кат!$O:$O,MATCH($C3488,Кат!$I:$I,0)),INDEX(Торг!$L:$L,MATCH($C3488,Торг!$I:$I,0))),"")</f>
        <v/>
      </c>
      <c r="L3488" s="132" t="str">
        <f>IFERROR(IFERROR(INDEX(Кат!$A:$A,MATCH($C3488,Кат!$I:$I,0)),INDEX(Торг!$A:$A,MATCH($C3488,Торг!$I:$I,0))),"")</f>
        <v/>
      </c>
      <c r="M3488" s="132" t="str">
        <f>IFERROR(IFERROR(INDEX(Кат!$B:$B,MATCH($C3488,Кат!$I:$I,0)),INDEX(Торг!$B:$B,MATCH($C3488,Торг!$I:$I,0))),"")</f>
        <v/>
      </c>
      <c r="N3488" s="132" t="str">
        <f t="shared" si="54"/>
        <v>HOFER HF855122</v>
      </c>
      <c r="O3488" s="132" t="str">
        <f>IFERROR(IFERROR(INDEX(Кат!$B:$B,MATCH($N3488,Кат!$I:$I,0)),INDEX(Торг!$B:$B,MATCH($N3488,Торг!$I:$I,0))),"")</f>
        <v/>
      </c>
    </row>
    <row r="3489" spans="1:15" outlineLevel="1">
      <c r="A3489" t="s">
        <v>16898</v>
      </c>
      <c r="C3489" s="191" t="s">
        <v>6132</v>
      </c>
      <c r="E3489" t="s">
        <v>6133</v>
      </c>
      <c r="F3489" t="s">
        <v>1675</v>
      </c>
      <c r="G3489" t="s">
        <v>399</v>
      </c>
      <c r="H3489">
        <v>130</v>
      </c>
      <c r="J3489" t="s">
        <v>22634</v>
      </c>
      <c r="K3489" s="132" t="str">
        <f>IFERROR(IFERROR(INDEX(Кат!$O:$O,MATCH($C3489,Кат!$I:$I,0)),INDEX(Торг!$L:$L,MATCH($C3489,Торг!$I:$I,0))),"")</f>
        <v/>
      </c>
      <c r="L3489" s="132" t="str">
        <f>IFERROR(IFERROR(INDEX(Кат!$A:$A,MATCH($C3489,Кат!$I:$I,0)),INDEX(Торг!$A:$A,MATCH($C3489,Торг!$I:$I,0))),"")</f>
        <v/>
      </c>
      <c r="M3489" s="132" t="str">
        <f>IFERROR(IFERROR(INDEX(Кат!$B:$B,MATCH($C3489,Кат!$I:$I,0)),INDEX(Торг!$B:$B,MATCH($C3489,Торг!$I:$I,0))),"")</f>
        <v/>
      </c>
      <c r="N3489" s="132" t="str">
        <f t="shared" si="54"/>
        <v>HOFER HF855124</v>
      </c>
      <c r="O3489" s="132" t="str">
        <f>IFERROR(IFERROR(INDEX(Кат!$B:$B,MATCH($N3489,Кат!$I:$I,0)),INDEX(Торг!$B:$B,MATCH($N3489,Торг!$I:$I,0))),"")</f>
        <v/>
      </c>
    </row>
    <row r="3490" spans="1:15" outlineLevel="1">
      <c r="A3490" t="s">
        <v>16899</v>
      </c>
      <c r="C3490" s="191" t="s">
        <v>6134</v>
      </c>
      <c r="E3490" t="s">
        <v>6135</v>
      </c>
      <c r="F3490" t="s">
        <v>1675</v>
      </c>
      <c r="G3490" t="s">
        <v>399</v>
      </c>
      <c r="H3490">
        <v>130</v>
      </c>
      <c r="J3490" t="s">
        <v>22634</v>
      </c>
      <c r="K3490" s="132" t="str">
        <f>IFERROR(IFERROR(INDEX(Кат!$O:$O,MATCH($C3490,Кат!$I:$I,0)),INDEX(Торг!$L:$L,MATCH($C3490,Торг!$I:$I,0))),"")</f>
        <v/>
      </c>
      <c r="L3490" s="132" t="str">
        <f>IFERROR(IFERROR(INDEX(Кат!$A:$A,MATCH($C3490,Кат!$I:$I,0)),INDEX(Торг!$A:$A,MATCH($C3490,Торг!$I:$I,0))),"")</f>
        <v/>
      </c>
      <c r="M3490" s="132" t="str">
        <f>IFERROR(IFERROR(INDEX(Кат!$B:$B,MATCH($C3490,Кат!$I:$I,0)),INDEX(Торг!$B:$B,MATCH($C3490,Торг!$I:$I,0))),"")</f>
        <v/>
      </c>
      <c r="N3490" s="132" t="str">
        <f t="shared" si="54"/>
        <v>HOFER HF855126</v>
      </c>
      <c r="O3490" s="132" t="str">
        <f>IFERROR(IFERROR(INDEX(Кат!$B:$B,MATCH($N3490,Кат!$I:$I,0)),INDEX(Торг!$B:$B,MATCH($N3490,Торг!$I:$I,0))),"")</f>
        <v/>
      </c>
    </row>
    <row r="3491" spans="1:15" outlineLevel="1">
      <c r="A3491" t="s">
        <v>23925</v>
      </c>
      <c r="C3491" s="191"/>
      <c r="E3491" t="s">
        <v>23926</v>
      </c>
      <c r="J3491" t="s">
        <v>22634</v>
      </c>
      <c r="K3491" s="132" t="str">
        <f>IFERROR(IFERROR(INDEX(Кат!$O:$O,MATCH($C3491,Кат!$I:$I,0)),INDEX(Торг!$L:$L,MATCH($C3491,Торг!$I:$I,0))),"")</f>
        <v/>
      </c>
      <c r="L3491" s="132" t="str">
        <f>IFERROR(IFERROR(INDEX(Кат!$A:$A,MATCH($C3491,Кат!$I:$I,0)),INDEX(Торг!$A:$A,MATCH($C3491,Торг!$I:$I,0))),"")</f>
        <v/>
      </c>
      <c r="M3491" s="132" t="str">
        <f>IFERROR(IFERROR(INDEX(Кат!$B:$B,MATCH($C3491,Кат!$I:$I,0)),INDEX(Торг!$B:$B,MATCH($C3491,Торг!$I:$I,0))),"")</f>
        <v/>
      </c>
      <c r="N3491" s="132" t="str">
        <f t="shared" si="54"/>
        <v xml:space="preserve"> </v>
      </c>
      <c r="O3491" s="132" t="str">
        <f>IFERROR(IFERROR(INDEX(Кат!$B:$B,MATCH($N3491,Кат!$I:$I,0)),INDEX(Торг!$B:$B,MATCH($N3491,Торг!$I:$I,0))),"")</f>
        <v/>
      </c>
    </row>
    <row r="3492" spans="1:15" outlineLevel="1">
      <c r="A3492" t="s">
        <v>23334</v>
      </c>
      <c r="C3492" s="191" t="s">
        <v>23335</v>
      </c>
      <c r="E3492" t="s">
        <v>23336</v>
      </c>
      <c r="F3492" t="s">
        <v>2161</v>
      </c>
      <c r="G3492" t="s">
        <v>399</v>
      </c>
      <c r="H3492">
        <v>1320</v>
      </c>
      <c r="J3492" t="s">
        <v>22634</v>
      </c>
      <c r="K3492" s="132" t="str">
        <f>IFERROR(IFERROR(INDEX(Кат!$O:$O,MATCH($C3492,Кат!$I:$I,0)),INDEX(Торг!$L:$L,MATCH($C3492,Торг!$I:$I,0))),"")</f>
        <v/>
      </c>
      <c r="L3492" s="132" t="str">
        <f>IFERROR(IFERROR(INDEX(Кат!$A:$A,MATCH($C3492,Кат!$I:$I,0)),INDEX(Торг!$A:$A,MATCH($C3492,Торг!$I:$I,0))),"")</f>
        <v/>
      </c>
      <c r="M3492" s="132" t="str">
        <f>IFERROR(IFERROR(INDEX(Кат!$B:$B,MATCH($C3492,Кат!$I:$I,0)),INDEX(Торг!$B:$B,MATCH($C3492,Торг!$I:$I,0))),"")</f>
        <v/>
      </c>
      <c r="N3492" s="132" t="str">
        <f t="shared" si="54"/>
        <v>HOLA S444</v>
      </c>
      <c r="O3492" s="132" t="str">
        <f>IFERROR(IFERROR(INDEX(Кат!$B:$B,MATCH($N3492,Кат!$I:$I,0)),INDEX(Торг!$B:$B,MATCH($N3492,Торг!$I:$I,0))),"")</f>
        <v/>
      </c>
    </row>
    <row r="3493" spans="1:15">
      <c r="A3493" t="s">
        <v>33669</v>
      </c>
      <c r="C3493" s="191" t="s">
        <v>33670</v>
      </c>
      <c r="E3493" t="s">
        <v>33671</v>
      </c>
      <c r="F3493" t="s">
        <v>2161</v>
      </c>
      <c r="G3493" t="s">
        <v>399</v>
      </c>
      <c r="H3493">
        <v>1950</v>
      </c>
      <c r="J3493" t="s">
        <v>22634</v>
      </c>
      <c r="K3493" s="132" t="str">
        <f>IFERROR(IFERROR(INDEX(Кат!$O:$O,MATCH($C3493,Кат!$I:$I,0)),INDEX(Торг!$L:$L,MATCH($C3493,Торг!$I:$I,0))),"")</f>
        <v/>
      </c>
      <c r="L3493" s="132" t="str">
        <f>IFERROR(IFERROR(INDEX(Кат!$A:$A,MATCH($C3493,Кат!$I:$I,0)),INDEX(Торг!$A:$A,MATCH($C3493,Торг!$I:$I,0))),"")</f>
        <v/>
      </c>
      <c r="M3493" s="132" t="str">
        <f>IFERROR(IFERROR(INDEX(Кат!$B:$B,MATCH($C3493,Кат!$I:$I,0)),INDEX(Торг!$B:$B,MATCH($C3493,Торг!$I:$I,0))),"")</f>
        <v/>
      </c>
      <c r="N3493" s="132" t="str">
        <f t="shared" si="54"/>
        <v>HOLA SH40-102G</v>
      </c>
      <c r="O3493" s="132" t="str">
        <f>IFERROR(IFERROR(INDEX(Кат!$B:$B,MATCH($N3493,Кат!$I:$I,0)),INDEX(Торг!$B:$B,MATCH($N3493,Торг!$I:$I,0))),"")</f>
        <v/>
      </c>
    </row>
    <row r="3494" spans="1:15" outlineLevel="1">
      <c r="A3494" t="s">
        <v>33672</v>
      </c>
      <c r="C3494" s="191" t="s">
        <v>33673</v>
      </c>
      <c r="E3494" t="s">
        <v>33674</v>
      </c>
      <c r="F3494" t="s">
        <v>2161</v>
      </c>
      <c r="G3494" t="s">
        <v>399</v>
      </c>
      <c r="H3494">
        <v>1630</v>
      </c>
      <c r="J3494" t="s">
        <v>22634</v>
      </c>
      <c r="K3494" s="132" t="str">
        <f>IFERROR(IFERROR(INDEX(Кат!$O:$O,MATCH($C3494,Кат!$I:$I,0)),INDEX(Торг!$L:$L,MATCH($C3494,Торг!$I:$I,0))),"")</f>
        <v/>
      </c>
      <c r="L3494" s="132" t="str">
        <f>IFERROR(IFERROR(INDEX(Кат!$A:$A,MATCH($C3494,Кат!$I:$I,0)),INDEX(Торг!$A:$A,MATCH($C3494,Торг!$I:$I,0))),"")</f>
        <v/>
      </c>
      <c r="M3494" s="132" t="str">
        <f>IFERROR(IFERROR(INDEX(Кат!$B:$B,MATCH($C3494,Кат!$I:$I,0)),INDEX(Торг!$B:$B,MATCH($C3494,Торг!$I:$I,0))),"")</f>
        <v/>
      </c>
      <c r="N3494" s="132" t="str">
        <f t="shared" si="54"/>
        <v>HOLA S432</v>
      </c>
      <c r="O3494" s="132" t="str">
        <f>IFERROR(IFERROR(INDEX(Кат!$B:$B,MATCH($N3494,Кат!$I:$I,0)),INDEX(Торг!$B:$B,MATCH($N3494,Торг!$I:$I,0))),"")</f>
        <v/>
      </c>
    </row>
    <row r="3495" spans="1:15">
      <c r="A3495" t="s">
        <v>29685</v>
      </c>
      <c r="C3495" s="191" t="s">
        <v>29686</v>
      </c>
      <c r="E3495" t="s">
        <v>29687</v>
      </c>
      <c r="F3495" t="s">
        <v>2161</v>
      </c>
      <c r="G3495" t="s">
        <v>399</v>
      </c>
      <c r="H3495">
        <v>1120</v>
      </c>
      <c r="J3495" t="s">
        <v>22634</v>
      </c>
      <c r="K3495" s="132" t="str">
        <f>IFERROR(IFERROR(INDEX(Кат!$O:$O,MATCH($C3495,Кат!$I:$I,0)),INDEX(Торг!$L:$L,MATCH($C3495,Торг!$I:$I,0))),"")</f>
        <v/>
      </c>
      <c r="L3495" s="132" t="str">
        <f>IFERROR(IFERROR(INDEX(Кат!$A:$A,MATCH($C3495,Кат!$I:$I,0)),INDEX(Торг!$A:$A,MATCH($C3495,Торг!$I:$I,0))),"")</f>
        <v/>
      </c>
      <c r="M3495" s="132" t="str">
        <f>IFERROR(IFERROR(INDEX(Кат!$B:$B,MATCH($C3495,Кат!$I:$I,0)),INDEX(Торг!$B:$B,MATCH($C3495,Торг!$I:$I,0))),"")</f>
        <v/>
      </c>
      <c r="N3495" s="132" t="str">
        <f t="shared" si="54"/>
        <v>HOLA S412</v>
      </c>
      <c r="O3495" s="132" t="str">
        <f>IFERROR(IFERROR(INDEX(Кат!$B:$B,MATCH($N3495,Кат!$I:$I,0)),INDEX(Торг!$B:$B,MATCH($N3495,Торг!$I:$I,0))),"")</f>
        <v/>
      </c>
    </row>
    <row r="3496" spans="1:15" outlineLevel="1">
      <c r="A3496" t="s">
        <v>29688</v>
      </c>
      <c r="C3496" s="191" t="s">
        <v>29689</v>
      </c>
      <c r="E3496" t="s">
        <v>29690</v>
      </c>
      <c r="F3496" t="s">
        <v>2161</v>
      </c>
      <c r="G3496" t="s">
        <v>399</v>
      </c>
      <c r="H3496">
        <v>1400</v>
      </c>
      <c r="J3496" t="s">
        <v>22634</v>
      </c>
      <c r="K3496" s="132" t="str">
        <f>IFERROR(IFERROR(INDEX(Кат!$O:$O,MATCH($C3496,Кат!$I:$I,0)),INDEX(Торг!$L:$L,MATCH($C3496,Торг!$I:$I,0))),"")</f>
        <v/>
      </c>
      <c r="L3496" s="132" t="str">
        <f>IFERROR(IFERROR(INDEX(Кат!$A:$A,MATCH($C3496,Кат!$I:$I,0)),INDEX(Торг!$A:$A,MATCH($C3496,Торг!$I:$I,0))),"")</f>
        <v/>
      </c>
      <c r="M3496" s="132" t="str">
        <f>IFERROR(IFERROR(INDEX(Кат!$B:$B,MATCH($C3496,Кат!$I:$I,0)),INDEX(Торг!$B:$B,MATCH($C3496,Торг!$I:$I,0))),"")</f>
        <v/>
      </c>
      <c r="N3496" s="132" t="str">
        <f t="shared" si="54"/>
        <v>HOLA S442</v>
      </c>
      <c r="O3496" s="132" t="str">
        <f>IFERROR(IFERROR(INDEX(Кат!$B:$B,MATCH($N3496,Кат!$I:$I,0)),INDEX(Торг!$B:$B,MATCH($N3496,Торг!$I:$I,0))),"")</f>
        <v/>
      </c>
    </row>
    <row r="3497" spans="1:15" outlineLevel="1">
      <c r="A3497" t="s">
        <v>23337</v>
      </c>
      <c r="C3497" s="191" t="s">
        <v>23338</v>
      </c>
      <c r="E3497" t="s">
        <v>23339</v>
      </c>
      <c r="F3497" t="s">
        <v>2161</v>
      </c>
      <c r="G3497" t="s">
        <v>399</v>
      </c>
      <c r="H3497">
        <v>1320</v>
      </c>
      <c r="J3497" t="s">
        <v>22634</v>
      </c>
      <c r="K3497" s="132" t="str">
        <f>IFERROR(IFERROR(INDEX(Кат!$O:$O,MATCH($C3497,Кат!$I:$I,0)),INDEX(Торг!$L:$L,MATCH($C3497,Торг!$I:$I,0))),"")</f>
        <v/>
      </c>
      <c r="L3497" s="132" t="str">
        <f>IFERROR(IFERROR(INDEX(Кат!$A:$A,MATCH($C3497,Кат!$I:$I,0)),INDEX(Торг!$A:$A,MATCH($C3497,Торг!$I:$I,0))),"")</f>
        <v/>
      </c>
      <c r="M3497" s="132" t="str">
        <f>IFERROR(IFERROR(INDEX(Кат!$B:$B,MATCH($C3497,Кат!$I:$I,0)),INDEX(Торг!$B:$B,MATCH($C3497,Торг!$I:$I,0))),"")</f>
        <v/>
      </c>
      <c r="N3497" s="132" t="str">
        <f t="shared" si="54"/>
        <v>HOLA S443</v>
      </c>
      <c r="O3497" s="132" t="str">
        <f>IFERROR(IFERROR(INDEX(Кат!$B:$B,MATCH($N3497,Кат!$I:$I,0)),INDEX(Торг!$B:$B,MATCH($N3497,Торг!$I:$I,0))),"")</f>
        <v/>
      </c>
    </row>
    <row r="3498" spans="1:15" outlineLevel="1">
      <c r="A3498" t="s">
        <v>29691</v>
      </c>
      <c r="C3498" s="191" t="s">
        <v>29692</v>
      </c>
      <c r="E3498" t="s">
        <v>29693</v>
      </c>
      <c r="F3498" t="s">
        <v>2161</v>
      </c>
      <c r="G3498" t="s">
        <v>399</v>
      </c>
      <c r="H3498">
        <v>1000</v>
      </c>
      <c r="J3498" t="s">
        <v>22634</v>
      </c>
      <c r="K3498" s="132" t="str">
        <f>IFERROR(IFERROR(INDEX(Кат!$O:$O,MATCH($C3498,Кат!$I:$I,0)),INDEX(Торг!$L:$L,MATCH($C3498,Торг!$I:$I,0))),"")</f>
        <v/>
      </c>
      <c r="L3498" s="132" t="str">
        <f>IFERROR(IFERROR(INDEX(Кат!$A:$A,MATCH($C3498,Кат!$I:$I,0)),INDEX(Торг!$A:$A,MATCH($C3498,Торг!$I:$I,0))),"")</f>
        <v/>
      </c>
      <c r="M3498" s="132" t="str">
        <f>IFERROR(IFERROR(INDEX(Кат!$B:$B,MATCH($C3498,Кат!$I:$I,0)),INDEX(Торг!$B:$B,MATCH($C3498,Торг!$I:$I,0))),"")</f>
        <v/>
      </c>
      <c r="N3498" s="132" t="str">
        <f t="shared" si="54"/>
        <v>HOLA S411</v>
      </c>
      <c r="O3498" s="132" t="str">
        <f>IFERROR(IFERROR(INDEX(Кат!$B:$B,MATCH($N3498,Кат!$I:$I,0)),INDEX(Торг!$B:$B,MATCH($N3498,Торг!$I:$I,0))),"")</f>
        <v/>
      </c>
    </row>
    <row r="3499" spans="1:15" outlineLevel="1">
      <c r="A3499" t="s">
        <v>23340</v>
      </c>
      <c r="C3499" s="191" t="s">
        <v>23341</v>
      </c>
      <c r="E3499" t="s">
        <v>23342</v>
      </c>
      <c r="F3499" t="s">
        <v>2161</v>
      </c>
      <c r="G3499" t="s">
        <v>399</v>
      </c>
      <c r="H3499">
        <v>1400</v>
      </c>
      <c r="J3499" t="s">
        <v>22634</v>
      </c>
      <c r="K3499" s="132" t="str">
        <f>IFERROR(IFERROR(INDEX(Кат!$O:$O,MATCH($C3499,Кат!$I:$I,0)),INDEX(Торг!$L:$L,MATCH($C3499,Торг!$I:$I,0))),"")</f>
        <v/>
      </c>
      <c r="L3499" s="132" t="str">
        <f>IFERROR(IFERROR(INDEX(Кат!$A:$A,MATCH($C3499,Кат!$I:$I,0)),INDEX(Торг!$A:$A,MATCH($C3499,Торг!$I:$I,0))),"")</f>
        <v/>
      </c>
      <c r="M3499" s="132" t="str">
        <f>IFERROR(IFERROR(INDEX(Кат!$B:$B,MATCH($C3499,Кат!$I:$I,0)),INDEX(Торг!$B:$B,MATCH($C3499,Торг!$I:$I,0))),"")</f>
        <v/>
      </c>
      <c r="N3499" s="132" t="str">
        <f t="shared" si="54"/>
        <v>HOLA S441</v>
      </c>
      <c r="O3499" s="132" t="str">
        <f>IFERROR(IFERROR(INDEX(Кат!$B:$B,MATCH($N3499,Кат!$I:$I,0)),INDEX(Торг!$B:$B,MATCH($N3499,Торг!$I:$I,0))),"")</f>
        <v/>
      </c>
    </row>
    <row r="3500" spans="1:15" outlineLevel="1">
      <c r="A3500" t="s">
        <v>33675</v>
      </c>
      <c r="C3500" s="191" t="s">
        <v>33676</v>
      </c>
      <c r="E3500" t="s">
        <v>33677</v>
      </c>
      <c r="F3500" t="s">
        <v>2161</v>
      </c>
      <c r="G3500" t="s">
        <v>399</v>
      </c>
      <c r="H3500">
        <v>1740</v>
      </c>
      <c r="J3500" t="s">
        <v>22634</v>
      </c>
      <c r="K3500" s="132" t="str">
        <f>IFERROR(IFERROR(INDEX(Кат!$O:$O,MATCH($C3500,Кат!$I:$I,0)),INDEX(Торг!$L:$L,MATCH($C3500,Торг!$I:$I,0))),"")</f>
        <v/>
      </c>
      <c r="L3500" s="132" t="str">
        <f>IFERROR(IFERROR(INDEX(Кат!$A:$A,MATCH($C3500,Кат!$I:$I,0)),INDEX(Торг!$A:$A,MATCH($C3500,Торг!$I:$I,0))),"")</f>
        <v/>
      </c>
      <c r="M3500" s="132" t="str">
        <f>IFERROR(IFERROR(INDEX(Кат!$B:$B,MATCH($C3500,Кат!$I:$I,0)),INDEX(Торг!$B:$B,MATCH($C3500,Торг!$I:$I,0))),"")</f>
        <v/>
      </c>
      <c r="N3500" s="132" t="str">
        <f t="shared" si="54"/>
        <v>HOLA 19D18</v>
      </c>
      <c r="O3500" s="132" t="str">
        <f>IFERROR(IFERROR(INDEX(Кат!$B:$B,MATCH($N3500,Кат!$I:$I,0)),INDEX(Торг!$B:$B,MATCH($N3500,Торг!$I:$I,0))),"")</f>
        <v/>
      </c>
    </row>
    <row r="3501" spans="1:15" outlineLevel="1">
      <c r="A3501" t="s">
        <v>16900</v>
      </c>
      <c r="C3501" s="191" t="s">
        <v>2159</v>
      </c>
      <c r="E3501" t="s">
        <v>2160</v>
      </c>
      <c r="F3501" t="s">
        <v>2161</v>
      </c>
      <c r="G3501" t="s">
        <v>399</v>
      </c>
      <c r="H3501">
        <v>2150</v>
      </c>
      <c r="J3501" t="s">
        <v>22634</v>
      </c>
      <c r="K3501" s="132" t="str">
        <f>IFERROR(IFERROR(INDEX(Кат!$O:$O,MATCH($C3501,Кат!$I:$I,0)),INDEX(Торг!$L:$L,MATCH($C3501,Торг!$I:$I,0))),"")</f>
        <v/>
      </c>
      <c r="L3501" s="132" t="str">
        <f>IFERROR(IFERROR(INDEX(Кат!$A:$A,MATCH($C3501,Кат!$I:$I,0)),INDEX(Торг!$A:$A,MATCH($C3501,Торг!$I:$I,0))),"")</f>
        <v/>
      </c>
      <c r="M3501" s="132" t="str">
        <f>IFERROR(IFERROR(INDEX(Кат!$B:$B,MATCH($C3501,Кат!$I:$I,0)),INDEX(Торг!$B:$B,MATCH($C3501,Торг!$I:$I,0))),"")</f>
        <v/>
      </c>
      <c r="N3501" s="132" t="str">
        <f t="shared" si="54"/>
        <v>HOLA CHD013</v>
      </c>
      <c r="O3501" s="132" t="str">
        <f>IFERROR(IFERROR(INDEX(Кат!$B:$B,MATCH($N3501,Кат!$I:$I,0)),INDEX(Торг!$B:$B,MATCH($N3501,Торг!$I:$I,0))),"")</f>
        <v/>
      </c>
    </row>
    <row r="3502" spans="1:15">
      <c r="A3502" t="s">
        <v>16901</v>
      </c>
      <c r="C3502" s="191" t="s">
        <v>6136</v>
      </c>
      <c r="E3502" t="s">
        <v>6137</v>
      </c>
      <c r="F3502" t="s">
        <v>2161</v>
      </c>
      <c r="G3502" t="s">
        <v>399</v>
      </c>
      <c r="H3502">
        <v>2220</v>
      </c>
      <c r="J3502" t="s">
        <v>22634</v>
      </c>
      <c r="K3502" s="132" t="str">
        <f>IFERROR(IFERROR(INDEX(Кат!$O:$O,MATCH($C3502,Кат!$I:$I,0)),INDEX(Торг!$L:$L,MATCH($C3502,Торг!$I:$I,0))),"")</f>
        <v/>
      </c>
      <c r="L3502" s="132" t="str">
        <f>IFERROR(IFERROR(INDEX(Кат!$A:$A,MATCH($C3502,Кат!$I:$I,0)),INDEX(Торг!$A:$A,MATCH($C3502,Торг!$I:$I,0))),"")</f>
        <v/>
      </c>
      <c r="M3502" s="132" t="str">
        <f>IFERROR(IFERROR(INDEX(Кат!$B:$B,MATCH($C3502,Кат!$I:$I,0)),INDEX(Торг!$B:$B,MATCH($C3502,Торг!$I:$I,0))),"")</f>
        <v/>
      </c>
      <c r="N3502" s="132" t="str">
        <f t="shared" si="54"/>
        <v>HOLA CHD011</v>
      </c>
      <c r="O3502" s="132" t="str">
        <f>IFERROR(IFERROR(INDEX(Кат!$B:$B,MATCH($N3502,Кат!$I:$I,0)),INDEX(Торг!$B:$B,MATCH($N3502,Торг!$I:$I,0))),"")</f>
        <v/>
      </c>
    </row>
    <row r="3503" spans="1:15" outlineLevel="1">
      <c r="A3503" t="s">
        <v>33678</v>
      </c>
      <c r="C3503" s="191" t="s">
        <v>33679</v>
      </c>
      <c r="E3503" t="s">
        <v>33680</v>
      </c>
      <c r="F3503" t="s">
        <v>2161</v>
      </c>
      <c r="G3503" t="s">
        <v>399</v>
      </c>
      <c r="H3503">
        <v>3100</v>
      </c>
      <c r="J3503" t="s">
        <v>22634</v>
      </c>
      <c r="K3503" s="132" t="str">
        <f>IFERROR(IFERROR(INDEX(Кат!$O:$O,MATCH($C3503,Кат!$I:$I,0)),INDEX(Торг!$L:$L,MATCH($C3503,Торг!$I:$I,0))),"")</f>
        <v/>
      </c>
      <c r="L3503" s="132" t="str">
        <f>IFERROR(IFERROR(INDEX(Кат!$A:$A,MATCH($C3503,Кат!$I:$I,0)),INDEX(Торг!$A:$A,MATCH($C3503,Торг!$I:$I,0))),"")</f>
        <v/>
      </c>
      <c r="M3503" s="132" t="str">
        <f>IFERROR(IFERROR(INDEX(Кат!$B:$B,MATCH($C3503,Кат!$I:$I,0)),INDEX(Торг!$B:$B,MATCH($C3503,Торг!$I:$I,0))),"")</f>
        <v/>
      </c>
      <c r="N3503" s="132" t="str">
        <f t="shared" si="54"/>
        <v>HOLA CHB010</v>
      </c>
      <c r="O3503" s="132" t="str">
        <f>IFERROR(IFERROR(INDEX(Кат!$B:$B,MATCH($N3503,Кат!$I:$I,0)),INDEX(Торг!$B:$B,MATCH($N3503,Торг!$I:$I,0))),"")</f>
        <v/>
      </c>
    </row>
    <row r="3504" spans="1:15" outlineLevel="1">
      <c r="A3504" t="s">
        <v>32991</v>
      </c>
      <c r="C3504" s="191" t="s">
        <v>32992</v>
      </c>
      <c r="E3504" t="s">
        <v>32993</v>
      </c>
      <c r="F3504" t="s">
        <v>2161</v>
      </c>
      <c r="G3504" t="s">
        <v>399</v>
      </c>
      <c r="H3504">
        <v>630</v>
      </c>
      <c r="J3504" t="s">
        <v>22634</v>
      </c>
      <c r="K3504" s="132" t="str">
        <f>IFERROR(IFERROR(INDEX(Кат!$O:$O,MATCH($C3504,Кат!$I:$I,0)),INDEX(Торг!$L:$L,MATCH($C3504,Торг!$I:$I,0))),"")</f>
        <v/>
      </c>
      <c r="L3504" s="132" t="str">
        <f>IFERROR(IFERROR(INDEX(Кат!$A:$A,MATCH($C3504,Кат!$I:$I,0)),INDEX(Торг!$A:$A,MATCH($C3504,Торг!$I:$I,0))),"")</f>
        <v/>
      </c>
      <c r="M3504" s="132" t="str">
        <f>IFERROR(IFERROR(INDEX(Кат!$B:$B,MATCH($C3504,Кат!$I:$I,0)),INDEX(Торг!$B:$B,MATCH($C3504,Торг!$I:$I,0))),"")</f>
        <v/>
      </c>
      <c r="N3504" s="132" t="str">
        <f t="shared" si="54"/>
        <v>HOLA CHB910</v>
      </c>
      <c r="O3504" s="132" t="str">
        <f>IFERROR(IFERROR(INDEX(Кат!$B:$B,MATCH($N3504,Кат!$I:$I,0)),INDEX(Торг!$B:$B,MATCH($N3504,Торг!$I:$I,0))),"")</f>
        <v/>
      </c>
    </row>
    <row r="3505" spans="1:15" outlineLevel="1">
      <c r="A3505" t="s">
        <v>16902</v>
      </c>
      <c r="C3505" s="191" t="s">
        <v>6138</v>
      </c>
      <c r="E3505" t="s">
        <v>14025</v>
      </c>
      <c r="F3505" t="s">
        <v>2161</v>
      </c>
      <c r="G3505" t="s">
        <v>375</v>
      </c>
      <c r="H3505">
        <v>580</v>
      </c>
      <c r="J3505" t="s">
        <v>22634</v>
      </c>
      <c r="K3505" s="132" t="str">
        <f>IFERROR(IFERROR(INDEX(Кат!$O:$O,MATCH($C3505,Кат!$I:$I,0)),INDEX(Торг!$L:$L,MATCH($C3505,Торг!$I:$I,0))),"")</f>
        <v/>
      </c>
      <c r="L3505" s="132" t="str">
        <f>IFERROR(IFERROR(INDEX(Кат!$A:$A,MATCH($C3505,Кат!$I:$I,0)),INDEX(Торг!$A:$A,MATCH($C3505,Торг!$I:$I,0))),"")</f>
        <v/>
      </c>
      <c r="M3505" s="132" t="str">
        <f>IFERROR(IFERROR(INDEX(Кат!$B:$B,MATCH($C3505,Кат!$I:$I,0)),INDEX(Торг!$B:$B,MATCH($C3505,Торг!$I:$I,0))),"")</f>
        <v/>
      </c>
      <c r="N3505" s="132" t="str">
        <f t="shared" si="54"/>
        <v>HOLA HL402</v>
      </c>
      <c r="O3505" s="132" t="str">
        <f>IFERROR(IFERROR(INDEX(Кат!$B:$B,MATCH($N3505,Кат!$I:$I,0)),INDEX(Торг!$B:$B,MATCH($N3505,Торг!$I:$I,0))),"")</f>
        <v/>
      </c>
    </row>
    <row r="3506" spans="1:15" outlineLevel="1">
      <c r="A3506" t="s">
        <v>16903</v>
      </c>
      <c r="C3506" s="191" t="s">
        <v>6139</v>
      </c>
      <c r="E3506" t="s">
        <v>14026</v>
      </c>
      <c r="F3506" t="s">
        <v>2161</v>
      </c>
      <c r="G3506" t="s">
        <v>375</v>
      </c>
      <c r="H3506">
        <v>830</v>
      </c>
      <c r="J3506" t="s">
        <v>22634</v>
      </c>
      <c r="K3506" s="132" t="str">
        <f>IFERROR(IFERROR(INDEX(Кат!$O:$O,MATCH($C3506,Кат!$I:$I,0)),INDEX(Торг!$L:$L,MATCH($C3506,Торг!$I:$I,0))),"")</f>
        <v/>
      </c>
      <c r="L3506" s="132" t="str">
        <f>IFERROR(IFERROR(INDEX(Кат!$A:$A,MATCH($C3506,Кат!$I:$I,0)),INDEX(Торг!$A:$A,MATCH($C3506,Торг!$I:$I,0))),"")</f>
        <v/>
      </c>
      <c r="M3506" s="132" t="str">
        <f>IFERROR(IFERROR(INDEX(Кат!$B:$B,MATCH($C3506,Кат!$I:$I,0)),INDEX(Торг!$B:$B,MATCH($C3506,Торг!$I:$I,0))),"")</f>
        <v/>
      </c>
      <c r="N3506" s="132" t="str">
        <f t="shared" si="54"/>
        <v>HOLA HL412</v>
      </c>
      <c r="O3506" s="132" t="str">
        <f>IFERROR(IFERROR(INDEX(Кат!$B:$B,MATCH($N3506,Кат!$I:$I,0)),INDEX(Торг!$B:$B,MATCH($N3506,Торг!$I:$I,0))),"")</f>
        <v/>
      </c>
    </row>
    <row r="3507" spans="1:15" outlineLevel="1">
      <c r="A3507" t="s">
        <v>16904</v>
      </c>
      <c r="C3507" s="191" t="s">
        <v>6140</v>
      </c>
      <c r="E3507" t="s">
        <v>14027</v>
      </c>
      <c r="F3507" t="s">
        <v>2161</v>
      </c>
      <c r="G3507" t="s">
        <v>375</v>
      </c>
      <c r="H3507">
        <v>670</v>
      </c>
      <c r="J3507" t="s">
        <v>22634</v>
      </c>
      <c r="K3507" s="132" t="str">
        <f>IFERROR(IFERROR(INDEX(Кат!$O:$O,MATCH($C3507,Кат!$I:$I,0)),INDEX(Торг!$L:$L,MATCH($C3507,Торг!$I:$I,0))),"")</f>
        <v/>
      </c>
      <c r="L3507" s="132" t="str">
        <f>IFERROR(IFERROR(INDEX(Кат!$A:$A,MATCH($C3507,Кат!$I:$I,0)),INDEX(Торг!$A:$A,MATCH($C3507,Торг!$I:$I,0))),"")</f>
        <v/>
      </c>
      <c r="M3507" s="132" t="str">
        <f>IFERROR(IFERROR(INDEX(Кат!$B:$B,MATCH($C3507,Кат!$I:$I,0)),INDEX(Торг!$B:$B,MATCH($C3507,Торг!$I:$I,0))),"")</f>
        <v/>
      </c>
      <c r="N3507" s="132" t="str">
        <f t="shared" si="54"/>
        <v>HOLA HL404</v>
      </c>
      <c r="O3507" s="132" t="str">
        <f>IFERROR(IFERROR(INDEX(Кат!$B:$B,MATCH($N3507,Кат!$I:$I,0)),INDEX(Торг!$B:$B,MATCH($N3507,Торг!$I:$I,0))),"")</f>
        <v/>
      </c>
    </row>
    <row r="3508" spans="1:15" outlineLevel="1">
      <c r="A3508" t="s">
        <v>16905</v>
      </c>
      <c r="C3508" s="191" t="s">
        <v>6141</v>
      </c>
      <c r="E3508" t="s">
        <v>14028</v>
      </c>
      <c r="F3508" t="s">
        <v>2161</v>
      </c>
      <c r="G3508" t="s">
        <v>375</v>
      </c>
      <c r="H3508">
        <v>740</v>
      </c>
      <c r="J3508" t="s">
        <v>22634</v>
      </c>
      <c r="K3508" s="132" t="str">
        <f>IFERROR(IFERROR(INDEX(Кат!$O:$O,MATCH($C3508,Кат!$I:$I,0)),INDEX(Торг!$L:$L,MATCH($C3508,Торг!$I:$I,0))),"")</f>
        <v/>
      </c>
      <c r="L3508" s="132" t="str">
        <f>IFERROR(IFERROR(INDEX(Кат!$A:$A,MATCH($C3508,Кат!$I:$I,0)),INDEX(Торг!$A:$A,MATCH($C3508,Торг!$I:$I,0))),"")</f>
        <v/>
      </c>
      <c r="M3508" s="132" t="str">
        <f>IFERROR(IFERROR(INDEX(Кат!$B:$B,MATCH($C3508,Кат!$I:$I,0)),INDEX(Торг!$B:$B,MATCH($C3508,Торг!$I:$I,0))),"")</f>
        <v/>
      </c>
      <c r="N3508" s="132" t="str">
        <f t="shared" si="54"/>
        <v>HOLA HL406</v>
      </c>
      <c r="O3508" s="132" t="str">
        <f>IFERROR(IFERROR(INDEX(Кат!$B:$B,MATCH($N3508,Кат!$I:$I,0)),INDEX(Торг!$B:$B,MATCH($N3508,Торг!$I:$I,0))),"")</f>
        <v/>
      </c>
    </row>
    <row r="3509" spans="1:15" outlineLevel="1">
      <c r="A3509" t="s">
        <v>33681</v>
      </c>
      <c r="C3509" s="191" t="s">
        <v>33682</v>
      </c>
      <c r="E3509" t="s">
        <v>33683</v>
      </c>
      <c r="F3509" t="s">
        <v>2161</v>
      </c>
      <c r="G3509" t="s">
        <v>399</v>
      </c>
      <c r="H3509">
        <v>550</v>
      </c>
      <c r="J3509" t="s">
        <v>22634</v>
      </c>
      <c r="K3509" s="132" t="str">
        <f>IFERROR(IFERROR(INDEX(Кат!$O:$O,MATCH($C3509,Кат!$I:$I,0)),INDEX(Торг!$L:$L,MATCH($C3509,Торг!$I:$I,0))),"")</f>
        <v/>
      </c>
      <c r="L3509" s="132" t="str">
        <f>IFERROR(IFERROR(INDEX(Кат!$A:$A,MATCH($C3509,Кат!$I:$I,0)),INDEX(Торг!$A:$A,MATCH($C3509,Торг!$I:$I,0))),"")</f>
        <v/>
      </c>
      <c r="M3509" s="132" t="str">
        <f>IFERROR(IFERROR(INDEX(Кат!$B:$B,MATCH($C3509,Кат!$I:$I,0)),INDEX(Торг!$B:$B,MATCH($C3509,Торг!$I:$I,0))),"")</f>
        <v/>
      </c>
      <c r="N3509" s="132" t="str">
        <f t="shared" si="54"/>
        <v>HOLA TH1119</v>
      </c>
      <c r="O3509" s="132" t="str">
        <f>IFERROR(IFERROR(INDEX(Кат!$B:$B,MATCH($N3509,Кат!$I:$I,0)),INDEX(Торг!$B:$B,MATCH($N3509,Торг!$I:$I,0))),"")</f>
        <v/>
      </c>
    </row>
    <row r="3510" spans="1:15">
      <c r="A3510" t="s">
        <v>26977</v>
      </c>
      <c r="C3510" s="191" t="s">
        <v>26978</v>
      </c>
      <c r="E3510" t="s">
        <v>26979</v>
      </c>
      <c r="F3510" t="s">
        <v>2161</v>
      </c>
      <c r="G3510" t="s">
        <v>399</v>
      </c>
      <c r="H3510">
        <v>900</v>
      </c>
      <c r="J3510" t="s">
        <v>22634</v>
      </c>
      <c r="K3510" s="132" t="str">
        <f>IFERROR(IFERROR(INDEX(Кат!$O:$O,MATCH($C3510,Кат!$I:$I,0)),INDEX(Торг!$L:$L,MATCH($C3510,Торг!$I:$I,0))),"")</f>
        <v/>
      </c>
      <c r="L3510" s="132" t="str">
        <f>IFERROR(IFERROR(INDEX(Кат!$A:$A,MATCH($C3510,Кат!$I:$I,0)),INDEX(Торг!$A:$A,MATCH($C3510,Торг!$I:$I,0))),"")</f>
        <v/>
      </c>
      <c r="M3510" s="132" t="str">
        <f>IFERROR(IFERROR(INDEX(Кат!$B:$B,MATCH($C3510,Кат!$I:$I,0)),INDEX(Торг!$B:$B,MATCH($C3510,Торг!$I:$I,0))),"")</f>
        <v/>
      </c>
      <c r="N3510" s="132" t="str">
        <f t="shared" si="54"/>
        <v>HOLA TH1362</v>
      </c>
      <c r="O3510" s="132" t="str">
        <f>IFERROR(IFERROR(INDEX(Кат!$B:$B,MATCH($N3510,Кат!$I:$I,0)),INDEX(Торг!$B:$B,MATCH($N3510,Торг!$I:$I,0))),"")</f>
        <v/>
      </c>
    </row>
    <row r="3511" spans="1:15" outlineLevel="1">
      <c r="A3511" t="s">
        <v>32745</v>
      </c>
      <c r="C3511" s="191" t="s">
        <v>32746</v>
      </c>
      <c r="E3511" t="s">
        <v>32747</v>
      </c>
      <c r="F3511" t="s">
        <v>2161</v>
      </c>
      <c r="G3511" t="s">
        <v>375</v>
      </c>
      <c r="H3511">
        <v>3430</v>
      </c>
      <c r="J3511" t="s">
        <v>22634</v>
      </c>
      <c r="K3511" s="132" t="str">
        <f>IFERROR(IFERROR(INDEX(Кат!$O:$O,MATCH($C3511,Кат!$I:$I,0)),INDEX(Торг!$L:$L,MATCH($C3511,Торг!$I:$I,0))),"")</f>
        <v/>
      </c>
      <c r="L3511" s="132" t="str">
        <f>IFERROR(IFERROR(INDEX(Кат!$A:$A,MATCH($C3511,Кат!$I:$I,0)),INDEX(Торг!$A:$A,MATCH($C3511,Торг!$I:$I,0))),"")</f>
        <v/>
      </c>
      <c r="M3511" s="132" t="str">
        <f>IFERROR(IFERROR(INDEX(Кат!$B:$B,MATCH($C3511,Кат!$I:$I,0)),INDEX(Торг!$B:$B,MATCH($C3511,Торг!$I:$I,0))),"")</f>
        <v/>
      </c>
      <c r="N3511" s="132" t="str">
        <f t="shared" si="54"/>
        <v>HOLA TH1372ST</v>
      </c>
      <c r="O3511" s="132" t="str">
        <f>IFERROR(IFERROR(INDEX(Кат!$B:$B,MATCH($N3511,Кат!$I:$I,0)),INDEX(Торг!$B:$B,MATCH($N3511,Торг!$I:$I,0))),"")</f>
        <v/>
      </c>
    </row>
    <row r="3512" spans="1:15" outlineLevel="1">
      <c r="A3512" t="s">
        <v>32748</v>
      </c>
      <c r="C3512" s="191" t="s">
        <v>32749</v>
      </c>
      <c r="E3512" t="s">
        <v>32750</v>
      </c>
      <c r="F3512" t="s">
        <v>2161</v>
      </c>
      <c r="G3512" t="s">
        <v>375</v>
      </c>
      <c r="H3512">
        <v>2490</v>
      </c>
      <c r="J3512" t="s">
        <v>22634</v>
      </c>
      <c r="K3512" s="132" t="str">
        <f>IFERROR(IFERROR(INDEX(Кат!$O:$O,MATCH($C3512,Кат!$I:$I,0)),INDEX(Торг!$L:$L,MATCH($C3512,Торг!$I:$I,0))),"")</f>
        <v/>
      </c>
      <c r="L3512" s="132" t="str">
        <f>IFERROR(IFERROR(INDEX(Кат!$A:$A,MATCH($C3512,Кат!$I:$I,0)),INDEX(Торг!$A:$A,MATCH($C3512,Торг!$I:$I,0))),"")</f>
        <v/>
      </c>
      <c r="M3512" s="132" t="str">
        <f>IFERROR(IFERROR(INDEX(Кат!$B:$B,MATCH($C3512,Кат!$I:$I,0)),INDEX(Торг!$B:$B,MATCH($C3512,Торг!$I:$I,0))),"")</f>
        <v/>
      </c>
      <c r="N3512" s="132" t="str">
        <f t="shared" si="54"/>
        <v>HOLA TH0967ST</v>
      </c>
      <c r="O3512" s="132" t="str">
        <f>IFERROR(IFERROR(INDEX(Кат!$B:$B,MATCH($N3512,Кат!$I:$I,0)),INDEX(Торг!$B:$B,MATCH($N3512,Торг!$I:$I,0))),"")</f>
        <v/>
      </c>
    </row>
    <row r="3513" spans="1:15">
      <c r="A3513" t="s">
        <v>33684</v>
      </c>
      <c r="C3513" s="191" t="s">
        <v>33685</v>
      </c>
      <c r="E3513" t="s">
        <v>33686</v>
      </c>
      <c r="F3513" t="s">
        <v>2161</v>
      </c>
      <c r="G3513" t="s">
        <v>399</v>
      </c>
      <c r="H3513">
        <v>2930</v>
      </c>
      <c r="J3513" t="s">
        <v>22634</v>
      </c>
      <c r="K3513" s="132" t="str">
        <f>IFERROR(IFERROR(INDEX(Кат!$O:$O,MATCH($C3513,Кат!$I:$I,0)),INDEX(Торг!$L:$L,MATCH($C3513,Торг!$I:$I,0))),"")</f>
        <v/>
      </c>
      <c r="L3513" s="132" t="str">
        <f>IFERROR(IFERROR(INDEX(Кат!$A:$A,MATCH($C3513,Кат!$I:$I,0)),INDEX(Торг!$A:$A,MATCH($C3513,Торг!$I:$I,0))),"")</f>
        <v/>
      </c>
      <c r="M3513" s="132" t="str">
        <f>IFERROR(IFERROR(INDEX(Кат!$B:$B,MATCH($C3513,Кат!$I:$I,0)),INDEX(Торг!$B:$B,MATCH($C3513,Торг!$I:$I,0))),"")</f>
        <v/>
      </c>
      <c r="N3513" s="132" t="str">
        <f t="shared" si="54"/>
        <v>HOLA SH20-103G</v>
      </c>
      <c r="O3513" s="132" t="str">
        <f>IFERROR(IFERROR(INDEX(Кат!$B:$B,MATCH($N3513,Кат!$I:$I,0)),INDEX(Торг!$B:$B,MATCH($N3513,Торг!$I:$I,0))),"")</f>
        <v/>
      </c>
    </row>
    <row r="3514" spans="1:15" outlineLevel="1">
      <c r="A3514" t="s">
        <v>33687</v>
      </c>
      <c r="C3514" s="191" t="s">
        <v>33688</v>
      </c>
      <c r="E3514" t="s">
        <v>33689</v>
      </c>
      <c r="F3514" t="s">
        <v>2161</v>
      </c>
      <c r="G3514" t="s">
        <v>375</v>
      </c>
      <c r="H3514">
        <v>7480</v>
      </c>
      <c r="J3514" t="s">
        <v>22634</v>
      </c>
      <c r="K3514" s="132" t="str">
        <f>IFERROR(IFERROR(INDEX(Кат!$O:$O,MATCH($C3514,Кат!$I:$I,0)),INDEX(Торг!$L:$L,MATCH($C3514,Торг!$I:$I,0))),"")</f>
        <v/>
      </c>
      <c r="L3514" s="132" t="str">
        <f>IFERROR(IFERROR(INDEX(Кат!$A:$A,MATCH($C3514,Кат!$I:$I,0)),INDEX(Торг!$A:$A,MATCH($C3514,Торг!$I:$I,0))),"")</f>
        <v/>
      </c>
      <c r="M3514" s="132" t="str">
        <f>IFERROR(IFERROR(INDEX(Кат!$B:$B,MATCH($C3514,Кат!$I:$I,0)),INDEX(Торг!$B:$B,MATCH($C3514,Торг!$I:$I,0))),"")</f>
        <v/>
      </c>
      <c r="N3514" s="132" t="str">
        <f t="shared" si="54"/>
        <v>HOLA CH01-031</v>
      </c>
      <c r="O3514" s="132" t="str">
        <f>IFERROR(IFERROR(INDEX(Кат!$B:$B,MATCH($N3514,Кат!$I:$I,0)),INDEX(Торг!$B:$B,MATCH($N3514,Торг!$I:$I,0))),"")</f>
        <v/>
      </c>
    </row>
    <row r="3515" spans="1:15">
      <c r="A3515" t="s">
        <v>31167</v>
      </c>
      <c r="C3515" s="191" t="s">
        <v>31168</v>
      </c>
      <c r="E3515" t="s">
        <v>31169</v>
      </c>
      <c r="F3515" t="s">
        <v>2161</v>
      </c>
      <c r="G3515" t="s">
        <v>375</v>
      </c>
      <c r="H3515">
        <v>5670</v>
      </c>
      <c r="J3515" t="s">
        <v>22634</v>
      </c>
      <c r="K3515" s="132" t="str">
        <f>IFERROR(IFERROR(INDEX(Кат!$O:$O,MATCH($C3515,Кат!$I:$I,0)),INDEX(Торг!$L:$L,MATCH($C3515,Торг!$I:$I,0))),"")</f>
        <v/>
      </c>
      <c r="L3515" s="132" t="str">
        <f>IFERROR(IFERROR(INDEX(Кат!$A:$A,MATCH($C3515,Кат!$I:$I,0)),INDEX(Торг!$A:$A,MATCH($C3515,Торг!$I:$I,0))),"")</f>
        <v/>
      </c>
      <c r="M3515" s="132" t="str">
        <f>IFERROR(IFERROR(INDEX(Кат!$B:$B,MATCH($C3515,Кат!$I:$I,0)),INDEX(Торг!$B:$B,MATCH($C3515,Торг!$I:$I,0))),"")</f>
        <v/>
      </c>
      <c r="N3515" s="132" t="str">
        <f t="shared" si="54"/>
        <v>HOLA CH01-030</v>
      </c>
      <c r="O3515" s="132" t="str">
        <f>IFERROR(IFERROR(INDEX(Кат!$B:$B,MATCH($N3515,Кат!$I:$I,0)),INDEX(Торг!$B:$B,MATCH($N3515,Торг!$I:$I,0))),"")</f>
        <v/>
      </c>
    </row>
    <row r="3516" spans="1:15" outlineLevel="1">
      <c r="A3516" t="s">
        <v>32702</v>
      </c>
      <c r="C3516" s="191" t="s">
        <v>32703</v>
      </c>
      <c r="E3516" t="s">
        <v>33167</v>
      </c>
      <c r="F3516" t="s">
        <v>2161</v>
      </c>
      <c r="G3516" t="s">
        <v>375</v>
      </c>
      <c r="H3516">
        <v>8080</v>
      </c>
      <c r="J3516" t="s">
        <v>22634</v>
      </c>
      <c r="K3516" s="132" t="str">
        <f>IFERROR(IFERROR(INDEX(Кат!$O:$O,MATCH($C3516,Кат!$I:$I,0)),INDEX(Торг!$L:$L,MATCH($C3516,Торг!$I:$I,0))),"")</f>
        <v/>
      </c>
      <c r="L3516" s="132" t="str">
        <f>IFERROR(IFERROR(INDEX(Кат!$A:$A,MATCH($C3516,Кат!$I:$I,0)),INDEX(Торг!$A:$A,MATCH($C3516,Торг!$I:$I,0))),"")</f>
        <v/>
      </c>
      <c r="M3516" s="132" t="str">
        <f>IFERROR(IFERROR(INDEX(Кат!$B:$B,MATCH($C3516,Кат!$I:$I,0)),INDEX(Торг!$B:$B,MATCH($C3516,Торг!$I:$I,0))),"")</f>
        <v/>
      </c>
      <c r="N3516" s="132" t="str">
        <f t="shared" si="54"/>
        <v>HOLA CH01-026</v>
      </c>
      <c r="O3516" s="132" t="str">
        <f>IFERROR(IFERROR(INDEX(Кат!$B:$B,MATCH($N3516,Кат!$I:$I,0)),INDEX(Торг!$B:$B,MATCH($N3516,Торг!$I:$I,0))),"")</f>
        <v/>
      </c>
    </row>
    <row r="3517" spans="1:15" outlineLevel="2">
      <c r="A3517" t="s">
        <v>16906</v>
      </c>
      <c r="C3517" s="191" t="s">
        <v>27669</v>
      </c>
      <c r="E3517" t="s">
        <v>6142</v>
      </c>
      <c r="F3517" t="s">
        <v>2161</v>
      </c>
      <c r="G3517" t="s">
        <v>375</v>
      </c>
      <c r="H3517">
        <v>4400</v>
      </c>
      <c r="J3517" t="s">
        <v>22634</v>
      </c>
      <c r="K3517" s="132" t="str">
        <f>IFERROR(IFERROR(INDEX(Кат!$O:$O,MATCH($C3517,Кат!$I:$I,0)),INDEX(Торг!$L:$L,MATCH($C3517,Торг!$I:$I,0))),"")</f>
        <v/>
      </c>
      <c r="L3517" s="132" t="str">
        <f>IFERROR(IFERROR(INDEX(Кат!$A:$A,MATCH($C3517,Кат!$I:$I,0)),INDEX(Торг!$A:$A,MATCH($C3517,Торг!$I:$I,0))),"")</f>
        <v/>
      </c>
      <c r="M3517" s="132" t="str">
        <f>IFERROR(IFERROR(INDEX(Кат!$B:$B,MATCH($C3517,Кат!$I:$I,0)),INDEX(Торг!$B:$B,MATCH($C3517,Торг!$I:$I,0))),"")</f>
        <v/>
      </c>
      <c r="N3517" s="132" t="str">
        <f t="shared" si="54"/>
        <v>HOLA CH11-010</v>
      </c>
      <c r="O3517" s="132" t="str">
        <f>IFERROR(IFERROR(INDEX(Кат!$B:$B,MATCH($N3517,Кат!$I:$I,0)),INDEX(Торг!$B:$B,MATCH($N3517,Торг!$I:$I,0))),"")</f>
        <v/>
      </c>
    </row>
    <row r="3518" spans="1:15" outlineLevel="2">
      <c r="A3518" t="s">
        <v>32699</v>
      </c>
      <c r="C3518" s="191" t="s">
        <v>32700</v>
      </c>
      <c r="E3518" t="s">
        <v>32701</v>
      </c>
      <c r="F3518" t="s">
        <v>2161</v>
      </c>
      <c r="G3518" t="s">
        <v>375</v>
      </c>
      <c r="H3518">
        <v>4400</v>
      </c>
      <c r="J3518" t="s">
        <v>22634</v>
      </c>
      <c r="K3518" s="132" t="str">
        <f>IFERROR(IFERROR(INDEX(Кат!$O:$O,MATCH($C3518,Кат!$I:$I,0)),INDEX(Торг!$L:$L,MATCH($C3518,Торг!$I:$I,0))),"")</f>
        <v/>
      </c>
      <c r="L3518" s="132" t="str">
        <f>IFERROR(IFERROR(INDEX(Кат!$A:$A,MATCH($C3518,Кат!$I:$I,0)),INDEX(Торг!$A:$A,MATCH($C3518,Торг!$I:$I,0))),"")</f>
        <v/>
      </c>
      <c r="M3518" s="132" t="str">
        <f>IFERROR(IFERROR(INDEX(Кат!$B:$B,MATCH($C3518,Кат!$I:$I,0)),INDEX(Торг!$B:$B,MATCH($C3518,Торг!$I:$I,0))),"")</f>
        <v/>
      </c>
      <c r="N3518" s="132" t="str">
        <f t="shared" si="54"/>
        <v>HOLA CH11-009</v>
      </c>
      <c r="O3518" s="132" t="str">
        <f>IFERROR(IFERROR(INDEX(Кат!$B:$B,MATCH($N3518,Кат!$I:$I,0)),INDEX(Торг!$B:$B,MATCH($N3518,Торг!$I:$I,0))),"")</f>
        <v/>
      </c>
    </row>
    <row r="3519" spans="1:15" outlineLevel="2">
      <c r="A3519" t="s">
        <v>30042</v>
      </c>
      <c r="C3519" s="191" t="s">
        <v>30043</v>
      </c>
      <c r="E3519" t="s">
        <v>30044</v>
      </c>
      <c r="F3519" t="s">
        <v>2161</v>
      </c>
      <c r="G3519" t="s">
        <v>375</v>
      </c>
      <c r="H3519">
        <v>4110</v>
      </c>
      <c r="J3519" t="s">
        <v>22634</v>
      </c>
      <c r="K3519" s="132" t="str">
        <f>IFERROR(IFERROR(INDEX(Кат!$O:$O,MATCH($C3519,Кат!$I:$I,0)),INDEX(Торг!$L:$L,MATCH($C3519,Торг!$I:$I,0))),"")</f>
        <v/>
      </c>
      <c r="L3519" s="132" t="str">
        <f>IFERROR(IFERROR(INDEX(Кат!$A:$A,MATCH($C3519,Кат!$I:$I,0)),INDEX(Торг!$A:$A,MATCH($C3519,Торг!$I:$I,0))),"")</f>
        <v/>
      </c>
      <c r="M3519" s="132" t="str">
        <f>IFERROR(IFERROR(INDEX(Кат!$B:$B,MATCH($C3519,Кат!$I:$I,0)),INDEX(Торг!$B:$B,MATCH($C3519,Торг!$I:$I,0))),"")</f>
        <v/>
      </c>
      <c r="N3519" s="132" t="str">
        <f t="shared" si="54"/>
        <v>HOLA CH11-201</v>
      </c>
      <c r="O3519" s="132" t="str">
        <f>IFERROR(IFERROR(INDEX(Кат!$B:$B,MATCH($N3519,Кат!$I:$I,0)),INDEX(Торг!$B:$B,MATCH($N3519,Торг!$I:$I,0))),"")</f>
        <v/>
      </c>
    </row>
    <row r="3520" spans="1:15" outlineLevel="2">
      <c r="A3520" t="s">
        <v>27670</v>
      </c>
      <c r="C3520" s="191" t="s">
        <v>30045</v>
      </c>
      <c r="E3520" t="s">
        <v>27671</v>
      </c>
      <c r="F3520" t="s">
        <v>2161</v>
      </c>
      <c r="G3520" t="s">
        <v>375</v>
      </c>
      <c r="H3520">
        <v>3620</v>
      </c>
      <c r="J3520" t="s">
        <v>22634</v>
      </c>
      <c r="K3520" s="132" t="str">
        <f>IFERROR(IFERROR(INDEX(Кат!$O:$O,MATCH($C3520,Кат!$I:$I,0)),INDEX(Торг!$L:$L,MATCH($C3520,Торг!$I:$I,0))),"")</f>
        <v/>
      </c>
      <c r="L3520" s="132" t="str">
        <f>IFERROR(IFERROR(INDEX(Кат!$A:$A,MATCH($C3520,Кат!$I:$I,0)),INDEX(Торг!$A:$A,MATCH($C3520,Торг!$I:$I,0))),"")</f>
        <v/>
      </c>
      <c r="M3520" s="132" t="str">
        <f>IFERROR(IFERROR(INDEX(Кат!$B:$B,MATCH($C3520,Кат!$I:$I,0)),INDEX(Торг!$B:$B,MATCH($C3520,Торг!$I:$I,0))),"")</f>
        <v/>
      </c>
      <c r="N3520" s="132" t="str">
        <f t="shared" si="54"/>
        <v>HOLA CH11-228</v>
      </c>
      <c r="O3520" s="132" t="str">
        <f>IFERROR(IFERROR(INDEX(Кат!$B:$B,MATCH($N3520,Кат!$I:$I,0)),INDEX(Торг!$B:$B,MATCH($N3520,Торг!$I:$I,0))),"")</f>
        <v/>
      </c>
    </row>
    <row r="3521" spans="1:15" outlineLevel="2">
      <c r="A3521" t="s">
        <v>30046</v>
      </c>
      <c r="C3521" s="191" t="s">
        <v>33977</v>
      </c>
      <c r="E3521" t="s">
        <v>30047</v>
      </c>
      <c r="F3521" t="s">
        <v>2161</v>
      </c>
      <c r="G3521" t="s">
        <v>375</v>
      </c>
      <c r="H3521">
        <v>3720</v>
      </c>
      <c r="J3521" t="s">
        <v>22634</v>
      </c>
      <c r="K3521" s="132" t="str">
        <f>IFERROR(IFERROR(INDEX(Кат!$O:$O,MATCH($C3521,Кат!$I:$I,0)),INDEX(Торг!$L:$L,MATCH($C3521,Торг!$I:$I,0))),"")</f>
        <v/>
      </c>
      <c r="L3521" s="132" t="str">
        <f>IFERROR(IFERROR(INDEX(Кат!$A:$A,MATCH($C3521,Кат!$I:$I,0)),INDEX(Торг!$A:$A,MATCH($C3521,Торг!$I:$I,0))),"")</f>
        <v/>
      </c>
      <c r="M3521" s="132" t="str">
        <f>IFERROR(IFERROR(INDEX(Кат!$B:$B,MATCH($C3521,Кат!$I:$I,0)),INDEX(Торг!$B:$B,MATCH($C3521,Торг!$I:$I,0))),"")</f>
        <v/>
      </c>
      <c r="N3521" s="132" t="str">
        <f t="shared" si="54"/>
        <v xml:space="preserve">HOLA CH11-230 </v>
      </c>
      <c r="O3521" s="132" t="str">
        <f>IFERROR(IFERROR(INDEX(Кат!$B:$B,MATCH($N3521,Кат!$I:$I,0)),INDEX(Торг!$B:$B,MATCH($N3521,Торг!$I:$I,0))),"")</f>
        <v/>
      </c>
    </row>
    <row r="3522" spans="1:15">
      <c r="A3522" t="s">
        <v>23049</v>
      </c>
      <c r="C3522" s="191" t="s">
        <v>27567</v>
      </c>
      <c r="E3522" t="s">
        <v>23050</v>
      </c>
      <c r="F3522" t="s">
        <v>2161</v>
      </c>
      <c r="G3522" t="s">
        <v>375</v>
      </c>
      <c r="H3522">
        <v>4840</v>
      </c>
      <c r="J3522" t="s">
        <v>22634</v>
      </c>
      <c r="K3522" s="132" t="str">
        <f>IFERROR(IFERROR(INDEX(Кат!$O:$O,MATCH($C3522,Кат!$I:$I,0)),INDEX(Торг!$L:$L,MATCH($C3522,Торг!$I:$I,0))),"")</f>
        <v/>
      </c>
      <c r="L3522" s="132" t="str">
        <f>IFERROR(IFERROR(INDEX(Кат!$A:$A,MATCH($C3522,Кат!$I:$I,0)),INDEX(Торг!$A:$A,MATCH($C3522,Торг!$I:$I,0))),"")</f>
        <v/>
      </c>
      <c r="M3522" s="132" t="str">
        <f>IFERROR(IFERROR(INDEX(Кат!$B:$B,MATCH($C3522,Кат!$I:$I,0)),INDEX(Торг!$B:$B,MATCH($C3522,Торг!$I:$I,0))),"")</f>
        <v/>
      </c>
      <c r="N3522" s="132" t="str">
        <f t="shared" si="54"/>
        <v>HOLA CH11-223</v>
      </c>
      <c r="O3522" s="132" t="str">
        <f>IFERROR(IFERROR(INDEX(Кат!$B:$B,MATCH($N3522,Кат!$I:$I,0)),INDEX(Торг!$B:$B,MATCH($N3522,Торг!$I:$I,0))),"")</f>
        <v/>
      </c>
    </row>
    <row r="3523" spans="1:15" outlineLevel="1">
      <c r="A3523" t="s">
        <v>30443</v>
      </c>
      <c r="C3523" s="191" t="s">
        <v>30444</v>
      </c>
      <c r="E3523" t="s">
        <v>30445</v>
      </c>
      <c r="F3523" t="s">
        <v>2161</v>
      </c>
      <c r="G3523" t="s">
        <v>375</v>
      </c>
      <c r="H3523">
        <v>9500</v>
      </c>
      <c r="J3523" t="s">
        <v>22634</v>
      </c>
      <c r="K3523" s="132" t="str">
        <f>IFERROR(IFERROR(INDEX(Кат!$O:$O,MATCH($C3523,Кат!$I:$I,0)),INDEX(Торг!$L:$L,MATCH($C3523,Торг!$I:$I,0))),"")</f>
        <v/>
      </c>
      <c r="L3523" s="132" t="str">
        <f>IFERROR(IFERROR(INDEX(Кат!$A:$A,MATCH($C3523,Кат!$I:$I,0)),INDEX(Торг!$A:$A,MATCH($C3523,Торг!$I:$I,0))),"")</f>
        <v/>
      </c>
      <c r="M3523" s="132" t="str">
        <f>IFERROR(IFERROR(INDEX(Кат!$B:$B,MATCH($C3523,Кат!$I:$I,0)),INDEX(Торг!$B:$B,MATCH($C3523,Торг!$I:$I,0))),"")</f>
        <v/>
      </c>
      <c r="N3523" s="132" t="str">
        <f t="shared" si="54"/>
        <v>HOLA CH11-115</v>
      </c>
      <c r="O3523" s="132" t="str">
        <f>IFERROR(IFERROR(INDEX(Кат!$B:$B,MATCH($N3523,Кат!$I:$I,0)),INDEX(Торг!$B:$B,MATCH($N3523,Торг!$I:$I,0))),"")</f>
        <v/>
      </c>
    </row>
    <row r="3524" spans="1:15" outlineLevel="1">
      <c r="A3524" t="s">
        <v>23927</v>
      </c>
      <c r="C3524" s="191"/>
      <c r="E3524" t="s">
        <v>6143</v>
      </c>
      <c r="J3524" t="s">
        <v>22634</v>
      </c>
      <c r="K3524" s="132" t="str">
        <f>IFERROR(IFERROR(INDEX(Кат!$O:$O,MATCH($C3524,Кат!$I:$I,0)),INDEX(Торг!$L:$L,MATCH($C3524,Торг!$I:$I,0))),"")</f>
        <v/>
      </c>
      <c r="L3524" s="132" t="str">
        <f>IFERROR(IFERROR(INDEX(Кат!$A:$A,MATCH($C3524,Кат!$I:$I,0)),INDEX(Торг!$A:$A,MATCH($C3524,Торг!$I:$I,0))),"")</f>
        <v/>
      </c>
      <c r="M3524" s="132" t="str">
        <f>IFERROR(IFERROR(INDEX(Кат!$B:$B,MATCH($C3524,Кат!$I:$I,0)),INDEX(Торг!$B:$B,MATCH($C3524,Торг!$I:$I,0))),"")</f>
        <v/>
      </c>
      <c r="N3524" s="132" t="str">
        <f t="shared" si="54"/>
        <v xml:space="preserve"> </v>
      </c>
      <c r="O3524" s="132" t="str">
        <f>IFERROR(IFERROR(INDEX(Кат!$B:$B,MATCH($N3524,Кат!$I:$I,0)),INDEX(Торг!$B:$B,MATCH($N3524,Торг!$I:$I,0))),"")</f>
        <v/>
      </c>
    </row>
    <row r="3525" spans="1:15" outlineLevel="1">
      <c r="A3525" t="s">
        <v>16907</v>
      </c>
      <c r="C3525" s="191" t="s">
        <v>6144</v>
      </c>
      <c r="E3525" t="s">
        <v>6145</v>
      </c>
      <c r="F3525" t="s">
        <v>6143</v>
      </c>
      <c r="G3525" t="s">
        <v>399</v>
      </c>
      <c r="H3525">
        <v>520</v>
      </c>
      <c r="J3525" t="s">
        <v>22634</v>
      </c>
      <c r="K3525" s="132" t="str">
        <f>IFERROR(IFERROR(INDEX(Кат!$O:$O,MATCH($C3525,Кат!$I:$I,0)),INDEX(Торг!$L:$L,MATCH($C3525,Торг!$I:$I,0))),"")</f>
        <v/>
      </c>
      <c r="L3525" s="132" t="str">
        <f>IFERROR(IFERROR(INDEX(Кат!$A:$A,MATCH($C3525,Кат!$I:$I,0)),INDEX(Торг!$A:$A,MATCH($C3525,Торг!$I:$I,0))),"")</f>
        <v/>
      </c>
      <c r="M3525" s="132" t="str">
        <f>IFERROR(IFERROR(INDEX(Кат!$B:$B,MATCH($C3525,Кат!$I:$I,0)),INDEX(Торг!$B:$B,MATCH($C3525,Торг!$I:$I,0))),"")</f>
        <v/>
      </c>
      <c r="N3525" s="132" t="str">
        <f t="shared" si="54"/>
        <v>HYUNDAI/KIA 54813-3X000</v>
      </c>
      <c r="O3525" s="132" t="str">
        <f>IFERROR(IFERROR(INDEX(Кат!$B:$B,MATCH($N3525,Кат!$I:$I,0)),INDEX(Торг!$B:$B,MATCH($N3525,Торг!$I:$I,0))),"")</f>
        <v/>
      </c>
    </row>
    <row r="3526" spans="1:15" outlineLevel="1">
      <c r="A3526" t="s">
        <v>23928</v>
      </c>
      <c r="C3526" s="191"/>
      <c r="E3526" t="s">
        <v>23929</v>
      </c>
      <c r="J3526" t="s">
        <v>22634</v>
      </c>
      <c r="K3526" s="132" t="str">
        <f>IFERROR(IFERROR(INDEX(Кат!$O:$O,MATCH($C3526,Кат!$I:$I,0)),INDEX(Торг!$L:$L,MATCH($C3526,Торг!$I:$I,0))),"")</f>
        <v/>
      </c>
      <c r="L3526" s="132" t="str">
        <f>IFERROR(IFERROR(INDEX(Кат!$A:$A,MATCH($C3526,Кат!$I:$I,0)),INDEX(Торг!$A:$A,MATCH($C3526,Торг!$I:$I,0))),"")</f>
        <v/>
      </c>
      <c r="M3526" s="132" t="str">
        <f>IFERROR(IFERROR(INDEX(Кат!$B:$B,MATCH($C3526,Кат!$I:$I,0)),INDEX(Торг!$B:$B,MATCH($C3526,Торг!$I:$I,0))),"")</f>
        <v/>
      </c>
      <c r="N3526" s="132" t="str">
        <f t="shared" si="54"/>
        <v xml:space="preserve"> </v>
      </c>
      <c r="O3526" s="132" t="str">
        <f>IFERROR(IFERROR(INDEX(Кат!$B:$B,MATCH($N3526,Кат!$I:$I,0)),INDEX(Торг!$B:$B,MATCH($N3526,Торг!$I:$I,0))),"")</f>
        <v/>
      </c>
    </row>
    <row r="3527" spans="1:15" outlineLevel="1">
      <c r="A3527" t="s">
        <v>16908</v>
      </c>
      <c r="C3527" s="191">
        <v>420007310</v>
      </c>
      <c r="E3527" t="s">
        <v>6146</v>
      </c>
      <c r="F3527" t="s">
        <v>2164</v>
      </c>
      <c r="G3527" t="s">
        <v>375</v>
      </c>
      <c r="H3527">
        <v>12600</v>
      </c>
      <c r="J3527" t="s">
        <v>22634</v>
      </c>
      <c r="K3527" s="132" t="str">
        <f>IFERROR(IFERROR(INDEX(Кат!$O:$O,MATCH($C3527,Кат!$I:$I,0)),INDEX(Торг!$L:$L,MATCH($C3527,Торг!$I:$I,0))),"")</f>
        <v>шпак</v>
      </c>
      <c r="L3527" s="132">
        <f>IFERROR(IFERROR(INDEX(Кат!$A:$A,MATCH($C3527,Кат!$I:$I,0)),INDEX(Торг!$A:$A,MATCH($C3527,Торг!$I:$I,0))),"")</f>
        <v>140789</v>
      </c>
      <c r="M3527" s="132">
        <f>IFERROR(IFERROR(INDEX(Кат!$B:$B,MATCH($C3527,Кат!$I:$I,0)),INDEX(Торг!$B:$B,MATCH($C3527,Торг!$I:$I,0))),"")</f>
        <v>13932</v>
      </c>
      <c r="N3527" s="132" t="str">
        <f t="shared" si="54"/>
        <v>INA 420007310</v>
      </c>
      <c r="O3527" s="132" t="str">
        <f>IFERROR(IFERROR(INDEX(Кат!$B:$B,MATCH($N3527,Кат!$I:$I,0)),INDEX(Торг!$B:$B,MATCH($N3527,Торг!$I:$I,0))),"")</f>
        <v/>
      </c>
    </row>
    <row r="3528" spans="1:15">
      <c r="A3528" t="s">
        <v>16909</v>
      </c>
      <c r="C3528" s="191">
        <v>420006110</v>
      </c>
      <c r="E3528" t="s">
        <v>6147</v>
      </c>
      <c r="F3528" t="s">
        <v>2164</v>
      </c>
      <c r="G3528" t="s">
        <v>375</v>
      </c>
      <c r="H3528">
        <v>8700</v>
      </c>
      <c r="J3528" t="s">
        <v>22634</v>
      </c>
      <c r="K3528" s="132" t="str">
        <f>IFERROR(IFERROR(INDEX(Кат!$O:$O,MATCH($C3528,Кат!$I:$I,0)),INDEX(Торг!$L:$L,MATCH($C3528,Торг!$I:$I,0))),"")</f>
        <v/>
      </c>
      <c r="L3528" s="132" t="str">
        <f>IFERROR(IFERROR(INDEX(Кат!$A:$A,MATCH($C3528,Кат!$I:$I,0)),INDEX(Торг!$A:$A,MATCH($C3528,Торг!$I:$I,0))),"")</f>
        <v/>
      </c>
      <c r="M3528" s="132" t="str">
        <f>IFERROR(IFERROR(INDEX(Кат!$B:$B,MATCH($C3528,Кат!$I:$I,0)),INDEX(Торг!$B:$B,MATCH($C3528,Торг!$I:$I,0))),"")</f>
        <v/>
      </c>
      <c r="N3528" s="132" t="str">
        <f t="shared" ref="N3528:N3591" si="55">_xlfn.CONCAT(F3528," ",C3528)</f>
        <v>INA 420006110</v>
      </c>
      <c r="O3528" s="132" t="str">
        <f>IFERROR(IFERROR(INDEX(Кат!$B:$B,MATCH($N3528,Кат!$I:$I,0)),INDEX(Торг!$B:$B,MATCH($N3528,Торг!$I:$I,0))),"")</f>
        <v/>
      </c>
    </row>
    <row r="3529" spans="1:15" outlineLevel="1">
      <c r="A3529" t="s">
        <v>16910</v>
      </c>
      <c r="C3529" s="191" t="s">
        <v>2162</v>
      </c>
      <c r="E3529" t="s">
        <v>2163</v>
      </c>
      <c r="F3529" t="s">
        <v>2164</v>
      </c>
      <c r="G3529" t="s">
        <v>399</v>
      </c>
      <c r="H3529">
        <v>1300</v>
      </c>
      <c r="J3529" t="s">
        <v>22634</v>
      </c>
      <c r="K3529" s="132" t="str">
        <f>IFERROR(IFERROR(INDEX(Кат!$O:$O,MATCH($C3529,Кат!$I:$I,0)),INDEX(Торг!$L:$L,MATCH($C3529,Торг!$I:$I,0))),"")</f>
        <v>Ошибка</v>
      </c>
      <c r="L3529" s="132">
        <f>IFERROR(IFERROR(INDEX(Кат!$A:$A,MATCH($C3529,Кат!$I:$I,0)),INDEX(Торг!$A:$A,MATCH($C3529,Торг!$I:$I,0))),"")</f>
        <v>139965</v>
      </c>
      <c r="M3529" s="132">
        <f>IFERROR(IFERROR(INDEX(Кат!$B:$B,MATCH($C3529,Кат!$I:$I,0)),INDEX(Торг!$B:$B,MATCH($C3529,Торг!$I:$I,0))),"")</f>
        <v>27278</v>
      </c>
      <c r="N3529" s="132" t="str">
        <f t="shared" si="55"/>
        <v>INA 21810-1601180-00</v>
      </c>
      <c r="O3529" s="132" t="str">
        <f>IFERROR(IFERROR(INDEX(Кат!$B:$B,MATCH($N3529,Кат!$I:$I,0)),INDEX(Торг!$B:$B,MATCH($N3529,Торг!$I:$I,0))),"")</f>
        <v/>
      </c>
    </row>
    <row r="3530" spans="1:15" outlineLevel="1">
      <c r="A3530" t="s">
        <v>16911</v>
      </c>
      <c r="C3530" s="191">
        <v>530053610</v>
      </c>
      <c r="E3530" t="s">
        <v>2165</v>
      </c>
      <c r="F3530" t="s">
        <v>2164</v>
      </c>
      <c r="G3530" t="s">
        <v>375</v>
      </c>
      <c r="H3530">
        <v>5300</v>
      </c>
      <c r="J3530" t="s">
        <v>22634</v>
      </c>
      <c r="K3530" s="132" t="str">
        <f>IFERROR(IFERROR(INDEX(Кат!$O:$O,MATCH($C3530,Кат!$I:$I,0)),INDEX(Торг!$L:$L,MATCH($C3530,Торг!$I:$I,0))),"")</f>
        <v/>
      </c>
      <c r="L3530" s="132" t="str">
        <f>IFERROR(IFERROR(INDEX(Кат!$A:$A,MATCH($C3530,Кат!$I:$I,0)),INDEX(Торг!$A:$A,MATCH($C3530,Торг!$I:$I,0))),"")</f>
        <v/>
      </c>
      <c r="M3530" s="132" t="str">
        <f>IFERROR(IFERROR(INDEX(Кат!$B:$B,MATCH($C3530,Кат!$I:$I,0)),INDEX(Торг!$B:$B,MATCH($C3530,Торг!$I:$I,0))),"")</f>
        <v/>
      </c>
      <c r="N3530" s="132" t="str">
        <f t="shared" si="55"/>
        <v>INA 530053610</v>
      </c>
      <c r="O3530" s="132">
        <f>IFERROR(IFERROR(INDEX(Кат!$B:$B,MATCH($N3530,Кат!$I:$I,0)),INDEX(Торг!$B:$B,MATCH($N3530,Торг!$I:$I,0))),"")</f>
        <v>1456</v>
      </c>
    </row>
    <row r="3531" spans="1:15" outlineLevel="1">
      <c r="A3531" t="s">
        <v>16912</v>
      </c>
      <c r="C3531" s="191">
        <v>530066310</v>
      </c>
      <c r="E3531" t="s">
        <v>6148</v>
      </c>
      <c r="F3531" t="s">
        <v>2164</v>
      </c>
      <c r="G3531" t="s">
        <v>375</v>
      </c>
      <c r="H3531">
        <v>7000</v>
      </c>
      <c r="J3531" t="s">
        <v>22634</v>
      </c>
      <c r="K3531" s="132" t="str">
        <f>IFERROR(IFERROR(INDEX(Кат!$O:$O,MATCH($C3531,Кат!$I:$I,0)),INDEX(Торг!$L:$L,MATCH($C3531,Торг!$I:$I,0))),"")</f>
        <v/>
      </c>
      <c r="L3531" s="132" t="str">
        <f>IFERROR(IFERROR(INDEX(Кат!$A:$A,MATCH($C3531,Кат!$I:$I,0)),INDEX(Торг!$A:$A,MATCH($C3531,Торг!$I:$I,0))),"")</f>
        <v/>
      </c>
      <c r="M3531" s="132" t="str">
        <f>IFERROR(IFERROR(INDEX(Кат!$B:$B,MATCH($C3531,Кат!$I:$I,0)),INDEX(Торг!$B:$B,MATCH($C3531,Торг!$I:$I,0))),"")</f>
        <v/>
      </c>
      <c r="N3531" s="132" t="str">
        <f t="shared" si="55"/>
        <v>INA 530066310</v>
      </c>
      <c r="O3531" s="132" t="str">
        <f>IFERROR(IFERROR(INDEX(Кат!$B:$B,MATCH($N3531,Кат!$I:$I,0)),INDEX(Торг!$B:$B,MATCH($N3531,Торг!$I:$I,0))),"")</f>
        <v/>
      </c>
    </row>
    <row r="3532" spans="1:15" outlineLevel="1">
      <c r="A3532" t="s">
        <v>16913</v>
      </c>
      <c r="C3532" s="191">
        <v>530063910</v>
      </c>
      <c r="E3532" t="s">
        <v>14701</v>
      </c>
      <c r="F3532" t="s">
        <v>2164</v>
      </c>
      <c r="G3532" t="s">
        <v>375</v>
      </c>
      <c r="H3532">
        <v>7900</v>
      </c>
      <c r="J3532" t="s">
        <v>22634</v>
      </c>
      <c r="K3532" s="132" t="str">
        <f>IFERROR(IFERROR(INDEX(Кат!$O:$O,MATCH($C3532,Кат!$I:$I,0)),INDEX(Торг!$L:$L,MATCH($C3532,Торг!$I:$I,0))),"")</f>
        <v/>
      </c>
      <c r="L3532" s="132" t="str">
        <f>IFERROR(IFERROR(INDEX(Кат!$A:$A,MATCH($C3532,Кат!$I:$I,0)),INDEX(Торг!$A:$A,MATCH($C3532,Торг!$I:$I,0))),"")</f>
        <v/>
      </c>
      <c r="M3532" s="132" t="str">
        <f>IFERROR(IFERROR(INDEX(Кат!$B:$B,MATCH($C3532,Кат!$I:$I,0)),INDEX(Торг!$B:$B,MATCH($C3532,Торг!$I:$I,0))),"")</f>
        <v/>
      </c>
      <c r="N3532" s="132" t="str">
        <f t="shared" si="55"/>
        <v>INA 530063910</v>
      </c>
      <c r="O3532" s="132" t="str">
        <f>IFERROR(IFERROR(INDEX(Кат!$B:$B,MATCH($N3532,Кат!$I:$I,0)),INDEX(Торг!$B:$B,MATCH($N3532,Торг!$I:$I,0))),"")</f>
        <v/>
      </c>
    </row>
    <row r="3533" spans="1:15" outlineLevel="1">
      <c r="A3533" t="s">
        <v>16914</v>
      </c>
      <c r="C3533" s="191">
        <v>531076010</v>
      </c>
      <c r="E3533" t="s">
        <v>6149</v>
      </c>
      <c r="F3533" t="s">
        <v>2164</v>
      </c>
      <c r="G3533" t="s">
        <v>399</v>
      </c>
      <c r="H3533">
        <v>1450</v>
      </c>
      <c r="J3533" t="s">
        <v>22634</v>
      </c>
      <c r="K3533" s="132" t="str">
        <f>IFERROR(IFERROR(INDEX(Кат!$O:$O,MATCH($C3533,Кат!$I:$I,0)),INDEX(Торг!$L:$L,MATCH($C3533,Торг!$I:$I,0))),"")</f>
        <v/>
      </c>
      <c r="L3533" s="132" t="str">
        <f>IFERROR(IFERROR(INDEX(Кат!$A:$A,MATCH($C3533,Кат!$I:$I,0)),INDEX(Торг!$A:$A,MATCH($C3533,Торг!$I:$I,0))),"")</f>
        <v/>
      </c>
      <c r="M3533" s="132" t="str">
        <f>IFERROR(IFERROR(INDEX(Кат!$B:$B,MATCH($C3533,Кат!$I:$I,0)),INDEX(Торг!$B:$B,MATCH($C3533,Торг!$I:$I,0))),"")</f>
        <v/>
      </c>
      <c r="N3533" s="132" t="str">
        <f t="shared" si="55"/>
        <v>INA 531076010</v>
      </c>
      <c r="O3533" s="132" t="str">
        <f>IFERROR(IFERROR(INDEX(Кат!$B:$B,MATCH($N3533,Кат!$I:$I,0)),INDEX(Торг!$B:$B,MATCH($N3533,Торг!$I:$I,0))),"")</f>
        <v/>
      </c>
    </row>
    <row r="3534" spans="1:15" outlineLevel="1">
      <c r="A3534" t="s">
        <v>16915</v>
      </c>
      <c r="C3534" s="191">
        <v>531075910</v>
      </c>
      <c r="E3534" t="s">
        <v>6150</v>
      </c>
      <c r="F3534" t="s">
        <v>2164</v>
      </c>
      <c r="G3534" t="s">
        <v>399</v>
      </c>
      <c r="H3534">
        <v>1200</v>
      </c>
      <c r="J3534" t="s">
        <v>22634</v>
      </c>
      <c r="K3534" s="132" t="str">
        <f>IFERROR(IFERROR(INDEX(Кат!$O:$O,MATCH($C3534,Кат!$I:$I,0)),INDEX(Торг!$L:$L,MATCH($C3534,Торг!$I:$I,0))),"")</f>
        <v/>
      </c>
      <c r="L3534" s="132" t="str">
        <f>IFERROR(IFERROR(INDEX(Кат!$A:$A,MATCH($C3534,Кат!$I:$I,0)),INDEX(Торг!$A:$A,MATCH($C3534,Торг!$I:$I,0))),"")</f>
        <v/>
      </c>
      <c r="M3534" s="132" t="str">
        <f>IFERROR(IFERROR(INDEX(Кат!$B:$B,MATCH($C3534,Кат!$I:$I,0)),INDEX(Торг!$B:$B,MATCH($C3534,Торг!$I:$I,0))),"")</f>
        <v/>
      </c>
      <c r="N3534" s="132" t="str">
        <f t="shared" si="55"/>
        <v>INA 531075910</v>
      </c>
      <c r="O3534" s="132" t="str">
        <f>IFERROR(IFERROR(INDEX(Кат!$B:$B,MATCH($N3534,Кат!$I:$I,0)),INDEX(Торг!$B:$B,MATCH($N3534,Торг!$I:$I,0))),"")</f>
        <v/>
      </c>
    </row>
    <row r="3535" spans="1:15" outlineLevel="1">
      <c r="A3535" t="s">
        <v>26592</v>
      </c>
      <c r="C3535" s="191"/>
      <c r="E3535" t="s">
        <v>26593</v>
      </c>
      <c r="J3535" t="s">
        <v>22634</v>
      </c>
      <c r="K3535" s="132" t="str">
        <f>IFERROR(IFERROR(INDEX(Кат!$O:$O,MATCH($C3535,Кат!$I:$I,0)),INDEX(Торг!$L:$L,MATCH($C3535,Торг!$I:$I,0))),"")</f>
        <v/>
      </c>
      <c r="L3535" s="132" t="str">
        <f>IFERROR(IFERROR(INDEX(Кат!$A:$A,MATCH($C3535,Кат!$I:$I,0)),INDEX(Торг!$A:$A,MATCH($C3535,Торг!$I:$I,0))),"")</f>
        <v/>
      </c>
      <c r="M3535" s="132" t="str">
        <f>IFERROR(IFERROR(INDEX(Кат!$B:$B,MATCH($C3535,Кат!$I:$I,0)),INDEX(Торг!$B:$B,MATCH($C3535,Торг!$I:$I,0))),"")</f>
        <v/>
      </c>
      <c r="N3535" s="132" t="str">
        <f t="shared" si="55"/>
        <v xml:space="preserve"> </v>
      </c>
      <c r="O3535" s="132" t="str">
        <f>IFERROR(IFERROR(INDEX(Кат!$B:$B,MATCH($N3535,Кат!$I:$I,0)),INDEX(Торг!$B:$B,MATCH($N3535,Торг!$I:$I,0))),"")</f>
        <v/>
      </c>
    </row>
    <row r="3536" spans="1:15" outlineLevel="1">
      <c r="A3536" t="s">
        <v>26594</v>
      </c>
      <c r="C3536" s="191" t="s">
        <v>26595</v>
      </c>
      <c r="E3536" t="s">
        <v>26596</v>
      </c>
      <c r="F3536" t="s">
        <v>27198</v>
      </c>
      <c r="G3536" t="s">
        <v>375</v>
      </c>
      <c r="H3536">
        <v>1170</v>
      </c>
      <c r="J3536" t="s">
        <v>22634</v>
      </c>
      <c r="K3536" s="132" t="str">
        <f>IFERROR(IFERROR(INDEX(Кат!$O:$O,MATCH($C3536,Кат!$I:$I,0)),INDEX(Торг!$L:$L,MATCH($C3536,Торг!$I:$I,0))),"")</f>
        <v/>
      </c>
      <c r="L3536" s="132" t="str">
        <f>IFERROR(IFERROR(INDEX(Кат!$A:$A,MATCH($C3536,Кат!$I:$I,0)),INDEX(Торг!$A:$A,MATCH($C3536,Торг!$I:$I,0))),"")</f>
        <v/>
      </c>
      <c r="M3536" s="132" t="str">
        <f>IFERROR(IFERROR(INDEX(Кат!$B:$B,MATCH($C3536,Кат!$I:$I,0)),INDEX(Торг!$B:$B,MATCH($C3536,Торг!$I:$I,0))),"")</f>
        <v/>
      </c>
      <c r="N3536" s="132" t="str">
        <f t="shared" si="55"/>
        <v>JAPANPARTS PA-013AF</v>
      </c>
      <c r="O3536" s="132" t="str">
        <f>IFERROR(IFERROR(INDEX(Кат!$B:$B,MATCH($N3536,Кат!$I:$I,0)),INDEX(Торг!$B:$B,MATCH($N3536,Торг!$I:$I,0))),"")</f>
        <v/>
      </c>
    </row>
    <row r="3537" spans="1:15" outlineLevel="1">
      <c r="A3537" t="s">
        <v>31214</v>
      </c>
      <c r="C3537" s="191" t="s">
        <v>31215</v>
      </c>
      <c r="E3537" t="s">
        <v>31216</v>
      </c>
      <c r="F3537" t="s">
        <v>27198</v>
      </c>
      <c r="G3537" t="s">
        <v>399</v>
      </c>
      <c r="H3537">
        <v>280</v>
      </c>
      <c r="J3537" t="s">
        <v>22634</v>
      </c>
      <c r="K3537" s="132" t="str">
        <f>IFERROR(IFERROR(INDEX(Кат!$O:$O,MATCH($C3537,Кат!$I:$I,0)),INDEX(Торг!$L:$L,MATCH($C3537,Торг!$I:$I,0))),"")</f>
        <v/>
      </c>
      <c r="L3537" s="132" t="str">
        <f>IFERROR(IFERROR(INDEX(Кат!$A:$A,MATCH($C3537,Кат!$I:$I,0)),INDEX(Торг!$A:$A,MATCH($C3537,Торг!$I:$I,0))),"")</f>
        <v/>
      </c>
      <c r="M3537" s="132" t="str">
        <f>IFERROR(IFERROR(INDEX(Кат!$B:$B,MATCH($C3537,Кат!$I:$I,0)),INDEX(Торг!$B:$B,MATCH($C3537,Торг!$I:$I,0))),"")</f>
        <v/>
      </c>
      <c r="N3537" s="132" t="str">
        <f t="shared" si="55"/>
        <v>JAPANPARTS FAW02S</v>
      </c>
      <c r="O3537" s="132" t="str">
        <f>IFERROR(IFERROR(INDEX(Кат!$B:$B,MATCH($N3537,Кат!$I:$I,0)),INDEX(Торг!$B:$B,MATCH($N3537,Торг!$I:$I,0))),"")</f>
        <v/>
      </c>
    </row>
    <row r="3538" spans="1:15" outlineLevel="1">
      <c r="A3538" t="s">
        <v>27195</v>
      </c>
      <c r="C3538" s="191" t="s">
        <v>27196</v>
      </c>
      <c r="E3538" t="s">
        <v>27197</v>
      </c>
      <c r="F3538" t="s">
        <v>27198</v>
      </c>
      <c r="G3538" t="s">
        <v>399</v>
      </c>
      <c r="H3538">
        <v>550</v>
      </c>
      <c r="J3538" t="s">
        <v>22634</v>
      </c>
      <c r="K3538" s="132" t="str">
        <f>IFERROR(IFERROR(INDEX(Кат!$O:$O,MATCH($C3538,Кат!$I:$I,0)),INDEX(Торг!$L:$L,MATCH($C3538,Торг!$I:$I,0))),"")</f>
        <v/>
      </c>
      <c r="L3538" s="132" t="str">
        <f>IFERROR(IFERROR(INDEX(Кат!$A:$A,MATCH($C3538,Кат!$I:$I,0)),INDEX(Торг!$A:$A,MATCH($C3538,Торг!$I:$I,0))),"")</f>
        <v/>
      </c>
      <c r="M3538" s="132" t="str">
        <f>IFERROR(IFERROR(INDEX(Кат!$B:$B,MATCH($C3538,Кат!$I:$I,0)),INDEX(Торг!$B:$B,MATCH($C3538,Торг!$I:$I,0))),"")</f>
        <v/>
      </c>
      <c r="N3538" s="132" t="str">
        <f t="shared" si="55"/>
        <v>JAPANPARTS FT022</v>
      </c>
      <c r="O3538" s="132" t="str">
        <f>IFERROR(IFERROR(INDEX(Кат!$B:$B,MATCH($N3538,Кат!$I:$I,0)),INDEX(Торг!$B:$B,MATCH($N3538,Торг!$I:$I,0))),"")</f>
        <v/>
      </c>
    </row>
    <row r="3539" spans="1:15" outlineLevel="1">
      <c r="A3539" t="s">
        <v>23930</v>
      </c>
      <c r="C3539" s="191"/>
      <c r="E3539" t="s">
        <v>6151</v>
      </c>
      <c r="J3539" t="s">
        <v>22634</v>
      </c>
      <c r="K3539" s="132" t="str">
        <f>IFERROR(IFERROR(INDEX(Кат!$O:$O,MATCH($C3539,Кат!$I:$I,0)),INDEX(Торг!$L:$L,MATCH($C3539,Торг!$I:$I,0))),"")</f>
        <v/>
      </c>
      <c r="L3539" s="132" t="str">
        <f>IFERROR(IFERROR(INDEX(Кат!$A:$A,MATCH($C3539,Кат!$I:$I,0)),INDEX(Торг!$A:$A,MATCH($C3539,Торг!$I:$I,0))),"")</f>
        <v/>
      </c>
      <c r="M3539" s="132" t="str">
        <f>IFERROR(IFERROR(INDEX(Кат!$B:$B,MATCH($C3539,Кат!$I:$I,0)),INDEX(Торг!$B:$B,MATCH($C3539,Торг!$I:$I,0))),"")</f>
        <v/>
      </c>
      <c r="N3539" s="132" t="str">
        <f t="shared" si="55"/>
        <v xml:space="preserve"> </v>
      </c>
      <c r="O3539" s="132" t="str">
        <f>IFERROR(IFERROR(INDEX(Кат!$B:$B,MATCH($N3539,Кат!$I:$I,0)),INDEX(Торг!$B:$B,MATCH($N3539,Торг!$I:$I,0))),"")</f>
        <v/>
      </c>
    </row>
    <row r="3540" spans="1:15" outlineLevel="1">
      <c r="A3540" t="s">
        <v>16916</v>
      </c>
      <c r="C3540" s="191" t="s">
        <v>6152</v>
      </c>
      <c r="E3540" t="s">
        <v>6153</v>
      </c>
      <c r="F3540" t="s">
        <v>6151</v>
      </c>
      <c r="G3540" t="s">
        <v>375</v>
      </c>
      <c r="H3540">
        <v>1000</v>
      </c>
      <c r="J3540" t="s">
        <v>22634</v>
      </c>
      <c r="K3540" s="132" t="str">
        <f>IFERROR(IFERROR(INDEX(Кат!$O:$O,MATCH($C3540,Кат!$I:$I,0)),INDEX(Торг!$L:$L,MATCH($C3540,Торг!$I:$I,0))),"")</f>
        <v/>
      </c>
      <c r="L3540" s="132" t="str">
        <f>IFERROR(IFERROR(INDEX(Кат!$A:$A,MATCH($C3540,Кат!$I:$I,0)),INDEX(Торг!$A:$A,MATCH($C3540,Торг!$I:$I,0))),"")</f>
        <v/>
      </c>
      <c r="M3540" s="132" t="str">
        <f>IFERROR(IFERROR(INDEX(Кат!$B:$B,MATCH($C3540,Кат!$I:$I,0)),INDEX(Торг!$B:$B,MATCH($C3540,Торг!$I:$I,0))),"")</f>
        <v/>
      </c>
      <c r="N3540" s="132" t="str">
        <f t="shared" si="55"/>
        <v>JEENICE WS3011.03</v>
      </c>
      <c r="O3540" s="132" t="str">
        <f>IFERROR(IFERROR(INDEX(Кат!$B:$B,MATCH($N3540,Кат!$I:$I,0)),INDEX(Торг!$B:$B,MATCH($N3540,Торг!$I:$I,0))),"")</f>
        <v/>
      </c>
    </row>
    <row r="3541" spans="1:15" outlineLevel="1">
      <c r="A3541" t="s">
        <v>22841</v>
      </c>
      <c r="C3541" s="191" t="s">
        <v>22842</v>
      </c>
      <c r="E3541" t="s">
        <v>22843</v>
      </c>
      <c r="F3541" t="s">
        <v>6151</v>
      </c>
      <c r="G3541" t="s">
        <v>375</v>
      </c>
      <c r="H3541">
        <v>820</v>
      </c>
      <c r="J3541" t="s">
        <v>22634</v>
      </c>
      <c r="K3541" s="132" t="str">
        <f>IFERROR(IFERROR(INDEX(Кат!$O:$O,MATCH($C3541,Кат!$I:$I,0)),INDEX(Торг!$L:$L,MATCH($C3541,Торг!$I:$I,0))),"")</f>
        <v/>
      </c>
      <c r="L3541" s="132" t="str">
        <f>IFERROR(IFERROR(INDEX(Кат!$A:$A,MATCH($C3541,Кат!$I:$I,0)),INDEX(Торг!$A:$A,MATCH($C3541,Торг!$I:$I,0))),"")</f>
        <v/>
      </c>
      <c r="M3541" s="132" t="str">
        <f>IFERROR(IFERROR(INDEX(Кат!$B:$B,MATCH($C3541,Кат!$I:$I,0)),INDEX(Торг!$B:$B,MATCH($C3541,Торг!$I:$I,0))),"")</f>
        <v/>
      </c>
      <c r="N3541" s="132" t="str">
        <f t="shared" si="55"/>
        <v>JEENICE WS2395.00</v>
      </c>
      <c r="O3541" s="132" t="str">
        <f>IFERROR(IFERROR(INDEX(Кат!$B:$B,MATCH($N3541,Кат!$I:$I,0)),INDEX(Торг!$B:$B,MATCH($N3541,Торг!$I:$I,0))),"")</f>
        <v/>
      </c>
    </row>
    <row r="3542" spans="1:15" outlineLevel="1">
      <c r="A3542" t="s">
        <v>16917</v>
      </c>
      <c r="C3542" s="191" t="s">
        <v>6154</v>
      </c>
      <c r="E3542" t="s">
        <v>6155</v>
      </c>
      <c r="F3542" t="s">
        <v>6151</v>
      </c>
      <c r="G3542" t="s">
        <v>375</v>
      </c>
      <c r="H3542">
        <v>950</v>
      </c>
      <c r="J3542" t="s">
        <v>22634</v>
      </c>
      <c r="K3542" s="132" t="str">
        <f>IFERROR(IFERROR(INDEX(Кат!$O:$O,MATCH($C3542,Кат!$I:$I,0)),INDEX(Торг!$L:$L,MATCH($C3542,Торг!$I:$I,0))),"")</f>
        <v/>
      </c>
      <c r="L3542" s="132" t="str">
        <f>IFERROR(IFERROR(INDEX(Кат!$A:$A,MATCH($C3542,Кат!$I:$I,0)),INDEX(Торг!$A:$A,MATCH($C3542,Торг!$I:$I,0))),"")</f>
        <v/>
      </c>
      <c r="M3542" s="132" t="str">
        <f>IFERROR(IFERROR(INDEX(Кат!$B:$B,MATCH($C3542,Кат!$I:$I,0)),INDEX(Торг!$B:$B,MATCH($C3542,Торг!$I:$I,0))),"")</f>
        <v/>
      </c>
      <c r="N3542" s="132" t="str">
        <f t="shared" si="55"/>
        <v>JEENICE WS2428.00</v>
      </c>
      <c r="O3542" s="132" t="str">
        <f>IFERROR(IFERROR(INDEX(Кат!$B:$B,MATCH($N3542,Кат!$I:$I,0)),INDEX(Торг!$B:$B,MATCH($N3542,Торг!$I:$I,0))),"")</f>
        <v/>
      </c>
    </row>
    <row r="3543" spans="1:15" outlineLevel="1">
      <c r="A3543" t="s">
        <v>16918</v>
      </c>
      <c r="C3543" s="191" t="s">
        <v>13526</v>
      </c>
      <c r="E3543" t="s">
        <v>13527</v>
      </c>
      <c r="F3543" t="s">
        <v>6151</v>
      </c>
      <c r="G3543" t="s">
        <v>375</v>
      </c>
      <c r="H3543">
        <v>870</v>
      </c>
      <c r="J3543" t="s">
        <v>22634</v>
      </c>
      <c r="K3543" s="132" t="str">
        <f>IFERROR(IFERROR(INDEX(Кат!$O:$O,MATCH($C3543,Кат!$I:$I,0)),INDEX(Торг!$L:$L,MATCH($C3543,Торг!$I:$I,0))),"")</f>
        <v/>
      </c>
      <c r="L3543" s="132" t="str">
        <f>IFERROR(IFERROR(INDEX(Кат!$A:$A,MATCH($C3543,Кат!$I:$I,0)),INDEX(Торг!$A:$A,MATCH($C3543,Торг!$I:$I,0))),"")</f>
        <v/>
      </c>
      <c r="M3543" s="132" t="str">
        <f>IFERROR(IFERROR(INDEX(Кат!$B:$B,MATCH($C3543,Кат!$I:$I,0)),INDEX(Торг!$B:$B,MATCH($C3543,Торг!$I:$I,0))),"")</f>
        <v/>
      </c>
      <c r="N3543" s="132" t="str">
        <f t="shared" si="55"/>
        <v>JEENICE WS337502</v>
      </c>
      <c r="O3543" s="132" t="str">
        <f>IFERROR(IFERROR(INDEX(Кат!$B:$B,MATCH($N3543,Кат!$I:$I,0)),INDEX(Торг!$B:$B,MATCH($N3543,Торг!$I:$I,0))),"")</f>
        <v/>
      </c>
    </row>
    <row r="3544" spans="1:15">
      <c r="A3544" t="s">
        <v>23931</v>
      </c>
      <c r="C3544" s="191"/>
      <c r="E3544" t="s">
        <v>23932</v>
      </c>
      <c r="J3544" t="s">
        <v>22634</v>
      </c>
      <c r="K3544" s="132" t="str">
        <f>IFERROR(IFERROR(INDEX(Кат!$O:$O,MATCH($C3544,Кат!$I:$I,0)),INDEX(Торг!$L:$L,MATCH($C3544,Торг!$I:$I,0))),"")</f>
        <v/>
      </c>
      <c r="L3544" s="132" t="str">
        <f>IFERROR(IFERROR(INDEX(Кат!$A:$A,MATCH($C3544,Кат!$I:$I,0)),INDEX(Торг!$A:$A,MATCH($C3544,Торг!$I:$I,0))),"")</f>
        <v/>
      </c>
      <c r="M3544" s="132" t="str">
        <f>IFERROR(IFERROR(INDEX(Кат!$B:$B,MATCH($C3544,Кат!$I:$I,0)),INDEX(Торг!$B:$B,MATCH($C3544,Торг!$I:$I,0))),"")</f>
        <v/>
      </c>
      <c r="N3544" s="132" t="str">
        <f t="shared" si="55"/>
        <v xml:space="preserve"> </v>
      </c>
      <c r="O3544" s="132" t="str">
        <f>IFERROR(IFERROR(INDEX(Кат!$B:$B,MATCH($N3544,Кат!$I:$I,0)),INDEX(Торг!$B:$B,MATCH($N3544,Торг!$I:$I,0))),"")</f>
        <v/>
      </c>
    </row>
    <row r="3545" spans="1:15" outlineLevel="1">
      <c r="A3545" t="s">
        <v>16919</v>
      </c>
      <c r="C3545" s="191" t="s">
        <v>6156</v>
      </c>
      <c r="E3545" t="s">
        <v>6157</v>
      </c>
      <c r="F3545" t="s">
        <v>6158</v>
      </c>
      <c r="G3545" t="s">
        <v>399</v>
      </c>
      <c r="H3545">
        <v>2700</v>
      </c>
      <c r="J3545" t="s">
        <v>22634</v>
      </c>
      <c r="K3545" s="132" t="str">
        <f>IFERROR(IFERROR(INDEX(Кат!$O:$O,MATCH($C3545,Кат!$I:$I,0)),INDEX(Торг!$L:$L,MATCH($C3545,Торг!$I:$I,0))),"")</f>
        <v/>
      </c>
      <c r="L3545" s="132" t="str">
        <f>IFERROR(IFERROR(INDEX(Кат!$A:$A,MATCH($C3545,Кат!$I:$I,0)),INDEX(Торг!$A:$A,MATCH($C3545,Торг!$I:$I,0))),"")</f>
        <v/>
      </c>
      <c r="M3545" s="132" t="str">
        <f>IFERROR(IFERROR(INDEX(Кат!$B:$B,MATCH($C3545,Кат!$I:$I,0)),INDEX(Торг!$B:$B,MATCH($C3545,Торг!$I:$I,0))),"")</f>
        <v/>
      </c>
      <c r="N3545" s="132" t="str">
        <f t="shared" si="55"/>
        <v>JS ASAKASHI JT552K</v>
      </c>
      <c r="O3545" s="132" t="str">
        <f>IFERROR(IFERROR(INDEX(Кат!$B:$B,MATCH($N3545,Кат!$I:$I,0)),INDEX(Торг!$B:$B,MATCH($N3545,Торг!$I:$I,0))),"")</f>
        <v/>
      </c>
    </row>
    <row r="3546" spans="1:15" outlineLevel="1">
      <c r="A3546" t="s">
        <v>26649</v>
      </c>
      <c r="C3546" s="191"/>
      <c r="E3546" t="s">
        <v>26650</v>
      </c>
      <c r="J3546" t="s">
        <v>22634</v>
      </c>
      <c r="K3546" s="132" t="str">
        <f>IFERROR(IFERROR(INDEX(Кат!$O:$O,MATCH($C3546,Кат!$I:$I,0)),INDEX(Торг!$L:$L,MATCH($C3546,Торг!$I:$I,0))),"")</f>
        <v/>
      </c>
      <c r="L3546" s="132" t="str">
        <f>IFERROR(IFERROR(INDEX(Кат!$A:$A,MATCH($C3546,Кат!$I:$I,0)),INDEX(Торг!$A:$A,MATCH($C3546,Торг!$I:$I,0))),"")</f>
        <v/>
      </c>
      <c r="M3546" s="132" t="str">
        <f>IFERROR(IFERROR(INDEX(Кат!$B:$B,MATCH($C3546,Кат!$I:$I,0)),INDEX(Торг!$B:$B,MATCH($C3546,Торг!$I:$I,0))),"")</f>
        <v/>
      </c>
      <c r="N3546" s="132" t="str">
        <f t="shared" si="55"/>
        <v xml:space="preserve"> </v>
      </c>
      <c r="O3546" s="132" t="str">
        <f>IFERROR(IFERROR(INDEX(Кат!$B:$B,MATCH($N3546,Кат!$I:$I,0)),INDEX(Торг!$B:$B,MATCH($N3546,Торг!$I:$I,0))),"")</f>
        <v/>
      </c>
    </row>
    <row r="3547" spans="1:15" outlineLevel="1">
      <c r="A3547" t="s">
        <v>26651</v>
      </c>
      <c r="C3547" s="191" t="s">
        <v>26652</v>
      </c>
      <c r="E3547" t="s">
        <v>26653</v>
      </c>
      <c r="F3547" t="s">
        <v>26654</v>
      </c>
      <c r="G3547" t="s">
        <v>399</v>
      </c>
      <c r="H3547">
        <v>23</v>
      </c>
      <c r="J3547" t="s">
        <v>22634</v>
      </c>
      <c r="K3547" s="132" t="str">
        <f>IFERROR(IFERROR(INDEX(Кат!$O:$O,MATCH($C3547,Кат!$I:$I,0)),INDEX(Торг!$L:$L,MATCH($C3547,Торг!$I:$I,0))),"")</f>
        <v/>
      </c>
      <c r="L3547" s="132" t="str">
        <f>IFERROR(IFERROR(INDEX(Кат!$A:$A,MATCH($C3547,Кат!$I:$I,0)),INDEX(Торг!$A:$A,MATCH($C3547,Торг!$I:$I,0))),"")</f>
        <v/>
      </c>
      <c r="M3547" s="132" t="str">
        <f>IFERROR(IFERROR(INDEX(Кат!$B:$B,MATCH($C3547,Кат!$I:$I,0)),INDEX(Торг!$B:$B,MATCH($C3547,Торг!$I:$I,0))),"")</f>
        <v/>
      </c>
      <c r="N3547" s="132" t="str">
        <f t="shared" si="55"/>
        <v>KALE 08-12/9C7W1</v>
      </c>
      <c r="O3547" s="132" t="str">
        <f>IFERROR(IFERROR(INDEX(Кат!$B:$B,MATCH($N3547,Кат!$I:$I,0)),INDEX(Торг!$B:$B,MATCH($N3547,Торг!$I:$I,0))),"")</f>
        <v/>
      </c>
    </row>
    <row r="3548" spans="1:15" outlineLevel="1">
      <c r="A3548" t="s">
        <v>26655</v>
      </c>
      <c r="C3548" s="191" t="s">
        <v>26656</v>
      </c>
      <c r="E3548" t="s">
        <v>26657</v>
      </c>
      <c r="F3548" t="s">
        <v>26654</v>
      </c>
      <c r="G3548" t="s">
        <v>399</v>
      </c>
      <c r="H3548">
        <v>23</v>
      </c>
      <c r="J3548" t="s">
        <v>22634</v>
      </c>
      <c r="K3548" s="132" t="str">
        <f>IFERROR(IFERROR(INDEX(Кат!$O:$O,MATCH($C3548,Кат!$I:$I,0)),INDEX(Торг!$L:$L,MATCH($C3548,Торг!$I:$I,0))),"")</f>
        <v/>
      </c>
      <c r="L3548" s="132" t="str">
        <f>IFERROR(IFERROR(INDEX(Кат!$A:$A,MATCH($C3548,Кат!$I:$I,0)),INDEX(Торг!$A:$A,MATCH($C3548,Торг!$I:$I,0))),"")</f>
        <v/>
      </c>
      <c r="M3548" s="132" t="str">
        <f>IFERROR(IFERROR(INDEX(Кат!$B:$B,MATCH($C3548,Кат!$I:$I,0)),INDEX(Торг!$B:$B,MATCH($C3548,Торг!$I:$I,0))),"")</f>
        <v/>
      </c>
      <c r="N3548" s="132" t="str">
        <f t="shared" si="55"/>
        <v>KALE 10-16/9C7W1</v>
      </c>
      <c r="O3548" s="132" t="str">
        <f>IFERROR(IFERROR(INDEX(Кат!$B:$B,MATCH($N3548,Кат!$I:$I,0)),INDEX(Торг!$B:$B,MATCH($N3548,Торг!$I:$I,0))),"")</f>
        <v/>
      </c>
    </row>
    <row r="3549" spans="1:15" outlineLevel="1">
      <c r="A3549" t="s">
        <v>26658</v>
      </c>
      <c r="C3549" s="191" t="s">
        <v>26659</v>
      </c>
      <c r="E3549" t="s">
        <v>26660</v>
      </c>
      <c r="F3549" t="s">
        <v>26654</v>
      </c>
      <c r="G3549" t="s">
        <v>399</v>
      </c>
      <c r="H3549">
        <v>23</v>
      </c>
      <c r="J3549" t="s">
        <v>22634</v>
      </c>
      <c r="K3549" s="132" t="str">
        <f>IFERROR(IFERROR(INDEX(Кат!$O:$O,MATCH($C3549,Кат!$I:$I,0)),INDEX(Торг!$L:$L,MATCH($C3549,Торг!$I:$I,0))),"")</f>
        <v/>
      </c>
      <c r="L3549" s="132" t="str">
        <f>IFERROR(IFERROR(INDEX(Кат!$A:$A,MATCH($C3549,Кат!$I:$I,0)),INDEX(Торг!$A:$A,MATCH($C3549,Торг!$I:$I,0))),"")</f>
        <v/>
      </c>
      <c r="M3549" s="132" t="str">
        <f>IFERROR(IFERROR(INDEX(Кат!$B:$B,MATCH($C3549,Кат!$I:$I,0)),INDEX(Торг!$B:$B,MATCH($C3549,Торг!$I:$I,0))),"")</f>
        <v/>
      </c>
      <c r="N3549" s="132" t="str">
        <f t="shared" si="55"/>
        <v>KALE 12-20/9C7W1</v>
      </c>
      <c r="O3549" s="132" t="str">
        <f>IFERROR(IFERROR(INDEX(Кат!$B:$B,MATCH($N3549,Кат!$I:$I,0)),INDEX(Торг!$B:$B,MATCH($N3549,Торг!$I:$I,0))),"")</f>
        <v/>
      </c>
    </row>
    <row r="3550" spans="1:15" outlineLevel="1">
      <c r="A3550" t="s">
        <v>26661</v>
      </c>
      <c r="C3550" s="191" t="s">
        <v>26662</v>
      </c>
      <c r="E3550" t="s">
        <v>26663</v>
      </c>
      <c r="F3550" t="s">
        <v>26654</v>
      </c>
      <c r="G3550" t="s">
        <v>399</v>
      </c>
      <c r="H3550">
        <v>24</v>
      </c>
      <c r="J3550" t="s">
        <v>22634</v>
      </c>
      <c r="K3550" s="132" t="str">
        <f>IFERROR(IFERROR(INDEX(Кат!$O:$O,MATCH($C3550,Кат!$I:$I,0)),INDEX(Торг!$L:$L,MATCH($C3550,Торг!$I:$I,0))),"")</f>
        <v/>
      </c>
      <c r="L3550" s="132" t="str">
        <f>IFERROR(IFERROR(INDEX(Кат!$A:$A,MATCH($C3550,Кат!$I:$I,0)),INDEX(Торг!$A:$A,MATCH($C3550,Торг!$I:$I,0))),"")</f>
        <v/>
      </c>
      <c r="M3550" s="132" t="str">
        <f>IFERROR(IFERROR(INDEX(Кат!$B:$B,MATCH($C3550,Кат!$I:$I,0)),INDEX(Торг!$B:$B,MATCH($C3550,Торг!$I:$I,0))),"")</f>
        <v/>
      </c>
      <c r="N3550" s="132" t="str">
        <f t="shared" si="55"/>
        <v>KALE 12-22/9C7W1</v>
      </c>
      <c r="O3550" s="132" t="str">
        <f>IFERROR(IFERROR(INDEX(Кат!$B:$B,MATCH($N3550,Кат!$I:$I,0)),INDEX(Торг!$B:$B,MATCH($N3550,Торг!$I:$I,0))),"")</f>
        <v/>
      </c>
    </row>
    <row r="3551" spans="1:15" outlineLevel="1">
      <c r="A3551" t="s">
        <v>26664</v>
      </c>
      <c r="C3551" s="191" t="s">
        <v>26665</v>
      </c>
      <c r="E3551" t="s">
        <v>26666</v>
      </c>
      <c r="F3551" t="s">
        <v>26654</v>
      </c>
      <c r="G3551" t="s">
        <v>399</v>
      </c>
      <c r="H3551">
        <v>24</v>
      </c>
      <c r="J3551" t="s">
        <v>22634</v>
      </c>
      <c r="K3551" s="132" t="str">
        <f>IFERROR(IFERROR(INDEX(Кат!$O:$O,MATCH($C3551,Кат!$I:$I,0)),INDEX(Торг!$L:$L,MATCH($C3551,Торг!$I:$I,0))),"")</f>
        <v/>
      </c>
      <c r="L3551" s="132" t="str">
        <f>IFERROR(IFERROR(INDEX(Кат!$A:$A,MATCH($C3551,Кат!$I:$I,0)),INDEX(Торг!$A:$A,MATCH($C3551,Торг!$I:$I,0))),"")</f>
        <v/>
      </c>
      <c r="M3551" s="132" t="str">
        <f>IFERROR(IFERROR(INDEX(Кат!$B:$B,MATCH($C3551,Кат!$I:$I,0)),INDEX(Торг!$B:$B,MATCH($C3551,Торг!$I:$I,0))),"")</f>
        <v/>
      </c>
      <c r="N3551" s="132" t="str">
        <f t="shared" si="55"/>
        <v>KALE 16-27/9C7W1</v>
      </c>
      <c r="O3551" s="132" t="str">
        <f>IFERROR(IFERROR(INDEX(Кат!$B:$B,MATCH($N3551,Кат!$I:$I,0)),INDEX(Торг!$B:$B,MATCH($N3551,Торг!$I:$I,0))),"")</f>
        <v/>
      </c>
    </row>
    <row r="3552" spans="1:15" outlineLevel="1">
      <c r="A3552" t="s">
        <v>26667</v>
      </c>
      <c r="C3552" s="191" t="s">
        <v>26668</v>
      </c>
      <c r="E3552" t="s">
        <v>26669</v>
      </c>
      <c r="F3552" t="s">
        <v>26654</v>
      </c>
      <c r="G3552" t="s">
        <v>399</v>
      </c>
      <c r="H3552">
        <v>25</v>
      </c>
      <c r="J3552" t="s">
        <v>22634</v>
      </c>
      <c r="K3552" s="132" t="str">
        <f>IFERROR(IFERROR(INDEX(Кат!$O:$O,MATCH($C3552,Кат!$I:$I,0)),INDEX(Торг!$L:$L,MATCH($C3552,Торг!$I:$I,0))),"")</f>
        <v/>
      </c>
      <c r="L3552" s="132" t="str">
        <f>IFERROR(IFERROR(INDEX(Кат!$A:$A,MATCH($C3552,Кат!$I:$I,0)),INDEX(Торг!$A:$A,MATCH($C3552,Торг!$I:$I,0))),"")</f>
        <v/>
      </c>
      <c r="M3552" s="132" t="str">
        <f>IFERROR(IFERROR(INDEX(Кат!$B:$B,MATCH($C3552,Кат!$I:$I,0)),INDEX(Торг!$B:$B,MATCH($C3552,Торг!$I:$I,0))),"")</f>
        <v/>
      </c>
      <c r="N3552" s="132" t="str">
        <f t="shared" si="55"/>
        <v>KALE 20-32/9C7W1</v>
      </c>
      <c r="O3552" s="132" t="str">
        <f>IFERROR(IFERROR(INDEX(Кат!$B:$B,MATCH($N3552,Кат!$I:$I,0)),INDEX(Торг!$B:$B,MATCH($N3552,Торг!$I:$I,0))),"")</f>
        <v/>
      </c>
    </row>
    <row r="3553" spans="1:15" outlineLevel="1">
      <c r="A3553" t="s">
        <v>26670</v>
      </c>
      <c r="C3553" s="191" t="s">
        <v>26671</v>
      </c>
      <c r="E3553" t="s">
        <v>26672</v>
      </c>
      <c r="F3553" t="s">
        <v>26654</v>
      </c>
      <c r="G3553" t="s">
        <v>399</v>
      </c>
      <c r="H3553">
        <v>28</v>
      </c>
      <c r="J3553" t="s">
        <v>22634</v>
      </c>
      <c r="K3553" s="132" t="str">
        <f>IFERROR(IFERROR(INDEX(Кат!$O:$O,MATCH($C3553,Кат!$I:$I,0)),INDEX(Торг!$L:$L,MATCH($C3553,Торг!$I:$I,0))),"")</f>
        <v/>
      </c>
      <c r="L3553" s="132" t="str">
        <f>IFERROR(IFERROR(INDEX(Кат!$A:$A,MATCH($C3553,Кат!$I:$I,0)),INDEX(Торг!$A:$A,MATCH($C3553,Торг!$I:$I,0))),"")</f>
        <v/>
      </c>
      <c r="M3553" s="132" t="str">
        <f>IFERROR(IFERROR(INDEX(Кат!$B:$B,MATCH($C3553,Кат!$I:$I,0)),INDEX(Торг!$B:$B,MATCH($C3553,Торг!$I:$I,0))),"")</f>
        <v/>
      </c>
      <c r="N3553" s="132" t="str">
        <f t="shared" si="55"/>
        <v>KALE 25-40/9C7W1</v>
      </c>
      <c r="O3553" s="132" t="str">
        <f>IFERROR(IFERROR(INDEX(Кат!$B:$B,MATCH($N3553,Кат!$I:$I,0)),INDEX(Торг!$B:$B,MATCH($N3553,Торг!$I:$I,0))),"")</f>
        <v/>
      </c>
    </row>
    <row r="3554" spans="1:15" outlineLevel="1">
      <c r="A3554" t="s">
        <v>26673</v>
      </c>
      <c r="C3554" s="191" t="s">
        <v>26674</v>
      </c>
      <c r="E3554" t="s">
        <v>26675</v>
      </c>
      <c r="F3554" t="s">
        <v>26654</v>
      </c>
      <c r="G3554" t="s">
        <v>399</v>
      </c>
      <c r="H3554">
        <v>28</v>
      </c>
      <c r="J3554" t="s">
        <v>22634</v>
      </c>
      <c r="K3554" s="132" t="str">
        <f>IFERROR(IFERROR(INDEX(Кат!$O:$O,MATCH($C3554,Кат!$I:$I,0)),INDEX(Торг!$L:$L,MATCH($C3554,Торг!$I:$I,0))),"")</f>
        <v/>
      </c>
      <c r="L3554" s="132" t="str">
        <f>IFERROR(IFERROR(INDEX(Кат!$A:$A,MATCH($C3554,Кат!$I:$I,0)),INDEX(Торг!$A:$A,MATCH($C3554,Торг!$I:$I,0))),"")</f>
        <v/>
      </c>
      <c r="M3554" s="132" t="str">
        <f>IFERROR(IFERROR(INDEX(Кат!$B:$B,MATCH($C3554,Кат!$I:$I,0)),INDEX(Торг!$B:$B,MATCH($C3554,Торг!$I:$I,0))),"")</f>
        <v/>
      </c>
      <c r="N3554" s="132" t="str">
        <f t="shared" si="55"/>
        <v>KALE 30-45/9C7W1</v>
      </c>
      <c r="O3554" s="132" t="str">
        <f>IFERROR(IFERROR(INDEX(Кат!$B:$B,MATCH($N3554,Кат!$I:$I,0)),INDEX(Торг!$B:$B,MATCH($N3554,Торг!$I:$I,0))),"")</f>
        <v/>
      </c>
    </row>
    <row r="3555" spans="1:15" outlineLevel="1">
      <c r="A3555" t="s">
        <v>26676</v>
      </c>
      <c r="C3555" s="191" t="s">
        <v>26677</v>
      </c>
      <c r="E3555" t="s">
        <v>26678</v>
      </c>
      <c r="F3555" t="s">
        <v>26654</v>
      </c>
      <c r="G3555" t="s">
        <v>399</v>
      </c>
      <c r="H3555">
        <v>28</v>
      </c>
      <c r="J3555" t="s">
        <v>22634</v>
      </c>
      <c r="K3555" s="132" t="str">
        <f>IFERROR(IFERROR(INDEX(Кат!$O:$O,MATCH($C3555,Кат!$I:$I,0)),INDEX(Торг!$L:$L,MATCH($C3555,Торг!$I:$I,0))),"")</f>
        <v/>
      </c>
      <c r="L3555" s="132" t="str">
        <f>IFERROR(IFERROR(INDEX(Кат!$A:$A,MATCH($C3555,Кат!$I:$I,0)),INDEX(Торг!$A:$A,MATCH($C3555,Торг!$I:$I,0))),"")</f>
        <v/>
      </c>
      <c r="M3555" s="132" t="str">
        <f>IFERROR(IFERROR(INDEX(Кат!$B:$B,MATCH($C3555,Кат!$I:$I,0)),INDEX(Торг!$B:$B,MATCH($C3555,Торг!$I:$I,0))),"")</f>
        <v/>
      </c>
      <c r="N3555" s="132" t="str">
        <f t="shared" si="55"/>
        <v>KALE 32-50/9C7W1</v>
      </c>
      <c r="O3555" s="132" t="str">
        <f>IFERROR(IFERROR(INDEX(Кат!$B:$B,MATCH($N3555,Кат!$I:$I,0)),INDEX(Торг!$B:$B,MATCH($N3555,Торг!$I:$I,0))),"")</f>
        <v/>
      </c>
    </row>
    <row r="3556" spans="1:15" outlineLevel="1">
      <c r="A3556" t="s">
        <v>26801</v>
      </c>
      <c r="C3556" s="191"/>
      <c r="E3556" t="s">
        <v>26802</v>
      </c>
      <c r="J3556" t="s">
        <v>22634</v>
      </c>
      <c r="K3556" s="132" t="str">
        <f>IFERROR(IFERROR(INDEX(Кат!$O:$O,MATCH($C3556,Кат!$I:$I,0)),INDEX(Торг!$L:$L,MATCH($C3556,Торг!$I:$I,0))),"")</f>
        <v/>
      </c>
      <c r="L3556" s="132" t="str">
        <f>IFERROR(IFERROR(INDEX(Кат!$A:$A,MATCH($C3556,Кат!$I:$I,0)),INDEX(Торг!$A:$A,MATCH($C3556,Торг!$I:$I,0))),"")</f>
        <v/>
      </c>
      <c r="M3556" s="132" t="str">
        <f>IFERROR(IFERROR(INDEX(Кат!$B:$B,MATCH($C3556,Кат!$I:$I,0)),INDEX(Торг!$B:$B,MATCH($C3556,Торг!$I:$I,0))),"")</f>
        <v/>
      </c>
      <c r="N3556" s="132" t="str">
        <f t="shared" si="55"/>
        <v xml:space="preserve"> </v>
      </c>
      <c r="O3556" s="132" t="str">
        <f>IFERROR(IFERROR(INDEX(Кат!$B:$B,MATCH($N3556,Кат!$I:$I,0)),INDEX(Торг!$B:$B,MATCH($N3556,Торг!$I:$I,0))),"")</f>
        <v/>
      </c>
    </row>
    <row r="3557" spans="1:15" outlineLevel="1">
      <c r="A3557" t="s">
        <v>26803</v>
      </c>
      <c r="C3557" s="191">
        <v>347170</v>
      </c>
      <c r="E3557" t="s">
        <v>26804</v>
      </c>
      <c r="F3557" t="s">
        <v>26654</v>
      </c>
      <c r="G3557" t="s">
        <v>399</v>
      </c>
      <c r="H3557">
        <v>5100</v>
      </c>
      <c r="J3557" t="s">
        <v>22634</v>
      </c>
      <c r="K3557" s="132" t="str">
        <f>IFERROR(IFERROR(INDEX(Кат!$O:$O,MATCH($C3557,Кат!$I:$I,0)),INDEX(Торг!$L:$L,MATCH($C3557,Торг!$I:$I,0))),"")</f>
        <v/>
      </c>
      <c r="L3557" s="132" t="str">
        <f>IFERROR(IFERROR(INDEX(Кат!$A:$A,MATCH($C3557,Кат!$I:$I,0)),INDEX(Торг!$A:$A,MATCH($C3557,Торг!$I:$I,0))),"")</f>
        <v/>
      </c>
      <c r="M3557" s="132" t="str">
        <f>IFERROR(IFERROR(INDEX(Кат!$B:$B,MATCH($C3557,Кат!$I:$I,0)),INDEX(Торг!$B:$B,MATCH($C3557,Торг!$I:$I,0))),"")</f>
        <v/>
      </c>
      <c r="N3557" s="132" t="str">
        <f t="shared" si="55"/>
        <v>KALE 347170</v>
      </c>
      <c r="O3557" s="132" t="str">
        <f>IFERROR(IFERROR(INDEX(Кат!$B:$B,MATCH($N3557,Кат!$I:$I,0)),INDEX(Торг!$B:$B,MATCH($N3557,Торг!$I:$I,0))),"")</f>
        <v/>
      </c>
    </row>
    <row r="3558" spans="1:15" outlineLevel="1">
      <c r="A3558" t="s">
        <v>23933</v>
      </c>
      <c r="C3558" s="191"/>
      <c r="E3558" t="s">
        <v>23934</v>
      </c>
      <c r="J3558" t="s">
        <v>22634</v>
      </c>
      <c r="K3558" s="132" t="str">
        <f>IFERROR(IFERROR(INDEX(Кат!$O:$O,MATCH($C3558,Кат!$I:$I,0)),INDEX(Торг!$L:$L,MATCH($C3558,Торг!$I:$I,0))),"")</f>
        <v/>
      </c>
      <c r="L3558" s="132" t="str">
        <f>IFERROR(IFERROR(INDEX(Кат!$A:$A,MATCH($C3558,Кат!$I:$I,0)),INDEX(Торг!$A:$A,MATCH($C3558,Торг!$I:$I,0))),"")</f>
        <v/>
      </c>
      <c r="M3558" s="132" t="str">
        <f>IFERROR(IFERROR(INDEX(Кат!$B:$B,MATCH($C3558,Кат!$I:$I,0)),INDEX(Торг!$B:$B,MATCH($C3558,Торг!$I:$I,0))),"")</f>
        <v/>
      </c>
      <c r="N3558" s="132" t="str">
        <f t="shared" si="55"/>
        <v xml:space="preserve"> </v>
      </c>
      <c r="O3558" s="132" t="str">
        <f>IFERROR(IFERROR(INDEX(Кат!$B:$B,MATCH($N3558,Кат!$I:$I,0)),INDEX(Торг!$B:$B,MATCH($N3558,Торг!$I:$I,0))),"")</f>
        <v/>
      </c>
    </row>
    <row r="3559" spans="1:15" outlineLevel="1">
      <c r="A3559" t="s">
        <v>23935</v>
      </c>
      <c r="C3559" s="191"/>
      <c r="E3559" t="s">
        <v>23936</v>
      </c>
      <c r="J3559" t="s">
        <v>22634</v>
      </c>
      <c r="K3559" s="132" t="str">
        <f>IFERROR(IFERROR(INDEX(Кат!$O:$O,MATCH($C3559,Кат!$I:$I,0)),INDEX(Торг!$L:$L,MATCH($C3559,Торг!$I:$I,0))),"")</f>
        <v/>
      </c>
      <c r="L3559" s="132" t="str">
        <f>IFERROR(IFERROR(INDEX(Кат!$A:$A,MATCH($C3559,Кат!$I:$I,0)),INDEX(Торг!$A:$A,MATCH($C3559,Торг!$I:$I,0))),"")</f>
        <v/>
      </c>
      <c r="M3559" s="132" t="str">
        <f>IFERROR(IFERROR(INDEX(Кат!$B:$B,MATCH($C3559,Кат!$I:$I,0)),INDEX(Торг!$B:$B,MATCH($C3559,Торг!$I:$I,0))),"")</f>
        <v/>
      </c>
      <c r="N3559" s="132" t="str">
        <f t="shared" si="55"/>
        <v xml:space="preserve"> </v>
      </c>
      <c r="O3559" s="132" t="str">
        <f>IFERROR(IFERROR(INDEX(Кат!$B:$B,MATCH($N3559,Кат!$I:$I,0)),INDEX(Торг!$B:$B,MATCH($N3559,Торг!$I:$I,0))),"")</f>
        <v/>
      </c>
    </row>
    <row r="3560" spans="1:15" outlineLevel="1">
      <c r="A3560" t="s">
        <v>16920</v>
      </c>
      <c r="C3560" s="191">
        <v>344442</v>
      </c>
      <c r="E3560" t="s">
        <v>2166</v>
      </c>
      <c r="F3560" t="s">
        <v>2167</v>
      </c>
      <c r="G3560" t="s">
        <v>399</v>
      </c>
      <c r="H3560">
        <v>3150</v>
      </c>
      <c r="J3560" t="s">
        <v>22634</v>
      </c>
      <c r="K3560" s="132" t="str">
        <f>IFERROR(IFERROR(INDEX(Кат!$O:$O,MATCH($C3560,Кат!$I:$I,0)),INDEX(Торг!$L:$L,MATCH($C3560,Торг!$I:$I,0))),"")</f>
        <v/>
      </c>
      <c r="L3560" s="132" t="str">
        <f>IFERROR(IFERROR(INDEX(Кат!$A:$A,MATCH($C3560,Кат!$I:$I,0)),INDEX(Торг!$A:$A,MATCH($C3560,Торг!$I:$I,0))),"")</f>
        <v/>
      </c>
      <c r="M3560" s="132" t="str">
        <f>IFERROR(IFERROR(INDEX(Кат!$B:$B,MATCH($C3560,Кат!$I:$I,0)),INDEX(Торг!$B:$B,MATCH($C3560,Торг!$I:$I,0))),"")</f>
        <v/>
      </c>
      <c r="N3560" s="132" t="str">
        <f t="shared" si="55"/>
        <v>KAYABA 344442</v>
      </c>
      <c r="O3560" s="132" t="str">
        <f>IFERROR(IFERROR(INDEX(Кат!$B:$B,MATCH($N3560,Кат!$I:$I,0)),INDEX(Торг!$B:$B,MATCH($N3560,Торг!$I:$I,0))),"")</f>
        <v/>
      </c>
    </row>
    <row r="3561" spans="1:15" outlineLevel="1">
      <c r="A3561" t="s">
        <v>16921</v>
      </c>
      <c r="C3561" s="191">
        <v>343482</v>
      </c>
      <c r="E3561" t="s">
        <v>6159</v>
      </c>
      <c r="F3561" t="s">
        <v>2167</v>
      </c>
      <c r="G3561" t="s">
        <v>399</v>
      </c>
      <c r="H3561">
        <v>4000</v>
      </c>
      <c r="J3561" t="s">
        <v>22634</v>
      </c>
      <c r="K3561" s="132" t="str">
        <f>IFERROR(IFERROR(INDEX(Кат!$O:$O,MATCH($C3561,Кат!$I:$I,0)),INDEX(Торг!$L:$L,MATCH($C3561,Торг!$I:$I,0))),"")</f>
        <v/>
      </c>
      <c r="L3561" s="132" t="str">
        <f>IFERROR(IFERROR(INDEX(Кат!$A:$A,MATCH($C3561,Кат!$I:$I,0)),INDEX(Торг!$A:$A,MATCH($C3561,Торг!$I:$I,0))),"")</f>
        <v/>
      </c>
      <c r="M3561" s="132" t="str">
        <f>IFERROR(IFERROR(INDEX(Кат!$B:$B,MATCH($C3561,Кат!$I:$I,0)),INDEX(Торг!$B:$B,MATCH($C3561,Торг!$I:$I,0))),"")</f>
        <v/>
      </c>
      <c r="N3561" s="132" t="str">
        <f t="shared" si="55"/>
        <v>KAYABA 343482</v>
      </c>
      <c r="O3561" s="132" t="str">
        <f>IFERROR(IFERROR(INDEX(Кат!$B:$B,MATCH($N3561,Кат!$I:$I,0)),INDEX(Торг!$B:$B,MATCH($N3561,Торг!$I:$I,0))),"")</f>
        <v/>
      </c>
    </row>
    <row r="3562" spans="1:15" outlineLevel="1">
      <c r="A3562" t="s">
        <v>32258</v>
      </c>
      <c r="C3562" s="191">
        <v>3430063</v>
      </c>
      <c r="E3562" t="s">
        <v>32259</v>
      </c>
      <c r="F3562" t="s">
        <v>2167</v>
      </c>
      <c r="G3562" t="s">
        <v>399</v>
      </c>
      <c r="H3562">
        <v>4750</v>
      </c>
      <c r="J3562" t="s">
        <v>22634</v>
      </c>
      <c r="K3562" s="132" t="str">
        <f>IFERROR(IFERROR(INDEX(Кат!$O:$O,MATCH($C3562,Кат!$I:$I,0)),INDEX(Торг!$L:$L,MATCH($C3562,Торг!$I:$I,0))),"")</f>
        <v/>
      </c>
      <c r="L3562" s="132" t="str">
        <f>IFERROR(IFERROR(INDEX(Кат!$A:$A,MATCH($C3562,Кат!$I:$I,0)),INDEX(Торг!$A:$A,MATCH($C3562,Торг!$I:$I,0))),"")</f>
        <v/>
      </c>
      <c r="M3562" s="132" t="str">
        <f>IFERROR(IFERROR(INDEX(Кат!$B:$B,MATCH($C3562,Кат!$I:$I,0)),INDEX(Торг!$B:$B,MATCH($C3562,Торг!$I:$I,0))),"")</f>
        <v/>
      </c>
      <c r="N3562" s="132" t="str">
        <f t="shared" si="55"/>
        <v>KAYABA 3430063</v>
      </c>
      <c r="O3562" s="132" t="str">
        <f>IFERROR(IFERROR(INDEX(Кат!$B:$B,MATCH($N3562,Кат!$I:$I,0)),INDEX(Торг!$B:$B,MATCH($N3562,Торг!$I:$I,0))),"")</f>
        <v/>
      </c>
    </row>
    <row r="3563" spans="1:15" outlineLevel="1">
      <c r="A3563" t="s">
        <v>16922</v>
      </c>
      <c r="C3563" s="191">
        <v>344441</v>
      </c>
      <c r="E3563" t="s">
        <v>2168</v>
      </c>
      <c r="F3563" t="s">
        <v>2167</v>
      </c>
      <c r="G3563" t="s">
        <v>399</v>
      </c>
      <c r="H3563">
        <v>3300</v>
      </c>
      <c r="J3563" t="s">
        <v>22634</v>
      </c>
      <c r="K3563" s="132" t="str">
        <f>IFERROR(IFERROR(INDEX(Кат!$O:$O,MATCH($C3563,Кат!$I:$I,0)),INDEX(Торг!$L:$L,MATCH($C3563,Торг!$I:$I,0))),"")</f>
        <v/>
      </c>
      <c r="L3563" s="132" t="str">
        <f>IFERROR(IFERROR(INDEX(Кат!$A:$A,MATCH($C3563,Кат!$I:$I,0)),INDEX(Торг!$A:$A,MATCH($C3563,Торг!$I:$I,0))),"")</f>
        <v/>
      </c>
      <c r="M3563" s="132" t="str">
        <f>IFERROR(IFERROR(INDEX(Кат!$B:$B,MATCH($C3563,Кат!$I:$I,0)),INDEX(Торг!$B:$B,MATCH($C3563,Торг!$I:$I,0))),"")</f>
        <v/>
      </c>
      <c r="N3563" s="132" t="str">
        <f t="shared" si="55"/>
        <v>KAYABA 344441</v>
      </c>
      <c r="O3563" s="132" t="str">
        <f>IFERROR(IFERROR(INDEX(Кат!$B:$B,MATCH($N3563,Кат!$I:$I,0)),INDEX(Торг!$B:$B,MATCH($N3563,Торг!$I:$I,0))),"")</f>
        <v/>
      </c>
    </row>
    <row r="3564" spans="1:15" outlineLevel="1">
      <c r="A3564" t="s">
        <v>16923</v>
      </c>
      <c r="C3564" s="191">
        <v>338713</v>
      </c>
      <c r="E3564" t="s">
        <v>6160</v>
      </c>
      <c r="F3564" t="s">
        <v>2167</v>
      </c>
      <c r="G3564" t="s">
        <v>399</v>
      </c>
      <c r="H3564">
        <v>5400</v>
      </c>
      <c r="J3564" t="s">
        <v>22634</v>
      </c>
      <c r="K3564" s="132" t="str">
        <f>IFERROR(IFERROR(INDEX(Кат!$O:$O,MATCH($C3564,Кат!$I:$I,0)),INDEX(Торг!$L:$L,MATCH($C3564,Торг!$I:$I,0))),"")</f>
        <v/>
      </c>
      <c r="L3564" s="132" t="str">
        <f>IFERROR(IFERROR(INDEX(Кат!$A:$A,MATCH($C3564,Кат!$I:$I,0)),INDEX(Торг!$A:$A,MATCH($C3564,Торг!$I:$I,0))),"")</f>
        <v/>
      </c>
      <c r="M3564" s="132" t="str">
        <f>IFERROR(IFERROR(INDEX(Кат!$B:$B,MATCH($C3564,Кат!$I:$I,0)),INDEX(Торг!$B:$B,MATCH($C3564,Торг!$I:$I,0))),"")</f>
        <v/>
      </c>
      <c r="N3564" s="132" t="str">
        <f t="shared" si="55"/>
        <v>KAYABA 338713</v>
      </c>
      <c r="O3564" s="132" t="str">
        <f>IFERROR(IFERROR(INDEX(Кат!$B:$B,MATCH($N3564,Кат!$I:$I,0)),INDEX(Торг!$B:$B,MATCH($N3564,Торг!$I:$I,0))),"")</f>
        <v/>
      </c>
    </row>
    <row r="3565" spans="1:15" outlineLevel="1">
      <c r="A3565" t="s">
        <v>32260</v>
      </c>
      <c r="C3565" s="191">
        <v>3338042</v>
      </c>
      <c r="E3565" t="s">
        <v>32261</v>
      </c>
      <c r="F3565" t="s">
        <v>2167</v>
      </c>
      <c r="G3565" t="s">
        <v>399</v>
      </c>
      <c r="H3565">
        <v>7500</v>
      </c>
      <c r="J3565" t="s">
        <v>22634</v>
      </c>
      <c r="K3565" s="132" t="str">
        <f>IFERROR(IFERROR(INDEX(Кат!$O:$O,MATCH($C3565,Кат!$I:$I,0)),INDEX(Торг!$L:$L,MATCH($C3565,Торг!$I:$I,0))),"")</f>
        <v/>
      </c>
      <c r="L3565" s="132" t="str">
        <f>IFERROR(IFERROR(INDEX(Кат!$A:$A,MATCH($C3565,Кат!$I:$I,0)),INDEX(Торг!$A:$A,MATCH($C3565,Торг!$I:$I,0))),"")</f>
        <v/>
      </c>
      <c r="M3565" s="132" t="str">
        <f>IFERROR(IFERROR(INDEX(Кат!$B:$B,MATCH($C3565,Кат!$I:$I,0)),INDEX(Торг!$B:$B,MATCH($C3565,Торг!$I:$I,0))),"")</f>
        <v/>
      </c>
      <c r="N3565" s="132" t="str">
        <f t="shared" si="55"/>
        <v>KAYABA 3338042</v>
      </c>
      <c r="O3565" s="132" t="str">
        <f>IFERROR(IFERROR(INDEX(Кат!$B:$B,MATCH($N3565,Кат!$I:$I,0)),INDEX(Торг!$B:$B,MATCH($N3565,Торг!$I:$I,0))),"")</f>
        <v/>
      </c>
    </row>
    <row r="3566" spans="1:15" outlineLevel="1">
      <c r="A3566" t="s">
        <v>16924</v>
      </c>
      <c r="C3566" s="191">
        <v>3310001</v>
      </c>
      <c r="E3566" t="s">
        <v>6161</v>
      </c>
      <c r="F3566" t="s">
        <v>2167</v>
      </c>
      <c r="G3566" t="s">
        <v>399</v>
      </c>
      <c r="H3566">
        <v>5500</v>
      </c>
      <c r="J3566" t="s">
        <v>22634</v>
      </c>
      <c r="K3566" s="132" t="str">
        <f>IFERROR(IFERROR(INDEX(Кат!$O:$O,MATCH($C3566,Кат!$I:$I,0)),INDEX(Торг!$L:$L,MATCH($C3566,Торг!$I:$I,0))),"")</f>
        <v/>
      </c>
      <c r="L3566" s="132" t="str">
        <f>IFERROR(IFERROR(INDEX(Кат!$A:$A,MATCH($C3566,Кат!$I:$I,0)),INDEX(Торг!$A:$A,MATCH($C3566,Торг!$I:$I,0))),"")</f>
        <v/>
      </c>
      <c r="M3566" s="132" t="str">
        <f>IFERROR(IFERROR(INDEX(Кат!$B:$B,MATCH($C3566,Кат!$I:$I,0)),INDEX(Торг!$B:$B,MATCH($C3566,Торг!$I:$I,0))),"")</f>
        <v/>
      </c>
      <c r="N3566" s="132" t="str">
        <f t="shared" si="55"/>
        <v>KAYABA 3310001</v>
      </c>
      <c r="O3566" s="132" t="str">
        <f>IFERROR(IFERROR(INDEX(Кат!$B:$B,MATCH($N3566,Кат!$I:$I,0)),INDEX(Торг!$B:$B,MATCH($N3566,Торг!$I:$I,0))),"")</f>
        <v/>
      </c>
    </row>
    <row r="3567" spans="1:15" outlineLevel="1">
      <c r="A3567" t="s">
        <v>16925</v>
      </c>
      <c r="C3567" s="191">
        <v>3310003</v>
      </c>
      <c r="E3567" t="s">
        <v>6162</v>
      </c>
      <c r="F3567" t="s">
        <v>2167</v>
      </c>
      <c r="G3567" t="s">
        <v>399</v>
      </c>
      <c r="H3567">
        <v>5600</v>
      </c>
      <c r="J3567" t="s">
        <v>22634</v>
      </c>
      <c r="K3567" s="132" t="str">
        <f>IFERROR(IFERROR(INDEX(Кат!$O:$O,MATCH($C3567,Кат!$I:$I,0)),INDEX(Торг!$L:$L,MATCH($C3567,Торг!$I:$I,0))),"")</f>
        <v/>
      </c>
      <c r="L3567" s="132" t="str">
        <f>IFERROR(IFERROR(INDEX(Кат!$A:$A,MATCH($C3567,Кат!$I:$I,0)),INDEX(Торг!$A:$A,MATCH($C3567,Торг!$I:$I,0))),"")</f>
        <v/>
      </c>
      <c r="M3567" s="132" t="str">
        <f>IFERROR(IFERROR(INDEX(Кат!$B:$B,MATCH($C3567,Кат!$I:$I,0)),INDEX(Торг!$B:$B,MATCH($C3567,Торг!$I:$I,0))),"")</f>
        <v/>
      </c>
      <c r="N3567" s="132" t="str">
        <f t="shared" si="55"/>
        <v>KAYABA 3310003</v>
      </c>
      <c r="O3567" s="132" t="str">
        <f>IFERROR(IFERROR(INDEX(Кат!$B:$B,MATCH($N3567,Кат!$I:$I,0)),INDEX(Торг!$B:$B,MATCH($N3567,Торг!$I:$I,0))),"")</f>
        <v/>
      </c>
    </row>
    <row r="3568" spans="1:15" outlineLevel="1">
      <c r="A3568" t="s">
        <v>16926</v>
      </c>
      <c r="C3568" s="191">
        <v>3310000</v>
      </c>
      <c r="E3568" t="s">
        <v>6163</v>
      </c>
      <c r="F3568" t="s">
        <v>2167</v>
      </c>
      <c r="G3568" t="s">
        <v>399</v>
      </c>
      <c r="H3568">
        <v>5500</v>
      </c>
      <c r="J3568" t="s">
        <v>22634</v>
      </c>
      <c r="K3568" s="132" t="str">
        <f>IFERROR(IFERROR(INDEX(Кат!$O:$O,MATCH($C3568,Кат!$I:$I,0)),INDEX(Торг!$L:$L,MATCH($C3568,Торг!$I:$I,0))),"")</f>
        <v/>
      </c>
      <c r="L3568" s="132" t="str">
        <f>IFERROR(IFERROR(INDEX(Кат!$A:$A,MATCH($C3568,Кат!$I:$I,0)),INDEX(Торг!$A:$A,MATCH($C3568,Торг!$I:$I,0))),"")</f>
        <v/>
      </c>
      <c r="M3568" s="132" t="str">
        <f>IFERROR(IFERROR(INDEX(Кат!$B:$B,MATCH($C3568,Кат!$I:$I,0)),INDEX(Торг!$B:$B,MATCH($C3568,Торг!$I:$I,0))),"")</f>
        <v/>
      </c>
      <c r="N3568" s="132" t="str">
        <f t="shared" si="55"/>
        <v>KAYABA 3310000</v>
      </c>
      <c r="O3568" s="132" t="str">
        <f>IFERROR(IFERROR(INDEX(Кат!$B:$B,MATCH($N3568,Кат!$I:$I,0)),INDEX(Торг!$B:$B,MATCH($N3568,Торг!$I:$I,0))),"")</f>
        <v/>
      </c>
    </row>
    <row r="3569" spans="1:15" outlineLevel="1">
      <c r="A3569" t="s">
        <v>16927</v>
      </c>
      <c r="C3569" s="191">
        <v>3310002</v>
      </c>
      <c r="E3569" t="s">
        <v>6164</v>
      </c>
      <c r="F3569" t="s">
        <v>2167</v>
      </c>
      <c r="G3569" t="s">
        <v>399</v>
      </c>
      <c r="H3569">
        <v>5600</v>
      </c>
      <c r="J3569" t="s">
        <v>22634</v>
      </c>
      <c r="K3569" s="132" t="str">
        <f>IFERROR(IFERROR(INDEX(Кат!$O:$O,MATCH($C3569,Кат!$I:$I,0)),INDEX(Торг!$L:$L,MATCH($C3569,Торг!$I:$I,0))),"")</f>
        <v/>
      </c>
      <c r="L3569" s="132" t="str">
        <f>IFERROR(IFERROR(INDEX(Кат!$A:$A,MATCH($C3569,Кат!$I:$I,0)),INDEX(Торг!$A:$A,MATCH($C3569,Торг!$I:$I,0))),"")</f>
        <v/>
      </c>
      <c r="M3569" s="132" t="str">
        <f>IFERROR(IFERROR(INDEX(Кат!$B:$B,MATCH($C3569,Кат!$I:$I,0)),INDEX(Торг!$B:$B,MATCH($C3569,Торг!$I:$I,0))),"")</f>
        <v/>
      </c>
      <c r="N3569" s="132" t="str">
        <f t="shared" si="55"/>
        <v>KAYABA 3310002</v>
      </c>
      <c r="O3569" s="132" t="str">
        <f>IFERROR(IFERROR(INDEX(Кат!$B:$B,MATCH($N3569,Кат!$I:$I,0)),INDEX(Торг!$B:$B,MATCH($N3569,Торг!$I:$I,0))),"")</f>
        <v/>
      </c>
    </row>
    <row r="3570" spans="1:15" outlineLevel="1">
      <c r="A3570" t="s">
        <v>23937</v>
      </c>
      <c r="C3570" s="191"/>
      <c r="E3570" t="s">
        <v>23938</v>
      </c>
      <c r="J3570" t="s">
        <v>22634</v>
      </c>
      <c r="K3570" s="132" t="str">
        <f>IFERROR(IFERROR(INDEX(Кат!$O:$O,MATCH($C3570,Кат!$I:$I,0)),INDEX(Торг!$L:$L,MATCH($C3570,Торг!$I:$I,0))),"")</f>
        <v/>
      </c>
      <c r="L3570" s="132" t="str">
        <f>IFERROR(IFERROR(INDEX(Кат!$A:$A,MATCH($C3570,Кат!$I:$I,0)),INDEX(Торг!$A:$A,MATCH($C3570,Торг!$I:$I,0))),"")</f>
        <v/>
      </c>
      <c r="M3570" s="132" t="str">
        <f>IFERROR(IFERROR(INDEX(Кат!$B:$B,MATCH($C3570,Кат!$I:$I,0)),INDEX(Торг!$B:$B,MATCH($C3570,Торг!$I:$I,0))),"")</f>
        <v/>
      </c>
      <c r="N3570" s="132" t="str">
        <f t="shared" si="55"/>
        <v xml:space="preserve"> </v>
      </c>
      <c r="O3570" s="132" t="str">
        <f>IFERROR(IFERROR(INDEX(Кат!$B:$B,MATCH($N3570,Кат!$I:$I,0)),INDEX(Торг!$B:$B,MATCH($N3570,Торг!$I:$I,0))),"")</f>
        <v/>
      </c>
    </row>
    <row r="3571" spans="1:15" outlineLevel="1">
      <c r="A3571" t="s">
        <v>16928</v>
      </c>
      <c r="C3571" s="191" t="s">
        <v>6165</v>
      </c>
      <c r="E3571" t="s">
        <v>6166</v>
      </c>
      <c r="F3571" t="s">
        <v>2167</v>
      </c>
      <c r="G3571" t="s">
        <v>399</v>
      </c>
      <c r="H3571">
        <v>1700</v>
      </c>
      <c r="J3571" t="s">
        <v>22634</v>
      </c>
      <c r="K3571" s="132" t="str">
        <f>IFERROR(IFERROR(INDEX(Кат!$O:$O,MATCH($C3571,Кат!$I:$I,0)),INDEX(Торг!$L:$L,MATCH($C3571,Торг!$I:$I,0))),"")</f>
        <v/>
      </c>
      <c r="L3571" s="132" t="str">
        <f>IFERROR(IFERROR(INDEX(Кат!$A:$A,MATCH($C3571,Кат!$I:$I,0)),INDEX(Торг!$A:$A,MATCH($C3571,Торг!$I:$I,0))),"")</f>
        <v/>
      </c>
      <c r="M3571" s="132" t="str">
        <f>IFERROR(IFERROR(INDEX(Кат!$B:$B,MATCH($C3571,Кат!$I:$I,0)),INDEX(Торг!$B:$B,MATCH($C3571,Торг!$I:$I,0))),"")</f>
        <v/>
      </c>
      <c r="N3571" s="132" t="str">
        <f t="shared" si="55"/>
        <v>KAYABA RA5642</v>
      </c>
      <c r="O3571" s="132" t="str">
        <f>IFERROR(IFERROR(INDEX(Кат!$B:$B,MATCH($N3571,Кат!$I:$I,0)),INDEX(Торг!$B:$B,MATCH($N3571,Торг!$I:$I,0))),"")</f>
        <v/>
      </c>
    </row>
    <row r="3572" spans="1:15" outlineLevel="1">
      <c r="A3572" t="s">
        <v>16929</v>
      </c>
      <c r="C3572" s="191" t="s">
        <v>6167</v>
      </c>
      <c r="E3572" t="s">
        <v>6168</v>
      </c>
      <c r="F3572" t="s">
        <v>2167</v>
      </c>
      <c r="G3572" t="s">
        <v>399</v>
      </c>
      <c r="H3572">
        <v>1500</v>
      </c>
      <c r="J3572" t="s">
        <v>22634</v>
      </c>
      <c r="K3572" s="132" t="str">
        <f>IFERROR(IFERROR(INDEX(Кат!$O:$O,MATCH($C3572,Кат!$I:$I,0)),INDEX(Торг!$L:$L,MATCH($C3572,Торг!$I:$I,0))),"")</f>
        <v/>
      </c>
      <c r="L3572" s="132" t="str">
        <f>IFERROR(IFERROR(INDEX(Кат!$A:$A,MATCH($C3572,Кат!$I:$I,0)),INDEX(Торг!$A:$A,MATCH($C3572,Торг!$I:$I,0))),"")</f>
        <v/>
      </c>
      <c r="M3572" s="132" t="str">
        <f>IFERROR(IFERROR(INDEX(Кат!$B:$B,MATCH($C3572,Кат!$I:$I,0)),INDEX(Торг!$B:$B,MATCH($C3572,Торг!$I:$I,0))),"")</f>
        <v/>
      </c>
      <c r="N3572" s="132" t="str">
        <f t="shared" si="55"/>
        <v>KAYABA RA5649</v>
      </c>
      <c r="O3572" s="132" t="str">
        <f>IFERROR(IFERROR(INDEX(Кат!$B:$B,MATCH($N3572,Кат!$I:$I,0)),INDEX(Торг!$B:$B,MATCH($N3572,Торг!$I:$I,0))),"")</f>
        <v/>
      </c>
    </row>
    <row r="3573" spans="1:15" outlineLevel="1">
      <c r="A3573" t="s">
        <v>16930</v>
      </c>
      <c r="C3573" s="191" t="s">
        <v>6169</v>
      </c>
      <c r="E3573" t="s">
        <v>6170</v>
      </c>
      <c r="F3573" t="s">
        <v>2167</v>
      </c>
      <c r="G3573" t="s">
        <v>399</v>
      </c>
      <c r="H3573">
        <v>1550</v>
      </c>
      <c r="J3573" t="s">
        <v>22634</v>
      </c>
      <c r="K3573" s="132" t="str">
        <f>IFERROR(IFERROR(INDEX(Кат!$O:$O,MATCH($C3573,Кат!$I:$I,0)),INDEX(Торг!$L:$L,MATCH($C3573,Торг!$I:$I,0))),"")</f>
        <v/>
      </c>
      <c r="L3573" s="132" t="str">
        <f>IFERROR(IFERROR(INDEX(Кат!$A:$A,MATCH($C3573,Кат!$I:$I,0)),INDEX(Торг!$A:$A,MATCH($C3573,Торг!$I:$I,0))),"")</f>
        <v/>
      </c>
      <c r="M3573" s="132" t="str">
        <f>IFERROR(IFERROR(INDEX(Кат!$B:$B,MATCH($C3573,Кат!$I:$I,0)),INDEX(Торг!$B:$B,MATCH($C3573,Торг!$I:$I,0))),"")</f>
        <v/>
      </c>
      <c r="N3573" s="132" t="str">
        <f t="shared" si="55"/>
        <v>KAYABA RA5646</v>
      </c>
      <c r="O3573" s="132" t="str">
        <f>IFERROR(IFERROR(INDEX(Кат!$B:$B,MATCH($N3573,Кат!$I:$I,0)),INDEX(Торг!$B:$B,MATCH($N3573,Торг!$I:$I,0))),"")</f>
        <v/>
      </c>
    </row>
    <row r="3574" spans="1:15" outlineLevel="1">
      <c r="A3574" t="s">
        <v>16931</v>
      </c>
      <c r="C3574" s="191" t="s">
        <v>6171</v>
      </c>
      <c r="E3574" t="s">
        <v>6172</v>
      </c>
      <c r="F3574" t="s">
        <v>2167</v>
      </c>
      <c r="G3574" t="s">
        <v>399</v>
      </c>
      <c r="H3574">
        <v>2400</v>
      </c>
      <c r="J3574" t="s">
        <v>22634</v>
      </c>
      <c r="K3574" s="132" t="str">
        <f>IFERROR(IFERROR(INDEX(Кат!$O:$O,MATCH($C3574,Кат!$I:$I,0)),INDEX(Торг!$L:$L,MATCH($C3574,Торг!$I:$I,0))),"")</f>
        <v/>
      </c>
      <c r="L3574" s="132" t="str">
        <f>IFERROR(IFERROR(INDEX(Кат!$A:$A,MATCH($C3574,Кат!$I:$I,0)),INDEX(Торг!$A:$A,MATCH($C3574,Торг!$I:$I,0))),"")</f>
        <v/>
      </c>
      <c r="M3574" s="132" t="str">
        <f>IFERROR(IFERROR(INDEX(Кат!$B:$B,MATCH($C3574,Кат!$I:$I,0)),INDEX(Торг!$B:$B,MATCH($C3574,Торг!$I:$I,0))),"")</f>
        <v/>
      </c>
      <c r="N3574" s="132" t="str">
        <f t="shared" si="55"/>
        <v>KAYABA RG5014</v>
      </c>
      <c r="O3574" s="132" t="str">
        <f>IFERROR(IFERROR(INDEX(Кат!$B:$B,MATCH($N3574,Кат!$I:$I,0)),INDEX(Торг!$B:$B,MATCH($N3574,Торг!$I:$I,0))),"")</f>
        <v/>
      </c>
    </row>
    <row r="3575" spans="1:15" outlineLevel="1">
      <c r="A3575" t="s">
        <v>16932</v>
      </c>
      <c r="C3575" s="191" t="s">
        <v>6173</v>
      </c>
      <c r="E3575" t="s">
        <v>6174</v>
      </c>
      <c r="F3575" t="s">
        <v>2167</v>
      </c>
      <c r="G3575" t="s">
        <v>399</v>
      </c>
      <c r="H3575">
        <v>1550</v>
      </c>
      <c r="J3575" t="s">
        <v>22634</v>
      </c>
      <c r="K3575" s="132" t="str">
        <f>IFERROR(IFERROR(INDEX(Кат!$O:$O,MATCH($C3575,Кат!$I:$I,0)),INDEX(Торг!$L:$L,MATCH($C3575,Торг!$I:$I,0))),"")</f>
        <v/>
      </c>
      <c r="L3575" s="132" t="str">
        <f>IFERROR(IFERROR(INDEX(Кат!$A:$A,MATCH($C3575,Кат!$I:$I,0)),INDEX(Торг!$A:$A,MATCH($C3575,Торг!$I:$I,0))),"")</f>
        <v/>
      </c>
      <c r="M3575" s="132" t="str">
        <f>IFERROR(IFERROR(INDEX(Кат!$B:$B,MATCH($C3575,Кат!$I:$I,0)),INDEX(Торг!$B:$B,MATCH($C3575,Торг!$I:$I,0))),"")</f>
        <v/>
      </c>
      <c r="N3575" s="132" t="str">
        <f t="shared" si="55"/>
        <v>KAYABA RA1900</v>
      </c>
      <c r="O3575" s="132" t="str">
        <f>IFERROR(IFERROR(INDEX(Кат!$B:$B,MATCH($N3575,Кат!$I:$I,0)),INDEX(Торг!$B:$B,MATCH($N3575,Торг!$I:$I,0))),"")</f>
        <v/>
      </c>
    </row>
    <row r="3576" spans="1:15" outlineLevel="1">
      <c r="A3576" t="s">
        <v>16933</v>
      </c>
      <c r="C3576" s="191" t="s">
        <v>6175</v>
      </c>
      <c r="E3576" t="s">
        <v>6176</v>
      </c>
      <c r="F3576" t="s">
        <v>2167</v>
      </c>
      <c r="G3576" t="s">
        <v>399</v>
      </c>
      <c r="H3576">
        <v>1600</v>
      </c>
      <c r="J3576" t="s">
        <v>22634</v>
      </c>
      <c r="K3576" s="132" t="str">
        <f>IFERROR(IFERROR(INDEX(Кат!$O:$O,MATCH($C3576,Кат!$I:$I,0)),INDEX(Торг!$L:$L,MATCH($C3576,Торг!$I:$I,0))),"")</f>
        <v/>
      </c>
      <c r="L3576" s="132" t="str">
        <f>IFERROR(IFERROR(INDEX(Кат!$A:$A,MATCH($C3576,Кат!$I:$I,0)),INDEX(Торг!$A:$A,MATCH($C3576,Торг!$I:$I,0))),"")</f>
        <v/>
      </c>
      <c r="M3576" s="132" t="str">
        <f>IFERROR(IFERROR(INDEX(Кат!$B:$B,MATCH($C3576,Кат!$I:$I,0)),INDEX(Торг!$B:$B,MATCH($C3576,Торг!$I:$I,0))),"")</f>
        <v/>
      </c>
      <c r="N3576" s="132" t="str">
        <f t="shared" si="55"/>
        <v>KAYABA RA1901</v>
      </c>
      <c r="O3576" s="132" t="str">
        <f>IFERROR(IFERROR(INDEX(Кат!$B:$B,MATCH($N3576,Кат!$I:$I,0)),INDEX(Торг!$B:$B,MATCH($N3576,Торг!$I:$I,0))),"")</f>
        <v/>
      </c>
    </row>
    <row r="3577" spans="1:15" outlineLevel="1">
      <c r="A3577" t="s">
        <v>23939</v>
      </c>
      <c r="C3577" s="191"/>
      <c r="E3577" t="s">
        <v>23940</v>
      </c>
      <c r="J3577" t="s">
        <v>22634</v>
      </c>
      <c r="K3577" s="132" t="str">
        <f>IFERROR(IFERROR(INDEX(Кат!$O:$O,MATCH($C3577,Кат!$I:$I,0)),INDEX(Торг!$L:$L,MATCH($C3577,Торг!$I:$I,0))),"")</f>
        <v/>
      </c>
      <c r="L3577" s="132" t="str">
        <f>IFERROR(IFERROR(INDEX(Кат!$A:$A,MATCH($C3577,Кат!$I:$I,0)),INDEX(Торг!$A:$A,MATCH($C3577,Торг!$I:$I,0))),"")</f>
        <v/>
      </c>
      <c r="M3577" s="132" t="str">
        <f>IFERROR(IFERROR(INDEX(Кат!$B:$B,MATCH($C3577,Кат!$I:$I,0)),INDEX(Торг!$B:$B,MATCH($C3577,Торг!$I:$I,0))),"")</f>
        <v/>
      </c>
      <c r="N3577" s="132" t="str">
        <f t="shared" si="55"/>
        <v xml:space="preserve"> </v>
      </c>
      <c r="O3577" s="132" t="str">
        <f>IFERROR(IFERROR(INDEX(Кат!$B:$B,MATCH($N3577,Кат!$I:$I,0)),INDEX(Торг!$B:$B,MATCH($N3577,Торг!$I:$I,0))),"")</f>
        <v/>
      </c>
    </row>
    <row r="3578" spans="1:15" outlineLevel="1">
      <c r="A3578" t="s">
        <v>16934</v>
      </c>
      <c r="C3578" s="191">
        <v>443123</v>
      </c>
      <c r="E3578" t="s">
        <v>6177</v>
      </c>
      <c r="F3578" t="s">
        <v>2167</v>
      </c>
      <c r="G3578" t="s">
        <v>399</v>
      </c>
      <c r="H3578">
        <v>3500</v>
      </c>
      <c r="J3578" t="s">
        <v>22634</v>
      </c>
      <c r="K3578" s="132" t="str">
        <f>IFERROR(IFERROR(INDEX(Кат!$O:$O,MATCH($C3578,Кат!$I:$I,0)),INDEX(Торг!$L:$L,MATCH($C3578,Торг!$I:$I,0))),"")</f>
        <v/>
      </c>
      <c r="L3578" s="132" t="str">
        <f>IFERROR(IFERROR(INDEX(Кат!$A:$A,MATCH($C3578,Кат!$I:$I,0)),INDEX(Торг!$A:$A,MATCH($C3578,Торг!$I:$I,0))),"")</f>
        <v/>
      </c>
      <c r="M3578" s="132" t="str">
        <f>IFERROR(IFERROR(INDEX(Кат!$B:$B,MATCH($C3578,Кат!$I:$I,0)),INDEX(Торг!$B:$B,MATCH($C3578,Торг!$I:$I,0))),"")</f>
        <v/>
      </c>
      <c r="N3578" s="132" t="str">
        <f t="shared" si="55"/>
        <v>KAYABA 443123</v>
      </c>
      <c r="O3578" s="132" t="str">
        <f>IFERROR(IFERROR(INDEX(Кат!$B:$B,MATCH($N3578,Кат!$I:$I,0)),INDEX(Торг!$B:$B,MATCH($N3578,Торг!$I:$I,0))),"")</f>
        <v/>
      </c>
    </row>
    <row r="3579" spans="1:15" outlineLevel="1">
      <c r="A3579" t="s">
        <v>16935</v>
      </c>
      <c r="C3579" s="191">
        <v>444267</v>
      </c>
      <c r="E3579" t="s">
        <v>2169</v>
      </c>
      <c r="F3579" t="s">
        <v>2167</v>
      </c>
      <c r="G3579" t="s">
        <v>399</v>
      </c>
      <c r="H3579">
        <v>2850</v>
      </c>
      <c r="J3579" t="s">
        <v>22634</v>
      </c>
      <c r="K3579" s="132" t="str">
        <f>IFERROR(IFERROR(INDEX(Кат!$O:$O,MATCH($C3579,Кат!$I:$I,0)),INDEX(Торг!$L:$L,MATCH($C3579,Торг!$I:$I,0))),"")</f>
        <v/>
      </c>
      <c r="L3579" s="132" t="str">
        <f>IFERROR(IFERROR(INDEX(Кат!$A:$A,MATCH($C3579,Кат!$I:$I,0)),INDEX(Торг!$A:$A,MATCH($C3579,Торг!$I:$I,0))),"")</f>
        <v/>
      </c>
      <c r="M3579" s="132" t="str">
        <f>IFERROR(IFERROR(INDEX(Кат!$B:$B,MATCH($C3579,Кат!$I:$I,0)),INDEX(Торг!$B:$B,MATCH($C3579,Торг!$I:$I,0))),"")</f>
        <v/>
      </c>
      <c r="N3579" s="132" t="str">
        <f t="shared" si="55"/>
        <v>KAYABA 444267</v>
      </c>
      <c r="O3579" s="132" t="str">
        <f>IFERROR(IFERROR(INDEX(Кат!$B:$B,MATCH($N3579,Кат!$I:$I,0)),INDEX(Торг!$B:$B,MATCH($N3579,Торг!$I:$I,0))),"")</f>
        <v/>
      </c>
    </row>
    <row r="3580" spans="1:15" outlineLevel="1">
      <c r="A3580" t="s">
        <v>16936</v>
      </c>
      <c r="C3580" s="191">
        <v>443122</v>
      </c>
      <c r="E3580" t="s">
        <v>6178</v>
      </c>
      <c r="F3580" t="s">
        <v>2167</v>
      </c>
      <c r="G3580" t="s">
        <v>399</v>
      </c>
      <c r="H3580">
        <v>2250</v>
      </c>
      <c r="J3580" t="s">
        <v>22634</v>
      </c>
      <c r="K3580" s="132" t="str">
        <f>IFERROR(IFERROR(INDEX(Кат!$O:$O,MATCH($C3580,Кат!$I:$I,0)),INDEX(Торг!$L:$L,MATCH($C3580,Торг!$I:$I,0))),"")</f>
        <v/>
      </c>
      <c r="L3580" s="132" t="str">
        <f>IFERROR(IFERROR(INDEX(Кат!$A:$A,MATCH($C3580,Кат!$I:$I,0)),INDEX(Торг!$A:$A,MATCH($C3580,Торг!$I:$I,0))),"")</f>
        <v/>
      </c>
      <c r="M3580" s="132" t="str">
        <f>IFERROR(IFERROR(INDEX(Кат!$B:$B,MATCH($C3580,Кат!$I:$I,0)),INDEX(Торг!$B:$B,MATCH($C3580,Торг!$I:$I,0))),"")</f>
        <v/>
      </c>
      <c r="N3580" s="132" t="str">
        <f t="shared" si="55"/>
        <v>KAYABA 443122</v>
      </c>
      <c r="O3580" s="132" t="str">
        <f>IFERROR(IFERROR(INDEX(Кат!$B:$B,MATCH($N3580,Кат!$I:$I,0)),INDEX(Торг!$B:$B,MATCH($N3580,Торг!$I:$I,0))),"")</f>
        <v/>
      </c>
    </row>
    <row r="3581" spans="1:15" outlineLevel="1">
      <c r="A3581" t="s">
        <v>16937</v>
      </c>
      <c r="C3581" s="191">
        <v>444266</v>
      </c>
      <c r="E3581" t="s">
        <v>2170</v>
      </c>
      <c r="F3581" t="s">
        <v>2167</v>
      </c>
      <c r="G3581" t="s">
        <v>399</v>
      </c>
      <c r="H3581">
        <v>3000</v>
      </c>
      <c r="J3581" t="s">
        <v>22634</v>
      </c>
      <c r="K3581" s="132" t="str">
        <f>IFERROR(IFERROR(INDEX(Кат!$O:$O,MATCH($C3581,Кат!$I:$I,0)),INDEX(Торг!$L:$L,MATCH($C3581,Торг!$I:$I,0))),"")</f>
        <v/>
      </c>
      <c r="L3581" s="132" t="str">
        <f>IFERROR(IFERROR(INDEX(Кат!$A:$A,MATCH($C3581,Кат!$I:$I,0)),INDEX(Торг!$A:$A,MATCH($C3581,Торг!$I:$I,0))),"")</f>
        <v/>
      </c>
      <c r="M3581" s="132" t="str">
        <f>IFERROR(IFERROR(INDEX(Кат!$B:$B,MATCH($C3581,Кат!$I:$I,0)),INDEX(Торг!$B:$B,MATCH($C3581,Торг!$I:$I,0))),"")</f>
        <v/>
      </c>
      <c r="N3581" s="132" t="str">
        <f t="shared" si="55"/>
        <v>KAYABA 444266</v>
      </c>
      <c r="O3581" s="132" t="str">
        <f>IFERROR(IFERROR(INDEX(Кат!$B:$B,MATCH($N3581,Кат!$I:$I,0)),INDEX(Торг!$B:$B,MATCH($N3581,Торг!$I:$I,0))),"")</f>
        <v/>
      </c>
    </row>
    <row r="3582" spans="1:15" outlineLevel="1">
      <c r="A3582" t="s">
        <v>23941</v>
      </c>
      <c r="C3582" s="191"/>
      <c r="E3582" t="s">
        <v>23638</v>
      </c>
      <c r="J3582" t="s">
        <v>22634</v>
      </c>
      <c r="K3582" s="132" t="str">
        <f>IFERROR(IFERROR(INDEX(Кат!$O:$O,MATCH($C3582,Кат!$I:$I,0)),INDEX(Торг!$L:$L,MATCH($C3582,Торг!$I:$I,0))),"")</f>
        <v/>
      </c>
      <c r="L3582" s="132" t="str">
        <f>IFERROR(IFERROR(INDEX(Кат!$A:$A,MATCH($C3582,Кат!$I:$I,0)),INDEX(Торг!$A:$A,MATCH($C3582,Торг!$I:$I,0))),"")</f>
        <v/>
      </c>
      <c r="M3582" s="132" t="str">
        <f>IFERROR(IFERROR(INDEX(Кат!$B:$B,MATCH($C3582,Кат!$I:$I,0)),INDEX(Торг!$B:$B,MATCH($C3582,Торг!$I:$I,0))),"")</f>
        <v/>
      </c>
      <c r="N3582" s="132" t="str">
        <f t="shared" si="55"/>
        <v xml:space="preserve"> </v>
      </c>
      <c r="O3582" s="132" t="str">
        <f>IFERROR(IFERROR(INDEX(Кат!$B:$B,MATCH($N3582,Кат!$I:$I,0)),INDEX(Торг!$B:$B,MATCH($N3582,Торг!$I:$I,0))),"")</f>
        <v/>
      </c>
    </row>
    <row r="3583" spans="1:15" outlineLevel="1">
      <c r="A3583" t="s">
        <v>16938</v>
      </c>
      <c r="C3583" s="191" t="s">
        <v>13563</v>
      </c>
      <c r="E3583" t="s">
        <v>14588</v>
      </c>
      <c r="F3583" t="s">
        <v>2167</v>
      </c>
      <c r="G3583" t="s">
        <v>399</v>
      </c>
      <c r="H3583">
        <v>950</v>
      </c>
      <c r="J3583" t="s">
        <v>22634</v>
      </c>
      <c r="K3583" s="132" t="str">
        <f>IFERROR(IFERROR(INDEX(Кат!$O:$O,MATCH($C3583,Кат!$I:$I,0)),INDEX(Торг!$L:$L,MATCH($C3583,Торг!$I:$I,0))),"")</f>
        <v/>
      </c>
      <c r="L3583" s="132" t="str">
        <f>IFERROR(IFERROR(INDEX(Кат!$A:$A,MATCH($C3583,Кат!$I:$I,0)),INDEX(Торг!$A:$A,MATCH($C3583,Торг!$I:$I,0))),"")</f>
        <v/>
      </c>
      <c r="M3583" s="132" t="str">
        <f>IFERROR(IFERROR(INDEX(Кат!$B:$B,MATCH($C3583,Кат!$I:$I,0)),INDEX(Торг!$B:$B,MATCH($C3583,Торг!$I:$I,0))),"")</f>
        <v/>
      </c>
      <c r="N3583" s="132" t="str">
        <f t="shared" si="55"/>
        <v>KAYABA KSLF1069</v>
      </c>
      <c r="O3583" s="132" t="str">
        <f>IFERROR(IFERROR(INDEX(Кат!$B:$B,MATCH($N3583,Кат!$I:$I,0)),INDEX(Торг!$B:$B,MATCH($N3583,Торг!$I:$I,0))),"")</f>
        <v/>
      </c>
    </row>
    <row r="3584" spans="1:15" outlineLevel="1">
      <c r="A3584" t="s">
        <v>16939</v>
      </c>
      <c r="C3584" s="191" t="s">
        <v>13528</v>
      </c>
      <c r="E3584" t="s">
        <v>13529</v>
      </c>
      <c r="F3584" t="s">
        <v>2167</v>
      </c>
      <c r="G3584" t="s">
        <v>399</v>
      </c>
      <c r="H3584">
        <v>1300</v>
      </c>
      <c r="J3584" t="s">
        <v>22634</v>
      </c>
      <c r="K3584" s="132" t="str">
        <f>IFERROR(IFERROR(INDEX(Кат!$O:$O,MATCH($C3584,Кат!$I:$I,0)),INDEX(Торг!$L:$L,MATCH($C3584,Торг!$I:$I,0))),"")</f>
        <v/>
      </c>
      <c r="L3584" s="132" t="str">
        <f>IFERROR(IFERROR(INDEX(Кат!$A:$A,MATCH($C3584,Кат!$I:$I,0)),INDEX(Торг!$A:$A,MATCH($C3584,Торг!$I:$I,0))),"")</f>
        <v/>
      </c>
      <c r="M3584" s="132" t="str">
        <f>IFERROR(IFERROR(INDEX(Кат!$B:$B,MATCH($C3584,Кат!$I:$I,0)),INDEX(Торг!$B:$B,MATCH($C3584,Торг!$I:$I,0))),"")</f>
        <v/>
      </c>
      <c r="N3584" s="132" t="str">
        <f t="shared" si="55"/>
        <v>KAYABA KSLF1023</v>
      </c>
      <c r="O3584" s="132" t="str">
        <f>IFERROR(IFERROR(INDEX(Кат!$B:$B,MATCH($N3584,Кат!$I:$I,0)),INDEX(Торг!$B:$B,MATCH($N3584,Торг!$I:$I,0))),"")</f>
        <v/>
      </c>
    </row>
    <row r="3585" spans="1:15" outlineLevel="1">
      <c r="A3585" t="s">
        <v>23942</v>
      </c>
      <c r="C3585" s="191"/>
      <c r="E3585" t="s">
        <v>23943</v>
      </c>
      <c r="J3585" t="s">
        <v>22634</v>
      </c>
      <c r="K3585" s="132" t="str">
        <f>IFERROR(IFERROR(INDEX(Кат!$O:$O,MATCH($C3585,Кат!$I:$I,0)),INDEX(Торг!$L:$L,MATCH($C3585,Торг!$I:$I,0))),"")</f>
        <v/>
      </c>
      <c r="L3585" s="132" t="str">
        <f>IFERROR(IFERROR(INDEX(Кат!$A:$A,MATCH($C3585,Кат!$I:$I,0)),INDEX(Торг!$A:$A,MATCH($C3585,Торг!$I:$I,0))),"")</f>
        <v/>
      </c>
      <c r="M3585" s="132" t="str">
        <f>IFERROR(IFERROR(INDEX(Кат!$B:$B,MATCH($C3585,Кат!$I:$I,0)),INDEX(Торг!$B:$B,MATCH($C3585,Торг!$I:$I,0))),"")</f>
        <v/>
      </c>
      <c r="N3585" s="132" t="str">
        <f t="shared" si="55"/>
        <v xml:space="preserve"> </v>
      </c>
      <c r="O3585" s="132" t="str">
        <f>IFERROR(IFERROR(INDEX(Кат!$B:$B,MATCH($N3585,Кат!$I:$I,0)),INDEX(Торг!$B:$B,MATCH($N3585,Торг!$I:$I,0))),"")</f>
        <v/>
      </c>
    </row>
    <row r="3586" spans="1:15" outlineLevel="1">
      <c r="A3586" t="s">
        <v>23944</v>
      </c>
      <c r="C3586" s="191"/>
      <c r="E3586" t="s">
        <v>23945</v>
      </c>
      <c r="J3586" t="s">
        <v>22634</v>
      </c>
      <c r="K3586" s="132" t="str">
        <f>IFERROR(IFERROR(INDEX(Кат!$O:$O,MATCH($C3586,Кат!$I:$I,0)),INDEX(Торг!$L:$L,MATCH($C3586,Торг!$I:$I,0))),"")</f>
        <v/>
      </c>
      <c r="L3586" s="132" t="str">
        <f>IFERROR(IFERROR(INDEX(Кат!$A:$A,MATCH($C3586,Кат!$I:$I,0)),INDEX(Торг!$A:$A,MATCH($C3586,Торг!$I:$I,0))),"")</f>
        <v/>
      </c>
      <c r="M3586" s="132" t="str">
        <f>IFERROR(IFERROR(INDEX(Кат!$B:$B,MATCH($C3586,Кат!$I:$I,0)),INDEX(Торг!$B:$B,MATCH($C3586,Торг!$I:$I,0))),"")</f>
        <v/>
      </c>
      <c r="N3586" s="132" t="str">
        <f t="shared" si="55"/>
        <v xml:space="preserve"> </v>
      </c>
      <c r="O3586" s="132" t="str">
        <f>IFERROR(IFERROR(INDEX(Кат!$B:$B,MATCH($N3586,Кат!$I:$I,0)),INDEX(Торг!$B:$B,MATCH($N3586,Торг!$I:$I,0))),"")</f>
        <v/>
      </c>
    </row>
    <row r="3587" spans="1:15" outlineLevel="1">
      <c r="A3587" t="s">
        <v>16940</v>
      </c>
      <c r="C3587" s="191" t="s">
        <v>6179</v>
      </c>
      <c r="E3587" t="s">
        <v>6180</v>
      </c>
      <c r="F3587" t="s">
        <v>2173</v>
      </c>
      <c r="G3587" t="s">
        <v>375</v>
      </c>
      <c r="H3587">
        <v>2500</v>
      </c>
      <c r="J3587" t="s">
        <v>22634</v>
      </c>
      <c r="K3587" s="132" t="str">
        <f>IFERROR(IFERROR(INDEX(Кат!$O:$O,MATCH($C3587,Кат!$I:$I,0)),INDEX(Торг!$L:$L,MATCH($C3587,Торг!$I:$I,0))),"")</f>
        <v/>
      </c>
      <c r="L3587" s="132" t="str">
        <f>IFERROR(IFERROR(INDEX(Кат!$A:$A,MATCH($C3587,Кат!$I:$I,0)),INDEX(Торг!$A:$A,MATCH($C3587,Торг!$I:$I,0))),"")</f>
        <v/>
      </c>
      <c r="M3587" s="132" t="str">
        <f>IFERROR(IFERROR(INDEX(Кат!$B:$B,MATCH($C3587,Кат!$I:$I,0)),INDEX(Торг!$B:$B,MATCH($C3587,Торг!$I:$I,0))),"")</f>
        <v/>
      </c>
      <c r="N3587" s="132" t="str">
        <f t="shared" si="55"/>
        <v>KIT K119.2915.004</v>
      </c>
      <c r="O3587" s="132" t="str">
        <f>IFERROR(IFERROR(INDEX(Кат!$B:$B,MATCH($N3587,Кат!$I:$I,0)),INDEX(Торг!$B:$B,MATCH($N3587,Торг!$I:$I,0))),"")</f>
        <v/>
      </c>
    </row>
    <row r="3588" spans="1:15" outlineLevel="1">
      <c r="A3588" t="s">
        <v>16941</v>
      </c>
      <c r="C3588" s="191" t="s">
        <v>6181</v>
      </c>
      <c r="E3588" t="s">
        <v>6182</v>
      </c>
      <c r="F3588" t="s">
        <v>2173</v>
      </c>
      <c r="G3588" t="s">
        <v>375</v>
      </c>
      <c r="H3588">
        <v>2450</v>
      </c>
      <c r="J3588" t="s">
        <v>22634</v>
      </c>
      <c r="K3588" s="132" t="str">
        <f>IFERROR(IFERROR(INDEX(Кат!$O:$O,MATCH($C3588,Кат!$I:$I,0)),INDEX(Торг!$L:$L,MATCH($C3588,Торг!$I:$I,0))),"")</f>
        <v/>
      </c>
      <c r="L3588" s="132" t="str">
        <f>IFERROR(IFERROR(INDEX(Кат!$A:$A,MATCH($C3588,Кат!$I:$I,0)),INDEX(Торг!$A:$A,MATCH($C3588,Торг!$I:$I,0))),"")</f>
        <v/>
      </c>
      <c r="M3588" s="132" t="str">
        <f>IFERROR(IFERROR(INDEX(Кат!$B:$B,MATCH($C3588,Кат!$I:$I,0)),INDEX(Торг!$B:$B,MATCH($C3588,Торг!$I:$I,0))),"")</f>
        <v/>
      </c>
      <c r="N3588" s="132" t="str">
        <f t="shared" si="55"/>
        <v>KIT K108.2915.004</v>
      </c>
      <c r="O3588" s="132" t="str">
        <f>IFERROR(IFERROR(INDEX(Кат!$B:$B,MATCH($N3588,Кат!$I:$I,0)),INDEX(Торг!$B:$B,MATCH($N3588,Торг!$I:$I,0))),"")</f>
        <v/>
      </c>
    </row>
    <row r="3589" spans="1:15" outlineLevel="1">
      <c r="A3589" t="s">
        <v>16942</v>
      </c>
      <c r="C3589" s="191" t="s">
        <v>6183</v>
      </c>
      <c r="E3589" t="s">
        <v>6184</v>
      </c>
      <c r="F3589" t="s">
        <v>2173</v>
      </c>
      <c r="G3589" t="s">
        <v>375</v>
      </c>
      <c r="H3589">
        <v>2450</v>
      </c>
      <c r="J3589" t="s">
        <v>22634</v>
      </c>
      <c r="K3589" s="132" t="str">
        <f>IFERROR(IFERROR(INDEX(Кат!$O:$O,MATCH($C3589,Кат!$I:$I,0)),INDEX(Торг!$L:$L,MATCH($C3589,Торг!$I:$I,0))),"")</f>
        <v/>
      </c>
      <c r="L3589" s="132" t="str">
        <f>IFERROR(IFERROR(INDEX(Кат!$A:$A,MATCH($C3589,Кат!$I:$I,0)),INDEX(Торг!$A:$A,MATCH($C3589,Торг!$I:$I,0))),"")</f>
        <v/>
      </c>
      <c r="M3589" s="132" t="str">
        <f>IFERROR(IFERROR(INDEX(Кат!$B:$B,MATCH($C3589,Кат!$I:$I,0)),INDEX(Торг!$B:$B,MATCH($C3589,Торг!$I:$I,0))),"")</f>
        <v/>
      </c>
      <c r="N3589" s="132" t="str">
        <f t="shared" si="55"/>
        <v>KIT K110.2915.004</v>
      </c>
      <c r="O3589" s="132" t="str">
        <f>IFERROR(IFERROR(INDEX(Кат!$B:$B,MATCH($N3589,Кат!$I:$I,0)),INDEX(Торг!$B:$B,MATCH($N3589,Торг!$I:$I,0))),"")</f>
        <v/>
      </c>
    </row>
    <row r="3590" spans="1:15" outlineLevel="1">
      <c r="A3590" t="s">
        <v>16943</v>
      </c>
      <c r="C3590" s="191" t="s">
        <v>6185</v>
      </c>
      <c r="E3590" t="s">
        <v>6186</v>
      </c>
      <c r="F3590" t="s">
        <v>2173</v>
      </c>
      <c r="G3590" t="s">
        <v>375</v>
      </c>
      <c r="H3590">
        <v>2500</v>
      </c>
      <c r="J3590" t="s">
        <v>22634</v>
      </c>
      <c r="K3590" s="132" t="str">
        <f>IFERROR(IFERROR(INDEX(Кат!$O:$O,MATCH($C3590,Кат!$I:$I,0)),INDEX(Торг!$L:$L,MATCH($C3590,Торг!$I:$I,0))),"")</f>
        <v/>
      </c>
      <c r="L3590" s="132" t="str">
        <f>IFERROR(IFERROR(INDEX(Кат!$A:$A,MATCH($C3590,Кат!$I:$I,0)),INDEX(Торг!$A:$A,MATCH($C3590,Торг!$I:$I,0))),"")</f>
        <v/>
      </c>
      <c r="M3590" s="132" t="str">
        <f>IFERROR(IFERROR(INDEX(Кат!$B:$B,MATCH($C3590,Кат!$I:$I,0)),INDEX(Торг!$B:$B,MATCH($C3590,Торг!$I:$I,0))),"")</f>
        <v/>
      </c>
      <c r="N3590" s="132" t="str">
        <f t="shared" si="55"/>
        <v>KIT K170.2915.004</v>
      </c>
      <c r="O3590" s="132" t="str">
        <f>IFERROR(IFERROR(INDEX(Кат!$B:$B,MATCH($N3590,Кат!$I:$I,0)),INDEX(Торг!$B:$B,MATCH($N3590,Торг!$I:$I,0))),"")</f>
        <v/>
      </c>
    </row>
    <row r="3591" spans="1:15" outlineLevel="1">
      <c r="A3591" t="s">
        <v>16944</v>
      </c>
      <c r="C3591" s="191" t="s">
        <v>6187</v>
      </c>
      <c r="E3591" t="s">
        <v>6188</v>
      </c>
      <c r="F3591" t="s">
        <v>2173</v>
      </c>
      <c r="G3591" t="s">
        <v>375</v>
      </c>
      <c r="H3591">
        <v>2500</v>
      </c>
      <c r="J3591" t="s">
        <v>22634</v>
      </c>
      <c r="K3591" s="132" t="str">
        <f>IFERROR(IFERROR(INDEX(Кат!$O:$O,MATCH($C3591,Кат!$I:$I,0)),INDEX(Торг!$L:$L,MATCH($C3591,Торг!$I:$I,0))),"")</f>
        <v/>
      </c>
      <c r="L3591" s="132" t="str">
        <f>IFERROR(IFERROR(INDEX(Кат!$A:$A,MATCH($C3591,Кат!$I:$I,0)),INDEX(Торг!$A:$A,MATCH($C3591,Торг!$I:$I,0))),"")</f>
        <v/>
      </c>
      <c r="M3591" s="132" t="str">
        <f>IFERROR(IFERROR(INDEX(Кат!$B:$B,MATCH($C3591,Кат!$I:$I,0)),INDEX(Торг!$B:$B,MATCH($C3591,Торг!$I:$I,0))),"")</f>
        <v/>
      </c>
      <c r="N3591" s="132" t="str">
        <f t="shared" si="55"/>
        <v>KIT K190.2915.004</v>
      </c>
      <c r="O3591" s="132" t="str">
        <f>IFERROR(IFERROR(INDEX(Кат!$B:$B,MATCH($N3591,Кат!$I:$I,0)),INDEX(Торг!$B:$B,MATCH($N3591,Торг!$I:$I,0))),"")</f>
        <v/>
      </c>
    </row>
    <row r="3592" spans="1:15" outlineLevel="1">
      <c r="A3592" t="s">
        <v>16945</v>
      </c>
      <c r="C3592" s="191" t="s">
        <v>6189</v>
      </c>
      <c r="E3592" t="s">
        <v>6190</v>
      </c>
      <c r="F3592" t="s">
        <v>2173</v>
      </c>
      <c r="G3592" t="s">
        <v>375</v>
      </c>
      <c r="H3592">
        <v>3900</v>
      </c>
      <c r="J3592" t="s">
        <v>22634</v>
      </c>
      <c r="K3592" s="132" t="str">
        <f>IFERROR(IFERROR(INDEX(Кат!$O:$O,MATCH($C3592,Кат!$I:$I,0)),INDEX(Торг!$L:$L,MATCH($C3592,Торг!$I:$I,0))),"")</f>
        <v/>
      </c>
      <c r="L3592" s="132" t="str">
        <f>IFERROR(IFERROR(INDEX(Кат!$A:$A,MATCH($C3592,Кат!$I:$I,0)),INDEX(Торг!$A:$A,MATCH($C3592,Торг!$I:$I,0))),"")</f>
        <v/>
      </c>
      <c r="M3592" s="132" t="str">
        <f>IFERROR(IFERROR(INDEX(Кат!$B:$B,MATCH($C3592,Кат!$I:$I,0)),INDEX(Торг!$B:$B,MATCH($C3592,Торг!$I:$I,0))),"")</f>
        <v/>
      </c>
      <c r="N3592" s="132" t="str">
        <f t="shared" ref="N3592:N3655" si="56">_xlfn.CONCAT(F3592," ",C3592)</f>
        <v>KIT K119.2905.002/003</v>
      </c>
      <c r="O3592" s="132" t="str">
        <f>IFERROR(IFERROR(INDEX(Кат!$B:$B,MATCH($N3592,Кат!$I:$I,0)),INDEX(Торг!$B:$B,MATCH($N3592,Торг!$I:$I,0))),"")</f>
        <v/>
      </c>
    </row>
    <row r="3593" spans="1:15" outlineLevel="1">
      <c r="A3593" t="s">
        <v>16946</v>
      </c>
      <c r="C3593" s="191" t="s">
        <v>6191</v>
      </c>
      <c r="E3593" t="s">
        <v>6192</v>
      </c>
      <c r="F3593" t="s">
        <v>2173</v>
      </c>
      <c r="G3593" t="s">
        <v>375</v>
      </c>
      <c r="H3593">
        <v>3800</v>
      </c>
      <c r="J3593" t="s">
        <v>22634</v>
      </c>
      <c r="K3593" s="132" t="str">
        <f>IFERROR(IFERROR(INDEX(Кат!$O:$O,MATCH($C3593,Кат!$I:$I,0)),INDEX(Торг!$L:$L,MATCH($C3593,Торг!$I:$I,0))),"")</f>
        <v/>
      </c>
      <c r="L3593" s="132" t="str">
        <f>IFERROR(IFERROR(INDEX(Кат!$A:$A,MATCH($C3593,Кат!$I:$I,0)),INDEX(Торг!$A:$A,MATCH($C3593,Торг!$I:$I,0))),"")</f>
        <v/>
      </c>
      <c r="M3593" s="132" t="str">
        <f>IFERROR(IFERROR(INDEX(Кат!$B:$B,MATCH($C3593,Кат!$I:$I,0)),INDEX(Торг!$B:$B,MATCH($C3593,Торг!$I:$I,0))),"")</f>
        <v/>
      </c>
      <c r="N3593" s="132" t="str">
        <f t="shared" si="56"/>
        <v>KIT K108.2905.002/003</v>
      </c>
      <c r="O3593" s="132" t="str">
        <f>IFERROR(IFERROR(INDEX(Кат!$B:$B,MATCH($N3593,Кат!$I:$I,0)),INDEX(Торг!$B:$B,MATCH($N3593,Торг!$I:$I,0))),"")</f>
        <v/>
      </c>
    </row>
    <row r="3594" spans="1:15" outlineLevel="1">
      <c r="A3594" t="s">
        <v>16947</v>
      </c>
      <c r="C3594" s="191" t="s">
        <v>6193</v>
      </c>
      <c r="E3594" t="s">
        <v>6194</v>
      </c>
      <c r="F3594" t="s">
        <v>2173</v>
      </c>
      <c r="G3594" t="s">
        <v>375</v>
      </c>
      <c r="H3594">
        <v>3800</v>
      </c>
      <c r="J3594" t="s">
        <v>22634</v>
      </c>
      <c r="K3594" s="132" t="str">
        <f>IFERROR(IFERROR(INDEX(Кат!$O:$O,MATCH($C3594,Кат!$I:$I,0)),INDEX(Торг!$L:$L,MATCH($C3594,Торг!$I:$I,0))),"")</f>
        <v/>
      </c>
      <c r="L3594" s="132" t="str">
        <f>IFERROR(IFERROR(INDEX(Кат!$A:$A,MATCH($C3594,Кат!$I:$I,0)),INDEX(Торг!$A:$A,MATCH($C3594,Торг!$I:$I,0))),"")</f>
        <v/>
      </c>
      <c r="M3594" s="132" t="str">
        <f>IFERROR(IFERROR(INDEX(Кат!$B:$B,MATCH($C3594,Кат!$I:$I,0)),INDEX(Торг!$B:$B,MATCH($C3594,Торг!$I:$I,0))),"")</f>
        <v/>
      </c>
      <c r="N3594" s="132" t="str">
        <f t="shared" si="56"/>
        <v>KIT K110.2905.002/003</v>
      </c>
      <c r="O3594" s="132" t="str">
        <f>IFERROR(IFERROR(INDEX(Кат!$B:$B,MATCH($N3594,Кат!$I:$I,0)),INDEX(Торг!$B:$B,MATCH($N3594,Торг!$I:$I,0))),"")</f>
        <v/>
      </c>
    </row>
    <row r="3595" spans="1:15" outlineLevel="1">
      <c r="A3595" t="s">
        <v>16948</v>
      </c>
      <c r="C3595" s="191" t="s">
        <v>6195</v>
      </c>
      <c r="E3595" t="s">
        <v>6196</v>
      </c>
      <c r="F3595" t="s">
        <v>2173</v>
      </c>
      <c r="G3595" t="s">
        <v>375</v>
      </c>
      <c r="H3595">
        <v>3900</v>
      </c>
      <c r="J3595" t="s">
        <v>22634</v>
      </c>
      <c r="K3595" s="132" t="str">
        <f>IFERROR(IFERROR(INDEX(Кат!$O:$O,MATCH($C3595,Кат!$I:$I,0)),INDEX(Торг!$L:$L,MATCH($C3595,Торг!$I:$I,0))),"")</f>
        <v/>
      </c>
      <c r="L3595" s="132" t="str">
        <f>IFERROR(IFERROR(INDEX(Кат!$A:$A,MATCH($C3595,Кат!$I:$I,0)),INDEX(Торг!$A:$A,MATCH($C3595,Торг!$I:$I,0))),"")</f>
        <v/>
      </c>
      <c r="M3595" s="132" t="str">
        <f>IFERROR(IFERROR(INDEX(Кат!$B:$B,MATCH($C3595,Кат!$I:$I,0)),INDEX(Торг!$B:$B,MATCH($C3595,Торг!$I:$I,0))),"")</f>
        <v/>
      </c>
      <c r="N3595" s="132" t="str">
        <f t="shared" si="56"/>
        <v>KIT K170.2905.002/003</v>
      </c>
      <c r="O3595" s="132" t="str">
        <f>IFERROR(IFERROR(INDEX(Кат!$B:$B,MATCH($N3595,Кат!$I:$I,0)),INDEX(Торг!$B:$B,MATCH($N3595,Торг!$I:$I,0))),"")</f>
        <v/>
      </c>
    </row>
    <row r="3596" spans="1:15" outlineLevel="1">
      <c r="A3596" t="s">
        <v>16949</v>
      </c>
      <c r="C3596" s="191" t="s">
        <v>6197</v>
      </c>
      <c r="E3596" t="s">
        <v>6198</v>
      </c>
      <c r="F3596" t="s">
        <v>2173</v>
      </c>
      <c r="G3596" t="s">
        <v>375</v>
      </c>
      <c r="H3596">
        <v>3900</v>
      </c>
      <c r="J3596" t="s">
        <v>22634</v>
      </c>
      <c r="K3596" s="132" t="str">
        <f>IFERROR(IFERROR(INDEX(Кат!$O:$O,MATCH($C3596,Кат!$I:$I,0)),INDEX(Торг!$L:$L,MATCH($C3596,Торг!$I:$I,0))),"")</f>
        <v/>
      </c>
      <c r="L3596" s="132" t="str">
        <f>IFERROR(IFERROR(INDEX(Кат!$A:$A,MATCH($C3596,Кат!$I:$I,0)),INDEX(Торг!$A:$A,MATCH($C3596,Торг!$I:$I,0))),"")</f>
        <v/>
      </c>
      <c r="M3596" s="132" t="str">
        <f>IFERROR(IFERROR(INDEX(Кат!$B:$B,MATCH($C3596,Кат!$I:$I,0)),INDEX(Торг!$B:$B,MATCH($C3596,Торг!$I:$I,0))),"")</f>
        <v/>
      </c>
      <c r="N3596" s="132" t="str">
        <f t="shared" si="56"/>
        <v>KIT K190.2905.002/003</v>
      </c>
      <c r="O3596" s="132" t="str">
        <f>IFERROR(IFERROR(INDEX(Кат!$B:$B,MATCH($N3596,Кат!$I:$I,0)),INDEX(Торг!$B:$B,MATCH($N3596,Торг!$I:$I,0))),"")</f>
        <v/>
      </c>
    </row>
    <row r="3597" spans="1:15" outlineLevel="1">
      <c r="A3597" t="s">
        <v>23946</v>
      </c>
      <c r="C3597" s="191"/>
      <c r="E3597" t="s">
        <v>23947</v>
      </c>
      <c r="J3597" t="s">
        <v>22634</v>
      </c>
      <c r="K3597" s="132" t="str">
        <f>IFERROR(IFERROR(INDEX(Кат!$O:$O,MATCH($C3597,Кат!$I:$I,0)),INDEX(Торг!$L:$L,MATCH($C3597,Торг!$I:$I,0))),"")</f>
        <v/>
      </c>
      <c r="L3597" s="132" t="str">
        <f>IFERROR(IFERROR(INDEX(Кат!$A:$A,MATCH($C3597,Кат!$I:$I,0)),INDEX(Торг!$A:$A,MATCH($C3597,Торг!$I:$I,0))),"")</f>
        <v/>
      </c>
      <c r="M3597" s="132" t="str">
        <f>IFERROR(IFERROR(INDEX(Кат!$B:$B,MATCH($C3597,Кат!$I:$I,0)),INDEX(Торг!$B:$B,MATCH($C3597,Торг!$I:$I,0))),"")</f>
        <v/>
      </c>
      <c r="N3597" s="132" t="str">
        <f t="shared" si="56"/>
        <v xml:space="preserve"> </v>
      </c>
      <c r="O3597" s="132" t="str">
        <f>IFERROR(IFERROR(INDEX(Кат!$B:$B,MATCH($N3597,Кат!$I:$I,0)),INDEX(Торг!$B:$B,MATCH($N3597,Торг!$I:$I,0))),"")</f>
        <v/>
      </c>
    </row>
    <row r="3598" spans="1:15" outlineLevel="1">
      <c r="A3598" t="s">
        <v>16950</v>
      </c>
      <c r="C3598" s="191" t="s">
        <v>6199</v>
      </c>
      <c r="E3598" t="s">
        <v>6200</v>
      </c>
      <c r="F3598" t="s">
        <v>2173</v>
      </c>
      <c r="G3598" t="s">
        <v>375</v>
      </c>
      <c r="H3598">
        <v>2450</v>
      </c>
      <c r="J3598" t="s">
        <v>22634</v>
      </c>
      <c r="K3598" s="132" t="str">
        <f>IFERROR(IFERROR(INDEX(Кат!$O:$O,MATCH($C3598,Кат!$I:$I,0)),INDEX(Торг!$L:$L,MATCH($C3598,Торг!$I:$I,0))),"")</f>
        <v/>
      </c>
      <c r="L3598" s="132" t="str">
        <f>IFERROR(IFERROR(INDEX(Кат!$A:$A,MATCH($C3598,Кат!$I:$I,0)),INDEX(Торг!$A:$A,MATCH($C3598,Торг!$I:$I,0))),"")</f>
        <v/>
      </c>
      <c r="M3598" s="132" t="str">
        <f>IFERROR(IFERROR(INDEX(Кат!$B:$B,MATCH($C3598,Кат!$I:$I,0)),INDEX(Торг!$B:$B,MATCH($C3598,Торг!$I:$I,0))),"")</f>
        <v/>
      </c>
      <c r="N3598" s="132" t="str">
        <f t="shared" si="56"/>
        <v>KIT K119.2915.004-05</v>
      </c>
      <c r="O3598" s="132" t="str">
        <f>IFERROR(IFERROR(INDEX(Кат!$B:$B,MATCH($N3598,Кат!$I:$I,0)),INDEX(Торг!$B:$B,MATCH($N3598,Торг!$I:$I,0))),"")</f>
        <v/>
      </c>
    </row>
    <row r="3599" spans="1:15" outlineLevel="1">
      <c r="A3599" t="s">
        <v>16951</v>
      </c>
      <c r="C3599" s="191" t="s">
        <v>6201</v>
      </c>
      <c r="E3599" t="s">
        <v>6202</v>
      </c>
      <c r="F3599" t="s">
        <v>2173</v>
      </c>
      <c r="G3599" t="s">
        <v>375</v>
      </c>
      <c r="H3599">
        <v>2350</v>
      </c>
      <c r="J3599" t="s">
        <v>22634</v>
      </c>
      <c r="K3599" s="132" t="str">
        <f>IFERROR(IFERROR(INDEX(Кат!$O:$O,MATCH($C3599,Кат!$I:$I,0)),INDEX(Торг!$L:$L,MATCH($C3599,Торг!$I:$I,0))),"")</f>
        <v/>
      </c>
      <c r="L3599" s="132" t="str">
        <f>IFERROR(IFERROR(INDEX(Кат!$A:$A,MATCH($C3599,Кат!$I:$I,0)),INDEX(Торг!$A:$A,MATCH($C3599,Торг!$I:$I,0))),"")</f>
        <v/>
      </c>
      <c r="M3599" s="132" t="str">
        <f>IFERROR(IFERROR(INDEX(Кат!$B:$B,MATCH($C3599,Кат!$I:$I,0)),INDEX(Торг!$B:$B,MATCH($C3599,Торг!$I:$I,0))),"")</f>
        <v/>
      </c>
      <c r="N3599" s="132" t="str">
        <f t="shared" si="56"/>
        <v>KIT K108.2915.004-05</v>
      </c>
      <c r="O3599" s="132" t="str">
        <f>IFERROR(IFERROR(INDEX(Кат!$B:$B,MATCH($N3599,Кат!$I:$I,0)),INDEX(Торг!$B:$B,MATCH($N3599,Торг!$I:$I,0))),"")</f>
        <v/>
      </c>
    </row>
    <row r="3600" spans="1:15" outlineLevel="1">
      <c r="A3600" t="s">
        <v>16952</v>
      </c>
      <c r="C3600" s="191" t="s">
        <v>6203</v>
      </c>
      <c r="E3600" t="s">
        <v>6204</v>
      </c>
      <c r="F3600" t="s">
        <v>2173</v>
      </c>
      <c r="G3600" t="s">
        <v>375</v>
      </c>
      <c r="H3600">
        <v>2400</v>
      </c>
      <c r="J3600" t="s">
        <v>22634</v>
      </c>
      <c r="K3600" s="132" t="str">
        <f>IFERROR(IFERROR(INDEX(Кат!$O:$O,MATCH($C3600,Кат!$I:$I,0)),INDEX(Торг!$L:$L,MATCH($C3600,Торг!$I:$I,0))),"")</f>
        <v/>
      </c>
      <c r="L3600" s="132" t="str">
        <f>IFERROR(IFERROR(INDEX(Кат!$A:$A,MATCH($C3600,Кат!$I:$I,0)),INDEX(Торг!$A:$A,MATCH($C3600,Торг!$I:$I,0))),"")</f>
        <v/>
      </c>
      <c r="M3600" s="132" t="str">
        <f>IFERROR(IFERROR(INDEX(Кат!$B:$B,MATCH($C3600,Кат!$I:$I,0)),INDEX(Торг!$B:$B,MATCH($C3600,Торг!$I:$I,0))),"")</f>
        <v/>
      </c>
      <c r="N3600" s="132" t="str">
        <f t="shared" si="56"/>
        <v>KIT K110.2915.004-05</v>
      </c>
      <c r="O3600" s="132" t="str">
        <f>IFERROR(IFERROR(INDEX(Кат!$B:$B,MATCH($N3600,Кат!$I:$I,0)),INDEX(Торг!$B:$B,MATCH($N3600,Торг!$I:$I,0))),"")</f>
        <v/>
      </c>
    </row>
    <row r="3601" spans="1:15" outlineLevel="1">
      <c r="A3601" t="s">
        <v>16953</v>
      </c>
      <c r="C3601" s="191" t="s">
        <v>6205</v>
      </c>
      <c r="E3601" t="s">
        <v>6206</v>
      </c>
      <c r="F3601" t="s">
        <v>2173</v>
      </c>
      <c r="G3601" t="s">
        <v>375</v>
      </c>
      <c r="H3601">
        <v>2450</v>
      </c>
      <c r="J3601" t="s">
        <v>22634</v>
      </c>
      <c r="K3601" s="132" t="str">
        <f>IFERROR(IFERROR(INDEX(Кат!$O:$O,MATCH($C3601,Кат!$I:$I,0)),INDEX(Торг!$L:$L,MATCH($C3601,Торг!$I:$I,0))),"")</f>
        <v/>
      </c>
      <c r="L3601" s="132" t="str">
        <f>IFERROR(IFERROR(INDEX(Кат!$A:$A,MATCH($C3601,Кат!$I:$I,0)),INDEX(Торг!$A:$A,MATCH($C3601,Торг!$I:$I,0))),"")</f>
        <v/>
      </c>
      <c r="M3601" s="132" t="str">
        <f>IFERROR(IFERROR(INDEX(Кат!$B:$B,MATCH($C3601,Кат!$I:$I,0)),INDEX(Торг!$B:$B,MATCH($C3601,Торг!$I:$I,0))),"")</f>
        <v/>
      </c>
      <c r="N3601" s="132" t="str">
        <f t="shared" si="56"/>
        <v>KIT K170.2915.004-05</v>
      </c>
      <c r="O3601" s="132" t="str">
        <f>IFERROR(IFERROR(INDEX(Кат!$B:$B,MATCH($N3601,Кат!$I:$I,0)),INDEX(Торг!$B:$B,MATCH($N3601,Торг!$I:$I,0))),"")</f>
        <v/>
      </c>
    </row>
    <row r="3602" spans="1:15" outlineLevel="1">
      <c r="A3602" t="s">
        <v>16954</v>
      </c>
      <c r="C3602" s="191" t="s">
        <v>6207</v>
      </c>
      <c r="E3602" t="s">
        <v>6208</v>
      </c>
      <c r="F3602" t="s">
        <v>2173</v>
      </c>
      <c r="G3602" t="s">
        <v>375</v>
      </c>
      <c r="H3602">
        <v>2350</v>
      </c>
      <c r="J3602" t="s">
        <v>22634</v>
      </c>
      <c r="K3602" s="132" t="str">
        <f>IFERROR(IFERROR(INDEX(Кат!$O:$O,MATCH($C3602,Кат!$I:$I,0)),INDEX(Торг!$L:$L,MATCH($C3602,Торг!$I:$I,0))),"")</f>
        <v/>
      </c>
      <c r="L3602" s="132" t="str">
        <f>IFERROR(IFERROR(INDEX(Кат!$A:$A,MATCH($C3602,Кат!$I:$I,0)),INDEX(Торг!$A:$A,MATCH($C3602,Торг!$I:$I,0))),"")</f>
        <v/>
      </c>
      <c r="M3602" s="132" t="str">
        <f>IFERROR(IFERROR(INDEX(Кат!$B:$B,MATCH($C3602,Кат!$I:$I,0)),INDEX(Торг!$B:$B,MATCH($C3602,Торг!$I:$I,0))),"")</f>
        <v/>
      </c>
      <c r="N3602" s="132" t="str">
        <f t="shared" si="56"/>
        <v>KIT K190.2915.004-05</v>
      </c>
      <c r="O3602" s="132" t="str">
        <f>IFERROR(IFERROR(INDEX(Кат!$B:$B,MATCH($N3602,Кат!$I:$I,0)),INDEX(Торг!$B:$B,MATCH($N3602,Торг!$I:$I,0))),"")</f>
        <v/>
      </c>
    </row>
    <row r="3603" spans="1:15" outlineLevel="1">
      <c r="A3603" t="s">
        <v>16955</v>
      </c>
      <c r="C3603" s="191" t="s">
        <v>2171</v>
      </c>
      <c r="E3603" t="s">
        <v>2172</v>
      </c>
      <c r="F3603" t="s">
        <v>2173</v>
      </c>
      <c r="G3603" t="s">
        <v>375</v>
      </c>
      <c r="H3603">
        <v>3750</v>
      </c>
      <c r="J3603" t="s">
        <v>22634</v>
      </c>
      <c r="K3603" s="132" t="str">
        <f>IFERROR(IFERROR(INDEX(Кат!$O:$O,MATCH($C3603,Кат!$I:$I,0)),INDEX(Торг!$L:$L,MATCH($C3603,Торг!$I:$I,0))),"")</f>
        <v/>
      </c>
      <c r="L3603" s="132" t="str">
        <f>IFERROR(IFERROR(INDEX(Кат!$A:$A,MATCH($C3603,Кат!$I:$I,0)),INDEX(Торг!$A:$A,MATCH($C3603,Торг!$I:$I,0))),"")</f>
        <v/>
      </c>
      <c r="M3603" s="132" t="str">
        <f>IFERROR(IFERROR(INDEX(Кат!$B:$B,MATCH($C3603,Кат!$I:$I,0)),INDEX(Торг!$B:$B,MATCH($C3603,Торг!$I:$I,0))),"")</f>
        <v/>
      </c>
      <c r="N3603" s="132" t="str">
        <f t="shared" si="56"/>
        <v>KIT K119.2905.002/003-05</v>
      </c>
      <c r="O3603" s="132" t="str">
        <f>IFERROR(IFERROR(INDEX(Кат!$B:$B,MATCH($N3603,Кат!$I:$I,0)),INDEX(Торг!$B:$B,MATCH($N3603,Торг!$I:$I,0))),"")</f>
        <v/>
      </c>
    </row>
    <row r="3604" spans="1:15" outlineLevel="1">
      <c r="A3604" t="s">
        <v>16956</v>
      </c>
      <c r="C3604" s="191" t="s">
        <v>6209</v>
      </c>
      <c r="E3604" t="s">
        <v>6210</v>
      </c>
      <c r="F3604" t="s">
        <v>2173</v>
      </c>
      <c r="G3604" t="s">
        <v>375</v>
      </c>
      <c r="H3604">
        <v>3600</v>
      </c>
      <c r="J3604" t="s">
        <v>22634</v>
      </c>
      <c r="K3604" s="132" t="str">
        <f>IFERROR(IFERROR(INDEX(Кат!$O:$O,MATCH($C3604,Кат!$I:$I,0)),INDEX(Торг!$L:$L,MATCH($C3604,Торг!$I:$I,0))),"")</f>
        <v/>
      </c>
      <c r="L3604" s="132" t="str">
        <f>IFERROR(IFERROR(INDEX(Кат!$A:$A,MATCH($C3604,Кат!$I:$I,0)),INDEX(Торг!$A:$A,MATCH($C3604,Торг!$I:$I,0))),"")</f>
        <v/>
      </c>
      <c r="M3604" s="132" t="str">
        <f>IFERROR(IFERROR(INDEX(Кат!$B:$B,MATCH($C3604,Кат!$I:$I,0)),INDEX(Торг!$B:$B,MATCH($C3604,Торг!$I:$I,0))),"")</f>
        <v/>
      </c>
      <c r="N3604" s="132" t="str">
        <f t="shared" si="56"/>
        <v>KIT K108.2905.002/003-05</v>
      </c>
      <c r="O3604" s="132" t="str">
        <f>IFERROR(IFERROR(INDEX(Кат!$B:$B,MATCH($N3604,Кат!$I:$I,0)),INDEX(Торг!$B:$B,MATCH($N3604,Торг!$I:$I,0))),"")</f>
        <v/>
      </c>
    </row>
    <row r="3605" spans="1:15" outlineLevel="1">
      <c r="A3605" t="s">
        <v>16957</v>
      </c>
      <c r="C3605" s="191" t="s">
        <v>6211</v>
      </c>
      <c r="E3605" t="s">
        <v>6212</v>
      </c>
      <c r="F3605" t="s">
        <v>2173</v>
      </c>
      <c r="G3605" t="s">
        <v>375</v>
      </c>
      <c r="H3605">
        <v>3650</v>
      </c>
      <c r="J3605" t="s">
        <v>22634</v>
      </c>
      <c r="K3605" s="132" t="str">
        <f>IFERROR(IFERROR(INDEX(Кат!$O:$O,MATCH($C3605,Кат!$I:$I,0)),INDEX(Торг!$L:$L,MATCH($C3605,Торг!$I:$I,0))),"")</f>
        <v/>
      </c>
      <c r="L3605" s="132" t="str">
        <f>IFERROR(IFERROR(INDEX(Кат!$A:$A,MATCH($C3605,Кат!$I:$I,0)),INDEX(Торг!$A:$A,MATCH($C3605,Торг!$I:$I,0))),"")</f>
        <v/>
      </c>
      <c r="M3605" s="132" t="str">
        <f>IFERROR(IFERROR(INDEX(Кат!$B:$B,MATCH($C3605,Кат!$I:$I,0)),INDEX(Торг!$B:$B,MATCH($C3605,Торг!$I:$I,0))),"")</f>
        <v/>
      </c>
      <c r="N3605" s="132" t="str">
        <f t="shared" si="56"/>
        <v>KIT K110.2905.002/003-05</v>
      </c>
      <c r="O3605" s="132" t="str">
        <f>IFERROR(IFERROR(INDEX(Кат!$B:$B,MATCH($N3605,Кат!$I:$I,0)),INDEX(Торг!$B:$B,MATCH($N3605,Торг!$I:$I,0))),"")</f>
        <v/>
      </c>
    </row>
    <row r="3606" spans="1:15" outlineLevel="1">
      <c r="A3606" t="s">
        <v>16958</v>
      </c>
      <c r="C3606" s="191" t="s">
        <v>6213</v>
      </c>
      <c r="E3606" t="s">
        <v>6214</v>
      </c>
      <c r="F3606" t="s">
        <v>2173</v>
      </c>
      <c r="G3606" t="s">
        <v>375</v>
      </c>
      <c r="H3606">
        <v>3750</v>
      </c>
      <c r="J3606" t="s">
        <v>22634</v>
      </c>
      <c r="K3606" s="132" t="str">
        <f>IFERROR(IFERROR(INDEX(Кат!$O:$O,MATCH($C3606,Кат!$I:$I,0)),INDEX(Торг!$L:$L,MATCH($C3606,Торг!$I:$I,0))),"")</f>
        <v/>
      </c>
      <c r="L3606" s="132" t="str">
        <f>IFERROR(IFERROR(INDEX(Кат!$A:$A,MATCH($C3606,Кат!$I:$I,0)),INDEX(Торг!$A:$A,MATCH($C3606,Торг!$I:$I,0))),"")</f>
        <v/>
      </c>
      <c r="M3606" s="132" t="str">
        <f>IFERROR(IFERROR(INDEX(Кат!$B:$B,MATCH($C3606,Кат!$I:$I,0)),INDEX(Торг!$B:$B,MATCH($C3606,Торг!$I:$I,0))),"")</f>
        <v/>
      </c>
      <c r="N3606" s="132" t="str">
        <f t="shared" si="56"/>
        <v>KIT K170.2905.002/003-05</v>
      </c>
      <c r="O3606" s="132" t="str">
        <f>IFERROR(IFERROR(INDEX(Кат!$B:$B,MATCH($N3606,Кат!$I:$I,0)),INDEX(Торг!$B:$B,MATCH($N3606,Торг!$I:$I,0))),"")</f>
        <v/>
      </c>
    </row>
    <row r="3607" spans="1:15" outlineLevel="1">
      <c r="A3607" t="s">
        <v>16959</v>
      </c>
      <c r="C3607" s="191" t="s">
        <v>6215</v>
      </c>
      <c r="E3607" t="s">
        <v>6216</v>
      </c>
      <c r="F3607" t="s">
        <v>2173</v>
      </c>
      <c r="G3607" t="s">
        <v>375</v>
      </c>
      <c r="H3607">
        <v>3600</v>
      </c>
      <c r="J3607" t="s">
        <v>22634</v>
      </c>
      <c r="K3607" s="132" t="str">
        <f>IFERROR(IFERROR(INDEX(Кат!$O:$O,MATCH($C3607,Кат!$I:$I,0)),INDEX(Торг!$L:$L,MATCH($C3607,Торг!$I:$I,0))),"")</f>
        <v/>
      </c>
      <c r="L3607" s="132" t="str">
        <f>IFERROR(IFERROR(INDEX(Кат!$A:$A,MATCH($C3607,Кат!$I:$I,0)),INDEX(Торг!$A:$A,MATCH($C3607,Торг!$I:$I,0))),"")</f>
        <v/>
      </c>
      <c r="M3607" s="132" t="str">
        <f>IFERROR(IFERROR(INDEX(Кат!$B:$B,MATCH($C3607,Кат!$I:$I,0)),INDEX(Торг!$B:$B,MATCH($C3607,Торг!$I:$I,0))),"")</f>
        <v/>
      </c>
      <c r="N3607" s="132" t="str">
        <f t="shared" si="56"/>
        <v>KIT K190.2905.002/003-05</v>
      </c>
      <c r="O3607" s="132" t="str">
        <f>IFERROR(IFERROR(INDEX(Кат!$B:$B,MATCH($N3607,Кат!$I:$I,0)),INDEX(Торг!$B:$B,MATCH($N3607,Торг!$I:$I,0))),"")</f>
        <v/>
      </c>
    </row>
    <row r="3608" spans="1:15" outlineLevel="1">
      <c r="A3608" t="s">
        <v>23948</v>
      </c>
      <c r="C3608" s="191"/>
      <c r="E3608" t="s">
        <v>23949</v>
      </c>
      <c r="J3608" t="s">
        <v>22634</v>
      </c>
      <c r="K3608" s="132" t="str">
        <f>IFERROR(IFERROR(INDEX(Кат!$O:$O,MATCH($C3608,Кат!$I:$I,0)),INDEX(Торг!$L:$L,MATCH($C3608,Торг!$I:$I,0))),"")</f>
        <v/>
      </c>
      <c r="L3608" s="132" t="str">
        <f>IFERROR(IFERROR(INDEX(Кат!$A:$A,MATCH($C3608,Кат!$I:$I,0)),INDEX(Торг!$A:$A,MATCH($C3608,Торг!$I:$I,0))),"")</f>
        <v/>
      </c>
      <c r="M3608" s="132" t="str">
        <f>IFERROR(IFERROR(INDEX(Кат!$B:$B,MATCH($C3608,Кат!$I:$I,0)),INDEX(Торг!$B:$B,MATCH($C3608,Торг!$I:$I,0))),"")</f>
        <v/>
      </c>
      <c r="N3608" s="132" t="str">
        <f t="shared" si="56"/>
        <v xml:space="preserve"> </v>
      </c>
      <c r="O3608" s="132" t="str">
        <f>IFERROR(IFERROR(INDEX(Кат!$B:$B,MATCH($N3608,Кат!$I:$I,0)),INDEX(Торг!$B:$B,MATCH($N3608,Торг!$I:$I,0))),"")</f>
        <v/>
      </c>
    </row>
    <row r="3609" spans="1:15" outlineLevel="1">
      <c r="A3609" t="s">
        <v>16960</v>
      </c>
      <c r="C3609" s="191" t="s">
        <v>6217</v>
      </c>
      <c r="E3609" t="s">
        <v>6218</v>
      </c>
      <c r="F3609" t="s">
        <v>2173</v>
      </c>
      <c r="G3609" t="s">
        <v>375</v>
      </c>
      <c r="H3609">
        <v>3000</v>
      </c>
      <c r="J3609" t="s">
        <v>22634</v>
      </c>
      <c r="K3609" s="132" t="str">
        <f>IFERROR(IFERROR(INDEX(Кат!$O:$O,MATCH($C3609,Кат!$I:$I,0)),INDEX(Торг!$L:$L,MATCH($C3609,Торг!$I:$I,0))),"")</f>
        <v/>
      </c>
      <c r="L3609" s="132" t="str">
        <f>IFERROR(IFERROR(INDEX(Кат!$A:$A,MATCH($C3609,Кат!$I:$I,0)),INDEX(Торг!$A:$A,MATCH($C3609,Торг!$I:$I,0))),"")</f>
        <v/>
      </c>
      <c r="M3609" s="132" t="str">
        <f>IFERROR(IFERROR(INDEX(Кат!$B:$B,MATCH($C3609,Кат!$I:$I,0)),INDEX(Торг!$B:$B,MATCH($C3609,Торг!$I:$I,0))),"")</f>
        <v/>
      </c>
      <c r="N3609" s="132" t="str">
        <f t="shared" si="56"/>
        <v>KIT K194.2915.004+15</v>
      </c>
      <c r="O3609" s="132" t="str">
        <f>IFERROR(IFERROR(INDEX(Кат!$B:$B,MATCH($N3609,Кат!$I:$I,0)),INDEX(Торг!$B:$B,MATCH($N3609,Торг!$I:$I,0))),"")</f>
        <v/>
      </c>
    </row>
    <row r="3610" spans="1:15" outlineLevel="1">
      <c r="A3610" t="s">
        <v>16961</v>
      </c>
      <c r="C3610" s="191" t="s">
        <v>6219</v>
      </c>
      <c r="E3610" t="s">
        <v>6220</v>
      </c>
      <c r="F3610" t="s">
        <v>2173</v>
      </c>
      <c r="G3610" t="s">
        <v>375</v>
      </c>
      <c r="H3610">
        <v>5000</v>
      </c>
      <c r="J3610" t="s">
        <v>22634</v>
      </c>
      <c r="K3610" s="132" t="str">
        <f>IFERROR(IFERROR(INDEX(Кат!$O:$O,MATCH($C3610,Кат!$I:$I,0)),INDEX(Торг!$L:$L,MATCH($C3610,Торг!$I:$I,0))),"")</f>
        <v/>
      </c>
      <c r="L3610" s="132" t="str">
        <f>IFERROR(IFERROR(INDEX(Кат!$A:$A,MATCH($C3610,Кат!$I:$I,0)),INDEX(Торг!$A:$A,MATCH($C3610,Торг!$I:$I,0))),"")</f>
        <v/>
      </c>
      <c r="M3610" s="132" t="str">
        <f>IFERROR(IFERROR(INDEX(Кат!$B:$B,MATCH($C3610,Кат!$I:$I,0)),INDEX(Торг!$B:$B,MATCH($C3610,Торг!$I:$I,0))),"")</f>
        <v/>
      </c>
      <c r="N3610" s="132" t="str">
        <f t="shared" si="56"/>
        <v>KIT K194.2905.002/003+15</v>
      </c>
      <c r="O3610" s="132" t="str">
        <f>IFERROR(IFERROR(INDEX(Кат!$B:$B,MATCH($N3610,Кат!$I:$I,0)),INDEX(Торг!$B:$B,MATCH($N3610,Торг!$I:$I,0))),"")</f>
        <v/>
      </c>
    </row>
    <row r="3611" spans="1:15">
      <c r="A3611" t="s">
        <v>33746</v>
      </c>
      <c r="C3611" s="191"/>
      <c r="E3611" t="s">
        <v>33747</v>
      </c>
      <c r="J3611" t="s">
        <v>22634</v>
      </c>
      <c r="K3611" s="132" t="str">
        <f>IFERROR(IFERROR(INDEX(Кат!$O:$O,MATCH($C3611,Кат!$I:$I,0)),INDEX(Торг!$L:$L,MATCH($C3611,Торг!$I:$I,0))),"")</f>
        <v/>
      </c>
      <c r="L3611" s="132" t="str">
        <f>IFERROR(IFERROR(INDEX(Кат!$A:$A,MATCH($C3611,Кат!$I:$I,0)),INDEX(Торг!$A:$A,MATCH($C3611,Торг!$I:$I,0))),"")</f>
        <v/>
      </c>
      <c r="M3611" s="132" t="str">
        <f>IFERROR(IFERROR(INDEX(Кат!$B:$B,MATCH($C3611,Кат!$I:$I,0)),INDEX(Торг!$B:$B,MATCH($C3611,Торг!$I:$I,0))),"")</f>
        <v/>
      </c>
      <c r="N3611" s="132" t="str">
        <f t="shared" si="56"/>
        <v xml:space="preserve"> </v>
      </c>
      <c r="O3611" s="132" t="str">
        <f>IFERROR(IFERROR(INDEX(Кат!$B:$B,MATCH($N3611,Кат!$I:$I,0)),INDEX(Торг!$B:$B,MATCH($N3611,Торг!$I:$I,0))),"")</f>
        <v/>
      </c>
    </row>
    <row r="3612" spans="1:15" outlineLevel="1">
      <c r="A3612" t="s">
        <v>33748</v>
      </c>
      <c r="C3612" s="191" t="s">
        <v>33749</v>
      </c>
      <c r="E3612" t="s">
        <v>33750</v>
      </c>
      <c r="F3612" t="s">
        <v>33747</v>
      </c>
      <c r="G3612" t="s">
        <v>399</v>
      </c>
      <c r="H3612">
        <v>1350</v>
      </c>
      <c r="J3612" t="s">
        <v>22634</v>
      </c>
      <c r="K3612" s="132" t="str">
        <f>IFERROR(IFERROR(INDEX(Кат!$O:$O,MATCH($C3612,Кат!$I:$I,0)),INDEX(Торг!$L:$L,MATCH($C3612,Торг!$I:$I,0))),"")</f>
        <v/>
      </c>
      <c r="L3612" s="132" t="str">
        <f>IFERROR(IFERROR(INDEX(Кат!$A:$A,MATCH($C3612,Кат!$I:$I,0)),INDEX(Торг!$A:$A,MATCH($C3612,Торг!$I:$I,0))),"")</f>
        <v/>
      </c>
      <c r="M3612" s="132" t="str">
        <f>IFERROR(IFERROR(INDEX(Кат!$B:$B,MATCH($C3612,Кат!$I:$I,0)),INDEX(Торг!$B:$B,MATCH($C3612,Торг!$I:$I,0))),"")</f>
        <v/>
      </c>
      <c r="N3612" s="132" t="str">
        <f t="shared" si="56"/>
        <v>KOYO DAC3055W3CS31</v>
      </c>
      <c r="O3612" s="132" t="str">
        <f>IFERROR(IFERROR(INDEX(Кат!$B:$B,MATCH($N3612,Кат!$I:$I,0)),INDEX(Торг!$B:$B,MATCH($N3612,Торг!$I:$I,0))),"")</f>
        <v/>
      </c>
    </row>
    <row r="3613" spans="1:15" outlineLevel="1">
      <c r="A3613" t="s">
        <v>23950</v>
      </c>
      <c r="C3613" s="191"/>
      <c r="E3613" t="s">
        <v>23951</v>
      </c>
      <c r="J3613" t="s">
        <v>22634</v>
      </c>
      <c r="K3613" s="132" t="str">
        <f>IFERROR(IFERROR(INDEX(Кат!$O:$O,MATCH($C3613,Кат!$I:$I,0)),INDEX(Торг!$L:$L,MATCH($C3613,Торг!$I:$I,0))),"")</f>
        <v/>
      </c>
      <c r="L3613" s="132" t="str">
        <f>IFERROR(IFERROR(INDEX(Кат!$A:$A,MATCH($C3613,Кат!$I:$I,0)),INDEX(Торг!$A:$A,MATCH($C3613,Торг!$I:$I,0))),"")</f>
        <v/>
      </c>
      <c r="M3613" s="132" t="str">
        <f>IFERROR(IFERROR(INDEX(Кат!$B:$B,MATCH($C3613,Кат!$I:$I,0)),INDEX(Торг!$B:$B,MATCH($C3613,Торг!$I:$I,0))),"")</f>
        <v/>
      </c>
      <c r="N3613" s="132" t="str">
        <f t="shared" si="56"/>
        <v xml:space="preserve"> </v>
      </c>
      <c r="O3613" s="132" t="str">
        <f>IFERROR(IFERROR(INDEX(Кат!$B:$B,MATCH($N3613,Кат!$I:$I,0)),INDEX(Торг!$B:$B,MATCH($N3613,Торг!$I:$I,0))),"")</f>
        <v/>
      </c>
    </row>
    <row r="3614" spans="1:15" outlineLevel="1">
      <c r="A3614" t="s">
        <v>27268</v>
      </c>
      <c r="C3614" s="191" t="s">
        <v>27269</v>
      </c>
      <c r="E3614" t="s">
        <v>27270</v>
      </c>
      <c r="F3614" t="s">
        <v>2176</v>
      </c>
      <c r="G3614" t="s">
        <v>399</v>
      </c>
      <c r="H3614">
        <v>1000</v>
      </c>
      <c r="J3614" t="s">
        <v>22634</v>
      </c>
      <c r="K3614" s="132" t="str">
        <f>IFERROR(IFERROR(INDEX(Кат!$O:$O,MATCH($C3614,Кат!$I:$I,0)),INDEX(Торг!$L:$L,MATCH($C3614,Торг!$I:$I,0))),"")</f>
        <v/>
      </c>
      <c r="L3614" s="132" t="str">
        <f>IFERROR(IFERROR(INDEX(Кат!$A:$A,MATCH($C3614,Кат!$I:$I,0)),INDEX(Торг!$A:$A,MATCH($C3614,Торг!$I:$I,0))),"")</f>
        <v/>
      </c>
      <c r="M3614" s="132" t="str">
        <f>IFERROR(IFERROR(INDEX(Кат!$B:$B,MATCH($C3614,Кат!$I:$I,0)),INDEX(Торг!$B:$B,MATCH($C3614,Торг!$I:$I,0))),"")</f>
        <v/>
      </c>
      <c r="N3614" s="132" t="str">
        <f t="shared" si="56"/>
        <v>KRAFTTECH Y00200B</v>
      </c>
      <c r="O3614" s="132" t="str">
        <f>IFERROR(IFERROR(INDEX(Кат!$B:$B,MATCH($N3614,Кат!$I:$I,0)),INDEX(Торг!$B:$B,MATCH($N3614,Торг!$I:$I,0))),"")</f>
        <v/>
      </c>
    </row>
    <row r="3615" spans="1:15" outlineLevel="1">
      <c r="A3615" t="s">
        <v>27271</v>
      </c>
      <c r="C3615" s="191" t="s">
        <v>27272</v>
      </c>
      <c r="E3615" t="s">
        <v>27273</v>
      </c>
      <c r="F3615" t="s">
        <v>2176</v>
      </c>
      <c r="G3615" t="s">
        <v>399</v>
      </c>
      <c r="H3615">
        <v>1000</v>
      </c>
      <c r="J3615" t="s">
        <v>22634</v>
      </c>
      <c r="K3615" s="132" t="str">
        <f>IFERROR(IFERROR(INDEX(Кат!$O:$O,MATCH($C3615,Кат!$I:$I,0)),INDEX(Торг!$L:$L,MATCH($C3615,Торг!$I:$I,0))),"")</f>
        <v/>
      </c>
      <c r="L3615" s="132" t="str">
        <f>IFERROR(IFERROR(INDEX(Кат!$A:$A,MATCH($C3615,Кат!$I:$I,0)),INDEX(Торг!$A:$A,MATCH($C3615,Торг!$I:$I,0))),"")</f>
        <v/>
      </c>
      <c r="M3615" s="132" t="str">
        <f>IFERROR(IFERROR(INDEX(Кат!$B:$B,MATCH($C3615,Кат!$I:$I,0)),INDEX(Торг!$B:$B,MATCH($C3615,Торг!$I:$I,0))),"")</f>
        <v/>
      </c>
      <c r="N3615" s="132" t="str">
        <f t="shared" si="56"/>
        <v>KRAFTTECH Y00190C</v>
      </c>
      <c r="O3615" s="132" t="str">
        <f>IFERROR(IFERROR(INDEX(Кат!$B:$B,MATCH($N3615,Кат!$I:$I,0)),INDEX(Торг!$B:$B,MATCH($N3615,Торг!$I:$I,0))),"")</f>
        <v/>
      </c>
    </row>
    <row r="3616" spans="1:15" outlineLevel="1">
      <c r="A3616" t="s">
        <v>27274</v>
      </c>
      <c r="C3616" s="191" t="s">
        <v>27275</v>
      </c>
      <c r="E3616" t="s">
        <v>27276</v>
      </c>
      <c r="F3616" t="s">
        <v>2176</v>
      </c>
      <c r="G3616" t="s">
        <v>399</v>
      </c>
      <c r="H3616">
        <v>1170</v>
      </c>
      <c r="J3616" t="s">
        <v>22634</v>
      </c>
      <c r="K3616" s="132" t="str">
        <f>IFERROR(IFERROR(INDEX(Кат!$O:$O,MATCH($C3616,Кат!$I:$I,0)),INDEX(Торг!$L:$L,MATCH($C3616,Торг!$I:$I,0))),"")</f>
        <v/>
      </c>
      <c r="L3616" s="132" t="str">
        <f>IFERROR(IFERROR(INDEX(Кат!$A:$A,MATCH($C3616,Кат!$I:$I,0)),INDEX(Торг!$A:$A,MATCH($C3616,Торг!$I:$I,0))),"")</f>
        <v/>
      </c>
      <c r="M3616" s="132" t="str">
        <f>IFERROR(IFERROR(INDEX(Кат!$B:$B,MATCH($C3616,Кат!$I:$I,0)),INDEX(Торг!$B:$B,MATCH($C3616,Торг!$I:$I,0))),"")</f>
        <v/>
      </c>
      <c r="N3616" s="132" t="str">
        <f t="shared" si="56"/>
        <v>KRAFTTECH Y03200A</v>
      </c>
      <c r="O3616" s="132" t="str">
        <f>IFERROR(IFERROR(INDEX(Кат!$B:$B,MATCH($N3616,Кат!$I:$I,0)),INDEX(Торг!$B:$B,MATCH($N3616,Торг!$I:$I,0))),"")</f>
        <v/>
      </c>
    </row>
    <row r="3617" spans="1:15" outlineLevel="1">
      <c r="A3617" t="s">
        <v>27277</v>
      </c>
      <c r="C3617" s="191" t="s">
        <v>27278</v>
      </c>
      <c r="E3617" t="s">
        <v>27279</v>
      </c>
      <c r="F3617" t="s">
        <v>2176</v>
      </c>
      <c r="G3617" t="s">
        <v>399</v>
      </c>
      <c r="H3617">
        <v>1750</v>
      </c>
      <c r="J3617" t="s">
        <v>22634</v>
      </c>
      <c r="K3617" s="132" t="str">
        <f>IFERROR(IFERROR(INDEX(Кат!$O:$O,MATCH($C3617,Кат!$I:$I,0)),INDEX(Торг!$L:$L,MATCH($C3617,Торг!$I:$I,0))),"")</f>
        <v/>
      </c>
      <c r="L3617" s="132" t="str">
        <f>IFERROR(IFERROR(INDEX(Кат!$A:$A,MATCH($C3617,Кат!$I:$I,0)),INDEX(Торг!$A:$A,MATCH($C3617,Торг!$I:$I,0))),"")</f>
        <v/>
      </c>
      <c r="M3617" s="132" t="str">
        <f>IFERROR(IFERROR(INDEX(Кат!$B:$B,MATCH($C3617,Кат!$I:$I,0)),INDEX(Торг!$B:$B,MATCH($C3617,Торг!$I:$I,0))),"")</f>
        <v/>
      </c>
      <c r="N3617" s="132" t="str">
        <f t="shared" si="56"/>
        <v>KRAFTTECH Y04215G</v>
      </c>
      <c r="O3617" s="132" t="str">
        <f>IFERROR(IFERROR(INDEX(Кат!$B:$B,MATCH($N3617,Кат!$I:$I,0)),INDEX(Торг!$B:$B,MATCH($N3617,Торг!$I:$I,0))),"")</f>
        <v/>
      </c>
    </row>
    <row r="3618" spans="1:15" outlineLevel="1">
      <c r="A3618" t="s">
        <v>23390</v>
      </c>
      <c r="C3618" s="191" t="s">
        <v>27362</v>
      </c>
      <c r="E3618" t="s">
        <v>23391</v>
      </c>
      <c r="F3618" t="s">
        <v>2176</v>
      </c>
      <c r="G3618" t="s">
        <v>399</v>
      </c>
      <c r="H3618">
        <v>3050</v>
      </c>
      <c r="J3618" t="s">
        <v>22634</v>
      </c>
      <c r="K3618" s="132" t="str">
        <f>IFERROR(IFERROR(INDEX(Кат!$O:$O,MATCH($C3618,Кат!$I:$I,0)),INDEX(Торг!$L:$L,MATCH($C3618,Торг!$I:$I,0))),"")</f>
        <v/>
      </c>
      <c r="L3618" s="132" t="str">
        <f>IFERROR(IFERROR(INDEX(Кат!$A:$A,MATCH($C3618,Кат!$I:$I,0)),INDEX(Торг!$A:$A,MATCH($C3618,Торг!$I:$I,0))),"")</f>
        <v/>
      </c>
      <c r="M3618" s="132" t="str">
        <f>IFERROR(IFERROR(INDEX(Кат!$B:$B,MATCH($C3618,Кат!$I:$I,0)),INDEX(Торг!$B:$B,MATCH($C3618,Торг!$I:$I,0))),"")</f>
        <v/>
      </c>
      <c r="N3618" s="132" t="str">
        <f t="shared" si="56"/>
        <v>KRAFTTECH Y00240О</v>
      </c>
      <c r="O3618" s="132" t="str">
        <f>IFERROR(IFERROR(INDEX(Кат!$B:$B,MATCH($N3618,Кат!$I:$I,0)),INDEX(Торг!$B:$B,MATCH($N3618,Торг!$I:$I,0))),"")</f>
        <v/>
      </c>
    </row>
    <row r="3619" spans="1:15" outlineLevel="1">
      <c r="A3619" t="s">
        <v>16962</v>
      </c>
      <c r="C3619" s="191" t="s">
        <v>371</v>
      </c>
      <c r="E3619" t="s">
        <v>14029</v>
      </c>
      <c r="F3619" t="s">
        <v>2176</v>
      </c>
      <c r="G3619" t="s">
        <v>399</v>
      </c>
      <c r="H3619">
        <v>1350</v>
      </c>
      <c r="J3619" t="s">
        <v>22634</v>
      </c>
      <c r="K3619" s="132" t="str">
        <f>IFERROR(IFERROR(INDEX(Кат!$O:$O,MATCH($C3619,Кат!$I:$I,0)),INDEX(Торг!$L:$L,MATCH($C3619,Торг!$I:$I,0))),"")</f>
        <v>шпак</v>
      </c>
      <c r="L3619" s="132">
        <f>IFERROR(IFERROR(INDEX(Кат!$A:$A,MATCH($C3619,Кат!$I:$I,0)),INDEX(Торг!$A:$A,MATCH($C3619,Торг!$I:$I,0))),"")</f>
        <v>139977</v>
      </c>
      <c r="M3619" s="132">
        <f>IFERROR(IFERROR(INDEX(Кат!$B:$B,MATCH($C3619,Кат!$I:$I,0)),INDEX(Торг!$B:$B,MATCH($C3619,Торг!$I:$I,0))),"")</f>
        <v>27260</v>
      </c>
      <c r="N3619" s="132" t="str">
        <f t="shared" si="56"/>
        <v>KRAFTTECH Z00200D</v>
      </c>
      <c r="O3619" s="132" t="str">
        <f>IFERROR(IFERROR(INDEX(Кат!$B:$B,MATCH($N3619,Кат!$I:$I,0)),INDEX(Торг!$B:$B,MATCH($N3619,Торг!$I:$I,0))),"")</f>
        <v/>
      </c>
    </row>
    <row r="3620" spans="1:15" outlineLevel="1">
      <c r="A3620" t="s">
        <v>16963</v>
      </c>
      <c r="C3620" s="191" t="s">
        <v>372</v>
      </c>
      <c r="E3620" t="s">
        <v>14030</v>
      </c>
      <c r="F3620" t="s">
        <v>2176</v>
      </c>
      <c r="G3620" t="s">
        <v>399</v>
      </c>
      <c r="H3620">
        <v>1100</v>
      </c>
      <c r="J3620" t="s">
        <v>22634</v>
      </c>
      <c r="K3620" s="132" t="str">
        <f>IFERROR(IFERROR(INDEX(Кат!$O:$O,MATCH($C3620,Кат!$I:$I,0)),INDEX(Торг!$L:$L,MATCH($C3620,Торг!$I:$I,0))),"")</f>
        <v>шпак</v>
      </c>
      <c r="L3620" s="132">
        <f>IFERROR(IFERROR(INDEX(Кат!$A:$A,MATCH($C3620,Кат!$I:$I,0)),INDEX(Торг!$A:$A,MATCH($C3620,Торг!$I:$I,0))),"")</f>
        <v>139978</v>
      </c>
      <c r="M3620" s="132">
        <f>IFERROR(IFERROR(INDEX(Кат!$B:$B,MATCH($C3620,Кат!$I:$I,0)),INDEX(Торг!$B:$B,MATCH($C3620,Торг!$I:$I,0))),"")</f>
        <v>27275</v>
      </c>
      <c r="N3620" s="132" t="str">
        <f t="shared" si="56"/>
        <v>KRAFTTECH Z01190F</v>
      </c>
      <c r="O3620" s="132" t="str">
        <f>IFERROR(IFERROR(INDEX(Кат!$B:$B,MATCH($N3620,Кат!$I:$I,0)),INDEX(Торг!$B:$B,MATCH($N3620,Торг!$I:$I,0))),"")</f>
        <v/>
      </c>
    </row>
    <row r="3621" spans="1:15" outlineLevel="1">
      <c r="A3621" t="s">
        <v>16965</v>
      </c>
      <c r="C3621" s="191" t="s">
        <v>2174</v>
      </c>
      <c r="E3621" t="s">
        <v>2175</v>
      </c>
      <c r="F3621" t="s">
        <v>2176</v>
      </c>
      <c r="G3621" t="s">
        <v>375</v>
      </c>
      <c r="H3621">
        <v>8500</v>
      </c>
      <c r="J3621" t="s">
        <v>22634</v>
      </c>
      <c r="K3621" s="132" t="str">
        <f>IFERROR(IFERROR(INDEX(Кат!$O:$O,MATCH($C3621,Кат!$I:$I,0)),INDEX(Торг!$L:$L,MATCH($C3621,Торг!$I:$I,0))),"")</f>
        <v>шпак</v>
      </c>
      <c r="L3621" s="132">
        <f>IFERROR(IFERROR(INDEX(Кат!$A:$A,MATCH($C3621,Кат!$I:$I,0)),INDEX(Торг!$A:$A,MATCH($C3621,Торг!$I:$I,0))),"")</f>
        <v>218674</v>
      </c>
      <c r="M3621" s="132">
        <f>IFERROR(IFERROR(INDEX(Кат!$B:$B,MATCH($C3621,Кат!$I:$I,0)),INDEX(Торг!$B:$B,MATCH($C3621,Торг!$I:$I,0))),"")</f>
        <v>38256</v>
      </c>
      <c r="N3621" s="132" t="str">
        <f t="shared" si="56"/>
        <v>KRAFTTECH W31200I9</v>
      </c>
      <c r="O3621" s="132" t="str">
        <f>IFERROR(IFERROR(INDEX(Кат!$B:$B,MATCH($N3621,Кат!$I:$I,0)),INDEX(Торг!$B:$B,MATCH($N3621,Торг!$I:$I,0))),"")</f>
        <v/>
      </c>
    </row>
    <row r="3622" spans="1:15" outlineLevel="1">
      <c r="A3622" t="s">
        <v>16966</v>
      </c>
      <c r="C3622" s="191" t="s">
        <v>301</v>
      </c>
      <c r="E3622" t="s">
        <v>2177</v>
      </c>
      <c r="F3622" t="s">
        <v>2176</v>
      </c>
      <c r="G3622" t="s">
        <v>375</v>
      </c>
      <c r="H3622">
        <v>5500</v>
      </c>
      <c r="J3622" t="s">
        <v>22634</v>
      </c>
      <c r="K3622" s="132" t="str">
        <f>IFERROR(IFERROR(INDEX(Кат!$O:$O,MATCH($C3622,Кат!$I:$I,0)),INDEX(Торг!$L:$L,MATCH($C3622,Торг!$I:$I,0))),"")</f>
        <v/>
      </c>
      <c r="L3622" s="132" t="str">
        <f>IFERROR(IFERROR(INDEX(Кат!$A:$A,MATCH($C3622,Кат!$I:$I,0)),INDEX(Торг!$A:$A,MATCH($C3622,Торг!$I:$I,0))),"")</f>
        <v/>
      </c>
      <c r="M3622" s="132" t="str">
        <f>IFERROR(IFERROR(INDEX(Кат!$B:$B,MATCH($C3622,Кат!$I:$I,0)),INDEX(Торг!$B:$B,MATCH($C3622,Торг!$I:$I,0))),"")</f>
        <v/>
      </c>
      <c r="N3622" s="132" t="str">
        <f t="shared" si="56"/>
        <v>KRAFTTECH W22200J</v>
      </c>
      <c r="O3622" s="132" t="str">
        <f>IFERROR(IFERROR(INDEX(Кат!$B:$B,MATCH($N3622,Кат!$I:$I,0)),INDEX(Торг!$B:$B,MATCH($N3622,Торг!$I:$I,0))),"")</f>
        <v/>
      </c>
    </row>
    <row r="3623" spans="1:15" outlineLevel="1">
      <c r="A3623" t="s">
        <v>23144</v>
      </c>
      <c r="C3623" s="191" t="s">
        <v>23145</v>
      </c>
      <c r="E3623" t="s">
        <v>23146</v>
      </c>
      <c r="F3623" t="s">
        <v>2176</v>
      </c>
      <c r="G3623" t="s">
        <v>375</v>
      </c>
      <c r="H3623">
        <v>6000</v>
      </c>
      <c r="J3623" t="s">
        <v>22634</v>
      </c>
      <c r="K3623" s="132" t="str">
        <f>IFERROR(IFERROR(INDEX(Кат!$O:$O,MATCH($C3623,Кат!$I:$I,0)),INDEX(Торг!$L:$L,MATCH($C3623,Торг!$I:$I,0))),"")</f>
        <v/>
      </c>
      <c r="L3623" s="132" t="str">
        <f>IFERROR(IFERROR(INDEX(Кат!$A:$A,MATCH($C3623,Кат!$I:$I,0)),INDEX(Торг!$A:$A,MATCH($C3623,Торг!$I:$I,0))),"")</f>
        <v/>
      </c>
      <c r="M3623" s="132" t="str">
        <f>IFERROR(IFERROR(INDEX(Кат!$B:$B,MATCH($C3623,Кат!$I:$I,0)),INDEX(Торг!$B:$B,MATCH($C3623,Торг!$I:$I,0))),"")</f>
        <v/>
      </c>
      <c r="N3623" s="132" t="str">
        <f t="shared" si="56"/>
        <v>KRAFTTECH W00160E</v>
      </c>
      <c r="O3623" s="132" t="str">
        <f>IFERROR(IFERROR(INDEX(Кат!$B:$B,MATCH($N3623,Кат!$I:$I,0)),INDEX(Торг!$B:$B,MATCH($N3623,Торг!$I:$I,0))),"")</f>
        <v/>
      </c>
    </row>
    <row r="3624" spans="1:15" outlineLevel="1">
      <c r="A3624" t="s">
        <v>16967</v>
      </c>
      <c r="C3624" s="191" t="s">
        <v>17</v>
      </c>
      <c r="E3624" t="s">
        <v>14031</v>
      </c>
      <c r="F3624" t="s">
        <v>2176</v>
      </c>
      <c r="G3624" t="s">
        <v>375</v>
      </c>
      <c r="H3624">
        <v>5800</v>
      </c>
      <c r="J3624" t="s">
        <v>22634</v>
      </c>
      <c r="K3624" s="132" t="str">
        <f>IFERROR(IFERROR(INDEX(Кат!$O:$O,MATCH($C3624,Кат!$I:$I,0)),INDEX(Торг!$L:$L,MATCH($C3624,Торг!$I:$I,0))),"")</f>
        <v/>
      </c>
      <c r="L3624" s="132" t="str">
        <f>IFERROR(IFERROR(INDEX(Кат!$A:$A,MATCH($C3624,Кат!$I:$I,0)),INDEX(Торг!$A:$A,MATCH($C3624,Торг!$I:$I,0))),"")</f>
        <v/>
      </c>
      <c r="M3624" s="132" t="str">
        <f>IFERROR(IFERROR(INDEX(Кат!$B:$B,MATCH($C3624,Кат!$I:$I,0)),INDEX(Торг!$B:$B,MATCH($C3624,Торг!$I:$I,0))),"")</f>
        <v/>
      </c>
      <c r="N3624" s="132" t="str">
        <f t="shared" si="56"/>
        <v>KRAFTTECH W05200G</v>
      </c>
      <c r="O3624" s="132" t="str">
        <f>IFERROR(IFERROR(INDEX(Кат!$B:$B,MATCH($N3624,Кат!$I:$I,0)),INDEX(Торг!$B:$B,MATCH($N3624,Торг!$I:$I,0))),"")</f>
        <v/>
      </c>
    </row>
    <row r="3625" spans="1:15" outlineLevel="1">
      <c r="A3625" t="s">
        <v>16968</v>
      </c>
      <c r="C3625" s="191" t="s">
        <v>19</v>
      </c>
      <c r="E3625" t="s">
        <v>14032</v>
      </c>
      <c r="F3625" t="s">
        <v>2176</v>
      </c>
      <c r="G3625" t="s">
        <v>375</v>
      </c>
      <c r="H3625">
        <v>5000</v>
      </c>
      <c r="J3625" t="s">
        <v>22634</v>
      </c>
      <c r="K3625" s="132" t="str">
        <f>IFERROR(IFERROR(INDEX(Кат!$O:$O,MATCH($C3625,Кат!$I:$I,0)),INDEX(Торг!$L:$L,MATCH($C3625,Торг!$I:$I,0))),"")</f>
        <v/>
      </c>
      <c r="L3625" s="132" t="str">
        <f>IFERROR(IFERROR(INDEX(Кат!$A:$A,MATCH($C3625,Кат!$I:$I,0)),INDEX(Торг!$A:$A,MATCH($C3625,Торг!$I:$I,0))),"")</f>
        <v/>
      </c>
      <c r="M3625" s="132" t="str">
        <f>IFERROR(IFERROR(INDEX(Кат!$B:$B,MATCH($C3625,Кат!$I:$I,0)),INDEX(Торг!$B:$B,MATCH($C3625,Торг!$I:$I,0))),"")</f>
        <v/>
      </c>
      <c r="N3625" s="132" t="str">
        <f t="shared" si="56"/>
        <v>KRAFTTECH W03200E</v>
      </c>
      <c r="O3625" s="132" t="str">
        <f>IFERROR(IFERROR(INDEX(Кат!$B:$B,MATCH($N3625,Кат!$I:$I,0)),INDEX(Торг!$B:$B,MATCH($N3625,Торг!$I:$I,0))),"")</f>
        <v/>
      </c>
    </row>
    <row r="3626" spans="1:15" outlineLevel="1">
      <c r="A3626" t="s">
        <v>16969</v>
      </c>
      <c r="C3626" s="191" t="s">
        <v>14</v>
      </c>
      <c r="E3626" t="s">
        <v>14033</v>
      </c>
      <c r="F3626" t="s">
        <v>2176</v>
      </c>
      <c r="G3626" t="s">
        <v>375</v>
      </c>
      <c r="H3626">
        <v>4520</v>
      </c>
      <c r="J3626" t="s">
        <v>22634</v>
      </c>
      <c r="K3626" s="132" t="str">
        <f>IFERROR(IFERROR(INDEX(Кат!$O:$O,MATCH($C3626,Кат!$I:$I,0)),INDEX(Торг!$L:$L,MATCH($C3626,Торг!$I:$I,0))),"")</f>
        <v/>
      </c>
      <c r="L3626" s="132" t="str">
        <f>IFERROR(IFERROR(INDEX(Кат!$A:$A,MATCH($C3626,Кат!$I:$I,0)),INDEX(Торг!$A:$A,MATCH($C3626,Торг!$I:$I,0))),"")</f>
        <v/>
      </c>
      <c r="M3626" s="132" t="str">
        <f>IFERROR(IFERROR(INDEX(Кат!$B:$B,MATCH($C3626,Кат!$I:$I,0)),INDEX(Торг!$B:$B,MATCH($C3626,Торг!$I:$I,0))),"")</f>
        <v/>
      </c>
      <c r="N3626" s="132" t="str">
        <f t="shared" si="56"/>
        <v>KRAFTTECH W00190B</v>
      </c>
      <c r="O3626" s="132" t="str">
        <f>IFERROR(IFERROR(INDEX(Кат!$B:$B,MATCH($N3626,Кат!$I:$I,0)),INDEX(Торг!$B:$B,MATCH($N3626,Торг!$I:$I,0))),"")</f>
        <v/>
      </c>
    </row>
    <row r="3627" spans="1:15">
      <c r="A3627" t="s">
        <v>16970</v>
      </c>
      <c r="C3627" s="191" t="s">
        <v>15</v>
      </c>
      <c r="E3627" t="s">
        <v>14034</v>
      </c>
      <c r="F3627" t="s">
        <v>2176</v>
      </c>
      <c r="G3627" t="s">
        <v>375</v>
      </c>
      <c r="H3627">
        <v>5200</v>
      </c>
      <c r="J3627" t="s">
        <v>22634</v>
      </c>
      <c r="K3627" s="132" t="str">
        <f>IFERROR(IFERROR(INDEX(Кат!$O:$O,MATCH($C3627,Кат!$I:$I,0)),INDEX(Торг!$L:$L,MATCH($C3627,Торг!$I:$I,0))),"")</f>
        <v/>
      </c>
      <c r="L3627" s="132" t="str">
        <f>IFERROR(IFERROR(INDEX(Кат!$A:$A,MATCH($C3627,Кат!$I:$I,0)),INDEX(Торг!$A:$A,MATCH($C3627,Торг!$I:$I,0))),"")</f>
        <v/>
      </c>
      <c r="M3627" s="132" t="str">
        <f>IFERROR(IFERROR(INDEX(Кат!$B:$B,MATCH($C3627,Кат!$I:$I,0)),INDEX(Торг!$B:$B,MATCH($C3627,Торг!$I:$I,0))),"")</f>
        <v/>
      </c>
      <c r="N3627" s="132" t="str">
        <f t="shared" si="56"/>
        <v>KRAFTTECH W03200C</v>
      </c>
      <c r="O3627" s="132" t="str">
        <f>IFERROR(IFERROR(INDEX(Кат!$B:$B,MATCH($N3627,Кат!$I:$I,0)),INDEX(Торг!$B:$B,MATCH($N3627,Торг!$I:$I,0))),"")</f>
        <v/>
      </c>
    </row>
    <row r="3628" spans="1:15" outlineLevel="1">
      <c r="A3628" t="s">
        <v>16971</v>
      </c>
      <c r="C3628" s="191" t="s">
        <v>18</v>
      </c>
      <c r="E3628" t="s">
        <v>14035</v>
      </c>
      <c r="F3628" t="s">
        <v>2176</v>
      </c>
      <c r="G3628" t="s">
        <v>375</v>
      </c>
      <c r="H3628">
        <v>5500</v>
      </c>
      <c r="J3628" t="s">
        <v>22634</v>
      </c>
      <c r="K3628" s="132" t="str">
        <f>IFERROR(IFERROR(INDEX(Кат!$O:$O,MATCH($C3628,Кат!$I:$I,0)),INDEX(Торг!$L:$L,MATCH($C3628,Торг!$I:$I,0))),"")</f>
        <v/>
      </c>
      <c r="L3628" s="132" t="str">
        <f>IFERROR(IFERROR(INDEX(Кат!$A:$A,MATCH($C3628,Кат!$I:$I,0)),INDEX(Торг!$A:$A,MATCH($C3628,Торг!$I:$I,0))),"")</f>
        <v/>
      </c>
      <c r="M3628" s="132" t="str">
        <f>IFERROR(IFERROR(INDEX(Кат!$B:$B,MATCH($C3628,Кат!$I:$I,0)),INDEX(Торг!$B:$B,MATCH($C3628,Торг!$I:$I,0))),"")</f>
        <v/>
      </c>
      <c r="N3628" s="132" t="str">
        <f t="shared" si="56"/>
        <v>KRAFTTECH W18200G</v>
      </c>
      <c r="O3628" s="132" t="str">
        <f>IFERROR(IFERROR(INDEX(Кат!$B:$B,MATCH($N3628,Кат!$I:$I,0)),INDEX(Торг!$B:$B,MATCH($N3628,Торг!$I:$I,0))),"")</f>
        <v/>
      </c>
    </row>
    <row r="3629" spans="1:15">
      <c r="A3629" t="s">
        <v>16972</v>
      </c>
      <c r="C3629" s="191" t="s">
        <v>16</v>
      </c>
      <c r="E3629" t="s">
        <v>14036</v>
      </c>
      <c r="F3629" t="s">
        <v>2176</v>
      </c>
      <c r="G3629" t="s">
        <v>375</v>
      </c>
      <c r="H3629">
        <v>7700</v>
      </c>
      <c r="J3629" t="s">
        <v>22634</v>
      </c>
      <c r="K3629" s="132" t="str">
        <f>IFERROR(IFERROR(INDEX(Кат!$O:$O,MATCH($C3629,Кат!$I:$I,0)),INDEX(Торг!$L:$L,MATCH($C3629,Торг!$I:$I,0))),"")</f>
        <v>шпак</v>
      </c>
      <c r="L3629" s="132">
        <f>IFERROR(IFERROR(INDEX(Кат!$A:$A,MATCH($C3629,Кат!$I:$I,0)),INDEX(Торг!$A:$A,MATCH($C3629,Торг!$I:$I,0))),"")</f>
        <v>218700</v>
      </c>
      <c r="M3629" s="132">
        <f>IFERROR(IFERROR(INDEX(Кат!$B:$B,MATCH($C3629,Кат!$I:$I,0)),INDEX(Торг!$B:$B,MATCH($C3629,Торг!$I:$I,0))),"")</f>
        <v>745</v>
      </c>
      <c r="N3629" s="132" t="str">
        <f t="shared" si="56"/>
        <v>KRAFTTECH W03215C</v>
      </c>
      <c r="O3629" s="132" t="str">
        <f>IFERROR(IFERROR(INDEX(Кат!$B:$B,MATCH($N3629,Кат!$I:$I,0)),INDEX(Торг!$B:$B,MATCH($N3629,Торг!$I:$I,0))),"")</f>
        <v/>
      </c>
    </row>
    <row r="3630" spans="1:15" outlineLevel="1">
      <c r="A3630" t="s">
        <v>16973</v>
      </c>
      <c r="C3630" s="191" t="s">
        <v>2178</v>
      </c>
      <c r="E3630" t="s">
        <v>14037</v>
      </c>
      <c r="F3630" t="s">
        <v>2176</v>
      </c>
      <c r="G3630" t="s">
        <v>375</v>
      </c>
      <c r="H3630">
        <v>6000</v>
      </c>
      <c r="J3630" t="s">
        <v>22634</v>
      </c>
      <c r="K3630" s="132" t="str">
        <f>IFERROR(IFERROR(INDEX(Кат!$O:$O,MATCH($C3630,Кат!$I:$I,0)),INDEX(Торг!$L:$L,MATCH($C3630,Торг!$I:$I,0))),"")</f>
        <v/>
      </c>
      <c r="L3630" s="132" t="str">
        <f>IFERROR(IFERROR(INDEX(Кат!$A:$A,MATCH($C3630,Кат!$I:$I,0)),INDEX(Торг!$A:$A,MATCH($C3630,Торг!$I:$I,0))),"")</f>
        <v/>
      </c>
      <c r="M3630" s="132" t="str">
        <f>IFERROR(IFERROR(INDEX(Кат!$B:$B,MATCH($C3630,Кат!$I:$I,0)),INDEX(Торг!$B:$B,MATCH($C3630,Торг!$I:$I,0))),"")</f>
        <v/>
      </c>
      <c r="N3630" s="132" t="str">
        <f t="shared" si="56"/>
        <v>KRAFTTECH W06200B9</v>
      </c>
      <c r="O3630" s="132" t="str">
        <f>IFERROR(IFERROR(INDEX(Кат!$B:$B,MATCH($N3630,Кат!$I:$I,0)),INDEX(Торг!$B:$B,MATCH($N3630,Торг!$I:$I,0))),"")</f>
        <v/>
      </c>
    </row>
    <row r="3631" spans="1:15" outlineLevel="1">
      <c r="A3631" t="s">
        <v>16974</v>
      </c>
      <c r="C3631" s="191" t="s">
        <v>6222</v>
      </c>
      <c r="E3631" t="s">
        <v>14038</v>
      </c>
      <c r="F3631" t="s">
        <v>2176</v>
      </c>
      <c r="G3631" t="s">
        <v>375</v>
      </c>
      <c r="H3631">
        <v>6000</v>
      </c>
      <c r="J3631" t="s">
        <v>22634</v>
      </c>
      <c r="K3631" s="132" t="str">
        <f>IFERROR(IFERROR(INDEX(Кат!$O:$O,MATCH($C3631,Кат!$I:$I,0)),INDEX(Торг!$L:$L,MATCH($C3631,Торг!$I:$I,0))),"")</f>
        <v/>
      </c>
      <c r="L3631" s="132" t="str">
        <f>IFERROR(IFERROR(INDEX(Кат!$A:$A,MATCH($C3631,Кат!$I:$I,0)),INDEX(Торг!$A:$A,MATCH($C3631,Торг!$I:$I,0))),"")</f>
        <v/>
      </c>
      <c r="M3631" s="132" t="str">
        <f>IFERROR(IFERROR(INDEX(Кат!$B:$B,MATCH($C3631,Кат!$I:$I,0)),INDEX(Торг!$B:$B,MATCH($C3631,Торг!$I:$I,0))),"")</f>
        <v/>
      </c>
      <c r="N3631" s="132" t="str">
        <f t="shared" si="56"/>
        <v>KRAFTTECH W03200D</v>
      </c>
      <c r="O3631" s="132" t="str">
        <f>IFERROR(IFERROR(INDEX(Кат!$B:$B,MATCH($N3631,Кат!$I:$I,0)),INDEX(Торг!$B:$B,MATCH($N3631,Торг!$I:$I,0))),"")</f>
        <v/>
      </c>
    </row>
    <row r="3632" spans="1:15" outlineLevel="1">
      <c r="A3632" t="s">
        <v>16975</v>
      </c>
      <c r="C3632" s="191" t="s">
        <v>6223</v>
      </c>
      <c r="E3632" t="s">
        <v>14039</v>
      </c>
      <c r="F3632" t="s">
        <v>2176</v>
      </c>
      <c r="G3632" t="s">
        <v>375</v>
      </c>
      <c r="H3632">
        <v>4380</v>
      </c>
      <c r="J3632" t="s">
        <v>22634</v>
      </c>
      <c r="K3632" s="132" t="str">
        <f>IFERROR(IFERROR(INDEX(Кат!$O:$O,MATCH($C3632,Кат!$I:$I,0)),INDEX(Торг!$L:$L,MATCH($C3632,Торг!$I:$I,0))),"")</f>
        <v/>
      </c>
      <c r="L3632" s="132" t="str">
        <f>IFERROR(IFERROR(INDEX(Кат!$A:$A,MATCH($C3632,Кат!$I:$I,0)),INDEX(Торг!$A:$A,MATCH($C3632,Торг!$I:$I,0))),"")</f>
        <v/>
      </c>
      <c r="M3632" s="132" t="str">
        <f>IFERROR(IFERROR(INDEX(Кат!$B:$B,MATCH($C3632,Кат!$I:$I,0)),INDEX(Торг!$B:$B,MATCH($C3632,Торг!$I:$I,0))),"")</f>
        <v/>
      </c>
      <c r="N3632" s="132" t="str">
        <f t="shared" si="56"/>
        <v>KRAFTTECH W02180I</v>
      </c>
      <c r="O3632" s="132" t="str">
        <f>IFERROR(IFERROR(INDEX(Кат!$B:$B,MATCH($N3632,Кат!$I:$I,0)),INDEX(Торг!$B:$B,MATCH($N3632,Торг!$I:$I,0))),"")</f>
        <v/>
      </c>
    </row>
    <row r="3633" spans="1:15" outlineLevel="1">
      <c r="A3633" t="s">
        <v>16964</v>
      </c>
      <c r="C3633" s="191" t="s">
        <v>6221</v>
      </c>
      <c r="E3633" t="s">
        <v>30446</v>
      </c>
      <c r="F3633" t="s">
        <v>2176</v>
      </c>
      <c r="G3633" t="s">
        <v>375</v>
      </c>
      <c r="H3633">
        <v>4700</v>
      </c>
      <c r="J3633" t="s">
        <v>22634</v>
      </c>
      <c r="K3633" s="132" t="str">
        <f>IFERROR(IFERROR(INDEX(Кат!$O:$O,MATCH($C3633,Кат!$I:$I,0)),INDEX(Торг!$L:$L,MATCH($C3633,Торг!$I:$I,0))),"")</f>
        <v/>
      </c>
      <c r="L3633" s="132" t="str">
        <f>IFERROR(IFERROR(INDEX(Кат!$A:$A,MATCH($C3633,Кат!$I:$I,0)),INDEX(Торг!$A:$A,MATCH($C3633,Торг!$I:$I,0))),"")</f>
        <v/>
      </c>
      <c r="M3633" s="132" t="str">
        <f>IFERROR(IFERROR(INDEX(Кат!$B:$B,MATCH($C3633,Кат!$I:$I,0)),INDEX(Торг!$B:$B,MATCH($C3633,Торг!$I:$I,0))),"")</f>
        <v/>
      </c>
      <c r="N3633" s="132" t="str">
        <f t="shared" si="56"/>
        <v>KRAFTTECH W12215C</v>
      </c>
      <c r="O3633" s="132" t="str">
        <f>IFERROR(IFERROR(INDEX(Кат!$B:$B,MATCH($N3633,Кат!$I:$I,0)),INDEX(Торг!$B:$B,MATCH($N3633,Торг!$I:$I,0))),"")</f>
        <v/>
      </c>
    </row>
    <row r="3634" spans="1:15" outlineLevel="1">
      <c r="A3634" t="s">
        <v>16976</v>
      </c>
      <c r="C3634" s="191" t="s">
        <v>6224</v>
      </c>
      <c r="E3634" t="s">
        <v>14040</v>
      </c>
      <c r="F3634" t="s">
        <v>2176</v>
      </c>
      <c r="G3634" t="s">
        <v>375</v>
      </c>
      <c r="H3634">
        <v>8250</v>
      </c>
      <c r="J3634" t="s">
        <v>22634</v>
      </c>
      <c r="K3634" s="132" t="str">
        <f>IFERROR(IFERROR(INDEX(Кат!$O:$O,MATCH($C3634,Кат!$I:$I,0)),INDEX(Торг!$L:$L,MATCH($C3634,Торг!$I:$I,0))),"")</f>
        <v/>
      </c>
      <c r="L3634" s="132" t="str">
        <f>IFERROR(IFERROR(INDEX(Кат!$A:$A,MATCH($C3634,Кат!$I:$I,0)),INDEX(Торг!$A:$A,MATCH($C3634,Торг!$I:$I,0))),"")</f>
        <v/>
      </c>
      <c r="M3634" s="132" t="str">
        <f>IFERROR(IFERROR(INDEX(Кат!$B:$B,MATCH($C3634,Кат!$I:$I,0)),INDEX(Торг!$B:$B,MATCH($C3634,Торг!$I:$I,0))),"")</f>
        <v/>
      </c>
      <c r="N3634" s="132" t="str">
        <f t="shared" si="56"/>
        <v>KRAFTTECH W05240B</v>
      </c>
      <c r="O3634" s="132" t="str">
        <f>IFERROR(IFERROR(INDEX(Кат!$B:$B,MATCH($N3634,Кат!$I:$I,0)),INDEX(Торг!$B:$B,MATCH($N3634,Торг!$I:$I,0))),"")</f>
        <v/>
      </c>
    </row>
    <row r="3635" spans="1:15" outlineLevel="1">
      <c r="A3635" t="s">
        <v>16977</v>
      </c>
      <c r="C3635" s="191" t="s">
        <v>6225</v>
      </c>
      <c r="E3635" t="s">
        <v>14041</v>
      </c>
      <c r="F3635" t="s">
        <v>2176</v>
      </c>
      <c r="G3635" t="s">
        <v>375</v>
      </c>
      <c r="H3635">
        <v>7400</v>
      </c>
      <c r="J3635" t="s">
        <v>22634</v>
      </c>
      <c r="K3635" s="132" t="str">
        <f>IFERROR(IFERROR(INDEX(Кат!$O:$O,MATCH($C3635,Кат!$I:$I,0)),INDEX(Торг!$L:$L,MATCH($C3635,Торг!$I:$I,0))),"")</f>
        <v/>
      </c>
      <c r="L3635" s="132" t="str">
        <f>IFERROR(IFERROR(INDEX(Кат!$A:$A,MATCH($C3635,Кат!$I:$I,0)),INDEX(Торг!$A:$A,MATCH($C3635,Торг!$I:$I,0))),"")</f>
        <v/>
      </c>
      <c r="M3635" s="132" t="str">
        <f>IFERROR(IFERROR(INDEX(Кат!$B:$B,MATCH($C3635,Кат!$I:$I,0)),INDEX(Торг!$B:$B,MATCH($C3635,Торг!$I:$I,0))),"")</f>
        <v/>
      </c>
      <c r="N3635" s="132" t="str">
        <f t="shared" si="56"/>
        <v>KRAFTTECH W05240A</v>
      </c>
      <c r="O3635" s="132" t="str">
        <f>IFERROR(IFERROR(INDEX(Кат!$B:$B,MATCH($N3635,Кат!$I:$I,0)),INDEX(Торг!$B:$B,MATCH($N3635,Торг!$I:$I,0))),"")</f>
        <v/>
      </c>
    </row>
    <row r="3636" spans="1:15" outlineLevel="1">
      <c r="A3636" t="s">
        <v>16978</v>
      </c>
      <c r="C3636" s="191" t="s">
        <v>6226</v>
      </c>
      <c r="E3636" t="s">
        <v>14042</v>
      </c>
      <c r="F3636" t="s">
        <v>2176</v>
      </c>
      <c r="G3636" t="s">
        <v>375</v>
      </c>
      <c r="H3636">
        <v>6700</v>
      </c>
      <c r="J3636" t="s">
        <v>22634</v>
      </c>
      <c r="K3636" s="132" t="str">
        <f>IFERROR(IFERROR(INDEX(Кат!$O:$O,MATCH($C3636,Кат!$I:$I,0)),INDEX(Торг!$L:$L,MATCH($C3636,Торг!$I:$I,0))),"")</f>
        <v/>
      </c>
      <c r="L3636" s="132" t="str">
        <f>IFERROR(IFERROR(INDEX(Кат!$A:$A,MATCH($C3636,Кат!$I:$I,0)),INDEX(Торг!$A:$A,MATCH($C3636,Торг!$I:$I,0))),"")</f>
        <v/>
      </c>
      <c r="M3636" s="132" t="str">
        <f>IFERROR(IFERROR(INDEX(Кат!$B:$B,MATCH($C3636,Кат!$I:$I,0)),INDEX(Торг!$B:$B,MATCH($C3636,Торг!$I:$I,0))),"")</f>
        <v/>
      </c>
      <c r="N3636" s="132" t="str">
        <f t="shared" si="56"/>
        <v>KRAFTTECH W00240E</v>
      </c>
      <c r="O3636" s="132" t="str">
        <f>IFERROR(IFERROR(INDEX(Кат!$B:$B,MATCH($N3636,Кат!$I:$I,0)),INDEX(Торг!$B:$B,MATCH($N3636,Торг!$I:$I,0))),"")</f>
        <v/>
      </c>
    </row>
    <row r="3637" spans="1:15" outlineLevel="1">
      <c r="A3637" t="s">
        <v>25097</v>
      </c>
      <c r="C3637" s="191" t="s">
        <v>25098</v>
      </c>
      <c r="E3637" t="s">
        <v>25099</v>
      </c>
      <c r="F3637" t="s">
        <v>2176</v>
      </c>
      <c r="G3637" t="s">
        <v>375</v>
      </c>
      <c r="H3637">
        <v>4000</v>
      </c>
      <c r="J3637" t="s">
        <v>22634</v>
      </c>
      <c r="K3637" s="132" t="str">
        <f>IFERROR(IFERROR(INDEX(Кат!$O:$O,MATCH($C3637,Кат!$I:$I,0)),INDEX(Торг!$L:$L,MATCH($C3637,Торг!$I:$I,0))),"")</f>
        <v/>
      </c>
      <c r="L3637" s="132" t="str">
        <f>IFERROR(IFERROR(INDEX(Кат!$A:$A,MATCH($C3637,Кат!$I:$I,0)),INDEX(Торг!$A:$A,MATCH($C3637,Торг!$I:$I,0))),"")</f>
        <v/>
      </c>
      <c r="M3637" s="132" t="str">
        <f>IFERROR(IFERROR(INDEX(Кат!$B:$B,MATCH($C3637,Кат!$I:$I,0)),INDEX(Торг!$B:$B,MATCH($C3637,Торг!$I:$I,0))),"")</f>
        <v/>
      </c>
      <c r="N3637" s="132" t="str">
        <f t="shared" si="56"/>
        <v>KRAFTTECH W04240D</v>
      </c>
      <c r="O3637" s="132" t="str">
        <f>IFERROR(IFERROR(INDEX(Кат!$B:$B,MATCH($N3637,Кат!$I:$I,0)),INDEX(Торг!$B:$B,MATCH($N3637,Торг!$I:$I,0))),"")</f>
        <v/>
      </c>
    </row>
    <row r="3638" spans="1:15" outlineLevel="1">
      <c r="A3638" t="s">
        <v>16979</v>
      </c>
      <c r="C3638" s="191" t="s">
        <v>6227</v>
      </c>
      <c r="E3638" t="s">
        <v>14043</v>
      </c>
      <c r="F3638" t="s">
        <v>2176</v>
      </c>
      <c r="G3638" t="s">
        <v>375</v>
      </c>
      <c r="H3638">
        <v>9600</v>
      </c>
      <c r="J3638" t="s">
        <v>22634</v>
      </c>
      <c r="K3638" s="132" t="str">
        <f>IFERROR(IFERROR(INDEX(Кат!$O:$O,MATCH($C3638,Кат!$I:$I,0)),INDEX(Торг!$L:$L,MATCH($C3638,Торг!$I:$I,0))),"")</f>
        <v/>
      </c>
      <c r="L3638" s="132" t="str">
        <f>IFERROR(IFERROR(INDEX(Кат!$A:$A,MATCH($C3638,Кат!$I:$I,0)),INDEX(Торг!$A:$A,MATCH($C3638,Торг!$I:$I,0))),"")</f>
        <v/>
      </c>
      <c r="M3638" s="132" t="str">
        <f>IFERROR(IFERROR(INDEX(Кат!$B:$B,MATCH($C3638,Кат!$I:$I,0)),INDEX(Торг!$B:$B,MATCH($C3638,Торг!$I:$I,0))),"")</f>
        <v/>
      </c>
      <c r="N3638" s="132" t="str">
        <f t="shared" si="56"/>
        <v>KRAFTTECH W01240G</v>
      </c>
      <c r="O3638" s="132" t="str">
        <f>IFERROR(IFERROR(INDEX(Кат!$B:$B,MATCH($N3638,Кат!$I:$I,0)),INDEX(Торг!$B:$B,MATCH($N3638,Торг!$I:$I,0))),"")</f>
        <v/>
      </c>
    </row>
    <row r="3639" spans="1:15" outlineLevel="1">
      <c r="A3639" t="s">
        <v>16980</v>
      </c>
      <c r="C3639" s="191" t="s">
        <v>6228</v>
      </c>
      <c r="E3639" t="s">
        <v>14044</v>
      </c>
      <c r="F3639" t="s">
        <v>2176</v>
      </c>
      <c r="G3639" t="s">
        <v>375</v>
      </c>
      <c r="H3639">
        <v>6900</v>
      </c>
      <c r="J3639" t="s">
        <v>22634</v>
      </c>
      <c r="K3639" s="132" t="str">
        <f>IFERROR(IFERROR(INDEX(Кат!$O:$O,MATCH($C3639,Кат!$I:$I,0)),INDEX(Торг!$L:$L,MATCH($C3639,Торг!$I:$I,0))),"")</f>
        <v/>
      </c>
      <c r="L3639" s="132" t="str">
        <f>IFERROR(IFERROR(INDEX(Кат!$A:$A,MATCH($C3639,Кат!$I:$I,0)),INDEX(Торг!$A:$A,MATCH($C3639,Торг!$I:$I,0))),"")</f>
        <v/>
      </c>
      <c r="M3639" s="132" t="str">
        <f>IFERROR(IFERROR(INDEX(Кат!$B:$B,MATCH($C3639,Кат!$I:$I,0)),INDEX(Торг!$B:$B,MATCH($C3639,Торг!$I:$I,0))),"")</f>
        <v/>
      </c>
      <c r="N3639" s="132" t="str">
        <f t="shared" si="56"/>
        <v>KRAFTTECH W01240H9</v>
      </c>
      <c r="O3639" s="132" t="str">
        <f>IFERROR(IFERROR(INDEX(Кат!$B:$B,MATCH($N3639,Кат!$I:$I,0)),INDEX(Торг!$B:$B,MATCH($N3639,Торг!$I:$I,0))),"")</f>
        <v/>
      </c>
    </row>
    <row r="3640" spans="1:15" outlineLevel="1">
      <c r="A3640" t="s">
        <v>23952</v>
      </c>
      <c r="C3640" s="191"/>
      <c r="E3640" t="s">
        <v>23953</v>
      </c>
      <c r="J3640" t="s">
        <v>22634</v>
      </c>
      <c r="K3640" s="132" t="str">
        <f>IFERROR(IFERROR(INDEX(Кат!$O:$O,MATCH($C3640,Кат!$I:$I,0)),INDEX(Торг!$L:$L,MATCH($C3640,Торг!$I:$I,0))),"")</f>
        <v/>
      </c>
      <c r="L3640" s="132" t="str">
        <f>IFERROR(IFERROR(INDEX(Кат!$A:$A,MATCH($C3640,Кат!$I:$I,0)),INDEX(Торг!$A:$A,MATCH($C3640,Торг!$I:$I,0))),"")</f>
        <v/>
      </c>
      <c r="M3640" s="132" t="str">
        <f>IFERROR(IFERROR(INDEX(Кат!$B:$B,MATCH($C3640,Кат!$I:$I,0)),INDEX(Торг!$B:$B,MATCH($C3640,Торг!$I:$I,0))),"")</f>
        <v/>
      </c>
      <c r="N3640" s="132" t="str">
        <f t="shared" si="56"/>
        <v xml:space="preserve"> </v>
      </c>
      <c r="O3640" s="132" t="str">
        <f>IFERROR(IFERROR(INDEX(Кат!$B:$B,MATCH($N3640,Кат!$I:$I,0)),INDEX(Торг!$B:$B,MATCH($N3640,Торг!$I:$I,0))),"")</f>
        <v/>
      </c>
    </row>
    <row r="3641" spans="1:15" outlineLevel="1">
      <c r="A3641" t="s">
        <v>16981</v>
      </c>
      <c r="C3641" s="191" t="s">
        <v>2179</v>
      </c>
      <c r="E3641" t="s">
        <v>14045</v>
      </c>
      <c r="F3641" t="s">
        <v>2180</v>
      </c>
      <c r="G3641" t="s">
        <v>399</v>
      </c>
      <c r="H3641">
        <v>1400</v>
      </c>
      <c r="J3641" t="s">
        <v>22634</v>
      </c>
      <c r="K3641" s="132" t="str">
        <f>IFERROR(IFERROR(INDEX(Кат!$O:$O,MATCH($C3641,Кат!$I:$I,0)),INDEX(Торг!$L:$L,MATCH($C3641,Торг!$I:$I,0))),"")</f>
        <v/>
      </c>
      <c r="L3641" s="132" t="str">
        <f>IFERROR(IFERROR(INDEX(Кат!$A:$A,MATCH($C3641,Кат!$I:$I,0)),INDEX(Торг!$A:$A,MATCH($C3641,Торг!$I:$I,0))),"")</f>
        <v/>
      </c>
      <c r="M3641" s="132" t="str">
        <f>IFERROR(IFERROR(INDEX(Кат!$B:$B,MATCH($C3641,Кат!$I:$I,0)),INDEX(Торг!$B:$B,MATCH($C3641,Торг!$I:$I,0))),"")</f>
        <v/>
      </c>
      <c r="N3641" s="132" t="str">
        <f t="shared" si="56"/>
        <v>KRAMME KJ22308</v>
      </c>
      <c r="O3641" s="132" t="str">
        <f>IFERROR(IFERROR(INDEX(Кат!$B:$B,MATCH($N3641,Кат!$I:$I,0)),INDEX(Торг!$B:$B,MATCH($N3641,Торг!$I:$I,0))),"")</f>
        <v/>
      </c>
    </row>
    <row r="3642" spans="1:15" outlineLevel="1">
      <c r="A3642" t="s">
        <v>16982</v>
      </c>
      <c r="C3642" s="191" t="s">
        <v>2181</v>
      </c>
      <c r="E3642" t="s">
        <v>2182</v>
      </c>
      <c r="F3642" t="s">
        <v>2180</v>
      </c>
      <c r="G3642" t="s">
        <v>399</v>
      </c>
      <c r="H3642">
        <v>1050</v>
      </c>
      <c r="J3642" t="s">
        <v>22634</v>
      </c>
      <c r="K3642" s="132" t="str">
        <f>IFERROR(IFERROR(INDEX(Кат!$O:$O,MATCH($C3642,Кат!$I:$I,0)),INDEX(Торг!$L:$L,MATCH($C3642,Торг!$I:$I,0))),"")</f>
        <v/>
      </c>
      <c r="L3642" s="132" t="str">
        <f>IFERROR(IFERROR(INDEX(Кат!$A:$A,MATCH($C3642,Кат!$I:$I,0)),INDEX(Торг!$A:$A,MATCH($C3642,Торг!$I:$I,0))),"")</f>
        <v/>
      </c>
      <c r="M3642" s="132" t="str">
        <f>IFERROR(IFERROR(INDEX(Кат!$B:$B,MATCH($C3642,Кат!$I:$I,0)),INDEX(Торг!$B:$B,MATCH($C3642,Торг!$I:$I,0))),"")</f>
        <v/>
      </c>
      <c r="N3642" s="132" t="str">
        <f t="shared" si="56"/>
        <v>KRAMME KJ22010</v>
      </c>
      <c r="O3642" s="132" t="str">
        <f>IFERROR(IFERROR(INDEX(Кат!$B:$B,MATCH($N3642,Кат!$I:$I,0)),INDEX(Торг!$B:$B,MATCH($N3642,Торг!$I:$I,0))),"")</f>
        <v/>
      </c>
    </row>
    <row r="3643" spans="1:15" outlineLevel="1">
      <c r="A3643" t="s">
        <v>16983</v>
      </c>
      <c r="C3643" s="191" t="s">
        <v>2183</v>
      </c>
      <c r="E3643" t="s">
        <v>14046</v>
      </c>
      <c r="F3643" t="s">
        <v>2180</v>
      </c>
      <c r="G3643" t="s">
        <v>399</v>
      </c>
      <c r="H3643">
        <v>1170</v>
      </c>
      <c r="J3643" t="s">
        <v>22634</v>
      </c>
      <c r="K3643" s="132" t="str">
        <f>IFERROR(IFERROR(INDEX(Кат!$O:$O,MATCH($C3643,Кат!$I:$I,0)),INDEX(Торг!$L:$L,MATCH($C3643,Торг!$I:$I,0))),"")</f>
        <v/>
      </c>
      <c r="L3643" s="132" t="str">
        <f>IFERROR(IFERROR(INDEX(Кат!$A:$A,MATCH($C3643,Кат!$I:$I,0)),INDEX(Торг!$A:$A,MATCH($C3643,Торг!$I:$I,0))),"")</f>
        <v/>
      </c>
      <c r="M3643" s="132" t="str">
        <f>IFERROR(IFERROR(INDEX(Кат!$B:$B,MATCH($C3643,Кат!$I:$I,0)),INDEX(Торг!$B:$B,MATCH($C3643,Торг!$I:$I,0))),"")</f>
        <v/>
      </c>
      <c r="N3643" s="132" t="str">
        <f t="shared" si="56"/>
        <v>KRAMME KJ22070</v>
      </c>
      <c r="O3643" s="132" t="str">
        <f>IFERROR(IFERROR(INDEX(Кат!$B:$B,MATCH($N3643,Кат!$I:$I,0)),INDEX(Торг!$B:$B,MATCH($N3643,Торг!$I:$I,0))),"")</f>
        <v/>
      </c>
    </row>
    <row r="3644" spans="1:15">
      <c r="A3644" t="s">
        <v>27925</v>
      </c>
      <c r="C3644" s="191"/>
      <c r="E3644" t="s">
        <v>27926</v>
      </c>
      <c r="J3644" t="s">
        <v>22634</v>
      </c>
      <c r="K3644" s="132" t="str">
        <f>IFERROR(IFERROR(INDEX(Кат!$O:$O,MATCH($C3644,Кат!$I:$I,0)),INDEX(Торг!$L:$L,MATCH($C3644,Торг!$I:$I,0))),"")</f>
        <v/>
      </c>
      <c r="L3644" s="132" t="str">
        <f>IFERROR(IFERROR(INDEX(Кат!$A:$A,MATCH($C3644,Кат!$I:$I,0)),INDEX(Торг!$A:$A,MATCH($C3644,Торг!$I:$I,0))),"")</f>
        <v/>
      </c>
      <c r="M3644" s="132" t="str">
        <f>IFERROR(IFERROR(INDEX(Кат!$B:$B,MATCH($C3644,Кат!$I:$I,0)),INDEX(Торг!$B:$B,MATCH($C3644,Торг!$I:$I,0))),"")</f>
        <v/>
      </c>
      <c r="N3644" s="132" t="str">
        <f t="shared" si="56"/>
        <v xml:space="preserve"> </v>
      </c>
      <c r="O3644" s="132" t="str">
        <f>IFERROR(IFERROR(INDEX(Кат!$B:$B,MATCH($N3644,Кат!$I:$I,0)),INDEX(Торг!$B:$B,MATCH($N3644,Торг!$I:$I,0))),"")</f>
        <v/>
      </c>
    </row>
    <row r="3645" spans="1:15" outlineLevel="1">
      <c r="A3645" t="s">
        <v>27927</v>
      </c>
      <c r="C3645" s="191" t="s">
        <v>27928</v>
      </c>
      <c r="E3645" t="s">
        <v>27929</v>
      </c>
      <c r="F3645" t="s">
        <v>27930</v>
      </c>
      <c r="G3645" t="s">
        <v>399</v>
      </c>
      <c r="H3645">
        <v>1600</v>
      </c>
      <c r="J3645" t="s">
        <v>22634</v>
      </c>
      <c r="K3645" s="132" t="str">
        <f>IFERROR(IFERROR(INDEX(Кат!$O:$O,MATCH($C3645,Кат!$I:$I,0)),INDEX(Торг!$L:$L,MATCH($C3645,Торг!$I:$I,0))),"")</f>
        <v/>
      </c>
      <c r="L3645" s="132" t="str">
        <f>IFERROR(IFERROR(INDEX(Кат!$A:$A,MATCH($C3645,Кат!$I:$I,0)),INDEX(Торг!$A:$A,MATCH($C3645,Торг!$I:$I,0))),"")</f>
        <v/>
      </c>
      <c r="M3645" s="132" t="str">
        <f>IFERROR(IFERROR(INDEX(Кат!$B:$B,MATCH($C3645,Кат!$I:$I,0)),INDEX(Торг!$B:$B,MATCH($C3645,Торг!$I:$I,0))),"")</f>
        <v/>
      </c>
      <c r="N3645" s="132" t="str">
        <f t="shared" si="56"/>
        <v>KRAUF EPS0029WM</v>
      </c>
      <c r="O3645" s="132" t="str">
        <f>IFERROR(IFERROR(INDEX(Кат!$B:$B,MATCH($N3645,Кат!$I:$I,0)),INDEX(Торг!$B:$B,MATCH($N3645,Торг!$I:$I,0))),"")</f>
        <v/>
      </c>
    </row>
    <row r="3646" spans="1:15" outlineLevel="1">
      <c r="A3646" t="s">
        <v>23954</v>
      </c>
      <c r="C3646" s="191"/>
      <c r="E3646" t="s">
        <v>23955</v>
      </c>
      <c r="J3646" t="s">
        <v>22634</v>
      </c>
      <c r="K3646" s="132" t="str">
        <f>IFERROR(IFERROR(INDEX(Кат!$O:$O,MATCH($C3646,Кат!$I:$I,0)),INDEX(Торг!$L:$L,MATCH($C3646,Торг!$I:$I,0))),"")</f>
        <v/>
      </c>
      <c r="L3646" s="132" t="str">
        <f>IFERROR(IFERROR(INDEX(Кат!$A:$A,MATCH($C3646,Кат!$I:$I,0)),INDEX(Торг!$A:$A,MATCH($C3646,Торг!$I:$I,0))),"")</f>
        <v/>
      </c>
      <c r="M3646" s="132" t="str">
        <f>IFERROR(IFERROR(INDEX(Кат!$B:$B,MATCH($C3646,Кат!$I:$I,0)),INDEX(Торг!$B:$B,MATCH($C3646,Торг!$I:$I,0))),"")</f>
        <v/>
      </c>
      <c r="N3646" s="132" t="str">
        <f t="shared" si="56"/>
        <v xml:space="preserve"> </v>
      </c>
      <c r="O3646" s="132" t="str">
        <f>IFERROR(IFERROR(INDEX(Кат!$B:$B,MATCH($N3646,Кат!$I:$I,0)),INDEX(Торг!$B:$B,MATCH($N3646,Торг!$I:$I,0))),"")</f>
        <v/>
      </c>
    </row>
    <row r="3647" spans="1:15" outlineLevel="1">
      <c r="A3647" t="s">
        <v>16984</v>
      </c>
      <c r="C3647" s="191" t="s">
        <v>2184</v>
      </c>
      <c r="E3647" t="s">
        <v>2185</v>
      </c>
      <c r="F3647" t="s">
        <v>2186</v>
      </c>
      <c r="G3647" t="s">
        <v>399</v>
      </c>
      <c r="H3647">
        <v>700</v>
      </c>
      <c r="J3647" t="s">
        <v>22634</v>
      </c>
      <c r="K3647" s="132" t="str">
        <f>IFERROR(IFERROR(INDEX(Кат!$O:$O,MATCH($C3647,Кат!$I:$I,0)),INDEX(Торг!$L:$L,MATCH($C3647,Торг!$I:$I,0))),"")</f>
        <v/>
      </c>
      <c r="L3647" s="132" t="str">
        <f>IFERROR(IFERROR(INDEX(Кат!$A:$A,MATCH($C3647,Кат!$I:$I,0)),INDEX(Торг!$A:$A,MATCH($C3647,Торг!$I:$I,0))),"")</f>
        <v/>
      </c>
      <c r="M3647" s="132" t="str">
        <f>IFERROR(IFERROR(INDEX(Кат!$B:$B,MATCH($C3647,Кат!$I:$I,0)),INDEX(Торг!$B:$B,MATCH($C3647,Торг!$I:$I,0))),"")</f>
        <v/>
      </c>
      <c r="N3647" s="132" t="str">
        <f t="shared" si="56"/>
        <v>KRONER K151208</v>
      </c>
      <c r="O3647" s="132" t="str">
        <f>IFERROR(IFERROR(INDEX(Кат!$B:$B,MATCH($N3647,Кат!$I:$I,0)),INDEX(Торг!$B:$B,MATCH($N3647,Торг!$I:$I,0))),"")</f>
        <v/>
      </c>
    </row>
    <row r="3648" spans="1:15" outlineLevel="1">
      <c r="A3648" t="s">
        <v>16985</v>
      </c>
      <c r="C3648" s="191" t="s">
        <v>2187</v>
      </c>
      <c r="E3648" t="s">
        <v>2188</v>
      </c>
      <c r="F3648" t="s">
        <v>2186</v>
      </c>
      <c r="G3648" t="s">
        <v>399</v>
      </c>
      <c r="H3648">
        <v>850</v>
      </c>
      <c r="J3648" t="s">
        <v>22634</v>
      </c>
      <c r="K3648" s="132" t="str">
        <f>IFERROR(IFERROR(INDEX(Кат!$O:$O,MATCH($C3648,Кат!$I:$I,0)),INDEX(Торг!$L:$L,MATCH($C3648,Торг!$I:$I,0))),"")</f>
        <v/>
      </c>
      <c r="L3648" s="132" t="str">
        <f>IFERROR(IFERROR(INDEX(Кат!$A:$A,MATCH($C3648,Кат!$I:$I,0)),INDEX(Торг!$A:$A,MATCH($C3648,Торг!$I:$I,0))),"")</f>
        <v/>
      </c>
      <c r="M3648" s="132" t="str">
        <f>IFERROR(IFERROR(INDEX(Кат!$B:$B,MATCH($C3648,Кат!$I:$I,0)),INDEX(Торг!$B:$B,MATCH($C3648,Торг!$I:$I,0))),"")</f>
        <v/>
      </c>
      <c r="N3648" s="132" t="str">
        <f t="shared" si="56"/>
        <v>KRONER K151118</v>
      </c>
      <c r="O3648" s="132" t="str">
        <f>IFERROR(IFERROR(INDEX(Кат!$B:$B,MATCH($N3648,Кат!$I:$I,0)),INDEX(Торг!$B:$B,MATCH($N3648,Торг!$I:$I,0))),"")</f>
        <v/>
      </c>
    </row>
    <row r="3649" spans="1:15" outlineLevel="1">
      <c r="A3649" t="s">
        <v>16986</v>
      </c>
      <c r="C3649" s="191" t="s">
        <v>2189</v>
      </c>
      <c r="E3649" t="s">
        <v>2190</v>
      </c>
      <c r="F3649" t="s">
        <v>2186</v>
      </c>
      <c r="G3649" t="s">
        <v>399</v>
      </c>
      <c r="H3649">
        <v>590</v>
      </c>
      <c r="J3649" t="s">
        <v>22634</v>
      </c>
      <c r="K3649" s="132" t="str">
        <f>IFERROR(IFERROR(INDEX(Кат!$O:$O,MATCH($C3649,Кат!$I:$I,0)),INDEX(Торг!$L:$L,MATCH($C3649,Торг!$I:$I,0))),"")</f>
        <v/>
      </c>
      <c r="L3649" s="132" t="str">
        <f>IFERROR(IFERROR(INDEX(Кат!$A:$A,MATCH($C3649,Кат!$I:$I,0)),INDEX(Торг!$A:$A,MATCH($C3649,Торг!$I:$I,0))),"")</f>
        <v/>
      </c>
      <c r="M3649" s="132" t="str">
        <f>IFERROR(IFERROR(INDEX(Кат!$B:$B,MATCH($C3649,Кат!$I:$I,0)),INDEX(Торг!$B:$B,MATCH($C3649,Торг!$I:$I,0))),"")</f>
        <v/>
      </c>
      <c r="N3649" s="132" t="str">
        <f t="shared" si="56"/>
        <v>KRONER K151108</v>
      </c>
      <c r="O3649" s="132" t="str">
        <f>IFERROR(IFERROR(INDEX(Кат!$B:$B,MATCH($N3649,Кат!$I:$I,0)),INDEX(Торг!$B:$B,MATCH($N3649,Торг!$I:$I,0))),"")</f>
        <v/>
      </c>
    </row>
    <row r="3650" spans="1:15" outlineLevel="1">
      <c r="A3650" t="s">
        <v>16987</v>
      </c>
      <c r="C3650" s="191" t="s">
        <v>2191</v>
      </c>
      <c r="E3650" t="s">
        <v>2192</v>
      </c>
      <c r="F3650" t="s">
        <v>2186</v>
      </c>
      <c r="G3650" t="s">
        <v>399</v>
      </c>
      <c r="H3650">
        <v>1400</v>
      </c>
      <c r="J3650" t="s">
        <v>22634</v>
      </c>
      <c r="K3650" s="132" t="str">
        <f>IFERROR(IFERROR(INDEX(Кат!$O:$O,MATCH($C3650,Кат!$I:$I,0)),INDEX(Торг!$L:$L,MATCH($C3650,Торг!$I:$I,0))),"")</f>
        <v/>
      </c>
      <c r="L3650" s="132" t="str">
        <f>IFERROR(IFERROR(INDEX(Кат!$A:$A,MATCH($C3650,Кат!$I:$I,0)),INDEX(Торг!$A:$A,MATCH($C3650,Торг!$I:$I,0))),"")</f>
        <v/>
      </c>
      <c r="M3650" s="132" t="str">
        <f>IFERROR(IFERROR(INDEX(Кат!$B:$B,MATCH($C3650,Кат!$I:$I,0)),INDEX(Торг!$B:$B,MATCH($C3650,Торг!$I:$I,0))),"")</f>
        <v/>
      </c>
      <c r="N3650" s="132" t="str">
        <f t="shared" si="56"/>
        <v>KRONER K151247</v>
      </c>
      <c r="O3650" s="132" t="str">
        <f>IFERROR(IFERROR(INDEX(Кат!$B:$B,MATCH($N3650,Кат!$I:$I,0)),INDEX(Торг!$B:$B,MATCH($N3650,Торг!$I:$I,0))),"")</f>
        <v/>
      </c>
    </row>
    <row r="3651" spans="1:15" outlineLevel="1">
      <c r="A3651" t="s">
        <v>23218</v>
      </c>
      <c r="C3651" s="191" t="s">
        <v>23219</v>
      </c>
      <c r="E3651" t="s">
        <v>23220</v>
      </c>
      <c r="F3651" t="s">
        <v>2186</v>
      </c>
      <c r="G3651" t="s">
        <v>399</v>
      </c>
      <c r="H3651">
        <v>770</v>
      </c>
      <c r="J3651" t="s">
        <v>22634</v>
      </c>
      <c r="K3651" s="132" t="str">
        <f>IFERROR(IFERROR(INDEX(Кат!$O:$O,MATCH($C3651,Кат!$I:$I,0)),INDEX(Торг!$L:$L,MATCH($C3651,Торг!$I:$I,0))),"")</f>
        <v/>
      </c>
      <c r="L3651" s="132" t="str">
        <f>IFERROR(IFERROR(INDEX(Кат!$A:$A,MATCH($C3651,Кат!$I:$I,0)),INDEX(Торг!$A:$A,MATCH($C3651,Торг!$I:$I,0))),"")</f>
        <v/>
      </c>
      <c r="M3651" s="132" t="str">
        <f>IFERROR(IFERROR(INDEX(Кат!$B:$B,MATCH($C3651,Кат!$I:$I,0)),INDEX(Торг!$B:$B,MATCH($C3651,Торг!$I:$I,0))),"")</f>
        <v/>
      </c>
      <c r="N3651" s="132" t="str">
        <f t="shared" si="56"/>
        <v>KRONER K152270</v>
      </c>
      <c r="O3651" s="132" t="str">
        <f>IFERROR(IFERROR(INDEX(Кат!$B:$B,MATCH($N3651,Кат!$I:$I,0)),INDEX(Торг!$B:$B,MATCH($N3651,Торг!$I:$I,0))),"")</f>
        <v/>
      </c>
    </row>
    <row r="3652" spans="1:15" outlineLevel="1">
      <c r="A3652" t="s">
        <v>16988</v>
      </c>
      <c r="C3652" s="191" t="s">
        <v>6229</v>
      </c>
      <c r="E3652" t="s">
        <v>6230</v>
      </c>
      <c r="F3652" t="s">
        <v>2186</v>
      </c>
      <c r="G3652" t="s">
        <v>399</v>
      </c>
      <c r="H3652">
        <v>400</v>
      </c>
      <c r="J3652" t="s">
        <v>22634</v>
      </c>
      <c r="K3652" s="132" t="str">
        <f>IFERROR(IFERROR(INDEX(Кат!$O:$O,MATCH($C3652,Кат!$I:$I,0)),INDEX(Торг!$L:$L,MATCH($C3652,Торг!$I:$I,0))),"")</f>
        <v/>
      </c>
      <c r="L3652" s="132" t="str">
        <f>IFERROR(IFERROR(INDEX(Кат!$A:$A,MATCH($C3652,Кат!$I:$I,0)),INDEX(Торг!$A:$A,MATCH($C3652,Торг!$I:$I,0))),"")</f>
        <v/>
      </c>
      <c r="M3652" s="132" t="str">
        <f>IFERROR(IFERROR(INDEX(Кат!$B:$B,MATCH($C3652,Кат!$I:$I,0)),INDEX(Торг!$B:$B,MATCH($C3652,Торг!$I:$I,0))),"")</f>
        <v/>
      </c>
      <c r="N3652" s="132" t="str">
        <f t="shared" si="56"/>
        <v>KRONER K152008</v>
      </c>
      <c r="O3652" s="132" t="str">
        <f>IFERROR(IFERROR(INDEX(Кат!$B:$B,MATCH($N3652,Кат!$I:$I,0)),INDEX(Торг!$B:$B,MATCH($N3652,Торг!$I:$I,0))),"")</f>
        <v/>
      </c>
    </row>
    <row r="3653" spans="1:15" outlineLevel="1">
      <c r="A3653" t="s">
        <v>23221</v>
      </c>
      <c r="C3653" s="191" t="s">
        <v>23222</v>
      </c>
      <c r="E3653" t="s">
        <v>23223</v>
      </c>
      <c r="F3653" t="s">
        <v>2186</v>
      </c>
      <c r="G3653" t="s">
        <v>399</v>
      </c>
      <c r="H3653">
        <v>420</v>
      </c>
      <c r="J3653" t="s">
        <v>22634</v>
      </c>
      <c r="K3653" s="132" t="str">
        <f>IFERROR(IFERROR(INDEX(Кат!$O:$O,MATCH($C3653,Кат!$I:$I,0)),INDEX(Торг!$L:$L,MATCH($C3653,Торг!$I:$I,0))),"")</f>
        <v/>
      </c>
      <c r="L3653" s="132" t="str">
        <f>IFERROR(IFERROR(INDEX(Кат!$A:$A,MATCH($C3653,Кат!$I:$I,0)),INDEX(Торг!$A:$A,MATCH($C3653,Торг!$I:$I,0))),"")</f>
        <v/>
      </c>
      <c r="M3653" s="132" t="str">
        <f>IFERROR(IFERROR(INDEX(Кат!$B:$B,MATCH($C3653,Кат!$I:$I,0)),INDEX(Торг!$B:$B,MATCH($C3653,Торг!$I:$I,0))),"")</f>
        <v/>
      </c>
      <c r="N3653" s="132" t="str">
        <f t="shared" si="56"/>
        <v>KRONER K152170</v>
      </c>
      <c r="O3653" s="132" t="str">
        <f>IFERROR(IFERROR(INDEX(Кат!$B:$B,MATCH($N3653,Кат!$I:$I,0)),INDEX(Торг!$B:$B,MATCH($N3653,Торг!$I:$I,0))),"")</f>
        <v/>
      </c>
    </row>
    <row r="3654" spans="1:15" outlineLevel="1">
      <c r="A3654" t="s">
        <v>16989</v>
      </c>
      <c r="C3654" s="191" t="s">
        <v>14267</v>
      </c>
      <c r="E3654" t="s">
        <v>14268</v>
      </c>
      <c r="F3654" t="s">
        <v>2186</v>
      </c>
      <c r="G3654" t="s">
        <v>399</v>
      </c>
      <c r="H3654">
        <v>800</v>
      </c>
      <c r="J3654" t="s">
        <v>22634</v>
      </c>
      <c r="K3654" s="132" t="str">
        <f>IFERROR(IFERROR(INDEX(Кат!$O:$O,MATCH($C3654,Кат!$I:$I,0)),INDEX(Торг!$L:$L,MATCH($C3654,Торг!$I:$I,0))),"")</f>
        <v/>
      </c>
      <c r="L3654" s="132" t="str">
        <f>IFERROR(IFERROR(INDEX(Кат!$A:$A,MATCH($C3654,Кат!$I:$I,0)),INDEX(Торг!$A:$A,MATCH($C3654,Торг!$I:$I,0))),"")</f>
        <v/>
      </c>
      <c r="M3654" s="132" t="str">
        <f>IFERROR(IFERROR(INDEX(Кат!$B:$B,MATCH($C3654,Кат!$I:$I,0)),INDEX(Торг!$B:$B,MATCH($C3654,Торг!$I:$I,0))),"")</f>
        <v/>
      </c>
      <c r="N3654" s="132" t="str">
        <f t="shared" si="56"/>
        <v>KRONER K152290</v>
      </c>
      <c r="O3654" s="132" t="str">
        <f>IFERROR(IFERROR(INDEX(Кат!$B:$B,MATCH($N3654,Кат!$I:$I,0)),INDEX(Торг!$B:$B,MATCH($N3654,Торг!$I:$I,0))),"")</f>
        <v/>
      </c>
    </row>
    <row r="3655" spans="1:15" outlineLevel="1">
      <c r="A3655" t="s">
        <v>16990</v>
      </c>
      <c r="C3655" s="191" t="s">
        <v>14589</v>
      </c>
      <c r="E3655" t="s">
        <v>14269</v>
      </c>
      <c r="F3655" t="s">
        <v>2186</v>
      </c>
      <c r="G3655" t="s">
        <v>399</v>
      </c>
      <c r="H3655">
        <v>450</v>
      </c>
      <c r="J3655" t="s">
        <v>22634</v>
      </c>
      <c r="K3655" s="132" t="str">
        <f>IFERROR(IFERROR(INDEX(Кат!$O:$O,MATCH($C3655,Кат!$I:$I,0)),INDEX(Торг!$L:$L,MATCH($C3655,Торг!$I:$I,0))),"")</f>
        <v/>
      </c>
      <c r="L3655" s="132" t="str">
        <f>IFERROR(IFERROR(INDEX(Кат!$A:$A,MATCH($C3655,Кат!$I:$I,0)),INDEX(Торг!$A:$A,MATCH($C3655,Торг!$I:$I,0))),"")</f>
        <v/>
      </c>
      <c r="M3655" s="132" t="str">
        <f>IFERROR(IFERROR(INDEX(Кат!$B:$B,MATCH($C3655,Кат!$I:$I,0)),INDEX(Торг!$B:$B,MATCH($C3655,Торг!$I:$I,0))),"")</f>
        <v/>
      </c>
      <c r="N3655" s="132" t="str">
        <f t="shared" si="56"/>
        <v>KRONER K152123</v>
      </c>
      <c r="O3655" s="132" t="str">
        <f>IFERROR(IFERROR(INDEX(Кат!$B:$B,MATCH($N3655,Кат!$I:$I,0)),INDEX(Торг!$B:$B,MATCH($N3655,Торг!$I:$I,0))),"")</f>
        <v/>
      </c>
    </row>
    <row r="3656" spans="1:15" ht="18" customHeight="1" outlineLevel="1">
      <c r="A3656" t="s">
        <v>16991</v>
      </c>
      <c r="C3656" s="191" t="s">
        <v>2193</v>
      </c>
      <c r="E3656" t="s">
        <v>2194</v>
      </c>
      <c r="F3656" t="s">
        <v>2186</v>
      </c>
      <c r="G3656" t="s">
        <v>399</v>
      </c>
      <c r="H3656">
        <v>300</v>
      </c>
      <c r="J3656" t="s">
        <v>22634</v>
      </c>
      <c r="K3656" s="132" t="str">
        <f>IFERROR(IFERROR(INDEX(Кат!$O:$O,MATCH($C3656,Кат!$I:$I,0)),INDEX(Торг!$L:$L,MATCH($C3656,Торг!$I:$I,0))),"")</f>
        <v/>
      </c>
      <c r="L3656" s="132" t="str">
        <f>IFERROR(IFERROR(INDEX(Кат!$A:$A,MATCH($C3656,Кат!$I:$I,0)),INDEX(Торг!$A:$A,MATCH($C3656,Торг!$I:$I,0))),"")</f>
        <v/>
      </c>
      <c r="M3656" s="132" t="str">
        <f>IFERROR(IFERROR(INDEX(Кат!$B:$B,MATCH($C3656,Кат!$I:$I,0)),INDEX(Торг!$B:$B,MATCH($C3656,Торг!$I:$I,0))),"")</f>
        <v/>
      </c>
      <c r="N3656" s="132" t="str">
        <f t="shared" ref="N3656:N3719" si="57">_xlfn.CONCAT(F3656," ",C3656)</f>
        <v>KRONER K152112</v>
      </c>
      <c r="O3656" s="132" t="str">
        <f>IFERROR(IFERROR(INDEX(Кат!$B:$B,MATCH($N3656,Кат!$I:$I,0)),INDEX(Торг!$B:$B,MATCH($N3656,Торг!$I:$I,0))),"")</f>
        <v/>
      </c>
    </row>
    <row r="3657" spans="1:15" outlineLevel="1">
      <c r="A3657" t="s">
        <v>30408</v>
      </c>
      <c r="C3657" s="191" t="s">
        <v>30409</v>
      </c>
      <c r="E3657" t="s">
        <v>30410</v>
      </c>
      <c r="F3657" t="s">
        <v>2186</v>
      </c>
      <c r="G3657" t="s">
        <v>399</v>
      </c>
      <c r="H3657">
        <v>700</v>
      </c>
      <c r="J3657" t="s">
        <v>22634</v>
      </c>
      <c r="K3657" s="132" t="str">
        <f>IFERROR(IFERROR(INDEX(Кат!$O:$O,MATCH($C3657,Кат!$I:$I,0)),INDEX(Торг!$L:$L,MATCH($C3657,Торг!$I:$I,0))),"")</f>
        <v/>
      </c>
      <c r="L3657" s="132" t="str">
        <f>IFERROR(IFERROR(INDEX(Кат!$A:$A,MATCH($C3657,Кат!$I:$I,0)),INDEX(Торг!$A:$A,MATCH($C3657,Торг!$I:$I,0))),"")</f>
        <v/>
      </c>
      <c r="M3657" s="132" t="str">
        <f>IFERROR(IFERROR(INDEX(Кат!$B:$B,MATCH($C3657,Кат!$I:$I,0)),INDEX(Торг!$B:$B,MATCH($C3657,Торг!$I:$I,0))),"")</f>
        <v/>
      </c>
      <c r="N3657" s="132" t="str">
        <f t="shared" si="57"/>
        <v>KRONER K303160</v>
      </c>
      <c r="O3657" s="132" t="str">
        <f>IFERROR(IFERROR(INDEX(Кат!$B:$B,MATCH($N3657,Кат!$I:$I,0)),INDEX(Торг!$B:$B,MATCH($N3657,Торг!$I:$I,0))),"")</f>
        <v/>
      </c>
    </row>
    <row r="3658" spans="1:15" outlineLevel="1">
      <c r="A3658" t="s">
        <v>16992</v>
      </c>
      <c r="C3658" s="191" t="s">
        <v>2195</v>
      </c>
      <c r="E3658" t="s">
        <v>2196</v>
      </c>
      <c r="F3658" t="s">
        <v>2186</v>
      </c>
      <c r="G3658" t="s">
        <v>399</v>
      </c>
      <c r="H3658">
        <v>1400</v>
      </c>
      <c r="J3658" t="s">
        <v>22634</v>
      </c>
      <c r="K3658" s="132" t="str">
        <f>IFERROR(IFERROR(INDEX(Кат!$O:$O,MATCH($C3658,Кат!$I:$I,0)),INDEX(Торг!$L:$L,MATCH($C3658,Торг!$I:$I,0))),"")</f>
        <v/>
      </c>
      <c r="L3658" s="132" t="str">
        <f>IFERROR(IFERROR(INDEX(Кат!$A:$A,MATCH($C3658,Кат!$I:$I,0)),INDEX(Торг!$A:$A,MATCH($C3658,Торг!$I:$I,0))),"")</f>
        <v/>
      </c>
      <c r="M3658" s="132" t="str">
        <f>IFERROR(IFERROR(INDEX(Кат!$B:$B,MATCH($C3658,Кат!$I:$I,0)),INDEX(Торг!$B:$B,MATCH($C3658,Торг!$I:$I,0))),"")</f>
        <v/>
      </c>
      <c r="N3658" s="132" t="str">
        <f t="shared" si="57"/>
        <v>KRONER K101508</v>
      </c>
      <c r="O3658" s="132" t="str">
        <f>IFERROR(IFERROR(INDEX(Кат!$B:$B,MATCH($N3658,Кат!$I:$I,0)),INDEX(Торг!$B:$B,MATCH($N3658,Торг!$I:$I,0))),"")</f>
        <v/>
      </c>
    </row>
    <row r="3659" spans="1:15" outlineLevel="1">
      <c r="A3659" t="s">
        <v>16993</v>
      </c>
      <c r="C3659" s="191" t="s">
        <v>2197</v>
      </c>
      <c r="E3659" t="s">
        <v>2198</v>
      </c>
      <c r="F3659" t="s">
        <v>2186</v>
      </c>
      <c r="G3659" t="s">
        <v>399</v>
      </c>
      <c r="H3659">
        <v>1050</v>
      </c>
      <c r="J3659" t="s">
        <v>22634</v>
      </c>
      <c r="K3659" s="132" t="str">
        <f>IFERROR(IFERROR(INDEX(Кат!$O:$O,MATCH($C3659,Кат!$I:$I,0)),INDEX(Торг!$L:$L,MATCH($C3659,Торг!$I:$I,0))),"")</f>
        <v/>
      </c>
      <c r="L3659" s="132" t="str">
        <f>IFERROR(IFERROR(INDEX(Кат!$A:$A,MATCH($C3659,Кат!$I:$I,0)),INDEX(Торг!$A:$A,MATCH($C3659,Торг!$I:$I,0))),"")</f>
        <v/>
      </c>
      <c r="M3659" s="132" t="str">
        <f>IFERROR(IFERROR(INDEX(Кат!$B:$B,MATCH($C3659,Кат!$I:$I,0)),INDEX(Торг!$B:$B,MATCH($C3659,Торг!$I:$I,0))),"")</f>
        <v/>
      </c>
      <c r="N3659" s="132" t="str">
        <f t="shared" si="57"/>
        <v>KRONER К101608</v>
      </c>
      <c r="O3659" s="132" t="str">
        <f>IFERROR(IFERROR(INDEX(Кат!$B:$B,MATCH($N3659,Кат!$I:$I,0)),INDEX(Торг!$B:$B,MATCH($N3659,Торг!$I:$I,0))),"")</f>
        <v/>
      </c>
    </row>
    <row r="3660" spans="1:15" outlineLevel="1">
      <c r="A3660" t="s">
        <v>16994</v>
      </c>
      <c r="C3660" s="191" t="s">
        <v>2199</v>
      </c>
      <c r="E3660" t="s">
        <v>2200</v>
      </c>
      <c r="F3660" t="s">
        <v>2186</v>
      </c>
      <c r="G3660" t="s">
        <v>399</v>
      </c>
      <c r="H3660">
        <v>1250</v>
      </c>
      <c r="J3660" t="s">
        <v>22634</v>
      </c>
      <c r="K3660" s="132" t="str">
        <f>IFERROR(IFERROR(INDEX(Кат!$O:$O,MATCH($C3660,Кат!$I:$I,0)),INDEX(Торг!$L:$L,MATCH($C3660,Торг!$I:$I,0))),"")</f>
        <v/>
      </c>
      <c r="L3660" s="132" t="str">
        <f>IFERROR(IFERROR(INDEX(Кат!$A:$A,MATCH($C3660,Кат!$I:$I,0)),INDEX(Торг!$A:$A,MATCH($C3660,Торг!$I:$I,0))),"")</f>
        <v/>
      </c>
      <c r="M3660" s="132" t="str">
        <f>IFERROR(IFERROR(INDEX(Кат!$B:$B,MATCH($C3660,Кат!$I:$I,0)),INDEX(Торг!$B:$B,MATCH($C3660,Торг!$I:$I,0))),"")</f>
        <v/>
      </c>
      <c r="N3660" s="132" t="str">
        <f t="shared" si="57"/>
        <v>KRONER K101642</v>
      </c>
      <c r="O3660" s="132" t="str">
        <f>IFERROR(IFERROR(INDEX(Кат!$B:$B,MATCH($N3660,Кат!$I:$I,0)),INDEX(Торг!$B:$B,MATCH($N3660,Торг!$I:$I,0))),"")</f>
        <v/>
      </c>
    </row>
    <row r="3661" spans="1:15">
      <c r="A3661" t="s">
        <v>23956</v>
      </c>
      <c r="C3661" s="191"/>
      <c r="E3661" t="s">
        <v>756</v>
      </c>
      <c r="J3661" t="s">
        <v>22634</v>
      </c>
      <c r="K3661" s="132" t="str">
        <f>IFERROR(IFERROR(INDEX(Кат!$O:$O,MATCH($C3661,Кат!$I:$I,0)),INDEX(Торг!$L:$L,MATCH($C3661,Торг!$I:$I,0))),"")</f>
        <v/>
      </c>
      <c r="L3661" s="132" t="str">
        <f>IFERROR(IFERROR(INDEX(Кат!$A:$A,MATCH($C3661,Кат!$I:$I,0)),INDEX(Торг!$A:$A,MATCH($C3661,Торг!$I:$I,0))),"")</f>
        <v/>
      </c>
      <c r="M3661" s="132" t="str">
        <f>IFERROR(IFERROR(INDEX(Кат!$B:$B,MATCH($C3661,Кат!$I:$I,0)),INDEX(Торг!$B:$B,MATCH($C3661,Торг!$I:$I,0))),"")</f>
        <v/>
      </c>
      <c r="N3661" s="132" t="str">
        <f t="shared" si="57"/>
        <v xml:space="preserve"> </v>
      </c>
      <c r="O3661" s="132" t="str">
        <f>IFERROR(IFERROR(INDEX(Кат!$B:$B,MATCH($N3661,Кат!$I:$I,0)),INDEX(Торг!$B:$B,MATCH($N3661,Торг!$I:$I,0))),"")</f>
        <v/>
      </c>
    </row>
    <row r="3662" spans="1:15" outlineLevel="1">
      <c r="A3662" t="s">
        <v>27201</v>
      </c>
      <c r="C3662" s="191">
        <v>8450103798</v>
      </c>
      <c r="E3662" t="s">
        <v>27202</v>
      </c>
      <c r="F3662" t="s">
        <v>756</v>
      </c>
      <c r="G3662" t="s">
        <v>399</v>
      </c>
      <c r="H3662">
        <v>500</v>
      </c>
      <c r="J3662" t="s">
        <v>22634</v>
      </c>
      <c r="K3662" s="132" t="str">
        <f>IFERROR(IFERROR(INDEX(Кат!$O:$O,MATCH($C3662,Кат!$I:$I,0)),INDEX(Торг!$L:$L,MATCH($C3662,Торг!$I:$I,0))),"")</f>
        <v/>
      </c>
      <c r="L3662" s="132" t="str">
        <f>IFERROR(IFERROR(INDEX(Кат!$A:$A,MATCH($C3662,Кат!$I:$I,0)),INDEX(Торг!$A:$A,MATCH($C3662,Торг!$I:$I,0))),"")</f>
        <v/>
      </c>
      <c r="M3662" s="132" t="str">
        <f>IFERROR(IFERROR(INDEX(Кат!$B:$B,MATCH($C3662,Кат!$I:$I,0)),INDEX(Торг!$B:$B,MATCH($C3662,Торг!$I:$I,0))),"")</f>
        <v/>
      </c>
      <c r="N3662" s="132" t="str">
        <f t="shared" si="57"/>
        <v>LADA 8450103798</v>
      </c>
      <c r="O3662" s="132" t="str">
        <f>IFERROR(IFERROR(INDEX(Кат!$B:$B,MATCH($N3662,Кат!$I:$I,0)),INDEX(Торг!$B:$B,MATCH($N3662,Торг!$I:$I,0))),"")</f>
        <v/>
      </c>
    </row>
    <row r="3663" spans="1:15" outlineLevel="1">
      <c r="A3663" t="s">
        <v>16995</v>
      </c>
      <c r="C3663" s="191">
        <v>8450090302</v>
      </c>
      <c r="E3663" t="s">
        <v>6231</v>
      </c>
      <c r="F3663" t="s">
        <v>756</v>
      </c>
      <c r="G3663" t="s">
        <v>399</v>
      </c>
      <c r="H3663">
        <v>1245</v>
      </c>
      <c r="J3663" t="s">
        <v>22634</v>
      </c>
      <c r="K3663" s="132" t="str">
        <f>IFERROR(IFERROR(INDEX(Кат!$O:$O,MATCH($C3663,Кат!$I:$I,0)),INDEX(Торг!$L:$L,MATCH($C3663,Торг!$I:$I,0))),"")</f>
        <v/>
      </c>
      <c r="L3663" s="132" t="str">
        <f>IFERROR(IFERROR(INDEX(Кат!$A:$A,MATCH($C3663,Кат!$I:$I,0)),INDEX(Торг!$A:$A,MATCH($C3663,Торг!$I:$I,0))),"")</f>
        <v/>
      </c>
      <c r="M3663" s="132" t="str">
        <f>IFERROR(IFERROR(INDEX(Кат!$B:$B,MATCH($C3663,Кат!$I:$I,0)),INDEX(Торг!$B:$B,MATCH($C3663,Торг!$I:$I,0))),"")</f>
        <v/>
      </c>
      <c r="N3663" s="132" t="str">
        <f t="shared" si="57"/>
        <v>LADA 8450090302</v>
      </c>
      <c r="O3663" s="132" t="str">
        <f>IFERROR(IFERROR(INDEX(Кат!$B:$B,MATCH($N3663,Кат!$I:$I,0)),INDEX(Торг!$B:$B,MATCH($N3663,Торг!$I:$I,0))),"")</f>
        <v/>
      </c>
    </row>
    <row r="3664" spans="1:15">
      <c r="A3664" t="s">
        <v>20277</v>
      </c>
      <c r="C3664" s="191">
        <v>8450009504</v>
      </c>
      <c r="E3664" t="s">
        <v>32994</v>
      </c>
      <c r="F3664" t="s">
        <v>756</v>
      </c>
      <c r="G3664" t="s">
        <v>399</v>
      </c>
      <c r="H3664">
        <v>360</v>
      </c>
      <c r="J3664" t="s">
        <v>22634</v>
      </c>
      <c r="K3664" s="132" t="str">
        <f>IFERROR(IFERROR(INDEX(Кат!$O:$O,MATCH($C3664,Кат!$I:$I,0)),INDEX(Торг!$L:$L,MATCH($C3664,Торг!$I:$I,0))),"")</f>
        <v/>
      </c>
      <c r="L3664" s="132" t="str">
        <f>IFERROR(IFERROR(INDEX(Кат!$A:$A,MATCH($C3664,Кат!$I:$I,0)),INDEX(Торг!$A:$A,MATCH($C3664,Торг!$I:$I,0))),"")</f>
        <v/>
      </c>
      <c r="M3664" s="132" t="str">
        <f>IFERROR(IFERROR(INDEX(Кат!$B:$B,MATCH($C3664,Кат!$I:$I,0)),INDEX(Торг!$B:$B,MATCH($C3664,Торг!$I:$I,0))),"")</f>
        <v/>
      </c>
      <c r="N3664" s="132" t="str">
        <f t="shared" si="57"/>
        <v>LADA 8450009504</v>
      </c>
      <c r="O3664" s="132" t="str">
        <f>IFERROR(IFERROR(INDEX(Кат!$B:$B,MATCH($N3664,Кат!$I:$I,0)),INDEX(Торг!$B:$B,MATCH($N3664,Торг!$I:$I,0))),"")</f>
        <v/>
      </c>
    </row>
    <row r="3665" spans="1:15" outlineLevel="1">
      <c r="A3665" t="s">
        <v>29285</v>
      </c>
      <c r="C3665" s="191" t="s">
        <v>29286</v>
      </c>
      <c r="E3665" t="s">
        <v>29287</v>
      </c>
      <c r="F3665" t="s">
        <v>756</v>
      </c>
      <c r="G3665" t="s">
        <v>375</v>
      </c>
      <c r="H3665">
        <v>5200</v>
      </c>
      <c r="J3665" t="s">
        <v>22634</v>
      </c>
      <c r="K3665" s="132" t="str">
        <f>IFERROR(IFERROR(INDEX(Кат!$O:$O,MATCH($C3665,Кат!$I:$I,0)),INDEX(Торг!$L:$L,MATCH($C3665,Торг!$I:$I,0))),"")</f>
        <v/>
      </c>
      <c r="L3665" s="132" t="str">
        <f>IFERROR(IFERROR(INDEX(Кат!$A:$A,MATCH($C3665,Кат!$I:$I,0)),INDEX(Торг!$A:$A,MATCH($C3665,Торг!$I:$I,0))),"")</f>
        <v/>
      </c>
      <c r="M3665" s="132" t="str">
        <f>IFERROR(IFERROR(INDEX(Кат!$B:$B,MATCH($C3665,Кат!$I:$I,0)),INDEX(Торг!$B:$B,MATCH($C3665,Торг!$I:$I,0))),"")</f>
        <v/>
      </c>
      <c r="N3665" s="132" t="str">
        <f t="shared" si="57"/>
        <v>LADA 21120-1007300-86</v>
      </c>
      <c r="O3665" s="132" t="str">
        <f>IFERROR(IFERROR(INDEX(Кат!$B:$B,MATCH($N3665,Кат!$I:$I,0)),INDEX(Торг!$B:$B,MATCH($N3665,Торг!$I:$I,0))),"")</f>
        <v/>
      </c>
    </row>
    <row r="3666" spans="1:15" outlineLevel="1">
      <c r="A3666" t="s">
        <v>34057</v>
      </c>
      <c r="C3666" s="191">
        <v>8450022220</v>
      </c>
      <c r="E3666" t="s">
        <v>34058</v>
      </c>
      <c r="F3666" t="s">
        <v>756</v>
      </c>
      <c r="G3666" t="s">
        <v>399</v>
      </c>
      <c r="H3666">
        <v>2240</v>
      </c>
      <c r="J3666" t="s">
        <v>22634</v>
      </c>
      <c r="K3666" s="132" t="str">
        <f>IFERROR(IFERROR(INDEX(Кат!$O:$O,MATCH($C3666,Кат!$I:$I,0)),INDEX(Торг!$L:$L,MATCH($C3666,Торг!$I:$I,0))),"")</f>
        <v/>
      </c>
      <c r="L3666" s="132" t="str">
        <f>IFERROR(IFERROR(INDEX(Кат!$A:$A,MATCH($C3666,Кат!$I:$I,0)),INDEX(Торг!$A:$A,MATCH($C3666,Торг!$I:$I,0))),"")</f>
        <v/>
      </c>
      <c r="M3666" s="132" t="str">
        <f>IFERROR(IFERROR(INDEX(Кат!$B:$B,MATCH($C3666,Кат!$I:$I,0)),INDEX(Торг!$B:$B,MATCH($C3666,Торг!$I:$I,0))),"")</f>
        <v/>
      </c>
      <c r="N3666" s="132" t="str">
        <f t="shared" si="57"/>
        <v>LADA 8450022220</v>
      </c>
      <c r="O3666" s="132" t="str">
        <f>IFERROR(IFERROR(INDEX(Кат!$B:$B,MATCH($N3666,Кат!$I:$I,0)),INDEX(Торг!$B:$B,MATCH($N3666,Торг!$I:$I,0))),"")</f>
        <v/>
      </c>
    </row>
    <row r="3667" spans="1:15" outlineLevel="1">
      <c r="A3667" t="s">
        <v>27059</v>
      </c>
      <c r="C3667" s="191" t="s">
        <v>27157</v>
      </c>
      <c r="E3667" t="s">
        <v>27158</v>
      </c>
      <c r="F3667" t="s">
        <v>756</v>
      </c>
      <c r="G3667" t="s">
        <v>399</v>
      </c>
      <c r="H3667">
        <v>1500</v>
      </c>
      <c r="J3667" t="s">
        <v>22634</v>
      </c>
      <c r="K3667" s="132" t="str">
        <f>IFERROR(IFERROR(INDEX(Кат!$O:$O,MATCH($C3667,Кат!$I:$I,0)),INDEX(Торг!$L:$L,MATCH($C3667,Торг!$I:$I,0))),"")</f>
        <v/>
      </c>
      <c r="L3667" s="132" t="str">
        <f>IFERROR(IFERROR(INDEX(Кат!$A:$A,MATCH($C3667,Кат!$I:$I,0)),INDEX(Торг!$A:$A,MATCH($C3667,Торг!$I:$I,0))),"")</f>
        <v/>
      </c>
      <c r="M3667" s="132" t="str">
        <f>IFERROR(IFERROR(INDEX(Кат!$B:$B,MATCH($C3667,Кат!$I:$I,0)),INDEX(Торг!$B:$B,MATCH($C3667,Торг!$I:$I,0))),"")</f>
        <v/>
      </c>
      <c r="N3667" s="132" t="str">
        <f t="shared" si="57"/>
        <v>LADA 21177-1005058-01</v>
      </c>
      <c r="O3667" s="132" t="str">
        <f>IFERROR(IFERROR(INDEX(Кат!$B:$B,MATCH($N3667,Кат!$I:$I,0)),INDEX(Торг!$B:$B,MATCH($N3667,Торг!$I:$I,0))),"")</f>
        <v/>
      </c>
    </row>
    <row r="3668" spans="1:15" outlineLevel="1">
      <c r="A3668" t="s">
        <v>16996</v>
      </c>
      <c r="C3668" s="191" t="s">
        <v>6232</v>
      </c>
      <c r="E3668" t="s">
        <v>6233</v>
      </c>
      <c r="F3668" t="s">
        <v>756</v>
      </c>
      <c r="G3668" t="s">
        <v>399</v>
      </c>
      <c r="H3668">
        <v>4245</v>
      </c>
      <c r="J3668" t="s">
        <v>22634</v>
      </c>
      <c r="K3668" s="132" t="str">
        <f>IFERROR(IFERROR(INDEX(Кат!$O:$O,MATCH($C3668,Кат!$I:$I,0)),INDEX(Торг!$L:$L,MATCH($C3668,Торг!$I:$I,0))),"")</f>
        <v/>
      </c>
      <c r="L3668" s="132" t="str">
        <f>IFERROR(IFERROR(INDEX(Кат!$A:$A,MATCH($C3668,Кат!$I:$I,0)),INDEX(Торг!$A:$A,MATCH($C3668,Торг!$I:$I,0))),"")</f>
        <v/>
      </c>
      <c r="M3668" s="132" t="str">
        <f>IFERROR(IFERROR(INDEX(Кат!$B:$B,MATCH($C3668,Кат!$I:$I,0)),INDEX(Торг!$B:$B,MATCH($C3668,Торг!$I:$I,0))),"")</f>
        <v/>
      </c>
      <c r="N3668" s="132" t="str">
        <f t="shared" si="57"/>
        <v>LADA 224332428R</v>
      </c>
      <c r="O3668" s="132" t="str">
        <f>IFERROR(IFERROR(INDEX(Кат!$B:$B,MATCH($N3668,Кат!$I:$I,0)),INDEX(Торг!$B:$B,MATCH($N3668,Торг!$I:$I,0))),"")</f>
        <v/>
      </c>
    </row>
    <row r="3669" spans="1:15" outlineLevel="1">
      <c r="A3669" t="s">
        <v>16997</v>
      </c>
      <c r="C3669" s="191">
        <v>8450009700</v>
      </c>
      <c r="E3669" t="s">
        <v>6234</v>
      </c>
      <c r="F3669" t="s">
        <v>756</v>
      </c>
      <c r="G3669" t="s">
        <v>399</v>
      </c>
      <c r="H3669">
        <v>3360</v>
      </c>
      <c r="J3669" t="s">
        <v>22634</v>
      </c>
      <c r="K3669" s="132" t="str">
        <f>IFERROR(IFERROR(INDEX(Кат!$O:$O,MATCH($C3669,Кат!$I:$I,0)),INDEX(Торг!$L:$L,MATCH($C3669,Торг!$I:$I,0))),"")</f>
        <v/>
      </c>
      <c r="L3669" s="132" t="str">
        <f>IFERROR(IFERROR(INDEX(Кат!$A:$A,MATCH($C3669,Кат!$I:$I,0)),INDEX(Торг!$A:$A,MATCH($C3669,Торг!$I:$I,0))),"")</f>
        <v/>
      </c>
      <c r="M3669" s="132" t="str">
        <f>IFERROR(IFERROR(INDEX(Кат!$B:$B,MATCH($C3669,Кат!$I:$I,0)),INDEX(Торг!$B:$B,MATCH($C3669,Торг!$I:$I,0))),"")</f>
        <v/>
      </c>
      <c r="N3669" s="132" t="str">
        <f t="shared" si="57"/>
        <v>LADA 8450009700</v>
      </c>
      <c r="O3669" s="132" t="str">
        <f>IFERROR(IFERROR(INDEX(Кат!$B:$B,MATCH($N3669,Кат!$I:$I,0)),INDEX(Торг!$B:$B,MATCH($N3669,Торг!$I:$I,0))),"")</f>
        <v/>
      </c>
    </row>
    <row r="3670" spans="1:15" outlineLevel="1">
      <c r="A3670" t="s">
        <v>27442</v>
      </c>
      <c r="C3670" s="191">
        <v>8450006749</v>
      </c>
      <c r="E3670" t="s">
        <v>27443</v>
      </c>
      <c r="F3670" t="s">
        <v>756</v>
      </c>
      <c r="G3670" t="s">
        <v>399</v>
      </c>
      <c r="H3670">
        <v>150</v>
      </c>
      <c r="J3670" t="s">
        <v>22634</v>
      </c>
      <c r="K3670" s="132" t="str">
        <f>IFERROR(IFERROR(INDEX(Кат!$O:$O,MATCH($C3670,Кат!$I:$I,0)),INDEX(Торг!$L:$L,MATCH($C3670,Торг!$I:$I,0))),"")</f>
        <v/>
      </c>
      <c r="L3670" s="132" t="str">
        <f>IFERROR(IFERROR(INDEX(Кат!$A:$A,MATCH($C3670,Кат!$I:$I,0)),INDEX(Торг!$A:$A,MATCH($C3670,Торг!$I:$I,0))),"")</f>
        <v/>
      </c>
      <c r="M3670" s="132" t="str">
        <f>IFERROR(IFERROR(INDEX(Кат!$B:$B,MATCH($C3670,Кат!$I:$I,0)),INDEX(Торг!$B:$B,MATCH($C3670,Торг!$I:$I,0))),"")</f>
        <v/>
      </c>
      <c r="N3670" s="132" t="str">
        <f t="shared" si="57"/>
        <v>LADA 8450006749</v>
      </c>
      <c r="O3670" s="132" t="str">
        <f>IFERROR(IFERROR(INDEX(Кат!$B:$B,MATCH($N3670,Кат!$I:$I,0)),INDEX(Торг!$B:$B,MATCH($N3670,Торг!$I:$I,0))),"")</f>
        <v/>
      </c>
    </row>
    <row r="3671" spans="1:15">
      <c r="A3671" t="s">
        <v>16998</v>
      </c>
      <c r="C3671" s="191" t="s">
        <v>13530</v>
      </c>
      <c r="E3671" t="s">
        <v>13531</v>
      </c>
      <c r="F3671" t="s">
        <v>756</v>
      </c>
      <c r="G3671" t="s">
        <v>399</v>
      </c>
      <c r="H3671">
        <v>2500</v>
      </c>
      <c r="J3671" t="s">
        <v>22634</v>
      </c>
      <c r="K3671" s="132" t="str">
        <f>IFERROR(IFERROR(INDEX(Кат!$O:$O,MATCH($C3671,Кат!$I:$I,0)),INDEX(Торг!$L:$L,MATCH($C3671,Торг!$I:$I,0))),"")</f>
        <v/>
      </c>
      <c r="L3671" s="132" t="str">
        <f>IFERROR(IFERROR(INDEX(Кат!$A:$A,MATCH($C3671,Кат!$I:$I,0)),INDEX(Торг!$A:$A,MATCH($C3671,Торг!$I:$I,0))),"")</f>
        <v/>
      </c>
      <c r="M3671" s="132" t="str">
        <f>IFERROR(IFERROR(INDEX(Кат!$B:$B,MATCH($C3671,Кат!$I:$I,0)),INDEX(Торг!$B:$B,MATCH($C3671,Торг!$I:$I,0))),"")</f>
        <v/>
      </c>
      <c r="N3671" s="132" t="str">
        <f t="shared" si="57"/>
        <v>LADA 430423019R</v>
      </c>
      <c r="O3671" s="132" t="str">
        <f>IFERROR(IFERROR(INDEX(Кат!$B:$B,MATCH($N3671,Кат!$I:$I,0)),INDEX(Торг!$B:$B,MATCH($N3671,Торг!$I:$I,0))),"")</f>
        <v/>
      </c>
    </row>
    <row r="3672" spans="1:15" outlineLevel="1">
      <c r="A3672" t="s">
        <v>26386</v>
      </c>
      <c r="C3672" s="191">
        <v>8450086792</v>
      </c>
      <c r="E3672" t="s">
        <v>26449</v>
      </c>
      <c r="F3672" t="s">
        <v>756</v>
      </c>
      <c r="G3672" t="s">
        <v>399</v>
      </c>
      <c r="H3672">
        <v>3700</v>
      </c>
      <c r="J3672" t="s">
        <v>22634</v>
      </c>
      <c r="K3672" s="132" t="str">
        <f>IFERROR(IFERROR(INDEX(Кат!$O:$O,MATCH($C3672,Кат!$I:$I,0)),INDEX(Торг!$L:$L,MATCH($C3672,Торг!$I:$I,0))),"")</f>
        <v/>
      </c>
      <c r="L3672" s="132" t="str">
        <f>IFERROR(IFERROR(INDEX(Кат!$A:$A,MATCH($C3672,Кат!$I:$I,0)),INDEX(Торг!$A:$A,MATCH($C3672,Торг!$I:$I,0))),"")</f>
        <v/>
      </c>
      <c r="M3672" s="132" t="str">
        <f>IFERROR(IFERROR(INDEX(Кат!$B:$B,MATCH($C3672,Кат!$I:$I,0)),INDEX(Торг!$B:$B,MATCH($C3672,Торг!$I:$I,0))),"")</f>
        <v/>
      </c>
      <c r="N3672" s="132" t="str">
        <f t="shared" si="57"/>
        <v>LADA 8450086792</v>
      </c>
      <c r="O3672" s="132" t="str">
        <f>IFERROR(IFERROR(INDEX(Кат!$B:$B,MATCH($N3672,Кат!$I:$I,0)),INDEX(Торг!$B:$B,MATCH($N3672,Торг!$I:$I,0))),"")</f>
        <v/>
      </c>
    </row>
    <row r="3673" spans="1:15" outlineLevel="1">
      <c r="A3673" t="s">
        <v>25166</v>
      </c>
      <c r="C3673" s="191">
        <v>8450021710</v>
      </c>
      <c r="E3673" t="s">
        <v>25167</v>
      </c>
      <c r="F3673" t="s">
        <v>756</v>
      </c>
      <c r="G3673" t="s">
        <v>399</v>
      </c>
      <c r="H3673">
        <v>4900</v>
      </c>
      <c r="J3673" t="s">
        <v>22634</v>
      </c>
      <c r="K3673" s="132" t="str">
        <f>IFERROR(IFERROR(INDEX(Кат!$O:$O,MATCH($C3673,Кат!$I:$I,0)),INDEX(Торг!$L:$L,MATCH($C3673,Торг!$I:$I,0))),"")</f>
        <v/>
      </c>
      <c r="L3673" s="132" t="str">
        <f>IFERROR(IFERROR(INDEX(Кат!$A:$A,MATCH($C3673,Кат!$I:$I,0)),INDEX(Торг!$A:$A,MATCH($C3673,Торг!$I:$I,0))),"")</f>
        <v/>
      </c>
      <c r="M3673" s="132" t="str">
        <f>IFERROR(IFERROR(INDEX(Кат!$B:$B,MATCH($C3673,Кат!$I:$I,0)),INDEX(Торг!$B:$B,MATCH($C3673,Торг!$I:$I,0))),"")</f>
        <v/>
      </c>
      <c r="N3673" s="132" t="str">
        <f t="shared" si="57"/>
        <v>LADA 8450021710</v>
      </c>
      <c r="O3673" s="132" t="str">
        <f>IFERROR(IFERROR(INDEX(Кат!$B:$B,MATCH($N3673,Кат!$I:$I,0)),INDEX(Торг!$B:$B,MATCH($N3673,Торг!$I:$I,0))),"")</f>
        <v/>
      </c>
    </row>
    <row r="3674" spans="1:15" outlineLevel="1">
      <c r="A3674" t="s">
        <v>25168</v>
      </c>
      <c r="C3674" s="191">
        <v>8450021693</v>
      </c>
      <c r="E3674" t="s">
        <v>25169</v>
      </c>
      <c r="F3674" t="s">
        <v>756</v>
      </c>
      <c r="G3674" t="s">
        <v>399</v>
      </c>
      <c r="H3674">
        <v>4900</v>
      </c>
      <c r="J3674" t="s">
        <v>22634</v>
      </c>
      <c r="K3674" s="132" t="str">
        <f>IFERROR(IFERROR(INDEX(Кат!$O:$O,MATCH($C3674,Кат!$I:$I,0)),INDEX(Торг!$L:$L,MATCH($C3674,Торг!$I:$I,0))),"")</f>
        <v/>
      </c>
      <c r="L3674" s="132" t="str">
        <f>IFERROR(IFERROR(INDEX(Кат!$A:$A,MATCH($C3674,Кат!$I:$I,0)),INDEX(Торг!$A:$A,MATCH($C3674,Торг!$I:$I,0))),"")</f>
        <v/>
      </c>
      <c r="M3674" s="132" t="str">
        <f>IFERROR(IFERROR(INDEX(Кат!$B:$B,MATCH($C3674,Кат!$I:$I,0)),INDEX(Торг!$B:$B,MATCH($C3674,Торг!$I:$I,0))),"")</f>
        <v/>
      </c>
      <c r="N3674" s="132" t="str">
        <f t="shared" si="57"/>
        <v>LADA 8450021693</v>
      </c>
      <c r="O3674" s="132" t="str">
        <f>IFERROR(IFERROR(INDEX(Кат!$B:$B,MATCH($N3674,Кат!$I:$I,0)),INDEX(Торг!$B:$B,MATCH($N3674,Торг!$I:$I,0))),"")</f>
        <v/>
      </c>
    </row>
    <row r="3675" spans="1:15" outlineLevel="1">
      <c r="A3675" t="s">
        <v>27056</v>
      </c>
      <c r="C3675" s="191" t="s">
        <v>27203</v>
      </c>
      <c r="E3675" t="s">
        <v>27204</v>
      </c>
      <c r="F3675" t="s">
        <v>3461</v>
      </c>
      <c r="G3675" t="s">
        <v>375</v>
      </c>
      <c r="H3675">
        <v>8000</v>
      </c>
      <c r="J3675" t="s">
        <v>22634</v>
      </c>
      <c r="K3675" s="132" t="str">
        <f>IFERROR(IFERROR(INDEX(Кат!$O:$O,MATCH($C3675,Кат!$I:$I,0)),INDEX(Торг!$L:$L,MATCH($C3675,Торг!$I:$I,0))),"")</f>
        <v/>
      </c>
      <c r="L3675" s="132" t="str">
        <f>IFERROR(IFERROR(INDEX(Кат!$A:$A,MATCH($C3675,Кат!$I:$I,0)),INDEX(Торг!$A:$A,MATCH($C3675,Торг!$I:$I,0))),"")</f>
        <v/>
      </c>
      <c r="M3675" s="132" t="str">
        <f>IFERROR(IFERROR(INDEX(Кат!$B:$B,MATCH($C3675,Кат!$I:$I,0)),INDEX(Торг!$B:$B,MATCH($C3675,Торг!$I:$I,0))),"")</f>
        <v/>
      </c>
      <c r="N3675" s="132" t="str">
        <f t="shared" si="57"/>
        <v>VALEO 21703-1601000-01</v>
      </c>
      <c r="O3675" s="132" t="str">
        <f>IFERROR(IFERROR(INDEX(Кат!$B:$B,MATCH($N3675,Кат!$I:$I,0)),INDEX(Торг!$B:$B,MATCH($N3675,Торг!$I:$I,0))),"")</f>
        <v/>
      </c>
    </row>
    <row r="3676" spans="1:15" outlineLevel="1">
      <c r="A3676" t="s">
        <v>16999</v>
      </c>
      <c r="C3676" s="191">
        <v>8450008940</v>
      </c>
      <c r="E3676" t="s">
        <v>6235</v>
      </c>
      <c r="F3676" t="s">
        <v>756</v>
      </c>
      <c r="G3676" t="s">
        <v>399</v>
      </c>
      <c r="H3676">
        <v>1445</v>
      </c>
      <c r="J3676" t="s">
        <v>22634</v>
      </c>
      <c r="K3676" s="132" t="str">
        <f>IFERROR(IFERROR(INDEX(Кат!$O:$O,MATCH($C3676,Кат!$I:$I,0)),INDEX(Торг!$L:$L,MATCH($C3676,Торг!$I:$I,0))),"")</f>
        <v/>
      </c>
      <c r="L3676" s="132" t="str">
        <f>IFERROR(IFERROR(INDEX(Кат!$A:$A,MATCH($C3676,Кат!$I:$I,0)),INDEX(Торг!$A:$A,MATCH($C3676,Торг!$I:$I,0))),"")</f>
        <v/>
      </c>
      <c r="M3676" s="132" t="str">
        <f>IFERROR(IFERROR(INDEX(Кат!$B:$B,MATCH($C3676,Кат!$I:$I,0)),INDEX(Торг!$B:$B,MATCH($C3676,Торг!$I:$I,0))),"")</f>
        <v/>
      </c>
      <c r="N3676" s="132" t="str">
        <f t="shared" si="57"/>
        <v>LADA 8450008940</v>
      </c>
      <c r="O3676" s="132" t="str">
        <f>IFERROR(IFERROR(INDEX(Кат!$B:$B,MATCH($N3676,Кат!$I:$I,0)),INDEX(Торг!$B:$B,MATCH($N3676,Торг!$I:$I,0))),"")</f>
        <v/>
      </c>
    </row>
    <row r="3677" spans="1:15" outlineLevel="1">
      <c r="A3677" t="s">
        <v>17000</v>
      </c>
      <c r="C3677" s="191" t="s">
        <v>6236</v>
      </c>
      <c r="E3677" t="s">
        <v>6237</v>
      </c>
      <c r="F3677" t="s">
        <v>756</v>
      </c>
      <c r="G3677" t="s">
        <v>399</v>
      </c>
      <c r="H3677">
        <v>1190</v>
      </c>
      <c r="J3677" t="s">
        <v>22634</v>
      </c>
      <c r="K3677" s="132" t="str">
        <f>IFERROR(IFERROR(INDEX(Кат!$O:$O,MATCH($C3677,Кат!$I:$I,0)),INDEX(Торг!$L:$L,MATCH($C3677,Торг!$I:$I,0))),"")</f>
        <v/>
      </c>
      <c r="L3677" s="132" t="str">
        <f>IFERROR(IFERROR(INDEX(Кат!$A:$A,MATCH($C3677,Кат!$I:$I,0)),INDEX(Торг!$A:$A,MATCH($C3677,Торг!$I:$I,0))),"")</f>
        <v/>
      </c>
      <c r="M3677" s="132" t="str">
        <f>IFERROR(IFERROR(INDEX(Кат!$B:$B,MATCH($C3677,Кат!$I:$I,0)),INDEX(Торг!$B:$B,MATCH($C3677,Торг!$I:$I,0))),"")</f>
        <v/>
      </c>
      <c r="N3677" s="132" t="str">
        <f t="shared" si="57"/>
        <v>LADA 904524809R</v>
      </c>
      <c r="O3677" s="132" t="str">
        <f>IFERROR(IFERROR(INDEX(Кат!$B:$B,MATCH($N3677,Кат!$I:$I,0)),INDEX(Торг!$B:$B,MATCH($N3677,Торг!$I:$I,0))),"")</f>
        <v/>
      </c>
    </row>
    <row r="3678" spans="1:15" outlineLevel="1">
      <c r="A3678" t="s">
        <v>22844</v>
      </c>
      <c r="C3678" s="191">
        <v>8450006963</v>
      </c>
      <c r="E3678" t="s">
        <v>22845</v>
      </c>
      <c r="F3678" t="s">
        <v>756</v>
      </c>
      <c r="G3678" t="s">
        <v>399</v>
      </c>
      <c r="H3678">
        <v>6000</v>
      </c>
      <c r="J3678" t="s">
        <v>22634</v>
      </c>
      <c r="K3678" s="132" t="str">
        <f>IFERROR(IFERROR(INDEX(Кат!$O:$O,MATCH($C3678,Кат!$I:$I,0)),INDEX(Торг!$L:$L,MATCH($C3678,Торг!$I:$I,0))),"")</f>
        <v/>
      </c>
      <c r="L3678" s="132" t="str">
        <f>IFERROR(IFERROR(INDEX(Кат!$A:$A,MATCH($C3678,Кат!$I:$I,0)),INDEX(Торг!$A:$A,MATCH($C3678,Торг!$I:$I,0))),"")</f>
        <v/>
      </c>
      <c r="M3678" s="132" t="str">
        <f>IFERROR(IFERROR(INDEX(Кат!$B:$B,MATCH($C3678,Кат!$I:$I,0)),INDEX(Торг!$B:$B,MATCH($C3678,Торг!$I:$I,0))),"")</f>
        <v/>
      </c>
      <c r="N3678" s="132" t="str">
        <f t="shared" si="57"/>
        <v>LADA 8450006963</v>
      </c>
      <c r="O3678" s="132" t="str">
        <f>IFERROR(IFERROR(INDEX(Кат!$B:$B,MATCH($N3678,Кат!$I:$I,0)),INDEX(Торг!$B:$B,MATCH($N3678,Торг!$I:$I,0))),"")</f>
        <v/>
      </c>
    </row>
    <row r="3679" spans="1:15" outlineLevel="1">
      <c r="A3679" t="s">
        <v>22846</v>
      </c>
      <c r="C3679" s="191">
        <v>8450006962</v>
      </c>
      <c r="E3679" t="s">
        <v>22847</v>
      </c>
      <c r="F3679" t="s">
        <v>756</v>
      </c>
      <c r="G3679" t="s">
        <v>399</v>
      </c>
      <c r="H3679">
        <v>6000</v>
      </c>
      <c r="J3679" t="s">
        <v>22634</v>
      </c>
      <c r="K3679" s="132" t="str">
        <f>IFERROR(IFERROR(INDEX(Кат!$O:$O,MATCH($C3679,Кат!$I:$I,0)),INDEX(Торг!$L:$L,MATCH($C3679,Торг!$I:$I,0))),"")</f>
        <v/>
      </c>
      <c r="L3679" s="132" t="str">
        <f>IFERROR(IFERROR(INDEX(Кат!$A:$A,MATCH($C3679,Кат!$I:$I,0)),INDEX(Торг!$A:$A,MATCH($C3679,Торг!$I:$I,0))),"")</f>
        <v/>
      </c>
      <c r="M3679" s="132" t="str">
        <f>IFERROR(IFERROR(INDEX(Кат!$B:$B,MATCH($C3679,Кат!$I:$I,0)),INDEX(Торг!$B:$B,MATCH($C3679,Торг!$I:$I,0))),"")</f>
        <v/>
      </c>
      <c r="N3679" s="132" t="str">
        <f t="shared" si="57"/>
        <v>LADA 8450006962</v>
      </c>
      <c r="O3679" s="132" t="str">
        <f>IFERROR(IFERROR(INDEX(Кат!$B:$B,MATCH($N3679,Кат!$I:$I,0)),INDEX(Торг!$B:$B,MATCH($N3679,Торг!$I:$I,0))),"")</f>
        <v/>
      </c>
    </row>
    <row r="3680" spans="1:15" outlineLevel="1">
      <c r="A3680" t="s">
        <v>31217</v>
      </c>
      <c r="C3680" s="191" t="s">
        <v>31218</v>
      </c>
      <c r="E3680" t="s">
        <v>31219</v>
      </c>
      <c r="F3680" t="s">
        <v>3972</v>
      </c>
      <c r="G3680" t="s">
        <v>399</v>
      </c>
      <c r="H3680">
        <v>600</v>
      </c>
      <c r="J3680" t="s">
        <v>22634</v>
      </c>
      <c r="K3680" s="132" t="str">
        <f>IFERROR(IFERROR(INDEX(Кат!$O:$O,MATCH($C3680,Кат!$I:$I,0)),INDEX(Торг!$L:$L,MATCH($C3680,Торг!$I:$I,0))),"")</f>
        <v/>
      </c>
      <c r="L3680" s="132" t="str">
        <f>IFERROR(IFERROR(INDEX(Кат!$A:$A,MATCH($C3680,Кат!$I:$I,0)),INDEX(Торг!$A:$A,MATCH($C3680,Торг!$I:$I,0))),"")</f>
        <v/>
      </c>
      <c r="M3680" s="132" t="str">
        <f>IFERROR(IFERROR(INDEX(Кат!$B:$B,MATCH($C3680,Кат!$I:$I,0)),INDEX(Торг!$B:$B,MATCH($C3680,Торг!$I:$I,0))),"")</f>
        <v/>
      </c>
      <c r="N3680" s="132" t="str">
        <f t="shared" si="57"/>
        <v>ДЗПМ 21116-1005025-00</v>
      </c>
      <c r="O3680" s="132" t="str">
        <f>IFERROR(IFERROR(INDEX(Кат!$B:$B,MATCH($N3680,Кат!$I:$I,0)),INDEX(Торг!$B:$B,MATCH($N3680,Торг!$I:$I,0))),"")</f>
        <v/>
      </c>
    </row>
    <row r="3681" spans="1:15" outlineLevel="1">
      <c r="A3681" t="s">
        <v>23957</v>
      </c>
      <c r="C3681" s="191"/>
      <c r="E3681" t="s">
        <v>2201</v>
      </c>
      <c r="J3681" t="s">
        <v>22634</v>
      </c>
      <c r="K3681" s="132" t="str">
        <f>IFERROR(IFERROR(INDEX(Кат!$O:$O,MATCH($C3681,Кат!$I:$I,0)),INDEX(Торг!$L:$L,MATCH($C3681,Торг!$I:$I,0))),"")</f>
        <v/>
      </c>
      <c r="L3681" s="132" t="str">
        <f>IFERROR(IFERROR(INDEX(Кат!$A:$A,MATCH($C3681,Кат!$I:$I,0)),INDEX(Торг!$A:$A,MATCH($C3681,Торг!$I:$I,0))),"")</f>
        <v/>
      </c>
      <c r="M3681" s="132" t="str">
        <f>IFERROR(IFERROR(INDEX(Кат!$B:$B,MATCH($C3681,Кат!$I:$I,0)),INDEX(Торг!$B:$B,MATCH($C3681,Торг!$I:$I,0))),"")</f>
        <v/>
      </c>
      <c r="N3681" s="132" t="str">
        <f t="shared" si="57"/>
        <v xml:space="preserve"> </v>
      </c>
      <c r="O3681" s="132" t="str">
        <f>IFERROR(IFERROR(INDEX(Кат!$B:$B,MATCH($N3681,Кат!$I:$I,0)),INDEX(Торг!$B:$B,MATCH($N3681,Торг!$I:$I,0))),"")</f>
        <v/>
      </c>
    </row>
    <row r="3682" spans="1:15" outlineLevel="1">
      <c r="A3682" t="s">
        <v>17001</v>
      </c>
      <c r="C3682" s="191" t="s">
        <v>13627</v>
      </c>
      <c r="E3682" t="s">
        <v>13628</v>
      </c>
      <c r="F3682" t="s">
        <v>2201</v>
      </c>
      <c r="G3682" t="s">
        <v>399</v>
      </c>
      <c r="H3682">
        <v>400</v>
      </c>
      <c r="J3682" t="s">
        <v>22634</v>
      </c>
      <c r="K3682" s="132" t="str">
        <f>IFERROR(IFERROR(INDEX(Кат!$O:$O,MATCH($C3682,Кат!$I:$I,0)),INDEX(Торг!$L:$L,MATCH($C3682,Торг!$I:$I,0))),"")</f>
        <v/>
      </c>
      <c r="L3682" s="132" t="str">
        <f>IFERROR(IFERROR(INDEX(Кат!$A:$A,MATCH($C3682,Кат!$I:$I,0)),INDEX(Торг!$A:$A,MATCH($C3682,Торг!$I:$I,0))),"")</f>
        <v/>
      </c>
      <c r="M3682" s="132" t="str">
        <f>IFERROR(IFERROR(INDEX(Кат!$B:$B,MATCH($C3682,Кат!$I:$I,0)),INDEX(Торг!$B:$B,MATCH($C3682,Торг!$I:$I,0))),"")</f>
        <v/>
      </c>
      <c r="N3682" s="132" t="str">
        <f t="shared" si="57"/>
        <v>LAVR Ln7708</v>
      </c>
      <c r="O3682" s="132" t="str">
        <f>IFERROR(IFERROR(INDEX(Кат!$B:$B,MATCH($N3682,Кат!$I:$I,0)),INDEX(Торг!$B:$B,MATCH($N3682,Торг!$I:$I,0))),"")</f>
        <v/>
      </c>
    </row>
    <row r="3683" spans="1:15">
      <c r="A3683" t="s">
        <v>17002</v>
      </c>
      <c r="C3683" s="191" t="s">
        <v>2202</v>
      </c>
      <c r="E3683" t="s">
        <v>14047</v>
      </c>
      <c r="F3683" t="s">
        <v>2201</v>
      </c>
      <c r="G3683" t="s">
        <v>399</v>
      </c>
      <c r="H3683">
        <v>120</v>
      </c>
      <c r="J3683" t="s">
        <v>22634</v>
      </c>
      <c r="K3683" s="132" t="str">
        <f>IFERROR(IFERROR(INDEX(Кат!$O:$O,MATCH($C3683,Кат!$I:$I,0)),INDEX(Торг!$L:$L,MATCH($C3683,Торг!$I:$I,0))),"")</f>
        <v/>
      </c>
      <c r="L3683" s="132" t="str">
        <f>IFERROR(IFERROR(INDEX(Кат!$A:$A,MATCH($C3683,Кат!$I:$I,0)),INDEX(Торг!$A:$A,MATCH($C3683,Торг!$I:$I,0))),"")</f>
        <v/>
      </c>
      <c r="M3683" s="132" t="str">
        <f>IFERROR(IFERROR(INDEX(Кат!$B:$B,MATCH($C3683,Кат!$I:$I,0)),INDEX(Торг!$B:$B,MATCH($C3683,Торг!$I:$I,0))),"")</f>
        <v/>
      </c>
      <c r="N3683" s="132" t="str">
        <f t="shared" si="57"/>
        <v>LAVR Ln3528</v>
      </c>
      <c r="O3683" s="132" t="str">
        <f>IFERROR(IFERROR(INDEX(Кат!$B:$B,MATCH($N3683,Кат!$I:$I,0)),INDEX(Торг!$B:$B,MATCH($N3683,Торг!$I:$I,0))),"")</f>
        <v/>
      </c>
    </row>
    <row r="3684" spans="1:15" outlineLevel="1">
      <c r="A3684" t="s">
        <v>23958</v>
      </c>
      <c r="C3684" s="191"/>
      <c r="E3684" t="s">
        <v>23959</v>
      </c>
      <c r="J3684" t="s">
        <v>22634</v>
      </c>
      <c r="K3684" s="132" t="str">
        <f>IFERROR(IFERROR(INDEX(Кат!$O:$O,MATCH($C3684,Кат!$I:$I,0)),INDEX(Торг!$L:$L,MATCH($C3684,Торг!$I:$I,0))),"")</f>
        <v/>
      </c>
      <c r="L3684" s="132" t="str">
        <f>IFERROR(IFERROR(INDEX(Кат!$A:$A,MATCH($C3684,Кат!$I:$I,0)),INDEX(Торг!$A:$A,MATCH($C3684,Торг!$I:$I,0))),"")</f>
        <v/>
      </c>
      <c r="M3684" s="132" t="str">
        <f>IFERROR(IFERROR(INDEX(Кат!$B:$B,MATCH($C3684,Кат!$I:$I,0)),INDEX(Торг!$B:$B,MATCH($C3684,Торг!$I:$I,0))),"")</f>
        <v/>
      </c>
      <c r="N3684" s="132" t="str">
        <f t="shared" si="57"/>
        <v xml:space="preserve"> </v>
      </c>
      <c r="O3684" s="132" t="str">
        <f>IFERROR(IFERROR(INDEX(Кат!$B:$B,MATCH($N3684,Кат!$I:$I,0)),INDEX(Торг!$B:$B,MATCH($N3684,Торг!$I:$I,0))),"")</f>
        <v/>
      </c>
    </row>
    <row r="3685" spans="1:15" outlineLevel="1">
      <c r="A3685" t="s">
        <v>17003</v>
      </c>
      <c r="C3685" s="191">
        <v>1535801</v>
      </c>
      <c r="E3685" t="s">
        <v>6238</v>
      </c>
      <c r="F3685" t="s">
        <v>2204</v>
      </c>
      <c r="G3685" t="s">
        <v>399</v>
      </c>
      <c r="H3685">
        <v>750</v>
      </c>
      <c r="J3685" t="s">
        <v>22634</v>
      </c>
      <c r="K3685" s="132" t="str">
        <f>IFERROR(IFERROR(INDEX(Кат!$O:$O,MATCH($C3685,Кат!$I:$I,0)),INDEX(Торг!$L:$L,MATCH($C3685,Торг!$I:$I,0))),"")</f>
        <v/>
      </c>
      <c r="L3685" s="132" t="str">
        <f>IFERROR(IFERROR(INDEX(Кат!$A:$A,MATCH($C3685,Кат!$I:$I,0)),INDEX(Торг!$A:$A,MATCH($C3685,Торг!$I:$I,0))),"")</f>
        <v/>
      </c>
      <c r="M3685" s="132" t="str">
        <f>IFERROR(IFERROR(INDEX(Кат!$B:$B,MATCH($C3685,Кат!$I:$I,0)),INDEX(Торг!$B:$B,MATCH($C3685,Торг!$I:$I,0))),"")</f>
        <v/>
      </c>
      <c r="N3685" s="132" t="str">
        <f t="shared" si="57"/>
        <v>LEMFOERDER 1535801</v>
      </c>
      <c r="O3685" s="132" t="str">
        <f>IFERROR(IFERROR(INDEX(Кат!$B:$B,MATCH($N3685,Кат!$I:$I,0)),INDEX(Торг!$B:$B,MATCH($N3685,Торг!$I:$I,0))),"")</f>
        <v/>
      </c>
    </row>
    <row r="3686" spans="1:15" outlineLevel="1">
      <c r="A3686" t="s">
        <v>17004</v>
      </c>
      <c r="C3686" s="191">
        <v>1535701</v>
      </c>
      <c r="E3686" t="s">
        <v>6239</v>
      </c>
      <c r="F3686" t="s">
        <v>2204</v>
      </c>
      <c r="G3686" t="s">
        <v>399</v>
      </c>
      <c r="H3686">
        <v>750</v>
      </c>
      <c r="J3686" t="s">
        <v>22634</v>
      </c>
      <c r="K3686" s="132" t="str">
        <f>IFERROR(IFERROR(INDEX(Кат!$O:$O,MATCH($C3686,Кат!$I:$I,0)),INDEX(Торг!$L:$L,MATCH($C3686,Торг!$I:$I,0))),"")</f>
        <v/>
      </c>
      <c r="L3686" s="132" t="str">
        <f>IFERROR(IFERROR(INDEX(Кат!$A:$A,MATCH($C3686,Кат!$I:$I,0)),INDEX(Торг!$A:$A,MATCH($C3686,Торг!$I:$I,0))),"")</f>
        <v/>
      </c>
      <c r="M3686" s="132" t="str">
        <f>IFERROR(IFERROR(INDEX(Кат!$B:$B,MATCH($C3686,Кат!$I:$I,0)),INDEX(Торг!$B:$B,MATCH($C3686,Торг!$I:$I,0))),"")</f>
        <v/>
      </c>
      <c r="N3686" s="132" t="str">
        <f t="shared" si="57"/>
        <v>LEMFOERDER 1535701</v>
      </c>
      <c r="O3686" s="132" t="str">
        <f>IFERROR(IFERROR(INDEX(Кат!$B:$B,MATCH($N3686,Кат!$I:$I,0)),INDEX(Торг!$B:$B,MATCH($N3686,Торг!$I:$I,0))),"")</f>
        <v/>
      </c>
    </row>
    <row r="3687" spans="1:15" outlineLevel="1">
      <c r="A3687" t="s">
        <v>17005</v>
      </c>
      <c r="C3687" s="191">
        <v>1163502</v>
      </c>
      <c r="E3687" t="s">
        <v>6240</v>
      </c>
      <c r="F3687" t="s">
        <v>2204</v>
      </c>
      <c r="G3687" t="s">
        <v>399</v>
      </c>
      <c r="H3687">
        <v>1190</v>
      </c>
      <c r="J3687" t="s">
        <v>22634</v>
      </c>
      <c r="K3687" s="132" t="str">
        <f>IFERROR(IFERROR(INDEX(Кат!$O:$O,MATCH($C3687,Кат!$I:$I,0)),INDEX(Торг!$L:$L,MATCH($C3687,Торг!$I:$I,0))),"")</f>
        <v/>
      </c>
      <c r="L3687" s="132" t="str">
        <f>IFERROR(IFERROR(INDEX(Кат!$A:$A,MATCH($C3687,Кат!$I:$I,0)),INDEX(Торг!$A:$A,MATCH($C3687,Торг!$I:$I,0))),"")</f>
        <v/>
      </c>
      <c r="M3687" s="132" t="str">
        <f>IFERROR(IFERROR(INDEX(Кат!$B:$B,MATCH($C3687,Кат!$I:$I,0)),INDEX(Торг!$B:$B,MATCH($C3687,Торг!$I:$I,0))),"")</f>
        <v/>
      </c>
      <c r="N3687" s="132" t="str">
        <f t="shared" si="57"/>
        <v>LEMFOERDER 1163502</v>
      </c>
      <c r="O3687" s="132" t="str">
        <f>IFERROR(IFERROR(INDEX(Кат!$B:$B,MATCH($N3687,Кат!$I:$I,0)),INDEX(Торг!$B:$B,MATCH($N3687,Торг!$I:$I,0))),"")</f>
        <v/>
      </c>
    </row>
    <row r="3688" spans="1:15">
      <c r="A3688" t="s">
        <v>17006</v>
      </c>
      <c r="C3688" s="191">
        <v>3362001</v>
      </c>
      <c r="E3688" t="s">
        <v>2203</v>
      </c>
      <c r="F3688" t="s">
        <v>2204</v>
      </c>
      <c r="G3688" t="s">
        <v>399</v>
      </c>
      <c r="H3688">
        <v>900</v>
      </c>
      <c r="J3688" t="s">
        <v>22634</v>
      </c>
      <c r="K3688" s="132" t="str">
        <f>IFERROR(IFERROR(INDEX(Кат!$O:$O,MATCH($C3688,Кат!$I:$I,0)),INDEX(Торг!$L:$L,MATCH($C3688,Торг!$I:$I,0))),"")</f>
        <v/>
      </c>
      <c r="L3688" s="132" t="str">
        <f>IFERROR(IFERROR(INDEX(Кат!$A:$A,MATCH($C3688,Кат!$I:$I,0)),INDEX(Торг!$A:$A,MATCH($C3688,Торг!$I:$I,0))),"")</f>
        <v/>
      </c>
      <c r="M3688" s="132" t="str">
        <f>IFERROR(IFERROR(INDEX(Кат!$B:$B,MATCH($C3688,Кат!$I:$I,0)),INDEX(Торг!$B:$B,MATCH($C3688,Торг!$I:$I,0))),"")</f>
        <v/>
      </c>
      <c r="N3688" s="132" t="str">
        <f t="shared" si="57"/>
        <v>LEMFOERDER 3362001</v>
      </c>
      <c r="O3688" s="132" t="str">
        <f>IFERROR(IFERROR(INDEX(Кат!$B:$B,MATCH($N3688,Кат!$I:$I,0)),INDEX(Торг!$B:$B,MATCH($N3688,Торг!$I:$I,0))),"")</f>
        <v/>
      </c>
    </row>
    <row r="3689" spans="1:15" outlineLevel="1">
      <c r="A3689" t="s">
        <v>17007</v>
      </c>
      <c r="C3689" s="191">
        <v>3449701</v>
      </c>
      <c r="E3689" t="s">
        <v>6241</v>
      </c>
      <c r="F3689" t="s">
        <v>2204</v>
      </c>
      <c r="G3689" t="s">
        <v>399</v>
      </c>
      <c r="H3689">
        <v>1400</v>
      </c>
      <c r="J3689" t="s">
        <v>22634</v>
      </c>
      <c r="K3689" s="132" t="str">
        <f>IFERROR(IFERROR(INDEX(Кат!$O:$O,MATCH($C3689,Кат!$I:$I,0)),INDEX(Торг!$L:$L,MATCH($C3689,Торг!$I:$I,0))),"")</f>
        <v/>
      </c>
      <c r="L3689" s="132" t="str">
        <f>IFERROR(IFERROR(INDEX(Кат!$A:$A,MATCH($C3689,Кат!$I:$I,0)),INDEX(Торг!$A:$A,MATCH($C3689,Торг!$I:$I,0))),"")</f>
        <v/>
      </c>
      <c r="M3689" s="132" t="str">
        <f>IFERROR(IFERROR(INDEX(Кат!$B:$B,MATCH($C3689,Кат!$I:$I,0)),INDEX(Торг!$B:$B,MATCH($C3689,Торг!$I:$I,0))),"")</f>
        <v/>
      </c>
      <c r="N3689" s="132" t="str">
        <f t="shared" si="57"/>
        <v>LEMFOERDER 3449701</v>
      </c>
      <c r="O3689" s="132" t="str">
        <f>IFERROR(IFERROR(INDEX(Кат!$B:$B,MATCH($N3689,Кат!$I:$I,0)),INDEX(Торг!$B:$B,MATCH($N3689,Торг!$I:$I,0))),"")</f>
        <v/>
      </c>
    </row>
    <row r="3690" spans="1:15" outlineLevel="2">
      <c r="A3690" t="s">
        <v>17008</v>
      </c>
      <c r="C3690" s="191">
        <v>1929202</v>
      </c>
      <c r="E3690" t="s">
        <v>6242</v>
      </c>
      <c r="F3690" t="s">
        <v>2204</v>
      </c>
      <c r="G3690" t="s">
        <v>399</v>
      </c>
      <c r="H3690">
        <v>2030</v>
      </c>
      <c r="J3690" t="s">
        <v>22634</v>
      </c>
      <c r="K3690" s="132" t="str">
        <f>IFERROR(IFERROR(INDEX(Кат!$O:$O,MATCH($C3690,Кат!$I:$I,0)),INDEX(Торг!$L:$L,MATCH($C3690,Торг!$I:$I,0))),"")</f>
        <v/>
      </c>
      <c r="L3690" s="132" t="str">
        <f>IFERROR(IFERROR(INDEX(Кат!$A:$A,MATCH($C3690,Кат!$I:$I,0)),INDEX(Торг!$A:$A,MATCH($C3690,Торг!$I:$I,0))),"")</f>
        <v/>
      </c>
      <c r="M3690" s="132" t="str">
        <f>IFERROR(IFERROR(INDEX(Кат!$B:$B,MATCH($C3690,Кат!$I:$I,0)),INDEX(Торг!$B:$B,MATCH($C3690,Торг!$I:$I,0))),"")</f>
        <v/>
      </c>
      <c r="N3690" s="132" t="str">
        <f t="shared" si="57"/>
        <v>LEMFOERDER 1929202</v>
      </c>
      <c r="O3690" s="132" t="str">
        <f>IFERROR(IFERROR(INDEX(Кат!$B:$B,MATCH($N3690,Кат!$I:$I,0)),INDEX(Торг!$B:$B,MATCH($N3690,Торг!$I:$I,0))),"")</f>
        <v/>
      </c>
    </row>
    <row r="3691" spans="1:15" outlineLevel="2">
      <c r="A3691" t="s">
        <v>17009</v>
      </c>
      <c r="C3691" s="191">
        <v>3732001</v>
      </c>
      <c r="E3691" t="s">
        <v>6243</v>
      </c>
      <c r="F3691" t="s">
        <v>2204</v>
      </c>
      <c r="G3691" t="s">
        <v>399</v>
      </c>
      <c r="H3691">
        <v>960</v>
      </c>
      <c r="J3691" t="s">
        <v>22634</v>
      </c>
      <c r="K3691" s="132" t="str">
        <f>IFERROR(IFERROR(INDEX(Кат!$O:$O,MATCH($C3691,Кат!$I:$I,0)),INDEX(Торг!$L:$L,MATCH($C3691,Торг!$I:$I,0))),"")</f>
        <v/>
      </c>
      <c r="L3691" s="132" t="str">
        <f>IFERROR(IFERROR(INDEX(Кат!$A:$A,MATCH($C3691,Кат!$I:$I,0)),INDEX(Торг!$A:$A,MATCH($C3691,Торг!$I:$I,0))),"")</f>
        <v/>
      </c>
      <c r="M3691" s="132" t="str">
        <f>IFERROR(IFERROR(INDEX(Кат!$B:$B,MATCH($C3691,Кат!$I:$I,0)),INDEX(Торг!$B:$B,MATCH($C3691,Торг!$I:$I,0))),"")</f>
        <v/>
      </c>
      <c r="N3691" s="132" t="str">
        <f t="shared" si="57"/>
        <v>LEMFOERDER 3732001</v>
      </c>
      <c r="O3691" s="132" t="str">
        <f>IFERROR(IFERROR(INDEX(Кат!$B:$B,MATCH($N3691,Кат!$I:$I,0)),INDEX(Торг!$B:$B,MATCH($N3691,Торг!$I:$I,0))),"")</f>
        <v/>
      </c>
    </row>
    <row r="3692" spans="1:15" outlineLevel="2">
      <c r="A3692" t="s">
        <v>26597</v>
      </c>
      <c r="C3692" s="191">
        <v>4228101</v>
      </c>
      <c r="E3692" t="s">
        <v>26598</v>
      </c>
      <c r="F3692" t="s">
        <v>2204</v>
      </c>
      <c r="G3692" t="s">
        <v>399</v>
      </c>
      <c r="H3692">
        <v>1700</v>
      </c>
      <c r="J3692" t="s">
        <v>22634</v>
      </c>
      <c r="K3692" s="132" t="str">
        <f>IFERROR(IFERROR(INDEX(Кат!$O:$O,MATCH($C3692,Кат!$I:$I,0)),INDEX(Торг!$L:$L,MATCH($C3692,Торг!$I:$I,0))),"")</f>
        <v/>
      </c>
      <c r="L3692" s="132" t="str">
        <f>IFERROR(IFERROR(INDEX(Кат!$A:$A,MATCH($C3692,Кат!$I:$I,0)),INDEX(Торг!$A:$A,MATCH($C3692,Торг!$I:$I,0))),"")</f>
        <v/>
      </c>
      <c r="M3692" s="132" t="str">
        <f>IFERROR(IFERROR(INDEX(Кат!$B:$B,MATCH($C3692,Кат!$I:$I,0)),INDEX(Торг!$B:$B,MATCH($C3692,Торг!$I:$I,0))),"")</f>
        <v/>
      </c>
      <c r="N3692" s="132" t="str">
        <f t="shared" si="57"/>
        <v>LEMFOERDER 4228101</v>
      </c>
      <c r="O3692" s="132" t="str">
        <f>IFERROR(IFERROR(INDEX(Кат!$B:$B,MATCH($N3692,Кат!$I:$I,0)),INDEX(Торг!$B:$B,MATCH($N3692,Торг!$I:$I,0))),"")</f>
        <v/>
      </c>
    </row>
    <row r="3693" spans="1:15" outlineLevel="2">
      <c r="A3693" t="s">
        <v>28144</v>
      </c>
      <c r="C3693" s="191"/>
      <c r="E3693" t="s">
        <v>28145</v>
      </c>
      <c r="J3693" t="s">
        <v>22634</v>
      </c>
      <c r="K3693" s="132" t="str">
        <f>IFERROR(IFERROR(INDEX(Кат!$O:$O,MATCH($C3693,Кат!$I:$I,0)),INDEX(Торг!$L:$L,MATCH($C3693,Торг!$I:$I,0))),"")</f>
        <v/>
      </c>
      <c r="L3693" s="132" t="str">
        <f>IFERROR(IFERROR(INDEX(Кат!$A:$A,MATCH($C3693,Кат!$I:$I,0)),INDEX(Торг!$A:$A,MATCH($C3693,Торг!$I:$I,0))),"")</f>
        <v/>
      </c>
      <c r="M3693" s="132" t="str">
        <f>IFERROR(IFERROR(INDEX(Кат!$B:$B,MATCH($C3693,Кат!$I:$I,0)),INDEX(Торг!$B:$B,MATCH($C3693,Торг!$I:$I,0))),"")</f>
        <v/>
      </c>
      <c r="N3693" s="132" t="str">
        <f t="shared" si="57"/>
        <v xml:space="preserve"> </v>
      </c>
      <c r="O3693" s="132" t="str">
        <f>IFERROR(IFERROR(INDEX(Кат!$B:$B,MATCH($N3693,Кат!$I:$I,0)),INDEX(Торг!$B:$B,MATCH($N3693,Торг!$I:$I,0))),"")</f>
        <v/>
      </c>
    </row>
    <row r="3694" spans="1:15" outlineLevel="2">
      <c r="A3694" t="s">
        <v>29808</v>
      </c>
      <c r="C3694" s="191"/>
      <c r="E3694" t="s">
        <v>29809</v>
      </c>
      <c r="J3694" t="s">
        <v>22634</v>
      </c>
      <c r="K3694" s="132" t="str">
        <f>IFERROR(IFERROR(INDEX(Кат!$O:$O,MATCH($C3694,Кат!$I:$I,0)),INDEX(Торг!$L:$L,MATCH($C3694,Торг!$I:$I,0))),"")</f>
        <v/>
      </c>
      <c r="L3694" s="132" t="str">
        <f>IFERROR(IFERROR(INDEX(Кат!$A:$A,MATCH($C3694,Кат!$I:$I,0)),INDEX(Торг!$A:$A,MATCH($C3694,Торг!$I:$I,0))),"")</f>
        <v/>
      </c>
      <c r="M3694" s="132" t="str">
        <f>IFERROR(IFERROR(INDEX(Кат!$B:$B,MATCH($C3694,Кат!$I:$I,0)),INDEX(Торг!$B:$B,MATCH($C3694,Торг!$I:$I,0))),"")</f>
        <v/>
      </c>
      <c r="N3694" s="132" t="str">
        <f t="shared" si="57"/>
        <v xml:space="preserve"> </v>
      </c>
      <c r="O3694" s="132" t="str">
        <f>IFERROR(IFERROR(INDEX(Кат!$B:$B,MATCH($N3694,Кат!$I:$I,0)),INDEX(Торг!$B:$B,MATCH($N3694,Торг!$I:$I,0))),"")</f>
        <v/>
      </c>
    </row>
    <row r="3695" spans="1:15" outlineLevel="2">
      <c r="A3695" t="s">
        <v>29810</v>
      </c>
      <c r="C3695" s="191" t="s">
        <v>29811</v>
      </c>
      <c r="E3695" t="s">
        <v>29812</v>
      </c>
      <c r="F3695" t="s">
        <v>28145</v>
      </c>
      <c r="G3695" t="s">
        <v>399</v>
      </c>
      <c r="H3695">
        <v>340</v>
      </c>
      <c r="J3695" t="s">
        <v>22634</v>
      </c>
      <c r="K3695" s="132" t="str">
        <f>IFERROR(IFERROR(INDEX(Кат!$O:$O,MATCH($C3695,Кат!$I:$I,0)),INDEX(Торг!$L:$L,MATCH($C3695,Торг!$I:$I,0))),"")</f>
        <v/>
      </c>
      <c r="L3695" s="132" t="str">
        <f>IFERROR(IFERROR(INDEX(Кат!$A:$A,MATCH($C3695,Кат!$I:$I,0)),INDEX(Торг!$A:$A,MATCH($C3695,Торг!$I:$I,0))),"")</f>
        <v/>
      </c>
      <c r="M3695" s="132" t="str">
        <f>IFERROR(IFERROR(INDEX(Кат!$B:$B,MATCH($C3695,Кат!$I:$I,0)),INDEX(Торг!$B:$B,MATCH($C3695,Торг!$I:$I,0))),"")</f>
        <v/>
      </c>
      <c r="N3695" s="132" t="str">
        <f t="shared" si="57"/>
        <v>LGR LGR-1533</v>
      </c>
      <c r="O3695" s="132" t="str">
        <f>IFERROR(IFERROR(INDEX(Кат!$B:$B,MATCH($N3695,Кат!$I:$I,0)),INDEX(Торг!$B:$B,MATCH($N3695,Торг!$I:$I,0))),"")</f>
        <v/>
      </c>
    </row>
    <row r="3696" spans="1:15" outlineLevel="2">
      <c r="A3696" t="s">
        <v>29813</v>
      </c>
      <c r="C3696" s="191" t="s">
        <v>29814</v>
      </c>
      <c r="E3696" t="s">
        <v>29815</v>
      </c>
      <c r="F3696" t="s">
        <v>28145</v>
      </c>
      <c r="G3696" t="s">
        <v>399</v>
      </c>
      <c r="H3696">
        <v>470</v>
      </c>
      <c r="J3696" t="s">
        <v>22634</v>
      </c>
      <c r="K3696" s="132" t="str">
        <f>IFERROR(IFERROR(INDEX(Кат!$O:$O,MATCH($C3696,Кат!$I:$I,0)),INDEX(Торг!$L:$L,MATCH($C3696,Торг!$I:$I,0))),"")</f>
        <v/>
      </c>
      <c r="L3696" s="132" t="str">
        <f>IFERROR(IFERROR(INDEX(Кат!$A:$A,MATCH($C3696,Кат!$I:$I,0)),INDEX(Торг!$A:$A,MATCH($C3696,Торг!$I:$I,0))),"")</f>
        <v/>
      </c>
      <c r="M3696" s="132" t="str">
        <f>IFERROR(IFERROR(INDEX(Кат!$B:$B,MATCH($C3696,Кат!$I:$I,0)),INDEX(Торг!$B:$B,MATCH($C3696,Торг!$I:$I,0))),"")</f>
        <v/>
      </c>
      <c r="N3696" s="132" t="str">
        <f t="shared" si="57"/>
        <v>LGR LGR-1534</v>
      </c>
      <c r="O3696" s="132" t="str">
        <f>IFERROR(IFERROR(INDEX(Кат!$B:$B,MATCH($N3696,Кат!$I:$I,0)),INDEX(Торг!$B:$B,MATCH($N3696,Торг!$I:$I,0))),"")</f>
        <v/>
      </c>
    </row>
    <row r="3697" spans="1:15" outlineLevel="2">
      <c r="A3697" t="s">
        <v>29816</v>
      </c>
      <c r="C3697" s="191" t="s">
        <v>29817</v>
      </c>
      <c r="E3697" t="s">
        <v>29818</v>
      </c>
      <c r="F3697" t="s">
        <v>28145</v>
      </c>
      <c r="G3697" t="s">
        <v>399</v>
      </c>
      <c r="H3697">
        <v>350</v>
      </c>
      <c r="J3697" t="s">
        <v>22634</v>
      </c>
      <c r="K3697" s="132" t="str">
        <f>IFERROR(IFERROR(INDEX(Кат!$O:$O,MATCH($C3697,Кат!$I:$I,0)),INDEX(Торг!$L:$L,MATCH($C3697,Торг!$I:$I,0))),"")</f>
        <v/>
      </c>
      <c r="L3697" s="132" t="str">
        <f>IFERROR(IFERROR(INDEX(Кат!$A:$A,MATCH($C3697,Кат!$I:$I,0)),INDEX(Торг!$A:$A,MATCH($C3697,Торг!$I:$I,0))),"")</f>
        <v/>
      </c>
      <c r="M3697" s="132" t="str">
        <f>IFERROR(IFERROR(INDEX(Кат!$B:$B,MATCH($C3697,Кат!$I:$I,0)),INDEX(Торг!$B:$B,MATCH($C3697,Торг!$I:$I,0))),"")</f>
        <v/>
      </c>
      <c r="N3697" s="132" t="str">
        <f t="shared" si="57"/>
        <v>LGR LGR-1536</v>
      </c>
      <c r="O3697" s="132" t="str">
        <f>IFERROR(IFERROR(INDEX(Кат!$B:$B,MATCH($N3697,Кат!$I:$I,0)),INDEX(Торг!$B:$B,MATCH($N3697,Торг!$I:$I,0))),"")</f>
        <v/>
      </c>
    </row>
    <row r="3698" spans="1:15" outlineLevel="2">
      <c r="A3698" t="s">
        <v>29819</v>
      </c>
      <c r="C3698" s="191" t="s">
        <v>29820</v>
      </c>
      <c r="E3698" t="s">
        <v>29821</v>
      </c>
      <c r="F3698" t="s">
        <v>28145</v>
      </c>
      <c r="G3698" t="s">
        <v>399</v>
      </c>
      <c r="H3698">
        <v>360</v>
      </c>
      <c r="J3698" t="s">
        <v>22634</v>
      </c>
      <c r="K3698" s="132" t="str">
        <f>IFERROR(IFERROR(INDEX(Кат!$O:$O,MATCH($C3698,Кат!$I:$I,0)),INDEX(Торг!$L:$L,MATCH($C3698,Торг!$I:$I,0))),"")</f>
        <v/>
      </c>
      <c r="L3698" s="132" t="str">
        <f>IFERROR(IFERROR(INDEX(Кат!$A:$A,MATCH($C3698,Кат!$I:$I,0)),INDEX(Торг!$A:$A,MATCH($C3698,Торг!$I:$I,0))),"")</f>
        <v/>
      </c>
      <c r="M3698" s="132" t="str">
        <f>IFERROR(IFERROR(INDEX(Кат!$B:$B,MATCH($C3698,Кат!$I:$I,0)),INDEX(Торг!$B:$B,MATCH($C3698,Торг!$I:$I,0))),"")</f>
        <v/>
      </c>
      <c r="N3698" s="132" t="str">
        <f t="shared" si="57"/>
        <v>LGR LGR-1535</v>
      </c>
      <c r="O3698" s="132" t="str">
        <f>IFERROR(IFERROR(INDEX(Кат!$B:$B,MATCH($N3698,Кат!$I:$I,0)),INDEX(Торг!$B:$B,MATCH($N3698,Торг!$I:$I,0))),"")</f>
        <v/>
      </c>
    </row>
    <row r="3699" spans="1:15" outlineLevel="2">
      <c r="A3699" t="s">
        <v>28146</v>
      </c>
      <c r="C3699" s="191"/>
      <c r="E3699" t="s">
        <v>23834</v>
      </c>
      <c r="J3699" t="s">
        <v>22634</v>
      </c>
      <c r="K3699" s="132" t="str">
        <f>IFERROR(IFERROR(INDEX(Кат!$O:$O,MATCH($C3699,Кат!$I:$I,0)),INDEX(Торг!$L:$L,MATCH($C3699,Торг!$I:$I,0))),"")</f>
        <v/>
      </c>
      <c r="L3699" s="132" t="str">
        <f>IFERROR(IFERROR(INDEX(Кат!$A:$A,MATCH($C3699,Кат!$I:$I,0)),INDEX(Торг!$A:$A,MATCH($C3699,Торг!$I:$I,0))),"")</f>
        <v/>
      </c>
      <c r="M3699" s="132" t="str">
        <f>IFERROR(IFERROR(INDEX(Кат!$B:$B,MATCH($C3699,Кат!$I:$I,0)),INDEX(Торг!$B:$B,MATCH($C3699,Торг!$I:$I,0))),"")</f>
        <v/>
      </c>
      <c r="N3699" s="132" t="str">
        <f t="shared" si="57"/>
        <v xml:space="preserve"> </v>
      </c>
      <c r="O3699" s="132" t="str">
        <f>IFERROR(IFERROR(INDEX(Кат!$B:$B,MATCH($N3699,Кат!$I:$I,0)),INDEX(Торг!$B:$B,MATCH($N3699,Торг!$I:$I,0))),"")</f>
        <v/>
      </c>
    </row>
    <row r="3700" spans="1:15" outlineLevel="1">
      <c r="A3700" t="s">
        <v>28147</v>
      </c>
      <c r="C3700" s="191" t="s">
        <v>28148</v>
      </c>
      <c r="E3700" t="s">
        <v>28149</v>
      </c>
      <c r="F3700" t="s">
        <v>28145</v>
      </c>
      <c r="G3700" t="s">
        <v>399</v>
      </c>
      <c r="H3700">
        <v>420</v>
      </c>
      <c r="J3700" t="s">
        <v>22634</v>
      </c>
      <c r="K3700" s="132" t="str">
        <f>IFERROR(IFERROR(INDEX(Кат!$O:$O,MATCH($C3700,Кат!$I:$I,0)),INDEX(Торг!$L:$L,MATCH($C3700,Торг!$I:$I,0))),"")</f>
        <v/>
      </c>
      <c r="L3700" s="132" t="str">
        <f>IFERROR(IFERROR(INDEX(Кат!$A:$A,MATCH($C3700,Кат!$I:$I,0)),INDEX(Торг!$A:$A,MATCH($C3700,Торг!$I:$I,0))),"")</f>
        <v/>
      </c>
      <c r="M3700" s="132" t="str">
        <f>IFERROR(IFERROR(INDEX(Кат!$B:$B,MATCH($C3700,Кат!$I:$I,0)),INDEX(Торг!$B:$B,MATCH($C3700,Торг!$I:$I,0))),"")</f>
        <v/>
      </c>
      <c r="N3700" s="132" t="str">
        <f t="shared" si="57"/>
        <v>LGR LGR-4704</v>
      </c>
      <c r="O3700" s="132" t="str">
        <f>IFERROR(IFERROR(INDEX(Кат!$B:$B,MATCH($N3700,Кат!$I:$I,0)),INDEX(Торг!$B:$B,MATCH($N3700,Торг!$I:$I,0))),"")</f>
        <v/>
      </c>
    </row>
    <row r="3701" spans="1:15" outlineLevel="2">
      <c r="A3701" t="s">
        <v>28150</v>
      </c>
      <c r="C3701" s="191" t="s">
        <v>28151</v>
      </c>
      <c r="E3701" t="s">
        <v>28152</v>
      </c>
      <c r="F3701" t="s">
        <v>28145</v>
      </c>
      <c r="G3701" t="s">
        <v>399</v>
      </c>
      <c r="H3701">
        <v>500</v>
      </c>
      <c r="J3701" t="s">
        <v>22634</v>
      </c>
      <c r="K3701" s="132" t="str">
        <f>IFERROR(IFERROR(INDEX(Кат!$O:$O,MATCH($C3701,Кат!$I:$I,0)),INDEX(Торг!$L:$L,MATCH($C3701,Торг!$I:$I,0))),"")</f>
        <v/>
      </c>
      <c r="L3701" s="132" t="str">
        <f>IFERROR(IFERROR(INDEX(Кат!$A:$A,MATCH($C3701,Кат!$I:$I,0)),INDEX(Торг!$A:$A,MATCH($C3701,Торг!$I:$I,0))),"")</f>
        <v/>
      </c>
      <c r="M3701" s="132" t="str">
        <f>IFERROR(IFERROR(INDEX(Кат!$B:$B,MATCH($C3701,Кат!$I:$I,0)),INDEX(Торг!$B:$B,MATCH($C3701,Торг!$I:$I,0))),"")</f>
        <v/>
      </c>
      <c r="N3701" s="132" t="str">
        <f t="shared" si="57"/>
        <v>LGR LGR-4718</v>
      </c>
      <c r="O3701" s="132" t="str">
        <f>IFERROR(IFERROR(INDEX(Кат!$B:$B,MATCH($N3701,Кат!$I:$I,0)),INDEX(Торг!$B:$B,MATCH($N3701,Торг!$I:$I,0))),"")</f>
        <v/>
      </c>
    </row>
    <row r="3702" spans="1:15" outlineLevel="2">
      <c r="A3702" t="s">
        <v>28153</v>
      </c>
      <c r="C3702" s="191" t="s">
        <v>28154</v>
      </c>
      <c r="E3702" t="s">
        <v>28155</v>
      </c>
      <c r="F3702" t="s">
        <v>28145</v>
      </c>
      <c r="G3702" t="s">
        <v>399</v>
      </c>
      <c r="H3702">
        <v>420</v>
      </c>
      <c r="J3702" t="s">
        <v>22634</v>
      </c>
      <c r="K3702" s="132" t="str">
        <f>IFERROR(IFERROR(INDEX(Кат!$O:$O,MATCH($C3702,Кат!$I:$I,0)),INDEX(Торг!$L:$L,MATCH($C3702,Торг!$I:$I,0))),"")</f>
        <v/>
      </c>
      <c r="L3702" s="132" t="str">
        <f>IFERROR(IFERROR(INDEX(Кат!$A:$A,MATCH($C3702,Кат!$I:$I,0)),INDEX(Торг!$A:$A,MATCH($C3702,Торг!$I:$I,0))),"")</f>
        <v/>
      </c>
      <c r="M3702" s="132" t="str">
        <f>IFERROR(IFERROR(INDEX(Кат!$B:$B,MATCH($C3702,Кат!$I:$I,0)),INDEX(Торг!$B:$B,MATCH($C3702,Торг!$I:$I,0))),"")</f>
        <v/>
      </c>
      <c r="N3702" s="132" t="str">
        <f t="shared" si="57"/>
        <v>LGR LGR-4703</v>
      </c>
      <c r="O3702" s="132" t="str">
        <f>IFERROR(IFERROR(INDEX(Кат!$B:$B,MATCH($N3702,Кат!$I:$I,0)),INDEX(Торг!$B:$B,MATCH($N3702,Торг!$I:$I,0))),"")</f>
        <v/>
      </c>
    </row>
    <row r="3703" spans="1:15" outlineLevel="2">
      <c r="A3703" t="s">
        <v>29822</v>
      </c>
      <c r="C3703" s="191"/>
      <c r="E3703" t="s">
        <v>29823</v>
      </c>
      <c r="J3703" t="s">
        <v>22634</v>
      </c>
      <c r="K3703" s="132" t="str">
        <f>IFERROR(IFERROR(INDEX(Кат!$O:$O,MATCH($C3703,Кат!$I:$I,0)),INDEX(Торг!$L:$L,MATCH($C3703,Торг!$I:$I,0))),"")</f>
        <v/>
      </c>
      <c r="L3703" s="132" t="str">
        <f>IFERROR(IFERROR(INDEX(Кат!$A:$A,MATCH($C3703,Кат!$I:$I,0)),INDEX(Торг!$A:$A,MATCH($C3703,Торг!$I:$I,0))),"")</f>
        <v/>
      </c>
      <c r="M3703" s="132" t="str">
        <f>IFERROR(IFERROR(INDEX(Кат!$B:$B,MATCH($C3703,Кат!$I:$I,0)),INDEX(Торг!$B:$B,MATCH($C3703,Торг!$I:$I,0))),"")</f>
        <v/>
      </c>
      <c r="N3703" s="132" t="str">
        <f t="shared" si="57"/>
        <v xml:space="preserve"> </v>
      </c>
      <c r="O3703" s="132" t="str">
        <f>IFERROR(IFERROR(INDEX(Кат!$B:$B,MATCH($N3703,Кат!$I:$I,0)),INDEX(Торг!$B:$B,MATCH($N3703,Торг!$I:$I,0))),"")</f>
        <v/>
      </c>
    </row>
    <row r="3704" spans="1:15" outlineLevel="2">
      <c r="A3704" t="s">
        <v>29824</v>
      </c>
      <c r="C3704" s="191" t="s">
        <v>29825</v>
      </c>
      <c r="E3704" t="s">
        <v>30146</v>
      </c>
      <c r="F3704" t="s">
        <v>28145</v>
      </c>
      <c r="G3704" t="s">
        <v>399</v>
      </c>
      <c r="H3704">
        <v>3200</v>
      </c>
      <c r="J3704" t="s">
        <v>22634</v>
      </c>
      <c r="K3704" s="132" t="str">
        <f>IFERROR(IFERROR(INDEX(Кат!$O:$O,MATCH($C3704,Кат!$I:$I,0)),INDEX(Торг!$L:$L,MATCH($C3704,Торг!$I:$I,0))),"")</f>
        <v/>
      </c>
      <c r="L3704" s="132" t="str">
        <f>IFERROR(IFERROR(INDEX(Кат!$A:$A,MATCH($C3704,Кат!$I:$I,0)),INDEX(Торг!$A:$A,MATCH($C3704,Торг!$I:$I,0))),"")</f>
        <v/>
      </c>
      <c r="M3704" s="132" t="str">
        <f>IFERROR(IFERROR(INDEX(Кат!$B:$B,MATCH($C3704,Кат!$I:$I,0)),INDEX(Торг!$B:$B,MATCH($C3704,Торг!$I:$I,0))),"")</f>
        <v/>
      </c>
      <c r="N3704" s="132" t="str">
        <f t="shared" si="57"/>
        <v>LGR LGR-6335</v>
      </c>
      <c r="O3704" s="132" t="str">
        <f>IFERROR(IFERROR(INDEX(Кат!$B:$B,MATCH($N3704,Кат!$I:$I,0)),INDEX(Торг!$B:$B,MATCH($N3704,Торг!$I:$I,0))),"")</f>
        <v/>
      </c>
    </row>
    <row r="3705" spans="1:15" outlineLevel="1">
      <c r="A3705" t="s">
        <v>29826</v>
      </c>
      <c r="C3705" s="191" t="s">
        <v>29827</v>
      </c>
      <c r="E3705" t="s">
        <v>30147</v>
      </c>
      <c r="F3705" t="s">
        <v>28145</v>
      </c>
      <c r="G3705" t="s">
        <v>399</v>
      </c>
      <c r="H3705">
        <v>3200</v>
      </c>
      <c r="J3705" t="s">
        <v>22634</v>
      </c>
      <c r="K3705" s="132" t="str">
        <f>IFERROR(IFERROR(INDEX(Кат!$O:$O,MATCH($C3705,Кат!$I:$I,0)),INDEX(Торг!$L:$L,MATCH($C3705,Торг!$I:$I,0))),"")</f>
        <v/>
      </c>
      <c r="L3705" s="132" t="str">
        <f>IFERROR(IFERROR(INDEX(Кат!$A:$A,MATCH($C3705,Кат!$I:$I,0)),INDEX(Торг!$A:$A,MATCH($C3705,Торг!$I:$I,0))),"")</f>
        <v/>
      </c>
      <c r="M3705" s="132" t="str">
        <f>IFERROR(IFERROR(INDEX(Кат!$B:$B,MATCH($C3705,Кат!$I:$I,0)),INDEX(Торг!$B:$B,MATCH($C3705,Торг!$I:$I,0))),"")</f>
        <v/>
      </c>
      <c r="N3705" s="132" t="str">
        <f t="shared" si="57"/>
        <v>LGR LGR-6343</v>
      </c>
      <c r="O3705" s="132" t="str">
        <f>IFERROR(IFERROR(INDEX(Кат!$B:$B,MATCH($N3705,Кат!$I:$I,0)),INDEX(Торг!$B:$B,MATCH($N3705,Торг!$I:$I,0))),"")</f>
        <v/>
      </c>
    </row>
    <row r="3706" spans="1:15" outlineLevel="2">
      <c r="A3706" t="s">
        <v>29828</v>
      </c>
      <c r="C3706" s="191" t="s">
        <v>29829</v>
      </c>
      <c r="E3706" t="s">
        <v>30148</v>
      </c>
      <c r="F3706" t="s">
        <v>28145</v>
      </c>
      <c r="G3706" t="s">
        <v>399</v>
      </c>
      <c r="H3706">
        <v>5600</v>
      </c>
      <c r="J3706" t="s">
        <v>22634</v>
      </c>
      <c r="K3706" s="132" t="str">
        <f>IFERROR(IFERROR(INDEX(Кат!$O:$O,MATCH($C3706,Кат!$I:$I,0)),INDEX(Торг!$L:$L,MATCH($C3706,Торг!$I:$I,0))),"")</f>
        <v/>
      </c>
      <c r="L3706" s="132" t="str">
        <f>IFERROR(IFERROR(INDEX(Кат!$A:$A,MATCH($C3706,Кат!$I:$I,0)),INDEX(Торг!$A:$A,MATCH($C3706,Торг!$I:$I,0))),"")</f>
        <v/>
      </c>
      <c r="M3706" s="132" t="str">
        <f>IFERROR(IFERROR(INDEX(Кат!$B:$B,MATCH($C3706,Кат!$I:$I,0)),INDEX(Торг!$B:$B,MATCH($C3706,Торг!$I:$I,0))),"")</f>
        <v/>
      </c>
      <c r="N3706" s="132" t="str">
        <f t="shared" si="57"/>
        <v>LGR LGR-6337</v>
      </c>
      <c r="O3706" s="132" t="str">
        <f>IFERROR(IFERROR(INDEX(Кат!$B:$B,MATCH($N3706,Кат!$I:$I,0)),INDEX(Торг!$B:$B,MATCH($N3706,Торг!$I:$I,0))),"")</f>
        <v/>
      </c>
    </row>
    <row r="3707" spans="1:15" outlineLevel="2">
      <c r="A3707" t="s">
        <v>29830</v>
      </c>
      <c r="C3707" s="191" t="s">
        <v>29831</v>
      </c>
      <c r="E3707" t="s">
        <v>30149</v>
      </c>
      <c r="F3707" t="s">
        <v>28145</v>
      </c>
      <c r="G3707" t="s">
        <v>399</v>
      </c>
      <c r="H3707">
        <v>5600</v>
      </c>
      <c r="J3707" t="s">
        <v>22634</v>
      </c>
      <c r="K3707" s="132" t="str">
        <f>IFERROR(IFERROR(INDEX(Кат!$O:$O,MATCH($C3707,Кат!$I:$I,0)),INDEX(Торг!$L:$L,MATCH($C3707,Торг!$I:$I,0))),"")</f>
        <v/>
      </c>
      <c r="L3707" s="132" t="str">
        <f>IFERROR(IFERROR(INDEX(Кат!$A:$A,MATCH($C3707,Кат!$I:$I,0)),INDEX(Торг!$A:$A,MATCH($C3707,Торг!$I:$I,0))),"")</f>
        <v/>
      </c>
      <c r="M3707" s="132" t="str">
        <f>IFERROR(IFERROR(INDEX(Кат!$B:$B,MATCH($C3707,Кат!$I:$I,0)),INDEX(Торг!$B:$B,MATCH($C3707,Торг!$I:$I,0))),"")</f>
        <v/>
      </c>
      <c r="N3707" s="132" t="str">
        <f t="shared" si="57"/>
        <v>LGR LGR-6345</v>
      </c>
      <c r="O3707" s="132" t="str">
        <f>IFERROR(IFERROR(INDEX(Кат!$B:$B,MATCH($N3707,Кат!$I:$I,0)),INDEX(Торг!$B:$B,MATCH($N3707,Торг!$I:$I,0))),"")</f>
        <v/>
      </c>
    </row>
    <row r="3708" spans="1:15" outlineLevel="2">
      <c r="A3708" t="s">
        <v>29832</v>
      </c>
      <c r="C3708" s="191" t="s">
        <v>29833</v>
      </c>
      <c r="E3708" t="s">
        <v>30150</v>
      </c>
      <c r="F3708" t="s">
        <v>28145</v>
      </c>
      <c r="G3708" t="s">
        <v>399</v>
      </c>
      <c r="H3708">
        <v>5600</v>
      </c>
      <c r="J3708" t="s">
        <v>22634</v>
      </c>
      <c r="K3708" s="132" t="str">
        <f>IFERROR(IFERROR(INDEX(Кат!$O:$O,MATCH($C3708,Кат!$I:$I,0)),INDEX(Торг!$L:$L,MATCH($C3708,Торг!$I:$I,0))),"")</f>
        <v/>
      </c>
      <c r="L3708" s="132" t="str">
        <f>IFERROR(IFERROR(INDEX(Кат!$A:$A,MATCH($C3708,Кат!$I:$I,0)),INDEX(Торг!$A:$A,MATCH($C3708,Торг!$I:$I,0))),"")</f>
        <v/>
      </c>
      <c r="M3708" s="132" t="str">
        <f>IFERROR(IFERROR(INDEX(Кат!$B:$B,MATCH($C3708,Кат!$I:$I,0)),INDEX(Торг!$B:$B,MATCH($C3708,Торг!$I:$I,0))),"")</f>
        <v/>
      </c>
      <c r="N3708" s="132" t="str">
        <f t="shared" si="57"/>
        <v>LGR LGR-6339</v>
      </c>
      <c r="O3708" s="132" t="str">
        <f>IFERROR(IFERROR(INDEX(Кат!$B:$B,MATCH($N3708,Кат!$I:$I,0)),INDEX(Торг!$B:$B,MATCH($N3708,Торг!$I:$I,0))),"")</f>
        <v/>
      </c>
    </row>
    <row r="3709" spans="1:15" outlineLevel="2">
      <c r="A3709" t="s">
        <v>29834</v>
      </c>
      <c r="C3709" s="191" t="s">
        <v>29835</v>
      </c>
      <c r="E3709" t="s">
        <v>30151</v>
      </c>
      <c r="F3709" t="s">
        <v>28145</v>
      </c>
      <c r="G3709" t="s">
        <v>399</v>
      </c>
      <c r="H3709">
        <v>3200</v>
      </c>
      <c r="J3709" t="s">
        <v>22634</v>
      </c>
      <c r="K3709" s="132" t="str">
        <f>IFERROR(IFERROR(INDEX(Кат!$O:$O,MATCH($C3709,Кат!$I:$I,0)),INDEX(Торг!$L:$L,MATCH($C3709,Торг!$I:$I,0))),"")</f>
        <v/>
      </c>
      <c r="L3709" s="132" t="str">
        <f>IFERROR(IFERROR(INDEX(Кат!$A:$A,MATCH($C3709,Кат!$I:$I,0)),INDEX(Торг!$A:$A,MATCH($C3709,Торг!$I:$I,0))),"")</f>
        <v/>
      </c>
      <c r="M3709" s="132" t="str">
        <f>IFERROR(IFERROR(INDEX(Кат!$B:$B,MATCH($C3709,Кат!$I:$I,0)),INDEX(Торг!$B:$B,MATCH($C3709,Торг!$I:$I,0))),"")</f>
        <v/>
      </c>
      <c r="N3709" s="132" t="str">
        <f t="shared" si="57"/>
        <v>LGR LGR-6334</v>
      </c>
      <c r="O3709" s="132" t="str">
        <f>IFERROR(IFERROR(INDEX(Кат!$B:$B,MATCH($N3709,Кат!$I:$I,0)),INDEX(Торг!$B:$B,MATCH($N3709,Торг!$I:$I,0))),"")</f>
        <v/>
      </c>
    </row>
    <row r="3710" spans="1:15" outlineLevel="2">
      <c r="A3710" t="s">
        <v>29836</v>
      </c>
      <c r="C3710" s="191" t="s">
        <v>29837</v>
      </c>
      <c r="E3710" t="s">
        <v>30152</v>
      </c>
      <c r="F3710" t="s">
        <v>28145</v>
      </c>
      <c r="G3710" t="s">
        <v>399</v>
      </c>
      <c r="H3710">
        <v>3200</v>
      </c>
      <c r="J3710" t="s">
        <v>22634</v>
      </c>
      <c r="K3710" s="132" t="str">
        <f>IFERROR(IFERROR(INDEX(Кат!$O:$O,MATCH($C3710,Кат!$I:$I,0)),INDEX(Торг!$L:$L,MATCH($C3710,Торг!$I:$I,0))),"")</f>
        <v/>
      </c>
      <c r="L3710" s="132" t="str">
        <f>IFERROR(IFERROR(INDEX(Кат!$A:$A,MATCH($C3710,Кат!$I:$I,0)),INDEX(Торг!$A:$A,MATCH($C3710,Торг!$I:$I,0))),"")</f>
        <v/>
      </c>
      <c r="M3710" s="132" t="str">
        <f>IFERROR(IFERROR(INDEX(Кат!$B:$B,MATCH($C3710,Кат!$I:$I,0)),INDEX(Торг!$B:$B,MATCH($C3710,Торг!$I:$I,0))),"")</f>
        <v/>
      </c>
      <c r="N3710" s="132" t="str">
        <f t="shared" si="57"/>
        <v>LGR LGR-6342</v>
      </c>
      <c r="O3710" s="132" t="str">
        <f>IFERROR(IFERROR(INDEX(Кат!$B:$B,MATCH($N3710,Кат!$I:$I,0)),INDEX(Торг!$B:$B,MATCH($N3710,Торг!$I:$I,0))),"")</f>
        <v/>
      </c>
    </row>
    <row r="3711" spans="1:15" outlineLevel="2">
      <c r="A3711" t="s">
        <v>29838</v>
      </c>
      <c r="C3711" s="191" t="s">
        <v>29839</v>
      </c>
      <c r="E3711" t="s">
        <v>30153</v>
      </c>
      <c r="F3711" t="s">
        <v>28145</v>
      </c>
      <c r="G3711" t="s">
        <v>399</v>
      </c>
      <c r="H3711">
        <v>5600</v>
      </c>
      <c r="J3711" t="s">
        <v>22634</v>
      </c>
      <c r="K3711" s="132" t="str">
        <f>IFERROR(IFERROR(INDEX(Кат!$O:$O,MATCH($C3711,Кат!$I:$I,0)),INDEX(Торг!$L:$L,MATCH($C3711,Торг!$I:$I,0))),"")</f>
        <v/>
      </c>
      <c r="L3711" s="132" t="str">
        <f>IFERROR(IFERROR(INDEX(Кат!$A:$A,MATCH($C3711,Кат!$I:$I,0)),INDEX(Торг!$A:$A,MATCH($C3711,Торг!$I:$I,0))),"")</f>
        <v/>
      </c>
      <c r="M3711" s="132" t="str">
        <f>IFERROR(IFERROR(INDEX(Кат!$B:$B,MATCH($C3711,Кат!$I:$I,0)),INDEX(Торг!$B:$B,MATCH($C3711,Торг!$I:$I,0))),"")</f>
        <v/>
      </c>
      <c r="N3711" s="132" t="str">
        <f t="shared" si="57"/>
        <v>LGR LGR-6336</v>
      </c>
      <c r="O3711" s="132" t="str">
        <f>IFERROR(IFERROR(INDEX(Кат!$B:$B,MATCH($N3711,Кат!$I:$I,0)),INDEX(Торг!$B:$B,MATCH($N3711,Торг!$I:$I,0))),"")</f>
        <v/>
      </c>
    </row>
    <row r="3712" spans="1:15" outlineLevel="2">
      <c r="A3712" t="s">
        <v>29840</v>
      </c>
      <c r="C3712" s="191" t="s">
        <v>29841</v>
      </c>
      <c r="E3712" t="s">
        <v>30154</v>
      </c>
      <c r="F3712" t="s">
        <v>28145</v>
      </c>
      <c r="G3712" t="s">
        <v>399</v>
      </c>
      <c r="H3712">
        <v>5600</v>
      </c>
      <c r="J3712" t="s">
        <v>22634</v>
      </c>
      <c r="K3712" s="132" t="str">
        <f>IFERROR(IFERROR(INDEX(Кат!$O:$O,MATCH($C3712,Кат!$I:$I,0)),INDEX(Торг!$L:$L,MATCH($C3712,Торг!$I:$I,0))),"")</f>
        <v/>
      </c>
      <c r="L3712" s="132" t="str">
        <f>IFERROR(IFERROR(INDEX(Кат!$A:$A,MATCH($C3712,Кат!$I:$I,0)),INDEX(Торг!$A:$A,MATCH($C3712,Торг!$I:$I,0))),"")</f>
        <v/>
      </c>
      <c r="M3712" s="132" t="str">
        <f>IFERROR(IFERROR(INDEX(Кат!$B:$B,MATCH($C3712,Кат!$I:$I,0)),INDEX(Торг!$B:$B,MATCH($C3712,Торг!$I:$I,0))),"")</f>
        <v/>
      </c>
      <c r="N3712" s="132" t="str">
        <f t="shared" si="57"/>
        <v>LGR LGR-6344</v>
      </c>
      <c r="O3712" s="132" t="str">
        <f>IFERROR(IFERROR(INDEX(Кат!$B:$B,MATCH($N3712,Кат!$I:$I,0)),INDEX(Торг!$B:$B,MATCH($N3712,Торг!$I:$I,0))),"")</f>
        <v/>
      </c>
    </row>
    <row r="3713" spans="1:15" outlineLevel="2">
      <c r="A3713" t="s">
        <v>29842</v>
      </c>
      <c r="C3713" s="191" t="s">
        <v>29843</v>
      </c>
      <c r="E3713" t="s">
        <v>30155</v>
      </c>
      <c r="F3713" t="s">
        <v>28145</v>
      </c>
      <c r="G3713" t="s">
        <v>375</v>
      </c>
      <c r="H3713">
        <v>5600</v>
      </c>
      <c r="J3713" t="s">
        <v>22634</v>
      </c>
      <c r="K3713" s="132" t="str">
        <f>IFERROR(IFERROR(INDEX(Кат!$O:$O,MATCH($C3713,Кат!$I:$I,0)),INDEX(Торг!$L:$L,MATCH($C3713,Торг!$I:$I,0))),"")</f>
        <v/>
      </c>
      <c r="L3713" s="132" t="str">
        <f>IFERROR(IFERROR(INDEX(Кат!$A:$A,MATCH($C3713,Кат!$I:$I,0)),INDEX(Торг!$A:$A,MATCH($C3713,Торг!$I:$I,0))),"")</f>
        <v/>
      </c>
      <c r="M3713" s="132" t="str">
        <f>IFERROR(IFERROR(INDEX(Кат!$B:$B,MATCH($C3713,Кат!$I:$I,0)),INDEX(Торг!$B:$B,MATCH($C3713,Торг!$I:$I,0))),"")</f>
        <v/>
      </c>
      <c r="N3713" s="132" t="str">
        <f t="shared" si="57"/>
        <v>LGR LGR-6338</v>
      </c>
      <c r="O3713" s="132" t="str">
        <f>IFERROR(IFERROR(INDEX(Кат!$B:$B,MATCH($N3713,Кат!$I:$I,0)),INDEX(Торг!$B:$B,MATCH($N3713,Торг!$I:$I,0))),"")</f>
        <v/>
      </c>
    </row>
    <row r="3714" spans="1:15" outlineLevel="2">
      <c r="A3714" t="s">
        <v>29844</v>
      </c>
      <c r="C3714" s="191"/>
      <c r="E3714" t="s">
        <v>23484</v>
      </c>
      <c r="J3714" t="s">
        <v>22634</v>
      </c>
      <c r="K3714" s="132" t="str">
        <f>IFERROR(IFERROR(INDEX(Кат!$O:$O,MATCH($C3714,Кат!$I:$I,0)),INDEX(Торг!$L:$L,MATCH($C3714,Торг!$I:$I,0))),"")</f>
        <v/>
      </c>
      <c r="L3714" s="132" t="str">
        <f>IFERROR(IFERROR(INDEX(Кат!$A:$A,MATCH($C3714,Кат!$I:$I,0)),INDEX(Торг!$A:$A,MATCH($C3714,Торг!$I:$I,0))),"")</f>
        <v/>
      </c>
      <c r="M3714" s="132" t="str">
        <f>IFERROR(IFERROR(INDEX(Кат!$B:$B,MATCH($C3714,Кат!$I:$I,0)),INDEX(Торг!$B:$B,MATCH($C3714,Торг!$I:$I,0))),"")</f>
        <v/>
      </c>
      <c r="N3714" s="132" t="str">
        <f t="shared" si="57"/>
        <v xml:space="preserve"> </v>
      </c>
      <c r="O3714" s="132" t="str">
        <f>IFERROR(IFERROR(INDEX(Кат!$B:$B,MATCH($N3714,Кат!$I:$I,0)),INDEX(Торг!$B:$B,MATCH($N3714,Торг!$I:$I,0))),"")</f>
        <v/>
      </c>
    </row>
    <row r="3715" spans="1:15" outlineLevel="2">
      <c r="A3715" t="s">
        <v>32607</v>
      </c>
      <c r="C3715" s="191" t="s">
        <v>32608</v>
      </c>
      <c r="E3715" t="s">
        <v>32609</v>
      </c>
      <c r="F3715" t="s">
        <v>28145</v>
      </c>
      <c r="G3715" t="s">
        <v>375</v>
      </c>
      <c r="H3715">
        <v>420</v>
      </c>
      <c r="J3715" t="s">
        <v>22634</v>
      </c>
      <c r="K3715" s="132" t="str">
        <f>IFERROR(IFERROR(INDEX(Кат!$O:$O,MATCH($C3715,Кат!$I:$I,0)),INDEX(Торг!$L:$L,MATCH($C3715,Торг!$I:$I,0))),"")</f>
        <v/>
      </c>
      <c r="L3715" s="132" t="str">
        <f>IFERROR(IFERROR(INDEX(Кат!$A:$A,MATCH($C3715,Кат!$I:$I,0)),INDEX(Торг!$A:$A,MATCH($C3715,Торг!$I:$I,0))),"")</f>
        <v/>
      </c>
      <c r="M3715" s="132" t="str">
        <f>IFERROR(IFERROR(INDEX(Кат!$B:$B,MATCH($C3715,Кат!$I:$I,0)),INDEX(Торг!$B:$B,MATCH($C3715,Торг!$I:$I,0))),"")</f>
        <v/>
      </c>
      <c r="N3715" s="132" t="str">
        <f t="shared" si="57"/>
        <v>LGR LGR-6199</v>
      </c>
      <c r="O3715" s="132" t="str">
        <f>IFERROR(IFERROR(INDEX(Кат!$B:$B,MATCH($N3715,Кат!$I:$I,0)),INDEX(Торг!$B:$B,MATCH($N3715,Торг!$I:$I,0))),"")</f>
        <v/>
      </c>
    </row>
    <row r="3716" spans="1:15" outlineLevel="2">
      <c r="A3716" t="s">
        <v>29845</v>
      </c>
      <c r="C3716" s="191" t="s">
        <v>29846</v>
      </c>
      <c r="E3716" t="s">
        <v>29847</v>
      </c>
      <c r="F3716" t="s">
        <v>28145</v>
      </c>
      <c r="G3716" t="s">
        <v>375</v>
      </c>
      <c r="H3716">
        <v>380</v>
      </c>
      <c r="J3716" t="s">
        <v>22634</v>
      </c>
      <c r="K3716" s="132" t="str">
        <f>IFERROR(IFERROR(INDEX(Кат!$O:$O,MATCH($C3716,Кат!$I:$I,0)),INDEX(Торг!$L:$L,MATCH($C3716,Торг!$I:$I,0))),"")</f>
        <v/>
      </c>
      <c r="L3716" s="132" t="str">
        <f>IFERROR(IFERROR(INDEX(Кат!$A:$A,MATCH($C3716,Кат!$I:$I,0)),INDEX(Торг!$A:$A,MATCH($C3716,Торг!$I:$I,0))),"")</f>
        <v/>
      </c>
      <c r="M3716" s="132" t="str">
        <f>IFERROR(IFERROR(INDEX(Кат!$B:$B,MATCH($C3716,Кат!$I:$I,0)),INDEX(Торг!$B:$B,MATCH($C3716,Торг!$I:$I,0))),"")</f>
        <v/>
      </c>
      <c r="N3716" s="132" t="str">
        <f t="shared" si="57"/>
        <v>LGR LGR-6103</v>
      </c>
      <c r="O3716" s="132" t="str">
        <f>IFERROR(IFERROR(INDEX(Кат!$B:$B,MATCH($N3716,Кат!$I:$I,0)),INDEX(Торг!$B:$B,MATCH($N3716,Торг!$I:$I,0))),"")</f>
        <v/>
      </c>
    </row>
    <row r="3717" spans="1:15" outlineLevel="2">
      <c r="A3717" t="s">
        <v>29848</v>
      </c>
      <c r="C3717" s="191" t="s">
        <v>29849</v>
      </c>
      <c r="E3717" t="s">
        <v>29850</v>
      </c>
      <c r="F3717" t="s">
        <v>28145</v>
      </c>
      <c r="G3717" t="s">
        <v>375</v>
      </c>
      <c r="H3717">
        <v>370</v>
      </c>
      <c r="J3717" t="s">
        <v>22634</v>
      </c>
      <c r="K3717" s="132" t="str">
        <f>IFERROR(IFERROR(INDEX(Кат!$O:$O,MATCH($C3717,Кат!$I:$I,0)),INDEX(Торг!$L:$L,MATCH($C3717,Торг!$I:$I,0))),"")</f>
        <v/>
      </c>
      <c r="L3717" s="132" t="str">
        <f>IFERROR(IFERROR(INDEX(Кат!$A:$A,MATCH($C3717,Кат!$I:$I,0)),INDEX(Торг!$A:$A,MATCH($C3717,Торг!$I:$I,0))),"")</f>
        <v/>
      </c>
      <c r="M3717" s="132" t="str">
        <f>IFERROR(IFERROR(INDEX(Кат!$B:$B,MATCH($C3717,Кат!$I:$I,0)),INDEX(Торг!$B:$B,MATCH($C3717,Торг!$I:$I,0))),"")</f>
        <v/>
      </c>
      <c r="N3717" s="132" t="str">
        <f t="shared" si="57"/>
        <v>LGR LGR-6101</v>
      </c>
      <c r="O3717" s="132" t="str">
        <f>IFERROR(IFERROR(INDEX(Кат!$B:$B,MATCH($N3717,Кат!$I:$I,0)),INDEX(Торг!$B:$B,MATCH($N3717,Торг!$I:$I,0))),"")</f>
        <v/>
      </c>
    </row>
    <row r="3718" spans="1:15" outlineLevel="2">
      <c r="A3718" t="s">
        <v>32610</v>
      </c>
      <c r="C3718" s="191"/>
      <c r="E3718" t="s">
        <v>23917</v>
      </c>
      <c r="J3718" t="s">
        <v>22634</v>
      </c>
      <c r="K3718" s="132" t="str">
        <f>IFERROR(IFERROR(INDEX(Кат!$O:$O,MATCH($C3718,Кат!$I:$I,0)),INDEX(Торг!$L:$L,MATCH($C3718,Торг!$I:$I,0))),"")</f>
        <v/>
      </c>
      <c r="L3718" s="132" t="str">
        <f>IFERROR(IFERROR(INDEX(Кат!$A:$A,MATCH($C3718,Кат!$I:$I,0)),INDEX(Торг!$A:$A,MATCH($C3718,Торг!$I:$I,0))),"")</f>
        <v/>
      </c>
      <c r="M3718" s="132" t="str">
        <f>IFERROR(IFERROR(INDEX(Кат!$B:$B,MATCH($C3718,Кат!$I:$I,0)),INDEX(Торг!$B:$B,MATCH($C3718,Торг!$I:$I,0))),"")</f>
        <v/>
      </c>
      <c r="N3718" s="132" t="str">
        <f t="shared" si="57"/>
        <v xml:space="preserve"> </v>
      </c>
      <c r="O3718" s="132" t="str">
        <f>IFERROR(IFERROR(INDEX(Кат!$B:$B,MATCH($N3718,Кат!$I:$I,0)),INDEX(Торг!$B:$B,MATCH($N3718,Торг!$I:$I,0))),"")</f>
        <v/>
      </c>
    </row>
    <row r="3719" spans="1:15" outlineLevel="2">
      <c r="A3719" t="s">
        <v>32611</v>
      </c>
      <c r="C3719" s="191" t="s">
        <v>32612</v>
      </c>
      <c r="E3719" t="s">
        <v>32613</v>
      </c>
      <c r="F3719" t="s">
        <v>28145</v>
      </c>
      <c r="G3719" t="s">
        <v>399</v>
      </c>
      <c r="H3719">
        <v>150</v>
      </c>
      <c r="J3719" t="s">
        <v>22634</v>
      </c>
      <c r="K3719" s="132" t="str">
        <f>IFERROR(IFERROR(INDEX(Кат!$O:$O,MATCH($C3719,Кат!$I:$I,0)),INDEX(Торг!$L:$L,MATCH($C3719,Торг!$I:$I,0))),"")</f>
        <v/>
      </c>
      <c r="L3719" s="132" t="str">
        <f>IFERROR(IFERROR(INDEX(Кат!$A:$A,MATCH($C3719,Кат!$I:$I,0)),INDEX(Торг!$A:$A,MATCH($C3719,Торг!$I:$I,0))),"")</f>
        <v/>
      </c>
      <c r="M3719" s="132" t="str">
        <f>IFERROR(IFERROR(INDEX(Кат!$B:$B,MATCH($C3719,Кат!$I:$I,0)),INDEX(Торг!$B:$B,MATCH($C3719,Торг!$I:$I,0))),"")</f>
        <v/>
      </c>
      <c r="N3719" s="132" t="str">
        <f t="shared" si="57"/>
        <v>LGR LGR-7105</v>
      </c>
      <c r="O3719" s="132" t="str">
        <f>IFERROR(IFERROR(INDEX(Кат!$B:$B,MATCH($N3719,Кат!$I:$I,0)),INDEX(Торг!$B:$B,MATCH($N3719,Торг!$I:$I,0))),"")</f>
        <v/>
      </c>
    </row>
    <row r="3720" spans="1:15" outlineLevel="2">
      <c r="A3720" t="s">
        <v>32839</v>
      </c>
      <c r="C3720" s="191"/>
      <c r="E3720" t="s">
        <v>32840</v>
      </c>
      <c r="J3720" t="s">
        <v>22634</v>
      </c>
      <c r="K3720" s="132" t="str">
        <f>IFERROR(IFERROR(INDEX(Кат!$O:$O,MATCH($C3720,Кат!$I:$I,0)),INDEX(Торг!$L:$L,MATCH($C3720,Торг!$I:$I,0))),"")</f>
        <v/>
      </c>
      <c r="L3720" s="132" t="str">
        <f>IFERROR(IFERROR(INDEX(Кат!$A:$A,MATCH($C3720,Кат!$I:$I,0)),INDEX(Торг!$A:$A,MATCH($C3720,Торг!$I:$I,0))),"")</f>
        <v/>
      </c>
      <c r="M3720" s="132" t="str">
        <f>IFERROR(IFERROR(INDEX(Кат!$B:$B,MATCH($C3720,Кат!$I:$I,0)),INDEX(Торг!$B:$B,MATCH($C3720,Торг!$I:$I,0))),"")</f>
        <v/>
      </c>
      <c r="N3720" s="132" t="str">
        <f t="shared" ref="N3720:N3783" si="58">_xlfn.CONCAT(F3720," ",C3720)</f>
        <v xml:space="preserve"> </v>
      </c>
      <c r="O3720" s="132" t="str">
        <f>IFERROR(IFERROR(INDEX(Кат!$B:$B,MATCH($N3720,Кат!$I:$I,0)),INDEX(Торг!$B:$B,MATCH($N3720,Торг!$I:$I,0))),"")</f>
        <v/>
      </c>
    </row>
    <row r="3721" spans="1:15" outlineLevel="2">
      <c r="A3721" t="s">
        <v>32841</v>
      </c>
      <c r="C3721" s="191" t="s">
        <v>32842</v>
      </c>
      <c r="E3721" t="s">
        <v>32843</v>
      </c>
      <c r="F3721" t="s">
        <v>28145</v>
      </c>
      <c r="G3721" t="s">
        <v>399</v>
      </c>
      <c r="H3721">
        <v>550</v>
      </c>
      <c r="J3721" t="s">
        <v>22634</v>
      </c>
      <c r="K3721" s="132" t="str">
        <f>IFERROR(IFERROR(INDEX(Кат!$O:$O,MATCH($C3721,Кат!$I:$I,0)),INDEX(Торг!$L:$L,MATCH($C3721,Торг!$I:$I,0))),"")</f>
        <v/>
      </c>
      <c r="L3721" s="132" t="str">
        <f>IFERROR(IFERROR(INDEX(Кат!$A:$A,MATCH($C3721,Кат!$I:$I,0)),INDEX(Торг!$A:$A,MATCH($C3721,Торг!$I:$I,0))),"")</f>
        <v/>
      </c>
      <c r="M3721" s="132" t="str">
        <f>IFERROR(IFERROR(INDEX(Кат!$B:$B,MATCH($C3721,Кат!$I:$I,0)),INDEX(Торг!$B:$B,MATCH($C3721,Торг!$I:$I,0))),"")</f>
        <v/>
      </c>
      <c r="N3721" s="132" t="str">
        <f t="shared" si="58"/>
        <v>LGR LGR-4167</v>
      </c>
      <c r="O3721" s="132" t="str">
        <f>IFERROR(IFERROR(INDEX(Кат!$B:$B,MATCH($N3721,Кат!$I:$I,0)),INDEX(Торг!$B:$B,MATCH($N3721,Торг!$I:$I,0))),"")</f>
        <v/>
      </c>
    </row>
    <row r="3722" spans="1:15" outlineLevel="2">
      <c r="A3722" t="s">
        <v>32844</v>
      </c>
      <c r="C3722" s="191" t="s">
        <v>32845</v>
      </c>
      <c r="E3722" t="s">
        <v>32846</v>
      </c>
      <c r="F3722" t="s">
        <v>28145</v>
      </c>
      <c r="G3722" t="s">
        <v>399</v>
      </c>
      <c r="H3722">
        <v>550</v>
      </c>
      <c r="J3722" t="s">
        <v>22634</v>
      </c>
      <c r="K3722" s="132" t="str">
        <f>IFERROR(IFERROR(INDEX(Кат!$O:$O,MATCH($C3722,Кат!$I:$I,0)),INDEX(Торг!$L:$L,MATCH($C3722,Торг!$I:$I,0))),"")</f>
        <v/>
      </c>
      <c r="L3722" s="132" t="str">
        <f>IFERROR(IFERROR(INDEX(Кат!$A:$A,MATCH($C3722,Кат!$I:$I,0)),INDEX(Торг!$A:$A,MATCH($C3722,Торг!$I:$I,0))),"")</f>
        <v/>
      </c>
      <c r="M3722" s="132" t="str">
        <f>IFERROR(IFERROR(INDEX(Кат!$B:$B,MATCH($C3722,Кат!$I:$I,0)),INDEX(Торг!$B:$B,MATCH($C3722,Торг!$I:$I,0))),"")</f>
        <v/>
      </c>
      <c r="N3722" s="132" t="str">
        <f t="shared" si="58"/>
        <v>LGR LGR-4168</v>
      </c>
      <c r="O3722" s="132" t="str">
        <f>IFERROR(IFERROR(INDEX(Кат!$B:$B,MATCH($N3722,Кат!$I:$I,0)),INDEX(Торг!$B:$B,MATCH($N3722,Торг!$I:$I,0))),"")</f>
        <v/>
      </c>
    </row>
    <row r="3723" spans="1:15" outlineLevel="2">
      <c r="A3723" t="s">
        <v>32847</v>
      </c>
      <c r="C3723" s="191" t="s">
        <v>32848</v>
      </c>
      <c r="E3723" t="s">
        <v>32849</v>
      </c>
      <c r="F3723" t="s">
        <v>28145</v>
      </c>
      <c r="G3723" t="s">
        <v>399</v>
      </c>
      <c r="H3723">
        <v>300</v>
      </c>
      <c r="J3723" t="s">
        <v>22634</v>
      </c>
      <c r="K3723" s="132" t="str">
        <f>IFERROR(IFERROR(INDEX(Кат!$O:$O,MATCH($C3723,Кат!$I:$I,0)),INDEX(Торг!$L:$L,MATCH($C3723,Торг!$I:$I,0))),"")</f>
        <v/>
      </c>
      <c r="L3723" s="132" t="str">
        <f>IFERROR(IFERROR(INDEX(Кат!$A:$A,MATCH($C3723,Кат!$I:$I,0)),INDEX(Торг!$A:$A,MATCH($C3723,Торг!$I:$I,0))),"")</f>
        <v/>
      </c>
      <c r="M3723" s="132" t="str">
        <f>IFERROR(IFERROR(INDEX(Кат!$B:$B,MATCH($C3723,Кат!$I:$I,0)),INDEX(Торг!$B:$B,MATCH($C3723,Торг!$I:$I,0))),"")</f>
        <v/>
      </c>
      <c r="N3723" s="132" t="str">
        <f t="shared" si="58"/>
        <v>LGR LGR-4335</v>
      </c>
      <c r="O3723" s="132" t="str">
        <f>IFERROR(IFERROR(INDEX(Кат!$B:$B,MATCH($N3723,Кат!$I:$I,0)),INDEX(Торг!$B:$B,MATCH($N3723,Торг!$I:$I,0))),"")</f>
        <v/>
      </c>
    </row>
    <row r="3724" spans="1:15" outlineLevel="2">
      <c r="A3724" t="s">
        <v>32614</v>
      </c>
      <c r="C3724" s="191"/>
      <c r="E3724" t="s">
        <v>23719</v>
      </c>
      <c r="J3724" t="s">
        <v>22634</v>
      </c>
      <c r="K3724" s="132" t="str">
        <f>IFERROR(IFERROR(INDEX(Кат!$O:$O,MATCH($C3724,Кат!$I:$I,0)),INDEX(Торг!$L:$L,MATCH($C3724,Торг!$I:$I,0))),"")</f>
        <v/>
      </c>
      <c r="L3724" s="132" t="str">
        <f>IFERROR(IFERROR(INDEX(Кат!$A:$A,MATCH($C3724,Кат!$I:$I,0)),INDEX(Торг!$A:$A,MATCH($C3724,Торг!$I:$I,0))),"")</f>
        <v/>
      </c>
      <c r="M3724" s="132" t="str">
        <f>IFERROR(IFERROR(INDEX(Кат!$B:$B,MATCH($C3724,Кат!$I:$I,0)),INDEX(Торг!$B:$B,MATCH($C3724,Торг!$I:$I,0))),"")</f>
        <v/>
      </c>
      <c r="N3724" s="132" t="str">
        <f t="shared" si="58"/>
        <v xml:space="preserve"> </v>
      </c>
      <c r="O3724" s="132" t="str">
        <f>IFERROR(IFERROR(INDEX(Кат!$B:$B,MATCH($N3724,Кат!$I:$I,0)),INDEX(Торг!$B:$B,MATCH($N3724,Торг!$I:$I,0))),"")</f>
        <v/>
      </c>
    </row>
    <row r="3725" spans="1:15" outlineLevel="2">
      <c r="A3725" t="s">
        <v>32615</v>
      </c>
      <c r="C3725" s="191" t="s">
        <v>32616</v>
      </c>
      <c r="E3725" t="s">
        <v>32617</v>
      </c>
      <c r="F3725" t="s">
        <v>28145</v>
      </c>
      <c r="G3725" t="s">
        <v>399</v>
      </c>
      <c r="H3725">
        <v>1300</v>
      </c>
      <c r="J3725" t="s">
        <v>22634</v>
      </c>
      <c r="K3725" s="132" t="str">
        <f>IFERROR(IFERROR(INDEX(Кат!$O:$O,MATCH($C3725,Кат!$I:$I,0)),INDEX(Торг!$L:$L,MATCH($C3725,Торг!$I:$I,0))),"")</f>
        <v/>
      </c>
      <c r="L3725" s="132" t="str">
        <f>IFERROR(IFERROR(INDEX(Кат!$A:$A,MATCH($C3725,Кат!$I:$I,0)),INDEX(Торг!$A:$A,MATCH($C3725,Торг!$I:$I,0))),"")</f>
        <v/>
      </c>
      <c r="M3725" s="132" t="str">
        <f>IFERROR(IFERROR(INDEX(Кат!$B:$B,MATCH($C3725,Кат!$I:$I,0)),INDEX(Торг!$B:$B,MATCH($C3725,Торг!$I:$I,0))),"")</f>
        <v/>
      </c>
      <c r="N3725" s="132" t="str">
        <f t="shared" si="58"/>
        <v>LGR LGR-3202</v>
      </c>
      <c r="O3725" s="132" t="str">
        <f>IFERROR(IFERROR(INDEX(Кат!$B:$B,MATCH($N3725,Кат!$I:$I,0)),INDEX(Торг!$B:$B,MATCH($N3725,Торг!$I:$I,0))),"")</f>
        <v/>
      </c>
    </row>
    <row r="3726" spans="1:15" outlineLevel="2">
      <c r="A3726" t="s">
        <v>32618</v>
      </c>
      <c r="C3726" s="191" t="s">
        <v>32619</v>
      </c>
      <c r="E3726" t="s">
        <v>32620</v>
      </c>
      <c r="F3726" t="s">
        <v>28145</v>
      </c>
      <c r="G3726" t="s">
        <v>399</v>
      </c>
      <c r="H3726">
        <v>770</v>
      </c>
      <c r="J3726" t="s">
        <v>22634</v>
      </c>
      <c r="K3726" s="132" t="str">
        <f>IFERROR(IFERROR(INDEX(Кат!$O:$O,MATCH($C3726,Кат!$I:$I,0)),INDEX(Торг!$L:$L,MATCH($C3726,Торг!$I:$I,0))),"")</f>
        <v/>
      </c>
      <c r="L3726" s="132" t="str">
        <f>IFERROR(IFERROR(INDEX(Кат!$A:$A,MATCH($C3726,Кат!$I:$I,0)),INDEX(Торг!$A:$A,MATCH($C3726,Торг!$I:$I,0))),"")</f>
        <v/>
      </c>
      <c r="M3726" s="132" t="str">
        <f>IFERROR(IFERROR(INDEX(Кат!$B:$B,MATCH($C3726,Кат!$I:$I,0)),INDEX(Торг!$B:$B,MATCH($C3726,Торг!$I:$I,0))),"")</f>
        <v/>
      </c>
      <c r="N3726" s="132" t="str">
        <f t="shared" si="58"/>
        <v>LGR LGR-3145</v>
      </c>
      <c r="O3726" s="132" t="str">
        <f>IFERROR(IFERROR(INDEX(Кат!$B:$B,MATCH($N3726,Кат!$I:$I,0)),INDEX(Торг!$B:$B,MATCH($N3726,Торг!$I:$I,0))),"")</f>
        <v/>
      </c>
    </row>
    <row r="3727" spans="1:15" outlineLevel="2">
      <c r="A3727" t="s">
        <v>32621</v>
      </c>
      <c r="C3727" s="191" t="s">
        <v>32622</v>
      </c>
      <c r="E3727" t="s">
        <v>32623</v>
      </c>
      <c r="F3727" t="s">
        <v>28145</v>
      </c>
      <c r="G3727" t="s">
        <v>399</v>
      </c>
      <c r="H3727">
        <v>970</v>
      </c>
      <c r="J3727" t="s">
        <v>22634</v>
      </c>
      <c r="K3727" s="132" t="str">
        <f>IFERROR(IFERROR(INDEX(Кат!$O:$O,MATCH($C3727,Кат!$I:$I,0)),INDEX(Торг!$L:$L,MATCH($C3727,Торг!$I:$I,0))),"")</f>
        <v/>
      </c>
      <c r="L3727" s="132" t="str">
        <f>IFERROR(IFERROR(INDEX(Кат!$A:$A,MATCH($C3727,Кат!$I:$I,0)),INDEX(Торг!$A:$A,MATCH($C3727,Торг!$I:$I,0))),"")</f>
        <v/>
      </c>
      <c r="M3727" s="132" t="str">
        <f>IFERROR(IFERROR(INDEX(Кат!$B:$B,MATCH($C3727,Кат!$I:$I,0)),INDEX(Торг!$B:$B,MATCH($C3727,Торг!$I:$I,0))),"")</f>
        <v/>
      </c>
      <c r="N3727" s="132" t="str">
        <f t="shared" si="58"/>
        <v>LGR LGR-3167</v>
      </c>
      <c r="O3727" s="132" t="str">
        <f>IFERROR(IFERROR(INDEX(Кат!$B:$B,MATCH($N3727,Кат!$I:$I,0)),INDEX(Торг!$B:$B,MATCH($N3727,Торг!$I:$I,0))),"")</f>
        <v/>
      </c>
    </row>
    <row r="3728" spans="1:15" outlineLevel="2">
      <c r="A3728" t="s">
        <v>23960</v>
      </c>
      <c r="C3728" s="191"/>
      <c r="E3728" t="s">
        <v>6244</v>
      </c>
      <c r="J3728" t="s">
        <v>22634</v>
      </c>
      <c r="K3728" s="132" t="str">
        <f>IFERROR(IFERROR(INDEX(Кат!$O:$O,MATCH($C3728,Кат!$I:$I,0)),INDEX(Торг!$L:$L,MATCH($C3728,Торг!$I:$I,0))),"")</f>
        <v/>
      </c>
      <c r="L3728" s="132" t="str">
        <f>IFERROR(IFERROR(INDEX(Кат!$A:$A,MATCH($C3728,Кат!$I:$I,0)),INDEX(Торг!$A:$A,MATCH($C3728,Торг!$I:$I,0))),"")</f>
        <v/>
      </c>
      <c r="M3728" s="132" t="str">
        <f>IFERROR(IFERROR(INDEX(Кат!$B:$B,MATCH($C3728,Кат!$I:$I,0)),INDEX(Торг!$B:$B,MATCH($C3728,Торг!$I:$I,0))),"")</f>
        <v/>
      </c>
      <c r="N3728" s="132" t="str">
        <f t="shared" si="58"/>
        <v xml:space="preserve"> </v>
      </c>
      <c r="O3728" s="132" t="str">
        <f>IFERROR(IFERROR(INDEX(Кат!$B:$B,MATCH($N3728,Кат!$I:$I,0)),INDEX(Торг!$B:$B,MATCH($N3728,Торг!$I:$I,0))),"")</f>
        <v/>
      </c>
    </row>
    <row r="3729" spans="1:15" outlineLevel="2">
      <c r="A3729" t="s">
        <v>17010</v>
      </c>
      <c r="C3729" s="191">
        <v>8044</v>
      </c>
      <c r="E3729" t="s">
        <v>6245</v>
      </c>
      <c r="F3729" t="s">
        <v>6244</v>
      </c>
      <c r="G3729" t="s">
        <v>399</v>
      </c>
      <c r="H3729">
        <v>1550</v>
      </c>
      <c r="J3729" t="s">
        <v>22634</v>
      </c>
      <c r="K3729" s="132" t="str">
        <f>IFERROR(IFERROR(INDEX(Кат!$O:$O,MATCH($C3729,Кат!$I:$I,0)),INDEX(Торг!$L:$L,MATCH($C3729,Торг!$I:$I,0))),"")</f>
        <v/>
      </c>
      <c r="L3729" s="132" t="str">
        <f>IFERROR(IFERROR(INDEX(Кат!$A:$A,MATCH($C3729,Кат!$I:$I,0)),INDEX(Торг!$A:$A,MATCH($C3729,Торг!$I:$I,0))),"")</f>
        <v/>
      </c>
      <c r="M3729" s="132" t="str">
        <f>IFERROR(IFERROR(INDEX(Кат!$B:$B,MATCH($C3729,Кат!$I:$I,0)),INDEX(Торг!$B:$B,MATCH($C3729,Торг!$I:$I,0))),"")</f>
        <v/>
      </c>
      <c r="N3729" s="132" t="str">
        <f t="shared" si="58"/>
        <v>LIQUI MOLY 8044</v>
      </c>
      <c r="O3729" s="132" t="str">
        <f>IFERROR(IFERROR(INDEX(Кат!$B:$B,MATCH($N3729,Кат!$I:$I,0)),INDEX(Торг!$B:$B,MATCH($N3729,Торг!$I:$I,0))),"")</f>
        <v/>
      </c>
    </row>
    <row r="3730" spans="1:15" outlineLevel="2">
      <c r="A3730" t="s">
        <v>23961</v>
      </c>
      <c r="C3730" s="191"/>
      <c r="E3730" t="s">
        <v>23962</v>
      </c>
      <c r="J3730" t="s">
        <v>22634</v>
      </c>
      <c r="K3730" s="132" t="str">
        <f>IFERROR(IFERROR(INDEX(Кат!$O:$O,MATCH($C3730,Кат!$I:$I,0)),INDEX(Торг!$L:$L,MATCH($C3730,Торг!$I:$I,0))),"")</f>
        <v/>
      </c>
      <c r="L3730" s="132" t="str">
        <f>IFERROR(IFERROR(INDEX(Кат!$A:$A,MATCH($C3730,Кат!$I:$I,0)),INDEX(Торг!$A:$A,MATCH($C3730,Торг!$I:$I,0))),"")</f>
        <v/>
      </c>
      <c r="M3730" s="132" t="str">
        <f>IFERROR(IFERROR(INDEX(Кат!$B:$B,MATCH($C3730,Кат!$I:$I,0)),INDEX(Торг!$B:$B,MATCH($C3730,Торг!$I:$I,0))),"")</f>
        <v/>
      </c>
      <c r="N3730" s="132" t="str">
        <f t="shared" si="58"/>
        <v xml:space="preserve"> </v>
      </c>
      <c r="O3730" s="132" t="str">
        <f>IFERROR(IFERROR(INDEX(Кат!$B:$B,MATCH($N3730,Кат!$I:$I,0)),INDEX(Торг!$B:$B,MATCH($N3730,Торг!$I:$I,0))),"")</f>
        <v/>
      </c>
    </row>
    <row r="3731" spans="1:15" outlineLevel="2">
      <c r="A3731" t="s">
        <v>17011</v>
      </c>
      <c r="C3731" s="191">
        <v>20817</v>
      </c>
      <c r="E3731" t="s">
        <v>13532</v>
      </c>
      <c r="F3731" t="s">
        <v>13533</v>
      </c>
      <c r="G3731" t="s">
        <v>399</v>
      </c>
      <c r="H3731">
        <v>2500</v>
      </c>
      <c r="J3731" t="s">
        <v>22634</v>
      </c>
      <c r="K3731" s="132" t="str">
        <f>IFERROR(IFERROR(INDEX(Кат!$O:$O,MATCH($C3731,Кат!$I:$I,0)),INDEX(Торг!$L:$L,MATCH($C3731,Торг!$I:$I,0))),"")</f>
        <v>Ошибка</v>
      </c>
      <c r="L3731" s="132">
        <f>IFERROR(IFERROR(INDEX(Кат!$A:$A,MATCH($C3731,Кат!$I:$I,0)),INDEX(Торг!$A:$A,MATCH($C3731,Торг!$I:$I,0))),"")</f>
        <v>226328</v>
      </c>
      <c r="M3731" s="132">
        <f>IFERROR(IFERROR(INDEX(Кат!$B:$B,MATCH($C3731,Кат!$I:$I,0)),INDEX(Торг!$B:$B,MATCH($C3731,Торг!$I:$I,0))),"")</f>
        <v>12958</v>
      </c>
      <c r="N3731" s="132" t="str">
        <f t="shared" si="58"/>
        <v>LOBRO 20817</v>
      </c>
      <c r="O3731" s="132" t="str">
        <f>IFERROR(IFERROR(INDEX(Кат!$B:$B,MATCH($N3731,Кат!$I:$I,0)),INDEX(Торг!$B:$B,MATCH($N3731,Торг!$I:$I,0))),"")</f>
        <v/>
      </c>
    </row>
    <row r="3732" spans="1:15" outlineLevel="2">
      <c r="A3732" t="s">
        <v>23963</v>
      </c>
      <c r="C3732" s="191"/>
      <c r="E3732" t="s">
        <v>23964</v>
      </c>
      <c r="J3732" t="s">
        <v>22634</v>
      </c>
      <c r="K3732" s="132" t="str">
        <f>IFERROR(IFERROR(INDEX(Кат!$O:$O,MATCH($C3732,Кат!$I:$I,0)),INDEX(Торг!$L:$L,MATCH($C3732,Торг!$I:$I,0))),"")</f>
        <v/>
      </c>
      <c r="L3732" s="132" t="str">
        <f>IFERROR(IFERROR(INDEX(Кат!$A:$A,MATCH($C3732,Кат!$I:$I,0)),INDEX(Торг!$A:$A,MATCH($C3732,Торг!$I:$I,0))),"")</f>
        <v/>
      </c>
      <c r="M3732" s="132" t="str">
        <f>IFERROR(IFERROR(INDEX(Кат!$B:$B,MATCH($C3732,Кат!$I:$I,0)),INDEX(Торг!$B:$B,MATCH($C3732,Торг!$I:$I,0))),"")</f>
        <v/>
      </c>
      <c r="N3732" s="132" t="str">
        <f t="shared" si="58"/>
        <v xml:space="preserve"> </v>
      </c>
      <c r="O3732" s="132" t="str">
        <f>IFERROR(IFERROR(INDEX(Кат!$B:$B,MATCH($N3732,Кат!$I:$I,0)),INDEX(Торг!$B:$B,MATCH($N3732,Торг!$I:$I,0))),"")</f>
        <v/>
      </c>
    </row>
    <row r="3733" spans="1:15" outlineLevel="2">
      <c r="A3733" t="s">
        <v>17012</v>
      </c>
      <c r="C3733" s="191" t="s">
        <v>2205</v>
      </c>
      <c r="E3733" t="s">
        <v>2206</v>
      </c>
      <c r="F3733" t="s">
        <v>2207</v>
      </c>
      <c r="G3733" t="s">
        <v>399</v>
      </c>
      <c r="H3733">
        <v>130</v>
      </c>
      <c r="J3733" t="s">
        <v>22634</v>
      </c>
      <c r="K3733" s="132" t="str">
        <f>IFERROR(IFERROR(INDEX(Кат!$O:$O,MATCH($C3733,Кат!$I:$I,0)),INDEX(Торг!$L:$L,MATCH($C3733,Торг!$I:$I,0))),"")</f>
        <v/>
      </c>
      <c r="L3733" s="132" t="str">
        <f>IFERROR(IFERROR(INDEX(Кат!$A:$A,MATCH($C3733,Кат!$I:$I,0)),INDEX(Торг!$A:$A,MATCH($C3733,Торг!$I:$I,0))),"")</f>
        <v/>
      </c>
      <c r="M3733" s="132" t="str">
        <f>IFERROR(IFERROR(INDEX(Кат!$B:$B,MATCH($C3733,Кат!$I:$I,0)),INDEX(Торг!$B:$B,MATCH($C3733,Торг!$I:$I,0))),"")</f>
        <v/>
      </c>
      <c r="N3733" s="132" t="str">
        <f t="shared" si="58"/>
        <v>LOCTITE L518</v>
      </c>
      <c r="O3733" s="132" t="str">
        <f>IFERROR(IFERROR(INDEX(Кат!$B:$B,MATCH($N3733,Кат!$I:$I,0)),INDEX(Торг!$B:$B,MATCH($N3733,Торг!$I:$I,0))),"")</f>
        <v/>
      </c>
    </row>
    <row r="3734" spans="1:15" outlineLevel="2">
      <c r="A3734" t="s">
        <v>23965</v>
      </c>
      <c r="C3734" s="191"/>
      <c r="E3734" t="s">
        <v>6246</v>
      </c>
      <c r="J3734" t="s">
        <v>22634</v>
      </c>
      <c r="K3734" s="132" t="str">
        <f>IFERROR(IFERROR(INDEX(Кат!$O:$O,MATCH($C3734,Кат!$I:$I,0)),INDEX(Торг!$L:$L,MATCH($C3734,Торг!$I:$I,0))),"")</f>
        <v/>
      </c>
      <c r="L3734" s="132" t="str">
        <f>IFERROR(IFERROR(INDEX(Кат!$A:$A,MATCH($C3734,Кат!$I:$I,0)),INDEX(Торг!$A:$A,MATCH($C3734,Торг!$I:$I,0))),"")</f>
        <v/>
      </c>
      <c r="M3734" s="132" t="str">
        <f>IFERROR(IFERROR(INDEX(Кат!$B:$B,MATCH($C3734,Кат!$I:$I,0)),INDEX(Торг!$B:$B,MATCH($C3734,Торг!$I:$I,0))),"")</f>
        <v/>
      </c>
      <c r="N3734" s="132" t="str">
        <f t="shared" si="58"/>
        <v xml:space="preserve"> </v>
      </c>
      <c r="O3734" s="132" t="str">
        <f>IFERROR(IFERROR(INDEX(Кат!$B:$B,MATCH($N3734,Кат!$I:$I,0)),INDEX(Торг!$B:$B,MATCH($N3734,Торг!$I:$I,0))),"")</f>
        <v/>
      </c>
    </row>
    <row r="3735" spans="1:15" outlineLevel="2">
      <c r="A3735" t="s">
        <v>30411</v>
      </c>
      <c r="C3735" s="191" t="s">
        <v>30412</v>
      </c>
      <c r="E3735" t="s">
        <v>30413</v>
      </c>
      <c r="F3735" t="s">
        <v>6246</v>
      </c>
      <c r="G3735" t="s">
        <v>375</v>
      </c>
      <c r="H3735">
        <v>850</v>
      </c>
      <c r="J3735" t="s">
        <v>22634</v>
      </c>
      <c r="K3735" s="132" t="str">
        <f>IFERROR(IFERROR(INDEX(Кат!$O:$O,MATCH($C3735,Кат!$I:$I,0)),INDEX(Торг!$L:$L,MATCH($C3735,Торг!$I:$I,0))),"")</f>
        <v/>
      </c>
      <c r="L3735" s="132" t="str">
        <f>IFERROR(IFERROR(INDEX(Кат!$A:$A,MATCH($C3735,Кат!$I:$I,0)),INDEX(Торг!$A:$A,MATCH($C3735,Торг!$I:$I,0))),"")</f>
        <v/>
      </c>
      <c r="M3735" s="132" t="str">
        <f>IFERROR(IFERROR(INDEX(Кат!$B:$B,MATCH($C3735,Кат!$I:$I,0)),INDEX(Торг!$B:$B,MATCH($C3735,Торг!$I:$I,0))),"")</f>
        <v/>
      </c>
      <c r="N3735" s="132" t="str">
        <f t="shared" si="58"/>
        <v>LPR 05P094</v>
      </c>
      <c r="O3735" s="132" t="str">
        <f>IFERROR(IFERROR(INDEX(Кат!$B:$B,MATCH($N3735,Кат!$I:$I,0)),INDEX(Торг!$B:$B,MATCH($N3735,Торг!$I:$I,0))),"")</f>
        <v/>
      </c>
    </row>
    <row r="3736" spans="1:15" outlineLevel="2">
      <c r="A3736" t="s">
        <v>17013</v>
      </c>
      <c r="C3736" s="191" t="s">
        <v>6247</v>
      </c>
      <c r="E3736" t="s">
        <v>6248</v>
      </c>
      <c r="F3736" t="s">
        <v>6246</v>
      </c>
      <c r="G3736" t="s">
        <v>375</v>
      </c>
      <c r="H3736">
        <v>1150</v>
      </c>
      <c r="J3736" t="s">
        <v>22634</v>
      </c>
      <c r="K3736" s="132" t="str">
        <f>IFERROR(IFERROR(INDEX(Кат!$O:$O,MATCH($C3736,Кат!$I:$I,0)),INDEX(Торг!$L:$L,MATCH($C3736,Торг!$I:$I,0))),"")</f>
        <v/>
      </c>
      <c r="L3736" s="132" t="str">
        <f>IFERROR(IFERROR(INDEX(Кат!$A:$A,MATCH($C3736,Кат!$I:$I,0)),INDEX(Торг!$A:$A,MATCH($C3736,Торг!$I:$I,0))),"")</f>
        <v/>
      </c>
      <c r="M3736" s="132" t="str">
        <f>IFERROR(IFERROR(INDEX(Кат!$B:$B,MATCH($C3736,Кат!$I:$I,0)),INDEX(Торг!$B:$B,MATCH($C3736,Торг!$I:$I,0))),"")</f>
        <v/>
      </c>
      <c r="N3736" s="132" t="str">
        <f t="shared" si="58"/>
        <v>LPR 05P288</v>
      </c>
      <c r="O3736" s="132" t="str">
        <f>IFERROR(IFERROR(INDEX(Кат!$B:$B,MATCH($N3736,Кат!$I:$I,0)),INDEX(Торг!$B:$B,MATCH($N3736,Торг!$I:$I,0))),"")</f>
        <v/>
      </c>
    </row>
    <row r="3737" spans="1:15" outlineLevel="2">
      <c r="A3737" t="s">
        <v>23966</v>
      </c>
      <c r="C3737" s="191"/>
      <c r="E3737" t="s">
        <v>23967</v>
      </c>
      <c r="J3737" t="s">
        <v>22634</v>
      </c>
      <c r="K3737" s="132" t="str">
        <f>IFERROR(IFERROR(INDEX(Кат!$O:$O,MATCH($C3737,Кат!$I:$I,0)),INDEX(Торг!$L:$L,MATCH($C3737,Торг!$I:$I,0))),"")</f>
        <v/>
      </c>
      <c r="L3737" s="132" t="str">
        <f>IFERROR(IFERROR(INDEX(Кат!$A:$A,MATCH($C3737,Кат!$I:$I,0)),INDEX(Торг!$A:$A,MATCH($C3737,Торг!$I:$I,0))),"")</f>
        <v/>
      </c>
      <c r="M3737" s="132" t="str">
        <f>IFERROR(IFERROR(INDEX(Кат!$B:$B,MATCH($C3737,Кат!$I:$I,0)),INDEX(Торг!$B:$B,MATCH($C3737,Торг!$I:$I,0))),"")</f>
        <v/>
      </c>
      <c r="N3737" s="132" t="str">
        <f t="shared" si="58"/>
        <v xml:space="preserve"> </v>
      </c>
      <c r="O3737" s="132" t="str">
        <f>IFERROR(IFERROR(INDEX(Кат!$B:$B,MATCH($N3737,Кат!$I:$I,0)),INDEX(Торг!$B:$B,MATCH($N3737,Торг!$I:$I,0))),"")</f>
        <v/>
      </c>
    </row>
    <row r="3738" spans="1:15" outlineLevel="2">
      <c r="A3738" t="s">
        <v>17014</v>
      </c>
      <c r="C3738" s="191" t="s">
        <v>6249</v>
      </c>
      <c r="E3738" t="s">
        <v>6250</v>
      </c>
      <c r="F3738" t="s">
        <v>6251</v>
      </c>
      <c r="G3738" t="s">
        <v>375</v>
      </c>
      <c r="H3738">
        <v>550</v>
      </c>
      <c r="J3738" t="s">
        <v>22634</v>
      </c>
      <c r="K3738" s="132" t="str">
        <f>IFERROR(IFERROR(INDEX(Кат!$O:$O,MATCH($C3738,Кат!$I:$I,0)),INDEX(Торг!$L:$L,MATCH($C3738,Торг!$I:$I,0))),"")</f>
        <v/>
      </c>
      <c r="L3738" s="132" t="str">
        <f>IFERROR(IFERROR(INDEX(Кат!$A:$A,MATCH($C3738,Кат!$I:$I,0)),INDEX(Торг!$A:$A,MATCH($C3738,Торг!$I:$I,0))),"")</f>
        <v/>
      </c>
      <c r="M3738" s="132" t="str">
        <f>IFERROR(IFERROR(INDEX(Кат!$B:$B,MATCH($C3738,Кат!$I:$I,0)),INDEX(Торг!$B:$B,MATCH($C3738,Торг!$I:$I,0))),"")</f>
        <v/>
      </c>
      <c r="N3738" s="132" t="str">
        <f t="shared" si="58"/>
        <v>LS H-54705</v>
      </c>
      <c r="O3738" s="132" t="str">
        <f>IFERROR(IFERROR(INDEX(Кат!$B:$B,MATCH($N3738,Кат!$I:$I,0)),INDEX(Торг!$B:$B,MATCH($N3738,Торг!$I:$I,0))),"")</f>
        <v/>
      </c>
    </row>
    <row r="3739" spans="1:15" outlineLevel="2">
      <c r="A3739" t="s">
        <v>17015</v>
      </c>
      <c r="C3739" s="191" t="s">
        <v>6252</v>
      </c>
      <c r="E3739" t="s">
        <v>6253</v>
      </c>
      <c r="F3739" t="s">
        <v>6251</v>
      </c>
      <c r="G3739" t="s">
        <v>375</v>
      </c>
      <c r="H3739">
        <v>525</v>
      </c>
      <c r="J3739" t="s">
        <v>22634</v>
      </c>
      <c r="K3739" s="132" t="str">
        <f>IFERROR(IFERROR(INDEX(Кат!$O:$O,MATCH($C3739,Кат!$I:$I,0)),INDEX(Торг!$L:$L,MATCH($C3739,Торг!$I:$I,0))),"")</f>
        <v/>
      </c>
      <c r="L3739" s="132" t="str">
        <f>IFERROR(IFERROR(INDEX(Кат!$A:$A,MATCH($C3739,Кат!$I:$I,0)),INDEX(Торг!$A:$A,MATCH($C3739,Торг!$I:$I,0))),"")</f>
        <v/>
      </c>
      <c r="M3739" s="132" t="str">
        <f>IFERROR(IFERROR(INDEX(Кат!$B:$B,MATCH($C3739,Кат!$I:$I,0)),INDEX(Торг!$B:$B,MATCH($C3739,Торг!$I:$I,0))),"")</f>
        <v/>
      </c>
      <c r="N3739" s="132" t="str">
        <f t="shared" si="58"/>
        <v>LS JN-615</v>
      </c>
      <c r="O3739" s="132" t="str">
        <f>IFERROR(IFERROR(INDEX(Кат!$B:$B,MATCH($N3739,Кат!$I:$I,0)),INDEX(Торг!$B:$B,MATCH($N3739,Торг!$I:$I,0))),"")</f>
        <v/>
      </c>
    </row>
    <row r="3740" spans="1:15" outlineLevel="2">
      <c r="A3740" t="s">
        <v>17016</v>
      </c>
      <c r="C3740" s="191" t="s">
        <v>6254</v>
      </c>
      <c r="E3740" t="s">
        <v>6255</v>
      </c>
      <c r="F3740" t="s">
        <v>6251</v>
      </c>
      <c r="G3740" t="s">
        <v>375</v>
      </c>
      <c r="H3740">
        <v>500</v>
      </c>
      <c r="J3740" t="s">
        <v>22634</v>
      </c>
      <c r="K3740" s="132" t="str">
        <f>IFERROR(IFERROR(INDEX(Кат!$O:$O,MATCH($C3740,Кат!$I:$I,0)),INDEX(Торг!$L:$L,MATCH($C3740,Торг!$I:$I,0))),"")</f>
        <v/>
      </c>
      <c r="L3740" s="132" t="str">
        <f>IFERROR(IFERROR(INDEX(Кат!$A:$A,MATCH($C3740,Кат!$I:$I,0)),INDEX(Торг!$A:$A,MATCH($C3740,Торг!$I:$I,0))),"")</f>
        <v/>
      </c>
      <c r="M3740" s="132" t="str">
        <f>IFERROR(IFERROR(INDEX(Кат!$B:$B,MATCH($C3740,Кат!$I:$I,0)),INDEX(Торг!$B:$B,MATCH($C3740,Торг!$I:$I,0))),"")</f>
        <v/>
      </c>
      <c r="N3740" s="132" t="str">
        <f t="shared" si="58"/>
        <v>LS H-59605</v>
      </c>
      <c r="O3740" s="132" t="str">
        <f>IFERROR(IFERROR(INDEX(Кат!$B:$B,MATCH($N3740,Кат!$I:$I,0)),INDEX(Торг!$B:$B,MATCH($N3740,Торг!$I:$I,0))),"")</f>
        <v/>
      </c>
    </row>
    <row r="3741" spans="1:15" outlineLevel="1">
      <c r="A3741" t="s">
        <v>17017</v>
      </c>
      <c r="C3741" s="191" t="s">
        <v>6256</v>
      </c>
      <c r="E3741" t="s">
        <v>6257</v>
      </c>
      <c r="F3741" t="s">
        <v>6251</v>
      </c>
      <c r="G3741" t="s">
        <v>375</v>
      </c>
      <c r="H3741">
        <v>450</v>
      </c>
      <c r="J3741" t="s">
        <v>22634</v>
      </c>
      <c r="K3741" s="132" t="str">
        <f>IFERROR(IFERROR(INDEX(Кат!$O:$O,MATCH($C3741,Кат!$I:$I,0)),INDEX(Торг!$L:$L,MATCH($C3741,Торг!$I:$I,0))),"")</f>
        <v/>
      </c>
      <c r="L3741" s="132" t="str">
        <f>IFERROR(IFERROR(INDEX(Кат!$A:$A,MATCH($C3741,Кат!$I:$I,0)),INDEX(Торг!$A:$A,MATCH($C3741,Торг!$I:$I,0))),"")</f>
        <v/>
      </c>
      <c r="M3741" s="132" t="str">
        <f>IFERROR(IFERROR(INDEX(Кат!$B:$B,MATCH($C3741,Кат!$I:$I,0)),INDEX(Торг!$B:$B,MATCH($C3741,Торг!$I:$I,0))),"")</f>
        <v/>
      </c>
      <c r="N3741" s="132" t="str">
        <f t="shared" si="58"/>
        <v>LS 59605SP</v>
      </c>
      <c r="O3741" s="132" t="str">
        <f>IFERROR(IFERROR(INDEX(Кат!$B:$B,MATCH($N3741,Кат!$I:$I,0)),INDEX(Торг!$B:$B,MATCH($N3741,Торг!$I:$I,0))),"")</f>
        <v/>
      </c>
    </row>
    <row r="3742" spans="1:15" outlineLevel="2">
      <c r="A3742" t="s">
        <v>17018</v>
      </c>
      <c r="C3742" s="191" t="s">
        <v>14590</v>
      </c>
      <c r="E3742" t="s">
        <v>6258</v>
      </c>
      <c r="F3742" t="s">
        <v>6251</v>
      </c>
      <c r="G3742" t="s">
        <v>375</v>
      </c>
      <c r="H3742">
        <v>500</v>
      </c>
      <c r="J3742" t="s">
        <v>22634</v>
      </c>
      <c r="K3742" s="132" t="str">
        <f>IFERROR(IFERROR(INDEX(Кат!$O:$O,MATCH($C3742,Кат!$I:$I,0)),INDEX(Торг!$L:$L,MATCH($C3742,Торг!$I:$I,0))),"")</f>
        <v/>
      </c>
      <c r="L3742" s="132" t="str">
        <f>IFERROR(IFERROR(INDEX(Кат!$A:$A,MATCH($C3742,Кат!$I:$I,0)),INDEX(Торг!$A:$A,MATCH($C3742,Торг!$I:$I,0))),"")</f>
        <v/>
      </c>
      <c r="M3742" s="132" t="str">
        <f>IFERROR(IFERROR(INDEX(Кат!$B:$B,MATCH($C3742,Кат!$I:$I,0)),INDEX(Торг!$B:$B,MATCH($C3742,Торг!$I:$I,0))),"")</f>
        <v/>
      </c>
      <c r="N3742" s="132" t="str">
        <f t="shared" si="58"/>
        <v>LS H-20705</v>
      </c>
      <c r="O3742" s="132" t="str">
        <f>IFERROR(IFERROR(INDEX(Кат!$B:$B,MATCH($N3742,Кат!$I:$I,0)),INDEX(Торг!$B:$B,MATCH($N3742,Торг!$I:$I,0))),"")</f>
        <v/>
      </c>
    </row>
    <row r="3743" spans="1:15" outlineLevel="2">
      <c r="A3743" t="s">
        <v>17019</v>
      </c>
      <c r="C3743" s="191" t="s">
        <v>14591</v>
      </c>
      <c r="E3743" t="s">
        <v>14592</v>
      </c>
      <c r="F3743" t="s">
        <v>6251</v>
      </c>
      <c r="G3743" t="s">
        <v>375</v>
      </c>
      <c r="H3743">
        <v>850</v>
      </c>
      <c r="J3743" t="s">
        <v>22634</v>
      </c>
      <c r="K3743" s="132" t="str">
        <f>IFERROR(IFERROR(INDEX(Кат!$O:$O,MATCH($C3743,Кат!$I:$I,0)),INDEX(Торг!$L:$L,MATCH($C3743,Торг!$I:$I,0))),"")</f>
        <v/>
      </c>
      <c r="L3743" s="132" t="str">
        <f>IFERROR(IFERROR(INDEX(Кат!$A:$A,MATCH($C3743,Кат!$I:$I,0)),INDEX(Торг!$A:$A,MATCH($C3743,Торг!$I:$I,0))),"")</f>
        <v/>
      </c>
      <c r="M3743" s="132" t="str">
        <f>IFERROR(IFERROR(INDEX(Кат!$B:$B,MATCH($C3743,Кат!$I:$I,0)),INDEX(Торг!$B:$B,MATCH($C3743,Торг!$I:$I,0))),"")</f>
        <v/>
      </c>
      <c r="N3743" s="132" t="str">
        <f t="shared" si="58"/>
        <v>LS H-49700SP</v>
      </c>
      <c r="O3743" s="132" t="str">
        <f>IFERROR(IFERROR(INDEX(Кат!$B:$B,MATCH($N3743,Кат!$I:$I,0)),INDEX(Торг!$B:$B,MATCH($N3743,Торг!$I:$I,0))),"")</f>
        <v/>
      </c>
    </row>
    <row r="3744" spans="1:15" outlineLevel="2">
      <c r="A3744" t="s">
        <v>17020</v>
      </c>
      <c r="C3744" s="191" t="s">
        <v>25249</v>
      </c>
      <c r="E3744" t="s">
        <v>6259</v>
      </c>
      <c r="F3744" t="s">
        <v>6251</v>
      </c>
      <c r="G3744" t="s">
        <v>375</v>
      </c>
      <c r="H3744">
        <v>1160</v>
      </c>
      <c r="J3744" t="s">
        <v>22634</v>
      </c>
      <c r="K3744" s="132" t="str">
        <f>IFERROR(IFERROR(INDEX(Кат!$O:$O,MATCH($C3744,Кат!$I:$I,0)),INDEX(Торг!$L:$L,MATCH($C3744,Торг!$I:$I,0))),"")</f>
        <v/>
      </c>
      <c r="L3744" s="132" t="str">
        <f>IFERROR(IFERROR(INDEX(Кат!$A:$A,MATCH($C3744,Кат!$I:$I,0)),INDEX(Торг!$A:$A,MATCH($C3744,Торг!$I:$I,0))),"")</f>
        <v/>
      </c>
      <c r="M3744" s="132" t="str">
        <f>IFERROR(IFERROR(INDEX(Кат!$B:$B,MATCH($C3744,Кат!$I:$I,0)),INDEX(Торг!$B:$B,MATCH($C3744,Торг!$I:$I,0))),"")</f>
        <v/>
      </c>
      <c r="N3744" s="132" t="str">
        <f t="shared" si="58"/>
        <v>LS 49600SP(5+2)</v>
      </c>
      <c r="O3744" s="132" t="str">
        <f>IFERROR(IFERROR(INDEX(Кат!$B:$B,MATCH($N3744,Кат!$I:$I,0)),INDEX(Торг!$B:$B,MATCH($N3744,Торг!$I:$I,0))),"")</f>
        <v/>
      </c>
    </row>
    <row r="3745" spans="1:15" outlineLevel="2">
      <c r="A3745" t="s">
        <v>17021</v>
      </c>
      <c r="C3745" s="191" t="s">
        <v>6260</v>
      </c>
      <c r="E3745" t="s">
        <v>6261</v>
      </c>
      <c r="F3745" t="s">
        <v>6251</v>
      </c>
      <c r="G3745" t="s">
        <v>375</v>
      </c>
      <c r="H3745">
        <v>1300</v>
      </c>
      <c r="J3745" t="s">
        <v>22634</v>
      </c>
      <c r="K3745" s="132" t="str">
        <f>IFERROR(IFERROR(INDEX(Кат!$O:$O,MATCH($C3745,Кат!$I:$I,0)),INDEX(Торг!$L:$L,MATCH($C3745,Торг!$I:$I,0))),"")</f>
        <v/>
      </c>
      <c r="L3745" s="132" t="str">
        <f>IFERROR(IFERROR(INDEX(Кат!$A:$A,MATCH($C3745,Кат!$I:$I,0)),INDEX(Торг!$A:$A,MATCH($C3745,Торг!$I:$I,0))),"")</f>
        <v/>
      </c>
      <c r="M3745" s="132" t="str">
        <f>IFERROR(IFERROR(INDEX(Кат!$B:$B,MATCH($C3745,Кат!$I:$I,0)),INDEX(Торг!$B:$B,MATCH($C3745,Торг!$I:$I,0))),"")</f>
        <v/>
      </c>
      <c r="N3745" s="132" t="str">
        <f t="shared" si="58"/>
        <v>LS 49615SP</v>
      </c>
      <c r="O3745" s="132" t="str">
        <f>IFERROR(IFERROR(INDEX(Кат!$B:$B,MATCH($N3745,Кат!$I:$I,0)),INDEX(Торг!$B:$B,MATCH($N3745,Торг!$I:$I,0))),"")</f>
        <v/>
      </c>
    </row>
    <row r="3746" spans="1:15" outlineLevel="2">
      <c r="A3746" t="s">
        <v>17022</v>
      </c>
      <c r="C3746" s="191" t="s">
        <v>14048</v>
      </c>
      <c r="E3746" t="s">
        <v>14049</v>
      </c>
      <c r="F3746" t="s">
        <v>6251</v>
      </c>
      <c r="G3746" t="s">
        <v>375</v>
      </c>
      <c r="H3746">
        <v>650</v>
      </c>
      <c r="J3746" t="s">
        <v>22634</v>
      </c>
      <c r="K3746" s="132" t="str">
        <f>IFERROR(IFERROR(INDEX(Кат!$O:$O,MATCH($C3746,Кат!$I:$I,0)),INDEX(Торг!$L:$L,MATCH($C3746,Торг!$I:$I,0))),"")</f>
        <v/>
      </c>
      <c r="L3746" s="132" t="str">
        <f>IFERROR(IFERROR(INDEX(Кат!$A:$A,MATCH($C3746,Кат!$I:$I,0)),INDEX(Торг!$A:$A,MATCH($C3746,Торг!$I:$I,0))),"")</f>
        <v/>
      </c>
      <c r="M3746" s="132" t="str">
        <f>IFERROR(IFERROR(INDEX(Кат!$B:$B,MATCH($C3746,Кат!$I:$I,0)),INDEX(Торг!$B:$B,MATCH($C3746,Торг!$I:$I,0))),"")</f>
        <v/>
      </c>
      <c r="N3746" s="132" t="str">
        <f t="shared" si="58"/>
        <v>LS H-20605</v>
      </c>
      <c r="O3746" s="132" t="str">
        <f>IFERROR(IFERROR(INDEX(Кат!$B:$B,MATCH($N3746,Кат!$I:$I,0)),INDEX(Торг!$B:$B,MATCH($N3746,Торг!$I:$I,0))),"")</f>
        <v/>
      </c>
    </row>
    <row r="3747" spans="1:15" outlineLevel="2">
      <c r="A3747" t="s">
        <v>23968</v>
      </c>
      <c r="C3747" s="191"/>
      <c r="E3747" t="s">
        <v>2208</v>
      </c>
      <c r="J3747" t="s">
        <v>22634</v>
      </c>
      <c r="K3747" s="132" t="str">
        <f>IFERROR(IFERROR(INDEX(Кат!$O:$O,MATCH($C3747,Кат!$I:$I,0)),INDEX(Торг!$L:$L,MATCH($C3747,Торг!$I:$I,0))),"")</f>
        <v/>
      </c>
      <c r="L3747" s="132" t="str">
        <f>IFERROR(IFERROR(INDEX(Кат!$A:$A,MATCH($C3747,Кат!$I:$I,0)),INDEX(Торг!$A:$A,MATCH($C3747,Торг!$I:$I,0))),"")</f>
        <v/>
      </c>
      <c r="M3747" s="132" t="str">
        <f>IFERROR(IFERROR(INDEX(Кат!$B:$B,MATCH($C3747,Кат!$I:$I,0)),INDEX(Торг!$B:$B,MATCH($C3747,Торг!$I:$I,0))),"")</f>
        <v/>
      </c>
      <c r="N3747" s="132" t="str">
        <f t="shared" si="58"/>
        <v xml:space="preserve"> </v>
      </c>
      <c r="O3747" s="132" t="str">
        <f>IFERROR(IFERROR(INDEX(Кат!$B:$B,MATCH($N3747,Кат!$I:$I,0)),INDEX(Торг!$B:$B,MATCH($N3747,Торг!$I:$I,0))),"")</f>
        <v/>
      </c>
    </row>
    <row r="3748" spans="1:15" outlineLevel="2">
      <c r="A3748" t="s">
        <v>17023</v>
      </c>
      <c r="C3748" s="191" t="s">
        <v>2209</v>
      </c>
      <c r="E3748" t="s">
        <v>2210</v>
      </c>
      <c r="F3748" t="s">
        <v>2208</v>
      </c>
      <c r="G3748" t="s">
        <v>399</v>
      </c>
      <c r="H3748">
        <v>160</v>
      </c>
      <c r="J3748" t="s">
        <v>22634</v>
      </c>
      <c r="K3748" s="132" t="str">
        <f>IFERROR(IFERROR(INDEX(Кат!$O:$O,MATCH($C3748,Кат!$I:$I,0)),INDEX(Торг!$L:$L,MATCH($C3748,Торг!$I:$I,0))),"")</f>
        <v/>
      </c>
      <c r="L3748" s="132" t="str">
        <f>IFERROR(IFERROR(INDEX(Кат!$A:$A,MATCH($C3748,Кат!$I:$I,0)),INDEX(Торг!$A:$A,MATCH($C3748,Торг!$I:$I,0))),"")</f>
        <v/>
      </c>
      <c r="M3748" s="132" t="str">
        <f>IFERROR(IFERROR(INDEX(Кат!$B:$B,MATCH($C3748,Кат!$I:$I,0)),INDEX(Торг!$B:$B,MATCH($C3748,Торг!$I:$I,0))),"")</f>
        <v/>
      </c>
      <c r="N3748" s="132" t="str">
        <f t="shared" si="58"/>
        <v>LSA 21210-5208009-10</v>
      </c>
      <c r="O3748" s="132" t="str">
        <f>IFERROR(IFERROR(INDEX(Кат!$B:$B,MATCH($N3748,Кат!$I:$I,0)),INDEX(Торг!$B:$B,MATCH($N3748,Торг!$I:$I,0))),"")</f>
        <v/>
      </c>
    </row>
    <row r="3749" spans="1:15" outlineLevel="2">
      <c r="A3749" t="s">
        <v>23969</v>
      </c>
      <c r="C3749" s="191"/>
      <c r="E3749" t="s">
        <v>23970</v>
      </c>
      <c r="J3749" t="s">
        <v>22634</v>
      </c>
      <c r="K3749" s="132" t="str">
        <f>IFERROR(IFERROR(INDEX(Кат!$O:$O,MATCH($C3749,Кат!$I:$I,0)),INDEX(Торг!$L:$L,MATCH($C3749,Торг!$I:$I,0))),"")</f>
        <v/>
      </c>
      <c r="L3749" s="132" t="str">
        <f>IFERROR(IFERROR(INDEX(Кат!$A:$A,MATCH($C3749,Кат!$I:$I,0)),INDEX(Торг!$A:$A,MATCH($C3749,Торг!$I:$I,0))),"")</f>
        <v/>
      </c>
      <c r="M3749" s="132" t="str">
        <f>IFERROR(IFERROR(INDEX(Кат!$B:$B,MATCH($C3749,Кат!$I:$I,0)),INDEX(Торг!$B:$B,MATCH($C3749,Торг!$I:$I,0))),"")</f>
        <v/>
      </c>
      <c r="N3749" s="132" t="str">
        <f t="shared" si="58"/>
        <v xml:space="preserve"> </v>
      </c>
      <c r="O3749" s="132" t="str">
        <f>IFERROR(IFERROR(INDEX(Кат!$B:$B,MATCH($N3749,Кат!$I:$I,0)),INDEX(Торг!$B:$B,MATCH($N3749,Торг!$I:$I,0))),"")</f>
        <v/>
      </c>
    </row>
    <row r="3750" spans="1:15" outlineLevel="2">
      <c r="A3750" t="s">
        <v>27246</v>
      </c>
      <c r="C3750" s="191" t="s">
        <v>27247</v>
      </c>
      <c r="E3750" t="s">
        <v>27248</v>
      </c>
      <c r="F3750" t="s">
        <v>2211</v>
      </c>
      <c r="G3750" t="s">
        <v>399</v>
      </c>
      <c r="H3750">
        <v>900</v>
      </c>
      <c r="J3750" t="s">
        <v>22634</v>
      </c>
      <c r="K3750" s="132" t="str">
        <f>IFERROR(IFERROR(INDEX(Кат!$O:$O,MATCH($C3750,Кат!$I:$I,0)),INDEX(Торг!$L:$L,MATCH($C3750,Торг!$I:$I,0))),"")</f>
        <v/>
      </c>
      <c r="L3750" s="132" t="str">
        <f>IFERROR(IFERROR(INDEX(Кат!$A:$A,MATCH($C3750,Кат!$I:$I,0)),INDEX(Торг!$A:$A,MATCH($C3750,Торг!$I:$I,0))),"")</f>
        <v/>
      </c>
      <c r="M3750" s="132" t="str">
        <f>IFERROR(IFERROR(INDEX(Кат!$B:$B,MATCH($C3750,Кат!$I:$I,0)),INDEX(Торг!$B:$B,MATCH($C3750,Торг!$I:$I,0))),"")</f>
        <v/>
      </c>
      <c r="N3750" s="132" t="str">
        <f t="shared" si="58"/>
        <v>LUK 21810-1702022-01</v>
      </c>
      <c r="O3750" s="132" t="str">
        <f>IFERROR(IFERROR(INDEX(Кат!$B:$B,MATCH($N3750,Кат!$I:$I,0)),INDEX(Торг!$B:$B,MATCH($N3750,Торг!$I:$I,0))),"")</f>
        <v/>
      </c>
    </row>
    <row r="3751" spans="1:15" outlineLevel="2">
      <c r="A3751" t="s">
        <v>28855</v>
      </c>
      <c r="C3751" s="191" t="s">
        <v>28856</v>
      </c>
      <c r="E3751" t="s">
        <v>28857</v>
      </c>
      <c r="F3751" t="s">
        <v>2211</v>
      </c>
      <c r="G3751" t="s">
        <v>399</v>
      </c>
      <c r="H3751">
        <v>900</v>
      </c>
      <c r="J3751" t="s">
        <v>22634</v>
      </c>
      <c r="K3751" s="132" t="str">
        <f>IFERROR(IFERROR(INDEX(Кат!$O:$O,MATCH($C3751,Кат!$I:$I,0)),INDEX(Торг!$L:$L,MATCH($C3751,Торг!$I:$I,0))),"")</f>
        <v/>
      </c>
      <c r="L3751" s="132" t="str">
        <f>IFERROR(IFERROR(INDEX(Кат!$A:$A,MATCH($C3751,Кат!$I:$I,0)),INDEX(Торг!$A:$A,MATCH($C3751,Торг!$I:$I,0))),"")</f>
        <v/>
      </c>
      <c r="M3751" s="132" t="str">
        <f>IFERROR(IFERROR(INDEX(Кат!$B:$B,MATCH($C3751,Кат!$I:$I,0)),INDEX(Торг!$B:$B,MATCH($C3751,Торг!$I:$I,0))),"")</f>
        <v/>
      </c>
      <c r="N3751" s="132" t="str">
        <f t="shared" si="58"/>
        <v>LUK 21810-1702030-00</v>
      </c>
      <c r="O3751" s="132" t="str">
        <f>IFERROR(IFERROR(INDEX(Кат!$B:$B,MATCH($N3751,Кат!$I:$I,0)),INDEX(Торг!$B:$B,MATCH($N3751,Торг!$I:$I,0))),"")</f>
        <v/>
      </c>
    </row>
    <row r="3752" spans="1:15" outlineLevel="2">
      <c r="A3752" t="s">
        <v>17024</v>
      </c>
      <c r="C3752" s="191" t="s">
        <v>2212</v>
      </c>
      <c r="E3752" t="s">
        <v>2213</v>
      </c>
      <c r="F3752" t="s">
        <v>2211</v>
      </c>
      <c r="G3752" t="s">
        <v>399</v>
      </c>
      <c r="H3752">
        <v>900</v>
      </c>
      <c r="J3752" t="s">
        <v>22634</v>
      </c>
      <c r="K3752" s="132" t="str">
        <f>IFERROR(IFERROR(INDEX(Кат!$O:$O,MATCH($C3752,Кат!$I:$I,0)),INDEX(Торг!$L:$L,MATCH($C3752,Торг!$I:$I,0))),"")</f>
        <v/>
      </c>
      <c r="L3752" s="132" t="str">
        <f>IFERROR(IFERROR(INDEX(Кат!$A:$A,MATCH($C3752,Кат!$I:$I,0)),INDEX(Торг!$A:$A,MATCH($C3752,Торг!$I:$I,0))),"")</f>
        <v/>
      </c>
      <c r="M3752" s="132" t="str">
        <f>IFERROR(IFERROR(INDEX(Кат!$B:$B,MATCH($C3752,Кат!$I:$I,0)),INDEX(Торг!$B:$B,MATCH($C3752,Торг!$I:$I,0))),"")</f>
        <v/>
      </c>
      <c r="N3752" s="132" t="str">
        <f t="shared" si="58"/>
        <v>LUK 21810-1702034-00</v>
      </c>
      <c r="O3752" s="132" t="str">
        <f>IFERROR(IFERROR(INDEX(Кат!$B:$B,MATCH($N3752,Кат!$I:$I,0)),INDEX(Торг!$B:$B,MATCH($N3752,Торг!$I:$I,0))),"")</f>
        <v/>
      </c>
    </row>
    <row r="3753" spans="1:15" outlineLevel="2">
      <c r="A3753" t="s">
        <v>17025</v>
      </c>
      <c r="C3753" s="191">
        <v>510009710</v>
      </c>
      <c r="E3753" t="s">
        <v>14566</v>
      </c>
      <c r="F3753" t="s">
        <v>2211</v>
      </c>
      <c r="G3753" t="s">
        <v>399</v>
      </c>
      <c r="H3753">
        <v>4200</v>
      </c>
      <c r="J3753" t="s">
        <v>22634</v>
      </c>
      <c r="K3753" s="132" t="str">
        <f>IFERROR(IFERROR(INDEX(Кат!$O:$O,MATCH($C3753,Кат!$I:$I,0)),INDEX(Торг!$L:$L,MATCH($C3753,Торг!$I:$I,0))),"")</f>
        <v>шпак</v>
      </c>
      <c r="L3753" s="132">
        <f>IFERROR(IFERROR(INDEX(Кат!$A:$A,MATCH($C3753,Кат!$I:$I,0)),INDEX(Торг!$A:$A,MATCH($C3753,Торг!$I:$I,0))),"")</f>
        <v>139956</v>
      </c>
      <c r="M3753" s="132">
        <f>IFERROR(IFERROR(INDEX(Кат!$B:$B,MATCH($C3753,Кат!$I:$I,0)),INDEX(Торг!$B:$B,MATCH($C3753,Торг!$I:$I,0))),"")</f>
        <v>13533</v>
      </c>
      <c r="N3753" s="132" t="str">
        <f t="shared" si="58"/>
        <v>LUK 510009710</v>
      </c>
      <c r="O3753" s="132" t="str">
        <f>IFERROR(IFERROR(INDEX(Кат!$B:$B,MATCH($N3753,Кат!$I:$I,0)),INDEX(Торг!$B:$B,MATCH($N3753,Торг!$I:$I,0))),"")</f>
        <v/>
      </c>
    </row>
    <row r="3754" spans="1:15" outlineLevel="2">
      <c r="A3754" t="s">
        <v>23147</v>
      </c>
      <c r="C3754" s="191">
        <v>500031930</v>
      </c>
      <c r="E3754" t="s">
        <v>23148</v>
      </c>
      <c r="F3754" t="s">
        <v>2211</v>
      </c>
      <c r="G3754" t="s">
        <v>399</v>
      </c>
      <c r="H3754">
        <v>800</v>
      </c>
      <c r="J3754" t="s">
        <v>22634</v>
      </c>
      <c r="K3754" s="132" t="str">
        <f>IFERROR(IFERROR(INDEX(Кат!$O:$O,MATCH($C3754,Кат!$I:$I,0)),INDEX(Торг!$L:$L,MATCH($C3754,Торг!$I:$I,0))),"")</f>
        <v/>
      </c>
      <c r="L3754" s="132" t="str">
        <f>IFERROR(IFERROR(INDEX(Кат!$A:$A,MATCH($C3754,Кат!$I:$I,0)),INDEX(Торг!$A:$A,MATCH($C3754,Торг!$I:$I,0))),"")</f>
        <v/>
      </c>
      <c r="M3754" s="132" t="str">
        <f>IFERROR(IFERROR(INDEX(Кат!$B:$B,MATCH($C3754,Кат!$I:$I,0)),INDEX(Торг!$B:$B,MATCH($C3754,Торг!$I:$I,0))),"")</f>
        <v/>
      </c>
      <c r="N3754" s="132" t="str">
        <f t="shared" si="58"/>
        <v>LUK 500031930</v>
      </c>
      <c r="O3754" s="132" t="str">
        <f>IFERROR(IFERROR(INDEX(Кат!$B:$B,MATCH($N3754,Кат!$I:$I,0)),INDEX(Торг!$B:$B,MATCH($N3754,Торг!$I:$I,0))),"")</f>
        <v/>
      </c>
    </row>
    <row r="3755" spans="1:15" outlineLevel="2">
      <c r="A3755" t="s">
        <v>17026</v>
      </c>
      <c r="C3755" s="191" t="s">
        <v>13692</v>
      </c>
      <c r="E3755" t="s">
        <v>14666</v>
      </c>
      <c r="F3755" t="s">
        <v>2211</v>
      </c>
      <c r="G3755" t="s">
        <v>375</v>
      </c>
      <c r="H3755">
        <v>1000</v>
      </c>
      <c r="J3755" t="s">
        <v>22634</v>
      </c>
      <c r="K3755" s="132" t="str">
        <f>IFERROR(IFERROR(INDEX(Кат!$O:$O,MATCH($C3755,Кат!$I:$I,0)),INDEX(Торг!$L:$L,MATCH($C3755,Торг!$I:$I,0))),"")</f>
        <v/>
      </c>
      <c r="L3755" s="132" t="str">
        <f>IFERROR(IFERROR(INDEX(Кат!$A:$A,MATCH($C3755,Кат!$I:$I,0)),INDEX(Торг!$A:$A,MATCH($C3755,Торг!$I:$I,0))),"")</f>
        <v/>
      </c>
      <c r="M3755" s="132" t="str">
        <f>IFERROR(IFERROR(INDEX(Кат!$B:$B,MATCH($C3755,Кат!$I:$I,0)),INDEX(Торг!$B:$B,MATCH($C3755,Торг!$I:$I,0))),"")</f>
        <v/>
      </c>
      <c r="N3755" s="132" t="str">
        <f t="shared" si="58"/>
        <v>LUK 21703-1601180-10</v>
      </c>
      <c r="O3755" s="132" t="str">
        <f>IFERROR(IFERROR(INDEX(Кат!$B:$B,MATCH($N3755,Кат!$I:$I,0)),INDEX(Торг!$B:$B,MATCH($N3755,Торг!$I:$I,0))),"")</f>
        <v/>
      </c>
    </row>
    <row r="3756" spans="1:15" outlineLevel="2">
      <c r="A3756" t="s">
        <v>17027</v>
      </c>
      <c r="C3756" s="191">
        <v>620342709</v>
      </c>
      <c r="E3756" t="s">
        <v>2214</v>
      </c>
      <c r="F3756" t="s">
        <v>2211</v>
      </c>
      <c r="G3756" t="s">
        <v>375</v>
      </c>
      <c r="H3756">
        <v>30000</v>
      </c>
      <c r="J3756" t="s">
        <v>22634</v>
      </c>
      <c r="K3756" s="132" t="str">
        <f>IFERROR(IFERROR(INDEX(Кат!$O:$O,MATCH($C3756,Кат!$I:$I,0)),INDEX(Торг!$L:$L,MATCH($C3756,Торг!$I:$I,0))),"")</f>
        <v>шпак</v>
      </c>
      <c r="L3756" s="132">
        <f>IFERROR(IFERROR(INDEX(Кат!$A:$A,MATCH($C3756,Кат!$I:$I,0)),INDEX(Торг!$A:$A,MATCH($C3756,Торг!$I:$I,0))),"")</f>
        <v>218677</v>
      </c>
      <c r="M3756" s="132">
        <f>IFERROR(IFERROR(INDEX(Кат!$B:$B,MATCH($C3756,Кат!$I:$I,0)),INDEX(Торг!$B:$B,MATCH($C3756,Торг!$I:$I,0))),"")</f>
        <v>19418</v>
      </c>
      <c r="N3756" s="132" t="str">
        <f t="shared" si="58"/>
        <v>LUK 620342709</v>
      </c>
      <c r="O3756" s="132" t="str">
        <f>IFERROR(IFERROR(INDEX(Кат!$B:$B,MATCH($N3756,Кат!$I:$I,0)),INDEX(Торг!$B:$B,MATCH($N3756,Торг!$I:$I,0))),"")</f>
        <v/>
      </c>
    </row>
    <row r="3757" spans="1:15" outlineLevel="2">
      <c r="A3757" t="s">
        <v>17035</v>
      </c>
      <c r="C3757" s="191">
        <v>622347809</v>
      </c>
      <c r="E3757" t="s">
        <v>33168</v>
      </c>
      <c r="F3757" t="s">
        <v>2211</v>
      </c>
      <c r="G3757" t="s">
        <v>375</v>
      </c>
      <c r="H3757">
        <v>35000</v>
      </c>
      <c r="J3757" t="s">
        <v>22634</v>
      </c>
      <c r="K3757" s="132" t="str">
        <f>IFERROR(IFERROR(INDEX(Кат!$O:$O,MATCH($C3757,Кат!$I:$I,0)),INDEX(Торг!$L:$L,MATCH($C3757,Торг!$I:$I,0))),"")</f>
        <v/>
      </c>
      <c r="L3757" s="132" t="str">
        <f>IFERROR(IFERROR(INDEX(Кат!$A:$A,MATCH($C3757,Кат!$I:$I,0)),INDEX(Торг!$A:$A,MATCH($C3757,Торг!$I:$I,0))),"")</f>
        <v/>
      </c>
      <c r="M3757" s="132" t="str">
        <f>IFERROR(IFERROR(INDEX(Кат!$B:$B,MATCH($C3757,Кат!$I:$I,0)),INDEX(Торг!$B:$B,MATCH($C3757,Торг!$I:$I,0))),"")</f>
        <v/>
      </c>
      <c r="N3757" s="132" t="str">
        <f t="shared" si="58"/>
        <v>LUK 622347809</v>
      </c>
      <c r="O3757" s="132" t="str">
        <f>IFERROR(IFERROR(INDEX(Кат!$B:$B,MATCH($N3757,Кат!$I:$I,0)),INDEX(Торг!$B:$B,MATCH($N3757,Торг!$I:$I,0))),"")</f>
        <v/>
      </c>
    </row>
    <row r="3758" spans="1:15" outlineLevel="2">
      <c r="A3758" t="s">
        <v>17028</v>
      </c>
      <c r="C3758" s="191">
        <v>620331900</v>
      </c>
      <c r="E3758" t="s">
        <v>2215</v>
      </c>
      <c r="F3758" t="s">
        <v>2211</v>
      </c>
      <c r="G3758" t="s">
        <v>375</v>
      </c>
      <c r="H3758">
        <v>13400</v>
      </c>
      <c r="J3758" t="s">
        <v>22634</v>
      </c>
      <c r="K3758" s="132" t="str">
        <f>IFERROR(IFERROR(INDEX(Кат!$O:$O,MATCH($C3758,Кат!$I:$I,0)),INDEX(Торг!$L:$L,MATCH($C3758,Торг!$I:$I,0))),"")</f>
        <v/>
      </c>
      <c r="L3758" s="132" t="str">
        <f>IFERROR(IFERROR(INDEX(Кат!$A:$A,MATCH($C3758,Кат!$I:$I,0)),INDEX(Торг!$A:$A,MATCH($C3758,Торг!$I:$I,0))),"")</f>
        <v/>
      </c>
      <c r="M3758" s="132" t="str">
        <f>IFERROR(IFERROR(INDEX(Кат!$B:$B,MATCH($C3758,Кат!$I:$I,0)),INDEX(Торг!$B:$B,MATCH($C3758,Торг!$I:$I,0))),"")</f>
        <v/>
      </c>
      <c r="N3758" s="132" t="str">
        <f t="shared" si="58"/>
        <v>LUK 620331900</v>
      </c>
      <c r="O3758" s="132" t="str">
        <f>IFERROR(IFERROR(INDEX(Кат!$B:$B,MATCH($N3758,Кат!$I:$I,0)),INDEX(Торг!$B:$B,MATCH($N3758,Торг!$I:$I,0))),"")</f>
        <v/>
      </c>
    </row>
    <row r="3759" spans="1:15" outlineLevel="2">
      <c r="A3759" t="s">
        <v>17032</v>
      </c>
      <c r="C3759" s="191">
        <v>620316600</v>
      </c>
      <c r="E3759" t="s">
        <v>33494</v>
      </c>
      <c r="F3759" t="s">
        <v>2211</v>
      </c>
      <c r="G3759" t="s">
        <v>375</v>
      </c>
      <c r="H3759">
        <v>9700</v>
      </c>
      <c r="J3759" t="s">
        <v>22634</v>
      </c>
      <c r="K3759" s="132" t="str">
        <f>IFERROR(IFERROR(INDEX(Кат!$O:$O,MATCH($C3759,Кат!$I:$I,0)),INDEX(Торг!$L:$L,MATCH($C3759,Торг!$I:$I,0))),"")</f>
        <v>шпак</v>
      </c>
      <c r="L3759" s="132">
        <f>IFERROR(IFERROR(INDEX(Кат!$A:$A,MATCH($C3759,Кат!$I:$I,0)),INDEX(Торг!$A:$A,MATCH($C3759,Торг!$I:$I,0))),"")</f>
        <v>218676</v>
      </c>
      <c r="M3759" s="132">
        <f>IFERROR(IFERROR(INDEX(Кат!$B:$B,MATCH($C3759,Кат!$I:$I,0)),INDEX(Торг!$B:$B,MATCH($C3759,Торг!$I:$I,0))),"")</f>
        <v>759</v>
      </c>
      <c r="N3759" s="132" t="str">
        <f t="shared" si="58"/>
        <v>LUK 620316600</v>
      </c>
      <c r="O3759" s="132" t="str">
        <f>IFERROR(IFERROR(INDEX(Кат!$B:$B,MATCH($N3759,Кат!$I:$I,0)),INDEX(Торг!$B:$B,MATCH($N3759,Торг!$I:$I,0))),"")</f>
        <v/>
      </c>
    </row>
    <row r="3760" spans="1:15" outlineLevel="2">
      <c r="A3760" t="s">
        <v>17029</v>
      </c>
      <c r="C3760" s="191">
        <v>620019816</v>
      </c>
      <c r="E3760" t="s">
        <v>2216</v>
      </c>
      <c r="F3760" t="s">
        <v>2211</v>
      </c>
      <c r="G3760" t="s">
        <v>375</v>
      </c>
      <c r="H3760">
        <v>6000</v>
      </c>
      <c r="J3760" t="s">
        <v>22634</v>
      </c>
      <c r="K3760" s="132" t="str">
        <f>IFERROR(IFERROR(INDEX(Кат!$O:$O,MATCH($C3760,Кат!$I:$I,0)),INDEX(Торг!$L:$L,MATCH($C3760,Торг!$I:$I,0))),"")</f>
        <v>шпак</v>
      </c>
      <c r="L3760" s="132">
        <f>IFERROR(IFERROR(INDEX(Кат!$A:$A,MATCH($C3760,Кат!$I:$I,0)),INDEX(Торг!$A:$A,MATCH($C3760,Торг!$I:$I,0))),"")</f>
        <v>218704</v>
      </c>
      <c r="M3760" s="132">
        <f>IFERROR(IFERROR(INDEX(Кат!$B:$B,MATCH($C3760,Кат!$I:$I,0)),INDEX(Торг!$B:$B,MATCH($C3760,Торг!$I:$I,0))),"")</f>
        <v>750</v>
      </c>
      <c r="N3760" s="132" t="str">
        <f t="shared" si="58"/>
        <v>LUK 620019816</v>
      </c>
      <c r="O3760" s="132" t="str">
        <f>IFERROR(IFERROR(INDEX(Кат!$B:$B,MATCH($N3760,Кат!$I:$I,0)),INDEX(Торг!$B:$B,MATCH($N3760,Торг!$I:$I,0))),"")</f>
        <v/>
      </c>
    </row>
    <row r="3761" spans="1:15" outlineLevel="2">
      <c r="A3761" t="s">
        <v>17030</v>
      </c>
      <c r="C3761" s="191">
        <v>619116100</v>
      </c>
      <c r="E3761" t="s">
        <v>2217</v>
      </c>
      <c r="F3761" t="s">
        <v>2211</v>
      </c>
      <c r="G3761" t="s">
        <v>375</v>
      </c>
      <c r="H3761">
        <v>6500</v>
      </c>
      <c r="J3761" t="s">
        <v>22634</v>
      </c>
      <c r="K3761" s="132" t="str">
        <f>IFERROR(IFERROR(INDEX(Кат!$O:$O,MATCH($C3761,Кат!$I:$I,0)),INDEX(Торг!$L:$L,MATCH($C3761,Торг!$I:$I,0))),"")</f>
        <v>шпак</v>
      </c>
      <c r="L3761" s="132">
        <f>IFERROR(IFERROR(INDEX(Кат!$A:$A,MATCH($C3761,Кат!$I:$I,0)),INDEX(Торг!$A:$A,MATCH($C3761,Торг!$I:$I,0))),"")</f>
        <v>218678</v>
      </c>
      <c r="M3761" s="132">
        <f>IFERROR(IFERROR(INDEX(Кат!$B:$B,MATCH($C3761,Кат!$I:$I,0)),INDEX(Торг!$B:$B,MATCH($C3761,Торг!$I:$I,0))),"")</f>
        <v>760</v>
      </c>
      <c r="N3761" s="132" t="str">
        <f t="shared" si="58"/>
        <v>LUK 619116100</v>
      </c>
      <c r="O3761" s="132" t="str">
        <f>IFERROR(IFERROR(INDEX(Кат!$B:$B,MATCH($N3761,Кат!$I:$I,0)),INDEX(Торг!$B:$B,MATCH($N3761,Торг!$I:$I,0))),"")</f>
        <v/>
      </c>
    </row>
    <row r="3762" spans="1:15" outlineLevel="2">
      <c r="A3762" t="s">
        <v>30156</v>
      </c>
      <c r="C3762" s="191" t="s">
        <v>30157</v>
      </c>
      <c r="E3762" t="s">
        <v>30158</v>
      </c>
      <c r="F3762" t="s">
        <v>2211</v>
      </c>
      <c r="G3762" t="s">
        <v>375</v>
      </c>
      <c r="H3762">
        <v>15000</v>
      </c>
      <c r="J3762" t="s">
        <v>22634</v>
      </c>
      <c r="K3762" s="132" t="str">
        <f>IFERROR(IFERROR(INDEX(Кат!$O:$O,MATCH($C3762,Кат!$I:$I,0)),INDEX(Торг!$L:$L,MATCH($C3762,Торг!$I:$I,0))),"")</f>
        <v/>
      </c>
      <c r="L3762" s="132" t="str">
        <f>IFERROR(IFERROR(INDEX(Кат!$A:$A,MATCH($C3762,Кат!$I:$I,0)),INDEX(Торг!$A:$A,MATCH($C3762,Торг!$I:$I,0))),"")</f>
        <v/>
      </c>
      <c r="M3762" s="132" t="str">
        <f>IFERROR(IFERROR(INDEX(Кат!$B:$B,MATCH($C3762,Кат!$I:$I,0)),INDEX(Торг!$B:$B,MATCH($C3762,Торг!$I:$I,0))),"")</f>
        <v/>
      </c>
      <c r="N3762" s="132" t="str">
        <f t="shared" si="58"/>
        <v>LUK 622315300БезУпак</v>
      </c>
      <c r="O3762" s="132" t="str">
        <f>IFERROR(IFERROR(INDEX(Кат!$B:$B,MATCH($N3762,Кат!$I:$I,0)),INDEX(Торг!$B:$B,MATCH($N3762,Торг!$I:$I,0))),"")</f>
        <v/>
      </c>
    </row>
    <row r="3763" spans="1:15" outlineLevel="2">
      <c r="A3763" t="s">
        <v>17031</v>
      </c>
      <c r="C3763" s="191">
        <v>622315300</v>
      </c>
      <c r="E3763" t="s">
        <v>2218</v>
      </c>
      <c r="F3763" t="s">
        <v>2211</v>
      </c>
      <c r="G3763" t="s">
        <v>375</v>
      </c>
      <c r="H3763">
        <v>14000</v>
      </c>
      <c r="J3763" t="s">
        <v>22634</v>
      </c>
      <c r="K3763" s="132" t="str">
        <f>IFERROR(IFERROR(INDEX(Кат!$O:$O,MATCH($C3763,Кат!$I:$I,0)),INDEX(Торг!$L:$L,MATCH($C3763,Торг!$I:$I,0))),"")</f>
        <v>шпак</v>
      </c>
      <c r="L3763" s="132">
        <f>IFERROR(IFERROR(INDEX(Кат!$A:$A,MATCH($C3763,Кат!$I:$I,0)),INDEX(Торг!$A:$A,MATCH($C3763,Торг!$I:$I,0))),"")</f>
        <v>218679</v>
      </c>
      <c r="M3763" s="132">
        <f>IFERROR(IFERROR(INDEX(Кат!$B:$B,MATCH($C3763,Кат!$I:$I,0)),INDEX(Торг!$B:$B,MATCH($C3763,Торг!$I:$I,0))),"")</f>
        <v>30018</v>
      </c>
      <c r="N3763" s="132" t="str">
        <f t="shared" si="58"/>
        <v>LUK 622315300</v>
      </c>
      <c r="O3763" s="132" t="str">
        <f>IFERROR(IFERROR(INDEX(Кат!$B:$B,MATCH($N3763,Кат!$I:$I,0)),INDEX(Торг!$B:$B,MATCH($N3763,Торг!$I:$I,0))),"")</f>
        <v/>
      </c>
    </row>
    <row r="3764" spans="1:15" outlineLevel="2">
      <c r="A3764" t="s">
        <v>17033</v>
      </c>
      <c r="C3764" s="191">
        <v>620311909</v>
      </c>
      <c r="E3764" t="s">
        <v>6262</v>
      </c>
      <c r="F3764" t="s">
        <v>2211</v>
      </c>
      <c r="G3764" t="s">
        <v>375</v>
      </c>
      <c r="H3764">
        <v>12500</v>
      </c>
      <c r="J3764" t="s">
        <v>22634</v>
      </c>
      <c r="K3764" s="132" t="str">
        <f>IFERROR(IFERROR(INDEX(Кат!$O:$O,MATCH($C3764,Кат!$I:$I,0)),INDEX(Торг!$L:$L,MATCH($C3764,Торг!$I:$I,0))),"")</f>
        <v/>
      </c>
      <c r="L3764" s="132" t="str">
        <f>IFERROR(IFERROR(INDEX(Кат!$A:$A,MATCH($C3764,Кат!$I:$I,0)),INDEX(Торг!$A:$A,MATCH($C3764,Торг!$I:$I,0))),"")</f>
        <v/>
      </c>
      <c r="M3764" s="132" t="str">
        <f>IFERROR(IFERROR(INDEX(Кат!$B:$B,MATCH($C3764,Кат!$I:$I,0)),INDEX(Торг!$B:$B,MATCH($C3764,Торг!$I:$I,0))),"")</f>
        <v/>
      </c>
      <c r="N3764" s="132" t="str">
        <f t="shared" si="58"/>
        <v>LUK 620311909</v>
      </c>
      <c r="O3764" s="132" t="str">
        <f>IFERROR(IFERROR(INDEX(Кат!$B:$B,MATCH($N3764,Кат!$I:$I,0)),INDEX(Торг!$B:$B,MATCH($N3764,Торг!$I:$I,0))),"")</f>
        <v/>
      </c>
    </row>
    <row r="3765" spans="1:15" outlineLevel="2">
      <c r="A3765" t="s">
        <v>17034</v>
      </c>
      <c r="C3765" s="191">
        <v>620108000</v>
      </c>
      <c r="E3765" t="s">
        <v>6263</v>
      </c>
      <c r="F3765" t="s">
        <v>2211</v>
      </c>
      <c r="G3765" t="s">
        <v>375</v>
      </c>
      <c r="H3765">
        <v>11000</v>
      </c>
      <c r="J3765" t="s">
        <v>22634</v>
      </c>
      <c r="K3765" s="132" t="str">
        <f>IFERROR(IFERROR(INDEX(Кат!$O:$O,MATCH($C3765,Кат!$I:$I,0)),INDEX(Торг!$L:$L,MATCH($C3765,Торг!$I:$I,0))),"")</f>
        <v/>
      </c>
      <c r="L3765" s="132" t="str">
        <f>IFERROR(IFERROR(INDEX(Кат!$A:$A,MATCH($C3765,Кат!$I:$I,0)),INDEX(Торг!$A:$A,MATCH($C3765,Торг!$I:$I,0))),"")</f>
        <v/>
      </c>
      <c r="M3765" s="132" t="str">
        <f>IFERROR(IFERROR(INDEX(Кат!$B:$B,MATCH($C3765,Кат!$I:$I,0)),INDEX(Торг!$B:$B,MATCH($C3765,Торг!$I:$I,0))),"")</f>
        <v/>
      </c>
      <c r="N3765" s="132" t="str">
        <f t="shared" si="58"/>
        <v>LUK 620108000</v>
      </c>
      <c r="O3765" s="132" t="str">
        <f>IFERROR(IFERROR(INDEX(Кат!$B:$B,MATCH($N3765,Кат!$I:$I,0)),INDEX(Торг!$B:$B,MATCH($N3765,Торг!$I:$I,0))),"")</f>
        <v/>
      </c>
    </row>
    <row r="3766" spans="1:15" outlineLevel="2">
      <c r="A3766" t="s">
        <v>22716</v>
      </c>
      <c r="C3766" s="191">
        <v>620345009</v>
      </c>
      <c r="E3766" t="s">
        <v>22717</v>
      </c>
      <c r="F3766" t="s">
        <v>2211</v>
      </c>
      <c r="G3766" t="s">
        <v>375</v>
      </c>
      <c r="H3766">
        <v>11000</v>
      </c>
      <c r="J3766" t="s">
        <v>22634</v>
      </c>
      <c r="K3766" s="132" t="str">
        <f>IFERROR(IFERROR(INDEX(Кат!$O:$O,MATCH($C3766,Кат!$I:$I,0)),INDEX(Торг!$L:$L,MATCH($C3766,Торг!$I:$I,0))),"")</f>
        <v/>
      </c>
      <c r="L3766" s="132" t="str">
        <f>IFERROR(IFERROR(INDEX(Кат!$A:$A,MATCH($C3766,Кат!$I:$I,0)),INDEX(Торг!$A:$A,MATCH($C3766,Торг!$I:$I,0))),"")</f>
        <v/>
      </c>
      <c r="M3766" s="132" t="str">
        <f>IFERROR(IFERROR(INDEX(Кат!$B:$B,MATCH($C3766,Кат!$I:$I,0)),INDEX(Торг!$B:$B,MATCH($C3766,Торг!$I:$I,0))),"")</f>
        <v/>
      </c>
      <c r="N3766" s="132" t="str">
        <f t="shared" si="58"/>
        <v>LUK 620345009</v>
      </c>
      <c r="O3766" s="132" t="str">
        <f>IFERROR(IFERROR(INDEX(Кат!$B:$B,MATCH($N3766,Кат!$I:$I,0)),INDEX(Торг!$B:$B,MATCH($N3766,Торг!$I:$I,0))),"")</f>
        <v/>
      </c>
    </row>
    <row r="3767" spans="1:15" outlineLevel="2">
      <c r="A3767" t="s">
        <v>17036</v>
      </c>
      <c r="C3767" s="191">
        <v>624309700</v>
      </c>
      <c r="E3767" t="s">
        <v>6264</v>
      </c>
      <c r="F3767" t="s">
        <v>2211</v>
      </c>
      <c r="G3767" t="s">
        <v>375</v>
      </c>
      <c r="H3767">
        <v>10300</v>
      </c>
      <c r="J3767" t="s">
        <v>22634</v>
      </c>
      <c r="K3767" s="132" t="str">
        <f>IFERROR(IFERROR(INDEX(Кат!$O:$O,MATCH($C3767,Кат!$I:$I,0)),INDEX(Торг!$L:$L,MATCH($C3767,Торг!$I:$I,0))),"")</f>
        <v/>
      </c>
      <c r="L3767" s="132" t="str">
        <f>IFERROR(IFERROR(INDEX(Кат!$A:$A,MATCH($C3767,Кат!$I:$I,0)),INDEX(Торг!$A:$A,MATCH($C3767,Торг!$I:$I,0))),"")</f>
        <v/>
      </c>
      <c r="M3767" s="132" t="str">
        <f>IFERROR(IFERROR(INDEX(Кат!$B:$B,MATCH($C3767,Кат!$I:$I,0)),INDEX(Торг!$B:$B,MATCH($C3767,Торг!$I:$I,0))),"")</f>
        <v/>
      </c>
      <c r="N3767" s="132" t="str">
        <f t="shared" si="58"/>
        <v>LUK 624309700</v>
      </c>
      <c r="O3767" s="132" t="str">
        <f>IFERROR(IFERROR(INDEX(Кат!$B:$B,MATCH($N3767,Кат!$I:$I,0)),INDEX(Торг!$B:$B,MATCH($N3767,Торг!$I:$I,0))),"")</f>
        <v/>
      </c>
    </row>
    <row r="3768" spans="1:15" outlineLevel="2">
      <c r="A3768" t="s">
        <v>17037</v>
      </c>
      <c r="C3768" s="191">
        <v>625233909</v>
      </c>
      <c r="E3768" t="s">
        <v>31220</v>
      </c>
      <c r="F3768" t="s">
        <v>2211</v>
      </c>
      <c r="G3768" t="s">
        <v>375</v>
      </c>
      <c r="H3768">
        <v>5750</v>
      </c>
      <c r="J3768" t="s">
        <v>22634</v>
      </c>
      <c r="K3768" s="132" t="str">
        <f>IFERROR(IFERROR(INDEX(Кат!$O:$O,MATCH($C3768,Кат!$I:$I,0)),INDEX(Торг!$L:$L,MATCH($C3768,Торг!$I:$I,0))),"")</f>
        <v/>
      </c>
      <c r="L3768" s="132" t="str">
        <f>IFERROR(IFERROR(INDEX(Кат!$A:$A,MATCH($C3768,Кат!$I:$I,0)),INDEX(Торг!$A:$A,MATCH($C3768,Торг!$I:$I,0))),"")</f>
        <v/>
      </c>
      <c r="M3768" s="132" t="str">
        <f>IFERROR(IFERROR(INDEX(Кат!$B:$B,MATCH($C3768,Кат!$I:$I,0)),INDEX(Торг!$B:$B,MATCH($C3768,Торг!$I:$I,0))),"")</f>
        <v/>
      </c>
      <c r="N3768" s="132" t="str">
        <f t="shared" si="58"/>
        <v>LUK 625233909</v>
      </c>
      <c r="O3768" s="132" t="str">
        <f>IFERROR(IFERROR(INDEX(Кат!$B:$B,MATCH($N3768,Кат!$I:$I,0)),INDEX(Торг!$B:$B,MATCH($N3768,Торг!$I:$I,0))),"")</f>
        <v/>
      </c>
    </row>
    <row r="3769" spans="1:15" outlineLevel="2">
      <c r="A3769" t="s">
        <v>17038</v>
      </c>
      <c r="C3769" s="191">
        <v>624401909</v>
      </c>
      <c r="E3769" t="s">
        <v>6265</v>
      </c>
      <c r="F3769" t="s">
        <v>2211</v>
      </c>
      <c r="G3769" t="s">
        <v>375</v>
      </c>
      <c r="H3769">
        <v>8100</v>
      </c>
      <c r="J3769" t="s">
        <v>22634</v>
      </c>
      <c r="K3769" s="132" t="str">
        <f>IFERROR(IFERROR(INDEX(Кат!$O:$O,MATCH($C3769,Кат!$I:$I,0)),INDEX(Торг!$L:$L,MATCH($C3769,Торг!$I:$I,0))),"")</f>
        <v/>
      </c>
      <c r="L3769" s="132" t="str">
        <f>IFERROR(IFERROR(INDEX(Кат!$A:$A,MATCH($C3769,Кат!$I:$I,0)),INDEX(Торг!$A:$A,MATCH($C3769,Торг!$I:$I,0))),"")</f>
        <v/>
      </c>
      <c r="M3769" s="132" t="str">
        <f>IFERROR(IFERROR(INDEX(Кат!$B:$B,MATCH($C3769,Кат!$I:$I,0)),INDEX(Торг!$B:$B,MATCH($C3769,Торг!$I:$I,0))),"")</f>
        <v/>
      </c>
      <c r="N3769" s="132" t="str">
        <f t="shared" si="58"/>
        <v>LUK 624401909</v>
      </c>
      <c r="O3769" s="132" t="str">
        <f>IFERROR(IFERROR(INDEX(Кат!$B:$B,MATCH($N3769,Кат!$I:$I,0)),INDEX(Торг!$B:$B,MATCH($N3769,Торг!$I:$I,0))),"")</f>
        <v/>
      </c>
    </row>
    <row r="3770" spans="1:15" outlineLevel="2">
      <c r="A3770" t="s">
        <v>23971</v>
      </c>
      <c r="C3770" s="191"/>
      <c r="E3770" t="s">
        <v>23972</v>
      </c>
      <c r="J3770" t="s">
        <v>22634</v>
      </c>
      <c r="K3770" s="132" t="str">
        <f>IFERROR(IFERROR(INDEX(Кат!$O:$O,MATCH($C3770,Кат!$I:$I,0)),INDEX(Торг!$L:$L,MATCH($C3770,Торг!$I:$I,0))),"")</f>
        <v/>
      </c>
      <c r="L3770" s="132" t="str">
        <f>IFERROR(IFERROR(INDEX(Кат!$A:$A,MATCH($C3770,Кат!$I:$I,0)),INDEX(Торг!$A:$A,MATCH($C3770,Торг!$I:$I,0))),"")</f>
        <v/>
      </c>
      <c r="M3770" s="132" t="str">
        <f>IFERROR(IFERROR(INDEX(Кат!$B:$B,MATCH($C3770,Кат!$I:$I,0)),INDEX(Торг!$B:$B,MATCH($C3770,Торг!$I:$I,0))),"")</f>
        <v/>
      </c>
      <c r="N3770" s="132" t="str">
        <f t="shared" si="58"/>
        <v xml:space="preserve"> </v>
      </c>
      <c r="O3770" s="132" t="str">
        <f>IFERROR(IFERROR(INDEX(Кат!$B:$B,MATCH($N3770,Кат!$I:$I,0)),INDEX(Торг!$B:$B,MATCH($N3770,Торг!$I:$I,0))),"")</f>
        <v/>
      </c>
    </row>
    <row r="3771" spans="1:15" outlineLevel="2">
      <c r="A3771" t="s">
        <v>23973</v>
      </c>
      <c r="C3771" s="191"/>
      <c r="E3771" t="s">
        <v>23532</v>
      </c>
      <c r="J3771" t="s">
        <v>22634</v>
      </c>
      <c r="K3771" s="132" t="str">
        <f>IFERROR(IFERROR(INDEX(Кат!$O:$O,MATCH($C3771,Кат!$I:$I,0)),INDEX(Торг!$L:$L,MATCH($C3771,Торг!$I:$I,0))),"")</f>
        <v/>
      </c>
      <c r="L3771" s="132" t="str">
        <f>IFERROR(IFERROR(INDEX(Кат!$A:$A,MATCH($C3771,Кат!$I:$I,0)),INDEX(Торг!$A:$A,MATCH($C3771,Торг!$I:$I,0))),"")</f>
        <v/>
      </c>
      <c r="M3771" s="132" t="str">
        <f>IFERROR(IFERROR(INDEX(Кат!$B:$B,MATCH($C3771,Кат!$I:$I,0)),INDEX(Торг!$B:$B,MATCH($C3771,Торг!$I:$I,0))),"")</f>
        <v/>
      </c>
      <c r="N3771" s="132" t="str">
        <f t="shared" si="58"/>
        <v xml:space="preserve"> </v>
      </c>
      <c r="O3771" s="132" t="str">
        <f>IFERROR(IFERROR(INDEX(Кат!$B:$B,MATCH($N3771,Кат!$I:$I,0)),INDEX(Торг!$B:$B,MATCH($N3771,Торг!$I:$I,0))),"")</f>
        <v/>
      </c>
    </row>
    <row r="3772" spans="1:15" outlineLevel="1">
      <c r="A3772" t="s">
        <v>30910</v>
      </c>
      <c r="C3772" s="191" t="s">
        <v>30911</v>
      </c>
      <c r="E3772" t="s">
        <v>30912</v>
      </c>
      <c r="F3772" t="s">
        <v>22896</v>
      </c>
      <c r="G3772" t="s">
        <v>399</v>
      </c>
      <c r="H3772">
        <v>360</v>
      </c>
      <c r="J3772" t="s">
        <v>22634</v>
      </c>
      <c r="K3772" s="132" t="str">
        <f>IFERROR(IFERROR(INDEX(Кат!$O:$O,MATCH($C3772,Кат!$I:$I,0)),INDEX(Торг!$L:$L,MATCH($C3772,Торг!$I:$I,0))),"")</f>
        <v/>
      </c>
      <c r="L3772" s="132" t="str">
        <f>IFERROR(IFERROR(INDEX(Кат!$A:$A,MATCH($C3772,Кат!$I:$I,0)),INDEX(Торг!$A:$A,MATCH($C3772,Торг!$I:$I,0))),"")</f>
        <v/>
      </c>
      <c r="M3772" s="132" t="str">
        <f>IFERROR(IFERROR(INDEX(Кат!$B:$B,MATCH($C3772,Кат!$I:$I,0)),INDEX(Торг!$B:$B,MATCH($C3772,Торг!$I:$I,0))),"")</f>
        <v/>
      </c>
      <c r="N3772" s="132" t="str">
        <f t="shared" si="58"/>
        <v>LUZAR LS0306</v>
      </c>
      <c r="O3772" s="132" t="str">
        <f>IFERROR(IFERROR(INDEX(Кат!$B:$B,MATCH($N3772,Кат!$I:$I,0)),INDEX(Торг!$B:$B,MATCH($N3772,Торг!$I:$I,0))),"")</f>
        <v/>
      </c>
    </row>
    <row r="3773" spans="1:15" outlineLevel="2">
      <c r="A3773" t="s">
        <v>20766</v>
      </c>
      <c r="C3773" s="191" t="s">
        <v>10659</v>
      </c>
      <c r="E3773" t="s">
        <v>22895</v>
      </c>
      <c r="F3773" t="s">
        <v>22896</v>
      </c>
      <c r="G3773" t="s">
        <v>399</v>
      </c>
      <c r="H3773">
        <v>200</v>
      </c>
      <c r="J3773" t="s">
        <v>22634</v>
      </c>
      <c r="K3773" s="132" t="str">
        <f>IFERROR(IFERROR(INDEX(Кат!$O:$O,MATCH($C3773,Кат!$I:$I,0)),INDEX(Торг!$L:$L,MATCH($C3773,Торг!$I:$I,0))),"")</f>
        <v/>
      </c>
      <c r="L3773" s="132" t="str">
        <f>IFERROR(IFERROR(INDEX(Кат!$A:$A,MATCH($C3773,Кат!$I:$I,0)),INDEX(Торг!$A:$A,MATCH($C3773,Торг!$I:$I,0))),"")</f>
        <v/>
      </c>
      <c r="M3773" s="132" t="str">
        <f>IFERROR(IFERROR(INDEX(Кат!$B:$B,MATCH($C3773,Кат!$I:$I,0)),INDEX(Торг!$B:$B,MATCH($C3773,Торг!$I:$I,0))),"")</f>
        <v/>
      </c>
      <c r="N3773" s="132" t="str">
        <f t="shared" si="58"/>
        <v>LUZAR LS0101</v>
      </c>
      <c r="O3773" s="132" t="str">
        <f>IFERROR(IFERROR(INDEX(Кат!$B:$B,MATCH($N3773,Кат!$I:$I,0)),INDEX(Торг!$B:$B,MATCH($N3773,Торг!$I:$I,0))),"")</f>
        <v/>
      </c>
    </row>
    <row r="3774" spans="1:15" outlineLevel="2">
      <c r="A3774" t="s">
        <v>20767</v>
      </c>
      <c r="C3774" s="191" t="s">
        <v>10660</v>
      </c>
      <c r="E3774" t="s">
        <v>22897</v>
      </c>
      <c r="F3774" t="s">
        <v>22896</v>
      </c>
      <c r="G3774" t="s">
        <v>399</v>
      </c>
      <c r="H3774">
        <v>230</v>
      </c>
      <c r="J3774" t="s">
        <v>22634</v>
      </c>
      <c r="K3774" s="132" t="str">
        <f>IFERROR(IFERROR(INDEX(Кат!$O:$O,MATCH($C3774,Кат!$I:$I,0)),INDEX(Торг!$L:$L,MATCH($C3774,Торг!$I:$I,0))),"")</f>
        <v/>
      </c>
      <c r="L3774" s="132" t="str">
        <f>IFERROR(IFERROR(INDEX(Кат!$A:$A,MATCH($C3774,Кат!$I:$I,0)),INDEX(Торг!$A:$A,MATCH($C3774,Торг!$I:$I,0))),"")</f>
        <v/>
      </c>
      <c r="M3774" s="132" t="str">
        <f>IFERROR(IFERROR(INDEX(Кат!$B:$B,MATCH($C3774,Кат!$I:$I,0)),INDEX(Торг!$B:$B,MATCH($C3774,Торг!$I:$I,0))),"")</f>
        <v/>
      </c>
      <c r="N3774" s="132" t="str">
        <f t="shared" si="58"/>
        <v>LUZAR LS0112</v>
      </c>
      <c r="O3774" s="132" t="str">
        <f>IFERROR(IFERROR(INDEX(Кат!$B:$B,MATCH($N3774,Кат!$I:$I,0)),INDEX(Торг!$B:$B,MATCH($N3774,Торг!$I:$I,0))),"")</f>
        <v/>
      </c>
    </row>
    <row r="3775" spans="1:15" outlineLevel="2">
      <c r="A3775" t="s">
        <v>20768</v>
      </c>
      <c r="C3775" s="191" t="s">
        <v>3910</v>
      </c>
      <c r="E3775" t="s">
        <v>22898</v>
      </c>
      <c r="F3775" t="s">
        <v>22896</v>
      </c>
      <c r="G3775" t="s">
        <v>399</v>
      </c>
      <c r="H3775">
        <v>440</v>
      </c>
      <c r="J3775" t="s">
        <v>22634</v>
      </c>
      <c r="K3775" s="132" t="str">
        <f>IFERROR(IFERROR(INDEX(Кат!$O:$O,MATCH($C3775,Кат!$I:$I,0)),INDEX(Торг!$L:$L,MATCH($C3775,Торг!$I:$I,0))),"")</f>
        <v/>
      </c>
      <c r="L3775" s="132" t="str">
        <f>IFERROR(IFERROR(INDEX(Кат!$A:$A,MATCH($C3775,Кат!$I:$I,0)),INDEX(Торг!$A:$A,MATCH($C3775,Торг!$I:$I,0))),"")</f>
        <v/>
      </c>
      <c r="M3775" s="132" t="str">
        <f>IFERROR(IFERROR(INDEX(Кат!$B:$B,MATCH($C3775,Кат!$I:$I,0)),INDEX(Торг!$B:$B,MATCH($C3775,Торг!$I:$I,0))),"")</f>
        <v/>
      </c>
      <c r="N3775" s="132" t="str">
        <f t="shared" si="58"/>
        <v>LUZAR LS0998</v>
      </c>
      <c r="O3775" s="132" t="str">
        <f>IFERROR(IFERROR(INDEX(Кат!$B:$B,MATCH($N3775,Кат!$I:$I,0)),INDEX(Торг!$B:$B,MATCH($N3775,Торг!$I:$I,0))),"")</f>
        <v/>
      </c>
    </row>
    <row r="3776" spans="1:15" outlineLevel="2">
      <c r="A3776" t="s">
        <v>27086</v>
      </c>
      <c r="C3776" s="191" t="s">
        <v>27087</v>
      </c>
      <c r="E3776" t="s">
        <v>27088</v>
      </c>
      <c r="F3776" t="s">
        <v>22896</v>
      </c>
      <c r="G3776" t="s">
        <v>399</v>
      </c>
      <c r="H3776">
        <v>380</v>
      </c>
      <c r="J3776" t="s">
        <v>22634</v>
      </c>
      <c r="K3776" s="132" t="str">
        <f>IFERROR(IFERROR(INDEX(Кат!$O:$O,MATCH($C3776,Кат!$I:$I,0)),INDEX(Торг!$L:$L,MATCH($C3776,Торг!$I:$I,0))),"")</f>
        <v/>
      </c>
      <c r="L3776" s="132" t="str">
        <f>IFERROR(IFERROR(INDEX(Кат!$A:$A,MATCH($C3776,Кат!$I:$I,0)),INDEX(Торг!$A:$A,MATCH($C3776,Торг!$I:$I,0))),"")</f>
        <v/>
      </c>
      <c r="M3776" s="132" t="str">
        <f>IFERROR(IFERROR(INDEX(Кат!$B:$B,MATCH($C3776,Кат!$I:$I,0)),INDEX(Торг!$B:$B,MATCH($C3776,Торг!$I:$I,0))),"")</f>
        <v/>
      </c>
      <c r="N3776" s="132" t="str">
        <f t="shared" si="58"/>
        <v>LUZAR LS0534</v>
      </c>
      <c r="O3776" s="132" t="str">
        <f>IFERROR(IFERROR(INDEX(Кат!$B:$B,MATCH($N3776,Кат!$I:$I,0)),INDEX(Торг!$B:$B,MATCH($N3776,Торг!$I:$I,0))),"")</f>
        <v/>
      </c>
    </row>
    <row r="3777" spans="1:15" outlineLevel="2">
      <c r="A3777" t="s">
        <v>20769</v>
      </c>
      <c r="C3777" s="191" t="s">
        <v>10661</v>
      </c>
      <c r="E3777" t="s">
        <v>22899</v>
      </c>
      <c r="F3777" t="s">
        <v>22896</v>
      </c>
      <c r="G3777" t="s">
        <v>399</v>
      </c>
      <c r="H3777">
        <v>280</v>
      </c>
      <c r="J3777" t="s">
        <v>22634</v>
      </c>
      <c r="K3777" s="132" t="str">
        <f>IFERROR(IFERROR(INDEX(Кат!$O:$O,MATCH($C3777,Кат!$I:$I,0)),INDEX(Торг!$L:$L,MATCH($C3777,Торг!$I:$I,0))),"")</f>
        <v/>
      </c>
      <c r="L3777" s="132" t="str">
        <f>IFERROR(IFERROR(INDEX(Кат!$A:$A,MATCH($C3777,Кат!$I:$I,0)),INDEX(Торг!$A:$A,MATCH($C3777,Торг!$I:$I,0))),"")</f>
        <v/>
      </c>
      <c r="M3777" s="132" t="str">
        <f>IFERROR(IFERROR(INDEX(Кат!$B:$B,MATCH($C3777,Кат!$I:$I,0)),INDEX(Торг!$B:$B,MATCH($C3777,Торг!$I:$I,0))),"")</f>
        <v/>
      </c>
      <c r="N3777" s="132" t="str">
        <f t="shared" si="58"/>
        <v>LUZAR LS0103</v>
      </c>
      <c r="O3777" s="132" t="str">
        <f>IFERROR(IFERROR(INDEX(Кат!$B:$B,MATCH($N3777,Кат!$I:$I,0)),INDEX(Торг!$B:$B,MATCH($N3777,Торг!$I:$I,0))),"")</f>
        <v/>
      </c>
    </row>
    <row r="3778" spans="1:15" outlineLevel="2">
      <c r="A3778" t="s">
        <v>20770</v>
      </c>
      <c r="C3778" s="191" t="s">
        <v>10662</v>
      </c>
      <c r="E3778" t="s">
        <v>22900</v>
      </c>
      <c r="F3778" t="s">
        <v>22896</v>
      </c>
      <c r="G3778" t="s">
        <v>399</v>
      </c>
      <c r="H3778">
        <v>290</v>
      </c>
      <c r="J3778" t="s">
        <v>22634</v>
      </c>
      <c r="K3778" s="132" t="str">
        <f>IFERROR(IFERROR(INDEX(Кат!$O:$O,MATCH($C3778,Кат!$I:$I,0)),INDEX(Торг!$L:$L,MATCH($C3778,Торг!$I:$I,0))),"")</f>
        <v/>
      </c>
      <c r="L3778" s="132" t="str">
        <f>IFERROR(IFERROR(INDEX(Кат!$A:$A,MATCH($C3778,Кат!$I:$I,0)),INDEX(Торг!$A:$A,MATCH($C3778,Торг!$I:$I,0))),"")</f>
        <v/>
      </c>
      <c r="M3778" s="132" t="str">
        <f>IFERROR(IFERROR(INDEX(Кат!$B:$B,MATCH($C3778,Кат!$I:$I,0)),INDEX(Торг!$B:$B,MATCH($C3778,Торг!$I:$I,0))),"")</f>
        <v/>
      </c>
      <c r="N3778" s="132" t="str">
        <f t="shared" si="58"/>
        <v>LUZAR LS0108</v>
      </c>
      <c r="O3778" s="132" t="str">
        <f>IFERROR(IFERROR(INDEX(Кат!$B:$B,MATCH($N3778,Кат!$I:$I,0)),INDEX(Торг!$B:$B,MATCH($N3778,Торг!$I:$I,0))),"")</f>
        <v/>
      </c>
    </row>
    <row r="3779" spans="1:15" outlineLevel="2">
      <c r="A3779" t="s">
        <v>27089</v>
      </c>
      <c r="C3779" s="191" t="s">
        <v>27090</v>
      </c>
      <c r="E3779" t="s">
        <v>27091</v>
      </c>
      <c r="F3779" t="s">
        <v>22896</v>
      </c>
      <c r="G3779" t="s">
        <v>399</v>
      </c>
      <c r="H3779">
        <v>400</v>
      </c>
      <c r="J3779" t="s">
        <v>22634</v>
      </c>
      <c r="K3779" s="132" t="str">
        <f>IFERROR(IFERROR(INDEX(Кат!$O:$O,MATCH($C3779,Кат!$I:$I,0)),INDEX(Торг!$L:$L,MATCH($C3779,Торг!$I:$I,0))),"")</f>
        <v/>
      </c>
      <c r="L3779" s="132" t="str">
        <f>IFERROR(IFERROR(INDEX(Кат!$A:$A,MATCH($C3779,Кат!$I:$I,0)),INDEX(Торг!$A:$A,MATCH($C3779,Торг!$I:$I,0))),"")</f>
        <v/>
      </c>
      <c r="M3779" s="132" t="str">
        <f>IFERROR(IFERROR(INDEX(Кат!$B:$B,MATCH($C3779,Кат!$I:$I,0)),INDEX(Торг!$B:$B,MATCH($C3779,Торг!$I:$I,0))),"")</f>
        <v/>
      </c>
      <c r="N3779" s="132" t="str">
        <f t="shared" si="58"/>
        <v>LUZAR LS0514</v>
      </c>
      <c r="O3779" s="132" t="str">
        <f>IFERROR(IFERROR(INDEX(Кат!$B:$B,MATCH($N3779,Кат!$I:$I,0)),INDEX(Торг!$B:$B,MATCH($N3779,Торг!$I:$I,0))),"")</f>
        <v/>
      </c>
    </row>
    <row r="3780" spans="1:15" outlineLevel="2">
      <c r="A3780" t="s">
        <v>20771</v>
      </c>
      <c r="C3780" s="191" t="s">
        <v>10663</v>
      </c>
      <c r="E3780" t="s">
        <v>22901</v>
      </c>
      <c r="F3780" t="s">
        <v>22896</v>
      </c>
      <c r="G3780" t="s">
        <v>399</v>
      </c>
      <c r="H3780">
        <v>280</v>
      </c>
      <c r="J3780" t="s">
        <v>22634</v>
      </c>
      <c r="K3780" s="132" t="str">
        <f>IFERROR(IFERROR(INDEX(Кат!$O:$O,MATCH($C3780,Кат!$I:$I,0)),INDEX(Торг!$L:$L,MATCH($C3780,Торг!$I:$I,0))),"")</f>
        <v/>
      </c>
      <c r="L3780" s="132" t="str">
        <f>IFERROR(IFERROR(INDEX(Кат!$A:$A,MATCH($C3780,Кат!$I:$I,0)),INDEX(Торг!$A:$A,MATCH($C3780,Торг!$I:$I,0))),"")</f>
        <v/>
      </c>
      <c r="M3780" s="132" t="str">
        <f>IFERROR(IFERROR(INDEX(Кат!$B:$B,MATCH($C3780,Кат!$I:$I,0)),INDEX(Торг!$B:$B,MATCH($C3780,Торг!$I:$I,0))),"")</f>
        <v/>
      </c>
      <c r="N3780" s="132" t="str">
        <f t="shared" si="58"/>
        <v>LUZAR LS0241</v>
      </c>
      <c r="O3780" s="132" t="str">
        <f>IFERROR(IFERROR(INDEX(Кат!$B:$B,MATCH($N3780,Кат!$I:$I,0)),INDEX(Торг!$B:$B,MATCH($N3780,Торг!$I:$I,0))),"")</f>
        <v/>
      </c>
    </row>
    <row r="3781" spans="1:15" outlineLevel="2">
      <c r="A3781" t="s">
        <v>27568</v>
      </c>
      <c r="C3781" s="191"/>
      <c r="E3781" t="s">
        <v>27569</v>
      </c>
      <c r="J3781" t="s">
        <v>22634</v>
      </c>
      <c r="K3781" s="132" t="str">
        <f>IFERROR(IFERROR(INDEX(Кат!$O:$O,MATCH($C3781,Кат!$I:$I,0)),INDEX(Торг!$L:$L,MATCH($C3781,Торг!$I:$I,0))),"")</f>
        <v/>
      </c>
      <c r="L3781" s="132" t="str">
        <f>IFERROR(IFERROR(INDEX(Кат!$A:$A,MATCH($C3781,Кат!$I:$I,0)),INDEX(Торг!$A:$A,MATCH($C3781,Торг!$I:$I,0))),"")</f>
        <v/>
      </c>
      <c r="M3781" s="132" t="str">
        <f>IFERROR(IFERROR(INDEX(Кат!$B:$B,MATCH($C3781,Кат!$I:$I,0)),INDEX(Торг!$B:$B,MATCH($C3781,Торг!$I:$I,0))),"")</f>
        <v/>
      </c>
      <c r="N3781" s="132" t="str">
        <f t="shared" si="58"/>
        <v xml:space="preserve"> </v>
      </c>
      <c r="O3781" s="132" t="str">
        <f>IFERROR(IFERROR(INDEX(Кат!$B:$B,MATCH($N3781,Кат!$I:$I,0)),INDEX(Торг!$B:$B,MATCH($N3781,Торг!$I:$I,0))),"")</f>
        <v/>
      </c>
    </row>
    <row r="3782" spans="1:15" outlineLevel="2">
      <c r="A3782" t="s">
        <v>32410</v>
      </c>
      <c r="C3782" s="191" t="s">
        <v>32411</v>
      </c>
      <c r="E3782" t="s">
        <v>32412</v>
      </c>
      <c r="F3782" t="s">
        <v>22896</v>
      </c>
      <c r="G3782" t="s">
        <v>399</v>
      </c>
      <c r="H3782">
        <v>19680</v>
      </c>
      <c r="J3782" t="s">
        <v>22634</v>
      </c>
      <c r="K3782" s="132" t="str">
        <f>IFERROR(IFERROR(INDEX(Кат!$O:$O,MATCH($C3782,Кат!$I:$I,0)),INDEX(Торг!$L:$L,MATCH($C3782,Торг!$I:$I,0))),"")</f>
        <v/>
      </c>
      <c r="L3782" s="132" t="str">
        <f>IFERROR(IFERROR(INDEX(Кат!$A:$A,MATCH($C3782,Кат!$I:$I,0)),INDEX(Торг!$A:$A,MATCH($C3782,Торг!$I:$I,0))),"")</f>
        <v/>
      </c>
      <c r="M3782" s="132" t="str">
        <f>IFERROR(IFERROR(INDEX(Кат!$B:$B,MATCH($C3782,Кат!$I:$I,0)),INDEX(Торг!$B:$B,MATCH($C3782,Торг!$I:$I,0))),"")</f>
        <v/>
      </c>
      <c r="N3782" s="132" t="str">
        <f t="shared" si="58"/>
        <v>LUZAR LCAC01214</v>
      </c>
      <c r="O3782" s="132" t="str">
        <f>IFERROR(IFERROR(INDEX(Кат!$B:$B,MATCH($N3782,Кат!$I:$I,0)),INDEX(Торг!$B:$B,MATCH($N3782,Торг!$I:$I,0))),"")</f>
        <v/>
      </c>
    </row>
    <row r="3783" spans="1:15" outlineLevel="2">
      <c r="A3783" t="s">
        <v>27570</v>
      </c>
      <c r="C3783" s="191" t="s">
        <v>27571</v>
      </c>
      <c r="E3783" t="s">
        <v>27572</v>
      </c>
      <c r="F3783" t="s">
        <v>22896</v>
      </c>
      <c r="G3783" t="s">
        <v>399</v>
      </c>
      <c r="H3783">
        <v>31330</v>
      </c>
      <c r="J3783" t="s">
        <v>22634</v>
      </c>
      <c r="K3783" s="132" t="str">
        <f>IFERROR(IFERROR(INDEX(Кат!$O:$O,MATCH($C3783,Кат!$I:$I,0)),INDEX(Торг!$L:$L,MATCH($C3783,Торг!$I:$I,0))),"")</f>
        <v/>
      </c>
      <c r="L3783" s="132" t="str">
        <f>IFERROR(IFERROR(INDEX(Кат!$A:$A,MATCH($C3783,Кат!$I:$I,0)),INDEX(Торг!$A:$A,MATCH($C3783,Торг!$I:$I,0))),"")</f>
        <v/>
      </c>
      <c r="M3783" s="132" t="str">
        <f>IFERROR(IFERROR(INDEX(Кат!$B:$B,MATCH($C3783,Кат!$I:$I,0)),INDEX(Торг!$B:$B,MATCH($C3783,Торг!$I:$I,0))),"")</f>
        <v/>
      </c>
      <c r="N3783" s="132" t="str">
        <f t="shared" si="58"/>
        <v>LUZAR LCAC0303</v>
      </c>
      <c r="O3783" s="132" t="str">
        <f>IFERROR(IFERROR(INDEX(Кат!$B:$B,MATCH($N3783,Кат!$I:$I,0)),INDEX(Торг!$B:$B,MATCH($N3783,Торг!$I:$I,0))),"")</f>
        <v/>
      </c>
    </row>
    <row r="3784" spans="1:15" outlineLevel="2">
      <c r="A3784" t="s">
        <v>23974</v>
      </c>
      <c r="C3784" s="191"/>
      <c r="E3784" t="s">
        <v>23975</v>
      </c>
      <c r="J3784" t="s">
        <v>22634</v>
      </c>
      <c r="K3784" s="132" t="str">
        <f>IFERROR(IFERROR(INDEX(Кат!$O:$O,MATCH($C3784,Кат!$I:$I,0)),INDEX(Торг!$L:$L,MATCH($C3784,Торг!$I:$I,0))),"")</f>
        <v/>
      </c>
      <c r="L3784" s="132" t="str">
        <f>IFERROR(IFERROR(INDEX(Кат!$A:$A,MATCH($C3784,Кат!$I:$I,0)),INDEX(Торг!$A:$A,MATCH($C3784,Торг!$I:$I,0))),"")</f>
        <v/>
      </c>
      <c r="M3784" s="132" t="str">
        <f>IFERROR(IFERROR(INDEX(Кат!$B:$B,MATCH($C3784,Кат!$I:$I,0)),INDEX(Торг!$B:$B,MATCH($C3784,Торг!$I:$I,0))),"")</f>
        <v/>
      </c>
      <c r="N3784" s="132" t="str">
        <f t="shared" ref="N3784:N3847" si="59">_xlfn.CONCAT(F3784," ",C3784)</f>
        <v xml:space="preserve"> </v>
      </c>
      <c r="O3784" s="132" t="str">
        <f>IFERROR(IFERROR(INDEX(Кат!$B:$B,MATCH($N3784,Кат!$I:$I,0)),INDEX(Торг!$B:$B,MATCH($N3784,Торг!$I:$I,0))),"")</f>
        <v/>
      </c>
    </row>
    <row r="3785" spans="1:15" outlineLevel="2">
      <c r="A3785" t="s">
        <v>20772</v>
      </c>
      <c r="C3785" s="191" t="s">
        <v>10664</v>
      </c>
      <c r="E3785" t="s">
        <v>22902</v>
      </c>
      <c r="F3785" t="s">
        <v>22896</v>
      </c>
      <c r="G3785" t="s">
        <v>399</v>
      </c>
      <c r="H3785">
        <v>450</v>
      </c>
      <c r="J3785" t="s">
        <v>22634</v>
      </c>
      <c r="K3785" s="132" t="str">
        <f>IFERROR(IFERROR(INDEX(Кат!$O:$O,MATCH($C3785,Кат!$I:$I,0)),INDEX(Торг!$L:$L,MATCH($C3785,Торг!$I:$I,0))),"")</f>
        <v/>
      </c>
      <c r="L3785" s="132" t="str">
        <f>IFERROR(IFERROR(INDEX(Кат!$A:$A,MATCH($C3785,Кат!$I:$I,0)),INDEX(Торг!$A:$A,MATCH($C3785,Торг!$I:$I,0))),"")</f>
        <v/>
      </c>
      <c r="M3785" s="132" t="str">
        <f>IFERROR(IFERROR(INDEX(Кат!$B:$B,MATCH($C3785,Кат!$I:$I,0)),INDEX(Торг!$B:$B,MATCH($C3785,Торг!$I:$I,0))),"")</f>
        <v/>
      </c>
      <c r="N3785" s="132" t="str">
        <f t="shared" si="59"/>
        <v>LUZAR LV0101</v>
      </c>
      <c r="O3785" s="132" t="str">
        <f>IFERROR(IFERROR(INDEX(Кат!$B:$B,MATCH($N3785,Кат!$I:$I,0)),INDEX(Торг!$B:$B,MATCH($N3785,Торг!$I:$I,0))),"")</f>
        <v/>
      </c>
    </row>
    <row r="3786" spans="1:15" outlineLevel="1">
      <c r="A3786" t="s">
        <v>20773</v>
      </c>
      <c r="C3786" s="191" t="s">
        <v>3911</v>
      </c>
      <c r="E3786" t="s">
        <v>22903</v>
      </c>
      <c r="F3786" t="s">
        <v>22896</v>
      </c>
      <c r="G3786" t="s">
        <v>399</v>
      </c>
      <c r="H3786">
        <v>540</v>
      </c>
      <c r="J3786" t="s">
        <v>22634</v>
      </c>
      <c r="K3786" s="132" t="str">
        <f>IFERROR(IFERROR(INDEX(Кат!$O:$O,MATCH($C3786,Кат!$I:$I,0)),INDEX(Торг!$L:$L,MATCH($C3786,Торг!$I:$I,0))),"")</f>
        <v/>
      </c>
      <c r="L3786" s="132" t="str">
        <f>IFERROR(IFERROR(INDEX(Кат!$A:$A,MATCH($C3786,Кат!$I:$I,0)),INDEX(Торг!$A:$A,MATCH($C3786,Торг!$I:$I,0))),"")</f>
        <v/>
      </c>
      <c r="M3786" s="132" t="str">
        <f>IFERROR(IFERROR(INDEX(Кат!$B:$B,MATCH($C3786,Кат!$I:$I,0)),INDEX(Торг!$B:$B,MATCH($C3786,Торг!$I:$I,0))),"")</f>
        <v/>
      </c>
      <c r="N3786" s="132" t="str">
        <f t="shared" si="59"/>
        <v>LUZAR LV0108</v>
      </c>
      <c r="O3786" s="132" t="str">
        <f>IFERROR(IFERROR(INDEX(Кат!$B:$B,MATCH($N3786,Кат!$I:$I,0)),INDEX(Торг!$B:$B,MATCH($N3786,Торг!$I:$I,0))),"")</f>
        <v/>
      </c>
    </row>
    <row r="3787" spans="1:15" outlineLevel="2">
      <c r="A3787" t="s">
        <v>20774</v>
      </c>
      <c r="C3787" s="191" t="s">
        <v>10665</v>
      </c>
      <c r="E3787" t="s">
        <v>22904</v>
      </c>
      <c r="F3787" t="s">
        <v>22896</v>
      </c>
      <c r="G3787" t="s">
        <v>399</v>
      </c>
      <c r="H3787">
        <v>200</v>
      </c>
      <c r="J3787" t="s">
        <v>22634</v>
      </c>
      <c r="K3787" s="132" t="str">
        <f>IFERROR(IFERROR(INDEX(Кат!$O:$O,MATCH($C3787,Кат!$I:$I,0)),INDEX(Торг!$L:$L,MATCH($C3787,Торг!$I:$I,0))),"")</f>
        <v/>
      </c>
      <c r="L3787" s="132" t="str">
        <f>IFERROR(IFERROR(INDEX(Кат!$A:$A,MATCH($C3787,Кат!$I:$I,0)),INDEX(Торг!$A:$A,MATCH($C3787,Торг!$I:$I,0))),"")</f>
        <v/>
      </c>
      <c r="M3787" s="132" t="str">
        <f>IFERROR(IFERROR(INDEX(Кат!$B:$B,MATCH($C3787,Кат!$I:$I,0)),INDEX(Торг!$B:$B,MATCH($C3787,Торг!$I:$I,0))),"")</f>
        <v/>
      </c>
      <c r="N3787" s="132" t="str">
        <f t="shared" si="59"/>
        <v>LUZAR LL0108</v>
      </c>
      <c r="O3787" s="132" t="str">
        <f>IFERROR(IFERROR(INDEX(Кат!$B:$B,MATCH($N3787,Кат!$I:$I,0)),INDEX(Торг!$B:$B,MATCH($N3787,Торг!$I:$I,0))),"")</f>
        <v/>
      </c>
    </row>
    <row r="3788" spans="1:15" outlineLevel="1">
      <c r="A3788" t="s">
        <v>33690</v>
      </c>
      <c r="C3788" s="191" t="s">
        <v>33691</v>
      </c>
      <c r="E3788" t="s">
        <v>33692</v>
      </c>
      <c r="F3788" t="s">
        <v>22896</v>
      </c>
      <c r="G3788" t="s">
        <v>399</v>
      </c>
      <c r="H3788">
        <v>310</v>
      </c>
      <c r="J3788" t="s">
        <v>22634</v>
      </c>
      <c r="K3788" s="132" t="str">
        <f>IFERROR(IFERROR(INDEX(Кат!$O:$O,MATCH($C3788,Кат!$I:$I,0)),INDEX(Торг!$L:$L,MATCH($C3788,Торг!$I:$I,0))),"")</f>
        <v/>
      </c>
      <c r="L3788" s="132" t="str">
        <f>IFERROR(IFERROR(INDEX(Кат!$A:$A,MATCH($C3788,Кат!$I:$I,0)),INDEX(Торг!$A:$A,MATCH($C3788,Торг!$I:$I,0))),"")</f>
        <v/>
      </c>
      <c r="M3788" s="132" t="str">
        <f>IFERROR(IFERROR(INDEX(Кат!$B:$B,MATCH($C3788,Кат!$I:$I,0)),INDEX(Торг!$B:$B,MATCH($C3788,Торг!$I:$I,0))),"")</f>
        <v/>
      </c>
      <c r="N3788" s="132" t="str">
        <f t="shared" si="59"/>
        <v>LUZAR LL0998</v>
      </c>
      <c r="O3788" s="132" t="str">
        <f>IFERROR(IFERROR(INDEX(Кат!$B:$B,MATCH($N3788,Кат!$I:$I,0)),INDEX(Торг!$B:$B,MATCH($N3788,Торг!$I:$I,0))),"")</f>
        <v/>
      </c>
    </row>
    <row r="3789" spans="1:15" outlineLevel="2">
      <c r="A3789" t="s">
        <v>20775</v>
      </c>
      <c r="C3789" s="191" t="s">
        <v>10666</v>
      </c>
      <c r="E3789" t="s">
        <v>22905</v>
      </c>
      <c r="F3789" t="s">
        <v>22896</v>
      </c>
      <c r="G3789" t="s">
        <v>399</v>
      </c>
      <c r="H3789">
        <v>200</v>
      </c>
      <c r="J3789" t="s">
        <v>22634</v>
      </c>
      <c r="K3789" s="132" t="str">
        <f>IFERROR(IFERROR(INDEX(Кат!$O:$O,MATCH($C3789,Кат!$I:$I,0)),INDEX(Торг!$L:$L,MATCH($C3789,Торг!$I:$I,0))),"")</f>
        <v/>
      </c>
      <c r="L3789" s="132" t="str">
        <f>IFERROR(IFERROR(INDEX(Кат!$A:$A,MATCH($C3789,Кат!$I:$I,0)),INDEX(Торг!$A:$A,MATCH($C3789,Торг!$I:$I,0))),"")</f>
        <v/>
      </c>
      <c r="M3789" s="132" t="str">
        <f>IFERROR(IFERROR(INDEX(Кат!$B:$B,MATCH($C3789,Кат!$I:$I,0)),INDEX(Торг!$B:$B,MATCH($C3789,Торг!$I:$I,0))),"")</f>
        <v/>
      </c>
      <c r="N3789" s="132" t="str">
        <f t="shared" si="59"/>
        <v>LUZAR LL0101</v>
      </c>
      <c r="O3789" s="132" t="str">
        <f>IFERROR(IFERROR(INDEX(Кат!$B:$B,MATCH($N3789,Кат!$I:$I,0)),INDEX(Торг!$B:$B,MATCH($N3789,Торг!$I:$I,0))),"")</f>
        <v/>
      </c>
    </row>
    <row r="3790" spans="1:15" outlineLevel="2">
      <c r="A3790" t="s">
        <v>23976</v>
      </c>
      <c r="C3790" s="191"/>
      <c r="E3790" t="s">
        <v>23715</v>
      </c>
      <c r="J3790" t="s">
        <v>22634</v>
      </c>
      <c r="K3790" s="132" t="str">
        <f>IFERROR(IFERROR(INDEX(Кат!$O:$O,MATCH($C3790,Кат!$I:$I,0)),INDEX(Торг!$L:$L,MATCH($C3790,Торг!$I:$I,0))),"")</f>
        <v/>
      </c>
      <c r="L3790" s="132" t="str">
        <f>IFERROR(IFERROR(INDEX(Кат!$A:$A,MATCH($C3790,Кат!$I:$I,0)),INDEX(Торг!$A:$A,MATCH($C3790,Торг!$I:$I,0))),"")</f>
        <v/>
      </c>
      <c r="M3790" s="132" t="str">
        <f>IFERROR(IFERROR(INDEX(Кат!$B:$B,MATCH($C3790,Кат!$I:$I,0)),INDEX(Торг!$B:$B,MATCH($C3790,Торг!$I:$I,0))),"")</f>
        <v/>
      </c>
      <c r="N3790" s="132" t="str">
        <f t="shared" si="59"/>
        <v xml:space="preserve"> </v>
      </c>
      <c r="O3790" s="132" t="str">
        <f>IFERROR(IFERROR(INDEX(Кат!$B:$B,MATCH($N3790,Кат!$I:$I,0)),INDEX(Торг!$B:$B,MATCH($N3790,Торг!$I:$I,0))),"")</f>
        <v/>
      </c>
    </row>
    <row r="3791" spans="1:15" outlineLevel="2">
      <c r="A3791" t="s">
        <v>20776</v>
      </c>
      <c r="C3791" s="191" t="s">
        <v>20</v>
      </c>
      <c r="E3791" t="s">
        <v>22906</v>
      </c>
      <c r="F3791" t="s">
        <v>22896</v>
      </c>
      <c r="G3791" t="s">
        <v>399</v>
      </c>
      <c r="H3791">
        <v>1330</v>
      </c>
      <c r="J3791" t="s">
        <v>22634</v>
      </c>
      <c r="K3791" s="132" t="str">
        <f>IFERROR(IFERROR(INDEX(Кат!$O:$O,MATCH($C3791,Кат!$I:$I,0)),INDEX(Торг!$L:$L,MATCH($C3791,Торг!$I:$I,0))),"")</f>
        <v/>
      </c>
      <c r="L3791" s="132" t="str">
        <f>IFERROR(IFERROR(INDEX(Кат!$A:$A,MATCH($C3791,Кат!$I:$I,0)),INDEX(Торг!$A:$A,MATCH($C3791,Торг!$I:$I,0))),"")</f>
        <v/>
      </c>
      <c r="M3791" s="132" t="str">
        <f>IFERROR(IFERROR(INDEX(Кат!$B:$B,MATCH($C3791,Кат!$I:$I,0)),INDEX(Торг!$B:$B,MATCH($C3791,Торг!$I:$I,0))),"")</f>
        <v/>
      </c>
      <c r="N3791" s="132" t="str">
        <f t="shared" si="59"/>
        <v>LUZAR LWP0101</v>
      </c>
      <c r="O3791" s="132" t="str">
        <f>IFERROR(IFERROR(INDEX(Кат!$B:$B,MATCH($N3791,Кат!$I:$I,0)),INDEX(Торг!$B:$B,MATCH($N3791,Торг!$I:$I,0))),"")</f>
        <v/>
      </c>
    </row>
    <row r="3792" spans="1:15" outlineLevel="2">
      <c r="A3792" t="s">
        <v>20777</v>
      </c>
      <c r="C3792" s="191" t="s">
        <v>249</v>
      </c>
      <c r="E3792" t="s">
        <v>22907</v>
      </c>
      <c r="F3792" t="s">
        <v>22896</v>
      </c>
      <c r="G3792" t="s">
        <v>399</v>
      </c>
      <c r="H3792">
        <v>1750</v>
      </c>
      <c r="J3792" t="s">
        <v>22634</v>
      </c>
      <c r="K3792" s="132" t="str">
        <f>IFERROR(IFERROR(INDEX(Кат!$O:$O,MATCH($C3792,Кат!$I:$I,0)),INDEX(Торг!$L:$L,MATCH($C3792,Торг!$I:$I,0))),"")</f>
        <v/>
      </c>
      <c r="L3792" s="132" t="str">
        <f>IFERROR(IFERROR(INDEX(Кат!$A:$A,MATCH($C3792,Кат!$I:$I,0)),INDEX(Торг!$A:$A,MATCH($C3792,Торг!$I:$I,0))),"")</f>
        <v/>
      </c>
      <c r="M3792" s="132" t="str">
        <f>IFERROR(IFERROR(INDEX(Кат!$B:$B,MATCH($C3792,Кат!$I:$I,0)),INDEX(Торг!$B:$B,MATCH($C3792,Торг!$I:$I,0))),"")</f>
        <v/>
      </c>
      <c r="N3792" s="132" t="str">
        <f t="shared" si="59"/>
        <v>LUZAR LWP01014</v>
      </c>
      <c r="O3792" s="132" t="str">
        <f>IFERROR(IFERROR(INDEX(Кат!$B:$B,MATCH($N3792,Кат!$I:$I,0)),INDEX(Торг!$B:$B,MATCH($N3792,Торг!$I:$I,0))),"")</f>
        <v/>
      </c>
    </row>
    <row r="3793" spans="1:15" outlineLevel="2">
      <c r="A3793" t="s">
        <v>20778</v>
      </c>
      <c r="C3793" s="191" t="s">
        <v>21</v>
      </c>
      <c r="E3793" t="s">
        <v>22908</v>
      </c>
      <c r="F3793" t="s">
        <v>22896</v>
      </c>
      <c r="G3793" t="s">
        <v>399</v>
      </c>
      <c r="H3793">
        <v>1290</v>
      </c>
      <c r="J3793" t="s">
        <v>22634</v>
      </c>
      <c r="K3793" s="132" t="str">
        <f>IFERROR(IFERROR(INDEX(Кат!$O:$O,MATCH($C3793,Кат!$I:$I,0)),INDEX(Торг!$L:$L,MATCH($C3793,Торг!$I:$I,0))),"")</f>
        <v/>
      </c>
      <c r="L3793" s="132" t="str">
        <f>IFERROR(IFERROR(INDEX(Кат!$A:$A,MATCH($C3793,Кат!$I:$I,0)),INDEX(Торг!$A:$A,MATCH($C3793,Торг!$I:$I,0))),"")</f>
        <v/>
      </c>
      <c r="M3793" s="132" t="str">
        <f>IFERROR(IFERROR(INDEX(Кат!$B:$B,MATCH($C3793,Кат!$I:$I,0)),INDEX(Торг!$B:$B,MATCH($C3793,Торг!$I:$I,0))),"")</f>
        <v/>
      </c>
      <c r="N3793" s="132" t="str">
        <f t="shared" si="59"/>
        <v>LUZAR LWP0108</v>
      </c>
      <c r="O3793" s="132" t="str">
        <f>IFERROR(IFERROR(INDEX(Кат!$B:$B,MATCH($N3793,Кат!$I:$I,0)),INDEX(Торг!$B:$B,MATCH($N3793,Торг!$I:$I,0))),"")</f>
        <v/>
      </c>
    </row>
    <row r="3794" spans="1:15" outlineLevel="2">
      <c r="A3794" t="s">
        <v>20779</v>
      </c>
      <c r="C3794" s="191" t="s">
        <v>10667</v>
      </c>
      <c r="E3794" t="s">
        <v>22909</v>
      </c>
      <c r="F3794" t="s">
        <v>22896</v>
      </c>
      <c r="G3794" t="s">
        <v>399</v>
      </c>
      <c r="H3794">
        <v>1590</v>
      </c>
      <c r="J3794" t="s">
        <v>22634</v>
      </c>
      <c r="K3794" s="132" t="str">
        <f>IFERROR(IFERROR(INDEX(Кат!$O:$O,MATCH($C3794,Кат!$I:$I,0)),INDEX(Торг!$L:$L,MATCH($C3794,Торг!$I:$I,0))),"")</f>
        <v/>
      </c>
      <c r="L3794" s="132" t="str">
        <f>IFERROR(IFERROR(INDEX(Кат!$A:$A,MATCH($C3794,Кат!$I:$I,0)),INDEX(Торг!$A:$A,MATCH($C3794,Торг!$I:$I,0))),"")</f>
        <v/>
      </c>
      <c r="M3794" s="132" t="str">
        <f>IFERROR(IFERROR(INDEX(Кат!$B:$B,MATCH($C3794,Кат!$I:$I,0)),INDEX(Торг!$B:$B,MATCH($C3794,Торг!$I:$I,0))),"")</f>
        <v/>
      </c>
      <c r="N3794" s="132" t="str">
        <f t="shared" si="59"/>
        <v>LUZAR LWP01084</v>
      </c>
      <c r="O3794" s="132" t="str">
        <f>IFERROR(IFERROR(INDEX(Кат!$B:$B,MATCH($N3794,Кат!$I:$I,0)),INDEX(Торг!$B:$B,MATCH($N3794,Торг!$I:$I,0))),"")</f>
        <v/>
      </c>
    </row>
    <row r="3795" spans="1:15" outlineLevel="2">
      <c r="A3795" t="s">
        <v>20780</v>
      </c>
      <c r="C3795" s="191" t="s">
        <v>24</v>
      </c>
      <c r="E3795" t="s">
        <v>22910</v>
      </c>
      <c r="F3795" t="s">
        <v>22896</v>
      </c>
      <c r="G3795" t="s">
        <v>399</v>
      </c>
      <c r="H3795">
        <v>1310</v>
      </c>
      <c r="J3795" t="s">
        <v>22634</v>
      </c>
      <c r="K3795" s="132" t="str">
        <f>IFERROR(IFERROR(INDEX(Кат!$O:$O,MATCH($C3795,Кат!$I:$I,0)),INDEX(Торг!$L:$L,MATCH($C3795,Торг!$I:$I,0))),"")</f>
        <v/>
      </c>
      <c r="L3795" s="132" t="str">
        <f>IFERROR(IFERROR(INDEX(Кат!$A:$A,MATCH($C3795,Кат!$I:$I,0)),INDEX(Торг!$A:$A,MATCH($C3795,Торг!$I:$I,0))),"")</f>
        <v/>
      </c>
      <c r="M3795" s="132" t="str">
        <f>IFERROR(IFERROR(INDEX(Кат!$B:$B,MATCH($C3795,Кат!$I:$I,0)),INDEX(Торг!$B:$B,MATCH($C3795,Торг!$I:$I,0))),"")</f>
        <v/>
      </c>
      <c r="N3795" s="132" t="str">
        <f t="shared" si="59"/>
        <v>LUZAR LWP0112</v>
      </c>
      <c r="O3795" s="132" t="str">
        <f>IFERROR(IFERROR(INDEX(Кат!$B:$B,MATCH($N3795,Кат!$I:$I,0)),INDEX(Торг!$B:$B,MATCH($N3795,Торг!$I:$I,0))),"")</f>
        <v/>
      </c>
    </row>
    <row r="3796" spans="1:15" outlineLevel="2">
      <c r="A3796" t="s">
        <v>20781</v>
      </c>
      <c r="C3796" s="191" t="s">
        <v>23</v>
      </c>
      <c r="E3796" t="s">
        <v>22911</v>
      </c>
      <c r="F3796" t="s">
        <v>22896</v>
      </c>
      <c r="G3796" t="s">
        <v>399</v>
      </c>
      <c r="H3796">
        <v>1690</v>
      </c>
      <c r="J3796" t="s">
        <v>22634</v>
      </c>
      <c r="K3796" s="132" t="str">
        <f>IFERROR(IFERROR(INDEX(Кат!$O:$O,MATCH($C3796,Кат!$I:$I,0)),INDEX(Торг!$L:$L,MATCH($C3796,Торг!$I:$I,0))),"")</f>
        <v/>
      </c>
      <c r="L3796" s="132" t="str">
        <f>IFERROR(IFERROR(INDEX(Кат!$A:$A,MATCH($C3796,Кат!$I:$I,0)),INDEX(Торг!$A:$A,MATCH($C3796,Торг!$I:$I,0))),"")</f>
        <v/>
      </c>
      <c r="M3796" s="132" t="str">
        <f>IFERROR(IFERROR(INDEX(Кат!$B:$B,MATCH($C3796,Кат!$I:$I,0)),INDEX(Торг!$B:$B,MATCH($C3796,Торг!$I:$I,0))),"")</f>
        <v/>
      </c>
      <c r="N3796" s="132" t="str">
        <f t="shared" si="59"/>
        <v>LUZAR LWP01124</v>
      </c>
      <c r="O3796" s="132" t="str">
        <f>IFERROR(IFERROR(INDEX(Кат!$B:$B,MATCH($N3796,Кат!$I:$I,0)),INDEX(Торг!$B:$B,MATCH($N3796,Торг!$I:$I,0))),"")</f>
        <v/>
      </c>
    </row>
    <row r="3797" spans="1:15" outlineLevel="2">
      <c r="A3797" t="s">
        <v>32751</v>
      </c>
      <c r="C3797" s="191" t="s">
        <v>32752</v>
      </c>
      <c r="E3797" t="s">
        <v>32753</v>
      </c>
      <c r="F3797" t="s">
        <v>22896</v>
      </c>
      <c r="G3797" t="s">
        <v>399</v>
      </c>
      <c r="H3797">
        <v>1760</v>
      </c>
      <c r="J3797" t="s">
        <v>22634</v>
      </c>
      <c r="K3797" s="132" t="str">
        <f>IFERROR(IFERROR(INDEX(Кат!$O:$O,MATCH($C3797,Кат!$I:$I,0)),INDEX(Торг!$L:$L,MATCH($C3797,Торг!$I:$I,0))),"")</f>
        <v/>
      </c>
      <c r="L3797" s="132" t="str">
        <f>IFERROR(IFERROR(INDEX(Кат!$A:$A,MATCH($C3797,Кат!$I:$I,0)),INDEX(Торг!$A:$A,MATCH($C3797,Торг!$I:$I,0))),"")</f>
        <v/>
      </c>
      <c r="M3797" s="132" t="str">
        <f>IFERROR(IFERROR(INDEX(Кат!$B:$B,MATCH($C3797,Кат!$I:$I,0)),INDEX(Торг!$B:$B,MATCH($C3797,Торг!$I:$I,0))),"")</f>
        <v/>
      </c>
      <c r="N3797" s="132" t="str">
        <f t="shared" si="59"/>
        <v>LUZAR LWP0123</v>
      </c>
      <c r="O3797" s="132" t="str">
        <f>IFERROR(IFERROR(INDEX(Кат!$B:$B,MATCH($N3797,Кат!$I:$I,0)),INDEX(Торг!$B:$B,MATCH($N3797,Торг!$I:$I,0))),"")</f>
        <v/>
      </c>
    </row>
    <row r="3798" spans="1:15" outlineLevel="2">
      <c r="A3798" t="s">
        <v>20782</v>
      </c>
      <c r="C3798" s="191" t="s">
        <v>25</v>
      </c>
      <c r="E3798" t="s">
        <v>22912</v>
      </c>
      <c r="F3798" t="s">
        <v>22896</v>
      </c>
      <c r="G3798" t="s">
        <v>399</v>
      </c>
      <c r="H3798">
        <v>1330</v>
      </c>
      <c r="J3798" t="s">
        <v>22634</v>
      </c>
      <c r="K3798" s="132" t="str">
        <f>IFERROR(IFERROR(INDEX(Кат!$O:$O,MATCH($C3798,Кат!$I:$I,0)),INDEX(Торг!$L:$L,MATCH($C3798,Торг!$I:$I,0))),"")</f>
        <v/>
      </c>
      <c r="L3798" s="132" t="str">
        <f>IFERROR(IFERROR(INDEX(Кат!$A:$A,MATCH($C3798,Кат!$I:$I,0)),INDEX(Торг!$A:$A,MATCH($C3798,Торг!$I:$I,0))),"")</f>
        <v/>
      </c>
      <c r="M3798" s="132" t="str">
        <f>IFERROR(IFERROR(INDEX(Кат!$B:$B,MATCH($C3798,Кат!$I:$I,0)),INDEX(Торг!$B:$B,MATCH($C3798,Торг!$I:$I,0))),"")</f>
        <v/>
      </c>
      <c r="N3798" s="132" t="str">
        <f t="shared" si="59"/>
        <v>LUZAR LWP0127</v>
      </c>
      <c r="O3798" s="132" t="str">
        <f>IFERROR(IFERROR(INDEX(Кат!$B:$B,MATCH($N3798,Кат!$I:$I,0)),INDEX(Торг!$B:$B,MATCH($N3798,Торг!$I:$I,0))),"")</f>
        <v/>
      </c>
    </row>
    <row r="3799" spans="1:15" outlineLevel="2">
      <c r="A3799" t="s">
        <v>20783</v>
      </c>
      <c r="C3799" s="191" t="s">
        <v>22</v>
      </c>
      <c r="E3799" t="s">
        <v>22913</v>
      </c>
      <c r="F3799" t="s">
        <v>22896</v>
      </c>
      <c r="G3799" t="s">
        <v>399</v>
      </c>
      <c r="H3799">
        <v>1780</v>
      </c>
      <c r="J3799" t="s">
        <v>22634</v>
      </c>
      <c r="K3799" s="132" t="str">
        <f>IFERROR(IFERROR(INDEX(Кат!$O:$O,MATCH($C3799,Кат!$I:$I,0)),INDEX(Торг!$L:$L,MATCH($C3799,Торг!$I:$I,0))),"")</f>
        <v/>
      </c>
      <c r="L3799" s="132" t="str">
        <f>IFERROR(IFERROR(INDEX(Кат!$A:$A,MATCH($C3799,Кат!$I:$I,0)),INDEX(Торг!$A:$A,MATCH($C3799,Торг!$I:$I,0))),"")</f>
        <v/>
      </c>
      <c r="M3799" s="132" t="str">
        <f>IFERROR(IFERROR(INDEX(Кат!$B:$B,MATCH($C3799,Кат!$I:$I,0)),INDEX(Торг!$B:$B,MATCH($C3799,Торг!$I:$I,0))),"")</f>
        <v/>
      </c>
      <c r="N3799" s="132" t="str">
        <f t="shared" si="59"/>
        <v>LUZAR LWP01274</v>
      </c>
      <c r="O3799" s="132" t="str">
        <f>IFERROR(IFERROR(INDEX(Кат!$B:$B,MATCH($N3799,Кат!$I:$I,0)),INDEX(Торг!$B:$B,MATCH($N3799,Торг!$I:$I,0))),"")</f>
        <v/>
      </c>
    </row>
    <row r="3800" spans="1:15" outlineLevel="2">
      <c r="A3800" t="s">
        <v>20784</v>
      </c>
      <c r="C3800" s="191" t="s">
        <v>205</v>
      </c>
      <c r="E3800" t="s">
        <v>22914</v>
      </c>
      <c r="F3800" t="s">
        <v>22896</v>
      </c>
      <c r="G3800" t="s">
        <v>399</v>
      </c>
      <c r="H3800">
        <v>1510</v>
      </c>
      <c r="J3800" t="s">
        <v>22634</v>
      </c>
      <c r="K3800" s="132" t="str">
        <f>IFERROR(IFERROR(INDEX(Кат!$O:$O,MATCH($C3800,Кат!$I:$I,0)),INDEX(Торг!$L:$L,MATCH($C3800,Торг!$I:$I,0))),"")</f>
        <v/>
      </c>
      <c r="L3800" s="132" t="str">
        <f>IFERROR(IFERROR(INDEX(Кат!$A:$A,MATCH($C3800,Кат!$I:$I,0)),INDEX(Торг!$A:$A,MATCH($C3800,Торг!$I:$I,0))),"")</f>
        <v/>
      </c>
      <c r="M3800" s="132" t="str">
        <f>IFERROR(IFERROR(INDEX(Кат!$B:$B,MATCH($C3800,Кат!$I:$I,0)),INDEX(Торг!$B:$B,MATCH($C3800,Торг!$I:$I,0))),"")</f>
        <v/>
      </c>
      <c r="N3800" s="132" t="str">
        <f t="shared" si="59"/>
        <v>LUZAR LWP0190</v>
      </c>
      <c r="O3800" s="132" t="str">
        <f>IFERROR(IFERROR(INDEX(Кат!$B:$B,MATCH($N3800,Кат!$I:$I,0)),INDEX(Торг!$B:$B,MATCH($N3800,Торг!$I:$I,0))),"")</f>
        <v/>
      </c>
    </row>
    <row r="3801" spans="1:15" outlineLevel="2">
      <c r="A3801" t="s">
        <v>20785</v>
      </c>
      <c r="C3801" s="191" t="s">
        <v>3912</v>
      </c>
      <c r="E3801" t="s">
        <v>22915</v>
      </c>
      <c r="F3801" t="s">
        <v>22896</v>
      </c>
      <c r="G3801" t="s">
        <v>399</v>
      </c>
      <c r="H3801">
        <v>1760</v>
      </c>
      <c r="J3801" t="s">
        <v>22634</v>
      </c>
      <c r="K3801" s="132" t="str">
        <f>IFERROR(IFERROR(INDEX(Кат!$O:$O,MATCH($C3801,Кат!$I:$I,0)),INDEX(Торг!$L:$L,MATCH($C3801,Торг!$I:$I,0))),"")</f>
        <v/>
      </c>
      <c r="L3801" s="132" t="str">
        <f>IFERROR(IFERROR(INDEX(Кат!$A:$A,MATCH($C3801,Кат!$I:$I,0)),INDEX(Торг!$A:$A,MATCH($C3801,Торг!$I:$I,0))),"")</f>
        <v/>
      </c>
      <c r="M3801" s="132" t="str">
        <f>IFERROR(IFERROR(INDEX(Кат!$B:$B,MATCH($C3801,Кат!$I:$I,0)),INDEX(Торг!$B:$B,MATCH($C3801,Торг!$I:$I,0))),"")</f>
        <v/>
      </c>
      <c r="N3801" s="132" t="str">
        <f t="shared" si="59"/>
        <v>LUZAR LWP01904</v>
      </c>
      <c r="O3801" s="132" t="str">
        <f>IFERROR(IFERROR(INDEX(Кат!$B:$B,MATCH($N3801,Кат!$I:$I,0)),INDEX(Торг!$B:$B,MATCH($N3801,Торг!$I:$I,0))),"")</f>
        <v/>
      </c>
    </row>
    <row r="3802" spans="1:15" outlineLevel="2">
      <c r="A3802" t="s">
        <v>28962</v>
      </c>
      <c r="C3802" s="191" t="s">
        <v>28963</v>
      </c>
      <c r="E3802" t="s">
        <v>28964</v>
      </c>
      <c r="F3802" t="s">
        <v>22896</v>
      </c>
      <c r="G3802" t="s">
        <v>399</v>
      </c>
      <c r="H3802">
        <v>7730</v>
      </c>
      <c r="J3802" t="s">
        <v>22634</v>
      </c>
      <c r="K3802" s="132" t="str">
        <f>IFERROR(IFERROR(INDEX(Кат!$O:$O,MATCH($C3802,Кат!$I:$I,0)),INDEX(Торг!$L:$L,MATCH($C3802,Торг!$I:$I,0))),"")</f>
        <v/>
      </c>
      <c r="L3802" s="132" t="str">
        <f>IFERROR(IFERROR(INDEX(Кат!$A:$A,MATCH($C3802,Кат!$I:$I,0)),INDEX(Торг!$A:$A,MATCH($C3802,Торг!$I:$I,0))),"")</f>
        <v/>
      </c>
      <c r="M3802" s="132" t="str">
        <f>IFERROR(IFERROR(INDEX(Кат!$B:$B,MATCH($C3802,Кат!$I:$I,0)),INDEX(Торг!$B:$B,MATCH($C3802,Торг!$I:$I,0))),"")</f>
        <v/>
      </c>
      <c r="N3802" s="132" t="str">
        <f t="shared" si="59"/>
        <v>LUZAR LWP0901</v>
      </c>
      <c r="O3802" s="132" t="str">
        <f>IFERROR(IFERROR(INDEX(Кат!$B:$B,MATCH($N3802,Кат!$I:$I,0)),INDEX(Торг!$B:$B,MATCH($N3802,Торг!$I:$I,0))),"")</f>
        <v/>
      </c>
    </row>
    <row r="3803" spans="1:15" outlineLevel="2">
      <c r="A3803" t="s">
        <v>30574</v>
      </c>
      <c r="C3803" s="191" t="s">
        <v>30575</v>
      </c>
      <c r="E3803" t="s">
        <v>30576</v>
      </c>
      <c r="F3803" t="s">
        <v>22896</v>
      </c>
      <c r="G3803" t="s">
        <v>399</v>
      </c>
      <c r="H3803">
        <v>2720</v>
      </c>
      <c r="J3803" t="s">
        <v>22634</v>
      </c>
      <c r="K3803" s="132" t="str">
        <f>IFERROR(IFERROR(INDEX(Кат!$O:$O,MATCH($C3803,Кат!$I:$I,0)),INDEX(Торг!$L:$L,MATCH($C3803,Торг!$I:$I,0))),"")</f>
        <v/>
      </c>
      <c r="L3803" s="132" t="str">
        <f>IFERROR(IFERROR(INDEX(Кат!$A:$A,MATCH($C3803,Кат!$I:$I,0)),INDEX(Торг!$A:$A,MATCH($C3803,Торг!$I:$I,0))),"")</f>
        <v/>
      </c>
      <c r="M3803" s="132" t="str">
        <f>IFERROR(IFERROR(INDEX(Кат!$B:$B,MATCH($C3803,Кат!$I:$I,0)),INDEX(Торг!$B:$B,MATCH($C3803,Торг!$I:$I,0))),"")</f>
        <v/>
      </c>
      <c r="N3803" s="132" t="str">
        <f t="shared" si="59"/>
        <v>LUZAR LWP0982</v>
      </c>
      <c r="O3803" s="132" t="str">
        <f>IFERROR(IFERROR(INDEX(Кат!$B:$B,MATCH($N3803,Кат!$I:$I,0)),INDEX(Торг!$B:$B,MATCH($N3803,Торг!$I:$I,0))),"")</f>
        <v/>
      </c>
    </row>
    <row r="3804" spans="1:15" outlineLevel="2">
      <c r="A3804" t="s">
        <v>20786</v>
      </c>
      <c r="C3804" s="191" t="s">
        <v>10668</v>
      </c>
      <c r="E3804" t="s">
        <v>22916</v>
      </c>
      <c r="F3804" t="s">
        <v>22896</v>
      </c>
      <c r="G3804" t="s">
        <v>399</v>
      </c>
      <c r="H3804">
        <v>2610</v>
      </c>
      <c r="J3804" t="s">
        <v>22634</v>
      </c>
      <c r="K3804" s="132" t="str">
        <f>IFERROR(IFERROR(INDEX(Кат!$O:$O,MATCH($C3804,Кат!$I:$I,0)),INDEX(Торг!$L:$L,MATCH($C3804,Торг!$I:$I,0))),"")</f>
        <v/>
      </c>
      <c r="L3804" s="132" t="str">
        <f>IFERROR(IFERROR(INDEX(Кат!$A:$A,MATCH($C3804,Кат!$I:$I,0)),INDEX(Торг!$A:$A,MATCH($C3804,Торг!$I:$I,0))),"")</f>
        <v/>
      </c>
      <c r="M3804" s="132" t="str">
        <f>IFERROR(IFERROR(INDEX(Кат!$B:$B,MATCH($C3804,Кат!$I:$I,0)),INDEX(Торг!$B:$B,MATCH($C3804,Торг!$I:$I,0))),"")</f>
        <v/>
      </c>
      <c r="N3804" s="132" t="str">
        <f t="shared" si="59"/>
        <v>LUZAR LWP03061</v>
      </c>
      <c r="O3804" s="132" t="str">
        <f>IFERROR(IFERROR(INDEX(Кат!$B:$B,MATCH($N3804,Кат!$I:$I,0)),INDEX(Торг!$B:$B,MATCH($N3804,Торг!$I:$I,0))),"")</f>
        <v/>
      </c>
    </row>
    <row r="3805" spans="1:15" outlineLevel="2">
      <c r="A3805" t="s">
        <v>32754</v>
      </c>
      <c r="C3805" s="191" t="s">
        <v>32755</v>
      </c>
      <c r="E3805" t="s">
        <v>32756</v>
      </c>
      <c r="F3805" t="s">
        <v>22896</v>
      </c>
      <c r="G3805" t="s">
        <v>399</v>
      </c>
      <c r="H3805">
        <v>2360</v>
      </c>
      <c r="J3805" t="s">
        <v>22634</v>
      </c>
      <c r="K3805" s="132" t="str">
        <f>IFERROR(IFERROR(INDEX(Кат!$O:$O,MATCH($C3805,Кат!$I:$I,0)),INDEX(Торг!$L:$L,MATCH($C3805,Торг!$I:$I,0))),"")</f>
        <v/>
      </c>
      <c r="L3805" s="132" t="str">
        <f>IFERROR(IFERROR(INDEX(Кат!$A:$A,MATCH($C3805,Кат!$I:$I,0)),INDEX(Торг!$A:$A,MATCH($C3805,Торг!$I:$I,0))),"")</f>
        <v/>
      </c>
      <c r="M3805" s="132" t="str">
        <f>IFERROR(IFERROR(INDEX(Кат!$B:$B,MATCH($C3805,Кат!$I:$I,0)),INDEX(Торг!$B:$B,MATCH($C3805,Торг!$I:$I,0))),"")</f>
        <v/>
      </c>
      <c r="N3805" s="132" t="str">
        <f t="shared" si="59"/>
        <v>LUZAR LWP0998</v>
      </c>
      <c r="O3805" s="132" t="str">
        <f>IFERROR(IFERROR(INDEX(Кат!$B:$B,MATCH($N3805,Кат!$I:$I,0)),INDEX(Торг!$B:$B,MATCH($N3805,Торг!$I:$I,0))),"")</f>
        <v/>
      </c>
    </row>
    <row r="3806" spans="1:15" outlineLevel="2">
      <c r="A3806" t="s">
        <v>32757</v>
      </c>
      <c r="C3806" s="191" t="s">
        <v>32758</v>
      </c>
      <c r="E3806" t="s">
        <v>32759</v>
      </c>
      <c r="F3806" t="s">
        <v>22896</v>
      </c>
      <c r="G3806" t="s">
        <v>399</v>
      </c>
      <c r="H3806">
        <v>3160</v>
      </c>
      <c r="J3806" t="s">
        <v>22634</v>
      </c>
      <c r="K3806" s="132" t="str">
        <f>IFERROR(IFERROR(INDEX(Кат!$O:$O,MATCH($C3806,Кат!$I:$I,0)),INDEX(Торг!$L:$L,MATCH($C3806,Торг!$I:$I,0))),"")</f>
        <v/>
      </c>
      <c r="L3806" s="132" t="str">
        <f>IFERROR(IFERROR(INDEX(Кат!$A:$A,MATCH($C3806,Кат!$I:$I,0)),INDEX(Торг!$A:$A,MATCH($C3806,Торг!$I:$I,0))),"")</f>
        <v/>
      </c>
      <c r="M3806" s="132" t="str">
        <f>IFERROR(IFERROR(INDEX(Кат!$B:$B,MATCH($C3806,Кат!$I:$I,0)),INDEX(Торг!$B:$B,MATCH($C3806,Торг!$I:$I,0))),"")</f>
        <v/>
      </c>
      <c r="N3806" s="132" t="str">
        <f t="shared" si="59"/>
        <v>LUZAR LWP0930</v>
      </c>
      <c r="O3806" s="132" t="str">
        <f>IFERROR(IFERROR(INDEX(Кат!$B:$B,MATCH($N3806,Кат!$I:$I,0)),INDEX(Торг!$B:$B,MATCH($N3806,Торг!$I:$I,0))),"")</f>
        <v/>
      </c>
    </row>
    <row r="3807" spans="1:15" outlineLevel="1">
      <c r="A3807" t="s">
        <v>32760</v>
      </c>
      <c r="C3807" s="191" t="s">
        <v>32761</v>
      </c>
      <c r="E3807" t="s">
        <v>32762</v>
      </c>
      <c r="F3807" t="s">
        <v>22896</v>
      </c>
      <c r="G3807" t="s">
        <v>399</v>
      </c>
      <c r="H3807">
        <v>3670</v>
      </c>
      <c r="J3807" t="s">
        <v>22634</v>
      </c>
      <c r="K3807" s="132" t="str">
        <f>IFERROR(IFERROR(INDEX(Кат!$O:$O,MATCH($C3807,Кат!$I:$I,0)),INDEX(Торг!$L:$L,MATCH($C3807,Торг!$I:$I,0))),"")</f>
        <v/>
      </c>
      <c r="L3807" s="132" t="str">
        <f>IFERROR(IFERROR(INDEX(Кат!$A:$A,MATCH($C3807,Кат!$I:$I,0)),INDEX(Торг!$A:$A,MATCH($C3807,Торг!$I:$I,0))),"")</f>
        <v/>
      </c>
      <c r="M3807" s="132" t="str">
        <f>IFERROR(IFERROR(INDEX(Кат!$B:$B,MATCH($C3807,Кат!$I:$I,0)),INDEX(Торг!$B:$B,MATCH($C3807,Торг!$I:$I,0))),"")</f>
        <v/>
      </c>
      <c r="N3807" s="132" t="str">
        <f t="shared" si="59"/>
        <v>LUZAR LWP0931</v>
      </c>
      <c r="O3807" s="132" t="str">
        <f>IFERROR(IFERROR(INDEX(Кат!$B:$B,MATCH($N3807,Кат!$I:$I,0)),INDEX(Торг!$B:$B,MATCH($N3807,Торг!$I:$I,0))),"")</f>
        <v/>
      </c>
    </row>
    <row r="3808" spans="1:15" outlineLevel="2">
      <c r="A3808" t="s">
        <v>20787</v>
      </c>
      <c r="C3808" s="191" t="s">
        <v>3913</v>
      </c>
      <c r="E3808" t="s">
        <v>31085</v>
      </c>
      <c r="F3808" t="s">
        <v>22896</v>
      </c>
      <c r="G3808" t="s">
        <v>399</v>
      </c>
      <c r="H3808">
        <v>2250</v>
      </c>
      <c r="J3808" t="s">
        <v>22634</v>
      </c>
      <c r="K3808" s="132" t="str">
        <f>IFERROR(IFERROR(INDEX(Кат!$O:$O,MATCH($C3808,Кат!$I:$I,0)),INDEX(Торг!$L:$L,MATCH($C3808,Торг!$I:$I,0))),"")</f>
        <v/>
      </c>
      <c r="L3808" s="132" t="str">
        <f>IFERROR(IFERROR(INDEX(Кат!$A:$A,MATCH($C3808,Кат!$I:$I,0)),INDEX(Торг!$A:$A,MATCH($C3808,Торг!$I:$I,0))),"")</f>
        <v/>
      </c>
      <c r="M3808" s="132" t="str">
        <f>IFERROR(IFERROR(INDEX(Кат!$B:$B,MATCH($C3808,Кат!$I:$I,0)),INDEX(Торг!$B:$B,MATCH($C3808,Торг!$I:$I,0))),"")</f>
        <v/>
      </c>
      <c r="N3808" s="132" t="str">
        <f t="shared" si="59"/>
        <v>LUZAR LWP0129</v>
      </c>
      <c r="O3808" s="132" t="str">
        <f>IFERROR(IFERROR(INDEX(Кат!$B:$B,MATCH($N3808,Кат!$I:$I,0)),INDEX(Торг!$B:$B,MATCH($N3808,Торг!$I:$I,0))),"")</f>
        <v/>
      </c>
    </row>
    <row r="3809" spans="1:15" outlineLevel="2">
      <c r="A3809" t="s">
        <v>32763</v>
      </c>
      <c r="C3809" s="191" t="s">
        <v>32764</v>
      </c>
      <c r="E3809" t="s">
        <v>32765</v>
      </c>
      <c r="F3809" t="s">
        <v>22896</v>
      </c>
      <c r="G3809" t="s">
        <v>399</v>
      </c>
      <c r="H3809">
        <v>3080</v>
      </c>
      <c r="J3809" t="s">
        <v>22634</v>
      </c>
      <c r="K3809" s="132" t="str">
        <f>IFERROR(IFERROR(INDEX(Кат!$O:$O,MATCH($C3809,Кат!$I:$I,0)),INDEX(Торг!$L:$L,MATCH($C3809,Торг!$I:$I,0))),"")</f>
        <v/>
      </c>
      <c r="L3809" s="132" t="str">
        <f>IFERROR(IFERROR(INDEX(Кат!$A:$A,MATCH($C3809,Кат!$I:$I,0)),INDEX(Торг!$A:$A,MATCH($C3809,Торг!$I:$I,0))),"")</f>
        <v/>
      </c>
      <c r="M3809" s="132" t="str">
        <f>IFERROR(IFERROR(INDEX(Кат!$B:$B,MATCH($C3809,Кат!$I:$I,0)),INDEX(Торг!$B:$B,MATCH($C3809,Торг!$I:$I,0))),"")</f>
        <v/>
      </c>
      <c r="N3809" s="132" t="str">
        <f t="shared" si="59"/>
        <v>LUZAR LWP0999</v>
      </c>
      <c r="O3809" s="132" t="str">
        <f>IFERROR(IFERROR(INDEX(Кат!$B:$B,MATCH($N3809,Кат!$I:$I,0)),INDEX(Торг!$B:$B,MATCH($N3809,Торг!$I:$I,0))),"")</f>
        <v/>
      </c>
    </row>
    <row r="3810" spans="1:15" outlineLevel="1">
      <c r="A3810" t="s">
        <v>26255</v>
      </c>
      <c r="C3810" s="191"/>
      <c r="E3810" t="s">
        <v>26256</v>
      </c>
      <c r="J3810" t="s">
        <v>22634</v>
      </c>
      <c r="K3810" s="132" t="str">
        <f>IFERROR(IFERROR(INDEX(Кат!$O:$O,MATCH($C3810,Кат!$I:$I,0)),INDEX(Торг!$L:$L,MATCH($C3810,Торг!$I:$I,0))),"")</f>
        <v/>
      </c>
      <c r="L3810" s="132" t="str">
        <f>IFERROR(IFERROR(INDEX(Кат!$A:$A,MATCH($C3810,Кат!$I:$I,0)),INDEX(Торг!$A:$A,MATCH($C3810,Торг!$I:$I,0))),"")</f>
        <v/>
      </c>
      <c r="M3810" s="132" t="str">
        <f>IFERROR(IFERROR(INDEX(Кат!$B:$B,MATCH($C3810,Кат!$I:$I,0)),INDEX(Торг!$B:$B,MATCH($C3810,Торг!$I:$I,0))),"")</f>
        <v/>
      </c>
      <c r="N3810" s="132" t="str">
        <f t="shared" si="59"/>
        <v xml:space="preserve"> </v>
      </c>
      <c r="O3810" s="132" t="str">
        <f>IFERROR(IFERROR(INDEX(Кат!$B:$B,MATCH($N3810,Кат!$I:$I,0)),INDEX(Торг!$B:$B,MATCH($N3810,Торг!$I:$I,0))),"")</f>
        <v/>
      </c>
    </row>
    <row r="3811" spans="1:15" outlineLevel="2">
      <c r="A3811" t="s">
        <v>26257</v>
      </c>
      <c r="C3811" s="191" t="s">
        <v>26258</v>
      </c>
      <c r="E3811" t="s">
        <v>26259</v>
      </c>
      <c r="F3811" t="s">
        <v>22896</v>
      </c>
      <c r="G3811" t="s">
        <v>399</v>
      </c>
      <c r="H3811">
        <v>4320</v>
      </c>
      <c r="J3811" t="s">
        <v>22634</v>
      </c>
      <c r="K3811" s="132" t="str">
        <f>IFERROR(IFERROR(INDEX(Кат!$O:$O,MATCH($C3811,Кат!$I:$I,0)),INDEX(Торг!$L:$L,MATCH($C3811,Торг!$I:$I,0))),"")</f>
        <v/>
      </c>
      <c r="L3811" s="132" t="str">
        <f>IFERROR(IFERROR(INDEX(Кат!$A:$A,MATCH($C3811,Кат!$I:$I,0)),INDEX(Торг!$A:$A,MATCH($C3811,Торг!$I:$I,0))),"")</f>
        <v/>
      </c>
      <c r="M3811" s="132" t="str">
        <f>IFERROR(IFERROR(INDEX(Кат!$B:$B,MATCH($C3811,Кат!$I:$I,0)),INDEX(Торг!$B:$B,MATCH($C3811,Торг!$I:$I,0))),"")</f>
        <v/>
      </c>
      <c r="N3811" s="132" t="str">
        <f t="shared" si="59"/>
        <v>LUZAR LOP0112</v>
      </c>
      <c r="O3811" s="132" t="str">
        <f>IFERROR(IFERROR(INDEX(Кат!$B:$B,MATCH($N3811,Кат!$I:$I,0)),INDEX(Торг!$B:$B,MATCH($N3811,Торг!$I:$I,0))),"")</f>
        <v/>
      </c>
    </row>
    <row r="3812" spans="1:15" outlineLevel="2">
      <c r="A3812" t="s">
        <v>23977</v>
      </c>
      <c r="C3812" s="191"/>
      <c r="E3812" t="s">
        <v>23978</v>
      </c>
      <c r="J3812" t="s">
        <v>22634</v>
      </c>
      <c r="K3812" s="132" t="str">
        <f>IFERROR(IFERROR(INDEX(Кат!$O:$O,MATCH($C3812,Кат!$I:$I,0)),INDEX(Торг!$L:$L,MATCH($C3812,Торг!$I:$I,0))),"")</f>
        <v/>
      </c>
      <c r="L3812" s="132" t="str">
        <f>IFERROR(IFERROR(INDEX(Кат!$A:$A,MATCH($C3812,Кат!$I:$I,0)),INDEX(Торг!$A:$A,MATCH($C3812,Торг!$I:$I,0))),"")</f>
        <v/>
      </c>
      <c r="M3812" s="132" t="str">
        <f>IFERROR(IFERROR(INDEX(Кат!$B:$B,MATCH($C3812,Кат!$I:$I,0)),INDEX(Торг!$B:$B,MATCH($C3812,Торг!$I:$I,0))),"")</f>
        <v/>
      </c>
      <c r="N3812" s="132" t="str">
        <f t="shared" si="59"/>
        <v xml:space="preserve"> </v>
      </c>
      <c r="O3812" s="132" t="str">
        <f>IFERROR(IFERROR(INDEX(Кат!$B:$B,MATCH($N3812,Кат!$I:$I,0)),INDEX(Торг!$B:$B,MATCH($N3812,Торг!$I:$I,0))),"")</f>
        <v/>
      </c>
    </row>
    <row r="3813" spans="1:15" outlineLevel="2">
      <c r="A3813" t="s">
        <v>20788</v>
      </c>
      <c r="C3813" s="191" t="s">
        <v>10669</v>
      </c>
      <c r="E3813" t="s">
        <v>22917</v>
      </c>
      <c r="F3813" t="s">
        <v>22896</v>
      </c>
      <c r="G3813" t="s">
        <v>399</v>
      </c>
      <c r="H3813">
        <v>6380</v>
      </c>
      <c r="J3813" t="s">
        <v>22634</v>
      </c>
      <c r="K3813" s="132" t="str">
        <f>IFERROR(IFERROR(INDEX(Кат!$O:$O,MATCH($C3813,Кат!$I:$I,0)),INDEX(Торг!$L:$L,MATCH($C3813,Торг!$I:$I,0))),"")</f>
        <v/>
      </c>
      <c r="L3813" s="132" t="str">
        <f>IFERROR(IFERROR(INDEX(Кат!$A:$A,MATCH($C3813,Кат!$I:$I,0)),INDEX(Торг!$A:$A,MATCH($C3813,Торг!$I:$I,0))),"")</f>
        <v/>
      </c>
      <c r="M3813" s="132" t="str">
        <f>IFERROR(IFERROR(INDEX(Кат!$B:$B,MATCH($C3813,Кат!$I:$I,0)),INDEX(Торг!$B:$B,MATCH($C3813,Торг!$I:$I,0))),"")</f>
        <v/>
      </c>
      <c r="N3813" s="132" t="str">
        <f t="shared" si="59"/>
        <v>LUZAR LRAC0118</v>
      </c>
      <c r="O3813" s="132" t="str">
        <f>IFERROR(IFERROR(INDEX(Кат!$B:$B,MATCH($N3813,Кат!$I:$I,0)),INDEX(Торг!$B:$B,MATCH($N3813,Торг!$I:$I,0))),"")</f>
        <v/>
      </c>
    </row>
    <row r="3814" spans="1:15" outlineLevel="2">
      <c r="A3814" t="s">
        <v>20789</v>
      </c>
      <c r="C3814" s="191" t="s">
        <v>10670</v>
      </c>
      <c r="E3814" t="s">
        <v>22918</v>
      </c>
      <c r="F3814" t="s">
        <v>22896</v>
      </c>
      <c r="G3814" t="s">
        <v>399</v>
      </c>
      <c r="H3814">
        <v>6880</v>
      </c>
      <c r="J3814" t="s">
        <v>22634</v>
      </c>
      <c r="K3814" s="132" t="str">
        <f>IFERROR(IFERROR(INDEX(Кат!$O:$O,MATCH($C3814,Кат!$I:$I,0)),INDEX(Торг!$L:$L,MATCH($C3814,Торг!$I:$I,0))),"")</f>
        <v/>
      </c>
      <c r="L3814" s="132" t="str">
        <f>IFERROR(IFERROR(INDEX(Кат!$A:$A,MATCH($C3814,Кат!$I:$I,0)),INDEX(Торг!$A:$A,MATCH($C3814,Торг!$I:$I,0))),"")</f>
        <v/>
      </c>
      <c r="M3814" s="132" t="str">
        <f>IFERROR(IFERROR(INDEX(Кат!$B:$B,MATCH($C3814,Кат!$I:$I,0)),INDEX(Торг!$B:$B,MATCH($C3814,Торг!$I:$I,0))),"")</f>
        <v/>
      </c>
      <c r="N3814" s="132" t="str">
        <f t="shared" si="59"/>
        <v>LUZAR LRAC01214</v>
      </c>
      <c r="O3814" s="132" t="str">
        <f>IFERROR(IFERROR(INDEX(Кат!$B:$B,MATCH($N3814,Кат!$I:$I,0)),INDEX(Торг!$B:$B,MATCH($N3814,Торг!$I:$I,0))),"")</f>
        <v/>
      </c>
    </row>
    <row r="3815" spans="1:15" outlineLevel="2">
      <c r="A3815" t="s">
        <v>20790</v>
      </c>
      <c r="C3815" s="191" t="s">
        <v>10671</v>
      </c>
      <c r="E3815" t="s">
        <v>22919</v>
      </c>
      <c r="F3815" t="s">
        <v>22896</v>
      </c>
      <c r="G3815" t="s">
        <v>399</v>
      </c>
      <c r="H3815">
        <v>5720</v>
      </c>
      <c r="J3815" t="s">
        <v>22634</v>
      </c>
      <c r="K3815" s="132" t="str">
        <f>IFERROR(IFERROR(INDEX(Кат!$O:$O,MATCH($C3815,Кат!$I:$I,0)),INDEX(Торг!$L:$L,MATCH($C3815,Торг!$I:$I,0))),"")</f>
        <v/>
      </c>
      <c r="L3815" s="132" t="str">
        <f>IFERROR(IFERROR(INDEX(Кат!$A:$A,MATCH($C3815,Кат!$I:$I,0)),INDEX(Торг!$A:$A,MATCH($C3815,Торг!$I:$I,0))),"")</f>
        <v/>
      </c>
      <c r="M3815" s="132" t="str">
        <f>IFERROR(IFERROR(INDEX(Кат!$B:$B,MATCH($C3815,Кат!$I:$I,0)),INDEX(Торг!$B:$B,MATCH($C3815,Торг!$I:$I,0))),"")</f>
        <v/>
      </c>
      <c r="N3815" s="132" t="str">
        <f t="shared" si="59"/>
        <v>LUZAR LRAC0123</v>
      </c>
      <c r="O3815" s="132" t="str">
        <f>IFERROR(IFERROR(INDEX(Кат!$B:$B,MATCH($N3815,Кат!$I:$I,0)),INDEX(Торг!$B:$B,MATCH($N3815,Торг!$I:$I,0))),"")</f>
        <v/>
      </c>
    </row>
    <row r="3816" spans="1:15" outlineLevel="2">
      <c r="A3816" t="s">
        <v>20791</v>
      </c>
      <c r="C3816" s="191" t="s">
        <v>10672</v>
      </c>
      <c r="E3816" t="s">
        <v>22920</v>
      </c>
      <c r="F3816" t="s">
        <v>22896</v>
      </c>
      <c r="G3816" t="s">
        <v>399</v>
      </c>
      <c r="H3816">
        <v>6340</v>
      </c>
      <c r="J3816" t="s">
        <v>22634</v>
      </c>
      <c r="K3816" s="132" t="str">
        <f>IFERROR(IFERROR(INDEX(Кат!$O:$O,MATCH($C3816,Кат!$I:$I,0)),INDEX(Торг!$L:$L,MATCH($C3816,Торг!$I:$I,0))),"")</f>
        <v/>
      </c>
      <c r="L3816" s="132" t="str">
        <f>IFERROR(IFERROR(INDEX(Кат!$A:$A,MATCH($C3816,Кат!$I:$I,0)),INDEX(Торг!$A:$A,MATCH($C3816,Торг!$I:$I,0))),"")</f>
        <v/>
      </c>
      <c r="M3816" s="132" t="str">
        <f>IFERROR(IFERROR(INDEX(Кат!$B:$B,MATCH($C3816,Кат!$I:$I,0)),INDEX(Торг!$B:$B,MATCH($C3816,Торг!$I:$I,0))),"")</f>
        <v/>
      </c>
      <c r="N3816" s="132" t="str">
        <f t="shared" si="59"/>
        <v>LUZAR LRAC0127</v>
      </c>
      <c r="O3816" s="132" t="str">
        <f>IFERROR(IFERROR(INDEX(Кат!$B:$B,MATCH($N3816,Кат!$I:$I,0)),INDEX(Торг!$B:$B,MATCH($N3816,Торг!$I:$I,0))),"")</f>
        <v/>
      </c>
    </row>
    <row r="3817" spans="1:15" outlineLevel="2">
      <c r="A3817" t="s">
        <v>20792</v>
      </c>
      <c r="C3817" s="191" t="s">
        <v>10673</v>
      </c>
      <c r="E3817" t="s">
        <v>22921</v>
      </c>
      <c r="F3817" t="s">
        <v>22896</v>
      </c>
      <c r="G3817" t="s">
        <v>399</v>
      </c>
      <c r="H3817">
        <v>6570</v>
      </c>
      <c r="J3817" t="s">
        <v>22634</v>
      </c>
      <c r="K3817" s="132" t="str">
        <f>IFERROR(IFERROR(INDEX(Кат!$O:$O,MATCH($C3817,Кат!$I:$I,0)),INDEX(Торг!$L:$L,MATCH($C3817,Торг!$I:$I,0))),"")</f>
        <v/>
      </c>
      <c r="L3817" s="132" t="str">
        <f>IFERROR(IFERROR(INDEX(Кат!$A:$A,MATCH($C3817,Кат!$I:$I,0)),INDEX(Торг!$A:$A,MATCH($C3817,Торг!$I:$I,0))),"")</f>
        <v/>
      </c>
      <c r="M3817" s="132" t="str">
        <f>IFERROR(IFERROR(INDEX(Кат!$B:$B,MATCH($C3817,Кат!$I:$I,0)),INDEX(Торг!$B:$B,MATCH($C3817,Торг!$I:$I,0))),"")</f>
        <v/>
      </c>
      <c r="N3817" s="132" t="str">
        <f t="shared" si="59"/>
        <v>LUZAR LRAC01272</v>
      </c>
      <c r="O3817" s="132" t="str">
        <f>IFERROR(IFERROR(INDEX(Кат!$B:$B,MATCH($N3817,Кат!$I:$I,0)),INDEX(Торг!$B:$B,MATCH($N3817,Торг!$I:$I,0))),"")</f>
        <v/>
      </c>
    </row>
    <row r="3818" spans="1:15" outlineLevel="2">
      <c r="A3818" t="s">
        <v>20793</v>
      </c>
      <c r="C3818" s="191" t="s">
        <v>10674</v>
      </c>
      <c r="E3818" t="s">
        <v>22922</v>
      </c>
      <c r="F3818" t="s">
        <v>22896</v>
      </c>
      <c r="G3818" t="s">
        <v>399</v>
      </c>
      <c r="H3818">
        <v>5780</v>
      </c>
      <c r="J3818" t="s">
        <v>22634</v>
      </c>
      <c r="K3818" s="132" t="str">
        <f>IFERROR(IFERROR(INDEX(Кат!$O:$O,MATCH($C3818,Кат!$I:$I,0)),INDEX(Торг!$L:$L,MATCH($C3818,Торг!$I:$I,0))),"")</f>
        <v/>
      </c>
      <c r="L3818" s="132" t="str">
        <f>IFERROR(IFERROR(INDEX(Кат!$A:$A,MATCH($C3818,Кат!$I:$I,0)),INDEX(Торг!$A:$A,MATCH($C3818,Торг!$I:$I,0))),"")</f>
        <v/>
      </c>
      <c r="M3818" s="132" t="str">
        <f>IFERROR(IFERROR(INDEX(Кат!$B:$B,MATCH($C3818,Кат!$I:$I,0)),INDEX(Торг!$B:$B,MATCH($C3818,Торг!$I:$I,0))),"")</f>
        <v/>
      </c>
      <c r="N3818" s="132" t="str">
        <f t="shared" si="59"/>
        <v>LUZAR LRAC0190</v>
      </c>
      <c r="O3818" s="132" t="str">
        <f>IFERROR(IFERROR(INDEX(Кат!$B:$B,MATCH($N3818,Кат!$I:$I,0)),INDEX(Торг!$B:$B,MATCH($N3818,Торг!$I:$I,0))),"")</f>
        <v/>
      </c>
    </row>
    <row r="3819" spans="1:15" outlineLevel="2">
      <c r="A3819" t="s">
        <v>20794</v>
      </c>
      <c r="C3819" s="191" t="s">
        <v>10675</v>
      </c>
      <c r="E3819" t="s">
        <v>22923</v>
      </c>
      <c r="F3819" t="s">
        <v>22896</v>
      </c>
      <c r="G3819" t="s">
        <v>399</v>
      </c>
      <c r="H3819">
        <v>9170</v>
      </c>
      <c r="J3819" t="s">
        <v>22634</v>
      </c>
      <c r="K3819" s="132" t="str">
        <f>IFERROR(IFERROR(INDEX(Кат!$O:$O,MATCH($C3819,Кат!$I:$I,0)),INDEX(Торг!$L:$L,MATCH($C3819,Торг!$I:$I,0))),"")</f>
        <v/>
      </c>
      <c r="L3819" s="132" t="str">
        <f>IFERROR(IFERROR(INDEX(Кат!$A:$A,MATCH($C3819,Кат!$I:$I,0)),INDEX(Торг!$A:$A,MATCH($C3819,Торг!$I:$I,0))),"")</f>
        <v/>
      </c>
      <c r="M3819" s="132" t="str">
        <f>IFERROR(IFERROR(INDEX(Кат!$B:$B,MATCH($C3819,Кат!$I:$I,0)),INDEX(Торг!$B:$B,MATCH($C3819,Торг!$I:$I,0))),"")</f>
        <v/>
      </c>
      <c r="N3819" s="132" t="str">
        <f t="shared" si="59"/>
        <v>LUZAR LRAC0194</v>
      </c>
      <c r="O3819" s="132" t="str">
        <f>IFERROR(IFERROR(INDEX(Кат!$B:$B,MATCH($N3819,Кат!$I:$I,0)),INDEX(Торг!$B:$B,MATCH($N3819,Торг!$I:$I,0))),"")</f>
        <v/>
      </c>
    </row>
    <row r="3820" spans="1:15" outlineLevel="2">
      <c r="A3820" t="s">
        <v>20795</v>
      </c>
      <c r="C3820" s="191" t="s">
        <v>10676</v>
      </c>
      <c r="E3820" t="s">
        <v>22924</v>
      </c>
      <c r="F3820" t="s">
        <v>22896</v>
      </c>
      <c r="G3820" t="s">
        <v>399</v>
      </c>
      <c r="H3820">
        <v>5900</v>
      </c>
      <c r="J3820" t="s">
        <v>22634</v>
      </c>
      <c r="K3820" s="132" t="str">
        <f>IFERROR(IFERROR(INDEX(Кат!$O:$O,MATCH($C3820,Кат!$I:$I,0)),INDEX(Торг!$L:$L,MATCH($C3820,Торг!$I:$I,0))),"")</f>
        <v/>
      </c>
      <c r="L3820" s="132" t="str">
        <f>IFERROR(IFERROR(INDEX(Кат!$A:$A,MATCH($C3820,Кат!$I:$I,0)),INDEX(Торг!$A:$A,MATCH($C3820,Торг!$I:$I,0))),"")</f>
        <v/>
      </c>
      <c r="M3820" s="132" t="str">
        <f>IFERROR(IFERROR(INDEX(Кат!$B:$B,MATCH($C3820,Кат!$I:$I,0)),INDEX(Торг!$B:$B,MATCH($C3820,Торг!$I:$I,0))),"")</f>
        <v/>
      </c>
      <c r="N3820" s="132" t="str">
        <f t="shared" si="59"/>
        <v>LUZAR LRAC0961</v>
      </c>
      <c r="O3820" s="132" t="str">
        <f>IFERROR(IFERROR(INDEX(Кат!$B:$B,MATCH($N3820,Кат!$I:$I,0)),INDEX(Торг!$B:$B,MATCH($N3820,Торг!$I:$I,0))),"")</f>
        <v/>
      </c>
    </row>
    <row r="3821" spans="1:15" outlineLevel="2">
      <c r="A3821" t="s">
        <v>20796</v>
      </c>
      <c r="C3821" s="191" t="s">
        <v>10677</v>
      </c>
      <c r="E3821" t="s">
        <v>22925</v>
      </c>
      <c r="F3821" t="s">
        <v>22896</v>
      </c>
      <c r="G3821" t="s">
        <v>399</v>
      </c>
      <c r="H3821">
        <v>7920</v>
      </c>
      <c r="J3821" t="s">
        <v>22634</v>
      </c>
      <c r="K3821" s="132" t="str">
        <f>IFERROR(IFERROR(INDEX(Кат!$O:$O,MATCH($C3821,Кат!$I:$I,0)),INDEX(Торг!$L:$L,MATCH($C3821,Торг!$I:$I,0))),"")</f>
        <v/>
      </c>
      <c r="L3821" s="132" t="str">
        <f>IFERROR(IFERROR(INDEX(Кат!$A:$A,MATCH($C3821,Кат!$I:$I,0)),INDEX(Торг!$A:$A,MATCH($C3821,Торг!$I:$I,0))),"")</f>
        <v/>
      </c>
      <c r="M3821" s="132" t="str">
        <f>IFERROR(IFERROR(INDEX(Кат!$B:$B,MATCH($C3821,Кат!$I:$I,0)),INDEX(Торг!$B:$B,MATCH($C3821,Торг!$I:$I,0))),"")</f>
        <v/>
      </c>
      <c r="N3821" s="132" t="str">
        <f t="shared" si="59"/>
        <v>LUZAR LRAC0978</v>
      </c>
      <c r="O3821" s="132" t="str">
        <f>IFERROR(IFERROR(INDEX(Кат!$B:$B,MATCH($N3821,Кат!$I:$I,0)),INDEX(Торг!$B:$B,MATCH($N3821,Торг!$I:$I,0))),"")</f>
        <v/>
      </c>
    </row>
    <row r="3822" spans="1:15" outlineLevel="2">
      <c r="A3822" t="s">
        <v>23979</v>
      </c>
      <c r="C3822" s="191"/>
      <c r="E3822" t="s">
        <v>23980</v>
      </c>
      <c r="J3822" t="s">
        <v>22634</v>
      </c>
      <c r="K3822" s="132" t="str">
        <f>IFERROR(IFERROR(INDEX(Кат!$O:$O,MATCH($C3822,Кат!$I:$I,0)),INDEX(Торг!$L:$L,MATCH($C3822,Торг!$I:$I,0))),"")</f>
        <v/>
      </c>
      <c r="L3822" s="132" t="str">
        <f>IFERROR(IFERROR(INDEX(Кат!$A:$A,MATCH($C3822,Кат!$I:$I,0)),INDEX(Торг!$A:$A,MATCH($C3822,Торг!$I:$I,0))),"")</f>
        <v/>
      </c>
      <c r="M3822" s="132" t="str">
        <f>IFERROR(IFERROR(INDEX(Кат!$B:$B,MATCH($C3822,Кат!$I:$I,0)),INDEX(Торг!$B:$B,MATCH($C3822,Торг!$I:$I,0))),"")</f>
        <v/>
      </c>
      <c r="N3822" s="132" t="str">
        <f t="shared" si="59"/>
        <v xml:space="preserve"> </v>
      </c>
      <c r="O3822" s="132" t="str">
        <f>IFERROR(IFERROR(INDEX(Кат!$B:$B,MATCH($N3822,Кат!$I:$I,0)),INDEX(Торг!$B:$B,MATCH($N3822,Торг!$I:$I,0))),"")</f>
        <v/>
      </c>
    </row>
    <row r="3823" spans="1:15" outlineLevel="2">
      <c r="A3823" t="s">
        <v>23149</v>
      </c>
      <c r="C3823" s="191" t="s">
        <v>23150</v>
      </c>
      <c r="E3823" t="s">
        <v>23151</v>
      </c>
      <c r="F3823" t="s">
        <v>22896</v>
      </c>
      <c r="G3823" t="s">
        <v>399</v>
      </c>
      <c r="H3823">
        <v>580</v>
      </c>
      <c r="J3823" t="s">
        <v>22634</v>
      </c>
      <c r="K3823" s="132" t="str">
        <f>IFERROR(IFERROR(INDEX(Кат!$O:$O,MATCH($C3823,Кат!$I:$I,0)),INDEX(Торг!$L:$L,MATCH($C3823,Торг!$I:$I,0))),"")</f>
        <v/>
      </c>
      <c r="L3823" s="132" t="str">
        <f>IFERROR(IFERROR(INDEX(Кат!$A:$A,MATCH($C3823,Кат!$I:$I,0)),INDEX(Торг!$A:$A,MATCH($C3823,Торг!$I:$I,0))),"")</f>
        <v/>
      </c>
      <c r="M3823" s="132" t="str">
        <f>IFERROR(IFERROR(INDEX(Кат!$B:$B,MATCH($C3823,Кат!$I:$I,0)),INDEX(Торг!$B:$B,MATCH($C3823,Торг!$I:$I,0))),"")</f>
        <v/>
      </c>
      <c r="N3823" s="132" t="str">
        <f t="shared" si="59"/>
        <v>LUZAR LGS0005</v>
      </c>
      <c r="O3823" s="132" t="str">
        <f>IFERROR(IFERROR(INDEX(Кат!$B:$B,MATCH($N3823,Кат!$I:$I,0)),INDEX(Торг!$B:$B,MATCH($N3823,Торг!$I:$I,0))),"")</f>
        <v/>
      </c>
    </row>
    <row r="3824" spans="1:15" outlineLevel="2">
      <c r="A3824" t="s">
        <v>20797</v>
      </c>
      <c r="C3824" s="191" t="s">
        <v>10678</v>
      </c>
      <c r="E3824" t="s">
        <v>22926</v>
      </c>
      <c r="F3824" t="s">
        <v>22896</v>
      </c>
      <c r="G3824" t="s">
        <v>399</v>
      </c>
      <c r="H3824">
        <v>1320</v>
      </c>
      <c r="J3824" t="s">
        <v>22634</v>
      </c>
      <c r="K3824" s="132" t="str">
        <f>IFERROR(IFERROR(INDEX(Кат!$O:$O,MATCH($C3824,Кат!$I:$I,0)),INDEX(Торг!$L:$L,MATCH($C3824,Торг!$I:$I,0))),"")</f>
        <v/>
      </c>
      <c r="L3824" s="132" t="str">
        <f>IFERROR(IFERROR(INDEX(Кат!$A:$A,MATCH($C3824,Кат!$I:$I,0)),INDEX(Торг!$A:$A,MATCH($C3824,Торг!$I:$I,0))),"")</f>
        <v/>
      </c>
      <c r="M3824" s="132" t="str">
        <f>IFERROR(IFERROR(INDEX(Кат!$B:$B,MATCH($C3824,Кат!$I:$I,0)),INDEX(Торг!$B:$B,MATCH($C3824,Торг!$I:$I,0))),"")</f>
        <v/>
      </c>
      <c r="N3824" s="132" t="str">
        <f t="shared" si="59"/>
        <v>LUZAR LRh0118</v>
      </c>
      <c r="O3824" s="132" t="str">
        <f>IFERROR(IFERROR(INDEX(Кат!$B:$B,MATCH($N3824,Кат!$I:$I,0)),INDEX(Торг!$B:$B,MATCH($N3824,Торг!$I:$I,0))),"")</f>
        <v/>
      </c>
    </row>
    <row r="3825" spans="1:15" outlineLevel="2">
      <c r="A3825" t="s">
        <v>20798</v>
      </c>
      <c r="C3825" s="191" t="s">
        <v>32850</v>
      </c>
      <c r="E3825" t="s">
        <v>22927</v>
      </c>
      <c r="F3825" t="s">
        <v>22896</v>
      </c>
      <c r="G3825" t="s">
        <v>399</v>
      </c>
      <c r="H3825">
        <v>4130</v>
      </c>
      <c r="J3825" t="s">
        <v>22634</v>
      </c>
      <c r="K3825" s="132" t="str">
        <f>IFERROR(IFERROR(INDEX(Кат!$O:$O,MATCH($C3825,Кат!$I:$I,0)),INDEX(Торг!$L:$L,MATCH($C3825,Торг!$I:$I,0))),"")</f>
        <v/>
      </c>
      <c r="L3825" s="132" t="str">
        <f>IFERROR(IFERROR(INDEX(Кат!$A:$A,MATCH($C3825,Кат!$I:$I,0)),INDEX(Торг!$A:$A,MATCH($C3825,Торг!$I:$I,0))),"")</f>
        <v/>
      </c>
      <c r="M3825" s="132" t="str">
        <f>IFERROR(IFERROR(INDEX(Кат!$B:$B,MATCH($C3825,Кат!$I:$I,0)),INDEX(Торг!$B:$B,MATCH($C3825,Торг!$I:$I,0))),"")</f>
        <v/>
      </c>
      <c r="N3825" s="132" t="str">
        <f t="shared" si="59"/>
        <v>LUZAR LRh0101c</v>
      </c>
      <c r="O3825" s="132" t="str">
        <f>IFERROR(IFERROR(INDEX(Кат!$B:$B,MATCH($N3825,Кат!$I:$I,0)),INDEX(Торг!$B:$B,MATCH($N3825,Торг!$I:$I,0))),"")</f>
        <v/>
      </c>
    </row>
    <row r="3826" spans="1:15" outlineLevel="2">
      <c r="A3826" t="s">
        <v>20799</v>
      </c>
      <c r="C3826" s="191" t="s">
        <v>10679</v>
      </c>
      <c r="E3826" t="s">
        <v>22928</v>
      </c>
      <c r="F3826" t="s">
        <v>22896</v>
      </c>
      <c r="G3826" t="s">
        <v>399</v>
      </c>
      <c r="H3826">
        <v>1080</v>
      </c>
      <c r="J3826" t="s">
        <v>22634</v>
      </c>
      <c r="K3826" s="132" t="str">
        <f>IFERROR(IFERROR(INDEX(Кат!$O:$O,MATCH($C3826,Кат!$I:$I,0)),INDEX(Торг!$L:$L,MATCH($C3826,Торг!$I:$I,0))),"")</f>
        <v/>
      </c>
      <c r="L3826" s="132" t="str">
        <f>IFERROR(IFERROR(INDEX(Кат!$A:$A,MATCH($C3826,Кат!$I:$I,0)),INDEX(Торг!$A:$A,MATCH($C3826,Торг!$I:$I,0))),"")</f>
        <v/>
      </c>
      <c r="M3826" s="132" t="str">
        <f>IFERROR(IFERROR(INDEX(Кат!$B:$B,MATCH($C3826,Кат!$I:$I,0)),INDEX(Торг!$B:$B,MATCH($C3826,Торг!$I:$I,0))),"")</f>
        <v/>
      </c>
      <c r="N3826" s="132" t="str">
        <f t="shared" si="59"/>
        <v>LUZAR LRh0101</v>
      </c>
      <c r="O3826" s="132" t="str">
        <f>IFERROR(IFERROR(INDEX(Кат!$B:$B,MATCH($N3826,Кат!$I:$I,0)),INDEX(Торг!$B:$B,MATCH($N3826,Торг!$I:$I,0))),"")</f>
        <v/>
      </c>
    </row>
    <row r="3827" spans="1:15" outlineLevel="2">
      <c r="A3827" t="s">
        <v>20800</v>
      </c>
      <c r="C3827" s="191" t="s">
        <v>10680</v>
      </c>
      <c r="E3827" t="s">
        <v>22929</v>
      </c>
      <c r="F3827" t="s">
        <v>22896</v>
      </c>
      <c r="G3827" t="s">
        <v>399</v>
      </c>
      <c r="H3827">
        <v>1040</v>
      </c>
      <c r="J3827" t="s">
        <v>22634</v>
      </c>
      <c r="K3827" s="132" t="str">
        <f>IFERROR(IFERROR(INDEX(Кат!$O:$O,MATCH($C3827,Кат!$I:$I,0)),INDEX(Торг!$L:$L,MATCH($C3827,Торг!$I:$I,0))),"")</f>
        <v/>
      </c>
      <c r="L3827" s="132" t="str">
        <f>IFERROR(IFERROR(INDEX(Кат!$A:$A,MATCH($C3827,Кат!$I:$I,0)),INDEX(Торг!$A:$A,MATCH($C3827,Торг!$I:$I,0))),"")</f>
        <v/>
      </c>
      <c r="M3827" s="132" t="str">
        <f>IFERROR(IFERROR(INDEX(Кат!$B:$B,MATCH($C3827,Кат!$I:$I,0)),INDEX(Торг!$B:$B,MATCH($C3827,Торг!$I:$I,0))),"")</f>
        <v/>
      </c>
      <c r="N3827" s="132" t="str">
        <f t="shared" si="59"/>
        <v>LUZAR LRh0106</v>
      </c>
      <c r="O3827" s="132" t="str">
        <f>IFERROR(IFERROR(INDEX(Кат!$B:$B,MATCH($N3827,Кат!$I:$I,0)),INDEX(Торг!$B:$B,MATCH($N3827,Торг!$I:$I,0))),"")</f>
        <v/>
      </c>
    </row>
    <row r="3828" spans="1:15" outlineLevel="2">
      <c r="A3828" t="s">
        <v>20801</v>
      </c>
      <c r="C3828" s="191" t="s">
        <v>10681</v>
      </c>
      <c r="E3828" t="s">
        <v>22930</v>
      </c>
      <c r="F3828" t="s">
        <v>22896</v>
      </c>
      <c r="G3828" t="s">
        <v>399</v>
      </c>
      <c r="H3828">
        <v>1180</v>
      </c>
      <c r="J3828" t="s">
        <v>22634</v>
      </c>
      <c r="K3828" s="132" t="str">
        <f>IFERROR(IFERROR(INDEX(Кат!$O:$O,MATCH($C3828,Кат!$I:$I,0)),INDEX(Торг!$L:$L,MATCH($C3828,Торг!$I:$I,0))),"")</f>
        <v/>
      </c>
      <c r="L3828" s="132" t="str">
        <f>IFERROR(IFERROR(INDEX(Кат!$A:$A,MATCH($C3828,Кат!$I:$I,0)),INDEX(Торг!$A:$A,MATCH($C3828,Торг!$I:$I,0))),"")</f>
        <v/>
      </c>
      <c r="M3828" s="132" t="str">
        <f>IFERROR(IFERROR(INDEX(Кат!$B:$B,MATCH($C3828,Кат!$I:$I,0)),INDEX(Торг!$B:$B,MATCH($C3828,Торг!$I:$I,0))),"")</f>
        <v/>
      </c>
      <c r="N3828" s="132" t="str">
        <f t="shared" si="59"/>
        <v>LUZAR LRh0108</v>
      </c>
      <c r="O3828" s="132" t="str">
        <f>IFERROR(IFERROR(INDEX(Кат!$B:$B,MATCH($N3828,Кат!$I:$I,0)),INDEX(Торг!$B:$B,MATCH($N3828,Торг!$I:$I,0))),"")</f>
        <v/>
      </c>
    </row>
    <row r="3829" spans="1:15" outlineLevel="2">
      <c r="A3829" t="s">
        <v>20802</v>
      </c>
      <c r="C3829" s="191" t="s">
        <v>10682</v>
      </c>
      <c r="E3829" t="s">
        <v>22931</v>
      </c>
      <c r="F3829" t="s">
        <v>22896</v>
      </c>
      <c r="G3829" t="s">
        <v>399</v>
      </c>
      <c r="H3829">
        <v>1160</v>
      </c>
      <c r="J3829" t="s">
        <v>22634</v>
      </c>
      <c r="K3829" s="132" t="str">
        <f>IFERROR(IFERROR(INDEX(Кат!$O:$O,MATCH($C3829,Кат!$I:$I,0)),INDEX(Торг!$L:$L,MATCH($C3829,Торг!$I:$I,0))),"")</f>
        <v/>
      </c>
      <c r="L3829" s="132" t="str">
        <f>IFERROR(IFERROR(INDEX(Кат!$A:$A,MATCH($C3829,Кат!$I:$I,0)),INDEX(Торг!$A:$A,MATCH($C3829,Торг!$I:$I,0))),"")</f>
        <v/>
      </c>
      <c r="M3829" s="132" t="str">
        <f>IFERROR(IFERROR(INDEX(Кат!$B:$B,MATCH($C3829,Кат!$I:$I,0)),INDEX(Торг!$B:$B,MATCH($C3829,Торг!$I:$I,0))),"")</f>
        <v/>
      </c>
      <c r="N3829" s="132" t="str">
        <f t="shared" si="59"/>
        <v>LUZAR LRh0110</v>
      </c>
      <c r="O3829" s="132" t="str">
        <f>IFERROR(IFERROR(INDEX(Кат!$B:$B,MATCH($N3829,Кат!$I:$I,0)),INDEX(Торг!$B:$B,MATCH($N3829,Торг!$I:$I,0))),"")</f>
        <v/>
      </c>
    </row>
    <row r="3830" spans="1:15" outlineLevel="2">
      <c r="A3830" t="s">
        <v>20803</v>
      </c>
      <c r="C3830" s="191" t="s">
        <v>10683</v>
      </c>
      <c r="E3830" t="s">
        <v>22932</v>
      </c>
      <c r="F3830" t="s">
        <v>22896</v>
      </c>
      <c r="G3830" t="s">
        <v>399</v>
      </c>
      <c r="H3830">
        <v>1330</v>
      </c>
      <c r="J3830" t="s">
        <v>22634</v>
      </c>
      <c r="K3830" s="132" t="str">
        <f>IFERROR(IFERROR(INDEX(Кат!$O:$O,MATCH($C3830,Кат!$I:$I,0)),INDEX(Торг!$L:$L,MATCH($C3830,Торг!$I:$I,0))),"")</f>
        <v/>
      </c>
      <c r="L3830" s="132" t="str">
        <f>IFERROR(IFERROR(INDEX(Кат!$A:$A,MATCH($C3830,Кат!$I:$I,0)),INDEX(Торг!$A:$A,MATCH($C3830,Торг!$I:$I,0))),"")</f>
        <v/>
      </c>
      <c r="M3830" s="132" t="str">
        <f>IFERROR(IFERROR(INDEX(Кат!$B:$B,MATCH($C3830,Кат!$I:$I,0)),INDEX(Торг!$B:$B,MATCH($C3830,Торг!$I:$I,0))),"")</f>
        <v/>
      </c>
      <c r="N3830" s="132" t="str">
        <f t="shared" si="59"/>
        <v>LUZAR LRh0111</v>
      </c>
      <c r="O3830" s="132" t="str">
        <f>IFERROR(IFERROR(INDEX(Кат!$B:$B,MATCH($N3830,Кат!$I:$I,0)),INDEX(Торг!$B:$B,MATCH($N3830,Торг!$I:$I,0))),"")</f>
        <v/>
      </c>
    </row>
    <row r="3831" spans="1:15" outlineLevel="2">
      <c r="A3831" t="s">
        <v>20804</v>
      </c>
      <c r="C3831" s="191" t="s">
        <v>10684</v>
      </c>
      <c r="E3831" t="s">
        <v>22933</v>
      </c>
      <c r="F3831" t="s">
        <v>22896</v>
      </c>
      <c r="G3831" t="s">
        <v>399</v>
      </c>
      <c r="H3831">
        <v>1360</v>
      </c>
      <c r="J3831" t="s">
        <v>22634</v>
      </c>
      <c r="K3831" s="132" t="str">
        <f>IFERROR(IFERROR(INDEX(Кат!$O:$O,MATCH($C3831,Кат!$I:$I,0)),INDEX(Торг!$L:$L,MATCH($C3831,Торг!$I:$I,0))),"")</f>
        <v/>
      </c>
      <c r="L3831" s="132" t="str">
        <f>IFERROR(IFERROR(INDEX(Кат!$A:$A,MATCH($C3831,Кат!$I:$I,0)),INDEX(Торг!$A:$A,MATCH($C3831,Торг!$I:$I,0))),"")</f>
        <v/>
      </c>
      <c r="M3831" s="132" t="str">
        <f>IFERROR(IFERROR(INDEX(Кат!$B:$B,MATCH($C3831,Кат!$I:$I,0)),INDEX(Торг!$B:$B,MATCH($C3831,Торг!$I:$I,0))),"")</f>
        <v/>
      </c>
      <c r="N3831" s="132" t="str">
        <f t="shared" si="59"/>
        <v>LUZAR LRh0123</v>
      </c>
      <c r="O3831" s="132" t="str">
        <f>IFERROR(IFERROR(INDEX(Кат!$B:$B,MATCH($N3831,Кат!$I:$I,0)),INDEX(Торг!$B:$B,MATCH($N3831,Торг!$I:$I,0))),"")</f>
        <v/>
      </c>
    </row>
    <row r="3832" spans="1:15" outlineLevel="1">
      <c r="A3832" t="s">
        <v>20805</v>
      </c>
      <c r="C3832" s="191" t="s">
        <v>10685</v>
      </c>
      <c r="E3832" t="s">
        <v>22934</v>
      </c>
      <c r="F3832" t="s">
        <v>22896</v>
      </c>
      <c r="G3832" t="s">
        <v>399</v>
      </c>
      <c r="H3832">
        <v>2790</v>
      </c>
      <c r="J3832" t="s">
        <v>22634</v>
      </c>
      <c r="K3832" s="132" t="str">
        <f>IFERROR(IFERROR(INDEX(Кат!$O:$O,MATCH($C3832,Кат!$I:$I,0)),INDEX(Торг!$L:$L,MATCH($C3832,Торг!$I:$I,0))),"")</f>
        <v/>
      </c>
      <c r="L3832" s="132" t="str">
        <f>IFERROR(IFERROR(INDEX(Кат!$A:$A,MATCH($C3832,Кат!$I:$I,0)),INDEX(Торг!$A:$A,MATCH($C3832,Торг!$I:$I,0))),"")</f>
        <v/>
      </c>
      <c r="M3832" s="132" t="str">
        <f>IFERROR(IFERROR(INDEX(Кат!$B:$B,MATCH($C3832,Кат!$I:$I,0)),INDEX(Торг!$B:$B,MATCH($C3832,Торг!$I:$I,0))),"")</f>
        <v/>
      </c>
      <c r="N3832" s="132" t="str">
        <f t="shared" si="59"/>
        <v>LUZAR LRh0127b</v>
      </c>
      <c r="O3832" s="132" t="str">
        <f>IFERROR(IFERROR(INDEX(Кат!$B:$B,MATCH($N3832,Кат!$I:$I,0)),INDEX(Торг!$B:$B,MATCH($N3832,Торг!$I:$I,0))),"")</f>
        <v/>
      </c>
    </row>
    <row r="3833" spans="1:15" outlineLevel="2">
      <c r="A3833" t="s">
        <v>20806</v>
      </c>
      <c r="C3833" s="191" t="s">
        <v>10686</v>
      </c>
      <c r="E3833" t="s">
        <v>22935</v>
      </c>
      <c r="F3833" t="s">
        <v>22896</v>
      </c>
      <c r="G3833" t="s">
        <v>399</v>
      </c>
      <c r="H3833">
        <v>3920</v>
      </c>
      <c r="J3833" t="s">
        <v>22634</v>
      </c>
      <c r="K3833" s="132" t="str">
        <f>IFERROR(IFERROR(INDEX(Кат!$O:$O,MATCH($C3833,Кат!$I:$I,0)),INDEX(Торг!$L:$L,MATCH($C3833,Торг!$I:$I,0))),"")</f>
        <v/>
      </c>
      <c r="L3833" s="132" t="str">
        <f>IFERROR(IFERROR(INDEX(Кат!$A:$A,MATCH($C3833,Кат!$I:$I,0)),INDEX(Торг!$A:$A,MATCH($C3833,Торг!$I:$I,0))),"")</f>
        <v/>
      </c>
      <c r="M3833" s="132" t="str">
        <f>IFERROR(IFERROR(INDEX(Кат!$B:$B,MATCH($C3833,Кат!$I:$I,0)),INDEX(Торг!$B:$B,MATCH($C3833,Торг!$I:$I,0))),"")</f>
        <v/>
      </c>
      <c r="N3833" s="132" t="str">
        <f t="shared" si="59"/>
        <v>LUZAR LRh01182b</v>
      </c>
      <c r="O3833" s="132" t="str">
        <f>IFERROR(IFERROR(INDEX(Кат!$B:$B,MATCH($N3833,Кат!$I:$I,0)),INDEX(Торг!$B:$B,MATCH($N3833,Торг!$I:$I,0))),"")</f>
        <v/>
      </c>
    </row>
    <row r="3834" spans="1:15" outlineLevel="2">
      <c r="A3834" t="s">
        <v>20807</v>
      </c>
      <c r="C3834" s="191" t="s">
        <v>10687</v>
      </c>
      <c r="E3834" t="s">
        <v>30825</v>
      </c>
      <c r="F3834" t="s">
        <v>22896</v>
      </c>
      <c r="G3834" t="s">
        <v>399</v>
      </c>
      <c r="H3834">
        <v>3000</v>
      </c>
      <c r="J3834" t="s">
        <v>22634</v>
      </c>
      <c r="K3834" s="132" t="str">
        <f>IFERROR(IFERROR(INDEX(Кат!$O:$O,MATCH($C3834,Кат!$I:$I,0)),INDEX(Торг!$L:$L,MATCH($C3834,Торг!$I:$I,0))),"")</f>
        <v/>
      </c>
      <c r="L3834" s="132" t="str">
        <f>IFERROR(IFERROR(INDEX(Кат!$A:$A,MATCH($C3834,Кат!$I:$I,0)),INDEX(Торг!$A:$A,MATCH($C3834,Торг!$I:$I,0))),"")</f>
        <v/>
      </c>
      <c r="M3834" s="132" t="str">
        <f>IFERROR(IFERROR(INDEX(Кат!$B:$B,MATCH($C3834,Кат!$I:$I,0)),INDEX(Торг!$B:$B,MATCH($C3834,Торг!$I:$I,0))),"")</f>
        <v/>
      </c>
      <c r="N3834" s="132" t="str">
        <f t="shared" si="59"/>
        <v>LUZAR LRh0190b</v>
      </c>
      <c r="O3834" s="132" t="str">
        <f>IFERROR(IFERROR(INDEX(Кат!$B:$B,MATCH($N3834,Кат!$I:$I,0)),INDEX(Торг!$B:$B,MATCH($N3834,Торг!$I:$I,0))),"")</f>
        <v/>
      </c>
    </row>
    <row r="3835" spans="1:15" outlineLevel="2">
      <c r="A3835" t="s">
        <v>20808</v>
      </c>
      <c r="C3835" s="191" t="s">
        <v>10688</v>
      </c>
      <c r="E3835" t="s">
        <v>30826</v>
      </c>
      <c r="F3835" t="s">
        <v>22896</v>
      </c>
      <c r="G3835" t="s">
        <v>399</v>
      </c>
      <c r="H3835">
        <v>3780</v>
      </c>
      <c r="J3835" t="s">
        <v>22634</v>
      </c>
      <c r="K3835" s="132" t="str">
        <f>IFERROR(IFERROR(INDEX(Кат!$O:$O,MATCH($C3835,Кат!$I:$I,0)),INDEX(Торг!$L:$L,MATCH($C3835,Торг!$I:$I,0))),"")</f>
        <v/>
      </c>
      <c r="L3835" s="132" t="str">
        <f>IFERROR(IFERROR(INDEX(Кат!$A:$A,MATCH($C3835,Кат!$I:$I,0)),INDEX(Торг!$A:$A,MATCH($C3835,Торг!$I:$I,0))),"")</f>
        <v/>
      </c>
      <c r="M3835" s="132" t="str">
        <f>IFERROR(IFERROR(INDEX(Кат!$B:$B,MATCH($C3835,Кат!$I:$I,0)),INDEX(Торг!$B:$B,MATCH($C3835,Торг!$I:$I,0))),"")</f>
        <v/>
      </c>
      <c r="N3835" s="132" t="str">
        <f t="shared" si="59"/>
        <v>LUZAR LRh0194</v>
      </c>
      <c r="O3835" s="132" t="str">
        <f>IFERROR(IFERROR(INDEX(Кат!$B:$B,MATCH($N3835,Кат!$I:$I,0)),INDEX(Торг!$B:$B,MATCH($N3835,Торг!$I:$I,0))),"")</f>
        <v/>
      </c>
    </row>
    <row r="3836" spans="1:15" outlineLevel="2">
      <c r="A3836" t="s">
        <v>20809</v>
      </c>
      <c r="C3836" s="191" t="s">
        <v>10689</v>
      </c>
      <c r="E3836" t="s">
        <v>22936</v>
      </c>
      <c r="F3836" t="s">
        <v>22896</v>
      </c>
      <c r="G3836" t="s">
        <v>399</v>
      </c>
      <c r="H3836">
        <v>3670</v>
      </c>
      <c r="J3836" t="s">
        <v>22634</v>
      </c>
      <c r="K3836" s="132" t="str">
        <f>IFERROR(IFERROR(INDEX(Кат!$O:$O,MATCH($C3836,Кат!$I:$I,0)),INDEX(Торг!$L:$L,MATCH($C3836,Торг!$I:$I,0))),"")</f>
        <v/>
      </c>
      <c r="L3836" s="132" t="str">
        <f>IFERROR(IFERROR(INDEX(Кат!$A:$A,MATCH($C3836,Кат!$I:$I,0)),INDEX(Торг!$A:$A,MATCH($C3836,Торг!$I:$I,0))),"")</f>
        <v/>
      </c>
      <c r="M3836" s="132" t="str">
        <f>IFERROR(IFERROR(INDEX(Кат!$B:$B,MATCH($C3836,Кат!$I:$I,0)),INDEX(Торг!$B:$B,MATCH($C3836,Торг!$I:$I,0))),"")</f>
        <v/>
      </c>
      <c r="N3836" s="132" t="str">
        <f t="shared" si="59"/>
        <v>LUZAR LRh0195</v>
      </c>
      <c r="O3836" s="132" t="str">
        <f>IFERROR(IFERROR(INDEX(Кат!$B:$B,MATCH($N3836,Кат!$I:$I,0)),INDEX(Торг!$B:$B,MATCH($N3836,Торг!$I:$I,0))),"")</f>
        <v/>
      </c>
    </row>
    <row r="3837" spans="1:15" outlineLevel="2">
      <c r="A3837" t="s">
        <v>30913</v>
      </c>
      <c r="C3837" s="191" t="s">
        <v>30914</v>
      </c>
      <c r="E3837" t="s">
        <v>30915</v>
      </c>
      <c r="F3837" t="s">
        <v>22896</v>
      </c>
      <c r="G3837" t="s">
        <v>399</v>
      </c>
      <c r="H3837">
        <v>3610</v>
      </c>
      <c r="J3837" t="s">
        <v>22634</v>
      </c>
      <c r="K3837" s="132" t="str">
        <f>IFERROR(IFERROR(INDEX(Кат!$O:$O,MATCH($C3837,Кат!$I:$I,0)),INDEX(Торг!$L:$L,MATCH($C3837,Торг!$I:$I,0))),"")</f>
        <v/>
      </c>
      <c r="L3837" s="132" t="str">
        <f>IFERROR(IFERROR(INDEX(Кат!$A:$A,MATCH($C3837,Кат!$I:$I,0)),INDEX(Торг!$A:$A,MATCH($C3837,Торг!$I:$I,0))),"")</f>
        <v/>
      </c>
      <c r="M3837" s="132" t="str">
        <f>IFERROR(IFERROR(INDEX(Кат!$B:$B,MATCH($C3837,Кат!$I:$I,0)),INDEX(Торг!$B:$B,MATCH($C3837,Торг!$I:$I,0))),"")</f>
        <v/>
      </c>
      <c r="N3837" s="132" t="str">
        <f t="shared" si="59"/>
        <v>LUZAR LRhDWEs94312</v>
      </c>
      <c r="O3837" s="132" t="str">
        <f>IFERROR(IFERROR(INDEX(Кат!$B:$B,MATCH($N3837,Кат!$I:$I,0)),INDEX(Торг!$B:$B,MATCH($N3837,Торг!$I:$I,0))),"")</f>
        <v/>
      </c>
    </row>
    <row r="3838" spans="1:15" outlineLevel="2">
      <c r="A3838" t="s">
        <v>30916</v>
      </c>
      <c r="C3838" s="191" t="s">
        <v>30917</v>
      </c>
      <c r="E3838" t="s">
        <v>30918</v>
      </c>
      <c r="F3838" t="s">
        <v>22896</v>
      </c>
      <c r="G3838" t="s">
        <v>399</v>
      </c>
      <c r="H3838">
        <v>5850</v>
      </c>
      <c r="J3838" t="s">
        <v>22634</v>
      </c>
      <c r="K3838" s="132" t="str">
        <f>IFERROR(IFERROR(INDEX(Кат!$O:$O,MATCH($C3838,Кат!$I:$I,0)),INDEX(Торг!$L:$L,MATCH($C3838,Торг!$I:$I,0))),"")</f>
        <v/>
      </c>
      <c r="L3838" s="132" t="str">
        <f>IFERROR(IFERROR(INDEX(Кат!$A:$A,MATCH($C3838,Кат!$I:$I,0)),INDEX(Торг!$A:$A,MATCH($C3838,Торг!$I:$I,0))),"")</f>
        <v/>
      </c>
      <c r="M3838" s="132" t="str">
        <f>IFERROR(IFERROR(INDEX(Кат!$B:$B,MATCH($C3838,Кат!$I:$I,0)),INDEX(Торг!$B:$B,MATCH($C3838,Торг!$I:$I,0))),"")</f>
        <v/>
      </c>
      <c r="N3838" s="132" t="str">
        <f t="shared" si="59"/>
        <v>LUZAR LRh0590</v>
      </c>
      <c r="O3838" s="132" t="str">
        <f>IFERROR(IFERROR(INDEX(Кат!$B:$B,MATCH($N3838,Кат!$I:$I,0)),INDEX(Торг!$B:$B,MATCH($N3838,Торг!$I:$I,0))),"")</f>
        <v/>
      </c>
    </row>
    <row r="3839" spans="1:15" outlineLevel="2">
      <c r="A3839" t="s">
        <v>30919</v>
      </c>
      <c r="C3839" s="191" t="s">
        <v>30920</v>
      </c>
      <c r="E3839" t="s">
        <v>30921</v>
      </c>
      <c r="F3839" t="s">
        <v>22896</v>
      </c>
      <c r="G3839" t="s">
        <v>399</v>
      </c>
      <c r="H3839">
        <v>3360</v>
      </c>
      <c r="J3839" t="s">
        <v>22634</v>
      </c>
      <c r="K3839" s="132" t="str">
        <f>IFERROR(IFERROR(INDEX(Кат!$O:$O,MATCH($C3839,Кат!$I:$I,0)),INDEX(Торг!$L:$L,MATCH($C3839,Торг!$I:$I,0))),"")</f>
        <v/>
      </c>
      <c r="L3839" s="132" t="str">
        <f>IFERROR(IFERROR(INDEX(Кат!$A:$A,MATCH($C3839,Кат!$I:$I,0)),INDEX(Торг!$A:$A,MATCH($C3839,Торг!$I:$I,0))),"")</f>
        <v/>
      </c>
      <c r="M3839" s="132" t="str">
        <f>IFERROR(IFERROR(INDEX(Кат!$B:$B,MATCH($C3839,Кат!$I:$I,0)),INDEX(Торг!$B:$B,MATCH($C3839,Торг!$I:$I,0))),"")</f>
        <v/>
      </c>
      <c r="N3839" s="132" t="str">
        <f t="shared" si="59"/>
        <v>LUZAR LRhHUAc94320</v>
      </c>
      <c r="O3839" s="132" t="str">
        <f>IFERROR(IFERROR(INDEX(Кат!$B:$B,MATCH($N3839,Кат!$I:$I,0)),INDEX(Торг!$B:$B,MATCH($N3839,Торг!$I:$I,0))),"")</f>
        <v/>
      </c>
    </row>
    <row r="3840" spans="1:15" outlineLevel="2">
      <c r="A3840" t="s">
        <v>20810</v>
      </c>
      <c r="C3840" s="191" t="s">
        <v>10690</v>
      </c>
      <c r="E3840" t="s">
        <v>22937</v>
      </c>
      <c r="F3840" t="s">
        <v>22896</v>
      </c>
      <c r="G3840" t="s">
        <v>399</v>
      </c>
      <c r="H3840">
        <v>9030</v>
      </c>
      <c r="J3840" t="s">
        <v>22634</v>
      </c>
      <c r="K3840" s="132" t="str">
        <f>IFERROR(IFERROR(INDEX(Кат!$O:$O,MATCH($C3840,Кат!$I:$I,0)),INDEX(Торг!$L:$L,MATCH($C3840,Торг!$I:$I,0))),"")</f>
        <v/>
      </c>
      <c r="L3840" s="132" t="str">
        <f>IFERROR(IFERROR(INDEX(Кат!$A:$A,MATCH($C3840,Кат!$I:$I,0)),INDEX(Торг!$A:$A,MATCH($C3840,Торг!$I:$I,0))),"")</f>
        <v/>
      </c>
      <c r="M3840" s="132" t="str">
        <f>IFERROR(IFERROR(INDEX(Кат!$B:$B,MATCH($C3840,Кат!$I:$I,0)),INDEX(Торг!$B:$B,MATCH($C3840,Торг!$I:$I,0))),"")</f>
        <v/>
      </c>
      <c r="N3840" s="132" t="str">
        <f t="shared" si="59"/>
        <v>LUZAR LRh0128</v>
      </c>
      <c r="O3840" s="132" t="str">
        <f>IFERROR(IFERROR(INDEX(Кат!$B:$B,MATCH($N3840,Кат!$I:$I,0)),INDEX(Торг!$B:$B,MATCH($N3840,Торг!$I:$I,0))),"")</f>
        <v/>
      </c>
    </row>
    <row r="3841" spans="1:15" outlineLevel="2">
      <c r="A3841" t="s">
        <v>20811</v>
      </c>
      <c r="C3841" s="191" t="s">
        <v>10691</v>
      </c>
      <c r="E3841" t="s">
        <v>22938</v>
      </c>
      <c r="F3841" t="s">
        <v>22896</v>
      </c>
      <c r="G3841" t="s">
        <v>399</v>
      </c>
      <c r="H3841">
        <v>2100</v>
      </c>
      <c r="J3841" t="s">
        <v>22634</v>
      </c>
      <c r="K3841" s="132" t="str">
        <f>IFERROR(IFERROR(INDEX(Кат!$O:$O,MATCH($C3841,Кат!$I:$I,0)),INDEX(Торг!$L:$L,MATCH($C3841,Торг!$I:$I,0))),"")</f>
        <v/>
      </c>
      <c r="L3841" s="132" t="str">
        <f>IFERROR(IFERROR(INDEX(Кат!$A:$A,MATCH($C3841,Кат!$I:$I,0)),INDEX(Торг!$A:$A,MATCH($C3841,Торг!$I:$I,0))),"")</f>
        <v/>
      </c>
      <c r="M3841" s="132" t="str">
        <f>IFERROR(IFERROR(INDEX(Кат!$B:$B,MATCH($C3841,Кат!$I:$I,0)),INDEX(Торг!$B:$B,MATCH($C3841,Торг!$I:$I,0))),"")</f>
        <v/>
      </c>
      <c r="N3841" s="132" t="str">
        <f t="shared" si="59"/>
        <v>LUZAR LRh0998</v>
      </c>
      <c r="O3841" s="132" t="str">
        <f>IFERROR(IFERROR(INDEX(Кат!$B:$B,MATCH($N3841,Кат!$I:$I,0)),INDEX(Торг!$B:$B,MATCH($N3841,Торг!$I:$I,0))),"")</f>
        <v/>
      </c>
    </row>
    <row r="3842" spans="1:15" outlineLevel="2">
      <c r="A3842" t="s">
        <v>23272</v>
      </c>
      <c r="C3842" s="191" t="s">
        <v>23273</v>
      </c>
      <c r="E3842" t="s">
        <v>23274</v>
      </c>
      <c r="F3842" t="s">
        <v>22896</v>
      </c>
      <c r="G3842" t="s">
        <v>399</v>
      </c>
      <c r="H3842">
        <v>4220</v>
      </c>
      <c r="J3842" t="s">
        <v>22634</v>
      </c>
      <c r="K3842" s="132" t="str">
        <f>IFERROR(IFERROR(INDEX(Кат!$O:$O,MATCH($C3842,Кат!$I:$I,0)),INDEX(Торг!$L:$L,MATCH($C3842,Торг!$I:$I,0))),"")</f>
        <v/>
      </c>
      <c r="L3842" s="132" t="str">
        <f>IFERROR(IFERROR(INDEX(Кат!$A:$A,MATCH($C3842,Кат!$I:$I,0)),INDEX(Торг!$A:$A,MATCH($C3842,Торг!$I:$I,0))),"")</f>
        <v/>
      </c>
      <c r="M3842" s="132" t="str">
        <f>IFERROR(IFERROR(INDEX(Кат!$B:$B,MATCH($C3842,Кат!$I:$I,0)),INDEX(Торг!$B:$B,MATCH($C3842,Торг!$I:$I,0))),"")</f>
        <v/>
      </c>
      <c r="N3842" s="132" t="str">
        <f t="shared" si="59"/>
        <v>LUZAR LRh0978</v>
      </c>
      <c r="O3842" s="132" t="str">
        <f>IFERROR(IFERROR(INDEX(Кат!$B:$B,MATCH($N3842,Кат!$I:$I,0)),INDEX(Торг!$B:$B,MATCH($N3842,Торг!$I:$I,0))),"")</f>
        <v/>
      </c>
    </row>
    <row r="3843" spans="1:15" outlineLevel="2">
      <c r="A3843" t="s">
        <v>23981</v>
      </c>
      <c r="C3843" s="191"/>
      <c r="E3843" t="s">
        <v>23982</v>
      </c>
      <c r="J3843" t="s">
        <v>22634</v>
      </c>
      <c r="K3843" s="132" t="str">
        <f>IFERROR(IFERROR(INDEX(Кат!$O:$O,MATCH($C3843,Кат!$I:$I,0)),INDEX(Торг!$L:$L,MATCH($C3843,Торг!$I:$I,0))),"")</f>
        <v/>
      </c>
      <c r="L3843" s="132" t="str">
        <f>IFERROR(IFERROR(INDEX(Кат!$A:$A,MATCH($C3843,Кат!$I:$I,0)),INDEX(Торг!$A:$A,MATCH($C3843,Торг!$I:$I,0))),"")</f>
        <v/>
      </c>
      <c r="M3843" s="132" t="str">
        <f>IFERROR(IFERROR(INDEX(Кат!$B:$B,MATCH($C3843,Кат!$I:$I,0)),INDEX(Торг!$B:$B,MATCH($C3843,Торг!$I:$I,0))),"")</f>
        <v/>
      </c>
      <c r="N3843" s="132" t="str">
        <f t="shared" si="59"/>
        <v xml:space="preserve"> </v>
      </c>
      <c r="O3843" s="132" t="str">
        <f>IFERROR(IFERROR(INDEX(Кат!$B:$B,MATCH($N3843,Кат!$I:$I,0)),INDEX(Торг!$B:$B,MATCH($N3843,Торг!$I:$I,0))),"")</f>
        <v/>
      </c>
    </row>
    <row r="3844" spans="1:15" outlineLevel="2">
      <c r="A3844" t="s">
        <v>20812</v>
      </c>
      <c r="C3844" s="191" t="s">
        <v>3914</v>
      </c>
      <c r="E3844" t="s">
        <v>22939</v>
      </c>
      <c r="F3844" t="s">
        <v>22896</v>
      </c>
      <c r="G3844" t="s">
        <v>399</v>
      </c>
      <c r="H3844">
        <v>2400</v>
      </c>
      <c r="J3844" t="s">
        <v>22634</v>
      </c>
      <c r="K3844" s="132" t="str">
        <f>IFERROR(IFERROR(INDEX(Кат!$O:$O,MATCH($C3844,Кат!$I:$I,0)),INDEX(Торг!$L:$L,MATCH($C3844,Торг!$I:$I,0))),"")</f>
        <v/>
      </c>
      <c r="L3844" s="132" t="str">
        <f>IFERROR(IFERROR(INDEX(Кат!$A:$A,MATCH($C3844,Кат!$I:$I,0)),INDEX(Торг!$A:$A,MATCH($C3844,Торг!$I:$I,0))),"")</f>
        <v/>
      </c>
      <c r="M3844" s="132" t="str">
        <f>IFERROR(IFERROR(INDEX(Кат!$B:$B,MATCH($C3844,Кат!$I:$I,0)),INDEX(Торг!$B:$B,MATCH($C3844,Торг!$I:$I,0))),"")</f>
        <v/>
      </c>
      <c r="N3844" s="132" t="str">
        <f t="shared" si="59"/>
        <v>LUZAR LRc0111</v>
      </c>
      <c r="O3844" s="132" t="str">
        <f>IFERROR(IFERROR(INDEX(Кат!$B:$B,MATCH($N3844,Кат!$I:$I,0)),INDEX(Торг!$B:$B,MATCH($N3844,Торг!$I:$I,0))),"")</f>
        <v/>
      </c>
    </row>
    <row r="3845" spans="1:15" outlineLevel="2">
      <c r="A3845" t="s">
        <v>20813</v>
      </c>
      <c r="C3845" s="191" t="s">
        <v>10692</v>
      </c>
      <c r="E3845" t="s">
        <v>22940</v>
      </c>
      <c r="F3845" t="s">
        <v>22896</v>
      </c>
      <c r="G3845" t="s">
        <v>399</v>
      </c>
      <c r="H3845">
        <v>5290</v>
      </c>
      <c r="J3845" t="s">
        <v>22634</v>
      </c>
      <c r="K3845" s="132" t="str">
        <f>IFERROR(IFERROR(INDEX(Кат!$O:$O,MATCH($C3845,Кат!$I:$I,0)),INDEX(Торг!$L:$L,MATCH($C3845,Торг!$I:$I,0))),"")</f>
        <v/>
      </c>
      <c r="L3845" s="132" t="str">
        <f>IFERROR(IFERROR(INDEX(Кат!$A:$A,MATCH($C3845,Кат!$I:$I,0)),INDEX(Торг!$A:$A,MATCH($C3845,Торг!$I:$I,0))),"")</f>
        <v/>
      </c>
      <c r="M3845" s="132" t="str">
        <f>IFERROR(IFERROR(INDEX(Кат!$B:$B,MATCH($C3845,Кат!$I:$I,0)),INDEX(Торг!$B:$B,MATCH($C3845,Торг!$I:$I,0))),"")</f>
        <v/>
      </c>
      <c r="N3845" s="132" t="str">
        <f t="shared" si="59"/>
        <v>LUZAR LRc01182b</v>
      </c>
      <c r="O3845" s="132" t="str">
        <f>IFERROR(IFERROR(INDEX(Кат!$B:$B,MATCH($N3845,Кат!$I:$I,0)),INDEX(Торг!$B:$B,MATCH($N3845,Торг!$I:$I,0))),"")</f>
        <v/>
      </c>
    </row>
    <row r="3846" spans="1:15" outlineLevel="2">
      <c r="A3846" t="s">
        <v>20814</v>
      </c>
      <c r="C3846" s="191" t="s">
        <v>10693</v>
      </c>
      <c r="E3846" t="s">
        <v>22941</v>
      </c>
      <c r="F3846" t="s">
        <v>22896</v>
      </c>
      <c r="G3846" t="s">
        <v>399</v>
      </c>
      <c r="H3846">
        <v>2910</v>
      </c>
      <c r="J3846" t="s">
        <v>22634</v>
      </c>
      <c r="K3846" s="132" t="str">
        <f>IFERROR(IFERROR(INDEX(Кат!$O:$O,MATCH($C3846,Кат!$I:$I,0)),INDEX(Торг!$L:$L,MATCH($C3846,Торг!$I:$I,0))),"")</f>
        <v/>
      </c>
      <c r="L3846" s="132" t="str">
        <f>IFERROR(IFERROR(INDEX(Кат!$A:$A,MATCH($C3846,Кат!$I:$I,0)),INDEX(Торг!$A:$A,MATCH($C3846,Торг!$I:$I,0))),"")</f>
        <v/>
      </c>
      <c r="M3846" s="132" t="str">
        <f>IFERROR(IFERROR(INDEX(Кат!$B:$B,MATCH($C3846,Кат!$I:$I,0)),INDEX(Торг!$B:$B,MATCH($C3846,Торг!$I:$I,0))),"")</f>
        <v/>
      </c>
      <c r="N3846" s="132" t="str">
        <f t="shared" si="59"/>
        <v>LUZAR LRc0118</v>
      </c>
      <c r="O3846" s="132" t="str">
        <f>IFERROR(IFERROR(INDEX(Кат!$B:$B,MATCH($N3846,Кат!$I:$I,0)),INDEX(Торг!$B:$B,MATCH($N3846,Торг!$I:$I,0))),"")</f>
        <v/>
      </c>
    </row>
    <row r="3847" spans="1:15" outlineLevel="2">
      <c r="A3847" t="s">
        <v>20815</v>
      </c>
      <c r="C3847" s="191" t="s">
        <v>10694</v>
      </c>
      <c r="E3847" t="s">
        <v>22942</v>
      </c>
      <c r="F3847" t="s">
        <v>22896</v>
      </c>
      <c r="G3847" t="s">
        <v>399</v>
      </c>
      <c r="H3847">
        <v>2570</v>
      </c>
      <c r="J3847" t="s">
        <v>22634</v>
      </c>
      <c r="K3847" s="132" t="str">
        <f>IFERROR(IFERROR(INDEX(Кат!$O:$O,MATCH($C3847,Кат!$I:$I,0)),INDEX(Торг!$L:$L,MATCH($C3847,Торг!$I:$I,0))),"")</f>
        <v/>
      </c>
      <c r="L3847" s="132" t="str">
        <f>IFERROR(IFERROR(INDEX(Кат!$A:$A,MATCH($C3847,Кат!$I:$I,0)),INDEX(Торг!$A:$A,MATCH($C3847,Торг!$I:$I,0))),"")</f>
        <v/>
      </c>
      <c r="M3847" s="132" t="str">
        <f>IFERROR(IFERROR(INDEX(Кат!$B:$B,MATCH($C3847,Кат!$I:$I,0)),INDEX(Торг!$B:$B,MATCH($C3847,Торг!$I:$I,0))),"")</f>
        <v/>
      </c>
      <c r="N3847" s="132" t="str">
        <f t="shared" si="59"/>
        <v>LUZAR LRc0106</v>
      </c>
      <c r="O3847" s="132" t="str">
        <f>IFERROR(IFERROR(INDEX(Кат!$B:$B,MATCH($N3847,Кат!$I:$I,0)),INDEX(Торг!$B:$B,MATCH($N3847,Торг!$I:$I,0))),"")</f>
        <v/>
      </c>
    </row>
    <row r="3848" spans="1:15" outlineLevel="2">
      <c r="A3848" t="s">
        <v>20816</v>
      </c>
      <c r="C3848" s="191" t="s">
        <v>10695</v>
      </c>
      <c r="E3848" t="s">
        <v>22943</v>
      </c>
      <c r="F3848" t="s">
        <v>22896</v>
      </c>
      <c r="G3848" t="s">
        <v>399</v>
      </c>
      <c r="H3848">
        <v>2700</v>
      </c>
      <c r="J3848" t="s">
        <v>22634</v>
      </c>
      <c r="K3848" s="132" t="str">
        <f>IFERROR(IFERROR(INDEX(Кат!$O:$O,MATCH($C3848,Кат!$I:$I,0)),INDEX(Торг!$L:$L,MATCH($C3848,Торг!$I:$I,0))),"")</f>
        <v/>
      </c>
      <c r="L3848" s="132" t="str">
        <f>IFERROR(IFERROR(INDEX(Кат!$A:$A,MATCH($C3848,Кат!$I:$I,0)),INDEX(Торг!$A:$A,MATCH($C3848,Торг!$I:$I,0))),"")</f>
        <v/>
      </c>
      <c r="M3848" s="132" t="str">
        <f>IFERROR(IFERROR(INDEX(Кат!$B:$B,MATCH($C3848,Кат!$I:$I,0)),INDEX(Торг!$B:$B,MATCH($C3848,Торг!$I:$I,0))),"")</f>
        <v/>
      </c>
      <c r="N3848" s="132" t="str">
        <f t="shared" ref="N3848:N3911" si="60">_xlfn.CONCAT(F3848," ",C3848)</f>
        <v>LUZAR LRc01070</v>
      </c>
      <c r="O3848" s="132" t="str">
        <f>IFERROR(IFERROR(INDEX(Кат!$B:$B,MATCH($N3848,Кат!$I:$I,0)),INDEX(Торг!$B:$B,MATCH($N3848,Торг!$I:$I,0))),"")</f>
        <v/>
      </c>
    </row>
    <row r="3849" spans="1:15" outlineLevel="2">
      <c r="A3849" t="s">
        <v>20817</v>
      </c>
      <c r="C3849" s="191" t="s">
        <v>10696</v>
      </c>
      <c r="E3849" t="s">
        <v>22944</v>
      </c>
      <c r="F3849" t="s">
        <v>22896</v>
      </c>
      <c r="G3849" t="s">
        <v>399</v>
      </c>
      <c r="H3849">
        <v>2690</v>
      </c>
      <c r="J3849" t="s">
        <v>22634</v>
      </c>
      <c r="K3849" s="132" t="str">
        <f>IFERROR(IFERROR(INDEX(Кат!$O:$O,MATCH($C3849,Кат!$I:$I,0)),INDEX(Торг!$L:$L,MATCH($C3849,Торг!$I:$I,0))),"")</f>
        <v/>
      </c>
      <c r="L3849" s="132" t="str">
        <f>IFERROR(IFERROR(INDEX(Кат!$A:$A,MATCH($C3849,Кат!$I:$I,0)),INDEX(Торг!$A:$A,MATCH($C3849,Торг!$I:$I,0))),"")</f>
        <v/>
      </c>
      <c r="M3849" s="132" t="str">
        <f>IFERROR(IFERROR(INDEX(Кат!$B:$B,MATCH($C3849,Кат!$I:$I,0)),INDEX(Торг!$B:$B,MATCH($C3849,Торг!$I:$I,0))),"")</f>
        <v/>
      </c>
      <c r="N3849" s="132" t="str">
        <f t="shared" si="60"/>
        <v>LUZAR LRc01073</v>
      </c>
      <c r="O3849" s="132" t="str">
        <f>IFERROR(IFERROR(INDEX(Кат!$B:$B,MATCH($N3849,Кат!$I:$I,0)),INDEX(Торг!$B:$B,MATCH($N3849,Торг!$I:$I,0))),"")</f>
        <v/>
      </c>
    </row>
    <row r="3850" spans="1:15" outlineLevel="2">
      <c r="A3850" t="s">
        <v>20818</v>
      </c>
      <c r="C3850" s="191" t="s">
        <v>10697</v>
      </c>
      <c r="E3850" t="s">
        <v>22945</v>
      </c>
      <c r="F3850" t="s">
        <v>22896</v>
      </c>
      <c r="G3850" t="s">
        <v>399</v>
      </c>
      <c r="H3850">
        <v>2550</v>
      </c>
      <c r="J3850" t="s">
        <v>22634</v>
      </c>
      <c r="K3850" s="132" t="str">
        <f>IFERROR(IFERROR(INDEX(Кат!$O:$O,MATCH($C3850,Кат!$I:$I,0)),INDEX(Торг!$L:$L,MATCH($C3850,Торг!$I:$I,0))),"")</f>
        <v/>
      </c>
      <c r="L3850" s="132" t="str">
        <f>IFERROR(IFERROR(INDEX(Кат!$A:$A,MATCH($C3850,Кат!$I:$I,0)),INDEX(Торг!$A:$A,MATCH($C3850,Торг!$I:$I,0))),"")</f>
        <v/>
      </c>
      <c r="M3850" s="132" t="str">
        <f>IFERROR(IFERROR(INDEX(Кат!$B:$B,MATCH($C3850,Кат!$I:$I,0)),INDEX(Торг!$B:$B,MATCH($C3850,Торг!$I:$I,0))),"")</f>
        <v/>
      </c>
      <c r="N3850" s="132" t="str">
        <f t="shared" si="60"/>
        <v>LUZAR LRc01080</v>
      </c>
      <c r="O3850" s="132" t="str">
        <f>IFERROR(IFERROR(INDEX(Кат!$B:$B,MATCH($N3850,Кат!$I:$I,0)),INDEX(Торг!$B:$B,MATCH($N3850,Торг!$I:$I,0))),"")</f>
        <v/>
      </c>
    </row>
    <row r="3851" spans="1:15" outlineLevel="2">
      <c r="A3851" t="s">
        <v>30922</v>
      </c>
      <c r="C3851" s="191" t="s">
        <v>30923</v>
      </c>
      <c r="E3851" t="s">
        <v>30924</v>
      </c>
      <c r="F3851" t="s">
        <v>22896</v>
      </c>
      <c r="G3851" t="s">
        <v>399</v>
      </c>
      <c r="H3851">
        <v>2550</v>
      </c>
      <c r="J3851" t="s">
        <v>22634</v>
      </c>
      <c r="K3851" s="132" t="str">
        <f>IFERROR(IFERROR(INDEX(Кат!$O:$O,MATCH($C3851,Кат!$I:$I,0)),INDEX(Торг!$L:$L,MATCH($C3851,Торг!$I:$I,0))),"")</f>
        <v/>
      </c>
      <c r="L3851" s="132" t="str">
        <f>IFERROR(IFERROR(INDEX(Кат!$A:$A,MATCH($C3851,Кат!$I:$I,0)),INDEX(Торг!$A:$A,MATCH($C3851,Торг!$I:$I,0))),"")</f>
        <v/>
      </c>
      <c r="M3851" s="132" t="str">
        <f>IFERROR(IFERROR(INDEX(Кат!$B:$B,MATCH($C3851,Кат!$I:$I,0)),INDEX(Торг!$B:$B,MATCH($C3851,Торг!$I:$I,0))),"")</f>
        <v/>
      </c>
      <c r="N3851" s="132" t="str">
        <f t="shared" si="60"/>
        <v>LUZAR LRC01082</v>
      </c>
      <c r="O3851" s="132" t="str">
        <f>IFERROR(IFERROR(INDEX(Кат!$B:$B,MATCH($N3851,Кат!$I:$I,0)),INDEX(Торг!$B:$B,MATCH($N3851,Торг!$I:$I,0))),"")</f>
        <v/>
      </c>
    </row>
    <row r="3852" spans="1:15" outlineLevel="2">
      <c r="A3852" t="s">
        <v>20819</v>
      </c>
      <c r="C3852" s="191" t="s">
        <v>3915</v>
      </c>
      <c r="E3852" t="s">
        <v>22946</v>
      </c>
      <c r="F3852" t="s">
        <v>22896</v>
      </c>
      <c r="G3852" t="s">
        <v>399</v>
      </c>
      <c r="H3852">
        <v>2660</v>
      </c>
      <c r="J3852" t="s">
        <v>22634</v>
      </c>
      <c r="K3852" s="132" t="str">
        <f>IFERROR(IFERROR(INDEX(Кат!$O:$O,MATCH($C3852,Кат!$I:$I,0)),INDEX(Торг!$L:$L,MATCH($C3852,Торг!$I:$I,0))),"")</f>
        <v/>
      </c>
      <c r="L3852" s="132" t="str">
        <f>IFERROR(IFERROR(INDEX(Кат!$A:$A,MATCH($C3852,Кат!$I:$I,0)),INDEX(Торг!$A:$A,MATCH($C3852,Торг!$I:$I,0))),"")</f>
        <v/>
      </c>
      <c r="M3852" s="132" t="str">
        <f>IFERROR(IFERROR(INDEX(Кат!$B:$B,MATCH($C3852,Кат!$I:$I,0)),INDEX(Торг!$B:$B,MATCH($C3852,Торг!$I:$I,0))),"")</f>
        <v/>
      </c>
      <c r="N3852" s="132" t="str">
        <f t="shared" si="60"/>
        <v>LUZAR LRc01120</v>
      </c>
      <c r="O3852" s="132" t="str">
        <f>IFERROR(IFERROR(INDEX(Кат!$B:$B,MATCH($N3852,Кат!$I:$I,0)),INDEX(Торг!$B:$B,MATCH($N3852,Торг!$I:$I,0))),"")</f>
        <v/>
      </c>
    </row>
    <row r="3853" spans="1:15" outlineLevel="2">
      <c r="A3853" t="s">
        <v>20820</v>
      </c>
      <c r="C3853" s="191" t="s">
        <v>10698</v>
      </c>
      <c r="E3853" t="s">
        <v>22947</v>
      </c>
      <c r="F3853" t="s">
        <v>22896</v>
      </c>
      <c r="G3853" t="s">
        <v>399</v>
      </c>
      <c r="H3853">
        <v>3080</v>
      </c>
      <c r="J3853" t="s">
        <v>22634</v>
      </c>
      <c r="K3853" s="132" t="str">
        <f>IFERROR(IFERROR(INDEX(Кат!$O:$O,MATCH($C3853,Кат!$I:$I,0)),INDEX(Торг!$L:$L,MATCH($C3853,Торг!$I:$I,0))),"")</f>
        <v/>
      </c>
      <c r="L3853" s="132" t="str">
        <f>IFERROR(IFERROR(INDEX(Кат!$A:$A,MATCH($C3853,Кат!$I:$I,0)),INDEX(Торг!$A:$A,MATCH($C3853,Торг!$I:$I,0))),"")</f>
        <v/>
      </c>
      <c r="M3853" s="132" t="str">
        <f>IFERROR(IFERROR(INDEX(Кат!$B:$B,MATCH($C3853,Кат!$I:$I,0)),INDEX(Торг!$B:$B,MATCH($C3853,Торг!$I:$I,0))),"")</f>
        <v/>
      </c>
      <c r="N3853" s="132" t="str">
        <f t="shared" si="60"/>
        <v>LUZAR LRc01213</v>
      </c>
      <c r="O3853" s="132" t="str">
        <f>IFERROR(IFERROR(INDEX(Кат!$B:$B,MATCH($N3853,Кат!$I:$I,0)),INDEX(Торг!$B:$B,MATCH($N3853,Торг!$I:$I,0))),"")</f>
        <v/>
      </c>
    </row>
    <row r="3854" spans="1:15" outlineLevel="2">
      <c r="A3854" t="s">
        <v>20821</v>
      </c>
      <c r="C3854" s="191" t="s">
        <v>10699</v>
      </c>
      <c r="E3854" t="s">
        <v>22948</v>
      </c>
      <c r="F3854" t="s">
        <v>22896</v>
      </c>
      <c r="G3854" t="s">
        <v>399</v>
      </c>
      <c r="H3854">
        <v>3300</v>
      </c>
      <c r="J3854" t="s">
        <v>22634</v>
      </c>
      <c r="K3854" s="132" t="str">
        <f>IFERROR(IFERROR(INDEX(Кат!$O:$O,MATCH($C3854,Кат!$I:$I,0)),INDEX(Торг!$L:$L,MATCH($C3854,Торг!$I:$I,0))),"")</f>
        <v/>
      </c>
      <c r="L3854" s="132" t="str">
        <f>IFERROR(IFERROR(INDEX(Кат!$A:$A,MATCH($C3854,Кат!$I:$I,0)),INDEX(Торг!$A:$A,MATCH($C3854,Торг!$I:$I,0))),"")</f>
        <v/>
      </c>
      <c r="M3854" s="132" t="str">
        <f>IFERROR(IFERROR(INDEX(Кат!$B:$B,MATCH($C3854,Кат!$I:$I,0)),INDEX(Торг!$B:$B,MATCH($C3854,Торг!$I:$I,0))),"")</f>
        <v/>
      </c>
      <c r="N3854" s="132" t="str">
        <f t="shared" si="60"/>
        <v>LUZAR LRc01214</v>
      </c>
      <c r="O3854" s="132" t="str">
        <f>IFERROR(IFERROR(INDEX(Кат!$B:$B,MATCH($N3854,Кат!$I:$I,0)),INDEX(Торг!$B:$B,MATCH($N3854,Торг!$I:$I,0))),"")</f>
        <v/>
      </c>
    </row>
    <row r="3855" spans="1:15" outlineLevel="2">
      <c r="A3855" t="s">
        <v>20822</v>
      </c>
      <c r="C3855" s="191" t="s">
        <v>10700</v>
      </c>
      <c r="E3855" t="s">
        <v>22949</v>
      </c>
      <c r="F3855" t="s">
        <v>22896</v>
      </c>
      <c r="G3855" t="s">
        <v>399</v>
      </c>
      <c r="H3855">
        <v>3150</v>
      </c>
      <c r="J3855" t="s">
        <v>22634</v>
      </c>
      <c r="K3855" s="132" t="str">
        <f>IFERROR(IFERROR(INDEX(Кат!$O:$O,MATCH($C3855,Кат!$I:$I,0)),INDEX(Торг!$L:$L,MATCH($C3855,Торг!$I:$I,0))),"")</f>
        <v/>
      </c>
      <c r="L3855" s="132" t="str">
        <f>IFERROR(IFERROR(INDEX(Кат!$A:$A,MATCH($C3855,Кат!$I:$I,0)),INDEX(Торг!$A:$A,MATCH($C3855,Торг!$I:$I,0))),"")</f>
        <v/>
      </c>
      <c r="M3855" s="132" t="str">
        <f>IFERROR(IFERROR(INDEX(Кат!$B:$B,MATCH($C3855,Кат!$I:$I,0)),INDEX(Торг!$B:$B,MATCH($C3855,Торг!$I:$I,0))),"")</f>
        <v/>
      </c>
      <c r="N3855" s="132" t="str">
        <f t="shared" si="60"/>
        <v>LUZAR LRc0123</v>
      </c>
      <c r="O3855" s="132" t="str">
        <f>IFERROR(IFERROR(INDEX(Кат!$B:$B,MATCH($N3855,Кат!$I:$I,0)),INDEX(Торг!$B:$B,MATCH($N3855,Торг!$I:$I,0))),"")</f>
        <v/>
      </c>
    </row>
    <row r="3856" spans="1:15" outlineLevel="2">
      <c r="A3856" t="s">
        <v>20823</v>
      </c>
      <c r="C3856" s="191" t="s">
        <v>10701</v>
      </c>
      <c r="E3856" t="s">
        <v>22950</v>
      </c>
      <c r="F3856" t="s">
        <v>22896</v>
      </c>
      <c r="G3856" t="s">
        <v>399</v>
      </c>
      <c r="H3856">
        <v>5410</v>
      </c>
      <c r="J3856" t="s">
        <v>22634</v>
      </c>
      <c r="K3856" s="132" t="str">
        <f>IFERROR(IFERROR(INDEX(Кат!$O:$O,MATCH($C3856,Кат!$I:$I,0)),INDEX(Торг!$L:$L,MATCH($C3856,Торг!$I:$I,0))),"")</f>
        <v/>
      </c>
      <c r="L3856" s="132" t="str">
        <f>IFERROR(IFERROR(INDEX(Кат!$A:$A,MATCH($C3856,Кат!$I:$I,0)),INDEX(Торг!$A:$A,MATCH($C3856,Торг!$I:$I,0))),"")</f>
        <v/>
      </c>
      <c r="M3856" s="132" t="str">
        <f>IFERROR(IFERROR(INDEX(Кат!$B:$B,MATCH($C3856,Кат!$I:$I,0)),INDEX(Торг!$B:$B,MATCH($C3856,Торг!$I:$I,0))),"")</f>
        <v/>
      </c>
      <c r="N3856" s="132" t="str">
        <f t="shared" si="60"/>
        <v>LUZAR LRc01270b</v>
      </c>
      <c r="O3856" s="132" t="str">
        <f>IFERROR(IFERROR(INDEX(Кат!$B:$B,MATCH($N3856,Кат!$I:$I,0)),INDEX(Торг!$B:$B,MATCH($N3856,Торг!$I:$I,0))),"")</f>
        <v/>
      </c>
    </row>
    <row r="3857" spans="1:15" outlineLevel="2">
      <c r="A3857" t="s">
        <v>20824</v>
      </c>
      <c r="C3857" s="191" t="s">
        <v>10702</v>
      </c>
      <c r="E3857" t="s">
        <v>22951</v>
      </c>
      <c r="F3857" t="s">
        <v>22896</v>
      </c>
      <c r="G3857" t="s">
        <v>399</v>
      </c>
      <c r="H3857">
        <v>5650</v>
      </c>
      <c r="J3857" t="s">
        <v>22634</v>
      </c>
      <c r="K3857" s="132" t="str">
        <f>IFERROR(IFERROR(INDEX(Кат!$O:$O,MATCH($C3857,Кат!$I:$I,0)),INDEX(Торг!$L:$L,MATCH($C3857,Торг!$I:$I,0))),"")</f>
        <v/>
      </c>
      <c r="L3857" s="132" t="str">
        <f>IFERROR(IFERROR(INDEX(Кат!$A:$A,MATCH($C3857,Кат!$I:$I,0)),INDEX(Торг!$A:$A,MATCH($C3857,Торг!$I:$I,0))),"")</f>
        <v/>
      </c>
      <c r="M3857" s="132" t="str">
        <f>IFERROR(IFERROR(INDEX(Кат!$B:$B,MATCH($C3857,Кат!$I:$I,0)),INDEX(Торг!$B:$B,MATCH($C3857,Торг!$I:$I,0))),"")</f>
        <v/>
      </c>
      <c r="N3857" s="132" t="str">
        <f t="shared" si="60"/>
        <v>LUZAR LRc01272b</v>
      </c>
      <c r="O3857" s="132" t="str">
        <f>IFERROR(IFERROR(INDEX(Кат!$B:$B,MATCH($N3857,Кат!$I:$I,0)),INDEX(Торг!$B:$B,MATCH($N3857,Торг!$I:$I,0))),"")</f>
        <v/>
      </c>
    </row>
    <row r="3858" spans="1:15" outlineLevel="2">
      <c r="A3858" t="s">
        <v>20825</v>
      </c>
      <c r="C3858" s="191" t="s">
        <v>10703</v>
      </c>
      <c r="E3858" t="s">
        <v>22952</v>
      </c>
      <c r="F3858" t="s">
        <v>22896</v>
      </c>
      <c r="G3858" t="s">
        <v>399</v>
      </c>
      <c r="H3858">
        <v>2720</v>
      </c>
      <c r="J3858" t="s">
        <v>22634</v>
      </c>
      <c r="K3858" s="132" t="str">
        <f>IFERROR(IFERROR(INDEX(Кат!$O:$O,MATCH($C3858,Кат!$I:$I,0)),INDEX(Торг!$L:$L,MATCH($C3858,Торг!$I:$I,0))),"")</f>
        <v/>
      </c>
      <c r="L3858" s="132" t="str">
        <f>IFERROR(IFERROR(INDEX(Кат!$A:$A,MATCH($C3858,Кат!$I:$I,0)),INDEX(Торг!$A:$A,MATCH($C3858,Торг!$I:$I,0))),"")</f>
        <v/>
      </c>
      <c r="M3858" s="132" t="str">
        <f>IFERROR(IFERROR(INDEX(Кат!$B:$B,MATCH($C3858,Кат!$I:$I,0)),INDEX(Торг!$B:$B,MATCH($C3858,Торг!$I:$I,0))),"")</f>
        <v/>
      </c>
      <c r="N3858" s="132" t="str">
        <f t="shared" si="60"/>
        <v>LUZAR LRc0127</v>
      </c>
      <c r="O3858" s="132" t="str">
        <f>IFERROR(IFERROR(INDEX(Кат!$B:$B,MATCH($N3858,Кат!$I:$I,0)),INDEX(Торг!$B:$B,MATCH($N3858,Торг!$I:$I,0))),"")</f>
        <v/>
      </c>
    </row>
    <row r="3859" spans="1:15" outlineLevel="2">
      <c r="A3859" t="s">
        <v>25931</v>
      </c>
      <c r="C3859" s="191" t="s">
        <v>25932</v>
      </c>
      <c r="E3859" t="s">
        <v>25933</v>
      </c>
      <c r="F3859" t="s">
        <v>22896</v>
      </c>
      <c r="G3859" t="s">
        <v>399</v>
      </c>
      <c r="H3859">
        <v>6800</v>
      </c>
      <c r="J3859" t="s">
        <v>22634</v>
      </c>
      <c r="K3859" s="132" t="str">
        <f>IFERROR(IFERROR(INDEX(Кат!$O:$O,MATCH($C3859,Кат!$I:$I,0)),INDEX(Торг!$L:$L,MATCH($C3859,Торг!$I:$I,0))),"")</f>
        <v/>
      </c>
      <c r="L3859" s="132" t="str">
        <f>IFERROR(IFERROR(INDEX(Кат!$A:$A,MATCH($C3859,Кат!$I:$I,0)),INDEX(Торг!$A:$A,MATCH($C3859,Торг!$I:$I,0))),"")</f>
        <v/>
      </c>
      <c r="M3859" s="132" t="str">
        <f>IFERROR(IFERROR(INDEX(Кат!$B:$B,MATCH($C3859,Кат!$I:$I,0)),INDEX(Торг!$B:$B,MATCH($C3859,Торг!$I:$I,0))),"")</f>
        <v/>
      </c>
      <c r="N3859" s="132" t="str">
        <f t="shared" si="60"/>
        <v>LUZAR LRc01194</v>
      </c>
      <c r="O3859" s="132" t="str">
        <f>IFERROR(IFERROR(INDEX(Кат!$B:$B,MATCH($N3859,Кат!$I:$I,0)),INDEX(Торг!$B:$B,MATCH($N3859,Торг!$I:$I,0))),"")</f>
        <v/>
      </c>
    </row>
    <row r="3860" spans="1:15" outlineLevel="2">
      <c r="A3860" t="s">
        <v>30539</v>
      </c>
      <c r="C3860" s="191" t="s">
        <v>30540</v>
      </c>
      <c r="E3860" t="s">
        <v>30541</v>
      </c>
      <c r="F3860" t="s">
        <v>22896</v>
      </c>
      <c r="G3860" t="s">
        <v>399</v>
      </c>
      <c r="H3860">
        <v>7550</v>
      </c>
      <c r="J3860" t="s">
        <v>22634</v>
      </c>
      <c r="K3860" s="132" t="str">
        <f>IFERROR(IFERROR(INDEX(Кат!$O:$O,MATCH($C3860,Кат!$I:$I,0)),INDEX(Торг!$L:$L,MATCH($C3860,Торг!$I:$I,0))),"")</f>
        <v/>
      </c>
      <c r="L3860" s="132" t="str">
        <f>IFERROR(IFERROR(INDEX(Кат!$A:$A,MATCH($C3860,Кат!$I:$I,0)),INDEX(Торг!$A:$A,MATCH($C3860,Торг!$I:$I,0))),"")</f>
        <v/>
      </c>
      <c r="M3860" s="132" t="str">
        <f>IFERROR(IFERROR(INDEX(Кат!$B:$B,MATCH($C3860,Кат!$I:$I,0)),INDEX(Торг!$B:$B,MATCH($C3860,Торг!$I:$I,0))),"")</f>
        <v/>
      </c>
      <c r="N3860" s="132" t="str">
        <f t="shared" si="60"/>
        <v>LUZAR LRc0195</v>
      </c>
      <c r="O3860" s="132" t="str">
        <f>IFERROR(IFERROR(INDEX(Кат!$B:$B,MATCH($N3860,Кат!$I:$I,0)),INDEX(Торг!$B:$B,MATCH($N3860,Торг!$I:$I,0))),"")</f>
        <v/>
      </c>
    </row>
    <row r="3861" spans="1:15" outlineLevel="2">
      <c r="A3861" t="s">
        <v>20826</v>
      </c>
      <c r="C3861" s="191" t="s">
        <v>10704</v>
      </c>
      <c r="E3861" t="s">
        <v>22953</v>
      </c>
      <c r="F3861" t="s">
        <v>22896</v>
      </c>
      <c r="G3861" t="s">
        <v>399</v>
      </c>
      <c r="H3861">
        <v>5530</v>
      </c>
      <c r="J3861" t="s">
        <v>22634</v>
      </c>
      <c r="K3861" s="132" t="str">
        <f>IFERROR(IFERROR(INDEX(Кат!$O:$O,MATCH($C3861,Кат!$I:$I,0)),INDEX(Торг!$L:$L,MATCH($C3861,Торг!$I:$I,0))),"")</f>
        <v/>
      </c>
      <c r="L3861" s="132" t="str">
        <f>IFERROR(IFERROR(INDEX(Кат!$A:$A,MATCH($C3861,Кат!$I:$I,0)),INDEX(Торг!$A:$A,MATCH($C3861,Торг!$I:$I,0))),"")</f>
        <v/>
      </c>
      <c r="M3861" s="132" t="str">
        <f>IFERROR(IFERROR(INDEX(Кат!$B:$B,MATCH($C3861,Кат!$I:$I,0)),INDEX(Торг!$B:$B,MATCH($C3861,Торг!$I:$I,0))),"")</f>
        <v/>
      </c>
      <c r="N3861" s="132" t="str">
        <f t="shared" si="60"/>
        <v>LUZAR LRc0194</v>
      </c>
      <c r="O3861" s="132" t="str">
        <f>IFERROR(IFERROR(INDEX(Кат!$B:$B,MATCH($N3861,Кат!$I:$I,0)),INDEX(Торг!$B:$B,MATCH($N3861,Торг!$I:$I,0))),"")</f>
        <v/>
      </c>
    </row>
    <row r="3862" spans="1:15" outlineLevel="2">
      <c r="A3862" t="s">
        <v>20827</v>
      </c>
      <c r="C3862" s="191" t="s">
        <v>10705</v>
      </c>
      <c r="E3862" t="s">
        <v>22954</v>
      </c>
      <c r="F3862" t="s">
        <v>22896</v>
      </c>
      <c r="G3862" t="s">
        <v>399</v>
      </c>
      <c r="H3862">
        <v>4080</v>
      </c>
      <c r="J3862" t="s">
        <v>22634</v>
      </c>
      <c r="K3862" s="132" t="str">
        <f>IFERROR(IFERROR(INDEX(Кат!$O:$O,MATCH($C3862,Кат!$I:$I,0)),INDEX(Торг!$L:$L,MATCH($C3862,Торг!$I:$I,0))),"")</f>
        <v/>
      </c>
      <c r="L3862" s="132" t="str">
        <f>IFERROR(IFERROR(INDEX(Кат!$A:$A,MATCH($C3862,Кат!$I:$I,0)),INDEX(Торг!$A:$A,MATCH($C3862,Торг!$I:$I,0))),"")</f>
        <v/>
      </c>
      <c r="M3862" s="132" t="str">
        <f>IFERROR(IFERROR(INDEX(Кат!$B:$B,MATCH($C3862,Кат!$I:$I,0)),INDEX(Торг!$B:$B,MATCH($C3862,Торг!$I:$I,0))),"")</f>
        <v/>
      </c>
      <c r="N3862" s="132" t="str">
        <f t="shared" si="60"/>
        <v>LUZAR LRc0190b</v>
      </c>
      <c r="O3862" s="132" t="str">
        <f>IFERROR(IFERROR(INDEX(Кат!$B:$B,MATCH($N3862,Кат!$I:$I,0)),INDEX(Торг!$B:$B,MATCH($N3862,Торг!$I:$I,0))),"")</f>
        <v/>
      </c>
    </row>
    <row r="3863" spans="1:15" outlineLevel="2">
      <c r="A3863" t="s">
        <v>20828</v>
      </c>
      <c r="C3863" s="191" t="s">
        <v>10706</v>
      </c>
      <c r="E3863" t="s">
        <v>22955</v>
      </c>
      <c r="F3863" t="s">
        <v>22896</v>
      </c>
      <c r="G3863" t="s">
        <v>399</v>
      </c>
      <c r="H3863">
        <v>6740</v>
      </c>
      <c r="J3863" t="s">
        <v>22634</v>
      </c>
      <c r="K3863" s="132" t="str">
        <f>IFERROR(IFERROR(INDEX(Кат!$O:$O,MATCH($C3863,Кат!$I:$I,0)),INDEX(Торг!$L:$L,MATCH($C3863,Торг!$I:$I,0))),"")</f>
        <v/>
      </c>
      <c r="L3863" s="132" t="str">
        <f>IFERROR(IFERROR(INDEX(Кат!$A:$A,MATCH($C3863,Кат!$I:$I,0)),INDEX(Торг!$A:$A,MATCH($C3863,Торг!$I:$I,0))),"")</f>
        <v/>
      </c>
      <c r="M3863" s="132" t="str">
        <f>IFERROR(IFERROR(INDEX(Кат!$B:$B,MATCH($C3863,Кат!$I:$I,0)),INDEX(Торг!$B:$B,MATCH($C3863,Торг!$I:$I,0))),"")</f>
        <v/>
      </c>
      <c r="N3863" s="132" t="str">
        <f t="shared" si="60"/>
        <v>LUZAR LRc01192b</v>
      </c>
      <c r="O3863" s="132" t="str">
        <f>IFERROR(IFERROR(INDEX(Кат!$B:$B,MATCH($N3863,Кат!$I:$I,0)),INDEX(Торг!$B:$B,MATCH($N3863,Торг!$I:$I,0))),"")</f>
        <v/>
      </c>
    </row>
    <row r="3864" spans="1:15" outlineLevel="2">
      <c r="A3864" t="s">
        <v>20829</v>
      </c>
      <c r="C3864" s="191" t="s">
        <v>10707</v>
      </c>
      <c r="E3864" t="s">
        <v>22956</v>
      </c>
      <c r="F3864" t="s">
        <v>22896</v>
      </c>
      <c r="G3864" t="s">
        <v>399</v>
      </c>
      <c r="H3864">
        <v>5620</v>
      </c>
      <c r="J3864" t="s">
        <v>22634</v>
      </c>
      <c r="K3864" s="132" t="str">
        <f>IFERROR(IFERROR(INDEX(Кат!$O:$O,MATCH($C3864,Кат!$I:$I,0)),INDEX(Торг!$L:$L,MATCH($C3864,Торг!$I:$I,0))),"")</f>
        <v/>
      </c>
      <c r="L3864" s="132" t="str">
        <f>IFERROR(IFERROR(INDEX(Кат!$A:$A,MATCH($C3864,Кат!$I:$I,0)),INDEX(Торг!$A:$A,MATCH($C3864,Торг!$I:$I,0))),"")</f>
        <v/>
      </c>
      <c r="M3864" s="132" t="str">
        <f>IFERROR(IFERROR(INDEX(Кат!$B:$B,MATCH($C3864,Кат!$I:$I,0)),INDEX(Торг!$B:$B,MATCH($C3864,Торг!$I:$I,0))),"")</f>
        <v/>
      </c>
      <c r="N3864" s="132" t="str">
        <f t="shared" si="60"/>
        <v>LUZAR LRc0192b</v>
      </c>
      <c r="O3864" s="132" t="str">
        <f>IFERROR(IFERROR(INDEX(Кат!$B:$B,MATCH($N3864,Кат!$I:$I,0)),INDEX(Торг!$B:$B,MATCH($N3864,Торг!$I:$I,0))),"")</f>
        <v/>
      </c>
    </row>
    <row r="3865" spans="1:15" outlineLevel="2">
      <c r="A3865" t="s">
        <v>33693</v>
      </c>
      <c r="C3865" s="191" t="s">
        <v>33694</v>
      </c>
      <c r="E3865" t="s">
        <v>33695</v>
      </c>
      <c r="F3865" t="s">
        <v>22896</v>
      </c>
      <c r="G3865" t="s">
        <v>399</v>
      </c>
      <c r="H3865">
        <v>5080</v>
      </c>
      <c r="J3865" t="s">
        <v>22634</v>
      </c>
      <c r="K3865" s="132" t="str">
        <f>IFERROR(IFERROR(INDEX(Кат!$O:$O,MATCH($C3865,Кат!$I:$I,0)),INDEX(Торг!$L:$L,MATCH($C3865,Торг!$I:$I,0))),"")</f>
        <v/>
      </c>
      <c r="L3865" s="132" t="str">
        <f>IFERROR(IFERROR(INDEX(Кат!$A:$A,MATCH($C3865,Кат!$I:$I,0)),INDEX(Торг!$A:$A,MATCH($C3865,Торг!$I:$I,0))),"")</f>
        <v/>
      </c>
      <c r="M3865" s="132" t="str">
        <f>IFERROR(IFERROR(INDEX(Кат!$B:$B,MATCH($C3865,Кат!$I:$I,0)),INDEX(Торг!$B:$B,MATCH($C3865,Торг!$I:$I,0))),"")</f>
        <v/>
      </c>
      <c r="N3865" s="132" t="str">
        <f t="shared" si="60"/>
        <v>LUZAR LRc01900</v>
      </c>
      <c r="O3865" s="132" t="str">
        <f>IFERROR(IFERROR(INDEX(Кат!$B:$B,MATCH($N3865,Кат!$I:$I,0)),INDEX(Торг!$B:$B,MATCH($N3865,Торг!$I:$I,0))),"")</f>
        <v/>
      </c>
    </row>
    <row r="3866" spans="1:15" outlineLevel="2">
      <c r="A3866" t="s">
        <v>20830</v>
      </c>
      <c r="C3866" s="191" t="s">
        <v>10708</v>
      </c>
      <c r="E3866" t="s">
        <v>22957</v>
      </c>
      <c r="F3866" t="s">
        <v>22896</v>
      </c>
      <c r="G3866" t="s">
        <v>399</v>
      </c>
      <c r="H3866">
        <v>5580</v>
      </c>
      <c r="J3866" t="s">
        <v>22634</v>
      </c>
      <c r="K3866" s="132" t="str">
        <f>IFERROR(IFERROR(INDEX(Кат!$O:$O,MATCH($C3866,Кат!$I:$I,0)),INDEX(Торг!$L:$L,MATCH($C3866,Торг!$I:$I,0))),"")</f>
        <v/>
      </c>
      <c r="L3866" s="132" t="str">
        <f>IFERROR(IFERROR(INDEX(Кат!$A:$A,MATCH($C3866,Кат!$I:$I,0)),INDEX(Торг!$A:$A,MATCH($C3866,Торг!$I:$I,0))),"")</f>
        <v/>
      </c>
      <c r="M3866" s="132" t="str">
        <f>IFERROR(IFERROR(INDEX(Кат!$B:$B,MATCH($C3866,Кат!$I:$I,0)),INDEX(Торг!$B:$B,MATCH($C3866,Торг!$I:$I,0))),"")</f>
        <v/>
      </c>
      <c r="N3866" s="132" t="str">
        <f t="shared" si="60"/>
        <v>LUZAR LRcRELo08139</v>
      </c>
      <c r="O3866" s="132" t="str">
        <f>IFERROR(IFERROR(INDEX(Кат!$B:$B,MATCH($N3866,Кат!$I:$I,0)),INDEX(Торг!$B:$B,MATCH($N3866,Торг!$I:$I,0))),"")</f>
        <v/>
      </c>
    </row>
    <row r="3867" spans="1:15" outlineLevel="2">
      <c r="A3867" t="s">
        <v>20831</v>
      </c>
      <c r="C3867" s="191" t="s">
        <v>10709</v>
      </c>
      <c r="E3867" t="s">
        <v>22957</v>
      </c>
      <c r="F3867" t="s">
        <v>22896</v>
      </c>
      <c r="G3867" t="s">
        <v>399</v>
      </c>
      <c r="H3867">
        <v>5570</v>
      </c>
      <c r="J3867" t="s">
        <v>22634</v>
      </c>
      <c r="K3867" s="132" t="str">
        <f>IFERROR(IFERROR(INDEX(Кат!$O:$O,MATCH($C3867,Кат!$I:$I,0)),INDEX(Торг!$L:$L,MATCH($C3867,Торг!$I:$I,0))),"")</f>
        <v/>
      </c>
      <c r="L3867" s="132" t="str">
        <f>IFERROR(IFERROR(INDEX(Кат!$A:$A,MATCH($C3867,Кат!$I:$I,0)),INDEX(Торг!$A:$A,MATCH($C3867,Торг!$I:$I,0))),"")</f>
        <v/>
      </c>
      <c r="M3867" s="132" t="str">
        <f>IFERROR(IFERROR(INDEX(Кат!$B:$B,MATCH($C3867,Кат!$I:$I,0)),INDEX(Торг!$B:$B,MATCH($C3867,Торг!$I:$I,0))),"")</f>
        <v/>
      </c>
      <c r="N3867" s="132" t="str">
        <f t="shared" si="60"/>
        <v>LUZAR LRc09198</v>
      </c>
      <c r="O3867" s="132" t="str">
        <f>IFERROR(IFERROR(INDEX(Кат!$B:$B,MATCH($N3867,Кат!$I:$I,0)),INDEX(Торг!$B:$B,MATCH($N3867,Торг!$I:$I,0))),"")</f>
        <v/>
      </c>
    </row>
    <row r="3868" spans="1:15" outlineLevel="2">
      <c r="A3868" t="s">
        <v>20832</v>
      </c>
      <c r="C3868" s="191" t="s">
        <v>10710</v>
      </c>
      <c r="E3868" t="s">
        <v>22958</v>
      </c>
      <c r="F3868" t="s">
        <v>22896</v>
      </c>
      <c r="G3868" t="s">
        <v>399</v>
      </c>
      <c r="H3868">
        <v>4620</v>
      </c>
      <c r="J3868" t="s">
        <v>22634</v>
      </c>
      <c r="K3868" s="132" t="str">
        <f>IFERROR(IFERROR(INDEX(Кат!$O:$O,MATCH($C3868,Кат!$I:$I,0)),INDEX(Торг!$L:$L,MATCH($C3868,Торг!$I:$I,0))),"")</f>
        <v/>
      </c>
      <c r="L3868" s="132" t="str">
        <f>IFERROR(IFERROR(INDEX(Кат!$A:$A,MATCH($C3868,Кат!$I:$I,0)),INDEX(Торг!$A:$A,MATCH($C3868,Торг!$I:$I,0))),"")</f>
        <v/>
      </c>
      <c r="M3868" s="132" t="str">
        <f>IFERROR(IFERROR(INDEX(Кат!$B:$B,MATCH($C3868,Кат!$I:$I,0)),INDEX(Торг!$B:$B,MATCH($C3868,Торг!$I:$I,0))),"")</f>
        <v/>
      </c>
      <c r="N3868" s="132" t="str">
        <f t="shared" si="60"/>
        <v>LUZAR LRc0938</v>
      </c>
      <c r="O3868" s="132" t="str">
        <f>IFERROR(IFERROR(INDEX(Кат!$B:$B,MATCH($N3868,Кат!$I:$I,0)),INDEX(Торг!$B:$B,MATCH($N3868,Торг!$I:$I,0))),"")</f>
        <v/>
      </c>
    </row>
    <row r="3869" spans="1:15" outlineLevel="2">
      <c r="A3869" t="s">
        <v>20833</v>
      </c>
      <c r="C3869" s="191" t="s">
        <v>10711</v>
      </c>
      <c r="E3869" t="s">
        <v>22959</v>
      </c>
      <c r="F3869" t="s">
        <v>22896</v>
      </c>
      <c r="G3869" t="s">
        <v>399</v>
      </c>
      <c r="H3869">
        <v>6120</v>
      </c>
      <c r="J3869" t="s">
        <v>22634</v>
      </c>
      <c r="K3869" s="132" t="str">
        <f>IFERROR(IFERROR(INDEX(Кат!$O:$O,MATCH($C3869,Кат!$I:$I,0)),INDEX(Торг!$L:$L,MATCH($C3869,Торг!$I:$I,0))),"")</f>
        <v/>
      </c>
      <c r="L3869" s="132" t="str">
        <f>IFERROR(IFERROR(INDEX(Кат!$A:$A,MATCH($C3869,Кат!$I:$I,0)),INDEX(Торг!$A:$A,MATCH($C3869,Торг!$I:$I,0))),"")</f>
        <v/>
      </c>
      <c r="M3869" s="132" t="str">
        <f>IFERROR(IFERROR(INDEX(Кат!$B:$B,MATCH($C3869,Кат!$I:$I,0)),INDEX(Торг!$B:$B,MATCH($C3869,Торг!$I:$I,0))),"")</f>
        <v/>
      </c>
      <c r="N3869" s="132" t="str">
        <f t="shared" si="60"/>
        <v>LUZAR LRc0978</v>
      </c>
      <c r="O3869" s="132" t="str">
        <f>IFERROR(IFERROR(INDEX(Кат!$B:$B,MATCH($N3869,Кат!$I:$I,0)),INDEX(Торг!$B:$B,MATCH($N3869,Торг!$I:$I,0))),"")</f>
        <v/>
      </c>
    </row>
    <row r="3870" spans="1:15" outlineLevel="2">
      <c r="A3870" t="s">
        <v>20834</v>
      </c>
      <c r="C3870" s="191" t="s">
        <v>10712</v>
      </c>
      <c r="E3870" t="s">
        <v>23224</v>
      </c>
      <c r="F3870" t="s">
        <v>22896</v>
      </c>
      <c r="G3870" t="s">
        <v>399</v>
      </c>
      <c r="H3870">
        <v>8110</v>
      </c>
      <c r="J3870" t="s">
        <v>22634</v>
      </c>
      <c r="K3870" s="132" t="str">
        <f>IFERROR(IFERROR(INDEX(Кат!$O:$O,MATCH($C3870,Кат!$I:$I,0)),INDEX(Торг!$L:$L,MATCH($C3870,Торг!$I:$I,0))),"")</f>
        <v/>
      </c>
      <c r="L3870" s="132" t="str">
        <f>IFERROR(IFERROR(INDEX(Кат!$A:$A,MATCH($C3870,Кат!$I:$I,0)),INDEX(Торг!$A:$A,MATCH($C3870,Торг!$I:$I,0))),"")</f>
        <v/>
      </c>
      <c r="M3870" s="132" t="str">
        <f>IFERROR(IFERROR(INDEX(Кат!$B:$B,MATCH($C3870,Кат!$I:$I,0)),INDEX(Торг!$B:$B,MATCH($C3870,Торг!$I:$I,0))),"")</f>
        <v/>
      </c>
      <c r="N3870" s="132" t="str">
        <f t="shared" si="60"/>
        <v>LUZAR LRc0901</v>
      </c>
      <c r="O3870" s="132" t="str">
        <f>IFERROR(IFERROR(INDEX(Кат!$B:$B,MATCH($N3870,Кат!$I:$I,0)),INDEX(Торг!$B:$B,MATCH($N3870,Торг!$I:$I,0))),"")</f>
        <v/>
      </c>
    </row>
    <row r="3871" spans="1:15" outlineLevel="2">
      <c r="A3871" t="s">
        <v>27444</v>
      </c>
      <c r="C3871" s="191" t="s">
        <v>27445</v>
      </c>
      <c r="E3871" t="s">
        <v>27446</v>
      </c>
      <c r="F3871" t="s">
        <v>22896</v>
      </c>
      <c r="G3871" t="s">
        <v>399</v>
      </c>
      <c r="H3871">
        <v>7370</v>
      </c>
      <c r="J3871" t="s">
        <v>22634</v>
      </c>
      <c r="K3871" s="132" t="str">
        <f>IFERROR(IFERROR(INDEX(Кат!$O:$O,MATCH($C3871,Кат!$I:$I,0)),INDEX(Торг!$L:$L,MATCH($C3871,Торг!$I:$I,0))),"")</f>
        <v/>
      </c>
      <c r="L3871" s="132" t="str">
        <f>IFERROR(IFERROR(INDEX(Кат!$A:$A,MATCH($C3871,Кат!$I:$I,0)),INDEX(Торг!$A:$A,MATCH($C3871,Торг!$I:$I,0))),"")</f>
        <v/>
      </c>
      <c r="M3871" s="132" t="str">
        <f>IFERROR(IFERROR(INDEX(Кат!$B:$B,MATCH($C3871,Кат!$I:$I,0)),INDEX(Торг!$B:$B,MATCH($C3871,Торг!$I:$I,0))),"")</f>
        <v/>
      </c>
      <c r="N3871" s="132" t="str">
        <f t="shared" si="60"/>
        <v>LUZAR LRc0302b</v>
      </c>
      <c r="O3871" s="132" t="str">
        <f>IFERROR(IFERROR(INDEX(Кат!$B:$B,MATCH($N3871,Кат!$I:$I,0)),INDEX(Торг!$B:$B,MATCH($N3871,Торг!$I:$I,0))),"")</f>
        <v/>
      </c>
    </row>
    <row r="3872" spans="1:15" outlineLevel="2">
      <c r="A3872" t="s">
        <v>30925</v>
      </c>
      <c r="C3872" s="191" t="s">
        <v>30926</v>
      </c>
      <c r="E3872" t="s">
        <v>30927</v>
      </c>
      <c r="F3872" t="s">
        <v>22896</v>
      </c>
      <c r="G3872" t="s">
        <v>399</v>
      </c>
      <c r="H3872">
        <v>16480</v>
      </c>
      <c r="J3872" t="s">
        <v>22634</v>
      </c>
      <c r="K3872" s="132" t="str">
        <f>IFERROR(IFERROR(INDEX(Кат!$O:$O,MATCH($C3872,Кат!$I:$I,0)),INDEX(Торг!$L:$L,MATCH($C3872,Торг!$I:$I,0))),"")</f>
        <v/>
      </c>
      <c r="L3872" s="132" t="str">
        <f>IFERROR(IFERROR(INDEX(Кат!$A:$A,MATCH($C3872,Кат!$I:$I,0)),INDEX(Торг!$A:$A,MATCH($C3872,Торг!$I:$I,0))),"")</f>
        <v/>
      </c>
      <c r="M3872" s="132" t="str">
        <f>IFERROR(IFERROR(INDEX(Кат!$B:$B,MATCH($C3872,Кат!$I:$I,0)),INDEX(Торг!$B:$B,MATCH($C3872,Торг!$I:$I,0))),"")</f>
        <v/>
      </c>
      <c r="N3872" s="132" t="str">
        <f t="shared" si="60"/>
        <v>LUZAR LRIC03028</v>
      </c>
      <c r="O3872" s="132" t="str">
        <f>IFERROR(IFERROR(INDEX(Кат!$B:$B,MATCH($N3872,Кат!$I:$I,0)),INDEX(Торг!$B:$B,MATCH($N3872,Торг!$I:$I,0))),"")</f>
        <v/>
      </c>
    </row>
    <row r="3873" spans="1:15" outlineLevel="2">
      <c r="A3873" t="s">
        <v>26450</v>
      </c>
      <c r="C3873" s="191" t="s">
        <v>26451</v>
      </c>
      <c r="E3873" t="s">
        <v>26452</v>
      </c>
      <c r="F3873" t="s">
        <v>22896</v>
      </c>
      <c r="G3873" t="s">
        <v>399</v>
      </c>
      <c r="H3873">
        <v>17170</v>
      </c>
      <c r="J3873" t="s">
        <v>22634</v>
      </c>
      <c r="K3873" s="132" t="str">
        <f>IFERROR(IFERROR(INDEX(Кат!$O:$O,MATCH($C3873,Кат!$I:$I,0)),INDEX(Торг!$L:$L,MATCH($C3873,Торг!$I:$I,0))),"")</f>
        <v/>
      </c>
      <c r="L3873" s="132" t="str">
        <f>IFERROR(IFERROR(INDEX(Кат!$A:$A,MATCH($C3873,Кат!$I:$I,0)),INDEX(Торг!$A:$A,MATCH($C3873,Торг!$I:$I,0))),"")</f>
        <v/>
      </c>
      <c r="M3873" s="132" t="str">
        <f>IFERROR(IFERROR(INDEX(Кат!$B:$B,MATCH($C3873,Кат!$I:$I,0)),INDEX(Торг!$B:$B,MATCH($C3873,Торг!$I:$I,0))),"")</f>
        <v/>
      </c>
      <c r="N3873" s="132" t="str">
        <f t="shared" si="60"/>
        <v>LUZAR LRIC0322</v>
      </c>
      <c r="O3873" s="132" t="str">
        <f>IFERROR(IFERROR(INDEX(Кат!$B:$B,MATCH($N3873,Кат!$I:$I,0)),INDEX(Торг!$B:$B,MATCH($N3873,Торг!$I:$I,0))),"")</f>
        <v/>
      </c>
    </row>
    <row r="3874" spans="1:15" outlineLevel="2">
      <c r="A3874" t="s">
        <v>23983</v>
      </c>
      <c r="C3874" s="191"/>
      <c r="E3874" t="s">
        <v>23984</v>
      </c>
      <c r="J3874" t="s">
        <v>22634</v>
      </c>
      <c r="K3874" s="132" t="str">
        <f>IFERROR(IFERROR(INDEX(Кат!$O:$O,MATCH($C3874,Кат!$I:$I,0)),INDEX(Торг!$L:$L,MATCH($C3874,Торг!$I:$I,0))),"")</f>
        <v/>
      </c>
      <c r="L3874" s="132" t="str">
        <f>IFERROR(IFERROR(INDEX(Кат!$A:$A,MATCH($C3874,Кат!$I:$I,0)),INDEX(Торг!$A:$A,MATCH($C3874,Торг!$I:$I,0))),"")</f>
        <v/>
      </c>
      <c r="M3874" s="132" t="str">
        <f>IFERROR(IFERROR(INDEX(Кат!$B:$B,MATCH($C3874,Кат!$I:$I,0)),INDEX(Торг!$B:$B,MATCH($C3874,Торг!$I:$I,0))),"")</f>
        <v/>
      </c>
      <c r="N3874" s="132" t="str">
        <f t="shared" si="60"/>
        <v xml:space="preserve"> </v>
      </c>
      <c r="O3874" s="132" t="str">
        <f>IFERROR(IFERROR(INDEX(Кат!$B:$B,MATCH($N3874,Кат!$I:$I,0)),INDEX(Торг!$B:$B,MATCH($N3874,Торг!$I:$I,0))),"")</f>
        <v/>
      </c>
    </row>
    <row r="3875" spans="1:15" outlineLevel="2">
      <c r="A3875" t="s">
        <v>20835</v>
      </c>
      <c r="C3875" s="191" t="s">
        <v>10713</v>
      </c>
      <c r="E3875" t="s">
        <v>22960</v>
      </c>
      <c r="F3875" t="s">
        <v>22896</v>
      </c>
      <c r="G3875" t="s">
        <v>399</v>
      </c>
      <c r="H3875">
        <v>620</v>
      </c>
      <c r="J3875" t="s">
        <v>22634</v>
      </c>
      <c r="K3875" s="132" t="str">
        <f>IFERROR(IFERROR(INDEX(Кат!$O:$O,MATCH($C3875,Кат!$I:$I,0)),INDEX(Торг!$L:$L,MATCH($C3875,Торг!$I:$I,0))),"")</f>
        <v/>
      </c>
      <c r="L3875" s="132" t="str">
        <f>IFERROR(IFERROR(INDEX(Кат!$A:$A,MATCH($C3875,Кат!$I:$I,0)),INDEX(Торг!$A:$A,MATCH($C3875,Торг!$I:$I,0))),"")</f>
        <v/>
      </c>
      <c r="M3875" s="132" t="str">
        <f>IFERROR(IFERROR(INDEX(Кат!$B:$B,MATCH($C3875,Кат!$I:$I,0)),INDEX(Торг!$B:$B,MATCH($C3875,Торг!$I:$I,0))),"")</f>
        <v/>
      </c>
      <c r="N3875" s="132" t="str">
        <f t="shared" si="60"/>
        <v>LUZAR LB0118</v>
      </c>
      <c r="O3875" s="132" t="str">
        <f>IFERROR(IFERROR(INDEX(Кат!$B:$B,MATCH($N3875,Кат!$I:$I,0)),INDEX(Торг!$B:$B,MATCH($N3875,Торг!$I:$I,0))),"")</f>
        <v/>
      </c>
    </row>
    <row r="3876" spans="1:15" outlineLevel="2">
      <c r="A3876" t="s">
        <v>20836</v>
      </c>
      <c r="C3876" s="191" t="s">
        <v>10714</v>
      </c>
      <c r="E3876" t="s">
        <v>22961</v>
      </c>
      <c r="F3876" t="s">
        <v>22896</v>
      </c>
      <c r="G3876" t="s">
        <v>399</v>
      </c>
      <c r="H3876">
        <v>240</v>
      </c>
      <c r="J3876" t="s">
        <v>22634</v>
      </c>
      <c r="K3876" s="132" t="str">
        <f>IFERROR(IFERROR(INDEX(Кат!$O:$O,MATCH($C3876,Кат!$I:$I,0)),INDEX(Торг!$L:$L,MATCH($C3876,Торг!$I:$I,0))),"")</f>
        <v/>
      </c>
      <c r="L3876" s="132" t="str">
        <f>IFERROR(IFERROR(INDEX(Кат!$A:$A,MATCH($C3876,Кат!$I:$I,0)),INDEX(Торг!$A:$A,MATCH($C3876,Торг!$I:$I,0))),"")</f>
        <v/>
      </c>
      <c r="M3876" s="132" t="str">
        <f>IFERROR(IFERROR(INDEX(Кат!$B:$B,MATCH($C3876,Кат!$I:$I,0)),INDEX(Торг!$B:$B,MATCH($C3876,Торг!$I:$I,0))),"")</f>
        <v/>
      </c>
      <c r="N3876" s="132" t="str">
        <f t="shared" si="60"/>
        <v>LUZAR LB0101</v>
      </c>
      <c r="O3876" s="132" t="str">
        <f>IFERROR(IFERROR(INDEX(Кат!$B:$B,MATCH($N3876,Кат!$I:$I,0)),INDEX(Торг!$B:$B,MATCH($N3876,Торг!$I:$I,0))),"")</f>
        <v/>
      </c>
    </row>
    <row r="3877" spans="1:15" outlineLevel="2">
      <c r="A3877" t="s">
        <v>20837</v>
      </c>
      <c r="C3877" s="191" t="s">
        <v>10715</v>
      </c>
      <c r="E3877" t="s">
        <v>22962</v>
      </c>
      <c r="F3877" t="s">
        <v>22896</v>
      </c>
      <c r="G3877" t="s">
        <v>399</v>
      </c>
      <c r="H3877">
        <v>210</v>
      </c>
      <c r="J3877" t="s">
        <v>22634</v>
      </c>
      <c r="K3877" s="132" t="str">
        <f>IFERROR(IFERROR(INDEX(Кат!$O:$O,MATCH($C3877,Кат!$I:$I,0)),INDEX(Торг!$L:$L,MATCH($C3877,Торг!$I:$I,0))),"")</f>
        <v/>
      </c>
      <c r="L3877" s="132" t="str">
        <f>IFERROR(IFERROR(INDEX(Кат!$A:$A,MATCH($C3877,Кат!$I:$I,0)),INDEX(Торг!$A:$A,MATCH($C3877,Торг!$I:$I,0))),"")</f>
        <v/>
      </c>
      <c r="M3877" s="132" t="str">
        <f>IFERROR(IFERROR(INDEX(Кат!$B:$B,MATCH($C3877,Кат!$I:$I,0)),INDEX(Торг!$B:$B,MATCH($C3877,Торг!$I:$I,0))),"")</f>
        <v/>
      </c>
      <c r="N3877" s="132" t="str">
        <f t="shared" si="60"/>
        <v>LUZAR LB0108</v>
      </c>
      <c r="O3877" s="132" t="str">
        <f>IFERROR(IFERROR(INDEX(Кат!$B:$B,MATCH($N3877,Кат!$I:$I,0)),INDEX(Торг!$B:$B,MATCH($N3877,Торг!$I:$I,0))),"")</f>
        <v/>
      </c>
    </row>
    <row r="3878" spans="1:15" outlineLevel="2">
      <c r="A3878" t="s">
        <v>20838</v>
      </c>
      <c r="C3878" s="191" t="s">
        <v>10716</v>
      </c>
      <c r="E3878" t="s">
        <v>22963</v>
      </c>
      <c r="F3878" t="s">
        <v>22896</v>
      </c>
      <c r="G3878" t="s">
        <v>399</v>
      </c>
      <c r="H3878">
        <v>450</v>
      </c>
      <c r="J3878" t="s">
        <v>22634</v>
      </c>
      <c r="K3878" s="132" t="str">
        <f>IFERROR(IFERROR(INDEX(Кат!$O:$O,MATCH($C3878,Кат!$I:$I,0)),INDEX(Торг!$L:$L,MATCH($C3878,Торг!$I:$I,0))),"")</f>
        <v/>
      </c>
      <c r="L3878" s="132" t="str">
        <f>IFERROR(IFERROR(INDEX(Кат!$A:$A,MATCH($C3878,Кат!$I:$I,0)),INDEX(Торг!$A:$A,MATCH($C3878,Торг!$I:$I,0))),"")</f>
        <v/>
      </c>
      <c r="M3878" s="132" t="str">
        <f>IFERROR(IFERROR(INDEX(Кат!$B:$B,MATCH($C3878,Кат!$I:$I,0)),INDEX(Торг!$B:$B,MATCH($C3878,Торг!$I:$I,0))),"")</f>
        <v/>
      </c>
      <c r="N3878" s="132" t="str">
        <f t="shared" si="60"/>
        <v>LUZAR LB01082</v>
      </c>
      <c r="O3878" s="132" t="str">
        <f>IFERROR(IFERROR(INDEX(Кат!$B:$B,MATCH($N3878,Кат!$I:$I,0)),INDEX(Торг!$B:$B,MATCH($N3878,Торг!$I:$I,0))),"")</f>
        <v/>
      </c>
    </row>
    <row r="3879" spans="1:15" outlineLevel="2">
      <c r="A3879" t="s">
        <v>20839</v>
      </c>
      <c r="C3879" s="191" t="s">
        <v>10717</v>
      </c>
      <c r="E3879" t="s">
        <v>22964</v>
      </c>
      <c r="F3879" t="s">
        <v>22896</v>
      </c>
      <c r="G3879" t="s">
        <v>399</v>
      </c>
      <c r="H3879">
        <v>470</v>
      </c>
      <c r="J3879" t="s">
        <v>22634</v>
      </c>
      <c r="K3879" s="132" t="str">
        <f>IFERROR(IFERROR(INDEX(Кат!$O:$O,MATCH($C3879,Кат!$I:$I,0)),INDEX(Торг!$L:$L,MATCH($C3879,Торг!$I:$I,0))),"")</f>
        <v/>
      </c>
      <c r="L3879" s="132" t="str">
        <f>IFERROR(IFERROR(INDEX(Кат!$A:$A,MATCH($C3879,Кат!$I:$I,0)),INDEX(Торг!$A:$A,MATCH($C3879,Торг!$I:$I,0))),"")</f>
        <v/>
      </c>
      <c r="M3879" s="132" t="str">
        <f>IFERROR(IFERROR(INDEX(Кат!$B:$B,MATCH($C3879,Кат!$I:$I,0)),INDEX(Торг!$B:$B,MATCH($C3879,Торг!$I:$I,0))),"")</f>
        <v/>
      </c>
      <c r="N3879" s="132" t="str">
        <f t="shared" si="60"/>
        <v>LUZAR LB0112</v>
      </c>
      <c r="O3879" s="132" t="str">
        <f>IFERROR(IFERROR(INDEX(Кат!$B:$B,MATCH($N3879,Кат!$I:$I,0)),INDEX(Торг!$B:$B,MATCH($N3879,Торг!$I:$I,0))),"")</f>
        <v/>
      </c>
    </row>
    <row r="3880" spans="1:15" outlineLevel="1">
      <c r="A3880" t="s">
        <v>20840</v>
      </c>
      <c r="C3880" s="191" t="s">
        <v>10718</v>
      </c>
      <c r="E3880" t="s">
        <v>22965</v>
      </c>
      <c r="F3880" t="s">
        <v>22896</v>
      </c>
      <c r="G3880" t="s">
        <v>399</v>
      </c>
      <c r="H3880">
        <v>700</v>
      </c>
      <c r="J3880" t="s">
        <v>22634</v>
      </c>
      <c r="K3880" s="132" t="str">
        <f>IFERROR(IFERROR(INDEX(Кат!$O:$O,MATCH($C3880,Кат!$I:$I,0)),INDEX(Торг!$L:$L,MATCH($C3880,Торг!$I:$I,0))),"")</f>
        <v/>
      </c>
      <c r="L3880" s="132" t="str">
        <f>IFERROR(IFERROR(INDEX(Кат!$A:$A,MATCH($C3880,Кат!$I:$I,0)),INDEX(Торг!$A:$A,MATCH($C3880,Торг!$I:$I,0))),"")</f>
        <v/>
      </c>
      <c r="M3880" s="132" t="str">
        <f>IFERROR(IFERROR(INDEX(Кат!$B:$B,MATCH($C3880,Кат!$I:$I,0)),INDEX(Торг!$B:$B,MATCH($C3880,Торг!$I:$I,0))),"")</f>
        <v/>
      </c>
      <c r="N3880" s="132" t="str">
        <f t="shared" si="60"/>
        <v>LUZAR LB0127</v>
      </c>
      <c r="O3880" s="132" t="str">
        <f>IFERROR(IFERROR(INDEX(Кат!$B:$B,MATCH($N3880,Кат!$I:$I,0)),INDEX(Торг!$B:$B,MATCH($N3880,Торг!$I:$I,0))),"")</f>
        <v/>
      </c>
    </row>
    <row r="3881" spans="1:15" outlineLevel="2">
      <c r="A3881" t="s">
        <v>20841</v>
      </c>
      <c r="C3881" s="191" t="s">
        <v>10719</v>
      </c>
      <c r="E3881" t="s">
        <v>22966</v>
      </c>
      <c r="F3881" t="s">
        <v>22896</v>
      </c>
      <c r="G3881" t="s">
        <v>399</v>
      </c>
      <c r="H3881">
        <v>1080</v>
      </c>
      <c r="J3881" t="s">
        <v>22634</v>
      </c>
      <c r="K3881" s="132" t="str">
        <f>IFERROR(IFERROR(INDEX(Кат!$O:$O,MATCH($C3881,Кат!$I:$I,0)),INDEX(Торг!$L:$L,MATCH($C3881,Торг!$I:$I,0))),"")</f>
        <v/>
      </c>
      <c r="L3881" s="132" t="str">
        <f>IFERROR(IFERROR(INDEX(Кат!$A:$A,MATCH($C3881,Кат!$I:$I,0)),INDEX(Торг!$A:$A,MATCH($C3881,Торг!$I:$I,0))),"")</f>
        <v/>
      </c>
      <c r="M3881" s="132" t="str">
        <f>IFERROR(IFERROR(INDEX(Кат!$B:$B,MATCH($C3881,Кат!$I:$I,0)),INDEX(Торг!$B:$B,MATCH($C3881,Торг!$I:$I,0))),"")</f>
        <v/>
      </c>
      <c r="N3881" s="132" t="str">
        <f t="shared" si="60"/>
        <v>LUZAR LB0123</v>
      </c>
      <c r="O3881" s="132" t="str">
        <f>IFERROR(IFERROR(INDEX(Кат!$B:$B,MATCH($N3881,Кат!$I:$I,0)),INDEX(Торг!$B:$B,MATCH($N3881,Торг!$I:$I,0))),"")</f>
        <v/>
      </c>
    </row>
    <row r="3882" spans="1:15" outlineLevel="2">
      <c r="A3882" t="s">
        <v>23985</v>
      </c>
      <c r="C3882" s="191"/>
      <c r="E3882" t="s">
        <v>23764</v>
      </c>
      <c r="J3882" t="s">
        <v>22634</v>
      </c>
      <c r="K3882" s="132" t="str">
        <f>IFERROR(IFERROR(INDEX(Кат!$O:$O,MATCH($C3882,Кат!$I:$I,0)),INDEX(Торг!$L:$L,MATCH($C3882,Торг!$I:$I,0))),"")</f>
        <v/>
      </c>
      <c r="L3882" s="132" t="str">
        <f>IFERROR(IFERROR(INDEX(Кат!$A:$A,MATCH($C3882,Кат!$I:$I,0)),INDEX(Торг!$A:$A,MATCH($C3882,Торг!$I:$I,0))),"")</f>
        <v/>
      </c>
      <c r="M3882" s="132" t="str">
        <f>IFERROR(IFERROR(INDEX(Кат!$B:$B,MATCH($C3882,Кат!$I:$I,0)),INDEX(Торг!$B:$B,MATCH($C3882,Торг!$I:$I,0))),"")</f>
        <v/>
      </c>
      <c r="N3882" s="132" t="str">
        <f t="shared" si="60"/>
        <v xml:space="preserve"> </v>
      </c>
      <c r="O3882" s="132" t="str">
        <f>IFERROR(IFERROR(INDEX(Кат!$B:$B,MATCH($N3882,Кат!$I:$I,0)),INDEX(Торг!$B:$B,MATCH($N3882,Торг!$I:$I,0))),"")</f>
        <v/>
      </c>
    </row>
    <row r="3883" spans="1:15" outlineLevel="2">
      <c r="A3883" t="s">
        <v>26453</v>
      </c>
      <c r="C3883" s="191" t="s">
        <v>26454</v>
      </c>
      <c r="E3883" t="s">
        <v>26455</v>
      </c>
      <c r="F3883" t="s">
        <v>22896</v>
      </c>
      <c r="G3883" t="s">
        <v>399</v>
      </c>
      <c r="H3883">
        <v>2460</v>
      </c>
      <c r="J3883" t="s">
        <v>22634</v>
      </c>
      <c r="K3883" s="132" t="str">
        <f>IFERROR(IFERROR(INDEX(Кат!$O:$O,MATCH($C3883,Кат!$I:$I,0)),INDEX(Торг!$L:$L,MATCH($C3883,Торг!$I:$I,0))),"")</f>
        <v/>
      </c>
      <c r="L3883" s="132" t="str">
        <f>IFERROR(IFERROR(INDEX(Кат!$A:$A,MATCH($C3883,Кат!$I:$I,0)),INDEX(Торг!$A:$A,MATCH($C3883,Торг!$I:$I,0))),"")</f>
        <v/>
      </c>
      <c r="M3883" s="132" t="str">
        <f>IFERROR(IFERROR(INDEX(Кат!$B:$B,MATCH($C3883,Кат!$I:$I,0)),INDEX(Торг!$B:$B,MATCH($C3883,Торг!$I:$I,0))),"")</f>
        <v/>
      </c>
      <c r="N3883" s="132" t="str">
        <f t="shared" si="60"/>
        <v>LUZAR LT0550</v>
      </c>
      <c r="O3883" s="132" t="str">
        <f>IFERROR(IFERROR(INDEX(Кат!$B:$B,MATCH($N3883,Кат!$I:$I,0)),INDEX(Торг!$B:$B,MATCH($N3883,Торг!$I:$I,0))),"")</f>
        <v/>
      </c>
    </row>
    <row r="3884" spans="1:15" outlineLevel="2">
      <c r="A3884" t="s">
        <v>20843</v>
      </c>
      <c r="C3884" s="191" t="s">
        <v>10720</v>
      </c>
      <c r="E3884" t="s">
        <v>22967</v>
      </c>
      <c r="F3884" t="s">
        <v>22896</v>
      </c>
      <c r="G3884" t="s">
        <v>399</v>
      </c>
      <c r="H3884">
        <v>790</v>
      </c>
      <c r="J3884" t="s">
        <v>22634</v>
      </c>
      <c r="K3884" s="132" t="str">
        <f>IFERROR(IFERROR(INDEX(Кат!$O:$O,MATCH($C3884,Кат!$I:$I,0)),INDEX(Торг!$L:$L,MATCH($C3884,Торг!$I:$I,0))),"")</f>
        <v/>
      </c>
      <c r="L3884" s="132" t="str">
        <f>IFERROR(IFERROR(INDEX(Кат!$A:$A,MATCH($C3884,Кат!$I:$I,0)),INDEX(Торг!$A:$A,MATCH($C3884,Торг!$I:$I,0))),"")</f>
        <v/>
      </c>
      <c r="M3884" s="132" t="str">
        <f>IFERROR(IFERROR(INDEX(Кат!$B:$B,MATCH($C3884,Кат!$I:$I,0)),INDEX(Торг!$B:$B,MATCH($C3884,Торг!$I:$I,0))),"")</f>
        <v/>
      </c>
      <c r="N3884" s="132" t="str">
        <f t="shared" si="60"/>
        <v>LUZAR LT01185</v>
      </c>
      <c r="O3884" s="132" t="str">
        <f>IFERROR(IFERROR(INDEX(Кат!$B:$B,MATCH($N3884,Кат!$I:$I,0)),INDEX(Торг!$B:$B,MATCH($N3884,Торг!$I:$I,0))),"")</f>
        <v/>
      </c>
    </row>
    <row r="3885" spans="1:15" outlineLevel="2">
      <c r="A3885" t="s">
        <v>20842</v>
      </c>
      <c r="C3885" s="191" t="s">
        <v>3916</v>
      </c>
      <c r="E3885" t="s">
        <v>22968</v>
      </c>
      <c r="F3885" t="s">
        <v>22896</v>
      </c>
      <c r="G3885" t="s">
        <v>399</v>
      </c>
      <c r="H3885">
        <v>850</v>
      </c>
      <c r="J3885" t="s">
        <v>22634</v>
      </c>
      <c r="K3885" s="132" t="str">
        <f>IFERROR(IFERROR(INDEX(Кат!$O:$O,MATCH($C3885,Кат!$I:$I,0)),INDEX(Торг!$L:$L,MATCH($C3885,Торг!$I:$I,0))),"")</f>
        <v/>
      </c>
      <c r="L3885" s="132" t="str">
        <f>IFERROR(IFERROR(INDEX(Кат!$A:$A,MATCH($C3885,Кат!$I:$I,0)),INDEX(Торг!$A:$A,MATCH($C3885,Торг!$I:$I,0))),"")</f>
        <v/>
      </c>
      <c r="M3885" s="132" t="str">
        <f>IFERROR(IFERROR(INDEX(Кат!$B:$B,MATCH($C3885,Кат!$I:$I,0)),INDEX(Торг!$B:$B,MATCH($C3885,Торг!$I:$I,0))),"")</f>
        <v/>
      </c>
      <c r="N3885" s="132" t="str">
        <f t="shared" si="60"/>
        <v>LUZAR LT01195</v>
      </c>
      <c r="O3885" s="132" t="str">
        <f>IFERROR(IFERROR(INDEX(Кат!$B:$B,MATCH($N3885,Кат!$I:$I,0)),INDEX(Торг!$B:$B,MATCH($N3885,Торг!$I:$I,0))),"")</f>
        <v/>
      </c>
    </row>
    <row r="3886" spans="1:15" outlineLevel="2">
      <c r="A3886" t="s">
        <v>20845</v>
      </c>
      <c r="C3886" s="191" t="s">
        <v>3917</v>
      </c>
      <c r="E3886" t="s">
        <v>22969</v>
      </c>
      <c r="F3886" t="s">
        <v>22896</v>
      </c>
      <c r="G3886" t="s">
        <v>399</v>
      </c>
      <c r="H3886">
        <v>750</v>
      </c>
      <c r="J3886" t="s">
        <v>22634</v>
      </c>
      <c r="K3886" s="132" t="str">
        <f>IFERROR(IFERROR(INDEX(Кат!$O:$O,MATCH($C3886,Кат!$I:$I,0)),INDEX(Торг!$L:$L,MATCH($C3886,Торг!$I:$I,0))),"")</f>
        <v/>
      </c>
      <c r="L3886" s="132" t="str">
        <f>IFERROR(IFERROR(INDEX(Кат!$A:$A,MATCH($C3886,Кат!$I:$I,0)),INDEX(Торг!$A:$A,MATCH($C3886,Торг!$I:$I,0))),"")</f>
        <v/>
      </c>
      <c r="M3886" s="132" t="str">
        <f>IFERROR(IFERROR(INDEX(Кат!$B:$B,MATCH($C3886,Кат!$I:$I,0)),INDEX(Торг!$B:$B,MATCH($C3886,Торг!$I:$I,0))),"")</f>
        <v/>
      </c>
      <c r="N3886" s="132" t="str">
        <f t="shared" si="60"/>
        <v>LUZAR LT01082</v>
      </c>
      <c r="O3886" s="132" t="str">
        <f>IFERROR(IFERROR(INDEX(Кат!$B:$B,MATCH($N3886,Кат!$I:$I,0)),INDEX(Торг!$B:$B,MATCH($N3886,Торг!$I:$I,0))),"")</f>
        <v/>
      </c>
    </row>
    <row r="3887" spans="1:15" outlineLevel="2">
      <c r="A3887" t="s">
        <v>20844</v>
      </c>
      <c r="C3887" s="191" t="s">
        <v>10721</v>
      </c>
      <c r="E3887" t="s">
        <v>22970</v>
      </c>
      <c r="F3887" t="s">
        <v>22896</v>
      </c>
      <c r="G3887" t="s">
        <v>399</v>
      </c>
      <c r="H3887">
        <v>800</v>
      </c>
      <c r="J3887" t="s">
        <v>22634</v>
      </c>
      <c r="K3887" s="132" t="str">
        <f>IFERROR(IFERROR(INDEX(Кат!$O:$O,MATCH($C3887,Кат!$I:$I,0)),INDEX(Торг!$L:$L,MATCH($C3887,Торг!$I:$I,0))),"")</f>
        <v/>
      </c>
      <c r="L3887" s="132" t="str">
        <f>IFERROR(IFERROR(INDEX(Кат!$A:$A,MATCH($C3887,Кат!$I:$I,0)),INDEX(Торг!$A:$A,MATCH($C3887,Торг!$I:$I,0))),"")</f>
        <v/>
      </c>
      <c r="M3887" s="132" t="str">
        <f>IFERROR(IFERROR(INDEX(Кат!$B:$B,MATCH($C3887,Кат!$I:$I,0)),INDEX(Торг!$B:$B,MATCH($C3887,Торг!$I:$I,0))),"")</f>
        <v/>
      </c>
      <c r="N3887" s="132" t="str">
        <f t="shared" si="60"/>
        <v>LUZAR LT010892</v>
      </c>
      <c r="O3887" s="132" t="str">
        <f>IFERROR(IFERROR(INDEX(Кат!$B:$B,MATCH($N3887,Кат!$I:$I,0)),INDEX(Торг!$B:$B,MATCH($N3887,Торг!$I:$I,0))),"")</f>
        <v/>
      </c>
    </row>
    <row r="3888" spans="1:15" outlineLevel="2">
      <c r="A3888" t="s">
        <v>20846</v>
      </c>
      <c r="C3888" s="191" t="s">
        <v>3918</v>
      </c>
      <c r="E3888" t="s">
        <v>22971</v>
      </c>
      <c r="F3888" t="s">
        <v>22896</v>
      </c>
      <c r="G3888" t="s">
        <v>399</v>
      </c>
      <c r="H3888">
        <v>750</v>
      </c>
      <c r="J3888" t="s">
        <v>22634</v>
      </c>
      <c r="K3888" s="132" t="str">
        <f>IFERROR(IFERROR(INDEX(Кат!$O:$O,MATCH($C3888,Кат!$I:$I,0)),INDEX(Торг!$L:$L,MATCH($C3888,Торг!$I:$I,0))),"")</f>
        <v/>
      </c>
      <c r="L3888" s="132" t="str">
        <f>IFERROR(IFERROR(INDEX(Кат!$A:$A,MATCH($C3888,Кат!$I:$I,0)),INDEX(Торг!$A:$A,MATCH($C3888,Торг!$I:$I,0))),"")</f>
        <v/>
      </c>
      <c r="M3888" s="132" t="str">
        <f>IFERROR(IFERROR(INDEX(Кат!$B:$B,MATCH($C3888,Кат!$I:$I,0)),INDEX(Торг!$B:$B,MATCH($C3888,Торг!$I:$I,0))),"")</f>
        <v/>
      </c>
      <c r="N3888" s="132" t="str">
        <f t="shared" si="60"/>
        <v>LUZAR LT0102</v>
      </c>
      <c r="O3888" s="132" t="str">
        <f>IFERROR(IFERROR(INDEX(Кат!$B:$B,MATCH($N3888,Кат!$I:$I,0)),INDEX(Торг!$B:$B,MATCH($N3888,Торг!$I:$I,0))),"")</f>
        <v/>
      </c>
    </row>
    <row r="3889" spans="1:15" outlineLevel="2">
      <c r="A3889" t="s">
        <v>20847</v>
      </c>
      <c r="C3889" s="191" t="s">
        <v>3919</v>
      </c>
      <c r="E3889" t="s">
        <v>22972</v>
      </c>
      <c r="F3889" t="s">
        <v>22896</v>
      </c>
      <c r="G3889" t="s">
        <v>399</v>
      </c>
      <c r="H3889">
        <v>750</v>
      </c>
      <c r="J3889" t="s">
        <v>22634</v>
      </c>
      <c r="K3889" s="132" t="str">
        <f>IFERROR(IFERROR(INDEX(Кат!$O:$O,MATCH($C3889,Кат!$I:$I,0)),INDEX(Торг!$L:$L,MATCH($C3889,Торг!$I:$I,0))),"")</f>
        <v/>
      </c>
      <c r="L3889" s="132" t="str">
        <f>IFERROR(IFERROR(INDEX(Кат!$A:$A,MATCH($C3889,Кат!$I:$I,0)),INDEX(Торг!$A:$A,MATCH($C3889,Торг!$I:$I,0))),"")</f>
        <v/>
      </c>
      <c r="M3889" s="132" t="str">
        <f>IFERROR(IFERROR(INDEX(Кат!$B:$B,MATCH($C3889,Кат!$I:$I,0)),INDEX(Торг!$B:$B,MATCH($C3889,Торг!$I:$I,0))),"")</f>
        <v/>
      </c>
      <c r="N3889" s="132" t="str">
        <f t="shared" si="60"/>
        <v>LUZAR LT0101</v>
      </c>
      <c r="O3889" s="132" t="str">
        <f>IFERROR(IFERROR(INDEX(Кат!$B:$B,MATCH($N3889,Кат!$I:$I,0)),INDEX(Торг!$B:$B,MATCH($N3889,Торг!$I:$I,0))),"")</f>
        <v/>
      </c>
    </row>
    <row r="3890" spans="1:15" outlineLevel="2">
      <c r="A3890" t="s">
        <v>20849</v>
      </c>
      <c r="C3890" s="191" t="s">
        <v>3921</v>
      </c>
      <c r="E3890" t="s">
        <v>22973</v>
      </c>
      <c r="F3890" t="s">
        <v>22896</v>
      </c>
      <c r="G3890" t="s">
        <v>399</v>
      </c>
      <c r="H3890">
        <v>620</v>
      </c>
      <c r="J3890" t="s">
        <v>22634</v>
      </c>
      <c r="K3890" s="132" t="str">
        <f>IFERROR(IFERROR(INDEX(Кат!$O:$O,MATCH($C3890,Кат!$I:$I,0)),INDEX(Торг!$L:$L,MATCH($C3890,Торг!$I:$I,0))),"")</f>
        <v/>
      </c>
      <c r="L3890" s="132" t="str">
        <f>IFERROR(IFERROR(INDEX(Кат!$A:$A,MATCH($C3890,Кат!$I:$I,0)),INDEX(Торг!$A:$A,MATCH($C3890,Торг!$I:$I,0))),"")</f>
        <v/>
      </c>
      <c r="M3890" s="132" t="str">
        <f>IFERROR(IFERROR(INDEX(Кат!$B:$B,MATCH($C3890,Кат!$I:$I,0)),INDEX(Торг!$B:$B,MATCH($C3890,Торг!$I:$I,0))),"")</f>
        <v/>
      </c>
      <c r="N3890" s="132" t="str">
        <f t="shared" si="60"/>
        <v>LUZAR LT0108</v>
      </c>
      <c r="O3890" s="132" t="str">
        <f>IFERROR(IFERROR(INDEX(Кат!$B:$B,MATCH($N3890,Кат!$I:$I,0)),INDEX(Торг!$B:$B,MATCH($N3890,Торг!$I:$I,0))),"")</f>
        <v/>
      </c>
    </row>
    <row r="3891" spans="1:15" outlineLevel="2">
      <c r="A3891" t="s">
        <v>20848</v>
      </c>
      <c r="C3891" s="191" t="s">
        <v>3920</v>
      </c>
      <c r="E3891" t="s">
        <v>22974</v>
      </c>
      <c r="F3891" t="s">
        <v>22896</v>
      </c>
      <c r="G3891" t="s">
        <v>399</v>
      </c>
      <c r="H3891">
        <v>650</v>
      </c>
      <c r="J3891" t="s">
        <v>22634</v>
      </c>
      <c r="K3891" s="132" t="str">
        <f>IFERROR(IFERROR(INDEX(Кат!$O:$O,MATCH($C3891,Кат!$I:$I,0)),INDEX(Торг!$L:$L,MATCH($C3891,Торг!$I:$I,0))),"")</f>
        <v/>
      </c>
      <c r="L3891" s="132" t="str">
        <f>IFERROR(IFERROR(INDEX(Кат!$A:$A,MATCH($C3891,Кат!$I:$I,0)),INDEX(Торг!$A:$A,MATCH($C3891,Торг!$I:$I,0))),"")</f>
        <v/>
      </c>
      <c r="M3891" s="132" t="str">
        <f>IFERROR(IFERROR(INDEX(Кат!$B:$B,MATCH($C3891,Кат!$I:$I,0)),INDEX(Торг!$B:$B,MATCH($C3891,Торг!$I:$I,0))),"")</f>
        <v/>
      </c>
      <c r="N3891" s="132" t="str">
        <f t="shared" si="60"/>
        <v>LUZAR LT0109</v>
      </c>
      <c r="O3891" s="132" t="str">
        <f>IFERROR(IFERROR(INDEX(Кат!$B:$B,MATCH($N3891,Кат!$I:$I,0)),INDEX(Торг!$B:$B,MATCH($N3891,Торг!$I:$I,0))),"")</f>
        <v/>
      </c>
    </row>
    <row r="3892" spans="1:15" outlineLevel="2">
      <c r="A3892" t="s">
        <v>20850</v>
      </c>
      <c r="C3892" s="191" t="s">
        <v>3922</v>
      </c>
      <c r="E3892" t="s">
        <v>22975</v>
      </c>
      <c r="F3892" t="s">
        <v>22896</v>
      </c>
      <c r="G3892" t="s">
        <v>399</v>
      </c>
      <c r="H3892">
        <v>590</v>
      </c>
      <c r="J3892" t="s">
        <v>22634</v>
      </c>
      <c r="K3892" s="132" t="str">
        <f>IFERROR(IFERROR(INDEX(Кат!$O:$O,MATCH($C3892,Кат!$I:$I,0)),INDEX(Торг!$L:$L,MATCH($C3892,Торг!$I:$I,0))),"")</f>
        <v/>
      </c>
      <c r="L3892" s="132" t="str">
        <f>IFERROR(IFERROR(INDEX(Кат!$A:$A,MATCH($C3892,Кат!$I:$I,0)),INDEX(Торг!$A:$A,MATCH($C3892,Торг!$I:$I,0))),"")</f>
        <v/>
      </c>
      <c r="M3892" s="132" t="str">
        <f>IFERROR(IFERROR(INDEX(Кат!$B:$B,MATCH($C3892,Кат!$I:$I,0)),INDEX(Торг!$B:$B,MATCH($C3892,Торг!$I:$I,0))),"")</f>
        <v/>
      </c>
      <c r="N3892" s="132" t="str">
        <f t="shared" si="60"/>
        <v>LUZAR LT0110</v>
      </c>
      <c r="O3892" s="132" t="str">
        <f>IFERROR(IFERROR(INDEX(Кат!$B:$B,MATCH($N3892,Кат!$I:$I,0)),INDEX(Торг!$B:$B,MATCH($N3892,Торг!$I:$I,0))),"")</f>
        <v/>
      </c>
    </row>
    <row r="3893" spans="1:15" outlineLevel="2">
      <c r="A3893" t="s">
        <v>20851</v>
      </c>
      <c r="C3893" s="191" t="s">
        <v>3923</v>
      </c>
      <c r="E3893" t="s">
        <v>22976</v>
      </c>
      <c r="F3893" t="s">
        <v>22896</v>
      </c>
      <c r="G3893" t="s">
        <v>399</v>
      </c>
      <c r="H3893">
        <v>640</v>
      </c>
      <c r="J3893" t="s">
        <v>22634</v>
      </c>
      <c r="K3893" s="132" t="str">
        <f>IFERROR(IFERROR(INDEX(Кат!$O:$O,MATCH($C3893,Кат!$I:$I,0)),INDEX(Торг!$L:$L,MATCH($C3893,Торг!$I:$I,0))),"")</f>
        <v/>
      </c>
      <c r="L3893" s="132" t="str">
        <f>IFERROR(IFERROR(INDEX(Кат!$A:$A,MATCH($C3893,Кат!$I:$I,0)),INDEX(Торг!$A:$A,MATCH($C3893,Торг!$I:$I,0))),"")</f>
        <v/>
      </c>
      <c r="M3893" s="132" t="str">
        <f>IFERROR(IFERROR(INDEX(Кат!$B:$B,MATCH($C3893,Кат!$I:$I,0)),INDEX(Торг!$B:$B,MATCH($C3893,Торг!$I:$I,0))),"")</f>
        <v/>
      </c>
      <c r="N3893" s="132" t="str">
        <f t="shared" si="60"/>
        <v>LUZAR LT0121</v>
      </c>
      <c r="O3893" s="132" t="str">
        <f>IFERROR(IFERROR(INDEX(Кат!$B:$B,MATCH($N3893,Кат!$I:$I,0)),INDEX(Торг!$B:$B,MATCH($N3893,Торг!$I:$I,0))),"")</f>
        <v/>
      </c>
    </row>
    <row r="3894" spans="1:15" outlineLevel="2">
      <c r="A3894" t="s">
        <v>20852</v>
      </c>
      <c r="C3894" s="191" t="s">
        <v>3924</v>
      </c>
      <c r="E3894" t="s">
        <v>22977</v>
      </c>
      <c r="F3894" t="s">
        <v>22896</v>
      </c>
      <c r="G3894" t="s">
        <v>399</v>
      </c>
      <c r="H3894">
        <v>760</v>
      </c>
      <c r="J3894" t="s">
        <v>22634</v>
      </c>
      <c r="K3894" s="132" t="str">
        <f>IFERROR(IFERROR(INDEX(Кат!$O:$O,MATCH($C3894,Кат!$I:$I,0)),INDEX(Торг!$L:$L,MATCH($C3894,Торг!$I:$I,0))),"")</f>
        <v/>
      </c>
      <c r="L3894" s="132" t="str">
        <f>IFERROR(IFERROR(INDEX(Кат!$A:$A,MATCH($C3894,Кат!$I:$I,0)),INDEX(Торг!$A:$A,MATCH($C3894,Торг!$I:$I,0))),"")</f>
        <v/>
      </c>
      <c r="M3894" s="132" t="str">
        <f>IFERROR(IFERROR(INDEX(Кат!$B:$B,MATCH($C3894,Кат!$I:$I,0)),INDEX(Торг!$B:$B,MATCH($C3894,Торг!$I:$I,0))),"")</f>
        <v/>
      </c>
      <c r="N3894" s="132" t="str">
        <f t="shared" si="60"/>
        <v>LUZAR LT0123</v>
      </c>
      <c r="O3894" s="132" t="str">
        <f>IFERROR(IFERROR(INDEX(Кат!$B:$B,MATCH($N3894,Кат!$I:$I,0)),INDEX(Торг!$B:$B,MATCH($N3894,Торг!$I:$I,0))),"")</f>
        <v/>
      </c>
    </row>
    <row r="3895" spans="1:15" outlineLevel="2">
      <c r="A3895" t="s">
        <v>20853</v>
      </c>
      <c r="C3895" s="191" t="s">
        <v>10722</v>
      </c>
      <c r="E3895" t="s">
        <v>32851</v>
      </c>
      <c r="F3895" t="s">
        <v>22896</v>
      </c>
      <c r="G3895" t="s">
        <v>399</v>
      </c>
      <c r="H3895">
        <v>930</v>
      </c>
      <c r="J3895" t="s">
        <v>22634</v>
      </c>
      <c r="K3895" s="132" t="str">
        <f>IFERROR(IFERROR(INDEX(Кат!$O:$O,MATCH($C3895,Кат!$I:$I,0)),INDEX(Торг!$L:$L,MATCH($C3895,Торг!$I:$I,0))),"")</f>
        <v/>
      </c>
      <c r="L3895" s="132" t="str">
        <f>IFERROR(IFERROR(INDEX(Кат!$A:$A,MATCH($C3895,Кат!$I:$I,0)),INDEX(Торг!$A:$A,MATCH($C3895,Торг!$I:$I,0))),"")</f>
        <v/>
      </c>
      <c r="M3895" s="132" t="str">
        <f>IFERROR(IFERROR(INDEX(Кат!$B:$B,MATCH($C3895,Кат!$I:$I,0)),INDEX(Торг!$B:$B,MATCH($C3895,Торг!$I:$I,0))),"")</f>
        <v/>
      </c>
      <c r="N3895" s="132" t="str">
        <f t="shared" si="60"/>
        <v>LUZAR LT0125</v>
      </c>
      <c r="O3895" s="132" t="str">
        <f>IFERROR(IFERROR(INDEX(Кат!$B:$B,MATCH($N3895,Кат!$I:$I,0)),INDEX(Торг!$B:$B,MATCH($N3895,Торг!$I:$I,0))),"")</f>
        <v/>
      </c>
    </row>
    <row r="3896" spans="1:15" outlineLevel="2">
      <c r="A3896" t="s">
        <v>20854</v>
      </c>
      <c r="C3896" s="191" t="s">
        <v>10723</v>
      </c>
      <c r="E3896" t="s">
        <v>22978</v>
      </c>
      <c r="F3896" t="s">
        <v>22896</v>
      </c>
      <c r="G3896" t="s">
        <v>399</v>
      </c>
      <c r="H3896">
        <v>980</v>
      </c>
      <c r="J3896" t="s">
        <v>22634</v>
      </c>
      <c r="K3896" s="132" t="str">
        <f>IFERROR(IFERROR(INDEX(Кат!$O:$O,MATCH($C3896,Кат!$I:$I,0)),INDEX(Торг!$L:$L,MATCH($C3896,Торг!$I:$I,0))),"")</f>
        <v/>
      </c>
      <c r="L3896" s="132" t="str">
        <f>IFERROR(IFERROR(INDEX(Кат!$A:$A,MATCH($C3896,Кат!$I:$I,0)),INDEX(Торг!$A:$A,MATCH($C3896,Торг!$I:$I,0))),"")</f>
        <v/>
      </c>
      <c r="M3896" s="132" t="str">
        <f>IFERROR(IFERROR(INDEX(Кат!$B:$B,MATCH($C3896,Кат!$I:$I,0)),INDEX(Торг!$B:$B,MATCH($C3896,Торг!$I:$I,0))),"")</f>
        <v/>
      </c>
      <c r="N3896" s="132" t="str">
        <f t="shared" si="60"/>
        <v>LUZAR LT0124</v>
      </c>
      <c r="O3896" s="132" t="str">
        <f>IFERROR(IFERROR(INDEX(Кат!$B:$B,MATCH($N3896,Кат!$I:$I,0)),INDEX(Торг!$B:$B,MATCH($N3896,Торг!$I:$I,0))),"")</f>
        <v/>
      </c>
    </row>
    <row r="3897" spans="1:15" outlineLevel="2">
      <c r="A3897" t="s">
        <v>26456</v>
      </c>
      <c r="C3897" s="191" t="s">
        <v>26457</v>
      </c>
      <c r="E3897" t="s">
        <v>26458</v>
      </c>
      <c r="F3897" t="s">
        <v>22896</v>
      </c>
      <c r="G3897" t="s">
        <v>399</v>
      </c>
      <c r="H3897">
        <v>860</v>
      </c>
      <c r="J3897" t="s">
        <v>22634</v>
      </c>
      <c r="K3897" s="132" t="str">
        <f>IFERROR(IFERROR(INDEX(Кат!$O:$O,MATCH($C3897,Кат!$I:$I,0)),INDEX(Торг!$L:$L,MATCH($C3897,Торг!$I:$I,0))),"")</f>
        <v/>
      </c>
      <c r="L3897" s="132" t="str">
        <f>IFERROR(IFERROR(INDEX(Кат!$A:$A,MATCH($C3897,Кат!$I:$I,0)),INDEX(Торг!$A:$A,MATCH($C3897,Торг!$I:$I,0))),"")</f>
        <v/>
      </c>
      <c r="M3897" s="132" t="str">
        <f>IFERROR(IFERROR(INDEX(Кат!$B:$B,MATCH($C3897,Кат!$I:$I,0)),INDEX(Торг!$B:$B,MATCH($C3897,Торг!$I:$I,0))),"")</f>
        <v/>
      </c>
      <c r="N3897" s="132" t="str">
        <f t="shared" si="60"/>
        <v>LUZAR LT0410</v>
      </c>
      <c r="O3897" s="132" t="str">
        <f>IFERROR(IFERROR(INDEX(Кат!$B:$B,MATCH($N3897,Кат!$I:$I,0)),INDEX(Торг!$B:$B,MATCH($N3897,Торг!$I:$I,0))),"")</f>
        <v/>
      </c>
    </row>
    <row r="3898" spans="1:15" outlineLevel="2">
      <c r="A3898" t="s">
        <v>20855</v>
      </c>
      <c r="C3898" s="191" t="s">
        <v>3925</v>
      </c>
      <c r="E3898" t="s">
        <v>22979</v>
      </c>
      <c r="F3898" t="s">
        <v>22896</v>
      </c>
      <c r="G3898" t="s">
        <v>399</v>
      </c>
      <c r="H3898">
        <v>1250</v>
      </c>
      <c r="J3898" t="s">
        <v>22634</v>
      </c>
      <c r="K3898" s="132" t="str">
        <f>IFERROR(IFERROR(INDEX(Кат!$O:$O,MATCH($C3898,Кат!$I:$I,0)),INDEX(Торг!$L:$L,MATCH($C3898,Торг!$I:$I,0))),"")</f>
        <v/>
      </c>
      <c r="L3898" s="132" t="str">
        <f>IFERROR(IFERROR(INDEX(Кат!$A:$A,MATCH($C3898,Кат!$I:$I,0)),INDEX(Торг!$A:$A,MATCH($C3898,Торг!$I:$I,0))),"")</f>
        <v/>
      </c>
      <c r="M3898" s="132" t="str">
        <f>IFERROR(IFERROR(INDEX(Кат!$B:$B,MATCH($C3898,Кат!$I:$I,0)),INDEX(Торг!$B:$B,MATCH($C3898,Торг!$I:$I,0))),"")</f>
        <v/>
      </c>
      <c r="N3898" s="132" t="str">
        <f t="shared" si="60"/>
        <v>LUZAR LT0118</v>
      </c>
      <c r="O3898" s="132" t="str">
        <f>IFERROR(IFERROR(INDEX(Кат!$B:$B,MATCH($N3898,Кат!$I:$I,0)),INDEX(Торг!$B:$B,MATCH($N3898,Торг!$I:$I,0))),"")</f>
        <v/>
      </c>
    </row>
    <row r="3899" spans="1:15" outlineLevel="2">
      <c r="A3899" t="s">
        <v>26459</v>
      </c>
      <c r="C3899" s="191" t="s">
        <v>26460</v>
      </c>
      <c r="E3899" t="s">
        <v>26461</v>
      </c>
      <c r="F3899" t="s">
        <v>22896</v>
      </c>
      <c r="G3899" t="s">
        <v>399</v>
      </c>
      <c r="H3899">
        <v>1460</v>
      </c>
      <c r="J3899" t="s">
        <v>22634</v>
      </c>
      <c r="K3899" s="132" t="str">
        <f>IFERROR(IFERROR(INDEX(Кат!$O:$O,MATCH($C3899,Кат!$I:$I,0)),INDEX(Торг!$L:$L,MATCH($C3899,Торг!$I:$I,0))),"")</f>
        <v/>
      </c>
      <c r="L3899" s="132" t="str">
        <f>IFERROR(IFERROR(INDEX(Кат!$A:$A,MATCH($C3899,Кат!$I:$I,0)),INDEX(Торг!$A:$A,MATCH($C3899,Торг!$I:$I,0))),"")</f>
        <v/>
      </c>
      <c r="M3899" s="132" t="str">
        <f>IFERROR(IFERROR(INDEX(Кат!$B:$B,MATCH($C3899,Кат!$I:$I,0)),INDEX(Торг!$B:$B,MATCH($C3899,Торг!$I:$I,0))),"")</f>
        <v/>
      </c>
      <c r="N3899" s="132" t="str">
        <f t="shared" si="60"/>
        <v>LUZAR LT0119</v>
      </c>
      <c r="O3899" s="132" t="str">
        <f>IFERROR(IFERROR(INDEX(Кат!$B:$B,MATCH($N3899,Кат!$I:$I,0)),INDEX(Торг!$B:$B,MATCH($N3899,Торг!$I:$I,0))),"")</f>
        <v/>
      </c>
    </row>
    <row r="3900" spans="1:15" outlineLevel="2">
      <c r="A3900" t="s">
        <v>20856</v>
      </c>
      <c r="C3900" s="191" t="s">
        <v>10724</v>
      </c>
      <c r="E3900" t="s">
        <v>22980</v>
      </c>
      <c r="F3900" t="s">
        <v>22896</v>
      </c>
      <c r="G3900" t="s">
        <v>399</v>
      </c>
      <c r="H3900">
        <v>1410</v>
      </c>
      <c r="J3900" t="s">
        <v>22634</v>
      </c>
      <c r="K3900" s="132" t="str">
        <f>IFERROR(IFERROR(INDEX(Кат!$O:$O,MATCH($C3900,Кат!$I:$I,0)),INDEX(Торг!$L:$L,MATCH($C3900,Торг!$I:$I,0))),"")</f>
        <v/>
      </c>
      <c r="L3900" s="132" t="str">
        <f>IFERROR(IFERROR(INDEX(Кат!$A:$A,MATCH($C3900,Кат!$I:$I,0)),INDEX(Торг!$A:$A,MATCH($C3900,Торг!$I:$I,0))),"")</f>
        <v/>
      </c>
      <c r="M3900" s="132" t="str">
        <f>IFERROR(IFERROR(INDEX(Кат!$B:$B,MATCH($C3900,Кат!$I:$I,0)),INDEX(Торг!$B:$B,MATCH($C3900,Торг!$I:$I,0))),"")</f>
        <v/>
      </c>
      <c r="N3900" s="132" t="str">
        <f t="shared" si="60"/>
        <v>LUZAR LT01081</v>
      </c>
      <c r="O3900" s="132" t="str">
        <f>IFERROR(IFERROR(INDEX(Кат!$B:$B,MATCH($N3900,Кат!$I:$I,0)),INDEX(Торг!$B:$B,MATCH($N3900,Торг!$I:$I,0))),"")</f>
        <v/>
      </c>
    </row>
    <row r="3901" spans="1:15" outlineLevel="2">
      <c r="A3901" t="s">
        <v>20857</v>
      </c>
      <c r="C3901" s="191" t="s">
        <v>10725</v>
      </c>
      <c r="E3901" t="s">
        <v>22981</v>
      </c>
      <c r="F3901" t="s">
        <v>22896</v>
      </c>
      <c r="G3901" t="s">
        <v>399</v>
      </c>
      <c r="H3901">
        <v>1570</v>
      </c>
      <c r="J3901" t="s">
        <v>22634</v>
      </c>
      <c r="K3901" s="132" t="str">
        <f>IFERROR(IFERROR(INDEX(Кат!$O:$O,MATCH($C3901,Кат!$I:$I,0)),INDEX(Торг!$L:$L,MATCH($C3901,Торг!$I:$I,0))),"")</f>
        <v/>
      </c>
      <c r="L3901" s="132" t="str">
        <f>IFERROR(IFERROR(INDEX(Кат!$A:$A,MATCH($C3901,Кат!$I:$I,0)),INDEX(Торг!$A:$A,MATCH($C3901,Торг!$I:$I,0))),"")</f>
        <v/>
      </c>
      <c r="M3901" s="132" t="str">
        <f>IFERROR(IFERROR(INDEX(Кат!$B:$B,MATCH($C3901,Кат!$I:$I,0)),INDEX(Торг!$B:$B,MATCH($C3901,Торг!$I:$I,0))),"")</f>
        <v/>
      </c>
      <c r="N3901" s="132" t="str">
        <f t="shared" si="60"/>
        <v>LUZAR LT01084</v>
      </c>
      <c r="O3901" s="132" t="str">
        <f>IFERROR(IFERROR(INDEX(Кат!$B:$B,MATCH($N3901,Кат!$I:$I,0)),INDEX(Торг!$B:$B,MATCH($N3901,Торг!$I:$I,0))),"")</f>
        <v/>
      </c>
    </row>
    <row r="3902" spans="1:15" outlineLevel="2">
      <c r="A3902" t="s">
        <v>33495</v>
      </c>
      <c r="C3902" s="191" t="s">
        <v>33496</v>
      </c>
      <c r="E3902" t="s">
        <v>33497</v>
      </c>
      <c r="F3902" t="s">
        <v>22896</v>
      </c>
      <c r="G3902" t="s">
        <v>399</v>
      </c>
      <c r="H3902">
        <v>1550</v>
      </c>
      <c r="J3902" t="s">
        <v>22634</v>
      </c>
      <c r="K3902" s="132" t="str">
        <f>IFERROR(IFERROR(INDEX(Кат!$O:$O,MATCH($C3902,Кат!$I:$I,0)),INDEX(Торг!$L:$L,MATCH($C3902,Торг!$I:$I,0))),"")</f>
        <v/>
      </c>
      <c r="L3902" s="132" t="str">
        <f>IFERROR(IFERROR(INDEX(Кат!$A:$A,MATCH($C3902,Кат!$I:$I,0)),INDEX(Торг!$A:$A,MATCH($C3902,Торг!$I:$I,0))),"")</f>
        <v/>
      </c>
      <c r="M3902" s="132" t="str">
        <f>IFERROR(IFERROR(INDEX(Кат!$B:$B,MATCH($C3902,Кат!$I:$I,0)),INDEX(Торг!$B:$B,MATCH($C3902,Торг!$I:$I,0))),"")</f>
        <v/>
      </c>
      <c r="N3902" s="132" t="str">
        <f t="shared" si="60"/>
        <v>LUZAR LT0111</v>
      </c>
      <c r="O3902" s="132" t="str">
        <f>IFERROR(IFERROR(INDEX(Кат!$B:$B,MATCH($N3902,Кат!$I:$I,0)),INDEX(Торг!$B:$B,MATCH($N3902,Торг!$I:$I,0))),"")</f>
        <v/>
      </c>
    </row>
    <row r="3903" spans="1:15" outlineLevel="2">
      <c r="A3903" t="s">
        <v>20859</v>
      </c>
      <c r="C3903" s="191" t="s">
        <v>3927</v>
      </c>
      <c r="E3903" t="s">
        <v>22982</v>
      </c>
      <c r="F3903" t="s">
        <v>22896</v>
      </c>
      <c r="G3903" t="s">
        <v>399</v>
      </c>
      <c r="H3903">
        <v>1440</v>
      </c>
      <c r="J3903" t="s">
        <v>22634</v>
      </c>
      <c r="K3903" s="132" t="str">
        <f>IFERROR(IFERROR(INDEX(Кат!$O:$O,MATCH($C3903,Кат!$I:$I,0)),INDEX(Торг!$L:$L,MATCH($C3903,Торг!$I:$I,0))),"")</f>
        <v/>
      </c>
      <c r="L3903" s="132" t="str">
        <f>IFERROR(IFERROR(INDEX(Кат!$A:$A,MATCH($C3903,Кат!$I:$I,0)),INDEX(Торг!$A:$A,MATCH($C3903,Торг!$I:$I,0))),"")</f>
        <v/>
      </c>
      <c r="M3903" s="132" t="str">
        <f>IFERROR(IFERROR(INDEX(Кат!$B:$B,MATCH($C3903,Кат!$I:$I,0)),INDEX(Торг!$B:$B,MATCH($C3903,Торг!$I:$I,0))),"")</f>
        <v/>
      </c>
      <c r="N3903" s="132" t="str">
        <f t="shared" si="60"/>
        <v>LUZAR LT0190</v>
      </c>
      <c r="O3903" s="132" t="str">
        <f>IFERROR(IFERROR(INDEX(Кат!$B:$B,MATCH($N3903,Кат!$I:$I,0)),INDEX(Торг!$B:$B,MATCH($N3903,Торг!$I:$I,0))),"")</f>
        <v/>
      </c>
    </row>
    <row r="3904" spans="1:15" outlineLevel="2">
      <c r="A3904" t="s">
        <v>20858</v>
      </c>
      <c r="C3904" s="191" t="s">
        <v>3926</v>
      </c>
      <c r="E3904" t="s">
        <v>22983</v>
      </c>
      <c r="F3904" t="s">
        <v>22896</v>
      </c>
      <c r="G3904" t="s">
        <v>399</v>
      </c>
      <c r="H3904">
        <v>1440</v>
      </c>
      <c r="J3904" t="s">
        <v>22634</v>
      </c>
      <c r="K3904" s="132" t="str">
        <f>IFERROR(IFERROR(INDEX(Кат!$O:$O,MATCH($C3904,Кат!$I:$I,0)),INDEX(Торг!$L:$L,MATCH($C3904,Торг!$I:$I,0))),"")</f>
        <v/>
      </c>
      <c r="L3904" s="132" t="str">
        <f>IFERROR(IFERROR(INDEX(Кат!$A:$A,MATCH($C3904,Кат!$I:$I,0)),INDEX(Торг!$A:$A,MATCH($C3904,Торг!$I:$I,0))),"")</f>
        <v/>
      </c>
      <c r="M3904" s="132" t="str">
        <f>IFERROR(IFERROR(INDEX(Кат!$B:$B,MATCH($C3904,Кат!$I:$I,0)),INDEX(Торг!$B:$B,MATCH($C3904,Торг!$I:$I,0))),"")</f>
        <v/>
      </c>
      <c r="N3904" s="132" t="str">
        <f t="shared" si="60"/>
        <v>LUZAR LT0192</v>
      </c>
      <c r="O3904" s="132" t="str">
        <f>IFERROR(IFERROR(INDEX(Кат!$B:$B,MATCH($N3904,Кат!$I:$I,0)),INDEX(Торг!$B:$B,MATCH($N3904,Торг!$I:$I,0))),"")</f>
        <v/>
      </c>
    </row>
    <row r="3905" spans="1:15" outlineLevel="2">
      <c r="A3905" t="s">
        <v>20860</v>
      </c>
      <c r="C3905" s="191" t="s">
        <v>3928</v>
      </c>
      <c r="E3905" t="s">
        <v>22984</v>
      </c>
      <c r="F3905" t="s">
        <v>22896</v>
      </c>
      <c r="G3905" t="s">
        <v>399</v>
      </c>
      <c r="H3905">
        <v>1950</v>
      </c>
      <c r="J3905" t="s">
        <v>22634</v>
      </c>
      <c r="K3905" s="132" t="str">
        <f>IFERROR(IFERROR(INDEX(Кат!$O:$O,MATCH($C3905,Кат!$I:$I,0)),INDEX(Торг!$L:$L,MATCH($C3905,Торг!$I:$I,0))),"")</f>
        <v/>
      </c>
      <c r="L3905" s="132" t="str">
        <f>IFERROR(IFERROR(INDEX(Кат!$A:$A,MATCH($C3905,Кат!$I:$I,0)),INDEX(Торг!$A:$A,MATCH($C3905,Торг!$I:$I,0))),"")</f>
        <v/>
      </c>
      <c r="M3905" s="132" t="str">
        <f>IFERROR(IFERROR(INDEX(Кат!$B:$B,MATCH($C3905,Кат!$I:$I,0)),INDEX(Торг!$B:$B,MATCH($C3905,Торг!$I:$I,0))),"")</f>
        <v/>
      </c>
      <c r="N3905" s="132" t="str">
        <f t="shared" si="60"/>
        <v>LUZAR LT0194</v>
      </c>
      <c r="O3905" s="132" t="str">
        <f>IFERROR(IFERROR(INDEX(Кат!$B:$B,MATCH($N3905,Кат!$I:$I,0)),INDEX(Торг!$B:$B,MATCH($N3905,Торг!$I:$I,0))),"")</f>
        <v/>
      </c>
    </row>
    <row r="3906" spans="1:15" outlineLevel="2">
      <c r="A3906" t="s">
        <v>20861</v>
      </c>
      <c r="C3906" s="191" t="s">
        <v>10726</v>
      </c>
      <c r="E3906" t="s">
        <v>22985</v>
      </c>
      <c r="F3906" t="s">
        <v>22896</v>
      </c>
      <c r="G3906" t="s">
        <v>399</v>
      </c>
      <c r="H3906">
        <v>290</v>
      </c>
      <c r="J3906" t="s">
        <v>22634</v>
      </c>
      <c r="K3906" s="132" t="str">
        <f>IFERROR(IFERROR(INDEX(Кат!$O:$O,MATCH($C3906,Кат!$I:$I,0)),INDEX(Торг!$L:$L,MATCH($C3906,Торг!$I:$I,0))),"")</f>
        <v/>
      </c>
      <c r="L3906" s="132" t="str">
        <f>IFERROR(IFERROR(INDEX(Кат!$A:$A,MATCH($C3906,Кат!$I:$I,0)),INDEX(Торг!$A:$A,MATCH($C3906,Торг!$I:$I,0))),"")</f>
        <v/>
      </c>
      <c r="M3906" s="132" t="str">
        <f>IFERROR(IFERROR(INDEX(Кат!$B:$B,MATCH($C3906,Кат!$I:$I,0)),INDEX(Торг!$B:$B,MATCH($C3906,Торг!$I:$I,0))),"")</f>
        <v/>
      </c>
      <c r="N3906" s="132" t="str">
        <f t="shared" si="60"/>
        <v>LUZAR LT01183</v>
      </c>
      <c r="O3906" s="132" t="str">
        <f>IFERROR(IFERROR(INDEX(Кат!$B:$B,MATCH($N3906,Кат!$I:$I,0)),INDEX(Торг!$B:$B,MATCH($N3906,Торг!$I:$I,0))),"")</f>
        <v/>
      </c>
    </row>
    <row r="3907" spans="1:15" outlineLevel="2">
      <c r="A3907" t="s">
        <v>20862</v>
      </c>
      <c r="C3907" s="191" t="s">
        <v>3929</v>
      </c>
      <c r="E3907" t="s">
        <v>22986</v>
      </c>
      <c r="F3907" t="s">
        <v>22896</v>
      </c>
      <c r="G3907" t="s">
        <v>399</v>
      </c>
      <c r="H3907">
        <v>540</v>
      </c>
      <c r="J3907" t="s">
        <v>22634</v>
      </c>
      <c r="K3907" s="132" t="str">
        <f>IFERROR(IFERROR(INDEX(Кат!$O:$O,MATCH($C3907,Кат!$I:$I,0)),INDEX(Торг!$L:$L,MATCH($C3907,Торг!$I:$I,0))),"")</f>
        <v/>
      </c>
      <c r="L3907" s="132" t="str">
        <f>IFERROR(IFERROR(INDEX(Кат!$A:$A,MATCH($C3907,Кат!$I:$I,0)),INDEX(Торг!$A:$A,MATCH($C3907,Торг!$I:$I,0))),"")</f>
        <v/>
      </c>
      <c r="M3907" s="132" t="str">
        <f>IFERROR(IFERROR(INDEX(Кат!$B:$B,MATCH($C3907,Кат!$I:$I,0)),INDEX(Торг!$B:$B,MATCH($C3907,Торг!$I:$I,0))),"")</f>
        <v/>
      </c>
      <c r="N3907" s="132" t="str">
        <f t="shared" si="60"/>
        <v>LUZAR LT0191</v>
      </c>
      <c r="O3907" s="132" t="str">
        <f>IFERROR(IFERROR(INDEX(Кат!$B:$B,MATCH($N3907,Кат!$I:$I,0)),INDEX(Торг!$B:$B,MATCH($N3907,Торг!$I:$I,0))),"")</f>
        <v/>
      </c>
    </row>
    <row r="3908" spans="1:15" outlineLevel="2">
      <c r="A3908" t="s">
        <v>20863</v>
      </c>
      <c r="C3908" s="191" t="s">
        <v>3930</v>
      </c>
      <c r="E3908" t="s">
        <v>22987</v>
      </c>
      <c r="F3908" t="s">
        <v>22896</v>
      </c>
      <c r="G3908" t="s">
        <v>399</v>
      </c>
      <c r="H3908">
        <v>700</v>
      </c>
      <c r="J3908" t="s">
        <v>22634</v>
      </c>
      <c r="K3908" s="132" t="str">
        <f>IFERROR(IFERROR(INDEX(Кат!$O:$O,MATCH($C3908,Кат!$I:$I,0)),INDEX(Торг!$L:$L,MATCH($C3908,Торг!$I:$I,0))),"")</f>
        <v/>
      </c>
      <c r="L3908" s="132" t="str">
        <f>IFERROR(IFERROR(INDEX(Кат!$A:$A,MATCH($C3908,Кат!$I:$I,0)),INDEX(Торг!$A:$A,MATCH($C3908,Торг!$I:$I,0))),"")</f>
        <v/>
      </c>
      <c r="M3908" s="132" t="str">
        <f>IFERROR(IFERROR(INDEX(Кат!$B:$B,MATCH($C3908,Кат!$I:$I,0)),INDEX(Торг!$B:$B,MATCH($C3908,Торг!$I:$I,0))),"")</f>
        <v/>
      </c>
      <c r="N3908" s="132" t="str">
        <f t="shared" si="60"/>
        <v>LUZAR LT0193</v>
      </c>
      <c r="O3908" s="132" t="str">
        <f>IFERROR(IFERROR(INDEX(Кат!$B:$B,MATCH($N3908,Кат!$I:$I,0)),INDEX(Торг!$B:$B,MATCH($N3908,Торг!$I:$I,0))),"")</f>
        <v/>
      </c>
    </row>
    <row r="3909" spans="1:15" outlineLevel="2">
      <c r="A3909" t="s">
        <v>30928</v>
      </c>
      <c r="C3909" s="191" t="s">
        <v>30929</v>
      </c>
      <c r="E3909" t="s">
        <v>30930</v>
      </c>
      <c r="F3909" t="s">
        <v>22896</v>
      </c>
      <c r="G3909" t="s">
        <v>399</v>
      </c>
      <c r="H3909">
        <v>500</v>
      </c>
      <c r="J3909" t="s">
        <v>22634</v>
      </c>
      <c r="K3909" s="132" t="str">
        <f>IFERROR(IFERROR(INDEX(Кат!$O:$O,MATCH($C3909,Кат!$I:$I,0)),INDEX(Торг!$L:$L,MATCH($C3909,Торг!$I:$I,0))),"")</f>
        <v/>
      </c>
      <c r="L3909" s="132" t="str">
        <f>IFERROR(IFERROR(INDEX(Кат!$A:$A,MATCH($C3909,Кат!$I:$I,0)),INDEX(Торг!$A:$A,MATCH($C3909,Торг!$I:$I,0))),"")</f>
        <v/>
      </c>
      <c r="M3909" s="132" t="str">
        <f>IFERROR(IFERROR(INDEX(Кат!$B:$B,MATCH($C3909,Кат!$I:$I,0)),INDEX(Торг!$B:$B,MATCH($C3909,Торг!$I:$I,0))),"")</f>
        <v/>
      </c>
      <c r="N3909" s="132" t="str">
        <f t="shared" si="60"/>
        <v>LUZAR LT0582</v>
      </c>
      <c r="O3909" s="132" t="str">
        <f>IFERROR(IFERROR(INDEX(Кат!$B:$B,MATCH($N3909,Кат!$I:$I,0)),INDEX(Торг!$B:$B,MATCH($N3909,Торг!$I:$I,0))),"")</f>
        <v/>
      </c>
    </row>
    <row r="3910" spans="1:15" outlineLevel="1">
      <c r="A3910" t="s">
        <v>27093</v>
      </c>
      <c r="C3910" s="191" t="s">
        <v>27094</v>
      </c>
      <c r="E3910" t="s">
        <v>27095</v>
      </c>
      <c r="F3910" t="s">
        <v>22896</v>
      </c>
      <c r="G3910" t="s">
        <v>399</v>
      </c>
      <c r="H3910">
        <v>380</v>
      </c>
      <c r="J3910" t="s">
        <v>22634</v>
      </c>
      <c r="K3910" s="132" t="str">
        <f>IFERROR(IFERROR(INDEX(Кат!$O:$O,MATCH($C3910,Кат!$I:$I,0)),INDEX(Торг!$L:$L,MATCH($C3910,Торг!$I:$I,0))),"")</f>
        <v/>
      </c>
      <c r="L3910" s="132" t="str">
        <f>IFERROR(IFERROR(INDEX(Кат!$A:$A,MATCH($C3910,Кат!$I:$I,0)),INDEX(Торг!$A:$A,MATCH($C3910,Торг!$I:$I,0))),"")</f>
        <v/>
      </c>
      <c r="M3910" s="132" t="str">
        <f>IFERROR(IFERROR(INDEX(Кат!$B:$B,MATCH($C3910,Кат!$I:$I,0)),INDEX(Торг!$B:$B,MATCH($C3910,Торг!$I:$I,0))),"")</f>
        <v/>
      </c>
      <c r="N3910" s="132" t="str">
        <f t="shared" si="60"/>
        <v>LUZAR LT0353</v>
      </c>
      <c r="O3910" s="132" t="str">
        <f>IFERROR(IFERROR(INDEX(Кат!$B:$B,MATCH($N3910,Кат!$I:$I,0)),INDEX(Торг!$B:$B,MATCH($N3910,Торг!$I:$I,0))),"")</f>
        <v/>
      </c>
    </row>
    <row r="3911" spans="1:15" outlineLevel="2">
      <c r="A3911" t="s">
        <v>30931</v>
      </c>
      <c r="C3911" s="191" t="s">
        <v>30932</v>
      </c>
      <c r="E3911" t="s">
        <v>30933</v>
      </c>
      <c r="F3911" t="s">
        <v>22896</v>
      </c>
      <c r="G3911" t="s">
        <v>399</v>
      </c>
      <c r="H3911">
        <v>450</v>
      </c>
      <c r="J3911" t="s">
        <v>22634</v>
      </c>
      <c r="K3911" s="132" t="str">
        <f>IFERROR(IFERROR(INDEX(Кат!$O:$O,MATCH($C3911,Кат!$I:$I,0)),INDEX(Торг!$L:$L,MATCH($C3911,Торг!$I:$I,0))),"")</f>
        <v/>
      </c>
      <c r="L3911" s="132" t="str">
        <f>IFERROR(IFERROR(INDEX(Кат!$A:$A,MATCH($C3911,Кат!$I:$I,0)),INDEX(Торг!$A:$A,MATCH($C3911,Торг!$I:$I,0))),"")</f>
        <v/>
      </c>
      <c r="M3911" s="132" t="str">
        <f>IFERROR(IFERROR(INDEX(Кат!$B:$B,MATCH($C3911,Кат!$I:$I,0)),INDEX(Торг!$B:$B,MATCH($C3911,Торг!$I:$I,0))),"")</f>
        <v/>
      </c>
      <c r="N3911" s="132" t="str">
        <f t="shared" si="60"/>
        <v>LUZAR LT0366</v>
      </c>
      <c r="O3911" s="132" t="str">
        <f>IFERROR(IFERROR(INDEX(Кат!$B:$B,MATCH($N3911,Кат!$I:$I,0)),INDEX(Торг!$B:$B,MATCH($N3911,Торг!$I:$I,0))),"")</f>
        <v/>
      </c>
    </row>
    <row r="3912" spans="1:15" outlineLevel="2">
      <c r="A3912" t="s">
        <v>27096</v>
      </c>
      <c r="C3912" s="191" t="s">
        <v>27097</v>
      </c>
      <c r="E3912" t="s">
        <v>27098</v>
      </c>
      <c r="F3912" t="s">
        <v>22896</v>
      </c>
      <c r="G3912" t="s">
        <v>399</v>
      </c>
      <c r="H3912">
        <v>540</v>
      </c>
      <c r="J3912" t="s">
        <v>22634</v>
      </c>
      <c r="K3912" s="132" t="str">
        <f>IFERROR(IFERROR(INDEX(Кат!$O:$O,MATCH($C3912,Кат!$I:$I,0)),INDEX(Торг!$L:$L,MATCH($C3912,Торг!$I:$I,0))),"")</f>
        <v/>
      </c>
      <c r="L3912" s="132" t="str">
        <f>IFERROR(IFERROR(INDEX(Кат!$A:$A,MATCH($C3912,Кат!$I:$I,0)),INDEX(Торг!$A:$A,MATCH($C3912,Торг!$I:$I,0))),"")</f>
        <v/>
      </c>
      <c r="M3912" s="132" t="str">
        <f>IFERROR(IFERROR(INDEX(Кат!$B:$B,MATCH($C3912,Кат!$I:$I,0)),INDEX(Торг!$B:$B,MATCH($C3912,Торг!$I:$I,0))),"")</f>
        <v/>
      </c>
      <c r="N3912" s="132" t="str">
        <f t="shared" ref="N3912:N3975" si="61">_xlfn.CONCAT(F3912," ",C3912)</f>
        <v>LUZAR LT03028</v>
      </c>
      <c r="O3912" s="132" t="str">
        <f>IFERROR(IFERROR(INDEX(Кат!$B:$B,MATCH($N3912,Кат!$I:$I,0)),INDEX(Торг!$B:$B,MATCH($N3912,Торг!$I:$I,0))),"")</f>
        <v/>
      </c>
    </row>
    <row r="3913" spans="1:15" outlineLevel="2">
      <c r="A3913" t="s">
        <v>23051</v>
      </c>
      <c r="C3913" s="191" t="s">
        <v>23052</v>
      </c>
      <c r="E3913" t="s">
        <v>23053</v>
      </c>
      <c r="F3913" t="s">
        <v>22896</v>
      </c>
      <c r="G3913" t="s">
        <v>399</v>
      </c>
      <c r="H3913">
        <v>670</v>
      </c>
      <c r="J3913" t="s">
        <v>22634</v>
      </c>
      <c r="K3913" s="132" t="str">
        <f>IFERROR(IFERROR(INDEX(Кат!$O:$O,MATCH($C3913,Кат!$I:$I,0)),INDEX(Торг!$L:$L,MATCH($C3913,Торг!$I:$I,0))),"")</f>
        <v/>
      </c>
      <c r="L3913" s="132" t="str">
        <f>IFERROR(IFERROR(INDEX(Кат!$A:$A,MATCH($C3913,Кат!$I:$I,0)),INDEX(Торг!$A:$A,MATCH($C3913,Торг!$I:$I,0))),"")</f>
        <v/>
      </c>
      <c r="M3913" s="132" t="str">
        <f>IFERROR(IFERROR(INDEX(Кат!$B:$B,MATCH($C3913,Кат!$I:$I,0)),INDEX(Торг!$B:$B,MATCH($C3913,Торг!$I:$I,0))),"")</f>
        <v/>
      </c>
      <c r="N3913" s="132" t="str">
        <f t="shared" si="61"/>
        <v>LUZAR LT0901</v>
      </c>
      <c r="O3913" s="132" t="str">
        <f>IFERROR(IFERROR(INDEX(Кат!$B:$B,MATCH($N3913,Кат!$I:$I,0)),INDEX(Торг!$B:$B,MATCH($N3913,Торг!$I:$I,0))),"")</f>
        <v/>
      </c>
    </row>
    <row r="3914" spans="1:15" outlineLevel="2">
      <c r="A3914" t="s">
        <v>23054</v>
      </c>
      <c r="C3914" s="191" t="s">
        <v>23055</v>
      </c>
      <c r="E3914" t="s">
        <v>23056</v>
      </c>
      <c r="F3914" t="s">
        <v>22896</v>
      </c>
      <c r="G3914" t="s">
        <v>399</v>
      </c>
      <c r="H3914">
        <v>430</v>
      </c>
      <c r="J3914" t="s">
        <v>22634</v>
      </c>
      <c r="K3914" s="132" t="str">
        <f>IFERROR(IFERROR(INDEX(Кат!$O:$O,MATCH($C3914,Кат!$I:$I,0)),INDEX(Торг!$L:$L,MATCH($C3914,Торг!$I:$I,0))),"")</f>
        <v/>
      </c>
      <c r="L3914" s="132" t="str">
        <f>IFERROR(IFERROR(INDEX(Кат!$A:$A,MATCH($C3914,Кат!$I:$I,0)),INDEX(Торг!$A:$A,MATCH($C3914,Торг!$I:$I,0))),"")</f>
        <v/>
      </c>
      <c r="M3914" s="132" t="str">
        <f>IFERROR(IFERROR(INDEX(Кат!$B:$B,MATCH($C3914,Кат!$I:$I,0)),INDEX(Торг!$B:$B,MATCH($C3914,Торг!$I:$I,0))),"")</f>
        <v/>
      </c>
      <c r="N3914" s="132" t="str">
        <f t="shared" si="61"/>
        <v>LUZAR LT0902</v>
      </c>
      <c r="O3914" s="132" t="str">
        <f>IFERROR(IFERROR(INDEX(Кат!$B:$B,MATCH($N3914,Кат!$I:$I,0)),INDEX(Торг!$B:$B,MATCH($N3914,Торг!$I:$I,0))),"")</f>
        <v/>
      </c>
    </row>
    <row r="3915" spans="1:15" outlineLevel="2">
      <c r="A3915" t="s">
        <v>33978</v>
      </c>
      <c r="C3915" s="191" t="s">
        <v>33979</v>
      </c>
      <c r="E3915" t="s">
        <v>33980</v>
      </c>
      <c r="F3915" t="s">
        <v>22896</v>
      </c>
      <c r="G3915" t="s">
        <v>399</v>
      </c>
      <c r="H3915">
        <v>700</v>
      </c>
      <c r="J3915" t="s">
        <v>22634</v>
      </c>
      <c r="K3915" s="132" t="str">
        <f>IFERROR(IFERROR(INDEX(Кат!$O:$O,MATCH($C3915,Кат!$I:$I,0)),INDEX(Торг!$L:$L,MATCH($C3915,Торг!$I:$I,0))),"")</f>
        <v/>
      </c>
      <c r="L3915" s="132" t="str">
        <f>IFERROR(IFERROR(INDEX(Кат!$A:$A,MATCH($C3915,Кат!$I:$I,0)),INDEX(Торг!$A:$A,MATCH($C3915,Торг!$I:$I,0))),"")</f>
        <v/>
      </c>
      <c r="M3915" s="132" t="str">
        <f>IFERROR(IFERROR(INDEX(Кат!$B:$B,MATCH($C3915,Кат!$I:$I,0)),INDEX(Торг!$B:$B,MATCH($C3915,Торг!$I:$I,0))),"")</f>
        <v/>
      </c>
      <c r="N3915" s="132" t="str">
        <f t="shared" si="61"/>
        <v>LUZAR LT0980</v>
      </c>
      <c r="O3915" s="132" t="str">
        <f>IFERROR(IFERROR(INDEX(Кат!$B:$B,MATCH($N3915,Кат!$I:$I,0)),INDEX(Торг!$B:$B,MATCH($N3915,Торг!$I:$I,0))),"")</f>
        <v/>
      </c>
    </row>
    <row r="3916" spans="1:15" outlineLevel="2">
      <c r="A3916" t="s">
        <v>23986</v>
      </c>
      <c r="C3916" s="191"/>
      <c r="E3916" t="s">
        <v>23987</v>
      </c>
      <c r="J3916" t="s">
        <v>22634</v>
      </c>
      <c r="K3916" s="132" t="str">
        <f>IFERROR(IFERROR(INDEX(Кат!$O:$O,MATCH($C3916,Кат!$I:$I,0)),INDEX(Торг!$L:$L,MATCH($C3916,Торг!$I:$I,0))),"")</f>
        <v/>
      </c>
      <c r="L3916" s="132" t="str">
        <f>IFERROR(IFERROR(INDEX(Кат!$A:$A,MATCH($C3916,Кат!$I:$I,0)),INDEX(Торг!$A:$A,MATCH($C3916,Торг!$I:$I,0))),"")</f>
        <v/>
      </c>
      <c r="M3916" s="132" t="str">
        <f>IFERROR(IFERROR(INDEX(Кат!$B:$B,MATCH($C3916,Кат!$I:$I,0)),INDEX(Торг!$B:$B,MATCH($C3916,Торг!$I:$I,0))),"")</f>
        <v/>
      </c>
      <c r="N3916" s="132" t="str">
        <f t="shared" si="61"/>
        <v xml:space="preserve"> </v>
      </c>
      <c r="O3916" s="132" t="str">
        <f>IFERROR(IFERROR(INDEX(Кат!$B:$B,MATCH($N3916,Кат!$I:$I,0)),INDEX(Торг!$B:$B,MATCH($N3916,Торг!$I:$I,0))),"")</f>
        <v/>
      </c>
    </row>
    <row r="3917" spans="1:15" outlineLevel="2">
      <c r="A3917" t="s">
        <v>20864</v>
      </c>
      <c r="C3917" s="191" t="s">
        <v>10727</v>
      </c>
      <c r="E3917" t="s">
        <v>22988</v>
      </c>
      <c r="F3917" t="s">
        <v>22896</v>
      </c>
      <c r="G3917" t="s">
        <v>399</v>
      </c>
      <c r="H3917">
        <v>9670</v>
      </c>
      <c r="J3917" t="s">
        <v>22634</v>
      </c>
      <c r="K3917" s="132" t="str">
        <f>IFERROR(IFERROR(INDEX(Кат!$O:$O,MATCH($C3917,Кат!$I:$I,0)),INDEX(Торг!$L:$L,MATCH($C3917,Торг!$I:$I,0))),"")</f>
        <v/>
      </c>
      <c r="L3917" s="132" t="str">
        <f>IFERROR(IFERROR(INDEX(Кат!$A:$A,MATCH($C3917,Кат!$I:$I,0)),INDEX(Торг!$A:$A,MATCH($C3917,Торг!$I:$I,0))),"")</f>
        <v/>
      </c>
      <c r="M3917" s="132" t="str">
        <f>IFERROR(IFERROR(INDEX(Кат!$B:$B,MATCH($C3917,Кат!$I:$I,0)),INDEX(Торг!$B:$B,MATCH($C3917,Торг!$I:$I,0))),"")</f>
        <v/>
      </c>
      <c r="N3917" s="132" t="str">
        <f t="shared" si="61"/>
        <v>LUZAR LFK0123</v>
      </c>
      <c r="O3917" s="132" t="str">
        <f>IFERROR(IFERROR(INDEX(Кат!$B:$B,MATCH($N3917,Кат!$I:$I,0)),INDEX(Торг!$B:$B,MATCH($N3917,Торг!$I:$I,0))),"")</f>
        <v/>
      </c>
    </row>
    <row r="3918" spans="1:15" outlineLevel="1">
      <c r="A3918" t="s">
        <v>20865</v>
      </c>
      <c r="C3918" s="191" t="s">
        <v>10728</v>
      </c>
      <c r="E3918" t="s">
        <v>22989</v>
      </c>
      <c r="F3918" t="s">
        <v>22896</v>
      </c>
      <c r="G3918" t="s">
        <v>399</v>
      </c>
      <c r="H3918">
        <v>6530</v>
      </c>
      <c r="J3918" t="s">
        <v>22634</v>
      </c>
      <c r="K3918" s="132" t="str">
        <f>IFERROR(IFERROR(INDEX(Кат!$O:$O,MATCH($C3918,Кат!$I:$I,0)),INDEX(Торг!$L:$L,MATCH($C3918,Торг!$I:$I,0))),"")</f>
        <v/>
      </c>
      <c r="L3918" s="132" t="str">
        <f>IFERROR(IFERROR(INDEX(Кат!$A:$A,MATCH($C3918,Кат!$I:$I,0)),INDEX(Торг!$A:$A,MATCH($C3918,Торг!$I:$I,0))),"")</f>
        <v/>
      </c>
      <c r="M3918" s="132" t="str">
        <f>IFERROR(IFERROR(INDEX(Кат!$B:$B,MATCH($C3918,Кат!$I:$I,0)),INDEX(Торг!$B:$B,MATCH($C3918,Торг!$I:$I,0))),"")</f>
        <v/>
      </c>
      <c r="N3918" s="132" t="str">
        <f t="shared" si="61"/>
        <v>LUZAR LFK01270</v>
      </c>
      <c r="O3918" s="132" t="str">
        <f>IFERROR(IFERROR(INDEX(Кат!$B:$B,MATCH($N3918,Кат!$I:$I,0)),INDEX(Торг!$B:$B,MATCH($N3918,Торг!$I:$I,0))),"")</f>
        <v/>
      </c>
    </row>
    <row r="3919" spans="1:15" outlineLevel="2">
      <c r="A3919" t="s">
        <v>26462</v>
      </c>
      <c r="C3919" s="191" t="s">
        <v>26463</v>
      </c>
      <c r="E3919" t="s">
        <v>26464</v>
      </c>
      <c r="F3919" t="s">
        <v>22896</v>
      </c>
      <c r="G3919" t="s">
        <v>399</v>
      </c>
      <c r="H3919">
        <v>8210</v>
      </c>
      <c r="J3919" t="s">
        <v>22634</v>
      </c>
      <c r="K3919" s="132" t="str">
        <f>IFERROR(IFERROR(INDEX(Кат!$O:$O,MATCH($C3919,Кат!$I:$I,0)),INDEX(Торг!$L:$L,MATCH($C3919,Торг!$I:$I,0))),"")</f>
        <v/>
      </c>
      <c r="L3919" s="132" t="str">
        <f>IFERROR(IFERROR(INDEX(Кат!$A:$A,MATCH($C3919,Кат!$I:$I,0)),INDEX(Торг!$A:$A,MATCH($C3919,Торг!$I:$I,0))),"")</f>
        <v/>
      </c>
      <c r="M3919" s="132" t="str">
        <f>IFERROR(IFERROR(INDEX(Кат!$B:$B,MATCH($C3919,Кат!$I:$I,0)),INDEX(Торг!$B:$B,MATCH($C3919,Торг!$I:$I,0))),"")</f>
        <v/>
      </c>
      <c r="N3919" s="132" t="str">
        <f t="shared" si="61"/>
        <v>LUZAR LEC03218</v>
      </c>
      <c r="O3919" s="132" t="str">
        <f>IFERROR(IFERROR(INDEX(Кат!$B:$B,MATCH($N3919,Кат!$I:$I,0)),INDEX(Торг!$B:$B,MATCH($N3919,Торг!$I:$I,0))),"")</f>
        <v/>
      </c>
    </row>
    <row r="3920" spans="1:15" outlineLevel="2">
      <c r="A3920" t="s">
        <v>26465</v>
      </c>
      <c r="C3920" s="191" t="s">
        <v>26466</v>
      </c>
      <c r="E3920" t="s">
        <v>26467</v>
      </c>
      <c r="F3920" t="s">
        <v>22896</v>
      </c>
      <c r="G3920" t="s">
        <v>399</v>
      </c>
      <c r="H3920">
        <v>950</v>
      </c>
      <c r="J3920" t="s">
        <v>22634</v>
      </c>
      <c r="K3920" s="132" t="str">
        <f>IFERROR(IFERROR(INDEX(Кат!$O:$O,MATCH($C3920,Кат!$I:$I,0)),INDEX(Торг!$L:$L,MATCH($C3920,Торг!$I:$I,0))),"")</f>
        <v/>
      </c>
      <c r="L3920" s="132" t="str">
        <f>IFERROR(IFERROR(INDEX(Кат!$A:$A,MATCH($C3920,Кат!$I:$I,0)),INDEX(Торг!$A:$A,MATCH($C3920,Торг!$I:$I,0))),"")</f>
        <v/>
      </c>
      <c r="M3920" s="132" t="str">
        <f>IFERROR(IFERROR(INDEX(Кат!$B:$B,MATCH($C3920,Кат!$I:$I,0)),INDEX(Торг!$B:$B,MATCH($C3920,Торг!$I:$I,0))),"")</f>
        <v/>
      </c>
      <c r="N3920" s="132" t="str">
        <f t="shared" si="61"/>
        <v>LUZAR LFR0991</v>
      </c>
      <c r="O3920" s="132" t="str">
        <f>IFERROR(IFERROR(INDEX(Кат!$B:$B,MATCH($N3920,Кат!$I:$I,0)),INDEX(Торг!$B:$B,MATCH($N3920,Торг!$I:$I,0))),"")</f>
        <v/>
      </c>
    </row>
    <row r="3921" spans="1:15" outlineLevel="1">
      <c r="A3921" t="s">
        <v>26468</v>
      </c>
      <c r="C3921" s="191" t="s">
        <v>26469</v>
      </c>
      <c r="E3921" t="s">
        <v>26470</v>
      </c>
      <c r="F3921" t="s">
        <v>22896</v>
      </c>
      <c r="G3921" t="s">
        <v>399</v>
      </c>
      <c r="H3921">
        <v>3310</v>
      </c>
      <c r="J3921" t="s">
        <v>22634</v>
      </c>
      <c r="K3921" s="132" t="str">
        <f>IFERROR(IFERROR(INDEX(Кат!$O:$O,MATCH($C3921,Кат!$I:$I,0)),INDEX(Торг!$L:$L,MATCH($C3921,Торг!$I:$I,0))),"")</f>
        <v/>
      </c>
      <c r="L3921" s="132" t="str">
        <f>IFERROR(IFERROR(INDEX(Кат!$A:$A,MATCH($C3921,Кат!$I:$I,0)),INDEX(Торг!$A:$A,MATCH($C3921,Торг!$I:$I,0))),"")</f>
        <v/>
      </c>
      <c r="M3921" s="132" t="str">
        <f>IFERROR(IFERROR(INDEX(Кат!$B:$B,MATCH($C3921,Кат!$I:$I,0)),INDEX(Торг!$B:$B,MATCH($C3921,Торг!$I:$I,0))),"")</f>
        <v/>
      </c>
      <c r="N3921" s="132" t="str">
        <f t="shared" si="61"/>
        <v>LUZAR LFh0991</v>
      </c>
      <c r="O3921" s="132" t="str">
        <f>IFERROR(IFERROR(INDEX(Кат!$B:$B,MATCH($N3921,Кат!$I:$I,0)),INDEX(Торг!$B:$B,MATCH($N3921,Торг!$I:$I,0))),"")</f>
        <v/>
      </c>
    </row>
    <row r="3922" spans="1:15" outlineLevel="2">
      <c r="A3922" t="s">
        <v>26471</v>
      </c>
      <c r="C3922" s="191" t="s">
        <v>26472</v>
      </c>
      <c r="E3922" t="s">
        <v>26473</v>
      </c>
      <c r="F3922" t="s">
        <v>22896</v>
      </c>
      <c r="G3922" t="s">
        <v>399</v>
      </c>
      <c r="H3922">
        <v>4130</v>
      </c>
      <c r="J3922" t="s">
        <v>22634</v>
      </c>
      <c r="K3922" s="132" t="str">
        <f>IFERROR(IFERROR(INDEX(Кат!$O:$O,MATCH($C3922,Кат!$I:$I,0)),INDEX(Торг!$L:$L,MATCH($C3922,Торг!$I:$I,0))),"")</f>
        <v/>
      </c>
      <c r="L3922" s="132" t="str">
        <f>IFERROR(IFERROR(INDEX(Кат!$A:$A,MATCH($C3922,Кат!$I:$I,0)),INDEX(Торг!$A:$A,MATCH($C3922,Торг!$I:$I,0))),"")</f>
        <v/>
      </c>
      <c r="M3922" s="132" t="str">
        <f>IFERROR(IFERROR(INDEX(Кат!$B:$B,MATCH($C3922,Кат!$I:$I,0)),INDEX(Торг!$B:$B,MATCH($C3922,Торг!$I:$I,0))),"")</f>
        <v/>
      </c>
      <c r="N3922" s="132" t="str">
        <f t="shared" si="61"/>
        <v>LUZAR LFh0987</v>
      </c>
      <c r="O3922" s="132" t="str">
        <f>IFERROR(IFERROR(INDEX(Кат!$B:$B,MATCH($N3922,Кат!$I:$I,0)),INDEX(Торг!$B:$B,MATCH($N3922,Торг!$I:$I,0))),"")</f>
        <v/>
      </c>
    </row>
    <row r="3923" spans="1:15" outlineLevel="2">
      <c r="A3923" t="s">
        <v>20866</v>
      </c>
      <c r="C3923" s="191" t="s">
        <v>10729</v>
      </c>
      <c r="E3923" t="s">
        <v>22990</v>
      </c>
      <c r="F3923" t="s">
        <v>22896</v>
      </c>
      <c r="G3923" t="s">
        <v>399</v>
      </c>
      <c r="H3923">
        <v>3440</v>
      </c>
      <c r="J3923" t="s">
        <v>22634</v>
      </c>
      <c r="K3923" s="132" t="str">
        <f>IFERROR(IFERROR(INDEX(Кат!$O:$O,MATCH($C3923,Кат!$I:$I,0)),INDEX(Торг!$L:$L,MATCH($C3923,Торг!$I:$I,0))),"")</f>
        <v/>
      </c>
      <c r="L3923" s="132" t="str">
        <f>IFERROR(IFERROR(INDEX(Кат!$A:$A,MATCH($C3923,Кат!$I:$I,0)),INDEX(Торг!$A:$A,MATCH($C3923,Торг!$I:$I,0))),"")</f>
        <v/>
      </c>
      <c r="M3923" s="132" t="str">
        <f>IFERROR(IFERROR(INDEX(Кат!$B:$B,MATCH($C3923,Кат!$I:$I,0)),INDEX(Торг!$B:$B,MATCH($C3923,Торг!$I:$I,0))),"")</f>
        <v/>
      </c>
      <c r="N3923" s="132" t="str">
        <f t="shared" si="61"/>
        <v>LUZAR LFh01182</v>
      </c>
      <c r="O3923" s="132" t="str">
        <f>IFERROR(IFERROR(INDEX(Кат!$B:$B,MATCH($N3923,Кат!$I:$I,0)),INDEX(Торг!$B:$B,MATCH($N3923,Торг!$I:$I,0))),"")</f>
        <v/>
      </c>
    </row>
    <row r="3924" spans="1:15" outlineLevel="2">
      <c r="A3924" t="s">
        <v>20867</v>
      </c>
      <c r="C3924" s="191" t="s">
        <v>3931</v>
      </c>
      <c r="E3924" t="s">
        <v>22991</v>
      </c>
      <c r="F3924" t="s">
        <v>22896</v>
      </c>
      <c r="G3924" t="s">
        <v>399</v>
      </c>
      <c r="H3924">
        <v>1180</v>
      </c>
      <c r="J3924" t="s">
        <v>22634</v>
      </c>
      <c r="K3924" s="132" t="str">
        <f>IFERROR(IFERROR(INDEX(Кат!$O:$O,MATCH($C3924,Кат!$I:$I,0)),INDEX(Торг!$L:$L,MATCH($C3924,Торг!$I:$I,0))),"")</f>
        <v/>
      </c>
      <c r="L3924" s="132" t="str">
        <f>IFERROR(IFERROR(INDEX(Кат!$A:$A,MATCH($C3924,Кат!$I:$I,0)),INDEX(Торг!$A:$A,MATCH($C3924,Торг!$I:$I,0))),"")</f>
        <v/>
      </c>
      <c r="M3924" s="132" t="str">
        <f>IFERROR(IFERROR(INDEX(Кат!$B:$B,MATCH($C3924,Кат!$I:$I,0)),INDEX(Торг!$B:$B,MATCH($C3924,Торг!$I:$I,0))),"")</f>
        <v/>
      </c>
      <c r="N3924" s="132" t="str">
        <f t="shared" si="61"/>
        <v>LUZAR LFh0101</v>
      </c>
      <c r="O3924" s="132" t="str">
        <f>IFERROR(IFERROR(INDEX(Кат!$B:$B,MATCH($N3924,Кат!$I:$I,0)),INDEX(Торг!$B:$B,MATCH($N3924,Торг!$I:$I,0))),"")</f>
        <v/>
      </c>
    </row>
    <row r="3925" spans="1:15" outlineLevel="2">
      <c r="A3925" t="s">
        <v>20868</v>
      </c>
      <c r="C3925" s="191" t="s">
        <v>10730</v>
      </c>
      <c r="E3925" t="s">
        <v>22992</v>
      </c>
      <c r="F3925" t="s">
        <v>22896</v>
      </c>
      <c r="G3925" t="s">
        <v>399</v>
      </c>
      <c r="H3925">
        <v>1470</v>
      </c>
      <c r="J3925" t="s">
        <v>22634</v>
      </c>
      <c r="K3925" s="132" t="str">
        <f>IFERROR(IFERROR(INDEX(Кат!$O:$O,MATCH($C3925,Кат!$I:$I,0)),INDEX(Торг!$L:$L,MATCH($C3925,Торг!$I:$I,0))),"")</f>
        <v/>
      </c>
      <c r="L3925" s="132" t="str">
        <f>IFERROR(IFERROR(INDEX(Кат!$A:$A,MATCH($C3925,Кат!$I:$I,0)),INDEX(Торг!$A:$A,MATCH($C3925,Торг!$I:$I,0))),"")</f>
        <v/>
      </c>
      <c r="M3925" s="132" t="str">
        <f>IFERROR(IFERROR(INDEX(Кат!$B:$B,MATCH($C3925,Кат!$I:$I,0)),INDEX(Торг!$B:$B,MATCH($C3925,Торг!$I:$I,0))),"")</f>
        <v/>
      </c>
      <c r="N3925" s="132" t="str">
        <f t="shared" si="61"/>
        <v>LUZAR LFh0108</v>
      </c>
      <c r="O3925" s="132" t="str">
        <f>IFERROR(IFERROR(INDEX(Кат!$B:$B,MATCH($N3925,Кат!$I:$I,0)),INDEX(Торг!$B:$B,MATCH($N3925,Торг!$I:$I,0))),"")</f>
        <v/>
      </c>
    </row>
    <row r="3926" spans="1:15" outlineLevel="2">
      <c r="A3926" t="s">
        <v>33696</v>
      </c>
      <c r="C3926" s="191" t="s">
        <v>33697</v>
      </c>
      <c r="E3926" t="s">
        <v>33698</v>
      </c>
      <c r="F3926" t="s">
        <v>22896</v>
      </c>
      <c r="G3926" t="s">
        <v>399</v>
      </c>
      <c r="H3926">
        <v>2640</v>
      </c>
      <c r="J3926" t="s">
        <v>22634</v>
      </c>
      <c r="K3926" s="132" t="str">
        <f>IFERROR(IFERROR(INDEX(Кат!$O:$O,MATCH($C3926,Кат!$I:$I,0)),INDEX(Торг!$L:$L,MATCH($C3926,Торг!$I:$I,0))),"")</f>
        <v/>
      </c>
      <c r="L3926" s="132" t="str">
        <f>IFERROR(IFERROR(INDEX(Кат!$A:$A,MATCH($C3926,Кат!$I:$I,0)),INDEX(Торг!$A:$A,MATCH($C3926,Торг!$I:$I,0))),"")</f>
        <v/>
      </c>
      <c r="M3926" s="132" t="str">
        <f>IFERROR(IFERROR(INDEX(Кат!$B:$B,MATCH($C3926,Кат!$I:$I,0)),INDEX(Торг!$B:$B,MATCH($C3926,Торг!$I:$I,0))),"")</f>
        <v/>
      </c>
      <c r="N3926" s="132" t="str">
        <f t="shared" si="61"/>
        <v>LUZAR LFh0113</v>
      </c>
      <c r="O3926" s="132" t="str">
        <f>IFERROR(IFERROR(INDEX(Кат!$B:$B,MATCH($N3926,Кат!$I:$I,0)),INDEX(Торг!$B:$B,MATCH($N3926,Торг!$I:$I,0))),"")</f>
        <v/>
      </c>
    </row>
    <row r="3927" spans="1:15" outlineLevel="2">
      <c r="A3927" t="s">
        <v>20869</v>
      </c>
      <c r="C3927" s="191" t="s">
        <v>10731</v>
      </c>
      <c r="E3927" t="s">
        <v>22993</v>
      </c>
      <c r="F3927" t="s">
        <v>22896</v>
      </c>
      <c r="G3927" t="s">
        <v>399</v>
      </c>
      <c r="H3927">
        <v>2610</v>
      </c>
      <c r="J3927" t="s">
        <v>22634</v>
      </c>
      <c r="K3927" s="132" t="str">
        <f>IFERROR(IFERROR(INDEX(Кат!$O:$O,MATCH($C3927,Кат!$I:$I,0)),INDEX(Торг!$L:$L,MATCH($C3927,Торг!$I:$I,0))),"")</f>
        <v/>
      </c>
      <c r="L3927" s="132" t="str">
        <f>IFERROR(IFERROR(INDEX(Кат!$A:$A,MATCH($C3927,Кат!$I:$I,0)),INDEX(Торг!$A:$A,MATCH($C3927,Торг!$I:$I,0))),"")</f>
        <v/>
      </c>
      <c r="M3927" s="132" t="str">
        <f>IFERROR(IFERROR(INDEX(Кат!$B:$B,MATCH($C3927,Кат!$I:$I,0)),INDEX(Торг!$B:$B,MATCH($C3927,Торг!$I:$I,0))),"")</f>
        <v/>
      </c>
      <c r="N3927" s="132" t="str">
        <f t="shared" si="61"/>
        <v>LUZAR LFh01211</v>
      </c>
      <c r="O3927" s="132" t="str">
        <f>IFERROR(IFERROR(INDEX(Кат!$B:$B,MATCH($N3927,Кат!$I:$I,0)),INDEX(Торг!$B:$B,MATCH($N3927,Торг!$I:$I,0))),"")</f>
        <v/>
      </c>
    </row>
    <row r="3928" spans="1:15" outlineLevel="1">
      <c r="A3928" t="s">
        <v>20870</v>
      </c>
      <c r="C3928" s="191" t="s">
        <v>10732</v>
      </c>
      <c r="E3928" t="s">
        <v>22994</v>
      </c>
      <c r="F3928" t="s">
        <v>22896</v>
      </c>
      <c r="G3928" t="s">
        <v>399</v>
      </c>
      <c r="H3928">
        <v>2920</v>
      </c>
      <c r="J3928" t="s">
        <v>22634</v>
      </c>
      <c r="K3928" s="132" t="str">
        <f>IFERROR(IFERROR(INDEX(Кат!$O:$O,MATCH($C3928,Кат!$I:$I,0)),INDEX(Торг!$L:$L,MATCH($C3928,Торг!$I:$I,0))),"")</f>
        <v/>
      </c>
      <c r="L3928" s="132" t="str">
        <f>IFERROR(IFERROR(INDEX(Кат!$A:$A,MATCH($C3928,Кат!$I:$I,0)),INDEX(Торг!$A:$A,MATCH($C3928,Торг!$I:$I,0))),"")</f>
        <v/>
      </c>
      <c r="M3928" s="132" t="str">
        <f>IFERROR(IFERROR(INDEX(Кат!$B:$B,MATCH($C3928,Кат!$I:$I,0)),INDEX(Торг!$B:$B,MATCH($C3928,Торг!$I:$I,0))),"")</f>
        <v/>
      </c>
      <c r="N3928" s="132" t="str">
        <f t="shared" si="61"/>
        <v>LUZAR LFh01230</v>
      </c>
      <c r="O3928" s="132" t="str">
        <f>IFERROR(IFERROR(INDEX(Кат!$B:$B,MATCH($N3928,Кат!$I:$I,0)),INDEX(Торг!$B:$B,MATCH($N3928,Торг!$I:$I,0))),"")</f>
        <v/>
      </c>
    </row>
    <row r="3929" spans="1:15" outlineLevel="2">
      <c r="A3929" t="s">
        <v>20871</v>
      </c>
      <c r="C3929" s="191" t="s">
        <v>10733</v>
      </c>
      <c r="E3929" t="s">
        <v>22995</v>
      </c>
      <c r="F3929" t="s">
        <v>22896</v>
      </c>
      <c r="G3929" t="s">
        <v>399</v>
      </c>
      <c r="H3929">
        <v>3600</v>
      </c>
      <c r="J3929" t="s">
        <v>22634</v>
      </c>
      <c r="K3929" s="132" t="str">
        <f>IFERROR(IFERROR(INDEX(Кат!$O:$O,MATCH($C3929,Кат!$I:$I,0)),INDEX(Торг!$L:$L,MATCH($C3929,Торг!$I:$I,0))),"")</f>
        <v/>
      </c>
      <c r="L3929" s="132" t="str">
        <f>IFERROR(IFERROR(INDEX(Кат!$A:$A,MATCH($C3929,Кат!$I:$I,0)),INDEX(Торг!$A:$A,MATCH($C3929,Торг!$I:$I,0))),"")</f>
        <v/>
      </c>
      <c r="M3929" s="132" t="str">
        <f>IFERROR(IFERROR(INDEX(Кат!$B:$B,MATCH($C3929,Кат!$I:$I,0)),INDEX(Торг!$B:$B,MATCH($C3929,Торг!$I:$I,0))),"")</f>
        <v/>
      </c>
      <c r="N3929" s="132" t="str">
        <f t="shared" si="61"/>
        <v>LUZAR LFh01270</v>
      </c>
      <c r="O3929" s="132" t="str">
        <f>IFERROR(IFERROR(INDEX(Кат!$B:$B,MATCH($N3929,Кат!$I:$I,0)),INDEX(Торг!$B:$B,MATCH($N3929,Торг!$I:$I,0))),"")</f>
        <v/>
      </c>
    </row>
    <row r="3930" spans="1:15" outlineLevel="2">
      <c r="A3930" t="s">
        <v>25934</v>
      </c>
      <c r="C3930" s="191" t="s">
        <v>25935</v>
      </c>
      <c r="E3930" t="s">
        <v>25936</v>
      </c>
      <c r="F3930" t="s">
        <v>22896</v>
      </c>
      <c r="G3930" t="s">
        <v>399</v>
      </c>
      <c r="H3930">
        <v>3380</v>
      </c>
      <c r="J3930" t="s">
        <v>22634</v>
      </c>
      <c r="K3930" s="132" t="str">
        <f>IFERROR(IFERROR(INDEX(Кат!$O:$O,MATCH($C3930,Кат!$I:$I,0)),INDEX(Торг!$L:$L,MATCH($C3930,Торг!$I:$I,0))),"")</f>
        <v/>
      </c>
      <c r="L3930" s="132" t="str">
        <f>IFERROR(IFERROR(INDEX(Кат!$A:$A,MATCH($C3930,Кат!$I:$I,0)),INDEX(Торг!$A:$A,MATCH($C3930,Торг!$I:$I,0))),"")</f>
        <v/>
      </c>
      <c r="M3930" s="132" t="str">
        <f>IFERROR(IFERROR(INDEX(Кат!$B:$B,MATCH($C3930,Кат!$I:$I,0)),INDEX(Торг!$B:$B,MATCH($C3930,Торг!$I:$I,0))),"")</f>
        <v/>
      </c>
      <c r="N3930" s="132" t="str">
        <f t="shared" si="61"/>
        <v>LUZAR LFh01214</v>
      </c>
      <c r="O3930" s="132" t="str">
        <f>IFERROR(IFERROR(INDEX(Кат!$B:$B,MATCH($N3930,Кат!$I:$I,0)),INDEX(Торг!$B:$B,MATCH($N3930,Торг!$I:$I,0))),"")</f>
        <v/>
      </c>
    </row>
    <row r="3931" spans="1:15" outlineLevel="2">
      <c r="A3931" t="s">
        <v>20872</v>
      </c>
      <c r="C3931" s="191" t="s">
        <v>10734</v>
      </c>
      <c r="E3931" t="s">
        <v>22996</v>
      </c>
      <c r="F3931" t="s">
        <v>22896</v>
      </c>
      <c r="G3931" t="s">
        <v>399</v>
      </c>
      <c r="H3931">
        <v>5490</v>
      </c>
      <c r="J3931" t="s">
        <v>22634</v>
      </c>
      <c r="K3931" s="132" t="str">
        <f>IFERROR(IFERROR(INDEX(Кат!$O:$O,MATCH($C3931,Кат!$I:$I,0)),INDEX(Торг!$L:$L,MATCH($C3931,Торг!$I:$I,0))),"")</f>
        <v/>
      </c>
      <c r="L3931" s="132" t="str">
        <f>IFERROR(IFERROR(INDEX(Кат!$A:$A,MATCH($C3931,Кат!$I:$I,0)),INDEX(Торг!$A:$A,MATCH($C3931,Торг!$I:$I,0))),"")</f>
        <v/>
      </c>
      <c r="M3931" s="132" t="str">
        <f>IFERROR(IFERROR(INDEX(Кат!$B:$B,MATCH($C3931,Кат!$I:$I,0)),INDEX(Торг!$B:$B,MATCH($C3931,Торг!$I:$I,0))),"")</f>
        <v/>
      </c>
      <c r="N3931" s="132" t="str">
        <f t="shared" si="61"/>
        <v>LUZAR LFh0978</v>
      </c>
      <c r="O3931" s="132" t="str">
        <f>IFERROR(IFERROR(INDEX(Кат!$B:$B,MATCH($N3931,Кат!$I:$I,0)),INDEX(Торг!$B:$B,MATCH($N3931,Торг!$I:$I,0))),"")</f>
        <v/>
      </c>
    </row>
    <row r="3932" spans="1:15" outlineLevel="2">
      <c r="A3932" t="s">
        <v>20873</v>
      </c>
      <c r="C3932" s="191" t="s">
        <v>10735</v>
      </c>
      <c r="E3932" t="s">
        <v>22997</v>
      </c>
      <c r="F3932" t="s">
        <v>22896</v>
      </c>
      <c r="G3932" t="s">
        <v>399</v>
      </c>
      <c r="H3932">
        <v>1680</v>
      </c>
      <c r="J3932" t="s">
        <v>22634</v>
      </c>
      <c r="K3932" s="132" t="str">
        <f>IFERROR(IFERROR(INDEX(Кат!$O:$O,MATCH($C3932,Кат!$I:$I,0)),INDEX(Торг!$L:$L,MATCH($C3932,Торг!$I:$I,0))),"")</f>
        <v/>
      </c>
      <c r="L3932" s="132" t="str">
        <f>IFERROR(IFERROR(INDEX(Кат!$A:$A,MATCH($C3932,Кат!$I:$I,0)),INDEX(Торг!$A:$A,MATCH($C3932,Торг!$I:$I,0))),"")</f>
        <v/>
      </c>
      <c r="M3932" s="132" t="str">
        <f>IFERROR(IFERROR(INDEX(Кат!$B:$B,MATCH($C3932,Кат!$I:$I,0)),INDEX(Торг!$B:$B,MATCH($C3932,Торг!$I:$I,0))),"")</f>
        <v/>
      </c>
      <c r="N3932" s="132" t="str">
        <f t="shared" si="61"/>
        <v>LUZAR LFh01081</v>
      </c>
      <c r="O3932" s="132" t="str">
        <f>IFERROR(IFERROR(INDEX(Кат!$B:$B,MATCH($N3932,Кат!$I:$I,0)),INDEX(Торг!$B:$B,MATCH($N3932,Торг!$I:$I,0))),"")</f>
        <v/>
      </c>
    </row>
    <row r="3933" spans="1:15" outlineLevel="2">
      <c r="A3933" t="s">
        <v>26474</v>
      </c>
      <c r="C3933" s="191" t="s">
        <v>26475</v>
      </c>
      <c r="E3933" t="s">
        <v>26476</v>
      </c>
      <c r="F3933" t="s">
        <v>22896</v>
      </c>
      <c r="G3933" t="s">
        <v>399</v>
      </c>
      <c r="H3933">
        <v>3360</v>
      </c>
      <c r="J3933" t="s">
        <v>22634</v>
      </c>
      <c r="K3933" s="132" t="str">
        <f>IFERROR(IFERROR(INDEX(Кат!$O:$O,MATCH($C3933,Кат!$I:$I,0)),INDEX(Торг!$L:$L,MATCH($C3933,Торг!$I:$I,0))),"")</f>
        <v/>
      </c>
      <c r="L3933" s="132" t="str">
        <f>IFERROR(IFERROR(INDEX(Кат!$A:$A,MATCH($C3933,Кат!$I:$I,0)),INDEX(Торг!$A:$A,MATCH($C3933,Торг!$I:$I,0))),"")</f>
        <v/>
      </c>
      <c r="M3933" s="132" t="str">
        <f>IFERROR(IFERROR(INDEX(Кат!$B:$B,MATCH($C3933,Кат!$I:$I,0)),INDEX(Торг!$B:$B,MATCH($C3933,Торг!$I:$I,0))),"")</f>
        <v/>
      </c>
      <c r="N3933" s="132" t="str">
        <f t="shared" si="61"/>
        <v>LUZAR LFc01215</v>
      </c>
      <c r="O3933" s="132" t="str">
        <f>IFERROR(IFERROR(INDEX(Кат!$B:$B,MATCH($N3933,Кат!$I:$I,0)),INDEX(Торг!$B:$B,MATCH($N3933,Торг!$I:$I,0))),"")</f>
        <v/>
      </c>
    </row>
    <row r="3934" spans="1:15" outlineLevel="2">
      <c r="A3934" t="s">
        <v>26477</v>
      </c>
      <c r="C3934" s="191" t="s">
        <v>26478</v>
      </c>
      <c r="E3934" t="s">
        <v>26479</v>
      </c>
      <c r="F3934" t="s">
        <v>22896</v>
      </c>
      <c r="G3934" t="s">
        <v>399</v>
      </c>
      <c r="H3934">
        <v>3240</v>
      </c>
      <c r="J3934" t="s">
        <v>22634</v>
      </c>
      <c r="K3934" s="132" t="str">
        <f>IFERROR(IFERROR(INDEX(Кат!$O:$O,MATCH($C3934,Кат!$I:$I,0)),INDEX(Торг!$L:$L,MATCH($C3934,Торг!$I:$I,0))),"")</f>
        <v/>
      </c>
      <c r="L3934" s="132" t="str">
        <f>IFERROR(IFERROR(INDEX(Кат!$A:$A,MATCH($C3934,Кат!$I:$I,0)),INDEX(Торг!$A:$A,MATCH($C3934,Торг!$I:$I,0))),"")</f>
        <v/>
      </c>
      <c r="M3934" s="132" t="str">
        <f>IFERROR(IFERROR(INDEX(Кат!$B:$B,MATCH($C3934,Кат!$I:$I,0)),INDEX(Торг!$B:$B,MATCH($C3934,Торг!$I:$I,0))),"")</f>
        <v/>
      </c>
      <c r="N3934" s="132" t="str">
        <f t="shared" si="61"/>
        <v>LUZAR LFc01214</v>
      </c>
      <c r="O3934" s="132" t="str">
        <f>IFERROR(IFERROR(INDEX(Кат!$B:$B,MATCH($N3934,Кат!$I:$I,0)),INDEX(Торг!$B:$B,MATCH($N3934,Торг!$I:$I,0))),"")</f>
        <v/>
      </c>
    </row>
    <row r="3935" spans="1:15" outlineLevel="2">
      <c r="A3935" t="s">
        <v>20874</v>
      </c>
      <c r="C3935" s="191" t="s">
        <v>10736</v>
      </c>
      <c r="E3935" t="s">
        <v>22998</v>
      </c>
      <c r="F3935" t="s">
        <v>22896</v>
      </c>
      <c r="G3935" t="s">
        <v>399</v>
      </c>
      <c r="H3935">
        <v>3660</v>
      </c>
      <c r="J3935" t="s">
        <v>22634</v>
      </c>
      <c r="K3935" s="132" t="str">
        <f>IFERROR(IFERROR(INDEX(Кат!$O:$O,MATCH($C3935,Кат!$I:$I,0)),INDEX(Торг!$L:$L,MATCH($C3935,Торг!$I:$I,0))),"")</f>
        <v/>
      </c>
      <c r="L3935" s="132" t="str">
        <f>IFERROR(IFERROR(INDEX(Кат!$A:$A,MATCH($C3935,Кат!$I:$I,0)),INDEX(Торг!$A:$A,MATCH($C3935,Торг!$I:$I,0))),"")</f>
        <v/>
      </c>
      <c r="M3935" s="132" t="str">
        <f>IFERROR(IFERROR(INDEX(Кат!$B:$B,MATCH($C3935,Кат!$I:$I,0)),INDEX(Торг!$B:$B,MATCH($C3935,Торг!$I:$I,0))),"")</f>
        <v/>
      </c>
      <c r="N3935" s="132" t="str">
        <f t="shared" si="61"/>
        <v>LUZAR LFc0118</v>
      </c>
      <c r="O3935" s="132" t="str">
        <f>IFERROR(IFERROR(INDEX(Кат!$B:$B,MATCH($N3935,Кат!$I:$I,0)),INDEX(Торг!$B:$B,MATCH($N3935,Торг!$I:$I,0))),"")</f>
        <v/>
      </c>
    </row>
    <row r="3936" spans="1:15" outlineLevel="2">
      <c r="A3936" t="s">
        <v>20875</v>
      </c>
      <c r="C3936" s="191" t="s">
        <v>10737</v>
      </c>
      <c r="E3936" t="s">
        <v>22999</v>
      </c>
      <c r="F3936" t="s">
        <v>22896</v>
      </c>
      <c r="G3936" t="s">
        <v>399</v>
      </c>
      <c r="H3936">
        <v>2770</v>
      </c>
      <c r="J3936" t="s">
        <v>22634</v>
      </c>
      <c r="K3936" s="132" t="str">
        <f>IFERROR(IFERROR(INDEX(Кат!$O:$O,MATCH($C3936,Кат!$I:$I,0)),INDEX(Торг!$L:$L,MATCH($C3936,Торг!$I:$I,0))),"")</f>
        <v/>
      </c>
      <c r="L3936" s="132" t="str">
        <f>IFERROR(IFERROR(INDEX(Кат!$A:$A,MATCH($C3936,Кат!$I:$I,0)),INDEX(Торг!$A:$A,MATCH($C3936,Торг!$I:$I,0))),"")</f>
        <v/>
      </c>
      <c r="M3936" s="132" t="str">
        <f>IFERROR(IFERROR(INDEX(Кат!$B:$B,MATCH($C3936,Кат!$I:$I,0)),INDEX(Торг!$B:$B,MATCH($C3936,Торг!$I:$I,0))),"")</f>
        <v/>
      </c>
      <c r="N3936" s="132" t="str">
        <f t="shared" si="61"/>
        <v>LUZAR LFc0103</v>
      </c>
      <c r="O3936" s="132" t="str">
        <f>IFERROR(IFERROR(INDEX(Кат!$B:$B,MATCH($N3936,Кат!$I:$I,0)),INDEX(Торг!$B:$B,MATCH($N3936,Торг!$I:$I,0))),"")</f>
        <v/>
      </c>
    </row>
    <row r="3937" spans="1:15" outlineLevel="2">
      <c r="A3937" t="s">
        <v>20876</v>
      </c>
      <c r="C3937" s="191" t="s">
        <v>10738</v>
      </c>
      <c r="E3937" t="s">
        <v>23000</v>
      </c>
      <c r="F3937" t="s">
        <v>22896</v>
      </c>
      <c r="G3937" t="s">
        <v>399</v>
      </c>
      <c r="H3937">
        <v>3080</v>
      </c>
      <c r="J3937" t="s">
        <v>22634</v>
      </c>
      <c r="K3937" s="132" t="str">
        <f>IFERROR(IFERROR(INDEX(Кат!$O:$O,MATCH($C3937,Кат!$I:$I,0)),INDEX(Торг!$L:$L,MATCH($C3937,Торг!$I:$I,0))),"")</f>
        <v/>
      </c>
      <c r="L3937" s="132" t="str">
        <f>IFERROR(IFERROR(INDEX(Кат!$A:$A,MATCH($C3937,Кат!$I:$I,0)),INDEX(Торг!$A:$A,MATCH($C3937,Торг!$I:$I,0))),"")</f>
        <v/>
      </c>
      <c r="M3937" s="132" t="str">
        <f>IFERROR(IFERROR(INDEX(Кат!$B:$B,MATCH($C3937,Кат!$I:$I,0)),INDEX(Торг!$B:$B,MATCH($C3937,Торг!$I:$I,0))),"")</f>
        <v/>
      </c>
      <c r="N3937" s="132" t="str">
        <f t="shared" si="61"/>
        <v>LUZAR LFc01270</v>
      </c>
      <c r="O3937" s="132" t="str">
        <f>IFERROR(IFERROR(INDEX(Кат!$B:$B,MATCH($N3937,Кат!$I:$I,0)),INDEX(Торг!$B:$B,MATCH($N3937,Торг!$I:$I,0))),"")</f>
        <v/>
      </c>
    </row>
    <row r="3938" spans="1:15" outlineLevel="2">
      <c r="A3938" t="s">
        <v>20877</v>
      </c>
      <c r="C3938" s="191" t="s">
        <v>10739</v>
      </c>
      <c r="E3938" t="s">
        <v>23001</v>
      </c>
      <c r="F3938" t="s">
        <v>22896</v>
      </c>
      <c r="G3938" t="s">
        <v>399</v>
      </c>
      <c r="H3938">
        <v>5140</v>
      </c>
      <c r="J3938" t="s">
        <v>22634</v>
      </c>
      <c r="K3938" s="132" t="str">
        <f>IFERROR(IFERROR(INDEX(Кат!$O:$O,MATCH($C3938,Кат!$I:$I,0)),INDEX(Торг!$L:$L,MATCH($C3938,Торг!$I:$I,0))),"")</f>
        <v/>
      </c>
      <c r="L3938" s="132" t="str">
        <f>IFERROR(IFERROR(INDEX(Кат!$A:$A,MATCH($C3938,Кат!$I:$I,0)),INDEX(Торг!$A:$A,MATCH($C3938,Торг!$I:$I,0))),"")</f>
        <v/>
      </c>
      <c r="M3938" s="132" t="str">
        <f>IFERROR(IFERROR(INDEX(Кат!$B:$B,MATCH($C3938,Кат!$I:$I,0)),INDEX(Торг!$B:$B,MATCH($C3938,Торг!$I:$I,0))),"")</f>
        <v/>
      </c>
      <c r="N3938" s="132" t="str">
        <f t="shared" si="61"/>
        <v>LUZAR LFc01272</v>
      </c>
      <c r="O3938" s="132" t="str">
        <f>IFERROR(IFERROR(INDEX(Кат!$B:$B,MATCH($N3938,Кат!$I:$I,0)),INDEX(Торг!$B:$B,MATCH($N3938,Торг!$I:$I,0))),"")</f>
        <v/>
      </c>
    </row>
    <row r="3939" spans="1:15" outlineLevel="2">
      <c r="A3939" t="s">
        <v>27099</v>
      </c>
      <c r="C3939" s="191" t="s">
        <v>27100</v>
      </c>
      <c r="E3939" t="s">
        <v>27101</v>
      </c>
      <c r="F3939" t="s">
        <v>22896</v>
      </c>
      <c r="G3939" t="s">
        <v>399</v>
      </c>
      <c r="H3939">
        <v>3470</v>
      </c>
      <c r="J3939" t="s">
        <v>22634</v>
      </c>
      <c r="K3939" s="132" t="str">
        <f>IFERROR(IFERROR(INDEX(Кат!$O:$O,MATCH($C3939,Кат!$I:$I,0)),INDEX(Торг!$L:$L,MATCH($C3939,Торг!$I:$I,0))),"")</f>
        <v/>
      </c>
      <c r="L3939" s="132" t="str">
        <f>IFERROR(IFERROR(INDEX(Кат!$A:$A,MATCH($C3939,Кат!$I:$I,0)),INDEX(Торг!$A:$A,MATCH($C3939,Торг!$I:$I,0))),"")</f>
        <v/>
      </c>
      <c r="M3939" s="132" t="str">
        <f>IFERROR(IFERROR(INDEX(Кат!$B:$B,MATCH($C3939,Кат!$I:$I,0)),INDEX(Торг!$B:$B,MATCH($C3939,Торг!$I:$I,0))),"")</f>
        <v/>
      </c>
      <c r="N3939" s="132" t="str">
        <f t="shared" si="61"/>
        <v>LUZAR LFc0310</v>
      </c>
      <c r="O3939" s="132" t="str">
        <f>IFERROR(IFERROR(INDEX(Кат!$B:$B,MATCH($N3939,Кат!$I:$I,0)),INDEX(Торг!$B:$B,MATCH($N3939,Торг!$I:$I,0))),"")</f>
        <v/>
      </c>
    </row>
    <row r="3940" spans="1:15" outlineLevel="2">
      <c r="A3940" t="s">
        <v>20879</v>
      </c>
      <c r="C3940" s="191" t="s">
        <v>3932</v>
      </c>
      <c r="E3940" t="s">
        <v>23002</v>
      </c>
      <c r="F3940" t="s">
        <v>22896</v>
      </c>
      <c r="G3940" t="s">
        <v>399</v>
      </c>
      <c r="H3940">
        <v>4420</v>
      </c>
      <c r="J3940" t="s">
        <v>22634</v>
      </c>
      <c r="K3940" s="132" t="str">
        <f>IFERROR(IFERROR(INDEX(Кат!$O:$O,MATCH($C3940,Кат!$I:$I,0)),INDEX(Торг!$L:$L,MATCH($C3940,Торг!$I:$I,0))),"")</f>
        <v/>
      </c>
      <c r="L3940" s="132" t="str">
        <f>IFERROR(IFERROR(INDEX(Кат!$A:$A,MATCH($C3940,Кат!$I:$I,0)),INDEX(Торг!$A:$A,MATCH($C3940,Торг!$I:$I,0))),"")</f>
        <v/>
      </c>
      <c r="M3940" s="132" t="str">
        <f>IFERROR(IFERROR(INDEX(Кат!$B:$B,MATCH($C3940,Кат!$I:$I,0)),INDEX(Торг!$B:$B,MATCH($C3940,Торг!$I:$I,0))),"")</f>
        <v/>
      </c>
      <c r="N3940" s="132" t="str">
        <f t="shared" si="61"/>
        <v>LUZAR LFc0190</v>
      </c>
      <c r="O3940" s="132" t="str">
        <f>IFERROR(IFERROR(INDEX(Кат!$B:$B,MATCH($N3940,Кат!$I:$I,0)),INDEX(Торг!$B:$B,MATCH($N3940,Торг!$I:$I,0))),"")</f>
        <v/>
      </c>
    </row>
    <row r="3941" spans="1:15" outlineLevel="2">
      <c r="A3941" t="s">
        <v>20880</v>
      </c>
      <c r="C3941" s="191" t="s">
        <v>10741</v>
      </c>
      <c r="E3941" t="s">
        <v>23003</v>
      </c>
      <c r="F3941" t="s">
        <v>22896</v>
      </c>
      <c r="G3941" t="s">
        <v>399</v>
      </c>
      <c r="H3941">
        <v>7060</v>
      </c>
      <c r="J3941" t="s">
        <v>22634</v>
      </c>
      <c r="K3941" s="132" t="str">
        <f>IFERROR(IFERROR(INDEX(Кат!$O:$O,MATCH($C3941,Кат!$I:$I,0)),INDEX(Торг!$L:$L,MATCH($C3941,Торг!$I:$I,0))),"")</f>
        <v/>
      </c>
      <c r="L3941" s="132" t="str">
        <f>IFERROR(IFERROR(INDEX(Кат!$A:$A,MATCH($C3941,Кат!$I:$I,0)),INDEX(Торг!$A:$A,MATCH($C3941,Торг!$I:$I,0))),"")</f>
        <v/>
      </c>
      <c r="M3941" s="132" t="str">
        <f>IFERROR(IFERROR(INDEX(Кат!$B:$B,MATCH($C3941,Кат!$I:$I,0)),INDEX(Торг!$B:$B,MATCH($C3941,Торг!$I:$I,0))),"")</f>
        <v/>
      </c>
      <c r="N3941" s="132" t="str">
        <f t="shared" si="61"/>
        <v>LUZAR LFK0194</v>
      </c>
      <c r="O3941" s="132" t="str">
        <f>IFERROR(IFERROR(INDEX(Кат!$B:$B,MATCH($N3941,Кат!$I:$I,0)),INDEX(Торг!$B:$B,MATCH($N3941,Торг!$I:$I,0))),"")</f>
        <v/>
      </c>
    </row>
    <row r="3942" spans="1:15" outlineLevel="2">
      <c r="A3942" t="s">
        <v>26480</v>
      </c>
      <c r="C3942" s="191" t="s">
        <v>26481</v>
      </c>
      <c r="E3942" t="s">
        <v>26482</v>
      </c>
      <c r="F3942" t="s">
        <v>22896</v>
      </c>
      <c r="G3942" t="s">
        <v>399</v>
      </c>
      <c r="H3942">
        <v>3960</v>
      </c>
      <c r="J3942" t="s">
        <v>22634</v>
      </c>
      <c r="K3942" s="132" t="str">
        <f>IFERROR(IFERROR(INDEX(Кат!$O:$O,MATCH($C3942,Кат!$I:$I,0)),INDEX(Торг!$L:$L,MATCH($C3942,Торг!$I:$I,0))),"")</f>
        <v/>
      </c>
      <c r="L3942" s="132" t="str">
        <f>IFERROR(IFERROR(INDEX(Кат!$A:$A,MATCH($C3942,Кат!$I:$I,0)),INDEX(Торг!$A:$A,MATCH($C3942,Торг!$I:$I,0))),"")</f>
        <v/>
      </c>
      <c r="M3942" s="132" t="str">
        <f>IFERROR(IFERROR(INDEX(Кат!$B:$B,MATCH($C3942,Кат!$I:$I,0)),INDEX(Торг!$B:$B,MATCH($C3942,Торг!$I:$I,0))),"")</f>
        <v/>
      </c>
      <c r="N3942" s="132" t="str">
        <f t="shared" si="61"/>
        <v>LUZAR LFc0955</v>
      </c>
      <c r="O3942" s="132" t="str">
        <f>IFERROR(IFERROR(INDEX(Кат!$B:$B,MATCH($N3942,Кат!$I:$I,0)),INDEX(Торг!$B:$B,MATCH($N3942,Торг!$I:$I,0))),"")</f>
        <v/>
      </c>
    </row>
    <row r="3943" spans="1:15" outlineLevel="2">
      <c r="A3943" t="s">
        <v>26483</v>
      </c>
      <c r="C3943" s="191" t="s">
        <v>26484</v>
      </c>
      <c r="E3943" t="s">
        <v>26485</v>
      </c>
      <c r="F3943" t="s">
        <v>22896</v>
      </c>
      <c r="G3943" t="s">
        <v>399</v>
      </c>
      <c r="H3943">
        <v>7170</v>
      </c>
      <c r="J3943" t="s">
        <v>22634</v>
      </c>
      <c r="K3943" s="132" t="str">
        <f>IFERROR(IFERROR(INDEX(Кат!$O:$O,MATCH($C3943,Кат!$I:$I,0)),INDEX(Торг!$L:$L,MATCH($C3943,Торг!$I:$I,0))),"")</f>
        <v/>
      </c>
      <c r="L3943" s="132" t="str">
        <f>IFERROR(IFERROR(INDEX(Кат!$A:$A,MATCH($C3943,Кат!$I:$I,0)),INDEX(Торг!$A:$A,MATCH($C3943,Торг!$I:$I,0))),"")</f>
        <v/>
      </c>
      <c r="M3943" s="132" t="str">
        <f>IFERROR(IFERROR(INDEX(Кат!$B:$B,MATCH($C3943,Кат!$I:$I,0)),INDEX(Торг!$B:$B,MATCH($C3943,Торг!$I:$I,0))),"")</f>
        <v/>
      </c>
      <c r="N3943" s="132" t="str">
        <f t="shared" si="61"/>
        <v>LUZAR LFc0966</v>
      </c>
      <c r="O3943" s="132" t="str">
        <f>IFERROR(IFERROR(INDEX(Кат!$B:$B,MATCH($N3943,Кат!$I:$I,0)),INDEX(Торг!$B:$B,MATCH($N3943,Торг!$I:$I,0))),"")</f>
        <v/>
      </c>
    </row>
    <row r="3944" spans="1:15" outlineLevel="1">
      <c r="A3944" t="s">
        <v>26486</v>
      </c>
      <c r="C3944" s="191" t="s">
        <v>26487</v>
      </c>
      <c r="E3944" t="s">
        <v>26488</v>
      </c>
      <c r="G3944" t="s">
        <v>399</v>
      </c>
      <c r="H3944">
        <v>8220</v>
      </c>
      <c r="J3944" t="s">
        <v>22634</v>
      </c>
      <c r="K3944" s="132" t="str">
        <f>IFERROR(IFERROR(INDEX(Кат!$O:$O,MATCH($C3944,Кат!$I:$I,0)),INDEX(Торг!$L:$L,MATCH($C3944,Торг!$I:$I,0))),"")</f>
        <v/>
      </c>
      <c r="L3944" s="132" t="str">
        <f>IFERROR(IFERROR(INDEX(Кат!$A:$A,MATCH($C3944,Кат!$I:$I,0)),INDEX(Торг!$A:$A,MATCH($C3944,Торг!$I:$I,0))),"")</f>
        <v/>
      </c>
      <c r="M3944" s="132" t="str">
        <f>IFERROR(IFERROR(INDEX(Кат!$B:$B,MATCH($C3944,Кат!$I:$I,0)),INDEX(Торг!$B:$B,MATCH($C3944,Торг!$I:$I,0))),"")</f>
        <v/>
      </c>
      <c r="N3944" s="132" t="str">
        <f t="shared" si="61"/>
        <v xml:space="preserve"> LFK0978</v>
      </c>
      <c r="O3944" s="132" t="str">
        <f>IFERROR(IFERROR(INDEX(Кат!$B:$B,MATCH($N3944,Кат!$I:$I,0)),INDEX(Торг!$B:$B,MATCH($N3944,Торг!$I:$I,0))),"")</f>
        <v/>
      </c>
    </row>
    <row r="3945" spans="1:15" outlineLevel="2">
      <c r="A3945" t="s">
        <v>20878</v>
      </c>
      <c r="C3945" s="191" t="s">
        <v>10740</v>
      </c>
      <c r="E3945" t="s">
        <v>26260</v>
      </c>
      <c r="F3945" t="s">
        <v>22896</v>
      </c>
      <c r="G3945" t="s">
        <v>399</v>
      </c>
      <c r="H3945">
        <v>7080</v>
      </c>
      <c r="J3945" t="s">
        <v>22634</v>
      </c>
      <c r="K3945" s="132" t="str">
        <f>IFERROR(IFERROR(INDEX(Кат!$O:$O,MATCH($C3945,Кат!$I:$I,0)),INDEX(Торг!$L:$L,MATCH($C3945,Торг!$I:$I,0))),"")</f>
        <v/>
      </c>
      <c r="L3945" s="132" t="str">
        <f>IFERROR(IFERROR(INDEX(Кат!$A:$A,MATCH($C3945,Кат!$I:$I,0)),INDEX(Торг!$A:$A,MATCH($C3945,Торг!$I:$I,0))),"")</f>
        <v/>
      </c>
      <c r="M3945" s="132" t="str">
        <f>IFERROR(IFERROR(INDEX(Кат!$B:$B,MATCH($C3945,Кат!$I:$I,0)),INDEX(Торг!$B:$B,MATCH($C3945,Торг!$I:$I,0))),"")</f>
        <v/>
      </c>
      <c r="N3945" s="132" t="str">
        <f t="shared" si="61"/>
        <v>LUZAR LFk0979</v>
      </c>
      <c r="O3945" s="132" t="str">
        <f>IFERROR(IFERROR(INDEX(Кат!$B:$B,MATCH($N3945,Кат!$I:$I,0)),INDEX(Торг!$B:$B,MATCH($N3945,Торг!$I:$I,0))),"")</f>
        <v/>
      </c>
    </row>
    <row r="3946" spans="1:15">
      <c r="A3946" t="s">
        <v>26312</v>
      </c>
      <c r="C3946" s="191" t="s">
        <v>26313</v>
      </c>
      <c r="E3946" t="s">
        <v>26314</v>
      </c>
      <c r="F3946" t="s">
        <v>22896</v>
      </c>
      <c r="G3946" t="s">
        <v>399</v>
      </c>
      <c r="H3946">
        <v>5130</v>
      </c>
      <c r="J3946" t="s">
        <v>22634</v>
      </c>
      <c r="K3946" s="132" t="str">
        <f>IFERROR(IFERROR(INDEX(Кат!$O:$O,MATCH($C3946,Кат!$I:$I,0)),INDEX(Торг!$L:$L,MATCH($C3946,Торг!$I:$I,0))),"")</f>
        <v/>
      </c>
      <c r="L3946" s="132" t="str">
        <f>IFERROR(IFERROR(INDEX(Кат!$A:$A,MATCH($C3946,Кат!$I:$I,0)),INDEX(Торг!$A:$A,MATCH($C3946,Торг!$I:$I,0))),"")</f>
        <v/>
      </c>
      <c r="M3946" s="132" t="str">
        <f>IFERROR(IFERROR(INDEX(Кат!$B:$B,MATCH($C3946,Кат!$I:$I,0)),INDEX(Торг!$B:$B,MATCH($C3946,Торг!$I:$I,0))),"")</f>
        <v/>
      </c>
      <c r="N3946" s="132" t="str">
        <f t="shared" si="61"/>
        <v>LUZAR LFc0194</v>
      </c>
      <c r="O3946" s="132" t="str">
        <f>IFERROR(IFERROR(INDEX(Кат!$B:$B,MATCH($N3946,Кат!$I:$I,0)),INDEX(Торг!$B:$B,MATCH($N3946,Торг!$I:$I,0))),"")</f>
        <v/>
      </c>
    </row>
    <row r="3947" spans="1:15" outlineLevel="1">
      <c r="A3947" t="s">
        <v>20881</v>
      </c>
      <c r="C3947" s="191" t="s">
        <v>10742</v>
      </c>
      <c r="E3947" t="s">
        <v>23004</v>
      </c>
      <c r="F3947" t="s">
        <v>22896</v>
      </c>
      <c r="G3947" t="s">
        <v>399</v>
      </c>
      <c r="H3947">
        <v>2880</v>
      </c>
      <c r="J3947" t="s">
        <v>22634</v>
      </c>
      <c r="K3947" s="132" t="str">
        <f>IFERROR(IFERROR(INDEX(Кат!$O:$O,MATCH($C3947,Кат!$I:$I,0)),INDEX(Торг!$L:$L,MATCH($C3947,Торг!$I:$I,0))),"")</f>
        <v/>
      </c>
      <c r="L3947" s="132" t="str">
        <f>IFERROR(IFERROR(INDEX(Кат!$A:$A,MATCH($C3947,Кат!$I:$I,0)),INDEX(Торг!$A:$A,MATCH($C3947,Торг!$I:$I,0))),"")</f>
        <v/>
      </c>
      <c r="M3947" s="132" t="str">
        <f>IFERROR(IFERROR(INDEX(Кат!$B:$B,MATCH($C3947,Кат!$I:$I,0)),INDEX(Торг!$B:$B,MATCH($C3947,Торг!$I:$I,0))),"")</f>
        <v/>
      </c>
      <c r="N3947" s="132" t="str">
        <f t="shared" si="61"/>
        <v>LUZAR LFAC0118</v>
      </c>
      <c r="O3947" s="132" t="str">
        <f>IFERROR(IFERROR(INDEX(Кат!$B:$B,MATCH($N3947,Кат!$I:$I,0)),INDEX(Торг!$B:$B,MATCH($N3947,Торг!$I:$I,0))),"")</f>
        <v/>
      </c>
    </row>
    <row r="3948" spans="1:15" outlineLevel="1">
      <c r="A3948" t="s">
        <v>26489</v>
      </c>
      <c r="C3948" s="191" t="s">
        <v>26490</v>
      </c>
      <c r="E3948" t="s">
        <v>26491</v>
      </c>
      <c r="F3948" t="s">
        <v>22896</v>
      </c>
      <c r="G3948" t="s">
        <v>399</v>
      </c>
      <c r="H3948">
        <v>2860</v>
      </c>
      <c r="J3948" t="s">
        <v>22634</v>
      </c>
      <c r="K3948" s="132" t="str">
        <f>IFERROR(IFERROR(INDEX(Кат!$O:$O,MATCH($C3948,Кат!$I:$I,0)),INDEX(Торг!$L:$L,MATCH($C3948,Торг!$I:$I,0))),"")</f>
        <v/>
      </c>
      <c r="L3948" s="132" t="str">
        <f>IFERROR(IFERROR(INDEX(Кат!$A:$A,MATCH($C3948,Кат!$I:$I,0)),INDEX(Торг!$A:$A,MATCH($C3948,Торг!$I:$I,0))),"")</f>
        <v/>
      </c>
      <c r="M3948" s="132" t="str">
        <f>IFERROR(IFERROR(INDEX(Кат!$B:$B,MATCH($C3948,Кат!$I:$I,0)),INDEX(Торг!$B:$B,MATCH($C3948,Торг!$I:$I,0))),"")</f>
        <v/>
      </c>
      <c r="N3948" s="132" t="str">
        <f t="shared" si="61"/>
        <v>LUZAR LFAC0127</v>
      </c>
      <c r="O3948" s="132" t="str">
        <f>IFERROR(IFERROR(INDEX(Кат!$B:$B,MATCH($N3948,Кат!$I:$I,0)),INDEX(Торг!$B:$B,MATCH($N3948,Торг!$I:$I,0))),"")</f>
        <v/>
      </c>
    </row>
    <row r="3949" spans="1:15" outlineLevel="1">
      <c r="A3949" t="s">
        <v>20882</v>
      </c>
      <c r="C3949" s="191" t="s">
        <v>10743</v>
      </c>
      <c r="E3949" t="s">
        <v>23005</v>
      </c>
      <c r="F3949" t="s">
        <v>22896</v>
      </c>
      <c r="G3949" t="s">
        <v>399</v>
      </c>
      <c r="H3949">
        <v>4760</v>
      </c>
      <c r="J3949" t="s">
        <v>22634</v>
      </c>
      <c r="K3949" s="132" t="str">
        <f>IFERROR(IFERROR(INDEX(Кат!$O:$O,MATCH($C3949,Кат!$I:$I,0)),INDEX(Торг!$L:$L,MATCH($C3949,Торг!$I:$I,0))),"")</f>
        <v/>
      </c>
      <c r="L3949" s="132" t="str">
        <f>IFERROR(IFERROR(INDEX(Кат!$A:$A,MATCH($C3949,Кат!$I:$I,0)),INDEX(Торг!$A:$A,MATCH($C3949,Торг!$I:$I,0))),"")</f>
        <v/>
      </c>
      <c r="M3949" s="132" t="str">
        <f>IFERROR(IFERROR(INDEX(Кат!$B:$B,MATCH($C3949,Кат!$I:$I,0)),INDEX(Торг!$B:$B,MATCH($C3949,Торг!$I:$I,0))),"")</f>
        <v/>
      </c>
      <c r="N3949" s="132" t="str">
        <f t="shared" si="61"/>
        <v>LUZAR LFAC0190</v>
      </c>
      <c r="O3949" s="132" t="str">
        <f>IFERROR(IFERROR(INDEX(Кат!$B:$B,MATCH($N3949,Кат!$I:$I,0)),INDEX(Торг!$B:$B,MATCH($N3949,Торг!$I:$I,0))),"")</f>
        <v/>
      </c>
    </row>
    <row r="3950" spans="1:15" outlineLevel="1">
      <c r="A3950" t="s">
        <v>23988</v>
      </c>
      <c r="C3950" s="191"/>
      <c r="E3950" t="s">
        <v>23989</v>
      </c>
      <c r="J3950" t="s">
        <v>22634</v>
      </c>
      <c r="K3950" s="132" t="str">
        <f>IFERROR(IFERROR(INDEX(Кат!$O:$O,MATCH($C3950,Кат!$I:$I,0)),INDEX(Торг!$L:$L,MATCH($C3950,Торг!$I:$I,0))),"")</f>
        <v/>
      </c>
      <c r="L3950" s="132" t="str">
        <f>IFERROR(IFERROR(INDEX(Кат!$A:$A,MATCH($C3950,Кат!$I:$I,0)),INDEX(Торг!$A:$A,MATCH($C3950,Торг!$I:$I,0))),"")</f>
        <v/>
      </c>
      <c r="M3950" s="132" t="str">
        <f>IFERROR(IFERROR(INDEX(Кат!$B:$B,MATCH($C3950,Кат!$I:$I,0)),INDEX(Торг!$B:$B,MATCH($C3950,Торг!$I:$I,0))),"")</f>
        <v/>
      </c>
      <c r="N3950" s="132" t="str">
        <f t="shared" si="61"/>
        <v xml:space="preserve"> </v>
      </c>
      <c r="O3950" s="132" t="str">
        <f>IFERROR(IFERROR(INDEX(Кат!$B:$B,MATCH($N3950,Кат!$I:$I,0)),INDEX(Торг!$B:$B,MATCH($N3950,Торг!$I:$I,0))),"")</f>
        <v/>
      </c>
    </row>
    <row r="3951" spans="1:15" outlineLevel="1">
      <c r="A3951" t="s">
        <v>23990</v>
      </c>
      <c r="C3951" s="191"/>
      <c r="E3951" t="s">
        <v>23991</v>
      </c>
      <c r="J3951" t="s">
        <v>22634</v>
      </c>
      <c r="K3951" s="132" t="str">
        <f>IFERROR(IFERROR(INDEX(Кат!$O:$O,MATCH($C3951,Кат!$I:$I,0)),INDEX(Торг!$L:$L,MATCH($C3951,Торг!$I:$I,0))),"")</f>
        <v/>
      </c>
      <c r="L3951" s="132" t="str">
        <f>IFERROR(IFERROR(INDEX(Кат!$A:$A,MATCH($C3951,Кат!$I:$I,0)),INDEX(Торг!$A:$A,MATCH($C3951,Торг!$I:$I,0))),"")</f>
        <v/>
      </c>
      <c r="M3951" s="132" t="str">
        <f>IFERROR(IFERROR(INDEX(Кат!$B:$B,MATCH($C3951,Кат!$I:$I,0)),INDEX(Торг!$B:$B,MATCH($C3951,Торг!$I:$I,0))),"")</f>
        <v/>
      </c>
      <c r="N3951" s="132" t="str">
        <f t="shared" si="61"/>
        <v xml:space="preserve"> </v>
      </c>
      <c r="O3951" s="132" t="str">
        <f>IFERROR(IFERROR(INDEX(Кат!$B:$B,MATCH($N3951,Кат!$I:$I,0)),INDEX(Торг!$B:$B,MATCH($N3951,Торг!$I:$I,0))),"")</f>
        <v/>
      </c>
    </row>
    <row r="3952" spans="1:15" outlineLevel="1">
      <c r="A3952" t="s">
        <v>25250</v>
      </c>
      <c r="C3952" s="191" t="s">
        <v>25251</v>
      </c>
      <c r="E3952" t="s">
        <v>25252</v>
      </c>
      <c r="F3952" t="s">
        <v>2221</v>
      </c>
      <c r="G3952" t="s">
        <v>399</v>
      </c>
      <c r="H3952">
        <v>2160</v>
      </c>
      <c r="J3952" t="s">
        <v>22634</v>
      </c>
      <c r="K3952" s="132" t="str">
        <f>IFERROR(IFERROR(INDEX(Кат!$O:$O,MATCH($C3952,Кат!$I:$I,0)),INDEX(Торг!$L:$L,MATCH($C3952,Торг!$I:$I,0))),"")</f>
        <v/>
      </c>
      <c r="L3952" s="132" t="str">
        <f>IFERROR(IFERROR(INDEX(Кат!$A:$A,MATCH($C3952,Кат!$I:$I,0)),INDEX(Торг!$A:$A,MATCH($C3952,Торг!$I:$I,0))),"")</f>
        <v/>
      </c>
      <c r="M3952" s="132" t="str">
        <f>IFERROR(IFERROR(INDEX(Кат!$B:$B,MATCH($C3952,Кат!$I:$I,0)),INDEX(Торг!$B:$B,MATCH($C3952,Торг!$I:$I,0))),"")</f>
        <v/>
      </c>
      <c r="N3952" s="132" t="str">
        <f t="shared" si="61"/>
        <v>LYNX G121107LR</v>
      </c>
      <c r="O3952" s="132" t="str">
        <f>IFERROR(IFERROR(INDEX(Кат!$B:$B,MATCH($N3952,Кат!$I:$I,0)),INDEX(Торг!$B:$B,MATCH($N3952,Торг!$I:$I,0))),"")</f>
        <v/>
      </c>
    </row>
    <row r="3953" spans="1:15" outlineLevel="1">
      <c r="A3953" t="s">
        <v>25253</v>
      </c>
      <c r="C3953" s="191" t="s">
        <v>25254</v>
      </c>
      <c r="E3953" t="s">
        <v>25255</v>
      </c>
      <c r="F3953" t="s">
        <v>2221</v>
      </c>
      <c r="G3953" t="s">
        <v>399</v>
      </c>
      <c r="H3953">
        <v>3370</v>
      </c>
      <c r="J3953" t="s">
        <v>22634</v>
      </c>
      <c r="K3953" s="132" t="str">
        <f>IFERROR(IFERROR(INDEX(Кат!$O:$O,MATCH($C3953,Кат!$I:$I,0)),INDEX(Торг!$L:$L,MATCH($C3953,Торг!$I:$I,0))),"")</f>
        <v/>
      </c>
      <c r="L3953" s="132" t="str">
        <f>IFERROR(IFERROR(INDEX(Кат!$A:$A,MATCH($C3953,Кат!$I:$I,0)),INDEX(Торг!$A:$A,MATCH($C3953,Торг!$I:$I,0))),"")</f>
        <v/>
      </c>
      <c r="M3953" s="132" t="str">
        <f>IFERROR(IFERROR(INDEX(Кат!$B:$B,MATCH($C3953,Кат!$I:$I,0)),INDEX(Торг!$B:$B,MATCH($C3953,Торг!$I:$I,0))),"")</f>
        <v/>
      </c>
      <c r="N3953" s="132" t="str">
        <f t="shared" si="61"/>
        <v>LYNX G32946LR</v>
      </c>
      <c r="O3953" s="132" t="str">
        <f>IFERROR(IFERROR(INDEX(Кат!$B:$B,MATCH($N3953,Кат!$I:$I,0)),INDEX(Торг!$B:$B,MATCH($N3953,Торг!$I:$I,0))),"")</f>
        <v/>
      </c>
    </row>
    <row r="3954" spans="1:15" outlineLevel="1">
      <c r="A3954" t="s">
        <v>17039</v>
      </c>
      <c r="C3954" s="191" t="s">
        <v>6266</v>
      </c>
      <c r="E3954" t="s">
        <v>6267</v>
      </c>
      <c r="F3954" t="s">
        <v>2221</v>
      </c>
      <c r="G3954" t="s">
        <v>399</v>
      </c>
      <c r="H3954">
        <v>2390</v>
      </c>
      <c r="J3954" t="s">
        <v>22634</v>
      </c>
      <c r="K3954" s="132" t="str">
        <f>IFERROR(IFERROR(INDEX(Кат!$O:$O,MATCH($C3954,Кат!$I:$I,0)),INDEX(Торг!$L:$L,MATCH($C3954,Торг!$I:$I,0))),"")</f>
        <v/>
      </c>
      <c r="L3954" s="132" t="str">
        <f>IFERROR(IFERROR(INDEX(Кат!$A:$A,MATCH($C3954,Кат!$I:$I,0)),INDEX(Торг!$A:$A,MATCH($C3954,Торг!$I:$I,0))),"")</f>
        <v/>
      </c>
      <c r="M3954" s="132" t="str">
        <f>IFERROR(IFERROR(INDEX(Кат!$B:$B,MATCH($C3954,Кат!$I:$I,0)),INDEX(Торг!$B:$B,MATCH($C3954,Торг!$I:$I,0))),"")</f>
        <v/>
      </c>
      <c r="N3954" s="132" t="str">
        <f t="shared" si="61"/>
        <v>LYNX G12728LR</v>
      </c>
      <c r="O3954" s="132" t="str">
        <f>IFERROR(IFERROR(INDEX(Кат!$B:$B,MATCH($N3954,Кат!$I:$I,0)),INDEX(Торг!$B:$B,MATCH($N3954,Торг!$I:$I,0))),"")</f>
        <v/>
      </c>
    </row>
    <row r="3955" spans="1:15" outlineLevel="1">
      <c r="A3955" t="s">
        <v>25708</v>
      </c>
      <c r="C3955" s="191" t="s">
        <v>27613</v>
      </c>
      <c r="E3955" t="s">
        <v>25710</v>
      </c>
      <c r="F3955" t="s">
        <v>2221</v>
      </c>
      <c r="G3955" t="s">
        <v>399</v>
      </c>
      <c r="H3955">
        <v>2140</v>
      </c>
      <c r="J3955" t="s">
        <v>22634</v>
      </c>
      <c r="K3955" s="132" t="str">
        <f>IFERROR(IFERROR(INDEX(Кат!$O:$O,MATCH($C3955,Кат!$I:$I,0)),INDEX(Торг!$L:$L,MATCH($C3955,Торг!$I:$I,0))),"")</f>
        <v/>
      </c>
      <c r="L3955" s="132" t="str">
        <f>IFERROR(IFERROR(INDEX(Кат!$A:$A,MATCH($C3955,Кат!$I:$I,0)),INDEX(Торг!$A:$A,MATCH($C3955,Торг!$I:$I,0))),"")</f>
        <v/>
      </c>
      <c r="M3955" s="132" t="str">
        <f>IFERROR(IFERROR(INDEX(Кат!$B:$B,MATCH($C3955,Кат!$I:$I,0)),INDEX(Торг!$B:$B,MATCH($C3955,Торг!$I:$I,0))),"")</f>
        <v/>
      </c>
      <c r="N3955" s="132" t="str">
        <f t="shared" si="61"/>
        <v>LYNX G121226LR</v>
      </c>
      <c r="O3955" s="132" t="str">
        <f>IFERROR(IFERROR(INDEX(Кат!$B:$B,MATCH($N3955,Кат!$I:$I,0)),INDEX(Торг!$B:$B,MATCH($N3955,Торг!$I:$I,0))),"")</f>
        <v/>
      </c>
    </row>
    <row r="3956" spans="1:15" outlineLevel="1">
      <c r="A3956" t="s">
        <v>25256</v>
      </c>
      <c r="C3956" s="191" t="s">
        <v>25257</v>
      </c>
      <c r="E3956" t="s">
        <v>25258</v>
      </c>
      <c r="F3956" t="s">
        <v>2221</v>
      </c>
      <c r="G3956" t="s">
        <v>399</v>
      </c>
      <c r="H3956">
        <v>3830</v>
      </c>
      <c r="J3956" t="s">
        <v>22634</v>
      </c>
      <c r="K3956" s="132" t="str">
        <f>IFERROR(IFERROR(INDEX(Кат!$O:$O,MATCH($C3956,Кат!$I:$I,0)),INDEX(Торг!$L:$L,MATCH($C3956,Торг!$I:$I,0))),"")</f>
        <v/>
      </c>
      <c r="L3956" s="132" t="str">
        <f>IFERROR(IFERROR(INDEX(Кат!$A:$A,MATCH($C3956,Кат!$I:$I,0)),INDEX(Торг!$A:$A,MATCH($C3956,Торг!$I:$I,0))),"")</f>
        <v/>
      </c>
      <c r="M3956" s="132" t="str">
        <f>IFERROR(IFERROR(INDEX(Кат!$B:$B,MATCH($C3956,Кат!$I:$I,0)),INDEX(Торг!$B:$B,MATCH($C3956,Торг!$I:$I,0))),"")</f>
        <v/>
      </c>
      <c r="N3956" s="132" t="str">
        <f t="shared" si="61"/>
        <v>LYNX G32945LR</v>
      </c>
      <c r="O3956" s="132" t="str">
        <f>IFERROR(IFERROR(INDEX(Кат!$B:$B,MATCH($N3956,Кат!$I:$I,0)),INDEX(Торг!$B:$B,MATCH($N3956,Торг!$I:$I,0))),"")</f>
        <v/>
      </c>
    </row>
    <row r="3957" spans="1:15" outlineLevel="1">
      <c r="A3957" t="s">
        <v>25711</v>
      </c>
      <c r="C3957" s="191" t="s">
        <v>25709</v>
      </c>
      <c r="E3957" t="s">
        <v>25712</v>
      </c>
      <c r="F3957" t="s">
        <v>2221</v>
      </c>
      <c r="G3957" t="s">
        <v>399</v>
      </c>
      <c r="H3957">
        <v>2890</v>
      </c>
      <c r="J3957" t="s">
        <v>22634</v>
      </c>
      <c r="K3957" s="132" t="str">
        <f>IFERROR(IFERROR(INDEX(Кат!$O:$O,MATCH($C3957,Кат!$I:$I,0)),INDEX(Торг!$L:$L,MATCH($C3957,Торг!$I:$I,0))),"")</f>
        <v/>
      </c>
      <c r="L3957" s="132" t="str">
        <f>IFERROR(IFERROR(INDEX(Кат!$A:$A,MATCH($C3957,Кат!$I:$I,0)),INDEX(Торг!$A:$A,MATCH($C3957,Торг!$I:$I,0))),"")</f>
        <v/>
      </c>
      <c r="M3957" s="132" t="str">
        <f>IFERROR(IFERROR(INDEX(Кат!$B:$B,MATCH($C3957,Кат!$I:$I,0)),INDEX(Торг!$B:$B,MATCH($C3957,Торг!$I:$I,0))),"")</f>
        <v/>
      </c>
      <c r="N3957" s="132" t="str">
        <f t="shared" si="61"/>
        <v>LYNX G321003LR</v>
      </c>
      <c r="O3957" s="132" t="str">
        <f>IFERROR(IFERROR(INDEX(Кат!$B:$B,MATCH($N3957,Кат!$I:$I,0)),INDEX(Торг!$B:$B,MATCH($N3957,Торг!$I:$I,0))),"")</f>
        <v/>
      </c>
    </row>
    <row r="3958" spans="1:15" outlineLevel="1">
      <c r="A3958" t="s">
        <v>23992</v>
      </c>
      <c r="C3958" s="191"/>
      <c r="E3958" t="s">
        <v>23536</v>
      </c>
      <c r="J3958" t="s">
        <v>22634</v>
      </c>
      <c r="K3958" s="132" t="str">
        <f>IFERROR(IFERROR(INDEX(Кат!$O:$O,MATCH($C3958,Кат!$I:$I,0)),INDEX(Торг!$L:$L,MATCH($C3958,Торг!$I:$I,0))),"")</f>
        <v/>
      </c>
      <c r="L3958" s="132" t="str">
        <f>IFERROR(IFERROR(INDEX(Кат!$A:$A,MATCH($C3958,Кат!$I:$I,0)),INDEX(Торг!$A:$A,MATCH($C3958,Торг!$I:$I,0))),"")</f>
        <v/>
      </c>
      <c r="M3958" s="132" t="str">
        <f>IFERROR(IFERROR(INDEX(Кат!$B:$B,MATCH($C3958,Кат!$I:$I,0)),INDEX(Торг!$B:$B,MATCH($C3958,Торг!$I:$I,0))),"")</f>
        <v/>
      </c>
      <c r="N3958" s="132" t="str">
        <f t="shared" si="61"/>
        <v xml:space="preserve"> </v>
      </c>
      <c r="O3958" s="132" t="str">
        <f>IFERROR(IFERROR(INDEX(Кат!$B:$B,MATCH($N3958,Кат!$I:$I,0)),INDEX(Торг!$B:$B,MATCH($N3958,Торг!$I:$I,0))),"")</f>
        <v/>
      </c>
    </row>
    <row r="3959" spans="1:15">
      <c r="A3959" t="s">
        <v>17040</v>
      </c>
      <c r="C3959" s="191" t="s">
        <v>6268</v>
      </c>
      <c r="E3959" t="s">
        <v>6269</v>
      </c>
      <c r="F3959" t="s">
        <v>2221</v>
      </c>
      <c r="G3959" t="s">
        <v>399</v>
      </c>
      <c r="H3959">
        <v>1670</v>
      </c>
      <c r="J3959" t="s">
        <v>22634</v>
      </c>
      <c r="K3959" s="132" t="str">
        <f>IFERROR(IFERROR(INDEX(Кат!$O:$O,MATCH($C3959,Кат!$I:$I,0)),INDEX(Торг!$L:$L,MATCH($C3959,Торг!$I:$I,0))),"")</f>
        <v/>
      </c>
      <c r="L3959" s="132" t="str">
        <f>IFERROR(IFERROR(INDEX(Кат!$A:$A,MATCH($C3959,Кат!$I:$I,0)),INDEX(Торг!$A:$A,MATCH($C3959,Торг!$I:$I,0))),"")</f>
        <v/>
      </c>
      <c r="M3959" s="132" t="str">
        <f>IFERROR(IFERROR(INDEX(Кат!$B:$B,MATCH($C3959,Кат!$I:$I,0)),INDEX(Торг!$B:$B,MATCH($C3959,Торг!$I:$I,0))),"")</f>
        <v/>
      </c>
      <c r="N3959" s="132" t="str">
        <f t="shared" si="61"/>
        <v>LYNX SPL1103</v>
      </c>
      <c r="O3959" s="132" t="str">
        <f>IFERROR(IFERROR(INDEX(Кат!$B:$B,MATCH($N3959,Кат!$I:$I,0)),INDEX(Торг!$B:$B,MATCH($N3959,Торг!$I:$I,0))),"")</f>
        <v/>
      </c>
    </row>
    <row r="3960" spans="1:15" outlineLevel="1">
      <c r="A3960" t="s">
        <v>17041</v>
      </c>
      <c r="C3960" s="191" t="s">
        <v>6270</v>
      </c>
      <c r="E3960" t="s">
        <v>6271</v>
      </c>
      <c r="F3960" t="s">
        <v>2221</v>
      </c>
      <c r="G3960" t="s">
        <v>399</v>
      </c>
      <c r="H3960">
        <v>1130</v>
      </c>
      <c r="J3960" t="s">
        <v>22634</v>
      </c>
      <c r="K3960" s="132" t="str">
        <f>IFERROR(IFERROR(INDEX(Кат!$O:$O,MATCH($C3960,Кат!$I:$I,0)),INDEX(Торг!$L:$L,MATCH($C3960,Торг!$I:$I,0))),"")</f>
        <v/>
      </c>
      <c r="L3960" s="132" t="str">
        <f>IFERROR(IFERROR(INDEX(Кат!$A:$A,MATCH($C3960,Кат!$I:$I,0)),INDEX(Торг!$A:$A,MATCH($C3960,Торг!$I:$I,0))),"")</f>
        <v/>
      </c>
      <c r="M3960" s="132" t="str">
        <f>IFERROR(IFERROR(INDEX(Кат!$B:$B,MATCH($C3960,Кат!$I:$I,0)),INDEX(Торг!$B:$B,MATCH($C3960,Торг!$I:$I,0))),"")</f>
        <v/>
      </c>
      <c r="N3960" s="132" t="str">
        <f t="shared" si="61"/>
        <v>LYNX SPL1115</v>
      </c>
      <c r="O3960" s="132" t="str">
        <f>IFERROR(IFERROR(INDEX(Кат!$B:$B,MATCH($N3960,Кат!$I:$I,0)),INDEX(Торг!$B:$B,MATCH($N3960,Торг!$I:$I,0))),"")</f>
        <v/>
      </c>
    </row>
    <row r="3961" spans="1:15" outlineLevel="1">
      <c r="A3961" t="s">
        <v>23993</v>
      </c>
      <c r="C3961" s="191"/>
      <c r="E3961" t="s">
        <v>23538</v>
      </c>
      <c r="J3961" t="s">
        <v>22634</v>
      </c>
      <c r="K3961" s="132" t="str">
        <f>IFERROR(IFERROR(INDEX(Кат!$O:$O,MATCH($C3961,Кат!$I:$I,0)),INDEX(Торг!$L:$L,MATCH($C3961,Торг!$I:$I,0))),"")</f>
        <v/>
      </c>
      <c r="L3961" s="132" t="str">
        <f>IFERROR(IFERROR(INDEX(Кат!$A:$A,MATCH($C3961,Кат!$I:$I,0)),INDEX(Торг!$A:$A,MATCH($C3961,Торг!$I:$I,0))),"")</f>
        <v/>
      </c>
      <c r="M3961" s="132" t="str">
        <f>IFERROR(IFERROR(INDEX(Кат!$B:$B,MATCH($C3961,Кат!$I:$I,0)),INDEX(Торг!$B:$B,MATCH($C3961,Торг!$I:$I,0))),"")</f>
        <v/>
      </c>
      <c r="N3961" s="132" t="str">
        <f t="shared" si="61"/>
        <v xml:space="preserve"> </v>
      </c>
      <c r="O3961" s="132" t="str">
        <f>IFERROR(IFERROR(INDEX(Кат!$B:$B,MATCH($N3961,Кат!$I:$I,0)),INDEX(Торг!$B:$B,MATCH($N3961,Торг!$I:$I,0))),"")</f>
        <v/>
      </c>
    </row>
    <row r="3962" spans="1:15" outlineLevel="1">
      <c r="A3962" t="s">
        <v>17042</v>
      </c>
      <c r="C3962" s="191" t="s">
        <v>13585</v>
      </c>
      <c r="E3962" t="s">
        <v>13629</v>
      </c>
      <c r="F3962" t="s">
        <v>2221</v>
      </c>
      <c r="G3962" t="s">
        <v>2602</v>
      </c>
      <c r="H3962">
        <v>250</v>
      </c>
      <c r="J3962" t="s">
        <v>22634</v>
      </c>
      <c r="K3962" s="132" t="str">
        <f>IFERROR(IFERROR(INDEX(Кат!$O:$O,MATCH($C3962,Кат!$I:$I,0)),INDEX(Торг!$L:$L,MATCH($C3962,Торг!$I:$I,0))),"")</f>
        <v/>
      </c>
      <c r="L3962" s="132" t="str">
        <f>IFERROR(IFERROR(INDEX(Кат!$A:$A,MATCH($C3962,Кат!$I:$I,0)),INDEX(Торг!$A:$A,MATCH($C3962,Торг!$I:$I,0))),"")</f>
        <v/>
      </c>
      <c r="M3962" s="132" t="str">
        <f>IFERROR(IFERROR(INDEX(Кат!$B:$B,MATCH($C3962,Кат!$I:$I,0)),INDEX(Торг!$B:$B,MATCH($C3962,Торг!$I:$I,0))),"")</f>
        <v/>
      </c>
      <c r="N3962" s="132" t="str">
        <f t="shared" si="61"/>
        <v>LYNX L14221</v>
      </c>
      <c r="O3962" s="132" t="str">
        <f>IFERROR(IFERROR(INDEX(Кат!$B:$B,MATCH($N3962,Кат!$I:$I,0)),INDEX(Торг!$B:$B,MATCH($N3962,Торг!$I:$I,0))),"")</f>
        <v/>
      </c>
    </row>
    <row r="3963" spans="1:15" outlineLevel="1">
      <c r="A3963" t="s">
        <v>17043</v>
      </c>
      <c r="C3963" s="191" t="s">
        <v>6272</v>
      </c>
      <c r="E3963" t="s">
        <v>6273</v>
      </c>
      <c r="F3963" t="s">
        <v>2221</v>
      </c>
      <c r="G3963" t="s">
        <v>399</v>
      </c>
      <c r="H3963">
        <v>80</v>
      </c>
      <c r="J3963" t="s">
        <v>22634</v>
      </c>
      <c r="K3963" s="132" t="str">
        <f>IFERROR(IFERROR(INDEX(Кат!$O:$O,MATCH($C3963,Кат!$I:$I,0)),INDEX(Торг!$L:$L,MATCH($C3963,Торг!$I:$I,0))),"")</f>
        <v/>
      </c>
      <c r="L3963" s="132" t="str">
        <f>IFERROR(IFERROR(INDEX(Кат!$A:$A,MATCH($C3963,Кат!$I:$I,0)),INDEX(Торг!$A:$A,MATCH($C3963,Торг!$I:$I,0))),"")</f>
        <v/>
      </c>
      <c r="M3963" s="132" t="str">
        <f>IFERROR(IFERROR(INDEX(Кат!$B:$B,MATCH($C3963,Кат!$I:$I,0)),INDEX(Торг!$B:$B,MATCH($C3963,Торг!$I:$I,0))),"")</f>
        <v/>
      </c>
      <c r="N3963" s="132" t="str">
        <f t="shared" si="61"/>
        <v>LYNX L10155</v>
      </c>
      <c r="O3963" s="132" t="str">
        <f>IFERROR(IFERROR(INDEX(Кат!$B:$B,MATCH($N3963,Кат!$I:$I,0)),INDEX(Торг!$B:$B,MATCH($N3963,Торг!$I:$I,0))),"")</f>
        <v/>
      </c>
    </row>
    <row r="3964" spans="1:15" outlineLevel="1">
      <c r="A3964" t="s">
        <v>17044</v>
      </c>
      <c r="C3964" s="191" t="s">
        <v>6274</v>
      </c>
      <c r="E3964" t="s">
        <v>6275</v>
      </c>
      <c r="F3964" t="s">
        <v>2221</v>
      </c>
      <c r="G3964" t="s">
        <v>399</v>
      </c>
      <c r="H3964">
        <v>170</v>
      </c>
      <c r="J3964" t="s">
        <v>22634</v>
      </c>
      <c r="K3964" s="132" t="str">
        <f>IFERROR(IFERROR(INDEX(Кат!$O:$O,MATCH($C3964,Кат!$I:$I,0)),INDEX(Торг!$L:$L,MATCH($C3964,Торг!$I:$I,0))),"")</f>
        <v/>
      </c>
      <c r="L3964" s="132" t="str">
        <f>IFERROR(IFERROR(INDEX(Кат!$A:$A,MATCH($C3964,Кат!$I:$I,0)),INDEX(Торг!$A:$A,MATCH($C3964,Торг!$I:$I,0))),"")</f>
        <v/>
      </c>
      <c r="M3964" s="132" t="str">
        <f>IFERROR(IFERROR(INDEX(Кат!$B:$B,MATCH($C3964,Кат!$I:$I,0)),INDEX(Торг!$B:$B,MATCH($C3964,Торг!$I:$I,0))),"")</f>
        <v/>
      </c>
      <c r="N3964" s="132" t="str">
        <f t="shared" si="61"/>
        <v>LYNX L10155B</v>
      </c>
      <c r="O3964" s="132" t="str">
        <f>IFERROR(IFERROR(INDEX(Кат!$B:$B,MATCH($N3964,Кат!$I:$I,0)),INDEX(Торг!$B:$B,MATCH($N3964,Торг!$I:$I,0))),"")</f>
        <v/>
      </c>
    </row>
    <row r="3965" spans="1:15" outlineLevel="1">
      <c r="A3965" t="s">
        <v>17045</v>
      </c>
      <c r="C3965" s="191" t="s">
        <v>6276</v>
      </c>
      <c r="E3965" t="s">
        <v>6277</v>
      </c>
      <c r="F3965" t="s">
        <v>2221</v>
      </c>
      <c r="G3965" t="s">
        <v>399</v>
      </c>
      <c r="H3965">
        <v>380</v>
      </c>
      <c r="J3965" t="s">
        <v>22634</v>
      </c>
      <c r="K3965" s="132" t="str">
        <f>IFERROR(IFERROR(INDEX(Кат!$O:$O,MATCH($C3965,Кат!$I:$I,0)),INDEX(Торг!$L:$L,MATCH($C3965,Торг!$I:$I,0))),"")</f>
        <v/>
      </c>
      <c r="L3965" s="132" t="str">
        <f>IFERROR(IFERROR(INDEX(Кат!$A:$A,MATCH($C3965,Кат!$I:$I,0)),INDEX(Торг!$A:$A,MATCH($C3965,Торг!$I:$I,0))),"")</f>
        <v/>
      </c>
      <c r="M3965" s="132" t="str">
        <f>IFERROR(IFERROR(INDEX(Кат!$B:$B,MATCH($C3965,Кат!$I:$I,0)),INDEX(Торг!$B:$B,MATCH($C3965,Торг!$I:$I,0))),"")</f>
        <v/>
      </c>
      <c r="N3965" s="132" t="str">
        <f t="shared" si="61"/>
        <v>LYNX L11155</v>
      </c>
      <c r="O3965" s="132" t="str">
        <f>IFERROR(IFERROR(INDEX(Кат!$B:$B,MATCH($N3965,Кат!$I:$I,0)),INDEX(Торг!$B:$B,MATCH($N3965,Торг!$I:$I,0))),"")</f>
        <v/>
      </c>
    </row>
    <row r="3966" spans="1:15" outlineLevel="1">
      <c r="A3966" t="s">
        <v>17046</v>
      </c>
      <c r="C3966" s="191" t="s">
        <v>6278</v>
      </c>
      <c r="E3966" t="s">
        <v>6279</v>
      </c>
      <c r="F3966" t="s">
        <v>2221</v>
      </c>
      <c r="G3966" t="s">
        <v>399</v>
      </c>
      <c r="H3966">
        <v>480</v>
      </c>
      <c r="J3966" t="s">
        <v>22634</v>
      </c>
      <c r="K3966" s="132" t="str">
        <f>IFERROR(IFERROR(INDEX(Кат!$O:$O,MATCH($C3966,Кат!$I:$I,0)),INDEX(Торг!$L:$L,MATCH($C3966,Торг!$I:$I,0))),"")</f>
        <v/>
      </c>
      <c r="L3966" s="132" t="str">
        <f>IFERROR(IFERROR(INDEX(Кат!$A:$A,MATCH($C3966,Кат!$I:$I,0)),INDEX(Торг!$A:$A,MATCH($C3966,Торг!$I:$I,0))),"")</f>
        <v/>
      </c>
      <c r="M3966" s="132" t="str">
        <f>IFERROR(IFERROR(INDEX(Кат!$B:$B,MATCH($C3966,Кат!$I:$I,0)),INDEX(Торг!$B:$B,MATCH($C3966,Торг!$I:$I,0))),"")</f>
        <v/>
      </c>
      <c r="N3966" s="132" t="str">
        <f t="shared" si="61"/>
        <v>LYNX L11155B</v>
      </c>
      <c r="O3966" s="132" t="str">
        <f>IFERROR(IFERROR(INDEX(Кат!$B:$B,MATCH($N3966,Кат!$I:$I,0)),INDEX(Торг!$B:$B,MATCH($N3966,Торг!$I:$I,0))),"")</f>
        <v/>
      </c>
    </row>
    <row r="3967" spans="1:15" outlineLevel="1">
      <c r="A3967" t="s">
        <v>27672</v>
      </c>
      <c r="C3967" s="191" t="s">
        <v>27673</v>
      </c>
      <c r="E3967" t="s">
        <v>27674</v>
      </c>
      <c r="F3967" t="s">
        <v>2221</v>
      </c>
      <c r="G3967" t="s">
        <v>399</v>
      </c>
      <c r="H3967">
        <v>390</v>
      </c>
      <c r="J3967" t="s">
        <v>22634</v>
      </c>
      <c r="K3967" s="132" t="str">
        <f>IFERROR(IFERROR(INDEX(Кат!$O:$O,MATCH($C3967,Кат!$I:$I,0)),INDEX(Торг!$L:$L,MATCH($C3967,Торг!$I:$I,0))),"")</f>
        <v/>
      </c>
      <c r="L3967" s="132" t="str">
        <f>IFERROR(IFERROR(INDEX(Кат!$A:$A,MATCH($C3967,Кат!$I:$I,0)),INDEX(Торг!$A:$A,MATCH($C3967,Торг!$I:$I,0))),"")</f>
        <v/>
      </c>
      <c r="M3967" s="132" t="str">
        <f>IFERROR(IFERROR(INDEX(Кат!$B:$B,MATCH($C3967,Кат!$I:$I,0)),INDEX(Торг!$B:$B,MATCH($C3967,Торг!$I:$I,0))),"")</f>
        <v/>
      </c>
      <c r="N3967" s="132" t="str">
        <f t="shared" si="61"/>
        <v>LYNX L11960B</v>
      </c>
      <c r="O3967" s="132" t="str">
        <f>IFERROR(IFERROR(INDEX(Кат!$B:$B,MATCH($N3967,Кат!$I:$I,0)),INDEX(Торг!$B:$B,MATCH($N3967,Торг!$I:$I,0))),"")</f>
        <v/>
      </c>
    </row>
    <row r="3968" spans="1:15" outlineLevel="1">
      <c r="A3968" t="s">
        <v>17047</v>
      </c>
      <c r="C3968" s="191" t="s">
        <v>6280</v>
      </c>
      <c r="E3968" t="s">
        <v>6281</v>
      </c>
      <c r="F3968" t="s">
        <v>2221</v>
      </c>
      <c r="G3968" t="s">
        <v>399</v>
      </c>
      <c r="H3968">
        <v>75</v>
      </c>
      <c r="J3968" t="s">
        <v>22634</v>
      </c>
      <c r="K3968" s="132" t="str">
        <f>IFERROR(IFERROR(INDEX(Кат!$O:$O,MATCH($C3968,Кат!$I:$I,0)),INDEX(Торг!$L:$L,MATCH($C3968,Торг!$I:$I,0))),"")</f>
        <v/>
      </c>
      <c r="L3968" s="132" t="str">
        <f>IFERROR(IFERROR(INDEX(Кат!$A:$A,MATCH($C3968,Кат!$I:$I,0)),INDEX(Торг!$A:$A,MATCH($C3968,Торг!$I:$I,0))),"")</f>
        <v/>
      </c>
      <c r="M3968" s="132" t="str">
        <f>IFERROR(IFERROR(INDEX(Кат!$B:$B,MATCH($C3968,Кат!$I:$I,0)),INDEX(Торг!$B:$B,MATCH($C3968,Торг!$I:$I,0))),"")</f>
        <v/>
      </c>
      <c r="N3968" s="132" t="str">
        <f t="shared" si="61"/>
        <v>LYNX L10300</v>
      </c>
      <c r="O3968" s="132" t="str">
        <f>IFERROR(IFERROR(INDEX(Кат!$B:$B,MATCH($N3968,Кат!$I:$I,0)),INDEX(Торг!$B:$B,MATCH($N3968,Торг!$I:$I,0))),"")</f>
        <v/>
      </c>
    </row>
    <row r="3969" spans="1:15" outlineLevel="1">
      <c r="A3969" t="s">
        <v>17048</v>
      </c>
      <c r="C3969" s="191" t="s">
        <v>6282</v>
      </c>
      <c r="E3969" t="s">
        <v>6283</v>
      </c>
      <c r="F3969" t="s">
        <v>2221</v>
      </c>
      <c r="G3969" t="s">
        <v>399</v>
      </c>
      <c r="H3969">
        <v>70</v>
      </c>
      <c r="J3969" t="s">
        <v>22634</v>
      </c>
      <c r="K3969" s="132" t="str">
        <f>IFERROR(IFERROR(INDEX(Кат!$O:$O,MATCH($C3969,Кат!$I:$I,0)),INDEX(Торг!$L:$L,MATCH($C3969,Торг!$I:$I,0))),"")</f>
        <v/>
      </c>
      <c r="L3969" s="132" t="str">
        <f>IFERROR(IFERROR(INDEX(Кат!$A:$A,MATCH($C3969,Кат!$I:$I,0)),INDEX(Торг!$A:$A,MATCH($C3969,Торг!$I:$I,0))),"")</f>
        <v/>
      </c>
      <c r="M3969" s="132" t="str">
        <f>IFERROR(IFERROR(INDEX(Кат!$B:$B,MATCH($C3969,Кат!$I:$I,0)),INDEX(Торг!$B:$B,MATCH($C3969,Торг!$I:$I,0))),"")</f>
        <v/>
      </c>
      <c r="N3969" s="132" t="str">
        <f t="shared" si="61"/>
        <v>LYNX L10355</v>
      </c>
      <c r="O3969" s="132" t="str">
        <f>IFERROR(IFERROR(INDEX(Кат!$B:$B,MATCH($N3969,Кат!$I:$I,0)),INDEX(Торг!$B:$B,MATCH($N3969,Торг!$I:$I,0))),"")</f>
        <v/>
      </c>
    </row>
    <row r="3970" spans="1:15" outlineLevel="1">
      <c r="A3970" t="s">
        <v>17049</v>
      </c>
      <c r="C3970" s="191" t="s">
        <v>6284</v>
      </c>
      <c r="E3970" t="s">
        <v>6285</v>
      </c>
      <c r="F3970" t="s">
        <v>2221</v>
      </c>
      <c r="G3970" t="s">
        <v>399</v>
      </c>
      <c r="H3970">
        <v>140</v>
      </c>
      <c r="J3970" t="s">
        <v>22634</v>
      </c>
      <c r="K3970" s="132" t="str">
        <f>IFERROR(IFERROR(INDEX(Кат!$O:$O,MATCH($C3970,Кат!$I:$I,0)),INDEX(Торг!$L:$L,MATCH($C3970,Торг!$I:$I,0))),"")</f>
        <v/>
      </c>
      <c r="L3970" s="132" t="str">
        <f>IFERROR(IFERROR(INDEX(Кат!$A:$A,MATCH($C3970,Кат!$I:$I,0)),INDEX(Торг!$A:$A,MATCH($C3970,Торг!$I:$I,0))),"")</f>
        <v/>
      </c>
      <c r="M3970" s="132" t="str">
        <f>IFERROR(IFERROR(INDEX(Кат!$B:$B,MATCH($C3970,Кат!$I:$I,0)),INDEX(Торг!$B:$B,MATCH($C3970,Торг!$I:$I,0))),"")</f>
        <v/>
      </c>
      <c r="N3970" s="132" t="str">
        <f t="shared" si="61"/>
        <v>LYNX L10355B</v>
      </c>
      <c r="O3970" s="132" t="str">
        <f>IFERROR(IFERROR(INDEX(Кат!$B:$B,MATCH($N3970,Кат!$I:$I,0)),INDEX(Торг!$B:$B,MATCH($N3970,Торг!$I:$I,0))),"")</f>
        <v/>
      </c>
    </row>
    <row r="3971" spans="1:15" outlineLevel="1">
      <c r="A3971" t="s">
        <v>17050</v>
      </c>
      <c r="C3971" s="191" t="s">
        <v>6286</v>
      </c>
      <c r="E3971" t="s">
        <v>6287</v>
      </c>
      <c r="F3971" t="s">
        <v>2221</v>
      </c>
      <c r="G3971" t="s">
        <v>399</v>
      </c>
      <c r="H3971">
        <v>170</v>
      </c>
      <c r="J3971" t="s">
        <v>22634</v>
      </c>
      <c r="K3971" s="132" t="str">
        <f>IFERROR(IFERROR(INDEX(Кат!$O:$O,MATCH($C3971,Кат!$I:$I,0)),INDEX(Торг!$L:$L,MATCH($C3971,Торг!$I:$I,0))),"")</f>
        <v/>
      </c>
      <c r="L3971" s="132" t="str">
        <f>IFERROR(IFERROR(INDEX(Кат!$A:$A,MATCH($C3971,Кат!$I:$I,0)),INDEX(Торг!$A:$A,MATCH($C3971,Торг!$I:$I,0))),"")</f>
        <v/>
      </c>
      <c r="M3971" s="132" t="str">
        <f>IFERROR(IFERROR(INDEX(Кат!$B:$B,MATCH($C3971,Кат!$I:$I,0)),INDEX(Торг!$B:$B,MATCH($C3971,Торг!$I:$I,0))),"")</f>
        <v/>
      </c>
      <c r="N3971" s="132" t="str">
        <f t="shared" si="61"/>
        <v>LYNX L10500</v>
      </c>
      <c r="O3971" s="132" t="str">
        <f>IFERROR(IFERROR(INDEX(Кат!$B:$B,MATCH($N3971,Кат!$I:$I,0)),INDEX(Торг!$B:$B,MATCH($N3971,Торг!$I:$I,0))),"")</f>
        <v/>
      </c>
    </row>
    <row r="3972" spans="1:15" outlineLevel="1">
      <c r="A3972" t="s">
        <v>17051</v>
      </c>
      <c r="C3972" s="191" t="s">
        <v>2219</v>
      </c>
      <c r="E3972" t="s">
        <v>2220</v>
      </c>
      <c r="F3972" t="s">
        <v>2221</v>
      </c>
      <c r="G3972" t="s">
        <v>399</v>
      </c>
      <c r="H3972">
        <v>130</v>
      </c>
      <c r="J3972" t="s">
        <v>22634</v>
      </c>
      <c r="K3972" s="132" t="str">
        <f>IFERROR(IFERROR(INDEX(Кат!$O:$O,MATCH($C3972,Кат!$I:$I,0)),INDEX(Торг!$L:$L,MATCH($C3972,Торг!$I:$I,0))),"")</f>
        <v/>
      </c>
      <c r="L3972" s="132" t="str">
        <f>IFERROR(IFERROR(INDEX(Кат!$A:$A,MATCH($C3972,Кат!$I:$I,0)),INDEX(Торг!$A:$A,MATCH($C3972,Торг!$I:$I,0))),"")</f>
        <v/>
      </c>
      <c r="M3972" s="132" t="str">
        <f>IFERROR(IFERROR(INDEX(Кат!$B:$B,MATCH($C3972,Кат!$I:$I,0)),INDEX(Торг!$B:$B,MATCH($C3972,Торг!$I:$I,0))),"")</f>
        <v/>
      </c>
      <c r="N3972" s="132" t="str">
        <f t="shared" si="61"/>
        <v>LYNX L10460</v>
      </c>
      <c r="O3972" s="132" t="str">
        <f>IFERROR(IFERROR(INDEX(Кат!$B:$B,MATCH($N3972,Кат!$I:$I,0)),INDEX(Торг!$B:$B,MATCH($N3972,Торг!$I:$I,0))),"")</f>
        <v/>
      </c>
    </row>
    <row r="3973" spans="1:15" outlineLevel="1">
      <c r="A3973" t="s">
        <v>17052</v>
      </c>
      <c r="C3973" s="191" t="s">
        <v>6288</v>
      </c>
      <c r="E3973" t="s">
        <v>6289</v>
      </c>
      <c r="F3973" t="s">
        <v>2221</v>
      </c>
      <c r="G3973" t="s">
        <v>399</v>
      </c>
      <c r="H3973">
        <v>190</v>
      </c>
      <c r="J3973" t="s">
        <v>22634</v>
      </c>
      <c r="K3973" s="132" t="str">
        <f>IFERROR(IFERROR(INDEX(Кат!$O:$O,MATCH($C3973,Кат!$I:$I,0)),INDEX(Торг!$L:$L,MATCH($C3973,Торг!$I:$I,0))),"")</f>
        <v/>
      </c>
      <c r="L3973" s="132" t="str">
        <f>IFERROR(IFERROR(INDEX(Кат!$A:$A,MATCH($C3973,Кат!$I:$I,0)),INDEX(Торг!$A:$A,MATCH($C3973,Торг!$I:$I,0))),"")</f>
        <v/>
      </c>
      <c r="M3973" s="132" t="str">
        <f>IFERROR(IFERROR(INDEX(Кат!$B:$B,MATCH($C3973,Кат!$I:$I,0)),INDEX(Торг!$B:$B,MATCH($C3973,Торг!$I:$I,0))),"")</f>
        <v/>
      </c>
      <c r="N3973" s="132" t="str">
        <f t="shared" si="61"/>
        <v>LYNX L10460B</v>
      </c>
      <c r="O3973" s="132" t="str">
        <f>IFERROR(IFERROR(INDEX(Кат!$B:$B,MATCH($N3973,Кат!$I:$I,0)),INDEX(Торг!$B:$B,MATCH($N3973,Торг!$I:$I,0))),"")</f>
        <v/>
      </c>
    </row>
    <row r="3974" spans="1:15" outlineLevel="1">
      <c r="A3974" t="s">
        <v>17053</v>
      </c>
      <c r="C3974" s="191" t="s">
        <v>6290</v>
      </c>
      <c r="E3974" t="s">
        <v>6291</v>
      </c>
      <c r="F3974" t="s">
        <v>2221</v>
      </c>
      <c r="G3974" t="s">
        <v>399</v>
      </c>
      <c r="H3974">
        <v>290</v>
      </c>
      <c r="J3974" t="s">
        <v>22634</v>
      </c>
      <c r="K3974" s="132" t="str">
        <f>IFERROR(IFERROR(INDEX(Кат!$O:$O,MATCH($C3974,Кат!$I:$I,0)),INDEX(Торг!$L:$L,MATCH($C3974,Торг!$I:$I,0))),"")</f>
        <v/>
      </c>
      <c r="L3974" s="132" t="str">
        <f>IFERROR(IFERROR(INDEX(Кат!$A:$A,MATCH($C3974,Кат!$I:$I,0)),INDEX(Торг!$A:$A,MATCH($C3974,Торг!$I:$I,0))),"")</f>
        <v/>
      </c>
      <c r="M3974" s="132" t="str">
        <f>IFERROR(IFERROR(INDEX(Кат!$B:$B,MATCH($C3974,Кат!$I:$I,0)),INDEX(Торг!$B:$B,MATCH($C3974,Торг!$I:$I,0))),"")</f>
        <v/>
      </c>
      <c r="N3974" s="132" t="str">
        <f t="shared" si="61"/>
        <v>LYNX L10460Y</v>
      </c>
      <c r="O3974" s="132" t="str">
        <f>IFERROR(IFERROR(INDEX(Кат!$B:$B,MATCH($N3974,Кат!$I:$I,0)),INDEX(Торг!$B:$B,MATCH($N3974,Торг!$I:$I,0))),"")</f>
        <v/>
      </c>
    </row>
    <row r="3975" spans="1:15" outlineLevel="1">
      <c r="A3975" t="s">
        <v>17054</v>
      </c>
      <c r="C3975" s="191" t="s">
        <v>6292</v>
      </c>
      <c r="E3975" t="s">
        <v>6293</v>
      </c>
      <c r="F3975" t="s">
        <v>2221</v>
      </c>
      <c r="G3975" t="s">
        <v>399</v>
      </c>
      <c r="H3975">
        <v>140</v>
      </c>
      <c r="J3975" t="s">
        <v>22634</v>
      </c>
      <c r="K3975" s="132" t="str">
        <f>IFERROR(IFERROR(INDEX(Кат!$O:$O,MATCH($C3975,Кат!$I:$I,0)),INDEX(Торг!$L:$L,MATCH($C3975,Торг!$I:$I,0))),"")</f>
        <v/>
      </c>
      <c r="L3975" s="132" t="str">
        <f>IFERROR(IFERROR(INDEX(Кат!$A:$A,MATCH($C3975,Кат!$I:$I,0)),INDEX(Торг!$A:$A,MATCH($C3975,Торг!$I:$I,0))),"")</f>
        <v/>
      </c>
      <c r="M3975" s="132" t="str">
        <f>IFERROR(IFERROR(INDEX(Кат!$B:$B,MATCH($C3975,Кат!$I:$I,0)),INDEX(Торг!$B:$B,MATCH($C3975,Торг!$I:$I,0))),"")</f>
        <v/>
      </c>
      <c r="N3975" s="132" t="str">
        <f t="shared" si="61"/>
        <v>LYNX L10755</v>
      </c>
      <c r="O3975" s="132" t="str">
        <f>IFERROR(IFERROR(INDEX(Кат!$B:$B,MATCH($N3975,Кат!$I:$I,0)),INDEX(Торг!$B:$B,MATCH($N3975,Торг!$I:$I,0))),"")</f>
        <v/>
      </c>
    </row>
    <row r="3976" spans="1:15" outlineLevel="1">
      <c r="A3976" t="s">
        <v>17055</v>
      </c>
      <c r="C3976" s="191" t="s">
        <v>6294</v>
      </c>
      <c r="E3976" t="s">
        <v>6295</v>
      </c>
      <c r="F3976" t="s">
        <v>2221</v>
      </c>
      <c r="G3976" t="s">
        <v>399</v>
      </c>
      <c r="H3976">
        <v>280</v>
      </c>
      <c r="J3976" t="s">
        <v>22634</v>
      </c>
      <c r="K3976" s="132" t="str">
        <f>IFERROR(IFERROR(INDEX(Кат!$O:$O,MATCH($C3976,Кат!$I:$I,0)),INDEX(Торг!$L:$L,MATCH($C3976,Торг!$I:$I,0))),"")</f>
        <v/>
      </c>
      <c r="L3976" s="132" t="str">
        <f>IFERROR(IFERROR(INDEX(Кат!$A:$A,MATCH($C3976,Кат!$I:$I,0)),INDEX(Торг!$A:$A,MATCH($C3976,Торг!$I:$I,0))),"")</f>
        <v/>
      </c>
      <c r="M3976" s="132" t="str">
        <f>IFERROR(IFERROR(INDEX(Кат!$B:$B,MATCH($C3976,Кат!$I:$I,0)),INDEX(Торг!$B:$B,MATCH($C3976,Торг!$I:$I,0))),"")</f>
        <v/>
      </c>
      <c r="N3976" s="132" t="str">
        <f t="shared" ref="N3976:N4039" si="62">_xlfn.CONCAT(F3976," ",C3976)</f>
        <v>LYNX L10755B</v>
      </c>
      <c r="O3976" s="132" t="str">
        <f>IFERROR(IFERROR(INDEX(Кат!$B:$B,MATCH($N3976,Кат!$I:$I,0)),INDEX(Торг!$B:$B,MATCH($N3976,Торг!$I:$I,0))),"")</f>
        <v/>
      </c>
    </row>
    <row r="3977" spans="1:15" outlineLevel="1">
      <c r="A3977" t="s">
        <v>23994</v>
      </c>
      <c r="C3977" s="191"/>
      <c r="E3977" t="s">
        <v>23874</v>
      </c>
      <c r="J3977" t="s">
        <v>22634</v>
      </c>
      <c r="K3977" s="132" t="str">
        <f>IFERROR(IFERROR(INDEX(Кат!$O:$O,MATCH($C3977,Кат!$I:$I,0)),INDEX(Торг!$L:$L,MATCH($C3977,Торг!$I:$I,0))),"")</f>
        <v/>
      </c>
      <c r="L3977" s="132" t="str">
        <f>IFERROR(IFERROR(INDEX(Кат!$A:$A,MATCH($C3977,Кат!$I:$I,0)),INDEX(Торг!$A:$A,MATCH($C3977,Торг!$I:$I,0))),"")</f>
        <v/>
      </c>
      <c r="M3977" s="132" t="str">
        <f>IFERROR(IFERROR(INDEX(Кат!$B:$B,MATCH($C3977,Кат!$I:$I,0)),INDEX(Торг!$B:$B,MATCH($C3977,Торг!$I:$I,0))),"")</f>
        <v/>
      </c>
      <c r="N3977" s="132" t="str">
        <f t="shared" si="62"/>
        <v xml:space="preserve"> </v>
      </c>
      <c r="O3977" s="132" t="str">
        <f>IFERROR(IFERROR(INDEX(Кат!$B:$B,MATCH($N3977,Кат!$I:$I,0)),INDEX(Торг!$B:$B,MATCH($N3977,Торг!$I:$I,0))),"")</f>
        <v/>
      </c>
    </row>
    <row r="3978" spans="1:15" outlineLevel="1">
      <c r="A3978" t="s">
        <v>17056</v>
      </c>
      <c r="C3978" s="191" t="s">
        <v>6296</v>
      </c>
      <c r="E3978" t="s">
        <v>6297</v>
      </c>
      <c r="F3978" t="s">
        <v>2221</v>
      </c>
      <c r="G3978" t="s">
        <v>399</v>
      </c>
      <c r="H3978">
        <v>430</v>
      </c>
      <c r="J3978" t="s">
        <v>22634</v>
      </c>
      <c r="K3978" s="132" t="str">
        <f>IFERROR(IFERROR(INDEX(Кат!$O:$O,MATCH($C3978,Кат!$I:$I,0)),INDEX(Торг!$L:$L,MATCH($C3978,Торг!$I:$I,0))),"")</f>
        <v/>
      </c>
      <c r="L3978" s="132" t="str">
        <f>IFERROR(IFERROR(INDEX(Кат!$A:$A,MATCH($C3978,Кат!$I:$I,0)),INDEX(Торг!$A:$A,MATCH($C3978,Торг!$I:$I,0))),"")</f>
        <v/>
      </c>
      <c r="M3978" s="132" t="str">
        <f>IFERROR(IFERROR(INDEX(Кат!$B:$B,MATCH($C3978,Кат!$I:$I,0)),INDEX(Торг!$B:$B,MATCH($C3978,Торг!$I:$I,0))),"")</f>
        <v/>
      </c>
      <c r="N3978" s="132" t="str">
        <f t="shared" si="62"/>
        <v>LYNX C4050L</v>
      </c>
      <c r="O3978" s="132" t="str">
        <f>IFERROR(IFERROR(INDEX(Кат!$B:$B,MATCH($N3978,Кат!$I:$I,0)),INDEX(Торг!$B:$B,MATCH($N3978,Торг!$I:$I,0))),"")</f>
        <v/>
      </c>
    </row>
    <row r="3979" spans="1:15" outlineLevel="1">
      <c r="A3979" t="s">
        <v>17057</v>
      </c>
      <c r="C3979" s="191" t="s">
        <v>6298</v>
      </c>
      <c r="E3979" t="s">
        <v>6299</v>
      </c>
      <c r="F3979" t="s">
        <v>2221</v>
      </c>
      <c r="G3979" t="s">
        <v>399</v>
      </c>
      <c r="H3979">
        <v>580</v>
      </c>
      <c r="J3979" t="s">
        <v>22634</v>
      </c>
      <c r="K3979" s="132" t="str">
        <f>IFERROR(IFERROR(INDEX(Кат!$O:$O,MATCH($C3979,Кат!$I:$I,0)),INDEX(Торг!$L:$L,MATCH($C3979,Торг!$I:$I,0))),"")</f>
        <v/>
      </c>
      <c r="L3979" s="132" t="str">
        <f>IFERROR(IFERROR(INDEX(Кат!$A:$A,MATCH($C3979,Кат!$I:$I,0)),INDEX(Торг!$A:$A,MATCH($C3979,Торг!$I:$I,0))),"")</f>
        <v/>
      </c>
      <c r="M3979" s="132" t="str">
        <f>IFERROR(IFERROR(INDEX(Кат!$B:$B,MATCH($C3979,Кат!$I:$I,0)),INDEX(Торг!$B:$B,MATCH($C3979,Торг!$I:$I,0))),"")</f>
        <v/>
      </c>
      <c r="N3979" s="132" t="str">
        <f t="shared" si="62"/>
        <v>LYNX C4334L</v>
      </c>
      <c r="O3979" s="132" t="str">
        <f>IFERROR(IFERROR(INDEX(Кат!$B:$B,MATCH($N3979,Кат!$I:$I,0)),INDEX(Торг!$B:$B,MATCH($N3979,Торг!$I:$I,0))),"")</f>
        <v/>
      </c>
    </row>
    <row r="3980" spans="1:15" outlineLevel="1">
      <c r="A3980" t="s">
        <v>17058</v>
      </c>
      <c r="C3980" s="191" t="s">
        <v>6300</v>
      </c>
      <c r="E3980" t="s">
        <v>6301</v>
      </c>
      <c r="F3980" t="s">
        <v>2221</v>
      </c>
      <c r="G3980" t="s">
        <v>399</v>
      </c>
      <c r="H3980">
        <v>950</v>
      </c>
      <c r="J3980" t="s">
        <v>22634</v>
      </c>
      <c r="K3980" s="132" t="str">
        <f>IFERROR(IFERROR(INDEX(Кат!$O:$O,MATCH($C3980,Кат!$I:$I,0)),INDEX(Торг!$L:$L,MATCH($C3980,Торг!$I:$I,0))),"")</f>
        <v/>
      </c>
      <c r="L3980" s="132" t="str">
        <f>IFERROR(IFERROR(INDEX(Кат!$A:$A,MATCH($C3980,Кат!$I:$I,0)),INDEX(Торг!$A:$A,MATCH($C3980,Торг!$I:$I,0))),"")</f>
        <v/>
      </c>
      <c r="M3980" s="132" t="str">
        <f>IFERROR(IFERROR(INDEX(Кат!$B:$B,MATCH($C3980,Кат!$I:$I,0)),INDEX(Торг!$B:$B,MATCH($C3980,Торг!$I:$I,0))),"")</f>
        <v/>
      </c>
      <c r="N3980" s="132" t="str">
        <f t="shared" si="62"/>
        <v>LYNX C4147L</v>
      </c>
      <c r="O3980" s="132" t="str">
        <f>IFERROR(IFERROR(INDEX(Кат!$B:$B,MATCH($N3980,Кат!$I:$I,0)),INDEX(Торг!$B:$B,MATCH($N3980,Торг!$I:$I,0))),"")</f>
        <v/>
      </c>
    </row>
    <row r="3981" spans="1:15" outlineLevel="1">
      <c r="A3981" t="s">
        <v>17059</v>
      </c>
      <c r="C3981" s="191" t="s">
        <v>13582</v>
      </c>
      <c r="E3981" t="s">
        <v>13630</v>
      </c>
      <c r="F3981" t="s">
        <v>2221</v>
      </c>
      <c r="G3981" t="s">
        <v>399</v>
      </c>
      <c r="H3981">
        <v>850</v>
      </c>
      <c r="J3981" t="s">
        <v>22634</v>
      </c>
      <c r="K3981" s="132" t="str">
        <f>IFERROR(IFERROR(INDEX(Кат!$O:$O,MATCH($C3981,Кат!$I:$I,0)),INDEX(Торг!$L:$L,MATCH($C3981,Торг!$I:$I,0))),"")</f>
        <v/>
      </c>
      <c r="L3981" s="132" t="str">
        <f>IFERROR(IFERROR(INDEX(Кат!$A:$A,MATCH($C3981,Кат!$I:$I,0)),INDEX(Торг!$A:$A,MATCH($C3981,Торг!$I:$I,0))),"")</f>
        <v/>
      </c>
      <c r="M3981" s="132" t="str">
        <f>IFERROR(IFERROR(INDEX(Кат!$B:$B,MATCH($C3981,Кат!$I:$I,0)),INDEX(Торг!$B:$B,MATCH($C3981,Торг!$I:$I,0))),"")</f>
        <v/>
      </c>
      <c r="N3981" s="132" t="str">
        <f t="shared" si="62"/>
        <v>LYNX C4109L</v>
      </c>
      <c r="O3981" s="132" t="str">
        <f>IFERROR(IFERROR(INDEX(Кат!$B:$B,MATCH($N3981,Кат!$I:$I,0)),INDEX(Торг!$B:$B,MATCH($N3981,Торг!$I:$I,0))),"")</f>
        <v/>
      </c>
    </row>
    <row r="3982" spans="1:15" outlineLevel="1">
      <c r="A3982" t="s">
        <v>17060</v>
      </c>
      <c r="C3982" s="191" t="s">
        <v>6302</v>
      </c>
      <c r="E3982" t="s">
        <v>6303</v>
      </c>
      <c r="F3982" t="s">
        <v>2221</v>
      </c>
      <c r="G3982" t="s">
        <v>399</v>
      </c>
      <c r="H3982">
        <v>430</v>
      </c>
      <c r="J3982" t="s">
        <v>22634</v>
      </c>
      <c r="K3982" s="132" t="str">
        <f>IFERROR(IFERROR(INDEX(Кат!$O:$O,MATCH($C3982,Кат!$I:$I,0)),INDEX(Торг!$L:$L,MATCH($C3982,Торг!$I:$I,0))),"")</f>
        <v/>
      </c>
      <c r="L3982" s="132" t="str">
        <f>IFERROR(IFERROR(INDEX(Кат!$A:$A,MATCH($C3982,Кат!$I:$I,0)),INDEX(Торг!$A:$A,MATCH($C3982,Торг!$I:$I,0))),"")</f>
        <v/>
      </c>
      <c r="M3982" s="132" t="str">
        <f>IFERROR(IFERROR(INDEX(Кат!$B:$B,MATCH($C3982,Кат!$I:$I,0)),INDEX(Торг!$B:$B,MATCH($C3982,Торг!$I:$I,0))),"")</f>
        <v/>
      </c>
      <c r="N3982" s="132" t="str">
        <f t="shared" si="62"/>
        <v>LYNX C4050R</v>
      </c>
      <c r="O3982" s="132" t="str">
        <f>IFERROR(IFERROR(INDEX(Кат!$B:$B,MATCH($N3982,Кат!$I:$I,0)),INDEX(Торг!$B:$B,MATCH($N3982,Торг!$I:$I,0))),"")</f>
        <v/>
      </c>
    </row>
    <row r="3983" spans="1:15" outlineLevel="1">
      <c r="A3983" t="s">
        <v>17061</v>
      </c>
      <c r="C3983" s="191" t="s">
        <v>6304</v>
      </c>
      <c r="E3983" t="s">
        <v>6305</v>
      </c>
      <c r="F3983" t="s">
        <v>2221</v>
      </c>
      <c r="G3983" t="s">
        <v>399</v>
      </c>
      <c r="H3983">
        <v>580</v>
      </c>
      <c r="J3983" t="s">
        <v>22634</v>
      </c>
      <c r="K3983" s="132" t="str">
        <f>IFERROR(IFERROR(INDEX(Кат!$O:$O,MATCH($C3983,Кат!$I:$I,0)),INDEX(Торг!$L:$L,MATCH($C3983,Торг!$I:$I,0))),"")</f>
        <v/>
      </c>
      <c r="L3983" s="132" t="str">
        <f>IFERROR(IFERROR(INDEX(Кат!$A:$A,MATCH($C3983,Кат!$I:$I,0)),INDEX(Торг!$A:$A,MATCH($C3983,Торг!$I:$I,0))),"")</f>
        <v/>
      </c>
      <c r="M3983" s="132" t="str">
        <f>IFERROR(IFERROR(INDEX(Кат!$B:$B,MATCH($C3983,Кат!$I:$I,0)),INDEX(Торг!$B:$B,MATCH($C3983,Торг!$I:$I,0))),"")</f>
        <v/>
      </c>
      <c r="N3983" s="132" t="str">
        <f t="shared" si="62"/>
        <v>LYNX C4334R</v>
      </c>
      <c r="O3983" s="132" t="str">
        <f>IFERROR(IFERROR(INDEX(Кат!$B:$B,MATCH($N3983,Кат!$I:$I,0)),INDEX(Торг!$B:$B,MATCH($N3983,Торг!$I:$I,0))),"")</f>
        <v/>
      </c>
    </row>
    <row r="3984" spans="1:15">
      <c r="A3984" t="s">
        <v>17062</v>
      </c>
      <c r="C3984" s="191" t="s">
        <v>6306</v>
      </c>
      <c r="E3984" t="s">
        <v>6307</v>
      </c>
      <c r="F3984" t="s">
        <v>2221</v>
      </c>
      <c r="G3984" t="s">
        <v>399</v>
      </c>
      <c r="H3984">
        <v>950</v>
      </c>
      <c r="J3984" t="s">
        <v>22634</v>
      </c>
      <c r="K3984" s="132" t="str">
        <f>IFERROR(IFERROR(INDEX(Кат!$O:$O,MATCH($C3984,Кат!$I:$I,0)),INDEX(Торг!$L:$L,MATCH($C3984,Торг!$I:$I,0))),"")</f>
        <v/>
      </c>
      <c r="L3984" s="132" t="str">
        <f>IFERROR(IFERROR(INDEX(Кат!$A:$A,MATCH($C3984,Кат!$I:$I,0)),INDEX(Торг!$A:$A,MATCH($C3984,Торг!$I:$I,0))),"")</f>
        <v/>
      </c>
      <c r="M3984" s="132" t="str">
        <f>IFERROR(IFERROR(INDEX(Кат!$B:$B,MATCH($C3984,Кат!$I:$I,0)),INDEX(Торг!$B:$B,MATCH($C3984,Торг!$I:$I,0))),"")</f>
        <v/>
      </c>
      <c r="N3984" s="132" t="str">
        <f t="shared" si="62"/>
        <v>LYNX C4147R</v>
      </c>
      <c r="O3984" s="132" t="str">
        <f>IFERROR(IFERROR(INDEX(Кат!$B:$B,MATCH($N3984,Кат!$I:$I,0)),INDEX(Торг!$B:$B,MATCH($N3984,Торг!$I:$I,0))),"")</f>
        <v/>
      </c>
    </row>
    <row r="3985" spans="1:15" outlineLevel="1">
      <c r="A3985" t="s">
        <v>17063</v>
      </c>
      <c r="C3985" s="191" t="s">
        <v>13583</v>
      </c>
      <c r="E3985" t="s">
        <v>13631</v>
      </c>
      <c r="F3985" t="s">
        <v>2221</v>
      </c>
      <c r="G3985" t="s">
        <v>399</v>
      </c>
      <c r="H3985">
        <v>850</v>
      </c>
      <c r="J3985" t="s">
        <v>22634</v>
      </c>
      <c r="K3985" s="132" t="str">
        <f>IFERROR(IFERROR(INDEX(Кат!$O:$O,MATCH($C3985,Кат!$I:$I,0)),INDEX(Торг!$L:$L,MATCH($C3985,Торг!$I:$I,0))),"")</f>
        <v/>
      </c>
      <c r="L3985" s="132" t="str">
        <f>IFERROR(IFERROR(INDEX(Кат!$A:$A,MATCH($C3985,Кат!$I:$I,0)),INDEX(Торг!$A:$A,MATCH($C3985,Торг!$I:$I,0))),"")</f>
        <v/>
      </c>
      <c r="M3985" s="132" t="str">
        <f>IFERROR(IFERROR(INDEX(Кат!$B:$B,MATCH($C3985,Кат!$I:$I,0)),INDEX(Торг!$B:$B,MATCH($C3985,Торг!$I:$I,0))),"")</f>
        <v/>
      </c>
      <c r="N3985" s="132" t="str">
        <f t="shared" si="62"/>
        <v>LYNX C4109R</v>
      </c>
      <c r="O3985" s="132" t="str">
        <f>IFERROR(IFERROR(INDEX(Кат!$B:$B,MATCH($N3985,Кат!$I:$I,0)),INDEX(Торг!$B:$B,MATCH($N3985,Торг!$I:$I,0))),"")</f>
        <v/>
      </c>
    </row>
    <row r="3986" spans="1:15" outlineLevel="2">
      <c r="A3986" t="s">
        <v>17064</v>
      </c>
      <c r="C3986" s="191" t="s">
        <v>6308</v>
      </c>
      <c r="E3986" t="s">
        <v>27363</v>
      </c>
      <c r="F3986" t="s">
        <v>2221</v>
      </c>
      <c r="G3986" t="s">
        <v>399</v>
      </c>
      <c r="H3986">
        <v>2270</v>
      </c>
      <c r="J3986" t="s">
        <v>22634</v>
      </c>
      <c r="K3986" s="132" t="str">
        <f>IFERROR(IFERROR(INDEX(Кат!$O:$O,MATCH($C3986,Кат!$I:$I,0)),INDEX(Торг!$L:$L,MATCH($C3986,Торг!$I:$I,0))),"")</f>
        <v/>
      </c>
      <c r="L3986" s="132" t="str">
        <f>IFERROR(IFERROR(INDEX(Кат!$A:$A,MATCH($C3986,Кат!$I:$I,0)),INDEX(Торг!$A:$A,MATCH($C3986,Торг!$I:$I,0))),"")</f>
        <v/>
      </c>
      <c r="M3986" s="132" t="str">
        <f>IFERROR(IFERROR(INDEX(Кат!$B:$B,MATCH($C3986,Кат!$I:$I,0)),INDEX(Торг!$B:$B,MATCH($C3986,Торг!$I:$I,0))),"")</f>
        <v/>
      </c>
      <c r="N3986" s="132" t="str">
        <f t="shared" si="62"/>
        <v>LYNX C5083L</v>
      </c>
      <c r="O3986" s="132" t="str">
        <f>IFERROR(IFERROR(INDEX(Кат!$B:$B,MATCH($N3986,Кат!$I:$I,0)),INDEX(Торг!$B:$B,MATCH($N3986,Торг!$I:$I,0))),"")</f>
        <v/>
      </c>
    </row>
    <row r="3987" spans="1:15" outlineLevel="2">
      <c r="A3987" t="s">
        <v>17065</v>
      </c>
      <c r="C3987" s="191" t="s">
        <v>6309</v>
      </c>
      <c r="E3987" t="s">
        <v>27364</v>
      </c>
      <c r="F3987" t="s">
        <v>2221</v>
      </c>
      <c r="G3987" t="s">
        <v>399</v>
      </c>
      <c r="H3987">
        <v>2270</v>
      </c>
      <c r="J3987" t="s">
        <v>22634</v>
      </c>
      <c r="K3987" s="132" t="str">
        <f>IFERROR(IFERROR(INDEX(Кат!$O:$O,MATCH($C3987,Кат!$I:$I,0)),INDEX(Торг!$L:$L,MATCH($C3987,Торг!$I:$I,0))),"")</f>
        <v/>
      </c>
      <c r="L3987" s="132" t="str">
        <f>IFERROR(IFERROR(INDEX(Кат!$A:$A,MATCH($C3987,Кат!$I:$I,0)),INDEX(Торг!$A:$A,MATCH($C3987,Торг!$I:$I,0))),"")</f>
        <v/>
      </c>
      <c r="M3987" s="132" t="str">
        <f>IFERROR(IFERROR(INDEX(Кат!$B:$B,MATCH($C3987,Кат!$I:$I,0)),INDEX(Торг!$B:$B,MATCH($C3987,Торг!$I:$I,0))),"")</f>
        <v/>
      </c>
      <c r="N3987" s="132" t="str">
        <f t="shared" si="62"/>
        <v>LYNX C5083R</v>
      </c>
      <c r="O3987" s="132" t="str">
        <f>IFERROR(IFERROR(INDEX(Кат!$B:$B,MATCH($N3987,Кат!$I:$I,0)),INDEX(Торг!$B:$B,MATCH($N3987,Торг!$I:$I,0))),"")</f>
        <v/>
      </c>
    </row>
    <row r="3988" spans="1:15" outlineLevel="2">
      <c r="A3988" t="s">
        <v>17066</v>
      </c>
      <c r="C3988" s="191" t="s">
        <v>6310</v>
      </c>
      <c r="E3988" t="s">
        <v>6311</v>
      </c>
      <c r="F3988" t="s">
        <v>2221</v>
      </c>
      <c r="G3988" t="s">
        <v>399</v>
      </c>
      <c r="H3988">
        <v>810</v>
      </c>
      <c r="J3988" t="s">
        <v>22634</v>
      </c>
      <c r="K3988" s="132" t="str">
        <f>IFERROR(IFERROR(INDEX(Кат!$O:$O,MATCH($C3988,Кат!$I:$I,0)),INDEX(Торг!$L:$L,MATCH($C3988,Торг!$I:$I,0))),"")</f>
        <v/>
      </c>
      <c r="L3988" s="132" t="str">
        <f>IFERROR(IFERROR(INDEX(Кат!$A:$A,MATCH($C3988,Кат!$I:$I,0)),INDEX(Торг!$A:$A,MATCH($C3988,Торг!$I:$I,0))),"")</f>
        <v/>
      </c>
      <c r="M3988" s="132" t="str">
        <f>IFERROR(IFERROR(INDEX(Кат!$B:$B,MATCH($C3988,Кат!$I:$I,0)),INDEX(Торг!$B:$B,MATCH($C3988,Торг!$I:$I,0))),"")</f>
        <v/>
      </c>
      <c r="N3988" s="132" t="str">
        <f t="shared" si="62"/>
        <v>LYNX C2123LR</v>
      </c>
      <c r="O3988" s="132" t="str">
        <f>IFERROR(IFERROR(INDEX(Кат!$B:$B,MATCH($N3988,Кат!$I:$I,0)),INDEX(Торг!$B:$B,MATCH($N3988,Торг!$I:$I,0))),"")</f>
        <v/>
      </c>
    </row>
    <row r="3989" spans="1:15" outlineLevel="2">
      <c r="A3989" t="s">
        <v>17067</v>
      </c>
      <c r="C3989" s="191" t="s">
        <v>2222</v>
      </c>
      <c r="E3989" t="s">
        <v>2223</v>
      </c>
      <c r="F3989" t="s">
        <v>2221</v>
      </c>
      <c r="G3989" t="s">
        <v>399</v>
      </c>
      <c r="H3989">
        <v>390</v>
      </c>
      <c r="J3989" t="s">
        <v>22634</v>
      </c>
      <c r="K3989" s="132" t="str">
        <f>IFERROR(IFERROR(INDEX(Кат!$O:$O,MATCH($C3989,Кат!$I:$I,0)),INDEX(Торг!$L:$L,MATCH($C3989,Торг!$I:$I,0))),"")</f>
        <v/>
      </c>
      <c r="L3989" s="132" t="str">
        <f>IFERROR(IFERROR(INDEX(Кат!$A:$A,MATCH($C3989,Кат!$I:$I,0)),INDEX(Торг!$A:$A,MATCH($C3989,Торг!$I:$I,0))),"")</f>
        <v/>
      </c>
      <c r="M3989" s="132" t="str">
        <f>IFERROR(IFERROR(INDEX(Кат!$B:$B,MATCH($C3989,Кат!$I:$I,0)),INDEX(Торг!$B:$B,MATCH($C3989,Торг!$I:$I,0))),"")</f>
        <v/>
      </c>
      <c r="N3989" s="132" t="str">
        <f t="shared" si="62"/>
        <v>LYNX C1031LR</v>
      </c>
      <c r="O3989" s="132" t="str">
        <f>IFERROR(IFERROR(INDEX(Кат!$B:$B,MATCH($N3989,Кат!$I:$I,0)),INDEX(Торг!$B:$B,MATCH($N3989,Торг!$I:$I,0))),"")</f>
        <v/>
      </c>
    </row>
    <row r="3990" spans="1:15" outlineLevel="2">
      <c r="A3990" t="s">
        <v>17068</v>
      </c>
      <c r="C3990" s="191" t="s">
        <v>14260</v>
      </c>
      <c r="E3990" t="s">
        <v>14667</v>
      </c>
      <c r="F3990" t="s">
        <v>2221</v>
      </c>
      <c r="G3990" t="s">
        <v>399</v>
      </c>
      <c r="H3990">
        <v>860</v>
      </c>
      <c r="J3990" t="s">
        <v>22634</v>
      </c>
      <c r="K3990" s="132" t="str">
        <f>IFERROR(IFERROR(INDEX(Кат!$O:$O,MATCH($C3990,Кат!$I:$I,0)),INDEX(Торг!$L:$L,MATCH($C3990,Торг!$I:$I,0))),"")</f>
        <v/>
      </c>
      <c r="L3990" s="132" t="str">
        <f>IFERROR(IFERROR(INDEX(Кат!$A:$A,MATCH($C3990,Кат!$I:$I,0)),INDEX(Торг!$A:$A,MATCH($C3990,Торг!$I:$I,0))),"")</f>
        <v/>
      </c>
      <c r="M3990" s="132" t="str">
        <f>IFERROR(IFERROR(INDEX(Кат!$B:$B,MATCH($C3990,Кат!$I:$I,0)),INDEX(Торг!$B:$B,MATCH($C3990,Торг!$I:$I,0))),"")</f>
        <v/>
      </c>
      <c r="N3990" s="132" t="str">
        <f t="shared" si="62"/>
        <v>LYNX C1349LR</v>
      </c>
      <c r="O3990" s="132" t="str">
        <f>IFERROR(IFERROR(INDEX(Кат!$B:$B,MATCH($N3990,Кат!$I:$I,0)),INDEX(Торг!$B:$B,MATCH($N3990,Торг!$I:$I,0))),"")</f>
        <v/>
      </c>
    </row>
    <row r="3991" spans="1:15" outlineLevel="2">
      <c r="A3991" t="s">
        <v>30055</v>
      </c>
      <c r="C3991" s="191" t="s">
        <v>30056</v>
      </c>
      <c r="E3991" t="s">
        <v>30057</v>
      </c>
      <c r="F3991" t="s">
        <v>2221</v>
      </c>
      <c r="G3991" t="s">
        <v>399</v>
      </c>
      <c r="H3991">
        <v>990</v>
      </c>
      <c r="J3991" t="s">
        <v>22634</v>
      </c>
      <c r="K3991" s="132" t="str">
        <f>IFERROR(IFERROR(INDEX(Кат!$O:$O,MATCH($C3991,Кат!$I:$I,0)),INDEX(Торг!$L:$L,MATCH($C3991,Торг!$I:$I,0))),"")</f>
        <v/>
      </c>
      <c r="L3991" s="132" t="str">
        <f>IFERROR(IFERROR(INDEX(Кат!$A:$A,MATCH($C3991,Кат!$I:$I,0)),INDEX(Торг!$A:$A,MATCH($C3991,Торг!$I:$I,0))),"")</f>
        <v/>
      </c>
      <c r="M3991" s="132" t="str">
        <f>IFERROR(IFERROR(INDEX(Кат!$B:$B,MATCH($C3991,Кат!$I:$I,0)),INDEX(Торг!$B:$B,MATCH($C3991,Торг!$I:$I,0))),"")</f>
        <v/>
      </c>
      <c r="N3991" s="132" t="str">
        <f t="shared" si="62"/>
        <v>LYNX C1341LR</v>
      </c>
      <c r="O3991" s="132" t="str">
        <f>IFERROR(IFERROR(INDEX(Кат!$B:$B,MATCH($N3991,Кат!$I:$I,0)),INDEX(Торг!$B:$B,MATCH($N3991,Торг!$I:$I,0))),"")</f>
        <v/>
      </c>
    </row>
    <row r="3992" spans="1:15" outlineLevel="2">
      <c r="A3992" t="s">
        <v>26315</v>
      </c>
      <c r="C3992" s="191" t="s">
        <v>26316</v>
      </c>
      <c r="E3992" t="s">
        <v>26317</v>
      </c>
      <c r="F3992" t="s">
        <v>2221</v>
      </c>
      <c r="G3992" t="s">
        <v>399</v>
      </c>
      <c r="H3992">
        <v>660</v>
      </c>
      <c r="J3992" t="s">
        <v>22634</v>
      </c>
      <c r="K3992" s="132" t="str">
        <f>IFERROR(IFERROR(INDEX(Кат!$O:$O,MATCH($C3992,Кат!$I:$I,0)),INDEX(Торг!$L:$L,MATCH($C3992,Торг!$I:$I,0))),"")</f>
        <v/>
      </c>
      <c r="L3992" s="132" t="str">
        <f>IFERROR(IFERROR(INDEX(Кат!$A:$A,MATCH($C3992,Кат!$I:$I,0)),INDEX(Торг!$A:$A,MATCH($C3992,Торг!$I:$I,0))),"")</f>
        <v/>
      </c>
      <c r="M3992" s="132" t="str">
        <f>IFERROR(IFERROR(INDEX(Кат!$B:$B,MATCH($C3992,Кат!$I:$I,0)),INDEX(Торг!$B:$B,MATCH($C3992,Торг!$I:$I,0))),"")</f>
        <v/>
      </c>
      <c r="N3992" s="132" t="str">
        <f t="shared" si="62"/>
        <v>LYNX C1403L</v>
      </c>
      <c r="O3992" s="132" t="str">
        <f>IFERROR(IFERROR(INDEX(Кат!$B:$B,MATCH($N3992,Кат!$I:$I,0)),INDEX(Торг!$B:$B,MATCH($N3992,Торг!$I:$I,0))),"")</f>
        <v/>
      </c>
    </row>
    <row r="3993" spans="1:15" outlineLevel="2">
      <c r="A3993" t="s">
        <v>26318</v>
      </c>
      <c r="C3993" s="191" t="s">
        <v>26319</v>
      </c>
      <c r="E3993" t="s">
        <v>26320</v>
      </c>
      <c r="F3993" t="s">
        <v>2221</v>
      </c>
      <c r="G3993" t="s">
        <v>399</v>
      </c>
      <c r="H3993">
        <v>660</v>
      </c>
      <c r="J3993" t="s">
        <v>22634</v>
      </c>
      <c r="K3993" s="132" t="str">
        <f>IFERROR(IFERROR(INDEX(Кат!$O:$O,MATCH($C3993,Кат!$I:$I,0)),INDEX(Торг!$L:$L,MATCH($C3993,Торг!$I:$I,0))),"")</f>
        <v/>
      </c>
      <c r="L3993" s="132" t="str">
        <f>IFERROR(IFERROR(INDEX(Кат!$A:$A,MATCH($C3993,Кат!$I:$I,0)),INDEX(Торг!$A:$A,MATCH($C3993,Торг!$I:$I,0))),"")</f>
        <v/>
      </c>
      <c r="M3993" s="132" t="str">
        <f>IFERROR(IFERROR(INDEX(Кат!$B:$B,MATCH($C3993,Кат!$I:$I,0)),INDEX(Торг!$B:$B,MATCH($C3993,Торг!$I:$I,0))),"")</f>
        <v/>
      </c>
      <c r="N3993" s="132" t="str">
        <f t="shared" si="62"/>
        <v>LYNX C1403R</v>
      </c>
      <c r="O3993" s="132" t="str">
        <f>IFERROR(IFERROR(INDEX(Кат!$B:$B,MATCH($N3993,Кат!$I:$I,0)),INDEX(Торг!$B:$B,MATCH($N3993,Торг!$I:$I,0))),"")</f>
        <v/>
      </c>
    </row>
    <row r="3994" spans="1:15" outlineLevel="2">
      <c r="A3994" t="s">
        <v>23995</v>
      </c>
      <c r="C3994" s="191"/>
      <c r="E3994" t="s">
        <v>23715</v>
      </c>
      <c r="J3994" t="s">
        <v>22634</v>
      </c>
      <c r="K3994" s="132" t="str">
        <f>IFERROR(IFERROR(INDEX(Кат!$O:$O,MATCH($C3994,Кат!$I:$I,0)),INDEX(Торг!$L:$L,MATCH($C3994,Торг!$I:$I,0))),"")</f>
        <v/>
      </c>
      <c r="L3994" s="132" t="str">
        <f>IFERROR(IFERROR(INDEX(Кат!$A:$A,MATCH($C3994,Кат!$I:$I,0)),INDEX(Торг!$A:$A,MATCH($C3994,Торг!$I:$I,0))),"")</f>
        <v/>
      </c>
      <c r="M3994" s="132" t="str">
        <f>IFERROR(IFERROR(INDEX(Кат!$B:$B,MATCH($C3994,Кат!$I:$I,0)),INDEX(Торг!$B:$B,MATCH($C3994,Торг!$I:$I,0))),"")</f>
        <v/>
      </c>
      <c r="N3994" s="132" t="str">
        <f t="shared" si="62"/>
        <v xml:space="preserve"> </v>
      </c>
      <c r="O3994" s="132" t="str">
        <f>IFERROR(IFERROR(INDEX(Кат!$B:$B,MATCH($N3994,Кат!$I:$I,0)),INDEX(Торг!$B:$B,MATCH($N3994,Торг!$I:$I,0))),"")</f>
        <v/>
      </c>
    </row>
    <row r="3995" spans="1:15" outlineLevel="2">
      <c r="A3995" t="s">
        <v>23152</v>
      </c>
      <c r="C3995" s="191" t="s">
        <v>23153</v>
      </c>
      <c r="E3995" t="s">
        <v>23154</v>
      </c>
      <c r="F3995" t="s">
        <v>2221</v>
      </c>
      <c r="G3995" t="s">
        <v>399</v>
      </c>
      <c r="H3995">
        <v>1770</v>
      </c>
      <c r="J3995" t="s">
        <v>22634</v>
      </c>
      <c r="K3995" s="132" t="str">
        <f>IFERROR(IFERROR(INDEX(Кат!$O:$O,MATCH($C3995,Кат!$I:$I,0)),INDEX(Торг!$L:$L,MATCH($C3995,Торг!$I:$I,0))),"")</f>
        <v/>
      </c>
      <c r="L3995" s="132" t="str">
        <f>IFERROR(IFERROR(INDEX(Кат!$A:$A,MATCH($C3995,Кат!$I:$I,0)),INDEX(Торг!$A:$A,MATCH($C3995,Торг!$I:$I,0))),"")</f>
        <v/>
      </c>
      <c r="M3995" s="132" t="str">
        <f>IFERROR(IFERROR(INDEX(Кат!$B:$B,MATCH($C3995,Кат!$I:$I,0)),INDEX(Торг!$B:$B,MATCH($C3995,Торг!$I:$I,0))),"")</f>
        <v/>
      </c>
      <c r="N3995" s="132" t="str">
        <f t="shared" si="62"/>
        <v>LYNX CW-0106</v>
      </c>
      <c r="O3995" s="132" t="str">
        <f>IFERROR(IFERROR(INDEX(Кат!$B:$B,MATCH($N3995,Кат!$I:$I,0)),INDEX(Торг!$B:$B,MATCH($N3995,Торг!$I:$I,0))),"")</f>
        <v/>
      </c>
    </row>
    <row r="3996" spans="1:15" outlineLevel="2">
      <c r="A3996" t="s">
        <v>23155</v>
      </c>
      <c r="C3996" s="191" t="s">
        <v>23156</v>
      </c>
      <c r="E3996" t="s">
        <v>23157</v>
      </c>
      <c r="G3996" t="s">
        <v>399</v>
      </c>
      <c r="H3996">
        <v>1750</v>
      </c>
      <c r="J3996" t="s">
        <v>22634</v>
      </c>
      <c r="K3996" s="132" t="str">
        <f>IFERROR(IFERROR(INDEX(Кат!$O:$O,MATCH($C3996,Кат!$I:$I,0)),INDEX(Торг!$L:$L,MATCH($C3996,Торг!$I:$I,0))),"")</f>
        <v/>
      </c>
      <c r="L3996" s="132" t="str">
        <f>IFERROR(IFERROR(INDEX(Кат!$A:$A,MATCH($C3996,Кат!$I:$I,0)),INDEX(Торг!$A:$A,MATCH($C3996,Торг!$I:$I,0))),"")</f>
        <v/>
      </c>
      <c r="M3996" s="132" t="str">
        <f>IFERROR(IFERROR(INDEX(Кат!$B:$B,MATCH($C3996,Кат!$I:$I,0)),INDEX(Торг!$B:$B,MATCH($C3996,Торг!$I:$I,0))),"")</f>
        <v/>
      </c>
      <c r="N3996" s="132" t="str">
        <f t="shared" si="62"/>
        <v xml:space="preserve"> CW-0089</v>
      </c>
      <c r="O3996" s="132" t="str">
        <f>IFERROR(IFERROR(INDEX(Кат!$B:$B,MATCH($N3996,Кат!$I:$I,0)),INDEX(Торг!$B:$B,MATCH($N3996,Торг!$I:$I,0))),"")</f>
        <v/>
      </c>
    </row>
    <row r="3997" spans="1:15" outlineLevel="2">
      <c r="A3997" t="s">
        <v>23158</v>
      </c>
      <c r="C3997" s="191" t="s">
        <v>23159</v>
      </c>
      <c r="E3997" t="s">
        <v>23160</v>
      </c>
      <c r="F3997" t="s">
        <v>2221</v>
      </c>
      <c r="G3997" t="s">
        <v>399</v>
      </c>
      <c r="H3997">
        <v>1370</v>
      </c>
      <c r="J3997" t="s">
        <v>22634</v>
      </c>
      <c r="K3997" s="132" t="str">
        <f>IFERROR(IFERROR(INDEX(Кат!$O:$O,MATCH($C3997,Кат!$I:$I,0)),INDEX(Торг!$L:$L,MATCH($C3997,Торг!$I:$I,0))),"")</f>
        <v/>
      </c>
      <c r="L3997" s="132" t="str">
        <f>IFERROR(IFERROR(INDEX(Кат!$A:$A,MATCH($C3997,Кат!$I:$I,0)),INDEX(Торг!$A:$A,MATCH($C3997,Торг!$I:$I,0))),"")</f>
        <v/>
      </c>
      <c r="M3997" s="132" t="str">
        <f>IFERROR(IFERROR(INDEX(Кат!$B:$B,MATCH($C3997,Кат!$I:$I,0)),INDEX(Торг!$B:$B,MATCH($C3997,Торг!$I:$I,0))),"")</f>
        <v/>
      </c>
      <c r="N3997" s="132" t="str">
        <f t="shared" si="62"/>
        <v>LYNX CW-0078</v>
      </c>
      <c r="O3997" s="132" t="str">
        <f>IFERROR(IFERROR(INDEX(Кат!$B:$B,MATCH($N3997,Кат!$I:$I,0)),INDEX(Торг!$B:$B,MATCH($N3997,Торг!$I:$I,0))),"")</f>
        <v/>
      </c>
    </row>
    <row r="3998" spans="1:15" outlineLevel="1">
      <c r="A3998" t="s">
        <v>23161</v>
      </c>
      <c r="C3998" s="191" t="s">
        <v>23162</v>
      </c>
      <c r="E3998" t="s">
        <v>23163</v>
      </c>
      <c r="F3998" t="s">
        <v>2221</v>
      </c>
      <c r="G3998" t="s">
        <v>399</v>
      </c>
      <c r="H3998">
        <v>1750</v>
      </c>
      <c r="J3998" t="s">
        <v>22634</v>
      </c>
      <c r="K3998" s="132" t="str">
        <f>IFERROR(IFERROR(INDEX(Кат!$O:$O,MATCH($C3998,Кат!$I:$I,0)),INDEX(Торг!$L:$L,MATCH($C3998,Торг!$I:$I,0))),"")</f>
        <v/>
      </c>
      <c r="L3998" s="132" t="str">
        <f>IFERROR(IFERROR(INDEX(Кат!$A:$A,MATCH($C3998,Кат!$I:$I,0)),INDEX(Торг!$A:$A,MATCH($C3998,Торг!$I:$I,0))),"")</f>
        <v/>
      </c>
      <c r="M3998" s="132" t="str">
        <f>IFERROR(IFERROR(INDEX(Кат!$B:$B,MATCH($C3998,Кат!$I:$I,0)),INDEX(Торг!$B:$B,MATCH($C3998,Торг!$I:$I,0))),"")</f>
        <v/>
      </c>
      <c r="N3998" s="132" t="str">
        <f t="shared" si="62"/>
        <v>LYNX CW-0205</v>
      </c>
      <c r="O3998" s="132" t="str">
        <f>IFERROR(IFERROR(INDEX(Кат!$B:$B,MATCH($N3998,Кат!$I:$I,0)),INDEX(Торг!$B:$B,MATCH($N3998,Торг!$I:$I,0))),"")</f>
        <v/>
      </c>
    </row>
    <row r="3999" spans="1:15" outlineLevel="2">
      <c r="A3999" t="s">
        <v>23164</v>
      </c>
      <c r="C3999" s="191" t="s">
        <v>23165</v>
      </c>
      <c r="E3999" t="s">
        <v>23166</v>
      </c>
      <c r="F3999" t="s">
        <v>2221</v>
      </c>
      <c r="G3999" t="s">
        <v>399</v>
      </c>
      <c r="H3999">
        <v>1800</v>
      </c>
      <c r="J3999" t="s">
        <v>22634</v>
      </c>
      <c r="K3999" s="132" t="str">
        <f>IFERROR(IFERROR(INDEX(Кат!$O:$O,MATCH($C3999,Кат!$I:$I,0)),INDEX(Торг!$L:$L,MATCH($C3999,Торг!$I:$I,0))),"")</f>
        <v/>
      </c>
      <c r="L3999" s="132" t="str">
        <f>IFERROR(IFERROR(INDEX(Кат!$A:$A,MATCH($C3999,Кат!$I:$I,0)),INDEX(Торг!$A:$A,MATCH($C3999,Торг!$I:$I,0))),"")</f>
        <v/>
      </c>
      <c r="M3999" s="132" t="str">
        <f>IFERROR(IFERROR(INDEX(Кат!$B:$B,MATCH($C3999,Кат!$I:$I,0)),INDEX(Торг!$B:$B,MATCH($C3999,Торг!$I:$I,0))),"")</f>
        <v/>
      </c>
      <c r="N3999" s="132" t="str">
        <f t="shared" si="62"/>
        <v>LYNX CW-0206</v>
      </c>
      <c r="O3999" s="132" t="str">
        <f>IFERROR(IFERROR(INDEX(Кат!$B:$B,MATCH($N3999,Кат!$I:$I,0)),INDEX(Торг!$B:$B,MATCH($N3999,Торг!$I:$I,0))),"")</f>
        <v/>
      </c>
    </row>
    <row r="4000" spans="1:15" outlineLevel="2">
      <c r="A4000" t="s">
        <v>17069</v>
      </c>
      <c r="C4000" s="191" t="s">
        <v>6312</v>
      </c>
      <c r="E4000" t="s">
        <v>6313</v>
      </c>
      <c r="F4000" t="s">
        <v>2221</v>
      </c>
      <c r="G4000" t="s">
        <v>399</v>
      </c>
      <c r="H4000">
        <v>1900</v>
      </c>
      <c r="J4000" t="s">
        <v>22634</v>
      </c>
      <c r="K4000" s="132" t="str">
        <f>IFERROR(IFERROR(INDEX(Кат!$O:$O,MATCH($C4000,Кат!$I:$I,0)),INDEX(Торг!$L:$L,MATCH($C4000,Торг!$I:$I,0))),"")</f>
        <v/>
      </c>
      <c r="L4000" s="132" t="str">
        <f>IFERROR(IFERROR(INDEX(Кат!$A:$A,MATCH($C4000,Кат!$I:$I,0)),INDEX(Торг!$A:$A,MATCH($C4000,Торг!$I:$I,0))),"")</f>
        <v/>
      </c>
      <c r="M4000" s="132" t="str">
        <f>IFERROR(IFERROR(INDEX(Кат!$B:$B,MATCH($C4000,Кат!$I:$I,0)),INDEX(Торг!$B:$B,MATCH($C4000,Торг!$I:$I,0))),"")</f>
        <v/>
      </c>
      <c r="N4000" s="132" t="str">
        <f t="shared" si="62"/>
        <v>LYNX CW-0075</v>
      </c>
      <c r="O4000" s="132" t="str">
        <f>IFERROR(IFERROR(INDEX(Кат!$B:$B,MATCH($N4000,Кат!$I:$I,0)),INDEX(Торг!$B:$B,MATCH($N4000,Торг!$I:$I,0))),"")</f>
        <v/>
      </c>
    </row>
    <row r="4001" spans="1:15" outlineLevel="2">
      <c r="A4001" t="s">
        <v>23996</v>
      </c>
      <c r="C4001" s="191"/>
      <c r="E4001" t="s">
        <v>23622</v>
      </c>
      <c r="J4001" t="s">
        <v>22634</v>
      </c>
      <c r="K4001" s="132" t="str">
        <f>IFERROR(IFERROR(INDEX(Кат!$O:$O,MATCH($C4001,Кат!$I:$I,0)),INDEX(Торг!$L:$L,MATCH($C4001,Торг!$I:$I,0))),"")</f>
        <v/>
      </c>
      <c r="L4001" s="132" t="str">
        <f>IFERROR(IFERROR(INDEX(Кат!$A:$A,MATCH($C4001,Кат!$I:$I,0)),INDEX(Торг!$A:$A,MATCH($C4001,Торг!$I:$I,0))),"")</f>
        <v/>
      </c>
      <c r="M4001" s="132" t="str">
        <f>IFERROR(IFERROR(INDEX(Кат!$B:$B,MATCH($C4001,Кат!$I:$I,0)),INDEX(Торг!$B:$B,MATCH($C4001,Торг!$I:$I,0))),"")</f>
        <v/>
      </c>
      <c r="N4001" s="132" t="str">
        <f t="shared" si="62"/>
        <v xml:space="preserve"> </v>
      </c>
      <c r="O4001" s="132" t="str">
        <f>IFERROR(IFERROR(INDEX(Кат!$B:$B,MATCH($N4001,Кат!$I:$I,0)),INDEX(Торг!$B:$B,MATCH($N4001,Торг!$I:$I,0))),"")</f>
        <v/>
      </c>
    </row>
    <row r="4002" spans="1:15" outlineLevel="2">
      <c r="A4002" t="s">
        <v>17070</v>
      </c>
      <c r="C4002" s="191" t="s">
        <v>6314</v>
      </c>
      <c r="E4002" t="s">
        <v>6315</v>
      </c>
      <c r="F4002" t="s">
        <v>2221</v>
      </c>
      <c r="G4002" t="s">
        <v>399</v>
      </c>
      <c r="H4002">
        <v>1120</v>
      </c>
      <c r="J4002" t="s">
        <v>22634</v>
      </c>
      <c r="K4002" s="132" t="str">
        <f>IFERROR(IFERROR(INDEX(Кат!$O:$O,MATCH($C4002,Кат!$I:$I,0)),INDEX(Торг!$L:$L,MATCH($C4002,Торг!$I:$I,0))),"")</f>
        <v/>
      </c>
      <c r="L4002" s="132" t="str">
        <f>IFERROR(IFERROR(INDEX(Кат!$A:$A,MATCH($C4002,Кат!$I:$I,0)),INDEX(Торг!$A:$A,MATCH($C4002,Торг!$I:$I,0))),"")</f>
        <v/>
      </c>
      <c r="M4002" s="132" t="str">
        <f>IFERROR(IFERROR(INDEX(Кат!$B:$B,MATCH($C4002,Кат!$I:$I,0)),INDEX(Торг!$B:$B,MATCH($C4002,Торг!$I:$I,0))),"")</f>
        <v/>
      </c>
      <c r="N4002" s="132" t="str">
        <f t="shared" si="62"/>
        <v>LYNX ME-1294</v>
      </c>
      <c r="O4002" s="132" t="str">
        <f>IFERROR(IFERROR(INDEX(Кат!$B:$B,MATCH($N4002,Кат!$I:$I,0)),INDEX(Торг!$B:$B,MATCH($N4002,Торг!$I:$I,0))),"")</f>
        <v/>
      </c>
    </row>
    <row r="4003" spans="1:15" outlineLevel="2">
      <c r="A4003" t="s">
        <v>17071</v>
      </c>
      <c r="C4003" s="191" t="s">
        <v>6316</v>
      </c>
      <c r="E4003" t="s">
        <v>6317</v>
      </c>
      <c r="F4003" t="s">
        <v>2221</v>
      </c>
      <c r="G4003" t="s">
        <v>399</v>
      </c>
      <c r="H4003">
        <v>1340</v>
      </c>
      <c r="J4003" t="s">
        <v>22634</v>
      </c>
      <c r="K4003" s="132" t="str">
        <f>IFERROR(IFERROR(INDEX(Кат!$O:$O,MATCH($C4003,Кат!$I:$I,0)),INDEX(Торг!$L:$L,MATCH($C4003,Торг!$I:$I,0))),"")</f>
        <v/>
      </c>
      <c r="L4003" s="132" t="str">
        <f>IFERROR(IFERROR(INDEX(Кат!$A:$A,MATCH($C4003,Кат!$I:$I,0)),INDEX(Торг!$A:$A,MATCH($C4003,Торг!$I:$I,0))),"")</f>
        <v/>
      </c>
      <c r="M4003" s="132" t="str">
        <f>IFERROR(IFERROR(INDEX(Кат!$B:$B,MATCH($C4003,Кат!$I:$I,0)),INDEX(Торг!$B:$B,MATCH($C4003,Торг!$I:$I,0))),"")</f>
        <v/>
      </c>
      <c r="N4003" s="132" t="str">
        <f t="shared" si="62"/>
        <v>LYNX ME-1291</v>
      </c>
      <c r="O4003" s="132" t="str">
        <f>IFERROR(IFERROR(INDEX(Кат!$B:$B,MATCH($N4003,Кат!$I:$I,0)),INDEX(Торг!$B:$B,MATCH($N4003,Торг!$I:$I,0))),"")</f>
        <v/>
      </c>
    </row>
    <row r="4004" spans="1:15" outlineLevel="2">
      <c r="A4004" t="s">
        <v>26492</v>
      </c>
      <c r="C4004" s="191" t="s">
        <v>26493</v>
      </c>
      <c r="E4004" t="s">
        <v>26494</v>
      </c>
      <c r="F4004" t="s">
        <v>2221</v>
      </c>
      <c r="G4004" t="s">
        <v>399</v>
      </c>
      <c r="H4004">
        <v>920</v>
      </c>
      <c r="J4004" t="s">
        <v>22634</v>
      </c>
      <c r="K4004" s="132" t="str">
        <f>IFERROR(IFERROR(INDEX(Кат!$O:$O,MATCH($C4004,Кат!$I:$I,0)),INDEX(Торг!$L:$L,MATCH($C4004,Торг!$I:$I,0))),"")</f>
        <v/>
      </c>
      <c r="L4004" s="132" t="str">
        <f>IFERROR(IFERROR(INDEX(Кат!$A:$A,MATCH($C4004,Кат!$I:$I,0)),INDEX(Торг!$A:$A,MATCH($C4004,Торг!$I:$I,0))),"")</f>
        <v/>
      </c>
      <c r="M4004" s="132" t="str">
        <f>IFERROR(IFERROR(INDEX(Кат!$B:$B,MATCH($C4004,Кат!$I:$I,0)),INDEX(Торг!$B:$B,MATCH($C4004,Торг!$I:$I,0))),"")</f>
        <v/>
      </c>
      <c r="N4004" s="132" t="str">
        <f t="shared" si="62"/>
        <v>LYNX ME-2266</v>
      </c>
      <c r="O4004" s="132" t="str">
        <f>IFERROR(IFERROR(INDEX(Кат!$B:$B,MATCH($N4004,Кат!$I:$I,0)),INDEX(Торг!$B:$B,MATCH($N4004,Торг!$I:$I,0))),"")</f>
        <v/>
      </c>
    </row>
    <row r="4005" spans="1:15" outlineLevel="2">
      <c r="A4005" t="s">
        <v>17072</v>
      </c>
      <c r="C4005" s="191" t="s">
        <v>6318</v>
      </c>
      <c r="E4005" t="s">
        <v>29851</v>
      </c>
      <c r="F4005" t="s">
        <v>2221</v>
      </c>
      <c r="G4005" t="s">
        <v>399</v>
      </c>
      <c r="H4005">
        <v>2710</v>
      </c>
      <c r="J4005" t="s">
        <v>22634</v>
      </c>
      <c r="K4005" s="132" t="str">
        <f>IFERROR(IFERROR(INDEX(Кат!$O:$O,MATCH($C4005,Кат!$I:$I,0)),INDEX(Торг!$L:$L,MATCH($C4005,Торг!$I:$I,0))),"")</f>
        <v/>
      </c>
      <c r="L4005" s="132" t="str">
        <f>IFERROR(IFERROR(INDEX(Кат!$A:$A,MATCH($C4005,Кат!$I:$I,0)),INDEX(Торг!$A:$A,MATCH($C4005,Торг!$I:$I,0))),"")</f>
        <v/>
      </c>
      <c r="M4005" s="132" t="str">
        <f>IFERROR(IFERROR(INDEX(Кат!$B:$B,MATCH($C4005,Кат!$I:$I,0)),INDEX(Торг!$B:$B,MATCH($C4005,Торг!$I:$I,0))),"")</f>
        <v/>
      </c>
      <c r="N4005" s="132" t="str">
        <f t="shared" si="62"/>
        <v>LYNX ME-1166</v>
      </c>
      <c r="O4005" s="132" t="str">
        <f>IFERROR(IFERROR(INDEX(Кат!$B:$B,MATCH($N4005,Кат!$I:$I,0)),INDEX(Торг!$B:$B,MATCH($N4005,Торг!$I:$I,0))),"")</f>
        <v/>
      </c>
    </row>
    <row r="4006" spans="1:15" outlineLevel="2">
      <c r="A4006" t="s">
        <v>17073</v>
      </c>
      <c r="C4006" s="191" t="s">
        <v>6319</v>
      </c>
      <c r="E4006" t="s">
        <v>6320</v>
      </c>
      <c r="F4006" t="s">
        <v>2221</v>
      </c>
      <c r="G4006" t="s">
        <v>399</v>
      </c>
      <c r="H4006">
        <v>2280</v>
      </c>
      <c r="J4006" t="s">
        <v>22634</v>
      </c>
      <c r="K4006" s="132" t="str">
        <f>IFERROR(IFERROR(INDEX(Кат!$O:$O,MATCH($C4006,Кат!$I:$I,0)),INDEX(Торг!$L:$L,MATCH($C4006,Торг!$I:$I,0))),"")</f>
        <v/>
      </c>
      <c r="L4006" s="132" t="str">
        <f>IFERROR(IFERROR(INDEX(Кат!$A:$A,MATCH($C4006,Кат!$I:$I,0)),INDEX(Торг!$A:$A,MATCH($C4006,Торг!$I:$I,0))),"")</f>
        <v/>
      </c>
      <c r="M4006" s="132" t="str">
        <f>IFERROR(IFERROR(INDEX(Кат!$B:$B,MATCH($C4006,Кат!$I:$I,0)),INDEX(Торг!$B:$B,MATCH($C4006,Торг!$I:$I,0))),"")</f>
        <v/>
      </c>
      <c r="N4006" s="132" t="str">
        <f t="shared" si="62"/>
        <v>LYNX ME-2597</v>
      </c>
      <c r="O4006" s="132" t="str">
        <f>IFERROR(IFERROR(INDEX(Кат!$B:$B,MATCH($N4006,Кат!$I:$I,0)),INDEX(Торг!$B:$B,MATCH($N4006,Торг!$I:$I,0))),"")</f>
        <v/>
      </c>
    </row>
    <row r="4007" spans="1:15">
      <c r="A4007" t="s">
        <v>25937</v>
      </c>
      <c r="C4007" s="191"/>
      <c r="E4007" t="s">
        <v>24064</v>
      </c>
      <c r="J4007" t="s">
        <v>22634</v>
      </c>
      <c r="K4007" s="132" t="str">
        <f>IFERROR(IFERROR(INDEX(Кат!$O:$O,MATCH($C4007,Кат!$I:$I,0)),INDEX(Торг!$L:$L,MATCH($C4007,Торг!$I:$I,0))),"")</f>
        <v/>
      </c>
      <c r="L4007" s="132" t="str">
        <f>IFERROR(IFERROR(INDEX(Кат!$A:$A,MATCH($C4007,Кат!$I:$I,0)),INDEX(Торг!$A:$A,MATCH($C4007,Торг!$I:$I,0))),"")</f>
        <v/>
      </c>
      <c r="M4007" s="132" t="str">
        <f>IFERROR(IFERROR(INDEX(Кат!$B:$B,MATCH($C4007,Кат!$I:$I,0)),INDEX(Торг!$B:$B,MATCH($C4007,Торг!$I:$I,0))),"")</f>
        <v/>
      </c>
      <c r="N4007" s="132" t="str">
        <f t="shared" si="62"/>
        <v xml:space="preserve"> </v>
      </c>
      <c r="O4007" s="132" t="str">
        <f>IFERROR(IFERROR(INDEX(Кат!$B:$B,MATCH($N4007,Кат!$I:$I,0)),INDEX(Торг!$B:$B,MATCH($N4007,Торг!$I:$I,0))),"")</f>
        <v/>
      </c>
    </row>
    <row r="4008" spans="1:15" outlineLevel="1">
      <c r="A4008" t="s">
        <v>25938</v>
      </c>
      <c r="C4008" s="191" t="s">
        <v>25939</v>
      </c>
      <c r="E4008" t="s">
        <v>25940</v>
      </c>
      <c r="F4008" t="s">
        <v>2221</v>
      </c>
      <c r="G4008" t="s">
        <v>399</v>
      </c>
      <c r="H4008">
        <v>610</v>
      </c>
      <c r="J4008" t="s">
        <v>22634</v>
      </c>
      <c r="K4008" s="132" t="str">
        <f>IFERROR(IFERROR(INDEX(Кат!$O:$O,MATCH($C4008,Кат!$I:$I,0)),INDEX(Торг!$L:$L,MATCH($C4008,Торг!$I:$I,0))),"")</f>
        <v/>
      </c>
      <c r="L4008" s="132" t="str">
        <f>IFERROR(IFERROR(INDEX(Кат!$A:$A,MATCH($C4008,Кат!$I:$I,0)),INDEX(Торг!$A:$A,MATCH($C4008,Торг!$I:$I,0))),"")</f>
        <v/>
      </c>
      <c r="M4008" s="132" t="str">
        <f>IFERROR(IFERROR(INDEX(Кат!$B:$B,MATCH($C4008,Кат!$I:$I,0)),INDEX(Торг!$B:$B,MATCH($C4008,Торг!$I:$I,0))),"")</f>
        <v/>
      </c>
      <c r="N4008" s="132" t="str">
        <f t="shared" si="62"/>
        <v>LYNX MA1275LR</v>
      </c>
      <c r="O4008" s="132" t="str">
        <f>IFERROR(IFERROR(INDEX(Кат!$B:$B,MATCH($N4008,Кат!$I:$I,0)),INDEX(Торг!$B:$B,MATCH($N4008,Торг!$I:$I,0))),"")</f>
        <v/>
      </c>
    </row>
    <row r="4009" spans="1:15" outlineLevel="2">
      <c r="A4009" t="s">
        <v>23997</v>
      </c>
      <c r="C4009" s="191"/>
      <c r="E4009" t="s">
        <v>23834</v>
      </c>
      <c r="J4009" t="s">
        <v>22634</v>
      </c>
      <c r="K4009" s="132" t="str">
        <f>IFERROR(IFERROR(INDEX(Кат!$O:$O,MATCH($C4009,Кат!$I:$I,0)),INDEX(Торг!$L:$L,MATCH($C4009,Торг!$I:$I,0))),"")</f>
        <v/>
      </c>
      <c r="L4009" s="132" t="str">
        <f>IFERROR(IFERROR(INDEX(Кат!$A:$A,MATCH($C4009,Кат!$I:$I,0)),INDEX(Торг!$A:$A,MATCH($C4009,Торг!$I:$I,0))),"")</f>
        <v/>
      </c>
      <c r="M4009" s="132" t="str">
        <f>IFERROR(IFERROR(INDEX(Кат!$B:$B,MATCH($C4009,Кат!$I:$I,0)),INDEX(Торг!$B:$B,MATCH($C4009,Торг!$I:$I,0))),"")</f>
        <v/>
      </c>
      <c r="N4009" s="132" t="str">
        <f t="shared" si="62"/>
        <v xml:space="preserve"> </v>
      </c>
      <c r="O4009" s="132" t="str">
        <f>IFERROR(IFERROR(INDEX(Кат!$B:$B,MATCH($N4009,Кат!$I:$I,0)),INDEX(Торг!$B:$B,MATCH($N4009,Торг!$I:$I,0))),"")</f>
        <v/>
      </c>
    </row>
    <row r="4010" spans="1:15" outlineLevel="2">
      <c r="A4010" t="s">
        <v>23300</v>
      </c>
      <c r="C4010" s="191" t="s">
        <v>23301</v>
      </c>
      <c r="E4010" t="s">
        <v>23302</v>
      </c>
      <c r="F4010" t="s">
        <v>2221</v>
      </c>
      <c r="G4010" t="s">
        <v>399</v>
      </c>
      <c r="H4010">
        <v>2120</v>
      </c>
      <c r="J4010" t="s">
        <v>22634</v>
      </c>
      <c r="K4010" s="132" t="str">
        <f>IFERROR(IFERROR(INDEX(Кат!$O:$O,MATCH($C4010,Кат!$I:$I,0)),INDEX(Торг!$L:$L,MATCH($C4010,Торг!$I:$I,0))),"")</f>
        <v/>
      </c>
      <c r="L4010" s="132" t="str">
        <f>IFERROR(IFERROR(INDEX(Кат!$A:$A,MATCH($C4010,Кат!$I:$I,0)),INDEX(Торг!$A:$A,MATCH($C4010,Торг!$I:$I,0))),"")</f>
        <v/>
      </c>
      <c r="M4010" s="132" t="str">
        <f>IFERROR(IFERROR(INDEX(Кат!$B:$B,MATCH($C4010,Кат!$I:$I,0)),INDEX(Торг!$B:$B,MATCH($C4010,Торг!$I:$I,0))),"")</f>
        <v/>
      </c>
      <c r="N4010" s="132" t="str">
        <f t="shared" si="62"/>
        <v>LYNX WB-1318</v>
      </c>
      <c r="O4010" s="132" t="str">
        <f>IFERROR(IFERROR(INDEX(Кат!$B:$B,MATCH($N4010,Кат!$I:$I,0)),INDEX(Торг!$B:$B,MATCH($N4010,Торг!$I:$I,0))),"")</f>
        <v/>
      </c>
    </row>
    <row r="4011" spans="1:15" outlineLevel="2">
      <c r="A4011" t="s">
        <v>23303</v>
      </c>
      <c r="C4011" s="191" t="s">
        <v>23304</v>
      </c>
      <c r="E4011" t="s">
        <v>23305</v>
      </c>
      <c r="F4011" t="s">
        <v>2221</v>
      </c>
      <c r="G4011" t="s">
        <v>399</v>
      </c>
      <c r="H4011">
        <v>990</v>
      </c>
      <c r="J4011" t="s">
        <v>22634</v>
      </c>
      <c r="K4011" s="132" t="str">
        <f>IFERROR(IFERROR(INDEX(Кат!$O:$O,MATCH($C4011,Кат!$I:$I,0)),INDEX(Торг!$L:$L,MATCH($C4011,Торг!$I:$I,0))),"")</f>
        <v/>
      </c>
      <c r="L4011" s="132" t="str">
        <f>IFERROR(IFERROR(INDEX(Кат!$A:$A,MATCH($C4011,Кат!$I:$I,0)),INDEX(Торг!$A:$A,MATCH($C4011,Торг!$I:$I,0))),"")</f>
        <v/>
      </c>
      <c r="M4011" s="132" t="str">
        <f>IFERROR(IFERROR(INDEX(Кат!$B:$B,MATCH($C4011,Кат!$I:$I,0)),INDEX(Торг!$B:$B,MATCH($C4011,Торг!$I:$I,0))),"")</f>
        <v/>
      </c>
      <c r="N4011" s="132" t="str">
        <f t="shared" si="62"/>
        <v>LYNX WB-1035</v>
      </c>
      <c r="O4011" s="132" t="str">
        <f>IFERROR(IFERROR(INDEX(Кат!$B:$B,MATCH($N4011,Кат!$I:$I,0)),INDEX(Торг!$B:$B,MATCH($N4011,Торг!$I:$I,0))),"")</f>
        <v/>
      </c>
    </row>
    <row r="4012" spans="1:15" outlineLevel="1">
      <c r="A4012" t="s">
        <v>17074</v>
      </c>
      <c r="C4012" s="191" t="s">
        <v>6321</v>
      </c>
      <c r="E4012" t="s">
        <v>6322</v>
      </c>
      <c r="F4012" t="s">
        <v>2221</v>
      </c>
      <c r="G4012" t="s">
        <v>399</v>
      </c>
      <c r="H4012">
        <v>1630</v>
      </c>
      <c r="J4012" t="s">
        <v>22634</v>
      </c>
      <c r="K4012" s="132" t="str">
        <f>IFERROR(IFERROR(INDEX(Кат!$O:$O,MATCH($C4012,Кат!$I:$I,0)),INDEX(Торг!$L:$L,MATCH($C4012,Торг!$I:$I,0))),"")</f>
        <v/>
      </c>
      <c r="L4012" s="132" t="str">
        <f>IFERROR(IFERROR(INDEX(Кат!$A:$A,MATCH($C4012,Кат!$I:$I,0)),INDEX(Торг!$A:$A,MATCH($C4012,Торг!$I:$I,0))),"")</f>
        <v/>
      </c>
      <c r="M4012" s="132" t="str">
        <f>IFERROR(IFERROR(INDEX(Кат!$B:$B,MATCH($C4012,Кат!$I:$I,0)),INDEX(Торг!$B:$B,MATCH($C4012,Торг!$I:$I,0))),"")</f>
        <v/>
      </c>
      <c r="N4012" s="132" t="str">
        <f t="shared" si="62"/>
        <v>LYNX WB-1186</v>
      </c>
      <c r="O4012" s="132" t="str">
        <f>IFERROR(IFERROR(INDEX(Кат!$B:$B,MATCH($N4012,Кат!$I:$I,0)),INDEX(Торг!$B:$B,MATCH($N4012,Торг!$I:$I,0))),"")</f>
        <v/>
      </c>
    </row>
    <row r="4013" spans="1:15" outlineLevel="2">
      <c r="A4013" t="s">
        <v>23306</v>
      </c>
      <c r="C4013" s="191" t="s">
        <v>23307</v>
      </c>
      <c r="E4013" t="s">
        <v>23308</v>
      </c>
      <c r="F4013" t="s">
        <v>2221</v>
      </c>
      <c r="G4013" t="s">
        <v>399</v>
      </c>
      <c r="H4013">
        <v>920</v>
      </c>
      <c r="J4013" t="s">
        <v>22634</v>
      </c>
      <c r="K4013" s="132" t="str">
        <f>IFERROR(IFERROR(INDEX(Кат!$O:$O,MATCH($C4013,Кат!$I:$I,0)),INDEX(Торг!$L:$L,MATCH($C4013,Торг!$I:$I,0))),"")</f>
        <v/>
      </c>
      <c r="L4013" s="132" t="str">
        <f>IFERROR(IFERROR(INDEX(Кат!$A:$A,MATCH($C4013,Кат!$I:$I,0)),INDEX(Торг!$A:$A,MATCH($C4013,Торг!$I:$I,0))),"")</f>
        <v/>
      </c>
      <c r="M4013" s="132" t="str">
        <f>IFERROR(IFERROR(INDEX(Кат!$B:$B,MATCH($C4013,Кат!$I:$I,0)),INDEX(Торг!$B:$B,MATCH($C4013,Торг!$I:$I,0))),"")</f>
        <v/>
      </c>
      <c r="N4013" s="132" t="str">
        <f t="shared" si="62"/>
        <v>LYNX WB-1034</v>
      </c>
      <c r="O4013" s="132" t="str">
        <f>IFERROR(IFERROR(INDEX(Кат!$B:$B,MATCH($N4013,Кат!$I:$I,0)),INDEX(Торг!$B:$B,MATCH($N4013,Торг!$I:$I,0))),"")</f>
        <v/>
      </c>
    </row>
    <row r="4014" spans="1:15" outlineLevel="2">
      <c r="A4014" t="s">
        <v>17075</v>
      </c>
      <c r="C4014" s="191" t="s">
        <v>6323</v>
      </c>
      <c r="E4014" t="s">
        <v>6324</v>
      </c>
      <c r="F4014" t="s">
        <v>2221</v>
      </c>
      <c r="G4014" t="s">
        <v>399</v>
      </c>
      <c r="H4014">
        <v>2430</v>
      </c>
      <c r="J4014" t="s">
        <v>22634</v>
      </c>
      <c r="K4014" s="132" t="str">
        <f>IFERROR(IFERROR(INDEX(Кат!$O:$O,MATCH($C4014,Кат!$I:$I,0)),INDEX(Торг!$L:$L,MATCH($C4014,Торг!$I:$I,0))),"")</f>
        <v/>
      </c>
      <c r="L4014" s="132" t="str">
        <f>IFERROR(IFERROR(INDEX(Кат!$A:$A,MATCH($C4014,Кат!$I:$I,0)),INDEX(Торг!$A:$A,MATCH($C4014,Торг!$I:$I,0))),"")</f>
        <v/>
      </c>
      <c r="M4014" s="132" t="str">
        <f>IFERROR(IFERROR(INDEX(Кат!$B:$B,MATCH($C4014,Кат!$I:$I,0)),INDEX(Торг!$B:$B,MATCH($C4014,Торг!$I:$I,0))),"")</f>
        <v/>
      </c>
      <c r="N4014" s="132" t="str">
        <f t="shared" si="62"/>
        <v>LYNX WB-1202</v>
      </c>
      <c r="O4014" s="132" t="str">
        <f>IFERROR(IFERROR(INDEX(Кат!$B:$B,MATCH($N4014,Кат!$I:$I,0)),INDEX(Торг!$B:$B,MATCH($N4014,Торг!$I:$I,0))),"")</f>
        <v/>
      </c>
    </row>
    <row r="4015" spans="1:15" outlineLevel="2">
      <c r="A4015" t="s">
        <v>23998</v>
      </c>
      <c r="C4015" s="191"/>
      <c r="E4015" t="s">
        <v>23628</v>
      </c>
      <c r="J4015" t="s">
        <v>22634</v>
      </c>
      <c r="K4015" s="132" t="str">
        <f>IFERROR(IFERROR(INDEX(Кат!$O:$O,MATCH($C4015,Кат!$I:$I,0)),INDEX(Торг!$L:$L,MATCH($C4015,Торг!$I:$I,0))),"")</f>
        <v/>
      </c>
      <c r="L4015" s="132" t="str">
        <f>IFERROR(IFERROR(INDEX(Кат!$A:$A,MATCH($C4015,Кат!$I:$I,0)),INDEX(Торг!$A:$A,MATCH($C4015,Торг!$I:$I,0))),"")</f>
        <v/>
      </c>
      <c r="M4015" s="132" t="str">
        <f>IFERROR(IFERROR(INDEX(Кат!$B:$B,MATCH($C4015,Кат!$I:$I,0)),INDEX(Торг!$B:$B,MATCH($C4015,Торг!$I:$I,0))),"")</f>
        <v/>
      </c>
      <c r="N4015" s="132" t="str">
        <f t="shared" si="62"/>
        <v xml:space="preserve"> </v>
      </c>
      <c r="O4015" s="132" t="str">
        <f>IFERROR(IFERROR(INDEX(Кат!$B:$B,MATCH($N4015,Кат!$I:$I,0)),INDEX(Торг!$B:$B,MATCH($N4015,Торг!$I:$I,0))),"")</f>
        <v/>
      </c>
    </row>
    <row r="4016" spans="1:15" outlineLevel="2">
      <c r="A4016" t="s">
        <v>30007</v>
      </c>
      <c r="C4016" s="191" t="s">
        <v>30008</v>
      </c>
      <c r="E4016" t="s">
        <v>30009</v>
      </c>
      <c r="F4016" t="s">
        <v>2221</v>
      </c>
      <c r="G4016" t="s">
        <v>375</v>
      </c>
      <c r="H4016">
        <v>350</v>
      </c>
      <c r="J4016" t="s">
        <v>22634</v>
      </c>
      <c r="K4016" s="132" t="str">
        <f>IFERROR(IFERROR(INDEX(Кат!$O:$O,MATCH($C4016,Кат!$I:$I,0)),INDEX(Торг!$L:$L,MATCH($C4016,Торг!$I:$I,0))),"")</f>
        <v/>
      </c>
      <c r="L4016" s="132" t="str">
        <f>IFERROR(IFERROR(INDEX(Кат!$A:$A,MATCH($C4016,Кат!$I:$I,0)),INDEX(Торг!$A:$A,MATCH($C4016,Торг!$I:$I,0))),"")</f>
        <v/>
      </c>
      <c r="M4016" s="132" t="str">
        <f>IFERROR(IFERROR(INDEX(Кат!$B:$B,MATCH($C4016,Кат!$I:$I,0)),INDEX(Торг!$B:$B,MATCH($C4016,Торг!$I:$I,0))),"")</f>
        <v/>
      </c>
      <c r="N4016" s="132" t="str">
        <f t="shared" si="62"/>
        <v>LYNX SPE4605</v>
      </c>
      <c r="O4016" s="132" t="str">
        <f>IFERROR(IFERROR(INDEX(Кат!$B:$B,MATCH($N4016,Кат!$I:$I,0)),INDEX(Торг!$B:$B,MATCH($N4016,Торг!$I:$I,0))),"")</f>
        <v/>
      </c>
    </row>
    <row r="4017" spans="1:15" outlineLevel="2">
      <c r="A4017" t="s">
        <v>32262</v>
      </c>
      <c r="C4017" s="191" t="s">
        <v>32263</v>
      </c>
      <c r="E4017" t="s">
        <v>30009</v>
      </c>
      <c r="F4017" t="s">
        <v>2221</v>
      </c>
      <c r="G4017" t="s">
        <v>375</v>
      </c>
      <c r="H4017">
        <v>580</v>
      </c>
      <c r="J4017" t="s">
        <v>22634</v>
      </c>
      <c r="K4017" s="132" t="str">
        <f>IFERROR(IFERROR(INDEX(Кат!$O:$O,MATCH($C4017,Кат!$I:$I,0)),INDEX(Торг!$L:$L,MATCH($C4017,Торг!$I:$I,0))),"")</f>
        <v/>
      </c>
      <c r="L4017" s="132" t="str">
        <f>IFERROR(IFERROR(INDEX(Кат!$A:$A,MATCH($C4017,Кат!$I:$I,0)),INDEX(Торг!$A:$A,MATCH($C4017,Торг!$I:$I,0))),"")</f>
        <v/>
      </c>
      <c r="M4017" s="132" t="str">
        <f>IFERROR(IFERROR(INDEX(Кат!$B:$B,MATCH($C4017,Кат!$I:$I,0)),INDEX(Торг!$B:$B,MATCH($C4017,Торг!$I:$I,0))),"")</f>
        <v/>
      </c>
      <c r="N4017" s="132" t="str">
        <f t="shared" si="62"/>
        <v>LYNX SPC4605</v>
      </c>
      <c r="O4017" s="132" t="str">
        <f>IFERROR(IFERROR(INDEX(Кат!$B:$B,MATCH($N4017,Кат!$I:$I,0)),INDEX(Торг!$B:$B,MATCH($N4017,Торг!$I:$I,0))),"")</f>
        <v/>
      </c>
    </row>
    <row r="4018" spans="1:15" outlineLevel="2">
      <c r="A4018" t="s">
        <v>32264</v>
      </c>
      <c r="C4018" s="191" t="s">
        <v>32265</v>
      </c>
      <c r="E4018" t="s">
        <v>32266</v>
      </c>
      <c r="F4018" t="s">
        <v>2221</v>
      </c>
      <c r="G4018" t="s">
        <v>375</v>
      </c>
      <c r="H4018">
        <v>560</v>
      </c>
      <c r="J4018" t="s">
        <v>22634</v>
      </c>
      <c r="K4018" s="132" t="str">
        <f>IFERROR(IFERROR(INDEX(Кат!$O:$O,MATCH($C4018,Кат!$I:$I,0)),INDEX(Торг!$L:$L,MATCH($C4018,Торг!$I:$I,0))),"")</f>
        <v/>
      </c>
      <c r="L4018" s="132" t="str">
        <f>IFERROR(IFERROR(INDEX(Кат!$A:$A,MATCH($C4018,Кат!$I:$I,0)),INDEX(Торг!$A:$A,MATCH($C4018,Торг!$I:$I,0))),"")</f>
        <v/>
      </c>
      <c r="M4018" s="132" t="str">
        <f>IFERROR(IFERROR(INDEX(Кат!$B:$B,MATCH($C4018,Кат!$I:$I,0)),INDEX(Торг!$B:$B,MATCH($C4018,Торг!$I:$I,0))),"")</f>
        <v/>
      </c>
      <c r="N4018" s="132" t="str">
        <f t="shared" si="62"/>
        <v>LYNX SPE4614</v>
      </c>
      <c r="O4018" s="132" t="str">
        <f>IFERROR(IFERROR(INDEX(Кат!$B:$B,MATCH($N4018,Кат!$I:$I,0)),INDEX(Торг!$B:$B,MATCH($N4018,Торг!$I:$I,0))),"")</f>
        <v/>
      </c>
    </row>
    <row r="4019" spans="1:15" outlineLevel="2">
      <c r="A4019" t="s">
        <v>32267</v>
      </c>
      <c r="C4019" s="191" t="s">
        <v>32268</v>
      </c>
      <c r="E4019" t="s">
        <v>32266</v>
      </c>
      <c r="F4019" t="s">
        <v>2221</v>
      </c>
      <c r="G4019" t="s">
        <v>375</v>
      </c>
      <c r="H4019">
        <v>770</v>
      </c>
      <c r="J4019" t="s">
        <v>22634</v>
      </c>
      <c r="K4019" s="132" t="str">
        <f>IFERROR(IFERROR(INDEX(Кат!$O:$O,MATCH($C4019,Кат!$I:$I,0)),INDEX(Торг!$L:$L,MATCH($C4019,Торг!$I:$I,0))),"")</f>
        <v/>
      </c>
      <c r="L4019" s="132" t="str">
        <f>IFERROR(IFERROR(INDEX(Кат!$A:$A,MATCH($C4019,Кат!$I:$I,0)),INDEX(Торг!$A:$A,MATCH($C4019,Торг!$I:$I,0))),"")</f>
        <v/>
      </c>
      <c r="M4019" s="132" t="str">
        <f>IFERROR(IFERROR(INDEX(Кат!$B:$B,MATCH($C4019,Кат!$I:$I,0)),INDEX(Торг!$B:$B,MATCH($C4019,Торг!$I:$I,0))),"")</f>
        <v/>
      </c>
      <c r="N4019" s="132" t="str">
        <f t="shared" si="62"/>
        <v>LYNX SPC4614</v>
      </c>
      <c r="O4019" s="132" t="str">
        <f>IFERROR(IFERROR(INDEX(Кат!$B:$B,MATCH($N4019,Кат!$I:$I,0)),INDEX(Торг!$B:$B,MATCH($N4019,Торг!$I:$I,0))),"")</f>
        <v/>
      </c>
    </row>
    <row r="4020" spans="1:15" outlineLevel="2">
      <c r="A4020" t="s">
        <v>32269</v>
      </c>
      <c r="C4020" s="191" t="s">
        <v>32270</v>
      </c>
      <c r="E4020" t="s">
        <v>6325</v>
      </c>
      <c r="F4020" t="s">
        <v>2221</v>
      </c>
      <c r="G4020" t="s">
        <v>375</v>
      </c>
      <c r="H4020">
        <v>460</v>
      </c>
      <c r="J4020" t="s">
        <v>22634</v>
      </c>
      <c r="K4020" s="132" t="str">
        <f>IFERROR(IFERROR(INDEX(Кат!$O:$O,MATCH($C4020,Кат!$I:$I,0)),INDEX(Торг!$L:$L,MATCH($C4020,Торг!$I:$I,0))),"")</f>
        <v/>
      </c>
      <c r="L4020" s="132" t="str">
        <f>IFERROR(IFERROR(INDEX(Кат!$A:$A,MATCH($C4020,Кат!$I:$I,0)),INDEX(Торг!$A:$A,MATCH($C4020,Торг!$I:$I,0))),"")</f>
        <v/>
      </c>
      <c r="M4020" s="132" t="str">
        <f>IFERROR(IFERROR(INDEX(Кат!$B:$B,MATCH($C4020,Кат!$I:$I,0)),INDEX(Торг!$B:$B,MATCH($C4020,Торг!$I:$I,0))),"")</f>
        <v/>
      </c>
      <c r="N4020" s="132" t="str">
        <f t="shared" si="62"/>
        <v>LYNX SPE4609</v>
      </c>
      <c r="O4020" s="132" t="str">
        <f>IFERROR(IFERROR(INDEX(Кат!$B:$B,MATCH($N4020,Кат!$I:$I,0)),INDEX(Торг!$B:$B,MATCH($N4020,Торг!$I:$I,0))),"")</f>
        <v/>
      </c>
    </row>
    <row r="4021" spans="1:15" outlineLevel="2">
      <c r="A4021" t="s">
        <v>17076</v>
      </c>
      <c r="C4021" s="191" t="s">
        <v>6326</v>
      </c>
      <c r="E4021" t="s">
        <v>6325</v>
      </c>
      <c r="F4021" t="s">
        <v>2221</v>
      </c>
      <c r="G4021" t="s">
        <v>375</v>
      </c>
      <c r="H4021">
        <v>550</v>
      </c>
      <c r="J4021" t="s">
        <v>22634</v>
      </c>
      <c r="K4021" s="132" t="str">
        <f>IFERROR(IFERROR(INDEX(Кат!$O:$O,MATCH($C4021,Кат!$I:$I,0)),INDEX(Торг!$L:$L,MATCH($C4021,Торг!$I:$I,0))),"")</f>
        <v/>
      </c>
      <c r="L4021" s="132" t="str">
        <f>IFERROR(IFERROR(INDEX(Кат!$A:$A,MATCH($C4021,Кат!$I:$I,0)),INDEX(Торг!$A:$A,MATCH($C4021,Торг!$I:$I,0))),"")</f>
        <v/>
      </c>
      <c r="M4021" s="132" t="str">
        <f>IFERROR(IFERROR(INDEX(Кат!$B:$B,MATCH($C4021,Кат!$I:$I,0)),INDEX(Торг!$B:$B,MATCH($C4021,Торг!$I:$I,0))),"")</f>
        <v/>
      </c>
      <c r="N4021" s="132" t="str">
        <f t="shared" si="62"/>
        <v>LYNX SPC4609</v>
      </c>
      <c r="O4021" s="132" t="str">
        <f>IFERROR(IFERROR(INDEX(Кат!$B:$B,MATCH($N4021,Кат!$I:$I,0)),INDEX(Торг!$B:$B,MATCH($N4021,Торг!$I:$I,0))),"")</f>
        <v/>
      </c>
    </row>
    <row r="4022" spans="1:15" outlineLevel="2">
      <c r="A4022" t="s">
        <v>17077</v>
      </c>
      <c r="C4022" s="191" t="s">
        <v>6327</v>
      </c>
      <c r="E4022" t="s">
        <v>6328</v>
      </c>
      <c r="F4022" t="s">
        <v>2221</v>
      </c>
      <c r="G4022" t="s">
        <v>375</v>
      </c>
      <c r="H4022">
        <v>600</v>
      </c>
      <c r="J4022" t="s">
        <v>22634</v>
      </c>
      <c r="K4022" s="132" t="str">
        <f>IFERROR(IFERROR(INDEX(Кат!$O:$O,MATCH($C4022,Кат!$I:$I,0)),INDEX(Торг!$L:$L,MATCH($C4022,Торг!$I:$I,0))),"")</f>
        <v/>
      </c>
      <c r="L4022" s="132" t="str">
        <f>IFERROR(IFERROR(INDEX(Кат!$A:$A,MATCH($C4022,Кат!$I:$I,0)),INDEX(Торг!$A:$A,MATCH($C4022,Торг!$I:$I,0))),"")</f>
        <v/>
      </c>
      <c r="M4022" s="132" t="str">
        <f>IFERROR(IFERROR(INDEX(Кат!$B:$B,MATCH($C4022,Кат!$I:$I,0)),INDEX(Торг!$B:$B,MATCH($C4022,Торг!$I:$I,0))),"")</f>
        <v/>
      </c>
      <c r="N4022" s="132" t="str">
        <f t="shared" si="62"/>
        <v>LYNX SPE4610</v>
      </c>
      <c r="O4022" s="132" t="str">
        <f>IFERROR(IFERROR(INDEX(Кат!$B:$B,MATCH($N4022,Кат!$I:$I,0)),INDEX(Торг!$B:$B,MATCH($N4022,Торг!$I:$I,0))),"")</f>
        <v/>
      </c>
    </row>
    <row r="4023" spans="1:15" outlineLevel="2">
      <c r="A4023" t="s">
        <v>17078</v>
      </c>
      <c r="C4023" s="191" t="s">
        <v>6329</v>
      </c>
      <c r="E4023" t="s">
        <v>6330</v>
      </c>
      <c r="F4023" t="s">
        <v>2221</v>
      </c>
      <c r="G4023" t="s">
        <v>375</v>
      </c>
      <c r="H4023">
        <v>450</v>
      </c>
      <c r="J4023" t="s">
        <v>22634</v>
      </c>
      <c r="K4023" s="132" t="str">
        <f>IFERROR(IFERROR(INDEX(Кат!$O:$O,MATCH($C4023,Кат!$I:$I,0)),INDEX(Торг!$L:$L,MATCH($C4023,Торг!$I:$I,0))),"")</f>
        <v/>
      </c>
      <c r="L4023" s="132" t="str">
        <f>IFERROR(IFERROR(INDEX(Кат!$A:$A,MATCH($C4023,Кат!$I:$I,0)),INDEX(Торг!$A:$A,MATCH($C4023,Торг!$I:$I,0))),"")</f>
        <v/>
      </c>
      <c r="M4023" s="132" t="str">
        <f>IFERROR(IFERROR(INDEX(Кат!$B:$B,MATCH($C4023,Кат!$I:$I,0)),INDEX(Торг!$B:$B,MATCH($C4023,Торг!$I:$I,0))),"")</f>
        <v/>
      </c>
      <c r="N4023" s="132" t="str">
        <f t="shared" si="62"/>
        <v>LYNX SPC4606</v>
      </c>
      <c r="O4023" s="132" t="str">
        <f>IFERROR(IFERROR(INDEX(Кат!$B:$B,MATCH($N4023,Кат!$I:$I,0)),INDEX(Торг!$B:$B,MATCH($N4023,Торг!$I:$I,0))),"")</f>
        <v/>
      </c>
    </row>
    <row r="4024" spans="1:15" outlineLevel="2">
      <c r="A4024" t="s">
        <v>32271</v>
      </c>
      <c r="C4024" s="191" t="s">
        <v>32272</v>
      </c>
      <c r="E4024" t="s">
        <v>32273</v>
      </c>
      <c r="F4024" t="s">
        <v>2221</v>
      </c>
      <c r="G4024" t="s">
        <v>375</v>
      </c>
      <c r="H4024">
        <v>630</v>
      </c>
      <c r="J4024" t="s">
        <v>22634</v>
      </c>
      <c r="K4024" s="132" t="str">
        <f>IFERROR(IFERROR(INDEX(Кат!$O:$O,MATCH($C4024,Кат!$I:$I,0)),INDEX(Торг!$L:$L,MATCH($C4024,Торг!$I:$I,0))),"")</f>
        <v/>
      </c>
      <c r="L4024" s="132" t="str">
        <f>IFERROR(IFERROR(INDEX(Кат!$A:$A,MATCH($C4024,Кат!$I:$I,0)),INDEX(Торг!$A:$A,MATCH($C4024,Торг!$I:$I,0))),"")</f>
        <v/>
      </c>
      <c r="M4024" s="132" t="str">
        <f>IFERROR(IFERROR(INDEX(Кат!$B:$B,MATCH($C4024,Кат!$I:$I,0)),INDEX(Торг!$B:$B,MATCH($C4024,Торг!$I:$I,0))),"")</f>
        <v/>
      </c>
      <c r="N4024" s="132" t="str">
        <f t="shared" si="62"/>
        <v>LYNX SPC4615</v>
      </c>
      <c r="O4024" s="132" t="str">
        <f>IFERROR(IFERROR(INDEX(Кат!$B:$B,MATCH($N4024,Кат!$I:$I,0)),INDEX(Торг!$B:$B,MATCH($N4024,Торг!$I:$I,0))),"")</f>
        <v/>
      </c>
    </row>
    <row r="4025" spans="1:15" outlineLevel="2">
      <c r="A4025" t="s">
        <v>23167</v>
      </c>
      <c r="C4025" s="191" t="s">
        <v>23168</v>
      </c>
      <c r="E4025" t="s">
        <v>23169</v>
      </c>
      <c r="F4025" t="s">
        <v>2221</v>
      </c>
      <c r="G4025" t="s">
        <v>375</v>
      </c>
      <c r="H4025">
        <v>1160</v>
      </c>
      <c r="J4025" t="s">
        <v>22634</v>
      </c>
      <c r="K4025" s="132" t="str">
        <f>IFERROR(IFERROR(INDEX(Кат!$O:$O,MATCH($C4025,Кат!$I:$I,0)),INDEX(Торг!$L:$L,MATCH($C4025,Торг!$I:$I,0))),"")</f>
        <v/>
      </c>
      <c r="L4025" s="132" t="str">
        <f>IFERROR(IFERROR(INDEX(Кат!$A:$A,MATCH($C4025,Кат!$I:$I,0)),INDEX(Торг!$A:$A,MATCH($C4025,Торг!$I:$I,0))),"")</f>
        <v/>
      </c>
      <c r="M4025" s="132" t="str">
        <f>IFERROR(IFERROR(INDEX(Кат!$B:$B,MATCH($C4025,Кат!$I:$I,0)),INDEX(Торг!$B:$B,MATCH($C4025,Торг!$I:$I,0))),"")</f>
        <v/>
      </c>
      <c r="N4025" s="132" t="str">
        <f t="shared" si="62"/>
        <v>LYNX SPE5513</v>
      </c>
      <c r="O4025" s="132" t="str">
        <f>IFERROR(IFERROR(INDEX(Кат!$B:$B,MATCH($N4025,Кат!$I:$I,0)),INDEX(Торг!$B:$B,MATCH($N4025,Торг!$I:$I,0))),"")</f>
        <v/>
      </c>
    </row>
    <row r="4026" spans="1:15" outlineLevel="2">
      <c r="A4026" t="s">
        <v>26679</v>
      </c>
      <c r="C4026" s="191" t="s">
        <v>26680</v>
      </c>
      <c r="E4026" t="s">
        <v>26681</v>
      </c>
      <c r="F4026" t="s">
        <v>2221</v>
      </c>
      <c r="G4026" t="s">
        <v>375</v>
      </c>
      <c r="H4026">
        <v>1190</v>
      </c>
      <c r="J4026" t="s">
        <v>22634</v>
      </c>
      <c r="K4026" s="132" t="str">
        <f>IFERROR(IFERROR(INDEX(Кат!$O:$O,MATCH($C4026,Кат!$I:$I,0)),INDEX(Торг!$L:$L,MATCH($C4026,Торг!$I:$I,0))),"")</f>
        <v/>
      </c>
      <c r="L4026" s="132" t="str">
        <f>IFERROR(IFERROR(INDEX(Кат!$A:$A,MATCH($C4026,Кат!$I:$I,0)),INDEX(Торг!$A:$A,MATCH($C4026,Торг!$I:$I,0))),"")</f>
        <v/>
      </c>
      <c r="M4026" s="132" t="str">
        <f>IFERROR(IFERROR(INDEX(Кат!$B:$B,MATCH($C4026,Кат!$I:$I,0)),INDEX(Торг!$B:$B,MATCH($C4026,Торг!$I:$I,0))),"")</f>
        <v/>
      </c>
      <c r="N4026" s="132" t="str">
        <f t="shared" si="62"/>
        <v>LYNX SPE4409</v>
      </c>
      <c r="O4026" s="132" t="str">
        <f>IFERROR(IFERROR(INDEX(Кат!$B:$B,MATCH($N4026,Кат!$I:$I,0)),INDEX(Торг!$B:$B,MATCH($N4026,Торг!$I:$I,0))),"")</f>
        <v/>
      </c>
    </row>
    <row r="4027" spans="1:15" outlineLevel="2">
      <c r="A4027" t="s">
        <v>17079</v>
      </c>
      <c r="C4027" s="191" t="s">
        <v>6331</v>
      </c>
      <c r="E4027" t="s">
        <v>6332</v>
      </c>
      <c r="F4027" t="s">
        <v>2221</v>
      </c>
      <c r="G4027" t="s">
        <v>375</v>
      </c>
      <c r="H4027">
        <v>1010</v>
      </c>
      <c r="J4027" t="s">
        <v>22634</v>
      </c>
      <c r="K4027" s="132" t="str">
        <f>IFERROR(IFERROR(INDEX(Кат!$O:$O,MATCH($C4027,Кат!$I:$I,0)),INDEX(Торг!$L:$L,MATCH($C4027,Торг!$I:$I,0))),"")</f>
        <v/>
      </c>
      <c r="L4027" s="132" t="str">
        <f>IFERROR(IFERROR(INDEX(Кат!$A:$A,MATCH($C4027,Кат!$I:$I,0)),INDEX(Торг!$A:$A,MATCH($C4027,Торг!$I:$I,0))),"")</f>
        <v/>
      </c>
      <c r="M4027" s="132" t="str">
        <f>IFERROR(IFERROR(INDEX(Кат!$B:$B,MATCH($C4027,Кат!$I:$I,0)),INDEX(Торг!$B:$B,MATCH($C4027,Торг!$I:$I,0))),"")</f>
        <v/>
      </c>
      <c r="N4027" s="132" t="str">
        <f t="shared" si="62"/>
        <v>LYNX SPE6343</v>
      </c>
      <c r="O4027" s="132" t="str">
        <f>IFERROR(IFERROR(INDEX(Кат!$B:$B,MATCH($N4027,Кат!$I:$I,0)),INDEX(Торг!$B:$B,MATCH($N4027,Торг!$I:$I,0))),"")</f>
        <v/>
      </c>
    </row>
    <row r="4028" spans="1:15" outlineLevel="2">
      <c r="A4028" t="s">
        <v>23999</v>
      </c>
      <c r="C4028" s="191"/>
      <c r="E4028" t="s">
        <v>23630</v>
      </c>
      <c r="J4028" t="s">
        <v>22634</v>
      </c>
      <c r="K4028" s="132" t="str">
        <f>IFERROR(IFERROR(INDEX(Кат!$O:$O,MATCH($C4028,Кат!$I:$I,0)),INDEX(Торг!$L:$L,MATCH($C4028,Торг!$I:$I,0))),"")</f>
        <v/>
      </c>
      <c r="L4028" s="132" t="str">
        <f>IFERROR(IFERROR(INDEX(Кат!$A:$A,MATCH($C4028,Кат!$I:$I,0)),INDEX(Торг!$A:$A,MATCH($C4028,Торг!$I:$I,0))),"")</f>
        <v/>
      </c>
      <c r="M4028" s="132" t="str">
        <f>IFERROR(IFERROR(INDEX(Кат!$B:$B,MATCH($C4028,Кат!$I:$I,0)),INDEX(Торг!$B:$B,MATCH($C4028,Торг!$I:$I,0))),"")</f>
        <v/>
      </c>
      <c r="N4028" s="132" t="str">
        <f t="shared" si="62"/>
        <v xml:space="preserve"> </v>
      </c>
      <c r="O4028" s="132" t="str">
        <f>IFERROR(IFERROR(INDEX(Кат!$B:$B,MATCH($N4028,Кат!$I:$I,0)),INDEX(Торг!$B:$B,MATCH($N4028,Торг!$I:$I,0))),"")</f>
        <v/>
      </c>
    </row>
    <row r="4029" spans="1:15" outlineLevel="1">
      <c r="A4029" t="s">
        <v>17080</v>
      </c>
      <c r="C4029" s="191" t="s">
        <v>6333</v>
      </c>
      <c r="E4029" t="s">
        <v>14050</v>
      </c>
      <c r="F4029" t="s">
        <v>2221</v>
      </c>
      <c r="G4029" t="s">
        <v>399</v>
      </c>
      <c r="H4029">
        <v>2030</v>
      </c>
      <c r="J4029" t="s">
        <v>22634</v>
      </c>
      <c r="K4029" s="132" t="str">
        <f>IFERROR(IFERROR(INDEX(Кат!$O:$O,MATCH($C4029,Кат!$I:$I,0)),INDEX(Торг!$L:$L,MATCH($C4029,Торг!$I:$I,0))),"")</f>
        <v/>
      </c>
      <c r="L4029" s="132" t="str">
        <f>IFERROR(IFERROR(INDEX(Кат!$A:$A,MATCH($C4029,Кат!$I:$I,0)),INDEX(Торг!$A:$A,MATCH($C4029,Торг!$I:$I,0))),"")</f>
        <v/>
      </c>
      <c r="M4029" s="132" t="str">
        <f>IFERROR(IFERROR(INDEX(Кат!$B:$B,MATCH($C4029,Кат!$I:$I,0)),INDEX(Торг!$B:$B,MATCH($C4029,Торг!$I:$I,0))),"")</f>
        <v/>
      </c>
      <c r="N4029" s="132" t="str">
        <f t="shared" si="62"/>
        <v>LYNX SH-0459</v>
      </c>
      <c r="O4029" s="132" t="str">
        <f>IFERROR(IFERROR(INDEX(Кат!$B:$B,MATCH($N4029,Кат!$I:$I,0)),INDEX(Торг!$B:$B,MATCH($N4029,Торг!$I:$I,0))),"")</f>
        <v/>
      </c>
    </row>
    <row r="4030" spans="1:15" outlineLevel="2">
      <c r="A4030" t="s">
        <v>26321</v>
      </c>
      <c r="C4030" s="191" t="s">
        <v>26322</v>
      </c>
      <c r="E4030" t="s">
        <v>26323</v>
      </c>
      <c r="F4030" t="s">
        <v>2221</v>
      </c>
      <c r="G4030" t="s">
        <v>399</v>
      </c>
      <c r="H4030">
        <v>770</v>
      </c>
      <c r="J4030" t="s">
        <v>22634</v>
      </c>
      <c r="K4030" s="132" t="str">
        <f>IFERROR(IFERROR(INDEX(Кат!$O:$O,MATCH($C4030,Кат!$I:$I,0)),INDEX(Торг!$L:$L,MATCH($C4030,Торг!$I:$I,0))),"")</f>
        <v/>
      </c>
      <c r="L4030" s="132" t="str">
        <f>IFERROR(IFERROR(INDEX(Кат!$A:$A,MATCH($C4030,Кат!$I:$I,0)),INDEX(Торг!$A:$A,MATCH($C4030,Торг!$I:$I,0))),"")</f>
        <v/>
      </c>
      <c r="M4030" s="132" t="str">
        <f>IFERROR(IFERROR(INDEX(Кат!$B:$B,MATCH($C4030,Кат!$I:$I,0)),INDEX(Торг!$B:$B,MATCH($C4030,Торг!$I:$I,0))),"")</f>
        <v/>
      </c>
      <c r="N4030" s="132" t="str">
        <f t="shared" si="62"/>
        <v>LYNX SG-1107</v>
      </c>
      <c r="O4030" s="132" t="str">
        <f>IFERROR(IFERROR(INDEX(Кат!$B:$B,MATCH($N4030,Кат!$I:$I,0)),INDEX(Торг!$B:$B,MATCH($N4030,Торг!$I:$I,0))),"")</f>
        <v/>
      </c>
    </row>
    <row r="4031" spans="1:15" outlineLevel="2">
      <c r="A4031" t="s">
        <v>24000</v>
      </c>
      <c r="C4031" s="191"/>
      <c r="E4031" t="s">
        <v>24001</v>
      </c>
      <c r="J4031" t="s">
        <v>22634</v>
      </c>
      <c r="K4031" s="132" t="str">
        <f>IFERROR(IFERROR(INDEX(Кат!$O:$O,MATCH($C4031,Кат!$I:$I,0)),INDEX(Торг!$L:$L,MATCH($C4031,Торг!$I:$I,0))),"")</f>
        <v/>
      </c>
      <c r="L4031" s="132" t="str">
        <f>IFERROR(IFERROR(INDEX(Кат!$A:$A,MATCH($C4031,Кат!$I:$I,0)),INDEX(Торг!$A:$A,MATCH($C4031,Торг!$I:$I,0))),"")</f>
        <v/>
      </c>
      <c r="M4031" s="132" t="str">
        <f>IFERROR(IFERROR(INDEX(Кат!$B:$B,MATCH($C4031,Кат!$I:$I,0)),INDEX(Торг!$B:$B,MATCH($C4031,Торг!$I:$I,0))),"")</f>
        <v/>
      </c>
      <c r="N4031" s="132" t="str">
        <f t="shared" si="62"/>
        <v xml:space="preserve"> </v>
      </c>
      <c r="O4031" s="132" t="str">
        <f>IFERROR(IFERROR(INDEX(Кат!$B:$B,MATCH($N4031,Кат!$I:$I,0)),INDEX(Торг!$B:$B,MATCH($N4031,Торг!$I:$I,0))),"")</f>
        <v/>
      </c>
    </row>
    <row r="4032" spans="1:15" outlineLevel="2">
      <c r="A4032" t="s">
        <v>17081</v>
      </c>
      <c r="C4032" s="191" t="s">
        <v>13593</v>
      </c>
      <c r="E4032" t="s">
        <v>13632</v>
      </c>
      <c r="F4032" t="s">
        <v>2221</v>
      </c>
      <c r="G4032" t="s">
        <v>399</v>
      </c>
      <c r="H4032">
        <v>2060</v>
      </c>
      <c r="J4032" t="s">
        <v>22634</v>
      </c>
      <c r="K4032" s="132" t="str">
        <f>IFERROR(IFERROR(INDEX(Кат!$O:$O,MATCH($C4032,Кат!$I:$I,0)),INDEX(Торг!$L:$L,MATCH($C4032,Торг!$I:$I,0))),"")</f>
        <v/>
      </c>
      <c r="L4032" s="132" t="str">
        <f>IFERROR(IFERROR(INDEX(Кат!$A:$A,MATCH($C4032,Кат!$I:$I,0)),INDEX(Торг!$A:$A,MATCH($C4032,Торг!$I:$I,0))),"")</f>
        <v/>
      </c>
      <c r="M4032" s="132" t="str">
        <f>IFERROR(IFERROR(INDEX(Кат!$B:$B,MATCH($C4032,Кат!$I:$I,0)),INDEX(Торг!$B:$B,MATCH($C4032,Торг!$I:$I,0))),"")</f>
        <v/>
      </c>
      <c r="N4032" s="132" t="str">
        <f t="shared" si="62"/>
        <v>LYNX SC-2882</v>
      </c>
      <c r="O4032" s="132" t="str">
        <f>IFERROR(IFERROR(INDEX(Кат!$B:$B,MATCH($N4032,Кат!$I:$I,0)),INDEX(Торг!$B:$B,MATCH($N4032,Торг!$I:$I,0))),"")</f>
        <v/>
      </c>
    </row>
    <row r="4033" spans="1:15" outlineLevel="2">
      <c r="A4033" t="s">
        <v>24002</v>
      </c>
      <c r="C4033" s="191"/>
      <c r="E4033" t="s">
        <v>23632</v>
      </c>
      <c r="J4033" t="s">
        <v>22634</v>
      </c>
      <c r="K4033" s="132" t="str">
        <f>IFERROR(IFERROR(INDEX(Кат!$O:$O,MATCH($C4033,Кат!$I:$I,0)),INDEX(Торг!$L:$L,MATCH($C4033,Торг!$I:$I,0))),"")</f>
        <v/>
      </c>
      <c r="L4033" s="132" t="str">
        <f>IFERROR(IFERROR(INDEX(Кат!$A:$A,MATCH($C4033,Кат!$I:$I,0)),INDEX(Торг!$A:$A,MATCH($C4033,Торг!$I:$I,0))),"")</f>
        <v/>
      </c>
      <c r="M4033" s="132" t="str">
        <f>IFERROR(IFERROR(INDEX(Кат!$B:$B,MATCH($C4033,Кат!$I:$I,0)),INDEX(Торг!$B:$B,MATCH($C4033,Торг!$I:$I,0))),"")</f>
        <v/>
      </c>
      <c r="N4033" s="132" t="str">
        <f t="shared" si="62"/>
        <v xml:space="preserve"> </v>
      </c>
      <c r="O4033" s="132" t="str">
        <f>IFERROR(IFERROR(INDEX(Кат!$B:$B,MATCH($N4033,Кат!$I:$I,0)),INDEX(Торг!$B:$B,MATCH($N4033,Торг!$I:$I,0))),"")</f>
        <v/>
      </c>
    </row>
    <row r="4034" spans="1:15" outlineLevel="2">
      <c r="A4034" t="s">
        <v>17082</v>
      </c>
      <c r="C4034" s="191" t="s">
        <v>6334</v>
      </c>
      <c r="E4034" t="s">
        <v>6335</v>
      </c>
      <c r="F4034" t="s">
        <v>2221</v>
      </c>
      <c r="G4034" t="s">
        <v>399</v>
      </c>
      <c r="H4034">
        <v>320</v>
      </c>
      <c r="J4034" t="s">
        <v>22634</v>
      </c>
      <c r="K4034" s="132" t="str">
        <f>IFERROR(IFERROR(INDEX(Кат!$O:$O,MATCH($C4034,Кат!$I:$I,0)),INDEX(Торг!$L:$L,MATCH($C4034,Торг!$I:$I,0))),"")</f>
        <v/>
      </c>
      <c r="L4034" s="132" t="str">
        <f>IFERROR(IFERROR(INDEX(Кат!$A:$A,MATCH($C4034,Кат!$I:$I,0)),INDEX(Торг!$A:$A,MATCH($C4034,Торг!$I:$I,0))),"")</f>
        <v/>
      </c>
      <c r="M4034" s="132" t="str">
        <f>IFERROR(IFERROR(INDEX(Кат!$B:$B,MATCH($C4034,Кат!$I:$I,0)),INDEX(Торг!$B:$B,MATCH($C4034,Торг!$I:$I,0))),"")</f>
        <v/>
      </c>
      <c r="N4034" s="132" t="str">
        <f t="shared" si="62"/>
        <v>LYNX PS-3030</v>
      </c>
      <c r="O4034" s="132" t="str">
        <f>IFERROR(IFERROR(INDEX(Кат!$B:$B,MATCH($N4034,Кат!$I:$I,0)),INDEX(Торг!$B:$B,MATCH($N4034,Торг!$I:$I,0))),"")</f>
        <v/>
      </c>
    </row>
    <row r="4035" spans="1:15" outlineLevel="2">
      <c r="A4035" t="s">
        <v>24003</v>
      </c>
      <c r="C4035" s="191"/>
      <c r="E4035" t="s">
        <v>23895</v>
      </c>
      <c r="J4035" t="s">
        <v>22634</v>
      </c>
      <c r="K4035" s="132" t="str">
        <f>IFERROR(IFERROR(INDEX(Кат!$O:$O,MATCH($C4035,Кат!$I:$I,0)),INDEX(Торг!$L:$L,MATCH($C4035,Торг!$I:$I,0))),"")</f>
        <v/>
      </c>
      <c r="L4035" s="132" t="str">
        <f>IFERROR(IFERROR(INDEX(Кат!$A:$A,MATCH($C4035,Кат!$I:$I,0)),INDEX(Торг!$A:$A,MATCH($C4035,Торг!$I:$I,0))),"")</f>
        <v/>
      </c>
      <c r="M4035" s="132" t="str">
        <f>IFERROR(IFERROR(INDEX(Кат!$B:$B,MATCH($C4035,Кат!$I:$I,0)),INDEX(Торг!$B:$B,MATCH($C4035,Торг!$I:$I,0))),"")</f>
        <v/>
      </c>
      <c r="N4035" s="132" t="str">
        <f t="shared" si="62"/>
        <v xml:space="preserve"> </v>
      </c>
      <c r="O4035" s="132" t="str">
        <f>IFERROR(IFERROR(INDEX(Кат!$B:$B,MATCH($N4035,Кат!$I:$I,0)),INDEX(Торг!$B:$B,MATCH($N4035,Торг!$I:$I,0))),"")</f>
        <v/>
      </c>
    </row>
    <row r="4036" spans="1:15" outlineLevel="2">
      <c r="A4036" t="s">
        <v>17083</v>
      </c>
      <c r="C4036" s="191" t="s">
        <v>6336</v>
      </c>
      <c r="E4036" t="s">
        <v>6337</v>
      </c>
      <c r="F4036" t="s">
        <v>2221</v>
      </c>
      <c r="G4036" t="s">
        <v>399</v>
      </c>
      <c r="H4036">
        <v>6240</v>
      </c>
      <c r="J4036" t="s">
        <v>22634</v>
      </c>
      <c r="K4036" s="132" t="str">
        <f>IFERROR(IFERROR(INDEX(Кат!$O:$O,MATCH($C4036,Кат!$I:$I,0)),INDEX(Торг!$L:$L,MATCH($C4036,Торг!$I:$I,0))),"")</f>
        <v/>
      </c>
      <c r="L4036" s="132" t="str">
        <f>IFERROR(IFERROR(INDEX(Кат!$A:$A,MATCH($C4036,Кат!$I:$I,0)),INDEX(Торг!$A:$A,MATCH($C4036,Торг!$I:$I,0))),"")</f>
        <v/>
      </c>
      <c r="M4036" s="132" t="str">
        <f>IFERROR(IFERROR(INDEX(Кат!$B:$B,MATCH($C4036,Кат!$I:$I,0)),INDEX(Торг!$B:$B,MATCH($C4036,Торг!$I:$I,0))),"")</f>
        <v/>
      </c>
      <c r="N4036" s="132" t="str">
        <f t="shared" si="62"/>
        <v>LYNX RC-0093</v>
      </c>
      <c r="O4036" s="132" t="str">
        <f>IFERROR(IFERROR(INDEX(Кат!$B:$B,MATCH($N4036,Кат!$I:$I,0)),INDEX(Торг!$B:$B,MATCH($N4036,Торг!$I:$I,0))),"")</f>
        <v/>
      </c>
    </row>
    <row r="4037" spans="1:15" outlineLevel="2">
      <c r="A4037" t="s">
        <v>17084</v>
      </c>
      <c r="C4037" s="191" t="s">
        <v>6338</v>
      </c>
      <c r="E4037" t="s">
        <v>6339</v>
      </c>
      <c r="F4037" t="s">
        <v>2221</v>
      </c>
      <c r="G4037" t="s">
        <v>399</v>
      </c>
      <c r="H4037">
        <v>8820</v>
      </c>
      <c r="J4037" t="s">
        <v>22634</v>
      </c>
      <c r="K4037" s="132" t="str">
        <f>IFERROR(IFERROR(INDEX(Кат!$O:$O,MATCH($C4037,Кат!$I:$I,0)),INDEX(Торг!$L:$L,MATCH($C4037,Торг!$I:$I,0))),"")</f>
        <v/>
      </c>
      <c r="L4037" s="132" t="str">
        <f>IFERROR(IFERROR(INDEX(Кат!$A:$A,MATCH($C4037,Кат!$I:$I,0)),INDEX(Торг!$A:$A,MATCH($C4037,Торг!$I:$I,0))),"")</f>
        <v/>
      </c>
      <c r="M4037" s="132" t="str">
        <f>IFERROR(IFERROR(INDEX(Кат!$B:$B,MATCH($C4037,Кат!$I:$I,0)),INDEX(Торг!$B:$B,MATCH($C4037,Торг!$I:$I,0))),"")</f>
        <v/>
      </c>
      <c r="N4037" s="132" t="str">
        <f t="shared" si="62"/>
        <v>LYNX RC-0011</v>
      </c>
      <c r="O4037" s="132" t="str">
        <f>IFERROR(IFERROR(INDEX(Кат!$B:$B,MATCH($N4037,Кат!$I:$I,0)),INDEX(Торг!$B:$B,MATCH($N4037,Торг!$I:$I,0))),"")</f>
        <v/>
      </c>
    </row>
    <row r="4038" spans="1:15" outlineLevel="2">
      <c r="A4038" t="s">
        <v>26495</v>
      </c>
      <c r="C4038" s="191" t="s">
        <v>26496</v>
      </c>
      <c r="E4038" t="s">
        <v>26497</v>
      </c>
      <c r="F4038" t="s">
        <v>2221</v>
      </c>
      <c r="G4038" t="s">
        <v>399</v>
      </c>
      <c r="H4038">
        <v>1120</v>
      </c>
      <c r="J4038" t="s">
        <v>22634</v>
      </c>
      <c r="K4038" s="132" t="str">
        <f>IFERROR(IFERROR(INDEX(Кат!$O:$O,MATCH($C4038,Кат!$I:$I,0)),INDEX(Торг!$L:$L,MATCH($C4038,Торг!$I:$I,0))),"")</f>
        <v/>
      </c>
      <c r="L4038" s="132" t="str">
        <f>IFERROR(IFERROR(INDEX(Кат!$A:$A,MATCH($C4038,Кат!$I:$I,0)),INDEX(Торг!$A:$A,MATCH($C4038,Торг!$I:$I,0))),"")</f>
        <v/>
      </c>
      <c r="M4038" s="132" t="str">
        <f>IFERROR(IFERROR(INDEX(Кат!$B:$B,MATCH($C4038,Кат!$I:$I,0)),INDEX(Торг!$B:$B,MATCH($C4038,Торг!$I:$I,0))),"")</f>
        <v/>
      </c>
      <c r="N4038" s="132" t="str">
        <f t="shared" si="62"/>
        <v>LYNX RH-0162</v>
      </c>
      <c r="O4038" s="132" t="str">
        <f>IFERROR(IFERROR(INDEX(Кат!$B:$B,MATCH($N4038,Кат!$I:$I,0)),INDEX(Торг!$B:$B,MATCH($N4038,Торг!$I:$I,0))),"")</f>
        <v/>
      </c>
    </row>
    <row r="4039" spans="1:15" outlineLevel="2">
      <c r="A4039" t="s">
        <v>26498</v>
      </c>
      <c r="C4039" s="191" t="s">
        <v>26499</v>
      </c>
      <c r="E4039" t="s">
        <v>26500</v>
      </c>
      <c r="F4039" t="s">
        <v>2221</v>
      </c>
      <c r="G4039" t="s">
        <v>399</v>
      </c>
      <c r="H4039">
        <v>1130</v>
      </c>
      <c r="J4039" t="s">
        <v>22634</v>
      </c>
      <c r="K4039" s="132" t="str">
        <f>IFERROR(IFERROR(INDEX(Кат!$O:$O,MATCH($C4039,Кат!$I:$I,0)),INDEX(Торг!$L:$L,MATCH($C4039,Торг!$I:$I,0))),"")</f>
        <v/>
      </c>
      <c r="L4039" s="132" t="str">
        <f>IFERROR(IFERROR(INDEX(Кат!$A:$A,MATCH($C4039,Кат!$I:$I,0)),INDEX(Торг!$A:$A,MATCH($C4039,Торг!$I:$I,0))),"")</f>
        <v/>
      </c>
      <c r="M4039" s="132" t="str">
        <f>IFERROR(IFERROR(INDEX(Кат!$B:$B,MATCH($C4039,Кат!$I:$I,0)),INDEX(Торг!$B:$B,MATCH($C4039,Торг!$I:$I,0))),"")</f>
        <v/>
      </c>
      <c r="N4039" s="132" t="str">
        <f t="shared" si="62"/>
        <v>LYNX RH-0161</v>
      </c>
      <c r="O4039" s="132" t="str">
        <f>IFERROR(IFERROR(INDEX(Кат!$B:$B,MATCH($N4039,Кат!$I:$I,0)),INDEX(Торг!$B:$B,MATCH($N4039,Торг!$I:$I,0))),"")</f>
        <v/>
      </c>
    </row>
    <row r="4040" spans="1:15" outlineLevel="2">
      <c r="A4040" t="s">
        <v>17085</v>
      </c>
      <c r="C4040" s="191" t="s">
        <v>6340</v>
      </c>
      <c r="E4040" t="s">
        <v>6341</v>
      </c>
      <c r="F4040" t="s">
        <v>2221</v>
      </c>
      <c r="G4040" t="s">
        <v>399</v>
      </c>
      <c r="H4040">
        <v>1360</v>
      </c>
      <c r="J4040" t="s">
        <v>22634</v>
      </c>
      <c r="K4040" s="132" t="str">
        <f>IFERROR(IFERROR(INDEX(Кат!$O:$O,MATCH($C4040,Кат!$I:$I,0)),INDEX(Торг!$L:$L,MATCH($C4040,Торг!$I:$I,0))),"")</f>
        <v/>
      </c>
      <c r="L4040" s="132" t="str">
        <f>IFERROR(IFERROR(INDEX(Кат!$A:$A,MATCH($C4040,Кат!$I:$I,0)),INDEX(Торг!$A:$A,MATCH($C4040,Торг!$I:$I,0))),"")</f>
        <v/>
      </c>
      <c r="M4040" s="132" t="str">
        <f>IFERROR(IFERROR(INDEX(Кат!$B:$B,MATCH($C4040,Кат!$I:$I,0)),INDEX(Торг!$B:$B,MATCH($C4040,Торг!$I:$I,0))),"")</f>
        <v/>
      </c>
      <c r="N4040" s="132" t="str">
        <f t="shared" ref="N4040:N4103" si="63">_xlfn.CONCAT(F4040," ",C4040)</f>
        <v>LYNX RH-0331</v>
      </c>
      <c r="O4040" s="132" t="str">
        <f>IFERROR(IFERROR(INDEX(Кат!$B:$B,MATCH($N4040,Кат!$I:$I,0)),INDEX(Торг!$B:$B,MATCH($N4040,Торг!$I:$I,0))),"")</f>
        <v/>
      </c>
    </row>
    <row r="4041" spans="1:15" outlineLevel="2">
      <c r="A4041" t="s">
        <v>26261</v>
      </c>
      <c r="C4041" s="191" t="s">
        <v>26262</v>
      </c>
      <c r="E4041" t="s">
        <v>30827</v>
      </c>
      <c r="F4041" t="s">
        <v>2221</v>
      </c>
      <c r="G4041" t="s">
        <v>399</v>
      </c>
      <c r="H4041">
        <v>3840</v>
      </c>
      <c r="J4041" t="s">
        <v>22634</v>
      </c>
      <c r="K4041" s="132" t="str">
        <f>IFERROR(IFERROR(INDEX(Кат!$O:$O,MATCH($C4041,Кат!$I:$I,0)),INDEX(Торг!$L:$L,MATCH($C4041,Торг!$I:$I,0))),"")</f>
        <v/>
      </c>
      <c r="L4041" s="132" t="str">
        <f>IFERROR(IFERROR(INDEX(Кат!$A:$A,MATCH($C4041,Кат!$I:$I,0)),INDEX(Торг!$A:$A,MATCH($C4041,Торг!$I:$I,0))),"")</f>
        <v/>
      </c>
      <c r="M4041" s="132" t="str">
        <f>IFERROR(IFERROR(INDEX(Кат!$B:$B,MATCH($C4041,Кат!$I:$I,0)),INDEX(Торг!$B:$B,MATCH($C4041,Торг!$I:$I,0))),"")</f>
        <v/>
      </c>
      <c r="N4041" s="132" t="str">
        <f t="shared" si="63"/>
        <v>LYNX RH-0343</v>
      </c>
      <c r="O4041" s="132" t="str">
        <f>IFERROR(IFERROR(INDEX(Кат!$B:$B,MATCH($N4041,Кат!$I:$I,0)),INDEX(Торг!$B:$B,MATCH($N4041,Торг!$I:$I,0))),"")</f>
        <v/>
      </c>
    </row>
    <row r="4042" spans="1:15" outlineLevel="2">
      <c r="A4042" t="s">
        <v>17086</v>
      </c>
      <c r="C4042" s="191" t="s">
        <v>6342</v>
      </c>
      <c r="E4042" t="s">
        <v>6343</v>
      </c>
      <c r="F4042" t="s">
        <v>2221</v>
      </c>
      <c r="G4042" t="s">
        <v>399</v>
      </c>
      <c r="H4042">
        <v>1490</v>
      </c>
      <c r="J4042" t="s">
        <v>22634</v>
      </c>
      <c r="K4042" s="132" t="str">
        <f>IFERROR(IFERROR(INDEX(Кат!$O:$O,MATCH($C4042,Кат!$I:$I,0)),INDEX(Торг!$L:$L,MATCH($C4042,Торг!$I:$I,0))),"")</f>
        <v/>
      </c>
      <c r="L4042" s="132" t="str">
        <f>IFERROR(IFERROR(INDEX(Кат!$A:$A,MATCH($C4042,Кат!$I:$I,0)),INDEX(Торг!$A:$A,MATCH($C4042,Торг!$I:$I,0))),"")</f>
        <v/>
      </c>
      <c r="M4042" s="132" t="str">
        <f>IFERROR(IFERROR(INDEX(Кат!$B:$B,MATCH($C4042,Кат!$I:$I,0)),INDEX(Торг!$B:$B,MATCH($C4042,Торг!$I:$I,0))),"")</f>
        <v/>
      </c>
      <c r="N4042" s="132" t="str">
        <f t="shared" si="63"/>
        <v>LYNX RH-0254</v>
      </c>
      <c r="O4042" s="132" t="str">
        <f>IFERROR(IFERROR(INDEX(Кат!$B:$B,MATCH($N4042,Кат!$I:$I,0)),INDEX(Торг!$B:$B,MATCH($N4042,Торг!$I:$I,0))),"")</f>
        <v/>
      </c>
    </row>
    <row r="4043" spans="1:15" outlineLevel="2">
      <c r="A4043" t="s">
        <v>26501</v>
      </c>
      <c r="C4043" s="191" t="s">
        <v>26502</v>
      </c>
      <c r="E4043" t="s">
        <v>26503</v>
      </c>
      <c r="F4043" t="s">
        <v>2221</v>
      </c>
      <c r="G4043" t="s">
        <v>399</v>
      </c>
      <c r="H4043">
        <v>5560</v>
      </c>
      <c r="J4043" t="s">
        <v>22634</v>
      </c>
      <c r="K4043" s="132" t="str">
        <f>IFERROR(IFERROR(INDEX(Кат!$O:$O,MATCH($C4043,Кат!$I:$I,0)),INDEX(Торг!$L:$L,MATCH($C4043,Торг!$I:$I,0))),"")</f>
        <v/>
      </c>
      <c r="L4043" s="132" t="str">
        <f>IFERROR(IFERROR(INDEX(Кат!$A:$A,MATCH($C4043,Кат!$I:$I,0)),INDEX(Торг!$A:$A,MATCH($C4043,Торг!$I:$I,0))),"")</f>
        <v/>
      </c>
      <c r="M4043" s="132" t="str">
        <f>IFERROR(IFERROR(INDEX(Кат!$B:$B,MATCH($C4043,Кат!$I:$I,0)),INDEX(Торг!$B:$B,MATCH($C4043,Торг!$I:$I,0))),"")</f>
        <v/>
      </c>
      <c r="N4043" s="132" t="str">
        <f t="shared" si="63"/>
        <v>LYNX RH-0249</v>
      </c>
      <c r="O4043" s="132" t="str">
        <f>IFERROR(IFERROR(INDEX(Кат!$B:$B,MATCH($N4043,Кат!$I:$I,0)),INDEX(Торг!$B:$B,MATCH($N4043,Торг!$I:$I,0))),"")</f>
        <v/>
      </c>
    </row>
    <row r="4044" spans="1:15" outlineLevel="1">
      <c r="A4044" t="s">
        <v>26737</v>
      </c>
      <c r="C4044" s="191" t="s">
        <v>26738</v>
      </c>
      <c r="E4044" t="s">
        <v>26739</v>
      </c>
      <c r="F4044" t="s">
        <v>2221</v>
      </c>
      <c r="G4044" t="s">
        <v>399</v>
      </c>
      <c r="H4044">
        <v>2660</v>
      </c>
      <c r="J4044" t="s">
        <v>22634</v>
      </c>
      <c r="K4044" s="132" t="str">
        <f>IFERROR(IFERROR(INDEX(Кат!$O:$O,MATCH($C4044,Кат!$I:$I,0)),INDEX(Торг!$L:$L,MATCH($C4044,Торг!$I:$I,0))),"")</f>
        <v/>
      </c>
      <c r="L4044" s="132" t="str">
        <f>IFERROR(IFERROR(INDEX(Кат!$A:$A,MATCH($C4044,Кат!$I:$I,0)),INDEX(Торг!$A:$A,MATCH($C4044,Торг!$I:$I,0))),"")</f>
        <v/>
      </c>
      <c r="M4044" s="132" t="str">
        <f>IFERROR(IFERROR(INDEX(Кат!$B:$B,MATCH($C4044,Кат!$I:$I,0)),INDEX(Торг!$B:$B,MATCH($C4044,Торг!$I:$I,0))),"")</f>
        <v/>
      </c>
      <c r="N4044" s="132" t="str">
        <f t="shared" si="63"/>
        <v>LYNX RM-1136</v>
      </c>
      <c r="O4044" s="132" t="str">
        <f>IFERROR(IFERROR(INDEX(Кат!$B:$B,MATCH($N4044,Кат!$I:$I,0)),INDEX(Торг!$B:$B,MATCH($N4044,Торг!$I:$I,0))),"")</f>
        <v/>
      </c>
    </row>
    <row r="4045" spans="1:15" outlineLevel="2">
      <c r="A4045" t="s">
        <v>17087</v>
      </c>
      <c r="C4045" s="191" t="s">
        <v>6344</v>
      </c>
      <c r="E4045" t="s">
        <v>6345</v>
      </c>
      <c r="F4045" t="s">
        <v>2221</v>
      </c>
      <c r="G4045" t="s">
        <v>399</v>
      </c>
      <c r="H4045">
        <v>2670</v>
      </c>
      <c r="J4045" t="s">
        <v>22634</v>
      </c>
      <c r="K4045" s="132" t="str">
        <f>IFERROR(IFERROR(INDEX(Кат!$O:$O,MATCH($C4045,Кат!$I:$I,0)),INDEX(Торг!$L:$L,MATCH($C4045,Торг!$I:$I,0))),"")</f>
        <v/>
      </c>
      <c r="L4045" s="132" t="str">
        <f>IFERROR(IFERROR(INDEX(Кат!$A:$A,MATCH($C4045,Кат!$I:$I,0)),INDEX(Торг!$A:$A,MATCH($C4045,Торг!$I:$I,0))),"")</f>
        <v/>
      </c>
      <c r="M4045" s="132" t="str">
        <f>IFERROR(IFERROR(INDEX(Кат!$B:$B,MATCH($C4045,Кат!$I:$I,0)),INDEX(Торг!$B:$B,MATCH($C4045,Торг!$I:$I,0))),"")</f>
        <v/>
      </c>
      <c r="N4045" s="132" t="str">
        <f t="shared" si="63"/>
        <v>LYNX RM-1137</v>
      </c>
      <c r="O4045" s="132" t="str">
        <f>IFERROR(IFERROR(INDEX(Кат!$B:$B,MATCH($N4045,Кат!$I:$I,0)),INDEX(Торг!$B:$B,MATCH($N4045,Торг!$I:$I,0))),"")</f>
        <v/>
      </c>
    </row>
    <row r="4046" spans="1:15" outlineLevel="2">
      <c r="A4046" t="s">
        <v>17088</v>
      </c>
      <c r="C4046" s="191" t="s">
        <v>6346</v>
      </c>
      <c r="E4046" t="s">
        <v>6347</v>
      </c>
      <c r="F4046" t="s">
        <v>2221</v>
      </c>
      <c r="G4046" t="s">
        <v>399</v>
      </c>
      <c r="H4046">
        <v>2660</v>
      </c>
      <c r="J4046" t="s">
        <v>22634</v>
      </c>
      <c r="K4046" s="132" t="str">
        <f>IFERROR(IFERROR(INDEX(Кат!$O:$O,MATCH($C4046,Кат!$I:$I,0)),INDEX(Торг!$L:$L,MATCH($C4046,Торг!$I:$I,0))),"")</f>
        <v/>
      </c>
      <c r="L4046" s="132" t="str">
        <f>IFERROR(IFERROR(INDEX(Кат!$A:$A,MATCH($C4046,Кат!$I:$I,0)),INDEX(Торг!$A:$A,MATCH($C4046,Торг!$I:$I,0))),"")</f>
        <v/>
      </c>
      <c r="M4046" s="132" t="str">
        <f>IFERROR(IFERROR(INDEX(Кат!$B:$B,MATCH($C4046,Кат!$I:$I,0)),INDEX(Торг!$B:$B,MATCH($C4046,Торг!$I:$I,0))),"")</f>
        <v/>
      </c>
      <c r="N4046" s="132" t="str">
        <f t="shared" si="63"/>
        <v>LYNX RM-1138</v>
      </c>
      <c r="O4046" s="132" t="str">
        <f>IFERROR(IFERROR(INDEX(Кат!$B:$B,MATCH($N4046,Кат!$I:$I,0)),INDEX(Торг!$B:$B,MATCH($N4046,Торг!$I:$I,0))),"")</f>
        <v/>
      </c>
    </row>
    <row r="4047" spans="1:15" outlineLevel="2">
      <c r="A4047" t="s">
        <v>17089</v>
      </c>
      <c r="C4047" s="191" t="s">
        <v>6348</v>
      </c>
      <c r="E4047" t="s">
        <v>6349</v>
      </c>
      <c r="F4047" t="s">
        <v>2221</v>
      </c>
      <c r="G4047" t="s">
        <v>399</v>
      </c>
      <c r="H4047">
        <v>3730</v>
      </c>
      <c r="J4047" t="s">
        <v>22634</v>
      </c>
      <c r="K4047" s="132" t="str">
        <f>IFERROR(IFERROR(INDEX(Кат!$O:$O,MATCH($C4047,Кат!$I:$I,0)),INDEX(Торг!$L:$L,MATCH($C4047,Торг!$I:$I,0))),"")</f>
        <v/>
      </c>
      <c r="L4047" s="132" t="str">
        <f>IFERROR(IFERROR(INDEX(Кат!$A:$A,MATCH($C4047,Кат!$I:$I,0)),INDEX(Торг!$A:$A,MATCH($C4047,Торг!$I:$I,0))),"")</f>
        <v/>
      </c>
      <c r="M4047" s="132" t="str">
        <f>IFERROR(IFERROR(INDEX(Кат!$B:$B,MATCH($C4047,Кат!$I:$I,0)),INDEX(Торг!$B:$B,MATCH($C4047,Торг!$I:$I,0))),"")</f>
        <v/>
      </c>
      <c r="N4047" s="132" t="str">
        <f t="shared" si="63"/>
        <v>LYNX RM-1149</v>
      </c>
      <c r="O4047" s="132" t="str">
        <f>IFERROR(IFERROR(INDEX(Кат!$B:$B,MATCH($N4047,Кат!$I:$I,0)),INDEX(Торг!$B:$B,MATCH($N4047,Торг!$I:$I,0))),"")</f>
        <v/>
      </c>
    </row>
    <row r="4048" spans="1:15" outlineLevel="2">
      <c r="A4048" t="s">
        <v>17090</v>
      </c>
      <c r="C4048" s="191" t="s">
        <v>6350</v>
      </c>
      <c r="E4048" t="s">
        <v>6351</v>
      </c>
      <c r="F4048" t="s">
        <v>2221</v>
      </c>
      <c r="G4048" t="s">
        <v>399</v>
      </c>
      <c r="H4048">
        <v>3000</v>
      </c>
      <c r="J4048" t="s">
        <v>22634</v>
      </c>
      <c r="K4048" s="132" t="str">
        <f>IFERROR(IFERROR(INDEX(Кат!$O:$O,MATCH($C4048,Кат!$I:$I,0)),INDEX(Торг!$L:$L,MATCH($C4048,Торг!$I:$I,0))),"")</f>
        <v/>
      </c>
      <c r="L4048" s="132" t="str">
        <f>IFERROR(IFERROR(INDEX(Кат!$A:$A,MATCH($C4048,Кат!$I:$I,0)),INDEX(Торг!$A:$A,MATCH($C4048,Торг!$I:$I,0))),"")</f>
        <v/>
      </c>
      <c r="M4048" s="132" t="str">
        <f>IFERROR(IFERROR(INDEX(Кат!$B:$B,MATCH($C4048,Кат!$I:$I,0)),INDEX(Торг!$B:$B,MATCH($C4048,Торг!$I:$I,0))),"")</f>
        <v/>
      </c>
      <c r="N4048" s="132" t="str">
        <f t="shared" si="63"/>
        <v>LYNX RM-1150</v>
      </c>
      <c r="O4048" s="132" t="str">
        <f>IFERROR(IFERROR(INDEX(Кат!$B:$B,MATCH($N4048,Кат!$I:$I,0)),INDEX(Торг!$B:$B,MATCH($N4048,Торг!$I:$I,0))),"")</f>
        <v/>
      </c>
    </row>
    <row r="4049" spans="1:15" outlineLevel="1">
      <c r="A4049" t="s">
        <v>23006</v>
      </c>
      <c r="C4049" s="191" t="s">
        <v>23007</v>
      </c>
      <c r="E4049" t="s">
        <v>23008</v>
      </c>
      <c r="F4049" t="s">
        <v>2221</v>
      </c>
      <c r="G4049" t="s">
        <v>399</v>
      </c>
      <c r="H4049">
        <v>5330</v>
      </c>
      <c r="J4049" t="s">
        <v>22634</v>
      </c>
      <c r="K4049" s="132" t="str">
        <f>IFERROR(IFERROR(INDEX(Кат!$O:$O,MATCH($C4049,Кат!$I:$I,0)),INDEX(Торг!$L:$L,MATCH($C4049,Торг!$I:$I,0))),"")</f>
        <v/>
      </c>
      <c r="L4049" s="132" t="str">
        <f>IFERROR(IFERROR(INDEX(Кат!$A:$A,MATCH($C4049,Кат!$I:$I,0)),INDEX(Торг!$A:$A,MATCH($C4049,Торг!$I:$I,0))),"")</f>
        <v/>
      </c>
      <c r="M4049" s="132" t="str">
        <f>IFERROR(IFERROR(INDEX(Кат!$B:$B,MATCH($C4049,Кат!$I:$I,0)),INDEX(Торг!$B:$B,MATCH($C4049,Торг!$I:$I,0))),"")</f>
        <v/>
      </c>
      <c r="N4049" s="132" t="str">
        <f t="shared" si="63"/>
        <v>LYNX RB-1023</v>
      </c>
      <c r="O4049" s="132" t="str">
        <f>IFERROR(IFERROR(INDEX(Кат!$B:$B,MATCH($N4049,Кат!$I:$I,0)),INDEX(Торг!$B:$B,MATCH($N4049,Торг!$I:$I,0))),"")</f>
        <v/>
      </c>
    </row>
    <row r="4050" spans="1:15" outlineLevel="2">
      <c r="A4050" t="s">
        <v>24004</v>
      </c>
      <c r="C4050" s="191"/>
      <c r="E4050" t="s">
        <v>24005</v>
      </c>
      <c r="J4050" t="s">
        <v>22634</v>
      </c>
      <c r="K4050" s="132" t="str">
        <f>IFERROR(IFERROR(INDEX(Кат!$O:$O,MATCH($C4050,Кат!$I:$I,0)),INDEX(Торг!$L:$L,MATCH($C4050,Торг!$I:$I,0))),"")</f>
        <v/>
      </c>
      <c r="L4050" s="132" t="str">
        <f>IFERROR(IFERROR(INDEX(Кат!$A:$A,MATCH($C4050,Кат!$I:$I,0)),INDEX(Торг!$A:$A,MATCH($C4050,Торг!$I:$I,0))),"")</f>
        <v/>
      </c>
      <c r="M4050" s="132" t="str">
        <f>IFERROR(IFERROR(INDEX(Кат!$B:$B,MATCH($C4050,Кат!$I:$I,0)),INDEX(Торг!$B:$B,MATCH($C4050,Торг!$I:$I,0))),"")</f>
        <v/>
      </c>
      <c r="N4050" s="132" t="str">
        <f t="shared" si="63"/>
        <v xml:space="preserve"> </v>
      </c>
      <c r="O4050" s="132" t="str">
        <f>IFERROR(IFERROR(INDEX(Кат!$B:$B,MATCH($N4050,Кат!$I:$I,0)),INDEX(Торг!$B:$B,MATCH($N4050,Торг!$I:$I,0))),"")</f>
        <v/>
      </c>
    </row>
    <row r="4051" spans="1:15" outlineLevel="2">
      <c r="A4051" t="s">
        <v>24006</v>
      </c>
      <c r="C4051" s="191"/>
      <c r="E4051" t="s">
        <v>24007</v>
      </c>
      <c r="J4051" t="s">
        <v>22634</v>
      </c>
      <c r="K4051" s="132" t="str">
        <f>IFERROR(IFERROR(INDEX(Кат!$O:$O,MATCH($C4051,Кат!$I:$I,0)),INDEX(Торг!$L:$L,MATCH($C4051,Торг!$I:$I,0))),"")</f>
        <v/>
      </c>
      <c r="L4051" s="132" t="str">
        <f>IFERROR(IFERROR(INDEX(Кат!$A:$A,MATCH($C4051,Кат!$I:$I,0)),INDEX(Торг!$A:$A,MATCH($C4051,Торг!$I:$I,0))),"")</f>
        <v/>
      </c>
      <c r="M4051" s="132" t="str">
        <f>IFERROR(IFERROR(INDEX(Кат!$B:$B,MATCH($C4051,Кат!$I:$I,0)),INDEX(Торг!$B:$B,MATCH($C4051,Торг!$I:$I,0))),"")</f>
        <v/>
      </c>
      <c r="N4051" s="132" t="str">
        <f t="shared" si="63"/>
        <v xml:space="preserve"> </v>
      </c>
      <c r="O4051" s="132" t="str">
        <f>IFERROR(IFERROR(INDEX(Кат!$B:$B,MATCH($N4051,Кат!$I:$I,0)),INDEX(Торг!$B:$B,MATCH($N4051,Торг!$I:$I,0))),"")</f>
        <v/>
      </c>
    </row>
    <row r="4052" spans="1:15">
      <c r="A4052" t="s">
        <v>23275</v>
      </c>
      <c r="C4052" s="191" t="s">
        <v>23276</v>
      </c>
      <c r="E4052" t="s">
        <v>23277</v>
      </c>
      <c r="G4052" t="s">
        <v>375</v>
      </c>
      <c r="H4052">
        <v>13640</v>
      </c>
      <c r="J4052" t="s">
        <v>22634</v>
      </c>
      <c r="K4052" s="132" t="str">
        <f>IFERROR(IFERROR(INDEX(Кат!$O:$O,MATCH($C4052,Кат!$I:$I,0)),INDEX(Торг!$L:$L,MATCH($C4052,Торг!$I:$I,0))),"")</f>
        <v/>
      </c>
      <c r="L4052" s="132" t="str">
        <f>IFERROR(IFERROR(INDEX(Кат!$A:$A,MATCH($C4052,Кат!$I:$I,0)),INDEX(Торг!$A:$A,MATCH($C4052,Торг!$I:$I,0))),"")</f>
        <v/>
      </c>
      <c r="M4052" s="132" t="str">
        <f>IFERROR(IFERROR(INDEX(Кат!$B:$B,MATCH($C4052,Кат!$I:$I,0)),INDEX(Торг!$B:$B,MATCH($C4052,Торг!$I:$I,0))),"")</f>
        <v/>
      </c>
      <c r="N4052" s="132" t="str">
        <f t="shared" si="63"/>
        <v xml:space="preserve"> TK-0022</v>
      </c>
      <c r="O4052" s="132" t="str">
        <f>IFERROR(IFERROR(INDEX(Кат!$B:$B,MATCH($N4052,Кат!$I:$I,0)),INDEX(Торг!$B:$B,MATCH($N4052,Торг!$I:$I,0))),"")</f>
        <v/>
      </c>
    </row>
    <row r="4053" spans="1:15" outlineLevel="1">
      <c r="A4053" t="s">
        <v>26504</v>
      </c>
      <c r="C4053" s="191" t="s">
        <v>26505</v>
      </c>
      <c r="E4053" t="s">
        <v>26506</v>
      </c>
      <c r="F4053" t="s">
        <v>2221</v>
      </c>
      <c r="G4053" t="s">
        <v>375</v>
      </c>
      <c r="H4053">
        <v>8590</v>
      </c>
      <c r="J4053" t="s">
        <v>22634</v>
      </c>
      <c r="K4053" s="132" t="str">
        <f>IFERROR(IFERROR(INDEX(Кат!$O:$O,MATCH($C4053,Кат!$I:$I,0)),INDEX(Торг!$L:$L,MATCH($C4053,Торг!$I:$I,0))),"")</f>
        <v/>
      </c>
      <c r="L4053" s="132" t="str">
        <f>IFERROR(IFERROR(INDEX(Кат!$A:$A,MATCH($C4053,Кат!$I:$I,0)),INDEX(Торг!$A:$A,MATCH($C4053,Торг!$I:$I,0))),"")</f>
        <v/>
      </c>
      <c r="M4053" s="132" t="str">
        <f>IFERROR(IFERROR(INDEX(Кат!$B:$B,MATCH($C4053,Кат!$I:$I,0)),INDEX(Торг!$B:$B,MATCH($C4053,Торг!$I:$I,0))),"")</f>
        <v/>
      </c>
      <c r="N4053" s="132" t="str">
        <f t="shared" si="63"/>
        <v>LYNX TK-0051</v>
      </c>
      <c r="O4053" s="132" t="str">
        <f>IFERROR(IFERROR(INDEX(Кат!$B:$B,MATCH($N4053,Кат!$I:$I,0)),INDEX(Торг!$B:$B,MATCH($N4053,Торг!$I:$I,0))),"")</f>
        <v/>
      </c>
    </row>
    <row r="4054" spans="1:15" outlineLevel="1">
      <c r="A4054" t="s">
        <v>24008</v>
      </c>
      <c r="C4054" s="191"/>
      <c r="E4054" t="s">
        <v>24009</v>
      </c>
      <c r="J4054" t="s">
        <v>22634</v>
      </c>
      <c r="K4054" s="132" t="str">
        <f>IFERROR(IFERROR(INDEX(Кат!$O:$O,MATCH($C4054,Кат!$I:$I,0)),INDEX(Торг!$L:$L,MATCH($C4054,Торг!$I:$I,0))),"")</f>
        <v/>
      </c>
      <c r="L4054" s="132" t="str">
        <f>IFERROR(IFERROR(INDEX(Кат!$A:$A,MATCH($C4054,Кат!$I:$I,0)),INDEX(Торг!$A:$A,MATCH($C4054,Торг!$I:$I,0))),"")</f>
        <v/>
      </c>
      <c r="M4054" s="132" t="str">
        <f>IFERROR(IFERROR(INDEX(Кат!$B:$B,MATCH($C4054,Кат!$I:$I,0)),INDEX(Торг!$B:$B,MATCH($C4054,Торг!$I:$I,0))),"")</f>
        <v/>
      </c>
      <c r="N4054" s="132" t="str">
        <f t="shared" si="63"/>
        <v xml:space="preserve"> </v>
      </c>
      <c r="O4054" s="132" t="str">
        <f>IFERROR(IFERROR(INDEX(Кат!$B:$B,MATCH($N4054,Кат!$I:$I,0)),INDEX(Торг!$B:$B,MATCH($N4054,Торг!$I:$I,0))),"")</f>
        <v/>
      </c>
    </row>
    <row r="4055" spans="1:15" outlineLevel="1">
      <c r="A4055" t="s">
        <v>17118</v>
      </c>
      <c r="C4055" s="191" t="s">
        <v>17119</v>
      </c>
      <c r="E4055" t="s">
        <v>17120</v>
      </c>
      <c r="F4055" t="s">
        <v>2221</v>
      </c>
      <c r="G4055" t="s">
        <v>375</v>
      </c>
      <c r="H4055">
        <v>3850</v>
      </c>
      <c r="J4055" t="s">
        <v>22634</v>
      </c>
      <c r="K4055" s="132" t="str">
        <f>IFERROR(IFERROR(INDEX(Кат!$O:$O,MATCH($C4055,Кат!$I:$I,0)),INDEX(Торг!$L:$L,MATCH($C4055,Торг!$I:$I,0))),"")</f>
        <v/>
      </c>
      <c r="L4055" s="132" t="str">
        <f>IFERROR(IFERROR(INDEX(Кат!$A:$A,MATCH($C4055,Кат!$I:$I,0)),INDEX(Торг!$A:$A,MATCH($C4055,Торг!$I:$I,0))),"")</f>
        <v/>
      </c>
      <c r="M4055" s="132" t="str">
        <f>IFERROR(IFERROR(INDEX(Кат!$B:$B,MATCH($C4055,Кат!$I:$I,0)),INDEX(Торг!$B:$B,MATCH($C4055,Торг!$I:$I,0))),"")</f>
        <v/>
      </c>
      <c r="N4055" s="132" t="str">
        <f t="shared" si="63"/>
        <v>LYNX PW-1300</v>
      </c>
      <c r="O4055" s="132" t="str">
        <f>IFERROR(IFERROR(INDEX(Кат!$B:$B,MATCH($N4055,Кат!$I:$I,0)),INDEX(Торг!$B:$B,MATCH($N4055,Торг!$I:$I,0))),"")</f>
        <v/>
      </c>
    </row>
    <row r="4056" spans="1:15" outlineLevel="1">
      <c r="A4056" t="s">
        <v>22848</v>
      </c>
      <c r="C4056" s="191" t="s">
        <v>22849</v>
      </c>
      <c r="E4056" t="s">
        <v>22850</v>
      </c>
      <c r="F4056" t="s">
        <v>2221</v>
      </c>
      <c r="G4056" t="s">
        <v>375</v>
      </c>
      <c r="H4056">
        <v>3480</v>
      </c>
      <c r="J4056" t="s">
        <v>22634</v>
      </c>
      <c r="K4056" s="132" t="str">
        <f>IFERROR(IFERROR(INDEX(Кат!$O:$O,MATCH($C4056,Кат!$I:$I,0)),INDEX(Торг!$L:$L,MATCH($C4056,Торг!$I:$I,0))),"")</f>
        <v/>
      </c>
      <c r="L4056" s="132" t="str">
        <f>IFERROR(IFERROR(INDEX(Кат!$A:$A,MATCH($C4056,Кат!$I:$I,0)),INDEX(Торг!$A:$A,MATCH($C4056,Торг!$I:$I,0))),"")</f>
        <v/>
      </c>
      <c r="M4056" s="132" t="str">
        <f>IFERROR(IFERROR(INDEX(Кат!$B:$B,MATCH($C4056,Кат!$I:$I,0)),INDEX(Торг!$B:$B,MATCH($C4056,Торг!$I:$I,0))),"")</f>
        <v/>
      </c>
      <c r="N4056" s="132" t="str">
        <f t="shared" si="63"/>
        <v>LYNX PW-1355</v>
      </c>
      <c r="O4056" s="132" t="str">
        <f>IFERROR(IFERROR(INDEX(Кат!$B:$B,MATCH($N4056,Кат!$I:$I,0)),INDEX(Торг!$B:$B,MATCH($N4056,Торг!$I:$I,0))),"")</f>
        <v/>
      </c>
    </row>
    <row r="4057" spans="1:15" outlineLevel="1">
      <c r="A4057" t="s">
        <v>27931</v>
      </c>
      <c r="C4057" s="191" t="s">
        <v>27932</v>
      </c>
      <c r="E4057" t="s">
        <v>27933</v>
      </c>
      <c r="F4057" t="s">
        <v>2221</v>
      </c>
      <c r="G4057" t="s">
        <v>375</v>
      </c>
      <c r="H4057">
        <v>4600</v>
      </c>
      <c r="J4057" t="s">
        <v>22634</v>
      </c>
      <c r="K4057" s="132" t="str">
        <f>IFERROR(IFERROR(INDEX(Кат!$O:$O,MATCH($C4057,Кат!$I:$I,0)),INDEX(Торг!$L:$L,MATCH($C4057,Торг!$I:$I,0))),"")</f>
        <v/>
      </c>
      <c r="L4057" s="132" t="str">
        <f>IFERROR(IFERROR(INDEX(Кат!$A:$A,MATCH($C4057,Кат!$I:$I,0)),INDEX(Торг!$A:$A,MATCH($C4057,Торг!$I:$I,0))),"")</f>
        <v/>
      </c>
      <c r="M4057" s="132" t="str">
        <f>IFERROR(IFERROR(INDEX(Кат!$B:$B,MATCH($C4057,Кат!$I:$I,0)),INDEX(Торг!$B:$B,MATCH($C4057,Торг!$I:$I,0))),"")</f>
        <v/>
      </c>
      <c r="N4057" s="132" t="str">
        <f t="shared" si="63"/>
        <v>LYNX PW-1357</v>
      </c>
      <c r="O4057" s="132" t="str">
        <f>IFERROR(IFERROR(INDEX(Кат!$B:$B,MATCH($N4057,Кат!$I:$I,0)),INDEX(Торг!$B:$B,MATCH($N4057,Торг!$I:$I,0))),"")</f>
        <v/>
      </c>
    </row>
    <row r="4058" spans="1:15">
      <c r="A4058" t="s">
        <v>24010</v>
      </c>
      <c r="C4058" s="191"/>
      <c r="E4058" t="s">
        <v>24011</v>
      </c>
      <c r="J4058" t="s">
        <v>22634</v>
      </c>
      <c r="K4058" s="132" t="str">
        <f>IFERROR(IFERROR(INDEX(Кат!$O:$O,MATCH($C4058,Кат!$I:$I,0)),INDEX(Торг!$L:$L,MATCH($C4058,Торг!$I:$I,0))),"")</f>
        <v/>
      </c>
      <c r="L4058" s="132" t="str">
        <f>IFERROR(IFERROR(INDEX(Кат!$A:$A,MATCH($C4058,Кат!$I:$I,0)),INDEX(Торг!$A:$A,MATCH($C4058,Торг!$I:$I,0))),"")</f>
        <v/>
      </c>
      <c r="M4058" s="132" t="str">
        <f>IFERROR(IFERROR(INDEX(Кат!$B:$B,MATCH($C4058,Кат!$I:$I,0)),INDEX(Торг!$B:$B,MATCH($C4058,Торг!$I:$I,0))),"")</f>
        <v/>
      </c>
      <c r="N4058" s="132" t="str">
        <f t="shared" si="63"/>
        <v xml:space="preserve"> </v>
      </c>
      <c r="O4058" s="132" t="str">
        <f>IFERROR(IFERROR(INDEX(Кат!$B:$B,MATCH($N4058,Кат!$I:$I,0)),INDEX(Торг!$B:$B,MATCH($N4058,Торг!$I:$I,0))),"")</f>
        <v/>
      </c>
    </row>
    <row r="4059" spans="1:15" outlineLevel="1">
      <c r="A4059" t="s">
        <v>17121</v>
      </c>
      <c r="C4059" s="191" t="s">
        <v>2232</v>
      </c>
      <c r="E4059" t="s">
        <v>2233</v>
      </c>
      <c r="F4059" t="s">
        <v>2221</v>
      </c>
      <c r="G4059" t="s">
        <v>375</v>
      </c>
      <c r="H4059">
        <v>2770</v>
      </c>
      <c r="J4059" t="s">
        <v>22634</v>
      </c>
      <c r="K4059" s="132" t="str">
        <f>IFERROR(IFERROR(INDEX(Кат!$O:$O,MATCH($C4059,Кат!$I:$I,0)),INDEX(Торг!$L:$L,MATCH($C4059,Торг!$I:$I,0))),"")</f>
        <v/>
      </c>
      <c r="L4059" s="132" t="str">
        <f>IFERROR(IFERROR(INDEX(Кат!$A:$A,MATCH($C4059,Кат!$I:$I,0)),INDEX(Торг!$A:$A,MATCH($C4059,Торг!$I:$I,0))),"")</f>
        <v/>
      </c>
      <c r="M4059" s="132" t="str">
        <f>IFERROR(IFERROR(INDEX(Кат!$B:$B,MATCH($C4059,Кат!$I:$I,0)),INDEX(Торг!$B:$B,MATCH($C4059,Торг!$I:$I,0))),"")</f>
        <v/>
      </c>
      <c r="N4059" s="132" t="str">
        <f t="shared" si="63"/>
        <v>LYNX PK-1300</v>
      </c>
      <c r="O4059" s="132" t="str">
        <f>IFERROR(IFERROR(INDEX(Кат!$B:$B,MATCH($N4059,Кат!$I:$I,0)),INDEX(Торг!$B:$B,MATCH($N4059,Торг!$I:$I,0))),"")</f>
        <v/>
      </c>
    </row>
    <row r="4060" spans="1:15">
      <c r="A4060" t="s">
        <v>17122</v>
      </c>
      <c r="C4060" s="191" t="s">
        <v>2234</v>
      </c>
      <c r="E4060" t="s">
        <v>2235</v>
      </c>
      <c r="F4060" t="s">
        <v>2221</v>
      </c>
      <c r="G4060" t="s">
        <v>375</v>
      </c>
      <c r="H4060">
        <v>2090</v>
      </c>
      <c r="J4060" t="s">
        <v>22634</v>
      </c>
      <c r="K4060" s="132" t="str">
        <f>IFERROR(IFERROR(INDEX(Кат!$O:$O,MATCH($C4060,Кат!$I:$I,0)),INDEX(Торг!$L:$L,MATCH($C4060,Торг!$I:$I,0))),"")</f>
        <v/>
      </c>
      <c r="L4060" s="132" t="str">
        <f>IFERROR(IFERROR(INDEX(Кат!$A:$A,MATCH($C4060,Кат!$I:$I,0)),INDEX(Торг!$A:$A,MATCH($C4060,Торг!$I:$I,0))),"")</f>
        <v/>
      </c>
      <c r="M4060" s="132" t="str">
        <f>IFERROR(IFERROR(INDEX(Кат!$B:$B,MATCH($C4060,Кат!$I:$I,0)),INDEX(Торг!$B:$B,MATCH($C4060,Торг!$I:$I,0))),"")</f>
        <v/>
      </c>
      <c r="N4060" s="132" t="str">
        <f t="shared" si="63"/>
        <v>LYNX PK-1355</v>
      </c>
      <c r="O4060" s="132" t="str">
        <f>IFERROR(IFERROR(INDEX(Кат!$B:$B,MATCH($N4060,Кат!$I:$I,0)),INDEX(Торг!$B:$B,MATCH($N4060,Торг!$I:$I,0))),"")</f>
        <v/>
      </c>
    </row>
    <row r="4061" spans="1:15" outlineLevel="1">
      <c r="A4061" t="s">
        <v>17123</v>
      </c>
      <c r="C4061" s="191" t="s">
        <v>2236</v>
      </c>
      <c r="E4061" t="s">
        <v>2237</v>
      </c>
      <c r="F4061" t="s">
        <v>2221</v>
      </c>
      <c r="G4061" t="s">
        <v>375</v>
      </c>
      <c r="H4061">
        <v>1070</v>
      </c>
      <c r="J4061" t="s">
        <v>22634</v>
      </c>
      <c r="K4061" s="132" t="str">
        <f>IFERROR(IFERROR(INDEX(Кат!$O:$O,MATCH($C4061,Кат!$I:$I,0)),INDEX(Торг!$L:$L,MATCH($C4061,Торг!$I:$I,0))),"")</f>
        <v/>
      </c>
      <c r="L4061" s="132" t="str">
        <f>IFERROR(IFERROR(INDEX(Кат!$A:$A,MATCH($C4061,Кат!$I:$I,0)),INDEX(Торг!$A:$A,MATCH($C4061,Торг!$I:$I,0))),"")</f>
        <v/>
      </c>
      <c r="M4061" s="132" t="str">
        <f>IFERROR(IFERROR(INDEX(Кат!$B:$B,MATCH($C4061,Кат!$I:$I,0)),INDEX(Торг!$B:$B,MATCH($C4061,Торг!$I:$I,0))),"")</f>
        <v/>
      </c>
      <c r="N4061" s="132" t="str">
        <f t="shared" si="63"/>
        <v>LYNX PK-1236</v>
      </c>
      <c r="O4061" s="132" t="str">
        <f>IFERROR(IFERROR(INDEX(Кат!$B:$B,MATCH($N4061,Кат!$I:$I,0)),INDEX(Торг!$B:$B,MATCH($N4061,Торг!$I:$I,0))),"")</f>
        <v/>
      </c>
    </row>
    <row r="4062" spans="1:15" outlineLevel="1">
      <c r="A4062" t="s">
        <v>17124</v>
      </c>
      <c r="C4062" s="191" t="s">
        <v>2238</v>
      </c>
      <c r="E4062" t="s">
        <v>2239</v>
      </c>
      <c r="F4062" t="s">
        <v>2221</v>
      </c>
      <c r="G4062" t="s">
        <v>375</v>
      </c>
      <c r="H4062">
        <v>1930</v>
      </c>
      <c r="J4062" t="s">
        <v>22634</v>
      </c>
      <c r="K4062" s="132" t="str">
        <f>IFERROR(IFERROR(INDEX(Кат!$O:$O,MATCH($C4062,Кат!$I:$I,0)),INDEX(Торг!$L:$L,MATCH($C4062,Торг!$I:$I,0))),"")</f>
        <v/>
      </c>
      <c r="L4062" s="132" t="str">
        <f>IFERROR(IFERROR(INDEX(Кат!$A:$A,MATCH($C4062,Кат!$I:$I,0)),INDEX(Торг!$A:$A,MATCH($C4062,Торг!$I:$I,0))),"")</f>
        <v/>
      </c>
      <c r="M4062" s="132" t="str">
        <f>IFERROR(IFERROR(INDEX(Кат!$B:$B,MATCH($C4062,Кат!$I:$I,0)),INDEX(Торг!$B:$B,MATCH($C4062,Торг!$I:$I,0))),"")</f>
        <v/>
      </c>
      <c r="N4062" s="132" t="str">
        <f t="shared" si="63"/>
        <v>LYNX PK-1314</v>
      </c>
      <c r="O4062" s="132" t="str">
        <f>IFERROR(IFERROR(INDEX(Кат!$B:$B,MATCH($N4062,Кат!$I:$I,0)),INDEX(Торг!$B:$B,MATCH($N4062,Торг!$I:$I,0))),"")</f>
        <v/>
      </c>
    </row>
    <row r="4063" spans="1:15">
      <c r="A4063" t="s">
        <v>17125</v>
      </c>
      <c r="C4063" s="191" t="s">
        <v>14702</v>
      </c>
      <c r="E4063" t="s">
        <v>14703</v>
      </c>
      <c r="F4063" t="s">
        <v>2221</v>
      </c>
      <c r="G4063" t="s">
        <v>375</v>
      </c>
      <c r="H4063">
        <v>1880</v>
      </c>
      <c r="J4063" t="s">
        <v>22634</v>
      </c>
      <c r="K4063" s="132" t="str">
        <f>IFERROR(IFERROR(INDEX(Кат!$O:$O,MATCH($C4063,Кат!$I:$I,0)),INDEX(Торг!$L:$L,MATCH($C4063,Торг!$I:$I,0))),"")</f>
        <v/>
      </c>
      <c r="L4063" s="132" t="str">
        <f>IFERROR(IFERROR(INDEX(Кат!$A:$A,MATCH($C4063,Кат!$I:$I,0)),INDEX(Торг!$A:$A,MATCH($C4063,Торг!$I:$I,0))),"")</f>
        <v/>
      </c>
      <c r="M4063" s="132" t="str">
        <f>IFERROR(IFERROR(INDEX(Кат!$B:$B,MATCH($C4063,Кат!$I:$I,0)),INDEX(Торг!$B:$B,MATCH($C4063,Торг!$I:$I,0))),"")</f>
        <v/>
      </c>
      <c r="N4063" s="132" t="str">
        <f t="shared" si="63"/>
        <v>LYNX PK-1003</v>
      </c>
      <c r="O4063" s="132" t="str">
        <f>IFERROR(IFERROR(INDEX(Кат!$B:$B,MATCH($N4063,Кат!$I:$I,0)),INDEX(Торг!$B:$B,MATCH($N4063,Торг!$I:$I,0))),"")</f>
        <v/>
      </c>
    </row>
    <row r="4064" spans="1:15" outlineLevel="1">
      <c r="A4064" t="s">
        <v>17126</v>
      </c>
      <c r="C4064" s="191" t="s">
        <v>6372</v>
      </c>
      <c r="E4064" t="s">
        <v>6373</v>
      </c>
      <c r="F4064" t="s">
        <v>2221</v>
      </c>
      <c r="G4064" t="s">
        <v>375</v>
      </c>
      <c r="H4064">
        <v>2290</v>
      </c>
      <c r="J4064" t="s">
        <v>22634</v>
      </c>
      <c r="K4064" s="132" t="str">
        <f>IFERROR(IFERROR(INDEX(Кат!$O:$O,MATCH($C4064,Кат!$I:$I,0)),INDEX(Торг!$L:$L,MATCH($C4064,Торг!$I:$I,0))),"")</f>
        <v/>
      </c>
      <c r="L4064" s="132" t="str">
        <f>IFERROR(IFERROR(INDEX(Кат!$A:$A,MATCH($C4064,Кат!$I:$I,0)),INDEX(Торг!$A:$A,MATCH($C4064,Торг!$I:$I,0))),"")</f>
        <v/>
      </c>
      <c r="M4064" s="132" t="str">
        <f>IFERROR(IFERROR(INDEX(Кат!$B:$B,MATCH($C4064,Кат!$I:$I,0)),INDEX(Торг!$B:$B,MATCH($C4064,Торг!$I:$I,0))),"")</f>
        <v/>
      </c>
      <c r="N4064" s="132" t="str">
        <f t="shared" si="63"/>
        <v>LYNX PK-1039</v>
      </c>
      <c r="O4064" s="132" t="str">
        <f>IFERROR(IFERROR(INDEX(Кат!$B:$B,MATCH($N4064,Кат!$I:$I,0)),INDEX(Торг!$B:$B,MATCH($N4064,Торг!$I:$I,0))),"")</f>
        <v/>
      </c>
    </row>
    <row r="4065" spans="1:15" outlineLevel="1">
      <c r="A4065" t="s">
        <v>17127</v>
      </c>
      <c r="C4065" s="191" t="s">
        <v>6374</v>
      </c>
      <c r="E4065" t="s">
        <v>6375</v>
      </c>
      <c r="F4065" t="s">
        <v>2221</v>
      </c>
      <c r="G4065" t="s">
        <v>375</v>
      </c>
      <c r="H4065">
        <v>1390</v>
      </c>
      <c r="J4065" t="s">
        <v>22634</v>
      </c>
      <c r="K4065" s="132" t="str">
        <f>IFERROR(IFERROR(INDEX(Кат!$O:$O,MATCH($C4065,Кат!$I:$I,0)),INDEX(Торг!$L:$L,MATCH($C4065,Торг!$I:$I,0))),"")</f>
        <v/>
      </c>
      <c r="L4065" s="132" t="str">
        <f>IFERROR(IFERROR(INDEX(Кат!$A:$A,MATCH($C4065,Кат!$I:$I,0)),INDEX(Торг!$A:$A,MATCH($C4065,Торг!$I:$I,0))),"")</f>
        <v/>
      </c>
      <c r="M4065" s="132" t="str">
        <f>IFERROR(IFERROR(INDEX(Кат!$B:$B,MATCH($C4065,Кат!$I:$I,0)),INDEX(Торг!$B:$B,MATCH($C4065,Торг!$I:$I,0))),"")</f>
        <v/>
      </c>
      <c r="N4065" s="132" t="str">
        <f t="shared" si="63"/>
        <v>LYNX PK-1344</v>
      </c>
      <c r="O4065" s="132" t="str">
        <f>IFERROR(IFERROR(INDEX(Кат!$B:$B,MATCH($N4065,Кат!$I:$I,0)),INDEX(Торг!$B:$B,MATCH($N4065,Торг!$I:$I,0))),"")</f>
        <v/>
      </c>
    </row>
    <row r="4066" spans="1:15">
      <c r="A4066" t="s">
        <v>24012</v>
      </c>
      <c r="C4066" s="191"/>
      <c r="E4066" t="s">
        <v>24013</v>
      </c>
      <c r="J4066" t="s">
        <v>22634</v>
      </c>
      <c r="K4066" s="132" t="str">
        <f>IFERROR(IFERROR(INDEX(Кат!$O:$O,MATCH($C4066,Кат!$I:$I,0)),INDEX(Торг!$L:$L,MATCH($C4066,Торг!$I:$I,0))),"")</f>
        <v/>
      </c>
      <c r="L4066" s="132" t="str">
        <f>IFERROR(IFERROR(INDEX(Кат!$A:$A,MATCH($C4066,Кат!$I:$I,0)),INDEX(Торг!$A:$A,MATCH($C4066,Торг!$I:$I,0))),"")</f>
        <v/>
      </c>
      <c r="M4066" s="132" t="str">
        <f>IFERROR(IFERROR(INDEX(Кат!$B:$B,MATCH($C4066,Кат!$I:$I,0)),INDEX(Торг!$B:$B,MATCH($C4066,Торг!$I:$I,0))),"")</f>
        <v/>
      </c>
      <c r="N4066" s="132" t="str">
        <f t="shared" si="63"/>
        <v xml:space="preserve"> </v>
      </c>
      <c r="O4066" s="132" t="str">
        <f>IFERROR(IFERROR(INDEX(Кат!$B:$B,MATCH($N4066,Кат!$I:$I,0)),INDEX(Торг!$B:$B,MATCH($N4066,Торг!$I:$I,0))),"")</f>
        <v/>
      </c>
    </row>
    <row r="4067" spans="1:15" outlineLevel="1">
      <c r="A4067" t="s">
        <v>23170</v>
      </c>
      <c r="C4067" s="191" t="s">
        <v>23171</v>
      </c>
      <c r="E4067" t="s">
        <v>23172</v>
      </c>
      <c r="F4067" t="s">
        <v>2221</v>
      </c>
      <c r="G4067" t="s">
        <v>375</v>
      </c>
      <c r="H4067">
        <v>940</v>
      </c>
      <c r="J4067" t="s">
        <v>22634</v>
      </c>
      <c r="K4067" s="132" t="str">
        <f>IFERROR(IFERROR(INDEX(Кат!$O:$O,MATCH($C4067,Кат!$I:$I,0)),INDEX(Торг!$L:$L,MATCH($C4067,Торг!$I:$I,0))),"")</f>
        <v/>
      </c>
      <c r="L4067" s="132" t="str">
        <f>IFERROR(IFERROR(INDEX(Кат!$A:$A,MATCH($C4067,Кат!$I:$I,0)),INDEX(Торг!$A:$A,MATCH($C4067,Торг!$I:$I,0))),"")</f>
        <v/>
      </c>
      <c r="M4067" s="132" t="str">
        <f>IFERROR(IFERROR(INDEX(Кат!$B:$B,MATCH($C4067,Кат!$I:$I,0)),INDEX(Торг!$B:$B,MATCH($C4067,Торг!$I:$I,0))),"")</f>
        <v/>
      </c>
      <c r="N4067" s="132" t="str">
        <f t="shared" si="63"/>
        <v>LYNX PK-5031</v>
      </c>
      <c r="O4067" s="132" t="str">
        <f>IFERROR(IFERROR(INDEX(Кат!$B:$B,MATCH($N4067,Кат!$I:$I,0)),INDEX(Торг!$B:$B,MATCH($N4067,Торг!$I:$I,0))),"")</f>
        <v/>
      </c>
    </row>
    <row r="4068" spans="1:15" outlineLevel="2">
      <c r="A4068" t="s">
        <v>23173</v>
      </c>
      <c r="C4068" s="191" t="s">
        <v>23174</v>
      </c>
      <c r="E4068" t="s">
        <v>23175</v>
      </c>
      <c r="F4068" t="s">
        <v>2221</v>
      </c>
      <c r="G4068" t="s">
        <v>375</v>
      </c>
      <c r="H4068">
        <v>1000</v>
      </c>
      <c r="J4068" t="s">
        <v>22634</v>
      </c>
      <c r="K4068" s="132" t="str">
        <f>IFERROR(IFERROR(INDEX(Кат!$O:$O,MATCH($C4068,Кат!$I:$I,0)),INDEX(Торг!$L:$L,MATCH($C4068,Торг!$I:$I,0))),"")</f>
        <v/>
      </c>
      <c r="L4068" s="132" t="str">
        <f>IFERROR(IFERROR(INDEX(Кат!$A:$A,MATCH($C4068,Кат!$I:$I,0)),INDEX(Торг!$A:$A,MATCH($C4068,Торг!$I:$I,0))),"")</f>
        <v/>
      </c>
      <c r="M4068" s="132" t="str">
        <f>IFERROR(IFERROR(INDEX(Кат!$B:$B,MATCH($C4068,Кат!$I:$I,0)),INDEX(Торг!$B:$B,MATCH($C4068,Торг!$I:$I,0))),"")</f>
        <v/>
      </c>
      <c r="N4068" s="132" t="str">
        <f t="shared" si="63"/>
        <v>LYNX PK-5037</v>
      </c>
      <c r="O4068" s="132" t="str">
        <f>IFERROR(IFERROR(INDEX(Кат!$B:$B,MATCH($N4068,Кат!$I:$I,0)),INDEX(Торг!$B:$B,MATCH($N4068,Торг!$I:$I,0))),"")</f>
        <v/>
      </c>
    </row>
    <row r="4069" spans="1:15" outlineLevel="3">
      <c r="A4069" t="s">
        <v>23176</v>
      </c>
      <c r="C4069" s="191" t="s">
        <v>23177</v>
      </c>
      <c r="E4069" t="s">
        <v>23178</v>
      </c>
      <c r="F4069" t="s">
        <v>2221</v>
      </c>
      <c r="G4069" t="s">
        <v>375</v>
      </c>
      <c r="H4069">
        <v>1120</v>
      </c>
      <c r="J4069" t="s">
        <v>22634</v>
      </c>
      <c r="K4069" s="132" t="str">
        <f>IFERROR(IFERROR(INDEX(Кат!$O:$O,MATCH($C4069,Кат!$I:$I,0)),INDEX(Торг!$L:$L,MATCH($C4069,Торг!$I:$I,0))),"")</f>
        <v/>
      </c>
      <c r="L4069" s="132" t="str">
        <f>IFERROR(IFERROR(INDEX(Кат!$A:$A,MATCH($C4069,Кат!$I:$I,0)),INDEX(Торг!$A:$A,MATCH($C4069,Торг!$I:$I,0))),"")</f>
        <v/>
      </c>
      <c r="M4069" s="132" t="str">
        <f>IFERROR(IFERROR(INDEX(Кат!$B:$B,MATCH($C4069,Кат!$I:$I,0)),INDEX(Торг!$B:$B,MATCH($C4069,Торг!$I:$I,0))),"")</f>
        <v/>
      </c>
      <c r="N4069" s="132" t="str">
        <f t="shared" si="63"/>
        <v>LYNX PK-5030</v>
      </c>
      <c r="O4069" s="132" t="str">
        <f>IFERROR(IFERROR(INDEX(Кат!$B:$B,MATCH($N4069,Кат!$I:$I,0)),INDEX(Торг!$B:$B,MATCH($N4069,Торг!$I:$I,0))),"")</f>
        <v/>
      </c>
    </row>
    <row r="4070" spans="1:15" outlineLevel="3">
      <c r="A4070" t="s">
        <v>23179</v>
      </c>
      <c r="C4070" s="191" t="s">
        <v>23180</v>
      </c>
      <c r="E4070" t="s">
        <v>23181</v>
      </c>
      <c r="F4070" t="s">
        <v>2221</v>
      </c>
      <c r="G4070" t="s">
        <v>375</v>
      </c>
      <c r="H4070">
        <v>1210</v>
      </c>
      <c r="J4070" t="s">
        <v>22634</v>
      </c>
      <c r="K4070" s="132" t="str">
        <f>IFERROR(IFERROR(INDEX(Кат!$O:$O,MATCH($C4070,Кат!$I:$I,0)),INDEX(Торг!$L:$L,MATCH($C4070,Торг!$I:$I,0))),"")</f>
        <v/>
      </c>
      <c r="L4070" s="132" t="str">
        <f>IFERROR(IFERROR(INDEX(Кат!$A:$A,MATCH($C4070,Кат!$I:$I,0)),INDEX(Торг!$A:$A,MATCH($C4070,Торг!$I:$I,0))),"")</f>
        <v/>
      </c>
      <c r="M4070" s="132" t="str">
        <f>IFERROR(IFERROR(INDEX(Кат!$B:$B,MATCH($C4070,Кат!$I:$I,0)),INDEX(Торг!$B:$B,MATCH($C4070,Торг!$I:$I,0))),"")</f>
        <v/>
      </c>
      <c r="N4070" s="132" t="str">
        <f t="shared" si="63"/>
        <v>LYNX PK-5034</v>
      </c>
      <c r="O4070" s="132" t="str">
        <f>IFERROR(IFERROR(INDEX(Кат!$B:$B,MATCH($N4070,Кат!$I:$I,0)),INDEX(Торг!$B:$B,MATCH($N4070,Торг!$I:$I,0))),"")</f>
        <v/>
      </c>
    </row>
    <row r="4071" spans="1:15" outlineLevel="3">
      <c r="A4071" t="s">
        <v>24014</v>
      </c>
      <c r="C4071" s="191"/>
      <c r="E4071" t="s">
        <v>23542</v>
      </c>
      <c r="J4071" t="s">
        <v>22634</v>
      </c>
      <c r="K4071" s="132" t="str">
        <f>IFERROR(IFERROR(INDEX(Кат!$O:$O,MATCH($C4071,Кат!$I:$I,0)),INDEX(Торг!$L:$L,MATCH($C4071,Торг!$I:$I,0))),"")</f>
        <v/>
      </c>
      <c r="L4071" s="132" t="str">
        <f>IFERROR(IFERROR(INDEX(Кат!$A:$A,MATCH($C4071,Кат!$I:$I,0)),INDEX(Торг!$A:$A,MATCH($C4071,Торг!$I:$I,0))),"")</f>
        <v/>
      </c>
      <c r="M4071" s="132" t="str">
        <f>IFERROR(IFERROR(INDEX(Кат!$B:$B,MATCH($C4071,Кат!$I:$I,0)),INDEX(Торг!$B:$B,MATCH($C4071,Торг!$I:$I,0))),"")</f>
        <v/>
      </c>
      <c r="N4071" s="132" t="str">
        <f t="shared" si="63"/>
        <v xml:space="preserve"> </v>
      </c>
      <c r="O4071" s="132" t="str">
        <f>IFERROR(IFERROR(INDEX(Кат!$B:$B,MATCH($N4071,Кат!$I:$I,0)),INDEX(Торг!$B:$B,MATCH($N4071,Торг!$I:$I,0))),"")</f>
        <v/>
      </c>
    </row>
    <row r="4072" spans="1:15" outlineLevel="3">
      <c r="A4072" t="s">
        <v>17091</v>
      </c>
      <c r="C4072" s="191" t="s">
        <v>1492</v>
      </c>
      <c r="E4072" t="s">
        <v>6352</v>
      </c>
      <c r="F4072" t="s">
        <v>2221</v>
      </c>
      <c r="G4072" t="s">
        <v>399</v>
      </c>
      <c r="H4072">
        <v>410</v>
      </c>
      <c r="J4072" t="s">
        <v>22634</v>
      </c>
      <c r="K4072" s="132" t="str">
        <f>IFERROR(IFERROR(INDEX(Кат!$O:$O,MATCH($C4072,Кат!$I:$I,0)),INDEX(Торг!$L:$L,MATCH($C4072,Торг!$I:$I,0))),"")</f>
        <v/>
      </c>
      <c r="L4072" s="132" t="str">
        <f>IFERROR(IFERROR(INDEX(Кат!$A:$A,MATCH($C4072,Кат!$I:$I,0)),INDEX(Торг!$A:$A,MATCH($C4072,Торг!$I:$I,0))),"")</f>
        <v/>
      </c>
      <c r="M4072" s="132" t="str">
        <f>IFERROR(IFERROR(INDEX(Кат!$B:$B,MATCH($C4072,Кат!$I:$I,0)),INDEX(Торг!$B:$B,MATCH($C4072,Торг!$I:$I,0))),"")</f>
        <v/>
      </c>
      <c r="N4072" s="132" t="str">
        <f t="shared" si="63"/>
        <v>LYNX 6PK1018</v>
      </c>
      <c r="O4072" s="132" t="str">
        <f>IFERROR(IFERROR(INDEX(Кат!$B:$B,MATCH($N4072,Кат!$I:$I,0)),INDEX(Торг!$B:$B,MATCH($N4072,Торг!$I:$I,0))),"")</f>
        <v/>
      </c>
    </row>
    <row r="4073" spans="1:15" outlineLevel="2">
      <c r="A4073" t="s">
        <v>17092</v>
      </c>
      <c r="C4073" s="191" t="s">
        <v>13576</v>
      </c>
      <c r="E4073" t="s">
        <v>6353</v>
      </c>
      <c r="F4073" t="s">
        <v>2221</v>
      </c>
      <c r="G4073" t="s">
        <v>399</v>
      </c>
      <c r="H4073">
        <v>420</v>
      </c>
      <c r="J4073" t="s">
        <v>22634</v>
      </c>
      <c r="K4073" s="132" t="str">
        <f>IFERROR(IFERROR(INDEX(Кат!$O:$O,MATCH($C4073,Кат!$I:$I,0)),INDEX(Торг!$L:$L,MATCH($C4073,Торг!$I:$I,0))),"")</f>
        <v/>
      </c>
      <c r="L4073" s="132" t="str">
        <f>IFERROR(IFERROR(INDEX(Кат!$A:$A,MATCH($C4073,Кат!$I:$I,0)),INDEX(Торг!$A:$A,MATCH($C4073,Торг!$I:$I,0))),"")</f>
        <v/>
      </c>
      <c r="M4073" s="132" t="str">
        <f>IFERROR(IFERROR(INDEX(Кат!$B:$B,MATCH($C4073,Кат!$I:$I,0)),INDEX(Торг!$B:$B,MATCH($C4073,Торг!$I:$I,0))),"")</f>
        <v/>
      </c>
      <c r="N4073" s="132" t="str">
        <f t="shared" si="63"/>
        <v>LYNX 6PK0883</v>
      </c>
      <c r="O4073" s="132" t="str">
        <f>IFERROR(IFERROR(INDEX(Кат!$B:$B,MATCH($N4073,Кат!$I:$I,0)),INDEX(Торг!$B:$B,MATCH($N4073,Торг!$I:$I,0))),"")</f>
        <v/>
      </c>
    </row>
    <row r="4074" spans="1:15" outlineLevel="3">
      <c r="A4074" t="s">
        <v>17093</v>
      </c>
      <c r="C4074" s="191" t="s">
        <v>6354</v>
      </c>
      <c r="E4074" t="s">
        <v>6355</v>
      </c>
      <c r="F4074" t="s">
        <v>2221</v>
      </c>
      <c r="G4074" t="s">
        <v>399</v>
      </c>
      <c r="H4074">
        <v>170</v>
      </c>
      <c r="J4074" t="s">
        <v>22634</v>
      </c>
      <c r="K4074" s="132" t="str">
        <f>IFERROR(IFERROR(INDEX(Кат!$O:$O,MATCH($C4074,Кат!$I:$I,0)),INDEX(Торг!$L:$L,MATCH($C4074,Торг!$I:$I,0))),"")</f>
        <v/>
      </c>
      <c r="L4074" s="132" t="str">
        <f>IFERROR(IFERROR(INDEX(Кат!$A:$A,MATCH($C4074,Кат!$I:$I,0)),INDEX(Торг!$A:$A,MATCH($C4074,Торг!$I:$I,0))),"")</f>
        <v/>
      </c>
      <c r="M4074" s="132" t="str">
        <f>IFERROR(IFERROR(INDEX(Кат!$B:$B,MATCH($C4074,Кат!$I:$I,0)),INDEX(Торг!$B:$B,MATCH($C4074,Торг!$I:$I,0))),"")</f>
        <v/>
      </c>
      <c r="N4074" s="132" t="str">
        <f t="shared" si="63"/>
        <v>LYNX 10X938LX</v>
      </c>
      <c r="O4074" s="132" t="str">
        <f>IFERROR(IFERROR(INDEX(Кат!$B:$B,MATCH($N4074,Кат!$I:$I,0)),INDEX(Торг!$B:$B,MATCH($N4074,Торг!$I:$I,0))),"")</f>
        <v/>
      </c>
    </row>
    <row r="4075" spans="1:15" outlineLevel="3">
      <c r="A4075" t="s">
        <v>17094</v>
      </c>
      <c r="C4075" s="191" t="s">
        <v>13574</v>
      </c>
      <c r="E4075" t="s">
        <v>6356</v>
      </c>
      <c r="F4075" t="s">
        <v>2221</v>
      </c>
      <c r="G4075" t="s">
        <v>399</v>
      </c>
      <c r="H4075">
        <v>390</v>
      </c>
      <c r="J4075" t="s">
        <v>22634</v>
      </c>
      <c r="K4075" s="132" t="str">
        <f>IFERROR(IFERROR(INDEX(Кат!$O:$O,MATCH($C4075,Кат!$I:$I,0)),INDEX(Торг!$L:$L,MATCH($C4075,Торг!$I:$I,0))),"")</f>
        <v/>
      </c>
      <c r="L4075" s="132" t="str">
        <f>IFERROR(IFERROR(INDEX(Кат!$A:$A,MATCH($C4075,Кат!$I:$I,0)),INDEX(Торг!$A:$A,MATCH($C4075,Торг!$I:$I,0))),"")</f>
        <v/>
      </c>
      <c r="M4075" s="132" t="str">
        <f>IFERROR(IFERROR(INDEX(Кат!$B:$B,MATCH($C4075,Кат!$I:$I,0)),INDEX(Торг!$B:$B,MATCH($C4075,Торг!$I:$I,0))),"")</f>
        <v/>
      </c>
      <c r="N4075" s="132" t="str">
        <f t="shared" si="63"/>
        <v>LYNX 6PK0700</v>
      </c>
      <c r="O4075" s="132" t="str">
        <f>IFERROR(IFERROR(INDEX(Кат!$B:$B,MATCH($N4075,Кат!$I:$I,0)),INDEX(Торг!$B:$B,MATCH($N4075,Торг!$I:$I,0))),"")</f>
        <v/>
      </c>
    </row>
    <row r="4076" spans="1:15" outlineLevel="3">
      <c r="A4076" t="s">
        <v>17095</v>
      </c>
      <c r="C4076" s="191" t="s">
        <v>13633</v>
      </c>
      <c r="E4076" t="s">
        <v>6357</v>
      </c>
      <c r="F4076" t="s">
        <v>2221</v>
      </c>
      <c r="G4076" t="s">
        <v>399</v>
      </c>
      <c r="H4076">
        <v>380</v>
      </c>
      <c r="J4076" t="s">
        <v>22634</v>
      </c>
      <c r="K4076" s="132" t="str">
        <f>IFERROR(IFERROR(INDEX(Кат!$O:$O,MATCH($C4076,Кат!$I:$I,0)),INDEX(Торг!$L:$L,MATCH($C4076,Торг!$I:$I,0))),"")</f>
        <v/>
      </c>
      <c r="L4076" s="132" t="str">
        <f>IFERROR(IFERROR(INDEX(Кат!$A:$A,MATCH($C4076,Кат!$I:$I,0)),INDEX(Торг!$A:$A,MATCH($C4076,Торг!$I:$I,0))),"")</f>
        <v/>
      </c>
      <c r="M4076" s="132" t="str">
        <f>IFERROR(IFERROR(INDEX(Кат!$B:$B,MATCH($C4076,Кат!$I:$I,0)),INDEX(Торг!$B:$B,MATCH($C4076,Торг!$I:$I,0))),"")</f>
        <v/>
      </c>
      <c r="N4076" s="132" t="str">
        <f t="shared" si="63"/>
        <v>LYNX 6PK0738</v>
      </c>
      <c r="O4076" s="132" t="str">
        <f>IFERROR(IFERROR(INDEX(Кат!$B:$B,MATCH($N4076,Кат!$I:$I,0)),INDEX(Торг!$B:$B,MATCH($N4076,Торг!$I:$I,0))),"")</f>
        <v/>
      </c>
    </row>
    <row r="4077" spans="1:15" outlineLevel="1">
      <c r="A4077" t="s">
        <v>17096</v>
      </c>
      <c r="C4077" s="191" t="s">
        <v>13575</v>
      </c>
      <c r="E4077" t="s">
        <v>6358</v>
      </c>
      <c r="F4077" t="s">
        <v>2221</v>
      </c>
      <c r="G4077" t="s">
        <v>399</v>
      </c>
      <c r="H4077">
        <v>390</v>
      </c>
      <c r="J4077" t="s">
        <v>22634</v>
      </c>
      <c r="K4077" s="132" t="str">
        <f>IFERROR(IFERROR(INDEX(Кат!$O:$O,MATCH($C4077,Кат!$I:$I,0)),INDEX(Торг!$L:$L,MATCH($C4077,Торг!$I:$I,0))),"")</f>
        <v/>
      </c>
      <c r="L4077" s="132" t="str">
        <f>IFERROR(IFERROR(INDEX(Кат!$A:$A,MATCH($C4077,Кат!$I:$I,0)),INDEX(Торг!$A:$A,MATCH($C4077,Торг!$I:$I,0))),"")</f>
        <v/>
      </c>
      <c r="M4077" s="132" t="str">
        <f>IFERROR(IFERROR(INDEX(Кат!$B:$B,MATCH($C4077,Кат!$I:$I,0)),INDEX(Торг!$B:$B,MATCH($C4077,Торг!$I:$I,0))),"")</f>
        <v/>
      </c>
      <c r="N4077" s="132" t="str">
        <f t="shared" si="63"/>
        <v>LYNX 6PK0745</v>
      </c>
      <c r="O4077" s="132" t="str">
        <f>IFERROR(IFERROR(INDEX(Кат!$B:$B,MATCH($N4077,Кат!$I:$I,0)),INDEX(Торг!$B:$B,MATCH($N4077,Торг!$I:$I,0))),"")</f>
        <v/>
      </c>
    </row>
    <row r="4078" spans="1:15" outlineLevel="2">
      <c r="A4078" t="s">
        <v>17097</v>
      </c>
      <c r="C4078" s="191" t="s">
        <v>1505</v>
      </c>
      <c r="E4078" t="s">
        <v>6359</v>
      </c>
      <c r="F4078" t="s">
        <v>2221</v>
      </c>
      <c r="G4078" t="s">
        <v>399</v>
      </c>
      <c r="H4078">
        <v>440</v>
      </c>
      <c r="J4078" t="s">
        <v>22634</v>
      </c>
      <c r="K4078" s="132" t="str">
        <f>IFERROR(IFERROR(INDEX(Кат!$O:$O,MATCH($C4078,Кат!$I:$I,0)),INDEX(Торг!$L:$L,MATCH($C4078,Торг!$I:$I,0))),"")</f>
        <v/>
      </c>
      <c r="L4078" s="132" t="str">
        <f>IFERROR(IFERROR(INDEX(Кат!$A:$A,MATCH($C4078,Кат!$I:$I,0)),INDEX(Торг!$A:$A,MATCH($C4078,Торг!$I:$I,0))),"")</f>
        <v/>
      </c>
      <c r="M4078" s="132" t="str">
        <f>IFERROR(IFERROR(INDEX(Кат!$B:$B,MATCH($C4078,Кат!$I:$I,0)),INDEX(Торг!$B:$B,MATCH($C4078,Торг!$I:$I,0))),"")</f>
        <v/>
      </c>
      <c r="N4078" s="132" t="str">
        <f t="shared" si="63"/>
        <v>LYNX 6PK1123</v>
      </c>
      <c r="O4078" s="132" t="str">
        <f>IFERROR(IFERROR(INDEX(Кат!$B:$B,MATCH($N4078,Кат!$I:$I,0)),INDEX(Торг!$B:$B,MATCH($N4078,Торг!$I:$I,0))),"")</f>
        <v/>
      </c>
    </row>
    <row r="4079" spans="1:15" outlineLevel="3">
      <c r="A4079" t="s">
        <v>17098</v>
      </c>
      <c r="C4079" s="191" t="s">
        <v>1507</v>
      </c>
      <c r="E4079" t="s">
        <v>6360</v>
      </c>
      <c r="F4079" t="s">
        <v>2221</v>
      </c>
      <c r="G4079" t="s">
        <v>399</v>
      </c>
      <c r="H4079">
        <v>510</v>
      </c>
      <c r="J4079" t="s">
        <v>22634</v>
      </c>
      <c r="K4079" s="132" t="str">
        <f>IFERROR(IFERROR(INDEX(Кат!$O:$O,MATCH($C4079,Кат!$I:$I,0)),INDEX(Торг!$L:$L,MATCH($C4079,Торг!$I:$I,0))),"")</f>
        <v/>
      </c>
      <c r="L4079" s="132" t="str">
        <f>IFERROR(IFERROR(INDEX(Кат!$A:$A,MATCH($C4079,Кат!$I:$I,0)),INDEX(Торг!$A:$A,MATCH($C4079,Торг!$I:$I,0))),"")</f>
        <v/>
      </c>
      <c r="M4079" s="132" t="str">
        <f>IFERROR(IFERROR(INDEX(Кат!$B:$B,MATCH($C4079,Кат!$I:$I,0)),INDEX(Торг!$B:$B,MATCH($C4079,Торг!$I:$I,0))),"")</f>
        <v/>
      </c>
      <c r="N4079" s="132" t="str">
        <f t="shared" si="63"/>
        <v>LYNX 6PK1113</v>
      </c>
      <c r="O4079" s="132" t="str">
        <f>IFERROR(IFERROR(INDEX(Кат!$B:$B,MATCH($N4079,Кат!$I:$I,0)),INDEX(Торг!$B:$B,MATCH($N4079,Торг!$I:$I,0))),"")</f>
        <v/>
      </c>
    </row>
    <row r="4080" spans="1:15" outlineLevel="3">
      <c r="A4080" t="s">
        <v>17099</v>
      </c>
      <c r="C4080" s="191" t="s">
        <v>1151</v>
      </c>
      <c r="E4080" t="s">
        <v>6361</v>
      </c>
      <c r="F4080" t="s">
        <v>2221</v>
      </c>
      <c r="G4080" t="s">
        <v>399</v>
      </c>
      <c r="H4080">
        <v>690</v>
      </c>
      <c r="J4080" t="s">
        <v>22634</v>
      </c>
      <c r="K4080" s="132" t="str">
        <f>IFERROR(IFERROR(INDEX(Кат!$O:$O,MATCH($C4080,Кат!$I:$I,0)),INDEX(Торг!$L:$L,MATCH($C4080,Торг!$I:$I,0))),"")</f>
        <v/>
      </c>
      <c r="L4080" s="132" t="str">
        <f>IFERROR(IFERROR(INDEX(Кат!$A:$A,MATCH($C4080,Кат!$I:$I,0)),INDEX(Торг!$A:$A,MATCH($C4080,Торг!$I:$I,0))),"")</f>
        <v/>
      </c>
      <c r="M4080" s="132" t="str">
        <f>IFERROR(IFERROR(INDEX(Кат!$B:$B,MATCH($C4080,Кат!$I:$I,0)),INDEX(Торг!$B:$B,MATCH($C4080,Торг!$I:$I,0))),"")</f>
        <v/>
      </c>
      <c r="N4080" s="132" t="str">
        <f t="shared" si="63"/>
        <v>LYNX 5PK1885</v>
      </c>
      <c r="O4080" s="132" t="str">
        <f>IFERROR(IFERROR(INDEX(Кат!$B:$B,MATCH($N4080,Кат!$I:$I,0)),INDEX(Торг!$B:$B,MATCH($N4080,Торг!$I:$I,0))),"")</f>
        <v/>
      </c>
    </row>
    <row r="4081" spans="1:15" outlineLevel="2">
      <c r="A4081" t="s">
        <v>17100</v>
      </c>
      <c r="C4081" s="191" t="s">
        <v>14272</v>
      </c>
      <c r="E4081" t="s">
        <v>14273</v>
      </c>
      <c r="F4081" t="s">
        <v>2221</v>
      </c>
      <c r="G4081" t="s">
        <v>399</v>
      </c>
      <c r="H4081">
        <v>750</v>
      </c>
      <c r="J4081" t="s">
        <v>22634</v>
      </c>
      <c r="K4081" s="132" t="str">
        <f>IFERROR(IFERROR(INDEX(Кат!$O:$O,MATCH($C4081,Кат!$I:$I,0)),INDEX(Торг!$L:$L,MATCH($C4081,Торг!$I:$I,0))),"")</f>
        <v/>
      </c>
      <c r="L4081" s="132" t="str">
        <f>IFERROR(IFERROR(INDEX(Кат!$A:$A,MATCH($C4081,Кат!$I:$I,0)),INDEX(Торг!$A:$A,MATCH($C4081,Торг!$I:$I,0))),"")</f>
        <v/>
      </c>
      <c r="M4081" s="132" t="str">
        <f>IFERROR(IFERROR(INDEX(Кат!$B:$B,MATCH($C4081,Кат!$I:$I,0)),INDEX(Торг!$B:$B,MATCH($C4081,Торг!$I:$I,0))),"")</f>
        <v/>
      </c>
      <c r="N4081" s="132" t="str">
        <f t="shared" si="63"/>
        <v>LYNX 6PK0823EL</v>
      </c>
      <c r="O4081" s="132" t="str">
        <f>IFERROR(IFERROR(INDEX(Кат!$B:$B,MATCH($N4081,Кат!$I:$I,0)),INDEX(Торг!$B:$B,MATCH($N4081,Торг!$I:$I,0))),"")</f>
        <v/>
      </c>
    </row>
    <row r="4082" spans="1:15" outlineLevel="3">
      <c r="A4082" t="s">
        <v>31221</v>
      </c>
      <c r="C4082" s="191" t="s">
        <v>31222</v>
      </c>
      <c r="E4082" t="s">
        <v>31223</v>
      </c>
      <c r="F4082" t="s">
        <v>2221</v>
      </c>
      <c r="G4082" t="s">
        <v>399</v>
      </c>
      <c r="H4082">
        <v>590</v>
      </c>
      <c r="J4082" t="s">
        <v>22634</v>
      </c>
      <c r="K4082" s="132" t="str">
        <f>IFERROR(IFERROR(INDEX(Кат!$O:$O,MATCH($C4082,Кат!$I:$I,0)),INDEX(Торг!$L:$L,MATCH($C4082,Торг!$I:$I,0))),"")</f>
        <v/>
      </c>
      <c r="L4082" s="132" t="str">
        <f>IFERROR(IFERROR(INDEX(Кат!$A:$A,MATCH($C4082,Кат!$I:$I,0)),INDEX(Торг!$A:$A,MATCH($C4082,Торг!$I:$I,0))),"")</f>
        <v/>
      </c>
      <c r="M4082" s="132" t="str">
        <f>IFERROR(IFERROR(INDEX(Кат!$B:$B,MATCH($C4082,Кат!$I:$I,0)),INDEX(Торг!$B:$B,MATCH($C4082,Торг!$I:$I,0))),"")</f>
        <v/>
      </c>
      <c r="N4082" s="132" t="str">
        <f t="shared" si="63"/>
        <v>LYNX 6PK0995</v>
      </c>
      <c r="O4082" s="132" t="str">
        <f>IFERROR(IFERROR(INDEX(Кат!$B:$B,MATCH($N4082,Кат!$I:$I,0)),INDEX(Торг!$B:$B,MATCH($N4082,Торг!$I:$I,0))),"")</f>
        <v/>
      </c>
    </row>
    <row r="4083" spans="1:15" outlineLevel="3">
      <c r="A4083" t="s">
        <v>17101</v>
      </c>
      <c r="C4083" s="191" t="s">
        <v>13577</v>
      </c>
      <c r="E4083" t="s">
        <v>6362</v>
      </c>
      <c r="F4083" t="s">
        <v>2221</v>
      </c>
      <c r="G4083" t="s">
        <v>399</v>
      </c>
      <c r="H4083">
        <v>620</v>
      </c>
      <c r="J4083" t="s">
        <v>22634</v>
      </c>
      <c r="K4083" s="132" t="str">
        <f>IFERROR(IFERROR(INDEX(Кат!$O:$O,MATCH($C4083,Кат!$I:$I,0)),INDEX(Торг!$L:$L,MATCH($C4083,Торг!$I:$I,0))),"")</f>
        <v/>
      </c>
      <c r="L4083" s="132" t="str">
        <f>IFERROR(IFERROR(INDEX(Кат!$A:$A,MATCH($C4083,Кат!$I:$I,0)),INDEX(Торг!$A:$A,MATCH($C4083,Торг!$I:$I,0))),"")</f>
        <v/>
      </c>
      <c r="M4083" s="132" t="str">
        <f>IFERROR(IFERROR(INDEX(Кат!$B:$B,MATCH($C4083,Кат!$I:$I,0)),INDEX(Торг!$B:$B,MATCH($C4083,Торг!$I:$I,0))),"")</f>
        <v/>
      </c>
      <c r="N4083" s="132" t="str">
        <f t="shared" si="63"/>
        <v>LYNX 6PK1025</v>
      </c>
      <c r="O4083" s="132" t="str">
        <f>IFERROR(IFERROR(INDEX(Кат!$B:$B,MATCH($N4083,Кат!$I:$I,0)),INDEX(Торг!$B:$B,MATCH($N4083,Торг!$I:$I,0))),"")</f>
        <v/>
      </c>
    </row>
    <row r="4084" spans="1:15" outlineLevel="2">
      <c r="A4084" t="s">
        <v>17102</v>
      </c>
      <c r="C4084" s="191" t="s">
        <v>13562</v>
      </c>
      <c r="E4084" t="s">
        <v>6363</v>
      </c>
      <c r="F4084" t="s">
        <v>2221</v>
      </c>
      <c r="G4084" t="s">
        <v>399</v>
      </c>
      <c r="H4084">
        <v>770</v>
      </c>
      <c r="J4084" t="s">
        <v>22634</v>
      </c>
      <c r="K4084" s="132" t="str">
        <f>IFERROR(IFERROR(INDEX(Кат!$O:$O,MATCH($C4084,Кат!$I:$I,0)),INDEX(Торг!$L:$L,MATCH($C4084,Торг!$I:$I,0))),"")</f>
        <v/>
      </c>
      <c r="L4084" s="132" t="str">
        <f>IFERROR(IFERROR(INDEX(Кат!$A:$A,MATCH($C4084,Кат!$I:$I,0)),INDEX(Торг!$A:$A,MATCH($C4084,Торг!$I:$I,0))),"")</f>
        <v/>
      </c>
      <c r="M4084" s="132" t="str">
        <f>IFERROR(IFERROR(INDEX(Кат!$B:$B,MATCH($C4084,Кат!$I:$I,0)),INDEX(Торг!$B:$B,MATCH($C4084,Торг!$I:$I,0))),"")</f>
        <v/>
      </c>
      <c r="N4084" s="132" t="str">
        <f t="shared" si="63"/>
        <v>LYNX 6PK1195</v>
      </c>
      <c r="O4084" s="132" t="str">
        <f>IFERROR(IFERROR(INDEX(Кат!$B:$B,MATCH($N4084,Кат!$I:$I,0)),INDEX(Торг!$B:$B,MATCH($N4084,Торг!$I:$I,0))),"")</f>
        <v/>
      </c>
    </row>
    <row r="4085" spans="1:15" outlineLevel="3">
      <c r="A4085" t="s">
        <v>17103</v>
      </c>
      <c r="C4085" s="191" t="s">
        <v>13579</v>
      </c>
      <c r="E4085" t="s">
        <v>6364</v>
      </c>
      <c r="F4085" t="s">
        <v>2221</v>
      </c>
      <c r="G4085" t="s">
        <v>399</v>
      </c>
      <c r="H4085">
        <v>660</v>
      </c>
      <c r="J4085" t="s">
        <v>22634</v>
      </c>
      <c r="K4085" s="132" t="str">
        <f>IFERROR(IFERROR(INDEX(Кат!$O:$O,MATCH($C4085,Кат!$I:$I,0)),INDEX(Торг!$L:$L,MATCH($C4085,Торг!$I:$I,0))),"")</f>
        <v/>
      </c>
      <c r="L4085" s="132" t="str">
        <f>IFERROR(IFERROR(INDEX(Кат!$A:$A,MATCH($C4085,Кат!$I:$I,0)),INDEX(Торг!$A:$A,MATCH($C4085,Торг!$I:$I,0))),"")</f>
        <v/>
      </c>
      <c r="M4085" s="132" t="str">
        <f>IFERROR(IFERROR(INDEX(Кат!$B:$B,MATCH($C4085,Кат!$I:$I,0)),INDEX(Торг!$B:$B,MATCH($C4085,Торг!$I:$I,0))),"")</f>
        <v/>
      </c>
      <c r="N4085" s="132" t="str">
        <f t="shared" si="63"/>
        <v>LYNX 6PK1328</v>
      </c>
      <c r="O4085" s="132" t="str">
        <f>IFERROR(IFERROR(INDEX(Кат!$B:$B,MATCH($N4085,Кат!$I:$I,0)),INDEX(Торг!$B:$B,MATCH($N4085,Торг!$I:$I,0))),"")</f>
        <v/>
      </c>
    </row>
    <row r="4086" spans="1:15" outlineLevel="3">
      <c r="A4086" t="s">
        <v>22718</v>
      </c>
      <c r="C4086" s="191" t="s">
        <v>22719</v>
      </c>
      <c r="E4086" t="s">
        <v>22720</v>
      </c>
      <c r="F4086" t="s">
        <v>2221</v>
      </c>
      <c r="G4086" t="s">
        <v>399</v>
      </c>
      <c r="H4086">
        <v>910</v>
      </c>
      <c r="J4086" t="s">
        <v>22634</v>
      </c>
      <c r="K4086" s="132" t="str">
        <f>IFERROR(IFERROR(INDEX(Кат!$O:$O,MATCH($C4086,Кат!$I:$I,0)),INDEX(Торг!$L:$L,MATCH($C4086,Торг!$I:$I,0))),"")</f>
        <v/>
      </c>
      <c r="L4086" s="132" t="str">
        <f>IFERROR(IFERROR(INDEX(Кат!$A:$A,MATCH($C4086,Кат!$I:$I,0)),INDEX(Торг!$A:$A,MATCH($C4086,Торг!$I:$I,0))),"")</f>
        <v/>
      </c>
      <c r="M4086" s="132" t="str">
        <f>IFERROR(IFERROR(INDEX(Кат!$B:$B,MATCH($C4086,Кат!$I:$I,0)),INDEX(Торг!$B:$B,MATCH($C4086,Торг!$I:$I,0))),"")</f>
        <v/>
      </c>
      <c r="N4086" s="132" t="str">
        <f t="shared" si="63"/>
        <v>LYNX 6PK1768</v>
      </c>
      <c r="O4086" s="132" t="str">
        <f>IFERROR(IFERROR(INDEX(Кат!$B:$B,MATCH($N4086,Кат!$I:$I,0)),INDEX(Торг!$B:$B,MATCH($N4086,Торг!$I:$I,0))),"")</f>
        <v/>
      </c>
    </row>
    <row r="4087" spans="1:15" outlineLevel="3">
      <c r="A4087" t="s">
        <v>26507</v>
      </c>
      <c r="C4087" s="191" t="s">
        <v>26508</v>
      </c>
      <c r="E4087" t="s">
        <v>26509</v>
      </c>
      <c r="F4087" t="s">
        <v>2221</v>
      </c>
      <c r="G4087" t="s">
        <v>399</v>
      </c>
      <c r="H4087">
        <v>580</v>
      </c>
      <c r="J4087" t="s">
        <v>22634</v>
      </c>
      <c r="K4087" s="132" t="str">
        <f>IFERROR(IFERROR(INDEX(Кат!$O:$O,MATCH($C4087,Кат!$I:$I,0)),INDEX(Торг!$L:$L,MATCH($C4087,Торг!$I:$I,0))),"")</f>
        <v/>
      </c>
      <c r="L4087" s="132" t="str">
        <f>IFERROR(IFERROR(INDEX(Кат!$A:$A,MATCH($C4087,Кат!$I:$I,0)),INDEX(Торг!$A:$A,MATCH($C4087,Торг!$I:$I,0))),"")</f>
        <v/>
      </c>
      <c r="M4087" s="132" t="str">
        <f>IFERROR(IFERROR(INDEX(Кат!$B:$B,MATCH($C4087,Кат!$I:$I,0)),INDEX(Торг!$B:$B,MATCH($C4087,Торг!$I:$I,0))),"")</f>
        <v/>
      </c>
      <c r="N4087" s="132" t="str">
        <f t="shared" si="63"/>
        <v>LYNX 6PK0860</v>
      </c>
      <c r="O4087" s="132" t="str">
        <f>IFERROR(IFERROR(INDEX(Кат!$B:$B,MATCH($N4087,Кат!$I:$I,0)),INDEX(Торг!$B:$B,MATCH($N4087,Торг!$I:$I,0))),"")</f>
        <v/>
      </c>
    </row>
    <row r="4088" spans="1:15" outlineLevel="3">
      <c r="A4088" t="s">
        <v>23392</v>
      </c>
      <c r="C4088" s="191" t="s">
        <v>23393</v>
      </c>
      <c r="E4088" t="s">
        <v>23394</v>
      </c>
      <c r="F4088" t="s">
        <v>2221</v>
      </c>
      <c r="G4088" t="s">
        <v>399</v>
      </c>
      <c r="H4088">
        <v>810</v>
      </c>
      <c r="J4088" t="s">
        <v>22634</v>
      </c>
      <c r="K4088" s="132" t="str">
        <f>IFERROR(IFERROR(INDEX(Кат!$O:$O,MATCH($C4088,Кат!$I:$I,0)),INDEX(Торг!$L:$L,MATCH($C4088,Торг!$I:$I,0))),"")</f>
        <v/>
      </c>
      <c r="L4088" s="132" t="str">
        <f>IFERROR(IFERROR(INDEX(Кат!$A:$A,MATCH($C4088,Кат!$I:$I,0)),INDEX(Торг!$A:$A,MATCH($C4088,Торг!$I:$I,0))),"")</f>
        <v/>
      </c>
      <c r="M4088" s="132" t="str">
        <f>IFERROR(IFERROR(INDEX(Кат!$B:$B,MATCH($C4088,Кат!$I:$I,0)),INDEX(Торг!$B:$B,MATCH($C4088,Торг!$I:$I,0))),"")</f>
        <v/>
      </c>
      <c r="N4088" s="132" t="str">
        <f t="shared" si="63"/>
        <v>LYNX 6PK1228</v>
      </c>
      <c r="O4088" s="132" t="str">
        <f>IFERROR(IFERROR(INDEX(Кат!$B:$B,MATCH($N4088,Кат!$I:$I,0)),INDEX(Торг!$B:$B,MATCH($N4088,Торг!$I:$I,0))),"")</f>
        <v/>
      </c>
    </row>
    <row r="4089" spans="1:15" outlineLevel="3">
      <c r="A4089" t="s">
        <v>17104</v>
      </c>
      <c r="C4089" s="191" t="s">
        <v>6365</v>
      </c>
      <c r="E4089" t="s">
        <v>6366</v>
      </c>
      <c r="F4089" t="s">
        <v>2221</v>
      </c>
      <c r="G4089" t="s">
        <v>399</v>
      </c>
      <c r="H4089">
        <v>830</v>
      </c>
      <c r="J4089" t="s">
        <v>22634</v>
      </c>
      <c r="K4089" s="132" t="str">
        <f>IFERROR(IFERROR(INDEX(Кат!$O:$O,MATCH($C4089,Кат!$I:$I,0)),INDEX(Торг!$L:$L,MATCH($C4089,Торг!$I:$I,0))),"")</f>
        <v/>
      </c>
      <c r="L4089" s="132" t="str">
        <f>IFERROR(IFERROR(INDEX(Кат!$A:$A,MATCH($C4089,Кат!$I:$I,0)),INDEX(Торг!$A:$A,MATCH($C4089,Торг!$I:$I,0))),"")</f>
        <v/>
      </c>
      <c r="M4089" s="132" t="str">
        <f>IFERROR(IFERROR(INDEX(Кат!$B:$B,MATCH($C4089,Кат!$I:$I,0)),INDEX(Торг!$B:$B,MATCH($C4089,Торг!$I:$I,0))),"")</f>
        <v/>
      </c>
      <c r="N4089" s="132" t="str">
        <f t="shared" si="63"/>
        <v>LYNX 6PK1019EL</v>
      </c>
      <c r="O4089" s="132" t="str">
        <f>IFERROR(IFERROR(INDEX(Кат!$B:$B,MATCH($N4089,Кат!$I:$I,0)),INDEX(Торг!$B:$B,MATCH($N4089,Торг!$I:$I,0))),"")</f>
        <v/>
      </c>
    </row>
    <row r="4090" spans="1:15" outlineLevel="1">
      <c r="A4090" t="s">
        <v>25259</v>
      </c>
      <c r="C4090" s="191" t="s">
        <v>25260</v>
      </c>
      <c r="E4090" t="s">
        <v>25261</v>
      </c>
      <c r="F4090" t="s">
        <v>2221</v>
      </c>
      <c r="G4090" t="s">
        <v>399</v>
      </c>
      <c r="H4090">
        <v>680</v>
      </c>
      <c r="J4090" t="s">
        <v>22634</v>
      </c>
      <c r="K4090" s="132" t="str">
        <f>IFERROR(IFERROR(INDEX(Кат!$O:$O,MATCH($C4090,Кат!$I:$I,0)),INDEX(Торг!$L:$L,MATCH($C4090,Торг!$I:$I,0))),"")</f>
        <v/>
      </c>
      <c r="L4090" s="132" t="str">
        <f>IFERROR(IFERROR(INDEX(Кат!$A:$A,MATCH($C4090,Кат!$I:$I,0)),INDEX(Торг!$A:$A,MATCH($C4090,Торг!$I:$I,0))),"")</f>
        <v/>
      </c>
      <c r="M4090" s="132" t="str">
        <f>IFERROR(IFERROR(INDEX(Кат!$B:$B,MATCH($C4090,Кат!$I:$I,0)),INDEX(Торг!$B:$B,MATCH($C4090,Торг!$I:$I,0))),"")</f>
        <v/>
      </c>
      <c r="N4090" s="132" t="str">
        <f t="shared" si="63"/>
        <v>LYNX 6PK1020EL</v>
      </c>
      <c r="O4090" s="132" t="str">
        <f>IFERROR(IFERROR(INDEX(Кат!$B:$B,MATCH($N4090,Кат!$I:$I,0)),INDEX(Торг!$B:$B,MATCH($N4090,Торг!$I:$I,0))),"")</f>
        <v/>
      </c>
    </row>
    <row r="4091" spans="1:15" outlineLevel="2">
      <c r="A4091" t="s">
        <v>17105</v>
      </c>
      <c r="C4091" s="191" t="s">
        <v>1515</v>
      </c>
      <c r="E4091" t="s">
        <v>6367</v>
      </c>
      <c r="F4091" t="s">
        <v>2221</v>
      </c>
      <c r="G4091" t="s">
        <v>399</v>
      </c>
      <c r="H4091">
        <v>940</v>
      </c>
      <c r="J4091" t="s">
        <v>22634</v>
      </c>
      <c r="K4091" s="132" t="str">
        <f>IFERROR(IFERROR(INDEX(Кат!$O:$O,MATCH($C4091,Кат!$I:$I,0)),INDEX(Торг!$L:$L,MATCH($C4091,Торг!$I:$I,0))),"")</f>
        <v/>
      </c>
      <c r="L4091" s="132" t="str">
        <f>IFERROR(IFERROR(INDEX(Кат!$A:$A,MATCH($C4091,Кат!$I:$I,0)),INDEX(Торг!$A:$A,MATCH($C4091,Торг!$I:$I,0))),"")</f>
        <v/>
      </c>
      <c r="M4091" s="132" t="str">
        <f>IFERROR(IFERROR(INDEX(Кат!$B:$B,MATCH($C4091,Кат!$I:$I,0)),INDEX(Торг!$B:$B,MATCH($C4091,Торг!$I:$I,0))),"")</f>
        <v/>
      </c>
      <c r="N4091" s="132" t="str">
        <f t="shared" si="63"/>
        <v>LYNX 6PK1778</v>
      </c>
      <c r="O4091" s="132" t="str">
        <f>IFERROR(IFERROR(INDEX(Кат!$B:$B,MATCH($N4091,Кат!$I:$I,0)),INDEX(Торг!$B:$B,MATCH($N4091,Торг!$I:$I,0))),"")</f>
        <v/>
      </c>
    </row>
    <row r="4092" spans="1:15" outlineLevel="3">
      <c r="A4092" t="s">
        <v>17106</v>
      </c>
      <c r="C4092" s="191" t="s">
        <v>170</v>
      </c>
      <c r="E4092" t="s">
        <v>6368</v>
      </c>
      <c r="F4092" t="s">
        <v>2221</v>
      </c>
      <c r="G4092" t="s">
        <v>399</v>
      </c>
      <c r="H4092">
        <v>550</v>
      </c>
      <c r="J4092" t="s">
        <v>22634</v>
      </c>
      <c r="K4092" s="132" t="str">
        <f>IFERROR(IFERROR(INDEX(Кат!$O:$O,MATCH($C4092,Кат!$I:$I,0)),INDEX(Торг!$L:$L,MATCH($C4092,Торг!$I:$I,0))),"")</f>
        <v/>
      </c>
      <c r="L4092" s="132" t="str">
        <f>IFERROR(IFERROR(INDEX(Кат!$A:$A,MATCH($C4092,Кат!$I:$I,0)),INDEX(Торг!$A:$A,MATCH($C4092,Торг!$I:$I,0))),"")</f>
        <v/>
      </c>
      <c r="M4092" s="132" t="str">
        <f>IFERROR(IFERROR(INDEX(Кат!$B:$B,MATCH($C4092,Кат!$I:$I,0)),INDEX(Торг!$B:$B,MATCH($C4092,Торг!$I:$I,0))),"")</f>
        <v/>
      </c>
      <c r="N4092" s="132" t="str">
        <f t="shared" si="63"/>
        <v>LYNX 5PK1113</v>
      </c>
      <c r="O4092" s="132" t="str">
        <f>IFERROR(IFERROR(INDEX(Кат!$B:$B,MATCH($N4092,Кат!$I:$I,0)),INDEX(Торг!$B:$B,MATCH($N4092,Торг!$I:$I,0))),"")</f>
        <v/>
      </c>
    </row>
    <row r="4093" spans="1:15" outlineLevel="3">
      <c r="A4093" t="s">
        <v>17107</v>
      </c>
      <c r="C4093" s="191" t="s">
        <v>14270</v>
      </c>
      <c r="E4093" t="s">
        <v>14271</v>
      </c>
      <c r="F4093" t="s">
        <v>2221</v>
      </c>
      <c r="G4093" t="s">
        <v>399</v>
      </c>
      <c r="H4093">
        <v>1190</v>
      </c>
      <c r="J4093" t="s">
        <v>22634</v>
      </c>
      <c r="K4093" s="132" t="str">
        <f>IFERROR(IFERROR(INDEX(Кат!$O:$O,MATCH($C4093,Кат!$I:$I,0)),INDEX(Торг!$L:$L,MATCH($C4093,Торг!$I:$I,0))),"")</f>
        <v/>
      </c>
      <c r="L4093" s="132" t="str">
        <f>IFERROR(IFERROR(INDEX(Кат!$A:$A,MATCH($C4093,Кат!$I:$I,0)),INDEX(Торг!$A:$A,MATCH($C4093,Торг!$I:$I,0))),"")</f>
        <v/>
      </c>
      <c r="M4093" s="132" t="str">
        <f>IFERROR(IFERROR(INDEX(Кат!$B:$B,MATCH($C4093,Кат!$I:$I,0)),INDEX(Торг!$B:$B,MATCH($C4093,Торг!$I:$I,0))),"")</f>
        <v/>
      </c>
      <c r="N4093" s="132" t="str">
        <f t="shared" si="63"/>
        <v>LYNX 6PK1823</v>
      </c>
      <c r="O4093" s="132" t="str">
        <f>IFERROR(IFERROR(INDEX(Кат!$B:$B,MATCH($N4093,Кат!$I:$I,0)),INDEX(Торг!$B:$B,MATCH($N4093,Торг!$I:$I,0))),"")</f>
        <v/>
      </c>
    </row>
    <row r="4094" spans="1:15" outlineLevel="2">
      <c r="A4094" t="s">
        <v>17108</v>
      </c>
      <c r="C4094" s="191" t="s">
        <v>1520</v>
      </c>
      <c r="E4094" t="s">
        <v>14497</v>
      </c>
      <c r="F4094" t="s">
        <v>2221</v>
      </c>
      <c r="G4094" t="s">
        <v>399</v>
      </c>
      <c r="H4094">
        <v>910</v>
      </c>
      <c r="J4094" t="s">
        <v>22634</v>
      </c>
      <c r="K4094" s="132" t="str">
        <f>IFERROR(IFERROR(INDEX(Кат!$O:$O,MATCH($C4094,Кат!$I:$I,0)),INDEX(Торг!$L:$L,MATCH($C4094,Торг!$I:$I,0))),"")</f>
        <v/>
      </c>
      <c r="L4094" s="132" t="str">
        <f>IFERROR(IFERROR(INDEX(Кат!$A:$A,MATCH($C4094,Кат!$I:$I,0)),INDEX(Торг!$A:$A,MATCH($C4094,Торг!$I:$I,0))),"")</f>
        <v/>
      </c>
      <c r="M4094" s="132" t="str">
        <f>IFERROR(IFERROR(INDEX(Кат!$B:$B,MATCH($C4094,Кат!$I:$I,0)),INDEX(Торг!$B:$B,MATCH($C4094,Торг!$I:$I,0))),"")</f>
        <v/>
      </c>
      <c r="N4094" s="132" t="str">
        <f t="shared" si="63"/>
        <v>LYNX 6PK1708</v>
      </c>
      <c r="O4094" s="132" t="str">
        <f>IFERROR(IFERROR(INDEX(Кат!$B:$B,MATCH($N4094,Кат!$I:$I,0)),INDEX(Торг!$B:$B,MATCH($N4094,Торг!$I:$I,0))),"")</f>
        <v/>
      </c>
    </row>
    <row r="4095" spans="1:15" outlineLevel="3">
      <c r="A4095" t="s">
        <v>17109</v>
      </c>
      <c r="C4095" s="191" t="s">
        <v>13561</v>
      </c>
      <c r="E4095" t="s">
        <v>2224</v>
      </c>
      <c r="F4095" t="s">
        <v>2221</v>
      </c>
      <c r="G4095" t="s">
        <v>399</v>
      </c>
      <c r="H4095">
        <v>400</v>
      </c>
      <c r="J4095" t="s">
        <v>22634</v>
      </c>
      <c r="K4095" s="132" t="str">
        <f>IFERROR(IFERROR(INDEX(Кат!$O:$O,MATCH($C4095,Кат!$I:$I,0)),INDEX(Торг!$L:$L,MATCH($C4095,Торг!$I:$I,0))),"")</f>
        <v/>
      </c>
      <c r="L4095" s="132" t="str">
        <f>IFERROR(IFERROR(INDEX(Кат!$A:$A,MATCH($C4095,Кат!$I:$I,0)),INDEX(Торг!$A:$A,MATCH($C4095,Торг!$I:$I,0))),"")</f>
        <v/>
      </c>
      <c r="M4095" s="132" t="str">
        <f>IFERROR(IFERROR(INDEX(Кат!$B:$B,MATCH($C4095,Кат!$I:$I,0)),INDEX(Торг!$B:$B,MATCH($C4095,Торг!$I:$I,0))),"")</f>
        <v/>
      </c>
      <c r="N4095" s="132" t="str">
        <f t="shared" si="63"/>
        <v>LYNX 5PK1123</v>
      </c>
      <c r="O4095" s="132" t="str">
        <f>IFERROR(IFERROR(INDEX(Кат!$B:$B,MATCH($N4095,Кат!$I:$I,0)),INDEX(Торг!$B:$B,MATCH($N4095,Торг!$I:$I,0))),"")</f>
        <v/>
      </c>
    </row>
    <row r="4096" spans="1:15" outlineLevel="2">
      <c r="A4096" t="s">
        <v>17110</v>
      </c>
      <c r="C4096" s="191" t="s">
        <v>4495</v>
      </c>
      <c r="E4096" t="s">
        <v>2225</v>
      </c>
      <c r="F4096" t="s">
        <v>2221</v>
      </c>
      <c r="G4096" t="s">
        <v>399</v>
      </c>
      <c r="H4096">
        <v>560</v>
      </c>
      <c r="J4096" t="s">
        <v>22634</v>
      </c>
      <c r="K4096" s="132" t="str">
        <f>IFERROR(IFERROR(INDEX(Кат!$O:$O,MATCH($C4096,Кат!$I:$I,0)),INDEX(Торг!$L:$L,MATCH($C4096,Торг!$I:$I,0))),"")</f>
        <v/>
      </c>
      <c r="L4096" s="132" t="str">
        <f>IFERROR(IFERROR(INDEX(Кат!$A:$A,MATCH($C4096,Кат!$I:$I,0)),INDEX(Торг!$A:$A,MATCH($C4096,Торг!$I:$I,0))),"")</f>
        <v/>
      </c>
      <c r="M4096" s="132" t="str">
        <f>IFERROR(IFERROR(INDEX(Кат!$B:$B,MATCH($C4096,Кат!$I:$I,0)),INDEX(Торг!$B:$B,MATCH($C4096,Торг!$I:$I,0))),"")</f>
        <v/>
      </c>
      <c r="N4096" s="132" t="str">
        <f t="shared" si="63"/>
        <v>LYNX 5PK1140</v>
      </c>
      <c r="O4096" s="132" t="str">
        <f>IFERROR(IFERROR(INDEX(Кат!$B:$B,MATCH($N4096,Кат!$I:$I,0)),INDEX(Торг!$B:$B,MATCH($N4096,Торг!$I:$I,0))),"")</f>
        <v/>
      </c>
    </row>
    <row r="4097" spans="1:15" outlineLevel="3">
      <c r="A4097" t="s">
        <v>17111</v>
      </c>
      <c r="C4097" s="191" t="s">
        <v>13580</v>
      </c>
      <c r="E4097" t="s">
        <v>6369</v>
      </c>
      <c r="F4097" t="s">
        <v>2221</v>
      </c>
      <c r="G4097" t="s">
        <v>399</v>
      </c>
      <c r="H4097">
        <v>950</v>
      </c>
      <c r="J4097" t="s">
        <v>22634</v>
      </c>
      <c r="K4097" s="132" t="str">
        <f>IFERROR(IFERROR(INDEX(Кат!$O:$O,MATCH($C4097,Кат!$I:$I,0)),INDEX(Торг!$L:$L,MATCH($C4097,Торг!$I:$I,0))),"")</f>
        <v/>
      </c>
      <c r="L4097" s="132" t="str">
        <f>IFERROR(IFERROR(INDEX(Кат!$A:$A,MATCH($C4097,Кат!$I:$I,0)),INDEX(Торг!$A:$A,MATCH($C4097,Торг!$I:$I,0))),"")</f>
        <v/>
      </c>
      <c r="M4097" s="132" t="str">
        <f>IFERROR(IFERROR(INDEX(Кат!$B:$B,MATCH($C4097,Кат!$I:$I,0)),INDEX(Торг!$B:$B,MATCH($C4097,Торг!$I:$I,0))),"")</f>
        <v/>
      </c>
      <c r="N4097" s="132" t="str">
        <f t="shared" si="63"/>
        <v>LYNX 6PK1573</v>
      </c>
      <c r="O4097" s="132" t="str">
        <f>IFERROR(IFERROR(INDEX(Кат!$B:$B,MATCH($N4097,Кат!$I:$I,0)),INDEX(Торг!$B:$B,MATCH($N4097,Торг!$I:$I,0))),"")</f>
        <v/>
      </c>
    </row>
    <row r="4098" spans="1:15" outlineLevel="2">
      <c r="A4098" t="s">
        <v>17112</v>
      </c>
      <c r="C4098" s="191" t="s">
        <v>1525</v>
      </c>
      <c r="E4098" t="s">
        <v>6370</v>
      </c>
      <c r="F4098" t="s">
        <v>2221</v>
      </c>
      <c r="G4098" t="s">
        <v>399</v>
      </c>
      <c r="H4098">
        <v>550</v>
      </c>
      <c r="J4098" t="s">
        <v>22634</v>
      </c>
      <c r="K4098" s="132" t="str">
        <f>IFERROR(IFERROR(INDEX(Кат!$O:$O,MATCH($C4098,Кат!$I:$I,0)),INDEX(Торг!$L:$L,MATCH($C4098,Торг!$I:$I,0))),"")</f>
        <v/>
      </c>
      <c r="L4098" s="132" t="str">
        <f>IFERROR(IFERROR(INDEX(Кат!$A:$A,MATCH($C4098,Кат!$I:$I,0)),INDEX(Торг!$A:$A,MATCH($C4098,Торг!$I:$I,0))),"")</f>
        <v/>
      </c>
      <c r="M4098" s="132" t="str">
        <f>IFERROR(IFERROR(INDEX(Кат!$B:$B,MATCH($C4098,Кат!$I:$I,0)),INDEX(Торг!$B:$B,MATCH($C4098,Торг!$I:$I,0))),"")</f>
        <v/>
      </c>
      <c r="N4098" s="132" t="str">
        <f t="shared" si="63"/>
        <v>LYNX 6PK1038</v>
      </c>
      <c r="O4098" s="132" t="str">
        <f>IFERROR(IFERROR(INDEX(Кат!$B:$B,MATCH($N4098,Кат!$I:$I,0)),INDEX(Торг!$B:$B,MATCH($N4098,Торг!$I:$I,0))),"")</f>
        <v/>
      </c>
    </row>
    <row r="4099" spans="1:15" outlineLevel="3">
      <c r="A4099" t="s">
        <v>17113</v>
      </c>
      <c r="C4099" s="191" t="s">
        <v>13578</v>
      </c>
      <c r="E4099" t="s">
        <v>14274</v>
      </c>
      <c r="F4099" t="s">
        <v>2221</v>
      </c>
      <c r="G4099" t="s">
        <v>399</v>
      </c>
      <c r="H4099">
        <v>700</v>
      </c>
      <c r="J4099" t="s">
        <v>22634</v>
      </c>
      <c r="K4099" s="132" t="str">
        <f>IFERROR(IFERROR(INDEX(Кат!$O:$O,MATCH($C4099,Кат!$I:$I,0)),INDEX(Торг!$L:$L,MATCH($C4099,Торг!$I:$I,0))),"")</f>
        <v/>
      </c>
      <c r="L4099" s="132" t="str">
        <f>IFERROR(IFERROR(INDEX(Кат!$A:$A,MATCH($C4099,Кат!$I:$I,0)),INDEX(Торг!$A:$A,MATCH($C4099,Торг!$I:$I,0))),"")</f>
        <v/>
      </c>
      <c r="M4099" s="132" t="str">
        <f>IFERROR(IFERROR(INDEX(Кат!$B:$B,MATCH($C4099,Кат!$I:$I,0)),INDEX(Торг!$B:$B,MATCH($C4099,Торг!$I:$I,0))),"")</f>
        <v/>
      </c>
      <c r="N4099" s="132" t="str">
        <f t="shared" si="63"/>
        <v>LYNX 6PK1039EL</v>
      </c>
      <c r="O4099" s="132" t="str">
        <f>IFERROR(IFERROR(INDEX(Кат!$B:$B,MATCH($N4099,Кат!$I:$I,0)),INDEX(Торг!$B:$B,MATCH($N4099,Торг!$I:$I,0))),"")</f>
        <v/>
      </c>
    </row>
    <row r="4100" spans="1:15">
      <c r="A4100" t="s">
        <v>26805</v>
      </c>
      <c r="C4100" s="191" t="s">
        <v>26806</v>
      </c>
      <c r="E4100" t="s">
        <v>26807</v>
      </c>
      <c r="F4100" t="s">
        <v>2221</v>
      </c>
      <c r="G4100" t="s">
        <v>399</v>
      </c>
      <c r="H4100">
        <v>600</v>
      </c>
      <c r="J4100" t="s">
        <v>22634</v>
      </c>
      <c r="K4100" s="132" t="str">
        <f>IFERROR(IFERROR(INDEX(Кат!$O:$O,MATCH($C4100,Кат!$I:$I,0)),INDEX(Торг!$L:$L,MATCH($C4100,Торг!$I:$I,0))),"")</f>
        <v/>
      </c>
      <c r="L4100" s="132" t="str">
        <f>IFERROR(IFERROR(INDEX(Кат!$A:$A,MATCH($C4100,Кат!$I:$I,0)),INDEX(Торг!$A:$A,MATCH($C4100,Торг!$I:$I,0))),"")</f>
        <v/>
      </c>
      <c r="M4100" s="132" t="str">
        <f>IFERROR(IFERROR(INDEX(Кат!$B:$B,MATCH($C4100,Кат!$I:$I,0)),INDEX(Торг!$B:$B,MATCH($C4100,Торг!$I:$I,0))),"")</f>
        <v/>
      </c>
      <c r="N4100" s="132" t="str">
        <f t="shared" si="63"/>
        <v>LYNX 6PK0778EL</v>
      </c>
      <c r="O4100" s="132" t="str">
        <f>IFERROR(IFERROR(INDEX(Кат!$B:$B,MATCH($N4100,Кат!$I:$I,0)),INDEX(Торг!$B:$B,MATCH($N4100,Торг!$I:$I,0))),"")</f>
        <v/>
      </c>
    </row>
    <row r="4101" spans="1:15" outlineLevel="1">
      <c r="A4101" t="s">
        <v>28723</v>
      </c>
      <c r="C4101" s="191" t="s">
        <v>28724</v>
      </c>
      <c r="E4101" t="s">
        <v>30627</v>
      </c>
      <c r="F4101" t="s">
        <v>2221</v>
      </c>
      <c r="G4101" t="s">
        <v>399</v>
      </c>
      <c r="H4101">
        <v>450</v>
      </c>
      <c r="J4101" t="s">
        <v>22634</v>
      </c>
      <c r="K4101" s="132" t="str">
        <f>IFERROR(IFERROR(INDEX(Кат!$O:$O,MATCH($C4101,Кат!$I:$I,0)),INDEX(Торг!$L:$L,MATCH($C4101,Торг!$I:$I,0))),"")</f>
        <v/>
      </c>
      <c r="L4101" s="132" t="str">
        <f>IFERROR(IFERROR(INDEX(Кат!$A:$A,MATCH($C4101,Кат!$I:$I,0)),INDEX(Торг!$A:$A,MATCH($C4101,Торг!$I:$I,0))),"")</f>
        <v/>
      </c>
      <c r="M4101" s="132" t="str">
        <f>IFERROR(IFERROR(INDEX(Кат!$B:$B,MATCH($C4101,Кат!$I:$I,0)),INDEX(Торг!$B:$B,MATCH($C4101,Торг!$I:$I,0))),"")</f>
        <v/>
      </c>
      <c r="N4101" s="132" t="str">
        <f t="shared" si="63"/>
        <v>LYNX 6PK0780</v>
      </c>
      <c r="O4101" s="132" t="str">
        <f>IFERROR(IFERROR(INDEX(Кат!$B:$B,MATCH($N4101,Кат!$I:$I,0)),INDEX(Торг!$B:$B,MATCH($N4101,Торг!$I:$I,0))),"")</f>
        <v/>
      </c>
    </row>
    <row r="4102" spans="1:15" outlineLevel="2">
      <c r="A4102" t="s">
        <v>25041</v>
      </c>
      <c r="C4102" s="191" t="s">
        <v>25042</v>
      </c>
      <c r="E4102" t="s">
        <v>25043</v>
      </c>
      <c r="F4102" t="s">
        <v>2221</v>
      </c>
      <c r="G4102" t="s">
        <v>399</v>
      </c>
      <c r="H4102">
        <v>820</v>
      </c>
      <c r="J4102" t="s">
        <v>22634</v>
      </c>
      <c r="K4102" s="132" t="str">
        <f>IFERROR(IFERROR(INDEX(Кат!$O:$O,MATCH($C4102,Кат!$I:$I,0)),INDEX(Торг!$L:$L,MATCH($C4102,Торг!$I:$I,0))),"")</f>
        <v/>
      </c>
      <c r="L4102" s="132" t="str">
        <f>IFERROR(IFERROR(INDEX(Кат!$A:$A,MATCH($C4102,Кат!$I:$I,0)),INDEX(Торг!$A:$A,MATCH($C4102,Торг!$I:$I,0))),"")</f>
        <v/>
      </c>
      <c r="M4102" s="132" t="str">
        <f>IFERROR(IFERROR(INDEX(Кат!$B:$B,MATCH($C4102,Кат!$I:$I,0)),INDEX(Торг!$B:$B,MATCH($C4102,Торг!$I:$I,0))),"")</f>
        <v/>
      </c>
      <c r="N4102" s="132" t="str">
        <f t="shared" si="63"/>
        <v>LYNX 7PK1051EL</v>
      </c>
      <c r="O4102" s="132" t="str">
        <f>IFERROR(IFERROR(INDEX(Кат!$B:$B,MATCH($N4102,Кат!$I:$I,0)),INDEX(Торг!$B:$B,MATCH($N4102,Торг!$I:$I,0))),"")</f>
        <v/>
      </c>
    </row>
    <row r="4103" spans="1:15" outlineLevel="3">
      <c r="A4103" t="s">
        <v>24015</v>
      </c>
      <c r="C4103" s="191"/>
      <c r="E4103" t="s">
        <v>23544</v>
      </c>
      <c r="J4103" t="s">
        <v>22634</v>
      </c>
      <c r="K4103" s="132" t="str">
        <f>IFERROR(IFERROR(INDEX(Кат!$O:$O,MATCH($C4103,Кат!$I:$I,0)),INDEX(Торг!$L:$L,MATCH($C4103,Торг!$I:$I,0))),"")</f>
        <v/>
      </c>
      <c r="L4103" s="132" t="str">
        <f>IFERROR(IFERROR(INDEX(Кат!$A:$A,MATCH($C4103,Кат!$I:$I,0)),INDEX(Торг!$A:$A,MATCH($C4103,Торг!$I:$I,0))),"")</f>
        <v/>
      </c>
      <c r="M4103" s="132" t="str">
        <f>IFERROR(IFERROR(INDEX(Кат!$B:$B,MATCH($C4103,Кат!$I:$I,0)),INDEX(Торг!$B:$B,MATCH($C4103,Торг!$I:$I,0))),"")</f>
        <v/>
      </c>
      <c r="N4103" s="132" t="str">
        <f t="shared" si="63"/>
        <v xml:space="preserve"> </v>
      </c>
      <c r="O4103" s="132" t="str">
        <f>IFERROR(IFERROR(INDEX(Кат!$B:$B,MATCH($N4103,Кат!$I:$I,0)),INDEX(Торг!$B:$B,MATCH($N4103,Торг!$I:$I,0))),"")</f>
        <v/>
      </c>
    </row>
    <row r="4104" spans="1:15" outlineLevel="3">
      <c r="A4104" t="s">
        <v>23235</v>
      </c>
      <c r="C4104" s="191" t="s">
        <v>23236</v>
      </c>
      <c r="E4104" t="s">
        <v>23237</v>
      </c>
      <c r="F4104" t="s">
        <v>2221</v>
      </c>
      <c r="G4104" t="s">
        <v>399</v>
      </c>
      <c r="H4104">
        <v>770</v>
      </c>
      <c r="J4104" t="s">
        <v>22634</v>
      </c>
      <c r="K4104" s="132" t="str">
        <f>IFERROR(IFERROR(INDEX(Кат!$O:$O,MATCH($C4104,Кат!$I:$I,0)),INDEX(Торг!$L:$L,MATCH($C4104,Торг!$I:$I,0))),"")</f>
        <v/>
      </c>
      <c r="L4104" s="132" t="str">
        <f>IFERROR(IFERROR(INDEX(Кат!$A:$A,MATCH($C4104,Кат!$I:$I,0)),INDEX(Торг!$A:$A,MATCH($C4104,Торг!$I:$I,0))),"")</f>
        <v/>
      </c>
      <c r="M4104" s="132" t="str">
        <f>IFERROR(IFERROR(INDEX(Кат!$B:$B,MATCH($C4104,Кат!$I:$I,0)),INDEX(Торг!$B:$B,MATCH($C4104,Торг!$I:$I,0))),"")</f>
        <v/>
      </c>
      <c r="N4104" s="132" t="str">
        <f t="shared" ref="N4104:N4167" si="64">_xlfn.CONCAT(F4104," ",C4104)</f>
        <v>LYNX 111CL19</v>
      </c>
      <c r="O4104" s="132" t="str">
        <f>IFERROR(IFERROR(INDEX(Кат!$B:$B,MATCH($N4104,Кат!$I:$I,0)),INDEX(Торг!$B:$B,MATCH($N4104,Торг!$I:$I,0))),"")</f>
        <v/>
      </c>
    </row>
    <row r="4105" spans="1:15" outlineLevel="3">
      <c r="A4105" t="s">
        <v>17114</v>
      </c>
      <c r="C4105" s="191" t="s">
        <v>2226</v>
      </c>
      <c r="E4105" t="s">
        <v>2227</v>
      </c>
      <c r="F4105" t="s">
        <v>2221</v>
      </c>
      <c r="G4105" t="s">
        <v>399</v>
      </c>
      <c r="H4105">
        <v>770</v>
      </c>
      <c r="J4105" t="s">
        <v>22634</v>
      </c>
      <c r="K4105" s="132" t="str">
        <f>IFERROR(IFERROR(INDEX(Кат!$O:$O,MATCH($C4105,Кат!$I:$I,0)),INDEX(Торг!$L:$L,MATCH($C4105,Торг!$I:$I,0))),"")</f>
        <v/>
      </c>
      <c r="L4105" s="132" t="str">
        <f>IFERROR(IFERROR(INDEX(Кат!$A:$A,MATCH($C4105,Кат!$I:$I,0)),INDEX(Торг!$A:$A,MATCH($C4105,Торг!$I:$I,0))),"")</f>
        <v/>
      </c>
      <c r="M4105" s="132" t="str">
        <f>IFERROR(IFERROR(INDEX(Кат!$B:$B,MATCH($C4105,Кат!$I:$I,0)),INDEX(Торг!$B:$B,MATCH($C4105,Торг!$I:$I,0))),"")</f>
        <v/>
      </c>
      <c r="N4105" s="132" t="str">
        <f t="shared" si="64"/>
        <v>LYNX 136CL25.4</v>
      </c>
      <c r="O4105" s="132" t="str">
        <f>IFERROR(IFERROR(INDEX(Кат!$B:$B,MATCH($N4105,Кат!$I:$I,0)),INDEX(Торг!$B:$B,MATCH($N4105,Торг!$I:$I,0))),"")</f>
        <v/>
      </c>
    </row>
    <row r="4106" spans="1:15" outlineLevel="3">
      <c r="A4106" t="s">
        <v>17115</v>
      </c>
      <c r="C4106" s="191" t="s">
        <v>2228</v>
      </c>
      <c r="E4106" t="s">
        <v>2229</v>
      </c>
      <c r="F4106" t="s">
        <v>2221</v>
      </c>
      <c r="G4106" t="s">
        <v>399</v>
      </c>
      <c r="H4106">
        <v>980</v>
      </c>
      <c r="J4106" t="s">
        <v>22634</v>
      </c>
      <c r="K4106" s="132" t="str">
        <f>IFERROR(IFERROR(INDEX(Кат!$O:$O,MATCH($C4106,Кат!$I:$I,0)),INDEX(Торг!$L:$L,MATCH($C4106,Торг!$I:$I,0))),"")</f>
        <v/>
      </c>
      <c r="L4106" s="132" t="str">
        <f>IFERROR(IFERROR(INDEX(Кат!$A:$A,MATCH($C4106,Кат!$I:$I,0)),INDEX(Торг!$A:$A,MATCH($C4106,Торг!$I:$I,0))),"")</f>
        <v/>
      </c>
      <c r="M4106" s="132" t="str">
        <f>IFERROR(IFERROR(INDEX(Кат!$B:$B,MATCH($C4106,Кат!$I:$I,0)),INDEX(Торг!$B:$B,MATCH($C4106,Торг!$I:$I,0))),"")</f>
        <v/>
      </c>
      <c r="N4106" s="132" t="str">
        <f t="shared" si="64"/>
        <v>LYNX 137FL22</v>
      </c>
      <c r="O4106" s="132" t="str">
        <f>IFERROR(IFERROR(INDEX(Кат!$B:$B,MATCH($N4106,Кат!$I:$I,0)),INDEX(Торг!$B:$B,MATCH($N4106,Торг!$I:$I,0))),"")</f>
        <v/>
      </c>
    </row>
    <row r="4107" spans="1:15" outlineLevel="2">
      <c r="A4107" t="s">
        <v>17116</v>
      </c>
      <c r="C4107" s="191" t="s">
        <v>2230</v>
      </c>
      <c r="E4107" t="s">
        <v>2231</v>
      </c>
      <c r="F4107" t="s">
        <v>2221</v>
      </c>
      <c r="G4107" t="s">
        <v>399</v>
      </c>
      <c r="H4107">
        <v>820</v>
      </c>
      <c r="J4107" t="s">
        <v>22634</v>
      </c>
      <c r="K4107" s="132" t="str">
        <f>IFERROR(IFERROR(INDEX(Кат!$O:$O,MATCH($C4107,Кат!$I:$I,0)),INDEX(Торг!$L:$L,MATCH($C4107,Торг!$I:$I,0))),"")</f>
        <v/>
      </c>
      <c r="L4107" s="132" t="str">
        <f>IFERROR(IFERROR(INDEX(Кат!$A:$A,MATCH($C4107,Кат!$I:$I,0)),INDEX(Торг!$A:$A,MATCH($C4107,Торг!$I:$I,0))),"")</f>
        <v/>
      </c>
      <c r="M4107" s="132" t="str">
        <f>IFERROR(IFERROR(INDEX(Кат!$B:$B,MATCH($C4107,Кат!$I:$I,0)),INDEX(Торг!$B:$B,MATCH($C4107,Торг!$I:$I,0))),"")</f>
        <v/>
      </c>
      <c r="N4107" s="132" t="str">
        <f t="shared" si="64"/>
        <v>LYNX 113FL17</v>
      </c>
      <c r="O4107" s="132" t="str">
        <f>IFERROR(IFERROR(INDEX(Кат!$B:$B,MATCH($N4107,Кат!$I:$I,0)),INDEX(Торг!$B:$B,MATCH($N4107,Торг!$I:$I,0))),"")</f>
        <v/>
      </c>
    </row>
    <row r="4108" spans="1:15" outlineLevel="3">
      <c r="A4108" t="s">
        <v>17117</v>
      </c>
      <c r="C4108" s="191" t="s">
        <v>32274</v>
      </c>
      <c r="E4108" t="s">
        <v>6371</v>
      </c>
      <c r="F4108" t="s">
        <v>2221</v>
      </c>
      <c r="G4108" t="s">
        <v>399</v>
      </c>
      <c r="H4108">
        <v>1090</v>
      </c>
      <c r="J4108" t="s">
        <v>22634</v>
      </c>
      <c r="K4108" s="132" t="str">
        <f>IFERROR(IFERROR(INDEX(Кат!$O:$O,MATCH($C4108,Кат!$I:$I,0)),INDEX(Торг!$L:$L,MATCH($C4108,Торг!$I:$I,0))),"")</f>
        <v/>
      </c>
      <c r="L4108" s="132" t="str">
        <f>IFERROR(IFERROR(INDEX(Кат!$A:$A,MATCH($C4108,Кат!$I:$I,0)),INDEX(Торг!$A:$A,MATCH($C4108,Торг!$I:$I,0))),"")</f>
        <v/>
      </c>
      <c r="M4108" s="132" t="str">
        <f>IFERROR(IFERROR(INDEX(Кат!$B:$B,MATCH($C4108,Кат!$I:$I,0)),INDEX(Торг!$B:$B,MATCH($C4108,Торг!$I:$I,0))),"")</f>
        <v/>
      </c>
      <c r="N4108" s="132" t="str">
        <f t="shared" si="64"/>
        <v>LYNX 132CL27</v>
      </c>
      <c r="O4108" s="132" t="str">
        <f>IFERROR(IFERROR(INDEX(Кат!$B:$B,MATCH($N4108,Кат!$I:$I,0)),INDEX(Торг!$B:$B,MATCH($N4108,Торг!$I:$I,0))),"")</f>
        <v/>
      </c>
    </row>
    <row r="4109" spans="1:15" outlineLevel="3">
      <c r="A4109" t="s">
        <v>29155</v>
      </c>
      <c r="C4109" s="191" t="s">
        <v>29156</v>
      </c>
      <c r="E4109" t="s">
        <v>29157</v>
      </c>
      <c r="F4109" t="s">
        <v>2221</v>
      </c>
      <c r="G4109" t="s">
        <v>399</v>
      </c>
      <c r="H4109">
        <v>500</v>
      </c>
      <c r="J4109" t="s">
        <v>22634</v>
      </c>
      <c r="K4109" s="132" t="str">
        <f>IFERROR(IFERROR(INDEX(Кат!$O:$O,MATCH($C4109,Кат!$I:$I,0)),INDEX(Торг!$L:$L,MATCH($C4109,Торг!$I:$I,0))),"")</f>
        <v/>
      </c>
      <c r="L4109" s="132" t="str">
        <f>IFERROR(IFERROR(INDEX(Кат!$A:$A,MATCH($C4109,Кат!$I:$I,0)),INDEX(Торг!$A:$A,MATCH($C4109,Торг!$I:$I,0))),"")</f>
        <v/>
      </c>
      <c r="M4109" s="132" t="str">
        <f>IFERROR(IFERROR(INDEX(Кат!$B:$B,MATCH($C4109,Кат!$I:$I,0)),INDEX(Торг!$B:$B,MATCH($C4109,Торг!$I:$I,0))),"")</f>
        <v/>
      </c>
      <c r="N4109" s="132" t="str">
        <f t="shared" si="64"/>
        <v>LYNX 96CL17.3</v>
      </c>
      <c r="O4109" s="132" t="str">
        <f>IFERROR(IFERROR(INDEX(Кат!$B:$B,MATCH($N4109,Кат!$I:$I,0)),INDEX(Торг!$B:$B,MATCH($N4109,Торг!$I:$I,0))),"")</f>
        <v/>
      </c>
    </row>
    <row r="4110" spans="1:15" outlineLevel="3">
      <c r="A4110" t="s">
        <v>34059</v>
      </c>
      <c r="C4110" s="191" t="s">
        <v>34060</v>
      </c>
      <c r="E4110" t="s">
        <v>34061</v>
      </c>
      <c r="F4110" t="s">
        <v>2221</v>
      </c>
      <c r="G4110" t="s">
        <v>399</v>
      </c>
      <c r="H4110">
        <v>860</v>
      </c>
      <c r="J4110" t="s">
        <v>22634</v>
      </c>
      <c r="K4110" s="132" t="str">
        <f>IFERROR(IFERROR(INDEX(Кат!$O:$O,MATCH($C4110,Кат!$I:$I,0)),INDEX(Торг!$L:$L,MATCH($C4110,Торг!$I:$I,0))),"")</f>
        <v/>
      </c>
      <c r="L4110" s="132" t="str">
        <f>IFERROR(IFERROR(INDEX(Кат!$A:$A,MATCH($C4110,Кат!$I:$I,0)),INDEX(Торг!$A:$A,MATCH($C4110,Торг!$I:$I,0))),"")</f>
        <v/>
      </c>
      <c r="M4110" s="132" t="str">
        <f>IFERROR(IFERROR(INDEX(Кат!$B:$B,MATCH($C4110,Кат!$I:$I,0)),INDEX(Торг!$B:$B,MATCH($C4110,Торг!$I:$I,0))),"")</f>
        <v/>
      </c>
      <c r="N4110" s="132" t="str">
        <f t="shared" si="64"/>
        <v>LYNX PB-5378</v>
      </c>
      <c r="O4110" s="132" t="str">
        <f>IFERROR(IFERROR(INDEX(Кат!$B:$B,MATCH($N4110,Кат!$I:$I,0)),INDEX(Торг!$B:$B,MATCH($N4110,Торг!$I:$I,0))),"")</f>
        <v/>
      </c>
    </row>
    <row r="4111" spans="1:15" outlineLevel="3">
      <c r="A4111" t="s">
        <v>29158</v>
      </c>
      <c r="C4111" s="191" t="s">
        <v>29159</v>
      </c>
      <c r="E4111" t="s">
        <v>29160</v>
      </c>
      <c r="F4111" t="s">
        <v>2221</v>
      </c>
      <c r="G4111" t="s">
        <v>399</v>
      </c>
      <c r="H4111">
        <v>1660</v>
      </c>
      <c r="J4111" t="s">
        <v>22634</v>
      </c>
      <c r="K4111" s="132" t="str">
        <f>IFERROR(IFERROR(INDEX(Кат!$O:$O,MATCH($C4111,Кат!$I:$I,0)),INDEX(Торг!$L:$L,MATCH($C4111,Торг!$I:$I,0))),"")</f>
        <v/>
      </c>
      <c r="L4111" s="132" t="str">
        <f>IFERROR(IFERROR(INDEX(Кат!$A:$A,MATCH($C4111,Кат!$I:$I,0)),INDEX(Торг!$A:$A,MATCH($C4111,Торг!$I:$I,0))),"")</f>
        <v/>
      </c>
      <c r="M4111" s="132" t="str">
        <f>IFERROR(IFERROR(INDEX(Кат!$B:$B,MATCH($C4111,Кат!$I:$I,0)),INDEX(Торг!$B:$B,MATCH($C4111,Торг!$I:$I,0))),"")</f>
        <v/>
      </c>
      <c r="N4111" s="132" t="str">
        <f t="shared" si="64"/>
        <v>LYNX PB-5013</v>
      </c>
      <c r="O4111" s="132" t="str">
        <f>IFERROR(IFERROR(INDEX(Кат!$B:$B,MATCH($N4111,Кат!$I:$I,0)),INDEX(Торг!$B:$B,MATCH($N4111,Торг!$I:$I,0))),"")</f>
        <v/>
      </c>
    </row>
    <row r="4112" spans="1:15" outlineLevel="2">
      <c r="A4112" t="s">
        <v>24016</v>
      </c>
      <c r="C4112" s="191"/>
      <c r="E4112" t="s">
        <v>23801</v>
      </c>
      <c r="J4112" t="s">
        <v>22634</v>
      </c>
      <c r="K4112" s="132" t="str">
        <f>IFERROR(IFERROR(INDEX(Кат!$O:$O,MATCH($C4112,Кат!$I:$I,0)),INDEX(Торг!$L:$L,MATCH($C4112,Торг!$I:$I,0))),"")</f>
        <v/>
      </c>
      <c r="L4112" s="132" t="str">
        <f>IFERROR(IFERROR(INDEX(Кат!$A:$A,MATCH($C4112,Кат!$I:$I,0)),INDEX(Торг!$A:$A,MATCH($C4112,Торг!$I:$I,0))),"")</f>
        <v/>
      </c>
      <c r="M4112" s="132" t="str">
        <f>IFERROR(IFERROR(INDEX(Кат!$B:$B,MATCH($C4112,Кат!$I:$I,0)),INDEX(Торг!$B:$B,MATCH($C4112,Торг!$I:$I,0))),"")</f>
        <v/>
      </c>
      <c r="N4112" s="132" t="str">
        <f t="shared" si="64"/>
        <v xml:space="preserve"> </v>
      </c>
      <c r="O4112" s="132" t="str">
        <f>IFERROR(IFERROR(INDEX(Кат!$B:$B,MATCH($N4112,Кат!$I:$I,0)),INDEX(Торг!$B:$B,MATCH($N4112,Торг!$I:$I,0))),"")</f>
        <v/>
      </c>
    </row>
    <row r="4113" spans="1:15" outlineLevel="3">
      <c r="A4113" t="s">
        <v>32275</v>
      </c>
      <c r="C4113" s="191" t="s">
        <v>32276</v>
      </c>
      <c r="E4113" t="s">
        <v>32277</v>
      </c>
      <c r="F4113" t="s">
        <v>2221</v>
      </c>
      <c r="G4113" t="s">
        <v>399</v>
      </c>
      <c r="H4113">
        <v>2200</v>
      </c>
      <c r="J4113" t="s">
        <v>22634</v>
      </c>
      <c r="K4113" s="132" t="str">
        <f>IFERROR(IFERROR(INDEX(Кат!$O:$O,MATCH($C4113,Кат!$I:$I,0)),INDEX(Торг!$L:$L,MATCH($C4113,Торг!$I:$I,0))),"")</f>
        <v/>
      </c>
      <c r="L4113" s="132" t="str">
        <f>IFERROR(IFERROR(INDEX(Кат!$A:$A,MATCH($C4113,Кат!$I:$I,0)),INDEX(Торг!$A:$A,MATCH($C4113,Торг!$I:$I,0))),"")</f>
        <v/>
      </c>
      <c r="M4113" s="132" t="str">
        <f>IFERROR(IFERROR(INDEX(Кат!$B:$B,MATCH($C4113,Кат!$I:$I,0)),INDEX(Торг!$B:$B,MATCH($C4113,Торг!$I:$I,0))),"")</f>
        <v/>
      </c>
      <c r="N4113" s="132" t="str">
        <f t="shared" si="64"/>
        <v>LYNX PA-1060</v>
      </c>
      <c r="O4113" s="132" t="str">
        <f>IFERROR(IFERROR(INDEX(Кат!$B:$B,MATCH($N4113,Кат!$I:$I,0)),INDEX(Торг!$B:$B,MATCH($N4113,Торг!$I:$I,0))),"")</f>
        <v/>
      </c>
    </row>
    <row r="4114" spans="1:15" outlineLevel="3">
      <c r="A4114" t="s">
        <v>17129</v>
      </c>
      <c r="C4114" s="191" t="s">
        <v>6377</v>
      </c>
      <c r="E4114" t="s">
        <v>6378</v>
      </c>
      <c r="F4114" t="s">
        <v>2221</v>
      </c>
      <c r="G4114" t="s">
        <v>399</v>
      </c>
      <c r="H4114">
        <v>1000</v>
      </c>
      <c r="J4114" t="s">
        <v>22634</v>
      </c>
      <c r="K4114" s="132" t="str">
        <f>IFERROR(IFERROR(INDEX(Кат!$O:$O,MATCH($C4114,Кат!$I:$I,0)),INDEX(Торг!$L:$L,MATCH($C4114,Торг!$I:$I,0))),"")</f>
        <v/>
      </c>
      <c r="L4114" s="132" t="str">
        <f>IFERROR(IFERROR(INDEX(Кат!$A:$A,MATCH($C4114,Кат!$I:$I,0)),INDEX(Торг!$A:$A,MATCH($C4114,Торг!$I:$I,0))),"")</f>
        <v/>
      </c>
      <c r="M4114" s="132" t="str">
        <f>IFERROR(IFERROR(INDEX(Кат!$B:$B,MATCH($C4114,Кат!$I:$I,0)),INDEX(Торг!$B:$B,MATCH($C4114,Торг!$I:$I,0))),"")</f>
        <v/>
      </c>
      <c r="N4114" s="132" t="str">
        <f t="shared" si="64"/>
        <v>LYNX PB-3037</v>
      </c>
      <c r="O4114" s="132" t="str">
        <f>IFERROR(IFERROR(INDEX(Кат!$B:$B,MATCH($N4114,Кат!$I:$I,0)),INDEX(Торг!$B:$B,MATCH($N4114,Торг!$I:$I,0))),"")</f>
        <v/>
      </c>
    </row>
    <row r="4115" spans="1:15" outlineLevel="2">
      <c r="A4115" t="s">
        <v>17130</v>
      </c>
      <c r="C4115" s="191" t="s">
        <v>6379</v>
      </c>
      <c r="E4115" t="s">
        <v>6380</v>
      </c>
      <c r="F4115" t="s">
        <v>2221</v>
      </c>
      <c r="G4115" t="s">
        <v>399</v>
      </c>
      <c r="H4115">
        <v>620</v>
      </c>
      <c r="J4115" t="s">
        <v>22634</v>
      </c>
      <c r="K4115" s="132" t="str">
        <f>IFERROR(IFERROR(INDEX(Кат!$O:$O,MATCH($C4115,Кат!$I:$I,0)),INDEX(Торг!$L:$L,MATCH($C4115,Торг!$I:$I,0))),"")</f>
        <v/>
      </c>
      <c r="L4115" s="132" t="str">
        <f>IFERROR(IFERROR(INDEX(Кат!$A:$A,MATCH($C4115,Кат!$I:$I,0)),INDEX(Торг!$A:$A,MATCH($C4115,Торг!$I:$I,0))),"")</f>
        <v/>
      </c>
      <c r="M4115" s="132" t="str">
        <f>IFERROR(IFERROR(INDEX(Кат!$B:$B,MATCH($C4115,Кат!$I:$I,0)),INDEX(Торг!$B:$B,MATCH($C4115,Торг!$I:$I,0))),"")</f>
        <v/>
      </c>
      <c r="N4115" s="132" t="str">
        <f t="shared" si="64"/>
        <v>LYNX PB-1026</v>
      </c>
      <c r="O4115" s="132" t="str">
        <f>IFERROR(IFERROR(INDEX(Кат!$B:$B,MATCH($N4115,Кат!$I:$I,0)),INDEX(Торг!$B:$B,MATCH($N4115,Торг!$I:$I,0))),"")</f>
        <v/>
      </c>
    </row>
    <row r="4116" spans="1:15" outlineLevel="3">
      <c r="A4116" t="s">
        <v>17131</v>
      </c>
      <c r="C4116" s="191" t="s">
        <v>2240</v>
      </c>
      <c r="E4116" t="s">
        <v>2241</v>
      </c>
      <c r="F4116" t="s">
        <v>2221</v>
      </c>
      <c r="G4116" t="s">
        <v>399</v>
      </c>
      <c r="H4116">
        <v>1510</v>
      </c>
      <c r="J4116" t="s">
        <v>22634</v>
      </c>
      <c r="K4116" s="132" t="str">
        <f>IFERROR(IFERROR(INDEX(Кат!$O:$O,MATCH($C4116,Кат!$I:$I,0)),INDEX(Торг!$L:$L,MATCH($C4116,Торг!$I:$I,0))),"")</f>
        <v/>
      </c>
      <c r="L4116" s="132" t="str">
        <f>IFERROR(IFERROR(INDEX(Кат!$A:$A,MATCH($C4116,Кат!$I:$I,0)),INDEX(Торг!$A:$A,MATCH($C4116,Торг!$I:$I,0))),"")</f>
        <v/>
      </c>
      <c r="M4116" s="132" t="str">
        <f>IFERROR(IFERROR(INDEX(Кат!$B:$B,MATCH($C4116,Кат!$I:$I,0)),INDEX(Торг!$B:$B,MATCH($C4116,Торг!$I:$I,0))),"")</f>
        <v/>
      </c>
      <c r="N4116" s="132" t="str">
        <f t="shared" si="64"/>
        <v>LYNX PB-1029</v>
      </c>
      <c r="O4116" s="132" t="str">
        <f>IFERROR(IFERROR(INDEX(Кат!$B:$B,MATCH($N4116,Кат!$I:$I,0)),INDEX(Торг!$B:$B,MATCH($N4116,Торг!$I:$I,0))),"")</f>
        <v/>
      </c>
    </row>
    <row r="4117" spans="1:15" outlineLevel="3">
      <c r="A4117" t="s">
        <v>17132</v>
      </c>
      <c r="C4117" s="191" t="s">
        <v>6381</v>
      </c>
      <c r="E4117" t="s">
        <v>6382</v>
      </c>
      <c r="F4117" t="s">
        <v>2221</v>
      </c>
      <c r="G4117" t="s">
        <v>399</v>
      </c>
      <c r="H4117">
        <v>500</v>
      </c>
      <c r="J4117" t="s">
        <v>22634</v>
      </c>
      <c r="K4117" s="132" t="str">
        <f>IFERROR(IFERROR(INDEX(Кат!$O:$O,MATCH($C4117,Кат!$I:$I,0)),INDEX(Торг!$L:$L,MATCH($C4117,Торг!$I:$I,0))),"")</f>
        <v/>
      </c>
      <c r="L4117" s="132" t="str">
        <f>IFERROR(IFERROR(INDEX(Кат!$A:$A,MATCH($C4117,Кат!$I:$I,0)),INDEX(Торг!$A:$A,MATCH($C4117,Торг!$I:$I,0))),"")</f>
        <v/>
      </c>
      <c r="M4117" s="132" t="str">
        <f>IFERROR(IFERROR(INDEX(Кат!$B:$B,MATCH($C4117,Кат!$I:$I,0)),INDEX(Торг!$B:$B,MATCH($C4117,Торг!$I:$I,0))),"")</f>
        <v/>
      </c>
      <c r="N4117" s="132" t="str">
        <f t="shared" si="64"/>
        <v>LYNX PB-1025</v>
      </c>
      <c r="O4117" s="132" t="str">
        <f>IFERROR(IFERROR(INDEX(Кат!$B:$B,MATCH($N4117,Кат!$I:$I,0)),INDEX(Торг!$B:$B,MATCH($N4117,Торг!$I:$I,0))),"")</f>
        <v/>
      </c>
    </row>
    <row r="4118" spans="1:15" outlineLevel="3">
      <c r="A4118" t="s">
        <v>17133</v>
      </c>
      <c r="C4118" s="191" t="s">
        <v>6383</v>
      </c>
      <c r="E4118" t="s">
        <v>6384</v>
      </c>
      <c r="F4118" t="s">
        <v>2221</v>
      </c>
      <c r="G4118" t="s">
        <v>399</v>
      </c>
      <c r="H4118">
        <v>420</v>
      </c>
      <c r="J4118" t="s">
        <v>22634</v>
      </c>
      <c r="K4118" s="132" t="str">
        <f>IFERROR(IFERROR(INDEX(Кат!$O:$O,MATCH($C4118,Кат!$I:$I,0)),INDEX(Торг!$L:$L,MATCH($C4118,Торг!$I:$I,0))),"")</f>
        <v/>
      </c>
      <c r="L4118" s="132" t="str">
        <f>IFERROR(IFERROR(INDEX(Кат!$A:$A,MATCH($C4118,Кат!$I:$I,0)),INDEX(Торг!$A:$A,MATCH($C4118,Торг!$I:$I,0))),"")</f>
        <v/>
      </c>
      <c r="M4118" s="132" t="str">
        <f>IFERROR(IFERROR(INDEX(Кат!$B:$B,MATCH($C4118,Кат!$I:$I,0)),INDEX(Торг!$B:$B,MATCH($C4118,Торг!$I:$I,0))),"")</f>
        <v/>
      </c>
      <c r="N4118" s="132" t="str">
        <f t="shared" si="64"/>
        <v>LYNX PB-3011</v>
      </c>
      <c r="O4118" s="132" t="str">
        <f>IFERROR(IFERROR(INDEX(Кат!$B:$B,MATCH($N4118,Кат!$I:$I,0)),INDEX(Торг!$B:$B,MATCH($N4118,Торг!$I:$I,0))),"")</f>
        <v/>
      </c>
    </row>
    <row r="4119" spans="1:15" outlineLevel="3">
      <c r="A4119" t="s">
        <v>17134</v>
      </c>
      <c r="C4119" s="191" t="s">
        <v>6385</v>
      </c>
      <c r="E4119" t="s">
        <v>6386</v>
      </c>
      <c r="F4119" t="s">
        <v>2221</v>
      </c>
      <c r="G4119" t="s">
        <v>399</v>
      </c>
      <c r="H4119">
        <v>660</v>
      </c>
      <c r="J4119" t="s">
        <v>22634</v>
      </c>
      <c r="K4119" s="132" t="str">
        <f>IFERROR(IFERROR(INDEX(Кат!$O:$O,MATCH($C4119,Кат!$I:$I,0)),INDEX(Торг!$L:$L,MATCH($C4119,Торг!$I:$I,0))),"")</f>
        <v/>
      </c>
      <c r="L4119" s="132" t="str">
        <f>IFERROR(IFERROR(INDEX(Кат!$A:$A,MATCH($C4119,Кат!$I:$I,0)),INDEX(Торг!$A:$A,MATCH($C4119,Торг!$I:$I,0))),"")</f>
        <v/>
      </c>
      <c r="M4119" s="132" t="str">
        <f>IFERROR(IFERROR(INDEX(Кат!$B:$B,MATCH($C4119,Кат!$I:$I,0)),INDEX(Торг!$B:$B,MATCH($C4119,Торг!$I:$I,0))),"")</f>
        <v/>
      </c>
      <c r="N4119" s="132" t="str">
        <f t="shared" si="64"/>
        <v>LYNX PB-3012</v>
      </c>
      <c r="O4119" s="132" t="str">
        <f>IFERROR(IFERROR(INDEX(Кат!$B:$B,MATCH($N4119,Кат!$I:$I,0)),INDEX(Торг!$B:$B,MATCH($N4119,Торг!$I:$I,0))),"")</f>
        <v/>
      </c>
    </row>
    <row r="4120" spans="1:15" outlineLevel="3">
      <c r="A4120" t="s">
        <v>17135</v>
      </c>
      <c r="C4120" s="191" t="s">
        <v>6387</v>
      </c>
      <c r="E4120" t="s">
        <v>6388</v>
      </c>
      <c r="F4120" t="s">
        <v>2221</v>
      </c>
      <c r="G4120" t="s">
        <v>399</v>
      </c>
      <c r="H4120">
        <v>1420</v>
      </c>
      <c r="J4120" t="s">
        <v>22634</v>
      </c>
      <c r="K4120" s="132" t="str">
        <f>IFERROR(IFERROR(INDEX(Кат!$O:$O,MATCH($C4120,Кат!$I:$I,0)),INDEX(Торг!$L:$L,MATCH($C4120,Торг!$I:$I,0))),"")</f>
        <v/>
      </c>
      <c r="L4120" s="132" t="str">
        <f>IFERROR(IFERROR(INDEX(Кат!$A:$A,MATCH($C4120,Кат!$I:$I,0)),INDEX(Торг!$A:$A,MATCH($C4120,Торг!$I:$I,0))),"")</f>
        <v/>
      </c>
      <c r="M4120" s="132" t="str">
        <f>IFERROR(IFERROR(INDEX(Кат!$B:$B,MATCH($C4120,Кат!$I:$I,0)),INDEX(Торг!$B:$B,MATCH($C4120,Торг!$I:$I,0))),"")</f>
        <v/>
      </c>
      <c r="N4120" s="132" t="str">
        <f t="shared" si="64"/>
        <v>LYNX PB-1027</v>
      </c>
      <c r="O4120" s="132" t="str">
        <f>IFERROR(IFERROR(INDEX(Кат!$B:$B,MATCH($N4120,Кат!$I:$I,0)),INDEX(Торг!$B:$B,MATCH($N4120,Торг!$I:$I,0))),"")</f>
        <v/>
      </c>
    </row>
    <row r="4121" spans="1:15" outlineLevel="3">
      <c r="A4121" t="s">
        <v>17136</v>
      </c>
      <c r="C4121" s="191" t="s">
        <v>6389</v>
      </c>
      <c r="E4121" t="s">
        <v>6390</v>
      </c>
      <c r="F4121" t="s">
        <v>2221</v>
      </c>
      <c r="G4121" t="s">
        <v>399</v>
      </c>
      <c r="H4121">
        <v>710</v>
      </c>
      <c r="J4121" t="s">
        <v>22634</v>
      </c>
      <c r="K4121" s="132" t="str">
        <f>IFERROR(IFERROR(INDEX(Кат!$O:$O,MATCH($C4121,Кат!$I:$I,0)),INDEX(Торг!$L:$L,MATCH($C4121,Торг!$I:$I,0))),"")</f>
        <v/>
      </c>
      <c r="L4121" s="132" t="str">
        <f>IFERROR(IFERROR(INDEX(Кат!$A:$A,MATCH($C4121,Кат!$I:$I,0)),INDEX(Торг!$A:$A,MATCH($C4121,Торг!$I:$I,0))),"")</f>
        <v/>
      </c>
      <c r="M4121" s="132" t="str">
        <f>IFERROR(IFERROR(INDEX(Кат!$B:$B,MATCH($C4121,Кат!$I:$I,0)),INDEX(Торг!$B:$B,MATCH($C4121,Торг!$I:$I,0))),"")</f>
        <v/>
      </c>
      <c r="N4121" s="132" t="str">
        <f t="shared" si="64"/>
        <v>LYNX PB-1028</v>
      </c>
      <c r="O4121" s="132" t="str">
        <f>IFERROR(IFERROR(INDEX(Кат!$B:$B,MATCH($N4121,Кат!$I:$I,0)),INDEX(Торг!$B:$B,MATCH($N4121,Торг!$I:$I,0))),"")</f>
        <v/>
      </c>
    </row>
    <row r="4122" spans="1:15" outlineLevel="3">
      <c r="A4122" t="s">
        <v>17137</v>
      </c>
      <c r="C4122" s="191" t="s">
        <v>6391</v>
      </c>
      <c r="E4122" t="s">
        <v>6392</v>
      </c>
      <c r="F4122" t="s">
        <v>2221</v>
      </c>
      <c r="G4122" t="s">
        <v>399</v>
      </c>
      <c r="H4122">
        <v>920</v>
      </c>
      <c r="J4122" t="s">
        <v>22634</v>
      </c>
      <c r="K4122" s="132" t="str">
        <f>IFERROR(IFERROR(INDEX(Кат!$O:$O,MATCH($C4122,Кат!$I:$I,0)),INDEX(Торг!$L:$L,MATCH($C4122,Торг!$I:$I,0))),"")</f>
        <v/>
      </c>
      <c r="L4122" s="132" t="str">
        <f>IFERROR(IFERROR(INDEX(Кат!$A:$A,MATCH($C4122,Кат!$I:$I,0)),INDEX(Торг!$A:$A,MATCH($C4122,Торг!$I:$I,0))),"")</f>
        <v/>
      </c>
      <c r="M4122" s="132" t="str">
        <f>IFERROR(IFERROR(INDEX(Кат!$B:$B,MATCH($C4122,Кат!$I:$I,0)),INDEX(Торг!$B:$B,MATCH($C4122,Торг!$I:$I,0))),"")</f>
        <v/>
      </c>
      <c r="N4122" s="132" t="str">
        <f t="shared" si="64"/>
        <v>LYNX PB-5007</v>
      </c>
      <c r="O4122" s="132" t="str">
        <f>IFERROR(IFERROR(INDEX(Кат!$B:$B,MATCH($N4122,Кат!$I:$I,0)),INDEX(Торг!$B:$B,MATCH($N4122,Торг!$I:$I,0))),"")</f>
        <v/>
      </c>
    </row>
    <row r="4123" spans="1:15" outlineLevel="3">
      <c r="A4123" t="s">
        <v>33245</v>
      </c>
      <c r="C4123" s="191" t="s">
        <v>33246</v>
      </c>
      <c r="E4123" t="s">
        <v>33247</v>
      </c>
      <c r="F4123" t="s">
        <v>2221</v>
      </c>
      <c r="G4123" t="s">
        <v>399</v>
      </c>
      <c r="H4123">
        <v>470</v>
      </c>
      <c r="J4123" t="s">
        <v>22634</v>
      </c>
      <c r="K4123" s="132" t="str">
        <f>IFERROR(IFERROR(INDEX(Кат!$O:$O,MATCH($C4123,Кат!$I:$I,0)),INDEX(Торг!$L:$L,MATCH($C4123,Торг!$I:$I,0))),"")</f>
        <v/>
      </c>
      <c r="L4123" s="132" t="str">
        <f>IFERROR(IFERROR(INDEX(Кат!$A:$A,MATCH($C4123,Кат!$I:$I,0)),INDEX(Торг!$A:$A,MATCH($C4123,Торг!$I:$I,0))),"")</f>
        <v/>
      </c>
      <c r="M4123" s="132" t="str">
        <f>IFERROR(IFERROR(INDEX(Кат!$B:$B,MATCH($C4123,Кат!$I:$I,0)),INDEX(Торг!$B:$B,MATCH($C4123,Торг!$I:$I,0))),"")</f>
        <v/>
      </c>
      <c r="N4123" s="132" t="str">
        <f t="shared" si="64"/>
        <v>LYNX PB-5068</v>
      </c>
      <c r="O4123" s="132" t="str">
        <f>IFERROR(IFERROR(INDEX(Кат!$B:$B,MATCH($N4123,Кат!$I:$I,0)),INDEX(Торг!$B:$B,MATCH($N4123,Торг!$I:$I,0))),"")</f>
        <v/>
      </c>
    </row>
    <row r="4124" spans="1:15" outlineLevel="2">
      <c r="A4124" t="s">
        <v>33981</v>
      </c>
      <c r="C4124" s="191" t="s">
        <v>33982</v>
      </c>
      <c r="E4124" t="s">
        <v>33983</v>
      </c>
      <c r="F4124" t="s">
        <v>2221</v>
      </c>
      <c r="G4124" t="s">
        <v>399</v>
      </c>
      <c r="H4124">
        <v>750</v>
      </c>
      <c r="J4124" t="s">
        <v>22634</v>
      </c>
      <c r="K4124" s="132" t="str">
        <f>IFERROR(IFERROR(INDEX(Кат!$O:$O,MATCH($C4124,Кат!$I:$I,0)),INDEX(Торг!$L:$L,MATCH($C4124,Торг!$I:$I,0))),"")</f>
        <v/>
      </c>
      <c r="L4124" s="132" t="str">
        <f>IFERROR(IFERROR(INDEX(Кат!$A:$A,MATCH($C4124,Кат!$I:$I,0)),INDEX(Торг!$A:$A,MATCH($C4124,Торг!$I:$I,0))),"")</f>
        <v/>
      </c>
      <c r="M4124" s="132" t="str">
        <f>IFERROR(IFERROR(INDEX(Кат!$B:$B,MATCH($C4124,Кат!$I:$I,0)),INDEX(Торг!$B:$B,MATCH($C4124,Торг!$I:$I,0))),"")</f>
        <v/>
      </c>
      <c r="N4124" s="132" t="str">
        <f t="shared" si="64"/>
        <v>LYNX CM109</v>
      </c>
      <c r="O4124" s="132" t="str">
        <f>IFERROR(IFERROR(INDEX(Кат!$B:$B,MATCH($N4124,Кат!$I:$I,0)),INDEX(Торг!$B:$B,MATCH($N4124,Торг!$I:$I,0))),"")</f>
        <v/>
      </c>
    </row>
    <row r="4125" spans="1:15" outlineLevel="3">
      <c r="A4125" t="s">
        <v>17138</v>
      </c>
      <c r="C4125" s="191" t="s">
        <v>6393</v>
      </c>
      <c r="E4125" t="s">
        <v>6394</v>
      </c>
      <c r="F4125" t="s">
        <v>2221</v>
      </c>
      <c r="G4125" t="s">
        <v>399</v>
      </c>
      <c r="H4125">
        <v>670</v>
      </c>
      <c r="J4125" t="s">
        <v>22634</v>
      </c>
      <c r="K4125" s="132" t="str">
        <f>IFERROR(IFERROR(INDEX(Кат!$O:$O,MATCH($C4125,Кат!$I:$I,0)),INDEX(Торг!$L:$L,MATCH($C4125,Торг!$I:$I,0))),"")</f>
        <v/>
      </c>
      <c r="L4125" s="132" t="str">
        <f>IFERROR(IFERROR(INDEX(Кат!$A:$A,MATCH($C4125,Кат!$I:$I,0)),INDEX(Торг!$A:$A,MATCH($C4125,Торг!$I:$I,0))),"")</f>
        <v/>
      </c>
      <c r="M4125" s="132" t="str">
        <f>IFERROR(IFERROR(INDEX(Кат!$B:$B,MATCH($C4125,Кат!$I:$I,0)),INDEX(Торг!$B:$B,MATCH($C4125,Торг!$I:$I,0))),"")</f>
        <v/>
      </c>
      <c r="N4125" s="132" t="str">
        <f t="shared" si="64"/>
        <v>LYNX PB-5039</v>
      </c>
      <c r="O4125" s="132" t="str">
        <f>IFERROR(IFERROR(INDEX(Кат!$B:$B,MATCH($N4125,Кат!$I:$I,0)),INDEX(Торг!$B:$B,MATCH($N4125,Торг!$I:$I,0))),"")</f>
        <v/>
      </c>
    </row>
    <row r="4126" spans="1:15" outlineLevel="2">
      <c r="A4126" t="s">
        <v>17139</v>
      </c>
      <c r="C4126" s="191" t="s">
        <v>6395</v>
      </c>
      <c r="E4126" t="s">
        <v>6396</v>
      </c>
      <c r="F4126" t="s">
        <v>2221</v>
      </c>
      <c r="G4126" t="s">
        <v>399</v>
      </c>
      <c r="H4126">
        <v>2280</v>
      </c>
      <c r="J4126" t="s">
        <v>22634</v>
      </c>
      <c r="K4126" s="132" t="str">
        <f>IFERROR(IFERROR(INDEX(Кат!$O:$O,MATCH($C4126,Кат!$I:$I,0)),INDEX(Торг!$L:$L,MATCH($C4126,Торг!$I:$I,0))),"")</f>
        <v/>
      </c>
      <c r="L4126" s="132" t="str">
        <f>IFERROR(IFERROR(INDEX(Кат!$A:$A,MATCH($C4126,Кат!$I:$I,0)),INDEX(Торг!$A:$A,MATCH($C4126,Торг!$I:$I,0))),"")</f>
        <v/>
      </c>
      <c r="M4126" s="132" t="str">
        <f>IFERROR(IFERROR(INDEX(Кат!$B:$B,MATCH($C4126,Кат!$I:$I,0)),INDEX(Торг!$B:$B,MATCH($C4126,Торг!$I:$I,0))),"")</f>
        <v/>
      </c>
      <c r="N4126" s="132" t="str">
        <f t="shared" si="64"/>
        <v>LYNX PT-3270</v>
      </c>
      <c r="O4126" s="132" t="str">
        <f>IFERROR(IFERROR(INDEX(Кат!$B:$B,MATCH($N4126,Кат!$I:$I,0)),INDEX(Торг!$B:$B,MATCH($N4126,Торг!$I:$I,0))),"")</f>
        <v/>
      </c>
    </row>
    <row r="4127" spans="1:15" outlineLevel="3">
      <c r="A4127" t="s">
        <v>17140</v>
      </c>
      <c r="C4127" s="191" t="s">
        <v>6397</v>
      </c>
      <c r="E4127" t="s">
        <v>6398</v>
      </c>
      <c r="F4127" t="s">
        <v>2221</v>
      </c>
      <c r="G4127" t="s">
        <v>399</v>
      </c>
      <c r="H4127">
        <v>850</v>
      </c>
      <c r="J4127" t="s">
        <v>22634</v>
      </c>
      <c r="K4127" s="132" t="str">
        <f>IFERROR(IFERROR(INDEX(Кат!$O:$O,MATCH($C4127,Кат!$I:$I,0)),INDEX(Торг!$L:$L,MATCH($C4127,Торг!$I:$I,0))),"")</f>
        <v/>
      </c>
      <c r="L4127" s="132" t="str">
        <f>IFERROR(IFERROR(INDEX(Кат!$A:$A,MATCH($C4127,Кат!$I:$I,0)),INDEX(Торг!$A:$A,MATCH($C4127,Торг!$I:$I,0))),"")</f>
        <v/>
      </c>
      <c r="M4127" s="132" t="str">
        <f>IFERROR(IFERROR(INDEX(Кат!$B:$B,MATCH($C4127,Кат!$I:$I,0)),INDEX(Торг!$B:$B,MATCH($C4127,Торг!$I:$I,0))),"")</f>
        <v/>
      </c>
      <c r="N4127" s="132" t="str">
        <f t="shared" si="64"/>
        <v>LYNX PB-7232</v>
      </c>
      <c r="O4127" s="132" t="str">
        <f>IFERROR(IFERROR(INDEX(Кат!$B:$B,MATCH($N4127,Кат!$I:$I,0)),INDEX(Торг!$B:$B,MATCH($N4127,Торг!$I:$I,0))),"")</f>
        <v/>
      </c>
    </row>
    <row r="4128" spans="1:15" outlineLevel="3">
      <c r="A4128" t="s">
        <v>32278</v>
      </c>
      <c r="C4128" s="191" t="s">
        <v>32279</v>
      </c>
      <c r="E4128" t="s">
        <v>32280</v>
      </c>
      <c r="F4128" t="s">
        <v>2221</v>
      </c>
      <c r="G4128" t="s">
        <v>399</v>
      </c>
      <c r="H4128">
        <v>2020</v>
      </c>
      <c r="J4128" t="s">
        <v>22634</v>
      </c>
      <c r="K4128" s="132" t="str">
        <f>IFERROR(IFERROR(INDEX(Кат!$O:$O,MATCH($C4128,Кат!$I:$I,0)),INDEX(Торг!$L:$L,MATCH($C4128,Торг!$I:$I,0))),"")</f>
        <v/>
      </c>
      <c r="L4128" s="132" t="str">
        <f>IFERROR(IFERROR(INDEX(Кат!$A:$A,MATCH($C4128,Кат!$I:$I,0)),INDEX(Торг!$A:$A,MATCH($C4128,Торг!$I:$I,0))),"")</f>
        <v/>
      </c>
      <c r="M4128" s="132" t="str">
        <f>IFERROR(IFERROR(INDEX(Кат!$B:$B,MATCH($C4128,Кат!$I:$I,0)),INDEX(Торг!$B:$B,MATCH($C4128,Торг!$I:$I,0))),"")</f>
        <v/>
      </c>
      <c r="N4128" s="132" t="str">
        <f t="shared" si="64"/>
        <v>LYNX PT-3035</v>
      </c>
      <c r="O4128" s="132" t="str">
        <f>IFERROR(IFERROR(INDEX(Кат!$B:$B,MATCH($N4128,Кат!$I:$I,0)),INDEX(Торг!$B:$B,MATCH($N4128,Торг!$I:$I,0))),"")</f>
        <v/>
      </c>
    </row>
    <row r="4129" spans="1:15" outlineLevel="1">
      <c r="A4129" t="s">
        <v>17128</v>
      </c>
      <c r="C4129" s="191" t="s">
        <v>6376</v>
      </c>
      <c r="E4129" t="s">
        <v>32852</v>
      </c>
      <c r="F4129" t="s">
        <v>2221</v>
      </c>
      <c r="G4129" t="s">
        <v>399</v>
      </c>
      <c r="H4129">
        <v>2810</v>
      </c>
      <c r="J4129" t="s">
        <v>22634</v>
      </c>
      <c r="K4129" s="132" t="str">
        <f>IFERROR(IFERROR(INDEX(Кат!$O:$O,MATCH($C4129,Кат!$I:$I,0)),INDEX(Торг!$L:$L,MATCH($C4129,Торг!$I:$I,0))),"")</f>
        <v/>
      </c>
      <c r="L4129" s="132" t="str">
        <f>IFERROR(IFERROR(INDEX(Кат!$A:$A,MATCH($C4129,Кат!$I:$I,0)),INDEX(Торг!$A:$A,MATCH($C4129,Торг!$I:$I,0))),"")</f>
        <v/>
      </c>
      <c r="M4129" s="132" t="str">
        <f>IFERROR(IFERROR(INDEX(Кат!$B:$B,MATCH($C4129,Кат!$I:$I,0)),INDEX(Торг!$B:$B,MATCH($C4129,Торг!$I:$I,0))),"")</f>
        <v/>
      </c>
      <c r="N4129" s="132" t="str">
        <f t="shared" si="64"/>
        <v>LYNX PB-1009</v>
      </c>
      <c r="O4129" s="132" t="str">
        <f>IFERROR(IFERROR(INDEX(Кат!$B:$B,MATCH($N4129,Кат!$I:$I,0)),INDEX(Торг!$B:$B,MATCH($N4129,Торг!$I:$I,0))),"")</f>
        <v/>
      </c>
    </row>
    <row r="4130" spans="1:15" outlineLevel="2">
      <c r="A4130" t="s">
        <v>17141</v>
      </c>
      <c r="C4130" s="191" t="s">
        <v>6399</v>
      </c>
      <c r="E4130" t="s">
        <v>6400</v>
      </c>
      <c r="F4130" t="s">
        <v>2221</v>
      </c>
      <c r="G4130" t="s">
        <v>399</v>
      </c>
      <c r="H4130">
        <v>1140</v>
      </c>
      <c r="J4130" t="s">
        <v>22634</v>
      </c>
      <c r="K4130" s="132" t="str">
        <f>IFERROR(IFERROR(INDEX(Кат!$O:$O,MATCH($C4130,Кат!$I:$I,0)),INDEX(Торг!$L:$L,MATCH($C4130,Торг!$I:$I,0))),"")</f>
        <v/>
      </c>
      <c r="L4130" s="132" t="str">
        <f>IFERROR(IFERROR(INDEX(Кат!$A:$A,MATCH($C4130,Кат!$I:$I,0)),INDEX(Торг!$A:$A,MATCH($C4130,Торг!$I:$I,0))),"")</f>
        <v/>
      </c>
      <c r="M4130" s="132" t="str">
        <f>IFERROR(IFERROR(INDEX(Кат!$B:$B,MATCH($C4130,Кат!$I:$I,0)),INDEX(Торг!$B:$B,MATCH($C4130,Торг!$I:$I,0))),"")</f>
        <v/>
      </c>
      <c r="N4130" s="132" t="str">
        <f t="shared" si="64"/>
        <v>LYNX PB-1053</v>
      </c>
      <c r="O4130" s="132" t="str">
        <f>IFERROR(IFERROR(INDEX(Кат!$B:$B,MATCH($N4130,Кат!$I:$I,0)),INDEX(Торг!$B:$B,MATCH($N4130,Торг!$I:$I,0))),"")</f>
        <v/>
      </c>
    </row>
    <row r="4131" spans="1:15" outlineLevel="2">
      <c r="A4131" t="s">
        <v>17142</v>
      </c>
      <c r="C4131" s="191" t="s">
        <v>6401</v>
      </c>
      <c r="E4131" t="s">
        <v>6402</v>
      </c>
      <c r="F4131" t="s">
        <v>2221</v>
      </c>
      <c r="G4131" t="s">
        <v>399</v>
      </c>
      <c r="H4131">
        <v>730</v>
      </c>
      <c r="J4131" t="s">
        <v>22634</v>
      </c>
      <c r="K4131" s="132" t="str">
        <f>IFERROR(IFERROR(INDEX(Кат!$O:$O,MATCH($C4131,Кат!$I:$I,0)),INDEX(Торг!$L:$L,MATCH($C4131,Торг!$I:$I,0))),"")</f>
        <v/>
      </c>
      <c r="L4131" s="132" t="str">
        <f>IFERROR(IFERROR(INDEX(Кат!$A:$A,MATCH($C4131,Кат!$I:$I,0)),INDEX(Торг!$A:$A,MATCH($C4131,Торг!$I:$I,0))),"")</f>
        <v/>
      </c>
      <c r="M4131" s="132" t="str">
        <f>IFERROR(IFERROR(INDEX(Кат!$B:$B,MATCH($C4131,Кат!$I:$I,0)),INDEX(Торг!$B:$B,MATCH($C4131,Торг!$I:$I,0))),"")</f>
        <v/>
      </c>
      <c r="N4131" s="132" t="str">
        <f t="shared" si="64"/>
        <v>LYNX PB-3028</v>
      </c>
      <c r="O4131" s="132" t="str">
        <f>IFERROR(IFERROR(INDEX(Кат!$B:$B,MATCH($N4131,Кат!$I:$I,0)),INDEX(Торг!$B:$B,MATCH($N4131,Торг!$I:$I,0))),"")</f>
        <v/>
      </c>
    </row>
    <row r="4132" spans="1:15" outlineLevel="2">
      <c r="A4132" t="s">
        <v>24017</v>
      </c>
      <c r="C4132" s="191"/>
      <c r="E4132" t="s">
        <v>23479</v>
      </c>
      <c r="J4132" t="s">
        <v>22634</v>
      </c>
      <c r="K4132" s="132" t="str">
        <f>IFERROR(IFERROR(INDEX(Кат!$O:$O,MATCH($C4132,Кат!$I:$I,0)),INDEX(Торг!$L:$L,MATCH($C4132,Торг!$I:$I,0))),"")</f>
        <v/>
      </c>
      <c r="L4132" s="132" t="str">
        <f>IFERROR(IFERROR(INDEX(Кат!$A:$A,MATCH($C4132,Кат!$I:$I,0)),INDEX(Торг!$A:$A,MATCH($C4132,Торг!$I:$I,0))),"")</f>
        <v/>
      </c>
      <c r="M4132" s="132" t="str">
        <f>IFERROR(IFERROR(INDEX(Кат!$B:$B,MATCH($C4132,Кат!$I:$I,0)),INDEX(Торг!$B:$B,MATCH($C4132,Торг!$I:$I,0))),"")</f>
        <v/>
      </c>
      <c r="N4132" s="132" t="str">
        <f t="shared" si="64"/>
        <v xml:space="preserve"> </v>
      </c>
      <c r="O4132" s="132" t="str">
        <f>IFERROR(IFERROR(INDEX(Кат!$B:$B,MATCH($N4132,Кат!$I:$I,0)),INDEX(Торг!$B:$B,MATCH($N4132,Торг!$I:$I,0))),"")</f>
        <v/>
      </c>
    </row>
    <row r="4133" spans="1:15" outlineLevel="2">
      <c r="A4133" t="s">
        <v>17143</v>
      </c>
      <c r="C4133" s="191" t="s">
        <v>14261</v>
      </c>
      <c r="E4133" t="s">
        <v>14275</v>
      </c>
      <c r="F4133" t="s">
        <v>2221</v>
      </c>
      <c r="G4133" t="s">
        <v>399</v>
      </c>
      <c r="H4133">
        <v>3600</v>
      </c>
      <c r="J4133" t="s">
        <v>22634</v>
      </c>
      <c r="K4133" s="132" t="str">
        <f>IFERROR(IFERROR(INDEX(Кат!$O:$O,MATCH($C4133,Кат!$I:$I,0)),INDEX(Торг!$L:$L,MATCH($C4133,Торг!$I:$I,0))),"")</f>
        <v/>
      </c>
      <c r="L4133" s="132" t="str">
        <f>IFERROR(IFERROR(INDEX(Кат!$A:$A,MATCH($C4133,Кат!$I:$I,0)),INDEX(Торг!$A:$A,MATCH($C4133,Торг!$I:$I,0))),"")</f>
        <v/>
      </c>
      <c r="M4133" s="132" t="str">
        <f>IFERROR(IFERROR(INDEX(Кат!$B:$B,MATCH($C4133,Кат!$I:$I,0)),INDEX(Торг!$B:$B,MATCH($C4133,Торг!$I:$I,0))),"")</f>
        <v/>
      </c>
      <c r="N4133" s="132" t="str">
        <f t="shared" si="64"/>
        <v>LYNX C5695L</v>
      </c>
      <c r="O4133" s="132" t="str">
        <f>IFERROR(IFERROR(INDEX(Кат!$B:$B,MATCH($N4133,Кат!$I:$I,0)),INDEX(Торг!$B:$B,MATCH($N4133,Торг!$I:$I,0))),"")</f>
        <v/>
      </c>
    </row>
    <row r="4134" spans="1:15" outlineLevel="2">
      <c r="A4134" t="s">
        <v>17144</v>
      </c>
      <c r="C4134" s="191" t="s">
        <v>13584</v>
      </c>
      <c r="E4134" t="s">
        <v>14276</v>
      </c>
      <c r="F4134" t="s">
        <v>2221</v>
      </c>
      <c r="G4134" t="s">
        <v>399</v>
      </c>
      <c r="H4134">
        <v>3600</v>
      </c>
      <c r="J4134" t="s">
        <v>22634</v>
      </c>
      <c r="K4134" s="132" t="str">
        <f>IFERROR(IFERROR(INDEX(Кат!$O:$O,MATCH($C4134,Кат!$I:$I,0)),INDEX(Торг!$L:$L,MATCH($C4134,Торг!$I:$I,0))),"")</f>
        <v/>
      </c>
      <c r="L4134" s="132" t="str">
        <f>IFERROR(IFERROR(INDEX(Кат!$A:$A,MATCH($C4134,Кат!$I:$I,0)),INDEX(Торг!$A:$A,MATCH($C4134,Торг!$I:$I,0))),"")</f>
        <v/>
      </c>
      <c r="M4134" s="132" t="str">
        <f>IFERROR(IFERROR(INDEX(Кат!$B:$B,MATCH($C4134,Кат!$I:$I,0)),INDEX(Торг!$B:$B,MATCH($C4134,Торг!$I:$I,0))),"")</f>
        <v/>
      </c>
      <c r="N4134" s="132" t="str">
        <f t="shared" si="64"/>
        <v>LYNX C5695R</v>
      </c>
      <c r="O4134" s="132" t="str">
        <f>IFERROR(IFERROR(INDEX(Кат!$B:$B,MATCH($N4134,Кат!$I:$I,0)),INDEX(Торг!$B:$B,MATCH($N4134,Торг!$I:$I,0))),"")</f>
        <v/>
      </c>
    </row>
    <row r="4135" spans="1:15" outlineLevel="2">
      <c r="A4135" t="s">
        <v>24018</v>
      </c>
      <c r="C4135" s="191"/>
      <c r="E4135" t="s">
        <v>23636</v>
      </c>
      <c r="J4135" t="s">
        <v>22634</v>
      </c>
      <c r="K4135" s="132" t="str">
        <f>IFERROR(IFERROR(INDEX(Кат!$O:$O,MATCH($C4135,Кат!$I:$I,0)),INDEX(Торг!$L:$L,MATCH($C4135,Торг!$I:$I,0))),"")</f>
        <v/>
      </c>
      <c r="L4135" s="132" t="str">
        <f>IFERROR(IFERROR(INDEX(Кат!$A:$A,MATCH($C4135,Кат!$I:$I,0)),INDEX(Торг!$A:$A,MATCH($C4135,Торг!$I:$I,0))),"")</f>
        <v/>
      </c>
      <c r="M4135" s="132" t="str">
        <f>IFERROR(IFERROR(INDEX(Кат!$B:$B,MATCH($C4135,Кат!$I:$I,0)),INDEX(Торг!$B:$B,MATCH($C4135,Торг!$I:$I,0))),"")</f>
        <v/>
      </c>
      <c r="N4135" s="132" t="str">
        <f t="shared" si="64"/>
        <v xml:space="preserve"> </v>
      </c>
      <c r="O4135" s="132" t="str">
        <f>IFERROR(IFERROR(INDEX(Кат!$B:$B,MATCH($N4135,Кат!$I:$I,0)),INDEX(Торг!$B:$B,MATCH($N4135,Торг!$I:$I,0))),"")</f>
        <v/>
      </c>
    </row>
    <row r="4136" spans="1:15" outlineLevel="2">
      <c r="A4136" t="s">
        <v>17145</v>
      </c>
      <c r="C4136" s="191" t="s">
        <v>6403</v>
      </c>
      <c r="E4136" t="s">
        <v>6404</v>
      </c>
      <c r="F4136" t="s">
        <v>2221</v>
      </c>
      <c r="G4136" t="s">
        <v>399</v>
      </c>
      <c r="H4136">
        <v>380</v>
      </c>
      <c r="J4136" t="s">
        <v>22634</v>
      </c>
      <c r="K4136" s="132" t="str">
        <f>IFERROR(IFERROR(INDEX(Кат!$O:$O,MATCH($C4136,Кат!$I:$I,0)),INDEX(Торг!$L:$L,MATCH($C4136,Торг!$I:$I,0))),"")</f>
        <v/>
      </c>
      <c r="L4136" s="132" t="str">
        <f>IFERROR(IFERROR(INDEX(Кат!$A:$A,MATCH($C4136,Кат!$I:$I,0)),INDEX(Торг!$A:$A,MATCH($C4136,Торг!$I:$I,0))),"")</f>
        <v/>
      </c>
      <c r="M4136" s="132" t="str">
        <f>IFERROR(IFERROR(INDEX(Кат!$B:$B,MATCH($C4136,Кат!$I:$I,0)),INDEX(Торг!$B:$B,MATCH($C4136,Торг!$I:$I,0))),"")</f>
        <v/>
      </c>
      <c r="N4136" s="132" t="str">
        <f t="shared" si="64"/>
        <v>LYNX C8856</v>
      </c>
      <c r="O4136" s="132" t="str">
        <f>IFERROR(IFERROR(INDEX(Кат!$B:$B,MATCH($N4136,Кат!$I:$I,0)),INDEX(Торг!$B:$B,MATCH($N4136,Торг!$I:$I,0))),"")</f>
        <v/>
      </c>
    </row>
    <row r="4137" spans="1:15" outlineLevel="2">
      <c r="A4137" t="s">
        <v>17146</v>
      </c>
      <c r="C4137" s="191" t="s">
        <v>14593</v>
      </c>
      <c r="E4137" t="s">
        <v>14594</v>
      </c>
      <c r="F4137" t="s">
        <v>2221</v>
      </c>
      <c r="G4137" t="s">
        <v>375</v>
      </c>
      <c r="H4137">
        <v>1600</v>
      </c>
      <c r="J4137" t="s">
        <v>22634</v>
      </c>
      <c r="K4137" s="132" t="str">
        <f>IFERROR(IFERROR(INDEX(Кат!$O:$O,MATCH($C4137,Кат!$I:$I,0)),INDEX(Торг!$L:$L,MATCH($C4137,Торг!$I:$I,0))),"")</f>
        <v/>
      </c>
      <c r="L4137" s="132" t="str">
        <f>IFERROR(IFERROR(INDEX(Кат!$A:$A,MATCH($C4137,Кат!$I:$I,0)),INDEX(Торг!$A:$A,MATCH($C4137,Торг!$I:$I,0))),"")</f>
        <v/>
      </c>
      <c r="M4137" s="132" t="str">
        <f>IFERROR(IFERROR(INDEX(Кат!$B:$B,MATCH($C4137,Кат!$I:$I,0)),INDEX(Торг!$B:$B,MATCH($C4137,Торг!$I:$I,0))),"")</f>
        <v/>
      </c>
      <c r="N4137" s="132" t="str">
        <f t="shared" si="64"/>
        <v>LYNX C9604K</v>
      </c>
      <c r="O4137" s="132" t="str">
        <f>IFERROR(IFERROR(INDEX(Кат!$B:$B,MATCH($N4137,Кат!$I:$I,0)),INDEX(Торг!$B:$B,MATCH($N4137,Торг!$I:$I,0))),"")</f>
        <v/>
      </c>
    </row>
    <row r="4138" spans="1:15" outlineLevel="2">
      <c r="A4138" t="s">
        <v>17147</v>
      </c>
      <c r="C4138" s="191" t="s">
        <v>6405</v>
      </c>
      <c r="E4138" t="s">
        <v>6406</v>
      </c>
      <c r="F4138" t="s">
        <v>2221</v>
      </c>
      <c r="G4138" t="s">
        <v>399</v>
      </c>
      <c r="H4138">
        <v>100</v>
      </c>
      <c r="J4138" t="s">
        <v>22634</v>
      </c>
      <c r="K4138" s="132" t="str">
        <f>IFERROR(IFERROR(INDEX(Кат!$O:$O,MATCH($C4138,Кат!$I:$I,0)),INDEX(Торг!$L:$L,MATCH($C4138,Торг!$I:$I,0))),"")</f>
        <v/>
      </c>
      <c r="L4138" s="132" t="str">
        <f>IFERROR(IFERROR(INDEX(Кат!$A:$A,MATCH($C4138,Кат!$I:$I,0)),INDEX(Торг!$A:$A,MATCH($C4138,Торг!$I:$I,0))),"")</f>
        <v/>
      </c>
      <c r="M4138" s="132" t="str">
        <f>IFERROR(IFERROR(INDEX(Кат!$B:$B,MATCH($C4138,Кат!$I:$I,0)),INDEX(Торг!$B:$B,MATCH($C4138,Торг!$I:$I,0))),"")</f>
        <v/>
      </c>
      <c r="N4138" s="132" t="str">
        <f t="shared" si="64"/>
        <v>LYNX C8852</v>
      </c>
      <c r="O4138" s="132" t="str">
        <f>IFERROR(IFERROR(INDEX(Кат!$B:$B,MATCH($N4138,Кат!$I:$I,0)),INDEX(Торг!$B:$B,MATCH($N4138,Торг!$I:$I,0))),"")</f>
        <v/>
      </c>
    </row>
    <row r="4139" spans="1:15" outlineLevel="2">
      <c r="A4139" t="s">
        <v>17148</v>
      </c>
      <c r="C4139" s="191" t="s">
        <v>6407</v>
      </c>
      <c r="E4139" t="s">
        <v>6408</v>
      </c>
      <c r="F4139" t="s">
        <v>2221</v>
      </c>
      <c r="G4139" t="s">
        <v>399</v>
      </c>
      <c r="H4139">
        <v>280</v>
      </c>
      <c r="J4139" t="s">
        <v>22634</v>
      </c>
      <c r="K4139" s="132" t="str">
        <f>IFERROR(IFERROR(INDEX(Кат!$O:$O,MATCH($C4139,Кат!$I:$I,0)),INDEX(Торг!$L:$L,MATCH($C4139,Торг!$I:$I,0))),"")</f>
        <v/>
      </c>
      <c r="L4139" s="132" t="str">
        <f>IFERROR(IFERROR(INDEX(Кат!$A:$A,MATCH($C4139,Кат!$I:$I,0)),INDEX(Торг!$A:$A,MATCH($C4139,Торг!$I:$I,0))),"")</f>
        <v/>
      </c>
      <c r="M4139" s="132" t="str">
        <f>IFERROR(IFERROR(INDEX(Кат!$B:$B,MATCH($C4139,Кат!$I:$I,0)),INDEX(Торг!$B:$B,MATCH($C4139,Торг!$I:$I,0))),"")</f>
        <v/>
      </c>
      <c r="N4139" s="132" t="str">
        <f t="shared" si="64"/>
        <v>LYNX C8854</v>
      </c>
      <c r="O4139" s="132" t="str">
        <f>IFERROR(IFERROR(INDEX(Кат!$B:$B,MATCH($N4139,Кат!$I:$I,0)),INDEX(Торг!$B:$B,MATCH($N4139,Торг!$I:$I,0))),"")</f>
        <v/>
      </c>
    </row>
    <row r="4140" spans="1:15" outlineLevel="2">
      <c r="A4140" t="s">
        <v>17149</v>
      </c>
      <c r="C4140" s="191" t="s">
        <v>6409</v>
      </c>
      <c r="E4140" t="s">
        <v>6410</v>
      </c>
      <c r="F4140" t="s">
        <v>2221</v>
      </c>
      <c r="G4140" t="s">
        <v>399</v>
      </c>
      <c r="H4140">
        <v>260</v>
      </c>
      <c r="J4140" t="s">
        <v>22634</v>
      </c>
      <c r="K4140" s="132" t="str">
        <f>IFERROR(IFERROR(INDEX(Кат!$O:$O,MATCH($C4140,Кат!$I:$I,0)),INDEX(Торг!$L:$L,MATCH($C4140,Торг!$I:$I,0))),"")</f>
        <v/>
      </c>
      <c r="L4140" s="132" t="str">
        <f>IFERROR(IFERROR(INDEX(Кат!$A:$A,MATCH($C4140,Кат!$I:$I,0)),INDEX(Торг!$A:$A,MATCH($C4140,Торг!$I:$I,0))),"")</f>
        <v/>
      </c>
      <c r="M4140" s="132" t="str">
        <f>IFERROR(IFERROR(INDEX(Кат!$B:$B,MATCH($C4140,Кат!$I:$I,0)),INDEX(Торг!$B:$B,MATCH($C4140,Торг!$I:$I,0))),"")</f>
        <v/>
      </c>
      <c r="N4140" s="132" t="str">
        <f t="shared" si="64"/>
        <v>LYNX C8855</v>
      </c>
      <c r="O4140" s="132" t="str">
        <f>IFERROR(IFERROR(INDEX(Кат!$B:$B,MATCH($N4140,Кат!$I:$I,0)),INDEX(Торг!$B:$B,MATCH($N4140,Торг!$I:$I,0))),"")</f>
        <v/>
      </c>
    </row>
    <row r="4141" spans="1:15" outlineLevel="2">
      <c r="A4141" t="s">
        <v>17150</v>
      </c>
      <c r="C4141" s="191" t="s">
        <v>6411</v>
      </c>
      <c r="E4141" t="s">
        <v>6412</v>
      </c>
      <c r="F4141" t="s">
        <v>2221</v>
      </c>
      <c r="G4141" t="s">
        <v>399</v>
      </c>
      <c r="H4141">
        <v>280</v>
      </c>
      <c r="J4141" t="s">
        <v>22634</v>
      </c>
      <c r="K4141" s="132" t="str">
        <f>IFERROR(IFERROR(INDEX(Кат!$O:$O,MATCH($C4141,Кат!$I:$I,0)),INDEX(Торг!$L:$L,MATCH($C4141,Торг!$I:$I,0))),"")</f>
        <v/>
      </c>
      <c r="L4141" s="132" t="str">
        <f>IFERROR(IFERROR(INDEX(Кат!$A:$A,MATCH($C4141,Кат!$I:$I,0)),INDEX(Торг!$A:$A,MATCH($C4141,Торг!$I:$I,0))),"")</f>
        <v/>
      </c>
      <c r="M4141" s="132" t="str">
        <f>IFERROR(IFERROR(INDEX(Кат!$B:$B,MATCH($C4141,Кат!$I:$I,0)),INDEX(Торг!$B:$B,MATCH($C4141,Торг!$I:$I,0))),"")</f>
        <v/>
      </c>
      <c r="N4141" s="132" t="str">
        <f t="shared" si="64"/>
        <v>LYNX C8853</v>
      </c>
      <c r="O4141" s="132" t="str">
        <f>IFERROR(IFERROR(INDEX(Кат!$B:$B,MATCH($N4141,Кат!$I:$I,0)),INDEX(Торг!$B:$B,MATCH($N4141,Торг!$I:$I,0))),"")</f>
        <v/>
      </c>
    </row>
    <row r="4142" spans="1:15" outlineLevel="2">
      <c r="A4142" t="s">
        <v>25481</v>
      </c>
      <c r="C4142" s="191"/>
      <c r="E4142" t="s">
        <v>23838</v>
      </c>
      <c r="J4142" t="s">
        <v>22634</v>
      </c>
      <c r="K4142" s="132" t="str">
        <f>IFERROR(IFERROR(INDEX(Кат!$O:$O,MATCH($C4142,Кат!$I:$I,0)),INDEX(Торг!$L:$L,MATCH($C4142,Торг!$I:$I,0))),"")</f>
        <v/>
      </c>
      <c r="L4142" s="132" t="str">
        <f>IFERROR(IFERROR(INDEX(Кат!$A:$A,MATCH($C4142,Кат!$I:$I,0)),INDEX(Торг!$A:$A,MATCH($C4142,Торг!$I:$I,0))),"")</f>
        <v/>
      </c>
      <c r="M4142" s="132" t="str">
        <f>IFERROR(IFERROR(INDEX(Кат!$B:$B,MATCH($C4142,Кат!$I:$I,0)),INDEX(Торг!$B:$B,MATCH($C4142,Торг!$I:$I,0))),"")</f>
        <v/>
      </c>
      <c r="N4142" s="132" t="str">
        <f t="shared" si="64"/>
        <v xml:space="preserve"> </v>
      </c>
      <c r="O4142" s="132" t="str">
        <f>IFERROR(IFERROR(INDEX(Кат!$B:$B,MATCH($N4142,Кат!$I:$I,0)),INDEX(Торг!$B:$B,MATCH($N4142,Торг!$I:$I,0))),"")</f>
        <v/>
      </c>
    </row>
    <row r="4143" spans="1:15" outlineLevel="2">
      <c r="A4143" t="s">
        <v>33984</v>
      </c>
      <c r="C4143" s="191" t="s">
        <v>33985</v>
      </c>
      <c r="E4143" t="s">
        <v>33986</v>
      </c>
      <c r="F4143" t="s">
        <v>2221</v>
      </c>
      <c r="G4143" t="s">
        <v>399</v>
      </c>
      <c r="H4143">
        <v>60</v>
      </c>
      <c r="J4143" t="s">
        <v>22634</v>
      </c>
      <c r="K4143" s="132" t="str">
        <f>IFERROR(IFERROR(INDEX(Кат!$O:$O,MATCH($C4143,Кат!$I:$I,0)),INDEX(Торг!$L:$L,MATCH($C4143,Торг!$I:$I,0))),"")</f>
        <v/>
      </c>
      <c r="L4143" s="132" t="str">
        <f>IFERROR(IFERROR(INDEX(Кат!$A:$A,MATCH($C4143,Кат!$I:$I,0)),INDEX(Торг!$A:$A,MATCH($C4143,Торг!$I:$I,0))),"")</f>
        <v/>
      </c>
      <c r="M4143" s="132" t="str">
        <f>IFERROR(IFERROR(INDEX(Кат!$B:$B,MATCH($C4143,Кат!$I:$I,0)),INDEX(Торг!$B:$B,MATCH($C4143,Торг!$I:$I,0))),"")</f>
        <v/>
      </c>
      <c r="N4143" s="132" t="str">
        <f t="shared" si="64"/>
        <v>LYNX SO-0898</v>
      </c>
      <c r="O4143" s="132" t="str">
        <f>IFERROR(IFERROR(INDEX(Кат!$B:$B,MATCH($N4143,Кат!$I:$I,0)),INDEX(Торг!$B:$B,MATCH($N4143,Торг!$I:$I,0))),"")</f>
        <v/>
      </c>
    </row>
    <row r="4144" spans="1:15" outlineLevel="2">
      <c r="A4144" t="s">
        <v>26324</v>
      </c>
      <c r="C4144" s="191" t="s">
        <v>26325</v>
      </c>
      <c r="E4144" t="s">
        <v>26326</v>
      </c>
      <c r="F4144" t="s">
        <v>2221</v>
      </c>
      <c r="G4144" t="s">
        <v>399</v>
      </c>
      <c r="H4144">
        <v>940</v>
      </c>
      <c r="J4144" t="s">
        <v>22634</v>
      </c>
      <c r="K4144" s="132" t="str">
        <f>IFERROR(IFERROR(INDEX(Кат!$O:$O,MATCH($C4144,Кат!$I:$I,0)),INDEX(Торг!$L:$L,MATCH($C4144,Торг!$I:$I,0))),"")</f>
        <v/>
      </c>
      <c r="L4144" s="132" t="str">
        <f>IFERROR(IFERROR(INDEX(Кат!$A:$A,MATCH($C4144,Кат!$I:$I,0)),INDEX(Торг!$A:$A,MATCH($C4144,Торг!$I:$I,0))),"")</f>
        <v/>
      </c>
      <c r="M4144" s="132" t="str">
        <f>IFERROR(IFERROR(INDEX(Кат!$B:$B,MATCH($C4144,Кат!$I:$I,0)),INDEX(Торг!$B:$B,MATCH($C4144,Торг!$I:$I,0))),"")</f>
        <v/>
      </c>
      <c r="N4144" s="132" t="str">
        <f t="shared" si="64"/>
        <v>LYNX SO-0290</v>
      </c>
      <c r="O4144" s="132" t="str">
        <f>IFERROR(IFERROR(INDEX(Кат!$B:$B,MATCH($N4144,Кат!$I:$I,0)),INDEX(Торг!$B:$B,MATCH($N4144,Торг!$I:$I,0))),"")</f>
        <v/>
      </c>
    </row>
    <row r="4145" spans="1:15" outlineLevel="2">
      <c r="A4145" t="s">
        <v>26327</v>
      </c>
      <c r="C4145" s="191" t="s">
        <v>26328</v>
      </c>
      <c r="E4145" t="s">
        <v>26329</v>
      </c>
      <c r="F4145" t="s">
        <v>2221</v>
      </c>
      <c r="G4145" t="s">
        <v>399</v>
      </c>
      <c r="H4145">
        <v>220</v>
      </c>
      <c r="J4145" t="s">
        <v>22634</v>
      </c>
      <c r="K4145" s="132" t="str">
        <f>IFERROR(IFERROR(INDEX(Кат!$O:$O,MATCH($C4145,Кат!$I:$I,0)),INDEX(Торг!$L:$L,MATCH($C4145,Торг!$I:$I,0))),"")</f>
        <v/>
      </c>
      <c r="L4145" s="132" t="str">
        <f>IFERROR(IFERROR(INDEX(Кат!$A:$A,MATCH($C4145,Кат!$I:$I,0)),INDEX(Торг!$A:$A,MATCH($C4145,Торг!$I:$I,0))),"")</f>
        <v/>
      </c>
      <c r="M4145" s="132" t="str">
        <f>IFERROR(IFERROR(INDEX(Кат!$B:$B,MATCH($C4145,Кат!$I:$I,0)),INDEX(Торг!$B:$B,MATCH($C4145,Торг!$I:$I,0))),"")</f>
        <v/>
      </c>
      <c r="N4145" s="132" t="str">
        <f t="shared" si="64"/>
        <v>LYNX SO-0236</v>
      </c>
      <c r="O4145" s="132" t="str">
        <f>IFERROR(IFERROR(INDEX(Кат!$B:$B,MATCH($N4145,Кат!$I:$I,0)),INDEX(Торг!$B:$B,MATCH($N4145,Торг!$I:$I,0))),"")</f>
        <v/>
      </c>
    </row>
    <row r="4146" spans="1:15" outlineLevel="2">
      <c r="A4146" t="s">
        <v>25482</v>
      </c>
      <c r="C4146" s="191" t="s">
        <v>25483</v>
      </c>
      <c r="E4146" t="s">
        <v>25484</v>
      </c>
      <c r="F4146" t="s">
        <v>2221</v>
      </c>
      <c r="G4146" t="s">
        <v>375</v>
      </c>
      <c r="H4146">
        <v>770</v>
      </c>
      <c r="J4146" t="s">
        <v>22634</v>
      </c>
      <c r="K4146" s="132" t="str">
        <f>IFERROR(IFERROR(INDEX(Кат!$O:$O,MATCH($C4146,Кат!$I:$I,0)),INDEX(Торг!$L:$L,MATCH($C4146,Торг!$I:$I,0))),"")</f>
        <v/>
      </c>
      <c r="L4146" s="132" t="str">
        <f>IFERROR(IFERROR(INDEX(Кат!$A:$A,MATCH($C4146,Кат!$I:$I,0)),INDEX(Торг!$A:$A,MATCH($C4146,Торг!$I:$I,0))),"")</f>
        <v/>
      </c>
      <c r="M4146" s="132" t="str">
        <f>IFERROR(IFERROR(INDEX(Кат!$B:$B,MATCH($C4146,Кат!$I:$I,0)),INDEX(Торг!$B:$B,MATCH($C4146,Торг!$I:$I,0))),"")</f>
        <v/>
      </c>
      <c r="N4146" s="132" t="str">
        <f t="shared" si="64"/>
        <v>LYNX SO-0396</v>
      </c>
      <c r="O4146" s="132" t="str">
        <f>IFERROR(IFERROR(INDEX(Кат!$B:$B,MATCH($N4146,Кат!$I:$I,0)),INDEX(Торг!$B:$B,MATCH($N4146,Торг!$I:$I,0))),"")</f>
        <v/>
      </c>
    </row>
    <row r="4147" spans="1:15" outlineLevel="2">
      <c r="A4147" t="s">
        <v>33987</v>
      </c>
      <c r="C4147" s="191" t="s">
        <v>33988</v>
      </c>
      <c r="E4147" t="s">
        <v>33989</v>
      </c>
      <c r="F4147" t="s">
        <v>2221</v>
      </c>
      <c r="G4147" t="s">
        <v>375</v>
      </c>
      <c r="H4147">
        <v>430</v>
      </c>
      <c r="J4147" t="s">
        <v>22634</v>
      </c>
      <c r="K4147" s="132" t="str">
        <f>IFERROR(IFERROR(INDEX(Кат!$O:$O,MATCH($C4147,Кат!$I:$I,0)),INDEX(Торг!$L:$L,MATCH($C4147,Торг!$I:$I,0))),"")</f>
        <v/>
      </c>
      <c r="L4147" s="132" t="str">
        <f>IFERROR(IFERROR(INDEX(Кат!$A:$A,MATCH($C4147,Кат!$I:$I,0)),INDEX(Торг!$A:$A,MATCH($C4147,Торг!$I:$I,0))),"")</f>
        <v/>
      </c>
      <c r="M4147" s="132" t="str">
        <f>IFERROR(IFERROR(INDEX(Кат!$B:$B,MATCH($C4147,Кат!$I:$I,0)),INDEX(Торг!$B:$B,MATCH($C4147,Торг!$I:$I,0))),"")</f>
        <v/>
      </c>
      <c r="N4147" s="132" t="str">
        <f t="shared" si="64"/>
        <v>LYNX SO-0462</v>
      </c>
      <c r="O4147" s="132" t="str">
        <f>IFERROR(IFERROR(INDEX(Кат!$B:$B,MATCH($N4147,Кат!$I:$I,0)),INDEX(Торг!$B:$B,MATCH($N4147,Торг!$I:$I,0))),"")</f>
        <v/>
      </c>
    </row>
    <row r="4148" spans="1:15" outlineLevel="2">
      <c r="A4148" t="s">
        <v>24019</v>
      </c>
      <c r="C4148" s="191"/>
      <c r="E4148" t="s">
        <v>23546</v>
      </c>
      <c r="J4148" t="s">
        <v>22634</v>
      </c>
      <c r="K4148" s="132" t="str">
        <f>IFERROR(IFERROR(INDEX(Кат!$O:$O,MATCH($C4148,Кат!$I:$I,0)),INDEX(Торг!$L:$L,MATCH($C4148,Торг!$I:$I,0))),"")</f>
        <v/>
      </c>
      <c r="L4148" s="132" t="str">
        <f>IFERROR(IFERROR(INDEX(Кат!$A:$A,MATCH($C4148,Кат!$I:$I,0)),INDEX(Торг!$A:$A,MATCH($C4148,Торг!$I:$I,0))),"")</f>
        <v/>
      </c>
      <c r="M4148" s="132" t="str">
        <f>IFERROR(IFERROR(INDEX(Кат!$B:$B,MATCH($C4148,Кат!$I:$I,0)),INDEX(Торг!$B:$B,MATCH($C4148,Торг!$I:$I,0))),"")</f>
        <v/>
      </c>
      <c r="N4148" s="132" t="str">
        <f t="shared" si="64"/>
        <v xml:space="preserve"> </v>
      </c>
      <c r="O4148" s="132" t="str">
        <f>IFERROR(IFERROR(INDEX(Кат!$B:$B,MATCH($N4148,Кат!$I:$I,0)),INDEX(Торг!$B:$B,MATCH($N4148,Торг!$I:$I,0))),"")</f>
        <v/>
      </c>
    </row>
    <row r="4149" spans="1:15" outlineLevel="2">
      <c r="A4149" t="s">
        <v>22768</v>
      </c>
      <c r="C4149" s="191" t="s">
        <v>22769</v>
      </c>
      <c r="E4149" t="s">
        <v>22770</v>
      </c>
      <c r="F4149" t="s">
        <v>2221</v>
      </c>
      <c r="G4149" t="s">
        <v>375</v>
      </c>
      <c r="H4149">
        <v>320</v>
      </c>
      <c r="J4149" t="s">
        <v>22634</v>
      </c>
      <c r="K4149" s="132" t="str">
        <f>IFERROR(IFERROR(INDEX(Кат!$O:$O,MATCH($C4149,Кат!$I:$I,0)),INDEX(Торг!$L:$L,MATCH($C4149,Торг!$I:$I,0))),"")</f>
        <v/>
      </c>
      <c r="L4149" s="132" t="str">
        <f>IFERROR(IFERROR(INDEX(Кат!$A:$A,MATCH($C4149,Кат!$I:$I,0)),INDEX(Торг!$A:$A,MATCH($C4149,Торг!$I:$I,0))),"")</f>
        <v/>
      </c>
      <c r="M4149" s="132" t="str">
        <f>IFERROR(IFERROR(INDEX(Кат!$B:$B,MATCH($C4149,Кат!$I:$I,0)),INDEX(Торг!$B:$B,MATCH($C4149,Торг!$I:$I,0))),"")</f>
        <v/>
      </c>
      <c r="N4149" s="132" t="str">
        <f t="shared" si="64"/>
        <v>LYNX SP-167</v>
      </c>
      <c r="O4149" s="132" t="str">
        <f>IFERROR(IFERROR(INDEX(Кат!$B:$B,MATCH($N4149,Кат!$I:$I,0)),INDEX(Торг!$B:$B,MATCH($N4149,Торг!$I:$I,0))),"")</f>
        <v/>
      </c>
    </row>
    <row r="4150" spans="1:15" outlineLevel="2">
      <c r="A4150" t="s">
        <v>22771</v>
      </c>
      <c r="C4150" s="191" t="s">
        <v>22739</v>
      </c>
      <c r="E4150" t="s">
        <v>22772</v>
      </c>
      <c r="F4150" t="s">
        <v>2221</v>
      </c>
      <c r="G4150" t="s">
        <v>375</v>
      </c>
      <c r="H4150">
        <v>420</v>
      </c>
      <c r="J4150" t="s">
        <v>22634</v>
      </c>
      <c r="K4150" s="132" t="str">
        <f>IFERROR(IFERROR(INDEX(Кат!$O:$O,MATCH($C4150,Кат!$I:$I,0)),INDEX(Торг!$L:$L,MATCH($C4150,Торг!$I:$I,0))),"")</f>
        <v/>
      </c>
      <c r="L4150" s="132" t="str">
        <f>IFERROR(IFERROR(INDEX(Кат!$A:$A,MATCH($C4150,Кат!$I:$I,0)),INDEX(Торг!$A:$A,MATCH($C4150,Торг!$I:$I,0))),"")</f>
        <v/>
      </c>
      <c r="M4150" s="132" t="str">
        <f>IFERROR(IFERROR(INDEX(Кат!$B:$B,MATCH($C4150,Кат!$I:$I,0)),INDEX(Торг!$B:$B,MATCH($C4150,Торг!$I:$I,0))),"")</f>
        <v/>
      </c>
      <c r="N4150" s="132" t="str">
        <f t="shared" si="64"/>
        <v>LYNX SP-155</v>
      </c>
      <c r="O4150" s="132" t="str">
        <f>IFERROR(IFERROR(INDEX(Кат!$B:$B,MATCH($N4150,Кат!$I:$I,0)),INDEX(Торг!$B:$B,MATCH($N4150,Торг!$I:$I,0))),"")</f>
        <v/>
      </c>
    </row>
    <row r="4151" spans="1:15" outlineLevel="2">
      <c r="A4151" t="s">
        <v>22773</v>
      </c>
      <c r="C4151" s="191" t="s">
        <v>22738</v>
      </c>
      <c r="E4151" t="s">
        <v>22774</v>
      </c>
      <c r="F4151" t="s">
        <v>2221</v>
      </c>
      <c r="G4151" t="s">
        <v>375</v>
      </c>
      <c r="H4151">
        <v>410</v>
      </c>
      <c r="J4151" t="s">
        <v>22634</v>
      </c>
      <c r="K4151" s="132" t="str">
        <f>IFERROR(IFERROR(INDEX(Кат!$O:$O,MATCH($C4151,Кат!$I:$I,0)),INDEX(Торг!$L:$L,MATCH($C4151,Торг!$I:$I,0))),"")</f>
        <v/>
      </c>
      <c r="L4151" s="132" t="str">
        <f>IFERROR(IFERROR(INDEX(Кат!$A:$A,MATCH($C4151,Кат!$I:$I,0)),INDEX(Торг!$A:$A,MATCH($C4151,Торг!$I:$I,0))),"")</f>
        <v/>
      </c>
      <c r="M4151" s="132" t="str">
        <f>IFERROR(IFERROR(INDEX(Кат!$B:$B,MATCH($C4151,Кат!$I:$I,0)),INDEX(Торг!$B:$B,MATCH($C4151,Торг!$I:$I,0))),"")</f>
        <v/>
      </c>
      <c r="N4151" s="132" t="str">
        <f t="shared" si="64"/>
        <v>LYNX SP-151</v>
      </c>
      <c r="O4151" s="132" t="str">
        <f>IFERROR(IFERROR(INDEX(Кат!$B:$B,MATCH($N4151,Кат!$I:$I,0)),INDEX(Торг!$B:$B,MATCH($N4151,Торг!$I:$I,0))),"")</f>
        <v/>
      </c>
    </row>
    <row r="4152" spans="1:15" outlineLevel="1">
      <c r="A4152" t="s">
        <v>27154</v>
      </c>
      <c r="C4152" s="191" t="s">
        <v>27280</v>
      </c>
      <c r="E4152" t="s">
        <v>27281</v>
      </c>
      <c r="F4152" t="s">
        <v>2221</v>
      </c>
      <c r="G4152" t="s">
        <v>375</v>
      </c>
      <c r="H4152">
        <v>1130</v>
      </c>
      <c r="J4152" t="s">
        <v>22634</v>
      </c>
      <c r="K4152" s="132" t="str">
        <f>IFERROR(IFERROR(INDEX(Кат!$O:$O,MATCH($C4152,Кат!$I:$I,0)),INDEX(Торг!$L:$L,MATCH($C4152,Торг!$I:$I,0))),"")</f>
        <v/>
      </c>
      <c r="L4152" s="132" t="str">
        <f>IFERROR(IFERROR(INDEX(Кат!$A:$A,MATCH($C4152,Кат!$I:$I,0)),INDEX(Торг!$A:$A,MATCH($C4152,Торг!$I:$I,0))),"")</f>
        <v/>
      </c>
      <c r="M4152" s="132" t="str">
        <f>IFERROR(IFERROR(INDEX(Кат!$B:$B,MATCH($C4152,Кат!$I:$I,0)),INDEX(Торг!$B:$B,MATCH($C4152,Торг!$I:$I,0))),"")</f>
        <v/>
      </c>
      <c r="N4152" s="132" t="str">
        <f t="shared" si="64"/>
        <v>LYNX SP-158</v>
      </c>
      <c r="O4152" s="132" t="str">
        <f>IFERROR(IFERROR(INDEX(Кат!$B:$B,MATCH($N4152,Кат!$I:$I,0)),INDEX(Торг!$B:$B,MATCH($N4152,Торг!$I:$I,0))),"")</f>
        <v/>
      </c>
    </row>
    <row r="4153" spans="1:15" outlineLevel="2">
      <c r="A4153" t="s">
        <v>22775</v>
      </c>
      <c r="C4153" s="191" t="s">
        <v>22740</v>
      </c>
      <c r="E4153" t="s">
        <v>22776</v>
      </c>
      <c r="F4153" t="s">
        <v>2221</v>
      </c>
      <c r="G4153" t="s">
        <v>375</v>
      </c>
      <c r="H4153">
        <v>450</v>
      </c>
      <c r="J4153" t="s">
        <v>22634</v>
      </c>
      <c r="K4153" s="132" t="str">
        <f>IFERROR(IFERROR(INDEX(Кат!$O:$O,MATCH($C4153,Кат!$I:$I,0)),INDEX(Торг!$L:$L,MATCH($C4153,Торг!$I:$I,0))),"")</f>
        <v/>
      </c>
      <c r="L4153" s="132" t="str">
        <f>IFERROR(IFERROR(INDEX(Кат!$A:$A,MATCH($C4153,Кат!$I:$I,0)),INDEX(Торг!$A:$A,MATCH($C4153,Торг!$I:$I,0))),"")</f>
        <v/>
      </c>
      <c r="M4153" s="132" t="str">
        <f>IFERROR(IFERROR(INDEX(Кат!$B:$B,MATCH($C4153,Кат!$I:$I,0)),INDEX(Торг!$B:$B,MATCH($C4153,Торг!$I:$I,0))),"")</f>
        <v/>
      </c>
      <c r="N4153" s="132" t="str">
        <f t="shared" si="64"/>
        <v>LYNX SP-164</v>
      </c>
      <c r="O4153" s="132" t="str">
        <f>IFERROR(IFERROR(INDEX(Кат!$B:$B,MATCH($N4153,Кат!$I:$I,0)),INDEX(Торг!$B:$B,MATCH($N4153,Торг!$I:$I,0))),"")</f>
        <v/>
      </c>
    </row>
    <row r="4154" spans="1:15" outlineLevel="2">
      <c r="A4154" t="s">
        <v>23395</v>
      </c>
      <c r="C4154" s="191" t="s">
        <v>23396</v>
      </c>
      <c r="E4154" t="s">
        <v>22776</v>
      </c>
      <c r="F4154" t="s">
        <v>2221</v>
      </c>
      <c r="G4154" t="s">
        <v>375</v>
      </c>
      <c r="H4154">
        <v>460</v>
      </c>
      <c r="J4154" t="s">
        <v>22634</v>
      </c>
      <c r="K4154" s="132" t="str">
        <f>IFERROR(IFERROR(INDEX(Кат!$O:$O,MATCH($C4154,Кат!$I:$I,0)),INDEX(Торг!$L:$L,MATCH($C4154,Торг!$I:$I,0))),"")</f>
        <v/>
      </c>
      <c r="L4154" s="132" t="str">
        <f>IFERROR(IFERROR(INDEX(Кат!$A:$A,MATCH($C4154,Кат!$I:$I,0)),INDEX(Торг!$A:$A,MATCH($C4154,Торг!$I:$I,0))),"")</f>
        <v/>
      </c>
      <c r="M4154" s="132" t="str">
        <f>IFERROR(IFERROR(INDEX(Кат!$B:$B,MATCH($C4154,Кат!$I:$I,0)),INDEX(Торг!$B:$B,MATCH($C4154,Торг!$I:$I,0))),"")</f>
        <v/>
      </c>
      <c r="N4154" s="132" t="str">
        <f t="shared" si="64"/>
        <v>LYNX SP-141</v>
      </c>
      <c r="O4154" s="132" t="str">
        <f>IFERROR(IFERROR(INDEX(Кат!$B:$B,MATCH($N4154,Кат!$I:$I,0)),INDEX(Торг!$B:$B,MATCH($N4154,Торг!$I:$I,0))),"")</f>
        <v/>
      </c>
    </row>
    <row r="4155" spans="1:15" outlineLevel="2">
      <c r="A4155" t="s">
        <v>23278</v>
      </c>
      <c r="C4155" s="191" t="s">
        <v>23279</v>
      </c>
      <c r="E4155" t="s">
        <v>23280</v>
      </c>
      <c r="F4155" t="s">
        <v>2221</v>
      </c>
      <c r="G4155" t="s">
        <v>375</v>
      </c>
      <c r="H4155">
        <v>620</v>
      </c>
      <c r="J4155" t="s">
        <v>22634</v>
      </c>
      <c r="K4155" s="132" t="str">
        <f>IFERROR(IFERROR(INDEX(Кат!$O:$O,MATCH($C4155,Кат!$I:$I,0)),INDEX(Торг!$L:$L,MATCH($C4155,Торг!$I:$I,0))),"")</f>
        <v/>
      </c>
      <c r="L4155" s="132" t="str">
        <f>IFERROR(IFERROR(INDEX(Кат!$A:$A,MATCH($C4155,Кат!$I:$I,0)),INDEX(Торг!$A:$A,MATCH($C4155,Торг!$I:$I,0))),"")</f>
        <v/>
      </c>
      <c r="M4155" s="132" t="str">
        <f>IFERROR(IFERROR(INDEX(Кат!$B:$B,MATCH($C4155,Кат!$I:$I,0)),INDEX(Торг!$B:$B,MATCH($C4155,Торг!$I:$I,0))),"")</f>
        <v/>
      </c>
      <c r="N4155" s="132" t="str">
        <f t="shared" si="64"/>
        <v>LYNX SP-156</v>
      </c>
      <c r="O4155" s="132" t="str">
        <f>IFERROR(IFERROR(INDEX(Кат!$B:$B,MATCH($N4155,Кат!$I:$I,0)),INDEX(Торг!$B:$B,MATCH($N4155,Торг!$I:$I,0))),"")</f>
        <v/>
      </c>
    </row>
    <row r="4156" spans="1:15" outlineLevel="2">
      <c r="A4156" t="s">
        <v>22777</v>
      </c>
      <c r="C4156" s="191" t="s">
        <v>22737</v>
      </c>
      <c r="E4156" t="s">
        <v>22778</v>
      </c>
      <c r="F4156" t="s">
        <v>2221</v>
      </c>
      <c r="G4156" t="s">
        <v>375</v>
      </c>
      <c r="H4156">
        <v>620</v>
      </c>
      <c r="J4156" t="s">
        <v>22634</v>
      </c>
      <c r="K4156" s="132" t="str">
        <f>IFERROR(IFERROR(INDEX(Кат!$O:$O,MATCH($C4156,Кат!$I:$I,0)),INDEX(Торг!$L:$L,MATCH($C4156,Торг!$I:$I,0))),"")</f>
        <v/>
      </c>
      <c r="L4156" s="132" t="str">
        <f>IFERROR(IFERROR(INDEX(Кат!$A:$A,MATCH($C4156,Кат!$I:$I,0)),INDEX(Торг!$A:$A,MATCH($C4156,Торг!$I:$I,0))),"")</f>
        <v/>
      </c>
      <c r="M4156" s="132" t="str">
        <f>IFERROR(IFERROR(INDEX(Кат!$B:$B,MATCH($C4156,Кат!$I:$I,0)),INDEX(Торг!$B:$B,MATCH($C4156,Торг!$I:$I,0))),"")</f>
        <v/>
      </c>
      <c r="N4156" s="132" t="str">
        <f t="shared" si="64"/>
        <v>LYNX SP-138</v>
      </c>
      <c r="O4156" s="132" t="str">
        <f>IFERROR(IFERROR(INDEX(Кат!$B:$B,MATCH($N4156,Кат!$I:$I,0)),INDEX(Торг!$B:$B,MATCH($N4156,Торг!$I:$I,0))),"")</f>
        <v/>
      </c>
    </row>
    <row r="4157" spans="1:15" outlineLevel="2">
      <c r="A4157" t="s">
        <v>26330</v>
      </c>
      <c r="C4157" s="191" t="s">
        <v>26331</v>
      </c>
      <c r="E4157" t="s">
        <v>26332</v>
      </c>
      <c r="F4157" t="s">
        <v>2221</v>
      </c>
      <c r="G4157" t="s">
        <v>375</v>
      </c>
      <c r="H4157">
        <v>460</v>
      </c>
      <c r="J4157" t="s">
        <v>22634</v>
      </c>
      <c r="K4157" s="132" t="str">
        <f>IFERROR(IFERROR(INDEX(Кат!$O:$O,MATCH($C4157,Кат!$I:$I,0)),INDEX(Торг!$L:$L,MATCH($C4157,Торг!$I:$I,0))),"")</f>
        <v/>
      </c>
      <c r="L4157" s="132" t="str">
        <f>IFERROR(IFERROR(INDEX(Кат!$A:$A,MATCH($C4157,Кат!$I:$I,0)),INDEX(Торг!$A:$A,MATCH($C4157,Торг!$I:$I,0))),"")</f>
        <v/>
      </c>
      <c r="M4157" s="132" t="str">
        <f>IFERROR(IFERROR(INDEX(Кат!$B:$B,MATCH($C4157,Кат!$I:$I,0)),INDEX(Торг!$B:$B,MATCH($C4157,Торг!$I:$I,0))),"")</f>
        <v/>
      </c>
      <c r="N4157" s="132" t="str">
        <f t="shared" si="64"/>
        <v>LYNX SP-116</v>
      </c>
      <c r="O4157" s="132" t="str">
        <f>IFERROR(IFERROR(INDEX(Кат!$B:$B,MATCH($N4157,Кат!$I:$I,0)),INDEX(Торг!$B:$B,MATCH($N4157,Торг!$I:$I,0))),"")</f>
        <v/>
      </c>
    </row>
    <row r="4158" spans="1:15" outlineLevel="2">
      <c r="A4158" t="s">
        <v>27648</v>
      </c>
      <c r="C4158" s="191" t="s">
        <v>27649</v>
      </c>
      <c r="E4158" t="s">
        <v>27650</v>
      </c>
      <c r="F4158" t="s">
        <v>2221</v>
      </c>
      <c r="G4158" t="s">
        <v>375</v>
      </c>
      <c r="H4158">
        <v>2780</v>
      </c>
      <c r="J4158" t="s">
        <v>22634</v>
      </c>
      <c r="K4158" s="132" t="str">
        <f>IFERROR(IFERROR(INDEX(Кат!$O:$O,MATCH($C4158,Кат!$I:$I,0)),INDEX(Торг!$L:$L,MATCH($C4158,Торг!$I:$I,0))),"")</f>
        <v/>
      </c>
      <c r="L4158" s="132" t="str">
        <f>IFERROR(IFERROR(INDEX(Кат!$A:$A,MATCH($C4158,Кат!$I:$I,0)),INDEX(Торг!$A:$A,MATCH($C4158,Торг!$I:$I,0))),"")</f>
        <v/>
      </c>
      <c r="M4158" s="132" t="str">
        <f>IFERROR(IFERROR(INDEX(Кат!$B:$B,MATCH($C4158,Кат!$I:$I,0)),INDEX(Торг!$B:$B,MATCH($C4158,Торг!$I:$I,0))),"")</f>
        <v/>
      </c>
      <c r="N4158" s="132" t="str">
        <f t="shared" si="64"/>
        <v>LYNX SP-183</v>
      </c>
      <c r="O4158" s="132" t="str">
        <f>IFERROR(IFERROR(INDEX(Кат!$B:$B,MATCH($N4158,Кат!$I:$I,0)),INDEX(Торг!$B:$B,MATCH($N4158,Торг!$I:$I,0))),"")</f>
        <v/>
      </c>
    </row>
    <row r="4159" spans="1:15" outlineLevel="2">
      <c r="A4159" t="s">
        <v>25506</v>
      </c>
      <c r="C4159" s="191" t="s">
        <v>25507</v>
      </c>
      <c r="E4159" t="s">
        <v>25508</v>
      </c>
      <c r="F4159" t="s">
        <v>2221</v>
      </c>
      <c r="G4159" t="s">
        <v>375</v>
      </c>
      <c r="H4159">
        <v>2410</v>
      </c>
      <c r="J4159" t="s">
        <v>22634</v>
      </c>
      <c r="K4159" s="132" t="str">
        <f>IFERROR(IFERROR(INDEX(Кат!$O:$O,MATCH($C4159,Кат!$I:$I,0)),INDEX(Торг!$L:$L,MATCH($C4159,Торг!$I:$I,0))),"")</f>
        <v/>
      </c>
      <c r="L4159" s="132" t="str">
        <f>IFERROR(IFERROR(INDEX(Кат!$A:$A,MATCH($C4159,Кат!$I:$I,0)),INDEX(Торг!$A:$A,MATCH($C4159,Торг!$I:$I,0))),"")</f>
        <v/>
      </c>
      <c r="M4159" s="132" t="str">
        <f>IFERROR(IFERROR(INDEX(Кат!$B:$B,MATCH($C4159,Кат!$I:$I,0)),INDEX(Торг!$B:$B,MATCH($C4159,Торг!$I:$I,0))),"")</f>
        <v/>
      </c>
      <c r="N4159" s="132" t="str">
        <f t="shared" si="64"/>
        <v>LYNX SP-148</v>
      </c>
      <c r="O4159" s="132" t="str">
        <f>IFERROR(IFERROR(INDEX(Кат!$B:$B,MATCH($N4159,Кат!$I:$I,0)),INDEX(Торг!$B:$B,MATCH($N4159,Торг!$I:$I,0))),"")</f>
        <v/>
      </c>
    </row>
    <row r="4160" spans="1:15" outlineLevel="2">
      <c r="A4160" t="s">
        <v>27169</v>
      </c>
      <c r="C4160" s="191" t="s">
        <v>27282</v>
      </c>
      <c r="E4160" t="s">
        <v>27283</v>
      </c>
      <c r="F4160" t="s">
        <v>2221</v>
      </c>
      <c r="G4160" t="s">
        <v>375</v>
      </c>
      <c r="H4160">
        <v>850</v>
      </c>
      <c r="J4160" t="s">
        <v>22634</v>
      </c>
      <c r="K4160" s="132" t="str">
        <f>IFERROR(IFERROR(INDEX(Кат!$O:$O,MATCH($C4160,Кат!$I:$I,0)),INDEX(Торг!$L:$L,MATCH($C4160,Торг!$I:$I,0))),"")</f>
        <v/>
      </c>
      <c r="L4160" s="132" t="str">
        <f>IFERROR(IFERROR(INDEX(Кат!$A:$A,MATCH($C4160,Кат!$I:$I,0)),INDEX(Торг!$A:$A,MATCH($C4160,Торг!$I:$I,0))),"")</f>
        <v/>
      </c>
      <c r="M4160" s="132" t="str">
        <f>IFERROR(IFERROR(INDEX(Кат!$B:$B,MATCH($C4160,Кат!$I:$I,0)),INDEX(Торг!$B:$B,MATCH($C4160,Торг!$I:$I,0))),"")</f>
        <v/>
      </c>
      <c r="N4160" s="132" t="str">
        <f t="shared" si="64"/>
        <v>LYNX SP-154</v>
      </c>
      <c r="O4160" s="132" t="str">
        <f>IFERROR(IFERROR(INDEX(Кат!$B:$B,MATCH($N4160,Кат!$I:$I,0)),INDEX(Торг!$B:$B,MATCH($N4160,Торг!$I:$I,0))),"")</f>
        <v/>
      </c>
    </row>
    <row r="4161" spans="1:15" outlineLevel="1">
      <c r="A4161" t="s">
        <v>22779</v>
      </c>
      <c r="C4161" s="191" t="s">
        <v>22780</v>
      </c>
      <c r="E4161" t="s">
        <v>22781</v>
      </c>
      <c r="F4161" t="s">
        <v>2221</v>
      </c>
      <c r="G4161" t="s">
        <v>375</v>
      </c>
      <c r="H4161">
        <v>750</v>
      </c>
      <c r="J4161" t="s">
        <v>22634</v>
      </c>
      <c r="K4161" s="132" t="str">
        <f>IFERROR(IFERROR(INDEX(Кат!$O:$O,MATCH($C4161,Кат!$I:$I,0)),INDEX(Торг!$L:$L,MATCH($C4161,Торг!$I:$I,0))),"")</f>
        <v/>
      </c>
      <c r="L4161" s="132" t="str">
        <f>IFERROR(IFERROR(INDEX(Кат!$A:$A,MATCH($C4161,Кат!$I:$I,0)),INDEX(Торг!$A:$A,MATCH($C4161,Торг!$I:$I,0))),"")</f>
        <v/>
      </c>
      <c r="M4161" s="132" t="str">
        <f>IFERROR(IFERROR(INDEX(Кат!$B:$B,MATCH($C4161,Кат!$I:$I,0)),INDEX(Торг!$B:$B,MATCH($C4161,Торг!$I:$I,0))),"")</f>
        <v/>
      </c>
      <c r="N4161" s="132" t="str">
        <f t="shared" si="64"/>
        <v>LYNX SP-128</v>
      </c>
      <c r="O4161" s="132" t="str">
        <f>IFERROR(IFERROR(INDEX(Кат!$B:$B,MATCH($N4161,Кат!$I:$I,0)),INDEX(Торг!$B:$B,MATCH($N4161,Торг!$I:$I,0))),"")</f>
        <v/>
      </c>
    </row>
    <row r="4162" spans="1:15" outlineLevel="2">
      <c r="A4162" t="s">
        <v>22782</v>
      </c>
      <c r="C4162" s="191" t="s">
        <v>22736</v>
      </c>
      <c r="E4162" t="s">
        <v>22783</v>
      </c>
      <c r="F4162" t="s">
        <v>2221</v>
      </c>
      <c r="G4162" t="s">
        <v>375</v>
      </c>
      <c r="H4162">
        <v>560</v>
      </c>
      <c r="J4162" t="s">
        <v>22634</v>
      </c>
      <c r="K4162" s="132" t="str">
        <f>IFERROR(IFERROR(INDEX(Кат!$O:$O,MATCH($C4162,Кат!$I:$I,0)),INDEX(Торг!$L:$L,MATCH($C4162,Торг!$I:$I,0))),"")</f>
        <v/>
      </c>
      <c r="L4162" s="132" t="str">
        <f>IFERROR(IFERROR(INDEX(Кат!$A:$A,MATCH($C4162,Кат!$I:$I,0)),INDEX(Торг!$A:$A,MATCH($C4162,Торг!$I:$I,0))),"")</f>
        <v/>
      </c>
      <c r="M4162" s="132" t="str">
        <f>IFERROR(IFERROR(INDEX(Кат!$B:$B,MATCH($C4162,Кат!$I:$I,0)),INDEX(Торг!$B:$B,MATCH($C4162,Торг!$I:$I,0))),"")</f>
        <v/>
      </c>
      <c r="N4162" s="132" t="str">
        <f t="shared" si="64"/>
        <v>LYNX SP-127</v>
      </c>
      <c r="O4162" s="132" t="str">
        <f>IFERROR(IFERROR(INDEX(Кат!$B:$B,MATCH($N4162,Кат!$I:$I,0)),INDEX(Торг!$B:$B,MATCH($N4162,Торг!$I:$I,0))),"")</f>
        <v/>
      </c>
    </row>
    <row r="4163" spans="1:15" outlineLevel="2">
      <c r="A4163" t="s">
        <v>24020</v>
      </c>
      <c r="C4163" s="191"/>
      <c r="E4163" t="s">
        <v>23638</v>
      </c>
      <c r="J4163" t="s">
        <v>22634</v>
      </c>
      <c r="K4163" s="132" t="str">
        <f>IFERROR(IFERROR(INDEX(Кат!$O:$O,MATCH($C4163,Кат!$I:$I,0)),INDEX(Торг!$L:$L,MATCH($C4163,Торг!$I:$I,0))),"")</f>
        <v/>
      </c>
      <c r="L4163" s="132" t="str">
        <f>IFERROR(IFERROR(INDEX(Кат!$A:$A,MATCH($C4163,Кат!$I:$I,0)),INDEX(Торг!$A:$A,MATCH($C4163,Торг!$I:$I,0))),"")</f>
        <v/>
      </c>
      <c r="M4163" s="132" t="str">
        <f>IFERROR(IFERROR(INDEX(Кат!$B:$B,MATCH($C4163,Кат!$I:$I,0)),INDEX(Торг!$B:$B,MATCH($C4163,Торг!$I:$I,0))),"")</f>
        <v/>
      </c>
      <c r="N4163" s="132" t="str">
        <f t="shared" si="64"/>
        <v xml:space="preserve"> </v>
      </c>
      <c r="O4163" s="132" t="str">
        <f>IFERROR(IFERROR(INDEX(Кат!$B:$B,MATCH($N4163,Кат!$I:$I,0)),INDEX(Торг!$B:$B,MATCH($N4163,Торг!$I:$I,0))),"")</f>
        <v/>
      </c>
    </row>
    <row r="4164" spans="1:15" outlineLevel="2">
      <c r="A4164" t="s">
        <v>17151</v>
      </c>
      <c r="C4164" s="191" t="s">
        <v>6413</v>
      </c>
      <c r="E4164" t="s">
        <v>6414</v>
      </c>
      <c r="F4164" t="s">
        <v>2221</v>
      </c>
      <c r="G4164" t="s">
        <v>399</v>
      </c>
      <c r="H4164">
        <v>340</v>
      </c>
      <c r="J4164" t="s">
        <v>22634</v>
      </c>
      <c r="K4164" s="132" t="str">
        <f>IFERROR(IFERROR(INDEX(Кат!$O:$O,MATCH($C4164,Кат!$I:$I,0)),INDEX(Торг!$L:$L,MATCH($C4164,Торг!$I:$I,0))),"")</f>
        <v/>
      </c>
      <c r="L4164" s="132" t="str">
        <f>IFERROR(IFERROR(INDEX(Кат!$A:$A,MATCH($C4164,Кат!$I:$I,0)),INDEX(Торг!$A:$A,MATCH($C4164,Торг!$I:$I,0))),"")</f>
        <v/>
      </c>
      <c r="M4164" s="132" t="str">
        <f>IFERROR(IFERROR(INDEX(Кат!$B:$B,MATCH($C4164,Кат!$I:$I,0)),INDEX(Торг!$B:$B,MATCH($C4164,Торг!$I:$I,0))),"")</f>
        <v/>
      </c>
      <c r="N4164" s="132" t="str">
        <f t="shared" si="64"/>
        <v>LYNX C7457LR</v>
      </c>
      <c r="O4164" s="132" t="str">
        <f>IFERROR(IFERROR(INDEX(Кат!$B:$B,MATCH($N4164,Кат!$I:$I,0)),INDEX(Торг!$B:$B,MATCH($N4164,Торг!$I:$I,0))),"")</f>
        <v/>
      </c>
    </row>
    <row r="4165" spans="1:15" outlineLevel="2">
      <c r="A4165" t="s">
        <v>17152</v>
      </c>
      <c r="C4165" s="191" t="s">
        <v>6415</v>
      </c>
      <c r="E4165" t="s">
        <v>6416</v>
      </c>
      <c r="F4165" t="s">
        <v>2221</v>
      </c>
      <c r="G4165" t="s">
        <v>399</v>
      </c>
      <c r="H4165">
        <v>650</v>
      </c>
      <c r="J4165" t="s">
        <v>22634</v>
      </c>
      <c r="K4165" s="132" t="str">
        <f>IFERROR(IFERROR(INDEX(Кат!$O:$O,MATCH($C4165,Кат!$I:$I,0)),INDEX(Торг!$L:$L,MATCH($C4165,Торг!$I:$I,0))),"")</f>
        <v/>
      </c>
      <c r="L4165" s="132" t="str">
        <f>IFERROR(IFERROR(INDEX(Кат!$A:$A,MATCH($C4165,Кат!$I:$I,0)),INDEX(Торг!$A:$A,MATCH($C4165,Торг!$I:$I,0))),"")</f>
        <v/>
      </c>
      <c r="M4165" s="132" t="str">
        <f>IFERROR(IFERROR(INDEX(Кат!$B:$B,MATCH($C4165,Кат!$I:$I,0)),INDEX(Торг!$B:$B,MATCH($C4165,Торг!$I:$I,0))),"")</f>
        <v/>
      </c>
      <c r="N4165" s="132" t="str">
        <f t="shared" si="64"/>
        <v>LYNX C7460LR</v>
      </c>
      <c r="O4165" s="132" t="str">
        <f>IFERROR(IFERROR(INDEX(Кат!$B:$B,MATCH($N4165,Кат!$I:$I,0)),INDEX(Торг!$B:$B,MATCH($N4165,Торг!$I:$I,0))),"")</f>
        <v/>
      </c>
    </row>
    <row r="4166" spans="1:15" outlineLevel="2">
      <c r="A4166" t="s">
        <v>27675</v>
      </c>
      <c r="C4166" s="191" t="s">
        <v>27676</v>
      </c>
      <c r="E4166" t="s">
        <v>6416</v>
      </c>
      <c r="F4166" t="s">
        <v>2221</v>
      </c>
      <c r="G4166" t="s">
        <v>399</v>
      </c>
      <c r="H4166">
        <v>640</v>
      </c>
      <c r="J4166" t="s">
        <v>22634</v>
      </c>
      <c r="K4166" s="132" t="str">
        <f>IFERROR(IFERROR(INDEX(Кат!$O:$O,MATCH($C4166,Кат!$I:$I,0)),INDEX(Торг!$L:$L,MATCH($C4166,Торг!$I:$I,0))),"")</f>
        <v/>
      </c>
      <c r="L4166" s="132" t="str">
        <f>IFERROR(IFERROR(INDEX(Кат!$A:$A,MATCH($C4166,Кат!$I:$I,0)),INDEX(Торг!$A:$A,MATCH($C4166,Торг!$I:$I,0))),"")</f>
        <v/>
      </c>
      <c r="M4166" s="132" t="str">
        <f>IFERROR(IFERROR(INDEX(Кат!$B:$B,MATCH($C4166,Кат!$I:$I,0)),INDEX(Торг!$B:$B,MATCH($C4166,Торг!$I:$I,0))),"")</f>
        <v/>
      </c>
      <c r="N4166" s="132" t="str">
        <f t="shared" si="64"/>
        <v>LYNX C7039LR</v>
      </c>
      <c r="O4166" s="132" t="str">
        <f>IFERROR(IFERROR(INDEX(Кат!$B:$B,MATCH($N4166,Кат!$I:$I,0)),INDEX(Торг!$B:$B,MATCH($N4166,Торг!$I:$I,0))),"")</f>
        <v/>
      </c>
    </row>
    <row r="4167" spans="1:15" outlineLevel="2">
      <c r="A4167" t="s">
        <v>25806</v>
      </c>
      <c r="C4167" s="191" t="s">
        <v>25807</v>
      </c>
      <c r="E4167" t="s">
        <v>25808</v>
      </c>
      <c r="F4167" t="s">
        <v>2221</v>
      </c>
      <c r="G4167" t="s">
        <v>399</v>
      </c>
      <c r="H4167">
        <v>1070</v>
      </c>
      <c r="J4167" t="s">
        <v>22634</v>
      </c>
      <c r="K4167" s="132" t="str">
        <f>IFERROR(IFERROR(INDEX(Кат!$O:$O,MATCH($C4167,Кат!$I:$I,0)),INDEX(Торг!$L:$L,MATCH($C4167,Торг!$I:$I,0))),"")</f>
        <v/>
      </c>
      <c r="L4167" s="132" t="str">
        <f>IFERROR(IFERROR(INDEX(Кат!$A:$A,MATCH($C4167,Кат!$I:$I,0)),INDEX(Торг!$A:$A,MATCH($C4167,Торг!$I:$I,0))),"")</f>
        <v/>
      </c>
      <c r="M4167" s="132" t="str">
        <f>IFERROR(IFERROR(INDEX(Кат!$B:$B,MATCH($C4167,Кат!$I:$I,0)),INDEX(Торг!$B:$B,MATCH($C4167,Торг!$I:$I,0))),"")</f>
        <v/>
      </c>
      <c r="N4167" s="132" t="str">
        <f t="shared" si="64"/>
        <v>LYNX C7364LR</v>
      </c>
      <c r="O4167" s="132" t="str">
        <f>IFERROR(IFERROR(INDEX(Кат!$B:$B,MATCH($N4167,Кат!$I:$I,0)),INDEX(Торг!$B:$B,MATCH($N4167,Торг!$I:$I,0))),"")</f>
        <v/>
      </c>
    </row>
    <row r="4168" spans="1:15" outlineLevel="2">
      <c r="A4168" t="s">
        <v>17153</v>
      </c>
      <c r="C4168" s="191" t="s">
        <v>6417</v>
      </c>
      <c r="E4168" t="s">
        <v>6418</v>
      </c>
      <c r="F4168" t="s">
        <v>2221</v>
      </c>
      <c r="G4168" t="s">
        <v>399</v>
      </c>
      <c r="H4168">
        <v>770</v>
      </c>
      <c r="J4168" t="s">
        <v>22634</v>
      </c>
      <c r="K4168" s="132" t="str">
        <f>IFERROR(IFERROR(INDEX(Кат!$O:$O,MATCH($C4168,Кат!$I:$I,0)),INDEX(Торг!$L:$L,MATCH($C4168,Торг!$I:$I,0))),"")</f>
        <v/>
      </c>
      <c r="L4168" s="132" t="str">
        <f>IFERROR(IFERROR(INDEX(Кат!$A:$A,MATCH($C4168,Кат!$I:$I,0)),INDEX(Торг!$A:$A,MATCH($C4168,Торг!$I:$I,0))),"")</f>
        <v/>
      </c>
      <c r="M4168" s="132" t="str">
        <f>IFERROR(IFERROR(INDEX(Кат!$B:$B,MATCH($C4168,Кат!$I:$I,0)),INDEX(Торг!$B:$B,MATCH($C4168,Торг!$I:$I,0))),"")</f>
        <v/>
      </c>
      <c r="N4168" s="132" t="str">
        <f t="shared" ref="N4168:N4231" si="65">_xlfn.CONCAT(F4168," ",C4168)</f>
        <v>LYNX C7369LR</v>
      </c>
      <c r="O4168" s="132" t="str">
        <f>IFERROR(IFERROR(INDEX(Кат!$B:$B,MATCH($N4168,Кат!$I:$I,0)),INDEX(Торг!$B:$B,MATCH($N4168,Торг!$I:$I,0))),"")</f>
        <v/>
      </c>
    </row>
    <row r="4169" spans="1:15" outlineLevel="1">
      <c r="A4169" t="s">
        <v>24021</v>
      </c>
      <c r="C4169" s="191"/>
      <c r="E4169" t="s">
        <v>24022</v>
      </c>
      <c r="J4169" t="s">
        <v>22634</v>
      </c>
      <c r="K4169" s="132" t="str">
        <f>IFERROR(IFERROR(INDEX(Кат!$O:$O,MATCH($C4169,Кат!$I:$I,0)),INDEX(Торг!$L:$L,MATCH($C4169,Торг!$I:$I,0))),"")</f>
        <v/>
      </c>
      <c r="L4169" s="132" t="str">
        <f>IFERROR(IFERROR(INDEX(Кат!$A:$A,MATCH($C4169,Кат!$I:$I,0)),INDEX(Торг!$A:$A,MATCH($C4169,Торг!$I:$I,0))),"")</f>
        <v/>
      </c>
      <c r="M4169" s="132" t="str">
        <f>IFERROR(IFERROR(INDEX(Кат!$B:$B,MATCH($C4169,Кат!$I:$I,0)),INDEX(Торг!$B:$B,MATCH($C4169,Торг!$I:$I,0))),"")</f>
        <v/>
      </c>
      <c r="N4169" s="132" t="str">
        <f t="shared" si="65"/>
        <v xml:space="preserve"> </v>
      </c>
      <c r="O4169" s="132" t="str">
        <f>IFERROR(IFERROR(INDEX(Кат!$B:$B,MATCH($N4169,Кат!$I:$I,0)),INDEX(Торг!$B:$B,MATCH($N4169,Торг!$I:$I,0))),"")</f>
        <v/>
      </c>
    </row>
    <row r="4170" spans="1:15" outlineLevel="2">
      <c r="A4170" t="s">
        <v>17154</v>
      </c>
      <c r="C4170" s="191" t="s">
        <v>6419</v>
      </c>
      <c r="E4170" t="s">
        <v>6420</v>
      </c>
      <c r="F4170" t="s">
        <v>2221</v>
      </c>
      <c r="G4170" t="s">
        <v>399</v>
      </c>
      <c r="H4170">
        <v>5160</v>
      </c>
      <c r="J4170" t="s">
        <v>22634</v>
      </c>
      <c r="K4170" s="132" t="str">
        <f>IFERROR(IFERROR(INDEX(Кат!$O:$O,MATCH($C4170,Кат!$I:$I,0)),INDEX(Торг!$L:$L,MATCH($C4170,Торг!$I:$I,0))),"")</f>
        <v/>
      </c>
      <c r="L4170" s="132" t="str">
        <f>IFERROR(IFERROR(INDEX(Кат!$A:$A,MATCH($C4170,Кат!$I:$I,0)),INDEX(Торг!$A:$A,MATCH($C4170,Торг!$I:$I,0))),"")</f>
        <v/>
      </c>
      <c r="M4170" s="132" t="str">
        <f>IFERROR(IFERROR(INDEX(Кат!$B:$B,MATCH($C4170,Кат!$I:$I,0)),INDEX(Торг!$B:$B,MATCH($C4170,Торг!$I:$I,0))),"")</f>
        <v/>
      </c>
      <c r="N4170" s="132" t="str">
        <f t="shared" si="65"/>
        <v>LYNX WH-1196</v>
      </c>
      <c r="O4170" s="132" t="str">
        <f>IFERROR(IFERROR(INDEX(Кат!$B:$B,MATCH($N4170,Кат!$I:$I,0)),INDEX(Торг!$B:$B,MATCH($N4170,Торг!$I:$I,0))),"")</f>
        <v/>
      </c>
    </row>
    <row r="4171" spans="1:15" outlineLevel="3">
      <c r="A4171" t="s">
        <v>24023</v>
      </c>
      <c r="C4171" s="191"/>
      <c r="E4171" t="s">
        <v>23910</v>
      </c>
      <c r="J4171" t="s">
        <v>22634</v>
      </c>
      <c r="K4171" s="132" t="str">
        <f>IFERROR(IFERROR(INDEX(Кат!$O:$O,MATCH($C4171,Кат!$I:$I,0)),INDEX(Торг!$L:$L,MATCH($C4171,Торг!$I:$I,0))),"")</f>
        <v/>
      </c>
      <c r="L4171" s="132" t="str">
        <f>IFERROR(IFERROR(INDEX(Кат!$A:$A,MATCH($C4171,Кат!$I:$I,0)),INDEX(Торг!$A:$A,MATCH($C4171,Торг!$I:$I,0))),"")</f>
        <v/>
      </c>
      <c r="M4171" s="132" t="str">
        <f>IFERROR(IFERROR(INDEX(Кат!$B:$B,MATCH($C4171,Кат!$I:$I,0)),INDEX(Торг!$B:$B,MATCH($C4171,Торг!$I:$I,0))),"")</f>
        <v/>
      </c>
      <c r="N4171" s="132" t="str">
        <f t="shared" si="65"/>
        <v xml:space="preserve"> </v>
      </c>
      <c r="O4171" s="132" t="str">
        <f>IFERROR(IFERROR(INDEX(Кат!$B:$B,MATCH($N4171,Кат!$I:$I,0)),INDEX(Торг!$B:$B,MATCH($N4171,Торг!$I:$I,0))),"")</f>
        <v/>
      </c>
    </row>
    <row r="4172" spans="1:15" outlineLevel="3">
      <c r="A4172" t="s">
        <v>25278</v>
      </c>
      <c r="C4172" s="191" t="s">
        <v>25279</v>
      </c>
      <c r="E4172" t="s">
        <v>25280</v>
      </c>
      <c r="F4172" t="s">
        <v>2221</v>
      </c>
      <c r="G4172" t="s">
        <v>399</v>
      </c>
      <c r="H4172">
        <v>3860</v>
      </c>
      <c r="J4172" t="s">
        <v>22634</v>
      </c>
      <c r="K4172" s="132" t="str">
        <f>IFERROR(IFERROR(INDEX(Кат!$O:$O,MATCH($C4172,Кат!$I:$I,0)),INDEX(Торг!$L:$L,MATCH($C4172,Торг!$I:$I,0))),"")</f>
        <v/>
      </c>
      <c r="L4172" s="132" t="str">
        <f>IFERROR(IFERROR(INDEX(Кат!$A:$A,MATCH($C4172,Кат!$I:$I,0)),INDEX(Торг!$A:$A,MATCH($C4172,Торг!$I:$I,0))),"")</f>
        <v/>
      </c>
      <c r="M4172" s="132" t="str">
        <f>IFERROR(IFERROR(INDEX(Кат!$B:$B,MATCH($C4172,Кат!$I:$I,0)),INDEX(Торг!$B:$B,MATCH($C4172,Торг!$I:$I,0))),"")</f>
        <v/>
      </c>
      <c r="N4172" s="132" t="str">
        <f t="shared" si="65"/>
        <v>LYNX CL-8193</v>
      </c>
      <c r="O4172" s="132" t="str">
        <f>IFERROR(IFERROR(INDEX(Кат!$B:$B,MATCH($N4172,Кат!$I:$I,0)),INDEX(Торг!$B:$B,MATCH($N4172,Торг!$I:$I,0))),"")</f>
        <v/>
      </c>
    </row>
    <row r="4173" spans="1:15" outlineLevel="3">
      <c r="A4173" t="s">
        <v>33699</v>
      </c>
      <c r="C4173" s="191" t="s">
        <v>33700</v>
      </c>
      <c r="E4173" t="s">
        <v>33701</v>
      </c>
      <c r="F4173" t="s">
        <v>2221</v>
      </c>
      <c r="G4173" t="s">
        <v>375</v>
      </c>
      <c r="H4173">
        <v>4440</v>
      </c>
      <c r="J4173" t="s">
        <v>22634</v>
      </c>
      <c r="K4173" s="132" t="str">
        <f>IFERROR(IFERROR(INDEX(Кат!$O:$O,MATCH($C4173,Кат!$I:$I,0)),INDEX(Торг!$L:$L,MATCH($C4173,Торг!$I:$I,0))),"")</f>
        <v/>
      </c>
      <c r="L4173" s="132" t="str">
        <f>IFERROR(IFERROR(INDEX(Кат!$A:$A,MATCH($C4173,Кат!$I:$I,0)),INDEX(Торг!$A:$A,MATCH($C4173,Торг!$I:$I,0))),"")</f>
        <v/>
      </c>
      <c r="M4173" s="132" t="str">
        <f>IFERROR(IFERROR(INDEX(Кат!$B:$B,MATCH($C4173,Кат!$I:$I,0)),INDEX(Торг!$B:$B,MATCH($C4173,Торг!$I:$I,0))),"")</f>
        <v/>
      </c>
      <c r="N4173" s="132" t="str">
        <f t="shared" si="65"/>
        <v>LYNX CL-2653</v>
      </c>
      <c r="O4173" s="132" t="str">
        <f>IFERROR(IFERROR(INDEX(Кат!$B:$B,MATCH($N4173,Кат!$I:$I,0)),INDEX(Торг!$B:$B,MATCH($N4173,Торг!$I:$I,0))),"")</f>
        <v/>
      </c>
    </row>
    <row r="4174" spans="1:15" outlineLevel="3">
      <c r="A4174" t="s">
        <v>17155</v>
      </c>
      <c r="C4174" s="191" t="s">
        <v>6421</v>
      </c>
      <c r="E4174" t="s">
        <v>6422</v>
      </c>
      <c r="F4174" t="s">
        <v>2221</v>
      </c>
      <c r="G4174" t="s">
        <v>375</v>
      </c>
      <c r="H4174">
        <v>4150</v>
      </c>
      <c r="J4174" t="s">
        <v>22634</v>
      </c>
      <c r="K4174" s="132" t="str">
        <f>IFERROR(IFERROR(INDEX(Кат!$O:$O,MATCH($C4174,Кат!$I:$I,0)),INDEX(Торг!$L:$L,MATCH($C4174,Торг!$I:$I,0))),"")</f>
        <v/>
      </c>
      <c r="L4174" s="132" t="str">
        <f>IFERROR(IFERROR(INDEX(Кат!$A:$A,MATCH($C4174,Кат!$I:$I,0)),INDEX(Торг!$A:$A,MATCH($C4174,Торг!$I:$I,0))),"")</f>
        <v/>
      </c>
      <c r="M4174" s="132" t="str">
        <f>IFERROR(IFERROR(INDEX(Кат!$B:$B,MATCH($C4174,Кат!$I:$I,0)),INDEX(Торг!$B:$B,MATCH($C4174,Торг!$I:$I,0))),"")</f>
        <v/>
      </c>
      <c r="N4174" s="132" t="str">
        <f t="shared" si="65"/>
        <v>LYNX CL-1030</v>
      </c>
      <c r="O4174" s="132" t="str">
        <f>IFERROR(IFERROR(INDEX(Кат!$B:$B,MATCH($N4174,Кат!$I:$I,0)),INDEX(Торг!$B:$B,MATCH($N4174,Торг!$I:$I,0))),"")</f>
        <v/>
      </c>
    </row>
    <row r="4175" spans="1:15" outlineLevel="3">
      <c r="A4175" t="s">
        <v>17156</v>
      </c>
      <c r="C4175" s="191" t="s">
        <v>6423</v>
      </c>
      <c r="E4175" t="s">
        <v>6424</v>
      </c>
      <c r="F4175" t="s">
        <v>2221</v>
      </c>
      <c r="G4175" t="s">
        <v>375</v>
      </c>
      <c r="H4175">
        <v>4120</v>
      </c>
      <c r="J4175" t="s">
        <v>22634</v>
      </c>
      <c r="K4175" s="132" t="str">
        <f>IFERROR(IFERROR(INDEX(Кат!$O:$O,MATCH($C4175,Кат!$I:$I,0)),INDEX(Торг!$L:$L,MATCH($C4175,Торг!$I:$I,0))),"")</f>
        <v/>
      </c>
      <c r="L4175" s="132" t="str">
        <f>IFERROR(IFERROR(INDEX(Кат!$A:$A,MATCH($C4175,Кат!$I:$I,0)),INDEX(Торг!$A:$A,MATCH($C4175,Торг!$I:$I,0))),"")</f>
        <v/>
      </c>
      <c r="M4175" s="132" t="str">
        <f>IFERROR(IFERROR(INDEX(Кат!$B:$B,MATCH($C4175,Кат!$I:$I,0)),INDEX(Торг!$B:$B,MATCH($C4175,Торг!$I:$I,0))),"")</f>
        <v/>
      </c>
      <c r="N4175" s="132" t="str">
        <f t="shared" si="65"/>
        <v>LYNX CL-1031</v>
      </c>
      <c r="O4175" s="132" t="str">
        <f>IFERROR(IFERROR(INDEX(Кат!$B:$B,MATCH($N4175,Кат!$I:$I,0)),INDEX(Торг!$B:$B,MATCH($N4175,Торг!$I:$I,0))),"")</f>
        <v/>
      </c>
    </row>
    <row r="4176" spans="1:15" outlineLevel="3">
      <c r="A4176" t="s">
        <v>26682</v>
      </c>
      <c r="C4176" s="191" t="s">
        <v>26683</v>
      </c>
      <c r="E4176" t="s">
        <v>26684</v>
      </c>
      <c r="F4176" t="s">
        <v>2221</v>
      </c>
      <c r="G4176" t="s">
        <v>375</v>
      </c>
      <c r="H4176">
        <v>4260</v>
      </c>
      <c r="J4176" t="s">
        <v>22634</v>
      </c>
      <c r="K4176" s="132" t="str">
        <f>IFERROR(IFERROR(INDEX(Кат!$O:$O,MATCH($C4176,Кат!$I:$I,0)),INDEX(Торг!$L:$L,MATCH($C4176,Торг!$I:$I,0))),"")</f>
        <v/>
      </c>
      <c r="L4176" s="132" t="str">
        <f>IFERROR(IFERROR(INDEX(Кат!$A:$A,MATCH($C4176,Кат!$I:$I,0)),INDEX(Торг!$A:$A,MATCH($C4176,Торг!$I:$I,0))),"")</f>
        <v/>
      </c>
      <c r="M4176" s="132" t="str">
        <f>IFERROR(IFERROR(INDEX(Кат!$B:$B,MATCH($C4176,Кат!$I:$I,0)),INDEX(Торг!$B:$B,MATCH($C4176,Торг!$I:$I,0))),"")</f>
        <v/>
      </c>
      <c r="N4176" s="132" t="str">
        <f t="shared" si="65"/>
        <v>LYNX CL-1097</v>
      </c>
      <c r="O4176" s="132" t="str">
        <f>IFERROR(IFERROR(INDEX(Кат!$B:$B,MATCH($N4176,Кат!$I:$I,0)),INDEX(Торг!$B:$B,MATCH($N4176,Торг!$I:$I,0))),"")</f>
        <v/>
      </c>
    </row>
    <row r="4177" spans="1:15" outlineLevel="3">
      <c r="A4177" t="s">
        <v>17157</v>
      </c>
      <c r="C4177" s="191" t="s">
        <v>6425</v>
      </c>
      <c r="E4177" t="s">
        <v>6426</v>
      </c>
      <c r="F4177" t="s">
        <v>2221</v>
      </c>
      <c r="G4177" t="s">
        <v>375</v>
      </c>
      <c r="H4177">
        <v>3270</v>
      </c>
      <c r="J4177" t="s">
        <v>22634</v>
      </c>
      <c r="K4177" s="132" t="str">
        <f>IFERROR(IFERROR(INDEX(Кат!$O:$O,MATCH($C4177,Кат!$I:$I,0)),INDEX(Торг!$L:$L,MATCH($C4177,Торг!$I:$I,0))),"")</f>
        <v/>
      </c>
      <c r="L4177" s="132" t="str">
        <f>IFERROR(IFERROR(INDEX(Кат!$A:$A,MATCH($C4177,Кат!$I:$I,0)),INDEX(Торг!$A:$A,MATCH($C4177,Торг!$I:$I,0))),"")</f>
        <v/>
      </c>
      <c r="M4177" s="132" t="str">
        <f>IFERROR(IFERROR(INDEX(Кат!$B:$B,MATCH($C4177,Кат!$I:$I,0)),INDEX(Торг!$B:$B,MATCH($C4177,Торг!$I:$I,0))),"")</f>
        <v/>
      </c>
      <c r="N4177" s="132" t="str">
        <f t="shared" si="65"/>
        <v>LYNX CL-1026</v>
      </c>
      <c r="O4177" s="132" t="str">
        <f>IFERROR(IFERROR(INDEX(Кат!$B:$B,MATCH($N4177,Кат!$I:$I,0)),INDEX(Торг!$B:$B,MATCH($N4177,Торг!$I:$I,0))),"")</f>
        <v/>
      </c>
    </row>
    <row r="4178" spans="1:15" outlineLevel="3">
      <c r="A4178" t="s">
        <v>17158</v>
      </c>
      <c r="C4178" s="191" t="s">
        <v>6427</v>
      </c>
      <c r="E4178" t="s">
        <v>6428</v>
      </c>
      <c r="F4178" t="s">
        <v>2221</v>
      </c>
      <c r="G4178" t="s">
        <v>375</v>
      </c>
      <c r="H4178">
        <v>3600</v>
      </c>
      <c r="J4178" t="s">
        <v>22634</v>
      </c>
      <c r="K4178" s="132" t="str">
        <f>IFERROR(IFERROR(INDEX(Кат!$O:$O,MATCH($C4178,Кат!$I:$I,0)),INDEX(Торг!$L:$L,MATCH($C4178,Торг!$I:$I,0))),"")</f>
        <v/>
      </c>
      <c r="L4178" s="132" t="str">
        <f>IFERROR(IFERROR(INDEX(Кат!$A:$A,MATCH($C4178,Кат!$I:$I,0)),INDEX(Торг!$A:$A,MATCH($C4178,Торг!$I:$I,0))),"")</f>
        <v/>
      </c>
      <c r="M4178" s="132" t="str">
        <f>IFERROR(IFERROR(INDEX(Кат!$B:$B,MATCH($C4178,Кат!$I:$I,0)),INDEX(Торг!$B:$B,MATCH($C4178,Торг!$I:$I,0))),"")</f>
        <v/>
      </c>
      <c r="N4178" s="132" t="str">
        <f t="shared" si="65"/>
        <v>LYNX CL-1029</v>
      </c>
      <c r="O4178" s="132" t="str">
        <f>IFERROR(IFERROR(INDEX(Кат!$B:$B,MATCH($N4178,Кат!$I:$I,0)),INDEX(Торг!$B:$B,MATCH($N4178,Торг!$I:$I,0))),"")</f>
        <v/>
      </c>
    </row>
    <row r="4179" spans="1:15" outlineLevel="3">
      <c r="A4179" t="s">
        <v>17159</v>
      </c>
      <c r="C4179" s="191" t="s">
        <v>6429</v>
      </c>
      <c r="E4179" t="s">
        <v>6430</v>
      </c>
      <c r="F4179" t="s">
        <v>2221</v>
      </c>
      <c r="G4179" t="s">
        <v>375</v>
      </c>
      <c r="H4179">
        <v>4320</v>
      </c>
      <c r="J4179" t="s">
        <v>22634</v>
      </c>
      <c r="K4179" s="132" t="str">
        <f>IFERROR(IFERROR(INDEX(Кат!$O:$O,MATCH($C4179,Кат!$I:$I,0)),INDEX(Торг!$L:$L,MATCH($C4179,Торг!$I:$I,0))),"")</f>
        <v/>
      </c>
      <c r="L4179" s="132" t="str">
        <f>IFERROR(IFERROR(INDEX(Кат!$A:$A,MATCH($C4179,Кат!$I:$I,0)),INDEX(Торг!$A:$A,MATCH($C4179,Торг!$I:$I,0))),"")</f>
        <v/>
      </c>
      <c r="M4179" s="132" t="str">
        <f>IFERROR(IFERROR(INDEX(Кат!$B:$B,MATCH($C4179,Кат!$I:$I,0)),INDEX(Торг!$B:$B,MATCH($C4179,Торг!$I:$I,0))),"")</f>
        <v/>
      </c>
      <c r="N4179" s="132" t="str">
        <f t="shared" si="65"/>
        <v>LYNX CL-1028</v>
      </c>
      <c r="O4179" s="132" t="str">
        <f>IFERROR(IFERROR(INDEX(Кат!$B:$B,MATCH($N4179,Кат!$I:$I,0)),INDEX(Торг!$B:$B,MATCH($N4179,Торг!$I:$I,0))),"")</f>
        <v/>
      </c>
    </row>
    <row r="4180" spans="1:15" outlineLevel="3">
      <c r="A4180" t="s">
        <v>26685</v>
      </c>
      <c r="C4180" s="191" t="s">
        <v>26686</v>
      </c>
      <c r="E4180" t="s">
        <v>26687</v>
      </c>
      <c r="F4180" t="s">
        <v>2221</v>
      </c>
      <c r="G4180" t="s">
        <v>375</v>
      </c>
      <c r="H4180">
        <v>4790</v>
      </c>
      <c r="J4180" t="s">
        <v>22634</v>
      </c>
      <c r="K4180" s="132" t="str">
        <f>IFERROR(IFERROR(INDEX(Кат!$O:$O,MATCH($C4180,Кат!$I:$I,0)),INDEX(Торг!$L:$L,MATCH($C4180,Торг!$I:$I,0))),"")</f>
        <v/>
      </c>
      <c r="L4180" s="132" t="str">
        <f>IFERROR(IFERROR(INDEX(Кат!$A:$A,MATCH($C4180,Кат!$I:$I,0)),INDEX(Торг!$A:$A,MATCH($C4180,Торг!$I:$I,0))),"")</f>
        <v/>
      </c>
      <c r="M4180" s="132" t="str">
        <f>IFERROR(IFERROR(INDEX(Кат!$B:$B,MATCH($C4180,Кат!$I:$I,0)),INDEX(Торг!$B:$B,MATCH($C4180,Торг!$I:$I,0))),"")</f>
        <v/>
      </c>
      <c r="N4180" s="132" t="str">
        <f t="shared" si="65"/>
        <v>LYNX CL-1055</v>
      </c>
      <c r="O4180" s="132" t="str">
        <f>IFERROR(IFERROR(INDEX(Кат!$B:$B,MATCH($N4180,Кат!$I:$I,0)),INDEX(Торг!$B:$B,MATCH($N4180,Торг!$I:$I,0))),"")</f>
        <v/>
      </c>
    </row>
    <row r="4181" spans="1:15" outlineLevel="2">
      <c r="A4181" t="s">
        <v>24024</v>
      </c>
      <c r="C4181" s="191"/>
      <c r="E4181" t="s">
        <v>24025</v>
      </c>
      <c r="J4181" t="s">
        <v>22634</v>
      </c>
      <c r="K4181" s="132" t="str">
        <f>IFERROR(IFERROR(INDEX(Кат!$O:$O,MATCH($C4181,Кат!$I:$I,0)),INDEX(Торг!$L:$L,MATCH($C4181,Торг!$I:$I,0))),"")</f>
        <v/>
      </c>
      <c r="L4181" s="132" t="str">
        <f>IFERROR(IFERROR(INDEX(Кат!$A:$A,MATCH($C4181,Кат!$I:$I,0)),INDEX(Торг!$A:$A,MATCH($C4181,Торг!$I:$I,0))),"")</f>
        <v/>
      </c>
      <c r="M4181" s="132" t="str">
        <f>IFERROR(IFERROR(INDEX(Кат!$B:$B,MATCH($C4181,Кат!$I:$I,0)),INDEX(Торг!$B:$B,MATCH($C4181,Торг!$I:$I,0))),"")</f>
        <v/>
      </c>
      <c r="N4181" s="132" t="str">
        <f t="shared" si="65"/>
        <v xml:space="preserve"> </v>
      </c>
      <c r="O4181" s="132" t="str">
        <f>IFERROR(IFERROR(INDEX(Кат!$B:$B,MATCH($N4181,Кат!$I:$I,0)),INDEX(Торг!$B:$B,MATCH($N4181,Торг!$I:$I,0))),"")</f>
        <v/>
      </c>
    </row>
    <row r="4182" spans="1:15" outlineLevel="3">
      <c r="A4182" t="s">
        <v>17160</v>
      </c>
      <c r="C4182" s="191" t="s">
        <v>6431</v>
      </c>
      <c r="E4182" t="s">
        <v>6432</v>
      </c>
      <c r="F4182" t="s">
        <v>2221</v>
      </c>
      <c r="G4182" t="s">
        <v>375</v>
      </c>
      <c r="H4182">
        <v>1660</v>
      </c>
      <c r="J4182" t="s">
        <v>22634</v>
      </c>
      <c r="K4182" s="132" t="str">
        <f>IFERROR(IFERROR(INDEX(Кат!$O:$O,MATCH($C4182,Кат!$I:$I,0)),INDEX(Торг!$L:$L,MATCH($C4182,Торг!$I:$I,0))),"")</f>
        <v/>
      </c>
      <c r="L4182" s="132" t="str">
        <f>IFERROR(IFERROR(INDEX(Кат!$A:$A,MATCH($C4182,Кат!$I:$I,0)),INDEX(Торг!$A:$A,MATCH($C4182,Торг!$I:$I,0))),"")</f>
        <v/>
      </c>
      <c r="M4182" s="132" t="str">
        <f>IFERROR(IFERROR(INDEX(Кат!$B:$B,MATCH($C4182,Кат!$I:$I,0)),INDEX(Торг!$B:$B,MATCH($C4182,Торг!$I:$I,0))),"")</f>
        <v/>
      </c>
      <c r="N4182" s="132" t="str">
        <f t="shared" si="65"/>
        <v>LYNX BS-6304</v>
      </c>
      <c r="O4182" s="132" t="str">
        <f>IFERROR(IFERROR(INDEX(Кат!$B:$B,MATCH($N4182,Кат!$I:$I,0)),INDEX(Торг!$B:$B,MATCH($N4182,Торг!$I:$I,0))),"")</f>
        <v/>
      </c>
    </row>
    <row r="4183" spans="1:15" outlineLevel="3">
      <c r="A4183" t="s">
        <v>22851</v>
      </c>
      <c r="C4183" s="191" t="s">
        <v>22852</v>
      </c>
      <c r="E4183" t="s">
        <v>22853</v>
      </c>
      <c r="F4183" t="s">
        <v>2221</v>
      </c>
      <c r="G4183" t="s">
        <v>375</v>
      </c>
      <c r="H4183">
        <v>1170</v>
      </c>
      <c r="J4183" t="s">
        <v>22634</v>
      </c>
      <c r="K4183" s="132" t="str">
        <f>IFERROR(IFERROR(INDEX(Кат!$O:$O,MATCH($C4183,Кат!$I:$I,0)),INDEX(Торг!$L:$L,MATCH($C4183,Торг!$I:$I,0))),"")</f>
        <v/>
      </c>
      <c r="L4183" s="132" t="str">
        <f>IFERROR(IFERROR(INDEX(Кат!$A:$A,MATCH($C4183,Кат!$I:$I,0)),INDEX(Торг!$A:$A,MATCH($C4183,Торг!$I:$I,0))),"")</f>
        <v/>
      </c>
      <c r="M4183" s="132" t="str">
        <f>IFERROR(IFERROR(INDEX(Кат!$B:$B,MATCH($C4183,Кат!$I:$I,0)),INDEX(Торг!$B:$B,MATCH($C4183,Торг!$I:$I,0))),"")</f>
        <v/>
      </c>
      <c r="N4183" s="132" t="str">
        <f t="shared" si="65"/>
        <v>LYNX BD-2834</v>
      </c>
      <c r="O4183" s="132" t="str">
        <f>IFERROR(IFERROR(INDEX(Кат!$B:$B,MATCH($N4183,Кат!$I:$I,0)),INDEX(Торг!$B:$B,MATCH($N4183,Торг!$I:$I,0))),"")</f>
        <v/>
      </c>
    </row>
    <row r="4184" spans="1:15" outlineLevel="3">
      <c r="A4184" t="s">
        <v>30828</v>
      </c>
      <c r="C4184" s="191" t="s">
        <v>30829</v>
      </c>
      <c r="E4184" t="s">
        <v>30830</v>
      </c>
      <c r="F4184" t="s">
        <v>2221</v>
      </c>
      <c r="G4184" t="s">
        <v>399</v>
      </c>
      <c r="H4184">
        <v>1150</v>
      </c>
      <c r="J4184" t="s">
        <v>22634</v>
      </c>
      <c r="K4184" s="132" t="str">
        <f>IFERROR(IFERROR(INDEX(Кат!$O:$O,MATCH($C4184,Кат!$I:$I,0)),INDEX(Торг!$L:$L,MATCH($C4184,Торг!$I:$I,0))),"")</f>
        <v/>
      </c>
      <c r="L4184" s="132" t="str">
        <f>IFERROR(IFERROR(INDEX(Кат!$A:$A,MATCH($C4184,Кат!$I:$I,0)),INDEX(Торг!$A:$A,MATCH($C4184,Торг!$I:$I,0))),"")</f>
        <v/>
      </c>
      <c r="M4184" s="132" t="str">
        <f>IFERROR(IFERROR(INDEX(Кат!$B:$B,MATCH($C4184,Кат!$I:$I,0)),INDEX(Торг!$B:$B,MATCH($C4184,Торг!$I:$I,0))),"")</f>
        <v/>
      </c>
      <c r="N4184" s="132" t="str">
        <f t="shared" si="65"/>
        <v>LYNX BD-3010</v>
      </c>
      <c r="O4184" s="132" t="str">
        <f>IFERROR(IFERROR(INDEX(Кат!$B:$B,MATCH($N4184,Кат!$I:$I,0)),INDEX(Торг!$B:$B,MATCH($N4184,Торг!$I:$I,0))),"")</f>
        <v/>
      </c>
    </row>
    <row r="4185" spans="1:15" outlineLevel="3">
      <c r="A4185" t="s">
        <v>17161</v>
      </c>
      <c r="C4185" s="191" t="s">
        <v>2242</v>
      </c>
      <c r="E4185" t="s">
        <v>2243</v>
      </c>
      <c r="F4185" t="s">
        <v>2221</v>
      </c>
      <c r="G4185" t="s">
        <v>375</v>
      </c>
      <c r="H4185">
        <v>1370</v>
      </c>
      <c r="J4185" t="s">
        <v>22634</v>
      </c>
      <c r="K4185" s="132" t="str">
        <f>IFERROR(IFERROR(INDEX(Кат!$O:$O,MATCH($C4185,Кат!$I:$I,0)),INDEX(Торг!$L:$L,MATCH($C4185,Торг!$I:$I,0))),"")</f>
        <v/>
      </c>
      <c r="L4185" s="132" t="str">
        <f>IFERROR(IFERROR(INDEX(Кат!$A:$A,MATCH($C4185,Кат!$I:$I,0)),INDEX(Торг!$A:$A,MATCH($C4185,Торг!$I:$I,0))),"")</f>
        <v/>
      </c>
      <c r="M4185" s="132" t="str">
        <f>IFERROR(IFERROR(INDEX(Кат!$B:$B,MATCH($C4185,Кат!$I:$I,0)),INDEX(Торг!$B:$B,MATCH($C4185,Торг!$I:$I,0))),"")</f>
        <v/>
      </c>
      <c r="N4185" s="132" t="str">
        <f t="shared" si="65"/>
        <v>LYNX BS-4602</v>
      </c>
      <c r="O4185" s="132" t="str">
        <f>IFERROR(IFERROR(INDEX(Кат!$B:$B,MATCH($N4185,Кат!$I:$I,0)),INDEX(Торг!$B:$B,MATCH($N4185,Торг!$I:$I,0))),"")</f>
        <v/>
      </c>
    </row>
    <row r="4186" spans="1:15" outlineLevel="3">
      <c r="A4186" t="s">
        <v>17162</v>
      </c>
      <c r="C4186" s="191" t="s">
        <v>6433</v>
      </c>
      <c r="E4186" t="s">
        <v>6434</v>
      </c>
      <c r="F4186" t="s">
        <v>2221</v>
      </c>
      <c r="G4186" t="s">
        <v>375</v>
      </c>
      <c r="H4186">
        <v>920</v>
      </c>
      <c r="J4186" t="s">
        <v>22634</v>
      </c>
      <c r="K4186" s="132" t="str">
        <f>IFERROR(IFERROR(INDEX(Кат!$O:$O,MATCH($C4186,Кат!$I:$I,0)),INDEX(Торг!$L:$L,MATCH($C4186,Торг!$I:$I,0))),"")</f>
        <v/>
      </c>
      <c r="L4186" s="132" t="str">
        <f>IFERROR(IFERROR(INDEX(Кат!$A:$A,MATCH($C4186,Кат!$I:$I,0)),INDEX(Торг!$A:$A,MATCH($C4186,Торг!$I:$I,0))),"")</f>
        <v/>
      </c>
      <c r="M4186" s="132" t="str">
        <f>IFERROR(IFERROR(INDEX(Кат!$B:$B,MATCH($C4186,Кат!$I:$I,0)),INDEX(Торг!$B:$B,MATCH($C4186,Торг!$I:$I,0))),"")</f>
        <v/>
      </c>
      <c r="N4186" s="132" t="str">
        <f t="shared" si="65"/>
        <v>LYNX BS-4601</v>
      </c>
      <c r="O4186" s="132" t="str">
        <f>IFERROR(IFERROR(INDEX(Кат!$B:$B,MATCH($N4186,Кат!$I:$I,0)),INDEX(Торг!$B:$B,MATCH($N4186,Торг!$I:$I,0))),"")</f>
        <v/>
      </c>
    </row>
    <row r="4187" spans="1:15" outlineLevel="3">
      <c r="A4187" t="s">
        <v>17163</v>
      </c>
      <c r="C4187" s="191" t="s">
        <v>13470</v>
      </c>
      <c r="E4187" t="s">
        <v>13471</v>
      </c>
      <c r="F4187" t="s">
        <v>2221</v>
      </c>
      <c r="G4187" t="s">
        <v>375</v>
      </c>
      <c r="H4187">
        <v>1280</v>
      </c>
      <c r="J4187" t="s">
        <v>22634</v>
      </c>
      <c r="K4187" s="132" t="str">
        <f>IFERROR(IFERROR(INDEX(Кат!$O:$O,MATCH($C4187,Кат!$I:$I,0)),INDEX(Торг!$L:$L,MATCH($C4187,Торг!$I:$I,0))),"")</f>
        <v/>
      </c>
      <c r="L4187" s="132" t="str">
        <f>IFERROR(IFERROR(INDEX(Кат!$A:$A,MATCH($C4187,Кат!$I:$I,0)),INDEX(Торг!$A:$A,MATCH($C4187,Торг!$I:$I,0))),"")</f>
        <v/>
      </c>
      <c r="M4187" s="132" t="str">
        <f>IFERROR(IFERROR(INDEX(Кат!$B:$B,MATCH($C4187,Кат!$I:$I,0)),INDEX(Торг!$B:$B,MATCH($C4187,Торг!$I:$I,0))),"")</f>
        <v/>
      </c>
      <c r="N4187" s="132" t="str">
        <f t="shared" si="65"/>
        <v>LYNX BD-3620</v>
      </c>
      <c r="O4187" s="132" t="str">
        <f>IFERROR(IFERROR(INDEX(Кат!$B:$B,MATCH($N4187,Кат!$I:$I,0)),INDEX(Торг!$B:$B,MATCH($N4187,Торг!$I:$I,0))),"")</f>
        <v/>
      </c>
    </row>
    <row r="4188" spans="1:15" outlineLevel="3">
      <c r="A4188" t="s">
        <v>17164</v>
      </c>
      <c r="C4188" s="191" t="s">
        <v>6435</v>
      </c>
      <c r="E4188" t="s">
        <v>6436</v>
      </c>
      <c r="F4188" t="s">
        <v>2221</v>
      </c>
      <c r="G4188" t="s">
        <v>375</v>
      </c>
      <c r="H4188">
        <v>1280</v>
      </c>
      <c r="J4188" t="s">
        <v>22634</v>
      </c>
      <c r="K4188" s="132" t="str">
        <f>IFERROR(IFERROR(INDEX(Кат!$O:$O,MATCH($C4188,Кат!$I:$I,0)),INDEX(Торг!$L:$L,MATCH($C4188,Торг!$I:$I,0))),"")</f>
        <v/>
      </c>
      <c r="L4188" s="132" t="str">
        <f>IFERROR(IFERROR(INDEX(Кат!$A:$A,MATCH($C4188,Кат!$I:$I,0)),INDEX(Торг!$A:$A,MATCH($C4188,Торг!$I:$I,0))),"")</f>
        <v/>
      </c>
      <c r="M4188" s="132" t="str">
        <f>IFERROR(IFERROR(INDEX(Кат!$B:$B,MATCH($C4188,Кат!$I:$I,0)),INDEX(Торг!$B:$B,MATCH($C4188,Торг!$I:$I,0))),"")</f>
        <v/>
      </c>
      <c r="N4188" s="132" t="str">
        <f t="shared" si="65"/>
        <v>LYNX BS-4400</v>
      </c>
      <c r="O4188" s="132" t="str">
        <f>IFERROR(IFERROR(INDEX(Кат!$B:$B,MATCH($N4188,Кат!$I:$I,0)),INDEX(Торг!$B:$B,MATCH($N4188,Торг!$I:$I,0))),"")</f>
        <v/>
      </c>
    </row>
    <row r="4189" spans="1:15" outlineLevel="3">
      <c r="A4189" t="s">
        <v>17165</v>
      </c>
      <c r="C4189" s="191" t="s">
        <v>2244</v>
      </c>
      <c r="E4189" t="s">
        <v>2245</v>
      </c>
      <c r="F4189" t="s">
        <v>2221</v>
      </c>
      <c r="G4189" t="s">
        <v>375</v>
      </c>
      <c r="H4189">
        <v>1430</v>
      </c>
      <c r="J4189" t="s">
        <v>22634</v>
      </c>
      <c r="K4189" s="132" t="str">
        <f>IFERROR(IFERROR(INDEX(Кат!$O:$O,MATCH($C4189,Кат!$I:$I,0)),INDEX(Торг!$L:$L,MATCH($C4189,Торг!$I:$I,0))),"")</f>
        <v/>
      </c>
      <c r="L4189" s="132" t="str">
        <f>IFERROR(IFERROR(INDEX(Кат!$A:$A,MATCH($C4189,Кат!$I:$I,0)),INDEX(Торг!$A:$A,MATCH($C4189,Торг!$I:$I,0))),"")</f>
        <v/>
      </c>
      <c r="M4189" s="132" t="str">
        <f>IFERROR(IFERROR(INDEX(Кат!$B:$B,MATCH($C4189,Кат!$I:$I,0)),INDEX(Торг!$B:$B,MATCH($C4189,Торг!$I:$I,0))),"")</f>
        <v/>
      </c>
      <c r="N4189" s="132" t="str">
        <f t="shared" si="65"/>
        <v>LYNX BS-5717</v>
      </c>
      <c r="O4189" s="132" t="str">
        <f>IFERROR(IFERROR(INDEX(Кат!$B:$B,MATCH($N4189,Кат!$I:$I,0)),INDEX(Торг!$B:$B,MATCH($N4189,Торг!$I:$I,0))),"")</f>
        <v/>
      </c>
    </row>
    <row r="4190" spans="1:15" outlineLevel="2">
      <c r="A4190" t="s">
        <v>25809</v>
      </c>
      <c r="C4190" s="191" t="s">
        <v>25810</v>
      </c>
      <c r="E4190" t="s">
        <v>25811</v>
      </c>
      <c r="F4190" t="s">
        <v>2221</v>
      </c>
      <c r="G4190" t="s">
        <v>375</v>
      </c>
      <c r="H4190">
        <v>1810</v>
      </c>
      <c r="J4190" t="s">
        <v>22634</v>
      </c>
      <c r="K4190" s="132" t="str">
        <f>IFERROR(IFERROR(INDEX(Кат!$O:$O,MATCH($C4190,Кат!$I:$I,0)),INDEX(Торг!$L:$L,MATCH($C4190,Торг!$I:$I,0))),"")</f>
        <v/>
      </c>
      <c r="L4190" s="132" t="str">
        <f>IFERROR(IFERROR(INDEX(Кат!$A:$A,MATCH($C4190,Кат!$I:$I,0)),INDEX(Торг!$A:$A,MATCH($C4190,Торг!$I:$I,0))),"")</f>
        <v/>
      </c>
      <c r="M4190" s="132" t="str">
        <f>IFERROR(IFERROR(INDEX(Кат!$B:$B,MATCH($C4190,Кат!$I:$I,0)),INDEX(Торг!$B:$B,MATCH($C4190,Торг!$I:$I,0))),"")</f>
        <v/>
      </c>
      <c r="N4190" s="132" t="str">
        <f t="shared" si="65"/>
        <v>LYNX BS-6300</v>
      </c>
      <c r="O4190" s="132" t="str">
        <f>IFERROR(IFERROR(INDEX(Кат!$B:$B,MATCH($N4190,Кат!$I:$I,0)),INDEX(Торг!$B:$B,MATCH($N4190,Торг!$I:$I,0))),"")</f>
        <v/>
      </c>
    </row>
    <row r="4191" spans="1:15" outlineLevel="3">
      <c r="A4191" t="s">
        <v>17166</v>
      </c>
      <c r="C4191" s="191" t="s">
        <v>6437</v>
      </c>
      <c r="E4191" t="s">
        <v>6438</v>
      </c>
      <c r="F4191" t="s">
        <v>2221</v>
      </c>
      <c r="G4191" t="s">
        <v>375</v>
      </c>
      <c r="H4191">
        <v>980</v>
      </c>
      <c r="J4191" t="s">
        <v>22634</v>
      </c>
      <c r="K4191" s="132" t="str">
        <f>IFERROR(IFERROR(INDEX(Кат!$O:$O,MATCH($C4191,Кат!$I:$I,0)),INDEX(Торг!$L:$L,MATCH($C4191,Торг!$I:$I,0))),"")</f>
        <v/>
      </c>
      <c r="L4191" s="132" t="str">
        <f>IFERROR(IFERROR(INDEX(Кат!$A:$A,MATCH($C4191,Кат!$I:$I,0)),INDEX(Торг!$A:$A,MATCH($C4191,Торг!$I:$I,0))),"")</f>
        <v/>
      </c>
      <c r="M4191" s="132" t="str">
        <f>IFERROR(IFERROR(INDEX(Кат!$B:$B,MATCH($C4191,Кат!$I:$I,0)),INDEX(Торг!$B:$B,MATCH($C4191,Торг!$I:$I,0))),"")</f>
        <v/>
      </c>
      <c r="N4191" s="132" t="str">
        <f t="shared" si="65"/>
        <v>LYNX BS-4603</v>
      </c>
      <c r="O4191" s="132" t="str">
        <f>IFERROR(IFERROR(INDEX(Кат!$B:$B,MATCH($N4191,Кат!$I:$I,0)),INDEX(Торг!$B:$B,MATCH($N4191,Торг!$I:$I,0))),"")</f>
        <v/>
      </c>
    </row>
    <row r="4192" spans="1:15" outlineLevel="3">
      <c r="A4192" t="s">
        <v>17167</v>
      </c>
      <c r="C4192" s="191" t="s">
        <v>6439</v>
      </c>
      <c r="E4192" t="s">
        <v>6440</v>
      </c>
      <c r="F4192" t="s">
        <v>2221</v>
      </c>
      <c r="G4192" t="s">
        <v>375</v>
      </c>
      <c r="H4192">
        <v>630</v>
      </c>
      <c r="J4192" t="s">
        <v>22634</v>
      </c>
      <c r="K4192" s="132" t="str">
        <f>IFERROR(IFERROR(INDEX(Кат!$O:$O,MATCH($C4192,Кат!$I:$I,0)),INDEX(Торг!$L:$L,MATCH($C4192,Торг!$I:$I,0))),"")</f>
        <v/>
      </c>
      <c r="L4192" s="132" t="str">
        <f>IFERROR(IFERROR(INDEX(Кат!$A:$A,MATCH($C4192,Кат!$I:$I,0)),INDEX(Торг!$A:$A,MATCH($C4192,Торг!$I:$I,0))),"")</f>
        <v/>
      </c>
      <c r="M4192" s="132" t="str">
        <f>IFERROR(IFERROR(INDEX(Кат!$B:$B,MATCH($C4192,Кат!$I:$I,0)),INDEX(Торг!$B:$B,MATCH($C4192,Торг!$I:$I,0))),"")</f>
        <v/>
      </c>
      <c r="N4192" s="132" t="str">
        <f t="shared" si="65"/>
        <v>LYNX BD-4605</v>
      </c>
      <c r="O4192" s="132" t="str">
        <f>IFERROR(IFERROR(INDEX(Кат!$B:$B,MATCH($N4192,Кат!$I:$I,0)),INDEX(Торг!$B:$B,MATCH($N4192,Торг!$I:$I,0))),"")</f>
        <v/>
      </c>
    </row>
    <row r="4193" spans="1:15" outlineLevel="3">
      <c r="A4193" t="s">
        <v>23397</v>
      </c>
      <c r="C4193" s="191" t="s">
        <v>23398</v>
      </c>
      <c r="E4193" t="s">
        <v>23399</v>
      </c>
      <c r="F4193" t="s">
        <v>2221</v>
      </c>
      <c r="G4193" t="s">
        <v>375</v>
      </c>
      <c r="H4193">
        <v>710</v>
      </c>
      <c r="J4193" t="s">
        <v>22634</v>
      </c>
      <c r="K4193" s="132" t="str">
        <f>IFERROR(IFERROR(INDEX(Кат!$O:$O,MATCH($C4193,Кат!$I:$I,0)),INDEX(Торг!$L:$L,MATCH($C4193,Торг!$I:$I,0))),"")</f>
        <v/>
      </c>
      <c r="L4193" s="132" t="str">
        <f>IFERROR(IFERROR(INDEX(Кат!$A:$A,MATCH($C4193,Кат!$I:$I,0)),INDEX(Торг!$A:$A,MATCH($C4193,Торг!$I:$I,0))),"")</f>
        <v/>
      </c>
      <c r="M4193" s="132" t="str">
        <f>IFERROR(IFERROR(INDEX(Кат!$B:$B,MATCH($C4193,Кат!$I:$I,0)),INDEX(Торг!$B:$B,MATCH($C4193,Торг!$I:$I,0))),"")</f>
        <v/>
      </c>
      <c r="N4193" s="132" t="str">
        <f t="shared" si="65"/>
        <v>LYNX BD-4601</v>
      </c>
      <c r="O4193" s="132" t="str">
        <f>IFERROR(IFERROR(INDEX(Кат!$B:$B,MATCH($N4193,Кат!$I:$I,0)),INDEX(Торг!$B:$B,MATCH($N4193,Торг!$I:$I,0))),"")</f>
        <v/>
      </c>
    </row>
    <row r="4194" spans="1:15" outlineLevel="3">
      <c r="A4194" t="s">
        <v>17168</v>
      </c>
      <c r="C4194" s="191" t="s">
        <v>6441</v>
      </c>
      <c r="E4194" t="s">
        <v>6442</v>
      </c>
      <c r="F4194" t="s">
        <v>2221</v>
      </c>
      <c r="G4194" t="s">
        <v>375</v>
      </c>
      <c r="H4194">
        <v>610</v>
      </c>
      <c r="J4194" t="s">
        <v>22634</v>
      </c>
      <c r="K4194" s="132" t="str">
        <f>IFERROR(IFERROR(INDEX(Кат!$O:$O,MATCH($C4194,Кат!$I:$I,0)),INDEX(Торг!$L:$L,MATCH($C4194,Торг!$I:$I,0))),"")</f>
        <v/>
      </c>
      <c r="L4194" s="132" t="str">
        <f>IFERROR(IFERROR(INDEX(Кат!$A:$A,MATCH($C4194,Кат!$I:$I,0)),INDEX(Торг!$A:$A,MATCH($C4194,Торг!$I:$I,0))),"")</f>
        <v/>
      </c>
      <c r="M4194" s="132" t="str">
        <f>IFERROR(IFERROR(INDEX(Кат!$B:$B,MATCH($C4194,Кат!$I:$I,0)),INDEX(Торг!$B:$B,MATCH($C4194,Торг!$I:$I,0))),"")</f>
        <v/>
      </c>
      <c r="N4194" s="132" t="str">
        <f t="shared" si="65"/>
        <v>LYNX BD-4602</v>
      </c>
      <c r="O4194" s="132" t="str">
        <f>IFERROR(IFERROR(INDEX(Кат!$B:$B,MATCH($N4194,Кат!$I:$I,0)),INDEX(Торг!$B:$B,MATCH($N4194,Торг!$I:$I,0))),"")</f>
        <v/>
      </c>
    </row>
    <row r="4195" spans="1:15" outlineLevel="3">
      <c r="A4195" t="s">
        <v>17169</v>
      </c>
      <c r="C4195" s="191" t="s">
        <v>6443</v>
      </c>
      <c r="E4195" t="s">
        <v>6444</v>
      </c>
      <c r="F4195" t="s">
        <v>2221</v>
      </c>
      <c r="G4195" t="s">
        <v>375</v>
      </c>
      <c r="H4195">
        <v>990</v>
      </c>
      <c r="J4195" t="s">
        <v>22634</v>
      </c>
      <c r="K4195" s="132" t="str">
        <f>IFERROR(IFERROR(INDEX(Кат!$O:$O,MATCH($C4195,Кат!$I:$I,0)),INDEX(Торг!$L:$L,MATCH($C4195,Торг!$I:$I,0))),"")</f>
        <v/>
      </c>
      <c r="L4195" s="132" t="str">
        <f>IFERROR(IFERROR(INDEX(Кат!$A:$A,MATCH($C4195,Кат!$I:$I,0)),INDEX(Торг!$A:$A,MATCH($C4195,Торг!$I:$I,0))),"")</f>
        <v/>
      </c>
      <c r="M4195" s="132" t="str">
        <f>IFERROR(IFERROR(INDEX(Кат!$B:$B,MATCH($C4195,Кат!$I:$I,0)),INDEX(Торг!$B:$B,MATCH($C4195,Торг!$I:$I,0))),"")</f>
        <v/>
      </c>
      <c r="N4195" s="132" t="str">
        <f t="shared" si="65"/>
        <v>LYNX BD-1801</v>
      </c>
      <c r="O4195" s="132" t="str">
        <f>IFERROR(IFERROR(INDEX(Кат!$B:$B,MATCH($N4195,Кат!$I:$I,0)),INDEX(Торг!$B:$B,MATCH($N4195,Торг!$I:$I,0))),"")</f>
        <v/>
      </c>
    </row>
    <row r="4196" spans="1:15" outlineLevel="3">
      <c r="A4196" t="s">
        <v>17170</v>
      </c>
      <c r="C4196" s="191" t="s">
        <v>6445</v>
      </c>
      <c r="E4196" t="s">
        <v>6446</v>
      </c>
      <c r="F4196" t="s">
        <v>2221</v>
      </c>
      <c r="G4196" t="s">
        <v>375</v>
      </c>
      <c r="H4196">
        <v>1270</v>
      </c>
      <c r="J4196" t="s">
        <v>22634</v>
      </c>
      <c r="K4196" s="132" t="str">
        <f>IFERROR(IFERROR(INDEX(Кат!$O:$O,MATCH($C4196,Кат!$I:$I,0)),INDEX(Торг!$L:$L,MATCH($C4196,Торг!$I:$I,0))),"")</f>
        <v/>
      </c>
      <c r="L4196" s="132" t="str">
        <f>IFERROR(IFERROR(INDEX(Кат!$A:$A,MATCH($C4196,Кат!$I:$I,0)),INDEX(Торг!$A:$A,MATCH($C4196,Торг!$I:$I,0))),"")</f>
        <v/>
      </c>
      <c r="M4196" s="132" t="str">
        <f>IFERROR(IFERROR(INDEX(Кат!$B:$B,MATCH($C4196,Кат!$I:$I,0)),INDEX(Торг!$B:$B,MATCH($C4196,Торг!$I:$I,0))),"")</f>
        <v/>
      </c>
      <c r="N4196" s="132" t="str">
        <f t="shared" si="65"/>
        <v>LYNX BD-3619</v>
      </c>
      <c r="O4196" s="132" t="str">
        <f>IFERROR(IFERROR(INDEX(Кат!$B:$B,MATCH($N4196,Кат!$I:$I,0)),INDEX(Торг!$B:$B,MATCH($N4196,Торг!$I:$I,0))),"")</f>
        <v/>
      </c>
    </row>
    <row r="4197" spans="1:15" outlineLevel="3">
      <c r="A4197" t="s">
        <v>17171</v>
      </c>
      <c r="C4197" s="191" t="s">
        <v>6447</v>
      </c>
      <c r="E4197" t="s">
        <v>6448</v>
      </c>
      <c r="F4197" t="s">
        <v>2221</v>
      </c>
      <c r="G4197" t="s">
        <v>375</v>
      </c>
      <c r="H4197">
        <v>1130</v>
      </c>
      <c r="J4197" t="s">
        <v>22634</v>
      </c>
      <c r="K4197" s="132" t="str">
        <f>IFERROR(IFERROR(INDEX(Кат!$O:$O,MATCH($C4197,Кат!$I:$I,0)),INDEX(Торг!$L:$L,MATCH($C4197,Торг!$I:$I,0))),"")</f>
        <v/>
      </c>
      <c r="L4197" s="132" t="str">
        <f>IFERROR(IFERROR(INDEX(Кат!$A:$A,MATCH($C4197,Кат!$I:$I,0)),INDEX(Торг!$A:$A,MATCH($C4197,Торг!$I:$I,0))),"")</f>
        <v/>
      </c>
      <c r="M4197" s="132" t="str">
        <f>IFERROR(IFERROR(INDEX(Кат!$B:$B,MATCH($C4197,Кат!$I:$I,0)),INDEX(Торг!$B:$B,MATCH($C4197,Торг!$I:$I,0))),"")</f>
        <v/>
      </c>
      <c r="N4197" s="132" t="str">
        <f t="shared" si="65"/>
        <v>LYNX BD-6301</v>
      </c>
      <c r="O4197" s="132" t="str">
        <f>IFERROR(IFERROR(INDEX(Кат!$B:$B,MATCH($N4197,Кат!$I:$I,0)),INDEX(Торг!$B:$B,MATCH($N4197,Торг!$I:$I,0))),"")</f>
        <v/>
      </c>
    </row>
    <row r="4198" spans="1:15" outlineLevel="3">
      <c r="A4198" t="s">
        <v>17172</v>
      </c>
      <c r="C4198" s="191" t="s">
        <v>6449</v>
      </c>
      <c r="E4198" t="s">
        <v>6450</v>
      </c>
      <c r="F4198" t="s">
        <v>2221</v>
      </c>
      <c r="G4198" t="s">
        <v>375</v>
      </c>
      <c r="H4198">
        <v>1390</v>
      </c>
      <c r="J4198" t="s">
        <v>22634</v>
      </c>
      <c r="K4198" s="132" t="str">
        <f>IFERROR(IFERROR(INDEX(Кат!$O:$O,MATCH($C4198,Кат!$I:$I,0)),INDEX(Торг!$L:$L,MATCH($C4198,Торг!$I:$I,0))),"")</f>
        <v/>
      </c>
      <c r="L4198" s="132" t="str">
        <f>IFERROR(IFERROR(INDEX(Кат!$A:$A,MATCH($C4198,Кат!$I:$I,0)),INDEX(Торг!$A:$A,MATCH($C4198,Торг!$I:$I,0))),"")</f>
        <v/>
      </c>
      <c r="M4198" s="132" t="str">
        <f>IFERROR(IFERROR(INDEX(Кат!$B:$B,MATCH($C4198,Кат!$I:$I,0)),INDEX(Торг!$B:$B,MATCH($C4198,Торг!$I:$I,0))),"")</f>
        <v/>
      </c>
      <c r="N4198" s="132" t="str">
        <f t="shared" si="65"/>
        <v>LYNX BD-5739</v>
      </c>
      <c r="O4198" s="132" t="str">
        <f>IFERROR(IFERROR(INDEX(Кат!$B:$B,MATCH($N4198,Кат!$I:$I,0)),INDEX(Торг!$B:$B,MATCH($N4198,Торг!$I:$I,0))),"")</f>
        <v/>
      </c>
    </row>
    <row r="4199" spans="1:15" outlineLevel="3">
      <c r="A4199" t="s">
        <v>33702</v>
      </c>
      <c r="C4199" s="191" t="s">
        <v>33703</v>
      </c>
      <c r="E4199" t="s">
        <v>33704</v>
      </c>
      <c r="F4199" t="s">
        <v>2221</v>
      </c>
      <c r="G4199" t="s">
        <v>375</v>
      </c>
      <c r="H4199">
        <v>1220</v>
      </c>
      <c r="J4199" t="s">
        <v>22634</v>
      </c>
      <c r="K4199" s="132" t="str">
        <f>IFERROR(IFERROR(INDEX(Кат!$O:$O,MATCH($C4199,Кат!$I:$I,0)),INDEX(Торг!$L:$L,MATCH($C4199,Торг!$I:$I,0))),"")</f>
        <v/>
      </c>
      <c r="L4199" s="132" t="str">
        <f>IFERROR(IFERROR(INDEX(Кат!$A:$A,MATCH($C4199,Кат!$I:$I,0)),INDEX(Торг!$A:$A,MATCH($C4199,Торг!$I:$I,0))),"")</f>
        <v/>
      </c>
      <c r="M4199" s="132" t="str">
        <f>IFERROR(IFERROR(INDEX(Кат!$B:$B,MATCH($C4199,Кат!$I:$I,0)),INDEX(Торг!$B:$B,MATCH($C4199,Торг!$I:$I,0))),"")</f>
        <v/>
      </c>
      <c r="N4199" s="132" t="str">
        <f t="shared" si="65"/>
        <v>LYNX BD-7596</v>
      </c>
      <c r="O4199" s="132" t="str">
        <f>IFERROR(IFERROR(INDEX(Кат!$B:$B,MATCH($N4199,Кат!$I:$I,0)),INDEX(Торг!$B:$B,MATCH($N4199,Торг!$I:$I,0))),"")</f>
        <v/>
      </c>
    </row>
    <row r="4200" spans="1:15" outlineLevel="3">
      <c r="A4200" t="s">
        <v>27134</v>
      </c>
      <c r="C4200" s="191" t="s">
        <v>27162</v>
      </c>
      <c r="E4200" t="s">
        <v>27163</v>
      </c>
      <c r="F4200" t="s">
        <v>1101</v>
      </c>
      <c r="G4200" t="s">
        <v>375</v>
      </c>
      <c r="H4200">
        <v>1000</v>
      </c>
      <c r="J4200" t="s">
        <v>22634</v>
      </c>
      <c r="K4200" s="132" t="str">
        <f>IFERROR(IFERROR(INDEX(Кат!$O:$O,MATCH($C4200,Кат!$I:$I,0)),INDEX(Торг!$L:$L,MATCH($C4200,Торг!$I:$I,0))),"")</f>
        <v/>
      </c>
      <c r="L4200" s="132" t="str">
        <f>IFERROR(IFERROR(INDEX(Кат!$A:$A,MATCH($C4200,Кат!$I:$I,0)),INDEX(Торг!$A:$A,MATCH($C4200,Торг!$I:$I,0))),"")</f>
        <v/>
      </c>
      <c r="M4200" s="132" t="str">
        <f>IFERROR(IFERROR(INDEX(Кат!$B:$B,MATCH($C4200,Кат!$I:$I,0)),INDEX(Торг!$B:$B,MATCH($C4200,Торг!$I:$I,0))),"")</f>
        <v/>
      </c>
      <c r="N4200" s="132" t="str">
        <f t="shared" si="65"/>
        <v>CTR BD-5707</v>
      </c>
      <c r="O4200" s="132" t="str">
        <f>IFERROR(IFERROR(INDEX(Кат!$B:$B,MATCH($N4200,Кат!$I:$I,0)),INDEX(Торг!$B:$B,MATCH($N4200,Торг!$I:$I,0))),"")</f>
        <v/>
      </c>
    </row>
    <row r="4201" spans="1:15" outlineLevel="3">
      <c r="A4201" t="s">
        <v>17173</v>
      </c>
      <c r="C4201" s="191" t="s">
        <v>27677</v>
      </c>
      <c r="E4201" t="s">
        <v>14477</v>
      </c>
      <c r="F4201" t="s">
        <v>2221</v>
      </c>
      <c r="G4201" t="s">
        <v>375</v>
      </c>
      <c r="H4201">
        <v>1590</v>
      </c>
      <c r="J4201" t="s">
        <v>22634</v>
      </c>
      <c r="K4201" s="132" t="str">
        <f>IFERROR(IFERROR(INDEX(Кат!$O:$O,MATCH($C4201,Кат!$I:$I,0)),INDEX(Торг!$L:$L,MATCH($C4201,Торг!$I:$I,0))),"")</f>
        <v/>
      </c>
      <c r="L4201" s="132" t="str">
        <f>IFERROR(IFERROR(INDEX(Кат!$A:$A,MATCH($C4201,Кат!$I:$I,0)),INDEX(Торг!$A:$A,MATCH($C4201,Торг!$I:$I,0))),"")</f>
        <v/>
      </c>
      <c r="M4201" s="132" t="str">
        <f>IFERROR(IFERROR(INDEX(Кат!$B:$B,MATCH($C4201,Кат!$I:$I,0)),INDEX(Торг!$B:$B,MATCH($C4201,Торг!$I:$I,0))),"")</f>
        <v/>
      </c>
      <c r="N4201" s="132" t="str">
        <f t="shared" si="65"/>
        <v>LYNX BD-6317</v>
      </c>
      <c r="O4201" s="132" t="str">
        <f>IFERROR(IFERROR(INDEX(Кат!$B:$B,MATCH($N4201,Кат!$I:$I,0)),INDEX(Торг!$B:$B,MATCH($N4201,Торг!$I:$I,0))),"")</f>
        <v/>
      </c>
    </row>
    <row r="4202" spans="1:15" outlineLevel="3">
      <c r="A4202" t="s">
        <v>23238</v>
      </c>
      <c r="C4202" s="191" t="s">
        <v>23239</v>
      </c>
      <c r="E4202" t="s">
        <v>23240</v>
      </c>
      <c r="F4202" t="s">
        <v>2221</v>
      </c>
      <c r="G4202" t="s">
        <v>375</v>
      </c>
      <c r="H4202">
        <v>1350</v>
      </c>
      <c r="J4202" t="s">
        <v>22634</v>
      </c>
      <c r="K4202" s="132" t="str">
        <f>IFERROR(IFERROR(INDEX(Кат!$O:$O,MATCH($C4202,Кат!$I:$I,0)),INDEX(Торг!$L:$L,MATCH($C4202,Торг!$I:$I,0))),"")</f>
        <v/>
      </c>
      <c r="L4202" s="132" t="str">
        <f>IFERROR(IFERROR(INDEX(Кат!$A:$A,MATCH($C4202,Кат!$I:$I,0)),INDEX(Торг!$A:$A,MATCH($C4202,Торг!$I:$I,0))),"")</f>
        <v/>
      </c>
      <c r="M4202" s="132" t="str">
        <f>IFERROR(IFERROR(INDEX(Кат!$B:$B,MATCH($C4202,Кат!$I:$I,0)),INDEX(Торг!$B:$B,MATCH($C4202,Торг!$I:$I,0))),"")</f>
        <v/>
      </c>
      <c r="N4202" s="132" t="str">
        <f t="shared" si="65"/>
        <v>LYNX BD-6325</v>
      </c>
      <c r="O4202" s="132" t="str">
        <f>IFERROR(IFERROR(INDEX(Кат!$B:$B,MATCH($N4202,Кат!$I:$I,0)),INDEX(Торг!$B:$B,MATCH($N4202,Торг!$I:$I,0))),"")</f>
        <v/>
      </c>
    </row>
    <row r="4203" spans="1:15" outlineLevel="1">
      <c r="A4203" t="s">
        <v>29852</v>
      </c>
      <c r="C4203" s="191" t="s">
        <v>29853</v>
      </c>
      <c r="E4203" t="s">
        <v>29854</v>
      </c>
      <c r="F4203" t="s">
        <v>2221</v>
      </c>
      <c r="G4203" t="s">
        <v>375</v>
      </c>
      <c r="H4203">
        <v>290</v>
      </c>
      <c r="J4203" t="s">
        <v>22634</v>
      </c>
      <c r="K4203" s="132" t="str">
        <f>IFERROR(IFERROR(INDEX(Кат!$O:$O,MATCH($C4203,Кат!$I:$I,0)),INDEX(Торг!$L:$L,MATCH($C4203,Торг!$I:$I,0))),"")</f>
        <v/>
      </c>
      <c r="L4203" s="132" t="str">
        <f>IFERROR(IFERROR(INDEX(Кат!$A:$A,MATCH($C4203,Кат!$I:$I,0)),INDEX(Торг!$A:$A,MATCH($C4203,Торг!$I:$I,0))),"")</f>
        <v/>
      </c>
      <c r="M4203" s="132" t="str">
        <f>IFERROR(IFERROR(INDEX(Кат!$B:$B,MATCH($C4203,Кат!$I:$I,0)),INDEX(Торг!$B:$B,MATCH($C4203,Торг!$I:$I,0))),"")</f>
        <v/>
      </c>
      <c r="N4203" s="132" t="str">
        <f t="shared" si="65"/>
        <v>LYNX BC-8239</v>
      </c>
      <c r="O4203" s="132" t="str">
        <f>IFERROR(IFERROR(INDEX(Кат!$B:$B,MATCH($N4203,Кат!$I:$I,0)),INDEX(Торг!$B:$B,MATCH($N4203,Торг!$I:$I,0))),"")</f>
        <v/>
      </c>
    </row>
    <row r="4204" spans="1:15" outlineLevel="2">
      <c r="A4204" t="s">
        <v>26333</v>
      </c>
      <c r="C4204" s="191" t="s">
        <v>26334</v>
      </c>
      <c r="E4204" t="s">
        <v>26335</v>
      </c>
      <c r="F4204" t="s">
        <v>2221</v>
      </c>
      <c r="G4204" t="s">
        <v>375</v>
      </c>
      <c r="H4204">
        <v>310</v>
      </c>
      <c r="J4204" t="s">
        <v>22634</v>
      </c>
      <c r="K4204" s="132" t="str">
        <f>IFERROR(IFERROR(INDEX(Кат!$O:$O,MATCH($C4204,Кат!$I:$I,0)),INDEX(Торг!$L:$L,MATCH($C4204,Торг!$I:$I,0))),"")</f>
        <v/>
      </c>
      <c r="L4204" s="132" t="str">
        <f>IFERROR(IFERROR(INDEX(Кат!$A:$A,MATCH($C4204,Кат!$I:$I,0)),INDEX(Торг!$A:$A,MATCH($C4204,Торг!$I:$I,0))),"")</f>
        <v/>
      </c>
      <c r="M4204" s="132" t="str">
        <f>IFERROR(IFERROR(INDEX(Кат!$B:$B,MATCH($C4204,Кат!$I:$I,0)),INDEX(Торг!$B:$B,MATCH($C4204,Торг!$I:$I,0))),"")</f>
        <v/>
      </c>
      <c r="N4204" s="132" t="str">
        <f t="shared" si="65"/>
        <v>LYNX BC-8299</v>
      </c>
      <c r="O4204" s="132" t="str">
        <f>IFERROR(IFERROR(INDEX(Кат!$B:$B,MATCH($N4204,Кат!$I:$I,0)),INDEX(Торг!$B:$B,MATCH($N4204,Торг!$I:$I,0))),"")</f>
        <v/>
      </c>
    </row>
    <row r="4205" spans="1:15" outlineLevel="2">
      <c r="A4205" t="s">
        <v>26336</v>
      </c>
      <c r="C4205" s="191" t="s">
        <v>26337</v>
      </c>
      <c r="E4205" t="s">
        <v>26338</v>
      </c>
      <c r="F4205" t="s">
        <v>2221</v>
      </c>
      <c r="G4205" t="s">
        <v>375</v>
      </c>
      <c r="H4205">
        <v>180</v>
      </c>
      <c r="J4205" t="s">
        <v>22634</v>
      </c>
      <c r="K4205" s="132" t="str">
        <f>IFERROR(IFERROR(INDEX(Кат!$O:$O,MATCH($C4205,Кат!$I:$I,0)),INDEX(Торг!$L:$L,MATCH($C4205,Торг!$I:$I,0))),"")</f>
        <v/>
      </c>
      <c r="L4205" s="132" t="str">
        <f>IFERROR(IFERROR(INDEX(Кат!$A:$A,MATCH($C4205,Кат!$I:$I,0)),INDEX(Торг!$A:$A,MATCH($C4205,Торг!$I:$I,0))),"")</f>
        <v/>
      </c>
      <c r="M4205" s="132" t="str">
        <f>IFERROR(IFERROR(INDEX(Кат!$B:$B,MATCH($C4205,Кат!$I:$I,0)),INDEX(Торг!$B:$B,MATCH($C4205,Торг!$I:$I,0))),"")</f>
        <v/>
      </c>
      <c r="N4205" s="132" t="str">
        <f t="shared" si="65"/>
        <v>LYNX BC-8185</v>
      </c>
      <c r="O4205" s="132" t="str">
        <f>IFERROR(IFERROR(INDEX(Кат!$B:$B,MATCH($N4205,Кат!$I:$I,0)),INDEX(Торг!$B:$B,MATCH($N4205,Торг!$I:$I,0))),"")</f>
        <v/>
      </c>
    </row>
    <row r="4206" spans="1:15" outlineLevel="2">
      <c r="A4206" t="s">
        <v>17174</v>
      </c>
      <c r="C4206" s="191" t="s">
        <v>13472</v>
      </c>
      <c r="E4206" t="s">
        <v>13473</v>
      </c>
      <c r="F4206" t="s">
        <v>2221</v>
      </c>
      <c r="G4206" t="s">
        <v>399</v>
      </c>
      <c r="H4206">
        <v>250</v>
      </c>
      <c r="J4206" t="s">
        <v>22634</v>
      </c>
      <c r="K4206" s="132" t="str">
        <f>IFERROR(IFERROR(INDEX(Кат!$O:$O,MATCH($C4206,Кат!$I:$I,0)),INDEX(Торг!$L:$L,MATCH($C4206,Торг!$I:$I,0))),"")</f>
        <v/>
      </c>
      <c r="L4206" s="132" t="str">
        <f>IFERROR(IFERROR(INDEX(Кат!$A:$A,MATCH($C4206,Кат!$I:$I,0)),INDEX(Торг!$A:$A,MATCH($C4206,Торг!$I:$I,0))),"")</f>
        <v/>
      </c>
      <c r="M4206" s="132" t="str">
        <f>IFERROR(IFERROR(INDEX(Кат!$B:$B,MATCH($C4206,Кат!$I:$I,0)),INDEX(Торг!$B:$B,MATCH($C4206,Торг!$I:$I,0))),"")</f>
        <v/>
      </c>
      <c r="N4206" s="132" t="str">
        <f t="shared" si="65"/>
        <v>LYNX BC-0049</v>
      </c>
      <c r="O4206" s="132" t="str">
        <f>IFERROR(IFERROR(INDEX(Кат!$B:$B,MATCH($N4206,Кат!$I:$I,0)),INDEX(Торг!$B:$B,MATCH($N4206,Торг!$I:$I,0))),"")</f>
        <v/>
      </c>
    </row>
    <row r="4207" spans="1:15" outlineLevel="2">
      <c r="A4207" t="s">
        <v>17175</v>
      </c>
      <c r="C4207" s="191" t="s">
        <v>14595</v>
      </c>
      <c r="E4207" t="s">
        <v>14596</v>
      </c>
      <c r="F4207" t="s">
        <v>2221</v>
      </c>
      <c r="G4207" t="s">
        <v>375</v>
      </c>
      <c r="H4207">
        <v>640</v>
      </c>
      <c r="J4207" t="s">
        <v>22634</v>
      </c>
      <c r="K4207" s="132" t="str">
        <f>IFERROR(IFERROR(INDEX(Кат!$O:$O,MATCH($C4207,Кат!$I:$I,0)),INDEX(Торг!$L:$L,MATCH($C4207,Торг!$I:$I,0))),"")</f>
        <v/>
      </c>
      <c r="L4207" s="132" t="str">
        <f>IFERROR(IFERROR(INDEX(Кат!$A:$A,MATCH($C4207,Кат!$I:$I,0)),INDEX(Торг!$A:$A,MATCH($C4207,Торг!$I:$I,0))),"")</f>
        <v/>
      </c>
      <c r="M4207" s="132" t="str">
        <f>IFERROR(IFERROR(INDEX(Кат!$B:$B,MATCH($C4207,Кат!$I:$I,0)),INDEX(Торг!$B:$B,MATCH($C4207,Торг!$I:$I,0))),"")</f>
        <v/>
      </c>
      <c r="N4207" s="132" t="str">
        <f t="shared" si="65"/>
        <v>LYNX BC-6080</v>
      </c>
      <c r="O4207" s="132" t="str">
        <f>IFERROR(IFERROR(INDEX(Кат!$B:$B,MATCH($N4207,Кат!$I:$I,0)),INDEX(Торг!$B:$B,MATCH($N4207,Торг!$I:$I,0))),"")</f>
        <v/>
      </c>
    </row>
    <row r="4208" spans="1:15" outlineLevel="2">
      <c r="A4208" t="s">
        <v>26740</v>
      </c>
      <c r="C4208" s="191" t="s">
        <v>26741</v>
      </c>
      <c r="E4208" t="s">
        <v>26742</v>
      </c>
      <c r="F4208" t="s">
        <v>2221</v>
      </c>
      <c r="G4208" t="s">
        <v>375</v>
      </c>
      <c r="H4208">
        <v>470</v>
      </c>
      <c r="J4208" t="s">
        <v>22634</v>
      </c>
      <c r="K4208" s="132" t="str">
        <f>IFERROR(IFERROR(INDEX(Кат!$O:$O,MATCH($C4208,Кат!$I:$I,0)),INDEX(Торг!$L:$L,MATCH($C4208,Торг!$I:$I,0))),"")</f>
        <v/>
      </c>
      <c r="L4208" s="132" t="str">
        <f>IFERROR(IFERROR(INDEX(Кат!$A:$A,MATCH($C4208,Кат!$I:$I,0)),INDEX(Торг!$A:$A,MATCH($C4208,Торг!$I:$I,0))),"")</f>
        <v/>
      </c>
      <c r="M4208" s="132" t="str">
        <f>IFERROR(IFERROR(INDEX(Кат!$B:$B,MATCH($C4208,Кат!$I:$I,0)),INDEX(Торг!$B:$B,MATCH($C4208,Торг!$I:$I,0))),"")</f>
        <v/>
      </c>
      <c r="N4208" s="132" t="str">
        <f t="shared" si="65"/>
        <v>LYNX BC-2003</v>
      </c>
      <c r="O4208" s="132" t="str">
        <f>IFERROR(IFERROR(INDEX(Кат!$B:$B,MATCH($N4208,Кат!$I:$I,0)),INDEX(Торг!$B:$B,MATCH($N4208,Торг!$I:$I,0))),"")</f>
        <v/>
      </c>
    </row>
    <row r="4209" spans="1:15" outlineLevel="2">
      <c r="A4209" t="s">
        <v>27164</v>
      </c>
      <c r="C4209" s="191" t="s">
        <v>27165</v>
      </c>
      <c r="E4209" t="s">
        <v>27166</v>
      </c>
      <c r="F4209" t="s">
        <v>2221</v>
      </c>
      <c r="G4209" t="s">
        <v>375</v>
      </c>
      <c r="H4209">
        <v>2980</v>
      </c>
      <c r="J4209" t="s">
        <v>22634</v>
      </c>
      <c r="K4209" s="132" t="str">
        <f>IFERROR(IFERROR(INDEX(Кат!$O:$O,MATCH($C4209,Кат!$I:$I,0)),INDEX(Торг!$L:$L,MATCH($C4209,Торг!$I:$I,0))),"")</f>
        <v/>
      </c>
      <c r="L4209" s="132" t="str">
        <f>IFERROR(IFERROR(INDEX(Кат!$A:$A,MATCH($C4209,Кат!$I:$I,0)),INDEX(Торг!$A:$A,MATCH($C4209,Торг!$I:$I,0))),"")</f>
        <v/>
      </c>
      <c r="M4209" s="132" t="str">
        <f>IFERROR(IFERROR(INDEX(Кат!$B:$B,MATCH($C4209,Кат!$I:$I,0)),INDEX(Торг!$B:$B,MATCH($C4209,Торг!$I:$I,0))),"")</f>
        <v/>
      </c>
      <c r="N4209" s="132" t="str">
        <f t="shared" si="65"/>
        <v>LYNX BN-1604</v>
      </c>
      <c r="O4209" s="132" t="str">
        <f>IFERROR(IFERROR(INDEX(Кат!$B:$B,MATCH($N4209,Кат!$I:$I,0)),INDEX(Торг!$B:$B,MATCH($N4209,Торг!$I:$I,0))),"")</f>
        <v/>
      </c>
    </row>
    <row r="4210" spans="1:15" outlineLevel="2">
      <c r="A4210" t="s">
        <v>23182</v>
      </c>
      <c r="C4210" s="191" t="s">
        <v>23183</v>
      </c>
      <c r="E4210" t="s">
        <v>23184</v>
      </c>
      <c r="F4210" t="s">
        <v>2221</v>
      </c>
      <c r="G4210" t="s">
        <v>375</v>
      </c>
      <c r="H4210">
        <v>3210</v>
      </c>
      <c r="J4210" t="s">
        <v>22634</v>
      </c>
      <c r="K4210" s="132" t="str">
        <f>IFERROR(IFERROR(INDEX(Кат!$O:$O,MATCH($C4210,Кат!$I:$I,0)),INDEX(Торг!$L:$L,MATCH($C4210,Торг!$I:$I,0))),"")</f>
        <v/>
      </c>
      <c r="L4210" s="132" t="str">
        <f>IFERROR(IFERROR(INDEX(Кат!$A:$A,MATCH($C4210,Кат!$I:$I,0)),INDEX(Торг!$A:$A,MATCH($C4210,Торг!$I:$I,0))),"")</f>
        <v/>
      </c>
      <c r="M4210" s="132" t="str">
        <f>IFERROR(IFERROR(INDEX(Кат!$B:$B,MATCH($C4210,Кат!$I:$I,0)),INDEX(Торг!$B:$B,MATCH($C4210,Торг!$I:$I,0))),"")</f>
        <v/>
      </c>
      <c r="N4210" s="132" t="str">
        <f t="shared" si="65"/>
        <v>LYNX BN-1605</v>
      </c>
      <c r="O4210" s="132" t="str">
        <f>IFERROR(IFERROR(INDEX(Кат!$B:$B,MATCH($N4210,Кат!$I:$I,0)),INDEX(Торг!$B:$B,MATCH($N4210,Торг!$I:$I,0))),"")</f>
        <v/>
      </c>
    </row>
    <row r="4211" spans="1:15" outlineLevel="2">
      <c r="A4211" t="s">
        <v>33705</v>
      </c>
      <c r="C4211" s="191" t="s">
        <v>33706</v>
      </c>
      <c r="E4211" t="s">
        <v>33707</v>
      </c>
      <c r="F4211" t="s">
        <v>2221</v>
      </c>
      <c r="G4211" t="s">
        <v>375</v>
      </c>
      <c r="H4211">
        <v>3530</v>
      </c>
      <c r="J4211" t="s">
        <v>22634</v>
      </c>
      <c r="K4211" s="132" t="str">
        <f>IFERROR(IFERROR(INDEX(Кат!$O:$O,MATCH($C4211,Кат!$I:$I,0)),INDEX(Торг!$L:$L,MATCH($C4211,Торг!$I:$I,0))),"")</f>
        <v/>
      </c>
      <c r="L4211" s="132" t="str">
        <f>IFERROR(IFERROR(INDEX(Кат!$A:$A,MATCH($C4211,Кат!$I:$I,0)),INDEX(Торг!$A:$A,MATCH($C4211,Торг!$I:$I,0))),"")</f>
        <v/>
      </c>
      <c r="M4211" s="132" t="str">
        <f>IFERROR(IFERROR(INDEX(Кат!$B:$B,MATCH($C4211,Кат!$I:$I,0)),INDEX(Торг!$B:$B,MATCH($C4211,Торг!$I:$I,0))),"")</f>
        <v/>
      </c>
      <c r="N4211" s="132" t="str">
        <f t="shared" si="65"/>
        <v>LYNX BN-1053</v>
      </c>
      <c r="O4211" s="132" t="str">
        <f>IFERROR(IFERROR(INDEX(Кат!$B:$B,MATCH($N4211,Кат!$I:$I,0)),INDEX(Торг!$B:$B,MATCH($N4211,Торг!$I:$I,0))),"")</f>
        <v/>
      </c>
    </row>
    <row r="4212" spans="1:15" outlineLevel="2">
      <c r="A4212" t="s">
        <v>17176</v>
      </c>
      <c r="C4212" s="191" t="s">
        <v>6451</v>
      </c>
      <c r="E4212" t="s">
        <v>6452</v>
      </c>
      <c r="F4212" t="s">
        <v>2221</v>
      </c>
      <c r="G4212" t="s">
        <v>375</v>
      </c>
      <c r="H4212">
        <v>4360</v>
      </c>
      <c r="J4212" t="s">
        <v>22634</v>
      </c>
      <c r="K4212" s="132" t="str">
        <f>IFERROR(IFERROR(INDEX(Кат!$O:$O,MATCH($C4212,Кат!$I:$I,0)),INDEX(Торг!$L:$L,MATCH($C4212,Торг!$I:$I,0))),"")</f>
        <v/>
      </c>
      <c r="L4212" s="132" t="str">
        <f>IFERROR(IFERROR(INDEX(Кат!$A:$A,MATCH($C4212,Кат!$I:$I,0)),INDEX(Торг!$A:$A,MATCH($C4212,Торг!$I:$I,0))),"")</f>
        <v/>
      </c>
      <c r="M4212" s="132" t="str">
        <f>IFERROR(IFERROR(INDEX(Кат!$B:$B,MATCH($C4212,Кат!$I:$I,0)),INDEX(Торг!$B:$B,MATCH($C4212,Торг!$I:$I,0))),"")</f>
        <v/>
      </c>
      <c r="N4212" s="132" t="str">
        <f t="shared" si="65"/>
        <v>LYNX BN-1431</v>
      </c>
      <c r="O4212" s="132" t="str">
        <f>IFERROR(IFERROR(INDEX(Кат!$B:$B,MATCH($N4212,Кат!$I:$I,0)),INDEX(Торг!$B:$B,MATCH($N4212,Торг!$I:$I,0))),"")</f>
        <v/>
      </c>
    </row>
    <row r="4213" spans="1:15" outlineLevel="2">
      <c r="A4213" t="s">
        <v>17177</v>
      </c>
      <c r="C4213" s="191" t="s">
        <v>6453</v>
      </c>
      <c r="E4213" t="s">
        <v>6454</v>
      </c>
      <c r="F4213" t="s">
        <v>2221</v>
      </c>
      <c r="G4213" t="s">
        <v>375</v>
      </c>
      <c r="H4213">
        <v>3890</v>
      </c>
      <c r="J4213" t="s">
        <v>22634</v>
      </c>
      <c r="K4213" s="132" t="str">
        <f>IFERROR(IFERROR(INDEX(Кат!$O:$O,MATCH($C4213,Кат!$I:$I,0)),INDEX(Торг!$L:$L,MATCH($C4213,Торг!$I:$I,0))),"")</f>
        <v/>
      </c>
      <c r="L4213" s="132" t="str">
        <f>IFERROR(IFERROR(INDEX(Кат!$A:$A,MATCH($C4213,Кат!$I:$I,0)),INDEX(Торг!$A:$A,MATCH($C4213,Торг!$I:$I,0))),"")</f>
        <v/>
      </c>
      <c r="M4213" s="132" t="str">
        <f>IFERROR(IFERROR(INDEX(Кат!$B:$B,MATCH($C4213,Кат!$I:$I,0)),INDEX(Торг!$B:$B,MATCH($C4213,Торг!$I:$I,0))),"")</f>
        <v/>
      </c>
      <c r="N4213" s="132" t="str">
        <f t="shared" si="65"/>
        <v>LYNX BN-1058</v>
      </c>
      <c r="O4213" s="132" t="str">
        <f>IFERROR(IFERROR(INDEX(Кат!$B:$B,MATCH($N4213,Кат!$I:$I,0)),INDEX(Торг!$B:$B,MATCH($N4213,Торг!$I:$I,0))),"")</f>
        <v/>
      </c>
    </row>
    <row r="4214" spans="1:15" outlineLevel="2">
      <c r="A4214" t="s">
        <v>28965</v>
      </c>
      <c r="C4214" s="191"/>
      <c r="E4214" t="s">
        <v>24352</v>
      </c>
      <c r="J4214" t="s">
        <v>22634</v>
      </c>
      <c r="K4214" s="132" t="str">
        <f>IFERROR(IFERROR(INDEX(Кат!$O:$O,MATCH($C4214,Кат!$I:$I,0)),INDEX(Торг!$L:$L,MATCH($C4214,Торг!$I:$I,0))),"")</f>
        <v/>
      </c>
      <c r="L4214" s="132" t="str">
        <f>IFERROR(IFERROR(INDEX(Кат!$A:$A,MATCH($C4214,Кат!$I:$I,0)),INDEX(Торг!$A:$A,MATCH($C4214,Торг!$I:$I,0))),"")</f>
        <v/>
      </c>
      <c r="M4214" s="132" t="str">
        <f>IFERROR(IFERROR(INDEX(Кат!$B:$B,MATCH($C4214,Кат!$I:$I,0)),INDEX(Торг!$B:$B,MATCH($C4214,Торг!$I:$I,0))),"")</f>
        <v/>
      </c>
      <c r="N4214" s="132" t="str">
        <f t="shared" si="65"/>
        <v xml:space="preserve"> </v>
      </c>
      <c r="O4214" s="132" t="str">
        <f>IFERROR(IFERROR(INDEX(Кат!$B:$B,MATCH($N4214,Кат!$I:$I,0)),INDEX(Торг!$B:$B,MATCH($N4214,Торг!$I:$I,0))),"")</f>
        <v/>
      </c>
    </row>
    <row r="4215" spans="1:15" outlineLevel="2">
      <c r="A4215" t="s">
        <v>28966</v>
      </c>
      <c r="C4215" s="191" t="s">
        <v>28967</v>
      </c>
      <c r="E4215" t="s">
        <v>28968</v>
      </c>
      <c r="F4215" t="s">
        <v>2221</v>
      </c>
      <c r="G4215" t="s">
        <v>399</v>
      </c>
      <c r="H4215">
        <v>610</v>
      </c>
      <c r="J4215" t="s">
        <v>22634</v>
      </c>
      <c r="K4215" s="132" t="str">
        <f>IFERROR(IFERROR(INDEX(Кат!$O:$O,MATCH($C4215,Кат!$I:$I,0)),INDEX(Торг!$L:$L,MATCH($C4215,Торг!$I:$I,0))),"")</f>
        <v/>
      </c>
      <c r="L4215" s="132" t="str">
        <f>IFERROR(IFERROR(INDEX(Кат!$A:$A,MATCH($C4215,Кат!$I:$I,0)),INDEX(Торг!$A:$A,MATCH($C4215,Торг!$I:$I,0))),"")</f>
        <v/>
      </c>
      <c r="M4215" s="132" t="str">
        <f>IFERROR(IFERROR(INDEX(Кат!$B:$B,MATCH($C4215,Кат!$I:$I,0)),INDEX(Торг!$B:$B,MATCH($C4215,Торг!$I:$I,0))),"")</f>
        <v/>
      </c>
      <c r="N4215" s="132" t="str">
        <f t="shared" si="65"/>
        <v>LYNX GS-1315</v>
      </c>
      <c r="O4215" s="132" t="str">
        <f>IFERROR(IFERROR(INDEX(Кат!$B:$B,MATCH($N4215,Кат!$I:$I,0)),INDEX(Торг!$B:$B,MATCH($N4215,Торг!$I:$I,0))),"")</f>
        <v/>
      </c>
    </row>
    <row r="4216" spans="1:15" outlineLevel="2">
      <c r="A4216" t="s">
        <v>24026</v>
      </c>
      <c r="C4216" s="191"/>
      <c r="E4216" t="s">
        <v>23917</v>
      </c>
      <c r="J4216" t="s">
        <v>22634</v>
      </c>
      <c r="K4216" s="132" t="str">
        <f>IFERROR(IFERROR(INDEX(Кат!$O:$O,MATCH($C4216,Кат!$I:$I,0)),INDEX(Торг!$L:$L,MATCH($C4216,Торг!$I:$I,0))),"")</f>
        <v/>
      </c>
      <c r="L4216" s="132" t="str">
        <f>IFERROR(IFERROR(INDEX(Кат!$A:$A,MATCH($C4216,Кат!$I:$I,0)),INDEX(Торг!$A:$A,MATCH($C4216,Торг!$I:$I,0))),"")</f>
        <v/>
      </c>
      <c r="M4216" s="132" t="str">
        <f>IFERROR(IFERROR(INDEX(Кат!$B:$B,MATCH($C4216,Кат!$I:$I,0)),INDEX(Торг!$B:$B,MATCH($C4216,Торг!$I:$I,0))),"")</f>
        <v/>
      </c>
      <c r="N4216" s="132" t="str">
        <f t="shared" si="65"/>
        <v xml:space="preserve"> </v>
      </c>
      <c r="O4216" s="132" t="str">
        <f>IFERROR(IFERROR(INDEX(Кат!$B:$B,MATCH($N4216,Кат!$I:$I,0)),INDEX(Торг!$B:$B,MATCH($N4216,Торг!$I:$I,0))),"")</f>
        <v/>
      </c>
    </row>
    <row r="4217" spans="1:15" outlineLevel="1">
      <c r="A4217" t="s">
        <v>17178</v>
      </c>
      <c r="C4217" s="191" t="s">
        <v>6455</v>
      </c>
      <c r="E4217" t="s">
        <v>6456</v>
      </c>
      <c r="F4217" t="s">
        <v>2221</v>
      </c>
      <c r="G4217" t="s">
        <v>399</v>
      </c>
      <c r="H4217">
        <v>330</v>
      </c>
      <c r="J4217" t="s">
        <v>22634</v>
      </c>
      <c r="K4217" s="132" t="str">
        <f>IFERROR(IFERROR(INDEX(Кат!$O:$O,MATCH($C4217,Кат!$I:$I,0)),INDEX(Торг!$L:$L,MATCH($C4217,Торг!$I:$I,0))),"")</f>
        <v/>
      </c>
      <c r="L4217" s="132" t="str">
        <f>IFERROR(IFERROR(INDEX(Кат!$A:$A,MATCH($C4217,Кат!$I:$I,0)),INDEX(Торг!$A:$A,MATCH($C4217,Торг!$I:$I,0))),"")</f>
        <v/>
      </c>
      <c r="M4217" s="132" t="str">
        <f>IFERROR(IFERROR(INDEX(Кат!$B:$B,MATCH($C4217,Кат!$I:$I,0)),INDEX(Торг!$B:$B,MATCH($C4217,Торг!$I:$I,0))),"")</f>
        <v/>
      </c>
      <c r="N4217" s="132" t="str">
        <f t="shared" si="65"/>
        <v>LYNX LA-1505</v>
      </c>
      <c r="O4217" s="132" t="str">
        <f>IFERROR(IFERROR(INDEX(Кат!$B:$B,MATCH($N4217,Кат!$I:$I,0)),INDEX(Торг!$B:$B,MATCH($N4217,Торг!$I:$I,0))),"")</f>
        <v/>
      </c>
    </row>
    <row r="4218" spans="1:15" outlineLevel="2">
      <c r="A4218" t="s">
        <v>26510</v>
      </c>
      <c r="C4218" s="191" t="s">
        <v>26511</v>
      </c>
      <c r="E4218" t="s">
        <v>26512</v>
      </c>
      <c r="F4218" t="s">
        <v>2221</v>
      </c>
      <c r="G4218" t="s">
        <v>399</v>
      </c>
      <c r="H4218">
        <v>420</v>
      </c>
      <c r="J4218" t="s">
        <v>22634</v>
      </c>
      <c r="K4218" s="132" t="str">
        <f>IFERROR(IFERROR(INDEX(Кат!$O:$O,MATCH($C4218,Кат!$I:$I,0)),INDEX(Торг!$L:$L,MATCH($C4218,Торг!$I:$I,0))),"")</f>
        <v/>
      </c>
      <c r="L4218" s="132" t="str">
        <f>IFERROR(IFERROR(INDEX(Кат!$A:$A,MATCH($C4218,Кат!$I:$I,0)),INDEX(Торг!$A:$A,MATCH($C4218,Торг!$I:$I,0))),"")</f>
        <v/>
      </c>
      <c r="M4218" s="132" t="str">
        <f>IFERROR(IFERROR(INDEX(Кат!$B:$B,MATCH($C4218,Кат!$I:$I,0)),INDEX(Торг!$B:$B,MATCH($C4218,Торг!$I:$I,0))),"")</f>
        <v/>
      </c>
      <c r="N4218" s="132" t="str">
        <f t="shared" si="65"/>
        <v>LYNX LA-1402</v>
      </c>
      <c r="O4218" s="132" t="str">
        <f>IFERROR(IFERROR(INDEX(Кат!$B:$B,MATCH($N4218,Кат!$I:$I,0)),INDEX(Торг!$B:$B,MATCH($N4218,Торг!$I:$I,0))),"")</f>
        <v/>
      </c>
    </row>
    <row r="4219" spans="1:15" outlineLevel="2">
      <c r="A4219" t="s">
        <v>23009</v>
      </c>
      <c r="C4219" s="191" t="s">
        <v>26743</v>
      </c>
      <c r="E4219" t="s">
        <v>23010</v>
      </c>
      <c r="F4219" t="s">
        <v>2221</v>
      </c>
      <c r="G4219" t="s">
        <v>399</v>
      </c>
      <c r="H4219">
        <v>500</v>
      </c>
      <c r="J4219" t="s">
        <v>22634</v>
      </c>
      <c r="K4219" s="132" t="str">
        <f>IFERROR(IFERROR(INDEX(Кат!$O:$O,MATCH($C4219,Кат!$I:$I,0)),INDEX(Торг!$L:$L,MATCH($C4219,Торг!$I:$I,0))),"")</f>
        <v/>
      </c>
      <c r="L4219" s="132" t="str">
        <f>IFERROR(IFERROR(INDEX(Кат!$A:$A,MATCH($C4219,Кат!$I:$I,0)),INDEX(Торг!$A:$A,MATCH($C4219,Торг!$I:$I,0))),"")</f>
        <v/>
      </c>
      <c r="M4219" s="132" t="str">
        <f>IFERROR(IFERROR(INDEX(Кат!$B:$B,MATCH($C4219,Кат!$I:$I,0)),INDEX(Торг!$B:$B,MATCH($C4219,Торг!$I:$I,0))),"")</f>
        <v/>
      </c>
      <c r="N4219" s="132" t="str">
        <f t="shared" si="65"/>
        <v>LYNX LA-1067</v>
      </c>
      <c r="O4219" s="132" t="str">
        <f>IFERROR(IFERROR(INDEX(Кат!$B:$B,MATCH($N4219,Кат!$I:$I,0)),INDEX(Торг!$B:$B,MATCH($N4219,Торг!$I:$I,0))),"")</f>
        <v/>
      </c>
    </row>
    <row r="4220" spans="1:15" outlineLevel="2">
      <c r="A4220" t="s">
        <v>17179</v>
      </c>
      <c r="C4220" s="191" t="s">
        <v>6457</v>
      </c>
      <c r="E4220" t="s">
        <v>6458</v>
      </c>
      <c r="F4220" t="s">
        <v>2221</v>
      </c>
      <c r="G4220" t="s">
        <v>399</v>
      </c>
      <c r="H4220">
        <v>500</v>
      </c>
      <c r="J4220" t="s">
        <v>22634</v>
      </c>
      <c r="K4220" s="132" t="str">
        <f>IFERROR(IFERROR(INDEX(Кат!$O:$O,MATCH($C4220,Кат!$I:$I,0)),INDEX(Торг!$L:$L,MATCH($C4220,Торг!$I:$I,0))),"")</f>
        <v/>
      </c>
      <c r="L4220" s="132" t="str">
        <f>IFERROR(IFERROR(INDEX(Кат!$A:$A,MATCH($C4220,Кат!$I:$I,0)),INDEX(Торг!$A:$A,MATCH($C4220,Торг!$I:$I,0))),"")</f>
        <v/>
      </c>
      <c r="M4220" s="132" t="str">
        <f>IFERROR(IFERROR(INDEX(Кат!$B:$B,MATCH($C4220,Кат!$I:$I,0)),INDEX(Торг!$B:$B,MATCH($C4220,Торг!$I:$I,0))),"")</f>
        <v/>
      </c>
      <c r="N4220" s="132" t="str">
        <f t="shared" si="65"/>
        <v>LYNX LA-1900</v>
      </c>
      <c r="O4220" s="132" t="str">
        <f>IFERROR(IFERROR(INDEX(Кат!$B:$B,MATCH($N4220,Кат!$I:$I,0)),INDEX(Торг!$B:$B,MATCH($N4220,Торг!$I:$I,0))),"")</f>
        <v/>
      </c>
    </row>
    <row r="4221" spans="1:15" outlineLevel="2">
      <c r="A4221" t="s">
        <v>29694</v>
      </c>
      <c r="C4221" s="191" t="s">
        <v>29695</v>
      </c>
      <c r="E4221" t="s">
        <v>29696</v>
      </c>
      <c r="F4221" t="s">
        <v>2221</v>
      </c>
      <c r="G4221" t="s">
        <v>399</v>
      </c>
      <c r="H4221">
        <v>2090</v>
      </c>
      <c r="J4221" t="s">
        <v>22634</v>
      </c>
      <c r="K4221" s="132" t="str">
        <f>IFERROR(IFERROR(INDEX(Кат!$O:$O,MATCH($C4221,Кат!$I:$I,0)),INDEX(Торг!$L:$L,MATCH($C4221,Торг!$I:$I,0))),"")</f>
        <v/>
      </c>
      <c r="L4221" s="132" t="str">
        <f>IFERROR(IFERROR(INDEX(Кат!$A:$A,MATCH($C4221,Кат!$I:$I,0)),INDEX(Торг!$A:$A,MATCH($C4221,Торг!$I:$I,0))),"")</f>
        <v/>
      </c>
      <c r="M4221" s="132" t="str">
        <f>IFERROR(IFERROR(INDEX(Кат!$B:$B,MATCH($C4221,Кат!$I:$I,0)),INDEX(Торг!$B:$B,MATCH($C4221,Торг!$I:$I,0))),"")</f>
        <v/>
      </c>
      <c r="N4221" s="132" t="str">
        <f t="shared" si="65"/>
        <v>LYNX LT1184</v>
      </c>
      <c r="O4221" s="132" t="str">
        <f>IFERROR(IFERROR(INDEX(Кат!$B:$B,MATCH($N4221,Кат!$I:$I,0)),INDEX(Торг!$B:$B,MATCH($N4221,Торг!$I:$I,0))),"")</f>
        <v/>
      </c>
    </row>
    <row r="4222" spans="1:15" outlineLevel="2">
      <c r="A4222" t="s">
        <v>23185</v>
      </c>
      <c r="C4222" s="191" t="s">
        <v>23186</v>
      </c>
      <c r="E4222" t="s">
        <v>23187</v>
      </c>
      <c r="F4222" t="s">
        <v>2221</v>
      </c>
      <c r="G4222" t="s">
        <v>399</v>
      </c>
      <c r="H4222">
        <v>280</v>
      </c>
      <c r="J4222" t="s">
        <v>22634</v>
      </c>
      <c r="K4222" s="132" t="str">
        <f>IFERROR(IFERROR(INDEX(Кат!$O:$O,MATCH($C4222,Кат!$I:$I,0)),INDEX(Торг!$L:$L,MATCH($C4222,Торг!$I:$I,0))),"")</f>
        <v/>
      </c>
      <c r="L4222" s="132" t="str">
        <f>IFERROR(IFERROR(INDEX(Кат!$A:$A,MATCH($C4222,Кат!$I:$I,0)),INDEX(Торг!$A:$A,MATCH($C4222,Торг!$I:$I,0))),"")</f>
        <v/>
      </c>
      <c r="M4222" s="132" t="str">
        <f>IFERROR(IFERROR(INDEX(Кат!$B:$B,MATCH($C4222,Кат!$I:$I,0)),INDEX(Торг!$B:$B,MATCH($C4222,Торг!$I:$I,0))),"")</f>
        <v/>
      </c>
      <c r="N4222" s="132" t="str">
        <f t="shared" si="65"/>
        <v>LYNX LC-218</v>
      </c>
      <c r="O4222" s="132" t="str">
        <f>IFERROR(IFERROR(INDEX(Кат!$B:$B,MATCH($N4222,Кат!$I:$I,0)),INDEX(Торг!$B:$B,MATCH($N4222,Торг!$I:$I,0))),"")</f>
        <v/>
      </c>
    </row>
    <row r="4223" spans="1:15" outlineLevel="2">
      <c r="A4223" t="s">
        <v>26513</v>
      </c>
      <c r="C4223" s="191" t="s">
        <v>26514</v>
      </c>
      <c r="E4223" t="s">
        <v>26515</v>
      </c>
      <c r="F4223" t="s">
        <v>2221</v>
      </c>
      <c r="G4223" t="s">
        <v>399</v>
      </c>
      <c r="H4223">
        <v>310</v>
      </c>
      <c r="J4223" t="s">
        <v>22634</v>
      </c>
      <c r="K4223" s="132" t="str">
        <f>IFERROR(IFERROR(INDEX(Кат!$O:$O,MATCH($C4223,Кат!$I:$I,0)),INDEX(Торг!$L:$L,MATCH($C4223,Торг!$I:$I,0))),"")</f>
        <v/>
      </c>
      <c r="L4223" s="132" t="str">
        <f>IFERROR(IFERROR(INDEX(Кат!$A:$A,MATCH($C4223,Кат!$I:$I,0)),INDEX(Торг!$A:$A,MATCH($C4223,Торг!$I:$I,0))),"")</f>
        <v/>
      </c>
      <c r="M4223" s="132" t="str">
        <f>IFERROR(IFERROR(INDEX(Кат!$B:$B,MATCH($C4223,Кат!$I:$I,0)),INDEX(Торг!$B:$B,MATCH($C4223,Торг!$I:$I,0))),"")</f>
        <v/>
      </c>
      <c r="N4223" s="132" t="str">
        <f t="shared" si="65"/>
        <v>LYNX LO-201</v>
      </c>
      <c r="O4223" s="132" t="str">
        <f>IFERROR(IFERROR(INDEX(Кат!$B:$B,MATCH($N4223,Кат!$I:$I,0)),INDEX(Торг!$B:$B,MATCH($N4223,Торг!$I:$I,0))),"")</f>
        <v/>
      </c>
    </row>
    <row r="4224" spans="1:15" outlineLevel="2">
      <c r="A4224" t="s">
        <v>17180</v>
      </c>
      <c r="C4224" s="191" t="s">
        <v>6459</v>
      </c>
      <c r="E4224" t="s">
        <v>6460</v>
      </c>
      <c r="F4224" t="s">
        <v>2221</v>
      </c>
      <c r="G4224" t="s">
        <v>399</v>
      </c>
      <c r="H4224">
        <v>240</v>
      </c>
      <c r="J4224" t="s">
        <v>22634</v>
      </c>
      <c r="K4224" s="132" t="str">
        <f>IFERROR(IFERROR(INDEX(Кат!$O:$O,MATCH($C4224,Кат!$I:$I,0)),INDEX(Торг!$L:$L,MATCH($C4224,Торг!$I:$I,0))),"")</f>
        <v/>
      </c>
      <c r="L4224" s="132" t="str">
        <f>IFERROR(IFERROR(INDEX(Кат!$A:$A,MATCH($C4224,Кат!$I:$I,0)),INDEX(Торг!$A:$A,MATCH($C4224,Торг!$I:$I,0))),"")</f>
        <v/>
      </c>
      <c r="M4224" s="132" t="str">
        <f>IFERROR(IFERROR(INDEX(Кат!$B:$B,MATCH($C4224,Кат!$I:$I,0)),INDEX(Торг!$B:$B,MATCH($C4224,Торг!$I:$I,0))),"")</f>
        <v/>
      </c>
      <c r="N4224" s="132" t="str">
        <f t="shared" si="65"/>
        <v>LYNX LC-1031</v>
      </c>
      <c r="O4224" s="132" t="str">
        <f>IFERROR(IFERROR(INDEX(Кат!$B:$B,MATCH($N4224,Кат!$I:$I,0)),INDEX(Торг!$B:$B,MATCH($N4224,Торг!$I:$I,0))),"")</f>
        <v/>
      </c>
    </row>
    <row r="4225" spans="1:15" outlineLevel="2">
      <c r="A4225" t="s">
        <v>17181</v>
      </c>
      <c r="C4225" s="191" t="s">
        <v>6461</v>
      </c>
      <c r="E4225" t="s">
        <v>6462</v>
      </c>
      <c r="F4225" t="s">
        <v>2221</v>
      </c>
      <c r="G4225" t="s">
        <v>399</v>
      </c>
      <c r="H4225">
        <v>230</v>
      </c>
      <c r="J4225" t="s">
        <v>22634</v>
      </c>
      <c r="K4225" s="132" t="str">
        <f>IFERROR(IFERROR(INDEX(Кат!$O:$O,MATCH($C4225,Кат!$I:$I,0)),INDEX(Торг!$L:$L,MATCH($C4225,Торг!$I:$I,0))),"")</f>
        <v/>
      </c>
      <c r="L4225" s="132" t="str">
        <f>IFERROR(IFERROR(INDEX(Кат!$A:$A,MATCH($C4225,Кат!$I:$I,0)),INDEX(Торг!$A:$A,MATCH($C4225,Торг!$I:$I,0))),"")</f>
        <v/>
      </c>
      <c r="M4225" s="132" t="str">
        <f>IFERROR(IFERROR(INDEX(Кат!$B:$B,MATCH($C4225,Кат!$I:$I,0)),INDEX(Торг!$B:$B,MATCH($C4225,Торг!$I:$I,0))),"")</f>
        <v/>
      </c>
      <c r="N4225" s="132" t="str">
        <f t="shared" si="65"/>
        <v>LYNX LC-1030</v>
      </c>
      <c r="O4225" s="132" t="str">
        <f>IFERROR(IFERROR(INDEX(Кат!$B:$B,MATCH($N4225,Кат!$I:$I,0)),INDEX(Торг!$B:$B,MATCH($N4225,Торг!$I:$I,0))),"")</f>
        <v/>
      </c>
    </row>
    <row r="4226" spans="1:15" outlineLevel="2">
      <c r="A4226" t="s">
        <v>23188</v>
      </c>
      <c r="C4226" s="191" t="s">
        <v>23189</v>
      </c>
      <c r="E4226" t="s">
        <v>23190</v>
      </c>
      <c r="F4226" t="s">
        <v>2221</v>
      </c>
      <c r="G4226" t="s">
        <v>399</v>
      </c>
      <c r="H4226">
        <v>180</v>
      </c>
      <c r="J4226" t="s">
        <v>22634</v>
      </c>
      <c r="K4226" s="132" t="str">
        <f>IFERROR(IFERROR(INDEX(Кат!$O:$O,MATCH($C4226,Кат!$I:$I,0)),INDEX(Торг!$L:$L,MATCH($C4226,Торг!$I:$I,0))),"")</f>
        <v/>
      </c>
      <c r="L4226" s="132" t="str">
        <f>IFERROR(IFERROR(INDEX(Кат!$A:$A,MATCH($C4226,Кат!$I:$I,0)),INDEX(Торг!$A:$A,MATCH($C4226,Торг!$I:$I,0))),"")</f>
        <v/>
      </c>
      <c r="M4226" s="132" t="str">
        <f>IFERROR(IFERROR(INDEX(Кат!$B:$B,MATCH($C4226,Кат!$I:$I,0)),INDEX(Торг!$B:$B,MATCH($C4226,Торг!$I:$I,0))),"")</f>
        <v/>
      </c>
      <c r="N4226" s="132" t="str">
        <f t="shared" si="65"/>
        <v>LYNX LC-1501</v>
      </c>
      <c r="O4226" s="132" t="str">
        <f>IFERROR(IFERROR(INDEX(Кат!$B:$B,MATCH($N4226,Кат!$I:$I,0)),INDEX(Торг!$B:$B,MATCH($N4226,Торг!$I:$I,0))),"")</f>
        <v/>
      </c>
    </row>
    <row r="4227" spans="1:15" outlineLevel="2">
      <c r="A4227" t="s">
        <v>23011</v>
      </c>
      <c r="C4227" s="191" t="s">
        <v>23012</v>
      </c>
      <c r="E4227" t="s">
        <v>23013</v>
      </c>
      <c r="F4227" t="s">
        <v>2221</v>
      </c>
      <c r="G4227" t="s">
        <v>399</v>
      </c>
      <c r="H4227">
        <v>190</v>
      </c>
      <c r="J4227" t="s">
        <v>22634</v>
      </c>
      <c r="K4227" s="132" t="str">
        <f>IFERROR(IFERROR(INDEX(Кат!$O:$O,MATCH($C4227,Кат!$I:$I,0)),INDEX(Торг!$L:$L,MATCH($C4227,Торг!$I:$I,0))),"")</f>
        <v/>
      </c>
      <c r="L4227" s="132" t="str">
        <f>IFERROR(IFERROR(INDEX(Кат!$A:$A,MATCH($C4227,Кат!$I:$I,0)),INDEX(Торг!$A:$A,MATCH($C4227,Торг!$I:$I,0))),"")</f>
        <v/>
      </c>
      <c r="M4227" s="132" t="str">
        <f>IFERROR(IFERROR(INDEX(Кат!$B:$B,MATCH($C4227,Кат!$I:$I,0)),INDEX(Торг!$B:$B,MATCH($C4227,Торг!$I:$I,0))),"")</f>
        <v/>
      </c>
      <c r="N4227" s="132" t="str">
        <f t="shared" si="65"/>
        <v>LYNX LC-331</v>
      </c>
      <c r="O4227" s="132" t="str">
        <f>IFERROR(IFERROR(INDEX(Кат!$B:$B,MATCH($N4227,Кат!$I:$I,0)),INDEX(Торг!$B:$B,MATCH($N4227,Торг!$I:$I,0))),"")</f>
        <v/>
      </c>
    </row>
    <row r="4228" spans="1:15" outlineLevel="2">
      <c r="A4228" t="s">
        <v>23191</v>
      </c>
      <c r="C4228" s="191" t="s">
        <v>23192</v>
      </c>
      <c r="E4228" t="s">
        <v>23193</v>
      </c>
      <c r="F4228" t="s">
        <v>2221</v>
      </c>
      <c r="G4228" t="s">
        <v>399</v>
      </c>
      <c r="H4228">
        <v>310</v>
      </c>
      <c r="J4228" t="s">
        <v>22634</v>
      </c>
      <c r="K4228" s="132" t="str">
        <f>IFERROR(IFERROR(INDEX(Кат!$O:$O,MATCH($C4228,Кат!$I:$I,0)),INDEX(Торг!$L:$L,MATCH($C4228,Торг!$I:$I,0))),"")</f>
        <v/>
      </c>
      <c r="L4228" s="132" t="str">
        <f>IFERROR(IFERROR(INDEX(Кат!$A:$A,MATCH($C4228,Кат!$I:$I,0)),INDEX(Торг!$A:$A,MATCH($C4228,Торг!$I:$I,0))),"")</f>
        <v/>
      </c>
      <c r="M4228" s="132" t="str">
        <f>IFERROR(IFERROR(INDEX(Кат!$B:$B,MATCH($C4228,Кат!$I:$I,0)),INDEX(Торг!$B:$B,MATCH($C4228,Торг!$I:$I,0))),"")</f>
        <v/>
      </c>
      <c r="N4228" s="132" t="str">
        <f t="shared" si="65"/>
        <v>LYNX LC-1400</v>
      </c>
      <c r="O4228" s="132" t="str">
        <f>IFERROR(IFERROR(INDEX(Кат!$B:$B,MATCH($N4228,Кат!$I:$I,0)),INDEX(Торг!$B:$B,MATCH($N4228,Торг!$I:$I,0))),"")</f>
        <v/>
      </c>
    </row>
    <row r="4229" spans="1:15" outlineLevel="2">
      <c r="A4229" t="s">
        <v>17182</v>
      </c>
      <c r="C4229" s="191" t="s">
        <v>6463</v>
      </c>
      <c r="E4229" t="s">
        <v>6464</v>
      </c>
      <c r="F4229" t="s">
        <v>2221</v>
      </c>
      <c r="G4229" t="s">
        <v>399</v>
      </c>
      <c r="H4229">
        <v>310</v>
      </c>
      <c r="J4229" t="s">
        <v>22634</v>
      </c>
      <c r="K4229" s="132" t="str">
        <f>IFERROR(IFERROR(INDEX(Кат!$O:$O,MATCH($C4229,Кат!$I:$I,0)),INDEX(Торг!$L:$L,MATCH($C4229,Торг!$I:$I,0))),"")</f>
        <v/>
      </c>
      <c r="L4229" s="132" t="str">
        <f>IFERROR(IFERROR(INDEX(Кат!$A:$A,MATCH($C4229,Кат!$I:$I,0)),INDEX(Торг!$A:$A,MATCH($C4229,Торг!$I:$I,0))),"")</f>
        <v/>
      </c>
      <c r="M4229" s="132" t="str">
        <f>IFERROR(IFERROR(INDEX(Кат!$B:$B,MATCH($C4229,Кат!$I:$I,0)),INDEX(Торг!$B:$B,MATCH($C4229,Торг!$I:$I,0))),"")</f>
        <v/>
      </c>
      <c r="N4229" s="132" t="str">
        <f t="shared" si="65"/>
        <v>LYNX LC-1503</v>
      </c>
      <c r="O4229" s="132" t="str">
        <f>IFERROR(IFERROR(INDEX(Кат!$B:$B,MATCH($N4229,Кат!$I:$I,0)),INDEX(Торг!$B:$B,MATCH($N4229,Торг!$I:$I,0))),"")</f>
        <v/>
      </c>
    </row>
    <row r="4230" spans="1:15" outlineLevel="2">
      <c r="A4230" t="s">
        <v>17183</v>
      </c>
      <c r="C4230" s="191" t="s">
        <v>6465</v>
      </c>
      <c r="E4230" t="s">
        <v>6466</v>
      </c>
      <c r="F4230" t="s">
        <v>2221</v>
      </c>
      <c r="G4230" t="s">
        <v>399</v>
      </c>
      <c r="H4230">
        <v>300</v>
      </c>
      <c r="J4230" t="s">
        <v>22634</v>
      </c>
      <c r="K4230" s="132" t="str">
        <f>IFERROR(IFERROR(INDEX(Кат!$O:$O,MATCH($C4230,Кат!$I:$I,0)),INDEX(Торг!$L:$L,MATCH($C4230,Торг!$I:$I,0))),"")</f>
        <v/>
      </c>
      <c r="L4230" s="132" t="str">
        <f>IFERROR(IFERROR(INDEX(Кат!$A:$A,MATCH($C4230,Кат!$I:$I,0)),INDEX(Торг!$A:$A,MATCH($C4230,Торг!$I:$I,0))),"")</f>
        <v/>
      </c>
      <c r="M4230" s="132" t="str">
        <f>IFERROR(IFERROR(INDEX(Кат!$B:$B,MATCH($C4230,Кат!$I:$I,0)),INDEX(Торг!$B:$B,MATCH($C4230,Торг!$I:$I,0))),"")</f>
        <v/>
      </c>
      <c r="N4230" s="132" t="str">
        <f t="shared" si="65"/>
        <v>LYNX LC-1909</v>
      </c>
      <c r="O4230" s="132" t="str">
        <f>IFERROR(IFERROR(INDEX(Кат!$B:$B,MATCH($N4230,Кат!$I:$I,0)),INDEX(Торг!$B:$B,MATCH($N4230,Торг!$I:$I,0))),"")</f>
        <v/>
      </c>
    </row>
    <row r="4231" spans="1:15" outlineLevel="2">
      <c r="A4231" t="s">
        <v>30894</v>
      </c>
      <c r="C4231" s="191" t="s">
        <v>30895</v>
      </c>
      <c r="E4231" t="s">
        <v>32360</v>
      </c>
      <c r="F4231" t="s">
        <v>2221</v>
      </c>
      <c r="G4231" t="s">
        <v>399</v>
      </c>
      <c r="H4231">
        <v>930</v>
      </c>
      <c r="J4231" t="s">
        <v>22634</v>
      </c>
      <c r="K4231" s="132" t="str">
        <f>IFERROR(IFERROR(INDEX(Кат!$O:$O,MATCH($C4231,Кат!$I:$I,0)),INDEX(Торг!$L:$L,MATCH($C4231,Торг!$I:$I,0))),"")</f>
        <v/>
      </c>
      <c r="L4231" s="132" t="str">
        <f>IFERROR(IFERROR(INDEX(Кат!$A:$A,MATCH($C4231,Кат!$I:$I,0)),INDEX(Торг!$A:$A,MATCH($C4231,Торг!$I:$I,0))),"")</f>
        <v/>
      </c>
      <c r="M4231" s="132" t="str">
        <f>IFERROR(IFERROR(INDEX(Кат!$B:$B,MATCH($C4231,Кат!$I:$I,0)),INDEX(Торг!$B:$B,MATCH($C4231,Торг!$I:$I,0))),"")</f>
        <v/>
      </c>
      <c r="N4231" s="132" t="str">
        <f t="shared" si="65"/>
        <v>LYNX LT-1240</v>
      </c>
      <c r="O4231" s="132" t="str">
        <f>IFERROR(IFERROR(INDEX(Кат!$B:$B,MATCH($N4231,Кат!$I:$I,0)),INDEX(Торг!$B:$B,MATCH($N4231,Торг!$I:$I,0))),"")</f>
        <v/>
      </c>
    </row>
    <row r="4232" spans="1:15" outlineLevel="2">
      <c r="A4232" t="s">
        <v>26516</v>
      </c>
      <c r="C4232" s="191" t="s">
        <v>26517</v>
      </c>
      <c r="E4232" t="s">
        <v>26518</v>
      </c>
      <c r="F4232" t="s">
        <v>2221</v>
      </c>
      <c r="G4232" t="s">
        <v>399</v>
      </c>
      <c r="H4232">
        <v>850</v>
      </c>
      <c r="J4232" t="s">
        <v>22634</v>
      </c>
      <c r="K4232" s="132" t="str">
        <f>IFERROR(IFERROR(INDEX(Кат!$O:$O,MATCH($C4232,Кат!$I:$I,0)),INDEX(Торг!$L:$L,MATCH($C4232,Торг!$I:$I,0))),"")</f>
        <v/>
      </c>
      <c r="L4232" s="132" t="str">
        <f>IFERROR(IFERROR(INDEX(Кат!$A:$A,MATCH($C4232,Кат!$I:$I,0)),INDEX(Торг!$A:$A,MATCH($C4232,Торг!$I:$I,0))),"")</f>
        <v/>
      </c>
      <c r="M4232" s="132" t="str">
        <f>IFERROR(IFERROR(INDEX(Кат!$B:$B,MATCH($C4232,Кат!$I:$I,0)),INDEX(Торг!$B:$B,MATCH($C4232,Торг!$I:$I,0))),"")</f>
        <v/>
      </c>
      <c r="N4232" s="132" t="str">
        <f t="shared" ref="N4232:N4295" si="66">_xlfn.CONCAT(F4232," ",C4232)</f>
        <v>LYNX LT-1185</v>
      </c>
      <c r="O4232" s="132" t="str">
        <f>IFERROR(IFERROR(INDEX(Кат!$B:$B,MATCH($N4232,Кат!$I:$I,0)),INDEX(Торг!$B:$B,MATCH($N4232,Торг!$I:$I,0))),"")</f>
        <v/>
      </c>
    </row>
    <row r="4233" spans="1:15" outlineLevel="2">
      <c r="A4233" t="s">
        <v>17184</v>
      </c>
      <c r="C4233" s="191" t="s">
        <v>6467</v>
      </c>
      <c r="E4233" t="s">
        <v>6468</v>
      </c>
      <c r="F4233" t="s">
        <v>2221</v>
      </c>
      <c r="G4233" t="s">
        <v>399</v>
      </c>
      <c r="H4233">
        <v>420</v>
      </c>
      <c r="J4233" t="s">
        <v>22634</v>
      </c>
      <c r="K4233" s="132" t="str">
        <f>IFERROR(IFERROR(INDEX(Кат!$O:$O,MATCH($C4233,Кат!$I:$I,0)),INDEX(Торг!$L:$L,MATCH($C4233,Торг!$I:$I,0))),"")</f>
        <v/>
      </c>
      <c r="L4233" s="132" t="str">
        <f>IFERROR(IFERROR(INDEX(Кат!$A:$A,MATCH($C4233,Кат!$I:$I,0)),INDEX(Торг!$A:$A,MATCH($C4233,Торг!$I:$I,0))),"")</f>
        <v/>
      </c>
      <c r="M4233" s="132" t="str">
        <f>IFERROR(IFERROR(INDEX(Кат!$B:$B,MATCH($C4233,Кат!$I:$I,0)),INDEX(Торг!$B:$B,MATCH($C4233,Торг!$I:$I,0))),"")</f>
        <v/>
      </c>
      <c r="N4233" s="132" t="str">
        <f t="shared" si="66"/>
        <v>LYNX LAC-1906C</v>
      </c>
      <c r="O4233" s="132" t="str">
        <f>IFERROR(IFERROR(INDEX(Кат!$B:$B,MATCH($N4233,Кат!$I:$I,0)),INDEX(Торг!$B:$B,MATCH($N4233,Торг!$I:$I,0))),"")</f>
        <v/>
      </c>
    </row>
    <row r="4234" spans="1:15" outlineLevel="2">
      <c r="A4234" t="s">
        <v>32281</v>
      </c>
      <c r="C4234" s="191" t="s">
        <v>32282</v>
      </c>
      <c r="E4234" t="s">
        <v>32283</v>
      </c>
      <c r="F4234" t="s">
        <v>2221</v>
      </c>
      <c r="G4234" t="s">
        <v>399</v>
      </c>
      <c r="H4234">
        <v>410</v>
      </c>
      <c r="J4234" t="s">
        <v>22634</v>
      </c>
      <c r="K4234" s="132" t="str">
        <f>IFERROR(IFERROR(INDEX(Кат!$O:$O,MATCH($C4234,Кат!$I:$I,0)),INDEX(Торг!$L:$L,MATCH($C4234,Торг!$I:$I,0))),"")</f>
        <v/>
      </c>
      <c r="L4234" s="132" t="str">
        <f>IFERROR(IFERROR(INDEX(Кат!$A:$A,MATCH($C4234,Кат!$I:$I,0)),INDEX(Торг!$A:$A,MATCH($C4234,Торг!$I:$I,0))),"")</f>
        <v/>
      </c>
      <c r="M4234" s="132" t="str">
        <f>IFERROR(IFERROR(INDEX(Кат!$B:$B,MATCH($C4234,Кат!$I:$I,0)),INDEX(Торг!$B:$B,MATCH($C4234,Торг!$I:$I,0))),"")</f>
        <v/>
      </c>
      <c r="N4234" s="132" t="str">
        <f t="shared" si="66"/>
        <v>LYNX LAC-1904C</v>
      </c>
      <c r="O4234" s="132" t="str">
        <f>IFERROR(IFERROR(INDEX(Кат!$B:$B,MATCH($N4234,Кат!$I:$I,0)),INDEX(Торг!$B:$B,MATCH($N4234,Торг!$I:$I,0))),"")</f>
        <v/>
      </c>
    </row>
    <row r="4235" spans="1:15" outlineLevel="2">
      <c r="A4235" t="s">
        <v>32284</v>
      </c>
      <c r="C4235" s="191" t="s">
        <v>32285</v>
      </c>
      <c r="E4235" t="s">
        <v>32286</v>
      </c>
      <c r="F4235" t="s">
        <v>2221</v>
      </c>
      <c r="G4235" t="s">
        <v>399</v>
      </c>
      <c r="H4235">
        <v>670</v>
      </c>
      <c r="J4235" t="s">
        <v>22634</v>
      </c>
      <c r="K4235" s="132" t="str">
        <f>IFERROR(IFERROR(INDEX(Кат!$O:$O,MATCH($C4235,Кат!$I:$I,0)),INDEX(Торг!$L:$L,MATCH($C4235,Торг!$I:$I,0))),"")</f>
        <v/>
      </c>
      <c r="L4235" s="132" t="str">
        <f>IFERROR(IFERROR(INDEX(Кат!$A:$A,MATCH($C4235,Кат!$I:$I,0)),INDEX(Торг!$A:$A,MATCH($C4235,Торг!$I:$I,0))),"")</f>
        <v/>
      </c>
      <c r="M4235" s="132" t="str">
        <f>IFERROR(IFERROR(INDEX(Кат!$B:$B,MATCH($C4235,Кат!$I:$I,0)),INDEX(Торг!$B:$B,MATCH($C4235,Торг!$I:$I,0))),"")</f>
        <v/>
      </c>
      <c r="N4235" s="132" t="str">
        <f t="shared" si="66"/>
        <v>LYNX LAC-1515C</v>
      </c>
      <c r="O4235" s="132" t="str">
        <f>IFERROR(IFERROR(INDEX(Кат!$B:$B,MATCH($N4235,Кат!$I:$I,0)),INDEX(Торг!$B:$B,MATCH($N4235,Торг!$I:$I,0))),"")</f>
        <v/>
      </c>
    </row>
    <row r="4236" spans="1:15" outlineLevel="2">
      <c r="A4236" t="s">
        <v>17185</v>
      </c>
      <c r="C4236" s="191" t="s">
        <v>6469</v>
      </c>
      <c r="E4236" t="s">
        <v>6470</v>
      </c>
      <c r="F4236" t="s">
        <v>2221</v>
      </c>
      <c r="G4236" t="s">
        <v>399</v>
      </c>
      <c r="H4236">
        <v>610</v>
      </c>
      <c r="J4236" t="s">
        <v>22634</v>
      </c>
      <c r="K4236" s="132" t="str">
        <f>IFERROR(IFERROR(INDEX(Кат!$O:$O,MATCH($C4236,Кат!$I:$I,0)),INDEX(Торг!$L:$L,MATCH($C4236,Торг!$I:$I,0))),"")</f>
        <v/>
      </c>
      <c r="L4236" s="132" t="str">
        <f>IFERROR(IFERROR(INDEX(Кат!$A:$A,MATCH($C4236,Кат!$I:$I,0)),INDEX(Торг!$A:$A,MATCH($C4236,Торг!$I:$I,0))),"")</f>
        <v/>
      </c>
      <c r="M4236" s="132" t="str">
        <f>IFERROR(IFERROR(INDEX(Кат!$B:$B,MATCH($C4236,Кат!$I:$I,0)),INDEX(Торг!$B:$B,MATCH($C4236,Торг!$I:$I,0))),"")</f>
        <v/>
      </c>
      <c r="N4236" s="132" t="str">
        <f t="shared" si="66"/>
        <v>LYNX LAC-215C</v>
      </c>
      <c r="O4236" s="132" t="str">
        <f>IFERROR(IFERROR(INDEX(Кат!$B:$B,MATCH($N4236,Кат!$I:$I,0)),INDEX(Торг!$B:$B,MATCH($N4236,Торг!$I:$I,0))),"")</f>
        <v/>
      </c>
    </row>
    <row r="4237" spans="1:15" outlineLevel="2">
      <c r="A4237" t="s">
        <v>17186</v>
      </c>
      <c r="C4237" s="191" t="s">
        <v>6471</v>
      </c>
      <c r="E4237" t="s">
        <v>6472</v>
      </c>
      <c r="F4237" t="s">
        <v>2221</v>
      </c>
      <c r="G4237" t="s">
        <v>399</v>
      </c>
      <c r="H4237">
        <v>580</v>
      </c>
      <c r="J4237" t="s">
        <v>22634</v>
      </c>
      <c r="K4237" s="132" t="str">
        <f>IFERROR(IFERROR(INDEX(Кат!$O:$O,MATCH($C4237,Кат!$I:$I,0)),INDEX(Торг!$L:$L,MATCH($C4237,Торг!$I:$I,0))),"")</f>
        <v/>
      </c>
      <c r="L4237" s="132" t="str">
        <f>IFERROR(IFERROR(INDEX(Кат!$A:$A,MATCH($C4237,Кат!$I:$I,0)),INDEX(Торг!$A:$A,MATCH($C4237,Торг!$I:$I,0))),"")</f>
        <v/>
      </c>
      <c r="M4237" s="132" t="str">
        <f>IFERROR(IFERROR(INDEX(Кат!$B:$B,MATCH($C4237,Кат!$I:$I,0)),INDEX(Торг!$B:$B,MATCH($C4237,Торг!$I:$I,0))),"")</f>
        <v/>
      </c>
      <c r="N4237" s="132" t="str">
        <f t="shared" si="66"/>
        <v>LYNX LAC-215</v>
      </c>
      <c r="O4237" s="132" t="str">
        <f>IFERROR(IFERROR(INDEX(Кат!$B:$B,MATCH($N4237,Кат!$I:$I,0)),INDEX(Торг!$B:$B,MATCH($N4237,Торг!$I:$I,0))),"")</f>
        <v/>
      </c>
    </row>
    <row r="4238" spans="1:15" outlineLevel="2">
      <c r="A4238" t="s">
        <v>23343</v>
      </c>
      <c r="C4238" s="191" t="s">
        <v>23344</v>
      </c>
      <c r="E4238" t="s">
        <v>23345</v>
      </c>
      <c r="G4238" t="s">
        <v>399</v>
      </c>
      <c r="H4238">
        <v>460</v>
      </c>
      <c r="J4238" t="s">
        <v>22634</v>
      </c>
      <c r="K4238" s="132" t="str">
        <f>IFERROR(IFERROR(INDEX(Кат!$O:$O,MATCH($C4238,Кат!$I:$I,0)),INDEX(Торг!$L:$L,MATCH($C4238,Торг!$I:$I,0))),"")</f>
        <v/>
      </c>
      <c r="L4238" s="132" t="str">
        <f>IFERROR(IFERROR(INDEX(Кат!$A:$A,MATCH($C4238,Кат!$I:$I,0)),INDEX(Торг!$A:$A,MATCH($C4238,Торг!$I:$I,0))),"")</f>
        <v/>
      </c>
      <c r="M4238" s="132" t="str">
        <f>IFERROR(IFERROR(INDEX(Кат!$B:$B,MATCH($C4238,Кат!$I:$I,0)),INDEX(Торг!$B:$B,MATCH($C4238,Торг!$I:$I,0))),"")</f>
        <v/>
      </c>
      <c r="N4238" s="132" t="str">
        <f t="shared" si="66"/>
        <v xml:space="preserve"> LAC-206</v>
      </c>
      <c r="O4238" s="132" t="str">
        <f>IFERROR(IFERROR(INDEX(Кат!$B:$B,MATCH($N4238,Кат!$I:$I,0)),INDEX(Торг!$B:$B,MATCH($N4238,Торг!$I:$I,0))),"")</f>
        <v/>
      </c>
    </row>
    <row r="4239" spans="1:15" outlineLevel="2">
      <c r="A4239" t="s">
        <v>17187</v>
      </c>
      <c r="C4239" s="191" t="s">
        <v>6473</v>
      </c>
      <c r="E4239" t="s">
        <v>6474</v>
      </c>
      <c r="F4239" t="s">
        <v>2221</v>
      </c>
      <c r="G4239" t="s">
        <v>399</v>
      </c>
      <c r="H4239">
        <v>1090</v>
      </c>
      <c r="J4239" t="s">
        <v>22634</v>
      </c>
      <c r="K4239" s="132" t="str">
        <f>IFERROR(IFERROR(INDEX(Кат!$O:$O,MATCH($C4239,Кат!$I:$I,0)),INDEX(Торг!$L:$L,MATCH($C4239,Торг!$I:$I,0))),"")</f>
        <v/>
      </c>
      <c r="L4239" s="132" t="str">
        <f>IFERROR(IFERROR(INDEX(Кат!$A:$A,MATCH($C4239,Кат!$I:$I,0)),INDEX(Торг!$A:$A,MATCH($C4239,Торг!$I:$I,0))),"")</f>
        <v/>
      </c>
      <c r="M4239" s="132" t="str">
        <f>IFERROR(IFERROR(INDEX(Кат!$B:$B,MATCH($C4239,Кат!$I:$I,0)),INDEX(Торг!$B:$B,MATCH($C4239,Торг!$I:$I,0))),"")</f>
        <v/>
      </c>
      <c r="N4239" s="132" t="str">
        <f t="shared" si="66"/>
        <v>LYNX LF-249M</v>
      </c>
      <c r="O4239" s="132" t="str">
        <f>IFERROR(IFERROR(INDEX(Кат!$B:$B,MATCH($N4239,Кат!$I:$I,0)),INDEX(Торг!$B:$B,MATCH($N4239,Торг!$I:$I,0))),"")</f>
        <v/>
      </c>
    </row>
    <row r="4240" spans="1:15" outlineLevel="2">
      <c r="A4240" t="s">
        <v>17188</v>
      </c>
      <c r="C4240" s="191" t="s">
        <v>6475</v>
      </c>
      <c r="E4240" t="s">
        <v>6476</v>
      </c>
      <c r="F4240" t="s">
        <v>2221</v>
      </c>
      <c r="G4240" t="s">
        <v>399</v>
      </c>
      <c r="H4240">
        <v>310</v>
      </c>
      <c r="J4240" t="s">
        <v>22634</v>
      </c>
      <c r="K4240" s="132" t="str">
        <f>IFERROR(IFERROR(INDEX(Кат!$O:$O,MATCH($C4240,Кат!$I:$I,0)),INDEX(Торг!$L:$L,MATCH($C4240,Торг!$I:$I,0))),"")</f>
        <v/>
      </c>
      <c r="L4240" s="132" t="str">
        <f>IFERROR(IFERROR(INDEX(Кат!$A:$A,MATCH($C4240,Кат!$I:$I,0)),INDEX(Торг!$A:$A,MATCH($C4240,Торг!$I:$I,0))),"")</f>
        <v/>
      </c>
      <c r="M4240" s="132" t="str">
        <f>IFERROR(IFERROR(INDEX(Кат!$B:$B,MATCH($C4240,Кат!$I:$I,0)),INDEX(Торг!$B:$B,MATCH($C4240,Торг!$I:$I,0))),"")</f>
        <v/>
      </c>
      <c r="N4240" s="132" t="str">
        <f t="shared" si="66"/>
        <v>LYNX LF-1829</v>
      </c>
      <c r="O4240" s="132" t="str">
        <f>IFERROR(IFERROR(INDEX(Кат!$B:$B,MATCH($N4240,Кат!$I:$I,0)),INDEX(Торг!$B:$B,MATCH($N4240,Торг!$I:$I,0))),"")</f>
        <v/>
      </c>
    </row>
    <row r="4241" spans="1:15" outlineLevel="2">
      <c r="A4241" t="s">
        <v>17189</v>
      </c>
      <c r="C4241" s="191" t="s">
        <v>6477</v>
      </c>
      <c r="E4241" t="s">
        <v>6478</v>
      </c>
      <c r="F4241" t="s">
        <v>2221</v>
      </c>
      <c r="G4241" t="s">
        <v>399</v>
      </c>
      <c r="H4241">
        <v>300</v>
      </c>
      <c r="J4241" t="s">
        <v>22634</v>
      </c>
      <c r="K4241" s="132" t="str">
        <f>IFERROR(IFERROR(INDEX(Кат!$O:$O,MATCH($C4241,Кат!$I:$I,0)),INDEX(Торг!$L:$L,MATCH($C4241,Торг!$I:$I,0))),"")</f>
        <v/>
      </c>
      <c r="L4241" s="132" t="str">
        <f>IFERROR(IFERROR(INDEX(Кат!$A:$A,MATCH($C4241,Кат!$I:$I,0)),INDEX(Торг!$A:$A,MATCH($C4241,Торг!$I:$I,0))),"")</f>
        <v/>
      </c>
      <c r="M4241" s="132" t="str">
        <f>IFERROR(IFERROR(INDEX(Кат!$B:$B,MATCH($C4241,Кат!$I:$I,0)),INDEX(Торг!$B:$B,MATCH($C4241,Торг!$I:$I,0))),"")</f>
        <v/>
      </c>
      <c r="N4241" s="132" t="str">
        <f t="shared" si="66"/>
        <v>LYNX LF-1110</v>
      </c>
      <c r="O4241" s="132" t="str">
        <f>IFERROR(IFERROR(INDEX(Кат!$B:$B,MATCH($N4241,Кат!$I:$I,0)),INDEX(Торг!$B:$B,MATCH($N4241,Торг!$I:$I,0))),"")</f>
        <v/>
      </c>
    </row>
    <row r="4242" spans="1:15" outlineLevel="2">
      <c r="A4242" t="s">
        <v>24027</v>
      </c>
      <c r="C4242" s="191"/>
      <c r="E4242" t="s">
        <v>23923</v>
      </c>
      <c r="J4242" t="s">
        <v>22634</v>
      </c>
      <c r="K4242" s="132" t="str">
        <f>IFERROR(IFERROR(INDEX(Кат!$O:$O,MATCH($C4242,Кат!$I:$I,0)),INDEX(Торг!$L:$L,MATCH($C4242,Торг!$I:$I,0))),"")</f>
        <v/>
      </c>
      <c r="L4242" s="132" t="str">
        <f>IFERROR(IFERROR(INDEX(Кат!$A:$A,MATCH($C4242,Кат!$I:$I,0)),INDEX(Торг!$A:$A,MATCH($C4242,Торг!$I:$I,0))),"")</f>
        <v/>
      </c>
      <c r="M4242" s="132" t="str">
        <f>IFERROR(IFERROR(INDEX(Кат!$B:$B,MATCH($C4242,Кат!$I:$I,0)),INDEX(Торг!$B:$B,MATCH($C4242,Торг!$I:$I,0))),"")</f>
        <v/>
      </c>
      <c r="N4242" s="132" t="str">
        <f t="shared" si="66"/>
        <v xml:space="preserve"> </v>
      </c>
      <c r="O4242" s="132" t="str">
        <f>IFERROR(IFERROR(INDEX(Кат!$B:$B,MATCH($N4242,Кат!$I:$I,0)),INDEX(Торг!$B:$B,MATCH($N4242,Торг!$I:$I,0))),"")</f>
        <v/>
      </c>
    </row>
    <row r="4243" spans="1:15" outlineLevel="2">
      <c r="A4243" t="s">
        <v>17190</v>
      </c>
      <c r="C4243" s="191" t="s">
        <v>6479</v>
      </c>
      <c r="E4243" t="s">
        <v>6480</v>
      </c>
      <c r="F4243" t="s">
        <v>2221</v>
      </c>
      <c r="G4243" t="s">
        <v>399</v>
      </c>
      <c r="H4243">
        <v>5270</v>
      </c>
      <c r="J4243" t="s">
        <v>22634</v>
      </c>
      <c r="K4243" s="132" t="str">
        <f>IFERROR(IFERROR(INDEX(Кат!$O:$O,MATCH($C4243,Кат!$I:$I,0)),INDEX(Торг!$L:$L,MATCH($C4243,Торг!$I:$I,0))),"")</f>
        <v/>
      </c>
      <c r="L4243" s="132" t="str">
        <f>IFERROR(IFERROR(INDEX(Кат!$A:$A,MATCH($C4243,Кат!$I:$I,0)),INDEX(Торг!$A:$A,MATCH($C4243,Торг!$I:$I,0))),"")</f>
        <v/>
      </c>
      <c r="M4243" s="132" t="str">
        <f>IFERROR(IFERROR(INDEX(Кат!$B:$B,MATCH($C4243,Кат!$I:$I,0)),INDEX(Торг!$B:$B,MATCH($C4243,Торг!$I:$I,0))),"")</f>
        <v/>
      </c>
      <c r="N4243" s="132" t="str">
        <f t="shared" si="66"/>
        <v>LYNX CD-6707</v>
      </c>
      <c r="O4243" s="132" t="str">
        <f>IFERROR(IFERROR(INDEX(Кат!$B:$B,MATCH($N4243,Кат!$I:$I,0)),INDEX(Торг!$B:$B,MATCH($N4243,Торг!$I:$I,0))),"")</f>
        <v/>
      </c>
    </row>
    <row r="4244" spans="1:15" outlineLevel="2">
      <c r="A4244" t="s">
        <v>17191</v>
      </c>
      <c r="C4244" s="191" t="s">
        <v>6481</v>
      </c>
      <c r="E4244" t="s">
        <v>6482</v>
      </c>
      <c r="F4244" t="s">
        <v>2221</v>
      </c>
      <c r="G4244" t="s">
        <v>399</v>
      </c>
      <c r="H4244">
        <v>5050</v>
      </c>
      <c r="J4244" t="s">
        <v>22634</v>
      </c>
      <c r="K4244" s="132" t="str">
        <f>IFERROR(IFERROR(INDEX(Кат!$O:$O,MATCH($C4244,Кат!$I:$I,0)),INDEX(Торг!$L:$L,MATCH($C4244,Торг!$I:$I,0))),"")</f>
        <v/>
      </c>
      <c r="L4244" s="132" t="str">
        <f>IFERROR(IFERROR(INDEX(Кат!$A:$A,MATCH($C4244,Кат!$I:$I,0)),INDEX(Торг!$A:$A,MATCH($C4244,Торг!$I:$I,0))),"")</f>
        <v/>
      </c>
      <c r="M4244" s="132" t="str">
        <f>IFERROR(IFERROR(INDEX(Кат!$B:$B,MATCH($C4244,Кат!$I:$I,0)),INDEX(Торг!$B:$B,MATCH($C4244,Торг!$I:$I,0))),"")</f>
        <v/>
      </c>
      <c r="N4244" s="132" t="str">
        <f t="shared" si="66"/>
        <v>LYNX CD-6705</v>
      </c>
      <c r="O4244" s="132" t="str">
        <f>IFERROR(IFERROR(INDEX(Кат!$B:$B,MATCH($N4244,Кат!$I:$I,0)),INDEX(Торг!$B:$B,MATCH($N4244,Торг!$I:$I,0))),"")</f>
        <v/>
      </c>
    </row>
    <row r="4245" spans="1:15" outlineLevel="2">
      <c r="A4245" t="s">
        <v>17192</v>
      </c>
      <c r="C4245" s="191" t="s">
        <v>6483</v>
      </c>
      <c r="E4245" t="s">
        <v>6484</v>
      </c>
      <c r="F4245" t="s">
        <v>2221</v>
      </c>
      <c r="G4245" t="s">
        <v>399</v>
      </c>
      <c r="H4245">
        <v>5220</v>
      </c>
      <c r="J4245" t="s">
        <v>22634</v>
      </c>
      <c r="K4245" s="132" t="str">
        <f>IFERROR(IFERROR(INDEX(Кат!$O:$O,MATCH($C4245,Кат!$I:$I,0)),INDEX(Торг!$L:$L,MATCH($C4245,Торг!$I:$I,0))),"")</f>
        <v/>
      </c>
      <c r="L4245" s="132" t="str">
        <f>IFERROR(IFERROR(INDEX(Кат!$A:$A,MATCH($C4245,Кат!$I:$I,0)),INDEX(Торг!$A:$A,MATCH($C4245,Торг!$I:$I,0))),"")</f>
        <v/>
      </c>
      <c r="M4245" s="132" t="str">
        <f>IFERROR(IFERROR(INDEX(Кат!$B:$B,MATCH($C4245,Кат!$I:$I,0)),INDEX(Торг!$B:$B,MATCH($C4245,Торг!$I:$I,0))),"")</f>
        <v/>
      </c>
      <c r="N4245" s="132" t="str">
        <f t="shared" si="66"/>
        <v>LYNX CD-6706</v>
      </c>
      <c r="O4245" s="132" t="str">
        <f>IFERROR(IFERROR(INDEX(Кат!$B:$B,MATCH($N4245,Кат!$I:$I,0)),INDEX(Торг!$B:$B,MATCH($N4245,Торг!$I:$I,0))),"")</f>
        <v/>
      </c>
    </row>
    <row r="4246" spans="1:15" outlineLevel="2">
      <c r="A4246" t="s">
        <v>32287</v>
      </c>
      <c r="C4246" s="191" t="s">
        <v>32288</v>
      </c>
      <c r="E4246" t="s">
        <v>32289</v>
      </c>
      <c r="F4246" t="s">
        <v>2221</v>
      </c>
      <c r="G4246" t="s">
        <v>399</v>
      </c>
      <c r="H4246">
        <v>5940</v>
      </c>
      <c r="J4246" t="s">
        <v>22634</v>
      </c>
      <c r="K4246" s="132" t="str">
        <f>IFERROR(IFERROR(INDEX(Кат!$O:$O,MATCH($C4246,Кат!$I:$I,0)),INDEX(Торг!$L:$L,MATCH($C4246,Торг!$I:$I,0))),"")</f>
        <v/>
      </c>
      <c r="L4246" s="132" t="str">
        <f>IFERROR(IFERROR(INDEX(Кат!$A:$A,MATCH($C4246,Кат!$I:$I,0)),INDEX(Торг!$A:$A,MATCH($C4246,Торг!$I:$I,0))),"")</f>
        <v/>
      </c>
      <c r="M4246" s="132" t="str">
        <f>IFERROR(IFERROR(INDEX(Кат!$B:$B,MATCH($C4246,Кат!$I:$I,0)),INDEX(Торг!$B:$B,MATCH($C4246,Торг!$I:$I,0))),"")</f>
        <v/>
      </c>
      <c r="N4246" s="132" t="str">
        <f t="shared" si="66"/>
        <v>LYNX CD-1178A</v>
      </c>
      <c r="O4246" s="132" t="str">
        <f>IFERROR(IFERROR(INDEX(Кат!$B:$B,MATCH($N4246,Кат!$I:$I,0)),INDEX(Торг!$B:$B,MATCH($N4246,Торг!$I:$I,0))),"")</f>
        <v/>
      </c>
    </row>
    <row r="4247" spans="1:15" outlineLevel="2">
      <c r="A4247" t="s">
        <v>17193</v>
      </c>
      <c r="C4247" s="191" t="s">
        <v>6485</v>
      </c>
      <c r="E4247" t="s">
        <v>6486</v>
      </c>
      <c r="F4247" t="s">
        <v>2221</v>
      </c>
      <c r="G4247" t="s">
        <v>399</v>
      </c>
      <c r="H4247">
        <v>5940</v>
      </c>
      <c r="J4247" t="s">
        <v>22634</v>
      </c>
      <c r="K4247" s="132" t="str">
        <f>IFERROR(IFERROR(INDEX(Кат!$O:$O,MATCH($C4247,Кат!$I:$I,0)),INDEX(Торг!$L:$L,MATCH($C4247,Торг!$I:$I,0))),"")</f>
        <v/>
      </c>
      <c r="L4247" s="132" t="str">
        <f>IFERROR(IFERROR(INDEX(Кат!$A:$A,MATCH($C4247,Кат!$I:$I,0)),INDEX(Торг!$A:$A,MATCH($C4247,Торг!$I:$I,0))),"")</f>
        <v/>
      </c>
      <c r="M4247" s="132" t="str">
        <f>IFERROR(IFERROR(INDEX(Кат!$B:$B,MATCH($C4247,Кат!$I:$I,0)),INDEX(Торг!$B:$B,MATCH($C4247,Торг!$I:$I,0))),"")</f>
        <v/>
      </c>
      <c r="N4247" s="132" t="str">
        <f t="shared" si="66"/>
        <v>LYNX CD-1179A</v>
      </c>
      <c r="O4247" s="132" t="str">
        <f>IFERROR(IFERROR(INDEX(Кат!$B:$B,MATCH($N4247,Кат!$I:$I,0)),INDEX(Торг!$B:$B,MATCH($N4247,Торг!$I:$I,0))),"")</f>
        <v/>
      </c>
    </row>
    <row r="4248" spans="1:15" outlineLevel="2">
      <c r="A4248" t="s">
        <v>26519</v>
      </c>
      <c r="C4248" s="191" t="s">
        <v>26520</v>
      </c>
      <c r="E4248" t="s">
        <v>26521</v>
      </c>
      <c r="F4248" t="s">
        <v>2221</v>
      </c>
      <c r="G4248" t="s">
        <v>399</v>
      </c>
      <c r="H4248">
        <v>1470</v>
      </c>
      <c r="J4248" t="s">
        <v>22634</v>
      </c>
      <c r="K4248" s="132" t="str">
        <f>IFERROR(IFERROR(INDEX(Кат!$O:$O,MATCH($C4248,Кат!$I:$I,0)),INDEX(Торг!$L:$L,MATCH($C4248,Торг!$I:$I,0))),"")</f>
        <v/>
      </c>
      <c r="L4248" s="132" t="str">
        <f>IFERROR(IFERROR(INDEX(Кат!$A:$A,MATCH($C4248,Кат!$I:$I,0)),INDEX(Торг!$A:$A,MATCH($C4248,Торг!$I:$I,0))),"")</f>
        <v/>
      </c>
      <c r="M4248" s="132" t="str">
        <f>IFERROR(IFERROR(INDEX(Кат!$B:$B,MATCH($C4248,Кат!$I:$I,0)),INDEX(Торг!$B:$B,MATCH($C4248,Торг!$I:$I,0))),"")</f>
        <v/>
      </c>
      <c r="N4248" s="132" t="str">
        <f t="shared" si="66"/>
        <v>LYNX CI-4601</v>
      </c>
      <c r="O4248" s="132" t="str">
        <f>IFERROR(IFERROR(INDEX(Кат!$B:$B,MATCH($N4248,Кат!$I:$I,0)),INDEX(Торг!$B:$B,MATCH($N4248,Торг!$I:$I,0))),"")</f>
        <v/>
      </c>
    </row>
    <row r="4249" spans="1:15" outlineLevel="2">
      <c r="A4249" t="s">
        <v>26522</v>
      </c>
      <c r="C4249" s="191" t="s">
        <v>26523</v>
      </c>
      <c r="E4249" t="s">
        <v>26524</v>
      </c>
      <c r="F4249" t="s">
        <v>2221</v>
      </c>
      <c r="G4249" t="s">
        <v>399</v>
      </c>
      <c r="H4249">
        <v>2110</v>
      </c>
      <c r="J4249" t="s">
        <v>22634</v>
      </c>
      <c r="K4249" s="132" t="str">
        <f>IFERROR(IFERROR(INDEX(Кат!$O:$O,MATCH($C4249,Кат!$I:$I,0)),INDEX(Торг!$L:$L,MATCH($C4249,Торг!$I:$I,0))),"")</f>
        <v/>
      </c>
      <c r="L4249" s="132" t="str">
        <f>IFERROR(IFERROR(INDEX(Кат!$A:$A,MATCH($C4249,Кат!$I:$I,0)),INDEX(Торг!$A:$A,MATCH($C4249,Торг!$I:$I,0))),"")</f>
        <v/>
      </c>
      <c r="M4249" s="132" t="str">
        <f>IFERROR(IFERROR(INDEX(Кат!$B:$B,MATCH($C4249,Кат!$I:$I,0)),INDEX(Торг!$B:$B,MATCH($C4249,Торг!$I:$I,0))),"")</f>
        <v/>
      </c>
      <c r="N4249" s="132" t="str">
        <f t="shared" si="66"/>
        <v>LYNX CI-3778</v>
      </c>
      <c r="O4249" s="132" t="str">
        <f>IFERROR(IFERROR(INDEX(Кат!$B:$B,MATCH($N4249,Кат!$I:$I,0)),INDEX(Торг!$B:$B,MATCH($N4249,Торг!$I:$I,0))),"")</f>
        <v/>
      </c>
    </row>
    <row r="4250" spans="1:15" outlineLevel="2">
      <c r="A4250" t="s">
        <v>17194</v>
      </c>
      <c r="C4250" s="191" t="s">
        <v>6487</v>
      </c>
      <c r="E4250" t="s">
        <v>6488</v>
      </c>
      <c r="F4250" t="s">
        <v>2221</v>
      </c>
      <c r="G4250" t="s">
        <v>399</v>
      </c>
      <c r="H4250">
        <v>1250</v>
      </c>
      <c r="J4250" t="s">
        <v>22634</v>
      </c>
      <c r="K4250" s="132" t="str">
        <f>IFERROR(IFERROR(INDEX(Кат!$O:$O,MATCH($C4250,Кат!$I:$I,0)),INDEX(Торг!$L:$L,MATCH($C4250,Торг!$I:$I,0))),"")</f>
        <v/>
      </c>
      <c r="L4250" s="132" t="str">
        <f>IFERROR(IFERROR(INDEX(Кат!$A:$A,MATCH($C4250,Кат!$I:$I,0)),INDEX(Торг!$A:$A,MATCH($C4250,Торг!$I:$I,0))),"")</f>
        <v/>
      </c>
      <c r="M4250" s="132" t="str">
        <f>IFERROR(IFERROR(INDEX(Кат!$B:$B,MATCH($C4250,Кат!$I:$I,0)),INDEX(Торг!$B:$B,MATCH($C4250,Торг!$I:$I,0))),"")</f>
        <v/>
      </c>
      <c r="N4250" s="132" t="str">
        <f t="shared" si="66"/>
        <v>LYNX CO-4600</v>
      </c>
      <c r="O4250" s="132" t="str">
        <f>IFERROR(IFERROR(INDEX(Кат!$B:$B,MATCH($N4250,Кат!$I:$I,0)),INDEX(Торг!$B:$B,MATCH($N4250,Торг!$I:$I,0))),"")</f>
        <v/>
      </c>
    </row>
    <row r="4251" spans="1:15" outlineLevel="2">
      <c r="A4251" t="s">
        <v>17195</v>
      </c>
      <c r="C4251" s="191" t="s">
        <v>14597</v>
      </c>
      <c r="E4251" t="s">
        <v>14598</v>
      </c>
      <c r="F4251" t="s">
        <v>2221</v>
      </c>
      <c r="G4251" t="s">
        <v>399</v>
      </c>
      <c r="H4251">
        <v>2120</v>
      </c>
      <c r="J4251" t="s">
        <v>22634</v>
      </c>
      <c r="K4251" s="132" t="str">
        <f>IFERROR(IFERROR(INDEX(Кат!$O:$O,MATCH($C4251,Кат!$I:$I,0)),INDEX(Торг!$L:$L,MATCH($C4251,Торг!$I:$I,0))),"")</f>
        <v/>
      </c>
      <c r="L4251" s="132" t="str">
        <f>IFERROR(IFERROR(INDEX(Кат!$A:$A,MATCH($C4251,Кат!$I:$I,0)),INDEX(Торг!$A:$A,MATCH($C4251,Торг!$I:$I,0))),"")</f>
        <v/>
      </c>
      <c r="M4251" s="132" t="str">
        <f>IFERROR(IFERROR(INDEX(Кат!$B:$B,MATCH($C4251,Кат!$I:$I,0)),INDEX(Торг!$B:$B,MATCH($C4251,Торг!$I:$I,0))),"")</f>
        <v/>
      </c>
      <c r="N4251" s="132" t="str">
        <f t="shared" si="66"/>
        <v>LYNX CO-4602</v>
      </c>
      <c r="O4251" s="132" t="str">
        <f>IFERROR(IFERROR(INDEX(Кат!$B:$B,MATCH($N4251,Кат!$I:$I,0)),INDEX(Торг!$B:$B,MATCH($N4251,Торг!$I:$I,0))),"")</f>
        <v/>
      </c>
    </row>
    <row r="4252" spans="1:15" outlineLevel="2">
      <c r="A4252" t="s">
        <v>27614</v>
      </c>
      <c r="C4252" s="191" t="s">
        <v>27615</v>
      </c>
      <c r="E4252" t="s">
        <v>27616</v>
      </c>
      <c r="F4252" t="s">
        <v>2221</v>
      </c>
      <c r="G4252" t="s">
        <v>399</v>
      </c>
      <c r="H4252">
        <v>2750</v>
      </c>
      <c r="J4252" t="s">
        <v>22634</v>
      </c>
      <c r="K4252" s="132" t="str">
        <f>IFERROR(IFERROR(INDEX(Кат!$O:$O,MATCH($C4252,Кат!$I:$I,0)),INDEX(Торг!$L:$L,MATCH($C4252,Торг!$I:$I,0))),"")</f>
        <v/>
      </c>
      <c r="L4252" s="132" t="str">
        <f>IFERROR(IFERROR(INDEX(Кат!$A:$A,MATCH($C4252,Кат!$I:$I,0)),INDEX(Торг!$A:$A,MATCH($C4252,Торг!$I:$I,0))),"")</f>
        <v/>
      </c>
      <c r="M4252" s="132" t="str">
        <f>IFERROR(IFERROR(INDEX(Кат!$B:$B,MATCH($C4252,Кат!$I:$I,0)),INDEX(Торг!$B:$B,MATCH($C4252,Торг!$I:$I,0))),"")</f>
        <v/>
      </c>
      <c r="N4252" s="132" t="str">
        <f t="shared" si="66"/>
        <v>LYNX CO-3845</v>
      </c>
      <c r="O4252" s="132" t="str">
        <f>IFERROR(IFERROR(INDEX(Кат!$B:$B,MATCH($N4252,Кат!$I:$I,0)),INDEX(Торг!$B:$B,MATCH($N4252,Торг!$I:$I,0))),"")</f>
        <v/>
      </c>
    </row>
    <row r="4253" spans="1:15" outlineLevel="2">
      <c r="A4253" t="s">
        <v>17196</v>
      </c>
      <c r="C4253" s="191" t="s">
        <v>6489</v>
      </c>
      <c r="E4253" t="s">
        <v>6490</v>
      </c>
      <c r="F4253" t="s">
        <v>2221</v>
      </c>
      <c r="G4253" t="s">
        <v>399</v>
      </c>
      <c r="H4253">
        <v>1980</v>
      </c>
      <c r="J4253" t="s">
        <v>22634</v>
      </c>
      <c r="K4253" s="132" t="str">
        <f>IFERROR(IFERROR(INDEX(Кат!$O:$O,MATCH($C4253,Кат!$I:$I,0)),INDEX(Торг!$L:$L,MATCH($C4253,Торг!$I:$I,0))),"")</f>
        <v/>
      </c>
      <c r="L4253" s="132" t="str">
        <f>IFERROR(IFERROR(INDEX(Кат!$A:$A,MATCH($C4253,Кат!$I:$I,0)),INDEX(Торг!$A:$A,MATCH($C4253,Торг!$I:$I,0))),"")</f>
        <v/>
      </c>
      <c r="M4253" s="132" t="str">
        <f>IFERROR(IFERROR(INDEX(Кат!$B:$B,MATCH($C4253,Кат!$I:$I,0)),INDEX(Торг!$B:$B,MATCH($C4253,Торг!$I:$I,0))),"")</f>
        <v/>
      </c>
      <c r="N4253" s="132" t="str">
        <f t="shared" si="66"/>
        <v>LYNX CO-5767</v>
      </c>
      <c r="O4253" s="132" t="str">
        <f>IFERROR(IFERROR(INDEX(Кат!$B:$B,MATCH($N4253,Кат!$I:$I,0)),INDEX(Торг!$B:$B,MATCH($N4253,Торг!$I:$I,0))),"")</f>
        <v/>
      </c>
    </row>
    <row r="4254" spans="1:15" outlineLevel="2">
      <c r="A4254" t="s">
        <v>17197</v>
      </c>
      <c r="C4254" s="191" t="s">
        <v>6491</v>
      </c>
      <c r="E4254" t="s">
        <v>6492</v>
      </c>
      <c r="F4254" t="s">
        <v>2221</v>
      </c>
      <c r="G4254" t="s">
        <v>399</v>
      </c>
      <c r="H4254">
        <v>2170</v>
      </c>
      <c r="J4254" t="s">
        <v>22634</v>
      </c>
      <c r="K4254" s="132" t="str">
        <f>IFERROR(IFERROR(INDEX(Кат!$O:$O,MATCH($C4254,Кат!$I:$I,0)),INDEX(Торг!$L:$L,MATCH($C4254,Торг!$I:$I,0))),"")</f>
        <v/>
      </c>
      <c r="L4254" s="132" t="str">
        <f>IFERROR(IFERROR(INDEX(Кат!$A:$A,MATCH($C4254,Кат!$I:$I,0)),INDEX(Торг!$A:$A,MATCH($C4254,Торг!$I:$I,0))),"")</f>
        <v/>
      </c>
      <c r="M4254" s="132" t="str">
        <f>IFERROR(IFERROR(INDEX(Кат!$B:$B,MATCH($C4254,Кат!$I:$I,0)),INDEX(Торг!$B:$B,MATCH($C4254,Торг!$I:$I,0))),"")</f>
        <v/>
      </c>
      <c r="N4254" s="132" t="str">
        <f t="shared" si="66"/>
        <v>LYNX CO-3926A</v>
      </c>
      <c r="O4254" s="132" t="str">
        <f>IFERROR(IFERROR(INDEX(Кат!$B:$B,MATCH($N4254,Кат!$I:$I,0)),INDEX(Торг!$B:$B,MATCH($N4254,Торг!$I:$I,0))),"")</f>
        <v/>
      </c>
    </row>
    <row r="4255" spans="1:15" outlineLevel="1">
      <c r="A4255" t="s">
        <v>17198</v>
      </c>
      <c r="C4255" s="191" t="s">
        <v>6493</v>
      </c>
      <c r="E4255" t="s">
        <v>6494</v>
      </c>
      <c r="F4255" t="s">
        <v>2221</v>
      </c>
      <c r="G4255" t="s">
        <v>399</v>
      </c>
      <c r="H4255">
        <v>1430</v>
      </c>
      <c r="J4255" t="s">
        <v>22634</v>
      </c>
      <c r="K4255" s="132" t="str">
        <f>IFERROR(IFERROR(INDEX(Кат!$O:$O,MATCH($C4255,Кат!$I:$I,0)),INDEX(Торг!$L:$L,MATCH($C4255,Торг!$I:$I,0))),"")</f>
        <v/>
      </c>
      <c r="L4255" s="132" t="str">
        <f>IFERROR(IFERROR(INDEX(Кат!$A:$A,MATCH($C4255,Кат!$I:$I,0)),INDEX(Торг!$A:$A,MATCH($C4255,Торг!$I:$I,0))),"")</f>
        <v/>
      </c>
      <c r="M4255" s="132" t="str">
        <f>IFERROR(IFERROR(INDEX(Кат!$B:$B,MATCH($C4255,Кат!$I:$I,0)),INDEX(Торг!$B:$B,MATCH($C4255,Торг!$I:$I,0))),"")</f>
        <v/>
      </c>
      <c r="N4255" s="132" t="str">
        <f t="shared" si="66"/>
        <v>LYNX CO-4605A</v>
      </c>
      <c r="O4255" s="132" t="str">
        <f>IFERROR(IFERROR(INDEX(Кат!$B:$B,MATCH($N4255,Кат!$I:$I,0)),INDEX(Торг!$B:$B,MATCH($N4255,Торг!$I:$I,0))),"")</f>
        <v/>
      </c>
    </row>
    <row r="4256" spans="1:15" outlineLevel="2">
      <c r="A4256" t="s">
        <v>17199</v>
      </c>
      <c r="C4256" s="191" t="s">
        <v>14599</v>
      </c>
      <c r="E4256" t="s">
        <v>14600</v>
      </c>
      <c r="F4256" t="s">
        <v>2221</v>
      </c>
      <c r="G4256" t="s">
        <v>399</v>
      </c>
      <c r="H4256">
        <v>2130</v>
      </c>
      <c r="J4256" t="s">
        <v>22634</v>
      </c>
      <c r="K4256" s="132" t="str">
        <f>IFERROR(IFERROR(INDEX(Кат!$O:$O,MATCH($C4256,Кат!$I:$I,0)),INDEX(Торг!$L:$L,MATCH($C4256,Торг!$I:$I,0))),"")</f>
        <v/>
      </c>
      <c r="L4256" s="132" t="str">
        <f>IFERROR(IFERROR(INDEX(Кат!$A:$A,MATCH($C4256,Кат!$I:$I,0)),INDEX(Торг!$A:$A,MATCH($C4256,Торг!$I:$I,0))),"")</f>
        <v/>
      </c>
      <c r="M4256" s="132" t="str">
        <f>IFERROR(IFERROR(INDEX(Кат!$B:$B,MATCH($C4256,Кат!$I:$I,0)),INDEX(Торг!$B:$B,MATCH($C4256,Торг!$I:$I,0))),"")</f>
        <v/>
      </c>
      <c r="N4256" s="132" t="str">
        <f t="shared" si="66"/>
        <v>LYNX CO-3925A</v>
      </c>
      <c r="O4256" s="132" t="str">
        <f>IFERROR(IFERROR(INDEX(Кат!$B:$B,MATCH($N4256,Кат!$I:$I,0)),INDEX(Торг!$B:$B,MATCH($N4256,Торг!$I:$I,0))),"")</f>
        <v/>
      </c>
    </row>
    <row r="4257" spans="1:15" outlineLevel="3">
      <c r="A4257" t="s">
        <v>24028</v>
      </c>
      <c r="C4257" s="191"/>
      <c r="E4257" t="s">
        <v>23692</v>
      </c>
      <c r="J4257" t="s">
        <v>22634</v>
      </c>
      <c r="K4257" s="132" t="str">
        <f>IFERROR(IFERROR(INDEX(Кат!$O:$O,MATCH($C4257,Кат!$I:$I,0)),INDEX(Торг!$L:$L,MATCH($C4257,Торг!$I:$I,0))),"")</f>
        <v/>
      </c>
      <c r="L4257" s="132" t="str">
        <f>IFERROR(IFERROR(INDEX(Кат!$A:$A,MATCH($C4257,Кат!$I:$I,0)),INDEX(Торг!$A:$A,MATCH($C4257,Торг!$I:$I,0))),"")</f>
        <v/>
      </c>
      <c r="M4257" s="132" t="str">
        <f>IFERROR(IFERROR(INDEX(Кат!$B:$B,MATCH($C4257,Кат!$I:$I,0)),INDEX(Торг!$B:$B,MATCH($C4257,Торг!$I:$I,0))),"")</f>
        <v/>
      </c>
      <c r="N4257" s="132" t="str">
        <f t="shared" si="66"/>
        <v xml:space="preserve"> </v>
      </c>
      <c r="O4257" s="132" t="str">
        <f>IFERROR(IFERROR(INDEX(Кат!$B:$B,MATCH($N4257,Кат!$I:$I,0)),INDEX(Торг!$B:$B,MATCH($N4257,Торг!$I:$I,0))),"")</f>
        <v/>
      </c>
    </row>
    <row r="4258" spans="1:15" outlineLevel="3">
      <c r="A4258" t="s">
        <v>27365</v>
      </c>
      <c r="C4258" s="191" t="s">
        <v>27284</v>
      </c>
      <c r="E4258" t="s">
        <v>27285</v>
      </c>
      <c r="F4258" t="s">
        <v>2221</v>
      </c>
      <c r="G4258" t="s">
        <v>375</v>
      </c>
      <c r="H4258">
        <v>830</v>
      </c>
      <c r="J4258" t="s">
        <v>22634</v>
      </c>
      <c r="K4258" s="132" t="str">
        <f>IFERROR(IFERROR(INDEX(Кат!$O:$O,MATCH($C4258,Кат!$I:$I,0)),INDEX(Торг!$L:$L,MATCH($C4258,Торг!$I:$I,0))),"")</f>
        <v/>
      </c>
      <c r="L4258" s="132" t="str">
        <f>IFERROR(IFERROR(INDEX(Кат!$A:$A,MATCH($C4258,Кат!$I:$I,0)),INDEX(Торг!$A:$A,MATCH($C4258,Торг!$I:$I,0))),"")</f>
        <v/>
      </c>
      <c r="M4258" s="132" t="str">
        <f>IFERROR(IFERROR(INDEX(Кат!$B:$B,MATCH($C4258,Кат!$I:$I,0)),INDEX(Торг!$B:$B,MATCH($C4258,Торг!$I:$I,0))),"")</f>
        <v/>
      </c>
      <c r="N4258" s="132" t="str">
        <f t="shared" si="66"/>
        <v>LYNX XF5548R</v>
      </c>
      <c r="O4258" s="132" t="str">
        <f>IFERROR(IFERROR(INDEX(Кат!$B:$B,MATCH($N4258,Кат!$I:$I,0)),INDEX(Торг!$B:$B,MATCH($N4258,Торг!$I:$I,0))),"")</f>
        <v/>
      </c>
    </row>
    <row r="4259" spans="1:15" outlineLevel="3">
      <c r="A4259" t="s">
        <v>27159</v>
      </c>
      <c r="C4259" s="191" t="s">
        <v>27286</v>
      </c>
      <c r="E4259" t="s">
        <v>27287</v>
      </c>
      <c r="F4259" t="s">
        <v>2221</v>
      </c>
      <c r="G4259" t="s">
        <v>375</v>
      </c>
      <c r="H4259">
        <v>820</v>
      </c>
      <c r="J4259" t="s">
        <v>22634</v>
      </c>
      <c r="K4259" s="132" t="str">
        <f>IFERROR(IFERROR(INDEX(Кат!$O:$O,MATCH($C4259,Кат!$I:$I,0)),INDEX(Торг!$L:$L,MATCH($C4259,Торг!$I:$I,0))),"")</f>
        <v/>
      </c>
      <c r="L4259" s="132" t="str">
        <f>IFERROR(IFERROR(INDEX(Кат!$A:$A,MATCH($C4259,Кат!$I:$I,0)),INDEX(Торг!$A:$A,MATCH($C4259,Торг!$I:$I,0))),"")</f>
        <v/>
      </c>
      <c r="M4259" s="132" t="str">
        <f>IFERROR(IFERROR(INDEX(Кат!$B:$B,MATCH($C4259,Кат!$I:$I,0)),INDEX(Торг!$B:$B,MATCH($C4259,Торг!$I:$I,0))),"")</f>
        <v/>
      </c>
      <c r="N4259" s="132" t="str">
        <f t="shared" si="66"/>
        <v>LYNX XF6043G</v>
      </c>
      <c r="O4259" s="132" t="str">
        <f>IFERROR(IFERROR(INDEX(Кат!$B:$B,MATCH($N4259,Кат!$I:$I,0)),INDEX(Торг!$B:$B,MATCH($N4259,Торг!$I:$I,0))),"")</f>
        <v/>
      </c>
    </row>
    <row r="4260" spans="1:15" outlineLevel="3">
      <c r="A4260" t="s">
        <v>17200</v>
      </c>
      <c r="C4260" s="191" t="s">
        <v>2246</v>
      </c>
      <c r="E4260" t="s">
        <v>2247</v>
      </c>
      <c r="F4260" t="s">
        <v>2221</v>
      </c>
      <c r="G4260" t="s">
        <v>375</v>
      </c>
      <c r="H4260">
        <v>830</v>
      </c>
      <c r="J4260" t="s">
        <v>22634</v>
      </c>
      <c r="K4260" s="132" t="str">
        <f>IFERROR(IFERROR(INDEX(Кат!$O:$O,MATCH($C4260,Кат!$I:$I,0)),INDEX(Торг!$L:$L,MATCH($C4260,Торг!$I:$I,0))),"")</f>
        <v/>
      </c>
      <c r="L4260" s="132" t="str">
        <f>IFERROR(IFERROR(INDEX(Кат!$A:$A,MATCH($C4260,Кат!$I:$I,0)),INDEX(Торг!$A:$A,MATCH($C4260,Торг!$I:$I,0))),"")</f>
        <v/>
      </c>
      <c r="M4260" s="132" t="str">
        <f>IFERROR(IFERROR(INDEX(Кат!$B:$B,MATCH($C4260,Кат!$I:$I,0)),INDEX(Торг!$B:$B,MATCH($C4260,Торг!$I:$I,0))),"")</f>
        <v/>
      </c>
      <c r="N4260" s="132" t="str">
        <f t="shared" si="66"/>
        <v>LYNX XF6045V</v>
      </c>
      <c r="O4260" s="132" t="str">
        <f>IFERROR(IFERROR(INDEX(Кат!$B:$B,MATCH($N4260,Кат!$I:$I,0)),INDEX(Торг!$B:$B,MATCH($N4260,Торг!$I:$I,0))),"")</f>
        <v/>
      </c>
    </row>
    <row r="4261" spans="1:15" outlineLevel="3">
      <c r="A4261" t="s">
        <v>17201</v>
      </c>
      <c r="C4261" s="191" t="s">
        <v>13634</v>
      </c>
      <c r="E4261" t="s">
        <v>13635</v>
      </c>
      <c r="F4261" t="s">
        <v>2221</v>
      </c>
      <c r="G4261" t="s">
        <v>375</v>
      </c>
      <c r="H4261">
        <v>840</v>
      </c>
      <c r="J4261" t="s">
        <v>22634</v>
      </c>
      <c r="K4261" s="132" t="str">
        <f>IFERROR(IFERROR(INDEX(Кат!$O:$O,MATCH($C4261,Кат!$I:$I,0)),INDEX(Торг!$L:$L,MATCH($C4261,Торг!$I:$I,0))),"")</f>
        <v/>
      </c>
      <c r="L4261" s="132" t="str">
        <f>IFERROR(IFERROR(INDEX(Кат!$A:$A,MATCH($C4261,Кат!$I:$I,0)),INDEX(Торг!$A:$A,MATCH($C4261,Торг!$I:$I,0))),"")</f>
        <v/>
      </c>
      <c r="M4261" s="132" t="str">
        <f>IFERROR(IFERROR(INDEX(Кат!$B:$B,MATCH($C4261,Кат!$I:$I,0)),INDEX(Торг!$B:$B,MATCH($C4261,Торг!$I:$I,0))),"")</f>
        <v/>
      </c>
      <c r="N4261" s="132" t="str">
        <f t="shared" si="66"/>
        <v>LYNX XF6048S</v>
      </c>
      <c r="O4261" s="132" t="str">
        <f>IFERROR(IFERROR(INDEX(Кат!$B:$B,MATCH($N4261,Кат!$I:$I,0)),INDEX(Торг!$B:$B,MATCH($N4261,Торг!$I:$I,0))),"")</f>
        <v/>
      </c>
    </row>
    <row r="4262" spans="1:15" outlineLevel="2">
      <c r="A4262" t="s">
        <v>27160</v>
      </c>
      <c r="C4262" s="191" t="s">
        <v>27288</v>
      </c>
      <c r="E4262" t="s">
        <v>27289</v>
      </c>
      <c r="F4262" t="s">
        <v>2221</v>
      </c>
      <c r="G4262" t="s">
        <v>375</v>
      </c>
      <c r="H4262">
        <v>1050</v>
      </c>
      <c r="J4262" t="s">
        <v>22634</v>
      </c>
      <c r="K4262" s="132" t="str">
        <f>IFERROR(IFERROR(INDEX(Кат!$O:$O,MATCH($C4262,Кат!$I:$I,0)),INDEX(Торг!$L:$L,MATCH($C4262,Торг!$I:$I,0))),"")</f>
        <v/>
      </c>
      <c r="L4262" s="132" t="str">
        <f>IFERROR(IFERROR(INDEX(Кат!$A:$A,MATCH($C4262,Кат!$I:$I,0)),INDEX(Торг!$A:$A,MATCH($C4262,Торг!$I:$I,0))),"")</f>
        <v/>
      </c>
      <c r="M4262" s="132" t="str">
        <f>IFERROR(IFERROR(INDEX(Кат!$B:$B,MATCH($C4262,Кат!$I:$I,0)),INDEX(Торг!$B:$B,MATCH($C4262,Торг!$I:$I,0))),"")</f>
        <v/>
      </c>
      <c r="N4262" s="132" t="str">
        <f t="shared" si="66"/>
        <v>LYNX XF7373P</v>
      </c>
      <c r="O4262" s="132" t="str">
        <f>IFERROR(IFERROR(INDEX(Кат!$B:$B,MATCH($N4262,Кат!$I:$I,0)),INDEX(Торг!$B:$B,MATCH($N4262,Торг!$I:$I,0))),"")</f>
        <v/>
      </c>
    </row>
    <row r="4263" spans="1:15" outlineLevel="3">
      <c r="A4263" t="s">
        <v>27156</v>
      </c>
      <c r="C4263" s="191" t="s">
        <v>27205</v>
      </c>
      <c r="E4263" t="s">
        <v>14051</v>
      </c>
      <c r="F4263" t="s">
        <v>2221</v>
      </c>
      <c r="G4263" t="s">
        <v>399</v>
      </c>
      <c r="H4263">
        <v>260</v>
      </c>
      <c r="J4263" t="s">
        <v>22634</v>
      </c>
      <c r="K4263" s="132" t="str">
        <f>IFERROR(IFERROR(INDEX(Кат!$O:$O,MATCH($C4263,Кат!$I:$I,0)),INDEX(Торг!$L:$L,MATCH($C4263,Торг!$I:$I,0))),"")</f>
        <v/>
      </c>
      <c r="L4263" s="132" t="str">
        <f>IFERROR(IFERROR(INDEX(Кат!$A:$A,MATCH($C4263,Кат!$I:$I,0)),INDEX(Торг!$A:$A,MATCH($C4263,Торг!$I:$I,0))),"")</f>
        <v/>
      </c>
      <c r="M4263" s="132" t="str">
        <f>IFERROR(IFERROR(INDEX(Кат!$B:$B,MATCH($C4263,Кат!$I:$I,0)),INDEX(Торг!$B:$B,MATCH($C4263,Торг!$I:$I,0))),"")</f>
        <v/>
      </c>
      <c r="N4263" s="132" t="str">
        <f t="shared" si="66"/>
        <v>LYNX 330LF</v>
      </c>
      <c r="O4263" s="132" t="str">
        <f>IFERROR(IFERROR(INDEX(Кат!$B:$B,MATCH($N4263,Кат!$I:$I,0)),INDEX(Торг!$B:$B,MATCH($N4263,Торг!$I:$I,0))),"")</f>
        <v/>
      </c>
    </row>
    <row r="4264" spans="1:15" outlineLevel="3">
      <c r="A4264" t="s">
        <v>17202</v>
      </c>
      <c r="C4264" s="191" t="s">
        <v>6495</v>
      </c>
      <c r="E4264" t="s">
        <v>14051</v>
      </c>
      <c r="F4264" t="s">
        <v>2221</v>
      </c>
      <c r="G4264" t="s">
        <v>399</v>
      </c>
      <c r="H4264">
        <v>400</v>
      </c>
      <c r="J4264" t="s">
        <v>22634</v>
      </c>
      <c r="K4264" s="132" t="str">
        <f>IFERROR(IFERROR(INDEX(Кат!$O:$O,MATCH($C4264,Кат!$I:$I,0)),INDEX(Торг!$L:$L,MATCH($C4264,Торг!$I:$I,0))),"")</f>
        <v/>
      </c>
      <c r="L4264" s="132" t="str">
        <f>IFERROR(IFERROR(INDEX(Кат!$A:$A,MATCH($C4264,Кат!$I:$I,0)),INDEX(Торг!$A:$A,MATCH($C4264,Торг!$I:$I,0))),"")</f>
        <v/>
      </c>
      <c r="M4264" s="132" t="str">
        <f>IFERROR(IFERROR(INDEX(Кат!$B:$B,MATCH($C4264,Кат!$I:$I,0)),INDEX(Торг!$B:$B,MATCH($C4264,Торг!$I:$I,0))),"")</f>
        <v/>
      </c>
      <c r="N4264" s="132" t="str">
        <f t="shared" si="66"/>
        <v>LYNX XF330</v>
      </c>
      <c r="O4264" s="132" t="str">
        <f>IFERROR(IFERROR(INDEX(Кат!$B:$B,MATCH($N4264,Кат!$I:$I,0)),INDEX(Торг!$B:$B,MATCH($N4264,Торг!$I:$I,0))),"")</f>
        <v/>
      </c>
    </row>
    <row r="4265" spans="1:15" outlineLevel="3">
      <c r="A4265" t="s">
        <v>17203</v>
      </c>
      <c r="C4265" s="191" t="s">
        <v>6496</v>
      </c>
      <c r="E4265" t="s">
        <v>14052</v>
      </c>
      <c r="F4265" t="s">
        <v>2221</v>
      </c>
      <c r="G4265" t="s">
        <v>399</v>
      </c>
      <c r="H4265">
        <v>430</v>
      </c>
      <c r="J4265" t="s">
        <v>22634</v>
      </c>
      <c r="K4265" s="132" t="str">
        <f>IFERROR(IFERROR(INDEX(Кат!$O:$O,MATCH($C4265,Кат!$I:$I,0)),INDEX(Торг!$L:$L,MATCH($C4265,Торг!$I:$I,0))),"")</f>
        <v/>
      </c>
      <c r="L4265" s="132" t="str">
        <f>IFERROR(IFERROR(INDEX(Кат!$A:$A,MATCH($C4265,Кат!$I:$I,0)),INDEX(Торг!$A:$A,MATCH($C4265,Торг!$I:$I,0))),"")</f>
        <v/>
      </c>
      <c r="M4265" s="132" t="str">
        <f>IFERROR(IFERROR(INDEX(Кат!$B:$B,MATCH($C4265,Кат!$I:$I,0)),INDEX(Торг!$B:$B,MATCH($C4265,Торг!$I:$I,0))),"")</f>
        <v/>
      </c>
      <c r="N4265" s="132" t="str">
        <f t="shared" si="66"/>
        <v>LYNX XF350</v>
      </c>
      <c r="O4265" s="132" t="str">
        <f>IFERROR(IFERROR(INDEX(Кат!$B:$B,MATCH($N4265,Кат!$I:$I,0)),INDEX(Торг!$B:$B,MATCH($N4265,Торг!$I:$I,0))),"")</f>
        <v/>
      </c>
    </row>
    <row r="4266" spans="1:15" outlineLevel="3">
      <c r="A4266" t="s">
        <v>23194</v>
      </c>
      <c r="C4266" s="191" t="s">
        <v>23195</v>
      </c>
      <c r="E4266" t="s">
        <v>23196</v>
      </c>
      <c r="F4266" t="s">
        <v>2221</v>
      </c>
      <c r="G4266" t="s">
        <v>399</v>
      </c>
      <c r="H4266">
        <v>450</v>
      </c>
      <c r="J4266" t="s">
        <v>22634</v>
      </c>
      <c r="K4266" s="132" t="str">
        <f>IFERROR(IFERROR(INDEX(Кат!$O:$O,MATCH($C4266,Кат!$I:$I,0)),INDEX(Торг!$L:$L,MATCH($C4266,Торг!$I:$I,0))),"")</f>
        <v/>
      </c>
      <c r="L4266" s="132" t="str">
        <f>IFERROR(IFERROR(INDEX(Кат!$A:$A,MATCH($C4266,Кат!$I:$I,0)),INDEX(Торг!$A:$A,MATCH($C4266,Торг!$I:$I,0))),"")</f>
        <v/>
      </c>
      <c r="M4266" s="132" t="str">
        <f>IFERROR(IFERROR(INDEX(Кат!$B:$B,MATCH($C4266,Кат!$I:$I,0)),INDEX(Торг!$B:$B,MATCH($C4266,Торг!$I:$I,0))),"")</f>
        <v/>
      </c>
      <c r="N4266" s="132" t="str">
        <f t="shared" si="66"/>
        <v>LYNX XF380</v>
      </c>
      <c r="O4266" s="132" t="str">
        <f>IFERROR(IFERROR(INDEX(Кат!$B:$B,MATCH($N4266,Кат!$I:$I,0)),INDEX(Торг!$B:$B,MATCH($N4266,Торг!$I:$I,0))),"")</f>
        <v/>
      </c>
    </row>
    <row r="4267" spans="1:15" outlineLevel="3">
      <c r="A4267" t="s">
        <v>17204</v>
      </c>
      <c r="C4267" s="191" t="s">
        <v>6497</v>
      </c>
      <c r="E4267" t="s">
        <v>14053</v>
      </c>
      <c r="F4267" t="s">
        <v>2221</v>
      </c>
      <c r="G4267" t="s">
        <v>399</v>
      </c>
      <c r="H4267">
        <v>460</v>
      </c>
      <c r="J4267" t="s">
        <v>22634</v>
      </c>
      <c r="K4267" s="132" t="str">
        <f>IFERROR(IFERROR(INDEX(Кат!$O:$O,MATCH($C4267,Кат!$I:$I,0)),INDEX(Торг!$L:$L,MATCH($C4267,Торг!$I:$I,0))),"")</f>
        <v/>
      </c>
      <c r="L4267" s="132" t="str">
        <f>IFERROR(IFERROR(INDEX(Кат!$A:$A,MATCH($C4267,Кат!$I:$I,0)),INDEX(Торг!$A:$A,MATCH($C4267,Торг!$I:$I,0))),"")</f>
        <v/>
      </c>
      <c r="M4267" s="132" t="str">
        <f>IFERROR(IFERROR(INDEX(Кат!$B:$B,MATCH($C4267,Кат!$I:$I,0)),INDEX(Торг!$B:$B,MATCH($C4267,Торг!$I:$I,0))),"")</f>
        <v/>
      </c>
      <c r="N4267" s="132" t="str">
        <f t="shared" si="66"/>
        <v>LYNX XF400</v>
      </c>
      <c r="O4267" s="132" t="str">
        <f>IFERROR(IFERROR(INDEX(Кат!$B:$B,MATCH($N4267,Кат!$I:$I,0)),INDEX(Торг!$B:$B,MATCH($N4267,Торг!$I:$I,0))),"")</f>
        <v/>
      </c>
    </row>
    <row r="4268" spans="1:15" outlineLevel="3">
      <c r="A4268" t="s">
        <v>27617</v>
      </c>
      <c r="C4268" s="191" t="s">
        <v>27618</v>
      </c>
      <c r="E4268" t="s">
        <v>27619</v>
      </c>
      <c r="F4268" t="s">
        <v>2221</v>
      </c>
      <c r="G4268" t="s">
        <v>399</v>
      </c>
      <c r="H4268">
        <v>480</v>
      </c>
      <c r="J4268" t="s">
        <v>22634</v>
      </c>
      <c r="K4268" s="132" t="str">
        <f>IFERROR(IFERROR(INDEX(Кат!$O:$O,MATCH($C4268,Кат!$I:$I,0)),INDEX(Торг!$L:$L,MATCH($C4268,Торг!$I:$I,0))),"")</f>
        <v/>
      </c>
      <c r="L4268" s="132" t="str">
        <f>IFERROR(IFERROR(INDEX(Кат!$A:$A,MATCH($C4268,Кат!$I:$I,0)),INDEX(Торг!$A:$A,MATCH($C4268,Торг!$I:$I,0))),"")</f>
        <v/>
      </c>
      <c r="M4268" s="132" t="str">
        <f>IFERROR(IFERROR(INDEX(Кат!$B:$B,MATCH($C4268,Кат!$I:$I,0)),INDEX(Торг!$B:$B,MATCH($C4268,Торг!$I:$I,0))),"")</f>
        <v/>
      </c>
      <c r="N4268" s="132" t="str">
        <f t="shared" si="66"/>
        <v>LYNX XF430</v>
      </c>
      <c r="O4268" s="132" t="str">
        <f>IFERROR(IFERROR(INDEX(Кат!$B:$B,MATCH($N4268,Кат!$I:$I,0)),INDEX(Торг!$B:$B,MATCH($N4268,Торг!$I:$I,0))),"")</f>
        <v/>
      </c>
    </row>
    <row r="4269" spans="1:15" outlineLevel="3">
      <c r="A4269" t="s">
        <v>17205</v>
      </c>
      <c r="C4269" s="191" t="s">
        <v>6498</v>
      </c>
      <c r="E4269" t="s">
        <v>6499</v>
      </c>
      <c r="F4269" t="s">
        <v>2221</v>
      </c>
      <c r="G4269" t="s">
        <v>399</v>
      </c>
      <c r="H4269">
        <v>490</v>
      </c>
      <c r="J4269" t="s">
        <v>22634</v>
      </c>
      <c r="K4269" s="132" t="str">
        <f>IFERROR(IFERROR(INDEX(Кат!$O:$O,MATCH($C4269,Кат!$I:$I,0)),INDEX(Торг!$L:$L,MATCH($C4269,Торг!$I:$I,0))),"")</f>
        <v/>
      </c>
      <c r="L4269" s="132" t="str">
        <f>IFERROR(IFERROR(INDEX(Кат!$A:$A,MATCH($C4269,Кат!$I:$I,0)),INDEX(Торг!$A:$A,MATCH($C4269,Торг!$I:$I,0))),"")</f>
        <v/>
      </c>
      <c r="M4269" s="132" t="str">
        <f>IFERROR(IFERROR(INDEX(Кат!$B:$B,MATCH($C4269,Кат!$I:$I,0)),INDEX(Торг!$B:$B,MATCH($C4269,Торг!$I:$I,0))),"")</f>
        <v/>
      </c>
      <c r="N4269" s="132" t="str">
        <f t="shared" si="66"/>
        <v>LYNX XF450</v>
      </c>
      <c r="O4269" s="132" t="str">
        <f>IFERROR(IFERROR(INDEX(Кат!$B:$B,MATCH($N4269,Кат!$I:$I,0)),INDEX(Торг!$B:$B,MATCH($N4269,Торг!$I:$I,0))),"")</f>
        <v/>
      </c>
    </row>
    <row r="4270" spans="1:15" outlineLevel="3">
      <c r="A4270" t="s">
        <v>28754</v>
      </c>
      <c r="C4270" s="191" t="s">
        <v>28755</v>
      </c>
      <c r="E4270" t="s">
        <v>28756</v>
      </c>
      <c r="F4270" t="s">
        <v>2221</v>
      </c>
      <c r="G4270" t="s">
        <v>399</v>
      </c>
      <c r="H4270">
        <v>500</v>
      </c>
      <c r="J4270" t="s">
        <v>22634</v>
      </c>
      <c r="K4270" s="132" t="str">
        <f>IFERROR(IFERROR(INDEX(Кат!$O:$O,MATCH($C4270,Кат!$I:$I,0)),INDEX(Торг!$L:$L,MATCH($C4270,Торг!$I:$I,0))),"")</f>
        <v/>
      </c>
      <c r="L4270" s="132" t="str">
        <f>IFERROR(IFERROR(INDEX(Кат!$A:$A,MATCH($C4270,Кат!$I:$I,0)),INDEX(Торг!$A:$A,MATCH($C4270,Торг!$I:$I,0))),"")</f>
        <v/>
      </c>
      <c r="M4270" s="132" t="str">
        <f>IFERROR(IFERROR(INDEX(Кат!$B:$B,MATCH($C4270,Кат!$I:$I,0)),INDEX(Торг!$B:$B,MATCH($C4270,Торг!$I:$I,0))),"")</f>
        <v/>
      </c>
      <c r="N4270" s="132" t="str">
        <f t="shared" si="66"/>
        <v>LYNX XF480</v>
      </c>
      <c r="O4270" s="132" t="str">
        <f>IFERROR(IFERROR(INDEX(Кат!$B:$B,MATCH($N4270,Кат!$I:$I,0)),INDEX(Торг!$B:$B,MATCH($N4270,Торг!$I:$I,0))),"")</f>
        <v/>
      </c>
    </row>
    <row r="4271" spans="1:15" outlineLevel="3">
      <c r="A4271" t="s">
        <v>17206</v>
      </c>
      <c r="C4271" s="191" t="s">
        <v>6500</v>
      </c>
      <c r="E4271" t="s">
        <v>14054</v>
      </c>
      <c r="F4271" t="s">
        <v>2221</v>
      </c>
      <c r="G4271" t="s">
        <v>399</v>
      </c>
      <c r="H4271">
        <v>510</v>
      </c>
      <c r="J4271" t="s">
        <v>22634</v>
      </c>
      <c r="K4271" s="132" t="str">
        <f>IFERROR(IFERROR(INDEX(Кат!$O:$O,MATCH($C4271,Кат!$I:$I,0)),INDEX(Торг!$L:$L,MATCH($C4271,Торг!$I:$I,0))),"")</f>
        <v/>
      </c>
      <c r="L4271" s="132" t="str">
        <f>IFERROR(IFERROR(INDEX(Кат!$A:$A,MATCH($C4271,Кат!$I:$I,0)),INDEX(Торг!$A:$A,MATCH($C4271,Торг!$I:$I,0))),"")</f>
        <v/>
      </c>
      <c r="M4271" s="132" t="str">
        <f>IFERROR(IFERROR(INDEX(Кат!$B:$B,MATCH($C4271,Кат!$I:$I,0)),INDEX(Торг!$B:$B,MATCH($C4271,Торг!$I:$I,0))),"")</f>
        <v/>
      </c>
      <c r="N4271" s="132" t="str">
        <f t="shared" si="66"/>
        <v>LYNX XF500</v>
      </c>
      <c r="O4271" s="132" t="str">
        <f>IFERROR(IFERROR(INDEX(Кат!$B:$B,MATCH($N4271,Кат!$I:$I,0)),INDEX(Торг!$B:$B,MATCH($N4271,Торг!$I:$I,0))),"")</f>
        <v/>
      </c>
    </row>
    <row r="4272" spans="1:15" outlineLevel="3">
      <c r="A4272" t="s">
        <v>25509</v>
      </c>
      <c r="C4272" s="191" t="s">
        <v>25510</v>
      </c>
      <c r="E4272" t="s">
        <v>25511</v>
      </c>
      <c r="F4272" t="s">
        <v>2221</v>
      </c>
      <c r="G4272" t="s">
        <v>399</v>
      </c>
      <c r="H4272">
        <v>530</v>
      </c>
      <c r="J4272" t="s">
        <v>22634</v>
      </c>
      <c r="K4272" s="132" t="str">
        <f>IFERROR(IFERROR(INDEX(Кат!$O:$O,MATCH($C4272,Кат!$I:$I,0)),INDEX(Торг!$L:$L,MATCH($C4272,Торг!$I:$I,0))),"")</f>
        <v/>
      </c>
      <c r="L4272" s="132" t="str">
        <f>IFERROR(IFERROR(INDEX(Кат!$A:$A,MATCH($C4272,Кат!$I:$I,0)),INDEX(Торг!$A:$A,MATCH($C4272,Торг!$I:$I,0))),"")</f>
        <v/>
      </c>
      <c r="M4272" s="132" t="str">
        <f>IFERROR(IFERROR(INDEX(Кат!$B:$B,MATCH($C4272,Кат!$I:$I,0)),INDEX(Торг!$B:$B,MATCH($C4272,Торг!$I:$I,0))),"")</f>
        <v/>
      </c>
      <c r="N4272" s="132" t="str">
        <f t="shared" si="66"/>
        <v>LYNX XF530</v>
      </c>
      <c r="O4272" s="132" t="str">
        <f>IFERROR(IFERROR(INDEX(Кат!$B:$B,MATCH($N4272,Кат!$I:$I,0)),INDEX(Торг!$B:$B,MATCH($N4272,Торг!$I:$I,0))),"")</f>
        <v/>
      </c>
    </row>
    <row r="4273" spans="1:15" outlineLevel="3">
      <c r="A4273" t="s">
        <v>26688</v>
      </c>
      <c r="C4273" s="191" t="s">
        <v>26689</v>
      </c>
      <c r="E4273" t="s">
        <v>26690</v>
      </c>
      <c r="F4273" t="s">
        <v>2221</v>
      </c>
      <c r="G4273" t="s">
        <v>399</v>
      </c>
      <c r="H4273">
        <v>540</v>
      </c>
      <c r="J4273" t="s">
        <v>22634</v>
      </c>
      <c r="K4273" s="132" t="str">
        <f>IFERROR(IFERROR(INDEX(Кат!$O:$O,MATCH($C4273,Кат!$I:$I,0)),INDEX(Торг!$L:$L,MATCH($C4273,Торг!$I:$I,0))),"")</f>
        <v/>
      </c>
      <c r="L4273" s="132" t="str">
        <f>IFERROR(IFERROR(INDEX(Кат!$A:$A,MATCH($C4273,Кат!$I:$I,0)),INDEX(Торг!$A:$A,MATCH($C4273,Торг!$I:$I,0))),"")</f>
        <v/>
      </c>
      <c r="M4273" s="132" t="str">
        <f>IFERROR(IFERROR(INDEX(Кат!$B:$B,MATCH($C4273,Кат!$I:$I,0)),INDEX(Торг!$B:$B,MATCH($C4273,Торг!$I:$I,0))),"")</f>
        <v/>
      </c>
      <c r="N4273" s="132" t="str">
        <f t="shared" si="66"/>
        <v>LYNX XF550</v>
      </c>
      <c r="O4273" s="132" t="str">
        <f>IFERROR(IFERROR(INDEX(Кат!$B:$B,MATCH($N4273,Кат!$I:$I,0)),INDEX(Торг!$B:$B,MATCH($N4273,Торг!$I:$I,0))),"")</f>
        <v/>
      </c>
    </row>
    <row r="4274" spans="1:15" outlineLevel="3">
      <c r="A4274" t="s">
        <v>17207</v>
      </c>
      <c r="C4274" s="191" t="s">
        <v>6501</v>
      </c>
      <c r="E4274" t="s">
        <v>14055</v>
      </c>
      <c r="F4274" t="s">
        <v>2221</v>
      </c>
      <c r="G4274" t="s">
        <v>399</v>
      </c>
      <c r="H4274">
        <v>560</v>
      </c>
      <c r="J4274" t="s">
        <v>22634</v>
      </c>
      <c r="K4274" s="132" t="str">
        <f>IFERROR(IFERROR(INDEX(Кат!$O:$O,MATCH($C4274,Кат!$I:$I,0)),INDEX(Торг!$L:$L,MATCH($C4274,Торг!$I:$I,0))),"")</f>
        <v/>
      </c>
      <c r="L4274" s="132" t="str">
        <f>IFERROR(IFERROR(INDEX(Кат!$A:$A,MATCH($C4274,Кат!$I:$I,0)),INDEX(Торг!$A:$A,MATCH($C4274,Торг!$I:$I,0))),"")</f>
        <v/>
      </c>
      <c r="M4274" s="132" t="str">
        <f>IFERROR(IFERROR(INDEX(Кат!$B:$B,MATCH($C4274,Кат!$I:$I,0)),INDEX(Торг!$B:$B,MATCH($C4274,Торг!$I:$I,0))),"")</f>
        <v/>
      </c>
      <c r="N4274" s="132" t="str">
        <f t="shared" si="66"/>
        <v>LYNX XF600</v>
      </c>
      <c r="O4274" s="132" t="str">
        <f>IFERROR(IFERROR(INDEX(Кат!$B:$B,MATCH($N4274,Кат!$I:$I,0)),INDEX(Торг!$B:$B,MATCH($N4274,Торг!$I:$I,0))),"")</f>
        <v/>
      </c>
    </row>
    <row r="4275" spans="1:15" outlineLevel="3">
      <c r="A4275" t="s">
        <v>23197</v>
      </c>
      <c r="C4275" s="191" t="s">
        <v>23198</v>
      </c>
      <c r="E4275" t="s">
        <v>23199</v>
      </c>
      <c r="F4275" t="s">
        <v>2221</v>
      </c>
      <c r="G4275" t="s">
        <v>399</v>
      </c>
      <c r="H4275">
        <v>600</v>
      </c>
      <c r="J4275" t="s">
        <v>22634</v>
      </c>
      <c r="K4275" s="132" t="str">
        <f>IFERROR(IFERROR(INDEX(Кат!$O:$O,MATCH($C4275,Кат!$I:$I,0)),INDEX(Торг!$L:$L,MATCH($C4275,Торг!$I:$I,0))),"")</f>
        <v/>
      </c>
      <c r="L4275" s="132" t="str">
        <f>IFERROR(IFERROR(INDEX(Кат!$A:$A,MATCH($C4275,Кат!$I:$I,0)),INDEX(Торг!$A:$A,MATCH($C4275,Торг!$I:$I,0))),"")</f>
        <v/>
      </c>
      <c r="M4275" s="132" t="str">
        <f>IFERROR(IFERROR(INDEX(Кат!$B:$B,MATCH($C4275,Кат!$I:$I,0)),INDEX(Торг!$B:$B,MATCH($C4275,Торг!$I:$I,0))),"")</f>
        <v/>
      </c>
      <c r="N4275" s="132" t="str">
        <f t="shared" si="66"/>
        <v>LYNX XF650</v>
      </c>
      <c r="O4275" s="132" t="str">
        <f>IFERROR(IFERROR(INDEX(Кат!$B:$B,MATCH($N4275,Кат!$I:$I,0)),INDEX(Торг!$B:$B,MATCH($N4275,Торг!$I:$I,0))),"")</f>
        <v/>
      </c>
    </row>
    <row r="4276" spans="1:15" outlineLevel="3">
      <c r="A4276" t="s">
        <v>17208</v>
      </c>
      <c r="C4276" s="191" t="s">
        <v>6502</v>
      </c>
      <c r="E4276" t="s">
        <v>6503</v>
      </c>
      <c r="F4276" t="s">
        <v>2221</v>
      </c>
      <c r="G4276" t="s">
        <v>399</v>
      </c>
      <c r="H4276">
        <v>600</v>
      </c>
      <c r="J4276" t="s">
        <v>22634</v>
      </c>
      <c r="K4276" s="132" t="str">
        <f>IFERROR(IFERROR(INDEX(Кат!$O:$O,MATCH($C4276,Кат!$I:$I,0)),INDEX(Торг!$L:$L,MATCH($C4276,Торг!$I:$I,0))),"")</f>
        <v/>
      </c>
      <c r="L4276" s="132" t="str">
        <f>IFERROR(IFERROR(INDEX(Кат!$A:$A,MATCH($C4276,Кат!$I:$I,0)),INDEX(Торг!$A:$A,MATCH($C4276,Торг!$I:$I,0))),"")</f>
        <v/>
      </c>
      <c r="M4276" s="132" t="str">
        <f>IFERROR(IFERROR(INDEX(Кат!$B:$B,MATCH($C4276,Кат!$I:$I,0)),INDEX(Торг!$B:$B,MATCH($C4276,Торг!$I:$I,0))),"")</f>
        <v/>
      </c>
      <c r="N4276" s="132" t="str">
        <f t="shared" si="66"/>
        <v>LYNX XF700</v>
      </c>
      <c r="O4276" s="132" t="str">
        <f>IFERROR(IFERROR(INDEX(Кат!$B:$B,MATCH($N4276,Кат!$I:$I,0)),INDEX(Торг!$B:$B,MATCH($N4276,Торг!$I:$I,0))),"")</f>
        <v/>
      </c>
    </row>
    <row r="4277" spans="1:15" outlineLevel="3">
      <c r="A4277" t="s">
        <v>27934</v>
      </c>
      <c r="C4277" s="191" t="s">
        <v>27935</v>
      </c>
      <c r="E4277" t="s">
        <v>27936</v>
      </c>
      <c r="F4277" t="s">
        <v>2221</v>
      </c>
      <c r="G4277" t="s">
        <v>399</v>
      </c>
      <c r="H4277">
        <v>620</v>
      </c>
      <c r="J4277" t="s">
        <v>22634</v>
      </c>
      <c r="K4277" s="132" t="str">
        <f>IFERROR(IFERROR(INDEX(Кат!$O:$O,MATCH($C4277,Кат!$I:$I,0)),INDEX(Торг!$L:$L,MATCH($C4277,Торг!$I:$I,0))),"")</f>
        <v/>
      </c>
      <c r="L4277" s="132" t="str">
        <f>IFERROR(IFERROR(INDEX(Кат!$A:$A,MATCH($C4277,Кат!$I:$I,0)),INDEX(Торг!$A:$A,MATCH($C4277,Торг!$I:$I,0))),"")</f>
        <v/>
      </c>
      <c r="M4277" s="132" t="str">
        <f>IFERROR(IFERROR(INDEX(Кат!$B:$B,MATCH($C4277,Кат!$I:$I,0)),INDEX(Торг!$B:$B,MATCH($C4277,Торг!$I:$I,0))),"")</f>
        <v/>
      </c>
      <c r="N4277" s="132" t="str">
        <f t="shared" si="66"/>
        <v>LYNX XF750</v>
      </c>
      <c r="O4277" s="132" t="str">
        <f>IFERROR(IFERROR(INDEX(Кат!$B:$B,MATCH($N4277,Кат!$I:$I,0)),INDEX(Торг!$B:$B,MATCH($N4277,Торг!$I:$I,0))),"")</f>
        <v/>
      </c>
    </row>
    <row r="4278" spans="1:15" outlineLevel="3">
      <c r="A4278" t="s">
        <v>17209</v>
      </c>
      <c r="C4278" s="191" t="s">
        <v>2248</v>
      </c>
      <c r="E4278" t="s">
        <v>2249</v>
      </c>
      <c r="F4278" t="s">
        <v>2221</v>
      </c>
      <c r="G4278" t="s">
        <v>375</v>
      </c>
      <c r="H4278">
        <v>760</v>
      </c>
      <c r="J4278" t="s">
        <v>22634</v>
      </c>
      <c r="K4278" s="132" t="str">
        <f>IFERROR(IFERROR(INDEX(Кат!$O:$O,MATCH($C4278,Кат!$I:$I,0)),INDEX(Торг!$L:$L,MATCH($C4278,Торг!$I:$I,0))),"")</f>
        <v/>
      </c>
      <c r="L4278" s="132" t="str">
        <f>IFERROR(IFERROR(INDEX(Кат!$A:$A,MATCH($C4278,Кат!$I:$I,0)),INDEX(Торг!$A:$A,MATCH($C4278,Торг!$I:$I,0))),"")</f>
        <v/>
      </c>
      <c r="M4278" s="132" t="str">
        <f>IFERROR(IFERROR(INDEX(Кат!$B:$B,MATCH($C4278,Кат!$I:$I,0)),INDEX(Торг!$B:$B,MATCH($C4278,Торг!$I:$I,0))),"")</f>
        <v/>
      </c>
      <c r="N4278" s="132" t="str">
        <f t="shared" si="66"/>
        <v>LYNX XF6535R</v>
      </c>
      <c r="O4278" s="132" t="str">
        <f>IFERROR(IFERROR(INDEX(Кат!$B:$B,MATCH($N4278,Кат!$I:$I,0)),INDEX(Торг!$B:$B,MATCH($N4278,Торг!$I:$I,0))),"")</f>
        <v/>
      </c>
    </row>
    <row r="4279" spans="1:15" outlineLevel="3">
      <c r="A4279" t="s">
        <v>24029</v>
      </c>
      <c r="C4279" s="191"/>
      <c r="E4279" t="s">
        <v>23694</v>
      </c>
      <c r="J4279" t="s">
        <v>22634</v>
      </c>
      <c r="K4279" s="132" t="str">
        <f>IFERROR(IFERROR(INDEX(Кат!$O:$O,MATCH($C4279,Кат!$I:$I,0)),INDEX(Торг!$L:$L,MATCH($C4279,Торг!$I:$I,0))),"")</f>
        <v/>
      </c>
      <c r="L4279" s="132" t="str">
        <f>IFERROR(IFERROR(INDEX(Кат!$A:$A,MATCH($C4279,Кат!$I:$I,0)),INDEX(Торг!$A:$A,MATCH($C4279,Торг!$I:$I,0))),"")</f>
        <v/>
      </c>
      <c r="M4279" s="132" t="str">
        <f>IFERROR(IFERROR(INDEX(Кат!$B:$B,MATCH($C4279,Кат!$I:$I,0)),INDEX(Торг!$B:$B,MATCH($C4279,Торг!$I:$I,0))),"")</f>
        <v/>
      </c>
      <c r="N4279" s="132" t="str">
        <f t="shared" si="66"/>
        <v xml:space="preserve"> </v>
      </c>
      <c r="O4279" s="132" t="str">
        <f>IFERROR(IFERROR(INDEX(Кат!$B:$B,MATCH($N4279,Кат!$I:$I,0)),INDEX(Торг!$B:$B,MATCH($N4279,Торг!$I:$I,0))),"")</f>
        <v/>
      </c>
    </row>
    <row r="4280" spans="1:15" outlineLevel="3">
      <c r="A4280" t="s">
        <v>17210</v>
      </c>
      <c r="C4280" s="191" t="s">
        <v>6504</v>
      </c>
      <c r="E4280" t="s">
        <v>6505</v>
      </c>
      <c r="F4280" t="s">
        <v>2221</v>
      </c>
      <c r="G4280" t="s">
        <v>399</v>
      </c>
      <c r="H4280">
        <v>480</v>
      </c>
      <c r="J4280" t="s">
        <v>22634</v>
      </c>
      <c r="K4280" s="132" t="str">
        <f>IFERROR(IFERROR(INDEX(Кат!$O:$O,MATCH($C4280,Кат!$I:$I,0)),INDEX(Торг!$L:$L,MATCH($C4280,Торг!$I:$I,0))),"")</f>
        <v/>
      </c>
      <c r="L4280" s="132" t="str">
        <f>IFERROR(IFERROR(INDEX(Кат!$A:$A,MATCH($C4280,Кат!$I:$I,0)),INDEX(Торг!$A:$A,MATCH($C4280,Торг!$I:$I,0))),"")</f>
        <v/>
      </c>
      <c r="M4280" s="132" t="str">
        <f>IFERROR(IFERROR(INDEX(Кат!$B:$B,MATCH($C4280,Кат!$I:$I,0)),INDEX(Торг!$B:$B,MATCH($C4280,Торг!$I:$I,0))),"")</f>
        <v/>
      </c>
      <c r="N4280" s="132" t="str">
        <f t="shared" si="66"/>
        <v>LYNX LX350</v>
      </c>
      <c r="O4280" s="132" t="str">
        <f>IFERROR(IFERROR(INDEX(Кат!$B:$B,MATCH($N4280,Кат!$I:$I,0)),INDEX(Торг!$B:$B,MATCH($N4280,Торг!$I:$I,0))),"")</f>
        <v/>
      </c>
    </row>
    <row r="4281" spans="1:15" outlineLevel="3">
      <c r="A4281" t="s">
        <v>17211</v>
      </c>
      <c r="C4281" s="191" t="s">
        <v>6506</v>
      </c>
      <c r="E4281" t="s">
        <v>6507</v>
      </c>
      <c r="F4281" t="s">
        <v>2221</v>
      </c>
      <c r="G4281" t="s">
        <v>399</v>
      </c>
      <c r="H4281">
        <v>490</v>
      </c>
      <c r="J4281" t="s">
        <v>22634</v>
      </c>
      <c r="K4281" s="132" t="str">
        <f>IFERROR(IFERROR(INDEX(Кат!$O:$O,MATCH($C4281,Кат!$I:$I,0)),INDEX(Торг!$L:$L,MATCH($C4281,Торг!$I:$I,0))),"")</f>
        <v/>
      </c>
      <c r="L4281" s="132" t="str">
        <f>IFERROR(IFERROR(INDEX(Кат!$A:$A,MATCH($C4281,Кат!$I:$I,0)),INDEX(Торг!$A:$A,MATCH($C4281,Торг!$I:$I,0))),"")</f>
        <v/>
      </c>
      <c r="M4281" s="132" t="str">
        <f>IFERROR(IFERROR(INDEX(Кат!$B:$B,MATCH($C4281,Кат!$I:$I,0)),INDEX(Торг!$B:$B,MATCH($C4281,Торг!$I:$I,0))),"")</f>
        <v/>
      </c>
      <c r="N4281" s="132" t="str">
        <f t="shared" si="66"/>
        <v>LYNX LX400</v>
      </c>
      <c r="O4281" s="132" t="str">
        <f>IFERROR(IFERROR(INDEX(Кат!$B:$B,MATCH($N4281,Кат!$I:$I,0)),INDEX(Торг!$B:$B,MATCH($N4281,Торг!$I:$I,0))),"")</f>
        <v/>
      </c>
    </row>
    <row r="4282" spans="1:15" outlineLevel="3">
      <c r="A4282" t="s">
        <v>26691</v>
      </c>
      <c r="C4282" s="191" t="s">
        <v>26692</v>
      </c>
      <c r="E4282" t="s">
        <v>26693</v>
      </c>
      <c r="F4282" t="s">
        <v>2221</v>
      </c>
      <c r="G4282" t="s">
        <v>399</v>
      </c>
      <c r="H4282">
        <v>510</v>
      </c>
      <c r="J4282" t="s">
        <v>22634</v>
      </c>
      <c r="K4282" s="132" t="str">
        <f>IFERROR(IFERROR(INDEX(Кат!$O:$O,MATCH($C4282,Кат!$I:$I,0)),INDEX(Торг!$L:$L,MATCH($C4282,Торг!$I:$I,0))),"")</f>
        <v/>
      </c>
      <c r="L4282" s="132" t="str">
        <f>IFERROR(IFERROR(INDEX(Кат!$A:$A,MATCH($C4282,Кат!$I:$I,0)),INDEX(Торг!$A:$A,MATCH($C4282,Торг!$I:$I,0))),"")</f>
        <v/>
      </c>
      <c r="M4282" s="132" t="str">
        <f>IFERROR(IFERROR(INDEX(Кат!$B:$B,MATCH($C4282,Кат!$I:$I,0)),INDEX(Торг!$B:$B,MATCH($C4282,Торг!$I:$I,0))),"")</f>
        <v/>
      </c>
      <c r="N4282" s="132" t="str">
        <f t="shared" si="66"/>
        <v>LYNX LX450</v>
      </c>
      <c r="O4282" s="132" t="str">
        <f>IFERROR(IFERROR(INDEX(Кат!$B:$B,MATCH($N4282,Кат!$I:$I,0)),INDEX(Торг!$B:$B,MATCH($N4282,Торг!$I:$I,0))),"")</f>
        <v/>
      </c>
    </row>
    <row r="4283" spans="1:15" outlineLevel="3">
      <c r="A4283" t="s">
        <v>17212</v>
      </c>
      <c r="C4283" s="191" t="s">
        <v>6508</v>
      </c>
      <c r="E4283" t="s">
        <v>6509</v>
      </c>
      <c r="F4283" t="s">
        <v>2221</v>
      </c>
      <c r="G4283" t="s">
        <v>399</v>
      </c>
      <c r="H4283">
        <v>520</v>
      </c>
      <c r="J4283" t="s">
        <v>22634</v>
      </c>
      <c r="K4283" s="132" t="str">
        <f>IFERROR(IFERROR(INDEX(Кат!$O:$O,MATCH($C4283,Кат!$I:$I,0)),INDEX(Торг!$L:$L,MATCH($C4283,Торг!$I:$I,0))),"")</f>
        <v/>
      </c>
      <c r="L4283" s="132" t="str">
        <f>IFERROR(IFERROR(INDEX(Кат!$A:$A,MATCH($C4283,Кат!$I:$I,0)),INDEX(Торг!$A:$A,MATCH($C4283,Торг!$I:$I,0))),"")</f>
        <v/>
      </c>
      <c r="M4283" s="132" t="str">
        <f>IFERROR(IFERROR(INDEX(Кат!$B:$B,MATCH($C4283,Кат!$I:$I,0)),INDEX(Торг!$B:$B,MATCH($C4283,Торг!$I:$I,0))),"")</f>
        <v/>
      </c>
      <c r="N4283" s="132" t="str">
        <f t="shared" si="66"/>
        <v>LYNX LX500</v>
      </c>
      <c r="O4283" s="132" t="str">
        <f>IFERROR(IFERROR(INDEX(Кат!$B:$B,MATCH($N4283,Кат!$I:$I,0)),INDEX(Торг!$B:$B,MATCH($N4283,Торг!$I:$I,0))),"")</f>
        <v/>
      </c>
    </row>
    <row r="4284" spans="1:15" outlineLevel="3">
      <c r="A4284" t="s">
        <v>17213</v>
      </c>
      <c r="C4284" s="191" t="s">
        <v>6510</v>
      </c>
      <c r="E4284" t="s">
        <v>6511</v>
      </c>
      <c r="F4284" t="s">
        <v>2221</v>
      </c>
      <c r="G4284" t="s">
        <v>399</v>
      </c>
      <c r="H4284">
        <v>540</v>
      </c>
      <c r="J4284" t="s">
        <v>22634</v>
      </c>
      <c r="K4284" s="132" t="str">
        <f>IFERROR(IFERROR(INDEX(Кат!$O:$O,MATCH($C4284,Кат!$I:$I,0)),INDEX(Торг!$L:$L,MATCH($C4284,Торг!$I:$I,0))),"")</f>
        <v/>
      </c>
      <c r="L4284" s="132" t="str">
        <f>IFERROR(IFERROR(INDEX(Кат!$A:$A,MATCH($C4284,Кат!$I:$I,0)),INDEX(Торг!$A:$A,MATCH($C4284,Торг!$I:$I,0))),"")</f>
        <v/>
      </c>
      <c r="M4284" s="132" t="str">
        <f>IFERROR(IFERROR(INDEX(Кат!$B:$B,MATCH($C4284,Кат!$I:$I,0)),INDEX(Торг!$B:$B,MATCH($C4284,Торг!$I:$I,0))),"")</f>
        <v/>
      </c>
      <c r="N4284" s="132" t="str">
        <f t="shared" si="66"/>
        <v>LYNX LX530</v>
      </c>
      <c r="O4284" s="132" t="str">
        <f>IFERROR(IFERROR(INDEX(Кат!$B:$B,MATCH($N4284,Кат!$I:$I,0)),INDEX(Торг!$B:$B,MATCH($N4284,Торг!$I:$I,0))),"")</f>
        <v/>
      </c>
    </row>
    <row r="4285" spans="1:15" outlineLevel="3">
      <c r="A4285" t="s">
        <v>17214</v>
      </c>
      <c r="C4285" s="191" t="s">
        <v>6512</v>
      </c>
      <c r="E4285" t="s">
        <v>6513</v>
      </c>
      <c r="F4285" t="s">
        <v>2221</v>
      </c>
      <c r="G4285" t="s">
        <v>399</v>
      </c>
      <c r="H4285">
        <v>550</v>
      </c>
      <c r="J4285" t="s">
        <v>22634</v>
      </c>
      <c r="K4285" s="132" t="str">
        <f>IFERROR(IFERROR(INDEX(Кат!$O:$O,MATCH($C4285,Кат!$I:$I,0)),INDEX(Торг!$L:$L,MATCH($C4285,Торг!$I:$I,0))),"")</f>
        <v/>
      </c>
      <c r="L4285" s="132" t="str">
        <f>IFERROR(IFERROR(INDEX(Кат!$A:$A,MATCH($C4285,Кат!$I:$I,0)),INDEX(Торг!$A:$A,MATCH($C4285,Торг!$I:$I,0))),"")</f>
        <v/>
      </c>
      <c r="M4285" s="132" t="str">
        <f>IFERROR(IFERROR(INDEX(Кат!$B:$B,MATCH($C4285,Кат!$I:$I,0)),INDEX(Торг!$B:$B,MATCH($C4285,Торг!$I:$I,0))),"")</f>
        <v/>
      </c>
      <c r="N4285" s="132" t="str">
        <f t="shared" si="66"/>
        <v>LYNX LX550</v>
      </c>
      <c r="O4285" s="132" t="str">
        <f>IFERROR(IFERROR(INDEX(Кат!$B:$B,MATCH($N4285,Кат!$I:$I,0)),INDEX(Торг!$B:$B,MATCH($N4285,Торг!$I:$I,0))),"")</f>
        <v/>
      </c>
    </row>
    <row r="4286" spans="1:15" outlineLevel="3">
      <c r="A4286" t="s">
        <v>17215</v>
      </c>
      <c r="C4286" s="191" t="s">
        <v>6514</v>
      </c>
      <c r="E4286" t="s">
        <v>6515</v>
      </c>
      <c r="F4286" t="s">
        <v>2221</v>
      </c>
      <c r="G4286" t="s">
        <v>399</v>
      </c>
      <c r="H4286">
        <v>560</v>
      </c>
      <c r="J4286" t="s">
        <v>22634</v>
      </c>
      <c r="K4286" s="132" t="str">
        <f>IFERROR(IFERROR(INDEX(Кат!$O:$O,MATCH($C4286,Кат!$I:$I,0)),INDEX(Торг!$L:$L,MATCH($C4286,Торг!$I:$I,0))),"")</f>
        <v/>
      </c>
      <c r="L4286" s="132" t="str">
        <f>IFERROR(IFERROR(INDEX(Кат!$A:$A,MATCH($C4286,Кат!$I:$I,0)),INDEX(Торг!$A:$A,MATCH($C4286,Торг!$I:$I,0))),"")</f>
        <v/>
      </c>
      <c r="M4286" s="132" t="str">
        <f>IFERROR(IFERROR(INDEX(Кат!$B:$B,MATCH($C4286,Кат!$I:$I,0)),INDEX(Торг!$B:$B,MATCH($C4286,Торг!$I:$I,0))),"")</f>
        <v/>
      </c>
      <c r="N4286" s="132" t="str">
        <f t="shared" si="66"/>
        <v>LYNX LX600</v>
      </c>
      <c r="O4286" s="132" t="str">
        <f>IFERROR(IFERROR(INDEX(Кат!$B:$B,MATCH($N4286,Кат!$I:$I,0)),INDEX(Торг!$B:$B,MATCH($N4286,Торг!$I:$I,0))),"")</f>
        <v/>
      </c>
    </row>
    <row r="4287" spans="1:15" outlineLevel="3">
      <c r="A4287" t="s">
        <v>17216</v>
      </c>
      <c r="C4287" s="191" t="s">
        <v>13592</v>
      </c>
      <c r="E4287" t="s">
        <v>13636</v>
      </c>
      <c r="F4287" t="s">
        <v>2221</v>
      </c>
      <c r="G4287" t="s">
        <v>399</v>
      </c>
      <c r="H4287">
        <v>560</v>
      </c>
      <c r="J4287" t="s">
        <v>22634</v>
      </c>
      <c r="K4287" s="132" t="str">
        <f>IFERROR(IFERROR(INDEX(Кат!$O:$O,MATCH($C4287,Кат!$I:$I,0)),INDEX(Торг!$L:$L,MATCH($C4287,Торг!$I:$I,0))),"")</f>
        <v/>
      </c>
      <c r="L4287" s="132" t="str">
        <f>IFERROR(IFERROR(INDEX(Кат!$A:$A,MATCH($C4287,Кат!$I:$I,0)),INDEX(Торг!$A:$A,MATCH($C4287,Торг!$I:$I,0))),"")</f>
        <v/>
      </c>
      <c r="M4287" s="132" t="str">
        <f>IFERROR(IFERROR(INDEX(Кат!$B:$B,MATCH($C4287,Кат!$I:$I,0)),INDEX(Торг!$B:$B,MATCH($C4287,Торг!$I:$I,0))),"")</f>
        <v/>
      </c>
      <c r="N4287" s="132" t="str">
        <f t="shared" si="66"/>
        <v>LYNX LX650</v>
      </c>
      <c r="O4287" s="132" t="str">
        <f>IFERROR(IFERROR(INDEX(Кат!$B:$B,MATCH($N4287,Кат!$I:$I,0)),INDEX(Торг!$B:$B,MATCH($N4287,Торг!$I:$I,0))),"")</f>
        <v/>
      </c>
    </row>
    <row r="4288" spans="1:15" outlineLevel="3">
      <c r="A4288" t="s">
        <v>27678</v>
      </c>
      <c r="C4288" s="191"/>
      <c r="E4288" t="s">
        <v>27679</v>
      </c>
      <c r="J4288" t="s">
        <v>22634</v>
      </c>
      <c r="K4288" s="132" t="str">
        <f>IFERROR(IFERROR(INDEX(Кат!$O:$O,MATCH($C4288,Кат!$I:$I,0)),INDEX(Торг!$L:$L,MATCH($C4288,Торг!$I:$I,0))),"")</f>
        <v/>
      </c>
      <c r="L4288" s="132" t="str">
        <f>IFERROR(IFERROR(INDEX(Кат!$A:$A,MATCH($C4288,Кат!$I:$I,0)),INDEX(Торг!$A:$A,MATCH($C4288,Торг!$I:$I,0))),"")</f>
        <v/>
      </c>
      <c r="M4288" s="132" t="str">
        <f>IFERROR(IFERROR(INDEX(Кат!$B:$B,MATCH($C4288,Кат!$I:$I,0)),INDEX(Торг!$B:$B,MATCH($C4288,Торг!$I:$I,0))),"")</f>
        <v/>
      </c>
      <c r="N4288" s="132" t="str">
        <f t="shared" si="66"/>
        <v xml:space="preserve"> </v>
      </c>
      <c r="O4288" s="132" t="str">
        <f>IFERROR(IFERROR(INDEX(Кат!$B:$B,MATCH($N4288,Кат!$I:$I,0)),INDEX(Торг!$B:$B,MATCH($N4288,Торг!$I:$I,0))),"")</f>
        <v/>
      </c>
    </row>
    <row r="4289" spans="1:15" outlineLevel="3">
      <c r="A4289" t="s">
        <v>27680</v>
      </c>
      <c r="C4289" s="191" t="s">
        <v>27681</v>
      </c>
      <c r="E4289" t="s">
        <v>27682</v>
      </c>
      <c r="F4289" t="s">
        <v>2221</v>
      </c>
      <c r="G4289" t="s">
        <v>399</v>
      </c>
      <c r="H4289">
        <v>330</v>
      </c>
      <c r="J4289" t="s">
        <v>22634</v>
      </c>
      <c r="K4289" s="132" t="str">
        <f>IFERROR(IFERROR(INDEX(Кат!$O:$O,MATCH($C4289,Кат!$I:$I,0)),INDEX(Торг!$L:$L,MATCH($C4289,Торг!$I:$I,0))),"")</f>
        <v/>
      </c>
      <c r="L4289" s="132" t="str">
        <f>IFERROR(IFERROR(INDEX(Кат!$A:$A,MATCH($C4289,Кат!$I:$I,0)),INDEX(Торг!$A:$A,MATCH($C4289,Торг!$I:$I,0))),"")</f>
        <v/>
      </c>
      <c r="M4289" s="132" t="str">
        <f>IFERROR(IFERROR(INDEX(Кат!$B:$B,MATCH($C4289,Кат!$I:$I,0)),INDEX(Торг!$B:$B,MATCH($C4289,Торг!$I:$I,0))),"")</f>
        <v/>
      </c>
      <c r="N4289" s="132" t="str">
        <f t="shared" si="66"/>
        <v>LYNX LR35A</v>
      </c>
      <c r="O4289" s="132" t="str">
        <f>IFERROR(IFERROR(INDEX(Кат!$B:$B,MATCH($N4289,Кат!$I:$I,0)),INDEX(Торг!$B:$B,MATCH($N4289,Торг!$I:$I,0))),"")</f>
        <v/>
      </c>
    </row>
    <row r="4290" spans="1:15" outlineLevel="3">
      <c r="A4290" t="s">
        <v>27683</v>
      </c>
      <c r="C4290" s="191" t="s">
        <v>27684</v>
      </c>
      <c r="E4290" t="s">
        <v>27685</v>
      </c>
      <c r="F4290" t="s">
        <v>2221</v>
      </c>
      <c r="G4290" t="s">
        <v>399</v>
      </c>
      <c r="H4290">
        <v>360</v>
      </c>
      <c r="J4290" t="s">
        <v>22634</v>
      </c>
      <c r="K4290" s="132" t="str">
        <f>IFERROR(IFERROR(INDEX(Кат!$O:$O,MATCH($C4290,Кат!$I:$I,0)),INDEX(Торг!$L:$L,MATCH($C4290,Торг!$I:$I,0))),"")</f>
        <v/>
      </c>
      <c r="L4290" s="132" t="str">
        <f>IFERROR(IFERROR(INDEX(Кат!$A:$A,MATCH($C4290,Кат!$I:$I,0)),INDEX(Торг!$A:$A,MATCH($C4290,Торг!$I:$I,0))),"")</f>
        <v/>
      </c>
      <c r="M4290" s="132" t="str">
        <f>IFERROR(IFERROR(INDEX(Кат!$B:$B,MATCH($C4290,Кат!$I:$I,0)),INDEX(Торг!$B:$B,MATCH($C4290,Торг!$I:$I,0))),"")</f>
        <v/>
      </c>
      <c r="N4290" s="132" t="str">
        <f t="shared" si="66"/>
        <v>LYNX LR30C</v>
      </c>
      <c r="O4290" s="132" t="str">
        <f>IFERROR(IFERROR(INDEX(Кат!$B:$B,MATCH($N4290,Кат!$I:$I,0)),INDEX(Торг!$B:$B,MATCH($N4290,Торг!$I:$I,0))),"")</f>
        <v/>
      </c>
    </row>
    <row r="4291" spans="1:15" outlineLevel="3">
      <c r="A4291" t="s">
        <v>24030</v>
      </c>
      <c r="C4291" s="191"/>
      <c r="E4291" t="s">
        <v>24031</v>
      </c>
      <c r="J4291" t="s">
        <v>22634</v>
      </c>
      <c r="K4291" s="132" t="str">
        <f>IFERROR(IFERROR(INDEX(Кат!$O:$O,MATCH($C4291,Кат!$I:$I,0)),INDEX(Торг!$L:$L,MATCH($C4291,Торг!$I:$I,0))),"")</f>
        <v/>
      </c>
      <c r="L4291" s="132" t="str">
        <f>IFERROR(IFERROR(INDEX(Кат!$A:$A,MATCH($C4291,Кат!$I:$I,0)),INDEX(Торг!$A:$A,MATCH($C4291,Торг!$I:$I,0))),"")</f>
        <v/>
      </c>
      <c r="M4291" s="132" t="str">
        <f>IFERROR(IFERROR(INDEX(Кат!$B:$B,MATCH($C4291,Кат!$I:$I,0)),INDEX(Торг!$B:$B,MATCH($C4291,Торг!$I:$I,0))),"")</f>
        <v/>
      </c>
      <c r="N4291" s="132" t="str">
        <f t="shared" si="66"/>
        <v xml:space="preserve"> </v>
      </c>
      <c r="O4291" s="132" t="str">
        <f>IFERROR(IFERROR(INDEX(Кат!$B:$B,MATCH($N4291,Кат!$I:$I,0)),INDEX(Торг!$B:$B,MATCH($N4291,Торг!$I:$I,0))),"")</f>
        <v/>
      </c>
    </row>
    <row r="4292" spans="1:15" outlineLevel="3">
      <c r="A4292" t="s">
        <v>17217</v>
      </c>
      <c r="C4292" s="191" t="s">
        <v>6516</v>
      </c>
      <c r="E4292" t="s">
        <v>6517</v>
      </c>
      <c r="F4292" t="s">
        <v>2221</v>
      </c>
      <c r="G4292" t="s">
        <v>399</v>
      </c>
      <c r="H4292">
        <v>520</v>
      </c>
      <c r="J4292" t="s">
        <v>22634</v>
      </c>
      <c r="K4292" s="132" t="str">
        <f>IFERROR(IFERROR(INDEX(Кат!$O:$O,MATCH($C4292,Кат!$I:$I,0)),INDEX(Торг!$L:$L,MATCH($C4292,Торг!$I:$I,0))),"")</f>
        <v/>
      </c>
      <c r="L4292" s="132" t="str">
        <f>IFERROR(IFERROR(INDEX(Кат!$A:$A,MATCH($C4292,Кат!$I:$I,0)),INDEX(Торг!$A:$A,MATCH($C4292,Торг!$I:$I,0))),"")</f>
        <v/>
      </c>
      <c r="M4292" s="132" t="str">
        <f>IFERROR(IFERROR(INDEX(Кат!$B:$B,MATCH($C4292,Кат!$I:$I,0)),INDEX(Торг!$B:$B,MATCH($C4292,Торг!$I:$I,0))),"")</f>
        <v/>
      </c>
      <c r="N4292" s="132" t="str">
        <f t="shared" si="66"/>
        <v>LYNX LW330</v>
      </c>
      <c r="O4292" s="132" t="str">
        <f>IFERROR(IFERROR(INDEX(Кат!$B:$B,MATCH($N4292,Кат!$I:$I,0)),INDEX(Торг!$B:$B,MATCH($N4292,Торг!$I:$I,0))),"")</f>
        <v/>
      </c>
    </row>
    <row r="4293" spans="1:15" outlineLevel="3">
      <c r="A4293" t="s">
        <v>17218</v>
      </c>
      <c r="C4293" s="191" t="s">
        <v>6518</v>
      </c>
      <c r="E4293" t="s">
        <v>6519</v>
      </c>
      <c r="F4293" t="s">
        <v>2221</v>
      </c>
      <c r="G4293" t="s">
        <v>399</v>
      </c>
      <c r="H4293">
        <v>530</v>
      </c>
      <c r="J4293" t="s">
        <v>22634</v>
      </c>
      <c r="K4293" s="132" t="str">
        <f>IFERROR(IFERROR(INDEX(Кат!$O:$O,MATCH($C4293,Кат!$I:$I,0)),INDEX(Торг!$L:$L,MATCH($C4293,Торг!$I:$I,0))),"")</f>
        <v/>
      </c>
      <c r="L4293" s="132" t="str">
        <f>IFERROR(IFERROR(INDEX(Кат!$A:$A,MATCH($C4293,Кат!$I:$I,0)),INDEX(Торг!$A:$A,MATCH($C4293,Торг!$I:$I,0))),"")</f>
        <v/>
      </c>
      <c r="M4293" s="132" t="str">
        <f>IFERROR(IFERROR(INDEX(Кат!$B:$B,MATCH($C4293,Кат!$I:$I,0)),INDEX(Торг!$B:$B,MATCH($C4293,Торг!$I:$I,0))),"")</f>
        <v/>
      </c>
      <c r="N4293" s="132" t="str">
        <f t="shared" si="66"/>
        <v>LYNX LW360</v>
      </c>
      <c r="O4293" s="132" t="str">
        <f>IFERROR(IFERROR(INDEX(Кат!$B:$B,MATCH($N4293,Кат!$I:$I,0)),INDEX(Торг!$B:$B,MATCH($N4293,Торг!$I:$I,0))),"")</f>
        <v/>
      </c>
    </row>
    <row r="4294" spans="1:15" outlineLevel="2">
      <c r="A4294" t="s">
        <v>22721</v>
      </c>
      <c r="C4294" s="191" t="s">
        <v>22722</v>
      </c>
      <c r="E4294" t="s">
        <v>22723</v>
      </c>
      <c r="F4294" t="s">
        <v>2221</v>
      </c>
      <c r="G4294" t="s">
        <v>399</v>
      </c>
      <c r="H4294">
        <v>530</v>
      </c>
      <c r="J4294" t="s">
        <v>22634</v>
      </c>
      <c r="K4294" s="132" t="str">
        <f>IFERROR(IFERROR(INDEX(Кат!$O:$O,MATCH($C4294,Кат!$I:$I,0)),INDEX(Торг!$L:$L,MATCH($C4294,Торг!$I:$I,0))),"")</f>
        <v/>
      </c>
      <c r="L4294" s="132" t="str">
        <f>IFERROR(IFERROR(INDEX(Кат!$A:$A,MATCH($C4294,Кат!$I:$I,0)),INDEX(Торг!$A:$A,MATCH($C4294,Торг!$I:$I,0))),"")</f>
        <v/>
      </c>
      <c r="M4294" s="132" t="str">
        <f>IFERROR(IFERROR(INDEX(Кат!$B:$B,MATCH($C4294,Кат!$I:$I,0)),INDEX(Торг!$B:$B,MATCH($C4294,Торг!$I:$I,0))),"")</f>
        <v/>
      </c>
      <c r="N4294" s="132" t="str">
        <f t="shared" si="66"/>
        <v>LYNX LW380</v>
      </c>
      <c r="O4294" s="132" t="str">
        <f>IFERROR(IFERROR(INDEX(Кат!$B:$B,MATCH($N4294,Кат!$I:$I,0)),INDEX(Торг!$B:$B,MATCH($N4294,Торг!$I:$I,0))),"")</f>
        <v/>
      </c>
    </row>
    <row r="4295" spans="1:15" outlineLevel="3">
      <c r="A4295" t="s">
        <v>17219</v>
      </c>
      <c r="C4295" s="191" t="s">
        <v>13586</v>
      </c>
      <c r="E4295" t="s">
        <v>13637</v>
      </c>
      <c r="F4295" t="s">
        <v>2221</v>
      </c>
      <c r="G4295" t="s">
        <v>399</v>
      </c>
      <c r="H4295">
        <v>560</v>
      </c>
      <c r="J4295" t="s">
        <v>22634</v>
      </c>
      <c r="K4295" s="132" t="str">
        <f>IFERROR(IFERROR(INDEX(Кат!$O:$O,MATCH($C4295,Кат!$I:$I,0)),INDEX(Торг!$L:$L,MATCH($C4295,Торг!$I:$I,0))),"")</f>
        <v/>
      </c>
      <c r="L4295" s="132" t="str">
        <f>IFERROR(IFERROR(INDEX(Кат!$A:$A,MATCH($C4295,Кат!$I:$I,0)),INDEX(Торг!$A:$A,MATCH($C4295,Торг!$I:$I,0))),"")</f>
        <v/>
      </c>
      <c r="M4295" s="132" t="str">
        <f>IFERROR(IFERROR(INDEX(Кат!$B:$B,MATCH($C4295,Кат!$I:$I,0)),INDEX(Торг!$B:$B,MATCH($C4295,Торг!$I:$I,0))),"")</f>
        <v/>
      </c>
      <c r="N4295" s="132" t="str">
        <f t="shared" si="66"/>
        <v>LYNX LW400</v>
      </c>
      <c r="O4295" s="132" t="str">
        <f>IFERROR(IFERROR(INDEX(Кат!$B:$B,MATCH($N4295,Кат!$I:$I,0)),INDEX(Торг!$B:$B,MATCH($N4295,Торг!$I:$I,0))),"")</f>
        <v/>
      </c>
    </row>
    <row r="4296" spans="1:15" outlineLevel="3">
      <c r="A4296" t="s">
        <v>23241</v>
      </c>
      <c r="C4296" s="191" t="s">
        <v>23242</v>
      </c>
      <c r="E4296" t="s">
        <v>23243</v>
      </c>
      <c r="F4296" t="s">
        <v>2221</v>
      </c>
      <c r="G4296" t="s">
        <v>399</v>
      </c>
      <c r="H4296">
        <v>600</v>
      </c>
      <c r="J4296" t="s">
        <v>22634</v>
      </c>
      <c r="K4296" s="132" t="str">
        <f>IFERROR(IFERROR(INDEX(Кат!$O:$O,MATCH($C4296,Кат!$I:$I,0)),INDEX(Торг!$L:$L,MATCH($C4296,Торг!$I:$I,0))),"")</f>
        <v/>
      </c>
      <c r="L4296" s="132" t="str">
        <f>IFERROR(IFERROR(INDEX(Кат!$A:$A,MATCH($C4296,Кат!$I:$I,0)),INDEX(Торг!$A:$A,MATCH($C4296,Торг!$I:$I,0))),"")</f>
        <v/>
      </c>
      <c r="M4296" s="132" t="str">
        <f>IFERROR(IFERROR(INDEX(Кат!$B:$B,MATCH($C4296,Кат!$I:$I,0)),INDEX(Торг!$B:$B,MATCH($C4296,Торг!$I:$I,0))),"")</f>
        <v/>
      </c>
      <c r="N4296" s="132" t="str">
        <f t="shared" ref="N4296:N4359" si="67">_xlfn.CONCAT(F4296," ",C4296)</f>
        <v>LYNX LW430</v>
      </c>
      <c r="O4296" s="132" t="str">
        <f>IFERROR(IFERROR(INDEX(Кат!$B:$B,MATCH($N4296,Кат!$I:$I,0)),INDEX(Торг!$B:$B,MATCH($N4296,Торг!$I:$I,0))),"")</f>
        <v/>
      </c>
    </row>
    <row r="4297" spans="1:15" outlineLevel="3">
      <c r="A4297" t="s">
        <v>17220</v>
      </c>
      <c r="C4297" s="191" t="s">
        <v>13587</v>
      </c>
      <c r="E4297" t="s">
        <v>13638</v>
      </c>
      <c r="F4297" t="s">
        <v>2221</v>
      </c>
      <c r="G4297" t="s">
        <v>399</v>
      </c>
      <c r="H4297">
        <v>610</v>
      </c>
      <c r="J4297" t="s">
        <v>22634</v>
      </c>
      <c r="K4297" s="132" t="str">
        <f>IFERROR(IFERROR(INDEX(Кат!$O:$O,MATCH($C4297,Кат!$I:$I,0)),INDEX(Торг!$L:$L,MATCH($C4297,Торг!$I:$I,0))),"")</f>
        <v/>
      </c>
      <c r="L4297" s="132" t="str">
        <f>IFERROR(IFERROR(INDEX(Кат!$A:$A,MATCH($C4297,Кат!$I:$I,0)),INDEX(Торг!$A:$A,MATCH($C4297,Торг!$I:$I,0))),"")</f>
        <v/>
      </c>
      <c r="M4297" s="132" t="str">
        <f>IFERROR(IFERROR(INDEX(Кат!$B:$B,MATCH($C4297,Кат!$I:$I,0)),INDEX(Торг!$B:$B,MATCH($C4297,Торг!$I:$I,0))),"")</f>
        <v/>
      </c>
      <c r="N4297" s="132" t="str">
        <f t="shared" si="67"/>
        <v>LYNX LW450</v>
      </c>
      <c r="O4297" s="132" t="str">
        <f>IFERROR(IFERROR(INDEX(Кат!$B:$B,MATCH($N4297,Кат!$I:$I,0)),INDEX(Торг!$B:$B,MATCH($N4297,Торг!$I:$I,0))),"")</f>
        <v/>
      </c>
    </row>
    <row r="4298" spans="1:15" outlineLevel="4">
      <c r="A4298" t="s">
        <v>17221</v>
      </c>
      <c r="C4298" s="191" t="s">
        <v>13588</v>
      </c>
      <c r="E4298" t="s">
        <v>13639</v>
      </c>
      <c r="F4298" t="s">
        <v>2221</v>
      </c>
      <c r="G4298" t="s">
        <v>399</v>
      </c>
      <c r="H4298">
        <v>620</v>
      </c>
      <c r="J4298" t="s">
        <v>22634</v>
      </c>
      <c r="K4298" s="132" t="str">
        <f>IFERROR(IFERROR(INDEX(Кат!$O:$O,MATCH($C4298,Кат!$I:$I,0)),INDEX(Торг!$L:$L,MATCH($C4298,Торг!$I:$I,0))),"")</f>
        <v/>
      </c>
      <c r="L4298" s="132" t="str">
        <f>IFERROR(IFERROR(INDEX(Кат!$A:$A,MATCH($C4298,Кат!$I:$I,0)),INDEX(Торг!$A:$A,MATCH($C4298,Торг!$I:$I,0))),"")</f>
        <v/>
      </c>
      <c r="M4298" s="132" t="str">
        <f>IFERROR(IFERROR(INDEX(Кат!$B:$B,MATCH($C4298,Кат!$I:$I,0)),INDEX(Торг!$B:$B,MATCH($C4298,Торг!$I:$I,0))),"")</f>
        <v/>
      </c>
      <c r="N4298" s="132" t="str">
        <f t="shared" si="67"/>
        <v>LYNX LW480</v>
      </c>
      <c r="O4298" s="132" t="str">
        <f>IFERROR(IFERROR(INDEX(Кат!$B:$B,MATCH($N4298,Кат!$I:$I,0)),INDEX(Торг!$B:$B,MATCH($N4298,Торг!$I:$I,0))),"")</f>
        <v/>
      </c>
    </row>
    <row r="4299" spans="1:15" outlineLevel="4">
      <c r="A4299" t="s">
        <v>17222</v>
      </c>
      <c r="C4299" s="191" t="s">
        <v>2250</v>
      </c>
      <c r="E4299" t="s">
        <v>2251</v>
      </c>
      <c r="F4299" t="s">
        <v>2221</v>
      </c>
      <c r="G4299" t="s">
        <v>399</v>
      </c>
      <c r="H4299">
        <v>630</v>
      </c>
      <c r="J4299" t="s">
        <v>22634</v>
      </c>
      <c r="K4299" s="132" t="str">
        <f>IFERROR(IFERROR(INDEX(Кат!$O:$O,MATCH($C4299,Кат!$I:$I,0)),INDEX(Торг!$L:$L,MATCH($C4299,Торг!$I:$I,0))),"")</f>
        <v/>
      </c>
      <c r="L4299" s="132" t="str">
        <f>IFERROR(IFERROR(INDEX(Кат!$A:$A,MATCH($C4299,Кат!$I:$I,0)),INDEX(Торг!$A:$A,MATCH($C4299,Торг!$I:$I,0))),"")</f>
        <v/>
      </c>
      <c r="M4299" s="132" t="str">
        <f>IFERROR(IFERROR(INDEX(Кат!$B:$B,MATCH($C4299,Кат!$I:$I,0)),INDEX(Торг!$B:$B,MATCH($C4299,Торг!$I:$I,0))),"")</f>
        <v/>
      </c>
      <c r="N4299" s="132" t="str">
        <f t="shared" si="67"/>
        <v>LYNX LW500</v>
      </c>
      <c r="O4299" s="132" t="str">
        <f>IFERROR(IFERROR(INDEX(Кат!$B:$B,MATCH($N4299,Кат!$I:$I,0)),INDEX(Торг!$B:$B,MATCH($N4299,Торг!$I:$I,0))),"")</f>
        <v/>
      </c>
    </row>
    <row r="4300" spans="1:15" outlineLevel="4">
      <c r="A4300" t="s">
        <v>17223</v>
      </c>
      <c r="C4300" s="191" t="s">
        <v>13589</v>
      </c>
      <c r="E4300" t="s">
        <v>13640</v>
      </c>
      <c r="F4300" t="s">
        <v>2221</v>
      </c>
      <c r="G4300" t="s">
        <v>399</v>
      </c>
      <c r="H4300">
        <v>660</v>
      </c>
      <c r="J4300" t="s">
        <v>22634</v>
      </c>
      <c r="K4300" s="132" t="str">
        <f>IFERROR(IFERROR(INDEX(Кат!$O:$O,MATCH($C4300,Кат!$I:$I,0)),INDEX(Торг!$L:$L,MATCH($C4300,Торг!$I:$I,0))),"")</f>
        <v/>
      </c>
      <c r="L4300" s="132" t="str">
        <f>IFERROR(IFERROR(INDEX(Кат!$A:$A,MATCH($C4300,Кат!$I:$I,0)),INDEX(Торг!$A:$A,MATCH($C4300,Торг!$I:$I,0))),"")</f>
        <v/>
      </c>
      <c r="M4300" s="132" t="str">
        <f>IFERROR(IFERROR(INDEX(Кат!$B:$B,MATCH($C4300,Кат!$I:$I,0)),INDEX(Торг!$B:$B,MATCH($C4300,Торг!$I:$I,0))),"")</f>
        <v/>
      </c>
      <c r="N4300" s="132" t="str">
        <f t="shared" si="67"/>
        <v>LYNX LW530</v>
      </c>
      <c r="O4300" s="132" t="str">
        <f>IFERROR(IFERROR(INDEX(Кат!$B:$B,MATCH($N4300,Кат!$I:$I,0)),INDEX(Торг!$B:$B,MATCH($N4300,Торг!$I:$I,0))),"")</f>
        <v/>
      </c>
    </row>
    <row r="4301" spans="1:15" outlineLevel="4">
      <c r="A4301" t="s">
        <v>17224</v>
      </c>
      <c r="C4301" s="191" t="s">
        <v>6520</v>
      </c>
      <c r="E4301" t="s">
        <v>6521</v>
      </c>
      <c r="F4301" t="s">
        <v>2221</v>
      </c>
      <c r="G4301" t="s">
        <v>399</v>
      </c>
      <c r="H4301">
        <v>730</v>
      </c>
      <c r="J4301" t="s">
        <v>22634</v>
      </c>
      <c r="K4301" s="132" t="str">
        <f>IFERROR(IFERROR(INDEX(Кат!$O:$O,MATCH($C4301,Кат!$I:$I,0)),INDEX(Торг!$L:$L,MATCH($C4301,Торг!$I:$I,0))),"")</f>
        <v/>
      </c>
      <c r="L4301" s="132" t="str">
        <f>IFERROR(IFERROR(INDEX(Кат!$A:$A,MATCH($C4301,Кат!$I:$I,0)),INDEX(Торг!$A:$A,MATCH($C4301,Торг!$I:$I,0))),"")</f>
        <v/>
      </c>
      <c r="M4301" s="132" t="str">
        <f>IFERROR(IFERROR(INDEX(Кат!$B:$B,MATCH($C4301,Кат!$I:$I,0)),INDEX(Торг!$B:$B,MATCH($C4301,Торг!$I:$I,0))),"")</f>
        <v/>
      </c>
      <c r="N4301" s="132" t="str">
        <f t="shared" si="67"/>
        <v>LYNX LW550</v>
      </c>
      <c r="O4301" s="132" t="str">
        <f>IFERROR(IFERROR(INDEX(Кат!$B:$B,MATCH($N4301,Кат!$I:$I,0)),INDEX(Торг!$B:$B,MATCH($N4301,Торг!$I:$I,0))),"")</f>
        <v/>
      </c>
    </row>
    <row r="4302" spans="1:15" outlineLevel="4">
      <c r="A4302" t="s">
        <v>17225</v>
      </c>
      <c r="C4302" s="191" t="s">
        <v>13590</v>
      </c>
      <c r="E4302" t="s">
        <v>13641</v>
      </c>
      <c r="F4302" t="s">
        <v>2221</v>
      </c>
      <c r="G4302" t="s">
        <v>399</v>
      </c>
      <c r="H4302">
        <v>760</v>
      </c>
      <c r="J4302" t="s">
        <v>22634</v>
      </c>
      <c r="K4302" s="132" t="str">
        <f>IFERROR(IFERROR(INDEX(Кат!$O:$O,MATCH($C4302,Кат!$I:$I,0)),INDEX(Торг!$L:$L,MATCH($C4302,Торг!$I:$I,0))),"")</f>
        <v/>
      </c>
      <c r="L4302" s="132" t="str">
        <f>IFERROR(IFERROR(INDEX(Кат!$A:$A,MATCH($C4302,Кат!$I:$I,0)),INDEX(Торг!$A:$A,MATCH($C4302,Торг!$I:$I,0))),"")</f>
        <v/>
      </c>
      <c r="M4302" s="132" t="str">
        <f>IFERROR(IFERROR(INDEX(Кат!$B:$B,MATCH($C4302,Кат!$I:$I,0)),INDEX(Торг!$B:$B,MATCH($C4302,Торг!$I:$I,0))),"")</f>
        <v/>
      </c>
      <c r="N4302" s="132" t="str">
        <f t="shared" si="67"/>
        <v>LYNX LW600</v>
      </c>
      <c r="O4302" s="132" t="str">
        <f>IFERROR(IFERROR(INDEX(Кат!$B:$B,MATCH($N4302,Кат!$I:$I,0)),INDEX(Торг!$B:$B,MATCH($N4302,Торг!$I:$I,0))),"")</f>
        <v/>
      </c>
    </row>
    <row r="4303" spans="1:15" outlineLevel="4">
      <c r="A4303" t="s">
        <v>17226</v>
      </c>
      <c r="C4303" s="191" t="s">
        <v>13591</v>
      </c>
      <c r="E4303" t="s">
        <v>13642</v>
      </c>
      <c r="F4303" t="s">
        <v>2221</v>
      </c>
      <c r="G4303" t="s">
        <v>399</v>
      </c>
      <c r="H4303">
        <v>800</v>
      </c>
      <c r="J4303" t="s">
        <v>22634</v>
      </c>
      <c r="K4303" s="132" t="str">
        <f>IFERROR(IFERROR(INDEX(Кат!$O:$O,MATCH($C4303,Кат!$I:$I,0)),INDEX(Торг!$L:$L,MATCH($C4303,Торг!$I:$I,0))),"")</f>
        <v/>
      </c>
      <c r="L4303" s="132" t="str">
        <f>IFERROR(IFERROR(INDEX(Кат!$A:$A,MATCH($C4303,Кат!$I:$I,0)),INDEX(Торг!$A:$A,MATCH($C4303,Торг!$I:$I,0))),"")</f>
        <v/>
      </c>
      <c r="M4303" s="132" t="str">
        <f>IFERROR(IFERROR(INDEX(Кат!$B:$B,MATCH($C4303,Кат!$I:$I,0)),INDEX(Торг!$B:$B,MATCH($C4303,Торг!$I:$I,0))),"")</f>
        <v/>
      </c>
      <c r="N4303" s="132" t="str">
        <f t="shared" si="67"/>
        <v>LYNX LW650</v>
      </c>
      <c r="O4303" s="132" t="str">
        <f>IFERROR(IFERROR(INDEX(Кат!$B:$B,MATCH($N4303,Кат!$I:$I,0)),INDEX(Торг!$B:$B,MATCH($N4303,Торг!$I:$I,0))),"")</f>
        <v/>
      </c>
    </row>
    <row r="4304" spans="1:15" outlineLevel="4">
      <c r="A4304" t="s">
        <v>26694</v>
      </c>
      <c r="C4304" s="191" t="s">
        <v>26695</v>
      </c>
      <c r="E4304" t="s">
        <v>26696</v>
      </c>
      <c r="F4304" t="s">
        <v>2221</v>
      </c>
      <c r="G4304" t="s">
        <v>399</v>
      </c>
      <c r="H4304">
        <v>830</v>
      </c>
      <c r="J4304" t="s">
        <v>22634</v>
      </c>
      <c r="K4304" s="132" t="str">
        <f>IFERROR(IFERROR(INDEX(Кат!$O:$O,MATCH($C4304,Кат!$I:$I,0)),INDEX(Торг!$L:$L,MATCH($C4304,Торг!$I:$I,0))),"")</f>
        <v/>
      </c>
      <c r="L4304" s="132" t="str">
        <f>IFERROR(IFERROR(INDEX(Кат!$A:$A,MATCH($C4304,Кат!$I:$I,0)),INDEX(Торг!$A:$A,MATCH($C4304,Торг!$I:$I,0))),"")</f>
        <v/>
      </c>
      <c r="M4304" s="132" t="str">
        <f>IFERROR(IFERROR(INDEX(Кат!$B:$B,MATCH($C4304,Кат!$I:$I,0)),INDEX(Торг!$B:$B,MATCH($C4304,Торг!$I:$I,0))),"")</f>
        <v/>
      </c>
      <c r="N4304" s="132" t="str">
        <f t="shared" si="67"/>
        <v>LYNX LW700</v>
      </c>
      <c r="O4304" s="132" t="str">
        <f>IFERROR(IFERROR(INDEX(Кат!$B:$B,MATCH($N4304,Кат!$I:$I,0)),INDEX(Торг!$B:$B,MATCH($N4304,Торг!$I:$I,0))),"")</f>
        <v/>
      </c>
    </row>
    <row r="4305" spans="1:15" outlineLevel="4">
      <c r="A4305" t="s">
        <v>33248</v>
      </c>
      <c r="C4305" s="191" t="s">
        <v>33249</v>
      </c>
      <c r="E4305" t="s">
        <v>33250</v>
      </c>
      <c r="F4305" t="s">
        <v>2221</v>
      </c>
      <c r="G4305" t="s">
        <v>399</v>
      </c>
      <c r="H4305">
        <v>1280</v>
      </c>
      <c r="J4305" t="s">
        <v>22634</v>
      </c>
      <c r="K4305" s="132" t="str">
        <f>IFERROR(IFERROR(INDEX(Кат!$O:$O,MATCH($C4305,Кат!$I:$I,0)),INDEX(Торг!$L:$L,MATCH($C4305,Торг!$I:$I,0))),"")</f>
        <v/>
      </c>
      <c r="L4305" s="132" t="str">
        <f>IFERROR(IFERROR(INDEX(Кат!$A:$A,MATCH($C4305,Кат!$I:$I,0)),INDEX(Торг!$A:$A,MATCH($C4305,Торг!$I:$I,0))),"")</f>
        <v/>
      </c>
      <c r="M4305" s="132" t="str">
        <f>IFERROR(IFERROR(INDEX(Кат!$B:$B,MATCH($C4305,Кат!$I:$I,0)),INDEX(Торг!$B:$B,MATCH($C4305,Торг!$I:$I,0))),"")</f>
        <v/>
      </c>
      <c r="N4305" s="132" t="str">
        <f t="shared" si="67"/>
        <v>LYNX LW6048S</v>
      </c>
      <c r="O4305" s="132" t="str">
        <f>IFERROR(IFERROR(INDEX(Кат!$B:$B,MATCH($N4305,Кат!$I:$I,0)),INDEX(Торг!$B:$B,MATCH($N4305,Торг!$I:$I,0))),"")</f>
        <v/>
      </c>
    </row>
    <row r="4306" spans="1:15" outlineLevel="4">
      <c r="A4306" t="s">
        <v>33251</v>
      </c>
      <c r="C4306" s="191" t="s">
        <v>33252</v>
      </c>
      <c r="E4306" t="s">
        <v>33253</v>
      </c>
      <c r="F4306" t="s">
        <v>2221</v>
      </c>
      <c r="G4306" t="s">
        <v>399</v>
      </c>
      <c r="H4306">
        <v>1310</v>
      </c>
      <c r="J4306" t="s">
        <v>22634</v>
      </c>
      <c r="K4306" s="132" t="str">
        <f>IFERROR(IFERROR(INDEX(Кат!$O:$O,MATCH($C4306,Кат!$I:$I,0)),INDEX(Торг!$L:$L,MATCH($C4306,Торг!$I:$I,0))),"")</f>
        <v/>
      </c>
      <c r="L4306" s="132" t="str">
        <f>IFERROR(IFERROR(INDEX(Кат!$A:$A,MATCH($C4306,Кат!$I:$I,0)),INDEX(Торг!$A:$A,MATCH($C4306,Торг!$I:$I,0))),"")</f>
        <v/>
      </c>
      <c r="M4306" s="132" t="str">
        <f>IFERROR(IFERROR(INDEX(Кат!$B:$B,MATCH($C4306,Кат!$I:$I,0)),INDEX(Торг!$B:$B,MATCH($C4306,Торг!$I:$I,0))),"")</f>
        <v/>
      </c>
      <c r="N4306" s="132" t="str">
        <f t="shared" si="67"/>
        <v>LYNX LW6543S</v>
      </c>
      <c r="O4306" s="132" t="str">
        <f>IFERROR(IFERROR(INDEX(Кат!$B:$B,MATCH($N4306,Кат!$I:$I,0)),INDEX(Торг!$B:$B,MATCH($N4306,Торг!$I:$I,0))),"")</f>
        <v/>
      </c>
    </row>
    <row r="4307" spans="1:15" outlineLevel="4">
      <c r="A4307" t="s">
        <v>33254</v>
      </c>
      <c r="C4307" s="191" t="s">
        <v>33255</v>
      </c>
      <c r="E4307" t="s">
        <v>33256</v>
      </c>
      <c r="F4307" t="s">
        <v>2221</v>
      </c>
      <c r="G4307" t="s">
        <v>399</v>
      </c>
      <c r="H4307">
        <v>1260</v>
      </c>
      <c r="J4307" t="s">
        <v>22634</v>
      </c>
      <c r="K4307" s="132" t="str">
        <f>IFERROR(IFERROR(INDEX(Кат!$O:$O,MATCH($C4307,Кат!$I:$I,0)),INDEX(Торг!$L:$L,MATCH($C4307,Торг!$I:$I,0))),"")</f>
        <v/>
      </c>
      <c r="L4307" s="132" t="str">
        <f>IFERROR(IFERROR(INDEX(Кат!$A:$A,MATCH($C4307,Кат!$I:$I,0)),INDEX(Торг!$A:$A,MATCH($C4307,Торг!$I:$I,0))),"")</f>
        <v/>
      </c>
      <c r="M4307" s="132" t="str">
        <f>IFERROR(IFERROR(INDEX(Кат!$B:$B,MATCH($C4307,Кат!$I:$I,0)),INDEX(Торг!$B:$B,MATCH($C4307,Торг!$I:$I,0))),"")</f>
        <v/>
      </c>
      <c r="N4307" s="132" t="str">
        <f t="shared" si="67"/>
        <v>LYNX LW6045P</v>
      </c>
      <c r="O4307" s="132" t="str">
        <f>IFERROR(IFERROR(INDEX(Кат!$B:$B,MATCH($N4307,Кат!$I:$I,0)),INDEX(Торг!$B:$B,MATCH($N4307,Торг!$I:$I,0))),"")</f>
        <v/>
      </c>
    </row>
    <row r="4308" spans="1:15" outlineLevel="4">
      <c r="A4308" t="s">
        <v>33257</v>
      </c>
      <c r="C4308" s="191" t="s">
        <v>33258</v>
      </c>
      <c r="E4308" t="s">
        <v>33259</v>
      </c>
      <c r="F4308" t="s">
        <v>2221</v>
      </c>
      <c r="G4308" t="s">
        <v>399</v>
      </c>
      <c r="H4308">
        <v>1260</v>
      </c>
      <c r="J4308" t="s">
        <v>22634</v>
      </c>
      <c r="K4308" s="132" t="str">
        <f>IFERROR(IFERROR(INDEX(Кат!$O:$O,MATCH($C4308,Кат!$I:$I,0)),INDEX(Торг!$L:$L,MATCH($C4308,Торг!$I:$I,0))),"")</f>
        <v/>
      </c>
      <c r="L4308" s="132" t="str">
        <f>IFERROR(IFERROR(INDEX(Кат!$A:$A,MATCH($C4308,Кат!$I:$I,0)),INDEX(Торг!$A:$A,MATCH($C4308,Торг!$I:$I,0))),"")</f>
        <v/>
      </c>
      <c r="M4308" s="132" t="str">
        <f>IFERROR(IFERROR(INDEX(Кат!$B:$B,MATCH($C4308,Кат!$I:$I,0)),INDEX(Торг!$B:$B,MATCH($C4308,Торг!$I:$I,0))),"")</f>
        <v/>
      </c>
      <c r="N4308" s="132" t="str">
        <f t="shared" si="67"/>
        <v>LYNX LW6045L</v>
      </c>
      <c r="O4308" s="132" t="str">
        <f>IFERROR(IFERROR(INDEX(Кат!$B:$B,MATCH($N4308,Кат!$I:$I,0)),INDEX(Торг!$B:$B,MATCH($N4308,Торг!$I:$I,0))),"")</f>
        <v/>
      </c>
    </row>
    <row r="4309" spans="1:15" outlineLevel="4">
      <c r="A4309" t="s">
        <v>33260</v>
      </c>
      <c r="C4309" s="191" t="s">
        <v>33261</v>
      </c>
      <c r="E4309" t="s">
        <v>33262</v>
      </c>
      <c r="F4309" t="s">
        <v>2221</v>
      </c>
      <c r="G4309" t="s">
        <v>399</v>
      </c>
      <c r="H4309">
        <v>1280</v>
      </c>
      <c r="J4309" t="s">
        <v>22634</v>
      </c>
      <c r="K4309" s="132" t="str">
        <f>IFERROR(IFERROR(INDEX(Кат!$O:$O,MATCH($C4309,Кат!$I:$I,0)),INDEX(Торг!$L:$L,MATCH($C4309,Торг!$I:$I,0))),"")</f>
        <v/>
      </c>
      <c r="L4309" s="132" t="str">
        <f>IFERROR(IFERROR(INDEX(Кат!$A:$A,MATCH($C4309,Кат!$I:$I,0)),INDEX(Торг!$A:$A,MATCH($C4309,Торг!$I:$I,0))),"")</f>
        <v/>
      </c>
      <c r="M4309" s="132" t="str">
        <f>IFERROR(IFERROR(INDEX(Кат!$B:$B,MATCH($C4309,Кат!$I:$I,0)),INDEX(Торг!$B:$B,MATCH($C4309,Торг!$I:$I,0))),"")</f>
        <v/>
      </c>
      <c r="N4309" s="132" t="str">
        <f t="shared" si="67"/>
        <v>LYNX LW6048B</v>
      </c>
      <c r="O4309" s="132" t="str">
        <f>IFERROR(IFERROR(INDEX(Кат!$B:$B,MATCH($N4309,Кат!$I:$I,0)),INDEX(Торг!$B:$B,MATCH($N4309,Торг!$I:$I,0))),"")</f>
        <v/>
      </c>
    </row>
    <row r="4310" spans="1:15" outlineLevel="4">
      <c r="A4310" t="s">
        <v>33263</v>
      </c>
      <c r="C4310" s="191" t="s">
        <v>33264</v>
      </c>
      <c r="E4310" t="s">
        <v>33265</v>
      </c>
      <c r="F4310" t="s">
        <v>2221</v>
      </c>
      <c r="G4310" t="s">
        <v>399</v>
      </c>
      <c r="H4310">
        <v>1290</v>
      </c>
      <c r="J4310" t="s">
        <v>22634</v>
      </c>
      <c r="K4310" s="132" t="str">
        <f>IFERROR(IFERROR(INDEX(Кат!$O:$O,MATCH($C4310,Кат!$I:$I,0)),INDEX(Торг!$L:$L,MATCH($C4310,Торг!$I:$I,0))),"")</f>
        <v/>
      </c>
      <c r="L4310" s="132" t="str">
        <f>IFERROR(IFERROR(INDEX(Кат!$A:$A,MATCH($C4310,Кат!$I:$I,0)),INDEX(Торг!$A:$A,MATCH($C4310,Торг!$I:$I,0))),"")</f>
        <v/>
      </c>
      <c r="M4310" s="132" t="str">
        <f>IFERROR(IFERROR(INDEX(Кат!$B:$B,MATCH($C4310,Кат!$I:$I,0)),INDEX(Торг!$B:$B,MATCH($C4310,Торг!$I:$I,0))),"")</f>
        <v/>
      </c>
      <c r="N4310" s="132" t="str">
        <f t="shared" si="67"/>
        <v>LYNX LW6048P</v>
      </c>
      <c r="O4310" s="132" t="str">
        <f>IFERROR(IFERROR(INDEX(Кат!$B:$B,MATCH($N4310,Кат!$I:$I,0)),INDEX(Торг!$B:$B,MATCH($N4310,Торг!$I:$I,0))),"")</f>
        <v/>
      </c>
    </row>
    <row r="4311" spans="1:15" outlineLevel="4">
      <c r="A4311" t="s">
        <v>33266</v>
      </c>
      <c r="C4311" s="191" t="s">
        <v>33267</v>
      </c>
      <c r="E4311" t="s">
        <v>33268</v>
      </c>
      <c r="F4311" t="s">
        <v>2221</v>
      </c>
      <c r="G4311" t="s">
        <v>399</v>
      </c>
      <c r="H4311">
        <v>1330</v>
      </c>
      <c r="J4311" t="s">
        <v>22634</v>
      </c>
      <c r="K4311" s="132" t="str">
        <f>IFERROR(IFERROR(INDEX(Кат!$O:$O,MATCH($C4311,Кат!$I:$I,0)),INDEX(Торг!$L:$L,MATCH($C4311,Торг!$I:$I,0))),"")</f>
        <v/>
      </c>
      <c r="L4311" s="132" t="str">
        <f>IFERROR(IFERROR(INDEX(Кат!$A:$A,MATCH($C4311,Кат!$I:$I,0)),INDEX(Торг!$A:$A,MATCH($C4311,Торг!$I:$I,0))),"")</f>
        <v/>
      </c>
      <c r="M4311" s="132" t="str">
        <f>IFERROR(IFERROR(INDEX(Кат!$B:$B,MATCH($C4311,Кат!$I:$I,0)),INDEX(Торг!$B:$B,MATCH($C4311,Торг!$I:$I,0))),"")</f>
        <v/>
      </c>
      <c r="N4311" s="132" t="str">
        <f t="shared" si="67"/>
        <v>LYNX LW6053P</v>
      </c>
      <c r="O4311" s="132" t="str">
        <f>IFERROR(IFERROR(INDEX(Кат!$B:$B,MATCH($N4311,Кат!$I:$I,0)),INDEX(Торг!$B:$B,MATCH($N4311,Торг!$I:$I,0))),"")</f>
        <v/>
      </c>
    </row>
    <row r="4312" spans="1:15" outlineLevel="3">
      <c r="A4312" t="s">
        <v>24032</v>
      </c>
      <c r="C4312" s="191"/>
      <c r="E4312" t="s">
        <v>24033</v>
      </c>
      <c r="J4312" t="s">
        <v>22634</v>
      </c>
      <c r="K4312" s="132" t="str">
        <f>IFERROR(IFERROR(INDEX(Кат!$O:$O,MATCH($C4312,Кат!$I:$I,0)),INDEX(Торг!$L:$L,MATCH($C4312,Торг!$I:$I,0))),"")</f>
        <v/>
      </c>
      <c r="L4312" s="132" t="str">
        <f>IFERROR(IFERROR(INDEX(Кат!$A:$A,MATCH($C4312,Кат!$I:$I,0)),INDEX(Торг!$A:$A,MATCH($C4312,Торг!$I:$I,0))),"")</f>
        <v/>
      </c>
      <c r="M4312" s="132" t="str">
        <f>IFERROR(IFERROR(INDEX(Кат!$B:$B,MATCH($C4312,Кат!$I:$I,0)),INDEX(Торг!$B:$B,MATCH($C4312,Торг!$I:$I,0))),"")</f>
        <v/>
      </c>
      <c r="N4312" s="132" t="str">
        <f t="shared" si="67"/>
        <v xml:space="preserve"> </v>
      </c>
      <c r="O4312" s="132" t="str">
        <f>IFERROR(IFERROR(INDEX(Кат!$B:$B,MATCH($N4312,Кат!$I:$I,0)),INDEX(Торг!$B:$B,MATCH($N4312,Торг!$I:$I,0))),"")</f>
        <v/>
      </c>
    </row>
    <row r="4313" spans="1:15" outlineLevel="4">
      <c r="A4313" t="s">
        <v>17227</v>
      </c>
      <c r="C4313" s="191" t="s">
        <v>2252</v>
      </c>
      <c r="E4313" t="s">
        <v>2253</v>
      </c>
      <c r="F4313" t="s">
        <v>2221</v>
      </c>
      <c r="G4313" t="s">
        <v>375</v>
      </c>
      <c r="H4313">
        <v>340</v>
      </c>
      <c r="J4313" t="s">
        <v>22634</v>
      </c>
      <c r="K4313" s="132" t="str">
        <f>IFERROR(IFERROR(INDEX(Кат!$O:$O,MATCH($C4313,Кат!$I:$I,0)),INDEX(Торг!$L:$L,MATCH($C4313,Торг!$I:$I,0))),"")</f>
        <v/>
      </c>
      <c r="L4313" s="132" t="str">
        <f>IFERROR(IFERROR(INDEX(Кат!$A:$A,MATCH($C4313,Кат!$I:$I,0)),INDEX(Торг!$A:$A,MATCH($C4313,Торг!$I:$I,0))),"")</f>
        <v/>
      </c>
      <c r="M4313" s="132" t="str">
        <f>IFERROR(IFERROR(INDEX(Кат!$B:$B,MATCH($C4313,Кат!$I:$I,0)),INDEX(Торг!$B:$B,MATCH($C4313,Торг!$I:$I,0))),"")</f>
        <v/>
      </c>
      <c r="N4313" s="132" t="str">
        <f t="shared" si="67"/>
        <v>LYNX 6040LR</v>
      </c>
      <c r="O4313" s="132" t="str">
        <f>IFERROR(IFERROR(INDEX(Кат!$B:$B,MATCH($N4313,Кат!$I:$I,0)),INDEX(Торг!$B:$B,MATCH($N4313,Торг!$I:$I,0))),"")</f>
        <v/>
      </c>
    </row>
    <row r="4314" spans="1:15" outlineLevel="4">
      <c r="A4314" t="s">
        <v>17228</v>
      </c>
      <c r="C4314" s="191" t="s">
        <v>2254</v>
      </c>
      <c r="E4314" t="s">
        <v>2255</v>
      </c>
      <c r="F4314" t="s">
        <v>2221</v>
      </c>
      <c r="G4314" t="s">
        <v>375</v>
      </c>
      <c r="H4314">
        <v>270</v>
      </c>
      <c r="J4314" t="s">
        <v>22634</v>
      </c>
      <c r="K4314" s="132" t="str">
        <f>IFERROR(IFERROR(INDEX(Кат!$O:$O,MATCH($C4314,Кат!$I:$I,0)),INDEX(Торг!$L:$L,MATCH($C4314,Торг!$I:$I,0))),"")</f>
        <v/>
      </c>
      <c r="L4314" s="132" t="str">
        <f>IFERROR(IFERROR(INDEX(Кат!$A:$A,MATCH($C4314,Кат!$I:$I,0)),INDEX(Торг!$A:$A,MATCH($C4314,Торг!$I:$I,0))),"")</f>
        <v/>
      </c>
      <c r="M4314" s="132" t="str">
        <f>IFERROR(IFERROR(INDEX(Кат!$B:$B,MATCH($C4314,Кат!$I:$I,0)),INDEX(Торг!$B:$B,MATCH($C4314,Торг!$I:$I,0))),"")</f>
        <v/>
      </c>
      <c r="N4314" s="132" t="str">
        <f t="shared" si="67"/>
        <v>LYNX 5050LR</v>
      </c>
      <c r="O4314" s="132" t="str">
        <f>IFERROR(IFERROR(INDEX(Кат!$B:$B,MATCH($N4314,Кат!$I:$I,0)),INDEX(Торг!$B:$B,MATCH($N4314,Торг!$I:$I,0))),"")</f>
        <v/>
      </c>
    </row>
    <row r="4315" spans="1:15" outlineLevel="4">
      <c r="A4315" t="s">
        <v>17229</v>
      </c>
      <c r="C4315" s="191" t="s">
        <v>13643</v>
      </c>
      <c r="E4315" t="s">
        <v>6522</v>
      </c>
      <c r="F4315" t="s">
        <v>2221</v>
      </c>
      <c r="G4315" t="s">
        <v>399</v>
      </c>
      <c r="H4315">
        <v>210</v>
      </c>
      <c r="J4315" t="s">
        <v>22634</v>
      </c>
      <c r="K4315" s="132" t="str">
        <f>IFERROR(IFERROR(INDEX(Кат!$O:$O,MATCH($C4315,Кат!$I:$I,0)),INDEX(Торг!$L:$L,MATCH($C4315,Торг!$I:$I,0))),"")</f>
        <v/>
      </c>
      <c r="L4315" s="132" t="str">
        <f>IFERROR(IFERROR(INDEX(Кат!$A:$A,MATCH($C4315,Кат!$I:$I,0)),INDEX(Торг!$A:$A,MATCH($C4315,Торг!$I:$I,0))),"")</f>
        <v/>
      </c>
      <c r="M4315" s="132" t="str">
        <f>IFERROR(IFERROR(INDEX(Кат!$B:$B,MATCH($C4315,Кат!$I:$I,0)),INDEX(Торг!$B:$B,MATCH($C4315,Торг!$I:$I,0))),"")</f>
        <v/>
      </c>
      <c r="N4315" s="132" t="str">
        <f t="shared" si="67"/>
        <v>LYNX 330L</v>
      </c>
      <c r="O4315" s="132" t="str">
        <f>IFERROR(IFERROR(INDEX(Кат!$B:$B,MATCH($N4315,Кат!$I:$I,0)),INDEX(Торг!$B:$B,MATCH($N4315,Торг!$I:$I,0))),"")</f>
        <v/>
      </c>
    </row>
    <row r="4316" spans="1:15" outlineLevel="4">
      <c r="A4316" t="s">
        <v>17230</v>
      </c>
      <c r="C4316" s="191" t="s">
        <v>13565</v>
      </c>
      <c r="E4316" t="s">
        <v>6523</v>
      </c>
      <c r="F4316" t="s">
        <v>2221</v>
      </c>
      <c r="G4316" t="s">
        <v>399</v>
      </c>
      <c r="H4316">
        <v>220</v>
      </c>
      <c r="J4316" t="s">
        <v>22634</v>
      </c>
      <c r="K4316" s="132" t="str">
        <f>IFERROR(IFERROR(INDEX(Кат!$O:$O,MATCH($C4316,Кат!$I:$I,0)),INDEX(Торг!$L:$L,MATCH($C4316,Торг!$I:$I,0))),"")</f>
        <v/>
      </c>
      <c r="L4316" s="132" t="str">
        <f>IFERROR(IFERROR(INDEX(Кат!$A:$A,MATCH($C4316,Кат!$I:$I,0)),INDEX(Торг!$A:$A,MATCH($C4316,Торг!$I:$I,0))),"")</f>
        <v/>
      </c>
      <c r="M4316" s="132" t="str">
        <f>IFERROR(IFERROR(INDEX(Кат!$B:$B,MATCH($C4316,Кат!$I:$I,0)),INDEX(Торг!$B:$B,MATCH($C4316,Торг!$I:$I,0))),"")</f>
        <v/>
      </c>
      <c r="N4316" s="132" t="str">
        <f t="shared" si="67"/>
        <v>LYNX 350L</v>
      </c>
      <c r="O4316" s="132" t="str">
        <f>IFERROR(IFERROR(INDEX(Кат!$B:$B,MATCH($N4316,Кат!$I:$I,0)),INDEX(Торг!$B:$B,MATCH($N4316,Торг!$I:$I,0))),"")</f>
        <v/>
      </c>
    </row>
    <row r="4317" spans="1:15" outlineLevel="4">
      <c r="A4317" t="s">
        <v>17231</v>
      </c>
      <c r="C4317" s="191" t="s">
        <v>13644</v>
      </c>
      <c r="E4317" t="s">
        <v>6524</v>
      </c>
      <c r="F4317" t="s">
        <v>2221</v>
      </c>
      <c r="G4317" t="s">
        <v>399</v>
      </c>
      <c r="H4317">
        <v>240</v>
      </c>
      <c r="J4317" t="s">
        <v>22634</v>
      </c>
      <c r="K4317" s="132" t="str">
        <f>IFERROR(IFERROR(INDEX(Кат!$O:$O,MATCH($C4317,Кат!$I:$I,0)),INDEX(Торг!$L:$L,MATCH($C4317,Торг!$I:$I,0))),"")</f>
        <v/>
      </c>
      <c r="L4317" s="132" t="str">
        <f>IFERROR(IFERROR(INDEX(Кат!$A:$A,MATCH($C4317,Кат!$I:$I,0)),INDEX(Торг!$A:$A,MATCH($C4317,Торг!$I:$I,0))),"")</f>
        <v/>
      </c>
      <c r="M4317" s="132" t="str">
        <f>IFERROR(IFERROR(INDEX(Кат!$B:$B,MATCH($C4317,Кат!$I:$I,0)),INDEX(Торг!$B:$B,MATCH($C4317,Торг!$I:$I,0))),"")</f>
        <v/>
      </c>
      <c r="N4317" s="132" t="str">
        <f t="shared" si="67"/>
        <v>LYNX 400L</v>
      </c>
      <c r="O4317" s="132" t="str">
        <f>IFERROR(IFERROR(INDEX(Кат!$B:$B,MATCH($N4317,Кат!$I:$I,0)),INDEX(Торг!$B:$B,MATCH($N4317,Торг!$I:$I,0))),"")</f>
        <v/>
      </c>
    </row>
    <row r="4318" spans="1:15" outlineLevel="4">
      <c r="A4318" t="s">
        <v>17232</v>
      </c>
      <c r="C4318" s="191" t="s">
        <v>13645</v>
      </c>
      <c r="E4318" t="s">
        <v>2256</v>
      </c>
      <c r="F4318" t="s">
        <v>2221</v>
      </c>
      <c r="G4318" t="s">
        <v>399</v>
      </c>
      <c r="H4318">
        <v>260</v>
      </c>
      <c r="J4318" t="s">
        <v>22634</v>
      </c>
      <c r="K4318" s="132" t="str">
        <f>IFERROR(IFERROR(INDEX(Кат!$O:$O,MATCH($C4318,Кат!$I:$I,0)),INDEX(Торг!$L:$L,MATCH($C4318,Торг!$I:$I,0))),"")</f>
        <v/>
      </c>
      <c r="L4318" s="132" t="str">
        <f>IFERROR(IFERROR(INDEX(Кат!$A:$A,MATCH($C4318,Кат!$I:$I,0)),INDEX(Торг!$A:$A,MATCH($C4318,Торг!$I:$I,0))),"")</f>
        <v/>
      </c>
      <c r="M4318" s="132" t="str">
        <f>IFERROR(IFERROR(INDEX(Кат!$B:$B,MATCH($C4318,Кат!$I:$I,0)),INDEX(Торг!$B:$B,MATCH($C4318,Торг!$I:$I,0))),"")</f>
        <v/>
      </c>
      <c r="N4318" s="132" t="str">
        <f t="shared" si="67"/>
        <v>LYNX 450L</v>
      </c>
      <c r="O4318" s="132" t="str">
        <f>IFERROR(IFERROR(INDEX(Кат!$B:$B,MATCH($N4318,Кат!$I:$I,0)),INDEX(Торг!$B:$B,MATCH($N4318,Торг!$I:$I,0))),"")</f>
        <v/>
      </c>
    </row>
    <row r="4319" spans="1:15" outlineLevel="4">
      <c r="A4319" t="s">
        <v>17233</v>
      </c>
      <c r="C4319" s="191" t="s">
        <v>13646</v>
      </c>
      <c r="E4319" t="s">
        <v>6525</v>
      </c>
      <c r="F4319" t="s">
        <v>2221</v>
      </c>
      <c r="G4319" t="s">
        <v>399</v>
      </c>
      <c r="H4319">
        <v>270</v>
      </c>
      <c r="J4319" t="s">
        <v>22634</v>
      </c>
      <c r="K4319" s="132" t="str">
        <f>IFERROR(IFERROR(INDEX(Кат!$O:$O,MATCH($C4319,Кат!$I:$I,0)),INDEX(Торг!$L:$L,MATCH($C4319,Торг!$I:$I,0))),"")</f>
        <v/>
      </c>
      <c r="L4319" s="132" t="str">
        <f>IFERROR(IFERROR(INDEX(Кат!$A:$A,MATCH($C4319,Кат!$I:$I,0)),INDEX(Торг!$A:$A,MATCH($C4319,Торг!$I:$I,0))),"")</f>
        <v/>
      </c>
      <c r="M4319" s="132" t="str">
        <f>IFERROR(IFERROR(INDEX(Кат!$B:$B,MATCH($C4319,Кат!$I:$I,0)),INDEX(Торг!$B:$B,MATCH($C4319,Торг!$I:$I,0))),"")</f>
        <v/>
      </c>
      <c r="N4319" s="132" t="str">
        <f t="shared" si="67"/>
        <v>LYNX 500L</v>
      </c>
      <c r="O4319" s="132" t="str">
        <f>IFERROR(IFERROR(INDEX(Кат!$B:$B,MATCH($N4319,Кат!$I:$I,0)),INDEX(Торг!$B:$B,MATCH($N4319,Торг!$I:$I,0))),"")</f>
        <v/>
      </c>
    </row>
    <row r="4320" spans="1:15" outlineLevel="4">
      <c r="A4320" t="s">
        <v>17234</v>
      </c>
      <c r="C4320" s="191" t="s">
        <v>13569</v>
      </c>
      <c r="E4320" t="s">
        <v>6526</v>
      </c>
      <c r="F4320" t="s">
        <v>2221</v>
      </c>
      <c r="G4320" t="s">
        <v>399</v>
      </c>
      <c r="H4320">
        <v>300</v>
      </c>
      <c r="J4320" t="s">
        <v>22634</v>
      </c>
      <c r="K4320" s="132" t="str">
        <f>IFERROR(IFERROR(INDEX(Кат!$O:$O,MATCH($C4320,Кат!$I:$I,0)),INDEX(Торг!$L:$L,MATCH($C4320,Торг!$I:$I,0))),"")</f>
        <v/>
      </c>
      <c r="L4320" s="132" t="str">
        <f>IFERROR(IFERROR(INDEX(Кат!$A:$A,MATCH($C4320,Кат!$I:$I,0)),INDEX(Торг!$A:$A,MATCH($C4320,Торг!$I:$I,0))),"")</f>
        <v/>
      </c>
      <c r="M4320" s="132" t="str">
        <f>IFERROR(IFERROR(INDEX(Кат!$B:$B,MATCH($C4320,Кат!$I:$I,0)),INDEX(Торг!$B:$B,MATCH($C4320,Торг!$I:$I,0))),"")</f>
        <v/>
      </c>
      <c r="N4320" s="132" t="str">
        <f t="shared" si="67"/>
        <v>LYNX 550L</v>
      </c>
      <c r="O4320" s="132" t="str">
        <f>IFERROR(IFERROR(INDEX(Кат!$B:$B,MATCH($N4320,Кат!$I:$I,0)),INDEX(Торг!$B:$B,MATCH($N4320,Торг!$I:$I,0))),"")</f>
        <v/>
      </c>
    </row>
    <row r="4321" spans="1:15" outlineLevel="4">
      <c r="A4321" t="s">
        <v>17235</v>
      </c>
      <c r="C4321" s="191" t="s">
        <v>13647</v>
      </c>
      <c r="E4321" t="s">
        <v>6527</v>
      </c>
      <c r="F4321" t="s">
        <v>2221</v>
      </c>
      <c r="G4321" t="s">
        <v>399</v>
      </c>
      <c r="H4321">
        <v>340</v>
      </c>
      <c r="J4321" t="s">
        <v>22634</v>
      </c>
      <c r="K4321" s="132" t="str">
        <f>IFERROR(IFERROR(INDEX(Кат!$O:$O,MATCH($C4321,Кат!$I:$I,0)),INDEX(Торг!$L:$L,MATCH($C4321,Торг!$I:$I,0))),"")</f>
        <v/>
      </c>
      <c r="L4321" s="132" t="str">
        <f>IFERROR(IFERROR(INDEX(Кат!$A:$A,MATCH($C4321,Кат!$I:$I,0)),INDEX(Торг!$A:$A,MATCH($C4321,Торг!$I:$I,0))),"")</f>
        <v/>
      </c>
      <c r="M4321" s="132" t="str">
        <f>IFERROR(IFERROR(INDEX(Кат!$B:$B,MATCH($C4321,Кат!$I:$I,0)),INDEX(Торг!$B:$B,MATCH($C4321,Торг!$I:$I,0))),"")</f>
        <v/>
      </c>
      <c r="N4321" s="132" t="str">
        <f t="shared" si="67"/>
        <v>LYNX 600L</v>
      </c>
      <c r="O4321" s="132" t="str">
        <f>IFERROR(IFERROR(INDEX(Кат!$B:$B,MATCH($N4321,Кат!$I:$I,0)),INDEX(Торг!$B:$B,MATCH($N4321,Торг!$I:$I,0))),"")</f>
        <v/>
      </c>
    </row>
    <row r="4322" spans="1:15" outlineLevel="4">
      <c r="A4322" t="s">
        <v>17236</v>
      </c>
      <c r="C4322" s="191" t="s">
        <v>13572</v>
      </c>
      <c r="E4322" t="s">
        <v>6528</v>
      </c>
      <c r="F4322" t="s">
        <v>2221</v>
      </c>
      <c r="G4322" t="s">
        <v>399</v>
      </c>
      <c r="H4322">
        <v>440</v>
      </c>
      <c r="J4322" t="s">
        <v>22634</v>
      </c>
      <c r="K4322" s="132" t="str">
        <f>IFERROR(IFERROR(INDEX(Кат!$O:$O,MATCH($C4322,Кат!$I:$I,0)),INDEX(Торг!$L:$L,MATCH($C4322,Торг!$I:$I,0))),"")</f>
        <v/>
      </c>
      <c r="L4322" s="132" t="str">
        <f>IFERROR(IFERROR(INDEX(Кат!$A:$A,MATCH($C4322,Кат!$I:$I,0)),INDEX(Торг!$A:$A,MATCH($C4322,Торг!$I:$I,0))),"")</f>
        <v/>
      </c>
      <c r="M4322" s="132" t="str">
        <f>IFERROR(IFERROR(INDEX(Кат!$B:$B,MATCH($C4322,Кат!$I:$I,0)),INDEX(Торг!$B:$B,MATCH($C4322,Торг!$I:$I,0))),"")</f>
        <v/>
      </c>
      <c r="N4322" s="132" t="str">
        <f t="shared" si="67"/>
        <v>LYNX 650L</v>
      </c>
      <c r="O4322" s="132" t="str">
        <f>IFERROR(IFERROR(INDEX(Кат!$B:$B,MATCH($N4322,Кат!$I:$I,0)),INDEX(Торг!$B:$B,MATCH($N4322,Торг!$I:$I,0))),"")</f>
        <v/>
      </c>
    </row>
    <row r="4323" spans="1:15" outlineLevel="4">
      <c r="A4323" t="s">
        <v>17237</v>
      </c>
      <c r="C4323" s="191" t="s">
        <v>13581</v>
      </c>
      <c r="E4323" t="s">
        <v>6529</v>
      </c>
      <c r="F4323" t="s">
        <v>2221</v>
      </c>
      <c r="G4323" t="s">
        <v>399</v>
      </c>
      <c r="H4323">
        <v>500</v>
      </c>
      <c r="J4323" t="s">
        <v>22634</v>
      </c>
      <c r="K4323" s="132" t="str">
        <f>IFERROR(IFERROR(INDEX(Кат!$O:$O,MATCH($C4323,Кат!$I:$I,0)),INDEX(Торг!$L:$L,MATCH($C4323,Торг!$I:$I,0))),"")</f>
        <v/>
      </c>
      <c r="L4323" s="132" t="str">
        <f>IFERROR(IFERROR(INDEX(Кат!$A:$A,MATCH($C4323,Кат!$I:$I,0)),INDEX(Торг!$A:$A,MATCH($C4323,Торг!$I:$I,0))),"")</f>
        <v/>
      </c>
      <c r="M4323" s="132" t="str">
        <f>IFERROR(IFERROR(INDEX(Кат!$B:$B,MATCH($C4323,Кат!$I:$I,0)),INDEX(Торг!$B:$B,MATCH($C4323,Торг!$I:$I,0))),"")</f>
        <v/>
      </c>
      <c r="N4323" s="132" t="str">
        <f t="shared" si="67"/>
        <v>LYNX 700L</v>
      </c>
      <c r="O4323" s="132" t="str">
        <f>IFERROR(IFERROR(INDEX(Кат!$B:$B,MATCH($N4323,Кат!$I:$I,0)),INDEX(Торг!$B:$B,MATCH($N4323,Торг!$I:$I,0))),"")</f>
        <v/>
      </c>
    </row>
    <row r="4324" spans="1:15" outlineLevel="4">
      <c r="A4324" t="s">
        <v>17238</v>
      </c>
      <c r="C4324" s="191" t="s">
        <v>6530</v>
      </c>
      <c r="E4324" t="s">
        <v>6531</v>
      </c>
      <c r="F4324" t="s">
        <v>2221</v>
      </c>
      <c r="G4324" t="s">
        <v>375</v>
      </c>
      <c r="H4324">
        <v>460</v>
      </c>
      <c r="J4324" t="s">
        <v>22634</v>
      </c>
      <c r="K4324" s="132" t="str">
        <f>IFERROR(IFERROR(INDEX(Кат!$O:$O,MATCH($C4324,Кат!$I:$I,0)),INDEX(Торг!$L:$L,MATCH($C4324,Торг!$I:$I,0))),"")</f>
        <v/>
      </c>
      <c r="L4324" s="132" t="str">
        <f>IFERROR(IFERROR(INDEX(Кат!$A:$A,MATCH($C4324,Кат!$I:$I,0)),INDEX(Торг!$A:$A,MATCH($C4324,Торг!$I:$I,0))),"")</f>
        <v/>
      </c>
      <c r="M4324" s="132" t="str">
        <f>IFERROR(IFERROR(INDEX(Кат!$B:$B,MATCH($C4324,Кат!$I:$I,0)),INDEX(Торг!$B:$B,MATCH($C4324,Торг!$I:$I,0))),"")</f>
        <v/>
      </c>
      <c r="N4324" s="132" t="str">
        <f t="shared" si="67"/>
        <v>LYNX 6045LR</v>
      </c>
      <c r="O4324" s="132" t="str">
        <f>IFERROR(IFERROR(INDEX(Кат!$B:$B,MATCH($N4324,Кат!$I:$I,0)),INDEX(Торг!$B:$B,MATCH($N4324,Торг!$I:$I,0))),"")</f>
        <v/>
      </c>
    </row>
    <row r="4325" spans="1:15" outlineLevel="3">
      <c r="A4325" t="s">
        <v>24034</v>
      </c>
      <c r="C4325" s="191"/>
      <c r="E4325" t="s">
        <v>24035</v>
      </c>
      <c r="J4325" t="s">
        <v>22634</v>
      </c>
      <c r="K4325" s="132" t="str">
        <f>IFERROR(IFERROR(INDEX(Кат!$O:$O,MATCH($C4325,Кат!$I:$I,0)),INDEX(Торг!$L:$L,MATCH($C4325,Торг!$I:$I,0))),"")</f>
        <v/>
      </c>
      <c r="L4325" s="132" t="str">
        <f>IFERROR(IFERROR(INDEX(Кат!$A:$A,MATCH($C4325,Кат!$I:$I,0)),INDEX(Торг!$A:$A,MATCH($C4325,Торг!$I:$I,0))),"")</f>
        <v/>
      </c>
      <c r="M4325" s="132" t="str">
        <f>IFERROR(IFERROR(INDEX(Кат!$B:$B,MATCH($C4325,Кат!$I:$I,0)),INDEX(Торг!$B:$B,MATCH($C4325,Торг!$I:$I,0))),"")</f>
        <v/>
      </c>
      <c r="N4325" s="132" t="str">
        <f t="shared" si="67"/>
        <v xml:space="preserve"> </v>
      </c>
      <c r="O4325" s="132" t="str">
        <f>IFERROR(IFERROR(INDEX(Кат!$B:$B,MATCH($N4325,Кат!$I:$I,0)),INDEX(Торг!$B:$B,MATCH($N4325,Торг!$I:$I,0))),"")</f>
        <v/>
      </c>
    </row>
    <row r="4326" spans="1:15" outlineLevel="3">
      <c r="A4326" t="s">
        <v>17239</v>
      </c>
      <c r="C4326" s="191" t="s">
        <v>13566</v>
      </c>
      <c r="E4326" t="s">
        <v>6532</v>
      </c>
      <c r="F4326" t="s">
        <v>2221</v>
      </c>
      <c r="G4326" t="s">
        <v>399</v>
      </c>
      <c r="H4326">
        <v>500</v>
      </c>
      <c r="J4326" t="s">
        <v>22634</v>
      </c>
      <c r="K4326" s="132" t="str">
        <f>IFERROR(IFERROR(INDEX(Кат!$O:$O,MATCH($C4326,Кат!$I:$I,0)),INDEX(Торг!$L:$L,MATCH($C4326,Торг!$I:$I,0))),"")</f>
        <v/>
      </c>
      <c r="L4326" s="132" t="str">
        <f>IFERROR(IFERROR(INDEX(Кат!$A:$A,MATCH($C4326,Кат!$I:$I,0)),INDEX(Торг!$A:$A,MATCH($C4326,Торг!$I:$I,0))),"")</f>
        <v/>
      </c>
      <c r="M4326" s="132" t="str">
        <f>IFERROR(IFERROR(INDEX(Кат!$B:$B,MATCH($C4326,Кат!$I:$I,0)),INDEX(Торг!$B:$B,MATCH($C4326,Торг!$I:$I,0))),"")</f>
        <v/>
      </c>
      <c r="N4326" s="132" t="str">
        <f t="shared" si="67"/>
        <v>LYNX 450LS</v>
      </c>
      <c r="O4326" s="132" t="str">
        <f>IFERROR(IFERROR(INDEX(Кат!$B:$B,MATCH($N4326,Кат!$I:$I,0)),INDEX(Торг!$B:$B,MATCH($N4326,Торг!$I:$I,0))),"")</f>
        <v/>
      </c>
    </row>
    <row r="4327" spans="1:15" outlineLevel="3">
      <c r="A4327" t="s">
        <v>17240</v>
      </c>
      <c r="C4327" s="191" t="s">
        <v>13567</v>
      </c>
      <c r="E4327" t="s">
        <v>6533</v>
      </c>
      <c r="F4327" t="s">
        <v>2221</v>
      </c>
      <c r="G4327" t="s">
        <v>399</v>
      </c>
      <c r="H4327">
        <v>490</v>
      </c>
      <c r="J4327" t="s">
        <v>22634</v>
      </c>
      <c r="K4327" s="132" t="str">
        <f>IFERROR(IFERROR(INDEX(Кат!$O:$O,MATCH($C4327,Кат!$I:$I,0)),INDEX(Торг!$L:$L,MATCH($C4327,Торг!$I:$I,0))),"")</f>
        <v/>
      </c>
      <c r="L4327" s="132" t="str">
        <f>IFERROR(IFERROR(INDEX(Кат!$A:$A,MATCH($C4327,Кат!$I:$I,0)),INDEX(Торг!$A:$A,MATCH($C4327,Торг!$I:$I,0))),"")</f>
        <v/>
      </c>
      <c r="M4327" s="132" t="str">
        <f>IFERROR(IFERROR(INDEX(Кат!$B:$B,MATCH($C4327,Кат!$I:$I,0)),INDEX(Торг!$B:$B,MATCH($C4327,Торг!$I:$I,0))),"")</f>
        <v/>
      </c>
      <c r="N4327" s="132" t="str">
        <f t="shared" si="67"/>
        <v>LYNX 480LS</v>
      </c>
      <c r="O4327" s="132" t="str">
        <f>IFERROR(IFERROR(INDEX(Кат!$B:$B,MATCH($N4327,Кат!$I:$I,0)),INDEX(Торг!$B:$B,MATCH($N4327,Торг!$I:$I,0))),"")</f>
        <v/>
      </c>
    </row>
    <row r="4328" spans="1:15" outlineLevel="3">
      <c r="A4328" t="s">
        <v>17241</v>
      </c>
      <c r="C4328" s="191" t="s">
        <v>13568</v>
      </c>
      <c r="E4328" t="s">
        <v>6534</v>
      </c>
      <c r="F4328" t="s">
        <v>2221</v>
      </c>
      <c r="G4328" t="s">
        <v>399</v>
      </c>
      <c r="H4328">
        <v>460</v>
      </c>
      <c r="J4328" t="s">
        <v>22634</v>
      </c>
      <c r="K4328" s="132" t="str">
        <f>IFERROR(IFERROR(INDEX(Кат!$O:$O,MATCH($C4328,Кат!$I:$I,0)),INDEX(Торг!$L:$L,MATCH($C4328,Торг!$I:$I,0))),"")</f>
        <v/>
      </c>
      <c r="L4328" s="132" t="str">
        <f>IFERROR(IFERROR(INDEX(Кат!$A:$A,MATCH($C4328,Кат!$I:$I,0)),INDEX(Торг!$A:$A,MATCH($C4328,Торг!$I:$I,0))),"")</f>
        <v/>
      </c>
      <c r="M4328" s="132" t="str">
        <f>IFERROR(IFERROR(INDEX(Кат!$B:$B,MATCH($C4328,Кат!$I:$I,0)),INDEX(Торг!$B:$B,MATCH($C4328,Торг!$I:$I,0))),"")</f>
        <v/>
      </c>
      <c r="N4328" s="132" t="str">
        <f t="shared" si="67"/>
        <v>LYNX 500LS</v>
      </c>
      <c r="O4328" s="132" t="str">
        <f>IFERROR(IFERROR(INDEX(Кат!$B:$B,MATCH($N4328,Кат!$I:$I,0)),INDEX(Торг!$B:$B,MATCH($N4328,Торг!$I:$I,0))),"")</f>
        <v/>
      </c>
    </row>
    <row r="4329" spans="1:15" outlineLevel="2">
      <c r="A4329" t="s">
        <v>17242</v>
      </c>
      <c r="C4329" s="191" t="s">
        <v>13648</v>
      </c>
      <c r="E4329" t="s">
        <v>6535</v>
      </c>
      <c r="F4329" t="s">
        <v>2221</v>
      </c>
      <c r="G4329" t="s">
        <v>399</v>
      </c>
      <c r="H4329">
        <v>480</v>
      </c>
      <c r="J4329" t="s">
        <v>22634</v>
      </c>
      <c r="K4329" s="132" t="str">
        <f>IFERROR(IFERROR(INDEX(Кат!$O:$O,MATCH($C4329,Кат!$I:$I,0)),INDEX(Торг!$L:$L,MATCH($C4329,Торг!$I:$I,0))),"")</f>
        <v/>
      </c>
      <c r="L4329" s="132" t="str">
        <f>IFERROR(IFERROR(INDEX(Кат!$A:$A,MATCH($C4329,Кат!$I:$I,0)),INDEX(Торг!$A:$A,MATCH($C4329,Торг!$I:$I,0))),"")</f>
        <v/>
      </c>
      <c r="M4329" s="132" t="str">
        <f>IFERROR(IFERROR(INDEX(Кат!$B:$B,MATCH($C4329,Кат!$I:$I,0)),INDEX(Торг!$B:$B,MATCH($C4329,Торг!$I:$I,0))),"")</f>
        <v/>
      </c>
      <c r="N4329" s="132" t="str">
        <f t="shared" si="67"/>
        <v>LYNX 530LS</v>
      </c>
      <c r="O4329" s="132" t="str">
        <f>IFERROR(IFERROR(INDEX(Кат!$B:$B,MATCH($N4329,Кат!$I:$I,0)),INDEX(Торг!$B:$B,MATCH($N4329,Торг!$I:$I,0))),"")</f>
        <v/>
      </c>
    </row>
    <row r="4330" spans="1:15" outlineLevel="3">
      <c r="A4330" t="s">
        <v>17243</v>
      </c>
      <c r="C4330" s="191" t="s">
        <v>13570</v>
      </c>
      <c r="E4330" t="s">
        <v>6536</v>
      </c>
      <c r="F4330" t="s">
        <v>2221</v>
      </c>
      <c r="G4330" t="s">
        <v>399</v>
      </c>
      <c r="H4330">
        <v>490</v>
      </c>
      <c r="J4330" t="s">
        <v>22634</v>
      </c>
      <c r="K4330" s="132" t="str">
        <f>IFERROR(IFERROR(INDEX(Кат!$O:$O,MATCH($C4330,Кат!$I:$I,0)),INDEX(Торг!$L:$L,MATCH($C4330,Торг!$I:$I,0))),"")</f>
        <v/>
      </c>
      <c r="L4330" s="132" t="str">
        <f>IFERROR(IFERROR(INDEX(Кат!$A:$A,MATCH($C4330,Кат!$I:$I,0)),INDEX(Торг!$A:$A,MATCH($C4330,Торг!$I:$I,0))),"")</f>
        <v/>
      </c>
      <c r="M4330" s="132" t="str">
        <f>IFERROR(IFERROR(INDEX(Кат!$B:$B,MATCH($C4330,Кат!$I:$I,0)),INDEX(Торг!$B:$B,MATCH($C4330,Торг!$I:$I,0))),"")</f>
        <v/>
      </c>
      <c r="N4330" s="132" t="str">
        <f t="shared" si="67"/>
        <v>LYNX 550LS</v>
      </c>
      <c r="O4330" s="132" t="str">
        <f>IFERROR(IFERROR(INDEX(Кат!$B:$B,MATCH($N4330,Кат!$I:$I,0)),INDEX(Торг!$B:$B,MATCH($N4330,Торг!$I:$I,0))),"")</f>
        <v/>
      </c>
    </row>
    <row r="4331" spans="1:15" outlineLevel="3">
      <c r="A4331" t="s">
        <v>17244</v>
      </c>
      <c r="C4331" s="191" t="s">
        <v>13571</v>
      </c>
      <c r="E4331" t="s">
        <v>6537</v>
      </c>
      <c r="F4331" t="s">
        <v>2221</v>
      </c>
      <c r="G4331" t="s">
        <v>399</v>
      </c>
      <c r="H4331">
        <v>460</v>
      </c>
      <c r="J4331" t="s">
        <v>22634</v>
      </c>
      <c r="K4331" s="132" t="str">
        <f>IFERROR(IFERROR(INDEX(Кат!$O:$O,MATCH($C4331,Кат!$I:$I,0)),INDEX(Торг!$L:$L,MATCH($C4331,Торг!$I:$I,0))),"")</f>
        <v/>
      </c>
      <c r="L4331" s="132" t="str">
        <f>IFERROR(IFERROR(INDEX(Кат!$A:$A,MATCH($C4331,Кат!$I:$I,0)),INDEX(Торг!$A:$A,MATCH($C4331,Торг!$I:$I,0))),"")</f>
        <v/>
      </c>
      <c r="M4331" s="132" t="str">
        <f>IFERROR(IFERROR(INDEX(Кат!$B:$B,MATCH($C4331,Кат!$I:$I,0)),INDEX(Торг!$B:$B,MATCH($C4331,Торг!$I:$I,0))),"")</f>
        <v/>
      </c>
      <c r="N4331" s="132" t="str">
        <f t="shared" si="67"/>
        <v>LYNX 600LS</v>
      </c>
      <c r="O4331" s="132" t="str">
        <f>IFERROR(IFERROR(INDEX(Кат!$B:$B,MATCH($N4331,Кат!$I:$I,0)),INDEX(Торг!$B:$B,MATCH($N4331,Торг!$I:$I,0))),"")</f>
        <v/>
      </c>
    </row>
    <row r="4332" spans="1:15" outlineLevel="3">
      <c r="A4332" t="s">
        <v>17245</v>
      </c>
      <c r="C4332" s="191" t="s">
        <v>13573</v>
      </c>
      <c r="E4332" t="s">
        <v>6538</v>
      </c>
      <c r="F4332" t="s">
        <v>2221</v>
      </c>
      <c r="G4332" t="s">
        <v>399</v>
      </c>
      <c r="H4332">
        <v>590</v>
      </c>
      <c r="J4332" t="s">
        <v>22634</v>
      </c>
      <c r="K4332" s="132" t="str">
        <f>IFERROR(IFERROR(INDEX(Кат!$O:$O,MATCH($C4332,Кат!$I:$I,0)),INDEX(Торг!$L:$L,MATCH($C4332,Торг!$I:$I,0))),"")</f>
        <v/>
      </c>
      <c r="L4332" s="132" t="str">
        <f>IFERROR(IFERROR(INDEX(Кат!$A:$A,MATCH($C4332,Кат!$I:$I,0)),INDEX(Торг!$A:$A,MATCH($C4332,Торг!$I:$I,0))),"")</f>
        <v/>
      </c>
      <c r="M4332" s="132" t="str">
        <f>IFERROR(IFERROR(INDEX(Кат!$B:$B,MATCH($C4332,Кат!$I:$I,0)),INDEX(Торг!$B:$B,MATCH($C4332,Торг!$I:$I,0))),"")</f>
        <v/>
      </c>
      <c r="N4332" s="132" t="str">
        <f t="shared" si="67"/>
        <v>LYNX 650LS</v>
      </c>
      <c r="O4332" s="132" t="str">
        <f>IFERROR(IFERROR(INDEX(Кат!$B:$B,MATCH($N4332,Кат!$I:$I,0)),INDEX(Торг!$B:$B,MATCH($N4332,Торг!$I:$I,0))),"")</f>
        <v/>
      </c>
    </row>
    <row r="4333" spans="1:15" outlineLevel="3">
      <c r="A4333" t="s">
        <v>24036</v>
      </c>
      <c r="C4333" s="191"/>
      <c r="E4333" t="s">
        <v>24037</v>
      </c>
      <c r="J4333" t="s">
        <v>22634</v>
      </c>
      <c r="K4333" s="132" t="str">
        <f>IFERROR(IFERROR(INDEX(Кат!$O:$O,MATCH($C4333,Кат!$I:$I,0)),INDEX(Торг!$L:$L,MATCH($C4333,Торг!$I:$I,0))),"")</f>
        <v/>
      </c>
      <c r="L4333" s="132" t="str">
        <f>IFERROR(IFERROR(INDEX(Кат!$A:$A,MATCH($C4333,Кат!$I:$I,0)),INDEX(Торг!$A:$A,MATCH($C4333,Торг!$I:$I,0))),"")</f>
        <v/>
      </c>
      <c r="M4333" s="132" t="str">
        <f>IFERROR(IFERROR(INDEX(Кат!$B:$B,MATCH($C4333,Кат!$I:$I,0)),INDEX(Торг!$B:$B,MATCH($C4333,Торг!$I:$I,0))),"")</f>
        <v/>
      </c>
      <c r="N4333" s="132" t="str">
        <f t="shared" si="67"/>
        <v xml:space="preserve"> </v>
      </c>
      <c r="O4333" s="132" t="str">
        <f>IFERROR(IFERROR(INDEX(Кат!$B:$B,MATCH($N4333,Кат!$I:$I,0)),INDEX(Торг!$B:$B,MATCH($N4333,Торг!$I:$I,0))),"")</f>
        <v/>
      </c>
    </row>
    <row r="4334" spans="1:15" outlineLevel="3">
      <c r="A4334" t="s">
        <v>17246</v>
      </c>
      <c r="C4334" s="191" t="s">
        <v>6539</v>
      </c>
      <c r="E4334" t="s">
        <v>6540</v>
      </c>
      <c r="F4334" t="s">
        <v>2221</v>
      </c>
      <c r="G4334" t="s">
        <v>399</v>
      </c>
      <c r="H4334">
        <v>3590</v>
      </c>
      <c r="J4334" t="s">
        <v>22634</v>
      </c>
      <c r="K4334" s="132" t="str">
        <f>IFERROR(IFERROR(INDEX(Кат!$O:$O,MATCH($C4334,Кат!$I:$I,0)),INDEX(Торг!$L:$L,MATCH($C4334,Торг!$I:$I,0))),"")</f>
        <v/>
      </c>
      <c r="L4334" s="132" t="str">
        <f>IFERROR(IFERROR(INDEX(Кат!$A:$A,MATCH($C4334,Кат!$I:$I,0)),INDEX(Торг!$A:$A,MATCH($C4334,Торг!$I:$I,0))),"")</f>
        <v/>
      </c>
      <c r="M4334" s="132" t="str">
        <f>IFERROR(IFERROR(INDEX(Кат!$B:$B,MATCH($C4334,Кат!$I:$I,0)),INDEX(Торг!$B:$B,MATCH($C4334,Торг!$I:$I,0))),"")</f>
        <v/>
      </c>
      <c r="N4334" s="132" t="str">
        <f t="shared" si="67"/>
        <v>LYNX RF-1536</v>
      </c>
      <c r="O4334" s="132" t="str">
        <f>IFERROR(IFERROR(INDEX(Кат!$B:$B,MATCH($N4334,Кат!$I:$I,0)),INDEX(Торг!$B:$B,MATCH($N4334,Торг!$I:$I,0))),"")</f>
        <v/>
      </c>
    </row>
    <row r="4335" spans="1:15" outlineLevel="3">
      <c r="A4335" t="s">
        <v>32290</v>
      </c>
      <c r="C4335" s="191" t="s">
        <v>32291</v>
      </c>
      <c r="E4335" t="s">
        <v>32292</v>
      </c>
      <c r="F4335" t="s">
        <v>2221</v>
      </c>
      <c r="G4335" t="s">
        <v>399</v>
      </c>
      <c r="H4335">
        <v>2820</v>
      </c>
      <c r="J4335" t="s">
        <v>22634</v>
      </c>
      <c r="K4335" s="132" t="str">
        <f>IFERROR(IFERROR(INDEX(Кат!$O:$O,MATCH($C4335,Кат!$I:$I,0)),INDEX(Торг!$L:$L,MATCH($C4335,Торг!$I:$I,0))),"")</f>
        <v/>
      </c>
      <c r="L4335" s="132" t="str">
        <f>IFERROR(IFERROR(INDEX(Кат!$A:$A,MATCH($C4335,Кат!$I:$I,0)),INDEX(Торг!$A:$A,MATCH($C4335,Торг!$I:$I,0))),"")</f>
        <v/>
      </c>
      <c r="M4335" s="132" t="str">
        <f>IFERROR(IFERROR(INDEX(Кат!$B:$B,MATCH($C4335,Кат!$I:$I,0)),INDEX(Торг!$B:$B,MATCH($C4335,Торг!$I:$I,0))),"")</f>
        <v/>
      </c>
      <c r="N4335" s="132" t="str">
        <f t="shared" si="67"/>
        <v>LYNX RF-1611</v>
      </c>
      <c r="O4335" s="132" t="str">
        <f>IFERROR(IFERROR(INDEX(Кат!$B:$B,MATCH($N4335,Кат!$I:$I,0)),INDEX(Торг!$B:$B,MATCH($N4335,Торг!$I:$I,0))),"")</f>
        <v/>
      </c>
    </row>
    <row r="4336" spans="1:15" outlineLevel="3">
      <c r="A4336" t="s">
        <v>26808</v>
      </c>
      <c r="C4336" s="191" t="s">
        <v>26809</v>
      </c>
      <c r="E4336" t="s">
        <v>26810</v>
      </c>
      <c r="F4336" t="s">
        <v>2221</v>
      </c>
      <c r="G4336" t="s">
        <v>399</v>
      </c>
      <c r="H4336">
        <v>4940</v>
      </c>
      <c r="J4336" t="s">
        <v>22634</v>
      </c>
      <c r="K4336" s="132" t="str">
        <f>IFERROR(IFERROR(INDEX(Кат!$O:$O,MATCH($C4336,Кат!$I:$I,0)),INDEX(Торг!$L:$L,MATCH($C4336,Торг!$I:$I,0))),"")</f>
        <v/>
      </c>
      <c r="L4336" s="132" t="str">
        <f>IFERROR(IFERROR(INDEX(Кат!$A:$A,MATCH($C4336,Кат!$I:$I,0)),INDEX(Торг!$A:$A,MATCH($C4336,Торг!$I:$I,0))),"")</f>
        <v/>
      </c>
      <c r="M4336" s="132" t="str">
        <f>IFERROR(IFERROR(INDEX(Кат!$B:$B,MATCH($C4336,Кат!$I:$I,0)),INDEX(Торг!$B:$B,MATCH($C4336,Торг!$I:$I,0))),"")</f>
        <v/>
      </c>
      <c r="N4336" s="132" t="str">
        <f t="shared" si="67"/>
        <v>LYNX RF-1533</v>
      </c>
      <c r="O4336" s="132" t="str">
        <f>IFERROR(IFERROR(INDEX(Кат!$B:$B,MATCH($N4336,Кат!$I:$I,0)),INDEX(Торг!$B:$B,MATCH($N4336,Торг!$I:$I,0))),"")</f>
        <v/>
      </c>
    </row>
    <row r="4337" spans="1:15" outlineLevel="3">
      <c r="A4337" t="s">
        <v>28969</v>
      </c>
      <c r="C4337" s="191" t="s">
        <v>28970</v>
      </c>
      <c r="E4337" t="s">
        <v>28971</v>
      </c>
      <c r="F4337" t="s">
        <v>2221</v>
      </c>
      <c r="G4337" t="s">
        <v>399</v>
      </c>
      <c r="H4337">
        <v>2960</v>
      </c>
      <c r="J4337" t="s">
        <v>22634</v>
      </c>
      <c r="K4337" s="132" t="str">
        <f>IFERROR(IFERROR(INDEX(Кат!$O:$O,MATCH($C4337,Кат!$I:$I,0)),INDEX(Торг!$L:$L,MATCH($C4337,Торг!$I:$I,0))),"")</f>
        <v/>
      </c>
      <c r="L4337" s="132" t="str">
        <f>IFERROR(IFERROR(INDEX(Кат!$A:$A,MATCH($C4337,Кат!$I:$I,0)),INDEX(Торг!$A:$A,MATCH($C4337,Торг!$I:$I,0))),"")</f>
        <v/>
      </c>
      <c r="M4337" s="132" t="str">
        <f>IFERROR(IFERROR(INDEX(Кат!$B:$B,MATCH($C4337,Кат!$I:$I,0)),INDEX(Торг!$B:$B,MATCH($C4337,Торг!$I:$I,0))),"")</f>
        <v/>
      </c>
      <c r="N4337" s="132" t="str">
        <f t="shared" si="67"/>
        <v>LYNX RF-1601</v>
      </c>
      <c r="O4337" s="132" t="str">
        <f>IFERROR(IFERROR(INDEX(Кат!$B:$B,MATCH($N4337,Кат!$I:$I,0)),INDEX(Торг!$B:$B,MATCH($N4337,Торг!$I:$I,0))),"")</f>
        <v/>
      </c>
    </row>
    <row r="4338" spans="1:15" outlineLevel="3">
      <c r="A4338" t="s">
        <v>26599</v>
      </c>
      <c r="C4338" s="191" t="s">
        <v>26600</v>
      </c>
      <c r="E4338" t="s">
        <v>26601</v>
      </c>
      <c r="F4338" t="s">
        <v>2221</v>
      </c>
      <c r="G4338" t="s">
        <v>399</v>
      </c>
      <c r="H4338">
        <v>5030</v>
      </c>
      <c r="J4338" t="s">
        <v>22634</v>
      </c>
      <c r="K4338" s="132" t="str">
        <f>IFERROR(IFERROR(INDEX(Кат!$O:$O,MATCH($C4338,Кат!$I:$I,0)),INDEX(Торг!$L:$L,MATCH($C4338,Торг!$I:$I,0))),"")</f>
        <v/>
      </c>
      <c r="L4338" s="132" t="str">
        <f>IFERROR(IFERROR(INDEX(Кат!$A:$A,MATCH($C4338,Кат!$I:$I,0)),INDEX(Торг!$A:$A,MATCH($C4338,Торг!$I:$I,0))),"")</f>
        <v/>
      </c>
      <c r="M4338" s="132" t="str">
        <f>IFERROR(IFERROR(INDEX(Кат!$B:$B,MATCH($C4338,Кат!$I:$I,0)),INDEX(Торг!$B:$B,MATCH($C4338,Торг!$I:$I,0))),"")</f>
        <v/>
      </c>
      <c r="N4338" s="132" t="str">
        <f t="shared" si="67"/>
        <v>LYNX RF-1167</v>
      </c>
      <c r="O4338" s="132" t="str">
        <f>IFERROR(IFERROR(INDEX(Кат!$B:$B,MATCH($N4338,Кат!$I:$I,0)),INDEX(Торг!$B:$B,MATCH($N4338,Торг!$I:$I,0))),"")</f>
        <v/>
      </c>
    </row>
    <row r="4339" spans="1:15" outlineLevel="3">
      <c r="A4339" t="s">
        <v>26697</v>
      </c>
      <c r="C4339" s="191" t="s">
        <v>26698</v>
      </c>
      <c r="E4339" t="s">
        <v>26699</v>
      </c>
      <c r="F4339" t="s">
        <v>2221</v>
      </c>
      <c r="G4339" t="s">
        <v>399</v>
      </c>
      <c r="H4339">
        <v>4910</v>
      </c>
      <c r="J4339" t="s">
        <v>22634</v>
      </c>
      <c r="K4339" s="132" t="str">
        <f>IFERROR(IFERROR(INDEX(Кат!$O:$O,MATCH($C4339,Кат!$I:$I,0)),INDEX(Торг!$L:$L,MATCH($C4339,Торг!$I:$I,0))),"")</f>
        <v/>
      </c>
      <c r="L4339" s="132" t="str">
        <f>IFERROR(IFERROR(INDEX(Кат!$A:$A,MATCH($C4339,Кат!$I:$I,0)),INDEX(Торг!$A:$A,MATCH($C4339,Торг!$I:$I,0))),"")</f>
        <v/>
      </c>
      <c r="M4339" s="132" t="str">
        <f>IFERROR(IFERROR(INDEX(Кат!$B:$B,MATCH($C4339,Кат!$I:$I,0)),INDEX(Торг!$B:$B,MATCH($C4339,Торг!$I:$I,0))),"")</f>
        <v/>
      </c>
      <c r="N4339" s="132" t="str">
        <f t="shared" si="67"/>
        <v>LYNX RF-1567</v>
      </c>
      <c r="O4339" s="132" t="str">
        <f>IFERROR(IFERROR(INDEX(Кат!$B:$B,MATCH($N4339,Кат!$I:$I,0)),INDEX(Торг!$B:$B,MATCH($N4339,Торг!$I:$I,0))),"")</f>
        <v/>
      </c>
    </row>
    <row r="4340" spans="1:15" outlineLevel="3">
      <c r="A4340" t="s">
        <v>23057</v>
      </c>
      <c r="C4340" s="191" t="s">
        <v>23058</v>
      </c>
      <c r="E4340" t="s">
        <v>23059</v>
      </c>
      <c r="F4340" t="s">
        <v>2221</v>
      </c>
      <c r="G4340" t="s">
        <v>399</v>
      </c>
      <c r="H4340">
        <v>3430</v>
      </c>
      <c r="J4340" t="s">
        <v>22634</v>
      </c>
      <c r="K4340" s="132" t="str">
        <f>IFERROR(IFERROR(INDEX(Кат!$O:$O,MATCH($C4340,Кат!$I:$I,0)),INDEX(Торг!$L:$L,MATCH($C4340,Торг!$I:$I,0))),"")</f>
        <v/>
      </c>
      <c r="L4340" s="132" t="str">
        <f>IFERROR(IFERROR(INDEX(Кат!$A:$A,MATCH($C4340,Кат!$I:$I,0)),INDEX(Торг!$A:$A,MATCH($C4340,Торг!$I:$I,0))),"")</f>
        <v/>
      </c>
      <c r="M4340" s="132" t="str">
        <f>IFERROR(IFERROR(INDEX(Кат!$B:$B,MATCH($C4340,Кат!$I:$I,0)),INDEX(Торг!$B:$B,MATCH($C4340,Торг!$I:$I,0))),"")</f>
        <v/>
      </c>
      <c r="N4340" s="132" t="str">
        <f t="shared" si="67"/>
        <v>LYNX RF-1602</v>
      </c>
      <c r="O4340" s="132" t="str">
        <f>IFERROR(IFERROR(INDEX(Кат!$B:$B,MATCH($N4340,Кат!$I:$I,0)),INDEX(Торг!$B:$B,MATCH($N4340,Торг!$I:$I,0))),"")</f>
        <v/>
      </c>
    </row>
    <row r="4341" spans="1:15" outlineLevel="3">
      <c r="A4341" t="s">
        <v>24038</v>
      </c>
      <c r="C4341" s="191"/>
      <c r="E4341" t="s">
        <v>24039</v>
      </c>
      <c r="J4341" t="s">
        <v>22634</v>
      </c>
      <c r="K4341" s="132" t="str">
        <f>IFERROR(IFERROR(INDEX(Кат!$O:$O,MATCH($C4341,Кат!$I:$I,0)),INDEX(Торг!$L:$L,MATCH($C4341,Торг!$I:$I,0))),"")</f>
        <v/>
      </c>
      <c r="L4341" s="132" t="str">
        <f>IFERROR(IFERROR(INDEX(Кат!$A:$A,MATCH($C4341,Кат!$I:$I,0)),INDEX(Торг!$A:$A,MATCH($C4341,Торг!$I:$I,0))),"")</f>
        <v/>
      </c>
      <c r="M4341" s="132" t="str">
        <f>IFERROR(IFERROR(INDEX(Кат!$B:$B,MATCH($C4341,Кат!$I:$I,0)),INDEX(Торг!$B:$B,MATCH($C4341,Торг!$I:$I,0))),"")</f>
        <v/>
      </c>
      <c r="N4341" s="132" t="str">
        <f t="shared" si="67"/>
        <v xml:space="preserve"> </v>
      </c>
      <c r="O4341" s="132" t="str">
        <f>IFERROR(IFERROR(INDEX(Кат!$B:$B,MATCH($N4341,Кат!$I:$I,0)),INDEX(Торг!$B:$B,MATCH($N4341,Торг!$I:$I,0))),"")</f>
        <v/>
      </c>
    </row>
    <row r="4342" spans="1:15" outlineLevel="3">
      <c r="A4342" t="s">
        <v>17247</v>
      </c>
      <c r="C4342" s="191" t="s">
        <v>6541</v>
      </c>
      <c r="E4342" t="s">
        <v>6542</v>
      </c>
      <c r="F4342" t="s">
        <v>6543</v>
      </c>
      <c r="G4342" t="s">
        <v>399</v>
      </c>
      <c r="H4342">
        <v>700</v>
      </c>
      <c r="J4342" t="s">
        <v>22634</v>
      </c>
      <c r="K4342" s="132" t="str">
        <f>IFERROR(IFERROR(INDEX(Кат!$O:$O,MATCH($C4342,Кат!$I:$I,0)),INDEX(Торг!$L:$L,MATCH($C4342,Торг!$I:$I,0))),"")</f>
        <v/>
      </c>
      <c r="L4342" s="132" t="str">
        <f>IFERROR(IFERROR(INDEX(Кат!$A:$A,MATCH($C4342,Кат!$I:$I,0)),INDEX(Торг!$A:$A,MATCH($C4342,Торг!$I:$I,0))),"")</f>
        <v/>
      </c>
      <c r="M4342" s="132" t="str">
        <f>IFERROR(IFERROR(INDEX(Кат!$B:$B,MATCH($C4342,Кат!$I:$I,0)),INDEX(Торг!$B:$B,MATCH($C4342,Торг!$I:$I,0))),"")</f>
        <v/>
      </c>
      <c r="N4342" s="132" t="str">
        <f t="shared" si="67"/>
        <v>M-TEX MT6PK1710</v>
      </c>
      <c r="O4342" s="132" t="str">
        <f>IFERROR(IFERROR(INDEX(Кат!$B:$B,MATCH($N4342,Кат!$I:$I,0)),INDEX(Торг!$B:$B,MATCH($N4342,Торг!$I:$I,0))),"")</f>
        <v/>
      </c>
    </row>
    <row r="4343" spans="1:15" outlineLevel="3">
      <c r="A4343" t="s">
        <v>24040</v>
      </c>
      <c r="C4343" s="191"/>
      <c r="E4343" t="s">
        <v>24041</v>
      </c>
      <c r="J4343" t="s">
        <v>22634</v>
      </c>
      <c r="K4343" s="132" t="str">
        <f>IFERROR(IFERROR(INDEX(Кат!$O:$O,MATCH($C4343,Кат!$I:$I,0)),INDEX(Торг!$L:$L,MATCH($C4343,Торг!$I:$I,0))),"")</f>
        <v/>
      </c>
      <c r="L4343" s="132" t="str">
        <f>IFERROR(IFERROR(INDEX(Кат!$A:$A,MATCH($C4343,Кат!$I:$I,0)),INDEX(Торг!$A:$A,MATCH($C4343,Торг!$I:$I,0))),"")</f>
        <v/>
      </c>
      <c r="M4343" s="132" t="str">
        <f>IFERROR(IFERROR(INDEX(Кат!$B:$B,MATCH($C4343,Кат!$I:$I,0)),INDEX(Торг!$B:$B,MATCH($C4343,Торг!$I:$I,0))),"")</f>
        <v/>
      </c>
      <c r="N4343" s="132" t="str">
        <f t="shared" si="67"/>
        <v xml:space="preserve"> </v>
      </c>
      <c r="O4343" s="132" t="str">
        <f>IFERROR(IFERROR(INDEX(Кат!$B:$B,MATCH($N4343,Кат!$I:$I,0)),INDEX(Торг!$B:$B,MATCH($N4343,Торг!$I:$I,0))),"")</f>
        <v/>
      </c>
    </row>
    <row r="4344" spans="1:15" outlineLevel="3">
      <c r="A4344" t="s">
        <v>17248</v>
      </c>
      <c r="C4344" s="191" t="s">
        <v>6544</v>
      </c>
      <c r="E4344" t="s">
        <v>6545</v>
      </c>
      <c r="F4344" t="s">
        <v>6546</v>
      </c>
      <c r="G4344" t="s">
        <v>375</v>
      </c>
      <c r="H4344">
        <v>950</v>
      </c>
      <c r="J4344" t="s">
        <v>22634</v>
      </c>
      <c r="K4344" s="132" t="str">
        <f>IFERROR(IFERROR(INDEX(Кат!$O:$O,MATCH($C4344,Кат!$I:$I,0)),INDEX(Торг!$L:$L,MATCH($C4344,Торг!$I:$I,0))),"")</f>
        <v/>
      </c>
      <c r="L4344" s="132" t="str">
        <f>IFERROR(IFERROR(INDEX(Кат!$A:$A,MATCH($C4344,Кат!$I:$I,0)),INDEX(Торг!$A:$A,MATCH($C4344,Торг!$I:$I,0))),"")</f>
        <v/>
      </c>
      <c r="M4344" s="132" t="str">
        <f>IFERROR(IFERROR(INDEX(Кат!$B:$B,MATCH($C4344,Кат!$I:$I,0)),INDEX(Торг!$B:$B,MATCH($C4344,Торг!$I:$I,0))),"")</f>
        <v/>
      </c>
      <c r="N4344" s="132" t="str">
        <f t="shared" si="67"/>
        <v>MAHLE 00856V4</v>
      </c>
      <c r="O4344" s="132" t="str">
        <f>IFERROR(IFERROR(INDEX(Кат!$B:$B,MATCH($N4344,Кат!$I:$I,0)),INDEX(Торг!$B:$B,MATCH($N4344,Торг!$I:$I,0))),"")</f>
        <v/>
      </c>
    </row>
    <row r="4345" spans="1:15" outlineLevel="3">
      <c r="A4345" t="s">
        <v>17249</v>
      </c>
      <c r="C4345" s="191" t="s">
        <v>6547</v>
      </c>
      <c r="E4345" t="s">
        <v>6548</v>
      </c>
      <c r="F4345" t="s">
        <v>6546</v>
      </c>
      <c r="G4345" t="s">
        <v>375</v>
      </c>
      <c r="H4345">
        <v>950</v>
      </c>
      <c r="J4345" t="s">
        <v>22634</v>
      </c>
      <c r="K4345" s="132" t="str">
        <f>IFERROR(IFERROR(INDEX(Кат!$O:$O,MATCH($C4345,Кат!$I:$I,0)),INDEX(Торг!$L:$L,MATCH($C4345,Торг!$I:$I,0))),"")</f>
        <v/>
      </c>
      <c r="L4345" s="132" t="str">
        <f>IFERROR(IFERROR(INDEX(Кат!$A:$A,MATCH($C4345,Кат!$I:$I,0)),INDEX(Торг!$A:$A,MATCH($C4345,Торг!$I:$I,0))),"")</f>
        <v/>
      </c>
      <c r="M4345" s="132" t="str">
        <f>IFERROR(IFERROR(INDEX(Кат!$B:$B,MATCH($C4345,Кат!$I:$I,0)),INDEX(Торг!$B:$B,MATCH($C4345,Торг!$I:$I,0))),"")</f>
        <v/>
      </c>
      <c r="N4345" s="132" t="str">
        <f t="shared" si="67"/>
        <v>MAHLE 44815N0</v>
      </c>
      <c r="O4345" s="132" t="str">
        <f>IFERROR(IFERROR(INDEX(Кат!$B:$B,MATCH($N4345,Кат!$I:$I,0)),INDEX(Торг!$B:$B,MATCH($N4345,Торг!$I:$I,0))),"")</f>
        <v/>
      </c>
    </row>
    <row r="4346" spans="1:15" outlineLevel="3">
      <c r="A4346" t="s">
        <v>17250</v>
      </c>
      <c r="C4346" s="191" t="s">
        <v>6549</v>
      </c>
      <c r="E4346" t="s">
        <v>6550</v>
      </c>
      <c r="F4346" t="s">
        <v>6546</v>
      </c>
      <c r="G4346" t="s">
        <v>375</v>
      </c>
      <c r="H4346">
        <v>1200</v>
      </c>
      <c r="J4346" t="s">
        <v>22634</v>
      </c>
      <c r="K4346" s="132" t="str">
        <f>IFERROR(IFERROR(INDEX(Кат!$O:$O,MATCH($C4346,Кат!$I:$I,0)),INDEX(Торг!$L:$L,MATCH($C4346,Торг!$I:$I,0))),"")</f>
        <v/>
      </c>
      <c r="L4346" s="132" t="str">
        <f>IFERROR(IFERROR(INDEX(Кат!$A:$A,MATCH($C4346,Кат!$I:$I,0)),INDEX(Торг!$A:$A,MATCH($C4346,Торг!$I:$I,0))),"")</f>
        <v/>
      </c>
      <c r="M4346" s="132" t="str">
        <f>IFERROR(IFERROR(INDEX(Кат!$B:$B,MATCH($C4346,Кат!$I:$I,0)),INDEX(Торг!$B:$B,MATCH($C4346,Торг!$I:$I,0))),"")</f>
        <v/>
      </c>
      <c r="N4346" s="132" t="str">
        <f t="shared" si="67"/>
        <v>MAHLE 44881N0</v>
      </c>
      <c r="O4346" s="132" t="str">
        <f>IFERROR(IFERROR(INDEX(Кат!$B:$B,MATCH($N4346,Кат!$I:$I,0)),INDEX(Торг!$B:$B,MATCH($N4346,Торг!$I:$I,0))),"")</f>
        <v/>
      </c>
    </row>
    <row r="4347" spans="1:15" outlineLevel="3">
      <c r="A4347" t="s">
        <v>17251</v>
      </c>
      <c r="C4347" s="191" t="s">
        <v>6551</v>
      </c>
      <c r="E4347" t="s">
        <v>6552</v>
      </c>
      <c r="F4347" t="s">
        <v>6546</v>
      </c>
      <c r="G4347" t="s">
        <v>375</v>
      </c>
      <c r="H4347">
        <v>1200</v>
      </c>
      <c r="J4347" t="s">
        <v>22634</v>
      </c>
      <c r="K4347" s="132" t="str">
        <f>IFERROR(IFERROR(INDEX(Кат!$O:$O,MATCH($C4347,Кат!$I:$I,0)),INDEX(Торг!$L:$L,MATCH($C4347,Торг!$I:$I,0))),"")</f>
        <v/>
      </c>
      <c r="L4347" s="132" t="str">
        <f>IFERROR(IFERROR(INDEX(Кат!$A:$A,MATCH($C4347,Кат!$I:$I,0)),INDEX(Торг!$A:$A,MATCH($C4347,Торг!$I:$I,0))),"")</f>
        <v/>
      </c>
      <c r="M4347" s="132" t="str">
        <f>IFERROR(IFERROR(INDEX(Кат!$B:$B,MATCH($C4347,Кат!$I:$I,0)),INDEX(Торг!$B:$B,MATCH($C4347,Торг!$I:$I,0))),"")</f>
        <v/>
      </c>
      <c r="N4347" s="132" t="str">
        <f t="shared" si="67"/>
        <v>MAHLE 44881N1</v>
      </c>
      <c r="O4347" s="132" t="str">
        <f>IFERROR(IFERROR(INDEX(Кат!$B:$B,MATCH($N4347,Кат!$I:$I,0)),INDEX(Торг!$B:$B,MATCH($N4347,Торг!$I:$I,0))),"")</f>
        <v/>
      </c>
    </row>
    <row r="4348" spans="1:15" outlineLevel="3">
      <c r="A4348" t="s">
        <v>17252</v>
      </c>
      <c r="C4348" s="191" t="s">
        <v>6553</v>
      </c>
      <c r="E4348" t="s">
        <v>6554</v>
      </c>
      <c r="F4348" t="s">
        <v>6546</v>
      </c>
      <c r="G4348" t="s">
        <v>375</v>
      </c>
      <c r="H4348">
        <v>1200</v>
      </c>
      <c r="J4348" t="s">
        <v>22634</v>
      </c>
      <c r="K4348" s="132" t="str">
        <f>IFERROR(IFERROR(INDEX(Кат!$O:$O,MATCH($C4348,Кат!$I:$I,0)),INDEX(Торг!$L:$L,MATCH($C4348,Торг!$I:$I,0))),"")</f>
        <v/>
      </c>
      <c r="L4348" s="132" t="str">
        <f>IFERROR(IFERROR(INDEX(Кат!$A:$A,MATCH($C4348,Кат!$I:$I,0)),INDEX(Торг!$A:$A,MATCH($C4348,Торг!$I:$I,0))),"")</f>
        <v/>
      </c>
      <c r="M4348" s="132" t="str">
        <f>IFERROR(IFERROR(INDEX(Кат!$B:$B,MATCH($C4348,Кат!$I:$I,0)),INDEX(Торг!$B:$B,MATCH($C4348,Торг!$I:$I,0))),"")</f>
        <v/>
      </c>
      <c r="N4348" s="132" t="str">
        <f t="shared" si="67"/>
        <v>MAHLE 44818N3</v>
      </c>
      <c r="O4348" s="132" t="str">
        <f>IFERROR(IFERROR(INDEX(Кат!$B:$B,MATCH($N4348,Кат!$I:$I,0)),INDEX(Торг!$B:$B,MATCH($N4348,Торг!$I:$I,0))),"")</f>
        <v/>
      </c>
    </row>
    <row r="4349" spans="1:15" outlineLevel="3">
      <c r="A4349" t="s">
        <v>26700</v>
      </c>
      <c r="C4349" s="191" t="s">
        <v>26701</v>
      </c>
      <c r="E4349" t="s">
        <v>26702</v>
      </c>
      <c r="F4349" t="s">
        <v>6546</v>
      </c>
      <c r="G4349" t="s">
        <v>399</v>
      </c>
      <c r="H4349">
        <v>550</v>
      </c>
      <c r="J4349" t="s">
        <v>22634</v>
      </c>
      <c r="K4349" s="132" t="str">
        <f>IFERROR(IFERROR(INDEX(Кат!$O:$O,MATCH($C4349,Кат!$I:$I,0)),INDEX(Торг!$L:$L,MATCH($C4349,Торг!$I:$I,0))),"")</f>
        <v/>
      </c>
      <c r="L4349" s="132" t="str">
        <f>IFERROR(IFERROR(INDEX(Кат!$A:$A,MATCH($C4349,Кат!$I:$I,0)),INDEX(Торг!$A:$A,MATCH($C4349,Торг!$I:$I,0))),"")</f>
        <v/>
      </c>
      <c r="M4349" s="132" t="str">
        <f>IFERROR(IFERROR(INDEX(Кат!$B:$B,MATCH($C4349,Кат!$I:$I,0)),INDEX(Торг!$B:$B,MATCH($C4349,Торг!$I:$I,0))),"")</f>
        <v/>
      </c>
      <c r="N4349" s="132" t="str">
        <f t="shared" si="67"/>
        <v>MAHLE OC384</v>
      </c>
      <c r="O4349" s="132" t="str">
        <f>IFERROR(IFERROR(INDEX(Кат!$B:$B,MATCH($N4349,Кат!$I:$I,0)),INDEX(Торг!$B:$B,MATCH($N4349,Торг!$I:$I,0))),"")</f>
        <v/>
      </c>
    </row>
    <row r="4350" spans="1:15" outlineLevel="3">
      <c r="A4350" t="s">
        <v>24042</v>
      </c>
      <c r="C4350" s="191"/>
      <c r="E4350" t="s">
        <v>24043</v>
      </c>
      <c r="J4350" t="s">
        <v>22634</v>
      </c>
      <c r="K4350" s="132" t="str">
        <f>IFERROR(IFERROR(INDEX(Кат!$O:$O,MATCH($C4350,Кат!$I:$I,0)),INDEX(Торг!$L:$L,MATCH($C4350,Торг!$I:$I,0))),"")</f>
        <v/>
      </c>
      <c r="L4350" s="132" t="str">
        <f>IFERROR(IFERROR(INDEX(Кат!$A:$A,MATCH($C4350,Кат!$I:$I,0)),INDEX(Торг!$A:$A,MATCH($C4350,Торг!$I:$I,0))),"")</f>
        <v/>
      </c>
      <c r="M4350" s="132" t="str">
        <f>IFERROR(IFERROR(INDEX(Кат!$B:$B,MATCH($C4350,Кат!$I:$I,0)),INDEX(Торг!$B:$B,MATCH($C4350,Торг!$I:$I,0))),"")</f>
        <v/>
      </c>
      <c r="N4350" s="132" t="str">
        <f t="shared" si="67"/>
        <v xml:space="preserve"> </v>
      </c>
      <c r="O4350" s="132" t="str">
        <f>IFERROR(IFERROR(INDEX(Кат!$B:$B,MATCH($N4350,Кат!$I:$I,0)),INDEX(Торг!$B:$B,MATCH($N4350,Торг!$I:$I,0))),"")</f>
        <v/>
      </c>
    </row>
    <row r="4351" spans="1:15" outlineLevel="3">
      <c r="A4351" t="s">
        <v>17253</v>
      </c>
      <c r="C4351" s="191" t="s">
        <v>6555</v>
      </c>
      <c r="E4351" t="s">
        <v>6556</v>
      </c>
      <c r="F4351" t="s">
        <v>2259</v>
      </c>
      <c r="G4351" t="s">
        <v>399</v>
      </c>
      <c r="H4351">
        <v>655</v>
      </c>
      <c r="J4351" t="s">
        <v>22634</v>
      </c>
      <c r="K4351" s="132" t="str">
        <f>IFERROR(IFERROR(INDEX(Кат!$O:$O,MATCH($C4351,Кат!$I:$I,0)),INDEX(Торг!$L:$L,MATCH($C4351,Торг!$I:$I,0))),"")</f>
        <v/>
      </c>
      <c r="L4351" s="132" t="str">
        <f>IFERROR(IFERROR(INDEX(Кат!$A:$A,MATCH($C4351,Кат!$I:$I,0)),INDEX(Торг!$A:$A,MATCH($C4351,Торг!$I:$I,0))),"")</f>
        <v/>
      </c>
      <c r="M4351" s="132" t="str">
        <f>IFERROR(IFERROR(INDEX(Кат!$B:$B,MATCH($C4351,Кат!$I:$I,0)),INDEX(Торг!$B:$B,MATCH($C4351,Торг!$I:$I,0))),"")</f>
        <v/>
      </c>
      <c r="N4351" s="132" t="str">
        <f t="shared" si="67"/>
        <v>MANN C22117</v>
      </c>
      <c r="O4351" s="132" t="str">
        <f>IFERROR(IFERROR(INDEX(Кат!$B:$B,MATCH($N4351,Кат!$I:$I,0)),INDEX(Торг!$B:$B,MATCH($N4351,Торг!$I:$I,0))),"")</f>
        <v/>
      </c>
    </row>
    <row r="4352" spans="1:15" outlineLevel="3">
      <c r="A4352" t="s">
        <v>17254</v>
      </c>
      <c r="C4352" s="191" t="s">
        <v>6557</v>
      </c>
      <c r="E4352" t="s">
        <v>6558</v>
      </c>
      <c r="F4352" t="s">
        <v>2259</v>
      </c>
      <c r="G4352" t="s">
        <v>399</v>
      </c>
      <c r="H4352">
        <v>805</v>
      </c>
      <c r="J4352" t="s">
        <v>22634</v>
      </c>
      <c r="K4352" s="132" t="str">
        <f>IFERROR(IFERROR(INDEX(Кат!$O:$O,MATCH($C4352,Кат!$I:$I,0)),INDEX(Торг!$L:$L,MATCH($C4352,Торг!$I:$I,0))),"")</f>
        <v/>
      </c>
      <c r="L4352" s="132" t="str">
        <f>IFERROR(IFERROR(INDEX(Кат!$A:$A,MATCH($C4352,Кат!$I:$I,0)),INDEX(Торг!$A:$A,MATCH($C4352,Торг!$I:$I,0))),"")</f>
        <v/>
      </c>
      <c r="M4352" s="132" t="str">
        <f>IFERROR(IFERROR(INDEX(Кат!$B:$B,MATCH($C4352,Кат!$I:$I,0)),INDEX(Торг!$B:$B,MATCH($C4352,Торг!$I:$I,0))),"")</f>
        <v/>
      </c>
      <c r="N4352" s="132" t="str">
        <f t="shared" si="67"/>
        <v>MANN C1858/2</v>
      </c>
      <c r="O4352" s="132" t="str">
        <f>IFERROR(IFERROR(INDEX(Кат!$B:$B,MATCH($N4352,Кат!$I:$I,0)),INDEX(Торг!$B:$B,MATCH($N4352,Торг!$I:$I,0))),"")</f>
        <v/>
      </c>
    </row>
    <row r="4353" spans="1:15" outlineLevel="3">
      <c r="A4353" t="s">
        <v>17255</v>
      </c>
      <c r="C4353" s="191" t="s">
        <v>2257</v>
      </c>
      <c r="E4353" t="s">
        <v>2258</v>
      </c>
      <c r="F4353" t="s">
        <v>2259</v>
      </c>
      <c r="G4353" t="s">
        <v>399</v>
      </c>
      <c r="H4353">
        <v>520</v>
      </c>
      <c r="J4353" t="s">
        <v>22634</v>
      </c>
      <c r="K4353" s="132" t="str">
        <f>IFERROR(IFERROR(INDEX(Кат!$O:$O,MATCH($C4353,Кат!$I:$I,0)),INDEX(Торг!$L:$L,MATCH($C4353,Торг!$I:$I,0))),"")</f>
        <v>шпак</v>
      </c>
      <c r="L4353" s="132">
        <f>IFERROR(IFERROR(INDEX(Кат!$A:$A,MATCH($C4353,Кат!$I:$I,0)),INDEX(Торг!$A:$A,MATCH($C4353,Торг!$I:$I,0))),"")</f>
        <v>163828</v>
      </c>
      <c r="M4353" s="132">
        <f>IFERROR(IFERROR(INDEX(Кат!$B:$B,MATCH($C4353,Кат!$I:$I,0)),INDEX(Торг!$B:$B,MATCH($C4353,Торг!$I:$I,0))),"")</f>
        <v>34571</v>
      </c>
      <c r="N4353" s="132" t="str">
        <f t="shared" si="67"/>
        <v>MANN W920/21</v>
      </c>
      <c r="O4353" s="132" t="str">
        <f>IFERROR(IFERROR(INDEX(Кат!$B:$B,MATCH($N4353,Кат!$I:$I,0)),INDEX(Торг!$B:$B,MATCH($N4353,Торг!$I:$I,0))),"")</f>
        <v/>
      </c>
    </row>
    <row r="4354" spans="1:15" outlineLevel="3">
      <c r="A4354" t="s">
        <v>17256</v>
      </c>
      <c r="C4354" s="191" t="s">
        <v>2260</v>
      </c>
      <c r="E4354" t="s">
        <v>2261</v>
      </c>
      <c r="F4354" t="s">
        <v>2259</v>
      </c>
      <c r="G4354" t="s">
        <v>399</v>
      </c>
      <c r="H4354">
        <v>580</v>
      </c>
      <c r="J4354" t="s">
        <v>22634</v>
      </c>
      <c r="K4354" s="132" t="str">
        <f>IFERROR(IFERROR(INDEX(Кат!$O:$O,MATCH($C4354,Кат!$I:$I,0)),INDEX(Торг!$L:$L,MATCH($C4354,Торг!$I:$I,0))),"")</f>
        <v/>
      </c>
      <c r="L4354" s="132" t="str">
        <f>IFERROR(IFERROR(INDEX(Кат!$A:$A,MATCH($C4354,Кат!$I:$I,0)),INDEX(Торг!$A:$A,MATCH($C4354,Торг!$I:$I,0))),"")</f>
        <v/>
      </c>
      <c r="M4354" s="132" t="str">
        <f>IFERROR(IFERROR(INDEX(Кат!$B:$B,MATCH($C4354,Кат!$I:$I,0)),INDEX(Торг!$B:$B,MATCH($C4354,Торг!$I:$I,0))),"")</f>
        <v/>
      </c>
      <c r="N4354" s="132" t="str">
        <f t="shared" si="67"/>
        <v>MANN W914/2</v>
      </c>
      <c r="O4354" s="132" t="str">
        <f>IFERROR(IFERROR(INDEX(Кат!$B:$B,MATCH($N4354,Кат!$I:$I,0)),INDEX(Торг!$B:$B,MATCH($N4354,Торг!$I:$I,0))),"")</f>
        <v/>
      </c>
    </row>
    <row r="4355" spans="1:15" outlineLevel="3">
      <c r="A4355" t="s">
        <v>32413</v>
      </c>
      <c r="C4355" s="191" t="s">
        <v>32414</v>
      </c>
      <c r="E4355" t="s">
        <v>32415</v>
      </c>
      <c r="F4355" t="s">
        <v>2259</v>
      </c>
      <c r="G4355" t="s">
        <v>399</v>
      </c>
      <c r="H4355">
        <v>1600</v>
      </c>
      <c r="J4355" t="s">
        <v>22634</v>
      </c>
      <c r="K4355" s="132" t="str">
        <f>IFERROR(IFERROR(INDEX(Кат!$O:$O,MATCH($C4355,Кат!$I:$I,0)),INDEX(Торг!$L:$L,MATCH($C4355,Торг!$I:$I,0))),"")</f>
        <v/>
      </c>
      <c r="L4355" s="132" t="str">
        <f>IFERROR(IFERROR(INDEX(Кат!$A:$A,MATCH($C4355,Кат!$I:$I,0)),INDEX(Торг!$A:$A,MATCH($C4355,Торг!$I:$I,0))),"")</f>
        <v/>
      </c>
      <c r="M4355" s="132" t="str">
        <f>IFERROR(IFERROR(INDEX(Кат!$B:$B,MATCH($C4355,Кат!$I:$I,0)),INDEX(Торг!$B:$B,MATCH($C4355,Торг!$I:$I,0))),"")</f>
        <v/>
      </c>
      <c r="N4355" s="132" t="str">
        <f t="shared" si="67"/>
        <v>MANN MH63/1</v>
      </c>
      <c r="O4355" s="132" t="str">
        <f>IFERROR(IFERROR(INDEX(Кат!$B:$B,MATCH($N4355,Кат!$I:$I,0)),INDEX(Торг!$B:$B,MATCH($N4355,Торг!$I:$I,0))),"")</f>
        <v/>
      </c>
    </row>
    <row r="4356" spans="1:15" outlineLevel="3">
      <c r="A4356" t="s">
        <v>17257</v>
      </c>
      <c r="C4356" s="191" t="s">
        <v>6559</v>
      </c>
      <c r="E4356" t="s">
        <v>6560</v>
      </c>
      <c r="F4356" t="s">
        <v>2259</v>
      </c>
      <c r="G4356" t="s">
        <v>399</v>
      </c>
      <c r="H4356">
        <v>550</v>
      </c>
      <c r="J4356" t="s">
        <v>22634</v>
      </c>
      <c r="K4356" s="132" t="str">
        <f>IFERROR(IFERROR(INDEX(Кат!$O:$O,MATCH($C4356,Кат!$I:$I,0)),INDEX(Торг!$L:$L,MATCH($C4356,Торг!$I:$I,0))),"")</f>
        <v/>
      </c>
      <c r="L4356" s="132" t="str">
        <f>IFERROR(IFERROR(INDEX(Кат!$A:$A,MATCH($C4356,Кат!$I:$I,0)),INDEX(Торг!$A:$A,MATCH($C4356,Торг!$I:$I,0))),"")</f>
        <v/>
      </c>
      <c r="M4356" s="132" t="str">
        <f>IFERROR(IFERROR(INDEX(Кат!$B:$B,MATCH($C4356,Кат!$I:$I,0)),INDEX(Торг!$B:$B,MATCH($C4356,Торг!$I:$I,0))),"")</f>
        <v/>
      </c>
      <c r="N4356" s="132" t="str">
        <f t="shared" si="67"/>
        <v>MANN W811/80</v>
      </c>
      <c r="O4356" s="132" t="str">
        <f>IFERROR(IFERROR(INDEX(Кат!$B:$B,MATCH($N4356,Кат!$I:$I,0)),INDEX(Торг!$B:$B,MATCH($N4356,Торг!$I:$I,0))),"")</f>
        <v/>
      </c>
    </row>
    <row r="4357" spans="1:15" outlineLevel="3">
      <c r="A4357" t="s">
        <v>17258</v>
      </c>
      <c r="C4357" s="191" t="s">
        <v>6561</v>
      </c>
      <c r="E4357" t="s">
        <v>6562</v>
      </c>
      <c r="F4357" t="s">
        <v>2259</v>
      </c>
      <c r="G4357" t="s">
        <v>399</v>
      </c>
      <c r="H4357">
        <v>500</v>
      </c>
      <c r="J4357" t="s">
        <v>22634</v>
      </c>
      <c r="K4357" s="132" t="str">
        <f>IFERROR(IFERROR(INDEX(Кат!$O:$O,MATCH($C4357,Кат!$I:$I,0)),INDEX(Торг!$L:$L,MATCH($C4357,Торг!$I:$I,0))),"")</f>
        <v/>
      </c>
      <c r="L4357" s="132" t="str">
        <f>IFERROR(IFERROR(INDEX(Кат!$A:$A,MATCH($C4357,Кат!$I:$I,0)),INDEX(Торг!$A:$A,MATCH($C4357,Торг!$I:$I,0))),"")</f>
        <v/>
      </c>
      <c r="M4357" s="132" t="str">
        <f>IFERROR(IFERROR(INDEX(Кат!$B:$B,MATCH($C4357,Кат!$I:$I,0)),INDEX(Торг!$B:$B,MATCH($C4357,Торг!$I:$I,0))),"")</f>
        <v/>
      </c>
      <c r="N4357" s="132" t="str">
        <f t="shared" si="67"/>
        <v>MANN W75/3</v>
      </c>
      <c r="O4357" s="132" t="str">
        <f>IFERROR(IFERROR(INDEX(Кат!$B:$B,MATCH($N4357,Кат!$I:$I,0)),INDEX(Торг!$B:$B,MATCH($N4357,Торг!$I:$I,0))),"")</f>
        <v/>
      </c>
    </row>
    <row r="4358" spans="1:15" outlineLevel="3">
      <c r="A4358" t="s">
        <v>17259</v>
      </c>
      <c r="C4358" s="191" t="s">
        <v>6563</v>
      </c>
      <c r="E4358" t="s">
        <v>6564</v>
      </c>
      <c r="F4358" t="s">
        <v>2259</v>
      </c>
      <c r="G4358" t="s">
        <v>399</v>
      </c>
      <c r="H4358">
        <v>1150</v>
      </c>
      <c r="J4358" t="s">
        <v>22634</v>
      </c>
      <c r="K4358" s="132" t="str">
        <f>IFERROR(IFERROR(INDEX(Кат!$O:$O,MATCH($C4358,Кат!$I:$I,0)),INDEX(Торг!$L:$L,MATCH($C4358,Торг!$I:$I,0))),"")</f>
        <v/>
      </c>
      <c r="L4358" s="132" t="str">
        <f>IFERROR(IFERROR(INDEX(Кат!$A:$A,MATCH($C4358,Кат!$I:$I,0)),INDEX(Торг!$A:$A,MATCH($C4358,Торг!$I:$I,0))),"")</f>
        <v/>
      </c>
      <c r="M4358" s="132" t="str">
        <f>IFERROR(IFERROR(INDEX(Кат!$B:$B,MATCH($C4358,Кат!$I:$I,0)),INDEX(Торг!$B:$B,MATCH($C4358,Торг!$I:$I,0))),"")</f>
        <v/>
      </c>
      <c r="N4358" s="132" t="str">
        <f t="shared" si="67"/>
        <v>MANN W610/3</v>
      </c>
      <c r="O4358" s="132" t="str">
        <f>IFERROR(IFERROR(INDEX(Кат!$B:$B,MATCH($N4358,Кат!$I:$I,0)),INDEX(Торг!$B:$B,MATCH($N4358,Торг!$I:$I,0))),"")</f>
        <v/>
      </c>
    </row>
    <row r="4359" spans="1:15" outlineLevel="3">
      <c r="A4359" t="s">
        <v>17260</v>
      </c>
      <c r="C4359" s="191" t="s">
        <v>13594</v>
      </c>
      <c r="E4359" t="s">
        <v>13649</v>
      </c>
      <c r="F4359" t="s">
        <v>2259</v>
      </c>
      <c r="G4359" t="s">
        <v>399</v>
      </c>
      <c r="H4359">
        <v>900</v>
      </c>
      <c r="J4359" t="s">
        <v>22634</v>
      </c>
      <c r="K4359" s="132" t="str">
        <f>IFERROR(IFERROR(INDEX(Кат!$O:$O,MATCH($C4359,Кат!$I:$I,0)),INDEX(Торг!$L:$L,MATCH($C4359,Торг!$I:$I,0))),"")</f>
        <v/>
      </c>
      <c r="L4359" s="132" t="str">
        <f>IFERROR(IFERROR(INDEX(Кат!$A:$A,MATCH($C4359,Кат!$I:$I,0)),INDEX(Торг!$A:$A,MATCH($C4359,Торг!$I:$I,0))),"")</f>
        <v/>
      </c>
      <c r="M4359" s="132" t="str">
        <f>IFERROR(IFERROR(INDEX(Кат!$B:$B,MATCH($C4359,Кат!$I:$I,0)),INDEX(Торг!$B:$B,MATCH($C4359,Торг!$I:$I,0))),"")</f>
        <v/>
      </c>
      <c r="N4359" s="132" t="str">
        <f t="shared" si="67"/>
        <v>MANN WK512</v>
      </c>
      <c r="O4359" s="132" t="str">
        <f>IFERROR(IFERROR(INDEX(Кат!$B:$B,MATCH($N4359,Кат!$I:$I,0)),INDEX(Торг!$B:$B,MATCH($N4359,Торг!$I:$I,0))),"")</f>
        <v/>
      </c>
    </row>
    <row r="4360" spans="1:15" outlineLevel="3">
      <c r="A4360" t="s">
        <v>24044</v>
      </c>
      <c r="C4360" s="191"/>
      <c r="E4360" t="s">
        <v>13650</v>
      </c>
      <c r="J4360" t="s">
        <v>22634</v>
      </c>
      <c r="K4360" s="132" t="str">
        <f>IFERROR(IFERROR(INDEX(Кат!$O:$O,MATCH($C4360,Кат!$I:$I,0)),INDEX(Торг!$L:$L,MATCH($C4360,Торг!$I:$I,0))),"")</f>
        <v/>
      </c>
      <c r="L4360" s="132" t="str">
        <f>IFERROR(IFERROR(INDEX(Кат!$A:$A,MATCH($C4360,Кат!$I:$I,0)),INDEX(Торг!$A:$A,MATCH($C4360,Торг!$I:$I,0))),"")</f>
        <v/>
      </c>
      <c r="M4360" s="132" t="str">
        <f>IFERROR(IFERROR(INDEX(Кат!$B:$B,MATCH($C4360,Кат!$I:$I,0)),INDEX(Торг!$B:$B,MATCH($C4360,Торг!$I:$I,0))),"")</f>
        <v/>
      </c>
      <c r="N4360" s="132" t="str">
        <f t="shared" ref="N4360:N4423" si="68">_xlfn.CONCAT(F4360," ",C4360)</f>
        <v xml:space="preserve"> </v>
      </c>
      <c r="O4360" s="132" t="str">
        <f>IFERROR(IFERROR(INDEX(Кат!$B:$B,MATCH($N4360,Кат!$I:$I,0)),INDEX(Торг!$B:$B,MATCH($N4360,Торг!$I:$I,0))),"")</f>
        <v/>
      </c>
    </row>
    <row r="4361" spans="1:15" outlineLevel="3">
      <c r="A4361" t="s">
        <v>17261</v>
      </c>
      <c r="C4361" s="191">
        <v>2139</v>
      </c>
      <c r="E4361" t="s">
        <v>13651</v>
      </c>
      <c r="F4361" t="s">
        <v>13650</v>
      </c>
      <c r="G4361" t="s">
        <v>399</v>
      </c>
      <c r="H4361">
        <v>400</v>
      </c>
      <c r="J4361" t="s">
        <v>22634</v>
      </c>
      <c r="K4361" s="132" t="str">
        <f>IFERROR(IFERROR(INDEX(Кат!$O:$O,MATCH($C4361,Кат!$I:$I,0)),INDEX(Торг!$L:$L,MATCH($C4361,Торг!$I:$I,0))),"")</f>
        <v/>
      </c>
      <c r="L4361" s="132" t="str">
        <f>IFERROR(IFERROR(INDEX(Кат!$A:$A,MATCH($C4361,Кат!$I:$I,0)),INDEX(Торг!$A:$A,MATCH($C4361,Торг!$I:$I,0))),"")</f>
        <v/>
      </c>
      <c r="M4361" s="132" t="str">
        <f>IFERROR(IFERROR(INDEX(Кат!$B:$B,MATCH($C4361,Кат!$I:$I,0)),INDEX(Торг!$B:$B,MATCH($C4361,Торг!$I:$I,0))),"")</f>
        <v/>
      </c>
      <c r="N4361" s="132" t="str">
        <f t="shared" si="68"/>
        <v>MANNOL 2139</v>
      </c>
      <c r="O4361" s="132" t="str">
        <f>IFERROR(IFERROR(INDEX(Кат!$B:$B,MATCH($N4361,Кат!$I:$I,0)),INDEX(Торг!$B:$B,MATCH($N4361,Торг!$I:$I,0))),"")</f>
        <v/>
      </c>
    </row>
    <row r="4362" spans="1:15" outlineLevel="3">
      <c r="A4362" t="s">
        <v>24045</v>
      </c>
      <c r="C4362" s="191"/>
      <c r="E4362" t="s">
        <v>24046</v>
      </c>
      <c r="J4362" t="s">
        <v>22634</v>
      </c>
      <c r="K4362" s="132" t="str">
        <f>IFERROR(IFERROR(INDEX(Кат!$O:$O,MATCH($C4362,Кат!$I:$I,0)),INDEX(Торг!$L:$L,MATCH($C4362,Торг!$I:$I,0))),"")</f>
        <v/>
      </c>
      <c r="L4362" s="132" t="str">
        <f>IFERROR(IFERROR(INDEX(Кат!$A:$A,MATCH($C4362,Кат!$I:$I,0)),INDEX(Торг!$A:$A,MATCH($C4362,Торг!$I:$I,0))),"")</f>
        <v/>
      </c>
      <c r="M4362" s="132" t="str">
        <f>IFERROR(IFERROR(INDEX(Кат!$B:$B,MATCH($C4362,Кат!$I:$I,0)),INDEX(Торг!$B:$B,MATCH($C4362,Торг!$I:$I,0))),"")</f>
        <v/>
      </c>
      <c r="N4362" s="132" t="str">
        <f t="shared" si="68"/>
        <v xml:space="preserve"> </v>
      </c>
      <c r="O4362" s="132" t="str">
        <f>IFERROR(IFERROR(INDEX(Кат!$B:$B,MATCH($N4362,Кат!$I:$I,0)),INDEX(Торг!$B:$B,MATCH($N4362,Торг!$I:$I,0))),"")</f>
        <v/>
      </c>
    </row>
    <row r="4363" spans="1:15" outlineLevel="3">
      <c r="A4363" t="s">
        <v>17262</v>
      </c>
      <c r="C4363" s="191" t="s">
        <v>6565</v>
      </c>
      <c r="E4363" t="s">
        <v>6566</v>
      </c>
      <c r="F4363" t="s">
        <v>2264</v>
      </c>
      <c r="G4363" t="s">
        <v>399</v>
      </c>
      <c r="H4363">
        <v>550</v>
      </c>
      <c r="J4363" t="s">
        <v>22634</v>
      </c>
      <c r="K4363" s="132" t="str">
        <f>IFERROR(IFERROR(INDEX(Кат!$O:$O,MATCH($C4363,Кат!$I:$I,0)),INDEX(Торг!$L:$L,MATCH($C4363,Торг!$I:$I,0))),"")</f>
        <v/>
      </c>
      <c r="L4363" s="132" t="str">
        <f>IFERROR(IFERROR(INDEX(Кат!$A:$A,MATCH($C4363,Кат!$I:$I,0)),INDEX(Торг!$A:$A,MATCH($C4363,Торг!$I:$I,0))),"")</f>
        <v/>
      </c>
      <c r="M4363" s="132" t="str">
        <f>IFERROR(IFERROR(INDEX(Кат!$B:$B,MATCH($C4363,Кат!$I:$I,0)),INDEX(Торг!$B:$B,MATCH($C4363,Торг!$I:$I,0))),"")</f>
        <v/>
      </c>
      <c r="N4363" s="132" t="str">
        <f t="shared" si="68"/>
        <v>MANOVER MR8818737</v>
      </c>
      <c r="O4363" s="132" t="str">
        <f>IFERROR(IFERROR(INDEX(Кат!$B:$B,MATCH($N4363,Кат!$I:$I,0)),INDEX(Торг!$B:$B,MATCH($N4363,Торг!$I:$I,0))),"")</f>
        <v/>
      </c>
    </row>
    <row r="4364" spans="1:15" outlineLevel="3">
      <c r="A4364" t="s">
        <v>17263</v>
      </c>
      <c r="C4364" s="191" t="s">
        <v>6567</v>
      </c>
      <c r="E4364" t="s">
        <v>6568</v>
      </c>
      <c r="F4364" t="s">
        <v>2264</v>
      </c>
      <c r="G4364" t="s">
        <v>399</v>
      </c>
      <c r="H4364">
        <v>6900</v>
      </c>
      <c r="J4364" t="s">
        <v>22634</v>
      </c>
      <c r="K4364" s="132" t="str">
        <f>IFERROR(IFERROR(INDEX(Кат!$O:$O,MATCH($C4364,Кат!$I:$I,0)),INDEX(Торг!$L:$L,MATCH($C4364,Торг!$I:$I,0))),"")</f>
        <v/>
      </c>
      <c r="L4364" s="132" t="str">
        <f>IFERROR(IFERROR(INDEX(Кат!$A:$A,MATCH($C4364,Кат!$I:$I,0)),INDEX(Торг!$A:$A,MATCH($C4364,Торг!$I:$I,0))),"")</f>
        <v/>
      </c>
      <c r="M4364" s="132" t="str">
        <f>IFERROR(IFERROR(INDEX(Кат!$B:$B,MATCH($C4364,Кат!$I:$I,0)),INDEX(Торг!$B:$B,MATCH($C4364,Торг!$I:$I,0))),"")</f>
        <v/>
      </c>
      <c r="N4364" s="132" t="str">
        <f t="shared" si="68"/>
        <v>MANOVER MR1548875L</v>
      </c>
      <c r="O4364" s="132" t="str">
        <f>IFERROR(IFERROR(INDEX(Кат!$B:$B,MATCH($N4364,Кат!$I:$I,0)),INDEX(Торг!$B:$B,MATCH($N4364,Торг!$I:$I,0))),"")</f>
        <v/>
      </c>
    </row>
    <row r="4365" spans="1:15" outlineLevel="2">
      <c r="A4365" t="s">
        <v>17264</v>
      </c>
      <c r="C4365" s="191" t="s">
        <v>6569</v>
      </c>
      <c r="E4365" t="s">
        <v>6570</v>
      </c>
      <c r="F4365" t="s">
        <v>2264</v>
      </c>
      <c r="G4365" t="s">
        <v>399</v>
      </c>
      <c r="H4365">
        <v>5900</v>
      </c>
      <c r="J4365" t="s">
        <v>22634</v>
      </c>
      <c r="K4365" s="132" t="str">
        <f>IFERROR(IFERROR(INDEX(Кат!$O:$O,MATCH($C4365,Кат!$I:$I,0)),INDEX(Торг!$L:$L,MATCH($C4365,Торг!$I:$I,0))),"")</f>
        <v/>
      </c>
      <c r="L4365" s="132" t="str">
        <f>IFERROR(IFERROR(INDEX(Кат!$A:$A,MATCH($C4365,Кат!$I:$I,0)),INDEX(Торг!$A:$A,MATCH($C4365,Торг!$I:$I,0))),"")</f>
        <v/>
      </c>
      <c r="M4365" s="132" t="str">
        <f>IFERROR(IFERROR(INDEX(Кат!$B:$B,MATCH($C4365,Кат!$I:$I,0)),INDEX(Торг!$B:$B,MATCH($C4365,Торг!$I:$I,0))),"")</f>
        <v/>
      </c>
      <c r="N4365" s="132" t="str">
        <f t="shared" si="68"/>
        <v>MANOVER MR7520954</v>
      </c>
      <c r="O4365" s="132" t="str">
        <f>IFERROR(IFERROR(INDEX(Кат!$B:$B,MATCH($N4365,Кат!$I:$I,0)),INDEX(Торг!$B:$B,MATCH($N4365,Торг!$I:$I,0))),"")</f>
        <v/>
      </c>
    </row>
    <row r="4366" spans="1:15" outlineLevel="3">
      <c r="A4366" t="s">
        <v>17265</v>
      </c>
      <c r="C4366" s="191" t="s">
        <v>6571</v>
      </c>
      <c r="E4366" t="s">
        <v>6572</v>
      </c>
      <c r="F4366" t="s">
        <v>2264</v>
      </c>
      <c r="G4366" t="s">
        <v>399</v>
      </c>
      <c r="H4366">
        <v>7250</v>
      </c>
      <c r="J4366" t="s">
        <v>22634</v>
      </c>
      <c r="K4366" s="132" t="str">
        <f>IFERROR(IFERROR(INDEX(Кат!$O:$O,MATCH($C4366,Кат!$I:$I,0)),INDEX(Торг!$L:$L,MATCH($C4366,Торг!$I:$I,0))),"")</f>
        <v/>
      </c>
      <c r="L4366" s="132" t="str">
        <f>IFERROR(IFERROR(INDEX(Кат!$A:$A,MATCH($C4366,Кат!$I:$I,0)),INDEX(Торг!$A:$A,MATCH($C4366,Торг!$I:$I,0))),"")</f>
        <v/>
      </c>
      <c r="M4366" s="132" t="str">
        <f>IFERROR(IFERROR(INDEX(Кат!$B:$B,MATCH($C4366,Кат!$I:$I,0)),INDEX(Торг!$B:$B,MATCH($C4366,Торг!$I:$I,0))),"")</f>
        <v/>
      </c>
      <c r="N4366" s="132" t="str">
        <f t="shared" si="68"/>
        <v>MANOVER MR1548877R</v>
      </c>
      <c r="O4366" s="132" t="str">
        <f>IFERROR(IFERROR(INDEX(Кат!$B:$B,MATCH($N4366,Кат!$I:$I,0)),INDEX(Торг!$B:$B,MATCH($N4366,Торг!$I:$I,0))),"")</f>
        <v/>
      </c>
    </row>
    <row r="4367" spans="1:15" outlineLevel="3">
      <c r="A4367" t="s">
        <v>17266</v>
      </c>
      <c r="C4367" s="191" t="s">
        <v>6573</v>
      </c>
      <c r="E4367" t="s">
        <v>6574</v>
      </c>
      <c r="F4367" t="s">
        <v>2264</v>
      </c>
      <c r="G4367" t="s">
        <v>399</v>
      </c>
      <c r="H4367">
        <v>5900</v>
      </c>
      <c r="J4367" t="s">
        <v>22634</v>
      </c>
      <c r="K4367" s="132" t="str">
        <f>IFERROR(IFERROR(INDEX(Кат!$O:$O,MATCH($C4367,Кат!$I:$I,0)),INDEX(Торг!$L:$L,MATCH($C4367,Торг!$I:$I,0))),"")</f>
        <v/>
      </c>
      <c r="L4367" s="132" t="str">
        <f>IFERROR(IFERROR(INDEX(Кат!$A:$A,MATCH($C4367,Кат!$I:$I,0)),INDEX(Торг!$A:$A,MATCH($C4367,Торг!$I:$I,0))),"")</f>
        <v/>
      </c>
      <c r="M4367" s="132" t="str">
        <f>IFERROR(IFERROR(INDEX(Кат!$B:$B,MATCH($C4367,Кат!$I:$I,0)),INDEX(Торг!$B:$B,MATCH($C4367,Торг!$I:$I,0))),"")</f>
        <v/>
      </c>
      <c r="N4367" s="132" t="str">
        <f t="shared" si="68"/>
        <v>MANOVER MR7520958</v>
      </c>
      <c r="O4367" s="132" t="str">
        <f>IFERROR(IFERROR(INDEX(Кат!$B:$B,MATCH($N4367,Кат!$I:$I,0)),INDEX(Торг!$B:$B,MATCH($N4367,Торг!$I:$I,0))),"")</f>
        <v/>
      </c>
    </row>
    <row r="4368" spans="1:15" outlineLevel="3">
      <c r="A4368" t="s">
        <v>17267</v>
      </c>
      <c r="C4368" s="191" t="s">
        <v>2262</v>
      </c>
      <c r="E4368" t="s">
        <v>2263</v>
      </c>
      <c r="F4368" t="s">
        <v>2264</v>
      </c>
      <c r="G4368" t="s">
        <v>399</v>
      </c>
      <c r="H4368">
        <v>1500</v>
      </c>
      <c r="J4368" t="s">
        <v>22634</v>
      </c>
      <c r="K4368" s="132" t="str">
        <f>IFERROR(IFERROR(INDEX(Кат!$O:$O,MATCH($C4368,Кат!$I:$I,0)),INDEX(Торг!$L:$L,MATCH($C4368,Торг!$I:$I,0))),"")</f>
        <v/>
      </c>
      <c r="L4368" s="132" t="str">
        <f>IFERROR(IFERROR(INDEX(Кат!$A:$A,MATCH($C4368,Кат!$I:$I,0)),INDEX(Торг!$A:$A,MATCH($C4368,Торг!$I:$I,0))),"")</f>
        <v/>
      </c>
      <c r="M4368" s="132" t="str">
        <f>IFERROR(IFERROR(INDEX(Кат!$B:$B,MATCH($C4368,Кат!$I:$I,0)),INDEX(Торг!$B:$B,MATCH($C4368,Торг!$I:$I,0))),"")</f>
        <v/>
      </c>
      <c r="N4368" s="132" t="str">
        <f t="shared" si="68"/>
        <v>MANOVER MR5391050R</v>
      </c>
      <c r="O4368" s="132" t="str">
        <f>IFERROR(IFERROR(INDEX(Кат!$B:$B,MATCH($N4368,Кат!$I:$I,0)),INDEX(Торг!$B:$B,MATCH($N4368,Торг!$I:$I,0))),"")</f>
        <v/>
      </c>
    </row>
    <row r="4369" spans="1:15" outlineLevel="3">
      <c r="A4369" t="s">
        <v>17268</v>
      </c>
      <c r="C4369" s="191" t="s">
        <v>2265</v>
      </c>
      <c r="E4369" t="s">
        <v>2266</v>
      </c>
      <c r="F4369" t="s">
        <v>2264</v>
      </c>
      <c r="G4369" t="s">
        <v>399</v>
      </c>
      <c r="H4369">
        <v>700</v>
      </c>
      <c r="J4369" t="s">
        <v>22634</v>
      </c>
      <c r="K4369" s="132" t="str">
        <f>IFERROR(IFERROR(INDEX(Кат!$O:$O,MATCH($C4369,Кат!$I:$I,0)),INDEX(Торг!$L:$L,MATCH($C4369,Торг!$I:$I,0))),"")</f>
        <v/>
      </c>
      <c r="L4369" s="132" t="str">
        <f>IFERROR(IFERROR(INDEX(Кат!$A:$A,MATCH($C4369,Кат!$I:$I,0)),INDEX(Торг!$A:$A,MATCH($C4369,Торг!$I:$I,0))),"")</f>
        <v/>
      </c>
      <c r="M4369" s="132" t="str">
        <f>IFERROR(IFERROR(INDEX(Кат!$B:$B,MATCH($C4369,Кат!$I:$I,0)),INDEX(Торг!$B:$B,MATCH($C4369,Торг!$I:$I,0))),"")</f>
        <v/>
      </c>
      <c r="N4369" s="132" t="str">
        <f t="shared" si="68"/>
        <v>MANOVER MR1547876L</v>
      </c>
      <c r="O4369" s="132" t="str">
        <f>IFERROR(IFERROR(INDEX(Кат!$B:$B,MATCH($N4369,Кат!$I:$I,0)),INDEX(Торг!$B:$B,MATCH($N4369,Торг!$I:$I,0))),"")</f>
        <v/>
      </c>
    </row>
    <row r="4370" spans="1:15" outlineLevel="3">
      <c r="A4370" t="s">
        <v>17269</v>
      </c>
      <c r="C4370" s="191" t="s">
        <v>2267</v>
      </c>
      <c r="E4370" t="s">
        <v>2268</v>
      </c>
      <c r="F4370" t="s">
        <v>2264</v>
      </c>
      <c r="G4370" t="s">
        <v>399</v>
      </c>
      <c r="H4370">
        <v>700</v>
      </c>
      <c r="J4370" t="s">
        <v>22634</v>
      </c>
      <c r="K4370" s="132" t="str">
        <f>IFERROR(IFERROR(INDEX(Кат!$O:$O,MATCH($C4370,Кат!$I:$I,0)),INDEX(Торг!$L:$L,MATCH($C4370,Торг!$I:$I,0))),"")</f>
        <v/>
      </c>
      <c r="L4370" s="132" t="str">
        <f>IFERROR(IFERROR(INDEX(Кат!$A:$A,MATCH($C4370,Кат!$I:$I,0)),INDEX(Торг!$A:$A,MATCH($C4370,Торг!$I:$I,0))),"")</f>
        <v/>
      </c>
      <c r="M4370" s="132" t="str">
        <f>IFERROR(IFERROR(INDEX(Кат!$B:$B,MATCH($C4370,Кат!$I:$I,0)),INDEX(Торг!$B:$B,MATCH($C4370,Торг!$I:$I,0))),"")</f>
        <v/>
      </c>
      <c r="N4370" s="132" t="str">
        <f t="shared" si="68"/>
        <v>MANOVER MR1547875R</v>
      </c>
      <c r="O4370" s="132" t="str">
        <f>IFERROR(IFERROR(INDEX(Кат!$B:$B,MATCH($N4370,Кат!$I:$I,0)),INDEX(Торг!$B:$B,MATCH($N4370,Торг!$I:$I,0))),"")</f>
        <v/>
      </c>
    </row>
    <row r="4371" spans="1:15" outlineLevel="3">
      <c r="A4371" t="s">
        <v>17270</v>
      </c>
      <c r="C4371" s="191" t="s">
        <v>6575</v>
      </c>
      <c r="E4371" t="s">
        <v>6576</v>
      </c>
      <c r="F4371" t="s">
        <v>2264</v>
      </c>
      <c r="G4371" t="s">
        <v>399</v>
      </c>
      <c r="H4371">
        <v>850</v>
      </c>
      <c r="J4371" t="s">
        <v>22634</v>
      </c>
      <c r="K4371" s="132" t="str">
        <f>IFERROR(IFERROR(INDEX(Кат!$O:$O,MATCH($C4371,Кат!$I:$I,0)),INDEX(Торг!$L:$L,MATCH($C4371,Торг!$I:$I,0))),"")</f>
        <v/>
      </c>
      <c r="L4371" s="132" t="str">
        <f>IFERROR(IFERROR(INDEX(Кат!$A:$A,MATCH($C4371,Кат!$I:$I,0)),INDEX(Торг!$A:$A,MATCH($C4371,Торг!$I:$I,0))),"")</f>
        <v/>
      </c>
      <c r="M4371" s="132" t="str">
        <f>IFERROR(IFERROR(INDEX(Кат!$B:$B,MATCH($C4371,Кат!$I:$I,0)),INDEX(Торг!$B:$B,MATCH($C4371,Торг!$I:$I,0))),"")</f>
        <v/>
      </c>
      <c r="N4371" s="132" t="str">
        <f t="shared" si="68"/>
        <v>MANOVER MR8018853</v>
      </c>
      <c r="O4371" s="132" t="str">
        <f>IFERROR(IFERROR(INDEX(Кат!$B:$B,MATCH($N4371,Кат!$I:$I,0)),INDEX(Торг!$B:$B,MATCH($N4371,Торг!$I:$I,0))),"")</f>
        <v/>
      </c>
    </row>
    <row r="4372" spans="1:15" outlineLevel="3">
      <c r="A4372" t="s">
        <v>29161</v>
      </c>
      <c r="C4372" s="191"/>
      <c r="E4372" t="s">
        <v>29162</v>
      </c>
      <c r="J4372" t="s">
        <v>22634</v>
      </c>
      <c r="K4372" s="132" t="str">
        <f>IFERROR(IFERROR(INDEX(Кат!$O:$O,MATCH($C4372,Кат!$I:$I,0)),INDEX(Торг!$L:$L,MATCH($C4372,Торг!$I:$I,0))),"")</f>
        <v/>
      </c>
      <c r="L4372" s="132" t="str">
        <f>IFERROR(IFERROR(INDEX(Кат!$A:$A,MATCH($C4372,Кат!$I:$I,0)),INDEX(Торг!$A:$A,MATCH($C4372,Торг!$I:$I,0))),"")</f>
        <v/>
      </c>
      <c r="M4372" s="132" t="str">
        <f>IFERROR(IFERROR(INDEX(Кат!$B:$B,MATCH($C4372,Кат!$I:$I,0)),INDEX(Торг!$B:$B,MATCH($C4372,Торг!$I:$I,0))),"")</f>
        <v/>
      </c>
      <c r="N4372" s="132" t="str">
        <f t="shared" si="68"/>
        <v xml:space="preserve"> </v>
      </c>
      <c r="O4372" s="132" t="str">
        <f>IFERROR(IFERROR(INDEX(Кат!$B:$B,MATCH($N4372,Кат!$I:$I,0)),INDEX(Торг!$B:$B,MATCH($N4372,Торг!$I:$I,0))),"")</f>
        <v/>
      </c>
    </row>
    <row r="4373" spans="1:15" outlineLevel="3">
      <c r="A4373" t="s">
        <v>29697</v>
      </c>
      <c r="C4373" s="191">
        <v>22200709</v>
      </c>
      <c r="E4373" t="s">
        <v>29698</v>
      </c>
      <c r="F4373" t="s">
        <v>29165</v>
      </c>
      <c r="G4373" t="s">
        <v>375</v>
      </c>
      <c r="H4373">
        <v>6000</v>
      </c>
      <c r="J4373" t="s">
        <v>22634</v>
      </c>
      <c r="K4373" s="132" t="str">
        <f>IFERROR(IFERROR(INDEX(Кат!$O:$O,MATCH($C4373,Кат!$I:$I,0)),INDEX(Торг!$L:$L,MATCH($C4373,Торг!$I:$I,0))),"")</f>
        <v/>
      </c>
      <c r="L4373" s="132" t="str">
        <f>IFERROR(IFERROR(INDEX(Кат!$A:$A,MATCH($C4373,Кат!$I:$I,0)),INDEX(Торг!$A:$A,MATCH($C4373,Торг!$I:$I,0))),"")</f>
        <v/>
      </c>
      <c r="M4373" s="132" t="str">
        <f>IFERROR(IFERROR(INDEX(Кат!$B:$B,MATCH($C4373,Кат!$I:$I,0)),INDEX(Торг!$B:$B,MATCH($C4373,Торг!$I:$I,0))),"")</f>
        <v/>
      </c>
      <c r="N4373" s="132" t="str">
        <f t="shared" si="68"/>
        <v>MAPA 22200709</v>
      </c>
      <c r="O4373" s="132" t="str">
        <f>IFERROR(IFERROR(INDEX(Кат!$B:$B,MATCH($N4373,Кат!$I:$I,0)),INDEX(Торг!$B:$B,MATCH($N4373,Торг!$I:$I,0))),"")</f>
        <v/>
      </c>
    </row>
    <row r="4374" spans="1:15" outlineLevel="3">
      <c r="A4374" t="s">
        <v>29163</v>
      </c>
      <c r="C4374" s="191" t="s">
        <v>6222</v>
      </c>
      <c r="E4374" t="s">
        <v>29164</v>
      </c>
      <c r="F4374" t="s">
        <v>29165</v>
      </c>
      <c r="G4374" t="s">
        <v>375</v>
      </c>
      <c r="H4374">
        <v>4300</v>
      </c>
      <c r="J4374" t="s">
        <v>22634</v>
      </c>
      <c r="K4374" s="132" t="str">
        <f>IFERROR(IFERROR(INDEX(Кат!$O:$O,MATCH($C4374,Кат!$I:$I,0)),INDEX(Торг!$L:$L,MATCH($C4374,Торг!$I:$I,0))),"")</f>
        <v/>
      </c>
      <c r="L4374" s="132" t="str">
        <f>IFERROR(IFERROR(INDEX(Кат!$A:$A,MATCH($C4374,Кат!$I:$I,0)),INDEX(Торг!$A:$A,MATCH($C4374,Торг!$I:$I,0))),"")</f>
        <v/>
      </c>
      <c r="M4374" s="132" t="str">
        <f>IFERROR(IFERROR(INDEX(Кат!$B:$B,MATCH($C4374,Кат!$I:$I,0)),INDEX(Торг!$B:$B,MATCH($C4374,Торг!$I:$I,0))),"")</f>
        <v/>
      </c>
      <c r="N4374" s="132" t="str">
        <f t="shared" si="68"/>
        <v>MAPA W03200D</v>
      </c>
      <c r="O4374" s="132" t="str">
        <f>IFERROR(IFERROR(INDEX(Кат!$B:$B,MATCH($N4374,Кат!$I:$I,0)),INDEX(Торг!$B:$B,MATCH($N4374,Торг!$I:$I,0))),"")</f>
        <v/>
      </c>
    </row>
    <row r="4375" spans="1:15" outlineLevel="3">
      <c r="A4375" t="s">
        <v>24047</v>
      </c>
      <c r="C4375" s="191"/>
      <c r="E4375" t="s">
        <v>24048</v>
      </c>
      <c r="J4375" t="s">
        <v>22634</v>
      </c>
      <c r="K4375" s="132" t="str">
        <f>IFERROR(IFERROR(INDEX(Кат!$O:$O,MATCH($C4375,Кат!$I:$I,0)),INDEX(Торг!$L:$L,MATCH($C4375,Торг!$I:$I,0))),"")</f>
        <v/>
      </c>
      <c r="L4375" s="132" t="str">
        <f>IFERROR(IFERROR(INDEX(Кат!$A:$A,MATCH($C4375,Кат!$I:$I,0)),INDEX(Торг!$A:$A,MATCH($C4375,Торг!$I:$I,0))),"")</f>
        <v/>
      </c>
      <c r="M4375" s="132" t="str">
        <f>IFERROR(IFERROR(INDEX(Кат!$B:$B,MATCH($C4375,Кат!$I:$I,0)),INDEX(Торг!$B:$B,MATCH($C4375,Торг!$I:$I,0))),"")</f>
        <v/>
      </c>
      <c r="N4375" s="132" t="str">
        <f t="shared" si="68"/>
        <v xml:space="preserve"> </v>
      </c>
      <c r="O4375" s="132" t="str">
        <f>IFERROR(IFERROR(INDEX(Кат!$B:$B,MATCH($N4375,Кат!$I:$I,0)),INDEX(Торг!$B:$B,MATCH($N4375,Торг!$I:$I,0))),"")</f>
        <v/>
      </c>
    </row>
    <row r="4376" spans="1:15" outlineLevel="3">
      <c r="A4376" t="s">
        <v>24049</v>
      </c>
      <c r="C4376" s="191"/>
      <c r="E4376" t="s">
        <v>23664</v>
      </c>
      <c r="J4376" t="s">
        <v>22634</v>
      </c>
      <c r="K4376" s="132" t="str">
        <f>IFERROR(IFERROR(INDEX(Кат!$O:$O,MATCH($C4376,Кат!$I:$I,0)),INDEX(Торг!$L:$L,MATCH($C4376,Торг!$I:$I,0))),"")</f>
        <v/>
      </c>
      <c r="L4376" s="132" t="str">
        <f>IFERROR(IFERROR(INDEX(Кат!$A:$A,MATCH($C4376,Кат!$I:$I,0)),INDEX(Торг!$A:$A,MATCH($C4376,Торг!$I:$I,0))),"")</f>
        <v/>
      </c>
      <c r="M4376" s="132" t="str">
        <f>IFERROR(IFERROR(INDEX(Кат!$B:$B,MATCH($C4376,Кат!$I:$I,0)),INDEX(Торг!$B:$B,MATCH($C4376,Торг!$I:$I,0))),"")</f>
        <v/>
      </c>
      <c r="N4376" s="132" t="str">
        <f t="shared" si="68"/>
        <v xml:space="preserve"> </v>
      </c>
      <c r="O4376" s="132" t="str">
        <f>IFERROR(IFERROR(INDEX(Кат!$B:$B,MATCH($N4376,Кат!$I:$I,0)),INDEX(Торг!$B:$B,MATCH($N4376,Торг!$I:$I,0))),"")</f>
        <v/>
      </c>
    </row>
    <row r="4377" spans="1:15" outlineLevel="3">
      <c r="A4377" t="s">
        <v>24050</v>
      </c>
      <c r="C4377" s="191"/>
      <c r="E4377" t="s">
        <v>24051</v>
      </c>
      <c r="J4377" t="s">
        <v>22634</v>
      </c>
      <c r="K4377" s="132" t="str">
        <f>IFERROR(IFERROR(INDEX(Кат!$O:$O,MATCH($C4377,Кат!$I:$I,0)),INDEX(Торг!$L:$L,MATCH($C4377,Торг!$I:$I,0))),"")</f>
        <v/>
      </c>
      <c r="L4377" s="132" t="str">
        <f>IFERROR(IFERROR(INDEX(Кат!$A:$A,MATCH($C4377,Кат!$I:$I,0)),INDEX(Торг!$A:$A,MATCH($C4377,Торг!$I:$I,0))),"")</f>
        <v/>
      </c>
      <c r="M4377" s="132" t="str">
        <f>IFERROR(IFERROR(INDEX(Кат!$B:$B,MATCH($C4377,Кат!$I:$I,0)),INDEX(Торг!$B:$B,MATCH($C4377,Торг!$I:$I,0))),"")</f>
        <v/>
      </c>
      <c r="N4377" s="132" t="str">
        <f t="shared" si="68"/>
        <v xml:space="preserve"> </v>
      </c>
      <c r="O4377" s="132" t="str">
        <f>IFERROR(IFERROR(INDEX(Кат!$B:$B,MATCH($N4377,Кат!$I:$I,0)),INDEX(Торг!$B:$B,MATCH($N4377,Торг!$I:$I,0))),"")</f>
        <v/>
      </c>
    </row>
    <row r="4378" spans="1:15" outlineLevel="3">
      <c r="A4378" t="s">
        <v>17271</v>
      </c>
      <c r="C4378" s="191" t="s">
        <v>28</v>
      </c>
      <c r="E4378" t="s">
        <v>2269</v>
      </c>
      <c r="F4378" t="s">
        <v>2270</v>
      </c>
      <c r="G4378" t="s">
        <v>375</v>
      </c>
      <c r="H4378">
        <v>4650</v>
      </c>
      <c r="J4378" t="s">
        <v>22634</v>
      </c>
      <c r="K4378" s="132" t="str">
        <f>IFERROR(IFERROR(INDEX(Кат!$O:$O,MATCH($C4378,Кат!$I:$I,0)),INDEX(Торг!$L:$L,MATCH($C4378,Торг!$I:$I,0))),"")</f>
        <v>шпак</v>
      </c>
      <c r="L4378" s="132">
        <f>IFERROR(IFERROR(INDEX(Кат!$A:$A,MATCH($C4378,Кат!$I:$I,0)),INDEX(Торг!$A:$A,MATCH($C4378,Торг!$I:$I,0))),"")</f>
        <v>204292</v>
      </c>
      <c r="M4378" s="132">
        <f>IFERROR(IFERROR(INDEX(Кат!$B:$B,MATCH($C4378,Кат!$I:$I,0)),INDEX(Торг!$B:$B,MATCH($C4378,Торг!$I:$I,0))),"")</f>
        <v>1433</v>
      </c>
      <c r="N4378" s="132" t="str">
        <f t="shared" si="68"/>
        <v>MAREL MKR005</v>
      </c>
      <c r="O4378" s="132" t="str">
        <f>IFERROR(IFERROR(INDEX(Кат!$B:$B,MATCH($N4378,Кат!$I:$I,0)),INDEX(Торг!$B:$B,MATCH($N4378,Торг!$I:$I,0))),"")</f>
        <v/>
      </c>
    </row>
    <row r="4379" spans="1:15" outlineLevel="3">
      <c r="A4379" t="s">
        <v>17272</v>
      </c>
      <c r="C4379" s="191" t="s">
        <v>189</v>
      </c>
      <c r="E4379" t="s">
        <v>2271</v>
      </c>
      <c r="F4379" t="s">
        <v>2270</v>
      </c>
      <c r="G4379" t="s">
        <v>375</v>
      </c>
      <c r="H4379">
        <v>3400</v>
      </c>
      <c r="J4379" t="s">
        <v>22634</v>
      </c>
      <c r="K4379" s="132" t="str">
        <f>IFERROR(IFERROR(INDEX(Кат!$O:$O,MATCH($C4379,Кат!$I:$I,0)),INDEX(Торг!$L:$L,MATCH($C4379,Торг!$I:$I,0))),"")</f>
        <v>шпак</v>
      </c>
      <c r="L4379" s="132">
        <f>IFERROR(IFERROR(INDEX(Кат!$A:$A,MATCH($C4379,Кат!$I:$I,0)),INDEX(Торг!$A:$A,MATCH($C4379,Торг!$I:$I,0))),"")</f>
        <v>204294</v>
      </c>
      <c r="M4379" s="132">
        <f>IFERROR(IFERROR(INDEX(Кат!$B:$B,MATCH($C4379,Кат!$I:$I,0)),INDEX(Торг!$B:$B,MATCH($C4379,Торг!$I:$I,0))),"")</f>
        <v>6601</v>
      </c>
      <c r="N4379" s="132" t="str">
        <f t="shared" si="68"/>
        <v>MAREL MKR007</v>
      </c>
      <c r="O4379" s="132" t="str">
        <f>IFERROR(IFERROR(INDEX(Кат!$B:$B,MATCH($N4379,Кат!$I:$I,0)),INDEX(Торг!$B:$B,MATCH($N4379,Торг!$I:$I,0))),"")</f>
        <v/>
      </c>
    </row>
    <row r="4380" spans="1:15" outlineLevel="3">
      <c r="A4380" t="s">
        <v>17273</v>
      </c>
      <c r="C4380" s="191" t="s">
        <v>191</v>
      </c>
      <c r="E4380" t="s">
        <v>2272</v>
      </c>
      <c r="F4380" t="s">
        <v>2270</v>
      </c>
      <c r="G4380" t="s">
        <v>375</v>
      </c>
      <c r="H4380">
        <v>1500</v>
      </c>
      <c r="J4380" t="s">
        <v>22634</v>
      </c>
      <c r="K4380" s="132" t="str">
        <f>IFERROR(IFERROR(INDEX(Кат!$O:$O,MATCH($C4380,Кат!$I:$I,0)),INDEX(Торг!$L:$L,MATCH($C4380,Торг!$I:$I,0))),"")</f>
        <v>шпак</v>
      </c>
      <c r="L4380" s="132">
        <f>IFERROR(IFERROR(INDEX(Кат!$A:$A,MATCH($C4380,Кат!$I:$I,0)),INDEX(Торг!$A:$A,MATCH($C4380,Торг!$I:$I,0))),"")</f>
        <v>204293</v>
      </c>
      <c r="M4380" s="132">
        <f>IFERROR(IFERROR(INDEX(Кат!$B:$B,MATCH($C4380,Кат!$I:$I,0)),INDEX(Торг!$B:$B,MATCH($C4380,Торг!$I:$I,0))),"")</f>
        <v>6603</v>
      </c>
      <c r="N4380" s="132" t="str">
        <f t="shared" si="68"/>
        <v>MAREL MKR002</v>
      </c>
      <c r="O4380" s="132" t="str">
        <f>IFERROR(IFERROR(INDEX(Кат!$B:$B,MATCH($N4380,Кат!$I:$I,0)),INDEX(Торг!$B:$B,MATCH($N4380,Торг!$I:$I,0))),"")</f>
        <v/>
      </c>
    </row>
    <row r="4381" spans="1:15" outlineLevel="3">
      <c r="A4381" t="s">
        <v>17274</v>
      </c>
      <c r="C4381" s="191" t="s">
        <v>190</v>
      </c>
      <c r="E4381" t="s">
        <v>2273</v>
      </c>
      <c r="F4381" t="s">
        <v>2270</v>
      </c>
      <c r="G4381" t="s">
        <v>375</v>
      </c>
      <c r="H4381">
        <v>2900</v>
      </c>
      <c r="J4381" t="s">
        <v>22634</v>
      </c>
      <c r="K4381" s="132" t="str">
        <f>IFERROR(IFERROR(INDEX(Кат!$O:$O,MATCH($C4381,Кат!$I:$I,0)),INDEX(Торг!$L:$L,MATCH($C4381,Торг!$I:$I,0))),"")</f>
        <v>шпак</v>
      </c>
      <c r="L4381" s="132">
        <f>IFERROR(IFERROR(INDEX(Кат!$A:$A,MATCH($C4381,Кат!$I:$I,0)),INDEX(Торг!$A:$A,MATCH($C4381,Торг!$I:$I,0))),"")</f>
        <v>204291</v>
      </c>
      <c r="M4381" s="132">
        <f>IFERROR(IFERROR(INDEX(Кат!$B:$B,MATCH($C4381,Кат!$I:$I,0)),INDEX(Торг!$B:$B,MATCH($C4381,Торг!$I:$I,0))),"")</f>
        <v>6602</v>
      </c>
      <c r="N4381" s="132" t="str">
        <f t="shared" si="68"/>
        <v>MAREL MKR004</v>
      </c>
      <c r="O4381" s="132" t="str">
        <f>IFERROR(IFERROR(INDEX(Кат!$B:$B,MATCH($N4381,Кат!$I:$I,0)),INDEX(Торг!$B:$B,MATCH($N4381,Торг!$I:$I,0))),"")</f>
        <v/>
      </c>
    </row>
    <row r="4382" spans="1:15" outlineLevel="3">
      <c r="A4382" t="s">
        <v>24052</v>
      </c>
      <c r="C4382" s="191"/>
      <c r="E4382" t="s">
        <v>24053</v>
      </c>
      <c r="J4382" t="s">
        <v>22634</v>
      </c>
      <c r="K4382" s="132" t="str">
        <f>IFERROR(IFERROR(INDEX(Кат!$O:$O,MATCH($C4382,Кат!$I:$I,0)),INDEX(Торг!$L:$L,MATCH($C4382,Торг!$I:$I,0))),"")</f>
        <v/>
      </c>
      <c r="L4382" s="132" t="str">
        <f>IFERROR(IFERROR(INDEX(Кат!$A:$A,MATCH($C4382,Кат!$I:$I,0)),INDEX(Торг!$A:$A,MATCH($C4382,Торг!$I:$I,0))),"")</f>
        <v/>
      </c>
      <c r="M4382" s="132" t="str">
        <f>IFERROR(IFERROR(INDEX(Кат!$B:$B,MATCH($C4382,Кат!$I:$I,0)),INDEX(Торг!$B:$B,MATCH($C4382,Торг!$I:$I,0))),"")</f>
        <v/>
      </c>
      <c r="N4382" s="132" t="str">
        <f t="shared" si="68"/>
        <v xml:space="preserve"> </v>
      </c>
      <c r="O4382" s="132" t="str">
        <f>IFERROR(IFERROR(INDEX(Кат!$B:$B,MATCH($N4382,Кат!$I:$I,0)),INDEX(Торг!$B:$B,MATCH($N4382,Торг!$I:$I,0))),"")</f>
        <v/>
      </c>
    </row>
    <row r="4383" spans="1:15" outlineLevel="3">
      <c r="A4383" t="s">
        <v>17275</v>
      </c>
      <c r="C4383" s="191" t="s">
        <v>310</v>
      </c>
      <c r="E4383" t="s">
        <v>2274</v>
      </c>
      <c r="F4383" t="s">
        <v>2270</v>
      </c>
      <c r="G4383" t="s">
        <v>375</v>
      </c>
      <c r="H4383">
        <v>6100</v>
      </c>
      <c r="J4383" t="s">
        <v>22634</v>
      </c>
      <c r="K4383" s="132" t="str">
        <f>IFERROR(IFERROR(INDEX(Кат!$O:$O,MATCH($C4383,Кат!$I:$I,0)),INDEX(Торг!$L:$L,MATCH($C4383,Торг!$I:$I,0))),"")</f>
        <v>шпак</v>
      </c>
      <c r="L4383" s="132">
        <f>IFERROR(IFERROR(INDEX(Кат!$A:$A,MATCH($C4383,Кат!$I:$I,0)),INDEX(Торг!$A:$A,MATCH($C4383,Торг!$I:$I,0))),"")</f>
        <v>204377</v>
      </c>
      <c r="M4383" s="132">
        <f>IFERROR(IFERROR(INDEX(Кат!$B:$B,MATCH($C4383,Кат!$I:$I,0)),INDEX(Торг!$B:$B,MATCH($C4383,Торг!$I:$I,0))),"")</f>
        <v>19660</v>
      </c>
      <c r="N4383" s="132" t="str">
        <f t="shared" si="68"/>
        <v>MAREL MKR006</v>
      </c>
      <c r="O4383" s="132" t="str">
        <f>IFERROR(IFERROR(INDEX(Кат!$B:$B,MATCH($N4383,Кат!$I:$I,0)),INDEX(Торг!$B:$B,MATCH($N4383,Торг!$I:$I,0))),"")</f>
        <v/>
      </c>
    </row>
    <row r="4384" spans="1:15" outlineLevel="3">
      <c r="A4384" t="s">
        <v>17276</v>
      </c>
      <c r="C4384" s="191" t="s">
        <v>309</v>
      </c>
      <c r="E4384" t="s">
        <v>2275</v>
      </c>
      <c r="F4384" t="s">
        <v>2270</v>
      </c>
      <c r="G4384" t="s">
        <v>375</v>
      </c>
      <c r="H4384">
        <v>4700</v>
      </c>
      <c r="J4384" t="s">
        <v>22634</v>
      </c>
      <c r="K4384" s="132" t="str">
        <f>IFERROR(IFERROR(INDEX(Кат!$O:$O,MATCH($C4384,Кат!$I:$I,0)),INDEX(Торг!$L:$L,MATCH($C4384,Торг!$I:$I,0))),"")</f>
        <v>шпак</v>
      </c>
      <c r="L4384" s="132">
        <f>IFERROR(IFERROR(INDEX(Кат!$A:$A,MATCH($C4384,Кат!$I:$I,0)),INDEX(Торг!$A:$A,MATCH($C4384,Торг!$I:$I,0))),"")</f>
        <v>159548</v>
      </c>
      <c r="M4384" s="132">
        <f>IFERROR(IFERROR(INDEX(Кат!$B:$B,MATCH($C4384,Кат!$I:$I,0)),INDEX(Торг!$B:$B,MATCH($C4384,Торг!$I:$I,0))),"")</f>
        <v>19659</v>
      </c>
      <c r="N4384" s="132" t="str">
        <f t="shared" si="68"/>
        <v>MAREL MKR008</v>
      </c>
      <c r="O4384" s="132" t="str">
        <f>IFERROR(IFERROR(INDEX(Кат!$B:$B,MATCH($N4384,Кат!$I:$I,0)),INDEX(Торг!$B:$B,MATCH($N4384,Торг!$I:$I,0))),"")</f>
        <v/>
      </c>
    </row>
    <row r="4385" spans="1:15" outlineLevel="3">
      <c r="A4385" t="s">
        <v>17277</v>
      </c>
      <c r="C4385" s="191" t="s">
        <v>2276</v>
      </c>
      <c r="E4385" t="s">
        <v>2277</v>
      </c>
      <c r="F4385" t="s">
        <v>2270</v>
      </c>
      <c r="G4385" t="s">
        <v>375</v>
      </c>
      <c r="H4385">
        <v>5800</v>
      </c>
      <c r="J4385" t="s">
        <v>22634</v>
      </c>
      <c r="K4385" s="132" t="str">
        <f>IFERROR(IFERROR(INDEX(Кат!$O:$O,MATCH($C4385,Кат!$I:$I,0)),INDEX(Торг!$L:$L,MATCH($C4385,Торг!$I:$I,0))),"")</f>
        <v>шпак</v>
      </c>
      <c r="L4385" s="132">
        <f>IFERROR(IFERROR(INDEX(Кат!$A:$A,MATCH($C4385,Кат!$I:$I,0)),INDEX(Торг!$A:$A,MATCH($C4385,Торг!$I:$I,0))),"")</f>
        <v>204376</v>
      </c>
      <c r="M4385" s="132">
        <f>IFERROR(IFERROR(INDEX(Кат!$B:$B,MATCH($C4385,Кат!$I:$I,0)),INDEX(Торг!$B:$B,MATCH($C4385,Торг!$I:$I,0))),"")</f>
        <v>29593</v>
      </c>
      <c r="N4385" s="132" t="str">
        <f t="shared" si="68"/>
        <v>MAREL MKR014</v>
      </c>
      <c r="O4385" s="132" t="str">
        <f>IFERROR(IFERROR(INDEX(Кат!$B:$B,MATCH($N4385,Кат!$I:$I,0)),INDEX(Торг!$B:$B,MATCH($N4385,Торг!$I:$I,0))),"")</f>
        <v/>
      </c>
    </row>
    <row r="4386" spans="1:15" outlineLevel="3">
      <c r="A4386" t="s">
        <v>24054</v>
      </c>
      <c r="C4386" s="191"/>
      <c r="E4386" t="s">
        <v>24055</v>
      </c>
      <c r="J4386" t="s">
        <v>22634</v>
      </c>
      <c r="K4386" s="132" t="str">
        <f>IFERROR(IFERROR(INDEX(Кат!$O:$O,MATCH($C4386,Кат!$I:$I,0)),INDEX(Торг!$L:$L,MATCH($C4386,Торг!$I:$I,0))),"")</f>
        <v/>
      </c>
      <c r="L4386" s="132" t="str">
        <f>IFERROR(IFERROR(INDEX(Кат!$A:$A,MATCH($C4386,Кат!$I:$I,0)),INDEX(Торг!$A:$A,MATCH($C4386,Торг!$I:$I,0))),"")</f>
        <v/>
      </c>
      <c r="M4386" s="132" t="str">
        <f>IFERROR(IFERROR(INDEX(Кат!$B:$B,MATCH($C4386,Кат!$I:$I,0)),INDEX(Торг!$B:$B,MATCH($C4386,Торг!$I:$I,0))),"")</f>
        <v/>
      </c>
      <c r="N4386" s="132" t="str">
        <f t="shared" si="68"/>
        <v xml:space="preserve"> </v>
      </c>
      <c r="O4386" s="132" t="str">
        <f>IFERROR(IFERROR(INDEX(Кат!$B:$B,MATCH($N4386,Кат!$I:$I,0)),INDEX(Торг!$B:$B,MATCH($N4386,Торг!$I:$I,0))),"")</f>
        <v/>
      </c>
    </row>
    <row r="4387" spans="1:15" outlineLevel="3">
      <c r="A4387" t="s">
        <v>17278</v>
      </c>
      <c r="C4387" s="191" t="s">
        <v>353</v>
      </c>
      <c r="E4387" t="s">
        <v>2278</v>
      </c>
      <c r="F4387" t="s">
        <v>2270</v>
      </c>
      <c r="G4387" t="s">
        <v>375</v>
      </c>
      <c r="H4387">
        <v>3700</v>
      </c>
      <c r="J4387" t="s">
        <v>22634</v>
      </c>
      <c r="K4387" s="132" t="str">
        <f>IFERROR(IFERROR(INDEX(Кат!$O:$O,MATCH($C4387,Кат!$I:$I,0)),INDEX(Торг!$L:$L,MATCH($C4387,Торг!$I:$I,0))),"")</f>
        <v>шпак</v>
      </c>
      <c r="L4387" s="132">
        <f>IFERROR(IFERROR(INDEX(Кат!$A:$A,MATCH($C4387,Кат!$I:$I,0)),INDEX(Торг!$A:$A,MATCH($C4387,Торг!$I:$I,0))),"")</f>
        <v>204372</v>
      </c>
      <c r="M4387" s="132">
        <f>IFERROR(IFERROR(INDEX(Кат!$B:$B,MATCH($C4387,Кат!$I:$I,0)),INDEX(Торг!$B:$B,MATCH($C4387,Торг!$I:$I,0))),"")</f>
        <v>24177</v>
      </c>
      <c r="N4387" s="132" t="str">
        <f t="shared" si="68"/>
        <v>MAREL MKR011</v>
      </c>
      <c r="O4387" s="132" t="str">
        <f>IFERROR(IFERROR(INDEX(Кат!$B:$B,MATCH($N4387,Кат!$I:$I,0)),INDEX(Торг!$B:$B,MATCH($N4387,Торг!$I:$I,0))),"")</f>
        <v/>
      </c>
    </row>
    <row r="4388" spans="1:15" outlineLevel="3">
      <c r="A4388" t="s">
        <v>17279</v>
      </c>
      <c r="C4388" s="191" t="s">
        <v>2279</v>
      </c>
      <c r="E4388" t="s">
        <v>2280</v>
      </c>
      <c r="F4388" t="s">
        <v>2270</v>
      </c>
      <c r="G4388" t="s">
        <v>375</v>
      </c>
      <c r="H4388">
        <v>2650</v>
      </c>
      <c r="J4388" t="s">
        <v>22634</v>
      </c>
      <c r="K4388" s="132" t="str">
        <f>IFERROR(IFERROR(INDEX(Кат!$O:$O,MATCH($C4388,Кат!$I:$I,0)),INDEX(Торг!$L:$L,MATCH($C4388,Торг!$I:$I,0))),"")</f>
        <v>шпак</v>
      </c>
      <c r="L4388" s="132">
        <f>IFERROR(IFERROR(INDEX(Кат!$A:$A,MATCH($C4388,Кат!$I:$I,0)),INDEX(Торг!$A:$A,MATCH($C4388,Торг!$I:$I,0))),"")</f>
        <v>204384</v>
      </c>
      <c r="M4388" s="132">
        <f>IFERROR(IFERROR(INDEX(Кат!$B:$B,MATCH($C4388,Кат!$I:$I,0)),INDEX(Торг!$B:$B,MATCH($C4388,Торг!$I:$I,0))),"")</f>
        <v>24658</v>
      </c>
      <c r="N4388" s="132" t="str">
        <f t="shared" si="68"/>
        <v>MAREL MKR012</v>
      </c>
      <c r="O4388" s="132" t="str">
        <f>IFERROR(IFERROR(INDEX(Кат!$B:$B,MATCH($N4388,Кат!$I:$I,0)),INDEX(Торг!$B:$B,MATCH($N4388,Торг!$I:$I,0))),"")</f>
        <v/>
      </c>
    </row>
    <row r="4389" spans="1:15" outlineLevel="3">
      <c r="A4389" t="s">
        <v>17280</v>
      </c>
      <c r="C4389" s="191" t="s">
        <v>354</v>
      </c>
      <c r="E4389" t="s">
        <v>2281</v>
      </c>
      <c r="F4389" t="s">
        <v>2270</v>
      </c>
      <c r="G4389" t="s">
        <v>375</v>
      </c>
      <c r="H4389">
        <v>1350</v>
      </c>
      <c r="J4389" t="s">
        <v>22634</v>
      </c>
      <c r="K4389" s="132" t="str">
        <f>IFERROR(IFERROR(INDEX(Кат!$O:$O,MATCH($C4389,Кат!$I:$I,0)),INDEX(Торг!$L:$L,MATCH($C4389,Торг!$I:$I,0))),"")</f>
        <v>шпак</v>
      </c>
      <c r="L4389" s="132">
        <f>IFERROR(IFERROR(INDEX(Кат!$A:$A,MATCH($C4389,Кат!$I:$I,0)),INDEX(Торг!$A:$A,MATCH($C4389,Торг!$I:$I,0))),"")</f>
        <v>204381</v>
      </c>
      <c r="M4389" s="132">
        <f>IFERROR(IFERROR(INDEX(Кат!$B:$B,MATCH($C4389,Кат!$I:$I,0)),INDEX(Торг!$B:$B,MATCH($C4389,Торг!$I:$I,0))),"")</f>
        <v>24657</v>
      </c>
      <c r="N4389" s="132" t="str">
        <f t="shared" si="68"/>
        <v>MAREL MKR001</v>
      </c>
      <c r="O4389" s="132" t="str">
        <f>IFERROR(IFERROR(INDEX(Кат!$B:$B,MATCH($N4389,Кат!$I:$I,0)),INDEX(Торг!$B:$B,MATCH($N4389,Торг!$I:$I,0))),"")</f>
        <v/>
      </c>
    </row>
    <row r="4390" spans="1:15" outlineLevel="3">
      <c r="A4390" t="s">
        <v>17281</v>
      </c>
      <c r="C4390" s="191" t="s">
        <v>2282</v>
      </c>
      <c r="E4390" t="s">
        <v>2283</v>
      </c>
      <c r="F4390" t="s">
        <v>2270</v>
      </c>
      <c r="G4390" t="s">
        <v>375</v>
      </c>
      <c r="H4390">
        <v>2600</v>
      </c>
      <c r="J4390" t="s">
        <v>22634</v>
      </c>
      <c r="K4390" s="132" t="str">
        <f>IFERROR(IFERROR(INDEX(Кат!$O:$O,MATCH($C4390,Кат!$I:$I,0)),INDEX(Торг!$L:$L,MATCH($C4390,Торг!$I:$I,0))),"")</f>
        <v>шпак</v>
      </c>
      <c r="L4390" s="132">
        <f>IFERROR(IFERROR(INDEX(Кат!$A:$A,MATCH($C4390,Кат!$I:$I,0)),INDEX(Торг!$A:$A,MATCH($C4390,Торг!$I:$I,0))),"")</f>
        <v>204383</v>
      </c>
      <c r="M4390" s="132">
        <f>IFERROR(IFERROR(INDEX(Кат!$B:$B,MATCH($C4390,Кат!$I:$I,0)),INDEX(Торг!$B:$B,MATCH($C4390,Торг!$I:$I,0))),"")</f>
        <v>24659</v>
      </c>
      <c r="N4390" s="132" t="str">
        <f t="shared" si="68"/>
        <v>MAREL MKR003</v>
      </c>
      <c r="O4390" s="132" t="str">
        <f>IFERROR(IFERROR(INDEX(Кат!$B:$B,MATCH($N4390,Кат!$I:$I,0)),INDEX(Торг!$B:$B,MATCH($N4390,Торг!$I:$I,0))),"")</f>
        <v/>
      </c>
    </row>
    <row r="4391" spans="1:15" outlineLevel="3">
      <c r="A4391" t="s">
        <v>17282</v>
      </c>
      <c r="C4391" s="191" t="s">
        <v>2284</v>
      </c>
      <c r="E4391" t="s">
        <v>2285</v>
      </c>
      <c r="F4391" t="s">
        <v>2270</v>
      </c>
      <c r="G4391" t="s">
        <v>375</v>
      </c>
      <c r="H4391">
        <v>4400</v>
      </c>
      <c r="J4391" t="s">
        <v>22634</v>
      </c>
      <c r="K4391" s="132" t="str">
        <f>IFERROR(IFERROR(INDEX(Кат!$O:$O,MATCH($C4391,Кат!$I:$I,0)),INDEX(Торг!$L:$L,MATCH($C4391,Торг!$I:$I,0))),"")</f>
        <v>шпак</v>
      </c>
      <c r="L4391" s="132">
        <f>IFERROR(IFERROR(INDEX(Кат!$A:$A,MATCH($C4391,Кат!$I:$I,0)),INDEX(Торг!$A:$A,MATCH($C4391,Торг!$I:$I,0))),"")</f>
        <v>204385</v>
      </c>
      <c r="M4391" s="132">
        <f>IFERROR(IFERROR(INDEX(Кат!$B:$B,MATCH($C4391,Кат!$I:$I,0)),INDEX(Торг!$B:$B,MATCH($C4391,Торг!$I:$I,0))),"")</f>
        <v>29596</v>
      </c>
      <c r="N4391" s="132" t="str">
        <f t="shared" si="68"/>
        <v>MAREL MKR013</v>
      </c>
      <c r="O4391" s="132" t="str">
        <f>IFERROR(IFERROR(INDEX(Кат!$B:$B,MATCH($N4391,Кат!$I:$I,0)),INDEX(Торг!$B:$B,MATCH($N4391,Торг!$I:$I,0))),"")</f>
        <v/>
      </c>
    </row>
    <row r="4392" spans="1:15" outlineLevel="3">
      <c r="A4392" t="s">
        <v>17283</v>
      </c>
      <c r="C4392" s="191" t="s">
        <v>2286</v>
      </c>
      <c r="E4392" t="s">
        <v>2287</v>
      </c>
      <c r="F4392" t="s">
        <v>2270</v>
      </c>
      <c r="G4392" t="s">
        <v>375</v>
      </c>
      <c r="H4392">
        <v>2450</v>
      </c>
      <c r="J4392" t="s">
        <v>22634</v>
      </c>
      <c r="K4392" s="132" t="str">
        <f>IFERROR(IFERROR(INDEX(Кат!$O:$O,MATCH($C4392,Кат!$I:$I,0)),INDEX(Торг!$L:$L,MATCH($C4392,Торг!$I:$I,0))),"")</f>
        <v>шпак</v>
      </c>
      <c r="L4392" s="132">
        <f>IFERROR(IFERROR(INDEX(Кат!$A:$A,MATCH($C4392,Кат!$I:$I,0)),INDEX(Торг!$A:$A,MATCH($C4392,Торг!$I:$I,0))),"")</f>
        <v>204386</v>
      </c>
      <c r="M4392" s="132">
        <f>IFERROR(IFERROR(INDEX(Кат!$B:$B,MATCH($C4392,Кат!$I:$I,0)),INDEX(Торг!$B:$B,MATCH($C4392,Торг!$I:$I,0))),"")</f>
        <v>29597</v>
      </c>
      <c r="N4392" s="132" t="str">
        <f t="shared" si="68"/>
        <v>MAREL MKR010</v>
      </c>
      <c r="O4392" s="132" t="str">
        <f>IFERROR(IFERROR(INDEX(Кат!$B:$B,MATCH($N4392,Кат!$I:$I,0)),INDEX(Торг!$B:$B,MATCH($N4392,Торг!$I:$I,0))),"")</f>
        <v/>
      </c>
    </row>
    <row r="4393" spans="1:15" outlineLevel="2">
      <c r="A4393" t="s">
        <v>22650</v>
      </c>
      <c r="C4393" s="191" t="s">
        <v>22651</v>
      </c>
      <c r="E4393" t="s">
        <v>22652</v>
      </c>
      <c r="F4393" t="s">
        <v>2270</v>
      </c>
      <c r="G4393" t="s">
        <v>375</v>
      </c>
      <c r="H4393">
        <v>2000</v>
      </c>
      <c r="J4393" t="s">
        <v>22634</v>
      </c>
      <c r="K4393" s="132" t="str">
        <f>IFERROR(IFERROR(INDEX(Кат!$O:$O,MATCH($C4393,Кат!$I:$I,0)),INDEX(Торг!$L:$L,MATCH($C4393,Торг!$I:$I,0))),"")</f>
        <v/>
      </c>
      <c r="L4393" s="132" t="str">
        <f>IFERROR(IFERROR(INDEX(Кат!$A:$A,MATCH($C4393,Кат!$I:$I,0)),INDEX(Торг!$A:$A,MATCH($C4393,Торг!$I:$I,0))),"")</f>
        <v/>
      </c>
      <c r="M4393" s="132" t="str">
        <f>IFERROR(IFERROR(INDEX(Кат!$B:$B,MATCH($C4393,Кат!$I:$I,0)),INDEX(Торг!$B:$B,MATCH($C4393,Торг!$I:$I,0))),"")</f>
        <v/>
      </c>
      <c r="N4393" s="132" t="str">
        <f t="shared" si="68"/>
        <v>MAREL MKR009</v>
      </c>
      <c r="O4393" s="132" t="str">
        <f>IFERROR(IFERROR(INDEX(Кат!$B:$B,MATCH($N4393,Кат!$I:$I,0)),INDEX(Торг!$B:$B,MATCH($N4393,Торг!$I:$I,0))),"")</f>
        <v/>
      </c>
    </row>
    <row r="4394" spans="1:15" outlineLevel="3">
      <c r="A4394" t="s">
        <v>24056</v>
      </c>
      <c r="C4394" s="191"/>
      <c r="E4394" t="s">
        <v>23797</v>
      </c>
      <c r="J4394" t="s">
        <v>22634</v>
      </c>
      <c r="K4394" s="132" t="str">
        <f>IFERROR(IFERROR(INDEX(Кат!$O:$O,MATCH($C4394,Кат!$I:$I,0)),INDEX(Торг!$L:$L,MATCH($C4394,Торг!$I:$I,0))),"")</f>
        <v/>
      </c>
      <c r="L4394" s="132" t="str">
        <f>IFERROR(IFERROR(INDEX(Кат!$A:$A,MATCH($C4394,Кат!$I:$I,0)),INDEX(Торг!$A:$A,MATCH($C4394,Торг!$I:$I,0))),"")</f>
        <v/>
      </c>
      <c r="M4394" s="132" t="str">
        <f>IFERROR(IFERROR(INDEX(Кат!$B:$B,MATCH($C4394,Кат!$I:$I,0)),INDEX(Торг!$B:$B,MATCH($C4394,Торг!$I:$I,0))),"")</f>
        <v/>
      </c>
      <c r="N4394" s="132" t="str">
        <f t="shared" si="68"/>
        <v xml:space="preserve"> </v>
      </c>
      <c r="O4394" s="132" t="str">
        <f>IFERROR(IFERROR(INDEX(Кат!$B:$B,MATCH($N4394,Кат!$I:$I,0)),INDEX(Торг!$B:$B,MATCH($N4394,Торг!$I:$I,0))),"")</f>
        <v/>
      </c>
    </row>
    <row r="4395" spans="1:15" outlineLevel="3">
      <c r="A4395" t="s">
        <v>17284</v>
      </c>
      <c r="C4395" s="191" t="s">
        <v>2288</v>
      </c>
      <c r="E4395" t="s">
        <v>2289</v>
      </c>
      <c r="F4395" t="s">
        <v>2270</v>
      </c>
      <c r="G4395" t="s">
        <v>375</v>
      </c>
      <c r="H4395">
        <v>6250</v>
      </c>
      <c r="J4395" t="s">
        <v>22634</v>
      </c>
      <c r="K4395" s="132" t="str">
        <f>IFERROR(IFERROR(INDEX(Кат!$O:$O,MATCH($C4395,Кат!$I:$I,0)),INDEX(Торг!$L:$L,MATCH($C4395,Торг!$I:$I,0))),"")</f>
        <v>шпак</v>
      </c>
      <c r="L4395" s="132">
        <f>IFERROR(IFERROR(INDEX(Кат!$A:$A,MATCH($C4395,Кат!$I:$I,0)),INDEX(Торг!$A:$A,MATCH($C4395,Торг!$I:$I,0))),"")</f>
        <v>204374</v>
      </c>
      <c r="M4395" s="132">
        <f>IFERROR(IFERROR(INDEX(Кат!$B:$B,MATCH($C4395,Кат!$I:$I,0)),INDEX(Торг!$B:$B,MATCH($C4395,Торг!$I:$I,0))),"")</f>
        <v>29598</v>
      </c>
      <c r="N4395" s="132" t="str">
        <f t="shared" si="68"/>
        <v>MAREL MKWP002</v>
      </c>
      <c r="O4395" s="132" t="str">
        <f>IFERROR(IFERROR(INDEX(Кат!$B:$B,MATCH($N4395,Кат!$I:$I,0)),INDEX(Торг!$B:$B,MATCH($N4395,Торг!$I:$I,0))),"")</f>
        <v/>
      </c>
    </row>
    <row r="4396" spans="1:15" outlineLevel="3">
      <c r="A4396" t="s">
        <v>17285</v>
      </c>
      <c r="C4396" s="191" t="s">
        <v>2290</v>
      </c>
      <c r="E4396" t="s">
        <v>2291</v>
      </c>
      <c r="F4396" t="s">
        <v>2270</v>
      </c>
      <c r="G4396" t="s">
        <v>375</v>
      </c>
      <c r="H4396">
        <v>7750</v>
      </c>
      <c r="J4396" t="s">
        <v>22634</v>
      </c>
      <c r="K4396" s="132" t="str">
        <f>IFERROR(IFERROR(INDEX(Кат!$O:$O,MATCH($C4396,Кат!$I:$I,0)),INDEX(Торг!$L:$L,MATCH($C4396,Торг!$I:$I,0))),"")</f>
        <v>шпак</v>
      </c>
      <c r="L4396" s="132">
        <f>IFERROR(IFERROR(INDEX(Кат!$A:$A,MATCH($C4396,Кат!$I:$I,0)),INDEX(Торг!$A:$A,MATCH($C4396,Торг!$I:$I,0))),"")</f>
        <v>204378</v>
      </c>
      <c r="M4396" s="132">
        <f>IFERROR(IFERROR(INDEX(Кат!$B:$B,MATCH($C4396,Кат!$I:$I,0)),INDEX(Торг!$B:$B,MATCH($C4396,Торг!$I:$I,0))),"")</f>
        <v>29599</v>
      </c>
      <c r="N4396" s="132" t="str">
        <f t="shared" si="68"/>
        <v>MAREL MKWP003</v>
      </c>
      <c r="O4396" s="132" t="str">
        <f>IFERROR(IFERROR(INDEX(Кат!$B:$B,MATCH($N4396,Кат!$I:$I,0)),INDEX(Торг!$B:$B,MATCH($N4396,Торг!$I:$I,0))),"")</f>
        <v/>
      </c>
    </row>
    <row r="4397" spans="1:15" outlineLevel="3">
      <c r="A4397" t="s">
        <v>17286</v>
      </c>
      <c r="C4397" s="191" t="s">
        <v>2292</v>
      </c>
      <c r="E4397" t="s">
        <v>2293</v>
      </c>
      <c r="F4397" t="s">
        <v>2270</v>
      </c>
      <c r="G4397" t="s">
        <v>375</v>
      </c>
      <c r="H4397">
        <v>5100</v>
      </c>
      <c r="J4397" t="s">
        <v>22634</v>
      </c>
      <c r="K4397" s="132" t="str">
        <f>IFERROR(IFERROR(INDEX(Кат!$O:$O,MATCH($C4397,Кат!$I:$I,0)),INDEX(Торг!$L:$L,MATCH($C4397,Торг!$I:$I,0))),"")</f>
        <v>шпак</v>
      </c>
      <c r="L4397" s="132">
        <f>IFERROR(IFERROR(INDEX(Кат!$A:$A,MATCH($C4397,Кат!$I:$I,0)),INDEX(Торг!$A:$A,MATCH($C4397,Торг!$I:$I,0))),"")</f>
        <v>204373</v>
      </c>
      <c r="M4397" s="132">
        <f>IFERROR(IFERROR(INDEX(Кат!$B:$B,MATCH($C4397,Кат!$I:$I,0)),INDEX(Торг!$B:$B,MATCH($C4397,Торг!$I:$I,0))),"")</f>
        <v>29600</v>
      </c>
      <c r="N4397" s="132" t="str">
        <f t="shared" si="68"/>
        <v>MAREL MKWP005</v>
      </c>
      <c r="O4397" s="132" t="str">
        <f>IFERROR(IFERROR(INDEX(Кат!$B:$B,MATCH($N4397,Кат!$I:$I,0)),INDEX(Торг!$B:$B,MATCH($N4397,Торг!$I:$I,0))),"")</f>
        <v/>
      </c>
    </row>
    <row r="4398" spans="1:15" outlineLevel="3">
      <c r="A4398" t="s">
        <v>17287</v>
      </c>
      <c r="C4398" s="191" t="s">
        <v>2294</v>
      </c>
      <c r="E4398" t="s">
        <v>2295</v>
      </c>
      <c r="F4398" t="s">
        <v>2270</v>
      </c>
      <c r="G4398" t="s">
        <v>375</v>
      </c>
      <c r="H4398">
        <v>6450</v>
      </c>
      <c r="J4398" t="s">
        <v>22634</v>
      </c>
      <c r="K4398" s="132" t="str">
        <f>IFERROR(IFERROR(INDEX(Кат!$O:$O,MATCH($C4398,Кат!$I:$I,0)),INDEX(Торг!$L:$L,MATCH($C4398,Торг!$I:$I,0))),"")</f>
        <v>шпак</v>
      </c>
      <c r="L4398" s="132">
        <f>IFERROR(IFERROR(INDEX(Кат!$A:$A,MATCH($C4398,Кат!$I:$I,0)),INDEX(Торг!$A:$A,MATCH($C4398,Торг!$I:$I,0))),"")</f>
        <v>204379</v>
      </c>
      <c r="M4398" s="132">
        <f>IFERROR(IFERROR(INDEX(Кат!$B:$B,MATCH($C4398,Кат!$I:$I,0)),INDEX(Торг!$B:$B,MATCH($C4398,Торг!$I:$I,0))),"")</f>
        <v>29610</v>
      </c>
      <c r="N4398" s="132" t="str">
        <f t="shared" si="68"/>
        <v>MAREL MKWP006</v>
      </c>
      <c r="O4398" s="132" t="str">
        <f>IFERROR(IFERROR(INDEX(Кат!$B:$B,MATCH($N4398,Кат!$I:$I,0)),INDEX(Торг!$B:$B,MATCH($N4398,Торг!$I:$I,0))),"")</f>
        <v/>
      </c>
    </row>
    <row r="4399" spans="1:15" outlineLevel="3">
      <c r="A4399" t="s">
        <v>23060</v>
      </c>
      <c r="C4399" s="191" t="s">
        <v>23061</v>
      </c>
      <c r="E4399" t="s">
        <v>23062</v>
      </c>
      <c r="F4399" t="s">
        <v>2270</v>
      </c>
      <c r="G4399" t="s">
        <v>375</v>
      </c>
      <c r="H4399">
        <v>6900</v>
      </c>
      <c r="J4399" t="s">
        <v>22634</v>
      </c>
      <c r="K4399" s="132" t="str">
        <f>IFERROR(IFERROR(INDEX(Кат!$O:$O,MATCH($C4399,Кат!$I:$I,0)),INDEX(Торг!$L:$L,MATCH($C4399,Торг!$I:$I,0))),"")</f>
        <v>шпак</v>
      </c>
      <c r="L4399" s="132">
        <f>IFERROR(IFERROR(INDEX(Кат!$A:$A,MATCH($C4399,Кат!$I:$I,0)),INDEX(Торг!$A:$A,MATCH($C4399,Торг!$I:$I,0))),"")</f>
        <v>204375</v>
      </c>
      <c r="M4399" s="132">
        <f>IFERROR(IFERROR(INDEX(Кат!$B:$B,MATCH($C4399,Кат!$I:$I,0)),INDEX(Торг!$B:$B,MATCH($C4399,Торг!$I:$I,0))),"")</f>
        <v>38257</v>
      </c>
      <c r="N4399" s="132" t="str">
        <f t="shared" si="68"/>
        <v>MAREL MKWP007</v>
      </c>
      <c r="O4399" s="132" t="str">
        <f>IFERROR(IFERROR(INDEX(Кат!$B:$B,MATCH($N4399,Кат!$I:$I,0)),INDEX(Торг!$B:$B,MATCH($N4399,Торг!$I:$I,0))),"")</f>
        <v/>
      </c>
    </row>
    <row r="4400" spans="1:15" outlineLevel="3">
      <c r="A4400" t="s">
        <v>23063</v>
      </c>
      <c r="C4400" s="191" t="s">
        <v>23064</v>
      </c>
      <c r="E4400" t="s">
        <v>23065</v>
      </c>
      <c r="F4400" t="s">
        <v>2270</v>
      </c>
      <c r="G4400" t="s">
        <v>375</v>
      </c>
      <c r="H4400">
        <v>8500</v>
      </c>
      <c r="J4400" t="s">
        <v>22634</v>
      </c>
      <c r="K4400" s="132" t="str">
        <f>IFERROR(IFERROR(INDEX(Кат!$O:$O,MATCH($C4400,Кат!$I:$I,0)),INDEX(Торг!$L:$L,MATCH($C4400,Торг!$I:$I,0))),"")</f>
        <v>шпак</v>
      </c>
      <c r="L4400" s="132">
        <f>IFERROR(IFERROR(INDEX(Кат!$A:$A,MATCH($C4400,Кат!$I:$I,0)),INDEX(Торг!$A:$A,MATCH($C4400,Торг!$I:$I,0))),"")</f>
        <v>204380</v>
      </c>
      <c r="M4400" s="132">
        <f>IFERROR(IFERROR(INDEX(Кат!$B:$B,MATCH($C4400,Кат!$I:$I,0)),INDEX(Торг!$B:$B,MATCH($C4400,Торг!$I:$I,0))),"")</f>
        <v>38258</v>
      </c>
      <c r="N4400" s="132" t="str">
        <f t="shared" si="68"/>
        <v>MAREL MKWP008</v>
      </c>
      <c r="O4400" s="132" t="str">
        <f>IFERROR(IFERROR(INDEX(Кат!$B:$B,MATCH($N4400,Кат!$I:$I,0)),INDEX(Торг!$B:$B,MATCH($N4400,Торг!$I:$I,0))),"")</f>
        <v/>
      </c>
    </row>
    <row r="4401" spans="1:15" outlineLevel="3">
      <c r="A4401" t="s">
        <v>22653</v>
      </c>
      <c r="C4401" s="191" t="s">
        <v>22654</v>
      </c>
      <c r="E4401" t="s">
        <v>22655</v>
      </c>
      <c r="F4401" t="s">
        <v>2270</v>
      </c>
      <c r="G4401" t="s">
        <v>375</v>
      </c>
      <c r="H4401">
        <v>4550</v>
      </c>
      <c r="J4401" t="s">
        <v>22634</v>
      </c>
      <c r="K4401" s="132" t="str">
        <f>IFERROR(IFERROR(INDEX(Кат!$O:$O,MATCH($C4401,Кат!$I:$I,0)),INDEX(Торг!$L:$L,MATCH($C4401,Торг!$I:$I,0))),"")</f>
        <v>шпак</v>
      </c>
      <c r="L4401" s="132">
        <f>IFERROR(IFERROR(INDEX(Кат!$A:$A,MATCH($C4401,Кат!$I:$I,0)),INDEX(Торг!$A:$A,MATCH($C4401,Торг!$I:$I,0))),"")</f>
        <v>204382</v>
      </c>
      <c r="M4401" s="132">
        <f>IFERROR(IFERROR(INDEX(Кат!$B:$B,MATCH($C4401,Кат!$I:$I,0)),INDEX(Торг!$B:$B,MATCH($C4401,Торг!$I:$I,0))),"")</f>
        <v>38263</v>
      </c>
      <c r="N4401" s="132" t="str">
        <f t="shared" si="68"/>
        <v>MAREL MKWP009</v>
      </c>
      <c r="O4401" s="132" t="str">
        <f>IFERROR(IFERROR(INDEX(Кат!$B:$B,MATCH($N4401,Кат!$I:$I,0)),INDEX(Торг!$B:$B,MATCH($N4401,Торг!$I:$I,0))),"")</f>
        <v/>
      </c>
    </row>
    <row r="4402" spans="1:15" outlineLevel="3">
      <c r="A4402" t="s">
        <v>24057</v>
      </c>
      <c r="C4402" s="191"/>
      <c r="E4402" t="s">
        <v>23750</v>
      </c>
      <c r="J4402" t="s">
        <v>22634</v>
      </c>
      <c r="K4402" s="132" t="str">
        <f>IFERROR(IFERROR(INDEX(Кат!$O:$O,MATCH($C4402,Кат!$I:$I,0)),INDEX(Торг!$L:$L,MATCH($C4402,Торг!$I:$I,0))),"")</f>
        <v/>
      </c>
      <c r="L4402" s="132" t="str">
        <f>IFERROR(IFERROR(INDEX(Кат!$A:$A,MATCH($C4402,Кат!$I:$I,0)),INDEX(Торг!$A:$A,MATCH($C4402,Торг!$I:$I,0))),"")</f>
        <v/>
      </c>
      <c r="M4402" s="132" t="str">
        <f>IFERROR(IFERROR(INDEX(Кат!$B:$B,MATCH($C4402,Кат!$I:$I,0)),INDEX(Торг!$B:$B,MATCH($C4402,Торг!$I:$I,0))),"")</f>
        <v/>
      </c>
      <c r="N4402" s="132" t="str">
        <f t="shared" si="68"/>
        <v xml:space="preserve"> </v>
      </c>
      <c r="O4402" s="132" t="str">
        <f>IFERROR(IFERROR(INDEX(Кат!$B:$B,MATCH($N4402,Кат!$I:$I,0)),INDEX(Торг!$B:$B,MATCH($N4402,Торг!$I:$I,0))),"")</f>
        <v/>
      </c>
    </row>
    <row r="4403" spans="1:15" outlineLevel="3">
      <c r="A4403" t="s">
        <v>17288</v>
      </c>
      <c r="C4403" s="191" t="s">
        <v>2296</v>
      </c>
      <c r="E4403" t="s">
        <v>2297</v>
      </c>
      <c r="F4403" t="s">
        <v>2270</v>
      </c>
      <c r="G4403" t="s">
        <v>399</v>
      </c>
      <c r="H4403">
        <v>350</v>
      </c>
      <c r="J4403" t="s">
        <v>22634</v>
      </c>
      <c r="K4403" s="132" t="str">
        <f>IFERROR(IFERROR(INDEX(Кат!$O:$O,MATCH($C4403,Кат!$I:$I,0)),INDEX(Торг!$L:$L,MATCH($C4403,Торг!$I:$I,0))),"")</f>
        <v>шпак</v>
      </c>
      <c r="L4403" s="132">
        <f>IFERROR(IFERROR(INDEX(Кат!$A:$A,MATCH($C4403,Кат!$I:$I,0)),INDEX(Торг!$A:$A,MATCH($C4403,Торг!$I:$I,0))),"")</f>
        <v>160501</v>
      </c>
      <c r="M4403" s="132">
        <f>IFERROR(IFERROR(INDEX(Кат!$B:$B,MATCH($C4403,Кат!$I:$I,0)),INDEX(Торг!$B:$B,MATCH($C4403,Торг!$I:$I,0))),"")</f>
        <v>29594</v>
      </c>
      <c r="N4403" s="132" t="str">
        <f t="shared" si="68"/>
        <v>MAREL 2101-2202025</v>
      </c>
      <c r="O4403" s="132" t="str">
        <f>IFERROR(IFERROR(INDEX(Кат!$B:$B,MATCH($N4403,Кат!$I:$I,0)),INDEX(Торг!$B:$B,MATCH($N4403,Торг!$I:$I,0))),"")</f>
        <v/>
      </c>
    </row>
    <row r="4404" spans="1:15" outlineLevel="3">
      <c r="A4404" t="s">
        <v>17289</v>
      </c>
      <c r="C4404" s="191" t="s">
        <v>2298</v>
      </c>
      <c r="E4404" t="s">
        <v>2299</v>
      </c>
      <c r="F4404" t="s">
        <v>2270</v>
      </c>
      <c r="G4404" t="s">
        <v>399</v>
      </c>
      <c r="H4404">
        <v>500</v>
      </c>
      <c r="J4404" t="s">
        <v>22634</v>
      </c>
      <c r="K4404" s="132" t="str">
        <f>IFERROR(IFERROR(INDEX(Кат!$O:$O,MATCH($C4404,Кат!$I:$I,0)),INDEX(Торг!$L:$L,MATCH($C4404,Торг!$I:$I,0))),"")</f>
        <v>шпак</v>
      </c>
      <c r="L4404" s="132">
        <f>IFERROR(IFERROR(INDEX(Кат!$A:$A,MATCH($C4404,Кат!$I:$I,0)),INDEX(Торг!$A:$A,MATCH($C4404,Торг!$I:$I,0))),"")</f>
        <v>160502</v>
      </c>
      <c r="M4404" s="132">
        <f>IFERROR(IFERROR(INDEX(Кат!$B:$B,MATCH($C4404,Кат!$I:$I,0)),INDEX(Торг!$B:$B,MATCH($C4404,Торг!$I:$I,0))),"")</f>
        <v>29595</v>
      </c>
      <c r="N4404" s="132" t="str">
        <f t="shared" si="68"/>
        <v>MAREL 2121-2202025</v>
      </c>
      <c r="O4404" s="132" t="str">
        <f>IFERROR(IFERROR(INDEX(Кат!$B:$B,MATCH($N4404,Кат!$I:$I,0)),INDEX(Торг!$B:$B,MATCH($N4404,Торг!$I:$I,0))),"")</f>
        <v/>
      </c>
    </row>
    <row r="4405" spans="1:15" outlineLevel="3">
      <c r="A4405" t="s">
        <v>28858</v>
      </c>
      <c r="C4405" s="191" t="s">
        <v>1559</v>
      </c>
      <c r="E4405" t="s">
        <v>28859</v>
      </c>
      <c r="F4405" t="s">
        <v>2270</v>
      </c>
      <c r="G4405" t="s">
        <v>399</v>
      </c>
      <c r="H4405">
        <v>550</v>
      </c>
      <c r="J4405" t="s">
        <v>22634</v>
      </c>
      <c r="K4405" s="132" t="str">
        <f>IFERROR(IFERROR(INDEX(Кат!$O:$O,MATCH($C4405,Кат!$I:$I,0)),INDEX(Торг!$L:$L,MATCH($C4405,Торг!$I:$I,0))),"")</f>
        <v/>
      </c>
      <c r="L4405" s="132" t="str">
        <f>IFERROR(IFERROR(INDEX(Кат!$A:$A,MATCH($C4405,Кат!$I:$I,0)),INDEX(Торг!$A:$A,MATCH($C4405,Торг!$I:$I,0))),"")</f>
        <v/>
      </c>
      <c r="M4405" s="132" t="str">
        <f>IFERROR(IFERROR(INDEX(Кат!$B:$B,MATCH($C4405,Кат!$I:$I,0)),INDEX(Торг!$B:$B,MATCH($C4405,Торг!$I:$I,0))),"")</f>
        <v/>
      </c>
      <c r="N4405" s="132" t="str">
        <f t="shared" si="68"/>
        <v>MAREL U110</v>
      </c>
      <c r="O4405" s="132" t="str">
        <f>IFERROR(IFERROR(INDEX(Кат!$B:$B,MATCH($N4405,Кат!$I:$I,0)),INDEX(Торг!$B:$B,MATCH($N4405,Торг!$I:$I,0))),"")</f>
        <v/>
      </c>
    </row>
    <row r="4406" spans="1:15" outlineLevel="3">
      <c r="A4406" t="s">
        <v>24058</v>
      </c>
      <c r="C4406" s="191"/>
      <c r="E4406" t="s">
        <v>23715</v>
      </c>
      <c r="J4406" t="s">
        <v>22634</v>
      </c>
      <c r="K4406" s="132" t="str">
        <f>IFERROR(IFERROR(INDEX(Кат!$O:$O,MATCH($C4406,Кат!$I:$I,0)),INDEX(Торг!$L:$L,MATCH($C4406,Торг!$I:$I,0))),"")</f>
        <v/>
      </c>
      <c r="L4406" s="132" t="str">
        <f>IFERROR(IFERROR(INDEX(Кат!$A:$A,MATCH($C4406,Кат!$I:$I,0)),INDEX(Торг!$A:$A,MATCH($C4406,Торг!$I:$I,0))),"")</f>
        <v/>
      </c>
      <c r="M4406" s="132" t="str">
        <f>IFERROR(IFERROR(INDEX(Кат!$B:$B,MATCH($C4406,Кат!$I:$I,0)),INDEX(Торг!$B:$B,MATCH($C4406,Торг!$I:$I,0))),"")</f>
        <v/>
      </c>
      <c r="N4406" s="132" t="str">
        <f t="shared" si="68"/>
        <v xml:space="preserve"> </v>
      </c>
      <c r="O4406" s="132" t="str">
        <f>IFERROR(IFERROR(INDEX(Кат!$B:$B,MATCH($N4406,Кат!$I:$I,0)),INDEX(Торг!$B:$B,MATCH($N4406,Торг!$I:$I,0))),"")</f>
        <v/>
      </c>
    </row>
    <row r="4407" spans="1:15" outlineLevel="3">
      <c r="A4407" t="s">
        <v>24059</v>
      </c>
      <c r="C4407" s="191"/>
      <c r="E4407" t="s">
        <v>24060</v>
      </c>
      <c r="J4407" t="s">
        <v>22634</v>
      </c>
      <c r="K4407" s="132" t="str">
        <f>IFERROR(IFERROR(INDEX(Кат!$O:$O,MATCH($C4407,Кат!$I:$I,0)),INDEX(Торг!$L:$L,MATCH($C4407,Торг!$I:$I,0))),"")</f>
        <v/>
      </c>
      <c r="L4407" s="132" t="str">
        <f>IFERROR(IFERROR(INDEX(Кат!$A:$A,MATCH($C4407,Кат!$I:$I,0)),INDEX(Торг!$A:$A,MATCH($C4407,Торг!$I:$I,0))),"")</f>
        <v/>
      </c>
      <c r="M4407" s="132" t="str">
        <f>IFERROR(IFERROR(INDEX(Кат!$B:$B,MATCH($C4407,Кат!$I:$I,0)),INDEX(Торг!$B:$B,MATCH($C4407,Торг!$I:$I,0))),"")</f>
        <v/>
      </c>
      <c r="N4407" s="132" t="str">
        <f t="shared" si="68"/>
        <v xml:space="preserve"> </v>
      </c>
      <c r="O4407" s="132" t="str">
        <f>IFERROR(IFERROR(INDEX(Кат!$B:$B,MATCH($N4407,Кат!$I:$I,0)),INDEX(Торг!$B:$B,MATCH($N4407,Торг!$I:$I,0))),"")</f>
        <v/>
      </c>
    </row>
    <row r="4408" spans="1:15" outlineLevel="3">
      <c r="A4408" t="s">
        <v>17290</v>
      </c>
      <c r="C4408" s="191" t="s">
        <v>230</v>
      </c>
      <c r="E4408" t="s">
        <v>2300</v>
      </c>
      <c r="F4408" t="s">
        <v>2270</v>
      </c>
      <c r="G4408" t="s">
        <v>399</v>
      </c>
      <c r="H4408">
        <v>1850</v>
      </c>
      <c r="J4408" t="s">
        <v>22634</v>
      </c>
      <c r="K4408" s="132" t="str">
        <f>IFERROR(IFERROR(INDEX(Кат!$O:$O,MATCH($C4408,Кат!$I:$I,0)),INDEX(Торг!$L:$L,MATCH($C4408,Торг!$I:$I,0))),"")</f>
        <v>шпак</v>
      </c>
      <c r="L4408" s="132">
        <f>IFERROR(IFERROR(INDEX(Кат!$A:$A,MATCH($C4408,Кат!$I:$I,0)),INDEX(Торг!$A:$A,MATCH($C4408,Торг!$I:$I,0))),"")</f>
        <v>171672</v>
      </c>
      <c r="M4408" s="132">
        <f>IFERROR(IFERROR(INDEX(Кат!$B:$B,MATCH($C4408,Кат!$I:$I,0)),INDEX(Торг!$B:$B,MATCH($C4408,Торг!$I:$I,0))),"")</f>
        <v>13754</v>
      </c>
      <c r="N4408" s="132" t="str">
        <f t="shared" si="68"/>
        <v>MAREL MWP006</v>
      </c>
      <c r="O4408" s="132" t="str">
        <f>IFERROR(IFERROR(INDEX(Кат!$B:$B,MATCH($N4408,Кат!$I:$I,0)),INDEX(Торг!$B:$B,MATCH($N4408,Торг!$I:$I,0))),"")</f>
        <v/>
      </c>
    </row>
    <row r="4409" spans="1:15" outlineLevel="3">
      <c r="A4409" t="s">
        <v>17291</v>
      </c>
      <c r="C4409" s="191" t="s">
        <v>247</v>
      </c>
      <c r="E4409" t="s">
        <v>2301</v>
      </c>
      <c r="F4409" t="s">
        <v>2270</v>
      </c>
      <c r="G4409" t="s">
        <v>399</v>
      </c>
      <c r="H4409">
        <v>1850</v>
      </c>
      <c r="J4409" t="s">
        <v>22634</v>
      </c>
      <c r="K4409" s="132" t="str">
        <f>IFERROR(IFERROR(INDEX(Кат!$O:$O,MATCH($C4409,Кат!$I:$I,0)),INDEX(Торг!$L:$L,MATCH($C4409,Торг!$I:$I,0))),"")</f>
        <v>шпак</v>
      </c>
      <c r="L4409" s="132">
        <f>IFERROR(IFERROR(INDEX(Кат!$A:$A,MATCH($C4409,Кат!$I:$I,0)),INDEX(Торг!$A:$A,MATCH($C4409,Торг!$I:$I,0))),"")</f>
        <v>139292</v>
      </c>
      <c r="M4409" s="132">
        <f>IFERROR(IFERROR(INDEX(Кат!$B:$B,MATCH($C4409,Кат!$I:$I,0)),INDEX(Торг!$B:$B,MATCH($C4409,Торг!$I:$I,0))),"")</f>
        <v>15418</v>
      </c>
      <c r="N4409" s="132" t="str">
        <f t="shared" si="68"/>
        <v>MAREL MWP007</v>
      </c>
      <c r="O4409" s="132" t="str">
        <f>IFERROR(IFERROR(INDEX(Кат!$B:$B,MATCH($N4409,Кат!$I:$I,0)),INDEX(Торг!$B:$B,MATCH($N4409,Торг!$I:$I,0))),"")</f>
        <v/>
      </c>
    </row>
    <row r="4410" spans="1:15" outlineLevel="3">
      <c r="A4410" t="s">
        <v>27057</v>
      </c>
      <c r="C4410" s="191" t="s">
        <v>229</v>
      </c>
      <c r="E4410" t="s">
        <v>27058</v>
      </c>
      <c r="F4410" t="s">
        <v>2270</v>
      </c>
      <c r="G4410" t="s">
        <v>399</v>
      </c>
      <c r="H4410">
        <v>1850</v>
      </c>
      <c r="J4410" t="s">
        <v>22634</v>
      </c>
      <c r="K4410" s="132" t="str">
        <f>IFERROR(IFERROR(INDEX(Кат!$O:$O,MATCH($C4410,Кат!$I:$I,0)),INDEX(Торг!$L:$L,MATCH($C4410,Торг!$I:$I,0))),"")</f>
        <v>шпак</v>
      </c>
      <c r="L4410" s="132">
        <f>IFERROR(IFERROR(INDEX(Кат!$A:$A,MATCH($C4410,Кат!$I:$I,0)),INDEX(Торг!$A:$A,MATCH($C4410,Торг!$I:$I,0))),"")</f>
        <v>171673</v>
      </c>
      <c r="M4410" s="132">
        <f>IFERROR(IFERROR(INDEX(Кат!$B:$B,MATCH($C4410,Кат!$I:$I,0)),INDEX(Торг!$B:$B,MATCH($C4410,Торг!$I:$I,0))),"")</f>
        <v>13752</v>
      </c>
      <c r="N4410" s="132" t="str">
        <f t="shared" si="68"/>
        <v>MAREL MWP009</v>
      </c>
      <c r="O4410" s="132" t="str">
        <f>IFERROR(IFERROR(INDEX(Кат!$B:$B,MATCH($N4410,Кат!$I:$I,0)),INDEX(Торг!$B:$B,MATCH($N4410,Торг!$I:$I,0))),"")</f>
        <v/>
      </c>
    </row>
    <row r="4411" spans="1:15" outlineLevel="3">
      <c r="A4411" t="s">
        <v>17293</v>
      </c>
      <c r="C4411" s="191" t="s">
        <v>2303</v>
      </c>
      <c r="E4411" t="s">
        <v>14056</v>
      </c>
      <c r="F4411" t="s">
        <v>2270</v>
      </c>
      <c r="G4411" t="s">
        <v>399</v>
      </c>
      <c r="H4411">
        <v>1850</v>
      </c>
      <c r="J4411" t="s">
        <v>22634</v>
      </c>
      <c r="K4411" s="132" t="str">
        <f>IFERROR(IFERROR(INDEX(Кат!$O:$O,MATCH($C4411,Кат!$I:$I,0)),INDEX(Торг!$L:$L,MATCH($C4411,Торг!$I:$I,0))),"")</f>
        <v>шпак</v>
      </c>
      <c r="L4411" s="132">
        <f>IFERROR(IFERROR(INDEX(Кат!$A:$A,MATCH($C4411,Кат!$I:$I,0)),INDEX(Торг!$A:$A,MATCH($C4411,Торг!$I:$I,0))),"")</f>
        <v>139307</v>
      </c>
      <c r="M4411" s="132">
        <f>IFERROR(IFERROR(INDEX(Кат!$B:$B,MATCH($C4411,Кат!$I:$I,0)),INDEX(Торг!$B:$B,MATCH($C4411,Торг!$I:$I,0))),"")</f>
        <v>29616</v>
      </c>
      <c r="N4411" s="132" t="str">
        <f t="shared" si="68"/>
        <v>MAREL MWP008</v>
      </c>
      <c r="O4411" s="132" t="str">
        <f>IFERROR(IFERROR(INDEX(Кат!$B:$B,MATCH($N4411,Кат!$I:$I,0)),INDEX(Торг!$B:$B,MATCH($N4411,Торг!$I:$I,0))),"")</f>
        <v/>
      </c>
    </row>
    <row r="4412" spans="1:15" outlineLevel="3">
      <c r="A4412" t="s">
        <v>24061</v>
      </c>
      <c r="C4412" s="191"/>
      <c r="E4412" t="s">
        <v>24062</v>
      </c>
      <c r="J4412" t="s">
        <v>22634</v>
      </c>
      <c r="K4412" s="132" t="str">
        <f>IFERROR(IFERROR(INDEX(Кат!$O:$O,MATCH($C4412,Кат!$I:$I,0)),INDEX(Торг!$L:$L,MATCH($C4412,Торг!$I:$I,0))),"")</f>
        <v/>
      </c>
      <c r="L4412" s="132" t="str">
        <f>IFERROR(IFERROR(INDEX(Кат!$A:$A,MATCH($C4412,Кат!$I:$I,0)),INDEX(Торг!$A:$A,MATCH($C4412,Торг!$I:$I,0))),"")</f>
        <v/>
      </c>
      <c r="M4412" s="132" t="str">
        <f>IFERROR(IFERROR(INDEX(Кат!$B:$B,MATCH($C4412,Кат!$I:$I,0)),INDEX(Торг!$B:$B,MATCH($C4412,Торг!$I:$I,0))),"")</f>
        <v/>
      </c>
      <c r="N4412" s="132" t="str">
        <f t="shared" si="68"/>
        <v xml:space="preserve"> </v>
      </c>
      <c r="O4412" s="132" t="str">
        <f>IFERROR(IFERROR(INDEX(Кат!$B:$B,MATCH($N4412,Кат!$I:$I,0)),INDEX(Торг!$B:$B,MATCH($N4412,Торг!$I:$I,0))),"")</f>
        <v/>
      </c>
    </row>
    <row r="4413" spans="1:15" outlineLevel="3">
      <c r="A4413" t="s">
        <v>17294</v>
      </c>
      <c r="C4413" s="191" t="s">
        <v>246</v>
      </c>
      <c r="E4413" t="s">
        <v>14057</v>
      </c>
      <c r="F4413" t="s">
        <v>2270</v>
      </c>
      <c r="G4413" t="s">
        <v>399</v>
      </c>
      <c r="H4413">
        <v>1700</v>
      </c>
      <c r="J4413" t="s">
        <v>22634</v>
      </c>
      <c r="K4413" s="132" t="str">
        <f>IFERROR(IFERROR(INDEX(Кат!$O:$O,MATCH($C4413,Кат!$I:$I,0)),INDEX(Торг!$L:$L,MATCH($C4413,Торг!$I:$I,0))),"")</f>
        <v>шпак</v>
      </c>
      <c r="L4413" s="132">
        <f>IFERROR(IFERROR(INDEX(Кат!$A:$A,MATCH($C4413,Кат!$I:$I,0)),INDEX(Торг!$A:$A,MATCH($C4413,Торг!$I:$I,0))),"")</f>
        <v>139309</v>
      </c>
      <c r="M4413" s="132">
        <f>IFERROR(IFERROR(INDEX(Кат!$B:$B,MATCH($C4413,Кат!$I:$I,0)),INDEX(Торг!$B:$B,MATCH($C4413,Торг!$I:$I,0))),"")</f>
        <v>15413</v>
      </c>
      <c r="N4413" s="132" t="str">
        <f t="shared" si="68"/>
        <v>MAREL MWP005</v>
      </c>
      <c r="O4413" s="132" t="str">
        <f>IFERROR(IFERROR(INDEX(Кат!$B:$B,MATCH($N4413,Кат!$I:$I,0)),INDEX(Торг!$B:$B,MATCH($N4413,Торг!$I:$I,0))),"")</f>
        <v/>
      </c>
    </row>
    <row r="4414" spans="1:15" outlineLevel="3">
      <c r="A4414" t="s">
        <v>17295</v>
      </c>
      <c r="C4414" s="191" t="s">
        <v>2304</v>
      </c>
      <c r="E4414" t="s">
        <v>2305</v>
      </c>
      <c r="F4414" t="s">
        <v>2270</v>
      </c>
      <c r="G4414" t="s">
        <v>399</v>
      </c>
      <c r="H4414">
        <v>1700</v>
      </c>
      <c r="J4414" t="s">
        <v>22634</v>
      </c>
      <c r="K4414" s="132" t="str">
        <f>IFERROR(IFERROR(INDEX(Кат!$O:$O,MATCH($C4414,Кат!$I:$I,0)),INDEX(Торг!$L:$L,MATCH($C4414,Торг!$I:$I,0))),"")</f>
        <v>шпак</v>
      </c>
      <c r="L4414" s="132">
        <f>IFERROR(IFERROR(INDEX(Кат!$A:$A,MATCH($C4414,Кат!$I:$I,0)),INDEX(Торг!$A:$A,MATCH($C4414,Торг!$I:$I,0))),"")</f>
        <v>139308</v>
      </c>
      <c r="M4414" s="132">
        <f>IFERROR(IFERROR(INDEX(Кат!$B:$B,MATCH($C4414,Кат!$I:$I,0)),INDEX(Торг!$B:$B,MATCH($C4414,Торг!$I:$I,0))),"")</f>
        <v>29617</v>
      </c>
      <c r="N4414" s="132" t="str">
        <f t="shared" si="68"/>
        <v>MAREL MWP001</v>
      </c>
      <c r="O4414" s="132" t="str">
        <f>IFERROR(IFERROR(INDEX(Кат!$B:$B,MATCH($N4414,Кат!$I:$I,0)),INDEX(Торг!$B:$B,MATCH($N4414,Торг!$I:$I,0))),"")</f>
        <v/>
      </c>
    </row>
    <row r="4415" spans="1:15" outlineLevel="3">
      <c r="A4415" t="s">
        <v>17296</v>
      </c>
      <c r="C4415" s="191" t="s">
        <v>2306</v>
      </c>
      <c r="E4415" t="s">
        <v>2307</v>
      </c>
      <c r="F4415" t="s">
        <v>2270</v>
      </c>
      <c r="G4415" t="s">
        <v>399</v>
      </c>
      <c r="H4415">
        <v>1700</v>
      </c>
      <c r="J4415" t="s">
        <v>22634</v>
      </c>
      <c r="K4415" s="132" t="str">
        <f>IFERROR(IFERROR(INDEX(Кат!$O:$O,MATCH($C4415,Кат!$I:$I,0)),INDEX(Торг!$L:$L,MATCH($C4415,Торг!$I:$I,0))),"")</f>
        <v>шпак</v>
      </c>
      <c r="L4415" s="132">
        <f>IFERROR(IFERROR(INDEX(Кат!$A:$A,MATCH($C4415,Кат!$I:$I,0)),INDEX(Торг!$A:$A,MATCH($C4415,Торг!$I:$I,0))),"")</f>
        <v>139310</v>
      </c>
      <c r="M4415" s="132">
        <f>IFERROR(IFERROR(INDEX(Кат!$B:$B,MATCH($C4415,Кат!$I:$I,0)),INDEX(Торг!$B:$B,MATCH($C4415,Торг!$I:$I,0))),"")</f>
        <v>29618</v>
      </c>
      <c r="N4415" s="132" t="str">
        <f t="shared" si="68"/>
        <v>MAREL MWP002</v>
      </c>
      <c r="O4415" s="132" t="str">
        <f>IFERROR(IFERROR(INDEX(Кат!$B:$B,MATCH($N4415,Кат!$I:$I,0)),INDEX(Торг!$B:$B,MATCH($N4415,Торг!$I:$I,0))),"")</f>
        <v/>
      </c>
    </row>
    <row r="4416" spans="1:15" outlineLevel="3">
      <c r="A4416" t="s">
        <v>17292</v>
      </c>
      <c r="C4416" s="191" t="s">
        <v>2302</v>
      </c>
      <c r="E4416" t="s">
        <v>14657</v>
      </c>
      <c r="F4416" t="s">
        <v>2270</v>
      </c>
      <c r="G4416" t="s">
        <v>399</v>
      </c>
      <c r="H4416">
        <v>1850</v>
      </c>
      <c r="J4416" t="s">
        <v>22634</v>
      </c>
      <c r="K4416" s="132" t="str">
        <f>IFERROR(IFERROR(INDEX(Кат!$O:$O,MATCH($C4416,Кат!$I:$I,0)),INDEX(Торг!$L:$L,MATCH($C4416,Торг!$I:$I,0))),"")</f>
        <v>шпак</v>
      </c>
      <c r="L4416" s="132">
        <f>IFERROR(IFERROR(INDEX(Кат!$A:$A,MATCH($C4416,Кат!$I:$I,0)),INDEX(Торг!$A:$A,MATCH($C4416,Торг!$I:$I,0))),"")</f>
        <v>139293</v>
      </c>
      <c r="M4416" s="132">
        <f>IFERROR(IFERROR(INDEX(Кат!$B:$B,MATCH($C4416,Кат!$I:$I,0)),INDEX(Торг!$B:$B,MATCH($C4416,Торг!$I:$I,0))),"")</f>
        <v>29613</v>
      </c>
      <c r="N4416" s="132" t="str">
        <f t="shared" si="68"/>
        <v>MAREL MWP011</v>
      </c>
      <c r="O4416" s="132" t="str">
        <f>IFERROR(IFERROR(INDEX(Кат!$B:$B,MATCH($N4416,Кат!$I:$I,0)),INDEX(Торг!$B:$B,MATCH($N4416,Торг!$I:$I,0))),"")</f>
        <v/>
      </c>
    </row>
    <row r="4417" spans="1:15" outlineLevel="3">
      <c r="A4417" t="s">
        <v>17297</v>
      </c>
      <c r="C4417" s="191" t="s">
        <v>2308</v>
      </c>
      <c r="E4417" t="s">
        <v>2309</v>
      </c>
      <c r="F4417" t="s">
        <v>2270</v>
      </c>
      <c r="G4417" t="s">
        <v>399</v>
      </c>
      <c r="H4417">
        <v>1700</v>
      </c>
      <c r="J4417" t="s">
        <v>22634</v>
      </c>
      <c r="K4417" s="132" t="str">
        <f>IFERROR(IFERROR(INDEX(Кат!$O:$O,MATCH($C4417,Кат!$I:$I,0)),INDEX(Торг!$L:$L,MATCH($C4417,Торг!$I:$I,0))),"")</f>
        <v>шпак</v>
      </c>
      <c r="L4417" s="132">
        <f>IFERROR(IFERROR(INDEX(Кат!$A:$A,MATCH($C4417,Кат!$I:$I,0)),INDEX(Торг!$A:$A,MATCH($C4417,Торг!$I:$I,0))),"")</f>
        <v>139312</v>
      </c>
      <c r="M4417" s="132">
        <f>IFERROR(IFERROR(INDEX(Кат!$B:$B,MATCH($C4417,Кат!$I:$I,0)),INDEX(Торг!$B:$B,MATCH($C4417,Торг!$I:$I,0))),"")</f>
        <v>29620</v>
      </c>
      <c r="N4417" s="132" t="str">
        <f t="shared" si="68"/>
        <v>MAREL MWP004</v>
      </c>
      <c r="O4417" s="132" t="str">
        <f>IFERROR(IFERROR(INDEX(Кат!$B:$B,MATCH($N4417,Кат!$I:$I,0)),INDEX(Торг!$B:$B,MATCH($N4417,Торг!$I:$I,0))),"")</f>
        <v/>
      </c>
    </row>
    <row r="4418" spans="1:15" outlineLevel="3">
      <c r="A4418" t="s">
        <v>17298</v>
      </c>
      <c r="C4418" s="191" t="s">
        <v>2310</v>
      </c>
      <c r="E4418" t="s">
        <v>2311</v>
      </c>
      <c r="F4418" t="s">
        <v>2270</v>
      </c>
      <c r="G4418" t="s">
        <v>399</v>
      </c>
      <c r="H4418">
        <v>1700</v>
      </c>
      <c r="J4418" t="s">
        <v>22634</v>
      </c>
      <c r="K4418" s="132" t="str">
        <f>IFERROR(IFERROR(INDEX(Кат!$O:$O,MATCH($C4418,Кат!$I:$I,0)),INDEX(Торг!$L:$L,MATCH($C4418,Торг!$I:$I,0))),"")</f>
        <v>шпак</v>
      </c>
      <c r="L4418" s="132">
        <f>IFERROR(IFERROR(INDEX(Кат!$A:$A,MATCH($C4418,Кат!$I:$I,0)),INDEX(Торг!$A:$A,MATCH($C4418,Торг!$I:$I,0))),"")</f>
        <v>139311</v>
      </c>
      <c r="M4418" s="132">
        <f>IFERROR(IFERROR(INDEX(Кат!$B:$B,MATCH($C4418,Кат!$I:$I,0)),INDEX(Торг!$B:$B,MATCH($C4418,Торг!$I:$I,0))),"")</f>
        <v>29623</v>
      </c>
      <c r="N4418" s="132" t="str">
        <f t="shared" si="68"/>
        <v>MAREL MWP003</v>
      </c>
      <c r="O4418" s="132" t="str">
        <f>IFERROR(IFERROR(INDEX(Кат!$B:$B,MATCH($N4418,Кат!$I:$I,0)),INDEX(Торг!$B:$B,MATCH($N4418,Торг!$I:$I,0))),"")</f>
        <v/>
      </c>
    </row>
    <row r="4419" spans="1:15" outlineLevel="3">
      <c r="A4419" t="s">
        <v>17299</v>
      </c>
      <c r="C4419" s="191" t="s">
        <v>14668</v>
      </c>
      <c r="E4419" t="s">
        <v>14669</v>
      </c>
      <c r="F4419" t="s">
        <v>2270</v>
      </c>
      <c r="G4419" t="s">
        <v>399</v>
      </c>
      <c r="H4419">
        <v>2100</v>
      </c>
      <c r="J4419" t="s">
        <v>22634</v>
      </c>
      <c r="K4419" s="132" t="str">
        <f>IFERROR(IFERROR(INDEX(Кат!$O:$O,MATCH($C4419,Кат!$I:$I,0)),INDEX(Торг!$L:$L,MATCH($C4419,Торг!$I:$I,0))),"")</f>
        <v>шпак</v>
      </c>
      <c r="L4419" s="132">
        <f>IFERROR(IFERROR(INDEX(Кат!$A:$A,MATCH($C4419,Кат!$I:$I,0)),INDEX(Торг!$A:$A,MATCH($C4419,Торг!$I:$I,0))),"")</f>
        <v>139313</v>
      </c>
      <c r="M4419" s="132">
        <f>IFERROR(IFERROR(INDEX(Кат!$B:$B,MATCH($C4419,Кат!$I:$I,0)),INDEX(Торг!$B:$B,MATCH($C4419,Торг!$I:$I,0))),"")</f>
        <v>38264</v>
      </c>
      <c r="N4419" s="132" t="str">
        <f t="shared" si="68"/>
        <v>MAREL MWP013</v>
      </c>
      <c r="O4419" s="132" t="str">
        <f>IFERROR(IFERROR(INDEX(Кат!$B:$B,MATCH($N4419,Кат!$I:$I,0)),INDEX(Торг!$B:$B,MATCH($N4419,Торг!$I:$I,0))),"")</f>
        <v/>
      </c>
    </row>
    <row r="4420" spans="1:15" outlineLevel="3">
      <c r="A4420" t="s">
        <v>24063</v>
      </c>
      <c r="C4420" s="191"/>
      <c r="E4420" t="s">
        <v>24064</v>
      </c>
      <c r="J4420" t="s">
        <v>22634</v>
      </c>
      <c r="K4420" s="132" t="str">
        <f>IFERROR(IFERROR(INDEX(Кат!$O:$O,MATCH($C4420,Кат!$I:$I,0)),INDEX(Торг!$L:$L,MATCH($C4420,Торг!$I:$I,0))),"")</f>
        <v/>
      </c>
      <c r="L4420" s="132" t="str">
        <f>IFERROR(IFERROR(INDEX(Кат!$A:$A,MATCH($C4420,Кат!$I:$I,0)),INDEX(Торг!$A:$A,MATCH($C4420,Торг!$I:$I,0))),"")</f>
        <v/>
      </c>
      <c r="M4420" s="132" t="str">
        <f>IFERROR(IFERROR(INDEX(Кат!$B:$B,MATCH($C4420,Кат!$I:$I,0)),INDEX(Торг!$B:$B,MATCH($C4420,Торг!$I:$I,0))),"")</f>
        <v/>
      </c>
      <c r="N4420" s="132" t="str">
        <f t="shared" si="68"/>
        <v xml:space="preserve"> </v>
      </c>
      <c r="O4420" s="132" t="str">
        <f>IFERROR(IFERROR(INDEX(Кат!$B:$B,MATCH($N4420,Кат!$I:$I,0)),INDEX(Торг!$B:$B,MATCH($N4420,Торг!$I:$I,0))),"")</f>
        <v/>
      </c>
    </row>
    <row r="4421" spans="1:15" outlineLevel="2">
      <c r="A4421" t="s">
        <v>17300</v>
      </c>
      <c r="C4421" s="191" t="s">
        <v>306</v>
      </c>
      <c r="E4421" t="s">
        <v>2312</v>
      </c>
      <c r="F4421" t="s">
        <v>2270</v>
      </c>
      <c r="G4421" t="s">
        <v>399</v>
      </c>
      <c r="H4421">
        <v>900</v>
      </c>
      <c r="J4421" t="s">
        <v>22634</v>
      </c>
      <c r="K4421" s="132" t="str">
        <f>IFERROR(IFERROR(INDEX(Кат!$O:$O,MATCH($C4421,Кат!$I:$I,0)),INDEX(Торг!$L:$L,MATCH($C4421,Торг!$I:$I,0))),"")</f>
        <v>шпак</v>
      </c>
      <c r="L4421" s="132">
        <f>IFERROR(IFERROR(INDEX(Кат!$A:$A,MATCH($C4421,Кат!$I:$I,0)),INDEX(Торг!$A:$A,MATCH($C4421,Торг!$I:$I,0))),"")</f>
        <v>204416</v>
      </c>
      <c r="M4421" s="132">
        <f>IFERROR(IFERROR(INDEX(Кат!$B:$B,MATCH($C4421,Кат!$I:$I,0)),INDEX(Торг!$B:$B,MATCH($C4421,Торг!$I:$I,0))),"")</f>
        <v>19656</v>
      </c>
      <c r="N4421" s="132" t="str">
        <f t="shared" si="68"/>
        <v>MAREL MAK001</v>
      </c>
      <c r="O4421" s="132" t="str">
        <f>IFERROR(IFERROR(INDEX(Кат!$B:$B,MATCH($N4421,Кат!$I:$I,0)),INDEX(Торг!$B:$B,MATCH($N4421,Торг!$I:$I,0))),"")</f>
        <v/>
      </c>
    </row>
    <row r="4422" spans="1:15" outlineLevel="3">
      <c r="A4422" t="s">
        <v>17301</v>
      </c>
      <c r="C4422" s="191" t="s">
        <v>14601</v>
      </c>
      <c r="E4422" t="s">
        <v>14602</v>
      </c>
      <c r="F4422" t="s">
        <v>2270</v>
      </c>
      <c r="G4422" t="s">
        <v>399</v>
      </c>
      <c r="H4422">
        <v>460</v>
      </c>
      <c r="J4422" t="s">
        <v>22634</v>
      </c>
      <c r="K4422" s="132" t="str">
        <f>IFERROR(IFERROR(INDEX(Кат!$O:$O,MATCH($C4422,Кат!$I:$I,0)),INDEX(Торг!$L:$L,MATCH($C4422,Торг!$I:$I,0))),"")</f>
        <v>шпак</v>
      </c>
      <c r="L4422" s="132">
        <f>IFERROR(IFERROR(INDEX(Кат!$A:$A,MATCH($C4422,Кат!$I:$I,0)),INDEX(Торг!$A:$A,MATCH($C4422,Торг!$I:$I,0))),"")</f>
        <v>251279</v>
      </c>
      <c r="M4422" s="132">
        <f>IFERROR(IFERROR(INDEX(Кат!$B:$B,MATCH($C4422,Кат!$I:$I,0)),INDEX(Торг!$B:$B,MATCH($C4422,Торг!$I:$I,0))),"")</f>
        <v>173069</v>
      </c>
      <c r="N4422" s="132" t="str">
        <f t="shared" si="68"/>
        <v>MAREL MPS003</v>
      </c>
      <c r="O4422" s="132" t="str">
        <f>IFERROR(IFERROR(INDEX(Кат!$B:$B,MATCH($N4422,Кат!$I:$I,0)),INDEX(Торг!$B:$B,MATCH($N4422,Торг!$I:$I,0))),"")</f>
        <v/>
      </c>
    </row>
    <row r="4423" spans="1:15" outlineLevel="3">
      <c r="A4423" t="s">
        <v>17302</v>
      </c>
      <c r="C4423" s="191" t="s">
        <v>2313</v>
      </c>
      <c r="E4423" t="s">
        <v>2314</v>
      </c>
      <c r="F4423" t="s">
        <v>2270</v>
      </c>
      <c r="G4423" t="s">
        <v>399</v>
      </c>
      <c r="H4423">
        <v>850</v>
      </c>
      <c r="J4423" t="s">
        <v>22634</v>
      </c>
      <c r="K4423" s="132" t="str">
        <f>IFERROR(IFERROR(INDEX(Кат!$O:$O,MATCH($C4423,Кат!$I:$I,0)),INDEX(Торг!$L:$L,MATCH($C4423,Торг!$I:$I,0))),"")</f>
        <v>шпак</v>
      </c>
      <c r="L4423" s="132">
        <f>IFERROR(IFERROR(INDEX(Кат!$A:$A,MATCH($C4423,Кат!$I:$I,0)),INDEX(Торг!$A:$A,MATCH($C4423,Торг!$I:$I,0))),"")</f>
        <v>251280</v>
      </c>
      <c r="M4423" s="132">
        <f>IFERROR(IFERROR(INDEX(Кат!$B:$B,MATCH($C4423,Кат!$I:$I,0)),INDEX(Торг!$B:$B,MATCH($C4423,Торг!$I:$I,0))),"")</f>
        <v>173104</v>
      </c>
      <c r="N4423" s="132" t="str">
        <f t="shared" si="68"/>
        <v>MAREL MPS002</v>
      </c>
      <c r="O4423" s="132" t="str">
        <f>IFERROR(IFERROR(INDEX(Кат!$B:$B,MATCH($N4423,Кат!$I:$I,0)),INDEX(Торг!$B:$B,MATCH($N4423,Торг!$I:$I,0))),"")</f>
        <v/>
      </c>
    </row>
    <row r="4424" spans="1:15" outlineLevel="3">
      <c r="A4424" t="s">
        <v>17303</v>
      </c>
      <c r="C4424" s="191" t="s">
        <v>2315</v>
      </c>
      <c r="E4424" t="s">
        <v>2316</v>
      </c>
      <c r="F4424" t="s">
        <v>2270</v>
      </c>
      <c r="G4424" t="s">
        <v>399</v>
      </c>
      <c r="H4424">
        <v>750</v>
      </c>
      <c r="J4424" t="s">
        <v>22634</v>
      </c>
      <c r="K4424" s="132" t="str">
        <f>IFERROR(IFERROR(INDEX(Кат!$O:$O,MATCH($C4424,Кат!$I:$I,0)),INDEX(Торг!$L:$L,MATCH($C4424,Торг!$I:$I,0))),"")</f>
        <v>шпак</v>
      </c>
      <c r="L4424" s="132">
        <f>IFERROR(IFERROR(INDEX(Кат!$A:$A,MATCH($C4424,Кат!$I:$I,0)),INDEX(Торг!$A:$A,MATCH($C4424,Торг!$I:$I,0))),"")</f>
        <v>194941</v>
      </c>
      <c r="M4424" s="132">
        <f>IFERROR(IFERROR(INDEX(Кат!$B:$B,MATCH($C4424,Кат!$I:$I,0)),INDEX(Торг!$B:$B,MATCH($C4424,Торг!$I:$I,0))),"")</f>
        <v>29627</v>
      </c>
      <c r="N4424" s="132" t="str">
        <f t="shared" ref="N4424:N4487" si="69">_xlfn.CONCAT(F4424," ",C4424)</f>
        <v>MAREL MPS001</v>
      </c>
      <c r="O4424" s="132" t="str">
        <f>IFERROR(IFERROR(INDEX(Кат!$B:$B,MATCH($N4424,Кат!$I:$I,0)),INDEX(Торг!$B:$B,MATCH($N4424,Торг!$I:$I,0))),"")</f>
        <v/>
      </c>
    </row>
    <row r="4425" spans="1:15" outlineLevel="3">
      <c r="A4425" t="s">
        <v>17304</v>
      </c>
      <c r="C4425" s="191" t="s">
        <v>295</v>
      </c>
      <c r="E4425" t="s">
        <v>2317</v>
      </c>
      <c r="F4425" t="s">
        <v>2270</v>
      </c>
      <c r="G4425" t="s">
        <v>399</v>
      </c>
      <c r="H4425">
        <v>300</v>
      </c>
      <c r="J4425" t="s">
        <v>22634</v>
      </c>
      <c r="K4425" s="132" t="str">
        <f>IFERROR(IFERROR(INDEX(Кат!$O:$O,MATCH($C4425,Кат!$I:$I,0)),INDEX(Торг!$L:$L,MATCH($C4425,Торг!$I:$I,0))),"")</f>
        <v>шпак</v>
      </c>
      <c r="L4425" s="132">
        <f>IFERROR(IFERROR(INDEX(Кат!$A:$A,MATCH($C4425,Кат!$I:$I,0)),INDEX(Торг!$A:$A,MATCH($C4425,Торг!$I:$I,0))),"")</f>
        <v>195047</v>
      </c>
      <c r="M4425" s="132">
        <f>IFERROR(IFERROR(INDEX(Кат!$B:$B,MATCH($C4425,Кат!$I:$I,0)),INDEX(Торг!$B:$B,MATCH($C4425,Торг!$I:$I,0))),"")</f>
        <v>18782</v>
      </c>
      <c r="N4425" s="132" t="str">
        <f t="shared" si="69"/>
        <v>MAREL M255.04</v>
      </c>
      <c r="O4425" s="132" t="str">
        <f>IFERROR(IFERROR(INDEX(Кат!$B:$B,MATCH($N4425,Кат!$I:$I,0)),INDEX(Торг!$B:$B,MATCH($N4425,Торг!$I:$I,0))),"")</f>
        <v/>
      </c>
    </row>
    <row r="4426" spans="1:15" outlineLevel="3">
      <c r="A4426" t="s">
        <v>24065</v>
      </c>
      <c r="C4426" s="191"/>
      <c r="E4426" t="s">
        <v>24066</v>
      </c>
      <c r="J4426" t="s">
        <v>22634</v>
      </c>
      <c r="K4426" s="132" t="str">
        <f>IFERROR(IFERROR(INDEX(Кат!$O:$O,MATCH($C4426,Кат!$I:$I,0)),INDEX(Торг!$L:$L,MATCH($C4426,Торг!$I:$I,0))),"")</f>
        <v/>
      </c>
      <c r="L4426" s="132" t="str">
        <f>IFERROR(IFERROR(INDEX(Кат!$A:$A,MATCH($C4426,Кат!$I:$I,0)),INDEX(Торг!$A:$A,MATCH($C4426,Торг!$I:$I,0))),"")</f>
        <v/>
      </c>
      <c r="M4426" s="132" t="str">
        <f>IFERROR(IFERROR(INDEX(Кат!$B:$B,MATCH($C4426,Кат!$I:$I,0)),INDEX(Торг!$B:$B,MATCH($C4426,Торг!$I:$I,0))),"")</f>
        <v/>
      </c>
      <c r="N4426" s="132" t="str">
        <f t="shared" si="69"/>
        <v xml:space="preserve"> </v>
      </c>
      <c r="O4426" s="132" t="str">
        <f>IFERROR(IFERROR(INDEX(Кат!$B:$B,MATCH($N4426,Кат!$I:$I,0)),INDEX(Торг!$B:$B,MATCH($N4426,Торг!$I:$I,0))),"")</f>
        <v/>
      </c>
    </row>
    <row r="4427" spans="1:15" outlineLevel="3">
      <c r="A4427" t="s">
        <v>17305</v>
      </c>
      <c r="C4427" s="191" t="s">
        <v>14603</v>
      </c>
      <c r="E4427" t="s">
        <v>14604</v>
      </c>
      <c r="F4427" t="s">
        <v>2270</v>
      </c>
      <c r="G4427" t="s">
        <v>399</v>
      </c>
      <c r="H4427">
        <v>2100</v>
      </c>
      <c r="J4427" t="s">
        <v>22634</v>
      </c>
      <c r="K4427" s="132" t="str">
        <f>IFERROR(IFERROR(INDEX(Кат!$O:$O,MATCH($C4427,Кат!$I:$I,0)),INDEX(Торг!$L:$L,MATCH($C4427,Торг!$I:$I,0))),"")</f>
        <v>шпак</v>
      </c>
      <c r="L4427" s="132">
        <f>IFERROR(IFERROR(INDEX(Кат!$A:$A,MATCH($C4427,Кат!$I:$I,0)),INDEX(Торг!$A:$A,MATCH($C4427,Торг!$I:$I,0))),"")</f>
        <v>243782</v>
      </c>
      <c r="M4427" s="132">
        <f>IFERROR(IFERROR(INDEX(Кат!$B:$B,MATCH($C4427,Кат!$I:$I,0)),INDEX(Торг!$B:$B,MATCH($C4427,Торг!$I:$I,0))),"")</f>
        <v>173163</v>
      </c>
      <c r="N4427" s="132" t="str">
        <f t="shared" si="69"/>
        <v>MAREL MHC007</v>
      </c>
      <c r="O4427" s="132" t="str">
        <f>IFERROR(IFERROR(INDEX(Кат!$B:$B,MATCH($N4427,Кат!$I:$I,0)),INDEX(Торг!$B:$B,MATCH($N4427,Торг!$I:$I,0))),"")</f>
        <v/>
      </c>
    </row>
    <row r="4428" spans="1:15" outlineLevel="3">
      <c r="A4428" t="s">
        <v>17306</v>
      </c>
      <c r="C4428" s="191" t="s">
        <v>14605</v>
      </c>
      <c r="E4428" t="s">
        <v>14606</v>
      </c>
      <c r="F4428" t="s">
        <v>2270</v>
      </c>
      <c r="G4428" t="s">
        <v>399</v>
      </c>
      <c r="H4428">
        <v>2100</v>
      </c>
      <c r="J4428" t="s">
        <v>22634</v>
      </c>
      <c r="K4428" s="132" t="str">
        <f>IFERROR(IFERROR(INDEX(Кат!$O:$O,MATCH($C4428,Кат!$I:$I,0)),INDEX(Торг!$L:$L,MATCH($C4428,Торг!$I:$I,0))),"")</f>
        <v>шпак</v>
      </c>
      <c r="L4428" s="132">
        <f>IFERROR(IFERROR(INDEX(Кат!$A:$A,MATCH($C4428,Кат!$I:$I,0)),INDEX(Торг!$A:$A,MATCH($C4428,Торг!$I:$I,0))),"")</f>
        <v>243783</v>
      </c>
      <c r="M4428" s="132">
        <f>IFERROR(IFERROR(INDEX(Кат!$B:$B,MATCH($C4428,Кат!$I:$I,0)),INDEX(Торг!$B:$B,MATCH($C4428,Торг!$I:$I,0))),"")</f>
        <v>173212</v>
      </c>
      <c r="N4428" s="132" t="str">
        <f t="shared" si="69"/>
        <v>MAREL MHC008</v>
      </c>
      <c r="O4428" s="132" t="str">
        <f>IFERROR(IFERROR(INDEX(Кат!$B:$B,MATCH($N4428,Кат!$I:$I,0)),INDEX(Торг!$B:$B,MATCH($N4428,Торг!$I:$I,0))),"")</f>
        <v/>
      </c>
    </row>
    <row r="4429" spans="1:15" outlineLevel="3">
      <c r="A4429" t="s">
        <v>17307</v>
      </c>
      <c r="C4429" s="191" t="s">
        <v>2318</v>
      </c>
      <c r="E4429" t="s">
        <v>2319</v>
      </c>
      <c r="F4429" t="s">
        <v>2270</v>
      </c>
      <c r="G4429" t="s">
        <v>399</v>
      </c>
      <c r="H4429">
        <v>800</v>
      </c>
      <c r="J4429" t="s">
        <v>22634</v>
      </c>
      <c r="K4429" s="132" t="str">
        <f>IFERROR(IFERROR(INDEX(Кат!$O:$O,MATCH($C4429,Кат!$I:$I,0)),INDEX(Торг!$L:$L,MATCH($C4429,Торг!$I:$I,0))),"")</f>
        <v>шпак</v>
      </c>
      <c r="L4429" s="132">
        <f>IFERROR(IFERROR(INDEX(Кат!$A:$A,MATCH($C4429,Кат!$I:$I,0)),INDEX(Торг!$A:$A,MATCH($C4429,Торг!$I:$I,0))),"")</f>
        <v>139958</v>
      </c>
      <c r="M4429" s="132">
        <f>IFERROR(IFERROR(INDEX(Кат!$B:$B,MATCH($C4429,Кат!$I:$I,0)),INDEX(Торг!$B:$B,MATCH($C4429,Торг!$I:$I,0))),"")</f>
        <v>38265</v>
      </c>
      <c r="N4429" s="132" t="str">
        <f t="shared" si="69"/>
        <v>MAREL MC002</v>
      </c>
      <c r="O4429" s="132" t="str">
        <f>IFERROR(IFERROR(INDEX(Кат!$B:$B,MATCH($N4429,Кат!$I:$I,0)),INDEX(Торг!$B:$B,MATCH($N4429,Торг!$I:$I,0))),"")</f>
        <v/>
      </c>
    </row>
    <row r="4430" spans="1:15" outlineLevel="3">
      <c r="A4430" t="s">
        <v>27573</v>
      </c>
      <c r="C4430" s="191" t="s">
        <v>27574</v>
      </c>
      <c r="E4430" t="s">
        <v>27575</v>
      </c>
      <c r="F4430" t="s">
        <v>2270</v>
      </c>
      <c r="G4430" t="s">
        <v>399</v>
      </c>
      <c r="H4430">
        <v>520</v>
      </c>
      <c r="J4430" t="s">
        <v>22634</v>
      </c>
      <c r="K4430" s="132" t="str">
        <f>IFERROR(IFERROR(INDEX(Кат!$O:$O,MATCH($C4430,Кат!$I:$I,0)),INDEX(Торг!$L:$L,MATCH($C4430,Торг!$I:$I,0))),"")</f>
        <v>шпак</v>
      </c>
      <c r="L4430" s="132">
        <f>IFERROR(IFERROR(INDEX(Кат!$A:$A,MATCH($C4430,Кат!$I:$I,0)),INDEX(Торг!$A:$A,MATCH($C4430,Торг!$I:$I,0))),"")</f>
        <v>377431</v>
      </c>
      <c r="M4430" s="132">
        <f>IFERROR(IFERROR(INDEX(Кат!$B:$B,MATCH($C4430,Кат!$I:$I,0)),INDEX(Торг!$B:$B,MATCH($C4430,Торг!$I:$I,0))),"")</f>
        <v>377431</v>
      </c>
      <c r="N4430" s="132" t="str">
        <f t="shared" si="69"/>
        <v>MAREL MC003</v>
      </c>
      <c r="O4430" s="132" t="str">
        <f>IFERROR(IFERROR(INDEX(Кат!$B:$B,MATCH($N4430,Кат!$I:$I,0)),INDEX(Торг!$B:$B,MATCH($N4430,Торг!$I:$I,0))),"")</f>
        <v/>
      </c>
    </row>
    <row r="4431" spans="1:15" outlineLevel="3">
      <c r="A4431" t="s">
        <v>17308</v>
      </c>
      <c r="C4431" s="191" t="s">
        <v>2320</v>
      </c>
      <c r="E4431" t="s">
        <v>14058</v>
      </c>
      <c r="F4431" t="s">
        <v>2270</v>
      </c>
      <c r="G4431" t="s">
        <v>399</v>
      </c>
      <c r="H4431">
        <v>1200</v>
      </c>
      <c r="J4431" t="s">
        <v>22634</v>
      </c>
      <c r="K4431" s="132" t="str">
        <f>IFERROR(IFERROR(INDEX(Кат!$O:$O,MATCH($C4431,Кат!$I:$I,0)),INDEX(Торг!$L:$L,MATCH($C4431,Торг!$I:$I,0))),"")</f>
        <v>шпак</v>
      </c>
      <c r="L4431" s="132">
        <f>IFERROR(IFERROR(INDEX(Кат!$A:$A,MATCH($C4431,Кат!$I:$I,0)),INDEX(Торг!$A:$A,MATCH($C4431,Торг!$I:$I,0))),"")</f>
        <v>139957</v>
      </c>
      <c r="M4431" s="132">
        <f>IFERROR(IFERROR(INDEX(Кат!$B:$B,MATCH($C4431,Кат!$I:$I,0)),INDEX(Торг!$B:$B,MATCH($C4431,Торг!$I:$I,0))),"")</f>
        <v>38266</v>
      </c>
      <c r="N4431" s="132" t="str">
        <f t="shared" si="69"/>
        <v>MAREL MC001</v>
      </c>
      <c r="O4431" s="132" t="str">
        <f>IFERROR(IFERROR(INDEX(Кат!$B:$B,MATCH($N4431,Кат!$I:$I,0)),INDEX(Торг!$B:$B,MATCH($N4431,Торг!$I:$I,0))),"")</f>
        <v/>
      </c>
    </row>
    <row r="4432" spans="1:15" outlineLevel="3">
      <c r="A4432" t="s">
        <v>24067</v>
      </c>
      <c r="C4432" s="191"/>
      <c r="E4432" t="s">
        <v>23884</v>
      </c>
      <c r="J4432" t="s">
        <v>22634</v>
      </c>
      <c r="K4432" s="132" t="str">
        <f>IFERROR(IFERROR(INDEX(Кат!$O:$O,MATCH($C4432,Кат!$I:$I,0)),INDEX(Торг!$L:$L,MATCH($C4432,Торг!$I:$I,0))),"")</f>
        <v/>
      </c>
      <c r="L4432" s="132" t="str">
        <f>IFERROR(IFERROR(INDEX(Кат!$A:$A,MATCH($C4432,Кат!$I:$I,0)),INDEX(Торг!$A:$A,MATCH($C4432,Торг!$I:$I,0))),"")</f>
        <v/>
      </c>
      <c r="M4432" s="132" t="str">
        <f>IFERROR(IFERROR(INDEX(Кат!$B:$B,MATCH($C4432,Кат!$I:$I,0)),INDEX(Торг!$B:$B,MATCH($C4432,Торг!$I:$I,0))),"")</f>
        <v/>
      </c>
      <c r="N4432" s="132" t="str">
        <f t="shared" si="69"/>
        <v xml:space="preserve"> </v>
      </c>
      <c r="O4432" s="132" t="str">
        <f>IFERROR(IFERROR(INDEX(Кат!$B:$B,MATCH($N4432,Кат!$I:$I,0)),INDEX(Торг!$B:$B,MATCH($N4432,Торг!$I:$I,0))),"")</f>
        <v/>
      </c>
    </row>
    <row r="4433" spans="1:15" outlineLevel="3">
      <c r="A4433" t="s">
        <v>17309</v>
      </c>
      <c r="C4433" s="191" t="s">
        <v>14607</v>
      </c>
      <c r="E4433" t="s">
        <v>14608</v>
      </c>
      <c r="F4433" t="s">
        <v>2270</v>
      </c>
      <c r="G4433" t="s">
        <v>399</v>
      </c>
      <c r="H4433">
        <v>140</v>
      </c>
      <c r="J4433" t="s">
        <v>22634</v>
      </c>
      <c r="K4433" s="132" t="str">
        <f>IFERROR(IFERROR(INDEX(Кат!$O:$O,MATCH($C4433,Кат!$I:$I,0)),INDEX(Торг!$L:$L,MATCH($C4433,Торг!$I:$I,0))),"")</f>
        <v>шпак</v>
      </c>
      <c r="L4433" s="132">
        <f>IFERROR(IFERROR(INDEX(Кат!$A:$A,MATCH($C4433,Кат!$I:$I,0)),INDEX(Торг!$A:$A,MATCH($C4433,Торг!$I:$I,0))),"")</f>
        <v>194934</v>
      </c>
      <c r="M4433" s="132">
        <f>IFERROR(IFERROR(INDEX(Кат!$B:$B,MATCH($C4433,Кат!$I:$I,0)),INDEX(Торг!$B:$B,MATCH($C4433,Торг!$I:$I,0))),"")</f>
        <v>38267</v>
      </c>
      <c r="N4433" s="132" t="str">
        <f t="shared" si="69"/>
        <v>MAREL 6302-2RS</v>
      </c>
      <c r="O4433" s="132" t="str">
        <f>IFERROR(IFERROR(INDEX(Кат!$B:$B,MATCH($N4433,Кат!$I:$I,0)),INDEX(Торг!$B:$B,MATCH($N4433,Торг!$I:$I,0))),"")</f>
        <v/>
      </c>
    </row>
    <row r="4434" spans="1:15" outlineLevel="3">
      <c r="A4434" t="s">
        <v>17310</v>
      </c>
      <c r="C4434" s="191" t="s">
        <v>14609</v>
      </c>
      <c r="E4434" t="s">
        <v>14610</v>
      </c>
      <c r="F4434" t="s">
        <v>2270</v>
      </c>
      <c r="G4434" t="s">
        <v>399</v>
      </c>
      <c r="H4434">
        <v>100</v>
      </c>
      <c r="J4434" t="s">
        <v>22634</v>
      </c>
      <c r="K4434" s="132" t="str">
        <f>IFERROR(IFERROR(INDEX(Кат!$O:$O,MATCH($C4434,Кат!$I:$I,0)),INDEX(Торг!$L:$L,MATCH($C4434,Торг!$I:$I,0))),"")</f>
        <v>шпак</v>
      </c>
      <c r="L4434" s="132">
        <f>IFERROR(IFERROR(INDEX(Кат!$A:$A,MATCH($C4434,Кат!$I:$I,0)),INDEX(Торг!$A:$A,MATCH($C4434,Торг!$I:$I,0))),"")</f>
        <v>194936</v>
      </c>
      <c r="M4434" s="132">
        <f>IFERROR(IFERROR(INDEX(Кат!$B:$B,MATCH($C4434,Кат!$I:$I,0)),INDEX(Торг!$B:$B,MATCH($C4434,Торг!$I:$I,0))),"")</f>
        <v>38268</v>
      </c>
      <c r="N4434" s="132" t="str">
        <f t="shared" si="69"/>
        <v>MAREL 6201-2RS</v>
      </c>
      <c r="O4434" s="132" t="str">
        <f>IFERROR(IFERROR(INDEX(Кат!$B:$B,MATCH($N4434,Кат!$I:$I,0)),INDEX(Торг!$B:$B,MATCH($N4434,Торг!$I:$I,0))),"")</f>
        <v/>
      </c>
    </row>
    <row r="4435" spans="1:15" outlineLevel="3">
      <c r="A4435" t="s">
        <v>17311</v>
      </c>
      <c r="C4435" s="191" t="s">
        <v>14611</v>
      </c>
      <c r="E4435" t="s">
        <v>14612</v>
      </c>
      <c r="F4435" t="s">
        <v>2270</v>
      </c>
      <c r="G4435" t="s">
        <v>399</v>
      </c>
      <c r="H4435">
        <v>190</v>
      </c>
      <c r="J4435" t="s">
        <v>22634</v>
      </c>
      <c r="K4435" s="132" t="str">
        <f>IFERROR(IFERROR(INDEX(Кат!$O:$O,MATCH($C4435,Кат!$I:$I,0)),INDEX(Торг!$L:$L,MATCH($C4435,Торг!$I:$I,0))),"")</f>
        <v>шпак</v>
      </c>
      <c r="L4435" s="132">
        <f>IFERROR(IFERROR(INDEX(Кат!$A:$A,MATCH($C4435,Кат!$I:$I,0)),INDEX(Торг!$A:$A,MATCH($C4435,Торг!$I:$I,0))),"")</f>
        <v>194935</v>
      </c>
      <c r="M4435" s="132">
        <f>IFERROR(IFERROR(INDEX(Кат!$B:$B,MATCH($C4435,Кат!$I:$I,0)),INDEX(Торг!$B:$B,MATCH($C4435,Торг!$I:$I,0))),"")</f>
        <v>38269</v>
      </c>
      <c r="N4435" s="132" t="str">
        <f t="shared" si="69"/>
        <v>MAREL 6303-2RS</v>
      </c>
      <c r="O4435" s="132" t="str">
        <f>IFERROR(IFERROR(INDEX(Кат!$B:$B,MATCH($N4435,Кат!$I:$I,0)),INDEX(Торг!$B:$B,MATCH($N4435,Торг!$I:$I,0))),"")</f>
        <v/>
      </c>
    </row>
    <row r="4436" spans="1:15" outlineLevel="3">
      <c r="A4436" t="s">
        <v>17312</v>
      </c>
      <c r="C4436" s="191" t="s">
        <v>14613</v>
      </c>
      <c r="E4436" t="s">
        <v>14614</v>
      </c>
      <c r="F4436" t="s">
        <v>2270</v>
      </c>
      <c r="G4436" t="s">
        <v>399</v>
      </c>
      <c r="H4436">
        <v>100</v>
      </c>
      <c r="J4436" t="s">
        <v>22634</v>
      </c>
      <c r="K4436" s="132" t="str">
        <f>IFERROR(IFERROR(INDEX(Кат!$O:$O,MATCH($C4436,Кат!$I:$I,0)),INDEX(Торг!$L:$L,MATCH($C4436,Торг!$I:$I,0))),"")</f>
        <v>шпак</v>
      </c>
      <c r="L4436" s="132">
        <f>IFERROR(IFERROR(INDEX(Кат!$A:$A,MATCH($C4436,Кат!$I:$I,0)),INDEX(Торг!$A:$A,MATCH($C4436,Торг!$I:$I,0))),"")</f>
        <v>194937</v>
      </c>
      <c r="M4436" s="132">
        <f>IFERROR(IFERROR(INDEX(Кат!$B:$B,MATCH($C4436,Кат!$I:$I,0)),INDEX(Торг!$B:$B,MATCH($C4436,Торг!$I:$I,0))),"")</f>
        <v>38270</v>
      </c>
      <c r="N4436" s="132" t="str">
        <f t="shared" si="69"/>
        <v>MAREL 6202-2RS</v>
      </c>
      <c r="O4436" s="132" t="str">
        <f>IFERROR(IFERROR(INDEX(Кат!$B:$B,MATCH($N4436,Кат!$I:$I,0)),INDEX(Торг!$B:$B,MATCH($N4436,Торг!$I:$I,0))),"")</f>
        <v/>
      </c>
    </row>
    <row r="4437" spans="1:15" outlineLevel="3">
      <c r="A4437" t="s">
        <v>17313</v>
      </c>
      <c r="C4437" s="191" t="s">
        <v>14615</v>
      </c>
      <c r="E4437" t="s">
        <v>14616</v>
      </c>
      <c r="F4437" t="s">
        <v>2270</v>
      </c>
      <c r="G4437" t="s">
        <v>399</v>
      </c>
      <c r="H4437">
        <v>130</v>
      </c>
      <c r="J4437" t="s">
        <v>22634</v>
      </c>
      <c r="K4437" s="132" t="str">
        <f>IFERROR(IFERROR(INDEX(Кат!$O:$O,MATCH($C4437,Кат!$I:$I,0)),INDEX(Торг!$L:$L,MATCH($C4437,Торг!$I:$I,0))),"")</f>
        <v/>
      </c>
      <c r="L4437" s="132" t="str">
        <f>IFERROR(IFERROR(INDEX(Кат!$A:$A,MATCH($C4437,Кат!$I:$I,0)),INDEX(Торг!$A:$A,MATCH($C4437,Торг!$I:$I,0))),"")</f>
        <v/>
      </c>
      <c r="M4437" s="132" t="str">
        <f>IFERROR(IFERROR(INDEX(Кат!$B:$B,MATCH($C4437,Кат!$I:$I,0)),INDEX(Торг!$B:$B,MATCH($C4437,Торг!$I:$I,0))),"")</f>
        <v/>
      </c>
      <c r="N4437" s="132" t="str">
        <f t="shared" si="69"/>
        <v>MAREL 6203-2RS</v>
      </c>
      <c r="O4437" s="132" t="str">
        <f>IFERROR(IFERROR(INDEX(Кат!$B:$B,MATCH($N4437,Кат!$I:$I,0)),INDEX(Торг!$B:$B,MATCH($N4437,Торг!$I:$I,0))),"")</f>
        <v/>
      </c>
    </row>
    <row r="4438" spans="1:15" outlineLevel="3">
      <c r="A4438" t="s">
        <v>24068</v>
      </c>
      <c r="C4438" s="191"/>
      <c r="E4438" t="s">
        <v>23886</v>
      </c>
      <c r="J4438" t="s">
        <v>22634</v>
      </c>
      <c r="K4438" s="132" t="str">
        <f>IFERROR(IFERROR(INDEX(Кат!$O:$O,MATCH($C4438,Кат!$I:$I,0)),INDEX(Торг!$L:$L,MATCH($C4438,Торг!$I:$I,0))),"")</f>
        <v/>
      </c>
      <c r="L4438" s="132" t="str">
        <f>IFERROR(IFERROR(INDEX(Кат!$A:$A,MATCH($C4438,Кат!$I:$I,0)),INDEX(Торг!$A:$A,MATCH($C4438,Торг!$I:$I,0))),"")</f>
        <v/>
      </c>
      <c r="M4438" s="132" t="str">
        <f>IFERROR(IFERROR(INDEX(Кат!$B:$B,MATCH($C4438,Кат!$I:$I,0)),INDEX(Торг!$B:$B,MATCH($C4438,Торг!$I:$I,0))),"")</f>
        <v/>
      </c>
      <c r="N4438" s="132" t="str">
        <f t="shared" si="69"/>
        <v xml:space="preserve"> </v>
      </c>
      <c r="O4438" s="132" t="str">
        <f>IFERROR(IFERROR(INDEX(Кат!$B:$B,MATCH($N4438,Кат!$I:$I,0)),INDEX(Торг!$B:$B,MATCH($N4438,Торг!$I:$I,0))),"")</f>
        <v/>
      </c>
    </row>
    <row r="4439" spans="1:15" outlineLevel="3">
      <c r="A4439" t="s">
        <v>17314</v>
      </c>
      <c r="C4439" s="191" t="s">
        <v>2321</v>
      </c>
      <c r="E4439" t="s">
        <v>2322</v>
      </c>
      <c r="F4439" t="s">
        <v>2270</v>
      </c>
      <c r="G4439" t="s">
        <v>375</v>
      </c>
      <c r="H4439">
        <v>3300</v>
      </c>
      <c r="J4439" t="s">
        <v>22634</v>
      </c>
      <c r="K4439" s="132" t="str">
        <f>IFERROR(IFERROR(INDEX(Кат!$O:$O,MATCH($C4439,Кат!$I:$I,0)),INDEX(Торг!$L:$L,MATCH($C4439,Торг!$I:$I,0))),"")</f>
        <v>шпак</v>
      </c>
      <c r="L4439" s="132">
        <f>IFERROR(IFERROR(INDEX(Кат!$A:$A,MATCH($C4439,Кат!$I:$I,0)),INDEX(Торг!$A:$A,MATCH($C4439,Торг!$I:$I,0))),"")</f>
        <v>204502</v>
      </c>
      <c r="M4439" s="132">
        <f>IFERROR(IFERROR(INDEX(Кат!$B:$B,MATCH($C4439,Кат!$I:$I,0)),INDEX(Торг!$B:$B,MATCH($C4439,Торг!$I:$I,0))),"")</f>
        <v>38272</v>
      </c>
      <c r="N4439" s="132" t="str">
        <f t="shared" si="69"/>
        <v>MAREL MGB003</v>
      </c>
      <c r="O4439" s="132" t="str">
        <f>IFERROR(IFERROR(INDEX(Кат!$B:$B,MATCH($N4439,Кат!$I:$I,0)),INDEX(Торг!$B:$B,MATCH($N4439,Торг!$I:$I,0))),"")</f>
        <v/>
      </c>
    </row>
    <row r="4440" spans="1:15" outlineLevel="3">
      <c r="A4440" t="s">
        <v>17315</v>
      </c>
      <c r="C4440" s="191" t="s">
        <v>298</v>
      </c>
      <c r="E4440" t="s">
        <v>2323</v>
      </c>
      <c r="F4440" t="s">
        <v>2270</v>
      </c>
      <c r="G4440" t="s">
        <v>375</v>
      </c>
      <c r="H4440">
        <v>2200</v>
      </c>
      <c r="J4440" t="s">
        <v>22634</v>
      </c>
      <c r="K4440" s="132" t="str">
        <f>IFERROR(IFERROR(INDEX(Кат!$O:$O,MATCH($C4440,Кат!$I:$I,0)),INDEX(Торг!$L:$L,MATCH($C4440,Торг!$I:$I,0))),"")</f>
        <v>шпак</v>
      </c>
      <c r="L4440" s="132">
        <f>IFERROR(IFERROR(INDEX(Кат!$A:$A,MATCH($C4440,Кат!$I:$I,0)),INDEX(Торг!$A:$A,MATCH($C4440,Торг!$I:$I,0))),"")</f>
        <v>159367</v>
      </c>
      <c r="M4440" s="132">
        <f>IFERROR(IFERROR(INDEX(Кат!$B:$B,MATCH($C4440,Кат!$I:$I,0)),INDEX(Торг!$B:$B,MATCH($C4440,Торг!$I:$I,0))),"")</f>
        <v>18787</v>
      </c>
      <c r="N4440" s="132" t="str">
        <f t="shared" si="69"/>
        <v>MAREL MGB002</v>
      </c>
      <c r="O4440" s="132" t="str">
        <f>IFERROR(IFERROR(INDEX(Кат!$B:$B,MATCH($N4440,Кат!$I:$I,0)),INDEX(Торг!$B:$B,MATCH($N4440,Торг!$I:$I,0))),"")</f>
        <v/>
      </c>
    </row>
    <row r="4441" spans="1:15" outlineLevel="3">
      <c r="A4441" t="s">
        <v>17316</v>
      </c>
      <c r="C4441" s="191" t="s">
        <v>299</v>
      </c>
      <c r="E4441" t="s">
        <v>2324</v>
      </c>
      <c r="F4441" t="s">
        <v>2270</v>
      </c>
      <c r="G4441" t="s">
        <v>375</v>
      </c>
      <c r="H4441">
        <v>1700</v>
      </c>
      <c r="J4441" t="s">
        <v>22634</v>
      </c>
      <c r="K4441" s="132" t="str">
        <f>IFERROR(IFERROR(INDEX(Кат!$O:$O,MATCH($C4441,Кат!$I:$I,0)),INDEX(Торг!$L:$L,MATCH($C4441,Торг!$I:$I,0))),"")</f>
        <v>шпак</v>
      </c>
      <c r="L4441" s="132">
        <f>IFERROR(IFERROR(INDEX(Кат!$A:$A,MATCH($C4441,Кат!$I:$I,0)),INDEX(Торг!$A:$A,MATCH($C4441,Торг!$I:$I,0))),"")</f>
        <v>159366</v>
      </c>
      <c r="M4441" s="132">
        <f>IFERROR(IFERROR(INDEX(Кат!$B:$B,MATCH($C4441,Кат!$I:$I,0)),INDEX(Торг!$B:$B,MATCH($C4441,Торг!$I:$I,0))),"")</f>
        <v>18788</v>
      </c>
      <c r="N4441" s="132" t="str">
        <f t="shared" si="69"/>
        <v>MAREL MGB001</v>
      </c>
      <c r="O4441" s="132" t="str">
        <f>IFERROR(IFERROR(INDEX(Кат!$B:$B,MATCH($N4441,Кат!$I:$I,0)),INDEX(Торг!$B:$B,MATCH($N4441,Торг!$I:$I,0))),"")</f>
        <v/>
      </c>
    </row>
    <row r="4442" spans="1:15" outlineLevel="3">
      <c r="A4442" t="s">
        <v>24069</v>
      </c>
      <c r="C4442" s="191"/>
      <c r="E4442" t="s">
        <v>23834</v>
      </c>
      <c r="J4442" t="s">
        <v>22634</v>
      </c>
      <c r="K4442" s="132" t="str">
        <f>IFERROR(IFERROR(INDEX(Кат!$O:$O,MATCH($C4442,Кат!$I:$I,0)),INDEX(Торг!$L:$L,MATCH($C4442,Торг!$I:$I,0))),"")</f>
        <v/>
      </c>
      <c r="L4442" s="132" t="str">
        <f>IFERROR(IFERROR(INDEX(Кат!$A:$A,MATCH($C4442,Кат!$I:$I,0)),INDEX(Торг!$A:$A,MATCH($C4442,Торг!$I:$I,0))),"")</f>
        <v/>
      </c>
      <c r="M4442" s="132" t="str">
        <f>IFERROR(IFERROR(INDEX(Кат!$B:$B,MATCH($C4442,Кат!$I:$I,0)),INDEX(Торг!$B:$B,MATCH($C4442,Торг!$I:$I,0))),"")</f>
        <v/>
      </c>
      <c r="N4442" s="132" t="str">
        <f t="shared" si="69"/>
        <v xml:space="preserve"> </v>
      </c>
      <c r="O4442" s="132" t="str">
        <f>IFERROR(IFERROR(INDEX(Кат!$B:$B,MATCH($N4442,Кат!$I:$I,0)),INDEX(Торг!$B:$B,MATCH($N4442,Торг!$I:$I,0))),"")</f>
        <v/>
      </c>
    </row>
    <row r="4443" spans="1:15" outlineLevel="3">
      <c r="A4443" t="s">
        <v>17317</v>
      </c>
      <c r="C4443" s="191" t="s">
        <v>296</v>
      </c>
      <c r="E4443" t="s">
        <v>2325</v>
      </c>
      <c r="F4443" t="s">
        <v>2270</v>
      </c>
      <c r="G4443" t="s">
        <v>399</v>
      </c>
      <c r="H4443">
        <v>1100</v>
      </c>
      <c r="J4443" t="s">
        <v>22634</v>
      </c>
      <c r="K4443" s="132" t="str">
        <f>IFERROR(IFERROR(INDEX(Кат!$O:$O,MATCH($C4443,Кат!$I:$I,0)),INDEX(Торг!$L:$L,MATCH($C4443,Торг!$I:$I,0))),"")</f>
        <v>шпак</v>
      </c>
      <c r="L4443" s="132">
        <f>IFERROR(IFERROR(INDEX(Кат!$A:$A,MATCH($C4443,Кат!$I:$I,0)),INDEX(Торг!$A:$A,MATCH($C4443,Торг!$I:$I,0))),"")</f>
        <v>195009</v>
      </c>
      <c r="M4443" s="132">
        <f>IFERROR(IFERROR(INDEX(Кат!$B:$B,MATCH($C4443,Кат!$I:$I,0)),INDEX(Торг!$B:$B,MATCH($C4443,Торг!$I:$I,0))),"")</f>
        <v>18785</v>
      </c>
      <c r="N4443" s="132" t="str">
        <f t="shared" si="69"/>
        <v>MAREL MWB018</v>
      </c>
      <c r="O4443" s="132" t="str">
        <f>IFERROR(IFERROR(INDEX(Кат!$B:$B,MATCH($N4443,Кат!$I:$I,0)),INDEX(Торг!$B:$B,MATCH($N4443,Торг!$I:$I,0))),"")</f>
        <v/>
      </c>
    </row>
    <row r="4444" spans="1:15" outlineLevel="3">
      <c r="A4444" t="s">
        <v>17318</v>
      </c>
      <c r="C4444" s="191" t="s">
        <v>14617</v>
      </c>
      <c r="E4444" t="s">
        <v>14618</v>
      </c>
      <c r="F4444" t="s">
        <v>2270</v>
      </c>
      <c r="G4444" t="s">
        <v>399</v>
      </c>
      <c r="H4444">
        <v>1900</v>
      </c>
      <c r="J4444" t="s">
        <v>22634</v>
      </c>
      <c r="K4444" s="132" t="str">
        <f>IFERROR(IFERROR(INDEX(Кат!$O:$O,MATCH($C4444,Кат!$I:$I,0)),INDEX(Торг!$L:$L,MATCH($C4444,Торг!$I:$I,0))),"")</f>
        <v/>
      </c>
      <c r="L4444" s="132" t="str">
        <f>IFERROR(IFERROR(INDEX(Кат!$A:$A,MATCH($C4444,Кат!$I:$I,0)),INDEX(Торг!$A:$A,MATCH($C4444,Торг!$I:$I,0))),"")</f>
        <v/>
      </c>
      <c r="M4444" s="132" t="str">
        <f>IFERROR(IFERROR(INDEX(Кат!$B:$B,MATCH($C4444,Кат!$I:$I,0)),INDEX(Торг!$B:$B,MATCH($C4444,Торг!$I:$I,0))),"")</f>
        <v/>
      </c>
      <c r="N4444" s="132" t="str">
        <f t="shared" si="69"/>
        <v>MAREL MWB010</v>
      </c>
      <c r="O4444" s="132" t="str">
        <f>IFERROR(IFERROR(INDEX(Кат!$B:$B,MATCH($N4444,Кат!$I:$I,0)),INDEX(Торг!$B:$B,MATCH($N4444,Торг!$I:$I,0))),"")</f>
        <v/>
      </c>
    </row>
    <row r="4445" spans="1:15" outlineLevel="3">
      <c r="A4445" t="s">
        <v>17319</v>
      </c>
      <c r="C4445" s="191" t="s">
        <v>2326</v>
      </c>
      <c r="E4445" t="s">
        <v>2327</v>
      </c>
      <c r="F4445" t="s">
        <v>2270</v>
      </c>
      <c r="G4445" t="s">
        <v>399</v>
      </c>
      <c r="H4445">
        <v>850</v>
      </c>
      <c r="J4445" t="s">
        <v>22634</v>
      </c>
      <c r="K4445" s="132" t="str">
        <f>IFERROR(IFERROR(INDEX(Кат!$O:$O,MATCH($C4445,Кат!$I:$I,0)),INDEX(Торг!$L:$L,MATCH($C4445,Торг!$I:$I,0))),"")</f>
        <v>шпак</v>
      </c>
      <c r="L4445" s="132">
        <f>IFERROR(IFERROR(INDEX(Кат!$A:$A,MATCH($C4445,Кат!$I:$I,0)),INDEX(Торг!$A:$A,MATCH($C4445,Торг!$I:$I,0))),"")</f>
        <v>194938</v>
      </c>
      <c r="M4445" s="132">
        <f>IFERROR(IFERROR(INDEX(Кат!$B:$B,MATCH($C4445,Кат!$I:$I,0)),INDEX(Торг!$B:$B,MATCH($C4445,Торг!$I:$I,0))),"")</f>
        <v>29629</v>
      </c>
      <c r="N4445" s="132" t="str">
        <f t="shared" si="69"/>
        <v>MAREL MWB003</v>
      </c>
      <c r="O4445" s="132" t="str">
        <f>IFERROR(IFERROR(INDEX(Кат!$B:$B,MATCH($N4445,Кат!$I:$I,0)),INDEX(Торг!$B:$B,MATCH($N4445,Торг!$I:$I,0))),"")</f>
        <v/>
      </c>
    </row>
    <row r="4446" spans="1:15" outlineLevel="3">
      <c r="A4446" t="s">
        <v>17320</v>
      </c>
      <c r="C4446" s="191" t="s">
        <v>2328</v>
      </c>
      <c r="E4446" t="s">
        <v>2329</v>
      </c>
      <c r="F4446" t="s">
        <v>2270</v>
      </c>
      <c r="G4446" t="s">
        <v>399</v>
      </c>
      <c r="H4446">
        <v>1350</v>
      </c>
      <c r="J4446" t="s">
        <v>22634</v>
      </c>
      <c r="K4446" s="132" t="str">
        <f>IFERROR(IFERROR(INDEX(Кат!$O:$O,MATCH($C4446,Кат!$I:$I,0)),INDEX(Торг!$L:$L,MATCH($C4446,Торг!$I:$I,0))),"")</f>
        <v>шпак</v>
      </c>
      <c r="L4446" s="132">
        <f>IFERROR(IFERROR(INDEX(Кат!$A:$A,MATCH($C4446,Кат!$I:$I,0)),INDEX(Торг!$A:$A,MATCH($C4446,Торг!$I:$I,0))),"")</f>
        <v>194940</v>
      </c>
      <c r="M4446" s="132">
        <f>IFERROR(IFERROR(INDEX(Кат!$B:$B,MATCH($C4446,Кат!$I:$I,0)),INDEX(Торг!$B:$B,MATCH($C4446,Торг!$I:$I,0))),"")</f>
        <v>18784</v>
      </c>
      <c r="N4446" s="132" t="str">
        <f t="shared" si="69"/>
        <v>MAREL MWB009</v>
      </c>
      <c r="O4446" s="132" t="str">
        <f>IFERROR(IFERROR(INDEX(Кат!$B:$B,MATCH($N4446,Кат!$I:$I,0)),INDEX(Торг!$B:$B,MATCH($N4446,Торг!$I:$I,0))),"")</f>
        <v/>
      </c>
    </row>
    <row r="4447" spans="1:15" outlineLevel="3">
      <c r="A4447" t="s">
        <v>27937</v>
      </c>
      <c r="C4447" s="191" t="s">
        <v>27938</v>
      </c>
      <c r="E4447" t="s">
        <v>27939</v>
      </c>
      <c r="F4447" t="s">
        <v>2270</v>
      </c>
      <c r="G4447" t="s">
        <v>399</v>
      </c>
      <c r="H4447">
        <v>650</v>
      </c>
      <c r="J4447" t="s">
        <v>22634</v>
      </c>
      <c r="K4447" s="132" t="str">
        <f>IFERROR(IFERROR(INDEX(Кат!$O:$O,MATCH($C4447,Кат!$I:$I,0)),INDEX(Торг!$L:$L,MATCH($C4447,Торг!$I:$I,0))),"")</f>
        <v/>
      </c>
      <c r="L4447" s="132" t="str">
        <f>IFERROR(IFERROR(INDEX(Кат!$A:$A,MATCH($C4447,Кат!$I:$I,0)),INDEX(Торг!$A:$A,MATCH($C4447,Торг!$I:$I,0))),"")</f>
        <v/>
      </c>
      <c r="M4447" s="132" t="str">
        <f>IFERROR(IFERROR(INDEX(Кат!$B:$B,MATCH($C4447,Кат!$I:$I,0)),INDEX(Торг!$B:$B,MATCH($C4447,Торг!$I:$I,0))),"")</f>
        <v/>
      </c>
      <c r="N4447" s="132" t="str">
        <f t="shared" si="69"/>
        <v>MAREL MWB007</v>
      </c>
      <c r="O4447" s="132" t="str">
        <f>IFERROR(IFERROR(INDEX(Кат!$B:$B,MATCH($N4447,Кат!$I:$I,0)),INDEX(Торг!$B:$B,MATCH($N4447,Торг!$I:$I,0))),"")</f>
        <v/>
      </c>
    </row>
    <row r="4448" spans="1:15" outlineLevel="3">
      <c r="A4448" t="s">
        <v>17321</v>
      </c>
      <c r="C4448" s="191" t="s">
        <v>2330</v>
      </c>
      <c r="E4448" t="s">
        <v>2331</v>
      </c>
      <c r="F4448" t="s">
        <v>2270</v>
      </c>
      <c r="G4448" t="s">
        <v>399</v>
      </c>
      <c r="H4448">
        <v>1150</v>
      </c>
      <c r="J4448" t="s">
        <v>22634</v>
      </c>
      <c r="K4448" s="132" t="str">
        <f>IFERROR(IFERROR(INDEX(Кат!$O:$O,MATCH($C4448,Кат!$I:$I,0)),INDEX(Торг!$L:$L,MATCH($C4448,Торг!$I:$I,0))),"")</f>
        <v>шпак</v>
      </c>
      <c r="L4448" s="132">
        <f>IFERROR(IFERROR(INDEX(Кат!$A:$A,MATCH($C4448,Кат!$I:$I,0)),INDEX(Торг!$A:$A,MATCH($C4448,Торг!$I:$I,0))),"")</f>
        <v>194939</v>
      </c>
      <c r="M4448" s="132">
        <f>IFERROR(IFERROR(INDEX(Кат!$B:$B,MATCH($C4448,Кат!$I:$I,0)),INDEX(Торг!$B:$B,MATCH($C4448,Торг!$I:$I,0))),"")</f>
        <v>18783</v>
      </c>
      <c r="N4448" s="132" t="str">
        <f t="shared" si="69"/>
        <v>MAREL MWB008</v>
      </c>
      <c r="O4448" s="132" t="str">
        <f>IFERROR(IFERROR(INDEX(Кат!$B:$B,MATCH($N4448,Кат!$I:$I,0)),INDEX(Торг!$B:$B,MATCH($N4448,Торг!$I:$I,0))),"")</f>
        <v/>
      </c>
    </row>
    <row r="4449" spans="1:15" outlineLevel="3">
      <c r="A4449" t="s">
        <v>17322</v>
      </c>
      <c r="C4449" s="191" t="s">
        <v>297</v>
      </c>
      <c r="E4449" t="s">
        <v>2332</v>
      </c>
      <c r="F4449" t="s">
        <v>2270</v>
      </c>
      <c r="G4449" t="s">
        <v>1888</v>
      </c>
      <c r="H4449">
        <v>520</v>
      </c>
      <c r="J4449" t="s">
        <v>22634</v>
      </c>
      <c r="K4449" s="132" t="str">
        <f>IFERROR(IFERROR(INDEX(Кат!$O:$O,MATCH($C4449,Кат!$I:$I,0)),INDEX(Торг!$L:$L,MATCH($C4449,Торг!$I:$I,0))),"")</f>
        <v>шпак</v>
      </c>
      <c r="L4449" s="132">
        <f>IFERROR(IFERROR(INDEX(Кат!$A:$A,MATCH($C4449,Кат!$I:$I,0)),INDEX(Торг!$A:$A,MATCH($C4449,Торг!$I:$I,0))),"")</f>
        <v>159370</v>
      </c>
      <c r="M4449" s="132">
        <f>IFERROR(IFERROR(INDEX(Кат!$B:$B,MATCH($C4449,Кат!$I:$I,0)),INDEX(Торг!$B:$B,MATCH($C4449,Торг!$I:$I,0))),"")</f>
        <v>18786</v>
      </c>
      <c r="N4449" s="132" t="str">
        <f t="shared" si="69"/>
        <v>MAREL MWB004</v>
      </c>
      <c r="O4449" s="132" t="str">
        <f>IFERROR(IFERROR(INDEX(Кат!$B:$B,MATCH($N4449,Кат!$I:$I,0)),INDEX(Торг!$B:$B,MATCH($N4449,Торг!$I:$I,0))),"")</f>
        <v/>
      </c>
    </row>
    <row r="4450" spans="1:15" outlineLevel="3">
      <c r="A4450" t="s">
        <v>17323</v>
      </c>
      <c r="C4450" s="191" t="s">
        <v>4425</v>
      </c>
      <c r="E4450" t="s">
        <v>6577</v>
      </c>
      <c r="F4450" t="s">
        <v>2270</v>
      </c>
      <c r="G4450" t="s">
        <v>399</v>
      </c>
      <c r="H4450">
        <v>1200</v>
      </c>
      <c r="J4450" t="s">
        <v>22634</v>
      </c>
      <c r="K4450" s="132" t="str">
        <f>IFERROR(IFERROR(INDEX(Кат!$O:$O,MATCH($C4450,Кат!$I:$I,0)),INDEX(Торг!$L:$L,MATCH($C4450,Торг!$I:$I,0))),"")</f>
        <v>шпак</v>
      </c>
      <c r="L4450" s="132">
        <f>IFERROR(IFERROR(INDEX(Кат!$A:$A,MATCH($C4450,Кат!$I:$I,0)),INDEX(Торг!$A:$A,MATCH($C4450,Торг!$I:$I,0))),"")</f>
        <v>194943</v>
      </c>
      <c r="M4450" s="132">
        <f>IFERROR(IFERROR(INDEX(Кат!$B:$B,MATCH($C4450,Кат!$I:$I,0)),INDEX(Торг!$B:$B,MATCH($C4450,Торг!$I:$I,0))),"")</f>
        <v>29633</v>
      </c>
      <c r="N4450" s="132" t="str">
        <f t="shared" si="69"/>
        <v>MAREL MWB016</v>
      </c>
      <c r="O4450" s="132" t="str">
        <f>IFERROR(IFERROR(INDEX(Кат!$B:$B,MATCH($N4450,Кат!$I:$I,0)),INDEX(Торг!$B:$B,MATCH($N4450,Торг!$I:$I,0))),"")</f>
        <v/>
      </c>
    </row>
    <row r="4451" spans="1:15" outlineLevel="3">
      <c r="A4451" t="s">
        <v>17324</v>
      </c>
      <c r="C4451" s="191" t="s">
        <v>294</v>
      </c>
      <c r="E4451" t="s">
        <v>2333</v>
      </c>
      <c r="F4451" t="s">
        <v>2270</v>
      </c>
      <c r="G4451" t="s">
        <v>399</v>
      </c>
      <c r="H4451">
        <v>1100</v>
      </c>
      <c r="J4451" t="s">
        <v>22634</v>
      </c>
      <c r="K4451" s="132" t="str">
        <f>IFERROR(IFERROR(INDEX(Кат!$O:$O,MATCH($C4451,Кат!$I:$I,0)),INDEX(Торг!$L:$L,MATCH($C4451,Торг!$I:$I,0))),"")</f>
        <v>шпак</v>
      </c>
      <c r="L4451" s="132">
        <f>IFERROR(IFERROR(INDEX(Кат!$A:$A,MATCH($C4451,Кат!$I:$I,0)),INDEX(Торг!$A:$A,MATCH($C4451,Торг!$I:$I,0))),"")</f>
        <v>195065</v>
      </c>
      <c r="M4451" s="132">
        <f>IFERROR(IFERROR(INDEX(Кат!$B:$B,MATCH($C4451,Кат!$I:$I,0)),INDEX(Торг!$B:$B,MATCH($C4451,Торг!$I:$I,0))),"")</f>
        <v>18781</v>
      </c>
      <c r="N4451" s="132" t="str">
        <f t="shared" si="69"/>
        <v>MAREL MWB017</v>
      </c>
      <c r="O4451" s="132" t="str">
        <f>IFERROR(IFERROR(INDEX(Кат!$B:$B,MATCH($N4451,Кат!$I:$I,0)),INDEX(Торг!$B:$B,MATCH($N4451,Торг!$I:$I,0))),"")</f>
        <v/>
      </c>
    </row>
    <row r="4452" spans="1:15" outlineLevel="3">
      <c r="A4452" t="s">
        <v>17325</v>
      </c>
      <c r="C4452" s="191" t="s">
        <v>2334</v>
      </c>
      <c r="E4452" t="s">
        <v>2335</v>
      </c>
      <c r="F4452" t="s">
        <v>2270</v>
      </c>
      <c r="G4452" t="s">
        <v>375</v>
      </c>
      <c r="H4452">
        <v>700</v>
      </c>
      <c r="J4452" t="s">
        <v>22634</v>
      </c>
      <c r="K4452" s="132" t="str">
        <f>IFERROR(IFERROR(INDEX(Кат!$O:$O,MATCH($C4452,Кат!$I:$I,0)),INDEX(Торг!$L:$L,MATCH($C4452,Торг!$I:$I,0))),"")</f>
        <v>шпак</v>
      </c>
      <c r="L4452" s="132">
        <f>IFERROR(IFERROR(INDEX(Кат!$A:$A,MATCH($C4452,Кат!$I:$I,0)),INDEX(Торг!$A:$A,MATCH($C4452,Торг!$I:$I,0))),"")</f>
        <v>204501</v>
      </c>
      <c r="M4452" s="132">
        <f>IFERROR(IFERROR(INDEX(Кат!$B:$B,MATCH($C4452,Кат!$I:$I,0)),INDEX(Торг!$B:$B,MATCH($C4452,Торг!$I:$I,0))),"")</f>
        <v>29636</v>
      </c>
      <c r="N4452" s="132" t="str">
        <f t="shared" si="69"/>
        <v>MAREL MWB020</v>
      </c>
      <c r="O4452" s="132" t="str">
        <f>IFERROR(IFERROR(INDEX(Кат!$B:$B,MATCH($N4452,Кат!$I:$I,0)),INDEX(Торг!$B:$B,MATCH($N4452,Торг!$I:$I,0))),"")</f>
        <v/>
      </c>
    </row>
    <row r="4453" spans="1:15" outlineLevel="3">
      <c r="A4453" t="s">
        <v>17326</v>
      </c>
      <c r="C4453" s="191" t="s">
        <v>14619</v>
      </c>
      <c r="E4453" t="s">
        <v>14620</v>
      </c>
      <c r="F4453" t="s">
        <v>2270</v>
      </c>
      <c r="G4453" t="s">
        <v>399</v>
      </c>
      <c r="H4453">
        <v>1850</v>
      </c>
      <c r="J4453" t="s">
        <v>22634</v>
      </c>
      <c r="K4453" s="132" t="str">
        <f>IFERROR(IFERROR(INDEX(Кат!$O:$O,MATCH($C4453,Кат!$I:$I,0)),INDEX(Торг!$L:$L,MATCH($C4453,Торг!$I:$I,0))),"")</f>
        <v/>
      </c>
      <c r="L4453" s="132" t="str">
        <f>IFERROR(IFERROR(INDEX(Кат!$A:$A,MATCH($C4453,Кат!$I:$I,0)),INDEX(Торг!$A:$A,MATCH($C4453,Торг!$I:$I,0))),"")</f>
        <v/>
      </c>
      <c r="M4453" s="132" t="str">
        <f>IFERROR(IFERROR(INDEX(Кат!$B:$B,MATCH($C4453,Кат!$I:$I,0)),INDEX(Торг!$B:$B,MATCH($C4453,Торг!$I:$I,0))),"")</f>
        <v/>
      </c>
      <c r="N4453" s="132" t="str">
        <f t="shared" si="69"/>
        <v>MAREL MWB011</v>
      </c>
      <c r="O4453" s="132" t="str">
        <f>IFERROR(IFERROR(INDEX(Кат!$B:$B,MATCH($N4453,Кат!$I:$I,0)),INDEX(Торг!$B:$B,MATCH($N4453,Торг!$I:$I,0))),"")</f>
        <v/>
      </c>
    </row>
    <row r="4454" spans="1:15" outlineLevel="1">
      <c r="A4454" t="s">
        <v>17327</v>
      </c>
      <c r="C4454" s="191" t="s">
        <v>293</v>
      </c>
      <c r="E4454" t="s">
        <v>2336</v>
      </c>
      <c r="F4454" t="s">
        <v>2270</v>
      </c>
      <c r="G4454" t="s">
        <v>375</v>
      </c>
      <c r="H4454">
        <v>1100</v>
      </c>
      <c r="J4454" t="s">
        <v>22634</v>
      </c>
      <c r="K4454" s="132" t="str">
        <f>IFERROR(IFERROR(INDEX(Кат!$O:$O,MATCH($C4454,Кат!$I:$I,0)),INDEX(Торг!$L:$L,MATCH($C4454,Торг!$I:$I,0))),"")</f>
        <v>шпак</v>
      </c>
      <c r="L4454" s="132">
        <f>IFERROR(IFERROR(INDEX(Кат!$A:$A,MATCH($C4454,Кат!$I:$I,0)),INDEX(Торг!$A:$A,MATCH($C4454,Торг!$I:$I,0))),"")</f>
        <v>195064</v>
      </c>
      <c r="M4454" s="132">
        <f>IFERROR(IFERROR(INDEX(Кат!$B:$B,MATCH($C4454,Кат!$I:$I,0)),INDEX(Торг!$B:$B,MATCH($C4454,Торг!$I:$I,0))),"")</f>
        <v>18780</v>
      </c>
      <c r="N4454" s="132" t="str">
        <f t="shared" si="69"/>
        <v>MAREL MWB019</v>
      </c>
      <c r="O4454" s="132" t="str">
        <f>IFERROR(IFERROR(INDEX(Кат!$B:$B,MATCH($N4454,Кат!$I:$I,0)),INDEX(Торг!$B:$B,MATCH($N4454,Торг!$I:$I,0))),"")</f>
        <v/>
      </c>
    </row>
    <row r="4455" spans="1:15" outlineLevel="2">
      <c r="A4455" t="s">
        <v>17328</v>
      </c>
      <c r="C4455" s="191" t="s">
        <v>14621</v>
      </c>
      <c r="E4455" t="s">
        <v>14622</v>
      </c>
      <c r="F4455" t="s">
        <v>2270</v>
      </c>
      <c r="G4455" t="s">
        <v>399</v>
      </c>
      <c r="H4455">
        <v>1150</v>
      </c>
      <c r="J4455" t="s">
        <v>22634</v>
      </c>
      <c r="K4455" s="132" t="str">
        <f>IFERROR(IFERROR(INDEX(Кат!$O:$O,MATCH($C4455,Кат!$I:$I,0)),INDEX(Торг!$L:$L,MATCH($C4455,Торг!$I:$I,0))),"")</f>
        <v/>
      </c>
      <c r="L4455" s="132" t="str">
        <f>IFERROR(IFERROR(INDEX(Кат!$A:$A,MATCH($C4455,Кат!$I:$I,0)),INDEX(Торг!$A:$A,MATCH($C4455,Торг!$I:$I,0))),"")</f>
        <v/>
      </c>
      <c r="M4455" s="132" t="str">
        <f>IFERROR(IFERROR(INDEX(Кат!$B:$B,MATCH($C4455,Кат!$I:$I,0)),INDEX(Торг!$B:$B,MATCH($C4455,Торг!$I:$I,0))),"")</f>
        <v/>
      </c>
      <c r="N4455" s="132" t="str">
        <f t="shared" si="69"/>
        <v>MAREL MWB014</v>
      </c>
      <c r="O4455" s="132" t="str">
        <f>IFERROR(IFERROR(INDEX(Кат!$B:$B,MATCH($N4455,Кат!$I:$I,0)),INDEX(Торг!$B:$B,MATCH($N4455,Торг!$I:$I,0))),"")</f>
        <v/>
      </c>
    </row>
    <row r="4456" spans="1:15" outlineLevel="2">
      <c r="A4456" t="s">
        <v>17329</v>
      </c>
      <c r="C4456" s="191" t="s">
        <v>2337</v>
      </c>
      <c r="E4456" t="s">
        <v>2338</v>
      </c>
      <c r="F4456" t="s">
        <v>2270</v>
      </c>
      <c r="G4456" t="s">
        <v>399</v>
      </c>
      <c r="H4456">
        <v>970</v>
      </c>
      <c r="J4456" t="s">
        <v>22634</v>
      </c>
      <c r="K4456" s="132" t="str">
        <f>IFERROR(IFERROR(INDEX(Кат!$O:$O,MATCH($C4456,Кат!$I:$I,0)),INDEX(Торг!$L:$L,MATCH($C4456,Торг!$I:$I,0))),"")</f>
        <v>шпак</v>
      </c>
      <c r="L4456" s="132">
        <f>IFERROR(IFERROR(INDEX(Кат!$A:$A,MATCH($C4456,Кат!$I:$I,0)),INDEX(Торг!$A:$A,MATCH($C4456,Торг!$I:$I,0))),"")</f>
        <v>194946</v>
      </c>
      <c r="M4456" s="132">
        <f>IFERROR(IFERROR(INDEX(Кат!$B:$B,MATCH($C4456,Кат!$I:$I,0)),INDEX(Торг!$B:$B,MATCH($C4456,Торг!$I:$I,0))),"")</f>
        <v>29637</v>
      </c>
      <c r="N4456" s="132" t="str">
        <f t="shared" si="69"/>
        <v>MAREL MWB001</v>
      </c>
      <c r="O4456" s="132" t="str">
        <f>IFERROR(IFERROR(INDEX(Кат!$B:$B,MATCH($N4456,Кат!$I:$I,0)),INDEX(Торг!$B:$B,MATCH($N4456,Торг!$I:$I,0))),"")</f>
        <v/>
      </c>
    </row>
    <row r="4457" spans="1:15" outlineLevel="2">
      <c r="A4457" t="s">
        <v>17330</v>
      </c>
      <c r="C4457" s="191" t="s">
        <v>2339</v>
      </c>
      <c r="E4457" t="s">
        <v>2340</v>
      </c>
      <c r="F4457" t="s">
        <v>2270</v>
      </c>
      <c r="G4457" t="s">
        <v>399</v>
      </c>
      <c r="H4457">
        <v>920</v>
      </c>
      <c r="J4457" t="s">
        <v>22634</v>
      </c>
      <c r="K4457" s="132" t="str">
        <f>IFERROR(IFERROR(INDEX(Кат!$O:$O,MATCH($C4457,Кат!$I:$I,0)),INDEX(Торг!$L:$L,MATCH($C4457,Торг!$I:$I,0))),"")</f>
        <v>шпак</v>
      </c>
      <c r="L4457" s="132">
        <f>IFERROR(IFERROR(INDEX(Кат!$A:$A,MATCH($C4457,Кат!$I:$I,0)),INDEX(Торг!$A:$A,MATCH($C4457,Торг!$I:$I,0))),"")</f>
        <v>194945</v>
      </c>
      <c r="M4457" s="132">
        <f>IFERROR(IFERROR(INDEX(Кат!$B:$B,MATCH($C4457,Кат!$I:$I,0)),INDEX(Торг!$B:$B,MATCH($C4457,Торг!$I:$I,0))),"")</f>
        <v>29638</v>
      </c>
      <c r="N4457" s="132" t="str">
        <f t="shared" si="69"/>
        <v>MAREL MWB002</v>
      </c>
      <c r="O4457" s="132" t="str">
        <f>IFERROR(IFERROR(INDEX(Кат!$B:$B,MATCH($N4457,Кат!$I:$I,0)),INDEX(Торг!$B:$B,MATCH($N4457,Торг!$I:$I,0))),"")</f>
        <v/>
      </c>
    </row>
    <row r="4458" spans="1:15" outlineLevel="2">
      <c r="A4458" t="s">
        <v>17331</v>
      </c>
      <c r="C4458" s="191" t="s">
        <v>2341</v>
      </c>
      <c r="E4458" t="s">
        <v>2342</v>
      </c>
      <c r="F4458" t="s">
        <v>2270</v>
      </c>
      <c r="G4458" t="s">
        <v>399</v>
      </c>
      <c r="H4458">
        <v>1300</v>
      </c>
      <c r="J4458" t="s">
        <v>22634</v>
      </c>
      <c r="K4458" s="132" t="str">
        <f>IFERROR(IFERROR(INDEX(Кат!$O:$O,MATCH($C4458,Кат!$I:$I,0)),INDEX(Торг!$L:$L,MATCH($C4458,Торг!$I:$I,0))),"")</f>
        <v>шпак</v>
      </c>
      <c r="L4458" s="132">
        <f>IFERROR(IFERROR(INDEX(Кат!$A:$A,MATCH($C4458,Кат!$I:$I,0)),INDEX(Торг!$A:$A,MATCH($C4458,Торг!$I:$I,0))),"")</f>
        <v>194947</v>
      </c>
      <c r="M4458" s="132">
        <f>IFERROR(IFERROR(INDEX(Кат!$B:$B,MATCH($C4458,Кат!$I:$I,0)),INDEX(Торг!$B:$B,MATCH($C4458,Торг!$I:$I,0))),"")</f>
        <v>29640</v>
      </c>
      <c r="N4458" s="132" t="str">
        <f t="shared" si="69"/>
        <v>MAREL MWB006</v>
      </c>
      <c r="O4458" s="132" t="str">
        <f>IFERROR(IFERROR(INDEX(Кат!$B:$B,MATCH($N4458,Кат!$I:$I,0)),INDEX(Торг!$B:$B,MATCH($N4458,Торг!$I:$I,0))),"")</f>
        <v/>
      </c>
    </row>
    <row r="4459" spans="1:15" outlineLevel="2">
      <c r="A4459" t="s">
        <v>17332</v>
      </c>
      <c r="C4459" s="191" t="s">
        <v>2343</v>
      </c>
      <c r="E4459" t="s">
        <v>2344</v>
      </c>
      <c r="F4459" t="s">
        <v>2270</v>
      </c>
      <c r="G4459" t="s">
        <v>399</v>
      </c>
      <c r="H4459">
        <v>1550</v>
      </c>
      <c r="J4459" t="s">
        <v>22634</v>
      </c>
      <c r="K4459" s="132" t="str">
        <f>IFERROR(IFERROR(INDEX(Кат!$O:$O,MATCH($C4459,Кат!$I:$I,0)),INDEX(Торг!$L:$L,MATCH($C4459,Торг!$I:$I,0))),"")</f>
        <v>шпак</v>
      </c>
      <c r="L4459" s="132">
        <f>IFERROR(IFERROR(INDEX(Кат!$A:$A,MATCH($C4459,Кат!$I:$I,0)),INDEX(Торг!$A:$A,MATCH($C4459,Торг!$I:$I,0))),"")</f>
        <v>194942</v>
      </c>
      <c r="M4459" s="132">
        <f>IFERROR(IFERROR(INDEX(Кат!$B:$B,MATCH($C4459,Кат!$I:$I,0)),INDEX(Торг!$B:$B,MATCH($C4459,Торг!$I:$I,0))),"")</f>
        <v>29642</v>
      </c>
      <c r="N4459" s="132" t="str">
        <f t="shared" si="69"/>
        <v>MAREL MWB012</v>
      </c>
      <c r="O4459" s="132" t="str">
        <f>IFERROR(IFERROR(INDEX(Кат!$B:$B,MATCH($N4459,Кат!$I:$I,0)),INDEX(Торг!$B:$B,MATCH($N4459,Торг!$I:$I,0))),"")</f>
        <v/>
      </c>
    </row>
    <row r="4460" spans="1:15" outlineLevel="2">
      <c r="A4460" t="s">
        <v>17333</v>
      </c>
      <c r="C4460" s="191" t="s">
        <v>14623</v>
      </c>
      <c r="E4460" t="s">
        <v>14624</v>
      </c>
      <c r="F4460" t="s">
        <v>2270</v>
      </c>
      <c r="G4460" t="s">
        <v>399</v>
      </c>
      <c r="H4460">
        <v>1600</v>
      </c>
      <c r="J4460" t="s">
        <v>22634</v>
      </c>
      <c r="K4460" s="132" t="str">
        <f>IFERROR(IFERROR(INDEX(Кат!$O:$O,MATCH($C4460,Кат!$I:$I,0)),INDEX(Торг!$L:$L,MATCH($C4460,Торг!$I:$I,0))),"")</f>
        <v/>
      </c>
      <c r="L4460" s="132" t="str">
        <f>IFERROR(IFERROR(INDEX(Кат!$A:$A,MATCH($C4460,Кат!$I:$I,0)),INDEX(Торг!$A:$A,MATCH($C4460,Торг!$I:$I,0))),"")</f>
        <v/>
      </c>
      <c r="M4460" s="132" t="str">
        <f>IFERROR(IFERROR(INDEX(Кат!$B:$B,MATCH($C4460,Кат!$I:$I,0)),INDEX(Торг!$B:$B,MATCH($C4460,Торг!$I:$I,0))),"")</f>
        <v/>
      </c>
      <c r="N4460" s="132" t="str">
        <f t="shared" si="69"/>
        <v>MAREL MWB015</v>
      </c>
      <c r="O4460" s="132" t="str">
        <f>IFERROR(IFERROR(INDEX(Кат!$B:$B,MATCH($N4460,Кат!$I:$I,0)),INDEX(Торг!$B:$B,MATCH($N4460,Торг!$I:$I,0))),"")</f>
        <v/>
      </c>
    </row>
    <row r="4461" spans="1:15" outlineLevel="2">
      <c r="A4461" t="s">
        <v>17334</v>
      </c>
      <c r="C4461" s="191" t="s">
        <v>2345</v>
      </c>
      <c r="E4461" t="s">
        <v>2346</v>
      </c>
      <c r="F4461" t="s">
        <v>2270</v>
      </c>
      <c r="G4461" t="s">
        <v>399</v>
      </c>
      <c r="H4461">
        <v>1650</v>
      </c>
      <c r="J4461" t="s">
        <v>22634</v>
      </c>
      <c r="K4461" s="132" t="str">
        <f>IFERROR(IFERROR(INDEX(Кат!$O:$O,MATCH($C4461,Кат!$I:$I,0)),INDEX(Торг!$L:$L,MATCH($C4461,Торг!$I:$I,0))),"")</f>
        <v>шпак</v>
      </c>
      <c r="L4461" s="132">
        <f>IFERROR(IFERROR(INDEX(Кат!$A:$A,MATCH($C4461,Кат!$I:$I,0)),INDEX(Торг!$A:$A,MATCH($C4461,Торг!$I:$I,0))),"")</f>
        <v>194944</v>
      </c>
      <c r="M4461" s="132">
        <f>IFERROR(IFERROR(INDEX(Кат!$B:$B,MATCH($C4461,Кат!$I:$I,0)),INDEX(Торг!$B:$B,MATCH($C4461,Торг!$I:$I,0))),"")</f>
        <v>29643</v>
      </c>
      <c r="N4461" s="132" t="str">
        <f t="shared" si="69"/>
        <v>MAREL MWB005</v>
      </c>
      <c r="O4461" s="132" t="str">
        <f>IFERROR(IFERROR(INDEX(Кат!$B:$B,MATCH($N4461,Кат!$I:$I,0)),INDEX(Торг!$B:$B,MATCH($N4461,Торг!$I:$I,0))),"")</f>
        <v/>
      </c>
    </row>
    <row r="4462" spans="1:15" outlineLevel="2">
      <c r="A4462" t="s">
        <v>17335</v>
      </c>
      <c r="C4462" s="191" t="s">
        <v>2347</v>
      </c>
      <c r="E4462" t="s">
        <v>2348</v>
      </c>
      <c r="F4462" t="s">
        <v>2270</v>
      </c>
      <c r="G4462" t="s">
        <v>399</v>
      </c>
      <c r="H4462">
        <v>420</v>
      </c>
      <c r="J4462" t="s">
        <v>22634</v>
      </c>
      <c r="K4462" s="132" t="str">
        <f>IFERROR(IFERROR(INDEX(Кат!$O:$O,MATCH($C4462,Кат!$I:$I,0)),INDEX(Торг!$L:$L,MATCH($C4462,Торг!$I:$I,0))),"")</f>
        <v>шпак</v>
      </c>
      <c r="L4462" s="132">
        <f>IFERROR(IFERROR(INDEX(Кат!$A:$A,MATCH($C4462,Кат!$I:$I,0)),INDEX(Торг!$A:$A,MATCH($C4462,Торг!$I:$I,0))),"")</f>
        <v>194948</v>
      </c>
      <c r="M4462" s="132">
        <f>IFERROR(IFERROR(INDEX(Кат!$B:$B,MATCH($C4462,Кат!$I:$I,0)),INDEX(Торг!$B:$B,MATCH($C4462,Торг!$I:$I,0))),"")</f>
        <v>29644</v>
      </c>
      <c r="N4462" s="132" t="str">
        <f t="shared" si="69"/>
        <v>MAREL MWB021</v>
      </c>
      <c r="O4462" s="132" t="str">
        <f>IFERROR(IFERROR(INDEX(Кат!$B:$B,MATCH($N4462,Кат!$I:$I,0)),INDEX(Торг!$B:$B,MATCH($N4462,Торг!$I:$I,0))),"")</f>
        <v/>
      </c>
    </row>
    <row r="4463" spans="1:15" outlineLevel="2">
      <c r="A4463" t="s">
        <v>17336</v>
      </c>
      <c r="C4463" s="191" t="s">
        <v>2349</v>
      </c>
      <c r="E4463" t="s">
        <v>2350</v>
      </c>
      <c r="F4463" t="s">
        <v>2270</v>
      </c>
      <c r="G4463" t="s">
        <v>399</v>
      </c>
      <c r="H4463">
        <v>570</v>
      </c>
      <c r="J4463" t="s">
        <v>22634</v>
      </c>
      <c r="K4463" s="132" t="str">
        <f>IFERROR(IFERROR(INDEX(Кат!$O:$O,MATCH($C4463,Кат!$I:$I,0)),INDEX(Торг!$L:$L,MATCH($C4463,Торг!$I:$I,0))),"")</f>
        <v>шпак</v>
      </c>
      <c r="L4463" s="132">
        <f>IFERROR(IFERROR(INDEX(Кат!$A:$A,MATCH($C4463,Кат!$I:$I,0)),INDEX(Торг!$A:$A,MATCH($C4463,Торг!$I:$I,0))),"")</f>
        <v>194949</v>
      </c>
      <c r="M4463" s="132">
        <f>IFERROR(IFERROR(INDEX(Кат!$B:$B,MATCH($C4463,Кат!$I:$I,0)),INDEX(Торг!$B:$B,MATCH($C4463,Торг!$I:$I,0))),"")</f>
        <v>29645</v>
      </c>
      <c r="N4463" s="132" t="str">
        <f t="shared" si="69"/>
        <v>MAREL MWB023</v>
      </c>
      <c r="O4463" s="132" t="str">
        <f>IFERROR(IFERROR(INDEX(Кат!$B:$B,MATCH($N4463,Кат!$I:$I,0)),INDEX(Торг!$B:$B,MATCH($N4463,Торг!$I:$I,0))),"")</f>
        <v/>
      </c>
    </row>
    <row r="4464" spans="1:15" outlineLevel="2">
      <c r="A4464" t="s">
        <v>17337</v>
      </c>
      <c r="C4464" s="191" t="s">
        <v>2351</v>
      </c>
      <c r="E4464" t="s">
        <v>2352</v>
      </c>
      <c r="F4464" t="s">
        <v>2270</v>
      </c>
      <c r="G4464" t="s">
        <v>375</v>
      </c>
      <c r="H4464">
        <v>600</v>
      </c>
      <c r="J4464" t="s">
        <v>22634</v>
      </c>
      <c r="K4464" s="132" t="str">
        <f>IFERROR(IFERROR(INDEX(Кат!$O:$O,MATCH($C4464,Кат!$I:$I,0)),INDEX(Торг!$L:$L,MATCH($C4464,Торг!$I:$I,0))),"")</f>
        <v>шпак</v>
      </c>
      <c r="L4464" s="132">
        <f>IFERROR(IFERROR(INDEX(Кат!$A:$A,MATCH($C4464,Кат!$I:$I,0)),INDEX(Торг!$A:$A,MATCH($C4464,Торг!$I:$I,0))),"")</f>
        <v>204498</v>
      </c>
      <c r="M4464" s="132">
        <f>IFERROR(IFERROR(INDEX(Кат!$B:$B,MATCH($C4464,Кат!$I:$I,0)),INDEX(Торг!$B:$B,MATCH($C4464,Торг!$I:$I,0))),"")</f>
        <v>29648</v>
      </c>
      <c r="N4464" s="132" t="str">
        <f t="shared" si="69"/>
        <v>MAREL MWB022</v>
      </c>
      <c r="O4464" s="132" t="str">
        <f>IFERROR(IFERROR(INDEX(Кат!$B:$B,MATCH($N4464,Кат!$I:$I,0)),INDEX(Торг!$B:$B,MATCH($N4464,Торг!$I:$I,0))),"")</f>
        <v/>
      </c>
    </row>
    <row r="4465" spans="1:15" outlineLevel="2">
      <c r="A4465" t="s">
        <v>17338</v>
      </c>
      <c r="C4465" s="191" t="s">
        <v>2353</v>
      </c>
      <c r="E4465" t="s">
        <v>2354</v>
      </c>
      <c r="F4465" t="s">
        <v>2270</v>
      </c>
      <c r="G4465" t="s">
        <v>375</v>
      </c>
      <c r="H4465">
        <v>880</v>
      </c>
      <c r="J4465" t="s">
        <v>22634</v>
      </c>
      <c r="K4465" s="132" t="str">
        <f>IFERROR(IFERROR(INDEX(Кат!$O:$O,MATCH($C4465,Кат!$I:$I,0)),INDEX(Торг!$L:$L,MATCH($C4465,Торг!$I:$I,0))),"")</f>
        <v>шпак</v>
      </c>
      <c r="L4465" s="132">
        <f>IFERROR(IFERROR(INDEX(Кат!$A:$A,MATCH($C4465,Кат!$I:$I,0)),INDEX(Торг!$A:$A,MATCH($C4465,Торг!$I:$I,0))),"")</f>
        <v>204499</v>
      </c>
      <c r="M4465" s="132">
        <f>IFERROR(IFERROR(INDEX(Кат!$B:$B,MATCH($C4465,Кат!$I:$I,0)),INDEX(Торг!$B:$B,MATCH($C4465,Торг!$I:$I,0))),"")</f>
        <v>29651</v>
      </c>
      <c r="N4465" s="132" t="str">
        <f t="shared" si="69"/>
        <v>MAREL MWB024</v>
      </c>
      <c r="O4465" s="132" t="str">
        <f>IFERROR(IFERROR(INDEX(Кат!$B:$B,MATCH($N4465,Кат!$I:$I,0)),INDEX(Торг!$B:$B,MATCH($N4465,Торг!$I:$I,0))),"")</f>
        <v/>
      </c>
    </row>
    <row r="4466" spans="1:15" outlineLevel="2">
      <c r="A4466" t="s">
        <v>17339</v>
      </c>
      <c r="C4466" s="191" t="s">
        <v>2355</v>
      </c>
      <c r="E4466" t="s">
        <v>2356</v>
      </c>
      <c r="F4466" t="s">
        <v>2270</v>
      </c>
      <c r="G4466" t="s">
        <v>375</v>
      </c>
      <c r="H4466">
        <v>1050</v>
      </c>
      <c r="J4466" t="s">
        <v>22634</v>
      </c>
      <c r="K4466" s="132" t="str">
        <f>IFERROR(IFERROR(INDEX(Кат!$O:$O,MATCH($C4466,Кат!$I:$I,0)),INDEX(Торг!$L:$L,MATCH($C4466,Торг!$I:$I,0))),"")</f>
        <v>шпак</v>
      </c>
      <c r="L4466" s="132">
        <f>IFERROR(IFERROR(INDEX(Кат!$A:$A,MATCH($C4466,Кат!$I:$I,0)),INDEX(Торг!$A:$A,MATCH($C4466,Торг!$I:$I,0))),"")</f>
        <v>204500</v>
      </c>
      <c r="M4466" s="132">
        <f>IFERROR(IFERROR(INDEX(Кат!$B:$B,MATCH($C4466,Кат!$I:$I,0)),INDEX(Торг!$B:$B,MATCH($C4466,Торг!$I:$I,0))),"")</f>
        <v>29652</v>
      </c>
      <c r="N4466" s="132" t="str">
        <f t="shared" si="69"/>
        <v>MAREL MWB025</v>
      </c>
      <c r="O4466" s="132" t="str">
        <f>IFERROR(IFERROR(INDEX(Кат!$B:$B,MATCH($N4466,Кат!$I:$I,0)),INDEX(Торг!$B:$B,MATCH($N4466,Торг!$I:$I,0))),"")</f>
        <v/>
      </c>
    </row>
    <row r="4467" spans="1:15" outlineLevel="2">
      <c r="A4467" t="s">
        <v>17340</v>
      </c>
      <c r="C4467" s="191" t="s">
        <v>13474</v>
      </c>
      <c r="E4467" t="s">
        <v>13475</v>
      </c>
      <c r="F4467" t="s">
        <v>2270</v>
      </c>
      <c r="G4467" t="s">
        <v>399</v>
      </c>
      <c r="H4467">
        <v>2100</v>
      </c>
      <c r="J4467" t="s">
        <v>22634</v>
      </c>
      <c r="K4467" s="132" t="str">
        <f>IFERROR(IFERROR(INDEX(Кат!$O:$O,MATCH($C4467,Кат!$I:$I,0)),INDEX(Торг!$L:$L,MATCH($C4467,Торг!$I:$I,0))),"")</f>
        <v/>
      </c>
      <c r="L4467" s="132" t="str">
        <f>IFERROR(IFERROR(INDEX(Кат!$A:$A,MATCH($C4467,Кат!$I:$I,0)),INDEX(Торг!$A:$A,MATCH($C4467,Торг!$I:$I,0))),"")</f>
        <v/>
      </c>
      <c r="M4467" s="132" t="str">
        <f>IFERROR(IFERROR(INDEX(Кат!$B:$B,MATCH($C4467,Кат!$I:$I,0)),INDEX(Торг!$B:$B,MATCH($C4467,Торг!$I:$I,0))),"")</f>
        <v/>
      </c>
      <c r="N4467" s="132" t="str">
        <f t="shared" si="69"/>
        <v>MAREL MWB026</v>
      </c>
      <c r="O4467" s="132" t="str">
        <f>IFERROR(IFERROR(INDEX(Кат!$B:$B,MATCH($N4467,Кат!$I:$I,0)),INDEX(Торг!$B:$B,MATCH($N4467,Торг!$I:$I,0))),"")</f>
        <v/>
      </c>
    </row>
    <row r="4468" spans="1:15" outlineLevel="1">
      <c r="A4468" t="s">
        <v>28757</v>
      </c>
      <c r="C4468" s="191"/>
      <c r="E4468" t="s">
        <v>23542</v>
      </c>
      <c r="J4468" t="s">
        <v>22634</v>
      </c>
      <c r="K4468" s="132" t="str">
        <f>IFERROR(IFERROR(INDEX(Кат!$O:$O,MATCH($C4468,Кат!$I:$I,0)),INDEX(Торг!$L:$L,MATCH($C4468,Торг!$I:$I,0))),"")</f>
        <v/>
      </c>
      <c r="L4468" s="132" t="str">
        <f>IFERROR(IFERROR(INDEX(Кат!$A:$A,MATCH($C4468,Кат!$I:$I,0)),INDEX(Торг!$A:$A,MATCH($C4468,Торг!$I:$I,0))),"")</f>
        <v/>
      </c>
      <c r="M4468" s="132" t="str">
        <f>IFERROR(IFERROR(INDEX(Кат!$B:$B,MATCH($C4468,Кат!$I:$I,0)),INDEX(Торг!$B:$B,MATCH($C4468,Торг!$I:$I,0))),"")</f>
        <v/>
      </c>
      <c r="N4468" s="132" t="str">
        <f t="shared" si="69"/>
        <v xml:space="preserve"> </v>
      </c>
      <c r="O4468" s="132" t="str">
        <f>IFERROR(IFERROR(INDEX(Кат!$B:$B,MATCH($N4468,Кат!$I:$I,0)),INDEX(Торг!$B:$B,MATCH($N4468,Торг!$I:$I,0))),"")</f>
        <v/>
      </c>
    </row>
    <row r="4469" spans="1:15" outlineLevel="2">
      <c r="A4469" t="s">
        <v>17341</v>
      </c>
      <c r="C4469" s="191" t="s">
        <v>1492</v>
      </c>
      <c r="E4469" t="s">
        <v>2357</v>
      </c>
      <c r="F4469" t="s">
        <v>2270</v>
      </c>
      <c r="G4469" t="s">
        <v>399</v>
      </c>
      <c r="H4469">
        <v>480</v>
      </c>
      <c r="J4469" t="s">
        <v>22634</v>
      </c>
      <c r="K4469" s="132" t="str">
        <f>IFERROR(IFERROR(INDEX(Кат!$O:$O,MATCH($C4469,Кат!$I:$I,0)),INDEX(Торг!$L:$L,MATCH($C4469,Торг!$I:$I,0))),"")</f>
        <v/>
      </c>
      <c r="L4469" s="132" t="str">
        <f>IFERROR(IFERROR(INDEX(Кат!$A:$A,MATCH($C4469,Кат!$I:$I,0)),INDEX(Торг!$A:$A,MATCH($C4469,Торг!$I:$I,0))),"")</f>
        <v/>
      </c>
      <c r="M4469" s="132" t="str">
        <f>IFERROR(IFERROR(INDEX(Кат!$B:$B,MATCH($C4469,Кат!$I:$I,0)),INDEX(Торг!$B:$B,MATCH($C4469,Торг!$I:$I,0))),"")</f>
        <v/>
      </c>
      <c r="N4469" s="132" t="str">
        <f t="shared" si="69"/>
        <v>MAREL 6PK1018</v>
      </c>
      <c r="O4469" s="132" t="str">
        <f>IFERROR(IFERROR(INDEX(Кат!$B:$B,MATCH($N4469,Кат!$I:$I,0)),INDEX(Торг!$B:$B,MATCH($N4469,Торг!$I:$I,0))),"")</f>
        <v/>
      </c>
    </row>
    <row r="4470" spans="1:15" outlineLevel="2">
      <c r="A4470" t="s">
        <v>17342</v>
      </c>
      <c r="C4470" s="191" t="s">
        <v>2358</v>
      </c>
      <c r="E4470" t="s">
        <v>2359</v>
      </c>
      <c r="F4470" t="s">
        <v>2270</v>
      </c>
      <c r="G4470" t="s">
        <v>399</v>
      </c>
      <c r="H4470">
        <v>420</v>
      </c>
      <c r="J4470" t="s">
        <v>22634</v>
      </c>
      <c r="K4470" s="132" t="str">
        <f>IFERROR(IFERROR(INDEX(Кат!$O:$O,MATCH($C4470,Кат!$I:$I,0)),INDEX(Торг!$L:$L,MATCH($C4470,Торг!$I:$I,0))),"")</f>
        <v/>
      </c>
      <c r="L4470" s="132" t="str">
        <f>IFERROR(IFERROR(INDEX(Кат!$A:$A,MATCH($C4470,Кат!$I:$I,0)),INDEX(Торг!$A:$A,MATCH($C4470,Торг!$I:$I,0))),"")</f>
        <v/>
      </c>
      <c r="M4470" s="132" t="str">
        <f>IFERROR(IFERROR(INDEX(Кат!$B:$B,MATCH($C4470,Кат!$I:$I,0)),INDEX(Торг!$B:$B,MATCH($C4470,Торг!$I:$I,0))),"")</f>
        <v/>
      </c>
      <c r="N4470" s="132" t="str">
        <f t="shared" si="69"/>
        <v>MAREL 6PK882</v>
      </c>
      <c r="O4470" s="132">
        <f>IFERROR(IFERROR(INDEX(Кат!$B:$B,MATCH($N4470,Кат!$I:$I,0)),INDEX(Торг!$B:$B,MATCH($N4470,Торг!$I:$I,0))),"")</f>
        <v>29654</v>
      </c>
    </row>
    <row r="4471" spans="1:15" outlineLevel="2">
      <c r="A4471" t="s">
        <v>17343</v>
      </c>
      <c r="C4471" s="191" t="s">
        <v>1138</v>
      </c>
      <c r="E4471" t="s">
        <v>2360</v>
      </c>
      <c r="F4471" t="s">
        <v>2270</v>
      </c>
      <c r="G4471" t="s">
        <v>399</v>
      </c>
      <c r="H4471">
        <v>480</v>
      </c>
      <c r="J4471" t="s">
        <v>22634</v>
      </c>
      <c r="K4471" s="132" t="str">
        <f>IFERROR(IFERROR(INDEX(Кат!$O:$O,MATCH($C4471,Кат!$I:$I,0)),INDEX(Торг!$L:$L,MATCH($C4471,Торг!$I:$I,0))),"")</f>
        <v/>
      </c>
      <c r="L4471" s="132" t="str">
        <f>IFERROR(IFERROR(INDEX(Кат!$A:$A,MATCH($C4471,Кат!$I:$I,0)),INDEX(Торг!$A:$A,MATCH($C4471,Торг!$I:$I,0))),"")</f>
        <v/>
      </c>
      <c r="M4471" s="132" t="str">
        <f>IFERROR(IFERROR(INDEX(Кат!$B:$B,MATCH($C4471,Кат!$I:$I,0)),INDEX(Торг!$B:$B,MATCH($C4471,Торг!$I:$I,0))),"")</f>
        <v/>
      </c>
      <c r="N4471" s="132" t="str">
        <f t="shared" si="69"/>
        <v>MAREL 6PK1005</v>
      </c>
      <c r="O4471" s="132">
        <f>IFERROR(IFERROR(INDEX(Кат!$B:$B,MATCH($N4471,Кат!$I:$I,0)),INDEX(Торг!$B:$B,MATCH($N4471,Торг!$I:$I,0))),"")</f>
        <v>173339</v>
      </c>
    </row>
    <row r="4472" spans="1:15" outlineLevel="2">
      <c r="A4472" t="s">
        <v>17344</v>
      </c>
      <c r="C4472" s="191" t="s">
        <v>1144</v>
      </c>
      <c r="E4472" t="s">
        <v>2361</v>
      </c>
      <c r="F4472" t="s">
        <v>2270</v>
      </c>
      <c r="G4472" t="s">
        <v>399</v>
      </c>
      <c r="H4472">
        <v>350</v>
      </c>
      <c r="J4472" t="s">
        <v>22634</v>
      </c>
      <c r="K4472" s="132" t="str">
        <f>IFERROR(IFERROR(INDEX(Кат!$O:$O,MATCH($C4472,Кат!$I:$I,0)),INDEX(Торг!$L:$L,MATCH($C4472,Торг!$I:$I,0))),"")</f>
        <v/>
      </c>
      <c r="L4472" s="132" t="str">
        <f>IFERROR(IFERROR(INDEX(Кат!$A:$A,MATCH($C4472,Кат!$I:$I,0)),INDEX(Торг!$A:$A,MATCH($C4472,Торг!$I:$I,0))),"")</f>
        <v/>
      </c>
      <c r="M4472" s="132" t="str">
        <f>IFERROR(IFERROR(INDEX(Кат!$B:$B,MATCH($C4472,Кат!$I:$I,0)),INDEX(Торг!$B:$B,MATCH($C4472,Торг!$I:$I,0))),"")</f>
        <v/>
      </c>
      <c r="N4472" s="132" t="str">
        <f t="shared" si="69"/>
        <v>MAREL 6PK698</v>
      </c>
      <c r="O4472" s="132">
        <f>IFERROR(IFERROR(INDEX(Кат!$B:$B,MATCH($N4472,Кат!$I:$I,0)),INDEX(Торг!$B:$B,MATCH($N4472,Торг!$I:$I,0))),"")</f>
        <v>173402</v>
      </c>
    </row>
    <row r="4473" spans="1:15" outlineLevel="2">
      <c r="A4473" t="s">
        <v>17345</v>
      </c>
      <c r="C4473" s="191" t="s">
        <v>2362</v>
      </c>
      <c r="E4473" t="s">
        <v>2363</v>
      </c>
      <c r="F4473" t="s">
        <v>2270</v>
      </c>
      <c r="G4473" t="s">
        <v>399</v>
      </c>
      <c r="H4473">
        <v>360</v>
      </c>
      <c r="J4473" t="s">
        <v>22634</v>
      </c>
      <c r="K4473" s="132" t="str">
        <f>IFERROR(IFERROR(INDEX(Кат!$O:$O,MATCH($C4473,Кат!$I:$I,0)),INDEX(Торг!$L:$L,MATCH($C4473,Торг!$I:$I,0))),"")</f>
        <v/>
      </c>
      <c r="L4473" s="132" t="str">
        <f>IFERROR(IFERROR(INDEX(Кат!$A:$A,MATCH($C4473,Кат!$I:$I,0)),INDEX(Торг!$A:$A,MATCH($C4473,Торг!$I:$I,0))),"")</f>
        <v/>
      </c>
      <c r="M4473" s="132" t="str">
        <f>IFERROR(IFERROR(INDEX(Кат!$B:$B,MATCH($C4473,Кат!$I:$I,0)),INDEX(Торг!$B:$B,MATCH($C4473,Торг!$I:$I,0))),"")</f>
        <v/>
      </c>
      <c r="N4473" s="132" t="str">
        <f t="shared" si="69"/>
        <v>MAREL 6PK742</v>
      </c>
      <c r="O4473" s="132">
        <f>IFERROR(IFERROR(INDEX(Кат!$B:$B,MATCH($N4473,Кат!$I:$I,0)),INDEX(Торг!$B:$B,MATCH($N4473,Торг!$I:$I,0))),"")</f>
        <v>29655</v>
      </c>
    </row>
    <row r="4474" spans="1:15" outlineLevel="1">
      <c r="A4474" t="s">
        <v>17346</v>
      </c>
      <c r="C4474" s="191" t="s">
        <v>1147</v>
      </c>
      <c r="E4474" t="s">
        <v>2364</v>
      </c>
      <c r="F4474" t="s">
        <v>2270</v>
      </c>
      <c r="G4474" t="s">
        <v>399</v>
      </c>
      <c r="H4474">
        <v>550</v>
      </c>
      <c r="J4474" t="s">
        <v>22634</v>
      </c>
      <c r="K4474" s="132" t="str">
        <f>IFERROR(IFERROR(INDEX(Кат!$O:$O,MATCH($C4474,Кат!$I:$I,0)),INDEX(Торг!$L:$L,MATCH($C4474,Торг!$I:$I,0))),"")</f>
        <v/>
      </c>
      <c r="L4474" s="132" t="str">
        <f>IFERROR(IFERROR(INDEX(Кат!$A:$A,MATCH($C4474,Кат!$I:$I,0)),INDEX(Торг!$A:$A,MATCH($C4474,Торг!$I:$I,0))),"")</f>
        <v/>
      </c>
      <c r="M4474" s="132" t="str">
        <f>IFERROR(IFERROR(INDEX(Кат!$B:$B,MATCH($C4474,Кат!$I:$I,0)),INDEX(Торг!$B:$B,MATCH($C4474,Торг!$I:$I,0))),"")</f>
        <v/>
      </c>
      <c r="N4474" s="132" t="str">
        <f t="shared" si="69"/>
        <v>MAREL 6PK1125</v>
      </c>
      <c r="O4474" s="132">
        <f>IFERROR(IFERROR(INDEX(Кат!$B:$B,MATCH($N4474,Кат!$I:$I,0)),INDEX(Торг!$B:$B,MATCH($N4474,Торг!$I:$I,0))),"")</f>
        <v>173479</v>
      </c>
    </row>
    <row r="4475" spans="1:15" outlineLevel="2">
      <c r="A4475" t="s">
        <v>17347</v>
      </c>
      <c r="C4475" s="191" t="s">
        <v>1149</v>
      </c>
      <c r="E4475" t="s">
        <v>2365</v>
      </c>
      <c r="F4475" t="s">
        <v>2270</v>
      </c>
      <c r="G4475" t="s">
        <v>399</v>
      </c>
      <c r="H4475">
        <v>540</v>
      </c>
      <c r="J4475" t="s">
        <v>22634</v>
      </c>
      <c r="K4475" s="132" t="str">
        <f>IFERROR(IFERROR(INDEX(Кат!$O:$O,MATCH($C4475,Кат!$I:$I,0)),INDEX(Торг!$L:$L,MATCH($C4475,Торг!$I:$I,0))),"")</f>
        <v/>
      </c>
      <c r="L4475" s="132" t="str">
        <f>IFERROR(IFERROR(INDEX(Кат!$A:$A,MATCH($C4475,Кат!$I:$I,0)),INDEX(Торг!$A:$A,MATCH($C4475,Торг!$I:$I,0))),"")</f>
        <v/>
      </c>
      <c r="M4475" s="132" t="str">
        <f>IFERROR(IFERROR(INDEX(Кат!$B:$B,MATCH($C4475,Кат!$I:$I,0)),INDEX(Торг!$B:$B,MATCH($C4475,Торг!$I:$I,0))),"")</f>
        <v/>
      </c>
      <c r="N4475" s="132" t="str">
        <f t="shared" si="69"/>
        <v>MAREL 6PK1115</v>
      </c>
      <c r="O4475" s="132">
        <f>IFERROR(IFERROR(INDEX(Кат!$B:$B,MATCH($N4475,Кат!$I:$I,0)),INDEX(Торг!$B:$B,MATCH($N4475,Торг!$I:$I,0))),"")</f>
        <v>173533</v>
      </c>
    </row>
    <row r="4476" spans="1:15" outlineLevel="2">
      <c r="A4476" t="s">
        <v>17348</v>
      </c>
      <c r="C4476" s="191" t="s">
        <v>2366</v>
      </c>
      <c r="E4476" t="s">
        <v>2367</v>
      </c>
      <c r="F4476" t="s">
        <v>2270</v>
      </c>
      <c r="G4476" t="s">
        <v>399</v>
      </c>
      <c r="H4476">
        <v>730</v>
      </c>
      <c r="J4476" t="s">
        <v>22634</v>
      </c>
      <c r="K4476" s="132" t="str">
        <f>IFERROR(IFERROR(INDEX(Кат!$O:$O,MATCH($C4476,Кат!$I:$I,0)),INDEX(Торг!$L:$L,MATCH($C4476,Торг!$I:$I,0))),"")</f>
        <v/>
      </c>
      <c r="L4476" s="132" t="str">
        <f>IFERROR(IFERROR(INDEX(Кат!$A:$A,MATCH($C4476,Кат!$I:$I,0)),INDEX(Торг!$A:$A,MATCH($C4476,Торг!$I:$I,0))),"")</f>
        <v/>
      </c>
      <c r="M4476" s="132" t="str">
        <f>IFERROR(IFERROR(INDEX(Кат!$B:$B,MATCH($C4476,Кат!$I:$I,0)),INDEX(Торг!$B:$B,MATCH($C4476,Торг!$I:$I,0))),"")</f>
        <v/>
      </c>
      <c r="N4476" s="132" t="str">
        <f t="shared" si="69"/>
        <v>MAREL 5PK1888</v>
      </c>
      <c r="O4476" s="132">
        <f>IFERROR(IFERROR(INDEX(Кат!$B:$B,MATCH($N4476,Кат!$I:$I,0)),INDEX(Торг!$B:$B,MATCH($N4476,Торг!$I:$I,0))),"")</f>
        <v>173580</v>
      </c>
    </row>
    <row r="4477" spans="1:15" outlineLevel="2">
      <c r="A4477" t="s">
        <v>17349</v>
      </c>
      <c r="C4477" s="191" t="s">
        <v>2368</v>
      </c>
      <c r="E4477" t="s">
        <v>2369</v>
      </c>
      <c r="F4477" t="s">
        <v>2270</v>
      </c>
      <c r="G4477" t="s">
        <v>399</v>
      </c>
      <c r="H4477">
        <v>650</v>
      </c>
      <c r="J4477" t="s">
        <v>22634</v>
      </c>
      <c r="K4477" s="132" t="str">
        <f>IFERROR(IFERROR(INDEX(Кат!$O:$O,MATCH($C4477,Кат!$I:$I,0)),INDEX(Торг!$L:$L,MATCH($C4477,Торг!$I:$I,0))),"")</f>
        <v/>
      </c>
      <c r="L4477" s="132" t="str">
        <f>IFERROR(IFERROR(INDEX(Кат!$A:$A,MATCH($C4477,Кат!$I:$I,0)),INDEX(Торг!$A:$A,MATCH($C4477,Торг!$I:$I,0))),"")</f>
        <v/>
      </c>
      <c r="M4477" s="132" t="str">
        <f>IFERROR(IFERROR(INDEX(Кат!$B:$B,MATCH($C4477,Кат!$I:$I,0)),INDEX(Торг!$B:$B,MATCH($C4477,Торг!$I:$I,0))),"")</f>
        <v/>
      </c>
      <c r="N4477" s="132" t="str">
        <f t="shared" si="69"/>
        <v>MAREL 6PK823ELAST</v>
      </c>
      <c r="O4477" s="132">
        <f>IFERROR(IFERROR(INDEX(Кат!$B:$B,MATCH($N4477,Кат!$I:$I,0)),INDEX(Торг!$B:$B,MATCH($N4477,Торг!$I:$I,0))),"")</f>
        <v>29656</v>
      </c>
    </row>
    <row r="4478" spans="1:15" outlineLevel="2">
      <c r="A4478" t="s">
        <v>17350</v>
      </c>
      <c r="C4478" s="191" t="s">
        <v>169</v>
      </c>
      <c r="E4478" t="s">
        <v>2370</v>
      </c>
      <c r="F4478" t="s">
        <v>2270</v>
      </c>
      <c r="G4478" t="s">
        <v>399</v>
      </c>
      <c r="H4478">
        <v>510</v>
      </c>
      <c r="J4478" t="s">
        <v>22634</v>
      </c>
      <c r="K4478" s="132" t="str">
        <f>IFERROR(IFERROR(INDEX(Кат!$O:$O,MATCH($C4478,Кат!$I:$I,0)),INDEX(Торг!$L:$L,MATCH($C4478,Торг!$I:$I,0))),"")</f>
        <v/>
      </c>
      <c r="L4478" s="132" t="str">
        <f>IFERROR(IFERROR(INDEX(Кат!$A:$A,MATCH($C4478,Кат!$I:$I,0)),INDEX(Торг!$A:$A,MATCH($C4478,Торг!$I:$I,0))),"")</f>
        <v/>
      </c>
      <c r="M4478" s="132" t="str">
        <f>IFERROR(IFERROR(INDEX(Кат!$B:$B,MATCH($C4478,Кат!$I:$I,0)),INDEX(Торг!$B:$B,MATCH($C4478,Торг!$I:$I,0))),"")</f>
        <v/>
      </c>
      <c r="N4478" s="132" t="str">
        <f t="shared" si="69"/>
        <v>MAREL 6PK995</v>
      </c>
      <c r="O4478" s="132">
        <f>IFERROR(IFERROR(INDEX(Кат!$B:$B,MATCH($N4478,Кат!$I:$I,0)),INDEX(Торг!$B:$B,MATCH($N4478,Торг!$I:$I,0))),"")</f>
        <v>173765</v>
      </c>
    </row>
    <row r="4479" spans="1:15" outlineLevel="2">
      <c r="A4479" t="s">
        <v>17351</v>
      </c>
      <c r="C4479" s="191" t="s">
        <v>33990</v>
      </c>
      <c r="E4479" t="s">
        <v>2371</v>
      </c>
      <c r="F4479" t="s">
        <v>2270</v>
      </c>
      <c r="G4479" t="s">
        <v>399</v>
      </c>
      <c r="H4479">
        <v>650</v>
      </c>
      <c r="J4479" t="s">
        <v>22634</v>
      </c>
      <c r="K4479" s="132" t="str">
        <f>IFERROR(IFERROR(INDEX(Кат!$O:$O,MATCH($C4479,Кат!$I:$I,0)),INDEX(Торг!$L:$L,MATCH($C4479,Торг!$I:$I,0))),"")</f>
        <v/>
      </c>
      <c r="L4479" s="132" t="str">
        <f>IFERROR(IFERROR(INDEX(Кат!$A:$A,MATCH($C4479,Кат!$I:$I,0)),INDEX(Торг!$A:$A,MATCH($C4479,Торг!$I:$I,0))),"")</f>
        <v/>
      </c>
      <c r="M4479" s="132" t="str">
        <f>IFERROR(IFERROR(INDEX(Кат!$B:$B,MATCH($C4479,Кат!$I:$I,0)),INDEX(Торг!$B:$B,MATCH($C4479,Торг!$I:$I,0))),"")</f>
        <v/>
      </c>
      <c r="N4479" s="132" t="str">
        <f t="shared" si="69"/>
        <v xml:space="preserve">MAREL 6PK1020ELAST </v>
      </c>
      <c r="O4479" s="132">
        <f>IFERROR(IFERROR(INDEX(Кат!$B:$B,MATCH($N4479,Кат!$I:$I,0)),INDEX(Торг!$B:$B,MATCH($N4479,Торг!$I:$I,0))),"")</f>
        <v>29657</v>
      </c>
    </row>
    <row r="4480" spans="1:15" outlineLevel="2">
      <c r="A4480" t="s">
        <v>17352</v>
      </c>
      <c r="C4480" s="191" t="s">
        <v>2372</v>
      </c>
      <c r="E4480" t="s">
        <v>2373</v>
      </c>
      <c r="F4480" t="s">
        <v>2270</v>
      </c>
      <c r="G4480" t="s">
        <v>399</v>
      </c>
      <c r="H4480">
        <v>850</v>
      </c>
      <c r="J4480" t="s">
        <v>22634</v>
      </c>
      <c r="K4480" s="132" t="str">
        <f>IFERROR(IFERROR(INDEX(Кат!$O:$O,MATCH($C4480,Кат!$I:$I,0)),INDEX(Торг!$L:$L,MATCH($C4480,Торг!$I:$I,0))),"")</f>
        <v/>
      </c>
      <c r="L4480" s="132" t="str">
        <f>IFERROR(IFERROR(INDEX(Кат!$A:$A,MATCH($C4480,Кат!$I:$I,0)),INDEX(Торг!$A:$A,MATCH($C4480,Торг!$I:$I,0))),"")</f>
        <v/>
      </c>
      <c r="M4480" s="132" t="str">
        <f>IFERROR(IFERROR(INDEX(Кат!$B:$B,MATCH($C4480,Кат!$I:$I,0)),INDEX(Торг!$B:$B,MATCH($C4480,Торг!$I:$I,0))),"")</f>
        <v/>
      </c>
      <c r="N4480" s="132" t="str">
        <f t="shared" si="69"/>
        <v>MAREL 6PK1775</v>
      </c>
      <c r="O4480" s="132">
        <f>IFERROR(IFERROR(INDEX(Кат!$B:$B,MATCH($N4480,Кат!$I:$I,0)),INDEX(Торг!$B:$B,MATCH($N4480,Торг!$I:$I,0))),"")</f>
        <v>38273</v>
      </c>
    </row>
    <row r="4481" spans="1:15" outlineLevel="2">
      <c r="A4481" t="s">
        <v>17353</v>
      </c>
      <c r="C4481" s="191" t="s">
        <v>2374</v>
      </c>
      <c r="E4481" t="s">
        <v>2375</v>
      </c>
      <c r="F4481" t="s">
        <v>2270</v>
      </c>
      <c r="G4481" t="s">
        <v>399</v>
      </c>
      <c r="H4481">
        <v>820</v>
      </c>
      <c r="J4481" t="s">
        <v>22634</v>
      </c>
      <c r="K4481" s="132" t="str">
        <f>IFERROR(IFERROR(INDEX(Кат!$O:$O,MATCH($C4481,Кат!$I:$I,0)),INDEX(Торг!$L:$L,MATCH($C4481,Торг!$I:$I,0))),"")</f>
        <v/>
      </c>
      <c r="L4481" s="132" t="str">
        <f>IFERROR(IFERROR(INDEX(Кат!$A:$A,MATCH($C4481,Кат!$I:$I,0)),INDEX(Торг!$A:$A,MATCH($C4481,Торг!$I:$I,0))),"")</f>
        <v/>
      </c>
      <c r="M4481" s="132" t="str">
        <f>IFERROR(IFERROR(INDEX(Кат!$B:$B,MATCH($C4481,Кат!$I:$I,0)),INDEX(Торг!$B:$B,MATCH($C4481,Торг!$I:$I,0))),"")</f>
        <v/>
      </c>
      <c r="N4481" s="132" t="str">
        <f t="shared" si="69"/>
        <v>MAREL 6PK1822</v>
      </c>
      <c r="O4481" s="132">
        <f>IFERROR(IFERROR(INDEX(Кат!$B:$B,MATCH($N4481,Кат!$I:$I,0)),INDEX(Торг!$B:$B,MATCH($N4481,Торг!$I:$I,0))),"")</f>
        <v>29658</v>
      </c>
    </row>
    <row r="4482" spans="1:15" outlineLevel="2">
      <c r="A4482" t="s">
        <v>17354</v>
      </c>
      <c r="C4482" s="191" t="s">
        <v>2376</v>
      </c>
      <c r="E4482" t="s">
        <v>2377</v>
      </c>
      <c r="F4482" t="s">
        <v>2270</v>
      </c>
      <c r="G4482" t="s">
        <v>399</v>
      </c>
      <c r="H4482">
        <v>770</v>
      </c>
      <c r="J4482" t="s">
        <v>22634</v>
      </c>
      <c r="K4482" s="132" t="str">
        <f>IFERROR(IFERROR(INDEX(Кат!$O:$O,MATCH($C4482,Кат!$I:$I,0)),INDEX(Торг!$L:$L,MATCH($C4482,Торг!$I:$I,0))),"")</f>
        <v/>
      </c>
      <c r="L4482" s="132" t="str">
        <f>IFERROR(IFERROR(INDEX(Кат!$A:$A,MATCH($C4482,Кат!$I:$I,0)),INDEX(Торг!$A:$A,MATCH($C4482,Торг!$I:$I,0))),"")</f>
        <v/>
      </c>
      <c r="M4482" s="132" t="str">
        <f>IFERROR(IFERROR(INDEX(Кат!$B:$B,MATCH($C4482,Кат!$I:$I,0)),INDEX(Торг!$B:$B,MATCH($C4482,Торг!$I:$I,0))),"")</f>
        <v/>
      </c>
      <c r="N4482" s="132" t="str">
        <f t="shared" si="69"/>
        <v>MAREL 6PK1709</v>
      </c>
      <c r="O4482" s="132">
        <f>IFERROR(IFERROR(INDEX(Кат!$B:$B,MATCH($N4482,Кат!$I:$I,0)),INDEX(Торг!$B:$B,MATCH($N4482,Торг!$I:$I,0))),"")</f>
        <v>29659</v>
      </c>
    </row>
    <row r="4483" spans="1:15">
      <c r="A4483" t="s">
        <v>17355</v>
      </c>
      <c r="C4483" s="191" t="s">
        <v>2378</v>
      </c>
      <c r="E4483" t="s">
        <v>2379</v>
      </c>
      <c r="F4483" t="s">
        <v>2270</v>
      </c>
      <c r="G4483" t="s">
        <v>399</v>
      </c>
      <c r="H4483">
        <v>450</v>
      </c>
      <c r="J4483" t="s">
        <v>22634</v>
      </c>
      <c r="K4483" s="132" t="str">
        <f>IFERROR(IFERROR(INDEX(Кат!$O:$O,MATCH($C4483,Кат!$I:$I,0)),INDEX(Торг!$L:$L,MATCH($C4483,Торг!$I:$I,0))),"")</f>
        <v/>
      </c>
      <c r="L4483" s="132" t="str">
        <f>IFERROR(IFERROR(INDEX(Кат!$A:$A,MATCH($C4483,Кат!$I:$I,0)),INDEX(Торг!$A:$A,MATCH($C4483,Торг!$I:$I,0))),"")</f>
        <v/>
      </c>
      <c r="M4483" s="132" t="str">
        <f>IFERROR(IFERROR(INDEX(Кат!$B:$B,MATCH($C4483,Кат!$I:$I,0)),INDEX(Торг!$B:$B,MATCH($C4483,Торг!$I:$I,0))),"")</f>
        <v/>
      </c>
      <c r="N4483" s="132" t="str">
        <f t="shared" si="69"/>
        <v>MAREL 5PK1110</v>
      </c>
      <c r="O4483" s="132" t="str">
        <f>IFERROR(IFERROR(INDEX(Кат!$B:$B,MATCH($N4483,Кат!$I:$I,0)),INDEX(Торг!$B:$B,MATCH($N4483,Торг!$I:$I,0))),"")</f>
        <v/>
      </c>
    </row>
    <row r="4484" spans="1:15" outlineLevel="1">
      <c r="A4484" t="s">
        <v>17356</v>
      </c>
      <c r="C4484" s="191" t="s">
        <v>172</v>
      </c>
      <c r="E4484" t="s">
        <v>2380</v>
      </c>
      <c r="F4484" t="s">
        <v>2270</v>
      </c>
      <c r="G4484" t="s">
        <v>399</v>
      </c>
      <c r="H4484">
        <v>650</v>
      </c>
      <c r="J4484" t="s">
        <v>22634</v>
      </c>
      <c r="K4484" s="132" t="str">
        <f>IFERROR(IFERROR(INDEX(Кат!$O:$O,MATCH($C4484,Кат!$I:$I,0)),INDEX(Торг!$L:$L,MATCH($C4484,Торг!$I:$I,0))),"")</f>
        <v/>
      </c>
      <c r="L4484" s="132" t="str">
        <f>IFERROR(IFERROR(INDEX(Кат!$A:$A,MATCH($C4484,Кат!$I:$I,0)),INDEX(Торг!$A:$A,MATCH($C4484,Торг!$I:$I,0))),"")</f>
        <v/>
      </c>
      <c r="M4484" s="132" t="str">
        <f>IFERROR(IFERROR(INDEX(Кат!$B:$B,MATCH($C4484,Кат!$I:$I,0)),INDEX(Торг!$B:$B,MATCH($C4484,Торг!$I:$I,0))),"")</f>
        <v/>
      </c>
      <c r="N4484" s="132" t="str">
        <f t="shared" si="69"/>
        <v>MAREL 5PK1750</v>
      </c>
      <c r="O4484" s="132" t="str">
        <f>IFERROR(IFERROR(INDEX(Кат!$B:$B,MATCH($N4484,Кат!$I:$I,0)),INDEX(Торг!$B:$B,MATCH($N4484,Торг!$I:$I,0))),"")</f>
        <v/>
      </c>
    </row>
    <row r="4485" spans="1:15" outlineLevel="2">
      <c r="A4485" t="s">
        <v>17357</v>
      </c>
      <c r="C4485" s="191" t="s">
        <v>611</v>
      </c>
      <c r="E4485" t="s">
        <v>2381</v>
      </c>
      <c r="F4485" t="s">
        <v>2270</v>
      </c>
      <c r="G4485" t="s">
        <v>399</v>
      </c>
      <c r="H4485">
        <v>540</v>
      </c>
      <c r="J4485" t="s">
        <v>22634</v>
      </c>
      <c r="K4485" s="132" t="str">
        <f>IFERROR(IFERROR(INDEX(Кат!$O:$O,MATCH($C4485,Кат!$I:$I,0)),INDEX(Торг!$L:$L,MATCH($C4485,Торг!$I:$I,0))),"")</f>
        <v/>
      </c>
      <c r="L4485" s="132" t="str">
        <f>IFERROR(IFERROR(INDEX(Кат!$A:$A,MATCH($C4485,Кат!$I:$I,0)),INDEX(Торг!$A:$A,MATCH($C4485,Торг!$I:$I,0))),"")</f>
        <v/>
      </c>
      <c r="M4485" s="132" t="str">
        <f>IFERROR(IFERROR(INDEX(Кат!$B:$B,MATCH($C4485,Кат!$I:$I,0)),INDEX(Торг!$B:$B,MATCH($C4485,Торг!$I:$I,0))),"")</f>
        <v/>
      </c>
      <c r="N4485" s="132" t="str">
        <f t="shared" si="69"/>
        <v>MAREL 5PK1125</v>
      </c>
      <c r="O4485" s="132">
        <f>IFERROR(IFERROR(INDEX(Кат!$B:$B,MATCH($N4485,Кат!$I:$I,0)),INDEX(Торг!$B:$B,MATCH($N4485,Торг!$I:$I,0))),"")</f>
        <v>38274</v>
      </c>
    </row>
    <row r="4486" spans="1:15" outlineLevel="2">
      <c r="A4486" t="s">
        <v>17358</v>
      </c>
      <c r="C4486" s="191" t="s">
        <v>615</v>
      </c>
      <c r="E4486" t="s">
        <v>2382</v>
      </c>
      <c r="F4486" t="s">
        <v>2270</v>
      </c>
      <c r="G4486" t="s">
        <v>399</v>
      </c>
      <c r="H4486">
        <v>740</v>
      </c>
      <c r="J4486" t="s">
        <v>22634</v>
      </c>
      <c r="K4486" s="132" t="str">
        <f>IFERROR(IFERROR(INDEX(Кат!$O:$O,MATCH($C4486,Кат!$I:$I,0)),INDEX(Торг!$L:$L,MATCH($C4486,Торг!$I:$I,0))),"")</f>
        <v/>
      </c>
      <c r="L4486" s="132" t="str">
        <f>IFERROR(IFERROR(INDEX(Кат!$A:$A,MATCH($C4486,Кат!$I:$I,0)),INDEX(Торг!$A:$A,MATCH($C4486,Торг!$I:$I,0))),"")</f>
        <v/>
      </c>
      <c r="M4486" s="132" t="str">
        <f>IFERROR(IFERROR(INDEX(Кат!$B:$B,MATCH($C4486,Кат!$I:$I,0)),INDEX(Торг!$B:$B,MATCH($C4486,Торг!$I:$I,0))),"")</f>
        <v/>
      </c>
      <c r="N4486" s="132" t="str">
        <f t="shared" si="69"/>
        <v>MAREL 6PK1039ELAST</v>
      </c>
      <c r="O4486" s="132">
        <f>IFERROR(IFERROR(INDEX(Кат!$B:$B,MATCH($N4486,Кат!$I:$I,0)),INDEX(Торг!$B:$B,MATCH($N4486,Торг!$I:$I,0))),"")</f>
        <v>38133</v>
      </c>
    </row>
    <row r="4487" spans="1:15" outlineLevel="2">
      <c r="A4487" t="s">
        <v>17359</v>
      </c>
      <c r="C4487" s="191" t="s">
        <v>617</v>
      </c>
      <c r="E4487" t="s">
        <v>2383</v>
      </c>
      <c r="F4487" t="s">
        <v>2270</v>
      </c>
      <c r="G4487" t="s">
        <v>399</v>
      </c>
      <c r="H4487">
        <v>620</v>
      </c>
      <c r="J4487" t="s">
        <v>22634</v>
      </c>
      <c r="K4487" s="132" t="str">
        <f>IFERROR(IFERROR(INDEX(Кат!$O:$O,MATCH($C4487,Кат!$I:$I,0)),INDEX(Торг!$L:$L,MATCH($C4487,Торг!$I:$I,0))),"")</f>
        <v/>
      </c>
      <c r="L4487" s="132" t="str">
        <f>IFERROR(IFERROR(INDEX(Кат!$A:$A,MATCH($C4487,Кат!$I:$I,0)),INDEX(Торг!$A:$A,MATCH($C4487,Торг!$I:$I,0))),"")</f>
        <v/>
      </c>
      <c r="M4487" s="132" t="str">
        <f>IFERROR(IFERROR(INDEX(Кат!$B:$B,MATCH($C4487,Кат!$I:$I,0)),INDEX(Торг!$B:$B,MATCH($C4487,Торг!$I:$I,0))),"")</f>
        <v/>
      </c>
      <c r="N4487" s="132" t="str">
        <f t="shared" si="69"/>
        <v>MAREL 6PK778ELAST</v>
      </c>
      <c r="O4487" s="132">
        <f>IFERROR(IFERROR(INDEX(Кат!$B:$B,MATCH($N4487,Кат!$I:$I,0)),INDEX(Торг!$B:$B,MATCH($N4487,Торг!$I:$I,0))),"")</f>
        <v>173788</v>
      </c>
    </row>
    <row r="4488" spans="1:15" outlineLevel="1">
      <c r="A4488" t="s">
        <v>17360</v>
      </c>
      <c r="C4488" s="191" t="s">
        <v>26339</v>
      </c>
      <c r="E4488" t="s">
        <v>2384</v>
      </c>
      <c r="F4488" t="s">
        <v>2270</v>
      </c>
      <c r="G4488" t="s">
        <v>399</v>
      </c>
      <c r="H4488">
        <v>800</v>
      </c>
      <c r="J4488" t="s">
        <v>22634</v>
      </c>
      <c r="K4488" s="132" t="str">
        <f>IFERROR(IFERROR(INDEX(Кат!$O:$O,MATCH($C4488,Кат!$I:$I,0)),INDEX(Торг!$L:$L,MATCH($C4488,Торг!$I:$I,0))),"")</f>
        <v/>
      </c>
      <c r="L4488" s="132" t="str">
        <f>IFERROR(IFERROR(INDEX(Кат!$A:$A,MATCH($C4488,Кат!$I:$I,0)),INDEX(Торг!$A:$A,MATCH($C4488,Торг!$I:$I,0))),"")</f>
        <v/>
      </c>
      <c r="M4488" s="132" t="str">
        <f>IFERROR(IFERROR(INDEX(Кат!$B:$B,MATCH($C4488,Кат!$I:$I,0)),INDEX(Торг!$B:$B,MATCH($C4488,Торг!$I:$I,0))),"")</f>
        <v/>
      </c>
      <c r="N4488" s="132" t="str">
        <f t="shared" ref="N4488:N4551" si="70">_xlfn.CONCAT(F4488," ",C4488)</f>
        <v>MAREL 7PK1051ELAST</v>
      </c>
      <c r="O4488" s="132">
        <f>IFERROR(IFERROR(INDEX(Кат!$B:$B,MATCH($N4488,Кат!$I:$I,0)),INDEX(Торг!$B:$B,MATCH($N4488,Торг!$I:$I,0))),"")</f>
        <v>29660</v>
      </c>
    </row>
    <row r="4489" spans="1:15" outlineLevel="2">
      <c r="A4489" t="s">
        <v>17361</v>
      </c>
      <c r="C4489" s="191" t="s">
        <v>1531</v>
      </c>
      <c r="E4489" t="s">
        <v>2385</v>
      </c>
      <c r="F4489" t="s">
        <v>2270</v>
      </c>
      <c r="G4489" t="s">
        <v>399</v>
      </c>
      <c r="H4489">
        <v>320</v>
      </c>
      <c r="J4489" t="s">
        <v>22634</v>
      </c>
      <c r="K4489" s="132" t="str">
        <f>IFERROR(IFERROR(INDEX(Кат!$O:$O,MATCH($C4489,Кат!$I:$I,0)),INDEX(Торг!$L:$L,MATCH($C4489,Торг!$I:$I,0))),"")</f>
        <v/>
      </c>
      <c r="L4489" s="132" t="str">
        <f>IFERROR(IFERROR(INDEX(Кат!$A:$A,MATCH($C4489,Кат!$I:$I,0)),INDEX(Торг!$A:$A,MATCH($C4489,Торг!$I:$I,0))),"")</f>
        <v/>
      </c>
      <c r="M4489" s="132" t="str">
        <f>IFERROR(IFERROR(INDEX(Кат!$B:$B,MATCH($C4489,Кат!$I:$I,0)),INDEX(Торг!$B:$B,MATCH($C4489,Торг!$I:$I,0))),"")</f>
        <v/>
      </c>
      <c r="N4489" s="132" t="str">
        <f t="shared" si="70"/>
        <v>MAREL 4PK813</v>
      </c>
      <c r="O4489" s="132">
        <f>IFERROR(IFERROR(INDEX(Кат!$B:$B,MATCH($N4489,Кат!$I:$I,0)),INDEX(Торг!$B:$B,MATCH($N4489,Торг!$I:$I,0))),"")</f>
        <v>173796</v>
      </c>
    </row>
    <row r="4490" spans="1:15" outlineLevel="2">
      <c r="A4490" t="s">
        <v>24071</v>
      </c>
      <c r="C4490" s="191"/>
      <c r="E4490" t="s">
        <v>23544</v>
      </c>
      <c r="J4490" t="s">
        <v>22634</v>
      </c>
      <c r="K4490" s="132" t="str">
        <f>IFERROR(IFERROR(INDEX(Кат!$O:$O,MATCH($C4490,Кат!$I:$I,0)),INDEX(Торг!$L:$L,MATCH($C4490,Торг!$I:$I,0))),"")</f>
        <v/>
      </c>
      <c r="L4490" s="132" t="str">
        <f>IFERROR(IFERROR(INDEX(Кат!$A:$A,MATCH($C4490,Кат!$I:$I,0)),INDEX(Торг!$A:$A,MATCH($C4490,Торг!$I:$I,0))),"")</f>
        <v/>
      </c>
      <c r="M4490" s="132" t="str">
        <f>IFERROR(IFERROR(INDEX(Кат!$B:$B,MATCH($C4490,Кат!$I:$I,0)),INDEX(Торг!$B:$B,MATCH($C4490,Торг!$I:$I,0))),"")</f>
        <v/>
      </c>
      <c r="N4490" s="132" t="str">
        <f t="shared" si="70"/>
        <v xml:space="preserve"> </v>
      </c>
      <c r="O4490" s="132" t="str">
        <f>IFERROR(IFERROR(INDEX(Кат!$B:$B,MATCH($N4490,Кат!$I:$I,0)),INDEX(Торг!$B:$B,MATCH($N4490,Торг!$I:$I,0))),"")</f>
        <v/>
      </c>
    </row>
    <row r="4491" spans="1:15" outlineLevel="1">
      <c r="A4491" t="s">
        <v>24072</v>
      </c>
      <c r="C4491" s="191" t="s">
        <v>24073</v>
      </c>
      <c r="E4491" t="s">
        <v>24074</v>
      </c>
      <c r="F4491" t="s">
        <v>2270</v>
      </c>
      <c r="G4491" t="s">
        <v>399</v>
      </c>
      <c r="H4491">
        <v>670</v>
      </c>
      <c r="J4491" t="s">
        <v>22634</v>
      </c>
      <c r="K4491" s="132" t="str">
        <f>IFERROR(IFERROR(INDEX(Кат!$O:$O,MATCH($C4491,Кат!$I:$I,0)),INDEX(Торг!$L:$L,MATCH($C4491,Торг!$I:$I,0))),"")</f>
        <v>шпак</v>
      </c>
      <c r="L4491" s="132">
        <f>IFERROR(IFERROR(INDEX(Кат!$A:$A,MATCH($C4491,Кат!$I:$I,0)),INDEX(Торг!$A:$A,MATCH($C4491,Торг!$I:$I,0))),"")</f>
        <v>251717</v>
      </c>
      <c r="M4491" s="132">
        <f>IFERROR(IFERROR(INDEX(Кат!$B:$B,MATCH($C4491,Кат!$I:$I,0)),INDEX(Торг!$B:$B,MATCH($C4491,Торг!$I:$I,0))),"")</f>
        <v>173811</v>
      </c>
      <c r="N4491" s="132" t="str">
        <f t="shared" si="70"/>
        <v>MAREL MCT527</v>
      </c>
      <c r="O4491" s="132" t="str">
        <f>IFERROR(IFERROR(INDEX(Кат!$B:$B,MATCH($N4491,Кат!$I:$I,0)),INDEX(Торг!$B:$B,MATCH($N4491,Торг!$I:$I,0))),"")</f>
        <v/>
      </c>
    </row>
    <row r="4492" spans="1:15" outlineLevel="2">
      <c r="A4492" t="s">
        <v>24075</v>
      </c>
      <c r="C4492" s="191" t="s">
        <v>24076</v>
      </c>
      <c r="E4492" t="s">
        <v>24077</v>
      </c>
      <c r="F4492" t="s">
        <v>2270</v>
      </c>
      <c r="G4492" t="s">
        <v>399</v>
      </c>
      <c r="H4492">
        <v>1060</v>
      </c>
      <c r="J4492" t="s">
        <v>22634</v>
      </c>
      <c r="K4492" s="132" t="str">
        <f>IFERROR(IFERROR(INDEX(Кат!$O:$O,MATCH($C4492,Кат!$I:$I,0)),INDEX(Торг!$L:$L,MATCH($C4492,Торг!$I:$I,0))),"")</f>
        <v/>
      </c>
      <c r="L4492" s="132" t="str">
        <f>IFERROR(IFERROR(INDEX(Кат!$A:$A,MATCH($C4492,Кат!$I:$I,0)),INDEX(Торг!$A:$A,MATCH($C4492,Торг!$I:$I,0))),"")</f>
        <v/>
      </c>
      <c r="M4492" s="132" t="str">
        <f>IFERROR(IFERROR(INDEX(Кат!$B:$B,MATCH($C4492,Кат!$I:$I,0)),INDEX(Торг!$B:$B,MATCH($C4492,Торг!$I:$I,0))),"")</f>
        <v/>
      </c>
      <c r="N4492" s="132" t="str">
        <f t="shared" si="70"/>
        <v>MAREL MCT996</v>
      </c>
      <c r="O4492" s="132" t="str">
        <f>IFERROR(IFERROR(INDEX(Кат!$B:$B,MATCH($N4492,Кат!$I:$I,0)),INDEX(Торг!$B:$B,MATCH($N4492,Торг!$I:$I,0))),"")</f>
        <v/>
      </c>
    </row>
    <row r="4493" spans="1:15" outlineLevel="2">
      <c r="A4493" t="s">
        <v>24078</v>
      </c>
      <c r="C4493" s="191" t="s">
        <v>24079</v>
      </c>
      <c r="E4493" t="s">
        <v>24080</v>
      </c>
      <c r="F4493" t="s">
        <v>2270</v>
      </c>
      <c r="G4493" t="s">
        <v>399</v>
      </c>
      <c r="H4493">
        <v>1900</v>
      </c>
      <c r="J4493" t="s">
        <v>22634</v>
      </c>
      <c r="K4493" s="132" t="str">
        <f>IFERROR(IFERROR(INDEX(Кат!$O:$O,MATCH($C4493,Кат!$I:$I,0)),INDEX(Торг!$L:$L,MATCH($C4493,Торг!$I:$I,0))),"")</f>
        <v>шпак</v>
      </c>
      <c r="L4493" s="132">
        <f>IFERROR(IFERROR(INDEX(Кат!$A:$A,MATCH($C4493,Кат!$I:$I,0)),INDEX(Торг!$A:$A,MATCH($C4493,Торг!$I:$I,0))),"")</f>
        <v>251718</v>
      </c>
      <c r="M4493" s="132">
        <f>IFERROR(IFERROR(INDEX(Кат!$B:$B,MATCH($C4493,Кат!$I:$I,0)),INDEX(Торг!$B:$B,MATCH($C4493,Торг!$I:$I,0))),"")</f>
        <v>173837</v>
      </c>
      <c r="N4493" s="132" t="str">
        <f t="shared" si="70"/>
        <v>MAREL MCT1137</v>
      </c>
      <c r="O4493" s="132" t="str">
        <f>IFERROR(IFERROR(INDEX(Кат!$B:$B,MATCH($N4493,Кат!$I:$I,0)),INDEX(Торг!$B:$B,MATCH($N4493,Торг!$I:$I,0))),"")</f>
        <v/>
      </c>
    </row>
    <row r="4494" spans="1:15" outlineLevel="2">
      <c r="A4494" t="s">
        <v>24081</v>
      </c>
      <c r="C4494" s="191" t="s">
        <v>24082</v>
      </c>
      <c r="E4494" t="s">
        <v>29067</v>
      </c>
      <c r="F4494" t="s">
        <v>2270</v>
      </c>
      <c r="G4494" t="s">
        <v>399</v>
      </c>
      <c r="H4494">
        <v>1550</v>
      </c>
      <c r="J4494" t="s">
        <v>22634</v>
      </c>
      <c r="K4494" s="132" t="str">
        <f>IFERROR(IFERROR(INDEX(Кат!$O:$O,MATCH($C4494,Кат!$I:$I,0)),INDEX(Торг!$L:$L,MATCH($C4494,Торг!$I:$I,0))),"")</f>
        <v>шпак</v>
      </c>
      <c r="L4494" s="132">
        <f>IFERROR(IFERROR(INDEX(Кат!$A:$A,MATCH($C4494,Кат!$I:$I,0)),INDEX(Торг!$A:$A,MATCH($C4494,Торг!$I:$I,0))),"")</f>
        <v>251719</v>
      </c>
      <c r="M4494" s="132">
        <f>IFERROR(IFERROR(INDEX(Кат!$B:$B,MATCH($C4494,Кат!$I:$I,0)),INDEX(Торг!$B:$B,MATCH($C4494,Торг!$I:$I,0))),"")</f>
        <v>174030</v>
      </c>
      <c r="N4494" s="132" t="str">
        <f t="shared" si="70"/>
        <v>MAREL MCT1164</v>
      </c>
      <c r="O4494" s="132" t="str">
        <f>IFERROR(IFERROR(INDEX(Кат!$B:$B,MATCH($N4494,Кат!$I:$I,0)),INDEX(Торг!$B:$B,MATCH($N4494,Торг!$I:$I,0))),"")</f>
        <v/>
      </c>
    </row>
    <row r="4495" spans="1:15" outlineLevel="2">
      <c r="A4495" t="s">
        <v>24083</v>
      </c>
      <c r="C4495" s="191" t="s">
        <v>24084</v>
      </c>
      <c r="E4495" t="s">
        <v>24085</v>
      </c>
      <c r="F4495" t="s">
        <v>2270</v>
      </c>
      <c r="G4495" t="s">
        <v>399</v>
      </c>
      <c r="H4495">
        <v>2150</v>
      </c>
      <c r="J4495" t="s">
        <v>22634</v>
      </c>
      <c r="K4495" s="132" t="str">
        <f>IFERROR(IFERROR(INDEX(Кат!$O:$O,MATCH($C4495,Кат!$I:$I,0)),INDEX(Торг!$L:$L,MATCH($C4495,Торг!$I:$I,0))),"")</f>
        <v>шпак</v>
      </c>
      <c r="L4495" s="132">
        <f>IFERROR(IFERROR(INDEX(Кат!$A:$A,MATCH($C4495,Кат!$I:$I,0)),INDEX(Торг!$A:$A,MATCH($C4495,Торг!$I:$I,0))),"")</f>
        <v>251721</v>
      </c>
      <c r="M4495" s="132">
        <f>IFERROR(IFERROR(INDEX(Кат!$B:$B,MATCH($C4495,Кат!$I:$I,0)),INDEX(Торг!$B:$B,MATCH($C4495,Торг!$I:$I,0))),"")</f>
        <v>174126</v>
      </c>
      <c r="N4495" s="132" t="str">
        <f t="shared" si="70"/>
        <v>MAREL MCT1179</v>
      </c>
      <c r="O4495" s="132" t="str">
        <f>IFERROR(IFERROR(INDEX(Кат!$B:$B,MATCH($N4495,Кат!$I:$I,0)),INDEX(Торг!$B:$B,MATCH($N4495,Торг!$I:$I,0))),"")</f>
        <v/>
      </c>
    </row>
    <row r="4496" spans="1:15" outlineLevel="2">
      <c r="A4496" t="s">
        <v>24086</v>
      </c>
      <c r="C4496" s="191" t="s">
        <v>24087</v>
      </c>
      <c r="E4496" t="s">
        <v>24088</v>
      </c>
      <c r="F4496" t="s">
        <v>2270</v>
      </c>
      <c r="G4496" t="s">
        <v>399</v>
      </c>
      <c r="H4496">
        <v>1250</v>
      </c>
      <c r="J4496" t="s">
        <v>22634</v>
      </c>
      <c r="K4496" s="132" t="str">
        <f>IFERROR(IFERROR(INDEX(Кат!$O:$O,MATCH($C4496,Кат!$I:$I,0)),INDEX(Торг!$L:$L,MATCH($C4496,Торг!$I:$I,0))),"")</f>
        <v>шпак</v>
      </c>
      <c r="L4496" s="132">
        <f>IFERROR(IFERROR(INDEX(Кат!$A:$A,MATCH($C4496,Кат!$I:$I,0)),INDEX(Торг!$A:$A,MATCH($C4496,Торг!$I:$I,0))),"")</f>
        <v>251720</v>
      </c>
      <c r="M4496" s="132">
        <f>IFERROR(IFERROR(INDEX(Кат!$B:$B,MATCH($C4496,Кат!$I:$I,0)),INDEX(Торг!$B:$B,MATCH($C4496,Торг!$I:$I,0))),"")</f>
        <v>174161</v>
      </c>
      <c r="N4496" s="132" t="str">
        <f t="shared" si="70"/>
        <v>MAREL MCT988</v>
      </c>
      <c r="O4496" s="132" t="str">
        <f>IFERROR(IFERROR(INDEX(Кат!$B:$B,MATCH($N4496,Кат!$I:$I,0)),INDEX(Торг!$B:$B,MATCH($N4496,Торг!$I:$I,0))),"")</f>
        <v/>
      </c>
    </row>
    <row r="4497" spans="1:15" outlineLevel="1">
      <c r="A4497" t="s">
        <v>24089</v>
      </c>
      <c r="C4497" s="191"/>
      <c r="E4497" t="s">
        <v>23801</v>
      </c>
      <c r="J4497" t="s">
        <v>22634</v>
      </c>
      <c r="K4497" s="132" t="str">
        <f>IFERROR(IFERROR(INDEX(Кат!$O:$O,MATCH($C4497,Кат!$I:$I,0)),INDEX(Торг!$L:$L,MATCH($C4497,Торг!$I:$I,0))),"")</f>
        <v/>
      </c>
      <c r="L4497" s="132" t="str">
        <f>IFERROR(IFERROR(INDEX(Кат!$A:$A,MATCH($C4497,Кат!$I:$I,0)),INDEX(Торг!$A:$A,MATCH($C4497,Торг!$I:$I,0))),"")</f>
        <v/>
      </c>
      <c r="M4497" s="132" t="str">
        <f>IFERROR(IFERROR(INDEX(Кат!$B:$B,MATCH($C4497,Кат!$I:$I,0)),INDEX(Торг!$B:$B,MATCH($C4497,Торг!$I:$I,0))),"")</f>
        <v/>
      </c>
      <c r="N4497" s="132" t="str">
        <f t="shared" si="70"/>
        <v xml:space="preserve"> </v>
      </c>
      <c r="O4497" s="132" t="str">
        <f>IFERROR(IFERROR(INDEX(Кат!$B:$B,MATCH($N4497,Кат!$I:$I,0)),INDEX(Торг!$B:$B,MATCH($N4497,Торг!$I:$I,0))),"")</f>
        <v/>
      </c>
    </row>
    <row r="4498" spans="1:15" outlineLevel="1">
      <c r="A4498" t="s">
        <v>24090</v>
      </c>
      <c r="C4498" s="191"/>
      <c r="E4498" t="s">
        <v>24091</v>
      </c>
      <c r="J4498" t="s">
        <v>22634</v>
      </c>
      <c r="K4498" s="132" t="str">
        <f>IFERROR(IFERROR(INDEX(Кат!$O:$O,MATCH($C4498,Кат!$I:$I,0)),INDEX(Торг!$L:$L,MATCH($C4498,Торг!$I:$I,0))),"")</f>
        <v/>
      </c>
      <c r="L4498" s="132" t="str">
        <f>IFERROR(IFERROR(INDEX(Кат!$A:$A,MATCH($C4498,Кат!$I:$I,0)),INDEX(Торг!$A:$A,MATCH($C4498,Торг!$I:$I,0))),"")</f>
        <v/>
      </c>
      <c r="M4498" s="132" t="str">
        <f>IFERROR(IFERROR(INDEX(Кат!$B:$B,MATCH($C4498,Кат!$I:$I,0)),INDEX(Торг!$B:$B,MATCH($C4498,Торг!$I:$I,0))),"")</f>
        <v/>
      </c>
      <c r="N4498" s="132" t="str">
        <f t="shared" si="70"/>
        <v xml:space="preserve"> </v>
      </c>
      <c r="O4498" s="132" t="str">
        <f>IFERROR(IFERROR(INDEX(Кат!$B:$B,MATCH($N4498,Кат!$I:$I,0)),INDEX(Торг!$B:$B,MATCH($N4498,Торг!$I:$I,0))),"")</f>
        <v/>
      </c>
    </row>
    <row r="4499" spans="1:15" outlineLevel="2">
      <c r="A4499" t="s">
        <v>17362</v>
      </c>
      <c r="C4499" s="191" t="s">
        <v>2388</v>
      </c>
      <c r="E4499" t="s">
        <v>2389</v>
      </c>
      <c r="F4499" t="s">
        <v>2270</v>
      </c>
      <c r="G4499" t="s">
        <v>399</v>
      </c>
      <c r="H4499">
        <v>650</v>
      </c>
      <c r="J4499" t="s">
        <v>22634</v>
      </c>
      <c r="K4499" s="132" t="str">
        <f>IFERROR(IFERROR(INDEX(Кат!$O:$O,MATCH($C4499,Кат!$I:$I,0)),INDEX(Торг!$L:$L,MATCH($C4499,Торг!$I:$I,0))),"")</f>
        <v>шпак</v>
      </c>
      <c r="L4499" s="132">
        <f>IFERROR(IFERROR(INDEX(Кат!$A:$A,MATCH($C4499,Кат!$I:$I,0)),INDEX(Торг!$A:$A,MATCH($C4499,Торг!$I:$I,0))),"")</f>
        <v>208872</v>
      </c>
      <c r="M4499" s="132">
        <f>IFERROR(IFERROR(INDEX(Кат!$B:$B,MATCH($C4499,Кат!$I:$I,0)),INDEX(Торг!$B:$B,MATCH($C4499,Торг!$I:$I,0))),"")</f>
        <v>29663</v>
      </c>
      <c r="N4499" s="132" t="str">
        <f t="shared" si="70"/>
        <v>MAREL MR001</v>
      </c>
      <c r="O4499" s="132" t="str">
        <f>IFERROR(IFERROR(INDEX(Кат!$B:$B,MATCH($N4499,Кат!$I:$I,0)),INDEX(Торг!$B:$B,MATCH($N4499,Торг!$I:$I,0))),"")</f>
        <v/>
      </c>
    </row>
    <row r="4500" spans="1:15" outlineLevel="2">
      <c r="A4500" t="s">
        <v>17363</v>
      </c>
      <c r="C4500" s="191" t="s">
        <v>2390</v>
      </c>
      <c r="E4500" t="s">
        <v>2391</v>
      </c>
      <c r="F4500" t="s">
        <v>2270</v>
      </c>
      <c r="G4500" t="s">
        <v>399</v>
      </c>
      <c r="H4500">
        <v>780</v>
      </c>
      <c r="J4500" t="s">
        <v>22634</v>
      </c>
      <c r="K4500" s="132" t="str">
        <f>IFERROR(IFERROR(INDEX(Кат!$O:$O,MATCH($C4500,Кат!$I:$I,0)),INDEX(Торг!$L:$L,MATCH($C4500,Торг!$I:$I,0))),"")</f>
        <v>шпак</v>
      </c>
      <c r="L4500" s="132">
        <f>IFERROR(IFERROR(INDEX(Кат!$A:$A,MATCH($C4500,Кат!$I:$I,0)),INDEX(Торг!$A:$A,MATCH($C4500,Торг!$I:$I,0))),"")</f>
        <v>208873</v>
      </c>
      <c r="M4500" s="132">
        <f>IFERROR(IFERROR(INDEX(Кат!$B:$B,MATCH($C4500,Кат!$I:$I,0)),INDEX(Торг!$B:$B,MATCH($C4500,Торг!$I:$I,0))),"")</f>
        <v>29665</v>
      </c>
      <c r="N4500" s="132" t="str">
        <f t="shared" si="70"/>
        <v>MAREL MR005</v>
      </c>
      <c r="O4500" s="132" t="str">
        <f>IFERROR(IFERROR(INDEX(Кат!$B:$B,MATCH($N4500,Кат!$I:$I,0)),INDEX(Торг!$B:$B,MATCH($N4500,Торг!$I:$I,0))),"")</f>
        <v/>
      </c>
    </row>
    <row r="4501" spans="1:15" outlineLevel="2">
      <c r="A4501" t="s">
        <v>17364</v>
      </c>
      <c r="C4501" s="191" t="s">
        <v>2392</v>
      </c>
      <c r="E4501" t="s">
        <v>2393</v>
      </c>
      <c r="F4501" t="s">
        <v>2270</v>
      </c>
      <c r="G4501" t="s">
        <v>375</v>
      </c>
      <c r="H4501">
        <v>1500</v>
      </c>
      <c r="J4501" t="s">
        <v>22634</v>
      </c>
      <c r="K4501" s="132" t="str">
        <f>IFERROR(IFERROR(INDEX(Кат!$O:$O,MATCH($C4501,Кат!$I:$I,0)),INDEX(Торг!$L:$L,MATCH($C4501,Торг!$I:$I,0))),"")</f>
        <v>шпак</v>
      </c>
      <c r="L4501" s="132">
        <f>IFERROR(IFERROR(INDEX(Кат!$A:$A,MATCH($C4501,Кат!$I:$I,0)),INDEX(Торг!$A:$A,MATCH($C4501,Торг!$I:$I,0))),"")</f>
        <v>208916</v>
      </c>
      <c r="M4501" s="132">
        <f>IFERROR(IFERROR(INDEX(Кат!$B:$B,MATCH($C4501,Кат!$I:$I,0)),INDEX(Торг!$B:$B,MATCH($C4501,Торг!$I:$I,0))),"")</f>
        <v>29667</v>
      </c>
      <c r="N4501" s="132" t="str">
        <f t="shared" si="70"/>
        <v>MAREL MR003</v>
      </c>
      <c r="O4501" s="132" t="str">
        <f>IFERROR(IFERROR(INDEX(Кат!$B:$B,MATCH($N4501,Кат!$I:$I,0)),INDEX(Торг!$B:$B,MATCH($N4501,Торг!$I:$I,0))),"")</f>
        <v/>
      </c>
    </row>
    <row r="4502" spans="1:15" outlineLevel="2">
      <c r="A4502" t="s">
        <v>24092</v>
      </c>
      <c r="C4502" s="191"/>
      <c r="E4502" t="s">
        <v>24062</v>
      </c>
      <c r="J4502" t="s">
        <v>22634</v>
      </c>
      <c r="K4502" s="132" t="str">
        <f>IFERROR(IFERROR(INDEX(Кат!$O:$O,MATCH($C4502,Кат!$I:$I,0)),INDEX(Торг!$L:$L,MATCH($C4502,Торг!$I:$I,0))),"")</f>
        <v/>
      </c>
      <c r="L4502" s="132" t="str">
        <f>IFERROR(IFERROR(INDEX(Кат!$A:$A,MATCH($C4502,Кат!$I:$I,0)),INDEX(Торг!$A:$A,MATCH($C4502,Торг!$I:$I,0))),"")</f>
        <v/>
      </c>
      <c r="M4502" s="132" t="str">
        <f>IFERROR(IFERROR(INDEX(Кат!$B:$B,MATCH($C4502,Кат!$I:$I,0)),INDEX(Торг!$B:$B,MATCH($C4502,Торг!$I:$I,0))),"")</f>
        <v/>
      </c>
      <c r="N4502" s="132" t="str">
        <f t="shared" si="70"/>
        <v xml:space="preserve"> </v>
      </c>
      <c r="O4502" s="132" t="str">
        <f>IFERROR(IFERROR(INDEX(Кат!$B:$B,MATCH($N4502,Кат!$I:$I,0)),INDEX(Торг!$B:$B,MATCH($N4502,Торг!$I:$I,0))),"")</f>
        <v/>
      </c>
    </row>
    <row r="4503" spans="1:15" outlineLevel="2">
      <c r="A4503" t="s">
        <v>17365</v>
      </c>
      <c r="C4503" s="191" t="s">
        <v>307</v>
      </c>
      <c r="E4503" t="s">
        <v>2394</v>
      </c>
      <c r="F4503" t="s">
        <v>2270</v>
      </c>
      <c r="G4503" t="s">
        <v>399</v>
      </c>
      <c r="H4503">
        <v>800</v>
      </c>
      <c r="J4503" t="s">
        <v>22634</v>
      </c>
      <c r="K4503" s="132" t="str">
        <f>IFERROR(IFERROR(INDEX(Кат!$O:$O,MATCH($C4503,Кат!$I:$I,0)),INDEX(Торг!$L:$L,MATCH($C4503,Торг!$I:$I,0))),"")</f>
        <v>шпак</v>
      </c>
      <c r="L4503" s="132">
        <f>IFERROR(IFERROR(INDEX(Кат!$A:$A,MATCH($C4503,Кат!$I:$I,0)),INDEX(Торг!$A:$A,MATCH($C4503,Торг!$I:$I,0))),"")</f>
        <v>171815</v>
      </c>
      <c r="M4503" s="132">
        <f>IFERROR(IFERROR(INDEX(Кат!$B:$B,MATCH($C4503,Кат!$I:$I,0)),INDEX(Торг!$B:$B,MATCH($C4503,Торг!$I:$I,0))),"")</f>
        <v>19657</v>
      </c>
      <c r="N4503" s="132" t="str">
        <f t="shared" si="70"/>
        <v>MAREL MR002</v>
      </c>
      <c r="O4503" s="132" t="str">
        <f>IFERROR(IFERROR(INDEX(Кат!$B:$B,MATCH($N4503,Кат!$I:$I,0)),INDEX(Торг!$B:$B,MATCH($N4503,Торг!$I:$I,0))),"")</f>
        <v/>
      </c>
    </row>
    <row r="4504" spans="1:15" outlineLevel="2">
      <c r="A4504" t="s">
        <v>17366</v>
      </c>
      <c r="C4504" s="191" t="s">
        <v>2395</v>
      </c>
      <c r="E4504" t="s">
        <v>2396</v>
      </c>
      <c r="F4504" t="s">
        <v>2270</v>
      </c>
      <c r="G4504" t="s">
        <v>399</v>
      </c>
      <c r="H4504">
        <v>1800</v>
      </c>
      <c r="J4504" t="s">
        <v>22634</v>
      </c>
      <c r="K4504" s="132" t="str">
        <f>IFERROR(IFERROR(INDEX(Кат!$O:$O,MATCH($C4504,Кат!$I:$I,0)),INDEX(Торг!$L:$L,MATCH($C4504,Торг!$I:$I,0))),"")</f>
        <v>шпак</v>
      </c>
      <c r="L4504" s="132">
        <f>IFERROR(IFERROR(INDEX(Кат!$A:$A,MATCH($C4504,Кат!$I:$I,0)),INDEX(Торг!$A:$A,MATCH($C4504,Торг!$I:$I,0))),"")</f>
        <v>208874</v>
      </c>
      <c r="M4504" s="132">
        <f>IFERROR(IFERROR(INDEX(Кат!$B:$B,MATCH($C4504,Кат!$I:$I,0)),INDEX(Торг!$B:$B,MATCH($C4504,Торг!$I:$I,0))),"")</f>
        <v>29669</v>
      </c>
      <c r="N4504" s="132" t="str">
        <f t="shared" si="70"/>
        <v>MAREL MR007</v>
      </c>
      <c r="O4504" s="132" t="str">
        <f>IFERROR(IFERROR(INDEX(Кат!$B:$B,MATCH($N4504,Кат!$I:$I,0)),INDEX(Торг!$B:$B,MATCH($N4504,Торг!$I:$I,0))),"")</f>
        <v/>
      </c>
    </row>
    <row r="4505" spans="1:15" outlineLevel="2">
      <c r="A4505" t="s">
        <v>17367</v>
      </c>
      <c r="C4505" s="191" t="s">
        <v>2386</v>
      </c>
      <c r="E4505" t="s">
        <v>2387</v>
      </c>
      <c r="F4505" t="s">
        <v>2270</v>
      </c>
      <c r="G4505" t="s">
        <v>399</v>
      </c>
      <c r="H4505">
        <v>1000</v>
      </c>
      <c r="J4505" t="s">
        <v>22634</v>
      </c>
      <c r="K4505" s="132" t="str">
        <f>IFERROR(IFERROR(INDEX(Кат!$O:$O,MATCH($C4505,Кат!$I:$I,0)),INDEX(Торг!$L:$L,MATCH($C4505,Торг!$I:$I,0))),"")</f>
        <v>шпак</v>
      </c>
      <c r="L4505" s="132">
        <f>IFERROR(IFERROR(INDEX(Кат!$A:$A,MATCH($C4505,Кат!$I:$I,0)),INDEX(Торг!$A:$A,MATCH($C4505,Торг!$I:$I,0))),"")</f>
        <v>208869</v>
      </c>
      <c r="M4505" s="132">
        <f>IFERROR(IFERROR(INDEX(Кат!$B:$B,MATCH($C4505,Кат!$I:$I,0)),INDEX(Торг!$B:$B,MATCH($C4505,Торг!$I:$I,0))),"")</f>
        <v>38275</v>
      </c>
      <c r="N4505" s="132" t="str">
        <f t="shared" si="70"/>
        <v>MAREL MR023</v>
      </c>
      <c r="O4505" s="132" t="str">
        <f>IFERROR(IFERROR(INDEX(Кат!$B:$B,MATCH($N4505,Кат!$I:$I,0)),INDEX(Торг!$B:$B,MATCH($N4505,Торг!$I:$I,0))),"")</f>
        <v/>
      </c>
    </row>
    <row r="4506" spans="1:15" outlineLevel="2">
      <c r="A4506" t="s">
        <v>17368</v>
      </c>
      <c r="C4506" s="191" t="s">
        <v>206</v>
      </c>
      <c r="E4506" t="s">
        <v>2397</v>
      </c>
      <c r="F4506" t="s">
        <v>2270</v>
      </c>
      <c r="G4506" t="s">
        <v>399</v>
      </c>
      <c r="H4506">
        <v>1000</v>
      </c>
      <c r="J4506" t="s">
        <v>22634</v>
      </c>
      <c r="K4506" s="132" t="str">
        <f>IFERROR(IFERROR(INDEX(Кат!$O:$O,MATCH($C4506,Кат!$I:$I,0)),INDEX(Торг!$L:$L,MATCH($C4506,Торг!$I:$I,0))),"")</f>
        <v>шпак</v>
      </c>
      <c r="L4506" s="132">
        <f>IFERROR(IFERROR(INDEX(Кат!$A:$A,MATCH($C4506,Кат!$I:$I,0)),INDEX(Торг!$A:$A,MATCH($C4506,Торг!$I:$I,0))),"")</f>
        <v>208900</v>
      </c>
      <c r="M4506" s="132">
        <f>IFERROR(IFERROR(INDEX(Кат!$B:$B,MATCH($C4506,Кат!$I:$I,0)),INDEX(Торг!$B:$B,MATCH($C4506,Торг!$I:$I,0))),"")</f>
        <v>11039</v>
      </c>
      <c r="N4506" s="132" t="str">
        <f t="shared" si="70"/>
        <v>MAREL MR006</v>
      </c>
      <c r="O4506" s="132" t="str">
        <f>IFERROR(IFERROR(INDEX(Кат!$B:$B,MATCH($N4506,Кат!$I:$I,0)),INDEX(Торг!$B:$B,MATCH($N4506,Торг!$I:$I,0))),"")</f>
        <v/>
      </c>
    </row>
    <row r="4507" spans="1:15" outlineLevel="1">
      <c r="A4507" t="s">
        <v>17369</v>
      </c>
      <c r="C4507" s="191" t="s">
        <v>2398</v>
      </c>
      <c r="E4507" t="s">
        <v>2399</v>
      </c>
      <c r="F4507" t="s">
        <v>2270</v>
      </c>
      <c r="G4507" t="s">
        <v>399</v>
      </c>
      <c r="H4507">
        <v>750</v>
      </c>
      <c r="J4507" t="s">
        <v>22634</v>
      </c>
      <c r="K4507" s="132" t="str">
        <f>IFERROR(IFERROR(INDEX(Кат!$O:$O,MATCH($C4507,Кат!$I:$I,0)),INDEX(Торг!$L:$L,MATCH($C4507,Торг!$I:$I,0))),"")</f>
        <v>шпак</v>
      </c>
      <c r="L4507" s="132">
        <f>IFERROR(IFERROR(INDEX(Кат!$A:$A,MATCH($C4507,Кат!$I:$I,0)),INDEX(Торг!$A:$A,MATCH($C4507,Торг!$I:$I,0))),"")</f>
        <v>171782</v>
      </c>
      <c r="M4507" s="132">
        <f>IFERROR(IFERROR(INDEX(Кат!$B:$B,MATCH($C4507,Кат!$I:$I,0)),INDEX(Торг!$B:$B,MATCH($C4507,Торг!$I:$I,0))),"")</f>
        <v>29670</v>
      </c>
      <c r="N4507" s="132" t="str">
        <f t="shared" si="70"/>
        <v>MAREL MR009</v>
      </c>
      <c r="O4507" s="132" t="str">
        <f>IFERROR(IFERROR(INDEX(Кат!$B:$B,MATCH($N4507,Кат!$I:$I,0)),INDEX(Торг!$B:$B,MATCH($N4507,Торг!$I:$I,0))),"")</f>
        <v/>
      </c>
    </row>
    <row r="4508" spans="1:15" outlineLevel="2">
      <c r="A4508" t="s">
        <v>17370</v>
      </c>
      <c r="C4508" s="191" t="s">
        <v>2400</v>
      </c>
      <c r="E4508" t="s">
        <v>2401</v>
      </c>
      <c r="F4508" t="s">
        <v>2270</v>
      </c>
      <c r="G4508" t="s">
        <v>399</v>
      </c>
      <c r="H4508">
        <v>1900</v>
      </c>
      <c r="J4508" t="s">
        <v>22634</v>
      </c>
      <c r="K4508" s="132" t="str">
        <f>IFERROR(IFERROR(INDEX(Кат!$O:$O,MATCH($C4508,Кат!$I:$I,0)),INDEX(Торг!$L:$L,MATCH($C4508,Торг!$I:$I,0))),"")</f>
        <v>шпак</v>
      </c>
      <c r="L4508" s="132">
        <f>IFERROR(IFERROR(INDEX(Кат!$A:$A,MATCH($C4508,Кат!$I:$I,0)),INDEX(Торг!$A:$A,MATCH($C4508,Торг!$I:$I,0))),"")</f>
        <v>171753</v>
      </c>
      <c r="M4508" s="132">
        <f>IFERROR(IFERROR(INDEX(Кат!$B:$B,MATCH($C4508,Кат!$I:$I,0)),INDEX(Торг!$B:$B,MATCH($C4508,Торг!$I:$I,0))),"")</f>
        <v>38276</v>
      </c>
      <c r="N4508" s="132" t="str">
        <f t="shared" si="70"/>
        <v>MAREL MR022</v>
      </c>
      <c r="O4508" s="132" t="str">
        <f>IFERROR(IFERROR(INDEX(Кат!$B:$B,MATCH($N4508,Кат!$I:$I,0)),INDEX(Торг!$B:$B,MATCH($N4508,Торг!$I:$I,0))),"")</f>
        <v/>
      </c>
    </row>
    <row r="4509" spans="1:15" outlineLevel="2">
      <c r="A4509" t="s">
        <v>17371</v>
      </c>
      <c r="C4509" s="191" t="s">
        <v>2402</v>
      </c>
      <c r="E4509" t="s">
        <v>2403</v>
      </c>
      <c r="F4509" t="s">
        <v>2270</v>
      </c>
      <c r="G4509" t="s">
        <v>375</v>
      </c>
      <c r="H4509">
        <v>1800</v>
      </c>
      <c r="J4509" t="s">
        <v>22634</v>
      </c>
      <c r="K4509" s="132" t="str">
        <f>IFERROR(IFERROR(INDEX(Кат!$O:$O,MATCH($C4509,Кат!$I:$I,0)),INDEX(Торг!$L:$L,MATCH($C4509,Торг!$I:$I,0))),"")</f>
        <v>шпак</v>
      </c>
      <c r="L4509" s="132">
        <f>IFERROR(IFERROR(INDEX(Кат!$A:$A,MATCH($C4509,Кат!$I:$I,0)),INDEX(Торг!$A:$A,MATCH($C4509,Торг!$I:$I,0))),"")</f>
        <v>208917</v>
      </c>
      <c r="M4509" s="132">
        <f>IFERROR(IFERROR(INDEX(Кат!$B:$B,MATCH($C4509,Кат!$I:$I,0)),INDEX(Торг!$B:$B,MATCH($C4509,Торг!$I:$I,0))),"")</f>
        <v>29672</v>
      </c>
      <c r="N4509" s="132" t="str">
        <f t="shared" si="70"/>
        <v>MAREL MR004</v>
      </c>
      <c r="O4509" s="132" t="str">
        <f>IFERROR(IFERROR(INDEX(Кат!$B:$B,MATCH($N4509,Кат!$I:$I,0)),INDEX(Торг!$B:$B,MATCH($N4509,Торг!$I:$I,0))),"")</f>
        <v/>
      </c>
    </row>
    <row r="4510" spans="1:15" outlineLevel="2">
      <c r="A4510" t="s">
        <v>17372</v>
      </c>
      <c r="C4510" s="191" t="s">
        <v>2404</v>
      </c>
      <c r="E4510" t="s">
        <v>2405</v>
      </c>
      <c r="F4510" t="s">
        <v>2270</v>
      </c>
      <c r="G4510" t="s">
        <v>375</v>
      </c>
      <c r="H4510">
        <v>2700</v>
      </c>
      <c r="J4510" t="s">
        <v>22634</v>
      </c>
      <c r="K4510" s="132" t="str">
        <f>IFERROR(IFERROR(INDEX(Кат!$O:$O,MATCH($C4510,Кат!$I:$I,0)),INDEX(Торг!$L:$L,MATCH($C4510,Торг!$I:$I,0))),"")</f>
        <v>шпак</v>
      </c>
      <c r="L4510" s="132">
        <f>IFERROR(IFERROR(INDEX(Кат!$A:$A,MATCH($C4510,Кат!$I:$I,0)),INDEX(Торг!$A:$A,MATCH($C4510,Торг!$I:$I,0))),"")</f>
        <v>208918</v>
      </c>
      <c r="M4510" s="132">
        <f>IFERROR(IFERROR(INDEX(Кат!$B:$B,MATCH($C4510,Кат!$I:$I,0)),INDEX(Торг!$B:$B,MATCH($C4510,Торг!$I:$I,0))),"")</f>
        <v>29677</v>
      </c>
      <c r="N4510" s="132" t="str">
        <f t="shared" si="70"/>
        <v>MAREL MR008</v>
      </c>
      <c r="O4510" s="132" t="str">
        <f>IFERROR(IFERROR(INDEX(Кат!$B:$B,MATCH($N4510,Кат!$I:$I,0)),INDEX(Торг!$B:$B,MATCH($N4510,Торг!$I:$I,0))),"")</f>
        <v/>
      </c>
    </row>
    <row r="4511" spans="1:15" outlineLevel="2">
      <c r="A4511" t="s">
        <v>24093</v>
      </c>
      <c r="C4511" s="191"/>
      <c r="E4511" t="s">
        <v>24094</v>
      </c>
      <c r="J4511" t="s">
        <v>22634</v>
      </c>
      <c r="K4511" s="132" t="str">
        <f>IFERROR(IFERROR(INDEX(Кат!$O:$O,MATCH($C4511,Кат!$I:$I,0)),INDEX(Торг!$L:$L,MATCH($C4511,Торг!$I:$I,0))),"")</f>
        <v/>
      </c>
      <c r="L4511" s="132" t="str">
        <f>IFERROR(IFERROR(INDEX(Кат!$A:$A,MATCH($C4511,Кат!$I:$I,0)),INDEX(Торг!$A:$A,MATCH($C4511,Торг!$I:$I,0))),"")</f>
        <v/>
      </c>
      <c r="M4511" s="132" t="str">
        <f>IFERROR(IFERROR(INDEX(Кат!$B:$B,MATCH($C4511,Кат!$I:$I,0)),INDEX(Торг!$B:$B,MATCH($C4511,Торг!$I:$I,0))),"")</f>
        <v/>
      </c>
      <c r="N4511" s="132" t="str">
        <f t="shared" si="70"/>
        <v xml:space="preserve"> </v>
      </c>
      <c r="O4511" s="132" t="str">
        <f>IFERROR(IFERROR(INDEX(Кат!$B:$B,MATCH($N4511,Кат!$I:$I,0)),INDEX(Торг!$B:$B,MATCH($N4511,Торг!$I:$I,0))),"")</f>
        <v/>
      </c>
    </row>
    <row r="4512" spans="1:15" outlineLevel="2">
      <c r="A4512" t="s">
        <v>17373</v>
      </c>
      <c r="C4512" s="191" t="s">
        <v>2406</v>
      </c>
      <c r="E4512" t="s">
        <v>2407</v>
      </c>
      <c r="F4512" t="s">
        <v>2270</v>
      </c>
      <c r="G4512" t="s">
        <v>399</v>
      </c>
      <c r="H4512">
        <v>1000</v>
      </c>
      <c r="J4512" t="s">
        <v>22634</v>
      </c>
      <c r="K4512" s="132" t="str">
        <f>IFERROR(IFERROR(INDEX(Кат!$O:$O,MATCH($C4512,Кат!$I:$I,0)),INDEX(Торг!$L:$L,MATCH($C4512,Торг!$I:$I,0))),"")</f>
        <v>шпак</v>
      </c>
      <c r="L4512" s="132">
        <f>IFERROR(IFERROR(INDEX(Кат!$A:$A,MATCH($C4512,Кат!$I:$I,0)),INDEX(Торг!$A:$A,MATCH($C4512,Торг!$I:$I,0))),"")</f>
        <v>208875</v>
      </c>
      <c r="M4512" s="132">
        <f>IFERROR(IFERROR(INDEX(Кат!$B:$B,MATCH($C4512,Кат!$I:$I,0)),INDEX(Торг!$B:$B,MATCH($C4512,Торг!$I:$I,0))),"")</f>
        <v>29679</v>
      </c>
      <c r="N4512" s="132" t="str">
        <f t="shared" si="70"/>
        <v>MAREL MR011</v>
      </c>
      <c r="O4512" s="132" t="str">
        <f>IFERROR(IFERROR(INDEX(Кат!$B:$B,MATCH($N4512,Кат!$I:$I,0)),INDEX(Торг!$B:$B,MATCH($N4512,Торг!$I:$I,0))),"")</f>
        <v/>
      </c>
    </row>
    <row r="4513" spans="1:15" outlineLevel="2">
      <c r="A4513" t="s">
        <v>17374</v>
      </c>
      <c r="C4513" s="191" t="s">
        <v>2408</v>
      </c>
      <c r="E4513" t="s">
        <v>2409</v>
      </c>
      <c r="F4513" t="s">
        <v>2270</v>
      </c>
      <c r="G4513" t="s">
        <v>399</v>
      </c>
      <c r="H4513">
        <v>1250</v>
      </c>
      <c r="J4513" t="s">
        <v>22634</v>
      </c>
      <c r="K4513" s="132" t="str">
        <f>IFERROR(IFERROR(INDEX(Кат!$O:$O,MATCH($C4513,Кат!$I:$I,0)),INDEX(Торг!$L:$L,MATCH($C4513,Торг!$I:$I,0))),"")</f>
        <v>шпак</v>
      </c>
      <c r="L4513" s="132">
        <f>IFERROR(IFERROR(INDEX(Кат!$A:$A,MATCH($C4513,Кат!$I:$I,0)),INDEX(Торг!$A:$A,MATCH($C4513,Торг!$I:$I,0))),"")</f>
        <v>208876</v>
      </c>
      <c r="M4513" s="132">
        <f>IFERROR(IFERROR(INDEX(Кат!$B:$B,MATCH($C4513,Кат!$I:$I,0)),INDEX(Торг!$B:$B,MATCH($C4513,Торг!$I:$I,0))),"")</f>
        <v>29681</v>
      </c>
      <c r="N4513" s="132" t="str">
        <f t="shared" si="70"/>
        <v>MAREL MR015</v>
      </c>
      <c r="O4513" s="132" t="str">
        <f>IFERROR(IFERROR(INDEX(Кат!$B:$B,MATCH($N4513,Кат!$I:$I,0)),INDEX(Торг!$B:$B,MATCH($N4513,Торг!$I:$I,0))),"")</f>
        <v/>
      </c>
    </row>
    <row r="4514" spans="1:15" outlineLevel="2">
      <c r="A4514" t="s">
        <v>17375</v>
      </c>
      <c r="C4514" s="191" t="s">
        <v>305</v>
      </c>
      <c r="E4514" t="s">
        <v>2410</v>
      </c>
      <c r="F4514" t="s">
        <v>2270</v>
      </c>
      <c r="G4514" t="s">
        <v>399</v>
      </c>
      <c r="H4514">
        <v>550</v>
      </c>
      <c r="J4514" t="s">
        <v>22634</v>
      </c>
      <c r="K4514" s="132" t="str">
        <f>IFERROR(IFERROR(INDEX(Кат!$O:$O,MATCH($C4514,Кат!$I:$I,0)),INDEX(Торг!$L:$L,MATCH($C4514,Торг!$I:$I,0))),"")</f>
        <v>шпак</v>
      </c>
      <c r="L4514" s="132">
        <f>IFERROR(IFERROR(INDEX(Кат!$A:$A,MATCH($C4514,Кат!$I:$I,0)),INDEX(Торг!$A:$A,MATCH($C4514,Торг!$I:$I,0))),"")</f>
        <v>208903</v>
      </c>
      <c r="M4514" s="132">
        <f>IFERROR(IFERROR(INDEX(Кат!$B:$B,MATCH($C4514,Кат!$I:$I,0)),INDEX(Торг!$B:$B,MATCH($C4514,Торг!$I:$I,0))),"")</f>
        <v>19655</v>
      </c>
      <c r="N4514" s="132" t="str">
        <f t="shared" si="70"/>
        <v>MAREL MR012</v>
      </c>
      <c r="O4514" s="132" t="str">
        <f>IFERROR(IFERROR(INDEX(Кат!$B:$B,MATCH($N4514,Кат!$I:$I,0)),INDEX(Торг!$B:$B,MATCH($N4514,Торг!$I:$I,0))),"")</f>
        <v/>
      </c>
    </row>
    <row r="4515" spans="1:15" outlineLevel="2">
      <c r="A4515" t="s">
        <v>17376</v>
      </c>
      <c r="C4515" s="191" t="s">
        <v>308</v>
      </c>
      <c r="E4515" t="s">
        <v>2411</v>
      </c>
      <c r="F4515" t="s">
        <v>2270</v>
      </c>
      <c r="G4515" t="s">
        <v>399</v>
      </c>
      <c r="H4515">
        <v>1000</v>
      </c>
      <c r="J4515" t="s">
        <v>22634</v>
      </c>
      <c r="K4515" s="132" t="str">
        <f>IFERROR(IFERROR(INDEX(Кат!$O:$O,MATCH($C4515,Кат!$I:$I,0)),INDEX(Торг!$L:$L,MATCH($C4515,Торг!$I:$I,0))),"")</f>
        <v>шпак</v>
      </c>
      <c r="L4515" s="132">
        <f>IFERROR(IFERROR(INDEX(Кат!$A:$A,MATCH($C4515,Кат!$I:$I,0)),INDEX(Торг!$A:$A,MATCH($C4515,Торг!$I:$I,0))),"")</f>
        <v>171816</v>
      </c>
      <c r="M4515" s="132">
        <f>IFERROR(IFERROR(INDEX(Кат!$B:$B,MATCH($C4515,Кат!$I:$I,0)),INDEX(Торг!$B:$B,MATCH($C4515,Торг!$I:$I,0))),"")</f>
        <v>19658</v>
      </c>
      <c r="N4515" s="132" t="str">
        <f t="shared" si="70"/>
        <v>MAREL MR013</v>
      </c>
      <c r="O4515" s="132" t="str">
        <f>IFERROR(IFERROR(INDEX(Кат!$B:$B,MATCH($N4515,Кат!$I:$I,0)),INDEX(Торг!$B:$B,MATCH($N4515,Торг!$I:$I,0))),"")</f>
        <v/>
      </c>
    </row>
    <row r="4516" spans="1:15" outlineLevel="1">
      <c r="A4516" t="s">
        <v>17377</v>
      </c>
      <c r="C4516" s="191" t="s">
        <v>2412</v>
      </c>
      <c r="E4516" t="s">
        <v>2413</v>
      </c>
      <c r="F4516" t="s">
        <v>2270</v>
      </c>
      <c r="G4516" t="s">
        <v>375</v>
      </c>
      <c r="H4516">
        <v>1850</v>
      </c>
      <c r="J4516" t="s">
        <v>22634</v>
      </c>
      <c r="K4516" s="132" t="str">
        <f>IFERROR(IFERROR(INDEX(Кат!$O:$O,MATCH($C4516,Кат!$I:$I,0)),INDEX(Торг!$L:$L,MATCH($C4516,Торг!$I:$I,0))),"")</f>
        <v>шпак</v>
      </c>
      <c r="L4516" s="132">
        <f>IFERROR(IFERROR(INDEX(Кат!$A:$A,MATCH($C4516,Кат!$I:$I,0)),INDEX(Торг!$A:$A,MATCH($C4516,Торг!$I:$I,0))),"")</f>
        <v>208919</v>
      </c>
      <c r="M4516" s="132">
        <f>IFERROR(IFERROR(INDEX(Кат!$B:$B,MATCH($C4516,Кат!$I:$I,0)),INDEX(Торг!$B:$B,MATCH($C4516,Торг!$I:$I,0))),"")</f>
        <v>29684</v>
      </c>
      <c r="N4516" s="132" t="str">
        <f t="shared" si="70"/>
        <v>MAREL MR010</v>
      </c>
      <c r="O4516" s="132" t="str">
        <f>IFERROR(IFERROR(INDEX(Кат!$B:$B,MATCH($N4516,Кат!$I:$I,0)),INDEX(Торг!$B:$B,MATCH($N4516,Торг!$I:$I,0))),"")</f>
        <v/>
      </c>
    </row>
    <row r="4517" spans="1:15" outlineLevel="2">
      <c r="A4517" t="s">
        <v>17378</v>
      </c>
      <c r="C4517" s="191" t="s">
        <v>2414</v>
      </c>
      <c r="E4517" t="s">
        <v>2415</v>
      </c>
      <c r="F4517" t="s">
        <v>2270</v>
      </c>
      <c r="G4517" t="s">
        <v>375</v>
      </c>
      <c r="H4517">
        <v>2250</v>
      </c>
      <c r="J4517" t="s">
        <v>22634</v>
      </c>
      <c r="K4517" s="132" t="str">
        <f>IFERROR(IFERROR(INDEX(Кат!$O:$O,MATCH($C4517,Кат!$I:$I,0)),INDEX(Торг!$L:$L,MATCH($C4517,Торг!$I:$I,0))),"")</f>
        <v>шпак</v>
      </c>
      <c r="L4517" s="132">
        <f>IFERROR(IFERROR(INDEX(Кат!$A:$A,MATCH($C4517,Кат!$I:$I,0)),INDEX(Торг!$A:$A,MATCH($C4517,Торг!$I:$I,0))),"")</f>
        <v>208920</v>
      </c>
      <c r="M4517" s="132">
        <f>IFERROR(IFERROR(INDEX(Кат!$B:$B,MATCH($C4517,Кат!$I:$I,0)),INDEX(Торг!$B:$B,MATCH($C4517,Торг!$I:$I,0))),"")</f>
        <v>29685</v>
      </c>
      <c r="N4517" s="132" t="str">
        <f t="shared" si="70"/>
        <v>MAREL MR016</v>
      </c>
      <c r="O4517" s="132" t="str">
        <f>IFERROR(IFERROR(INDEX(Кат!$B:$B,MATCH($N4517,Кат!$I:$I,0)),INDEX(Торг!$B:$B,MATCH($N4517,Торг!$I:$I,0))),"")</f>
        <v/>
      </c>
    </row>
    <row r="4518" spans="1:15" outlineLevel="2">
      <c r="A4518" t="s">
        <v>24095</v>
      </c>
      <c r="C4518" s="191"/>
      <c r="E4518" t="s">
        <v>23766</v>
      </c>
      <c r="J4518" t="s">
        <v>22634</v>
      </c>
      <c r="K4518" s="132" t="str">
        <f>IFERROR(IFERROR(INDEX(Кат!$O:$O,MATCH($C4518,Кат!$I:$I,0)),INDEX(Торг!$L:$L,MATCH($C4518,Торг!$I:$I,0))),"")</f>
        <v/>
      </c>
      <c r="L4518" s="132" t="str">
        <f>IFERROR(IFERROR(INDEX(Кат!$A:$A,MATCH($C4518,Кат!$I:$I,0)),INDEX(Торг!$A:$A,MATCH($C4518,Торг!$I:$I,0))),"")</f>
        <v/>
      </c>
      <c r="M4518" s="132" t="str">
        <f>IFERROR(IFERROR(INDEX(Кат!$B:$B,MATCH($C4518,Кат!$I:$I,0)),INDEX(Торг!$B:$B,MATCH($C4518,Торг!$I:$I,0))),"")</f>
        <v/>
      </c>
      <c r="N4518" s="132" t="str">
        <f t="shared" si="70"/>
        <v xml:space="preserve"> </v>
      </c>
      <c r="O4518" s="132" t="str">
        <f>IFERROR(IFERROR(INDEX(Кат!$B:$B,MATCH($N4518,Кат!$I:$I,0)),INDEX(Торг!$B:$B,MATCH($N4518,Торг!$I:$I,0))),"")</f>
        <v/>
      </c>
    </row>
    <row r="4519" spans="1:15" outlineLevel="2">
      <c r="A4519" t="s">
        <v>26744</v>
      </c>
      <c r="C4519" s="191" t="s">
        <v>26745</v>
      </c>
      <c r="E4519" t="s">
        <v>26746</v>
      </c>
      <c r="F4519" t="s">
        <v>2270</v>
      </c>
      <c r="G4519" t="s">
        <v>399</v>
      </c>
      <c r="H4519">
        <v>3600</v>
      </c>
      <c r="J4519" t="s">
        <v>22634</v>
      </c>
      <c r="K4519" s="132" t="str">
        <f>IFERROR(IFERROR(INDEX(Кат!$O:$O,MATCH($C4519,Кат!$I:$I,0)),INDEX(Торг!$L:$L,MATCH($C4519,Торг!$I:$I,0))),"")</f>
        <v/>
      </c>
      <c r="L4519" s="132" t="str">
        <f>IFERROR(IFERROR(INDEX(Кат!$A:$A,MATCH($C4519,Кат!$I:$I,0)),INDEX(Торг!$A:$A,MATCH($C4519,Торг!$I:$I,0))),"")</f>
        <v/>
      </c>
      <c r="M4519" s="132" t="str">
        <f>IFERROR(IFERROR(INDEX(Кат!$B:$B,MATCH($C4519,Кат!$I:$I,0)),INDEX(Торг!$B:$B,MATCH($C4519,Торг!$I:$I,0))),"")</f>
        <v/>
      </c>
      <c r="N4519" s="132" t="str">
        <f t="shared" si="70"/>
        <v>MAREL MHC011</v>
      </c>
      <c r="O4519" s="132" t="str">
        <f>IFERROR(IFERROR(INDEX(Кат!$B:$B,MATCH($N4519,Кат!$I:$I,0)),INDEX(Торг!$B:$B,MATCH($N4519,Торг!$I:$I,0))),"")</f>
        <v/>
      </c>
    </row>
    <row r="4520" spans="1:15" outlineLevel="2">
      <c r="A4520" t="s">
        <v>17379</v>
      </c>
      <c r="C4520" s="191" t="s">
        <v>14625</v>
      </c>
      <c r="E4520" t="s">
        <v>14626</v>
      </c>
      <c r="F4520" t="s">
        <v>2270</v>
      </c>
      <c r="G4520" t="s">
        <v>399</v>
      </c>
      <c r="H4520">
        <v>1600</v>
      </c>
      <c r="J4520" t="s">
        <v>22634</v>
      </c>
      <c r="K4520" s="132" t="str">
        <f>IFERROR(IFERROR(INDEX(Кат!$O:$O,MATCH($C4520,Кат!$I:$I,0)),INDEX(Торг!$L:$L,MATCH($C4520,Торг!$I:$I,0))),"")</f>
        <v>шпак</v>
      </c>
      <c r="L4520" s="132">
        <f>IFERROR(IFERROR(INDEX(Кат!$A:$A,MATCH($C4520,Кат!$I:$I,0)),INDEX(Торг!$A:$A,MATCH($C4520,Торг!$I:$I,0))),"")</f>
        <v>140877</v>
      </c>
      <c r="M4520" s="132">
        <f>IFERROR(IFERROR(INDEX(Кат!$B:$B,MATCH($C4520,Кат!$I:$I,0)),INDEX(Торг!$B:$B,MATCH($C4520,Торг!$I:$I,0))),"")</f>
        <v>38277</v>
      </c>
      <c r="N4520" s="132" t="str">
        <f t="shared" si="70"/>
        <v>MAREL MHC005</v>
      </c>
      <c r="O4520" s="132" t="str">
        <f>IFERROR(IFERROR(INDEX(Кат!$B:$B,MATCH($N4520,Кат!$I:$I,0)),INDEX(Торг!$B:$B,MATCH($N4520,Торг!$I:$I,0))),"")</f>
        <v/>
      </c>
    </row>
    <row r="4521" spans="1:15" outlineLevel="2">
      <c r="A4521" t="s">
        <v>26747</v>
      </c>
      <c r="C4521" s="191" t="s">
        <v>26748</v>
      </c>
      <c r="E4521" t="s">
        <v>26749</v>
      </c>
      <c r="F4521" t="s">
        <v>2270</v>
      </c>
      <c r="G4521" t="s">
        <v>399</v>
      </c>
      <c r="H4521">
        <v>1500</v>
      </c>
      <c r="J4521" t="s">
        <v>22634</v>
      </c>
      <c r="K4521" s="132" t="str">
        <f>IFERROR(IFERROR(INDEX(Кат!$O:$O,MATCH($C4521,Кат!$I:$I,0)),INDEX(Торг!$L:$L,MATCH($C4521,Торг!$I:$I,0))),"")</f>
        <v/>
      </c>
      <c r="L4521" s="132" t="str">
        <f>IFERROR(IFERROR(INDEX(Кат!$A:$A,MATCH($C4521,Кат!$I:$I,0)),INDEX(Торг!$A:$A,MATCH($C4521,Торг!$I:$I,0))),"")</f>
        <v/>
      </c>
      <c r="M4521" s="132" t="str">
        <f>IFERROR(IFERROR(INDEX(Кат!$B:$B,MATCH($C4521,Кат!$I:$I,0)),INDEX(Торг!$B:$B,MATCH($C4521,Торг!$I:$I,0))),"")</f>
        <v/>
      </c>
      <c r="N4521" s="132" t="str">
        <f t="shared" si="70"/>
        <v>MAREL MHC009</v>
      </c>
      <c r="O4521" s="132" t="str">
        <f>IFERROR(IFERROR(INDEX(Кат!$B:$B,MATCH($N4521,Кат!$I:$I,0)),INDEX(Торг!$B:$B,MATCH($N4521,Торг!$I:$I,0))),"")</f>
        <v/>
      </c>
    </row>
    <row r="4522" spans="1:15" outlineLevel="2">
      <c r="A4522" t="s">
        <v>17380</v>
      </c>
      <c r="C4522" s="191" t="s">
        <v>14627</v>
      </c>
      <c r="E4522" t="s">
        <v>14628</v>
      </c>
      <c r="F4522" t="s">
        <v>2270</v>
      </c>
      <c r="G4522" t="s">
        <v>399</v>
      </c>
      <c r="H4522">
        <v>1600</v>
      </c>
      <c r="J4522" t="s">
        <v>22634</v>
      </c>
      <c r="K4522" s="132" t="str">
        <f>IFERROR(IFERROR(INDEX(Кат!$O:$O,MATCH($C4522,Кат!$I:$I,0)),INDEX(Торг!$L:$L,MATCH($C4522,Торг!$I:$I,0))),"")</f>
        <v>шпак</v>
      </c>
      <c r="L4522" s="132">
        <f>IFERROR(IFERROR(INDEX(Кат!$A:$A,MATCH($C4522,Кат!$I:$I,0)),INDEX(Торг!$A:$A,MATCH($C4522,Торг!$I:$I,0))),"")</f>
        <v>140876</v>
      </c>
      <c r="M4522" s="132">
        <f>IFERROR(IFERROR(INDEX(Кат!$B:$B,MATCH($C4522,Кат!$I:$I,0)),INDEX(Торг!$B:$B,MATCH($C4522,Торг!$I:$I,0))),"")</f>
        <v>38278</v>
      </c>
      <c r="N4522" s="132" t="str">
        <f t="shared" si="70"/>
        <v>MAREL MHC001</v>
      </c>
      <c r="O4522" s="132" t="str">
        <f>IFERROR(IFERROR(INDEX(Кат!$B:$B,MATCH($N4522,Кат!$I:$I,0)),INDEX(Торг!$B:$B,MATCH($N4522,Торг!$I:$I,0))),"")</f>
        <v/>
      </c>
    </row>
    <row r="4523" spans="1:15" outlineLevel="2">
      <c r="A4523" t="s">
        <v>17381</v>
      </c>
      <c r="C4523" s="191" t="s">
        <v>14629</v>
      </c>
      <c r="E4523" t="s">
        <v>14630</v>
      </c>
      <c r="F4523" t="s">
        <v>2270</v>
      </c>
      <c r="G4523" t="s">
        <v>399</v>
      </c>
      <c r="H4523">
        <v>1600</v>
      </c>
      <c r="J4523" t="s">
        <v>22634</v>
      </c>
      <c r="K4523" s="132" t="str">
        <f>IFERROR(IFERROR(INDEX(Кат!$O:$O,MATCH($C4523,Кат!$I:$I,0)),INDEX(Торг!$L:$L,MATCH($C4523,Торг!$I:$I,0))),"")</f>
        <v>шпак</v>
      </c>
      <c r="L4523" s="132">
        <f>IFERROR(IFERROR(INDEX(Кат!$A:$A,MATCH($C4523,Кат!$I:$I,0)),INDEX(Торг!$A:$A,MATCH($C4523,Торг!$I:$I,0))),"")</f>
        <v>140874</v>
      </c>
      <c r="M4523" s="132">
        <f>IFERROR(IFERROR(INDEX(Кат!$B:$B,MATCH($C4523,Кат!$I:$I,0)),INDEX(Торг!$B:$B,MATCH($C4523,Торг!$I:$I,0))),"")</f>
        <v>38279</v>
      </c>
      <c r="N4523" s="132" t="str">
        <f t="shared" si="70"/>
        <v>MAREL MHC002</v>
      </c>
      <c r="O4523" s="132" t="str">
        <f>IFERROR(IFERROR(INDEX(Кат!$B:$B,MATCH($N4523,Кат!$I:$I,0)),INDEX(Торг!$B:$B,MATCH($N4523,Торг!$I:$I,0))),"")</f>
        <v/>
      </c>
    </row>
    <row r="4524" spans="1:15" outlineLevel="2">
      <c r="A4524" t="s">
        <v>17382</v>
      </c>
      <c r="C4524" s="191" t="s">
        <v>14631</v>
      </c>
      <c r="E4524" t="s">
        <v>14632</v>
      </c>
      <c r="F4524" t="s">
        <v>2270</v>
      </c>
      <c r="G4524" t="s">
        <v>399</v>
      </c>
      <c r="H4524">
        <v>1650</v>
      </c>
      <c r="J4524" t="s">
        <v>22634</v>
      </c>
      <c r="K4524" s="132" t="str">
        <f>IFERROR(IFERROR(INDEX(Кат!$O:$O,MATCH($C4524,Кат!$I:$I,0)),INDEX(Торг!$L:$L,MATCH($C4524,Торг!$I:$I,0))),"")</f>
        <v>шпак</v>
      </c>
      <c r="L4524" s="132">
        <f>IFERROR(IFERROR(INDEX(Кат!$A:$A,MATCH($C4524,Кат!$I:$I,0)),INDEX(Торг!$A:$A,MATCH($C4524,Торг!$I:$I,0))),"")</f>
        <v>140875</v>
      </c>
      <c r="M4524" s="132">
        <f>IFERROR(IFERROR(INDEX(Кат!$B:$B,MATCH($C4524,Кат!$I:$I,0)),INDEX(Торг!$B:$B,MATCH($C4524,Торг!$I:$I,0))),"")</f>
        <v>38280</v>
      </c>
      <c r="N4524" s="132" t="str">
        <f t="shared" si="70"/>
        <v>MAREL MHC006</v>
      </c>
      <c r="O4524" s="132" t="str">
        <f>IFERROR(IFERROR(INDEX(Кат!$B:$B,MATCH($N4524,Кат!$I:$I,0)),INDEX(Торг!$B:$B,MATCH($N4524,Торг!$I:$I,0))),"")</f>
        <v/>
      </c>
    </row>
    <row r="4525" spans="1:15" outlineLevel="2">
      <c r="A4525" t="s">
        <v>17383</v>
      </c>
      <c r="C4525" s="191" t="s">
        <v>14633</v>
      </c>
      <c r="E4525" t="s">
        <v>14634</v>
      </c>
      <c r="F4525" t="s">
        <v>2270</v>
      </c>
      <c r="G4525" t="s">
        <v>399</v>
      </c>
      <c r="H4525">
        <v>1600</v>
      </c>
      <c r="J4525" t="s">
        <v>22634</v>
      </c>
      <c r="K4525" s="132" t="str">
        <f>IFERROR(IFERROR(INDEX(Кат!$O:$O,MATCH($C4525,Кат!$I:$I,0)),INDEX(Торг!$L:$L,MATCH($C4525,Торг!$I:$I,0))),"")</f>
        <v>шпак</v>
      </c>
      <c r="L4525" s="132">
        <f>IFERROR(IFERROR(INDEX(Кат!$A:$A,MATCH($C4525,Кат!$I:$I,0)),INDEX(Торг!$A:$A,MATCH($C4525,Торг!$I:$I,0))),"")</f>
        <v>140872</v>
      </c>
      <c r="M4525" s="132">
        <f>IFERROR(IFERROR(INDEX(Кат!$B:$B,MATCH($C4525,Кат!$I:$I,0)),INDEX(Торг!$B:$B,MATCH($C4525,Торг!$I:$I,0))),"")</f>
        <v>38281</v>
      </c>
      <c r="N4525" s="132" t="str">
        <f t="shared" si="70"/>
        <v>MAREL MHC003</v>
      </c>
      <c r="O4525" s="132" t="str">
        <f>IFERROR(IFERROR(INDEX(Кат!$B:$B,MATCH($N4525,Кат!$I:$I,0)),INDEX(Торг!$B:$B,MATCH($N4525,Торг!$I:$I,0))),"")</f>
        <v/>
      </c>
    </row>
    <row r="4526" spans="1:15" outlineLevel="2">
      <c r="A4526" t="s">
        <v>17384</v>
      </c>
      <c r="C4526" s="191" t="s">
        <v>14635</v>
      </c>
      <c r="E4526" t="s">
        <v>27576</v>
      </c>
      <c r="F4526" t="s">
        <v>2270</v>
      </c>
      <c r="G4526" t="s">
        <v>399</v>
      </c>
      <c r="H4526">
        <v>1400</v>
      </c>
      <c r="J4526" t="s">
        <v>22634</v>
      </c>
      <c r="K4526" s="132" t="str">
        <f>IFERROR(IFERROR(INDEX(Кат!$O:$O,MATCH($C4526,Кат!$I:$I,0)),INDEX(Торг!$L:$L,MATCH($C4526,Торг!$I:$I,0))),"")</f>
        <v>шпак</v>
      </c>
      <c r="L4526" s="132">
        <f>IFERROR(IFERROR(INDEX(Кат!$A:$A,MATCH($C4526,Кат!$I:$I,0)),INDEX(Торг!$A:$A,MATCH($C4526,Торг!$I:$I,0))),"")</f>
        <v>140873</v>
      </c>
      <c r="M4526" s="132">
        <f>IFERROR(IFERROR(INDEX(Кат!$B:$B,MATCH($C4526,Кат!$I:$I,0)),INDEX(Торг!$B:$B,MATCH($C4526,Торг!$I:$I,0))),"")</f>
        <v>38282</v>
      </c>
      <c r="N4526" s="132" t="str">
        <f t="shared" si="70"/>
        <v>MAREL MHC004</v>
      </c>
      <c r="O4526" s="132" t="str">
        <f>IFERROR(IFERROR(INDEX(Кат!$B:$B,MATCH($N4526,Кат!$I:$I,0)),INDEX(Торг!$B:$B,MATCH($N4526,Торг!$I:$I,0))),"")</f>
        <v/>
      </c>
    </row>
    <row r="4527" spans="1:15" outlineLevel="2">
      <c r="A4527" t="s">
        <v>26750</v>
      </c>
      <c r="C4527" s="191" t="s">
        <v>26751</v>
      </c>
      <c r="E4527" t="s">
        <v>27577</v>
      </c>
      <c r="F4527" t="s">
        <v>2270</v>
      </c>
      <c r="G4527" t="s">
        <v>399</v>
      </c>
      <c r="H4527">
        <v>1500</v>
      </c>
      <c r="J4527" t="s">
        <v>22634</v>
      </c>
      <c r="K4527" s="132" t="str">
        <f>IFERROR(IFERROR(INDEX(Кат!$O:$O,MATCH($C4527,Кат!$I:$I,0)),INDEX(Торг!$L:$L,MATCH($C4527,Торг!$I:$I,0))),"")</f>
        <v/>
      </c>
      <c r="L4527" s="132" t="str">
        <f>IFERROR(IFERROR(INDEX(Кат!$A:$A,MATCH($C4527,Кат!$I:$I,0)),INDEX(Торг!$A:$A,MATCH($C4527,Торг!$I:$I,0))),"")</f>
        <v/>
      </c>
      <c r="M4527" s="132" t="str">
        <f>IFERROR(IFERROR(INDEX(Кат!$B:$B,MATCH($C4527,Кат!$I:$I,0)),INDEX(Торг!$B:$B,MATCH($C4527,Торг!$I:$I,0))),"")</f>
        <v/>
      </c>
      <c r="N4527" s="132" t="str">
        <f t="shared" si="70"/>
        <v>MAREL MHC010</v>
      </c>
      <c r="O4527" s="132" t="str">
        <f>IFERROR(IFERROR(INDEX(Кат!$B:$B,MATCH($N4527,Кат!$I:$I,0)),INDEX(Торг!$B:$B,MATCH($N4527,Торг!$I:$I,0))),"")</f>
        <v/>
      </c>
    </row>
    <row r="4528" spans="1:15" outlineLevel="2">
      <c r="A4528" t="s">
        <v>26703</v>
      </c>
      <c r="C4528" s="191"/>
      <c r="E4528" t="s">
        <v>26704</v>
      </c>
      <c r="J4528" t="s">
        <v>22634</v>
      </c>
      <c r="K4528" s="132" t="str">
        <f>IFERROR(IFERROR(INDEX(Кат!$O:$O,MATCH($C4528,Кат!$I:$I,0)),INDEX(Торг!$L:$L,MATCH($C4528,Торг!$I:$I,0))),"")</f>
        <v/>
      </c>
      <c r="L4528" s="132" t="str">
        <f>IFERROR(IFERROR(INDEX(Кат!$A:$A,MATCH($C4528,Кат!$I:$I,0)),INDEX(Торг!$A:$A,MATCH($C4528,Торг!$I:$I,0))),"")</f>
        <v/>
      </c>
      <c r="M4528" s="132" t="str">
        <f>IFERROR(IFERROR(INDEX(Кат!$B:$B,MATCH($C4528,Кат!$I:$I,0)),INDEX(Торг!$B:$B,MATCH($C4528,Торг!$I:$I,0))),"")</f>
        <v/>
      </c>
      <c r="N4528" s="132" t="str">
        <f t="shared" si="70"/>
        <v xml:space="preserve"> </v>
      </c>
      <c r="O4528" s="132" t="str">
        <f>IFERROR(IFERROR(INDEX(Кат!$B:$B,MATCH($N4528,Кат!$I:$I,0)),INDEX(Торг!$B:$B,MATCH($N4528,Торг!$I:$I,0))),"")</f>
        <v/>
      </c>
    </row>
    <row r="4529" spans="1:15" outlineLevel="2">
      <c r="A4529" t="s">
        <v>26705</v>
      </c>
      <c r="C4529" s="191" t="s">
        <v>26706</v>
      </c>
      <c r="E4529" t="s">
        <v>26707</v>
      </c>
      <c r="F4529" t="s">
        <v>26704</v>
      </c>
      <c r="G4529" t="s">
        <v>375</v>
      </c>
      <c r="H4529">
        <v>1200</v>
      </c>
      <c r="J4529" t="s">
        <v>22634</v>
      </c>
      <c r="K4529" s="132" t="str">
        <f>IFERROR(IFERROR(INDEX(Кат!$O:$O,MATCH($C4529,Кат!$I:$I,0)),INDEX(Торг!$L:$L,MATCH($C4529,Торг!$I:$I,0))),"")</f>
        <v/>
      </c>
      <c r="L4529" s="132" t="str">
        <f>IFERROR(IFERROR(INDEX(Кат!$A:$A,MATCH($C4529,Кат!$I:$I,0)),INDEX(Торг!$A:$A,MATCH($C4529,Торг!$I:$I,0))),"")</f>
        <v/>
      </c>
      <c r="M4529" s="132" t="str">
        <f>IFERROR(IFERROR(INDEX(Кат!$B:$B,MATCH($C4529,Кат!$I:$I,0)),INDEX(Торг!$B:$B,MATCH($C4529,Торг!$I:$I,0))),"")</f>
        <v/>
      </c>
      <c r="N4529" s="132" t="str">
        <f t="shared" si="70"/>
        <v>MARSHALL M2623973</v>
      </c>
      <c r="O4529" s="132" t="str">
        <f>IFERROR(IFERROR(INDEX(Кат!$B:$B,MATCH($N4529,Кат!$I:$I,0)),INDEX(Торг!$B:$B,MATCH($N4529,Торг!$I:$I,0))),"")</f>
        <v/>
      </c>
    </row>
    <row r="4530" spans="1:15" outlineLevel="2">
      <c r="A4530" t="s">
        <v>24096</v>
      </c>
      <c r="C4530" s="191"/>
      <c r="E4530" t="s">
        <v>2416</v>
      </c>
      <c r="J4530" t="s">
        <v>22634</v>
      </c>
      <c r="K4530" s="132" t="str">
        <f>IFERROR(IFERROR(INDEX(Кат!$O:$O,MATCH($C4530,Кат!$I:$I,0)),INDEX(Торг!$L:$L,MATCH($C4530,Торг!$I:$I,0))),"")</f>
        <v/>
      </c>
      <c r="L4530" s="132" t="str">
        <f>IFERROR(IFERROR(INDEX(Кат!$A:$A,MATCH($C4530,Кат!$I:$I,0)),INDEX(Торг!$A:$A,MATCH($C4530,Торг!$I:$I,0))),"")</f>
        <v/>
      </c>
      <c r="M4530" s="132" t="str">
        <f>IFERROR(IFERROR(INDEX(Кат!$B:$B,MATCH($C4530,Кат!$I:$I,0)),INDEX(Торг!$B:$B,MATCH($C4530,Торг!$I:$I,0))),"")</f>
        <v/>
      </c>
      <c r="N4530" s="132" t="str">
        <f t="shared" si="70"/>
        <v xml:space="preserve"> </v>
      </c>
      <c r="O4530" s="132" t="str">
        <f>IFERROR(IFERROR(INDEX(Кат!$B:$B,MATCH($N4530,Кат!$I:$I,0)),INDEX(Торг!$B:$B,MATCH($N4530,Торг!$I:$I,0))),"")</f>
        <v/>
      </c>
    </row>
    <row r="4531" spans="1:15">
      <c r="A4531" t="s">
        <v>27199</v>
      </c>
      <c r="C4531" s="191" t="s">
        <v>27366</v>
      </c>
      <c r="E4531" t="s">
        <v>27367</v>
      </c>
      <c r="F4531" t="s">
        <v>2416</v>
      </c>
      <c r="G4531" t="s">
        <v>399</v>
      </c>
      <c r="H4531">
        <v>4600</v>
      </c>
      <c r="J4531" t="s">
        <v>22634</v>
      </c>
      <c r="K4531" s="132" t="str">
        <f>IFERROR(IFERROR(INDEX(Кат!$O:$O,MATCH($C4531,Кат!$I:$I,0)),INDEX(Торг!$L:$L,MATCH($C4531,Торг!$I:$I,0))),"")</f>
        <v/>
      </c>
      <c r="L4531" s="132" t="str">
        <f>IFERROR(IFERROR(INDEX(Кат!$A:$A,MATCH($C4531,Кат!$I:$I,0)),INDEX(Торг!$A:$A,MATCH($C4531,Торг!$I:$I,0))),"")</f>
        <v/>
      </c>
      <c r="M4531" s="132" t="str">
        <f>IFERROR(IFERROR(INDEX(Кат!$B:$B,MATCH($C4531,Кат!$I:$I,0)),INDEX(Торг!$B:$B,MATCH($C4531,Торг!$I:$I,0))),"")</f>
        <v/>
      </c>
      <c r="N4531" s="132" t="str">
        <f t="shared" si="70"/>
        <v>MASTER KIT 77BO043</v>
      </c>
      <c r="O4531" s="132" t="str">
        <f>IFERROR(IFERROR(INDEX(Кат!$B:$B,MATCH($N4531,Кат!$I:$I,0)),INDEX(Торг!$B:$B,MATCH($N4531,Торг!$I:$I,0))),"")</f>
        <v/>
      </c>
    </row>
    <row r="4532" spans="1:15" outlineLevel="1">
      <c r="A4532" t="s">
        <v>17385</v>
      </c>
      <c r="C4532" s="191" t="s">
        <v>2417</v>
      </c>
      <c r="E4532" t="s">
        <v>2418</v>
      </c>
      <c r="F4532" t="s">
        <v>2416</v>
      </c>
      <c r="G4532" t="s">
        <v>399</v>
      </c>
      <c r="H4532">
        <v>4350</v>
      </c>
      <c r="J4532" t="s">
        <v>22634</v>
      </c>
      <c r="K4532" s="132" t="str">
        <f>IFERROR(IFERROR(INDEX(Кат!$O:$O,MATCH($C4532,Кат!$I:$I,0)),INDEX(Торг!$L:$L,MATCH($C4532,Торг!$I:$I,0))),"")</f>
        <v/>
      </c>
      <c r="L4532" s="132" t="str">
        <f>IFERROR(IFERROR(INDEX(Кат!$A:$A,MATCH($C4532,Кат!$I:$I,0)),INDEX(Торг!$A:$A,MATCH($C4532,Торг!$I:$I,0))),"")</f>
        <v/>
      </c>
      <c r="M4532" s="132" t="str">
        <f>IFERROR(IFERROR(INDEX(Кат!$B:$B,MATCH($C4532,Кат!$I:$I,0)),INDEX(Торг!$B:$B,MATCH($C4532,Торг!$I:$I,0))),"")</f>
        <v/>
      </c>
      <c r="N4532" s="132" t="str">
        <f t="shared" si="70"/>
        <v>MASTER KIT 77RP038</v>
      </c>
      <c r="O4532" s="132" t="str">
        <f>IFERROR(IFERROR(INDEX(Кат!$B:$B,MATCH($N4532,Кат!$I:$I,0)),INDEX(Торг!$B:$B,MATCH($N4532,Торг!$I:$I,0))),"")</f>
        <v/>
      </c>
    </row>
    <row r="4533" spans="1:15" outlineLevel="1">
      <c r="A4533" t="s">
        <v>17386</v>
      </c>
      <c r="C4533" s="191" t="s">
        <v>2419</v>
      </c>
      <c r="E4533" t="s">
        <v>2420</v>
      </c>
      <c r="F4533" t="s">
        <v>2416</v>
      </c>
      <c r="G4533" t="s">
        <v>375</v>
      </c>
      <c r="H4533">
        <v>340</v>
      </c>
      <c r="J4533" t="s">
        <v>22634</v>
      </c>
      <c r="K4533" s="132" t="str">
        <f>IFERROR(IFERROR(INDEX(Кат!$O:$O,MATCH($C4533,Кат!$I:$I,0)),INDEX(Торг!$L:$L,MATCH($C4533,Торг!$I:$I,0))),"")</f>
        <v/>
      </c>
      <c r="L4533" s="132" t="str">
        <f>IFERROR(IFERROR(INDEX(Кат!$A:$A,MATCH($C4533,Кат!$I:$I,0)),INDEX(Торг!$A:$A,MATCH($C4533,Торг!$I:$I,0))),"")</f>
        <v/>
      </c>
      <c r="M4533" s="132" t="str">
        <f>IFERROR(IFERROR(INDEX(Кат!$B:$B,MATCH($C4533,Кат!$I:$I,0)),INDEX(Торг!$B:$B,MATCH($C4533,Торг!$I:$I,0))),"")</f>
        <v/>
      </c>
      <c r="N4533" s="132" t="str">
        <f t="shared" si="70"/>
        <v>MASTER KIT 77A1122</v>
      </c>
      <c r="O4533" s="132" t="str">
        <f>IFERROR(IFERROR(INDEX(Кат!$B:$B,MATCH($N4533,Кат!$I:$I,0)),INDEX(Торг!$B:$B,MATCH($N4533,Торг!$I:$I,0))),"")</f>
        <v/>
      </c>
    </row>
    <row r="4534" spans="1:15" outlineLevel="1">
      <c r="A4534" t="s">
        <v>32416</v>
      </c>
      <c r="C4534" s="191" t="s">
        <v>32417</v>
      </c>
      <c r="E4534" t="s">
        <v>32418</v>
      </c>
      <c r="F4534" t="s">
        <v>2416</v>
      </c>
      <c r="G4534" t="s">
        <v>375</v>
      </c>
      <c r="H4534">
        <v>20500</v>
      </c>
      <c r="J4534" t="s">
        <v>22634</v>
      </c>
      <c r="K4534" s="132" t="str">
        <f>IFERROR(IFERROR(INDEX(Кат!$O:$O,MATCH($C4534,Кат!$I:$I,0)),INDEX(Торг!$L:$L,MATCH($C4534,Торг!$I:$I,0))),"")</f>
        <v/>
      </c>
      <c r="L4534" s="132" t="str">
        <f>IFERROR(IFERROR(INDEX(Кат!$A:$A,MATCH($C4534,Кат!$I:$I,0)),INDEX(Торг!$A:$A,MATCH($C4534,Торг!$I:$I,0))),"")</f>
        <v/>
      </c>
      <c r="M4534" s="132" t="str">
        <f>IFERROR(IFERROR(INDEX(Кат!$B:$B,MATCH($C4534,Кат!$I:$I,0)),INDEX(Торг!$B:$B,MATCH($C4534,Торг!$I:$I,0))),"")</f>
        <v/>
      </c>
      <c r="N4534" s="132" t="str">
        <f t="shared" si="70"/>
        <v>MASTER KIT 77B0036VFK</v>
      </c>
      <c r="O4534" s="132" t="str">
        <f>IFERROR(IFERROR(INDEX(Кат!$B:$B,MATCH($N4534,Кат!$I:$I,0)),INDEX(Торг!$B:$B,MATCH($N4534,Торг!$I:$I,0))),"")</f>
        <v/>
      </c>
    </row>
    <row r="4535" spans="1:15">
      <c r="A4535" t="s">
        <v>32624</v>
      </c>
      <c r="C4535" s="191" t="s">
        <v>32625</v>
      </c>
      <c r="E4535" t="s">
        <v>32626</v>
      </c>
      <c r="F4535" t="s">
        <v>2416</v>
      </c>
      <c r="G4535" t="s">
        <v>399</v>
      </c>
      <c r="H4535">
        <v>19000</v>
      </c>
      <c r="J4535" t="s">
        <v>22634</v>
      </c>
      <c r="K4535" s="132" t="str">
        <f>IFERROR(IFERROR(INDEX(Кат!$O:$O,MATCH($C4535,Кат!$I:$I,0)),INDEX(Торг!$L:$L,MATCH($C4535,Торг!$I:$I,0))),"")</f>
        <v/>
      </c>
      <c r="L4535" s="132" t="str">
        <f>IFERROR(IFERROR(INDEX(Кат!$A:$A,MATCH($C4535,Кат!$I:$I,0)),INDEX(Торг!$A:$A,MATCH($C4535,Торг!$I:$I,0))),"")</f>
        <v/>
      </c>
      <c r="M4535" s="132" t="str">
        <f>IFERROR(IFERROR(INDEX(Кат!$B:$B,MATCH($C4535,Кат!$I:$I,0)),INDEX(Торг!$B:$B,MATCH($C4535,Торг!$I:$I,0))),"")</f>
        <v/>
      </c>
      <c r="N4535" s="132" t="str">
        <f t="shared" si="70"/>
        <v>MASTER KIT 77R040</v>
      </c>
      <c r="O4535" s="132" t="str">
        <f>IFERROR(IFERROR(INDEX(Кат!$B:$B,MATCH($N4535,Кат!$I:$I,0)),INDEX(Торг!$B:$B,MATCH($N4535,Торг!$I:$I,0))),"")</f>
        <v/>
      </c>
    </row>
    <row r="4536" spans="1:15" outlineLevel="1">
      <c r="A4536" t="s">
        <v>32474</v>
      </c>
      <c r="C4536" s="191" t="s">
        <v>32475</v>
      </c>
      <c r="E4536" t="s">
        <v>32476</v>
      </c>
      <c r="F4536" t="s">
        <v>2416</v>
      </c>
      <c r="G4536" t="s">
        <v>399</v>
      </c>
      <c r="H4536">
        <v>3800</v>
      </c>
      <c r="J4536" t="s">
        <v>22634</v>
      </c>
      <c r="K4536" s="132" t="str">
        <f>IFERROR(IFERROR(INDEX(Кат!$O:$O,MATCH($C4536,Кат!$I:$I,0)),INDEX(Торг!$L:$L,MATCH($C4536,Торг!$I:$I,0))),"")</f>
        <v/>
      </c>
      <c r="L4536" s="132" t="str">
        <f>IFERROR(IFERROR(INDEX(Кат!$A:$A,MATCH($C4536,Кат!$I:$I,0)),INDEX(Торг!$A:$A,MATCH($C4536,Торг!$I:$I,0))),"")</f>
        <v/>
      </c>
      <c r="M4536" s="132" t="str">
        <f>IFERROR(IFERROR(INDEX(Кат!$B:$B,MATCH($C4536,Кат!$I:$I,0)),INDEX(Торг!$B:$B,MATCH($C4536,Торг!$I:$I,0))),"")</f>
        <v/>
      </c>
      <c r="N4536" s="132" t="str">
        <f t="shared" si="70"/>
        <v>MASTER KIT 77AK1486</v>
      </c>
      <c r="O4536" s="132" t="str">
        <f>IFERROR(IFERROR(INDEX(Кат!$B:$B,MATCH($N4536,Кат!$I:$I,0)),INDEX(Торг!$B:$B,MATCH($N4536,Торг!$I:$I,0))),"")</f>
        <v/>
      </c>
    </row>
    <row r="4537" spans="1:15" outlineLevel="1">
      <c r="A4537" t="s">
        <v>32477</v>
      </c>
      <c r="C4537" s="191" t="s">
        <v>32478</v>
      </c>
      <c r="E4537" t="s">
        <v>32479</v>
      </c>
      <c r="F4537" t="s">
        <v>2416</v>
      </c>
      <c r="G4537" t="s">
        <v>399</v>
      </c>
      <c r="H4537">
        <v>3800</v>
      </c>
      <c r="J4537" t="s">
        <v>22634</v>
      </c>
      <c r="K4537" s="132" t="str">
        <f>IFERROR(IFERROR(INDEX(Кат!$O:$O,MATCH($C4537,Кат!$I:$I,0)),INDEX(Торг!$L:$L,MATCH($C4537,Торг!$I:$I,0))),"")</f>
        <v/>
      </c>
      <c r="L4537" s="132" t="str">
        <f>IFERROR(IFERROR(INDEX(Кат!$A:$A,MATCH($C4537,Кат!$I:$I,0)),INDEX(Торг!$A:$A,MATCH($C4537,Торг!$I:$I,0))),"")</f>
        <v/>
      </c>
      <c r="M4537" s="132" t="str">
        <f>IFERROR(IFERROR(INDEX(Кат!$B:$B,MATCH($C4537,Кат!$I:$I,0)),INDEX(Торг!$B:$B,MATCH($C4537,Торг!$I:$I,0))),"")</f>
        <v/>
      </c>
      <c r="N4537" s="132" t="str">
        <f t="shared" si="70"/>
        <v>MASTER KIT 77AK1487</v>
      </c>
      <c r="O4537" s="132" t="str">
        <f>IFERROR(IFERROR(INDEX(Кат!$B:$B,MATCH($N4537,Кат!$I:$I,0)),INDEX(Торг!$B:$B,MATCH($N4537,Торг!$I:$I,0))),"")</f>
        <v/>
      </c>
    </row>
    <row r="4538" spans="1:15" outlineLevel="1">
      <c r="A4538" t="s">
        <v>24097</v>
      </c>
      <c r="C4538" s="191"/>
      <c r="E4538" t="s">
        <v>24098</v>
      </c>
      <c r="J4538" t="s">
        <v>22634</v>
      </c>
      <c r="K4538" s="132" t="str">
        <f>IFERROR(IFERROR(INDEX(Кат!$O:$O,MATCH($C4538,Кат!$I:$I,0)),INDEX(Торг!$L:$L,MATCH($C4538,Торг!$I:$I,0))),"")</f>
        <v/>
      </c>
      <c r="L4538" s="132" t="str">
        <f>IFERROR(IFERROR(INDEX(Кат!$A:$A,MATCH($C4538,Кат!$I:$I,0)),INDEX(Торг!$A:$A,MATCH($C4538,Торг!$I:$I,0))),"")</f>
        <v/>
      </c>
      <c r="M4538" s="132" t="str">
        <f>IFERROR(IFERROR(INDEX(Кат!$B:$B,MATCH($C4538,Кат!$I:$I,0)),INDEX(Торг!$B:$B,MATCH($C4538,Торг!$I:$I,0))),"")</f>
        <v/>
      </c>
      <c r="N4538" s="132" t="str">
        <f t="shared" si="70"/>
        <v xml:space="preserve"> </v>
      </c>
      <c r="O4538" s="132" t="str">
        <f>IFERROR(IFERROR(INDEX(Кат!$B:$B,MATCH($N4538,Кат!$I:$I,0)),INDEX(Торг!$B:$B,MATCH($N4538,Торг!$I:$I,0))),"")</f>
        <v/>
      </c>
    </row>
    <row r="4539" spans="1:15" outlineLevel="1">
      <c r="A4539" t="s">
        <v>17387</v>
      </c>
      <c r="C4539" s="191" t="s">
        <v>6578</v>
      </c>
      <c r="E4539" t="s">
        <v>6579</v>
      </c>
      <c r="F4539" t="s">
        <v>2423</v>
      </c>
      <c r="G4539" t="s">
        <v>375</v>
      </c>
      <c r="H4539">
        <v>1350</v>
      </c>
      <c r="J4539" t="s">
        <v>22634</v>
      </c>
      <c r="K4539" s="132" t="str">
        <f>IFERROR(IFERROR(INDEX(Кат!$O:$O,MATCH($C4539,Кат!$I:$I,0)),INDEX(Торг!$L:$L,MATCH($C4539,Торг!$I:$I,0))),"")</f>
        <v/>
      </c>
      <c r="L4539" s="132" t="str">
        <f>IFERROR(IFERROR(INDEX(Кат!$A:$A,MATCH($C4539,Кат!$I:$I,0)),INDEX(Торг!$A:$A,MATCH($C4539,Торг!$I:$I,0))),"")</f>
        <v/>
      </c>
      <c r="M4539" s="132" t="str">
        <f>IFERROR(IFERROR(INDEX(Кат!$B:$B,MATCH($C4539,Кат!$I:$I,0)),INDEX(Торг!$B:$B,MATCH($C4539,Торг!$I:$I,0))),"")</f>
        <v/>
      </c>
      <c r="N4539" s="132" t="str">
        <f t="shared" si="70"/>
        <v>MASTER SPORT 01IN/EX-SET/4/MS</v>
      </c>
      <c r="O4539" s="132" t="str">
        <f>IFERROR(IFERROR(INDEX(Кат!$B:$B,MATCH($N4539,Кат!$I:$I,0)),INDEX(Торг!$B:$B,MATCH($N4539,Торг!$I:$I,0))),"")</f>
        <v/>
      </c>
    </row>
    <row r="4540" spans="1:15" outlineLevel="1">
      <c r="A4540" t="s">
        <v>17388</v>
      </c>
      <c r="C4540" s="191" t="s">
        <v>6580</v>
      </c>
      <c r="E4540" t="s">
        <v>6581</v>
      </c>
      <c r="F4540" t="s">
        <v>2423</v>
      </c>
      <c r="G4540" t="s">
        <v>375</v>
      </c>
      <c r="H4540">
        <v>1300</v>
      </c>
      <c r="J4540" t="s">
        <v>22634</v>
      </c>
      <c r="K4540" s="132" t="str">
        <f>IFERROR(IFERROR(INDEX(Кат!$O:$O,MATCH($C4540,Кат!$I:$I,0)),INDEX(Торг!$L:$L,MATCH($C4540,Торг!$I:$I,0))),"")</f>
        <v/>
      </c>
      <c r="L4540" s="132" t="str">
        <f>IFERROR(IFERROR(INDEX(Кат!$A:$A,MATCH($C4540,Кат!$I:$I,0)),INDEX(Торг!$A:$A,MATCH($C4540,Торг!$I:$I,0))),"")</f>
        <v/>
      </c>
      <c r="M4540" s="132" t="str">
        <f>IFERROR(IFERROR(INDEX(Кат!$B:$B,MATCH($C4540,Кат!$I:$I,0)),INDEX(Торг!$B:$B,MATCH($C4540,Торг!$I:$I,0))),"")</f>
        <v/>
      </c>
      <c r="N4540" s="132" t="str">
        <f t="shared" si="70"/>
        <v>MASTER SPORT 081IN/EX-SET/4/MS</v>
      </c>
      <c r="O4540" s="132" t="str">
        <f>IFERROR(IFERROR(INDEX(Кат!$B:$B,MATCH($N4540,Кат!$I:$I,0)),INDEX(Торг!$B:$B,MATCH($N4540,Торг!$I:$I,0))),"")</f>
        <v/>
      </c>
    </row>
    <row r="4541" spans="1:15">
      <c r="A4541" t="s">
        <v>17389</v>
      </c>
      <c r="C4541" s="191" t="s">
        <v>6582</v>
      </c>
      <c r="E4541" t="s">
        <v>6583</v>
      </c>
      <c r="F4541" t="s">
        <v>2423</v>
      </c>
      <c r="G4541" t="s">
        <v>375</v>
      </c>
      <c r="H4541">
        <v>3100</v>
      </c>
      <c r="J4541" t="s">
        <v>22634</v>
      </c>
      <c r="K4541" s="132" t="str">
        <f>IFERROR(IFERROR(INDEX(Кат!$O:$O,MATCH($C4541,Кат!$I:$I,0)),INDEX(Торг!$L:$L,MATCH($C4541,Торг!$I:$I,0))),"")</f>
        <v/>
      </c>
      <c r="L4541" s="132" t="str">
        <f>IFERROR(IFERROR(INDEX(Кат!$A:$A,MATCH($C4541,Кат!$I:$I,0)),INDEX(Торг!$A:$A,MATCH($C4541,Торг!$I:$I,0))),"")</f>
        <v/>
      </c>
      <c r="M4541" s="132" t="str">
        <f>IFERROR(IFERROR(INDEX(Кат!$B:$B,MATCH($C4541,Кат!$I:$I,0)),INDEX(Торг!$B:$B,MATCH($C4541,Торг!$I:$I,0))),"")</f>
        <v/>
      </c>
      <c r="N4541" s="132" t="str">
        <f t="shared" si="70"/>
        <v>MASTER SPORT 12IN/EX-SET/8/MS</v>
      </c>
      <c r="O4541" s="132" t="str">
        <f>IFERROR(IFERROR(INDEX(Кат!$B:$B,MATCH($N4541,Кат!$I:$I,0)),INDEX(Торг!$B:$B,MATCH($N4541,Торг!$I:$I,0))),"")</f>
        <v/>
      </c>
    </row>
    <row r="4542" spans="1:15" outlineLevel="1">
      <c r="A4542" t="s">
        <v>17390</v>
      </c>
      <c r="C4542" s="191" t="s">
        <v>2421</v>
      </c>
      <c r="E4542" t="s">
        <v>2422</v>
      </c>
      <c r="F4542" t="s">
        <v>2423</v>
      </c>
      <c r="G4542" t="s">
        <v>399</v>
      </c>
      <c r="H4542">
        <v>60</v>
      </c>
      <c r="J4542" t="s">
        <v>22634</v>
      </c>
      <c r="K4542" s="132" t="str">
        <f>IFERROR(IFERROR(INDEX(Кат!$O:$O,MATCH($C4542,Кат!$I:$I,0)),INDEX(Торг!$L:$L,MATCH($C4542,Торг!$I:$I,0))),"")</f>
        <v/>
      </c>
      <c r="L4542" s="132" t="str">
        <f>IFERROR(IFERROR(INDEX(Кат!$A:$A,MATCH($C4542,Кат!$I:$I,0)),INDEX(Торг!$A:$A,MATCH($C4542,Торг!$I:$I,0))),"")</f>
        <v/>
      </c>
      <c r="M4542" s="132" t="str">
        <f>IFERROR(IFERROR(INDEX(Кат!$B:$B,MATCH($C4542,Кат!$I:$I,0)),INDEX(Торг!$B:$B,MATCH($C4542,Торг!$I:$I,0))),"")</f>
        <v/>
      </c>
      <c r="N4542" s="132" t="str">
        <f t="shared" si="70"/>
        <v>MASTER SPORT 2101-3706400-PCS-MS</v>
      </c>
      <c r="O4542" s="132" t="str">
        <f>IFERROR(IFERROR(INDEX(Кат!$B:$B,MATCH($N4542,Кат!$I:$I,0)),INDEX(Торг!$B:$B,MATCH($N4542,Торг!$I:$I,0))),"")</f>
        <v/>
      </c>
    </row>
    <row r="4543" spans="1:15" outlineLevel="1">
      <c r="A4543" t="s">
        <v>17391</v>
      </c>
      <c r="C4543" s="191" t="s">
        <v>2424</v>
      </c>
      <c r="E4543" t="s">
        <v>2425</v>
      </c>
      <c r="F4543" t="s">
        <v>2423</v>
      </c>
      <c r="G4543" t="s">
        <v>399</v>
      </c>
      <c r="H4543">
        <v>250</v>
      </c>
      <c r="J4543" t="s">
        <v>22634</v>
      </c>
      <c r="K4543" s="132" t="str">
        <f>IFERROR(IFERROR(INDEX(Кат!$O:$O,MATCH($C4543,Кат!$I:$I,0)),INDEX(Торг!$L:$L,MATCH($C4543,Торг!$I:$I,0))),"")</f>
        <v/>
      </c>
      <c r="L4543" s="132" t="str">
        <f>IFERROR(IFERROR(INDEX(Кат!$A:$A,MATCH($C4543,Кат!$I:$I,0)),INDEX(Торг!$A:$A,MATCH($C4543,Торг!$I:$I,0))),"")</f>
        <v/>
      </c>
      <c r="M4543" s="132" t="str">
        <f>IFERROR(IFERROR(INDEX(Кат!$B:$B,MATCH($C4543,Кат!$I:$I,0)),INDEX(Торг!$B:$B,MATCH($C4543,Торг!$I:$I,0))),"")</f>
        <v/>
      </c>
      <c r="N4543" s="132" t="str">
        <f t="shared" si="70"/>
        <v>MASTER SPORT 050-SVA-PCS-MS</v>
      </c>
      <c r="O4543" s="132" t="str">
        <f>IFERROR(IFERROR(INDEX(Кат!$B:$B,MATCH($N4543,Кат!$I:$I,0)),INDEX(Торг!$B:$B,MATCH($N4543,Торг!$I:$I,0))),"")</f>
        <v/>
      </c>
    </row>
    <row r="4544" spans="1:15" outlineLevel="1">
      <c r="A4544" t="s">
        <v>17392</v>
      </c>
      <c r="C4544" s="191" t="s">
        <v>2426</v>
      </c>
      <c r="E4544" t="s">
        <v>2427</v>
      </c>
      <c r="F4544" t="s">
        <v>2423</v>
      </c>
      <c r="G4544" t="s">
        <v>399</v>
      </c>
      <c r="H4544">
        <v>400</v>
      </c>
      <c r="J4544" t="s">
        <v>22634</v>
      </c>
      <c r="K4544" s="132" t="str">
        <f>IFERROR(IFERROR(INDEX(Кат!$O:$O,MATCH($C4544,Кат!$I:$I,0)),INDEX(Торг!$L:$L,MATCH($C4544,Торг!$I:$I,0))),"")</f>
        <v/>
      </c>
      <c r="L4544" s="132" t="str">
        <f>IFERROR(IFERROR(INDEX(Кат!$A:$A,MATCH($C4544,Кат!$I:$I,0)),INDEX(Торг!$A:$A,MATCH($C4544,Торг!$I:$I,0))),"")</f>
        <v/>
      </c>
      <c r="M4544" s="132" t="str">
        <f>IFERROR(IFERROR(INDEX(Кат!$B:$B,MATCH($C4544,Кат!$I:$I,0)),INDEX(Торг!$B:$B,MATCH($C4544,Торг!$I:$I,0))),"")</f>
        <v/>
      </c>
      <c r="N4544" s="132" t="str">
        <f t="shared" si="70"/>
        <v>MASTER SPORT 060-ST-PSC-MS</v>
      </c>
      <c r="O4544" s="132" t="str">
        <f>IFERROR(IFERROR(INDEX(Кат!$B:$B,MATCH($N4544,Кат!$I:$I,0)),INDEX(Торг!$B:$B,MATCH($N4544,Торг!$I:$I,0))),"")</f>
        <v/>
      </c>
    </row>
    <row r="4545" spans="1:15" outlineLevel="1">
      <c r="A4545" t="s">
        <v>17393</v>
      </c>
      <c r="C4545" s="191" t="s">
        <v>6584</v>
      </c>
      <c r="E4545" t="s">
        <v>6585</v>
      </c>
      <c r="F4545" t="s">
        <v>2423</v>
      </c>
      <c r="G4545" t="s">
        <v>399</v>
      </c>
      <c r="H4545">
        <v>500</v>
      </c>
      <c r="J4545" t="s">
        <v>22634</v>
      </c>
      <c r="K4545" s="132" t="str">
        <f>IFERROR(IFERROR(INDEX(Кат!$O:$O,MATCH($C4545,Кат!$I:$I,0)),INDEX(Торг!$L:$L,MATCH($C4545,Торг!$I:$I,0))),"")</f>
        <v/>
      </c>
      <c r="L4545" s="132" t="str">
        <f>IFERROR(IFERROR(INDEX(Кат!$A:$A,MATCH($C4545,Кат!$I:$I,0)),INDEX(Торг!$A:$A,MATCH($C4545,Торг!$I:$I,0))),"")</f>
        <v/>
      </c>
      <c r="M4545" s="132" t="str">
        <f>IFERROR(IFERROR(INDEX(Кат!$B:$B,MATCH($C4545,Кат!$I:$I,0)),INDEX(Торг!$B:$B,MATCH($C4545,Торг!$I:$I,0))),"")</f>
        <v/>
      </c>
      <c r="N4545" s="132" t="str">
        <f t="shared" si="70"/>
        <v>MASTER SPORT 070-ST-PCS-MS</v>
      </c>
      <c r="O4545" s="132" t="str">
        <f>IFERROR(IFERROR(INDEX(Кат!$B:$B,MATCH($N4545,Кат!$I:$I,0)),INDEX(Торг!$B:$B,MATCH($N4545,Торг!$I:$I,0))),"")</f>
        <v/>
      </c>
    </row>
    <row r="4546" spans="1:15" outlineLevel="1">
      <c r="A4546" t="s">
        <v>27686</v>
      </c>
      <c r="C4546" s="191"/>
      <c r="E4546" t="s">
        <v>27687</v>
      </c>
      <c r="J4546" t="s">
        <v>22634</v>
      </c>
      <c r="K4546" s="132" t="str">
        <f>IFERROR(IFERROR(INDEX(Кат!$O:$O,MATCH($C4546,Кат!$I:$I,0)),INDEX(Торг!$L:$L,MATCH($C4546,Торг!$I:$I,0))),"")</f>
        <v/>
      </c>
      <c r="L4546" s="132" t="str">
        <f>IFERROR(IFERROR(INDEX(Кат!$A:$A,MATCH($C4546,Кат!$I:$I,0)),INDEX(Торг!$A:$A,MATCH($C4546,Торг!$I:$I,0))),"")</f>
        <v/>
      </c>
      <c r="M4546" s="132" t="str">
        <f>IFERROR(IFERROR(INDEX(Кат!$B:$B,MATCH($C4546,Кат!$I:$I,0)),INDEX(Торг!$B:$B,MATCH($C4546,Торг!$I:$I,0))),"")</f>
        <v/>
      </c>
      <c r="N4546" s="132" t="str">
        <f t="shared" si="70"/>
        <v xml:space="preserve"> </v>
      </c>
      <c r="O4546" s="132" t="str">
        <f>IFERROR(IFERROR(INDEX(Кат!$B:$B,MATCH($N4546,Кат!$I:$I,0)),INDEX(Торг!$B:$B,MATCH($N4546,Торг!$I:$I,0))),"")</f>
        <v/>
      </c>
    </row>
    <row r="4547" spans="1:15" outlineLevel="1">
      <c r="A4547" t="s">
        <v>29068</v>
      </c>
      <c r="C4547" s="191" t="s">
        <v>29069</v>
      </c>
      <c r="E4547" t="s">
        <v>29070</v>
      </c>
      <c r="F4547" t="s">
        <v>27687</v>
      </c>
      <c r="G4547" t="s">
        <v>399</v>
      </c>
      <c r="H4547">
        <v>200</v>
      </c>
      <c r="J4547" t="s">
        <v>22634</v>
      </c>
      <c r="K4547" s="132" t="str">
        <f>IFERROR(IFERROR(INDEX(Кат!$O:$O,MATCH($C4547,Кат!$I:$I,0)),INDEX(Торг!$L:$L,MATCH($C4547,Торг!$I:$I,0))),"")</f>
        <v/>
      </c>
      <c r="L4547" s="132" t="str">
        <f>IFERROR(IFERROR(INDEX(Кат!$A:$A,MATCH($C4547,Кат!$I:$I,0)),INDEX(Торг!$A:$A,MATCH($C4547,Торг!$I:$I,0))),"")</f>
        <v/>
      </c>
      <c r="M4547" s="132" t="str">
        <f>IFERROR(IFERROR(INDEX(Кат!$B:$B,MATCH($C4547,Кат!$I:$I,0)),INDEX(Торг!$B:$B,MATCH($C4547,Торг!$I:$I,0))),"")</f>
        <v/>
      </c>
      <c r="N4547" s="132" t="str">
        <f t="shared" si="70"/>
        <v>MASUMA UR16</v>
      </c>
      <c r="O4547" s="132" t="str">
        <f>IFERROR(IFERROR(INDEX(Кат!$B:$B,MATCH($N4547,Кат!$I:$I,0)),INDEX(Торг!$B:$B,MATCH($N4547,Торг!$I:$I,0))),"")</f>
        <v/>
      </c>
    </row>
    <row r="4548" spans="1:15" outlineLevel="1">
      <c r="A4548" t="s">
        <v>30048</v>
      </c>
      <c r="C4548" s="191" t="s">
        <v>30049</v>
      </c>
      <c r="E4548" t="s">
        <v>30050</v>
      </c>
      <c r="F4548" t="s">
        <v>27687</v>
      </c>
      <c r="G4548" t="s">
        <v>399</v>
      </c>
      <c r="H4548">
        <v>220</v>
      </c>
      <c r="J4548" t="s">
        <v>22634</v>
      </c>
      <c r="K4548" s="132" t="str">
        <f>IFERROR(IFERROR(INDEX(Кат!$O:$O,MATCH($C4548,Кат!$I:$I,0)),INDEX(Торг!$L:$L,MATCH($C4548,Торг!$I:$I,0))),"")</f>
        <v/>
      </c>
      <c r="L4548" s="132" t="str">
        <f>IFERROR(IFERROR(INDEX(Кат!$A:$A,MATCH($C4548,Кат!$I:$I,0)),INDEX(Торг!$A:$A,MATCH($C4548,Торг!$I:$I,0))),"")</f>
        <v/>
      </c>
      <c r="M4548" s="132" t="str">
        <f>IFERROR(IFERROR(INDEX(Кат!$B:$B,MATCH($C4548,Кат!$I:$I,0)),INDEX(Торг!$B:$B,MATCH($C4548,Торг!$I:$I,0))),"")</f>
        <v/>
      </c>
      <c r="N4548" s="132" t="str">
        <f t="shared" si="70"/>
        <v>MASUMA UR18</v>
      </c>
      <c r="O4548" s="132" t="str">
        <f>IFERROR(IFERROR(INDEX(Кат!$B:$B,MATCH($N4548,Кат!$I:$I,0)),INDEX(Торг!$B:$B,MATCH($N4548,Торг!$I:$I,0))),"")</f>
        <v/>
      </c>
    </row>
    <row r="4549" spans="1:15" outlineLevel="1">
      <c r="A4549" t="s">
        <v>29071</v>
      </c>
      <c r="C4549" s="191" t="s">
        <v>29072</v>
      </c>
      <c r="E4549" t="s">
        <v>29073</v>
      </c>
      <c r="F4549" t="s">
        <v>27687</v>
      </c>
      <c r="G4549" t="s">
        <v>399</v>
      </c>
      <c r="H4549">
        <v>260</v>
      </c>
      <c r="J4549" t="s">
        <v>22634</v>
      </c>
      <c r="K4549" s="132" t="str">
        <f>IFERROR(IFERROR(INDEX(Кат!$O:$O,MATCH($C4549,Кат!$I:$I,0)),INDEX(Торг!$L:$L,MATCH($C4549,Торг!$I:$I,0))),"")</f>
        <v/>
      </c>
      <c r="L4549" s="132" t="str">
        <f>IFERROR(IFERROR(INDEX(Кат!$A:$A,MATCH($C4549,Кат!$I:$I,0)),INDEX(Торг!$A:$A,MATCH($C4549,Торг!$I:$I,0))),"")</f>
        <v/>
      </c>
      <c r="M4549" s="132" t="str">
        <f>IFERROR(IFERROR(INDEX(Кат!$B:$B,MATCH($C4549,Кат!$I:$I,0)),INDEX(Торг!$B:$B,MATCH($C4549,Торг!$I:$I,0))),"")</f>
        <v/>
      </c>
      <c r="N4549" s="132" t="str">
        <f t="shared" si="70"/>
        <v>MASUMA UR24</v>
      </c>
      <c r="O4549" s="132" t="str">
        <f>IFERROR(IFERROR(INDEX(Кат!$B:$B,MATCH($N4549,Кат!$I:$I,0)),INDEX(Торг!$B:$B,MATCH($N4549,Торг!$I:$I,0))),"")</f>
        <v/>
      </c>
    </row>
    <row r="4550" spans="1:15" outlineLevel="1">
      <c r="A4550" t="s">
        <v>29074</v>
      </c>
      <c r="C4550" s="191" t="s">
        <v>29075</v>
      </c>
      <c r="E4550" t="s">
        <v>29076</v>
      </c>
      <c r="F4550" t="s">
        <v>27687</v>
      </c>
      <c r="G4550" t="s">
        <v>399</v>
      </c>
      <c r="H4550">
        <v>290</v>
      </c>
      <c r="J4550" t="s">
        <v>22634</v>
      </c>
      <c r="K4550" s="132" t="str">
        <f>IFERROR(IFERROR(INDEX(Кат!$O:$O,MATCH($C4550,Кат!$I:$I,0)),INDEX(Торг!$L:$L,MATCH($C4550,Торг!$I:$I,0))),"")</f>
        <v/>
      </c>
      <c r="L4550" s="132" t="str">
        <f>IFERROR(IFERROR(INDEX(Кат!$A:$A,MATCH($C4550,Кат!$I:$I,0)),INDEX(Торг!$A:$A,MATCH($C4550,Торг!$I:$I,0))),"")</f>
        <v/>
      </c>
      <c r="M4550" s="132" t="str">
        <f>IFERROR(IFERROR(INDEX(Кат!$B:$B,MATCH($C4550,Кат!$I:$I,0)),INDEX(Торг!$B:$B,MATCH($C4550,Торг!$I:$I,0))),"")</f>
        <v/>
      </c>
      <c r="N4550" s="132" t="str">
        <f t="shared" si="70"/>
        <v>MASUMA UR26</v>
      </c>
      <c r="O4550" s="132" t="str">
        <f>IFERROR(IFERROR(INDEX(Кат!$B:$B,MATCH($N4550,Кат!$I:$I,0)),INDEX(Торг!$B:$B,MATCH($N4550,Торг!$I:$I,0))),"")</f>
        <v/>
      </c>
    </row>
    <row r="4551" spans="1:15" outlineLevel="1">
      <c r="A4551" t="s">
        <v>27688</v>
      </c>
      <c r="C4551" s="191" t="s">
        <v>27689</v>
      </c>
      <c r="E4551" t="s">
        <v>27690</v>
      </c>
      <c r="F4551" t="s">
        <v>27687</v>
      </c>
      <c r="G4551" t="s">
        <v>399</v>
      </c>
      <c r="H4551">
        <v>600</v>
      </c>
      <c r="J4551" t="s">
        <v>22634</v>
      </c>
      <c r="K4551" s="132" t="str">
        <f>IFERROR(IFERROR(INDEX(Кат!$O:$O,MATCH($C4551,Кат!$I:$I,0)),INDEX(Торг!$L:$L,MATCH($C4551,Торг!$I:$I,0))),"")</f>
        <v/>
      </c>
      <c r="L4551" s="132" t="str">
        <f>IFERROR(IFERROR(INDEX(Кат!$A:$A,MATCH($C4551,Кат!$I:$I,0)),INDEX(Торг!$A:$A,MATCH($C4551,Торг!$I:$I,0))),"")</f>
        <v/>
      </c>
      <c r="M4551" s="132" t="str">
        <f>IFERROR(IFERROR(INDEX(Кат!$B:$B,MATCH($C4551,Кат!$I:$I,0)),INDEX(Торг!$B:$B,MATCH($C4551,Торг!$I:$I,0))),"")</f>
        <v/>
      </c>
      <c r="N4551" s="132" t="str">
        <f t="shared" si="70"/>
        <v>MASUMA MFT-2004</v>
      </c>
      <c r="O4551" s="132" t="str">
        <f>IFERROR(IFERROR(INDEX(Кат!$B:$B,MATCH($N4551,Кат!$I:$I,0)),INDEX(Торг!$B:$B,MATCH($N4551,Торг!$I:$I,0))),"")</f>
        <v/>
      </c>
    </row>
    <row r="4552" spans="1:15" outlineLevel="1">
      <c r="A4552" t="s">
        <v>27039</v>
      </c>
      <c r="C4552" s="191"/>
      <c r="E4552" t="s">
        <v>27040</v>
      </c>
      <c r="J4552" t="s">
        <v>22634</v>
      </c>
      <c r="K4552" s="132" t="str">
        <f>IFERROR(IFERROR(INDEX(Кат!$O:$O,MATCH($C4552,Кат!$I:$I,0)),INDEX(Торг!$L:$L,MATCH($C4552,Торг!$I:$I,0))),"")</f>
        <v/>
      </c>
      <c r="L4552" s="132" t="str">
        <f>IFERROR(IFERROR(INDEX(Кат!$A:$A,MATCH($C4552,Кат!$I:$I,0)),INDEX(Торг!$A:$A,MATCH($C4552,Торг!$I:$I,0))),"")</f>
        <v/>
      </c>
      <c r="M4552" s="132" t="str">
        <f>IFERROR(IFERROR(INDEX(Кат!$B:$B,MATCH($C4552,Кат!$I:$I,0)),INDEX(Торг!$B:$B,MATCH($C4552,Торг!$I:$I,0))),"")</f>
        <v/>
      </c>
      <c r="N4552" s="132" t="str">
        <f t="shared" ref="N4552:N4615" si="71">_xlfn.CONCAT(F4552," ",C4552)</f>
        <v xml:space="preserve"> </v>
      </c>
      <c r="O4552" s="132" t="str">
        <f>IFERROR(IFERROR(INDEX(Кат!$B:$B,MATCH($N4552,Кат!$I:$I,0)),INDEX(Торг!$B:$B,MATCH($N4552,Торг!$I:$I,0))),"")</f>
        <v/>
      </c>
    </row>
    <row r="4553" spans="1:15" outlineLevel="1">
      <c r="A4553" t="s">
        <v>27041</v>
      </c>
      <c r="C4553" s="191" t="s">
        <v>27042</v>
      </c>
      <c r="E4553" t="s">
        <v>27043</v>
      </c>
      <c r="F4553" t="s">
        <v>27044</v>
      </c>
      <c r="G4553" t="s">
        <v>399</v>
      </c>
      <c r="H4553">
        <v>710</v>
      </c>
      <c r="J4553" t="s">
        <v>22634</v>
      </c>
      <c r="K4553" s="132" t="str">
        <f>IFERROR(IFERROR(INDEX(Кат!$O:$O,MATCH($C4553,Кат!$I:$I,0)),INDEX(Торг!$L:$L,MATCH($C4553,Торг!$I:$I,0))),"")</f>
        <v/>
      </c>
      <c r="L4553" s="132" t="str">
        <f>IFERROR(IFERROR(INDEX(Кат!$A:$A,MATCH($C4553,Кат!$I:$I,0)),INDEX(Торг!$A:$A,MATCH($C4553,Торг!$I:$I,0))),"")</f>
        <v/>
      </c>
      <c r="M4553" s="132" t="str">
        <f>IFERROR(IFERROR(INDEX(Кат!$B:$B,MATCH($C4553,Кат!$I:$I,0)),INDEX(Торг!$B:$B,MATCH($C4553,Торг!$I:$I,0))),"")</f>
        <v/>
      </c>
      <c r="N4553" s="132" t="str">
        <f t="shared" si="71"/>
        <v>MECAFILTER ELP9490</v>
      </c>
      <c r="O4553" s="132" t="str">
        <f>IFERROR(IFERROR(INDEX(Кат!$B:$B,MATCH($N4553,Кат!$I:$I,0)),INDEX(Торг!$B:$B,MATCH($N4553,Торг!$I:$I,0))),"")</f>
        <v/>
      </c>
    </row>
    <row r="4554" spans="1:15" outlineLevel="1">
      <c r="A4554" t="s">
        <v>27045</v>
      </c>
      <c r="C4554" s="191" t="s">
        <v>27046</v>
      </c>
      <c r="E4554" t="s">
        <v>27047</v>
      </c>
      <c r="F4554" t="s">
        <v>27044</v>
      </c>
      <c r="G4554" t="s">
        <v>399</v>
      </c>
      <c r="H4554">
        <v>410</v>
      </c>
      <c r="J4554" t="s">
        <v>22634</v>
      </c>
      <c r="K4554" s="132" t="str">
        <f>IFERROR(IFERROR(INDEX(Кат!$O:$O,MATCH($C4554,Кат!$I:$I,0)),INDEX(Торг!$L:$L,MATCH($C4554,Торг!$I:$I,0))),"")</f>
        <v/>
      </c>
      <c r="L4554" s="132" t="str">
        <f>IFERROR(IFERROR(INDEX(Кат!$A:$A,MATCH($C4554,Кат!$I:$I,0)),INDEX(Торг!$A:$A,MATCH($C4554,Торг!$I:$I,0))),"")</f>
        <v/>
      </c>
      <c r="M4554" s="132" t="str">
        <f>IFERROR(IFERROR(INDEX(Кат!$B:$B,MATCH($C4554,Кат!$I:$I,0)),INDEX(Торг!$B:$B,MATCH($C4554,Торг!$I:$I,0))),"")</f>
        <v/>
      </c>
      <c r="N4554" s="132" t="str">
        <f t="shared" si="71"/>
        <v>MECAFILTER ELH4081</v>
      </c>
      <c r="O4554" s="132" t="str">
        <f>IFERROR(IFERROR(INDEX(Кат!$B:$B,MATCH($N4554,Кат!$I:$I,0)),INDEX(Торг!$B:$B,MATCH($N4554,Торг!$I:$I,0))),"")</f>
        <v/>
      </c>
    </row>
    <row r="4555" spans="1:15" outlineLevel="1">
      <c r="A4555" t="s">
        <v>27048</v>
      </c>
      <c r="C4555" s="191" t="s">
        <v>27049</v>
      </c>
      <c r="E4555" t="s">
        <v>27050</v>
      </c>
      <c r="F4555" t="s">
        <v>27044</v>
      </c>
      <c r="G4555" t="s">
        <v>399</v>
      </c>
      <c r="H4555">
        <v>350</v>
      </c>
      <c r="J4555" t="s">
        <v>22634</v>
      </c>
      <c r="K4555" s="132" t="str">
        <f>IFERROR(IFERROR(INDEX(Кат!$O:$O,MATCH($C4555,Кат!$I:$I,0)),INDEX(Торг!$L:$L,MATCH($C4555,Торг!$I:$I,0))),"")</f>
        <v/>
      </c>
      <c r="L4555" s="132" t="str">
        <f>IFERROR(IFERROR(INDEX(Кат!$A:$A,MATCH($C4555,Кат!$I:$I,0)),INDEX(Торг!$A:$A,MATCH($C4555,Торг!$I:$I,0))),"")</f>
        <v/>
      </c>
      <c r="M4555" s="132" t="str">
        <f>IFERROR(IFERROR(INDEX(Кат!$B:$B,MATCH($C4555,Кат!$I:$I,0)),INDEX(Торг!$B:$B,MATCH($C4555,Торг!$I:$I,0))),"")</f>
        <v/>
      </c>
      <c r="N4555" s="132" t="str">
        <f t="shared" si="71"/>
        <v>MECAFILTER ELH4317</v>
      </c>
      <c r="O4555" s="132" t="str">
        <f>IFERROR(IFERROR(INDEX(Кат!$B:$B,MATCH($N4555,Кат!$I:$I,0)),INDEX(Торг!$B:$B,MATCH($N4555,Торг!$I:$I,0))),"")</f>
        <v/>
      </c>
    </row>
    <row r="4556" spans="1:15" outlineLevel="1">
      <c r="A4556" t="s">
        <v>24099</v>
      </c>
      <c r="C4556" s="191"/>
      <c r="E4556" t="s">
        <v>6586</v>
      </c>
      <c r="J4556" t="s">
        <v>22634</v>
      </c>
      <c r="K4556" s="132" t="str">
        <f>IFERROR(IFERROR(INDEX(Кат!$O:$O,MATCH($C4556,Кат!$I:$I,0)),INDEX(Торг!$L:$L,MATCH($C4556,Торг!$I:$I,0))),"")</f>
        <v/>
      </c>
      <c r="L4556" s="132" t="str">
        <f>IFERROR(IFERROR(INDEX(Кат!$A:$A,MATCH($C4556,Кат!$I:$I,0)),INDEX(Торг!$A:$A,MATCH($C4556,Торг!$I:$I,0))),"")</f>
        <v/>
      </c>
      <c r="M4556" s="132" t="str">
        <f>IFERROR(IFERROR(INDEX(Кат!$B:$B,MATCH($C4556,Кат!$I:$I,0)),INDEX(Торг!$B:$B,MATCH($C4556,Торг!$I:$I,0))),"")</f>
        <v/>
      </c>
      <c r="N4556" s="132" t="str">
        <f t="shared" si="71"/>
        <v xml:space="preserve"> </v>
      </c>
      <c r="O4556" s="132" t="str">
        <f>IFERROR(IFERROR(INDEX(Кат!$B:$B,MATCH($N4556,Кат!$I:$I,0)),INDEX(Торг!$B:$B,MATCH($N4556,Торг!$I:$I,0))),"")</f>
        <v/>
      </c>
    </row>
    <row r="4557" spans="1:15" outlineLevel="1">
      <c r="A4557" t="s">
        <v>17394</v>
      </c>
      <c r="C4557" s="191" t="s">
        <v>6587</v>
      </c>
      <c r="E4557" t="s">
        <v>6588</v>
      </c>
      <c r="F4557" t="s">
        <v>6586</v>
      </c>
      <c r="G4557" t="s">
        <v>399</v>
      </c>
      <c r="H4557">
        <v>15200</v>
      </c>
      <c r="J4557" t="s">
        <v>22634</v>
      </c>
      <c r="K4557" s="132" t="str">
        <f>IFERROR(IFERROR(INDEX(Кат!$O:$O,MATCH($C4557,Кат!$I:$I,0)),INDEX(Торг!$L:$L,MATCH($C4557,Торг!$I:$I,0))),"")</f>
        <v/>
      </c>
      <c r="L4557" s="132" t="str">
        <f>IFERROR(IFERROR(INDEX(Кат!$A:$A,MATCH($C4557,Кат!$I:$I,0)),INDEX(Торг!$A:$A,MATCH($C4557,Торг!$I:$I,0))),"")</f>
        <v/>
      </c>
      <c r="M4557" s="132" t="str">
        <f>IFERROR(IFERROR(INDEX(Кат!$B:$B,MATCH($C4557,Кат!$I:$I,0)),INDEX(Торг!$B:$B,MATCH($C4557,Торг!$I:$I,0))),"")</f>
        <v/>
      </c>
      <c r="N4557" s="132" t="str">
        <f t="shared" si="71"/>
        <v>MEGA AMPER TG11C063</v>
      </c>
      <c r="O4557" s="132" t="str">
        <f>IFERROR(IFERROR(INDEX(Кат!$B:$B,MATCH($N4557,Кат!$I:$I,0)),INDEX(Торг!$B:$B,MATCH($N4557,Торг!$I:$I,0))),"")</f>
        <v/>
      </c>
    </row>
    <row r="4558" spans="1:15" outlineLevel="1">
      <c r="A4558" t="s">
        <v>24100</v>
      </c>
      <c r="C4558" s="191"/>
      <c r="E4558" t="s">
        <v>2428</v>
      </c>
      <c r="J4558" t="s">
        <v>22634</v>
      </c>
      <c r="K4558" s="132" t="str">
        <f>IFERROR(IFERROR(INDEX(Кат!$O:$O,MATCH($C4558,Кат!$I:$I,0)),INDEX(Торг!$L:$L,MATCH($C4558,Торг!$I:$I,0))),"")</f>
        <v/>
      </c>
      <c r="L4558" s="132" t="str">
        <f>IFERROR(IFERROR(INDEX(Кат!$A:$A,MATCH($C4558,Кат!$I:$I,0)),INDEX(Торг!$A:$A,MATCH($C4558,Торг!$I:$I,0))),"")</f>
        <v/>
      </c>
      <c r="M4558" s="132" t="str">
        <f>IFERROR(IFERROR(INDEX(Кат!$B:$B,MATCH($C4558,Кат!$I:$I,0)),INDEX(Торг!$B:$B,MATCH($C4558,Торг!$I:$I,0))),"")</f>
        <v/>
      </c>
      <c r="N4558" s="132" t="str">
        <f t="shared" si="71"/>
        <v xml:space="preserve"> </v>
      </c>
      <c r="O4558" s="132" t="str">
        <f>IFERROR(IFERROR(INDEX(Кат!$B:$B,MATCH($N4558,Кат!$I:$I,0)),INDEX(Торг!$B:$B,MATCH($N4558,Торг!$I:$I,0))),"")</f>
        <v/>
      </c>
    </row>
    <row r="4559" spans="1:15" outlineLevel="1">
      <c r="A4559" t="s">
        <v>17395</v>
      </c>
      <c r="C4559" s="191" t="s">
        <v>2429</v>
      </c>
      <c r="E4559" t="s">
        <v>2430</v>
      </c>
      <c r="F4559" t="s">
        <v>2428</v>
      </c>
      <c r="G4559" t="s">
        <v>399</v>
      </c>
      <c r="H4559">
        <v>800</v>
      </c>
      <c r="J4559" t="s">
        <v>22634</v>
      </c>
      <c r="K4559" s="132" t="str">
        <f>IFERROR(IFERROR(INDEX(Кат!$O:$O,MATCH($C4559,Кат!$I:$I,0)),INDEX(Торг!$L:$L,MATCH($C4559,Торг!$I:$I,0))),"")</f>
        <v/>
      </c>
      <c r="L4559" s="132" t="str">
        <f>IFERROR(IFERROR(INDEX(Кат!$A:$A,MATCH($C4559,Кат!$I:$I,0)),INDEX(Торг!$A:$A,MATCH($C4559,Торг!$I:$I,0))),"")</f>
        <v/>
      </c>
      <c r="M4559" s="132" t="str">
        <f>IFERROR(IFERROR(INDEX(Кат!$B:$B,MATCH($C4559,Кат!$I:$I,0)),INDEX(Торг!$B:$B,MATCH($C4559,Торг!$I:$I,0))),"")</f>
        <v/>
      </c>
      <c r="N4559" s="132" t="str">
        <f t="shared" si="71"/>
        <v>MEGAVOLT MV0580453453</v>
      </c>
      <c r="O4559" s="132" t="str">
        <f>IFERROR(IFERROR(INDEX(Кат!$B:$B,MATCH($N4559,Кат!$I:$I,0)),INDEX(Торг!$B:$B,MATCH($N4559,Торг!$I:$I,0))),"")</f>
        <v/>
      </c>
    </row>
    <row r="4560" spans="1:15" outlineLevel="1">
      <c r="A4560" t="s">
        <v>17396</v>
      </c>
      <c r="C4560" s="191" t="s">
        <v>2431</v>
      </c>
      <c r="E4560" t="s">
        <v>2432</v>
      </c>
      <c r="F4560" t="s">
        <v>2428</v>
      </c>
      <c r="G4560" t="s">
        <v>399</v>
      </c>
      <c r="H4560">
        <v>900</v>
      </c>
      <c r="J4560" t="s">
        <v>22634</v>
      </c>
      <c r="K4560" s="132" t="str">
        <f>IFERROR(IFERROR(INDEX(Кат!$O:$O,MATCH($C4560,Кат!$I:$I,0)),INDEX(Торг!$L:$L,MATCH($C4560,Торг!$I:$I,0))),"")</f>
        <v/>
      </c>
      <c r="L4560" s="132" t="str">
        <f>IFERROR(IFERROR(INDEX(Кат!$A:$A,MATCH($C4560,Кат!$I:$I,0)),INDEX(Торг!$A:$A,MATCH($C4560,Торг!$I:$I,0))),"")</f>
        <v/>
      </c>
      <c r="M4560" s="132" t="str">
        <f>IFERROR(IFERROR(INDEX(Кат!$B:$B,MATCH($C4560,Кат!$I:$I,0)),INDEX(Торг!$B:$B,MATCH($C4560,Торг!$I:$I,0))),"")</f>
        <v/>
      </c>
      <c r="N4560" s="132" t="str">
        <f t="shared" si="71"/>
        <v>MEGAVOLT MV8450008680</v>
      </c>
      <c r="O4560" s="132" t="str">
        <f>IFERROR(IFERROR(INDEX(Кат!$B:$B,MATCH($N4560,Кат!$I:$I,0)),INDEX(Торг!$B:$B,MATCH($N4560,Торг!$I:$I,0))),"")</f>
        <v/>
      </c>
    </row>
    <row r="4561" spans="1:15" outlineLevel="1">
      <c r="A4561" t="s">
        <v>22854</v>
      </c>
      <c r="C4561" s="191" t="s">
        <v>22855</v>
      </c>
      <c r="E4561" t="s">
        <v>22856</v>
      </c>
      <c r="F4561" t="s">
        <v>2428</v>
      </c>
      <c r="G4561" t="s">
        <v>399</v>
      </c>
      <c r="H4561">
        <v>750</v>
      </c>
      <c r="J4561" t="s">
        <v>22634</v>
      </c>
      <c r="K4561" s="132" t="str">
        <f>IFERROR(IFERROR(INDEX(Кат!$O:$O,MATCH($C4561,Кат!$I:$I,0)),INDEX(Торг!$L:$L,MATCH($C4561,Торг!$I:$I,0))),"")</f>
        <v/>
      </c>
      <c r="L4561" s="132" t="str">
        <f>IFERROR(IFERROR(INDEX(Кат!$A:$A,MATCH($C4561,Кат!$I:$I,0)),INDEX(Торг!$A:$A,MATCH($C4561,Торг!$I:$I,0))),"")</f>
        <v/>
      </c>
      <c r="M4561" s="132" t="str">
        <f>IFERROR(IFERROR(INDEX(Кат!$B:$B,MATCH($C4561,Кат!$I:$I,0)),INDEX(Торг!$B:$B,MATCH($C4561,Торг!$I:$I,0))),"")</f>
        <v/>
      </c>
      <c r="N4561" s="132" t="str">
        <f t="shared" si="71"/>
        <v>MEGAVOLT HEP-02A</v>
      </c>
      <c r="O4561" s="132" t="str">
        <f>IFERROR(IFERROR(INDEX(Кат!$B:$B,MATCH($N4561,Кат!$I:$I,0)),INDEX(Торг!$B:$B,MATCH($N4561,Торг!$I:$I,0))),"")</f>
        <v/>
      </c>
    </row>
    <row r="4562" spans="1:15" outlineLevel="1">
      <c r="A4562" t="s">
        <v>32293</v>
      </c>
      <c r="C4562" s="191"/>
      <c r="E4562" t="s">
        <v>32294</v>
      </c>
      <c r="J4562" t="s">
        <v>22634</v>
      </c>
      <c r="K4562" s="132" t="str">
        <f>IFERROR(IFERROR(INDEX(Кат!$O:$O,MATCH($C4562,Кат!$I:$I,0)),INDEX(Торг!$L:$L,MATCH($C4562,Торг!$I:$I,0))),"")</f>
        <v/>
      </c>
      <c r="L4562" s="132" t="str">
        <f>IFERROR(IFERROR(INDEX(Кат!$A:$A,MATCH($C4562,Кат!$I:$I,0)),INDEX(Торг!$A:$A,MATCH($C4562,Торг!$I:$I,0))),"")</f>
        <v/>
      </c>
      <c r="M4562" s="132" t="str">
        <f>IFERROR(IFERROR(INDEX(Кат!$B:$B,MATCH($C4562,Кат!$I:$I,0)),INDEX(Торг!$B:$B,MATCH($C4562,Торг!$I:$I,0))),"")</f>
        <v/>
      </c>
      <c r="N4562" s="132" t="str">
        <f t="shared" si="71"/>
        <v xml:space="preserve"> </v>
      </c>
      <c r="O4562" s="132" t="str">
        <f>IFERROR(IFERROR(INDEX(Кат!$B:$B,MATCH($N4562,Кат!$I:$I,0)),INDEX(Торг!$B:$B,MATCH($N4562,Торг!$I:$I,0))),"")</f>
        <v/>
      </c>
    </row>
    <row r="4563" spans="1:15" outlineLevel="1">
      <c r="A4563" t="s">
        <v>32295</v>
      </c>
      <c r="C4563" s="191">
        <v>1061002</v>
      </c>
      <c r="E4563" t="s">
        <v>32296</v>
      </c>
      <c r="F4563" t="s">
        <v>32297</v>
      </c>
      <c r="G4563" t="s">
        <v>399</v>
      </c>
      <c r="H4563">
        <v>170</v>
      </c>
      <c r="J4563" t="s">
        <v>22634</v>
      </c>
      <c r="K4563" s="132" t="str">
        <f>IFERROR(IFERROR(INDEX(Кат!$O:$O,MATCH($C4563,Кат!$I:$I,0)),INDEX(Торг!$L:$L,MATCH($C4563,Торг!$I:$I,0))),"")</f>
        <v/>
      </c>
      <c r="L4563" s="132" t="str">
        <f>IFERROR(IFERROR(INDEX(Кат!$A:$A,MATCH($C4563,Кат!$I:$I,0)),INDEX(Торг!$A:$A,MATCH($C4563,Торг!$I:$I,0))),"")</f>
        <v/>
      </c>
      <c r="M4563" s="132" t="str">
        <f>IFERROR(IFERROR(INDEX(Кат!$B:$B,MATCH($C4563,Кат!$I:$I,0)),INDEX(Торг!$B:$B,MATCH($C4563,Торг!$I:$I,0))),"")</f>
        <v/>
      </c>
      <c r="N4563" s="132" t="str">
        <f t="shared" si="71"/>
        <v>METACO 1061002</v>
      </c>
      <c r="O4563" s="132" t="str">
        <f>IFERROR(IFERROR(INDEX(Кат!$B:$B,MATCH($N4563,Кат!$I:$I,0)),INDEX(Торг!$B:$B,MATCH($N4563,Торг!$I:$I,0))),"")</f>
        <v/>
      </c>
    </row>
    <row r="4564" spans="1:15" outlineLevel="1">
      <c r="A4564" t="s">
        <v>24101</v>
      </c>
      <c r="C4564" s="191"/>
      <c r="E4564" t="s">
        <v>24102</v>
      </c>
      <c r="J4564" t="s">
        <v>22634</v>
      </c>
      <c r="K4564" s="132" t="str">
        <f>IFERROR(IFERROR(INDEX(Кат!$O:$O,MATCH($C4564,Кат!$I:$I,0)),INDEX(Торг!$L:$L,MATCH($C4564,Торг!$I:$I,0))),"")</f>
        <v/>
      </c>
      <c r="L4564" s="132" t="str">
        <f>IFERROR(IFERROR(INDEX(Кат!$A:$A,MATCH($C4564,Кат!$I:$I,0)),INDEX(Торг!$A:$A,MATCH($C4564,Торг!$I:$I,0))),"")</f>
        <v/>
      </c>
      <c r="M4564" s="132" t="str">
        <f>IFERROR(IFERROR(INDEX(Кат!$B:$B,MATCH($C4564,Кат!$I:$I,0)),INDEX(Торг!$B:$B,MATCH($C4564,Торг!$I:$I,0))),"")</f>
        <v/>
      </c>
      <c r="N4564" s="132" t="str">
        <f t="shared" si="71"/>
        <v xml:space="preserve"> </v>
      </c>
      <c r="O4564" s="132" t="str">
        <f>IFERROR(IFERROR(INDEX(Кат!$B:$B,MATCH($N4564,Кат!$I:$I,0)),INDEX(Торг!$B:$B,MATCH($N4564,Торг!$I:$I,0))),"")</f>
        <v/>
      </c>
    </row>
    <row r="4565" spans="1:15" outlineLevel="1">
      <c r="A4565" t="s">
        <v>22656</v>
      </c>
      <c r="C4565" s="191" t="s">
        <v>22657</v>
      </c>
      <c r="E4565" t="s">
        <v>22658</v>
      </c>
      <c r="F4565" t="s">
        <v>2435</v>
      </c>
      <c r="G4565" t="s">
        <v>399</v>
      </c>
      <c r="H4565">
        <v>470</v>
      </c>
      <c r="J4565" t="s">
        <v>22634</v>
      </c>
      <c r="K4565" s="132" t="str">
        <f>IFERROR(IFERROR(INDEX(Кат!$O:$O,MATCH($C4565,Кат!$I:$I,0)),INDEX(Торг!$L:$L,MATCH($C4565,Торг!$I:$I,0))),"")</f>
        <v/>
      </c>
      <c r="L4565" s="132" t="str">
        <f>IFERROR(IFERROR(INDEX(Кат!$A:$A,MATCH($C4565,Кат!$I:$I,0)),INDEX(Торг!$A:$A,MATCH($C4565,Торг!$I:$I,0))),"")</f>
        <v/>
      </c>
      <c r="M4565" s="132" t="str">
        <f>IFERROR(IFERROR(INDEX(Кат!$B:$B,MATCH($C4565,Кат!$I:$I,0)),INDEX(Торг!$B:$B,MATCH($C4565,Торг!$I:$I,0))),"")</f>
        <v/>
      </c>
      <c r="N4565" s="132" t="str">
        <f t="shared" si="71"/>
        <v>METAL INCAR 10.0400.01</v>
      </c>
      <c r="O4565" s="132" t="str">
        <f>IFERROR(IFERROR(INDEX(Кат!$B:$B,MATCH($N4565,Кат!$I:$I,0)),INDEX(Торг!$B:$B,MATCH($N4565,Торг!$I:$I,0))),"")</f>
        <v/>
      </c>
    </row>
    <row r="4566" spans="1:15" outlineLevel="1">
      <c r="A4566" t="s">
        <v>22659</v>
      </c>
      <c r="C4566" s="191" t="s">
        <v>22660</v>
      </c>
      <c r="E4566" t="s">
        <v>22661</v>
      </c>
      <c r="F4566" t="s">
        <v>2435</v>
      </c>
      <c r="G4566" t="s">
        <v>399</v>
      </c>
      <c r="H4566">
        <v>370</v>
      </c>
      <c r="J4566" t="s">
        <v>22634</v>
      </c>
      <c r="K4566" s="132" t="str">
        <f>IFERROR(IFERROR(INDEX(Кат!$O:$O,MATCH($C4566,Кат!$I:$I,0)),INDEX(Торг!$L:$L,MATCH($C4566,Торг!$I:$I,0))),"")</f>
        <v/>
      </c>
      <c r="L4566" s="132" t="str">
        <f>IFERROR(IFERROR(INDEX(Кат!$A:$A,MATCH($C4566,Кат!$I:$I,0)),INDEX(Торг!$A:$A,MATCH($C4566,Торг!$I:$I,0))),"")</f>
        <v/>
      </c>
      <c r="M4566" s="132" t="str">
        <f>IFERROR(IFERROR(INDEX(Кат!$B:$B,MATCH($C4566,Кат!$I:$I,0)),INDEX(Торг!$B:$B,MATCH($C4566,Торг!$I:$I,0))),"")</f>
        <v/>
      </c>
      <c r="N4566" s="132" t="str">
        <f t="shared" si="71"/>
        <v>METAL INCAR 10.0200.21</v>
      </c>
      <c r="O4566" s="132" t="str">
        <f>IFERROR(IFERROR(INDEX(Кат!$B:$B,MATCH($N4566,Кат!$I:$I,0)),INDEX(Торг!$B:$B,MATCH($N4566,Торг!$I:$I,0))),"")</f>
        <v/>
      </c>
    </row>
    <row r="4567" spans="1:15" outlineLevel="1">
      <c r="A4567" t="s">
        <v>17397</v>
      </c>
      <c r="C4567" s="191" t="s">
        <v>2433</v>
      </c>
      <c r="E4567" t="s">
        <v>2434</v>
      </c>
      <c r="F4567" t="s">
        <v>2435</v>
      </c>
      <c r="G4567" t="s">
        <v>399</v>
      </c>
      <c r="H4567">
        <v>610</v>
      </c>
      <c r="J4567" t="s">
        <v>22634</v>
      </c>
      <c r="K4567" s="132" t="str">
        <f>IFERROR(IFERROR(INDEX(Кат!$O:$O,MATCH($C4567,Кат!$I:$I,0)),INDEX(Торг!$L:$L,MATCH($C4567,Торг!$I:$I,0))),"")</f>
        <v/>
      </c>
      <c r="L4567" s="132" t="str">
        <f>IFERROR(IFERROR(INDEX(Кат!$A:$A,MATCH($C4567,Кат!$I:$I,0)),INDEX(Торг!$A:$A,MATCH($C4567,Торг!$I:$I,0))),"")</f>
        <v/>
      </c>
      <c r="M4567" s="132" t="str">
        <f>IFERROR(IFERROR(INDEX(Кат!$B:$B,MATCH($C4567,Кат!$I:$I,0)),INDEX(Торг!$B:$B,MATCH($C4567,Торг!$I:$I,0))),"")</f>
        <v/>
      </c>
      <c r="N4567" s="132" t="str">
        <f t="shared" si="71"/>
        <v>METAL INCAR 10.2182.26</v>
      </c>
      <c r="O4567" s="132" t="str">
        <f>IFERROR(IFERROR(INDEX(Кат!$B:$B,MATCH($N4567,Кат!$I:$I,0)),INDEX(Торг!$B:$B,MATCH($N4567,Торг!$I:$I,0))),"")</f>
        <v/>
      </c>
    </row>
    <row r="4568" spans="1:15" outlineLevel="1">
      <c r="A4568" t="s">
        <v>17398</v>
      </c>
      <c r="C4568" s="191" t="s">
        <v>2436</v>
      </c>
      <c r="E4568" t="s">
        <v>2437</v>
      </c>
      <c r="F4568" t="s">
        <v>2435</v>
      </c>
      <c r="G4568" t="s">
        <v>399</v>
      </c>
      <c r="H4568">
        <v>380</v>
      </c>
      <c r="J4568" t="s">
        <v>22634</v>
      </c>
      <c r="K4568" s="132" t="str">
        <f>IFERROR(IFERROR(INDEX(Кат!$O:$O,MATCH($C4568,Кат!$I:$I,0)),INDEX(Торг!$L:$L,MATCH($C4568,Торг!$I:$I,0))),"")</f>
        <v/>
      </c>
      <c r="L4568" s="132" t="str">
        <f>IFERROR(IFERROR(INDEX(Кат!$A:$A,MATCH($C4568,Кат!$I:$I,0)),INDEX(Торг!$A:$A,MATCH($C4568,Торг!$I:$I,0))),"")</f>
        <v/>
      </c>
      <c r="M4568" s="132" t="str">
        <f>IFERROR(IFERROR(INDEX(Кат!$B:$B,MATCH($C4568,Кат!$I:$I,0)),INDEX(Торг!$B:$B,MATCH($C4568,Торг!$I:$I,0))),"")</f>
        <v/>
      </c>
      <c r="N4568" s="132" t="str">
        <f t="shared" si="71"/>
        <v>METAL INCAR 10.0100.01</v>
      </c>
      <c r="O4568" s="132" t="str">
        <f>IFERROR(IFERROR(INDEX(Кат!$B:$B,MATCH($N4568,Кат!$I:$I,0)),INDEX(Торг!$B:$B,MATCH($N4568,Торг!$I:$I,0))),"")</f>
        <v/>
      </c>
    </row>
    <row r="4569" spans="1:15" outlineLevel="1">
      <c r="A4569" t="s">
        <v>17399</v>
      </c>
      <c r="C4569" s="191" t="s">
        <v>6589</v>
      </c>
      <c r="E4569" t="s">
        <v>6590</v>
      </c>
      <c r="F4569" t="s">
        <v>2435</v>
      </c>
      <c r="G4569" t="s">
        <v>399</v>
      </c>
      <c r="H4569">
        <v>300</v>
      </c>
      <c r="J4569" t="s">
        <v>22634</v>
      </c>
      <c r="K4569" s="132" t="str">
        <f>IFERROR(IFERROR(INDEX(Кат!$O:$O,MATCH($C4569,Кат!$I:$I,0)),INDEX(Торг!$L:$L,MATCH($C4569,Торг!$I:$I,0))),"")</f>
        <v/>
      </c>
      <c r="L4569" s="132" t="str">
        <f>IFERROR(IFERROR(INDEX(Кат!$A:$A,MATCH($C4569,Кат!$I:$I,0)),INDEX(Торг!$A:$A,MATCH($C4569,Торг!$I:$I,0))),"")</f>
        <v/>
      </c>
      <c r="M4569" s="132" t="str">
        <f>IFERROR(IFERROR(INDEX(Кат!$B:$B,MATCH($C4569,Кат!$I:$I,0)),INDEX(Торг!$B:$B,MATCH($C4569,Торг!$I:$I,0))),"")</f>
        <v/>
      </c>
      <c r="N4569" s="132" t="str">
        <f t="shared" si="71"/>
        <v>METAL INCAR 10.0100.21</v>
      </c>
      <c r="O4569" s="132" t="str">
        <f>IFERROR(IFERROR(INDEX(Кат!$B:$B,MATCH($N4569,Кат!$I:$I,0)),INDEX(Торг!$B:$B,MATCH($N4569,Торг!$I:$I,0))),"")</f>
        <v/>
      </c>
    </row>
    <row r="4570" spans="1:15" outlineLevel="1">
      <c r="A4570" t="s">
        <v>17400</v>
      </c>
      <c r="C4570" s="191" t="s">
        <v>2438</v>
      </c>
      <c r="E4570" t="s">
        <v>2439</v>
      </c>
      <c r="F4570" t="s">
        <v>2435</v>
      </c>
      <c r="G4570" t="s">
        <v>399</v>
      </c>
      <c r="H4570">
        <v>390</v>
      </c>
      <c r="J4570" t="s">
        <v>22634</v>
      </c>
      <c r="K4570" s="132" t="str">
        <f>IFERROR(IFERROR(INDEX(Кат!$O:$O,MATCH($C4570,Кат!$I:$I,0)),INDEX(Торг!$L:$L,MATCH($C4570,Торг!$I:$I,0))),"")</f>
        <v/>
      </c>
      <c r="L4570" s="132" t="str">
        <f>IFERROR(IFERROR(INDEX(Кат!$A:$A,MATCH($C4570,Кат!$I:$I,0)),INDEX(Торг!$A:$A,MATCH($C4570,Торг!$I:$I,0))),"")</f>
        <v/>
      </c>
      <c r="M4570" s="132" t="str">
        <f>IFERROR(IFERROR(INDEX(Кат!$B:$B,MATCH($C4570,Кат!$I:$I,0)),INDEX(Торг!$B:$B,MATCH($C4570,Торг!$I:$I,0))),"")</f>
        <v/>
      </c>
      <c r="N4570" s="132" t="str">
        <f t="shared" si="71"/>
        <v>METAL INCAR 10.0300.01</v>
      </c>
      <c r="O4570" s="132" t="str">
        <f>IFERROR(IFERROR(INDEX(Кат!$B:$B,MATCH($N4570,Кат!$I:$I,0)),INDEX(Торг!$B:$B,MATCH($N4570,Торг!$I:$I,0))),"")</f>
        <v/>
      </c>
    </row>
    <row r="4571" spans="1:15" outlineLevel="1">
      <c r="A4571" t="s">
        <v>17401</v>
      </c>
      <c r="C4571" s="191" t="s">
        <v>6591</v>
      </c>
      <c r="E4571" t="s">
        <v>6592</v>
      </c>
      <c r="F4571" t="s">
        <v>2435</v>
      </c>
      <c r="G4571" t="s">
        <v>399</v>
      </c>
      <c r="H4571">
        <v>320</v>
      </c>
      <c r="J4571" t="s">
        <v>22634</v>
      </c>
      <c r="K4571" s="132" t="str">
        <f>IFERROR(IFERROR(INDEX(Кат!$O:$O,MATCH($C4571,Кат!$I:$I,0)),INDEX(Торг!$L:$L,MATCH($C4571,Торг!$I:$I,0))),"")</f>
        <v/>
      </c>
      <c r="L4571" s="132" t="str">
        <f>IFERROR(IFERROR(INDEX(Кат!$A:$A,MATCH($C4571,Кат!$I:$I,0)),INDEX(Торг!$A:$A,MATCH($C4571,Торг!$I:$I,0))),"")</f>
        <v/>
      </c>
      <c r="M4571" s="132" t="str">
        <f>IFERROR(IFERROR(INDEX(Кат!$B:$B,MATCH($C4571,Кат!$I:$I,0)),INDEX(Торг!$B:$B,MATCH($C4571,Торг!$I:$I,0))),"")</f>
        <v/>
      </c>
      <c r="N4571" s="132" t="str">
        <f t="shared" si="71"/>
        <v>METAL INCAR 10.0300.21</v>
      </c>
      <c r="O4571" s="132" t="str">
        <f>IFERROR(IFERROR(INDEX(Кат!$B:$B,MATCH($N4571,Кат!$I:$I,0)),INDEX(Торг!$B:$B,MATCH($N4571,Торг!$I:$I,0))),"")</f>
        <v/>
      </c>
    </row>
    <row r="4572" spans="1:15" outlineLevel="1">
      <c r="A4572" t="s">
        <v>30254</v>
      </c>
      <c r="C4572" s="191" t="s">
        <v>30255</v>
      </c>
      <c r="E4572" t="s">
        <v>30256</v>
      </c>
      <c r="F4572" t="s">
        <v>2435</v>
      </c>
      <c r="G4572" t="s">
        <v>399</v>
      </c>
      <c r="H4572">
        <v>410</v>
      </c>
      <c r="J4572" t="s">
        <v>22634</v>
      </c>
      <c r="K4572" s="132" t="str">
        <f>IFERROR(IFERROR(INDEX(Кат!$O:$O,MATCH($C4572,Кат!$I:$I,0)),INDEX(Торг!$L:$L,MATCH($C4572,Торг!$I:$I,0))),"")</f>
        <v/>
      </c>
      <c r="L4572" s="132" t="str">
        <f>IFERROR(IFERROR(INDEX(Кат!$A:$A,MATCH($C4572,Кат!$I:$I,0)),INDEX(Торг!$A:$A,MATCH($C4572,Торг!$I:$I,0))),"")</f>
        <v/>
      </c>
      <c r="M4572" s="132" t="str">
        <f>IFERROR(IFERROR(INDEX(Кат!$B:$B,MATCH($C4572,Кат!$I:$I,0)),INDEX(Торг!$B:$B,MATCH($C4572,Торг!$I:$I,0))),"")</f>
        <v/>
      </c>
      <c r="N4572" s="132" t="str">
        <f t="shared" si="71"/>
        <v>METAL INCAR 10.0110.01</v>
      </c>
      <c r="O4572" s="132" t="str">
        <f>IFERROR(IFERROR(INDEX(Кат!$B:$B,MATCH($N4572,Кат!$I:$I,0)),INDEX(Торг!$B:$B,MATCH($N4572,Торг!$I:$I,0))),"")</f>
        <v/>
      </c>
    </row>
    <row r="4573" spans="1:15" outlineLevel="1">
      <c r="A4573" t="s">
        <v>23200</v>
      </c>
      <c r="C4573" s="191" t="s">
        <v>23201</v>
      </c>
      <c r="E4573" t="s">
        <v>23202</v>
      </c>
      <c r="F4573" t="s">
        <v>2435</v>
      </c>
      <c r="G4573" t="s">
        <v>399</v>
      </c>
      <c r="H4573">
        <v>420</v>
      </c>
      <c r="J4573" t="s">
        <v>22634</v>
      </c>
      <c r="K4573" s="132" t="str">
        <f>IFERROR(IFERROR(INDEX(Кат!$O:$O,MATCH($C4573,Кат!$I:$I,0)),INDEX(Торг!$L:$L,MATCH($C4573,Торг!$I:$I,0))),"")</f>
        <v/>
      </c>
      <c r="L4573" s="132" t="str">
        <f>IFERROR(IFERROR(INDEX(Кат!$A:$A,MATCH($C4573,Кат!$I:$I,0)),INDEX(Торг!$A:$A,MATCH($C4573,Торг!$I:$I,0))),"")</f>
        <v/>
      </c>
      <c r="M4573" s="132" t="str">
        <f>IFERROR(IFERROR(INDEX(Кат!$B:$B,MATCH($C4573,Кат!$I:$I,0)),INDEX(Торг!$B:$B,MATCH($C4573,Торг!$I:$I,0))),"")</f>
        <v/>
      </c>
      <c r="N4573" s="132" t="str">
        <f t="shared" si="71"/>
        <v>METAL INCAR 10.0102.02</v>
      </c>
      <c r="O4573" s="132" t="str">
        <f>IFERROR(IFERROR(INDEX(Кат!$B:$B,MATCH($N4573,Кат!$I:$I,0)),INDEX(Торг!$B:$B,MATCH($N4573,Торг!$I:$I,0))),"")</f>
        <v/>
      </c>
    </row>
    <row r="4574" spans="1:15" outlineLevel="1">
      <c r="A4574" t="s">
        <v>25044</v>
      </c>
      <c r="C4574" s="191" t="s">
        <v>25045</v>
      </c>
      <c r="E4574" t="s">
        <v>25046</v>
      </c>
      <c r="F4574" t="s">
        <v>2435</v>
      </c>
      <c r="G4574" t="s">
        <v>399</v>
      </c>
      <c r="H4574">
        <v>270</v>
      </c>
      <c r="J4574" t="s">
        <v>22634</v>
      </c>
      <c r="K4574" s="132" t="str">
        <f>IFERROR(IFERROR(INDEX(Кат!$O:$O,MATCH($C4574,Кат!$I:$I,0)),INDEX(Торг!$L:$L,MATCH($C4574,Торг!$I:$I,0))),"")</f>
        <v/>
      </c>
      <c r="L4574" s="132" t="str">
        <f>IFERROR(IFERROR(INDEX(Кат!$A:$A,MATCH($C4574,Кат!$I:$I,0)),INDEX(Торг!$A:$A,MATCH($C4574,Торг!$I:$I,0))),"")</f>
        <v/>
      </c>
      <c r="M4574" s="132" t="str">
        <f>IFERROR(IFERROR(INDEX(Кат!$B:$B,MATCH($C4574,Кат!$I:$I,0)),INDEX(Торг!$B:$B,MATCH($C4574,Торг!$I:$I,0))),"")</f>
        <v/>
      </c>
      <c r="N4574" s="132" t="str">
        <f t="shared" si="71"/>
        <v>METAL INCAR 10.0102.22</v>
      </c>
      <c r="O4574" s="132" t="str">
        <f>IFERROR(IFERROR(INDEX(Кат!$B:$B,MATCH($N4574,Кат!$I:$I,0)),INDEX(Торг!$B:$B,MATCH($N4574,Торг!$I:$I,0))),"")</f>
        <v/>
      </c>
    </row>
    <row r="4575" spans="1:15" outlineLevel="1">
      <c r="A4575" t="s">
        <v>17402</v>
      </c>
      <c r="C4575" s="191" t="s">
        <v>2440</v>
      </c>
      <c r="E4575" t="s">
        <v>22857</v>
      </c>
      <c r="F4575" t="s">
        <v>2435</v>
      </c>
      <c r="G4575" t="s">
        <v>399</v>
      </c>
      <c r="H4575">
        <v>460</v>
      </c>
      <c r="J4575" t="s">
        <v>22634</v>
      </c>
      <c r="K4575" s="132" t="str">
        <f>IFERROR(IFERROR(INDEX(Кат!$O:$O,MATCH($C4575,Кат!$I:$I,0)),INDEX(Торг!$L:$L,MATCH($C4575,Торг!$I:$I,0))),"")</f>
        <v/>
      </c>
      <c r="L4575" s="132" t="str">
        <f>IFERROR(IFERROR(INDEX(Кат!$A:$A,MATCH($C4575,Кат!$I:$I,0)),INDEX(Торг!$A:$A,MATCH($C4575,Торг!$I:$I,0))),"")</f>
        <v/>
      </c>
      <c r="M4575" s="132" t="str">
        <f>IFERROR(IFERROR(INDEX(Кат!$B:$B,MATCH($C4575,Кат!$I:$I,0)),INDEX(Торг!$B:$B,MATCH($C4575,Торг!$I:$I,0))),"")</f>
        <v/>
      </c>
      <c r="N4575" s="132" t="str">
        <f t="shared" si="71"/>
        <v>METAL INCAR 10.0112.01</v>
      </c>
      <c r="O4575" s="132" t="str">
        <f>IFERROR(IFERROR(INDEX(Кат!$B:$B,MATCH($N4575,Кат!$I:$I,0)),INDEX(Торг!$B:$B,MATCH($N4575,Торг!$I:$I,0))),"")</f>
        <v/>
      </c>
    </row>
    <row r="4576" spans="1:15" outlineLevel="1">
      <c r="A4576" t="s">
        <v>25047</v>
      </c>
      <c r="C4576" s="191" t="s">
        <v>25048</v>
      </c>
      <c r="E4576" t="s">
        <v>25049</v>
      </c>
      <c r="F4576" t="s">
        <v>2435</v>
      </c>
      <c r="G4576" t="s">
        <v>399</v>
      </c>
      <c r="H4576">
        <v>350</v>
      </c>
      <c r="J4576" t="s">
        <v>22634</v>
      </c>
      <c r="K4576" s="132" t="str">
        <f>IFERROR(IFERROR(INDEX(Кат!$O:$O,MATCH($C4576,Кат!$I:$I,0)),INDEX(Торг!$L:$L,MATCH($C4576,Торг!$I:$I,0))),"")</f>
        <v/>
      </c>
      <c r="L4576" s="132" t="str">
        <f>IFERROR(IFERROR(INDEX(Кат!$A:$A,MATCH($C4576,Кат!$I:$I,0)),INDEX(Торг!$A:$A,MATCH($C4576,Торг!$I:$I,0))),"")</f>
        <v/>
      </c>
      <c r="M4576" s="132" t="str">
        <f>IFERROR(IFERROR(INDEX(Кат!$B:$B,MATCH($C4576,Кат!$I:$I,0)),INDEX(Торг!$B:$B,MATCH($C4576,Торг!$I:$I,0))),"")</f>
        <v/>
      </c>
      <c r="N4576" s="132" t="str">
        <f t="shared" si="71"/>
        <v>METAL INCAR 10.0112.21</v>
      </c>
      <c r="O4576" s="132" t="str">
        <f>IFERROR(IFERROR(INDEX(Кат!$B:$B,MATCH($N4576,Кат!$I:$I,0)),INDEX(Торг!$B:$B,MATCH($N4576,Торг!$I:$I,0))),"")</f>
        <v/>
      </c>
    </row>
    <row r="4577" spans="1:15" outlineLevel="1">
      <c r="A4577" t="s">
        <v>22662</v>
      </c>
      <c r="C4577" s="191" t="s">
        <v>22663</v>
      </c>
      <c r="E4577" t="s">
        <v>22664</v>
      </c>
      <c r="F4577" t="s">
        <v>2435</v>
      </c>
      <c r="G4577" t="s">
        <v>399</v>
      </c>
      <c r="H4577">
        <v>850</v>
      </c>
      <c r="J4577" t="s">
        <v>22634</v>
      </c>
      <c r="K4577" s="132" t="str">
        <f>IFERROR(IFERROR(INDEX(Кат!$O:$O,MATCH($C4577,Кат!$I:$I,0)),INDEX(Торг!$L:$L,MATCH($C4577,Торг!$I:$I,0))),"")</f>
        <v/>
      </c>
      <c r="L4577" s="132" t="str">
        <f>IFERROR(IFERROR(INDEX(Кат!$A:$A,MATCH($C4577,Кат!$I:$I,0)),INDEX(Торг!$A:$A,MATCH($C4577,Торг!$I:$I,0))),"")</f>
        <v/>
      </c>
      <c r="M4577" s="132" t="str">
        <f>IFERROR(IFERROR(INDEX(Кат!$B:$B,MATCH($C4577,Кат!$I:$I,0)),INDEX(Торг!$B:$B,MATCH($C4577,Торг!$I:$I,0))),"")</f>
        <v/>
      </c>
      <c r="N4577" s="132" t="str">
        <f t="shared" si="71"/>
        <v>METAL INCAR 10.3300.30</v>
      </c>
      <c r="O4577" s="132" t="str">
        <f>IFERROR(IFERROR(INDEX(Кат!$B:$B,MATCH($N4577,Кат!$I:$I,0)),INDEX(Торг!$B:$B,MATCH($N4577,Торг!$I:$I,0))),"")</f>
        <v/>
      </c>
    </row>
    <row r="4578" spans="1:15" outlineLevel="1">
      <c r="A4578" t="s">
        <v>22665</v>
      </c>
      <c r="C4578" s="191" t="s">
        <v>22666</v>
      </c>
      <c r="E4578" t="s">
        <v>22667</v>
      </c>
      <c r="F4578" t="s">
        <v>2435</v>
      </c>
      <c r="G4578" t="s">
        <v>399</v>
      </c>
      <c r="H4578">
        <v>850</v>
      </c>
      <c r="J4578" t="s">
        <v>22634</v>
      </c>
      <c r="K4578" s="132" t="str">
        <f>IFERROR(IFERROR(INDEX(Кат!$O:$O,MATCH($C4578,Кат!$I:$I,0)),INDEX(Торг!$L:$L,MATCH($C4578,Торг!$I:$I,0))),"")</f>
        <v/>
      </c>
      <c r="L4578" s="132" t="str">
        <f>IFERROR(IFERROR(INDEX(Кат!$A:$A,MATCH($C4578,Кат!$I:$I,0)),INDEX(Торг!$A:$A,MATCH($C4578,Торг!$I:$I,0))),"")</f>
        <v/>
      </c>
      <c r="M4578" s="132" t="str">
        <f>IFERROR(IFERROR(INDEX(Кат!$B:$B,MATCH($C4578,Кат!$I:$I,0)),INDEX(Торг!$B:$B,MATCH($C4578,Торг!$I:$I,0))),"")</f>
        <v/>
      </c>
      <c r="N4578" s="132" t="str">
        <f t="shared" si="71"/>
        <v>METAL INCAR 10.3301.30</v>
      </c>
      <c r="O4578" s="132" t="str">
        <f>IFERROR(IFERROR(INDEX(Кат!$B:$B,MATCH($N4578,Кат!$I:$I,0)),INDEX(Торг!$B:$B,MATCH($N4578,Торг!$I:$I,0))),"")</f>
        <v/>
      </c>
    </row>
    <row r="4579" spans="1:15" outlineLevel="1">
      <c r="A4579" t="s">
        <v>22668</v>
      </c>
      <c r="C4579" s="191" t="s">
        <v>22669</v>
      </c>
      <c r="E4579" t="s">
        <v>22670</v>
      </c>
      <c r="F4579" t="s">
        <v>2435</v>
      </c>
      <c r="G4579" t="s">
        <v>399</v>
      </c>
      <c r="H4579">
        <v>950</v>
      </c>
      <c r="J4579" t="s">
        <v>22634</v>
      </c>
      <c r="K4579" s="132" t="str">
        <f>IFERROR(IFERROR(INDEX(Кат!$O:$O,MATCH($C4579,Кат!$I:$I,0)),INDEX(Торг!$L:$L,MATCH($C4579,Торг!$I:$I,0))),"")</f>
        <v/>
      </c>
      <c r="L4579" s="132" t="str">
        <f>IFERROR(IFERROR(INDEX(Кат!$A:$A,MATCH($C4579,Кат!$I:$I,0)),INDEX(Торг!$A:$A,MATCH($C4579,Торг!$I:$I,0))),"")</f>
        <v/>
      </c>
      <c r="M4579" s="132" t="str">
        <f>IFERROR(IFERROR(INDEX(Кат!$B:$B,MATCH($C4579,Кат!$I:$I,0)),INDEX(Торг!$B:$B,MATCH($C4579,Торг!$I:$I,0))),"")</f>
        <v/>
      </c>
      <c r="N4579" s="132" t="str">
        <f t="shared" si="71"/>
        <v>METAL INCAR 10.3303.30</v>
      </c>
      <c r="O4579" s="132" t="str">
        <f>IFERROR(IFERROR(INDEX(Кат!$B:$B,MATCH($N4579,Кат!$I:$I,0)),INDEX(Торг!$B:$B,MATCH($N4579,Торг!$I:$I,0))),"")</f>
        <v/>
      </c>
    </row>
    <row r="4580" spans="1:15" outlineLevel="1">
      <c r="A4580" t="s">
        <v>22671</v>
      </c>
      <c r="C4580" s="191" t="s">
        <v>22672</v>
      </c>
      <c r="E4580" t="s">
        <v>22673</v>
      </c>
      <c r="F4580" t="s">
        <v>2435</v>
      </c>
      <c r="G4580" t="s">
        <v>399</v>
      </c>
      <c r="H4580">
        <v>950</v>
      </c>
      <c r="J4580" t="s">
        <v>22634</v>
      </c>
      <c r="K4580" s="132" t="str">
        <f>IFERROR(IFERROR(INDEX(Кат!$O:$O,MATCH($C4580,Кат!$I:$I,0)),INDEX(Торг!$L:$L,MATCH($C4580,Торг!$I:$I,0))),"")</f>
        <v/>
      </c>
      <c r="L4580" s="132" t="str">
        <f>IFERROR(IFERROR(INDEX(Кат!$A:$A,MATCH($C4580,Кат!$I:$I,0)),INDEX(Торг!$A:$A,MATCH($C4580,Торг!$I:$I,0))),"")</f>
        <v/>
      </c>
      <c r="M4580" s="132" t="str">
        <f>IFERROR(IFERROR(INDEX(Кат!$B:$B,MATCH($C4580,Кат!$I:$I,0)),INDEX(Торг!$B:$B,MATCH($C4580,Торг!$I:$I,0))),"")</f>
        <v/>
      </c>
      <c r="N4580" s="132" t="str">
        <f t="shared" si="71"/>
        <v>METAL INCAR 10.3304.30</v>
      </c>
      <c r="O4580" s="132" t="str">
        <f>IFERROR(IFERROR(INDEX(Кат!$B:$B,MATCH($N4580,Кат!$I:$I,0)),INDEX(Торг!$B:$B,MATCH($N4580,Торг!$I:$I,0))),"")</f>
        <v/>
      </c>
    </row>
    <row r="4581" spans="1:15" outlineLevel="1">
      <c r="A4581" t="s">
        <v>17403</v>
      </c>
      <c r="C4581" s="191" t="s">
        <v>2441</v>
      </c>
      <c r="E4581" t="s">
        <v>2442</v>
      </c>
      <c r="F4581" t="s">
        <v>2435</v>
      </c>
      <c r="G4581" t="s">
        <v>399</v>
      </c>
      <c r="H4581">
        <v>200</v>
      </c>
      <c r="J4581" t="s">
        <v>22634</v>
      </c>
      <c r="K4581" s="132" t="str">
        <f>IFERROR(IFERROR(INDEX(Кат!$O:$O,MATCH($C4581,Кат!$I:$I,0)),INDEX(Торг!$L:$L,MATCH($C4581,Торг!$I:$I,0))),"")</f>
        <v/>
      </c>
      <c r="L4581" s="132" t="str">
        <f>IFERROR(IFERROR(INDEX(Кат!$A:$A,MATCH($C4581,Кат!$I:$I,0)),INDEX(Торг!$A:$A,MATCH($C4581,Торг!$I:$I,0))),"")</f>
        <v/>
      </c>
      <c r="M4581" s="132" t="str">
        <f>IFERROR(IFERROR(INDEX(Кат!$B:$B,MATCH($C4581,Кат!$I:$I,0)),INDEX(Торг!$B:$B,MATCH($C4581,Торг!$I:$I,0))),"")</f>
        <v/>
      </c>
      <c r="N4581" s="132" t="str">
        <f t="shared" si="71"/>
        <v>METAL INCAR 10.2182.01</v>
      </c>
      <c r="O4581" s="132" t="str">
        <f>IFERROR(IFERROR(INDEX(Кат!$B:$B,MATCH($N4581,Кат!$I:$I,0)),INDEX(Торг!$B:$B,MATCH($N4581,Торг!$I:$I,0))),"")</f>
        <v/>
      </c>
    </row>
    <row r="4582" spans="1:15" outlineLevel="1">
      <c r="A4582" t="s">
        <v>22674</v>
      </c>
      <c r="C4582" s="191" t="s">
        <v>22675</v>
      </c>
      <c r="E4582" t="s">
        <v>22676</v>
      </c>
      <c r="F4582" t="s">
        <v>2435</v>
      </c>
      <c r="G4582" t="s">
        <v>399</v>
      </c>
      <c r="H4582">
        <v>190</v>
      </c>
      <c r="J4582" t="s">
        <v>22634</v>
      </c>
      <c r="K4582" s="132" t="str">
        <f>IFERROR(IFERROR(INDEX(Кат!$O:$O,MATCH($C4582,Кат!$I:$I,0)),INDEX(Торг!$L:$L,MATCH($C4582,Торг!$I:$I,0))),"")</f>
        <v/>
      </c>
      <c r="L4582" s="132" t="str">
        <f>IFERROR(IFERROR(INDEX(Кат!$A:$A,MATCH($C4582,Кат!$I:$I,0)),INDEX(Торг!$A:$A,MATCH($C4582,Торг!$I:$I,0))),"")</f>
        <v/>
      </c>
      <c r="M4582" s="132" t="str">
        <f>IFERROR(IFERROR(INDEX(Кат!$B:$B,MATCH($C4582,Кат!$I:$I,0)),INDEX(Торг!$B:$B,MATCH($C4582,Торг!$I:$I,0))),"")</f>
        <v/>
      </c>
      <c r="N4582" s="132" t="str">
        <f t="shared" si="71"/>
        <v>METAL INCAR 10.2182.02</v>
      </c>
      <c r="O4582" s="132" t="str">
        <f>IFERROR(IFERROR(INDEX(Кат!$B:$B,MATCH($N4582,Кат!$I:$I,0)),INDEX(Торг!$B:$B,MATCH($N4582,Торг!$I:$I,0))),"")</f>
        <v/>
      </c>
    </row>
    <row r="4583" spans="1:15" outlineLevel="1">
      <c r="A4583" t="s">
        <v>25050</v>
      </c>
      <c r="C4583" s="191" t="s">
        <v>25051</v>
      </c>
      <c r="E4583" t="s">
        <v>25052</v>
      </c>
      <c r="F4583" t="s">
        <v>2435</v>
      </c>
      <c r="G4583" t="s">
        <v>399</v>
      </c>
      <c r="H4583">
        <v>250</v>
      </c>
      <c r="J4583" t="s">
        <v>22634</v>
      </c>
      <c r="K4583" s="132" t="str">
        <f>IFERROR(IFERROR(INDEX(Кат!$O:$O,MATCH($C4583,Кат!$I:$I,0)),INDEX(Торг!$L:$L,MATCH($C4583,Торг!$I:$I,0))),"")</f>
        <v/>
      </c>
      <c r="L4583" s="132" t="str">
        <f>IFERROR(IFERROR(INDEX(Кат!$A:$A,MATCH($C4583,Кат!$I:$I,0)),INDEX(Торг!$A:$A,MATCH($C4583,Торг!$I:$I,0))),"")</f>
        <v/>
      </c>
      <c r="M4583" s="132" t="str">
        <f>IFERROR(IFERROR(INDEX(Кат!$B:$B,MATCH($C4583,Кат!$I:$I,0)),INDEX(Торг!$B:$B,MATCH($C4583,Торг!$I:$I,0))),"")</f>
        <v/>
      </c>
      <c r="N4583" s="132" t="str">
        <f t="shared" si="71"/>
        <v>METAL INCAR 10.2120.10</v>
      </c>
      <c r="O4583" s="132" t="str">
        <f>IFERROR(IFERROR(INDEX(Кат!$B:$B,MATCH($N4583,Кат!$I:$I,0)),INDEX(Торг!$B:$B,MATCH($N4583,Торг!$I:$I,0))),"")</f>
        <v/>
      </c>
    </row>
    <row r="4584" spans="1:15" outlineLevel="1">
      <c r="A4584" t="s">
        <v>22677</v>
      </c>
      <c r="C4584" s="191" t="s">
        <v>22678</v>
      </c>
      <c r="E4584" t="s">
        <v>22679</v>
      </c>
      <c r="F4584" t="s">
        <v>2435</v>
      </c>
      <c r="G4584" t="s">
        <v>399</v>
      </c>
      <c r="H4584">
        <v>250</v>
      </c>
      <c r="J4584" t="s">
        <v>22634</v>
      </c>
      <c r="K4584" s="132" t="str">
        <f>IFERROR(IFERROR(INDEX(Кат!$O:$O,MATCH($C4584,Кат!$I:$I,0)),INDEX(Торг!$L:$L,MATCH($C4584,Торг!$I:$I,0))),"")</f>
        <v/>
      </c>
      <c r="L4584" s="132" t="str">
        <f>IFERROR(IFERROR(INDEX(Кат!$A:$A,MATCH($C4584,Кат!$I:$I,0)),INDEX(Торг!$A:$A,MATCH($C4584,Торг!$I:$I,0))),"")</f>
        <v/>
      </c>
      <c r="M4584" s="132" t="str">
        <f>IFERROR(IFERROR(INDEX(Кат!$B:$B,MATCH($C4584,Кат!$I:$I,0)),INDEX(Торг!$B:$B,MATCH($C4584,Торг!$I:$I,0))),"")</f>
        <v/>
      </c>
      <c r="N4584" s="132" t="str">
        <f t="shared" si="71"/>
        <v>METAL INCAR 10.2120.30</v>
      </c>
      <c r="O4584" s="132" t="str">
        <f>IFERROR(IFERROR(INDEX(Кат!$B:$B,MATCH($N4584,Кат!$I:$I,0)),INDEX(Торг!$B:$B,MATCH($N4584,Торг!$I:$I,0))),"")</f>
        <v/>
      </c>
    </row>
    <row r="4585" spans="1:15" outlineLevel="1">
      <c r="A4585" t="s">
        <v>22680</v>
      </c>
      <c r="C4585" s="191" t="s">
        <v>22681</v>
      </c>
      <c r="E4585" t="s">
        <v>22682</v>
      </c>
      <c r="F4585" t="s">
        <v>2435</v>
      </c>
      <c r="G4585" t="s">
        <v>399</v>
      </c>
      <c r="H4585">
        <v>250</v>
      </c>
      <c r="J4585" t="s">
        <v>22634</v>
      </c>
      <c r="K4585" s="132" t="str">
        <f>IFERROR(IFERROR(INDEX(Кат!$O:$O,MATCH($C4585,Кат!$I:$I,0)),INDEX(Торг!$L:$L,MATCH($C4585,Торг!$I:$I,0))),"")</f>
        <v/>
      </c>
      <c r="L4585" s="132" t="str">
        <f>IFERROR(IFERROR(INDEX(Кат!$A:$A,MATCH($C4585,Кат!$I:$I,0)),INDEX(Торг!$A:$A,MATCH($C4585,Торг!$I:$I,0))),"")</f>
        <v/>
      </c>
      <c r="M4585" s="132" t="str">
        <f>IFERROR(IFERROR(INDEX(Кат!$B:$B,MATCH($C4585,Кат!$I:$I,0)),INDEX(Торг!$B:$B,MATCH($C4585,Торг!$I:$I,0))),"")</f>
        <v/>
      </c>
      <c r="N4585" s="132" t="str">
        <f t="shared" si="71"/>
        <v>METAL INCAR 13.1200.06</v>
      </c>
      <c r="O4585" s="132" t="str">
        <f>IFERROR(IFERROR(INDEX(Кат!$B:$B,MATCH($N4585,Кат!$I:$I,0)),INDEX(Торг!$B:$B,MATCH($N4585,Торг!$I:$I,0))),"")</f>
        <v/>
      </c>
    </row>
    <row r="4586" spans="1:15" outlineLevel="1">
      <c r="A4586" t="s">
        <v>27447</v>
      </c>
      <c r="C4586" s="191"/>
      <c r="E4586" t="s">
        <v>27448</v>
      </c>
      <c r="J4586" t="s">
        <v>22634</v>
      </c>
      <c r="K4586" s="132" t="str">
        <f>IFERROR(IFERROR(INDEX(Кат!$O:$O,MATCH($C4586,Кат!$I:$I,0)),INDEX(Торг!$L:$L,MATCH($C4586,Торг!$I:$I,0))),"")</f>
        <v/>
      </c>
      <c r="L4586" s="132" t="str">
        <f>IFERROR(IFERROR(INDEX(Кат!$A:$A,MATCH($C4586,Кат!$I:$I,0)),INDEX(Торг!$A:$A,MATCH($C4586,Торг!$I:$I,0))),"")</f>
        <v/>
      </c>
      <c r="M4586" s="132" t="str">
        <f>IFERROR(IFERROR(INDEX(Кат!$B:$B,MATCH($C4586,Кат!$I:$I,0)),INDEX(Торг!$B:$B,MATCH($C4586,Торг!$I:$I,0))),"")</f>
        <v/>
      </c>
      <c r="N4586" s="132" t="str">
        <f t="shared" si="71"/>
        <v xml:space="preserve"> </v>
      </c>
      <c r="O4586" s="132" t="str">
        <f>IFERROR(IFERROR(INDEX(Кат!$B:$B,MATCH($N4586,Кат!$I:$I,0)),INDEX(Торг!$B:$B,MATCH($N4586,Торг!$I:$I,0))),"")</f>
        <v/>
      </c>
    </row>
    <row r="4587" spans="1:15" outlineLevel="1">
      <c r="A4587" t="s">
        <v>32853</v>
      </c>
      <c r="C4587" s="191" t="s">
        <v>32854</v>
      </c>
      <c r="E4587" t="s">
        <v>32855</v>
      </c>
      <c r="F4587" t="s">
        <v>27451</v>
      </c>
      <c r="G4587" t="s">
        <v>399</v>
      </c>
      <c r="H4587">
        <v>150</v>
      </c>
      <c r="J4587" t="s">
        <v>22634</v>
      </c>
      <c r="K4587" s="132" t="str">
        <f>IFERROR(IFERROR(INDEX(Кат!$O:$O,MATCH($C4587,Кат!$I:$I,0)),INDEX(Торг!$L:$L,MATCH($C4587,Торг!$I:$I,0))),"")</f>
        <v/>
      </c>
      <c r="L4587" s="132" t="str">
        <f>IFERROR(IFERROR(INDEX(Кат!$A:$A,MATCH($C4587,Кат!$I:$I,0)),INDEX(Торг!$A:$A,MATCH($C4587,Торг!$I:$I,0))),"")</f>
        <v/>
      </c>
      <c r="M4587" s="132" t="str">
        <f>IFERROR(IFERROR(INDEX(Кат!$B:$B,MATCH($C4587,Кат!$I:$I,0)),INDEX(Торг!$B:$B,MATCH($C4587,Торг!$I:$I,0))),"")</f>
        <v/>
      </c>
      <c r="N4587" s="132" t="str">
        <f t="shared" si="71"/>
        <v>METEOR SA248</v>
      </c>
      <c r="O4587" s="132" t="str">
        <f>IFERROR(IFERROR(INDEX(Кат!$B:$B,MATCH($N4587,Кат!$I:$I,0)),INDEX(Торг!$B:$B,MATCH($N4587,Торг!$I:$I,0))),"")</f>
        <v/>
      </c>
    </row>
    <row r="4588" spans="1:15" outlineLevel="1">
      <c r="A4588" t="s">
        <v>27449</v>
      </c>
      <c r="C4588" s="191" t="s">
        <v>27450</v>
      </c>
      <c r="E4588" t="s">
        <v>32856</v>
      </c>
      <c r="F4588" t="s">
        <v>27451</v>
      </c>
      <c r="G4588" t="s">
        <v>399</v>
      </c>
      <c r="H4588">
        <v>165</v>
      </c>
      <c r="J4588" t="s">
        <v>22634</v>
      </c>
      <c r="K4588" s="132" t="str">
        <f>IFERROR(IFERROR(INDEX(Кат!$O:$O,MATCH($C4588,Кат!$I:$I,0)),INDEX(Торг!$L:$L,MATCH($C4588,Торг!$I:$I,0))),"")</f>
        <v/>
      </c>
      <c r="L4588" s="132" t="str">
        <f>IFERROR(IFERROR(INDEX(Кат!$A:$A,MATCH($C4588,Кат!$I:$I,0)),INDEX(Торг!$A:$A,MATCH($C4588,Торг!$I:$I,0))),"")</f>
        <v/>
      </c>
      <c r="M4588" s="132" t="str">
        <f>IFERROR(IFERROR(INDEX(Кат!$B:$B,MATCH($C4588,Кат!$I:$I,0)),INDEX(Торг!$B:$B,MATCH($C4588,Торг!$I:$I,0))),"")</f>
        <v/>
      </c>
      <c r="N4588" s="132" t="str">
        <f t="shared" si="71"/>
        <v>METEOR SA201</v>
      </c>
      <c r="O4588" s="132" t="str">
        <f>IFERROR(IFERROR(INDEX(Кат!$B:$B,MATCH($N4588,Кат!$I:$I,0)),INDEX(Торг!$B:$B,MATCH($N4588,Торг!$I:$I,0))),"")</f>
        <v/>
      </c>
    </row>
    <row r="4589" spans="1:15" outlineLevel="1">
      <c r="A4589" t="s">
        <v>32857</v>
      </c>
      <c r="C4589" s="191" t="s">
        <v>32858</v>
      </c>
      <c r="E4589" t="s">
        <v>32859</v>
      </c>
      <c r="F4589" t="s">
        <v>27451</v>
      </c>
      <c r="G4589" t="s">
        <v>399</v>
      </c>
      <c r="H4589">
        <v>250</v>
      </c>
      <c r="J4589" t="s">
        <v>22634</v>
      </c>
      <c r="K4589" s="132" t="str">
        <f>IFERROR(IFERROR(INDEX(Кат!$O:$O,MATCH($C4589,Кат!$I:$I,0)),INDEX(Торг!$L:$L,MATCH($C4589,Торг!$I:$I,0))),"")</f>
        <v/>
      </c>
      <c r="L4589" s="132" t="str">
        <f>IFERROR(IFERROR(INDEX(Кат!$A:$A,MATCH($C4589,Кат!$I:$I,0)),INDEX(Торг!$A:$A,MATCH($C4589,Торг!$I:$I,0))),"")</f>
        <v/>
      </c>
      <c r="M4589" s="132" t="str">
        <f>IFERROR(IFERROR(INDEX(Кат!$B:$B,MATCH($C4589,Кат!$I:$I,0)),INDEX(Торг!$B:$B,MATCH($C4589,Торг!$I:$I,0))),"")</f>
        <v/>
      </c>
      <c r="N4589" s="132" t="str">
        <f t="shared" si="71"/>
        <v>METEOR SA352</v>
      </c>
      <c r="O4589" s="132" t="str">
        <f>IFERROR(IFERROR(INDEX(Кат!$B:$B,MATCH($N4589,Кат!$I:$I,0)),INDEX(Торг!$B:$B,MATCH($N4589,Торг!$I:$I,0))),"")</f>
        <v/>
      </c>
    </row>
    <row r="4590" spans="1:15" outlineLevel="1">
      <c r="A4590" t="s">
        <v>27452</v>
      </c>
      <c r="C4590" s="191" t="s">
        <v>27453</v>
      </c>
      <c r="E4590" t="s">
        <v>32860</v>
      </c>
      <c r="F4590" t="s">
        <v>27451</v>
      </c>
      <c r="G4590" t="s">
        <v>399</v>
      </c>
      <c r="H4590">
        <v>160</v>
      </c>
      <c r="J4590" t="s">
        <v>22634</v>
      </c>
      <c r="K4590" s="132" t="str">
        <f>IFERROR(IFERROR(INDEX(Кат!$O:$O,MATCH($C4590,Кат!$I:$I,0)),INDEX(Торг!$L:$L,MATCH($C4590,Торг!$I:$I,0))),"")</f>
        <v/>
      </c>
      <c r="L4590" s="132" t="str">
        <f>IFERROR(IFERROR(INDEX(Кат!$A:$A,MATCH($C4590,Кат!$I:$I,0)),INDEX(Торг!$A:$A,MATCH($C4590,Торг!$I:$I,0))),"")</f>
        <v/>
      </c>
      <c r="M4590" s="132" t="str">
        <f>IFERROR(IFERROR(INDEX(Кат!$B:$B,MATCH($C4590,Кат!$I:$I,0)),INDEX(Торг!$B:$B,MATCH($C4590,Торг!$I:$I,0))),"")</f>
        <v/>
      </c>
      <c r="N4590" s="132" t="str">
        <f t="shared" si="71"/>
        <v>METEOR SA221</v>
      </c>
      <c r="O4590" s="132" t="str">
        <f>IFERROR(IFERROR(INDEX(Кат!$B:$B,MATCH($N4590,Кат!$I:$I,0)),INDEX(Торг!$B:$B,MATCH($N4590,Торг!$I:$I,0))),"")</f>
        <v/>
      </c>
    </row>
    <row r="4591" spans="1:15" outlineLevel="1">
      <c r="A4591" t="s">
        <v>32861</v>
      </c>
      <c r="C4591" s="191" t="s">
        <v>32862</v>
      </c>
      <c r="E4591" t="s">
        <v>32863</v>
      </c>
      <c r="F4591" t="s">
        <v>27451</v>
      </c>
      <c r="G4591" t="s">
        <v>399</v>
      </c>
      <c r="H4591">
        <v>240</v>
      </c>
      <c r="J4591" t="s">
        <v>22634</v>
      </c>
      <c r="K4591" s="132" t="str">
        <f>IFERROR(IFERROR(INDEX(Кат!$O:$O,MATCH($C4591,Кат!$I:$I,0)),INDEX(Торг!$L:$L,MATCH($C4591,Торг!$I:$I,0))),"")</f>
        <v/>
      </c>
      <c r="L4591" s="132" t="str">
        <f>IFERROR(IFERROR(INDEX(Кат!$A:$A,MATCH($C4591,Кат!$I:$I,0)),INDEX(Торг!$A:$A,MATCH($C4591,Торг!$I:$I,0))),"")</f>
        <v/>
      </c>
      <c r="M4591" s="132" t="str">
        <f>IFERROR(IFERROR(INDEX(Кат!$B:$B,MATCH($C4591,Кат!$I:$I,0)),INDEX(Торг!$B:$B,MATCH($C4591,Торг!$I:$I,0))),"")</f>
        <v/>
      </c>
      <c r="N4591" s="132" t="str">
        <f t="shared" si="71"/>
        <v>METEOR SA351</v>
      </c>
      <c r="O4591" s="132" t="str">
        <f>IFERROR(IFERROR(INDEX(Кат!$B:$B,MATCH($N4591,Кат!$I:$I,0)),INDEX(Торг!$B:$B,MATCH($N4591,Торг!$I:$I,0))),"")</f>
        <v/>
      </c>
    </row>
    <row r="4592" spans="1:15" outlineLevel="1">
      <c r="A4592" t="s">
        <v>27454</v>
      </c>
      <c r="C4592" s="191" t="s">
        <v>27455</v>
      </c>
      <c r="E4592" t="s">
        <v>32864</v>
      </c>
      <c r="F4592" t="s">
        <v>27451</v>
      </c>
      <c r="G4592" t="s">
        <v>399</v>
      </c>
      <c r="H4592">
        <v>330</v>
      </c>
      <c r="J4592" t="s">
        <v>22634</v>
      </c>
      <c r="K4592" s="132" t="str">
        <f>IFERROR(IFERROR(INDEX(Кат!$O:$O,MATCH($C4592,Кат!$I:$I,0)),INDEX(Торг!$L:$L,MATCH($C4592,Торг!$I:$I,0))),"")</f>
        <v/>
      </c>
      <c r="L4592" s="132" t="str">
        <f>IFERROR(IFERROR(INDEX(Кат!$A:$A,MATCH($C4592,Кат!$I:$I,0)),INDEX(Торг!$A:$A,MATCH($C4592,Торг!$I:$I,0))),"")</f>
        <v/>
      </c>
      <c r="M4592" s="132" t="str">
        <f>IFERROR(IFERROR(INDEX(Кат!$B:$B,MATCH($C4592,Кат!$I:$I,0)),INDEX(Торг!$B:$B,MATCH($C4592,Торг!$I:$I,0))),"")</f>
        <v/>
      </c>
      <c r="N4592" s="132" t="str">
        <f t="shared" si="71"/>
        <v>METEOR SA440</v>
      </c>
      <c r="O4592" s="132" t="str">
        <f>IFERROR(IFERROR(INDEX(Кат!$B:$B,MATCH($N4592,Кат!$I:$I,0)),INDEX(Торг!$B:$B,MATCH($N4592,Торг!$I:$I,0))),"")</f>
        <v/>
      </c>
    </row>
    <row r="4593" spans="1:15" outlineLevel="1">
      <c r="A4593" t="s">
        <v>27456</v>
      </c>
      <c r="C4593" s="191" t="s">
        <v>31224</v>
      </c>
      <c r="E4593" t="s">
        <v>32865</v>
      </c>
      <c r="F4593" t="s">
        <v>27451</v>
      </c>
      <c r="G4593" t="s">
        <v>399</v>
      </c>
      <c r="H4593">
        <v>155</v>
      </c>
      <c r="J4593" t="s">
        <v>22634</v>
      </c>
      <c r="K4593" s="132" t="str">
        <f>IFERROR(IFERROR(INDEX(Кат!$O:$O,MATCH($C4593,Кат!$I:$I,0)),INDEX(Торг!$L:$L,MATCH($C4593,Торг!$I:$I,0))),"")</f>
        <v/>
      </c>
      <c r="L4593" s="132" t="str">
        <f>IFERROR(IFERROR(INDEX(Кат!$A:$A,MATCH($C4593,Кат!$I:$I,0)),INDEX(Торг!$A:$A,MATCH($C4593,Торг!$I:$I,0))),"")</f>
        <v/>
      </c>
      <c r="M4593" s="132" t="str">
        <f>IFERROR(IFERROR(INDEX(Кат!$B:$B,MATCH($C4593,Кат!$I:$I,0)),INDEX(Торг!$B:$B,MATCH($C4593,Торг!$I:$I,0))),"")</f>
        <v/>
      </c>
      <c r="N4593" s="132" t="str">
        <f t="shared" si="71"/>
        <v>METEOR SA211</v>
      </c>
      <c r="O4593" s="132" t="str">
        <f>IFERROR(IFERROR(INDEX(Кат!$B:$B,MATCH($N4593,Кат!$I:$I,0)),INDEX(Торг!$B:$B,MATCH($N4593,Торг!$I:$I,0))),"")</f>
        <v/>
      </c>
    </row>
    <row r="4594" spans="1:15" outlineLevel="1">
      <c r="A4594" t="s">
        <v>32866</v>
      </c>
      <c r="C4594" s="191" t="s">
        <v>32867</v>
      </c>
      <c r="E4594" t="s">
        <v>32868</v>
      </c>
      <c r="F4594" t="s">
        <v>27451</v>
      </c>
      <c r="G4594" t="s">
        <v>399</v>
      </c>
      <c r="H4594">
        <v>660</v>
      </c>
      <c r="J4594" t="s">
        <v>22634</v>
      </c>
      <c r="K4594" s="132" t="str">
        <f>IFERROR(IFERROR(INDEX(Кат!$O:$O,MATCH($C4594,Кат!$I:$I,0)),INDEX(Торг!$L:$L,MATCH($C4594,Торг!$I:$I,0))),"")</f>
        <v/>
      </c>
      <c r="L4594" s="132" t="str">
        <f>IFERROR(IFERROR(INDEX(Кат!$A:$A,MATCH($C4594,Кат!$I:$I,0)),INDEX(Торг!$A:$A,MATCH($C4594,Торг!$I:$I,0))),"")</f>
        <v/>
      </c>
      <c r="M4594" s="132" t="str">
        <f>IFERROR(IFERROR(INDEX(Кат!$B:$B,MATCH($C4594,Кат!$I:$I,0)),INDEX(Торг!$B:$B,MATCH($C4594,Торг!$I:$I,0))),"")</f>
        <v/>
      </c>
      <c r="N4594" s="132" t="str">
        <f t="shared" si="71"/>
        <v>METEOR SA429</v>
      </c>
      <c r="O4594" s="132" t="str">
        <f>IFERROR(IFERROR(INDEX(Кат!$B:$B,MATCH($N4594,Кат!$I:$I,0)),INDEX(Торг!$B:$B,MATCH($N4594,Торг!$I:$I,0))),"")</f>
        <v/>
      </c>
    </row>
    <row r="4595" spans="1:15" outlineLevel="1">
      <c r="A4595" t="s">
        <v>32869</v>
      </c>
      <c r="C4595" s="191" t="s">
        <v>32870</v>
      </c>
      <c r="E4595" t="s">
        <v>32871</v>
      </c>
      <c r="F4595" t="s">
        <v>27451</v>
      </c>
      <c r="G4595" t="s">
        <v>399</v>
      </c>
      <c r="H4595">
        <v>330</v>
      </c>
      <c r="J4595" t="s">
        <v>22634</v>
      </c>
      <c r="K4595" s="132" t="str">
        <f>IFERROR(IFERROR(INDEX(Кат!$O:$O,MATCH($C4595,Кат!$I:$I,0)),INDEX(Торг!$L:$L,MATCH($C4595,Торг!$I:$I,0))),"")</f>
        <v/>
      </c>
      <c r="L4595" s="132" t="str">
        <f>IFERROR(IFERROR(INDEX(Кат!$A:$A,MATCH($C4595,Кат!$I:$I,0)),INDEX(Торг!$A:$A,MATCH($C4595,Торг!$I:$I,0))),"")</f>
        <v/>
      </c>
      <c r="M4595" s="132" t="str">
        <f>IFERROR(IFERROR(INDEX(Кат!$B:$B,MATCH($C4595,Кат!$I:$I,0)),INDEX(Торг!$B:$B,MATCH($C4595,Торг!$I:$I,0))),"")</f>
        <v/>
      </c>
      <c r="N4595" s="132" t="str">
        <f t="shared" si="71"/>
        <v>METEOR SA224</v>
      </c>
      <c r="O4595" s="132" t="str">
        <f>IFERROR(IFERROR(INDEX(Кат!$B:$B,MATCH($N4595,Кат!$I:$I,0)),INDEX(Торг!$B:$B,MATCH($N4595,Торг!$I:$I,0))),"")</f>
        <v/>
      </c>
    </row>
    <row r="4596" spans="1:15" outlineLevel="1">
      <c r="A4596" t="s">
        <v>32872</v>
      </c>
      <c r="C4596" s="191" t="s">
        <v>32873</v>
      </c>
      <c r="E4596" t="s">
        <v>32874</v>
      </c>
      <c r="F4596" t="s">
        <v>27451</v>
      </c>
      <c r="G4596" t="s">
        <v>399</v>
      </c>
      <c r="H4596">
        <v>140</v>
      </c>
      <c r="J4596" t="s">
        <v>22634</v>
      </c>
      <c r="K4596" s="132" t="str">
        <f>IFERROR(IFERROR(INDEX(Кат!$O:$O,MATCH($C4596,Кат!$I:$I,0)),INDEX(Торг!$L:$L,MATCH($C4596,Торг!$I:$I,0))),"")</f>
        <v/>
      </c>
      <c r="L4596" s="132" t="str">
        <f>IFERROR(IFERROR(INDEX(Кат!$A:$A,MATCH($C4596,Кат!$I:$I,0)),INDEX(Торг!$A:$A,MATCH($C4596,Торг!$I:$I,0))),"")</f>
        <v/>
      </c>
      <c r="M4596" s="132" t="str">
        <f>IFERROR(IFERROR(INDEX(Кат!$B:$B,MATCH($C4596,Кат!$I:$I,0)),INDEX(Торг!$B:$B,MATCH($C4596,Торг!$I:$I,0))),"")</f>
        <v/>
      </c>
      <c r="N4596" s="132" t="str">
        <f t="shared" si="71"/>
        <v>METEOR SA102</v>
      </c>
      <c r="O4596" s="132" t="str">
        <f>IFERROR(IFERROR(INDEX(Кат!$B:$B,MATCH($N4596,Кат!$I:$I,0)),INDEX(Торг!$B:$B,MATCH($N4596,Торг!$I:$I,0))),"")</f>
        <v/>
      </c>
    </row>
    <row r="4597" spans="1:15" outlineLevel="1">
      <c r="A4597" t="s">
        <v>32875</v>
      </c>
      <c r="C4597" s="191" t="s">
        <v>32876</v>
      </c>
      <c r="E4597" t="s">
        <v>32877</v>
      </c>
      <c r="F4597" t="s">
        <v>27451</v>
      </c>
      <c r="G4597" t="s">
        <v>399</v>
      </c>
      <c r="H4597">
        <v>200</v>
      </c>
      <c r="J4597" t="s">
        <v>22634</v>
      </c>
      <c r="K4597" s="132" t="str">
        <f>IFERROR(IFERROR(INDEX(Кат!$O:$O,MATCH($C4597,Кат!$I:$I,0)),INDEX(Торг!$L:$L,MATCH($C4597,Торг!$I:$I,0))),"")</f>
        <v/>
      </c>
      <c r="L4597" s="132" t="str">
        <f>IFERROR(IFERROR(INDEX(Кат!$A:$A,MATCH($C4597,Кат!$I:$I,0)),INDEX(Торг!$A:$A,MATCH($C4597,Торг!$I:$I,0))),"")</f>
        <v/>
      </c>
      <c r="M4597" s="132" t="str">
        <f>IFERROR(IFERROR(INDEX(Кат!$B:$B,MATCH($C4597,Кат!$I:$I,0)),INDEX(Торг!$B:$B,MATCH($C4597,Торг!$I:$I,0))),"")</f>
        <v/>
      </c>
      <c r="N4597" s="132" t="str">
        <f t="shared" si="71"/>
        <v>METEOR SA220</v>
      </c>
      <c r="O4597" s="132" t="str">
        <f>IFERROR(IFERROR(INDEX(Кат!$B:$B,MATCH($N4597,Кат!$I:$I,0)),INDEX(Торг!$B:$B,MATCH($N4597,Торг!$I:$I,0))),"")</f>
        <v/>
      </c>
    </row>
    <row r="4598" spans="1:15" outlineLevel="1">
      <c r="A4598" t="s">
        <v>32878</v>
      </c>
      <c r="C4598" s="191" t="s">
        <v>32879</v>
      </c>
      <c r="E4598" t="s">
        <v>32880</v>
      </c>
      <c r="F4598" t="s">
        <v>27451</v>
      </c>
      <c r="G4598" t="s">
        <v>399</v>
      </c>
      <c r="H4598">
        <v>160</v>
      </c>
      <c r="J4598" t="s">
        <v>22634</v>
      </c>
      <c r="K4598" s="132" t="str">
        <f>IFERROR(IFERROR(INDEX(Кат!$O:$O,MATCH($C4598,Кат!$I:$I,0)),INDEX(Торг!$L:$L,MATCH($C4598,Торг!$I:$I,0))),"")</f>
        <v/>
      </c>
      <c r="L4598" s="132" t="str">
        <f>IFERROR(IFERROR(INDEX(Кат!$A:$A,MATCH($C4598,Кат!$I:$I,0)),INDEX(Торг!$A:$A,MATCH($C4598,Торг!$I:$I,0))),"")</f>
        <v/>
      </c>
      <c r="M4598" s="132" t="str">
        <f>IFERROR(IFERROR(INDEX(Кат!$B:$B,MATCH($C4598,Кат!$I:$I,0)),INDEX(Торг!$B:$B,MATCH($C4598,Торг!$I:$I,0))),"")</f>
        <v/>
      </c>
      <c r="N4598" s="132" t="str">
        <f t="shared" si="71"/>
        <v>METEOR SA203</v>
      </c>
      <c r="O4598" s="132" t="str">
        <f>IFERROR(IFERROR(INDEX(Кат!$B:$B,MATCH($N4598,Кат!$I:$I,0)),INDEX(Торг!$B:$B,MATCH($N4598,Торг!$I:$I,0))),"")</f>
        <v/>
      </c>
    </row>
    <row r="4599" spans="1:15" outlineLevel="1">
      <c r="A4599" t="s">
        <v>32881</v>
      </c>
      <c r="C4599" s="191" t="s">
        <v>32882</v>
      </c>
      <c r="E4599" t="s">
        <v>32883</v>
      </c>
      <c r="F4599" t="s">
        <v>27451</v>
      </c>
      <c r="G4599" t="s">
        <v>399</v>
      </c>
      <c r="H4599">
        <v>160</v>
      </c>
      <c r="J4599" t="s">
        <v>22634</v>
      </c>
      <c r="K4599" s="132" t="str">
        <f>IFERROR(IFERROR(INDEX(Кат!$O:$O,MATCH($C4599,Кат!$I:$I,0)),INDEX(Торг!$L:$L,MATCH($C4599,Торг!$I:$I,0))),"")</f>
        <v/>
      </c>
      <c r="L4599" s="132" t="str">
        <f>IFERROR(IFERROR(INDEX(Кат!$A:$A,MATCH($C4599,Кат!$I:$I,0)),INDEX(Торг!$A:$A,MATCH($C4599,Торг!$I:$I,0))),"")</f>
        <v/>
      </c>
      <c r="M4599" s="132" t="str">
        <f>IFERROR(IFERROR(INDEX(Кат!$B:$B,MATCH($C4599,Кат!$I:$I,0)),INDEX(Торг!$B:$B,MATCH($C4599,Торг!$I:$I,0))),"")</f>
        <v/>
      </c>
      <c r="N4599" s="132" t="str">
        <f t="shared" si="71"/>
        <v>METEOR SA206</v>
      </c>
      <c r="O4599" s="132" t="str">
        <f>IFERROR(IFERROR(INDEX(Кат!$B:$B,MATCH($N4599,Кат!$I:$I,0)),INDEX(Торг!$B:$B,MATCH($N4599,Торг!$I:$I,0))),"")</f>
        <v/>
      </c>
    </row>
    <row r="4600" spans="1:15" outlineLevel="1">
      <c r="A4600" t="s">
        <v>32884</v>
      </c>
      <c r="C4600" s="191" t="s">
        <v>32885</v>
      </c>
      <c r="E4600" t="s">
        <v>32886</v>
      </c>
      <c r="F4600" t="s">
        <v>27451</v>
      </c>
      <c r="G4600" t="s">
        <v>399</v>
      </c>
      <c r="H4600">
        <v>170</v>
      </c>
      <c r="J4600" t="s">
        <v>22634</v>
      </c>
      <c r="K4600" s="132" t="str">
        <f>IFERROR(IFERROR(INDEX(Кат!$O:$O,MATCH($C4600,Кат!$I:$I,0)),INDEX(Торг!$L:$L,MATCH($C4600,Торг!$I:$I,0))),"")</f>
        <v/>
      </c>
      <c r="L4600" s="132" t="str">
        <f>IFERROR(IFERROR(INDEX(Кат!$A:$A,MATCH($C4600,Кат!$I:$I,0)),INDEX(Торг!$A:$A,MATCH($C4600,Торг!$I:$I,0))),"")</f>
        <v/>
      </c>
      <c r="M4600" s="132" t="str">
        <f>IFERROR(IFERROR(INDEX(Кат!$B:$B,MATCH($C4600,Кат!$I:$I,0)),INDEX(Торг!$B:$B,MATCH($C4600,Торг!$I:$I,0))),"")</f>
        <v/>
      </c>
      <c r="N4600" s="132" t="str">
        <f t="shared" si="71"/>
        <v>METEOR SA222</v>
      </c>
      <c r="O4600" s="132" t="str">
        <f>IFERROR(IFERROR(INDEX(Кат!$B:$B,MATCH($N4600,Кат!$I:$I,0)),INDEX(Торг!$B:$B,MATCH($N4600,Торг!$I:$I,0))),"")</f>
        <v/>
      </c>
    </row>
    <row r="4601" spans="1:15" outlineLevel="1">
      <c r="A4601" t="s">
        <v>32887</v>
      </c>
      <c r="C4601" s="191" t="s">
        <v>32888</v>
      </c>
      <c r="E4601" t="s">
        <v>32889</v>
      </c>
      <c r="F4601" t="s">
        <v>27451</v>
      </c>
      <c r="G4601" t="s">
        <v>399</v>
      </c>
      <c r="H4601">
        <v>260</v>
      </c>
      <c r="J4601" t="s">
        <v>22634</v>
      </c>
      <c r="K4601" s="132" t="str">
        <f>IFERROR(IFERROR(INDEX(Кат!$O:$O,MATCH($C4601,Кат!$I:$I,0)),INDEX(Торг!$L:$L,MATCH($C4601,Торг!$I:$I,0))),"")</f>
        <v/>
      </c>
      <c r="L4601" s="132" t="str">
        <f>IFERROR(IFERROR(INDEX(Кат!$A:$A,MATCH($C4601,Кат!$I:$I,0)),INDEX(Торг!$A:$A,MATCH($C4601,Торг!$I:$I,0))),"")</f>
        <v/>
      </c>
      <c r="M4601" s="132" t="str">
        <f>IFERROR(IFERROR(INDEX(Кат!$B:$B,MATCH($C4601,Кат!$I:$I,0)),INDEX(Торг!$B:$B,MATCH($C4601,Торг!$I:$I,0))),"")</f>
        <v/>
      </c>
      <c r="N4601" s="132" t="str">
        <f t="shared" si="71"/>
        <v>METEOR SA215</v>
      </c>
      <c r="O4601" s="132" t="str">
        <f>IFERROR(IFERROR(INDEX(Кат!$B:$B,MATCH($N4601,Кат!$I:$I,0)),INDEX(Торг!$B:$B,MATCH($N4601,Торг!$I:$I,0))),"")</f>
        <v/>
      </c>
    </row>
    <row r="4602" spans="1:15" outlineLevel="1">
      <c r="A4602" t="s">
        <v>32890</v>
      </c>
      <c r="C4602" s="191" t="s">
        <v>32891</v>
      </c>
      <c r="E4602" t="s">
        <v>32892</v>
      </c>
      <c r="F4602" t="s">
        <v>27451</v>
      </c>
      <c r="G4602" t="s">
        <v>399</v>
      </c>
      <c r="H4602">
        <v>570</v>
      </c>
      <c r="J4602" t="s">
        <v>22634</v>
      </c>
      <c r="K4602" s="132" t="str">
        <f>IFERROR(IFERROR(INDEX(Кат!$O:$O,MATCH($C4602,Кат!$I:$I,0)),INDEX(Торг!$L:$L,MATCH($C4602,Торг!$I:$I,0))),"")</f>
        <v/>
      </c>
      <c r="L4602" s="132" t="str">
        <f>IFERROR(IFERROR(INDEX(Кат!$A:$A,MATCH($C4602,Кат!$I:$I,0)),INDEX(Торг!$A:$A,MATCH($C4602,Торг!$I:$I,0))),"")</f>
        <v/>
      </c>
      <c r="M4602" s="132" t="str">
        <f>IFERROR(IFERROR(INDEX(Кат!$B:$B,MATCH($C4602,Кат!$I:$I,0)),INDEX(Торг!$B:$B,MATCH($C4602,Торг!$I:$I,0))),"")</f>
        <v/>
      </c>
      <c r="N4602" s="132" t="str">
        <f t="shared" si="71"/>
        <v>METEOR SA444</v>
      </c>
      <c r="O4602" s="132" t="str">
        <f>IFERROR(IFERROR(INDEX(Кат!$B:$B,MATCH($N4602,Кат!$I:$I,0)),INDEX(Торг!$B:$B,MATCH($N4602,Торг!$I:$I,0))),"")</f>
        <v/>
      </c>
    </row>
    <row r="4603" spans="1:15" outlineLevel="1">
      <c r="A4603" t="s">
        <v>32893</v>
      </c>
      <c r="C4603" s="191" t="s">
        <v>32894</v>
      </c>
      <c r="E4603" t="s">
        <v>32895</v>
      </c>
      <c r="F4603" t="s">
        <v>27451</v>
      </c>
      <c r="G4603" t="s">
        <v>399</v>
      </c>
      <c r="H4603">
        <v>150</v>
      </c>
      <c r="J4603" t="s">
        <v>22634</v>
      </c>
      <c r="K4603" s="132" t="str">
        <f>IFERROR(IFERROR(INDEX(Кат!$O:$O,MATCH($C4603,Кат!$I:$I,0)),INDEX(Торг!$L:$L,MATCH($C4603,Торг!$I:$I,0))),"")</f>
        <v/>
      </c>
      <c r="L4603" s="132" t="str">
        <f>IFERROR(IFERROR(INDEX(Кат!$A:$A,MATCH($C4603,Кат!$I:$I,0)),INDEX(Торг!$A:$A,MATCH($C4603,Торг!$I:$I,0))),"")</f>
        <v/>
      </c>
      <c r="M4603" s="132" t="str">
        <f>IFERROR(IFERROR(INDEX(Кат!$B:$B,MATCH($C4603,Кат!$I:$I,0)),INDEX(Торг!$B:$B,MATCH($C4603,Торг!$I:$I,0))),"")</f>
        <v/>
      </c>
      <c r="N4603" s="132" t="str">
        <f t="shared" si="71"/>
        <v>METEOR SA208</v>
      </c>
      <c r="O4603" s="132" t="str">
        <f>IFERROR(IFERROR(INDEX(Кат!$B:$B,MATCH($N4603,Кат!$I:$I,0)),INDEX(Торг!$B:$B,MATCH($N4603,Торг!$I:$I,0))),"")</f>
        <v/>
      </c>
    </row>
    <row r="4604" spans="1:15" outlineLevel="1">
      <c r="A4604" t="s">
        <v>32896</v>
      </c>
      <c r="C4604" s="191" t="s">
        <v>32897</v>
      </c>
      <c r="E4604" t="s">
        <v>32898</v>
      </c>
      <c r="F4604" t="s">
        <v>27451</v>
      </c>
      <c r="G4604" t="s">
        <v>399</v>
      </c>
      <c r="H4604">
        <v>190</v>
      </c>
      <c r="J4604" t="s">
        <v>22634</v>
      </c>
      <c r="K4604" s="132" t="str">
        <f>IFERROR(IFERROR(INDEX(Кат!$O:$O,MATCH($C4604,Кат!$I:$I,0)),INDEX(Торг!$L:$L,MATCH($C4604,Торг!$I:$I,0))),"")</f>
        <v/>
      </c>
      <c r="L4604" s="132" t="str">
        <f>IFERROR(IFERROR(INDEX(Кат!$A:$A,MATCH($C4604,Кат!$I:$I,0)),INDEX(Торг!$A:$A,MATCH($C4604,Торг!$I:$I,0))),"")</f>
        <v/>
      </c>
      <c r="M4604" s="132" t="str">
        <f>IFERROR(IFERROR(INDEX(Кат!$B:$B,MATCH($C4604,Кат!$I:$I,0)),INDEX(Торг!$B:$B,MATCH($C4604,Торг!$I:$I,0))),"")</f>
        <v/>
      </c>
      <c r="N4604" s="132" t="str">
        <f t="shared" si="71"/>
        <v>METEOR SA307</v>
      </c>
      <c r="O4604" s="132" t="str">
        <f>IFERROR(IFERROR(INDEX(Кат!$B:$B,MATCH($N4604,Кат!$I:$I,0)),INDEX(Торг!$B:$B,MATCH($N4604,Торг!$I:$I,0))),"")</f>
        <v/>
      </c>
    </row>
    <row r="4605" spans="1:15" outlineLevel="1">
      <c r="A4605" t="s">
        <v>32899</v>
      </c>
      <c r="C4605" s="191" t="s">
        <v>32900</v>
      </c>
      <c r="E4605" t="s">
        <v>32901</v>
      </c>
      <c r="F4605" t="s">
        <v>27451</v>
      </c>
      <c r="G4605" t="s">
        <v>399</v>
      </c>
      <c r="H4605">
        <v>225</v>
      </c>
      <c r="J4605" t="s">
        <v>22634</v>
      </c>
      <c r="K4605" s="132" t="str">
        <f>IFERROR(IFERROR(INDEX(Кат!$O:$O,MATCH($C4605,Кат!$I:$I,0)),INDEX(Торг!$L:$L,MATCH($C4605,Торг!$I:$I,0))),"")</f>
        <v/>
      </c>
      <c r="L4605" s="132" t="str">
        <f>IFERROR(IFERROR(INDEX(Кат!$A:$A,MATCH($C4605,Кат!$I:$I,0)),INDEX(Торг!$A:$A,MATCH($C4605,Торг!$I:$I,0))),"")</f>
        <v/>
      </c>
      <c r="M4605" s="132" t="str">
        <f>IFERROR(IFERROR(INDEX(Кат!$B:$B,MATCH($C4605,Кат!$I:$I,0)),INDEX(Торг!$B:$B,MATCH($C4605,Торг!$I:$I,0))),"")</f>
        <v/>
      </c>
      <c r="N4605" s="132" t="str">
        <f t="shared" si="71"/>
        <v>METEOR SS161</v>
      </c>
      <c r="O4605" s="132" t="str">
        <f>IFERROR(IFERROR(INDEX(Кат!$B:$B,MATCH($N4605,Кат!$I:$I,0)),INDEX(Торг!$B:$B,MATCH($N4605,Торг!$I:$I,0))),"")</f>
        <v/>
      </c>
    </row>
    <row r="4606" spans="1:15" outlineLevel="1">
      <c r="A4606" t="s">
        <v>24103</v>
      </c>
      <c r="C4606" s="191"/>
      <c r="E4606" t="s">
        <v>24104</v>
      </c>
      <c r="J4606" t="s">
        <v>22634</v>
      </c>
      <c r="K4606" s="132" t="str">
        <f>IFERROR(IFERROR(INDEX(Кат!$O:$O,MATCH($C4606,Кат!$I:$I,0)),INDEX(Торг!$L:$L,MATCH($C4606,Торг!$I:$I,0))),"")</f>
        <v/>
      </c>
      <c r="L4606" s="132" t="str">
        <f>IFERROR(IFERROR(INDEX(Кат!$A:$A,MATCH($C4606,Кат!$I:$I,0)),INDEX(Торг!$A:$A,MATCH($C4606,Торг!$I:$I,0))),"")</f>
        <v/>
      </c>
      <c r="M4606" s="132" t="str">
        <f>IFERROR(IFERROR(INDEX(Кат!$B:$B,MATCH($C4606,Кат!$I:$I,0)),INDEX(Торг!$B:$B,MATCH($C4606,Торг!$I:$I,0))),"")</f>
        <v/>
      </c>
      <c r="N4606" s="132" t="str">
        <f t="shared" si="71"/>
        <v xml:space="preserve"> </v>
      </c>
      <c r="O4606" s="132" t="str">
        <f>IFERROR(IFERROR(INDEX(Кат!$B:$B,MATCH($N4606,Кат!$I:$I,0)),INDEX(Торг!$B:$B,MATCH($N4606,Торг!$I:$I,0))),"")</f>
        <v/>
      </c>
    </row>
    <row r="4607" spans="1:15" outlineLevel="1">
      <c r="A4607" t="s">
        <v>17404</v>
      </c>
      <c r="C4607" s="191" t="s">
        <v>2443</v>
      </c>
      <c r="E4607" t="s">
        <v>2444</v>
      </c>
      <c r="F4607" t="s">
        <v>2445</v>
      </c>
      <c r="G4607" t="s">
        <v>375</v>
      </c>
      <c r="H4607">
        <v>1450</v>
      </c>
      <c r="J4607" t="s">
        <v>22634</v>
      </c>
      <c r="K4607" s="132" t="str">
        <f>IFERROR(IFERROR(INDEX(Кат!$O:$O,MATCH($C4607,Кат!$I:$I,0)),INDEX(Торг!$L:$L,MATCH($C4607,Торг!$I:$I,0))),"")</f>
        <v/>
      </c>
      <c r="L4607" s="132" t="str">
        <f>IFERROR(IFERROR(INDEX(Кат!$A:$A,MATCH($C4607,Кат!$I:$I,0)),INDEX(Торг!$A:$A,MATCH($C4607,Торг!$I:$I,0))),"")</f>
        <v/>
      </c>
      <c r="M4607" s="132" t="str">
        <f>IFERROR(IFERROR(INDEX(Кат!$B:$B,MATCH($C4607,Кат!$I:$I,0)),INDEX(Торг!$B:$B,MATCH($C4607,Торг!$I:$I,0))),"")</f>
        <v/>
      </c>
      <c r="N4607" s="132" t="str">
        <f t="shared" si="71"/>
        <v>METELLI 01-1369/70</v>
      </c>
      <c r="O4607" s="132" t="str">
        <f>IFERROR(IFERROR(INDEX(Кат!$B:$B,MATCH($N4607,Кат!$I:$I,0)),INDEX(Торг!$B:$B,MATCH($N4607,Торг!$I:$I,0))),"")</f>
        <v/>
      </c>
    </row>
    <row r="4608" spans="1:15" outlineLevel="1">
      <c r="A4608" t="s">
        <v>17405</v>
      </c>
      <c r="C4608" s="191" t="s">
        <v>2446</v>
      </c>
      <c r="E4608" t="s">
        <v>2447</v>
      </c>
      <c r="F4608" t="s">
        <v>2445</v>
      </c>
      <c r="G4608" t="s">
        <v>375</v>
      </c>
      <c r="H4608">
        <v>1400</v>
      </c>
      <c r="J4608" t="s">
        <v>22634</v>
      </c>
      <c r="K4608" s="132" t="str">
        <f>IFERROR(IFERROR(INDEX(Кат!$O:$O,MATCH($C4608,Кат!$I:$I,0)),INDEX(Торг!$L:$L,MATCH($C4608,Торг!$I:$I,0))),"")</f>
        <v/>
      </c>
      <c r="L4608" s="132" t="str">
        <f>IFERROR(IFERROR(INDEX(Кат!$A:$A,MATCH($C4608,Кат!$I:$I,0)),INDEX(Торг!$A:$A,MATCH($C4608,Торг!$I:$I,0))),"")</f>
        <v/>
      </c>
      <c r="M4608" s="132" t="str">
        <f>IFERROR(IFERROR(INDEX(Кат!$B:$B,MATCH($C4608,Кат!$I:$I,0)),INDEX(Торг!$B:$B,MATCH($C4608,Торг!$I:$I,0))),"")</f>
        <v/>
      </c>
      <c r="N4608" s="132" t="str">
        <f t="shared" si="71"/>
        <v>METELLI 01-2326/27</v>
      </c>
      <c r="O4608" s="132" t="str">
        <f>IFERROR(IFERROR(INDEX(Кат!$B:$B,MATCH($N4608,Кат!$I:$I,0)),INDEX(Торг!$B:$B,MATCH($N4608,Торг!$I:$I,0))),"")</f>
        <v/>
      </c>
    </row>
    <row r="4609" spans="1:15" outlineLevel="1">
      <c r="A4609" t="s">
        <v>24105</v>
      </c>
      <c r="C4609" s="191"/>
      <c r="E4609" t="s">
        <v>2448</v>
      </c>
      <c r="J4609" t="s">
        <v>22634</v>
      </c>
      <c r="K4609" s="132" t="str">
        <f>IFERROR(IFERROR(INDEX(Кат!$O:$O,MATCH($C4609,Кат!$I:$I,0)),INDEX(Торг!$L:$L,MATCH($C4609,Торг!$I:$I,0))),"")</f>
        <v/>
      </c>
      <c r="L4609" s="132" t="str">
        <f>IFERROR(IFERROR(INDEX(Кат!$A:$A,MATCH($C4609,Кат!$I:$I,0)),INDEX(Торг!$A:$A,MATCH($C4609,Торг!$I:$I,0))),"")</f>
        <v/>
      </c>
      <c r="M4609" s="132" t="str">
        <f>IFERROR(IFERROR(INDEX(Кат!$B:$B,MATCH($C4609,Кат!$I:$I,0)),INDEX(Торг!$B:$B,MATCH($C4609,Торг!$I:$I,0))),"")</f>
        <v/>
      </c>
      <c r="N4609" s="132" t="str">
        <f t="shared" si="71"/>
        <v xml:space="preserve"> </v>
      </c>
      <c r="O4609" s="132" t="str">
        <f>IFERROR(IFERROR(INDEX(Кат!$B:$B,MATCH($N4609,Кат!$I:$I,0)),INDEX(Торг!$B:$B,MATCH($N4609,Торг!$I:$I,0))),"")</f>
        <v/>
      </c>
    </row>
    <row r="4610" spans="1:15" outlineLevel="1">
      <c r="A4610" t="s">
        <v>17406</v>
      </c>
      <c r="C4610" s="191" t="s">
        <v>2449</v>
      </c>
      <c r="E4610" t="s">
        <v>2450</v>
      </c>
      <c r="F4610" t="s">
        <v>2448</v>
      </c>
      <c r="G4610" t="s">
        <v>399</v>
      </c>
      <c r="H4610">
        <v>500</v>
      </c>
      <c r="J4610" t="s">
        <v>22634</v>
      </c>
      <c r="K4610" s="132" t="str">
        <f>IFERROR(IFERROR(INDEX(Кат!$O:$O,MATCH($C4610,Кат!$I:$I,0)),INDEX(Торг!$L:$L,MATCH($C4610,Торг!$I:$I,0))),"")</f>
        <v/>
      </c>
      <c r="L4610" s="132" t="str">
        <f>IFERROR(IFERROR(INDEX(Кат!$A:$A,MATCH($C4610,Кат!$I:$I,0)),INDEX(Торг!$A:$A,MATCH($C4610,Торг!$I:$I,0))),"")</f>
        <v/>
      </c>
      <c r="M4610" s="132" t="str">
        <f>IFERROR(IFERROR(INDEX(Кат!$B:$B,MATCH($C4610,Кат!$I:$I,0)),INDEX(Торг!$B:$B,MATCH($C4610,Торг!$I:$I,0))),"")</f>
        <v/>
      </c>
      <c r="N4610" s="132" t="str">
        <f t="shared" si="71"/>
        <v>MFILTER K-708</v>
      </c>
      <c r="O4610" s="132" t="str">
        <f>IFERROR(IFERROR(INDEX(Кат!$B:$B,MATCH($N4610,Кат!$I:$I,0)),INDEX(Торг!$B:$B,MATCH($N4610,Торг!$I:$I,0))),"")</f>
        <v/>
      </c>
    </row>
    <row r="4611" spans="1:15" outlineLevel="1">
      <c r="A4611" t="s">
        <v>24106</v>
      </c>
      <c r="C4611" s="191"/>
      <c r="E4611" t="s">
        <v>2451</v>
      </c>
      <c r="J4611" t="s">
        <v>22634</v>
      </c>
      <c r="K4611" s="132" t="str">
        <f>IFERROR(IFERROR(INDEX(Кат!$O:$O,MATCH($C4611,Кат!$I:$I,0)),INDEX(Торг!$L:$L,MATCH($C4611,Торг!$I:$I,0))),"")</f>
        <v/>
      </c>
      <c r="L4611" s="132" t="str">
        <f>IFERROR(IFERROR(INDEX(Кат!$A:$A,MATCH($C4611,Кат!$I:$I,0)),INDEX(Торг!$A:$A,MATCH($C4611,Торг!$I:$I,0))),"")</f>
        <v/>
      </c>
      <c r="M4611" s="132" t="str">
        <f>IFERROR(IFERROR(INDEX(Кат!$B:$B,MATCH($C4611,Кат!$I:$I,0)),INDEX(Торг!$B:$B,MATCH($C4611,Торг!$I:$I,0))),"")</f>
        <v/>
      </c>
      <c r="N4611" s="132" t="str">
        <f t="shared" si="71"/>
        <v xml:space="preserve"> </v>
      </c>
      <c r="O4611" s="132" t="str">
        <f>IFERROR(IFERROR(INDEX(Кат!$B:$B,MATCH($N4611,Кат!$I:$I,0)),INDEX(Торг!$B:$B,MATCH($N4611,Торг!$I:$I,0))),"")</f>
        <v/>
      </c>
    </row>
    <row r="4612" spans="1:15" outlineLevel="1">
      <c r="A4612" t="s">
        <v>17407</v>
      </c>
      <c r="C4612" s="191" t="s">
        <v>6593</v>
      </c>
      <c r="E4612" t="s">
        <v>6594</v>
      </c>
      <c r="F4612" t="s">
        <v>2451</v>
      </c>
      <c r="G4612" t="s">
        <v>375</v>
      </c>
      <c r="H4612">
        <v>840</v>
      </c>
      <c r="J4612" t="s">
        <v>22634</v>
      </c>
      <c r="K4612" s="132" t="str">
        <f>IFERROR(IFERROR(INDEX(Кат!$O:$O,MATCH($C4612,Кат!$I:$I,0)),INDEX(Торг!$L:$L,MATCH($C4612,Торг!$I:$I,0))),"")</f>
        <v/>
      </c>
      <c r="L4612" s="132" t="str">
        <f>IFERROR(IFERROR(INDEX(Кат!$A:$A,MATCH($C4612,Кат!$I:$I,0)),INDEX(Торг!$A:$A,MATCH($C4612,Торг!$I:$I,0))),"")</f>
        <v/>
      </c>
      <c r="M4612" s="132" t="str">
        <f>IFERROR(IFERROR(INDEX(Кат!$B:$B,MATCH($C4612,Кат!$I:$I,0)),INDEX(Торг!$B:$B,MATCH($C4612,Торг!$I:$I,0))),"")</f>
        <v/>
      </c>
      <c r="N4612" s="132" t="str">
        <f t="shared" si="71"/>
        <v>MILES E410021</v>
      </c>
      <c r="O4612" s="132" t="str">
        <f>IFERROR(IFERROR(INDEX(Кат!$B:$B,MATCH($N4612,Кат!$I:$I,0)),INDEX(Торг!$B:$B,MATCH($N4612,Торг!$I:$I,0))),"")</f>
        <v/>
      </c>
    </row>
    <row r="4613" spans="1:15" outlineLevel="1">
      <c r="A4613" t="s">
        <v>17408</v>
      </c>
      <c r="C4613" s="191" t="s">
        <v>6595</v>
      </c>
      <c r="E4613" t="s">
        <v>6596</v>
      </c>
      <c r="F4613" t="s">
        <v>2451</v>
      </c>
      <c r="G4613" t="s">
        <v>375</v>
      </c>
      <c r="H4613">
        <v>890</v>
      </c>
      <c r="J4613" t="s">
        <v>22634</v>
      </c>
      <c r="K4613" s="132" t="str">
        <f>IFERROR(IFERROR(INDEX(Кат!$O:$O,MATCH($C4613,Кат!$I:$I,0)),INDEX(Торг!$L:$L,MATCH($C4613,Торг!$I:$I,0))),"")</f>
        <v/>
      </c>
      <c r="L4613" s="132" t="str">
        <f>IFERROR(IFERROR(INDEX(Кат!$A:$A,MATCH($C4613,Кат!$I:$I,0)),INDEX(Торг!$A:$A,MATCH($C4613,Торг!$I:$I,0))),"")</f>
        <v/>
      </c>
      <c r="M4613" s="132" t="str">
        <f>IFERROR(IFERROR(INDEX(Кат!$B:$B,MATCH($C4613,Кат!$I:$I,0)),INDEX(Торг!$B:$B,MATCH($C4613,Торг!$I:$I,0))),"")</f>
        <v/>
      </c>
      <c r="N4613" s="132" t="str">
        <f t="shared" si="71"/>
        <v>MILES E410057</v>
      </c>
      <c r="O4613" s="132" t="str">
        <f>IFERROR(IFERROR(INDEX(Кат!$B:$B,MATCH($N4613,Кат!$I:$I,0)),INDEX(Торг!$B:$B,MATCH($N4613,Торг!$I:$I,0))),"")</f>
        <v/>
      </c>
    </row>
    <row r="4614" spans="1:15" outlineLevel="1">
      <c r="A4614" t="s">
        <v>17409</v>
      </c>
      <c r="C4614" s="191" t="s">
        <v>6597</v>
      </c>
      <c r="E4614" t="s">
        <v>6598</v>
      </c>
      <c r="F4614" t="s">
        <v>2451</v>
      </c>
      <c r="G4614" t="s">
        <v>375</v>
      </c>
      <c r="H4614">
        <v>1060</v>
      </c>
      <c r="J4614" t="s">
        <v>22634</v>
      </c>
      <c r="K4614" s="132" t="str">
        <f>IFERROR(IFERROR(INDEX(Кат!$O:$O,MATCH($C4614,Кат!$I:$I,0)),INDEX(Торг!$L:$L,MATCH($C4614,Торг!$I:$I,0))),"")</f>
        <v/>
      </c>
      <c r="L4614" s="132" t="str">
        <f>IFERROR(IFERROR(INDEX(Кат!$A:$A,MATCH($C4614,Кат!$I:$I,0)),INDEX(Торг!$A:$A,MATCH($C4614,Торг!$I:$I,0))),"")</f>
        <v/>
      </c>
      <c r="M4614" s="132" t="str">
        <f>IFERROR(IFERROR(INDEX(Кат!$B:$B,MATCH($C4614,Кат!$I:$I,0)),INDEX(Торг!$B:$B,MATCH($C4614,Торг!$I:$I,0))),"")</f>
        <v/>
      </c>
      <c r="N4614" s="132" t="str">
        <f t="shared" si="71"/>
        <v>MILES E110273</v>
      </c>
      <c r="O4614" s="132" t="str">
        <f>IFERROR(IFERROR(INDEX(Кат!$B:$B,MATCH($N4614,Кат!$I:$I,0)),INDEX(Торг!$B:$B,MATCH($N4614,Торг!$I:$I,0))),"")</f>
        <v/>
      </c>
    </row>
    <row r="4615" spans="1:15" outlineLevel="1">
      <c r="A4615" t="s">
        <v>17410</v>
      </c>
      <c r="C4615" s="191" t="s">
        <v>6599</v>
      </c>
      <c r="E4615" t="s">
        <v>6600</v>
      </c>
      <c r="F4615" t="s">
        <v>2451</v>
      </c>
      <c r="G4615" t="s">
        <v>399</v>
      </c>
      <c r="H4615">
        <v>860</v>
      </c>
      <c r="J4615" t="s">
        <v>22634</v>
      </c>
      <c r="K4615" s="132" t="str">
        <f>IFERROR(IFERROR(INDEX(Кат!$O:$O,MATCH($C4615,Кат!$I:$I,0)),INDEX(Торг!$L:$L,MATCH($C4615,Торг!$I:$I,0))),"")</f>
        <v/>
      </c>
      <c r="L4615" s="132" t="str">
        <f>IFERROR(IFERROR(INDEX(Кат!$A:$A,MATCH($C4615,Кат!$I:$I,0)),INDEX(Торг!$A:$A,MATCH($C4615,Торг!$I:$I,0))),"")</f>
        <v/>
      </c>
      <c r="M4615" s="132" t="str">
        <f>IFERROR(IFERROR(INDEX(Кат!$B:$B,MATCH($C4615,Кат!$I:$I,0)),INDEX(Торг!$B:$B,MATCH($C4615,Торг!$I:$I,0))),"")</f>
        <v/>
      </c>
      <c r="N4615" s="132" t="str">
        <f t="shared" si="71"/>
        <v>MILES E410375</v>
      </c>
      <c r="O4615" s="132" t="str">
        <f>IFERROR(IFERROR(INDEX(Кат!$B:$B,MATCH($N4615,Кат!$I:$I,0)),INDEX(Торг!$B:$B,MATCH($N4615,Торг!$I:$I,0))),"")</f>
        <v/>
      </c>
    </row>
    <row r="4616" spans="1:15" outlineLevel="1">
      <c r="A4616" t="s">
        <v>17411</v>
      </c>
      <c r="C4616" s="191" t="s">
        <v>6601</v>
      </c>
      <c r="E4616" t="s">
        <v>6602</v>
      </c>
      <c r="F4616" t="s">
        <v>2451</v>
      </c>
      <c r="G4616" t="s">
        <v>375</v>
      </c>
      <c r="H4616">
        <v>790</v>
      </c>
      <c r="J4616" t="s">
        <v>22634</v>
      </c>
      <c r="K4616" s="132" t="str">
        <f>IFERROR(IFERROR(INDEX(Кат!$O:$O,MATCH($C4616,Кат!$I:$I,0)),INDEX(Торг!$L:$L,MATCH($C4616,Торг!$I:$I,0))),"")</f>
        <v/>
      </c>
      <c r="L4616" s="132" t="str">
        <f>IFERROR(IFERROR(INDEX(Кат!$A:$A,MATCH($C4616,Кат!$I:$I,0)),INDEX(Торг!$A:$A,MATCH($C4616,Торг!$I:$I,0))),"")</f>
        <v/>
      </c>
      <c r="M4616" s="132" t="str">
        <f>IFERROR(IFERROR(INDEX(Кат!$B:$B,MATCH($C4616,Кат!$I:$I,0)),INDEX(Торг!$B:$B,MATCH($C4616,Торг!$I:$I,0))),"")</f>
        <v/>
      </c>
      <c r="N4616" s="132" t="str">
        <f t="shared" ref="N4616:N4679" si="72">_xlfn.CONCAT(F4616," ",C4616)</f>
        <v>MILES E210079</v>
      </c>
      <c r="O4616" s="132" t="str">
        <f>IFERROR(IFERROR(INDEX(Кат!$B:$B,MATCH($N4616,Кат!$I:$I,0)),INDEX(Торг!$B:$B,MATCH($N4616,Торг!$I:$I,0))),"")</f>
        <v/>
      </c>
    </row>
    <row r="4617" spans="1:15" outlineLevel="1">
      <c r="A4617" t="s">
        <v>29855</v>
      </c>
      <c r="C4617" s="191" t="s">
        <v>29856</v>
      </c>
      <c r="E4617" t="s">
        <v>29857</v>
      </c>
      <c r="G4617" t="s">
        <v>375</v>
      </c>
      <c r="H4617">
        <v>1280</v>
      </c>
      <c r="J4617" t="s">
        <v>22634</v>
      </c>
      <c r="K4617" s="132" t="str">
        <f>IFERROR(IFERROR(INDEX(Кат!$O:$O,MATCH($C4617,Кат!$I:$I,0)),INDEX(Торг!$L:$L,MATCH($C4617,Торг!$I:$I,0))),"")</f>
        <v/>
      </c>
      <c r="L4617" s="132" t="str">
        <f>IFERROR(IFERROR(INDEX(Кат!$A:$A,MATCH($C4617,Кат!$I:$I,0)),INDEX(Торг!$A:$A,MATCH($C4617,Торг!$I:$I,0))),"")</f>
        <v/>
      </c>
      <c r="M4617" s="132" t="str">
        <f>IFERROR(IFERROR(INDEX(Кат!$B:$B,MATCH($C4617,Кат!$I:$I,0)),INDEX(Торг!$B:$B,MATCH($C4617,Торг!$I:$I,0))),"")</f>
        <v/>
      </c>
      <c r="N4617" s="132" t="str">
        <f t="shared" si="72"/>
        <v xml:space="preserve"> E210564</v>
      </c>
      <c r="O4617" s="132" t="str">
        <f>IFERROR(IFERROR(INDEX(Кат!$B:$B,MATCH($N4617,Кат!$I:$I,0)),INDEX(Торг!$B:$B,MATCH($N4617,Торг!$I:$I,0))),"")</f>
        <v/>
      </c>
    </row>
    <row r="4618" spans="1:15" outlineLevel="1">
      <c r="A4618" t="s">
        <v>29858</v>
      </c>
      <c r="C4618" s="191" t="s">
        <v>29859</v>
      </c>
      <c r="E4618" t="s">
        <v>29860</v>
      </c>
      <c r="F4618" t="s">
        <v>2451</v>
      </c>
      <c r="G4618" t="s">
        <v>375</v>
      </c>
      <c r="H4618">
        <v>1480</v>
      </c>
      <c r="J4618" t="s">
        <v>22634</v>
      </c>
      <c r="K4618" s="132" t="str">
        <f>IFERROR(IFERROR(INDEX(Кат!$O:$O,MATCH($C4618,Кат!$I:$I,0)),INDEX(Торг!$L:$L,MATCH($C4618,Торг!$I:$I,0))),"")</f>
        <v/>
      </c>
      <c r="L4618" s="132" t="str">
        <f>IFERROR(IFERROR(INDEX(Кат!$A:$A,MATCH($C4618,Кат!$I:$I,0)),INDEX(Торг!$A:$A,MATCH($C4618,Торг!$I:$I,0))),"")</f>
        <v/>
      </c>
      <c r="M4618" s="132" t="str">
        <f>IFERROR(IFERROR(INDEX(Кат!$B:$B,MATCH($C4618,Кат!$I:$I,0)),INDEX(Торг!$B:$B,MATCH($C4618,Торг!$I:$I,0))),"")</f>
        <v/>
      </c>
      <c r="N4618" s="132" t="str">
        <f t="shared" si="72"/>
        <v>MILES E210129</v>
      </c>
      <c r="O4618" s="132" t="str">
        <f>IFERROR(IFERROR(INDEX(Кат!$B:$B,MATCH($N4618,Кат!$I:$I,0)),INDEX(Торг!$B:$B,MATCH($N4618,Торг!$I:$I,0))),"")</f>
        <v/>
      </c>
    </row>
    <row r="4619" spans="1:15" outlineLevel="1">
      <c r="A4619" t="s">
        <v>29861</v>
      </c>
      <c r="C4619" s="191" t="s">
        <v>29862</v>
      </c>
      <c r="E4619" t="s">
        <v>29863</v>
      </c>
      <c r="F4619" t="s">
        <v>2451</v>
      </c>
      <c r="G4619" t="s">
        <v>399</v>
      </c>
      <c r="H4619">
        <v>690</v>
      </c>
      <c r="J4619" t="s">
        <v>22634</v>
      </c>
      <c r="K4619" s="132" t="str">
        <f>IFERROR(IFERROR(INDEX(Кат!$O:$O,MATCH($C4619,Кат!$I:$I,0)),INDEX(Торг!$L:$L,MATCH($C4619,Торг!$I:$I,0))),"")</f>
        <v/>
      </c>
      <c r="L4619" s="132" t="str">
        <f>IFERROR(IFERROR(INDEX(Кат!$A:$A,MATCH($C4619,Кат!$I:$I,0)),INDEX(Торг!$A:$A,MATCH($C4619,Торг!$I:$I,0))),"")</f>
        <v/>
      </c>
      <c r="M4619" s="132" t="str">
        <f>IFERROR(IFERROR(INDEX(Кат!$B:$B,MATCH($C4619,Кат!$I:$I,0)),INDEX(Торг!$B:$B,MATCH($C4619,Торг!$I:$I,0))),"")</f>
        <v/>
      </c>
      <c r="N4619" s="132" t="str">
        <f t="shared" si="72"/>
        <v>MILES DC17076</v>
      </c>
      <c r="O4619" s="132" t="str">
        <f>IFERROR(IFERROR(INDEX(Кат!$B:$B,MATCH($N4619,Кат!$I:$I,0)),INDEX(Торг!$B:$B,MATCH($N4619,Торг!$I:$I,0))),"")</f>
        <v/>
      </c>
    </row>
    <row r="4620" spans="1:15" outlineLevel="1">
      <c r="A4620" t="s">
        <v>29864</v>
      </c>
      <c r="C4620" s="191" t="s">
        <v>29865</v>
      </c>
      <c r="E4620" t="s">
        <v>29866</v>
      </c>
      <c r="F4620" t="s">
        <v>2451</v>
      </c>
      <c r="G4620" t="s">
        <v>399</v>
      </c>
      <c r="H4620">
        <v>690</v>
      </c>
      <c r="J4620" t="s">
        <v>22634</v>
      </c>
      <c r="K4620" s="132" t="str">
        <f>IFERROR(IFERROR(INDEX(Кат!$O:$O,MATCH($C4620,Кат!$I:$I,0)),INDEX(Торг!$L:$L,MATCH($C4620,Торг!$I:$I,0))),"")</f>
        <v/>
      </c>
      <c r="L4620" s="132" t="str">
        <f>IFERROR(IFERROR(INDEX(Кат!$A:$A,MATCH($C4620,Кат!$I:$I,0)),INDEX(Торг!$A:$A,MATCH($C4620,Торг!$I:$I,0))),"")</f>
        <v/>
      </c>
      <c r="M4620" s="132" t="str">
        <f>IFERROR(IFERROR(INDEX(Кат!$B:$B,MATCH($C4620,Кат!$I:$I,0)),INDEX(Торг!$B:$B,MATCH($C4620,Торг!$I:$I,0))),"")</f>
        <v/>
      </c>
      <c r="N4620" s="132" t="str">
        <f t="shared" si="72"/>
        <v>MILES DC17077</v>
      </c>
      <c r="O4620" s="132" t="str">
        <f>IFERROR(IFERROR(INDEX(Кат!$B:$B,MATCH($N4620,Кат!$I:$I,0)),INDEX(Торг!$B:$B,MATCH($N4620,Торг!$I:$I,0))),"")</f>
        <v/>
      </c>
    </row>
    <row r="4621" spans="1:15" outlineLevel="1">
      <c r="A4621" t="s">
        <v>32419</v>
      </c>
      <c r="C4621" s="191" t="s">
        <v>32420</v>
      </c>
      <c r="E4621" t="s">
        <v>32421</v>
      </c>
      <c r="F4621" t="s">
        <v>2451</v>
      </c>
      <c r="G4621" t="s">
        <v>375</v>
      </c>
      <c r="H4621">
        <v>1100</v>
      </c>
      <c r="J4621" t="s">
        <v>22634</v>
      </c>
      <c r="K4621" s="132" t="str">
        <f>IFERROR(IFERROR(INDEX(Кат!$O:$O,MATCH($C4621,Кат!$I:$I,0)),INDEX(Торг!$L:$L,MATCH($C4621,Торг!$I:$I,0))),"")</f>
        <v/>
      </c>
      <c r="L4621" s="132" t="str">
        <f>IFERROR(IFERROR(INDEX(Кат!$A:$A,MATCH($C4621,Кат!$I:$I,0)),INDEX(Торг!$A:$A,MATCH($C4621,Торг!$I:$I,0))),"")</f>
        <v/>
      </c>
      <c r="M4621" s="132" t="str">
        <f>IFERROR(IFERROR(INDEX(Кат!$B:$B,MATCH($C4621,Кат!$I:$I,0)),INDEX(Торг!$B:$B,MATCH($C4621,Торг!$I:$I,0))),"")</f>
        <v/>
      </c>
      <c r="N4621" s="132" t="str">
        <f t="shared" si="72"/>
        <v>MILES E500025</v>
      </c>
      <c r="O4621" s="132" t="str">
        <f>IFERROR(IFERROR(INDEX(Кат!$B:$B,MATCH($N4621,Кат!$I:$I,0)),INDEX(Торг!$B:$B,MATCH($N4621,Торг!$I:$I,0))),"")</f>
        <v/>
      </c>
    </row>
    <row r="4622" spans="1:15" outlineLevel="1">
      <c r="A4622" t="s">
        <v>30226</v>
      </c>
      <c r="C4622" s="191" t="s">
        <v>30227</v>
      </c>
      <c r="E4622" t="s">
        <v>30228</v>
      </c>
      <c r="F4622" t="s">
        <v>2451</v>
      </c>
      <c r="G4622" t="s">
        <v>375</v>
      </c>
      <c r="H4622">
        <v>1160</v>
      </c>
      <c r="J4622" t="s">
        <v>22634</v>
      </c>
      <c r="K4622" s="132" t="str">
        <f>IFERROR(IFERROR(INDEX(Кат!$O:$O,MATCH($C4622,Кат!$I:$I,0)),INDEX(Торг!$L:$L,MATCH($C4622,Торг!$I:$I,0))),"")</f>
        <v/>
      </c>
      <c r="L4622" s="132" t="str">
        <f>IFERROR(IFERROR(INDEX(Кат!$A:$A,MATCH($C4622,Кат!$I:$I,0)),INDEX(Торг!$A:$A,MATCH($C4622,Торг!$I:$I,0))),"")</f>
        <v/>
      </c>
      <c r="M4622" s="132" t="str">
        <f>IFERROR(IFERROR(INDEX(Кат!$B:$B,MATCH($C4622,Кат!$I:$I,0)),INDEX(Торг!$B:$B,MATCH($C4622,Торг!$I:$I,0))),"")</f>
        <v/>
      </c>
      <c r="N4622" s="132" t="str">
        <f t="shared" si="72"/>
        <v>MILES E500108</v>
      </c>
      <c r="O4622" s="132" t="str">
        <f>IFERROR(IFERROR(INDEX(Кат!$B:$B,MATCH($N4622,Кат!$I:$I,0)),INDEX(Торг!$B:$B,MATCH($N4622,Торг!$I:$I,0))),"")</f>
        <v/>
      </c>
    </row>
    <row r="4623" spans="1:15" outlineLevel="1">
      <c r="A4623" t="s">
        <v>30229</v>
      </c>
      <c r="C4623" s="191" t="s">
        <v>30230</v>
      </c>
      <c r="E4623" t="s">
        <v>30231</v>
      </c>
      <c r="F4623" t="s">
        <v>2451</v>
      </c>
      <c r="G4623" t="s">
        <v>375</v>
      </c>
      <c r="H4623">
        <v>1420</v>
      </c>
      <c r="J4623" t="s">
        <v>22634</v>
      </c>
      <c r="K4623" s="132" t="str">
        <f>IFERROR(IFERROR(INDEX(Кат!$O:$O,MATCH($C4623,Кат!$I:$I,0)),INDEX(Торг!$L:$L,MATCH($C4623,Торг!$I:$I,0))),"")</f>
        <v/>
      </c>
      <c r="L4623" s="132" t="str">
        <f>IFERROR(IFERROR(INDEX(Кат!$A:$A,MATCH($C4623,Кат!$I:$I,0)),INDEX(Торг!$A:$A,MATCH($C4623,Торг!$I:$I,0))),"")</f>
        <v/>
      </c>
      <c r="M4623" s="132" t="str">
        <f>IFERROR(IFERROR(INDEX(Кат!$B:$B,MATCH($C4623,Кат!$I:$I,0)),INDEX(Торг!$B:$B,MATCH($C4623,Торг!$I:$I,0))),"")</f>
        <v/>
      </c>
      <c r="N4623" s="132" t="str">
        <f t="shared" si="72"/>
        <v>MILES E500537</v>
      </c>
      <c r="O4623" s="132" t="str">
        <f>IFERROR(IFERROR(INDEX(Кат!$B:$B,MATCH($N4623,Кат!$I:$I,0)),INDEX(Торг!$B:$B,MATCH($N4623,Торг!$I:$I,0))),"")</f>
        <v/>
      </c>
    </row>
    <row r="4624" spans="1:15" outlineLevel="1">
      <c r="A4624" t="s">
        <v>17412</v>
      </c>
      <c r="C4624" s="191" t="s">
        <v>6603</v>
      </c>
      <c r="E4624" t="s">
        <v>6604</v>
      </c>
      <c r="F4624" t="s">
        <v>2451</v>
      </c>
      <c r="G4624" t="s">
        <v>375</v>
      </c>
      <c r="H4624">
        <v>730</v>
      </c>
      <c r="J4624" t="s">
        <v>22634</v>
      </c>
      <c r="K4624" s="132" t="str">
        <f>IFERROR(IFERROR(INDEX(Кат!$O:$O,MATCH($C4624,Кат!$I:$I,0)),INDEX(Торг!$L:$L,MATCH($C4624,Торг!$I:$I,0))),"")</f>
        <v/>
      </c>
      <c r="L4624" s="132" t="str">
        <f>IFERROR(IFERROR(INDEX(Кат!$A:$A,MATCH($C4624,Кат!$I:$I,0)),INDEX(Торг!$A:$A,MATCH($C4624,Торг!$I:$I,0))),"")</f>
        <v/>
      </c>
      <c r="M4624" s="132" t="str">
        <f>IFERROR(IFERROR(INDEX(Кат!$B:$B,MATCH($C4624,Кат!$I:$I,0)),INDEX(Торг!$B:$B,MATCH($C4624,Торг!$I:$I,0))),"")</f>
        <v/>
      </c>
      <c r="N4624" s="132" t="str">
        <f t="shared" si="72"/>
        <v>MILES E400025</v>
      </c>
      <c r="O4624" s="132" t="str">
        <f>IFERROR(IFERROR(INDEX(Кат!$B:$B,MATCH($N4624,Кат!$I:$I,0)),INDEX(Торг!$B:$B,MATCH($N4624,Торг!$I:$I,0))),"")</f>
        <v/>
      </c>
    </row>
    <row r="4625" spans="1:15" outlineLevel="1">
      <c r="A4625" t="s">
        <v>29867</v>
      </c>
      <c r="C4625" s="191" t="s">
        <v>29868</v>
      </c>
      <c r="E4625" t="s">
        <v>29869</v>
      </c>
      <c r="F4625" t="s">
        <v>2451</v>
      </c>
      <c r="G4625" t="s">
        <v>375</v>
      </c>
      <c r="H4625">
        <v>540</v>
      </c>
      <c r="J4625" t="s">
        <v>22634</v>
      </c>
      <c r="K4625" s="132" t="str">
        <f>IFERROR(IFERROR(INDEX(Кат!$O:$O,MATCH($C4625,Кат!$I:$I,0)),INDEX(Торг!$L:$L,MATCH($C4625,Торг!$I:$I,0))),"")</f>
        <v/>
      </c>
      <c r="L4625" s="132" t="str">
        <f>IFERROR(IFERROR(INDEX(Кат!$A:$A,MATCH($C4625,Кат!$I:$I,0)),INDEX(Торг!$A:$A,MATCH($C4625,Торг!$I:$I,0))),"")</f>
        <v/>
      </c>
      <c r="M4625" s="132" t="str">
        <f>IFERROR(IFERROR(INDEX(Кат!$B:$B,MATCH($C4625,Кат!$I:$I,0)),INDEX(Торг!$B:$B,MATCH($C4625,Торг!$I:$I,0))),"")</f>
        <v/>
      </c>
      <c r="N4625" s="132" t="str">
        <f t="shared" si="72"/>
        <v>MILES E400392</v>
      </c>
      <c r="O4625" s="132" t="str">
        <f>IFERROR(IFERROR(INDEX(Кат!$B:$B,MATCH($N4625,Кат!$I:$I,0)),INDEX(Торг!$B:$B,MATCH($N4625,Торг!$I:$I,0))),"")</f>
        <v/>
      </c>
    </row>
    <row r="4626" spans="1:15" outlineLevel="1">
      <c r="A4626" t="s">
        <v>29870</v>
      </c>
      <c r="C4626" s="191" t="s">
        <v>29871</v>
      </c>
      <c r="E4626" t="s">
        <v>29872</v>
      </c>
      <c r="F4626" t="s">
        <v>2451</v>
      </c>
      <c r="G4626" t="s">
        <v>375</v>
      </c>
      <c r="H4626">
        <v>820</v>
      </c>
      <c r="J4626" t="s">
        <v>22634</v>
      </c>
      <c r="K4626" s="132" t="str">
        <f>IFERROR(IFERROR(INDEX(Кат!$O:$O,MATCH($C4626,Кат!$I:$I,0)),INDEX(Торг!$L:$L,MATCH($C4626,Торг!$I:$I,0))),"")</f>
        <v/>
      </c>
      <c r="L4626" s="132" t="str">
        <f>IFERROR(IFERROR(INDEX(Кат!$A:$A,MATCH($C4626,Кат!$I:$I,0)),INDEX(Торг!$A:$A,MATCH($C4626,Торг!$I:$I,0))),"")</f>
        <v/>
      </c>
      <c r="M4626" s="132" t="str">
        <f>IFERROR(IFERROR(INDEX(Кат!$B:$B,MATCH($C4626,Кат!$I:$I,0)),INDEX(Торг!$B:$B,MATCH($C4626,Торг!$I:$I,0))),"")</f>
        <v/>
      </c>
      <c r="N4626" s="132" t="str">
        <f t="shared" si="72"/>
        <v>MILES E400048</v>
      </c>
      <c r="O4626" s="132" t="str">
        <f>IFERROR(IFERROR(INDEX(Кат!$B:$B,MATCH($N4626,Кат!$I:$I,0)),INDEX(Торг!$B:$B,MATCH($N4626,Торг!$I:$I,0))),"")</f>
        <v/>
      </c>
    </row>
    <row r="4627" spans="1:15" outlineLevel="1">
      <c r="A4627" t="s">
        <v>17413</v>
      </c>
      <c r="C4627" s="191" t="s">
        <v>6605</v>
      </c>
      <c r="E4627" t="s">
        <v>6606</v>
      </c>
      <c r="F4627" t="s">
        <v>2451</v>
      </c>
      <c r="G4627" t="s">
        <v>375</v>
      </c>
      <c r="H4627">
        <v>860</v>
      </c>
      <c r="J4627" t="s">
        <v>22634</v>
      </c>
      <c r="K4627" s="132" t="str">
        <f>IFERROR(IFERROR(INDEX(Кат!$O:$O,MATCH($C4627,Кат!$I:$I,0)),INDEX(Торг!$L:$L,MATCH($C4627,Торг!$I:$I,0))),"")</f>
        <v/>
      </c>
      <c r="L4627" s="132" t="str">
        <f>IFERROR(IFERROR(INDEX(Кат!$A:$A,MATCH($C4627,Кат!$I:$I,0)),INDEX(Торг!$A:$A,MATCH($C4627,Торг!$I:$I,0))),"")</f>
        <v/>
      </c>
      <c r="M4627" s="132" t="str">
        <f>IFERROR(IFERROR(INDEX(Кат!$B:$B,MATCH($C4627,Кат!$I:$I,0)),INDEX(Торг!$B:$B,MATCH($C4627,Торг!$I:$I,0))),"")</f>
        <v/>
      </c>
      <c r="N4627" s="132" t="str">
        <f t="shared" si="72"/>
        <v>MILES E400108</v>
      </c>
      <c r="O4627" s="132" t="str">
        <f>IFERROR(IFERROR(INDEX(Кат!$B:$B,MATCH($N4627,Кат!$I:$I,0)),INDEX(Торг!$B:$B,MATCH($N4627,Торг!$I:$I,0))),"")</f>
        <v/>
      </c>
    </row>
    <row r="4628" spans="1:15" outlineLevel="1">
      <c r="A4628" t="s">
        <v>29873</v>
      </c>
      <c r="C4628" s="191" t="s">
        <v>29874</v>
      </c>
      <c r="E4628" t="s">
        <v>29875</v>
      </c>
      <c r="F4628" t="s">
        <v>2451</v>
      </c>
      <c r="G4628" t="s">
        <v>375</v>
      </c>
      <c r="H4628">
        <v>1450</v>
      </c>
      <c r="J4628" t="s">
        <v>22634</v>
      </c>
      <c r="K4628" s="132" t="str">
        <f>IFERROR(IFERROR(INDEX(Кат!$O:$O,MATCH($C4628,Кат!$I:$I,0)),INDEX(Торг!$L:$L,MATCH($C4628,Торг!$I:$I,0))),"")</f>
        <v/>
      </c>
      <c r="L4628" s="132" t="str">
        <f>IFERROR(IFERROR(INDEX(Кат!$A:$A,MATCH($C4628,Кат!$I:$I,0)),INDEX(Торг!$A:$A,MATCH($C4628,Торг!$I:$I,0))),"")</f>
        <v/>
      </c>
      <c r="M4628" s="132" t="str">
        <f>IFERROR(IFERROR(INDEX(Кат!$B:$B,MATCH($C4628,Кат!$I:$I,0)),INDEX(Торг!$B:$B,MATCH($C4628,Торг!$I:$I,0))),"")</f>
        <v/>
      </c>
      <c r="N4628" s="132" t="str">
        <f t="shared" si="72"/>
        <v>MILES E400544</v>
      </c>
      <c r="O4628" s="132" t="str">
        <f>IFERROR(IFERROR(INDEX(Кат!$B:$B,MATCH($N4628,Кат!$I:$I,0)),INDEX(Торг!$B:$B,MATCH($N4628,Торг!$I:$I,0))),"")</f>
        <v/>
      </c>
    </row>
    <row r="4629" spans="1:15" outlineLevel="1">
      <c r="A4629" t="s">
        <v>17414</v>
      </c>
      <c r="C4629" s="191" t="s">
        <v>6607</v>
      </c>
      <c r="E4629" t="s">
        <v>6608</v>
      </c>
      <c r="F4629" t="s">
        <v>2451</v>
      </c>
      <c r="G4629" t="s">
        <v>399</v>
      </c>
      <c r="H4629">
        <v>10590</v>
      </c>
      <c r="J4629" t="s">
        <v>22634</v>
      </c>
      <c r="K4629" s="132" t="str">
        <f>IFERROR(IFERROR(INDEX(Кат!$O:$O,MATCH($C4629,Кат!$I:$I,0)),INDEX(Торг!$L:$L,MATCH($C4629,Торг!$I:$I,0))),"")</f>
        <v/>
      </c>
      <c r="L4629" s="132" t="str">
        <f>IFERROR(IFERROR(INDEX(Кат!$A:$A,MATCH($C4629,Кат!$I:$I,0)),INDEX(Торг!$A:$A,MATCH($C4629,Торг!$I:$I,0))),"")</f>
        <v/>
      </c>
      <c r="M4629" s="132" t="str">
        <f>IFERROR(IFERROR(INDEX(Кат!$B:$B,MATCH($C4629,Кат!$I:$I,0)),INDEX(Торг!$B:$B,MATCH($C4629,Торг!$I:$I,0))),"")</f>
        <v/>
      </c>
      <c r="N4629" s="132" t="str">
        <f t="shared" si="72"/>
        <v>MILES GC01069</v>
      </c>
      <c r="O4629" s="132" t="str">
        <f>IFERROR(IFERROR(INDEX(Кат!$B:$B,MATCH($N4629,Кат!$I:$I,0)),INDEX(Торг!$B:$B,MATCH($N4629,Торг!$I:$I,0))),"")</f>
        <v/>
      </c>
    </row>
    <row r="4630" spans="1:15" outlineLevel="1">
      <c r="A4630" t="s">
        <v>17415</v>
      </c>
      <c r="C4630" s="191" t="s">
        <v>6609</v>
      </c>
      <c r="E4630" t="s">
        <v>6610</v>
      </c>
      <c r="F4630" t="s">
        <v>2451</v>
      </c>
      <c r="G4630" t="s">
        <v>399</v>
      </c>
      <c r="H4630">
        <v>9830</v>
      </c>
      <c r="J4630" t="s">
        <v>22634</v>
      </c>
      <c r="K4630" s="132" t="str">
        <f>IFERROR(IFERROR(INDEX(Кат!$O:$O,MATCH($C4630,Кат!$I:$I,0)),INDEX(Торг!$L:$L,MATCH($C4630,Торг!$I:$I,0))),"")</f>
        <v/>
      </c>
      <c r="L4630" s="132" t="str">
        <f>IFERROR(IFERROR(INDEX(Кат!$A:$A,MATCH($C4630,Кат!$I:$I,0)),INDEX(Торг!$A:$A,MATCH($C4630,Торг!$I:$I,0))),"")</f>
        <v/>
      </c>
      <c r="M4630" s="132" t="str">
        <f>IFERROR(IFERROR(INDEX(Кат!$B:$B,MATCH($C4630,Кат!$I:$I,0)),INDEX(Торг!$B:$B,MATCH($C4630,Торг!$I:$I,0))),"")</f>
        <v/>
      </c>
      <c r="N4630" s="132" t="str">
        <f t="shared" si="72"/>
        <v>MILES GC02016</v>
      </c>
      <c r="O4630" s="132" t="str">
        <f>IFERROR(IFERROR(INDEX(Кат!$B:$B,MATCH($N4630,Кат!$I:$I,0)),INDEX(Торг!$B:$B,MATCH($N4630,Торг!$I:$I,0))),"")</f>
        <v/>
      </c>
    </row>
    <row r="4631" spans="1:15" outlineLevel="1">
      <c r="A4631" t="s">
        <v>17416</v>
      </c>
      <c r="C4631" s="191" t="s">
        <v>6611</v>
      </c>
      <c r="E4631" t="s">
        <v>6612</v>
      </c>
      <c r="F4631" t="s">
        <v>2451</v>
      </c>
      <c r="G4631" t="s">
        <v>399</v>
      </c>
      <c r="H4631">
        <v>5060</v>
      </c>
      <c r="J4631" t="s">
        <v>22634</v>
      </c>
      <c r="K4631" s="132" t="str">
        <f>IFERROR(IFERROR(INDEX(Кат!$O:$O,MATCH($C4631,Кат!$I:$I,0)),INDEX(Торг!$L:$L,MATCH($C4631,Торг!$I:$I,0))),"")</f>
        <v/>
      </c>
      <c r="L4631" s="132" t="str">
        <f>IFERROR(IFERROR(INDEX(Кат!$A:$A,MATCH($C4631,Кат!$I:$I,0)),INDEX(Торг!$A:$A,MATCH($C4631,Торг!$I:$I,0))),"")</f>
        <v/>
      </c>
      <c r="M4631" s="132" t="str">
        <f>IFERROR(IFERROR(INDEX(Кат!$B:$B,MATCH($C4631,Кат!$I:$I,0)),INDEX(Торг!$B:$B,MATCH($C4631,Торг!$I:$I,0))),"")</f>
        <v/>
      </c>
      <c r="N4631" s="132" t="str">
        <f t="shared" si="72"/>
        <v>MILES ACCB001</v>
      </c>
      <c r="O4631" s="132" t="str">
        <f>IFERROR(IFERROR(INDEX(Кат!$B:$B,MATCH($N4631,Кат!$I:$I,0)),INDEX(Торг!$B:$B,MATCH($N4631,Торг!$I:$I,0))),"")</f>
        <v/>
      </c>
    </row>
    <row r="4632" spans="1:15" outlineLevel="1">
      <c r="A4632" t="s">
        <v>17417</v>
      </c>
      <c r="C4632" s="191" t="s">
        <v>6613</v>
      </c>
      <c r="E4632" t="s">
        <v>6614</v>
      </c>
      <c r="F4632" t="s">
        <v>2451</v>
      </c>
      <c r="G4632" t="s">
        <v>399</v>
      </c>
      <c r="H4632">
        <v>3600</v>
      </c>
      <c r="J4632" t="s">
        <v>22634</v>
      </c>
      <c r="K4632" s="132" t="str">
        <f>IFERROR(IFERROR(INDEX(Кат!$O:$O,MATCH($C4632,Кат!$I:$I,0)),INDEX(Торг!$L:$L,MATCH($C4632,Торг!$I:$I,0))),"")</f>
        <v/>
      </c>
      <c r="L4632" s="132" t="str">
        <f>IFERROR(IFERROR(INDEX(Кат!$A:$A,MATCH($C4632,Кат!$I:$I,0)),INDEX(Торг!$A:$A,MATCH($C4632,Торг!$I:$I,0))),"")</f>
        <v/>
      </c>
      <c r="M4632" s="132" t="str">
        <f>IFERROR(IFERROR(INDEX(Кат!$B:$B,MATCH($C4632,Кат!$I:$I,0)),INDEX(Торг!$B:$B,MATCH($C4632,Торг!$I:$I,0))),"")</f>
        <v/>
      </c>
      <c r="N4632" s="132" t="str">
        <f t="shared" si="72"/>
        <v>MILES ACRM004</v>
      </c>
      <c r="O4632" s="132" t="str">
        <f>IFERROR(IFERROR(INDEX(Кат!$B:$B,MATCH($N4632,Кат!$I:$I,0)),INDEX(Торг!$B:$B,MATCH($N4632,Торг!$I:$I,0))),"")</f>
        <v/>
      </c>
    </row>
    <row r="4633" spans="1:15" outlineLevel="1">
      <c r="A4633" t="s">
        <v>25281</v>
      </c>
      <c r="C4633" s="191" t="s">
        <v>25282</v>
      </c>
      <c r="E4633" t="s">
        <v>25283</v>
      </c>
      <c r="F4633" t="s">
        <v>2451</v>
      </c>
      <c r="G4633" t="s">
        <v>399</v>
      </c>
      <c r="H4633">
        <v>380</v>
      </c>
      <c r="J4633" t="s">
        <v>22634</v>
      </c>
      <c r="K4633" s="132" t="str">
        <f>IFERROR(IFERROR(INDEX(Кат!$O:$O,MATCH($C4633,Кат!$I:$I,0)),INDEX(Торг!$L:$L,MATCH($C4633,Торг!$I:$I,0))),"")</f>
        <v/>
      </c>
      <c r="L4633" s="132" t="str">
        <f>IFERROR(IFERROR(INDEX(Кат!$A:$A,MATCH($C4633,Кат!$I:$I,0)),INDEX(Торг!$A:$A,MATCH($C4633,Торг!$I:$I,0))),"")</f>
        <v/>
      </c>
      <c r="M4633" s="132" t="str">
        <f>IFERROR(IFERROR(INDEX(Кат!$B:$B,MATCH($C4633,Кат!$I:$I,0)),INDEX(Торг!$B:$B,MATCH($C4633,Торг!$I:$I,0))),"")</f>
        <v/>
      </c>
      <c r="N4633" s="132" t="str">
        <f t="shared" si="72"/>
        <v>MILES 6PK858</v>
      </c>
      <c r="O4633" s="132" t="str">
        <f>IFERROR(IFERROR(INDEX(Кат!$B:$B,MATCH($N4633,Кат!$I:$I,0)),INDEX(Торг!$B:$B,MATCH($N4633,Торг!$I:$I,0))),"")</f>
        <v/>
      </c>
    </row>
    <row r="4634" spans="1:15" outlineLevel="1">
      <c r="A4634" t="s">
        <v>29876</v>
      </c>
      <c r="C4634" s="191" t="s">
        <v>29877</v>
      </c>
      <c r="E4634" t="s">
        <v>29878</v>
      </c>
      <c r="F4634" t="s">
        <v>2451</v>
      </c>
      <c r="G4634" t="s">
        <v>399</v>
      </c>
      <c r="H4634">
        <v>530</v>
      </c>
      <c r="J4634" t="s">
        <v>22634</v>
      </c>
      <c r="K4634" s="132" t="str">
        <f>IFERROR(IFERROR(INDEX(Кат!$O:$O,MATCH($C4634,Кат!$I:$I,0)),INDEX(Торг!$L:$L,MATCH($C4634,Торг!$I:$I,0))),"")</f>
        <v/>
      </c>
      <c r="L4634" s="132" t="str">
        <f>IFERROR(IFERROR(INDEX(Кат!$A:$A,MATCH($C4634,Кат!$I:$I,0)),INDEX(Торг!$A:$A,MATCH($C4634,Торг!$I:$I,0))),"")</f>
        <v/>
      </c>
      <c r="M4634" s="132" t="str">
        <f>IFERROR(IFERROR(INDEX(Кат!$B:$B,MATCH($C4634,Кат!$I:$I,0)),INDEX(Торг!$B:$B,MATCH($C4634,Торг!$I:$I,0))),"")</f>
        <v/>
      </c>
      <c r="N4634" s="132" t="str">
        <f t="shared" si="72"/>
        <v>MILES AB26021</v>
      </c>
      <c r="O4634" s="132" t="str">
        <f>IFERROR(IFERROR(INDEX(Кат!$B:$B,MATCH($N4634,Кат!$I:$I,0)),INDEX(Торг!$B:$B,MATCH($N4634,Торг!$I:$I,0))),"")</f>
        <v/>
      </c>
    </row>
    <row r="4635" spans="1:15" outlineLevel="1">
      <c r="A4635" t="s">
        <v>29879</v>
      </c>
      <c r="C4635" s="191" t="s">
        <v>29880</v>
      </c>
      <c r="E4635" t="s">
        <v>29881</v>
      </c>
      <c r="F4635" t="s">
        <v>2451</v>
      </c>
      <c r="G4635" t="s">
        <v>399</v>
      </c>
      <c r="H4635">
        <v>1050</v>
      </c>
      <c r="J4635" t="s">
        <v>22634</v>
      </c>
      <c r="K4635" s="132" t="str">
        <f>IFERROR(IFERROR(INDEX(Кат!$O:$O,MATCH($C4635,Кат!$I:$I,0)),INDEX(Торг!$L:$L,MATCH($C4635,Торг!$I:$I,0))),"")</f>
        <v/>
      </c>
      <c r="L4635" s="132" t="str">
        <f>IFERROR(IFERROR(INDEX(Кат!$A:$A,MATCH($C4635,Кат!$I:$I,0)),INDEX(Торг!$A:$A,MATCH($C4635,Торг!$I:$I,0))),"")</f>
        <v/>
      </c>
      <c r="M4635" s="132" t="str">
        <f>IFERROR(IFERROR(INDEX(Кат!$B:$B,MATCH($C4635,Кат!$I:$I,0)),INDEX(Торг!$B:$B,MATCH($C4635,Торг!$I:$I,0))),"")</f>
        <v/>
      </c>
      <c r="N4635" s="132" t="str">
        <f t="shared" si="72"/>
        <v>MILES AB26024</v>
      </c>
      <c r="O4635" s="132" t="str">
        <f>IFERROR(IFERROR(INDEX(Кат!$B:$B,MATCH($N4635,Кат!$I:$I,0)),INDEX(Торг!$B:$B,MATCH($N4635,Торг!$I:$I,0))),"")</f>
        <v/>
      </c>
    </row>
    <row r="4636" spans="1:15" outlineLevel="1">
      <c r="A4636" t="s">
        <v>29882</v>
      </c>
      <c r="C4636" s="191" t="s">
        <v>29883</v>
      </c>
      <c r="E4636" t="s">
        <v>29884</v>
      </c>
      <c r="F4636" t="s">
        <v>2451</v>
      </c>
      <c r="G4636" t="s">
        <v>399</v>
      </c>
      <c r="H4636">
        <v>820</v>
      </c>
      <c r="J4636" t="s">
        <v>22634</v>
      </c>
      <c r="K4636" s="132" t="str">
        <f>IFERROR(IFERROR(INDEX(Кат!$O:$O,MATCH($C4636,Кат!$I:$I,0)),INDEX(Торг!$L:$L,MATCH($C4636,Торг!$I:$I,0))),"")</f>
        <v/>
      </c>
      <c r="L4636" s="132" t="str">
        <f>IFERROR(IFERROR(INDEX(Кат!$A:$A,MATCH($C4636,Кат!$I:$I,0)),INDEX(Торг!$A:$A,MATCH($C4636,Торг!$I:$I,0))),"")</f>
        <v/>
      </c>
      <c r="M4636" s="132" t="str">
        <f>IFERROR(IFERROR(INDEX(Кат!$B:$B,MATCH($C4636,Кат!$I:$I,0)),INDEX(Торг!$B:$B,MATCH($C4636,Торг!$I:$I,0))),"")</f>
        <v/>
      </c>
      <c r="N4636" s="132" t="str">
        <f t="shared" si="72"/>
        <v>MILES AB26035</v>
      </c>
      <c r="O4636" s="132" t="str">
        <f>IFERROR(IFERROR(INDEX(Кат!$B:$B,MATCH($N4636,Кат!$I:$I,0)),INDEX(Торг!$B:$B,MATCH($N4636,Торг!$I:$I,0))),"")</f>
        <v/>
      </c>
    </row>
    <row r="4637" spans="1:15" outlineLevel="1">
      <c r="A4637" t="s">
        <v>29885</v>
      </c>
      <c r="C4637" s="191" t="s">
        <v>29886</v>
      </c>
      <c r="E4637" t="s">
        <v>29887</v>
      </c>
      <c r="F4637" t="s">
        <v>2451</v>
      </c>
      <c r="G4637" t="s">
        <v>399</v>
      </c>
      <c r="H4637">
        <v>920</v>
      </c>
      <c r="J4637" t="s">
        <v>22634</v>
      </c>
      <c r="K4637" s="132" t="str">
        <f>IFERROR(IFERROR(INDEX(Кат!$O:$O,MATCH($C4637,Кат!$I:$I,0)),INDEX(Торг!$L:$L,MATCH($C4637,Торг!$I:$I,0))),"")</f>
        <v/>
      </c>
      <c r="L4637" s="132" t="str">
        <f>IFERROR(IFERROR(INDEX(Кат!$A:$A,MATCH($C4637,Кат!$I:$I,0)),INDEX(Торг!$A:$A,MATCH($C4637,Торг!$I:$I,0))),"")</f>
        <v/>
      </c>
      <c r="M4637" s="132" t="str">
        <f>IFERROR(IFERROR(INDEX(Кат!$B:$B,MATCH($C4637,Кат!$I:$I,0)),INDEX(Торг!$B:$B,MATCH($C4637,Торг!$I:$I,0))),"")</f>
        <v/>
      </c>
      <c r="N4637" s="132" t="str">
        <f t="shared" si="72"/>
        <v>MILES AB26036</v>
      </c>
      <c r="O4637" s="132" t="str">
        <f>IFERROR(IFERROR(INDEX(Кат!$B:$B,MATCH($N4637,Кат!$I:$I,0)),INDEX(Торг!$B:$B,MATCH($N4637,Торг!$I:$I,0))),"")</f>
        <v/>
      </c>
    </row>
    <row r="4638" spans="1:15" outlineLevel="1">
      <c r="A4638" t="s">
        <v>28725</v>
      </c>
      <c r="C4638" s="191" t="s">
        <v>28726</v>
      </c>
      <c r="E4638" t="s">
        <v>28727</v>
      </c>
      <c r="F4638" t="s">
        <v>2451</v>
      </c>
      <c r="G4638" t="s">
        <v>375</v>
      </c>
      <c r="H4638">
        <v>2500</v>
      </c>
      <c r="J4638" t="s">
        <v>22634</v>
      </c>
      <c r="K4638" s="132" t="str">
        <f>IFERROR(IFERROR(INDEX(Кат!$O:$O,MATCH($C4638,Кат!$I:$I,0)),INDEX(Торг!$L:$L,MATCH($C4638,Торг!$I:$I,0))),"")</f>
        <v/>
      </c>
      <c r="L4638" s="132" t="str">
        <f>IFERROR(IFERROR(INDEX(Кат!$A:$A,MATCH($C4638,Кат!$I:$I,0)),INDEX(Торг!$A:$A,MATCH($C4638,Торг!$I:$I,0))),"")</f>
        <v/>
      </c>
      <c r="M4638" s="132" t="str">
        <f>IFERROR(IFERROR(INDEX(Кат!$B:$B,MATCH($C4638,Кат!$I:$I,0)),INDEX(Торг!$B:$B,MATCH($C4638,Торг!$I:$I,0))),"")</f>
        <v/>
      </c>
      <c r="N4638" s="132" t="str">
        <f t="shared" si="72"/>
        <v>MILES AB08004</v>
      </c>
      <c r="O4638" s="132" t="str">
        <f>IFERROR(IFERROR(INDEX(Кат!$B:$B,MATCH($N4638,Кат!$I:$I,0)),INDEX(Торг!$B:$B,MATCH($N4638,Торг!$I:$I,0))),"")</f>
        <v/>
      </c>
    </row>
    <row r="4639" spans="1:15" outlineLevel="1">
      <c r="A4639" t="s">
        <v>17418</v>
      </c>
      <c r="C4639" s="191" t="s">
        <v>2452</v>
      </c>
      <c r="E4639" t="s">
        <v>2453</v>
      </c>
      <c r="G4639" t="s">
        <v>375</v>
      </c>
      <c r="H4639">
        <v>2090</v>
      </c>
      <c r="J4639" t="s">
        <v>22634</v>
      </c>
      <c r="K4639" s="132" t="str">
        <f>IFERROR(IFERROR(INDEX(Кат!$O:$O,MATCH($C4639,Кат!$I:$I,0)),INDEX(Торг!$L:$L,MATCH($C4639,Торг!$I:$I,0))),"")</f>
        <v/>
      </c>
      <c r="L4639" s="132" t="str">
        <f>IFERROR(IFERROR(INDEX(Кат!$A:$A,MATCH($C4639,Кат!$I:$I,0)),INDEX(Торг!$A:$A,MATCH($C4639,Торг!$I:$I,0))),"")</f>
        <v/>
      </c>
      <c r="M4639" s="132" t="str">
        <f>IFERROR(IFERROR(INDEX(Кат!$B:$B,MATCH($C4639,Кат!$I:$I,0)),INDEX(Торг!$B:$B,MATCH($C4639,Торг!$I:$I,0))),"")</f>
        <v/>
      </c>
      <c r="N4639" s="132" t="str">
        <f t="shared" si="72"/>
        <v xml:space="preserve"> AB08007</v>
      </c>
      <c r="O4639" s="132" t="str">
        <f>IFERROR(IFERROR(INDEX(Кат!$B:$B,MATCH($N4639,Кат!$I:$I,0)),INDEX(Торг!$B:$B,MATCH($N4639,Торг!$I:$I,0))),"")</f>
        <v/>
      </c>
    </row>
    <row r="4640" spans="1:15" outlineLevel="1">
      <c r="A4640" t="s">
        <v>29888</v>
      </c>
      <c r="C4640" s="191" t="s">
        <v>29889</v>
      </c>
      <c r="E4640" t="s">
        <v>29890</v>
      </c>
      <c r="F4640" t="s">
        <v>2451</v>
      </c>
      <c r="G4640" t="s">
        <v>375</v>
      </c>
      <c r="H4640">
        <v>1050</v>
      </c>
      <c r="J4640" t="s">
        <v>22634</v>
      </c>
      <c r="K4640" s="132" t="str">
        <f>IFERROR(IFERROR(INDEX(Кат!$O:$O,MATCH($C4640,Кат!$I:$I,0)),INDEX(Торг!$L:$L,MATCH($C4640,Торг!$I:$I,0))),"")</f>
        <v/>
      </c>
      <c r="L4640" s="132" t="str">
        <f>IFERROR(IFERROR(INDEX(Кат!$A:$A,MATCH($C4640,Кат!$I:$I,0)),INDEX(Торг!$A:$A,MATCH($C4640,Торг!$I:$I,0))),"")</f>
        <v/>
      </c>
      <c r="M4640" s="132" t="str">
        <f>IFERROR(IFERROR(INDEX(Кат!$B:$B,MATCH($C4640,Кат!$I:$I,0)),INDEX(Торг!$B:$B,MATCH($C4640,Торг!$I:$I,0))),"")</f>
        <v/>
      </c>
      <c r="N4640" s="132" t="str">
        <f t="shared" si="72"/>
        <v>MILES AB08013</v>
      </c>
      <c r="O4640" s="132" t="str">
        <f>IFERROR(IFERROR(INDEX(Кат!$B:$B,MATCH($N4640,Кат!$I:$I,0)),INDEX(Торг!$B:$B,MATCH($N4640,Торг!$I:$I,0))),"")</f>
        <v/>
      </c>
    </row>
    <row r="4641" spans="1:15" outlineLevel="1">
      <c r="A4641" t="s">
        <v>29891</v>
      </c>
      <c r="C4641" s="191" t="s">
        <v>29892</v>
      </c>
      <c r="E4641" t="s">
        <v>29893</v>
      </c>
      <c r="F4641" t="s">
        <v>2451</v>
      </c>
      <c r="G4641" t="s">
        <v>375</v>
      </c>
      <c r="H4641">
        <v>2620</v>
      </c>
      <c r="J4641" t="s">
        <v>22634</v>
      </c>
      <c r="K4641" s="132" t="str">
        <f>IFERROR(IFERROR(INDEX(Кат!$O:$O,MATCH($C4641,Кат!$I:$I,0)),INDEX(Торг!$L:$L,MATCH($C4641,Торг!$I:$I,0))),"")</f>
        <v/>
      </c>
      <c r="L4641" s="132" t="str">
        <f>IFERROR(IFERROR(INDEX(Кат!$A:$A,MATCH($C4641,Кат!$I:$I,0)),INDEX(Торг!$A:$A,MATCH($C4641,Торг!$I:$I,0))),"")</f>
        <v/>
      </c>
      <c r="M4641" s="132" t="str">
        <f>IFERROR(IFERROR(INDEX(Кат!$B:$B,MATCH($C4641,Кат!$I:$I,0)),INDEX(Торг!$B:$B,MATCH($C4641,Торг!$I:$I,0))),"")</f>
        <v/>
      </c>
      <c r="N4641" s="132" t="str">
        <f t="shared" si="72"/>
        <v>MILES AB08005</v>
      </c>
      <c r="O4641" s="132" t="str">
        <f>IFERROR(IFERROR(INDEX(Кат!$B:$B,MATCH($N4641,Кат!$I:$I,0)),INDEX(Торг!$B:$B,MATCH($N4641,Торг!$I:$I,0))),"")</f>
        <v/>
      </c>
    </row>
    <row r="4642" spans="1:15" outlineLevel="1">
      <c r="A4642" t="s">
        <v>29894</v>
      </c>
      <c r="C4642" s="191" t="s">
        <v>29895</v>
      </c>
      <c r="E4642" t="s">
        <v>29896</v>
      </c>
      <c r="F4642" t="s">
        <v>2451</v>
      </c>
      <c r="G4642" t="s">
        <v>375</v>
      </c>
      <c r="H4642">
        <v>1390</v>
      </c>
      <c r="J4642" t="s">
        <v>22634</v>
      </c>
      <c r="K4642" s="132" t="str">
        <f>IFERROR(IFERROR(INDEX(Кат!$O:$O,MATCH($C4642,Кат!$I:$I,0)),INDEX(Торг!$L:$L,MATCH($C4642,Торг!$I:$I,0))),"")</f>
        <v/>
      </c>
      <c r="L4642" s="132" t="str">
        <f>IFERROR(IFERROR(INDEX(Кат!$A:$A,MATCH($C4642,Кат!$I:$I,0)),INDEX(Торг!$A:$A,MATCH($C4642,Торг!$I:$I,0))),"")</f>
        <v/>
      </c>
      <c r="M4642" s="132" t="str">
        <f>IFERROR(IFERROR(INDEX(Кат!$B:$B,MATCH($C4642,Кат!$I:$I,0)),INDEX(Торг!$B:$B,MATCH($C4642,Торг!$I:$I,0))),"")</f>
        <v/>
      </c>
      <c r="N4642" s="132" t="str">
        <f t="shared" si="72"/>
        <v>MILES AB08006</v>
      </c>
      <c r="O4642" s="132" t="str">
        <f>IFERROR(IFERROR(INDEX(Кат!$B:$B,MATCH($N4642,Кат!$I:$I,0)),INDEX(Торг!$B:$B,MATCH($N4642,Торг!$I:$I,0))),"")</f>
        <v/>
      </c>
    </row>
    <row r="4643" spans="1:15" outlineLevel="1">
      <c r="A4643" t="s">
        <v>29897</v>
      </c>
      <c r="C4643" s="191" t="s">
        <v>29898</v>
      </c>
      <c r="E4643" t="s">
        <v>29899</v>
      </c>
      <c r="F4643" t="s">
        <v>2451</v>
      </c>
      <c r="G4643" t="s">
        <v>399</v>
      </c>
      <c r="H4643">
        <v>2510</v>
      </c>
      <c r="J4643" t="s">
        <v>22634</v>
      </c>
      <c r="K4643" s="132" t="str">
        <f>IFERROR(IFERROR(INDEX(Кат!$O:$O,MATCH($C4643,Кат!$I:$I,0)),INDEX(Торг!$L:$L,MATCH($C4643,Торг!$I:$I,0))),"")</f>
        <v/>
      </c>
      <c r="L4643" s="132" t="str">
        <f>IFERROR(IFERROR(INDEX(Кат!$A:$A,MATCH($C4643,Кат!$I:$I,0)),INDEX(Торг!$A:$A,MATCH($C4643,Торг!$I:$I,0))),"")</f>
        <v/>
      </c>
      <c r="M4643" s="132" t="str">
        <f>IFERROR(IFERROR(INDEX(Кат!$B:$B,MATCH($C4643,Кат!$I:$I,0)),INDEX(Торг!$B:$B,MATCH($C4643,Торг!$I:$I,0))),"")</f>
        <v/>
      </c>
      <c r="N4643" s="132" t="str">
        <f t="shared" si="72"/>
        <v>MILES DG01369</v>
      </c>
      <c r="O4643" s="132" t="str">
        <f>IFERROR(IFERROR(INDEX(Кат!$B:$B,MATCH($N4643,Кат!$I:$I,0)),INDEX(Торг!$B:$B,MATCH($N4643,Торг!$I:$I,0))),"")</f>
        <v/>
      </c>
    </row>
    <row r="4644" spans="1:15" outlineLevel="1">
      <c r="A4644" t="s">
        <v>17419</v>
      </c>
      <c r="C4644" s="191" t="s">
        <v>6615</v>
      </c>
      <c r="E4644" t="s">
        <v>6616</v>
      </c>
      <c r="F4644" t="s">
        <v>2451</v>
      </c>
      <c r="G4644" t="s">
        <v>399</v>
      </c>
      <c r="H4644">
        <v>3270</v>
      </c>
      <c r="J4644" t="s">
        <v>22634</v>
      </c>
      <c r="K4644" s="132" t="str">
        <f>IFERROR(IFERROR(INDEX(Кат!$O:$O,MATCH($C4644,Кат!$I:$I,0)),INDEX(Торг!$L:$L,MATCH($C4644,Торг!$I:$I,0))),"")</f>
        <v/>
      </c>
      <c r="L4644" s="132" t="str">
        <f>IFERROR(IFERROR(INDEX(Кат!$A:$A,MATCH($C4644,Кат!$I:$I,0)),INDEX(Торг!$A:$A,MATCH($C4644,Торг!$I:$I,0))),"")</f>
        <v/>
      </c>
      <c r="M4644" s="132" t="str">
        <f>IFERROR(IFERROR(INDEX(Кат!$B:$B,MATCH($C4644,Кат!$I:$I,0)),INDEX(Торг!$B:$B,MATCH($C4644,Торг!$I:$I,0))),"")</f>
        <v/>
      </c>
      <c r="N4644" s="132" t="str">
        <f t="shared" si="72"/>
        <v>MILES DB83006</v>
      </c>
      <c r="O4644" s="132" t="str">
        <f>IFERROR(IFERROR(INDEX(Кат!$B:$B,MATCH($N4644,Кат!$I:$I,0)),INDEX(Торг!$B:$B,MATCH($N4644,Торг!$I:$I,0))),"")</f>
        <v/>
      </c>
    </row>
    <row r="4645" spans="1:15" outlineLevel="1">
      <c r="A4645" t="s">
        <v>28779</v>
      </c>
      <c r="C4645" s="191" t="s">
        <v>28780</v>
      </c>
      <c r="E4645" t="s">
        <v>28623</v>
      </c>
      <c r="F4645" t="s">
        <v>2451</v>
      </c>
      <c r="G4645" t="s">
        <v>375</v>
      </c>
      <c r="H4645">
        <v>7150</v>
      </c>
      <c r="J4645" t="s">
        <v>22634</v>
      </c>
      <c r="K4645" s="132" t="str">
        <f>IFERROR(IFERROR(INDEX(Кат!$O:$O,MATCH($C4645,Кат!$I:$I,0)),INDEX(Торг!$L:$L,MATCH($C4645,Торг!$I:$I,0))),"")</f>
        <v/>
      </c>
      <c r="L4645" s="132" t="str">
        <f>IFERROR(IFERROR(INDEX(Кат!$A:$A,MATCH($C4645,Кат!$I:$I,0)),INDEX(Торг!$A:$A,MATCH($C4645,Торг!$I:$I,0))),"")</f>
        <v/>
      </c>
      <c r="M4645" s="132" t="str">
        <f>IFERROR(IFERROR(INDEX(Кат!$B:$B,MATCH($C4645,Кат!$I:$I,0)),INDEX(Торг!$B:$B,MATCH($C4645,Торг!$I:$I,0))),"")</f>
        <v/>
      </c>
      <c r="N4645" s="132" t="str">
        <f t="shared" si="72"/>
        <v>MILES GE09276</v>
      </c>
      <c r="O4645" s="132" t="str">
        <f>IFERROR(IFERROR(INDEX(Кат!$B:$B,MATCH($N4645,Кат!$I:$I,0)),INDEX(Торг!$B:$B,MATCH($N4645,Торг!$I:$I,0))),"")</f>
        <v/>
      </c>
    </row>
    <row r="4646" spans="1:15" outlineLevel="1">
      <c r="A4646" t="s">
        <v>29900</v>
      </c>
      <c r="C4646" s="191" t="s">
        <v>29901</v>
      </c>
      <c r="E4646" t="s">
        <v>29902</v>
      </c>
      <c r="F4646" t="s">
        <v>2451</v>
      </c>
      <c r="G4646" t="s">
        <v>375</v>
      </c>
      <c r="H4646">
        <v>4780</v>
      </c>
      <c r="J4646" t="s">
        <v>22634</v>
      </c>
      <c r="K4646" s="132" t="str">
        <f>IFERROR(IFERROR(INDEX(Кат!$O:$O,MATCH($C4646,Кат!$I:$I,0)),INDEX(Торг!$L:$L,MATCH($C4646,Торг!$I:$I,0))),"")</f>
        <v/>
      </c>
      <c r="L4646" s="132" t="str">
        <f>IFERROR(IFERROR(INDEX(Кат!$A:$A,MATCH($C4646,Кат!$I:$I,0)),INDEX(Торг!$A:$A,MATCH($C4646,Торг!$I:$I,0))),"")</f>
        <v/>
      </c>
      <c r="M4646" s="132" t="str">
        <f>IFERROR(IFERROR(INDEX(Кат!$B:$B,MATCH($C4646,Кат!$I:$I,0)),INDEX(Торг!$B:$B,MATCH($C4646,Торг!$I:$I,0))),"")</f>
        <v/>
      </c>
      <c r="N4646" s="132" t="str">
        <f t="shared" si="72"/>
        <v>MILES GE09053</v>
      </c>
      <c r="O4646" s="132" t="str">
        <f>IFERROR(IFERROR(INDEX(Кат!$B:$B,MATCH($N4646,Кат!$I:$I,0)),INDEX(Торг!$B:$B,MATCH($N4646,Торг!$I:$I,0))),"")</f>
        <v/>
      </c>
    </row>
    <row r="4647" spans="1:15" outlineLevel="1">
      <c r="A4647" t="s">
        <v>27578</v>
      </c>
      <c r="C4647" s="191" t="s">
        <v>27579</v>
      </c>
      <c r="E4647" t="s">
        <v>30831</v>
      </c>
      <c r="F4647" t="s">
        <v>2451</v>
      </c>
      <c r="G4647" t="s">
        <v>375</v>
      </c>
      <c r="H4647">
        <v>4240</v>
      </c>
      <c r="J4647" t="s">
        <v>22634</v>
      </c>
      <c r="K4647" s="132" t="str">
        <f>IFERROR(IFERROR(INDEX(Кат!$O:$O,MATCH($C4647,Кат!$I:$I,0)),INDEX(Торг!$L:$L,MATCH($C4647,Торг!$I:$I,0))),"")</f>
        <v/>
      </c>
      <c r="L4647" s="132" t="str">
        <f>IFERROR(IFERROR(INDEX(Кат!$A:$A,MATCH($C4647,Кат!$I:$I,0)),INDEX(Торг!$A:$A,MATCH($C4647,Торг!$I:$I,0))),"")</f>
        <v/>
      </c>
      <c r="M4647" s="132" t="str">
        <f>IFERROR(IFERROR(INDEX(Кат!$B:$B,MATCH($C4647,Кат!$I:$I,0)),INDEX(Торг!$B:$B,MATCH($C4647,Торг!$I:$I,0))),"")</f>
        <v/>
      </c>
      <c r="N4647" s="132" t="str">
        <f t="shared" si="72"/>
        <v>MILES GE09164</v>
      </c>
      <c r="O4647" s="132" t="str">
        <f>IFERROR(IFERROR(INDEX(Кат!$B:$B,MATCH($N4647,Кат!$I:$I,0)),INDEX(Торг!$B:$B,MATCH($N4647,Торг!$I:$I,0))),"")</f>
        <v/>
      </c>
    </row>
    <row r="4648" spans="1:15" outlineLevel="1">
      <c r="A4648" t="s">
        <v>29903</v>
      </c>
      <c r="C4648" s="191" t="s">
        <v>29904</v>
      </c>
      <c r="E4648" t="s">
        <v>29905</v>
      </c>
      <c r="F4648" t="s">
        <v>2451</v>
      </c>
      <c r="G4648" t="s">
        <v>375</v>
      </c>
      <c r="H4648">
        <v>3330</v>
      </c>
      <c r="J4648" t="s">
        <v>22634</v>
      </c>
      <c r="K4648" s="132" t="str">
        <f>IFERROR(IFERROR(INDEX(Кат!$O:$O,MATCH($C4648,Кат!$I:$I,0)),INDEX(Торг!$L:$L,MATCH($C4648,Торг!$I:$I,0))),"")</f>
        <v/>
      </c>
      <c r="L4648" s="132" t="str">
        <f>IFERROR(IFERROR(INDEX(Кат!$A:$A,MATCH($C4648,Кат!$I:$I,0)),INDEX(Торг!$A:$A,MATCH($C4648,Торг!$I:$I,0))),"")</f>
        <v/>
      </c>
      <c r="M4648" s="132" t="str">
        <f>IFERROR(IFERROR(INDEX(Кат!$B:$B,MATCH($C4648,Кат!$I:$I,0)),INDEX(Торг!$B:$B,MATCH($C4648,Торг!$I:$I,0))),"")</f>
        <v/>
      </c>
      <c r="N4648" s="132" t="str">
        <f t="shared" si="72"/>
        <v>MILES GE09011</v>
      </c>
      <c r="O4648" s="132" t="str">
        <f>IFERROR(IFERROR(INDEX(Кат!$B:$B,MATCH($N4648,Кат!$I:$I,0)),INDEX(Торг!$B:$B,MATCH($N4648,Торг!$I:$I,0))),"")</f>
        <v/>
      </c>
    </row>
    <row r="4649" spans="1:15" outlineLevel="1">
      <c r="A4649" t="s">
        <v>29906</v>
      </c>
      <c r="C4649" s="191" t="s">
        <v>29907</v>
      </c>
      <c r="E4649" t="s">
        <v>29908</v>
      </c>
      <c r="F4649" t="s">
        <v>2451</v>
      </c>
      <c r="G4649" t="s">
        <v>375</v>
      </c>
      <c r="H4649">
        <v>3340</v>
      </c>
      <c r="J4649" t="s">
        <v>22634</v>
      </c>
      <c r="K4649" s="132" t="str">
        <f>IFERROR(IFERROR(INDEX(Кат!$O:$O,MATCH($C4649,Кат!$I:$I,0)),INDEX(Торг!$L:$L,MATCH($C4649,Торг!$I:$I,0))),"")</f>
        <v/>
      </c>
      <c r="L4649" s="132" t="str">
        <f>IFERROR(IFERROR(INDEX(Кат!$A:$A,MATCH($C4649,Кат!$I:$I,0)),INDEX(Торг!$A:$A,MATCH($C4649,Торг!$I:$I,0))),"")</f>
        <v/>
      </c>
      <c r="M4649" s="132" t="str">
        <f>IFERROR(IFERROR(INDEX(Кат!$B:$B,MATCH($C4649,Кат!$I:$I,0)),INDEX(Торг!$B:$B,MATCH($C4649,Торг!$I:$I,0))),"")</f>
        <v/>
      </c>
      <c r="N4649" s="132" t="str">
        <f t="shared" si="72"/>
        <v>MILES GE09003</v>
      </c>
      <c r="O4649" s="132" t="str">
        <f>IFERROR(IFERROR(INDEX(Кат!$B:$B,MATCH($N4649,Кат!$I:$I,0)),INDEX(Торг!$B:$B,MATCH($N4649,Торг!$I:$I,0))),"")</f>
        <v/>
      </c>
    </row>
    <row r="4650" spans="1:15" outlineLevel="1">
      <c r="A4650" t="s">
        <v>29909</v>
      </c>
      <c r="C4650" s="191" t="s">
        <v>29910</v>
      </c>
      <c r="E4650" t="s">
        <v>29911</v>
      </c>
      <c r="F4650" t="s">
        <v>2451</v>
      </c>
      <c r="G4650" t="s">
        <v>375</v>
      </c>
      <c r="H4650">
        <v>3480</v>
      </c>
      <c r="J4650" t="s">
        <v>22634</v>
      </c>
      <c r="K4650" s="132" t="str">
        <f>IFERROR(IFERROR(INDEX(Кат!$O:$O,MATCH($C4650,Кат!$I:$I,0)),INDEX(Торг!$L:$L,MATCH($C4650,Торг!$I:$I,0))),"")</f>
        <v/>
      </c>
      <c r="L4650" s="132" t="str">
        <f>IFERROR(IFERROR(INDEX(Кат!$A:$A,MATCH($C4650,Кат!$I:$I,0)),INDEX(Торг!$A:$A,MATCH($C4650,Торг!$I:$I,0))),"")</f>
        <v/>
      </c>
      <c r="M4650" s="132" t="str">
        <f>IFERROR(IFERROR(INDEX(Кат!$B:$B,MATCH($C4650,Кат!$I:$I,0)),INDEX(Торг!$B:$B,MATCH($C4650,Торг!$I:$I,0))),"")</f>
        <v/>
      </c>
      <c r="N4650" s="132" t="str">
        <f t="shared" si="72"/>
        <v>MILES GE09012</v>
      </c>
      <c r="O4650" s="132" t="str">
        <f>IFERROR(IFERROR(INDEX(Кат!$B:$B,MATCH($N4650,Кат!$I:$I,0)),INDEX(Торг!$B:$B,MATCH($N4650,Торг!$I:$I,0))),"")</f>
        <v/>
      </c>
    </row>
    <row r="4651" spans="1:15" outlineLevel="1">
      <c r="A4651" t="s">
        <v>29912</v>
      </c>
      <c r="C4651" s="191" t="s">
        <v>29913</v>
      </c>
      <c r="E4651" t="s">
        <v>29914</v>
      </c>
      <c r="F4651" t="s">
        <v>2451</v>
      </c>
      <c r="G4651" t="s">
        <v>375</v>
      </c>
      <c r="H4651">
        <v>4410</v>
      </c>
      <c r="J4651" t="s">
        <v>22634</v>
      </c>
      <c r="K4651" s="132" t="str">
        <f>IFERROR(IFERROR(INDEX(Кат!$O:$O,MATCH($C4651,Кат!$I:$I,0)),INDEX(Торг!$L:$L,MATCH($C4651,Торг!$I:$I,0))),"")</f>
        <v/>
      </c>
      <c r="L4651" s="132" t="str">
        <f>IFERROR(IFERROR(INDEX(Кат!$A:$A,MATCH($C4651,Кат!$I:$I,0)),INDEX(Торг!$A:$A,MATCH($C4651,Торг!$I:$I,0))),"")</f>
        <v/>
      </c>
      <c r="M4651" s="132" t="str">
        <f>IFERROR(IFERROR(INDEX(Кат!$B:$B,MATCH($C4651,Кат!$I:$I,0)),INDEX(Торг!$B:$B,MATCH($C4651,Торг!$I:$I,0))),"")</f>
        <v/>
      </c>
      <c r="N4651" s="132" t="str">
        <f t="shared" si="72"/>
        <v>MILES GE09043</v>
      </c>
      <c r="O4651" s="132" t="str">
        <f>IFERROR(IFERROR(INDEX(Кат!$B:$B,MATCH($N4651,Кат!$I:$I,0)),INDEX(Торг!$B:$B,MATCH($N4651,Торг!$I:$I,0))),"")</f>
        <v/>
      </c>
    </row>
    <row r="4652" spans="1:15" outlineLevel="1">
      <c r="A4652" t="s">
        <v>29915</v>
      </c>
      <c r="C4652" s="191" t="s">
        <v>29916</v>
      </c>
      <c r="E4652" t="s">
        <v>29917</v>
      </c>
      <c r="F4652" t="s">
        <v>2451</v>
      </c>
      <c r="G4652" t="s">
        <v>375</v>
      </c>
      <c r="H4652">
        <v>3130</v>
      </c>
      <c r="J4652" t="s">
        <v>22634</v>
      </c>
      <c r="K4652" s="132" t="str">
        <f>IFERROR(IFERROR(INDEX(Кат!$O:$O,MATCH($C4652,Кат!$I:$I,0)),INDEX(Торг!$L:$L,MATCH($C4652,Торг!$I:$I,0))),"")</f>
        <v/>
      </c>
      <c r="L4652" s="132" t="str">
        <f>IFERROR(IFERROR(INDEX(Кат!$A:$A,MATCH($C4652,Кат!$I:$I,0)),INDEX(Торг!$A:$A,MATCH($C4652,Торг!$I:$I,0))),"")</f>
        <v/>
      </c>
      <c r="M4652" s="132" t="str">
        <f>IFERROR(IFERROR(INDEX(Кат!$B:$B,MATCH($C4652,Кат!$I:$I,0)),INDEX(Торг!$B:$B,MATCH($C4652,Торг!$I:$I,0))),"")</f>
        <v/>
      </c>
      <c r="N4652" s="132" t="str">
        <f t="shared" si="72"/>
        <v>MILES GE09019</v>
      </c>
      <c r="O4652" s="132" t="str">
        <f>IFERROR(IFERROR(INDEX(Кат!$B:$B,MATCH($N4652,Кат!$I:$I,0)),INDEX(Торг!$B:$B,MATCH($N4652,Торг!$I:$I,0))),"")</f>
        <v/>
      </c>
    </row>
    <row r="4653" spans="1:15" outlineLevel="1">
      <c r="A4653" t="s">
        <v>17420</v>
      </c>
      <c r="C4653" s="191" t="s">
        <v>6617</v>
      </c>
      <c r="E4653" t="s">
        <v>6618</v>
      </c>
      <c r="F4653" t="s">
        <v>2451</v>
      </c>
      <c r="G4653" t="s">
        <v>375</v>
      </c>
      <c r="H4653">
        <v>3490</v>
      </c>
      <c r="J4653" t="s">
        <v>22634</v>
      </c>
      <c r="K4653" s="132" t="str">
        <f>IFERROR(IFERROR(INDEX(Кат!$O:$O,MATCH($C4653,Кат!$I:$I,0)),INDEX(Торг!$L:$L,MATCH($C4653,Торг!$I:$I,0))),"")</f>
        <v/>
      </c>
      <c r="L4653" s="132" t="str">
        <f>IFERROR(IFERROR(INDEX(Кат!$A:$A,MATCH($C4653,Кат!$I:$I,0)),INDEX(Торг!$A:$A,MATCH($C4653,Торг!$I:$I,0))),"")</f>
        <v/>
      </c>
      <c r="M4653" s="132" t="str">
        <f>IFERROR(IFERROR(INDEX(Кат!$B:$B,MATCH($C4653,Кат!$I:$I,0)),INDEX(Торг!$B:$B,MATCH($C4653,Торг!$I:$I,0))),"")</f>
        <v/>
      </c>
      <c r="N4653" s="132" t="str">
        <f t="shared" si="72"/>
        <v>MILES K000280</v>
      </c>
      <c r="O4653" s="132" t="str">
        <f>IFERROR(IFERROR(INDEX(Кат!$B:$B,MATCH($N4653,Кат!$I:$I,0)),INDEX(Торг!$B:$B,MATCH($N4653,Торг!$I:$I,0))),"")</f>
        <v/>
      </c>
    </row>
    <row r="4654" spans="1:15" outlineLevel="1">
      <c r="A4654" t="s">
        <v>29918</v>
      </c>
      <c r="C4654" s="191" t="s">
        <v>29919</v>
      </c>
      <c r="E4654" t="s">
        <v>29920</v>
      </c>
      <c r="F4654" t="s">
        <v>2451</v>
      </c>
      <c r="G4654" t="s">
        <v>399</v>
      </c>
      <c r="H4654">
        <v>490</v>
      </c>
      <c r="J4654" t="s">
        <v>22634</v>
      </c>
      <c r="K4654" s="132" t="str">
        <f>IFERROR(IFERROR(INDEX(Кат!$O:$O,MATCH($C4654,Кат!$I:$I,0)),INDEX(Торг!$L:$L,MATCH($C4654,Торг!$I:$I,0))),"")</f>
        <v/>
      </c>
      <c r="L4654" s="132" t="str">
        <f>IFERROR(IFERROR(INDEX(Кат!$A:$A,MATCH($C4654,Кат!$I:$I,0)),INDEX(Торг!$A:$A,MATCH($C4654,Торг!$I:$I,0))),"")</f>
        <v/>
      </c>
      <c r="M4654" s="132" t="str">
        <f>IFERROR(IFERROR(INDEX(Кат!$B:$B,MATCH($C4654,Кат!$I:$I,0)),INDEX(Торг!$B:$B,MATCH($C4654,Торг!$I:$I,0))),"")</f>
        <v/>
      </c>
      <c r="N4654" s="132" t="str">
        <f t="shared" si="72"/>
        <v>MILES DC39000</v>
      </c>
      <c r="O4654" s="132" t="str">
        <f>IFERROR(IFERROR(INDEX(Кат!$B:$B,MATCH($N4654,Кат!$I:$I,0)),INDEX(Торг!$B:$B,MATCH($N4654,Торг!$I:$I,0))),"")</f>
        <v/>
      </c>
    </row>
    <row r="4655" spans="1:15" outlineLevel="1">
      <c r="A4655" t="s">
        <v>17421</v>
      </c>
      <c r="C4655" s="191" t="s">
        <v>6619</v>
      </c>
      <c r="E4655" t="s">
        <v>6620</v>
      </c>
      <c r="F4655" t="s">
        <v>2451</v>
      </c>
      <c r="G4655" t="s">
        <v>399</v>
      </c>
      <c r="H4655">
        <v>300</v>
      </c>
      <c r="J4655" t="s">
        <v>22634</v>
      </c>
      <c r="K4655" s="132" t="str">
        <f>IFERROR(IFERROR(INDEX(Кат!$O:$O,MATCH($C4655,Кат!$I:$I,0)),INDEX(Торг!$L:$L,MATCH($C4655,Торг!$I:$I,0))),"")</f>
        <v/>
      </c>
      <c r="L4655" s="132" t="str">
        <f>IFERROR(IFERROR(INDEX(Кат!$A:$A,MATCH($C4655,Кат!$I:$I,0)),INDEX(Торг!$A:$A,MATCH($C4655,Торг!$I:$I,0))),"")</f>
        <v/>
      </c>
      <c r="M4655" s="132" t="str">
        <f>IFERROR(IFERROR(INDEX(Кат!$B:$B,MATCH($C4655,Кат!$I:$I,0)),INDEX(Торг!$B:$B,MATCH($C4655,Торг!$I:$I,0))),"")</f>
        <v/>
      </c>
      <c r="N4655" s="132" t="str">
        <f t="shared" si="72"/>
        <v>MILES AFAU108</v>
      </c>
      <c r="O4655" s="132" t="str">
        <f>IFERROR(IFERROR(INDEX(Кат!$B:$B,MATCH($N4655,Кат!$I:$I,0)),INDEX(Торг!$B:$B,MATCH($N4655,Торг!$I:$I,0))),"")</f>
        <v/>
      </c>
    </row>
    <row r="4656" spans="1:15" outlineLevel="1">
      <c r="A4656" t="s">
        <v>17422</v>
      </c>
      <c r="C4656" s="191" t="s">
        <v>6621</v>
      </c>
      <c r="E4656" t="s">
        <v>6622</v>
      </c>
      <c r="F4656" t="s">
        <v>2451</v>
      </c>
      <c r="G4656" t="s">
        <v>399</v>
      </c>
      <c r="H4656">
        <v>330</v>
      </c>
      <c r="J4656" t="s">
        <v>22634</v>
      </c>
      <c r="K4656" s="132" t="str">
        <f>IFERROR(IFERROR(INDEX(Кат!$O:$O,MATCH($C4656,Кат!$I:$I,0)),INDEX(Торг!$L:$L,MATCH($C4656,Торг!$I:$I,0))),"")</f>
        <v/>
      </c>
      <c r="L4656" s="132" t="str">
        <f>IFERROR(IFERROR(INDEX(Кат!$A:$A,MATCH($C4656,Кат!$I:$I,0)),INDEX(Торг!$A:$A,MATCH($C4656,Торг!$I:$I,0))),"")</f>
        <v/>
      </c>
      <c r="M4656" s="132" t="str">
        <f>IFERROR(IFERROR(INDEX(Кат!$B:$B,MATCH($C4656,Кат!$I:$I,0)),INDEX(Торг!$B:$B,MATCH($C4656,Торг!$I:$I,0))),"")</f>
        <v/>
      </c>
      <c r="N4656" s="132" t="str">
        <f t="shared" si="72"/>
        <v>MILES AFW1147</v>
      </c>
      <c r="O4656" s="132" t="str">
        <f>IFERROR(IFERROR(INDEX(Кат!$B:$B,MATCH($N4656,Кат!$I:$I,0)),INDEX(Торг!$B:$B,MATCH($N4656,Торг!$I:$I,0))),"")</f>
        <v/>
      </c>
    </row>
    <row r="4657" spans="1:15" outlineLevel="1">
      <c r="A4657" t="s">
        <v>32902</v>
      </c>
      <c r="C4657" s="191" t="s">
        <v>32903</v>
      </c>
      <c r="E4657" t="s">
        <v>32904</v>
      </c>
      <c r="F4657" t="s">
        <v>2451</v>
      </c>
      <c r="G4657" t="s">
        <v>399</v>
      </c>
      <c r="H4657">
        <v>470</v>
      </c>
      <c r="J4657" t="s">
        <v>22634</v>
      </c>
      <c r="K4657" s="132" t="str">
        <f>IFERROR(IFERROR(INDEX(Кат!$O:$O,MATCH($C4657,Кат!$I:$I,0)),INDEX(Торг!$L:$L,MATCH($C4657,Торг!$I:$I,0))),"")</f>
        <v/>
      </c>
      <c r="L4657" s="132" t="str">
        <f>IFERROR(IFERROR(INDEX(Кат!$A:$A,MATCH($C4657,Кат!$I:$I,0)),INDEX(Торг!$A:$A,MATCH($C4657,Торг!$I:$I,0))),"")</f>
        <v/>
      </c>
      <c r="M4657" s="132" t="str">
        <f>IFERROR(IFERROR(INDEX(Кат!$B:$B,MATCH($C4657,Кат!$I:$I,0)),INDEX(Торг!$B:$B,MATCH($C4657,Торг!$I:$I,0))),"")</f>
        <v/>
      </c>
      <c r="N4657" s="132" t="str">
        <f t="shared" si="72"/>
        <v>MILES CWW14AC</v>
      </c>
      <c r="O4657" s="132" t="str">
        <f>IFERROR(IFERROR(INDEX(Кат!$B:$B,MATCH($N4657,Кат!$I:$I,0)),INDEX(Торг!$B:$B,MATCH($N4657,Торг!$I:$I,0))),"")</f>
        <v/>
      </c>
    </row>
    <row r="4658" spans="1:15" outlineLevel="1">
      <c r="A4658" t="s">
        <v>32905</v>
      </c>
      <c r="C4658" s="191" t="s">
        <v>32906</v>
      </c>
      <c r="E4658" t="s">
        <v>32907</v>
      </c>
      <c r="F4658" t="s">
        <v>2451</v>
      </c>
      <c r="G4658" t="s">
        <v>399</v>
      </c>
      <c r="H4658">
        <v>550</v>
      </c>
      <c r="J4658" t="s">
        <v>22634</v>
      </c>
      <c r="K4658" s="132" t="str">
        <f>IFERROR(IFERROR(INDEX(Кат!$O:$O,MATCH($C4658,Кат!$I:$I,0)),INDEX(Торг!$L:$L,MATCH($C4658,Торг!$I:$I,0))),"")</f>
        <v/>
      </c>
      <c r="L4658" s="132" t="str">
        <f>IFERROR(IFERROR(INDEX(Кат!$A:$A,MATCH($C4658,Кат!$I:$I,0)),INDEX(Торг!$A:$A,MATCH($C4658,Торг!$I:$I,0))),"")</f>
        <v/>
      </c>
      <c r="M4658" s="132" t="str">
        <f>IFERROR(IFERROR(INDEX(Кат!$B:$B,MATCH($C4658,Кат!$I:$I,0)),INDEX(Торг!$B:$B,MATCH($C4658,Торг!$I:$I,0))),"")</f>
        <v/>
      </c>
      <c r="N4658" s="132" t="str">
        <f t="shared" si="72"/>
        <v>MILES CWW16AC</v>
      </c>
      <c r="O4658" s="132" t="str">
        <f>IFERROR(IFERROR(INDEX(Кат!$B:$B,MATCH($N4658,Кат!$I:$I,0)),INDEX(Торг!$B:$B,MATCH($N4658,Торг!$I:$I,0))),"")</f>
        <v/>
      </c>
    </row>
    <row r="4659" spans="1:15" outlineLevel="1">
      <c r="A4659" t="s">
        <v>32908</v>
      </c>
      <c r="C4659" s="191" t="s">
        <v>32909</v>
      </c>
      <c r="E4659" t="s">
        <v>32910</v>
      </c>
      <c r="F4659" t="s">
        <v>2451</v>
      </c>
      <c r="G4659" t="s">
        <v>399</v>
      </c>
      <c r="H4659">
        <v>570</v>
      </c>
      <c r="J4659" t="s">
        <v>22634</v>
      </c>
      <c r="K4659" s="132" t="str">
        <f>IFERROR(IFERROR(INDEX(Кат!$O:$O,MATCH($C4659,Кат!$I:$I,0)),INDEX(Торг!$L:$L,MATCH($C4659,Торг!$I:$I,0))),"")</f>
        <v/>
      </c>
      <c r="L4659" s="132" t="str">
        <f>IFERROR(IFERROR(INDEX(Кат!$A:$A,MATCH($C4659,Кат!$I:$I,0)),INDEX(Торг!$A:$A,MATCH($C4659,Торг!$I:$I,0))),"")</f>
        <v/>
      </c>
      <c r="M4659" s="132" t="str">
        <f>IFERROR(IFERROR(INDEX(Кат!$B:$B,MATCH($C4659,Кат!$I:$I,0)),INDEX(Торг!$B:$B,MATCH($C4659,Торг!$I:$I,0))),"")</f>
        <v/>
      </c>
      <c r="N4659" s="132" t="str">
        <f t="shared" si="72"/>
        <v>MILES CWW18AC</v>
      </c>
      <c r="O4659" s="132" t="str">
        <f>IFERROR(IFERROR(INDEX(Кат!$B:$B,MATCH($N4659,Кат!$I:$I,0)),INDEX(Торг!$B:$B,MATCH($N4659,Торг!$I:$I,0))),"")</f>
        <v/>
      </c>
    </row>
    <row r="4660" spans="1:15" outlineLevel="1">
      <c r="A4660" t="s">
        <v>32911</v>
      </c>
      <c r="C4660" s="191" t="s">
        <v>32912</v>
      </c>
      <c r="E4660" t="s">
        <v>32913</v>
      </c>
      <c r="F4660" t="s">
        <v>2451</v>
      </c>
      <c r="G4660" t="s">
        <v>399</v>
      </c>
      <c r="H4660">
        <v>610</v>
      </c>
      <c r="J4660" t="s">
        <v>22634</v>
      </c>
      <c r="K4660" s="132" t="str">
        <f>IFERROR(IFERROR(INDEX(Кат!$O:$O,MATCH($C4660,Кат!$I:$I,0)),INDEX(Торг!$L:$L,MATCH($C4660,Торг!$I:$I,0))),"")</f>
        <v/>
      </c>
      <c r="L4660" s="132" t="str">
        <f>IFERROR(IFERROR(INDEX(Кат!$A:$A,MATCH($C4660,Кат!$I:$I,0)),INDEX(Торг!$A:$A,MATCH($C4660,Торг!$I:$I,0))),"")</f>
        <v/>
      </c>
      <c r="M4660" s="132" t="str">
        <f>IFERROR(IFERROR(INDEX(Кат!$B:$B,MATCH($C4660,Кат!$I:$I,0)),INDEX(Торг!$B:$B,MATCH($C4660,Торг!$I:$I,0))),"")</f>
        <v/>
      </c>
      <c r="N4660" s="132" t="str">
        <f t="shared" si="72"/>
        <v>MILES CWW20AC</v>
      </c>
      <c r="O4660" s="132" t="str">
        <f>IFERROR(IFERROR(INDEX(Кат!$B:$B,MATCH($N4660,Кат!$I:$I,0)),INDEX(Торг!$B:$B,MATCH($N4660,Торг!$I:$I,0))),"")</f>
        <v/>
      </c>
    </row>
    <row r="4661" spans="1:15" outlineLevel="1">
      <c r="A4661" t="s">
        <v>32914</v>
      </c>
      <c r="C4661" s="191" t="s">
        <v>32915</v>
      </c>
      <c r="E4661" t="s">
        <v>32916</v>
      </c>
      <c r="F4661" t="s">
        <v>2451</v>
      </c>
      <c r="G4661" t="s">
        <v>399</v>
      </c>
      <c r="H4661">
        <v>660</v>
      </c>
      <c r="J4661" t="s">
        <v>22634</v>
      </c>
      <c r="K4661" s="132" t="str">
        <f>IFERROR(IFERROR(INDEX(Кат!$O:$O,MATCH($C4661,Кат!$I:$I,0)),INDEX(Торг!$L:$L,MATCH($C4661,Торг!$I:$I,0))),"")</f>
        <v/>
      </c>
      <c r="L4661" s="132" t="str">
        <f>IFERROR(IFERROR(INDEX(Кат!$A:$A,MATCH($C4661,Кат!$I:$I,0)),INDEX(Торг!$A:$A,MATCH($C4661,Торг!$I:$I,0))),"")</f>
        <v/>
      </c>
      <c r="M4661" s="132" t="str">
        <f>IFERROR(IFERROR(INDEX(Кат!$B:$B,MATCH($C4661,Кат!$I:$I,0)),INDEX(Торг!$B:$B,MATCH($C4661,Торг!$I:$I,0))),"")</f>
        <v/>
      </c>
      <c r="N4661" s="132" t="str">
        <f t="shared" si="72"/>
        <v>MILES CWW24AC</v>
      </c>
      <c r="O4661" s="132" t="str">
        <f>IFERROR(IFERROR(INDEX(Кат!$B:$B,MATCH($N4661,Кат!$I:$I,0)),INDEX(Торг!$B:$B,MATCH($N4661,Торг!$I:$I,0))),"")</f>
        <v/>
      </c>
    </row>
    <row r="4662" spans="1:15" outlineLevel="1">
      <c r="A4662" t="s">
        <v>24107</v>
      </c>
      <c r="C4662" s="191"/>
      <c r="E4662" t="s">
        <v>6623</v>
      </c>
      <c r="J4662" t="s">
        <v>22634</v>
      </c>
      <c r="K4662" s="132" t="str">
        <f>IFERROR(IFERROR(INDEX(Кат!$O:$O,MATCH($C4662,Кат!$I:$I,0)),INDEX(Торг!$L:$L,MATCH($C4662,Торг!$I:$I,0))),"")</f>
        <v/>
      </c>
      <c r="L4662" s="132" t="str">
        <f>IFERROR(IFERROR(INDEX(Кат!$A:$A,MATCH($C4662,Кат!$I:$I,0)),INDEX(Торг!$A:$A,MATCH($C4662,Торг!$I:$I,0))),"")</f>
        <v/>
      </c>
      <c r="M4662" s="132" t="str">
        <f>IFERROR(IFERROR(INDEX(Кат!$B:$B,MATCH($C4662,Кат!$I:$I,0)),INDEX(Торг!$B:$B,MATCH($C4662,Торг!$I:$I,0))),"")</f>
        <v/>
      </c>
      <c r="N4662" s="132" t="str">
        <f t="shared" si="72"/>
        <v xml:space="preserve"> </v>
      </c>
      <c r="O4662" s="132" t="str">
        <f>IFERROR(IFERROR(INDEX(Кат!$B:$B,MATCH($N4662,Кат!$I:$I,0)),INDEX(Торг!$B:$B,MATCH($N4662,Торг!$I:$I,0))),"")</f>
        <v/>
      </c>
    </row>
    <row r="4663" spans="1:15" outlineLevel="1">
      <c r="A4663" t="s">
        <v>32704</v>
      </c>
      <c r="C4663" s="191" t="s">
        <v>32705</v>
      </c>
      <c r="E4663" t="s">
        <v>32706</v>
      </c>
      <c r="F4663" t="s">
        <v>6623</v>
      </c>
      <c r="G4663" t="s">
        <v>375</v>
      </c>
      <c r="H4663">
        <v>1650</v>
      </c>
      <c r="J4663" t="s">
        <v>22634</v>
      </c>
      <c r="K4663" s="132" t="str">
        <f>IFERROR(IFERROR(INDEX(Кат!$O:$O,MATCH($C4663,Кат!$I:$I,0)),INDEX(Торг!$L:$L,MATCH($C4663,Торг!$I:$I,0))),"")</f>
        <v/>
      </c>
      <c r="L4663" s="132" t="str">
        <f>IFERROR(IFERROR(INDEX(Кат!$A:$A,MATCH($C4663,Кат!$I:$I,0)),INDEX(Торг!$A:$A,MATCH($C4663,Торг!$I:$I,0))),"")</f>
        <v/>
      </c>
      <c r="M4663" s="132" t="str">
        <f>IFERROR(IFERROR(INDEX(Кат!$B:$B,MATCH($C4663,Кат!$I:$I,0)),INDEX(Торг!$B:$B,MATCH($C4663,Торг!$I:$I,0))),"")</f>
        <v/>
      </c>
      <c r="N4663" s="132" t="str">
        <f t="shared" si="72"/>
        <v>MK KASHIYAMA D11376MH</v>
      </c>
      <c r="O4663" s="132" t="str">
        <f>IFERROR(IFERROR(INDEX(Кат!$B:$B,MATCH($N4663,Кат!$I:$I,0)),INDEX(Торг!$B:$B,MATCH($N4663,Торг!$I:$I,0))),"")</f>
        <v/>
      </c>
    </row>
    <row r="4664" spans="1:15" outlineLevel="1">
      <c r="A4664" t="s">
        <v>17423</v>
      </c>
      <c r="C4664" s="191" t="s">
        <v>6624</v>
      </c>
      <c r="E4664" t="s">
        <v>6625</v>
      </c>
      <c r="F4664" t="s">
        <v>6623</v>
      </c>
      <c r="G4664" t="s">
        <v>375</v>
      </c>
      <c r="H4664">
        <v>1500</v>
      </c>
      <c r="J4664" t="s">
        <v>22634</v>
      </c>
      <c r="K4664" s="132" t="str">
        <f>IFERROR(IFERROR(INDEX(Кат!$O:$O,MATCH($C4664,Кат!$I:$I,0)),INDEX(Торг!$L:$L,MATCH($C4664,Торг!$I:$I,0))),"")</f>
        <v/>
      </c>
      <c r="L4664" s="132" t="str">
        <f>IFERROR(IFERROR(INDEX(Кат!$A:$A,MATCH($C4664,Кат!$I:$I,0)),INDEX(Торг!$A:$A,MATCH($C4664,Торг!$I:$I,0))),"")</f>
        <v/>
      </c>
      <c r="M4664" s="132" t="str">
        <f>IFERROR(IFERROR(INDEX(Кат!$B:$B,MATCH($C4664,Кат!$I:$I,0)),INDEX(Торг!$B:$B,MATCH($C4664,Торг!$I:$I,0))),"")</f>
        <v/>
      </c>
      <c r="N4664" s="132" t="str">
        <f t="shared" si="72"/>
        <v>MK KASHIYAMA D1261H</v>
      </c>
      <c r="O4664" s="132" t="str">
        <f>IFERROR(IFERROR(INDEX(Кат!$B:$B,MATCH($N4664,Кат!$I:$I,0)),INDEX(Торг!$B:$B,MATCH($N4664,Торг!$I:$I,0))),"")</f>
        <v/>
      </c>
    </row>
    <row r="4665" spans="1:15" outlineLevel="1">
      <c r="A4665" t="s">
        <v>27132</v>
      </c>
      <c r="C4665" s="191" t="s">
        <v>27155</v>
      </c>
      <c r="E4665" t="s">
        <v>32627</v>
      </c>
      <c r="F4665" t="s">
        <v>6623</v>
      </c>
      <c r="G4665" t="s">
        <v>375</v>
      </c>
      <c r="H4665">
        <v>1600</v>
      </c>
      <c r="J4665" t="s">
        <v>22634</v>
      </c>
      <c r="K4665" s="132" t="str">
        <f>IFERROR(IFERROR(INDEX(Кат!$O:$O,MATCH($C4665,Кат!$I:$I,0)),INDEX(Торг!$L:$L,MATCH($C4665,Торг!$I:$I,0))),"")</f>
        <v/>
      </c>
      <c r="L4665" s="132" t="str">
        <f>IFERROR(IFERROR(INDEX(Кат!$A:$A,MATCH($C4665,Кат!$I:$I,0)),INDEX(Торг!$A:$A,MATCH($C4665,Торг!$I:$I,0))),"")</f>
        <v/>
      </c>
      <c r="M4665" s="132" t="str">
        <f>IFERROR(IFERROR(INDEX(Кат!$B:$B,MATCH($C4665,Кат!$I:$I,0)),INDEX(Торг!$B:$B,MATCH($C4665,Торг!$I:$I,0))),"")</f>
        <v/>
      </c>
      <c r="N4665" s="132" t="str">
        <f t="shared" si="72"/>
        <v>MK KASHIYAMA D1250MH</v>
      </c>
      <c r="O4665" s="132" t="str">
        <f>IFERROR(IFERROR(INDEX(Кат!$B:$B,MATCH($N4665,Кат!$I:$I,0)),INDEX(Торг!$B:$B,MATCH($N4665,Торг!$I:$I,0))),"")</f>
        <v/>
      </c>
    </row>
    <row r="4666" spans="1:15" outlineLevel="1">
      <c r="A4666" t="s">
        <v>32298</v>
      </c>
      <c r="C4666" s="191" t="s">
        <v>32299</v>
      </c>
      <c r="E4666" t="s">
        <v>32300</v>
      </c>
      <c r="F4666" t="s">
        <v>6623</v>
      </c>
      <c r="G4666" t="s">
        <v>375</v>
      </c>
      <c r="H4666">
        <v>3800</v>
      </c>
      <c r="J4666" t="s">
        <v>22634</v>
      </c>
      <c r="K4666" s="132" t="str">
        <f>IFERROR(IFERROR(INDEX(Кат!$O:$O,MATCH($C4666,Кат!$I:$I,0)),INDEX(Торг!$L:$L,MATCH($C4666,Торг!$I:$I,0))),"")</f>
        <v/>
      </c>
      <c r="L4666" s="132" t="str">
        <f>IFERROR(IFERROR(INDEX(Кат!$A:$A,MATCH($C4666,Кат!$I:$I,0)),INDEX(Торг!$A:$A,MATCH($C4666,Торг!$I:$I,0))),"")</f>
        <v/>
      </c>
      <c r="M4666" s="132" t="str">
        <f>IFERROR(IFERROR(INDEX(Кат!$B:$B,MATCH($C4666,Кат!$I:$I,0)),INDEX(Торг!$B:$B,MATCH($C4666,Торг!$I:$I,0))),"")</f>
        <v/>
      </c>
      <c r="N4666" s="132" t="str">
        <f t="shared" si="72"/>
        <v>MK KASHIYAMA G1023</v>
      </c>
      <c r="O4666" s="132" t="str">
        <f>IFERROR(IFERROR(INDEX(Кат!$B:$B,MATCH($N4666,Кат!$I:$I,0)),INDEX(Торг!$B:$B,MATCH($N4666,Торг!$I:$I,0))),"")</f>
        <v/>
      </c>
    </row>
    <row r="4667" spans="1:15" outlineLevel="1">
      <c r="A4667" t="s">
        <v>24108</v>
      </c>
      <c r="C4667" s="191"/>
      <c r="E4667" t="s">
        <v>24109</v>
      </c>
      <c r="J4667" t="s">
        <v>22634</v>
      </c>
      <c r="K4667" s="132" t="str">
        <f>IFERROR(IFERROR(INDEX(Кат!$O:$O,MATCH($C4667,Кат!$I:$I,0)),INDEX(Торг!$L:$L,MATCH($C4667,Торг!$I:$I,0))),"")</f>
        <v/>
      </c>
      <c r="L4667" s="132" t="str">
        <f>IFERROR(IFERROR(INDEX(Кат!$A:$A,MATCH($C4667,Кат!$I:$I,0)),INDEX(Торг!$A:$A,MATCH($C4667,Торг!$I:$I,0))),"")</f>
        <v/>
      </c>
      <c r="M4667" s="132" t="str">
        <f>IFERROR(IFERROR(INDEX(Кат!$B:$B,MATCH($C4667,Кат!$I:$I,0)),INDEX(Торг!$B:$B,MATCH($C4667,Торг!$I:$I,0))),"")</f>
        <v/>
      </c>
      <c r="N4667" s="132" t="str">
        <f t="shared" si="72"/>
        <v xml:space="preserve"> </v>
      </c>
      <c r="O4667" s="132" t="str">
        <f>IFERROR(IFERROR(INDEX(Кат!$B:$B,MATCH($N4667,Кат!$I:$I,0)),INDEX(Торг!$B:$B,MATCH($N4667,Торг!$I:$I,0))),"")</f>
        <v/>
      </c>
    </row>
    <row r="4668" spans="1:15" outlineLevel="1">
      <c r="A4668" t="s">
        <v>17424</v>
      </c>
      <c r="C4668" s="191" t="s">
        <v>4436</v>
      </c>
      <c r="E4668" t="s">
        <v>6626</v>
      </c>
      <c r="F4668" t="s">
        <v>6627</v>
      </c>
      <c r="G4668" t="s">
        <v>399</v>
      </c>
      <c r="H4668">
        <v>3800</v>
      </c>
      <c r="J4668" t="s">
        <v>22634</v>
      </c>
      <c r="K4668" s="132" t="str">
        <f>IFERROR(IFERROR(INDEX(Кат!$O:$O,MATCH($C4668,Кат!$I:$I,0)),INDEX(Торг!$L:$L,MATCH($C4668,Торг!$I:$I,0))),"")</f>
        <v/>
      </c>
      <c r="L4668" s="132" t="str">
        <f>IFERROR(IFERROR(INDEX(Кат!$A:$A,MATCH($C4668,Кат!$I:$I,0)),INDEX(Торг!$A:$A,MATCH($C4668,Торг!$I:$I,0))),"")</f>
        <v/>
      </c>
      <c r="M4668" s="132" t="str">
        <f>IFERROR(IFERROR(INDEX(Кат!$B:$B,MATCH($C4668,Кат!$I:$I,0)),INDEX(Торг!$B:$B,MATCH($C4668,Торг!$I:$I,0))),"")</f>
        <v/>
      </c>
      <c r="N4668" s="132" t="str">
        <f t="shared" si="72"/>
        <v>MONROE D2563</v>
      </c>
      <c r="O4668" s="132" t="str">
        <f>IFERROR(IFERROR(INDEX(Кат!$B:$B,MATCH($N4668,Кат!$I:$I,0)),INDEX(Торг!$B:$B,MATCH($N4668,Торг!$I:$I,0))),"")</f>
        <v/>
      </c>
    </row>
    <row r="4669" spans="1:15" outlineLevel="1">
      <c r="A4669" t="s">
        <v>17425</v>
      </c>
      <c r="C4669" s="191" t="s">
        <v>4438</v>
      </c>
      <c r="E4669" t="s">
        <v>6628</v>
      </c>
      <c r="F4669" t="s">
        <v>6627</v>
      </c>
      <c r="G4669" t="s">
        <v>399</v>
      </c>
      <c r="H4669">
        <v>4100</v>
      </c>
      <c r="J4669" t="s">
        <v>22634</v>
      </c>
      <c r="K4669" s="132" t="str">
        <f>IFERROR(IFERROR(INDEX(Кат!$O:$O,MATCH($C4669,Кат!$I:$I,0)),INDEX(Торг!$L:$L,MATCH($C4669,Торг!$I:$I,0))),"")</f>
        <v>шпак</v>
      </c>
      <c r="L4669" s="132">
        <f>IFERROR(IFERROR(INDEX(Кат!$A:$A,MATCH($C4669,Кат!$I:$I,0)),INDEX(Торг!$A:$A,MATCH($C4669,Торг!$I:$I,0))),"")</f>
        <v>131924</v>
      </c>
      <c r="M4669" s="132">
        <f>IFERROR(IFERROR(INDEX(Кат!$B:$B,MATCH($C4669,Кат!$I:$I,0)),INDEX(Торг!$B:$B,MATCH($C4669,Торг!$I:$I,0))),"")</f>
        <v>13936</v>
      </c>
      <c r="N4669" s="132" t="str">
        <f t="shared" si="72"/>
        <v>MONROE D8025</v>
      </c>
      <c r="O4669" s="132" t="str">
        <f>IFERROR(IFERROR(INDEX(Кат!$B:$B,MATCH($N4669,Кат!$I:$I,0)),INDEX(Торг!$B:$B,MATCH($N4669,Торг!$I:$I,0))),"")</f>
        <v/>
      </c>
    </row>
    <row r="4670" spans="1:15" outlineLevel="1">
      <c r="A4670" t="s">
        <v>17426</v>
      </c>
      <c r="C4670" s="191" t="s">
        <v>6629</v>
      </c>
      <c r="E4670" t="s">
        <v>6630</v>
      </c>
      <c r="F4670" t="s">
        <v>6627</v>
      </c>
      <c r="G4670" t="s">
        <v>399</v>
      </c>
      <c r="H4670">
        <v>5850</v>
      </c>
      <c r="J4670" t="s">
        <v>22634</v>
      </c>
      <c r="K4670" s="132" t="str">
        <f>IFERROR(IFERROR(INDEX(Кат!$O:$O,MATCH($C4670,Кат!$I:$I,0)),INDEX(Торг!$L:$L,MATCH($C4670,Торг!$I:$I,0))),"")</f>
        <v/>
      </c>
      <c r="L4670" s="132" t="str">
        <f>IFERROR(IFERROR(INDEX(Кат!$A:$A,MATCH($C4670,Кат!$I:$I,0)),INDEX(Торг!$A:$A,MATCH($C4670,Торг!$I:$I,0))),"")</f>
        <v/>
      </c>
      <c r="M4670" s="132" t="str">
        <f>IFERROR(IFERROR(INDEX(Кат!$B:$B,MATCH($C4670,Кат!$I:$I,0)),INDEX(Торг!$B:$B,MATCH($C4670,Торг!$I:$I,0))),"")</f>
        <v/>
      </c>
      <c r="N4670" s="132" t="str">
        <f t="shared" si="72"/>
        <v>MONROE G7386</v>
      </c>
      <c r="O4670" s="132" t="str">
        <f>IFERROR(IFERROR(INDEX(Кат!$B:$B,MATCH($N4670,Кат!$I:$I,0)),INDEX(Торг!$B:$B,MATCH($N4670,Торг!$I:$I,0))),"")</f>
        <v/>
      </c>
    </row>
    <row r="4671" spans="1:15" outlineLevel="1">
      <c r="A4671" t="s">
        <v>17427</v>
      </c>
      <c r="C4671" s="191" t="s">
        <v>6631</v>
      </c>
      <c r="E4671" t="s">
        <v>6632</v>
      </c>
      <c r="F4671" t="s">
        <v>6627</v>
      </c>
      <c r="G4671" t="s">
        <v>399</v>
      </c>
      <c r="H4671">
        <v>4750</v>
      </c>
      <c r="J4671" t="s">
        <v>22634</v>
      </c>
      <c r="K4671" s="132" t="str">
        <f>IFERROR(IFERROR(INDEX(Кат!$O:$O,MATCH($C4671,Кат!$I:$I,0)),INDEX(Торг!$L:$L,MATCH($C4671,Торг!$I:$I,0))),"")</f>
        <v/>
      </c>
      <c r="L4671" s="132" t="str">
        <f>IFERROR(IFERROR(INDEX(Кат!$A:$A,MATCH($C4671,Кат!$I:$I,0)),INDEX(Торг!$A:$A,MATCH($C4671,Торг!$I:$I,0))),"")</f>
        <v/>
      </c>
      <c r="M4671" s="132" t="str">
        <f>IFERROR(IFERROR(INDEX(Кат!$B:$B,MATCH($C4671,Кат!$I:$I,0)),INDEX(Торг!$B:$B,MATCH($C4671,Торг!$I:$I,0))),"")</f>
        <v/>
      </c>
      <c r="N4671" s="132" t="str">
        <f t="shared" si="72"/>
        <v>MONROE G1137</v>
      </c>
      <c r="O4671" s="132" t="str">
        <f>IFERROR(IFERROR(INDEX(Кат!$B:$B,MATCH($N4671,Кат!$I:$I,0)),INDEX(Торг!$B:$B,MATCH($N4671,Торг!$I:$I,0))),"")</f>
        <v/>
      </c>
    </row>
    <row r="4672" spans="1:15" outlineLevel="1">
      <c r="A4672" t="s">
        <v>17428</v>
      </c>
      <c r="C4672" s="191" t="s">
        <v>4448</v>
      </c>
      <c r="E4672" t="s">
        <v>6633</v>
      </c>
      <c r="F4672" t="s">
        <v>6627</v>
      </c>
      <c r="G4672" t="s">
        <v>399</v>
      </c>
      <c r="H4672">
        <v>3250</v>
      </c>
      <c r="J4672" t="s">
        <v>22634</v>
      </c>
      <c r="K4672" s="132" t="str">
        <f>IFERROR(IFERROR(INDEX(Кат!$O:$O,MATCH($C4672,Кат!$I:$I,0)),INDEX(Торг!$L:$L,MATCH($C4672,Торг!$I:$I,0))),"")</f>
        <v>шпак</v>
      </c>
      <c r="L4672" s="132">
        <f>IFERROR(IFERROR(INDEX(Кат!$A:$A,MATCH($C4672,Кат!$I:$I,0)),INDEX(Торг!$A:$A,MATCH($C4672,Торг!$I:$I,0))),"")</f>
        <v>131925</v>
      </c>
      <c r="M4672" s="132">
        <f>IFERROR(IFERROR(INDEX(Кат!$B:$B,MATCH($C4672,Кат!$I:$I,0)),INDEX(Торг!$B:$B,MATCH($C4672,Торг!$I:$I,0))),"")</f>
        <v>13933</v>
      </c>
      <c r="N4672" s="132" t="str">
        <f t="shared" si="72"/>
        <v>MONROE D2599</v>
      </c>
      <c r="O4672" s="132" t="str">
        <f>IFERROR(IFERROR(INDEX(Кат!$B:$B,MATCH($N4672,Кат!$I:$I,0)),INDEX(Торг!$B:$B,MATCH($N4672,Торг!$I:$I,0))),"")</f>
        <v/>
      </c>
    </row>
    <row r="4673" spans="1:15" outlineLevel="1">
      <c r="A4673" t="s">
        <v>17429</v>
      </c>
      <c r="C4673" s="191" t="s">
        <v>4437</v>
      </c>
      <c r="E4673" t="s">
        <v>6634</v>
      </c>
      <c r="F4673" t="s">
        <v>6627</v>
      </c>
      <c r="G4673" t="s">
        <v>399</v>
      </c>
      <c r="H4673">
        <v>3300</v>
      </c>
      <c r="J4673" t="s">
        <v>22634</v>
      </c>
      <c r="K4673" s="132" t="str">
        <f>IFERROR(IFERROR(INDEX(Кат!$O:$O,MATCH($C4673,Кат!$I:$I,0)),INDEX(Торг!$L:$L,MATCH($C4673,Торг!$I:$I,0))),"")</f>
        <v/>
      </c>
      <c r="L4673" s="132" t="str">
        <f>IFERROR(IFERROR(INDEX(Кат!$A:$A,MATCH($C4673,Кат!$I:$I,0)),INDEX(Торг!$A:$A,MATCH($C4673,Торг!$I:$I,0))),"")</f>
        <v/>
      </c>
      <c r="M4673" s="132" t="str">
        <f>IFERROR(IFERROR(INDEX(Кат!$B:$B,MATCH($C4673,Кат!$I:$I,0)),INDEX(Торг!$B:$B,MATCH($C4673,Торг!$I:$I,0))),"")</f>
        <v/>
      </c>
      <c r="N4673" s="132" t="str">
        <f t="shared" si="72"/>
        <v>MONROE D7010</v>
      </c>
      <c r="O4673" s="132" t="str">
        <f>IFERROR(IFERROR(INDEX(Кат!$B:$B,MATCH($N4673,Кат!$I:$I,0)),INDEX(Торг!$B:$B,MATCH($N4673,Торг!$I:$I,0))),"")</f>
        <v/>
      </c>
    </row>
    <row r="4674" spans="1:15" outlineLevel="1">
      <c r="A4674" t="s">
        <v>17430</v>
      </c>
      <c r="C4674" s="191" t="s">
        <v>6635</v>
      </c>
      <c r="E4674" t="s">
        <v>6636</v>
      </c>
      <c r="F4674" t="s">
        <v>6627</v>
      </c>
      <c r="G4674" t="s">
        <v>399</v>
      </c>
      <c r="H4674">
        <v>6450</v>
      </c>
      <c r="J4674" t="s">
        <v>22634</v>
      </c>
      <c r="K4674" s="132" t="str">
        <f>IFERROR(IFERROR(INDEX(Кат!$O:$O,MATCH($C4674,Кат!$I:$I,0)),INDEX(Торг!$L:$L,MATCH($C4674,Торг!$I:$I,0))),"")</f>
        <v/>
      </c>
      <c r="L4674" s="132" t="str">
        <f>IFERROR(IFERROR(INDEX(Кат!$A:$A,MATCH($C4674,Кат!$I:$I,0)),INDEX(Торг!$A:$A,MATCH($C4674,Торг!$I:$I,0))),"")</f>
        <v/>
      </c>
      <c r="M4674" s="132" t="str">
        <f>IFERROR(IFERROR(INDEX(Кат!$B:$B,MATCH($C4674,Кат!$I:$I,0)),INDEX(Торг!$B:$B,MATCH($C4674,Торг!$I:$I,0))),"")</f>
        <v/>
      </c>
      <c r="N4674" s="132" t="str">
        <f t="shared" si="72"/>
        <v>MONROE G7372</v>
      </c>
      <c r="O4674" s="132" t="str">
        <f>IFERROR(IFERROR(INDEX(Кат!$B:$B,MATCH($N4674,Кат!$I:$I,0)),INDEX(Торг!$B:$B,MATCH($N4674,Торг!$I:$I,0))),"")</f>
        <v/>
      </c>
    </row>
    <row r="4675" spans="1:15" outlineLevel="1">
      <c r="A4675" t="s">
        <v>17431</v>
      </c>
      <c r="C4675" s="191" t="s">
        <v>6637</v>
      </c>
      <c r="E4675" t="s">
        <v>6638</v>
      </c>
      <c r="F4675" t="s">
        <v>6627</v>
      </c>
      <c r="G4675" t="s">
        <v>399</v>
      </c>
      <c r="H4675">
        <v>5950</v>
      </c>
      <c r="J4675" t="s">
        <v>22634</v>
      </c>
      <c r="K4675" s="132" t="str">
        <f>IFERROR(IFERROR(INDEX(Кат!$O:$O,MATCH($C4675,Кат!$I:$I,0)),INDEX(Торг!$L:$L,MATCH($C4675,Торг!$I:$I,0))),"")</f>
        <v/>
      </c>
      <c r="L4675" s="132" t="str">
        <f>IFERROR(IFERROR(INDEX(Кат!$A:$A,MATCH($C4675,Кат!$I:$I,0)),INDEX(Торг!$A:$A,MATCH($C4675,Торг!$I:$I,0))),"")</f>
        <v/>
      </c>
      <c r="M4675" s="132" t="str">
        <f>IFERROR(IFERROR(INDEX(Кат!$B:$B,MATCH($C4675,Кат!$I:$I,0)),INDEX(Торг!$B:$B,MATCH($C4675,Торг!$I:$I,0))),"")</f>
        <v/>
      </c>
      <c r="N4675" s="132" t="str">
        <f t="shared" si="72"/>
        <v>MONROE G7203</v>
      </c>
      <c r="O4675" s="132" t="str">
        <f>IFERROR(IFERROR(INDEX(Кат!$B:$B,MATCH($N4675,Кат!$I:$I,0)),INDEX(Торг!$B:$B,MATCH($N4675,Торг!$I:$I,0))),"")</f>
        <v/>
      </c>
    </row>
    <row r="4676" spans="1:15" outlineLevel="1">
      <c r="A4676" t="s">
        <v>17432</v>
      </c>
      <c r="C4676" s="191" t="s">
        <v>6639</v>
      </c>
      <c r="E4676" t="s">
        <v>6640</v>
      </c>
      <c r="F4676" t="s">
        <v>6627</v>
      </c>
      <c r="G4676" t="s">
        <v>399</v>
      </c>
      <c r="H4676">
        <v>5700</v>
      </c>
      <c r="J4676" t="s">
        <v>22634</v>
      </c>
      <c r="K4676" s="132" t="str">
        <f>IFERROR(IFERROR(INDEX(Кат!$O:$O,MATCH($C4676,Кат!$I:$I,0)),INDEX(Торг!$L:$L,MATCH($C4676,Торг!$I:$I,0))),"")</f>
        <v/>
      </c>
      <c r="L4676" s="132" t="str">
        <f>IFERROR(IFERROR(INDEX(Кат!$A:$A,MATCH($C4676,Кат!$I:$I,0)),INDEX(Торг!$A:$A,MATCH($C4676,Торг!$I:$I,0))),"")</f>
        <v/>
      </c>
      <c r="M4676" s="132" t="str">
        <f>IFERROR(IFERROR(INDEX(Кат!$B:$B,MATCH($C4676,Кат!$I:$I,0)),INDEX(Торг!$B:$B,MATCH($C4676,Торг!$I:$I,0))),"")</f>
        <v/>
      </c>
      <c r="N4676" s="132" t="str">
        <f t="shared" si="72"/>
        <v>MONROE G7455</v>
      </c>
      <c r="O4676" s="132" t="str">
        <f>IFERROR(IFERROR(INDEX(Кат!$B:$B,MATCH($N4676,Кат!$I:$I,0)),INDEX(Торг!$B:$B,MATCH($N4676,Торг!$I:$I,0))),"")</f>
        <v/>
      </c>
    </row>
    <row r="4677" spans="1:15" outlineLevel="1">
      <c r="A4677" t="s">
        <v>24110</v>
      </c>
      <c r="C4677" s="191"/>
      <c r="E4677" t="s">
        <v>6641</v>
      </c>
      <c r="J4677" t="s">
        <v>22634</v>
      </c>
      <c r="K4677" s="132" t="str">
        <f>IFERROR(IFERROR(INDEX(Кат!$O:$O,MATCH($C4677,Кат!$I:$I,0)),INDEX(Торг!$L:$L,MATCH($C4677,Торг!$I:$I,0))),"")</f>
        <v/>
      </c>
      <c r="L4677" s="132" t="str">
        <f>IFERROR(IFERROR(INDEX(Кат!$A:$A,MATCH($C4677,Кат!$I:$I,0)),INDEX(Торг!$A:$A,MATCH($C4677,Торг!$I:$I,0))),"")</f>
        <v/>
      </c>
      <c r="M4677" s="132" t="str">
        <f>IFERROR(IFERROR(INDEX(Кат!$B:$B,MATCH($C4677,Кат!$I:$I,0)),INDEX(Торг!$B:$B,MATCH($C4677,Торг!$I:$I,0))),"")</f>
        <v/>
      </c>
      <c r="N4677" s="132" t="str">
        <f t="shared" si="72"/>
        <v xml:space="preserve"> </v>
      </c>
      <c r="O4677" s="132" t="str">
        <f>IFERROR(IFERROR(INDEX(Кат!$B:$B,MATCH($N4677,Кат!$I:$I,0)),INDEX(Торг!$B:$B,MATCH($N4677,Торг!$I:$I,0))),"")</f>
        <v/>
      </c>
    </row>
    <row r="4678" spans="1:15" outlineLevel="1">
      <c r="A4678" t="s">
        <v>30414</v>
      </c>
      <c r="C4678" s="191" t="s">
        <v>30415</v>
      </c>
      <c r="E4678" t="s">
        <v>30416</v>
      </c>
      <c r="F4678" t="s">
        <v>6641</v>
      </c>
      <c r="G4678" t="s">
        <v>399</v>
      </c>
      <c r="H4678">
        <v>1300</v>
      </c>
      <c r="J4678" t="s">
        <v>22634</v>
      </c>
      <c r="K4678" s="132" t="str">
        <f>IFERROR(IFERROR(INDEX(Кат!$O:$O,MATCH($C4678,Кат!$I:$I,0)),INDEX(Торг!$L:$L,MATCH($C4678,Торг!$I:$I,0))),"")</f>
        <v/>
      </c>
      <c r="L4678" s="132" t="str">
        <f>IFERROR(IFERROR(INDEX(Кат!$A:$A,MATCH($C4678,Кат!$I:$I,0)),INDEX(Торг!$A:$A,MATCH($C4678,Торг!$I:$I,0))),"")</f>
        <v/>
      </c>
      <c r="M4678" s="132" t="str">
        <f>IFERROR(IFERROR(INDEX(Кат!$B:$B,MATCH($C4678,Кат!$I:$I,0)),INDEX(Торг!$B:$B,MATCH($C4678,Торг!$I:$I,0))),"")</f>
        <v/>
      </c>
      <c r="N4678" s="132" t="str">
        <f t="shared" si="72"/>
        <v>MOTORHERZ HPP1010EBK_MHZ</v>
      </c>
      <c r="O4678" s="132" t="str">
        <f>IFERROR(IFERROR(INDEX(Кат!$B:$B,MATCH($N4678,Кат!$I:$I,0)),INDEX(Торг!$B:$B,MATCH($N4678,Торг!$I:$I,0))),"")</f>
        <v/>
      </c>
    </row>
    <row r="4679" spans="1:15" outlineLevel="1">
      <c r="A4679" t="s">
        <v>17433</v>
      </c>
      <c r="C4679" s="191" t="s">
        <v>6642</v>
      </c>
      <c r="E4679" t="s">
        <v>6643</v>
      </c>
      <c r="F4679" t="s">
        <v>6641</v>
      </c>
      <c r="G4679" t="s">
        <v>399</v>
      </c>
      <c r="H4679">
        <v>8000</v>
      </c>
      <c r="J4679" t="s">
        <v>22634</v>
      </c>
      <c r="K4679" s="132" t="str">
        <f>IFERROR(IFERROR(INDEX(Кат!$O:$O,MATCH($C4679,Кат!$I:$I,0)),INDEX(Торг!$L:$L,MATCH($C4679,Торг!$I:$I,0))),"")</f>
        <v/>
      </c>
      <c r="L4679" s="132" t="str">
        <f>IFERROR(IFERROR(INDEX(Кат!$A:$A,MATCH($C4679,Кат!$I:$I,0)),INDEX(Торг!$A:$A,MATCH($C4679,Торг!$I:$I,0))),"")</f>
        <v/>
      </c>
      <c r="M4679" s="132" t="str">
        <f>IFERROR(IFERROR(INDEX(Кат!$B:$B,MATCH($C4679,Кат!$I:$I,0)),INDEX(Торг!$B:$B,MATCH($C4679,Торг!$I:$I,0))),"")</f>
        <v/>
      </c>
      <c r="N4679" s="132" t="str">
        <f t="shared" si="72"/>
        <v>MOTORHERZ P1054HG</v>
      </c>
      <c r="O4679" s="132" t="str">
        <f>IFERROR(IFERROR(INDEX(Кат!$B:$B,MATCH($N4679,Кат!$I:$I,0)),INDEX(Торг!$B:$B,MATCH($N4679,Торг!$I:$I,0))),"")</f>
        <v/>
      </c>
    </row>
    <row r="4680" spans="1:15" outlineLevel="1">
      <c r="A4680" t="s">
        <v>30257</v>
      </c>
      <c r="C4680" s="191"/>
      <c r="E4680" t="s">
        <v>30258</v>
      </c>
      <c r="J4680" t="s">
        <v>22634</v>
      </c>
      <c r="K4680" s="132" t="str">
        <f>IFERROR(IFERROR(INDEX(Кат!$O:$O,MATCH($C4680,Кат!$I:$I,0)),INDEX(Торг!$L:$L,MATCH($C4680,Торг!$I:$I,0))),"")</f>
        <v/>
      </c>
      <c r="L4680" s="132" t="str">
        <f>IFERROR(IFERROR(INDEX(Кат!$A:$A,MATCH($C4680,Кат!$I:$I,0)),INDEX(Торг!$A:$A,MATCH($C4680,Торг!$I:$I,0))),"")</f>
        <v/>
      </c>
      <c r="M4680" s="132" t="str">
        <f>IFERROR(IFERROR(INDEX(Кат!$B:$B,MATCH($C4680,Кат!$I:$I,0)),INDEX(Торг!$B:$B,MATCH($C4680,Торг!$I:$I,0))),"")</f>
        <v/>
      </c>
      <c r="N4680" s="132" t="str">
        <f t="shared" ref="N4680:N4743" si="73">_xlfn.CONCAT(F4680," ",C4680)</f>
        <v xml:space="preserve"> </v>
      </c>
      <c r="O4680" s="132" t="str">
        <f>IFERROR(IFERROR(INDEX(Кат!$B:$B,MATCH($N4680,Кат!$I:$I,0)),INDEX(Торг!$B:$B,MATCH($N4680,Торг!$I:$I,0))),"")</f>
        <v/>
      </c>
    </row>
    <row r="4681" spans="1:15" outlineLevel="1">
      <c r="A4681" t="s">
        <v>30259</v>
      </c>
      <c r="C4681" s="191" t="s">
        <v>30260</v>
      </c>
      <c r="E4681" t="s">
        <v>30261</v>
      </c>
      <c r="F4681" t="s">
        <v>30262</v>
      </c>
      <c r="G4681" t="s">
        <v>375</v>
      </c>
      <c r="H4681">
        <v>470</v>
      </c>
      <c r="J4681" t="s">
        <v>22634</v>
      </c>
      <c r="K4681" s="132" t="str">
        <f>IFERROR(IFERROR(INDEX(Кат!$O:$O,MATCH($C4681,Кат!$I:$I,0)),INDEX(Торг!$L:$L,MATCH($C4681,Торг!$I:$I,0))),"")</f>
        <v/>
      </c>
      <c r="L4681" s="132" t="str">
        <f>IFERROR(IFERROR(INDEX(Кат!$A:$A,MATCH($C4681,Кат!$I:$I,0)),INDEX(Торг!$A:$A,MATCH($C4681,Торг!$I:$I,0))),"")</f>
        <v/>
      </c>
      <c r="M4681" s="132" t="str">
        <f>IFERROR(IFERROR(INDEX(Кат!$B:$B,MATCH($C4681,Кат!$I:$I,0)),INDEX(Торг!$B:$B,MATCH($C4681,Торг!$I:$I,0))),"")</f>
        <v/>
      </c>
      <c r="N4681" s="132" t="str">
        <f t="shared" si="73"/>
        <v>MSTART MT4056/4057-118</v>
      </c>
      <c r="O4681" s="132" t="str">
        <f>IFERROR(IFERROR(INDEX(Кат!$B:$B,MATCH($N4681,Кат!$I:$I,0)),INDEX(Торг!$B:$B,MATCH($N4681,Торг!$I:$I,0))),"")</f>
        <v/>
      </c>
    </row>
    <row r="4682" spans="1:15" outlineLevel="1">
      <c r="A4682" t="s">
        <v>24111</v>
      </c>
      <c r="C4682" s="191"/>
      <c r="E4682" t="s">
        <v>24112</v>
      </c>
      <c r="J4682" t="s">
        <v>22634</v>
      </c>
      <c r="K4682" s="132" t="str">
        <f>IFERROR(IFERROR(INDEX(Кат!$O:$O,MATCH($C4682,Кат!$I:$I,0)),INDEX(Торг!$L:$L,MATCH($C4682,Торг!$I:$I,0))),"")</f>
        <v/>
      </c>
      <c r="L4682" s="132" t="str">
        <f>IFERROR(IFERROR(INDEX(Кат!$A:$A,MATCH($C4682,Кат!$I:$I,0)),INDEX(Торг!$A:$A,MATCH($C4682,Торг!$I:$I,0))),"")</f>
        <v/>
      </c>
      <c r="M4682" s="132" t="str">
        <f>IFERROR(IFERROR(INDEX(Кат!$B:$B,MATCH($C4682,Кат!$I:$I,0)),INDEX(Торг!$B:$B,MATCH($C4682,Торг!$I:$I,0))),"")</f>
        <v/>
      </c>
      <c r="N4682" s="132" t="str">
        <f t="shared" si="73"/>
        <v xml:space="preserve"> </v>
      </c>
      <c r="O4682" s="132" t="str">
        <f>IFERROR(IFERROR(INDEX(Кат!$B:$B,MATCH($N4682,Кат!$I:$I,0)),INDEX(Торг!$B:$B,MATCH($N4682,Торг!$I:$I,0))),"")</f>
        <v/>
      </c>
    </row>
    <row r="4683" spans="1:15" outlineLevel="1">
      <c r="A4683" t="s">
        <v>17434</v>
      </c>
      <c r="C4683" s="191" t="s">
        <v>6644</v>
      </c>
      <c r="E4683" t="s">
        <v>6645</v>
      </c>
      <c r="F4683" t="s">
        <v>6646</v>
      </c>
      <c r="G4683" t="s">
        <v>399</v>
      </c>
      <c r="H4683">
        <v>240</v>
      </c>
      <c r="J4683" t="s">
        <v>22634</v>
      </c>
      <c r="K4683" s="132" t="str">
        <f>IFERROR(IFERROR(INDEX(Кат!$O:$O,MATCH($C4683,Кат!$I:$I,0)),INDEX(Торг!$L:$L,MATCH($C4683,Торг!$I:$I,0))),"")</f>
        <v/>
      </c>
      <c r="L4683" s="132" t="str">
        <f>IFERROR(IFERROR(INDEX(Кат!$A:$A,MATCH($C4683,Кат!$I:$I,0)),INDEX(Торг!$A:$A,MATCH($C4683,Торг!$I:$I,0))),"")</f>
        <v/>
      </c>
      <c r="M4683" s="132" t="str">
        <f>IFERROR(IFERROR(INDEX(Кат!$B:$B,MATCH($C4683,Кат!$I:$I,0)),INDEX(Торг!$B:$B,MATCH($C4683,Торг!$I:$I,0))),"")</f>
        <v/>
      </c>
      <c r="N4683" s="132" t="str">
        <f t="shared" si="73"/>
        <v>MTA 0474021/JMF1420</v>
      </c>
      <c r="O4683" s="132" t="str">
        <f>IFERROR(IFERROR(INDEX(Кат!$B:$B,MATCH($N4683,Кат!$I:$I,0)),INDEX(Торг!$B:$B,MATCH($N4683,Торг!$I:$I,0))),"")</f>
        <v/>
      </c>
    </row>
    <row r="4684" spans="1:15" outlineLevel="1">
      <c r="A4684" t="s">
        <v>17435</v>
      </c>
      <c r="C4684" s="191" t="s">
        <v>6647</v>
      </c>
      <c r="E4684" t="s">
        <v>6648</v>
      </c>
      <c r="F4684" t="s">
        <v>6646</v>
      </c>
      <c r="G4684" t="s">
        <v>399</v>
      </c>
      <c r="H4684">
        <v>240</v>
      </c>
      <c r="J4684" t="s">
        <v>22634</v>
      </c>
      <c r="K4684" s="132" t="str">
        <f>IFERROR(IFERROR(INDEX(Кат!$O:$O,MATCH($C4684,Кат!$I:$I,0)),INDEX(Торг!$L:$L,MATCH($C4684,Торг!$I:$I,0))),"")</f>
        <v/>
      </c>
      <c r="L4684" s="132" t="str">
        <f>IFERROR(IFERROR(INDEX(Кат!$A:$A,MATCH($C4684,Кат!$I:$I,0)),INDEX(Торг!$A:$A,MATCH($C4684,Торг!$I:$I,0))),"")</f>
        <v/>
      </c>
      <c r="M4684" s="132" t="str">
        <f>IFERROR(IFERROR(INDEX(Кат!$B:$B,MATCH($C4684,Кат!$I:$I,0)),INDEX(Торг!$B:$B,MATCH($C4684,Торг!$I:$I,0))),"")</f>
        <v/>
      </c>
      <c r="N4684" s="132" t="str">
        <f t="shared" si="73"/>
        <v>MTA 0474031/JMF1430</v>
      </c>
      <c r="O4684" s="132" t="str">
        <f>IFERROR(IFERROR(INDEX(Кат!$B:$B,MATCH($N4684,Кат!$I:$I,0)),INDEX(Торг!$B:$B,MATCH($N4684,Торг!$I:$I,0))),"")</f>
        <v/>
      </c>
    </row>
    <row r="4685" spans="1:15" outlineLevel="1">
      <c r="A4685" t="s">
        <v>17436</v>
      </c>
      <c r="C4685" s="191" t="s">
        <v>6649</v>
      </c>
      <c r="E4685" t="s">
        <v>6650</v>
      </c>
      <c r="F4685" t="s">
        <v>6646</v>
      </c>
      <c r="G4685" t="s">
        <v>399</v>
      </c>
      <c r="H4685">
        <v>240</v>
      </c>
      <c r="J4685" t="s">
        <v>22634</v>
      </c>
      <c r="K4685" s="132" t="str">
        <f>IFERROR(IFERROR(INDEX(Кат!$O:$O,MATCH($C4685,Кат!$I:$I,0)),INDEX(Торг!$L:$L,MATCH($C4685,Торг!$I:$I,0))),"")</f>
        <v/>
      </c>
      <c r="L4685" s="132" t="str">
        <f>IFERROR(IFERROR(INDEX(Кат!$A:$A,MATCH($C4685,Кат!$I:$I,0)),INDEX(Торг!$A:$A,MATCH($C4685,Торг!$I:$I,0))),"")</f>
        <v/>
      </c>
      <c r="M4685" s="132" t="str">
        <f>IFERROR(IFERROR(INDEX(Кат!$B:$B,MATCH($C4685,Кат!$I:$I,0)),INDEX(Торг!$B:$B,MATCH($C4685,Торг!$I:$I,0))),"")</f>
        <v/>
      </c>
      <c r="N4685" s="132" t="str">
        <f t="shared" si="73"/>
        <v>MTA 0474041/JMF1440</v>
      </c>
      <c r="O4685" s="132" t="str">
        <f>IFERROR(IFERROR(INDEX(Кат!$B:$B,MATCH($N4685,Кат!$I:$I,0)),INDEX(Торг!$B:$B,MATCH($N4685,Торг!$I:$I,0))),"")</f>
        <v/>
      </c>
    </row>
    <row r="4686" spans="1:15" outlineLevel="1">
      <c r="A4686" t="s">
        <v>17437</v>
      </c>
      <c r="C4686" s="191" t="s">
        <v>6651</v>
      </c>
      <c r="E4686" t="s">
        <v>6652</v>
      </c>
      <c r="F4686" t="s">
        <v>6646</v>
      </c>
      <c r="G4686" t="s">
        <v>399</v>
      </c>
      <c r="H4686">
        <v>240</v>
      </c>
      <c r="J4686" t="s">
        <v>22634</v>
      </c>
      <c r="K4686" s="132" t="str">
        <f>IFERROR(IFERROR(INDEX(Кат!$O:$O,MATCH($C4686,Кат!$I:$I,0)),INDEX(Торг!$L:$L,MATCH($C4686,Торг!$I:$I,0))),"")</f>
        <v/>
      </c>
      <c r="L4686" s="132" t="str">
        <f>IFERROR(IFERROR(INDEX(Кат!$A:$A,MATCH($C4686,Кат!$I:$I,0)),INDEX(Торг!$A:$A,MATCH($C4686,Торг!$I:$I,0))),"")</f>
        <v/>
      </c>
      <c r="M4686" s="132" t="str">
        <f>IFERROR(IFERROR(INDEX(Кат!$B:$B,MATCH($C4686,Кат!$I:$I,0)),INDEX(Торг!$B:$B,MATCH($C4686,Торг!$I:$I,0))),"")</f>
        <v/>
      </c>
      <c r="N4686" s="132" t="str">
        <f t="shared" si="73"/>
        <v>MTA 0474051/JMF1450</v>
      </c>
      <c r="O4686" s="132" t="str">
        <f>IFERROR(IFERROR(INDEX(Кат!$B:$B,MATCH($N4686,Кат!$I:$I,0)),INDEX(Торг!$B:$B,MATCH($N4686,Торг!$I:$I,0))),"")</f>
        <v/>
      </c>
    </row>
    <row r="4687" spans="1:15" outlineLevel="1">
      <c r="A4687" t="s">
        <v>17438</v>
      </c>
      <c r="C4687" s="191" t="s">
        <v>6653</v>
      </c>
      <c r="E4687" t="s">
        <v>6654</v>
      </c>
      <c r="F4687" t="s">
        <v>6646</v>
      </c>
      <c r="G4687" t="s">
        <v>399</v>
      </c>
      <c r="H4687">
        <v>240</v>
      </c>
      <c r="J4687" t="s">
        <v>22634</v>
      </c>
      <c r="K4687" s="132" t="str">
        <f>IFERROR(IFERROR(INDEX(Кат!$O:$O,MATCH($C4687,Кат!$I:$I,0)),INDEX(Торг!$L:$L,MATCH($C4687,Торг!$I:$I,0))),"")</f>
        <v/>
      </c>
      <c r="L4687" s="132" t="str">
        <f>IFERROR(IFERROR(INDEX(Кат!$A:$A,MATCH($C4687,Кат!$I:$I,0)),INDEX(Торг!$A:$A,MATCH($C4687,Торг!$I:$I,0))),"")</f>
        <v/>
      </c>
      <c r="M4687" s="132" t="str">
        <f>IFERROR(IFERROR(INDEX(Кат!$B:$B,MATCH($C4687,Кат!$I:$I,0)),INDEX(Торг!$B:$B,MATCH($C4687,Торг!$I:$I,0))),"")</f>
        <v/>
      </c>
      <c r="N4687" s="132" t="str">
        <f t="shared" si="73"/>
        <v>MTA 0474061/JMF1460</v>
      </c>
      <c r="O4687" s="132" t="str">
        <f>IFERROR(IFERROR(INDEX(Кат!$B:$B,MATCH($N4687,Кат!$I:$I,0)),INDEX(Торг!$B:$B,MATCH($N4687,Торг!$I:$I,0))),"")</f>
        <v/>
      </c>
    </row>
    <row r="4688" spans="1:15" outlineLevel="1">
      <c r="A4688" t="s">
        <v>17439</v>
      </c>
      <c r="C4688" s="191" t="s">
        <v>6655</v>
      </c>
      <c r="E4688" t="s">
        <v>6656</v>
      </c>
      <c r="F4688" t="s">
        <v>6646</v>
      </c>
      <c r="G4688" t="s">
        <v>399</v>
      </c>
      <c r="H4688">
        <v>240</v>
      </c>
      <c r="J4688" t="s">
        <v>22634</v>
      </c>
      <c r="K4688" s="132" t="str">
        <f>IFERROR(IFERROR(INDEX(Кат!$O:$O,MATCH($C4688,Кат!$I:$I,0)),INDEX(Торг!$L:$L,MATCH($C4688,Торг!$I:$I,0))),"")</f>
        <v/>
      </c>
      <c r="L4688" s="132" t="str">
        <f>IFERROR(IFERROR(INDEX(Кат!$A:$A,MATCH($C4688,Кат!$I:$I,0)),INDEX(Торг!$A:$A,MATCH($C4688,Торг!$I:$I,0))),"")</f>
        <v/>
      </c>
      <c r="M4688" s="132" t="str">
        <f>IFERROR(IFERROR(INDEX(Кат!$B:$B,MATCH($C4688,Кат!$I:$I,0)),INDEX(Торг!$B:$B,MATCH($C4688,Торг!$I:$I,0))),"")</f>
        <v/>
      </c>
      <c r="N4688" s="132" t="str">
        <f t="shared" si="73"/>
        <v>MTA 0474071/JMF1470</v>
      </c>
      <c r="O4688" s="132" t="str">
        <f>IFERROR(IFERROR(INDEX(Кат!$B:$B,MATCH($N4688,Кат!$I:$I,0)),INDEX(Торг!$B:$B,MATCH($N4688,Торг!$I:$I,0))),"")</f>
        <v/>
      </c>
    </row>
    <row r="4689" spans="1:15" outlineLevel="1">
      <c r="A4689" t="s">
        <v>17440</v>
      </c>
      <c r="C4689" s="191" t="s">
        <v>6657</v>
      </c>
      <c r="E4689" t="s">
        <v>6658</v>
      </c>
      <c r="F4689" t="s">
        <v>6646</v>
      </c>
      <c r="G4689" t="s">
        <v>399</v>
      </c>
      <c r="H4689">
        <v>240</v>
      </c>
      <c r="J4689" t="s">
        <v>22634</v>
      </c>
      <c r="K4689" s="132" t="str">
        <f>IFERROR(IFERROR(INDEX(Кат!$O:$O,MATCH($C4689,Кат!$I:$I,0)),INDEX(Торг!$L:$L,MATCH($C4689,Торг!$I:$I,0))),"")</f>
        <v/>
      </c>
      <c r="L4689" s="132" t="str">
        <f>IFERROR(IFERROR(INDEX(Кат!$A:$A,MATCH($C4689,Кат!$I:$I,0)),INDEX(Торг!$A:$A,MATCH($C4689,Торг!$I:$I,0))),"")</f>
        <v/>
      </c>
      <c r="M4689" s="132" t="str">
        <f>IFERROR(IFERROR(INDEX(Кат!$B:$B,MATCH($C4689,Кат!$I:$I,0)),INDEX(Торг!$B:$B,MATCH($C4689,Торг!$I:$I,0))),"")</f>
        <v/>
      </c>
      <c r="N4689" s="132" t="str">
        <f t="shared" si="73"/>
        <v>MTA 0474081/JMF1480</v>
      </c>
      <c r="O4689" s="132" t="str">
        <f>IFERROR(IFERROR(INDEX(Кат!$B:$B,MATCH($N4689,Кат!$I:$I,0)),INDEX(Торг!$B:$B,MATCH($N4689,Торг!$I:$I,0))),"")</f>
        <v/>
      </c>
    </row>
    <row r="4690" spans="1:15" outlineLevel="1">
      <c r="A4690" t="s">
        <v>17441</v>
      </c>
      <c r="C4690" s="191" t="s">
        <v>6659</v>
      </c>
      <c r="E4690" t="s">
        <v>6660</v>
      </c>
      <c r="F4690" t="s">
        <v>6646</v>
      </c>
      <c r="G4690" t="s">
        <v>375</v>
      </c>
      <c r="H4690">
        <v>95</v>
      </c>
      <c r="J4690" t="s">
        <v>22634</v>
      </c>
      <c r="K4690" s="132" t="str">
        <f>IFERROR(IFERROR(INDEX(Кат!$O:$O,MATCH($C4690,Кат!$I:$I,0)),INDEX(Торг!$L:$L,MATCH($C4690,Торг!$I:$I,0))),"")</f>
        <v/>
      </c>
      <c r="L4690" s="132" t="str">
        <f>IFERROR(IFERROR(INDEX(Кат!$A:$A,MATCH($C4690,Кат!$I:$I,0)),INDEX(Торг!$A:$A,MATCH($C4690,Торг!$I:$I,0))),"")</f>
        <v/>
      </c>
      <c r="M4690" s="132" t="str">
        <f>IFERROR(IFERROR(INDEX(Кат!$B:$B,MATCH($C4690,Кат!$I:$I,0)),INDEX(Торг!$B:$B,MATCH($C4690,Торг!$I:$I,0))),"")</f>
        <v/>
      </c>
      <c r="N4690" s="132" t="str">
        <f t="shared" si="73"/>
        <v>MTA C255</v>
      </c>
      <c r="O4690" s="132" t="str">
        <f>IFERROR(IFERROR(INDEX(Кат!$B:$B,MATCH($N4690,Кат!$I:$I,0)),INDEX(Торг!$B:$B,MATCH($N4690,Торг!$I:$I,0))),"")</f>
        <v/>
      </c>
    </row>
    <row r="4691" spans="1:15" outlineLevel="1">
      <c r="A4691" t="s">
        <v>17442</v>
      </c>
      <c r="C4691" s="191" t="s">
        <v>6661</v>
      </c>
      <c r="E4691" t="s">
        <v>6662</v>
      </c>
      <c r="F4691" t="s">
        <v>6646</v>
      </c>
      <c r="G4691" t="s">
        <v>375</v>
      </c>
      <c r="H4691">
        <v>125</v>
      </c>
      <c r="J4691" t="s">
        <v>22634</v>
      </c>
      <c r="K4691" s="132" t="str">
        <f>IFERROR(IFERROR(INDEX(Кат!$O:$O,MATCH($C4691,Кат!$I:$I,0)),INDEX(Торг!$L:$L,MATCH($C4691,Торг!$I:$I,0))),"")</f>
        <v/>
      </c>
      <c r="L4691" s="132" t="str">
        <f>IFERROR(IFERROR(INDEX(Кат!$A:$A,MATCH($C4691,Кат!$I:$I,0)),INDEX(Торг!$A:$A,MATCH($C4691,Торг!$I:$I,0))),"")</f>
        <v/>
      </c>
      <c r="M4691" s="132" t="str">
        <f>IFERROR(IFERROR(INDEX(Кат!$B:$B,MATCH($C4691,Кат!$I:$I,0)),INDEX(Торг!$B:$B,MATCH($C4691,Торг!$I:$I,0))),"")</f>
        <v/>
      </c>
      <c r="N4691" s="132" t="str">
        <f t="shared" si="73"/>
        <v>MTA M310</v>
      </c>
      <c r="O4691" s="132" t="str">
        <f>IFERROR(IFERROR(INDEX(Кат!$B:$B,MATCH($N4691,Кат!$I:$I,0)),INDEX(Торг!$B:$B,MATCH($N4691,Торг!$I:$I,0))),"")</f>
        <v/>
      </c>
    </row>
    <row r="4692" spans="1:15" outlineLevel="1">
      <c r="A4692" t="s">
        <v>17443</v>
      </c>
      <c r="C4692" s="191" t="s">
        <v>6663</v>
      </c>
      <c r="E4692" t="s">
        <v>14059</v>
      </c>
      <c r="F4692" t="s">
        <v>6646</v>
      </c>
      <c r="G4692" t="s">
        <v>375</v>
      </c>
      <c r="H4692">
        <v>125</v>
      </c>
      <c r="J4692" t="s">
        <v>22634</v>
      </c>
      <c r="K4692" s="132" t="str">
        <f>IFERROR(IFERROR(INDEX(Кат!$O:$O,MATCH($C4692,Кат!$I:$I,0)),INDEX(Торг!$L:$L,MATCH($C4692,Торг!$I:$I,0))),"")</f>
        <v/>
      </c>
      <c r="L4692" s="132" t="str">
        <f>IFERROR(IFERROR(INDEX(Кат!$A:$A,MATCH($C4692,Кат!$I:$I,0)),INDEX(Торг!$A:$A,MATCH($C4692,Торг!$I:$I,0))),"")</f>
        <v/>
      </c>
      <c r="M4692" s="132" t="str">
        <f>IFERROR(IFERROR(INDEX(Кат!$B:$B,MATCH($C4692,Кат!$I:$I,0)),INDEX(Торг!$B:$B,MATCH($C4692,Торг!$I:$I,0))),"")</f>
        <v/>
      </c>
      <c r="N4692" s="132" t="str">
        <f t="shared" si="73"/>
        <v>MTA U112</v>
      </c>
      <c r="O4692" s="132" t="str">
        <f>IFERROR(IFERROR(INDEX(Кат!$B:$B,MATCH($N4692,Кат!$I:$I,0)),INDEX(Торг!$B:$B,MATCH($N4692,Торг!$I:$I,0))),"")</f>
        <v/>
      </c>
    </row>
    <row r="4693" spans="1:15" outlineLevel="1">
      <c r="A4693" t="s">
        <v>24113</v>
      </c>
      <c r="C4693" s="191"/>
      <c r="E4693" t="s">
        <v>6664</v>
      </c>
      <c r="J4693" t="s">
        <v>22634</v>
      </c>
      <c r="K4693" s="132" t="str">
        <f>IFERROR(IFERROR(INDEX(Кат!$O:$O,MATCH($C4693,Кат!$I:$I,0)),INDEX(Торг!$L:$L,MATCH($C4693,Торг!$I:$I,0))),"")</f>
        <v/>
      </c>
      <c r="L4693" s="132" t="str">
        <f>IFERROR(IFERROR(INDEX(Кат!$A:$A,MATCH($C4693,Кат!$I:$I,0)),INDEX(Торг!$A:$A,MATCH($C4693,Торг!$I:$I,0))),"")</f>
        <v/>
      </c>
      <c r="M4693" s="132" t="str">
        <f>IFERROR(IFERROR(INDEX(Кат!$B:$B,MATCH($C4693,Кат!$I:$I,0)),INDEX(Торг!$B:$B,MATCH($C4693,Торг!$I:$I,0))),"")</f>
        <v/>
      </c>
      <c r="N4693" s="132" t="str">
        <f t="shared" si="73"/>
        <v xml:space="preserve"> </v>
      </c>
      <c r="O4693" s="132" t="str">
        <f>IFERROR(IFERROR(INDEX(Кат!$B:$B,MATCH($N4693,Кат!$I:$I,0)),INDEX(Торг!$B:$B,MATCH($N4693,Торг!$I:$I,0))),"")</f>
        <v/>
      </c>
    </row>
    <row r="4694" spans="1:15" outlineLevel="1">
      <c r="A4694" t="s">
        <v>17444</v>
      </c>
      <c r="C4694" s="191" t="s">
        <v>6665</v>
      </c>
      <c r="E4694" t="s">
        <v>6666</v>
      </c>
      <c r="F4694" t="s">
        <v>6664</v>
      </c>
      <c r="G4694" t="s">
        <v>399</v>
      </c>
      <c r="H4694">
        <v>4900</v>
      </c>
      <c r="J4694" t="s">
        <v>22634</v>
      </c>
      <c r="K4694" s="132" t="str">
        <f>IFERROR(IFERROR(INDEX(Кат!$O:$O,MATCH($C4694,Кат!$I:$I,0)),INDEX(Торг!$L:$L,MATCH($C4694,Торг!$I:$I,0))),"")</f>
        <v/>
      </c>
      <c r="L4694" s="132" t="str">
        <f>IFERROR(IFERROR(INDEX(Кат!$A:$A,MATCH($C4694,Кат!$I:$I,0)),INDEX(Торг!$A:$A,MATCH($C4694,Торг!$I:$I,0))),"")</f>
        <v/>
      </c>
      <c r="M4694" s="132" t="str">
        <f>IFERROR(IFERROR(INDEX(Кат!$B:$B,MATCH($C4694,Кат!$I:$I,0)),INDEX(Торг!$B:$B,MATCH($C4694,Торг!$I:$I,0))),"")</f>
        <v/>
      </c>
      <c r="N4694" s="132" t="str">
        <f t="shared" si="73"/>
        <v>MV-PARTS MV10801R21</v>
      </c>
      <c r="O4694" s="132" t="str">
        <f>IFERROR(IFERROR(INDEX(Кат!$B:$B,MATCH($N4694,Кат!$I:$I,0)),INDEX(Торг!$B:$B,MATCH($N4694,Торг!$I:$I,0))),"")</f>
        <v/>
      </c>
    </row>
    <row r="4695" spans="1:15" outlineLevel="1">
      <c r="A4695" t="s">
        <v>17445</v>
      </c>
      <c r="C4695" s="191" t="s">
        <v>6667</v>
      </c>
      <c r="E4695" t="s">
        <v>6668</v>
      </c>
      <c r="F4695" t="s">
        <v>6664</v>
      </c>
      <c r="G4695" t="s">
        <v>399</v>
      </c>
      <c r="H4695">
        <v>4900</v>
      </c>
      <c r="J4695" t="s">
        <v>22634</v>
      </c>
      <c r="K4695" s="132" t="str">
        <f>IFERROR(IFERROR(INDEX(Кат!$O:$O,MATCH($C4695,Кат!$I:$I,0)),INDEX(Торг!$L:$L,MATCH($C4695,Торг!$I:$I,0))),"")</f>
        <v/>
      </c>
      <c r="L4695" s="132" t="str">
        <f>IFERROR(IFERROR(INDEX(Кат!$A:$A,MATCH($C4695,Кат!$I:$I,0)),INDEX(Торг!$A:$A,MATCH($C4695,Торг!$I:$I,0))),"")</f>
        <v/>
      </c>
      <c r="M4695" s="132" t="str">
        <f>IFERROR(IFERROR(INDEX(Кат!$B:$B,MATCH($C4695,Кат!$I:$I,0)),INDEX(Торг!$B:$B,MATCH($C4695,Торг!$I:$I,0))),"")</f>
        <v/>
      </c>
      <c r="N4695" s="132" t="str">
        <f t="shared" si="73"/>
        <v>MV-PARTS MV10801R22</v>
      </c>
      <c r="O4695" s="132" t="str">
        <f>IFERROR(IFERROR(INDEX(Кат!$B:$B,MATCH($N4695,Кат!$I:$I,0)),INDEX(Торг!$B:$B,MATCH($N4695,Торг!$I:$I,0))),"")</f>
        <v/>
      </c>
    </row>
    <row r="4696" spans="1:15" outlineLevel="1">
      <c r="A4696" t="s">
        <v>24114</v>
      </c>
      <c r="C4696" s="191"/>
      <c r="E4696" t="s">
        <v>24115</v>
      </c>
      <c r="J4696" t="s">
        <v>22634</v>
      </c>
      <c r="K4696" s="132" t="str">
        <f>IFERROR(IFERROR(INDEX(Кат!$O:$O,MATCH($C4696,Кат!$I:$I,0)),INDEX(Торг!$L:$L,MATCH($C4696,Торг!$I:$I,0))),"")</f>
        <v/>
      </c>
      <c r="L4696" s="132" t="str">
        <f>IFERROR(IFERROR(INDEX(Кат!$A:$A,MATCH($C4696,Кат!$I:$I,0)),INDEX(Торг!$A:$A,MATCH($C4696,Торг!$I:$I,0))),"")</f>
        <v/>
      </c>
      <c r="M4696" s="132" t="str">
        <f>IFERROR(IFERROR(INDEX(Кат!$B:$B,MATCH($C4696,Кат!$I:$I,0)),INDEX(Торг!$B:$B,MATCH($C4696,Торг!$I:$I,0))),"")</f>
        <v/>
      </c>
      <c r="N4696" s="132" t="str">
        <f t="shared" si="73"/>
        <v xml:space="preserve"> </v>
      </c>
      <c r="O4696" s="132" t="str">
        <f>IFERROR(IFERROR(INDEX(Кат!$B:$B,MATCH($N4696,Кат!$I:$I,0)),INDEX(Торг!$B:$B,MATCH($N4696,Торг!$I:$I,0))),"")</f>
        <v/>
      </c>
    </row>
    <row r="4697" spans="1:15" outlineLevel="1">
      <c r="A4697" t="s">
        <v>24978</v>
      </c>
      <c r="C4697" s="191"/>
      <c r="E4697" t="s">
        <v>23442</v>
      </c>
      <c r="J4697" t="s">
        <v>22634</v>
      </c>
      <c r="K4697" s="132" t="str">
        <f>IFERROR(IFERROR(INDEX(Кат!$O:$O,MATCH($C4697,Кат!$I:$I,0)),INDEX(Торг!$L:$L,MATCH($C4697,Торг!$I:$I,0))),"")</f>
        <v/>
      </c>
      <c r="L4697" s="132" t="str">
        <f>IFERROR(IFERROR(INDEX(Кат!$A:$A,MATCH($C4697,Кат!$I:$I,0)),INDEX(Торг!$A:$A,MATCH($C4697,Торг!$I:$I,0))),"")</f>
        <v/>
      </c>
      <c r="M4697" s="132" t="str">
        <f>IFERROR(IFERROR(INDEX(Кат!$B:$B,MATCH($C4697,Кат!$I:$I,0)),INDEX(Торг!$B:$B,MATCH($C4697,Торг!$I:$I,0))),"")</f>
        <v/>
      </c>
      <c r="N4697" s="132" t="str">
        <f t="shared" si="73"/>
        <v xml:space="preserve"> </v>
      </c>
      <c r="O4697" s="132" t="str">
        <f>IFERROR(IFERROR(INDEX(Кат!$B:$B,MATCH($N4697,Кат!$I:$I,0)),INDEX(Торг!$B:$B,MATCH($N4697,Торг!$I:$I,0))),"")</f>
        <v/>
      </c>
    </row>
    <row r="4698" spans="1:15" outlineLevel="1">
      <c r="A4698" t="s">
        <v>24979</v>
      </c>
      <c r="C4698" s="191">
        <v>6646</v>
      </c>
      <c r="E4698" t="s">
        <v>24980</v>
      </c>
      <c r="F4698" t="s">
        <v>2455</v>
      </c>
      <c r="G4698" t="s">
        <v>375</v>
      </c>
      <c r="H4698">
        <v>470</v>
      </c>
      <c r="J4698" t="s">
        <v>22634</v>
      </c>
      <c r="K4698" s="132" t="str">
        <f>IFERROR(IFERROR(INDEX(Кат!$O:$O,MATCH($C4698,Кат!$I:$I,0)),INDEX(Торг!$L:$L,MATCH($C4698,Торг!$I:$I,0))),"")</f>
        <v/>
      </c>
      <c r="L4698" s="132" t="str">
        <f>IFERROR(IFERROR(INDEX(Кат!$A:$A,MATCH($C4698,Кат!$I:$I,0)),INDEX(Торг!$A:$A,MATCH($C4698,Торг!$I:$I,0))),"")</f>
        <v/>
      </c>
      <c r="M4698" s="132" t="str">
        <f>IFERROR(IFERROR(INDEX(Кат!$B:$B,MATCH($C4698,Кат!$I:$I,0)),INDEX(Торг!$B:$B,MATCH($C4698,Торг!$I:$I,0))),"")</f>
        <v/>
      </c>
      <c r="N4698" s="132" t="str">
        <f t="shared" si="73"/>
        <v>NAC 6646</v>
      </c>
      <c r="O4698" s="132" t="str">
        <f>IFERROR(IFERROR(INDEX(Кат!$B:$B,MATCH($N4698,Кат!$I:$I,0)),INDEX(Торг!$B:$B,MATCH($N4698,Торг!$I:$I,0))),"")</f>
        <v/>
      </c>
    </row>
    <row r="4699" spans="1:15" outlineLevel="1">
      <c r="A4699" t="s">
        <v>24981</v>
      </c>
      <c r="C4699" s="191">
        <v>6645</v>
      </c>
      <c r="E4699" t="s">
        <v>24982</v>
      </c>
      <c r="F4699" t="s">
        <v>2455</v>
      </c>
      <c r="G4699" t="s">
        <v>375</v>
      </c>
      <c r="H4699">
        <v>500</v>
      </c>
      <c r="J4699" t="s">
        <v>22634</v>
      </c>
      <c r="K4699" s="132" t="str">
        <f>IFERROR(IFERROR(INDEX(Кат!$O:$O,MATCH($C4699,Кат!$I:$I,0)),INDEX(Торг!$L:$L,MATCH($C4699,Торг!$I:$I,0))),"")</f>
        <v/>
      </c>
      <c r="L4699" s="132" t="str">
        <f>IFERROR(IFERROR(INDEX(Кат!$A:$A,MATCH($C4699,Кат!$I:$I,0)),INDEX(Торг!$A:$A,MATCH($C4699,Торг!$I:$I,0))),"")</f>
        <v/>
      </c>
      <c r="M4699" s="132" t="str">
        <f>IFERROR(IFERROR(INDEX(Кат!$B:$B,MATCH($C4699,Кат!$I:$I,0)),INDEX(Торг!$B:$B,MATCH($C4699,Торг!$I:$I,0))),"")</f>
        <v/>
      </c>
      <c r="N4699" s="132" t="str">
        <f t="shared" si="73"/>
        <v>NAC 6645</v>
      </c>
      <c r="O4699" s="132" t="str">
        <f>IFERROR(IFERROR(INDEX(Кат!$B:$B,MATCH($N4699,Кат!$I:$I,0)),INDEX(Торг!$B:$B,MATCH($N4699,Торг!$I:$I,0))),"")</f>
        <v/>
      </c>
    </row>
    <row r="4700" spans="1:15" outlineLevel="1">
      <c r="A4700" t="s">
        <v>30194</v>
      </c>
      <c r="C4700" s="191">
        <v>6661</v>
      </c>
      <c r="E4700" t="s">
        <v>30195</v>
      </c>
      <c r="F4700" t="s">
        <v>2455</v>
      </c>
      <c r="G4700" t="s">
        <v>375</v>
      </c>
      <c r="H4700">
        <v>700</v>
      </c>
      <c r="J4700" t="s">
        <v>22634</v>
      </c>
      <c r="K4700" s="132" t="str">
        <f>IFERROR(IFERROR(INDEX(Кат!$O:$O,MATCH($C4700,Кат!$I:$I,0)),INDEX(Торг!$L:$L,MATCH($C4700,Торг!$I:$I,0))),"")</f>
        <v/>
      </c>
      <c r="L4700" s="132" t="str">
        <f>IFERROR(IFERROR(INDEX(Кат!$A:$A,MATCH($C4700,Кат!$I:$I,0)),INDEX(Торг!$A:$A,MATCH($C4700,Торг!$I:$I,0))),"")</f>
        <v/>
      </c>
      <c r="M4700" s="132" t="str">
        <f>IFERROR(IFERROR(INDEX(Кат!$B:$B,MATCH($C4700,Кат!$I:$I,0)),INDEX(Торг!$B:$B,MATCH($C4700,Торг!$I:$I,0))),"")</f>
        <v/>
      </c>
      <c r="N4700" s="132" t="str">
        <f t="shared" si="73"/>
        <v>NAC 6661</v>
      </c>
      <c r="O4700" s="132" t="str">
        <f>IFERROR(IFERROR(INDEX(Кат!$B:$B,MATCH($N4700,Кат!$I:$I,0)),INDEX(Торг!$B:$B,MATCH($N4700,Торг!$I:$I,0))),"")</f>
        <v/>
      </c>
    </row>
    <row r="4701" spans="1:15" outlineLevel="1">
      <c r="A4701" t="s">
        <v>24116</v>
      </c>
      <c r="C4701" s="191"/>
      <c r="E4701" t="s">
        <v>23734</v>
      </c>
      <c r="J4701" t="s">
        <v>22634</v>
      </c>
      <c r="K4701" s="132" t="str">
        <f>IFERROR(IFERROR(INDEX(Кат!$O:$O,MATCH($C4701,Кат!$I:$I,0)),INDEX(Торг!$L:$L,MATCH($C4701,Торг!$I:$I,0))),"")</f>
        <v/>
      </c>
      <c r="L4701" s="132" t="str">
        <f>IFERROR(IFERROR(INDEX(Кат!$A:$A,MATCH($C4701,Кат!$I:$I,0)),INDEX(Торг!$A:$A,MATCH($C4701,Торг!$I:$I,0))),"")</f>
        <v/>
      </c>
      <c r="M4701" s="132" t="str">
        <f>IFERROR(IFERROR(INDEX(Кат!$B:$B,MATCH($C4701,Кат!$I:$I,0)),INDEX(Торг!$B:$B,MATCH($C4701,Торг!$I:$I,0))),"")</f>
        <v/>
      </c>
      <c r="N4701" s="132" t="str">
        <f t="shared" si="73"/>
        <v xml:space="preserve"> </v>
      </c>
      <c r="O4701" s="132" t="str">
        <f>IFERROR(IFERROR(INDEX(Кат!$B:$B,MATCH($N4701,Кат!$I:$I,0)),INDEX(Торг!$B:$B,MATCH($N4701,Торг!$I:$I,0))),"")</f>
        <v/>
      </c>
    </row>
    <row r="4702" spans="1:15" outlineLevel="1">
      <c r="A4702" t="s">
        <v>25713</v>
      </c>
      <c r="C4702" s="191">
        <v>7714</v>
      </c>
      <c r="E4702" t="s">
        <v>25714</v>
      </c>
      <c r="F4702" t="s">
        <v>2455</v>
      </c>
      <c r="G4702" t="s">
        <v>399</v>
      </c>
      <c r="H4702">
        <v>250</v>
      </c>
      <c r="J4702" t="s">
        <v>22634</v>
      </c>
      <c r="K4702" s="132" t="str">
        <f>IFERROR(IFERROR(INDEX(Кат!$O:$O,MATCH($C4702,Кат!$I:$I,0)),INDEX(Торг!$L:$L,MATCH($C4702,Торг!$I:$I,0))),"")</f>
        <v/>
      </c>
      <c r="L4702" s="132" t="str">
        <f>IFERROR(IFERROR(INDEX(Кат!$A:$A,MATCH($C4702,Кат!$I:$I,0)),INDEX(Торг!$A:$A,MATCH($C4702,Торг!$I:$I,0))),"")</f>
        <v/>
      </c>
      <c r="M4702" s="132" t="str">
        <f>IFERROR(IFERROR(INDEX(Кат!$B:$B,MATCH($C4702,Кат!$I:$I,0)),INDEX(Торг!$B:$B,MATCH($C4702,Торг!$I:$I,0))),"")</f>
        <v/>
      </c>
      <c r="N4702" s="132" t="str">
        <f t="shared" si="73"/>
        <v>NAC 7714</v>
      </c>
      <c r="O4702" s="132" t="str">
        <f>IFERROR(IFERROR(INDEX(Кат!$B:$B,MATCH($N4702,Кат!$I:$I,0)),INDEX(Торг!$B:$B,MATCH($N4702,Торг!$I:$I,0))),"")</f>
        <v/>
      </c>
    </row>
    <row r="4703" spans="1:15" outlineLevel="1">
      <c r="A4703" t="s">
        <v>29077</v>
      </c>
      <c r="C4703" s="191">
        <v>77254</v>
      </c>
      <c r="E4703" t="s">
        <v>29078</v>
      </c>
      <c r="F4703" t="s">
        <v>2455</v>
      </c>
      <c r="G4703" t="s">
        <v>399</v>
      </c>
      <c r="H4703">
        <v>240</v>
      </c>
      <c r="J4703" t="s">
        <v>22634</v>
      </c>
      <c r="K4703" s="132" t="str">
        <f>IFERROR(IFERROR(INDEX(Кат!$O:$O,MATCH($C4703,Кат!$I:$I,0)),INDEX(Торг!$L:$L,MATCH($C4703,Торг!$I:$I,0))),"")</f>
        <v/>
      </c>
      <c r="L4703" s="132" t="str">
        <f>IFERROR(IFERROR(INDEX(Кат!$A:$A,MATCH($C4703,Кат!$I:$I,0)),INDEX(Торг!$A:$A,MATCH($C4703,Торг!$I:$I,0))),"")</f>
        <v/>
      </c>
      <c r="M4703" s="132" t="str">
        <f>IFERROR(IFERROR(INDEX(Кат!$B:$B,MATCH($C4703,Кат!$I:$I,0)),INDEX(Торг!$B:$B,MATCH($C4703,Торг!$I:$I,0))),"")</f>
        <v/>
      </c>
      <c r="N4703" s="132" t="str">
        <f t="shared" si="73"/>
        <v>NAC 77254</v>
      </c>
      <c r="O4703" s="132" t="str">
        <f>IFERROR(IFERROR(INDEX(Кат!$B:$B,MATCH($N4703,Кат!$I:$I,0)),INDEX(Торг!$B:$B,MATCH($N4703,Торг!$I:$I,0))),"")</f>
        <v/>
      </c>
    </row>
    <row r="4704" spans="1:15" outlineLevel="1">
      <c r="A4704" t="s">
        <v>17446</v>
      </c>
      <c r="C4704" s="191">
        <v>77143</v>
      </c>
      <c r="E4704" t="s">
        <v>13652</v>
      </c>
      <c r="F4704" t="s">
        <v>2455</v>
      </c>
      <c r="G4704" t="s">
        <v>399</v>
      </c>
      <c r="H4704">
        <v>235</v>
      </c>
      <c r="J4704" t="s">
        <v>22634</v>
      </c>
      <c r="K4704" s="132" t="str">
        <f>IFERROR(IFERROR(INDEX(Кат!$O:$O,MATCH($C4704,Кат!$I:$I,0)),INDEX(Торг!$L:$L,MATCH($C4704,Торг!$I:$I,0))),"")</f>
        <v/>
      </c>
      <c r="L4704" s="132" t="str">
        <f>IFERROR(IFERROR(INDEX(Кат!$A:$A,MATCH($C4704,Кат!$I:$I,0)),INDEX(Торг!$A:$A,MATCH($C4704,Торг!$I:$I,0))),"")</f>
        <v/>
      </c>
      <c r="M4704" s="132" t="str">
        <f>IFERROR(IFERROR(INDEX(Кат!$B:$B,MATCH($C4704,Кат!$I:$I,0)),INDEX(Торг!$B:$B,MATCH($C4704,Торг!$I:$I,0))),"")</f>
        <v/>
      </c>
      <c r="N4704" s="132" t="str">
        <f t="shared" si="73"/>
        <v>NAC 77143</v>
      </c>
      <c r="O4704" s="132" t="str">
        <f>IFERROR(IFERROR(INDEX(Кат!$B:$B,MATCH($N4704,Кат!$I:$I,0)),INDEX(Торг!$B:$B,MATCH($N4704,Торг!$I:$I,0))),"")</f>
        <v/>
      </c>
    </row>
    <row r="4705" spans="1:15" outlineLevel="1">
      <c r="A4705" t="s">
        <v>24117</v>
      </c>
      <c r="C4705" s="191"/>
      <c r="E4705" t="s">
        <v>23736</v>
      </c>
      <c r="J4705" t="s">
        <v>22634</v>
      </c>
      <c r="K4705" s="132" t="str">
        <f>IFERROR(IFERROR(INDEX(Кат!$O:$O,MATCH($C4705,Кат!$I:$I,0)),INDEX(Торг!$L:$L,MATCH($C4705,Торг!$I:$I,0))),"")</f>
        <v/>
      </c>
      <c r="L4705" s="132" t="str">
        <f>IFERROR(IFERROR(INDEX(Кат!$A:$A,MATCH($C4705,Кат!$I:$I,0)),INDEX(Торг!$A:$A,MATCH($C4705,Торг!$I:$I,0))),"")</f>
        <v/>
      </c>
      <c r="M4705" s="132" t="str">
        <f>IFERROR(IFERROR(INDEX(Кат!$B:$B,MATCH($C4705,Кат!$I:$I,0)),INDEX(Торг!$B:$B,MATCH($C4705,Торг!$I:$I,0))),"")</f>
        <v/>
      </c>
      <c r="N4705" s="132" t="str">
        <f t="shared" si="73"/>
        <v xml:space="preserve"> </v>
      </c>
      <c r="O4705" s="132" t="str">
        <f>IFERROR(IFERROR(INDEX(Кат!$B:$B,MATCH($N4705,Кат!$I:$I,0)),INDEX(Торг!$B:$B,MATCH($N4705,Торг!$I:$I,0))),"")</f>
        <v/>
      </c>
    </row>
    <row r="4706" spans="1:15" outlineLevel="1">
      <c r="A4706" t="s">
        <v>17447</v>
      </c>
      <c r="C4706" s="191">
        <v>8828</v>
      </c>
      <c r="E4706" t="s">
        <v>13476</v>
      </c>
      <c r="F4706" t="s">
        <v>2455</v>
      </c>
      <c r="G4706" t="s">
        <v>399</v>
      </c>
      <c r="H4706">
        <v>160</v>
      </c>
      <c r="J4706" t="s">
        <v>22634</v>
      </c>
      <c r="K4706" s="132" t="str">
        <f>IFERROR(IFERROR(INDEX(Кат!$O:$O,MATCH($C4706,Кат!$I:$I,0)),INDEX(Торг!$L:$L,MATCH($C4706,Торг!$I:$I,0))),"")</f>
        <v/>
      </c>
      <c r="L4706" s="132" t="str">
        <f>IFERROR(IFERROR(INDEX(Кат!$A:$A,MATCH($C4706,Кат!$I:$I,0)),INDEX(Торг!$A:$A,MATCH($C4706,Торг!$I:$I,0))),"")</f>
        <v/>
      </c>
      <c r="M4706" s="132" t="str">
        <f>IFERROR(IFERROR(INDEX(Кат!$B:$B,MATCH($C4706,Кат!$I:$I,0)),INDEX(Торг!$B:$B,MATCH($C4706,Торг!$I:$I,0))),"")</f>
        <v/>
      </c>
      <c r="N4706" s="132" t="str">
        <f t="shared" si="73"/>
        <v>NAC 8828</v>
      </c>
      <c r="O4706" s="132" t="str">
        <f>IFERROR(IFERROR(INDEX(Кат!$B:$B,MATCH($N4706,Кат!$I:$I,0)),INDEX(Торг!$B:$B,MATCH($N4706,Торг!$I:$I,0))),"")</f>
        <v/>
      </c>
    </row>
    <row r="4707" spans="1:15" outlineLevel="1">
      <c r="A4707" t="s">
        <v>17448</v>
      </c>
      <c r="C4707" s="191">
        <v>2531529</v>
      </c>
      <c r="E4707" t="s">
        <v>2454</v>
      </c>
      <c r="F4707" t="s">
        <v>2455</v>
      </c>
      <c r="G4707" t="s">
        <v>399</v>
      </c>
      <c r="H4707">
        <v>180</v>
      </c>
      <c r="J4707" t="s">
        <v>22634</v>
      </c>
      <c r="K4707" s="132" t="str">
        <f>IFERROR(IFERROR(INDEX(Кат!$O:$O,MATCH($C4707,Кат!$I:$I,0)),INDEX(Торг!$L:$L,MATCH($C4707,Торг!$I:$I,0))),"")</f>
        <v/>
      </c>
      <c r="L4707" s="132" t="str">
        <f>IFERROR(IFERROR(INDEX(Кат!$A:$A,MATCH($C4707,Кат!$I:$I,0)),INDEX(Торг!$A:$A,MATCH($C4707,Торг!$I:$I,0))),"")</f>
        <v/>
      </c>
      <c r="M4707" s="132" t="str">
        <f>IFERROR(IFERROR(INDEX(Кат!$B:$B,MATCH($C4707,Кат!$I:$I,0)),INDEX(Торг!$B:$B,MATCH($C4707,Торг!$I:$I,0))),"")</f>
        <v/>
      </c>
      <c r="N4707" s="132" t="str">
        <f t="shared" si="73"/>
        <v>NAC 2531529</v>
      </c>
      <c r="O4707" s="132" t="str">
        <f>IFERROR(IFERROR(INDEX(Кат!$B:$B,MATCH($N4707,Кат!$I:$I,0)),INDEX(Торг!$B:$B,MATCH($N4707,Торг!$I:$I,0))),"")</f>
        <v/>
      </c>
    </row>
    <row r="4708" spans="1:15" outlineLevel="1">
      <c r="A4708" t="s">
        <v>17449</v>
      </c>
      <c r="C4708" s="191" t="s">
        <v>2456</v>
      </c>
      <c r="E4708" t="s">
        <v>2457</v>
      </c>
      <c r="F4708" t="s">
        <v>2455</v>
      </c>
      <c r="G4708" t="s">
        <v>399</v>
      </c>
      <c r="H4708">
        <v>170</v>
      </c>
      <c r="J4708" t="s">
        <v>22634</v>
      </c>
      <c r="K4708" s="132" t="str">
        <f>IFERROR(IFERROR(INDEX(Кат!$O:$O,MATCH($C4708,Кат!$I:$I,0)),INDEX(Торг!$L:$L,MATCH($C4708,Торг!$I:$I,0))),"")</f>
        <v/>
      </c>
      <c r="L4708" s="132" t="str">
        <f>IFERROR(IFERROR(INDEX(Кат!$A:$A,MATCH($C4708,Кат!$I:$I,0)),INDEX(Торг!$A:$A,MATCH($C4708,Торг!$I:$I,0))),"")</f>
        <v/>
      </c>
      <c r="M4708" s="132" t="str">
        <f>IFERROR(IFERROR(INDEX(Кат!$B:$B,MATCH($C4708,Кат!$I:$I,0)),INDEX(Торг!$B:$B,MATCH($C4708,Торг!$I:$I,0))),"")</f>
        <v/>
      </c>
      <c r="N4708" s="132" t="str">
        <f t="shared" si="73"/>
        <v>NAC 8833M</v>
      </c>
      <c r="O4708" s="132" t="str">
        <f>IFERROR(IFERROR(INDEX(Кат!$B:$B,MATCH($N4708,Кат!$I:$I,0)),INDEX(Торг!$B:$B,MATCH($N4708,Торг!$I:$I,0))),"")</f>
        <v/>
      </c>
    </row>
    <row r="4709" spans="1:15" outlineLevel="1">
      <c r="A4709" t="s">
        <v>32480</v>
      </c>
      <c r="C4709" s="191">
        <v>8825</v>
      </c>
      <c r="E4709" t="s">
        <v>32481</v>
      </c>
      <c r="F4709" t="s">
        <v>2455</v>
      </c>
      <c r="G4709" t="s">
        <v>399</v>
      </c>
      <c r="H4709">
        <v>130</v>
      </c>
      <c r="J4709" t="s">
        <v>22634</v>
      </c>
      <c r="K4709" s="132" t="str">
        <f>IFERROR(IFERROR(INDEX(Кат!$O:$O,MATCH($C4709,Кат!$I:$I,0)),INDEX(Торг!$L:$L,MATCH($C4709,Торг!$I:$I,0))),"")</f>
        <v/>
      </c>
      <c r="L4709" s="132" t="str">
        <f>IFERROR(IFERROR(INDEX(Кат!$A:$A,MATCH($C4709,Кат!$I:$I,0)),INDEX(Торг!$A:$A,MATCH($C4709,Торг!$I:$I,0))),"")</f>
        <v/>
      </c>
      <c r="M4709" s="132" t="str">
        <f>IFERROR(IFERROR(INDEX(Кат!$B:$B,MATCH($C4709,Кат!$I:$I,0)),INDEX(Торг!$B:$B,MATCH($C4709,Торг!$I:$I,0))),"")</f>
        <v/>
      </c>
      <c r="N4709" s="132" t="str">
        <f t="shared" si="73"/>
        <v>NAC 8825</v>
      </c>
      <c r="O4709" s="132" t="str">
        <f>IFERROR(IFERROR(INDEX(Кат!$B:$B,MATCH($N4709,Кат!$I:$I,0)),INDEX(Торг!$B:$B,MATCH($N4709,Торг!$I:$I,0))),"")</f>
        <v/>
      </c>
    </row>
    <row r="4710" spans="1:15" outlineLevel="1">
      <c r="A4710" t="s">
        <v>32482</v>
      </c>
      <c r="C4710" s="191">
        <v>8809</v>
      </c>
      <c r="E4710" t="s">
        <v>32483</v>
      </c>
      <c r="F4710" t="s">
        <v>2455</v>
      </c>
      <c r="G4710" t="s">
        <v>399</v>
      </c>
      <c r="H4710">
        <v>160</v>
      </c>
      <c r="J4710" t="s">
        <v>22634</v>
      </c>
      <c r="K4710" s="132" t="str">
        <f>IFERROR(IFERROR(INDEX(Кат!$O:$O,MATCH($C4710,Кат!$I:$I,0)),INDEX(Торг!$L:$L,MATCH($C4710,Торг!$I:$I,0))),"")</f>
        <v/>
      </c>
      <c r="L4710" s="132" t="str">
        <f>IFERROR(IFERROR(INDEX(Кат!$A:$A,MATCH($C4710,Кат!$I:$I,0)),INDEX(Торг!$A:$A,MATCH($C4710,Торг!$I:$I,0))),"")</f>
        <v/>
      </c>
      <c r="M4710" s="132" t="str">
        <f>IFERROR(IFERROR(INDEX(Кат!$B:$B,MATCH($C4710,Кат!$I:$I,0)),INDEX(Торг!$B:$B,MATCH($C4710,Торг!$I:$I,0))),"")</f>
        <v/>
      </c>
      <c r="N4710" s="132" t="str">
        <f t="shared" si="73"/>
        <v>NAC 8809</v>
      </c>
      <c r="O4710" s="132" t="str">
        <f>IFERROR(IFERROR(INDEX(Кат!$B:$B,MATCH($N4710,Кат!$I:$I,0)),INDEX(Торг!$B:$B,MATCH($N4710,Торг!$I:$I,0))),"")</f>
        <v/>
      </c>
    </row>
    <row r="4711" spans="1:15" outlineLevel="1">
      <c r="A4711" t="s">
        <v>24983</v>
      </c>
      <c r="C4711" s="191">
        <v>8862</v>
      </c>
      <c r="E4711" t="s">
        <v>24984</v>
      </c>
      <c r="F4711" t="s">
        <v>2455</v>
      </c>
      <c r="G4711" t="s">
        <v>399</v>
      </c>
      <c r="H4711">
        <v>145</v>
      </c>
      <c r="J4711" t="s">
        <v>22634</v>
      </c>
      <c r="K4711" s="132" t="str">
        <f>IFERROR(IFERROR(INDEX(Кат!$O:$O,MATCH($C4711,Кат!$I:$I,0)),INDEX(Торг!$L:$L,MATCH($C4711,Торг!$I:$I,0))),"")</f>
        <v/>
      </c>
      <c r="L4711" s="132" t="str">
        <f>IFERROR(IFERROR(INDEX(Кат!$A:$A,MATCH($C4711,Кат!$I:$I,0)),INDEX(Торг!$A:$A,MATCH($C4711,Торг!$I:$I,0))),"")</f>
        <v/>
      </c>
      <c r="M4711" s="132" t="str">
        <f>IFERROR(IFERROR(INDEX(Кат!$B:$B,MATCH($C4711,Кат!$I:$I,0)),INDEX(Торг!$B:$B,MATCH($C4711,Торг!$I:$I,0))),"")</f>
        <v/>
      </c>
      <c r="N4711" s="132" t="str">
        <f t="shared" si="73"/>
        <v>NAC 8862</v>
      </c>
      <c r="O4711" s="132" t="str">
        <f>IFERROR(IFERROR(INDEX(Кат!$B:$B,MATCH($N4711,Кат!$I:$I,0)),INDEX(Торг!$B:$B,MATCH($N4711,Торг!$I:$I,0))),"")</f>
        <v/>
      </c>
    </row>
    <row r="4712" spans="1:15" outlineLevel="1">
      <c r="A4712" t="s">
        <v>32484</v>
      </c>
      <c r="C4712" s="191">
        <v>8879</v>
      </c>
      <c r="E4712" t="s">
        <v>32485</v>
      </c>
      <c r="F4712" t="s">
        <v>2455</v>
      </c>
      <c r="G4712" t="s">
        <v>399</v>
      </c>
      <c r="H4712">
        <v>150</v>
      </c>
      <c r="J4712" t="s">
        <v>22634</v>
      </c>
      <c r="K4712" s="132" t="str">
        <f>IFERROR(IFERROR(INDEX(Кат!$O:$O,MATCH($C4712,Кат!$I:$I,0)),INDEX(Торг!$L:$L,MATCH($C4712,Торг!$I:$I,0))),"")</f>
        <v/>
      </c>
      <c r="L4712" s="132" t="str">
        <f>IFERROR(IFERROR(INDEX(Кат!$A:$A,MATCH($C4712,Кат!$I:$I,0)),INDEX(Торг!$A:$A,MATCH($C4712,Торг!$I:$I,0))),"")</f>
        <v/>
      </c>
      <c r="M4712" s="132" t="str">
        <f>IFERROR(IFERROR(INDEX(Кат!$B:$B,MATCH($C4712,Кат!$I:$I,0)),INDEX(Торг!$B:$B,MATCH($C4712,Торг!$I:$I,0))),"")</f>
        <v/>
      </c>
      <c r="N4712" s="132" t="str">
        <f t="shared" si="73"/>
        <v>NAC 8879</v>
      </c>
      <c r="O4712" s="132" t="str">
        <f>IFERROR(IFERROR(INDEX(Кат!$B:$B,MATCH($N4712,Кат!$I:$I,0)),INDEX(Торг!$B:$B,MATCH($N4712,Торг!$I:$I,0))),"")</f>
        <v/>
      </c>
    </row>
    <row r="4713" spans="1:15" outlineLevel="1">
      <c r="A4713" t="s">
        <v>32361</v>
      </c>
      <c r="C4713" s="191" t="s">
        <v>32362</v>
      </c>
      <c r="E4713" t="s">
        <v>32363</v>
      </c>
      <c r="F4713" t="s">
        <v>25174</v>
      </c>
      <c r="G4713" t="s">
        <v>399</v>
      </c>
      <c r="H4713">
        <v>190</v>
      </c>
      <c r="J4713" t="s">
        <v>22634</v>
      </c>
      <c r="K4713" s="132" t="str">
        <f>IFERROR(IFERROR(INDEX(Кат!$O:$O,MATCH($C4713,Кат!$I:$I,0)),INDEX(Торг!$L:$L,MATCH($C4713,Торг!$I:$I,0))),"")</f>
        <v/>
      </c>
      <c r="L4713" s="132" t="str">
        <f>IFERROR(IFERROR(INDEX(Кат!$A:$A,MATCH($C4713,Кат!$I:$I,0)),INDEX(Торг!$A:$A,MATCH($C4713,Торг!$I:$I,0))),"")</f>
        <v/>
      </c>
      <c r="M4713" s="132" t="str">
        <f>IFERROR(IFERROR(INDEX(Кат!$B:$B,MATCH($C4713,Кат!$I:$I,0)),INDEX(Торг!$B:$B,MATCH($C4713,Торг!$I:$I,0))),"")</f>
        <v/>
      </c>
      <c r="N4713" s="132" t="str">
        <f t="shared" si="73"/>
        <v>SUFIX SP-1044</v>
      </c>
      <c r="O4713" s="132" t="str">
        <f>IFERROR(IFERROR(INDEX(Кат!$B:$B,MATCH($N4713,Кат!$I:$I,0)),INDEX(Торг!$B:$B,MATCH($N4713,Торг!$I:$I,0))),"")</f>
        <v/>
      </c>
    </row>
    <row r="4714" spans="1:15" outlineLevel="1">
      <c r="A4714" t="s">
        <v>17450</v>
      </c>
      <c r="C4714" s="191">
        <v>8858</v>
      </c>
      <c r="E4714" t="s">
        <v>14549</v>
      </c>
      <c r="F4714" t="s">
        <v>2455</v>
      </c>
      <c r="G4714" t="s">
        <v>399</v>
      </c>
      <c r="H4714">
        <v>200</v>
      </c>
      <c r="J4714" t="s">
        <v>22634</v>
      </c>
      <c r="K4714" s="132" t="str">
        <f>IFERROR(IFERROR(INDEX(Кат!$O:$O,MATCH($C4714,Кат!$I:$I,0)),INDEX(Торг!$L:$L,MATCH($C4714,Торг!$I:$I,0))),"")</f>
        <v/>
      </c>
      <c r="L4714" s="132" t="str">
        <f>IFERROR(IFERROR(INDEX(Кат!$A:$A,MATCH($C4714,Кат!$I:$I,0)),INDEX(Торг!$A:$A,MATCH($C4714,Торг!$I:$I,0))),"")</f>
        <v/>
      </c>
      <c r="M4714" s="132" t="str">
        <f>IFERROR(IFERROR(INDEX(Кат!$B:$B,MATCH($C4714,Кат!$I:$I,0)),INDEX(Торг!$B:$B,MATCH($C4714,Торг!$I:$I,0))),"")</f>
        <v/>
      </c>
      <c r="N4714" s="132" t="str">
        <f t="shared" si="73"/>
        <v>NAC 8858</v>
      </c>
      <c r="O4714" s="132" t="str">
        <f>IFERROR(IFERROR(INDEX(Кат!$B:$B,MATCH($N4714,Кат!$I:$I,0)),INDEX(Торг!$B:$B,MATCH($N4714,Торг!$I:$I,0))),"")</f>
        <v/>
      </c>
    </row>
    <row r="4715" spans="1:15" outlineLevel="1">
      <c r="A4715" t="s">
        <v>24118</v>
      </c>
      <c r="C4715" s="191"/>
      <c r="E4715" t="s">
        <v>23738</v>
      </c>
      <c r="J4715" t="s">
        <v>22634</v>
      </c>
      <c r="K4715" s="132" t="str">
        <f>IFERROR(IFERROR(INDEX(Кат!$O:$O,MATCH($C4715,Кат!$I:$I,0)),INDEX(Торг!$L:$L,MATCH($C4715,Торг!$I:$I,0))),"")</f>
        <v/>
      </c>
      <c r="L4715" s="132" t="str">
        <f>IFERROR(IFERROR(INDEX(Кат!$A:$A,MATCH($C4715,Кат!$I:$I,0)),INDEX(Торг!$A:$A,MATCH($C4715,Торг!$I:$I,0))),"")</f>
        <v/>
      </c>
      <c r="M4715" s="132" t="str">
        <f>IFERROR(IFERROR(INDEX(Кат!$B:$B,MATCH($C4715,Кат!$I:$I,0)),INDEX(Торг!$B:$B,MATCH($C4715,Торг!$I:$I,0))),"")</f>
        <v/>
      </c>
      <c r="N4715" s="132" t="str">
        <f t="shared" si="73"/>
        <v xml:space="preserve"> </v>
      </c>
      <c r="O4715" s="132" t="str">
        <f>IFERROR(IFERROR(INDEX(Кат!$B:$B,MATCH($N4715,Кат!$I:$I,0)),INDEX(Торг!$B:$B,MATCH($N4715,Торг!$I:$I,0))),"")</f>
        <v/>
      </c>
    </row>
    <row r="4716" spans="1:15" outlineLevel="1">
      <c r="A4716" t="s">
        <v>17451</v>
      </c>
      <c r="C4716" s="191" t="s">
        <v>2458</v>
      </c>
      <c r="E4716" t="s">
        <v>2459</v>
      </c>
      <c r="F4716" t="s">
        <v>2455</v>
      </c>
      <c r="G4716" t="s">
        <v>399</v>
      </c>
      <c r="H4716">
        <v>170</v>
      </c>
      <c r="J4716" t="s">
        <v>22634</v>
      </c>
      <c r="K4716" s="132" t="str">
        <f>IFERROR(IFERROR(INDEX(Кат!$O:$O,MATCH($C4716,Кат!$I:$I,0)),INDEX(Торг!$L:$L,MATCH($C4716,Торг!$I:$I,0))),"")</f>
        <v/>
      </c>
      <c r="L4716" s="132" t="str">
        <f>IFERROR(IFERROR(INDEX(Кат!$A:$A,MATCH($C4716,Кат!$I:$I,0)),INDEX(Торг!$A:$A,MATCH($C4716,Торг!$I:$I,0))),"")</f>
        <v/>
      </c>
      <c r="M4716" s="132" t="str">
        <f>IFERROR(IFERROR(INDEX(Кат!$B:$B,MATCH($C4716,Кат!$I:$I,0)),INDEX(Торг!$B:$B,MATCH($C4716,Торг!$I:$I,0))),"")</f>
        <v/>
      </c>
      <c r="N4716" s="132" t="str">
        <f t="shared" si="73"/>
        <v>NAC 7789-ST</v>
      </c>
      <c r="O4716" s="132" t="str">
        <f>IFERROR(IFERROR(INDEX(Кат!$B:$B,MATCH($N4716,Кат!$I:$I,0)),INDEX(Торг!$B:$B,MATCH($N4716,Торг!$I:$I,0))),"")</f>
        <v/>
      </c>
    </row>
    <row r="4717" spans="1:15" outlineLevel="1">
      <c r="A4717" t="s">
        <v>17452</v>
      </c>
      <c r="C4717" s="191" t="s">
        <v>13653</v>
      </c>
      <c r="E4717" t="s">
        <v>13654</v>
      </c>
      <c r="F4717" t="s">
        <v>2455</v>
      </c>
      <c r="G4717" t="s">
        <v>399</v>
      </c>
      <c r="H4717">
        <v>210</v>
      </c>
      <c r="J4717" t="s">
        <v>22634</v>
      </c>
      <c r="K4717" s="132" t="str">
        <f>IFERROR(IFERROR(INDEX(Кат!$O:$O,MATCH($C4717,Кат!$I:$I,0)),INDEX(Торг!$L:$L,MATCH($C4717,Торг!$I:$I,0))),"")</f>
        <v/>
      </c>
      <c r="L4717" s="132" t="str">
        <f>IFERROR(IFERROR(INDEX(Кат!$A:$A,MATCH($C4717,Кат!$I:$I,0)),INDEX(Торг!$A:$A,MATCH($C4717,Торг!$I:$I,0))),"")</f>
        <v/>
      </c>
      <c r="M4717" s="132" t="str">
        <f>IFERROR(IFERROR(INDEX(Кат!$B:$B,MATCH($C4717,Кат!$I:$I,0)),INDEX(Торг!$B:$B,MATCH($C4717,Торг!$I:$I,0))),"")</f>
        <v/>
      </c>
      <c r="N4717" s="132" t="str">
        <f t="shared" si="73"/>
        <v>NAC 7717-ST</v>
      </c>
      <c r="O4717" s="132" t="str">
        <f>IFERROR(IFERROR(INDEX(Кат!$B:$B,MATCH($N4717,Кат!$I:$I,0)),INDEX(Торг!$B:$B,MATCH($N4717,Торг!$I:$I,0))),"")</f>
        <v/>
      </c>
    </row>
    <row r="4718" spans="1:15" outlineLevel="1">
      <c r="A4718" t="s">
        <v>24119</v>
      </c>
      <c r="C4718" s="191"/>
      <c r="E4718" t="s">
        <v>23743</v>
      </c>
      <c r="J4718" t="s">
        <v>22634</v>
      </c>
      <c r="K4718" s="132" t="str">
        <f>IFERROR(IFERROR(INDEX(Кат!$O:$O,MATCH($C4718,Кат!$I:$I,0)),INDEX(Торг!$L:$L,MATCH($C4718,Торг!$I:$I,0))),"")</f>
        <v/>
      </c>
      <c r="L4718" s="132" t="str">
        <f>IFERROR(IFERROR(INDEX(Кат!$A:$A,MATCH($C4718,Кат!$I:$I,0)),INDEX(Торг!$A:$A,MATCH($C4718,Торг!$I:$I,0))),"")</f>
        <v/>
      </c>
      <c r="M4718" s="132" t="str">
        <f>IFERROR(IFERROR(INDEX(Кат!$B:$B,MATCH($C4718,Кат!$I:$I,0)),INDEX(Торг!$B:$B,MATCH($C4718,Торг!$I:$I,0))),"")</f>
        <v/>
      </c>
      <c r="N4718" s="132" t="str">
        <f t="shared" si="73"/>
        <v xml:space="preserve"> </v>
      </c>
      <c r="O4718" s="132" t="str">
        <f>IFERROR(IFERROR(INDEX(Кат!$B:$B,MATCH($N4718,Кат!$I:$I,0)),INDEX(Торг!$B:$B,MATCH($N4718,Торг!$I:$I,0))),"")</f>
        <v/>
      </c>
    </row>
    <row r="4719" spans="1:15" outlineLevel="1">
      <c r="A4719" t="s">
        <v>17453</v>
      </c>
      <c r="C4719" s="191">
        <v>5510</v>
      </c>
      <c r="E4719" t="s">
        <v>14060</v>
      </c>
      <c r="F4719" t="s">
        <v>2455</v>
      </c>
      <c r="G4719" t="s">
        <v>399</v>
      </c>
      <c r="H4719">
        <v>140</v>
      </c>
      <c r="J4719" t="s">
        <v>22634</v>
      </c>
      <c r="K4719" s="132" t="str">
        <f>IFERROR(IFERROR(INDEX(Кат!$O:$O,MATCH($C4719,Кат!$I:$I,0)),INDEX(Торг!$L:$L,MATCH($C4719,Торг!$I:$I,0))),"")</f>
        <v/>
      </c>
      <c r="L4719" s="132" t="str">
        <f>IFERROR(IFERROR(INDEX(Кат!$A:$A,MATCH($C4719,Кат!$I:$I,0)),INDEX(Торг!$A:$A,MATCH($C4719,Торг!$I:$I,0))),"")</f>
        <v/>
      </c>
      <c r="M4719" s="132" t="str">
        <f>IFERROR(IFERROR(INDEX(Кат!$B:$B,MATCH($C4719,Кат!$I:$I,0)),INDEX(Торг!$B:$B,MATCH($C4719,Торг!$I:$I,0))),"")</f>
        <v/>
      </c>
      <c r="N4719" s="132" t="str">
        <f t="shared" si="73"/>
        <v>NAC 5510</v>
      </c>
      <c r="O4719" s="132" t="str">
        <f>IFERROR(IFERROR(INDEX(Кат!$B:$B,MATCH($N4719,Кат!$I:$I,0)),INDEX(Торг!$B:$B,MATCH($N4719,Торг!$I:$I,0))),"")</f>
        <v/>
      </c>
    </row>
    <row r="4720" spans="1:15" outlineLevel="1">
      <c r="A4720" t="s">
        <v>17454</v>
      </c>
      <c r="C4720" s="191">
        <v>5502</v>
      </c>
      <c r="E4720" t="s">
        <v>14061</v>
      </c>
      <c r="F4720" t="s">
        <v>2455</v>
      </c>
      <c r="G4720" t="s">
        <v>399</v>
      </c>
      <c r="H4720">
        <v>180</v>
      </c>
      <c r="J4720" t="s">
        <v>22634</v>
      </c>
      <c r="K4720" s="132" t="str">
        <f>IFERROR(IFERROR(INDEX(Кат!$O:$O,MATCH($C4720,Кат!$I:$I,0)),INDEX(Торг!$L:$L,MATCH($C4720,Торг!$I:$I,0))),"")</f>
        <v/>
      </c>
      <c r="L4720" s="132" t="str">
        <f>IFERROR(IFERROR(INDEX(Кат!$A:$A,MATCH($C4720,Кат!$I:$I,0)),INDEX(Торг!$A:$A,MATCH($C4720,Торг!$I:$I,0))),"")</f>
        <v/>
      </c>
      <c r="M4720" s="132" t="str">
        <f>IFERROR(IFERROR(INDEX(Кат!$B:$B,MATCH($C4720,Кат!$I:$I,0)),INDEX(Торг!$B:$B,MATCH($C4720,Торг!$I:$I,0))),"")</f>
        <v/>
      </c>
      <c r="N4720" s="132" t="str">
        <f t="shared" si="73"/>
        <v>NAC 5502</v>
      </c>
      <c r="O4720" s="132" t="str">
        <f>IFERROR(IFERROR(INDEX(Кат!$B:$B,MATCH($N4720,Кат!$I:$I,0)),INDEX(Торг!$B:$B,MATCH($N4720,Торг!$I:$I,0))),"")</f>
        <v/>
      </c>
    </row>
    <row r="4721" spans="1:15" outlineLevel="1">
      <c r="A4721" t="s">
        <v>24120</v>
      </c>
      <c r="C4721" s="191"/>
      <c r="E4721" t="s">
        <v>24121</v>
      </c>
      <c r="J4721" t="s">
        <v>22634</v>
      </c>
      <c r="K4721" s="132" t="str">
        <f>IFERROR(IFERROR(INDEX(Кат!$O:$O,MATCH($C4721,Кат!$I:$I,0)),INDEX(Торг!$L:$L,MATCH($C4721,Торг!$I:$I,0))),"")</f>
        <v/>
      </c>
      <c r="L4721" s="132" t="str">
        <f>IFERROR(IFERROR(INDEX(Кат!$A:$A,MATCH($C4721,Кат!$I:$I,0)),INDEX(Торг!$A:$A,MATCH($C4721,Торг!$I:$I,0))),"")</f>
        <v/>
      </c>
      <c r="M4721" s="132" t="str">
        <f>IFERROR(IFERROR(INDEX(Кат!$B:$B,MATCH($C4721,Кат!$I:$I,0)),INDEX(Торг!$B:$B,MATCH($C4721,Торг!$I:$I,0))),"")</f>
        <v/>
      </c>
      <c r="N4721" s="132" t="str">
        <f t="shared" si="73"/>
        <v xml:space="preserve"> </v>
      </c>
      <c r="O4721" s="132" t="str">
        <f>IFERROR(IFERROR(INDEX(Кат!$B:$B,MATCH($N4721,Кат!$I:$I,0)),INDEX(Торг!$B:$B,MATCH($N4721,Торг!$I:$I,0))),"")</f>
        <v/>
      </c>
    </row>
    <row r="4722" spans="1:15" outlineLevel="1">
      <c r="A4722" t="s">
        <v>17455</v>
      </c>
      <c r="C4722" s="191" t="s">
        <v>6669</v>
      </c>
      <c r="E4722" t="s">
        <v>6670</v>
      </c>
      <c r="F4722" t="s">
        <v>2461</v>
      </c>
      <c r="G4722" t="s">
        <v>399</v>
      </c>
      <c r="H4722">
        <v>100</v>
      </c>
      <c r="J4722" t="s">
        <v>22634</v>
      </c>
      <c r="K4722" s="132" t="str">
        <f>IFERROR(IFERROR(INDEX(Кат!$O:$O,MATCH($C4722,Кат!$I:$I,0)),INDEX(Торг!$L:$L,MATCH($C4722,Торг!$I:$I,0))),"")</f>
        <v/>
      </c>
      <c r="L4722" s="132" t="str">
        <f>IFERROR(IFERROR(INDEX(Кат!$A:$A,MATCH($C4722,Кат!$I:$I,0)),INDEX(Торг!$A:$A,MATCH($C4722,Торг!$I:$I,0))),"")</f>
        <v/>
      </c>
      <c r="M4722" s="132" t="str">
        <f>IFERROR(IFERROR(INDEX(Кат!$B:$B,MATCH($C4722,Кат!$I:$I,0)),INDEX(Торг!$B:$B,MATCH($C4722,Торг!$I:$I,0))),"")</f>
        <v/>
      </c>
      <c r="N4722" s="132" t="str">
        <f t="shared" si="73"/>
        <v>NGK 2101-3706800</v>
      </c>
      <c r="O4722" s="132" t="str">
        <f>IFERROR(IFERROR(INDEX(Кат!$B:$B,MATCH($N4722,Кат!$I:$I,0)),INDEX(Торг!$B:$B,MATCH($N4722,Торг!$I:$I,0))),"")</f>
        <v/>
      </c>
    </row>
    <row r="4723" spans="1:15" outlineLevel="1">
      <c r="A4723" t="s">
        <v>17456</v>
      </c>
      <c r="C4723" s="191">
        <v>5637</v>
      </c>
      <c r="E4723" t="s">
        <v>2460</v>
      </c>
      <c r="F4723" t="s">
        <v>2461</v>
      </c>
      <c r="G4723" t="s">
        <v>375</v>
      </c>
      <c r="H4723">
        <v>850</v>
      </c>
      <c r="J4723" t="s">
        <v>22634</v>
      </c>
      <c r="K4723" s="132" t="str">
        <f>IFERROR(IFERROR(INDEX(Кат!$O:$O,MATCH($C4723,Кат!$I:$I,0)),INDEX(Торг!$L:$L,MATCH($C4723,Торг!$I:$I,0))),"")</f>
        <v>шпак</v>
      </c>
      <c r="L4723" s="132">
        <f>IFERROR(IFERROR(INDEX(Кат!$A:$A,MATCH($C4723,Кат!$I:$I,0)),INDEX(Торг!$A:$A,MATCH($C4723,Торг!$I:$I,0))),"")</f>
        <v>213809</v>
      </c>
      <c r="M4723" s="132">
        <f>IFERROR(IFERROR(INDEX(Кат!$B:$B,MATCH($C4723,Кат!$I:$I,0)),INDEX(Торг!$B:$B,MATCH($C4723,Торг!$I:$I,0))),"")</f>
        <v>4049</v>
      </c>
      <c r="N4723" s="132" t="str">
        <f t="shared" si="73"/>
        <v>NGK 5637</v>
      </c>
      <c r="O4723" s="132" t="str">
        <f>IFERROR(IFERROR(INDEX(Кат!$B:$B,MATCH($N4723,Кат!$I:$I,0)),INDEX(Торг!$B:$B,MATCH($N4723,Торг!$I:$I,0))),"")</f>
        <v/>
      </c>
    </row>
    <row r="4724" spans="1:15" outlineLevel="1">
      <c r="A4724" t="s">
        <v>17457</v>
      </c>
      <c r="C4724" s="191">
        <v>2268</v>
      </c>
      <c r="E4724" t="s">
        <v>2462</v>
      </c>
      <c r="F4724" t="s">
        <v>2461</v>
      </c>
      <c r="G4724" t="s">
        <v>375</v>
      </c>
      <c r="H4724">
        <v>850</v>
      </c>
      <c r="J4724" t="s">
        <v>22634</v>
      </c>
      <c r="K4724" s="132" t="str">
        <f>IFERROR(IFERROR(INDEX(Кат!$O:$O,MATCH($C4724,Кат!$I:$I,0)),INDEX(Торг!$L:$L,MATCH($C4724,Торг!$I:$I,0))),"")</f>
        <v/>
      </c>
      <c r="L4724" s="132" t="str">
        <f>IFERROR(IFERROR(INDEX(Кат!$A:$A,MATCH($C4724,Кат!$I:$I,0)),INDEX(Торг!$A:$A,MATCH($C4724,Торг!$I:$I,0))),"")</f>
        <v/>
      </c>
      <c r="M4724" s="132" t="str">
        <f>IFERROR(IFERROR(INDEX(Кат!$B:$B,MATCH($C4724,Кат!$I:$I,0)),INDEX(Торг!$B:$B,MATCH($C4724,Торг!$I:$I,0))),"")</f>
        <v/>
      </c>
      <c r="N4724" s="132" t="str">
        <f t="shared" si="73"/>
        <v>NGK 2268</v>
      </c>
      <c r="O4724" s="132" t="str">
        <f>IFERROR(IFERROR(INDEX(Кат!$B:$B,MATCH($N4724,Кат!$I:$I,0)),INDEX(Торг!$B:$B,MATCH($N4724,Торг!$I:$I,0))),"")</f>
        <v/>
      </c>
    </row>
    <row r="4725" spans="1:15" outlineLevel="1">
      <c r="A4725" t="s">
        <v>17458</v>
      </c>
      <c r="C4725" s="191">
        <v>7084</v>
      </c>
      <c r="E4725" t="s">
        <v>2463</v>
      </c>
      <c r="F4725" t="s">
        <v>2461</v>
      </c>
      <c r="G4725" t="s">
        <v>375</v>
      </c>
      <c r="H4725">
        <v>1400</v>
      </c>
      <c r="J4725" t="s">
        <v>22634</v>
      </c>
      <c r="K4725" s="132" t="str">
        <f>IFERROR(IFERROR(INDEX(Кат!$O:$O,MATCH($C4725,Кат!$I:$I,0)),INDEX(Торг!$L:$L,MATCH($C4725,Торг!$I:$I,0))),"")</f>
        <v/>
      </c>
      <c r="L4725" s="132" t="str">
        <f>IFERROR(IFERROR(INDEX(Кат!$A:$A,MATCH($C4725,Кат!$I:$I,0)),INDEX(Торг!$A:$A,MATCH($C4725,Торг!$I:$I,0))),"")</f>
        <v/>
      </c>
      <c r="M4725" s="132" t="str">
        <f>IFERROR(IFERROR(INDEX(Кат!$B:$B,MATCH($C4725,Кат!$I:$I,0)),INDEX(Торг!$B:$B,MATCH($C4725,Торг!$I:$I,0))),"")</f>
        <v/>
      </c>
      <c r="N4725" s="132" t="str">
        <f t="shared" si="73"/>
        <v>NGK 7084</v>
      </c>
      <c r="O4725" s="132" t="str">
        <f>IFERROR(IFERROR(INDEX(Кат!$B:$B,MATCH($N4725,Кат!$I:$I,0)),INDEX(Торг!$B:$B,MATCH($N4725,Торг!$I:$I,0))),"")</f>
        <v/>
      </c>
    </row>
    <row r="4726" spans="1:15" outlineLevel="1">
      <c r="A4726" t="s">
        <v>17459</v>
      </c>
      <c r="C4726" s="191">
        <v>3577</v>
      </c>
      <c r="E4726" t="s">
        <v>2464</v>
      </c>
      <c r="F4726" t="s">
        <v>2461</v>
      </c>
      <c r="G4726" t="s">
        <v>375</v>
      </c>
      <c r="H4726">
        <v>1550</v>
      </c>
      <c r="J4726" t="s">
        <v>22634</v>
      </c>
      <c r="K4726" s="132" t="str">
        <f>IFERROR(IFERROR(INDEX(Кат!$O:$O,MATCH($C4726,Кат!$I:$I,0)),INDEX(Торг!$L:$L,MATCH($C4726,Торг!$I:$I,0))),"")</f>
        <v>шпак</v>
      </c>
      <c r="L4726" s="132">
        <f>IFERROR(IFERROR(INDEX(Кат!$A:$A,MATCH($C4726,Кат!$I:$I,0)),INDEX(Торг!$A:$A,MATCH($C4726,Торг!$I:$I,0))),"")</f>
        <v>213802</v>
      </c>
      <c r="M4726" s="132">
        <f>IFERROR(IFERROR(INDEX(Кат!$B:$B,MATCH($C4726,Кат!$I:$I,0)),INDEX(Торг!$B:$B,MATCH($C4726,Торг!$I:$I,0))),"")</f>
        <v>4043</v>
      </c>
      <c r="N4726" s="132" t="str">
        <f t="shared" si="73"/>
        <v>NGK 3577</v>
      </c>
      <c r="O4726" s="132" t="str">
        <f>IFERROR(IFERROR(INDEX(Кат!$B:$B,MATCH($N4726,Кат!$I:$I,0)),INDEX(Торг!$B:$B,MATCH($N4726,Торг!$I:$I,0))),"")</f>
        <v/>
      </c>
    </row>
    <row r="4727" spans="1:15" outlineLevel="1">
      <c r="A4727" t="s">
        <v>17460</v>
      </c>
      <c r="C4727" s="191">
        <v>5339</v>
      </c>
      <c r="E4727" t="s">
        <v>2465</v>
      </c>
      <c r="F4727" t="s">
        <v>2461</v>
      </c>
      <c r="G4727" t="s">
        <v>375</v>
      </c>
      <c r="H4727">
        <v>900</v>
      </c>
      <c r="J4727" t="s">
        <v>22634</v>
      </c>
      <c r="K4727" s="132" t="str">
        <f>IFERROR(IFERROR(INDEX(Кат!$O:$O,MATCH($C4727,Кат!$I:$I,0)),INDEX(Торг!$L:$L,MATCH($C4727,Торг!$I:$I,0))),"")</f>
        <v>шпак</v>
      </c>
      <c r="L4727" s="132">
        <f>IFERROR(IFERROR(INDEX(Кат!$A:$A,MATCH($C4727,Кат!$I:$I,0)),INDEX(Торг!$A:$A,MATCH($C4727,Торг!$I:$I,0))),"")</f>
        <v>213805</v>
      </c>
      <c r="M4727" s="132">
        <f>IFERROR(IFERROR(INDEX(Кат!$B:$B,MATCH($C4727,Кат!$I:$I,0)),INDEX(Торг!$B:$B,MATCH($C4727,Торг!$I:$I,0))),"")</f>
        <v>4047</v>
      </c>
      <c r="N4727" s="132" t="str">
        <f t="shared" si="73"/>
        <v>NGK 5339</v>
      </c>
      <c r="O4727" s="132" t="str">
        <f>IFERROR(IFERROR(INDEX(Кат!$B:$B,MATCH($N4727,Кат!$I:$I,0)),INDEX(Торг!$B:$B,MATCH($N4727,Торг!$I:$I,0))),"")</f>
        <v/>
      </c>
    </row>
    <row r="4728" spans="1:15" outlineLevel="1">
      <c r="A4728" t="s">
        <v>17461</v>
      </c>
      <c r="C4728" s="191">
        <v>2397</v>
      </c>
      <c r="E4728" t="s">
        <v>6671</v>
      </c>
      <c r="F4728" t="s">
        <v>2461</v>
      </c>
      <c r="G4728" t="s">
        <v>399</v>
      </c>
      <c r="H4728">
        <v>650</v>
      </c>
      <c r="J4728" t="s">
        <v>22634</v>
      </c>
      <c r="K4728" s="132" t="str">
        <f>IFERROR(IFERROR(INDEX(Кат!$O:$O,MATCH($C4728,Кат!$I:$I,0)),INDEX(Торг!$L:$L,MATCH($C4728,Торг!$I:$I,0))),"")</f>
        <v/>
      </c>
      <c r="L4728" s="132" t="str">
        <f>IFERROR(IFERROR(INDEX(Кат!$A:$A,MATCH($C4728,Кат!$I:$I,0)),INDEX(Торг!$A:$A,MATCH($C4728,Торг!$I:$I,0))),"")</f>
        <v/>
      </c>
      <c r="M4728" s="132" t="str">
        <f>IFERROR(IFERROR(INDEX(Кат!$B:$B,MATCH($C4728,Кат!$I:$I,0)),INDEX(Торг!$B:$B,MATCH($C4728,Торг!$I:$I,0))),"")</f>
        <v/>
      </c>
      <c r="N4728" s="132" t="str">
        <f t="shared" si="73"/>
        <v>NGK 2397</v>
      </c>
      <c r="O4728" s="132" t="str">
        <f>IFERROR(IFERROR(INDEX(Кат!$B:$B,MATCH($N4728,Кат!$I:$I,0)),INDEX(Торг!$B:$B,MATCH($N4728,Торг!$I:$I,0))),"")</f>
        <v/>
      </c>
    </row>
    <row r="4729" spans="1:15" outlineLevel="1">
      <c r="A4729" t="s">
        <v>27168</v>
      </c>
      <c r="C4729" s="191">
        <v>3045</v>
      </c>
      <c r="E4729" t="s">
        <v>27290</v>
      </c>
      <c r="F4729" t="s">
        <v>2461</v>
      </c>
      <c r="G4729" t="s">
        <v>375</v>
      </c>
      <c r="H4729">
        <v>2500</v>
      </c>
      <c r="J4729" t="s">
        <v>22634</v>
      </c>
      <c r="K4729" s="132" t="str">
        <f>IFERROR(IFERROR(INDEX(Кат!$O:$O,MATCH($C4729,Кат!$I:$I,0)),INDEX(Торг!$L:$L,MATCH($C4729,Торг!$I:$I,0))),"")</f>
        <v/>
      </c>
      <c r="L4729" s="132" t="str">
        <f>IFERROR(IFERROR(INDEX(Кат!$A:$A,MATCH($C4729,Кат!$I:$I,0)),INDEX(Торг!$A:$A,MATCH($C4729,Торг!$I:$I,0))),"")</f>
        <v/>
      </c>
      <c r="M4729" s="132" t="str">
        <f>IFERROR(IFERROR(INDEX(Кат!$B:$B,MATCH($C4729,Кат!$I:$I,0)),INDEX(Торг!$B:$B,MATCH($C4729,Торг!$I:$I,0))),"")</f>
        <v/>
      </c>
      <c r="N4729" s="132" t="str">
        <f t="shared" si="73"/>
        <v>NGK 3045</v>
      </c>
      <c r="O4729" s="132" t="str">
        <f>IFERROR(IFERROR(INDEX(Кат!$B:$B,MATCH($N4729,Кат!$I:$I,0)),INDEX(Торг!$B:$B,MATCH($N4729,Торг!$I:$I,0))),"")</f>
        <v/>
      </c>
    </row>
    <row r="4730" spans="1:15" outlineLevel="1">
      <c r="A4730" t="s">
        <v>17462</v>
      </c>
      <c r="C4730" s="191">
        <v>4919</v>
      </c>
      <c r="E4730" t="s">
        <v>2466</v>
      </c>
      <c r="F4730" t="s">
        <v>2461</v>
      </c>
      <c r="G4730" t="s">
        <v>399</v>
      </c>
      <c r="H4730">
        <v>1200</v>
      </c>
      <c r="J4730" t="s">
        <v>22634</v>
      </c>
      <c r="K4730" s="132" t="str">
        <f>IFERROR(IFERROR(INDEX(Кат!$O:$O,MATCH($C4730,Кат!$I:$I,0)),INDEX(Торг!$L:$L,MATCH($C4730,Торг!$I:$I,0))),"")</f>
        <v/>
      </c>
      <c r="L4730" s="132" t="str">
        <f>IFERROR(IFERROR(INDEX(Кат!$A:$A,MATCH($C4730,Кат!$I:$I,0)),INDEX(Торг!$A:$A,MATCH($C4730,Торг!$I:$I,0))),"")</f>
        <v/>
      </c>
      <c r="M4730" s="132" t="str">
        <f>IFERROR(IFERROR(INDEX(Кат!$B:$B,MATCH($C4730,Кат!$I:$I,0)),INDEX(Торг!$B:$B,MATCH($C4730,Торг!$I:$I,0))),"")</f>
        <v/>
      </c>
      <c r="N4730" s="132" t="str">
        <f t="shared" si="73"/>
        <v>NGK 4919</v>
      </c>
      <c r="O4730" s="132" t="str">
        <f>IFERROR(IFERROR(INDEX(Кат!$B:$B,MATCH($N4730,Кат!$I:$I,0)),INDEX(Торг!$B:$B,MATCH($N4730,Торг!$I:$I,0))),"")</f>
        <v/>
      </c>
    </row>
    <row r="4731" spans="1:15" outlineLevel="1">
      <c r="A4731" t="s">
        <v>17463</v>
      </c>
      <c r="C4731" s="191">
        <v>7088</v>
      </c>
      <c r="E4731" t="s">
        <v>6672</v>
      </c>
      <c r="F4731" t="s">
        <v>2461</v>
      </c>
      <c r="G4731" t="s">
        <v>375</v>
      </c>
      <c r="H4731">
        <v>1550</v>
      </c>
      <c r="J4731" t="s">
        <v>22634</v>
      </c>
      <c r="K4731" s="132" t="str">
        <f>IFERROR(IFERROR(INDEX(Кат!$O:$O,MATCH($C4731,Кат!$I:$I,0)),INDEX(Торг!$L:$L,MATCH($C4731,Торг!$I:$I,0))),"")</f>
        <v/>
      </c>
      <c r="L4731" s="132" t="str">
        <f>IFERROR(IFERROR(INDEX(Кат!$A:$A,MATCH($C4731,Кат!$I:$I,0)),INDEX(Торг!$A:$A,MATCH($C4731,Торг!$I:$I,0))),"")</f>
        <v/>
      </c>
      <c r="M4731" s="132" t="str">
        <f>IFERROR(IFERROR(INDEX(Кат!$B:$B,MATCH($C4731,Кат!$I:$I,0)),INDEX(Торг!$B:$B,MATCH($C4731,Торг!$I:$I,0))),"")</f>
        <v/>
      </c>
      <c r="N4731" s="132" t="str">
        <f t="shared" si="73"/>
        <v>NGK 7088</v>
      </c>
      <c r="O4731" s="132" t="str">
        <f>IFERROR(IFERROR(INDEX(Кат!$B:$B,MATCH($N4731,Кат!$I:$I,0)),INDEX(Торг!$B:$B,MATCH($N4731,Торг!$I:$I,0))),"")</f>
        <v/>
      </c>
    </row>
    <row r="4732" spans="1:15" outlineLevel="1">
      <c r="A4732" t="s">
        <v>17464</v>
      </c>
      <c r="C4732" s="191">
        <v>7121</v>
      </c>
      <c r="E4732" t="s">
        <v>6673</v>
      </c>
      <c r="F4732" t="s">
        <v>2461</v>
      </c>
      <c r="G4732" t="s">
        <v>399</v>
      </c>
      <c r="H4732">
        <v>330</v>
      </c>
      <c r="J4732" t="s">
        <v>22634</v>
      </c>
      <c r="K4732" s="132" t="str">
        <f>IFERROR(IFERROR(INDEX(Кат!$O:$O,MATCH($C4732,Кат!$I:$I,0)),INDEX(Торг!$L:$L,MATCH($C4732,Торг!$I:$I,0))),"")</f>
        <v/>
      </c>
      <c r="L4732" s="132" t="str">
        <f>IFERROR(IFERROR(INDEX(Кат!$A:$A,MATCH($C4732,Кат!$I:$I,0)),INDEX(Торг!$A:$A,MATCH($C4732,Торг!$I:$I,0))),"")</f>
        <v/>
      </c>
      <c r="M4732" s="132" t="str">
        <f>IFERROR(IFERROR(INDEX(Кат!$B:$B,MATCH($C4732,Кат!$I:$I,0)),INDEX(Торг!$B:$B,MATCH($C4732,Торг!$I:$I,0))),"")</f>
        <v/>
      </c>
      <c r="N4732" s="132" t="str">
        <f t="shared" si="73"/>
        <v>NGK 7121</v>
      </c>
      <c r="O4732" s="132" t="str">
        <f>IFERROR(IFERROR(INDEX(Кат!$B:$B,MATCH($N4732,Кат!$I:$I,0)),INDEX(Торг!$B:$B,MATCH($N4732,Торг!$I:$I,0))),"")</f>
        <v/>
      </c>
    </row>
    <row r="4733" spans="1:15" outlineLevel="1">
      <c r="A4733" t="s">
        <v>17465</v>
      </c>
      <c r="C4733" s="191">
        <v>5282</v>
      </c>
      <c r="E4733" t="s">
        <v>2467</v>
      </c>
      <c r="F4733" t="s">
        <v>2461</v>
      </c>
      <c r="G4733" t="s">
        <v>375</v>
      </c>
      <c r="H4733">
        <v>900</v>
      </c>
      <c r="J4733" t="s">
        <v>22634</v>
      </c>
      <c r="K4733" s="132" t="str">
        <f>IFERROR(IFERROR(INDEX(Кат!$O:$O,MATCH($C4733,Кат!$I:$I,0)),INDEX(Торг!$L:$L,MATCH($C4733,Торг!$I:$I,0))),"")</f>
        <v>шпак</v>
      </c>
      <c r="L4733" s="132">
        <f>IFERROR(IFERROR(INDEX(Кат!$A:$A,MATCH($C4733,Кат!$I:$I,0)),INDEX(Торг!$A:$A,MATCH($C4733,Торг!$I:$I,0))),"")</f>
        <v>213803</v>
      </c>
      <c r="M4733" s="132">
        <f>IFERROR(IFERROR(INDEX(Кат!$B:$B,MATCH($C4733,Кат!$I:$I,0)),INDEX(Торг!$B:$B,MATCH($C4733,Торг!$I:$I,0))),"")</f>
        <v>36905</v>
      </c>
      <c r="N4733" s="132" t="str">
        <f t="shared" si="73"/>
        <v>NGK 5282</v>
      </c>
      <c r="O4733" s="132" t="str">
        <f>IFERROR(IFERROR(INDEX(Кат!$B:$B,MATCH($N4733,Кат!$I:$I,0)),INDEX(Торг!$B:$B,MATCH($N4733,Торг!$I:$I,0))),"")</f>
        <v/>
      </c>
    </row>
    <row r="4734" spans="1:15" outlineLevel="1">
      <c r="A4734" t="s">
        <v>17466</v>
      </c>
      <c r="C4734" s="191">
        <v>6129</v>
      </c>
      <c r="E4734" t="s">
        <v>6674</v>
      </c>
      <c r="F4734" t="s">
        <v>2461</v>
      </c>
      <c r="G4734" t="s">
        <v>375</v>
      </c>
      <c r="H4734">
        <v>1100</v>
      </c>
      <c r="J4734" t="s">
        <v>22634</v>
      </c>
      <c r="K4734" s="132" t="str">
        <f>IFERROR(IFERROR(INDEX(Кат!$O:$O,MATCH($C4734,Кат!$I:$I,0)),INDEX(Торг!$L:$L,MATCH($C4734,Торг!$I:$I,0))),"")</f>
        <v>шпак</v>
      </c>
      <c r="L4734" s="132">
        <f>IFERROR(IFERROR(INDEX(Кат!$A:$A,MATCH($C4734,Кат!$I:$I,0)),INDEX(Торг!$A:$A,MATCH($C4734,Торг!$I:$I,0))),"")</f>
        <v>213804</v>
      </c>
      <c r="M4734" s="132">
        <f>IFERROR(IFERROR(INDEX(Кат!$B:$B,MATCH($C4734,Кат!$I:$I,0)),INDEX(Торг!$B:$B,MATCH($C4734,Торг!$I:$I,0))),"")</f>
        <v>4046</v>
      </c>
      <c r="N4734" s="132" t="str">
        <f t="shared" si="73"/>
        <v>NGK 6129</v>
      </c>
      <c r="O4734" s="132" t="str">
        <f>IFERROR(IFERROR(INDEX(Кат!$B:$B,MATCH($N4734,Кат!$I:$I,0)),INDEX(Торг!$B:$B,MATCH($N4734,Торг!$I:$I,0))),"")</f>
        <v/>
      </c>
    </row>
    <row r="4735" spans="1:15" outlineLevel="1">
      <c r="A4735" t="s">
        <v>17467</v>
      </c>
      <c r="C4735" s="191">
        <v>7987</v>
      </c>
      <c r="E4735" t="s">
        <v>6675</v>
      </c>
      <c r="F4735" t="s">
        <v>2461</v>
      </c>
      <c r="G4735" t="s">
        <v>399</v>
      </c>
      <c r="H4735">
        <v>280</v>
      </c>
      <c r="J4735" t="s">
        <v>22634</v>
      </c>
      <c r="K4735" s="132" t="str">
        <f>IFERROR(IFERROR(INDEX(Кат!$O:$O,MATCH($C4735,Кат!$I:$I,0)),INDEX(Торг!$L:$L,MATCH($C4735,Торг!$I:$I,0))),"")</f>
        <v/>
      </c>
      <c r="L4735" s="132" t="str">
        <f>IFERROR(IFERROR(INDEX(Кат!$A:$A,MATCH($C4735,Кат!$I:$I,0)),INDEX(Торг!$A:$A,MATCH($C4735,Торг!$I:$I,0))),"")</f>
        <v/>
      </c>
      <c r="M4735" s="132" t="str">
        <f>IFERROR(IFERROR(INDEX(Кат!$B:$B,MATCH($C4735,Кат!$I:$I,0)),INDEX(Торг!$B:$B,MATCH($C4735,Торг!$I:$I,0))),"")</f>
        <v/>
      </c>
      <c r="N4735" s="132" t="str">
        <f t="shared" si="73"/>
        <v>NGK 7987</v>
      </c>
      <c r="O4735" s="132" t="str">
        <f>IFERROR(IFERROR(INDEX(Кат!$B:$B,MATCH($N4735,Кат!$I:$I,0)),INDEX(Торг!$B:$B,MATCH($N4735,Торг!$I:$I,0))),"")</f>
        <v/>
      </c>
    </row>
    <row r="4736" spans="1:15" outlineLevel="1">
      <c r="A4736" t="s">
        <v>17468</v>
      </c>
      <c r="C4736" s="191">
        <v>2364</v>
      </c>
      <c r="E4736" t="s">
        <v>6676</v>
      </c>
      <c r="F4736" t="s">
        <v>2461</v>
      </c>
      <c r="G4736" t="s">
        <v>375</v>
      </c>
      <c r="H4736">
        <v>1350</v>
      </c>
      <c r="J4736" t="s">
        <v>22634</v>
      </c>
      <c r="K4736" s="132" t="str">
        <f>IFERROR(IFERROR(INDEX(Кат!$O:$O,MATCH($C4736,Кат!$I:$I,0)),INDEX(Торг!$L:$L,MATCH($C4736,Торг!$I:$I,0))),"")</f>
        <v/>
      </c>
      <c r="L4736" s="132" t="str">
        <f>IFERROR(IFERROR(INDEX(Кат!$A:$A,MATCH($C4736,Кат!$I:$I,0)),INDEX(Торг!$A:$A,MATCH($C4736,Торг!$I:$I,0))),"")</f>
        <v/>
      </c>
      <c r="M4736" s="132" t="str">
        <f>IFERROR(IFERROR(INDEX(Кат!$B:$B,MATCH($C4736,Кат!$I:$I,0)),INDEX(Торг!$B:$B,MATCH($C4736,Торг!$I:$I,0))),"")</f>
        <v/>
      </c>
      <c r="N4736" s="132" t="str">
        <f t="shared" si="73"/>
        <v>NGK 2364</v>
      </c>
      <c r="O4736" s="132" t="str">
        <f>IFERROR(IFERROR(INDEX(Кат!$B:$B,MATCH($N4736,Кат!$I:$I,0)),INDEX(Торг!$B:$B,MATCH($N4736,Торг!$I:$I,0))),"")</f>
        <v/>
      </c>
    </row>
    <row r="4737" spans="1:15" outlineLevel="1">
      <c r="A4737" t="s">
        <v>17469</v>
      </c>
      <c r="C4737" s="191">
        <v>5444</v>
      </c>
      <c r="E4737" t="s">
        <v>6677</v>
      </c>
      <c r="F4737" t="s">
        <v>2461</v>
      </c>
      <c r="G4737" t="s">
        <v>399</v>
      </c>
      <c r="H4737">
        <v>1150</v>
      </c>
      <c r="J4737" t="s">
        <v>22634</v>
      </c>
      <c r="K4737" s="132" t="str">
        <f>IFERROR(IFERROR(INDEX(Кат!$O:$O,MATCH($C4737,Кат!$I:$I,0)),INDEX(Торг!$L:$L,MATCH($C4737,Торг!$I:$I,0))),"")</f>
        <v/>
      </c>
      <c r="L4737" s="132" t="str">
        <f>IFERROR(IFERROR(INDEX(Кат!$A:$A,MATCH($C4737,Кат!$I:$I,0)),INDEX(Торг!$A:$A,MATCH($C4737,Торг!$I:$I,0))),"")</f>
        <v/>
      </c>
      <c r="M4737" s="132" t="str">
        <f>IFERROR(IFERROR(INDEX(Кат!$B:$B,MATCH($C4737,Кат!$I:$I,0)),INDEX(Торг!$B:$B,MATCH($C4737,Торг!$I:$I,0))),"")</f>
        <v/>
      </c>
      <c r="N4737" s="132" t="str">
        <f t="shared" si="73"/>
        <v>NGK 5444</v>
      </c>
      <c r="O4737" s="132" t="str">
        <f>IFERROR(IFERROR(INDEX(Кат!$B:$B,MATCH($N4737,Кат!$I:$I,0)),INDEX(Торг!$B:$B,MATCH($N4737,Торг!$I:$I,0))),"")</f>
        <v/>
      </c>
    </row>
    <row r="4738" spans="1:15" outlineLevel="1">
      <c r="A4738" t="s">
        <v>17470</v>
      </c>
      <c r="C4738" s="191">
        <v>4559</v>
      </c>
      <c r="E4738" t="s">
        <v>6678</v>
      </c>
      <c r="G4738" t="s">
        <v>399</v>
      </c>
      <c r="H4738">
        <v>700</v>
      </c>
      <c r="J4738" t="s">
        <v>22634</v>
      </c>
      <c r="K4738" s="132" t="str">
        <f>IFERROR(IFERROR(INDEX(Кат!$O:$O,MATCH($C4738,Кат!$I:$I,0)),INDEX(Торг!$L:$L,MATCH($C4738,Торг!$I:$I,0))),"")</f>
        <v/>
      </c>
      <c r="L4738" s="132" t="str">
        <f>IFERROR(IFERROR(INDEX(Кат!$A:$A,MATCH($C4738,Кат!$I:$I,0)),INDEX(Торг!$A:$A,MATCH($C4738,Торг!$I:$I,0))),"")</f>
        <v/>
      </c>
      <c r="M4738" s="132" t="str">
        <f>IFERROR(IFERROR(INDEX(Кат!$B:$B,MATCH($C4738,Кат!$I:$I,0)),INDEX(Торг!$B:$B,MATCH($C4738,Торг!$I:$I,0))),"")</f>
        <v/>
      </c>
      <c r="N4738" s="132" t="str">
        <f t="shared" si="73"/>
        <v xml:space="preserve"> 4559</v>
      </c>
      <c r="O4738" s="132" t="str">
        <f>IFERROR(IFERROR(INDEX(Кат!$B:$B,MATCH($N4738,Кат!$I:$I,0)),INDEX(Торг!$B:$B,MATCH($N4738,Торг!$I:$I,0))),"")</f>
        <v/>
      </c>
    </row>
    <row r="4739" spans="1:15" outlineLevel="1">
      <c r="A4739" t="s">
        <v>17471</v>
      </c>
      <c r="C4739" s="191">
        <v>1662</v>
      </c>
      <c r="E4739" t="s">
        <v>2468</v>
      </c>
      <c r="F4739" t="s">
        <v>2461</v>
      </c>
      <c r="G4739" t="s">
        <v>375</v>
      </c>
      <c r="H4739">
        <v>1450</v>
      </c>
      <c r="J4739" t="s">
        <v>22634</v>
      </c>
      <c r="K4739" s="132" t="str">
        <f>IFERROR(IFERROR(INDEX(Кат!$O:$O,MATCH($C4739,Кат!$I:$I,0)),INDEX(Торг!$L:$L,MATCH($C4739,Торг!$I:$I,0))),"")</f>
        <v/>
      </c>
      <c r="L4739" s="132" t="str">
        <f>IFERROR(IFERROR(INDEX(Кат!$A:$A,MATCH($C4739,Кат!$I:$I,0)),INDEX(Торг!$A:$A,MATCH($C4739,Торг!$I:$I,0))),"")</f>
        <v/>
      </c>
      <c r="M4739" s="132" t="str">
        <f>IFERROR(IFERROR(INDEX(Кат!$B:$B,MATCH($C4739,Кат!$I:$I,0)),INDEX(Торг!$B:$B,MATCH($C4739,Торг!$I:$I,0))),"")</f>
        <v/>
      </c>
      <c r="N4739" s="132" t="str">
        <f t="shared" si="73"/>
        <v>NGK 1662</v>
      </c>
      <c r="O4739" s="132" t="str">
        <f>IFERROR(IFERROR(INDEX(Кат!$B:$B,MATCH($N4739,Кат!$I:$I,0)),INDEX(Торг!$B:$B,MATCH($N4739,Торг!$I:$I,0))),"")</f>
        <v/>
      </c>
    </row>
    <row r="4740" spans="1:15" outlineLevel="1">
      <c r="A4740" t="s">
        <v>17472</v>
      </c>
      <c r="C4740" s="191">
        <v>1578</v>
      </c>
      <c r="E4740" t="s">
        <v>25512</v>
      </c>
      <c r="F4740" t="s">
        <v>2461</v>
      </c>
      <c r="G4740" t="s">
        <v>399</v>
      </c>
      <c r="H4740">
        <v>320</v>
      </c>
      <c r="J4740" t="s">
        <v>22634</v>
      </c>
      <c r="K4740" s="132" t="str">
        <f>IFERROR(IFERROR(INDEX(Кат!$O:$O,MATCH($C4740,Кат!$I:$I,0)),INDEX(Торг!$L:$L,MATCH($C4740,Торг!$I:$I,0))),"")</f>
        <v/>
      </c>
      <c r="L4740" s="132" t="str">
        <f>IFERROR(IFERROR(INDEX(Кат!$A:$A,MATCH($C4740,Кат!$I:$I,0)),INDEX(Торг!$A:$A,MATCH($C4740,Торг!$I:$I,0))),"")</f>
        <v/>
      </c>
      <c r="M4740" s="132" t="str">
        <f>IFERROR(IFERROR(INDEX(Кат!$B:$B,MATCH($C4740,Кат!$I:$I,0)),INDEX(Торг!$B:$B,MATCH($C4740,Торг!$I:$I,0))),"")</f>
        <v/>
      </c>
      <c r="N4740" s="132" t="str">
        <f t="shared" si="73"/>
        <v>NGK 1578</v>
      </c>
      <c r="O4740" s="132" t="str">
        <f>IFERROR(IFERROR(INDEX(Кат!$B:$B,MATCH($N4740,Кат!$I:$I,0)),INDEX(Торг!$B:$B,MATCH($N4740,Торг!$I:$I,0))),"")</f>
        <v/>
      </c>
    </row>
    <row r="4741" spans="1:15" outlineLevel="1">
      <c r="A4741" t="s">
        <v>17473</v>
      </c>
      <c r="C4741" s="191">
        <v>91450</v>
      </c>
      <c r="E4741" t="s">
        <v>25513</v>
      </c>
      <c r="F4741" t="s">
        <v>2461</v>
      </c>
      <c r="G4741" t="s">
        <v>399</v>
      </c>
      <c r="H4741">
        <v>550</v>
      </c>
      <c r="J4741" t="s">
        <v>22634</v>
      </c>
      <c r="K4741" s="132" t="str">
        <f>IFERROR(IFERROR(INDEX(Кат!$O:$O,MATCH($C4741,Кат!$I:$I,0)),INDEX(Торг!$L:$L,MATCH($C4741,Торг!$I:$I,0))),"")</f>
        <v/>
      </c>
      <c r="L4741" s="132" t="str">
        <f>IFERROR(IFERROR(INDEX(Кат!$A:$A,MATCH($C4741,Кат!$I:$I,0)),INDEX(Торг!$A:$A,MATCH($C4741,Торг!$I:$I,0))),"")</f>
        <v/>
      </c>
      <c r="M4741" s="132" t="str">
        <f>IFERROR(IFERROR(INDEX(Кат!$B:$B,MATCH($C4741,Кат!$I:$I,0)),INDEX(Торг!$B:$B,MATCH($C4741,Торг!$I:$I,0))),"")</f>
        <v/>
      </c>
      <c r="N4741" s="132" t="str">
        <f t="shared" si="73"/>
        <v>NGK 91450</v>
      </c>
      <c r="O4741" s="132" t="str">
        <f>IFERROR(IFERROR(INDEX(Кат!$B:$B,MATCH($N4741,Кат!$I:$I,0)),INDEX(Торг!$B:$B,MATCH($N4741,Торг!$I:$I,0))),"")</f>
        <v/>
      </c>
    </row>
    <row r="4742" spans="1:15" outlineLevel="1">
      <c r="A4742" t="s">
        <v>31086</v>
      </c>
      <c r="C4742" s="191">
        <v>2262</v>
      </c>
      <c r="E4742" t="s">
        <v>31087</v>
      </c>
      <c r="F4742" t="s">
        <v>2461</v>
      </c>
      <c r="G4742" t="s">
        <v>399</v>
      </c>
      <c r="H4742">
        <v>300</v>
      </c>
      <c r="J4742" t="s">
        <v>22634</v>
      </c>
      <c r="K4742" s="132" t="str">
        <f>IFERROR(IFERROR(INDEX(Кат!$O:$O,MATCH($C4742,Кат!$I:$I,0)),INDEX(Торг!$L:$L,MATCH($C4742,Торг!$I:$I,0))),"")</f>
        <v/>
      </c>
      <c r="L4742" s="132" t="str">
        <f>IFERROR(IFERROR(INDEX(Кат!$A:$A,MATCH($C4742,Кат!$I:$I,0)),INDEX(Торг!$A:$A,MATCH($C4742,Торг!$I:$I,0))),"")</f>
        <v/>
      </c>
      <c r="M4742" s="132" t="str">
        <f>IFERROR(IFERROR(INDEX(Кат!$B:$B,MATCH($C4742,Кат!$I:$I,0)),INDEX(Торг!$B:$B,MATCH($C4742,Торг!$I:$I,0))),"")</f>
        <v/>
      </c>
      <c r="N4742" s="132" t="str">
        <f t="shared" si="73"/>
        <v>NGK 2262</v>
      </c>
      <c r="O4742" s="132" t="str">
        <f>IFERROR(IFERROR(INDEX(Кат!$B:$B,MATCH($N4742,Кат!$I:$I,0)),INDEX(Торг!$B:$B,MATCH($N4742,Торг!$I:$I,0))),"")</f>
        <v/>
      </c>
    </row>
    <row r="4743" spans="1:15" outlineLevel="1">
      <c r="A4743" t="s">
        <v>17474</v>
      </c>
      <c r="C4743" s="191">
        <v>4388</v>
      </c>
      <c r="E4743" t="s">
        <v>6679</v>
      </c>
      <c r="F4743" t="s">
        <v>2461</v>
      </c>
      <c r="G4743" t="s">
        <v>375</v>
      </c>
      <c r="H4743">
        <v>2750</v>
      </c>
      <c r="J4743" t="s">
        <v>22634</v>
      </c>
      <c r="K4743" s="132" t="str">
        <f>IFERROR(IFERROR(INDEX(Кат!$O:$O,MATCH($C4743,Кат!$I:$I,0)),INDEX(Торг!$L:$L,MATCH($C4743,Торг!$I:$I,0))),"")</f>
        <v/>
      </c>
      <c r="L4743" s="132" t="str">
        <f>IFERROR(IFERROR(INDEX(Кат!$A:$A,MATCH($C4743,Кат!$I:$I,0)),INDEX(Торг!$A:$A,MATCH($C4743,Торг!$I:$I,0))),"")</f>
        <v/>
      </c>
      <c r="M4743" s="132" t="str">
        <f>IFERROR(IFERROR(INDEX(Кат!$B:$B,MATCH($C4743,Кат!$I:$I,0)),INDEX(Торг!$B:$B,MATCH($C4743,Торг!$I:$I,0))),"")</f>
        <v/>
      </c>
      <c r="N4743" s="132" t="str">
        <f t="shared" si="73"/>
        <v>NGK 4388</v>
      </c>
      <c r="O4743" s="132" t="str">
        <f>IFERROR(IFERROR(INDEX(Кат!$B:$B,MATCH($N4743,Кат!$I:$I,0)),INDEX(Торг!$B:$B,MATCH($N4743,Торг!$I:$I,0))),"")</f>
        <v/>
      </c>
    </row>
    <row r="4744" spans="1:15" outlineLevel="1">
      <c r="A4744" t="s">
        <v>17475</v>
      </c>
      <c r="C4744" s="191">
        <v>6717</v>
      </c>
      <c r="E4744" t="s">
        <v>6680</v>
      </c>
      <c r="F4744" t="s">
        <v>2461</v>
      </c>
      <c r="G4744" t="s">
        <v>375</v>
      </c>
      <c r="H4744">
        <v>2000</v>
      </c>
      <c r="J4744" t="s">
        <v>22634</v>
      </c>
      <c r="K4744" s="132" t="str">
        <f>IFERROR(IFERROR(INDEX(Кат!$O:$O,MATCH($C4744,Кат!$I:$I,0)),INDEX(Торг!$L:$L,MATCH($C4744,Торг!$I:$I,0))),"")</f>
        <v/>
      </c>
      <c r="L4744" s="132" t="str">
        <f>IFERROR(IFERROR(INDEX(Кат!$A:$A,MATCH($C4744,Кат!$I:$I,0)),INDEX(Торг!$A:$A,MATCH($C4744,Торг!$I:$I,0))),"")</f>
        <v/>
      </c>
      <c r="M4744" s="132" t="str">
        <f>IFERROR(IFERROR(INDEX(Кат!$B:$B,MATCH($C4744,Кат!$I:$I,0)),INDEX(Торг!$B:$B,MATCH($C4744,Торг!$I:$I,0))),"")</f>
        <v/>
      </c>
      <c r="N4744" s="132" t="str">
        <f t="shared" ref="N4744:N4807" si="74">_xlfn.CONCAT(F4744," ",C4744)</f>
        <v>NGK 6717</v>
      </c>
      <c r="O4744" s="132" t="str">
        <f>IFERROR(IFERROR(INDEX(Кат!$B:$B,MATCH($N4744,Кат!$I:$I,0)),INDEX(Торг!$B:$B,MATCH($N4744,Торг!$I:$I,0))),"")</f>
        <v/>
      </c>
    </row>
    <row r="4745" spans="1:15" outlineLevel="1">
      <c r="A4745" t="s">
        <v>28782</v>
      </c>
      <c r="C4745" s="191">
        <v>6962</v>
      </c>
      <c r="E4745" t="s">
        <v>2469</v>
      </c>
      <c r="F4745" t="s">
        <v>2461</v>
      </c>
      <c r="G4745" t="s">
        <v>399</v>
      </c>
      <c r="H4745">
        <v>260</v>
      </c>
      <c r="J4745" t="s">
        <v>22634</v>
      </c>
      <c r="K4745" s="132" t="str">
        <f>IFERROR(IFERROR(INDEX(Кат!$O:$O,MATCH($C4745,Кат!$I:$I,0)),INDEX(Торг!$L:$L,MATCH($C4745,Торг!$I:$I,0))),"")</f>
        <v/>
      </c>
      <c r="L4745" s="132" t="str">
        <f>IFERROR(IFERROR(INDEX(Кат!$A:$A,MATCH($C4745,Кат!$I:$I,0)),INDEX(Торг!$A:$A,MATCH($C4745,Торг!$I:$I,0))),"")</f>
        <v/>
      </c>
      <c r="M4745" s="132" t="str">
        <f>IFERROR(IFERROR(INDEX(Кат!$B:$B,MATCH($C4745,Кат!$I:$I,0)),INDEX(Торг!$B:$B,MATCH($C4745,Торг!$I:$I,0))),"")</f>
        <v/>
      </c>
      <c r="N4745" s="132" t="str">
        <f t="shared" si="74"/>
        <v>NGK 6962</v>
      </c>
      <c r="O4745" s="132" t="str">
        <f>IFERROR(IFERROR(INDEX(Кат!$B:$B,MATCH($N4745,Кат!$I:$I,0)),INDEX(Торг!$B:$B,MATCH($N4745,Торг!$I:$I,0))),"")</f>
        <v/>
      </c>
    </row>
    <row r="4746" spans="1:15">
      <c r="A4746" t="s">
        <v>17476</v>
      </c>
      <c r="C4746" s="191">
        <v>4856</v>
      </c>
      <c r="E4746" t="s">
        <v>2469</v>
      </c>
      <c r="F4746" t="s">
        <v>2461</v>
      </c>
      <c r="G4746" t="s">
        <v>375</v>
      </c>
      <c r="H4746">
        <v>1150</v>
      </c>
      <c r="J4746" t="s">
        <v>22634</v>
      </c>
      <c r="K4746" s="132" t="str">
        <f>IFERROR(IFERROR(INDEX(Кат!$O:$O,MATCH($C4746,Кат!$I:$I,0)),INDEX(Торг!$L:$L,MATCH($C4746,Торг!$I:$I,0))),"")</f>
        <v/>
      </c>
      <c r="L4746" s="132" t="str">
        <f>IFERROR(IFERROR(INDEX(Кат!$A:$A,MATCH($C4746,Кат!$I:$I,0)),INDEX(Торг!$A:$A,MATCH($C4746,Торг!$I:$I,0))),"")</f>
        <v/>
      </c>
      <c r="M4746" s="132" t="str">
        <f>IFERROR(IFERROR(INDEX(Кат!$B:$B,MATCH($C4746,Кат!$I:$I,0)),INDEX(Торг!$B:$B,MATCH($C4746,Торг!$I:$I,0))),"")</f>
        <v/>
      </c>
      <c r="N4746" s="132" t="str">
        <f t="shared" si="74"/>
        <v>NGK 4856</v>
      </c>
      <c r="O4746" s="132" t="str">
        <f>IFERROR(IFERROR(INDEX(Кат!$B:$B,MATCH($N4746,Кат!$I:$I,0)),INDEX(Торг!$B:$B,MATCH($N4746,Торг!$I:$I,0))),"")</f>
        <v/>
      </c>
    </row>
    <row r="4747" spans="1:15" outlineLevel="1">
      <c r="A4747" t="s">
        <v>28783</v>
      </c>
      <c r="C4747" s="191">
        <v>6376</v>
      </c>
      <c r="E4747" t="s">
        <v>28784</v>
      </c>
      <c r="F4747" t="s">
        <v>2461</v>
      </c>
      <c r="G4747" t="s">
        <v>399</v>
      </c>
      <c r="H4747">
        <v>300</v>
      </c>
      <c r="J4747" t="s">
        <v>22634</v>
      </c>
      <c r="K4747" s="132" t="str">
        <f>IFERROR(IFERROR(INDEX(Кат!$O:$O,MATCH($C4747,Кат!$I:$I,0)),INDEX(Торг!$L:$L,MATCH($C4747,Торг!$I:$I,0))),"")</f>
        <v/>
      </c>
      <c r="L4747" s="132" t="str">
        <f>IFERROR(IFERROR(INDEX(Кат!$A:$A,MATCH($C4747,Кат!$I:$I,0)),INDEX(Торг!$A:$A,MATCH($C4747,Торг!$I:$I,0))),"")</f>
        <v/>
      </c>
      <c r="M4747" s="132" t="str">
        <f>IFERROR(IFERROR(INDEX(Кат!$B:$B,MATCH($C4747,Кат!$I:$I,0)),INDEX(Торг!$B:$B,MATCH($C4747,Торг!$I:$I,0))),"")</f>
        <v/>
      </c>
      <c r="N4747" s="132" t="str">
        <f t="shared" si="74"/>
        <v>NGK 6376</v>
      </c>
      <c r="O4747" s="132" t="str">
        <f>IFERROR(IFERROR(INDEX(Кат!$B:$B,MATCH($N4747,Кат!$I:$I,0)),INDEX(Торг!$B:$B,MATCH($N4747,Торг!$I:$I,0))),"")</f>
        <v/>
      </c>
    </row>
    <row r="4748" spans="1:15" outlineLevel="2">
      <c r="A4748" t="s">
        <v>17477</v>
      </c>
      <c r="C4748" s="191">
        <v>6465</v>
      </c>
      <c r="E4748" t="s">
        <v>6681</v>
      </c>
      <c r="F4748" t="s">
        <v>2461</v>
      </c>
      <c r="G4748" t="s">
        <v>375</v>
      </c>
      <c r="H4748">
        <v>1180</v>
      </c>
      <c r="J4748" t="s">
        <v>22634</v>
      </c>
      <c r="K4748" s="132" t="str">
        <f>IFERROR(IFERROR(INDEX(Кат!$O:$O,MATCH($C4748,Кат!$I:$I,0)),INDEX(Торг!$L:$L,MATCH($C4748,Торг!$I:$I,0))),"")</f>
        <v/>
      </c>
      <c r="L4748" s="132" t="str">
        <f>IFERROR(IFERROR(INDEX(Кат!$A:$A,MATCH($C4748,Кат!$I:$I,0)),INDEX(Торг!$A:$A,MATCH($C4748,Торг!$I:$I,0))),"")</f>
        <v/>
      </c>
      <c r="M4748" s="132" t="str">
        <f>IFERROR(IFERROR(INDEX(Кат!$B:$B,MATCH($C4748,Кат!$I:$I,0)),INDEX(Торг!$B:$B,MATCH($C4748,Торг!$I:$I,0))),"")</f>
        <v/>
      </c>
      <c r="N4748" s="132" t="str">
        <f t="shared" si="74"/>
        <v>NGK 6465</v>
      </c>
      <c r="O4748" s="132" t="str">
        <f>IFERROR(IFERROR(INDEX(Кат!$B:$B,MATCH($N4748,Кат!$I:$I,0)),INDEX(Торг!$B:$B,MATCH($N4748,Торг!$I:$I,0))),"")</f>
        <v/>
      </c>
    </row>
    <row r="4749" spans="1:15" outlineLevel="2">
      <c r="A4749" t="s">
        <v>32995</v>
      </c>
      <c r="C4749" s="191">
        <v>4783</v>
      </c>
      <c r="E4749" t="s">
        <v>32996</v>
      </c>
      <c r="F4749" t="s">
        <v>2461</v>
      </c>
      <c r="G4749" t="s">
        <v>375</v>
      </c>
      <c r="H4749">
        <v>860</v>
      </c>
      <c r="J4749" t="s">
        <v>22634</v>
      </c>
      <c r="K4749" s="132" t="str">
        <f>IFERROR(IFERROR(INDEX(Кат!$O:$O,MATCH($C4749,Кат!$I:$I,0)),INDEX(Торг!$L:$L,MATCH($C4749,Торг!$I:$I,0))),"")</f>
        <v/>
      </c>
      <c r="L4749" s="132" t="str">
        <f>IFERROR(IFERROR(INDEX(Кат!$A:$A,MATCH($C4749,Кат!$I:$I,0)),INDEX(Торг!$A:$A,MATCH($C4749,Торг!$I:$I,0))),"")</f>
        <v/>
      </c>
      <c r="M4749" s="132" t="str">
        <f>IFERROR(IFERROR(INDEX(Кат!$B:$B,MATCH($C4749,Кат!$I:$I,0)),INDEX(Торг!$B:$B,MATCH($C4749,Торг!$I:$I,0))),"")</f>
        <v/>
      </c>
      <c r="N4749" s="132" t="str">
        <f t="shared" si="74"/>
        <v>NGK 4783</v>
      </c>
      <c r="O4749" s="132" t="str">
        <f>IFERROR(IFERROR(INDEX(Кат!$B:$B,MATCH($N4749,Кат!$I:$I,0)),INDEX(Торг!$B:$B,MATCH($N4749,Торг!$I:$I,0))),"")</f>
        <v/>
      </c>
    </row>
    <row r="4750" spans="1:15" outlineLevel="2">
      <c r="A4750" t="s">
        <v>17478</v>
      </c>
      <c r="C4750" s="191">
        <v>3975</v>
      </c>
      <c r="E4750" t="s">
        <v>6682</v>
      </c>
      <c r="F4750" t="s">
        <v>2461</v>
      </c>
      <c r="G4750" t="s">
        <v>375</v>
      </c>
      <c r="H4750">
        <v>930</v>
      </c>
      <c r="J4750" t="s">
        <v>22634</v>
      </c>
      <c r="K4750" s="132" t="str">
        <f>IFERROR(IFERROR(INDEX(Кат!$O:$O,MATCH($C4750,Кат!$I:$I,0)),INDEX(Торг!$L:$L,MATCH($C4750,Торг!$I:$I,0))),"")</f>
        <v>шпак</v>
      </c>
      <c r="L4750" s="132">
        <f>IFERROR(IFERROR(INDEX(Кат!$A:$A,MATCH($C4750,Кат!$I:$I,0)),INDEX(Торг!$A:$A,MATCH($C4750,Торг!$I:$I,0))),"")</f>
        <v>213807</v>
      </c>
      <c r="M4750" s="132">
        <f>IFERROR(IFERROR(INDEX(Кат!$B:$B,MATCH($C4750,Кат!$I:$I,0)),INDEX(Торг!$B:$B,MATCH($C4750,Торг!$I:$I,0))),"")</f>
        <v>4044</v>
      </c>
      <c r="N4750" s="132" t="str">
        <f t="shared" si="74"/>
        <v>NGK 3975</v>
      </c>
      <c r="O4750" s="132" t="str">
        <f>IFERROR(IFERROR(INDEX(Кат!$B:$B,MATCH($N4750,Кат!$I:$I,0)),INDEX(Торг!$B:$B,MATCH($N4750,Торг!$I:$I,0))),"")</f>
        <v/>
      </c>
    </row>
    <row r="4751" spans="1:15" outlineLevel="2">
      <c r="A4751" t="s">
        <v>17479</v>
      </c>
      <c r="C4751" s="191">
        <v>94951</v>
      </c>
      <c r="E4751" t="s">
        <v>6683</v>
      </c>
      <c r="F4751" t="s">
        <v>2461</v>
      </c>
      <c r="G4751" t="s">
        <v>375</v>
      </c>
      <c r="H4751">
        <v>2600</v>
      </c>
      <c r="J4751" t="s">
        <v>22634</v>
      </c>
      <c r="K4751" s="132" t="str">
        <f>IFERROR(IFERROR(INDEX(Кат!$O:$O,MATCH($C4751,Кат!$I:$I,0)),INDEX(Торг!$L:$L,MATCH($C4751,Торг!$I:$I,0))),"")</f>
        <v/>
      </c>
      <c r="L4751" s="132" t="str">
        <f>IFERROR(IFERROR(INDEX(Кат!$A:$A,MATCH($C4751,Кат!$I:$I,0)),INDEX(Торг!$A:$A,MATCH($C4751,Торг!$I:$I,0))),"")</f>
        <v/>
      </c>
      <c r="M4751" s="132" t="str">
        <f>IFERROR(IFERROR(INDEX(Кат!$B:$B,MATCH($C4751,Кат!$I:$I,0)),INDEX(Торг!$B:$B,MATCH($C4751,Торг!$I:$I,0))),"")</f>
        <v/>
      </c>
      <c r="N4751" s="132" t="str">
        <f t="shared" si="74"/>
        <v>NGK 94951</v>
      </c>
      <c r="O4751" s="132" t="str">
        <f>IFERROR(IFERROR(INDEX(Кат!$B:$B,MATCH($N4751,Кат!$I:$I,0)),INDEX(Торг!$B:$B,MATCH($N4751,Торг!$I:$I,0))),"")</f>
        <v/>
      </c>
    </row>
    <row r="4752" spans="1:15" outlineLevel="2">
      <c r="A4752" t="s">
        <v>17480</v>
      </c>
      <c r="C4752" s="191">
        <v>4510</v>
      </c>
      <c r="E4752" t="s">
        <v>6684</v>
      </c>
      <c r="F4752" t="s">
        <v>2461</v>
      </c>
      <c r="G4752" t="s">
        <v>375</v>
      </c>
      <c r="H4752">
        <v>1550</v>
      </c>
      <c r="J4752" t="s">
        <v>22634</v>
      </c>
      <c r="K4752" s="132" t="str">
        <f>IFERROR(IFERROR(INDEX(Кат!$O:$O,MATCH($C4752,Кат!$I:$I,0)),INDEX(Торг!$L:$L,MATCH($C4752,Торг!$I:$I,0))),"")</f>
        <v/>
      </c>
      <c r="L4752" s="132" t="str">
        <f>IFERROR(IFERROR(INDEX(Кат!$A:$A,MATCH($C4752,Кат!$I:$I,0)),INDEX(Торг!$A:$A,MATCH($C4752,Торг!$I:$I,0))),"")</f>
        <v/>
      </c>
      <c r="M4752" s="132" t="str">
        <f>IFERROR(IFERROR(INDEX(Кат!$B:$B,MATCH($C4752,Кат!$I:$I,0)),INDEX(Торг!$B:$B,MATCH($C4752,Торг!$I:$I,0))),"")</f>
        <v/>
      </c>
      <c r="N4752" s="132" t="str">
        <f t="shared" si="74"/>
        <v>NGK 4510</v>
      </c>
      <c r="O4752" s="132" t="str">
        <f>IFERROR(IFERROR(INDEX(Кат!$B:$B,MATCH($N4752,Кат!$I:$I,0)),INDEX(Торг!$B:$B,MATCH($N4752,Торг!$I:$I,0))),"")</f>
        <v/>
      </c>
    </row>
    <row r="4753" spans="1:15" outlineLevel="2">
      <c r="A4753" t="s">
        <v>17481</v>
      </c>
      <c r="C4753" s="191">
        <v>7281</v>
      </c>
      <c r="E4753" t="s">
        <v>2470</v>
      </c>
      <c r="F4753" t="s">
        <v>2461</v>
      </c>
      <c r="G4753" t="s">
        <v>375</v>
      </c>
      <c r="H4753">
        <v>1200</v>
      </c>
      <c r="J4753" t="s">
        <v>22634</v>
      </c>
      <c r="K4753" s="132" t="str">
        <f>IFERROR(IFERROR(INDEX(Кат!$O:$O,MATCH($C4753,Кат!$I:$I,0)),INDEX(Торг!$L:$L,MATCH($C4753,Торг!$I:$I,0))),"")</f>
        <v/>
      </c>
      <c r="L4753" s="132" t="str">
        <f>IFERROR(IFERROR(INDEX(Кат!$A:$A,MATCH($C4753,Кат!$I:$I,0)),INDEX(Торг!$A:$A,MATCH($C4753,Торг!$I:$I,0))),"")</f>
        <v/>
      </c>
      <c r="M4753" s="132" t="str">
        <f>IFERROR(IFERROR(INDEX(Кат!$B:$B,MATCH($C4753,Кат!$I:$I,0)),INDEX(Торг!$B:$B,MATCH($C4753,Торг!$I:$I,0))),"")</f>
        <v/>
      </c>
      <c r="N4753" s="132" t="str">
        <f t="shared" si="74"/>
        <v>NGK 7281</v>
      </c>
      <c r="O4753" s="132" t="str">
        <f>IFERROR(IFERROR(INDEX(Кат!$B:$B,MATCH($N4753,Кат!$I:$I,0)),INDEX(Торг!$B:$B,MATCH($N4753,Торг!$I:$I,0))),"")</f>
        <v/>
      </c>
    </row>
    <row r="4754" spans="1:15" outlineLevel="1">
      <c r="A4754" t="s">
        <v>26387</v>
      </c>
      <c r="C4754" s="191"/>
      <c r="E4754" t="s">
        <v>26388</v>
      </c>
      <c r="J4754" t="s">
        <v>22634</v>
      </c>
      <c r="K4754" s="132" t="str">
        <f>IFERROR(IFERROR(INDEX(Кат!$O:$O,MATCH($C4754,Кат!$I:$I,0)),INDEX(Торг!$L:$L,MATCH($C4754,Торг!$I:$I,0))),"")</f>
        <v/>
      </c>
      <c r="L4754" s="132" t="str">
        <f>IFERROR(IFERROR(INDEX(Кат!$A:$A,MATCH($C4754,Кат!$I:$I,0)),INDEX(Торг!$A:$A,MATCH($C4754,Торг!$I:$I,0))),"")</f>
        <v/>
      </c>
      <c r="M4754" s="132" t="str">
        <f>IFERROR(IFERROR(INDEX(Кат!$B:$B,MATCH($C4754,Кат!$I:$I,0)),INDEX(Торг!$B:$B,MATCH($C4754,Торг!$I:$I,0))),"")</f>
        <v/>
      </c>
      <c r="N4754" s="132" t="str">
        <f t="shared" si="74"/>
        <v xml:space="preserve"> </v>
      </c>
      <c r="O4754" s="132" t="str">
        <f>IFERROR(IFERROR(INDEX(Кат!$B:$B,MATCH($N4754,Кат!$I:$I,0)),INDEX(Торг!$B:$B,MATCH($N4754,Торг!$I:$I,0))),"")</f>
        <v/>
      </c>
    </row>
    <row r="4755" spans="1:15" outlineLevel="2">
      <c r="A4755" t="s">
        <v>26389</v>
      </c>
      <c r="C4755" s="191" t="s">
        <v>26390</v>
      </c>
      <c r="E4755" t="s">
        <v>26391</v>
      </c>
      <c r="F4755" t="s">
        <v>26388</v>
      </c>
      <c r="G4755" t="s">
        <v>399</v>
      </c>
      <c r="H4755">
        <v>80</v>
      </c>
      <c r="J4755" t="s">
        <v>22634</v>
      </c>
      <c r="K4755" s="132" t="str">
        <f>IFERROR(IFERROR(INDEX(Кат!$O:$O,MATCH($C4755,Кат!$I:$I,0)),INDEX(Торг!$L:$L,MATCH($C4755,Торг!$I:$I,0))),"")</f>
        <v/>
      </c>
      <c r="L4755" s="132" t="str">
        <f>IFERROR(IFERROR(INDEX(Кат!$A:$A,MATCH($C4755,Кат!$I:$I,0)),INDEX(Торг!$A:$A,MATCH($C4755,Торг!$I:$I,0))),"")</f>
        <v/>
      </c>
      <c r="M4755" s="132" t="str">
        <f>IFERROR(IFERROR(INDEX(Кат!$B:$B,MATCH($C4755,Кат!$I:$I,0)),INDEX(Торг!$B:$B,MATCH($C4755,Торг!$I:$I,0))),"")</f>
        <v/>
      </c>
      <c r="N4755" s="132" t="str">
        <f t="shared" si="74"/>
        <v>NGN V0080</v>
      </c>
      <c r="O4755" s="132" t="str">
        <f>IFERROR(IFERROR(INDEX(Кат!$B:$B,MATCH($N4755,Кат!$I:$I,0)),INDEX(Торг!$B:$B,MATCH($N4755,Торг!$I:$I,0))),"")</f>
        <v/>
      </c>
    </row>
    <row r="4756" spans="1:15" outlineLevel="2">
      <c r="A4756" t="s">
        <v>24122</v>
      </c>
      <c r="C4756" s="191"/>
      <c r="E4756" t="s">
        <v>24123</v>
      </c>
      <c r="J4756" t="s">
        <v>22634</v>
      </c>
      <c r="K4756" s="132" t="str">
        <f>IFERROR(IFERROR(INDEX(Кат!$O:$O,MATCH($C4756,Кат!$I:$I,0)),INDEX(Торг!$L:$L,MATCH($C4756,Торг!$I:$I,0))),"")</f>
        <v/>
      </c>
      <c r="L4756" s="132" t="str">
        <f>IFERROR(IFERROR(INDEX(Кат!$A:$A,MATCH($C4756,Кат!$I:$I,0)),INDEX(Торг!$A:$A,MATCH($C4756,Торг!$I:$I,0))),"")</f>
        <v/>
      </c>
      <c r="M4756" s="132" t="str">
        <f>IFERROR(IFERROR(INDEX(Кат!$B:$B,MATCH($C4756,Кат!$I:$I,0)),INDEX(Торг!$B:$B,MATCH($C4756,Торг!$I:$I,0))),"")</f>
        <v/>
      </c>
      <c r="N4756" s="132" t="str">
        <f t="shared" si="74"/>
        <v xml:space="preserve"> </v>
      </c>
      <c r="O4756" s="132" t="str">
        <f>IFERROR(IFERROR(INDEX(Кат!$B:$B,MATCH($N4756,Кат!$I:$I,0)),INDEX(Торг!$B:$B,MATCH($N4756,Торг!$I:$I,0))),"")</f>
        <v/>
      </c>
    </row>
    <row r="4757" spans="1:15" outlineLevel="1">
      <c r="A4757" t="s">
        <v>17482</v>
      </c>
      <c r="C4757" s="191" t="s">
        <v>4500</v>
      </c>
      <c r="E4757" t="s">
        <v>6685</v>
      </c>
      <c r="F4757" t="s">
        <v>2473</v>
      </c>
      <c r="G4757" t="s">
        <v>375</v>
      </c>
      <c r="H4757">
        <v>3300</v>
      </c>
      <c r="J4757" t="s">
        <v>22634</v>
      </c>
      <c r="K4757" s="132" t="str">
        <f>IFERROR(IFERROR(INDEX(Кат!$O:$O,MATCH($C4757,Кат!$I:$I,0)),INDEX(Торг!$L:$L,MATCH($C4757,Торг!$I:$I,0))),"")</f>
        <v>шпак</v>
      </c>
      <c r="L4757" s="132">
        <f>IFERROR(IFERROR(INDEX(Кат!$A:$A,MATCH($C4757,Кат!$I:$I,0)),INDEX(Торг!$A:$A,MATCH($C4757,Торг!$I:$I,0))),"")</f>
        <v>219617</v>
      </c>
      <c r="M4757" s="132">
        <f>IFERROR(IFERROR(INDEX(Кат!$B:$B,MATCH($C4757,Кат!$I:$I,0)),INDEX(Торг!$B:$B,MATCH($C4757,Торг!$I:$I,0))),"")</f>
        <v>29607</v>
      </c>
      <c r="N4757" s="132" t="str">
        <f t="shared" si="74"/>
        <v>NiBK FN43551</v>
      </c>
      <c r="O4757" s="132" t="str">
        <f>IFERROR(IFERROR(INDEX(Кат!$B:$B,MATCH($N4757,Кат!$I:$I,0)),INDEX(Торг!$B:$B,MATCH($N4757,Торг!$I:$I,0))),"")</f>
        <v/>
      </c>
    </row>
    <row r="4758" spans="1:15" outlineLevel="2">
      <c r="A4758" t="s">
        <v>17483</v>
      </c>
      <c r="C4758" s="191" t="s">
        <v>4501</v>
      </c>
      <c r="E4758" t="s">
        <v>6686</v>
      </c>
      <c r="F4758" t="s">
        <v>2473</v>
      </c>
      <c r="G4758" t="s">
        <v>375</v>
      </c>
      <c r="H4758">
        <v>2250</v>
      </c>
      <c r="J4758" t="s">
        <v>22634</v>
      </c>
      <c r="K4758" s="132" t="str">
        <f>IFERROR(IFERROR(INDEX(Кат!$O:$O,MATCH($C4758,Кат!$I:$I,0)),INDEX(Торг!$L:$L,MATCH($C4758,Торг!$I:$I,0))),"")</f>
        <v/>
      </c>
      <c r="L4758" s="132" t="str">
        <f>IFERROR(IFERROR(INDEX(Кат!$A:$A,MATCH($C4758,Кат!$I:$I,0)),INDEX(Торг!$A:$A,MATCH($C4758,Торг!$I:$I,0))),"")</f>
        <v/>
      </c>
      <c r="M4758" s="132" t="str">
        <f>IFERROR(IFERROR(INDEX(Кат!$B:$B,MATCH($C4758,Кат!$I:$I,0)),INDEX(Торг!$B:$B,MATCH($C4758,Торг!$I:$I,0))),"")</f>
        <v/>
      </c>
      <c r="N4758" s="132" t="str">
        <f t="shared" si="74"/>
        <v>NiBK FN0511</v>
      </c>
      <c r="O4758" s="132" t="str">
        <f>IFERROR(IFERROR(INDEX(Кат!$B:$B,MATCH($N4758,Кат!$I:$I,0)),INDEX(Торг!$B:$B,MATCH($N4758,Торг!$I:$I,0))),"")</f>
        <v/>
      </c>
    </row>
    <row r="4759" spans="1:15" outlineLevel="1">
      <c r="A4759" t="s">
        <v>17484</v>
      </c>
      <c r="C4759" s="191" t="s">
        <v>2471</v>
      </c>
      <c r="E4759" t="s">
        <v>2472</v>
      </c>
      <c r="F4759" t="s">
        <v>2473</v>
      </c>
      <c r="G4759" t="s">
        <v>375</v>
      </c>
      <c r="H4759">
        <v>2550</v>
      </c>
      <c r="J4759" t="s">
        <v>22634</v>
      </c>
      <c r="K4759" s="132" t="str">
        <f>IFERROR(IFERROR(INDEX(Кат!$O:$O,MATCH($C4759,Кат!$I:$I,0)),INDEX(Торг!$L:$L,MATCH($C4759,Торг!$I:$I,0))),"")</f>
        <v>шпак</v>
      </c>
      <c r="L4759" s="132">
        <f>IFERROR(IFERROR(INDEX(Кат!$A:$A,MATCH($C4759,Кат!$I:$I,0)),INDEX(Торг!$A:$A,MATCH($C4759,Торг!$I:$I,0))),"")</f>
        <v>219616</v>
      </c>
      <c r="M4759" s="132">
        <f>IFERROR(IFERROR(INDEX(Кат!$B:$B,MATCH($C4759,Кат!$I:$I,0)),INDEX(Торг!$B:$B,MATCH($C4759,Торг!$I:$I,0))),"")</f>
        <v>29609</v>
      </c>
      <c r="N4759" s="132" t="str">
        <f t="shared" si="74"/>
        <v>NiBK FN1255</v>
      </c>
      <c r="O4759" s="132" t="str">
        <f>IFERROR(IFERROR(INDEX(Кат!$B:$B,MATCH($N4759,Кат!$I:$I,0)),INDEX(Торг!$B:$B,MATCH($N4759,Торг!$I:$I,0))),"")</f>
        <v/>
      </c>
    </row>
    <row r="4760" spans="1:15" outlineLevel="2">
      <c r="A4760" t="s">
        <v>17485</v>
      </c>
      <c r="C4760" s="191" t="s">
        <v>90</v>
      </c>
      <c r="E4760" t="s">
        <v>2474</v>
      </c>
      <c r="F4760" t="s">
        <v>2473</v>
      </c>
      <c r="G4760" t="s">
        <v>375</v>
      </c>
      <c r="H4760">
        <v>1900</v>
      </c>
      <c r="J4760" t="s">
        <v>22634</v>
      </c>
      <c r="K4760" s="132" t="str">
        <f>IFERROR(IFERROR(INDEX(Кат!$O:$O,MATCH($C4760,Кат!$I:$I,0)),INDEX(Торг!$L:$L,MATCH($C4760,Торг!$I:$I,0))),"")</f>
        <v>шпак</v>
      </c>
      <c r="L4760" s="132">
        <f>IFERROR(IFERROR(INDEX(Кат!$A:$A,MATCH($C4760,Кат!$I:$I,0)),INDEX(Торг!$A:$A,MATCH($C4760,Торг!$I:$I,0))),"")</f>
        <v>158047</v>
      </c>
      <c r="M4760" s="132">
        <f>IFERROR(IFERROR(INDEX(Кат!$B:$B,MATCH($C4760,Кат!$I:$I,0)),INDEX(Торг!$B:$B,MATCH($C4760,Торг!$I:$I,0))),"")</f>
        <v>1714</v>
      </c>
      <c r="N4760" s="132" t="str">
        <f t="shared" si="74"/>
        <v>NiBK PN0223W</v>
      </c>
      <c r="O4760" s="132" t="str">
        <f>IFERROR(IFERROR(INDEX(Кат!$B:$B,MATCH($N4760,Кат!$I:$I,0)),INDEX(Торг!$B:$B,MATCH($N4760,Торг!$I:$I,0))),"")</f>
        <v/>
      </c>
    </row>
    <row r="4761" spans="1:15" outlineLevel="2">
      <c r="A4761" t="s">
        <v>17486</v>
      </c>
      <c r="C4761" s="191" t="s">
        <v>2475</v>
      </c>
      <c r="E4761" t="s">
        <v>2476</v>
      </c>
      <c r="F4761" t="s">
        <v>2473</v>
      </c>
      <c r="G4761" t="s">
        <v>375</v>
      </c>
      <c r="H4761">
        <v>2150</v>
      </c>
      <c r="J4761" t="s">
        <v>22634</v>
      </c>
      <c r="K4761" s="132" t="str">
        <f>IFERROR(IFERROR(INDEX(Кат!$O:$O,MATCH($C4761,Кат!$I:$I,0)),INDEX(Торг!$L:$L,MATCH($C4761,Торг!$I:$I,0))),"")</f>
        <v/>
      </c>
      <c r="L4761" s="132" t="str">
        <f>IFERROR(IFERROR(INDEX(Кат!$A:$A,MATCH($C4761,Кат!$I:$I,0)),INDEX(Торг!$A:$A,MATCH($C4761,Торг!$I:$I,0))),"")</f>
        <v/>
      </c>
      <c r="M4761" s="132" t="str">
        <f>IFERROR(IFERROR(INDEX(Кат!$B:$B,MATCH($C4761,Кат!$I:$I,0)),INDEX(Торг!$B:$B,MATCH($C4761,Торг!$I:$I,0))),"")</f>
        <v/>
      </c>
      <c r="N4761" s="132" t="str">
        <f t="shared" si="74"/>
        <v>NiBK PN0230</v>
      </c>
      <c r="O4761" s="132" t="str">
        <f>IFERROR(IFERROR(INDEX(Кат!$B:$B,MATCH($N4761,Кат!$I:$I,0)),INDEX(Торг!$B:$B,MATCH($N4761,Торг!$I:$I,0))),"")</f>
        <v/>
      </c>
    </row>
    <row r="4762" spans="1:15" outlineLevel="1">
      <c r="A4762" t="s">
        <v>17487</v>
      </c>
      <c r="C4762" s="191" t="s">
        <v>2477</v>
      </c>
      <c r="E4762" t="s">
        <v>2478</v>
      </c>
      <c r="F4762" t="s">
        <v>2473</v>
      </c>
      <c r="G4762" t="s">
        <v>375</v>
      </c>
      <c r="H4762">
        <v>2550</v>
      </c>
      <c r="J4762" t="s">
        <v>22634</v>
      </c>
      <c r="K4762" s="132" t="str">
        <f>IFERROR(IFERROR(INDEX(Кат!$O:$O,MATCH($C4762,Кат!$I:$I,0)),INDEX(Торг!$L:$L,MATCH($C4762,Торг!$I:$I,0))),"")</f>
        <v>шпак</v>
      </c>
      <c r="L4762" s="132">
        <f>IFERROR(IFERROR(INDEX(Кат!$A:$A,MATCH($C4762,Кат!$I:$I,0)),INDEX(Торг!$A:$A,MATCH($C4762,Торг!$I:$I,0))),"")</f>
        <v>219618</v>
      </c>
      <c r="M4762" s="132">
        <f>IFERROR(IFERROR(INDEX(Кат!$B:$B,MATCH($C4762,Кат!$I:$I,0)),INDEX(Торг!$B:$B,MATCH($C4762,Торг!$I:$I,0))),"")</f>
        <v>29612</v>
      </c>
      <c r="N4762" s="132" t="str">
        <f t="shared" si="74"/>
        <v>NiBK PN9805</v>
      </c>
      <c r="O4762" s="132" t="str">
        <f>IFERROR(IFERROR(INDEX(Кат!$B:$B,MATCH($N4762,Кат!$I:$I,0)),INDEX(Торг!$B:$B,MATCH($N4762,Торг!$I:$I,0))),"")</f>
        <v/>
      </c>
    </row>
    <row r="4763" spans="1:15" outlineLevel="2">
      <c r="A4763" t="s">
        <v>30447</v>
      </c>
      <c r="C4763" s="191" t="s">
        <v>30448</v>
      </c>
      <c r="E4763" t="s">
        <v>30449</v>
      </c>
      <c r="F4763" t="s">
        <v>2473</v>
      </c>
      <c r="G4763" t="s">
        <v>375</v>
      </c>
      <c r="H4763">
        <v>2500</v>
      </c>
      <c r="J4763" t="s">
        <v>22634</v>
      </c>
      <c r="K4763" s="132" t="str">
        <f>IFERROR(IFERROR(INDEX(Кат!$O:$O,MATCH($C4763,Кат!$I:$I,0)),INDEX(Торг!$L:$L,MATCH($C4763,Торг!$I:$I,0))),"")</f>
        <v/>
      </c>
      <c r="L4763" s="132" t="str">
        <f>IFERROR(IFERROR(INDEX(Кат!$A:$A,MATCH($C4763,Кат!$I:$I,0)),INDEX(Торг!$A:$A,MATCH($C4763,Торг!$I:$I,0))),"")</f>
        <v/>
      </c>
      <c r="M4763" s="132" t="str">
        <f>IFERROR(IFERROR(INDEX(Кат!$B:$B,MATCH($C4763,Кат!$I:$I,0)),INDEX(Торг!$B:$B,MATCH($C4763,Торг!$I:$I,0))),"")</f>
        <v/>
      </c>
      <c r="N4763" s="132" t="str">
        <f t="shared" si="74"/>
        <v>NiBK PN2452</v>
      </c>
      <c r="O4763" s="132" t="str">
        <f>IFERROR(IFERROR(INDEX(Кат!$B:$B,MATCH($N4763,Кат!$I:$I,0)),INDEX(Торг!$B:$B,MATCH($N4763,Торг!$I:$I,0))),"")</f>
        <v/>
      </c>
    </row>
    <row r="4764" spans="1:15" outlineLevel="1">
      <c r="A4764" t="s">
        <v>17488</v>
      </c>
      <c r="C4764" s="191" t="s">
        <v>6687</v>
      </c>
      <c r="E4764" t="s">
        <v>6688</v>
      </c>
      <c r="F4764" t="s">
        <v>2473</v>
      </c>
      <c r="G4764" t="s">
        <v>375</v>
      </c>
      <c r="H4764">
        <v>2600</v>
      </c>
      <c r="J4764" t="s">
        <v>22634</v>
      </c>
      <c r="K4764" s="132" t="str">
        <f>IFERROR(IFERROR(INDEX(Кат!$O:$O,MATCH($C4764,Кат!$I:$I,0)),INDEX(Торг!$L:$L,MATCH($C4764,Торг!$I:$I,0))),"")</f>
        <v/>
      </c>
      <c r="L4764" s="132" t="str">
        <f>IFERROR(IFERROR(INDEX(Кат!$A:$A,MATCH($C4764,Кат!$I:$I,0)),INDEX(Торг!$A:$A,MATCH($C4764,Торг!$I:$I,0))),"")</f>
        <v/>
      </c>
      <c r="M4764" s="132" t="str">
        <f>IFERROR(IFERROR(INDEX(Кат!$B:$B,MATCH($C4764,Кат!$I:$I,0)),INDEX(Торг!$B:$B,MATCH($C4764,Торг!$I:$I,0))),"")</f>
        <v/>
      </c>
      <c r="N4764" s="132" t="str">
        <f t="shared" si="74"/>
        <v>NiBK PN0148W</v>
      </c>
      <c r="O4764" s="132" t="str">
        <f>IFERROR(IFERROR(INDEX(Кат!$B:$B,MATCH($N4764,Кат!$I:$I,0)),INDEX(Торг!$B:$B,MATCH($N4764,Торг!$I:$I,0))),"")</f>
        <v/>
      </c>
    </row>
    <row r="4765" spans="1:15" outlineLevel="2">
      <c r="A4765" t="s">
        <v>17489</v>
      </c>
      <c r="C4765" s="191" t="s">
        <v>4502</v>
      </c>
      <c r="E4765" t="s">
        <v>25941</v>
      </c>
      <c r="F4765" t="s">
        <v>2473</v>
      </c>
      <c r="G4765" t="s">
        <v>375</v>
      </c>
      <c r="H4765">
        <v>7900</v>
      </c>
      <c r="J4765" t="s">
        <v>22634</v>
      </c>
      <c r="K4765" s="132" t="str">
        <f>IFERROR(IFERROR(INDEX(Кат!$O:$O,MATCH($C4765,Кат!$I:$I,0)),INDEX(Торг!$L:$L,MATCH($C4765,Торг!$I:$I,0))),"")</f>
        <v/>
      </c>
      <c r="L4765" s="132" t="str">
        <f>IFERROR(IFERROR(INDEX(Кат!$A:$A,MATCH($C4765,Кат!$I:$I,0)),INDEX(Торг!$A:$A,MATCH($C4765,Торг!$I:$I,0))),"")</f>
        <v/>
      </c>
      <c r="M4765" s="132" t="str">
        <f>IFERROR(IFERROR(INDEX(Кат!$B:$B,MATCH($C4765,Кат!$I:$I,0)),INDEX(Торг!$B:$B,MATCH($C4765,Торг!$I:$I,0))),"")</f>
        <v/>
      </c>
      <c r="N4765" s="132" t="str">
        <f t="shared" si="74"/>
        <v>NiBK RN1187</v>
      </c>
      <c r="O4765" s="132" t="str">
        <f>IFERROR(IFERROR(INDEX(Кат!$B:$B,MATCH($N4765,Кат!$I:$I,0)),INDEX(Торг!$B:$B,MATCH($N4765,Торг!$I:$I,0))),"")</f>
        <v/>
      </c>
    </row>
    <row r="4766" spans="1:15" outlineLevel="2">
      <c r="A4766" t="s">
        <v>24124</v>
      </c>
      <c r="C4766" s="191"/>
      <c r="E4766" t="s">
        <v>23346</v>
      </c>
      <c r="J4766" t="s">
        <v>22634</v>
      </c>
      <c r="K4766" s="132" t="str">
        <f>IFERROR(IFERROR(INDEX(Кат!$O:$O,MATCH($C4766,Кат!$I:$I,0)),INDEX(Торг!$L:$L,MATCH($C4766,Торг!$I:$I,0))),"")</f>
        <v/>
      </c>
      <c r="L4766" s="132" t="str">
        <f>IFERROR(IFERROR(INDEX(Кат!$A:$A,MATCH($C4766,Кат!$I:$I,0)),INDEX(Торг!$A:$A,MATCH($C4766,Торг!$I:$I,0))),"")</f>
        <v/>
      </c>
      <c r="M4766" s="132" t="str">
        <f>IFERROR(IFERROR(INDEX(Кат!$B:$B,MATCH($C4766,Кат!$I:$I,0)),INDEX(Торг!$B:$B,MATCH($C4766,Торг!$I:$I,0))),"")</f>
        <v/>
      </c>
      <c r="N4766" s="132" t="str">
        <f t="shared" si="74"/>
        <v xml:space="preserve"> </v>
      </c>
      <c r="O4766" s="132" t="str">
        <f>IFERROR(IFERROR(INDEX(Кат!$B:$B,MATCH($N4766,Кат!$I:$I,0)),INDEX(Торг!$B:$B,MATCH($N4766,Торг!$I:$I,0))),"")</f>
        <v/>
      </c>
    </row>
    <row r="4767" spans="1:15" outlineLevel="2">
      <c r="A4767" t="s">
        <v>30232</v>
      </c>
      <c r="C4767" s="191" t="s">
        <v>30233</v>
      </c>
      <c r="E4767" t="s">
        <v>30234</v>
      </c>
      <c r="F4767" t="s">
        <v>23346</v>
      </c>
      <c r="G4767" t="s">
        <v>399</v>
      </c>
      <c r="H4767">
        <v>480</v>
      </c>
      <c r="J4767" t="s">
        <v>22634</v>
      </c>
      <c r="K4767" s="132" t="str">
        <f>IFERROR(IFERROR(INDEX(Кат!$O:$O,MATCH($C4767,Кат!$I:$I,0)),INDEX(Торг!$L:$L,MATCH($C4767,Торг!$I:$I,0))),"")</f>
        <v/>
      </c>
      <c r="L4767" s="132" t="str">
        <f>IFERROR(IFERROR(INDEX(Кат!$A:$A,MATCH($C4767,Кат!$I:$I,0)),INDEX(Торг!$A:$A,MATCH($C4767,Торг!$I:$I,0))),"")</f>
        <v/>
      </c>
      <c r="M4767" s="132" t="str">
        <f>IFERROR(IFERROR(INDEX(Кат!$B:$B,MATCH($C4767,Кат!$I:$I,0)),INDEX(Торг!$B:$B,MATCH($C4767,Торг!$I:$I,0))),"")</f>
        <v/>
      </c>
      <c r="N4767" s="132" t="str">
        <f t="shared" si="74"/>
        <v>NISSAN 31375-31X03</v>
      </c>
      <c r="O4767" s="132" t="str">
        <f>IFERROR(IFERROR(INDEX(Кат!$B:$B,MATCH($N4767,Кат!$I:$I,0)),INDEX(Торг!$B:$B,MATCH($N4767,Торг!$I:$I,0))),"")</f>
        <v/>
      </c>
    </row>
    <row r="4768" spans="1:15" outlineLevel="2">
      <c r="A4768" t="s">
        <v>23347</v>
      </c>
      <c r="C4768" s="191" t="s">
        <v>23348</v>
      </c>
      <c r="E4768" t="s">
        <v>25125</v>
      </c>
      <c r="F4768" t="s">
        <v>23346</v>
      </c>
      <c r="G4768" t="s">
        <v>399</v>
      </c>
      <c r="H4768">
        <v>830</v>
      </c>
      <c r="J4768" t="s">
        <v>22634</v>
      </c>
      <c r="K4768" s="132" t="str">
        <f>IFERROR(IFERROR(INDEX(Кат!$O:$O,MATCH($C4768,Кат!$I:$I,0)),INDEX(Торг!$L:$L,MATCH($C4768,Торг!$I:$I,0))),"")</f>
        <v/>
      </c>
      <c r="L4768" s="132" t="str">
        <f>IFERROR(IFERROR(INDEX(Кат!$A:$A,MATCH($C4768,Кат!$I:$I,0)),INDEX(Торг!$A:$A,MATCH($C4768,Торг!$I:$I,0))),"")</f>
        <v/>
      </c>
      <c r="M4768" s="132" t="str">
        <f>IFERROR(IFERROR(INDEX(Кат!$B:$B,MATCH($C4768,Кат!$I:$I,0)),INDEX(Торг!$B:$B,MATCH($C4768,Торг!$I:$I,0))),"")</f>
        <v/>
      </c>
      <c r="N4768" s="132" t="str">
        <f t="shared" si="74"/>
        <v>NISSAN 31726-28X0A</v>
      </c>
      <c r="O4768" s="132" t="str">
        <f>IFERROR(IFERROR(INDEX(Кат!$B:$B,MATCH($N4768,Кат!$I:$I,0)),INDEX(Торг!$B:$B,MATCH($N4768,Торг!$I:$I,0))),"")</f>
        <v/>
      </c>
    </row>
    <row r="4769" spans="1:15" outlineLevel="2">
      <c r="A4769" t="s">
        <v>24125</v>
      </c>
      <c r="C4769" s="191"/>
      <c r="E4769" t="s">
        <v>24126</v>
      </c>
      <c r="J4769" t="s">
        <v>22634</v>
      </c>
      <c r="K4769" s="132" t="str">
        <f>IFERROR(IFERROR(INDEX(Кат!$O:$O,MATCH($C4769,Кат!$I:$I,0)),INDEX(Торг!$L:$L,MATCH($C4769,Торг!$I:$I,0))),"")</f>
        <v/>
      </c>
      <c r="L4769" s="132" t="str">
        <f>IFERROR(IFERROR(INDEX(Кат!$A:$A,MATCH($C4769,Кат!$I:$I,0)),INDEX(Торг!$A:$A,MATCH($C4769,Торг!$I:$I,0))),"")</f>
        <v/>
      </c>
      <c r="M4769" s="132" t="str">
        <f>IFERROR(IFERROR(INDEX(Кат!$B:$B,MATCH($C4769,Кат!$I:$I,0)),INDEX(Торг!$B:$B,MATCH($C4769,Торг!$I:$I,0))),"")</f>
        <v/>
      </c>
      <c r="N4769" s="132" t="str">
        <f t="shared" si="74"/>
        <v xml:space="preserve"> </v>
      </c>
      <c r="O4769" s="132" t="str">
        <f>IFERROR(IFERROR(INDEX(Кат!$B:$B,MATCH($N4769,Кат!$I:$I,0)),INDEX(Торг!$B:$B,MATCH($N4769,Торг!$I:$I,0))),"")</f>
        <v/>
      </c>
    </row>
    <row r="4770" spans="1:15">
      <c r="A4770" t="s">
        <v>24985</v>
      </c>
      <c r="C4770" s="191" t="s">
        <v>24986</v>
      </c>
      <c r="E4770" t="s">
        <v>24987</v>
      </c>
      <c r="F4770" t="s">
        <v>2480</v>
      </c>
      <c r="G4770" t="s">
        <v>399</v>
      </c>
      <c r="H4770">
        <v>20</v>
      </c>
      <c r="J4770" t="s">
        <v>22634</v>
      </c>
      <c r="K4770" s="132" t="str">
        <f>IFERROR(IFERROR(INDEX(Кат!$O:$O,MATCH($C4770,Кат!$I:$I,0)),INDEX(Торг!$L:$L,MATCH($C4770,Торг!$I:$I,0))),"")</f>
        <v/>
      </c>
      <c r="L4770" s="132" t="str">
        <f>IFERROR(IFERROR(INDEX(Кат!$A:$A,MATCH($C4770,Кат!$I:$I,0)),INDEX(Торг!$A:$A,MATCH($C4770,Торг!$I:$I,0))),"")</f>
        <v/>
      </c>
      <c r="M4770" s="132" t="str">
        <f>IFERROR(IFERROR(INDEX(Кат!$B:$B,MATCH($C4770,Кат!$I:$I,0)),INDEX(Торг!$B:$B,MATCH($C4770,Торг!$I:$I,0))),"")</f>
        <v/>
      </c>
      <c r="N4770" s="132" t="str">
        <f t="shared" si="74"/>
        <v>NORMA FBS17/12</v>
      </c>
      <c r="O4770" s="132" t="str">
        <f>IFERROR(IFERROR(INDEX(Кат!$B:$B,MATCH($N4770,Кат!$I:$I,0)),INDEX(Торг!$B:$B,MATCH($N4770,Торг!$I:$I,0))),"")</f>
        <v/>
      </c>
    </row>
    <row r="4771" spans="1:15" outlineLevel="1">
      <c r="A4771" t="s">
        <v>24988</v>
      </c>
      <c r="C4771" s="191" t="s">
        <v>24989</v>
      </c>
      <c r="E4771" t="s">
        <v>24990</v>
      </c>
      <c r="F4771" t="s">
        <v>2480</v>
      </c>
      <c r="G4771" t="s">
        <v>399</v>
      </c>
      <c r="H4771">
        <v>25</v>
      </c>
      <c r="J4771" t="s">
        <v>22634</v>
      </c>
      <c r="K4771" s="132" t="str">
        <f>IFERROR(IFERROR(INDEX(Кат!$O:$O,MATCH($C4771,Кат!$I:$I,0)),INDEX(Торг!$L:$L,MATCH($C4771,Торг!$I:$I,0))),"")</f>
        <v/>
      </c>
      <c r="L4771" s="132" t="str">
        <f>IFERROR(IFERROR(INDEX(Кат!$A:$A,MATCH($C4771,Кат!$I:$I,0)),INDEX(Торг!$A:$A,MATCH($C4771,Торг!$I:$I,0))),"")</f>
        <v/>
      </c>
      <c r="M4771" s="132" t="str">
        <f>IFERROR(IFERROR(INDEX(Кат!$B:$B,MATCH($C4771,Кат!$I:$I,0)),INDEX(Торг!$B:$B,MATCH($C4771,Торг!$I:$I,0))),"")</f>
        <v/>
      </c>
      <c r="N4771" s="132" t="str">
        <f t="shared" si="74"/>
        <v>NORMA FBS22/12</v>
      </c>
      <c r="O4771" s="132" t="str">
        <f>IFERROR(IFERROR(INDEX(Кат!$B:$B,MATCH($N4771,Кат!$I:$I,0)),INDEX(Торг!$B:$B,MATCH($N4771,Торг!$I:$I,0))),"")</f>
        <v/>
      </c>
    </row>
    <row r="4772" spans="1:15" outlineLevel="1">
      <c r="A4772" t="s">
        <v>17490</v>
      </c>
      <c r="C4772" s="191" t="s">
        <v>2479</v>
      </c>
      <c r="E4772" t="s">
        <v>24991</v>
      </c>
      <c r="F4772" t="s">
        <v>2480</v>
      </c>
      <c r="G4772" t="s">
        <v>399</v>
      </c>
      <c r="H4772">
        <v>26</v>
      </c>
      <c r="J4772" t="s">
        <v>22634</v>
      </c>
      <c r="K4772" s="132" t="str">
        <f>IFERROR(IFERROR(INDEX(Кат!$O:$O,MATCH($C4772,Кат!$I:$I,0)),INDEX(Торг!$L:$L,MATCH($C4772,Торг!$I:$I,0))),"")</f>
        <v/>
      </c>
      <c r="L4772" s="132" t="str">
        <f>IFERROR(IFERROR(INDEX(Кат!$A:$A,MATCH($C4772,Кат!$I:$I,0)),INDEX(Торг!$A:$A,MATCH($C4772,Торг!$I:$I,0))),"")</f>
        <v/>
      </c>
      <c r="M4772" s="132" t="str">
        <f>IFERROR(IFERROR(INDEX(Кат!$B:$B,MATCH($C4772,Кат!$I:$I,0)),INDEX(Торг!$B:$B,MATCH($C4772,Торг!$I:$I,0))),"")</f>
        <v/>
      </c>
      <c r="N4772" s="132" t="str">
        <f t="shared" si="74"/>
        <v>NORMA 08-12/9C7</v>
      </c>
      <c r="O4772" s="132" t="str">
        <f>IFERROR(IFERROR(INDEX(Кат!$B:$B,MATCH($N4772,Кат!$I:$I,0)),INDEX(Торг!$B:$B,MATCH($N4772,Торг!$I:$I,0))),"")</f>
        <v/>
      </c>
    </row>
    <row r="4773" spans="1:15" outlineLevel="1">
      <c r="A4773" t="s">
        <v>17491</v>
      </c>
      <c r="C4773" s="191" t="s">
        <v>2481</v>
      </c>
      <c r="E4773" t="s">
        <v>24992</v>
      </c>
      <c r="F4773" t="s">
        <v>2480</v>
      </c>
      <c r="G4773" t="s">
        <v>399</v>
      </c>
      <c r="H4773">
        <v>27</v>
      </c>
      <c r="J4773" t="s">
        <v>22634</v>
      </c>
      <c r="K4773" s="132" t="str">
        <f>IFERROR(IFERROR(INDEX(Кат!$O:$O,MATCH($C4773,Кат!$I:$I,0)),INDEX(Торг!$L:$L,MATCH($C4773,Торг!$I:$I,0))),"")</f>
        <v/>
      </c>
      <c r="L4773" s="132" t="str">
        <f>IFERROR(IFERROR(INDEX(Кат!$A:$A,MATCH($C4773,Кат!$I:$I,0)),INDEX(Торг!$A:$A,MATCH($C4773,Торг!$I:$I,0))),"")</f>
        <v/>
      </c>
      <c r="M4773" s="132" t="str">
        <f>IFERROR(IFERROR(INDEX(Кат!$B:$B,MATCH($C4773,Кат!$I:$I,0)),INDEX(Торг!$B:$B,MATCH($C4773,Торг!$I:$I,0))),"")</f>
        <v/>
      </c>
      <c r="N4773" s="132" t="str">
        <f t="shared" si="74"/>
        <v>NORMA 10-16/9C7</v>
      </c>
      <c r="O4773" s="132" t="str">
        <f>IFERROR(IFERROR(INDEX(Кат!$B:$B,MATCH($N4773,Кат!$I:$I,0)),INDEX(Торг!$B:$B,MATCH($N4773,Торг!$I:$I,0))),"")</f>
        <v/>
      </c>
    </row>
    <row r="4774" spans="1:15" outlineLevel="1">
      <c r="A4774" t="s">
        <v>17492</v>
      </c>
      <c r="C4774" s="191" t="s">
        <v>2482</v>
      </c>
      <c r="E4774" t="s">
        <v>24993</v>
      </c>
      <c r="F4774" t="s">
        <v>2480</v>
      </c>
      <c r="G4774" t="s">
        <v>399</v>
      </c>
      <c r="H4774">
        <v>28</v>
      </c>
      <c r="J4774" t="s">
        <v>22634</v>
      </c>
      <c r="K4774" s="132" t="str">
        <f>IFERROR(IFERROR(INDEX(Кат!$O:$O,MATCH($C4774,Кат!$I:$I,0)),INDEX(Торг!$L:$L,MATCH($C4774,Торг!$I:$I,0))),"")</f>
        <v/>
      </c>
      <c r="L4774" s="132" t="str">
        <f>IFERROR(IFERROR(INDEX(Кат!$A:$A,MATCH($C4774,Кат!$I:$I,0)),INDEX(Торг!$A:$A,MATCH($C4774,Торг!$I:$I,0))),"")</f>
        <v/>
      </c>
      <c r="M4774" s="132" t="str">
        <f>IFERROR(IFERROR(INDEX(Кат!$B:$B,MATCH($C4774,Кат!$I:$I,0)),INDEX(Торг!$B:$B,MATCH($C4774,Торг!$I:$I,0))),"")</f>
        <v/>
      </c>
      <c r="N4774" s="132" t="str">
        <f t="shared" si="74"/>
        <v>NORMA 12-22/9C7</v>
      </c>
      <c r="O4774" s="132" t="str">
        <f>IFERROR(IFERROR(INDEX(Кат!$B:$B,MATCH($N4774,Кат!$I:$I,0)),INDEX(Торг!$B:$B,MATCH($N4774,Торг!$I:$I,0))),"")</f>
        <v/>
      </c>
    </row>
    <row r="4775" spans="1:15" outlineLevel="1">
      <c r="A4775" t="s">
        <v>17493</v>
      </c>
      <c r="C4775" s="191" t="s">
        <v>2483</v>
      </c>
      <c r="E4775" t="s">
        <v>24994</v>
      </c>
      <c r="F4775" t="s">
        <v>2480</v>
      </c>
      <c r="G4775" t="s">
        <v>399</v>
      </c>
      <c r="H4775">
        <v>29</v>
      </c>
      <c r="J4775" t="s">
        <v>22634</v>
      </c>
      <c r="K4775" s="132" t="str">
        <f>IFERROR(IFERROR(INDEX(Кат!$O:$O,MATCH($C4775,Кат!$I:$I,0)),INDEX(Торг!$L:$L,MATCH($C4775,Торг!$I:$I,0))),"")</f>
        <v/>
      </c>
      <c r="L4775" s="132" t="str">
        <f>IFERROR(IFERROR(INDEX(Кат!$A:$A,MATCH($C4775,Кат!$I:$I,0)),INDEX(Торг!$A:$A,MATCH($C4775,Торг!$I:$I,0))),"")</f>
        <v/>
      </c>
      <c r="M4775" s="132" t="str">
        <f>IFERROR(IFERROR(INDEX(Кат!$B:$B,MATCH($C4775,Кат!$I:$I,0)),INDEX(Торг!$B:$B,MATCH($C4775,Торг!$I:$I,0))),"")</f>
        <v/>
      </c>
      <c r="N4775" s="132" t="str">
        <f t="shared" si="74"/>
        <v>NORMA 16-27/9C7</v>
      </c>
      <c r="O4775" s="132" t="str">
        <f>IFERROR(IFERROR(INDEX(Кат!$B:$B,MATCH($N4775,Кат!$I:$I,0)),INDEX(Торг!$B:$B,MATCH($N4775,Торг!$I:$I,0))),"")</f>
        <v/>
      </c>
    </row>
    <row r="4776" spans="1:15" outlineLevel="1">
      <c r="A4776" t="s">
        <v>17494</v>
      </c>
      <c r="C4776" s="191" t="s">
        <v>2484</v>
      </c>
      <c r="E4776" t="s">
        <v>24995</v>
      </c>
      <c r="F4776" t="s">
        <v>2480</v>
      </c>
      <c r="G4776" t="s">
        <v>399</v>
      </c>
      <c r="H4776">
        <v>29</v>
      </c>
      <c r="J4776" t="s">
        <v>22634</v>
      </c>
      <c r="K4776" s="132" t="str">
        <f>IFERROR(IFERROR(INDEX(Кат!$O:$O,MATCH($C4776,Кат!$I:$I,0)),INDEX(Торг!$L:$L,MATCH($C4776,Торг!$I:$I,0))),"")</f>
        <v/>
      </c>
      <c r="L4776" s="132" t="str">
        <f>IFERROR(IFERROR(INDEX(Кат!$A:$A,MATCH($C4776,Кат!$I:$I,0)),INDEX(Торг!$A:$A,MATCH($C4776,Торг!$I:$I,0))),"")</f>
        <v/>
      </c>
      <c r="M4776" s="132" t="str">
        <f>IFERROR(IFERROR(INDEX(Кат!$B:$B,MATCH($C4776,Кат!$I:$I,0)),INDEX(Торг!$B:$B,MATCH($C4776,Торг!$I:$I,0))),"")</f>
        <v/>
      </c>
      <c r="N4776" s="132" t="str">
        <f t="shared" si="74"/>
        <v>NORMA 20-32/9C7</v>
      </c>
      <c r="O4776" s="132" t="str">
        <f>IFERROR(IFERROR(INDEX(Кат!$B:$B,MATCH($N4776,Кат!$I:$I,0)),INDEX(Торг!$B:$B,MATCH($N4776,Торг!$I:$I,0))),"")</f>
        <v/>
      </c>
    </row>
    <row r="4777" spans="1:15" outlineLevel="1">
      <c r="A4777" t="s">
        <v>17495</v>
      </c>
      <c r="C4777" s="191" t="s">
        <v>2485</v>
      </c>
      <c r="E4777" t="s">
        <v>24996</v>
      </c>
      <c r="F4777" t="s">
        <v>2480</v>
      </c>
      <c r="G4777" t="s">
        <v>399</v>
      </c>
      <c r="H4777">
        <v>32</v>
      </c>
      <c r="J4777" t="s">
        <v>22634</v>
      </c>
      <c r="K4777" s="132" t="str">
        <f>IFERROR(IFERROR(INDEX(Кат!$O:$O,MATCH($C4777,Кат!$I:$I,0)),INDEX(Торг!$L:$L,MATCH($C4777,Торг!$I:$I,0))),"")</f>
        <v/>
      </c>
      <c r="L4777" s="132" t="str">
        <f>IFERROR(IFERROR(INDEX(Кат!$A:$A,MATCH($C4777,Кат!$I:$I,0)),INDEX(Торг!$A:$A,MATCH($C4777,Торг!$I:$I,0))),"")</f>
        <v/>
      </c>
      <c r="M4777" s="132" t="str">
        <f>IFERROR(IFERROR(INDEX(Кат!$B:$B,MATCH($C4777,Кат!$I:$I,0)),INDEX(Торг!$B:$B,MATCH($C4777,Торг!$I:$I,0))),"")</f>
        <v/>
      </c>
      <c r="N4777" s="132" t="str">
        <f t="shared" si="74"/>
        <v>NORMA 25-40/9C7</v>
      </c>
      <c r="O4777" s="132" t="str">
        <f>IFERROR(IFERROR(INDEX(Кат!$B:$B,MATCH($N4777,Кат!$I:$I,0)),INDEX(Торг!$B:$B,MATCH($N4777,Торг!$I:$I,0))),"")</f>
        <v/>
      </c>
    </row>
    <row r="4778" spans="1:15">
      <c r="A4778" t="s">
        <v>17496</v>
      </c>
      <c r="C4778" s="191" t="s">
        <v>2486</v>
      </c>
      <c r="E4778" t="s">
        <v>24997</v>
      </c>
      <c r="F4778" t="s">
        <v>2480</v>
      </c>
      <c r="G4778" t="s">
        <v>399</v>
      </c>
      <c r="H4778">
        <v>33</v>
      </c>
      <c r="J4778" t="s">
        <v>22634</v>
      </c>
      <c r="K4778" s="132" t="str">
        <f>IFERROR(IFERROR(INDEX(Кат!$O:$O,MATCH($C4778,Кат!$I:$I,0)),INDEX(Торг!$L:$L,MATCH($C4778,Торг!$I:$I,0))),"")</f>
        <v/>
      </c>
      <c r="L4778" s="132" t="str">
        <f>IFERROR(IFERROR(INDEX(Кат!$A:$A,MATCH($C4778,Кат!$I:$I,0)),INDEX(Торг!$A:$A,MATCH($C4778,Торг!$I:$I,0))),"")</f>
        <v/>
      </c>
      <c r="M4778" s="132" t="str">
        <f>IFERROR(IFERROR(INDEX(Кат!$B:$B,MATCH($C4778,Кат!$I:$I,0)),INDEX(Торг!$B:$B,MATCH($C4778,Торг!$I:$I,0))),"")</f>
        <v/>
      </c>
      <c r="N4778" s="132" t="str">
        <f t="shared" si="74"/>
        <v>NORMA 30-45/9C7</v>
      </c>
      <c r="O4778" s="132" t="str">
        <f>IFERROR(IFERROR(INDEX(Кат!$B:$B,MATCH($N4778,Кат!$I:$I,0)),INDEX(Торг!$B:$B,MATCH($N4778,Торг!$I:$I,0))),"")</f>
        <v/>
      </c>
    </row>
    <row r="4779" spans="1:15" outlineLevel="1">
      <c r="A4779" t="s">
        <v>17497</v>
      </c>
      <c r="C4779" s="191" t="s">
        <v>2487</v>
      </c>
      <c r="E4779" t="s">
        <v>24998</v>
      </c>
      <c r="F4779" t="s">
        <v>2480</v>
      </c>
      <c r="G4779" t="s">
        <v>399</v>
      </c>
      <c r="H4779">
        <v>33</v>
      </c>
      <c r="J4779" t="s">
        <v>22634</v>
      </c>
      <c r="K4779" s="132" t="str">
        <f>IFERROR(IFERROR(INDEX(Кат!$O:$O,MATCH($C4779,Кат!$I:$I,0)),INDEX(Торг!$L:$L,MATCH($C4779,Торг!$I:$I,0))),"")</f>
        <v/>
      </c>
      <c r="L4779" s="132" t="str">
        <f>IFERROR(IFERROR(INDEX(Кат!$A:$A,MATCH($C4779,Кат!$I:$I,0)),INDEX(Торг!$A:$A,MATCH($C4779,Торг!$I:$I,0))),"")</f>
        <v/>
      </c>
      <c r="M4779" s="132" t="str">
        <f>IFERROR(IFERROR(INDEX(Кат!$B:$B,MATCH($C4779,Кат!$I:$I,0)),INDEX(Торг!$B:$B,MATCH($C4779,Торг!$I:$I,0))),"")</f>
        <v/>
      </c>
      <c r="N4779" s="132" t="str">
        <f t="shared" si="74"/>
        <v>NORMA 35-50/9C7</v>
      </c>
      <c r="O4779" s="132" t="str">
        <f>IFERROR(IFERROR(INDEX(Кат!$B:$B,MATCH($N4779,Кат!$I:$I,0)),INDEX(Торг!$B:$B,MATCH($N4779,Торг!$I:$I,0))),"")</f>
        <v/>
      </c>
    </row>
    <row r="4780" spans="1:15">
      <c r="A4780" t="s">
        <v>17498</v>
      </c>
      <c r="C4780" s="191" t="s">
        <v>2488</v>
      </c>
      <c r="E4780" t="s">
        <v>24999</v>
      </c>
      <c r="F4780" t="s">
        <v>2480</v>
      </c>
      <c r="G4780" t="s">
        <v>399</v>
      </c>
      <c r="H4780">
        <v>35</v>
      </c>
      <c r="J4780" t="s">
        <v>22634</v>
      </c>
      <c r="K4780" s="132" t="str">
        <f>IFERROR(IFERROR(INDEX(Кат!$O:$O,MATCH($C4780,Кат!$I:$I,0)),INDEX(Торг!$L:$L,MATCH($C4780,Торг!$I:$I,0))),"")</f>
        <v/>
      </c>
      <c r="L4780" s="132" t="str">
        <f>IFERROR(IFERROR(INDEX(Кат!$A:$A,MATCH($C4780,Кат!$I:$I,0)),INDEX(Торг!$A:$A,MATCH($C4780,Торг!$I:$I,0))),"")</f>
        <v/>
      </c>
      <c r="M4780" s="132" t="str">
        <f>IFERROR(IFERROR(INDEX(Кат!$B:$B,MATCH($C4780,Кат!$I:$I,0)),INDEX(Торг!$B:$B,MATCH($C4780,Торг!$I:$I,0))),"")</f>
        <v/>
      </c>
      <c r="N4780" s="132" t="str">
        <f t="shared" si="74"/>
        <v>NORMA 40-60/9C7</v>
      </c>
      <c r="O4780" s="132" t="str">
        <f>IFERROR(IFERROR(INDEX(Кат!$B:$B,MATCH($N4780,Кат!$I:$I,0)),INDEX(Торг!$B:$B,MATCH($N4780,Торг!$I:$I,0))),"")</f>
        <v/>
      </c>
    </row>
    <row r="4781" spans="1:15" outlineLevel="1">
      <c r="A4781" t="s">
        <v>17499</v>
      </c>
      <c r="C4781" s="191" t="s">
        <v>2489</v>
      </c>
      <c r="E4781" t="s">
        <v>25000</v>
      </c>
      <c r="F4781" t="s">
        <v>2480</v>
      </c>
      <c r="G4781" t="s">
        <v>399</v>
      </c>
      <c r="H4781">
        <v>36</v>
      </c>
      <c r="J4781" t="s">
        <v>22634</v>
      </c>
      <c r="K4781" s="132" t="str">
        <f>IFERROR(IFERROR(INDEX(Кат!$O:$O,MATCH($C4781,Кат!$I:$I,0)),INDEX(Торг!$L:$L,MATCH($C4781,Торг!$I:$I,0))),"")</f>
        <v/>
      </c>
      <c r="L4781" s="132" t="str">
        <f>IFERROR(IFERROR(INDEX(Кат!$A:$A,MATCH($C4781,Кат!$I:$I,0)),INDEX(Торг!$A:$A,MATCH($C4781,Торг!$I:$I,0))),"")</f>
        <v/>
      </c>
      <c r="M4781" s="132" t="str">
        <f>IFERROR(IFERROR(INDEX(Кат!$B:$B,MATCH($C4781,Кат!$I:$I,0)),INDEX(Торг!$B:$B,MATCH($C4781,Торг!$I:$I,0))),"")</f>
        <v/>
      </c>
      <c r="N4781" s="132" t="str">
        <f t="shared" si="74"/>
        <v>NORMA 50-70/9C7</v>
      </c>
      <c r="O4781" s="132" t="str">
        <f>IFERROR(IFERROR(INDEX(Кат!$B:$B,MATCH($N4781,Кат!$I:$I,0)),INDEX(Торг!$B:$B,MATCH($N4781,Торг!$I:$I,0))),"")</f>
        <v/>
      </c>
    </row>
    <row r="4782" spans="1:15" outlineLevel="1">
      <c r="A4782" t="s">
        <v>17500</v>
      </c>
      <c r="C4782" s="191" t="s">
        <v>2490</v>
      </c>
      <c r="E4782" t="s">
        <v>25001</v>
      </c>
      <c r="F4782" t="s">
        <v>2480</v>
      </c>
      <c r="G4782" t="s">
        <v>399</v>
      </c>
      <c r="H4782">
        <v>39</v>
      </c>
      <c r="J4782" t="s">
        <v>22634</v>
      </c>
      <c r="K4782" s="132" t="str">
        <f>IFERROR(IFERROR(INDEX(Кат!$O:$O,MATCH($C4782,Кат!$I:$I,0)),INDEX(Торг!$L:$L,MATCH($C4782,Торг!$I:$I,0))),"")</f>
        <v/>
      </c>
      <c r="L4782" s="132" t="str">
        <f>IFERROR(IFERROR(INDEX(Кат!$A:$A,MATCH($C4782,Кат!$I:$I,0)),INDEX(Торг!$A:$A,MATCH($C4782,Торг!$I:$I,0))),"")</f>
        <v/>
      </c>
      <c r="M4782" s="132" t="str">
        <f>IFERROR(IFERROR(INDEX(Кат!$B:$B,MATCH($C4782,Кат!$I:$I,0)),INDEX(Торг!$B:$B,MATCH($C4782,Торг!$I:$I,0))),"")</f>
        <v/>
      </c>
      <c r="N4782" s="132" t="str">
        <f t="shared" si="74"/>
        <v>NORMA 60-80/9C7</v>
      </c>
      <c r="O4782" s="132" t="str">
        <f>IFERROR(IFERROR(INDEX(Кат!$B:$B,MATCH($N4782,Кат!$I:$I,0)),INDEX(Торг!$B:$B,MATCH($N4782,Торг!$I:$I,0))),"")</f>
        <v/>
      </c>
    </row>
    <row r="4783" spans="1:15" outlineLevel="1">
      <c r="A4783" t="s">
        <v>17501</v>
      </c>
      <c r="C4783" s="191" t="s">
        <v>2491</v>
      </c>
      <c r="E4783" t="s">
        <v>25002</v>
      </c>
      <c r="F4783" t="s">
        <v>2480</v>
      </c>
      <c r="G4783" t="s">
        <v>399</v>
      </c>
      <c r="H4783">
        <v>45</v>
      </c>
      <c r="J4783" t="s">
        <v>22634</v>
      </c>
      <c r="K4783" s="132" t="str">
        <f>IFERROR(IFERROR(INDEX(Кат!$O:$O,MATCH($C4783,Кат!$I:$I,0)),INDEX(Торг!$L:$L,MATCH($C4783,Торг!$I:$I,0))),"")</f>
        <v/>
      </c>
      <c r="L4783" s="132" t="str">
        <f>IFERROR(IFERROR(INDEX(Кат!$A:$A,MATCH($C4783,Кат!$I:$I,0)),INDEX(Торг!$A:$A,MATCH($C4783,Торг!$I:$I,0))),"")</f>
        <v/>
      </c>
      <c r="M4783" s="132" t="str">
        <f>IFERROR(IFERROR(INDEX(Кат!$B:$B,MATCH($C4783,Кат!$I:$I,0)),INDEX(Торг!$B:$B,MATCH($C4783,Торг!$I:$I,0))),"")</f>
        <v/>
      </c>
      <c r="N4783" s="132" t="str">
        <f t="shared" si="74"/>
        <v>NORMA 70-90/9C7</v>
      </c>
      <c r="O4783" s="132" t="str">
        <f>IFERROR(IFERROR(INDEX(Кат!$B:$B,MATCH($N4783,Кат!$I:$I,0)),INDEX(Торг!$B:$B,MATCH($N4783,Торг!$I:$I,0))),"")</f>
        <v/>
      </c>
    </row>
    <row r="4784" spans="1:15">
      <c r="A4784" t="s">
        <v>17502</v>
      </c>
      <c r="C4784" s="191" t="s">
        <v>2492</v>
      </c>
      <c r="E4784" t="s">
        <v>25003</v>
      </c>
      <c r="F4784" t="s">
        <v>2480</v>
      </c>
      <c r="G4784" t="s">
        <v>399</v>
      </c>
      <c r="H4784">
        <v>47</v>
      </c>
      <c r="J4784" t="s">
        <v>22634</v>
      </c>
      <c r="K4784" s="132" t="str">
        <f>IFERROR(IFERROR(INDEX(Кат!$O:$O,MATCH($C4784,Кат!$I:$I,0)),INDEX(Торг!$L:$L,MATCH($C4784,Торг!$I:$I,0))),"")</f>
        <v/>
      </c>
      <c r="L4784" s="132" t="str">
        <f>IFERROR(IFERROR(INDEX(Кат!$A:$A,MATCH($C4784,Кат!$I:$I,0)),INDEX(Торг!$A:$A,MATCH($C4784,Торг!$I:$I,0))),"")</f>
        <v/>
      </c>
      <c r="M4784" s="132" t="str">
        <f>IFERROR(IFERROR(INDEX(Кат!$B:$B,MATCH($C4784,Кат!$I:$I,0)),INDEX(Торг!$B:$B,MATCH($C4784,Торг!$I:$I,0))),"")</f>
        <v/>
      </c>
      <c r="N4784" s="132" t="str">
        <f t="shared" si="74"/>
        <v>NORMA 80-100/9C7</v>
      </c>
      <c r="O4784" s="132" t="str">
        <f>IFERROR(IFERROR(INDEX(Кат!$B:$B,MATCH($N4784,Кат!$I:$I,0)),INDEX(Торг!$B:$B,MATCH($N4784,Торг!$I:$I,0))),"")</f>
        <v/>
      </c>
    </row>
    <row r="4785" spans="1:15" outlineLevel="1">
      <c r="A4785" t="s">
        <v>17503</v>
      </c>
      <c r="C4785" s="191" t="s">
        <v>2493</v>
      </c>
      <c r="E4785" t="s">
        <v>25004</v>
      </c>
      <c r="F4785" t="s">
        <v>2480</v>
      </c>
      <c r="G4785" t="s">
        <v>399</v>
      </c>
      <c r="H4785">
        <v>48</v>
      </c>
      <c r="J4785" t="s">
        <v>22634</v>
      </c>
      <c r="K4785" s="132" t="str">
        <f>IFERROR(IFERROR(INDEX(Кат!$O:$O,MATCH($C4785,Кат!$I:$I,0)),INDEX(Торг!$L:$L,MATCH($C4785,Торг!$I:$I,0))),"")</f>
        <v/>
      </c>
      <c r="L4785" s="132" t="str">
        <f>IFERROR(IFERROR(INDEX(Кат!$A:$A,MATCH($C4785,Кат!$I:$I,0)),INDEX(Торг!$A:$A,MATCH($C4785,Торг!$I:$I,0))),"")</f>
        <v/>
      </c>
      <c r="M4785" s="132" t="str">
        <f>IFERROR(IFERROR(INDEX(Кат!$B:$B,MATCH($C4785,Кат!$I:$I,0)),INDEX(Торг!$B:$B,MATCH($C4785,Торг!$I:$I,0))),"")</f>
        <v/>
      </c>
      <c r="N4785" s="132" t="str">
        <f t="shared" si="74"/>
        <v>NORMA 90-110/9C7</v>
      </c>
      <c r="O4785" s="132" t="str">
        <f>IFERROR(IFERROR(INDEX(Кат!$B:$B,MATCH($N4785,Кат!$I:$I,0)),INDEX(Торг!$B:$B,MATCH($N4785,Торг!$I:$I,0))),"")</f>
        <v/>
      </c>
    </row>
    <row r="4786" spans="1:15" outlineLevel="1">
      <c r="A4786" t="s">
        <v>24127</v>
      </c>
      <c r="C4786" s="191"/>
      <c r="E4786" t="s">
        <v>24128</v>
      </c>
      <c r="J4786" t="s">
        <v>22634</v>
      </c>
      <c r="K4786" s="132" t="str">
        <f>IFERROR(IFERROR(INDEX(Кат!$O:$O,MATCH($C4786,Кат!$I:$I,0)),INDEX(Торг!$L:$L,MATCH($C4786,Торг!$I:$I,0))),"")</f>
        <v/>
      </c>
      <c r="L4786" s="132" t="str">
        <f>IFERROR(IFERROR(INDEX(Кат!$A:$A,MATCH($C4786,Кат!$I:$I,0)),INDEX(Торг!$A:$A,MATCH($C4786,Торг!$I:$I,0))),"")</f>
        <v/>
      </c>
      <c r="M4786" s="132" t="str">
        <f>IFERROR(IFERROR(INDEX(Кат!$B:$B,MATCH($C4786,Кат!$I:$I,0)),INDEX(Торг!$B:$B,MATCH($C4786,Торг!$I:$I,0))),"")</f>
        <v/>
      </c>
      <c r="N4786" s="132" t="str">
        <f t="shared" si="74"/>
        <v xml:space="preserve"> </v>
      </c>
      <c r="O4786" s="132" t="str">
        <f>IFERROR(IFERROR(INDEX(Кат!$B:$B,MATCH($N4786,Кат!$I:$I,0)),INDEX(Торг!$B:$B,MATCH($N4786,Торг!$I:$I,0))),"")</f>
        <v/>
      </c>
    </row>
    <row r="4787" spans="1:15" outlineLevel="1">
      <c r="A4787" t="s">
        <v>17504</v>
      </c>
      <c r="C4787" s="191" t="s">
        <v>6689</v>
      </c>
      <c r="E4787" t="s">
        <v>6690</v>
      </c>
      <c r="F4787" t="s">
        <v>6691</v>
      </c>
      <c r="G4787" t="s">
        <v>399</v>
      </c>
      <c r="H4787">
        <v>6000</v>
      </c>
      <c r="J4787" t="s">
        <v>22634</v>
      </c>
      <c r="K4787" s="132" t="str">
        <f>IFERROR(IFERROR(INDEX(Кат!$O:$O,MATCH($C4787,Кат!$I:$I,0)),INDEX(Торг!$L:$L,MATCH($C4787,Торг!$I:$I,0))),"")</f>
        <v/>
      </c>
      <c r="L4787" s="132" t="str">
        <f>IFERROR(IFERROR(INDEX(Кат!$A:$A,MATCH($C4787,Кат!$I:$I,0)),INDEX(Торг!$A:$A,MATCH($C4787,Торг!$I:$I,0))),"")</f>
        <v/>
      </c>
      <c r="M4787" s="132" t="str">
        <f>IFERROR(IFERROR(INDEX(Кат!$B:$B,MATCH($C4787,Кат!$I:$I,0)),INDEX(Торг!$B:$B,MATCH($C4787,Торг!$I:$I,0))),"")</f>
        <v/>
      </c>
      <c r="N4787" s="132" t="str">
        <f t="shared" si="74"/>
        <v>NSP NSP078200898654</v>
      </c>
      <c r="O4787" s="132" t="str">
        <f>IFERROR(IFERROR(INDEX(Кат!$B:$B,MATCH($N4787,Кат!$I:$I,0)),INDEX(Торг!$B:$B,MATCH($N4787,Торг!$I:$I,0))),"")</f>
        <v/>
      </c>
    </row>
    <row r="4788" spans="1:15" outlineLevel="1">
      <c r="A4788" t="s">
        <v>17505</v>
      </c>
      <c r="C4788" s="191" t="s">
        <v>6692</v>
      </c>
      <c r="E4788" t="s">
        <v>6693</v>
      </c>
      <c r="F4788" t="s">
        <v>6691</v>
      </c>
      <c r="G4788" t="s">
        <v>399</v>
      </c>
      <c r="H4788">
        <v>6000</v>
      </c>
      <c r="J4788" t="s">
        <v>22634</v>
      </c>
      <c r="K4788" s="132" t="str">
        <f>IFERROR(IFERROR(INDEX(Кат!$O:$O,MATCH($C4788,Кат!$I:$I,0)),INDEX(Торг!$L:$L,MATCH($C4788,Торг!$I:$I,0))),"")</f>
        <v/>
      </c>
      <c r="L4788" s="132" t="str">
        <f>IFERROR(IFERROR(INDEX(Кат!$A:$A,MATCH($C4788,Кат!$I:$I,0)),INDEX(Торг!$A:$A,MATCH($C4788,Торг!$I:$I,0))),"")</f>
        <v/>
      </c>
      <c r="M4788" s="132" t="str">
        <f>IFERROR(IFERROR(INDEX(Кат!$B:$B,MATCH($C4788,Кат!$I:$I,0)),INDEX(Торг!$B:$B,MATCH($C4788,Торг!$I:$I,0))),"")</f>
        <v/>
      </c>
      <c r="N4788" s="132" t="str">
        <f t="shared" si="74"/>
        <v>NSP NSP078200898655</v>
      </c>
      <c r="O4788" s="132" t="str">
        <f>IFERROR(IFERROR(INDEX(Кат!$B:$B,MATCH($N4788,Кат!$I:$I,0)),INDEX(Торг!$B:$B,MATCH($N4788,Торг!$I:$I,0))),"")</f>
        <v/>
      </c>
    </row>
    <row r="4789" spans="1:15" outlineLevel="1">
      <c r="A4789" t="s">
        <v>24129</v>
      </c>
      <c r="C4789" s="191"/>
      <c r="E4789" t="s">
        <v>24130</v>
      </c>
      <c r="J4789" t="s">
        <v>22634</v>
      </c>
      <c r="K4789" s="132" t="str">
        <f>IFERROR(IFERROR(INDEX(Кат!$O:$O,MATCH($C4789,Кат!$I:$I,0)),INDEX(Торг!$L:$L,MATCH($C4789,Торг!$I:$I,0))),"")</f>
        <v/>
      </c>
      <c r="L4789" s="132" t="str">
        <f>IFERROR(IFERROR(INDEX(Кат!$A:$A,MATCH($C4789,Кат!$I:$I,0)),INDEX(Торг!$A:$A,MATCH($C4789,Торг!$I:$I,0))),"")</f>
        <v/>
      </c>
      <c r="M4789" s="132" t="str">
        <f>IFERROR(IFERROR(INDEX(Кат!$B:$B,MATCH($C4789,Кат!$I:$I,0)),INDEX(Торг!$B:$B,MATCH($C4789,Торг!$I:$I,0))),"")</f>
        <v/>
      </c>
      <c r="N4789" s="132" t="str">
        <f t="shared" si="74"/>
        <v xml:space="preserve"> </v>
      </c>
      <c r="O4789" s="132" t="str">
        <f>IFERROR(IFERROR(INDEX(Кат!$B:$B,MATCH($N4789,Кат!$I:$I,0)),INDEX(Торг!$B:$B,MATCH($N4789,Торг!$I:$I,0))),"")</f>
        <v/>
      </c>
    </row>
    <row r="4790" spans="1:15" outlineLevel="1">
      <c r="A4790" t="s">
        <v>24131</v>
      </c>
      <c r="C4790" s="191"/>
      <c r="E4790" t="s">
        <v>23847</v>
      </c>
      <c r="J4790" t="s">
        <v>22634</v>
      </c>
      <c r="K4790" s="132" t="str">
        <f>IFERROR(IFERROR(INDEX(Кат!$O:$O,MATCH($C4790,Кат!$I:$I,0)),INDEX(Торг!$L:$L,MATCH($C4790,Торг!$I:$I,0))),"")</f>
        <v/>
      </c>
      <c r="L4790" s="132" t="str">
        <f>IFERROR(IFERROR(INDEX(Кат!$A:$A,MATCH($C4790,Кат!$I:$I,0)),INDEX(Торг!$A:$A,MATCH($C4790,Торг!$I:$I,0))),"")</f>
        <v/>
      </c>
      <c r="M4790" s="132" t="str">
        <f>IFERROR(IFERROR(INDEX(Кат!$B:$B,MATCH($C4790,Кат!$I:$I,0)),INDEX(Торг!$B:$B,MATCH($C4790,Торг!$I:$I,0))),"")</f>
        <v/>
      </c>
      <c r="N4790" s="132" t="str">
        <f t="shared" si="74"/>
        <v xml:space="preserve"> </v>
      </c>
      <c r="O4790" s="132" t="str">
        <f>IFERROR(IFERROR(INDEX(Кат!$B:$B,MATCH($N4790,Кат!$I:$I,0)),INDEX(Торг!$B:$B,MATCH($N4790,Торг!$I:$I,0))),"")</f>
        <v/>
      </c>
    </row>
    <row r="4791" spans="1:15" outlineLevel="1">
      <c r="A4791" t="s">
        <v>17506</v>
      </c>
      <c r="C4791" s="191" t="s">
        <v>6694</v>
      </c>
      <c r="E4791" t="s">
        <v>6695</v>
      </c>
      <c r="F4791" t="s">
        <v>6696</v>
      </c>
      <c r="G4791" t="s">
        <v>399</v>
      </c>
      <c r="H4791">
        <v>1400</v>
      </c>
      <c r="J4791" t="s">
        <v>22634</v>
      </c>
      <c r="K4791" s="132" t="str">
        <f>IFERROR(IFERROR(INDEX(Кат!$O:$O,MATCH($C4791,Кат!$I:$I,0)),INDEX(Торг!$L:$L,MATCH($C4791,Торг!$I:$I,0))),"")</f>
        <v/>
      </c>
      <c r="L4791" s="132" t="str">
        <f>IFERROR(IFERROR(INDEX(Кат!$A:$A,MATCH($C4791,Кат!$I:$I,0)),INDEX(Торг!$A:$A,MATCH($C4791,Торг!$I:$I,0))),"")</f>
        <v/>
      </c>
      <c r="M4791" s="132" t="str">
        <f>IFERROR(IFERROR(INDEX(Кат!$B:$B,MATCH($C4791,Кат!$I:$I,0)),INDEX(Торг!$B:$B,MATCH($C4791,Торг!$I:$I,0))),"")</f>
        <v/>
      </c>
      <c r="N4791" s="132" t="str">
        <f t="shared" si="74"/>
        <v>OBERKRAFT 073532KT</v>
      </c>
      <c r="O4791" s="132" t="str">
        <f>IFERROR(IFERROR(INDEX(Кат!$B:$B,MATCH($N4791,Кат!$I:$I,0)),INDEX(Торг!$B:$B,MATCH($N4791,Торг!$I:$I,0))),"")</f>
        <v/>
      </c>
    </row>
    <row r="4792" spans="1:15" outlineLevel="1">
      <c r="A4792" t="s">
        <v>17507</v>
      </c>
      <c r="C4792" s="191" t="s">
        <v>6697</v>
      </c>
      <c r="E4792" t="s">
        <v>6698</v>
      </c>
      <c r="F4792" t="s">
        <v>6696</v>
      </c>
      <c r="G4792" t="s">
        <v>399</v>
      </c>
      <c r="H4792">
        <v>1400</v>
      </c>
      <c r="J4792" t="s">
        <v>22634</v>
      </c>
      <c r="K4792" s="132" t="str">
        <f>IFERROR(IFERROR(INDEX(Кат!$O:$O,MATCH($C4792,Кат!$I:$I,0)),INDEX(Торг!$L:$L,MATCH($C4792,Торг!$I:$I,0))),"")</f>
        <v/>
      </c>
      <c r="L4792" s="132" t="str">
        <f>IFERROR(IFERROR(INDEX(Кат!$A:$A,MATCH($C4792,Кат!$I:$I,0)),INDEX(Торг!$A:$A,MATCH($C4792,Торг!$I:$I,0))),"")</f>
        <v/>
      </c>
      <c r="M4792" s="132" t="str">
        <f>IFERROR(IFERROR(INDEX(Кат!$B:$B,MATCH($C4792,Кат!$I:$I,0)),INDEX(Торг!$B:$B,MATCH($C4792,Торг!$I:$I,0))),"")</f>
        <v/>
      </c>
      <c r="N4792" s="132" t="str">
        <f t="shared" si="74"/>
        <v>OBERKRAFT 073533KT</v>
      </c>
      <c r="O4792" s="132" t="str">
        <f>IFERROR(IFERROR(INDEX(Кат!$B:$B,MATCH($N4792,Кат!$I:$I,0)),INDEX(Торг!$B:$B,MATCH($N4792,Торг!$I:$I,0))),"")</f>
        <v/>
      </c>
    </row>
    <row r="4793" spans="1:15" outlineLevel="1">
      <c r="A4793" t="s">
        <v>17508</v>
      </c>
      <c r="C4793" s="191" t="s">
        <v>6699</v>
      </c>
      <c r="E4793" t="s">
        <v>6700</v>
      </c>
      <c r="F4793" t="s">
        <v>6696</v>
      </c>
      <c r="G4793" t="s">
        <v>399</v>
      </c>
      <c r="H4793">
        <v>1500</v>
      </c>
      <c r="J4793" t="s">
        <v>22634</v>
      </c>
      <c r="K4793" s="132" t="str">
        <f>IFERROR(IFERROR(INDEX(Кат!$O:$O,MATCH($C4793,Кат!$I:$I,0)),INDEX(Торг!$L:$L,MATCH($C4793,Торг!$I:$I,0))),"")</f>
        <v/>
      </c>
      <c r="L4793" s="132" t="str">
        <f>IFERROR(IFERROR(INDEX(Кат!$A:$A,MATCH($C4793,Кат!$I:$I,0)),INDEX(Торг!$A:$A,MATCH($C4793,Торг!$I:$I,0))),"")</f>
        <v/>
      </c>
      <c r="M4793" s="132" t="str">
        <f>IFERROR(IFERROR(INDEX(Кат!$B:$B,MATCH($C4793,Кат!$I:$I,0)),INDEX(Торг!$B:$B,MATCH($C4793,Торг!$I:$I,0))),"")</f>
        <v/>
      </c>
      <c r="N4793" s="132" t="str">
        <f t="shared" si="74"/>
        <v>OBERKRAFT 073518KT</v>
      </c>
      <c r="O4793" s="132" t="str">
        <f>IFERROR(IFERROR(INDEX(Кат!$B:$B,MATCH($N4793,Кат!$I:$I,0)),INDEX(Торг!$B:$B,MATCH($N4793,Торг!$I:$I,0))),"")</f>
        <v/>
      </c>
    </row>
    <row r="4794" spans="1:15" outlineLevel="1">
      <c r="A4794" t="s">
        <v>24132</v>
      </c>
      <c r="C4794" s="191"/>
      <c r="E4794" t="s">
        <v>23862</v>
      </c>
      <c r="J4794" t="s">
        <v>22634</v>
      </c>
      <c r="K4794" s="132" t="str">
        <f>IFERROR(IFERROR(INDEX(Кат!$O:$O,MATCH($C4794,Кат!$I:$I,0)),INDEX(Торг!$L:$L,MATCH($C4794,Торг!$I:$I,0))),"")</f>
        <v/>
      </c>
      <c r="L4794" s="132" t="str">
        <f>IFERROR(IFERROR(INDEX(Кат!$A:$A,MATCH($C4794,Кат!$I:$I,0)),INDEX(Торг!$A:$A,MATCH($C4794,Торг!$I:$I,0))),"")</f>
        <v/>
      </c>
      <c r="M4794" s="132" t="str">
        <f>IFERROR(IFERROR(INDEX(Кат!$B:$B,MATCH($C4794,Кат!$I:$I,0)),INDEX(Торг!$B:$B,MATCH($C4794,Торг!$I:$I,0))),"")</f>
        <v/>
      </c>
      <c r="N4794" s="132" t="str">
        <f t="shared" si="74"/>
        <v xml:space="preserve"> </v>
      </c>
      <c r="O4794" s="132" t="str">
        <f>IFERROR(IFERROR(INDEX(Кат!$B:$B,MATCH($N4794,Кат!$I:$I,0)),INDEX(Торг!$B:$B,MATCH($N4794,Торг!$I:$I,0))),"")</f>
        <v/>
      </c>
    </row>
    <row r="4795" spans="1:15" outlineLevel="1">
      <c r="A4795" t="s">
        <v>17509</v>
      </c>
      <c r="C4795" s="191" t="s">
        <v>6701</v>
      </c>
      <c r="E4795" t="s">
        <v>6702</v>
      </c>
      <c r="F4795" t="s">
        <v>6696</v>
      </c>
      <c r="G4795" t="s">
        <v>399</v>
      </c>
      <c r="H4795">
        <v>230</v>
      </c>
      <c r="J4795" t="s">
        <v>22634</v>
      </c>
      <c r="K4795" s="132" t="str">
        <f>IFERROR(IFERROR(INDEX(Кат!$O:$O,MATCH($C4795,Кат!$I:$I,0)),INDEX(Торг!$L:$L,MATCH($C4795,Торг!$I:$I,0))),"")</f>
        <v/>
      </c>
      <c r="L4795" s="132" t="str">
        <f>IFERROR(IFERROR(INDEX(Кат!$A:$A,MATCH($C4795,Кат!$I:$I,0)),INDEX(Торг!$A:$A,MATCH($C4795,Торг!$I:$I,0))),"")</f>
        <v/>
      </c>
      <c r="M4795" s="132" t="str">
        <f>IFERROR(IFERROR(INDEX(Кат!$B:$B,MATCH($C4795,Кат!$I:$I,0)),INDEX(Торг!$B:$B,MATCH($C4795,Торг!$I:$I,0))),"")</f>
        <v/>
      </c>
      <c r="N4795" s="132" t="str">
        <f t="shared" si="74"/>
        <v>OBERKRAFT 102011KT</v>
      </c>
      <c r="O4795" s="132" t="str">
        <f>IFERROR(IFERROR(INDEX(Кат!$B:$B,MATCH($N4795,Кат!$I:$I,0)),INDEX(Торг!$B:$B,MATCH($N4795,Торг!$I:$I,0))),"")</f>
        <v/>
      </c>
    </row>
    <row r="4796" spans="1:15" outlineLevel="1">
      <c r="A4796" t="s">
        <v>17510</v>
      </c>
      <c r="C4796" s="191" t="s">
        <v>6703</v>
      </c>
      <c r="E4796" t="s">
        <v>6704</v>
      </c>
      <c r="F4796" t="s">
        <v>6696</v>
      </c>
      <c r="G4796" t="s">
        <v>399</v>
      </c>
      <c r="H4796">
        <v>180</v>
      </c>
      <c r="J4796" t="s">
        <v>22634</v>
      </c>
      <c r="K4796" s="132" t="str">
        <f>IFERROR(IFERROR(INDEX(Кат!$O:$O,MATCH($C4796,Кат!$I:$I,0)),INDEX(Торг!$L:$L,MATCH($C4796,Торг!$I:$I,0))),"")</f>
        <v/>
      </c>
      <c r="L4796" s="132" t="str">
        <f>IFERROR(IFERROR(INDEX(Кат!$A:$A,MATCH($C4796,Кат!$I:$I,0)),INDEX(Торг!$A:$A,MATCH($C4796,Торг!$I:$I,0))),"")</f>
        <v/>
      </c>
      <c r="M4796" s="132" t="str">
        <f>IFERROR(IFERROR(INDEX(Кат!$B:$B,MATCH($C4796,Кат!$I:$I,0)),INDEX(Торг!$B:$B,MATCH($C4796,Торг!$I:$I,0))),"")</f>
        <v/>
      </c>
      <c r="N4796" s="132" t="str">
        <f t="shared" si="74"/>
        <v>OBERKRAFT 102005KT</v>
      </c>
      <c r="O4796" s="132" t="str">
        <f>IFERROR(IFERROR(INDEX(Кат!$B:$B,MATCH($N4796,Кат!$I:$I,0)),INDEX(Торг!$B:$B,MATCH($N4796,Торг!$I:$I,0))),"")</f>
        <v/>
      </c>
    </row>
    <row r="4797" spans="1:15" outlineLevel="1">
      <c r="A4797" t="s">
        <v>17511</v>
      </c>
      <c r="C4797" s="191" t="s">
        <v>6705</v>
      </c>
      <c r="E4797" t="s">
        <v>6706</v>
      </c>
      <c r="F4797" t="s">
        <v>6696</v>
      </c>
      <c r="G4797" t="s">
        <v>399</v>
      </c>
      <c r="H4797">
        <v>650</v>
      </c>
      <c r="J4797" t="s">
        <v>22634</v>
      </c>
      <c r="K4797" s="132" t="str">
        <f>IFERROR(IFERROR(INDEX(Кат!$O:$O,MATCH($C4797,Кат!$I:$I,0)),INDEX(Торг!$L:$L,MATCH($C4797,Торг!$I:$I,0))),"")</f>
        <v/>
      </c>
      <c r="L4797" s="132" t="str">
        <f>IFERROR(IFERROR(INDEX(Кат!$A:$A,MATCH($C4797,Кат!$I:$I,0)),INDEX(Торг!$A:$A,MATCH($C4797,Торг!$I:$I,0))),"")</f>
        <v/>
      </c>
      <c r="M4797" s="132" t="str">
        <f>IFERROR(IFERROR(INDEX(Кат!$B:$B,MATCH($C4797,Кат!$I:$I,0)),INDEX(Торг!$B:$B,MATCH($C4797,Торг!$I:$I,0))),"")</f>
        <v/>
      </c>
      <c r="N4797" s="132" t="str">
        <f t="shared" si="74"/>
        <v>OBERKRAFT 102002KT</v>
      </c>
      <c r="O4797" s="132" t="str">
        <f>IFERROR(IFERROR(INDEX(Кат!$B:$B,MATCH($N4797,Кат!$I:$I,0)),INDEX(Торг!$B:$B,MATCH($N4797,Торг!$I:$I,0))),"")</f>
        <v/>
      </c>
    </row>
    <row r="4798" spans="1:15" outlineLevel="1">
      <c r="A4798" t="s">
        <v>24133</v>
      </c>
      <c r="C4798" s="191"/>
      <c r="E4798" t="s">
        <v>23874</v>
      </c>
      <c r="J4798" t="s">
        <v>22634</v>
      </c>
      <c r="K4798" s="132" t="str">
        <f>IFERROR(IFERROR(INDEX(Кат!$O:$O,MATCH($C4798,Кат!$I:$I,0)),INDEX(Торг!$L:$L,MATCH($C4798,Торг!$I:$I,0))),"")</f>
        <v/>
      </c>
      <c r="L4798" s="132" t="str">
        <f>IFERROR(IFERROR(INDEX(Кат!$A:$A,MATCH($C4798,Кат!$I:$I,0)),INDEX(Торг!$A:$A,MATCH($C4798,Торг!$I:$I,0))),"")</f>
        <v/>
      </c>
      <c r="M4798" s="132" t="str">
        <f>IFERROR(IFERROR(INDEX(Кат!$B:$B,MATCH($C4798,Кат!$I:$I,0)),INDEX(Торг!$B:$B,MATCH($C4798,Торг!$I:$I,0))),"")</f>
        <v/>
      </c>
      <c r="N4798" s="132" t="str">
        <f t="shared" si="74"/>
        <v xml:space="preserve"> </v>
      </c>
      <c r="O4798" s="132" t="str">
        <f>IFERROR(IFERROR(INDEX(Кат!$B:$B,MATCH($N4798,Кат!$I:$I,0)),INDEX(Торг!$B:$B,MATCH($N4798,Торг!$I:$I,0))),"")</f>
        <v/>
      </c>
    </row>
    <row r="4799" spans="1:15" outlineLevel="1">
      <c r="A4799" t="s">
        <v>17512</v>
      </c>
      <c r="C4799" s="191" t="s">
        <v>6707</v>
      </c>
      <c r="E4799" t="s">
        <v>6708</v>
      </c>
      <c r="F4799" t="s">
        <v>6696</v>
      </c>
      <c r="G4799" t="s">
        <v>399</v>
      </c>
      <c r="H4799">
        <v>290</v>
      </c>
      <c r="J4799" t="s">
        <v>22634</v>
      </c>
      <c r="K4799" s="132" t="str">
        <f>IFERROR(IFERROR(INDEX(Кат!$O:$O,MATCH($C4799,Кат!$I:$I,0)),INDEX(Торг!$L:$L,MATCH($C4799,Торг!$I:$I,0))),"")</f>
        <v/>
      </c>
      <c r="L4799" s="132" t="str">
        <f>IFERROR(IFERROR(INDEX(Кат!$A:$A,MATCH($C4799,Кат!$I:$I,0)),INDEX(Торг!$A:$A,MATCH($C4799,Торг!$I:$I,0))),"")</f>
        <v/>
      </c>
      <c r="M4799" s="132" t="str">
        <f>IFERROR(IFERROR(INDEX(Кат!$B:$B,MATCH($C4799,Кат!$I:$I,0)),INDEX(Торг!$B:$B,MATCH($C4799,Торг!$I:$I,0))),"")</f>
        <v/>
      </c>
      <c r="N4799" s="132" t="str">
        <f t="shared" si="74"/>
        <v>OBERKRAFT 032289KT</v>
      </c>
      <c r="O4799" s="132" t="str">
        <f>IFERROR(IFERROR(INDEX(Кат!$B:$B,MATCH($N4799,Кат!$I:$I,0)),INDEX(Торг!$B:$B,MATCH($N4799,Торг!$I:$I,0))),"")</f>
        <v/>
      </c>
    </row>
    <row r="4800" spans="1:15" outlineLevel="1">
      <c r="A4800" t="s">
        <v>17513</v>
      </c>
      <c r="C4800" s="191" t="s">
        <v>6709</v>
      </c>
      <c r="E4800" t="s">
        <v>6710</v>
      </c>
      <c r="F4800" t="s">
        <v>6696</v>
      </c>
      <c r="G4800" t="s">
        <v>399</v>
      </c>
      <c r="H4800">
        <v>235</v>
      </c>
      <c r="J4800" t="s">
        <v>22634</v>
      </c>
      <c r="K4800" s="132" t="str">
        <f>IFERROR(IFERROR(INDEX(Кат!$O:$O,MATCH($C4800,Кат!$I:$I,0)),INDEX(Торг!$L:$L,MATCH($C4800,Торг!$I:$I,0))),"")</f>
        <v/>
      </c>
      <c r="L4800" s="132" t="str">
        <f>IFERROR(IFERROR(INDEX(Кат!$A:$A,MATCH($C4800,Кат!$I:$I,0)),INDEX(Торг!$A:$A,MATCH($C4800,Торг!$I:$I,0))),"")</f>
        <v/>
      </c>
      <c r="M4800" s="132" t="str">
        <f>IFERROR(IFERROR(INDEX(Кат!$B:$B,MATCH($C4800,Кат!$I:$I,0)),INDEX(Торг!$B:$B,MATCH($C4800,Торг!$I:$I,0))),"")</f>
        <v/>
      </c>
      <c r="N4800" s="132" t="str">
        <f t="shared" si="74"/>
        <v>OBERKRAFT 032282KT</v>
      </c>
      <c r="O4800" s="132" t="str">
        <f>IFERROR(IFERROR(INDEX(Кат!$B:$B,MATCH($N4800,Кат!$I:$I,0)),INDEX(Торг!$B:$B,MATCH($N4800,Торг!$I:$I,0))),"")</f>
        <v/>
      </c>
    </row>
    <row r="4801" spans="1:15" outlineLevel="1">
      <c r="A4801" t="s">
        <v>17514</v>
      </c>
      <c r="C4801" s="191" t="s">
        <v>6711</v>
      </c>
      <c r="E4801" t="s">
        <v>6712</v>
      </c>
      <c r="F4801" t="s">
        <v>6696</v>
      </c>
      <c r="G4801" t="s">
        <v>399</v>
      </c>
      <c r="H4801">
        <v>260</v>
      </c>
      <c r="J4801" t="s">
        <v>22634</v>
      </c>
      <c r="K4801" s="132" t="str">
        <f>IFERROR(IFERROR(INDEX(Кат!$O:$O,MATCH($C4801,Кат!$I:$I,0)),INDEX(Торг!$L:$L,MATCH($C4801,Торг!$I:$I,0))),"")</f>
        <v/>
      </c>
      <c r="L4801" s="132" t="str">
        <f>IFERROR(IFERROR(INDEX(Кат!$A:$A,MATCH($C4801,Кат!$I:$I,0)),INDEX(Торг!$A:$A,MATCH($C4801,Торг!$I:$I,0))),"")</f>
        <v/>
      </c>
      <c r="M4801" s="132" t="str">
        <f>IFERROR(IFERROR(INDEX(Кат!$B:$B,MATCH($C4801,Кат!$I:$I,0)),INDEX(Торг!$B:$B,MATCH($C4801,Торг!$I:$I,0))),"")</f>
        <v/>
      </c>
      <c r="N4801" s="132" t="str">
        <f t="shared" si="74"/>
        <v>OBERKRAFT 032290KT</v>
      </c>
      <c r="O4801" s="132" t="str">
        <f>IFERROR(IFERROR(INDEX(Кат!$B:$B,MATCH($N4801,Кат!$I:$I,0)),INDEX(Торг!$B:$B,MATCH($N4801,Торг!$I:$I,0))),"")</f>
        <v/>
      </c>
    </row>
    <row r="4802" spans="1:15" outlineLevel="1">
      <c r="A4802" t="s">
        <v>17515</v>
      </c>
      <c r="C4802" s="191" t="s">
        <v>6713</v>
      </c>
      <c r="E4802" t="s">
        <v>6714</v>
      </c>
      <c r="F4802" t="s">
        <v>6696</v>
      </c>
      <c r="G4802" t="s">
        <v>399</v>
      </c>
      <c r="H4802">
        <v>245</v>
      </c>
      <c r="J4802" t="s">
        <v>22634</v>
      </c>
      <c r="K4802" s="132" t="str">
        <f>IFERROR(IFERROR(INDEX(Кат!$O:$O,MATCH($C4802,Кат!$I:$I,0)),INDEX(Торг!$L:$L,MATCH($C4802,Торг!$I:$I,0))),"")</f>
        <v/>
      </c>
      <c r="L4802" s="132" t="str">
        <f>IFERROR(IFERROR(INDEX(Кат!$A:$A,MATCH($C4802,Кат!$I:$I,0)),INDEX(Торг!$A:$A,MATCH($C4802,Торг!$I:$I,0))),"")</f>
        <v/>
      </c>
      <c r="M4802" s="132" t="str">
        <f>IFERROR(IFERROR(INDEX(Кат!$B:$B,MATCH($C4802,Кат!$I:$I,0)),INDEX(Торг!$B:$B,MATCH($C4802,Торг!$I:$I,0))),"")</f>
        <v/>
      </c>
      <c r="N4802" s="132" t="str">
        <f t="shared" si="74"/>
        <v>OBERKRAFT 032288KT</v>
      </c>
      <c r="O4802" s="132" t="str">
        <f>IFERROR(IFERROR(INDEX(Кат!$B:$B,MATCH($N4802,Кат!$I:$I,0)),INDEX(Торг!$B:$B,MATCH($N4802,Торг!$I:$I,0))),"")</f>
        <v/>
      </c>
    </row>
    <row r="4803" spans="1:15" outlineLevel="1">
      <c r="A4803" t="s">
        <v>24134</v>
      </c>
      <c r="C4803" s="191"/>
      <c r="E4803" t="s">
        <v>23628</v>
      </c>
      <c r="J4803" t="s">
        <v>22634</v>
      </c>
      <c r="K4803" s="132" t="str">
        <f>IFERROR(IFERROR(INDEX(Кат!$O:$O,MATCH($C4803,Кат!$I:$I,0)),INDEX(Торг!$L:$L,MATCH($C4803,Торг!$I:$I,0))),"")</f>
        <v/>
      </c>
      <c r="L4803" s="132" t="str">
        <f>IFERROR(IFERROR(INDEX(Кат!$A:$A,MATCH($C4803,Кат!$I:$I,0)),INDEX(Торг!$A:$A,MATCH($C4803,Торг!$I:$I,0))),"")</f>
        <v/>
      </c>
      <c r="M4803" s="132" t="str">
        <f>IFERROR(IFERROR(INDEX(Кат!$B:$B,MATCH($C4803,Кат!$I:$I,0)),INDEX(Торг!$B:$B,MATCH($C4803,Торг!$I:$I,0))),"")</f>
        <v/>
      </c>
      <c r="N4803" s="132" t="str">
        <f t="shared" si="74"/>
        <v xml:space="preserve"> </v>
      </c>
      <c r="O4803" s="132" t="str">
        <f>IFERROR(IFERROR(INDEX(Кат!$B:$B,MATCH($N4803,Кат!$I:$I,0)),INDEX(Торг!$B:$B,MATCH($N4803,Торг!$I:$I,0))),"")</f>
        <v/>
      </c>
    </row>
    <row r="4804" spans="1:15" outlineLevel="1">
      <c r="A4804" t="s">
        <v>17516</v>
      </c>
      <c r="C4804" s="191" t="s">
        <v>6715</v>
      </c>
      <c r="E4804" t="s">
        <v>6716</v>
      </c>
      <c r="F4804" t="s">
        <v>6696</v>
      </c>
      <c r="G4804" t="s">
        <v>375</v>
      </c>
      <c r="H4804">
        <v>1430</v>
      </c>
      <c r="J4804" t="s">
        <v>22634</v>
      </c>
      <c r="K4804" s="132" t="str">
        <f>IFERROR(IFERROR(INDEX(Кат!$O:$O,MATCH($C4804,Кат!$I:$I,0)),INDEX(Торг!$L:$L,MATCH($C4804,Торг!$I:$I,0))),"")</f>
        <v/>
      </c>
      <c r="L4804" s="132" t="str">
        <f>IFERROR(IFERROR(INDEX(Кат!$A:$A,MATCH($C4804,Кат!$I:$I,0)),INDEX(Торг!$A:$A,MATCH($C4804,Торг!$I:$I,0))),"")</f>
        <v/>
      </c>
      <c r="M4804" s="132" t="str">
        <f>IFERROR(IFERROR(INDEX(Кат!$B:$B,MATCH($C4804,Кат!$I:$I,0)),INDEX(Торг!$B:$B,MATCH($C4804,Торг!$I:$I,0))),"")</f>
        <v/>
      </c>
      <c r="N4804" s="132" t="str">
        <f t="shared" si="74"/>
        <v>OBERKRAFT KT042020</v>
      </c>
      <c r="O4804" s="132" t="str">
        <f>IFERROR(IFERROR(INDEX(Кат!$B:$B,MATCH($N4804,Кат!$I:$I,0)),INDEX(Торг!$B:$B,MATCH($N4804,Торг!$I:$I,0))),"")</f>
        <v/>
      </c>
    </row>
    <row r="4805" spans="1:15" outlineLevel="1">
      <c r="A4805" t="s">
        <v>24135</v>
      </c>
      <c r="C4805" s="191"/>
      <c r="E4805" t="s">
        <v>23910</v>
      </c>
      <c r="J4805" t="s">
        <v>22634</v>
      </c>
      <c r="K4805" s="132" t="str">
        <f>IFERROR(IFERROR(INDEX(Кат!$O:$O,MATCH($C4805,Кат!$I:$I,0)),INDEX(Торг!$L:$L,MATCH($C4805,Торг!$I:$I,0))),"")</f>
        <v/>
      </c>
      <c r="L4805" s="132" t="str">
        <f>IFERROR(IFERROR(INDEX(Кат!$A:$A,MATCH($C4805,Кат!$I:$I,0)),INDEX(Торг!$A:$A,MATCH($C4805,Торг!$I:$I,0))),"")</f>
        <v/>
      </c>
      <c r="M4805" s="132" t="str">
        <f>IFERROR(IFERROR(INDEX(Кат!$B:$B,MATCH($C4805,Кат!$I:$I,0)),INDEX(Торг!$B:$B,MATCH($C4805,Торг!$I:$I,0))),"")</f>
        <v/>
      </c>
      <c r="N4805" s="132" t="str">
        <f t="shared" si="74"/>
        <v xml:space="preserve"> </v>
      </c>
      <c r="O4805" s="132" t="str">
        <f>IFERROR(IFERROR(INDEX(Кат!$B:$B,MATCH($N4805,Кат!$I:$I,0)),INDEX(Торг!$B:$B,MATCH($N4805,Торг!$I:$I,0))),"")</f>
        <v/>
      </c>
    </row>
    <row r="4806" spans="1:15" outlineLevel="1">
      <c r="A4806" t="s">
        <v>17517</v>
      </c>
      <c r="C4806" s="191" t="s">
        <v>6717</v>
      </c>
      <c r="E4806" t="s">
        <v>6718</v>
      </c>
      <c r="F4806" t="s">
        <v>6696</v>
      </c>
      <c r="G4806" t="s">
        <v>399</v>
      </c>
      <c r="H4806">
        <v>1300</v>
      </c>
      <c r="J4806" t="s">
        <v>22634</v>
      </c>
      <c r="K4806" s="132" t="str">
        <f>IFERROR(IFERROR(INDEX(Кат!$O:$O,MATCH($C4806,Кат!$I:$I,0)),INDEX(Торг!$L:$L,MATCH($C4806,Торг!$I:$I,0))),"")</f>
        <v/>
      </c>
      <c r="L4806" s="132" t="str">
        <f>IFERROR(IFERROR(INDEX(Кат!$A:$A,MATCH($C4806,Кат!$I:$I,0)),INDEX(Торг!$A:$A,MATCH($C4806,Торг!$I:$I,0))),"")</f>
        <v/>
      </c>
      <c r="M4806" s="132" t="str">
        <f>IFERROR(IFERROR(INDEX(Кат!$B:$B,MATCH($C4806,Кат!$I:$I,0)),INDEX(Торг!$B:$B,MATCH($C4806,Торг!$I:$I,0))),"")</f>
        <v/>
      </c>
      <c r="N4806" s="132" t="str">
        <f t="shared" si="74"/>
        <v>OBERKRAFT KT098600</v>
      </c>
      <c r="O4806" s="132" t="str">
        <f>IFERROR(IFERROR(INDEX(Кат!$B:$B,MATCH($N4806,Кат!$I:$I,0)),INDEX(Торг!$B:$B,MATCH($N4806,Торг!$I:$I,0))),"")</f>
        <v/>
      </c>
    </row>
    <row r="4807" spans="1:15" outlineLevel="1">
      <c r="A4807" t="s">
        <v>24136</v>
      </c>
      <c r="C4807" s="191"/>
      <c r="E4807" t="s">
        <v>23764</v>
      </c>
      <c r="J4807" t="s">
        <v>22634</v>
      </c>
      <c r="K4807" s="132" t="str">
        <f>IFERROR(IFERROR(INDEX(Кат!$O:$O,MATCH($C4807,Кат!$I:$I,0)),INDEX(Торг!$L:$L,MATCH($C4807,Торг!$I:$I,0))),"")</f>
        <v/>
      </c>
      <c r="L4807" s="132" t="str">
        <f>IFERROR(IFERROR(INDEX(Кат!$A:$A,MATCH($C4807,Кат!$I:$I,0)),INDEX(Торг!$A:$A,MATCH($C4807,Торг!$I:$I,0))),"")</f>
        <v/>
      </c>
      <c r="M4807" s="132" t="str">
        <f>IFERROR(IFERROR(INDEX(Кат!$B:$B,MATCH($C4807,Кат!$I:$I,0)),INDEX(Торг!$B:$B,MATCH($C4807,Торг!$I:$I,0))),"")</f>
        <v/>
      </c>
      <c r="N4807" s="132" t="str">
        <f t="shared" si="74"/>
        <v xml:space="preserve"> </v>
      </c>
      <c r="O4807" s="132" t="str">
        <f>IFERROR(IFERROR(INDEX(Кат!$B:$B,MATCH($N4807,Кат!$I:$I,0)),INDEX(Торг!$B:$B,MATCH($N4807,Торг!$I:$I,0))),"")</f>
        <v/>
      </c>
    </row>
    <row r="4808" spans="1:15" outlineLevel="1">
      <c r="A4808" t="s">
        <v>17518</v>
      </c>
      <c r="C4808" s="191" t="s">
        <v>6719</v>
      </c>
      <c r="E4808" t="s">
        <v>6720</v>
      </c>
      <c r="F4808" t="s">
        <v>6696</v>
      </c>
      <c r="G4808" t="s">
        <v>399</v>
      </c>
      <c r="H4808">
        <v>720</v>
      </c>
      <c r="J4808" t="s">
        <v>22634</v>
      </c>
      <c r="K4808" s="132" t="str">
        <f>IFERROR(IFERROR(INDEX(Кат!$O:$O,MATCH($C4808,Кат!$I:$I,0)),INDEX(Торг!$L:$L,MATCH($C4808,Торг!$I:$I,0))),"")</f>
        <v/>
      </c>
      <c r="L4808" s="132" t="str">
        <f>IFERROR(IFERROR(INDEX(Кат!$A:$A,MATCH($C4808,Кат!$I:$I,0)),INDEX(Торг!$A:$A,MATCH($C4808,Торг!$I:$I,0))),"")</f>
        <v/>
      </c>
      <c r="M4808" s="132" t="str">
        <f>IFERROR(IFERROR(INDEX(Кат!$B:$B,MATCH($C4808,Кат!$I:$I,0)),INDEX(Торг!$B:$B,MATCH($C4808,Торг!$I:$I,0))),"")</f>
        <v/>
      </c>
      <c r="N4808" s="132" t="str">
        <f t="shared" ref="N4808:N4871" si="75">_xlfn.CONCAT(F4808," ",C4808)</f>
        <v>OBERKRAFT 019501KT</v>
      </c>
      <c r="O4808" s="132" t="str">
        <f>IFERROR(IFERROR(INDEX(Кат!$B:$B,MATCH($N4808,Кат!$I:$I,0)),INDEX(Торг!$B:$B,MATCH($N4808,Торг!$I:$I,0))),"")</f>
        <v/>
      </c>
    </row>
    <row r="4809" spans="1:15" outlineLevel="1">
      <c r="A4809" t="s">
        <v>17519</v>
      </c>
      <c r="C4809" s="191" t="s">
        <v>6721</v>
      </c>
      <c r="E4809" t="s">
        <v>6722</v>
      </c>
      <c r="F4809" t="s">
        <v>6696</v>
      </c>
      <c r="G4809" t="s">
        <v>399</v>
      </c>
      <c r="H4809">
        <v>700</v>
      </c>
      <c r="J4809" t="s">
        <v>22634</v>
      </c>
      <c r="K4809" s="132" t="str">
        <f>IFERROR(IFERROR(INDEX(Кат!$O:$O,MATCH($C4809,Кат!$I:$I,0)),INDEX(Торг!$L:$L,MATCH($C4809,Торг!$I:$I,0))),"")</f>
        <v/>
      </c>
      <c r="L4809" s="132" t="str">
        <f>IFERROR(IFERROR(INDEX(Кат!$A:$A,MATCH($C4809,Кат!$I:$I,0)),INDEX(Торг!$A:$A,MATCH($C4809,Торг!$I:$I,0))),"")</f>
        <v/>
      </c>
      <c r="M4809" s="132" t="str">
        <f>IFERROR(IFERROR(INDEX(Кат!$B:$B,MATCH($C4809,Кат!$I:$I,0)),INDEX(Торг!$B:$B,MATCH($C4809,Торг!$I:$I,0))),"")</f>
        <v/>
      </c>
      <c r="N4809" s="132" t="str">
        <f t="shared" si="75"/>
        <v>OBERKRAFT 019502KT</v>
      </c>
      <c r="O4809" s="132" t="str">
        <f>IFERROR(IFERROR(INDEX(Кат!$B:$B,MATCH($N4809,Кат!$I:$I,0)),INDEX(Торг!$B:$B,MATCH($N4809,Торг!$I:$I,0))),"")</f>
        <v/>
      </c>
    </row>
    <row r="4810" spans="1:15" outlineLevel="1">
      <c r="A4810" t="s">
        <v>17520</v>
      </c>
      <c r="C4810" s="191" t="s">
        <v>6723</v>
      </c>
      <c r="E4810" t="s">
        <v>6724</v>
      </c>
      <c r="F4810" t="s">
        <v>6696</v>
      </c>
      <c r="G4810" t="s">
        <v>399</v>
      </c>
      <c r="H4810">
        <v>850</v>
      </c>
      <c r="J4810" t="s">
        <v>22634</v>
      </c>
      <c r="K4810" s="132" t="str">
        <f>IFERROR(IFERROR(INDEX(Кат!$O:$O,MATCH($C4810,Кат!$I:$I,0)),INDEX(Торг!$L:$L,MATCH($C4810,Торг!$I:$I,0))),"")</f>
        <v/>
      </c>
      <c r="L4810" s="132" t="str">
        <f>IFERROR(IFERROR(INDEX(Кат!$A:$A,MATCH($C4810,Кат!$I:$I,0)),INDEX(Торг!$A:$A,MATCH($C4810,Торг!$I:$I,0))),"")</f>
        <v/>
      </c>
      <c r="M4810" s="132" t="str">
        <f>IFERROR(IFERROR(INDEX(Кат!$B:$B,MATCH($C4810,Кат!$I:$I,0)),INDEX(Торг!$B:$B,MATCH($C4810,Торг!$I:$I,0))),"")</f>
        <v/>
      </c>
      <c r="N4810" s="132" t="str">
        <f t="shared" si="75"/>
        <v>OBERKRAFT 019503KT</v>
      </c>
      <c r="O4810" s="132" t="str">
        <f>IFERROR(IFERROR(INDEX(Кат!$B:$B,MATCH($N4810,Кат!$I:$I,0)),INDEX(Торг!$B:$B,MATCH($N4810,Торг!$I:$I,0))),"")</f>
        <v/>
      </c>
    </row>
    <row r="4811" spans="1:15" outlineLevel="1">
      <c r="A4811" t="s">
        <v>24137</v>
      </c>
      <c r="C4811" s="191"/>
      <c r="E4811" t="s">
        <v>23923</v>
      </c>
      <c r="J4811" t="s">
        <v>22634</v>
      </c>
      <c r="K4811" s="132" t="str">
        <f>IFERROR(IFERROR(INDEX(Кат!$O:$O,MATCH($C4811,Кат!$I:$I,0)),INDEX(Торг!$L:$L,MATCH($C4811,Торг!$I:$I,0))),"")</f>
        <v/>
      </c>
      <c r="L4811" s="132" t="str">
        <f>IFERROR(IFERROR(INDEX(Кат!$A:$A,MATCH($C4811,Кат!$I:$I,0)),INDEX(Торг!$A:$A,MATCH($C4811,Торг!$I:$I,0))),"")</f>
        <v/>
      </c>
      <c r="M4811" s="132" t="str">
        <f>IFERROR(IFERROR(INDEX(Кат!$B:$B,MATCH($C4811,Кат!$I:$I,0)),INDEX(Торг!$B:$B,MATCH($C4811,Торг!$I:$I,0))),"")</f>
        <v/>
      </c>
      <c r="N4811" s="132" t="str">
        <f t="shared" si="75"/>
        <v xml:space="preserve"> </v>
      </c>
      <c r="O4811" s="132" t="str">
        <f>IFERROR(IFERROR(INDEX(Кат!$B:$B,MATCH($N4811,Кат!$I:$I,0)),INDEX(Торг!$B:$B,MATCH($N4811,Торг!$I:$I,0))),"")</f>
        <v/>
      </c>
    </row>
    <row r="4812" spans="1:15" outlineLevel="1">
      <c r="A4812" t="s">
        <v>17521</v>
      </c>
      <c r="C4812" s="191" t="s">
        <v>13655</v>
      </c>
      <c r="E4812" t="s">
        <v>13656</v>
      </c>
      <c r="F4812" t="s">
        <v>6696</v>
      </c>
      <c r="G4812" t="s">
        <v>399</v>
      </c>
      <c r="H4812">
        <v>2250</v>
      </c>
      <c r="J4812" t="s">
        <v>22634</v>
      </c>
      <c r="K4812" s="132" t="str">
        <f>IFERROR(IFERROR(INDEX(Кат!$O:$O,MATCH($C4812,Кат!$I:$I,0)),INDEX(Торг!$L:$L,MATCH($C4812,Торг!$I:$I,0))),"")</f>
        <v/>
      </c>
      <c r="L4812" s="132" t="str">
        <f>IFERROR(IFERROR(INDEX(Кат!$A:$A,MATCH($C4812,Кат!$I:$I,0)),INDEX(Торг!$A:$A,MATCH($C4812,Торг!$I:$I,0))),"")</f>
        <v/>
      </c>
      <c r="M4812" s="132" t="str">
        <f>IFERROR(IFERROR(INDEX(Кат!$B:$B,MATCH($C4812,Кат!$I:$I,0)),INDEX(Торг!$B:$B,MATCH($C4812,Торг!$I:$I,0))),"")</f>
        <v/>
      </c>
      <c r="N4812" s="132" t="str">
        <f t="shared" si="75"/>
        <v>OBERKRAFT KT058878</v>
      </c>
      <c r="O4812" s="132" t="str">
        <f>IFERROR(IFERROR(INDEX(Кат!$B:$B,MATCH($N4812,Кат!$I:$I,0)),INDEX(Торг!$B:$B,MATCH($N4812,Торг!$I:$I,0))),"")</f>
        <v/>
      </c>
    </row>
    <row r="4813" spans="1:15" outlineLevel="1">
      <c r="A4813" t="s">
        <v>17522</v>
      </c>
      <c r="C4813" s="191" t="s">
        <v>6725</v>
      </c>
      <c r="E4813" t="s">
        <v>6726</v>
      </c>
      <c r="F4813" t="s">
        <v>6696</v>
      </c>
      <c r="G4813" t="s">
        <v>399</v>
      </c>
      <c r="H4813">
        <v>1900</v>
      </c>
      <c r="J4813" t="s">
        <v>22634</v>
      </c>
      <c r="K4813" s="132" t="str">
        <f>IFERROR(IFERROR(INDEX(Кат!$O:$O,MATCH($C4813,Кат!$I:$I,0)),INDEX(Торг!$L:$L,MATCH($C4813,Торг!$I:$I,0))),"")</f>
        <v/>
      </c>
      <c r="L4813" s="132" t="str">
        <f>IFERROR(IFERROR(INDEX(Кат!$A:$A,MATCH($C4813,Кат!$I:$I,0)),INDEX(Торг!$A:$A,MATCH($C4813,Торг!$I:$I,0))),"")</f>
        <v/>
      </c>
      <c r="M4813" s="132" t="str">
        <f>IFERROR(IFERROR(INDEX(Кат!$B:$B,MATCH($C4813,Кат!$I:$I,0)),INDEX(Торг!$B:$B,MATCH($C4813,Торг!$I:$I,0))),"")</f>
        <v/>
      </c>
      <c r="N4813" s="132" t="str">
        <f t="shared" si="75"/>
        <v>OBERKRAFT KT058867</v>
      </c>
      <c r="O4813" s="132" t="str">
        <f>IFERROR(IFERROR(INDEX(Кат!$B:$B,MATCH($N4813,Кат!$I:$I,0)),INDEX(Торг!$B:$B,MATCH($N4813,Торг!$I:$I,0))),"")</f>
        <v/>
      </c>
    </row>
    <row r="4814" spans="1:15" outlineLevel="1">
      <c r="A4814" t="s">
        <v>24138</v>
      </c>
      <c r="C4814" s="191"/>
      <c r="E4814" t="s">
        <v>24139</v>
      </c>
      <c r="J4814" t="s">
        <v>22634</v>
      </c>
      <c r="K4814" s="132" t="str">
        <f>IFERROR(IFERROR(INDEX(Кат!$O:$O,MATCH($C4814,Кат!$I:$I,0)),INDEX(Торг!$L:$L,MATCH($C4814,Торг!$I:$I,0))),"")</f>
        <v/>
      </c>
      <c r="L4814" s="132" t="str">
        <f>IFERROR(IFERROR(INDEX(Кат!$A:$A,MATCH($C4814,Кат!$I:$I,0)),INDEX(Торг!$A:$A,MATCH($C4814,Торг!$I:$I,0))),"")</f>
        <v/>
      </c>
      <c r="M4814" s="132" t="str">
        <f>IFERROR(IFERROR(INDEX(Кат!$B:$B,MATCH($C4814,Кат!$I:$I,0)),INDEX(Торг!$B:$B,MATCH($C4814,Торг!$I:$I,0))),"")</f>
        <v/>
      </c>
      <c r="N4814" s="132" t="str">
        <f t="shared" si="75"/>
        <v xml:space="preserve"> </v>
      </c>
      <c r="O4814" s="132" t="str">
        <f>IFERROR(IFERROR(INDEX(Кат!$B:$B,MATCH($N4814,Кат!$I:$I,0)),INDEX(Торг!$B:$B,MATCH($N4814,Торг!$I:$I,0))),"")</f>
        <v/>
      </c>
    </row>
    <row r="4815" spans="1:15" outlineLevel="1">
      <c r="A4815" t="s">
        <v>17523</v>
      </c>
      <c r="C4815" s="191" t="s">
        <v>1147</v>
      </c>
      <c r="E4815" t="s">
        <v>2495</v>
      </c>
      <c r="F4815" t="s">
        <v>2494</v>
      </c>
      <c r="G4815" t="s">
        <v>399</v>
      </c>
      <c r="H4815">
        <v>350</v>
      </c>
      <c r="J4815" t="s">
        <v>22634</v>
      </c>
      <c r="K4815" s="132" t="str">
        <f>IFERROR(IFERROR(INDEX(Кат!$O:$O,MATCH($C4815,Кат!$I:$I,0)),INDEX(Торг!$L:$L,MATCH($C4815,Торг!$I:$I,0))),"")</f>
        <v/>
      </c>
      <c r="L4815" s="132" t="str">
        <f>IFERROR(IFERROR(INDEX(Кат!$A:$A,MATCH($C4815,Кат!$I:$I,0)),INDEX(Торг!$A:$A,MATCH($C4815,Торг!$I:$I,0))),"")</f>
        <v/>
      </c>
      <c r="M4815" s="132" t="str">
        <f>IFERROR(IFERROR(INDEX(Кат!$B:$B,MATCH($C4815,Кат!$I:$I,0)),INDEX(Торг!$B:$B,MATCH($C4815,Торг!$I:$I,0))),"")</f>
        <v/>
      </c>
      <c r="N4815" s="132" t="str">
        <f t="shared" si="75"/>
        <v>OPTIBELT 6PK1125</v>
      </c>
      <c r="O4815" s="132" t="str">
        <f>IFERROR(IFERROR(INDEX(Кат!$B:$B,MATCH($N4815,Кат!$I:$I,0)),INDEX(Торг!$B:$B,MATCH($N4815,Торг!$I:$I,0))),"")</f>
        <v/>
      </c>
    </row>
    <row r="4816" spans="1:15" outlineLevel="1">
      <c r="A4816" t="s">
        <v>24140</v>
      </c>
      <c r="C4816" s="191"/>
      <c r="E4816" t="s">
        <v>13657</v>
      </c>
      <c r="J4816" t="s">
        <v>22634</v>
      </c>
      <c r="K4816" s="132" t="str">
        <f>IFERROR(IFERROR(INDEX(Кат!$O:$O,MATCH($C4816,Кат!$I:$I,0)),INDEX(Торг!$L:$L,MATCH($C4816,Торг!$I:$I,0))),"")</f>
        <v/>
      </c>
      <c r="L4816" s="132" t="str">
        <f>IFERROR(IFERROR(INDEX(Кат!$A:$A,MATCH($C4816,Кат!$I:$I,0)),INDEX(Торг!$A:$A,MATCH($C4816,Торг!$I:$I,0))),"")</f>
        <v/>
      </c>
      <c r="M4816" s="132" t="str">
        <f>IFERROR(IFERROR(INDEX(Кат!$B:$B,MATCH($C4816,Кат!$I:$I,0)),INDEX(Торг!$B:$B,MATCH($C4816,Торг!$I:$I,0))),"")</f>
        <v/>
      </c>
      <c r="N4816" s="132" t="str">
        <f t="shared" si="75"/>
        <v xml:space="preserve"> </v>
      </c>
      <c r="O4816" s="132" t="str">
        <f>IFERROR(IFERROR(INDEX(Кат!$B:$B,MATCH($N4816,Кат!$I:$I,0)),INDEX(Торг!$B:$B,MATCH($N4816,Торг!$I:$I,0))),"")</f>
        <v/>
      </c>
    </row>
    <row r="4817" spans="1:15" outlineLevel="1">
      <c r="A4817" t="s">
        <v>17524</v>
      </c>
      <c r="C4817" s="191">
        <v>2825</v>
      </c>
      <c r="E4817" t="s">
        <v>13658</v>
      </c>
      <c r="F4817" t="s">
        <v>13657</v>
      </c>
      <c r="G4817" t="s">
        <v>2602</v>
      </c>
      <c r="H4817">
        <v>340</v>
      </c>
      <c r="J4817" t="s">
        <v>22634</v>
      </c>
      <c r="K4817" s="132" t="str">
        <f>IFERROR(IFERROR(INDEX(Кат!$O:$O,MATCH($C4817,Кат!$I:$I,0)),INDEX(Торг!$L:$L,MATCH($C4817,Торг!$I:$I,0))),"")</f>
        <v/>
      </c>
      <c r="L4817" s="132" t="str">
        <f>IFERROR(IFERROR(INDEX(Кат!$A:$A,MATCH($C4817,Кат!$I:$I,0)),INDEX(Торг!$A:$A,MATCH($C4817,Торг!$I:$I,0))),"")</f>
        <v/>
      </c>
      <c r="M4817" s="132" t="str">
        <f>IFERROR(IFERROR(INDEX(Кат!$B:$B,MATCH($C4817,Кат!$I:$I,0)),INDEX(Торг!$B:$B,MATCH($C4817,Торг!$I:$I,0))),"")</f>
        <v/>
      </c>
      <c r="N4817" s="132" t="str">
        <f t="shared" si="75"/>
        <v>OSRAM 2825</v>
      </c>
      <c r="O4817" s="132" t="str">
        <f>IFERROR(IFERROR(INDEX(Кат!$B:$B,MATCH($N4817,Кат!$I:$I,0)),INDEX(Торг!$B:$B,MATCH($N4817,Торг!$I:$I,0))),"")</f>
        <v/>
      </c>
    </row>
    <row r="4818" spans="1:15" outlineLevel="1">
      <c r="A4818" t="s">
        <v>24141</v>
      </c>
      <c r="C4818" s="191"/>
      <c r="E4818" t="s">
        <v>24142</v>
      </c>
      <c r="J4818" t="s">
        <v>22634</v>
      </c>
      <c r="K4818" s="132" t="str">
        <f>IFERROR(IFERROR(INDEX(Кат!$O:$O,MATCH($C4818,Кат!$I:$I,0)),INDEX(Торг!$L:$L,MATCH($C4818,Торг!$I:$I,0))),"")</f>
        <v/>
      </c>
      <c r="L4818" s="132" t="str">
        <f>IFERROR(IFERROR(INDEX(Кат!$A:$A,MATCH($C4818,Кат!$I:$I,0)),INDEX(Торг!$A:$A,MATCH($C4818,Торг!$I:$I,0))),"")</f>
        <v/>
      </c>
      <c r="M4818" s="132" t="str">
        <f>IFERROR(IFERROR(INDEX(Кат!$B:$B,MATCH($C4818,Кат!$I:$I,0)),INDEX(Торг!$B:$B,MATCH($C4818,Торг!$I:$I,0))),"")</f>
        <v/>
      </c>
      <c r="N4818" s="132" t="str">
        <f t="shared" si="75"/>
        <v xml:space="preserve"> </v>
      </c>
      <c r="O4818" s="132" t="str">
        <f>IFERROR(IFERROR(INDEX(Кат!$B:$B,MATCH($N4818,Кат!$I:$I,0)),INDEX(Торг!$B:$B,MATCH($N4818,Торг!$I:$I,0))),"")</f>
        <v/>
      </c>
    </row>
    <row r="4819" spans="1:15" outlineLevel="1">
      <c r="A4819" t="s">
        <v>17525</v>
      </c>
      <c r="C4819" s="191" t="s">
        <v>6727</v>
      </c>
      <c r="E4819" t="s">
        <v>6728</v>
      </c>
      <c r="F4819" t="s">
        <v>6729</v>
      </c>
      <c r="G4819" t="s">
        <v>375</v>
      </c>
      <c r="H4819">
        <v>695</v>
      </c>
      <c r="J4819" t="s">
        <v>22634</v>
      </c>
      <c r="K4819" s="132" t="str">
        <f>IFERROR(IFERROR(INDEX(Кат!$O:$O,MATCH($C4819,Кат!$I:$I,0)),INDEX(Торг!$L:$L,MATCH($C4819,Торг!$I:$I,0))),"")</f>
        <v/>
      </c>
      <c r="L4819" s="132" t="str">
        <f>IFERROR(IFERROR(INDEX(Кат!$A:$A,MATCH($C4819,Кат!$I:$I,0)),INDEX(Торг!$A:$A,MATCH($C4819,Торг!$I:$I,0))),"")</f>
        <v/>
      </c>
      <c r="M4819" s="132" t="str">
        <f>IFERROR(IFERROR(INDEX(Кат!$B:$B,MATCH($C4819,Кат!$I:$I,0)),INDEX(Торг!$B:$B,MATCH($C4819,Торг!$I:$I,0))),"")</f>
        <v/>
      </c>
      <c r="N4819" s="132" t="str">
        <f t="shared" si="75"/>
        <v>OSVAT 2470S</v>
      </c>
      <c r="O4819" s="132" t="str">
        <f>IFERROR(IFERROR(INDEX(Кат!$B:$B,MATCH($N4819,Кат!$I:$I,0)),INDEX(Торг!$B:$B,MATCH($N4819,Торг!$I:$I,0))),"")</f>
        <v/>
      </c>
    </row>
    <row r="4820" spans="1:15" outlineLevel="1">
      <c r="A4820" t="s">
        <v>17526</v>
      </c>
      <c r="C4820" s="191" t="s">
        <v>6730</v>
      </c>
      <c r="E4820" t="s">
        <v>6731</v>
      </c>
      <c r="F4820" t="s">
        <v>6729</v>
      </c>
      <c r="G4820" t="s">
        <v>375</v>
      </c>
      <c r="H4820">
        <v>855</v>
      </c>
      <c r="J4820" t="s">
        <v>22634</v>
      </c>
      <c r="K4820" s="132" t="str">
        <f>IFERROR(IFERROR(INDEX(Кат!$O:$O,MATCH($C4820,Кат!$I:$I,0)),INDEX(Торг!$L:$L,MATCH($C4820,Торг!$I:$I,0))),"")</f>
        <v/>
      </c>
      <c r="L4820" s="132" t="str">
        <f>IFERROR(IFERROR(INDEX(Кат!$A:$A,MATCH($C4820,Кат!$I:$I,0)),INDEX(Торг!$A:$A,MATCH($C4820,Торг!$I:$I,0))),"")</f>
        <v/>
      </c>
      <c r="M4820" s="132" t="str">
        <f>IFERROR(IFERROR(INDEX(Кат!$B:$B,MATCH($C4820,Кат!$I:$I,0)),INDEX(Торг!$B:$B,MATCH($C4820,Торг!$I:$I,0))),"")</f>
        <v/>
      </c>
      <c r="N4820" s="132" t="str">
        <f t="shared" si="75"/>
        <v>OSVAT 2470SС</v>
      </c>
      <c r="O4820" s="132" t="str">
        <f>IFERROR(IFERROR(INDEX(Кат!$B:$B,MATCH($N4820,Кат!$I:$I,0)),INDEX(Торг!$B:$B,MATCH($N4820,Торг!$I:$I,0))),"")</f>
        <v/>
      </c>
    </row>
    <row r="4821" spans="1:15" outlineLevel="1">
      <c r="A4821" t="s">
        <v>17527</v>
      </c>
      <c r="C4821" s="191" t="s">
        <v>6732</v>
      </c>
      <c r="E4821" t="s">
        <v>6733</v>
      </c>
      <c r="F4821" t="s">
        <v>6729</v>
      </c>
      <c r="G4821" t="s">
        <v>375</v>
      </c>
      <c r="H4821">
        <v>735</v>
      </c>
      <c r="J4821" t="s">
        <v>22634</v>
      </c>
      <c r="K4821" s="132" t="str">
        <f>IFERROR(IFERROR(INDEX(Кат!$O:$O,MATCH($C4821,Кат!$I:$I,0)),INDEX(Торг!$L:$L,MATCH($C4821,Торг!$I:$I,0))),"")</f>
        <v/>
      </c>
      <c r="L4821" s="132" t="str">
        <f>IFERROR(IFERROR(INDEX(Кат!$A:$A,MATCH($C4821,Кат!$I:$I,0)),INDEX(Торг!$A:$A,MATCH($C4821,Торг!$I:$I,0))),"")</f>
        <v/>
      </c>
      <c r="M4821" s="132" t="str">
        <f>IFERROR(IFERROR(INDEX(Кат!$B:$B,MATCH($C4821,Кат!$I:$I,0)),INDEX(Торг!$B:$B,MATCH($C4821,Торг!$I:$I,0))),"")</f>
        <v/>
      </c>
      <c r="N4821" s="132" t="str">
        <f t="shared" si="75"/>
        <v>OSVAT 2471Z</v>
      </c>
      <c r="O4821" s="132" t="str">
        <f>IFERROR(IFERROR(INDEX(Кат!$B:$B,MATCH($N4821,Кат!$I:$I,0)),INDEX(Торг!$B:$B,MATCH($N4821,Торг!$I:$I,0))),"")</f>
        <v/>
      </c>
    </row>
    <row r="4822" spans="1:15" outlineLevel="1">
      <c r="A4822" t="s">
        <v>17528</v>
      </c>
      <c r="C4822" s="191" t="s">
        <v>6734</v>
      </c>
      <c r="E4822" t="s">
        <v>6735</v>
      </c>
      <c r="F4822" t="s">
        <v>6729</v>
      </c>
      <c r="G4822" t="s">
        <v>375</v>
      </c>
      <c r="H4822">
        <v>800</v>
      </c>
      <c r="J4822" t="s">
        <v>22634</v>
      </c>
      <c r="K4822" s="132" t="str">
        <f>IFERROR(IFERROR(INDEX(Кат!$O:$O,MATCH($C4822,Кат!$I:$I,0)),INDEX(Торг!$L:$L,MATCH($C4822,Торг!$I:$I,0))),"")</f>
        <v/>
      </c>
      <c r="L4822" s="132" t="str">
        <f>IFERROR(IFERROR(INDEX(Кат!$A:$A,MATCH($C4822,Кат!$I:$I,0)),INDEX(Торг!$A:$A,MATCH($C4822,Торг!$I:$I,0))),"")</f>
        <v/>
      </c>
      <c r="M4822" s="132" t="str">
        <f>IFERROR(IFERROR(INDEX(Кат!$B:$B,MATCH($C4822,Кат!$I:$I,0)),INDEX(Торг!$B:$B,MATCH($C4822,Торг!$I:$I,0))),"")</f>
        <v/>
      </c>
      <c r="N4822" s="132" t="str">
        <f t="shared" si="75"/>
        <v>OSVAT 2471ZС</v>
      </c>
      <c r="O4822" s="132" t="str">
        <f>IFERROR(IFERROR(INDEX(Кат!$B:$B,MATCH($N4822,Кат!$I:$I,0)),INDEX(Торг!$B:$B,MATCH($N4822,Торг!$I:$I,0))),"")</f>
        <v/>
      </c>
    </row>
    <row r="4823" spans="1:15" outlineLevel="1">
      <c r="A4823" t="s">
        <v>17529</v>
      </c>
      <c r="C4823" s="191" t="s">
        <v>6736</v>
      </c>
      <c r="E4823" t="s">
        <v>6737</v>
      </c>
      <c r="F4823" t="s">
        <v>6729</v>
      </c>
      <c r="G4823" t="s">
        <v>375</v>
      </c>
      <c r="H4823">
        <v>1210</v>
      </c>
      <c r="J4823" t="s">
        <v>22634</v>
      </c>
      <c r="K4823" s="132" t="str">
        <f>IFERROR(IFERROR(INDEX(Кат!$O:$O,MATCH($C4823,Кат!$I:$I,0)),INDEX(Торг!$L:$L,MATCH($C4823,Торг!$I:$I,0))),"")</f>
        <v/>
      </c>
      <c r="L4823" s="132" t="str">
        <f>IFERROR(IFERROR(INDEX(Кат!$A:$A,MATCH($C4823,Кат!$I:$I,0)),INDEX(Торг!$A:$A,MATCH($C4823,Торг!$I:$I,0))),"")</f>
        <v/>
      </c>
      <c r="M4823" s="132" t="str">
        <f>IFERROR(IFERROR(INDEX(Кат!$B:$B,MATCH($C4823,Кат!$I:$I,0)),INDEX(Торг!$B:$B,MATCH($C4823,Торг!$I:$I,0))),"")</f>
        <v/>
      </c>
      <c r="N4823" s="132" t="str">
        <f t="shared" si="75"/>
        <v>OSVAT 0504ZN</v>
      </c>
      <c r="O4823" s="132" t="str">
        <f>IFERROR(IFERROR(INDEX(Кат!$B:$B,MATCH($N4823,Кат!$I:$I,0)),INDEX(Торг!$B:$B,MATCH($N4823,Торг!$I:$I,0))),"")</f>
        <v/>
      </c>
    </row>
    <row r="4824" spans="1:15" outlineLevel="1">
      <c r="A4824" t="s">
        <v>17530</v>
      </c>
      <c r="C4824" s="191" t="s">
        <v>6738</v>
      </c>
      <c r="E4824" t="s">
        <v>6739</v>
      </c>
      <c r="F4824" t="s">
        <v>6729</v>
      </c>
      <c r="G4824" t="s">
        <v>375</v>
      </c>
      <c r="H4824">
        <v>1175</v>
      </c>
      <c r="J4824" t="s">
        <v>22634</v>
      </c>
      <c r="K4824" s="132" t="str">
        <f>IFERROR(IFERROR(INDEX(Кат!$O:$O,MATCH($C4824,Кат!$I:$I,0)),INDEX(Торг!$L:$L,MATCH($C4824,Торг!$I:$I,0))),"")</f>
        <v/>
      </c>
      <c r="L4824" s="132" t="str">
        <f>IFERROR(IFERROR(INDEX(Кат!$A:$A,MATCH($C4824,Кат!$I:$I,0)),INDEX(Торг!$A:$A,MATCH($C4824,Торг!$I:$I,0))),"")</f>
        <v/>
      </c>
      <c r="M4824" s="132" t="str">
        <f>IFERROR(IFERROR(INDEX(Кат!$B:$B,MATCH($C4824,Кат!$I:$I,0)),INDEX(Торг!$B:$B,MATCH($C4824,Торг!$I:$I,0))),"")</f>
        <v/>
      </c>
      <c r="N4824" s="132" t="str">
        <f t="shared" si="75"/>
        <v>OSVAT 0504ZС</v>
      </c>
      <c r="O4824" s="132" t="str">
        <f>IFERROR(IFERROR(INDEX(Кат!$B:$B,MATCH($N4824,Кат!$I:$I,0)),INDEX(Торг!$B:$B,MATCH($N4824,Торг!$I:$I,0))),"")</f>
        <v/>
      </c>
    </row>
    <row r="4825" spans="1:15" outlineLevel="1">
      <c r="A4825" t="s">
        <v>17531</v>
      </c>
      <c r="C4825" s="191" t="s">
        <v>6740</v>
      </c>
      <c r="E4825" t="s">
        <v>6741</v>
      </c>
      <c r="F4825" t="s">
        <v>6729</v>
      </c>
      <c r="G4825" t="s">
        <v>375</v>
      </c>
      <c r="H4825">
        <v>865</v>
      </c>
      <c r="J4825" t="s">
        <v>22634</v>
      </c>
      <c r="K4825" s="132" t="str">
        <f>IFERROR(IFERROR(INDEX(Кат!$O:$O,MATCH($C4825,Кат!$I:$I,0)),INDEX(Торг!$L:$L,MATCH($C4825,Торг!$I:$I,0))),"")</f>
        <v/>
      </c>
      <c r="L4825" s="132" t="str">
        <f>IFERROR(IFERROR(INDEX(Кат!$A:$A,MATCH($C4825,Кат!$I:$I,0)),INDEX(Торг!$A:$A,MATCH($C4825,Торг!$I:$I,0))),"")</f>
        <v/>
      </c>
      <c r="M4825" s="132" t="str">
        <f>IFERROR(IFERROR(INDEX(Кат!$B:$B,MATCH($C4825,Кат!$I:$I,0)),INDEX(Торг!$B:$B,MATCH($C4825,Торг!$I:$I,0))),"")</f>
        <v/>
      </c>
      <c r="N4825" s="132" t="str">
        <f t="shared" si="75"/>
        <v>OSVAT 0504Z</v>
      </c>
      <c r="O4825" s="132" t="str">
        <f>IFERROR(IFERROR(INDEX(Кат!$B:$B,MATCH($N4825,Кат!$I:$I,0)),INDEX(Торг!$B:$B,MATCH($N4825,Торг!$I:$I,0))),"")</f>
        <v/>
      </c>
    </row>
    <row r="4826" spans="1:15">
      <c r="A4826" t="s">
        <v>17532</v>
      </c>
      <c r="C4826" s="191" t="s">
        <v>6742</v>
      </c>
      <c r="E4826" t="s">
        <v>6743</v>
      </c>
      <c r="F4826" t="s">
        <v>6729</v>
      </c>
      <c r="G4826" t="s">
        <v>375</v>
      </c>
      <c r="H4826">
        <v>995</v>
      </c>
      <c r="J4826" t="s">
        <v>22634</v>
      </c>
      <c r="K4826" s="132" t="str">
        <f>IFERROR(IFERROR(INDEX(Кат!$O:$O,MATCH($C4826,Кат!$I:$I,0)),INDEX(Торг!$L:$L,MATCH($C4826,Торг!$I:$I,0))),"")</f>
        <v/>
      </c>
      <c r="L4826" s="132" t="str">
        <f>IFERROR(IFERROR(INDEX(Кат!$A:$A,MATCH($C4826,Кат!$I:$I,0)),INDEX(Торг!$A:$A,MATCH($C4826,Торг!$I:$I,0))),"")</f>
        <v/>
      </c>
      <c r="M4826" s="132" t="str">
        <f>IFERROR(IFERROR(INDEX(Кат!$B:$B,MATCH($C4826,Кат!$I:$I,0)),INDEX(Торг!$B:$B,MATCH($C4826,Торг!$I:$I,0))),"")</f>
        <v/>
      </c>
      <c r="N4826" s="132" t="str">
        <f t="shared" si="75"/>
        <v>OSVAT 0503SN</v>
      </c>
      <c r="O4826" s="132" t="str">
        <f>IFERROR(IFERROR(INDEX(Кат!$B:$B,MATCH($N4826,Кат!$I:$I,0)),INDEX(Торг!$B:$B,MATCH($N4826,Торг!$I:$I,0))),"")</f>
        <v/>
      </c>
    </row>
    <row r="4827" spans="1:15" outlineLevel="1">
      <c r="A4827" t="s">
        <v>17533</v>
      </c>
      <c r="C4827" s="191" t="s">
        <v>6744</v>
      </c>
      <c r="E4827" t="s">
        <v>6745</v>
      </c>
      <c r="F4827" t="s">
        <v>6729</v>
      </c>
      <c r="G4827" t="s">
        <v>375</v>
      </c>
      <c r="H4827">
        <v>960</v>
      </c>
      <c r="J4827" t="s">
        <v>22634</v>
      </c>
      <c r="K4827" s="132" t="str">
        <f>IFERROR(IFERROR(INDEX(Кат!$O:$O,MATCH($C4827,Кат!$I:$I,0)),INDEX(Торг!$L:$L,MATCH($C4827,Торг!$I:$I,0))),"")</f>
        <v/>
      </c>
      <c r="L4827" s="132" t="str">
        <f>IFERROR(IFERROR(INDEX(Кат!$A:$A,MATCH($C4827,Кат!$I:$I,0)),INDEX(Торг!$A:$A,MATCH($C4827,Торг!$I:$I,0))),"")</f>
        <v/>
      </c>
      <c r="M4827" s="132" t="str">
        <f>IFERROR(IFERROR(INDEX(Кат!$B:$B,MATCH($C4827,Кат!$I:$I,0)),INDEX(Торг!$B:$B,MATCH($C4827,Торг!$I:$I,0))),"")</f>
        <v/>
      </c>
      <c r="N4827" s="132" t="str">
        <f t="shared" si="75"/>
        <v>OSVAT 0503SС</v>
      </c>
      <c r="O4827" s="132" t="str">
        <f>IFERROR(IFERROR(INDEX(Кат!$B:$B,MATCH($N4827,Кат!$I:$I,0)),INDEX(Торг!$B:$B,MATCH($N4827,Торг!$I:$I,0))),"")</f>
        <v/>
      </c>
    </row>
    <row r="4828" spans="1:15">
      <c r="A4828" t="s">
        <v>17534</v>
      </c>
      <c r="C4828" s="191" t="s">
        <v>6746</v>
      </c>
      <c r="E4828" t="s">
        <v>6747</v>
      </c>
      <c r="F4828" t="s">
        <v>6729</v>
      </c>
      <c r="G4828" t="s">
        <v>375</v>
      </c>
      <c r="H4828">
        <v>715</v>
      </c>
      <c r="J4828" t="s">
        <v>22634</v>
      </c>
      <c r="K4828" s="132" t="str">
        <f>IFERROR(IFERROR(INDEX(Кат!$O:$O,MATCH($C4828,Кат!$I:$I,0)),INDEX(Торг!$L:$L,MATCH($C4828,Торг!$I:$I,0))),"")</f>
        <v/>
      </c>
      <c r="L4828" s="132" t="str">
        <f>IFERROR(IFERROR(INDEX(Кат!$A:$A,MATCH($C4828,Кат!$I:$I,0)),INDEX(Торг!$A:$A,MATCH($C4828,Торг!$I:$I,0))),"")</f>
        <v/>
      </c>
      <c r="M4828" s="132" t="str">
        <f>IFERROR(IFERROR(INDEX(Кат!$B:$B,MATCH($C4828,Кат!$I:$I,0)),INDEX(Торг!$B:$B,MATCH($C4828,Торг!$I:$I,0))),"")</f>
        <v/>
      </c>
      <c r="N4828" s="132" t="str">
        <f t="shared" si="75"/>
        <v>OSVAT 0503S</v>
      </c>
      <c r="O4828" s="132" t="str">
        <f>IFERROR(IFERROR(INDEX(Кат!$B:$B,MATCH($N4828,Кат!$I:$I,0)),INDEX(Торг!$B:$B,MATCH($N4828,Торг!$I:$I,0))),"")</f>
        <v/>
      </c>
    </row>
    <row r="4829" spans="1:15" outlineLevel="1">
      <c r="A4829" t="s">
        <v>17535</v>
      </c>
      <c r="C4829" s="191" t="s">
        <v>6748</v>
      </c>
      <c r="E4829" t="s">
        <v>6749</v>
      </c>
      <c r="F4829" t="s">
        <v>6729</v>
      </c>
      <c r="G4829" t="s">
        <v>375</v>
      </c>
      <c r="H4829">
        <v>765</v>
      </c>
      <c r="J4829" t="s">
        <v>22634</v>
      </c>
      <c r="K4829" s="132" t="str">
        <f>IFERROR(IFERROR(INDEX(Кат!$O:$O,MATCH($C4829,Кат!$I:$I,0)),INDEX(Торг!$L:$L,MATCH($C4829,Торг!$I:$I,0))),"")</f>
        <v/>
      </c>
      <c r="L4829" s="132" t="str">
        <f>IFERROR(IFERROR(INDEX(Кат!$A:$A,MATCH($C4829,Кат!$I:$I,0)),INDEX(Торг!$A:$A,MATCH($C4829,Торг!$I:$I,0))),"")</f>
        <v/>
      </c>
      <c r="M4829" s="132" t="str">
        <f>IFERROR(IFERROR(INDEX(Кат!$B:$B,MATCH($C4829,Кат!$I:$I,0)),INDEX(Торг!$B:$B,MATCH($C4829,Торг!$I:$I,0))),"")</f>
        <v/>
      </c>
      <c r="N4829" s="132" t="str">
        <f t="shared" si="75"/>
        <v>OSVAT 2043SN</v>
      </c>
      <c r="O4829" s="132" t="str">
        <f>IFERROR(IFERROR(INDEX(Кат!$B:$B,MATCH($N4829,Кат!$I:$I,0)),INDEX(Торг!$B:$B,MATCH($N4829,Торг!$I:$I,0))),"")</f>
        <v/>
      </c>
    </row>
    <row r="4830" spans="1:15">
      <c r="A4830" t="s">
        <v>17536</v>
      </c>
      <c r="C4830" s="191" t="s">
        <v>6750</v>
      </c>
      <c r="E4830" t="s">
        <v>6751</v>
      </c>
      <c r="F4830" t="s">
        <v>6729</v>
      </c>
      <c r="G4830" t="s">
        <v>375</v>
      </c>
      <c r="H4830">
        <v>955</v>
      </c>
      <c r="J4830" t="s">
        <v>22634</v>
      </c>
      <c r="K4830" s="132" t="str">
        <f>IFERROR(IFERROR(INDEX(Кат!$O:$O,MATCH($C4830,Кат!$I:$I,0)),INDEX(Торг!$L:$L,MATCH($C4830,Торг!$I:$I,0))),"")</f>
        <v/>
      </c>
      <c r="L4830" s="132" t="str">
        <f>IFERROR(IFERROR(INDEX(Кат!$A:$A,MATCH($C4830,Кат!$I:$I,0)),INDEX(Торг!$A:$A,MATCH($C4830,Торг!$I:$I,0))),"")</f>
        <v/>
      </c>
      <c r="M4830" s="132" t="str">
        <f>IFERROR(IFERROR(INDEX(Кат!$B:$B,MATCH($C4830,Кат!$I:$I,0)),INDEX(Торг!$B:$B,MATCH($C4830,Торг!$I:$I,0))),"")</f>
        <v/>
      </c>
      <c r="N4830" s="132" t="str">
        <f t="shared" si="75"/>
        <v>OSVAT 2044ZN</v>
      </c>
      <c r="O4830" s="132" t="str">
        <f>IFERROR(IFERROR(INDEX(Кат!$B:$B,MATCH($N4830,Кат!$I:$I,0)),INDEX(Торг!$B:$B,MATCH($N4830,Торг!$I:$I,0))),"")</f>
        <v/>
      </c>
    </row>
    <row r="4831" spans="1:15" outlineLevel="1">
      <c r="A4831" t="s">
        <v>17537</v>
      </c>
      <c r="C4831" s="191" t="s">
        <v>6752</v>
      </c>
      <c r="E4831" t="s">
        <v>6753</v>
      </c>
      <c r="F4831" t="s">
        <v>6729</v>
      </c>
      <c r="G4831" t="s">
        <v>375</v>
      </c>
      <c r="H4831">
        <v>950</v>
      </c>
      <c r="J4831" t="s">
        <v>22634</v>
      </c>
      <c r="K4831" s="132" t="str">
        <f>IFERROR(IFERROR(INDEX(Кат!$O:$O,MATCH($C4831,Кат!$I:$I,0)),INDEX(Торг!$L:$L,MATCH($C4831,Торг!$I:$I,0))),"")</f>
        <v/>
      </c>
      <c r="L4831" s="132" t="str">
        <f>IFERROR(IFERROR(INDEX(Кат!$A:$A,MATCH($C4831,Кат!$I:$I,0)),INDEX(Торг!$A:$A,MATCH($C4831,Торг!$I:$I,0))),"")</f>
        <v/>
      </c>
      <c r="M4831" s="132" t="str">
        <f>IFERROR(IFERROR(INDEX(Кат!$B:$B,MATCH($C4831,Кат!$I:$I,0)),INDEX(Торг!$B:$B,MATCH($C4831,Торг!$I:$I,0))),"")</f>
        <v/>
      </c>
      <c r="N4831" s="132" t="str">
        <f t="shared" si="75"/>
        <v>OSVAT 2043SС</v>
      </c>
      <c r="O4831" s="132" t="str">
        <f>IFERROR(IFERROR(INDEX(Кат!$B:$B,MATCH($N4831,Кат!$I:$I,0)),INDEX(Торг!$B:$B,MATCH($N4831,Торг!$I:$I,0))),"")</f>
        <v/>
      </c>
    </row>
    <row r="4832" spans="1:15">
      <c r="A4832" t="s">
        <v>17538</v>
      </c>
      <c r="C4832" s="191" t="s">
        <v>6754</v>
      </c>
      <c r="E4832" t="s">
        <v>6755</v>
      </c>
      <c r="F4832" t="s">
        <v>6729</v>
      </c>
      <c r="G4832" t="s">
        <v>375</v>
      </c>
      <c r="H4832">
        <v>450</v>
      </c>
      <c r="J4832" t="s">
        <v>22634</v>
      </c>
      <c r="K4832" s="132" t="str">
        <f>IFERROR(IFERROR(INDEX(Кат!$O:$O,MATCH($C4832,Кат!$I:$I,0)),INDEX(Торг!$L:$L,MATCH($C4832,Торг!$I:$I,0))),"")</f>
        <v/>
      </c>
      <c r="L4832" s="132" t="str">
        <f>IFERROR(IFERROR(INDEX(Кат!$A:$A,MATCH($C4832,Кат!$I:$I,0)),INDEX(Торг!$A:$A,MATCH($C4832,Торг!$I:$I,0))),"")</f>
        <v/>
      </c>
      <c r="M4832" s="132" t="str">
        <f>IFERROR(IFERROR(INDEX(Кат!$B:$B,MATCH($C4832,Кат!$I:$I,0)),INDEX(Торг!$B:$B,MATCH($C4832,Торг!$I:$I,0))),"")</f>
        <v/>
      </c>
      <c r="N4832" s="132" t="str">
        <f t="shared" si="75"/>
        <v>OSVAT 2044ZC</v>
      </c>
      <c r="O4832" s="132" t="str">
        <f>IFERROR(IFERROR(INDEX(Кат!$B:$B,MATCH($N4832,Кат!$I:$I,0)),INDEX(Торг!$B:$B,MATCH($N4832,Торг!$I:$I,0))),"")</f>
        <v/>
      </c>
    </row>
    <row r="4833" spans="1:15" outlineLevel="1">
      <c r="A4833" t="s">
        <v>24143</v>
      </c>
      <c r="C4833" s="191"/>
      <c r="E4833" t="s">
        <v>13534</v>
      </c>
      <c r="J4833" t="s">
        <v>22634</v>
      </c>
      <c r="K4833" s="132" t="str">
        <f>IFERROR(IFERROR(INDEX(Кат!$O:$O,MATCH($C4833,Кат!$I:$I,0)),INDEX(Торг!$L:$L,MATCH($C4833,Торг!$I:$I,0))),"")</f>
        <v/>
      </c>
      <c r="L4833" s="132" t="str">
        <f>IFERROR(IFERROR(INDEX(Кат!$A:$A,MATCH($C4833,Кат!$I:$I,0)),INDEX(Торг!$A:$A,MATCH($C4833,Торг!$I:$I,0))),"")</f>
        <v/>
      </c>
      <c r="M4833" s="132" t="str">
        <f>IFERROR(IFERROR(INDEX(Кат!$B:$B,MATCH($C4833,Кат!$I:$I,0)),INDEX(Торг!$B:$B,MATCH($C4833,Торг!$I:$I,0))),"")</f>
        <v/>
      </c>
      <c r="N4833" s="132" t="str">
        <f t="shared" si="75"/>
        <v xml:space="preserve"> </v>
      </c>
      <c r="O4833" s="132" t="str">
        <f>IFERROR(IFERROR(INDEX(Кат!$B:$B,MATCH($N4833,Кат!$I:$I,0)),INDEX(Торг!$B:$B,MATCH($N4833,Торг!$I:$I,0))),"")</f>
        <v/>
      </c>
    </row>
    <row r="4834" spans="1:15" outlineLevel="1">
      <c r="A4834" t="s">
        <v>17539</v>
      </c>
      <c r="C4834" s="191" t="s">
        <v>13535</v>
      </c>
      <c r="E4834" t="s">
        <v>13536</v>
      </c>
      <c r="F4834" t="s">
        <v>13534</v>
      </c>
      <c r="G4834" t="s">
        <v>399</v>
      </c>
      <c r="H4834">
        <v>520</v>
      </c>
      <c r="J4834" t="s">
        <v>22634</v>
      </c>
      <c r="K4834" s="132" t="str">
        <f>IFERROR(IFERROR(INDEX(Кат!$O:$O,MATCH($C4834,Кат!$I:$I,0)),INDEX(Торг!$L:$L,MATCH($C4834,Торг!$I:$I,0))),"")</f>
        <v/>
      </c>
      <c r="L4834" s="132" t="str">
        <f>IFERROR(IFERROR(INDEX(Кат!$A:$A,MATCH($C4834,Кат!$I:$I,0)),INDEX(Торг!$A:$A,MATCH($C4834,Торг!$I:$I,0))),"")</f>
        <v/>
      </c>
      <c r="M4834" s="132" t="str">
        <f>IFERROR(IFERROR(INDEX(Кат!$B:$B,MATCH($C4834,Кат!$I:$I,0)),INDEX(Торг!$B:$B,MATCH($C4834,Торг!$I:$I,0))),"")</f>
        <v/>
      </c>
      <c r="N4834" s="132" t="str">
        <f t="shared" si="75"/>
        <v>PARTRA SL5112</v>
      </c>
      <c r="O4834" s="132" t="str">
        <f>IFERROR(IFERROR(INDEX(Кат!$B:$B,MATCH($N4834,Кат!$I:$I,0)),INDEX(Торг!$B:$B,MATCH($N4834,Торг!$I:$I,0))),"")</f>
        <v/>
      </c>
    </row>
    <row r="4835" spans="1:15" outlineLevel="1">
      <c r="A4835" t="s">
        <v>24144</v>
      </c>
      <c r="C4835" s="191"/>
      <c r="E4835" t="s">
        <v>2496</v>
      </c>
      <c r="J4835" t="s">
        <v>22634</v>
      </c>
      <c r="K4835" s="132" t="str">
        <f>IFERROR(IFERROR(INDEX(Кат!$O:$O,MATCH($C4835,Кат!$I:$I,0)),INDEX(Торг!$L:$L,MATCH($C4835,Торг!$I:$I,0))),"")</f>
        <v/>
      </c>
      <c r="L4835" s="132" t="str">
        <f>IFERROR(IFERROR(INDEX(Кат!$A:$A,MATCH($C4835,Кат!$I:$I,0)),INDEX(Торг!$A:$A,MATCH($C4835,Торг!$I:$I,0))),"")</f>
        <v/>
      </c>
      <c r="M4835" s="132" t="str">
        <f>IFERROR(IFERROR(INDEX(Кат!$B:$B,MATCH($C4835,Кат!$I:$I,0)),INDEX(Торг!$B:$B,MATCH($C4835,Торг!$I:$I,0))),"")</f>
        <v/>
      </c>
      <c r="N4835" s="132" t="str">
        <f t="shared" si="75"/>
        <v xml:space="preserve"> </v>
      </c>
      <c r="O4835" s="132" t="str">
        <f>IFERROR(IFERROR(INDEX(Кат!$B:$B,MATCH($N4835,Кат!$I:$I,0)),INDEX(Торг!$B:$B,MATCH($N4835,Торг!$I:$I,0))),"")</f>
        <v/>
      </c>
    </row>
    <row r="4836" spans="1:15" outlineLevel="1">
      <c r="A4836" t="s">
        <v>17540</v>
      </c>
      <c r="C4836" s="191" t="s">
        <v>2497</v>
      </c>
      <c r="E4836" t="s">
        <v>2498</v>
      </c>
      <c r="F4836" t="s">
        <v>2496</v>
      </c>
      <c r="G4836" t="s">
        <v>399</v>
      </c>
      <c r="H4836">
        <v>2500</v>
      </c>
      <c r="J4836" t="s">
        <v>22634</v>
      </c>
      <c r="K4836" s="132" t="str">
        <f>IFERROR(IFERROR(INDEX(Кат!$O:$O,MATCH($C4836,Кат!$I:$I,0)),INDEX(Торг!$L:$L,MATCH($C4836,Торг!$I:$I,0))),"")</f>
        <v/>
      </c>
      <c r="L4836" s="132" t="str">
        <f>IFERROR(IFERROR(INDEX(Кат!$A:$A,MATCH($C4836,Кат!$I:$I,0)),INDEX(Торг!$A:$A,MATCH($C4836,Торг!$I:$I,0))),"")</f>
        <v/>
      </c>
      <c r="M4836" s="132" t="str">
        <f>IFERROR(IFERROR(INDEX(Кат!$B:$B,MATCH($C4836,Кат!$I:$I,0)),INDEX(Торг!$B:$B,MATCH($C4836,Торг!$I:$I,0))),"")</f>
        <v/>
      </c>
      <c r="N4836" s="132" t="str">
        <f t="shared" si="75"/>
        <v>PATRON PSE30466</v>
      </c>
      <c r="O4836" s="132" t="str">
        <f>IFERROR(IFERROR(INDEX(Кат!$B:$B,MATCH($N4836,Кат!$I:$I,0)),INDEX(Торг!$B:$B,MATCH($N4836,Торг!$I:$I,0))),"")</f>
        <v/>
      </c>
    </row>
    <row r="4837" spans="1:15" outlineLevel="1">
      <c r="A4837" t="s">
        <v>17541</v>
      </c>
      <c r="C4837" s="191" t="s">
        <v>6756</v>
      </c>
      <c r="E4837" t="s">
        <v>6757</v>
      </c>
      <c r="F4837" t="s">
        <v>2496</v>
      </c>
      <c r="G4837" t="s">
        <v>399</v>
      </c>
      <c r="H4837">
        <v>3700</v>
      </c>
      <c r="J4837" t="s">
        <v>22634</v>
      </c>
      <c r="K4837" s="132" t="str">
        <f>IFERROR(IFERROR(INDEX(Кат!$O:$O,MATCH($C4837,Кат!$I:$I,0)),INDEX(Торг!$L:$L,MATCH($C4837,Торг!$I:$I,0))),"")</f>
        <v/>
      </c>
      <c r="L4837" s="132" t="str">
        <f>IFERROR(IFERROR(INDEX(Кат!$A:$A,MATCH($C4837,Кат!$I:$I,0)),INDEX(Торг!$A:$A,MATCH($C4837,Торг!$I:$I,0))),"")</f>
        <v/>
      </c>
      <c r="M4837" s="132" t="str">
        <f>IFERROR(IFERROR(INDEX(Кат!$B:$B,MATCH($C4837,Кат!$I:$I,0)),INDEX(Торг!$B:$B,MATCH($C4837,Торг!$I:$I,0))),"")</f>
        <v/>
      </c>
      <c r="N4837" s="132" t="str">
        <f t="shared" si="75"/>
        <v>PATRON PSE30567</v>
      </c>
      <c r="O4837" s="132" t="str">
        <f>IFERROR(IFERROR(INDEX(Кат!$B:$B,MATCH($N4837,Кат!$I:$I,0)),INDEX(Торг!$B:$B,MATCH($N4837,Торг!$I:$I,0))),"")</f>
        <v/>
      </c>
    </row>
    <row r="4838" spans="1:15" outlineLevel="1">
      <c r="A4838" t="s">
        <v>17542</v>
      </c>
      <c r="C4838" s="191" t="s">
        <v>2499</v>
      </c>
      <c r="E4838" t="s">
        <v>2500</v>
      </c>
      <c r="F4838" t="s">
        <v>2496</v>
      </c>
      <c r="G4838" t="s">
        <v>399</v>
      </c>
      <c r="H4838">
        <v>500</v>
      </c>
      <c r="J4838" t="s">
        <v>22634</v>
      </c>
      <c r="K4838" s="132" t="str">
        <f>IFERROR(IFERROR(INDEX(Кат!$O:$O,MATCH($C4838,Кат!$I:$I,0)),INDEX(Торг!$L:$L,MATCH($C4838,Торг!$I:$I,0))),"")</f>
        <v/>
      </c>
      <c r="L4838" s="132" t="str">
        <f>IFERROR(IFERROR(INDEX(Кат!$A:$A,MATCH($C4838,Кат!$I:$I,0)),INDEX(Торг!$A:$A,MATCH($C4838,Торг!$I:$I,0))),"")</f>
        <v/>
      </c>
      <c r="M4838" s="132" t="str">
        <f>IFERROR(IFERROR(INDEX(Кат!$B:$B,MATCH($C4838,Кат!$I:$I,0)),INDEX(Торг!$B:$B,MATCH($C4838,Торг!$I:$I,0))),"")</f>
        <v/>
      </c>
      <c r="N4838" s="132" t="str">
        <f t="shared" si="75"/>
        <v>PATRON PSE4529</v>
      </c>
      <c r="O4838" s="132" t="str">
        <f>IFERROR(IFERROR(INDEX(Кат!$B:$B,MATCH($N4838,Кат!$I:$I,0)),INDEX(Торг!$B:$B,MATCH($N4838,Торг!$I:$I,0))),"")</f>
        <v/>
      </c>
    </row>
    <row r="4839" spans="1:15" outlineLevel="1">
      <c r="A4839" t="s">
        <v>17543</v>
      </c>
      <c r="C4839" s="191" t="s">
        <v>6758</v>
      </c>
      <c r="E4839" t="s">
        <v>6759</v>
      </c>
      <c r="F4839" t="s">
        <v>2496</v>
      </c>
      <c r="G4839" t="s">
        <v>399</v>
      </c>
      <c r="H4839">
        <v>1100</v>
      </c>
      <c r="J4839" t="s">
        <v>22634</v>
      </c>
      <c r="K4839" s="132" t="str">
        <f>IFERROR(IFERROR(INDEX(Кат!$O:$O,MATCH($C4839,Кат!$I:$I,0)),INDEX(Торг!$L:$L,MATCH($C4839,Торг!$I:$I,0))),"")</f>
        <v/>
      </c>
      <c r="L4839" s="132" t="str">
        <f>IFERROR(IFERROR(INDEX(Кат!$A:$A,MATCH($C4839,Кат!$I:$I,0)),INDEX(Торг!$A:$A,MATCH($C4839,Торг!$I:$I,0))),"")</f>
        <v/>
      </c>
      <c r="M4839" s="132" t="str">
        <f>IFERROR(IFERROR(INDEX(Кат!$B:$B,MATCH($C4839,Кат!$I:$I,0)),INDEX(Торг!$B:$B,MATCH($C4839,Торг!$I:$I,0))),"")</f>
        <v/>
      </c>
      <c r="N4839" s="132" t="str">
        <f t="shared" si="75"/>
        <v>PATRON PS4121-HD</v>
      </c>
      <c r="O4839" s="132" t="str">
        <f>IFERROR(IFERROR(INDEX(Кат!$B:$B,MATCH($N4839,Кат!$I:$I,0)),INDEX(Торг!$B:$B,MATCH($N4839,Торг!$I:$I,0))),"")</f>
        <v/>
      </c>
    </row>
    <row r="4840" spans="1:15" outlineLevel="1">
      <c r="A4840" t="s">
        <v>24145</v>
      </c>
      <c r="C4840" s="191"/>
      <c r="E4840" t="s">
        <v>24146</v>
      </c>
      <c r="J4840" t="s">
        <v>22634</v>
      </c>
      <c r="K4840" s="132" t="str">
        <f>IFERROR(IFERROR(INDEX(Кат!$O:$O,MATCH($C4840,Кат!$I:$I,0)),INDEX(Торг!$L:$L,MATCH($C4840,Торг!$I:$I,0))),"")</f>
        <v/>
      </c>
      <c r="L4840" s="132" t="str">
        <f>IFERROR(IFERROR(INDEX(Кат!$A:$A,MATCH($C4840,Кат!$I:$I,0)),INDEX(Торг!$A:$A,MATCH($C4840,Торг!$I:$I,0))),"")</f>
        <v/>
      </c>
      <c r="M4840" s="132" t="str">
        <f>IFERROR(IFERROR(INDEX(Кат!$B:$B,MATCH($C4840,Кат!$I:$I,0)),INDEX(Торг!$B:$B,MATCH($C4840,Торг!$I:$I,0))),"")</f>
        <v/>
      </c>
      <c r="N4840" s="132" t="str">
        <f t="shared" si="75"/>
        <v xml:space="preserve"> </v>
      </c>
      <c r="O4840" s="132" t="str">
        <f>IFERROR(IFERROR(INDEX(Кат!$B:$B,MATCH($N4840,Кат!$I:$I,0)),INDEX(Торг!$B:$B,MATCH($N4840,Торг!$I:$I,0))),"")</f>
        <v/>
      </c>
    </row>
    <row r="4841" spans="1:15" outlineLevel="1">
      <c r="A4841" t="s">
        <v>17544</v>
      </c>
      <c r="C4841" s="191" t="s">
        <v>6760</v>
      </c>
      <c r="E4841" t="s">
        <v>6761</v>
      </c>
      <c r="F4841" t="s">
        <v>6762</v>
      </c>
      <c r="G4841" t="s">
        <v>375</v>
      </c>
      <c r="H4841">
        <v>1100</v>
      </c>
      <c r="J4841" t="s">
        <v>22634</v>
      </c>
      <c r="K4841" s="132" t="str">
        <f>IFERROR(IFERROR(INDEX(Кат!$O:$O,MATCH($C4841,Кат!$I:$I,0)),INDEX(Торг!$L:$L,MATCH($C4841,Торг!$I:$I,0))),"")</f>
        <v/>
      </c>
      <c r="L4841" s="132" t="str">
        <f>IFERROR(IFERROR(INDEX(Кат!$A:$A,MATCH($C4841,Кат!$I:$I,0)),INDEX(Торг!$A:$A,MATCH($C4841,Торг!$I:$I,0))),"")</f>
        <v/>
      </c>
      <c r="M4841" s="132" t="str">
        <f>IFERROR(IFERROR(INDEX(Кат!$B:$B,MATCH($C4841,Кат!$I:$I,0)),INDEX(Торг!$B:$B,MATCH($C4841,Торг!$I:$I,0))),"")</f>
        <v/>
      </c>
      <c r="N4841" s="132" t="str">
        <f t="shared" si="75"/>
        <v>PAYEN HBS131</v>
      </c>
      <c r="O4841" s="132" t="str">
        <f>IFERROR(IFERROR(INDEX(Кат!$B:$B,MATCH($N4841,Кат!$I:$I,0)),INDEX(Торг!$B:$B,MATCH($N4841,Торг!$I:$I,0))),"")</f>
        <v/>
      </c>
    </row>
    <row r="4842" spans="1:15" outlineLevel="1">
      <c r="A4842" t="s">
        <v>17545</v>
      </c>
      <c r="C4842" s="191" t="s">
        <v>6763</v>
      </c>
      <c r="E4842" t="s">
        <v>6764</v>
      </c>
      <c r="F4842" t="s">
        <v>6762</v>
      </c>
      <c r="G4842" t="s">
        <v>375</v>
      </c>
      <c r="H4842">
        <v>2200</v>
      </c>
      <c r="J4842" t="s">
        <v>22634</v>
      </c>
      <c r="K4842" s="132" t="str">
        <f>IFERROR(IFERROR(INDEX(Кат!$O:$O,MATCH($C4842,Кат!$I:$I,0)),INDEX(Торг!$L:$L,MATCH($C4842,Торг!$I:$I,0))),"")</f>
        <v/>
      </c>
      <c r="L4842" s="132" t="str">
        <f>IFERROR(IFERROR(INDEX(Кат!$A:$A,MATCH($C4842,Кат!$I:$I,0)),INDEX(Торг!$A:$A,MATCH($C4842,Торг!$I:$I,0))),"")</f>
        <v/>
      </c>
      <c r="M4842" s="132" t="str">
        <f>IFERROR(IFERROR(INDEX(Кат!$B:$B,MATCH($C4842,Кат!$I:$I,0)),INDEX(Торг!$B:$B,MATCH($C4842,Торг!$I:$I,0))),"")</f>
        <v/>
      </c>
      <c r="N4842" s="132" t="str">
        <f t="shared" si="75"/>
        <v>PAYEN HBS095</v>
      </c>
      <c r="O4842" s="132" t="str">
        <f>IFERROR(IFERROR(INDEX(Кат!$B:$B,MATCH($N4842,Кат!$I:$I,0)),INDEX(Торг!$B:$B,MATCH($N4842,Торг!$I:$I,0))),"")</f>
        <v/>
      </c>
    </row>
    <row r="4843" spans="1:15" outlineLevel="1">
      <c r="A4843" t="s">
        <v>17546</v>
      </c>
      <c r="C4843" s="191" t="s">
        <v>6765</v>
      </c>
      <c r="E4843" t="s">
        <v>6766</v>
      </c>
      <c r="F4843" t="s">
        <v>6762</v>
      </c>
      <c r="G4843" t="s">
        <v>399</v>
      </c>
      <c r="H4843">
        <v>210</v>
      </c>
      <c r="J4843" t="s">
        <v>22634</v>
      </c>
      <c r="K4843" s="132" t="str">
        <f>IFERROR(IFERROR(INDEX(Кат!$O:$O,MATCH($C4843,Кат!$I:$I,0)),INDEX(Торг!$L:$L,MATCH($C4843,Торг!$I:$I,0))),"")</f>
        <v/>
      </c>
      <c r="L4843" s="132" t="str">
        <f>IFERROR(IFERROR(INDEX(Кат!$A:$A,MATCH($C4843,Кат!$I:$I,0)),INDEX(Торг!$A:$A,MATCH($C4843,Торг!$I:$I,0))),"")</f>
        <v/>
      </c>
      <c r="M4843" s="132" t="str">
        <f>IFERROR(IFERROR(INDEX(Кат!$B:$B,MATCH($C4843,Кат!$I:$I,0)),INDEX(Торг!$B:$B,MATCH($C4843,Торг!$I:$I,0))),"")</f>
        <v/>
      </c>
      <c r="N4843" s="132" t="str">
        <f t="shared" si="75"/>
        <v>PAYEN JD5315</v>
      </c>
      <c r="O4843" s="132" t="str">
        <f>IFERROR(IFERROR(INDEX(Кат!$B:$B,MATCH($N4843,Кат!$I:$I,0)),INDEX(Торг!$B:$B,MATCH($N4843,Торг!$I:$I,0))),"")</f>
        <v/>
      </c>
    </row>
    <row r="4844" spans="1:15" outlineLevel="1">
      <c r="A4844" t="s">
        <v>24147</v>
      </c>
      <c r="C4844" s="191"/>
      <c r="E4844" t="s">
        <v>24148</v>
      </c>
      <c r="J4844" t="s">
        <v>22634</v>
      </c>
      <c r="K4844" s="132" t="str">
        <f>IFERROR(IFERROR(INDEX(Кат!$O:$O,MATCH($C4844,Кат!$I:$I,0)),INDEX(Торг!$L:$L,MATCH($C4844,Торг!$I:$I,0))),"")</f>
        <v/>
      </c>
      <c r="L4844" s="132" t="str">
        <f>IFERROR(IFERROR(INDEX(Кат!$A:$A,MATCH($C4844,Кат!$I:$I,0)),INDEX(Торг!$A:$A,MATCH($C4844,Торг!$I:$I,0))),"")</f>
        <v/>
      </c>
      <c r="M4844" s="132" t="str">
        <f>IFERROR(IFERROR(INDEX(Кат!$B:$B,MATCH($C4844,Кат!$I:$I,0)),INDEX(Торг!$B:$B,MATCH($C4844,Торг!$I:$I,0))),"")</f>
        <v/>
      </c>
      <c r="N4844" s="132" t="str">
        <f t="shared" si="75"/>
        <v xml:space="preserve"> </v>
      </c>
      <c r="O4844" s="132" t="str">
        <f>IFERROR(IFERROR(INDEX(Кат!$B:$B,MATCH($N4844,Кат!$I:$I,0)),INDEX(Торг!$B:$B,MATCH($N4844,Торг!$I:$I,0))),"")</f>
        <v/>
      </c>
    </row>
    <row r="4845" spans="1:15" outlineLevel="1">
      <c r="A4845" t="s">
        <v>17547</v>
      </c>
      <c r="C4845" s="191" t="s">
        <v>6767</v>
      </c>
      <c r="E4845" t="s">
        <v>6768</v>
      </c>
      <c r="F4845" t="s">
        <v>6769</v>
      </c>
      <c r="G4845" t="s">
        <v>399</v>
      </c>
      <c r="H4845">
        <v>350</v>
      </c>
      <c r="J4845" t="s">
        <v>22634</v>
      </c>
      <c r="K4845" s="132" t="str">
        <f>IFERROR(IFERROR(INDEX(Кат!$O:$O,MATCH($C4845,Кат!$I:$I,0)),INDEX(Торг!$L:$L,MATCH($C4845,Торг!$I:$I,0))),"")</f>
        <v/>
      </c>
      <c r="L4845" s="132" t="str">
        <f>IFERROR(IFERROR(INDEX(Кат!$A:$A,MATCH($C4845,Кат!$I:$I,0)),INDEX(Торг!$A:$A,MATCH($C4845,Торг!$I:$I,0))),"")</f>
        <v/>
      </c>
      <c r="M4845" s="132" t="str">
        <f>IFERROR(IFERROR(INDEX(Кат!$B:$B,MATCH($C4845,Кат!$I:$I,0)),INDEX(Торг!$B:$B,MATCH($C4845,Торг!$I:$I,0))),"")</f>
        <v/>
      </c>
      <c r="N4845" s="132" t="str">
        <f t="shared" si="75"/>
        <v>PEKAR PK01-8101080</v>
      </c>
      <c r="O4845" s="132" t="str">
        <f>IFERROR(IFERROR(INDEX(Кат!$B:$B,MATCH($N4845,Кат!$I:$I,0)),INDEX(Торг!$B:$B,MATCH($N4845,Торг!$I:$I,0))),"")</f>
        <v/>
      </c>
    </row>
    <row r="4846" spans="1:15" outlineLevel="1">
      <c r="A4846" t="s">
        <v>17548</v>
      </c>
      <c r="C4846" s="191" t="s">
        <v>6770</v>
      </c>
      <c r="E4846" t="s">
        <v>6771</v>
      </c>
      <c r="F4846" t="s">
        <v>6769</v>
      </c>
      <c r="G4846" t="s">
        <v>399</v>
      </c>
      <c r="H4846">
        <v>280</v>
      </c>
      <c r="J4846" t="s">
        <v>22634</v>
      </c>
      <c r="K4846" s="132" t="str">
        <f>IFERROR(IFERROR(INDEX(Кат!$O:$O,MATCH($C4846,Кат!$I:$I,0)),INDEX(Торг!$L:$L,MATCH($C4846,Торг!$I:$I,0))),"")</f>
        <v/>
      </c>
      <c r="L4846" s="132" t="str">
        <f>IFERROR(IFERROR(INDEX(Кат!$A:$A,MATCH($C4846,Кат!$I:$I,0)),INDEX(Торг!$A:$A,MATCH($C4846,Торг!$I:$I,0))),"")</f>
        <v/>
      </c>
      <c r="M4846" s="132" t="str">
        <f>IFERROR(IFERROR(INDEX(Кат!$B:$B,MATCH($C4846,Кат!$I:$I,0)),INDEX(Торг!$B:$B,MATCH($C4846,Торг!$I:$I,0))),"")</f>
        <v/>
      </c>
      <c r="N4846" s="132" t="str">
        <f t="shared" si="75"/>
        <v>PEKAR PK08-8101080</v>
      </c>
      <c r="O4846" s="132" t="str">
        <f>IFERROR(IFERROR(INDEX(Кат!$B:$B,MATCH($N4846,Кат!$I:$I,0)),INDEX(Торг!$B:$B,MATCH($N4846,Торг!$I:$I,0))),"")</f>
        <v/>
      </c>
    </row>
    <row r="4847" spans="1:15" outlineLevel="1">
      <c r="A4847" t="s">
        <v>17549</v>
      </c>
      <c r="C4847" s="191" t="s">
        <v>6772</v>
      </c>
      <c r="E4847" t="s">
        <v>6773</v>
      </c>
      <c r="F4847" t="s">
        <v>6769</v>
      </c>
      <c r="G4847" t="s">
        <v>399</v>
      </c>
      <c r="H4847">
        <v>1630</v>
      </c>
      <c r="J4847" t="s">
        <v>22634</v>
      </c>
      <c r="K4847" s="132" t="str">
        <f>IFERROR(IFERROR(INDEX(Кат!$O:$O,MATCH($C4847,Кат!$I:$I,0)),INDEX(Торг!$L:$L,MATCH($C4847,Торг!$I:$I,0))),"")</f>
        <v/>
      </c>
      <c r="L4847" s="132" t="str">
        <f>IFERROR(IFERROR(INDEX(Кат!$A:$A,MATCH($C4847,Кат!$I:$I,0)),INDEX(Торг!$A:$A,MATCH($C4847,Торг!$I:$I,0))),"")</f>
        <v/>
      </c>
      <c r="M4847" s="132" t="str">
        <f>IFERROR(IFERROR(INDEX(Кат!$B:$B,MATCH($C4847,Кат!$I:$I,0)),INDEX(Торг!$B:$B,MATCH($C4847,Торг!$I:$I,0))),"")</f>
        <v/>
      </c>
      <c r="N4847" s="132" t="str">
        <f t="shared" si="75"/>
        <v>PEKAR PK01-1011010</v>
      </c>
      <c r="O4847" s="132" t="str">
        <f>IFERROR(IFERROR(INDEX(Кат!$B:$B,MATCH($N4847,Кат!$I:$I,0)),INDEX(Торг!$B:$B,MATCH($N4847,Торг!$I:$I,0))),"")</f>
        <v/>
      </c>
    </row>
    <row r="4848" spans="1:15" outlineLevel="1">
      <c r="A4848" t="s">
        <v>17550</v>
      </c>
      <c r="C4848" s="191" t="s">
        <v>6774</v>
      </c>
      <c r="E4848" t="s">
        <v>6775</v>
      </c>
      <c r="F4848" t="s">
        <v>6769</v>
      </c>
      <c r="G4848" t="s">
        <v>399</v>
      </c>
      <c r="H4848">
        <v>2350</v>
      </c>
      <c r="J4848" t="s">
        <v>22634</v>
      </c>
      <c r="K4848" s="132" t="str">
        <f>IFERROR(IFERROR(INDEX(Кат!$O:$O,MATCH($C4848,Кат!$I:$I,0)),INDEX(Торг!$L:$L,MATCH($C4848,Торг!$I:$I,0))),"")</f>
        <v/>
      </c>
      <c r="L4848" s="132" t="str">
        <f>IFERROR(IFERROR(INDEX(Кат!$A:$A,MATCH($C4848,Кат!$I:$I,0)),INDEX(Торг!$A:$A,MATCH($C4848,Торг!$I:$I,0))),"")</f>
        <v/>
      </c>
      <c r="M4848" s="132" t="str">
        <f>IFERROR(IFERROR(INDEX(Кат!$B:$B,MATCH($C4848,Кат!$I:$I,0)),INDEX(Торг!$B:$B,MATCH($C4848,Торг!$I:$I,0))),"")</f>
        <v/>
      </c>
      <c r="N4848" s="132" t="str">
        <f t="shared" si="75"/>
        <v>PEKAR PK08-1011010</v>
      </c>
      <c r="O4848" s="132" t="str">
        <f>IFERROR(IFERROR(INDEX(Кат!$B:$B,MATCH($N4848,Кат!$I:$I,0)),INDEX(Торг!$B:$B,MATCH($N4848,Торг!$I:$I,0))),"")</f>
        <v/>
      </c>
    </row>
    <row r="4849" spans="1:15" outlineLevel="1">
      <c r="A4849" t="s">
        <v>26525</v>
      </c>
      <c r="C4849" s="191" t="s">
        <v>33751</v>
      </c>
      <c r="E4849" t="s">
        <v>26526</v>
      </c>
      <c r="F4849" t="s">
        <v>6769</v>
      </c>
      <c r="G4849" t="s">
        <v>399</v>
      </c>
      <c r="H4849">
        <v>3800</v>
      </c>
      <c r="J4849" t="s">
        <v>22634</v>
      </c>
      <c r="K4849" s="132" t="str">
        <f>IFERROR(IFERROR(INDEX(Кат!$O:$O,MATCH($C4849,Кат!$I:$I,0)),INDEX(Торг!$L:$L,MATCH($C4849,Торг!$I:$I,0))),"")</f>
        <v/>
      </c>
      <c r="L4849" s="132" t="str">
        <f>IFERROR(IFERROR(INDEX(Кат!$A:$A,MATCH($C4849,Кат!$I:$I,0)),INDEX(Торг!$A:$A,MATCH($C4849,Торг!$I:$I,0))),"")</f>
        <v/>
      </c>
      <c r="M4849" s="132" t="str">
        <f>IFERROR(IFERROR(INDEX(Кат!$B:$B,MATCH($C4849,Кат!$I:$I,0)),INDEX(Торг!$B:$B,MATCH($C4849,Торг!$I:$I,0))),"")</f>
        <v/>
      </c>
      <c r="N4849" s="132" t="str">
        <f t="shared" si="75"/>
        <v>PEKAR 21120-1011010</v>
      </c>
      <c r="O4849" s="132" t="str">
        <f>IFERROR(IFERROR(INDEX(Кат!$B:$B,MATCH($N4849,Кат!$I:$I,0)),INDEX(Торг!$B:$B,MATCH($N4849,Торг!$I:$I,0))),"")</f>
        <v/>
      </c>
    </row>
    <row r="4850" spans="1:15" outlineLevel="1">
      <c r="A4850" t="s">
        <v>17551</v>
      </c>
      <c r="C4850" s="191" t="s">
        <v>6776</v>
      </c>
      <c r="E4850" t="s">
        <v>6777</v>
      </c>
      <c r="F4850" t="s">
        <v>6769</v>
      </c>
      <c r="G4850" t="s">
        <v>399</v>
      </c>
      <c r="H4850">
        <v>1300</v>
      </c>
      <c r="J4850" t="s">
        <v>22634</v>
      </c>
      <c r="K4850" s="132" t="str">
        <f>IFERROR(IFERROR(INDEX(Кат!$O:$O,MATCH($C4850,Кат!$I:$I,0)),INDEX(Торг!$L:$L,MATCH($C4850,Торг!$I:$I,0))),"")</f>
        <v/>
      </c>
      <c r="L4850" s="132" t="str">
        <f>IFERROR(IFERROR(INDEX(Кат!$A:$A,MATCH($C4850,Кат!$I:$I,0)),INDEX(Торг!$A:$A,MATCH($C4850,Торг!$I:$I,0))),"")</f>
        <v/>
      </c>
      <c r="M4850" s="132" t="str">
        <f>IFERROR(IFERROR(INDEX(Кат!$B:$B,MATCH($C4850,Кат!$I:$I,0)),INDEX(Торг!$B:$B,MATCH($C4850,Торг!$I:$I,0))),"")</f>
        <v/>
      </c>
      <c r="N4850" s="132" t="str">
        <f t="shared" si="75"/>
        <v>PEKAR 704-1106010-01</v>
      </c>
      <c r="O4850" s="132" t="str">
        <f>IFERROR(IFERROR(INDEX(Кат!$B:$B,MATCH($N4850,Кат!$I:$I,0)),INDEX(Торг!$B:$B,MATCH($N4850,Торг!$I:$I,0))),"")</f>
        <v/>
      </c>
    </row>
    <row r="4851" spans="1:15" outlineLevel="1">
      <c r="A4851" t="s">
        <v>17552</v>
      </c>
      <c r="C4851" s="191" t="s">
        <v>6778</v>
      </c>
      <c r="E4851" t="s">
        <v>6779</v>
      </c>
      <c r="F4851" t="s">
        <v>6769</v>
      </c>
      <c r="G4851" t="s">
        <v>399</v>
      </c>
      <c r="H4851">
        <v>1400</v>
      </c>
      <c r="J4851" t="s">
        <v>22634</v>
      </c>
      <c r="K4851" s="132" t="str">
        <f>IFERROR(IFERROR(INDEX(Кат!$O:$O,MATCH($C4851,Кат!$I:$I,0)),INDEX(Торг!$L:$L,MATCH($C4851,Торг!$I:$I,0))),"")</f>
        <v/>
      </c>
      <c r="L4851" s="132" t="str">
        <f>IFERROR(IFERROR(INDEX(Кат!$A:$A,MATCH($C4851,Кат!$I:$I,0)),INDEX(Торг!$A:$A,MATCH($C4851,Торг!$I:$I,0))),"")</f>
        <v/>
      </c>
      <c r="M4851" s="132" t="str">
        <f>IFERROR(IFERROR(INDEX(Кат!$B:$B,MATCH($C4851,Кат!$I:$I,0)),INDEX(Торг!$B:$B,MATCH($C4851,Торг!$I:$I,0))),"")</f>
        <v/>
      </c>
      <c r="N4851" s="132" t="str">
        <f t="shared" si="75"/>
        <v>PEKAR 701-1106010-01</v>
      </c>
      <c r="O4851" s="132" t="str">
        <f>IFERROR(IFERROR(INDEX(Кат!$B:$B,MATCH($N4851,Кат!$I:$I,0)),INDEX(Торг!$B:$B,MATCH($N4851,Торг!$I:$I,0))),"")</f>
        <v/>
      </c>
    </row>
    <row r="4852" spans="1:15" outlineLevel="1">
      <c r="A4852" t="s">
        <v>17553</v>
      </c>
      <c r="C4852" s="191" t="s">
        <v>6780</v>
      </c>
      <c r="E4852" t="s">
        <v>6781</v>
      </c>
      <c r="F4852" t="s">
        <v>6769</v>
      </c>
      <c r="G4852" t="s">
        <v>399</v>
      </c>
      <c r="H4852">
        <v>1400</v>
      </c>
      <c r="J4852" t="s">
        <v>22634</v>
      </c>
      <c r="K4852" s="132" t="str">
        <f>IFERROR(IFERROR(INDEX(Кат!$O:$O,MATCH($C4852,Кат!$I:$I,0)),INDEX(Торг!$L:$L,MATCH($C4852,Торг!$I:$I,0))),"")</f>
        <v/>
      </c>
      <c r="L4852" s="132" t="str">
        <f>IFERROR(IFERROR(INDEX(Кат!$A:$A,MATCH($C4852,Кат!$I:$I,0)),INDEX(Торг!$A:$A,MATCH($C4852,Торг!$I:$I,0))),"")</f>
        <v/>
      </c>
      <c r="M4852" s="132" t="str">
        <f>IFERROR(IFERROR(INDEX(Кат!$B:$B,MATCH($C4852,Кат!$I:$I,0)),INDEX(Торг!$B:$B,MATCH($C4852,Торг!$I:$I,0))),"")</f>
        <v/>
      </c>
      <c r="N4852" s="132" t="str">
        <f t="shared" si="75"/>
        <v>PEKAR 702-1106010-01</v>
      </c>
      <c r="O4852" s="132" t="str">
        <f>IFERROR(IFERROR(INDEX(Кат!$B:$B,MATCH($N4852,Кат!$I:$I,0)),INDEX(Торг!$B:$B,MATCH($N4852,Торг!$I:$I,0))),"")</f>
        <v/>
      </c>
    </row>
    <row r="4853" spans="1:15" outlineLevel="1">
      <c r="A4853" t="s">
        <v>32707</v>
      </c>
      <c r="C4853" s="191" t="s">
        <v>32708</v>
      </c>
      <c r="E4853" t="s">
        <v>32709</v>
      </c>
      <c r="F4853" t="s">
        <v>6769</v>
      </c>
      <c r="G4853" t="s">
        <v>399</v>
      </c>
      <c r="H4853">
        <v>480</v>
      </c>
      <c r="J4853" t="s">
        <v>22634</v>
      </c>
      <c r="K4853" s="132" t="str">
        <f>IFERROR(IFERROR(INDEX(Кат!$O:$O,MATCH($C4853,Кат!$I:$I,0)),INDEX(Торг!$L:$L,MATCH($C4853,Торг!$I:$I,0))),"")</f>
        <v/>
      </c>
      <c r="L4853" s="132" t="str">
        <f>IFERROR(IFERROR(INDEX(Кат!$A:$A,MATCH($C4853,Кат!$I:$I,0)),INDEX(Торг!$A:$A,MATCH($C4853,Торг!$I:$I,0))),"")</f>
        <v/>
      </c>
      <c r="M4853" s="132" t="str">
        <f>IFERROR(IFERROR(INDEX(Кат!$B:$B,MATCH($C4853,Кат!$I:$I,0)),INDEX(Торг!$B:$B,MATCH($C4853,Торг!$I:$I,0))),"")</f>
        <v/>
      </c>
      <c r="N4853" s="132" t="str">
        <f t="shared" si="75"/>
        <v>PEKAR 700-1106960-01</v>
      </c>
      <c r="O4853" s="132" t="str">
        <f>IFERROR(IFERROR(INDEX(Кат!$B:$B,MATCH($N4853,Кат!$I:$I,0)),INDEX(Торг!$B:$B,MATCH($N4853,Торг!$I:$I,0))),"")</f>
        <v/>
      </c>
    </row>
    <row r="4854" spans="1:15" outlineLevel="1">
      <c r="A4854" t="s">
        <v>17554</v>
      </c>
      <c r="C4854" s="191" t="s">
        <v>6782</v>
      </c>
      <c r="E4854" t="s">
        <v>6783</v>
      </c>
      <c r="F4854" t="s">
        <v>6769</v>
      </c>
      <c r="G4854" t="s">
        <v>399</v>
      </c>
      <c r="H4854">
        <v>1000</v>
      </c>
      <c r="J4854" t="s">
        <v>22634</v>
      </c>
      <c r="K4854" s="132" t="str">
        <f>IFERROR(IFERROR(INDEX(Кат!$O:$O,MATCH($C4854,Кат!$I:$I,0)),INDEX(Торг!$L:$L,MATCH($C4854,Торг!$I:$I,0))),"")</f>
        <v/>
      </c>
      <c r="L4854" s="132" t="str">
        <f>IFERROR(IFERROR(INDEX(Кат!$A:$A,MATCH($C4854,Кат!$I:$I,0)),INDEX(Торг!$A:$A,MATCH($C4854,Торг!$I:$I,0))),"")</f>
        <v/>
      </c>
      <c r="M4854" s="132" t="str">
        <f>IFERROR(IFERROR(INDEX(Кат!$B:$B,MATCH($C4854,Кат!$I:$I,0)),INDEX(Торг!$B:$B,MATCH($C4854,Торг!$I:$I,0))),"")</f>
        <v/>
      </c>
      <c r="N4854" s="132" t="str">
        <f t="shared" si="75"/>
        <v>PEKAR 2112-1139010</v>
      </c>
      <c r="O4854" s="132" t="str">
        <f>IFERROR(IFERROR(INDEX(Кат!$B:$B,MATCH($N4854,Кат!$I:$I,0)),INDEX(Торг!$B:$B,MATCH($N4854,Торг!$I:$I,0))),"")</f>
        <v/>
      </c>
    </row>
    <row r="4855" spans="1:15" outlineLevel="1">
      <c r="A4855" t="s">
        <v>17555</v>
      </c>
      <c r="C4855" s="191">
        <v>6000591702</v>
      </c>
      <c r="E4855" t="s">
        <v>6784</v>
      </c>
      <c r="F4855" t="s">
        <v>6769</v>
      </c>
      <c r="G4855" t="s">
        <v>399</v>
      </c>
      <c r="H4855">
        <v>800</v>
      </c>
      <c r="J4855" t="s">
        <v>22634</v>
      </c>
      <c r="K4855" s="132" t="str">
        <f>IFERROR(IFERROR(INDEX(Кат!$O:$O,MATCH($C4855,Кат!$I:$I,0)),INDEX(Торг!$L:$L,MATCH($C4855,Торг!$I:$I,0))),"")</f>
        <v/>
      </c>
      <c r="L4855" s="132" t="str">
        <f>IFERROR(IFERROR(INDEX(Кат!$A:$A,MATCH($C4855,Кат!$I:$I,0)),INDEX(Торг!$A:$A,MATCH($C4855,Торг!$I:$I,0))),"")</f>
        <v/>
      </c>
      <c r="M4855" s="132" t="str">
        <f>IFERROR(IFERROR(INDEX(Кат!$B:$B,MATCH($C4855,Кат!$I:$I,0)),INDEX(Торг!$B:$B,MATCH($C4855,Торг!$I:$I,0))),"")</f>
        <v/>
      </c>
      <c r="N4855" s="132" t="str">
        <f t="shared" si="75"/>
        <v>PEKAR 6000591702</v>
      </c>
      <c r="O4855" s="132" t="str">
        <f>IFERROR(IFERROR(INDEX(Кат!$B:$B,MATCH($N4855,Кат!$I:$I,0)),INDEX(Торг!$B:$B,MATCH($N4855,Торг!$I:$I,0))),"")</f>
        <v/>
      </c>
    </row>
    <row r="4856" spans="1:15" outlineLevel="1">
      <c r="A4856" t="s">
        <v>17556</v>
      </c>
      <c r="C4856" s="191">
        <v>8450008680</v>
      </c>
      <c r="E4856" t="s">
        <v>6785</v>
      </c>
      <c r="F4856" t="s">
        <v>6769</v>
      </c>
      <c r="G4856" t="s">
        <v>399</v>
      </c>
      <c r="H4856">
        <v>800</v>
      </c>
      <c r="J4856" t="s">
        <v>22634</v>
      </c>
      <c r="K4856" s="132" t="str">
        <f>IFERROR(IFERROR(INDEX(Кат!$O:$O,MATCH($C4856,Кат!$I:$I,0)),INDEX(Торг!$L:$L,MATCH($C4856,Торг!$I:$I,0))),"")</f>
        <v/>
      </c>
      <c r="L4856" s="132" t="str">
        <f>IFERROR(IFERROR(INDEX(Кат!$A:$A,MATCH($C4856,Кат!$I:$I,0)),INDEX(Торг!$A:$A,MATCH($C4856,Торг!$I:$I,0))),"")</f>
        <v/>
      </c>
      <c r="M4856" s="132" t="str">
        <f>IFERROR(IFERROR(INDEX(Кат!$B:$B,MATCH($C4856,Кат!$I:$I,0)),INDEX(Торг!$B:$B,MATCH($C4856,Торг!$I:$I,0))),"")</f>
        <v/>
      </c>
      <c r="N4856" s="132" t="str">
        <f t="shared" si="75"/>
        <v>PEKAR 8450008680</v>
      </c>
      <c r="O4856" s="132" t="str">
        <f>IFERROR(IFERROR(INDEX(Кат!$B:$B,MATCH($N4856,Кат!$I:$I,0)),INDEX(Торг!$B:$B,MATCH($N4856,Торг!$I:$I,0))),"")</f>
        <v/>
      </c>
    </row>
    <row r="4857" spans="1:15" outlineLevel="1">
      <c r="A4857" t="s">
        <v>24149</v>
      </c>
      <c r="C4857" s="191"/>
      <c r="E4857" t="s">
        <v>24150</v>
      </c>
      <c r="J4857" t="s">
        <v>22634</v>
      </c>
      <c r="K4857" s="132" t="str">
        <f>IFERROR(IFERROR(INDEX(Кат!$O:$O,MATCH($C4857,Кат!$I:$I,0)),INDEX(Торг!$L:$L,MATCH($C4857,Торг!$I:$I,0))),"")</f>
        <v/>
      </c>
      <c r="L4857" s="132" t="str">
        <f>IFERROR(IFERROR(INDEX(Кат!$A:$A,MATCH($C4857,Кат!$I:$I,0)),INDEX(Торг!$A:$A,MATCH($C4857,Торг!$I:$I,0))),"")</f>
        <v/>
      </c>
      <c r="M4857" s="132" t="str">
        <f>IFERROR(IFERROR(INDEX(Кат!$B:$B,MATCH($C4857,Кат!$I:$I,0)),INDEX(Торг!$B:$B,MATCH($C4857,Торг!$I:$I,0))),"")</f>
        <v/>
      </c>
      <c r="N4857" s="132" t="str">
        <f t="shared" si="75"/>
        <v xml:space="preserve"> </v>
      </c>
      <c r="O4857" s="132" t="str">
        <f>IFERROR(IFERROR(INDEX(Кат!$B:$B,MATCH($N4857,Кат!$I:$I,0)),INDEX(Торг!$B:$B,MATCH($N4857,Торг!$I:$I,0))),"")</f>
        <v/>
      </c>
    </row>
    <row r="4858" spans="1:15" outlineLevel="1">
      <c r="A4858" t="s">
        <v>24151</v>
      </c>
      <c r="C4858" s="191"/>
      <c r="E4858" t="s">
        <v>23845</v>
      </c>
      <c r="J4858" t="s">
        <v>22634</v>
      </c>
      <c r="K4858" s="132" t="str">
        <f>IFERROR(IFERROR(INDEX(Кат!$O:$O,MATCH($C4858,Кат!$I:$I,0)),INDEX(Торг!$L:$L,MATCH($C4858,Торг!$I:$I,0))),"")</f>
        <v/>
      </c>
      <c r="L4858" s="132" t="str">
        <f>IFERROR(IFERROR(INDEX(Кат!$A:$A,MATCH($C4858,Кат!$I:$I,0)),INDEX(Торг!$A:$A,MATCH($C4858,Торг!$I:$I,0))),"")</f>
        <v/>
      </c>
      <c r="M4858" s="132" t="str">
        <f>IFERROR(IFERROR(INDEX(Кат!$B:$B,MATCH($C4858,Кат!$I:$I,0)),INDEX(Торг!$B:$B,MATCH($C4858,Торг!$I:$I,0))),"")</f>
        <v/>
      </c>
      <c r="N4858" s="132" t="str">
        <f t="shared" si="75"/>
        <v xml:space="preserve"> </v>
      </c>
      <c r="O4858" s="132" t="str">
        <f>IFERROR(IFERROR(INDEX(Кат!$B:$B,MATCH($N4858,Кат!$I:$I,0)),INDEX(Торг!$B:$B,MATCH($N4858,Торг!$I:$I,0))),"")</f>
        <v/>
      </c>
    </row>
    <row r="4859" spans="1:15" outlineLevel="1">
      <c r="A4859" t="s">
        <v>17557</v>
      </c>
      <c r="C4859" s="191" t="s">
        <v>6786</v>
      </c>
      <c r="E4859" t="s">
        <v>6787</v>
      </c>
      <c r="F4859" t="s">
        <v>526</v>
      </c>
      <c r="G4859" t="s">
        <v>399</v>
      </c>
      <c r="H4859">
        <v>1170</v>
      </c>
      <c r="J4859" t="s">
        <v>22634</v>
      </c>
      <c r="K4859" s="132" t="str">
        <f>IFERROR(IFERROR(INDEX(Кат!$O:$O,MATCH($C4859,Кат!$I:$I,0)),INDEX(Торг!$L:$L,MATCH($C4859,Торг!$I:$I,0))),"")</f>
        <v/>
      </c>
      <c r="L4859" s="132" t="str">
        <f>IFERROR(IFERROR(INDEX(Кат!$A:$A,MATCH($C4859,Кат!$I:$I,0)),INDEX(Торг!$A:$A,MATCH($C4859,Торг!$I:$I,0))),"")</f>
        <v/>
      </c>
      <c r="M4859" s="132" t="str">
        <f>IFERROR(IFERROR(INDEX(Кат!$B:$B,MATCH($C4859,Кат!$I:$I,0)),INDEX(Торг!$B:$B,MATCH($C4859,Торг!$I:$I,0))),"")</f>
        <v/>
      </c>
      <c r="N4859" s="132" t="str">
        <f t="shared" si="75"/>
        <v>PILENGA SH-P 2722 - G</v>
      </c>
      <c r="O4859" s="132" t="str">
        <f>IFERROR(IFERROR(INDEX(Кат!$B:$B,MATCH($N4859,Кат!$I:$I,0)),INDEX(Торг!$B:$B,MATCH($N4859,Торг!$I:$I,0))),"")</f>
        <v/>
      </c>
    </row>
    <row r="4860" spans="1:15" outlineLevel="1">
      <c r="A4860" t="s">
        <v>17558</v>
      </c>
      <c r="C4860" s="191" t="s">
        <v>6788</v>
      </c>
      <c r="E4860" t="s">
        <v>6789</v>
      </c>
      <c r="F4860" t="s">
        <v>526</v>
      </c>
      <c r="G4860" t="s">
        <v>399</v>
      </c>
      <c r="H4860">
        <v>1750</v>
      </c>
      <c r="J4860" t="s">
        <v>22634</v>
      </c>
      <c r="K4860" s="132" t="str">
        <f>IFERROR(IFERROR(INDEX(Кат!$O:$O,MATCH($C4860,Кат!$I:$I,0)),INDEX(Торг!$L:$L,MATCH($C4860,Торг!$I:$I,0))),"")</f>
        <v/>
      </c>
      <c r="L4860" s="132" t="str">
        <f>IFERROR(IFERROR(INDEX(Кат!$A:$A,MATCH($C4860,Кат!$I:$I,0)),INDEX(Торг!$A:$A,MATCH($C4860,Торг!$I:$I,0))),"")</f>
        <v/>
      </c>
      <c r="M4860" s="132" t="str">
        <f>IFERROR(IFERROR(INDEX(Кат!$B:$B,MATCH($C4860,Кат!$I:$I,0)),INDEX(Торг!$B:$B,MATCH($C4860,Торг!$I:$I,0))),"")</f>
        <v/>
      </c>
      <c r="N4860" s="132" t="str">
        <f t="shared" si="75"/>
        <v>PILENGA SH-P 2709 - G</v>
      </c>
      <c r="O4860" s="132" t="str">
        <f>IFERROR(IFERROR(INDEX(Кат!$B:$B,MATCH($N4860,Кат!$I:$I,0)),INDEX(Торг!$B:$B,MATCH($N4860,Торг!$I:$I,0))),"")</f>
        <v/>
      </c>
    </row>
    <row r="4861" spans="1:15" outlineLevel="1">
      <c r="A4861" t="s">
        <v>17559</v>
      </c>
      <c r="C4861" s="191" t="s">
        <v>6790</v>
      </c>
      <c r="E4861" t="s">
        <v>6791</v>
      </c>
      <c r="F4861" t="s">
        <v>526</v>
      </c>
      <c r="G4861" t="s">
        <v>399</v>
      </c>
      <c r="H4861">
        <v>1710</v>
      </c>
      <c r="J4861" t="s">
        <v>22634</v>
      </c>
      <c r="K4861" s="132" t="str">
        <f>IFERROR(IFERROR(INDEX(Кат!$O:$O,MATCH($C4861,Кат!$I:$I,0)),INDEX(Торг!$L:$L,MATCH($C4861,Торг!$I:$I,0))),"")</f>
        <v/>
      </c>
      <c r="L4861" s="132" t="str">
        <f>IFERROR(IFERROR(INDEX(Кат!$A:$A,MATCH($C4861,Кат!$I:$I,0)),INDEX(Торг!$A:$A,MATCH($C4861,Торг!$I:$I,0))),"")</f>
        <v/>
      </c>
      <c r="M4861" s="132" t="str">
        <f>IFERROR(IFERROR(INDEX(Кат!$B:$B,MATCH($C4861,Кат!$I:$I,0)),INDEX(Торг!$B:$B,MATCH($C4861,Торг!$I:$I,0))),"")</f>
        <v/>
      </c>
      <c r="N4861" s="132" t="str">
        <f t="shared" si="75"/>
        <v>PILENGA SH-P 2711 - G</v>
      </c>
      <c r="O4861" s="132" t="str">
        <f>IFERROR(IFERROR(INDEX(Кат!$B:$B,MATCH($N4861,Кат!$I:$I,0)),INDEX(Торг!$B:$B,MATCH($N4861,Торг!$I:$I,0))),"")</f>
        <v/>
      </c>
    </row>
    <row r="4862" spans="1:15" outlineLevel="1">
      <c r="A4862" t="s">
        <v>17560</v>
      </c>
      <c r="C4862" s="191" t="s">
        <v>6786</v>
      </c>
      <c r="E4862" t="s">
        <v>6792</v>
      </c>
      <c r="F4862" t="s">
        <v>526</v>
      </c>
      <c r="G4862" t="s">
        <v>399</v>
      </c>
      <c r="H4862">
        <v>790</v>
      </c>
      <c r="J4862" t="s">
        <v>22634</v>
      </c>
      <c r="K4862" s="132" t="str">
        <f>IFERROR(IFERROR(INDEX(Кат!$O:$O,MATCH($C4862,Кат!$I:$I,0)),INDEX(Торг!$L:$L,MATCH($C4862,Торг!$I:$I,0))),"")</f>
        <v/>
      </c>
      <c r="L4862" s="132" t="str">
        <f>IFERROR(IFERROR(INDEX(Кат!$A:$A,MATCH($C4862,Кат!$I:$I,0)),INDEX(Торг!$A:$A,MATCH($C4862,Торг!$I:$I,0))),"")</f>
        <v/>
      </c>
      <c r="M4862" s="132" t="str">
        <f>IFERROR(IFERROR(INDEX(Кат!$B:$B,MATCH($C4862,Кат!$I:$I,0)),INDEX(Торг!$B:$B,MATCH($C4862,Торг!$I:$I,0))),"")</f>
        <v/>
      </c>
      <c r="N4862" s="132" t="str">
        <f t="shared" si="75"/>
        <v>PILENGA SH-P 2722 - G</v>
      </c>
      <c r="O4862" s="132" t="str">
        <f>IFERROR(IFERROR(INDEX(Кат!$B:$B,MATCH($N4862,Кат!$I:$I,0)),INDEX(Торг!$B:$B,MATCH($N4862,Торг!$I:$I,0))),"")</f>
        <v/>
      </c>
    </row>
    <row r="4863" spans="1:15" outlineLevel="1">
      <c r="A4863" t="s">
        <v>17561</v>
      </c>
      <c r="C4863" s="191" t="s">
        <v>6793</v>
      </c>
      <c r="E4863" t="s">
        <v>6794</v>
      </c>
      <c r="F4863" t="s">
        <v>526</v>
      </c>
      <c r="G4863" t="s">
        <v>399</v>
      </c>
      <c r="H4863">
        <v>1160</v>
      </c>
      <c r="J4863" t="s">
        <v>22634</v>
      </c>
      <c r="K4863" s="132" t="str">
        <f>IFERROR(IFERROR(INDEX(Кат!$O:$O,MATCH($C4863,Кат!$I:$I,0)),INDEX(Торг!$L:$L,MATCH($C4863,Торг!$I:$I,0))),"")</f>
        <v/>
      </c>
      <c r="L4863" s="132" t="str">
        <f>IFERROR(IFERROR(INDEX(Кат!$A:$A,MATCH($C4863,Кат!$I:$I,0)),INDEX(Торг!$A:$A,MATCH($C4863,Торг!$I:$I,0))),"")</f>
        <v/>
      </c>
      <c r="M4863" s="132" t="str">
        <f>IFERROR(IFERROR(INDEX(Кат!$B:$B,MATCH($C4863,Кат!$I:$I,0)),INDEX(Торг!$B:$B,MATCH($C4863,Торг!$I:$I,0))),"")</f>
        <v/>
      </c>
      <c r="N4863" s="132" t="str">
        <f t="shared" si="75"/>
        <v>PILENGA SH-P 2724 - G</v>
      </c>
      <c r="O4863" s="132" t="str">
        <f>IFERROR(IFERROR(INDEX(Кат!$B:$B,MATCH($N4863,Кат!$I:$I,0)),INDEX(Торг!$B:$B,MATCH($N4863,Торг!$I:$I,0))),"")</f>
        <v/>
      </c>
    </row>
    <row r="4864" spans="1:15" outlineLevel="1">
      <c r="A4864" t="s">
        <v>17562</v>
      </c>
      <c r="C4864" s="191" t="s">
        <v>6795</v>
      </c>
      <c r="E4864" t="s">
        <v>6796</v>
      </c>
      <c r="F4864" t="s">
        <v>526</v>
      </c>
      <c r="G4864" t="s">
        <v>399</v>
      </c>
      <c r="H4864">
        <v>1660</v>
      </c>
      <c r="J4864" t="s">
        <v>22634</v>
      </c>
      <c r="K4864" s="132" t="str">
        <f>IFERROR(IFERROR(INDEX(Кат!$O:$O,MATCH($C4864,Кат!$I:$I,0)),INDEX(Торг!$L:$L,MATCH($C4864,Торг!$I:$I,0))),"")</f>
        <v/>
      </c>
      <c r="L4864" s="132" t="str">
        <f>IFERROR(IFERROR(INDEX(Кат!$A:$A,MATCH($C4864,Кат!$I:$I,0)),INDEX(Торг!$A:$A,MATCH($C4864,Торг!$I:$I,0))),"")</f>
        <v/>
      </c>
      <c r="M4864" s="132" t="str">
        <f>IFERROR(IFERROR(INDEX(Кат!$B:$B,MATCH($C4864,Кат!$I:$I,0)),INDEX(Торг!$B:$B,MATCH($C4864,Торг!$I:$I,0))),"")</f>
        <v/>
      </c>
      <c r="N4864" s="132" t="str">
        <f t="shared" si="75"/>
        <v>PILENGA SH-P 7072 - G</v>
      </c>
      <c r="O4864" s="132" t="str">
        <f>IFERROR(IFERROR(INDEX(Кат!$B:$B,MATCH($N4864,Кат!$I:$I,0)),INDEX(Торг!$B:$B,MATCH($N4864,Торг!$I:$I,0))),"")</f>
        <v/>
      </c>
    </row>
    <row r="4865" spans="1:15" outlineLevel="1">
      <c r="A4865" t="s">
        <v>17563</v>
      </c>
      <c r="C4865" s="191" t="s">
        <v>6797</v>
      </c>
      <c r="E4865" t="s">
        <v>6798</v>
      </c>
      <c r="F4865" t="s">
        <v>526</v>
      </c>
      <c r="G4865" t="s">
        <v>399</v>
      </c>
      <c r="H4865">
        <v>1700</v>
      </c>
      <c r="J4865" t="s">
        <v>22634</v>
      </c>
      <c r="K4865" s="132" t="str">
        <f>IFERROR(IFERROR(INDEX(Кат!$O:$O,MATCH($C4865,Кат!$I:$I,0)),INDEX(Торг!$L:$L,MATCH($C4865,Торг!$I:$I,0))),"")</f>
        <v/>
      </c>
      <c r="L4865" s="132" t="str">
        <f>IFERROR(IFERROR(INDEX(Кат!$A:$A,MATCH($C4865,Кат!$I:$I,0)),INDEX(Торг!$A:$A,MATCH($C4865,Торг!$I:$I,0))),"")</f>
        <v/>
      </c>
      <c r="M4865" s="132" t="str">
        <f>IFERROR(IFERROR(INDEX(Кат!$B:$B,MATCH($C4865,Кат!$I:$I,0)),INDEX(Торг!$B:$B,MATCH($C4865,Торг!$I:$I,0))),"")</f>
        <v/>
      </c>
      <c r="N4865" s="132" t="str">
        <f t="shared" si="75"/>
        <v>PILENGA SH-P 2712 - G</v>
      </c>
      <c r="O4865" s="132" t="str">
        <f>IFERROR(IFERROR(INDEX(Кат!$B:$B,MATCH($N4865,Кат!$I:$I,0)),INDEX(Торг!$B:$B,MATCH($N4865,Торг!$I:$I,0))),"")</f>
        <v/>
      </c>
    </row>
    <row r="4866" spans="1:15" outlineLevel="1">
      <c r="A4866" t="s">
        <v>17564</v>
      </c>
      <c r="C4866" s="191" t="s">
        <v>6799</v>
      </c>
      <c r="E4866" t="s">
        <v>6800</v>
      </c>
      <c r="F4866" t="s">
        <v>526</v>
      </c>
      <c r="G4866" t="s">
        <v>399</v>
      </c>
      <c r="H4866">
        <v>2230</v>
      </c>
      <c r="J4866" t="s">
        <v>22634</v>
      </c>
      <c r="K4866" s="132" t="str">
        <f>IFERROR(IFERROR(INDEX(Кат!$O:$O,MATCH($C4866,Кат!$I:$I,0)),INDEX(Торг!$L:$L,MATCH($C4866,Торг!$I:$I,0))),"")</f>
        <v/>
      </c>
      <c r="L4866" s="132" t="str">
        <f>IFERROR(IFERROR(INDEX(Кат!$A:$A,MATCH($C4866,Кат!$I:$I,0)),INDEX(Торг!$A:$A,MATCH($C4866,Торг!$I:$I,0))),"")</f>
        <v/>
      </c>
      <c r="M4866" s="132" t="str">
        <f>IFERROR(IFERROR(INDEX(Кат!$B:$B,MATCH($C4866,Кат!$I:$I,0)),INDEX(Торг!$B:$B,MATCH($C4866,Торг!$I:$I,0))),"")</f>
        <v/>
      </c>
      <c r="N4866" s="132" t="str">
        <f t="shared" si="75"/>
        <v>PILENGA SH-P 7279</v>
      </c>
      <c r="O4866" s="132" t="str">
        <f>IFERROR(IFERROR(INDEX(Кат!$B:$B,MATCH($N4866,Кат!$I:$I,0)),INDEX(Торг!$B:$B,MATCH($N4866,Торг!$I:$I,0))),"")</f>
        <v/>
      </c>
    </row>
    <row r="4867" spans="1:15" outlineLevel="1">
      <c r="A4867" t="s">
        <v>17565</v>
      </c>
      <c r="C4867" s="191" t="s">
        <v>6801</v>
      </c>
      <c r="E4867" t="s">
        <v>6802</v>
      </c>
      <c r="F4867" t="s">
        <v>526</v>
      </c>
      <c r="G4867" t="s">
        <v>399</v>
      </c>
      <c r="H4867">
        <v>2280</v>
      </c>
      <c r="J4867" t="s">
        <v>22634</v>
      </c>
      <c r="K4867" s="132" t="str">
        <f>IFERROR(IFERROR(INDEX(Кат!$O:$O,MATCH($C4867,Кат!$I:$I,0)),INDEX(Торг!$L:$L,MATCH($C4867,Торг!$I:$I,0))),"")</f>
        <v/>
      </c>
      <c r="L4867" s="132" t="str">
        <f>IFERROR(IFERROR(INDEX(Кат!$A:$A,MATCH($C4867,Кат!$I:$I,0)),INDEX(Торг!$A:$A,MATCH($C4867,Торг!$I:$I,0))),"")</f>
        <v/>
      </c>
      <c r="M4867" s="132" t="str">
        <f>IFERROR(IFERROR(INDEX(Кат!$B:$B,MATCH($C4867,Кат!$I:$I,0)),INDEX(Торг!$B:$B,MATCH($C4867,Торг!$I:$I,0))),"")</f>
        <v/>
      </c>
      <c r="N4867" s="132" t="str">
        <f t="shared" si="75"/>
        <v>PILENGA SH-P 7251</v>
      </c>
      <c r="O4867" s="132" t="str">
        <f>IFERROR(IFERROR(INDEX(Кат!$B:$B,MATCH($N4867,Кат!$I:$I,0)),INDEX(Торг!$B:$B,MATCH($N4867,Торг!$I:$I,0))),"")</f>
        <v/>
      </c>
    </row>
    <row r="4868" spans="1:15" outlineLevel="1">
      <c r="A4868" t="s">
        <v>17566</v>
      </c>
      <c r="C4868" s="191" t="s">
        <v>6803</v>
      </c>
      <c r="E4868" t="s">
        <v>6804</v>
      </c>
      <c r="F4868" t="s">
        <v>526</v>
      </c>
      <c r="G4868" t="s">
        <v>399</v>
      </c>
      <c r="H4868">
        <v>1660</v>
      </c>
      <c r="J4868" t="s">
        <v>22634</v>
      </c>
      <c r="K4868" s="132" t="str">
        <f>IFERROR(IFERROR(INDEX(Кат!$O:$O,MATCH($C4868,Кат!$I:$I,0)),INDEX(Торг!$L:$L,MATCH($C4868,Торг!$I:$I,0))),"")</f>
        <v/>
      </c>
      <c r="L4868" s="132" t="str">
        <f>IFERROR(IFERROR(INDEX(Кат!$A:$A,MATCH($C4868,Кат!$I:$I,0)),INDEX(Торг!$A:$A,MATCH($C4868,Торг!$I:$I,0))),"")</f>
        <v/>
      </c>
      <c r="M4868" s="132" t="str">
        <f>IFERROR(IFERROR(INDEX(Кат!$B:$B,MATCH($C4868,Кат!$I:$I,0)),INDEX(Торг!$B:$B,MATCH($C4868,Торг!$I:$I,0))),"")</f>
        <v/>
      </c>
      <c r="N4868" s="132" t="str">
        <f t="shared" si="75"/>
        <v>PILENGA SH-P 2720 - O</v>
      </c>
      <c r="O4868" s="132" t="str">
        <f>IFERROR(IFERROR(INDEX(Кат!$B:$B,MATCH($N4868,Кат!$I:$I,0)),INDEX(Торг!$B:$B,MATCH($N4868,Торг!$I:$I,0))),"")</f>
        <v/>
      </c>
    </row>
    <row r="4869" spans="1:15" outlineLevel="1">
      <c r="A4869" t="s">
        <v>17567</v>
      </c>
      <c r="C4869" s="191" t="s">
        <v>6805</v>
      </c>
      <c r="E4869" t="s">
        <v>6806</v>
      </c>
      <c r="F4869" t="s">
        <v>526</v>
      </c>
      <c r="G4869" t="s">
        <v>399</v>
      </c>
      <c r="H4869">
        <v>920</v>
      </c>
      <c r="J4869" t="s">
        <v>22634</v>
      </c>
      <c r="K4869" s="132" t="str">
        <f>IFERROR(IFERROR(INDEX(Кат!$O:$O,MATCH($C4869,Кат!$I:$I,0)),INDEX(Торг!$L:$L,MATCH($C4869,Торг!$I:$I,0))),"")</f>
        <v/>
      </c>
      <c r="L4869" s="132" t="str">
        <f>IFERROR(IFERROR(INDEX(Кат!$A:$A,MATCH($C4869,Кат!$I:$I,0)),INDEX(Торг!$A:$A,MATCH($C4869,Торг!$I:$I,0))),"")</f>
        <v/>
      </c>
      <c r="M4869" s="132" t="str">
        <f>IFERROR(IFERROR(INDEX(Кат!$B:$B,MATCH($C4869,Кат!$I:$I,0)),INDEX(Торг!$B:$B,MATCH($C4869,Торг!$I:$I,0))),"")</f>
        <v/>
      </c>
      <c r="N4869" s="132" t="str">
        <f t="shared" si="75"/>
        <v>PILENGA SH-P 2701 - O</v>
      </c>
      <c r="O4869" s="132" t="str">
        <f>IFERROR(IFERROR(INDEX(Кат!$B:$B,MATCH($N4869,Кат!$I:$I,0)),INDEX(Торг!$B:$B,MATCH($N4869,Торг!$I:$I,0))),"")</f>
        <v/>
      </c>
    </row>
    <row r="4870" spans="1:15" outlineLevel="1">
      <c r="A4870" t="s">
        <v>17568</v>
      </c>
      <c r="C4870" s="191" t="s">
        <v>6807</v>
      </c>
      <c r="E4870" t="s">
        <v>6808</v>
      </c>
      <c r="F4870" t="s">
        <v>526</v>
      </c>
      <c r="G4870" t="s">
        <v>399</v>
      </c>
      <c r="H4870">
        <v>1730</v>
      </c>
      <c r="J4870" t="s">
        <v>22634</v>
      </c>
      <c r="K4870" s="132" t="str">
        <f>IFERROR(IFERROR(INDEX(Кат!$O:$O,MATCH($C4870,Кат!$I:$I,0)),INDEX(Торг!$L:$L,MATCH($C4870,Торг!$I:$I,0))),"")</f>
        <v/>
      </c>
      <c r="L4870" s="132" t="str">
        <f>IFERROR(IFERROR(INDEX(Кат!$A:$A,MATCH($C4870,Кат!$I:$I,0)),INDEX(Торг!$A:$A,MATCH($C4870,Торг!$I:$I,0))),"")</f>
        <v/>
      </c>
      <c r="M4870" s="132" t="str">
        <f>IFERROR(IFERROR(INDEX(Кат!$B:$B,MATCH($C4870,Кат!$I:$I,0)),INDEX(Торг!$B:$B,MATCH($C4870,Торг!$I:$I,0))),"")</f>
        <v/>
      </c>
      <c r="N4870" s="132" t="str">
        <f t="shared" si="75"/>
        <v>PILENGA SH-P 2709 - O</v>
      </c>
      <c r="O4870" s="132" t="str">
        <f>IFERROR(IFERROR(INDEX(Кат!$B:$B,MATCH($N4870,Кат!$I:$I,0)),INDEX(Торг!$B:$B,MATCH($N4870,Торг!$I:$I,0))),"")</f>
        <v/>
      </c>
    </row>
    <row r="4871" spans="1:15" outlineLevel="1">
      <c r="A4871" t="s">
        <v>17569</v>
      </c>
      <c r="C4871" s="191" t="s">
        <v>6809</v>
      </c>
      <c r="E4871" t="s">
        <v>6810</v>
      </c>
      <c r="F4871" t="s">
        <v>526</v>
      </c>
      <c r="G4871" t="s">
        <v>399</v>
      </c>
      <c r="H4871">
        <v>1530</v>
      </c>
      <c r="J4871" t="s">
        <v>22634</v>
      </c>
      <c r="K4871" s="132" t="str">
        <f>IFERROR(IFERROR(INDEX(Кат!$O:$O,MATCH($C4871,Кат!$I:$I,0)),INDEX(Торг!$L:$L,MATCH($C4871,Торг!$I:$I,0))),"")</f>
        <v/>
      </c>
      <c r="L4871" s="132" t="str">
        <f>IFERROR(IFERROR(INDEX(Кат!$A:$A,MATCH($C4871,Кат!$I:$I,0)),INDEX(Торг!$A:$A,MATCH($C4871,Торг!$I:$I,0))),"")</f>
        <v/>
      </c>
      <c r="M4871" s="132" t="str">
        <f>IFERROR(IFERROR(INDEX(Кат!$B:$B,MATCH($C4871,Кат!$I:$I,0)),INDEX(Торг!$B:$B,MATCH($C4871,Торг!$I:$I,0))),"")</f>
        <v/>
      </c>
      <c r="N4871" s="132" t="str">
        <f t="shared" si="75"/>
        <v>PILENGA SH-P 2711 - O</v>
      </c>
      <c r="O4871" s="132" t="str">
        <f>IFERROR(IFERROR(INDEX(Кат!$B:$B,MATCH($N4871,Кат!$I:$I,0)),INDEX(Торг!$B:$B,MATCH($N4871,Торг!$I:$I,0))),"")</f>
        <v/>
      </c>
    </row>
    <row r="4872" spans="1:15" outlineLevel="1">
      <c r="A4872" t="s">
        <v>17570</v>
      </c>
      <c r="C4872" s="191" t="s">
        <v>6811</v>
      </c>
      <c r="E4872" t="s">
        <v>6812</v>
      </c>
      <c r="F4872" t="s">
        <v>526</v>
      </c>
      <c r="G4872" t="s">
        <v>399</v>
      </c>
      <c r="H4872">
        <v>1200</v>
      </c>
      <c r="J4872" t="s">
        <v>22634</v>
      </c>
      <c r="K4872" s="132" t="str">
        <f>IFERROR(IFERROR(INDEX(Кат!$O:$O,MATCH($C4872,Кат!$I:$I,0)),INDEX(Торг!$L:$L,MATCH($C4872,Торг!$I:$I,0))),"")</f>
        <v/>
      </c>
      <c r="L4872" s="132" t="str">
        <f>IFERROR(IFERROR(INDEX(Кат!$A:$A,MATCH($C4872,Кат!$I:$I,0)),INDEX(Торг!$A:$A,MATCH($C4872,Торг!$I:$I,0))),"")</f>
        <v/>
      </c>
      <c r="M4872" s="132" t="str">
        <f>IFERROR(IFERROR(INDEX(Кат!$B:$B,MATCH($C4872,Кат!$I:$I,0)),INDEX(Торг!$B:$B,MATCH($C4872,Торг!$I:$I,0))),"")</f>
        <v/>
      </c>
      <c r="N4872" s="132" t="str">
        <f t="shared" ref="N4872:N4935" si="76">_xlfn.CONCAT(F4872," ",C4872)</f>
        <v>PILENGA SH-P 2722 - O</v>
      </c>
      <c r="O4872" s="132" t="str">
        <f>IFERROR(IFERROR(INDEX(Кат!$B:$B,MATCH($N4872,Кат!$I:$I,0)),INDEX(Торг!$B:$B,MATCH($N4872,Торг!$I:$I,0))),"")</f>
        <v/>
      </c>
    </row>
    <row r="4873" spans="1:15" outlineLevel="1">
      <c r="A4873" t="s">
        <v>17571</v>
      </c>
      <c r="C4873" s="191" t="s">
        <v>6813</v>
      </c>
      <c r="E4873" t="s">
        <v>6814</v>
      </c>
      <c r="F4873" t="s">
        <v>526</v>
      </c>
      <c r="G4873" t="s">
        <v>399</v>
      </c>
      <c r="H4873">
        <v>1150</v>
      </c>
      <c r="J4873" t="s">
        <v>22634</v>
      </c>
      <c r="K4873" s="132" t="str">
        <f>IFERROR(IFERROR(INDEX(Кат!$O:$O,MATCH($C4873,Кат!$I:$I,0)),INDEX(Торг!$L:$L,MATCH($C4873,Торг!$I:$I,0))),"")</f>
        <v/>
      </c>
      <c r="L4873" s="132" t="str">
        <f>IFERROR(IFERROR(INDEX(Кат!$A:$A,MATCH($C4873,Кат!$I:$I,0)),INDEX(Торг!$A:$A,MATCH($C4873,Торг!$I:$I,0))),"")</f>
        <v/>
      </c>
      <c r="M4873" s="132" t="str">
        <f>IFERROR(IFERROR(INDEX(Кат!$B:$B,MATCH($C4873,Кат!$I:$I,0)),INDEX(Торг!$B:$B,MATCH($C4873,Торг!$I:$I,0))),"")</f>
        <v/>
      </c>
      <c r="N4873" s="132" t="str">
        <f t="shared" si="76"/>
        <v>PILENGA SH-P 2724 - O</v>
      </c>
      <c r="O4873" s="132" t="str">
        <f>IFERROR(IFERROR(INDEX(Кат!$B:$B,MATCH($N4873,Кат!$I:$I,0)),INDEX(Торг!$B:$B,MATCH($N4873,Торг!$I:$I,0))),"")</f>
        <v/>
      </c>
    </row>
    <row r="4874" spans="1:15" outlineLevel="1">
      <c r="A4874" t="s">
        <v>17572</v>
      </c>
      <c r="C4874" s="191" t="s">
        <v>6815</v>
      </c>
      <c r="E4874" t="s">
        <v>6816</v>
      </c>
      <c r="F4874" t="s">
        <v>526</v>
      </c>
      <c r="G4874" t="s">
        <v>399</v>
      </c>
      <c r="H4874">
        <v>1460</v>
      </c>
      <c r="J4874" t="s">
        <v>22634</v>
      </c>
      <c r="K4874" s="132" t="str">
        <f>IFERROR(IFERROR(INDEX(Кат!$O:$O,MATCH($C4874,Кат!$I:$I,0)),INDEX(Торг!$L:$L,MATCH($C4874,Торг!$I:$I,0))),"")</f>
        <v/>
      </c>
      <c r="L4874" s="132" t="str">
        <f>IFERROR(IFERROR(INDEX(Кат!$A:$A,MATCH($C4874,Кат!$I:$I,0)),INDEX(Торг!$A:$A,MATCH($C4874,Торг!$I:$I,0))),"")</f>
        <v/>
      </c>
      <c r="M4874" s="132" t="str">
        <f>IFERROR(IFERROR(INDEX(Кат!$B:$B,MATCH($C4874,Кат!$I:$I,0)),INDEX(Торг!$B:$B,MATCH($C4874,Торг!$I:$I,0))),"")</f>
        <v/>
      </c>
      <c r="N4874" s="132" t="str">
        <f t="shared" si="76"/>
        <v>PILENGA SH-P 2772 - O</v>
      </c>
      <c r="O4874" s="132" t="str">
        <f>IFERROR(IFERROR(INDEX(Кат!$B:$B,MATCH($N4874,Кат!$I:$I,0)),INDEX(Торг!$B:$B,MATCH($N4874,Торг!$I:$I,0))),"")</f>
        <v/>
      </c>
    </row>
    <row r="4875" spans="1:15" outlineLevel="1">
      <c r="A4875" t="s">
        <v>17573</v>
      </c>
      <c r="C4875" s="191" t="s">
        <v>6817</v>
      </c>
      <c r="E4875" t="s">
        <v>6818</v>
      </c>
      <c r="F4875" t="s">
        <v>526</v>
      </c>
      <c r="G4875" t="s">
        <v>375</v>
      </c>
      <c r="H4875">
        <v>810</v>
      </c>
      <c r="J4875" t="s">
        <v>22634</v>
      </c>
      <c r="K4875" s="132" t="str">
        <f>IFERROR(IFERROR(INDEX(Кат!$O:$O,MATCH($C4875,Кат!$I:$I,0)),INDEX(Торг!$L:$L,MATCH($C4875,Торг!$I:$I,0))),"")</f>
        <v/>
      </c>
      <c r="L4875" s="132" t="str">
        <f>IFERROR(IFERROR(INDEX(Кат!$A:$A,MATCH($C4875,Кат!$I:$I,0)),INDEX(Торг!$A:$A,MATCH($C4875,Торг!$I:$I,0))),"")</f>
        <v/>
      </c>
      <c r="M4875" s="132" t="str">
        <f>IFERROR(IFERROR(INDEX(Кат!$B:$B,MATCH($C4875,Кат!$I:$I,0)),INDEX(Торг!$B:$B,MATCH($C4875,Торг!$I:$I,0))),"")</f>
        <v/>
      </c>
      <c r="N4875" s="132" t="str">
        <f t="shared" si="76"/>
        <v>PILENGA SH-P 7072 - G - KIT</v>
      </c>
      <c r="O4875" s="132" t="str">
        <f>IFERROR(IFERROR(INDEX(Кат!$B:$B,MATCH($N4875,Кат!$I:$I,0)),INDEX(Торг!$B:$B,MATCH($N4875,Торг!$I:$I,0))),"")</f>
        <v/>
      </c>
    </row>
    <row r="4876" spans="1:15" outlineLevel="1">
      <c r="A4876" t="s">
        <v>24152</v>
      </c>
      <c r="C4876" s="191"/>
      <c r="E4876" t="s">
        <v>23847</v>
      </c>
      <c r="J4876" t="s">
        <v>22634</v>
      </c>
      <c r="K4876" s="132" t="str">
        <f>IFERROR(IFERROR(INDEX(Кат!$O:$O,MATCH($C4876,Кат!$I:$I,0)),INDEX(Торг!$L:$L,MATCH($C4876,Торг!$I:$I,0))),"")</f>
        <v/>
      </c>
      <c r="L4876" s="132" t="str">
        <f>IFERROR(IFERROR(INDEX(Кат!$A:$A,MATCH($C4876,Кат!$I:$I,0)),INDEX(Торг!$A:$A,MATCH($C4876,Торг!$I:$I,0))),"")</f>
        <v/>
      </c>
      <c r="M4876" s="132" t="str">
        <f>IFERROR(IFERROR(INDEX(Кат!$B:$B,MATCH($C4876,Кат!$I:$I,0)),INDEX(Торг!$B:$B,MATCH($C4876,Торг!$I:$I,0))),"")</f>
        <v/>
      </c>
      <c r="N4876" s="132" t="str">
        <f t="shared" si="76"/>
        <v xml:space="preserve"> </v>
      </c>
      <c r="O4876" s="132" t="str">
        <f>IFERROR(IFERROR(INDEX(Кат!$B:$B,MATCH($N4876,Кат!$I:$I,0)),INDEX(Торг!$B:$B,MATCH($N4876,Торг!$I:$I,0))),"")</f>
        <v/>
      </c>
    </row>
    <row r="4877" spans="1:15" outlineLevel="1">
      <c r="A4877" t="s">
        <v>17574</v>
      </c>
      <c r="C4877" s="191" t="s">
        <v>6819</v>
      </c>
      <c r="E4877" t="s">
        <v>6820</v>
      </c>
      <c r="F4877" t="s">
        <v>526</v>
      </c>
      <c r="G4877" t="s">
        <v>399</v>
      </c>
      <c r="H4877">
        <v>1220</v>
      </c>
      <c r="J4877" t="s">
        <v>22634</v>
      </c>
      <c r="K4877" s="132" t="str">
        <f>IFERROR(IFERROR(INDEX(Кат!$O:$O,MATCH($C4877,Кат!$I:$I,0)),INDEX(Торг!$L:$L,MATCH($C4877,Торг!$I:$I,0))),"")</f>
        <v/>
      </c>
      <c r="L4877" s="132" t="str">
        <f>IFERROR(IFERROR(INDEX(Кат!$A:$A,MATCH($C4877,Кат!$I:$I,0)),INDEX(Торг!$A:$A,MATCH($C4877,Торг!$I:$I,0))),"")</f>
        <v/>
      </c>
      <c r="M4877" s="132" t="str">
        <f>IFERROR(IFERROR(INDEX(Кат!$B:$B,MATCH($C4877,Кат!$I:$I,0)),INDEX(Торг!$B:$B,MATCH($C4877,Торг!$I:$I,0))),"")</f>
        <v/>
      </c>
      <c r="N4877" s="132" t="str">
        <f t="shared" si="76"/>
        <v>PILENGA SH-P 2721 - G</v>
      </c>
      <c r="O4877" s="132" t="str">
        <f>IFERROR(IFERROR(INDEX(Кат!$B:$B,MATCH($N4877,Кат!$I:$I,0)),INDEX(Торг!$B:$B,MATCH($N4877,Торг!$I:$I,0))),"")</f>
        <v/>
      </c>
    </row>
    <row r="4878" spans="1:15" outlineLevel="1">
      <c r="A4878" t="s">
        <v>17575</v>
      </c>
      <c r="C4878" s="191" t="s">
        <v>6819</v>
      </c>
      <c r="E4878" t="s">
        <v>6821</v>
      </c>
      <c r="F4878" t="s">
        <v>526</v>
      </c>
      <c r="G4878" t="s">
        <v>399</v>
      </c>
      <c r="H4878">
        <v>860</v>
      </c>
      <c r="J4878" t="s">
        <v>22634</v>
      </c>
      <c r="K4878" s="132" t="str">
        <f>IFERROR(IFERROR(INDEX(Кат!$O:$O,MATCH($C4878,Кат!$I:$I,0)),INDEX(Торг!$L:$L,MATCH($C4878,Торг!$I:$I,0))),"")</f>
        <v/>
      </c>
      <c r="L4878" s="132" t="str">
        <f>IFERROR(IFERROR(INDEX(Кат!$A:$A,MATCH($C4878,Кат!$I:$I,0)),INDEX(Торг!$A:$A,MATCH($C4878,Торг!$I:$I,0))),"")</f>
        <v/>
      </c>
      <c r="M4878" s="132" t="str">
        <f>IFERROR(IFERROR(INDEX(Кат!$B:$B,MATCH($C4878,Кат!$I:$I,0)),INDEX(Торг!$B:$B,MATCH($C4878,Торг!$I:$I,0))),"")</f>
        <v/>
      </c>
      <c r="N4878" s="132" t="str">
        <f t="shared" si="76"/>
        <v>PILENGA SH-P 2721 - G</v>
      </c>
      <c r="O4878" s="132" t="str">
        <f>IFERROR(IFERROR(INDEX(Кат!$B:$B,MATCH($N4878,Кат!$I:$I,0)),INDEX(Торг!$B:$B,MATCH($N4878,Торг!$I:$I,0))),"")</f>
        <v/>
      </c>
    </row>
    <row r="4879" spans="1:15" outlineLevel="1">
      <c r="A4879" t="s">
        <v>17576</v>
      </c>
      <c r="C4879" s="191" t="s">
        <v>6822</v>
      </c>
      <c r="E4879" t="s">
        <v>6823</v>
      </c>
      <c r="F4879" t="s">
        <v>526</v>
      </c>
      <c r="G4879" t="s">
        <v>399</v>
      </c>
      <c r="H4879">
        <v>1110</v>
      </c>
      <c r="J4879" t="s">
        <v>22634</v>
      </c>
      <c r="K4879" s="132" t="str">
        <f>IFERROR(IFERROR(INDEX(Кат!$O:$O,MATCH($C4879,Кат!$I:$I,0)),INDEX(Торг!$L:$L,MATCH($C4879,Торг!$I:$I,0))),"")</f>
        <v/>
      </c>
      <c r="L4879" s="132" t="str">
        <f>IFERROR(IFERROR(INDEX(Кат!$A:$A,MATCH($C4879,Кат!$I:$I,0)),INDEX(Торг!$A:$A,MATCH($C4879,Торг!$I:$I,0))),"")</f>
        <v/>
      </c>
      <c r="M4879" s="132" t="str">
        <f>IFERROR(IFERROR(INDEX(Кат!$B:$B,MATCH($C4879,Кат!$I:$I,0)),INDEX(Торг!$B:$B,MATCH($C4879,Торг!$I:$I,0))),"")</f>
        <v/>
      </c>
      <c r="N4879" s="132" t="str">
        <f t="shared" si="76"/>
        <v>PILENGA SH-P 2723 - G</v>
      </c>
      <c r="O4879" s="132" t="str">
        <f>IFERROR(IFERROR(INDEX(Кат!$B:$B,MATCH($N4879,Кат!$I:$I,0)),INDEX(Торг!$B:$B,MATCH($N4879,Торг!$I:$I,0))),"")</f>
        <v/>
      </c>
    </row>
    <row r="4880" spans="1:15" outlineLevel="1">
      <c r="A4880" t="s">
        <v>17577</v>
      </c>
      <c r="C4880" s="191" t="s">
        <v>6805</v>
      </c>
      <c r="E4880" t="s">
        <v>6824</v>
      </c>
      <c r="F4880" t="s">
        <v>526</v>
      </c>
      <c r="G4880" t="s">
        <v>399</v>
      </c>
      <c r="H4880">
        <v>660</v>
      </c>
      <c r="J4880" t="s">
        <v>22634</v>
      </c>
      <c r="K4880" s="132" t="str">
        <f>IFERROR(IFERROR(INDEX(Кат!$O:$O,MATCH($C4880,Кат!$I:$I,0)),INDEX(Торг!$L:$L,MATCH($C4880,Торг!$I:$I,0))),"")</f>
        <v/>
      </c>
      <c r="L4880" s="132" t="str">
        <f>IFERROR(IFERROR(INDEX(Кат!$A:$A,MATCH($C4880,Кат!$I:$I,0)),INDEX(Торг!$A:$A,MATCH($C4880,Торг!$I:$I,0))),"")</f>
        <v/>
      </c>
      <c r="M4880" s="132" t="str">
        <f>IFERROR(IFERROR(INDEX(Кат!$B:$B,MATCH($C4880,Кат!$I:$I,0)),INDEX(Торг!$B:$B,MATCH($C4880,Торг!$I:$I,0))),"")</f>
        <v/>
      </c>
      <c r="N4880" s="132" t="str">
        <f t="shared" si="76"/>
        <v>PILENGA SH-P 2701 - O</v>
      </c>
      <c r="O4880" s="132" t="str">
        <f>IFERROR(IFERROR(INDEX(Кат!$B:$B,MATCH($N4880,Кат!$I:$I,0)),INDEX(Торг!$B:$B,MATCH($N4880,Торг!$I:$I,0))),"")</f>
        <v/>
      </c>
    </row>
    <row r="4881" spans="1:15" outlineLevel="1">
      <c r="A4881" t="s">
        <v>17578</v>
      </c>
      <c r="C4881" s="191" t="s">
        <v>6825</v>
      </c>
      <c r="E4881" t="s">
        <v>6826</v>
      </c>
      <c r="F4881" t="s">
        <v>526</v>
      </c>
      <c r="G4881" t="s">
        <v>399</v>
      </c>
      <c r="H4881">
        <v>1200</v>
      </c>
      <c r="J4881" t="s">
        <v>22634</v>
      </c>
      <c r="K4881" s="132" t="str">
        <f>IFERROR(IFERROR(INDEX(Кат!$O:$O,MATCH($C4881,Кат!$I:$I,0)),INDEX(Торг!$L:$L,MATCH($C4881,Торг!$I:$I,0))),"")</f>
        <v/>
      </c>
      <c r="L4881" s="132" t="str">
        <f>IFERROR(IFERROR(INDEX(Кат!$A:$A,MATCH($C4881,Кат!$I:$I,0)),INDEX(Торг!$A:$A,MATCH($C4881,Торг!$I:$I,0))),"")</f>
        <v/>
      </c>
      <c r="M4881" s="132" t="str">
        <f>IFERROR(IFERROR(INDEX(Кат!$B:$B,MATCH($C4881,Кат!$I:$I,0)),INDEX(Торг!$B:$B,MATCH($C4881,Торг!$I:$I,0))),"")</f>
        <v/>
      </c>
      <c r="N4881" s="132" t="str">
        <f t="shared" si="76"/>
        <v>PILENGA SH-P 2721 - O</v>
      </c>
      <c r="O4881" s="132" t="str">
        <f>IFERROR(IFERROR(INDEX(Кат!$B:$B,MATCH($N4881,Кат!$I:$I,0)),INDEX(Торг!$B:$B,MATCH($N4881,Торг!$I:$I,0))),"")</f>
        <v/>
      </c>
    </row>
    <row r="4882" spans="1:15" outlineLevel="1">
      <c r="A4882" t="s">
        <v>17579</v>
      </c>
      <c r="C4882" s="191" t="s">
        <v>6827</v>
      </c>
      <c r="E4882" t="s">
        <v>6828</v>
      </c>
      <c r="F4882" t="s">
        <v>526</v>
      </c>
      <c r="G4882" t="s">
        <v>399</v>
      </c>
      <c r="H4882">
        <v>1110</v>
      </c>
      <c r="J4882" t="s">
        <v>22634</v>
      </c>
      <c r="K4882" s="132" t="str">
        <f>IFERROR(IFERROR(INDEX(Кат!$O:$O,MATCH($C4882,Кат!$I:$I,0)),INDEX(Торг!$L:$L,MATCH($C4882,Торг!$I:$I,0))),"")</f>
        <v/>
      </c>
      <c r="L4882" s="132" t="str">
        <f>IFERROR(IFERROR(INDEX(Кат!$A:$A,MATCH($C4882,Кат!$I:$I,0)),INDEX(Торг!$A:$A,MATCH($C4882,Торг!$I:$I,0))),"")</f>
        <v/>
      </c>
      <c r="M4882" s="132" t="str">
        <f>IFERROR(IFERROR(INDEX(Кат!$B:$B,MATCH($C4882,Кат!$I:$I,0)),INDEX(Торг!$B:$B,MATCH($C4882,Торг!$I:$I,0))),"")</f>
        <v/>
      </c>
      <c r="N4882" s="132" t="str">
        <f t="shared" si="76"/>
        <v>PILENGA SH-P 2723 - O</v>
      </c>
      <c r="O4882" s="132" t="str">
        <f>IFERROR(IFERROR(INDEX(Кат!$B:$B,MATCH($N4882,Кат!$I:$I,0)),INDEX(Торг!$B:$B,MATCH($N4882,Торг!$I:$I,0))),"")</f>
        <v/>
      </c>
    </row>
    <row r="4883" spans="1:15" outlineLevel="1">
      <c r="A4883" t="s">
        <v>17580</v>
      </c>
      <c r="C4883" s="191" t="s">
        <v>6829</v>
      </c>
      <c r="E4883" t="s">
        <v>6830</v>
      </c>
      <c r="F4883" t="s">
        <v>526</v>
      </c>
      <c r="G4883" t="s">
        <v>399</v>
      </c>
      <c r="H4883">
        <v>1140</v>
      </c>
      <c r="J4883" t="s">
        <v>22634</v>
      </c>
      <c r="K4883" s="132" t="str">
        <f>IFERROR(IFERROR(INDEX(Кат!$O:$O,MATCH($C4883,Кат!$I:$I,0)),INDEX(Торг!$L:$L,MATCH($C4883,Торг!$I:$I,0))),"")</f>
        <v/>
      </c>
      <c r="L4883" s="132" t="str">
        <f>IFERROR(IFERROR(INDEX(Кат!$A:$A,MATCH($C4883,Кат!$I:$I,0)),INDEX(Торг!$A:$A,MATCH($C4883,Торг!$I:$I,0))),"")</f>
        <v/>
      </c>
      <c r="M4883" s="132" t="str">
        <f>IFERROR(IFERROR(INDEX(Кат!$B:$B,MATCH($C4883,Кат!$I:$I,0)),INDEX(Торг!$B:$B,MATCH($C4883,Торг!$I:$I,0))),"")</f>
        <v/>
      </c>
      <c r="N4883" s="132" t="str">
        <f t="shared" si="76"/>
        <v>PILENGA SH-P 3302 - G</v>
      </c>
      <c r="O4883" s="132" t="str">
        <f>IFERROR(IFERROR(INDEX(Кат!$B:$B,MATCH($N4883,Кат!$I:$I,0)),INDEX(Торг!$B:$B,MATCH($N4883,Торг!$I:$I,0))),"")</f>
        <v/>
      </c>
    </row>
    <row r="4884" spans="1:15" outlineLevel="1">
      <c r="A4884" t="s">
        <v>17581</v>
      </c>
      <c r="C4884" s="191" t="s">
        <v>6831</v>
      </c>
      <c r="E4884" t="s">
        <v>6832</v>
      </c>
      <c r="F4884" t="s">
        <v>526</v>
      </c>
      <c r="G4884" t="s">
        <v>399</v>
      </c>
      <c r="H4884">
        <v>1450</v>
      </c>
      <c r="J4884" t="s">
        <v>22634</v>
      </c>
      <c r="K4884" s="132" t="str">
        <f>IFERROR(IFERROR(INDEX(Кат!$O:$O,MATCH($C4884,Кат!$I:$I,0)),INDEX(Торг!$L:$L,MATCH($C4884,Торг!$I:$I,0))),"")</f>
        <v/>
      </c>
      <c r="L4884" s="132" t="str">
        <f>IFERROR(IFERROR(INDEX(Кат!$A:$A,MATCH($C4884,Кат!$I:$I,0)),INDEX(Торг!$A:$A,MATCH($C4884,Торг!$I:$I,0))),"")</f>
        <v/>
      </c>
      <c r="M4884" s="132" t="str">
        <f>IFERROR(IFERROR(INDEX(Кат!$B:$B,MATCH($C4884,Кат!$I:$I,0)),INDEX(Торг!$B:$B,MATCH($C4884,Торг!$I:$I,0))),"")</f>
        <v/>
      </c>
      <c r="N4884" s="132" t="str">
        <f t="shared" si="76"/>
        <v>PILENGA SH-P 2708 - G</v>
      </c>
      <c r="O4884" s="132" t="str">
        <f>IFERROR(IFERROR(INDEX(Кат!$B:$B,MATCH($N4884,Кат!$I:$I,0)),INDEX(Торг!$B:$B,MATCH($N4884,Торг!$I:$I,0))),"")</f>
        <v/>
      </c>
    </row>
    <row r="4885" spans="1:15" outlineLevel="1">
      <c r="A4885" t="s">
        <v>17582</v>
      </c>
      <c r="C4885" s="191" t="s">
        <v>6833</v>
      </c>
      <c r="E4885" t="s">
        <v>6834</v>
      </c>
      <c r="F4885" t="s">
        <v>526</v>
      </c>
      <c r="G4885" t="s">
        <v>399</v>
      </c>
      <c r="H4885">
        <v>1590</v>
      </c>
      <c r="J4885" t="s">
        <v>22634</v>
      </c>
      <c r="K4885" s="132" t="str">
        <f>IFERROR(IFERROR(INDEX(Кат!$O:$O,MATCH($C4885,Кат!$I:$I,0)),INDEX(Торг!$L:$L,MATCH($C4885,Торг!$I:$I,0))),"")</f>
        <v/>
      </c>
      <c r="L4885" s="132" t="str">
        <f>IFERROR(IFERROR(INDEX(Кат!$A:$A,MATCH($C4885,Кат!$I:$I,0)),INDEX(Торг!$A:$A,MATCH($C4885,Торг!$I:$I,0))),"")</f>
        <v/>
      </c>
      <c r="M4885" s="132" t="str">
        <f>IFERROR(IFERROR(INDEX(Кат!$B:$B,MATCH($C4885,Кат!$I:$I,0)),INDEX(Торг!$B:$B,MATCH($C4885,Торг!$I:$I,0))),"")</f>
        <v/>
      </c>
      <c r="N4885" s="132" t="str">
        <f t="shared" si="76"/>
        <v>PILENGA SH-P 2710 - G</v>
      </c>
      <c r="O4885" s="132" t="str">
        <f>IFERROR(IFERROR(INDEX(Кат!$B:$B,MATCH($N4885,Кат!$I:$I,0)),INDEX(Торг!$B:$B,MATCH($N4885,Торг!$I:$I,0))),"")</f>
        <v/>
      </c>
    </row>
    <row r="4886" spans="1:15" outlineLevel="1">
      <c r="A4886" t="s">
        <v>17583</v>
      </c>
      <c r="C4886" s="191" t="s">
        <v>6835</v>
      </c>
      <c r="E4886" t="s">
        <v>6836</v>
      </c>
      <c r="F4886" t="s">
        <v>526</v>
      </c>
      <c r="G4886" t="s">
        <v>399</v>
      </c>
      <c r="H4886">
        <v>1440</v>
      </c>
      <c r="J4886" t="s">
        <v>22634</v>
      </c>
      <c r="K4886" s="132" t="str">
        <f>IFERROR(IFERROR(INDEX(Кат!$O:$O,MATCH($C4886,Кат!$I:$I,0)),INDEX(Торг!$L:$L,MATCH($C4886,Торг!$I:$I,0))),"")</f>
        <v/>
      </c>
      <c r="L4886" s="132" t="str">
        <f>IFERROR(IFERROR(INDEX(Кат!$A:$A,MATCH($C4886,Кат!$I:$I,0)),INDEX(Торг!$A:$A,MATCH($C4886,Торг!$I:$I,0))),"")</f>
        <v/>
      </c>
      <c r="M4886" s="132" t="str">
        <f>IFERROR(IFERROR(INDEX(Кат!$B:$B,MATCH($C4886,Кат!$I:$I,0)),INDEX(Торг!$B:$B,MATCH($C4886,Торг!$I:$I,0))),"")</f>
        <v/>
      </c>
      <c r="N4886" s="132" t="str">
        <f t="shared" si="76"/>
        <v>PILENGA SH-P 2708 - O</v>
      </c>
      <c r="O4886" s="132" t="str">
        <f>IFERROR(IFERROR(INDEX(Кат!$B:$B,MATCH($N4886,Кат!$I:$I,0)),INDEX(Торг!$B:$B,MATCH($N4886,Торг!$I:$I,0))),"")</f>
        <v/>
      </c>
    </row>
    <row r="4887" spans="1:15" outlineLevel="1">
      <c r="A4887" t="s">
        <v>17584</v>
      </c>
      <c r="C4887" s="191" t="s">
        <v>6837</v>
      </c>
      <c r="E4887" t="s">
        <v>6838</v>
      </c>
      <c r="F4887" t="s">
        <v>526</v>
      </c>
      <c r="G4887" t="s">
        <v>399</v>
      </c>
      <c r="H4887">
        <v>1650</v>
      </c>
      <c r="J4887" t="s">
        <v>22634</v>
      </c>
      <c r="K4887" s="132" t="str">
        <f>IFERROR(IFERROR(INDEX(Кат!$O:$O,MATCH($C4887,Кат!$I:$I,0)),INDEX(Торг!$L:$L,MATCH($C4887,Торг!$I:$I,0))),"")</f>
        <v/>
      </c>
      <c r="L4887" s="132" t="str">
        <f>IFERROR(IFERROR(INDEX(Кат!$A:$A,MATCH($C4887,Кат!$I:$I,0)),INDEX(Торг!$A:$A,MATCH($C4887,Торг!$I:$I,0))),"")</f>
        <v/>
      </c>
      <c r="M4887" s="132" t="str">
        <f>IFERROR(IFERROR(INDEX(Кат!$B:$B,MATCH($C4887,Кат!$I:$I,0)),INDEX(Торг!$B:$B,MATCH($C4887,Торг!$I:$I,0))),"")</f>
        <v/>
      </c>
      <c r="N4887" s="132" t="str">
        <f t="shared" si="76"/>
        <v>PILENGA SH-P 2710 - O</v>
      </c>
      <c r="O4887" s="132" t="str">
        <f>IFERROR(IFERROR(INDEX(Кат!$B:$B,MATCH($N4887,Кат!$I:$I,0)),INDEX(Торг!$B:$B,MATCH($N4887,Торг!$I:$I,0))),"")</f>
        <v/>
      </c>
    </row>
    <row r="4888" spans="1:15" outlineLevel="1">
      <c r="A4888" t="s">
        <v>17585</v>
      </c>
      <c r="C4888" s="191" t="s">
        <v>6839</v>
      </c>
      <c r="E4888" t="s">
        <v>6840</v>
      </c>
      <c r="F4888" t="s">
        <v>526</v>
      </c>
      <c r="G4888" t="s">
        <v>399</v>
      </c>
      <c r="H4888">
        <v>2310</v>
      </c>
      <c r="J4888" t="s">
        <v>22634</v>
      </c>
      <c r="K4888" s="132" t="str">
        <f>IFERROR(IFERROR(INDEX(Кат!$O:$O,MATCH($C4888,Кат!$I:$I,0)),INDEX(Торг!$L:$L,MATCH($C4888,Торг!$I:$I,0))),"")</f>
        <v/>
      </c>
      <c r="L4888" s="132" t="str">
        <f>IFERROR(IFERROR(INDEX(Кат!$A:$A,MATCH($C4888,Кат!$I:$I,0)),INDEX(Торг!$A:$A,MATCH($C4888,Торг!$I:$I,0))),"")</f>
        <v/>
      </c>
      <c r="M4888" s="132" t="str">
        <f>IFERROR(IFERROR(INDEX(Кат!$B:$B,MATCH($C4888,Кат!$I:$I,0)),INDEX(Торг!$B:$B,MATCH($C4888,Торг!$I:$I,0))),"")</f>
        <v/>
      </c>
      <c r="N4888" s="132" t="str">
        <f t="shared" si="76"/>
        <v>PILENGA SH-P 7105 - G</v>
      </c>
      <c r="O4888" s="132" t="str">
        <f>IFERROR(IFERROR(INDEX(Кат!$B:$B,MATCH($N4888,Кат!$I:$I,0)),INDEX(Торг!$B:$B,MATCH($N4888,Торг!$I:$I,0))),"")</f>
        <v/>
      </c>
    </row>
    <row r="4889" spans="1:15" outlineLevel="1">
      <c r="A4889" t="s">
        <v>17586</v>
      </c>
      <c r="C4889" s="191" t="s">
        <v>6841</v>
      </c>
      <c r="E4889" t="s">
        <v>6842</v>
      </c>
      <c r="F4889" t="s">
        <v>526</v>
      </c>
      <c r="G4889" t="s">
        <v>399</v>
      </c>
      <c r="H4889">
        <v>3200</v>
      </c>
      <c r="J4889" t="s">
        <v>22634</v>
      </c>
      <c r="K4889" s="132" t="str">
        <f>IFERROR(IFERROR(INDEX(Кат!$O:$O,MATCH($C4889,Кат!$I:$I,0)),INDEX(Торг!$L:$L,MATCH($C4889,Торг!$I:$I,0))),"")</f>
        <v/>
      </c>
      <c r="L4889" s="132" t="str">
        <f>IFERROR(IFERROR(INDEX(Кат!$A:$A,MATCH($C4889,Кат!$I:$I,0)),INDEX(Торг!$A:$A,MATCH($C4889,Торг!$I:$I,0))),"")</f>
        <v/>
      </c>
      <c r="M4889" s="132" t="str">
        <f>IFERROR(IFERROR(INDEX(Кат!$B:$B,MATCH($C4889,Кат!$I:$I,0)),INDEX(Торг!$B:$B,MATCH($C4889,Торг!$I:$I,0))),"")</f>
        <v/>
      </c>
      <c r="N4889" s="132" t="str">
        <f t="shared" si="76"/>
        <v>PILENGA SH-P 7250</v>
      </c>
      <c r="O4889" s="132" t="str">
        <f>IFERROR(IFERROR(INDEX(Кат!$B:$B,MATCH($N4889,Кат!$I:$I,0)),INDEX(Торг!$B:$B,MATCH($N4889,Торг!$I:$I,0))),"")</f>
        <v/>
      </c>
    </row>
    <row r="4890" spans="1:15" outlineLevel="1">
      <c r="A4890" t="s">
        <v>17587</v>
      </c>
      <c r="C4890" s="191" t="s">
        <v>6843</v>
      </c>
      <c r="E4890" t="s">
        <v>6844</v>
      </c>
      <c r="F4890" t="s">
        <v>526</v>
      </c>
      <c r="G4890" t="s">
        <v>399</v>
      </c>
      <c r="H4890">
        <v>3180</v>
      </c>
      <c r="J4890" t="s">
        <v>22634</v>
      </c>
      <c r="K4890" s="132" t="str">
        <f>IFERROR(IFERROR(INDEX(Кат!$O:$O,MATCH($C4890,Кат!$I:$I,0)),INDEX(Торг!$L:$L,MATCH($C4890,Торг!$I:$I,0))),"")</f>
        <v/>
      </c>
      <c r="L4890" s="132" t="str">
        <f>IFERROR(IFERROR(INDEX(Кат!$A:$A,MATCH($C4890,Кат!$I:$I,0)),INDEX(Торг!$A:$A,MATCH($C4890,Торг!$I:$I,0))),"")</f>
        <v/>
      </c>
      <c r="M4890" s="132" t="str">
        <f>IFERROR(IFERROR(INDEX(Кат!$B:$B,MATCH($C4890,Кат!$I:$I,0)),INDEX(Торг!$B:$B,MATCH($C4890,Торг!$I:$I,0))),"")</f>
        <v/>
      </c>
      <c r="N4890" s="132" t="str">
        <f t="shared" si="76"/>
        <v>PILENGA SH-P 7278</v>
      </c>
      <c r="O4890" s="132" t="str">
        <f>IFERROR(IFERROR(INDEX(Кат!$B:$B,MATCH($N4890,Кат!$I:$I,0)),INDEX(Торг!$B:$B,MATCH($N4890,Торг!$I:$I,0))),"")</f>
        <v/>
      </c>
    </row>
    <row r="4891" spans="1:15" outlineLevel="1">
      <c r="A4891" t="s">
        <v>17588</v>
      </c>
      <c r="C4891" s="191" t="s">
        <v>6845</v>
      </c>
      <c r="E4891" t="s">
        <v>6846</v>
      </c>
      <c r="F4891" t="s">
        <v>526</v>
      </c>
      <c r="G4891" t="s">
        <v>399</v>
      </c>
      <c r="H4891">
        <v>2460</v>
      </c>
      <c r="J4891" t="s">
        <v>22634</v>
      </c>
      <c r="K4891" s="132" t="str">
        <f>IFERROR(IFERROR(INDEX(Кат!$O:$O,MATCH($C4891,Кат!$I:$I,0)),INDEX(Торг!$L:$L,MATCH($C4891,Торг!$I:$I,0))),"")</f>
        <v/>
      </c>
      <c r="L4891" s="132" t="str">
        <f>IFERROR(IFERROR(INDEX(Кат!$A:$A,MATCH($C4891,Кат!$I:$I,0)),INDEX(Торг!$A:$A,MATCH($C4891,Торг!$I:$I,0))),"")</f>
        <v/>
      </c>
      <c r="M4891" s="132" t="str">
        <f>IFERROR(IFERROR(INDEX(Кат!$B:$B,MATCH($C4891,Кат!$I:$I,0)),INDEX(Торг!$B:$B,MATCH($C4891,Торг!$I:$I,0))),"")</f>
        <v/>
      </c>
      <c r="N4891" s="132" t="str">
        <f t="shared" si="76"/>
        <v>PILENGA SH-P 7283</v>
      </c>
      <c r="O4891" s="132" t="str">
        <f>IFERROR(IFERROR(INDEX(Кат!$B:$B,MATCH($N4891,Кат!$I:$I,0)),INDEX(Торг!$B:$B,MATCH($N4891,Торг!$I:$I,0))),"")</f>
        <v/>
      </c>
    </row>
    <row r="4892" spans="1:15" outlineLevel="1">
      <c r="A4892" t="s">
        <v>17589</v>
      </c>
      <c r="C4892" s="191" t="s">
        <v>6847</v>
      </c>
      <c r="E4892" t="s">
        <v>6848</v>
      </c>
      <c r="F4892" t="s">
        <v>526</v>
      </c>
      <c r="G4892" t="s">
        <v>399</v>
      </c>
      <c r="H4892">
        <v>2880</v>
      </c>
      <c r="J4892" t="s">
        <v>22634</v>
      </c>
      <c r="K4892" s="132" t="str">
        <f>IFERROR(IFERROR(INDEX(Кат!$O:$O,MATCH($C4892,Кат!$I:$I,0)),INDEX(Торг!$L:$L,MATCH($C4892,Торг!$I:$I,0))),"")</f>
        <v/>
      </c>
      <c r="L4892" s="132" t="str">
        <f>IFERROR(IFERROR(INDEX(Кат!$A:$A,MATCH($C4892,Кат!$I:$I,0)),INDEX(Торг!$A:$A,MATCH($C4892,Торг!$I:$I,0))),"")</f>
        <v/>
      </c>
      <c r="M4892" s="132" t="str">
        <f>IFERROR(IFERROR(INDEX(Кат!$B:$B,MATCH($C4892,Кат!$I:$I,0)),INDEX(Торг!$B:$B,MATCH($C4892,Торг!$I:$I,0))),"")</f>
        <v/>
      </c>
      <c r="N4892" s="132" t="str">
        <f t="shared" si="76"/>
        <v>PILENGA SH-P 6745 - O</v>
      </c>
      <c r="O4892" s="132" t="str">
        <f>IFERROR(IFERROR(INDEX(Кат!$B:$B,MATCH($N4892,Кат!$I:$I,0)),INDEX(Торг!$B:$B,MATCH($N4892,Торг!$I:$I,0))),"")</f>
        <v/>
      </c>
    </row>
    <row r="4893" spans="1:15" outlineLevel="1">
      <c r="A4893" t="s">
        <v>17590</v>
      </c>
      <c r="C4893" s="191" t="s">
        <v>6849</v>
      </c>
      <c r="E4893" t="s">
        <v>14062</v>
      </c>
      <c r="F4893" t="s">
        <v>526</v>
      </c>
      <c r="G4893" t="s">
        <v>399</v>
      </c>
      <c r="H4893">
        <v>3180</v>
      </c>
      <c r="J4893" t="s">
        <v>22634</v>
      </c>
      <c r="K4893" s="132" t="str">
        <f>IFERROR(IFERROR(INDEX(Кат!$O:$O,MATCH($C4893,Кат!$I:$I,0)),INDEX(Торг!$L:$L,MATCH($C4893,Торг!$I:$I,0))),"")</f>
        <v/>
      </c>
      <c r="L4893" s="132" t="str">
        <f>IFERROR(IFERROR(INDEX(Кат!$A:$A,MATCH($C4893,Кат!$I:$I,0)),INDEX(Торг!$A:$A,MATCH($C4893,Торг!$I:$I,0))),"")</f>
        <v/>
      </c>
      <c r="M4893" s="132" t="str">
        <f>IFERROR(IFERROR(INDEX(Кат!$B:$B,MATCH($C4893,Кат!$I:$I,0)),INDEX(Торг!$B:$B,MATCH($C4893,Торг!$I:$I,0))),"")</f>
        <v/>
      </c>
      <c r="N4893" s="132" t="str">
        <f t="shared" si="76"/>
        <v>PILENGA SH-P 7277</v>
      </c>
      <c r="O4893" s="132" t="str">
        <f>IFERROR(IFERROR(INDEX(Кат!$B:$B,MATCH($N4893,Кат!$I:$I,0)),INDEX(Торг!$B:$B,MATCH($N4893,Торг!$I:$I,0))),"")</f>
        <v/>
      </c>
    </row>
    <row r="4894" spans="1:15" outlineLevel="1">
      <c r="A4894" t="s">
        <v>17591</v>
      </c>
      <c r="C4894" s="191" t="s">
        <v>6850</v>
      </c>
      <c r="E4894" t="s">
        <v>6851</v>
      </c>
      <c r="F4894" t="s">
        <v>526</v>
      </c>
      <c r="G4894" t="s">
        <v>399</v>
      </c>
      <c r="H4894">
        <v>2460</v>
      </c>
      <c r="J4894" t="s">
        <v>22634</v>
      </c>
      <c r="K4894" s="132" t="str">
        <f>IFERROR(IFERROR(INDEX(Кат!$O:$O,MATCH($C4894,Кат!$I:$I,0)),INDEX(Торг!$L:$L,MATCH($C4894,Торг!$I:$I,0))),"")</f>
        <v/>
      </c>
      <c r="L4894" s="132" t="str">
        <f>IFERROR(IFERROR(INDEX(Кат!$A:$A,MATCH($C4894,Кат!$I:$I,0)),INDEX(Торг!$A:$A,MATCH($C4894,Торг!$I:$I,0))),"")</f>
        <v/>
      </c>
      <c r="M4894" s="132" t="str">
        <f>IFERROR(IFERROR(INDEX(Кат!$B:$B,MATCH($C4894,Кат!$I:$I,0)),INDEX(Торг!$B:$B,MATCH($C4894,Торг!$I:$I,0))),"")</f>
        <v/>
      </c>
      <c r="N4894" s="132" t="str">
        <f t="shared" si="76"/>
        <v>PILENGA SH-P 7284</v>
      </c>
      <c r="O4894" s="132" t="str">
        <f>IFERROR(IFERROR(INDEX(Кат!$B:$B,MATCH($N4894,Кат!$I:$I,0)),INDEX(Торг!$B:$B,MATCH($N4894,Торг!$I:$I,0))),"")</f>
        <v/>
      </c>
    </row>
    <row r="4895" spans="1:15" outlineLevel="1">
      <c r="A4895" t="s">
        <v>17592</v>
      </c>
      <c r="C4895" s="191" t="s">
        <v>6852</v>
      </c>
      <c r="E4895" t="s">
        <v>6853</v>
      </c>
      <c r="F4895" t="s">
        <v>526</v>
      </c>
      <c r="G4895" t="s">
        <v>399</v>
      </c>
      <c r="H4895">
        <v>2880</v>
      </c>
      <c r="J4895" t="s">
        <v>22634</v>
      </c>
      <c r="K4895" s="132" t="str">
        <f>IFERROR(IFERROR(INDEX(Кат!$O:$O,MATCH($C4895,Кат!$I:$I,0)),INDEX(Торг!$L:$L,MATCH($C4895,Торг!$I:$I,0))),"")</f>
        <v/>
      </c>
      <c r="L4895" s="132" t="str">
        <f>IFERROR(IFERROR(INDEX(Кат!$A:$A,MATCH($C4895,Кат!$I:$I,0)),INDEX(Торг!$A:$A,MATCH($C4895,Торг!$I:$I,0))),"")</f>
        <v/>
      </c>
      <c r="M4895" s="132" t="str">
        <f>IFERROR(IFERROR(INDEX(Кат!$B:$B,MATCH($C4895,Кат!$I:$I,0)),INDEX(Торг!$B:$B,MATCH($C4895,Торг!$I:$I,0))),"")</f>
        <v/>
      </c>
      <c r="N4895" s="132" t="str">
        <f t="shared" si="76"/>
        <v>PILENGA SH-P 6744 - O</v>
      </c>
      <c r="O4895" s="132" t="str">
        <f>IFERROR(IFERROR(INDEX(Кат!$B:$B,MATCH($N4895,Кат!$I:$I,0)),INDEX(Торг!$B:$B,MATCH($N4895,Торг!$I:$I,0))),"")</f>
        <v/>
      </c>
    </row>
    <row r="4896" spans="1:15" outlineLevel="1">
      <c r="A4896" t="s">
        <v>17593</v>
      </c>
      <c r="C4896" s="191" t="s">
        <v>6854</v>
      </c>
      <c r="E4896" t="s">
        <v>25884</v>
      </c>
      <c r="F4896" t="s">
        <v>526</v>
      </c>
      <c r="G4896" t="s">
        <v>399</v>
      </c>
      <c r="H4896">
        <v>3070</v>
      </c>
      <c r="J4896" t="s">
        <v>22634</v>
      </c>
      <c r="K4896" s="132" t="str">
        <f>IFERROR(IFERROR(INDEX(Кат!$O:$O,MATCH($C4896,Кат!$I:$I,0)),INDEX(Торг!$L:$L,MATCH($C4896,Торг!$I:$I,0))),"")</f>
        <v/>
      </c>
      <c r="L4896" s="132" t="str">
        <f>IFERROR(IFERROR(INDEX(Кат!$A:$A,MATCH($C4896,Кат!$I:$I,0)),INDEX(Торг!$A:$A,MATCH($C4896,Торг!$I:$I,0))),"")</f>
        <v/>
      </c>
      <c r="M4896" s="132" t="str">
        <f>IFERROR(IFERROR(INDEX(Кат!$B:$B,MATCH($C4896,Кат!$I:$I,0)),INDEX(Торг!$B:$B,MATCH($C4896,Торг!$I:$I,0))),"")</f>
        <v/>
      </c>
      <c r="N4896" s="132" t="str">
        <f t="shared" si="76"/>
        <v>PILENGA SH-P 2718 - O</v>
      </c>
      <c r="O4896" s="132" t="str">
        <f>IFERROR(IFERROR(INDEX(Кат!$B:$B,MATCH($N4896,Кат!$I:$I,0)),INDEX(Торг!$B:$B,MATCH($N4896,Торг!$I:$I,0))),"")</f>
        <v/>
      </c>
    </row>
    <row r="4897" spans="1:15">
      <c r="A4897" t="s">
        <v>17594</v>
      </c>
      <c r="C4897" s="191" t="s">
        <v>6855</v>
      </c>
      <c r="E4897" t="s">
        <v>25885</v>
      </c>
      <c r="F4897" t="s">
        <v>526</v>
      </c>
      <c r="G4897" t="s">
        <v>399</v>
      </c>
      <c r="H4897">
        <v>3070</v>
      </c>
      <c r="J4897" t="s">
        <v>22634</v>
      </c>
      <c r="K4897" s="132" t="str">
        <f>IFERROR(IFERROR(INDEX(Кат!$O:$O,MATCH($C4897,Кат!$I:$I,0)),INDEX(Торг!$L:$L,MATCH($C4897,Торг!$I:$I,0))),"")</f>
        <v/>
      </c>
      <c r="L4897" s="132" t="str">
        <f>IFERROR(IFERROR(INDEX(Кат!$A:$A,MATCH($C4897,Кат!$I:$I,0)),INDEX(Торг!$A:$A,MATCH($C4897,Торг!$I:$I,0))),"")</f>
        <v/>
      </c>
      <c r="M4897" s="132" t="str">
        <f>IFERROR(IFERROR(INDEX(Кат!$B:$B,MATCH($C4897,Кат!$I:$I,0)),INDEX(Торг!$B:$B,MATCH($C4897,Торг!$I:$I,0))),"")</f>
        <v/>
      </c>
      <c r="N4897" s="132" t="str">
        <f t="shared" si="76"/>
        <v>PILENGA SH-P 2719 - O</v>
      </c>
      <c r="O4897" s="132" t="str">
        <f>IFERROR(IFERROR(INDEX(Кат!$B:$B,MATCH($N4897,Кат!$I:$I,0)),INDEX(Торг!$B:$B,MATCH($N4897,Торг!$I:$I,0))),"")</f>
        <v/>
      </c>
    </row>
    <row r="4898" spans="1:15" outlineLevel="1">
      <c r="A4898" t="s">
        <v>17595</v>
      </c>
      <c r="C4898" s="191" t="s">
        <v>6856</v>
      </c>
      <c r="E4898" t="s">
        <v>25886</v>
      </c>
      <c r="F4898" t="s">
        <v>526</v>
      </c>
      <c r="G4898" t="s">
        <v>399</v>
      </c>
      <c r="H4898">
        <v>2710</v>
      </c>
      <c r="J4898" t="s">
        <v>22634</v>
      </c>
      <c r="K4898" s="132" t="str">
        <f>IFERROR(IFERROR(INDEX(Кат!$O:$O,MATCH($C4898,Кат!$I:$I,0)),INDEX(Торг!$L:$L,MATCH($C4898,Торг!$I:$I,0))),"")</f>
        <v/>
      </c>
      <c r="L4898" s="132" t="str">
        <f>IFERROR(IFERROR(INDEX(Кат!$A:$A,MATCH($C4898,Кат!$I:$I,0)),INDEX(Торг!$A:$A,MATCH($C4898,Торг!$I:$I,0))),"")</f>
        <v/>
      </c>
      <c r="M4898" s="132" t="str">
        <f>IFERROR(IFERROR(INDEX(Кат!$B:$B,MATCH($C4898,Кат!$I:$I,0)),INDEX(Торг!$B:$B,MATCH($C4898,Торг!$I:$I,0))),"")</f>
        <v/>
      </c>
      <c r="N4898" s="132" t="str">
        <f t="shared" si="76"/>
        <v>PILENGA SH-P 2770 - O</v>
      </c>
      <c r="O4898" s="132" t="str">
        <f>IFERROR(IFERROR(INDEX(Кат!$B:$B,MATCH($N4898,Кат!$I:$I,0)),INDEX(Торг!$B:$B,MATCH($N4898,Торг!$I:$I,0))),"")</f>
        <v/>
      </c>
    </row>
    <row r="4899" spans="1:15" outlineLevel="2">
      <c r="A4899" t="s">
        <v>17596</v>
      </c>
      <c r="C4899" s="191" t="s">
        <v>6857</v>
      </c>
      <c r="E4899" t="s">
        <v>25887</v>
      </c>
      <c r="F4899" t="s">
        <v>526</v>
      </c>
      <c r="G4899" t="s">
        <v>399</v>
      </c>
      <c r="H4899">
        <v>3220</v>
      </c>
      <c r="J4899" t="s">
        <v>22634</v>
      </c>
      <c r="K4899" s="132" t="str">
        <f>IFERROR(IFERROR(INDEX(Кат!$O:$O,MATCH($C4899,Кат!$I:$I,0)),INDEX(Торг!$L:$L,MATCH($C4899,Торг!$I:$I,0))),"")</f>
        <v/>
      </c>
      <c r="L4899" s="132" t="str">
        <f>IFERROR(IFERROR(INDEX(Кат!$A:$A,MATCH($C4899,Кат!$I:$I,0)),INDEX(Торг!$A:$A,MATCH($C4899,Торг!$I:$I,0))),"")</f>
        <v/>
      </c>
      <c r="M4899" s="132" t="str">
        <f>IFERROR(IFERROR(INDEX(Кат!$B:$B,MATCH($C4899,Кат!$I:$I,0)),INDEX(Торг!$B:$B,MATCH($C4899,Торг!$I:$I,0))),"")</f>
        <v/>
      </c>
      <c r="N4899" s="132" t="str">
        <f t="shared" si="76"/>
        <v>PILENGA SH-P 2790 - O</v>
      </c>
      <c r="O4899" s="132" t="str">
        <f>IFERROR(IFERROR(INDEX(Кат!$B:$B,MATCH($N4899,Кат!$I:$I,0)),INDEX(Торг!$B:$B,MATCH($N4899,Торг!$I:$I,0))),"")</f>
        <v/>
      </c>
    </row>
    <row r="4900" spans="1:15" outlineLevel="2">
      <c r="A4900" t="s">
        <v>17597</v>
      </c>
      <c r="C4900" s="191" t="s">
        <v>6858</v>
      </c>
      <c r="E4900" t="s">
        <v>25888</v>
      </c>
      <c r="F4900" t="s">
        <v>526</v>
      </c>
      <c r="G4900" t="s">
        <v>399</v>
      </c>
      <c r="H4900">
        <v>3070</v>
      </c>
      <c r="J4900" t="s">
        <v>22634</v>
      </c>
      <c r="K4900" s="132" t="str">
        <f>IFERROR(IFERROR(INDEX(Кат!$O:$O,MATCH($C4900,Кат!$I:$I,0)),INDEX(Торг!$L:$L,MATCH($C4900,Торг!$I:$I,0))),"")</f>
        <v/>
      </c>
      <c r="L4900" s="132" t="str">
        <f>IFERROR(IFERROR(INDEX(Кат!$A:$A,MATCH($C4900,Кат!$I:$I,0)),INDEX(Торг!$A:$A,MATCH($C4900,Торг!$I:$I,0))),"")</f>
        <v/>
      </c>
      <c r="M4900" s="132" t="str">
        <f>IFERROR(IFERROR(INDEX(Кат!$B:$B,MATCH($C4900,Кат!$I:$I,0)),INDEX(Торг!$B:$B,MATCH($C4900,Торг!$I:$I,0))),"")</f>
        <v/>
      </c>
      <c r="N4900" s="132" t="str">
        <f t="shared" si="76"/>
        <v>PILENGA SH-P 2728 - O</v>
      </c>
      <c r="O4900" s="132" t="str">
        <f>IFERROR(IFERROR(INDEX(Кат!$B:$B,MATCH($N4900,Кат!$I:$I,0)),INDEX(Торг!$B:$B,MATCH($N4900,Торг!$I:$I,0))),"")</f>
        <v/>
      </c>
    </row>
    <row r="4901" spans="1:15" outlineLevel="2">
      <c r="A4901" t="s">
        <v>17598</v>
      </c>
      <c r="C4901" s="191" t="s">
        <v>6859</v>
      </c>
      <c r="E4901" t="s">
        <v>25889</v>
      </c>
      <c r="F4901" t="s">
        <v>526</v>
      </c>
      <c r="G4901" t="s">
        <v>399</v>
      </c>
      <c r="H4901">
        <v>2950</v>
      </c>
      <c r="J4901" t="s">
        <v>22634</v>
      </c>
      <c r="K4901" s="132" t="str">
        <f>IFERROR(IFERROR(INDEX(Кат!$O:$O,MATCH($C4901,Кат!$I:$I,0)),INDEX(Торг!$L:$L,MATCH($C4901,Торг!$I:$I,0))),"")</f>
        <v/>
      </c>
      <c r="L4901" s="132" t="str">
        <f>IFERROR(IFERROR(INDEX(Кат!$A:$A,MATCH($C4901,Кат!$I:$I,0)),INDEX(Торг!$A:$A,MATCH($C4901,Торг!$I:$I,0))),"")</f>
        <v/>
      </c>
      <c r="M4901" s="132" t="str">
        <f>IFERROR(IFERROR(INDEX(Кат!$B:$B,MATCH($C4901,Кат!$I:$I,0)),INDEX(Торг!$B:$B,MATCH($C4901,Торг!$I:$I,0))),"")</f>
        <v/>
      </c>
      <c r="N4901" s="132" t="str">
        <f t="shared" si="76"/>
        <v>PILENGA SH-P 2729 - O</v>
      </c>
      <c r="O4901" s="132" t="str">
        <f>IFERROR(IFERROR(INDEX(Кат!$B:$B,MATCH($N4901,Кат!$I:$I,0)),INDEX(Торг!$B:$B,MATCH($N4901,Торг!$I:$I,0))),"")</f>
        <v/>
      </c>
    </row>
    <row r="4902" spans="1:15" outlineLevel="2">
      <c r="A4902" t="s">
        <v>17599</v>
      </c>
      <c r="C4902" s="191" t="s">
        <v>6860</v>
      </c>
      <c r="E4902" t="s">
        <v>25643</v>
      </c>
      <c r="F4902" t="s">
        <v>526</v>
      </c>
      <c r="G4902" t="s">
        <v>399</v>
      </c>
      <c r="H4902">
        <v>2710</v>
      </c>
      <c r="J4902" t="s">
        <v>22634</v>
      </c>
      <c r="K4902" s="132" t="str">
        <f>IFERROR(IFERROR(INDEX(Кат!$O:$O,MATCH($C4902,Кат!$I:$I,0)),INDEX(Торг!$L:$L,MATCH($C4902,Торг!$I:$I,0))),"")</f>
        <v/>
      </c>
      <c r="L4902" s="132" t="str">
        <f>IFERROR(IFERROR(INDEX(Кат!$A:$A,MATCH($C4902,Кат!$I:$I,0)),INDEX(Торг!$A:$A,MATCH($C4902,Торг!$I:$I,0))),"")</f>
        <v/>
      </c>
      <c r="M4902" s="132" t="str">
        <f>IFERROR(IFERROR(INDEX(Кат!$B:$B,MATCH($C4902,Кат!$I:$I,0)),INDEX(Торг!$B:$B,MATCH($C4902,Торг!$I:$I,0))),"")</f>
        <v/>
      </c>
      <c r="N4902" s="132" t="str">
        <f t="shared" si="76"/>
        <v>PILENGA SH-P 2771 - O</v>
      </c>
      <c r="O4902" s="132" t="str">
        <f>IFERROR(IFERROR(INDEX(Кат!$B:$B,MATCH($N4902,Кат!$I:$I,0)),INDEX(Торг!$B:$B,MATCH($N4902,Торг!$I:$I,0))),"")</f>
        <v/>
      </c>
    </row>
    <row r="4903" spans="1:15" outlineLevel="2">
      <c r="A4903" t="s">
        <v>17600</v>
      </c>
      <c r="C4903" s="191" t="s">
        <v>6861</v>
      </c>
      <c r="E4903" t="s">
        <v>25644</v>
      </c>
      <c r="F4903" t="s">
        <v>526</v>
      </c>
      <c r="G4903" t="s">
        <v>399</v>
      </c>
      <c r="H4903">
        <v>3220</v>
      </c>
      <c r="J4903" t="s">
        <v>22634</v>
      </c>
      <c r="K4903" s="132" t="str">
        <f>IFERROR(IFERROR(INDEX(Кат!$O:$O,MATCH($C4903,Кат!$I:$I,0)),INDEX(Торг!$L:$L,MATCH($C4903,Торг!$I:$I,0))),"")</f>
        <v/>
      </c>
      <c r="L4903" s="132" t="str">
        <f>IFERROR(IFERROR(INDEX(Кат!$A:$A,MATCH($C4903,Кат!$I:$I,0)),INDEX(Торг!$A:$A,MATCH($C4903,Торг!$I:$I,0))),"")</f>
        <v/>
      </c>
      <c r="M4903" s="132" t="str">
        <f>IFERROR(IFERROR(INDEX(Кат!$B:$B,MATCH($C4903,Кат!$I:$I,0)),INDEX(Торг!$B:$B,MATCH($C4903,Торг!$I:$I,0))),"")</f>
        <v/>
      </c>
      <c r="N4903" s="132" t="str">
        <f t="shared" si="76"/>
        <v>PILENGA SH-P 2791 - O</v>
      </c>
      <c r="O4903" s="132" t="str">
        <f>IFERROR(IFERROR(INDEX(Кат!$B:$B,MATCH($N4903,Кат!$I:$I,0)),INDEX(Торг!$B:$B,MATCH($N4903,Торг!$I:$I,0))),"")</f>
        <v/>
      </c>
    </row>
    <row r="4904" spans="1:15" outlineLevel="2">
      <c r="A4904" t="s">
        <v>24153</v>
      </c>
      <c r="C4904" s="191"/>
      <c r="E4904" t="s">
        <v>23664</v>
      </c>
      <c r="J4904" t="s">
        <v>22634</v>
      </c>
      <c r="K4904" s="132" t="str">
        <f>IFERROR(IFERROR(INDEX(Кат!$O:$O,MATCH($C4904,Кат!$I:$I,0)),INDEX(Торг!$L:$L,MATCH($C4904,Торг!$I:$I,0))),"")</f>
        <v/>
      </c>
      <c r="L4904" s="132" t="str">
        <f>IFERROR(IFERROR(INDEX(Кат!$A:$A,MATCH($C4904,Кат!$I:$I,0)),INDEX(Торг!$A:$A,MATCH($C4904,Торг!$I:$I,0))),"")</f>
        <v/>
      </c>
      <c r="M4904" s="132" t="str">
        <f>IFERROR(IFERROR(INDEX(Кат!$B:$B,MATCH($C4904,Кат!$I:$I,0)),INDEX(Торг!$B:$B,MATCH($C4904,Торг!$I:$I,0))),"")</f>
        <v/>
      </c>
      <c r="N4904" s="132" t="str">
        <f t="shared" si="76"/>
        <v xml:space="preserve"> </v>
      </c>
      <c r="O4904" s="132" t="str">
        <f>IFERROR(IFERROR(INDEX(Кат!$B:$B,MATCH($N4904,Кат!$I:$I,0)),INDEX(Торг!$B:$B,MATCH($N4904,Торг!$I:$I,0))),"")</f>
        <v/>
      </c>
    </row>
    <row r="4905" spans="1:15" outlineLevel="2">
      <c r="A4905" t="s">
        <v>17601</v>
      </c>
      <c r="C4905" s="191" t="s">
        <v>6862</v>
      </c>
      <c r="E4905" t="s">
        <v>6863</v>
      </c>
      <c r="F4905" t="s">
        <v>526</v>
      </c>
      <c r="G4905" t="s">
        <v>375</v>
      </c>
      <c r="H4905">
        <v>2510</v>
      </c>
      <c r="J4905" t="s">
        <v>22634</v>
      </c>
      <c r="K4905" s="132" t="str">
        <f>IFERROR(IFERROR(INDEX(Кат!$O:$O,MATCH($C4905,Кат!$I:$I,0)),INDEX(Торг!$L:$L,MATCH($C4905,Торг!$I:$I,0))),"")</f>
        <v/>
      </c>
      <c r="L4905" s="132" t="str">
        <f>IFERROR(IFERROR(INDEX(Кат!$A:$A,MATCH($C4905,Кат!$I:$I,0)),INDEX(Торг!$A:$A,MATCH($C4905,Торг!$I:$I,0))),"")</f>
        <v/>
      </c>
      <c r="M4905" s="132" t="str">
        <f>IFERROR(IFERROR(INDEX(Кат!$B:$B,MATCH($C4905,Кат!$I:$I,0)),INDEX(Торг!$B:$B,MATCH($C4905,Торг!$I:$I,0))),"")</f>
        <v/>
      </c>
      <c r="N4905" s="132" t="str">
        <f t="shared" si="76"/>
        <v>PILENGA CT-P 1179</v>
      </c>
      <c r="O4905" s="132" t="str">
        <f>IFERROR(IFERROR(INDEX(Кат!$B:$B,MATCH($N4905,Кат!$I:$I,0)),INDEX(Торг!$B:$B,MATCH($N4905,Торг!$I:$I,0))),"")</f>
        <v/>
      </c>
    </row>
    <row r="4906" spans="1:15" outlineLevel="2">
      <c r="A4906" t="s">
        <v>17602</v>
      </c>
      <c r="C4906" s="191" t="s">
        <v>6864</v>
      </c>
      <c r="E4906" t="s">
        <v>30263</v>
      </c>
      <c r="F4906" t="s">
        <v>526</v>
      </c>
      <c r="G4906" t="s">
        <v>375</v>
      </c>
      <c r="H4906">
        <v>2010</v>
      </c>
      <c r="J4906" t="s">
        <v>22634</v>
      </c>
      <c r="K4906" s="132" t="str">
        <f>IFERROR(IFERROR(INDEX(Кат!$O:$O,MATCH($C4906,Кат!$I:$I,0)),INDEX(Торг!$L:$L,MATCH($C4906,Торг!$I:$I,0))),"")</f>
        <v/>
      </c>
      <c r="L4906" s="132" t="str">
        <f>IFERROR(IFERROR(INDEX(Кат!$A:$A,MATCH($C4906,Кат!$I:$I,0)),INDEX(Торг!$A:$A,MATCH($C4906,Торг!$I:$I,0))),"")</f>
        <v/>
      </c>
      <c r="M4906" s="132" t="str">
        <f>IFERROR(IFERROR(INDEX(Кат!$B:$B,MATCH($C4906,Кат!$I:$I,0)),INDEX(Торг!$B:$B,MATCH($C4906,Торг!$I:$I,0))),"")</f>
        <v/>
      </c>
      <c r="N4906" s="132" t="str">
        <f t="shared" si="76"/>
        <v>PILENGA CT-P 0988</v>
      </c>
      <c r="O4906" s="132" t="str">
        <f>IFERROR(IFERROR(INDEX(Кат!$B:$B,MATCH($N4906,Кат!$I:$I,0)),INDEX(Торг!$B:$B,MATCH($N4906,Торг!$I:$I,0))),"")</f>
        <v/>
      </c>
    </row>
    <row r="4907" spans="1:15" outlineLevel="2">
      <c r="A4907" t="s">
        <v>24154</v>
      </c>
      <c r="C4907" s="191"/>
      <c r="E4907" t="s">
        <v>23750</v>
      </c>
      <c r="J4907" t="s">
        <v>22634</v>
      </c>
      <c r="K4907" s="132" t="str">
        <f>IFERROR(IFERROR(INDEX(Кат!$O:$O,MATCH($C4907,Кат!$I:$I,0)),INDEX(Торг!$L:$L,MATCH($C4907,Торг!$I:$I,0))),"")</f>
        <v/>
      </c>
      <c r="L4907" s="132" t="str">
        <f>IFERROR(IFERROR(INDEX(Кат!$A:$A,MATCH($C4907,Кат!$I:$I,0)),INDEX(Торг!$A:$A,MATCH($C4907,Торг!$I:$I,0))),"")</f>
        <v/>
      </c>
      <c r="M4907" s="132" t="str">
        <f>IFERROR(IFERROR(INDEX(Кат!$B:$B,MATCH($C4907,Кат!$I:$I,0)),INDEX(Торг!$B:$B,MATCH($C4907,Торг!$I:$I,0))),"")</f>
        <v/>
      </c>
      <c r="N4907" s="132" t="str">
        <f t="shared" si="76"/>
        <v xml:space="preserve"> </v>
      </c>
      <c r="O4907" s="132" t="str">
        <f>IFERROR(IFERROR(INDEX(Кат!$B:$B,MATCH($N4907,Кат!$I:$I,0)),INDEX(Торг!$B:$B,MATCH($N4907,Торг!$I:$I,0))),"")</f>
        <v/>
      </c>
    </row>
    <row r="4908" spans="1:15" outlineLevel="2">
      <c r="A4908" t="s">
        <v>25776</v>
      </c>
      <c r="C4908" s="191" t="s">
        <v>25777</v>
      </c>
      <c r="E4908" t="s">
        <v>25778</v>
      </c>
      <c r="F4908" t="s">
        <v>526</v>
      </c>
      <c r="G4908" t="s">
        <v>399</v>
      </c>
      <c r="H4908">
        <v>250</v>
      </c>
      <c r="J4908" t="s">
        <v>22634</v>
      </c>
      <c r="K4908" s="132" t="str">
        <f>IFERROR(IFERROR(INDEX(Кат!$O:$O,MATCH($C4908,Кат!$I:$I,0)),INDEX(Торг!$L:$L,MATCH($C4908,Торг!$I:$I,0))),"")</f>
        <v/>
      </c>
      <c r="L4908" s="132" t="str">
        <f>IFERROR(IFERROR(INDEX(Кат!$A:$A,MATCH($C4908,Кат!$I:$I,0)),INDEX(Торг!$A:$A,MATCH($C4908,Торг!$I:$I,0))),"")</f>
        <v/>
      </c>
      <c r="M4908" s="132" t="str">
        <f>IFERROR(IFERROR(INDEX(Кат!$B:$B,MATCH($C4908,Кат!$I:$I,0)),INDEX(Торг!$B:$B,MATCH($C4908,Торг!$I:$I,0))),"")</f>
        <v/>
      </c>
      <c r="N4908" s="132" t="str">
        <f t="shared" si="76"/>
        <v>PILENGA PJ-P 2101</v>
      </c>
      <c r="O4908" s="132" t="str">
        <f>IFERROR(IFERROR(INDEX(Кат!$B:$B,MATCH($N4908,Кат!$I:$I,0)),INDEX(Торг!$B:$B,MATCH($N4908,Торг!$I:$I,0))),"")</f>
        <v/>
      </c>
    </row>
    <row r="4909" spans="1:15" outlineLevel="2">
      <c r="A4909" t="s">
        <v>17603</v>
      </c>
      <c r="C4909" s="191" t="s">
        <v>6865</v>
      </c>
      <c r="E4909" t="s">
        <v>6866</v>
      </c>
      <c r="F4909" t="s">
        <v>526</v>
      </c>
      <c r="G4909" t="s">
        <v>399</v>
      </c>
      <c r="H4909">
        <v>390</v>
      </c>
      <c r="J4909" t="s">
        <v>22634</v>
      </c>
      <c r="K4909" s="132" t="str">
        <f>IFERROR(IFERROR(INDEX(Кат!$O:$O,MATCH($C4909,Кат!$I:$I,0)),INDEX(Торг!$L:$L,MATCH($C4909,Торг!$I:$I,0))),"")</f>
        <v/>
      </c>
      <c r="L4909" s="132" t="str">
        <f>IFERROR(IFERROR(INDEX(Кат!$A:$A,MATCH($C4909,Кат!$I:$I,0)),INDEX(Торг!$A:$A,MATCH($C4909,Торг!$I:$I,0))),"")</f>
        <v/>
      </c>
      <c r="M4909" s="132" t="str">
        <f>IFERROR(IFERROR(INDEX(Кат!$B:$B,MATCH($C4909,Кат!$I:$I,0)),INDEX(Торг!$B:$B,MATCH($C4909,Торг!$I:$I,0))),"")</f>
        <v/>
      </c>
      <c r="N4909" s="132" t="str">
        <f t="shared" si="76"/>
        <v>PILENGA PJ-P 2121</v>
      </c>
      <c r="O4909" s="132" t="str">
        <f>IFERROR(IFERROR(INDEX(Кат!$B:$B,MATCH($N4909,Кат!$I:$I,0)),INDEX(Торг!$B:$B,MATCH($N4909,Торг!$I:$I,0))),"")</f>
        <v/>
      </c>
    </row>
    <row r="4910" spans="1:15" outlineLevel="2">
      <c r="A4910" t="s">
        <v>24155</v>
      </c>
      <c r="C4910" s="191"/>
      <c r="E4910" t="s">
        <v>23874</v>
      </c>
      <c r="J4910" t="s">
        <v>22634</v>
      </c>
      <c r="K4910" s="132" t="str">
        <f>IFERROR(IFERROR(INDEX(Кат!$O:$O,MATCH($C4910,Кат!$I:$I,0)),INDEX(Торг!$L:$L,MATCH($C4910,Торг!$I:$I,0))),"")</f>
        <v/>
      </c>
      <c r="L4910" s="132" t="str">
        <f>IFERROR(IFERROR(INDEX(Кат!$A:$A,MATCH($C4910,Кат!$I:$I,0)),INDEX(Торг!$A:$A,MATCH($C4910,Торг!$I:$I,0))),"")</f>
        <v/>
      </c>
      <c r="M4910" s="132" t="str">
        <f>IFERROR(IFERROR(INDEX(Кат!$B:$B,MATCH($C4910,Кат!$I:$I,0)),INDEX(Торг!$B:$B,MATCH($C4910,Торг!$I:$I,0))),"")</f>
        <v/>
      </c>
      <c r="N4910" s="132" t="str">
        <f t="shared" si="76"/>
        <v xml:space="preserve"> </v>
      </c>
      <c r="O4910" s="132" t="str">
        <f>IFERROR(IFERROR(INDEX(Кат!$B:$B,MATCH($N4910,Кат!$I:$I,0)),INDEX(Торг!$B:$B,MATCH($N4910,Торг!$I:$I,0))),"")</f>
        <v/>
      </c>
    </row>
    <row r="4911" spans="1:15" outlineLevel="2">
      <c r="A4911" t="s">
        <v>25967</v>
      </c>
      <c r="C4911" s="191" t="s">
        <v>25968</v>
      </c>
      <c r="E4911" t="s">
        <v>25969</v>
      </c>
      <c r="F4911" t="s">
        <v>526</v>
      </c>
      <c r="G4911" t="s">
        <v>399</v>
      </c>
      <c r="H4911">
        <v>590</v>
      </c>
      <c r="J4911" t="s">
        <v>22634</v>
      </c>
      <c r="K4911" s="132" t="str">
        <f>IFERROR(IFERROR(INDEX(Кат!$O:$O,MATCH($C4911,Кат!$I:$I,0)),INDEX(Торг!$L:$L,MATCH($C4911,Торг!$I:$I,0))),"")</f>
        <v/>
      </c>
      <c r="L4911" s="132" t="str">
        <f>IFERROR(IFERROR(INDEX(Кат!$A:$A,MATCH($C4911,Кат!$I:$I,0)),INDEX(Торг!$A:$A,MATCH($C4911,Торг!$I:$I,0))),"")</f>
        <v/>
      </c>
      <c r="M4911" s="132" t="str">
        <f>IFERROR(IFERROR(INDEX(Кат!$B:$B,MATCH($C4911,Кат!$I:$I,0)),INDEX(Торг!$B:$B,MATCH($C4911,Торг!$I:$I,0))),"")</f>
        <v/>
      </c>
      <c r="N4911" s="132" t="str">
        <f t="shared" si="76"/>
        <v>PILENGA TS-P 1186</v>
      </c>
      <c r="O4911" s="132" t="str">
        <f>IFERROR(IFERROR(INDEX(Кат!$B:$B,MATCH($N4911,Кат!$I:$I,0)),INDEX(Торг!$B:$B,MATCH($N4911,Торг!$I:$I,0))),"")</f>
        <v/>
      </c>
    </row>
    <row r="4912" spans="1:15" outlineLevel="2">
      <c r="A4912" t="s">
        <v>17604</v>
      </c>
      <c r="C4912" s="191" t="s">
        <v>6867</v>
      </c>
      <c r="E4912" t="s">
        <v>6868</v>
      </c>
      <c r="F4912" t="s">
        <v>526</v>
      </c>
      <c r="G4912" t="s">
        <v>399</v>
      </c>
      <c r="H4912">
        <v>670</v>
      </c>
      <c r="J4912" t="s">
        <v>22634</v>
      </c>
      <c r="K4912" s="132" t="str">
        <f>IFERROR(IFERROR(INDEX(Кат!$O:$O,MATCH($C4912,Кат!$I:$I,0)),INDEX(Торг!$L:$L,MATCH($C4912,Торг!$I:$I,0))),"")</f>
        <v/>
      </c>
      <c r="L4912" s="132" t="str">
        <f>IFERROR(IFERROR(INDEX(Кат!$A:$A,MATCH($C4912,Кат!$I:$I,0)),INDEX(Торг!$A:$A,MATCH($C4912,Торг!$I:$I,0))),"")</f>
        <v/>
      </c>
      <c r="M4912" s="132" t="str">
        <f>IFERROR(IFERROR(INDEX(Кат!$B:$B,MATCH($C4912,Кат!$I:$I,0)),INDEX(Торг!$B:$B,MATCH($C4912,Торг!$I:$I,0))),"")</f>
        <v/>
      </c>
      <c r="N4912" s="132" t="str">
        <f t="shared" si="76"/>
        <v>PILENGA TS-P 3773</v>
      </c>
      <c r="O4912" s="132" t="str">
        <f>IFERROR(IFERROR(INDEX(Кат!$B:$B,MATCH($N4912,Кат!$I:$I,0)),INDEX(Торг!$B:$B,MATCH($N4912,Торг!$I:$I,0))),"")</f>
        <v/>
      </c>
    </row>
    <row r="4913" spans="1:15" outlineLevel="1">
      <c r="A4913" t="s">
        <v>25970</v>
      </c>
      <c r="C4913" s="191" t="s">
        <v>25971</v>
      </c>
      <c r="E4913" t="s">
        <v>25972</v>
      </c>
      <c r="F4913" t="s">
        <v>526</v>
      </c>
      <c r="G4913" t="s">
        <v>399</v>
      </c>
      <c r="H4913">
        <v>590</v>
      </c>
      <c r="J4913" t="s">
        <v>22634</v>
      </c>
      <c r="K4913" s="132" t="str">
        <f>IFERROR(IFERROR(INDEX(Кат!$O:$O,MATCH($C4913,Кат!$I:$I,0)),INDEX(Торг!$L:$L,MATCH($C4913,Торг!$I:$I,0))),"")</f>
        <v/>
      </c>
      <c r="L4913" s="132" t="str">
        <f>IFERROR(IFERROR(INDEX(Кат!$A:$A,MATCH($C4913,Кат!$I:$I,0)),INDEX(Торг!$A:$A,MATCH($C4913,Торг!$I:$I,0))),"")</f>
        <v/>
      </c>
      <c r="M4913" s="132" t="str">
        <f>IFERROR(IFERROR(INDEX(Кат!$B:$B,MATCH($C4913,Кат!$I:$I,0)),INDEX(Торг!$B:$B,MATCH($C4913,Торг!$I:$I,0))),"")</f>
        <v/>
      </c>
      <c r="N4913" s="132" t="str">
        <f t="shared" si="76"/>
        <v>PILENGA TS-P 1187</v>
      </c>
      <c r="O4913" s="132" t="str">
        <f>IFERROR(IFERROR(INDEX(Кат!$B:$B,MATCH($N4913,Кат!$I:$I,0)),INDEX(Торг!$B:$B,MATCH($N4913,Торг!$I:$I,0))),"")</f>
        <v/>
      </c>
    </row>
    <row r="4914" spans="1:15" outlineLevel="2">
      <c r="A4914" t="s">
        <v>17605</v>
      </c>
      <c r="C4914" s="191" t="s">
        <v>6869</v>
      </c>
      <c r="E4914" t="s">
        <v>6870</v>
      </c>
      <c r="F4914" t="s">
        <v>526</v>
      </c>
      <c r="G4914" t="s">
        <v>399</v>
      </c>
      <c r="H4914">
        <v>670</v>
      </c>
      <c r="J4914" t="s">
        <v>22634</v>
      </c>
      <c r="K4914" s="132" t="str">
        <f>IFERROR(IFERROR(INDEX(Кат!$O:$O,MATCH($C4914,Кат!$I:$I,0)),INDEX(Торг!$L:$L,MATCH($C4914,Торг!$I:$I,0))),"")</f>
        <v/>
      </c>
      <c r="L4914" s="132" t="str">
        <f>IFERROR(IFERROR(INDEX(Кат!$A:$A,MATCH($C4914,Кат!$I:$I,0)),INDEX(Торг!$A:$A,MATCH($C4914,Торг!$I:$I,0))),"")</f>
        <v/>
      </c>
      <c r="M4914" s="132" t="str">
        <f>IFERROR(IFERROR(INDEX(Кат!$B:$B,MATCH($C4914,Кат!$I:$I,0)),INDEX(Торг!$B:$B,MATCH($C4914,Торг!$I:$I,0))),"")</f>
        <v/>
      </c>
      <c r="N4914" s="132" t="str">
        <f t="shared" si="76"/>
        <v>PILENGA TS-P 3772</v>
      </c>
      <c r="O4914" s="132" t="str">
        <f>IFERROR(IFERROR(INDEX(Кат!$B:$B,MATCH($N4914,Кат!$I:$I,0)),INDEX(Торг!$B:$B,MATCH($N4914,Торг!$I:$I,0))),"")</f>
        <v/>
      </c>
    </row>
    <row r="4915" spans="1:15" outlineLevel="1">
      <c r="A4915" t="s">
        <v>17606</v>
      </c>
      <c r="C4915" s="191" t="s">
        <v>6871</v>
      </c>
      <c r="E4915" t="s">
        <v>6872</v>
      </c>
      <c r="F4915" t="s">
        <v>526</v>
      </c>
      <c r="G4915" t="s">
        <v>375</v>
      </c>
      <c r="H4915">
        <v>950</v>
      </c>
      <c r="J4915" t="s">
        <v>22634</v>
      </c>
      <c r="K4915" s="132" t="str">
        <f>IFERROR(IFERROR(INDEX(Кат!$O:$O,MATCH($C4915,Кат!$I:$I,0)),INDEX(Торг!$L:$L,MATCH($C4915,Торг!$I:$I,0))),"")</f>
        <v/>
      </c>
      <c r="L4915" s="132" t="str">
        <f>IFERROR(IFERROR(INDEX(Кат!$A:$A,MATCH($C4915,Кат!$I:$I,0)),INDEX(Торг!$A:$A,MATCH($C4915,Торг!$I:$I,0))),"")</f>
        <v/>
      </c>
      <c r="M4915" s="132" t="str">
        <f>IFERROR(IFERROR(INDEX(Кат!$B:$B,MATCH($C4915,Кат!$I:$I,0)),INDEX(Торг!$B:$B,MATCH($C4915,Торг!$I:$I,0))),"")</f>
        <v/>
      </c>
      <c r="N4915" s="132" t="str">
        <f t="shared" si="76"/>
        <v>PILENGA TS-P 4344 K</v>
      </c>
      <c r="O4915" s="132" t="str">
        <f>IFERROR(IFERROR(INDEX(Кат!$B:$B,MATCH($N4915,Кат!$I:$I,0)),INDEX(Торг!$B:$B,MATCH($N4915,Торг!$I:$I,0))),"")</f>
        <v/>
      </c>
    </row>
    <row r="4916" spans="1:15" outlineLevel="2">
      <c r="A4916" t="s">
        <v>17607</v>
      </c>
      <c r="C4916" s="191" t="s">
        <v>6873</v>
      </c>
      <c r="E4916" t="s">
        <v>6874</v>
      </c>
      <c r="F4916" t="s">
        <v>526</v>
      </c>
      <c r="G4916" t="s">
        <v>375</v>
      </c>
      <c r="H4916">
        <v>950</v>
      </c>
      <c r="J4916" t="s">
        <v>22634</v>
      </c>
      <c r="K4916" s="132" t="str">
        <f>IFERROR(IFERROR(INDEX(Кат!$O:$O,MATCH($C4916,Кат!$I:$I,0)),INDEX(Торг!$L:$L,MATCH($C4916,Торг!$I:$I,0))),"")</f>
        <v/>
      </c>
      <c r="L4916" s="132" t="str">
        <f>IFERROR(IFERROR(INDEX(Кат!$A:$A,MATCH($C4916,Кат!$I:$I,0)),INDEX(Торг!$A:$A,MATCH($C4916,Торг!$I:$I,0))),"")</f>
        <v/>
      </c>
      <c r="M4916" s="132" t="str">
        <f>IFERROR(IFERROR(INDEX(Кат!$B:$B,MATCH($C4916,Кат!$I:$I,0)),INDEX(Торг!$B:$B,MATCH($C4916,Торг!$I:$I,0))),"")</f>
        <v/>
      </c>
      <c r="N4916" s="132" t="str">
        <f t="shared" si="76"/>
        <v>PILENGA TS-P 4849 K</v>
      </c>
      <c r="O4916" s="132" t="str">
        <f>IFERROR(IFERROR(INDEX(Кат!$B:$B,MATCH($N4916,Кат!$I:$I,0)),INDEX(Торг!$B:$B,MATCH($N4916,Торг!$I:$I,0))),"")</f>
        <v/>
      </c>
    </row>
    <row r="4917" spans="1:15" outlineLevel="2">
      <c r="A4917" t="s">
        <v>17608</v>
      </c>
      <c r="C4917" s="191" t="s">
        <v>22724</v>
      </c>
      <c r="E4917" t="s">
        <v>6875</v>
      </c>
      <c r="F4917" t="s">
        <v>526</v>
      </c>
      <c r="G4917" t="s">
        <v>399</v>
      </c>
      <c r="H4917">
        <v>560</v>
      </c>
      <c r="J4917" t="s">
        <v>22634</v>
      </c>
      <c r="K4917" s="132" t="str">
        <f>IFERROR(IFERROR(INDEX(Кат!$O:$O,MATCH($C4917,Кат!$I:$I,0)),INDEX(Торг!$L:$L,MATCH($C4917,Торг!$I:$I,0))),"")</f>
        <v/>
      </c>
      <c r="L4917" s="132" t="str">
        <f>IFERROR(IFERROR(INDEX(Кат!$A:$A,MATCH($C4917,Кат!$I:$I,0)),INDEX(Торг!$A:$A,MATCH($C4917,Торг!$I:$I,0))),"")</f>
        <v/>
      </c>
      <c r="M4917" s="132" t="str">
        <f>IFERROR(IFERROR(INDEX(Кат!$B:$B,MATCH($C4917,Кат!$I:$I,0)),INDEX(Торг!$B:$B,MATCH($C4917,Торг!$I:$I,0))),"")</f>
        <v/>
      </c>
      <c r="N4917" s="132" t="str">
        <f t="shared" si="76"/>
        <v>PILENGA TS-P 3901</v>
      </c>
      <c r="O4917" s="132" t="str">
        <f>IFERROR(IFERROR(INDEX(Кат!$B:$B,MATCH($N4917,Кат!$I:$I,0)),INDEX(Торг!$B:$B,MATCH($N4917,Торг!$I:$I,0))),"")</f>
        <v/>
      </c>
    </row>
    <row r="4918" spans="1:15" outlineLevel="2">
      <c r="A4918" t="s">
        <v>22858</v>
      </c>
      <c r="C4918" s="191" t="s">
        <v>22859</v>
      </c>
      <c r="E4918" t="s">
        <v>22860</v>
      </c>
      <c r="F4918" t="s">
        <v>526</v>
      </c>
      <c r="G4918" t="s">
        <v>399</v>
      </c>
      <c r="H4918">
        <v>490</v>
      </c>
      <c r="J4918" t="s">
        <v>22634</v>
      </c>
      <c r="K4918" s="132" t="str">
        <f>IFERROR(IFERROR(INDEX(Кат!$O:$O,MATCH($C4918,Кат!$I:$I,0)),INDEX(Торг!$L:$L,MATCH($C4918,Торг!$I:$I,0))),"")</f>
        <v/>
      </c>
      <c r="L4918" s="132" t="str">
        <f>IFERROR(IFERROR(INDEX(Кат!$A:$A,MATCH($C4918,Кат!$I:$I,0)),INDEX(Торг!$A:$A,MATCH($C4918,Торг!$I:$I,0))),"")</f>
        <v/>
      </c>
      <c r="M4918" s="132" t="str">
        <f>IFERROR(IFERROR(INDEX(Кат!$B:$B,MATCH($C4918,Кат!$I:$I,0)),INDEX(Торг!$B:$B,MATCH($C4918,Торг!$I:$I,0))),"")</f>
        <v/>
      </c>
      <c r="N4918" s="132" t="str">
        <f t="shared" si="76"/>
        <v>PILENGA TS-P 1190</v>
      </c>
      <c r="O4918" s="132" t="str">
        <f>IFERROR(IFERROR(INDEX(Кат!$B:$B,MATCH($N4918,Кат!$I:$I,0)),INDEX(Торг!$B:$B,MATCH($N4918,Торг!$I:$I,0))),"")</f>
        <v/>
      </c>
    </row>
    <row r="4919" spans="1:15" outlineLevel="1">
      <c r="A4919" t="s">
        <v>25053</v>
      </c>
      <c r="C4919" s="191" t="s">
        <v>25054</v>
      </c>
      <c r="E4919" t="s">
        <v>25055</v>
      </c>
      <c r="F4919" t="s">
        <v>526</v>
      </c>
      <c r="G4919" t="s">
        <v>399</v>
      </c>
      <c r="H4919">
        <v>570</v>
      </c>
      <c r="J4919" t="s">
        <v>22634</v>
      </c>
      <c r="K4919" s="132" t="str">
        <f>IFERROR(IFERROR(INDEX(Кат!$O:$O,MATCH($C4919,Кат!$I:$I,0)),INDEX(Торг!$L:$L,MATCH($C4919,Торг!$I:$I,0))),"")</f>
        <v/>
      </c>
      <c r="L4919" s="132" t="str">
        <f>IFERROR(IFERROR(INDEX(Кат!$A:$A,MATCH($C4919,Кат!$I:$I,0)),INDEX(Торг!$A:$A,MATCH($C4919,Торг!$I:$I,0))),"")</f>
        <v/>
      </c>
      <c r="M4919" s="132" t="str">
        <f>IFERROR(IFERROR(INDEX(Кат!$B:$B,MATCH($C4919,Кат!$I:$I,0)),INDEX(Торг!$B:$B,MATCH($C4919,Торг!$I:$I,0))),"")</f>
        <v/>
      </c>
      <c r="N4919" s="132" t="str">
        <f t="shared" si="76"/>
        <v>PILENGA TS-P 2495</v>
      </c>
      <c r="O4919" s="132" t="str">
        <f>IFERROR(IFERROR(INDEX(Кат!$B:$B,MATCH($N4919,Кат!$I:$I,0)),INDEX(Торг!$B:$B,MATCH($N4919,Торг!$I:$I,0))),"")</f>
        <v/>
      </c>
    </row>
    <row r="4920" spans="1:15" outlineLevel="2">
      <c r="A4920" t="s">
        <v>17609</v>
      </c>
      <c r="C4920" s="191" t="s">
        <v>6876</v>
      </c>
      <c r="E4920" t="s">
        <v>6877</v>
      </c>
      <c r="F4920" t="s">
        <v>526</v>
      </c>
      <c r="G4920" t="s">
        <v>399</v>
      </c>
      <c r="H4920">
        <v>410</v>
      </c>
      <c r="J4920" t="s">
        <v>22634</v>
      </c>
      <c r="K4920" s="132" t="str">
        <f>IFERROR(IFERROR(INDEX(Кат!$O:$O,MATCH($C4920,Кат!$I:$I,0)),INDEX(Торг!$L:$L,MATCH($C4920,Торг!$I:$I,0))),"")</f>
        <v/>
      </c>
      <c r="L4920" s="132" t="str">
        <f>IFERROR(IFERROR(INDEX(Кат!$A:$A,MATCH($C4920,Кат!$I:$I,0)),INDEX(Торг!$A:$A,MATCH($C4920,Торг!$I:$I,0))),"")</f>
        <v/>
      </c>
      <c r="M4920" s="132" t="str">
        <f>IFERROR(IFERROR(INDEX(Кат!$B:$B,MATCH($C4920,Кат!$I:$I,0)),INDEX(Торг!$B:$B,MATCH($C4920,Торг!$I:$I,0))),"")</f>
        <v/>
      </c>
      <c r="N4920" s="132" t="str">
        <f t="shared" si="76"/>
        <v>PILENGA TS-P 3141</v>
      </c>
      <c r="O4920" s="132" t="str">
        <f>IFERROR(IFERROR(INDEX(Кат!$B:$B,MATCH($N4920,Кат!$I:$I,0)),INDEX(Торг!$B:$B,MATCH($N4920,Торг!$I:$I,0))),"")</f>
        <v/>
      </c>
    </row>
    <row r="4921" spans="1:15" outlineLevel="2">
      <c r="A4921" t="s">
        <v>17610</v>
      </c>
      <c r="C4921" s="191" t="s">
        <v>2501</v>
      </c>
      <c r="E4921" t="s">
        <v>2502</v>
      </c>
      <c r="F4921" t="s">
        <v>526</v>
      </c>
      <c r="G4921" t="s">
        <v>399</v>
      </c>
      <c r="H4921">
        <v>410</v>
      </c>
      <c r="J4921" t="s">
        <v>22634</v>
      </c>
      <c r="K4921" s="132" t="str">
        <f>IFERROR(IFERROR(INDEX(Кат!$O:$O,MATCH($C4921,Кат!$I:$I,0)),INDEX(Торг!$L:$L,MATCH($C4921,Торг!$I:$I,0))),"")</f>
        <v/>
      </c>
      <c r="L4921" s="132" t="str">
        <f>IFERROR(IFERROR(INDEX(Кат!$A:$A,MATCH($C4921,Кат!$I:$I,0)),INDEX(Торг!$A:$A,MATCH($C4921,Торг!$I:$I,0))),"")</f>
        <v/>
      </c>
      <c r="M4921" s="132" t="str">
        <f>IFERROR(IFERROR(INDEX(Кат!$B:$B,MATCH($C4921,Кат!$I:$I,0)),INDEX(Торг!$B:$B,MATCH($C4921,Торг!$I:$I,0))),"")</f>
        <v/>
      </c>
      <c r="N4921" s="132" t="str">
        <f t="shared" si="76"/>
        <v>PILENGA TS-P 3144</v>
      </c>
      <c r="O4921" s="132" t="str">
        <f>IFERROR(IFERROR(INDEX(Кат!$B:$B,MATCH($N4921,Кат!$I:$I,0)),INDEX(Торг!$B:$B,MATCH($N4921,Торг!$I:$I,0))),"")</f>
        <v/>
      </c>
    </row>
    <row r="4922" spans="1:15" outlineLevel="2">
      <c r="A4922" t="s">
        <v>17611</v>
      </c>
      <c r="C4922" s="191" t="s">
        <v>6878</v>
      </c>
      <c r="E4922" t="s">
        <v>6879</v>
      </c>
      <c r="F4922" t="s">
        <v>526</v>
      </c>
      <c r="G4922" t="s">
        <v>399</v>
      </c>
      <c r="H4922">
        <v>370</v>
      </c>
      <c r="J4922" t="s">
        <v>22634</v>
      </c>
      <c r="K4922" s="132" t="str">
        <f>IFERROR(IFERROR(INDEX(Кат!$O:$O,MATCH($C4922,Кат!$I:$I,0)),INDEX(Торг!$L:$L,MATCH($C4922,Торг!$I:$I,0))),"")</f>
        <v/>
      </c>
      <c r="L4922" s="132" t="str">
        <f>IFERROR(IFERROR(INDEX(Кат!$A:$A,MATCH($C4922,Кат!$I:$I,0)),INDEX(Торг!$A:$A,MATCH($C4922,Торг!$I:$I,0))),"")</f>
        <v/>
      </c>
      <c r="M4922" s="132" t="str">
        <f>IFERROR(IFERROR(INDEX(Кат!$B:$B,MATCH($C4922,Кат!$I:$I,0)),INDEX(Торг!$B:$B,MATCH($C4922,Торг!$I:$I,0))),"")</f>
        <v/>
      </c>
      <c r="N4922" s="132" t="str">
        <f t="shared" si="76"/>
        <v>PILENGA TS-P 3142</v>
      </c>
      <c r="O4922" s="132" t="str">
        <f>IFERROR(IFERROR(INDEX(Кат!$B:$B,MATCH($N4922,Кат!$I:$I,0)),INDEX(Торг!$B:$B,MATCH($N4922,Торг!$I:$I,0))),"")</f>
        <v/>
      </c>
    </row>
    <row r="4923" spans="1:15" outlineLevel="2">
      <c r="A4923" t="s">
        <v>17612</v>
      </c>
      <c r="C4923" s="191" t="s">
        <v>6880</v>
      </c>
      <c r="E4923" t="s">
        <v>6881</v>
      </c>
      <c r="F4923" t="s">
        <v>526</v>
      </c>
      <c r="G4923" t="s">
        <v>399</v>
      </c>
      <c r="H4923">
        <v>590</v>
      </c>
      <c r="J4923" t="s">
        <v>22634</v>
      </c>
      <c r="K4923" s="132" t="str">
        <f>IFERROR(IFERROR(INDEX(Кат!$O:$O,MATCH($C4923,Кат!$I:$I,0)),INDEX(Торг!$L:$L,MATCH($C4923,Торг!$I:$I,0))),"")</f>
        <v/>
      </c>
      <c r="L4923" s="132" t="str">
        <f>IFERROR(IFERROR(INDEX(Кат!$A:$A,MATCH($C4923,Кат!$I:$I,0)),INDEX(Торг!$A:$A,MATCH($C4923,Торг!$I:$I,0))),"")</f>
        <v/>
      </c>
      <c r="M4923" s="132" t="str">
        <f>IFERROR(IFERROR(INDEX(Кат!$B:$B,MATCH($C4923,Кат!$I:$I,0)),INDEX(Торг!$B:$B,MATCH($C4923,Торг!$I:$I,0))),"")</f>
        <v/>
      </c>
      <c r="N4923" s="132" t="str">
        <f t="shared" si="76"/>
        <v>PILENGA TS-P 3145</v>
      </c>
      <c r="O4923" s="132" t="str">
        <f>IFERROR(IFERROR(INDEX(Кат!$B:$B,MATCH($N4923,Кат!$I:$I,0)),INDEX(Торг!$B:$B,MATCH($N4923,Торг!$I:$I,0))),"")</f>
        <v/>
      </c>
    </row>
    <row r="4924" spans="1:15" outlineLevel="1">
      <c r="A4924" t="s">
        <v>17613</v>
      </c>
      <c r="C4924" s="191" t="s">
        <v>6882</v>
      </c>
      <c r="E4924" t="s">
        <v>6883</v>
      </c>
      <c r="F4924" t="s">
        <v>526</v>
      </c>
      <c r="G4924" t="s">
        <v>399</v>
      </c>
      <c r="H4924">
        <v>610</v>
      </c>
      <c r="J4924" t="s">
        <v>22634</v>
      </c>
      <c r="K4924" s="132" t="str">
        <f>IFERROR(IFERROR(INDEX(Кат!$O:$O,MATCH($C4924,Кат!$I:$I,0)),INDEX(Торг!$L:$L,MATCH($C4924,Торг!$I:$I,0))),"")</f>
        <v/>
      </c>
      <c r="L4924" s="132" t="str">
        <f>IFERROR(IFERROR(INDEX(Кат!$A:$A,MATCH($C4924,Кат!$I:$I,0)),INDEX(Торг!$A:$A,MATCH($C4924,Торг!$I:$I,0))),"")</f>
        <v/>
      </c>
      <c r="M4924" s="132" t="str">
        <f>IFERROR(IFERROR(INDEX(Кат!$B:$B,MATCH($C4924,Кат!$I:$I,0)),INDEX(Торг!$B:$B,MATCH($C4924,Торг!$I:$I,0))),"")</f>
        <v/>
      </c>
      <c r="N4924" s="132" t="str">
        <f t="shared" si="76"/>
        <v>PILENGA TS-P 3178</v>
      </c>
      <c r="O4924" s="132" t="str">
        <f>IFERROR(IFERROR(INDEX(Кат!$B:$B,MATCH($N4924,Кат!$I:$I,0)),INDEX(Торг!$B:$B,MATCH($N4924,Торг!$I:$I,0))),"")</f>
        <v/>
      </c>
    </row>
    <row r="4925" spans="1:15" outlineLevel="2">
      <c r="A4925" t="s">
        <v>17614</v>
      </c>
      <c r="C4925" s="191" t="s">
        <v>6884</v>
      </c>
      <c r="E4925" t="s">
        <v>6885</v>
      </c>
      <c r="F4925" t="s">
        <v>526</v>
      </c>
      <c r="G4925" t="s">
        <v>399</v>
      </c>
      <c r="H4925">
        <v>610</v>
      </c>
      <c r="J4925" t="s">
        <v>22634</v>
      </c>
      <c r="K4925" s="132" t="str">
        <f>IFERROR(IFERROR(INDEX(Кат!$O:$O,MATCH($C4925,Кат!$I:$I,0)),INDEX(Торг!$L:$L,MATCH($C4925,Торг!$I:$I,0))),"")</f>
        <v/>
      </c>
      <c r="L4925" s="132" t="str">
        <f>IFERROR(IFERROR(INDEX(Кат!$A:$A,MATCH($C4925,Кат!$I:$I,0)),INDEX(Торг!$A:$A,MATCH($C4925,Торг!$I:$I,0))),"")</f>
        <v/>
      </c>
      <c r="M4925" s="132" t="str">
        <f>IFERROR(IFERROR(INDEX(Кат!$B:$B,MATCH($C4925,Кат!$I:$I,0)),INDEX(Торг!$B:$B,MATCH($C4925,Торг!$I:$I,0))),"")</f>
        <v/>
      </c>
      <c r="N4925" s="132" t="str">
        <f t="shared" si="76"/>
        <v>PILENGA TS-P 3177</v>
      </c>
      <c r="O4925" s="132" t="str">
        <f>IFERROR(IFERROR(INDEX(Кат!$B:$B,MATCH($N4925,Кат!$I:$I,0)),INDEX(Торг!$B:$B,MATCH($N4925,Торг!$I:$I,0))),"")</f>
        <v/>
      </c>
    </row>
    <row r="4926" spans="1:15" outlineLevel="2">
      <c r="A4926" t="s">
        <v>24156</v>
      </c>
      <c r="C4926" s="191"/>
      <c r="E4926" t="s">
        <v>23715</v>
      </c>
      <c r="J4926" t="s">
        <v>22634</v>
      </c>
      <c r="K4926" s="132" t="str">
        <f>IFERROR(IFERROR(INDEX(Кат!$O:$O,MATCH($C4926,Кат!$I:$I,0)),INDEX(Торг!$L:$L,MATCH($C4926,Торг!$I:$I,0))),"")</f>
        <v/>
      </c>
      <c r="L4926" s="132" t="str">
        <f>IFERROR(IFERROR(INDEX(Кат!$A:$A,MATCH($C4926,Кат!$I:$I,0)),INDEX(Торг!$A:$A,MATCH($C4926,Торг!$I:$I,0))),"")</f>
        <v/>
      </c>
      <c r="M4926" s="132" t="str">
        <f>IFERROR(IFERROR(INDEX(Кат!$B:$B,MATCH($C4926,Кат!$I:$I,0)),INDEX(Торг!$B:$B,MATCH($C4926,Торг!$I:$I,0))),"")</f>
        <v/>
      </c>
      <c r="N4926" s="132" t="str">
        <f t="shared" si="76"/>
        <v xml:space="preserve"> </v>
      </c>
      <c r="O4926" s="132" t="str">
        <f>IFERROR(IFERROR(INDEX(Кат!$B:$B,MATCH($N4926,Кат!$I:$I,0)),INDEX(Торг!$B:$B,MATCH($N4926,Торг!$I:$I,0))),"")</f>
        <v/>
      </c>
    </row>
    <row r="4927" spans="1:15" outlineLevel="2">
      <c r="A4927" t="s">
        <v>17615</v>
      </c>
      <c r="C4927" s="191" t="s">
        <v>6886</v>
      </c>
      <c r="E4927" t="s">
        <v>6887</v>
      </c>
      <c r="F4927" t="s">
        <v>526</v>
      </c>
      <c r="G4927" t="s">
        <v>399</v>
      </c>
      <c r="H4927">
        <v>1000</v>
      </c>
      <c r="J4927" t="s">
        <v>22634</v>
      </c>
      <c r="K4927" s="132" t="str">
        <f>IFERROR(IFERROR(INDEX(Кат!$O:$O,MATCH($C4927,Кат!$I:$I,0)),INDEX(Торг!$L:$L,MATCH($C4927,Торг!$I:$I,0))),"")</f>
        <v/>
      </c>
      <c r="L4927" s="132" t="str">
        <f>IFERROR(IFERROR(INDEX(Кат!$A:$A,MATCH($C4927,Кат!$I:$I,0)),INDEX(Торг!$A:$A,MATCH($C4927,Торг!$I:$I,0))),"")</f>
        <v/>
      </c>
      <c r="M4927" s="132" t="str">
        <f>IFERROR(IFERROR(INDEX(Кат!$B:$B,MATCH($C4927,Кат!$I:$I,0)),INDEX(Торг!$B:$B,MATCH($C4927,Торг!$I:$I,0))),"")</f>
        <v/>
      </c>
      <c r="N4927" s="132" t="str">
        <f t="shared" si="76"/>
        <v>PILENGA WP-P 2101</v>
      </c>
      <c r="O4927" s="132" t="str">
        <f>IFERROR(IFERROR(INDEX(Кат!$B:$B,MATCH($N4927,Кат!$I:$I,0)),INDEX(Торг!$B:$B,MATCH($N4927,Торг!$I:$I,0))),"")</f>
        <v/>
      </c>
    </row>
    <row r="4928" spans="1:15" outlineLevel="2">
      <c r="A4928" t="s">
        <v>17616</v>
      </c>
      <c r="C4928" s="191" t="s">
        <v>6888</v>
      </c>
      <c r="E4928" t="s">
        <v>6889</v>
      </c>
      <c r="F4928" t="s">
        <v>526</v>
      </c>
      <c r="G4928" t="s">
        <v>399</v>
      </c>
      <c r="H4928">
        <v>1010</v>
      </c>
      <c r="J4928" t="s">
        <v>22634</v>
      </c>
      <c r="K4928" s="132" t="str">
        <f>IFERROR(IFERROR(INDEX(Кат!$O:$O,MATCH($C4928,Кат!$I:$I,0)),INDEX(Торг!$L:$L,MATCH($C4928,Торг!$I:$I,0))),"")</f>
        <v/>
      </c>
      <c r="L4928" s="132" t="str">
        <f>IFERROR(IFERROR(INDEX(Кат!$A:$A,MATCH($C4928,Кат!$I:$I,0)),INDEX(Торг!$A:$A,MATCH($C4928,Торг!$I:$I,0))),"")</f>
        <v/>
      </c>
      <c r="M4928" s="132" t="str">
        <f>IFERROR(IFERROR(INDEX(Кат!$B:$B,MATCH($C4928,Кат!$I:$I,0)),INDEX(Торг!$B:$B,MATCH($C4928,Торг!$I:$I,0))),"")</f>
        <v/>
      </c>
      <c r="N4928" s="132" t="str">
        <f t="shared" si="76"/>
        <v>PILENGA WP-P 2108</v>
      </c>
      <c r="O4928" s="132" t="str">
        <f>IFERROR(IFERROR(INDEX(Кат!$B:$B,MATCH($N4928,Кат!$I:$I,0)),INDEX(Торг!$B:$B,MATCH($N4928,Торг!$I:$I,0))),"")</f>
        <v/>
      </c>
    </row>
    <row r="4929" spans="1:15" outlineLevel="2">
      <c r="A4929" t="s">
        <v>17617</v>
      </c>
      <c r="C4929" s="191" t="s">
        <v>6890</v>
      </c>
      <c r="E4929" t="s">
        <v>6891</v>
      </c>
      <c r="F4929" t="s">
        <v>526</v>
      </c>
      <c r="G4929" t="s">
        <v>399</v>
      </c>
      <c r="H4929">
        <v>990</v>
      </c>
      <c r="J4929" t="s">
        <v>22634</v>
      </c>
      <c r="K4929" s="132" t="str">
        <f>IFERROR(IFERROR(INDEX(Кат!$O:$O,MATCH($C4929,Кат!$I:$I,0)),INDEX(Торг!$L:$L,MATCH($C4929,Торг!$I:$I,0))),"")</f>
        <v/>
      </c>
      <c r="L4929" s="132" t="str">
        <f>IFERROR(IFERROR(INDEX(Кат!$A:$A,MATCH($C4929,Кат!$I:$I,0)),INDEX(Торг!$A:$A,MATCH($C4929,Торг!$I:$I,0))),"")</f>
        <v/>
      </c>
      <c r="M4929" s="132" t="str">
        <f>IFERROR(IFERROR(INDEX(Кат!$B:$B,MATCH($C4929,Кат!$I:$I,0)),INDEX(Торг!$B:$B,MATCH($C4929,Торг!$I:$I,0))),"")</f>
        <v/>
      </c>
      <c r="N4929" s="132" t="str">
        <f t="shared" si="76"/>
        <v>PILENGA WP-P 2112</v>
      </c>
      <c r="O4929" s="132" t="str">
        <f>IFERROR(IFERROR(INDEX(Кат!$B:$B,MATCH($N4929,Кат!$I:$I,0)),INDEX(Торг!$B:$B,MATCH($N4929,Торг!$I:$I,0))),"")</f>
        <v/>
      </c>
    </row>
    <row r="4930" spans="1:15" outlineLevel="2">
      <c r="A4930" t="s">
        <v>17618</v>
      </c>
      <c r="C4930" s="191" t="s">
        <v>6892</v>
      </c>
      <c r="E4930" t="s">
        <v>6893</v>
      </c>
      <c r="F4930" t="s">
        <v>526</v>
      </c>
      <c r="G4930" t="s">
        <v>399</v>
      </c>
      <c r="H4930">
        <v>960</v>
      </c>
      <c r="J4930" t="s">
        <v>22634</v>
      </c>
      <c r="K4930" s="132" t="str">
        <f>IFERROR(IFERROR(INDEX(Кат!$O:$O,MATCH($C4930,Кат!$I:$I,0)),INDEX(Торг!$L:$L,MATCH($C4930,Торг!$I:$I,0))),"")</f>
        <v/>
      </c>
      <c r="L4930" s="132" t="str">
        <f>IFERROR(IFERROR(INDEX(Кат!$A:$A,MATCH($C4930,Кат!$I:$I,0)),INDEX(Торг!$A:$A,MATCH($C4930,Торг!$I:$I,0))),"")</f>
        <v/>
      </c>
      <c r="M4930" s="132" t="str">
        <f>IFERROR(IFERROR(INDEX(Кат!$B:$B,MATCH($C4930,Кат!$I:$I,0)),INDEX(Торг!$B:$B,MATCH($C4930,Торг!$I:$I,0))),"")</f>
        <v/>
      </c>
      <c r="N4930" s="132" t="str">
        <f t="shared" si="76"/>
        <v>PILENGA WP-P 2170</v>
      </c>
      <c r="O4930" s="132" t="str">
        <f>IFERROR(IFERROR(INDEX(Кат!$B:$B,MATCH($N4930,Кат!$I:$I,0)),INDEX(Торг!$B:$B,MATCH($N4930,Торг!$I:$I,0))),"")</f>
        <v/>
      </c>
    </row>
    <row r="4931" spans="1:15" outlineLevel="2">
      <c r="A4931" t="s">
        <v>17619</v>
      </c>
      <c r="C4931" s="191" t="s">
        <v>6894</v>
      </c>
      <c r="E4931" t="s">
        <v>6895</v>
      </c>
      <c r="F4931" t="s">
        <v>526</v>
      </c>
      <c r="G4931" t="s">
        <v>399</v>
      </c>
      <c r="H4931">
        <v>1030</v>
      </c>
      <c r="J4931" t="s">
        <v>22634</v>
      </c>
      <c r="K4931" s="132" t="str">
        <f>IFERROR(IFERROR(INDEX(Кат!$O:$O,MATCH($C4931,Кат!$I:$I,0)),INDEX(Торг!$L:$L,MATCH($C4931,Торг!$I:$I,0))),"")</f>
        <v/>
      </c>
      <c r="L4931" s="132" t="str">
        <f>IFERROR(IFERROR(INDEX(Кат!$A:$A,MATCH($C4931,Кат!$I:$I,0)),INDEX(Торг!$A:$A,MATCH($C4931,Торг!$I:$I,0))),"")</f>
        <v/>
      </c>
      <c r="M4931" s="132" t="str">
        <f>IFERROR(IFERROR(INDEX(Кат!$B:$B,MATCH($C4931,Кат!$I:$I,0)),INDEX(Торг!$B:$B,MATCH($C4931,Торг!$I:$I,0))),"")</f>
        <v/>
      </c>
      <c r="N4931" s="132" t="str">
        <f t="shared" si="76"/>
        <v>PILENGA WP-P 2464</v>
      </c>
      <c r="O4931" s="132" t="str">
        <f>IFERROR(IFERROR(INDEX(Кат!$B:$B,MATCH($N4931,Кат!$I:$I,0)),INDEX(Торг!$B:$B,MATCH($N4931,Торг!$I:$I,0))),"")</f>
        <v/>
      </c>
    </row>
    <row r="4932" spans="1:15" outlineLevel="2">
      <c r="A4932" t="s">
        <v>17620</v>
      </c>
      <c r="C4932" s="191" t="s">
        <v>6896</v>
      </c>
      <c r="E4932" t="s">
        <v>6897</v>
      </c>
      <c r="F4932" t="s">
        <v>526</v>
      </c>
      <c r="G4932" t="s">
        <v>399</v>
      </c>
      <c r="H4932">
        <v>1460</v>
      </c>
      <c r="J4932" t="s">
        <v>22634</v>
      </c>
      <c r="K4932" s="132" t="str">
        <f>IFERROR(IFERROR(INDEX(Кат!$O:$O,MATCH($C4932,Кат!$I:$I,0)),INDEX(Торг!$L:$L,MATCH($C4932,Торг!$I:$I,0))),"")</f>
        <v/>
      </c>
      <c r="L4932" s="132" t="str">
        <f>IFERROR(IFERROR(INDEX(Кат!$A:$A,MATCH($C4932,Кат!$I:$I,0)),INDEX(Торг!$A:$A,MATCH($C4932,Торг!$I:$I,0))),"")</f>
        <v/>
      </c>
      <c r="M4932" s="132" t="str">
        <f>IFERROR(IFERROR(INDEX(Кат!$B:$B,MATCH($C4932,Кат!$I:$I,0)),INDEX(Торг!$B:$B,MATCH($C4932,Торг!$I:$I,0))),"")</f>
        <v/>
      </c>
      <c r="N4932" s="132" t="str">
        <f t="shared" si="76"/>
        <v>PILENGA WP-P 1787</v>
      </c>
      <c r="O4932" s="132" t="str">
        <f>IFERROR(IFERROR(INDEX(Кат!$B:$B,MATCH($N4932,Кат!$I:$I,0)),INDEX(Торг!$B:$B,MATCH($N4932,Торг!$I:$I,0))),"")</f>
        <v/>
      </c>
    </row>
    <row r="4933" spans="1:15" outlineLevel="1">
      <c r="A4933" t="s">
        <v>17621</v>
      </c>
      <c r="C4933" s="191" t="s">
        <v>6898</v>
      </c>
      <c r="E4933" t="s">
        <v>6899</v>
      </c>
      <c r="F4933" t="s">
        <v>526</v>
      </c>
      <c r="G4933" t="s">
        <v>399</v>
      </c>
      <c r="H4933">
        <v>900</v>
      </c>
      <c r="J4933" t="s">
        <v>22634</v>
      </c>
      <c r="K4933" s="132" t="str">
        <f>IFERROR(IFERROR(INDEX(Кат!$O:$O,MATCH($C4933,Кат!$I:$I,0)),INDEX(Торг!$L:$L,MATCH($C4933,Торг!$I:$I,0))),"")</f>
        <v/>
      </c>
      <c r="L4933" s="132" t="str">
        <f>IFERROR(IFERROR(INDEX(Кат!$A:$A,MATCH($C4933,Кат!$I:$I,0)),INDEX(Торг!$A:$A,MATCH($C4933,Торг!$I:$I,0))),"")</f>
        <v/>
      </c>
      <c r="M4933" s="132" t="str">
        <f>IFERROR(IFERROR(INDEX(Кат!$B:$B,MATCH($C4933,Кат!$I:$I,0)),INDEX(Торг!$B:$B,MATCH($C4933,Торг!$I:$I,0))),"")</f>
        <v/>
      </c>
      <c r="N4933" s="132" t="str">
        <f t="shared" si="76"/>
        <v>PILENGA WP-P 2463</v>
      </c>
      <c r="O4933" s="132" t="str">
        <f>IFERROR(IFERROR(INDEX(Кат!$B:$B,MATCH($N4933,Кат!$I:$I,0)),INDEX(Торг!$B:$B,MATCH($N4933,Торг!$I:$I,0))),"")</f>
        <v/>
      </c>
    </row>
    <row r="4934" spans="1:15" outlineLevel="2">
      <c r="A4934" t="s">
        <v>24157</v>
      </c>
      <c r="C4934" s="191"/>
      <c r="E4934" t="s">
        <v>23620</v>
      </c>
      <c r="J4934" t="s">
        <v>22634</v>
      </c>
      <c r="K4934" s="132" t="str">
        <f>IFERROR(IFERROR(INDEX(Кат!$O:$O,MATCH($C4934,Кат!$I:$I,0)),INDEX(Торг!$L:$L,MATCH($C4934,Торг!$I:$I,0))),"")</f>
        <v/>
      </c>
      <c r="L4934" s="132" t="str">
        <f>IFERROR(IFERROR(INDEX(Кат!$A:$A,MATCH($C4934,Кат!$I:$I,0)),INDEX(Торг!$A:$A,MATCH($C4934,Торг!$I:$I,0))),"")</f>
        <v/>
      </c>
      <c r="M4934" s="132" t="str">
        <f>IFERROR(IFERROR(INDEX(Кат!$B:$B,MATCH($C4934,Кат!$I:$I,0)),INDEX(Торг!$B:$B,MATCH($C4934,Торг!$I:$I,0))),"")</f>
        <v/>
      </c>
      <c r="N4934" s="132" t="str">
        <f t="shared" si="76"/>
        <v xml:space="preserve"> </v>
      </c>
      <c r="O4934" s="132" t="str">
        <f>IFERROR(IFERROR(INDEX(Кат!$B:$B,MATCH($N4934,Кат!$I:$I,0)),INDEX(Торг!$B:$B,MATCH($N4934,Торг!$I:$I,0))),"")</f>
        <v/>
      </c>
    </row>
    <row r="4935" spans="1:15" outlineLevel="2">
      <c r="A4935" t="s">
        <v>17622</v>
      </c>
      <c r="C4935" s="191" t="s">
        <v>6900</v>
      </c>
      <c r="E4935" t="s">
        <v>6901</v>
      </c>
      <c r="F4935" t="s">
        <v>526</v>
      </c>
      <c r="G4935" t="s">
        <v>399</v>
      </c>
      <c r="H4935">
        <v>1130</v>
      </c>
      <c r="J4935" t="s">
        <v>22634</v>
      </c>
      <c r="K4935" s="132" t="str">
        <f>IFERROR(IFERROR(INDEX(Кат!$O:$O,MATCH($C4935,Кат!$I:$I,0)),INDEX(Торг!$L:$L,MATCH($C4935,Торг!$I:$I,0))),"")</f>
        <v/>
      </c>
      <c r="L4935" s="132" t="str">
        <f>IFERROR(IFERROR(INDEX(Кат!$A:$A,MATCH($C4935,Кат!$I:$I,0)),INDEX(Торг!$A:$A,MATCH($C4935,Торг!$I:$I,0))),"")</f>
        <v/>
      </c>
      <c r="M4935" s="132" t="str">
        <f>IFERROR(IFERROR(INDEX(Кат!$B:$B,MATCH($C4935,Кат!$I:$I,0)),INDEX(Торг!$B:$B,MATCH($C4935,Торг!$I:$I,0))),"")</f>
        <v/>
      </c>
      <c r="N4935" s="132" t="str">
        <f t="shared" si="76"/>
        <v>PILENGA CB-P 3202</v>
      </c>
      <c r="O4935" s="132" t="str">
        <f>IFERROR(IFERROR(INDEX(Кат!$B:$B,MATCH($N4935,Кат!$I:$I,0)),INDEX(Торг!$B:$B,MATCH($N4935,Торг!$I:$I,0))),"")</f>
        <v/>
      </c>
    </row>
    <row r="4936" spans="1:15" outlineLevel="2">
      <c r="A4936" t="s">
        <v>24158</v>
      </c>
      <c r="C4936" s="191"/>
      <c r="E4936" t="s">
        <v>24159</v>
      </c>
      <c r="J4936" t="s">
        <v>22634</v>
      </c>
      <c r="K4936" s="132" t="str">
        <f>IFERROR(IFERROR(INDEX(Кат!$O:$O,MATCH($C4936,Кат!$I:$I,0)),INDEX(Торг!$L:$L,MATCH($C4936,Торг!$I:$I,0))),"")</f>
        <v/>
      </c>
      <c r="L4936" s="132" t="str">
        <f>IFERROR(IFERROR(INDEX(Кат!$A:$A,MATCH($C4936,Кат!$I:$I,0)),INDEX(Торг!$A:$A,MATCH($C4936,Торг!$I:$I,0))),"")</f>
        <v/>
      </c>
      <c r="M4936" s="132" t="str">
        <f>IFERROR(IFERROR(INDEX(Кат!$B:$B,MATCH($C4936,Кат!$I:$I,0)),INDEX(Торг!$B:$B,MATCH($C4936,Торг!$I:$I,0))),"")</f>
        <v/>
      </c>
      <c r="N4936" s="132" t="str">
        <f t="shared" ref="N4936:N4999" si="77">_xlfn.CONCAT(F4936," ",C4936)</f>
        <v xml:space="preserve"> </v>
      </c>
      <c r="O4936" s="132" t="str">
        <f>IFERROR(IFERROR(INDEX(Кат!$B:$B,MATCH($N4936,Кат!$I:$I,0)),INDEX(Торг!$B:$B,MATCH($N4936,Торг!$I:$I,0))),"")</f>
        <v/>
      </c>
    </row>
    <row r="4937" spans="1:15" outlineLevel="1">
      <c r="A4937" t="s">
        <v>17623</v>
      </c>
      <c r="C4937" s="191" t="s">
        <v>2503</v>
      </c>
      <c r="E4937" t="s">
        <v>2504</v>
      </c>
      <c r="F4937" t="s">
        <v>526</v>
      </c>
      <c r="G4937" t="s">
        <v>399</v>
      </c>
      <c r="H4937">
        <v>1170</v>
      </c>
      <c r="J4937" t="s">
        <v>22634</v>
      </c>
      <c r="K4937" s="132" t="str">
        <f>IFERROR(IFERROR(INDEX(Кат!$O:$O,MATCH($C4937,Кат!$I:$I,0)),INDEX(Торг!$L:$L,MATCH($C4937,Торг!$I:$I,0))),"")</f>
        <v/>
      </c>
      <c r="L4937" s="132" t="str">
        <f>IFERROR(IFERROR(INDEX(Кат!$A:$A,MATCH($C4937,Кат!$I:$I,0)),INDEX(Торг!$A:$A,MATCH($C4937,Торг!$I:$I,0))),"")</f>
        <v/>
      </c>
      <c r="M4937" s="132" t="str">
        <f>IFERROR(IFERROR(INDEX(Кат!$B:$B,MATCH($C4937,Кат!$I:$I,0)),INDEX(Торг!$B:$B,MATCH($C4937,Торг!$I:$I,0))),"")</f>
        <v/>
      </c>
      <c r="N4937" s="132" t="str">
        <f t="shared" si="77"/>
        <v>PILENGA CB-P 1119</v>
      </c>
      <c r="O4937" s="132" t="str">
        <f>IFERROR(IFERROR(INDEX(Кат!$B:$B,MATCH($N4937,Кат!$I:$I,0)),INDEX(Торг!$B:$B,MATCH($N4937,Торг!$I:$I,0))),"")</f>
        <v/>
      </c>
    </row>
    <row r="4938" spans="1:15" outlineLevel="2">
      <c r="A4938" t="s">
        <v>24160</v>
      </c>
      <c r="C4938" s="191"/>
      <c r="E4938" t="s">
        <v>24161</v>
      </c>
      <c r="J4938" t="s">
        <v>22634</v>
      </c>
      <c r="K4938" s="132" t="str">
        <f>IFERROR(IFERROR(INDEX(Кат!$O:$O,MATCH($C4938,Кат!$I:$I,0)),INDEX(Торг!$L:$L,MATCH($C4938,Торг!$I:$I,0))),"")</f>
        <v/>
      </c>
      <c r="L4938" s="132" t="str">
        <f>IFERROR(IFERROR(INDEX(Кат!$A:$A,MATCH($C4938,Кат!$I:$I,0)),INDEX(Торг!$A:$A,MATCH($C4938,Торг!$I:$I,0))),"")</f>
        <v/>
      </c>
      <c r="M4938" s="132" t="str">
        <f>IFERROR(IFERROR(INDEX(Кат!$B:$B,MATCH($C4938,Кат!$I:$I,0)),INDEX(Торг!$B:$B,MATCH($C4938,Торг!$I:$I,0))),"")</f>
        <v/>
      </c>
      <c r="N4938" s="132" t="str">
        <f t="shared" si="77"/>
        <v xml:space="preserve"> </v>
      </c>
      <c r="O4938" s="132" t="str">
        <f>IFERROR(IFERROR(INDEX(Кат!$B:$B,MATCH($N4938,Кат!$I:$I,0)),INDEX(Торг!$B:$B,MATCH($N4938,Торг!$I:$I,0))),"")</f>
        <v/>
      </c>
    </row>
    <row r="4939" spans="1:15" outlineLevel="2">
      <c r="A4939" t="s">
        <v>17624</v>
      </c>
      <c r="C4939" s="191" t="s">
        <v>6902</v>
      </c>
      <c r="E4939" t="s">
        <v>6903</v>
      </c>
      <c r="F4939" t="s">
        <v>526</v>
      </c>
      <c r="G4939" t="s">
        <v>399</v>
      </c>
      <c r="H4939">
        <v>2110</v>
      </c>
      <c r="J4939" t="s">
        <v>22634</v>
      </c>
      <c r="K4939" s="132" t="str">
        <f>IFERROR(IFERROR(INDEX(Кат!$O:$O,MATCH($C4939,Кат!$I:$I,0)),INDEX(Торг!$L:$L,MATCH($C4939,Торг!$I:$I,0))),"")</f>
        <v/>
      </c>
      <c r="L4939" s="132" t="str">
        <f>IFERROR(IFERROR(INDEX(Кат!$A:$A,MATCH($C4939,Кат!$I:$I,0)),INDEX(Торг!$A:$A,MATCH($C4939,Торг!$I:$I,0))),"")</f>
        <v/>
      </c>
      <c r="M4939" s="132" t="str">
        <f>IFERROR(IFERROR(INDEX(Кат!$B:$B,MATCH($C4939,Кат!$I:$I,0)),INDEX(Торг!$B:$B,MATCH($C4939,Торг!$I:$I,0))),"")</f>
        <v/>
      </c>
      <c r="N4939" s="132" t="str">
        <f t="shared" si="77"/>
        <v>PILENGA PW-P 6799</v>
      </c>
      <c r="O4939" s="132" t="str">
        <f>IFERROR(IFERROR(INDEX(Кат!$B:$B,MATCH($N4939,Кат!$I:$I,0)),INDEX(Торг!$B:$B,MATCH($N4939,Торг!$I:$I,0))),"")</f>
        <v/>
      </c>
    </row>
    <row r="4940" spans="1:15" outlineLevel="2">
      <c r="A4940" t="s">
        <v>17625</v>
      </c>
      <c r="C4940" s="191" t="s">
        <v>2505</v>
      </c>
      <c r="E4940" t="s">
        <v>2506</v>
      </c>
      <c r="F4940" t="s">
        <v>526</v>
      </c>
      <c r="G4940" t="s">
        <v>399</v>
      </c>
      <c r="H4940">
        <v>710</v>
      </c>
      <c r="J4940" t="s">
        <v>22634</v>
      </c>
      <c r="K4940" s="132" t="str">
        <f>IFERROR(IFERROR(INDEX(Кат!$O:$O,MATCH($C4940,Кат!$I:$I,0)),INDEX(Торг!$L:$L,MATCH($C4940,Торг!$I:$I,0))),"")</f>
        <v/>
      </c>
      <c r="L4940" s="132" t="str">
        <f>IFERROR(IFERROR(INDEX(Кат!$A:$A,MATCH($C4940,Кат!$I:$I,0)),INDEX(Торг!$A:$A,MATCH($C4940,Торг!$I:$I,0))),"")</f>
        <v/>
      </c>
      <c r="M4940" s="132" t="str">
        <f>IFERROR(IFERROR(INDEX(Кат!$B:$B,MATCH($C4940,Кат!$I:$I,0)),INDEX(Торг!$B:$B,MATCH($C4940,Торг!$I:$I,0))),"")</f>
        <v/>
      </c>
      <c r="N4940" s="132" t="str">
        <f t="shared" si="77"/>
        <v>PILENGA PW-P 1307</v>
      </c>
      <c r="O4940" s="132" t="str">
        <f>IFERROR(IFERROR(INDEX(Кат!$B:$B,MATCH($N4940,Кат!$I:$I,0)),INDEX(Торг!$B:$B,MATCH($N4940,Торг!$I:$I,0))),"")</f>
        <v/>
      </c>
    </row>
    <row r="4941" spans="1:15" outlineLevel="1">
      <c r="A4941" t="s">
        <v>17626</v>
      </c>
      <c r="C4941" s="191" t="s">
        <v>6904</v>
      </c>
      <c r="E4941" t="s">
        <v>6905</v>
      </c>
      <c r="F4941" t="s">
        <v>526</v>
      </c>
      <c r="G4941" t="s">
        <v>1888</v>
      </c>
      <c r="H4941">
        <v>500</v>
      </c>
      <c r="J4941" t="s">
        <v>22634</v>
      </c>
      <c r="K4941" s="132" t="str">
        <f>IFERROR(IFERROR(INDEX(Кат!$O:$O,MATCH($C4941,Кат!$I:$I,0)),INDEX(Торг!$L:$L,MATCH($C4941,Торг!$I:$I,0))),"")</f>
        <v/>
      </c>
      <c r="L4941" s="132" t="str">
        <f>IFERROR(IFERROR(INDEX(Кат!$A:$A,MATCH($C4941,Кат!$I:$I,0)),INDEX(Торг!$A:$A,MATCH($C4941,Торг!$I:$I,0))),"")</f>
        <v/>
      </c>
      <c r="M4941" s="132" t="str">
        <f>IFERROR(IFERROR(INDEX(Кат!$B:$B,MATCH($C4941,Кат!$I:$I,0)),INDEX(Торг!$B:$B,MATCH($C4941,Торг!$I:$I,0))),"")</f>
        <v/>
      </c>
      <c r="N4941" s="132" t="str">
        <f t="shared" si="77"/>
        <v>PILENGA PW-P 1305</v>
      </c>
      <c r="O4941" s="132" t="str">
        <f>IFERROR(IFERROR(INDEX(Кат!$B:$B,MATCH($N4941,Кат!$I:$I,0)),INDEX(Торг!$B:$B,MATCH($N4941,Торг!$I:$I,0))),"")</f>
        <v/>
      </c>
    </row>
    <row r="4942" spans="1:15" outlineLevel="2">
      <c r="A4942" t="s">
        <v>17627</v>
      </c>
      <c r="C4942" s="191" t="s">
        <v>2507</v>
      </c>
      <c r="E4942" t="s">
        <v>2508</v>
      </c>
      <c r="F4942" t="s">
        <v>526</v>
      </c>
      <c r="G4942" t="s">
        <v>399</v>
      </c>
      <c r="H4942">
        <v>900</v>
      </c>
      <c r="J4942" t="s">
        <v>22634</v>
      </c>
      <c r="K4942" s="132" t="str">
        <f>IFERROR(IFERROR(INDEX(Кат!$O:$O,MATCH($C4942,Кат!$I:$I,0)),INDEX(Торг!$L:$L,MATCH($C4942,Торг!$I:$I,0))),"")</f>
        <v/>
      </c>
      <c r="L4942" s="132" t="str">
        <f>IFERROR(IFERROR(INDEX(Кат!$A:$A,MATCH($C4942,Кат!$I:$I,0)),INDEX(Торг!$A:$A,MATCH($C4942,Торг!$I:$I,0))),"")</f>
        <v/>
      </c>
      <c r="M4942" s="132" t="str">
        <f>IFERROR(IFERROR(INDEX(Кат!$B:$B,MATCH($C4942,Кат!$I:$I,0)),INDEX(Торг!$B:$B,MATCH($C4942,Торг!$I:$I,0))),"")</f>
        <v/>
      </c>
      <c r="N4942" s="132" t="str">
        <f t="shared" si="77"/>
        <v>PILENGA PW-P 1313</v>
      </c>
      <c r="O4942" s="132" t="str">
        <f>IFERROR(IFERROR(INDEX(Кат!$B:$B,MATCH($N4942,Кат!$I:$I,0)),INDEX(Торг!$B:$B,MATCH($N4942,Торг!$I:$I,0))),"")</f>
        <v/>
      </c>
    </row>
    <row r="4943" spans="1:15" outlineLevel="2">
      <c r="A4943" t="s">
        <v>17628</v>
      </c>
      <c r="C4943" s="191" t="s">
        <v>6906</v>
      </c>
      <c r="E4943" t="s">
        <v>6907</v>
      </c>
      <c r="F4943" t="s">
        <v>526</v>
      </c>
      <c r="G4943" t="s">
        <v>399</v>
      </c>
      <c r="H4943">
        <v>700</v>
      </c>
      <c r="J4943" t="s">
        <v>22634</v>
      </c>
      <c r="K4943" s="132" t="str">
        <f>IFERROR(IFERROR(INDEX(Кат!$O:$O,MATCH($C4943,Кат!$I:$I,0)),INDEX(Торг!$L:$L,MATCH($C4943,Торг!$I:$I,0))),"")</f>
        <v/>
      </c>
      <c r="L4943" s="132" t="str">
        <f>IFERROR(IFERROR(INDEX(Кат!$A:$A,MATCH($C4943,Кат!$I:$I,0)),INDEX(Торг!$A:$A,MATCH($C4943,Торг!$I:$I,0))),"")</f>
        <v/>
      </c>
      <c r="M4943" s="132" t="str">
        <f>IFERROR(IFERROR(INDEX(Кат!$B:$B,MATCH($C4943,Кат!$I:$I,0)),INDEX(Торг!$B:$B,MATCH($C4943,Торг!$I:$I,0))),"")</f>
        <v/>
      </c>
      <c r="N4943" s="132" t="str">
        <f t="shared" si="77"/>
        <v>PILENGA PW-P 1306</v>
      </c>
      <c r="O4943" s="132" t="str">
        <f>IFERROR(IFERROR(INDEX(Кат!$B:$B,MATCH($N4943,Кат!$I:$I,0)),INDEX(Торг!$B:$B,MATCH($N4943,Торг!$I:$I,0))),"")</f>
        <v/>
      </c>
    </row>
    <row r="4944" spans="1:15" outlineLevel="1">
      <c r="A4944" t="s">
        <v>17629</v>
      </c>
      <c r="C4944" s="191" t="s">
        <v>6908</v>
      </c>
      <c r="E4944" t="s">
        <v>6909</v>
      </c>
      <c r="F4944" t="s">
        <v>526</v>
      </c>
      <c r="G4944" t="s">
        <v>399</v>
      </c>
      <c r="H4944">
        <v>410</v>
      </c>
      <c r="J4944" t="s">
        <v>22634</v>
      </c>
      <c r="K4944" s="132" t="str">
        <f>IFERROR(IFERROR(INDEX(Кат!$O:$O,MATCH($C4944,Кат!$I:$I,0)),INDEX(Торг!$L:$L,MATCH($C4944,Торг!$I:$I,0))),"")</f>
        <v/>
      </c>
      <c r="L4944" s="132" t="str">
        <f>IFERROR(IFERROR(INDEX(Кат!$A:$A,MATCH($C4944,Кат!$I:$I,0)),INDEX(Торг!$A:$A,MATCH($C4944,Торг!$I:$I,0))),"")</f>
        <v/>
      </c>
      <c r="M4944" s="132" t="str">
        <f>IFERROR(IFERROR(INDEX(Кат!$B:$B,MATCH($C4944,Кат!$I:$I,0)),INDEX(Торг!$B:$B,MATCH($C4944,Торг!$I:$I,0))),"")</f>
        <v/>
      </c>
      <c r="N4944" s="132" t="str">
        <f t="shared" si="77"/>
        <v>PILENGA PW-P 1304</v>
      </c>
      <c r="O4944" s="132" t="str">
        <f>IFERROR(IFERROR(INDEX(Кат!$B:$B,MATCH($N4944,Кат!$I:$I,0)),INDEX(Торг!$B:$B,MATCH($N4944,Торг!$I:$I,0))),"")</f>
        <v/>
      </c>
    </row>
    <row r="4945" spans="1:15" outlineLevel="2">
      <c r="A4945" t="s">
        <v>24162</v>
      </c>
      <c r="C4945" s="191" t="s">
        <v>25485</v>
      </c>
      <c r="E4945" t="s">
        <v>24163</v>
      </c>
      <c r="G4945" t="s">
        <v>399</v>
      </c>
      <c r="H4945">
        <v>1160</v>
      </c>
      <c r="J4945" t="s">
        <v>22634</v>
      </c>
      <c r="K4945" s="132" t="str">
        <f>IFERROR(IFERROR(INDEX(Кат!$O:$O,MATCH($C4945,Кат!$I:$I,0)),INDEX(Торг!$L:$L,MATCH($C4945,Торг!$I:$I,0))),"")</f>
        <v/>
      </c>
      <c r="L4945" s="132" t="str">
        <f>IFERROR(IFERROR(INDEX(Кат!$A:$A,MATCH($C4945,Кат!$I:$I,0)),INDEX(Торг!$A:$A,MATCH($C4945,Торг!$I:$I,0))),"")</f>
        <v/>
      </c>
      <c r="M4945" s="132" t="str">
        <f>IFERROR(IFERROR(INDEX(Кат!$B:$B,MATCH($C4945,Кат!$I:$I,0)),INDEX(Торг!$B:$B,MATCH($C4945,Торг!$I:$I,0))),"")</f>
        <v/>
      </c>
      <c r="N4945" s="132" t="str">
        <f t="shared" si="77"/>
        <v xml:space="preserve"> PW-P 3907</v>
      </c>
      <c r="O4945" s="132" t="str">
        <f>IFERROR(IFERROR(INDEX(Кат!$B:$B,MATCH($N4945,Кат!$I:$I,0)),INDEX(Торг!$B:$B,MATCH($N4945,Торг!$I:$I,0))),"")</f>
        <v/>
      </c>
    </row>
    <row r="4946" spans="1:15" outlineLevel="2">
      <c r="A4946" t="s">
        <v>17630</v>
      </c>
      <c r="C4946" s="191" t="s">
        <v>6910</v>
      </c>
      <c r="E4946" t="s">
        <v>14567</v>
      </c>
      <c r="F4946" t="s">
        <v>526</v>
      </c>
      <c r="G4946" t="s">
        <v>399</v>
      </c>
      <c r="H4946">
        <v>1460</v>
      </c>
      <c r="J4946" t="s">
        <v>22634</v>
      </c>
      <c r="K4946" s="132" t="str">
        <f>IFERROR(IFERROR(INDEX(Кат!$O:$O,MATCH($C4946,Кат!$I:$I,0)),INDEX(Торг!$L:$L,MATCH($C4946,Торг!$I:$I,0))),"")</f>
        <v/>
      </c>
      <c r="L4946" s="132" t="str">
        <f>IFERROR(IFERROR(INDEX(Кат!$A:$A,MATCH($C4946,Кат!$I:$I,0)),INDEX(Торг!$A:$A,MATCH($C4946,Торг!$I:$I,0))),"")</f>
        <v/>
      </c>
      <c r="M4946" s="132" t="str">
        <f>IFERROR(IFERROR(INDEX(Кат!$B:$B,MATCH($C4946,Кат!$I:$I,0)),INDEX(Торг!$B:$B,MATCH($C4946,Торг!$I:$I,0))),"")</f>
        <v/>
      </c>
      <c r="N4946" s="132" t="str">
        <f t="shared" si="77"/>
        <v>PILENGA PW-P 4100</v>
      </c>
      <c r="O4946" s="132" t="str">
        <f>IFERROR(IFERROR(INDEX(Кат!$B:$B,MATCH($N4946,Кат!$I:$I,0)),INDEX(Торг!$B:$B,MATCH($N4946,Торг!$I:$I,0))),"")</f>
        <v/>
      </c>
    </row>
    <row r="4947" spans="1:15" outlineLevel="2">
      <c r="A4947" t="s">
        <v>17631</v>
      </c>
      <c r="C4947" s="191" t="s">
        <v>2509</v>
      </c>
      <c r="E4947" t="s">
        <v>2510</v>
      </c>
      <c r="F4947" t="s">
        <v>526</v>
      </c>
      <c r="G4947" t="s">
        <v>399</v>
      </c>
      <c r="H4947">
        <v>1850</v>
      </c>
      <c r="J4947" t="s">
        <v>22634</v>
      </c>
      <c r="K4947" s="132" t="str">
        <f>IFERROR(IFERROR(INDEX(Кат!$O:$O,MATCH($C4947,Кат!$I:$I,0)),INDEX(Торг!$L:$L,MATCH($C4947,Торг!$I:$I,0))),"")</f>
        <v/>
      </c>
      <c r="L4947" s="132" t="str">
        <f>IFERROR(IFERROR(INDEX(Кат!$A:$A,MATCH($C4947,Кат!$I:$I,0)),INDEX(Торг!$A:$A,MATCH($C4947,Торг!$I:$I,0))),"")</f>
        <v/>
      </c>
      <c r="M4947" s="132" t="str">
        <f>IFERROR(IFERROR(INDEX(Кат!$B:$B,MATCH($C4947,Кат!$I:$I,0)),INDEX(Торг!$B:$B,MATCH($C4947,Торг!$I:$I,0))),"")</f>
        <v/>
      </c>
      <c r="N4947" s="132" t="str">
        <f t="shared" si="77"/>
        <v>PILENGA PW-P 3637</v>
      </c>
      <c r="O4947" s="132" t="str">
        <f>IFERROR(IFERROR(INDEX(Кат!$B:$B,MATCH($N4947,Кат!$I:$I,0)),INDEX(Торг!$B:$B,MATCH($N4947,Торг!$I:$I,0))),"")</f>
        <v/>
      </c>
    </row>
    <row r="4948" spans="1:15" outlineLevel="2">
      <c r="A4948" t="s">
        <v>30051</v>
      </c>
      <c r="C4948" s="191" t="s">
        <v>30052</v>
      </c>
      <c r="E4948" t="s">
        <v>30053</v>
      </c>
      <c r="F4948" t="s">
        <v>526</v>
      </c>
      <c r="G4948" t="s">
        <v>399</v>
      </c>
      <c r="H4948">
        <v>1180</v>
      </c>
      <c r="J4948" t="s">
        <v>22634</v>
      </c>
      <c r="K4948" s="132" t="str">
        <f>IFERROR(IFERROR(INDEX(Кат!$O:$O,MATCH($C4948,Кат!$I:$I,0)),INDEX(Торг!$L:$L,MATCH($C4948,Торг!$I:$I,0))),"")</f>
        <v/>
      </c>
      <c r="L4948" s="132" t="str">
        <f>IFERROR(IFERROR(INDEX(Кат!$A:$A,MATCH($C4948,Кат!$I:$I,0)),INDEX(Торг!$A:$A,MATCH($C4948,Торг!$I:$I,0))),"")</f>
        <v/>
      </c>
      <c r="M4948" s="132" t="str">
        <f>IFERROR(IFERROR(INDEX(Кат!$B:$B,MATCH($C4948,Кат!$I:$I,0)),INDEX(Торг!$B:$B,MATCH($C4948,Торг!$I:$I,0))),"")</f>
        <v/>
      </c>
      <c r="N4948" s="132" t="str">
        <f t="shared" si="77"/>
        <v>PILENGA PW-P 3596</v>
      </c>
      <c r="O4948" s="132" t="str">
        <f>IFERROR(IFERROR(INDEX(Кат!$B:$B,MATCH($N4948,Кат!$I:$I,0)),INDEX(Торг!$B:$B,MATCH($N4948,Торг!$I:$I,0))),"")</f>
        <v/>
      </c>
    </row>
    <row r="4949" spans="1:15" outlineLevel="2">
      <c r="A4949" t="s">
        <v>17632</v>
      </c>
      <c r="C4949" s="191" t="s">
        <v>6911</v>
      </c>
      <c r="E4949" t="s">
        <v>14063</v>
      </c>
      <c r="F4949" t="s">
        <v>526</v>
      </c>
      <c r="G4949" t="s">
        <v>399</v>
      </c>
      <c r="H4949">
        <v>360</v>
      </c>
      <c r="J4949" t="s">
        <v>22634</v>
      </c>
      <c r="K4949" s="132" t="str">
        <f>IFERROR(IFERROR(INDEX(Кат!$O:$O,MATCH($C4949,Кат!$I:$I,0)),INDEX(Торг!$L:$L,MATCH($C4949,Торг!$I:$I,0))),"")</f>
        <v/>
      </c>
      <c r="L4949" s="132" t="str">
        <f>IFERROR(IFERROR(INDEX(Кат!$A:$A,MATCH($C4949,Кат!$I:$I,0)),INDEX(Торг!$A:$A,MATCH($C4949,Торг!$I:$I,0))),"")</f>
        <v/>
      </c>
      <c r="M4949" s="132" t="str">
        <f>IFERROR(IFERROR(INDEX(Кат!$B:$B,MATCH($C4949,Кат!$I:$I,0)),INDEX(Торг!$B:$B,MATCH($C4949,Торг!$I:$I,0))),"")</f>
        <v/>
      </c>
      <c r="N4949" s="132" t="str">
        <f t="shared" si="77"/>
        <v>PILENGA PW-P 1232</v>
      </c>
      <c r="O4949" s="132" t="str">
        <f>IFERROR(IFERROR(INDEX(Кат!$B:$B,MATCH($N4949,Кат!$I:$I,0)),INDEX(Торг!$B:$B,MATCH($N4949,Торг!$I:$I,0))),"")</f>
        <v/>
      </c>
    </row>
    <row r="4950" spans="1:15" outlineLevel="2">
      <c r="A4950" t="s">
        <v>17633</v>
      </c>
      <c r="C4950" s="191" t="s">
        <v>6912</v>
      </c>
      <c r="E4950" t="s">
        <v>14064</v>
      </c>
      <c r="F4950" t="s">
        <v>526</v>
      </c>
      <c r="G4950" t="s">
        <v>399</v>
      </c>
      <c r="H4950">
        <v>500</v>
      </c>
      <c r="J4950" t="s">
        <v>22634</v>
      </c>
      <c r="K4950" s="132" t="str">
        <f>IFERROR(IFERROR(INDEX(Кат!$O:$O,MATCH($C4950,Кат!$I:$I,0)),INDEX(Торг!$L:$L,MATCH($C4950,Торг!$I:$I,0))),"")</f>
        <v/>
      </c>
      <c r="L4950" s="132" t="str">
        <f>IFERROR(IFERROR(INDEX(Кат!$A:$A,MATCH($C4950,Кат!$I:$I,0)),INDEX(Торг!$A:$A,MATCH($C4950,Торг!$I:$I,0))),"")</f>
        <v/>
      </c>
      <c r="M4950" s="132" t="str">
        <f>IFERROR(IFERROR(INDEX(Кат!$B:$B,MATCH($C4950,Кат!$I:$I,0)),INDEX(Торг!$B:$B,MATCH($C4950,Торг!$I:$I,0))),"")</f>
        <v/>
      </c>
      <c r="N4950" s="132" t="str">
        <f t="shared" si="77"/>
        <v>PILENGA PW-P 1233</v>
      </c>
      <c r="O4950" s="132" t="str">
        <f>IFERROR(IFERROR(INDEX(Кат!$B:$B,MATCH($N4950,Кат!$I:$I,0)),INDEX(Торг!$B:$B,MATCH($N4950,Торг!$I:$I,0))),"")</f>
        <v/>
      </c>
    </row>
    <row r="4951" spans="1:15" outlineLevel="2">
      <c r="A4951" t="s">
        <v>24164</v>
      </c>
      <c r="C4951" s="191"/>
      <c r="E4951" t="s">
        <v>24165</v>
      </c>
      <c r="J4951" t="s">
        <v>22634</v>
      </c>
      <c r="K4951" s="132" t="str">
        <f>IFERROR(IFERROR(INDEX(Кат!$O:$O,MATCH($C4951,Кат!$I:$I,0)),INDEX(Торг!$L:$L,MATCH($C4951,Торг!$I:$I,0))),"")</f>
        <v/>
      </c>
      <c r="L4951" s="132" t="str">
        <f>IFERROR(IFERROR(INDEX(Кат!$A:$A,MATCH($C4951,Кат!$I:$I,0)),INDEX(Торг!$A:$A,MATCH($C4951,Торг!$I:$I,0))),"")</f>
        <v/>
      </c>
      <c r="M4951" s="132" t="str">
        <f>IFERROR(IFERROR(INDEX(Кат!$B:$B,MATCH($C4951,Кат!$I:$I,0)),INDEX(Торг!$B:$B,MATCH($C4951,Торг!$I:$I,0))),"")</f>
        <v/>
      </c>
      <c r="N4951" s="132" t="str">
        <f t="shared" si="77"/>
        <v xml:space="preserve"> </v>
      </c>
      <c r="O4951" s="132" t="str">
        <f>IFERROR(IFERROR(INDEX(Кат!$B:$B,MATCH($N4951,Кат!$I:$I,0)),INDEX(Торг!$B:$B,MATCH($N4951,Торг!$I:$I,0))),"")</f>
        <v/>
      </c>
    </row>
    <row r="4952" spans="1:15" outlineLevel="2">
      <c r="A4952" t="s">
        <v>26340</v>
      </c>
      <c r="C4952" s="191" t="s">
        <v>26341</v>
      </c>
      <c r="E4952" t="s">
        <v>26342</v>
      </c>
      <c r="F4952" t="s">
        <v>526</v>
      </c>
      <c r="G4952" t="s">
        <v>399</v>
      </c>
      <c r="H4952">
        <v>690</v>
      </c>
      <c r="J4952" t="s">
        <v>22634</v>
      </c>
      <c r="K4952" s="132" t="str">
        <f>IFERROR(IFERROR(INDEX(Кат!$O:$O,MATCH($C4952,Кат!$I:$I,0)),INDEX(Торг!$L:$L,MATCH($C4952,Торг!$I:$I,0))),"")</f>
        <v/>
      </c>
      <c r="L4952" s="132" t="str">
        <f>IFERROR(IFERROR(INDEX(Кат!$A:$A,MATCH($C4952,Кат!$I:$I,0)),INDEX(Торг!$A:$A,MATCH($C4952,Торг!$I:$I,0))),"")</f>
        <v/>
      </c>
      <c r="M4952" s="132" t="str">
        <f>IFERROR(IFERROR(INDEX(Кат!$B:$B,MATCH($C4952,Кат!$I:$I,0)),INDEX(Торг!$B:$B,MATCH($C4952,Торг!$I:$I,0))),"")</f>
        <v/>
      </c>
      <c r="N4952" s="132" t="str">
        <f t="shared" si="77"/>
        <v>PILENGA PC-P 2108</v>
      </c>
      <c r="O4952" s="132" t="str">
        <f>IFERROR(IFERROR(INDEX(Кат!$B:$B,MATCH($N4952,Кат!$I:$I,0)),INDEX(Торг!$B:$B,MATCH($N4952,Торг!$I:$I,0))),"")</f>
        <v/>
      </c>
    </row>
    <row r="4953" spans="1:15" outlineLevel="2">
      <c r="A4953" t="s">
        <v>17634</v>
      </c>
      <c r="C4953" s="191" t="s">
        <v>14065</v>
      </c>
      <c r="E4953" t="s">
        <v>14066</v>
      </c>
      <c r="F4953" t="s">
        <v>526</v>
      </c>
      <c r="G4953" t="s">
        <v>399</v>
      </c>
      <c r="H4953">
        <v>940</v>
      </c>
      <c r="J4953" t="s">
        <v>22634</v>
      </c>
      <c r="K4953" s="132" t="str">
        <f>IFERROR(IFERROR(INDEX(Кат!$O:$O,MATCH($C4953,Кат!$I:$I,0)),INDEX(Торг!$L:$L,MATCH($C4953,Торг!$I:$I,0))),"")</f>
        <v/>
      </c>
      <c r="L4953" s="132" t="str">
        <f>IFERROR(IFERROR(INDEX(Кат!$A:$A,MATCH($C4953,Кат!$I:$I,0)),INDEX(Торг!$A:$A,MATCH($C4953,Торг!$I:$I,0))),"")</f>
        <v/>
      </c>
      <c r="M4953" s="132" t="str">
        <f>IFERROR(IFERROR(INDEX(Кат!$B:$B,MATCH($C4953,Кат!$I:$I,0)),INDEX(Торг!$B:$B,MATCH($C4953,Торг!$I:$I,0))),"")</f>
        <v/>
      </c>
      <c r="N4953" s="132" t="str">
        <f t="shared" si="77"/>
        <v>PILENGA PC-P 2123</v>
      </c>
      <c r="O4953" s="132" t="str">
        <f>IFERROR(IFERROR(INDEX(Кат!$B:$B,MATCH($N4953,Кат!$I:$I,0)),INDEX(Торг!$B:$B,MATCH($N4953,Торг!$I:$I,0))),"")</f>
        <v/>
      </c>
    </row>
    <row r="4954" spans="1:15" outlineLevel="2">
      <c r="A4954" t="s">
        <v>17635</v>
      </c>
      <c r="C4954" s="191" t="s">
        <v>6913</v>
      </c>
      <c r="E4954" t="s">
        <v>6914</v>
      </c>
      <c r="F4954" t="s">
        <v>526</v>
      </c>
      <c r="G4954" t="s">
        <v>399</v>
      </c>
      <c r="H4954">
        <v>810</v>
      </c>
      <c r="J4954" t="s">
        <v>22634</v>
      </c>
      <c r="K4954" s="132" t="str">
        <f>IFERROR(IFERROR(INDEX(Кат!$O:$O,MATCH($C4954,Кат!$I:$I,0)),INDEX(Торг!$L:$L,MATCH($C4954,Торг!$I:$I,0))),"")</f>
        <v/>
      </c>
      <c r="L4954" s="132" t="str">
        <f>IFERROR(IFERROR(INDEX(Кат!$A:$A,MATCH($C4954,Кат!$I:$I,0)),INDEX(Торг!$A:$A,MATCH($C4954,Торг!$I:$I,0))),"")</f>
        <v/>
      </c>
      <c r="M4954" s="132" t="str">
        <f>IFERROR(IFERROR(INDEX(Кат!$B:$B,MATCH($C4954,Кат!$I:$I,0)),INDEX(Торг!$B:$B,MATCH($C4954,Торг!$I:$I,0))),"")</f>
        <v/>
      </c>
      <c r="N4954" s="132" t="str">
        <f t="shared" si="77"/>
        <v>PILENGA PC-P 2181</v>
      </c>
      <c r="O4954" s="132" t="str">
        <f>IFERROR(IFERROR(INDEX(Кат!$B:$B,MATCH($N4954,Кат!$I:$I,0)),INDEX(Торг!$B:$B,MATCH($N4954,Торг!$I:$I,0))),"")</f>
        <v/>
      </c>
    </row>
    <row r="4955" spans="1:15" outlineLevel="2">
      <c r="A4955" t="s">
        <v>29699</v>
      </c>
      <c r="C4955" s="191" t="s">
        <v>29700</v>
      </c>
      <c r="E4955" t="s">
        <v>29701</v>
      </c>
      <c r="F4955" t="s">
        <v>526</v>
      </c>
      <c r="G4955" t="s">
        <v>399</v>
      </c>
      <c r="H4955">
        <v>520</v>
      </c>
      <c r="J4955" t="s">
        <v>22634</v>
      </c>
      <c r="K4955" s="132" t="str">
        <f>IFERROR(IFERROR(INDEX(Кат!$O:$O,MATCH($C4955,Кат!$I:$I,0)),INDEX(Торг!$L:$L,MATCH($C4955,Торг!$I:$I,0))),"")</f>
        <v/>
      </c>
      <c r="L4955" s="132" t="str">
        <f>IFERROR(IFERROR(INDEX(Кат!$A:$A,MATCH($C4955,Кат!$I:$I,0)),INDEX(Торг!$A:$A,MATCH($C4955,Торг!$I:$I,0))),"")</f>
        <v/>
      </c>
      <c r="M4955" s="132" t="str">
        <f>IFERROR(IFERROR(INDEX(Кат!$B:$B,MATCH($C4955,Кат!$I:$I,0)),INDEX(Торг!$B:$B,MATCH($C4955,Торг!$I:$I,0))),"")</f>
        <v/>
      </c>
      <c r="N4955" s="132" t="str">
        <f t="shared" si="77"/>
        <v>PILENGA PT-P 0608</v>
      </c>
      <c r="O4955" s="132" t="str">
        <f>IFERROR(IFERROR(INDEX(Кат!$B:$B,MATCH($N4955,Кат!$I:$I,0)),INDEX(Торг!$B:$B,MATCH($N4955,Торг!$I:$I,0))),"")</f>
        <v/>
      </c>
    </row>
    <row r="4956" spans="1:15" outlineLevel="2">
      <c r="A4956" t="s">
        <v>24166</v>
      </c>
      <c r="C4956" s="191"/>
      <c r="E4956" t="s">
        <v>23801</v>
      </c>
      <c r="J4956" t="s">
        <v>22634</v>
      </c>
      <c r="K4956" s="132" t="str">
        <f>IFERROR(IFERROR(INDEX(Кат!$O:$O,MATCH($C4956,Кат!$I:$I,0)),INDEX(Торг!$L:$L,MATCH($C4956,Торг!$I:$I,0))),"")</f>
        <v/>
      </c>
      <c r="L4956" s="132" t="str">
        <f>IFERROR(IFERROR(INDEX(Кат!$A:$A,MATCH($C4956,Кат!$I:$I,0)),INDEX(Торг!$A:$A,MATCH($C4956,Торг!$I:$I,0))),"")</f>
        <v/>
      </c>
      <c r="M4956" s="132" t="str">
        <f>IFERROR(IFERROR(INDEX(Кат!$B:$B,MATCH($C4956,Кат!$I:$I,0)),INDEX(Торг!$B:$B,MATCH($C4956,Торг!$I:$I,0))),"")</f>
        <v/>
      </c>
      <c r="N4956" s="132" t="str">
        <f t="shared" si="77"/>
        <v xml:space="preserve"> </v>
      </c>
      <c r="O4956" s="132" t="str">
        <f>IFERROR(IFERROR(INDEX(Кат!$B:$B,MATCH($N4956,Кат!$I:$I,0)),INDEX(Торг!$B:$B,MATCH($N4956,Торг!$I:$I,0))),"")</f>
        <v/>
      </c>
    </row>
    <row r="4957" spans="1:15">
      <c r="A4957" t="s">
        <v>17636</v>
      </c>
      <c r="C4957" s="191" t="s">
        <v>6915</v>
      </c>
      <c r="E4957" t="s">
        <v>6916</v>
      </c>
      <c r="F4957" t="s">
        <v>526</v>
      </c>
      <c r="G4957" t="s">
        <v>399</v>
      </c>
      <c r="H4957">
        <v>420</v>
      </c>
      <c r="J4957" t="s">
        <v>22634</v>
      </c>
      <c r="K4957" s="132" t="str">
        <f>IFERROR(IFERROR(INDEX(Кат!$O:$O,MATCH($C4957,Кат!$I:$I,0)),INDEX(Торг!$L:$L,MATCH($C4957,Торг!$I:$I,0))),"")</f>
        <v/>
      </c>
      <c r="L4957" s="132" t="str">
        <f>IFERROR(IFERROR(INDEX(Кат!$A:$A,MATCH($C4957,Кат!$I:$I,0)),INDEX(Торг!$A:$A,MATCH($C4957,Торг!$I:$I,0))),"")</f>
        <v/>
      </c>
      <c r="M4957" s="132" t="str">
        <f>IFERROR(IFERROR(INDEX(Кат!$B:$B,MATCH($C4957,Кат!$I:$I,0)),INDEX(Торг!$B:$B,MATCH($C4957,Торг!$I:$I,0))),"")</f>
        <v/>
      </c>
      <c r="N4957" s="132" t="str">
        <f t="shared" si="77"/>
        <v>PILENGA PT-P 1545</v>
      </c>
      <c r="O4957" s="132" t="str">
        <f>IFERROR(IFERROR(INDEX(Кат!$B:$B,MATCH($N4957,Кат!$I:$I,0)),INDEX(Торг!$B:$B,MATCH($N4957,Торг!$I:$I,0))),"")</f>
        <v/>
      </c>
    </row>
    <row r="4958" spans="1:15" outlineLevel="1">
      <c r="A4958" t="s">
        <v>17637</v>
      </c>
      <c r="C4958" s="191" t="s">
        <v>2511</v>
      </c>
      <c r="E4958" t="s">
        <v>2512</v>
      </c>
      <c r="F4958" t="s">
        <v>526</v>
      </c>
      <c r="G4958" t="s">
        <v>399</v>
      </c>
      <c r="H4958">
        <v>580</v>
      </c>
      <c r="J4958" t="s">
        <v>22634</v>
      </c>
      <c r="K4958" s="132" t="str">
        <f>IFERROR(IFERROR(INDEX(Кат!$O:$O,MATCH($C4958,Кат!$I:$I,0)),INDEX(Торг!$L:$L,MATCH($C4958,Торг!$I:$I,0))),"")</f>
        <v/>
      </c>
      <c r="L4958" s="132" t="str">
        <f>IFERROR(IFERROR(INDEX(Кат!$A:$A,MATCH($C4958,Кат!$I:$I,0)),INDEX(Торг!$A:$A,MATCH($C4958,Торг!$I:$I,0))),"")</f>
        <v/>
      </c>
      <c r="M4958" s="132" t="str">
        <f>IFERROR(IFERROR(INDEX(Кат!$B:$B,MATCH($C4958,Кат!$I:$I,0)),INDEX(Торг!$B:$B,MATCH($C4958,Торг!$I:$I,0))),"")</f>
        <v/>
      </c>
      <c r="N4958" s="132" t="str">
        <f t="shared" si="77"/>
        <v>PILENGA PT-P 1570</v>
      </c>
      <c r="O4958" s="132" t="str">
        <f>IFERROR(IFERROR(INDEX(Кат!$B:$B,MATCH($N4958,Кат!$I:$I,0)),INDEX(Торг!$B:$B,MATCH($N4958,Торг!$I:$I,0))),"")</f>
        <v/>
      </c>
    </row>
    <row r="4959" spans="1:15" outlineLevel="1">
      <c r="A4959" t="s">
        <v>17638</v>
      </c>
      <c r="C4959" s="191" t="s">
        <v>6917</v>
      </c>
      <c r="E4959" t="s">
        <v>6918</v>
      </c>
      <c r="F4959" t="s">
        <v>526</v>
      </c>
      <c r="G4959" t="s">
        <v>399</v>
      </c>
      <c r="H4959">
        <v>380</v>
      </c>
      <c r="J4959" t="s">
        <v>22634</v>
      </c>
      <c r="K4959" s="132" t="str">
        <f>IFERROR(IFERROR(INDEX(Кат!$O:$O,MATCH($C4959,Кат!$I:$I,0)),INDEX(Торг!$L:$L,MATCH($C4959,Торг!$I:$I,0))),"")</f>
        <v/>
      </c>
      <c r="L4959" s="132" t="str">
        <f>IFERROR(IFERROR(INDEX(Кат!$A:$A,MATCH($C4959,Кат!$I:$I,0)),INDEX(Торг!$A:$A,MATCH($C4959,Торг!$I:$I,0))),"")</f>
        <v/>
      </c>
      <c r="M4959" s="132" t="str">
        <f>IFERROR(IFERROR(INDEX(Кат!$B:$B,MATCH($C4959,Кат!$I:$I,0)),INDEX(Торг!$B:$B,MATCH($C4959,Торг!$I:$I,0))),"")</f>
        <v/>
      </c>
      <c r="N4959" s="132" t="str">
        <f t="shared" si="77"/>
        <v>PILENGA PT-P 1546</v>
      </c>
      <c r="O4959" s="132" t="str">
        <f>IFERROR(IFERROR(INDEX(Кат!$B:$B,MATCH($N4959,Кат!$I:$I,0)),INDEX(Торг!$B:$B,MATCH($N4959,Торг!$I:$I,0))),"")</f>
        <v/>
      </c>
    </row>
    <row r="4960" spans="1:15" outlineLevel="1">
      <c r="A4960" t="s">
        <v>17639</v>
      </c>
      <c r="C4960" s="191" t="s">
        <v>6919</v>
      </c>
      <c r="E4960" t="s">
        <v>6920</v>
      </c>
      <c r="F4960" t="s">
        <v>526</v>
      </c>
      <c r="G4960" t="s">
        <v>399</v>
      </c>
      <c r="H4960">
        <v>410</v>
      </c>
      <c r="J4960" t="s">
        <v>22634</v>
      </c>
      <c r="K4960" s="132" t="str">
        <f>IFERROR(IFERROR(INDEX(Кат!$O:$O,MATCH($C4960,Кат!$I:$I,0)),INDEX(Торг!$L:$L,MATCH($C4960,Торг!$I:$I,0))),"")</f>
        <v/>
      </c>
      <c r="L4960" s="132" t="str">
        <f>IFERROR(IFERROR(INDEX(Кат!$A:$A,MATCH($C4960,Кат!$I:$I,0)),INDEX(Торг!$A:$A,MATCH($C4960,Торг!$I:$I,0))),"")</f>
        <v/>
      </c>
      <c r="M4960" s="132" t="str">
        <f>IFERROR(IFERROR(INDEX(Кат!$B:$B,MATCH($C4960,Кат!$I:$I,0)),INDEX(Торг!$B:$B,MATCH($C4960,Торг!$I:$I,0))),"")</f>
        <v/>
      </c>
      <c r="N4960" s="132" t="str">
        <f t="shared" si="77"/>
        <v>PILENGA PT-P 1544</v>
      </c>
      <c r="O4960" s="132" t="str">
        <f>IFERROR(IFERROR(INDEX(Кат!$B:$B,MATCH($N4960,Кат!$I:$I,0)),INDEX(Торг!$B:$B,MATCH($N4960,Торг!$I:$I,0))),"")</f>
        <v/>
      </c>
    </row>
    <row r="4961" spans="1:15" outlineLevel="1">
      <c r="A4961" t="s">
        <v>17640</v>
      </c>
      <c r="C4961" s="191" t="s">
        <v>6921</v>
      </c>
      <c r="E4961" t="s">
        <v>6922</v>
      </c>
      <c r="F4961" t="s">
        <v>526</v>
      </c>
      <c r="G4961" t="s">
        <v>399</v>
      </c>
      <c r="H4961">
        <v>290</v>
      </c>
      <c r="J4961" t="s">
        <v>22634</v>
      </c>
      <c r="K4961" s="132" t="str">
        <f>IFERROR(IFERROR(INDEX(Кат!$O:$O,MATCH($C4961,Кат!$I:$I,0)),INDEX(Торг!$L:$L,MATCH($C4961,Торг!$I:$I,0))),"")</f>
        <v/>
      </c>
      <c r="L4961" s="132" t="str">
        <f>IFERROR(IFERROR(INDEX(Кат!$A:$A,MATCH($C4961,Кат!$I:$I,0)),INDEX(Торг!$A:$A,MATCH($C4961,Торг!$I:$I,0))),"")</f>
        <v/>
      </c>
      <c r="M4961" s="132" t="str">
        <f>IFERROR(IFERROR(INDEX(Кат!$B:$B,MATCH($C4961,Кат!$I:$I,0)),INDEX(Торг!$B:$B,MATCH($C4961,Торг!$I:$I,0))),"")</f>
        <v/>
      </c>
      <c r="N4961" s="132" t="str">
        <f t="shared" si="77"/>
        <v>PILENGA PT-P 1571</v>
      </c>
      <c r="O4961" s="132" t="str">
        <f>IFERROR(IFERROR(INDEX(Кат!$B:$B,MATCH($N4961,Кат!$I:$I,0)),INDEX(Торг!$B:$B,MATCH($N4961,Торг!$I:$I,0))),"")</f>
        <v/>
      </c>
    </row>
    <row r="4962" spans="1:15" outlineLevel="1">
      <c r="A4962" t="s">
        <v>17641</v>
      </c>
      <c r="C4962" s="191" t="s">
        <v>6923</v>
      </c>
      <c r="E4962" t="s">
        <v>6924</v>
      </c>
      <c r="F4962" t="s">
        <v>526</v>
      </c>
      <c r="G4962" t="s">
        <v>399</v>
      </c>
      <c r="H4962">
        <v>630</v>
      </c>
      <c r="J4962" t="s">
        <v>22634</v>
      </c>
      <c r="K4962" s="132" t="str">
        <f>IFERROR(IFERROR(INDEX(Кат!$O:$O,MATCH($C4962,Кат!$I:$I,0)),INDEX(Торг!$L:$L,MATCH($C4962,Торг!$I:$I,0))),"")</f>
        <v/>
      </c>
      <c r="L4962" s="132" t="str">
        <f>IFERROR(IFERROR(INDEX(Кат!$A:$A,MATCH($C4962,Кат!$I:$I,0)),INDEX(Торг!$A:$A,MATCH($C4962,Торг!$I:$I,0))),"")</f>
        <v/>
      </c>
      <c r="M4962" s="132" t="str">
        <f>IFERROR(IFERROR(INDEX(Кат!$B:$B,MATCH($C4962,Кат!$I:$I,0)),INDEX(Торг!$B:$B,MATCH($C4962,Торг!$I:$I,0))),"")</f>
        <v/>
      </c>
      <c r="N4962" s="132" t="str">
        <f t="shared" si="77"/>
        <v>PILENGA PT-P 1548</v>
      </c>
      <c r="O4962" s="132" t="str">
        <f>IFERROR(IFERROR(INDEX(Кат!$B:$B,MATCH($N4962,Кат!$I:$I,0)),INDEX(Торг!$B:$B,MATCH($N4962,Торг!$I:$I,0))),"")</f>
        <v/>
      </c>
    </row>
    <row r="4963" spans="1:15" outlineLevel="1">
      <c r="A4963" t="s">
        <v>17642</v>
      </c>
      <c r="C4963" s="191" t="s">
        <v>2513</v>
      </c>
      <c r="E4963" t="s">
        <v>14067</v>
      </c>
      <c r="F4963" t="s">
        <v>526</v>
      </c>
      <c r="G4963" t="s">
        <v>399</v>
      </c>
      <c r="H4963">
        <v>390</v>
      </c>
      <c r="J4963" t="s">
        <v>22634</v>
      </c>
      <c r="K4963" s="132" t="str">
        <f>IFERROR(IFERROR(INDEX(Кат!$O:$O,MATCH($C4963,Кат!$I:$I,0)),INDEX(Торг!$L:$L,MATCH($C4963,Торг!$I:$I,0))),"")</f>
        <v/>
      </c>
      <c r="L4963" s="132" t="str">
        <f>IFERROR(IFERROR(INDEX(Кат!$A:$A,MATCH($C4963,Кат!$I:$I,0)),INDEX(Торг!$A:$A,MATCH($C4963,Торг!$I:$I,0))),"")</f>
        <v/>
      </c>
      <c r="M4963" s="132" t="str">
        <f>IFERROR(IFERROR(INDEX(Кат!$B:$B,MATCH($C4963,Кат!$I:$I,0)),INDEX(Торг!$B:$B,MATCH($C4963,Торг!$I:$I,0))),"")</f>
        <v/>
      </c>
      <c r="N4963" s="132" t="str">
        <f t="shared" si="77"/>
        <v>PILENGA PT-P 1523</v>
      </c>
      <c r="O4963" s="132" t="str">
        <f>IFERROR(IFERROR(INDEX(Кат!$B:$B,MATCH($N4963,Кат!$I:$I,0)),INDEX(Торг!$B:$B,MATCH($N4963,Торг!$I:$I,0))),"")</f>
        <v/>
      </c>
    </row>
    <row r="4964" spans="1:15" outlineLevel="1">
      <c r="A4964" t="s">
        <v>17643</v>
      </c>
      <c r="C4964" s="191" t="s">
        <v>2514</v>
      </c>
      <c r="E4964" t="s">
        <v>2515</v>
      </c>
      <c r="F4964" t="s">
        <v>526</v>
      </c>
      <c r="G4964" t="s">
        <v>399</v>
      </c>
      <c r="H4964">
        <v>400</v>
      </c>
      <c r="J4964" t="s">
        <v>22634</v>
      </c>
      <c r="K4964" s="132" t="str">
        <f>IFERROR(IFERROR(INDEX(Кат!$O:$O,MATCH($C4964,Кат!$I:$I,0)),INDEX(Торг!$L:$L,MATCH($C4964,Торг!$I:$I,0))),"")</f>
        <v/>
      </c>
      <c r="L4964" s="132" t="str">
        <f>IFERROR(IFERROR(INDEX(Кат!$A:$A,MATCH($C4964,Кат!$I:$I,0)),INDEX(Торг!$A:$A,MATCH($C4964,Торг!$I:$I,0))),"")</f>
        <v/>
      </c>
      <c r="M4964" s="132" t="str">
        <f>IFERROR(IFERROR(INDEX(Кат!$B:$B,MATCH($C4964,Кат!$I:$I,0)),INDEX(Торг!$B:$B,MATCH($C4964,Торг!$I:$I,0))),"")</f>
        <v/>
      </c>
      <c r="N4964" s="132" t="str">
        <f t="shared" si="77"/>
        <v>PILENGA PT-P 1549</v>
      </c>
      <c r="O4964" s="132" t="str">
        <f>IFERROR(IFERROR(INDEX(Кат!$B:$B,MATCH($N4964,Кат!$I:$I,0)),INDEX(Торг!$B:$B,MATCH($N4964,Торг!$I:$I,0))),"")</f>
        <v/>
      </c>
    </row>
    <row r="4965" spans="1:15" outlineLevel="1">
      <c r="A4965" t="s">
        <v>17644</v>
      </c>
      <c r="C4965" s="191" t="s">
        <v>6925</v>
      </c>
      <c r="E4965" t="s">
        <v>14068</v>
      </c>
      <c r="F4965" t="s">
        <v>526</v>
      </c>
      <c r="G4965" t="s">
        <v>399</v>
      </c>
      <c r="H4965">
        <v>830</v>
      </c>
      <c r="J4965" t="s">
        <v>22634</v>
      </c>
      <c r="K4965" s="132" t="str">
        <f>IFERROR(IFERROR(INDEX(Кат!$O:$O,MATCH($C4965,Кат!$I:$I,0)),INDEX(Торг!$L:$L,MATCH($C4965,Торг!$I:$I,0))),"")</f>
        <v/>
      </c>
      <c r="L4965" s="132" t="str">
        <f>IFERROR(IFERROR(INDEX(Кат!$A:$A,MATCH($C4965,Кат!$I:$I,0)),INDEX(Торг!$A:$A,MATCH($C4965,Торг!$I:$I,0))),"")</f>
        <v/>
      </c>
      <c r="M4965" s="132" t="str">
        <f>IFERROR(IFERROR(INDEX(Кат!$B:$B,MATCH($C4965,Кат!$I:$I,0)),INDEX(Торг!$B:$B,MATCH($C4965,Торг!$I:$I,0))),"")</f>
        <v/>
      </c>
      <c r="N4965" s="132" t="str">
        <f t="shared" si="77"/>
        <v>PILENGA PT-P 1550</v>
      </c>
      <c r="O4965" s="132" t="str">
        <f>IFERROR(IFERROR(INDEX(Кат!$B:$B,MATCH($N4965,Кат!$I:$I,0)),INDEX(Торг!$B:$B,MATCH($N4965,Торг!$I:$I,0))),"")</f>
        <v/>
      </c>
    </row>
    <row r="4966" spans="1:15" outlineLevel="1">
      <c r="A4966" t="s">
        <v>29166</v>
      </c>
      <c r="C4966" s="191" t="s">
        <v>29167</v>
      </c>
      <c r="E4966" t="s">
        <v>29168</v>
      </c>
      <c r="F4966" t="s">
        <v>526</v>
      </c>
      <c r="G4966" t="s">
        <v>399</v>
      </c>
      <c r="H4966">
        <v>940</v>
      </c>
      <c r="J4966" t="s">
        <v>22634</v>
      </c>
      <c r="K4966" s="132" t="str">
        <f>IFERROR(IFERROR(INDEX(Кат!$O:$O,MATCH($C4966,Кат!$I:$I,0)),INDEX(Торг!$L:$L,MATCH($C4966,Торг!$I:$I,0))),"")</f>
        <v/>
      </c>
      <c r="L4966" s="132" t="str">
        <f>IFERROR(IFERROR(INDEX(Кат!$A:$A,MATCH($C4966,Кат!$I:$I,0)),INDEX(Торг!$A:$A,MATCH($C4966,Торг!$I:$I,0))),"")</f>
        <v/>
      </c>
      <c r="M4966" s="132" t="str">
        <f>IFERROR(IFERROR(INDEX(Кат!$B:$B,MATCH($C4966,Кат!$I:$I,0)),INDEX(Торг!$B:$B,MATCH($C4966,Торг!$I:$I,0))),"")</f>
        <v/>
      </c>
      <c r="N4966" s="132" t="str">
        <f t="shared" si="77"/>
        <v>PILENGA PT-P 5010</v>
      </c>
      <c r="O4966" s="132" t="str">
        <f>IFERROR(IFERROR(INDEX(Кат!$B:$B,MATCH($N4966,Кат!$I:$I,0)),INDEX(Торг!$B:$B,MATCH($N4966,Торг!$I:$I,0))),"")</f>
        <v/>
      </c>
    </row>
    <row r="4967" spans="1:15" outlineLevel="1">
      <c r="A4967" t="s">
        <v>29921</v>
      </c>
      <c r="C4967" s="191" t="s">
        <v>29922</v>
      </c>
      <c r="E4967" t="s">
        <v>29923</v>
      </c>
      <c r="F4967" t="s">
        <v>526</v>
      </c>
      <c r="G4967" t="s">
        <v>399</v>
      </c>
      <c r="H4967">
        <v>1680</v>
      </c>
      <c r="J4967" t="s">
        <v>22634</v>
      </c>
      <c r="K4967" s="132" t="str">
        <f>IFERROR(IFERROR(INDEX(Кат!$O:$O,MATCH($C4967,Кат!$I:$I,0)),INDEX(Торг!$L:$L,MATCH($C4967,Торг!$I:$I,0))),"")</f>
        <v/>
      </c>
      <c r="L4967" s="132" t="str">
        <f>IFERROR(IFERROR(INDEX(Кат!$A:$A,MATCH($C4967,Кат!$I:$I,0)),INDEX(Торг!$A:$A,MATCH($C4967,Торг!$I:$I,0))),"")</f>
        <v/>
      </c>
      <c r="M4967" s="132" t="str">
        <f>IFERROR(IFERROR(INDEX(Кат!$B:$B,MATCH($C4967,Кат!$I:$I,0)),INDEX(Торг!$B:$B,MATCH($C4967,Торг!$I:$I,0))),"")</f>
        <v/>
      </c>
      <c r="N4967" s="132" t="str">
        <f t="shared" si="77"/>
        <v>PILENGA PT-P 0608 K</v>
      </c>
      <c r="O4967" s="132" t="str">
        <f>IFERROR(IFERROR(INDEX(Кат!$B:$B,MATCH($N4967,Кат!$I:$I,0)),INDEX(Торг!$B:$B,MATCH($N4967,Торг!$I:$I,0))),"")</f>
        <v/>
      </c>
    </row>
    <row r="4968" spans="1:15" outlineLevel="1">
      <c r="A4968" t="s">
        <v>24167</v>
      </c>
      <c r="C4968" s="191"/>
      <c r="E4968" t="s">
        <v>23900</v>
      </c>
      <c r="J4968" t="s">
        <v>22634</v>
      </c>
      <c r="K4968" s="132" t="str">
        <f>IFERROR(IFERROR(INDEX(Кат!$O:$O,MATCH($C4968,Кат!$I:$I,0)),INDEX(Торг!$L:$L,MATCH($C4968,Торг!$I:$I,0))),"")</f>
        <v/>
      </c>
      <c r="L4968" s="132" t="str">
        <f>IFERROR(IFERROR(INDEX(Кат!$A:$A,MATCH($C4968,Кат!$I:$I,0)),INDEX(Торг!$A:$A,MATCH($C4968,Торг!$I:$I,0))),"")</f>
        <v/>
      </c>
      <c r="M4968" s="132" t="str">
        <f>IFERROR(IFERROR(INDEX(Кат!$B:$B,MATCH($C4968,Кат!$I:$I,0)),INDEX(Торг!$B:$B,MATCH($C4968,Торг!$I:$I,0))),"")</f>
        <v/>
      </c>
      <c r="N4968" s="132" t="str">
        <f t="shared" si="77"/>
        <v xml:space="preserve"> </v>
      </c>
      <c r="O4968" s="132" t="str">
        <f>IFERROR(IFERROR(INDEX(Кат!$B:$B,MATCH($N4968,Кат!$I:$I,0)),INDEX(Торг!$B:$B,MATCH($N4968,Торг!$I:$I,0))),"")</f>
        <v/>
      </c>
    </row>
    <row r="4969" spans="1:15" outlineLevel="1">
      <c r="A4969" t="s">
        <v>17645</v>
      </c>
      <c r="C4969" s="191" t="s">
        <v>6926</v>
      </c>
      <c r="E4969" t="s">
        <v>6927</v>
      </c>
      <c r="F4969" t="s">
        <v>526</v>
      </c>
      <c r="G4969" t="s">
        <v>399</v>
      </c>
      <c r="H4969">
        <v>5900</v>
      </c>
      <c r="J4969" t="s">
        <v>22634</v>
      </c>
      <c r="K4969" s="132" t="str">
        <f>IFERROR(IFERROR(INDEX(Кат!$O:$O,MATCH($C4969,Кат!$I:$I,0)),INDEX(Торг!$L:$L,MATCH($C4969,Торг!$I:$I,0))),"")</f>
        <v/>
      </c>
      <c r="L4969" s="132" t="str">
        <f>IFERROR(IFERROR(INDEX(Кат!$A:$A,MATCH($C4969,Кат!$I:$I,0)),INDEX(Торг!$A:$A,MATCH($C4969,Торг!$I:$I,0))),"")</f>
        <v/>
      </c>
      <c r="M4969" s="132" t="str">
        <f>IFERROR(IFERROR(INDEX(Кат!$B:$B,MATCH($C4969,Кат!$I:$I,0)),INDEX(Торг!$B:$B,MATCH($C4969,Торг!$I:$I,0))),"")</f>
        <v/>
      </c>
      <c r="N4969" s="132" t="str">
        <f t="shared" si="77"/>
        <v>PILENGA SR-P 1141</v>
      </c>
      <c r="O4969" s="132" t="str">
        <f>IFERROR(IFERROR(INDEX(Кат!$B:$B,MATCH($N4969,Кат!$I:$I,0)),INDEX(Торг!$B:$B,MATCH($N4969,Торг!$I:$I,0))),"")</f>
        <v/>
      </c>
    </row>
    <row r="4970" spans="1:15" outlineLevel="1">
      <c r="A4970" t="s">
        <v>17646</v>
      </c>
      <c r="C4970" s="191" t="s">
        <v>6928</v>
      </c>
      <c r="E4970" t="s">
        <v>6929</v>
      </c>
      <c r="F4970" t="s">
        <v>526</v>
      </c>
      <c r="G4970" t="s">
        <v>399</v>
      </c>
      <c r="H4970">
        <v>8760</v>
      </c>
      <c r="J4970" t="s">
        <v>22634</v>
      </c>
      <c r="K4970" s="132" t="str">
        <f>IFERROR(IFERROR(INDEX(Кат!$O:$O,MATCH($C4970,Кат!$I:$I,0)),INDEX(Торг!$L:$L,MATCH($C4970,Торг!$I:$I,0))),"")</f>
        <v/>
      </c>
      <c r="L4970" s="132" t="str">
        <f>IFERROR(IFERROR(INDEX(Кат!$A:$A,MATCH($C4970,Кат!$I:$I,0)),INDEX(Торг!$A:$A,MATCH($C4970,Торг!$I:$I,0))),"")</f>
        <v/>
      </c>
      <c r="M4970" s="132" t="str">
        <f>IFERROR(IFERROR(INDEX(Кат!$B:$B,MATCH($C4970,Кат!$I:$I,0)),INDEX(Торг!$B:$B,MATCH($C4970,Торг!$I:$I,0))),"")</f>
        <v/>
      </c>
      <c r="N4970" s="132" t="str">
        <f t="shared" si="77"/>
        <v>PILENGA SR-P 1142</v>
      </c>
      <c r="O4970" s="132" t="str">
        <f>IFERROR(IFERROR(INDEX(Кат!$B:$B,MATCH($N4970,Кат!$I:$I,0)),INDEX(Торг!$B:$B,MATCH($N4970,Торг!$I:$I,0))),"")</f>
        <v/>
      </c>
    </row>
    <row r="4971" spans="1:15" outlineLevel="1">
      <c r="A4971" t="s">
        <v>24168</v>
      </c>
      <c r="C4971" s="191"/>
      <c r="E4971" t="s">
        <v>24169</v>
      </c>
      <c r="J4971" t="s">
        <v>22634</v>
      </c>
      <c r="K4971" s="132" t="str">
        <f>IFERROR(IFERROR(INDEX(Кат!$O:$O,MATCH($C4971,Кат!$I:$I,0)),INDEX(Торг!$L:$L,MATCH($C4971,Торг!$I:$I,0))),"")</f>
        <v/>
      </c>
      <c r="L4971" s="132" t="str">
        <f>IFERROR(IFERROR(INDEX(Кат!$A:$A,MATCH($C4971,Кат!$I:$I,0)),INDEX(Торг!$A:$A,MATCH($C4971,Торг!$I:$I,0))),"")</f>
        <v/>
      </c>
      <c r="M4971" s="132" t="str">
        <f>IFERROR(IFERROR(INDEX(Кат!$B:$B,MATCH($C4971,Кат!$I:$I,0)),INDEX(Торг!$B:$B,MATCH($C4971,Торг!$I:$I,0))),"")</f>
        <v/>
      </c>
      <c r="N4971" s="132" t="str">
        <f t="shared" si="77"/>
        <v xml:space="preserve"> </v>
      </c>
      <c r="O4971" s="132" t="str">
        <f>IFERROR(IFERROR(INDEX(Кат!$B:$B,MATCH($N4971,Кат!$I:$I,0)),INDEX(Торг!$B:$B,MATCH($N4971,Торг!$I:$I,0))),"")</f>
        <v/>
      </c>
    </row>
    <row r="4972" spans="1:15" outlineLevel="1">
      <c r="A4972" t="s">
        <v>17647</v>
      </c>
      <c r="C4972" s="191" t="s">
        <v>6930</v>
      </c>
      <c r="E4972" t="s">
        <v>27691</v>
      </c>
      <c r="F4972" t="s">
        <v>526</v>
      </c>
      <c r="G4972" t="s">
        <v>399</v>
      </c>
      <c r="H4972">
        <v>1120</v>
      </c>
      <c r="J4972" t="s">
        <v>22634</v>
      </c>
      <c r="K4972" s="132" t="str">
        <f>IFERROR(IFERROR(INDEX(Кат!$O:$O,MATCH($C4972,Кат!$I:$I,0)),INDEX(Торг!$L:$L,MATCH($C4972,Торг!$I:$I,0))),"")</f>
        <v/>
      </c>
      <c r="L4972" s="132" t="str">
        <f>IFERROR(IFERROR(INDEX(Кат!$A:$A,MATCH($C4972,Кат!$I:$I,0)),INDEX(Торг!$A:$A,MATCH($C4972,Торг!$I:$I,0))),"")</f>
        <v/>
      </c>
      <c r="M4972" s="132" t="str">
        <f>IFERROR(IFERROR(INDEX(Кат!$B:$B,MATCH($C4972,Кат!$I:$I,0)),INDEX(Торг!$B:$B,MATCH($C4972,Торг!$I:$I,0))),"")</f>
        <v/>
      </c>
      <c r="N4972" s="132" t="str">
        <f t="shared" si="77"/>
        <v>PILENGA RB-P 3009</v>
      </c>
      <c r="O4972" s="132" t="str">
        <f>IFERROR(IFERROR(INDEX(Кат!$B:$B,MATCH($N4972,Кат!$I:$I,0)),INDEX(Торг!$B:$B,MATCH($N4972,Торг!$I:$I,0))),"")</f>
        <v/>
      </c>
    </row>
    <row r="4973" spans="1:15" outlineLevel="1">
      <c r="A4973" t="s">
        <v>24170</v>
      </c>
      <c r="C4973" s="191"/>
      <c r="E4973" t="s">
        <v>23908</v>
      </c>
      <c r="J4973" t="s">
        <v>22634</v>
      </c>
      <c r="K4973" s="132" t="str">
        <f>IFERROR(IFERROR(INDEX(Кат!$O:$O,MATCH($C4973,Кат!$I:$I,0)),INDEX(Торг!$L:$L,MATCH($C4973,Торг!$I:$I,0))),"")</f>
        <v/>
      </c>
      <c r="L4973" s="132" t="str">
        <f>IFERROR(IFERROR(INDEX(Кат!$A:$A,MATCH($C4973,Кат!$I:$I,0)),INDEX(Торг!$A:$A,MATCH($C4973,Торг!$I:$I,0))),"")</f>
        <v/>
      </c>
      <c r="M4973" s="132" t="str">
        <f>IFERROR(IFERROR(INDEX(Кат!$B:$B,MATCH($C4973,Кат!$I:$I,0)),INDEX(Торг!$B:$B,MATCH($C4973,Торг!$I:$I,0))),"")</f>
        <v/>
      </c>
      <c r="N4973" s="132" t="str">
        <f t="shared" si="77"/>
        <v xml:space="preserve"> </v>
      </c>
      <c r="O4973" s="132" t="str">
        <f>IFERROR(IFERROR(INDEX(Кат!$B:$B,MATCH($N4973,Кат!$I:$I,0)),INDEX(Торг!$B:$B,MATCH($N4973,Торг!$I:$I,0))),"")</f>
        <v/>
      </c>
    </row>
    <row r="4974" spans="1:15" outlineLevel="1">
      <c r="A4974" t="s">
        <v>17648</v>
      </c>
      <c r="C4974" s="191" t="s">
        <v>6931</v>
      </c>
      <c r="E4974" t="s">
        <v>6932</v>
      </c>
      <c r="F4974" t="s">
        <v>526</v>
      </c>
      <c r="G4974" t="s">
        <v>399</v>
      </c>
      <c r="H4974">
        <v>4850</v>
      </c>
      <c r="J4974" t="s">
        <v>22634</v>
      </c>
      <c r="K4974" s="132" t="str">
        <f>IFERROR(IFERROR(INDEX(Кат!$O:$O,MATCH($C4974,Кат!$I:$I,0)),INDEX(Торг!$L:$L,MATCH($C4974,Торг!$I:$I,0))),"")</f>
        <v/>
      </c>
      <c r="L4974" s="132" t="str">
        <f>IFERROR(IFERROR(INDEX(Кат!$A:$A,MATCH($C4974,Кат!$I:$I,0)),INDEX(Торг!$A:$A,MATCH($C4974,Торг!$I:$I,0))),"")</f>
        <v/>
      </c>
      <c r="M4974" s="132" t="str">
        <f>IFERROR(IFERROR(INDEX(Кат!$B:$B,MATCH($C4974,Кат!$I:$I,0)),INDEX(Торг!$B:$B,MATCH($C4974,Торг!$I:$I,0))),"")</f>
        <v/>
      </c>
      <c r="N4974" s="132" t="str">
        <f t="shared" si="77"/>
        <v>PILENGA HB-P 2331</v>
      </c>
      <c r="O4974" s="132" t="str">
        <f>IFERROR(IFERROR(INDEX(Кат!$B:$B,MATCH($N4974,Кат!$I:$I,0)),INDEX(Торг!$B:$B,MATCH($N4974,Торг!$I:$I,0))),"")</f>
        <v/>
      </c>
    </row>
    <row r="4975" spans="1:15" outlineLevel="1">
      <c r="A4975" t="s">
        <v>17649</v>
      </c>
      <c r="C4975" s="191" t="s">
        <v>6933</v>
      </c>
      <c r="E4975" t="s">
        <v>6934</v>
      </c>
      <c r="F4975" t="s">
        <v>526</v>
      </c>
      <c r="G4975" t="s">
        <v>399</v>
      </c>
      <c r="H4975">
        <v>1030</v>
      </c>
      <c r="J4975" t="s">
        <v>22634</v>
      </c>
      <c r="K4975" s="132" t="str">
        <f>IFERROR(IFERROR(INDEX(Кат!$O:$O,MATCH($C4975,Кат!$I:$I,0)),INDEX(Торг!$L:$L,MATCH($C4975,Торг!$I:$I,0))),"")</f>
        <v/>
      </c>
      <c r="L4975" s="132" t="str">
        <f>IFERROR(IFERROR(INDEX(Кат!$A:$A,MATCH($C4975,Кат!$I:$I,0)),INDEX(Торг!$A:$A,MATCH($C4975,Торг!$I:$I,0))),"")</f>
        <v/>
      </c>
      <c r="M4975" s="132" t="str">
        <f>IFERROR(IFERROR(INDEX(Кат!$B:$B,MATCH($C4975,Кат!$I:$I,0)),INDEX(Торг!$B:$B,MATCH($C4975,Торг!$I:$I,0))),"")</f>
        <v/>
      </c>
      <c r="N4975" s="132" t="str">
        <f t="shared" si="77"/>
        <v>PILENGA HB-P 2108</v>
      </c>
      <c r="O4975" s="132" t="str">
        <f>IFERROR(IFERROR(INDEX(Кат!$B:$B,MATCH($N4975,Кат!$I:$I,0)),INDEX(Торг!$B:$B,MATCH($N4975,Торг!$I:$I,0))),"")</f>
        <v/>
      </c>
    </row>
    <row r="4976" spans="1:15" outlineLevel="1">
      <c r="A4976" t="s">
        <v>17650</v>
      </c>
      <c r="C4976" s="191" t="s">
        <v>6935</v>
      </c>
      <c r="E4976" t="s">
        <v>6936</v>
      </c>
      <c r="F4976" t="s">
        <v>526</v>
      </c>
      <c r="G4976" t="s">
        <v>399</v>
      </c>
      <c r="H4976">
        <v>1320</v>
      </c>
      <c r="J4976" t="s">
        <v>22634</v>
      </c>
      <c r="K4976" s="132" t="str">
        <f>IFERROR(IFERROR(INDEX(Кат!$O:$O,MATCH($C4976,Кат!$I:$I,0)),INDEX(Торг!$L:$L,MATCH($C4976,Торг!$I:$I,0))),"")</f>
        <v/>
      </c>
      <c r="L4976" s="132" t="str">
        <f>IFERROR(IFERROR(INDEX(Кат!$A:$A,MATCH($C4976,Кат!$I:$I,0)),INDEX(Торг!$A:$A,MATCH($C4976,Торг!$I:$I,0))),"")</f>
        <v/>
      </c>
      <c r="M4976" s="132" t="str">
        <f>IFERROR(IFERROR(INDEX(Кат!$B:$B,MATCH($C4976,Кат!$I:$I,0)),INDEX(Торг!$B:$B,MATCH($C4976,Торг!$I:$I,0))),"")</f>
        <v/>
      </c>
      <c r="N4976" s="132" t="str">
        <f t="shared" si="77"/>
        <v>PILENGA HB-P 2121</v>
      </c>
      <c r="O4976" s="132" t="str">
        <f>IFERROR(IFERROR(INDEX(Кат!$B:$B,MATCH($N4976,Кат!$I:$I,0)),INDEX(Торг!$B:$B,MATCH($N4976,Торг!$I:$I,0))),"")</f>
        <v/>
      </c>
    </row>
    <row r="4977" spans="1:15" outlineLevel="1">
      <c r="A4977" t="s">
        <v>17651</v>
      </c>
      <c r="C4977" s="191" t="s">
        <v>6937</v>
      </c>
      <c r="E4977" t="s">
        <v>6938</v>
      </c>
      <c r="F4977" t="s">
        <v>526</v>
      </c>
      <c r="G4977" t="s">
        <v>399</v>
      </c>
      <c r="H4977">
        <v>1420</v>
      </c>
      <c r="J4977" t="s">
        <v>22634</v>
      </c>
      <c r="K4977" s="132" t="str">
        <f>IFERROR(IFERROR(INDEX(Кат!$O:$O,MATCH($C4977,Кат!$I:$I,0)),INDEX(Торг!$L:$L,MATCH($C4977,Торг!$I:$I,0))),"")</f>
        <v/>
      </c>
      <c r="L4977" s="132" t="str">
        <f>IFERROR(IFERROR(INDEX(Кат!$A:$A,MATCH($C4977,Кат!$I:$I,0)),INDEX(Торг!$A:$A,MATCH($C4977,Торг!$I:$I,0))),"")</f>
        <v/>
      </c>
      <c r="M4977" s="132" t="str">
        <f>IFERROR(IFERROR(INDEX(Кат!$B:$B,MATCH($C4977,Кат!$I:$I,0)),INDEX(Торг!$B:$B,MATCH($C4977,Торг!$I:$I,0))),"")</f>
        <v/>
      </c>
      <c r="N4977" s="132" t="str">
        <f t="shared" si="77"/>
        <v>PILENGA HB-P 2123</v>
      </c>
      <c r="O4977" s="132" t="str">
        <f>IFERROR(IFERROR(INDEX(Кат!$B:$B,MATCH($N4977,Кат!$I:$I,0)),INDEX(Торг!$B:$B,MATCH($N4977,Торг!$I:$I,0))),"")</f>
        <v/>
      </c>
    </row>
    <row r="4978" spans="1:15" outlineLevel="1">
      <c r="A4978" t="s">
        <v>17652</v>
      </c>
      <c r="C4978" s="191" t="s">
        <v>6939</v>
      </c>
      <c r="E4978" t="s">
        <v>6940</v>
      </c>
      <c r="F4978" t="s">
        <v>526</v>
      </c>
      <c r="G4978" t="s">
        <v>399</v>
      </c>
      <c r="H4978">
        <v>3670</v>
      </c>
      <c r="J4978" t="s">
        <v>22634</v>
      </c>
      <c r="K4978" s="132" t="str">
        <f>IFERROR(IFERROR(INDEX(Кат!$O:$O,MATCH($C4978,Кат!$I:$I,0)),INDEX(Торг!$L:$L,MATCH($C4978,Торг!$I:$I,0))),"")</f>
        <v/>
      </c>
      <c r="L4978" s="132" t="str">
        <f>IFERROR(IFERROR(INDEX(Кат!$A:$A,MATCH($C4978,Кат!$I:$I,0)),INDEX(Торг!$A:$A,MATCH($C4978,Торг!$I:$I,0))),"")</f>
        <v/>
      </c>
      <c r="M4978" s="132" t="str">
        <f>IFERROR(IFERROR(INDEX(Кат!$B:$B,MATCH($C4978,Кат!$I:$I,0)),INDEX(Торг!$B:$B,MATCH($C4978,Торг!$I:$I,0))),"")</f>
        <v/>
      </c>
      <c r="N4978" s="132" t="str">
        <f t="shared" si="77"/>
        <v>PILENGA HB-P 2318</v>
      </c>
      <c r="O4978" s="132" t="str">
        <f>IFERROR(IFERROR(INDEX(Кат!$B:$B,MATCH($N4978,Кат!$I:$I,0)),INDEX(Торг!$B:$B,MATCH($N4978,Торг!$I:$I,0))),"")</f>
        <v/>
      </c>
    </row>
    <row r="4979" spans="1:15" outlineLevel="1">
      <c r="A4979" t="s">
        <v>24171</v>
      </c>
      <c r="C4979" s="191"/>
      <c r="E4979" t="s">
        <v>23910</v>
      </c>
      <c r="J4979" t="s">
        <v>22634</v>
      </c>
      <c r="K4979" s="132" t="str">
        <f>IFERROR(IFERROR(INDEX(Кат!$O:$O,MATCH($C4979,Кат!$I:$I,0)),INDEX(Торг!$L:$L,MATCH($C4979,Торг!$I:$I,0))),"")</f>
        <v/>
      </c>
      <c r="L4979" s="132" t="str">
        <f>IFERROR(IFERROR(INDEX(Кат!$A:$A,MATCH($C4979,Кат!$I:$I,0)),INDEX(Торг!$A:$A,MATCH($C4979,Торг!$I:$I,0))),"")</f>
        <v/>
      </c>
      <c r="M4979" s="132" t="str">
        <f>IFERROR(IFERROR(INDEX(Кат!$B:$B,MATCH($C4979,Кат!$I:$I,0)),INDEX(Торг!$B:$B,MATCH($C4979,Торг!$I:$I,0))),"")</f>
        <v/>
      </c>
      <c r="N4979" s="132" t="str">
        <f t="shared" si="77"/>
        <v xml:space="preserve"> </v>
      </c>
      <c r="O4979" s="132" t="str">
        <f>IFERROR(IFERROR(INDEX(Кат!$B:$B,MATCH($N4979,Кат!$I:$I,0)),INDEX(Торг!$B:$B,MATCH($N4979,Торг!$I:$I,0))),"")</f>
        <v/>
      </c>
    </row>
    <row r="4980" spans="1:15">
      <c r="A4980" t="s">
        <v>17653</v>
      </c>
      <c r="C4980" s="191" t="s">
        <v>6941</v>
      </c>
      <c r="E4980" t="s">
        <v>6942</v>
      </c>
      <c r="F4980" t="s">
        <v>526</v>
      </c>
      <c r="G4980" t="s">
        <v>375</v>
      </c>
      <c r="H4980">
        <v>5470</v>
      </c>
      <c r="J4980" t="s">
        <v>22634</v>
      </c>
      <c r="K4980" s="132" t="str">
        <f>IFERROR(IFERROR(INDEX(Кат!$O:$O,MATCH($C4980,Кат!$I:$I,0)),INDEX(Торг!$L:$L,MATCH($C4980,Торг!$I:$I,0))),"")</f>
        <v/>
      </c>
      <c r="L4980" s="132" t="str">
        <f>IFERROR(IFERROR(INDEX(Кат!$A:$A,MATCH($C4980,Кат!$I:$I,0)),INDEX(Торг!$A:$A,MATCH($C4980,Торг!$I:$I,0))),"")</f>
        <v/>
      </c>
      <c r="M4980" s="132" t="str">
        <f>IFERROR(IFERROR(INDEX(Кат!$B:$B,MATCH($C4980,Кат!$I:$I,0)),INDEX(Торг!$B:$B,MATCH($C4980,Торг!$I:$I,0))),"")</f>
        <v/>
      </c>
      <c r="N4980" s="132" t="str">
        <f t="shared" si="77"/>
        <v>PILENGA CK-P 4004 XR</v>
      </c>
      <c r="O4980" s="132" t="str">
        <f>IFERROR(IFERROR(INDEX(Кат!$B:$B,MATCH($N4980,Кат!$I:$I,0)),INDEX(Торг!$B:$B,MATCH($N4980,Торг!$I:$I,0))),"")</f>
        <v/>
      </c>
    </row>
    <row r="4981" spans="1:15" outlineLevel="1">
      <c r="A4981" t="s">
        <v>17654</v>
      </c>
      <c r="C4981" s="191" t="s">
        <v>6943</v>
      </c>
      <c r="E4981" t="s">
        <v>6944</v>
      </c>
      <c r="F4981" t="s">
        <v>526</v>
      </c>
      <c r="G4981" t="s">
        <v>375</v>
      </c>
      <c r="H4981">
        <v>5170</v>
      </c>
      <c r="J4981" t="s">
        <v>22634</v>
      </c>
      <c r="K4981" s="132" t="str">
        <f>IFERROR(IFERROR(INDEX(Кат!$O:$O,MATCH($C4981,Кат!$I:$I,0)),INDEX(Торг!$L:$L,MATCH($C4981,Торг!$I:$I,0))),"")</f>
        <v/>
      </c>
      <c r="L4981" s="132" t="str">
        <f>IFERROR(IFERROR(INDEX(Кат!$A:$A,MATCH($C4981,Кат!$I:$I,0)),INDEX(Торг!$A:$A,MATCH($C4981,Торг!$I:$I,0))),"")</f>
        <v/>
      </c>
      <c r="M4981" s="132" t="str">
        <f>IFERROR(IFERROR(INDEX(Кат!$B:$B,MATCH($C4981,Кат!$I:$I,0)),INDEX(Торг!$B:$B,MATCH($C4981,Торг!$I:$I,0))),"")</f>
        <v/>
      </c>
      <c r="N4981" s="132" t="str">
        <f t="shared" si="77"/>
        <v>PILENGA CK-P 4005 XR</v>
      </c>
      <c r="O4981" s="132" t="str">
        <f>IFERROR(IFERROR(INDEX(Кат!$B:$B,MATCH($N4981,Кат!$I:$I,0)),INDEX(Торг!$B:$B,MATCH($N4981,Торг!$I:$I,0))),"")</f>
        <v/>
      </c>
    </row>
    <row r="4982" spans="1:15" outlineLevel="1">
      <c r="A4982" t="s">
        <v>28860</v>
      </c>
      <c r="C4982" s="191" t="s">
        <v>28861</v>
      </c>
      <c r="E4982" t="s">
        <v>28862</v>
      </c>
      <c r="F4982" t="s">
        <v>526</v>
      </c>
      <c r="G4982" t="s">
        <v>375</v>
      </c>
      <c r="H4982">
        <v>5010</v>
      </c>
      <c r="J4982" t="s">
        <v>22634</v>
      </c>
      <c r="K4982" s="132" t="str">
        <f>IFERROR(IFERROR(INDEX(Кат!$O:$O,MATCH($C4982,Кат!$I:$I,0)),INDEX(Торг!$L:$L,MATCH($C4982,Торг!$I:$I,0))),"")</f>
        <v/>
      </c>
      <c r="L4982" s="132" t="str">
        <f>IFERROR(IFERROR(INDEX(Кат!$A:$A,MATCH($C4982,Кат!$I:$I,0)),INDEX(Торг!$A:$A,MATCH($C4982,Торг!$I:$I,0))),"")</f>
        <v/>
      </c>
      <c r="M4982" s="132" t="str">
        <f>IFERROR(IFERROR(INDEX(Кат!$B:$B,MATCH($C4982,Кат!$I:$I,0)),INDEX(Торг!$B:$B,MATCH($C4982,Торг!$I:$I,0))),"")</f>
        <v/>
      </c>
      <c r="N4982" s="132" t="str">
        <f t="shared" si="77"/>
        <v>PILENGA CK-P 4120</v>
      </c>
      <c r="O4982" s="132" t="str">
        <f>IFERROR(IFERROR(INDEX(Кат!$B:$B,MATCH($N4982,Кат!$I:$I,0)),INDEX(Торг!$B:$B,MATCH($N4982,Торг!$I:$I,0))),"")</f>
        <v/>
      </c>
    </row>
    <row r="4983" spans="1:15" outlineLevel="1">
      <c r="A4983" t="s">
        <v>17655</v>
      </c>
      <c r="C4983" s="191" t="s">
        <v>6945</v>
      </c>
      <c r="E4983" t="s">
        <v>6946</v>
      </c>
      <c r="F4983" t="s">
        <v>526</v>
      </c>
      <c r="G4983" t="s">
        <v>375</v>
      </c>
      <c r="H4983">
        <v>3730</v>
      </c>
      <c r="J4983" t="s">
        <v>22634</v>
      </c>
      <c r="K4983" s="132" t="str">
        <f>IFERROR(IFERROR(INDEX(Кат!$O:$O,MATCH($C4983,Кат!$I:$I,0)),INDEX(Торг!$L:$L,MATCH($C4983,Торг!$I:$I,0))),"")</f>
        <v/>
      </c>
      <c r="L4983" s="132" t="str">
        <f>IFERROR(IFERROR(INDEX(Кат!$A:$A,MATCH($C4983,Кат!$I:$I,0)),INDEX(Торг!$A:$A,MATCH($C4983,Торг!$I:$I,0))),"")</f>
        <v/>
      </c>
      <c r="M4983" s="132" t="str">
        <f>IFERROR(IFERROR(INDEX(Кат!$B:$B,MATCH($C4983,Кат!$I:$I,0)),INDEX(Торг!$B:$B,MATCH($C4983,Торг!$I:$I,0))),"")</f>
        <v/>
      </c>
      <c r="N4983" s="132" t="str">
        <f t="shared" si="77"/>
        <v>PILENGA CK-P 4007</v>
      </c>
      <c r="O4983" s="132" t="str">
        <f>IFERROR(IFERROR(INDEX(Кат!$B:$B,MATCH($N4983,Кат!$I:$I,0)),INDEX(Торг!$B:$B,MATCH($N4983,Торг!$I:$I,0))),"")</f>
        <v/>
      </c>
    </row>
    <row r="4984" spans="1:15" outlineLevel="1">
      <c r="A4984" t="s">
        <v>17656</v>
      </c>
      <c r="C4984" s="191" t="s">
        <v>6947</v>
      </c>
      <c r="E4984" t="s">
        <v>6948</v>
      </c>
      <c r="F4984" t="s">
        <v>526</v>
      </c>
      <c r="G4984" t="s">
        <v>375</v>
      </c>
      <c r="H4984">
        <v>3520</v>
      </c>
      <c r="J4984" t="s">
        <v>22634</v>
      </c>
      <c r="K4984" s="132" t="str">
        <f>IFERROR(IFERROR(INDEX(Кат!$O:$O,MATCH($C4984,Кат!$I:$I,0)),INDEX(Торг!$L:$L,MATCH($C4984,Торг!$I:$I,0))),"")</f>
        <v/>
      </c>
      <c r="L4984" s="132" t="str">
        <f>IFERROR(IFERROR(INDEX(Кат!$A:$A,MATCH($C4984,Кат!$I:$I,0)),INDEX(Торг!$A:$A,MATCH($C4984,Торг!$I:$I,0))),"")</f>
        <v/>
      </c>
      <c r="M4984" s="132" t="str">
        <f>IFERROR(IFERROR(INDEX(Кат!$B:$B,MATCH($C4984,Кат!$I:$I,0)),INDEX(Торг!$B:$B,MATCH($C4984,Торг!$I:$I,0))),"")</f>
        <v/>
      </c>
      <c r="N4984" s="132" t="str">
        <f t="shared" si="77"/>
        <v>PILENGA CK-P 4004</v>
      </c>
      <c r="O4984" s="132" t="str">
        <f>IFERROR(IFERROR(INDEX(Кат!$B:$B,MATCH($N4984,Кат!$I:$I,0)),INDEX(Торг!$B:$B,MATCH($N4984,Торг!$I:$I,0))),"")</f>
        <v/>
      </c>
    </row>
    <row r="4985" spans="1:15" outlineLevel="1">
      <c r="A4985" t="s">
        <v>17657</v>
      </c>
      <c r="C4985" s="191" t="s">
        <v>6949</v>
      </c>
      <c r="E4985" t="s">
        <v>6950</v>
      </c>
      <c r="F4985" t="s">
        <v>526</v>
      </c>
      <c r="G4985" t="s">
        <v>375</v>
      </c>
      <c r="H4985">
        <v>3670</v>
      </c>
      <c r="J4985" t="s">
        <v>22634</v>
      </c>
      <c r="K4985" s="132" t="str">
        <f>IFERROR(IFERROR(INDEX(Кат!$O:$O,MATCH($C4985,Кат!$I:$I,0)),INDEX(Торг!$L:$L,MATCH($C4985,Торг!$I:$I,0))),"")</f>
        <v/>
      </c>
      <c r="L4985" s="132" t="str">
        <f>IFERROR(IFERROR(INDEX(Кат!$A:$A,MATCH($C4985,Кат!$I:$I,0)),INDEX(Торг!$A:$A,MATCH($C4985,Торг!$I:$I,0))),"")</f>
        <v/>
      </c>
      <c r="M4985" s="132" t="str">
        <f>IFERROR(IFERROR(INDEX(Кат!$B:$B,MATCH($C4985,Кат!$I:$I,0)),INDEX(Торг!$B:$B,MATCH($C4985,Торг!$I:$I,0))),"")</f>
        <v/>
      </c>
      <c r="N4985" s="132" t="str">
        <f t="shared" si="77"/>
        <v>PILENGA CK-P 4005</v>
      </c>
      <c r="O4985" s="132" t="str">
        <f>IFERROR(IFERROR(INDEX(Кат!$B:$B,MATCH($N4985,Кат!$I:$I,0)),INDEX(Торг!$B:$B,MATCH($N4985,Торг!$I:$I,0))),"")</f>
        <v/>
      </c>
    </row>
    <row r="4986" spans="1:15" outlineLevel="1">
      <c r="A4986" t="s">
        <v>17658</v>
      </c>
      <c r="C4986" s="191" t="s">
        <v>6951</v>
      </c>
      <c r="E4986" t="s">
        <v>6952</v>
      </c>
      <c r="F4986" t="s">
        <v>526</v>
      </c>
      <c r="G4986" t="s">
        <v>375</v>
      </c>
      <c r="H4986">
        <v>4860</v>
      </c>
      <c r="J4986" t="s">
        <v>22634</v>
      </c>
      <c r="K4986" s="132" t="str">
        <f>IFERROR(IFERROR(INDEX(Кат!$O:$O,MATCH($C4986,Кат!$I:$I,0)),INDEX(Торг!$L:$L,MATCH($C4986,Торг!$I:$I,0))),"")</f>
        <v/>
      </c>
      <c r="L4986" s="132" t="str">
        <f>IFERROR(IFERROR(INDEX(Кат!$A:$A,MATCH($C4986,Кат!$I:$I,0)),INDEX(Торг!$A:$A,MATCH($C4986,Торг!$I:$I,0))),"")</f>
        <v/>
      </c>
      <c r="M4986" s="132" t="str">
        <f>IFERROR(IFERROR(INDEX(Кат!$B:$B,MATCH($C4986,Кат!$I:$I,0)),INDEX(Торг!$B:$B,MATCH($C4986,Торг!$I:$I,0))),"")</f>
        <v/>
      </c>
      <c r="N4986" s="132" t="str">
        <f t="shared" si="77"/>
        <v>PILENGA CK-P 4009</v>
      </c>
      <c r="O4986" s="132" t="str">
        <f>IFERROR(IFERROR(INDEX(Кат!$B:$B,MATCH($N4986,Кат!$I:$I,0)),INDEX(Торг!$B:$B,MATCH($N4986,Торг!$I:$I,0))),"")</f>
        <v/>
      </c>
    </row>
    <row r="4987" spans="1:15" outlineLevel="1">
      <c r="A4987" t="s">
        <v>24172</v>
      </c>
      <c r="C4987" s="191"/>
      <c r="E4987" t="s">
        <v>23764</v>
      </c>
      <c r="J4987" t="s">
        <v>22634</v>
      </c>
      <c r="K4987" s="132" t="str">
        <f>IFERROR(IFERROR(INDEX(Кат!$O:$O,MATCH($C4987,Кат!$I:$I,0)),INDEX(Торг!$L:$L,MATCH($C4987,Торг!$I:$I,0))),"")</f>
        <v/>
      </c>
      <c r="L4987" s="132" t="str">
        <f>IFERROR(IFERROR(INDEX(Кат!$A:$A,MATCH($C4987,Кат!$I:$I,0)),INDEX(Торг!$A:$A,MATCH($C4987,Торг!$I:$I,0))),"")</f>
        <v/>
      </c>
      <c r="M4987" s="132" t="str">
        <f>IFERROR(IFERROR(INDEX(Кат!$B:$B,MATCH($C4987,Кат!$I:$I,0)),INDEX(Торг!$B:$B,MATCH($C4987,Торг!$I:$I,0))),"")</f>
        <v/>
      </c>
      <c r="N4987" s="132" t="str">
        <f t="shared" si="77"/>
        <v xml:space="preserve"> </v>
      </c>
      <c r="O4987" s="132" t="str">
        <f>IFERROR(IFERROR(INDEX(Кат!$B:$B,MATCH($N4987,Кат!$I:$I,0)),INDEX(Торг!$B:$B,MATCH($N4987,Торг!$I:$I,0))),"")</f>
        <v/>
      </c>
    </row>
    <row r="4988" spans="1:15" outlineLevel="1">
      <c r="A4988" t="s">
        <v>17659</v>
      </c>
      <c r="C4988" s="191" t="s">
        <v>6953</v>
      </c>
      <c r="E4988" t="s">
        <v>6954</v>
      </c>
      <c r="F4988" t="s">
        <v>526</v>
      </c>
      <c r="G4988" t="s">
        <v>399</v>
      </c>
      <c r="H4988">
        <v>300</v>
      </c>
      <c r="J4988" t="s">
        <v>22634</v>
      </c>
      <c r="K4988" s="132" t="str">
        <f>IFERROR(IFERROR(INDEX(Кат!$O:$O,MATCH($C4988,Кат!$I:$I,0)),INDEX(Торг!$L:$L,MATCH($C4988,Торг!$I:$I,0))),"")</f>
        <v/>
      </c>
      <c r="L4988" s="132" t="str">
        <f>IFERROR(IFERROR(INDEX(Кат!$A:$A,MATCH($C4988,Кат!$I:$I,0)),INDEX(Торг!$A:$A,MATCH($C4988,Торг!$I:$I,0))),"")</f>
        <v/>
      </c>
      <c r="M4988" s="132" t="str">
        <f>IFERROR(IFERROR(INDEX(Кат!$B:$B,MATCH($C4988,Кат!$I:$I,0)),INDEX(Торг!$B:$B,MATCH($C4988,Торг!$I:$I,0))),"")</f>
        <v/>
      </c>
      <c r="N4988" s="132" t="str">
        <f t="shared" si="77"/>
        <v>PILENGA TT-P 4017</v>
      </c>
      <c r="O4988" s="132" t="str">
        <f>IFERROR(IFERROR(INDEX(Кат!$B:$B,MATCH($N4988,Кат!$I:$I,0)),INDEX(Торг!$B:$B,MATCH($N4988,Торг!$I:$I,0))),"")</f>
        <v/>
      </c>
    </row>
    <row r="4989" spans="1:15" outlineLevel="1">
      <c r="A4989" t="s">
        <v>30628</v>
      </c>
      <c r="C4989" s="191" t="s">
        <v>30629</v>
      </c>
      <c r="E4989" t="s">
        <v>30630</v>
      </c>
      <c r="F4989" t="s">
        <v>526</v>
      </c>
      <c r="G4989" t="s">
        <v>399</v>
      </c>
      <c r="H4989">
        <v>350</v>
      </c>
      <c r="J4989" t="s">
        <v>22634</v>
      </c>
      <c r="K4989" s="132" t="str">
        <f>IFERROR(IFERROR(INDEX(Кат!$O:$O,MATCH($C4989,Кат!$I:$I,0)),INDEX(Торг!$L:$L,MATCH($C4989,Торг!$I:$I,0))),"")</f>
        <v/>
      </c>
      <c r="L4989" s="132" t="str">
        <f>IFERROR(IFERROR(INDEX(Кат!$A:$A,MATCH($C4989,Кат!$I:$I,0)),INDEX(Торг!$A:$A,MATCH($C4989,Торг!$I:$I,0))),"")</f>
        <v/>
      </c>
      <c r="M4989" s="132" t="str">
        <f>IFERROR(IFERROR(INDEX(Кат!$B:$B,MATCH($C4989,Кат!$I:$I,0)),INDEX(Торг!$B:$B,MATCH($C4989,Торг!$I:$I,0))),"")</f>
        <v/>
      </c>
      <c r="N4989" s="132" t="str">
        <f t="shared" si="77"/>
        <v>PILENGA TT-P 4004</v>
      </c>
      <c r="O4989" s="132" t="str">
        <f>IFERROR(IFERROR(INDEX(Кат!$B:$B,MATCH($N4989,Кат!$I:$I,0)),INDEX(Торг!$B:$B,MATCH($N4989,Торг!$I:$I,0))),"")</f>
        <v/>
      </c>
    </row>
    <row r="4990" spans="1:15" outlineLevel="1">
      <c r="A4990" t="s">
        <v>24173</v>
      </c>
      <c r="C4990" s="191"/>
      <c r="E4990" t="s">
        <v>23913</v>
      </c>
      <c r="J4990" t="s">
        <v>22634</v>
      </c>
      <c r="K4990" s="132" t="str">
        <f>IFERROR(IFERROR(INDEX(Кат!$O:$O,MATCH($C4990,Кат!$I:$I,0)),INDEX(Торг!$L:$L,MATCH($C4990,Торг!$I:$I,0))),"")</f>
        <v/>
      </c>
      <c r="L4990" s="132" t="str">
        <f>IFERROR(IFERROR(INDEX(Кат!$A:$A,MATCH($C4990,Кат!$I:$I,0)),INDEX(Торг!$A:$A,MATCH($C4990,Торг!$I:$I,0))),"")</f>
        <v/>
      </c>
      <c r="M4990" s="132" t="str">
        <f>IFERROR(IFERROR(INDEX(Кат!$B:$B,MATCH($C4990,Кат!$I:$I,0)),INDEX(Торг!$B:$B,MATCH($C4990,Торг!$I:$I,0))),"")</f>
        <v/>
      </c>
      <c r="N4990" s="132" t="str">
        <f t="shared" si="77"/>
        <v xml:space="preserve"> </v>
      </c>
      <c r="O4990" s="132" t="str">
        <f>IFERROR(IFERROR(INDEX(Кат!$B:$B,MATCH($N4990,Кат!$I:$I,0)),INDEX(Торг!$B:$B,MATCH($N4990,Торг!$I:$I,0))),"")</f>
        <v/>
      </c>
    </row>
    <row r="4991" spans="1:15" outlineLevel="1">
      <c r="A4991" t="s">
        <v>17660</v>
      </c>
      <c r="C4991" s="191" t="s">
        <v>6955</v>
      </c>
      <c r="E4991" t="s">
        <v>6956</v>
      </c>
      <c r="F4991" t="s">
        <v>526</v>
      </c>
      <c r="G4991" t="s">
        <v>375</v>
      </c>
      <c r="H4991">
        <v>5440</v>
      </c>
      <c r="J4991" t="s">
        <v>22634</v>
      </c>
      <c r="K4991" s="132" t="str">
        <f>IFERROR(IFERROR(INDEX(Кат!$O:$O,MATCH($C4991,Кат!$I:$I,0)),INDEX(Торг!$L:$L,MATCH($C4991,Торг!$I:$I,0))),"")</f>
        <v/>
      </c>
      <c r="L4991" s="132" t="str">
        <f>IFERROR(IFERROR(INDEX(Кат!$A:$A,MATCH($C4991,Кат!$I:$I,0)),INDEX(Торг!$A:$A,MATCH($C4991,Торг!$I:$I,0))),"")</f>
        <v/>
      </c>
      <c r="M4991" s="132" t="str">
        <f>IFERROR(IFERROR(INDEX(Кат!$B:$B,MATCH($C4991,Кат!$I:$I,0)),INDEX(Торг!$B:$B,MATCH($C4991,Торг!$I:$I,0))),"")</f>
        <v/>
      </c>
      <c r="N4991" s="132" t="str">
        <f t="shared" si="77"/>
        <v>PILENGA 6220/1</v>
      </c>
      <c r="O4991" s="132" t="str">
        <f>IFERROR(IFERROR(INDEX(Кат!$B:$B,MATCH($N4991,Кат!$I:$I,0)),INDEX(Торг!$B:$B,MATCH($N4991,Торг!$I:$I,0))),"")</f>
        <v/>
      </c>
    </row>
    <row r="4992" spans="1:15">
      <c r="A4992" t="s">
        <v>24174</v>
      </c>
      <c r="C4992" s="191"/>
      <c r="E4992" t="s">
        <v>23484</v>
      </c>
      <c r="J4992" t="s">
        <v>22634</v>
      </c>
      <c r="K4992" s="132" t="str">
        <f>IFERROR(IFERROR(INDEX(Кат!$O:$O,MATCH($C4992,Кат!$I:$I,0)),INDEX(Торг!$L:$L,MATCH($C4992,Торг!$I:$I,0))),"")</f>
        <v/>
      </c>
      <c r="L4992" s="132" t="str">
        <f>IFERROR(IFERROR(INDEX(Кат!$A:$A,MATCH($C4992,Кат!$I:$I,0)),INDEX(Торг!$A:$A,MATCH($C4992,Торг!$I:$I,0))),"")</f>
        <v/>
      </c>
      <c r="M4992" s="132" t="str">
        <f>IFERROR(IFERROR(INDEX(Кат!$B:$B,MATCH($C4992,Кат!$I:$I,0)),INDEX(Торг!$B:$B,MATCH($C4992,Торг!$I:$I,0))),"")</f>
        <v/>
      </c>
      <c r="N4992" s="132" t="str">
        <f t="shared" si="77"/>
        <v xml:space="preserve"> </v>
      </c>
      <c r="O4992" s="132" t="str">
        <f>IFERROR(IFERROR(INDEX(Кат!$B:$B,MATCH($N4992,Кат!$I:$I,0)),INDEX(Торг!$B:$B,MATCH($N4992,Торг!$I:$I,0))),"")</f>
        <v/>
      </c>
    </row>
    <row r="4993" spans="1:15" outlineLevel="1">
      <c r="A4993" t="s">
        <v>17661</v>
      </c>
      <c r="C4993" s="191" t="s">
        <v>6957</v>
      </c>
      <c r="E4993" t="s">
        <v>6958</v>
      </c>
      <c r="F4993" t="s">
        <v>526</v>
      </c>
      <c r="G4993" t="s">
        <v>375</v>
      </c>
      <c r="H4993">
        <v>1090</v>
      </c>
      <c r="J4993" t="s">
        <v>22634</v>
      </c>
      <c r="K4993" s="132" t="str">
        <f>IFERROR(IFERROR(INDEX(Кат!$O:$O,MATCH($C4993,Кат!$I:$I,0)),INDEX(Торг!$L:$L,MATCH($C4993,Торг!$I:$I,0))),"")</f>
        <v/>
      </c>
      <c r="L4993" s="132" t="str">
        <f>IFERROR(IFERROR(INDEX(Кат!$A:$A,MATCH($C4993,Кат!$I:$I,0)),INDEX(Торг!$A:$A,MATCH($C4993,Торг!$I:$I,0))),"")</f>
        <v/>
      </c>
      <c r="M4993" s="132" t="str">
        <f>IFERROR(IFERROR(INDEX(Кат!$B:$B,MATCH($C4993,Кат!$I:$I,0)),INDEX(Торг!$B:$B,MATCH($C4993,Торг!$I:$I,0))),"")</f>
        <v/>
      </c>
      <c r="N4993" s="132" t="str">
        <f t="shared" si="77"/>
        <v>PILENGA BS-P 8831</v>
      </c>
      <c r="O4993" s="132" t="str">
        <f>IFERROR(IFERROR(INDEX(Кат!$B:$B,MATCH($N4993,Кат!$I:$I,0)),INDEX(Торг!$B:$B,MATCH($N4993,Торг!$I:$I,0))),"")</f>
        <v/>
      </c>
    </row>
    <row r="4994" spans="1:15">
      <c r="A4994" t="s">
        <v>17662</v>
      </c>
      <c r="C4994" s="191" t="s">
        <v>2520</v>
      </c>
      <c r="E4994" t="s">
        <v>6959</v>
      </c>
      <c r="F4994" t="s">
        <v>526</v>
      </c>
      <c r="G4994" t="s">
        <v>375</v>
      </c>
      <c r="H4994">
        <v>1140</v>
      </c>
      <c r="J4994" t="s">
        <v>22634</v>
      </c>
      <c r="K4994" s="132" t="str">
        <f>IFERROR(IFERROR(INDEX(Кат!$O:$O,MATCH($C4994,Кат!$I:$I,0)),INDEX(Торг!$L:$L,MATCH($C4994,Торг!$I:$I,0))),"")</f>
        <v/>
      </c>
      <c r="L4994" s="132" t="str">
        <f>IFERROR(IFERROR(INDEX(Кат!$A:$A,MATCH($C4994,Кат!$I:$I,0)),INDEX(Торг!$A:$A,MATCH($C4994,Торг!$I:$I,0))),"")</f>
        <v/>
      </c>
      <c r="M4994" s="132" t="str">
        <f>IFERROR(IFERROR(INDEX(Кат!$B:$B,MATCH($C4994,Кат!$I:$I,0)),INDEX(Торг!$B:$B,MATCH($C4994,Торг!$I:$I,0))),"")</f>
        <v/>
      </c>
      <c r="N4994" s="132" t="str">
        <f t="shared" si="77"/>
        <v>PILENGA BS-P 8455</v>
      </c>
      <c r="O4994" s="132" t="str">
        <f>IFERROR(IFERROR(INDEX(Кат!$B:$B,MATCH($N4994,Кат!$I:$I,0)),INDEX(Торг!$B:$B,MATCH($N4994,Торг!$I:$I,0))),"")</f>
        <v/>
      </c>
    </row>
    <row r="4995" spans="1:15" outlineLevel="1">
      <c r="A4995" t="s">
        <v>17663</v>
      </c>
      <c r="C4995" s="191" t="s">
        <v>2516</v>
      </c>
      <c r="E4995" t="s">
        <v>2517</v>
      </c>
      <c r="F4995" t="s">
        <v>526</v>
      </c>
      <c r="G4995" t="s">
        <v>375</v>
      </c>
      <c r="H4995">
        <v>1350</v>
      </c>
      <c r="J4995" t="s">
        <v>22634</v>
      </c>
      <c r="K4995" s="132" t="str">
        <f>IFERROR(IFERROR(INDEX(Кат!$O:$O,MATCH($C4995,Кат!$I:$I,0)),INDEX(Торг!$L:$L,MATCH($C4995,Торг!$I:$I,0))),"")</f>
        <v/>
      </c>
      <c r="L4995" s="132" t="str">
        <f>IFERROR(IFERROR(INDEX(Кат!$A:$A,MATCH($C4995,Кат!$I:$I,0)),INDEX(Торг!$A:$A,MATCH($C4995,Торг!$I:$I,0))),"")</f>
        <v/>
      </c>
      <c r="M4995" s="132" t="str">
        <f>IFERROR(IFERROR(INDEX(Кат!$B:$B,MATCH($C4995,Кат!$I:$I,0)),INDEX(Торг!$B:$B,MATCH($C4995,Торг!$I:$I,0))),"")</f>
        <v/>
      </c>
      <c r="N4995" s="132" t="str">
        <f t="shared" si="77"/>
        <v>PILENGA BS-P 8456</v>
      </c>
      <c r="O4995" s="132" t="str">
        <f>IFERROR(IFERROR(INDEX(Кат!$B:$B,MATCH($N4995,Кат!$I:$I,0)),INDEX(Торг!$B:$B,MATCH($N4995,Торг!$I:$I,0))),"")</f>
        <v/>
      </c>
    </row>
    <row r="4996" spans="1:15" outlineLevel="1">
      <c r="A4996" t="s">
        <v>17664</v>
      </c>
      <c r="C4996" s="191" t="s">
        <v>6960</v>
      </c>
      <c r="E4996" t="s">
        <v>6961</v>
      </c>
      <c r="F4996" t="s">
        <v>526</v>
      </c>
      <c r="G4996" t="s">
        <v>375</v>
      </c>
      <c r="H4996">
        <v>750</v>
      </c>
      <c r="J4996" t="s">
        <v>22634</v>
      </c>
      <c r="K4996" s="132" t="str">
        <f>IFERROR(IFERROR(INDEX(Кат!$O:$O,MATCH($C4996,Кат!$I:$I,0)),INDEX(Торг!$L:$L,MATCH($C4996,Торг!$I:$I,0))),"")</f>
        <v/>
      </c>
      <c r="L4996" s="132" t="str">
        <f>IFERROR(IFERROR(INDEX(Кат!$A:$A,MATCH($C4996,Кат!$I:$I,0)),INDEX(Торг!$A:$A,MATCH($C4996,Торг!$I:$I,0))),"")</f>
        <v/>
      </c>
      <c r="M4996" s="132" t="str">
        <f>IFERROR(IFERROR(INDEX(Кат!$B:$B,MATCH($C4996,Кат!$I:$I,0)),INDEX(Торг!$B:$B,MATCH($C4996,Торг!$I:$I,0))),"")</f>
        <v/>
      </c>
      <c r="N4996" s="132" t="str">
        <f t="shared" si="77"/>
        <v>PILENGA FD-P 3069</v>
      </c>
      <c r="O4996" s="132" t="str">
        <f>IFERROR(IFERROR(INDEX(Кат!$B:$B,MATCH($N4996,Кат!$I:$I,0)),INDEX(Торг!$B:$B,MATCH($N4996,Торг!$I:$I,0))),"")</f>
        <v/>
      </c>
    </row>
    <row r="4997" spans="1:15" outlineLevel="1">
      <c r="A4997" t="s">
        <v>17665</v>
      </c>
      <c r="C4997" s="191" t="s">
        <v>6962</v>
      </c>
      <c r="E4997" t="s">
        <v>6963</v>
      </c>
      <c r="F4997" t="s">
        <v>526</v>
      </c>
      <c r="G4997" t="s">
        <v>399</v>
      </c>
      <c r="H4997">
        <v>810</v>
      </c>
      <c r="J4997" t="s">
        <v>22634</v>
      </c>
      <c r="K4997" s="132" t="str">
        <f>IFERROR(IFERROR(INDEX(Кат!$O:$O,MATCH($C4997,Кат!$I:$I,0)),INDEX(Торг!$L:$L,MATCH($C4997,Торг!$I:$I,0))),"")</f>
        <v/>
      </c>
      <c r="L4997" s="132" t="str">
        <f>IFERROR(IFERROR(INDEX(Кат!$A:$A,MATCH($C4997,Кат!$I:$I,0)),INDEX(Торг!$A:$A,MATCH($C4997,Торг!$I:$I,0))),"")</f>
        <v/>
      </c>
      <c r="M4997" s="132" t="str">
        <f>IFERROR(IFERROR(INDEX(Кат!$B:$B,MATCH($C4997,Кат!$I:$I,0)),INDEX(Торг!$B:$B,MATCH($C4997,Торг!$I:$I,0))),"")</f>
        <v/>
      </c>
      <c r="N4997" s="132" t="str">
        <f t="shared" si="77"/>
        <v>PILENGA FD-P 3314</v>
      </c>
      <c r="O4997" s="132" t="str">
        <f>IFERROR(IFERROR(INDEX(Кат!$B:$B,MATCH($N4997,Кат!$I:$I,0)),INDEX(Торг!$B:$B,MATCH($N4997,Торг!$I:$I,0))),"")</f>
        <v/>
      </c>
    </row>
    <row r="4998" spans="1:15" outlineLevel="1">
      <c r="A4998" t="s">
        <v>27104</v>
      </c>
      <c r="C4998" s="191" t="s">
        <v>27105</v>
      </c>
      <c r="E4998" t="s">
        <v>27106</v>
      </c>
      <c r="F4998" t="s">
        <v>526</v>
      </c>
      <c r="G4998" t="s">
        <v>375</v>
      </c>
      <c r="H4998">
        <v>960</v>
      </c>
      <c r="J4998" t="s">
        <v>22634</v>
      </c>
      <c r="K4998" s="132" t="str">
        <f>IFERROR(IFERROR(INDEX(Кат!$O:$O,MATCH($C4998,Кат!$I:$I,0)),INDEX(Торг!$L:$L,MATCH($C4998,Торг!$I:$I,0))),"")</f>
        <v/>
      </c>
      <c r="L4998" s="132" t="str">
        <f>IFERROR(IFERROR(INDEX(Кат!$A:$A,MATCH($C4998,Кат!$I:$I,0)),INDEX(Торг!$A:$A,MATCH($C4998,Торг!$I:$I,0))),"")</f>
        <v/>
      </c>
      <c r="M4998" s="132" t="str">
        <f>IFERROR(IFERROR(INDEX(Кат!$B:$B,MATCH($C4998,Кат!$I:$I,0)),INDEX(Торг!$B:$B,MATCH($C4998,Торг!$I:$I,0))),"")</f>
        <v/>
      </c>
      <c r="N4998" s="132" t="str">
        <f t="shared" si="77"/>
        <v>PILENGA BS-P 1001 N</v>
      </c>
      <c r="O4998" s="132" t="str">
        <f>IFERROR(IFERROR(INDEX(Кат!$B:$B,MATCH($N4998,Кат!$I:$I,0)),INDEX(Торг!$B:$B,MATCH($N4998,Торг!$I:$I,0))),"")</f>
        <v/>
      </c>
    </row>
    <row r="4999" spans="1:15">
      <c r="A4999" t="s">
        <v>17666</v>
      </c>
      <c r="C4999" s="191" t="s">
        <v>6964</v>
      </c>
      <c r="E4999" t="s">
        <v>6965</v>
      </c>
      <c r="F4999" t="s">
        <v>526</v>
      </c>
      <c r="G4999" t="s">
        <v>375</v>
      </c>
      <c r="H4999">
        <v>730</v>
      </c>
      <c r="J4999" t="s">
        <v>22634</v>
      </c>
      <c r="K4999" s="132" t="str">
        <f>IFERROR(IFERROR(INDEX(Кат!$O:$O,MATCH($C4999,Кат!$I:$I,0)),INDEX(Торг!$L:$L,MATCH($C4999,Торг!$I:$I,0))),"")</f>
        <v/>
      </c>
      <c r="L4999" s="132" t="str">
        <f>IFERROR(IFERROR(INDEX(Кат!$A:$A,MATCH($C4999,Кат!$I:$I,0)),INDEX(Торг!$A:$A,MATCH($C4999,Торг!$I:$I,0))),"")</f>
        <v/>
      </c>
      <c r="M4999" s="132" t="str">
        <f>IFERROR(IFERROR(INDEX(Кат!$B:$B,MATCH($C4999,Кат!$I:$I,0)),INDEX(Торг!$B:$B,MATCH($C4999,Торг!$I:$I,0))),"")</f>
        <v/>
      </c>
      <c r="N4999" s="132" t="str">
        <f t="shared" si="77"/>
        <v>PILENGA BS-T 1002 N</v>
      </c>
      <c r="O4999" s="132" t="str">
        <f>IFERROR(IFERROR(INDEX(Кат!$B:$B,MATCH($N4999,Кат!$I:$I,0)),INDEX(Торг!$B:$B,MATCH($N4999,Торг!$I:$I,0))),"")</f>
        <v/>
      </c>
    </row>
    <row r="5000" spans="1:15" outlineLevel="1">
      <c r="A5000" t="s">
        <v>17667</v>
      </c>
      <c r="C5000" s="191" t="s">
        <v>6966</v>
      </c>
      <c r="E5000" t="s">
        <v>6967</v>
      </c>
      <c r="F5000" t="s">
        <v>526</v>
      </c>
      <c r="G5000" t="s">
        <v>375</v>
      </c>
      <c r="H5000">
        <v>990</v>
      </c>
      <c r="J5000" t="s">
        <v>22634</v>
      </c>
      <c r="K5000" s="132" t="str">
        <f>IFERROR(IFERROR(INDEX(Кат!$O:$O,MATCH($C5000,Кат!$I:$I,0)),INDEX(Торг!$L:$L,MATCH($C5000,Торг!$I:$I,0))),"")</f>
        <v/>
      </c>
      <c r="L5000" s="132" t="str">
        <f>IFERROR(IFERROR(INDEX(Кат!$A:$A,MATCH($C5000,Кат!$I:$I,0)),INDEX(Торг!$A:$A,MATCH($C5000,Торг!$I:$I,0))),"")</f>
        <v/>
      </c>
      <c r="M5000" s="132" t="str">
        <f>IFERROR(IFERROR(INDEX(Кат!$B:$B,MATCH($C5000,Кат!$I:$I,0)),INDEX(Торг!$B:$B,MATCH($C5000,Торг!$I:$I,0))),"")</f>
        <v/>
      </c>
      <c r="N5000" s="132" t="str">
        <f t="shared" ref="N5000:N5063" si="78">_xlfn.CONCAT(F5000," ",C5000)</f>
        <v>PILENGA BS-P 1108</v>
      </c>
      <c r="O5000" s="132" t="str">
        <f>IFERROR(IFERROR(INDEX(Кат!$B:$B,MATCH($N5000,Кат!$I:$I,0)),INDEX(Торг!$B:$B,MATCH($N5000,Торг!$I:$I,0))),"")</f>
        <v/>
      </c>
    </row>
    <row r="5001" spans="1:15">
      <c r="A5001" t="s">
        <v>17668</v>
      </c>
      <c r="C5001" s="191" t="s">
        <v>2518</v>
      </c>
      <c r="E5001" t="s">
        <v>2519</v>
      </c>
      <c r="F5001" t="s">
        <v>526</v>
      </c>
      <c r="G5001" t="s">
        <v>375</v>
      </c>
      <c r="H5001">
        <v>1050</v>
      </c>
      <c r="J5001" t="s">
        <v>22634</v>
      </c>
      <c r="K5001" s="132" t="str">
        <f>IFERROR(IFERROR(INDEX(Кат!$O:$O,MATCH($C5001,Кат!$I:$I,0)),INDEX(Торг!$L:$L,MATCH($C5001,Торг!$I:$I,0))),"")</f>
        <v/>
      </c>
      <c r="L5001" s="132" t="str">
        <f>IFERROR(IFERROR(INDEX(Кат!$A:$A,MATCH($C5001,Кат!$I:$I,0)),INDEX(Торг!$A:$A,MATCH($C5001,Торг!$I:$I,0))),"")</f>
        <v/>
      </c>
      <c r="M5001" s="132" t="str">
        <f>IFERROR(IFERROR(INDEX(Кат!$B:$B,MATCH($C5001,Кат!$I:$I,0)),INDEX(Торг!$B:$B,MATCH($C5001,Торг!$I:$I,0))),"")</f>
        <v/>
      </c>
      <c r="N5001" s="132" t="str">
        <f t="shared" si="78"/>
        <v>PILENGA BS-P 1105</v>
      </c>
      <c r="O5001" s="132" t="str">
        <f>IFERROR(IFERROR(INDEX(Кат!$B:$B,MATCH($N5001,Кат!$I:$I,0)),INDEX(Торг!$B:$B,MATCH($N5001,Торг!$I:$I,0))),"")</f>
        <v/>
      </c>
    </row>
    <row r="5002" spans="1:15" outlineLevel="1">
      <c r="A5002" t="s">
        <v>17669</v>
      </c>
      <c r="C5002" s="191" t="s">
        <v>6968</v>
      </c>
      <c r="E5002" t="s">
        <v>6969</v>
      </c>
      <c r="F5002" t="s">
        <v>526</v>
      </c>
      <c r="G5002" t="s">
        <v>375</v>
      </c>
      <c r="H5002">
        <v>950</v>
      </c>
      <c r="J5002" t="s">
        <v>22634</v>
      </c>
      <c r="K5002" s="132" t="str">
        <f>IFERROR(IFERROR(INDEX(Кат!$O:$O,MATCH($C5002,Кат!$I:$I,0)),INDEX(Торг!$L:$L,MATCH($C5002,Торг!$I:$I,0))),"")</f>
        <v/>
      </c>
      <c r="L5002" s="132" t="str">
        <f>IFERROR(IFERROR(INDEX(Кат!$A:$A,MATCH($C5002,Кат!$I:$I,0)),INDEX(Торг!$A:$A,MATCH($C5002,Торг!$I:$I,0))),"")</f>
        <v/>
      </c>
      <c r="M5002" s="132" t="str">
        <f>IFERROR(IFERROR(INDEX(Кат!$B:$B,MATCH($C5002,Кат!$I:$I,0)),INDEX(Торг!$B:$B,MATCH($C5002,Торг!$I:$I,0))),"")</f>
        <v/>
      </c>
      <c r="N5002" s="132" t="str">
        <f t="shared" si="78"/>
        <v>PILENGA BS-P 8692</v>
      </c>
      <c r="O5002" s="132" t="str">
        <f>IFERROR(IFERROR(INDEX(Кат!$B:$B,MATCH($N5002,Кат!$I:$I,0)),INDEX(Торг!$B:$B,MATCH($N5002,Торг!$I:$I,0))),"")</f>
        <v/>
      </c>
    </row>
    <row r="5003" spans="1:15" outlineLevel="2">
      <c r="A5003" t="s">
        <v>17670</v>
      </c>
      <c r="C5003" s="191" t="s">
        <v>2520</v>
      </c>
      <c r="E5003" t="s">
        <v>2521</v>
      </c>
      <c r="F5003" t="s">
        <v>526</v>
      </c>
      <c r="G5003" t="s">
        <v>375</v>
      </c>
      <c r="H5003">
        <v>1390</v>
      </c>
      <c r="J5003" t="s">
        <v>22634</v>
      </c>
      <c r="K5003" s="132" t="str">
        <f>IFERROR(IFERROR(INDEX(Кат!$O:$O,MATCH($C5003,Кат!$I:$I,0)),INDEX(Торг!$L:$L,MATCH($C5003,Торг!$I:$I,0))),"")</f>
        <v/>
      </c>
      <c r="L5003" s="132" t="str">
        <f>IFERROR(IFERROR(INDEX(Кат!$A:$A,MATCH($C5003,Кат!$I:$I,0)),INDEX(Торг!$A:$A,MATCH($C5003,Торг!$I:$I,0))),"")</f>
        <v/>
      </c>
      <c r="M5003" s="132" t="str">
        <f>IFERROR(IFERROR(INDEX(Кат!$B:$B,MATCH($C5003,Кат!$I:$I,0)),INDEX(Торг!$B:$B,MATCH($C5003,Торг!$I:$I,0))),"")</f>
        <v/>
      </c>
      <c r="N5003" s="132" t="str">
        <f t="shared" si="78"/>
        <v>PILENGA BS-P 8455</v>
      </c>
      <c r="O5003" s="132" t="str">
        <f>IFERROR(IFERROR(INDEX(Кат!$B:$B,MATCH($N5003,Кат!$I:$I,0)),INDEX(Торг!$B:$B,MATCH($N5003,Торг!$I:$I,0))),"")</f>
        <v/>
      </c>
    </row>
    <row r="5004" spans="1:15" outlineLevel="2">
      <c r="A5004" t="s">
        <v>17671</v>
      </c>
      <c r="C5004" s="191" t="s">
        <v>6970</v>
      </c>
      <c r="E5004" t="s">
        <v>6971</v>
      </c>
      <c r="F5004" t="s">
        <v>526</v>
      </c>
      <c r="G5004" t="s">
        <v>375</v>
      </c>
      <c r="H5004">
        <v>800</v>
      </c>
      <c r="J5004" t="s">
        <v>22634</v>
      </c>
      <c r="K5004" s="132" t="str">
        <f>IFERROR(IFERROR(INDEX(Кат!$O:$O,MATCH($C5004,Кат!$I:$I,0)),INDEX(Торг!$L:$L,MATCH($C5004,Торг!$I:$I,0))),"")</f>
        <v/>
      </c>
      <c r="L5004" s="132" t="str">
        <f>IFERROR(IFERROR(INDEX(Кат!$A:$A,MATCH($C5004,Кат!$I:$I,0)),INDEX(Торг!$A:$A,MATCH($C5004,Торг!$I:$I,0))),"")</f>
        <v/>
      </c>
      <c r="M5004" s="132" t="str">
        <f>IFERROR(IFERROR(INDEX(Кат!$B:$B,MATCH($C5004,Кат!$I:$I,0)),INDEX(Торг!$B:$B,MATCH($C5004,Торг!$I:$I,0))),"")</f>
        <v/>
      </c>
      <c r="N5004" s="132" t="str">
        <f t="shared" si="78"/>
        <v>PILENGA BS-P 1005 N</v>
      </c>
      <c r="O5004" s="132" t="str">
        <f>IFERROR(IFERROR(INDEX(Кат!$B:$B,MATCH($N5004,Кат!$I:$I,0)),INDEX(Торг!$B:$B,MATCH($N5004,Торг!$I:$I,0))),"")</f>
        <v/>
      </c>
    </row>
    <row r="5005" spans="1:15" outlineLevel="2">
      <c r="A5005" t="s">
        <v>23244</v>
      </c>
      <c r="C5005" s="191" t="s">
        <v>23245</v>
      </c>
      <c r="E5005" t="s">
        <v>23246</v>
      </c>
      <c r="F5005" t="s">
        <v>526</v>
      </c>
      <c r="G5005" t="s">
        <v>375</v>
      </c>
      <c r="H5005">
        <v>410</v>
      </c>
      <c r="J5005" t="s">
        <v>22634</v>
      </c>
      <c r="K5005" s="132" t="str">
        <f>IFERROR(IFERROR(INDEX(Кат!$O:$O,MATCH($C5005,Кат!$I:$I,0)),INDEX(Торг!$L:$L,MATCH($C5005,Торг!$I:$I,0))),"")</f>
        <v/>
      </c>
      <c r="L5005" s="132" t="str">
        <f>IFERROR(IFERROR(INDEX(Кат!$A:$A,MATCH($C5005,Кат!$I:$I,0)),INDEX(Торг!$A:$A,MATCH($C5005,Торг!$I:$I,0))),"")</f>
        <v/>
      </c>
      <c r="M5005" s="132" t="str">
        <f>IFERROR(IFERROR(INDEX(Кат!$B:$B,MATCH($C5005,Кат!$I:$I,0)),INDEX(Торг!$B:$B,MATCH($C5005,Торг!$I:$I,0))),"")</f>
        <v/>
      </c>
      <c r="N5005" s="132" t="str">
        <f t="shared" si="78"/>
        <v>PILENGA FD-T 2001</v>
      </c>
      <c r="O5005" s="132" t="str">
        <f>IFERROR(IFERROR(INDEX(Кат!$B:$B,MATCH($N5005,Кат!$I:$I,0)),INDEX(Торг!$B:$B,MATCH($N5005,Торг!$I:$I,0))),"")</f>
        <v/>
      </c>
    </row>
    <row r="5006" spans="1:15" outlineLevel="1">
      <c r="A5006" t="s">
        <v>17672</v>
      </c>
      <c r="C5006" s="191" t="s">
        <v>6972</v>
      </c>
      <c r="E5006" t="s">
        <v>6973</v>
      </c>
      <c r="F5006" t="s">
        <v>526</v>
      </c>
      <c r="G5006" t="s">
        <v>375</v>
      </c>
      <c r="H5006">
        <v>550</v>
      </c>
      <c r="J5006" t="s">
        <v>22634</v>
      </c>
      <c r="K5006" s="132" t="str">
        <f>IFERROR(IFERROR(INDEX(Кат!$O:$O,MATCH($C5006,Кат!$I:$I,0)),INDEX(Торг!$L:$L,MATCH($C5006,Торг!$I:$I,0))),"")</f>
        <v/>
      </c>
      <c r="L5006" s="132" t="str">
        <f>IFERROR(IFERROR(INDEX(Кат!$A:$A,MATCH($C5006,Кат!$I:$I,0)),INDEX(Торг!$A:$A,MATCH($C5006,Торг!$I:$I,0))),"")</f>
        <v/>
      </c>
      <c r="M5006" s="132" t="str">
        <f>IFERROR(IFERROR(INDEX(Кат!$B:$B,MATCH($C5006,Кат!$I:$I,0)),INDEX(Торг!$B:$B,MATCH($C5006,Торг!$I:$I,0))),"")</f>
        <v/>
      </c>
      <c r="N5006" s="132" t="str">
        <f t="shared" si="78"/>
        <v>PILENGA FD-P 2003</v>
      </c>
      <c r="O5006" s="132" t="str">
        <f>IFERROR(IFERROR(INDEX(Кат!$B:$B,MATCH($N5006,Кат!$I:$I,0)),INDEX(Торг!$B:$B,MATCH($N5006,Торг!$I:$I,0))),"")</f>
        <v/>
      </c>
    </row>
    <row r="5007" spans="1:15" outlineLevel="2">
      <c r="A5007" t="s">
        <v>17673</v>
      </c>
      <c r="C5007" s="191" t="s">
        <v>6974</v>
      </c>
      <c r="E5007" t="s">
        <v>6975</v>
      </c>
      <c r="F5007" t="s">
        <v>526</v>
      </c>
      <c r="G5007" t="s">
        <v>375</v>
      </c>
      <c r="H5007">
        <v>570</v>
      </c>
      <c r="J5007" t="s">
        <v>22634</v>
      </c>
      <c r="K5007" s="132" t="str">
        <f>IFERROR(IFERROR(INDEX(Кат!$O:$O,MATCH($C5007,Кат!$I:$I,0)),INDEX(Торг!$L:$L,MATCH($C5007,Торг!$I:$I,0))),"")</f>
        <v/>
      </c>
      <c r="L5007" s="132" t="str">
        <f>IFERROR(IFERROR(INDEX(Кат!$A:$A,MATCH($C5007,Кат!$I:$I,0)),INDEX(Торг!$A:$A,MATCH($C5007,Торг!$I:$I,0))),"")</f>
        <v/>
      </c>
      <c r="M5007" s="132" t="str">
        <f>IFERROR(IFERROR(INDEX(Кат!$B:$B,MATCH($C5007,Кат!$I:$I,0)),INDEX(Торг!$B:$B,MATCH($C5007,Торг!$I:$I,0))),"")</f>
        <v/>
      </c>
      <c r="N5007" s="132" t="str">
        <f t="shared" si="78"/>
        <v>PILENGA FD-P 2005</v>
      </c>
      <c r="O5007" s="132" t="str">
        <f>IFERROR(IFERROR(INDEX(Кат!$B:$B,MATCH($N5007,Кат!$I:$I,0)),INDEX(Торг!$B:$B,MATCH($N5007,Торг!$I:$I,0))),"")</f>
        <v/>
      </c>
    </row>
    <row r="5008" spans="1:15" outlineLevel="1">
      <c r="A5008" t="s">
        <v>17674</v>
      </c>
      <c r="C5008" s="191" t="s">
        <v>6976</v>
      </c>
      <c r="E5008" t="s">
        <v>6977</v>
      </c>
      <c r="F5008" t="s">
        <v>526</v>
      </c>
      <c r="G5008" t="s">
        <v>375</v>
      </c>
      <c r="H5008">
        <v>670</v>
      </c>
      <c r="J5008" t="s">
        <v>22634</v>
      </c>
      <c r="K5008" s="132" t="str">
        <f>IFERROR(IFERROR(INDEX(Кат!$O:$O,MATCH($C5008,Кат!$I:$I,0)),INDEX(Торг!$L:$L,MATCH($C5008,Торг!$I:$I,0))),"")</f>
        <v/>
      </c>
      <c r="L5008" s="132" t="str">
        <f>IFERROR(IFERROR(INDEX(Кат!$A:$A,MATCH($C5008,Кат!$I:$I,0)),INDEX(Торг!$A:$A,MATCH($C5008,Торг!$I:$I,0))),"")</f>
        <v/>
      </c>
      <c r="M5008" s="132" t="str">
        <f>IFERROR(IFERROR(INDEX(Кат!$B:$B,MATCH($C5008,Кат!$I:$I,0)),INDEX(Торг!$B:$B,MATCH($C5008,Торг!$I:$I,0))),"")</f>
        <v/>
      </c>
      <c r="N5008" s="132" t="str">
        <f t="shared" si="78"/>
        <v>PILENGA FD-P 2885</v>
      </c>
      <c r="O5008" s="132" t="str">
        <f>IFERROR(IFERROR(INDEX(Кат!$B:$B,MATCH($N5008,Кат!$I:$I,0)),INDEX(Торг!$B:$B,MATCH($N5008,Торг!$I:$I,0))),"")</f>
        <v/>
      </c>
    </row>
    <row r="5009" spans="1:15" outlineLevel="2">
      <c r="A5009" t="s">
        <v>17675</v>
      </c>
      <c r="C5009" s="191" t="s">
        <v>6978</v>
      </c>
      <c r="E5009" t="s">
        <v>6979</v>
      </c>
      <c r="F5009" t="s">
        <v>526</v>
      </c>
      <c r="G5009" t="s">
        <v>375</v>
      </c>
      <c r="H5009">
        <v>900</v>
      </c>
      <c r="J5009" t="s">
        <v>22634</v>
      </c>
      <c r="K5009" s="132" t="str">
        <f>IFERROR(IFERROR(INDEX(Кат!$O:$O,MATCH($C5009,Кат!$I:$I,0)),INDEX(Торг!$L:$L,MATCH($C5009,Торг!$I:$I,0))),"")</f>
        <v/>
      </c>
      <c r="L5009" s="132" t="str">
        <f>IFERROR(IFERROR(INDEX(Кат!$A:$A,MATCH($C5009,Кат!$I:$I,0)),INDEX(Торг!$A:$A,MATCH($C5009,Торг!$I:$I,0))),"")</f>
        <v/>
      </c>
      <c r="M5009" s="132" t="str">
        <f>IFERROR(IFERROR(INDEX(Кат!$B:$B,MATCH($C5009,Кат!$I:$I,0)),INDEX(Торг!$B:$B,MATCH($C5009,Торг!$I:$I,0))),"")</f>
        <v/>
      </c>
      <c r="N5009" s="132" t="str">
        <f t="shared" si="78"/>
        <v>PILENGA FD-P 8010</v>
      </c>
      <c r="O5009" s="132" t="str">
        <f>IFERROR(IFERROR(INDEX(Кат!$B:$B,MATCH($N5009,Кат!$I:$I,0)),INDEX(Торг!$B:$B,MATCH($N5009,Торг!$I:$I,0))),"")</f>
        <v/>
      </c>
    </row>
    <row r="5010" spans="1:15" outlineLevel="2">
      <c r="A5010" t="s">
        <v>17676</v>
      </c>
      <c r="C5010" s="191" t="s">
        <v>6980</v>
      </c>
      <c r="E5010" t="s">
        <v>6981</v>
      </c>
      <c r="F5010" t="s">
        <v>526</v>
      </c>
      <c r="G5010" t="s">
        <v>375</v>
      </c>
      <c r="H5010">
        <v>990</v>
      </c>
      <c r="J5010" t="s">
        <v>22634</v>
      </c>
      <c r="K5010" s="132" t="str">
        <f>IFERROR(IFERROR(INDEX(Кат!$O:$O,MATCH($C5010,Кат!$I:$I,0)),INDEX(Торг!$L:$L,MATCH($C5010,Торг!$I:$I,0))),"")</f>
        <v/>
      </c>
      <c r="L5010" s="132" t="str">
        <f>IFERROR(IFERROR(INDEX(Кат!$A:$A,MATCH($C5010,Кат!$I:$I,0)),INDEX(Торг!$A:$A,MATCH($C5010,Торг!$I:$I,0))),"")</f>
        <v/>
      </c>
      <c r="M5010" s="132" t="str">
        <f>IFERROR(IFERROR(INDEX(Кат!$B:$B,MATCH($C5010,Кат!$I:$I,0)),INDEX(Торг!$B:$B,MATCH($C5010,Торг!$I:$I,0))),"")</f>
        <v/>
      </c>
      <c r="N5010" s="132" t="str">
        <f t="shared" si="78"/>
        <v>PILENGA FD-P 6202</v>
      </c>
      <c r="O5010" s="132" t="str">
        <f>IFERROR(IFERROR(INDEX(Кат!$B:$B,MATCH($N5010,Кат!$I:$I,0)),INDEX(Торг!$B:$B,MATCH($N5010,Торг!$I:$I,0))),"")</f>
        <v/>
      </c>
    </row>
    <row r="5011" spans="1:15" outlineLevel="2">
      <c r="A5011" t="s">
        <v>17677</v>
      </c>
      <c r="C5011" s="191" t="s">
        <v>6982</v>
      </c>
      <c r="E5011" t="s">
        <v>6983</v>
      </c>
      <c r="F5011" t="s">
        <v>526</v>
      </c>
      <c r="G5011" t="s">
        <v>375</v>
      </c>
      <c r="H5011">
        <v>960</v>
      </c>
      <c r="J5011" t="s">
        <v>22634</v>
      </c>
      <c r="K5011" s="132" t="str">
        <f>IFERROR(IFERROR(INDEX(Кат!$O:$O,MATCH($C5011,Кат!$I:$I,0)),INDEX(Торг!$L:$L,MATCH($C5011,Торг!$I:$I,0))),"")</f>
        <v/>
      </c>
      <c r="L5011" s="132" t="str">
        <f>IFERROR(IFERROR(INDEX(Кат!$A:$A,MATCH($C5011,Кат!$I:$I,0)),INDEX(Торг!$A:$A,MATCH($C5011,Торг!$I:$I,0))),"")</f>
        <v/>
      </c>
      <c r="M5011" s="132" t="str">
        <f>IFERROR(IFERROR(INDEX(Кат!$B:$B,MATCH($C5011,Кат!$I:$I,0)),INDEX(Торг!$B:$B,MATCH($C5011,Торг!$I:$I,0))),"")</f>
        <v/>
      </c>
      <c r="N5011" s="132" t="str">
        <f t="shared" si="78"/>
        <v>PILENGA FD-P 3300</v>
      </c>
      <c r="O5011" s="132" t="str">
        <f>IFERROR(IFERROR(INDEX(Кат!$B:$B,MATCH($N5011,Кат!$I:$I,0)),INDEX(Торг!$B:$B,MATCH($N5011,Торг!$I:$I,0))),"")</f>
        <v/>
      </c>
    </row>
    <row r="5012" spans="1:15" outlineLevel="2">
      <c r="A5012" t="s">
        <v>24175</v>
      </c>
      <c r="C5012" s="191"/>
      <c r="E5012" t="s">
        <v>23917</v>
      </c>
      <c r="J5012" t="s">
        <v>22634</v>
      </c>
      <c r="K5012" s="132" t="str">
        <f>IFERROR(IFERROR(INDEX(Кат!$O:$O,MATCH($C5012,Кат!$I:$I,0)),INDEX(Торг!$L:$L,MATCH($C5012,Торг!$I:$I,0))),"")</f>
        <v/>
      </c>
      <c r="L5012" s="132" t="str">
        <f>IFERROR(IFERROR(INDEX(Кат!$A:$A,MATCH($C5012,Кат!$I:$I,0)),INDEX(Торг!$A:$A,MATCH($C5012,Торг!$I:$I,0))),"")</f>
        <v/>
      </c>
      <c r="M5012" s="132" t="str">
        <f>IFERROR(IFERROR(INDEX(Кат!$B:$B,MATCH($C5012,Кат!$I:$I,0)),INDEX(Торг!$B:$B,MATCH($C5012,Торг!$I:$I,0))),"")</f>
        <v/>
      </c>
      <c r="N5012" s="132" t="str">
        <f t="shared" si="78"/>
        <v xml:space="preserve"> </v>
      </c>
      <c r="O5012" s="132" t="str">
        <f>IFERROR(IFERROR(INDEX(Кат!$B:$B,MATCH($N5012,Кат!$I:$I,0)),INDEX(Торг!$B:$B,MATCH($N5012,Торг!$I:$I,0))),"")</f>
        <v/>
      </c>
    </row>
    <row r="5013" spans="1:15" outlineLevel="2">
      <c r="A5013" t="s">
        <v>17678</v>
      </c>
      <c r="C5013" s="191" t="s">
        <v>6984</v>
      </c>
      <c r="E5013" t="s">
        <v>6985</v>
      </c>
      <c r="F5013" t="s">
        <v>526</v>
      </c>
      <c r="G5013" t="s">
        <v>399</v>
      </c>
      <c r="H5013">
        <v>250</v>
      </c>
      <c r="J5013" t="s">
        <v>22634</v>
      </c>
      <c r="K5013" s="132" t="str">
        <f>IFERROR(IFERROR(INDEX(Кат!$O:$O,MATCH($C5013,Кат!$I:$I,0)),INDEX(Торг!$L:$L,MATCH($C5013,Торг!$I:$I,0))),"")</f>
        <v/>
      </c>
      <c r="L5013" s="132" t="str">
        <f>IFERROR(IFERROR(INDEX(Кат!$A:$A,MATCH($C5013,Кат!$I:$I,0)),INDEX(Торг!$A:$A,MATCH($C5013,Торг!$I:$I,0))),"")</f>
        <v/>
      </c>
      <c r="M5013" s="132" t="str">
        <f>IFERROR(IFERROR(INDEX(Кат!$B:$B,MATCH($C5013,Кат!$I:$I,0)),INDEX(Торг!$B:$B,MATCH($C5013,Торг!$I:$I,0))),"")</f>
        <v/>
      </c>
      <c r="N5013" s="132" t="str">
        <f t="shared" si="78"/>
        <v>PILENGA FA-P 3174</v>
      </c>
      <c r="O5013" s="132" t="str">
        <f>IFERROR(IFERROR(INDEX(Кат!$B:$B,MATCH($N5013,Кат!$I:$I,0)),INDEX(Торг!$B:$B,MATCH($N5013,Торг!$I:$I,0))),"")</f>
        <v/>
      </c>
    </row>
    <row r="5014" spans="1:15" outlineLevel="2">
      <c r="A5014" t="s">
        <v>17679</v>
      </c>
      <c r="C5014" s="191" t="s">
        <v>6986</v>
      </c>
      <c r="E5014" t="s">
        <v>6987</v>
      </c>
      <c r="F5014" t="s">
        <v>526</v>
      </c>
      <c r="G5014" t="s">
        <v>399</v>
      </c>
      <c r="H5014">
        <v>410</v>
      </c>
      <c r="J5014" t="s">
        <v>22634</v>
      </c>
      <c r="K5014" s="132" t="str">
        <f>IFERROR(IFERROR(INDEX(Кат!$O:$O,MATCH($C5014,Кат!$I:$I,0)),INDEX(Торг!$L:$L,MATCH($C5014,Торг!$I:$I,0))),"")</f>
        <v/>
      </c>
      <c r="L5014" s="132" t="str">
        <f>IFERROR(IFERROR(INDEX(Кат!$A:$A,MATCH($C5014,Кат!$I:$I,0)),INDEX(Торг!$A:$A,MATCH($C5014,Торг!$I:$I,0))),"")</f>
        <v/>
      </c>
      <c r="M5014" s="132" t="str">
        <f>IFERROR(IFERROR(INDEX(Кат!$B:$B,MATCH($C5014,Кат!$I:$I,0)),INDEX(Торг!$B:$B,MATCH($C5014,Торг!$I:$I,0))),"")</f>
        <v/>
      </c>
      <c r="N5014" s="132" t="str">
        <f t="shared" si="78"/>
        <v>PILENGA FA-P 2265</v>
      </c>
      <c r="O5014" s="132" t="str">
        <f>IFERROR(IFERROR(INDEX(Кат!$B:$B,MATCH($N5014,Кат!$I:$I,0)),INDEX(Торг!$B:$B,MATCH($N5014,Торг!$I:$I,0))),"")</f>
        <v/>
      </c>
    </row>
    <row r="5015" spans="1:15" outlineLevel="1">
      <c r="A5015" t="s">
        <v>17680</v>
      </c>
      <c r="C5015" s="191" t="s">
        <v>6988</v>
      </c>
      <c r="E5015" t="s">
        <v>6989</v>
      </c>
      <c r="F5015" t="s">
        <v>526</v>
      </c>
      <c r="G5015" t="s">
        <v>399</v>
      </c>
      <c r="H5015">
        <v>310</v>
      </c>
      <c r="J5015" t="s">
        <v>22634</v>
      </c>
      <c r="K5015" s="132" t="str">
        <f>IFERROR(IFERROR(INDEX(Кат!$O:$O,MATCH($C5015,Кат!$I:$I,0)),INDEX(Торг!$L:$L,MATCH($C5015,Торг!$I:$I,0))),"")</f>
        <v/>
      </c>
      <c r="L5015" s="132" t="str">
        <f>IFERROR(IFERROR(INDEX(Кат!$A:$A,MATCH($C5015,Кат!$I:$I,0)),INDEX(Торг!$A:$A,MATCH($C5015,Торг!$I:$I,0))),"")</f>
        <v/>
      </c>
      <c r="M5015" s="132" t="str">
        <f>IFERROR(IFERROR(INDEX(Кат!$B:$B,MATCH($C5015,Кат!$I:$I,0)),INDEX(Торг!$B:$B,MATCH($C5015,Торг!$I:$I,0))),"")</f>
        <v/>
      </c>
      <c r="N5015" s="132" t="str">
        <f t="shared" si="78"/>
        <v>PILENGA FA-P 2180</v>
      </c>
      <c r="O5015" s="132" t="str">
        <f>IFERROR(IFERROR(INDEX(Кат!$B:$B,MATCH($N5015,Кат!$I:$I,0)),INDEX(Торг!$B:$B,MATCH($N5015,Торг!$I:$I,0))),"")</f>
        <v/>
      </c>
    </row>
    <row r="5016" spans="1:15" outlineLevel="2">
      <c r="A5016" t="s">
        <v>17681</v>
      </c>
      <c r="C5016" s="191" t="s">
        <v>6990</v>
      </c>
      <c r="E5016" t="s">
        <v>6991</v>
      </c>
      <c r="F5016" t="s">
        <v>526</v>
      </c>
      <c r="G5016" t="s">
        <v>399</v>
      </c>
      <c r="H5016">
        <v>200</v>
      </c>
      <c r="J5016" t="s">
        <v>22634</v>
      </c>
      <c r="K5016" s="132" t="str">
        <f>IFERROR(IFERROR(INDEX(Кат!$O:$O,MATCH($C5016,Кат!$I:$I,0)),INDEX(Торг!$L:$L,MATCH($C5016,Торг!$I:$I,0))),"")</f>
        <v/>
      </c>
      <c r="L5016" s="132" t="str">
        <f>IFERROR(IFERROR(INDEX(Кат!$A:$A,MATCH($C5016,Кат!$I:$I,0)),INDEX(Торг!$A:$A,MATCH($C5016,Торг!$I:$I,0))),"")</f>
        <v/>
      </c>
      <c r="M5016" s="132" t="str">
        <f>IFERROR(IFERROR(INDEX(Кат!$B:$B,MATCH($C5016,Кат!$I:$I,0)),INDEX(Торг!$B:$B,MATCH($C5016,Торг!$I:$I,0))),"")</f>
        <v/>
      </c>
      <c r="N5016" s="132" t="str">
        <f t="shared" si="78"/>
        <v>PILENGA FA-P 0443</v>
      </c>
      <c r="O5016" s="132" t="str">
        <f>IFERROR(IFERROR(INDEX(Кат!$B:$B,MATCH($N5016,Кат!$I:$I,0)),INDEX(Торг!$B:$B,MATCH($N5016,Торг!$I:$I,0))),"")</f>
        <v/>
      </c>
    </row>
    <row r="5017" spans="1:15" outlineLevel="2">
      <c r="A5017" t="s">
        <v>24176</v>
      </c>
      <c r="C5017" s="191"/>
      <c r="E5017" t="s">
        <v>23919</v>
      </c>
      <c r="J5017" t="s">
        <v>22634</v>
      </c>
      <c r="K5017" s="132" t="str">
        <f>IFERROR(IFERROR(INDEX(Кат!$O:$O,MATCH($C5017,Кат!$I:$I,0)),INDEX(Торг!$L:$L,MATCH($C5017,Торг!$I:$I,0))),"")</f>
        <v/>
      </c>
      <c r="L5017" s="132" t="str">
        <f>IFERROR(IFERROR(INDEX(Кат!$A:$A,MATCH($C5017,Кат!$I:$I,0)),INDEX(Торг!$A:$A,MATCH($C5017,Торг!$I:$I,0))),"")</f>
        <v/>
      </c>
      <c r="M5017" s="132" t="str">
        <f>IFERROR(IFERROR(INDEX(Кат!$B:$B,MATCH($C5017,Кат!$I:$I,0)),INDEX(Торг!$B:$B,MATCH($C5017,Торг!$I:$I,0))),"")</f>
        <v/>
      </c>
      <c r="N5017" s="132" t="str">
        <f t="shared" si="78"/>
        <v xml:space="preserve"> </v>
      </c>
      <c r="O5017" s="132" t="str">
        <f>IFERROR(IFERROR(INDEX(Кат!$B:$B,MATCH($N5017,Кат!$I:$I,0)),INDEX(Торг!$B:$B,MATCH($N5017,Торг!$I:$I,0))),"")</f>
        <v/>
      </c>
    </row>
    <row r="5018" spans="1:15" outlineLevel="2">
      <c r="A5018" t="s">
        <v>17682</v>
      </c>
      <c r="C5018" s="191" t="s">
        <v>6992</v>
      </c>
      <c r="E5018" t="s">
        <v>6993</v>
      </c>
      <c r="F5018" t="s">
        <v>526</v>
      </c>
      <c r="G5018" t="s">
        <v>399</v>
      </c>
      <c r="H5018">
        <v>1950</v>
      </c>
      <c r="J5018" t="s">
        <v>22634</v>
      </c>
      <c r="K5018" s="132" t="str">
        <f>IFERROR(IFERROR(INDEX(Кат!$O:$O,MATCH($C5018,Кат!$I:$I,0)),INDEX(Торг!$L:$L,MATCH($C5018,Торг!$I:$I,0))),"")</f>
        <v/>
      </c>
      <c r="L5018" s="132" t="str">
        <f>IFERROR(IFERROR(INDEX(Кат!$A:$A,MATCH($C5018,Кат!$I:$I,0)),INDEX(Торг!$A:$A,MATCH($C5018,Торг!$I:$I,0))),"")</f>
        <v/>
      </c>
      <c r="M5018" s="132" t="str">
        <f>IFERROR(IFERROR(INDEX(Кат!$B:$B,MATCH($C5018,Кат!$I:$I,0)),INDEX(Торг!$B:$B,MATCH($C5018,Торг!$I:$I,0))),"")</f>
        <v/>
      </c>
      <c r="N5018" s="132" t="str">
        <f t="shared" si="78"/>
        <v>PILENGA HY-P 1118</v>
      </c>
      <c r="O5018" s="132" t="str">
        <f>IFERROR(IFERROR(INDEX(Кат!$B:$B,MATCH($N5018,Кат!$I:$I,0)),INDEX(Торг!$B:$B,MATCH($N5018,Торг!$I:$I,0))),"")</f>
        <v/>
      </c>
    </row>
    <row r="5019" spans="1:15" outlineLevel="2">
      <c r="A5019" t="s">
        <v>17683</v>
      </c>
      <c r="C5019" s="191" t="s">
        <v>6994</v>
      </c>
      <c r="E5019" t="s">
        <v>6995</v>
      </c>
      <c r="F5019" t="s">
        <v>526</v>
      </c>
      <c r="G5019" t="s">
        <v>399</v>
      </c>
      <c r="H5019">
        <v>1280</v>
      </c>
      <c r="J5019" t="s">
        <v>22634</v>
      </c>
      <c r="K5019" s="132" t="str">
        <f>IFERROR(IFERROR(INDEX(Кат!$O:$O,MATCH($C5019,Кат!$I:$I,0)),INDEX(Торг!$L:$L,MATCH($C5019,Торг!$I:$I,0))),"")</f>
        <v/>
      </c>
      <c r="L5019" s="132" t="str">
        <f>IFERROR(IFERROR(INDEX(Кат!$A:$A,MATCH($C5019,Кат!$I:$I,0)),INDEX(Торг!$A:$A,MATCH($C5019,Торг!$I:$I,0))),"")</f>
        <v/>
      </c>
      <c r="M5019" s="132" t="str">
        <f>IFERROR(IFERROR(INDEX(Кат!$B:$B,MATCH($C5019,Кат!$I:$I,0)),INDEX(Торг!$B:$B,MATCH($C5019,Торг!$I:$I,0))),"")</f>
        <v/>
      </c>
      <c r="N5019" s="132" t="str">
        <f t="shared" si="78"/>
        <v>PILENGA HY-P 5858</v>
      </c>
      <c r="O5019" s="132" t="str">
        <f>IFERROR(IFERROR(INDEX(Кат!$B:$B,MATCH($N5019,Кат!$I:$I,0)),INDEX(Торг!$B:$B,MATCH($N5019,Торг!$I:$I,0))),"")</f>
        <v/>
      </c>
    </row>
    <row r="5020" spans="1:15" outlineLevel="1">
      <c r="A5020" t="s">
        <v>17684</v>
      </c>
      <c r="C5020" s="191" t="s">
        <v>6996</v>
      </c>
      <c r="E5020" t="s">
        <v>6997</v>
      </c>
      <c r="F5020" t="s">
        <v>526</v>
      </c>
      <c r="G5020" t="s">
        <v>399</v>
      </c>
      <c r="H5020">
        <v>1330</v>
      </c>
      <c r="J5020" t="s">
        <v>22634</v>
      </c>
      <c r="K5020" s="132" t="str">
        <f>IFERROR(IFERROR(INDEX(Кат!$O:$O,MATCH($C5020,Кат!$I:$I,0)),INDEX(Торг!$L:$L,MATCH($C5020,Торг!$I:$I,0))),"")</f>
        <v/>
      </c>
      <c r="L5020" s="132" t="str">
        <f>IFERROR(IFERROR(INDEX(Кат!$A:$A,MATCH($C5020,Кат!$I:$I,0)),INDEX(Торг!$A:$A,MATCH($C5020,Торг!$I:$I,0))),"")</f>
        <v/>
      </c>
      <c r="M5020" s="132" t="str">
        <f>IFERROR(IFERROR(INDEX(Кат!$B:$B,MATCH($C5020,Кат!$I:$I,0)),INDEX(Торг!$B:$B,MATCH($C5020,Торг!$I:$I,0))),"")</f>
        <v/>
      </c>
      <c r="N5020" s="132" t="str">
        <f t="shared" si="78"/>
        <v>PILENGA HY-P 6003</v>
      </c>
      <c r="O5020" s="132" t="str">
        <f>IFERROR(IFERROR(INDEX(Кат!$B:$B,MATCH($N5020,Кат!$I:$I,0)),INDEX(Торг!$B:$B,MATCH($N5020,Торг!$I:$I,0))),"")</f>
        <v/>
      </c>
    </row>
    <row r="5021" spans="1:15" outlineLevel="2">
      <c r="A5021" t="s">
        <v>17685</v>
      </c>
      <c r="C5021" s="191" t="s">
        <v>6998</v>
      </c>
      <c r="E5021" t="s">
        <v>6999</v>
      </c>
      <c r="F5021" t="s">
        <v>526</v>
      </c>
      <c r="G5021" t="s">
        <v>399</v>
      </c>
      <c r="H5021">
        <v>2620</v>
      </c>
      <c r="J5021" t="s">
        <v>22634</v>
      </c>
      <c r="K5021" s="132" t="str">
        <f>IFERROR(IFERROR(INDEX(Кат!$O:$O,MATCH($C5021,Кат!$I:$I,0)),INDEX(Торг!$L:$L,MATCH($C5021,Торг!$I:$I,0))),"")</f>
        <v/>
      </c>
      <c r="L5021" s="132" t="str">
        <f>IFERROR(IFERROR(INDEX(Кат!$A:$A,MATCH($C5021,Кат!$I:$I,0)),INDEX(Торг!$A:$A,MATCH($C5021,Торг!$I:$I,0))),"")</f>
        <v/>
      </c>
      <c r="M5021" s="132" t="str">
        <f>IFERROR(IFERROR(INDEX(Кат!$B:$B,MATCH($C5021,Кат!$I:$I,0)),INDEX(Торг!$B:$B,MATCH($C5021,Торг!$I:$I,0))),"")</f>
        <v/>
      </c>
      <c r="N5021" s="132" t="str">
        <f t="shared" si="78"/>
        <v>PILENGA HY-P 6858</v>
      </c>
      <c r="O5021" s="132" t="str">
        <f>IFERROR(IFERROR(INDEX(Кат!$B:$B,MATCH($N5021,Кат!$I:$I,0)),INDEX(Торг!$B:$B,MATCH($N5021,Торг!$I:$I,0))),"")</f>
        <v/>
      </c>
    </row>
    <row r="5022" spans="1:15" outlineLevel="2">
      <c r="A5022" t="s">
        <v>17687</v>
      </c>
      <c r="C5022" s="191" t="s">
        <v>7001</v>
      </c>
      <c r="E5022" t="s">
        <v>7002</v>
      </c>
      <c r="F5022" t="s">
        <v>526</v>
      </c>
      <c r="G5022" t="s">
        <v>399</v>
      </c>
      <c r="H5022">
        <v>4070</v>
      </c>
      <c r="J5022" t="s">
        <v>22634</v>
      </c>
      <c r="K5022" s="132" t="str">
        <f>IFERROR(IFERROR(INDEX(Кат!$O:$O,MATCH($C5022,Кат!$I:$I,0)),INDEX(Торг!$L:$L,MATCH($C5022,Торг!$I:$I,0))),"")</f>
        <v/>
      </c>
      <c r="L5022" s="132" t="str">
        <f>IFERROR(IFERROR(INDEX(Кат!$A:$A,MATCH($C5022,Кат!$I:$I,0)),INDEX(Торг!$A:$A,MATCH($C5022,Торг!$I:$I,0))),"")</f>
        <v/>
      </c>
      <c r="M5022" s="132" t="str">
        <f>IFERROR(IFERROR(INDEX(Кат!$B:$B,MATCH($C5022,Кат!$I:$I,0)),INDEX(Торг!$B:$B,MATCH($C5022,Торг!$I:$I,0))),"")</f>
        <v/>
      </c>
      <c r="N5022" s="132" t="str">
        <f t="shared" si="78"/>
        <v>PILENGA CC-P 2619</v>
      </c>
      <c r="O5022" s="132" t="str">
        <f>IFERROR(IFERROR(INDEX(Кат!$B:$B,MATCH($N5022,Кат!$I:$I,0)),INDEX(Торг!$B:$B,MATCH($N5022,Торг!$I:$I,0))),"")</f>
        <v/>
      </c>
    </row>
    <row r="5023" spans="1:15" outlineLevel="2">
      <c r="A5023" t="s">
        <v>17688</v>
      </c>
      <c r="C5023" s="191" t="s">
        <v>7003</v>
      </c>
      <c r="E5023" t="s">
        <v>7004</v>
      </c>
      <c r="F5023" t="s">
        <v>526</v>
      </c>
      <c r="G5023" t="s">
        <v>399</v>
      </c>
      <c r="H5023">
        <v>810</v>
      </c>
      <c r="J5023" t="s">
        <v>22634</v>
      </c>
      <c r="K5023" s="132" t="str">
        <f>IFERROR(IFERROR(INDEX(Кат!$O:$O,MATCH($C5023,Кат!$I:$I,0)),INDEX(Торг!$L:$L,MATCH($C5023,Торг!$I:$I,0))),"")</f>
        <v/>
      </c>
      <c r="L5023" s="132" t="str">
        <f>IFERROR(IFERROR(INDEX(Кат!$A:$A,MATCH($C5023,Кат!$I:$I,0)),INDEX(Торг!$A:$A,MATCH($C5023,Торг!$I:$I,0))),"")</f>
        <v/>
      </c>
      <c r="M5023" s="132" t="str">
        <f>IFERROR(IFERROR(INDEX(Кат!$B:$B,MATCH($C5023,Кат!$I:$I,0)),INDEX(Торг!$B:$B,MATCH($C5023,Торг!$I:$I,0))),"")</f>
        <v/>
      </c>
      <c r="N5023" s="132" t="str">
        <f t="shared" si="78"/>
        <v>PILENGA HY-P 7846</v>
      </c>
      <c r="O5023" s="132" t="str">
        <f>IFERROR(IFERROR(INDEX(Кат!$B:$B,MATCH($N5023,Кат!$I:$I,0)),INDEX(Торг!$B:$B,MATCH($N5023,Торг!$I:$I,0))),"")</f>
        <v/>
      </c>
    </row>
    <row r="5024" spans="1:15" outlineLevel="2">
      <c r="A5024" t="s">
        <v>17686</v>
      </c>
      <c r="C5024" s="191" t="s">
        <v>7000</v>
      </c>
      <c r="E5024" t="s">
        <v>27651</v>
      </c>
      <c r="F5024" t="s">
        <v>526</v>
      </c>
      <c r="G5024" t="s">
        <v>399</v>
      </c>
      <c r="H5024">
        <v>2700</v>
      </c>
      <c r="J5024" t="s">
        <v>22634</v>
      </c>
      <c r="K5024" s="132" t="str">
        <f>IFERROR(IFERROR(INDEX(Кат!$O:$O,MATCH($C5024,Кат!$I:$I,0)),INDEX(Торг!$L:$L,MATCH($C5024,Торг!$I:$I,0))),"")</f>
        <v/>
      </c>
      <c r="L5024" s="132" t="str">
        <f>IFERROR(IFERROR(INDEX(Кат!$A:$A,MATCH($C5024,Кат!$I:$I,0)),INDEX(Торг!$A:$A,MATCH($C5024,Торг!$I:$I,0))),"")</f>
        <v/>
      </c>
      <c r="M5024" s="132" t="str">
        <f>IFERROR(IFERROR(INDEX(Кат!$B:$B,MATCH($C5024,Кат!$I:$I,0)),INDEX(Торг!$B:$B,MATCH($C5024,Торг!$I:$I,0))),"")</f>
        <v/>
      </c>
      <c r="N5024" s="132" t="str">
        <f t="shared" si="78"/>
        <v>PILENGA HY-P 9982</v>
      </c>
      <c r="O5024" s="132" t="str">
        <f>IFERROR(IFERROR(INDEX(Кат!$B:$B,MATCH($N5024,Кат!$I:$I,0)),INDEX(Торг!$B:$B,MATCH($N5024,Торг!$I:$I,0))),"")</f>
        <v/>
      </c>
    </row>
    <row r="5025" spans="1:15" outlineLevel="2">
      <c r="A5025" t="s">
        <v>17689</v>
      </c>
      <c r="C5025" s="191" t="s">
        <v>7005</v>
      </c>
      <c r="E5025" t="s">
        <v>27368</v>
      </c>
      <c r="F5025" t="s">
        <v>526</v>
      </c>
      <c r="G5025" t="s">
        <v>399</v>
      </c>
      <c r="H5025">
        <v>370</v>
      </c>
      <c r="J5025" t="s">
        <v>22634</v>
      </c>
      <c r="K5025" s="132" t="str">
        <f>IFERROR(IFERROR(INDEX(Кат!$O:$O,MATCH($C5025,Кат!$I:$I,0)),INDEX(Торг!$L:$L,MATCH($C5025,Торг!$I:$I,0))),"")</f>
        <v/>
      </c>
      <c r="L5025" s="132" t="str">
        <f>IFERROR(IFERROR(INDEX(Кат!$A:$A,MATCH($C5025,Кат!$I:$I,0)),INDEX(Торг!$A:$A,MATCH($C5025,Торг!$I:$I,0))),"")</f>
        <v/>
      </c>
      <c r="M5025" s="132" t="str">
        <f>IFERROR(IFERROR(INDEX(Кат!$B:$B,MATCH($C5025,Кат!$I:$I,0)),INDEX(Торг!$B:$B,MATCH($C5025,Торг!$I:$I,0))),"")</f>
        <v/>
      </c>
      <c r="N5025" s="132" t="str">
        <f t="shared" si="78"/>
        <v>PILENGA HY-P 3886</v>
      </c>
      <c r="O5025" s="132" t="str">
        <f>IFERROR(IFERROR(INDEX(Кат!$B:$B,MATCH($N5025,Кат!$I:$I,0)),INDEX(Торг!$B:$B,MATCH($N5025,Торг!$I:$I,0))),"")</f>
        <v/>
      </c>
    </row>
    <row r="5026" spans="1:15" outlineLevel="2">
      <c r="A5026" t="s">
        <v>17690</v>
      </c>
      <c r="C5026" s="191" t="s">
        <v>7006</v>
      </c>
      <c r="E5026" t="s">
        <v>27369</v>
      </c>
      <c r="F5026" t="s">
        <v>526</v>
      </c>
      <c r="G5026" t="s">
        <v>399</v>
      </c>
      <c r="H5026">
        <v>700</v>
      </c>
      <c r="J5026" t="s">
        <v>22634</v>
      </c>
      <c r="K5026" s="132" t="str">
        <f>IFERROR(IFERROR(INDEX(Кат!$O:$O,MATCH($C5026,Кат!$I:$I,0)),INDEX(Торг!$L:$L,MATCH($C5026,Торг!$I:$I,0))),"")</f>
        <v/>
      </c>
      <c r="L5026" s="132" t="str">
        <f>IFERROR(IFERROR(INDEX(Кат!$A:$A,MATCH($C5026,Кат!$I:$I,0)),INDEX(Торг!$A:$A,MATCH($C5026,Торг!$I:$I,0))),"")</f>
        <v/>
      </c>
      <c r="M5026" s="132" t="str">
        <f>IFERROR(IFERROR(INDEX(Кат!$B:$B,MATCH($C5026,Кат!$I:$I,0)),INDEX(Торг!$B:$B,MATCH($C5026,Торг!$I:$I,0))),"")</f>
        <v/>
      </c>
      <c r="N5026" s="132" t="str">
        <f t="shared" si="78"/>
        <v>PILENGA HY-P 5956</v>
      </c>
      <c r="O5026" s="132" t="str">
        <f>IFERROR(IFERROR(INDEX(Кат!$B:$B,MATCH($N5026,Кат!$I:$I,0)),INDEX(Торг!$B:$B,MATCH($N5026,Торг!$I:$I,0))),"")</f>
        <v/>
      </c>
    </row>
    <row r="5027" spans="1:15" outlineLevel="2">
      <c r="A5027" t="s">
        <v>17691</v>
      </c>
      <c r="C5027" s="191" t="s">
        <v>7007</v>
      </c>
      <c r="E5027" t="s">
        <v>27370</v>
      </c>
      <c r="F5027" t="s">
        <v>526</v>
      </c>
      <c r="G5027" t="s">
        <v>399</v>
      </c>
      <c r="H5027">
        <v>570</v>
      </c>
      <c r="J5027" t="s">
        <v>22634</v>
      </c>
      <c r="K5027" s="132" t="str">
        <f>IFERROR(IFERROR(INDEX(Кат!$O:$O,MATCH($C5027,Кат!$I:$I,0)),INDEX(Торг!$L:$L,MATCH($C5027,Торг!$I:$I,0))),"")</f>
        <v/>
      </c>
      <c r="L5027" s="132" t="str">
        <f>IFERROR(IFERROR(INDEX(Кат!$A:$A,MATCH($C5027,Кат!$I:$I,0)),INDEX(Торг!$A:$A,MATCH($C5027,Торг!$I:$I,0))),"")</f>
        <v/>
      </c>
      <c r="M5027" s="132" t="str">
        <f>IFERROR(IFERROR(INDEX(Кат!$B:$B,MATCH($C5027,Кат!$I:$I,0)),INDEX(Торг!$B:$B,MATCH($C5027,Торг!$I:$I,0))),"")</f>
        <v/>
      </c>
      <c r="N5027" s="132" t="str">
        <f t="shared" si="78"/>
        <v>PILENGA HY-P 5853</v>
      </c>
      <c r="O5027" s="132" t="str">
        <f>IFERROR(IFERROR(INDEX(Кат!$B:$B,MATCH($N5027,Кат!$I:$I,0)),INDEX(Торг!$B:$B,MATCH($N5027,Торг!$I:$I,0))),"")</f>
        <v/>
      </c>
    </row>
    <row r="5028" spans="1:15" outlineLevel="2">
      <c r="A5028" t="s">
        <v>17692</v>
      </c>
      <c r="C5028" s="191" t="s">
        <v>7008</v>
      </c>
      <c r="E5028" t="s">
        <v>27371</v>
      </c>
      <c r="F5028" t="s">
        <v>526</v>
      </c>
      <c r="G5028" t="s">
        <v>399</v>
      </c>
      <c r="H5028">
        <v>1150</v>
      </c>
      <c r="J5028" t="s">
        <v>22634</v>
      </c>
      <c r="K5028" s="132" t="str">
        <f>IFERROR(IFERROR(INDEX(Кат!$O:$O,MATCH($C5028,Кат!$I:$I,0)),INDEX(Торг!$L:$L,MATCH($C5028,Торг!$I:$I,0))),"")</f>
        <v/>
      </c>
      <c r="L5028" s="132" t="str">
        <f>IFERROR(IFERROR(INDEX(Кат!$A:$A,MATCH($C5028,Кат!$I:$I,0)),INDEX(Торг!$A:$A,MATCH($C5028,Торг!$I:$I,0))),"")</f>
        <v/>
      </c>
      <c r="M5028" s="132" t="str">
        <f>IFERROR(IFERROR(INDEX(Кат!$B:$B,MATCH($C5028,Кат!$I:$I,0)),INDEX(Торг!$B:$B,MATCH($C5028,Торг!$I:$I,0))),"")</f>
        <v/>
      </c>
      <c r="N5028" s="132" t="str">
        <f t="shared" si="78"/>
        <v>PILENGA CC-P 2618</v>
      </c>
      <c r="O5028" s="132" t="str">
        <f>IFERROR(IFERROR(INDEX(Кат!$B:$B,MATCH($N5028,Кат!$I:$I,0)),INDEX(Торг!$B:$B,MATCH($N5028,Торг!$I:$I,0))),"")</f>
        <v/>
      </c>
    </row>
    <row r="5029" spans="1:15" outlineLevel="2">
      <c r="A5029" t="s">
        <v>17693</v>
      </c>
      <c r="C5029" s="191" t="s">
        <v>7009</v>
      </c>
      <c r="E5029" t="s">
        <v>27580</v>
      </c>
      <c r="F5029" t="s">
        <v>526</v>
      </c>
      <c r="G5029" t="s">
        <v>399</v>
      </c>
      <c r="H5029">
        <v>580</v>
      </c>
      <c r="J5029" t="s">
        <v>22634</v>
      </c>
      <c r="K5029" s="132" t="str">
        <f>IFERROR(IFERROR(INDEX(Кат!$O:$O,MATCH($C5029,Кат!$I:$I,0)),INDEX(Торг!$L:$L,MATCH($C5029,Торг!$I:$I,0))),"")</f>
        <v/>
      </c>
      <c r="L5029" s="132" t="str">
        <f>IFERROR(IFERROR(INDEX(Кат!$A:$A,MATCH($C5029,Кат!$I:$I,0)),INDEX(Торг!$A:$A,MATCH($C5029,Торг!$I:$I,0))),"")</f>
        <v/>
      </c>
      <c r="M5029" s="132" t="str">
        <f>IFERROR(IFERROR(INDEX(Кат!$B:$B,MATCH($C5029,Кат!$I:$I,0)),INDEX(Торг!$B:$B,MATCH($C5029,Торг!$I:$I,0))),"")</f>
        <v/>
      </c>
      <c r="N5029" s="132" t="str">
        <f t="shared" si="78"/>
        <v>PILENGA HY-P 9835</v>
      </c>
      <c r="O5029" s="132" t="str">
        <f>IFERROR(IFERROR(INDEX(Кат!$B:$B,MATCH($N5029,Кат!$I:$I,0)),INDEX(Торг!$B:$B,MATCH($N5029,Торг!$I:$I,0))),"")</f>
        <v/>
      </c>
    </row>
    <row r="5030" spans="1:15" outlineLevel="2">
      <c r="A5030" t="s">
        <v>17694</v>
      </c>
      <c r="C5030" s="191" t="s">
        <v>7010</v>
      </c>
      <c r="E5030" t="s">
        <v>27581</v>
      </c>
      <c r="F5030" t="s">
        <v>526</v>
      </c>
      <c r="G5030" t="s">
        <v>399</v>
      </c>
      <c r="H5030">
        <v>1170</v>
      </c>
      <c r="J5030" t="s">
        <v>22634</v>
      </c>
      <c r="K5030" s="132" t="str">
        <f>IFERROR(IFERROR(INDEX(Кат!$O:$O,MATCH($C5030,Кат!$I:$I,0)),INDEX(Торг!$L:$L,MATCH($C5030,Торг!$I:$I,0))),"")</f>
        <v/>
      </c>
      <c r="L5030" s="132" t="str">
        <f>IFERROR(IFERROR(INDEX(Кат!$A:$A,MATCH($C5030,Кат!$I:$I,0)),INDEX(Торг!$A:$A,MATCH($C5030,Торг!$I:$I,0))),"")</f>
        <v/>
      </c>
      <c r="M5030" s="132" t="str">
        <f>IFERROR(IFERROR(INDEX(Кат!$B:$B,MATCH($C5030,Кат!$I:$I,0)),INDEX(Торг!$B:$B,MATCH($C5030,Торг!$I:$I,0))),"")</f>
        <v/>
      </c>
      <c r="N5030" s="132" t="str">
        <f t="shared" si="78"/>
        <v>PILENGA HY-P 2123</v>
      </c>
      <c r="O5030" s="132" t="str">
        <f>IFERROR(IFERROR(INDEX(Кат!$B:$B,MATCH($N5030,Кат!$I:$I,0)),INDEX(Торг!$B:$B,MATCH($N5030,Торг!$I:$I,0))),"")</f>
        <v/>
      </c>
    </row>
    <row r="5031" spans="1:15" outlineLevel="2">
      <c r="A5031" t="s">
        <v>24177</v>
      </c>
      <c r="C5031" s="191"/>
      <c r="E5031" t="s">
        <v>23923</v>
      </c>
      <c r="J5031" t="s">
        <v>22634</v>
      </c>
      <c r="K5031" s="132" t="str">
        <f>IFERROR(IFERROR(INDEX(Кат!$O:$O,MATCH($C5031,Кат!$I:$I,0)),INDEX(Торг!$L:$L,MATCH($C5031,Торг!$I:$I,0))),"")</f>
        <v/>
      </c>
      <c r="L5031" s="132" t="str">
        <f>IFERROR(IFERROR(INDEX(Кат!$A:$A,MATCH($C5031,Кат!$I:$I,0)),INDEX(Торг!$A:$A,MATCH($C5031,Торг!$I:$I,0))),"")</f>
        <v/>
      </c>
      <c r="M5031" s="132" t="str">
        <f>IFERROR(IFERROR(INDEX(Кат!$B:$B,MATCH($C5031,Кат!$I:$I,0)),INDEX(Торг!$B:$B,MATCH($C5031,Торг!$I:$I,0))),"")</f>
        <v/>
      </c>
      <c r="N5031" s="132" t="str">
        <f t="shared" si="78"/>
        <v xml:space="preserve"> </v>
      </c>
      <c r="O5031" s="132" t="str">
        <f>IFERROR(IFERROR(INDEX(Кат!$B:$B,MATCH($N5031,Кат!$I:$I,0)),INDEX(Торг!$B:$B,MATCH($N5031,Торг!$I:$I,0))),"")</f>
        <v/>
      </c>
    </row>
    <row r="5032" spans="1:15" outlineLevel="2">
      <c r="A5032" t="s">
        <v>17695</v>
      </c>
      <c r="C5032" s="191" t="s">
        <v>7011</v>
      </c>
      <c r="E5032" t="s">
        <v>7012</v>
      </c>
      <c r="F5032" t="s">
        <v>526</v>
      </c>
      <c r="G5032" t="s">
        <v>399</v>
      </c>
      <c r="H5032">
        <v>1420</v>
      </c>
      <c r="J5032" t="s">
        <v>22634</v>
      </c>
      <c r="K5032" s="132" t="str">
        <f>IFERROR(IFERROR(INDEX(Кат!$O:$O,MATCH($C5032,Кат!$I:$I,0)),INDEX(Торг!$L:$L,MATCH($C5032,Торг!$I:$I,0))),"")</f>
        <v/>
      </c>
      <c r="L5032" s="132" t="str">
        <f>IFERROR(IFERROR(INDEX(Кат!$A:$A,MATCH($C5032,Кат!$I:$I,0)),INDEX(Торг!$A:$A,MATCH($C5032,Торг!$I:$I,0))),"")</f>
        <v/>
      </c>
      <c r="M5032" s="132" t="str">
        <f>IFERROR(IFERROR(INDEX(Кат!$B:$B,MATCH($C5032,Кат!$I:$I,0)),INDEX(Торг!$B:$B,MATCH($C5032,Торг!$I:$I,0))),"")</f>
        <v/>
      </c>
      <c r="N5032" s="132" t="str">
        <f t="shared" si="78"/>
        <v>PILENGA CV-P 2001 K</v>
      </c>
      <c r="O5032" s="132" t="str">
        <f>IFERROR(IFERROR(INDEX(Кат!$B:$B,MATCH($N5032,Кат!$I:$I,0)),INDEX(Торг!$B:$B,MATCH($N5032,Торг!$I:$I,0))),"")</f>
        <v/>
      </c>
    </row>
    <row r="5033" spans="1:15" outlineLevel="2">
      <c r="A5033" t="s">
        <v>17696</v>
      </c>
      <c r="C5033" s="191" t="s">
        <v>7013</v>
      </c>
      <c r="E5033" t="s">
        <v>7014</v>
      </c>
      <c r="F5033" t="s">
        <v>526</v>
      </c>
      <c r="G5033" t="s">
        <v>399</v>
      </c>
      <c r="H5033">
        <v>1820</v>
      </c>
      <c r="J5033" t="s">
        <v>22634</v>
      </c>
      <c r="K5033" s="132" t="str">
        <f>IFERROR(IFERROR(INDEX(Кат!$O:$O,MATCH($C5033,Кат!$I:$I,0)),INDEX(Торг!$L:$L,MATCH($C5033,Торг!$I:$I,0))),"")</f>
        <v/>
      </c>
      <c r="L5033" s="132" t="str">
        <f>IFERROR(IFERROR(INDEX(Кат!$A:$A,MATCH($C5033,Кат!$I:$I,0)),INDEX(Торг!$A:$A,MATCH($C5033,Торг!$I:$I,0))),"")</f>
        <v/>
      </c>
      <c r="M5033" s="132" t="str">
        <f>IFERROR(IFERROR(INDEX(Кат!$B:$B,MATCH($C5033,Кат!$I:$I,0)),INDEX(Торг!$B:$B,MATCH($C5033,Торг!$I:$I,0))),"")</f>
        <v/>
      </c>
      <c r="N5033" s="132" t="str">
        <f t="shared" si="78"/>
        <v>PILENGA CV-P 2004 K</v>
      </c>
      <c r="O5033" s="132" t="str">
        <f>IFERROR(IFERROR(INDEX(Кат!$B:$B,MATCH($N5033,Кат!$I:$I,0)),INDEX(Торг!$B:$B,MATCH($N5033,Торг!$I:$I,0))),"")</f>
        <v/>
      </c>
    </row>
    <row r="5034" spans="1:15" outlineLevel="2">
      <c r="A5034" t="s">
        <v>26527</v>
      </c>
      <c r="C5034" s="191" t="s">
        <v>26528</v>
      </c>
      <c r="E5034" t="s">
        <v>26529</v>
      </c>
      <c r="F5034" t="s">
        <v>526</v>
      </c>
      <c r="G5034" t="s">
        <v>399</v>
      </c>
      <c r="H5034">
        <v>1700</v>
      </c>
      <c r="J5034" t="s">
        <v>22634</v>
      </c>
      <c r="K5034" s="132" t="str">
        <f>IFERROR(IFERROR(INDEX(Кат!$O:$O,MATCH($C5034,Кат!$I:$I,0)),INDEX(Торг!$L:$L,MATCH($C5034,Торг!$I:$I,0))),"")</f>
        <v/>
      </c>
      <c r="L5034" s="132" t="str">
        <f>IFERROR(IFERROR(INDEX(Кат!$A:$A,MATCH($C5034,Кат!$I:$I,0)),INDEX(Торг!$A:$A,MATCH($C5034,Торг!$I:$I,0))),"")</f>
        <v/>
      </c>
      <c r="M5034" s="132" t="str">
        <f>IFERROR(IFERROR(INDEX(Кат!$B:$B,MATCH($C5034,Кат!$I:$I,0)),INDEX(Торг!$B:$B,MATCH($C5034,Торг!$I:$I,0))),"")</f>
        <v/>
      </c>
      <c r="N5034" s="132" t="str">
        <f t="shared" si="78"/>
        <v>PILENGA CV-P 1241</v>
      </c>
      <c r="O5034" s="132" t="str">
        <f>IFERROR(IFERROR(INDEX(Кат!$B:$B,MATCH($N5034,Кат!$I:$I,0)),INDEX(Торг!$B:$B,MATCH($N5034,Торг!$I:$I,0))),"")</f>
        <v/>
      </c>
    </row>
    <row r="5035" spans="1:15" outlineLevel="2">
      <c r="A5035" t="s">
        <v>17697</v>
      </c>
      <c r="C5035" s="191" t="s">
        <v>7015</v>
      </c>
      <c r="E5035" t="s">
        <v>7016</v>
      </c>
      <c r="F5035" t="s">
        <v>526</v>
      </c>
      <c r="G5035" t="s">
        <v>399</v>
      </c>
      <c r="H5035">
        <v>2240</v>
      </c>
      <c r="J5035" t="s">
        <v>22634</v>
      </c>
      <c r="K5035" s="132" t="str">
        <f>IFERROR(IFERROR(INDEX(Кат!$O:$O,MATCH($C5035,Кат!$I:$I,0)),INDEX(Торг!$L:$L,MATCH($C5035,Торг!$I:$I,0))),"")</f>
        <v/>
      </c>
      <c r="L5035" s="132" t="str">
        <f>IFERROR(IFERROR(INDEX(Кат!$A:$A,MATCH($C5035,Кат!$I:$I,0)),INDEX(Торг!$A:$A,MATCH($C5035,Торг!$I:$I,0))),"")</f>
        <v/>
      </c>
      <c r="M5035" s="132" t="str">
        <f>IFERROR(IFERROR(INDEX(Кат!$B:$B,MATCH($C5035,Кат!$I:$I,0)),INDEX(Торг!$B:$B,MATCH($C5035,Торг!$I:$I,0))),"")</f>
        <v/>
      </c>
      <c r="N5035" s="132" t="str">
        <f t="shared" si="78"/>
        <v>PILENGA CV-P 2056 K</v>
      </c>
      <c r="O5035" s="132" t="str">
        <f>IFERROR(IFERROR(INDEX(Кат!$B:$B,MATCH($N5035,Кат!$I:$I,0)),INDEX(Торг!$B:$B,MATCH($N5035,Торг!$I:$I,0))),"")</f>
        <v/>
      </c>
    </row>
    <row r="5036" spans="1:15" outlineLevel="2">
      <c r="A5036" t="s">
        <v>17698</v>
      </c>
      <c r="C5036" s="191" t="s">
        <v>7017</v>
      </c>
      <c r="E5036" t="s">
        <v>7018</v>
      </c>
      <c r="F5036" t="s">
        <v>526</v>
      </c>
      <c r="G5036" t="s">
        <v>399</v>
      </c>
      <c r="H5036">
        <v>2160</v>
      </c>
      <c r="J5036" t="s">
        <v>22634</v>
      </c>
      <c r="K5036" s="132" t="str">
        <f>IFERROR(IFERROR(INDEX(Кат!$O:$O,MATCH($C5036,Кат!$I:$I,0)),INDEX(Торг!$L:$L,MATCH($C5036,Торг!$I:$I,0))),"")</f>
        <v/>
      </c>
      <c r="L5036" s="132" t="str">
        <f>IFERROR(IFERROR(INDEX(Кат!$A:$A,MATCH($C5036,Кат!$I:$I,0)),INDEX(Торг!$A:$A,MATCH($C5036,Торг!$I:$I,0))),"")</f>
        <v/>
      </c>
      <c r="M5036" s="132" t="str">
        <f>IFERROR(IFERROR(INDEX(Кат!$B:$B,MATCH($C5036,Кат!$I:$I,0)),INDEX(Торг!$B:$B,MATCH($C5036,Торг!$I:$I,0))),"")</f>
        <v/>
      </c>
      <c r="N5036" s="132" t="str">
        <f t="shared" si="78"/>
        <v>PILENGA CV-P 2356 K</v>
      </c>
      <c r="O5036" s="132" t="str">
        <f>IFERROR(IFERROR(INDEX(Кат!$B:$B,MATCH($N5036,Кат!$I:$I,0)),INDEX(Торг!$B:$B,MATCH($N5036,Торг!$I:$I,0))),"")</f>
        <v/>
      </c>
    </row>
    <row r="5037" spans="1:15" outlineLevel="2">
      <c r="A5037" t="s">
        <v>17699</v>
      </c>
      <c r="C5037" s="191" t="s">
        <v>7019</v>
      </c>
      <c r="E5037" t="s">
        <v>7020</v>
      </c>
      <c r="F5037" t="s">
        <v>526</v>
      </c>
      <c r="G5037" t="s">
        <v>399</v>
      </c>
      <c r="H5037">
        <v>2350</v>
      </c>
      <c r="J5037" t="s">
        <v>22634</v>
      </c>
      <c r="K5037" s="132" t="str">
        <f>IFERROR(IFERROR(INDEX(Кат!$O:$O,MATCH($C5037,Кат!$I:$I,0)),INDEX(Торг!$L:$L,MATCH($C5037,Торг!$I:$I,0))),"")</f>
        <v/>
      </c>
      <c r="L5037" s="132" t="str">
        <f>IFERROR(IFERROR(INDEX(Кат!$A:$A,MATCH($C5037,Кат!$I:$I,0)),INDEX(Торг!$A:$A,MATCH($C5037,Торг!$I:$I,0))),"")</f>
        <v/>
      </c>
      <c r="M5037" s="132" t="str">
        <f>IFERROR(IFERROR(INDEX(Кат!$B:$B,MATCH($C5037,Кат!$I:$I,0)),INDEX(Торг!$B:$B,MATCH($C5037,Торг!$I:$I,0))),"")</f>
        <v/>
      </c>
      <c r="N5037" s="132" t="str">
        <f t="shared" si="78"/>
        <v>PILENGA CV-P 2057 K</v>
      </c>
      <c r="O5037" s="132" t="str">
        <f>IFERROR(IFERROR(INDEX(Кат!$B:$B,MATCH($N5037,Кат!$I:$I,0)),INDEX(Торг!$B:$B,MATCH($N5037,Торг!$I:$I,0))),"")</f>
        <v/>
      </c>
    </row>
    <row r="5038" spans="1:15" outlineLevel="2">
      <c r="A5038" t="s">
        <v>17700</v>
      </c>
      <c r="C5038" s="191" t="s">
        <v>7021</v>
      </c>
      <c r="E5038" t="s">
        <v>7022</v>
      </c>
      <c r="F5038" t="s">
        <v>526</v>
      </c>
      <c r="G5038" t="s">
        <v>399</v>
      </c>
      <c r="H5038">
        <v>2710</v>
      </c>
      <c r="J5038" t="s">
        <v>22634</v>
      </c>
      <c r="K5038" s="132" t="str">
        <f>IFERROR(IFERROR(INDEX(Кат!$O:$O,MATCH($C5038,Кат!$I:$I,0)),INDEX(Торг!$L:$L,MATCH($C5038,Торг!$I:$I,0))),"")</f>
        <v/>
      </c>
      <c r="L5038" s="132" t="str">
        <f>IFERROR(IFERROR(INDEX(Кат!$A:$A,MATCH($C5038,Кат!$I:$I,0)),INDEX(Торг!$A:$A,MATCH($C5038,Торг!$I:$I,0))),"")</f>
        <v/>
      </c>
      <c r="M5038" s="132" t="str">
        <f>IFERROR(IFERROR(INDEX(Кат!$B:$B,MATCH($C5038,Кат!$I:$I,0)),INDEX(Торг!$B:$B,MATCH($C5038,Торг!$I:$I,0))),"")</f>
        <v/>
      </c>
      <c r="N5038" s="132" t="str">
        <f t="shared" si="78"/>
        <v>PILENGA CV-P 2357 K</v>
      </c>
      <c r="O5038" s="132" t="str">
        <f>IFERROR(IFERROR(INDEX(Кат!$B:$B,MATCH($N5038,Кат!$I:$I,0)),INDEX(Торг!$B:$B,MATCH($N5038,Торг!$I:$I,0))),"")</f>
        <v/>
      </c>
    </row>
    <row r="5039" spans="1:15" outlineLevel="2">
      <c r="A5039" t="s">
        <v>17701</v>
      </c>
      <c r="C5039" s="191" t="s">
        <v>7023</v>
      </c>
      <c r="E5039" t="s">
        <v>7024</v>
      </c>
      <c r="F5039" t="s">
        <v>526</v>
      </c>
      <c r="G5039" t="s">
        <v>399</v>
      </c>
      <c r="H5039">
        <v>1080</v>
      </c>
      <c r="J5039" t="s">
        <v>22634</v>
      </c>
      <c r="K5039" s="132" t="str">
        <f>IFERROR(IFERROR(INDEX(Кат!$O:$O,MATCH($C5039,Кат!$I:$I,0)),INDEX(Торг!$L:$L,MATCH($C5039,Торг!$I:$I,0))),"")</f>
        <v/>
      </c>
      <c r="L5039" s="132" t="str">
        <f>IFERROR(IFERROR(INDEX(Кат!$A:$A,MATCH($C5039,Кат!$I:$I,0)),INDEX(Торг!$A:$A,MATCH($C5039,Торг!$I:$I,0))),"")</f>
        <v/>
      </c>
      <c r="M5039" s="132" t="str">
        <f>IFERROR(IFERROR(INDEX(Кат!$B:$B,MATCH($C5039,Кат!$I:$I,0)),INDEX(Торг!$B:$B,MATCH($C5039,Торг!$I:$I,0))),"")</f>
        <v/>
      </c>
      <c r="N5039" s="132" t="str">
        <f t="shared" si="78"/>
        <v>PILENGA CV-P 1001 K</v>
      </c>
      <c r="O5039" s="132" t="str">
        <f>IFERROR(IFERROR(INDEX(Кат!$B:$B,MATCH($N5039,Кат!$I:$I,0)),INDEX(Торг!$B:$B,MATCH($N5039,Торг!$I:$I,0))),"")</f>
        <v/>
      </c>
    </row>
    <row r="5040" spans="1:15" outlineLevel="2">
      <c r="A5040" t="s">
        <v>17702</v>
      </c>
      <c r="C5040" s="191" t="s">
        <v>7025</v>
      </c>
      <c r="E5040" t="s">
        <v>7026</v>
      </c>
      <c r="F5040" t="s">
        <v>526</v>
      </c>
      <c r="G5040" t="s">
        <v>399</v>
      </c>
      <c r="H5040">
        <v>1480</v>
      </c>
      <c r="J5040" t="s">
        <v>22634</v>
      </c>
      <c r="K5040" s="132" t="str">
        <f>IFERROR(IFERROR(INDEX(Кат!$O:$O,MATCH($C5040,Кат!$I:$I,0)),INDEX(Торг!$L:$L,MATCH($C5040,Торг!$I:$I,0))),"")</f>
        <v/>
      </c>
      <c r="L5040" s="132" t="str">
        <f>IFERROR(IFERROR(INDEX(Кат!$A:$A,MATCH($C5040,Кат!$I:$I,0)),INDEX(Торг!$A:$A,MATCH($C5040,Торг!$I:$I,0))),"")</f>
        <v/>
      </c>
      <c r="M5040" s="132" t="str">
        <f>IFERROR(IFERROR(INDEX(Кат!$B:$B,MATCH($C5040,Кат!$I:$I,0)),INDEX(Торг!$B:$B,MATCH($C5040,Торг!$I:$I,0))),"")</f>
        <v/>
      </c>
      <c r="N5040" s="132" t="str">
        <f t="shared" si="78"/>
        <v>PILENGA CV-P 1002 K</v>
      </c>
      <c r="O5040" s="132" t="str">
        <f>IFERROR(IFERROR(INDEX(Кат!$B:$B,MATCH($N5040,Кат!$I:$I,0)),INDEX(Торг!$B:$B,MATCH($N5040,Торг!$I:$I,0))),"")</f>
        <v/>
      </c>
    </row>
    <row r="5041" spans="1:15" outlineLevel="2">
      <c r="A5041" t="s">
        <v>17703</v>
      </c>
      <c r="C5041" s="191" t="s">
        <v>7027</v>
      </c>
      <c r="E5041" t="s">
        <v>7028</v>
      </c>
      <c r="F5041" t="s">
        <v>526</v>
      </c>
      <c r="G5041" t="s">
        <v>399</v>
      </c>
      <c r="H5041">
        <v>1580</v>
      </c>
      <c r="J5041" t="s">
        <v>22634</v>
      </c>
      <c r="K5041" s="132" t="str">
        <f>IFERROR(IFERROR(INDEX(Кат!$O:$O,MATCH($C5041,Кат!$I:$I,0)),INDEX(Торг!$L:$L,MATCH($C5041,Торг!$I:$I,0))),"")</f>
        <v/>
      </c>
      <c r="L5041" s="132" t="str">
        <f>IFERROR(IFERROR(INDEX(Кат!$A:$A,MATCH($C5041,Кат!$I:$I,0)),INDEX(Торг!$A:$A,MATCH($C5041,Торг!$I:$I,0))),"")</f>
        <v/>
      </c>
      <c r="M5041" s="132" t="str">
        <f>IFERROR(IFERROR(INDEX(Кат!$B:$B,MATCH($C5041,Кат!$I:$I,0)),INDEX(Торг!$B:$B,MATCH($C5041,Торг!$I:$I,0))),"")</f>
        <v/>
      </c>
      <c r="N5041" s="132" t="str">
        <f t="shared" si="78"/>
        <v>PILENGA CV-P 1023 K</v>
      </c>
      <c r="O5041" s="132" t="str">
        <f>IFERROR(IFERROR(INDEX(Кат!$B:$B,MATCH($N5041,Кат!$I:$I,0)),INDEX(Торг!$B:$B,MATCH($N5041,Торг!$I:$I,0))),"")</f>
        <v/>
      </c>
    </row>
    <row r="5042" spans="1:15" outlineLevel="2">
      <c r="A5042" t="s">
        <v>17704</v>
      </c>
      <c r="C5042" s="191" t="s">
        <v>7029</v>
      </c>
      <c r="E5042" t="s">
        <v>7030</v>
      </c>
      <c r="F5042" t="s">
        <v>526</v>
      </c>
      <c r="G5042" t="s">
        <v>399</v>
      </c>
      <c r="H5042">
        <v>1870</v>
      </c>
      <c r="J5042" t="s">
        <v>22634</v>
      </c>
      <c r="K5042" s="132" t="str">
        <f>IFERROR(IFERROR(INDEX(Кат!$O:$O,MATCH($C5042,Кат!$I:$I,0)),INDEX(Торг!$L:$L,MATCH($C5042,Торг!$I:$I,0))),"")</f>
        <v/>
      </c>
      <c r="L5042" s="132" t="str">
        <f>IFERROR(IFERROR(INDEX(Кат!$A:$A,MATCH($C5042,Кат!$I:$I,0)),INDEX(Торг!$A:$A,MATCH($C5042,Торг!$I:$I,0))),"")</f>
        <v/>
      </c>
      <c r="M5042" s="132" t="str">
        <f>IFERROR(IFERROR(INDEX(Кат!$B:$B,MATCH($C5042,Кат!$I:$I,0)),INDEX(Торг!$B:$B,MATCH($C5042,Торг!$I:$I,0))),"")</f>
        <v/>
      </c>
      <c r="N5042" s="132" t="str">
        <f t="shared" si="78"/>
        <v>PILENGA CV-P 1004 K</v>
      </c>
      <c r="O5042" s="132" t="str">
        <f>IFERROR(IFERROR(INDEX(Кат!$B:$B,MATCH($N5042,Кат!$I:$I,0)),INDEX(Торг!$B:$B,MATCH($N5042,Торг!$I:$I,0))),"")</f>
        <v/>
      </c>
    </row>
    <row r="5043" spans="1:15" outlineLevel="2">
      <c r="A5043" t="s">
        <v>17705</v>
      </c>
      <c r="C5043" s="191" t="s">
        <v>7031</v>
      </c>
      <c r="E5043" t="s">
        <v>7032</v>
      </c>
      <c r="F5043" t="s">
        <v>526</v>
      </c>
      <c r="G5043" t="s">
        <v>399</v>
      </c>
      <c r="H5043">
        <v>1200</v>
      </c>
      <c r="J5043" t="s">
        <v>22634</v>
      </c>
      <c r="K5043" s="132" t="str">
        <f>IFERROR(IFERROR(INDEX(Кат!$O:$O,MATCH($C5043,Кат!$I:$I,0)),INDEX(Торг!$L:$L,MATCH($C5043,Торг!$I:$I,0))),"")</f>
        <v/>
      </c>
      <c r="L5043" s="132" t="str">
        <f>IFERROR(IFERROR(INDEX(Кат!$A:$A,MATCH($C5043,Кат!$I:$I,0)),INDEX(Торг!$A:$A,MATCH($C5043,Торг!$I:$I,0))),"")</f>
        <v/>
      </c>
      <c r="M5043" s="132" t="str">
        <f>IFERROR(IFERROR(INDEX(Кат!$B:$B,MATCH($C5043,Кат!$I:$I,0)),INDEX(Торг!$B:$B,MATCH($C5043,Торг!$I:$I,0))),"")</f>
        <v/>
      </c>
      <c r="N5043" s="132" t="str">
        <f t="shared" si="78"/>
        <v>PILENGA CV-P 1070 K</v>
      </c>
      <c r="O5043" s="132" t="str">
        <f>IFERROR(IFERROR(INDEX(Кат!$B:$B,MATCH($N5043,Кат!$I:$I,0)),INDEX(Торг!$B:$B,MATCH($N5043,Торг!$I:$I,0))),"")</f>
        <v/>
      </c>
    </row>
    <row r="5044" spans="1:15" outlineLevel="2">
      <c r="A5044" t="s">
        <v>24178</v>
      </c>
      <c r="C5044" s="191"/>
      <c r="E5044" t="s">
        <v>2522</v>
      </c>
      <c r="J5044" t="s">
        <v>22634</v>
      </c>
      <c r="K5044" s="132" t="str">
        <f>IFERROR(IFERROR(INDEX(Кат!$O:$O,MATCH($C5044,Кат!$I:$I,0)),INDEX(Торг!$L:$L,MATCH($C5044,Торг!$I:$I,0))),"")</f>
        <v/>
      </c>
      <c r="L5044" s="132" t="str">
        <f>IFERROR(IFERROR(INDEX(Кат!$A:$A,MATCH($C5044,Кат!$I:$I,0)),INDEX(Торг!$A:$A,MATCH($C5044,Торг!$I:$I,0))),"")</f>
        <v/>
      </c>
      <c r="M5044" s="132" t="str">
        <f>IFERROR(IFERROR(INDEX(Кат!$B:$B,MATCH($C5044,Кат!$I:$I,0)),INDEX(Торг!$B:$B,MATCH($C5044,Торг!$I:$I,0))),"")</f>
        <v/>
      </c>
      <c r="N5044" s="132" t="str">
        <f t="shared" si="78"/>
        <v xml:space="preserve"> </v>
      </c>
      <c r="O5044" s="132" t="str">
        <f>IFERROR(IFERROR(INDEX(Кат!$B:$B,MATCH($N5044,Кат!$I:$I,0)),INDEX(Торг!$B:$B,MATCH($N5044,Торг!$I:$I,0))),"")</f>
        <v/>
      </c>
    </row>
    <row r="5045" spans="1:15" outlineLevel="2">
      <c r="A5045" t="s">
        <v>17706</v>
      </c>
      <c r="C5045" s="191" t="s">
        <v>2523</v>
      </c>
      <c r="E5045" t="s">
        <v>2524</v>
      </c>
      <c r="F5045" t="s">
        <v>2522</v>
      </c>
      <c r="G5045" t="s">
        <v>375</v>
      </c>
      <c r="H5045">
        <v>2850</v>
      </c>
      <c r="J5045" t="s">
        <v>22634</v>
      </c>
      <c r="K5045" s="132" t="str">
        <f>IFERROR(IFERROR(INDEX(Кат!$O:$O,MATCH($C5045,Кат!$I:$I,0)),INDEX(Торг!$L:$L,MATCH($C5045,Торг!$I:$I,0))),"")</f>
        <v/>
      </c>
      <c r="L5045" s="132" t="str">
        <f>IFERROR(IFERROR(INDEX(Кат!$A:$A,MATCH($C5045,Кат!$I:$I,0)),INDEX(Торг!$A:$A,MATCH($C5045,Торг!$I:$I,0))),"")</f>
        <v/>
      </c>
      <c r="M5045" s="132" t="str">
        <f>IFERROR(IFERROR(INDEX(Кат!$B:$B,MATCH($C5045,Кат!$I:$I,0)),INDEX(Торг!$B:$B,MATCH($C5045,Торг!$I:$I,0))),"")</f>
        <v/>
      </c>
      <c r="N5045" s="132" t="str">
        <f t="shared" si="78"/>
        <v>PK TOP T-12223</v>
      </c>
      <c r="O5045" s="132" t="str">
        <f>IFERROR(IFERROR(INDEX(Кат!$B:$B,MATCH($N5045,Кат!$I:$I,0)),INDEX(Торг!$B:$B,MATCH($N5045,Торг!$I:$I,0))),"")</f>
        <v/>
      </c>
    </row>
    <row r="5046" spans="1:15" outlineLevel="2">
      <c r="A5046" t="s">
        <v>17707</v>
      </c>
      <c r="C5046" s="191" t="s">
        <v>2525</v>
      </c>
      <c r="E5046" t="s">
        <v>2526</v>
      </c>
      <c r="F5046" t="s">
        <v>2522</v>
      </c>
      <c r="G5046" t="s">
        <v>375</v>
      </c>
      <c r="H5046">
        <v>750</v>
      </c>
      <c r="J5046" t="s">
        <v>22634</v>
      </c>
      <c r="K5046" s="132" t="str">
        <f>IFERROR(IFERROR(INDEX(Кат!$O:$O,MATCH($C5046,Кат!$I:$I,0)),INDEX(Торг!$L:$L,MATCH($C5046,Торг!$I:$I,0))),"")</f>
        <v/>
      </c>
      <c r="L5046" s="132" t="str">
        <f>IFERROR(IFERROR(INDEX(Кат!$A:$A,MATCH($C5046,Кат!$I:$I,0)),INDEX(Торг!$A:$A,MATCH($C5046,Торг!$I:$I,0))),"")</f>
        <v/>
      </c>
      <c r="M5046" s="132" t="str">
        <f>IFERROR(IFERROR(INDEX(Кат!$B:$B,MATCH($C5046,Кат!$I:$I,0)),INDEX(Торг!$B:$B,MATCH($C5046,Торг!$I:$I,0))),"")</f>
        <v/>
      </c>
      <c r="N5046" s="132" t="str">
        <f t="shared" si="78"/>
        <v>PK TOP T-12205</v>
      </c>
      <c r="O5046" s="132" t="str">
        <f>IFERROR(IFERROR(INDEX(Кат!$B:$B,MATCH($N5046,Кат!$I:$I,0)),INDEX(Торг!$B:$B,MATCH($N5046,Торг!$I:$I,0))),"")</f>
        <v/>
      </c>
    </row>
    <row r="5047" spans="1:15" outlineLevel="2">
      <c r="A5047" t="s">
        <v>17708</v>
      </c>
      <c r="C5047" s="191" t="s">
        <v>2527</v>
      </c>
      <c r="E5047" t="s">
        <v>2528</v>
      </c>
      <c r="F5047" t="s">
        <v>2522</v>
      </c>
      <c r="G5047" t="s">
        <v>375</v>
      </c>
      <c r="H5047">
        <v>960</v>
      </c>
      <c r="J5047" t="s">
        <v>22634</v>
      </c>
      <c r="K5047" s="132" t="str">
        <f>IFERROR(IFERROR(INDEX(Кат!$O:$O,MATCH($C5047,Кат!$I:$I,0)),INDEX(Торг!$L:$L,MATCH($C5047,Торг!$I:$I,0))),"")</f>
        <v/>
      </c>
      <c r="L5047" s="132" t="str">
        <f>IFERROR(IFERROR(INDEX(Кат!$A:$A,MATCH($C5047,Кат!$I:$I,0)),INDEX(Торг!$A:$A,MATCH($C5047,Торг!$I:$I,0))),"")</f>
        <v/>
      </c>
      <c r="M5047" s="132" t="str">
        <f>IFERROR(IFERROR(INDEX(Кат!$B:$B,MATCH($C5047,Кат!$I:$I,0)),INDEX(Торг!$B:$B,MATCH($C5047,Торг!$I:$I,0))),"")</f>
        <v/>
      </c>
      <c r="N5047" s="132" t="str">
        <f t="shared" si="78"/>
        <v>PK TOP T-12203</v>
      </c>
      <c r="O5047" s="132" t="str">
        <f>IFERROR(IFERROR(INDEX(Кат!$B:$B,MATCH($N5047,Кат!$I:$I,0)),INDEX(Торг!$B:$B,MATCH($N5047,Торг!$I:$I,0))),"")</f>
        <v/>
      </c>
    </row>
    <row r="5048" spans="1:15" outlineLevel="2">
      <c r="A5048" t="s">
        <v>17709</v>
      </c>
      <c r="C5048" s="191" t="s">
        <v>2529</v>
      </c>
      <c r="E5048" t="s">
        <v>2530</v>
      </c>
      <c r="F5048" t="s">
        <v>2522</v>
      </c>
      <c r="G5048" t="s">
        <v>375</v>
      </c>
      <c r="H5048">
        <v>730</v>
      </c>
      <c r="J5048" t="s">
        <v>22634</v>
      </c>
      <c r="K5048" s="132" t="str">
        <f>IFERROR(IFERROR(INDEX(Кат!$O:$O,MATCH($C5048,Кат!$I:$I,0)),INDEX(Торг!$L:$L,MATCH($C5048,Торг!$I:$I,0))),"")</f>
        <v/>
      </c>
      <c r="L5048" s="132" t="str">
        <f>IFERROR(IFERROR(INDEX(Кат!$A:$A,MATCH($C5048,Кат!$I:$I,0)),INDEX(Торг!$A:$A,MATCH($C5048,Торг!$I:$I,0))),"")</f>
        <v/>
      </c>
      <c r="M5048" s="132" t="str">
        <f>IFERROR(IFERROR(INDEX(Кат!$B:$B,MATCH($C5048,Кат!$I:$I,0)),INDEX(Торг!$B:$B,MATCH($C5048,Торг!$I:$I,0))),"")</f>
        <v/>
      </c>
      <c r="N5048" s="132" t="str">
        <f t="shared" si="78"/>
        <v>PK TOP T-12206</v>
      </c>
      <c r="O5048" s="132" t="str">
        <f>IFERROR(IFERROR(INDEX(Кат!$B:$B,MATCH($N5048,Кат!$I:$I,0)),INDEX(Торг!$B:$B,MATCH($N5048,Торг!$I:$I,0))),"")</f>
        <v/>
      </c>
    </row>
    <row r="5049" spans="1:15" outlineLevel="2">
      <c r="A5049" t="s">
        <v>17710</v>
      </c>
      <c r="C5049" s="191" t="s">
        <v>2531</v>
      </c>
      <c r="E5049" t="s">
        <v>2532</v>
      </c>
      <c r="F5049" t="s">
        <v>2522</v>
      </c>
      <c r="G5049" t="s">
        <v>375</v>
      </c>
      <c r="H5049">
        <v>2200</v>
      </c>
      <c r="J5049" t="s">
        <v>22634</v>
      </c>
      <c r="K5049" s="132" t="str">
        <f>IFERROR(IFERROR(INDEX(Кат!$O:$O,MATCH($C5049,Кат!$I:$I,0)),INDEX(Торг!$L:$L,MATCH($C5049,Торг!$I:$I,0))),"")</f>
        <v/>
      </c>
      <c r="L5049" s="132" t="str">
        <f>IFERROR(IFERROR(INDEX(Кат!$A:$A,MATCH($C5049,Кат!$I:$I,0)),INDEX(Торг!$A:$A,MATCH($C5049,Торг!$I:$I,0))),"")</f>
        <v/>
      </c>
      <c r="M5049" s="132" t="str">
        <f>IFERROR(IFERROR(INDEX(Кат!$B:$B,MATCH($C5049,Кат!$I:$I,0)),INDEX(Торг!$B:$B,MATCH($C5049,Торг!$I:$I,0))),"")</f>
        <v/>
      </c>
      <c r="N5049" s="132" t="str">
        <f t="shared" si="78"/>
        <v>PK TOP T-12222</v>
      </c>
      <c r="O5049" s="132" t="str">
        <f>IFERROR(IFERROR(INDEX(Кат!$B:$B,MATCH($N5049,Кат!$I:$I,0)),INDEX(Торг!$B:$B,MATCH($N5049,Торг!$I:$I,0))),"")</f>
        <v/>
      </c>
    </row>
    <row r="5050" spans="1:15" outlineLevel="2">
      <c r="A5050" t="s">
        <v>17711</v>
      </c>
      <c r="C5050" s="191" t="s">
        <v>2533</v>
      </c>
      <c r="E5050" t="s">
        <v>2534</v>
      </c>
      <c r="F5050" t="s">
        <v>2522</v>
      </c>
      <c r="G5050" t="s">
        <v>375</v>
      </c>
      <c r="H5050">
        <v>890</v>
      </c>
      <c r="J5050" t="s">
        <v>22634</v>
      </c>
      <c r="K5050" s="132" t="str">
        <f>IFERROR(IFERROR(INDEX(Кат!$O:$O,MATCH($C5050,Кат!$I:$I,0)),INDEX(Торг!$L:$L,MATCH($C5050,Торг!$I:$I,0))),"")</f>
        <v/>
      </c>
      <c r="L5050" s="132" t="str">
        <f>IFERROR(IFERROR(INDEX(Кат!$A:$A,MATCH($C5050,Кат!$I:$I,0)),INDEX(Торг!$A:$A,MATCH($C5050,Торг!$I:$I,0))),"")</f>
        <v/>
      </c>
      <c r="M5050" s="132" t="str">
        <f>IFERROR(IFERROR(INDEX(Кат!$B:$B,MATCH($C5050,Кат!$I:$I,0)),INDEX(Торг!$B:$B,MATCH($C5050,Торг!$I:$I,0))),"")</f>
        <v/>
      </c>
      <c r="N5050" s="132" t="str">
        <f t="shared" si="78"/>
        <v>PK TOP T-12219</v>
      </c>
      <c r="O5050" s="132" t="str">
        <f>IFERROR(IFERROR(INDEX(Кат!$B:$B,MATCH($N5050,Кат!$I:$I,0)),INDEX(Торг!$B:$B,MATCH($N5050,Торг!$I:$I,0))),"")</f>
        <v/>
      </c>
    </row>
    <row r="5051" spans="1:15" outlineLevel="2">
      <c r="A5051" t="s">
        <v>30196</v>
      </c>
      <c r="C5051" s="191"/>
      <c r="E5051" t="s">
        <v>30168</v>
      </c>
      <c r="J5051" t="s">
        <v>22634</v>
      </c>
      <c r="K5051" s="132" t="str">
        <f>IFERROR(IFERROR(INDEX(Кат!$O:$O,MATCH($C5051,Кат!$I:$I,0)),INDEX(Торг!$L:$L,MATCH($C5051,Торг!$I:$I,0))),"")</f>
        <v/>
      </c>
      <c r="L5051" s="132" t="str">
        <f>IFERROR(IFERROR(INDEX(Кат!$A:$A,MATCH($C5051,Кат!$I:$I,0)),INDEX(Торг!$A:$A,MATCH($C5051,Торг!$I:$I,0))),"")</f>
        <v/>
      </c>
      <c r="M5051" s="132" t="str">
        <f>IFERROR(IFERROR(INDEX(Кат!$B:$B,MATCH($C5051,Кат!$I:$I,0)),INDEX(Торг!$B:$B,MATCH($C5051,Торг!$I:$I,0))),"")</f>
        <v/>
      </c>
      <c r="N5051" s="132" t="str">
        <f t="shared" si="78"/>
        <v xml:space="preserve"> </v>
      </c>
      <c r="O5051" s="132" t="str">
        <f>IFERROR(IFERROR(INDEX(Кат!$B:$B,MATCH($N5051,Кат!$I:$I,0)),INDEX(Торг!$B:$B,MATCH($N5051,Торг!$I:$I,0))),"")</f>
        <v/>
      </c>
    </row>
    <row r="5052" spans="1:15" outlineLevel="2">
      <c r="A5052" t="s">
        <v>20416</v>
      </c>
      <c r="C5052" s="191" t="s">
        <v>30166</v>
      </c>
      <c r="E5052" t="s">
        <v>30167</v>
      </c>
      <c r="F5052" t="s">
        <v>30168</v>
      </c>
      <c r="G5052" t="s">
        <v>399</v>
      </c>
      <c r="H5052">
        <v>45</v>
      </c>
      <c r="J5052" t="s">
        <v>22634</v>
      </c>
      <c r="K5052" s="132" t="str">
        <f>IFERROR(IFERROR(INDEX(Кат!$O:$O,MATCH($C5052,Кат!$I:$I,0)),INDEX(Торг!$L:$L,MATCH($C5052,Торг!$I:$I,0))),"")</f>
        <v/>
      </c>
      <c r="L5052" s="132" t="str">
        <f>IFERROR(IFERROR(INDEX(Кат!$A:$A,MATCH($C5052,Кат!$I:$I,0)),INDEX(Торг!$A:$A,MATCH($C5052,Торг!$I:$I,0))),"")</f>
        <v/>
      </c>
      <c r="M5052" s="132" t="str">
        <f>IFERROR(IFERROR(INDEX(Кат!$B:$B,MATCH($C5052,Кат!$I:$I,0)),INDEX(Торг!$B:$B,MATCH($C5052,Торг!$I:$I,0))),"")</f>
        <v/>
      </c>
      <c r="N5052" s="132" t="str">
        <f t="shared" si="78"/>
        <v>POLISTONE PT-206</v>
      </c>
      <c r="O5052" s="132" t="str">
        <f>IFERROR(IFERROR(INDEX(Кат!$B:$B,MATCH($N5052,Кат!$I:$I,0)),INDEX(Торг!$B:$B,MATCH($N5052,Торг!$I:$I,0))),"")</f>
        <v/>
      </c>
    </row>
    <row r="5053" spans="1:15" outlineLevel="2">
      <c r="A5053" t="s">
        <v>20417</v>
      </c>
      <c r="C5053" s="191" t="s">
        <v>30169</v>
      </c>
      <c r="E5053" t="s">
        <v>30170</v>
      </c>
      <c r="F5053" t="s">
        <v>30168</v>
      </c>
      <c r="G5053" t="s">
        <v>399</v>
      </c>
      <c r="H5053">
        <v>45</v>
      </c>
      <c r="J5053" t="s">
        <v>22634</v>
      </c>
      <c r="K5053" s="132" t="str">
        <f>IFERROR(IFERROR(INDEX(Кат!$O:$O,MATCH($C5053,Кат!$I:$I,0)),INDEX(Торг!$L:$L,MATCH($C5053,Торг!$I:$I,0))),"")</f>
        <v/>
      </c>
      <c r="L5053" s="132" t="str">
        <f>IFERROR(IFERROR(INDEX(Кат!$A:$A,MATCH($C5053,Кат!$I:$I,0)),INDEX(Торг!$A:$A,MATCH($C5053,Торг!$I:$I,0))),"")</f>
        <v/>
      </c>
      <c r="M5053" s="132" t="str">
        <f>IFERROR(IFERROR(INDEX(Кат!$B:$B,MATCH($C5053,Кат!$I:$I,0)),INDEX(Торг!$B:$B,MATCH($C5053,Торг!$I:$I,0))),"")</f>
        <v/>
      </c>
      <c r="N5053" s="132" t="str">
        <f t="shared" si="78"/>
        <v>POLISTONE PT-215</v>
      </c>
      <c r="O5053" s="132" t="str">
        <f>IFERROR(IFERROR(INDEX(Кат!$B:$B,MATCH($N5053,Кат!$I:$I,0)),INDEX(Торг!$B:$B,MATCH($N5053,Торг!$I:$I,0))),"")</f>
        <v/>
      </c>
    </row>
    <row r="5054" spans="1:15" outlineLevel="1">
      <c r="A5054" t="s">
        <v>24179</v>
      </c>
      <c r="C5054" s="191"/>
      <c r="E5054" t="s">
        <v>7033</v>
      </c>
      <c r="J5054" t="s">
        <v>22634</v>
      </c>
      <c r="K5054" s="132" t="str">
        <f>IFERROR(IFERROR(INDEX(Кат!$O:$O,MATCH($C5054,Кат!$I:$I,0)),INDEX(Торг!$L:$L,MATCH($C5054,Торг!$I:$I,0))),"")</f>
        <v/>
      </c>
      <c r="L5054" s="132" t="str">
        <f>IFERROR(IFERROR(INDEX(Кат!$A:$A,MATCH($C5054,Кат!$I:$I,0)),INDEX(Торг!$A:$A,MATCH($C5054,Торг!$I:$I,0))),"")</f>
        <v/>
      </c>
      <c r="M5054" s="132" t="str">
        <f>IFERROR(IFERROR(INDEX(Кат!$B:$B,MATCH($C5054,Кат!$I:$I,0)),INDEX(Торг!$B:$B,MATCH($C5054,Торг!$I:$I,0))),"")</f>
        <v/>
      </c>
      <c r="N5054" s="132" t="str">
        <f t="shared" si="78"/>
        <v xml:space="preserve"> </v>
      </c>
      <c r="O5054" s="132" t="str">
        <f>IFERROR(IFERROR(INDEX(Кат!$B:$B,MATCH($N5054,Кат!$I:$I,0)),INDEX(Торг!$B:$B,MATCH($N5054,Торг!$I:$I,0))),"")</f>
        <v/>
      </c>
    </row>
    <row r="5055" spans="1:15" outlineLevel="2">
      <c r="A5055" t="s">
        <v>17712</v>
      </c>
      <c r="C5055" s="191" t="s">
        <v>7034</v>
      </c>
      <c r="E5055" t="s">
        <v>7035</v>
      </c>
      <c r="F5055" t="s">
        <v>7033</v>
      </c>
      <c r="G5055" t="s">
        <v>399</v>
      </c>
      <c r="H5055">
        <v>7500</v>
      </c>
      <c r="J5055" t="s">
        <v>22634</v>
      </c>
      <c r="K5055" s="132" t="str">
        <f>IFERROR(IFERROR(INDEX(Кат!$O:$O,MATCH($C5055,Кат!$I:$I,0)),INDEX(Торг!$L:$L,MATCH($C5055,Торг!$I:$I,0))),"")</f>
        <v/>
      </c>
      <c r="L5055" s="132" t="str">
        <f>IFERROR(IFERROR(INDEX(Кат!$A:$A,MATCH($C5055,Кат!$I:$I,0)),INDEX(Торг!$A:$A,MATCH($C5055,Торг!$I:$I,0))),"")</f>
        <v/>
      </c>
      <c r="M5055" s="132" t="str">
        <f>IFERROR(IFERROR(INDEX(Кат!$B:$B,MATCH($C5055,Кат!$I:$I,0)),INDEX(Торг!$B:$B,MATCH($C5055,Торг!$I:$I,0))),"")</f>
        <v/>
      </c>
      <c r="N5055" s="132" t="str">
        <f t="shared" si="78"/>
        <v>POLMOSTROW 48.01</v>
      </c>
      <c r="O5055" s="132" t="str">
        <f>IFERROR(IFERROR(INDEX(Кат!$B:$B,MATCH($N5055,Кат!$I:$I,0)),INDEX(Торг!$B:$B,MATCH($N5055,Торг!$I:$I,0))),"")</f>
        <v/>
      </c>
    </row>
    <row r="5056" spans="1:15" outlineLevel="2">
      <c r="A5056" t="s">
        <v>24811</v>
      </c>
      <c r="C5056" s="191"/>
      <c r="E5056" t="s">
        <v>30832</v>
      </c>
      <c r="J5056" t="s">
        <v>22634</v>
      </c>
      <c r="K5056" s="132" t="str">
        <f>IFERROR(IFERROR(INDEX(Кат!$O:$O,MATCH($C5056,Кат!$I:$I,0)),INDEX(Торг!$L:$L,MATCH($C5056,Торг!$I:$I,0))),"")</f>
        <v/>
      </c>
      <c r="L5056" s="132" t="str">
        <f>IFERROR(IFERROR(INDEX(Кат!$A:$A,MATCH($C5056,Кат!$I:$I,0)),INDEX(Торг!$A:$A,MATCH($C5056,Торг!$I:$I,0))),"")</f>
        <v/>
      </c>
      <c r="M5056" s="132" t="str">
        <f>IFERROR(IFERROR(INDEX(Кат!$B:$B,MATCH($C5056,Кат!$I:$I,0)),INDEX(Торг!$B:$B,MATCH($C5056,Торг!$I:$I,0))),"")</f>
        <v/>
      </c>
      <c r="N5056" s="132" t="str">
        <f t="shared" si="78"/>
        <v xml:space="preserve"> </v>
      </c>
      <c r="O5056" s="132" t="str">
        <f>IFERROR(IFERROR(INDEX(Кат!$B:$B,MATCH($N5056,Кат!$I:$I,0)),INDEX(Торг!$B:$B,MATCH($N5056,Торг!$I:$I,0))),"")</f>
        <v/>
      </c>
    </row>
    <row r="5057" spans="1:15">
      <c r="A5057" t="s">
        <v>21459</v>
      </c>
      <c r="C5057" s="191" t="s">
        <v>11730</v>
      </c>
      <c r="E5057" t="s">
        <v>11731</v>
      </c>
      <c r="F5057" t="s">
        <v>30833</v>
      </c>
      <c r="G5057" t="s">
        <v>375</v>
      </c>
      <c r="H5057">
        <v>2750</v>
      </c>
      <c r="J5057" t="s">
        <v>22634</v>
      </c>
      <c r="K5057" s="132" t="str">
        <f>IFERROR(IFERROR(INDEX(Кат!$O:$O,MATCH($C5057,Кат!$I:$I,0)),INDEX(Торг!$L:$L,MATCH($C5057,Торг!$I:$I,0))),"")</f>
        <v/>
      </c>
      <c r="L5057" s="132" t="str">
        <f>IFERROR(IFERROR(INDEX(Кат!$A:$A,MATCH($C5057,Кат!$I:$I,0)),INDEX(Торг!$A:$A,MATCH($C5057,Торг!$I:$I,0))),"")</f>
        <v/>
      </c>
      <c r="M5057" s="132" t="str">
        <f>IFERROR(IFERROR(INDEX(Кат!$B:$B,MATCH($C5057,Кат!$I:$I,0)),INDEX(Торг!$B:$B,MATCH($C5057,Торг!$I:$I,0))),"")</f>
        <v/>
      </c>
      <c r="N5057" s="132" t="str">
        <f t="shared" si="78"/>
        <v>PRIMA K4-5150-000</v>
      </c>
      <c r="O5057" s="132" t="str">
        <f>IFERROR(IFERROR(INDEX(Кат!$B:$B,MATCH($N5057,Кат!$I:$I,0)),INDEX(Торг!$B:$B,MATCH($N5057,Торг!$I:$I,0))),"")</f>
        <v/>
      </c>
    </row>
    <row r="5058" spans="1:15" outlineLevel="1">
      <c r="A5058" t="s">
        <v>33269</v>
      </c>
      <c r="C5058" s="191" t="s">
        <v>33270</v>
      </c>
      <c r="E5058" t="s">
        <v>33271</v>
      </c>
      <c r="F5058" t="s">
        <v>30833</v>
      </c>
      <c r="G5058" t="s">
        <v>375</v>
      </c>
      <c r="H5058">
        <v>3360</v>
      </c>
      <c r="J5058" t="s">
        <v>22634</v>
      </c>
      <c r="K5058" s="132" t="str">
        <f>IFERROR(IFERROR(INDEX(Кат!$O:$O,MATCH($C5058,Кат!$I:$I,0)),INDEX(Торг!$L:$L,MATCH($C5058,Торг!$I:$I,0))),"")</f>
        <v/>
      </c>
      <c r="L5058" s="132" t="str">
        <f>IFERROR(IFERROR(INDEX(Кат!$A:$A,MATCH($C5058,Кат!$I:$I,0)),INDEX(Торг!$A:$A,MATCH($C5058,Торг!$I:$I,0))),"")</f>
        <v/>
      </c>
      <c r="M5058" s="132" t="str">
        <f>IFERROR(IFERROR(INDEX(Кат!$B:$B,MATCH($C5058,Кат!$I:$I,0)),INDEX(Торг!$B:$B,MATCH($C5058,Торг!$I:$I,0))),"")</f>
        <v/>
      </c>
      <c r="N5058" s="132" t="str">
        <f t="shared" si="78"/>
        <v>PRIMA К4</v>
      </c>
      <c r="O5058" s="132" t="str">
        <f>IFERROR(IFERROR(INDEX(Кат!$B:$B,MATCH($N5058,Кат!$I:$I,0)),INDEX(Торг!$B:$B,MATCH($N5058,Торг!$I:$I,0))),"")</f>
        <v/>
      </c>
    </row>
    <row r="5059" spans="1:15" outlineLevel="1">
      <c r="A5059" t="s">
        <v>21460</v>
      </c>
      <c r="C5059" s="191" t="s">
        <v>11732</v>
      </c>
      <c r="E5059" t="s">
        <v>11733</v>
      </c>
      <c r="F5059" t="s">
        <v>30833</v>
      </c>
      <c r="G5059" t="s">
        <v>375</v>
      </c>
      <c r="H5059">
        <v>5400</v>
      </c>
      <c r="J5059" t="s">
        <v>22634</v>
      </c>
      <c r="K5059" s="132" t="str">
        <f>IFERROR(IFERROR(INDEX(Кат!$O:$O,MATCH($C5059,Кат!$I:$I,0)),INDEX(Торг!$L:$L,MATCH($C5059,Торг!$I:$I,0))),"")</f>
        <v/>
      </c>
      <c r="L5059" s="132" t="str">
        <f>IFERROR(IFERROR(INDEX(Кат!$A:$A,MATCH($C5059,Кат!$I:$I,0)),INDEX(Торг!$A:$A,MATCH($C5059,Торг!$I:$I,0))),"")</f>
        <v/>
      </c>
      <c r="M5059" s="132" t="str">
        <f>IFERROR(IFERROR(INDEX(Кат!$B:$B,MATCH($C5059,Кат!$I:$I,0)),INDEX(Торг!$B:$B,MATCH($C5059,Торг!$I:$I,0))),"")</f>
        <v/>
      </c>
      <c r="N5059" s="132" t="str">
        <f t="shared" si="78"/>
        <v>PRIMA ПР12-1007010</v>
      </c>
      <c r="O5059" s="132" t="str">
        <f>IFERROR(IFERROR(INDEX(Кат!$B:$B,MATCH($N5059,Кат!$I:$I,0)),INDEX(Торг!$B:$B,MATCH($N5059,Торг!$I:$I,0))),"")</f>
        <v/>
      </c>
    </row>
    <row r="5060" spans="1:15" outlineLevel="1">
      <c r="A5060" t="s">
        <v>30834</v>
      </c>
      <c r="C5060" s="191" t="s">
        <v>30835</v>
      </c>
      <c r="E5060" t="s">
        <v>30836</v>
      </c>
      <c r="F5060" t="s">
        <v>30833</v>
      </c>
      <c r="G5060" t="s">
        <v>375</v>
      </c>
      <c r="H5060">
        <v>700</v>
      </c>
      <c r="J5060" t="s">
        <v>22634</v>
      </c>
      <c r="K5060" s="132" t="str">
        <f>IFERROR(IFERROR(INDEX(Кат!$O:$O,MATCH($C5060,Кат!$I:$I,0)),INDEX(Торг!$L:$L,MATCH($C5060,Торг!$I:$I,0))),"")</f>
        <v/>
      </c>
      <c r="L5060" s="132" t="str">
        <f>IFERROR(IFERROR(INDEX(Кат!$A:$A,MATCH($C5060,Кат!$I:$I,0)),INDEX(Торг!$A:$A,MATCH($C5060,Торг!$I:$I,0))),"")</f>
        <v/>
      </c>
      <c r="M5060" s="132" t="str">
        <f>IFERROR(IFERROR(INDEX(Кат!$B:$B,MATCH($C5060,Кат!$I:$I,0)),INDEX(Торг!$B:$B,MATCH($C5060,Торг!$I:$I,0))),"")</f>
        <v/>
      </c>
      <c r="N5060" s="132" t="str">
        <f t="shared" si="78"/>
        <v>PRIMA L01</v>
      </c>
      <c r="O5060" s="132" t="str">
        <f>IFERROR(IFERROR(INDEX(Кат!$B:$B,MATCH($N5060,Кат!$I:$I,0)),INDEX(Торг!$B:$B,MATCH($N5060,Торг!$I:$I,0))),"")</f>
        <v/>
      </c>
    </row>
    <row r="5061" spans="1:15" outlineLevel="1">
      <c r="A5061" t="s">
        <v>30837</v>
      </c>
      <c r="C5061" s="191" t="s">
        <v>30838</v>
      </c>
      <c r="E5061" t="s">
        <v>30839</v>
      </c>
      <c r="F5061" t="s">
        <v>30833</v>
      </c>
      <c r="G5061" t="s">
        <v>375</v>
      </c>
      <c r="H5061">
        <v>700</v>
      </c>
      <c r="J5061" t="s">
        <v>22634</v>
      </c>
      <c r="K5061" s="132" t="str">
        <f>IFERROR(IFERROR(INDEX(Кат!$O:$O,MATCH($C5061,Кат!$I:$I,0)),INDEX(Торг!$L:$L,MATCH($C5061,Торг!$I:$I,0))),"")</f>
        <v/>
      </c>
      <c r="L5061" s="132" t="str">
        <f>IFERROR(IFERROR(INDEX(Кат!$A:$A,MATCH($C5061,Кат!$I:$I,0)),INDEX(Торг!$A:$A,MATCH($C5061,Торг!$I:$I,0))),"")</f>
        <v/>
      </c>
      <c r="M5061" s="132" t="str">
        <f>IFERROR(IFERROR(INDEX(Кат!$B:$B,MATCH($C5061,Кат!$I:$I,0)),INDEX(Торг!$B:$B,MATCH($C5061,Торг!$I:$I,0))),"")</f>
        <v/>
      </c>
      <c r="N5061" s="132" t="str">
        <f t="shared" si="78"/>
        <v>PRIMA L08</v>
      </c>
      <c r="O5061" s="132" t="str">
        <f>IFERROR(IFERROR(INDEX(Кат!$B:$B,MATCH($N5061,Кат!$I:$I,0)),INDEX(Торг!$B:$B,MATCH($N5061,Торг!$I:$I,0))),"")</f>
        <v/>
      </c>
    </row>
    <row r="5062" spans="1:15" outlineLevel="1">
      <c r="A5062" t="s">
        <v>24180</v>
      </c>
      <c r="C5062" s="191"/>
      <c r="E5062" t="s">
        <v>24181</v>
      </c>
      <c r="J5062" t="s">
        <v>22634</v>
      </c>
      <c r="K5062" s="132" t="str">
        <f>IFERROR(IFERROR(INDEX(Кат!$O:$O,MATCH($C5062,Кат!$I:$I,0)),INDEX(Торг!$L:$L,MATCH($C5062,Торг!$I:$I,0))),"")</f>
        <v/>
      </c>
      <c r="L5062" s="132" t="str">
        <f>IFERROR(IFERROR(INDEX(Кат!$A:$A,MATCH($C5062,Кат!$I:$I,0)),INDEX(Торг!$A:$A,MATCH($C5062,Торг!$I:$I,0))),"")</f>
        <v/>
      </c>
      <c r="M5062" s="132" t="str">
        <f>IFERROR(IFERROR(INDEX(Кат!$B:$B,MATCH($C5062,Кат!$I:$I,0)),INDEX(Торг!$B:$B,MATCH($C5062,Торг!$I:$I,0))),"")</f>
        <v/>
      </c>
      <c r="N5062" s="132" t="str">
        <f t="shared" si="78"/>
        <v xml:space="preserve"> </v>
      </c>
      <c r="O5062" s="132" t="str">
        <f>IFERROR(IFERROR(INDEX(Кат!$B:$B,MATCH($N5062,Кат!$I:$I,0)),INDEX(Торг!$B:$B,MATCH($N5062,Торг!$I:$I,0))),"")</f>
        <v/>
      </c>
    </row>
    <row r="5063" spans="1:15" outlineLevel="1">
      <c r="A5063" t="s">
        <v>17713</v>
      </c>
      <c r="C5063" s="191" t="s">
        <v>7036</v>
      </c>
      <c r="E5063" t="s">
        <v>7037</v>
      </c>
      <c r="F5063" t="s">
        <v>7038</v>
      </c>
      <c r="G5063" t="s">
        <v>399</v>
      </c>
      <c r="H5063">
        <v>650</v>
      </c>
      <c r="J5063" t="s">
        <v>22634</v>
      </c>
      <c r="K5063" s="132" t="str">
        <f>IFERROR(IFERROR(INDEX(Кат!$O:$O,MATCH($C5063,Кат!$I:$I,0)),INDEX(Торг!$L:$L,MATCH($C5063,Торг!$I:$I,0))),"")</f>
        <v/>
      </c>
      <c r="L5063" s="132" t="str">
        <f>IFERROR(IFERROR(INDEX(Кат!$A:$A,MATCH($C5063,Кат!$I:$I,0)),INDEX(Торг!$A:$A,MATCH($C5063,Торг!$I:$I,0))),"")</f>
        <v/>
      </c>
      <c r="M5063" s="132" t="str">
        <f>IFERROR(IFERROR(INDEX(Кат!$B:$B,MATCH($C5063,Кат!$I:$I,0)),INDEX(Торг!$B:$B,MATCH($C5063,Торг!$I:$I,0))),"")</f>
        <v/>
      </c>
      <c r="N5063" s="132" t="str">
        <f t="shared" si="78"/>
        <v>PROSPORT RS-04631</v>
      </c>
      <c r="O5063" s="132" t="str">
        <f>IFERROR(IFERROR(INDEX(Кат!$B:$B,MATCH($N5063,Кат!$I:$I,0)),INDEX(Торг!$B:$B,MATCH($N5063,Торг!$I:$I,0))),"")</f>
        <v/>
      </c>
    </row>
    <row r="5064" spans="1:15" outlineLevel="1">
      <c r="A5064" t="s">
        <v>17714</v>
      </c>
      <c r="C5064" s="191" t="s">
        <v>7039</v>
      </c>
      <c r="E5064" t="s">
        <v>7040</v>
      </c>
      <c r="F5064" t="s">
        <v>7038</v>
      </c>
      <c r="G5064" t="s">
        <v>399</v>
      </c>
      <c r="H5064">
        <v>200</v>
      </c>
      <c r="J5064" t="s">
        <v>22634</v>
      </c>
      <c r="K5064" s="132" t="str">
        <f>IFERROR(IFERROR(INDEX(Кат!$O:$O,MATCH($C5064,Кат!$I:$I,0)),INDEX(Торг!$L:$L,MATCH($C5064,Торг!$I:$I,0))),"")</f>
        <v/>
      </c>
      <c r="L5064" s="132" t="str">
        <f>IFERROR(IFERROR(INDEX(Кат!$A:$A,MATCH($C5064,Кат!$I:$I,0)),INDEX(Торг!$A:$A,MATCH($C5064,Торг!$I:$I,0))),"")</f>
        <v/>
      </c>
      <c r="M5064" s="132" t="str">
        <f>IFERROR(IFERROR(INDEX(Кат!$B:$B,MATCH($C5064,Кат!$I:$I,0)),INDEX(Торг!$B:$B,MATCH($C5064,Торг!$I:$I,0))),"")</f>
        <v/>
      </c>
      <c r="N5064" s="132" t="str">
        <f t="shared" ref="N5064:N5127" si="79">_xlfn.CONCAT(F5064," ",C5064)</f>
        <v>PROSPORT RS-00115</v>
      </c>
      <c r="O5064" s="132" t="str">
        <f>IFERROR(IFERROR(INDEX(Кат!$B:$B,MATCH($N5064,Кат!$I:$I,0)),INDEX(Торг!$B:$B,MATCH($N5064,Торг!$I:$I,0))),"")</f>
        <v/>
      </c>
    </row>
    <row r="5065" spans="1:15" outlineLevel="1">
      <c r="A5065" t="s">
        <v>17715</v>
      </c>
      <c r="C5065" s="191" t="s">
        <v>7041</v>
      </c>
      <c r="E5065" t="s">
        <v>7042</v>
      </c>
      <c r="F5065" t="s">
        <v>7038</v>
      </c>
      <c r="G5065" t="s">
        <v>399</v>
      </c>
      <c r="H5065">
        <v>200</v>
      </c>
      <c r="J5065" t="s">
        <v>22634</v>
      </c>
      <c r="K5065" s="132" t="str">
        <f>IFERROR(IFERROR(INDEX(Кат!$O:$O,MATCH($C5065,Кат!$I:$I,0)),INDEX(Торг!$L:$L,MATCH($C5065,Торг!$I:$I,0))),"")</f>
        <v/>
      </c>
      <c r="L5065" s="132" t="str">
        <f>IFERROR(IFERROR(INDEX(Кат!$A:$A,MATCH($C5065,Кат!$I:$I,0)),INDEX(Торг!$A:$A,MATCH($C5065,Торг!$I:$I,0))),"")</f>
        <v/>
      </c>
      <c r="M5065" s="132" t="str">
        <f>IFERROR(IFERROR(INDEX(Кат!$B:$B,MATCH($C5065,Кат!$I:$I,0)),INDEX(Торг!$B:$B,MATCH($C5065,Торг!$I:$I,0))),"")</f>
        <v/>
      </c>
      <c r="N5065" s="132" t="str">
        <f t="shared" si="79"/>
        <v>PROSPORT RS-03583</v>
      </c>
      <c r="O5065" s="132" t="str">
        <f>IFERROR(IFERROR(INDEX(Кат!$B:$B,MATCH($N5065,Кат!$I:$I,0)),INDEX(Торг!$B:$B,MATCH($N5065,Торг!$I:$I,0))),"")</f>
        <v/>
      </c>
    </row>
    <row r="5066" spans="1:15" outlineLevel="1">
      <c r="A5066" t="s">
        <v>17716</v>
      </c>
      <c r="C5066" s="191" t="s">
        <v>7043</v>
      </c>
      <c r="E5066" t="s">
        <v>7044</v>
      </c>
      <c r="F5066" t="s">
        <v>7038</v>
      </c>
      <c r="G5066" t="s">
        <v>399</v>
      </c>
      <c r="H5066">
        <v>650</v>
      </c>
      <c r="J5066" t="s">
        <v>22634</v>
      </c>
      <c r="K5066" s="132" t="str">
        <f>IFERROR(IFERROR(INDEX(Кат!$O:$O,MATCH($C5066,Кат!$I:$I,0)),INDEX(Торг!$L:$L,MATCH($C5066,Торг!$I:$I,0))),"")</f>
        <v/>
      </c>
      <c r="L5066" s="132" t="str">
        <f>IFERROR(IFERROR(INDEX(Кат!$A:$A,MATCH($C5066,Кат!$I:$I,0)),INDEX(Торг!$A:$A,MATCH($C5066,Торг!$I:$I,0))),"")</f>
        <v/>
      </c>
      <c r="M5066" s="132" t="str">
        <f>IFERROR(IFERROR(INDEX(Кат!$B:$B,MATCH($C5066,Кат!$I:$I,0)),INDEX(Торг!$B:$B,MATCH($C5066,Торг!$I:$I,0))),"")</f>
        <v/>
      </c>
      <c r="N5066" s="132" t="str">
        <f t="shared" si="79"/>
        <v>PROSPORT RS-03570</v>
      </c>
      <c r="O5066" s="132" t="str">
        <f>IFERROR(IFERROR(INDEX(Кат!$B:$B,MATCH($N5066,Кат!$I:$I,0)),INDEX(Торг!$B:$B,MATCH($N5066,Торг!$I:$I,0))),"")</f>
        <v/>
      </c>
    </row>
    <row r="5067" spans="1:15">
      <c r="A5067" t="s">
        <v>17717</v>
      </c>
      <c r="C5067" s="191" t="s">
        <v>7045</v>
      </c>
      <c r="E5067" t="s">
        <v>7046</v>
      </c>
      <c r="F5067" t="s">
        <v>7038</v>
      </c>
      <c r="G5067" t="s">
        <v>399</v>
      </c>
      <c r="H5067">
        <v>850</v>
      </c>
      <c r="J5067" t="s">
        <v>22634</v>
      </c>
      <c r="K5067" s="132" t="str">
        <f>IFERROR(IFERROR(INDEX(Кат!$O:$O,MATCH($C5067,Кат!$I:$I,0)),INDEX(Торг!$L:$L,MATCH($C5067,Торг!$I:$I,0))),"")</f>
        <v/>
      </c>
      <c r="L5067" s="132" t="str">
        <f>IFERROR(IFERROR(INDEX(Кат!$A:$A,MATCH($C5067,Кат!$I:$I,0)),INDEX(Торг!$A:$A,MATCH($C5067,Торг!$I:$I,0))),"")</f>
        <v/>
      </c>
      <c r="M5067" s="132" t="str">
        <f>IFERROR(IFERROR(INDEX(Кат!$B:$B,MATCH($C5067,Кат!$I:$I,0)),INDEX(Торг!$B:$B,MATCH($C5067,Торг!$I:$I,0))),"")</f>
        <v/>
      </c>
      <c r="N5067" s="132" t="str">
        <f t="shared" si="79"/>
        <v>PROSPORT RS-01134</v>
      </c>
      <c r="O5067" s="132" t="str">
        <f>IFERROR(IFERROR(INDEX(Кат!$B:$B,MATCH($N5067,Кат!$I:$I,0)),INDEX(Торг!$B:$B,MATCH($N5067,Торг!$I:$I,0))),"")</f>
        <v/>
      </c>
    </row>
    <row r="5068" spans="1:15" outlineLevel="1">
      <c r="A5068" t="s">
        <v>17718</v>
      </c>
      <c r="C5068" s="191" t="s">
        <v>7047</v>
      </c>
      <c r="E5068" t="s">
        <v>7048</v>
      </c>
      <c r="F5068" t="s">
        <v>7038</v>
      </c>
      <c r="G5068" t="s">
        <v>399</v>
      </c>
      <c r="H5068">
        <v>800</v>
      </c>
      <c r="J5068" t="s">
        <v>22634</v>
      </c>
      <c r="K5068" s="132" t="str">
        <f>IFERROR(IFERROR(INDEX(Кат!$O:$O,MATCH($C5068,Кат!$I:$I,0)),INDEX(Торг!$L:$L,MATCH($C5068,Торг!$I:$I,0))),"")</f>
        <v/>
      </c>
      <c r="L5068" s="132" t="str">
        <f>IFERROR(IFERROR(INDEX(Кат!$A:$A,MATCH($C5068,Кат!$I:$I,0)),INDEX(Торг!$A:$A,MATCH($C5068,Торг!$I:$I,0))),"")</f>
        <v/>
      </c>
      <c r="M5068" s="132" t="str">
        <f>IFERROR(IFERROR(INDEX(Кат!$B:$B,MATCH($C5068,Кат!$I:$I,0)),INDEX(Торг!$B:$B,MATCH($C5068,Торг!$I:$I,0))),"")</f>
        <v/>
      </c>
      <c r="N5068" s="132" t="str">
        <f t="shared" si="79"/>
        <v>PROSPORT RS-04378</v>
      </c>
      <c r="O5068" s="132" t="str">
        <f>IFERROR(IFERROR(INDEX(Кат!$B:$B,MATCH($N5068,Кат!$I:$I,0)),INDEX(Торг!$B:$B,MATCH($N5068,Торг!$I:$I,0))),"")</f>
        <v/>
      </c>
    </row>
    <row r="5069" spans="1:15">
      <c r="A5069" t="s">
        <v>24182</v>
      </c>
      <c r="C5069" s="191"/>
      <c r="E5069" t="s">
        <v>24183</v>
      </c>
      <c r="J5069" t="s">
        <v>22634</v>
      </c>
      <c r="K5069" s="132" t="str">
        <f>IFERROR(IFERROR(INDEX(Кат!$O:$O,MATCH($C5069,Кат!$I:$I,0)),INDEX(Торг!$L:$L,MATCH($C5069,Торг!$I:$I,0))),"")</f>
        <v/>
      </c>
      <c r="L5069" s="132" t="str">
        <f>IFERROR(IFERROR(INDEX(Кат!$A:$A,MATCH($C5069,Кат!$I:$I,0)),INDEX(Торг!$A:$A,MATCH($C5069,Торг!$I:$I,0))),"")</f>
        <v/>
      </c>
      <c r="M5069" s="132" t="str">
        <f>IFERROR(IFERROR(INDEX(Кат!$B:$B,MATCH($C5069,Кат!$I:$I,0)),INDEX(Торг!$B:$B,MATCH($C5069,Торг!$I:$I,0))),"")</f>
        <v/>
      </c>
      <c r="N5069" s="132" t="str">
        <f t="shared" si="79"/>
        <v xml:space="preserve"> </v>
      </c>
      <c r="O5069" s="132" t="str">
        <f>IFERROR(IFERROR(INDEX(Кат!$B:$B,MATCH($N5069,Кат!$I:$I,0)),INDEX(Торг!$B:$B,MATCH($N5069,Торг!$I:$I,0))),"")</f>
        <v/>
      </c>
    </row>
    <row r="5070" spans="1:15" outlineLevel="1">
      <c r="A5070" t="s">
        <v>17719</v>
      </c>
      <c r="C5070" s="191" t="s">
        <v>2535</v>
      </c>
      <c r="E5070" t="s">
        <v>14704</v>
      </c>
      <c r="F5070" t="s">
        <v>2536</v>
      </c>
      <c r="G5070" t="s">
        <v>399</v>
      </c>
      <c r="H5070">
        <v>135</v>
      </c>
      <c r="J5070" t="s">
        <v>22634</v>
      </c>
      <c r="K5070" s="132" t="str">
        <f>IFERROR(IFERROR(INDEX(Кат!$O:$O,MATCH($C5070,Кат!$I:$I,0)),INDEX(Торг!$L:$L,MATCH($C5070,Торг!$I:$I,0))),"")</f>
        <v/>
      </c>
      <c r="L5070" s="132" t="str">
        <f>IFERROR(IFERROR(INDEX(Кат!$A:$A,MATCH($C5070,Кат!$I:$I,0)),INDEX(Торг!$A:$A,MATCH($C5070,Торг!$I:$I,0))),"")</f>
        <v/>
      </c>
      <c r="M5070" s="132" t="str">
        <f>IFERROR(IFERROR(INDEX(Кат!$B:$B,MATCH($C5070,Кат!$I:$I,0)),INDEX(Торг!$B:$B,MATCH($C5070,Торг!$I:$I,0))),"")</f>
        <v/>
      </c>
      <c r="N5070" s="132" t="str">
        <f t="shared" si="79"/>
        <v>PROTOS МФ-115</v>
      </c>
      <c r="O5070" s="132" t="str">
        <f>IFERROR(IFERROR(INDEX(Кат!$B:$B,MATCH($N5070,Кат!$I:$I,0)),INDEX(Торг!$B:$B,MATCH($N5070,Торг!$I:$I,0))),"")</f>
        <v/>
      </c>
    </row>
    <row r="5071" spans="1:15">
      <c r="A5071" t="s">
        <v>17720</v>
      </c>
      <c r="C5071" s="191" t="s">
        <v>28156</v>
      </c>
      <c r="E5071" t="s">
        <v>2537</v>
      </c>
      <c r="F5071" t="s">
        <v>2536</v>
      </c>
      <c r="G5071" t="s">
        <v>399</v>
      </c>
      <c r="H5071">
        <v>130</v>
      </c>
      <c r="J5071" t="s">
        <v>22634</v>
      </c>
      <c r="K5071" s="132" t="str">
        <f>IFERROR(IFERROR(INDEX(Кат!$O:$O,MATCH($C5071,Кат!$I:$I,0)),INDEX(Торг!$L:$L,MATCH($C5071,Торг!$I:$I,0))),"")</f>
        <v/>
      </c>
      <c r="L5071" s="132" t="str">
        <f>IFERROR(IFERROR(INDEX(Кат!$A:$A,MATCH($C5071,Кат!$I:$I,0)),INDEX(Торг!$A:$A,MATCH($C5071,Торг!$I:$I,0))),"")</f>
        <v/>
      </c>
      <c r="M5071" s="132" t="str">
        <f>IFERROR(IFERROR(INDEX(Кат!$B:$B,MATCH($C5071,Кат!$I:$I,0)),INDEX(Торг!$B:$B,MATCH($C5071,Торг!$I:$I,0))),"")</f>
        <v/>
      </c>
      <c r="N5071" s="132" t="str">
        <f t="shared" si="79"/>
        <v>PROTOS МФ-2112i</v>
      </c>
      <c r="O5071" s="132" t="str">
        <f>IFERROR(IFERROR(INDEX(Кат!$B:$B,MATCH($N5071,Кат!$I:$I,0)),INDEX(Торг!$B:$B,MATCH($N5071,Торг!$I:$I,0))),"")</f>
        <v/>
      </c>
    </row>
    <row r="5072" spans="1:15" outlineLevel="1">
      <c r="A5072" t="s">
        <v>17721</v>
      </c>
      <c r="C5072" s="191" t="s">
        <v>28157</v>
      </c>
      <c r="E5072" t="s">
        <v>14069</v>
      </c>
      <c r="F5072" t="s">
        <v>2536</v>
      </c>
      <c r="G5072" t="s">
        <v>399</v>
      </c>
      <c r="H5072">
        <v>160</v>
      </c>
      <c r="J5072" t="s">
        <v>22634</v>
      </c>
      <c r="K5072" s="132" t="str">
        <f>IFERROR(IFERROR(INDEX(Кат!$O:$O,MATCH($C5072,Кат!$I:$I,0)),INDEX(Торг!$L:$L,MATCH($C5072,Торг!$I:$I,0))),"")</f>
        <v/>
      </c>
      <c r="L5072" s="132" t="str">
        <f>IFERROR(IFERROR(INDEX(Кат!$A:$A,MATCH($C5072,Кат!$I:$I,0)),INDEX(Торг!$A:$A,MATCH($C5072,Торг!$I:$I,0))),"")</f>
        <v/>
      </c>
      <c r="M5072" s="132" t="str">
        <f>IFERROR(IFERROR(INDEX(Кат!$B:$B,MATCH($C5072,Кат!$I:$I,0)),INDEX(Торг!$B:$B,MATCH($C5072,Торг!$I:$I,0))),"")</f>
        <v/>
      </c>
      <c r="N5072" s="132" t="str">
        <f t="shared" si="79"/>
        <v>PROTOS МФ-116i</v>
      </c>
      <c r="O5072" s="132" t="str">
        <f>IFERROR(IFERROR(INDEX(Кат!$B:$B,MATCH($N5072,Кат!$I:$I,0)),INDEX(Торг!$B:$B,MATCH($N5072,Торг!$I:$I,0))),"")</f>
        <v/>
      </c>
    </row>
    <row r="5073" spans="1:15" outlineLevel="1">
      <c r="A5073" t="s">
        <v>17722</v>
      </c>
      <c r="C5073" s="191" t="s">
        <v>2538</v>
      </c>
      <c r="E5073" t="s">
        <v>2539</v>
      </c>
      <c r="F5073" t="s">
        <v>2536</v>
      </c>
      <c r="G5073" t="s">
        <v>399</v>
      </c>
      <c r="H5073">
        <v>150</v>
      </c>
      <c r="J5073" t="s">
        <v>22634</v>
      </c>
      <c r="K5073" s="132" t="str">
        <f>IFERROR(IFERROR(INDEX(Кат!$O:$O,MATCH($C5073,Кат!$I:$I,0)),INDEX(Торг!$L:$L,MATCH($C5073,Торг!$I:$I,0))),"")</f>
        <v/>
      </c>
      <c r="L5073" s="132" t="str">
        <f>IFERROR(IFERROR(INDEX(Кат!$A:$A,MATCH($C5073,Кат!$I:$I,0)),INDEX(Торг!$A:$A,MATCH($C5073,Торг!$I:$I,0))),"")</f>
        <v/>
      </c>
      <c r="M5073" s="132" t="str">
        <f>IFERROR(IFERROR(INDEX(Кат!$B:$B,MATCH($C5073,Кат!$I:$I,0)),INDEX(Торг!$B:$B,MATCH($C5073,Торг!$I:$I,0))),"")</f>
        <v/>
      </c>
      <c r="N5073" s="132" t="str">
        <f t="shared" si="79"/>
        <v>PROTOS МФ-117/П</v>
      </c>
      <c r="O5073" s="132" t="str">
        <f>IFERROR(IFERROR(INDEX(Кат!$B:$B,MATCH($N5073,Кат!$I:$I,0)),INDEX(Торг!$B:$B,MATCH($N5073,Торг!$I:$I,0))),"")</f>
        <v/>
      </c>
    </row>
    <row r="5074" spans="1:15" outlineLevel="1">
      <c r="A5074" t="s">
        <v>17723</v>
      </c>
      <c r="C5074" s="191" t="s">
        <v>2540</v>
      </c>
      <c r="E5074" t="s">
        <v>22683</v>
      </c>
      <c r="F5074" t="s">
        <v>2536</v>
      </c>
      <c r="G5074" t="s">
        <v>399</v>
      </c>
      <c r="H5074">
        <v>110</v>
      </c>
      <c r="J5074" t="s">
        <v>22634</v>
      </c>
      <c r="K5074" s="132" t="str">
        <f>IFERROR(IFERROR(INDEX(Кат!$O:$O,MATCH($C5074,Кат!$I:$I,0)),INDEX(Торг!$L:$L,MATCH($C5074,Торг!$I:$I,0))),"")</f>
        <v/>
      </c>
      <c r="L5074" s="132" t="str">
        <f>IFERROR(IFERROR(INDEX(Кат!$A:$A,MATCH($C5074,Кат!$I:$I,0)),INDEX(Торг!$A:$A,MATCH($C5074,Торг!$I:$I,0))),"")</f>
        <v/>
      </c>
      <c r="M5074" s="132" t="str">
        <f>IFERROR(IFERROR(INDEX(Кат!$B:$B,MATCH($C5074,Кат!$I:$I,0)),INDEX(Торг!$B:$B,MATCH($C5074,Торг!$I:$I,0))),"")</f>
        <v/>
      </c>
      <c r="N5074" s="132" t="str">
        <f t="shared" si="79"/>
        <v>PROTOS МФ-102</v>
      </c>
      <c r="O5074" s="132" t="str">
        <f>IFERROR(IFERROR(INDEX(Кат!$B:$B,MATCH($N5074,Кат!$I:$I,0)),INDEX(Торг!$B:$B,MATCH($N5074,Торг!$I:$I,0))),"")</f>
        <v/>
      </c>
    </row>
    <row r="5075" spans="1:15" outlineLevel="1">
      <c r="A5075" t="s">
        <v>17724</v>
      </c>
      <c r="C5075" s="191" t="s">
        <v>2541</v>
      </c>
      <c r="E5075" t="s">
        <v>14070</v>
      </c>
      <c r="F5075" t="s">
        <v>2536</v>
      </c>
      <c r="G5075" t="s">
        <v>399</v>
      </c>
      <c r="H5075">
        <v>110</v>
      </c>
      <c r="J5075" t="s">
        <v>22634</v>
      </c>
      <c r="K5075" s="132" t="str">
        <f>IFERROR(IFERROR(INDEX(Кат!$O:$O,MATCH($C5075,Кат!$I:$I,0)),INDEX(Торг!$L:$L,MATCH($C5075,Торг!$I:$I,0))),"")</f>
        <v/>
      </c>
      <c r="L5075" s="132" t="str">
        <f>IFERROR(IFERROR(INDEX(Кат!$A:$A,MATCH($C5075,Кат!$I:$I,0)),INDEX(Торг!$A:$A,MATCH($C5075,Торг!$I:$I,0))),"")</f>
        <v/>
      </c>
      <c r="M5075" s="132" t="str">
        <f>IFERROR(IFERROR(INDEX(Кат!$B:$B,MATCH($C5075,Кат!$I:$I,0)),INDEX(Торг!$B:$B,MATCH($C5075,Торг!$I:$I,0))),"")</f>
        <v/>
      </c>
      <c r="N5075" s="132" t="str">
        <f t="shared" si="79"/>
        <v>PROTOS МФ-103</v>
      </c>
      <c r="O5075" s="132" t="str">
        <f>IFERROR(IFERROR(INDEX(Кат!$B:$B,MATCH($N5075,Кат!$I:$I,0)),INDEX(Торг!$B:$B,MATCH($N5075,Торг!$I:$I,0))),"")</f>
        <v/>
      </c>
    </row>
    <row r="5076" spans="1:15" outlineLevel="1">
      <c r="A5076" t="s">
        <v>17725</v>
      </c>
      <c r="C5076" s="191" t="s">
        <v>7049</v>
      </c>
      <c r="E5076" t="s">
        <v>14071</v>
      </c>
      <c r="F5076" t="s">
        <v>2536</v>
      </c>
      <c r="G5076" t="s">
        <v>399</v>
      </c>
      <c r="H5076">
        <v>120</v>
      </c>
      <c r="J5076" t="s">
        <v>22634</v>
      </c>
      <c r="K5076" s="132" t="str">
        <f>IFERROR(IFERROR(INDEX(Кат!$O:$O,MATCH($C5076,Кат!$I:$I,0)),INDEX(Торг!$L:$L,MATCH($C5076,Торг!$I:$I,0))),"")</f>
        <v/>
      </c>
      <c r="L5076" s="132" t="str">
        <f>IFERROR(IFERROR(INDEX(Кат!$A:$A,MATCH($C5076,Кат!$I:$I,0)),INDEX(Торг!$A:$A,MATCH($C5076,Торг!$I:$I,0))),"")</f>
        <v/>
      </c>
      <c r="M5076" s="132" t="str">
        <f>IFERROR(IFERROR(INDEX(Кат!$B:$B,MATCH($C5076,Кат!$I:$I,0)),INDEX(Торг!$B:$B,MATCH($C5076,Торг!$I:$I,0))),"")</f>
        <v/>
      </c>
      <c r="N5076" s="132" t="str">
        <f t="shared" si="79"/>
        <v>PROTOS МФ-114</v>
      </c>
      <c r="O5076" s="132" t="str">
        <f>IFERROR(IFERROR(INDEX(Кат!$B:$B,MATCH($N5076,Кат!$I:$I,0)),INDEX(Торг!$B:$B,MATCH($N5076,Торг!$I:$I,0))),"")</f>
        <v/>
      </c>
    </row>
    <row r="5077" spans="1:15" outlineLevel="1">
      <c r="A5077" t="s">
        <v>24184</v>
      </c>
      <c r="C5077" s="191"/>
      <c r="E5077" t="s">
        <v>24185</v>
      </c>
      <c r="J5077" t="s">
        <v>22634</v>
      </c>
      <c r="K5077" s="132" t="str">
        <f>IFERROR(IFERROR(INDEX(Кат!$O:$O,MATCH($C5077,Кат!$I:$I,0)),INDEX(Торг!$L:$L,MATCH($C5077,Торг!$I:$I,0))),"")</f>
        <v/>
      </c>
      <c r="L5077" s="132" t="str">
        <f>IFERROR(IFERROR(INDEX(Кат!$A:$A,MATCH($C5077,Кат!$I:$I,0)),INDEX(Торг!$A:$A,MATCH($C5077,Торг!$I:$I,0))),"")</f>
        <v/>
      </c>
      <c r="M5077" s="132" t="str">
        <f>IFERROR(IFERROR(INDEX(Кат!$B:$B,MATCH($C5077,Кат!$I:$I,0)),INDEX(Торг!$B:$B,MATCH($C5077,Торг!$I:$I,0))),"")</f>
        <v/>
      </c>
      <c r="N5077" s="132" t="str">
        <f t="shared" si="79"/>
        <v xml:space="preserve"> </v>
      </c>
      <c r="O5077" s="132" t="str">
        <f>IFERROR(IFERROR(INDEX(Кат!$B:$B,MATCH($N5077,Кат!$I:$I,0)),INDEX(Торг!$B:$B,MATCH($N5077,Торг!$I:$I,0))),"")</f>
        <v/>
      </c>
    </row>
    <row r="5078" spans="1:15" outlineLevel="1">
      <c r="A5078" t="s">
        <v>17726</v>
      </c>
      <c r="C5078" s="191" t="s">
        <v>7050</v>
      </c>
      <c r="E5078" t="s">
        <v>7051</v>
      </c>
      <c r="F5078" t="s">
        <v>7052</v>
      </c>
      <c r="G5078" t="s">
        <v>399</v>
      </c>
      <c r="H5078">
        <v>950</v>
      </c>
      <c r="J5078" t="s">
        <v>22634</v>
      </c>
      <c r="K5078" s="132" t="str">
        <f>IFERROR(IFERROR(INDEX(Кат!$O:$O,MATCH($C5078,Кат!$I:$I,0)),INDEX(Торг!$L:$L,MATCH($C5078,Торг!$I:$I,0))),"")</f>
        <v/>
      </c>
      <c r="L5078" s="132" t="str">
        <f>IFERROR(IFERROR(INDEX(Кат!$A:$A,MATCH($C5078,Кат!$I:$I,0)),INDEX(Торг!$A:$A,MATCH($C5078,Торг!$I:$I,0))),"")</f>
        <v/>
      </c>
      <c r="M5078" s="132" t="str">
        <f>IFERROR(IFERROR(INDEX(Кат!$B:$B,MATCH($C5078,Кат!$I:$I,0)),INDEX(Торг!$B:$B,MATCH($C5078,Торг!$I:$I,0))),"")</f>
        <v/>
      </c>
      <c r="N5078" s="132" t="str">
        <f t="shared" si="79"/>
        <v>QUARTZ QZS1547332</v>
      </c>
      <c r="O5078" s="132" t="str">
        <f>IFERROR(IFERROR(INDEX(Кат!$B:$B,MATCH($N5078,Кат!$I:$I,0)),INDEX(Торг!$B:$B,MATCH($N5078,Торг!$I:$I,0))),"")</f>
        <v/>
      </c>
    </row>
    <row r="5079" spans="1:15" outlineLevel="1">
      <c r="A5079" t="s">
        <v>17727</v>
      </c>
      <c r="C5079" s="191" t="s">
        <v>7053</v>
      </c>
      <c r="E5079" t="s">
        <v>7054</v>
      </c>
      <c r="F5079" t="s">
        <v>7052</v>
      </c>
      <c r="G5079" t="s">
        <v>399</v>
      </c>
      <c r="H5079">
        <v>520</v>
      </c>
      <c r="J5079" t="s">
        <v>22634</v>
      </c>
      <c r="K5079" s="132" t="str">
        <f>IFERROR(IFERROR(INDEX(Кат!$O:$O,MATCH($C5079,Кат!$I:$I,0)),INDEX(Торг!$L:$L,MATCH($C5079,Торг!$I:$I,0))),"")</f>
        <v/>
      </c>
      <c r="L5079" s="132" t="str">
        <f>IFERROR(IFERROR(INDEX(Кат!$A:$A,MATCH($C5079,Кат!$I:$I,0)),INDEX(Торг!$A:$A,MATCH($C5079,Торг!$I:$I,0))),"")</f>
        <v/>
      </c>
      <c r="M5079" s="132" t="str">
        <f>IFERROR(IFERROR(INDEX(Кат!$B:$B,MATCH($C5079,Кат!$I:$I,0)),INDEX(Торг!$B:$B,MATCH($C5079,Торг!$I:$I,0))),"")</f>
        <v/>
      </c>
      <c r="N5079" s="132" t="str">
        <f t="shared" si="79"/>
        <v>QUARTZ QZ1549493L</v>
      </c>
      <c r="O5079" s="132" t="str">
        <f>IFERROR(IFERROR(INDEX(Кат!$B:$B,MATCH($N5079,Кат!$I:$I,0)),INDEX(Торг!$B:$B,MATCH($N5079,Торг!$I:$I,0))),"")</f>
        <v/>
      </c>
    </row>
    <row r="5080" spans="1:15" outlineLevel="1">
      <c r="A5080" t="s">
        <v>24186</v>
      </c>
      <c r="C5080" s="191"/>
      <c r="E5080" t="s">
        <v>7055</v>
      </c>
      <c r="J5080" t="s">
        <v>22634</v>
      </c>
      <c r="K5080" s="132" t="str">
        <f>IFERROR(IFERROR(INDEX(Кат!$O:$O,MATCH($C5080,Кат!$I:$I,0)),INDEX(Торг!$L:$L,MATCH($C5080,Торг!$I:$I,0))),"")</f>
        <v/>
      </c>
      <c r="L5080" s="132" t="str">
        <f>IFERROR(IFERROR(INDEX(Кат!$A:$A,MATCH($C5080,Кат!$I:$I,0)),INDEX(Торг!$A:$A,MATCH($C5080,Торг!$I:$I,0))),"")</f>
        <v/>
      </c>
      <c r="M5080" s="132" t="str">
        <f>IFERROR(IFERROR(INDEX(Кат!$B:$B,MATCH($C5080,Кат!$I:$I,0)),INDEX(Торг!$B:$B,MATCH($C5080,Торг!$I:$I,0))),"")</f>
        <v/>
      </c>
      <c r="N5080" s="132" t="str">
        <f t="shared" si="79"/>
        <v xml:space="preserve"> </v>
      </c>
      <c r="O5080" s="132" t="str">
        <f>IFERROR(IFERROR(INDEX(Кат!$B:$B,MATCH($N5080,Кат!$I:$I,0)),INDEX(Торг!$B:$B,MATCH($N5080,Торг!$I:$I,0))),"")</f>
        <v/>
      </c>
    </row>
    <row r="5081" spans="1:15" outlineLevel="1">
      <c r="A5081" t="s">
        <v>17728</v>
      </c>
      <c r="C5081" s="191" t="s">
        <v>7056</v>
      </c>
      <c r="E5081" t="s">
        <v>7057</v>
      </c>
      <c r="F5081" t="s">
        <v>7055</v>
      </c>
      <c r="G5081" t="s">
        <v>399</v>
      </c>
      <c r="H5081">
        <v>225</v>
      </c>
      <c r="J5081" t="s">
        <v>22634</v>
      </c>
      <c r="K5081" s="132" t="str">
        <f>IFERROR(IFERROR(INDEX(Кат!$O:$O,MATCH($C5081,Кат!$I:$I,0)),INDEX(Торг!$L:$L,MATCH($C5081,Торг!$I:$I,0))),"")</f>
        <v/>
      </c>
      <c r="L5081" s="132" t="str">
        <f>IFERROR(IFERROR(INDEX(Кат!$A:$A,MATCH($C5081,Кат!$I:$I,0)),INDEX(Торг!$A:$A,MATCH($C5081,Торг!$I:$I,0))),"")</f>
        <v/>
      </c>
      <c r="M5081" s="132" t="str">
        <f>IFERROR(IFERROR(INDEX(Кат!$B:$B,MATCH($C5081,Кат!$I:$I,0)),INDEX(Торг!$B:$B,MATCH($C5081,Торг!$I:$I,0))),"")</f>
        <v/>
      </c>
      <c r="N5081" s="132" t="str">
        <f t="shared" si="79"/>
        <v>QUATTRO FRENI QF14A00174</v>
      </c>
      <c r="O5081" s="132" t="str">
        <f>IFERROR(IFERROR(INDEX(Кат!$B:$B,MATCH($N5081,Кат!$I:$I,0)),INDEX(Торг!$B:$B,MATCH($N5081,Торг!$I:$I,0))),"")</f>
        <v/>
      </c>
    </row>
    <row r="5082" spans="1:15" outlineLevel="1">
      <c r="A5082" t="s">
        <v>31225</v>
      </c>
      <c r="C5082" s="191" t="s">
        <v>31226</v>
      </c>
      <c r="E5082" t="s">
        <v>31227</v>
      </c>
      <c r="F5082" t="s">
        <v>7055</v>
      </c>
      <c r="G5082" t="s">
        <v>399</v>
      </c>
      <c r="H5082">
        <v>890</v>
      </c>
      <c r="J5082" t="s">
        <v>22634</v>
      </c>
      <c r="K5082" s="132" t="str">
        <f>IFERROR(IFERROR(INDEX(Кат!$O:$O,MATCH($C5082,Кат!$I:$I,0)),INDEX(Торг!$L:$L,MATCH($C5082,Торг!$I:$I,0))),"")</f>
        <v/>
      </c>
      <c r="L5082" s="132" t="str">
        <f>IFERROR(IFERROR(INDEX(Кат!$A:$A,MATCH($C5082,Кат!$I:$I,0)),INDEX(Торг!$A:$A,MATCH($C5082,Торг!$I:$I,0))),"")</f>
        <v/>
      </c>
      <c r="M5082" s="132" t="str">
        <f>IFERROR(IFERROR(INDEX(Кат!$B:$B,MATCH($C5082,Кат!$I:$I,0)),INDEX(Торг!$B:$B,MATCH($C5082,Торг!$I:$I,0))),"")</f>
        <v/>
      </c>
      <c r="N5082" s="132" t="str">
        <f t="shared" si="79"/>
        <v>QUATTRO FRENI QF83A00077</v>
      </c>
      <c r="O5082" s="132" t="str">
        <f>IFERROR(IFERROR(INDEX(Кат!$B:$B,MATCH($N5082,Кат!$I:$I,0)),INDEX(Торг!$B:$B,MATCH($N5082,Торг!$I:$I,0))),"")</f>
        <v/>
      </c>
    </row>
    <row r="5083" spans="1:15" outlineLevel="1">
      <c r="A5083" t="s">
        <v>24187</v>
      </c>
      <c r="C5083" s="191"/>
      <c r="E5083" t="s">
        <v>24188</v>
      </c>
      <c r="J5083" t="s">
        <v>22634</v>
      </c>
      <c r="K5083" s="132" t="str">
        <f>IFERROR(IFERROR(INDEX(Кат!$O:$O,MATCH($C5083,Кат!$I:$I,0)),INDEX(Торг!$L:$L,MATCH($C5083,Торг!$I:$I,0))),"")</f>
        <v/>
      </c>
      <c r="L5083" s="132" t="str">
        <f>IFERROR(IFERROR(INDEX(Кат!$A:$A,MATCH($C5083,Кат!$I:$I,0)),INDEX(Торг!$A:$A,MATCH($C5083,Торг!$I:$I,0))),"")</f>
        <v/>
      </c>
      <c r="M5083" s="132" t="str">
        <f>IFERROR(IFERROR(INDEX(Кат!$B:$B,MATCH($C5083,Кат!$I:$I,0)),INDEX(Торг!$B:$B,MATCH($C5083,Торг!$I:$I,0))),"")</f>
        <v/>
      </c>
      <c r="N5083" s="132" t="str">
        <f t="shared" si="79"/>
        <v xml:space="preserve"> </v>
      </c>
      <c r="O5083" s="132" t="str">
        <f>IFERROR(IFERROR(INDEX(Кат!$B:$B,MATCH($N5083,Кат!$I:$I,0)),INDEX(Торг!$B:$B,MATCH($N5083,Торг!$I:$I,0))),"")</f>
        <v/>
      </c>
    </row>
    <row r="5084" spans="1:15" outlineLevel="1">
      <c r="A5084" t="s">
        <v>17729</v>
      </c>
      <c r="C5084" s="191" t="s">
        <v>4503</v>
      </c>
      <c r="E5084" t="s">
        <v>7058</v>
      </c>
      <c r="F5084" t="s">
        <v>2544</v>
      </c>
      <c r="G5084" t="s">
        <v>375</v>
      </c>
      <c r="H5084">
        <v>1400</v>
      </c>
      <c r="J5084" t="s">
        <v>22634</v>
      </c>
      <c r="K5084" s="132" t="str">
        <f>IFERROR(IFERROR(INDEX(Кат!$O:$O,MATCH($C5084,Кат!$I:$I,0)),INDEX(Торг!$L:$L,MATCH($C5084,Торг!$I:$I,0))),"")</f>
        <v>шпак</v>
      </c>
      <c r="L5084" s="132">
        <f>IFERROR(IFERROR(INDEX(Кат!$A:$A,MATCH($C5084,Кат!$I:$I,0)),INDEX(Торг!$A:$A,MATCH($C5084,Торг!$I:$I,0))),"")</f>
        <v>219620</v>
      </c>
      <c r="M5084" s="132">
        <f>IFERROR(IFERROR(INDEX(Кат!$B:$B,MATCH($C5084,Кат!$I:$I,0)),INDEX(Торг!$B:$B,MATCH($C5084,Торг!$I:$I,0))),"")</f>
        <v>29624</v>
      </c>
      <c r="N5084" s="132" t="str">
        <f t="shared" si="79"/>
        <v>REMSA BPM0727.00</v>
      </c>
      <c r="O5084" s="132" t="str">
        <f>IFERROR(IFERROR(INDEX(Кат!$B:$B,MATCH($N5084,Кат!$I:$I,0)),INDEX(Торг!$B:$B,MATCH($N5084,Торг!$I:$I,0))),"")</f>
        <v/>
      </c>
    </row>
    <row r="5085" spans="1:15">
      <c r="A5085" t="s">
        <v>17730</v>
      </c>
      <c r="C5085" s="191" t="s">
        <v>4504</v>
      </c>
      <c r="E5085" t="s">
        <v>7059</v>
      </c>
      <c r="F5085" t="s">
        <v>2544</v>
      </c>
      <c r="G5085" t="s">
        <v>375</v>
      </c>
      <c r="H5085">
        <v>450</v>
      </c>
      <c r="J5085" t="s">
        <v>22634</v>
      </c>
      <c r="K5085" s="132" t="str">
        <f>IFERROR(IFERROR(INDEX(Кат!$O:$O,MATCH($C5085,Кат!$I:$I,0)),INDEX(Торг!$L:$L,MATCH($C5085,Торг!$I:$I,0))),"")</f>
        <v>шпак</v>
      </c>
      <c r="L5085" s="132">
        <f>IFERROR(IFERROR(INDEX(Кат!$A:$A,MATCH($C5085,Кат!$I:$I,0)),INDEX(Торг!$A:$A,MATCH($C5085,Торг!$I:$I,0))),"")</f>
        <v>219621</v>
      </c>
      <c r="M5085" s="132">
        <f>IFERROR(IFERROR(INDEX(Кат!$B:$B,MATCH($C5085,Кат!$I:$I,0)),INDEX(Торг!$B:$B,MATCH($C5085,Торг!$I:$I,0))),"")</f>
        <v>29625</v>
      </c>
      <c r="N5085" s="132" t="str">
        <f t="shared" si="79"/>
        <v>REMSA BPM0221.00</v>
      </c>
      <c r="O5085" s="132" t="str">
        <f>IFERROR(IFERROR(INDEX(Кат!$B:$B,MATCH($N5085,Кат!$I:$I,0)),INDEX(Торг!$B:$B,MATCH($N5085,Торг!$I:$I,0))),"")</f>
        <v/>
      </c>
    </row>
    <row r="5086" spans="1:15" outlineLevel="1">
      <c r="A5086" t="s">
        <v>17731</v>
      </c>
      <c r="C5086" s="191" t="s">
        <v>2542</v>
      </c>
      <c r="E5086" t="s">
        <v>2543</v>
      </c>
      <c r="F5086" t="s">
        <v>2544</v>
      </c>
      <c r="G5086" t="s">
        <v>375</v>
      </c>
      <c r="H5086">
        <v>490</v>
      </c>
      <c r="J5086" t="s">
        <v>22634</v>
      </c>
      <c r="K5086" s="132" t="str">
        <f>IFERROR(IFERROR(INDEX(Кат!$O:$O,MATCH($C5086,Кат!$I:$I,0)),INDEX(Торг!$L:$L,MATCH($C5086,Торг!$I:$I,0))),"")</f>
        <v>шпак</v>
      </c>
      <c r="L5086" s="132">
        <f>IFERROR(IFERROR(INDEX(Кат!$A:$A,MATCH($C5086,Кат!$I:$I,0)),INDEX(Торг!$A:$A,MATCH($C5086,Торг!$I:$I,0))),"")</f>
        <v>219623</v>
      </c>
      <c r="M5086" s="132">
        <f>IFERROR(IFERROR(INDEX(Кат!$B:$B,MATCH($C5086,Кат!$I:$I,0)),INDEX(Торг!$B:$B,MATCH($C5086,Торг!$I:$I,0))),"")</f>
        <v>29626</v>
      </c>
      <c r="N5086" s="132" t="str">
        <f t="shared" si="79"/>
        <v>REMSA BPM0141.20</v>
      </c>
      <c r="O5086" s="132" t="str">
        <f>IFERROR(IFERROR(INDEX(Кат!$B:$B,MATCH($N5086,Кат!$I:$I,0)),INDEX(Торг!$B:$B,MATCH($N5086,Торг!$I:$I,0))),"")</f>
        <v/>
      </c>
    </row>
    <row r="5087" spans="1:15" outlineLevel="2">
      <c r="A5087" t="s">
        <v>17732</v>
      </c>
      <c r="C5087" s="191" t="s">
        <v>4426</v>
      </c>
      <c r="E5087" t="s">
        <v>7060</v>
      </c>
      <c r="F5087" t="s">
        <v>2544</v>
      </c>
      <c r="G5087" t="s">
        <v>375</v>
      </c>
      <c r="H5087">
        <v>500</v>
      </c>
      <c r="J5087" t="s">
        <v>22634</v>
      </c>
      <c r="K5087" s="132" t="str">
        <f>IFERROR(IFERROR(INDEX(Кат!$O:$O,MATCH($C5087,Кат!$I:$I,0)),INDEX(Торг!$L:$L,MATCH($C5087,Торг!$I:$I,0))),"")</f>
        <v>шпак</v>
      </c>
      <c r="L5087" s="132">
        <f>IFERROR(IFERROR(INDEX(Кат!$A:$A,MATCH($C5087,Кат!$I:$I,0)),INDEX(Торг!$A:$A,MATCH($C5087,Торг!$I:$I,0))),"")</f>
        <v>219622</v>
      </c>
      <c r="M5087" s="132">
        <f>IFERROR(IFERROR(INDEX(Кат!$B:$B,MATCH($C5087,Кат!$I:$I,0)),INDEX(Торг!$B:$B,MATCH($C5087,Торг!$I:$I,0))),"")</f>
        <v>29628</v>
      </c>
      <c r="N5087" s="132" t="str">
        <f t="shared" si="79"/>
        <v>REMSA BPM1318.00</v>
      </c>
      <c r="O5087" s="132" t="str">
        <f>IFERROR(IFERROR(INDEX(Кат!$B:$B,MATCH($N5087,Кат!$I:$I,0)),INDEX(Торг!$B:$B,MATCH($N5087,Торг!$I:$I,0))),"")</f>
        <v/>
      </c>
    </row>
    <row r="5088" spans="1:15" outlineLevel="2">
      <c r="A5088" t="s">
        <v>17733</v>
      </c>
      <c r="C5088" s="191" t="s">
        <v>2545</v>
      </c>
      <c r="E5088" t="s">
        <v>25942</v>
      </c>
      <c r="F5088" t="s">
        <v>2544</v>
      </c>
      <c r="G5088" t="s">
        <v>375</v>
      </c>
      <c r="H5088">
        <v>3900</v>
      </c>
      <c r="J5088" t="s">
        <v>22634</v>
      </c>
      <c r="K5088" s="132" t="str">
        <f>IFERROR(IFERROR(INDEX(Кат!$O:$O,MATCH($C5088,Кат!$I:$I,0)),INDEX(Торг!$L:$L,MATCH($C5088,Торг!$I:$I,0))),"")</f>
        <v/>
      </c>
      <c r="L5088" s="132" t="str">
        <f>IFERROR(IFERROR(INDEX(Кат!$A:$A,MATCH($C5088,Кат!$I:$I,0)),INDEX(Торг!$A:$A,MATCH($C5088,Торг!$I:$I,0))),"")</f>
        <v/>
      </c>
      <c r="M5088" s="132" t="str">
        <f>IFERROR(IFERROR(INDEX(Кат!$B:$B,MATCH($C5088,Кат!$I:$I,0)),INDEX(Торг!$B:$B,MATCH($C5088,Торг!$I:$I,0))),"")</f>
        <v/>
      </c>
      <c r="N5088" s="132" t="str">
        <f t="shared" si="79"/>
        <v>REMSA 6144.10</v>
      </c>
      <c r="O5088" s="132" t="str">
        <f>IFERROR(IFERROR(INDEX(Кат!$B:$B,MATCH($N5088,Кат!$I:$I,0)),INDEX(Торг!$B:$B,MATCH($N5088,Торг!$I:$I,0))),"")</f>
        <v/>
      </c>
    </row>
    <row r="5089" spans="1:15" outlineLevel="2">
      <c r="A5089" t="s">
        <v>24189</v>
      </c>
      <c r="C5089" s="191"/>
      <c r="E5089" t="s">
        <v>24190</v>
      </c>
      <c r="J5089" t="s">
        <v>22634</v>
      </c>
      <c r="K5089" s="132" t="str">
        <f>IFERROR(IFERROR(INDEX(Кат!$O:$O,MATCH($C5089,Кат!$I:$I,0)),INDEX(Торг!$L:$L,MATCH($C5089,Торг!$I:$I,0))),"")</f>
        <v/>
      </c>
      <c r="L5089" s="132" t="str">
        <f>IFERROR(IFERROR(INDEX(Кат!$A:$A,MATCH($C5089,Кат!$I:$I,0)),INDEX(Торг!$A:$A,MATCH($C5089,Торг!$I:$I,0))),"")</f>
        <v/>
      </c>
      <c r="M5089" s="132" t="str">
        <f>IFERROR(IFERROR(INDEX(Кат!$B:$B,MATCH($C5089,Кат!$I:$I,0)),INDEX(Торг!$B:$B,MATCH($C5089,Торг!$I:$I,0))),"")</f>
        <v/>
      </c>
      <c r="N5089" s="132" t="str">
        <f t="shared" si="79"/>
        <v xml:space="preserve"> </v>
      </c>
      <c r="O5089" s="132" t="str">
        <f>IFERROR(IFERROR(INDEX(Кат!$B:$B,MATCH($N5089,Кат!$I:$I,0)),INDEX(Торг!$B:$B,MATCH($N5089,Торг!$I:$I,0))),"")</f>
        <v/>
      </c>
    </row>
    <row r="5090" spans="1:15" outlineLevel="1">
      <c r="A5090" t="s">
        <v>29169</v>
      </c>
      <c r="C5090" s="191">
        <v>8200090571</v>
      </c>
      <c r="E5090" t="s">
        <v>29170</v>
      </c>
      <c r="F5090" t="s">
        <v>7063</v>
      </c>
      <c r="G5090" t="s">
        <v>399</v>
      </c>
      <c r="H5090">
        <v>3000</v>
      </c>
      <c r="J5090" t="s">
        <v>22634</v>
      </c>
      <c r="K5090" s="132" t="str">
        <f>IFERROR(IFERROR(INDEX(Кат!$O:$O,MATCH($C5090,Кат!$I:$I,0)),INDEX(Торг!$L:$L,MATCH($C5090,Торг!$I:$I,0))),"")</f>
        <v/>
      </c>
      <c r="L5090" s="132" t="str">
        <f>IFERROR(IFERROR(INDEX(Кат!$A:$A,MATCH($C5090,Кат!$I:$I,0)),INDEX(Торг!$A:$A,MATCH($C5090,Торг!$I:$I,0))),"")</f>
        <v/>
      </c>
      <c r="M5090" s="132" t="str">
        <f>IFERROR(IFERROR(INDEX(Кат!$B:$B,MATCH($C5090,Кат!$I:$I,0)),INDEX(Торг!$B:$B,MATCH($C5090,Торг!$I:$I,0))),"")</f>
        <v/>
      </c>
      <c r="N5090" s="132" t="str">
        <f t="shared" si="79"/>
        <v>RENAULT 8200090571</v>
      </c>
      <c r="O5090" s="132" t="str">
        <f>IFERROR(IFERROR(INDEX(Кат!$B:$B,MATCH($N5090,Кат!$I:$I,0)),INDEX(Торг!$B:$B,MATCH($N5090,Торг!$I:$I,0))),"")</f>
        <v/>
      </c>
    </row>
    <row r="5091" spans="1:15" outlineLevel="2">
      <c r="A5091" t="s">
        <v>17734</v>
      </c>
      <c r="C5091" s="191">
        <v>8450009395</v>
      </c>
      <c r="E5091" t="s">
        <v>7061</v>
      </c>
      <c r="F5091" t="s">
        <v>3522</v>
      </c>
      <c r="G5091" t="s">
        <v>399</v>
      </c>
      <c r="H5091">
        <v>2865</v>
      </c>
      <c r="J5091" t="s">
        <v>22634</v>
      </c>
      <c r="K5091" s="132" t="str">
        <f>IFERROR(IFERROR(INDEX(Кат!$O:$O,MATCH($C5091,Кат!$I:$I,0)),INDEX(Торг!$L:$L,MATCH($C5091,Торг!$I:$I,0))),"")</f>
        <v/>
      </c>
      <c r="L5091" s="132" t="str">
        <f>IFERROR(IFERROR(INDEX(Кат!$A:$A,MATCH($C5091,Кат!$I:$I,0)),INDEX(Торг!$A:$A,MATCH($C5091,Торг!$I:$I,0))),"")</f>
        <v/>
      </c>
      <c r="M5091" s="132" t="str">
        <f>IFERROR(IFERROR(INDEX(Кат!$B:$B,MATCH($C5091,Кат!$I:$I,0)),INDEX(Торг!$B:$B,MATCH($C5091,Торг!$I:$I,0))),"")</f>
        <v/>
      </c>
      <c r="N5091" s="132" t="str">
        <f t="shared" si="79"/>
        <v>АВТОВАЗ 8450009395</v>
      </c>
      <c r="O5091" s="132" t="str">
        <f>IFERROR(IFERROR(INDEX(Кат!$B:$B,MATCH($N5091,Кат!$I:$I,0)),INDEX(Торг!$B:$B,MATCH($N5091,Торг!$I:$I,0))),"")</f>
        <v/>
      </c>
    </row>
    <row r="5092" spans="1:15" outlineLevel="1">
      <c r="A5092" t="s">
        <v>17735</v>
      </c>
      <c r="C5092" s="191" t="s">
        <v>7062</v>
      </c>
      <c r="E5092" t="s">
        <v>14568</v>
      </c>
      <c r="F5092" t="s">
        <v>7063</v>
      </c>
      <c r="G5092" t="s">
        <v>399</v>
      </c>
      <c r="H5092">
        <v>1400</v>
      </c>
      <c r="J5092" t="s">
        <v>22634</v>
      </c>
      <c r="K5092" s="132" t="str">
        <f>IFERROR(IFERROR(INDEX(Кат!$O:$O,MATCH($C5092,Кат!$I:$I,0)),INDEX(Торг!$L:$L,MATCH($C5092,Торг!$I:$I,0))),"")</f>
        <v/>
      </c>
      <c r="L5092" s="132" t="str">
        <f>IFERROR(IFERROR(INDEX(Кат!$A:$A,MATCH($C5092,Кат!$I:$I,0)),INDEX(Торг!$A:$A,MATCH($C5092,Торг!$I:$I,0))),"")</f>
        <v/>
      </c>
      <c r="M5092" s="132" t="str">
        <f>IFERROR(IFERROR(INDEX(Кат!$B:$B,MATCH($C5092,Кат!$I:$I,0)),INDEX(Торг!$B:$B,MATCH($C5092,Торг!$I:$I,0))),"")</f>
        <v/>
      </c>
      <c r="N5092" s="132" t="str">
        <f t="shared" si="79"/>
        <v>RENAULT 306107623R</v>
      </c>
      <c r="O5092" s="132" t="str">
        <f>IFERROR(IFERROR(INDEX(Кат!$B:$B,MATCH($N5092,Кат!$I:$I,0)),INDEX(Торг!$B:$B,MATCH($N5092,Торг!$I:$I,0))),"")</f>
        <v/>
      </c>
    </row>
    <row r="5093" spans="1:15" outlineLevel="2">
      <c r="A5093" t="s">
        <v>29924</v>
      </c>
      <c r="C5093" s="191" t="s">
        <v>29925</v>
      </c>
      <c r="E5093" t="s">
        <v>29926</v>
      </c>
      <c r="F5093" t="s">
        <v>7063</v>
      </c>
      <c r="G5093" t="s">
        <v>399</v>
      </c>
      <c r="H5093">
        <v>2000</v>
      </c>
      <c r="J5093" t="s">
        <v>22634</v>
      </c>
      <c r="K5093" s="132" t="str">
        <f>IFERROR(IFERROR(INDEX(Кат!$O:$O,MATCH($C5093,Кат!$I:$I,0)),INDEX(Торг!$L:$L,MATCH($C5093,Торг!$I:$I,0))),"")</f>
        <v/>
      </c>
      <c r="L5093" s="132" t="str">
        <f>IFERROR(IFERROR(INDEX(Кат!$A:$A,MATCH($C5093,Кат!$I:$I,0)),INDEX(Торг!$A:$A,MATCH($C5093,Торг!$I:$I,0))),"")</f>
        <v/>
      </c>
      <c r="M5093" s="132" t="str">
        <f>IFERROR(IFERROR(INDEX(Кат!$B:$B,MATCH($C5093,Кат!$I:$I,0)),INDEX(Торг!$B:$B,MATCH($C5093,Торг!$I:$I,0))),"")</f>
        <v/>
      </c>
      <c r="N5093" s="132" t="str">
        <f t="shared" si="79"/>
        <v>RENAULT 226905987R</v>
      </c>
      <c r="O5093" s="132" t="str">
        <f>IFERROR(IFERROR(INDEX(Кат!$B:$B,MATCH($N5093,Кат!$I:$I,0)),INDEX(Торг!$B:$B,MATCH($N5093,Торг!$I:$I,0))),"")</f>
        <v/>
      </c>
    </row>
    <row r="5094" spans="1:15" outlineLevel="1">
      <c r="A5094" t="s">
        <v>17736</v>
      </c>
      <c r="C5094" s="191" t="s">
        <v>7064</v>
      </c>
      <c r="E5094" t="s">
        <v>7065</v>
      </c>
      <c r="F5094" t="s">
        <v>7063</v>
      </c>
      <c r="G5094" t="s">
        <v>399</v>
      </c>
      <c r="H5094">
        <v>1570</v>
      </c>
      <c r="J5094" t="s">
        <v>22634</v>
      </c>
      <c r="K5094" s="132" t="str">
        <f>IFERROR(IFERROR(INDEX(Кат!$O:$O,MATCH($C5094,Кат!$I:$I,0)),INDEX(Торг!$L:$L,MATCH($C5094,Торг!$I:$I,0))),"")</f>
        <v/>
      </c>
      <c r="L5094" s="132" t="str">
        <f>IFERROR(IFERROR(INDEX(Кат!$A:$A,MATCH($C5094,Кат!$I:$I,0)),INDEX(Торг!$A:$A,MATCH($C5094,Торг!$I:$I,0))),"")</f>
        <v/>
      </c>
      <c r="M5094" s="132" t="str">
        <f>IFERROR(IFERROR(INDEX(Кат!$B:$B,MATCH($C5094,Кат!$I:$I,0)),INDEX(Торг!$B:$B,MATCH($C5094,Торг!$I:$I,0))),"")</f>
        <v/>
      </c>
      <c r="N5094" s="132" t="str">
        <f t="shared" si="79"/>
        <v>RENAULT 284422728R</v>
      </c>
      <c r="O5094" s="132" t="str">
        <f>IFERROR(IFERROR(INDEX(Кат!$B:$B,MATCH($N5094,Кат!$I:$I,0)),INDEX(Торг!$B:$B,MATCH($N5094,Торг!$I:$I,0))),"")</f>
        <v/>
      </c>
    </row>
    <row r="5095" spans="1:15" outlineLevel="2">
      <c r="A5095" t="s">
        <v>29171</v>
      </c>
      <c r="C5095" s="191" t="s">
        <v>29172</v>
      </c>
      <c r="E5095" t="s">
        <v>29173</v>
      </c>
      <c r="F5095" t="s">
        <v>7063</v>
      </c>
      <c r="G5095" t="s">
        <v>399</v>
      </c>
      <c r="H5095">
        <v>1000</v>
      </c>
      <c r="J5095" t="s">
        <v>22634</v>
      </c>
      <c r="K5095" s="132" t="str">
        <f>IFERROR(IFERROR(INDEX(Кат!$O:$O,MATCH($C5095,Кат!$I:$I,0)),INDEX(Торг!$L:$L,MATCH($C5095,Торг!$I:$I,0))),"")</f>
        <v/>
      </c>
      <c r="L5095" s="132" t="str">
        <f>IFERROR(IFERROR(INDEX(Кат!$A:$A,MATCH($C5095,Кат!$I:$I,0)),INDEX(Торг!$A:$A,MATCH($C5095,Торг!$I:$I,0))),"")</f>
        <v/>
      </c>
      <c r="M5095" s="132" t="str">
        <f>IFERROR(IFERROR(INDEX(Кат!$B:$B,MATCH($C5095,Кат!$I:$I,0)),INDEX(Торг!$B:$B,MATCH($C5095,Торг!$I:$I,0))),"")</f>
        <v/>
      </c>
      <c r="N5095" s="132" t="str">
        <f t="shared" si="79"/>
        <v>RENAULT 253206170R</v>
      </c>
      <c r="O5095" s="132" t="str">
        <f>IFERROR(IFERROR(INDEX(Кат!$B:$B,MATCH($N5095,Кат!$I:$I,0)),INDEX(Торг!$B:$B,MATCH($N5095,Торг!$I:$I,0))),"")</f>
        <v/>
      </c>
    </row>
    <row r="5096" spans="1:15" outlineLevel="3">
      <c r="A5096" t="s">
        <v>31228</v>
      </c>
      <c r="C5096" s="191" t="s">
        <v>31229</v>
      </c>
      <c r="E5096" t="s">
        <v>31230</v>
      </c>
      <c r="F5096" t="s">
        <v>7063</v>
      </c>
      <c r="G5096" t="s">
        <v>399</v>
      </c>
      <c r="H5096">
        <v>35000</v>
      </c>
      <c r="J5096" t="s">
        <v>22634</v>
      </c>
      <c r="K5096" s="132" t="str">
        <f>IFERROR(IFERROR(INDEX(Кат!$O:$O,MATCH($C5096,Кат!$I:$I,0)),INDEX(Торг!$L:$L,MATCH($C5096,Торг!$I:$I,0))),"")</f>
        <v/>
      </c>
      <c r="L5096" s="132" t="str">
        <f>IFERROR(IFERROR(INDEX(Кат!$A:$A,MATCH($C5096,Кат!$I:$I,0)),INDEX(Торг!$A:$A,MATCH($C5096,Торг!$I:$I,0))),"")</f>
        <v/>
      </c>
      <c r="M5096" s="132" t="str">
        <f>IFERROR(IFERROR(INDEX(Кат!$B:$B,MATCH($C5096,Кат!$I:$I,0)),INDEX(Торг!$B:$B,MATCH($C5096,Торг!$I:$I,0))),"")</f>
        <v/>
      </c>
      <c r="N5096" s="132" t="str">
        <f t="shared" si="79"/>
        <v>RENAULT 16119-1KA1B</v>
      </c>
      <c r="O5096" s="132" t="str">
        <f>IFERROR(IFERROR(INDEX(Кат!$B:$B,MATCH($N5096,Кат!$I:$I,0)),INDEX(Торг!$B:$B,MATCH($N5096,Торг!$I:$I,0))),"")</f>
        <v/>
      </c>
    </row>
    <row r="5097" spans="1:15" outlineLevel="3">
      <c r="A5097" t="s">
        <v>17737</v>
      </c>
      <c r="C5097" s="191" t="s">
        <v>7066</v>
      </c>
      <c r="E5097" t="s">
        <v>7067</v>
      </c>
      <c r="F5097" t="s">
        <v>7063</v>
      </c>
      <c r="G5097" t="s">
        <v>399</v>
      </c>
      <c r="H5097">
        <v>4585</v>
      </c>
      <c r="J5097" t="s">
        <v>22634</v>
      </c>
      <c r="K5097" s="132" t="str">
        <f>IFERROR(IFERROR(INDEX(Кат!$O:$O,MATCH($C5097,Кат!$I:$I,0)),INDEX(Торг!$L:$L,MATCH($C5097,Торг!$I:$I,0))),"")</f>
        <v/>
      </c>
      <c r="L5097" s="132" t="str">
        <f>IFERROR(IFERROR(INDEX(Кат!$A:$A,MATCH($C5097,Кат!$I:$I,0)),INDEX(Торг!$A:$A,MATCH($C5097,Торг!$I:$I,0))),"")</f>
        <v/>
      </c>
      <c r="M5097" s="132" t="str">
        <f>IFERROR(IFERROR(INDEX(Кат!$B:$B,MATCH($C5097,Кат!$I:$I,0)),INDEX(Торг!$B:$B,MATCH($C5097,Торг!$I:$I,0))),"")</f>
        <v/>
      </c>
      <c r="N5097" s="132" t="str">
        <f t="shared" si="79"/>
        <v>RENAULT 805036313R</v>
      </c>
      <c r="O5097" s="132" t="str">
        <f>IFERROR(IFERROR(INDEX(Кат!$B:$B,MATCH($N5097,Кат!$I:$I,0)),INDEX(Торг!$B:$B,MATCH($N5097,Торг!$I:$I,0))),"")</f>
        <v/>
      </c>
    </row>
    <row r="5098" spans="1:15" outlineLevel="1">
      <c r="A5098" t="s">
        <v>17738</v>
      </c>
      <c r="C5098" s="191">
        <v>8200248821</v>
      </c>
      <c r="E5098" t="s">
        <v>7068</v>
      </c>
      <c r="F5098" t="s">
        <v>7063</v>
      </c>
      <c r="G5098" t="s">
        <v>399</v>
      </c>
      <c r="H5098">
        <v>1650</v>
      </c>
      <c r="J5098" t="s">
        <v>22634</v>
      </c>
      <c r="K5098" s="132" t="str">
        <f>IFERROR(IFERROR(INDEX(Кат!$O:$O,MATCH($C5098,Кат!$I:$I,0)),INDEX(Торг!$L:$L,MATCH($C5098,Торг!$I:$I,0))),"")</f>
        <v/>
      </c>
      <c r="L5098" s="132" t="str">
        <f>IFERROR(IFERROR(INDEX(Кат!$A:$A,MATCH($C5098,Кат!$I:$I,0)),INDEX(Торг!$A:$A,MATCH($C5098,Торг!$I:$I,0))),"")</f>
        <v/>
      </c>
      <c r="M5098" s="132" t="str">
        <f>IFERROR(IFERROR(INDEX(Кат!$B:$B,MATCH($C5098,Кат!$I:$I,0)),INDEX(Торг!$B:$B,MATCH($C5098,Торг!$I:$I,0))),"")</f>
        <v/>
      </c>
      <c r="N5098" s="132" t="str">
        <f t="shared" si="79"/>
        <v>RENAULT 8200248821</v>
      </c>
      <c r="O5098" s="132" t="str">
        <f>IFERROR(IFERROR(INDEX(Кат!$B:$B,MATCH($N5098,Кат!$I:$I,0)),INDEX(Торг!$B:$B,MATCH($N5098,Торг!$I:$I,0))),"")</f>
        <v/>
      </c>
    </row>
    <row r="5099" spans="1:15" outlineLevel="2">
      <c r="A5099" t="s">
        <v>17739</v>
      </c>
      <c r="C5099" s="191">
        <v>8200432967</v>
      </c>
      <c r="E5099" t="s">
        <v>7069</v>
      </c>
      <c r="F5099" t="s">
        <v>7063</v>
      </c>
      <c r="G5099" t="s">
        <v>399</v>
      </c>
      <c r="H5099">
        <v>400</v>
      </c>
      <c r="J5099" t="s">
        <v>22634</v>
      </c>
      <c r="K5099" s="132" t="str">
        <f>IFERROR(IFERROR(INDEX(Кат!$O:$O,MATCH($C5099,Кат!$I:$I,0)),INDEX(Торг!$L:$L,MATCH($C5099,Торг!$I:$I,0))),"")</f>
        <v/>
      </c>
      <c r="L5099" s="132" t="str">
        <f>IFERROR(IFERROR(INDEX(Кат!$A:$A,MATCH($C5099,Кат!$I:$I,0)),INDEX(Торг!$A:$A,MATCH($C5099,Торг!$I:$I,0))),"")</f>
        <v/>
      </c>
      <c r="M5099" s="132" t="str">
        <f>IFERROR(IFERROR(INDEX(Кат!$B:$B,MATCH($C5099,Кат!$I:$I,0)),INDEX(Торг!$B:$B,MATCH($C5099,Торг!$I:$I,0))),"")</f>
        <v/>
      </c>
      <c r="N5099" s="132" t="str">
        <f t="shared" si="79"/>
        <v>RENAULT 8200432967</v>
      </c>
      <c r="O5099" s="132" t="str">
        <f>IFERROR(IFERROR(INDEX(Кат!$B:$B,MATCH($N5099,Кат!$I:$I,0)),INDEX(Торг!$B:$B,MATCH($N5099,Торг!$I:$I,0))),"")</f>
        <v/>
      </c>
    </row>
    <row r="5100" spans="1:15" outlineLevel="2">
      <c r="A5100" t="s">
        <v>17740</v>
      </c>
      <c r="C5100" s="191">
        <v>8200533844</v>
      </c>
      <c r="E5100" t="s">
        <v>7070</v>
      </c>
      <c r="F5100" t="s">
        <v>7063</v>
      </c>
      <c r="G5100" t="s">
        <v>399</v>
      </c>
      <c r="H5100">
        <v>400</v>
      </c>
      <c r="J5100" t="s">
        <v>22634</v>
      </c>
      <c r="K5100" s="132" t="str">
        <f>IFERROR(IFERROR(INDEX(Кат!$O:$O,MATCH($C5100,Кат!$I:$I,0)),INDEX(Торг!$L:$L,MATCH($C5100,Торг!$I:$I,0))),"")</f>
        <v/>
      </c>
      <c r="L5100" s="132" t="str">
        <f>IFERROR(IFERROR(INDEX(Кат!$A:$A,MATCH($C5100,Кат!$I:$I,0)),INDEX(Торг!$A:$A,MATCH($C5100,Торг!$I:$I,0))),"")</f>
        <v/>
      </c>
      <c r="M5100" s="132" t="str">
        <f>IFERROR(IFERROR(INDEX(Кат!$B:$B,MATCH($C5100,Кат!$I:$I,0)),INDEX(Торг!$B:$B,MATCH($C5100,Торг!$I:$I,0))),"")</f>
        <v/>
      </c>
      <c r="N5100" s="132" t="str">
        <f t="shared" si="79"/>
        <v>RENAULT 8200533844</v>
      </c>
      <c r="O5100" s="132" t="str">
        <f>IFERROR(IFERROR(INDEX(Кат!$B:$B,MATCH($N5100,Кат!$I:$I,0)),INDEX(Торг!$B:$B,MATCH($N5100,Торг!$I:$I,0))),"")</f>
        <v/>
      </c>
    </row>
    <row r="5101" spans="1:15" outlineLevel="2">
      <c r="A5101" t="s">
        <v>17741</v>
      </c>
      <c r="C5101" s="191">
        <v>8200020647</v>
      </c>
      <c r="E5101" t="s">
        <v>29174</v>
      </c>
      <c r="F5101" t="s">
        <v>7063</v>
      </c>
      <c r="G5101" t="s">
        <v>399</v>
      </c>
      <c r="H5101">
        <v>4000</v>
      </c>
      <c r="J5101" t="s">
        <v>22634</v>
      </c>
      <c r="K5101" s="132" t="str">
        <f>IFERROR(IFERROR(INDEX(Кат!$O:$O,MATCH($C5101,Кат!$I:$I,0)),INDEX(Торг!$L:$L,MATCH($C5101,Торг!$I:$I,0))),"")</f>
        <v/>
      </c>
      <c r="L5101" s="132" t="str">
        <f>IFERROR(IFERROR(INDEX(Кат!$A:$A,MATCH($C5101,Кат!$I:$I,0)),INDEX(Торг!$A:$A,MATCH($C5101,Торг!$I:$I,0))),"")</f>
        <v/>
      </c>
      <c r="M5101" s="132" t="str">
        <f>IFERROR(IFERROR(INDEX(Кат!$B:$B,MATCH($C5101,Кат!$I:$I,0)),INDEX(Торг!$B:$B,MATCH($C5101,Торг!$I:$I,0))),"")</f>
        <v/>
      </c>
      <c r="N5101" s="132" t="str">
        <f t="shared" si="79"/>
        <v>RENAULT 8200020647</v>
      </c>
      <c r="O5101" s="132" t="str">
        <f>IFERROR(IFERROR(INDEX(Кат!$B:$B,MATCH($N5101,Кат!$I:$I,0)),INDEX(Торг!$B:$B,MATCH($N5101,Торг!$I:$I,0))),"")</f>
        <v/>
      </c>
    </row>
    <row r="5102" spans="1:15" outlineLevel="2">
      <c r="A5102" t="s">
        <v>29175</v>
      </c>
      <c r="C5102" s="191" t="s">
        <v>29176</v>
      </c>
      <c r="E5102" t="s">
        <v>29177</v>
      </c>
      <c r="F5102" t="s">
        <v>7063</v>
      </c>
      <c r="G5102" t="s">
        <v>399</v>
      </c>
      <c r="H5102">
        <v>3500</v>
      </c>
      <c r="J5102" t="s">
        <v>22634</v>
      </c>
      <c r="K5102" s="132" t="str">
        <f>IFERROR(IFERROR(INDEX(Кат!$O:$O,MATCH($C5102,Кат!$I:$I,0)),INDEX(Торг!$L:$L,MATCH($C5102,Торг!$I:$I,0))),"")</f>
        <v/>
      </c>
      <c r="L5102" s="132" t="str">
        <f>IFERROR(IFERROR(INDEX(Кат!$A:$A,MATCH($C5102,Кат!$I:$I,0)),INDEX(Торг!$A:$A,MATCH($C5102,Торг!$I:$I,0))),"")</f>
        <v/>
      </c>
      <c r="M5102" s="132" t="str">
        <f>IFERROR(IFERROR(INDEX(Кат!$B:$B,MATCH($C5102,Кат!$I:$I,0)),INDEX(Торг!$B:$B,MATCH($C5102,Торг!$I:$I,0))),"")</f>
        <v/>
      </c>
      <c r="N5102" s="132" t="str">
        <f t="shared" si="79"/>
        <v>RENAULT 140036159r</v>
      </c>
      <c r="O5102" s="132" t="str">
        <f>IFERROR(IFERROR(INDEX(Кат!$B:$B,MATCH($N5102,Кат!$I:$I,0)),INDEX(Торг!$B:$B,MATCH($N5102,Торг!$I:$I,0))),"")</f>
        <v/>
      </c>
    </row>
    <row r="5103" spans="1:15" outlineLevel="2">
      <c r="A5103" t="s">
        <v>29178</v>
      </c>
      <c r="C5103" s="191" t="s">
        <v>29179</v>
      </c>
      <c r="E5103" t="s">
        <v>29180</v>
      </c>
      <c r="F5103" t="s">
        <v>7063</v>
      </c>
      <c r="G5103" t="s">
        <v>399</v>
      </c>
      <c r="H5103">
        <v>10000</v>
      </c>
      <c r="J5103" t="s">
        <v>22634</v>
      </c>
      <c r="K5103" s="132" t="str">
        <f>IFERROR(IFERROR(INDEX(Кат!$O:$O,MATCH($C5103,Кат!$I:$I,0)),INDEX(Торг!$L:$L,MATCH($C5103,Торг!$I:$I,0))),"")</f>
        <v/>
      </c>
      <c r="L5103" s="132" t="str">
        <f>IFERROR(IFERROR(INDEX(Кат!$A:$A,MATCH($C5103,Кат!$I:$I,0)),INDEX(Торг!$A:$A,MATCH($C5103,Торг!$I:$I,0))),"")</f>
        <v/>
      </c>
      <c r="M5103" s="132" t="str">
        <f>IFERROR(IFERROR(INDEX(Кат!$B:$B,MATCH($C5103,Кат!$I:$I,0)),INDEX(Торг!$B:$B,MATCH($C5103,Торг!$I:$I,0))),"")</f>
        <v/>
      </c>
      <c r="N5103" s="132" t="str">
        <f t="shared" si="79"/>
        <v>RENAULT 150003601R</v>
      </c>
      <c r="O5103" s="132" t="str">
        <f>IFERROR(IFERROR(INDEX(Кат!$B:$B,MATCH($N5103,Кат!$I:$I,0)),INDEX(Торг!$B:$B,MATCH($N5103,Торг!$I:$I,0))),"")</f>
        <v/>
      </c>
    </row>
    <row r="5104" spans="1:15" outlineLevel="1">
      <c r="A5104" t="s">
        <v>27372</v>
      </c>
      <c r="C5104" s="191" t="s">
        <v>22807</v>
      </c>
      <c r="E5104" t="s">
        <v>27457</v>
      </c>
      <c r="F5104" t="s">
        <v>7063</v>
      </c>
      <c r="G5104" t="s">
        <v>399</v>
      </c>
      <c r="H5104">
        <v>750</v>
      </c>
      <c r="J5104" t="s">
        <v>22634</v>
      </c>
      <c r="K5104" s="132" t="str">
        <f>IFERROR(IFERROR(INDEX(Кат!$O:$O,MATCH($C5104,Кат!$I:$I,0)),INDEX(Торг!$L:$L,MATCH($C5104,Торг!$I:$I,0))),"")</f>
        <v/>
      </c>
      <c r="L5104" s="132" t="str">
        <f>IFERROR(IFERROR(INDEX(Кат!$A:$A,MATCH($C5104,Кат!$I:$I,0)),INDEX(Торг!$A:$A,MATCH($C5104,Торг!$I:$I,0))),"")</f>
        <v/>
      </c>
      <c r="M5104" s="132" t="str">
        <f>IFERROR(IFERROR(INDEX(Кат!$B:$B,MATCH($C5104,Кат!$I:$I,0)),INDEX(Торг!$B:$B,MATCH($C5104,Торг!$I:$I,0))),"")</f>
        <v/>
      </c>
      <c r="N5104" s="132" t="str">
        <f t="shared" si="79"/>
        <v>RENAULT 289209776R</v>
      </c>
      <c r="O5104" s="132" t="str">
        <f>IFERROR(IFERROR(INDEX(Кат!$B:$B,MATCH($N5104,Кат!$I:$I,0)),INDEX(Торг!$B:$B,MATCH($N5104,Торг!$I:$I,0))),"")</f>
        <v/>
      </c>
    </row>
    <row r="5105" spans="1:15" outlineLevel="2">
      <c r="A5105" t="s">
        <v>17742</v>
      </c>
      <c r="C5105" s="191">
        <v>8200134513</v>
      </c>
      <c r="E5105" t="s">
        <v>7071</v>
      </c>
      <c r="F5105" t="s">
        <v>7063</v>
      </c>
      <c r="G5105" t="s">
        <v>399</v>
      </c>
      <c r="H5105">
        <v>500</v>
      </c>
      <c r="J5105" t="s">
        <v>22634</v>
      </c>
      <c r="K5105" s="132" t="str">
        <f>IFERROR(IFERROR(INDEX(Кат!$O:$O,MATCH($C5105,Кат!$I:$I,0)),INDEX(Торг!$L:$L,MATCH($C5105,Торг!$I:$I,0))),"")</f>
        <v/>
      </c>
      <c r="L5105" s="132" t="str">
        <f>IFERROR(IFERROR(INDEX(Кат!$A:$A,MATCH($C5105,Кат!$I:$I,0)),INDEX(Торг!$A:$A,MATCH($C5105,Торг!$I:$I,0))),"")</f>
        <v/>
      </c>
      <c r="M5105" s="132" t="str">
        <f>IFERROR(IFERROR(INDEX(Кат!$B:$B,MATCH($C5105,Кат!$I:$I,0)),INDEX(Торг!$B:$B,MATCH($C5105,Торг!$I:$I,0))),"")</f>
        <v/>
      </c>
      <c r="N5105" s="132" t="str">
        <f t="shared" si="79"/>
        <v>RENAULT 8200134513</v>
      </c>
      <c r="O5105" s="132" t="str">
        <f>IFERROR(IFERROR(INDEX(Кат!$B:$B,MATCH($N5105,Кат!$I:$I,0)),INDEX(Торг!$B:$B,MATCH($N5105,Торг!$I:$I,0))),"")</f>
        <v/>
      </c>
    </row>
    <row r="5106" spans="1:15" outlineLevel="1">
      <c r="A5106" t="s">
        <v>29927</v>
      </c>
      <c r="C5106" s="191" t="s">
        <v>29928</v>
      </c>
      <c r="E5106" t="s">
        <v>29929</v>
      </c>
      <c r="F5106" t="s">
        <v>7063</v>
      </c>
      <c r="G5106" t="s">
        <v>399</v>
      </c>
      <c r="H5106">
        <v>1600</v>
      </c>
      <c r="J5106" t="s">
        <v>22634</v>
      </c>
      <c r="K5106" s="132" t="str">
        <f>IFERROR(IFERROR(INDEX(Кат!$O:$O,MATCH($C5106,Кат!$I:$I,0)),INDEX(Торг!$L:$L,MATCH($C5106,Торг!$I:$I,0))),"")</f>
        <v/>
      </c>
      <c r="L5106" s="132" t="str">
        <f>IFERROR(IFERROR(INDEX(Кат!$A:$A,MATCH($C5106,Кат!$I:$I,0)),INDEX(Торг!$A:$A,MATCH($C5106,Торг!$I:$I,0))),"")</f>
        <v/>
      </c>
      <c r="M5106" s="132" t="str">
        <f>IFERROR(IFERROR(INDEX(Кат!$B:$B,MATCH($C5106,Кат!$I:$I,0)),INDEX(Торг!$B:$B,MATCH($C5106,Торг!$I:$I,0))),"")</f>
        <v/>
      </c>
      <c r="N5106" s="132" t="str">
        <f t="shared" si="79"/>
        <v>RENAULT 110449922R</v>
      </c>
      <c r="O5106" s="132" t="str">
        <f>IFERROR(IFERROR(INDEX(Кат!$B:$B,MATCH($N5106,Кат!$I:$I,0)),INDEX(Торг!$B:$B,MATCH($N5106,Торг!$I:$I,0))),"")</f>
        <v/>
      </c>
    </row>
    <row r="5107" spans="1:15" outlineLevel="2">
      <c r="A5107" t="s">
        <v>26530</v>
      </c>
      <c r="C5107" s="191">
        <v>7703062062</v>
      </c>
      <c r="E5107" t="s">
        <v>26531</v>
      </c>
      <c r="F5107" t="s">
        <v>7063</v>
      </c>
      <c r="G5107" t="s">
        <v>399</v>
      </c>
      <c r="H5107">
        <v>150</v>
      </c>
      <c r="J5107" t="s">
        <v>22634</v>
      </c>
      <c r="K5107" s="132" t="str">
        <f>IFERROR(IFERROR(INDEX(Кат!$O:$O,MATCH($C5107,Кат!$I:$I,0)),INDEX(Торг!$L:$L,MATCH($C5107,Торг!$I:$I,0))),"")</f>
        <v/>
      </c>
      <c r="L5107" s="132" t="str">
        <f>IFERROR(IFERROR(INDEX(Кат!$A:$A,MATCH($C5107,Кат!$I:$I,0)),INDEX(Торг!$A:$A,MATCH($C5107,Торг!$I:$I,0))),"")</f>
        <v/>
      </c>
      <c r="M5107" s="132" t="str">
        <f>IFERROR(IFERROR(INDEX(Кат!$B:$B,MATCH($C5107,Кат!$I:$I,0)),INDEX(Торг!$B:$B,MATCH($C5107,Торг!$I:$I,0))),"")</f>
        <v/>
      </c>
      <c r="N5107" s="132" t="str">
        <f t="shared" si="79"/>
        <v>RENAULT 7703062062</v>
      </c>
      <c r="O5107" s="132" t="str">
        <f>IFERROR(IFERROR(INDEX(Кат!$B:$B,MATCH($N5107,Кат!$I:$I,0)),INDEX(Торг!$B:$B,MATCH($N5107,Торг!$I:$I,0))),"")</f>
        <v/>
      </c>
    </row>
    <row r="5108" spans="1:15" outlineLevel="2">
      <c r="A5108" t="s">
        <v>29181</v>
      </c>
      <c r="C5108" s="191" t="s">
        <v>29182</v>
      </c>
      <c r="E5108" t="s">
        <v>29183</v>
      </c>
      <c r="F5108" t="s">
        <v>7063</v>
      </c>
      <c r="G5108" t="s">
        <v>375</v>
      </c>
      <c r="H5108">
        <v>6600</v>
      </c>
      <c r="J5108" t="s">
        <v>22634</v>
      </c>
      <c r="K5108" s="132" t="str">
        <f>IFERROR(IFERROR(INDEX(Кат!$O:$O,MATCH($C5108,Кат!$I:$I,0)),INDEX(Торг!$L:$L,MATCH($C5108,Торг!$I:$I,0))),"")</f>
        <v/>
      </c>
      <c r="L5108" s="132" t="str">
        <f>IFERROR(IFERROR(INDEX(Кат!$A:$A,MATCH($C5108,Кат!$I:$I,0)),INDEX(Торг!$A:$A,MATCH($C5108,Торг!$I:$I,0))),"")</f>
        <v/>
      </c>
      <c r="M5108" s="132" t="str">
        <f>IFERROR(IFERROR(INDEX(Кат!$B:$B,MATCH($C5108,Кат!$I:$I,0)),INDEX(Торг!$B:$B,MATCH($C5108,Торг!$I:$I,0))),"")</f>
        <v/>
      </c>
      <c r="N5108" s="132" t="str">
        <f t="shared" si="79"/>
        <v>RENAULT 130C13130R</v>
      </c>
      <c r="O5108" s="132" t="str">
        <f>IFERROR(IFERROR(INDEX(Кат!$B:$B,MATCH($N5108,Кат!$I:$I,0)),INDEX(Торг!$B:$B,MATCH($N5108,Торг!$I:$I,0))),"")</f>
        <v/>
      </c>
    </row>
    <row r="5109" spans="1:15" outlineLevel="2">
      <c r="A5109" t="s">
        <v>17743</v>
      </c>
      <c r="C5109" s="191" t="s">
        <v>13595</v>
      </c>
      <c r="E5109" t="s">
        <v>14569</v>
      </c>
      <c r="F5109" t="s">
        <v>7063</v>
      </c>
      <c r="G5109" t="s">
        <v>375</v>
      </c>
      <c r="H5109">
        <v>8000</v>
      </c>
      <c r="J5109" t="s">
        <v>22634</v>
      </c>
      <c r="K5109" s="132" t="str">
        <f>IFERROR(IFERROR(INDEX(Кат!$O:$O,MATCH($C5109,Кат!$I:$I,0)),INDEX(Торг!$L:$L,MATCH($C5109,Торг!$I:$I,0))),"")</f>
        <v/>
      </c>
      <c r="L5109" s="132" t="str">
        <f>IFERROR(IFERROR(INDEX(Кат!$A:$A,MATCH($C5109,Кат!$I:$I,0)),INDEX(Торг!$A:$A,MATCH($C5109,Торг!$I:$I,0))),"")</f>
        <v/>
      </c>
      <c r="M5109" s="132" t="str">
        <f>IFERROR(IFERROR(INDEX(Кат!$B:$B,MATCH($C5109,Кат!$I:$I,0)),INDEX(Торг!$B:$B,MATCH($C5109,Торг!$I:$I,0))),"")</f>
        <v/>
      </c>
      <c r="N5109" s="132" t="str">
        <f t="shared" si="79"/>
        <v>RENAULT 130C17529R</v>
      </c>
      <c r="O5109" s="132" t="str">
        <f>IFERROR(IFERROR(INDEX(Кат!$B:$B,MATCH($N5109,Кат!$I:$I,0)),INDEX(Торг!$B:$B,MATCH($N5109,Торг!$I:$I,0))),"")</f>
        <v/>
      </c>
    </row>
    <row r="5110" spans="1:15" outlineLevel="2">
      <c r="A5110" t="s">
        <v>17744</v>
      </c>
      <c r="C5110" s="191" t="s">
        <v>13792</v>
      </c>
      <c r="E5110" t="s">
        <v>14498</v>
      </c>
      <c r="F5110" t="s">
        <v>7063</v>
      </c>
      <c r="G5110" t="s">
        <v>375</v>
      </c>
      <c r="H5110">
        <v>4700</v>
      </c>
      <c r="J5110" t="s">
        <v>22634</v>
      </c>
      <c r="K5110" s="132" t="str">
        <f>IFERROR(IFERROR(INDEX(Кат!$O:$O,MATCH($C5110,Кат!$I:$I,0)),INDEX(Торг!$L:$L,MATCH($C5110,Торг!$I:$I,0))),"")</f>
        <v/>
      </c>
      <c r="L5110" s="132" t="str">
        <f>IFERROR(IFERROR(INDEX(Кат!$A:$A,MATCH($C5110,Кат!$I:$I,0)),INDEX(Торг!$A:$A,MATCH($C5110,Торг!$I:$I,0))),"")</f>
        <v/>
      </c>
      <c r="M5110" s="132" t="str">
        <f>IFERROR(IFERROR(INDEX(Кат!$B:$B,MATCH($C5110,Кат!$I:$I,0)),INDEX(Торг!$B:$B,MATCH($C5110,Торг!$I:$I,0))),"")</f>
        <v/>
      </c>
      <c r="N5110" s="132" t="str">
        <f t="shared" si="79"/>
        <v>RENAULT 130C17480R</v>
      </c>
      <c r="O5110" s="132" t="str">
        <f>IFERROR(IFERROR(INDEX(Кат!$B:$B,MATCH($N5110,Кат!$I:$I,0)),INDEX(Торг!$B:$B,MATCH($N5110,Торг!$I:$I,0))),"")</f>
        <v/>
      </c>
    </row>
    <row r="5111" spans="1:15" outlineLevel="2">
      <c r="A5111" t="s">
        <v>17745</v>
      </c>
      <c r="C5111" s="191">
        <v>8450006733</v>
      </c>
      <c r="E5111" t="s">
        <v>7072</v>
      </c>
      <c r="F5111" t="s">
        <v>7063</v>
      </c>
      <c r="G5111" t="s">
        <v>399</v>
      </c>
      <c r="H5111">
        <v>5600</v>
      </c>
      <c r="J5111" t="s">
        <v>22634</v>
      </c>
      <c r="K5111" s="132" t="str">
        <f>IFERROR(IFERROR(INDEX(Кат!$O:$O,MATCH($C5111,Кат!$I:$I,0)),INDEX(Торг!$L:$L,MATCH($C5111,Торг!$I:$I,0))),"")</f>
        <v/>
      </c>
      <c r="L5111" s="132" t="str">
        <f>IFERROR(IFERROR(INDEX(Кат!$A:$A,MATCH($C5111,Кат!$I:$I,0)),INDEX(Торг!$A:$A,MATCH($C5111,Торг!$I:$I,0))),"")</f>
        <v/>
      </c>
      <c r="M5111" s="132" t="str">
        <f>IFERROR(IFERROR(INDEX(Кат!$B:$B,MATCH($C5111,Кат!$I:$I,0)),INDEX(Торг!$B:$B,MATCH($C5111,Торг!$I:$I,0))),"")</f>
        <v/>
      </c>
      <c r="N5111" s="132" t="str">
        <f t="shared" si="79"/>
        <v>RENAULT 8450006733</v>
      </c>
      <c r="O5111" s="132" t="str">
        <f>IFERROR(IFERROR(INDEX(Кат!$B:$B,MATCH($N5111,Кат!$I:$I,0)),INDEX(Торг!$B:$B,MATCH($N5111,Торг!$I:$I,0))),"")</f>
        <v/>
      </c>
    </row>
    <row r="5112" spans="1:15">
      <c r="A5112" t="s">
        <v>17746</v>
      </c>
      <c r="C5112" s="191">
        <v>8450006732</v>
      </c>
      <c r="E5112" t="s">
        <v>7073</v>
      </c>
      <c r="F5112" t="s">
        <v>7063</v>
      </c>
      <c r="G5112" t="s">
        <v>399</v>
      </c>
      <c r="H5112">
        <v>5600</v>
      </c>
      <c r="J5112" t="s">
        <v>22634</v>
      </c>
      <c r="K5112" s="132" t="str">
        <f>IFERROR(IFERROR(INDEX(Кат!$O:$O,MATCH($C5112,Кат!$I:$I,0)),INDEX(Торг!$L:$L,MATCH($C5112,Торг!$I:$I,0))),"")</f>
        <v/>
      </c>
      <c r="L5112" s="132" t="str">
        <f>IFERROR(IFERROR(INDEX(Кат!$A:$A,MATCH($C5112,Кат!$I:$I,0)),INDEX(Торг!$A:$A,MATCH($C5112,Торг!$I:$I,0))),"")</f>
        <v/>
      </c>
      <c r="M5112" s="132" t="str">
        <f>IFERROR(IFERROR(INDEX(Кат!$B:$B,MATCH($C5112,Кат!$I:$I,0)),INDEX(Торг!$B:$B,MATCH($C5112,Торг!$I:$I,0))),"")</f>
        <v/>
      </c>
      <c r="N5112" s="132" t="str">
        <f t="shared" si="79"/>
        <v>RENAULT 8450006732</v>
      </c>
      <c r="O5112" s="132" t="str">
        <f>IFERROR(IFERROR(INDEX(Кат!$B:$B,MATCH($N5112,Кат!$I:$I,0)),INDEX(Торг!$B:$B,MATCH($N5112,Торг!$I:$I,0))),"")</f>
        <v/>
      </c>
    </row>
    <row r="5113" spans="1:15" outlineLevel="1">
      <c r="A5113" t="s">
        <v>29184</v>
      </c>
      <c r="C5113" s="191" t="s">
        <v>29185</v>
      </c>
      <c r="E5113" t="s">
        <v>29186</v>
      </c>
      <c r="F5113" t="s">
        <v>7063</v>
      </c>
      <c r="G5113" t="s">
        <v>399</v>
      </c>
      <c r="H5113">
        <v>550</v>
      </c>
      <c r="J5113" t="s">
        <v>22634</v>
      </c>
      <c r="K5113" s="132" t="str">
        <f>IFERROR(IFERROR(INDEX(Кат!$O:$O,MATCH($C5113,Кат!$I:$I,0)),INDEX(Торг!$L:$L,MATCH($C5113,Торг!$I:$I,0))),"")</f>
        <v/>
      </c>
      <c r="L5113" s="132" t="str">
        <f>IFERROR(IFERROR(INDEX(Кат!$A:$A,MATCH($C5113,Кат!$I:$I,0)),INDEX(Торг!$A:$A,MATCH($C5113,Торг!$I:$I,0))),"")</f>
        <v/>
      </c>
      <c r="M5113" s="132" t="str">
        <f>IFERROR(IFERROR(INDEX(Кат!$B:$B,MATCH($C5113,Кат!$I:$I,0)),INDEX(Торг!$B:$B,MATCH($C5113,Торг!$I:$I,0))),"")</f>
        <v/>
      </c>
      <c r="N5113" s="132" t="str">
        <f t="shared" si="79"/>
        <v>RENAULT 289132889r</v>
      </c>
      <c r="O5113" s="132" t="str">
        <f>IFERROR(IFERROR(INDEX(Кат!$B:$B,MATCH($N5113,Кат!$I:$I,0)),INDEX(Торг!$B:$B,MATCH($N5113,Торг!$I:$I,0))),"")</f>
        <v/>
      </c>
    </row>
    <row r="5114" spans="1:15" outlineLevel="2">
      <c r="A5114" t="s">
        <v>29930</v>
      </c>
      <c r="C5114" s="191">
        <v>7700500155</v>
      </c>
      <c r="E5114" t="s">
        <v>29931</v>
      </c>
      <c r="F5114" t="s">
        <v>7063</v>
      </c>
      <c r="G5114" t="s">
        <v>399</v>
      </c>
      <c r="H5114">
        <v>350</v>
      </c>
      <c r="J5114" t="s">
        <v>22634</v>
      </c>
      <c r="K5114" s="132" t="str">
        <f>IFERROR(IFERROR(INDEX(Кат!$O:$O,MATCH($C5114,Кат!$I:$I,0)),INDEX(Торг!$L:$L,MATCH($C5114,Торг!$I:$I,0))),"")</f>
        <v/>
      </c>
      <c r="L5114" s="132" t="str">
        <f>IFERROR(IFERROR(INDEX(Кат!$A:$A,MATCH($C5114,Кат!$I:$I,0)),INDEX(Торг!$A:$A,MATCH($C5114,Торг!$I:$I,0))),"")</f>
        <v/>
      </c>
      <c r="M5114" s="132" t="str">
        <f>IFERROR(IFERROR(INDEX(Кат!$B:$B,MATCH($C5114,Кат!$I:$I,0)),INDEX(Торг!$B:$B,MATCH($C5114,Торг!$I:$I,0))),"")</f>
        <v/>
      </c>
      <c r="N5114" s="132" t="str">
        <f t="shared" si="79"/>
        <v>RENAULT 7700500155</v>
      </c>
      <c r="O5114" s="132" t="str">
        <f>IFERROR(IFERROR(INDEX(Кат!$B:$B,MATCH($N5114,Кат!$I:$I,0)),INDEX(Торг!$B:$B,MATCH($N5114,Торг!$I:$I,0))),"")</f>
        <v/>
      </c>
    </row>
    <row r="5115" spans="1:15" outlineLevel="1">
      <c r="A5115" t="s">
        <v>17747</v>
      </c>
      <c r="C5115" s="191">
        <v>8450009394</v>
      </c>
      <c r="E5115" t="s">
        <v>7074</v>
      </c>
      <c r="F5115" t="s">
        <v>3522</v>
      </c>
      <c r="G5115" t="s">
        <v>399</v>
      </c>
      <c r="H5115">
        <v>6395</v>
      </c>
      <c r="J5115" t="s">
        <v>22634</v>
      </c>
      <c r="K5115" s="132" t="str">
        <f>IFERROR(IFERROR(INDEX(Кат!$O:$O,MATCH($C5115,Кат!$I:$I,0)),INDEX(Торг!$L:$L,MATCH($C5115,Торг!$I:$I,0))),"")</f>
        <v/>
      </c>
      <c r="L5115" s="132" t="str">
        <f>IFERROR(IFERROR(INDEX(Кат!$A:$A,MATCH($C5115,Кат!$I:$I,0)),INDEX(Торг!$A:$A,MATCH($C5115,Торг!$I:$I,0))),"")</f>
        <v/>
      </c>
      <c r="M5115" s="132" t="str">
        <f>IFERROR(IFERROR(INDEX(Кат!$B:$B,MATCH($C5115,Кат!$I:$I,0)),INDEX(Торг!$B:$B,MATCH($C5115,Торг!$I:$I,0))),"")</f>
        <v/>
      </c>
      <c r="N5115" s="132" t="str">
        <f t="shared" si="79"/>
        <v>АВТОВАЗ 8450009394</v>
      </c>
      <c r="O5115" s="132" t="str">
        <f>IFERROR(IFERROR(INDEX(Кат!$B:$B,MATCH($N5115,Кат!$I:$I,0)),INDEX(Торг!$B:$B,MATCH($N5115,Торг!$I:$I,0))),"")</f>
        <v/>
      </c>
    </row>
    <row r="5116" spans="1:15" outlineLevel="2">
      <c r="A5116" t="s">
        <v>26392</v>
      </c>
      <c r="C5116" s="191" t="s">
        <v>26393</v>
      </c>
      <c r="E5116" t="s">
        <v>26394</v>
      </c>
      <c r="F5116" t="s">
        <v>7063</v>
      </c>
      <c r="G5116" t="s">
        <v>399</v>
      </c>
      <c r="H5116">
        <v>1815</v>
      </c>
      <c r="J5116" t="s">
        <v>22634</v>
      </c>
      <c r="K5116" s="132" t="str">
        <f>IFERROR(IFERROR(INDEX(Кат!$O:$O,MATCH($C5116,Кат!$I:$I,0)),INDEX(Торг!$L:$L,MATCH($C5116,Торг!$I:$I,0))),"")</f>
        <v/>
      </c>
      <c r="L5116" s="132" t="str">
        <f>IFERROR(IFERROR(INDEX(Кат!$A:$A,MATCH($C5116,Кат!$I:$I,0)),INDEX(Торг!$A:$A,MATCH($C5116,Торг!$I:$I,0))),"")</f>
        <v/>
      </c>
      <c r="M5116" s="132" t="str">
        <f>IFERROR(IFERROR(INDEX(Кат!$B:$B,MATCH($C5116,Кат!$I:$I,0)),INDEX(Торг!$B:$B,MATCH($C5116,Торг!$I:$I,0))),"")</f>
        <v/>
      </c>
      <c r="N5116" s="132" t="str">
        <f t="shared" si="79"/>
        <v>RENAULT 551103022R</v>
      </c>
      <c r="O5116" s="132" t="str">
        <f>IFERROR(IFERROR(INDEX(Кат!$B:$B,MATCH($N5116,Кат!$I:$I,0)),INDEX(Торг!$B:$B,MATCH($N5116,Торг!$I:$I,0))),"")</f>
        <v/>
      </c>
    </row>
    <row r="5117" spans="1:15" outlineLevel="2">
      <c r="A5117" t="s">
        <v>26532</v>
      </c>
      <c r="C5117" s="191" t="s">
        <v>26533</v>
      </c>
      <c r="E5117" t="s">
        <v>26534</v>
      </c>
      <c r="F5117" t="s">
        <v>7063</v>
      </c>
      <c r="G5117" t="s">
        <v>399</v>
      </c>
      <c r="H5117">
        <v>580</v>
      </c>
      <c r="J5117" t="s">
        <v>22634</v>
      </c>
      <c r="K5117" s="132" t="str">
        <f>IFERROR(IFERROR(INDEX(Кат!$O:$O,MATCH($C5117,Кат!$I:$I,0)),INDEX(Торг!$L:$L,MATCH($C5117,Торг!$I:$I,0))),"")</f>
        <v/>
      </c>
      <c r="L5117" s="132" t="str">
        <f>IFERROR(IFERROR(INDEX(Кат!$A:$A,MATCH($C5117,Кат!$I:$I,0)),INDEX(Торг!$A:$A,MATCH($C5117,Торг!$I:$I,0))),"")</f>
        <v/>
      </c>
      <c r="M5117" s="132" t="str">
        <f>IFERROR(IFERROR(INDEX(Кат!$B:$B,MATCH($C5117,Кат!$I:$I,0)),INDEX(Торг!$B:$B,MATCH($C5117,Торг!$I:$I,0))),"")</f>
        <v/>
      </c>
      <c r="N5117" s="132" t="str">
        <f t="shared" si="79"/>
        <v>RENAULT 152095084R</v>
      </c>
      <c r="O5117" s="132" t="str">
        <f>IFERROR(IFERROR(INDEX(Кат!$B:$B,MATCH($N5117,Кат!$I:$I,0)),INDEX(Торг!$B:$B,MATCH($N5117,Торг!$I:$I,0))),"")</f>
        <v/>
      </c>
    </row>
    <row r="5118" spans="1:15" outlineLevel="1">
      <c r="A5118" t="s">
        <v>29702</v>
      </c>
      <c r="C5118" s="191">
        <v>7700845961</v>
      </c>
      <c r="E5118" t="s">
        <v>29703</v>
      </c>
      <c r="F5118" t="s">
        <v>7063</v>
      </c>
      <c r="G5118" t="s">
        <v>399</v>
      </c>
      <c r="H5118">
        <v>820</v>
      </c>
      <c r="J5118" t="s">
        <v>22634</v>
      </c>
      <c r="K5118" s="132" t="str">
        <f>IFERROR(IFERROR(INDEX(Кат!$O:$O,MATCH($C5118,Кат!$I:$I,0)),INDEX(Торг!$L:$L,MATCH($C5118,Торг!$I:$I,0))),"")</f>
        <v/>
      </c>
      <c r="L5118" s="132" t="str">
        <f>IFERROR(IFERROR(INDEX(Кат!$A:$A,MATCH($C5118,Кат!$I:$I,0)),INDEX(Торг!$A:$A,MATCH($C5118,Торг!$I:$I,0))),"")</f>
        <v/>
      </c>
      <c r="M5118" s="132" t="str">
        <f>IFERROR(IFERROR(INDEX(Кат!$B:$B,MATCH($C5118,Кат!$I:$I,0)),INDEX(Торг!$B:$B,MATCH($C5118,Торг!$I:$I,0))),"")</f>
        <v/>
      </c>
      <c r="N5118" s="132" t="str">
        <f t="shared" si="79"/>
        <v>RENAULT 7700845961</v>
      </c>
      <c r="O5118" s="132" t="str">
        <f>IFERROR(IFERROR(INDEX(Кат!$B:$B,MATCH($N5118,Кат!$I:$I,0)),INDEX(Торг!$B:$B,MATCH($N5118,Торг!$I:$I,0))),"")</f>
        <v/>
      </c>
    </row>
    <row r="5119" spans="1:15" outlineLevel="2">
      <c r="A5119" t="s">
        <v>17748</v>
      </c>
      <c r="C5119" s="191" t="s">
        <v>7075</v>
      </c>
      <c r="E5119" t="s">
        <v>7076</v>
      </c>
      <c r="F5119" t="s">
        <v>7063</v>
      </c>
      <c r="G5119" t="s">
        <v>399</v>
      </c>
      <c r="H5119">
        <v>2750</v>
      </c>
      <c r="J5119" t="s">
        <v>22634</v>
      </c>
      <c r="K5119" s="132" t="str">
        <f>IFERROR(IFERROR(INDEX(Кат!$O:$O,MATCH($C5119,Кат!$I:$I,0)),INDEX(Торг!$L:$L,MATCH($C5119,Торг!$I:$I,0))),"")</f>
        <v/>
      </c>
      <c r="L5119" s="132" t="str">
        <f>IFERROR(IFERROR(INDEX(Кат!$A:$A,MATCH($C5119,Кат!$I:$I,0)),INDEX(Торг!$A:$A,MATCH($C5119,Торг!$I:$I,0))),"")</f>
        <v/>
      </c>
      <c r="M5119" s="132" t="str">
        <f>IFERROR(IFERROR(INDEX(Кат!$B:$B,MATCH($C5119,Кат!$I:$I,0)),INDEX(Торг!$B:$B,MATCH($C5119,Торг!$I:$I,0))),"")</f>
        <v/>
      </c>
      <c r="N5119" s="132" t="str">
        <f t="shared" si="79"/>
        <v>RENAULT 166008992R</v>
      </c>
      <c r="O5119" s="132" t="str">
        <f>IFERROR(IFERROR(INDEX(Кат!$B:$B,MATCH($N5119,Кат!$I:$I,0)),INDEX(Торг!$B:$B,MATCH($N5119,Торг!$I:$I,0))),"")</f>
        <v/>
      </c>
    </row>
    <row r="5120" spans="1:15" outlineLevel="2">
      <c r="A5120" t="s">
        <v>31231</v>
      </c>
      <c r="C5120" s="191">
        <v>8200132254</v>
      </c>
      <c r="E5120" t="s">
        <v>31232</v>
      </c>
      <c r="F5120" t="s">
        <v>7063</v>
      </c>
      <c r="G5120" t="s">
        <v>399</v>
      </c>
      <c r="H5120">
        <v>1900</v>
      </c>
      <c r="J5120" t="s">
        <v>22634</v>
      </c>
      <c r="K5120" s="132" t="str">
        <f>IFERROR(IFERROR(INDEX(Кат!$O:$O,MATCH($C5120,Кат!$I:$I,0)),INDEX(Торг!$L:$L,MATCH($C5120,Торг!$I:$I,0))),"")</f>
        <v/>
      </c>
      <c r="L5120" s="132" t="str">
        <f>IFERROR(IFERROR(INDEX(Кат!$A:$A,MATCH($C5120,Кат!$I:$I,0)),INDEX(Торг!$A:$A,MATCH($C5120,Торг!$I:$I,0))),"")</f>
        <v/>
      </c>
      <c r="M5120" s="132" t="str">
        <f>IFERROR(IFERROR(INDEX(Кат!$B:$B,MATCH($C5120,Кат!$I:$I,0)),INDEX(Торг!$B:$B,MATCH($C5120,Торг!$I:$I,0))),"")</f>
        <v/>
      </c>
      <c r="N5120" s="132" t="str">
        <f t="shared" si="79"/>
        <v>RENAULT 8200132254</v>
      </c>
      <c r="O5120" s="132" t="str">
        <f>IFERROR(IFERROR(INDEX(Кат!$B:$B,MATCH($N5120,Кат!$I:$I,0)),INDEX(Торг!$B:$B,MATCH($N5120,Торг!$I:$I,0))),"")</f>
        <v/>
      </c>
    </row>
    <row r="5121" spans="1:15" outlineLevel="2">
      <c r="A5121" t="s">
        <v>24191</v>
      </c>
      <c r="C5121" s="191"/>
      <c r="E5121" t="s">
        <v>24192</v>
      </c>
      <c r="J5121" t="s">
        <v>22634</v>
      </c>
      <c r="K5121" s="132" t="str">
        <f>IFERROR(IFERROR(INDEX(Кат!$O:$O,MATCH($C5121,Кат!$I:$I,0)),INDEX(Торг!$L:$L,MATCH($C5121,Торг!$I:$I,0))),"")</f>
        <v/>
      </c>
      <c r="L5121" s="132" t="str">
        <f>IFERROR(IFERROR(INDEX(Кат!$A:$A,MATCH($C5121,Кат!$I:$I,0)),INDEX(Торг!$A:$A,MATCH($C5121,Торг!$I:$I,0))),"")</f>
        <v/>
      </c>
      <c r="M5121" s="132" t="str">
        <f>IFERROR(IFERROR(INDEX(Кат!$B:$B,MATCH($C5121,Кат!$I:$I,0)),INDEX(Торг!$B:$B,MATCH($C5121,Торг!$I:$I,0))),"")</f>
        <v/>
      </c>
      <c r="N5121" s="132" t="str">
        <f t="shared" si="79"/>
        <v xml:space="preserve"> </v>
      </c>
      <c r="O5121" s="132" t="str">
        <f>IFERROR(IFERROR(INDEX(Кат!$B:$B,MATCH($N5121,Кат!$I:$I,0)),INDEX(Торг!$B:$B,MATCH($N5121,Торг!$I:$I,0))),"")</f>
        <v/>
      </c>
    </row>
    <row r="5122" spans="1:15" outlineLevel="1">
      <c r="A5122" t="s">
        <v>17749</v>
      </c>
      <c r="C5122" s="191" t="s">
        <v>7077</v>
      </c>
      <c r="E5122" t="s">
        <v>7078</v>
      </c>
      <c r="F5122" t="s">
        <v>2548</v>
      </c>
      <c r="G5122" t="s">
        <v>399</v>
      </c>
      <c r="H5122">
        <v>805</v>
      </c>
      <c r="J5122" t="s">
        <v>22634</v>
      </c>
      <c r="K5122" s="132" t="str">
        <f>IFERROR(IFERROR(INDEX(Кат!$O:$O,MATCH($C5122,Кат!$I:$I,0)),INDEX(Торг!$L:$L,MATCH($C5122,Торг!$I:$I,0))),"")</f>
        <v/>
      </c>
      <c r="L5122" s="132" t="str">
        <f>IFERROR(IFERROR(INDEX(Кат!$A:$A,MATCH($C5122,Кат!$I:$I,0)),INDEX(Торг!$A:$A,MATCH($C5122,Торг!$I:$I,0))),"")</f>
        <v/>
      </c>
      <c r="M5122" s="132" t="str">
        <f>IFERROR(IFERROR(INDEX(Кат!$B:$B,MATCH($C5122,Кат!$I:$I,0)),INDEX(Торг!$B:$B,MATCH($C5122,Торг!$I:$I,0))),"")</f>
        <v/>
      </c>
      <c r="N5122" s="132" t="str">
        <f t="shared" si="79"/>
        <v>REPAX ATR1118-2915402</v>
      </c>
      <c r="O5122" s="132" t="str">
        <f>IFERROR(IFERROR(INDEX(Кат!$B:$B,MATCH($N5122,Кат!$I:$I,0)),INDEX(Торг!$B:$B,MATCH($N5122,Торг!$I:$I,0))),"")</f>
        <v/>
      </c>
    </row>
    <row r="5123" spans="1:15" outlineLevel="2">
      <c r="A5123" t="s">
        <v>17750</v>
      </c>
      <c r="C5123" s="191" t="s">
        <v>7079</v>
      </c>
      <c r="E5123" t="s">
        <v>7080</v>
      </c>
      <c r="F5123" t="s">
        <v>2548</v>
      </c>
      <c r="G5123" t="s">
        <v>399</v>
      </c>
      <c r="H5123">
        <v>760</v>
      </c>
      <c r="J5123" t="s">
        <v>22634</v>
      </c>
      <c r="K5123" s="132" t="str">
        <f>IFERROR(IFERROR(INDEX(Кат!$O:$O,MATCH($C5123,Кат!$I:$I,0)),INDEX(Торг!$L:$L,MATCH($C5123,Торг!$I:$I,0))),"")</f>
        <v/>
      </c>
      <c r="L5123" s="132" t="str">
        <f>IFERROR(IFERROR(INDEX(Кат!$A:$A,MATCH($C5123,Кат!$I:$I,0)),INDEX(Торг!$A:$A,MATCH($C5123,Торг!$I:$I,0))),"")</f>
        <v/>
      </c>
      <c r="M5123" s="132" t="str">
        <f>IFERROR(IFERROR(INDEX(Кат!$B:$B,MATCH($C5123,Кат!$I:$I,0)),INDEX(Торг!$B:$B,MATCH($C5123,Торг!$I:$I,0))),"")</f>
        <v/>
      </c>
      <c r="N5123" s="132" t="str">
        <f t="shared" si="79"/>
        <v>REPAX ATR1119-2915402</v>
      </c>
      <c r="O5123" s="132" t="str">
        <f>IFERROR(IFERROR(INDEX(Кат!$B:$B,MATCH($N5123,Кат!$I:$I,0)),INDEX(Торг!$B:$B,MATCH($N5123,Торг!$I:$I,0))),"")</f>
        <v/>
      </c>
    </row>
    <row r="5124" spans="1:15" outlineLevel="2">
      <c r="A5124" t="s">
        <v>17751</v>
      </c>
      <c r="C5124" s="191" t="s">
        <v>7081</v>
      </c>
      <c r="E5124" t="s">
        <v>7082</v>
      </c>
      <c r="F5124" t="s">
        <v>2548</v>
      </c>
      <c r="G5124" t="s">
        <v>399</v>
      </c>
      <c r="H5124">
        <v>450</v>
      </c>
      <c r="J5124" t="s">
        <v>22634</v>
      </c>
      <c r="K5124" s="132" t="str">
        <f>IFERROR(IFERROR(INDEX(Кат!$O:$O,MATCH($C5124,Кат!$I:$I,0)),INDEX(Торг!$L:$L,MATCH($C5124,Торг!$I:$I,0))),"")</f>
        <v/>
      </c>
      <c r="L5124" s="132" t="str">
        <f>IFERROR(IFERROR(INDEX(Кат!$A:$A,MATCH($C5124,Кат!$I:$I,0)),INDEX(Торг!$A:$A,MATCH($C5124,Торг!$I:$I,0))),"")</f>
        <v/>
      </c>
      <c r="M5124" s="132" t="str">
        <f>IFERROR(IFERROR(INDEX(Кат!$B:$B,MATCH($C5124,Кат!$I:$I,0)),INDEX(Торг!$B:$B,MATCH($C5124,Торг!$I:$I,0))),"")</f>
        <v/>
      </c>
      <c r="N5124" s="132" t="str">
        <f t="shared" si="79"/>
        <v>REPAX ATR2101-2915402</v>
      </c>
      <c r="O5124" s="132" t="str">
        <f>IFERROR(IFERROR(INDEX(Кат!$B:$B,MATCH($N5124,Кат!$I:$I,0)),INDEX(Торг!$B:$B,MATCH($N5124,Торг!$I:$I,0))),"")</f>
        <v/>
      </c>
    </row>
    <row r="5125" spans="1:15" outlineLevel="2">
      <c r="A5125" t="s">
        <v>17752</v>
      </c>
      <c r="C5125" s="191" t="s">
        <v>7083</v>
      </c>
      <c r="E5125" t="s">
        <v>7084</v>
      </c>
      <c r="F5125" t="s">
        <v>2548</v>
      </c>
      <c r="G5125" t="s">
        <v>399</v>
      </c>
      <c r="H5125">
        <v>760</v>
      </c>
      <c r="J5125" t="s">
        <v>22634</v>
      </c>
      <c r="K5125" s="132" t="str">
        <f>IFERROR(IFERROR(INDEX(Кат!$O:$O,MATCH($C5125,Кат!$I:$I,0)),INDEX(Торг!$L:$L,MATCH($C5125,Торг!$I:$I,0))),"")</f>
        <v/>
      </c>
      <c r="L5125" s="132" t="str">
        <f>IFERROR(IFERROR(INDEX(Кат!$A:$A,MATCH($C5125,Кат!$I:$I,0)),INDEX(Торг!$A:$A,MATCH($C5125,Торг!$I:$I,0))),"")</f>
        <v/>
      </c>
      <c r="M5125" s="132" t="str">
        <f>IFERROR(IFERROR(INDEX(Кат!$B:$B,MATCH($C5125,Кат!$I:$I,0)),INDEX(Торг!$B:$B,MATCH($C5125,Торг!$I:$I,0))),"")</f>
        <v/>
      </c>
      <c r="N5125" s="132" t="str">
        <f t="shared" si="79"/>
        <v>REPAX ATR2108-2915402</v>
      </c>
      <c r="O5125" s="132" t="str">
        <f>IFERROR(IFERROR(INDEX(Кат!$B:$B,MATCH($N5125,Кат!$I:$I,0)),INDEX(Торг!$B:$B,MATCH($N5125,Торг!$I:$I,0))),"")</f>
        <v/>
      </c>
    </row>
    <row r="5126" spans="1:15" outlineLevel="2">
      <c r="A5126" t="s">
        <v>17753</v>
      </c>
      <c r="C5126" s="191" t="s">
        <v>7085</v>
      </c>
      <c r="E5126" t="s">
        <v>7086</v>
      </c>
      <c r="F5126" t="s">
        <v>2548</v>
      </c>
      <c r="G5126" t="s">
        <v>399</v>
      </c>
      <c r="H5126">
        <v>795</v>
      </c>
      <c r="J5126" t="s">
        <v>22634</v>
      </c>
      <c r="K5126" s="132" t="str">
        <f>IFERROR(IFERROR(INDEX(Кат!$O:$O,MATCH($C5126,Кат!$I:$I,0)),INDEX(Торг!$L:$L,MATCH($C5126,Торг!$I:$I,0))),"")</f>
        <v/>
      </c>
      <c r="L5126" s="132" t="str">
        <f>IFERROR(IFERROR(INDEX(Кат!$A:$A,MATCH($C5126,Кат!$I:$I,0)),INDEX(Торг!$A:$A,MATCH($C5126,Торг!$I:$I,0))),"")</f>
        <v/>
      </c>
      <c r="M5126" s="132" t="str">
        <f>IFERROR(IFERROR(INDEX(Кат!$B:$B,MATCH($C5126,Кат!$I:$I,0)),INDEX(Торг!$B:$B,MATCH($C5126,Торг!$I:$I,0))),"")</f>
        <v/>
      </c>
      <c r="N5126" s="132" t="str">
        <f t="shared" si="79"/>
        <v>REPAX ATR2110-2915402</v>
      </c>
      <c r="O5126" s="132" t="str">
        <f>IFERROR(IFERROR(INDEX(Кат!$B:$B,MATCH($N5126,Кат!$I:$I,0)),INDEX(Торг!$B:$B,MATCH($N5126,Торг!$I:$I,0))),"")</f>
        <v/>
      </c>
    </row>
    <row r="5127" spans="1:15" outlineLevel="1">
      <c r="A5127" t="s">
        <v>17754</v>
      </c>
      <c r="C5127" s="191" t="s">
        <v>7087</v>
      </c>
      <c r="E5127" t="s">
        <v>7088</v>
      </c>
      <c r="F5127" t="s">
        <v>2548</v>
      </c>
      <c r="G5127" t="s">
        <v>399</v>
      </c>
      <c r="H5127">
        <v>485</v>
      </c>
      <c r="J5127" t="s">
        <v>22634</v>
      </c>
      <c r="K5127" s="132" t="str">
        <f>IFERROR(IFERROR(INDEX(Кат!$O:$O,MATCH($C5127,Кат!$I:$I,0)),INDEX(Торг!$L:$L,MATCH($C5127,Торг!$I:$I,0))),"")</f>
        <v/>
      </c>
      <c r="L5127" s="132" t="str">
        <f>IFERROR(IFERROR(INDEX(Кат!$A:$A,MATCH($C5127,Кат!$I:$I,0)),INDEX(Торг!$A:$A,MATCH($C5127,Торг!$I:$I,0))),"")</f>
        <v/>
      </c>
      <c r="M5127" s="132" t="str">
        <f>IFERROR(IFERROR(INDEX(Кат!$B:$B,MATCH($C5127,Кат!$I:$I,0)),INDEX(Торг!$B:$B,MATCH($C5127,Торг!$I:$I,0))),"")</f>
        <v/>
      </c>
      <c r="N5127" s="132" t="str">
        <f t="shared" si="79"/>
        <v>REPAX ATR2121-2915402</v>
      </c>
      <c r="O5127" s="132" t="str">
        <f>IFERROR(IFERROR(INDEX(Кат!$B:$B,MATCH($N5127,Кат!$I:$I,0)),INDEX(Торг!$B:$B,MATCH($N5127,Торг!$I:$I,0))),"")</f>
        <v/>
      </c>
    </row>
    <row r="5128" spans="1:15" outlineLevel="2">
      <c r="A5128" t="s">
        <v>17755</v>
      </c>
      <c r="C5128" s="191" t="s">
        <v>7089</v>
      </c>
      <c r="E5128" t="s">
        <v>7090</v>
      </c>
      <c r="F5128" t="s">
        <v>2548</v>
      </c>
      <c r="G5128" t="s">
        <v>399</v>
      </c>
      <c r="H5128">
        <v>780</v>
      </c>
      <c r="J5128" t="s">
        <v>22634</v>
      </c>
      <c r="K5128" s="132" t="str">
        <f>IFERROR(IFERROR(INDEX(Кат!$O:$O,MATCH($C5128,Кат!$I:$I,0)),INDEX(Торг!$L:$L,MATCH($C5128,Торг!$I:$I,0))),"")</f>
        <v/>
      </c>
      <c r="L5128" s="132" t="str">
        <f>IFERROR(IFERROR(INDEX(Кат!$A:$A,MATCH($C5128,Кат!$I:$I,0)),INDEX(Торг!$A:$A,MATCH($C5128,Торг!$I:$I,0))),"")</f>
        <v/>
      </c>
      <c r="M5128" s="132" t="str">
        <f>IFERROR(IFERROR(INDEX(Кат!$B:$B,MATCH($C5128,Кат!$I:$I,0)),INDEX(Торг!$B:$B,MATCH($C5128,Торг!$I:$I,0))),"")</f>
        <v/>
      </c>
      <c r="N5128" s="132" t="str">
        <f t="shared" ref="N5128:N5191" si="80">_xlfn.CONCAT(F5128," ",C5128)</f>
        <v>REPAX ATR2170-2915402</v>
      </c>
      <c r="O5128" s="132" t="str">
        <f>IFERROR(IFERROR(INDEX(Кат!$B:$B,MATCH($N5128,Кат!$I:$I,0)),INDEX(Торг!$B:$B,MATCH($N5128,Торг!$I:$I,0))),"")</f>
        <v/>
      </c>
    </row>
    <row r="5129" spans="1:15" outlineLevel="2">
      <c r="A5129" t="s">
        <v>17756</v>
      </c>
      <c r="C5129" s="191" t="s">
        <v>7091</v>
      </c>
      <c r="E5129" t="s">
        <v>7092</v>
      </c>
      <c r="F5129" t="s">
        <v>2548</v>
      </c>
      <c r="G5129" t="s">
        <v>399</v>
      </c>
      <c r="H5129">
        <v>780</v>
      </c>
      <c r="J5129" t="s">
        <v>22634</v>
      </c>
      <c r="K5129" s="132" t="str">
        <f>IFERROR(IFERROR(INDEX(Кат!$O:$O,MATCH($C5129,Кат!$I:$I,0)),INDEX(Торг!$L:$L,MATCH($C5129,Торг!$I:$I,0))),"")</f>
        <v/>
      </c>
      <c r="L5129" s="132" t="str">
        <f>IFERROR(IFERROR(INDEX(Кат!$A:$A,MATCH($C5129,Кат!$I:$I,0)),INDEX(Торг!$A:$A,MATCH($C5129,Торг!$I:$I,0))),"")</f>
        <v/>
      </c>
      <c r="M5129" s="132" t="str">
        <f>IFERROR(IFERROR(INDEX(Кат!$B:$B,MATCH($C5129,Кат!$I:$I,0)),INDEX(Торг!$B:$B,MATCH($C5129,Торг!$I:$I,0))),"")</f>
        <v/>
      </c>
      <c r="N5129" s="132" t="str">
        <f t="shared" si="80"/>
        <v>REPAX ATR2190-2915402</v>
      </c>
      <c r="O5129" s="132" t="str">
        <f>IFERROR(IFERROR(INDEX(Кат!$B:$B,MATCH($N5129,Кат!$I:$I,0)),INDEX(Торг!$B:$B,MATCH($N5129,Торг!$I:$I,0))),"")</f>
        <v/>
      </c>
    </row>
    <row r="5130" spans="1:15" outlineLevel="2">
      <c r="A5130" t="s">
        <v>17757</v>
      </c>
      <c r="C5130" s="191" t="s">
        <v>7093</v>
      </c>
      <c r="E5130" t="s">
        <v>7094</v>
      </c>
      <c r="F5130" t="s">
        <v>2548</v>
      </c>
      <c r="G5130" t="s">
        <v>399</v>
      </c>
      <c r="H5130">
        <v>430</v>
      </c>
      <c r="J5130" t="s">
        <v>22634</v>
      </c>
      <c r="K5130" s="132" t="str">
        <f>IFERROR(IFERROR(INDEX(Кат!$O:$O,MATCH($C5130,Кат!$I:$I,0)),INDEX(Торг!$L:$L,MATCH($C5130,Торг!$I:$I,0))),"")</f>
        <v/>
      </c>
      <c r="L5130" s="132" t="str">
        <f>IFERROR(IFERROR(INDEX(Кат!$A:$A,MATCH($C5130,Кат!$I:$I,0)),INDEX(Торг!$A:$A,MATCH($C5130,Торг!$I:$I,0))),"")</f>
        <v/>
      </c>
      <c r="M5130" s="132" t="str">
        <f>IFERROR(IFERROR(INDEX(Кат!$B:$B,MATCH($C5130,Кат!$I:$I,0)),INDEX(Торг!$B:$B,MATCH($C5130,Торг!$I:$I,0))),"")</f>
        <v/>
      </c>
      <c r="N5130" s="132" t="str">
        <f t="shared" si="80"/>
        <v>REPAX ATR2101-2905402</v>
      </c>
      <c r="O5130" s="132" t="str">
        <f>IFERROR(IFERROR(INDEX(Кат!$B:$B,MATCH($N5130,Кат!$I:$I,0)),INDEX(Торг!$B:$B,MATCH($N5130,Торг!$I:$I,0))),"")</f>
        <v/>
      </c>
    </row>
    <row r="5131" spans="1:15" outlineLevel="2">
      <c r="A5131" t="s">
        <v>17758</v>
      </c>
      <c r="C5131" s="191" t="s">
        <v>7095</v>
      </c>
      <c r="E5131" t="s">
        <v>7096</v>
      </c>
      <c r="F5131" t="s">
        <v>2548</v>
      </c>
      <c r="G5131" t="s">
        <v>399</v>
      </c>
      <c r="H5131">
        <v>495</v>
      </c>
      <c r="J5131" t="s">
        <v>22634</v>
      </c>
      <c r="K5131" s="132" t="str">
        <f>IFERROR(IFERROR(INDEX(Кат!$O:$O,MATCH($C5131,Кат!$I:$I,0)),INDEX(Торг!$L:$L,MATCH($C5131,Торг!$I:$I,0))),"")</f>
        <v/>
      </c>
      <c r="L5131" s="132" t="str">
        <f>IFERROR(IFERROR(INDEX(Кат!$A:$A,MATCH($C5131,Кат!$I:$I,0)),INDEX(Торг!$A:$A,MATCH($C5131,Торг!$I:$I,0))),"")</f>
        <v/>
      </c>
      <c r="M5131" s="132" t="str">
        <f>IFERROR(IFERROR(INDEX(Кат!$B:$B,MATCH($C5131,Кат!$I:$I,0)),INDEX(Торг!$B:$B,MATCH($C5131,Торг!$I:$I,0))),"")</f>
        <v/>
      </c>
      <c r="N5131" s="132" t="str">
        <f t="shared" si="80"/>
        <v>REPAX ATR2121-2905402</v>
      </c>
      <c r="O5131" s="132" t="str">
        <f>IFERROR(IFERROR(INDEX(Кат!$B:$B,MATCH($N5131,Кат!$I:$I,0)),INDEX(Торг!$B:$B,MATCH($N5131,Торг!$I:$I,0))),"")</f>
        <v/>
      </c>
    </row>
    <row r="5132" spans="1:15" outlineLevel="2">
      <c r="A5132" t="s">
        <v>17759</v>
      </c>
      <c r="C5132" s="191" t="s">
        <v>7097</v>
      </c>
      <c r="E5132" t="s">
        <v>7098</v>
      </c>
      <c r="F5132" t="s">
        <v>2548</v>
      </c>
      <c r="G5132" t="s">
        <v>375</v>
      </c>
      <c r="H5132">
        <v>605</v>
      </c>
      <c r="J5132" t="s">
        <v>22634</v>
      </c>
      <c r="K5132" s="132" t="str">
        <f>IFERROR(IFERROR(INDEX(Кат!$O:$O,MATCH($C5132,Кат!$I:$I,0)),INDEX(Торг!$L:$L,MATCH($C5132,Торг!$I:$I,0))),"")</f>
        <v/>
      </c>
      <c r="L5132" s="132" t="str">
        <f>IFERROR(IFERROR(INDEX(Кат!$A:$A,MATCH($C5132,Кат!$I:$I,0)),INDEX(Торг!$A:$A,MATCH($C5132,Торг!$I:$I,0))),"")</f>
        <v/>
      </c>
      <c r="M5132" s="132" t="str">
        <f>IFERROR(IFERROR(INDEX(Кат!$B:$B,MATCH($C5132,Кат!$I:$I,0)),INDEX(Торг!$B:$B,MATCH($C5132,Торг!$I:$I,0))),"")</f>
        <v/>
      </c>
      <c r="N5132" s="132" t="str">
        <f t="shared" si="80"/>
        <v>REPAX ATR2101-3502090</v>
      </c>
      <c r="O5132" s="132" t="str">
        <f>IFERROR(IFERROR(INDEX(Кат!$B:$B,MATCH($N5132,Кат!$I:$I,0)),INDEX(Торг!$B:$B,MATCH($N5132,Торг!$I:$I,0))),"")</f>
        <v/>
      </c>
    </row>
    <row r="5133" spans="1:15" outlineLevel="2">
      <c r="A5133" t="s">
        <v>17760</v>
      </c>
      <c r="C5133" s="191" t="s">
        <v>7099</v>
      </c>
      <c r="E5133" t="s">
        <v>7100</v>
      </c>
      <c r="F5133" t="s">
        <v>2548</v>
      </c>
      <c r="G5133" t="s">
        <v>375</v>
      </c>
      <c r="H5133">
        <v>450</v>
      </c>
      <c r="J5133" t="s">
        <v>22634</v>
      </c>
      <c r="K5133" s="132" t="str">
        <f>IFERROR(IFERROR(INDEX(Кат!$O:$O,MATCH($C5133,Кат!$I:$I,0)),INDEX(Торг!$L:$L,MATCH($C5133,Торг!$I:$I,0))),"")</f>
        <v/>
      </c>
      <c r="L5133" s="132" t="str">
        <f>IFERROR(IFERROR(INDEX(Кат!$A:$A,MATCH($C5133,Кат!$I:$I,0)),INDEX(Торг!$A:$A,MATCH($C5133,Торг!$I:$I,0))),"")</f>
        <v/>
      </c>
      <c r="M5133" s="132" t="str">
        <f>IFERROR(IFERROR(INDEX(Кат!$B:$B,MATCH($C5133,Кат!$I:$I,0)),INDEX(Торг!$B:$B,MATCH($C5133,Торг!$I:$I,0))),"")</f>
        <v/>
      </c>
      <c r="N5133" s="132" t="str">
        <f t="shared" si="80"/>
        <v>REPAX ATR2108-3502090</v>
      </c>
      <c r="O5133" s="132" t="str">
        <f>IFERROR(IFERROR(INDEX(Кат!$B:$B,MATCH($N5133,Кат!$I:$I,0)),INDEX(Торг!$B:$B,MATCH($N5133,Торг!$I:$I,0))),"")</f>
        <v/>
      </c>
    </row>
    <row r="5134" spans="1:15" outlineLevel="2">
      <c r="A5134" t="s">
        <v>17761</v>
      </c>
      <c r="C5134" s="191" t="s">
        <v>7101</v>
      </c>
      <c r="E5134" t="s">
        <v>7102</v>
      </c>
      <c r="F5134" t="s">
        <v>2548</v>
      </c>
      <c r="G5134" t="s">
        <v>375</v>
      </c>
      <c r="H5134">
        <v>450</v>
      </c>
      <c r="J5134" t="s">
        <v>22634</v>
      </c>
      <c r="K5134" s="132" t="str">
        <f>IFERROR(IFERROR(INDEX(Кат!$O:$O,MATCH($C5134,Кат!$I:$I,0)),INDEX(Торг!$L:$L,MATCH($C5134,Торг!$I:$I,0))),"")</f>
        <v/>
      </c>
      <c r="L5134" s="132" t="str">
        <f>IFERROR(IFERROR(INDEX(Кат!$A:$A,MATCH($C5134,Кат!$I:$I,0)),INDEX(Торг!$A:$A,MATCH($C5134,Торг!$I:$I,0))),"")</f>
        <v/>
      </c>
      <c r="M5134" s="132" t="str">
        <f>IFERROR(IFERROR(INDEX(Кат!$B:$B,MATCH($C5134,Кат!$I:$I,0)),INDEX(Торг!$B:$B,MATCH($C5134,Торг!$I:$I,0))),"")</f>
        <v/>
      </c>
      <c r="N5134" s="132" t="str">
        <f t="shared" si="80"/>
        <v>REPAX ATR1118-3502090</v>
      </c>
      <c r="O5134" s="132" t="str">
        <f>IFERROR(IFERROR(INDEX(Кат!$B:$B,MATCH($N5134,Кат!$I:$I,0)),INDEX(Торг!$B:$B,MATCH($N5134,Торг!$I:$I,0))),"")</f>
        <v/>
      </c>
    </row>
    <row r="5135" spans="1:15">
      <c r="A5135" t="s">
        <v>17762</v>
      </c>
      <c r="C5135" s="191" t="s">
        <v>7103</v>
      </c>
      <c r="E5135" t="s">
        <v>14072</v>
      </c>
      <c r="F5135" t="s">
        <v>2548</v>
      </c>
      <c r="G5135" t="s">
        <v>375</v>
      </c>
      <c r="H5135">
        <v>1000</v>
      </c>
      <c r="J5135" t="s">
        <v>22634</v>
      </c>
      <c r="K5135" s="132" t="str">
        <f>IFERROR(IFERROR(INDEX(Кат!$O:$O,MATCH($C5135,Кат!$I:$I,0)),INDEX(Торг!$L:$L,MATCH($C5135,Торг!$I:$I,0))),"")</f>
        <v/>
      </c>
      <c r="L5135" s="132" t="str">
        <f>IFERROR(IFERROR(INDEX(Кат!$A:$A,MATCH($C5135,Кат!$I:$I,0)),INDEX(Торг!$A:$A,MATCH($C5135,Торг!$I:$I,0))),"")</f>
        <v/>
      </c>
      <c r="M5135" s="132" t="str">
        <f>IFERROR(IFERROR(INDEX(Кат!$B:$B,MATCH($C5135,Кат!$I:$I,0)),INDEX(Торг!$B:$B,MATCH($C5135,Торг!$I:$I,0))),"")</f>
        <v/>
      </c>
      <c r="N5135" s="132" t="str">
        <f t="shared" si="80"/>
        <v>REPAX ATR1118-3414100</v>
      </c>
      <c r="O5135" s="132" t="str">
        <f>IFERROR(IFERROR(INDEX(Кат!$B:$B,MATCH($N5135,Кат!$I:$I,0)),INDEX(Торг!$B:$B,MATCH($N5135,Торг!$I:$I,0))),"")</f>
        <v/>
      </c>
    </row>
    <row r="5136" spans="1:15" outlineLevel="1">
      <c r="A5136" t="s">
        <v>17763</v>
      </c>
      <c r="C5136" s="191" t="s">
        <v>7104</v>
      </c>
      <c r="E5136" t="s">
        <v>7105</v>
      </c>
      <c r="F5136" t="s">
        <v>2548</v>
      </c>
      <c r="G5136" t="s">
        <v>375</v>
      </c>
      <c r="H5136">
        <v>620</v>
      </c>
      <c r="J5136" t="s">
        <v>22634</v>
      </c>
      <c r="K5136" s="132" t="str">
        <f>IFERROR(IFERROR(INDEX(Кат!$O:$O,MATCH($C5136,Кат!$I:$I,0)),INDEX(Торг!$L:$L,MATCH($C5136,Торг!$I:$I,0))),"")</f>
        <v/>
      </c>
      <c r="L5136" s="132" t="str">
        <f>IFERROR(IFERROR(INDEX(Кат!$A:$A,MATCH($C5136,Кат!$I:$I,0)),INDEX(Торг!$A:$A,MATCH($C5136,Торг!$I:$I,0))),"")</f>
        <v/>
      </c>
      <c r="M5136" s="132" t="str">
        <f>IFERROR(IFERROR(INDEX(Кат!$B:$B,MATCH($C5136,Кат!$I:$I,0)),INDEX(Торг!$B:$B,MATCH($C5136,Торг!$I:$I,0))),"")</f>
        <v/>
      </c>
      <c r="N5136" s="132" t="str">
        <f t="shared" si="80"/>
        <v>REPAX ATR2108-3414100</v>
      </c>
      <c r="O5136" s="132" t="str">
        <f>IFERROR(IFERROR(INDEX(Кат!$B:$B,MATCH($N5136,Кат!$I:$I,0)),INDEX(Торг!$B:$B,MATCH($N5136,Торг!$I:$I,0))),"")</f>
        <v/>
      </c>
    </row>
    <row r="5137" spans="1:15">
      <c r="A5137" t="s">
        <v>17764</v>
      </c>
      <c r="C5137" s="191" t="s">
        <v>7106</v>
      </c>
      <c r="E5137" t="s">
        <v>7107</v>
      </c>
      <c r="F5137" t="s">
        <v>2548</v>
      </c>
      <c r="G5137" t="s">
        <v>375</v>
      </c>
      <c r="H5137">
        <v>760</v>
      </c>
      <c r="J5137" t="s">
        <v>22634</v>
      </c>
      <c r="K5137" s="132" t="str">
        <f>IFERROR(IFERROR(INDEX(Кат!$O:$O,MATCH($C5137,Кат!$I:$I,0)),INDEX(Торг!$L:$L,MATCH($C5137,Торг!$I:$I,0))),"")</f>
        <v/>
      </c>
      <c r="L5137" s="132" t="str">
        <f>IFERROR(IFERROR(INDEX(Кат!$A:$A,MATCH($C5137,Кат!$I:$I,0)),INDEX(Торг!$A:$A,MATCH($C5137,Торг!$I:$I,0))),"")</f>
        <v/>
      </c>
      <c r="M5137" s="132" t="str">
        <f>IFERROR(IFERROR(INDEX(Кат!$B:$B,MATCH($C5137,Кат!$I:$I,0)),INDEX(Торг!$B:$B,MATCH($C5137,Торг!$I:$I,0))),"")</f>
        <v/>
      </c>
      <c r="N5137" s="132" t="str">
        <f t="shared" si="80"/>
        <v>REPAX ATR2110-3414100</v>
      </c>
      <c r="O5137" s="132" t="str">
        <f>IFERROR(IFERROR(INDEX(Кат!$B:$B,MATCH($N5137,Кат!$I:$I,0)),INDEX(Торг!$B:$B,MATCH($N5137,Торг!$I:$I,0))),"")</f>
        <v/>
      </c>
    </row>
    <row r="5138" spans="1:15" outlineLevel="1">
      <c r="A5138" t="s">
        <v>17765</v>
      </c>
      <c r="C5138" s="191" t="s">
        <v>7108</v>
      </c>
      <c r="E5138" t="s">
        <v>7109</v>
      </c>
      <c r="F5138" t="s">
        <v>2548</v>
      </c>
      <c r="G5138" t="s">
        <v>375</v>
      </c>
      <c r="H5138">
        <v>600</v>
      </c>
      <c r="J5138" t="s">
        <v>22634</v>
      </c>
      <c r="K5138" s="132" t="str">
        <f>IFERROR(IFERROR(INDEX(Кат!$O:$O,MATCH($C5138,Кат!$I:$I,0)),INDEX(Торг!$L:$L,MATCH($C5138,Торг!$I:$I,0))),"")</f>
        <v/>
      </c>
      <c r="L5138" s="132" t="str">
        <f>IFERROR(IFERROR(INDEX(Кат!$A:$A,MATCH($C5138,Кат!$I:$I,0)),INDEX(Торг!$A:$A,MATCH($C5138,Торг!$I:$I,0))),"")</f>
        <v/>
      </c>
      <c r="M5138" s="132" t="str">
        <f>IFERROR(IFERROR(INDEX(Кат!$B:$B,MATCH($C5138,Кат!$I:$I,0)),INDEX(Торг!$B:$B,MATCH($C5138,Торг!$I:$I,0))),"")</f>
        <v/>
      </c>
      <c r="N5138" s="132" t="str">
        <f t="shared" si="80"/>
        <v>REPAX ATR2101-3003200</v>
      </c>
      <c r="O5138" s="132" t="str">
        <f>IFERROR(IFERROR(INDEX(Кат!$B:$B,MATCH($N5138,Кат!$I:$I,0)),INDEX(Торг!$B:$B,MATCH($N5138,Торг!$I:$I,0))),"")</f>
        <v/>
      </c>
    </row>
    <row r="5139" spans="1:15">
      <c r="A5139" t="s">
        <v>17766</v>
      </c>
      <c r="C5139" s="191" t="s">
        <v>7110</v>
      </c>
      <c r="E5139" t="s">
        <v>7111</v>
      </c>
      <c r="F5139" t="s">
        <v>2548</v>
      </c>
      <c r="G5139" t="s">
        <v>375</v>
      </c>
      <c r="H5139">
        <v>550</v>
      </c>
      <c r="J5139" t="s">
        <v>22634</v>
      </c>
      <c r="K5139" s="132" t="str">
        <f>IFERROR(IFERROR(INDEX(Кат!$O:$O,MATCH($C5139,Кат!$I:$I,0)),INDEX(Торг!$L:$L,MATCH($C5139,Торг!$I:$I,0))),"")</f>
        <v/>
      </c>
      <c r="L5139" s="132" t="str">
        <f>IFERROR(IFERROR(INDEX(Кат!$A:$A,MATCH($C5139,Кат!$I:$I,0)),INDEX(Торг!$A:$A,MATCH($C5139,Торг!$I:$I,0))),"")</f>
        <v/>
      </c>
      <c r="M5139" s="132" t="str">
        <f>IFERROR(IFERROR(INDEX(Кат!$B:$B,MATCH($C5139,Кат!$I:$I,0)),INDEX(Торг!$B:$B,MATCH($C5139,Торг!$I:$I,0))),"")</f>
        <v/>
      </c>
      <c r="N5139" s="132" t="str">
        <f t="shared" si="80"/>
        <v>REPAX ATR2101-3003100</v>
      </c>
      <c r="O5139" s="132" t="str">
        <f>IFERROR(IFERROR(INDEX(Кат!$B:$B,MATCH($N5139,Кат!$I:$I,0)),INDEX(Торг!$B:$B,MATCH($N5139,Торг!$I:$I,0))),"")</f>
        <v/>
      </c>
    </row>
    <row r="5140" spans="1:15" outlineLevel="1">
      <c r="A5140" t="s">
        <v>17767</v>
      </c>
      <c r="C5140" s="191" t="s">
        <v>7112</v>
      </c>
      <c r="E5140" t="s">
        <v>7113</v>
      </c>
      <c r="F5140" t="s">
        <v>2548</v>
      </c>
      <c r="G5140" t="s">
        <v>375</v>
      </c>
      <c r="H5140">
        <v>275</v>
      </c>
      <c r="J5140" t="s">
        <v>22634</v>
      </c>
      <c r="K5140" s="132" t="str">
        <f>IFERROR(IFERROR(INDEX(Кат!$O:$O,MATCH($C5140,Кат!$I:$I,0)),INDEX(Торг!$L:$L,MATCH($C5140,Торг!$I:$I,0))),"")</f>
        <v/>
      </c>
      <c r="L5140" s="132" t="str">
        <f>IFERROR(IFERROR(INDEX(Кат!$A:$A,MATCH($C5140,Кат!$I:$I,0)),INDEX(Торг!$A:$A,MATCH($C5140,Торг!$I:$I,0))),"")</f>
        <v/>
      </c>
      <c r="M5140" s="132" t="str">
        <f>IFERROR(IFERROR(INDEX(Кат!$B:$B,MATCH($C5140,Кат!$I:$I,0)),INDEX(Торг!$B:$B,MATCH($C5140,Торг!$I:$I,0))),"")</f>
        <v/>
      </c>
      <c r="N5140" s="132" t="str">
        <f t="shared" si="80"/>
        <v>REPAX ATR2101-3501090</v>
      </c>
      <c r="O5140" s="132" t="str">
        <f>IFERROR(IFERROR(INDEX(Кат!$B:$B,MATCH($N5140,Кат!$I:$I,0)),INDEX(Торг!$B:$B,MATCH($N5140,Торг!$I:$I,0))),"")</f>
        <v/>
      </c>
    </row>
    <row r="5141" spans="1:15" outlineLevel="2">
      <c r="A5141" t="s">
        <v>17768</v>
      </c>
      <c r="C5141" s="191" t="s">
        <v>7114</v>
      </c>
      <c r="E5141" t="s">
        <v>7115</v>
      </c>
      <c r="F5141" t="s">
        <v>2548</v>
      </c>
      <c r="G5141" t="s">
        <v>375</v>
      </c>
      <c r="H5141">
        <v>350</v>
      </c>
      <c r="J5141" t="s">
        <v>22634</v>
      </c>
      <c r="K5141" s="132" t="str">
        <f>IFERROR(IFERROR(INDEX(Кат!$O:$O,MATCH($C5141,Кат!$I:$I,0)),INDEX(Торг!$L:$L,MATCH($C5141,Торг!$I:$I,0))),"")</f>
        <v/>
      </c>
      <c r="L5141" s="132" t="str">
        <f>IFERROR(IFERROR(INDEX(Кат!$A:$A,MATCH($C5141,Кат!$I:$I,0)),INDEX(Торг!$A:$A,MATCH($C5141,Торг!$I:$I,0))),"")</f>
        <v/>
      </c>
      <c r="M5141" s="132" t="str">
        <f>IFERROR(IFERROR(INDEX(Кат!$B:$B,MATCH($C5141,Кат!$I:$I,0)),INDEX(Торг!$B:$B,MATCH($C5141,Торг!$I:$I,0))),"")</f>
        <v/>
      </c>
      <c r="N5141" s="132" t="str">
        <f t="shared" si="80"/>
        <v>REPAX ATR2110-3501080</v>
      </c>
      <c r="O5141" s="132" t="str">
        <f>IFERROR(IFERROR(INDEX(Кат!$B:$B,MATCH($N5141,Кат!$I:$I,0)),INDEX(Торг!$B:$B,MATCH($N5141,Торг!$I:$I,0))),"")</f>
        <v/>
      </c>
    </row>
    <row r="5142" spans="1:15" outlineLevel="1">
      <c r="A5142" t="s">
        <v>17769</v>
      </c>
      <c r="C5142" s="191" t="s">
        <v>7116</v>
      </c>
      <c r="E5142" t="s">
        <v>7117</v>
      </c>
      <c r="F5142" t="s">
        <v>2548</v>
      </c>
      <c r="G5142" t="s">
        <v>375</v>
      </c>
      <c r="H5142">
        <v>300</v>
      </c>
      <c r="J5142" t="s">
        <v>22634</v>
      </c>
      <c r="K5142" s="132" t="str">
        <f>IFERROR(IFERROR(INDEX(Кат!$O:$O,MATCH($C5142,Кат!$I:$I,0)),INDEX(Торг!$L:$L,MATCH($C5142,Торг!$I:$I,0))),"")</f>
        <v/>
      </c>
      <c r="L5142" s="132" t="str">
        <f>IFERROR(IFERROR(INDEX(Кат!$A:$A,MATCH($C5142,Кат!$I:$I,0)),INDEX(Торг!$A:$A,MATCH($C5142,Торг!$I:$I,0))),"")</f>
        <v/>
      </c>
      <c r="M5142" s="132" t="str">
        <f>IFERROR(IFERROR(INDEX(Кат!$B:$B,MATCH($C5142,Кат!$I:$I,0)),INDEX(Торг!$B:$B,MATCH($C5142,Торг!$I:$I,0))),"")</f>
        <v/>
      </c>
      <c r="N5142" s="132" t="str">
        <f t="shared" si="80"/>
        <v>REPAX ATR2121-3501090</v>
      </c>
      <c r="O5142" s="132" t="str">
        <f>IFERROR(IFERROR(INDEX(Кат!$B:$B,MATCH($N5142,Кат!$I:$I,0)),INDEX(Торг!$B:$B,MATCH($N5142,Торг!$I:$I,0))),"")</f>
        <v/>
      </c>
    </row>
    <row r="5143" spans="1:15" outlineLevel="2">
      <c r="A5143" t="s">
        <v>17770</v>
      </c>
      <c r="C5143" s="191" t="s">
        <v>13477</v>
      </c>
      <c r="E5143" t="s">
        <v>13478</v>
      </c>
      <c r="F5143" t="s">
        <v>2548</v>
      </c>
      <c r="G5143" t="s">
        <v>375</v>
      </c>
      <c r="H5143">
        <v>1890</v>
      </c>
      <c r="J5143" t="s">
        <v>22634</v>
      </c>
      <c r="K5143" s="132" t="str">
        <f>IFERROR(IFERROR(INDEX(Кат!$O:$O,MATCH($C5143,Кат!$I:$I,0)),INDEX(Торг!$L:$L,MATCH($C5143,Торг!$I:$I,0))),"")</f>
        <v/>
      </c>
      <c r="L5143" s="132" t="str">
        <f>IFERROR(IFERROR(INDEX(Кат!$A:$A,MATCH($C5143,Кат!$I:$I,0)),INDEX(Торг!$A:$A,MATCH($C5143,Торг!$I:$I,0))),"")</f>
        <v/>
      </c>
      <c r="M5143" s="132" t="str">
        <f>IFERROR(IFERROR(INDEX(Кат!$B:$B,MATCH($C5143,Кат!$I:$I,0)),INDEX(Торг!$B:$B,MATCH($C5143,Торг!$I:$I,0))),"")</f>
        <v/>
      </c>
      <c r="N5143" s="132" t="str">
        <f t="shared" si="80"/>
        <v>REPAX ATR2170-2902712</v>
      </c>
      <c r="O5143" s="132" t="str">
        <f>IFERROR(IFERROR(INDEX(Кат!$B:$B,MATCH($N5143,Кат!$I:$I,0)),INDEX(Торг!$B:$B,MATCH($N5143,Торг!$I:$I,0))),"")</f>
        <v/>
      </c>
    </row>
    <row r="5144" spans="1:15" outlineLevel="2">
      <c r="A5144" t="s">
        <v>17771</v>
      </c>
      <c r="C5144" s="191" t="s">
        <v>2546</v>
      </c>
      <c r="E5144" t="s">
        <v>2547</v>
      </c>
      <c r="F5144" t="s">
        <v>2548</v>
      </c>
      <c r="G5144" t="s">
        <v>399</v>
      </c>
      <c r="H5144">
        <v>700</v>
      </c>
      <c r="J5144" t="s">
        <v>22634</v>
      </c>
      <c r="K5144" s="132" t="str">
        <f>IFERROR(IFERROR(INDEX(Кат!$O:$O,MATCH($C5144,Кат!$I:$I,0)),INDEX(Торг!$L:$L,MATCH($C5144,Торг!$I:$I,0))),"")</f>
        <v/>
      </c>
      <c r="L5144" s="132" t="str">
        <f>IFERROR(IFERROR(INDEX(Кат!$A:$A,MATCH($C5144,Кат!$I:$I,0)),INDEX(Торг!$A:$A,MATCH($C5144,Торг!$I:$I,0))),"")</f>
        <v/>
      </c>
      <c r="M5144" s="132" t="str">
        <f>IFERROR(IFERROR(INDEX(Кат!$B:$B,MATCH($C5144,Кат!$I:$I,0)),INDEX(Торг!$B:$B,MATCH($C5144,Торг!$I:$I,0))),"")</f>
        <v/>
      </c>
      <c r="N5144" s="132" t="str">
        <f t="shared" si="80"/>
        <v>REPAX ATR1118-8101060</v>
      </c>
      <c r="O5144" s="132" t="str">
        <f>IFERROR(IFERROR(INDEX(Кат!$B:$B,MATCH($N5144,Кат!$I:$I,0)),INDEX(Торг!$B:$B,MATCH($N5144,Торг!$I:$I,0))),"")</f>
        <v/>
      </c>
    </row>
    <row r="5145" spans="1:15" outlineLevel="1">
      <c r="A5145" t="s">
        <v>17772</v>
      </c>
      <c r="C5145" s="191" t="s">
        <v>7118</v>
      </c>
      <c r="E5145" t="s">
        <v>7119</v>
      </c>
      <c r="F5145" t="s">
        <v>2548</v>
      </c>
      <c r="G5145" t="s">
        <v>399</v>
      </c>
      <c r="H5145">
        <v>620</v>
      </c>
      <c r="J5145" t="s">
        <v>22634</v>
      </c>
      <c r="K5145" s="132" t="str">
        <f>IFERROR(IFERROR(INDEX(Кат!$O:$O,MATCH($C5145,Кат!$I:$I,0)),INDEX(Торг!$L:$L,MATCH($C5145,Торг!$I:$I,0))),"")</f>
        <v/>
      </c>
      <c r="L5145" s="132" t="str">
        <f>IFERROR(IFERROR(INDEX(Кат!$A:$A,MATCH($C5145,Кат!$I:$I,0)),INDEX(Торг!$A:$A,MATCH($C5145,Торг!$I:$I,0))),"")</f>
        <v/>
      </c>
      <c r="M5145" s="132" t="str">
        <f>IFERROR(IFERROR(INDEX(Кат!$B:$B,MATCH($C5145,Кат!$I:$I,0)),INDEX(Торг!$B:$B,MATCH($C5145,Торг!$I:$I,0))),"")</f>
        <v/>
      </c>
      <c r="N5145" s="132" t="str">
        <f t="shared" si="80"/>
        <v>REPAX ATR2105-8101060</v>
      </c>
      <c r="O5145" s="132" t="str">
        <f>IFERROR(IFERROR(INDEX(Кат!$B:$B,MATCH($N5145,Кат!$I:$I,0)),INDEX(Торг!$B:$B,MATCH($N5145,Торг!$I:$I,0))),"")</f>
        <v/>
      </c>
    </row>
    <row r="5146" spans="1:15" outlineLevel="2">
      <c r="A5146" t="s">
        <v>17773</v>
      </c>
      <c r="C5146" s="191" t="s">
        <v>2549</v>
      </c>
      <c r="E5146" t="s">
        <v>2550</v>
      </c>
      <c r="F5146" t="s">
        <v>2548</v>
      </c>
      <c r="G5146" t="s">
        <v>399</v>
      </c>
      <c r="H5146">
        <v>660</v>
      </c>
      <c r="J5146" t="s">
        <v>22634</v>
      </c>
      <c r="K5146" s="132" t="str">
        <f>IFERROR(IFERROR(INDEX(Кат!$O:$O,MATCH($C5146,Кат!$I:$I,0)),INDEX(Торг!$L:$L,MATCH($C5146,Торг!$I:$I,0))),"")</f>
        <v/>
      </c>
      <c r="L5146" s="132" t="str">
        <f>IFERROR(IFERROR(INDEX(Кат!$A:$A,MATCH($C5146,Кат!$I:$I,0)),INDEX(Торг!$A:$A,MATCH($C5146,Торг!$I:$I,0))),"")</f>
        <v/>
      </c>
      <c r="M5146" s="132" t="str">
        <f>IFERROR(IFERROR(INDEX(Кат!$B:$B,MATCH($C5146,Кат!$I:$I,0)),INDEX(Торг!$B:$B,MATCH($C5146,Торг!$I:$I,0))),"")</f>
        <v/>
      </c>
      <c r="N5146" s="132" t="str">
        <f t="shared" si="80"/>
        <v>REPAX ATR2108-8101060</v>
      </c>
      <c r="O5146" s="132" t="str">
        <f>IFERROR(IFERROR(INDEX(Кат!$B:$B,MATCH($N5146,Кат!$I:$I,0)),INDEX(Торг!$B:$B,MATCH($N5146,Торг!$I:$I,0))),"")</f>
        <v/>
      </c>
    </row>
    <row r="5147" spans="1:15" outlineLevel="2">
      <c r="A5147" t="s">
        <v>17774</v>
      </c>
      <c r="C5147" s="191" t="s">
        <v>2551</v>
      </c>
      <c r="E5147" t="s">
        <v>2552</v>
      </c>
      <c r="F5147" t="s">
        <v>2548</v>
      </c>
      <c r="G5147" t="s">
        <v>399</v>
      </c>
      <c r="H5147">
        <v>680</v>
      </c>
      <c r="J5147" t="s">
        <v>22634</v>
      </c>
      <c r="K5147" s="132" t="str">
        <f>IFERROR(IFERROR(INDEX(Кат!$O:$O,MATCH($C5147,Кат!$I:$I,0)),INDEX(Торг!$L:$L,MATCH($C5147,Торг!$I:$I,0))),"")</f>
        <v/>
      </c>
      <c r="L5147" s="132" t="str">
        <f>IFERROR(IFERROR(INDEX(Кат!$A:$A,MATCH($C5147,Кат!$I:$I,0)),INDEX(Торг!$A:$A,MATCH($C5147,Торг!$I:$I,0))),"")</f>
        <v/>
      </c>
      <c r="M5147" s="132" t="str">
        <f>IFERROR(IFERROR(INDEX(Кат!$B:$B,MATCH($C5147,Кат!$I:$I,0)),INDEX(Торг!$B:$B,MATCH($C5147,Торг!$I:$I,0))),"")</f>
        <v/>
      </c>
      <c r="N5147" s="132" t="str">
        <f t="shared" si="80"/>
        <v>REPAX ATR2111-8101060</v>
      </c>
      <c r="O5147" s="132" t="str">
        <f>IFERROR(IFERROR(INDEX(Кат!$B:$B,MATCH($N5147,Кат!$I:$I,0)),INDEX(Торг!$B:$B,MATCH($N5147,Торг!$I:$I,0))),"")</f>
        <v/>
      </c>
    </row>
    <row r="5148" spans="1:15" outlineLevel="2">
      <c r="A5148" t="s">
        <v>17775</v>
      </c>
      <c r="C5148" s="191" t="s">
        <v>7120</v>
      </c>
      <c r="E5148" t="s">
        <v>7121</v>
      </c>
      <c r="F5148" t="s">
        <v>2548</v>
      </c>
      <c r="G5148" t="s">
        <v>399</v>
      </c>
      <c r="H5148">
        <v>730</v>
      </c>
      <c r="J5148" t="s">
        <v>22634</v>
      </c>
      <c r="K5148" s="132" t="str">
        <f>IFERROR(IFERROR(INDEX(Кат!$O:$O,MATCH($C5148,Кат!$I:$I,0)),INDEX(Торг!$L:$L,MATCH($C5148,Торг!$I:$I,0))),"")</f>
        <v/>
      </c>
      <c r="L5148" s="132" t="str">
        <f>IFERROR(IFERROR(INDEX(Кат!$A:$A,MATCH($C5148,Кат!$I:$I,0)),INDEX(Торг!$A:$A,MATCH($C5148,Торг!$I:$I,0))),"")</f>
        <v/>
      </c>
      <c r="M5148" s="132" t="str">
        <f>IFERROR(IFERROR(INDEX(Кат!$B:$B,MATCH($C5148,Кат!$I:$I,0)),INDEX(Торг!$B:$B,MATCH($C5148,Торг!$I:$I,0))),"")</f>
        <v/>
      </c>
      <c r="N5148" s="132" t="str">
        <f t="shared" si="80"/>
        <v>REPAX ATR2123-8101060</v>
      </c>
      <c r="O5148" s="132" t="str">
        <f>IFERROR(IFERROR(INDEX(Кат!$B:$B,MATCH($N5148,Кат!$I:$I,0)),INDEX(Торг!$B:$B,MATCH($N5148,Торг!$I:$I,0))),"")</f>
        <v/>
      </c>
    </row>
    <row r="5149" spans="1:15">
      <c r="A5149" t="s">
        <v>17776</v>
      </c>
      <c r="C5149" s="191" t="s">
        <v>7122</v>
      </c>
      <c r="E5149" t="s">
        <v>7123</v>
      </c>
      <c r="F5149" t="s">
        <v>2548</v>
      </c>
      <c r="G5149" t="s">
        <v>399</v>
      </c>
      <c r="H5149">
        <v>1890</v>
      </c>
      <c r="J5149" t="s">
        <v>22634</v>
      </c>
      <c r="K5149" s="132" t="str">
        <f>IFERROR(IFERROR(INDEX(Кат!$O:$O,MATCH($C5149,Кат!$I:$I,0)),INDEX(Торг!$L:$L,MATCH($C5149,Торг!$I:$I,0))),"")</f>
        <v/>
      </c>
      <c r="L5149" s="132" t="str">
        <f>IFERROR(IFERROR(INDEX(Кат!$A:$A,MATCH($C5149,Кат!$I:$I,0)),INDEX(Торг!$A:$A,MATCH($C5149,Торг!$I:$I,0))),"")</f>
        <v/>
      </c>
      <c r="M5149" s="132" t="str">
        <f>IFERROR(IFERROR(INDEX(Кат!$B:$B,MATCH($C5149,Кат!$I:$I,0)),INDEX(Торг!$B:$B,MATCH($C5149,Торг!$I:$I,0))),"")</f>
        <v/>
      </c>
      <c r="N5149" s="132" t="str">
        <f t="shared" si="80"/>
        <v>REPAX ATR1118-1301012</v>
      </c>
      <c r="O5149" s="132" t="str">
        <f>IFERROR(IFERROR(INDEX(Кат!$B:$B,MATCH($N5149,Кат!$I:$I,0)),INDEX(Торг!$B:$B,MATCH($N5149,Торг!$I:$I,0))),"")</f>
        <v/>
      </c>
    </row>
    <row r="5150" spans="1:15" outlineLevel="1">
      <c r="A5150" t="s">
        <v>17777</v>
      </c>
      <c r="C5150" s="191" t="s">
        <v>7124</v>
      </c>
      <c r="E5150" t="s">
        <v>7125</v>
      </c>
      <c r="F5150" t="s">
        <v>2548</v>
      </c>
      <c r="G5150" t="s">
        <v>399</v>
      </c>
      <c r="H5150">
        <v>1850</v>
      </c>
      <c r="J5150" t="s">
        <v>22634</v>
      </c>
      <c r="K5150" s="132" t="str">
        <f>IFERROR(IFERROR(INDEX(Кат!$O:$O,MATCH($C5150,Кат!$I:$I,0)),INDEX(Торг!$L:$L,MATCH($C5150,Торг!$I:$I,0))),"")</f>
        <v/>
      </c>
      <c r="L5150" s="132" t="str">
        <f>IFERROR(IFERROR(INDEX(Кат!$A:$A,MATCH($C5150,Кат!$I:$I,0)),INDEX(Торг!$A:$A,MATCH($C5150,Торг!$I:$I,0))),"")</f>
        <v/>
      </c>
      <c r="M5150" s="132" t="str">
        <f>IFERROR(IFERROR(INDEX(Кат!$B:$B,MATCH($C5150,Кат!$I:$I,0)),INDEX(Торг!$B:$B,MATCH($C5150,Торг!$I:$I,0))),"")</f>
        <v/>
      </c>
      <c r="N5150" s="132" t="str">
        <f t="shared" si="80"/>
        <v>REPAX ATR1119-1301012</v>
      </c>
      <c r="O5150" s="132" t="str">
        <f>IFERROR(IFERROR(INDEX(Кат!$B:$B,MATCH($N5150,Кат!$I:$I,0)),INDEX(Торг!$B:$B,MATCH($N5150,Торг!$I:$I,0))),"")</f>
        <v/>
      </c>
    </row>
    <row r="5151" spans="1:15">
      <c r="A5151" t="s">
        <v>17778</v>
      </c>
      <c r="C5151" s="191" t="s">
        <v>7126</v>
      </c>
      <c r="E5151" t="s">
        <v>7127</v>
      </c>
      <c r="F5151" t="s">
        <v>2548</v>
      </c>
      <c r="G5151" t="s">
        <v>399</v>
      </c>
      <c r="H5151">
        <v>1560</v>
      </c>
      <c r="J5151" t="s">
        <v>22634</v>
      </c>
      <c r="K5151" s="132" t="str">
        <f>IFERROR(IFERROR(INDEX(Кат!$O:$O,MATCH($C5151,Кат!$I:$I,0)),INDEX(Торг!$L:$L,MATCH($C5151,Торг!$I:$I,0))),"")</f>
        <v/>
      </c>
      <c r="L5151" s="132" t="str">
        <f>IFERROR(IFERROR(INDEX(Кат!$A:$A,MATCH($C5151,Кат!$I:$I,0)),INDEX(Торг!$A:$A,MATCH($C5151,Торг!$I:$I,0))),"")</f>
        <v/>
      </c>
      <c r="M5151" s="132" t="str">
        <f>IFERROR(IFERROR(INDEX(Кат!$B:$B,MATCH($C5151,Кат!$I:$I,0)),INDEX(Торг!$B:$B,MATCH($C5151,Торг!$I:$I,0))),"")</f>
        <v/>
      </c>
      <c r="N5151" s="132" t="str">
        <f t="shared" si="80"/>
        <v>REPAX ATR2106-1301012</v>
      </c>
      <c r="O5151" s="132" t="str">
        <f>IFERROR(IFERROR(INDEX(Кат!$B:$B,MATCH($N5151,Кат!$I:$I,0)),INDEX(Торг!$B:$B,MATCH($N5151,Торг!$I:$I,0))),"")</f>
        <v/>
      </c>
    </row>
    <row r="5152" spans="1:15" outlineLevel="1">
      <c r="A5152" t="s">
        <v>17779</v>
      </c>
      <c r="C5152" s="191" t="s">
        <v>7128</v>
      </c>
      <c r="E5152" t="s">
        <v>7129</v>
      </c>
      <c r="F5152" t="s">
        <v>2548</v>
      </c>
      <c r="G5152" t="s">
        <v>399</v>
      </c>
      <c r="H5152">
        <v>1620</v>
      </c>
      <c r="J5152" t="s">
        <v>22634</v>
      </c>
      <c r="K5152" s="132" t="str">
        <f>IFERROR(IFERROR(INDEX(Кат!$O:$O,MATCH($C5152,Кат!$I:$I,0)),INDEX(Торг!$L:$L,MATCH($C5152,Торг!$I:$I,0))),"")</f>
        <v/>
      </c>
      <c r="L5152" s="132" t="str">
        <f>IFERROR(IFERROR(INDEX(Кат!$A:$A,MATCH($C5152,Кат!$I:$I,0)),INDEX(Торг!$A:$A,MATCH($C5152,Торг!$I:$I,0))),"")</f>
        <v/>
      </c>
      <c r="M5152" s="132" t="str">
        <f>IFERROR(IFERROR(INDEX(Кат!$B:$B,MATCH($C5152,Кат!$I:$I,0)),INDEX(Торг!$B:$B,MATCH($C5152,Торг!$I:$I,0))),"")</f>
        <v/>
      </c>
      <c r="N5152" s="132" t="str">
        <f t="shared" si="80"/>
        <v>REPAX ATR2107-1301012</v>
      </c>
      <c r="O5152" s="132" t="str">
        <f>IFERROR(IFERROR(INDEX(Кат!$B:$B,MATCH($N5152,Кат!$I:$I,0)),INDEX(Торг!$B:$B,MATCH($N5152,Торг!$I:$I,0))),"")</f>
        <v/>
      </c>
    </row>
    <row r="5153" spans="1:15">
      <c r="A5153" t="s">
        <v>17780</v>
      </c>
      <c r="C5153" s="191" t="s">
        <v>7130</v>
      </c>
      <c r="E5153" t="s">
        <v>7131</v>
      </c>
      <c r="F5153" t="s">
        <v>2548</v>
      </c>
      <c r="G5153" t="s">
        <v>399</v>
      </c>
      <c r="H5153">
        <v>1850</v>
      </c>
      <c r="J5153" t="s">
        <v>22634</v>
      </c>
      <c r="K5153" s="132" t="str">
        <f>IFERROR(IFERROR(INDEX(Кат!$O:$O,MATCH($C5153,Кат!$I:$I,0)),INDEX(Торг!$L:$L,MATCH($C5153,Торг!$I:$I,0))),"")</f>
        <v/>
      </c>
      <c r="L5153" s="132" t="str">
        <f>IFERROR(IFERROR(INDEX(Кат!$A:$A,MATCH($C5153,Кат!$I:$I,0)),INDEX(Торг!$A:$A,MATCH($C5153,Торг!$I:$I,0))),"")</f>
        <v/>
      </c>
      <c r="M5153" s="132" t="str">
        <f>IFERROR(IFERROR(INDEX(Кат!$B:$B,MATCH($C5153,Кат!$I:$I,0)),INDEX(Торг!$B:$B,MATCH($C5153,Торг!$I:$I,0))),"")</f>
        <v/>
      </c>
      <c r="N5153" s="132" t="str">
        <f t="shared" si="80"/>
        <v>REPAX ATR21073-1301012</v>
      </c>
      <c r="O5153" s="132" t="str">
        <f>IFERROR(IFERROR(INDEX(Кат!$B:$B,MATCH($N5153,Кат!$I:$I,0)),INDEX(Торг!$B:$B,MATCH($N5153,Торг!$I:$I,0))),"")</f>
        <v/>
      </c>
    </row>
    <row r="5154" spans="1:15" outlineLevel="1">
      <c r="A5154" t="s">
        <v>17781</v>
      </c>
      <c r="C5154" s="191" t="s">
        <v>2553</v>
      </c>
      <c r="E5154" t="s">
        <v>2554</v>
      </c>
      <c r="F5154" t="s">
        <v>2548</v>
      </c>
      <c r="G5154" t="s">
        <v>399</v>
      </c>
      <c r="H5154">
        <v>1550</v>
      </c>
      <c r="J5154" t="s">
        <v>22634</v>
      </c>
      <c r="K5154" s="132" t="str">
        <f>IFERROR(IFERROR(INDEX(Кат!$O:$O,MATCH($C5154,Кат!$I:$I,0)),INDEX(Торг!$L:$L,MATCH($C5154,Торг!$I:$I,0))),"")</f>
        <v/>
      </c>
      <c r="L5154" s="132" t="str">
        <f>IFERROR(IFERROR(INDEX(Кат!$A:$A,MATCH($C5154,Кат!$I:$I,0)),INDEX(Торг!$A:$A,MATCH($C5154,Торг!$I:$I,0))),"")</f>
        <v/>
      </c>
      <c r="M5154" s="132" t="str">
        <f>IFERROR(IFERROR(INDEX(Кат!$B:$B,MATCH($C5154,Кат!$I:$I,0)),INDEX(Торг!$B:$B,MATCH($C5154,Торг!$I:$I,0))),"")</f>
        <v/>
      </c>
      <c r="N5154" s="132" t="str">
        <f t="shared" si="80"/>
        <v>REPAX ATR2108-1301012</v>
      </c>
      <c r="O5154" s="132" t="str">
        <f>IFERROR(IFERROR(INDEX(Кат!$B:$B,MATCH($N5154,Кат!$I:$I,0)),INDEX(Торг!$B:$B,MATCH($N5154,Торг!$I:$I,0))),"")</f>
        <v/>
      </c>
    </row>
    <row r="5155" spans="1:15" outlineLevel="1">
      <c r="A5155" t="s">
        <v>17782</v>
      </c>
      <c r="C5155" s="191" t="s">
        <v>7132</v>
      </c>
      <c r="E5155" t="s">
        <v>7133</v>
      </c>
      <c r="F5155" t="s">
        <v>2548</v>
      </c>
      <c r="G5155" t="s">
        <v>399</v>
      </c>
      <c r="H5155">
        <v>1630</v>
      </c>
      <c r="J5155" t="s">
        <v>22634</v>
      </c>
      <c r="K5155" s="132" t="str">
        <f>IFERROR(IFERROR(INDEX(Кат!$O:$O,MATCH($C5155,Кат!$I:$I,0)),INDEX(Торг!$L:$L,MATCH($C5155,Торг!$I:$I,0))),"")</f>
        <v>шпак</v>
      </c>
      <c r="L5155" s="132">
        <f>IFERROR(IFERROR(INDEX(Кат!$A:$A,MATCH($C5155,Кат!$I:$I,0)),INDEX(Торг!$A:$A,MATCH($C5155,Торг!$I:$I,0))),"")</f>
        <v>202422</v>
      </c>
      <c r="M5155" s="132">
        <f>IFERROR(IFERROR(INDEX(Кат!$B:$B,MATCH($C5155,Кат!$I:$I,0)),INDEX(Торг!$B:$B,MATCH($C5155,Торг!$I:$I,0))),"")</f>
        <v>30922</v>
      </c>
      <c r="N5155" s="132" t="str">
        <f t="shared" si="80"/>
        <v>REPAX ATR21082-1301012</v>
      </c>
      <c r="O5155" s="132" t="str">
        <f>IFERROR(IFERROR(INDEX(Кат!$B:$B,MATCH($N5155,Кат!$I:$I,0)),INDEX(Торг!$B:$B,MATCH($N5155,Торг!$I:$I,0))),"")</f>
        <v/>
      </c>
    </row>
    <row r="5156" spans="1:15" outlineLevel="1">
      <c r="A5156" t="s">
        <v>17783</v>
      </c>
      <c r="C5156" s="191" t="s">
        <v>2555</v>
      </c>
      <c r="E5156" t="s">
        <v>2556</v>
      </c>
      <c r="F5156" t="s">
        <v>2548</v>
      </c>
      <c r="G5156" t="s">
        <v>399</v>
      </c>
      <c r="H5156">
        <v>1750</v>
      </c>
      <c r="J5156" t="s">
        <v>22634</v>
      </c>
      <c r="K5156" s="132" t="str">
        <f>IFERROR(IFERROR(INDEX(Кат!$O:$O,MATCH($C5156,Кат!$I:$I,0)),INDEX(Торг!$L:$L,MATCH($C5156,Торг!$I:$I,0))),"")</f>
        <v/>
      </c>
      <c r="L5156" s="132" t="str">
        <f>IFERROR(IFERROR(INDEX(Кат!$A:$A,MATCH($C5156,Кат!$I:$I,0)),INDEX(Торг!$A:$A,MATCH($C5156,Торг!$I:$I,0))),"")</f>
        <v/>
      </c>
      <c r="M5156" s="132" t="str">
        <f>IFERROR(IFERROR(INDEX(Кат!$B:$B,MATCH($C5156,Кат!$I:$I,0)),INDEX(Торг!$B:$B,MATCH($C5156,Торг!$I:$I,0))),"")</f>
        <v/>
      </c>
      <c r="N5156" s="132" t="str">
        <f t="shared" si="80"/>
        <v>REPAX ATR2112-1301012</v>
      </c>
      <c r="O5156" s="132" t="str">
        <f>IFERROR(IFERROR(INDEX(Кат!$B:$B,MATCH($N5156,Кат!$I:$I,0)),INDEX(Торг!$B:$B,MATCH($N5156,Торг!$I:$I,0))),"")</f>
        <v/>
      </c>
    </row>
    <row r="5157" spans="1:15" outlineLevel="1">
      <c r="A5157" t="s">
        <v>17784</v>
      </c>
      <c r="C5157" s="191" t="s">
        <v>7134</v>
      </c>
      <c r="E5157" t="s">
        <v>7135</v>
      </c>
      <c r="F5157" t="s">
        <v>2548</v>
      </c>
      <c r="G5157" t="s">
        <v>399</v>
      </c>
      <c r="H5157">
        <v>2090</v>
      </c>
      <c r="J5157" t="s">
        <v>22634</v>
      </c>
      <c r="K5157" s="132" t="str">
        <f>IFERROR(IFERROR(INDEX(Кат!$O:$O,MATCH($C5157,Кат!$I:$I,0)),INDEX(Торг!$L:$L,MATCH($C5157,Торг!$I:$I,0))),"")</f>
        <v/>
      </c>
      <c r="L5157" s="132" t="str">
        <f>IFERROR(IFERROR(INDEX(Кат!$A:$A,MATCH($C5157,Кат!$I:$I,0)),INDEX(Торг!$A:$A,MATCH($C5157,Торг!$I:$I,0))),"")</f>
        <v/>
      </c>
      <c r="M5157" s="132" t="str">
        <f>IFERROR(IFERROR(INDEX(Кат!$B:$B,MATCH($C5157,Кат!$I:$I,0)),INDEX(Торг!$B:$B,MATCH($C5157,Торг!$I:$I,0))),"")</f>
        <v/>
      </c>
      <c r="N5157" s="132" t="str">
        <f t="shared" si="80"/>
        <v>REPAX ATR21213-1301012</v>
      </c>
      <c r="O5157" s="132" t="str">
        <f>IFERROR(IFERROR(INDEX(Кат!$B:$B,MATCH($N5157,Кат!$I:$I,0)),INDEX(Торг!$B:$B,MATCH($N5157,Торг!$I:$I,0))),"")</f>
        <v/>
      </c>
    </row>
    <row r="5158" spans="1:15" outlineLevel="1">
      <c r="A5158" t="s">
        <v>17785</v>
      </c>
      <c r="C5158" s="191" t="s">
        <v>7136</v>
      </c>
      <c r="E5158" t="s">
        <v>7137</v>
      </c>
      <c r="F5158" t="s">
        <v>2548</v>
      </c>
      <c r="G5158" t="s">
        <v>399</v>
      </c>
      <c r="H5158">
        <v>2010</v>
      </c>
      <c r="J5158" t="s">
        <v>22634</v>
      </c>
      <c r="K5158" s="132" t="str">
        <f>IFERROR(IFERROR(INDEX(Кат!$O:$O,MATCH($C5158,Кат!$I:$I,0)),INDEX(Торг!$L:$L,MATCH($C5158,Торг!$I:$I,0))),"")</f>
        <v/>
      </c>
      <c r="L5158" s="132" t="str">
        <f>IFERROR(IFERROR(INDEX(Кат!$A:$A,MATCH($C5158,Кат!$I:$I,0)),INDEX(Торг!$A:$A,MATCH($C5158,Торг!$I:$I,0))),"")</f>
        <v/>
      </c>
      <c r="M5158" s="132" t="str">
        <f>IFERROR(IFERROR(INDEX(Кат!$B:$B,MATCH($C5158,Кат!$I:$I,0)),INDEX(Торг!$B:$B,MATCH($C5158,Торг!$I:$I,0))),"")</f>
        <v/>
      </c>
      <c r="N5158" s="132" t="str">
        <f t="shared" si="80"/>
        <v>REPAX ATR21214-1301012</v>
      </c>
      <c r="O5158" s="132" t="str">
        <f>IFERROR(IFERROR(INDEX(Кат!$B:$B,MATCH($N5158,Кат!$I:$I,0)),INDEX(Торг!$B:$B,MATCH($N5158,Торг!$I:$I,0))),"")</f>
        <v/>
      </c>
    </row>
    <row r="5159" spans="1:15" outlineLevel="1">
      <c r="A5159" t="s">
        <v>17786</v>
      </c>
      <c r="C5159" s="191" t="s">
        <v>7138</v>
      </c>
      <c r="E5159" t="s">
        <v>7139</v>
      </c>
      <c r="F5159" t="s">
        <v>2548</v>
      </c>
      <c r="G5159" t="s">
        <v>399</v>
      </c>
      <c r="H5159">
        <v>2150</v>
      </c>
      <c r="J5159" t="s">
        <v>22634</v>
      </c>
      <c r="K5159" s="132" t="str">
        <f>IFERROR(IFERROR(INDEX(Кат!$O:$O,MATCH($C5159,Кат!$I:$I,0)),INDEX(Торг!$L:$L,MATCH($C5159,Торг!$I:$I,0))),"")</f>
        <v/>
      </c>
      <c r="L5159" s="132" t="str">
        <f>IFERROR(IFERROR(INDEX(Кат!$A:$A,MATCH($C5159,Кат!$I:$I,0)),INDEX(Торг!$A:$A,MATCH($C5159,Торг!$I:$I,0))),"")</f>
        <v/>
      </c>
      <c r="M5159" s="132" t="str">
        <f>IFERROR(IFERROR(INDEX(Кат!$B:$B,MATCH($C5159,Кат!$I:$I,0)),INDEX(Торг!$B:$B,MATCH($C5159,Торг!$I:$I,0))),"")</f>
        <v/>
      </c>
      <c r="N5159" s="132" t="str">
        <f t="shared" si="80"/>
        <v>REPAX ATR2123-1301012</v>
      </c>
      <c r="O5159" s="132" t="str">
        <f>IFERROR(IFERROR(INDEX(Кат!$B:$B,MATCH($N5159,Кат!$I:$I,0)),INDEX(Торг!$B:$B,MATCH($N5159,Торг!$I:$I,0))),"")</f>
        <v/>
      </c>
    </row>
    <row r="5160" spans="1:15" outlineLevel="1">
      <c r="A5160" t="s">
        <v>17787</v>
      </c>
      <c r="C5160" s="191" t="s">
        <v>7140</v>
      </c>
      <c r="E5160" t="s">
        <v>7141</v>
      </c>
      <c r="F5160" t="s">
        <v>2548</v>
      </c>
      <c r="G5160" t="s">
        <v>399</v>
      </c>
      <c r="H5160">
        <v>1800</v>
      </c>
      <c r="J5160" t="s">
        <v>22634</v>
      </c>
      <c r="K5160" s="132" t="str">
        <f>IFERROR(IFERROR(INDEX(Кат!$O:$O,MATCH($C5160,Кат!$I:$I,0)),INDEX(Торг!$L:$L,MATCH($C5160,Торг!$I:$I,0))),"")</f>
        <v/>
      </c>
      <c r="L5160" s="132" t="str">
        <f>IFERROR(IFERROR(INDEX(Кат!$A:$A,MATCH($C5160,Кат!$I:$I,0)),INDEX(Торг!$A:$A,MATCH($C5160,Торг!$I:$I,0))),"")</f>
        <v/>
      </c>
      <c r="M5160" s="132" t="str">
        <f>IFERROR(IFERROR(INDEX(Кат!$B:$B,MATCH($C5160,Кат!$I:$I,0)),INDEX(Торг!$B:$B,MATCH($C5160,Торг!$I:$I,0))),"")</f>
        <v/>
      </c>
      <c r="N5160" s="132" t="str">
        <f t="shared" si="80"/>
        <v>REPAX ATR2170-1301012</v>
      </c>
      <c r="O5160" s="132" t="str">
        <f>IFERROR(IFERROR(INDEX(Кат!$B:$B,MATCH($N5160,Кат!$I:$I,0)),INDEX(Торг!$B:$B,MATCH($N5160,Торг!$I:$I,0))),"")</f>
        <v/>
      </c>
    </row>
    <row r="5161" spans="1:15" outlineLevel="1">
      <c r="A5161" t="s">
        <v>17788</v>
      </c>
      <c r="C5161" s="191" t="s">
        <v>2557</v>
      </c>
      <c r="E5161" t="s">
        <v>2558</v>
      </c>
      <c r="F5161" t="s">
        <v>2548</v>
      </c>
      <c r="G5161" t="s">
        <v>399</v>
      </c>
      <c r="H5161">
        <v>2500</v>
      </c>
      <c r="J5161" t="s">
        <v>22634</v>
      </c>
      <c r="K5161" s="132" t="str">
        <f>IFERROR(IFERROR(INDEX(Кат!$O:$O,MATCH($C5161,Кат!$I:$I,0)),INDEX(Торг!$L:$L,MATCH($C5161,Торг!$I:$I,0))),"")</f>
        <v/>
      </c>
      <c r="L5161" s="132" t="str">
        <f>IFERROR(IFERROR(INDEX(Кат!$A:$A,MATCH($C5161,Кат!$I:$I,0)),INDEX(Торг!$A:$A,MATCH($C5161,Торг!$I:$I,0))),"")</f>
        <v/>
      </c>
      <c r="M5161" s="132" t="str">
        <f>IFERROR(IFERROR(INDEX(Кат!$B:$B,MATCH($C5161,Кат!$I:$I,0)),INDEX(Торг!$B:$B,MATCH($C5161,Торг!$I:$I,0))),"")</f>
        <v/>
      </c>
      <c r="N5161" s="132" t="str">
        <f t="shared" si="80"/>
        <v>REPAX ATR2190-1301012</v>
      </c>
      <c r="O5161" s="132" t="str">
        <f>IFERROR(IFERROR(INDEX(Кат!$B:$B,MATCH($N5161,Кат!$I:$I,0)),INDEX(Торг!$B:$B,MATCH($N5161,Торг!$I:$I,0))),"")</f>
        <v/>
      </c>
    </row>
    <row r="5162" spans="1:15" outlineLevel="1">
      <c r="A5162" t="s">
        <v>17789</v>
      </c>
      <c r="C5162" s="191" t="s">
        <v>7142</v>
      </c>
      <c r="E5162" t="s">
        <v>7143</v>
      </c>
      <c r="F5162" t="s">
        <v>2548</v>
      </c>
      <c r="G5162" t="s">
        <v>399</v>
      </c>
      <c r="H5162">
        <v>1745</v>
      </c>
      <c r="J5162" t="s">
        <v>22634</v>
      </c>
      <c r="K5162" s="132" t="str">
        <f>IFERROR(IFERROR(INDEX(Кат!$O:$O,MATCH($C5162,Кат!$I:$I,0)),INDEX(Торг!$L:$L,MATCH($C5162,Торг!$I:$I,0))),"")</f>
        <v/>
      </c>
      <c r="L5162" s="132" t="str">
        <f>IFERROR(IFERROR(INDEX(Кат!$A:$A,MATCH($C5162,Кат!$I:$I,0)),INDEX(Торг!$A:$A,MATCH($C5162,Торг!$I:$I,0))),"")</f>
        <v/>
      </c>
      <c r="M5162" s="132" t="str">
        <f>IFERROR(IFERROR(INDEX(Кат!$B:$B,MATCH($C5162,Кат!$I:$I,0)),INDEX(Торг!$B:$B,MATCH($C5162,Торг!$I:$I,0))),"")</f>
        <v/>
      </c>
      <c r="N5162" s="132" t="str">
        <f t="shared" si="80"/>
        <v>REPAX ATR1118-2905403</v>
      </c>
      <c r="O5162" s="132" t="str">
        <f>IFERROR(IFERROR(INDEX(Кат!$B:$B,MATCH($N5162,Кат!$I:$I,0)),INDEX(Торг!$B:$B,MATCH($N5162,Торг!$I:$I,0))),"")</f>
        <v/>
      </c>
    </row>
    <row r="5163" spans="1:15">
      <c r="A5163" t="s">
        <v>17790</v>
      </c>
      <c r="C5163" s="191" t="s">
        <v>2559</v>
      </c>
      <c r="E5163" t="s">
        <v>2560</v>
      </c>
      <c r="F5163" t="s">
        <v>2548</v>
      </c>
      <c r="G5163" t="s">
        <v>399</v>
      </c>
      <c r="H5163">
        <v>1665</v>
      </c>
      <c r="J5163" t="s">
        <v>22634</v>
      </c>
      <c r="K5163" s="132" t="str">
        <f>IFERROR(IFERROR(INDEX(Кат!$O:$O,MATCH($C5163,Кат!$I:$I,0)),INDEX(Торг!$L:$L,MATCH($C5163,Торг!$I:$I,0))),"")</f>
        <v/>
      </c>
      <c r="L5163" s="132" t="str">
        <f>IFERROR(IFERROR(INDEX(Кат!$A:$A,MATCH($C5163,Кат!$I:$I,0)),INDEX(Торг!$A:$A,MATCH($C5163,Торг!$I:$I,0))),"")</f>
        <v/>
      </c>
      <c r="M5163" s="132" t="str">
        <f>IFERROR(IFERROR(INDEX(Кат!$B:$B,MATCH($C5163,Кат!$I:$I,0)),INDEX(Торг!$B:$B,MATCH($C5163,Торг!$I:$I,0))),"")</f>
        <v/>
      </c>
      <c r="N5163" s="132" t="str">
        <f t="shared" si="80"/>
        <v>REPAX ATR1119-2905403</v>
      </c>
      <c r="O5163" s="132" t="str">
        <f>IFERROR(IFERROR(INDEX(Кат!$B:$B,MATCH($N5163,Кат!$I:$I,0)),INDEX(Торг!$B:$B,MATCH($N5163,Торг!$I:$I,0))),"")</f>
        <v/>
      </c>
    </row>
    <row r="5164" spans="1:15" outlineLevel="1">
      <c r="A5164" t="s">
        <v>17791</v>
      </c>
      <c r="C5164" s="191" t="s">
        <v>7144</v>
      </c>
      <c r="E5164" t="s">
        <v>7145</v>
      </c>
      <c r="F5164" t="s">
        <v>2548</v>
      </c>
      <c r="G5164" t="s">
        <v>399</v>
      </c>
      <c r="H5164">
        <v>1595</v>
      </c>
      <c r="J5164" t="s">
        <v>22634</v>
      </c>
      <c r="K5164" s="132" t="str">
        <f>IFERROR(IFERROR(INDEX(Кат!$O:$O,MATCH($C5164,Кат!$I:$I,0)),INDEX(Торг!$L:$L,MATCH($C5164,Торг!$I:$I,0))),"")</f>
        <v/>
      </c>
      <c r="L5164" s="132" t="str">
        <f>IFERROR(IFERROR(INDEX(Кат!$A:$A,MATCH($C5164,Кат!$I:$I,0)),INDEX(Торг!$A:$A,MATCH($C5164,Торг!$I:$I,0))),"")</f>
        <v/>
      </c>
      <c r="M5164" s="132" t="str">
        <f>IFERROR(IFERROR(INDEX(Кат!$B:$B,MATCH($C5164,Кат!$I:$I,0)),INDEX(Торг!$B:$B,MATCH($C5164,Торг!$I:$I,0))),"")</f>
        <v/>
      </c>
      <c r="N5164" s="132" t="str">
        <f t="shared" si="80"/>
        <v>REPAX ATR2108-2905403</v>
      </c>
      <c r="O5164" s="132" t="str">
        <f>IFERROR(IFERROR(INDEX(Кат!$B:$B,MATCH($N5164,Кат!$I:$I,0)),INDEX(Торг!$B:$B,MATCH($N5164,Торг!$I:$I,0))),"")</f>
        <v/>
      </c>
    </row>
    <row r="5165" spans="1:15" outlineLevel="1">
      <c r="A5165" t="s">
        <v>17792</v>
      </c>
      <c r="C5165" s="191" t="s">
        <v>7146</v>
      </c>
      <c r="E5165" t="s">
        <v>7147</v>
      </c>
      <c r="F5165" t="s">
        <v>2548</v>
      </c>
      <c r="G5165" t="s">
        <v>399</v>
      </c>
      <c r="H5165">
        <v>1595</v>
      </c>
      <c r="J5165" t="s">
        <v>22634</v>
      </c>
      <c r="K5165" s="132" t="str">
        <f>IFERROR(IFERROR(INDEX(Кат!$O:$O,MATCH($C5165,Кат!$I:$I,0)),INDEX(Торг!$L:$L,MATCH($C5165,Торг!$I:$I,0))),"")</f>
        <v/>
      </c>
      <c r="L5165" s="132" t="str">
        <f>IFERROR(IFERROR(INDEX(Кат!$A:$A,MATCH($C5165,Кат!$I:$I,0)),INDEX(Торг!$A:$A,MATCH($C5165,Торг!$I:$I,0))),"")</f>
        <v/>
      </c>
      <c r="M5165" s="132" t="str">
        <f>IFERROR(IFERROR(INDEX(Кат!$B:$B,MATCH($C5165,Кат!$I:$I,0)),INDEX(Торг!$B:$B,MATCH($C5165,Торг!$I:$I,0))),"")</f>
        <v/>
      </c>
      <c r="N5165" s="132" t="str">
        <f t="shared" si="80"/>
        <v>REPAX ATR2110-2905403</v>
      </c>
      <c r="O5165" s="132" t="str">
        <f>IFERROR(IFERROR(INDEX(Кат!$B:$B,MATCH($N5165,Кат!$I:$I,0)),INDEX(Торг!$B:$B,MATCH($N5165,Торг!$I:$I,0))),"")</f>
        <v/>
      </c>
    </row>
    <row r="5166" spans="1:15" outlineLevel="1">
      <c r="A5166" t="s">
        <v>17793</v>
      </c>
      <c r="C5166" s="191" t="s">
        <v>7148</v>
      </c>
      <c r="E5166" t="s">
        <v>7149</v>
      </c>
      <c r="F5166" t="s">
        <v>2548</v>
      </c>
      <c r="G5166" t="s">
        <v>399</v>
      </c>
      <c r="H5166">
        <v>1665</v>
      </c>
      <c r="J5166" t="s">
        <v>22634</v>
      </c>
      <c r="K5166" s="132" t="str">
        <f>IFERROR(IFERROR(INDEX(Кат!$O:$O,MATCH($C5166,Кат!$I:$I,0)),INDEX(Торг!$L:$L,MATCH($C5166,Торг!$I:$I,0))),"")</f>
        <v/>
      </c>
      <c r="L5166" s="132" t="str">
        <f>IFERROR(IFERROR(INDEX(Кат!$A:$A,MATCH($C5166,Кат!$I:$I,0)),INDEX(Торг!$A:$A,MATCH($C5166,Торг!$I:$I,0))),"")</f>
        <v/>
      </c>
      <c r="M5166" s="132" t="str">
        <f>IFERROR(IFERROR(INDEX(Кат!$B:$B,MATCH($C5166,Кат!$I:$I,0)),INDEX(Торг!$B:$B,MATCH($C5166,Торг!$I:$I,0))),"")</f>
        <v/>
      </c>
      <c r="N5166" s="132" t="str">
        <f t="shared" si="80"/>
        <v>REPAX ATR2170-2905403</v>
      </c>
      <c r="O5166" s="132" t="str">
        <f>IFERROR(IFERROR(INDEX(Кат!$B:$B,MATCH($N5166,Кат!$I:$I,0)),INDEX(Торг!$B:$B,MATCH($N5166,Торг!$I:$I,0))),"")</f>
        <v/>
      </c>
    </row>
    <row r="5167" spans="1:15" outlineLevel="1">
      <c r="A5167" t="s">
        <v>17794</v>
      </c>
      <c r="C5167" s="191" t="s">
        <v>7150</v>
      </c>
      <c r="E5167" t="s">
        <v>7151</v>
      </c>
      <c r="F5167" t="s">
        <v>2548</v>
      </c>
      <c r="G5167" t="s">
        <v>399</v>
      </c>
      <c r="H5167">
        <v>1595</v>
      </c>
      <c r="J5167" t="s">
        <v>22634</v>
      </c>
      <c r="K5167" s="132" t="str">
        <f>IFERROR(IFERROR(INDEX(Кат!$O:$O,MATCH($C5167,Кат!$I:$I,0)),INDEX(Торг!$L:$L,MATCH($C5167,Торг!$I:$I,0))),"")</f>
        <v/>
      </c>
      <c r="L5167" s="132" t="str">
        <f>IFERROR(IFERROR(INDEX(Кат!$A:$A,MATCH($C5167,Кат!$I:$I,0)),INDEX(Торг!$A:$A,MATCH($C5167,Торг!$I:$I,0))),"")</f>
        <v/>
      </c>
      <c r="M5167" s="132" t="str">
        <f>IFERROR(IFERROR(INDEX(Кат!$B:$B,MATCH($C5167,Кат!$I:$I,0)),INDEX(Торг!$B:$B,MATCH($C5167,Торг!$I:$I,0))),"")</f>
        <v/>
      </c>
      <c r="N5167" s="132" t="str">
        <f t="shared" si="80"/>
        <v>REPAX ATR2190-2905403</v>
      </c>
      <c r="O5167" s="132" t="str">
        <f>IFERROR(IFERROR(INDEX(Кат!$B:$B,MATCH($N5167,Кат!$I:$I,0)),INDEX(Торг!$B:$B,MATCH($N5167,Торг!$I:$I,0))),"")</f>
        <v/>
      </c>
    </row>
    <row r="5168" spans="1:15" outlineLevel="1">
      <c r="A5168" t="s">
        <v>17795</v>
      </c>
      <c r="C5168" s="191" t="s">
        <v>7152</v>
      </c>
      <c r="E5168" t="s">
        <v>7153</v>
      </c>
      <c r="F5168" t="s">
        <v>2548</v>
      </c>
      <c r="G5168" t="s">
        <v>399</v>
      </c>
      <c r="H5168">
        <v>1745</v>
      </c>
      <c r="J5168" t="s">
        <v>22634</v>
      </c>
      <c r="K5168" s="132" t="str">
        <f>IFERROR(IFERROR(INDEX(Кат!$O:$O,MATCH($C5168,Кат!$I:$I,0)),INDEX(Торг!$L:$L,MATCH($C5168,Торг!$I:$I,0))),"")</f>
        <v/>
      </c>
      <c r="L5168" s="132" t="str">
        <f>IFERROR(IFERROR(INDEX(Кат!$A:$A,MATCH($C5168,Кат!$I:$I,0)),INDEX(Торг!$A:$A,MATCH($C5168,Торг!$I:$I,0))),"")</f>
        <v/>
      </c>
      <c r="M5168" s="132" t="str">
        <f>IFERROR(IFERROR(INDEX(Кат!$B:$B,MATCH($C5168,Кат!$I:$I,0)),INDEX(Торг!$B:$B,MATCH($C5168,Торг!$I:$I,0))),"")</f>
        <v/>
      </c>
      <c r="N5168" s="132" t="str">
        <f t="shared" si="80"/>
        <v>REPAX ATR1118-2905402</v>
      </c>
      <c r="O5168" s="132" t="str">
        <f>IFERROR(IFERROR(INDEX(Кат!$B:$B,MATCH($N5168,Кат!$I:$I,0)),INDEX(Торг!$B:$B,MATCH($N5168,Торг!$I:$I,0))),"")</f>
        <v/>
      </c>
    </row>
    <row r="5169" spans="1:15">
      <c r="A5169" t="s">
        <v>17796</v>
      </c>
      <c r="C5169" s="191" t="s">
        <v>7154</v>
      </c>
      <c r="E5169" t="s">
        <v>7155</v>
      </c>
      <c r="F5169" t="s">
        <v>2548</v>
      </c>
      <c r="G5169" t="s">
        <v>399</v>
      </c>
      <c r="H5169">
        <v>1665</v>
      </c>
      <c r="J5169" t="s">
        <v>22634</v>
      </c>
      <c r="K5169" s="132" t="str">
        <f>IFERROR(IFERROR(INDEX(Кат!$O:$O,MATCH($C5169,Кат!$I:$I,0)),INDEX(Торг!$L:$L,MATCH($C5169,Торг!$I:$I,0))),"")</f>
        <v/>
      </c>
      <c r="L5169" s="132" t="str">
        <f>IFERROR(IFERROR(INDEX(Кат!$A:$A,MATCH($C5169,Кат!$I:$I,0)),INDEX(Торг!$A:$A,MATCH($C5169,Торг!$I:$I,0))),"")</f>
        <v/>
      </c>
      <c r="M5169" s="132" t="str">
        <f>IFERROR(IFERROR(INDEX(Кат!$B:$B,MATCH($C5169,Кат!$I:$I,0)),INDEX(Торг!$B:$B,MATCH($C5169,Торг!$I:$I,0))),"")</f>
        <v/>
      </c>
      <c r="N5169" s="132" t="str">
        <f t="shared" si="80"/>
        <v>REPAX ATR1119-2905402</v>
      </c>
      <c r="O5169" s="132" t="str">
        <f>IFERROR(IFERROR(INDEX(Кат!$B:$B,MATCH($N5169,Кат!$I:$I,0)),INDEX(Торг!$B:$B,MATCH($N5169,Торг!$I:$I,0))),"")</f>
        <v/>
      </c>
    </row>
    <row r="5170" spans="1:15" outlineLevel="1">
      <c r="A5170" t="s">
        <v>17797</v>
      </c>
      <c r="C5170" s="191" t="s">
        <v>7156</v>
      </c>
      <c r="E5170" t="s">
        <v>7157</v>
      </c>
      <c r="F5170" t="s">
        <v>2548</v>
      </c>
      <c r="G5170" t="s">
        <v>399</v>
      </c>
      <c r="H5170">
        <v>1595</v>
      </c>
      <c r="J5170" t="s">
        <v>22634</v>
      </c>
      <c r="K5170" s="132" t="str">
        <f>IFERROR(IFERROR(INDEX(Кат!$O:$O,MATCH($C5170,Кат!$I:$I,0)),INDEX(Торг!$L:$L,MATCH($C5170,Торг!$I:$I,0))),"")</f>
        <v/>
      </c>
      <c r="L5170" s="132" t="str">
        <f>IFERROR(IFERROR(INDEX(Кат!$A:$A,MATCH($C5170,Кат!$I:$I,0)),INDEX(Торг!$A:$A,MATCH($C5170,Торг!$I:$I,0))),"")</f>
        <v/>
      </c>
      <c r="M5170" s="132" t="str">
        <f>IFERROR(IFERROR(INDEX(Кат!$B:$B,MATCH($C5170,Кат!$I:$I,0)),INDEX(Торг!$B:$B,MATCH($C5170,Торг!$I:$I,0))),"")</f>
        <v/>
      </c>
      <c r="N5170" s="132" t="str">
        <f t="shared" si="80"/>
        <v>REPAX ATR2108-2905402</v>
      </c>
      <c r="O5170" s="132" t="str">
        <f>IFERROR(IFERROR(INDEX(Кат!$B:$B,MATCH($N5170,Кат!$I:$I,0)),INDEX(Торг!$B:$B,MATCH($N5170,Торг!$I:$I,0))),"")</f>
        <v/>
      </c>
    </row>
    <row r="5171" spans="1:15">
      <c r="A5171" t="s">
        <v>17798</v>
      </c>
      <c r="C5171" s="191" t="s">
        <v>7158</v>
      </c>
      <c r="E5171" t="s">
        <v>7159</v>
      </c>
      <c r="F5171" t="s">
        <v>2548</v>
      </c>
      <c r="G5171" t="s">
        <v>399</v>
      </c>
      <c r="H5171">
        <v>1595</v>
      </c>
      <c r="J5171" t="s">
        <v>22634</v>
      </c>
      <c r="K5171" s="132" t="str">
        <f>IFERROR(IFERROR(INDEX(Кат!$O:$O,MATCH($C5171,Кат!$I:$I,0)),INDEX(Торг!$L:$L,MATCH($C5171,Торг!$I:$I,0))),"")</f>
        <v/>
      </c>
      <c r="L5171" s="132" t="str">
        <f>IFERROR(IFERROR(INDEX(Кат!$A:$A,MATCH($C5171,Кат!$I:$I,0)),INDEX(Торг!$A:$A,MATCH($C5171,Торг!$I:$I,0))),"")</f>
        <v/>
      </c>
      <c r="M5171" s="132" t="str">
        <f>IFERROR(IFERROR(INDEX(Кат!$B:$B,MATCH($C5171,Кат!$I:$I,0)),INDEX(Торг!$B:$B,MATCH($C5171,Торг!$I:$I,0))),"")</f>
        <v/>
      </c>
      <c r="N5171" s="132" t="str">
        <f t="shared" si="80"/>
        <v>REPAX ATR2110-2905402</v>
      </c>
      <c r="O5171" s="132" t="str">
        <f>IFERROR(IFERROR(INDEX(Кат!$B:$B,MATCH($N5171,Кат!$I:$I,0)),INDEX(Торг!$B:$B,MATCH($N5171,Торг!$I:$I,0))),"")</f>
        <v/>
      </c>
    </row>
    <row r="5172" spans="1:15" outlineLevel="1">
      <c r="A5172" t="s">
        <v>17799</v>
      </c>
      <c r="C5172" s="191" t="s">
        <v>7160</v>
      </c>
      <c r="E5172" t="s">
        <v>7161</v>
      </c>
      <c r="F5172" t="s">
        <v>2548</v>
      </c>
      <c r="G5172" t="s">
        <v>399</v>
      </c>
      <c r="H5172">
        <v>1665</v>
      </c>
      <c r="J5172" t="s">
        <v>22634</v>
      </c>
      <c r="K5172" s="132" t="str">
        <f>IFERROR(IFERROR(INDEX(Кат!$O:$O,MATCH($C5172,Кат!$I:$I,0)),INDEX(Торг!$L:$L,MATCH($C5172,Торг!$I:$I,0))),"")</f>
        <v/>
      </c>
      <c r="L5172" s="132" t="str">
        <f>IFERROR(IFERROR(INDEX(Кат!$A:$A,MATCH($C5172,Кат!$I:$I,0)),INDEX(Торг!$A:$A,MATCH($C5172,Торг!$I:$I,0))),"")</f>
        <v/>
      </c>
      <c r="M5172" s="132" t="str">
        <f>IFERROR(IFERROR(INDEX(Кат!$B:$B,MATCH($C5172,Кат!$I:$I,0)),INDEX(Торг!$B:$B,MATCH($C5172,Торг!$I:$I,0))),"")</f>
        <v/>
      </c>
      <c r="N5172" s="132" t="str">
        <f t="shared" si="80"/>
        <v>REPAX ATR2170-2905402</v>
      </c>
      <c r="O5172" s="132" t="str">
        <f>IFERROR(IFERROR(INDEX(Кат!$B:$B,MATCH($N5172,Кат!$I:$I,0)),INDEX(Торг!$B:$B,MATCH($N5172,Торг!$I:$I,0))),"")</f>
        <v/>
      </c>
    </row>
    <row r="5173" spans="1:15" outlineLevel="1">
      <c r="A5173" t="s">
        <v>17800</v>
      </c>
      <c r="C5173" s="191" t="s">
        <v>7162</v>
      </c>
      <c r="E5173" t="s">
        <v>7163</v>
      </c>
      <c r="F5173" t="s">
        <v>2548</v>
      </c>
      <c r="G5173" t="s">
        <v>399</v>
      </c>
      <c r="H5173">
        <v>1595</v>
      </c>
      <c r="J5173" t="s">
        <v>22634</v>
      </c>
      <c r="K5173" s="132" t="str">
        <f>IFERROR(IFERROR(INDEX(Кат!$O:$O,MATCH($C5173,Кат!$I:$I,0)),INDEX(Торг!$L:$L,MATCH($C5173,Торг!$I:$I,0))),"")</f>
        <v/>
      </c>
      <c r="L5173" s="132" t="str">
        <f>IFERROR(IFERROR(INDEX(Кат!$A:$A,MATCH($C5173,Кат!$I:$I,0)),INDEX(Торг!$A:$A,MATCH($C5173,Торг!$I:$I,0))),"")</f>
        <v/>
      </c>
      <c r="M5173" s="132" t="str">
        <f>IFERROR(IFERROR(INDEX(Кат!$B:$B,MATCH($C5173,Кат!$I:$I,0)),INDEX(Торг!$B:$B,MATCH($C5173,Торг!$I:$I,0))),"")</f>
        <v/>
      </c>
      <c r="N5173" s="132" t="str">
        <f t="shared" si="80"/>
        <v>REPAX ATR2190-2905402</v>
      </c>
      <c r="O5173" s="132" t="str">
        <f>IFERROR(IFERROR(INDEX(Кат!$B:$B,MATCH($N5173,Кат!$I:$I,0)),INDEX(Торг!$B:$B,MATCH($N5173,Торг!$I:$I,0))),"")</f>
        <v/>
      </c>
    </row>
    <row r="5174" spans="1:15" outlineLevel="1">
      <c r="A5174" t="s">
        <v>17802</v>
      </c>
      <c r="C5174" s="191" t="s">
        <v>7166</v>
      </c>
      <c r="E5174" t="s">
        <v>28972</v>
      </c>
      <c r="F5174" t="s">
        <v>2548</v>
      </c>
      <c r="G5174" t="s">
        <v>399</v>
      </c>
      <c r="H5174">
        <v>1200</v>
      </c>
      <c r="J5174" t="s">
        <v>22634</v>
      </c>
      <c r="K5174" s="132" t="str">
        <f>IFERROR(IFERROR(INDEX(Кат!$O:$O,MATCH($C5174,Кат!$I:$I,0)),INDEX(Торг!$L:$L,MATCH($C5174,Торг!$I:$I,0))),"")</f>
        <v/>
      </c>
      <c r="L5174" s="132" t="str">
        <f>IFERROR(IFERROR(INDEX(Кат!$A:$A,MATCH($C5174,Кат!$I:$I,0)),INDEX(Торг!$A:$A,MATCH($C5174,Торг!$I:$I,0))),"")</f>
        <v/>
      </c>
      <c r="M5174" s="132" t="str">
        <f>IFERROR(IFERROR(INDEX(Кат!$B:$B,MATCH($C5174,Кат!$I:$I,0)),INDEX(Торг!$B:$B,MATCH($C5174,Торг!$I:$I,0))),"")</f>
        <v/>
      </c>
      <c r="N5174" s="132" t="str">
        <f t="shared" si="80"/>
        <v>REPAX ATR2108-3502070</v>
      </c>
      <c r="O5174" s="132" t="str">
        <f>IFERROR(IFERROR(INDEX(Кат!$B:$B,MATCH($N5174,Кат!$I:$I,0)),INDEX(Торг!$B:$B,MATCH($N5174,Торг!$I:$I,0))),"")</f>
        <v/>
      </c>
    </row>
    <row r="5175" spans="1:15" outlineLevel="1">
      <c r="A5175" t="s">
        <v>17803</v>
      </c>
      <c r="C5175" s="191" t="s">
        <v>7167</v>
      </c>
      <c r="E5175" t="s">
        <v>30794</v>
      </c>
      <c r="F5175" t="s">
        <v>2548</v>
      </c>
      <c r="G5175" t="s">
        <v>399</v>
      </c>
      <c r="H5175">
        <v>1150</v>
      </c>
      <c r="J5175" t="s">
        <v>22634</v>
      </c>
      <c r="K5175" s="132" t="str">
        <f>IFERROR(IFERROR(INDEX(Кат!$O:$O,MATCH($C5175,Кат!$I:$I,0)),INDEX(Торг!$L:$L,MATCH($C5175,Торг!$I:$I,0))),"")</f>
        <v/>
      </c>
      <c r="L5175" s="132" t="str">
        <f>IFERROR(IFERROR(INDEX(Кат!$A:$A,MATCH($C5175,Кат!$I:$I,0)),INDEX(Торг!$A:$A,MATCH($C5175,Торг!$I:$I,0))),"")</f>
        <v/>
      </c>
      <c r="M5175" s="132" t="str">
        <f>IFERROR(IFERROR(INDEX(Кат!$B:$B,MATCH($C5175,Кат!$I:$I,0)),INDEX(Торг!$B:$B,MATCH($C5175,Торг!$I:$I,0))),"")</f>
        <v/>
      </c>
      <c r="N5175" s="132" t="str">
        <f t="shared" si="80"/>
        <v>REPAX ATR2121-3502070</v>
      </c>
      <c r="O5175" s="132" t="str">
        <f>IFERROR(IFERROR(INDEX(Кат!$B:$B,MATCH($N5175,Кат!$I:$I,0)),INDEX(Торг!$B:$B,MATCH($N5175,Торг!$I:$I,0))),"")</f>
        <v/>
      </c>
    </row>
    <row r="5176" spans="1:15" outlineLevel="1">
      <c r="A5176" t="s">
        <v>17801</v>
      </c>
      <c r="C5176" s="191" t="s">
        <v>7164</v>
      </c>
      <c r="E5176" t="s">
        <v>7165</v>
      </c>
      <c r="F5176" t="s">
        <v>2548</v>
      </c>
      <c r="G5176" t="s">
        <v>399</v>
      </c>
      <c r="H5176">
        <v>1110</v>
      </c>
      <c r="J5176" t="s">
        <v>22634</v>
      </c>
      <c r="K5176" s="132" t="str">
        <f>IFERROR(IFERROR(INDEX(Кат!$O:$O,MATCH($C5176,Кат!$I:$I,0)),INDEX(Торг!$L:$L,MATCH($C5176,Торг!$I:$I,0))),"")</f>
        <v/>
      </c>
      <c r="L5176" s="132" t="str">
        <f>IFERROR(IFERROR(INDEX(Кат!$A:$A,MATCH($C5176,Кат!$I:$I,0)),INDEX(Торг!$A:$A,MATCH($C5176,Торг!$I:$I,0))),"")</f>
        <v/>
      </c>
      <c r="M5176" s="132" t="str">
        <f>IFERROR(IFERROR(INDEX(Кат!$B:$B,MATCH($C5176,Кат!$I:$I,0)),INDEX(Торг!$B:$B,MATCH($C5176,Торг!$I:$I,0))),"")</f>
        <v/>
      </c>
      <c r="N5176" s="132" t="str">
        <f t="shared" si="80"/>
        <v>REPAX ATR2101-3502070</v>
      </c>
      <c r="O5176" s="132" t="str">
        <f>IFERROR(IFERROR(INDEX(Кат!$B:$B,MATCH($N5176,Кат!$I:$I,0)),INDEX(Торг!$B:$B,MATCH($N5176,Торг!$I:$I,0))),"")</f>
        <v/>
      </c>
    </row>
    <row r="5177" spans="1:15" outlineLevel="1">
      <c r="A5177" t="s">
        <v>17804</v>
      </c>
      <c r="C5177" s="191" t="s">
        <v>7168</v>
      </c>
      <c r="E5177" t="s">
        <v>7169</v>
      </c>
      <c r="F5177" t="s">
        <v>2548</v>
      </c>
      <c r="G5177" t="s">
        <v>375</v>
      </c>
      <c r="H5177">
        <v>1700</v>
      </c>
      <c r="J5177" t="s">
        <v>22634</v>
      </c>
      <c r="K5177" s="132" t="str">
        <f>IFERROR(IFERROR(INDEX(Кат!$O:$O,MATCH($C5177,Кат!$I:$I,0)),INDEX(Торг!$L:$L,MATCH($C5177,Торг!$I:$I,0))),"")</f>
        <v/>
      </c>
      <c r="L5177" s="132" t="str">
        <f>IFERROR(IFERROR(INDEX(Кат!$A:$A,MATCH($C5177,Кат!$I:$I,0)),INDEX(Торг!$A:$A,MATCH($C5177,Торг!$I:$I,0))),"")</f>
        <v/>
      </c>
      <c r="M5177" s="132" t="str">
        <f>IFERROR(IFERROR(INDEX(Кат!$B:$B,MATCH($C5177,Кат!$I:$I,0)),INDEX(Торг!$B:$B,MATCH($C5177,Торг!$I:$I,0))),"")</f>
        <v/>
      </c>
      <c r="N5177" s="132" t="str">
        <f t="shared" si="80"/>
        <v>REPAX ATR2101-3003000</v>
      </c>
      <c r="O5177" s="132" t="str">
        <f>IFERROR(IFERROR(INDEX(Кат!$B:$B,MATCH($N5177,Кат!$I:$I,0)),INDEX(Торг!$B:$B,MATCH($N5177,Торг!$I:$I,0))),"")</f>
        <v/>
      </c>
    </row>
    <row r="5178" spans="1:15" outlineLevel="1">
      <c r="A5178" t="s">
        <v>17805</v>
      </c>
      <c r="C5178" s="191" t="s">
        <v>7170</v>
      </c>
      <c r="E5178" t="s">
        <v>7171</v>
      </c>
      <c r="F5178" t="s">
        <v>2548</v>
      </c>
      <c r="G5178" t="s">
        <v>375</v>
      </c>
      <c r="H5178">
        <v>1790</v>
      </c>
      <c r="J5178" t="s">
        <v>22634</v>
      </c>
      <c r="K5178" s="132" t="str">
        <f>IFERROR(IFERROR(INDEX(Кат!$O:$O,MATCH($C5178,Кат!$I:$I,0)),INDEX(Торг!$L:$L,MATCH($C5178,Торг!$I:$I,0))),"")</f>
        <v/>
      </c>
      <c r="L5178" s="132" t="str">
        <f>IFERROR(IFERROR(INDEX(Кат!$A:$A,MATCH($C5178,Кат!$I:$I,0)),INDEX(Торг!$A:$A,MATCH($C5178,Торг!$I:$I,0))),"")</f>
        <v/>
      </c>
      <c r="M5178" s="132" t="str">
        <f>IFERROR(IFERROR(INDEX(Кат!$B:$B,MATCH($C5178,Кат!$I:$I,0)),INDEX(Торг!$B:$B,MATCH($C5178,Торг!$I:$I,0))),"")</f>
        <v/>
      </c>
      <c r="N5178" s="132" t="str">
        <f t="shared" si="80"/>
        <v>REPAX ATR2121-3414000</v>
      </c>
      <c r="O5178" s="132" t="str">
        <f>IFERROR(IFERROR(INDEX(Кат!$B:$B,MATCH($N5178,Кат!$I:$I,0)),INDEX(Торг!$B:$B,MATCH($N5178,Торг!$I:$I,0))),"")</f>
        <v/>
      </c>
    </row>
    <row r="5179" spans="1:15" outlineLevel="1">
      <c r="A5179" t="s">
        <v>17806</v>
      </c>
      <c r="C5179" s="191" t="s">
        <v>7172</v>
      </c>
      <c r="E5179" t="s">
        <v>7173</v>
      </c>
      <c r="F5179" t="s">
        <v>2548</v>
      </c>
      <c r="G5179" t="s">
        <v>375</v>
      </c>
      <c r="H5179">
        <v>1950</v>
      </c>
      <c r="J5179" t="s">
        <v>22634</v>
      </c>
      <c r="K5179" s="132" t="str">
        <f>IFERROR(IFERROR(INDEX(Кат!$O:$O,MATCH($C5179,Кат!$I:$I,0)),INDEX(Торг!$L:$L,MATCH($C5179,Торг!$I:$I,0))),"")</f>
        <v/>
      </c>
      <c r="L5179" s="132" t="str">
        <f>IFERROR(IFERROR(INDEX(Кат!$A:$A,MATCH($C5179,Кат!$I:$I,0)),INDEX(Торг!$A:$A,MATCH($C5179,Торг!$I:$I,0))),"")</f>
        <v/>
      </c>
      <c r="M5179" s="132" t="str">
        <f>IFERROR(IFERROR(INDEX(Кат!$B:$B,MATCH($C5179,Кат!$I:$I,0)),INDEX(Торг!$B:$B,MATCH($C5179,Торг!$I:$I,0))),"")</f>
        <v/>
      </c>
      <c r="N5179" s="132" t="str">
        <f t="shared" si="80"/>
        <v>REPAX ATR2123-3414000</v>
      </c>
      <c r="O5179" s="132" t="str">
        <f>IFERROR(IFERROR(INDEX(Кат!$B:$B,MATCH($N5179,Кат!$I:$I,0)),INDEX(Торг!$B:$B,MATCH($N5179,Торг!$I:$I,0))),"")</f>
        <v/>
      </c>
    </row>
    <row r="5180" spans="1:15" outlineLevel="1">
      <c r="A5180" t="s">
        <v>17807</v>
      </c>
      <c r="C5180" s="191" t="s">
        <v>7174</v>
      </c>
      <c r="E5180" t="s">
        <v>7175</v>
      </c>
      <c r="F5180" t="s">
        <v>2548</v>
      </c>
      <c r="G5180" t="s">
        <v>399</v>
      </c>
      <c r="H5180">
        <v>280</v>
      </c>
      <c r="J5180" t="s">
        <v>22634</v>
      </c>
      <c r="K5180" s="132" t="str">
        <f>IFERROR(IFERROR(INDEX(Кат!$O:$O,MATCH($C5180,Кат!$I:$I,0)),INDEX(Торг!$L:$L,MATCH($C5180,Торг!$I:$I,0))),"")</f>
        <v/>
      </c>
      <c r="L5180" s="132" t="str">
        <f>IFERROR(IFERROR(INDEX(Кат!$A:$A,MATCH($C5180,Кат!$I:$I,0)),INDEX(Торг!$A:$A,MATCH($C5180,Торг!$I:$I,0))),"")</f>
        <v/>
      </c>
      <c r="M5180" s="132" t="str">
        <f>IFERROR(IFERROR(INDEX(Кат!$B:$B,MATCH($C5180,Кат!$I:$I,0)),INDEX(Торг!$B:$B,MATCH($C5180,Торг!$I:$I,0))),"")</f>
        <v/>
      </c>
      <c r="N5180" s="132" t="str">
        <f t="shared" si="80"/>
        <v>REPAX ATR165006280R</v>
      </c>
      <c r="O5180" s="132" t="str">
        <f>IFERROR(IFERROR(INDEX(Кат!$B:$B,MATCH($N5180,Кат!$I:$I,0)),INDEX(Торг!$B:$B,MATCH($N5180,Торг!$I:$I,0))),"")</f>
        <v/>
      </c>
    </row>
    <row r="5181" spans="1:15" outlineLevel="1">
      <c r="A5181" t="s">
        <v>17808</v>
      </c>
      <c r="C5181" s="191" t="s">
        <v>7176</v>
      </c>
      <c r="E5181" t="s">
        <v>7177</v>
      </c>
      <c r="F5181" t="s">
        <v>2548</v>
      </c>
      <c r="G5181" t="s">
        <v>399</v>
      </c>
      <c r="H5181">
        <v>310</v>
      </c>
      <c r="J5181" t="s">
        <v>22634</v>
      </c>
      <c r="K5181" s="132" t="str">
        <f>IFERROR(IFERROR(INDEX(Кат!$O:$O,MATCH($C5181,Кат!$I:$I,0)),INDEX(Торг!$L:$L,MATCH($C5181,Торг!$I:$I,0))),"")</f>
        <v/>
      </c>
      <c r="L5181" s="132" t="str">
        <f>IFERROR(IFERROR(INDEX(Кат!$A:$A,MATCH($C5181,Кат!$I:$I,0)),INDEX(Торг!$A:$A,MATCH($C5181,Торг!$I:$I,0))),"")</f>
        <v/>
      </c>
      <c r="M5181" s="132" t="str">
        <f>IFERROR(IFERROR(INDEX(Кат!$B:$B,MATCH($C5181,Кат!$I:$I,0)),INDEX(Торг!$B:$B,MATCH($C5181,Торг!$I:$I,0))),"")</f>
        <v/>
      </c>
      <c r="N5181" s="132" t="str">
        <f t="shared" si="80"/>
        <v>REPAX ATR2101-2904192</v>
      </c>
      <c r="O5181" s="132" t="str">
        <f>IFERROR(IFERROR(INDEX(Кат!$B:$B,MATCH($N5181,Кат!$I:$I,0)),INDEX(Торг!$B:$B,MATCH($N5181,Торг!$I:$I,0))),"")</f>
        <v/>
      </c>
    </row>
    <row r="5182" spans="1:15" outlineLevel="1">
      <c r="A5182" t="s">
        <v>17809</v>
      </c>
      <c r="C5182" s="191" t="s">
        <v>7178</v>
      </c>
      <c r="E5182" t="s">
        <v>7179</v>
      </c>
      <c r="F5182" t="s">
        <v>2548</v>
      </c>
      <c r="G5182" t="s">
        <v>399</v>
      </c>
      <c r="H5182">
        <v>265</v>
      </c>
      <c r="J5182" t="s">
        <v>22634</v>
      </c>
      <c r="K5182" s="132" t="str">
        <f>IFERROR(IFERROR(INDEX(Кат!$O:$O,MATCH($C5182,Кат!$I:$I,0)),INDEX(Торг!$L:$L,MATCH($C5182,Торг!$I:$I,0))),"")</f>
        <v/>
      </c>
      <c r="L5182" s="132" t="str">
        <f>IFERROR(IFERROR(INDEX(Кат!$A:$A,MATCH($C5182,Кат!$I:$I,0)),INDEX(Торг!$A:$A,MATCH($C5182,Торг!$I:$I,0))),"")</f>
        <v/>
      </c>
      <c r="M5182" s="132" t="str">
        <f>IFERROR(IFERROR(INDEX(Кат!$B:$B,MATCH($C5182,Кат!$I:$I,0)),INDEX(Торг!$B:$B,MATCH($C5182,Торг!$I:$I,0))),"")</f>
        <v/>
      </c>
      <c r="N5182" s="132" t="str">
        <f t="shared" si="80"/>
        <v>REPAX ATR2101-2904192C</v>
      </c>
      <c r="O5182" s="132" t="str">
        <f>IFERROR(IFERROR(INDEX(Кат!$B:$B,MATCH($N5182,Кат!$I:$I,0)),INDEX(Торг!$B:$B,MATCH($N5182,Торг!$I:$I,0))),"")</f>
        <v/>
      </c>
    </row>
    <row r="5183" spans="1:15" outlineLevel="1">
      <c r="A5183" t="s">
        <v>17810</v>
      </c>
      <c r="C5183" s="191" t="s">
        <v>7180</v>
      </c>
      <c r="E5183" t="s">
        <v>7181</v>
      </c>
      <c r="F5183" t="s">
        <v>2548</v>
      </c>
      <c r="G5183" t="s">
        <v>399</v>
      </c>
      <c r="H5183">
        <v>310</v>
      </c>
      <c r="J5183" t="s">
        <v>22634</v>
      </c>
      <c r="K5183" s="132" t="str">
        <f>IFERROR(IFERROR(INDEX(Кат!$O:$O,MATCH($C5183,Кат!$I:$I,0)),INDEX(Торг!$L:$L,MATCH($C5183,Торг!$I:$I,0))),"")</f>
        <v/>
      </c>
      <c r="L5183" s="132" t="str">
        <f>IFERROR(IFERROR(INDEX(Кат!$A:$A,MATCH($C5183,Кат!$I:$I,0)),INDEX(Торг!$A:$A,MATCH($C5183,Торг!$I:$I,0))),"")</f>
        <v/>
      </c>
      <c r="M5183" s="132" t="str">
        <f>IFERROR(IFERROR(INDEX(Кат!$B:$B,MATCH($C5183,Кат!$I:$I,0)),INDEX(Торг!$B:$B,MATCH($C5183,Торг!$I:$I,0))),"")</f>
        <v/>
      </c>
      <c r="N5183" s="132" t="str">
        <f t="shared" si="80"/>
        <v>REPAX ATR2101-2904082</v>
      </c>
      <c r="O5183" s="132" t="str">
        <f>IFERROR(IFERROR(INDEX(Кат!$B:$B,MATCH($N5183,Кат!$I:$I,0)),INDEX(Торг!$B:$B,MATCH($N5183,Торг!$I:$I,0))),"")</f>
        <v/>
      </c>
    </row>
    <row r="5184" spans="1:15" outlineLevel="1">
      <c r="A5184" t="s">
        <v>17811</v>
      </c>
      <c r="C5184" s="191" t="s">
        <v>7182</v>
      </c>
      <c r="E5184" t="s">
        <v>7183</v>
      </c>
      <c r="F5184" t="s">
        <v>2548</v>
      </c>
      <c r="G5184" t="s">
        <v>399</v>
      </c>
      <c r="H5184">
        <v>310</v>
      </c>
      <c r="J5184" t="s">
        <v>22634</v>
      </c>
      <c r="K5184" s="132" t="str">
        <f>IFERROR(IFERROR(INDEX(Кат!$O:$O,MATCH($C5184,Кат!$I:$I,0)),INDEX(Торг!$L:$L,MATCH($C5184,Торг!$I:$I,0))),"")</f>
        <v/>
      </c>
      <c r="L5184" s="132" t="str">
        <f>IFERROR(IFERROR(INDEX(Кат!$A:$A,MATCH($C5184,Кат!$I:$I,0)),INDEX(Торг!$A:$A,MATCH($C5184,Торг!$I:$I,0))),"")</f>
        <v/>
      </c>
      <c r="M5184" s="132" t="str">
        <f>IFERROR(IFERROR(INDEX(Кат!$B:$B,MATCH($C5184,Кат!$I:$I,0)),INDEX(Торг!$B:$B,MATCH($C5184,Торг!$I:$I,0))),"")</f>
        <v/>
      </c>
      <c r="N5184" s="132" t="str">
        <f t="shared" si="80"/>
        <v>REPAX ATR2108-2904192</v>
      </c>
      <c r="O5184" s="132" t="str">
        <f>IFERROR(IFERROR(INDEX(Кат!$B:$B,MATCH($N5184,Кат!$I:$I,0)),INDEX(Торг!$B:$B,MATCH($N5184,Торг!$I:$I,0))),"")</f>
        <v/>
      </c>
    </row>
    <row r="5185" spans="1:15" outlineLevel="1">
      <c r="A5185" t="s">
        <v>17812</v>
      </c>
      <c r="C5185" s="191" t="s">
        <v>7184</v>
      </c>
      <c r="E5185" t="s">
        <v>7185</v>
      </c>
      <c r="F5185" t="s">
        <v>2548</v>
      </c>
      <c r="G5185" t="s">
        <v>399</v>
      </c>
      <c r="H5185">
        <v>270</v>
      </c>
      <c r="J5185" t="s">
        <v>22634</v>
      </c>
      <c r="K5185" s="132" t="str">
        <f>IFERROR(IFERROR(INDEX(Кат!$O:$O,MATCH($C5185,Кат!$I:$I,0)),INDEX(Торг!$L:$L,MATCH($C5185,Торг!$I:$I,0))),"")</f>
        <v/>
      </c>
      <c r="L5185" s="132" t="str">
        <f>IFERROR(IFERROR(INDEX(Кат!$A:$A,MATCH($C5185,Кат!$I:$I,0)),INDEX(Торг!$A:$A,MATCH($C5185,Торг!$I:$I,0))),"")</f>
        <v/>
      </c>
      <c r="M5185" s="132" t="str">
        <f>IFERROR(IFERROR(INDEX(Кат!$B:$B,MATCH($C5185,Кат!$I:$I,0)),INDEX(Торг!$B:$B,MATCH($C5185,Торг!$I:$I,0))),"")</f>
        <v/>
      </c>
      <c r="N5185" s="132" t="str">
        <f t="shared" si="80"/>
        <v>REPAX ATR2108-2904192C</v>
      </c>
      <c r="O5185" s="132" t="str">
        <f>IFERROR(IFERROR(INDEX(Кат!$B:$B,MATCH($N5185,Кат!$I:$I,0)),INDEX(Торг!$B:$B,MATCH($N5185,Торг!$I:$I,0))),"")</f>
        <v/>
      </c>
    </row>
    <row r="5186" spans="1:15" outlineLevel="1">
      <c r="A5186" t="s">
        <v>17813</v>
      </c>
      <c r="C5186" s="191" t="s">
        <v>7186</v>
      </c>
      <c r="E5186" t="s">
        <v>7187</v>
      </c>
      <c r="F5186" t="s">
        <v>2548</v>
      </c>
      <c r="G5186" t="s">
        <v>399</v>
      </c>
      <c r="H5186">
        <v>360</v>
      </c>
      <c r="J5186" t="s">
        <v>22634</v>
      </c>
      <c r="K5186" s="132" t="str">
        <f>IFERROR(IFERROR(INDEX(Кат!$O:$O,MATCH($C5186,Кат!$I:$I,0)),INDEX(Торг!$L:$L,MATCH($C5186,Торг!$I:$I,0))),"")</f>
        <v/>
      </c>
      <c r="L5186" s="132" t="str">
        <f>IFERROR(IFERROR(INDEX(Кат!$A:$A,MATCH($C5186,Кат!$I:$I,0)),INDEX(Торг!$A:$A,MATCH($C5186,Торг!$I:$I,0))),"")</f>
        <v/>
      </c>
      <c r="M5186" s="132" t="str">
        <f>IFERROR(IFERROR(INDEX(Кат!$B:$B,MATCH($C5186,Кат!$I:$I,0)),INDEX(Торг!$B:$B,MATCH($C5186,Торг!$I:$I,0))),"")</f>
        <v/>
      </c>
      <c r="N5186" s="132" t="str">
        <f t="shared" si="80"/>
        <v>REPAX ATR2110-2904192</v>
      </c>
      <c r="O5186" s="132" t="str">
        <f>IFERROR(IFERROR(INDEX(Кат!$B:$B,MATCH($N5186,Кат!$I:$I,0)),INDEX(Торг!$B:$B,MATCH($N5186,Торг!$I:$I,0))),"")</f>
        <v/>
      </c>
    </row>
    <row r="5187" spans="1:15" outlineLevel="1">
      <c r="A5187" t="s">
        <v>17814</v>
      </c>
      <c r="C5187" s="191" t="s">
        <v>7188</v>
      </c>
      <c r="E5187" t="s">
        <v>7189</v>
      </c>
      <c r="F5187" t="s">
        <v>2548</v>
      </c>
      <c r="G5187" t="s">
        <v>399</v>
      </c>
      <c r="H5187">
        <v>450</v>
      </c>
      <c r="J5187" t="s">
        <v>22634</v>
      </c>
      <c r="K5187" s="132" t="str">
        <f>IFERROR(IFERROR(INDEX(Кат!$O:$O,MATCH($C5187,Кат!$I:$I,0)),INDEX(Торг!$L:$L,MATCH($C5187,Торг!$I:$I,0))),"")</f>
        <v/>
      </c>
      <c r="L5187" s="132" t="str">
        <f>IFERROR(IFERROR(INDEX(Кат!$A:$A,MATCH($C5187,Кат!$I:$I,0)),INDEX(Торг!$A:$A,MATCH($C5187,Торг!$I:$I,0))),"")</f>
        <v/>
      </c>
      <c r="M5187" s="132" t="str">
        <f>IFERROR(IFERROR(INDEX(Кат!$B:$B,MATCH($C5187,Кат!$I:$I,0)),INDEX(Торг!$B:$B,MATCH($C5187,Торг!$I:$I,0))),"")</f>
        <v/>
      </c>
      <c r="N5187" s="132" t="str">
        <f t="shared" si="80"/>
        <v>REPAX ATR2123-2904192</v>
      </c>
      <c r="O5187" s="132" t="str">
        <f>IFERROR(IFERROR(INDEX(Кат!$B:$B,MATCH($N5187,Кат!$I:$I,0)),INDEX(Торг!$B:$B,MATCH($N5187,Торг!$I:$I,0))),"")</f>
        <v/>
      </c>
    </row>
    <row r="5188" spans="1:15" outlineLevel="1">
      <c r="A5188" t="s">
        <v>30264</v>
      </c>
      <c r="C5188" s="191"/>
      <c r="E5188" t="s">
        <v>30265</v>
      </c>
      <c r="J5188" t="s">
        <v>22634</v>
      </c>
      <c r="K5188" s="132" t="str">
        <f>IFERROR(IFERROR(INDEX(Кат!$O:$O,MATCH($C5188,Кат!$I:$I,0)),INDEX(Торг!$L:$L,MATCH($C5188,Торг!$I:$I,0))),"")</f>
        <v/>
      </c>
      <c r="L5188" s="132" t="str">
        <f>IFERROR(IFERROR(INDEX(Кат!$A:$A,MATCH($C5188,Кат!$I:$I,0)),INDEX(Торг!$A:$A,MATCH($C5188,Торг!$I:$I,0))),"")</f>
        <v/>
      </c>
      <c r="M5188" s="132" t="str">
        <f>IFERROR(IFERROR(INDEX(Кат!$B:$B,MATCH($C5188,Кат!$I:$I,0)),INDEX(Торг!$B:$B,MATCH($C5188,Торг!$I:$I,0))),"")</f>
        <v/>
      </c>
      <c r="N5188" s="132" t="str">
        <f t="shared" si="80"/>
        <v xml:space="preserve"> </v>
      </c>
      <c r="O5188" s="132" t="str">
        <f>IFERROR(IFERROR(INDEX(Кат!$B:$B,MATCH($N5188,Кат!$I:$I,0)),INDEX(Торг!$B:$B,MATCH($N5188,Торг!$I:$I,0))),"")</f>
        <v/>
      </c>
    </row>
    <row r="5189" spans="1:15" outlineLevel="1">
      <c r="A5189" t="s">
        <v>30266</v>
      </c>
      <c r="C5189" s="191" t="s">
        <v>30267</v>
      </c>
      <c r="E5189" t="s">
        <v>30268</v>
      </c>
      <c r="F5189" t="s">
        <v>30265</v>
      </c>
      <c r="G5189" t="s">
        <v>399</v>
      </c>
      <c r="H5189">
        <v>1500</v>
      </c>
      <c r="J5189" t="s">
        <v>22634</v>
      </c>
      <c r="K5189" s="132" t="str">
        <f>IFERROR(IFERROR(INDEX(Кат!$O:$O,MATCH($C5189,Кат!$I:$I,0)),INDEX(Торг!$L:$L,MATCH($C5189,Торг!$I:$I,0))),"")</f>
        <v/>
      </c>
      <c r="L5189" s="132" t="str">
        <f>IFERROR(IFERROR(INDEX(Кат!$A:$A,MATCH($C5189,Кат!$I:$I,0)),INDEX(Торг!$A:$A,MATCH($C5189,Торг!$I:$I,0))),"")</f>
        <v/>
      </c>
      <c r="M5189" s="132" t="str">
        <f>IFERROR(IFERROR(INDEX(Кат!$B:$B,MATCH($C5189,Кат!$I:$I,0)),INDEX(Торг!$B:$B,MATCH($C5189,Торг!$I:$I,0))),"")</f>
        <v/>
      </c>
      <c r="N5189" s="132" t="str">
        <f t="shared" si="80"/>
        <v>ROCKET 518ААААА</v>
      </c>
      <c r="O5189" s="132" t="str">
        <f>IFERROR(IFERROR(INDEX(Кат!$B:$B,MATCH($N5189,Кат!$I:$I,0)),INDEX(Торг!$B:$B,MATCH($N5189,Торг!$I:$I,0))),"")</f>
        <v/>
      </c>
    </row>
    <row r="5190" spans="1:15" outlineLevel="1">
      <c r="A5190" t="s">
        <v>24193</v>
      </c>
      <c r="C5190" s="191"/>
      <c r="E5190" t="s">
        <v>24194</v>
      </c>
      <c r="J5190" t="s">
        <v>22634</v>
      </c>
      <c r="K5190" s="132" t="str">
        <f>IFERROR(IFERROR(INDEX(Кат!$O:$O,MATCH($C5190,Кат!$I:$I,0)),INDEX(Торг!$L:$L,MATCH($C5190,Торг!$I:$I,0))),"")</f>
        <v/>
      </c>
      <c r="L5190" s="132" t="str">
        <f>IFERROR(IFERROR(INDEX(Кат!$A:$A,MATCH($C5190,Кат!$I:$I,0)),INDEX(Торг!$A:$A,MATCH($C5190,Торг!$I:$I,0))),"")</f>
        <v/>
      </c>
      <c r="M5190" s="132" t="str">
        <f>IFERROR(IFERROR(INDEX(Кат!$B:$B,MATCH($C5190,Кат!$I:$I,0)),INDEX(Торг!$B:$B,MATCH($C5190,Торг!$I:$I,0))),"")</f>
        <v/>
      </c>
      <c r="N5190" s="132" t="str">
        <f t="shared" si="80"/>
        <v xml:space="preserve"> </v>
      </c>
      <c r="O5190" s="132" t="str">
        <f>IFERROR(IFERROR(INDEX(Кат!$B:$B,MATCH($N5190,Кат!$I:$I,0)),INDEX(Торг!$B:$B,MATCH($N5190,Торг!$I:$I,0))),"")</f>
        <v/>
      </c>
    </row>
    <row r="5191" spans="1:15" outlineLevel="1">
      <c r="A5191" t="s">
        <v>32997</v>
      </c>
      <c r="C5191" s="191">
        <v>20146</v>
      </c>
      <c r="E5191" t="s">
        <v>32998</v>
      </c>
      <c r="F5191" t="s">
        <v>2562</v>
      </c>
      <c r="G5191" t="s">
        <v>399</v>
      </c>
      <c r="H5191">
        <v>550</v>
      </c>
      <c r="J5191" t="s">
        <v>22634</v>
      </c>
      <c r="K5191" s="132" t="str">
        <f>IFERROR(IFERROR(INDEX(Кат!$O:$O,MATCH($C5191,Кат!$I:$I,0)),INDEX(Торг!$L:$L,MATCH($C5191,Торг!$I:$I,0))),"")</f>
        <v/>
      </c>
      <c r="L5191" s="132" t="str">
        <f>IFERROR(IFERROR(INDEX(Кат!$A:$A,MATCH($C5191,Кат!$I:$I,0)),INDEX(Торг!$A:$A,MATCH($C5191,Торг!$I:$I,0))),"")</f>
        <v/>
      </c>
      <c r="M5191" s="132" t="str">
        <f>IFERROR(IFERROR(INDEX(Кат!$B:$B,MATCH($C5191,Кат!$I:$I,0)),INDEX(Торг!$B:$B,MATCH($C5191,Торг!$I:$I,0))),"")</f>
        <v/>
      </c>
      <c r="N5191" s="132" t="str">
        <f t="shared" si="80"/>
        <v>ROSTECO 20146</v>
      </c>
      <c r="O5191" s="132" t="str">
        <f>IFERROR(IFERROR(INDEX(Кат!$B:$B,MATCH($N5191,Кат!$I:$I,0)),INDEX(Торг!$B:$B,MATCH($N5191,Торг!$I:$I,0))),"")</f>
        <v/>
      </c>
    </row>
    <row r="5192" spans="1:15" outlineLevel="1">
      <c r="A5192" t="s">
        <v>32999</v>
      </c>
      <c r="C5192" s="191">
        <v>20203</v>
      </c>
      <c r="E5192" t="s">
        <v>33000</v>
      </c>
      <c r="F5192" t="s">
        <v>2562</v>
      </c>
      <c r="G5192" t="s">
        <v>399</v>
      </c>
      <c r="H5192">
        <v>550</v>
      </c>
      <c r="J5192" t="s">
        <v>22634</v>
      </c>
      <c r="K5192" s="132" t="str">
        <f>IFERROR(IFERROR(INDEX(Кат!$O:$O,MATCH($C5192,Кат!$I:$I,0)),INDEX(Торг!$L:$L,MATCH($C5192,Торг!$I:$I,0))),"")</f>
        <v/>
      </c>
      <c r="L5192" s="132" t="str">
        <f>IFERROR(IFERROR(INDEX(Кат!$A:$A,MATCH($C5192,Кат!$I:$I,0)),INDEX(Торг!$A:$A,MATCH($C5192,Торг!$I:$I,0))),"")</f>
        <v/>
      </c>
      <c r="M5192" s="132" t="str">
        <f>IFERROR(IFERROR(INDEX(Кат!$B:$B,MATCH($C5192,Кат!$I:$I,0)),INDEX(Торг!$B:$B,MATCH($C5192,Торг!$I:$I,0))),"")</f>
        <v/>
      </c>
      <c r="N5192" s="132" t="str">
        <f t="shared" ref="N5192:N5255" si="81">_xlfn.CONCAT(F5192," ",C5192)</f>
        <v>ROSTECO 20203</v>
      </c>
      <c r="O5192" s="132" t="str">
        <f>IFERROR(IFERROR(INDEX(Кат!$B:$B,MATCH($N5192,Кат!$I:$I,0)),INDEX(Торг!$B:$B,MATCH($N5192,Торг!$I:$I,0))),"")</f>
        <v/>
      </c>
    </row>
    <row r="5193" spans="1:15" outlineLevel="1">
      <c r="A5193" t="s">
        <v>17815</v>
      </c>
      <c r="C5193" s="191">
        <v>20098</v>
      </c>
      <c r="E5193" t="s">
        <v>2561</v>
      </c>
      <c r="F5193" t="s">
        <v>2562</v>
      </c>
      <c r="G5193" t="s">
        <v>399</v>
      </c>
      <c r="H5193">
        <v>460</v>
      </c>
      <c r="J5193" t="s">
        <v>22634</v>
      </c>
      <c r="K5193" s="132" t="str">
        <f>IFERROR(IFERROR(INDEX(Кат!$O:$O,MATCH($C5193,Кат!$I:$I,0)),INDEX(Торг!$L:$L,MATCH($C5193,Торг!$I:$I,0))),"")</f>
        <v/>
      </c>
      <c r="L5193" s="132" t="str">
        <f>IFERROR(IFERROR(INDEX(Кат!$A:$A,MATCH($C5193,Кат!$I:$I,0)),INDEX(Торг!$A:$A,MATCH($C5193,Торг!$I:$I,0))),"")</f>
        <v/>
      </c>
      <c r="M5193" s="132" t="str">
        <f>IFERROR(IFERROR(INDEX(Кат!$B:$B,MATCH($C5193,Кат!$I:$I,0)),INDEX(Торг!$B:$B,MATCH($C5193,Торг!$I:$I,0))),"")</f>
        <v/>
      </c>
      <c r="N5193" s="132" t="str">
        <f t="shared" si="81"/>
        <v>ROSTECO 20098</v>
      </c>
      <c r="O5193" s="132" t="str">
        <f>IFERROR(IFERROR(INDEX(Кат!$B:$B,MATCH($N5193,Кат!$I:$I,0)),INDEX(Торг!$B:$B,MATCH($N5193,Торг!$I:$I,0))),"")</f>
        <v/>
      </c>
    </row>
    <row r="5194" spans="1:15" outlineLevel="1">
      <c r="A5194" t="s">
        <v>17816</v>
      </c>
      <c r="C5194" s="191">
        <v>20294</v>
      </c>
      <c r="E5194" t="s">
        <v>7190</v>
      </c>
      <c r="F5194" t="s">
        <v>2562</v>
      </c>
      <c r="G5194" t="s">
        <v>399</v>
      </c>
      <c r="H5194">
        <v>1300</v>
      </c>
      <c r="J5194" t="s">
        <v>22634</v>
      </c>
      <c r="K5194" s="132" t="str">
        <f>IFERROR(IFERROR(INDEX(Кат!$O:$O,MATCH($C5194,Кат!$I:$I,0)),INDEX(Торг!$L:$L,MATCH($C5194,Торг!$I:$I,0))),"")</f>
        <v>шпак</v>
      </c>
      <c r="L5194" s="132">
        <f>IFERROR(IFERROR(INDEX(Кат!$A:$A,MATCH($C5194,Кат!$I:$I,0)),INDEX(Торг!$A:$A,MATCH($C5194,Торг!$I:$I,0))),"")</f>
        <v>181615</v>
      </c>
      <c r="M5194" s="132">
        <f>IFERROR(IFERROR(INDEX(Кат!$B:$B,MATCH($C5194,Кат!$I:$I,0)),INDEX(Торг!$B:$B,MATCH($C5194,Торг!$I:$I,0))),"")</f>
        <v>29650</v>
      </c>
      <c r="N5194" s="132" t="str">
        <f t="shared" si="81"/>
        <v>ROSTECO 20294</v>
      </c>
      <c r="O5194" s="132" t="str">
        <f>IFERROR(IFERROR(INDEX(Кат!$B:$B,MATCH($N5194,Кат!$I:$I,0)),INDEX(Торг!$B:$B,MATCH($N5194,Торг!$I:$I,0))),"")</f>
        <v/>
      </c>
    </row>
    <row r="5195" spans="1:15" outlineLevel="1">
      <c r="A5195" t="s">
        <v>17817</v>
      </c>
      <c r="C5195" s="191">
        <v>21349</v>
      </c>
      <c r="E5195" t="s">
        <v>14636</v>
      </c>
      <c r="F5195" t="s">
        <v>2562</v>
      </c>
      <c r="G5195" t="s">
        <v>399</v>
      </c>
      <c r="H5195">
        <v>750</v>
      </c>
      <c r="J5195" t="s">
        <v>22634</v>
      </c>
      <c r="K5195" s="132" t="str">
        <f>IFERROR(IFERROR(INDEX(Кат!$O:$O,MATCH($C5195,Кат!$I:$I,0)),INDEX(Торг!$L:$L,MATCH($C5195,Торг!$I:$I,0))),"")</f>
        <v/>
      </c>
      <c r="L5195" s="132" t="str">
        <f>IFERROR(IFERROR(INDEX(Кат!$A:$A,MATCH($C5195,Кат!$I:$I,0)),INDEX(Торг!$A:$A,MATCH($C5195,Торг!$I:$I,0))),"")</f>
        <v/>
      </c>
      <c r="M5195" s="132" t="str">
        <f>IFERROR(IFERROR(INDEX(Кат!$B:$B,MATCH($C5195,Кат!$I:$I,0)),INDEX(Торг!$B:$B,MATCH($C5195,Торг!$I:$I,0))),"")</f>
        <v/>
      </c>
      <c r="N5195" s="132" t="str">
        <f t="shared" si="81"/>
        <v>ROSTECO 21349</v>
      </c>
      <c r="O5195" s="132" t="str">
        <f>IFERROR(IFERROR(INDEX(Кат!$B:$B,MATCH($N5195,Кат!$I:$I,0)),INDEX(Торг!$B:$B,MATCH($N5195,Торг!$I:$I,0))),"")</f>
        <v/>
      </c>
    </row>
    <row r="5196" spans="1:15" outlineLevel="1">
      <c r="A5196" t="s">
        <v>17818</v>
      </c>
      <c r="C5196" s="191">
        <v>20090</v>
      </c>
      <c r="E5196" t="s">
        <v>7191</v>
      </c>
      <c r="F5196" t="s">
        <v>2562</v>
      </c>
      <c r="G5196" t="s">
        <v>399</v>
      </c>
      <c r="H5196">
        <v>1400</v>
      </c>
      <c r="J5196" t="s">
        <v>22634</v>
      </c>
      <c r="K5196" s="132" t="str">
        <f>IFERROR(IFERROR(INDEX(Кат!$O:$O,MATCH($C5196,Кат!$I:$I,0)),INDEX(Торг!$L:$L,MATCH($C5196,Торг!$I:$I,0))),"")</f>
        <v>шпак</v>
      </c>
      <c r="L5196" s="132">
        <f>IFERROR(IFERROR(INDEX(Кат!$A:$A,MATCH($C5196,Кат!$I:$I,0)),INDEX(Торг!$A:$A,MATCH($C5196,Торг!$I:$I,0))),"")</f>
        <v>181630</v>
      </c>
      <c r="M5196" s="132">
        <f>IFERROR(IFERROR(INDEX(Кат!$B:$B,MATCH($C5196,Кат!$I:$I,0)),INDEX(Торг!$B:$B,MATCH($C5196,Торг!$I:$I,0))),"")</f>
        <v>29661</v>
      </c>
      <c r="N5196" s="132" t="str">
        <f t="shared" si="81"/>
        <v>ROSTECO 20090</v>
      </c>
      <c r="O5196" s="132" t="str">
        <f>IFERROR(IFERROR(INDEX(Кат!$B:$B,MATCH($N5196,Кат!$I:$I,0)),INDEX(Торг!$B:$B,MATCH($N5196,Торг!$I:$I,0))),"")</f>
        <v/>
      </c>
    </row>
    <row r="5197" spans="1:15" outlineLevel="1">
      <c r="A5197" t="s">
        <v>17819</v>
      </c>
      <c r="C5197" s="191">
        <v>20089</v>
      </c>
      <c r="E5197" t="s">
        <v>7192</v>
      </c>
      <c r="F5197" t="s">
        <v>2562</v>
      </c>
      <c r="G5197" t="s">
        <v>399</v>
      </c>
      <c r="H5197">
        <v>1400</v>
      </c>
      <c r="J5197" t="s">
        <v>22634</v>
      </c>
      <c r="K5197" s="132" t="str">
        <f>IFERROR(IFERROR(INDEX(Кат!$O:$O,MATCH($C5197,Кат!$I:$I,0)),INDEX(Торг!$L:$L,MATCH($C5197,Торг!$I:$I,0))),"")</f>
        <v/>
      </c>
      <c r="L5197" s="132" t="str">
        <f>IFERROR(IFERROR(INDEX(Кат!$A:$A,MATCH($C5197,Кат!$I:$I,0)),INDEX(Торг!$A:$A,MATCH($C5197,Торг!$I:$I,0))),"")</f>
        <v/>
      </c>
      <c r="M5197" s="132" t="str">
        <f>IFERROR(IFERROR(INDEX(Кат!$B:$B,MATCH($C5197,Кат!$I:$I,0)),INDEX(Торг!$B:$B,MATCH($C5197,Торг!$I:$I,0))),"")</f>
        <v/>
      </c>
      <c r="N5197" s="132" t="str">
        <f t="shared" si="81"/>
        <v>ROSTECO 20089</v>
      </c>
      <c r="O5197" s="132" t="str">
        <f>IFERROR(IFERROR(INDEX(Кат!$B:$B,MATCH($N5197,Кат!$I:$I,0)),INDEX(Торг!$B:$B,MATCH($N5197,Торг!$I:$I,0))),"")</f>
        <v/>
      </c>
    </row>
    <row r="5198" spans="1:15" outlineLevel="1">
      <c r="A5198" t="s">
        <v>17820</v>
      </c>
      <c r="C5198" s="191">
        <v>20296</v>
      </c>
      <c r="E5198" t="s">
        <v>7193</v>
      </c>
      <c r="F5198" t="s">
        <v>2562</v>
      </c>
      <c r="G5198" t="s">
        <v>399</v>
      </c>
      <c r="H5198">
        <v>4650</v>
      </c>
      <c r="J5198" t="s">
        <v>22634</v>
      </c>
      <c r="K5198" s="132" t="str">
        <f>IFERROR(IFERROR(INDEX(Кат!$O:$O,MATCH($C5198,Кат!$I:$I,0)),INDEX(Торг!$L:$L,MATCH($C5198,Торг!$I:$I,0))),"")</f>
        <v>шпак</v>
      </c>
      <c r="L5198" s="132">
        <f>IFERROR(IFERROR(INDEX(Кат!$A:$A,MATCH($C5198,Кат!$I:$I,0)),INDEX(Торг!$A:$A,MATCH($C5198,Торг!$I:$I,0))),"")</f>
        <v>181640</v>
      </c>
      <c r="M5198" s="132">
        <f>IFERROR(IFERROR(INDEX(Кат!$B:$B,MATCH($C5198,Кат!$I:$I,0)),INDEX(Торг!$B:$B,MATCH($C5198,Торг!$I:$I,0))),"")</f>
        <v>29668</v>
      </c>
      <c r="N5198" s="132" t="str">
        <f t="shared" si="81"/>
        <v>ROSTECO 20296</v>
      </c>
      <c r="O5198" s="132" t="str">
        <f>IFERROR(IFERROR(INDEX(Кат!$B:$B,MATCH($N5198,Кат!$I:$I,0)),INDEX(Торг!$B:$B,MATCH($N5198,Торг!$I:$I,0))),"")</f>
        <v/>
      </c>
    </row>
    <row r="5199" spans="1:15" outlineLevel="1">
      <c r="A5199" t="s">
        <v>17821</v>
      </c>
      <c r="C5199" s="191">
        <v>20407</v>
      </c>
      <c r="E5199" t="s">
        <v>7194</v>
      </c>
      <c r="F5199" t="s">
        <v>2562</v>
      </c>
      <c r="G5199" t="s">
        <v>399</v>
      </c>
      <c r="H5199">
        <v>290</v>
      </c>
      <c r="J5199" t="s">
        <v>22634</v>
      </c>
      <c r="K5199" s="132" t="str">
        <f>IFERROR(IFERROR(INDEX(Кат!$O:$O,MATCH($C5199,Кат!$I:$I,0)),INDEX(Торг!$L:$L,MATCH($C5199,Торг!$I:$I,0))),"")</f>
        <v>шпак</v>
      </c>
      <c r="L5199" s="132">
        <f>IFERROR(IFERROR(INDEX(Кат!$A:$A,MATCH($C5199,Кат!$I:$I,0)),INDEX(Торг!$A:$A,MATCH($C5199,Торг!$I:$I,0))),"")</f>
        <v>186703</v>
      </c>
      <c r="M5199" s="132">
        <f>IFERROR(IFERROR(INDEX(Кат!$B:$B,MATCH($C5199,Кат!$I:$I,0)),INDEX(Торг!$B:$B,MATCH($C5199,Торг!$I:$I,0))),"")</f>
        <v>29673</v>
      </c>
      <c r="N5199" s="132" t="str">
        <f t="shared" si="81"/>
        <v>ROSTECO 20407</v>
      </c>
      <c r="O5199" s="132" t="str">
        <f>IFERROR(IFERROR(INDEX(Кат!$B:$B,MATCH($N5199,Кат!$I:$I,0)),INDEX(Торг!$B:$B,MATCH($N5199,Торг!$I:$I,0))),"")</f>
        <v/>
      </c>
    </row>
    <row r="5200" spans="1:15" outlineLevel="1">
      <c r="A5200" t="s">
        <v>17822</v>
      </c>
      <c r="C5200" s="191">
        <v>20308</v>
      </c>
      <c r="E5200" t="s">
        <v>7195</v>
      </c>
      <c r="F5200" t="s">
        <v>2562</v>
      </c>
      <c r="G5200" t="s">
        <v>399</v>
      </c>
      <c r="H5200">
        <v>290</v>
      </c>
      <c r="J5200" t="s">
        <v>22634</v>
      </c>
      <c r="K5200" s="132" t="str">
        <f>IFERROR(IFERROR(INDEX(Кат!$O:$O,MATCH($C5200,Кат!$I:$I,0)),INDEX(Торг!$L:$L,MATCH($C5200,Торг!$I:$I,0))),"")</f>
        <v/>
      </c>
      <c r="L5200" s="132" t="str">
        <f>IFERROR(IFERROR(INDEX(Кат!$A:$A,MATCH($C5200,Кат!$I:$I,0)),INDEX(Торг!$A:$A,MATCH($C5200,Торг!$I:$I,0))),"")</f>
        <v/>
      </c>
      <c r="M5200" s="132" t="str">
        <f>IFERROR(IFERROR(INDEX(Кат!$B:$B,MATCH($C5200,Кат!$I:$I,0)),INDEX(Торг!$B:$B,MATCH($C5200,Торг!$I:$I,0))),"")</f>
        <v/>
      </c>
      <c r="N5200" s="132" t="str">
        <f t="shared" si="81"/>
        <v>ROSTECO 20308</v>
      </c>
      <c r="O5200" s="132" t="str">
        <f>IFERROR(IFERROR(INDEX(Кат!$B:$B,MATCH($N5200,Кат!$I:$I,0)),INDEX(Торг!$B:$B,MATCH($N5200,Торг!$I:$I,0))),"")</f>
        <v/>
      </c>
    </row>
    <row r="5201" spans="1:15" outlineLevel="1">
      <c r="A5201" t="s">
        <v>17823</v>
      </c>
      <c r="C5201" s="191">
        <v>20693</v>
      </c>
      <c r="E5201" t="s">
        <v>7196</v>
      </c>
      <c r="F5201" t="s">
        <v>2562</v>
      </c>
      <c r="G5201" t="s">
        <v>399</v>
      </c>
      <c r="H5201">
        <v>800</v>
      </c>
      <c r="J5201" t="s">
        <v>22634</v>
      </c>
      <c r="K5201" s="132" t="str">
        <f>IFERROR(IFERROR(INDEX(Кат!$O:$O,MATCH($C5201,Кат!$I:$I,0)),INDEX(Торг!$L:$L,MATCH($C5201,Торг!$I:$I,0))),"")</f>
        <v>шпак</v>
      </c>
      <c r="L5201" s="132">
        <f>IFERROR(IFERROR(INDEX(Кат!$A:$A,MATCH($C5201,Кат!$I:$I,0)),INDEX(Торг!$A:$A,MATCH($C5201,Торг!$I:$I,0))),"")</f>
        <v>186719</v>
      </c>
      <c r="M5201" s="132">
        <f>IFERROR(IFERROR(INDEX(Кат!$B:$B,MATCH($C5201,Кат!$I:$I,0)),INDEX(Торг!$B:$B,MATCH($C5201,Торг!$I:$I,0))),"")</f>
        <v>29676</v>
      </c>
      <c r="N5201" s="132" t="str">
        <f t="shared" si="81"/>
        <v>ROSTECO 20693</v>
      </c>
      <c r="O5201" s="132" t="str">
        <f>IFERROR(IFERROR(INDEX(Кат!$B:$B,MATCH($N5201,Кат!$I:$I,0)),INDEX(Торг!$B:$B,MATCH($N5201,Торг!$I:$I,0))),"")</f>
        <v/>
      </c>
    </row>
    <row r="5202" spans="1:15" outlineLevel="1">
      <c r="A5202" t="s">
        <v>17824</v>
      </c>
      <c r="C5202" s="191">
        <v>20329</v>
      </c>
      <c r="E5202" t="s">
        <v>7197</v>
      </c>
      <c r="F5202" t="s">
        <v>2562</v>
      </c>
      <c r="G5202" t="s">
        <v>375</v>
      </c>
      <c r="H5202">
        <v>820</v>
      </c>
      <c r="J5202" t="s">
        <v>22634</v>
      </c>
      <c r="K5202" s="132" t="str">
        <f>IFERROR(IFERROR(INDEX(Кат!$O:$O,MATCH($C5202,Кат!$I:$I,0)),INDEX(Торг!$L:$L,MATCH($C5202,Торг!$I:$I,0))),"")</f>
        <v/>
      </c>
      <c r="L5202" s="132" t="str">
        <f>IFERROR(IFERROR(INDEX(Кат!$A:$A,MATCH($C5202,Кат!$I:$I,0)),INDEX(Торг!$A:$A,MATCH($C5202,Торг!$I:$I,0))),"")</f>
        <v/>
      </c>
      <c r="M5202" s="132" t="str">
        <f>IFERROR(IFERROR(INDEX(Кат!$B:$B,MATCH($C5202,Кат!$I:$I,0)),INDEX(Торг!$B:$B,MATCH($C5202,Торг!$I:$I,0))),"")</f>
        <v/>
      </c>
      <c r="N5202" s="132" t="str">
        <f t="shared" si="81"/>
        <v>ROSTECO 20329</v>
      </c>
      <c r="O5202" s="132" t="str">
        <f>IFERROR(IFERROR(INDEX(Кат!$B:$B,MATCH($N5202,Кат!$I:$I,0)),INDEX(Торг!$B:$B,MATCH($N5202,Торг!$I:$I,0))),"")</f>
        <v/>
      </c>
    </row>
    <row r="5203" spans="1:15" outlineLevel="1">
      <c r="A5203" t="s">
        <v>17825</v>
      </c>
      <c r="C5203" s="191">
        <v>20406</v>
      </c>
      <c r="E5203" t="s">
        <v>7198</v>
      </c>
      <c r="F5203" t="s">
        <v>2562</v>
      </c>
      <c r="G5203" t="s">
        <v>399</v>
      </c>
      <c r="H5203">
        <v>280</v>
      </c>
      <c r="J5203" t="s">
        <v>22634</v>
      </c>
      <c r="K5203" s="132" t="str">
        <f>IFERROR(IFERROR(INDEX(Кат!$O:$O,MATCH($C5203,Кат!$I:$I,0)),INDEX(Торг!$L:$L,MATCH($C5203,Торг!$I:$I,0))),"")</f>
        <v/>
      </c>
      <c r="L5203" s="132" t="str">
        <f>IFERROR(IFERROR(INDEX(Кат!$A:$A,MATCH($C5203,Кат!$I:$I,0)),INDEX(Торг!$A:$A,MATCH($C5203,Торг!$I:$I,0))),"")</f>
        <v/>
      </c>
      <c r="M5203" s="132" t="str">
        <f>IFERROR(IFERROR(INDEX(Кат!$B:$B,MATCH($C5203,Кат!$I:$I,0)),INDEX(Торг!$B:$B,MATCH($C5203,Торг!$I:$I,0))),"")</f>
        <v/>
      </c>
      <c r="N5203" s="132" t="str">
        <f t="shared" si="81"/>
        <v>ROSTECO 20406</v>
      </c>
      <c r="O5203" s="132" t="str">
        <f>IFERROR(IFERROR(INDEX(Кат!$B:$B,MATCH($N5203,Кат!$I:$I,0)),INDEX(Торг!$B:$B,MATCH($N5203,Торг!$I:$I,0))),"")</f>
        <v/>
      </c>
    </row>
    <row r="5204" spans="1:15" outlineLevel="1">
      <c r="A5204" t="s">
        <v>23203</v>
      </c>
      <c r="C5204" s="191">
        <v>20020</v>
      </c>
      <c r="E5204" t="s">
        <v>23204</v>
      </c>
      <c r="F5204" t="s">
        <v>2562</v>
      </c>
      <c r="G5204" t="s">
        <v>399</v>
      </c>
      <c r="H5204">
        <v>280</v>
      </c>
      <c r="J5204" t="s">
        <v>22634</v>
      </c>
      <c r="K5204" s="132" t="str">
        <f>IFERROR(IFERROR(INDEX(Кат!$O:$O,MATCH($C5204,Кат!$I:$I,0)),INDEX(Торг!$L:$L,MATCH($C5204,Торг!$I:$I,0))),"")</f>
        <v/>
      </c>
      <c r="L5204" s="132" t="str">
        <f>IFERROR(IFERROR(INDEX(Кат!$A:$A,MATCH($C5204,Кат!$I:$I,0)),INDEX(Торг!$A:$A,MATCH($C5204,Торг!$I:$I,0))),"")</f>
        <v/>
      </c>
      <c r="M5204" s="132" t="str">
        <f>IFERROR(IFERROR(INDEX(Кат!$B:$B,MATCH($C5204,Кат!$I:$I,0)),INDEX(Торг!$B:$B,MATCH($C5204,Торг!$I:$I,0))),"")</f>
        <v/>
      </c>
      <c r="N5204" s="132" t="str">
        <f t="shared" si="81"/>
        <v>ROSTECO 20020</v>
      </c>
      <c r="O5204" s="132" t="str">
        <f>IFERROR(IFERROR(INDEX(Кат!$B:$B,MATCH($N5204,Кат!$I:$I,0)),INDEX(Торг!$B:$B,MATCH($N5204,Торг!$I:$I,0))),"")</f>
        <v/>
      </c>
    </row>
    <row r="5205" spans="1:15" outlineLevel="1">
      <c r="A5205" t="s">
        <v>23205</v>
      </c>
      <c r="C5205" s="191">
        <v>20024</v>
      </c>
      <c r="E5205" t="s">
        <v>23206</v>
      </c>
      <c r="F5205" t="s">
        <v>2562</v>
      </c>
      <c r="G5205" t="s">
        <v>399</v>
      </c>
      <c r="H5205">
        <v>280</v>
      </c>
      <c r="J5205" t="s">
        <v>22634</v>
      </c>
      <c r="K5205" s="132" t="str">
        <f>IFERROR(IFERROR(INDEX(Кат!$O:$O,MATCH($C5205,Кат!$I:$I,0)),INDEX(Торг!$L:$L,MATCH($C5205,Торг!$I:$I,0))),"")</f>
        <v/>
      </c>
      <c r="L5205" s="132" t="str">
        <f>IFERROR(IFERROR(INDEX(Кат!$A:$A,MATCH($C5205,Кат!$I:$I,0)),INDEX(Торг!$A:$A,MATCH($C5205,Торг!$I:$I,0))),"")</f>
        <v/>
      </c>
      <c r="M5205" s="132" t="str">
        <f>IFERROR(IFERROR(INDEX(Кат!$B:$B,MATCH($C5205,Кат!$I:$I,0)),INDEX(Торг!$B:$B,MATCH($C5205,Торг!$I:$I,0))),"")</f>
        <v/>
      </c>
      <c r="N5205" s="132" t="str">
        <f t="shared" si="81"/>
        <v>ROSTECO 20024</v>
      </c>
      <c r="O5205" s="132" t="str">
        <f>IFERROR(IFERROR(INDEX(Кат!$B:$B,MATCH($N5205,Кат!$I:$I,0)),INDEX(Торг!$B:$B,MATCH($N5205,Торг!$I:$I,0))),"")</f>
        <v/>
      </c>
    </row>
    <row r="5206" spans="1:15" outlineLevel="1">
      <c r="A5206" t="s">
        <v>33001</v>
      </c>
      <c r="C5206" s="191">
        <v>21063</v>
      </c>
      <c r="E5206" t="s">
        <v>33002</v>
      </c>
      <c r="F5206" t="s">
        <v>2562</v>
      </c>
      <c r="G5206" t="s">
        <v>375</v>
      </c>
      <c r="H5206">
        <v>410</v>
      </c>
      <c r="J5206" t="s">
        <v>22634</v>
      </c>
      <c r="K5206" s="132" t="str">
        <f>IFERROR(IFERROR(INDEX(Кат!$O:$O,MATCH($C5206,Кат!$I:$I,0)),INDEX(Торг!$L:$L,MATCH($C5206,Торг!$I:$I,0))),"")</f>
        <v/>
      </c>
      <c r="L5206" s="132" t="str">
        <f>IFERROR(IFERROR(INDEX(Кат!$A:$A,MATCH($C5206,Кат!$I:$I,0)),INDEX(Торг!$A:$A,MATCH($C5206,Торг!$I:$I,0))),"")</f>
        <v/>
      </c>
      <c r="M5206" s="132" t="str">
        <f>IFERROR(IFERROR(INDEX(Кат!$B:$B,MATCH($C5206,Кат!$I:$I,0)),INDEX(Торг!$B:$B,MATCH($C5206,Торг!$I:$I,0))),"")</f>
        <v/>
      </c>
      <c r="N5206" s="132" t="str">
        <f t="shared" si="81"/>
        <v>ROSTECO 21063</v>
      </c>
      <c r="O5206" s="132" t="str">
        <f>IFERROR(IFERROR(INDEX(Кат!$B:$B,MATCH($N5206,Кат!$I:$I,0)),INDEX(Торг!$B:$B,MATCH($N5206,Торг!$I:$I,0))),"")</f>
        <v/>
      </c>
    </row>
    <row r="5207" spans="1:15" outlineLevel="1">
      <c r="A5207" t="s">
        <v>33003</v>
      </c>
      <c r="C5207" s="191">
        <v>20337</v>
      </c>
      <c r="E5207" t="s">
        <v>33004</v>
      </c>
      <c r="F5207" t="s">
        <v>2562</v>
      </c>
      <c r="G5207" t="s">
        <v>375</v>
      </c>
      <c r="H5207">
        <v>2750</v>
      </c>
      <c r="J5207" t="s">
        <v>22634</v>
      </c>
      <c r="K5207" s="132" t="str">
        <f>IFERROR(IFERROR(INDEX(Кат!$O:$O,MATCH($C5207,Кат!$I:$I,0)),INDEX(Торг!$L:$L,MATCH($C5207,Торг!$I:$I,0))),"")</f>
        <v/>
      </c>
      <c r="L5207" s="132" t="str">
        <f>IFERROR(IFERROR(INDEX(Кат!$A:$A,MATCH($C5207,Кат!$I:$I,0)),INDEX(Торг!$A:$A,MATCH($C5207,Торг!$I:$I,0))),"")</f>
        <v/>
      </c>
      <c r="M5207" s="132" t="str">
        <f>IFERROR(IFERROR(INDEX(Кат!$B:$B,MATCH($C5207,Кат!$I:$I,0)),INDEX(Торг!$B:$B,MATCH($C5207,Торг!$I:$I,0))),"")</f>
        <v/>
      </c>
      <c r="N5207" s="132" t="str">
        <f t="shared" si="81"/>
        <v>ROSTECO 20337</v>
      </c>
      <c r="O5207" s="132" t="str">
        <f>IFERROR(IFERROR(INDEX(Кат!$B:$B,MATCH($N5207,Кат!$I:$I,0)),INDEX(Торг!$B:$B,MATCH($N5207,Торг!$I:$I,0))),"")</f>
        <v/>
      </c>
    </row>
    <row r="5208" spans="1:15" outlineLevel="1">
      <c r="A5208" t="s">
        <v>17826</v>
      </c>
      <c r="C5208" s="191">
        <v>20404</v>
      </c>
      <c r="E5208" t="s">
        <v>2563</v>
      </c>
      <c r="F5208" t="s">
        <v>2562</v>
      </c>
      <c r="G5208" t="s">
        <v>375</v>
      </c>
      <c r="H5208">
        <v>450</v>
      </c>
      <c r="J5208" t="s">
        <v>22634</v>
      </c>
      <c r="K5208" s="132" t="str">
        <f>IFERROR(IFERROR(INDEX(Кат!$O:$O,MATCH($C5208,Кат!$I:$I,0)),INDEX(Торг!$L:$L,MATCH($C5208,Торг!$I:$I,0))),"")</f>
        <v/>
      </c>
      <c r="L5208" s="132" t="str">
        <f>IFERROR(IFERROR(INDEX(Кат!$A:$A,MATCH($C5208,Кат!$I:$I,0)),INDEX(Торг!$A:$A,MATCH($C5208,Торг!$I:$I,0))),"")</f>
        <v/>
      </c>
      <c r="M5208" s="132" t="str">
        <f>IFERROR(IFERROR(INDEX(Кат!$B:$B,MATCH($C5208,Кат!$I:$I,0)),INDEX(Торг!$B:$B,MATCH($C5208,Торг!$I:$I,0))),"")</f>
        <v/>
      </c>
      <c r="N5208" s="132" t="str">
        <f t="shared" si="81"/>
        <v>ROSTECO 20404</v>
      </c>
      <c r="O5208" s="132" t="str">
        <f>IFERROR(IFERROR(INDEX(Кат!$B:$B,MATCH($N5208,Кат!$I:$I,0)),INDEX(Торг!$B:$B,MATCH($N5208,Торг!$I:$I,0))),"")</f>
        <v/>
      </c>
    </row>
    <row r="5209" spans="1:15" outlineLevel="1">
      <c r="A5209" t="s">
        <v>17827</v>
      </c>
      <c r="C5209" s="191">
        <v>20591</v>
      </c>
      <c r="E5209" t="s">
        <v>2564</v>
      </c>
      <c r="F5209" t="s">
        <v>2562</v>
      </c>
      <c r="G5209" t="s">
        <v>399</v>
      </c>
      <c r="H5209">
        <v>190</v>
      </c>
      <c r="J5209" t="s">
        <v>22634</v>
      </c>
      <c r="K5209" s="132" t="str">
        <f>IFERROR(IFERROR(INDEX(Кат!$O:$O,MATCH($C5209,Кат!$I:$I,0)),INDEX(Торг!$L:$L,MATCH($C5209,Торг!$I:$I,0))),"")</f>
        <v/>
      </c>
      <c r="L5209" s="132" t="str">
        <f>IFERROR(IFERROR(INDEX(Кат!$A:$A,MATCH($C5209,Кат!$I:$I,0)),INDEX(Торг!$A:$A,MATCH($C5209,Торг!$I:$I,0))),"")</f>
        <v/>
      </c>
      <c r="M5209" s="132" t="str">
        <f>IFERROR(IFERROR(INDEX(Кат!$B:$B,MATCH($C5209,Кат!$I:$I,0)),INDEX(Торг!$B:$B,MATCH($C5209,Торг!$I:$I,0))),"")</f>
        <v/>
      </c>
      <c r="N5209" s="132" t="str">
        <f t="shared" si="81"/>
        <v>ROSTECO 20591</v>
      </c>
      <c r="O5209" s="132" t="str">
        <f>IFERROR(IFERROR(INDEX(Кат!$B:$B,MATCH($N5209,Кат!$I:$I,0)),INDEX(Торг!$B:$B,MATCH($N5209,Торг!$I:$I,0))),"")</f>
        <v/>
      </c>
    </row>
    <row r="5210" spans="1:15" outlineLevel="1">
      <c r="A5210" t="s">
        <v>17828</v>
      </c>
      <c r="C5210" s="191">
        <v>20066</v>
      </c>
      <c r="E5210" t="s">
        <v>2565</v>
      </c>
      <c r="F5210" t="s">
        <v>2562</v>
      </c>
      <c r="G5210" t="s">
        <v>375</v>
      </c>
      <c r="H5210">
        <v>370</v>
      </c>
      <c r="J5210" t="s">
        <v>22634</v>
      </c>
      <c r="K5210" s="132" t="str">
        <f>IFERROR(IFERROR(INDEX(Кат!$O:$O,MATCH($C5210,Кат!$I:$I,0)),INDEX(Торг!$L:$L,MATCH($C5210,Торг!$I:$I,0))),"")</f>
        <v>шпак</v>
      </c>
      <c r="L5210" s="132">
        <f>IFERROR(IFERROR(INDEX(Кат!$A:$A,MATCH($C5210,Кат!$I:$I,0)),INDEX(Торг!$A:$A,MATCH($C5210,Торг!$I:$I,0))),"")</f>
        <v>159592</v>
      </c>
      <c r="M5210" s="132">
        <f>IFERROR(IFERROR(INDEX(Кат!$B:$B,MATCH($C5210,Кат!$I:$I,0)),INDEX(Торг!$B:$B,MATCH($C5210,Торг!$I:$I,0))),"")</f>
        <v>29686</v>
      </c>
      <c r="N5210" s="132" t="str">
        <f t="shared" si="81"/>
        <v>ROSTECO 20066</v>
      </c>
      <c r="O5210" s="132" t="str">
        <f>IFERROR(IFERROR(INDEX(Кат!$B:$B,MATCH($N5210,Кат!$I:$I,0)),INDEX(Торг!$B:$B,MATCH($N5210,Торг!$I:$I,0))),"")</f>
        <v/>
      </c>
    </row>
    <row r="5211" spans="1:15" outlineLevel="1">
      <c r="A5211" t="s">
        <v>17829</v>
      </c>
      <c r="C5211" s="191">
        <v>20835</v>
      </c>
      <c r="E5211" t="s">
        <v>7199</v>
      </c>
      <c r="F5211" t="s">
        <v>2562</v>
      </c>
      <c r="G5211" t="s">
        <v>399</v>
      </c>
      <c r="H5211">
        <v>620</v>
      </c>
      <c r="J5211" t="s">
        <v>22634</v>
      </c>
      <c r="K5211" s="132" t="str">
        <f>IFERROR(IFERROR(INDEX(Кат!$O:$O,MATCH($C5211,Кат!$I:$I,0)),INDEX(Торг!$L:$L,MATCH($C5211,Торг!$I:$I,0))),"")</f>
        <v>шпак</v>
      </c>
      <c r="L5211" s="132">
        <f>IFERROR(IFERROR(INDEX(Кат!$A:$A,MATCH($C5211,Кат!$I:$I,0)),INDEX(Торг!$A:$A,MATCH($C5211,Торг!$I:$I,0))),"")</f>
        <v>217885</v>
      </c>
      <c r="M5211" s="132">
        <f>IFERROR(IFERROR(INDEX(Кат!$B:$B,MATCH($C5211,Кат!$I:$I,0)),INDEX(Торг!$B:$B,MATCH($C5211,Торг!$I:$I,0))),"")</f>
        <v>29687</v>
      </c>
      <c r="N5211" s="132" t="str">
        <f t="shared" si="81"/>
        <v>ROSTECO 20835</v>
      </c>
      <c r="O5211" s="132" t="str">
        <f>IFERROR(IFERROR(INDEX(Кат!$B:$B,MATCH($N5211,Кат!$I:$I,0)),INDEX(Торг!$B:$B,MATCH($N5211,Торг!$I:$I,0))),"")</f>
        <v/>
      </c>
    </row>
    <row r="5212" spans="1:15" outlineLevel="1">
      <c r="A5212" t="s">
        <v>22861</v>
      </c>
      <c r="C5212" s="191">
        <v>20737</v>
      </c>
      <c r="E5212" t="s">
        <v>29288</v>
      </c>
      <c r="F5212" t="s">
        <v>2562</v>
      </c>
      <c r="G5212" t="s">
        <v>375</v>
      </c>
      <c r="H5212">
        <v>230</v>
      </c>
      <c r="J5212" t="s">
        <v>22634</v>
      </c>
      <c r="K5212" s="132" t="str">
        <f>IFERROR(IFERROR(INDEX(Кат!$O:$O,MATCH($C5212,Кат!$I:$I,0)),INDEX(Торг!$L:$L,MATCH($C5212,Торг!$I:$I,0))),"")</f>
        <v/>
      </c>
      <c r="L5212" s="132" t="str">
        <f>IFERROR(IFERROR(INDEX(Кат!$A:$A,MATCH($C5212,Кат!$I:$I,0)),INDEX(Торг!$A:$A,MATCH($C5212,Торг!$I:$I,0))),"")</f>
        <v/>
      </c>
      <c r="M5212" s="132" t="str">
        <f>IFERROR(IFERROR(INDEX(Кат!$B:$B,MATCH($C5212,Кат!$I:$I,0)),INDEX(Торг!$B:$B,MATCH($C5212,Торг!$I:$I,0))),"")</f>
        <v/>
      </c>
      <c r="N5212" s="132" t="str">
        <f t="shared" si="81"/>
        <v>ROSTECO 20737</v>
      </c>
      <c r="O5212" s="132" t="str">
        <f>IFERROR(IFERROR(INDEX(Кат!$B:$B,MATCH($N5212,Кат!$I:$I,0)),INDEX(Торг!$B:$B,MATCH($N5212,Торг!$I:$I,0))),"")</f>
        <v/>
      </c>
    </row>
    <row r="5213" spans="1:15" outlineLevel="1">
      <c r="A5213" t="s">
        <v>30795</v>
      </c>
      <c r="C5213" s="191">
        <v>20417</v>
      </c>
      <c r="E5213" t="s">
        <v>30796</v>
      </c>
      <c r="F5213" t="s">
        <v>2562</v>
      </c>
      <c r="G5213" t="s">
        <v>375</v>
      </c>
      <c r="H5213">
        <v>70</v>
      </c>
      <c r="J5213" t="s">
        <v>22634</v>
      </c>
      <c r="K5213" s="132" t="str">
        <f>IFERROR(IFERROR(INDEX(Кат!$O:$O,MATCH($C5213,Кат!$I:$I,0)),INDEX(Торг!$L:$L,MATCH($C5213,Торг!$I:$I,0))),"")</f>
        <v/>
      </c>
      <c r="L5213" s="132" t="str">
        <f>IFERROR(IFERROR(INDEX(Кат!$A:$A,MATCH($C5213,Кат!$I:$I,0)),INDEX(Торг!$A:$A,MATCH($C5213,Торг!$I:$I,0))),"")</f>
        <v/>
      </c>
      <c r="M5213" s="132" t="str">
        <f>IFERROR(IFERROR(INDEX(Кат!$B:$B,MATCH($C5213,Кат!$I:$I,0)),INDEX(Торг!$B:$B,MATCH($C5213,Торг!$I:$I,0))),"")</f>
        <v/>
      </c>
      <c r="N5213" s="132" t="str">
        <f t="shared" si="81"/>
        <v>ROSTECO 20417</v>
      </c>
      <c r="O5213" s="132" t="str">
        <f>IFERROR(IFERROR(INDEX(Кат!$B:$B,MATCH($N5213,Кат!$I:$I,0)),INDEX(Торг!$B:$B,MATCH($N5213,Торг!$I:$I,0))),"")</f>
        <v/>
      </c>
    </row>
    <row r="5214" spans="1:15" outlineLevel="1">
      <c r="A5214" t="s">
        <v>33005</v>
      </c>
      <c r="C5214" s="191">
        <v>20058</v>
      </c>
      <c r="E5214" t="s">
        <v>33006</v>
      </c>
      <c r="F5214" t="s">
        <v>2562</v>
      </c>
      <c r="G5214" t="s">
        <v>375</v>
      </c>
      <c r="H5214">
        <v>420</v>
      </c>
      <c r="J5214" t="s">
        <v>22634</v>
      </c>
      <c r="K5214" s="132" t="str">
        <f>IFERROR(IFERROR(INDEX(Кат!$O:$O,MATCH($C5214,Кат!$I:$I,0)),INDEX(Торг!$L:$L,MATCH($C5214,Торг!$I:$I,0))),"")</f>
        <v/>
      </c>
      <c r="L5214" s="132" t="str">
        <f>IFERROR(IFERROR(INDEX(Кат!$A:$A,MATCH($C5214,Кат!$I:$I,0)),INDEX(Торг!$A:$A,MATCH($C5214,Торг!$I:$I,0))),"")</f>
        <v/>
      </c>
      <c r="M5214" s="132" t="str">
        <f>IFERROR(IFERROR(INDEX(Кат!$B:$B,MATCH($C5214,Кат!$I:$I,0)),INDEX(Торг!$B:$B,MATCH($C5214,Торг!$I:$I,0))),"")</f>
        <v/>
      </c>
      <c r="N5214" s="132" t="str">
        <f t="shared" si="81"/>
        <v>ROSTECO 20058</v>
      </c>
      <c r="O5214" s="132" t="str">
        <f>IFERROR(IFERROR(INDEX(Кат!$B:$B,MATCH($N5214,Кат!$I:$I,0)),INDEX(Торг!$B:$B,MATCH($N5214,Торг!$I:$I,0))),"")</f>
        <v/>
      </c>
    </row>
    <row r="5215" spans="1:15" outlineLevel="1">
      <c r="A5215" t="s">
        <v>33007</v>
      </c>
      <c r="C5215" s="191">
        <v>20042</v>
      </c>
      <c r="E5215" t="s">
        <v>33008</v>
      </c>
      <c r="F5215" t="s">
        <v>2562</v>
      </c>
      <c r="G5215" t="s">
        <v>375</v>
      </c>
      <c r="H5215">
        <v>320</v>
      </c>
      <c r="J5215" t="s">
        <v>22634</v>
      </c>
      <c r="K5215" s="132" t="str">
        <f>IFERROR(IFERROR(INDEX(Кат!$O:$O,MATCH($C5215,Кат!$I:$I,0)),INDEX(Торг!$L:$L,MATCH($C5215,Торг!$I:$I,0))),"")</f>
        <v/>
      </c>
      <c r="L5215" s="132" t="str">
        <f>IFERROR(IFERROR(INDEX(Кат!$A:$A,MATCH($C5215,Кат!$I:$I,0)),INDEX(Торг!$A:$A,MATCH($C5215,Торг!$I:$I,0))),"")</f>
        <v/>
      </c>
      <c r="M5215" s="132" t="str">
        <f>IFERROR(IFERROR(INDEX(Кат!$B:$B,MATCH($C5215,Кат!$I:$I,0)),INDEX(Торг!$B:$B,MATCH($C5215,Торг!$I:$I,0))),"")</f>
        <v/>
      </c>
      <c r="N5215" s="132" t="str">
        <f t="shared" si="81"/>
        <v>ROSTECO 20042</v>
      </c>
      <c r="O5215" s="132" t="str">
        <f>IFERROR(IFERROR(INDEX(Кат!$B:$B,MATCH($N5215,Кат!$I:$I,0)),INDEX(Торг!$B:$B,MATCH($N5215,Торг!$I:$I,0))),"")</f>
        <v/>
      </c>
    </row>
    <row r="5216" spans="1:15" outlineLevel="1">
      <c r="A5216" t="s">
        <v>33009</v>
      </c>
      <c r="C5216" s="191">
        <v>20033</v>
      </c>
      <c r="E5216" t="s">
        <v>33010</v>
      </c>
      <c r="F5216" t="s">
        <v>2562</v>
      </c>
      <c r="G5216" t="s">
        <v>375</v>
      </c>
      <c r="H5216">
        <v>150</v>
      </c>
      <c r="J5216" t="s">
        <v>22634</v>
      </c>
      <c r="K5216" s="132" t="str">
        <f>IFERROR(IFERROR(INDEX(Кат!$O:$O,MATCH($C5216,Кат!$I:$I,0)),INDEX(Торг!$L:$L,MATCH($C5216,Торг!$I:$I,0))),"")</f>
        <v/>
      </c>
      <c r="L5216" s="132" t="str">
        <f>IFERROR(IFERROR(INDEX(Кат!$A:$A,MATCH($C5216,Кат!$I:$I,0)),INDEX(Торг!$A:$A,MATCH($C5216,Торг!$I:$I,0))),"")</f>
        <v/>
      </c>
      <c r="M5216" s="132" t="str">
        <f>IFERROR(IFERROR(INDEX(Кат!$B:$B,MATCH($C5216,Кат!$I:$I,0)),INDEX(Торг!$B:$B,MATCH($C5216,Торг!$I:$I,0))),"")</f>
        <v/>
      </c>
      <c r="N5216" s="132" t="str">
        <f t="shared" si="81"/>
        <v>ROSTECO 20033</v>
      </c>
      <c r="O5216" s="132" t="str">
        <f>IFERROR(IFERROR(INDEX(Кат!$B:$B,MATCH($N5216,Кат!$I:$I,0)),INDEX(Торг!$B:$B,MATCH($N5216,Торг!$I:$I,0))),"")</f>
        <v/>
      </c>
    </row>
    <row r="5217" spans="1:15" outlineLevel="1">
      <c r="A5217" t="s">
        <v>33011</v>
      </c>
      <c r="C5217" s="191">
        <v>20035</v>
      </c>
      <c r="E5217" t="s">
        <v>33012</v>
      </c>
      <c r="F5217" t="s">
        <v>2562</v>
      </c>
      <c r="G5217" t="s">
        <v>375</v>
      </c>
      <c r="H5217">
        <v>210</v>
      </c>
      <c r="J5217" t="s">
        <v>22634</v>
      </c>
      <c r="K5217" s="132" t="str">
        <f>IFERROR(IFERROR(INDEX(Кат!$O:$O,MATCH($C5217,Кат!$I:$I,0)),INDEX(Торг!$L:$L,MATCH($C5217,Торг!$I:$I,0))),"")</f>
        <v/>
      </c>
      <c r="L5217" s="132" t="str">
        <f>IFERROR(IFERROR(INDEX(Кат!$A:$A,MATCH($C5217,Кат!$I:$I,0)),INDEX(Торг!$A:$A,MATCH($C5217,Торг!$I:$I,0))),"")</f>
        <v/>
      </c>
      <c r="M5217" s="132" t="str">
        <f>IFERROR(IFERROR(INDEX(Кат!$B:$B,MATCH($C5217,Кат!$I:$I,0)),INDEX(Торг!$B:$B,MATCH($C5217,Торг!$I:$I,0))),"")</f>
        <v/>
      </c>
      <c r="N5217" s="132" t="str">
        <f t="shared" si="81"/>
        <v>ROSTECO 20035</v>
      </c>
      <c r="O5217" s="132" t="str">
        <f>IFERROR(IFERROR(INDEX(Кат!$B:$B,MATCH($N5217,Кат!$I:$I,0)),INDEX(Торг!$B:$B,MATCH($N5217,Торг!$I:$I,0))),"")</f>
        <v/>
      </c>
    </row>
    <row r="5218" spans="1:15" outlineLevel="1">
      <c r="A5218" t="s">
        <v>31447</v>
      </c>
      <c r="C5218" s="191"/>
      <c r="E5218" t="s">
        <v>31448</v>
      </c>
      <c r="J5218" t="s">
        <v>22634</v>
      </c>
      <c r="K5218" s="132" t="str">
        <f>IFERROR(IFERROR(INDEX(Кат!$O:$O,MATCH($C5218,Кат!$I:$I,0)),INDEX(Торг!$L:$L,MATCH($C5218,Торг!$I:$I,0))),"")</f>
        <v/>
      </c>
      <c r="L5218" s="132" t="str">
        <f>IFERROR(IFERROR(INDEX(Кат!$A:$A,MATCH($C5218,Кат!$I:$I,0)),INDEX(Торг!$A:$A,MATCH($C5218,Торг!$I:$I,0))),"")</f>
        <v/>
      </c>
      <c r="M5218" s="132" t="str">
        <f>IFERROR(IFERROR(INDEX(Кат!$B:$B,MATCH($C5218,Кат!$I:$I,0)),INDEX(Торг!$B:$B,MATCH($C5218,Торг!$I:$I,0))),"")</f>
        <v/>
      </c>
      <c r="N5218" s="132" t="str">
        <f t="shared" si="81"/>
        <v xml:space="preserve"> </v>
      </c>
      <c r="O5218" s="132" t="str">
        <f>IFERROR(IFERROR(INDEX(Кат!$B:$B,MATCH($N5218,Кат!$I:$I,0)),INDEX(Торг!$B:$B,MATCH($N5218,Торг!$I:$I,0))),"")</f>
        <v/>
      </c>
    </row>
    <row r="5219" spans="1:15" outlineLevel="1">
      <c r="A5219" t="s">
        <v>31449</v>
      </c>
      <c r="C5219" s="191" t="s">
        <v>31450</v>
      </c>
      <c r="E5219" t="s">
        <v>31451</v>
      </c>
      <c r="F5219" t="s">
        <v>31452</v>
      </c>
      <c r="G5219" t="s">
        <v>399</v>
      </c>
      <c r="H5219">
        <v>170</v>
      </c>
      <c r="J5219" t="s">
        <v>22634</v>
      </c>
      <c r="K5219" s="132" t="str">
        <f>IFERROR(IFERROR(INDEX(Кат!$O:$O,MATCH($C5219,Кат!$I:$I,0)),INDEX(Торг!$L:$L,MATCH($C5219,Торг!$I:$I,0))),"")</f>
        <v/>
      </c>
      <c r="L5219" s="132" t="str">
        <f>IFERROR(IFERROR(INDEX(Кат!$A:$A,MATCH($C5219,Кат!$I:$I,0)),INDEX(Торг!$A:$A,MATCH($C5219,Торг!$I:$I,0))),"")</f>
        <v/>
      </c>
      <c r="M5219" s="132" t="str">
        <f>IFERROR(IFERROR(INDEX(Кат!$B:$B,MATCH($C5219,Кат!$I:$I,0)),INDEX(Торг!$B:$B,MATCH($C5219,Торг!$I:$I,0))),"")</f>
        <v/>
      </c>
      <c r="N5219" s="132" t="str">
        <f t="shared" si="81"/>
        <v>RU54 CF-15</v>
      </c>
      <c r="O5219" s="132" t="str">
        <f>IFERROR(IFERROR(INDEX(Кат!$B:$B,MATCH($N5219,Кат!$I:$I,0)),INDEX(Торг!$B:$B,MATCH($N5219,Торг!$I:$I,0))),"")</f>
        <v/>
      </c>
    </row>
    <row r="5220" spans="1:15" outlineLevel="1">
      <c r="A5220" t="s">
        <v>24195</v>
      </c>
      <c r="C5220" s="191"/>
      <c r="E5220" t="s">
        <v>24196</v>
      </c>
      <c r="J5220" t="s">
        <v>22634</v>
      </c>
      <c r="K5220" s="132" t="str">
        <f>IFERROR(IFERROR(INDEX(Кат!$O:$O,MATCH($C5220,Кат!$I:$I,0)),INDEX(Торг!$L:$L,MATCH($C5220,Торг!$I:$I,0))),"")</f>
        <v/>
      </c>
      <c r="L5220" s="132" t="str">
        <f>IFERROR(IFERROR(INDEX(Кат!$A:$A,MATCH($C5220,Кат!$I:$I,0)),INDEX(Торг!$A:$A,MATCH($C5220,Торг!$I:$I,0))),"")</f>
        <v/>
      </c>
      <c r="M5220" s="132" t="str">
        <f>IFERROR(IFERROR(INDEX(Кат!$B:$B,MATCH($C5220,Кат!$I:$I,0)),INDEX(Торг!$B:$B,MATCH($C5220,Торг!$I:$I,0))),"")</f>
        <v/>
      </c>
      <c r="N5220" s="132" t="str">
        <f t="shared" si="81"/>
        <v xml:space="preserve"> </v>
      </c>
      <c r="O5220" s="132" t="str">
        <f>IFERROR(IFERROR(INDEX(Кат!$B:$B,MATCH($N5220,Кат!$I:$I,0)),INDEX(Торг!$B:$B,MATCH($N5220,Торг!$I:$I,0))),"")</f>
        <v/>
      </c>
    </row>
    <row r="5221" spans="1:15" outlineLevel="1">
      <c r="A5221" t="s">
        <v>23066</v>
      </c>
      <c r="C5221" s="191" t="s">
        <v>2362</v>
      </c>
      <c r="E5221" t="s">
        <v>23067</v>
      </c>
      <c r="F5221" t="s">
        <v>23068</v>
      </c>
      <c r="G5221" t="s">
        <v>399</v>
      </c>
      <c r="H5221">
        <v>180</v>
      </c>
      <c r="J5221" t="s">
        <v>22634</v>
      </c>
      <c r="K5221" s="132" t="str">
        <f>IFERROR(IFERROR(INDEX(Кат!$O:$O,MATCH($C5221,Кат!$I:$I,0)),INDEX(Торг!$L:$L,MATCH($C5221,Торг!$I:$I,0))),"")</f>
        <v/>
      </c>
      <c r="L5221" s="132" t="str">
        <f>IFERROR(IFERROR(INDEX(Кат!$A:$A,MATCH($C5221,Кат!$I:$I,0)),INDEX(Торг!$A:$A,MATCH($C5221,Торг!$I:$I,0))),"")</f>
        <v/>
      </c>
      <c r="M5221" s="132" t="str">
        <f>IFERROR(IFERROR(INDEX(Кат!$B:$B,MATCH($C5221,Кат!$I:$I,0)),INDEX(Торг!$B:$B,MATCH($C5221,Торг!$I:$I,0))),"")</f>
        <v/>
      </c>
      <c r="N5221" s="132" t="str">
        <f t="shared" si="81"/>
        <v>RUBENA 6PK742</v>
      </c>
      <c r="O5221" s="132" t="str">
        <f>IFERROR(IFERROR(INDEX(Кат!$B:$B,MATCH($N5221,Кат!$I:$I,0)),INDEX(Торг!$B:$B,MATCH($N5221,Торг!$I:$I,0))),"")</f>
        <v/>
      </c>
    </row>
    <row r="5222" spans="1:15">
      <c r="A5222" t="s">
        <v>24197</v>
      </c>
      <c r="C5222" s="191"/>
      <c r="E5222" t="s">
        <v>14073</v>
      </c>
      <c r="J5222" t="s">
        <v>22634</v>
      </c>
      <c r="K5222" s="132" t="str">
        <f>IFERROR(IFERROR(INDEX(Кат!$O:$O,MATCH($C5222,Кат!$I:$I,0)),INDEX(Торг!$L:$L,MATCH($C5222,Торг!$I:$I,0))),"")</f>
        <v/>
      </c>
      <c r="L5222" s="132" t="str">
        <f>IFERROR(IFERROR(INDEX(Кат!$A:$A,MATCH($C5222,Кат!$I:$I,0)),INDEX(Торг!$A:$A,MATCH($C5222,Торг!$I:$I,0))),"")</f>
        <v/>
      </c>
      <c r="M5222" s="132" t="str">
        <f>IFERROR(IFERROR(INDEX(Кат!$B:$B,MATCH($C5222,Кат!$I:$I,0)),INDEX(Торг!$B:$B,MATCH($C5222,Торг!$I:$I,0))),"")</f>
        <v/>
      </c>
      <c r="N5222" s="132" t="str">
        <f t="shared" si="81"/>
        <v xml:space="preserve"> </v>
      </c>
      <c r="O5222" s="132" t="str">
        <f>IFERROR(IFERROR(INDEX(Кат!$B:$B,MATCH($N5222,Кат!$I:$I,0)),INDEX(Торг!$B:$B,MATCH($N5222,Торг!$I:$I,0))),"")</f>
        <v/>
      </c>
    </row>
    <row r="5223" spans="1:15" outlineLevel="1">
      <c r="A5223" t="s">
        <v>17830</v>
      </c>
      <c r="C5223" s="191" t="s">
        <v>14074</v>
      </c>
      <c r="E5223" t="s">
        <v>14075</v>
      </c>
      <c r="F5223" t="s">
        <v>14073</v>
      </c>
      <c r="G5223" t="s">
        <v>399</v>
      </c>
      <c r="H5223">
        <v>90</v>
      </c>
      <c r="J5223" t="s">
        <v>22634</v>
      </c>
      <c r="K5223" s="132" t="str">
        <f>IFERROR(IFERROR(INDEX(Кат!$O:$O,MATCH($C5223,Кат!$I:$I,0)),INDEX(Торг!$L:$L,MATCH($C5223,Торг!$I:$I,0))),"")</f>
        <v/>
      </c>
      <c r="L5223" s="132" t="str">
        <f>IFERROR(IFERROR(INDEX(Кат!$A:$A,MATCH($C5223,Кат!$I:$I,0)),INDEX(Торг!$A:$A,MATCH($C5223,Торг!$I:$I,0))),"")</f>
        <v/>
      </c>
      <c r="M5223" s="132" t="str">
        <f>IFERROR(IFERROR(INDEX(Кат!$B:$B,MATCH($C5223,Кат!$I:$I,0)),INDEX(Торг!$B:$B,MATCH($C5223,Торг!$I:$I,0))),"")</f>
        <v/>
      </c>
      <c r="N5223" s="132" t="str">
        <f t="shared" si="81"/>
        <v>RUSEFF 16734N</v>
      </c>
      <c r="O5223" s="132" t="str">
        <f>IFERROR(IFERROR(INDEX(Кат!$B:$B,MATCH($N5223,Кат!$I:$I,0)),INDEX(Торг!$B:$B,MATCH($N5223,Торг!$I:$I,0))),"")</f>
        <v/>
      </c>
    </row>
    <row r="5224" spans="1:15" outlineLevel="1">
      <c r="A5224" t="s">
        <v>24198</v>
      </c>
      <c r="C5224" s="191"/>
      <c r="E5224" t="s">
        <v>24199</v>
      </c>
      <c r="J5224" t="s">
        <v>22634</v>
      </c>
      <c r="K5224" s="132" t="str">
        <f>IFERROR(IFERROR(INDEX(Кат!$O:$O,MATCH($C5224,Кат!$I:$I,0)),INDEX(Торг!$L:$L,MATCH($C5224,Торг!$I:$I,0))),"")</f>
        <v/>
      </c>
      <c r="L5224" s="132" t="str">
        <f>IFERROR(IFERROR(INDEX(Кат!$A:$A,MATCH($C5224,Кат!$I:$I,0)),INDEX(Торг!$A:$A,MATCH($C5224,Торг!$I:$I,0))),"")</f>
        <v/>
      </c>
      <c r="M5224" s="132" t="str">
        <f>IFERROR(IFERROR(INDEX(Кат!$B:$B,MATCH($C5224,Кат!$I:$I,0)),INDEX(Торг!$B:$B,MATCH($C5224,Торг!$I:$I,0))),"")</f>
        <v/>
      </c>
      <c r="N5224" s="132" t="str">
        <f t="shared" si="81"/>
        <v xml:space="preserve"> </v>
      </c>
      <c r="O5224" s="132" t="str">
        <f>IFERROR(IFERROR(INDEX(Кат!$B:$B,MATCH($N5224,Кат!$I:$I,0)),INDEX(Торг!$B:$B,MATCH($N5224,Торг!$I:$I,0))),"")</f>
        <v/>
      </c>
    </row>
    <row r="5225" spans="1:15" outlineLevel="1">
      <c r="A5225" t="s">
        <v>27170</v>
      </c>
      <c r="C5225" s="191">
        <v>3981000197</v>
      </c>
      <c r="E5225" t="s">
        <v>27171</v>
      </c>
      <c r="F5225" t="s">
        <v>2566</v>
      </c>
      <c r="G5225" t="s">
        <v>399</v>
      </c>
      <c r="H5225">
        <v>38000</v>
      </c>
      <c r="J5225" t="s">
        <v>22634</v>
      </c>
      <c r="K5225" s="132" t="str">
        <f>IFERROR(IFERROR(INDEX(Кат!$O:$O,MATCH($C5225,Кат!$I:$I,0)),INDEX(Торг!$L:$L,MATCH($C5225,Торг!$I:$I,0))),"")</f>
        <v/>
      </c>
      <c r="L5225" s="132" t="str">
        <f>IFERROR(IFERROR(INDEX(Кат!$A:$A,MATCH($C5225,Кат!$I:$I,0)),INDEX(Торг!$A:$A,MATCH($C5225,Торг!$I:$I,0))),"")</f>
        <v/>
      </c>
      <c r="M5225" s="132" t="str">
        <f>IFERROR(IFERROR(INDEX(Кат!$B:$B,MATCH($C5225,Кат!$I:$I,0)),INDEX(Торг!$B:$B,MATCH($C5225,Торг!$I:$I,0))),"")</f>
        <v/>
      </c>
      <c r="N5225" s="132" t="str">
        <f t="shared" si="81"/>
        <v>SACHS 3981000197</v>
      </c>
      <c r="O5225" s="132" t="str">
        <f>IFERROR(IFERROR(INDEX(Кат!$B:$B,MATCH($N5225,Кат!$I:$I,0)),INDEX(Торг!$B:$B,MATCH($N5225,Торг!$I:$I,0))),"")</f>
        <v/>
      </c>
    </row>
    <row r="5226" spans="1:15" outlineLevel="1">
      <c r="A5226" t="s">
        <v>17831</v>
      </c>
      <c r="C5226" s="191">
        <v>1878634205</v>
      </c>
      <c r="E5226" t="s">
        <v>2567</v>
      </c>
      <c r="F5226" t="s">
        <v>2566</v>
      </c>
      <c r="G5226" t="s">
        <v>399</v>
      </c>
      <c r="H5226">
        <v>4500</v>
      </c>
      <c r="J5226" t="s">
        <v>22634</v>
      </c>
      <c r="K5226" s="132" t="str">
        <f>IFERROR(IFERROR(INDEX(Кат!$O:$O,MATCH($C5226,Кат!$I:$I,0)),INDEX(Торг!$L:$L,MATCH($C5226,Торг!$I:$I,0))),"")</f>
        <v/>
      </c>
      <c r="L5226" s="132" t="str">
        <f>IFERROR(IFERROR(INDEX(Кат!$A:$A,MATCH($C5226,Кат!$I:$I,0)),INDEX(Торг!$A:$A,MATCH($C5226,Торг!$I:$I,0))),"")</f>
        <v/>
      </c>
      <c r="M5226" s="132" t="str">
        <f>IFERROR(IFERROR(INDEX(Кат!$B:$B,MATCH($C5226,Кат!$I:$I,0)),INDEX(Торг!$B:$B,MATCH($C5226,Торг!$I:$I,0))),"")</f>
        <v/>
      </c>
      <c r="N5226" s="132" t="str">
        <f t="shared" si="81"/>
        <v>SACHS 1878634205</v>
      </c>
      <c r="O5226" s="132" t="str">
        <f>IFERROR(IFERROR(INDEX(Кат!$B:$B,MATCH($N5226,Кат!$I:$I,0)),INDEX(Торг!$B:$B,MATCH($N5226,Торг!$I:$I,0))),"")</f>
        <v/>
      </c>
    </row>
    <row r="5227" spans="1:15" outlineLevel="1">
      <c r="A5227" t="s">
        <v>17832</v>
      </c>
      <c r="C5227" s="191">
        <v>3182654299</v>
      </c>
      <c r="E5227" t="s">
        <v>30054</v>
      </c>
      <c r="F5227" t="s">
        <v>2566</v>
      </c>
      <c r="G5227" t="s">
        <v>399</v>
      </c>
      <c r="H5227">
        <v>4500</v>
      </c>
      <c r="J5227" t="s">
        <v>22634</v>
      </c>
      <c r="K5227" s="132" t="str">
        <f>IFERROR(IFERROR(INDEX(Кат!$O:$O,MATCH($C5227,Кат!$I:$I,0)),INDEX(Торг!$L:$L,MATCH($C5227,Торг!$I:$I,0))),"")</f>
        <v>шпак</v>
      </c>
      <c r="L5227" s="132">
        <f>IFERROR(IFERROR(INDEX(Кат!$A:$A,MATCH($C5227,Кат!$I:$I,0)),INDEX(Торг!$A:$A,MATCH($C5227,Торг!$I:$I,0))),"")</f>
        <v>139959</v>
      </c>
      <c r="M5227" s="132">
        <f>IFERROR(IFERROR(INDEX(Кат!$B:$B,MATCH($C5227,Кат!$I:$I,0)),INDEX(Торг!$B:$B,MATCH($C5227,Торг!$I:$I,0))),"")</f>
        <v>34504</v>
      </c>
      <c r="N5227" s="132" t="str">
        <f t="shared" si="81"/>
        <v>SACHS 3182654299</v>
      </c>
      <c r="O5227" s="132" t="str">
        <f>IFERROR(IFERROR(INDEX(Кат!$B:$B,MATCH($N5227,Кат!$I:$I,0)),INDEX(Торг!$B:$B,MATCH($N5227,Торг!$I:$I,0))),"")</f>
        <v/>
      </c>
    </row>
    <row r="5228" spans="1:15" outlineLevel="1">
      <c r="A5228" t="s">
        <v>30417</v>
      </c>
      <c r="C5228" s="191" t="s">
        <v>30418</v>
      </c>
      <c r="E5228" t="s">
        <v>30419</v>
      </c>
      <c r="F5228" t="s">
        <v>2566</v>
      </c>
      <c r="G5228" t="s">
        <v>399</v>
      </c>
      <c r="H5228">
        <v>1350</v>
      </c>
      <c r="J5228" t="s">
        <v>22634</v>
      </c>
      <c r="K5228" s="132" t="str">
        <f>IFERROR(IFERROR(INDEX(Кат!$O:$O,MATCH($C5228,Кат!$I:$I,0)),INDEX(Торг!$L:$L,MATCH($C5228,Торг!$I:$I,0))),"")</f>
        <v/>
      </c>
      <c r="L5228" s="132" t="str">
        <f>IFERROR(IFERROR(INDEX(Кат!$A:$A,MATCH($C5228,Кат!$I:$I,0)),INDEX(Торг!$A:$A,MATCH($C5228,Торг!$I:$I,0))),"")</f>
        <v/>
      </c>
      <c r="M5228" s="132" t="str">
        <f>IFERROR(IFERROR(INDEX(Кат!$B:$B,MATCH($C5228,Кат!$I:$I,0)),INDEX(Торг!$B:$B,MATCH($C5228,Торг!$I:$I,0))),"")</f>
        <v/>
      </c>
      <c r="N5228" s="132" t="str">
        <f t="shared" si="81"/>
        <v>SACHS 3151600743ZFR</v>
      </c>
      <c r="O5228" s="132" t="str">
        <f>IFERROR(IFERROR(INDEX(Кат!$B:$B,MATCH($N5228,Кат!$I:$I,0)),INDEX(Торг!$B:$B,MATCH($N5228,Торг!$I:$I,0))),"")</f>
        <v/>
      </c>
    </row>
    <row r="5229" spans="1:15" outlineLevel="1">
      <c r="A5229" t="s">
        <v>31233</v>
      </c>
      <c r="C5229" s="191">
        <v>3151600526</v>
      </c>
      <c r="E5229" t="s">
        <v>31234</v>
      </c>
      <c r="F5229" t="s">
        <v>2566</v>
      </c>
      <c r="G5229" t="s">
        <v>399</v>
      </c>
      <c r="H5229">
        <v>1300</v>
      </c>
      <c r="J5229" t="s">
        <v>22634</v>
      </c>
      <c r="K5229" s="132" t="str">
        <f>IFERROR(IFERROR(INDEX(Кат!$O:$O,MATCH($C5229,Кат!$I:$I,0)),INDEX(Торг!$L:$L,MATCH($C5229,Торг!$I:$I,0))),"")</f>
        <v/>
      </c>
      <c r="L5229" s="132" t="str">
        <f>IFERROR(IFERROR(INDEX(Кат!$A:$A,MATCH($C5229,Кат!$I:$I,0)),INDEX(Торг!$A:$A,MATCH($C5229,Торг!$I:$I,0))),"")</f>
        <v/>
      </c>
      <c r="M5229" s="132" t="str">
        <f>IFERROR(IFERROR(INDEX(Кат!$B:$B,MATCH($C5229,Кат!$I:$I,0)),INDEX(Торг!$B:$B,MATCH($C5229,Торг!$I:$I,0))),"")</f>
        <v/>
      </c>
      <c r="N5229" s="132" t="str">
        <f t="shared" si="81"/>
        <v>SACHS 3151600526</v>
      </c>
      <c r="O5229" s="132" t="str">
        <f>IFERROR(IFERROR(INDEX(Кат!$B:$B,MATCH($N5229,Кат!$I:$I,0)),INDEX(Торг!$B:$B,MATCH($N5229,Торг!$I:$I,0))),"")</f>
        <v/>
      </c>
    </row>
    <row r="5230" spans="1:15" outlineLevel="1">
      <c r="A5230" t="s">
        <v>30420</v>
      </c>
      <c r="C5230" s="191" t="s">
        <v>30421</v>
      </c>
      <c r="E5230" t="s">
        <v>30422</v>
      </c>
      <c r="F5230" t="s">
        <v>2566</v>
      </c>
      <c r="G5230" t="s">
        <v>399</v>
      </c>
      <c r="H5230">
        <v>1500</v>
      </c>
      <c r="J5230" t="s">
        <v>22634</v>
      </c>
      <c r="K5230" s="132" t="str">
        <f>IFERROR(IFERROR(INDEX(Кат!$O:$O,MATCH($C5230,Кат!$I:$I,0)),INDEX(Торг!$L:$L,MATCH($C5230,Торг!$I:$I,0))),"")</f>
        <v/>
      </c>
      <c r="L5230" s="132" t="str">
        <f>IFERROR(IFERROR(INDEX(Кат!$A:$A,MATCH($C5230,Кат!$I:$I,0)),INDEX(Торг!$A:$A,MATCH($C5230,Торг!$I:$I,0))),"")</f>
        <v/>
      </c>
      <c r="M5230" s="132" t="str">
        <f>IFERROR(IFERROR(INDEX(Кат!$B:$B,MATCH($C5230,Кат!$I:$I,0)),INDEX(Торг!$B:$B,MATCH($C5230,Торг!$I:$I,0))),"")</f>
        <v/>
      </c>
      <c r="N5230" s="132" t="str">
        <f t="shared" si="81"/>
        <v>SACHS 3151600704ZFR</v>
      </c>
      <c r="O5230" s="132" t="str">
        <f>IFERROR(IFERROR(INDEX(Кат!$B:$B,MATCH($N5230,Кат!$I:$I,0)),INDEX(Торг!$B:$B,MATCH($N5230,Торг!$I:$I,0))),"")</f>
        <v/>
      </c>
    </row>
    <row r="5231" spans="1:15" outlineLevel="1">
      <c r="A5231" t="s">
        <v>17833</v>
      </c>
      <c r="C5231" s="191">
        <v>3000950097</v>
      </c>
      <c r="E5231" t="s">
        <v>2568</v>
      </c>
      <c r="F5231" t="s">
        <v>2566</v>
      </c>
      <c r="G5231" t="s">
        <v>375</v>
      </c>
      <c r="H5231">
        <v>9500</v>
      </c>
      <c r="J5231" t="s">
        <v>22634</v>
      </c>
      <c r="K5231" s="132" t="str">
        <f>IFERROR(IFERROR(INDEX(Кат!$O:$O,MATCH($C5231,Кат!$I:$I,0)),INDEX(Торг!$L:$L,MATCH($C5231,Торг!$I:$I,0))),"")</f>
        <v>шпак</v>
      </c>
      <c r="L5231" s="132">
        <f>IFERROR(IFERROR(INDEX(Кат!$A:$A,MATCH($C5231,Кат!$I:$I,0)),INDEX(Торг!$A:$A,MATCH($C5231,Торг!$I:$I,0))),"")</f>
        <v>218685</v>
      </c>
      <c r="M5231" s="132">
        <f>IFERROR(IFERROR(INDEX(Кат!$B:$B,MATCH($C5231,Кат!$I:$I,0)),INDEX(Торг!$B:$B,MATCH($C5231,Торг!$I:$I,0))),"")</f>
        <v>115736</v>
      </c>
      <c r="N5231" s="132" t="str">
        <f t="shared" si="81"/>
        <v>SACHS 3000950097</v>
      </c>
      <c r="O5231" s="132" t="str">
        <f>IFERROR(IFERROR(INDEX(Кат!$B:$B,MATCH($N5231,Кат!$I:$I,0)),INDEX(Торг!$B:$B,MATCH($N5231,Торг!$I:$I,0))),"")</f>
        <v/>
      </c>
    </row>
    <row r="5232" spans="1:15" outlineLevel="1">
      <c r="A5232" t="s">
        <v>17837</v>
      </c>
      <c r="C5232" s="191">
        <v>3000950095</v>
      </c>
      <c r="E5232" t="s">
        <v>31694</v>
      </c>
      <c r="F5232" t="s">
        <v>2566</v>
      </c>
      <c r="G5232" t="s">
        <v>375</v>
      </c>
      <c r="H5232">
        <v>7800</v>
      </c>
      <c r="J5232" t="s">
        <v>22634</v>
      </c>
      <c r="K5232" s="132" t="str">
        <f>IFERROR(IFERROR(INDEX(Кат!$O:$O,MATCH($C5232,Кат!$I:$I,0)),INDEX(Торг!$L:$L,MATCH($C5232,Торг!$I:$I,0))),"")</f>
        <v>шпак</v>
      </c>
      <c r="L5232" s="132">
        <f>IFERROR(IFERROR(INDEX(Кат!$A:$A,MATCH($C5232,Кат!$I:$I,0)),INDEX(Торг!$A:$A,MATCH($C5232,Торг!$I:$I,0))),"")</f>
        <v>218686</v>
      </c>
      <c r="M5232" s="132">
        <f>IFERROR(IFERROR(INDEX(Кат!$B:$B,MATCH($C5232,Кат!$I:$I,0)),INDEX(Торг!$B:$B,MATCH($C5232,Торг!$I:$I,0))),"")</f>
        <v>771</v>
      </c>
      <c r="N5232" s="132" t="str">
        <f t="shared" si="81"/>
        <v>SACHS 3000950095</v>
      </c>
      <c r="O5232" s="132" t="str">
        <f>IFERROR(IFERROR(INDEX(Кат!$B:$B,MATCH($N5232,Кат!$I:$I,0)),INDEX(Торг!$B:$B,MATCH($N5232,Торг!$I:$I,0))),"")</f>
        <v/>
      </c>
    </row>
    <row r="5233" spans="1:15" outlineLevel="1">
      <c r="A5233" t="s">
        <v>17834</v>
      </c>
      <c r="C5233" s="191">
        <v>3000240001</v>
      </c>
      <c r="E5233" t="s">
        <v>2569</v>
      </c>
      <c r="F5233" t="s">
        <v>2566</v>
      </c>
      <c r="G5233" t="s">
        <v>375</v>
      </c>
      <c r="H5233">
        <v>7500</v>
      </c>
      <c r="J5233" t="s">
        <v>22634</v>
      </c>
      <c r="K5233" s="132" t="str">
        <f>IFERROR(IFERROR(INDEX(Кат!$O:$O,MATCH($C5233,Кат!$I:$I,0)),INDEX(Торг!$L:$L,MATCH($C5233,Торг!$I:$I,0))),"")</f>
        <v/>
      </c>
      <c r="L5233" s="132" t="str">
        <f>IFERROR(IFERROR(INDEX(Кат!$A:$A,MATCH($C5233,Кат!$I:$I,0)),INDEX(Торг!$A:$A,MATCH($C5233,Торг!$I:$I,0))),"")</f>
        <v/>
      </c>
      <c r="M5233" s="132" t="str">
        <f>IFERROR(IFERROR(INDEX(Кат!$B:$B,MATCH($C5233,Кат!$I:$I,0)),INDEX(Торг!$B:$B,MATCH($C5233,Торг!$I:$I,0))),"")</f>
        <v/>
      </c>
      <c r="N5233" s="132" t="str">
        <f t="shared" si="81"/>
        <v>SACHS 3000240001</v>
      </c>
      <c r="O5233" s="132" t="str">
        <f>IFERROR(IFERROR(INDEX(Кат!$B:$B,MATCH($N5233,Кат!$I:$I,0)),INDEX(Торг!$B:$B,MATCH($N5233,Торг!$I:$I,0))),"")</f>
        <v/>
      </c>
    </row>
    <row r="5234" spans="1:15" outlineLevel="1">
      <c r="A5234" t="s">
        <v>17835</v>
      </c>
      <c r="C5234" s="191">
        <v>3000951211</v>
      </c>
      <c r="E5234" t="s">
        <v>2570</v>
      </c>
      <c r="F5234" t="s">
        <v>2566</v>
      </c>
      <c r="G5234" t="s">
        <v>375</v>
      </c>
      <c r="H5234">
        <v>6600</v>
      </c>
      <c r="J5234" t="s">
        <v>22634</v>
      </c>
      <c r="K5234" s="132" t="str">
        <f>IFERROR(IFERROR(INDEX(Кат!$O:$O,MATCH($C5234,Кат!$I:$I,0)),INDEX(Торг!$L:$L,MATCH($C5234,Торг!$I:$I,0))),"")</f>
        <v/>
      </c>
      <c r="L5234" s="132" t="str">
        <f>IFERROR(IFERROR(INDEX(Кат!$A:$A,MATCH($C5234,Кат!$I:$I,0)),INDEX(Торг!$A:$A,MATCH($C5234,Торг!$I:$I,0))),"")</f>
        <v/>
      </c>
      <c r="M5234" s="132" t="str">
        <f>IFERROR(IFERROR(INDEX(Кат!$B:$B,MATCH($C5234,Кат!$I:$I,0)),INDEX(Торг!$B:$B,MATCH($C5234,Торг!$I:$I,0))),"")</f>
        <v/>
      </c>
      <c r="N5234" s="132" t="str">
        <f t="shared" si="81"/>
        <v>SACHS 3000951211</v>
      </c>
      <c r="O5234" s="132" t="str">
        <f>IFERROR(IFERROR(INDEX(Кат!$B:$B,MATCH($N5234,Кат!$I:$I,0)),INDEX(Торг!$B:$B,MATCH($N5234,Торг!$I:$I,0))),"")</f>
        <v/>
      </c>
    </row>
    <row r="5235" spans="1:15" outlineLevel="1">
      <c r="A5235" t="s">
        <v>17836</v>
      </c>
      <c r="C5235" s="191">
        <v>3000951603</v>
      </c>
      <c r="E5235" t="s">
        <v>33013</v>
      </c>
      <c r="F5235" t="s">
        <v>2566</v>
      </c>
      <c r="G5235" t="s">
        <v>375</v>
      </c>
      <c r="H5235">
        <v>8600</v>
      </c>
      <c r="J5235" t="s">
        <v>22634</v>
      </c>
      <c r="K5235" s="132" t="str">
        <f>IFERROR(IFERROR(INDEX(Кат!$O:$O,MATCH($C5235,Кат!$I:$I,0)),INDEX(Торг!$L:$L,MATCH($C5235,Торг!$I:$I,0))),"")</f>
        <v/>
      </c>
      <c r="L5235" s="132" t="str">
        <f>IFERROR(IFERROR(INDEX(Кат!$A:$A,MATCH($C5235,Кат!$I:$I,0)),INDEX(Торг!$A:$A,MATCH($C5235,Торг!$I:$I,0))),"")</f>
        <v/>
      </c>
      <c r="M5235" s="132" t="str">
        <f>IFERROR(IFERROR(INDEX(Кат!$B:$B,MATCH($C5235,Кат!$I:$I,0)),INDEX(Торг!$B:$B,MATCH($C5235,Торг!$I:$I,0))),"")</f>
        <v/>
      </c>
      <c r="N5235" s="132" t="str">
        <f t="shared" si="81"/>
        <v>SACHS 3000951603</v>
      </c>
      <c r="O5235" s="132" t="str">
        <f>IFERROR(IFERROR(INDEX(Кат!$B:$B,MATCH($N5235,Кат!$I:$I,0)),INDEX(Торг!$B:$B,MATCH($N5235,Торг!$I:$I,0))),"")</f>
        <v/>
      </c>
    </row>
    <row r="5236" spans="1:15" outlineLevel="1">
      <c r="A5236" t="s">
        <v>17838</v>
      </c>
      <c r="C5236" s="191">
        <v>3000951634</v>
      </c>
      <c r="E5236" t="s">
        <v>7200</v>
      </c>
      <c r="F5236" t="s">
        <v>2566</v>
      </c>
      <c r="G5236" t="s">
        <v>375</v>
      </c>
      <c r="H5236">
        <v>9800</v>
      </c>
      <c r="J5236" t="s">
        <v>22634</v>
      </c>
      <c r="K5236" s="132" t="str">
        <f>IFERROR(IFERROR(INDEX(Кат!$O:$O,MATCH($C5236,Кат!$I:$I,0)),INDEX(Торг!$L:$L,MATCH($C5236,Торг!$I:$I,0))),"")</f>
        <v>шпак</v>
      </c>
      <c r="L5236" s="132">
        <f>IFERROR(IFERROR(INDEX(Кат!$A:$A,MATCH($C5236,Кат!$I:$I,0)),INDEX(Торг!$A:$A,MATCH($C5236,Торг!$I:$I,0))),"")</f>
        <v>218684</v>
      </c>
      <c r="M5236" s="132">
        <f>IFERROR(IFERROR(INDEX(Кат!$B:$B,MATCH($C5236,Кат!$I:$I,0)),INDEX(Торг!$B:$B,MATCH($C5236,Торг!$I:$I,0))),"")</f>
        <v>115686</v>
      </c>
      <c r="N5236" s="132" t="str">
        <f t="shared" si="81"/>
        <v>SACHS 3000951634</v>
      </c>
      <c r="O5236" s="132" t="str">
        <f>IFERROR(IFERROR(INDEX(Кат!$B:$B,MATCH($N5236,Кат!$I:$I,0)),INDEX(Торг!$B:$B,MATCH($N5236,Торг!$I:$I,0))),"")</f>
        <v/>
      </c>
    </row>
    <row r="5237" spans="1:15" outlineLevel="1">
      <c r="A5237" t="s">
        <v>27107</v>
      </c>
      <c r="C5237" s="191">
        <v>3000950085</v>
      </c>
      <c r="E5237" t="s">
        <v>27108</v>
      </c>
      <c r="F5237" t="s">
        <v>2566</v>
      </c>
      <c r="G5237" t="s">
        <v>375</v>
      </c>
      <c r="H5237">
        <v>7500</v>
      </c>
      <c r="J5237" t="s">
        <v>22634</v>
      </c>
      <c r="K5237" s="132" t="str">
        <f>IFERROR(IFERROR(INDEX(Кат!$O:$O,MATCH($C5237,Кат!$I:$I,0)),INDEX(Торг!$L:$L,MATCH($C5237,Торг!$I:$I,0))),"")</f>
        <v/>
      </c>
      <c r="L5237" s="132" t="str">
        <f>IFERROR(IFERROR(INDEX(Кат!$A:$A,MATCH($C5237,Кат!$I:$I,0)),INDEX(Торг!$A:$A,MATCH($C5237,Торг!$I:$I,0))),"")</f>
        <v/>
      </c>
      <c r="M5237" s="132" t="str">
        <f>IFERROR(IFERROR(INDEX(Кат!$B:$B,MATCH($C5237,Кат!$I:$I,0)),INDEX(Торг!$B:$B,MATCH($C5237,Торг!$I:$I,0))),"")</f>
        <v/>
      </c>
      <c r="N5237" s="132" t="str">
        <f t="shared" si="81"/>
        <v>SACHS 3000950085</v>
      </c>
      <c r="O5237" s="132" t="str">
        <f>IFERROR(IFERROR(INDEX(Кат!$B:$B,MATCH($N5237,Кат!$I:$I,0)),INDEX(Торг!$B:$B,MATCH($N5237,Торг!$I:$I,0))),"")</f>
        <v/>
      </c>
    </row>
    <row r="5238" spans="1:15" outlineLevel="1">
      <c r="A5238" t="s">
        <v>32364</v>
      </c>
      <c r="C5238" s="191">
        <v>3000951699</v>
      </c>
      <c r="E5238" t="s">
        <v>32365</v>
      </c>
      <c r="F5238" t="s">
        <v>2566</v>
      </c>
      <c r="G5238" t="s">
        <v>375</v>
      </c>
      <c r="H5238">
        <v>15000</v>
      </c>
      <c r="J5238" t="s">
        <v>22634</v>
      </c>
      <c r="K5238" s="132" t="str">
        <f>IFERROR(IFERROR(INDEX(Кат!$O:$O,MATCH($C5238,Кат!$I:$I,0)),INDEX(Торг!$L:$L,MATCH($C5238,Торг!$I:$I,0))),"")</f>
        <v/>
      </c>
      <c r="L5238" s="132" t="str">
        <f>IFERROR(IFERROR(INDEX(Кат!$A:$A,MATCH($C5238,Кат!$I:$I,0)),INDEX(Торг!$A:$A,MATCH($C5238,Торг!$I:$I,0))),"")</f>
        <v/>
      </c>
      <c r="M5238" s="132" t="str">
        <f>IFERROR(IFERROR(INDEX(Кат!$B:$B,MATCH($C5238,Кат!$I:$I,0)),INDEX(Торг!$B:$B,MATCH($C5238,Торг!$I:$I,0))),"")</f>
        <v/>
      </c>
      <c r="N5238" s="132" t="str">
        <f t="shared" si="81"/>
        <v>SACHS 3000951699</v>
      </c>
      <c r="O5238" s="132" t="str">
        <f>IFERROR(IFERROR(INDEX(Кат!$B:$B,MATCH($N5238,Кат!$I:$I,0)),INDEX(Торг!$B:$B,MATCH($N5238,Торг!$I:$I,0))),"")</f>
        <v/>
      </c>
    </row>
    <row r="5239" spans="1:15" outlineLevel="1">
      <c r="A5239" t="s">
        <v>17839</v>
      </c>
      <c r="C5239" s="191">
        <v>3000950073</v>
      </c>
      <c r="E5239" t="s">
        <v>7201</v>
      </c>
      <c r="F5239" t="s">
        <v>2566</v>
      </c>
      <c r="G5239" t="s">
        <v>375</v>
      </c>
      <c r="H5239">
        <v>12650</v>
      </c>
      <c r="J5239" t="s">
        <v>22634</v>
      </c>
      <c r="K5239" s="132" t="str">
        <f>IFERROR(IFERROR(INDEX(Кат!$O:$O,MATCH($C5239,Кат!$I:$I,0)),INDEX(Торг!$L:$L,MATCH($C5239,Торг!$I:$I,0))),"")</f>
        <v/>
      </c>
      <c r="L5239" s="132" t="str">
        <f>IFERROR(IFERROR(INDEX(Кат!$A:$A,MATCH($C5239,Кат!$I:$I,0)),INDEX(Торг!$A:$A,MATCH($C5239,Торг!$I:$I,0))),"")</f>
        <v/>
      </c>
      <c r="M5239" s="132" t="str">
        <f>IFERROR(IFERROR(INDEX(Кат!$B:$B,MATCH($C5239,Кат!$I:$I,0)),INDEX(Торг!$B:$B,MATCH($C5239,Торг!$I:$I,0))),"")</f>
        <v/>
      </c>
      <c r="N5239" s="132" t="str">
        <f t="shared" si="81"/>
        <v>SACHS 3000950073</v>
      </c>
      <c r="O5239" s="132" t="str">
        <f>IFERROR(IFERROR(INDEX(Кат!$B:$B,MATCH($N5239,Кат!$I:$I,0)),INDEX(Торг!$B:$B,MATCH($N5239,Торг!$I:$I,0))),"")</f>
        <v/>
      </c>
    </row>
    <row r="5240" spans="1:15" outlineLevel="1">
      <c r="A5240" t="s">
        <v>17840</v>
      </c>
      <c r="C5240" s="191">
        <v>3000950503</v>
      </c>
      <c r="E5240" t="s">
        <v>29289</v>
      </c>
      <c r="F5240" t="s">
        <v>2566</v>
      </c>
      <c r="G5240" t="s">
        <v>375</v>
      </c>
      <c r="H5240">
        <v>9000</v>
      </c>
      <c r="J5240" t="s">
        <v>22634</v>
      </c>
      <c r="K5240" s="132" t="str">
        <f>IFERROR(IFERROR(INDEX(Кат!$O:$O,MATCH($C5240,Кат!$I:$I,0)),INDEX(Торг!$L:$L,MATCH($C5240,Торг!$I:$I,0))),"")</f>
        <v/>
      </c>
      <c r="L5240" s="132" t="str">
        <f>IFERROR(IFERROR(INDEX(Кат!$A:$A,MATCH($C5240,Кат!$I:$I,0)),INDEX(Торг!$A:$A,MATCH($C5240,Торг!$I:$I,0))),"")</f>
        <v/>
      </c>
      <c r="M5240" s="132" t="str">
        <f>IFERROR(IFERROR(INDEX(Кат!$B:$B,MATCH($C5240,Кат!$I:$I,0)),INDEX(Торг!$B:$B,MATCH($C5240,Торг!$I:$I,0))),"")</f>
        <v/>
      </c>
      <c r="N5240" s="132" t="str">
        <f t="shared" si="81"/>
        <v>SACHS 3000950503</v>
      </c>
      <c r="O5240" s="132" t="str">
        <f>IFERROR(IFERROR(INDEX(Кат!$B:$B,MATCH($N5240,Кат!$I:$I,0)),INDEX(Торг!$B:$B,MATCH($N5240,Торг!$I:$I,0))),"")</f>
        <v/>
      </c>
    </row>
    <row r="5241" spans="1:15" outlineLevel="1">
      <c r="A5241" t="s">
        <v>17841</v>
      </c>
      <c r="C5241" s="191">
        <v>3000951669</v>
      </c>
      <c r="E5241" t="s">
        <v>7202</v>
      </c>
      <c r="F5241" t="s">
        <v>2566</v>
      </c>
      <c r="G5241" t="s">
        <v>375</v>
      </c>
      <c r="H5241">
        <v>11000</v>
      </c>
      <c r="J5241" t="s">
        <v>22634</v>
      </c>
      <c r="K5241" s="132" t="str">
        <f>IFERROR(IFERROR(INDEX(Кат!$O:$O,MATCH($C5241,Кат!$I:$I,0)),INDEX(Торг!$L:$L,MATCH($C5241,Торг!$I:$I,0))),"")</f>
        <v/>
      </c>
      <c r="L5241" s="132" t="str">
        <f>IFERROR(IFERROR(INDEX(Кат!$A:$A,MATCH($C5241,Кат!$I:$I,0)),INDEX(Торг!$A:$A,MATCH($C5241,Торг!$I:$I,0))),"")</f>
        <v/>
      </c>
      <c r="M5241" s="132" t="str">
        <f>IFERROR(IFERROR(INDEX(Кат!$B:$B,MATCH($C5241,Кат!$I:$I,0)),INDEX(Торг!$B:$B,MATCH($C5241,Торг!$I:$I,0))),"")</f>
        <v/>
      </c>
      <c r="N5241" s="132" t="str">
        <f t="shared" si="81"/>
        <v>SACHS 3000951669</v>
      </c>
      <c r="O5241" s="132" t="str">
        <f>IFERROR(IFERROR(INDEX(Кат!$B:$B,MATCH($N5241,Кат!$I:$I,0)),INDEX(Торг!$B:$B,MATCH($N5241,Торг!$I:$I,0))),"")</f>
        <v/>
      </c>
    </row>
    <row r="5242" spans="1:15" outlineLevel="1">
      <c r="A5242" t="s">
        <v>27109</v>
      </c>
      <c r="C5242" s="191">
        <v>3400700675</v>
      </c>
      <c r="E5242" t="s">
        <v>27110</v>
      </c>
      <c r="F5242" t="s">
        <v>2566</v>
      </c>
      <c r="G5242" t="s">
        <v>375</v>
      </c>
      <c r="H5242">
        <v>30000</v>
      </c>
      <c r="J5242" t="s">
        <v>22634</v>
      </c>
      <c r="K5242" s="132" t="str">
        <f>IFERROR(IFERROR(INDEX(Кат!$O:$O,MATCH($C5242,Кат!$I:$I,0)),INDEX(Торг!$L:$L,MATCH($C5242,Торг!$I:$I,0))),"")</f>
        <v/>
      </c>
      <c r="L5242" s="132" t="str">
        <f>IFERROR(IFERROR(INDEX(Кат!$A:$A,MATCH($C5242,Кат!$I:$I,0)),INDEX(Торг!$A:$A,MATCH($C5242,Торг!$I:$I,0))),"")</f>
        <v/>
      </c>
      <c r="M5242" s="132" t="str">
        <f>IFERROR(IFERROR(INDEX(Кат!$B:$B,MATCH($C5242,Кат!$I:$I,0)),INDEX(Торг!$B:$B,MATCH($C5242,Торг!$I:$I,0))),"")</f>
        <v/>
      </c>
      <c r="N5242" s="132" t="str">
        <f t="shared" si="81"/>
        <v>SACHS 3400700675</v>
      </c>
      <c r="O5242" s="132" t="str">
        <f>IFERROR(IFERROR(INDEX(Кат!$B:$B,MATCH($N5242,Кат!$I:$I,0)),INDEX(Торг!$B:$B,MATCH($N5242,Торг!$I:$I,0))),"")</f>
        <v/>
      </c>
    </row>
    <row r="5243" spans="1:15" outlineLevel="1">
      <c r="A5243" t="s">
        <v>17842</v>
      </c>
      <c r="C5243" s="191">
        <v>3000951401</v>
      </c>
      <c r="E5243" t="s">
        <v>7203</v>
      </c>
      <c r="F5243" t="s">
        <v>2566</v>
      </c>
      <c r="G5243" t="s">
        <v>375</v>
      </c>
      <c r="H5243">
        <v>6500</v>
      </c>
      <c r="J5243" t="s">
        <v>22634</v>
      </c>
      <c r="K5243" s="132" t="str">
        <f>IFERROR(IFERROR(INDEX(Кат!$O:$O,MATCH($C5243,Кат!$I:$I,0)),INDEX(Торг!$L:$L,MATCH($C5243,Торг!$I:$I,0))),"")</f>
        <v/>
      </c>
      <c r="L5243" s="132" t="str">
        <f>IFERROR(IFERROR(INDEX(Кат!$A:$A,MATCH($C5243,Кат!$I:$I,0)),INDEX(Торг!$A:$A,MATCH($C5243,Торг!$I:$I,0))),"")</f>
        <v/>
      </c>
      <c r="M5243" s="132" t="str">
        <f>IFERROR(IFERROR(INDEX(Кат!$B:$B,MATCH($C5243,Кат!$I:$I,0)),INDEX(Торг!$B:$B,MATCH($C5243,Торг!$I:$I,0))),"")</f>
        <v/>
      </c>
      <c r="N5243" s="132" t="str">
        <f t="shared" si="81"/>
        <v>SACHS 3000951401</v>
      </c>
      <c r="O5243" s="132" t="str">
        <f>IFERROR(IFERROR(INDEX(Кат!$B:$B,MATCH($N5243,Кат!$I:$I,0)),INDEX(Торг!$B:$B,MATCH($N5243,Торг!$I:$I,0))),"")</f>
        <v/>
      </c>
    </row>
    <row r="5244" spans="1:15" outlineLevel="1">
      <c r="A5244" t="s">
        <v>24200</v>
      </c>
      <c r="C5244" s="191"/>
      <c r="E5244" t="s">
        <v>24201</v>
      </c>
      <c r="J5244" t="s">
        <v>22634</v>
      </c>
      <c r="K5244" s="132" t="str">
        <f>IFERROR(IFERROR(INDEX(Кат!$O:$O,MATCH($C5244,Кат!$I:$I,0)),INDEX(Торг!$L:$L,MATCH($C5244,Торг!$I:$I,0))),"")</f>
        <v/>
      </c>
      <c r="L5244" s="132" t="str">
        <f>IFERROR(IFERROR(INDEX(Кат!$A:$A,MATCH($C5244,Кат!$I:$I,0)),INDEX(Торг!$A:$A,MATCH($C5244,Торг!$I:$I,0))),"")</f>
        <v/>
      </c>
      <c r="M5244" s="132" t="str">
        <f>IFERROR(IFERROR(INDEX(Кат!$B:$B,MATCH($C5244,Кат!$I:$I,0)),INDEX(Торг!$B:$B,MATCH($C5244,Торг!$I:$I,0))),"")</f>
        <v/>
      </c>
      <c r="N5244" s="132" t="str">
        <f t="shared" si="81"/>
        <v xml:space="preserve"> </v>
      </c>
      <c r="O5244" s="132" t="str">
        <f>IFERROR(IFERROR(INDEX(Кат!$B:$B,MATCH($N5244,Кат!$I:$I,0)),INDEX(Торг!$B:$B,MATCH($N5244,Торг!$I:$I,0))),"")</f>
        <v/>
      </c>
    </row>
    <row r="5245" spans="1:15">
      <c r="A5245" t="s">
        <v>30542</v>
      </c>
      <c r="C5245" s="191" t="s">
        <v>30543</v>
      </c>
      <c r="E5245" t="s">
        <v>30544</v>
      </c>
      <c r="F5245" t="s">
        <v>2572</v>
      </c>
      <c r="G5245" t="s">
        <v>375</v>
      </c>
      <c r="H5245">
        <v>2200</v>
      </c>
      <c r="J5245" t="s">
        <v>22634</v>
      </c>
      <c r="K5245" s="132" t="str">
        <f>IFERROR(IFERROR(INDEX(Кат!$O:$O,MATCH($C5245,Кат!$I:$I,0)),INDEX(Торг!$L:$L,MATCH($C5245,Торг!$I:$I,0))),"")</f>
        <v/>
      </c>
      <c r="L5245" s="132" t="str">
        <f>IFERROR(IFERROR(INDEX(Кат!$A:$A,MATCH($C5245,Кат!$I:$I,0)),INDEX(Торг!$A:$A,MATCH($C5245,Торг!$I:$I,0))),"")</f>
        <v/>
      </c>
      <c r="M5245" s="132" t="str">
        <f>IFERROR(IFERROR(INDEX(Кат!$B:$B,MATCH($C5245,Кат!$I:$I,0)),INDEX(Торг!$B:$B,MATCH($C5245,Торг!$I:$I,0))),"")</f>
        <v/>
      </c>
      <c r="N5245" s="132" t="str">
        <f t="shared" si="81"/>
        <v>SANGSHIN SA191</v>
      </c>
      <c r="O5245" s="132" t="str">
        <f>IFERROR(IFERROR(INDEX(Кат!$B:$B,MATCH($N5245,Кат!$I:$I,0)),INDEX(Торг!$B:$B,MATCH($N5245,Торг!$I:$I,0))),"")</f>
        <v/>
      </c>
    </row>
    <row r="5246" spans="1:15" outlineLevel="1">
      <c r="A5246" t="s">
        <v>17843</v>
      </c>
      <c r="C5246" s="191" t="s">
        <v>14277</v>
      </c>
      <c r="E5246" t="s">
        <v>14278</v>
      </c>
      <c r="F5246" t="s">
        <v>2572</v>
      </c>
      <c r="G5246" t="s">
        <v>375</v>
      </c>
      <c r="H5246">
        <v>1600</v>
      </c>
      <c r="J5246" t="s">
        <v>22634</v>
      </c>
      <c r="K5246" s="132" t="str">
        <f>IFERROR(IFERROR(INDEX(Кат!$O:$O,MATCH($C5246,Кат!$I:$I,0)),INDEX(Торг!$L:$L,MATCH($C5246,Торг!$I:$I,0))),"")</f>
        <v/>
      </c>
      <c r="L5246" s="132" t="str">
        <f>IFERROR(IFERROR(INDEX(Кат!$A:$A,MATCH($C5246,Кат!$I:$I,0)),INDEX(Торг!$A:$A,MATCH($C5246,Торг!$I:$I,0))),"")</f>
        <v/>
      </c>
      <c r="M5246" s="132" t="str">
        <f>IFERROR(IFERROR(INDEX(Кат!$B:$B,MATCH($C5246,Кат!$I:$I,0)),INDEX(Торг!$B:$B,MATCH($C5246,Торг!$I:$I,0))),"")</f>
        <v/>
      </c>
      <c r="N5246" s="132" t="str">
        <f t="shared" si="81"/>
        <v>SANGSHIN SA193</v>
      </c>
      <c r="O5246" s="132" t="str">
        <f>IFERROR(IFERROR(INDEX(Кат!$B:$B,MATCH($N5246,Кат!$I:$I,0)),INDEX(Торг!$B:$B,MATCH($N5246,Торг!$I:$I,0))),"")</f>
        <v/>
      </c>
    </row>
    <row r="5247" spans="1:15" outlineLevel="1">
      <c r="A5247" t="s">
        <v>32486</v>
      </c>
      <c r="C5247" s="191" t="s">
        <v>32487</v>
      </c>
      <c r="E5247" t="s">
        <v>32488</v>
      </c>
      <c r="F5247" t="s">
        <v>2572</v>
      </c>
      <c r="G5247" t="s">
        <v>375</v>
      </c>
      <c r="H5247">
        <v>1250</v>
      </c>
      <c r="J5247" t="s">
        <v>22634</v>
      </c>
      <c r="K5247" s="132" t="str">
        <f>IFERROR(IFERROR(INDEX(Кат!$O:$O,MATCH($C5247,Кат!$I:$I,0)),INDEX(Торг!$L:$L,MATCH($C5247,Торг!$I:$I,0))),"")</f>
        <v/>
      </c>
      <c r="L5247" s="132" t="str">
        <f>IFERROR(IFERROR(INDEX(Кат!$A:$A,MATCH($C5247,Кат!$I:$I,0)),INDEX(Торг!$A:$A,MATCH($C5247,Торг!$I:$I,0))),"")</f>
        <v/>
      </c>
      <c r="M5247" s="132" t="str">
        <f>IFERROR(IFERROR(INDEX(Кат!$B:$B,MATCH($C5247,Кат!$I:$I,0)),INDEX(Торг!$B:$B,MATCH($C5247,Торг!$I:$I,0))),"")</f>
        <v/>
      </c>
      <c r="N5247" s="132" t="str">
        <f t="shared" si="81"/>
        <v>SANGSHIN SP1823</v>
      </c>
      <c r="O5247" s="132" t="str">
        <f>IFERROR(IFERROR(INDEX(Кат!$B:$B,MATCH($N5247,Кат!$I:$I,0)),INDEX(Торг!$B:$B,MATCH($N5247,Торг!$I:$I,0))),"")</f>
        <v/>
      </c>
    </row>
    <row r="5248" spans="1:15">
      <c r="A5248" t="s">
        <v>17844</v>
      </c>
      <c r="C5248" s="191" t="s">
        <v>7204</v>
      </c>
      <c r="E5248" t="s">
        <v>7205</v>
      </c>
      <c r="F5248" t="s">
        <v>2572</v>
      </c>
      <c r="G5248" t="s">
        <v>375</v>
      </c>
      <c r="H5248">
        <v>1250</v>
      </c>
      <c r="J5248" t="s">
        <v>22634</v>
      </c>
      <c r="K5248" s="132" t="str">
        <f>IFERROR(IFERROR(INDEX(Кат!$O:$O,MATCH($C5248,Кат!$I:$I,0)),INDEX(Торг!$L:$L,MATCH($C5248,Торг!$I:$I,0))),"")</f>
        <v/>
      </c>
      <c r="L5248" s="132" t="str">
        <f>IFERROR(IFERROR(INDEX(Кат!$A:$A,MATCH($C5248,Кат!$I:$I,0)),INDEX(Торг!$A:$A,MATCH($C5248,Торг!$I:$I,0))),"")</f>
        <v/>
      </c>
      <c r="M5248" s="132" t="str">
        <f>IFERROR(IFERROR(INDEX(Кат!$B:$B,MATCH($C5248,Кат!$I:$I,0)),INDEX(Торг!$B:$B,MATCH($C5248,Торг!$I:$I,0))),"")</f>
        <v/>
      </c>
      <c r="N5248" s="132" t="str">
        <f t="shared" si="81"/>
        <v>SANGSHIN SP1709</v>
      </c>
      <c r="O5248" s="132" t="str">
        <f>IFERROR(IFERROR(INDEX(Кат!$B:$B,MATCH($N5248,Кат!$I:$I,0)),INDEX(Торг!$B:$B,MATCH($N5248,Торг!$I:$I,0))),"")</f>
        <v/>
      </c>
    </row>
    <row r="5249" spans="1:15" outlineLevel="1">
      <c r="A5249" t="s">
        <v>23247</v>
      </c>
      <c r="C5249" s="191" t="s">
        <v>23248</v>
      </c>
      <c r="E5249" t="s">
        <v>23249</v>
      </c>
      <c r="F5249" t="s">
        <v>2572</v>
      </c>
      <c r="G5249" t="s">
        <v>375</v>
      </c>
      <c r="H5249">
        <v>1050</v>
      </c>
      <c r="J5249" t="s">
        <v>22634</v>
      </c>
      <c r="K5249" s="132" t="str">
        <f>IFERROR(IFERROR(INDEX(Кат!$O:$O,MATCH($C5249,Кат!$I:$I,0)),INDEX(Торг!$L:$L,MATCH($C5249,Торг!$I:$I,0))),"")</f>
        <v/>
      </c>
      <c r="L5249" s="132" t="str">
        <f>IFERROR(IFERROR(INDEX(Кат!$A:$A,MATCH($C5249,Кат!$I:$I,0)),INDEX(Торг!$A:$A,MATCH($C5249,Торг!$I:$I,0))),"")</f>
        <v/>
      </c>
      <c r="M5249" s="132" t="str">
        <f>IFERROR(IFERROR(INDEX(Кат!$B:$B,MATCH($C5249,Кат!$I:$I,0)),INDEX(Торг!$B:$B,MATCH($C5249,Торг!$I:$I,0))),"")</f>
        <v/>
      </c>
      <c r="N5249" s="132" t="str">
        <f t="shared" si="81"/>
        <v>SANGSHIN SP1407</v>
      </c>
      <c r="O5249" s="132" t="str">
        <f>IFERROR(IFERROR(INDEX(Кат!$B:$B,MATCH($N5249,Кат!$I:$I,0)),INDEX(Торг!$B:$B,MATCH($N5249,Торг!$I:$I,0))),"")</f>
        <v/>
      </c>
    </row>
    <row r="5250" spans="1:15" outlineLevel="1">
      <c r="A5250" t="s">
        <v>17845</v>
      </c>
      <c r="C5250" s="191" t="s">
        <v>13659</v>
      </c>
      <c r="E5250" t="s">
        <v>13660</v>
      </c>
      <c r="F5250" t="s">
        <v>2572</v>
      </c>
      <c r="G5250" t="s">
        <v>375</v>
      </c>
      <c r="H5250">
        <v>950</v>
      </c>
      <c r="J5250" t="s">
        <v>22634</v>
      </c>
      <c r="K5250" s="132" t="str">
        <f>IFERROR(IFERROR(INDEX(Кат!$O:$O,MATCH($C5250,Кат!$I:$I,0)),INDEX(Торг!$L:$L,MATCH($C5250,Торг!$I:$I,0))),"")</f>
        <v/>
      </c>
      <c r="L5250" s="132" t="str">
        <f>IFERROR(IFERROR(INDEX(Кат!$A:$A,MATCH($C5250,Кат!$I:$I,0)),INDEX(Торг!$A:$A,MATCH($C5250,Торг!$I:$I,0))),"")</f>
        <v/>
      </c>
      <c r="M5250" s="132" t="str">
        <f>IFERROR(IFERROR(INDEX(Кат!$B:$B,MATCH($C5250,Кат!$I:$I,0)),INDEX(Торг!$B:$B,MATCH($C5250,Торг!$I:$I,0))),"")</f>
        <v/>
      </c>
      <c r="N5250" s="132" t="str">
        <f t="shared" si="81"/>
        <v>SANGSHIN SP1401</v>
      </c>
      <c r="O5250" s="132" t="str">
        <f>IFERROR(IFERROR(INDEX(Кат!$B:$B,MATCH($N5250,Кат!$I:$I,0)),INDEX(Торг!$B:$B,MATCH($N5250,Торг!$I:$I,0))),"")</f>
        <v/>
      </c>
    </row>
    <row r="5251" spans="1:15" outlineLevel="1">
      <c r="A5251" t="s">
        <v>17846</v>
      </c>
      <c r="C5251" s="191" t="s">
        <v>316</v>
      </c>
      <c r="E5251" t="s">
        <v>2571</v>
      </c>
      <c r="F5251" t="s">
        <v>2572</v>
      </c>
      <c r="G5251" t="s">
        <v>375</v>
      </c>
      <c r="H5251">
        <v>1450</v>
      </c>
      <c r="J5251" t="s">
        <v>22634</v>
      </c>
      <c r="K5251" s="132" t="str">
        <f>IFERROR(IFERROR(INDEX(Кат!$O:$O,MATCH($C5251,Кат!$I:$I,0)),INDEX(Торг!$L:$L,MATCH($C5251,Торг!$I:$I,0))),"")</f>
        <v/>
      </c>
      <c r="L5251" s="132" t="str">
        <f>IFERROR(IFERROR(INDEX(Кат!$A:$A,MATCH($C5251,Кат!$I:$I,0)),INDEX(Торг!$A:$A,MATCH($C5251,Торг!$I:$I,0))),"")</f>
        <v/>
      </c>
      <c r="M5251" s="132" t="str">
        <f>IFERROR(IFERROR(INDEX(Кат!$B:$B,MATCH($C5251,Кат!$I:$I,0)),INDEX(Торг!$B:$B,MATCH($C5251,Торг!$I:$I,0))),"")</f>
        <v/>
      </c>
      <c r="N5251" s="132" t="str">
        <f t="shared" si="81"/>
        <v>SANGSHIN SA183</v>
      </c>
      <c r="O5251" s="132" t="str">
        <f>IFERROR(IFERROR(INDEX(Кат!$B:$B,MATCH($N5251,Кат!$I:$I,0)),INDEX(Торг!$B:$B,MATCH($N5251,Торг!$I:$I,0))),"")</f>
        <v/>
      </c>
    </row>
    <row r="5252" spans="1:15" outlineLevel="1">
      <c r="A5252" t="s">
        <v>17847</v>
      </c>
      <c r="C5252" s="191" t="s">
        <v>76</v>
      </c>
      <c r="E5252" t="s">
        <v>2573</v>
      </c>
      <c r="F5252" t="s">
        <v>2572</v>
      </c>
      <c r="G5252" t="s">
        <v>375</v>
      </c>
      <c r="H5252">
        <v>580</v>
      </c>
      <c r="J5252" t="s">
        <v>22634</v>
      </c>
      <c r="K5252" s="132" t="str">
        <f>IFERROR(IFERROR(INDEX(Кат!$O:$O,MATCH($C5252,Кат!$I:$I,0)),INDEX(Торг!$L:$L,MATCH($C5252,Торг!$I:$I,0))),"")</f>
        <v/>
      </c>
      <c r="L5252" s="132" t="str">
        <f>IFERROR(IFERROR(INDEX(Кат!$A:$A,MATCH($C5252,Кат!$I:$I,0)),INDEX(Торг!$A:$A,MATCH($C5252,Торг!$I:$I,0))),"")</f>
        <v/>
      </c>
      <c r="M5252" s="132" t="str">
        <f>IFERROR(IFERROR(INDEX(Кат!$B:$B,MATCH($C5252,Кат!$I:$I,0)),INDEX(Торг!$B:$B,MATCH($C5252,Торг!$I:$I,0))),"")</f>
        <v/>
      </c>
      <c r="N5252" s="132" t="str">
        <f t="shared" si="81"/>
        <v>SANGSHIN SP1199</v>
      </c>
      <c r="O5252" s="132" t="str">
        <f>IFERROR(IFERROR(INDEX(Кат!$B:$B,MATCH($N5252,Кат!$I:$I,0)),INDEX(Торг!$B:$B,MATCH($N5252,Торг!$I:$I,0))),"")</f>
        <v/>
      </c>
    </row>
    <row r="5253" spans="1:15" outlineLevel="1">
      <c r="A5253" t="s">
        <v>17848</v>
      </c>
      <c r="C5253" s="191" t="s">
        <v>81</v>
      </c>
      <c r="E5253" t="s">
        <v>2574</v>
      </c>
      <c r="F5253" t="s">
        <v>2572</v>
      </c>
      <c r="G5253" t="s">
        <v>375</v>
      </c>
      <c r="H5253">
        <v>630</v>
      </c>
      <c r="J5253" t="s">
        <v>22634</v>
      </c>
      <c r="K5253" s="132" t="str">
        <f>IFERROR(IFERROR(INDEX(Кат!$O:$O,MATCH($C5253,Кат!$I:$I,0)),INDEX(Торг!$L:$L,MATCH($C5253,Торг!$I:$I,0))),"")</f>
        <v>шпак</v>
      </c>
      <c r="L5253" s="132">
        <f>IFERROR(IFERROR(INDEX(Кат!$A:$A,MATCH($C5253,Кат!$I:$I,0)),INDEX(Торг!$A:$A,MATCH($C5253,Торг!$I:$I,0))),"")</f>
        <v>158046</v>
      </c>
      <c r="M5253" s="132">
        <f>IFERROR(IFERROR(INDEX(Кат!$B:$B,MATCH($C5253,Кат!$I:$I,0)),INDEX(Торг!$B:$B,MATCH($C5253,Торг!$I:$I,0))),"")</f>
        <v>1698</v>
      </c>
      <c r="N5253" s="132" t="str">
        <f t="shared" si="81"/>
        <v>SANGSHIN SP1165</v>
      </c>
      <c r="O5253" s="132" t="str">
        <f>IFERROR(IFERROR(INDEX(Кат!$B:$B,MATCH($N5253,Кат!$I:$I,0)),INDEX(Торг!$B:$B,MATCH($N5253,Торг!$I:$I,0))),"")</f>
        <v/>
      </c>
    </row>
    <row r="5254" spans="1:15" outlineLevel="1">
      <c r="A5254" t="s">
        <v>17849</v>
      </c>
      <c r="C5254" s="191" t="s">
        <v>204</v>
      </c>
      <c r="E5254" t="s">
        <v>2575</v>
      </c>
      <c r="F5254" t="s">
        <v>2572</v>
      </c>
      <c r="G5254" t="s">
        <v>375</v>
      </c>
      <c r="H5254">
        <v>640</v>
      </c>
      <c r="J5254" t="s">
        <v>22634</v>
      </c>
      <c r="K5254" s="132" t="str">
        <f>IFERROR(IFERROR(INDEX(Кат!$O:$O,MATCH($C5254,Кат!$I:$I,0)),INDEX(Торг!$L:$L,MATCH($C5254,Торг!$I:$I,0))),"")</f>
        <v>шпак</v>
      </c>
      <c r="L5254" s="132">
        <f>IFERROR(IFERROR(INDEX(Кат!$A:$A,MATCH($C5254,Кат!$I:$I,0)),INDEX(Торг!$A:$A,MATCH($C5254,Торг!$I:$I,0))),"")</f>
        <v>158011</v>
      </c>
      <c r="M5254" s="132">
        <f>IFERROR(IFERROR(INDEX(Кат!$B:$B,MATCH($C5254,Кат!$I:$I,0)),INDEX(Торг!$B:$B,MATCH($C5254,Торг!$I:$I,0))),"")</f>
        <v>10340</v>
      </c>
      <c r="N5254" s="132" t="str">
        <f t="shared" si="81"/>
        <v>SANGSHIN SP1181</v>
      </c>
      <c r="O5254" s="132" t="str">
        <f>IFERROR(IFERROR(INDEX(Кат!$B:$B,MATCH($N5254,Кат!$I:$I,0)),INDEX(Торг!$B:$B,MATCH($N5254,Торг!$I:$I,0))),"")</f>
        <v/>
      </c>
    </row>
    <row r="5255" spans="1:15" outlineLevel="1">
      <c r="A5255" t="s">
        <v>17850</v>
      </c>
      <c r="C5255" s="191" t="s">
        <v>2576</v>
      </c>
      <c r="E5255" t="s">
        <v>2577</v>
      </c>
      <c r="F5255" t="s">
        <v>2572</v>
      </c>
      <c r="G5255" t="s">
        <v>375</v>
      </c>
      <c r="H5255">
        <v>670</v>
      </c>
      <c r="J5255" t="s">
        <v>22634</v>
      </c>
      <c r="K5255" s="132" t="str">
        <f>IFERROR(IFERROR(INDEX(Кат!$O:$O,MATCH($C5255,Кат!$I:$I,0)),INDEX(Торг!$L:$L,MATCH($C5255,Торг!$I:$I,0))),"")</f>
        <v/>
      </c>
      <c r="L5255" s="132" t="str">
        <f>IFERROR(IFERROR(INDEX(Кат!$A:$A,MATCH($C5255,Кат!$I:$I,0)),INDEX(Торг!$A:$A,MATCH($C5255,Торг!$I:$I,0))),"")</f>
        <v/>
      </c>
      <c r="M5255" s="132" t="str">
        <f>IFERROR(IFERROR(INDEX(Кат!$B:$B,MATCH($C5255,Кат!$I:$I,0)),INDEX(Торг!$B:$B,MATCH($C5255,Торг!$I:$I,0))),"")</f>
        <v/>
      </c>
      <c r="N5255" s="132" t="str">
        <f t="shared" si="81"/>
        <v>SANGSHIN SP1168</v>
      </c>
      <c r="O5255" s="132" t="str">
        <f>IFERROR(IFERROR(INDEX(Кат!$B:$B,MATCH($N5255,Кат!$I:$I,0)),INDEX(Торг!$B:$B,MATCH($N5255,Торг!$I:$I,0))),"")</f>
        <v/>
      </c>
    </row>
    <row r="5256" spans="1:15" outlineLevel="1">
      <c r="A5256" t="s">
        <v>17851</v>
      </c>
      <c r="C5256" s="191" t="s">
        <v>14550</v>
      </c>
      <c r="E5256" t="s">
        <v>14551</v>
      </c>
      <c r="F5256" t="s">
        <v>2572</v>
      </c>
      <c r="G5256" t="s">
        <v>375</v>
      </c>
      <c r="H5256">
        <v>1800</v>
      </c>
      <c r="J5256" t="s">
        <v>22634</v>
      </c>
      <c r="K5256" s="132" t="str">
        <f>IFERROR(IFERROR(INDEX(Кат!$O:$O,MATCH($C5256,Кат!$I:$I,0)),INDEX(Торг!$L:$L,MATCH($C5256,Торг!$I:$I,0))),"")</f>
        <v/>
      </c>
      <c r="L5256" s="132" t="str">
        <f>IFERROR(IFERROR(INDEX(Кат!$A:$A,MATCH($C5256,Кат!$I:$I,0)),INDEX(Торг!$A:$A,MATCH($C5256,Торг!$I:$I,0))),"")</f>
        <v/>
      </c>
      <c r="M5256" s="132" t="str">
        <f>IFERROR(IFERROR(INDEX(Кат!$B:$B,MATCH($C5256,Кат!$I:$I,0)),INDEX(Торг!$B:$B,MATCH($C5256,Торг!$I:$I,0))),"")</f>
        <v/>
      </c>
      <c r="N5256" s="132" t="str">
        <f t="shared" ref="N5256:N5319" si="82">_xlfn.CONCAT(F5256," ",C5256)</f>
        <v>SANGSHIN SP1260</v>
      </c>
      <c r="O5256" s="132" t="str">
        <f>IFERROR(IFERROR(INDEX(Кат!$B:$B,MATCH($N5256,Кат!$I:$I,0)),INDEX(Торг!$B:$B,MATCH($N5256,Торг!$I:$I,0))),"")</f>
        <v/>
      </c>
    </row>
    <row r="5257" spans="1:15">
      <c r="A5257" t="s">
        <v>17852</v>
      </c>
      <c r="C5257" s="191" t="s">
        <v>13479</v>
      </c>
      <c r="E5257" t="s">
        <v>13480</v>
      </c>
      <c r="F5257" t="s">
        <v>2572</v>
      </c>
      <c r="G5257" t="s">
        <v>375</v>
      </c>
      <c r="H5257">
        <v>840</v>
      </c>
      <c r="J5257" t="s">
        <v>22634</v>
      </c>
      <c r="K5257" s="132" t="str">
        <f>IFERROR(IFERROR(INDEX(Кат!$O:$O,MATCH($C5257,Кат!$I:$I,0)),INDEX(Торг!$L:$L,MATCH($C5257,Торг!$I:$I,0))),"")</f>
        <v/>
      </c>
      <c r="L5257" s="132" t="str">
        <f>IFERROR(IFERROR(INDEX(Кат!$A:$A,MATCH($C5257,Кат!$I:$I,0)),INDEX(Торг!$A:$A,MATCH($C5257,Торг!$I:$I,0))),"")</f>
        <v/>
      </c>
      <c r="M5257" s="132" t="str">
        <f>IFERROR(IFERROR(INDEX(Кат!$B:$B,MATCH($C5257,Кат!$I:$I,0)),INDEX(Торг!$B:$B,MATCH($C5257,Торг!$I:$I,0))),"")</f>
        <v/>
      </c>
      <c r="N5257" s="132" t="str">
        <f t="shared" si="82"/>
        <v>SANGSHIN SP1047</v>
      </c>
      <c r="O5257" s="132" t="str">
        <f>IFERROR(IFERROR(INDEX(Кат!$B:$B,MATCH($N5257,Кат!$I:$I,0)),INDEX(Торг!$B:$B,MATCH($N5257,Торг!$I:$I,0))),"")</f>
        <v/>
      </c>
    </row>
    <row r="5258" spans="1:15" outlineLevel="1">
      <c r="A5258" t="s">
        <v>27111</v>
      </c>
      <c r="C5258" s="191" t="s">
        <v>27112</v>
      </c>
      <c r="E5258" t="s">
        <v>27113</v>
      </c>
      <c r="F5258" t="s">
        <v>2572</v>
      </c>
      <c r="G5258" t="s">
        <v>375</v>
      </c>
      <c r="H5258">
        <v>1680</v>
      </c>
      <c r="J5258" t="s">
        <v>22634</v>
      </c>
      <c r="K5258" s="132" t="str">
        <f>IFERROR(IFERROR(INDEX(Кат!$O:$O,MATCH($C5258,Кат!$I:$I,0)),INDEX(Торг!$L:$L,MATCH($C5258,Торг!$I:$I,0))),"")</f>
        <v/>
      </c>
      <c r="L5258" s="132" t="str">
        <f>IFERROR(IFERROR(INDEX(Кат!$A:$A,MATCH($C5258,Кат!$I:$I,0)),INDEX(Торг!$A:$A,MATCH($C5258,Торг!$I:$I,0))),"")</f>
        <v/>
      </c>
      <c r="M5258" s="132" t="str">
        <f>IFERROR(IFERROR(INDEX(Кат!$B:$B,MATCH($C5258,Кат!$I:$I,0)),INDEX(Торг!$B:$B,MATCH($C5258,Торг!$I:$I,0))),"")</f>
        <v/>
      </c>
      <c r="N5258" s="132" t="str">
        <f t="shared" si="82"/>
        <v>SANGSHIN SP4098</v>
      </c>
      <c r="O5258" s="132" t="str">
        <f>IFERROR(IFERROR(INDEX(Кат!$B:$B,MATCH($N5258,Кат!$I:$I,0)),INDEX(Торг!$B:$B,MATCH($N5258,Торг!$I:$I,0))),"")</f>
        <v/>
      </c>
    </row>
    <row r="5259" spans="1:15">
      <c r="A5259" t="s">
        <v>33411</v>
      </c>
      <c r="C5259" s="191" t="s">
        <v>33412</v>
      </c>
      <c r="E5259" t="s">
        <v>27113</v>
      </c>
      <c r="F5259" t="s">
        <v>2572</v>
      </c>
      <c r="G5259" t="s">
        <v>375</v>
      </c>
      <c r="H5259">
        <v>1390</v>
      </c>
      <c r="J5259" t="s">
        <v>22634</v>
      </c>
      <c r="K5259" s="132" t="str">
        <f>IFERROR(IFERROR(INDEX(Кат!$O:$O,MATCH($C5259,Кат!$I:$I,0)),INDEX(Торг!$L:$L,MATCH($C5259,Торг!$I:$I,0))),"")</f>
        <v/>
      </c>
      <c r="L5259" s="132" t="str">
        <f>IFERROR(IFERROR(INDEX(Кат!$A:$A,MATCH($C5259,Кат!$I:$I,0)),INDEX(Торг!$A:$A,MATCH($C5259,Торг!$I:$I,0))),"")</f>
        <v/>
      </c>
      <c r="M5259" s="132" t="str">
        <f>IFERROR(IFERROR(INDEX(Кат!$B:$B,MATCH($C5259,Кат!$I:$I,0)),INDEX(Торг!$B:$B,MATCH($C5259,Торг!$I:$I,0))),"")</f>
        <v/>
      </c>
      <c r="N5259" s="132" t="str">
        <f t="shared" si="82"/>
        <v>SANGSHIN SP1240</v>
      </c>
      <c r="O5259" s="132" t="str">
        <f>IFERROR(IFERROR(INDEX(Кат!$B:$B,MATCH($N5259,Кат!$I:$I,0)),INDEX(Торг!$B:$B,MATCH($N5259,Торг!$I:$I,0))),"")</f>
        <v/>
      </c>
    </row>
    <row r="5260" spans="1:15" outlineLevel="1">
      <c r="A5260" t="s">
        <v>32917</v>
      </c>
      <c r="C5260" s="191" t="s">
        <v>32918</v>
      </c>
      <c r="E5260" t="s">
        <v>32919</v>
      </c>
      <c r="F5260" t="s">
        <v>2572</v>
      </c>
      <c r="G5260" t="s">
        <v>375</v>
      </c>
      <c r="H5260">
        <v>1300</v>
      </c>
      <c r="J5260" t="s">
        <v>22634</v>
      </c>
      <c r="K5260" s="132" t="str">
        <f>IFERROR(IFERROR(INDEX(Кат!$O:$O,MATCH($C5260,Кат!$I:$I,0)),INDEX(Торг!$L:$L,MATCH($C5260,Торг!$I:$I,0))),"")</f>
        <v/>
      </c>
      <c r="L5260" s="132" t="str">
        <f>IFERROR(IFERROR(INDEX(Кат!$A:$A,MATCH($C5260,Кат!$I:$I,0)),INDEX(Торг!$A:$A,MATCH($C5260,Торг!$I:$I,0))),"")</f>
        <v/>
      </c>
      <c r="M5260" s="132" t="str">
        <f>IFERROR(IFERROR(INDEX(Кат!$B:$B,MATCH($C5260,Кат!$I:$I,0)),INDEX(Торг!$B:$B,MATCH($C5260,Торг!$I:$I,0))),"")</f>
        <v/>
      </c>
      <c r="N5260" s="132" t="str">
        <f t="shared" si="82"/>
        <v>SANGSHIN SP1196</v>
      </c>
      <c r="O5260" s="132" t="str">
        <f>IFERROR(IFERROR(INDEX(Кат!$B:$B,MATCH($N5260,Кат!$I:$I,0)),INDEX(Торг!$B:$B,MATCH($N5260,Торг!$I:$I,0))),"")</f>
        <v/>
      </c>
    </row>
    <row r="5261" spans="1:15" outlineLevel="1">
      <c r="A5261" t="s">
        <v>17853</v>
      </c>
      <c r="C5261" s="191" t="s">
        <v>13481</v>
      </c>
      <c r="E5261" t="s">
        <v>13482</v>
      </c>
      <c r="F5261" t="s">
        <v>2572</v>
      </c>
      <c r="G5261" t="s">
        <v>375</v>
      </c>
      <c r="H5261">
        <v>1300</v>
      </c>
      <c r="J5261" t="s">
        <v>22634</v>
      </c>
      <c r="K5261" s="132" t="str">
        <f>IFERROR(IFERROR(INDEX(Кат!$O:$O,MATCH($C5261,Кат!$I:$I,0)),INDEX(Торг!$L:$L,MATCH($C5261,Торг!$I:$I,0))),"")</f>
        <v/>
      </c>
      <c r="L5261" s="132" t="str">
        <f>IFERROR(IFERROR(INDEX(Кат!$A:$A,MATCH($C5261,Кат!$I:$I,0)),INDEX(Торг!$A:$A,MATCH($C5261,Торг!$I:$I,0))),"")</f>
        <v/>
      </c>
      <c r="M5261" s="132" t="str">
        <f>IFERROR(IFERROR(INDEX(Кат!$B:$B,MATCH($C5261,Кат!$I:$I,0)),INDEX(Торг!$B:$B,MATCH($C5261,Торг!$I:$I,0))),"")</f>
        <v/>
      </c>
      <c r="N5261" s="132" t="str">
        <f t="shared" si="82"/>
        <v>SANGSHIN SP1399</v>
      </c>
      <c r="O5261" s="132" t="str">
        <f>IFERROR(IFERROR(INDEX(Кат!$B:$B,MATCH($N5261,Кат!$I:$I,0)),INDEX(Торг!$B:$B,MATCH($N5261,Торг!$I:$I,0))),"")</f>
        <v/>
      </c>
    </row>
    <row r="5262" spans="1:15" outlineLevel="1">
      <c r="A5262" t="s">
        <v>25613</v>
      </c>
      <c r="C5262" s="191" t="s">
        <v>25614</v>
      </c>
      <c r="E5262" t="s">
        <v>25615</v>
      </c>
      <c r="F5262" t="s">
        <v>2572</v>
      </c>
      <c r="G5262" t="s">
        <v>375</v>
      </c>
      <c r="H5262">
        <v>1400</v>
      </c>
      <c r="J5262" t="s">
        <v>22634</v>
      </c>
      <c r="K5262" s="132" t="str">
        <f>IFERROR(IFERROR(INDEX(Кат!$O:$O,MATCH($C5262,Кат!$I:$I,0)),INDEX(Торг!$L:$L,MATCH($C5262,Торг!$I:$I,0))),"")</f>
        <v/>
      </c>
      <c r="L5262" s="132" t="str">
        <f>IFERROR(IFERROR(INDEX(Кат!$A:$A,MATCH($C5262,Кат!$I:$I,0)),INDEX(Торг!$A:$A,MATCH($C5262,Торг!$I:$I,0))),"")</f>
        <v/>
      </c>
      <c r="M5262" s="132" t="str">
        <f>IFERROR(IFERROR(INDEX(Кат!$B:$B,MATCH($C5262,Кат!$I:$I,0)),INDEX(Торг!$B:$B,MATCH($C5262,Торг!$I:$I,0))),"")</f>
        <v/>
      </c>
      <c r="N5262" s="132" t="str">
        <f t="shared" si="82"/>
        <v>SANGSHIN SP1399A</v>
      </c>
      <c r="O5262" s="132" t="str">
        <f>IFERROR(IFERROR(INDEX(Кат!$B:$B,MATCH($N5262,Кат!$I:$I,0)),INDEX(Торг!$B:$B,MATCH($N5262,Торг!$I:$I,0))),"")</f>
        <v/>
      </c>
    </row>
    <row r="5263" spans="1:15" outlineLevel="1">
      <c r="A5263" t="s">
        <v>17854</v>
      </c>
      <c r="C5263" s="191" t="s">
        <v>2578</v>
      </c>
      <c r="E5263" t="s">
        <v>13661</v>
      </c>
      <c r="F5263" t="s">
        <v>2572</v>
      </c>
      <c r="G5263" t="s">
        <v>375</v>
      </c>
      <c r="H5263">
        <v>850</v>
      </c>
      <c r="J5263" t="s">
        <v>22634</v>
      </c>
      <c r="K5263" s="132" t="str">
        <f>IFERROR(IFERROR(INDEX(Кат!$O:$O,MATCH($C5263,Кат!$I:$I,0)),INDEX(Торг!$L:$L,MATCH($C5263,Торг!$I:$I,0))),"")</f>
        <v/>
      </c>
      <c r="L5263" s="132" t="str">
        <f>IFERROR(IFERROR(INDEX(Кат!$A:$A,MATCH($C5263,Кат!$I:$I,0)),INDEX(Торг!$A:$A,MATCH($C5263,Торг!$I:$I,0))),"")</f>
        <v/>
      </c>
      <c r="M5263" s="132" t="str">
        <f>IFERROR(IFERROR(INDEX(Кат!$B:$B,MATCH($C5263,Кат!$I:$I,0)),INDEX(Торг!$B:$B,MATCH($C5263,Торг!$I:$I,0))),"")</f>
        <v/>
      </c>
      <c r="N5263" s="132" t="str">
        <f t="shared" si="82"/>
        <v>SANGSHIN SP1243</v>
      </c>
      <c r="O5263" s="132" t="str">
        <f>IFERROR(IFERROR(INDEX(Кат!$B:$B,MATCH($N5263,Кат!$I:$I,0)),INDEX(Торг!$B:$B,MATCH($N5263,Торг!$I:$I,0))),"")</f>
        <v/>
      </c>
    </row>
    <row r="5264" spans="1:15" outlineLevel="1">
      <c r="A5264" t="s">
        <v>33752</v>
      </c>
      <c r="C5264" s="191" t="s">
        <v>33753</v>
      </c>
      <c r="E5264" t="s">
        <v>33754</v>
      </c>
      <c r="F5264" t="s">
        <v>2572</v>
      </c>
      <c r="G5264" t="s">
        <v>375</v>
      </c>
      <c r="H5264">
        <v>1500</v>
      </c>
      <c r="J5264" t="s">
        <v>22634</v>
      </c>
      <c r="K5264" s="132" t="str">
        <f>IFERROR(IFERROR(INDEX(Кат!$O:$O,MATCH($C5264,Кат!$I:$I,0)),INDEX(Торг!$L:$L,MATCH($C5264,Торг!$I:$I,0))),"")</f>
        <v/>
      </c>
      <c r="L5264" s="132" t="str">
        <f>IFERROR(IFERROR(INDEX(Кат!$A:$A,MATCH($C5264,Кат!$I:$I,0)),INDEX(Торг!$A:$A,MATCH($C5264,Торг!$I:$I,0))),"")</f>
        <v/>
      </c>
      <c r="M5264" s="132" t="str">
        <f>IFERROR(IFERROR(INDEX(Кат!$B:$B,MATCH($C5264,Кат!$I:$I,0)),INDEX(Торг!$B:$B,MATCH($C5264,Торг!$I:$I,0))),"")</f>
        <v/>
      </c>
      <c r="N5264" s="132" t="str">
        <f t="shared" si="82"/>
        <v>SANGSHIN SP1564SD</v>
      </c>
      <c r="O5264" s="132" t="str">
        <f>IFERROR(IFERROR(INDEX(Кат!$B:$B,MATCH($N5264,Кат!$I:$I,0)),INDEX(Торг!$B:$B,MATCH($N5264,Торг!$I:$I,0))),"")</f>
        <v/>
      </c>
    </row>
    <row r="5265" spans="1:15" outlineLevel="1">
      <c r="A5265" t="s">
        <v>17855</v>
      </c>
      <c r="C5265" s="191" t="s">
        <v>2579</v>
      </c>
      <c r="E5265" t="s">
        <v>2580</v>
      </c>
      <c r="F5265" t="s">
        <v>2572</v>
      </c>
      <c r="G5265" t="s">
        <v>375</v>
      </c>
      <c r="H5265">
        <v>1250</v>
      </c>
      <c r="J5265" t="s">
        <v>22634</v>
      </c>
      <c r="K5265" s="132" t="str">
        <f>IFERROR(IFERROR(INDEX(Кат!$O:$O,MATCH($C5265,Кат!$I:$I,0)),INDEX(Торг!$L:$L,MATCH($C5265,Торг!$I:$I,0))),"")</f>
        <v/>
      </c>
      <c r="L5265" s="132" t="str">
        <f>IFERROR(IFERROR(INDEX(Кат!$A:$A,MATCH($C5265,Кат!$I:$I,0)),INDEX(Торг!$A:$A,MATCH($C5265,Торг!$I:$I,0))),"")</f>
        <v/>
      </c>
      <c r="M5265" s="132" t="str">
        <f>IFERROR(IFERROR(INDEX(Кат!$B:$B,MATCH($C5265,Кат!$I:$I,0)),INDEX(Торг!$B:$B,MATCH($C5265,Торг!$I:$I,0))),"")</f>
        <v/>
      </c>
      <c r="N5265" s="132" t="str">
        <f t="shared" si="82"/>
        <v>SANGSHIN SP1564</v>
      </c>
      <c r="O5265" s="132" t="str">
        <f>IFERROR(IFERROR(INDEX(Кат!$B:$B,MATCH($N5265,Кат!$I:$I,0)),INDEX(Торг!$B:$B,MATCH($N5265,Торг!$I:$I,0))),"")</f>
        <v/>
      </c>
    </row>
    <row r="5266" spans="1:15" outlineLevel="1">
      <c r="A5266" t="s">
        <v>25170</v>
      </c>
      <c r="C5266" s="191" t="s">
        <v>25171</v>
      </c>
      <c r="E5266" t="s">
        <v>25172</v>
      </c>
      <c r="F5266" t="s">
        <v>2572</v>
      </c>
      <c r="G5266" t="s">
        <v>375</v>
      </c>
      <c r="H5266">
        <v>1300</v>
      </c>
      <c r="J5266" t="s">
        <v>22634</v>
      </c>
      <c r="K5266" s="132" t="str">
        <f>IFERROR(IFERROR(INDEX(Кат!$O:$O,MATCH($C5266,Кат!$I:$I,0)),INDEX(Торг!$L:$L,MATCH($C5266,Торг!$I:$I,0))),"")</f>
        <v/>
      </c>
      <c r="L5266" s="132" t="str">
        <f>IFERROR(IFERROR(INDEX(Кат!$A:$A,MATCH($C5266,Кат!$I:$I,0)),INDEX(Торг!$A:$A,MATCH($C5266,Торг!$I:$I,0))),"")</f>
        <v/>
      </c>
      <c r="M5266" s="132" t="str">
        <f>IFERROR(IFERROR(INDEX(Кат!$B:$B,MATCH($C5266,Кат!$I:$I,0)),INDEX(Торг!$B:$B,MATCH($C5266,Торг!$I:$I,0))),"")</f>
        <v/>
      </c>
      <c r="N5266" s="132" t="str">
        <f t="shared" si="82"/>
        <v>SANGSHIN SP1787</v>
      </c>
      <c r="O5266" s="132" t="str">
        <f>IFERROR(IFERROR(INDEX(Кат!$B:$B,MATCH($N5266,Кат!$I:$I,0)),INDEX(Торг!$B:$B,MATCH($N5266,Торг!$I:$I,0))),"")</f>
        <v/>
      </c>
    </row>
    <row r="5267" spans="1:15" outlineLevel="1">
      <c r="A5267" t="s">
        <v>31695</v>
      </c>
      <c r="C5267" s="191" t="s">
        <v>31696</v>
      </c>
      <c r="E5267" t="s">
        <v>31697</v>
      </c>
      <c r="F5267" t="s">
        <v>2572</v>
      </c>
      <c r="G5267" t="s">
        <v>375</v>
      </c>
      <c r="H5267">
        <v>1850</v>
      </c>
      <c r="J5267" t="s">
        <v>22634</v>
      </c>
      <c r="K5267" s="132" t="str">
        <f>IFERROR(IFERROR(INDEX(Кат!$O:$O,MATCH($C5267,Кат!$I:$I,0)),INDEX(Торг!$L:$L,MATCH($C5267,Торг!$I:$I,0))),"")</f>
        <v/>
      </c>
      <c r="L5267" s="132" t="str">
        <f>IFERROR(IFERROR(INDEX(Кат!$A:$A,MATCH($C5267,Кат!$I:$I,0)),INDEX(Торг!$A:$A,MATCH($C5267,Торг!$I:$I,0))),"")</f>
        <v/>
      </c>
      <c r="M5267" s="132" t="str">
        <f>IFERROR(IFERROR(INDEX(Кат!$B:$B,MATCH($C5267,Кат!$I:$I,0)),INDEX(Торг!$B:$B,MATCH($C5267,Торг!$I:$I,0))),"")</f>
        <v/>
      </c>
      <c r="N5267" s="132" t="str">
        <f t="shared" si="82"/>
        <v>SANGSHIN SP2080</v>
      </c>
      <c r="O5267" s="132" t="str">
        <f>IFERROR(IFERROR(INDEX(Кат!$B:$B,MATCH($N5267,Кат!$I:$I,0)),INDEX(Торг!$B:$B,MATCH($N5267,Торг!$I:$I,0))),"")</f>
        <v/>
      </c>
    </row>
    <row r="5268" spans="1:15" outlineLevel="1">
      <c r="A5268" t="s">
        <v>27692</v>
      </c>
      <c r="C5268" s="191" t="s">
        <v>27693</v>
      </c>
      <c r="E5268" t="s">
        <v>27694</v>
      </c>
      <c r="F5268" t="s">
        <v>2572</v>
      </c>
      <c r="G5268" t="s">
        <v>375</v>
      </c>
      <c r="H5268">
        <v>1200</v>
      </c>
      <c r="J5268" t="s">
        <v>22634</v>
      </c>
      <c r="K5268" s="132" t="str">
        <f>IFERROR(IFERROR(INDEX(Кат!$O:$O,MATCH($C5268,Кат!$I:$I,0)),INDEX(Торг!$L:$L,MATCH($C5268,Торг!$I:$I,0))),"")</f>
        <v/>
      </c>
      <c r="L5268" s="132" t="str">
        <f>IFERROR(IFERROR(INDEX(Кат!$A:$A,MATCH($C5268,Кат!$I:$I,0)),INDEX(Торг!$A:$A,MATCH($C5268,Торг!$I:$I,0))),"")</f>
        <v/>
      </c>
      <c r="M5268" s="132" t="str">
        <f>IFERROR(IFERROR(INDEX(Кат!$B:$B,MATCH($C5268,Кат!$I:$I,0)),INDEX(Торг!$B:$B,MATCH($C5268,Торг!$I:$I,0))),"")</f>
        <v/>
      </c>
      <c r="N5268" s="132" t="str">
        <f t="shared" si="82"/>
        <v>SANGSHIN SP1383</v>
      </c>
      <c r="O5268" s="132" t="str">
        <f>IFERROR(IFERROR(INDEX(Кат!$B:$B,MATCH($N5268,Кат!$I:$I,0)),INDEX(Торг!$B:$B,MATCH($N5268,Торг!$I:$I,0))),"")</f>
        <v/>
      </c>
    </row>
    <row r="5269" spans="1:15" outlineLevel="1">
      <c r="A5269" t="s">
        <v>26535</v>
      </c>
      <c r="C5269" s="191" t="s">
        <v>29932</v>
      </c>
      <c r="E5269" t="s">
        <v>26536</v>
      </c>
      <c r="F5269" t="s">
        <v>2572</v>
      </c>
      <c r="G5269" t="s">
        <v>375</v>
      </c>
      <c r="H5269">
        <v>2100</v>
      </c>
      <c r="J5269" t="s">
        <v>22634</v>
      </c>
      <c r="K5269" s="132" t="str">
        <f>IFERROR(IFERROR(INDEX(Кат!$O:$O,MATCH($C5269,Кат!$I:$I,0)),INDEX(Торг!$L:$L,MATCH($C5269,Торг!$I:$I,0))),"")</f>
        <v/>
      </c>
      <c r="L5269" s="132" t="str">
        <f>IFERROR(IFERROR(INDEX(Кат!$A:$A,MATCH($C5269,Кат!$I:$I,0)),INDEX(Торг!$A:$A,MATCH($C5269,Торг!$I:$I,0))),"")</f>
        <v/>
      </c>
      <c r="M5269" s="132" t="str">
        <f>IFERROR(IFERROR(INDEX(Кат!$B:$B,MATCH($C5269,Кат!$I:$I,0)),INDEX(Торг!$B:$B,MATCH($C5269,Торг!$I:$I,0))),"")</f>
        <v/>
      </c>
      <c r="N5269" s="132" t="str">
        <f t="shared" si="82"/>
        <v>SANGSHIN SP1390</v>
      </c>
      <c r="O5269" s="132" t="str">
        <f>IFERROR(IFERROR(INDEX(Кат!$B:$B,MATCH($N5269,Кат!$I:$I,0)),INDEX(Торг!$B:$B,MATCH($N5269,Торг!$I:$I,0))),"")</f>
        <v/>
      </c>
    </row>
    <row r="5270" spans="1:15">
      <c r="A5270" t="s">
        <v>17856</v>
      </c>
      <c r="C5270" s="191" t="s">
        <v>2581</v>
      </c>
      <c r="E5270" t="s">
        <v>2582</v>
      </c>
      <c r="F5270" t="s">
        <v>2572</v>
      </c>
      <c r="G5270" t="s">
        <v>375</v>
      </c>
      <c r="H5270">
        <v>1500</v>
      </c>
      <c r="J5270" t="s">
        <v>22634</v>
      </c>
      <c r="K5270" s="132" t="str">
        <f>IFERROR(IFERROR(INDEX(Кат!$O:$O,MATCH($C5270,Кат!$I:$I,0)),INDEX(Торг!$L:$L,MATCH($C5270,Торг!$I:$I,0))),"")</f>
        <v/>
      </c>
      <c r="L5270" s="132" t="str">
        <f>IFERROR(IFERROR(INDEX(Кат!$A:$A,MATCH($C5270,Кат!$I:$I,0)),INDEX(Торг!$A:$A,MATCH($C5270,Торг!$I:$I,0))),"")</f>
        <v/>
      </c>
      <c r="M5270" s="132" t="str">
        <f>IFERROR(IFERROR(INDEX(Кат!$B:$B,MATCH($C5270,Кат!$I:$I,0)),INDEX(Торг!$B:$B,MATCH($C5270,Торг!$I:$I,0))),"")</f>
        <v/>
      </c>
      <c r="N5270" s="132" t="str">
        <f t="shared" si="82"/>
        <v>SANGSHIN SP1200</v>
      </c>
      <c r="O5270" s="132" t="str">
        <f>IFERROR(IFERROR(INDEX(Кат!$B:$B,MATCH($N5270,Кат!$I:$I,0)),INDEX(Торг!$B:$B,MATCH($N5270,Торг!$I:$I,0))),"")</f>
        <v/>
      </c>
    </row>
    <row r="5271" spans="1:15" outlineLevel="1">
      <c r="A5271" t="s">
        <v>17857</v>
      </c>
      <c r="C5271" s="191" t="s">
        <v>2583</v>
      </c>
      <c r="E5271" t="s">
        <v>2584</v>
      </c>
      <c r="F5271" t="s">
        <v>2572</v>
      </c>
      <c r="G5271" t="s">
        <v>375</v>
      </c>
      <c r="H5271">
        <v>1800</v>
      </c>
      <c r="J5271" t="s">
        <v>22634</v>
      </c>
      <c r="K5271" s="132" t="str">
        <f>IFERROR(IFERROR(INDEX(Кат!$O:$O,MATCH($C5271,Кат!$I:$I,0)),INDEX(Торг!$L:$L,MATCH($C5271,Торг!$I:$I,0))),"")</f>
        <v/>
      </c>
      <c r="L5271" s="132" t="str">
        <f>IFERROR(IFERROR(INDEX(Кат!$A:$A,MATCH($C5271,Кат!$I:$I,0)),INDEX(Торг!$A:$A,MATCH($C5271,Торг!$I:$I,0))),"")</f>
        <v/>
      </c>
      <c r="M5271" s="132" t="str">
        <f>IFERROR(IFERROR(INDEX(Кат!$B:$B,MATCH($C5271,Кат!$I:$I,0)),INDEX(Торг!$B:$B,MATCH($C5271,Торг!$I:$I,0))),"")</f>
        <v/>
      </c>
      <c r="N5271" s="132" t="str">
        <f t="shared" si="82"/>
        <v>SANGSHIN SP4054</v>
      </c>
      <c r="O5271" s="132" t="str">
        <f>IFERROR(IFERROR(INDEX(Кат!$B:$B,MATCH($N5271,Кат!$I:$I,0)),INDEX(Торг!$B:$B,MATCH($N5271,Торг!$I:$I,0))),"")</f>
        <v/>
      </c>
    </row>
    <row r="5272" spans="1:15">
      <c r="A5272" t="s">
        <v>17858</v>
      </c>
      <c r="C5272" s="191" t="s">
        <v>315</v>
      </c>
      <c r="E5272" t="s">
        <v>14658</v>
      </c>
      <c r="F5272" t="s">
        <v>2572</v>
      </c>
      <c r="G5272" t="s">
        <v>375</v>
      </c>
      <c r="H5272">
        <v>4700</v>
      </c>
      <c r="J5272" t="s">
        <v>22634</v>
      </c>
      <c r="K5272" s="132" t="str">
        <f>IFERROR(IFERROR(INDEX(Кат!$O:$O,MATCH($C5272,Кат!$I:$I,0)),INDEX(Торг!$L:$L,MATCH($C5272,Торг!$I:$I,0))),"")</f>
        <v>шпак</v>
      </c>
      <c r="L5272" s="132">
        <f>IFERROR(IFERROR(INDEX(Кат!$A:$A,MATCH($C5272,Кат!$I:$I,0)),INDEX(Торг!$A:$A,MATCH($C5272,Торг!$I:$I,0))),"")</f>
        <v>187461</v>
      </c>
      <c r="M5272" s="132">
        <f>IFERROR(IFERROR(INDEX(Кат!$B:$B,MATCH($C5272,Кат!$I:$I,0)),INDEX(Торг!$B:$B,MATCH($C5272,Торг!$I:$I,0))),"")</f>
        <v>20533</v>
      </c>
      <c r="N5272" s="132" t="str">
        <f t="shared" si="82"/>
        <v>SANGSHIN SD5803</v>
      </c>
      <c r="O5272" s="132" t="str">
        <f>IFERROR(IFERROR(INDEX(Кат!$B:$B,MATCH($N5272,Кат!$I:$I,0)),INDEX(Торг!$B:$B,MATCH($N5272,Торг!$I:$I,0))),"")</f>
        <v/>
      </c>
    </row>
    <row r="5273" spans="1:15" outlineLevel="1">
      <c r="A5273" t="s">
        <v>32766</v>
      </c>
      <c r="C5273" s="191" t="s">
        <v>32767</v>
      </c>
      <c r="E5273" t="s">
        <v>32768</v>
      </c>
      <c r="F5273" t="s">
        <v>2572</v>
      </c>
      <c r="G5273" t="s">
        <v>375</v>
      </c>
      <c r="H5273">
        <v>3800</v>
      </c>
      <c r="J5273" t="s">
        <v>22634</v>
      </c>
      <c r="K5273" s="132" t="str">
        <f>IFERROR(IFERROR(INDEX(Кат!$O:$O,MATCH($C5273,Кат!$I:$I,0)),INDEX(Торг!$L:$L,MATCH($C5273,Торг!$I:$I,0))),"")</f>
        <v/>
      </c>
      <c r="L5273" s="132" t="str">
        <f>IFERROR(IFERROR(INDEX(Кат!$A:$A,MATCH($C5273,Кат!$I:$I,0)),INDEX(Торг!$A:$A,MATCH($C5273,Торг!$I:$I,0))),"")</f>
        <v/>
      </c>
      <c r="M5273" s="132" t="str">
        <f>IFERROR(IFERROR(INDEX(Кат!$B:$B,MATCH($C5273,Кат!$I:$I,0)),INDEX(Торг!$B:$B,MATCH($C5273,Торг!$I:$I,0))),"")</f>
        <v/>
      </c>
      <c r="N5273" s="132" t="str">
        <f t="shared" si="82"/>
        <v>SANGSHIN SD3067</v>
      </c>
      <c r="O5273" s="132" t="str">
        <f>IFERROR(IFERROR(INDEX(Кат!$B:$B,MATCH($N5273,Кат!$I:$I,0)),INDEX(Торг!$B:$B,MATCH($N5273,Торг!$I:$I,0))),"")</f>
        <v/>
      </c>
    </row>
    <row r="5274" spans="1:15" outlineLevel="1">
      <c r="A5274" t="s">
        <v>32301</v>
      </c>
      <c r="C5274" s="191" t="s">
        <v>32302</v>
      </c>
      <c r="E5274" t="s">
        <v>32303</v>
      </c>
      <c r="F5274" t="s">
        <v>2572</v>
      </c>
      <c r="G5274" t="s">
        <v>399</v>
      </c>
      <c r="H5274">
        <v>2700</v>
      </c>
      <c r="J5274" t="s">
        <v>22634</v>
      </c>
      <c r="K5274" s="132" t="str">
        <f>IFERROR(IFERROR(INDEX(Кат!$O:$O,MATCH($C5274,Кат!$I:$I,0)),INDEX(Торг!$L:$L,MATCH($C5274,Торг!$I:$I,0))),"")</f>
        <v/>
      </c>
      <c r="L5274" s="132" t="str">
        <f>IFERROR(IFERROR(INDEX(Кат!$A:$A,MATCH($C5274,Кат!$I:$I,0)),INDEX(Торг!$A:$A,MATCH($C5274,Торг!$I:$I,0))),"")</f>
        <v/>
      </c>
      <c r="M5274" s="132" t="str">
        <f>IFERROR(IFERROR(INDEX(Кат!$B:$B,MATCH($C5274,Кат!$I:$I,0)),INDEX(Торг!$B:$B,MATCH($C5274,Торг!$I:$I,0))),"")</f>
        <v/>
      </c>
      <c r="N5274" s="132" t="str">
        <f t="shared" si="82"/>
        <v>SANGSHIN SD4021</v>
      </c>
      <c r="O5274" s="132" t="str">
        <f>IFERROR(IFERROR(INDEX(Кат!$B:$B,MATCH($N5274,Кат!$I:$I,0)),INDEX(Торг!$B:$B,MATCH($N5274,Торг!$I:$I,0))),"")</f>
        <v/>
      </c>
    </row>
    <row r="5275" spans="1:15" outlineLevel="1">
      <c r="A5275" t="s">
        <v>32920</v>
      </c>
      <c r="C5275" s="191" t="s">
        <v>32921</v>
      </c>
      <c r="E5275" t="s">
        <v>32922</v>
      </c>
      <c r="F5275" t="s">
        <v>2572</v>
      </c>
      <c r="G5275" t="s">
        <v>375</v>
      </c>
      <c r="H5275">
        <v>3000</v>
      </c>
      <c r="J5275" t="s">
        <v>22634</v>
      </c>
      <c r="K5275" s="132" t="str">
        <f>IFERROR(IFERROR(INDEX(Кат!$O:$O,MATCH($C5275,Кат!$I:$I,0)),INDEX(Торг!$L:$L,MATCH($C5275,Торг!$I:$I,0))),"")</f>
        <v/>
      </c>
      <c r="L5275" s="132" t="str">
        <f>IFERROR(IFERROR(INDEX(Кат!$A:$A,MATCH($C5275,Кат!$I:$I,0)),INDEX(Торг!$A:$A,MATCH($C5275,Торг!$I:$I,0))),"")</f>
        <v/>
      </c>
      <c r="M5275" s="132" t="str">
        <f>IFERROR(IFERROR(INDEX(Кат!$B:$B,MATCH($C5275,Кат!$I:$I,0)),INDEX(Торг!$B:$B,MATCH($C5275,Торг!$I:$I,0))),"")</f>
        <v/>
      </c>
      <c r="N5275" s="132" t="str">
        <f t="shared" si="82"/>
        <v>SANGSHIN SD1110</v>
      </c>
      <c r="O5275" s="132" t="str">
        <f>IFERROR(IFERROR(INDEX(Кат!$B:$B,MATCH($N5275,Кат!$I:$I,0)),INDEX(Торг!$B:$B,MATCH($N5275,Торг!$I:$I,0))),"")</f>
        <v/>
      </c>
    </row>
    <row r="5276" spans="1:15" outlineLevel="1">
      <c r="A5276" t="s">
        <v>24202</v>
      </c>
      <c r="C5276" s="191"/>
      <c r="E5276" t="s">
        <v>7206</v>
      </c>
      <c r="J5276" t="s">
        <v>22634</v>
      </c>
      <c r="K5276" s="132" t="str">
        <f>IFERROR(IFERROR(INDEX(Кат!$O:$O,MATCH($C5276,Кат!$I:$I,0)),INDEX(Торг!$L:$L,MATCH($C5276,Торг!$I:$I,0))),"")</f>
        <v/>
      </c>
      <c r="L5276" s="132" t="str">
        <f>IFERROR(IFERROR(INDEX(Кат!$A:$A,MATCH($C5276,Кат!$I:$I,0)),INDEX(Торг!$A:$A,MATCH($C5276,Торг!$I:$I,0))),"")</f>
        <v/>
      </c>
      <c r="M5276" s="132" t="str">
        <f>IFERROR(IFERROR(INDEX(Кат!$B:$B,MATCH($C5276,Кат!$I:$I,0)),INDEX(Торг!$B:$B,MATCH($C5276,Торг!$I:$I,0))),"")</f>
        <v/>
      </c>
      <c r="N5276" s="132" t="str">
        <f t="shared" si="82"/>
        <v xml:space="preserve"> </v>
      </c>
      <c r="O5276" s="132" t="str">
        <f>IFERROR(IFERROR(INDEX(Кат!$B:$B,MATCH($N5276,Кат!$I:$I,0)),INDEX(Торг!$B:$B,MATCH($N5276,Торг!$I:$I,0))),"")</f>
        <v/>
      </c>
    </row>
    <row r="5277" spans="1:15" outlineLevel="1">
      <c r="A5277" t="s">
        <v>17859</v>
      </c>
      <c r="C5277" s="191">
        <v>4000378</v>
      </c>
      <c r="E5277" t="s">
        <v>7207</v>
      </c>
      <c r="F5277" t="s">
        <v>7206</v>
      </c>
      <c r="G5277" t="s">
        <v>399</v>
      </c>
      <c r="H5277">
        <v>320</v>
      </c>
      <c r="J5277" t="s">
        <v>22634</v>
      </c>
      <c r="K5277" s="132" t="str">
        <f>IFERROR(IFERROR(INDEX(Кат!$O:$O,MATCH($C5277,Кат!$I:$I,0)),INDEX(Торг!$L:$L,MATCH($C5277,Торг!$I:$I,0))),"")</f>
        <v/>
      </c>
      <c r="L5277" s="132" t="str">
        <f>IFERROR(IFERROR(INDEX(Кат!$A:$A,MATCH($C5277,Кат!$I:$I,0)),INDEX(Торг!$A:$A,MATCH($C5277,Торг!$I:$I,0))),"")</f>
        <v/>
      </c>
      <c r="M5277" s="132" t="str">
        <f>IFERROR(IFERROR(INDEX(Кат!$B:$B,MATCH($C5277,Кат!$I:$I,0)),INDEX(Торг!$B:$B,MATCH($C5277,Торг!$I:$I,0))),"")</f>
        <v/>
      </c>
      <c r="N5277" s="132" t="str">
        <f t="shared" si="82"/>
        <v>SASIC 4000378</v>
      </c>
      <c r="O5277" s="132" t="str">
        <f>IFERROR(IFERROR(INDEX(Кат!$B:$B,MATCH($N5277,Кат!$I:$I,0)),INDEX(Торг!$B:$B,MATCH($N5277,Торг!$I:$I,0))),"")</f>
        <v/>
      </c>
    </row>
    <row r="5278" spans="1:15" outlineLevel="1">
      <c r="A5278" t="s">
        <v>17860</v>
      </c>
      <c r="C5278" s="191">
        <v>2754002</v>
      </c>
      <c r="E5278" t="s">
        <v>7208</v>
      </c>
      <c r="F5278" t="s">
        <v>7206</v>
      </c>
      <c r="G5278" t="s">
        <v>399</v>
      </c>
      <c r="H5278">
        <v>460</v>
      </c>
      <c r="J5278" t="s">
        <v>22634</v>
      </c>
      <c r="K5278" s="132" t="str">
        <f>IFERROR(IFERROR(INDEX(Кат!$O:$O,MATCH($C5278,Кат!$I:$I,0)),INDEX(Торг!$L:$L,MATCH($C5278,Торг!$I:$I,0))),"")</f>
        <v/>
      </c>
      <c r="L5278" s="132" t="str">
        <f>IFERROR(IFERROR(INDEX(Кат!$A:$A,MATCH($C5278,Кат!$I:$I,0)),INDEX(Торг!$A:$A,MATCH($C5278,Торг!$I:$I,0))),"")</f>
        <v/>
      </c>
      <c r="M5278" s="132" t="str">
        <f>IFERROR(IFERROR(INDEX(Кат!$B:$B,MATCH($C5278,Кат!$I:$I,0)),INDEX(Торг!$B:$B,MATCH($C5278,Торг!$I:$I,0))),"")</f>
        <v/>
      </c>
      <c r="N5278" s="132" t="str">
        <f t="shared" si="82"/>
        <v>SASIC 2754002</v>
      </c>
      <c r="O5278" s="132" t="str">
        <f>IFERROR(IFERROR(INDEX(Кат!$B:$B,MATCH($N5278,Кат!$I:$I,0)),INDEX(Торг!$B:$B,MATCH($N5278,Торг!$I:$I,0))),"")</f>
        <v/>
      </c>
    </row>
    <row r="5279" spans="1:15" outlineLevel="1">
      <c r="A5279" t="s">
        <v>24203</v>
      </c>
      <c r="C5279" s="191"/>
      <c r="E5279" t="s">
        <v>24204</v>
      </c>
      <c r="J5279" t="s">
        <v>22634</v>
      </c>
      <c r="K5279" s="132" t="str">
        <f>IFERROR(IFERROR(INDEX(Кат!$O:$O,MATCH($C5279,Кат!$I:$I,0)),INDEX(Торг!$L:$L,MATCH($C5279,Торг!$I:$I,0))),"")</f>
        <v/>
      </c>
      <c r="L5279" s="132" t="str">
        <f>IFERROR(IFERROR(INDEX(Кат!$A:$A,MATCH($C5279,Кат!$I:$I,0)),INDEX(Торг!$A:$A,MATCH($C5279,Торг!$I:$I,0))),"")</f>
        <v/>
      </c>
      <c r="M5279" s="132" t="str">
        <f>IFERROR(IFERROR(INDEX(Кат!$B:$B,MATCH($C5279,Кат!$I:$I,0)),INDEX(Торг!$B:$B,MATCH($C5279,Торг!$I:$I,0))),"")</f>
        <v/>
      </c>
      <c r="N5279" s="132" t="str">
        <f t="shared" si="82"/>
        <v xml:space="preserve"> </v>
      </c>
      <c r="O5279" s="132" t="str">
        <f>IFERROR(IFERROR(INDEX(Кат!$B:$B,MATCH($N5279,Кат!$I:$I,0)),INDEX(Торг!$B:$B,MATCH($N5279,Торг!$I:$I,0))),"")</f>
        <v/>
      </c>
    </row>
    <row r="5280" spans="1:15" outlineLevel="1">
      <c r="A5280" t="s">
        <v>28973</v>
      </c>
      <c r="C5280" s="191" t="s">
        <v>28974</v>
      </c>
      <c r="E5280" t="s">
        <v>28975</v>
      </c>
      <c r="F5280" t="s">
        <v>2587</v>
      </c>
      <c r="G5280" t="s">
        <v>399</v>
      </c>
      <c r="H5280">
        <v>5900</v>
      </c>
      <c r="J5280" t="s">
        <v>22634</v>
      </c>
      <c r="K5280" s="132" t="str">
        <f>IFERROR(IFERROR(INDEX(Кат!$O:$O,MATCH($C5280,Кат!$I:$I,0)),INDEX(Торг!$L:$L,MATCH($C5280,Торг!$I:$I,0))),"")</f>
        <v/>
      </c>
      <c r="L5280" s="132" t="str">
        <f>IFERROR(IFERROR(INDEX(Кат!$A:$A,MATCH($C5280,Кат!$I:$I,0)),INDEX(Торг!$A:$A,MATCH($C5280,Торг!$I:$I,0))),"")</f>
        <v/>
      </c>
      <c r="M5280" s="132" t="str">
        <f>IFERROR(IFERROR(INDEX(Кат!$B:$B,MATCH($C5280,Кат!$I:$I,0)),INDEX(Торг!$B:$B,MATCH($C5280,Торг!$I:$I,0))),"")</f>
        <v/>
      </c>
      <c r="N5280" s="132" t="str">
        <f t="shared" si="82"/>
        <v>SAT ST610024</v>
      </c>
      <c r="O5280" s="132" t="str">
        <f>IFERROR(IFERROR(INDEX(Кат!$B:$B,MATCH($N5280,Кат!$I:$I,0)),INDEX(Торг!$B:$B,MATCH($N5280,Торг!$I:$I,0))),"")</f>
        <v/>
      </c>
    </row>
    <row r="5281" spans="1:15" outlineLevel="1">
      <c r="A5281" t="s">
        <v>31235</v>
      </c>
      <c r="C5281" s="191" t="s">
        <v>31236</v>
      </c>
      <c r="E5281" t="s">
        <v>31237</v>
      </c>
      <c r="F5281" t="s">
        <v>2587</v>
      </c>
      <c r="G5281" t="s">
        <v>399</v>
      </c>
      <c r="H5281">
        <v>4400</v>
      </c>
      <c r="J5281" t="s">
        <v>22634</v>
      </c>
      <c r="K5281" s="132" t="str">
        <f>IFERROR(IFERROR(INDEX(Кат!$O:$O,MATCH($C5281,Кат!$I:$I,0)),INDEX(Торг!$L:$L,MATCH($C5281,Торг!$I:$I,0))),"")</f>
        <v/>
      </c>
      <c r="L5281" s="132" t="str">
        <f>IFERROR(IFERROR(INDEX(Кат!$A:$A,MATCH($C5281,Кат!$I:$I,0)),INDEX(Торг!$A:$A,MATCH($C5281,Торг!$I:$I,0))),"")</f>
        <v/>
      </c>
      <c r="M5281" s="132" t="str">
        <f>IFERROR(IFERROR(INDEX(Кат!$B:$B,MATCH($C5281,Кат!$I:$I,0)),INDEX(Торг!$B:$B,MATCH($C5281,Торг!$I:$I,0))),"")</f>
        <v/>
      </c>
      <c r="N5281" s="132" t="str">
        <f t="shared" si="82"/>
        <v>SAT ST-LD01-394-10</v>
      </c>
      <c r="O5281" s="132" t="str">
        <f>IFERROR(IFERROR(INDEX(Кат!$B:$B,MATCH($N5281,Кат!$I:$I,0)),INDEX(Торг!$B:$B,MATCH($N5281,Торг!$I:$I,0))),"")</f>
        <v/>
      </c>
    </row>
    <row r="5282" spans="1:15" outlineLevel="1">
      <c r="A5282" t="s">
        <v>17861</v>
      </c>
      <c r="C5282" s="191" t="s">
        <v>13955</v>
      </c>
      <c r="E5282" t="s">
        <v>13956</v>
      </c>
      <c r="F5282" t="s">
        <v>2587</v>
      </c>
      <c r="G5282" t="s">
        <v>399</v>
      </c>
      <c r="H5282">
        <v>4400</v>
      </c>
      <c r="J5282" t="s">
        <v>22634</v>
      </c>
      <c r="K5282" s="132" t="str">
        <f>IFERROR(IFERROR(INDEX(Кат!$O:$O,MATCH($C5282,Кат!$I:$I,0)),INDEX(Торг!$L:$L,MATCH($C5282,Торг!$I:$I,0))),"")</f>
        <v/>
      </c>
      <c r="L5282" s="132" t="str">
        <f>IFERROR(IFERROR(INDEX(Кат!$A:$A,MATCH($C5282,Кат!$I:$I,0)),INDEX(Торг!$A:$A,MATCH($C5282,Торг!$I:$I,0))),"")</f>
        <v/>
      </c>
      <c r="M5282" s="132" t="str">
        <f>IFERROR(IFERROR(INDEX(Кат!$B:$B,MATCH($C5282,Кат!$I:$I,0)),INDEX(Торг!$B:$B,MATCH($C5282,Торг!$I:$I,0))),"")</f>
        <v/>
      </c>
      <c r="N5282" s="132" t="str">
        <f t="shared" si="82"/>
        <v>SAT ST-DC01-394-B0</v>
      </c>
      <c r="O5282" s="132" t="str">
        <f>IFERROR(IFERROR(INDEX(Кат!$B:$B,MATCH($N5282,Кат!$I:$I,0)),INDEX(Торг!$B:$B,MATCH($N5282,Торг!$I:$I,0))),"")</f>
        <v/>
      </c>
    </row>
    <row r="5283" spans="1:15" outlineLevel="1">
      <c r="A5283" t="s">
        <v>31238</v>
      </c>
      <c r="C5283" s="191" t="s">
        <v>31239</v>
      </c>
      <c r="E5283" t="s">
        <v>31240</v>
      </c>
      <c r="F5283" t="s">
        <v>2587</v>
      </c>
      <c r="G5283" t="s">
        <v>399</v>
      </c>
      <c r="H5283">
        <v>4400</v>
      </c>
      <c r="J5283" t="s">
        <v>22634</v>
      </c>
      <c r="K5283" s="132" t="str">
        <f>IFERROR(IFERROR(INDEX(Кат!$O:$O,MATCH($C5283,Кат!$I:$I,0)),INDEX(Торг!$L:$L,MATCH($C5283,Торг!$I:$I,0))),"")</f>
        <v/>
      </c>
      <c r="L5283" s="132" t="str">
        <f>IFERROR(IFERROR(INDEX(Кат!$A:$A,MATCH($C5283,Кат!$I:$I,0)),INDEX(Торг!$A:$A,MATCH($C5283,Торг!$I:$I,0))),"")</f>
        <v/>
      </c>
      <c r="M5283" s="132" t="str">
        <f>IFERROR(IFERROR(INDEX(Кат!$B:$B,MATCH($C5283,Кат!$I:$I,0)),INDEX(Торг!$B:$B,MATCH($C5283,Торг!$I:$I,0))),"")</f>
        <v/>
      </c>
      <c r="N5283" s="132" t="str">
        <f t="shared" si="82"/>
        <v>SAT ST-DC02-394-0</v>
      </c>
      <c r="O5283" s="132" t="str">
        <f>IFERROR(IFERROR(INDEX(Кат!$B:$B,MATCH($N5283,Кат!$I:$I,0)),INDEX(Торг!$B:$B,MATCH($N5283,Торг!$I:$I,0))),"")</f>
        <v/>
      </c>
    </row>
    <row r="5284" spans="1:15" outlineLevel="1">
      <c r="A5284" t="s">
        <v>17862</v>
      </c>
      <c r="C5284" s="191" t="s">
        <v>7209</v>
      </c>
      <c r="E5284" t="s">
        <v>7210</v>
      </c>
      <c r="F5284" t="s">
        <v>2587</v>
      </c>
      <c r="G5284" t="s">
        <v>399</v>
      </c>
      <c r="H5284">
        <v>2800</v>
      </c>
      <c r="J5284" t="s">
        <v>22634</v>
      </c>
      <c r="K5284" s="132" t="str">
        <f>IFERROR(IFERROR(INDEX(Кат!$O:$O,MATCH($C5284,Кат!$I:$I,0)),INDEX(Торг!$L:$L,MATCH($C5284,Торг!$I:$I,0))),"")</f>
        <v/>
      </c>
      <c r="L5284" s="132" t="str">
        <f>IFERROR(IFERROR(INDEX(Кат!$A:$A,MATCH($C5284,Кат!$I:$I,0)),INDEX(Торг!$A:$A,MATCH($C5284,Торг!$I:$I,0))),"")</f>
        <v/>
      </c>
      <c r="M5284" s="132" t="str">
        <f>IFERROR(IFERROR(INDEX(Кат!$B:$B,MATCH($C5284,Кат!$I:$I,0)),INDEX(Торг!$B:$B,MATCH($C5284,Торг!$I:$I,0))),"")</f>
        <v/>
      </c>
      <c r="N5284" s="132" t="str">
        <f t="shared" si="82"/>
        <v>SAT SG-LD0002-2</v>
      </c>
      <c r="O5284" s="132" t="str">
        <f>IFERROR(IFERROR(INDEX(Кат!$B:$B,MATCH($N5284,Кат!$I:$I,0)),INDEX(Торг!$B:$B,MATCH($N5284,Торг!$I:$I,0))),"")</f>
        <v/>
      </c>
    </row>
    <row r="5285" spans="1:15">
      <c r="A5285" t="s">
        <v>17863</v>
      </c>
      <c r="C5285" s="191" t="s">
        <v>7211</v>
      </c>
      <c r="E5285" t="s">
        <v>7212</v>
      </c>
      <c r="F5285" t="s">
        <v>2587</v>
      </c>
      <c r="G5285" t="s">
        <v>399</v>
      </c>
      <c r="H5285">
        <v>3100</v>
      </c>
      <c r="J5285" t="s">
        <v>22634</v>
      </c>
      <c r="K5285" s="132" t="str">
        <f>IFERROR(IFERROR(INDEX(Кат!$O:$O,MATCH($C5285,Кат!$I:$I,0)),INDEX(Торг!$L:$L,MATCH($C5285,Торг!$I:$I,0))),"")</f>
        <v/>
      </c>
      <c r="L5285" s="132" t="str">
        <f>IFERROR(IFERROR(INDEX(Кат!$A:$A,MATCH($C5285,Кат!$I:$I,0)),INDEX(Торг!$A:$A,MATCH($C5285,Торг!$I:$I,0))),"")</f>
        <v/>
      </c>
      <c r="M5285" s="132" t="str">
        <f>IFERROR(IFERROR(INDEX(Кат!$B:$B,MATCH($C5285,Кат!$I:$I,0)),INDEX(Торг!$B:$B,MATCH($C5285,Торг!$I:$I,0))),"")</f>
        <v/>
      </c>
      <c r="N5285" s="132" t="str">
        <f t="shared" si="82"/>
        <v>SAT SG-LD0002-1</v>
      </c>
      <c r="O5285" s="132" t="str">
        <f>IFERROR(IFERROR(INDEX(Кат!$B:$B,MATCH($N5285,Кат!$I:$I,0)),INDEX(Торг!$B:$B,MATCH($N5285,Торг!$I:$I,0))),"")</f>
        <v/>
      </c>
    </row>
    <row r="5286" spans="1:15" outlineLevel="1">
      <c r="A5286" t="s">
        <v>17864</v>
      </c>
      <c r="C5286" s="191" t="s">
        <v>7213</v>
      </c>
      <c r="E5286" t="s">
        <v>7214</v>
      </c>
      <c r="F5286" t="s">
        <v>2587</v>
      </c>
      <c r="G5286" t="s">
        <v>399</v>
      </c>
      <c r="H5286">
        <v>3000</v>
      </c>
      <c r="J5286" t="s">
        <v>22634</v>
      </c>
      <c r="K5286" s="132" t="str">
        <f>IFERROR(IFERROR(INDEX(Кат!$O:$O,MATCH($C5286,Кат!$I:$I,0)),INDEX(Торг!$L:$L,MATCH($C5286,Торг!$I:$I,0))),"")</f>
        <v/>
      </c>
      <c r="L5286" s="132" t="str">
        <f>IFERROR(IFERROR(INDEX(Кат!$A:$A,MATCH($C5286,Кат!$I:$I,0)),INDEX(Торг!$A:$A,MATCH($C5286,Торг!$I:$I,0))),"")</f>
        <v/>
      </c>
      <c r="M5286" s="132" t="str">
        <f>IFERROR(IFERROR(INDEX(Кат!$B:$B,MATCH($C5286,Кат!$I:$I,0)),INDEX(Торг!$B:$B,MATCH($C5286,Торг!$I:$I,0))),"")</f>
        <v/>
      </c>
      <c r="N5286" s="132" t="str">
        <f t="shared" si="82"/>
        <v>SAT SG-LD0001-R</v>
      </c>
      <c r="O5286" s="132" t="str">
        <f>IFERROR(IFERROR(INDEX(Кат!$B:$B,MATCH($N5286,Кат!$I:$I,0)),INDEX(Торг!$B:$B,MATCH($N5286,Торг!$I:$I,0))),"")</f>
        <v/>
      </c>
    </row>
    <row r="5287" spans="1:15" outlineLevel="2">
      <c r="A5287" t="s">
        <v>17865</v>
      </c>
      <c r="C5287" s="191" t="s">
        <v>2585</v>
      </c>
      <c r="E5287" t="s">
        <v>2586</v>
      </c>
      <c r="F5287" t="s">
        <v>2587</v>
      </c>
      <c r="G5287" t="s">
        <v>399</v>
      </c>
      <c r="H5287">
        <v>3200</v>
      </c>
      <c r="J5287" t="s">
        <v>22634</v>
      </c>
      <c r="K5287" s="132" t="str">
        <f>IFERROR(IFERROR(INDEX(Кат!$O:$O,MATCH($C5287,Кат!$I:$I,0)),INDEX(Торг!$L:$L,MATCH($C5287,Торг!$I:$I,0))),"")</f>
        <v/>
      </c>
      <c r="L5287" s="132" t="str">
        <f>IFERROR(IFERROR(INDEX(Кат!$A:$A,MATCH($C5287,Кат!$I:$I,0)),INDEX(Торг!$A:$A,MATCH($C5287,Торг!$I:$I,0))),"")</f>
        <v/>
      </c>
      <c r="M5287" s="132" t="str">
        <f>IFERROR(IFERROR(INDEX(Кат!$B:$B,MATCH($C5287,Кат!$I:$I,0)),INDEX(Торг!$B:$B,MATCH($C5287,Торг!$I:$I,0))),"")</f>
        <v/>
      </c>
      <c r="N5287" s="132" t="str">
        <f t="shared" si="82"/>
        <v>SAT SG-LD0001-1-R</v>
      </c>
      <c r="O5287" s="132" t="str">
        <f>IFERROR(IFERROR(INDEX(Кат!$B:$B,MATCH($N5287,Кат!$I:$I,0)),INDEX(Торг!$B:$B,MATCH($N5287,Торг!$I:$I,0))),"")</f>
        <v/>
      </c>
    </row>
    <row r="5288" spans="1:15" outlineLevel="2">
      <c r="A5288" t="s">
        <v>17866</v>
      </c>
      <c r="C5288" s="191" t="s">
        <v>2588</v>
      </c>
      <c r="E5288" t="s">
        <v>2589</v>
      </c>
      <c r="F5288" t="s">
        <v>2587</v>
      </c>
      <c r="G5288" t="s">
        <v>399</v>
      </c>
      <c r="H5288">
        <v>3500</v>
      </c>
      <c r="J5288" t="s">
        <v>22634</v>
      </c>
      <c r="K5288" s="132" t="str">
        <f>IFERROR(IFERROR(INDEX(Кат!$O:$O,MATCH($C5288,Кат!$I:$I,0)),INDEX(Торг!$L:$L,MATCH($C5288,Торг!$I:$I,0))),"")</f>
        <v/>
      </c>
      <c r="L5288" s="132" t="str">
        <f>IFERROR(IFERROR(INDEX(Кат!$A:$A,MATCH($C5288,Кат!$I:$I,0)),INDEX(Торг!$A:$A,MATCH($C5288,Торг!$I:$I,0))),"")</f>
        <v/>
      </c>
      <c r="M5288" s="132" t="str">
        <f>IFERROR(IFERROR(INDEX(Кат!$B:$B,MATCH($C5288,Кат!$I:$I,0)),INDEX(Торг!$B:$B,MATCH($C5288,Торг!$I:$I,0))),"")</f>
        <v/>
      </c>
      <c r="N5288" s="132" t="str">
        <f t="shared" si="82"/>
        <v>SAT SG-LD0001-AT</v>
      </c>
      <c r="O5288" s="132" t="str">
        <f>IFERROR(IFERROR(INDEX(Кат!$B:$B,MATCH($N5288,Кат!$I:$I,0)),INDEX(Торг!$B:$B,MATCH($N5288,Торг!$I:$I,0))),"")</f>
        <v/>
      </c>
    </row>
    <row r="5289" spans="1:15" outlineLevel="2">
      <c r="A5289" t="s">
        <v>26708</v>
      </c>
      <c r="C5289" s="191" t="s">
        <v>26709</v>
      </c>
      <c r="E5289" t="s">
        <v>26710</v>
      </c>
      <c r="F5289" t="s">
        <v>2587</v>
      </c>
      <c r="G5289" t="s">
        <v>399</v>
      </c>
      <c r="H5289">
        <v>3825</v>
      </c>
      <c r="J5289" t="s">
        <v>22634</v>
      </c>
      <c r="K5289" s="132" t="str">
        <f>IFERROR(IFERROR(INDEX(Кат!$O:$O,MATCH($C5289,Кат!$I:$I,0)),INDEX(Торг!$L:$L,MATCH($C5289,Торг!$I:$I,0))),"")</f>
        <v/>
      </c>
      <c r="L5289" s="132" t="str">
        <f>IFERROR(IFERROR(INDEX(Кат!$A:$A,MATCH($C5289,Кат!$I:$I,0)),INDEX(Торг!$A:$A,MATCH($C5289,Торг!$I:$I,0))),"")</f>
        <v/>
      </c>
      <c r="M5289" s="132" t="str">
        <f>IFERROR(IFERROR(INDEX(Кат!$B:$B,MATCH($C5289,Кат!$I:$I,0)),INDEX(Торг!$B:$B,MATCH($C5289,Торг!$I:$I,0))),"")</f>
        <v/>
      </c>
      <c r="N5289" s="132" t="str">
        <f t="shared" si="82"/>
        <v>SAT SG-RN0002-08-2</v>
      </c>
      <c r="O5289" s="132" t="str">
        <f>IFERROR(IFERROR(INDEX(Кат!$B:$B,MATCH($N5289,Кат!$I:$I,0)),INDEX(Торг!$B:$B,MATCH($N5289,Торг!$I:$I,0))),"")</f>
        <v/>
      </c>
    </row>
    <row r="5290" spans="1:15" outlineLevel="2">
      <c r="A5290" t="s">
        <v>24205</v>
      </c>
      <c r="C5290" s="191"/>
      <c r="E5290" t="s">
        <v>24206</v>
      </c>
      <c r="J5290" t="s">
        <v>22634</v>
      </c>
      <c r="K5290" s="132" t="str">
        <f>IFERROR(IFERROR(INDEX(Кат!$O:$O,MATCH($C5290,Кат!$I:$I,0)),INDEX(Торг!$L:$L,MATCH($C5290,Торг!$I:$I,0))),"")</f>
        <v/>
      </c>
      <c r="L5290" s="132" t="str">
        <f>IFERROR(IFERROR(INDEX(Кат!$A:$A,MATCH($C5290,Кат!$I:$I,0)),INDEX(Торг!$A:$A,MATCH($C5290,Торг!$I:$I,0))),"")</f>
        <v/>
      </c>
      <c r="M5290" s="132" t="str">
        <f>IFERROR(IFERROR(INDEX(Кат!$B:$B,MATCH($C5290,Кат!$I:$I,0)),INDEX(Торг!$B:$B,MATCH($C5290,Торг!$I:$I,0))),"")</f>
        <v/>
      </c>
      <c r="N5290" s="132" t="str">
        <f t="shared" si="82"/>
        <v xml:space="preserve"> </v>
      </c>
      <c r="O5290" s="132" t="str">
        <f>IFERROR(IFERROR(INDEX(Кат!$B:$B,MATCH($N5290,Кат!$I:$I,0)),INDEX(Торг!$B:$B,MATCH($N5290,Торг!$I:$I,0))),"")</f>
        <v/>
      </c>
    </row>
    <row r="5291" spans="1:15" outlineLevel="1">
      <c r="A5291" t="s">
        <v>17867</v>
      </c>
      <c r="C5291" s="191" t="s">
        <v>7215</v>
      </c>
      <c r="E5291" t="s">
        <v>7216</v>
      </c>
      <c r="F5291" t="s">
        <v>2592</v>
      </c>
      <c r="G5291" t="s">
        <v>375</v>
      </c>
      <c r="H5291">
        <v>850</v>
      </c>
      <c r="J5291" t="s">
        <v>22634</v>
      </c>
      <c r="K5291" s="132" t="str">
        <f>IFERROR(IFERROR(INDEX(Кат!$O:$O,MATCH($C5291,Кат!$I:$I,0)),INDEX(Торг!$L:$L,MATCH($C5291,Торг!$I:$I,0))),"")</f>
        <v/>
      </c>
      <c r="L5291" s="132" t="str">
        <f>IFERROR(IFERROR(INDEX(Кат!$A:$A,MATCH($C5291,Кат!$I:$I,0)),INDEX(Торг!$A:$A,MATCH($C5291,Торг!$I:$I,0))),"")</f>
        <v/>
      </c>
      <c r="M5291" s="132" t="str">
        <f>IFERROR(IFERROR(INDEX(Кат!$B:$B,MATCH($C5291,Кат!$I:$I,0)),INDEX(Торг!$B:$B,MATCH($C5291,Торг!$I:$I,0))),"")</f>
        <v/>
      </c>
      <c r="N5291" s="132" t="str">
        <f t="shared" si="82"/>
        <v>SCT SS510</v>
      </c>
      <c r="O5291" s="132" t="str">
        <f>IFERROR(IFERROR(INDEX(Кат!$B:$B,MATCH($N5291,Кат!$I:$I,0)),INDEX(Торг!$B:$B,MATCH($N5291,Торг!$I:$I,0))),"")</f>
        <v/>
      </c>
    </row>
    <row r="5292" spans="1:15" outlineLevel="2">
      <c r="A5292" t="s">
        <v>17868</v>
      </c>
      <c r="C5292" s="191" t="s">
        <v>7217</v>
      </c>
      <c r="E5292" t="s">
        <v>7218</v>
      </c>
      <c r="F5292" t="s">
        <v>2592</v>
      </c>
      <c r="G5292" t="s">
        <v>375</v>
      </c>
      <c r="H5292">
        <v>550</v>
      </c>
      <c r="J5292" t="s">
        <v>22634</v>
      </c>
      <c r="K5292" s="132" t="str">
        <f>IFERROR(IFERROR(INDEX(Кат!$O:$O,MATCH($C5292,Кат!$I:$I,0)),INDEX(Торг!$L:$L,MATCH($C5292,Торг!$I:$I,0))),"")</f>
        <v/>
      </c>
      <c r="L5292" s="132" t="str">
        <f>IFERROR(IFERROR(INDEX(Кат!$A:$A,MATCH($C5292,Кат!$I:$I,0)),INDEX(Торг!$A:$A,MATCH($C5292,Торг!$I:$I,0))),"")</f>
        <v/>
      </c>
      <c r="M5292" s="132" t="str">
        <f>IFERROR(IFERROR(INDEX(Кат!$B:$B,MATCH($C5292,Кат!$I:$I,0)),INDEX(Торг!$B:$B,MATCH($C5292,Торг!$I:$I,0))),"")</f>
        <v/>
      </c>
      <c r="N5292" s="132" t="str">
        <f t="shared" si="82"/>
        <v>SCT SP102</v>
      </c>
      <c r="O5292" s="132" t="str">
        <f>IFERROR(IFERROR(INDEX(Кат!$B:$B,MATCH($N5292,Кат!$I:$I,0)),INDEX(Торг!$B:$B,MATCH($N5292,Торг!$I:$I,0))),"")</f>
        <v/>
      </c>
    </row>
    <row r="5293" spans="1:15" outlineLevel="2">
      <c r="A5293" t="s">
        <v>17869</v>
      </c>
      <c r="C5293" s="191" t="s">
        <v>7219</v>
      </c>
      <c r="E5293" t="s">
        <v>7220</v>
      </c>
      <c r="F5293" t="s">
        <v>2592</v>
      </c>
      <c r="G5293" t="s">
        <v>375</v>
      </c>
      <c r="H5293">
        <v>600</v>
      </c>
      <c r="J5293" t="s">
        <v>22634</v>
      </c>
      <c r="K5293" s="132" t="str">
        <f>IFERROR(IFERROR(INDEX(Кат!$O:$O,MATCH($C5293,Кат!$I:$I,0)),INDEX(Торг!$L:$L,MATCH($C5293,Торг!$I:$I,0))),"")</f>
        <v/>
      </c>
      <c r="L5293" s="132" t="str">
        <f>IFERROR(IFERROR(INDEX(Кат!$A:$A,MATCH($C5293,Кат!$I:$I,0)),INDEX(Торг!$A:$A,MATCH($C5293,Торг!$I:$I,0))),"")</f>
        <v/>
      </c>
      <c r="M5293" s="132" t="str">
        <f>IFERROR(IFERROR(INDEX(Кат!$B:$B,MATCH($C5293,Кат!$I:$I,0)),INDEX(Торг!$B:$B,MATCH($C5293,Торг!$I:$I,0))),"")</f>
        <v/>
      </c>
      <c r="N5293" s="132" t="str">
        <f t="shared" si="82"/>
        <v>SCT SP101</v>
      </c>
      <c r="O5293" s="132" t="str">
        <f>IFERROR(IFERROR(INDEX(Кат!$B:$B,MATCH($N5293,Кат!$I:$I,0)),INDEX(Торг!$B:$B,MATCH($N5293,Торг!$I:$I,0))),"")</f>
        <v/>
      </c>
    </row>
    <row r="5294" spans="1:15" outlineLevel="2">
      <c r="A5294" t="s">
        <v>17870</v>
      </c>
      <c r="C5294" s="191" t="s">
        <v>7221</v>
      </c>
      <c r="E5294" t="s">
        <v>7222</v>
      </c>
      <c r="F5294" t="s">
        <v>2592</v>
      </c>
      <c r="G5294" t="s">
        <v>375</v>
      </c>
      <c r="H5294">
        <v>700</v>
      </c>
      <c r="J5294" t="s">
        <v>22634</v>
      </c>
      <c r="K5294" s="132" t="str">
        <f>IFERROR(IFERROR(INDEX(Кат!$O:$O,MATCH($C5294,Кат!$I:$I,0)),INDEX(Торг!$L:$L,MATCH($C5294,Торг!$I:$I,0))),"")</f>
        <v/>
      </c>
      <c r="L5294" s="132" t="str">
        <f>IFERROR(IFERROR(INDEX(Кат!$A:$A,MATCH($C5294,Кат!$I:$I,0)),INDEX(Торг!$A:$A,MATCH($C5294,Торг!$I:$I,0))),"")</f>
        <v/>
      </c>
      <c r="M5294" s="132" t="str">
        <f>IFERROR(IFERROR(INDEX(Кат!$B:$B,MATCH($C5294,Кат!$I:$I,0)),INDEX(Торг!$B:$B,MATCH($C5294,Торг!$I:$I,0))),"")</f>
        <v/>
      </c>
      <c r="N5294" s="132" t="str">
        <f t="shared" si="82"/>
        <v>SCT SP179</v>
      </c>
      <c r="O5294" s="132" t="str">
        <f>IFERROR(IFERROR(INDEX(Кат!$B:$B,MATCH($N5294,Кат!$I:$I,0)),INDEX(Торг!$B:$B,MATCH($N5294,Торг!$I:$I,0))),"")</f>
        <v/>
      </c>
    </row>
    <row r="5295" spans="1:15" outlineLevel="2">
      <c r="A5295" t="s">
        <v>17871</v>
      </c>
      <c r="C5295" s="191" t="s">
        <v>7223</v>
      </c>
      <c r="E5295" t="s">
        <v>7224</v>
      </c>
      <c r="F5295" t="s">
        <v>2592</v>
      </c>
      <c r="G5295" t="s">
        <v>375</v>
      </c>
      <c r="H5295">
        <v>1100</v>
      </c>
      <c r="J5295" t="s">
        <v>22634</v>
      </c>
      <c r="K5295" s="132" t="str">
        <f>IFERROR(IFERROR(INDEX(Кат!$O:$O,MATCH($C5295,Кат!$I:$I,0)),INDEX(Торг!$L:$L,MATCH($C5295,Торг!$I:$I,0))),"")</f>
        <v/>
      </c>
      <c r="L5295" s="132" t="str">
        <f>IFERROR(IFERROR(INDEX(Кат!$A:$A,MATCH($C5295,Кат!$I:$I,0)),INDEX(Торг!$A:$A,MATCH($C5295,Торг!$I:$I,0))),"")</f>
        <v/>
      </c>
      <c r="M5295" s="132" t="str">
        <f>IFERROR(IFERROR(INDEX(Кат!$B:$B,MATCH($C5295,Кат!$I:$I,0)),INDEX(Торг!$B:$B,MATCH($C5295,Торг!$I:$I,0))),"")</f>
        <v/>
      </c>
      <c r="N5295" s="132" t="str">
        <f t="shared" si="82"/>
        <v>SCT SP383</v>
      </c>
      <c r="O5295" s="132" t="str">
        <f>IFERROR(IFERROR(INDEX(Кат!$B:$B,MATCH($N5295,Кат!$I:$I,0)),INDEX(Торг!$B:$B,MATCH($N5295,Торг!$I:$I,0))),"")</f>
        <v/>
      </c>
    </row>
    <row r="5296" spans="1:15" outlineLevel="2">
      <c r="A5296" t="s">
        <v>17872</v>
      </c>
      <c r="C5296" s="191" t="s">
        <v>7225</v>
      </c>
      <c r="E5296" t="s">
        <v>7226</v>
      </c>
      <c r="F5296" t="s">
        <v>2592</v>
      </c>
      <c r="G5296" t="s">
        <v>399</v>
      </c>
      <c r="H5296">
        <v>650</v>
      </c>
      <c r="J5296" t="s">
        <v>22634</v>
      </c>
      <c r="K5296" s="132" t="str">
        <f>IFERROR(IFERROR(INDEX(Кат!$O:$O,MATCH($C5296,Кат!$I:$I,0)),INDEX(Торг!$L:$L,MATCH($C5296,Торг!$I:$I,0))),"")</f>
        <v/>
      </c>
      <c r="L5296" s="132" t="str">
        <f>IFERROR(IFERROR(INDEX(Кат!$A:$A,MATCH($C5296,Кат!$I:$I,0)),INDEX(Торг!$A:$A,MATCH($C5296,Торг!$I:$I,0))),"")</f>
        <v/>
      </c>
      <c r="M5296" s="132" t="str">
        <f>IFERROR(IFERROR(INDEX(Кат!$B:$B,MATCH($C5296,Кат!$I:$I,0)),INDEX(Торг!$B:$B,MATCH($C5296,Торг!$I:$I,0))),"")</f>
        <v/>
      </c>
      <c r="N5296" s="132" t="str">
        <f t="shared" si="82"/>
        <v>SCT SB2005</v>
      </c>
      <c r="O5296" s="132" t="str">
        <f>IFERROR(IFERROR(INDEX(Кат!$B:$B,MATCH($N5296,Кат!$I:$I,0)),INDEX(Торг!$B:$B,MATCH($N5296,Торг!$I:$I,0))),"")</f>
        <v/>
      </c>
    </row>
    <row r="5297" spans="1:15" outlineLevel="2">
      <c r="A5297" t="s">
        <v>17873</v>
      </c>
      <c r="C5297" s="191" t="s">
        <v>7227</v>
      </c>
      <c r="E5297" t="s">
        <v>7228</v>
      </c>
      <c r="F5297" t="s">
        <v>2592</v>
      </c>
      <c r="G5297" t="s">
        <v>399</v>
      </c>
      <c r="H5297">
        <v>260</v>
      </c>
      <c r="J5297" t="s">
        <v>22634</v>
      </c>
      <c r="K5297" s="132" t="str">
        <f>IFERROR(IFERROR(INDEX(Кат!$O:$O,MATCH($C5297,Кат!$I:$I,0)),INDEX(Торг!$L:$L,MATCH($C5297,Торг!$I:$I,0))),"")</f>
        <v/>
      </c>
      <c r="L5297" s="132" t="str">
        <f>IFERROR(IFERROR(INDEX(Кат!$A:$A,MATCH($C5297,Кат!$I:$I,0)),INDEX(Торг!$A:$A,MATCH($C5297,Торг!$I:$I,0))),"")</f>
        <v/>
      </c>
      <c r="M5297" s="132" t="str">
        <f>IFERROR(IFERROR(INDEX(Кат!$B:$B,MATCH($C5297,Кат!$I:$I,0)),INDEX(Торг!$B:$B,MATCH($C5297,Торг!$I:$I,0))),"")</f>
        <v/>
      </c>
      <c r="N5297" s="132" t="str">
        <f t="shared" si="82"/>
        <v>SCT SM102</v>
      </c>
      <c r="O5297" s="132" t="str">
        <f>IFERROR(IFERROR(INDEX(Кат!$B:$B,MATCH($N5297,Кат!$I:$I,0)),INDEX(Торг!$B:$B,MATCH($N5297,Торг!$I:$I,0))),"")</f>
        <v/>
      </c>
    </row>
    <row r="5298" spans="1:15" outlineLevel="2">
      <c r="A5298" t="s">
        <v>17874</v>
      </c>
      <c r="C5298" s="191" t="s">
        <v>7229</v>
      </c>
      <c r="E5298" t="s">
        <v>7230</v>
      </c>
      <c r="F5298" t="s">
        <v>2592</v>
      </c>
      <c r="G5298" t="s">
        <v>399</v>
      </c>
      <c r="H5298">
        <v>260</v>
      </c>
      <c r="J5298" t="s">
        <v>22634</v>
      </c>
      <c r="K5298" s="132" t="str">
        <f>IFERROR(IFERROR(INDEX(Кат!$O:$O,MATCH($C5298,Кат!$I:$I,0)),INDEX(Торг!$L:$L,MATCH($C5298,Торг!$I:$I,0))),"")</f>
        <v/>
      </c>
      <c r="L5298" s="132" t="str">
        <f>IFERROR(IFERROR(INDEX(Кат!$A:$A,MATCH($C5298,Кат!$I:$I,0)),INDEX(Торг!$A:$A,MATCH($C5298,Торг!$I:$I,0))),"")</f>
        <v/>
      </c>
      <c r="M5298" s="132" t="str">
        <f>IFERROR(IFERROR(INDEX(Кат!$B:$B,MATCH($C5298,Кат!$I:$I,0)),INDEX(Торг!$B:$B,MATCH($C5298,Торг!$I:$I,0))),"")</f>
        <v/>
      </c>
      <c r="N5298" s="132" t="str">
        <f t="shared" si="82"/>
        <v>SCT SM101</v>
      </c>
      <c r="O5298" s="132" t="str">
        <f>IFERROR(IFERROR(INDEX(Кат!$B:$B,MATCH($N5298,Кат!$I:$I,0)),INDEX(Торг!$B:$B,MATCH($N5298,Торг!$I:$I,0))),"")</f>
        <v/>
      </c>
    </row>
    <row r="5299" spans="1:15" outlineLevel="2">
      <c r="A5299" t="s">
        <v>17875</v>
      </c>
      <c r="C5299" s="191" t="s">
        <v>7231</v>
      </c>
      <c r="E5299" t="s">
        <v>7232</v>
      </c>
      <c r="F5299" t="s">
        <v>2592</v>
      </c>
      <c r="G5299" t="s">
        <v>399</v>
      </c>
      <c r="H5299">
        <v>250</v>
      </c>
      <c r="J5299" t="s">
        <v>22634</v>
      </c>
      <c r="K5299" s="132" t="str">
        <f>IFERROR(IFERROR(INDEX(Кат!$O:$O,MATCH($C5299,Кат!$I:$I,0)),INDEX(Торг!$L:$L,MATCH($C5299,Торг!$I:$I,0))),"")</f>
        <v/>
      </c>
      <c r="L5299" s="132" t="str">
        <f>IFERROR(IFERROR(INDEX(Кат!$A:$A,MATCH($C5299,Кат!$I:$I,0)),INDEX(Торг!$A:$A,MATCH($C5299,Торг!$I:$I,0))),"")</f>
        <v/>
      </c>
      <c r="M5299" s="132" t="str">
        <f>IFERROR(IFERROR(INDEX(Кат!$B:$B,MATCH($C5299,Кат!$I:$I,0)),INDEX(Торг!$B:$B,MATCH($C5299,Торг!$I:$I,0))),"")</f>
        <v/>
      </c>
      <c r="N5299" s="132" t="str">
        <f t="shared" si="82"/>
        <v>SCT SM142</v>
      </c>
      <c r="O5299" s="132" t="str">
        <f>IFERROR(IFERROR(INDEX(Кат!$B:$B,MATCH($N5299,Кат!$I:$I,0)),INDEX(Торг!$B:$B,MATCH($N5299,Торг!$I:$I,0))),"")</f>
        <v/>
      </c>
    </row>
    <row r="5300" spans="1:15" outlineLevel="2">
      <c r="A5300" t="s">
        <v>17876</v>
      </c>
      <c r="C5300" s="191" t="s">
        <v>2590</v>
      </c>
      <c r="E5300" t="s">
        <v>2591</v>
      </c>
      <c r="F5300" t="s">
        <v>2592</v>
      </c>
      <c r="G5300" t="s">
        <v>399</v>
      </c>
      <c r="H5300">
        <v>260</v>
      </c>
      <c r="J5300" t="s">
        <v>22634</v>
      </c>
      <c r="K5300" s="132" t="str">
        <f>IFERROR(IFERROR(INDEX(Кат!$O:$O,MATCH($C5300,Кат!$I:$I,0)),INDEX(Торг!$L:$L,MATCH($C5300,Торг!$I:$I,0))),"")</f>
        <v/>
      </c>
      <c r="L5300" s="132" t="str">
        <f>IFERROR(IFERROR(INDEX(Кат!$A:$A,MATCH($C5300,Кат!$I:$I,0)),INDEX(Торг!$A:$A,MATCH($C5300,Торг!$I:$I,0))),"")</f>
        <v/>
      </c>
      <c r="M5300" s="132" t="str">
        <f>IFERROR(IFERROR(INDEX(Кат!$B:$B,MATCH($C5300,Кат!$I:$I,0)),INDEX(Торг!$B:$B,MATCH($C5300,Торг!$I:$I,0))),"")</f>
        <v/>
      </c>
      <c r="N5300" s="132" t="str">
        <f t="shared" si="82"/>
        <v>SCT ST330</v>
      </c>
      <c r="O5300" s="132" t="str">
        <f>IFERROR(IFERROR(INDEX(Кат!$B:$B,MATCH($N5300,Кат!$I:$I,0)),INDEX(Торг!$B:$B,MATCH($N5300,Торг!$I:$I,0))),"")</f>
        <v/>
      </c>
    </row>
    <row r="5301" spans="1:15" outlineLevel="2">
      <c r="A5301" t="s">
        <v>17877</v>
      </c>
      <c r="C5301" s="191" t="s">
        <v>2593</v>
      </c>
      <c r="E5301" t="s">
        <v>2594</v>
      </c>
      <c r="F5301" t="s">
        <v>2592</v>
      </c>
      <c r="G5301" t="s">
        <v>399</v>
      </c>
      <c r="H5301">
        <v>250</v>
      </c>
      <c r="J5301" t="s">
        <v>22634</v>
      </c>
      <c r="K5301" s="132" t="str">
        <f>IFERROR(IFERROR(INDEX(Кат!$O:$O,MATCH($C5301,Кат!$I:$I,0)),INDEX(Торг!$L:$L,MATCH($C5301,Торг!$I:$I,0))),"")</f>
        <v/>
      </c>
      <c r="L5301" s="132" t="str">
        <f>IFERROR(IFERROR(INDEX(Кат!$A:$A,MATCH($C5301,Кат!$I:$I,0)),INDEX(Торг!$A:$A,MATCH($C5301,Торг!$I:$I,0))),"")</f>
        <v/>
      </c>
      <c r="M5301" s="132" t="str">
        <f>IFERROR(IFERROR(INDEX(Кат!$B:$B,MATCH($C5301,Кат!$I:$I,0)),INDEX(Торг!$B:$B,MATCH($C5301,Торг!$I:$I,0))),"")</f>
        <v/>
      </c>
      <c r="N5301" s="132" t="str">
        <f t="shared" si="82"/>
        <v>SCT ST342</v>
      </c>
      <c r="O5301" s="132" t="str">
        <f>IFERROR(IFERROR(INDEX(Кат!$B:$B,MATCH($N5301,Кат!$I:$I,0)),INDEX(Торг!$B:$B,MATCH($N5301,Торг!$I:$I,0))),"")</f>
        <v/>
      </c>
    </row>
    <row r="5302" spans="1:15" outlineLevel="2">
      <c r="A5302" t="s">
        <v>24207</v>
      </c>
      <c r="C5302" s="191"/>
      <c r="E5302" t="s">
        <v>7233</v>
      </c>
      <c r="J5302" t="s">
        <v>22634</v>
      </c>
      <c r="K5302" s="132" t="str">
        <f>IFERROR(IFERROR(INDEX(Кат!$O:$O,MATCH($C5302,Кат!$I:$I,0)),INDEX(Торг!$L:$L,MATCH($C5302,Торг!$I:$I,0))),"")</f>
        <v/>
      </c>
      <c r="L5302" s="132" t="str">
        <f>IFERROR(IFERROR(INDEX(Кат!$A:$A,MATCH($C5302,Кат!$I:$I,0)),INDEX(Торг!$A:$A,MATCH($C5302,Торг!$I:$I,0))),"")</f>
        <v/>
      </c>
      <c r="M5302" s="132" t="str">
        <f>IFERROR(IFERROR(INDEX(Кат!$B:$B,MATCH($C5302,Кат!$I:$I,0)),INDEX(Торг!$B:$B,MATCH($C5302,Торг!$I:$I,0))),"")</f>
        <v/>
      </c>
      <c r="N5302" s="132" t="str">
        <f t="shared" si="82"/>
        <v xml:space="preserve"> </v>
      </c>
      <c r="O5302" s="132" t="str">
        <f>IFERROR(IFERROR(INDEX(Кат!$B:$B,MATCH($N5302,Кат!$I:$I,0)),INDEX(Торг!$B:$B,MATCH($N5302,Торг!$I:$I,0))),"")</f>
        <v/>
      </c>
    </row>
    <row r="5303" spans="1:15" outlineLevel="2">
      <c r="A5303" t="s">
        <v>17878</v>
      </c>
      <c r="C5303" s="191">
        <v>86445</v>
      </c>
      <c r="E5303" t="s">
        <v>7234</v>
      </c>
      <c r="F5303" t="s">
        <v>7233</v>
      </c>
      <c r="G5303" t="s">
        <v>375</v>
      </c>
      <c r="H5303">
        <v>1260</v>
      </c>
      <c r="J5303" t="s">
        <v>22634</v>
      </c>
      <c r="K5303" s="132" t="str">
        <f>IFERROR(IFERROR(INDEX(Кат!$O:$O,MATCH($C5303,Кат!$I:$I,0)),INDEX(Торг!$L:$L,MATCH($C5303,Торг!$I:$I,0))),"")</f>
        <v/>
      </c>
      <c r="L5303" s="132" t="str">
        <f>IFERROR(IFERROR(INDEX(Кат!$A:$A,MATCH($C5303,Кат!$I:$I,0)),INDEX(Торг!$A:$A,MATCH($C5303,Торг!$I:$I,0))),"")</f>
        <v/>
      </c>
      <c r="M5303" s="132" t="str">
        <f>IFERROR(IFERROR(INDEX(Кат!$B:$B,MATCH($C5303,Кат!$I:$I,0)),INDEX(Торг!$B:$B,MATCH($C5303,Торг!$I:$I,0))),"")</f>
        <v/>
      </c>
      <c r="N5303" s="132" t="str">
        <f t="shared" si="82"/>
        <v>SEINTEX 86445</v>
      </c>
      <c r="O5303" s="132" t="str">
        <f>IFERROR(IFERROR(INDEX(Кат!$B:$B,MATCH($N5303,Кат!$I:$I,0)),INDEX(Торг!$B:$B,MATCH($N5303,Торг!$I:$I,0))),"")</f>
        <v/>
      </c>
    </row>
    <row r="5304" spans="1:15" outlineLevel="2">
      <c r="A5304" t="s">
        <v>17879</v>
      </c>
      <c r="C5304" s="191">
        <v>87135</v>
      </c>
      <c r="E5304" t="s">
        <v>7235</v>
      </c>
      <c r="F5304" t="s">
        <v>7233</v>
      </c>
      <c r="G5304" t="s">
        <v>375</v>
      </c>
      <c r="H5304">
        <v>1470</v>
      </c>
      <c r="J5304" t="s">
        <v>22634</v>
      </c>
      <c r="K5304" s="132" t="str">
        <f>IFERROR(IFERROR(INDEX(Кат!$O:$O,MATCH($C5304,Кат!$I:$I,0)),INDEX(Торг!$L:$L,MATCH($C5304,Торг!$I:$I,0))),"")</f>
        <v/>
      </c>
      <c r="L5304" s="132" t="str">
        <f>IFERROR(IFERROR(INDEX(Кат!$A:$A,MATCH($C5304,Кат!$I:$I,0)),INDEX(Торг!$A:$A,MATCH($C5304,Торг!$I:$I,0))),"")</f>
        <v/>
      </c>
      <c r="M5304" s="132" t="str">
        <f>IFERROR(IFERROR(INDEX(Кат!$B:$B,MATCH($C5304,Кат!$I:$I,0)),INDEX(Торг!$B:$B,MATCH($C5304,Торг!$I:$I,0))),"")</f>
        <v/>
      </c>
      <c r="N5304" s="132" t="str">
        <f t="shared" si="82"/>
        <v>SEINTEX 87135</v>
      </c>
      <c r="O5304" s="132" t="str">
        <f>IFERROR(IFERROR(INDEX(Кат!$B:$B,MATCH($N5304,Кат!$I:$I,0)),INDEX(Торг!$B:$B,MATCH($N5304,Торг!$I:$I,0))),"")</f>
        <v/>
      </c>
    </row>
    <row r="5305" spans="1:15" outlineLevel="2">
      <c r="A5305" t="s">
        <v>17880</v>
      </c>
      <c r="C5305" s="191">
        <v>87569</v>
      </c>
      <c r="E5305" t="s">
        <v>7236</v>
      </c>
      <c r="F5305" t="s">
        <v>7233</v>
      </c>
      <c r="G5305" t="s">
        <v>375</v>
      </c>
      <c r="H5305">
        <v>1470</v>
      </c>
      <c r="J5305" t="s">
        <v>22634</v>
      </c>
      <c r="K5305" s="132" t="str">
        <f>IFERROR(IFERROR(INDEX(Кат!$O:$O,MATCH($C5305,Кат!$I:$I,0)),INDEX(Торг!$L:$L,MATCH($C5305,Торг!$I:$I,0))),"")</f>
        <v/>
      </c>
      <c r="L5305" s="132" t="str">
        <f>IFERROR(IFERROR(INDEX(Кат!$A:$A,MATCH($C5305,Кат!$I:$I,0)),INDEX(Торг!$A:$A,MATCH($C5305,Торг!$I:$I,0))),"")</f>
        <v/>
      </c>
      <c r="M5305" s="132" t="str">
        <f>IFERROR(IFERROR(INDEX(Кат!$B:$B,MATCH($C5305,Кат!$I:$I,0)),INDEX(Торг!$B:$B,MATCH($C5305,Торг!$I:$I,0))),"")</f>
        <v/>
      </c>
      <c r="N5305" s="132" t="str">
        <f t="shared" si="82"/>
        <v>SEINTEX 87569</v>
      </c>
      <c r="O5305" s="132" t="str">
        <f>IFERROR(IFERROR(INDEX(Кат!$B:$B,MATCH($N5305,Кат!$I:$I,0)),INDEX(Торг!$B:$B,MATCH($N5305,Торг!$I:$I,0))),"")</f>
        <v/>
      </c>
    </row>
    <row r="5306" spans="1:15" outlineLevel="1">
      <c r="A5306" t="s">
        <v>17881</v>
      </c>
      <c r="C5306" s="191">
        <v>88519</v>
      </c>
      <c r="E5306" t="s">
        <v>7237</v>
      </c>
      <c r="F5306" t="s">
        <v>7233</v>
      </c>
      <c r="G5306" t="s">
        <v>375</v>
      </c>
      <c r="H5306">
        <v>3990</v>
      </c>
      <c r="J5306" t="s">
        <v>22634</v>
      </c>
      <c r="K5306" s="132" t="str">
        <f>IFERROR(IFERROR(INDEX(Кат!$O:$O,MATCH($C5306,Кат!$I:$I,0)),INDEX(Торг!$L:$L,MATCH($C5306,Торг!$I:$I,0))),"")</f>
        <v/>
      </c>
      <c r="L5306" s="132" t="str">
        <f>IFERROR(IFERROR(INDEX(Кат!$A:$A,MATCH($C5306,Кат!$I:$I,0)),INDEX(Торг!$A:$A,MATCH($C5306,Торг!$I:$I,0))),"")</f>
        <v/>
      </c>
      <c r="M5306" s="132" t="str">
        <f>IFERROR(IFERROR(INDEX(Кат!$B:$B,MATCH($C5306,Кат!$I:$I,0)),INDEX(Торг!$B:$B,MATCH($C5306,Торг!$I:$I,0))),"")</f>
        <v/>
      </c>
      <c r="N5306" s="132" t="str">
        <f t="shared" si="82"/>
        <v>SEINTEX 88519</v>
      </c>
      <c r="O5306" s="132" t="str">
        <f>IFERROR(IFERROR(INDEX(Кат!$B:$B,MATCH($N5306,Кат!$I:$I,0)),INDEX(Торг!$B:$B,MATCH($N5306,Торг!$I:$I,0))),"")</f>
        <v/>
      </c>
    </row>
    <row r="5307" spans="1:15" outlineLevel="2">
      <c r="A5307" t="s">
        <v>24208</v>
      </c>
      <c r="C5307" s="191"/>
      <c r="E5307" t="s">
        <v>24209</v>
      </c>
      <c r="J5307" t="s">
        <v>22634</v>
      </c>
      <c r="K5307" s="132" t="str">
        <f>IFERROR(IFERROR(INDEX(Кат!$O:$O,MATCH($C5307,Кат!$I:$I,0)),INDEX(Торг!$L:$L,MATCH($C5307,Торг!$I:$I,0))),"")</f>
        <v/>
      </c>
      <c r="L5307" s="132" t="str">
        <f>IFERROR(IFERROR(INDEX(Кат!$A:$A,MATCH($C5307,Кат!$I:$I,0)),INDEX(Торг!$A:$A,MATCH($C5307,Торг!$I:$I,0))),"")</f>
        <v/>
      </c>
      <c r="M5307" s="132" t="str">
        <f>IFERROR(IFERROR(INDEX(Кат!$B:$B,MATCH($C5307,Кат!$I:$I,0)),INDEX(Торг!$B:$B,MATCH($C5307,Торг!$I:$I,0))),"")</f>
        <v/>
      </c>
      <c r="N5307" s="132" t="str">
        <f t="shared" si="82"/>
        <v xml:space="preserve"> </v>
      </c>
      <c r="O5307" s="132" t="str">
        <f>IFERROR(IFERROR(INDEX(Кат!$B:$B,MATCH($N5307,Кат!$I:$I,0)),INDEX(Торг!$B:$B,MATCH($N5307,Торг!$I:$I,0))),"")</f>
        <v/>
      </c>
    </row>
    <row r="5308" spans="1:15" outlineLevel="2">
      <c r="A5308" t="s">
        <v>24210</v>
      </c>
      <c r="C5308" s="191"/>
      <c r="E5308" t="s">
        <v>23612</v>
      </c>
      <c r="J5308" t="s">
        <v>22634</v>
      </c>
      <c r="K5308" s="132" t="str">
        <f>IFERROR(IFERROR(INDEX(Кат!$O:$O,MATCH($C5308,Кат!$I:$I,0)),INDEX(Торг!$L:$L,MATCH($C5308,Торг!$I:$I,0))),"")</f>
        <v/>
      </c>
      <c r="L5308" s="132" t="str">
        <f>IFERROR(IFERROR(INDEX(Кат!$A:$A,MATCH($C5308,Кат!$I:$I,0)),INDEX(Торг!$A:$A,MATCH($C5308,Торг!$I:$I,0))),"")</f>
        <v/>
      </c>
      <c r="M5308" s="132" t="str">
        <f>IFERROR(IFERROR(INDEX(Кат!$B:$B,MATCH($C5308,Кат!$I:$I,0)),INDEX(Торг!$B:$B,MATCH($C5308,Торг!$I:$I,0))),"")</f>
        <v/>
      </c>
      <c r="N5308" s="132" t="str">
        <f t="shared" si="82"/>
        <v xml:space="preserve"> </v>
      </c>
      <c r="O5308" s="132" t="str">
        <f>IFERROR(IFERROR(INDEX(Кат!$B:$B,MATCH($N5308,Кат!$I:$I,0)),INDEX(Торг!$B:$B,MATCH($N5308,Торг!$I:$I,0))),"")</f>
        <v/>
      </c>
    </row>
    <row r="5309" spans="1:15" outlineLevel="2">
      <c r="A5309" t="s">
        <v>17882</v>
      </c>
      <c r="C5309" s="191">
        <v>4110</v>
      </c>
      <c r="E5309" t="s">
        <v>2595</v>
      </c>
      <c r="F5309" t="s">
        <v>2596</v>
      </c>
      <c r="G5309" t="s">
        <v>375</v>
      </c>
      <c r="H5309">
        <v>130</v>
      </c>
      <c r="J5309" t="s">
        <v>22634</v>
      </c>
      <c r="K5309" s="132" t="str">
        <f>IFERROR(IFERROR(INDEX(Кат!$O:$O,MATCH($C5309,Кат!$I:$I,0)),INDEX(Торг!$L:$L,MATCH($C5309,Торг!$I:$I,0))),"")</f>
        <v>шпак</v>
      </c>
      <c r="L5309" s="132">
        <f>IFERROR(IFERROR(INDEX(Кат!$A:$A,MATCH($C5309,Кат!$I:$I,0)),INDEX(Торг!$A:$A,MATCH($C5309,Торг!$I:$I,0))),"")</f>
        <v>158653</v>
      </c>
      <c r="M5309" s="132">
        <f>IFERROR(IFERROR(INDEX(Кат!$B:$B,MATCH($C5309,Кат!$I:$I,0)),INDEX(Торг!$B:$B,MATCH($C5309,Торг!$I:$I,0))),"")</f>
        <v>17160</v>
      </c>
      <c r="N5309" s="132" t="str">
        <f t="shared" si="82"/>
        <v>SEVI 4110</v>
      </c>
      <c r="O5309" s="132" t="str">
        <f>IFERROR(IFERROR(INDEX(Кат!$B:$B,MATCH($N5309,Кат!$I:$I,0)),INDEX(Торг!$B:$B,MATCH($N5309,Торг!$I:$I,0))),"")</f>
        <v/>
      </c>
    </row>
    <row r="5310" spans="1:15" outlineLevel="2">
      <c r="A5310" t="s">
        <v>17883</v>
      </c>
      <c r="C5310" s="191">
        <v>4103</v>
      </c>
      <c r="E5310" t="s">
        <v>2597</v>
      </c>
      <c r="F5310" t="s">
        <v>2596</v>
      </c>
      <c r="G5310" t="s">
        <v>375</v>
      </c>
      <c r="H5310">
        <v>130</v>
      </c>
      <c r="J5310" t="s">
        <v>22634</v>
      </c>
      <c r="K5310" s="132" t="str">
        <f>IFERROR(IFERROR(INDEX(Кат!$O:$O,MATCH($C5310,Кат!$I:$I,0)),INDEX(Торг!$L:$L,MATCH($C5310,Торг!$I:$I,0))),"")</f>
        <v>шпак</v>
      </c>
      <c r="L5310" s="132">
        <f>IFERROR(IFERROR(INDEX(Кат!$A:$A,MATCH($C5310,Кат!$I:$I,0)),INDEX(Торг!$A:$A,MATCH($C5310,Торг!$I:$I,0))),"")</f>
        <v>194888</v>
      </c>
      <c r="M5310" s="132">
        <f>IFERROR(IFERROR(INDEX(Кат!$B:$B,MATCH($C5310,Кат!$I:$I,0)),INDEX(Торг!$B:$B,MATCH($C5310,Торг!$I:$I,0))),"")</f>
        <v>17232</v>
      </c>
      <c r="N5310" s="132" t="str">
        <f t="shared" si="82"/>
        <v>SEVI 4103</v>
      </c>
      <c r="O5310" s="132" t="str">
        <f>IFERROR(IFERROR(INDEX(Кат!$B:$B,MATCH($N5310,Кат!$I:$I,0)),INDEX(Торг!$B:$B,MATCH($N5310,Торг!$I:$I,0))),"")</f>
        <v/>
      </c>
    </row>
    <row r="5311" spans="1:15" outlineLevel="2">
      <c r="A5311" t="s">
        <v>17884</v>
      </c>
      <c r="C5311" s="191">
        <v>4104</v>
      </c>
      <c r="E5311" t="s">
        <v>2598</v>
      </c>
      <c r="F5311" t="s">
        <v>2596</v>
      </c>
      <c r="G5311" t="s">
        <v>375</v>
      </c>
      <c r="H5311">
        <v>160</v>
      </c>
      <c r="J5311" t="s">
        <v>22634</v>
      </c>
      <c r="K5311" s="132" t="str">
        <f>IFERROR(IFERROR(INDEX(Кат!$O:$O,MATCH($C5311,Кат!$I:$I,0)),INDEX(Торг!$L:$L,MATCH($C5311,Торг!$I:$I,0))),"")</f>
        <v>шпак</v>
      </c>
      <c r="L5311" s="132">
        <f>IFERROR(IFERROR(INDEX(Кат!$A:$A,MATCH($C5311,Кат!$I:$I,0)),INDEX(Торг!$A:$A,MATCH($C5311,Торг!$I:$I,0))),"")</f>
        <v>194890</v>
      </c>
      <c r="M5311" s="132">
        <f>IFERROR(IFERROR(INDEX(Кат!$B:$B,MATCH($C5311,Кат!$I:$I,0)),INDEX(Торг!$B:$B,MATCH($C5311,Торг!$I:$I,0))),"")</f>
        <v>17211</v>
      </c>
      <c r="N5311" s="132" t="str">
        <f t="shared" si="82"/>
        <v>SEVI 4104</v>
      </c>
      <c r="O5311" s="132" t="str">
        <f>IFERROR(IFERROR(INDEX(Кат!$B:$B,MATCH($N5311,Кат!$I:$I,0)),INDEX(Торг!$B:$B,MATCH($N5311,Торг!$I:$I,0))),"")</f>
        <v/>
      </c>
    </row>
    <row r="5312" spans="1:15" outlineLevel="2">
      <c r="A5312" t="s">
        <v>17885</v>
      </c>
      <c r="C5312" s="191">
        <v>4102</v>
      </c>
      <c r="E5312" t="s">
        <v>2599</v>
      </c>
      <c r="F5312" t="s">
        <v>2596</v>
      </c>
      <c r="G5312" t="s">
        <v>375</v>
      </c>
      <c r="H5312">
        <v>150</v>
      </c>
      <c r="J5312" t="s">
        <v>22634</v>
      </c>
      <c r="K5312" s="132" t="str">
        <f>IFERROR(IFERROR(INDEX(Кат!$O:$O,MATCH($C5312,Кат!$I:$I,0)),INDEX(Торг!$L:$L,MATCH($C5312,Торг!$I:$I,0))),"")</f>
        <v>шпак</v>
      </c>
      <c r="L5312" s="132">
        <f>IFERROR(IFERROR(INDEX(Кат!$A:$A,MATCH($C5312,Кат!$I:$I,0)),INDEX(Торг!$A:$A,MATCH($C5312,Торг!$I:$I,0))),"")</f>
        <v>194889</v>
      </c>
      <c r="M5312" s="132">
        <f>IFERROR(IFERROR(INDEX(Кат!$B:$B,MATCH($C5312,Кат!$I:$I,0)),INDEX(Торг!$B:$B,MATCH($C5312,Торг!$I:$I,0))),"")</f>
        <v>17201</v>
      </c>
      <c r="N5312" s="132" t="str">
        <f t="shared" si="82"/>
        <v>SEVI 4102</v>
      </c>
      <c r="O5312" s="132" t="str">
        <f>IFERROR(IFERROR(INDEX(Кат!$B:$B,MATCH($N5312,Кат!$I:$I,0)),INDEX(Торг!$B:$B,MATCH($N5312,Торг!$I:$I,0))),"")</f>
        <v/>
      </c>
    </row>
    <row r="5313" spans="1:15" outlineLevel="2">
      <c r="A5313" t="s">
        <v>17886</v>
      </c>
      <c r="C5313" s="191">
        <v>4105</v>
      </c>
      <c r="E5313" t="s">
        <v>2600</v>
      </c>
      <c r="F5313" t="s">
        <v>2596</v>
      </c>
      <c r="G5313" t="s">
        <v>375</v>
      </c>
      <c r="H5313">
        <v>180</v>
      </c>
      <c r="J5313" t="s">
        <v>22634</v>
      </c>
      <c r="K5313" s="132" t="str">
        <f>IFERROR(IFERROR(INDEX(Кат!$O:$O,MATCH($C5313,Кат!$I:$I,0)),INDEX(Торг!$L:$L,MATCH($C5313,Торг!$I:$I,0))),"")</f>
        <v>шпак</v>
      </c>
      <c r="L5313" s="132">
        <f>IFERROR(IFERROR(INDEX(Кат!$A:$A,MATCH($C5313,Кат!$I:$I,0)),INDEX(Торг!$A:$A,MATCH($C5313,Торг!$I:$I,0))),"")</f>
        <v>194891</v>
      </c>
      <c r="M5313" s="132">
        <f>IFERROR(IFERROR(INDEX(Кат!$B:$B,MATCH($C5313,Кат!$I:$I,0)),INDEX(Торг!$B:$B,MATCH($C5313,Торг!$I:$I,0))),"")</f>
        <v>17216</v>
      </c>
      <c r="N5313" s="132" t="str">
        <f t="shared" si="82"/>
        <v>SEVI 4105</v>
      </c>
      <c r="O5313" s="132" t="str">
        <f>IFERROR(IFERROR(INDEX(Кат!$B:$B,MATCH($N5313,Кат!$I:$I,0)),INDEX(Торг!$B:$B,MATCH($N5313,Торг!$I:$I,0))),"")</f>
        <v/>
      </c>
    </row>
    <row r="5314" spans="1:15" outlineLevel="2">
      <c r="A5314" t="s">
        <v>29187</v>
      </c>
      <c r="C5314" s="191" t="s">
        <v>29188</v>
      </c>
      <c r="E5314" t="s">
        <v>29189</v>
      </c>
      <c r="F5314" t="s">
        <v>2596</v>
      </c>
      <c r="G5314" t="s">
        <v>375</v>
      </c>
      <c r="H5314">
        <v>240</v>
      </c>
      <c r="J5314" t="s">
        <v>22634</v>
      </c>
      <c r="K5314" s="132" t="str">
        <f>IFERROR(IFERROR(INDEX(Кат!$O:$O,MATCH($C5314,Кат!$I:$I,0)),INDEX(Торг!$L:$L,MATCH($C5314,Торг!$I:$I,0))),"")</f>
        <v/>
      </c>
      <c r="L5314" s="132" t="str">
        <f>IFERROR(IFERROR(INDEX(Кат!$A:$A,MATCH($C5314,Кат!$I:$I,0)),INDEX(Торг!$A:$A,MATCH($C5314,Торг!$I:$I,0))),"")</f>
        <v/>
      </c>
      <c r="M5314" s="132" t="str">
        <f>IFERROR(IFERROR(INDEX(Кат!$B:$B,MATCH($C5314,Кат!$I:$I,0)),INDEX(Торг!$B:$B,MATCH($C5314,Торг!$I:$I,0))),"")</f>
        <v/>
      </c>
      <c r="N5314" s="132" t="str">
        <f t="shared" si="82"/>
        <v>SEVI 4113-7472</v>
      </c>
      <c r="O5314" s="132" t="str">
        <f>IFERROR(IFERROR(INDEX(Кат!$B:$B,MATCH($N5314,Кат!$I:$I,0)),INDEX(Торг!$B:$B,MATCH($N5314,Торг!$I:$I,0))),"")</f>
        <v/>
      </c>
    </row>
    <row r="5315" spans="1:15" outlineLevel="2">
      <c r="A5315" t="s">
        <v>17887</v>
      </c>
      <c r="C5315" s="191">
        <v>4101</v>
      </c>
      <c r="E5315" t="s">
        <v>14076</v>
      </c>
      <c r="F5315" t="s">
        <v>2596</v>
      </c>
      <c r="G5315" t="s">
        <v>375</v>
      </c>
      <c r="H5315">
        <v>140</v>
      </c>
      <c r="J5315" t="s">
        <v>22634</v>
      </c>
      <c r="K5315" s="132" t="str">
        <f>IFERROR(IFERROR(INDEX(Кат!$O:$O,MATCH($C5315,Кат!$I:$I,0)),INDEX(Торг!$L:$L,MATCH($C5315,Торг!$I:$I,0))),"")</f>
        <v>шпак</v>
      </c>
      <c r="L5315" s="132">
        <f>IFERROR(IFERROR(INDEX(Кат!$A:$A,MATCH($C5315,Кат!$I:$I,0)),INDEX(Торг!$A:$A,MATCH($C5315,Торг!$I:$I,0))),"")</f>
        <v>159346</v>
      </c>
      <c r="M5315" s="132">
        <f>IFERROR(IFERROR(INDEX(Кат!$B:$B,MATCH($C5315,Кат!$I:$I,0)),INDEX(Торг!$B:$B,MATCH($C5315,Торг!$I:$I,0))),"")</f>
        <v>17174</v>
      </c>
      <c r="N5315" s="132" t="str">
        <f t="shared" si="82"/>
        <v>SEVI 4101</v>
      </c>
      <c r="O5315" s="132" t="str">
        <f>IFERROR(IFERROR(INDEX(Кат!$B:$B,MATCH($N5315,Кат!$I:$I,0)),INDEX(Торг!$B:$B,MATCH($N5315,Торг!$I:$I,0))),"")</f>
        <v/>
      </c>
    </row>
    <row r="5316" spans="1:15" outlineLevel="2">
      <c r="A5316" t="s">
        <v>17888</v>
      </c>
      <c r="C5316" s="191">
        <v>4106</v>
      </c>
      <c r="E5316" t="s">
        <v>2601</v>
      </c>
      <c r="F5316" t="s">
        <v>2596</v>
      </c>
      <c r="G5316" t="s">
        <v>2602</v>
      </c>
      <c r="H5316">
        <v>370</v>
      </c>
      <c r="J5316" t="s">
        <v>22634</v>
      </c>
      <c r="K5316" s="132" t="str">
        <f>IFERROR(IFERROR(INDEX(Кат!$O:$O,MATCH($C5316,Кат!$I:$I,0)),INDEX(Торг!$L:$L,MATCH($C5316,Торг!$I:$I,0))),"")</f>
        <v>шпак</v>
      </c>
      <c r="L5316" s="132">
        <f>IFERROR(IFERROR(INDEX(Кат!$A:$A,MATCH($C5316,Кат!$I:$I,0)),INDEX(Торг!$A:$A,MATCH($C5316,Торг!$I:$I,0))),"")</f>
        <v>194886</v>
      </c>
      <c r="M5316" s="132">
        <f>IFERROR(IFERROR(INDEX(Кат!$B:$B,MATCH($C5316,Кат!$I:$I,0)),INDEX(Торг!$B:$B,MATCH($C5316,Торг!$I:$I,0))),"")</f>
        <v>17210</v>
      </c>
      <c r="N5316" s="132" t="str">
        <f t="shared" si="82"/>
        <v>SEVI 4106</v>
      </c>
      <c r="O5316" s="132" t="str">
        <f>IFERROR(IFERROR(INDEX(Кат!$B:$B,MATCH($N5316,Кат!$I:$I,0)),INDEX(Торг!$B:$B,MATCH($N5316,Торг!$I:$I,0))),"")</f>
        <v/>
      </c>
    </row>
    <row r="5317" spans="1:15" outlineLevel="2">
      <c r="A5317" t="s">
        <v>17889</v>
      </c>
      <c r="C5317" s="191">
        <v>4108</v>
      </c>
      <c r="E5317" t="s">
        <v>2603</v>
      </c>
      <c r="F5317" t="s">
        <v>2596</v>
      </c>
      <c r="G5317" t="s">
        <v>2602</v>
      </c>
      <c r="H5317">
        <v>560</v>
      </c>
      <c r="J5317" t="s">
        <v>22634</v>
      </c>
      <c r="K5317" s="132" t="str">
        <f>IFERROR(IFERROR(INDEX(Кат!$O:$O,MATCH($C5317,Кат!$I:$I,0)),INDEX(Торг!$L:$L,MATCH($C5317,Торг!$I:$I,0))),"")</f>
        <v>шпак</v>
      </c>
      <c r="L5317" s="132">
        <f>IFERROR(IFERROR(INDEX(Кат!$A:$A,MATCH($C5317,Кат!$I:$I,0)),INDEX(Торг!$A:$A,MATCH($C5317,Торг!$I:$I,0))),"")</f>
        <v>194885</v>
      </c>
      <c r="M5317" s="132">
        <f>IFERROR(IFERROR(INDEX(Кат!$B:$B,MATCH($C5317,Кат!$I:$I,0)),INDEX(Торг!$B:$B,MATCH($C5317,Торг!$I:$I,0))),"")</f>
        <v>17231</v>
      </c>
      <c r="N5317" s="132" t="str">
        <f t="shared" si="82"/>
        <v>SEVI 4108</v>
      </c>
      <c r="O5317" s="132" t="str">
        <f>IFERROR(IFERROR(INDEX(Кат!$B:$B,MATCH($N5317,Кат!$I:$I,0)),INDEX(Торг!$B:$B,MATCH($N5317,Торг!$I:$I,0))),"")</f>
        <v/>
      </c>
    </row>
    <row r="5318" spans="1:15" outlineLevel="2">
      <c r="A5318" t="s">
        <v>17890</v>
      </c>
      <c r="C5318" s="191">
        <v>4107</v>
      </c>
      <c r="E5318" t="s">
        <v>2604</v>
      </c>
      <c r="F5318" t="s">
        <v>2596</v>
      </c>
      <c r="G5318" t="s">
        <v>2602</v>
      </c>
      <c r="H5318">
        <v>440</v>
      </c>
      <c r="J5318" t="s">
        <v>22634</v>
      </c>
      <c r="K5318" s="132" t="str">
        <f>IFERROR(IFERROR(INDEX(Кат!$O:$O,MATCH($C5318,Кат!$I:$I,0)),INDEX(Торг!$L:$L,MATCH($C5318,Торг!$I:$I,0))),"")</f>
        <v>шпак</v>
      </c>
      <c r="L5318" s="132">
        <f>IFERROR(IFERROR(INDEX(Кат!$A:$A,MATCH($C5318,Кат!$I:$I,0)),INDEX(Торг!$A:$A,MATCH($C5318,Торг!$I:$I,0))),"")</f>
        <v>194887</v>
      </c>
      <c r="M5318" s="132">
        <f>IFERROR(IFERROR(INDEX(Кат!$B:$B,MATCH($C5318,Кат!$I:$I,0)),INDEX(Торг!$B:$B,MATCH($C5318,Торг!$I:$I,0))),"")</f>
        <v>17215</v>
      </c>
      <c r="N5318" s="132" t="str">
        <f t="shared" si="82"/>
        <v>SEVI 4107</v>
      </c>
      <c r="O5318" s="132" t="str">
        <f>IFERROR(IFERROR(INDEX(Кат!$B:$B,MATCH($N5318,Кат!$I:$I,0)),INDEX(Торг!$B:$B,MATCH($N5318,Торг!$I:$I,0))),"")</f>
        <v/>
      </c>
    </row>
    <row r="5319" spans="1:15" outlineLevel="2">
      <c r="A5319" t="s">
        <v>17891</v>
      </c>
      <c r="C5319" s="191" t="s">
        <v>272</v>
      </c>
      <c r="E5319" t="s">
        <v>2605</v>
      </c>
      <c r="F5319" t="s">
        <v>2596</v>
      </c>
      <c r="G5319" t="s">
        <v>399</v>
      </c>
      <c r="H5319">
        <v>80</v>
      </c>
      <c r="J5319" t="s">
        <v>22634</v>
      </c>
      <c r="K5319" s="132" t="str">
        <f>IFERROR(IFERROR(INDEX(Кат!$O:$O,MATCH($C5319,Кат!$I:$I,0)),INDEX(Торг!$L:$L,MATCH($C5319,Торг!$I:$I,0))),"")</f>
        <v>шпак</v>
      </c>
      <c r="L5319" s="132">
        <f>IFERROR(IFERROR(INDEX(Кат!$A:$A,MATCH($C5319,Кат!$I:$I,0)),INDEX(Торг!$A:$A,MATCH($C5319,Торг!$I:$I,0))),"")</f>
        <v>194594</v>
      </c>
      <c r="M5319" s="132">
        <f>IFERROR(IFERROR(INDEX(Кат!$B:$B,MATCH($C5319,Кат!$I:$I,0)),INDEX(Торг!$B:$B,MATCH($C5319,Торг!$I:$I,0))),"")</f>
        <v>17263</v>
      </c>
      <c r="N5319" s="132" t="str">
        <f t="shared" si="82"/>
        <v>SEVI 4109-3073</v>
      </c>
      <c r="O5319" s="132" t="str">
        <f>IFERROR(IFERROR(INDEX(Кат!$B:$B,MATCH($N5319,Кат!$I:$I,0)),INDEX(Торг!$B:$B,MATCH($N5319,Торг!$I:$I,0))),"")</f>
        <v/>
      </c>
    </row>
    <row r="5320" spans="1:15" outlineLevel="2">
      <c r="A5320" t="s">
        <v>24211</v>
      </c>
      <c r="C5320" s="191"/>
      <c r="E5320" t="s">
        <v>23618</v>
      </c>
      <c r="J5320" t="s">
        <v>22634</v>
      </c>
      <c r="K5320" s="132" t="str">
        <f>IFERROR(IFERROR(INDEX(Кат!$O:$O,MATCH($C5320,Кат!$I:$I,0)),INDEX(Торг!$L:$L,MATCH($C5320,Торг!$I:$I,0))),"")</f>
        <v/>
      </c>
      <c r="L5320" s="132" t="str">
        <f>IFERROR(IFERROR(INDEX(Кат!$A:$A,MATCH($C5320,Кат!$I:$I,0)),INDEX(Торг!$A:$A,MATCH($C5320,Торг!$I:$I,0))),"")</f>
        <v/>
      </c>
      <c r="M5320" s="132" t="str">
        <f>IFERROR(IFERROR(INDEX(Кат!$B:$B,MATCH($C5320,Кат!$I:$I,0)),INDEX(Торг!$B:$B,MATCH($C5320,Торг!$I:$I,0))),"")</f>
        <v/>
      </c>
      <c r="N5320" s="132" t="str">
        <f t="shared" ref="N5320:N5383" si="83">_xlfn.CONCAT(F5320," ",C5320)</f>
        <v xml:space="preserve"> </v>
      </c>
      <c r="O5320" s="132" t="str">
        <f>IFERROR(IFERROR(INDEX(Кат!$B:$B,MATCH($N5320,Кат!$I:$I,0)),INDEX(Торг!$B:$B,MATCH($N5320,Торг!$I:$I,0))),"")</f>
        <v/>
      </c>
    </row>
    <row r="5321" spans="1:15" outlineLevel="1">
      <c r="A5321" t="s">
        <v>17892</v>
      </c>
      <c r="C5321" s="191">
        <v>2302</v>
      </c>
      <c r="E5321" t="s">
        <v>2606</v>
      </c>
      <c r="F5321" t="s">
        <v>2596</v>
      </c>
      <c r="G5321" t="s">
        <v>375</v>
      </c>
      <c r="H5321">
        <v>920</v>
      </c>
      <c r="J5321" t="s">
        <v>22634</v>
      </c>
      <c r="K5321" s="132" t="str">
        <f>IFERROR(IFERROR(INDEX(Кат!$O:$O,MATCH($C5321,Кат!$I:$I,0)),INDEX(Торг!$L:$L,MATCH($C5321,Торг!$I:$I,0))),"")</f>
        <v>шпак</v>
      </c>
      <c r="L5321" s="132">
        <f>IFERROR(IFERROR(INDEX(Кат!$A:$A,MATCH($C5321,Кат!$I:$I,0)),INDEX(Торг!$A:$A,MATCH($C5321,Торг!$I:$I,0))),"")</f>
        <v>160833</v>
      </c>
      <c r="M5321" s="132">
        <f>IFERROR(IFERROR(INDEX(Кат!$B:$B,MATCH($C5321,Кат!$I:$I,0)),INDEX(Торг!$B:$B,MATCH($C5321,Торг!$I:$I,0))),"")</f>
        <v>17176</v>
      </c>
      <c r="N5321" s="132" t="str">
        <f t="shared" si="83"/>
        <v>SEVI 2302</v>
      </c>
      <c r="O5321" s="132" t="str">
        <f>IFERROR(IFERROR(INDEX(Кат!$B:$B,MATCH($N5321,Кат!$I:$I,0)),INDEX(Торг!$B:$B,MATCH($N5321,Торг!$I:$I,0))),"")</f>
        <v/>
      </c>
    </row>
    <row r="5322" spans="1:15" outlineLevel="2">
      <c r="A5322" t="s">
        <v>17893</v>
      </c>
      <c r="C5322" s="191">
        <v>2303</v>
      </c>
      <c r="E5322" t="s">
        <v>2607</v>
      </c>
      <c r="F5322" t="s">
        <v>2596</v>
      </c>
      <c r="G5322" t="s">
        <v>375</v>
      </c>
      <c r="H5322">
        <v>990</v>
      </c>
      <c r="J5322" t="s">
        <v>22634</v>
      </c>
      <c r="K5322" s="132" t="str">
        <f>IFERROR(IFERROR(INDEX(Кат!$O:$O,MATCH($C5322,Кат!$I:$I,0)),INDEX(Торг!$L:$L,MATCH($C5322,Торг!$I:$I,0))),"")</f>
        <v>шпак</v>
      </c>
      <c r="L5322" s="132">
        <f>IFERROR(IFERROR(INDEX(Кат!$A:$A,MATCH($C5322,Кат!$I:$I,0)),INDEX(Торг!$A:$A,MATCH($C5322,Торг!$I:$I,0))),"")</f>
        <v>160834</v>
      </c>
      <c r="M5322" s="132">
        <f>IFERROR(IFERROR(INDEX(Кат!$B:$B,MATCH($C5322,Кат!$I:$I,0)),INDEX(Торг!$B:$B,MATCH($C5322,Торг!$I:$I,0))),"")</f>
        <v>17339</v>
      </c>
      <c r="N5322" s="132" t="str">
        <f t="shared" si="83"/>
        <v>SEVI 2303</v>
      </c>
      <c r="O5322" s="132" t="str">
        <f>IFERROR(IFERROR(INDEX(Кат!$B:$B,MATCH($N5322,Кат!$I:$I,0)),INDEX(Торг!$B:$B,MATCH($N5322,Торг!$I:$I,0))),"")</f>
        <v/>
      </c>
    </row>
    <row r="5323" spans="1:15" outlineLevel="2">
      <c r="A5323" t="s">
        <v>17894</v>
      </c>
      <c r="C5323" s="191">
        <v>2305</v>
      </c>
      <c r="E5323" t="s">
        <v>2608</v>
      </c>
      <c r="F5323" t="s">
        <v>2596</v>
      </c>
      <c r="G5323" t="s">
        <v>399</v>
      </c>
      <c r="H5323">
        <v>620</v>
      </c>
      <c r="J5323" t="s">
        <v>22634</v>
      </c>
      <c r="K5323" s="132" t="str">
        <f>IFERROR(IFERROR(INDEX(Кат!$O:$O,MATCH($C5323,Кат!$I:$I,0)),INDEX(Торг!$L:$L,MATCH($C5323,Торг!$I:$I,0))),"")</f>
        <v>шпак</v>
      </c>
      <c r="L5323" s="132">
        <f>IFERROR(IFERROR(INDEX(Кат!$A:$A,MATCH($C5323,Кат!$I:$I,0)),INDEX(Торг!$A:$A,MATCH($C5323,Торг!$I:$I,0))),"")</f>
        <v>160764</v>
      </c>
      <c r="M5323" s="132">
        <f>IFERROR(IFERROR(INDEX(Кат!$B:$B,MATCH($C5323,Кат!$I:$I,0)),INDEX(Торг!$B:$B,MATCH($C5323,Торг!$I:$I,0))),"")</f>
        <v>17208</v>
      </c>
      <c r="N5323" s="132" t="str">
        <f t="shared" si="83"/>
        <v>SEVI 2305</v>
      </c>
      <c r="O5323" s="132" t="str">
        <f>IFERROR(IFERROR(INDEX(Кат!$B:$B,MATCH($N5323,Кат!$I:$I,0)),INDEX(Торг!$B:$B,MATCH($N5323,Торг!$I:$I,0))),"")</f>
        <v/>
      </c>
    </row>
    <row r="5324" spans="1:15" outlineLevel="2">
      <c r="A5324" t="s">
        <v>17895</v>
      </c>
      <c r="C5324" s="191">
        <v>2306</v>
      </c>
      <c r="E5324" t="s">
        <v>2609</v>
      </c>
      <c r="F5324" t="s">
        <v>2596</v>
      </c>
      <c r="G5324" t="s">
        <v>399</v>
      </c>
      <c r="H5324">
        <v>600</v>
      </c>
      <c r="J5324" t="s">
        <v>22634</v>
      </c>
      <c r="K5324" s="132" t="str">
        <f>IFERROR(IFERROR(INDEX(Кат!$O:$O,MATCH($C5324,Кат!$I:$I,0)),INDEX(Торг!$L:$L,MATCH($C5324,Торг!$I:$I,0))),"")</f>
        <v>шпак</v>
      </c>
      <c r="L5324" s="132">
        <f>IFERROR(IFERROR(INDEX(Кат!$A:$A,MATCH($C5324,Кат!$I:$I,0)),INDEX(Торг!$A:$A,MATCH($C5324,Торг!$I:$I,0))),"")</f>
        <v>160765</v>
      </c>
      <c r="M5324" s="132">
        <f>IFERROR(IFERROR(INDEX(Кат!$B:$B,MATCH($C5324,Кат!$I:$I,0)),INDEX(Торг!$B:$B,MATCH($C5324,Торг!$I:$I,0))),"")</f>
        <v>17218</v>
      </c>
      <c r="N5324" s="132" t="str">
        <f t="shared" si="83"/>
        <v>SEVI 2306</v>
      </c>
      <c r="O5324" s="132" t="str">
        <f>IFERROR(IFERROR(INDEX(Кат!$B:$B,MATCH($N5324,Кат!$I:$I,0)),INDEX(Торг!$B:$B,MATCH($N5324,Торг!$I:$I,0))),"")</f>
        <v/>
      </c>
    </row>
    <row r="5325" spans="1:15" outlineLevel="2">
      <c r="A5325" t="s">
        <v>24212</v>
      </c>
      <c r="C5325" s="191"/>
      <c r="E5325" t="s">
        <v>23874</v>
      </c>
      <c r="J5325" t="s">
        <v>22634</v>
      </c>
      <c r="K5325" s="132" t="str">
        <f>IFERROR(IFERROR(INDEX(Кат!$O:$O,MATCH($C5325,Кат!$I:$I,0)),INDEX(Торг!$L:$L,MATCH($C5325,Торг!$I:$I,0))),"")</f>
        <v/>
      </c>
      <c r="L5325" s="132" t="str">
        <f>IFERROR(IFERROR(INDEX(Кат!$A:$A,MATCH($C5325,Кат!$I:$I,0)),INDEX(Торг!$A:$A,MATCH($C5325,Торг!$I:$I,0))),"")</f>
        <v/>
      </c>
      <c r="M5325" s="132" t="str">
        <f>IFERROR(IFERROR(INDEX(Кат!$B:$B,MATCH($C5325,Кат!$I:$I,0)),INDEX(Торг!$B:$B,MATCH($C5325,Торг!$I:$I,0))),"")</f>
        <v/>
      </c>
      <c r="N5325" s="132" t="str">
        <f t="shared" si="83"/>
        <v xml:space="preserve"> </v>
      </c>
      <c r="O5325" s="132" t="str">
        <f>IFERROR(IFERROR(INDEX(Кат!$B:$B,MATCH($N5325,Кат!$I:$I,0)),INDEX(Торг!$B:$B,MATCH($N5325,Торг!$I:$I,0))),"")</f>
        <v/>
      </c>
    </row>
    <row r="5326" spans="1:15" outlineLevel="2">
      <c r="A5326" t="s">
        <v>17896</v>
      </c>
      <c r="C5326" s="191">
        <v>7054</v>
      </c>
      <c r="E5326" t="s">
        <v>13537</v>
      </c>
      <c r="F5326" t="s">
        <v>2596</v>
      </c>
      <c r="G5326" t="s">
        <v>375</v>
      </c>
      <c r="H5326">
        <v>880</v>
      </c>
      <c r="J5326" t="s">
        <v>22634</v>
      </c>
      <c r="K5326" s="132" t="str">
        <f>IFERROR(IFERROR(INDEX(Кат!$O:$O,MATCH($C5326,Кат!$I:$I,0)),INDEX(Торг!$L:$L,MATCH($C5326,Торг!$I:$I,0))),"")</f>
        <v>шпак</v>
      </c>
      <c r="L5326" s="132">
        <f>IFERROR(IFERROR(INDEX(Кат!$A:$A,MATCH($C5326,Кат!$I:$I,0)),INDEX(Торг!$A:$A,MATCH($C5326,Торг!$I:$I,0))),"")</f>
        <v>171141</v>
      </c>
      <c r="M5326" s="132">
        <f>IFERROR(IFERROR(INDEX(Кат!$B:$B,MATCH($C5326,Кат!$I:$I,0)),INDEX(Торг!$B:$B,MATCH($C5326,Торг!$I:$I,0))),"")</f>
        <v>17307</v>
      </c>
      <c r="N5326" s="132" t="str">
        <f t="shared" si="83"/>
        <v>SEVI 7054</v>
      </c>
      <c r="O5326" s="132" t="str">
        <f>IFERROR(IFERROR(INDEX(Кат!$B:$B,MATCH($N5326,Кат!$I:$I,0)),INDEX(Торг!$B:$B,MATCH($N5326,Торг!$I:$I,0))),"")</f>
        <v/>
      </c>
    </row>
    <row r="5327" spans="1:15" outlineLevel="2">
      <c r="A5327" t="s">
        <v>17897</v>
      </c>
      <c r="C5327" s="191">
        <v>7063</v>
      </c>
      <c r="E5327" t="s">
        <v>14077</v>
      </c>
      <c r="F5327" t="s">
        <v>2596</v>
      </c>
      <c r="G5327" t="s">
        <v>375</v>
      </c>
      <c r="H5327">
        <v>840</v>
      </c>
      <c r="J5327" t="s">
        <v>22634</v>
      </c>
      <c r="K5327" s="132" t="str">
        <f>IFERROR(IFERROR(INDEX(Кат!$O:$O,MATCH($C5327,Кат!$I:$I,0)),INDEX(Торг!$L:$L,MATCH($C5327,Торг!$I:$I,0))),"")</f>
        <v>шпак</v>
      </c>
      <c r="L5327" s="132">
        <f>IFERROR(IFERROR(INDEX(Кат!$A:$A,MATCH($C5327,Кат!$I:$I,0)),INDEX(Торг!$A:$A,MATCH($C5327,Торг!$I:$I,0))),"")</f>
        <v>171148</v>
      </c>
      <c r="M5327" s="132">
        <f>IFERROR(IFERROR(INDEX(Кат!$B:$B,MATCH($C5327,Кат!$I:$I,0)),INDEX(Торг!$B:$B,MATCH($C5327,Торг!$I:$I,0))),"")</f>
        <v>17366</v>
      </c>
      <c r="N5327" s="132" t="str">
        <f t="shared" si="83"/>
        <v>SEVI 7063</v>
      </c>
      <c r="O5327" s="132" t="str">
        <f>IFERROR(IFERROR(INDEX(Кат!$B:$B,MATCH($N5327,Кат!$I:$I,0)),INDEX(Торг!$B:$B,MATCH($N5327,Торг!$I:$I,0))),"")</f>
        <v/>
      </c>
    </row>
    <row r="5328" spans="1:15" outlineLevel="2">
      <c r="A5328" t="s">
        <v>17898</v>
      </c>
      <c r="C5328" s="191">
        <v>7065</v>
      </c>
      <c r="E5328" t="s">
        <v>2610</v>
      </c>
      <c r="F5328" t="s">
        <v>2596</v>
      </c>
      <c r="G5328" t="s">
        <v>375</v>
      </c>
      <c r="H5328">
        <v>860</v>
      </c>
      <c r="J5328" t="s">
        <v>22634</v>
      </c>
      <c r="K5328" s="132" t="str">
        <f>IFERROR(IFERROR(INDEX(Кат!$O:$O,MATCH($C5328,Кат!$I:$I,0)),INDEX(Торг!$L:$L,MATCH($C5328,Торг!$I:$I,0))),"")</f>
        <v>шпак</v>
      </c>
      <c r="L5328" s="132">
        <f>IFERROR(IFERROR(INDEX(Кат!$A:$A,MATCH($C5328,Кат!$I:$I,0)),INDEX(Торг!$A:$A,MATCH($C5328,Торг!$I:$I,0))),"")</f>
        <v>171145</v>
      </c>
      <c r="M5328" s="132">
        <f>IFERROR(IFERROR(INDEX(Кат!$B:$B,MATCH($C5328,Кат!$I:$I,0)),INDEX(Торг!$B:$B,MATCH($C5328,Торг!$I:$I,0))),"")</f>
        <v>17364</v>
      </c>
      <c r="N5328" s="132" t="str">
        <f t="shared" si="83"/>
        <v>SEVI 7065</v>
      </c>
      <c r="O5328" s="132" t="str">
        <f>IFERROR(IFERROR(INDEX(Кат!$B:$B,MATCH($N5328,Кат!$I:$I,0)),INDEX(Торг!$B:$B,MATCH($N5328,Торг!$I:$I,0))),"")</f>
        <v/>
      </c>
    </row>
    <row r="5329" spans="1:15" outlineLevel="2">
      <c r="A5329" t="s">
        <v>17899</v>
      </c>
      <c r="C5329" s="191" t="s">
        <v>284</v>
      </c>
      <c r="E5329" t="s">
        <v>14078</v>
      </c>
      <c r="F5329" t="s">
        <v>2596</v>
      </c>
      <c r="G5329" t="s">
        <v>375</v>
      </c>
      <c r="H5329">
        <v>840</v>
      </c>
      <c r="J5329" t="s">
        <v>22634</v>
      </c>
      <c r="K5329" s="132" t="str">
        <f>IFERROR(IFERROR(INDEX(Кат!$O:$O,MATCH($C5329,Кат!$I:$I,0)),INDEX(Торг!$L:$L,MATCH($C5329,Торг!$I:$I,0))),"")</f>
        <v>шпак</v>
      </c>
      <c r="L5329" s="132">
        <f>IFERROR(IFERROR(INDEX(Кат!$A:$A,MATCH($C5329,Кат!$I:$I,0)),INDEX(Торг!$A:$A,MATCH($C5329,Торг!$I:$I,0))),"")</f>
        <v>171122</v>
      </c>
      <c r="M5329" s="132">
        <f>IFERROR(IFERROR(INDEX(Кат!$B:$B,MATCH($C5329,Кат!$I:$I,0)),INDEX(Торг!$B:$B,MATCH($C5329,Торг!$I:$I,0))),"")</f>
        <v>17390</v>
      </c>
      <c r="N5329" s="132" t="str">
        <f t="shared" si="83"/>
        <v>SEVI 7068-7611</v>
      </c>
      <c r="O5329" s="132" t="str">
        <f>IFERROR(IFERROR(INDEX(Кат!$B:$B,MATCH($N5329,Кат!$I:$I,0)),INDEX(Торг!$B:$B,MATCH($N5329,Торг!$I:$I,0))),"")</f>
        <v/>
      </c>
    </row>
    <row r="5330" spans="1:15" outlineLevel="2">
      <c r="A5330" t="s">
        <v>17900</v>
      </c>
      <c r="C5330" s="191" t="s">
        <v>13484</v>
      </c>
      <c r="E5330" t="s">
        <v>13483</v>
      </c>
      <c r="F5330" t="s">
        <v>2596</v>
      </c>
      <c r="G5330" t="s">
        <v>399</v>
      </c>
      <c r="H5330">
        <v>870</v>
      </c>
      <c r="J5330" t="s">
        <v>22634</v>
      </c>
      <c r="K5330" s="132" t="str">
        <f>IFERROR(IFERROR(INDEX(Кат!$O:$O,MATCH($C5330,Кат!$I:$I,0)),INDEX(Торг!$L:$L,MATCH($C5330,Торг!$I:$I,0))),"")</f>
        <v/>
      </c>
      <c r="L5330" s="132" t="str">
        <f>IFERROR(IFERROR(INDEX(Кат!$A:$A,MATCH($C5330,Кат!$I:$I,0)),INDEX(Торг!$A:$A,MATCH($C5330,Торг!$I:$I,0))),"")</f>
        <v/>
      </c>
      <c r="M5330" s="132" t="str">
        <f>IFERROR(IFERROR(INDEX(Кат!$B:$B,MATCH($C5330,Кат!$I:$I,0)),INDEX(Торг!$B:$B,MATCH($C5330,Торг!$I:$I,0))),"")</f>
        <v/>
      </c>
      <c r="N5330" s="132" t="str">
        <f t="shared" si="83"/>
        <v>SEVI 7070-4057</v>
      </c>
      <c r="O5330" s="132" t="str">
        <f>IFERROR(IFERROR(INDEX(Кат!$B:$B,MATCH($N5330,Кат!$I:$I,0)),INDEX(Торг!$B:$B,MATCH($N5330,Торг!$I:$I,0))),"")</f>
        <v/>
      </c>
    </row>
    <row r="5331" spans="1:15" outlineLevel="2">
      <c r="A5331" t="s">
        <v>17901</v>
      </c>
      <c r="C5331" s="191">
        <v>7052</v>
      </c>
      <c r="E5331" t="s">
        <v>14079</v>
      </c>
      <c r="F5331" t="s">
        <v>2596</v>
      </c>
      <c r="G5331" t="s">
        <v>375</v>
      </c>
      <c r="H5331">
        <v>800</v>
      </c>
      <c r="J5331" t="s">
        <v>22634</v>
      </c>
      <c r="K5331" s="132" t="str">
        <f>IFERROR(IFERROR(INDEX(Кат!$O:$O,MATCH($C5331,Кат!$I:$I,0)),INDEX(Торг!$L:$L,MATCH($C5331,Торг!$I:$I,0))),"")</f>
        <v>шпак</v>
      </c>
      <c r="L5331" s="132">
        <f>IFERROR(IFERROR(INDEX(Кат!$A:$A,MATCH($C5331,Кат!$I:$I,0)),INDEX(Торг!$A:$A,MATCH($C5331,Торг!$I:$I,0))),"")</f>
        <v>171142</v>
      </c>
      <c r="M5331" s="132">
        <f>IFERROR(IFERROR(INDEX(Кат!$B:$B,MATCH($C5331,Кат!$I:$I,0)),INDEX(Торг!$B:$B,MATCH($C5331,Торг!$I:$I,0))),"")</f>
        <v>17311</v>
      </c>
      <c r="N5331" s="132" t="str">
        <f t="shared" si="83"/>
        <v>SEVI 7052</v>
      </c>
      <c r="O5331" s="132" t="str">
        <f>IFERROR(IFERROR(INDEX(Кат!$B:$B,MATCH($N5331,Кат!$I:$I,0)),INDEX(Торг!$B:$B,MATCH($N5331,Торг!$I:$I,0))),"")</f>
        <v/>
      </c>
    </row>
    <row r="5332" spans="1:15" outlineLevel="2">
      <c r="A5332" t="s">
        <v>17902</v>
      </c>
      <c r="C5332" s="191">
        <v>7051</v>
      </c>
      <c r="E5332" t="s">
        <v>2611</v>
      </c>
      <c r="F5332" t="s">
        <v>2596</v>
      </c>
      <c r="G5332" t="s">
        <v>375</v>
      </c>
      <c r="H5332">
        <v>770</v>
      </c>
      <c r="J5332" t="s">
        <v>22634</v>
      </c>
      <c r="K5332" s="132" t="str">
        <f>IFERROR(IFERROR(INDEX(Кат!$O:$O,MATCH($C5332,Кат!$I:$I,0)),INDEX(Торг!$L:$L,MATCH($C5332,Торг!$I:$I,0))),"")</f>
        <v>шпак</v>
      </c>
      <c r="L5332" s="132">
        <f>IFERROR(IFERROR(INDEX(Кат!$A:$A,MATCH($C5332,Кат!$I:$I,0)),INDEX(Торг!$A:$A,MATCH($C5332,Торг!$I:$I,0))),"")</f>
        <v>171146</v>
      </c>
      <c r="M5332" s="132">
        <f>IFERROR(IFERROR(INDEX(Кат!$B:$B,MATCH($C5332,Кат!$I:$I,0)),INDEX(Торг!$B:$B,MATCH($C5332,Торг!$I:$I,0))),"")</f>
        <v>17310</v>
      </c>
      <c r="N5332" s="132" t="str">
        <f t="shared" si="83"/>
        <v>SEVI 7051</v>
      </c>
      <c r="O5332" s="132" t="str">
        <f>IFERROR(IFERROR(INDEX(Кат!$B:$B,MATCH($N5332,Кат!$I:$I,0)),INDEX(Торг!$B:$B,MATCH($N5332,Торг!$I:$I,0))),"")</f>
        <v/>
      </c>
    </row>
    <row r="5333" spans="1:15" outlineLevel="2">
      <c r="A5333" t="s">
        <v>17903</v>
      </c>
      <c r="C5333" s="191" t="s">
        <v>285</v>
      </c>
      <c r="E5333" t="s">
        <v>14080</v>
      </c>
      <c r="F5333" t="s">
        <v>2596</v>
      </c>
      <c r="G5333" t="s">
        <v>375</v>
      </c>
      <c r="H5333">
        <v>840</v>
      </c>
      <c r="J5333" t="s">
        <v>22634</v>
      </c>
      <c r="K5333" s="132" t="str">
        <f>IFERROR(IFERROR(INDEX(Кат!$O:$O,MATCH($C5333,Кат!$I:$I,0)),INDEX(Торг!$L:$L,MATCH($C5333,Торг!$I:$I,0))),"")</f>
        <v>шпак</v>
      </c>
      <c r="L5333" s="132">
        <f>IFERROR(IFERROR(INDEX(Кат!$A:$A,MATCH($C5333,Кат!$I:$I,0)),INDEX(Торг!$A:$A,MATCH($C5333,Торг!$I:$I,0))),"")</f>
        <v>171123</v>
      </c>
      <c r="M5333" s="132">
        <f>IFERROR(IFERROR(INDEX(Кат!$B:$B,MATCH($C5333,Кат!$I:$I,0)),INDEX(Торг!$B:$B,MATCH($C5333,Торг!$I:$I,0))),"")</f>
        <v>17391</v>
      </c>
      <c r="N5333" s="132" t="str">
        <f t="shared" si="83"/>
        <v>SEVI 7067-7610</v>
      </c>
      <c r="O5333" s="132" t="str">
        <f>IFERROR(IFERROR(INDEX(Кат!$B:$B,MATCH($N5333,Кат!$I:$I,0)),INDEX(Торг!$B:$B,MATCH($N5333,Торг!$I:$I,0))),"")</f>
        <v/>
      </c>
    </row>
    <row r="5334" spans="1:15" outlineLevel="2">
      <c r="A5334" t="s">
        <v>17904</v>
      </c>
      <c r="C5334" s="191" t="s">
        <v>31170</v>
      </c>
      <c r="E5334" t="s">
        <v>13485</v>
      </c>
      <c r="F5334" t="s">
        <v>2596</v>
      </c>
      <c r="G5334" t="s">
        <v>399</v>
      </c>
      <c r="H5334">
        <v>870</v>
      </c>
      <c r="J5334" t="s">
        <v>22634</v>
      </c>
      <c r="K5334" s="132" t="str">
        <f>IFERROR(IFERROR(INDEX(Кат!$O:$O,MATCH($C5334,Кат!$I:$I,0)),INDEX(Торг!$L:$L,MATCH($C5334,Торг!$I:$I,0))),"")</f>
        <v/>
      </c>
      <c r="L5334" s="132" t="str">
        <f>IFERROR(IFERROR(INDEX(Кат!$A:$A,MATCH($C5334,Кат!$I:$I,0)),INDEX(Торг!$A:$A,MATCH($C5334,Торг!$I:$I,0))),"")</f>
        <v/>
      </c>
      <c r="M5334" s="132" t="str">
        <f>IFERROR(IFERROR(INDEX(Кат!$B:$B,MATCH($C5334,Кат!$I:$I,0)),INDEX(Торг!$B:$B,MATCH($C5334,Торг!$I:$I,0))),"")</f>
        <v/>
      </c>
      <c r="N5334" s="132" t="str">
        <f t="shared" si="83"/>
        <v>SEVI 7069-4056</v>
      </c>
      <c r="O5334" s="132" t="str">
        <f>IFERROR(IFERROR(INDEX(Кат!$B:$B,MATCH($N5334,Кат!$I:$I,0)),INDEX(Торг!$B:$B,MATCH($N5334,Торг!$I:$I,0))),"")</f>
        <v/>
      </c>
    </row>
    <row r="5335" spans="1:15" outlineLevel="2">
      <c r="A5335" t="s">
        <v>17905</v>
      </c>
      <c r="C5335" s="191">
        <v>7060</v>
      </c>
      <c r="E5335" t="s">
        <v>7238</v>
      </c>
      <c r="F5335" t="s">
        <v>2596</v>
      </c>
      <c r="G5335" t="s">
        <v>375</v>
      </c>
      <c r="H5335">
        <v>1480</v>
      </c>
      <c r="J5335" t="s">
        <v>22634</v>
      </c>
      <c r="K5335" s="132" t="str">
        <f>IFERROR(IFERROR(INDEX(Кат!$O:$O,MATCH($C5335,Кат!$I:$I,0)),INDEX(Торг!$L:$L,MATCH($C5335,Торг!$I:$I,0))),"")</f>
        <v>шпак</v>
      </c>
      <c r="L5335" s="132">
        <f>IFERROR(IFERROR(INDEX(Кат!$A:$A,MATCH($C5335,Кат!$I:$I,0)),INDEX(Торг!$A:$A,MATCH($C5335,Торг!$I:$I,0))),"")</f>
        <v>171151</v>
      </c>
      <c r="M5335" s="132">
        <f>IFERROR(IFERROR(INDEX(Кат!$B:$B,MATCH($C5335,Кат!$I:$I,0)),INDEX(Торг!$B:$B,MATCH($C5335,Торг!$I:$I,0))),"")</f>
        <v>17382</v>
      </c>
      <c r="N5335" s="132" t="str">
        <f t="shared" si="83"/>
        <v>SEVI 7060</v>
      </c>
      <c r="O5335" s="132" t="str">
        <f>IFERROR(IFERROR(INDEX(Кат!$B:$B,MATCH($N5335,Кат!$I:$I,0)),INDEX(Торг!$B:$B,MATCH($N5335,Торг!$I:$I,0))),"")</f>
        <v/>
      </c>
    </row>
    <row r="5336" spans="1:15" outlineLevel="2">
      <c r="A5336" t="s">
        <v>17906</v>
      </c>
      <c r="C5336" s="191">
        <v>7056</v>
      </c>
      <c r="E5336" t="s">
        <v>2612</v>
      </c>
      <c r="F5336" t="s">
        <v>2596</v>
      </c>
      <c r="G5336" t="s">
        <v>375</v>
      </c>
      <c r="H5336">
        <v>920</v>
      </c>
      <c r="J5336" t="s">
        <v>22634</v>
      </c>
      <c r="K5336" s="132" t="str">
        <f>IFERROR(IFERROR(INDEX(Кат!$O:$O,MATCH($C5336,Кат!$I:$I,0)),INDEX(Торг!$L:$L,MATCH($C5336,Торг!$I:$I,0))),"")</f>
        <v>шпак</v>
      </c>
      <c r="L5336" s="132">
        <f>IFERROR(IFERROR(INDEX(Кат!$A:$A,MATCH($C5336,Кат!$I:$I,0)),INDEX(Торг!$A:$A,MATCH($C5336,Торг!$I:$I,0))),"")</f>
        <v>158735</v>
      </c>
      <c r="M5336" s="132">
        <f>IFERROR(IFERROR(INDEX(Кат!$B:$B,MATCH($C5336,Кат!$I:$I,0)),INDEX(Торг!$B:$B,MATCH($C5336,Торг!$I:$I,0))),"")</f>
        <v>12912</v>
      </c>
      <c r="N5336" s="132" t="str">
        <f t="shared" si="83"/>
        <v>SEVI 7056</v>
      </c>
      <c r="O5336" s="132" t="str">
        <f>IFERROR(IFERROR(INDEX(Кат!$B:$B,MATCH($N5336,Кат!$I:$I,0)),INDEX(Торг!$B:$B,MATCH($N5336,Торг!$I:$I,0))),"")</f>
        <v/>
      </c>
    </row>
    <row r="5337" spans="1:15" outlineLevel="2">
      <c r="A5337" t="s">
        <v>17907</v>
      </c>
      <c r="C5337" s="191">
        <v>7058</v>
      </c>
      <c r="E5337" t="s">
        <v>2613</v>
      </c>
      <c r="F5337" t="s">
        <v>2596</v>
      </c>
      <c r="G5337" t="s">
        <v>375</v>
      </c>
      <c r="H5337">
        <v>1110</v>
      </c>
      <c r="J5337" t="s">
        <v>22634</v>
      </c>
      <c r="K5337" s="132" t="str">
        <f>IFERROR(IFERROR(INDEX(Кат!$O:$O,MATCH($C5337,Кат!$I:$I,0)),INDEX(Торг!$L:$L,MATCH($C5337,Торг!$I:$I,0))),"")</f>
        <v>шпак</v>
      </c>
      <c r="L5337" s="132">
        <f>IFERROR(IFERROR(INDEX(Кат!$A:$A,MATCH($C5337,Кат!$I:$I,0)),INDEX(Торг!$A:$A,MATCH($C5337,Торг!$I:$I,0))),"")</f>
        <v>171150</v>
      </c>
      <c r="M5337" s="132">
        <f>IFERROR(IFERROR(INDEX(Кат!$B:$B,MATCH($C5337,Кат!$I:$I,0)),INDEX(Торг!$B:$B,MATCH($C5337,Торг!$I:$I,0))),"")</f>
        <v>17383</v>
      </c>
      <c r="N5337" s="132" t="str">
        <f t="shared" si="83"/>
        <v>SEVI 7058</v>
      </c>
      <c r="O5337" s="132" t="str">
        <f>IFERROR(IFERROR(INDEX(Кат!$B:$B,MATCH($N5337,Кат!$I:$I,0)),INDEX(Торг!$B:$B,MATCH($N5337,Торг!$I:$I,0))),"")</f>
        <v/>
      </c>
    </row>
    <row r="5338" spans="1:15" outlineLevel="2">
      <c r="A5338" t="s">
        <v>17908</v>
      </c>
      <c r="C5338" s="191">
        <v>7059</v>
      </c>
      <c r="E5338" t="s">
        <v>2614</v>
      </c>
      <c r="F5338" t="s">
        <v>2596</v>
      </c>
      <c r="G5338" t="s">
        <v>375</v>
      </c>
      <c r="H5338">
        <v>1410</v>
      </c>
      <c r="J5338" t="s">
        <v>22634</v>
      </c>
      <c r="K5338" s="132" t="str">
        <f>IFERROR(IFERROR(INDEX(Кат!$O:$O,MATCH($C5338,Кат!$I:$I,0)),INDEX(Торг!$L:$L,MATCH($C5338,Торг!$I:$I,0))),"")</f>
        <v>шпак</v>
      </c>
      <c r="L5338" s="132">
        <f>IFERROR(IFERROR(INDEX(Кат!$A:$A,MATCH($C5338,Кат!$I:$I,0)),INDEX(Торг!$A:$A,MATCH($C5338,Торг!$I:$I,0))),"")</f>
        <v>158737</v>
      </c>
      <c r="M5338" s="132">
        <f>IFERROR(IFERROR(INDEX(Кат!$B:$B,MATCH($C5338,Кат!$I:$I,0)),INDEX(Торг!$B:$B,MATCH($C5338,Торг!$I:$I,0))),"")</f>
        <v>12914</v>
      </c>
      <c r="N5338" s="132" t="str">
        <f t="shared" si="83"/>
        <v>SEVI 7059</v>
      </c>
      <c r="O5338" s="132" t="str">
        <f>IFERROR(IFERROR(INDEX(Кат!$B:$B,MATCH($N5338,Кат!$I:$I,0)),INDEX(Торг!$B:$B,MATCH($N5338,Торг!$I:$I,0))),"")</f>
        <v/>
      </c>
    </row>
    <row r="5339" spans="1:15" outlineLevel="2">
      <c r="A5339" t="s">
        <v>17909</v>
      </c>
      <c r="C5339" s="191">
        <v>7055</v>
      </c>
      <c r="E5339" t="s">
        <v>2615</v>
      </c>
      <c r="F5339" t="s">
        <v>2596</v>
      </c>
      <c r="G5339" t="s">
        <v>375</v>
      </c>
      <c r="H5339">
        <v>880</v>
      </c>
      <c r="J5339" t="s">
        <v>22634</v>
      </c>
      <c r="K5339" s="132" t="str">
        <f>IFERROR(IFERROR(INDEX(Кат!$O:$O,MATCH($C5339,Кат!$I:$I,0)),INDEX(Торг!$L:$L,MATCH($C5339,Торг!$I:$I,0))),"")</f>
        <v>шпак</v>
      </c>
      <c r="L5339" s="132">
        <f>IFERROR(IFERROR(INDEX(Кат!$A:$A,MATCH($C5339,Кат!$I:$I,0)),INDEX(Торг!$A:$A,MATCH($C5339,Торг!$I:$I,0))),"")</f>
        <v>171149</v>
      </c>
      <c r="M5339" s="132">
        <f>IFERROR(IFERROR(INDEX(Кат!$B:$B,MATCH($C5339,Кат!$I:$I,0)),INDEX(Торг!$B:$B,MATCH($C5339,Торг!$I:$I,0))),"")</f>
        <v>17341</v>
      </c>
      <c r="N5339" s="132" t="str">
        <f t="shared" si="83"/>
        <v>SEVI 7055</v>
      </c>
      <c r="O5339" s="132" t="str">
        <f>IFERROR(IFERROR(INDEX(Кат!$B:$B,MATCH($N5339,Кат!$I:$I,0)),INDEX(Торг!$B:$B,MATCH($N5339,Торг!$I:$I,0))),"")</f>
        <v/>
      </c>
    </row>
    <row r="5340" spans="1:15" outlineLevel="2">
      <c r="A5340" t="s">
        <v>17910</v>
      </c>
      <c r="C5340" s="191">
        <v>7057</v>
      </c>
      <c r="E5340" t="s">
        <v>2616</v>
      </c>
      <c r="F5340" t="s">
        <v>2596</v>
      </c>
      <c r="G5340" t="s">
        <v>375</v>
      </c>
      <c r="H5340">
        <v>1050</v>
      </c>
      <c r="J5340" t="s">
        <v>22634</v>
      </c>
      <c r="K5340" s="132" t="str">
        <f>IFERROR(IFERROR(INDEX(Кат!$O:$O,MATCH($C5340,Кат!$I:$I,0)),INDEX(Торг!$L:$L,MATCH($C5340,Торг!$I:$I,0))),"")</f>
        <v>шпак</v>
      </c>
      <c r="L5340" s="132">
        <f>IFERROR(IFERROR(INDEX(Кат!$A:$A,MATCH($C5340,Кат!$I:$I,0)),INDEX(Торг!$A:$A,MATCH($C5340,Торг!$I:$I,0))),"")</f>
        <v>158736</v>
      </c>
      <c r="M5340" s="132">
        <f>IFERROR(IFERROR(INDEX(Кат!$B:$B,MATCH($C5340,Кат!$I:$I,0)),INDEX(Торг!$B:$B,MATCH($C5340,Торг!$I:$I,0))),"")</f>
        <v>12913</v>
      </c>
      <c r="N5340" s="132" t="str">
        <f t="shared" si="83"/>
        <v>SEVI 7057</v>
      </c>
      <c r="O5340" s="132" t="str">
        <f>IFERROR(IFERROR(INDEX(Кат!$B:$B,MATCH($N5340,Кат!$I:$I,0)),INDEX(Торг!$B:$B,MATCH($N5340,Торг!$I:$I,0))),"")</f>
        <v/>
      </c>
    </row>
    <row r="5341" spans="1:15" outlineLevel="2">
      <c r="A5341" t="s">
        <v>17911</v>
      </c>
      <c r="C5341" s="191">
        <v>7053</v>
      </c>
      <c r="E5341" t="s">
        <v>2617</v>
      </c>
      <c r="F5341" t="s">
        <v>2596</v>
      </c>
      <c r="G5341" t="s">
        <v>375</v>
      </c>
      <c r="H5341">
        <v>850</v>
      </c>
      <c r="J5341" t="s">
        <v>22634</v>
      </c>
      <c r="K5341" s="132" t="str">
        <f>IFERROR(IFERROR(INDEX(Кат!$O:$O,MATCH($C5341,Кат!$I:$I,0)),INDEX(Торг!$L:$L,MATCH($C5341,Торг!$I:$I,0))),"")</f>
        <v>шпак</v>
      </c>
      <c r="L5341" s="132">
        <f>IFERROR(IFERROR(INDEX(Кат!$A:$A,MATCH($C5341,Кат!$I:$I,0)),INDEX(Торг!$A:$A,MATCH($C5341,Торг!$I:$I,0))),"")</f>
        <v>171143</v>
      </c>
      <c r="M5341" s="132">
        <f>IFERROR(IFERROR(INDEX(Кат!$B:$B,MATCH($C5341,Кат!$I:$I,0)),INDEX(Торг!$B:$B,MATCH($C5341,Торг!$I:$I,0))),"")</f>
        <v>17306</v>
      </c>
      <c r="N5341" s="132" t="str">
        <f t="shared" si="83"/>
        <v>SEVI 7053</v>
      </c>
      <c r="O5341" s="132" t="str">
        <f>IFERROR(IFERROR(INDEX(Кат!$B:$B,MATCH($N5341,Кат!$I:$I,0)),INDEX(Торг!$B:$B,MATCH($N5341,Торг!$I:$I,0))),"")</f>
        <v/>
      </c>
    </row>
    <row r="5342" spans="1:15" outlineLevel="2">
      <c r="A5342" t="s">
        <v>17912</v>
      </c>
      <c r="C5342" s="191">
        <v>7062</v>
      </c>
      <c r="E5342" t="s">
        <v>2618</v>
      </c>
      <c r="F5342" t="s">
        <v>2596</v>
      </c>
      <c r="G5342" t="s">
        <v>375</v>
      </c>
      <c r="H5342">
        <v>810</v>
      </c>
      <c r="J5342" t="s">
        <v>22634</v>
      </c>
      <c r="K5342" s="132" t="str">
        <f>IFERROR(IFERROR(INDEX(Кат!$O:$O,MATCH($C5342,Кат!$I:$I,0)),INDEX(Торг!$L:$L,MATCH($C5342,Торг!$I:$I,0))),"")</f>
        <v>шпак</v>
      </c>
      <c r="L5342" s="132">
        <f>IFERROR(IFERROR(INDEX(Кат!$A:$A,MATCH($C5342,Кат!$I:$I,0)),INDEX(Торг!$A:$A,MATCH($C5342,Торг!$I:$I,0))),"")</f>
        <v>171147</v>
      </c>
      <c r="M5342" s="132">
        <f>IFERROR(IFERROR(INDEX(Кат!$B:$B,MATCH($C5342,Кат!$I:$I,0)),INDEX(Торг!$B:$B,MATCH($C5342,Торг!$I:$I,0))),"")</f>
        <v>17365</v>
      </c>
      <c r="N5342" s="132" t="str">
        <f t="shared" si="83"/>
        <v>SEVI 7062</v>
      </c>
      <c r="O5342" s="132" t="str">
        <f>IFERROR(IFERROR(INDEX(Кат!$B:$B,MATCH($N5342,Кат!$I:$I,0)),INDEX(Торг!$B:$B,MATCH($N5342,Торг!$I:$I,0))),"")</f>
        <v/>
      </c>
    </row>
    <row r="5343" spans="1:15" outlineLevel="2">
      <c r="A5343" t="s">
        <v>17913</v>
      </c>
      <c r="C5343" s="191">
        <v>7064</v>
      </c>
      <c r="E5343" t="s">
        <v>2619</v>
      </c>
      <c r="F5343" t="s">
        <v>2596</v>
      </c>
      <c r="G5343" t="s">
        <v>375</v>
      </c>
      <c r="H5343">
        <v>830</v>
      </c>
      <c r="J5343" t="s">
        <v>22634</v>
      </c>
      <c r="K5343" s="132" t="str">
        <f>IFERROR(IFERROR(INDEX(Кат!$O:$O,MATCH($C5343,Кат!$I:$I,0)),INDEX(Торг!$L:$L,MATCH($C5343,Торг!$I:$I,0))),"")</f>
        <v>шпак</v>
      </c>
      <c r="L5343" s="132">
        <f>IFERROR(IFERROR(INDEX(Кат!$A:$A,MATCH($C5343,Кат!$I:$I,0)),INDEX(Торг!$A:$A,MATCH($C5343,Торг!$I:$I,0))),"")</f>
        <v>171144</v>
      </c>
      <c r="M5343" s="132">
        <f>IFERROR(IFERROR(INDEX(Кат!$B:$B,MATCH($C5343,Кат!$I:$I,0)),INDEX(Торг!$B:$B,MATCH($C5343,Торг!$I:$I,0))),"")</f>
        <v>17363</v>
      </c>
      <c r="N5343" s="132" t="str">
        <f t="shared" si="83"/>
        <v>SEVI 7064</v>
      </c>
      <c r="O5343" s="132" t="str">
        <f>IFERROR(IFERROR(INDEX(Кат!$B:$B,MATCH($N5343,Кат!$I:$I,0)),INDEX(Торг!$B:$B,MATCH($N5343,Торг!$I:$I,0))),"")</f>
        <v/>
      </c>
    </row>
    <row r="5344" spans="1:15" outlineLevel="2">
      <c r="A5344" t="s">
        <v>17914</v>
      </c>
      <c r="C5344" s="191">
        <v>7050</v>
      </c>
      <c r="E5344" t="s">
        <v>13538</v>
      </c>
      <c r="F5344" t="s">
        <v>2596</v>
      </c>
      <c r="G5344" t="s">
        <v>375</v>
      </c>
      <c r="H5344">
        <v>3300</v>
      </c>
      <c r="J5344" t="s">
        <v>22634</v>
      </c>
      <c r="K5344" s="132" t="str">
        <f>IFERROR(IFERROR(INDEX(Кат!$O:$O,MATCH($C5344,Кат!$I:$I,0)),INDEX(Торг!$L:$L,MATCH($C5344,Торг!$I:$I,0))),"")</f>
        <v>шпак</v>
      </c>
      <c r="L5344" s="132">
        <f>IFERROR(IFERROR(INDEX(Кат!$A:$A,MATCH($C5344,Кат!$I:$I,0)),INDEX(Торг!$A:$A,MATCH($C5344,Торг!$I:$I,0))),"")</f>
        <v>159905</v>
      </c>
      <c r="M5344" s="132">
        <f>IFERROR(IFERROR(INDEX(Кат!$B:$B,MATCH($C5344,Кат!$I:$I,0)),INDEX(Торг!$B:$B,MATCH($C5344,Торг!$I:$I,0))),"")</f>
        <v>17305</v>
      </c>
      <c r="N5344" s="132" t="str">
        <f t="shared" si="83"/>
        <v>SEVI 7050</v>
      </c>
      <c r="O5344" s="132" t="str">
        <f>IFERROR(IFERROR(INDEX(Кат!$B:$B,MATCH($N5344,Кат!$I:$I,0)),INDEX(Торг!$B:$B,MATCH($N5344,Торг!$I:$I,0))),"")</f>
        <v/>
      </c>
    </row>
    <row r="5345" spans="1:15" outlineLevel="2">
      <c r="A5345" t="s">
        <v>17915</v>
      </c>
      <c r="C5345" s="191">
        <v>7061</v>
      </c>
      <c r="E5345" t="s">
        <v>13539</v>
      </c>
      <c r="F5345" t="s">
        <v>2596</v>
      </c>
      <c r="G5345" t="s">
        <v>375</v>
      </c>
      <c r="H5345">
        <v>3200</v>
      </c>
      <c r="J5345" t="s">
        <v>22634</v>
      </c>
      <c r="K5345" s="132" t="str">
        <f>IFERROR(IFERROR(INDEX(Кат!$O:$O,MATCH($C5345,Кат!$I:$I,0)),INDEX(Торг!$L:$L,MATCH($C5345,Торг!$I:$I,0))),"")</f>
        <v>шпак</v>
      </c>
      <c r="L5345" s="132">
        <f>IFERROR(IFERROR(INDEX(Кат!$A:$A,MATCH($C5345,Кат!$I:$I,0)),INDEX(Торг!$A:$A,MATCH($C5345,Торг!$I:$I,0))),"")</f>
        <v>159906</v>
      </c>
      <c r="M5345" s="132">
        <f>IFERROR(IFERROR(INDEX(Кат!$B:$B,MATCH($C5345,Кат!$I:$I,0)),INDEX(Торг!$B:$B,MATCH($C5345,Торг!$I:$I,0))),"")</f>
        <v>17362</v>
      </c>
      <c r="N5345" s="132" t="str">
        <f t="shared" si="83"/>
        <v>SEVI 7061</v>
      </c>
      <c r="O5345" s="132" t="str">
        <f>IFERROR(IFERROR(INDEX(Кат!$B:$B,MATCH($N5345,Кат!$I:$I,0)),INDEX(Торг!$B:$B,MATCH($N5345,Торг!$I:$I,0))),"")</f>
        <v/>
      </c>
    </row>
    <row r="5346" spans="1:15" outlineLevel="2">
      <c r="A5346" t="s">
        <v>17916</v>
      </c>
      <c r="C5346" s="191">
        <v>7066</v>
      </c>
      <c r="E5346" t="s">
        <v>13540</v>
      </c>
      <c r="F5346" t="s">
        <v>2596</v>
      </c>
      <c r="G5346" t="s">
        <v>375</v>
      </c>
      <c r="H5346">
        <v>3900</v>
      </c>
      <c r="J5346" t="s">
        <v>22634</v>
      </c>
      <c r="K5346" s="132" t="str">
        <f>IFERROR(IFERROR(INDEX(Кат!$O:$O,MATCH($C5346,Кат!$I:$I,0)),INDEX(Торг!$L:$L,MATCH($C5346,Торг!$I:$I,0))),"")</f>
        <v>шпак</v>
      </c>
      <c r="L5346" s="132">
        <f>IFERROR(IFERROR(INDEX(Кат!$A:$A,MATCH($C5346,Кат!$I:$I,0)),INDEX(Торг!$A:$A,MATCH($C5346,Торг!$I:$I,0))),"")</f>
        <v>159907</v>
      </c>
      <c r="M5346" s="132">
        <f>IFERROR(IFERROR(INDEX(Кат!$B:$B,MATCH($C5346,Кат!$I:$I,0)),INDEX(Торг!$B:$B,MATCH($C5346,Торг!$I:$I,0))),"")</f>
        <v>17361</v>
      </c>
      <c r="N5346" s="132" t="str">
        <f t="shared" si="83"/>
        <v>SEVI 7066</v>
      </c>
      <c r="O5346" s="132" t="str">
        <f>IFERROR(IFERROR(INDEX(Кат!$B:$B,MATCH($N5346,Кат!$I:$I,0)),INDEX(Торг!$B:$B,MATCH($N5346,Торг!$I:$I,0))),"")</f>
        <v/>
      </c>
    </row>
    <row r="5347" spans="1:15" outlineLevel="2">
      <c r="A5347" t="s">
        <v>17917</v>
      </c>
      <c r="C5347" s="191">
        <v>7005</v>
      </c>
      <c r="E5347" t="s">
        <v>14081</v>
      </c>
      <c r="F5347" t="s">
        <v>2596</v>
      </c>
      <c r="G5347" t="s">
        <v>375</v>
      </c>
      <c r="H5347">
        <v>590</v>
      </c>
      <c r="J5347" t="s">
        <v>22634</v>
      </c>
      <c r="K5347" s="132" t="str">
        <f>IFERROR(IFERROR(INDEX(Кат!$O:$O,MATCH($C5347,Кат!$I:$I,0)),INDEX(Торг!$L:$L,MATCH($C5347,Торг!$I:$I,0))),"")</f>
        <v>шпак</v>
      </c>
      <c r="L5347" s="132">
        <f>IFERROR(IFERROR(INDEX(Кат!$A:$A,MATCH($C5347,Кат!$I:$I,0)),INDEX(Торг!$A:$A,MATCH($C5347,Торг!$I:$I,0))),"")</f>
        <v>186106</v>
      </c>
      <c r="M5347" s="132">
        <f>IFERROR(IFERROR(INDEX(Кат!$B:$B,MATCH($C5347,Кат!$I:$I,0)),INDEX(Торг!$B:$B,MATCH($C5347,Торг!$I:$I,0))),"")</f>
        <v>17313</v>
      </c>
      <c r="N5347" s="132" t="str">
        <f t="shared" si="83"/>
        <v>SEVI 7005</v>
      </c>
      <c r="O5347" s="132" t="str">
        <f>IFERROR(IFERROR(INDEX(Кат!$B:$B,MATCH($N5347,Кат!$I:$I,0)),INDEX(Торг!$B:$B,MATCH($N5347,Торг!$I:$I,0))),"")</f>
        <v/>
      </c>
    </row>
    <row r="5348" spans="1:15" outlineLevel="2">
      <c r="A5348" t="s">
        <v>17918</v>
      </c>
      <c r="C5348" s="191">
        <v>7001</v>
      </c>
      <c r="E5348" t="s">
        <v>2620</v>
      </c>
      <c r="F5348" t="s">
        <v>2596</v>
      </c>
      <c r="G5348" t="s">
        <v>399</v>
      </c>
      <c r="H5348">
        <v>540</v>
      </c>
      <c r="J5348" t="s">
        <v>22634</v>
      </c>
      <c r="K5348" s="132" t="str">
        <f>IFERROR(IFERROR(INDEX(Кат!$O:$O,MATCH($C5348,Кат!$I:$I,0)),INDEX(Торг!$L:$L,MATCH($C5348,Торг!$I:$I,0))),"")</f>
        <v>шпак</v>
      </c>
      <c r="L5348" s="132">
        <f>IFERROR(IFERROR(INDEX(Кат!$A:$A,MATCH($C5348,Кат!$I:$I,0)),INDEX(Торг!$A:$A,MATCH($C5348,Торг!$I:$I,0))),"")</f>
        <v>186105</v>
      </c>
      <c r="M5348" s="132">
        <f>IFERROR(IFERROR(INDEX(Кат!$B:$B,MATCH($C5348,Кат!$I:$I,0)),INDEX(Торг!$B:$B,MATCH($C5348,Торг!$I:$I,0))),"")</f>
        <v>17312</v>
      </c>
      <c r="N5348" s="132" t="str">
        <f t="shared" si="83"/>
        <v>SEVI 7001</v>
      </c>
      <c r="O5348" s="132" t="str">
        <f>IFERROR(IFERROR(INDEX(Кат!$B:$B,MATCH($N5348,Кат!$I:$I,0)),INDEX(Торг!$B:$B,MATCH($N5348,Торг!$I:$I,0))),"")</f>
        <v/>
      </c>
    </row>
    <row r="5349" spans="1:15" outlineLevel="2">
      <c r="A5349" t="s">
        <v>17919</v>
      </c>
      <c r="C5349" s="191">
        <v>7006</v>
      </c>
      <c r="E5349" t="s">
        <v>14082</v>
      </c>
      <c r="G5349" t="s">
        <v>375</v>
      </c>
      <c r="H5349">
        <v>590</v>
      </c>
      <c r="J5349" t="s">
        <v>22634</v>
      </c>
      <c r="K5349" s="132" t="str">
        <f>IFERROR(IFERROR(INDEX(Кат!$O:$O,MATCH($C5349,Кат!$I:$I,0)),INDEX(Торг!$L:$L,MATCH($C5349,Торг!$I:$I,0))),"")</f>
        <v>Ошибка</v>
      </c>
      <c r="L5349" s="132">
        <f>IFERROR(IFERROR(INDEX(Кат!$A:$A,MATCH($C5349,Кат!$I:$I,0)),INDEX(Торг!$A:$A,MATCH($C5349,Торг!$I:$I,0))),"")</f>
        <v>186110</v>
      </c>
      <c r="M5349" s="132">
        <f>IFERROR(IFERROR(INDEX(Кат!$B:$B,MATCH($C5349,Кат!$I:$I,0)),INDEX(Торг!$B:$B,MATCH($C5349,Торг!$I:$I,0))),"")</f>
        <v>17315</v>
      </c>
      <c r="N5349" s="132" t="str">
        <f t="shared" si="83"/>
        <v xml:space="preserve"> 7006</v>
      </c>
      <c r="O5349" s="132" t="str">
        <f>IFERROR(IFERROR(INDEX(Кат!$B:$B,MATCH($N5349,Кат!$I:$I,0)),INDEX(Торг!$B:$B,MATCH($N5349,Торг!$I:$I,0))),"")</f>
        <v/>
      </c>
    </row>
    <row r="5350" spans="1:15" outlineLevel="2">
      <c r="A5350" t="s">
        <v>17920</v>
      </c>
      <c r="C5350" s="191">
        <v>7002</v>
      </c>
      <c r="E5350" t="s">
        <v>2621</v>
      </c>
      <c r="F5350" t="s">
        <v>2596</v>
      </c>
      <c r="G5350" t="s">
        <v>399</v>
      </c>
      <c r="H5350">
        <v>540</v>
      </c>
      <c r="J5350" t="s">
        <v>22634</v>
      </c>
      <c r="K5350" s="132" t="str">
        <f>IFERROR(IFERROR(INDEX(Кат!$O:$O,MATCH($C5350,Кат!$I:$I,0)),INDEX(Торг!$L:$L,MATCH($C5350,Торг!$I:$I,0))),"")</f>
        <v>шпак</v>
      </c>
      <c r="L5350" s="132">
        <f>IFERROR(IFERROR(INDEX(Кат!$A:$A,MATCH($C5350,Кат!$I:$I,0)),INDEX(Торг!$A:$A,MATCH($C5350,Торг!$I:$I,0))),"")</f>
        <v>186109</v>
      </c>
      <c r="M5350" s="132">
        <f>IFERROR(IFERROR(INDEX(Кат!$B:$B,MATCH($C5350,Кат!$I:$I,0)),INDEX(Торг!$B:$B,MATCH($C5350,Торг!$I:$I,0))),"")</f>
        <v>17314</v>
      </c>
      <c r="N5350" s="132" t="str">
        <f t="shared" si="83"/>
        <v>SEVI 7002</v>
      </c>
      <c r="O5350" s="132" t="str">
        <f>IFERROR(IFERROR(INDEX(Кат!$B:$B,MATCH($N5350,Кат!$I:$I,0)),INDEX(Торг!$B:$B,MATCH($N5350,Торг!$I:$I,0))),"")</f>
        <v/>
      </c>
    </row>
    <row r="5351" spans="1:15" outlineLevel="2">
      <c r="A5351" t="s">
        <v>17921</v>
      </c>
      <c r="C5351" s="191">
        <v>7009</v>
      </c>
      <c r="E5351" t="s">
        <v>2622</v>
      </c>
      <c r="F5351" t="s">
        <v>2596</v>
      </c>
      <c r="G5351" t="s">
        <v>399</v>
      </c>
      <c r="H5351">
        <v>520</v>
      </c>
      <c r="J5351" t="s">
        <v>22634</v>
      </c>
      <c r="K5351" s="132" t="str">
        <f>IFERROR(IFERROR(INDEX(Кат!$O:$O,MATCH($C5351,Кат!$I:$I,0)),INDEX(Торг!$L:$L,MATCH($C5351,Торг!$I:$I,0))),"")</f>
        <v>шпак</v>
      </c>
      <c r="L5351" s="132">
        <f>IFERROR(IFERROR(INDEX(Кат!$A:$A,MATCH($C5351,Кат!$I:$I,0)),INDEX(Торг!$A:$A,MATCH($C5351,Торг!$I:$I,0))),"")</f>
        <v>186115</v>
      </c>
      <c r="M5351" s="132">
        <f>IFERROR(IFERROR(INDEX(Кат!$B:$B,MATCH($C5351,Кат!$I:$I,0)),INDEX(Торг!$B:$B,MATCH($C5351,Торг!$I:$I,0))),"")</f>
        <v>17343</v>
      </c>
      <c r="N5351" s="132" t="str">
        <f t="shared" si="83"/>
        <v>SEVI 7009</v>
      </c>
      <c r="O5351" s="132" t="str">
        <f>IFERROR(IFERROR(INDEX(Кат!$B:$B,MATCH($N5351,Кат!$I:$I,0)),INDEX(Торг!$B:$B,MATCH($N5351,Торг!$I:$I,0))),"")</f>
        <v/>
      </c>
    </row>
    <row r="5352" spans="1:15" outlineLevel="2">
      <c r="A5352" t="s">
        <v>17922</v>
      </c>
      <c r="C5352" s="191">
        <v>7003</v>
      </c>
      <c r="E5352" t="s">
        <v>2623</v>
      </c>
      <c r="F5352" t="s">
        <v>2596</v>
      </c>
      <c r="G5352" t="s">
        <v>399</v>
      </c>
      <c r="H5352">
        <v>470</v>
      </c>
      <c r="J5352" t="s">
        <v>22634</v>
      </c>
      <c r="K5352" s="132" t="str">
        <f>IFERROR(IFERROR(INDEX(Кат!$O:$O,MATCH($C5352,Кат!$I:$I,0)),INDEX(Торг!$L:$L,MATCH($C5352,Торг!$I:$I,0))),"")</f>
        <v>шпак</v>
      </c>
      <c r="L5352" s="132">
        <f>IFERROR(IFERROR(INDEX(Кат!$A:$A,MATCH($C5352,Кат!$I:$I,0)),INDEX(Торг!$A:$A,MATCH($C5352,Торг!$I:$I,0))),"")</f>
        <v>186113</v>
      </c>
      <c r="M5352" s="132">
        <f>IFERROR(IFERROR(INDEX(Кат!$B:$B,MATCH($C5352,Кат!$I:$I,0)),INDEX(Торг!$B:$B,MATCH($C5352,Торг!$I:$I,0))),"")</f>
        <v>17342</v>
      </c>
      <c r="N5352" s="132" t="str">
        <f t="shared" si="83"/>
        <v>SEVI 7003</v>
      </c>
      <c r="O5352" s="132" t="str">
        <f>IFERROR(IFERROR(INDEX(Кат!$B:$B,MATCH($N5352,Кат!$I:$I,0)),INDEX(Торг!$B:$B,MATCH($N5352,Торг!$I:$I,0))),"")</f>
        <v/>
      </c>
    </row>
    <row r="5353" spans="1:15" outlineLevel="2">
      <c r="A5353" t="s">
        <v>17923</v>
      </c>
      <c r="C5353" s="191">
        <v>7007</v>
      </c>
      <c r="E5353" t="s">
        <v>13541</v>
      </c>
      <c r="F5353" t="s">
        <v>2596</v>
      </c>
      <c r="G5353" t="s">
        <v>375</v>
      </c>
      <c r="H5353">
        <v>600</v>
      </c>
      <c r="J5353" t="s">
        <v>22634</v>
      </c>
      <c r="K5353" s="132" t="str">
        <f>IFERROR(IFERROR(INDEX(Кат!$O:$O,MATCH($C5353,Кат!$I:$I,0)),INDEX(Торг!$L:$L,MATCH($C5353,Торг!$I:$I,0))),"")</f>
        <v>шпак</v>
      </c>
      <c r="L5353" s="132">
        <f>IFERROR(IFERROR(INDEX(Кат!$A:$A,MATCH($C5353,Кат!$I:$I,0)),INDEX(Торг!$A:$A,MATCH($C5353,Торг!$I:$I,0))),"")</f>
        <v>186107</v>
      </c>
      <c r="M5353" s="132">
        <f>IFERROR(IFERROR(INDEX(Кат!$B:$B,MATCH($C5353,Кат!$I:$I,0)),INDEX(Торг!$B:$B,MATCH($C5353,Торг!$I:$I,0))),"")</f>
        <v>17368</v>
      </c>
      <c r="N5353" s="132" t="str">
        <f t="shared" si="83"/>
        <v>SEVI 7007</v>
      </c>
      <c r="O5353" s="132" t="str">
        <f>IFERROR(IFERROR(INDEX(Кат!$B:$B,MATCH($N5353,Кат!$I:$I,0)),INDEX(Торг!$B:$B,MATCH($N5353,Торг!$I:$I,0))),"")</f>
        <v/>
      </c>
    </row>
    <row r="5354" spans="1:15" outlineLevel="2">
      <c r="A5354" t="s">
        <v>17924</v>
      </c>
      <c r="C5354" s="191">
        <v>7008</v>
      </c>
      <c r="E5354" t="s">
        <v>14083</v>
      </c>
      <c r="F5354" t="s">
        <v>2596</v>
      </c>
      <c r="G5354" t="s">
        <v>375</v>
      </c>
      <c r="H5354">
        <v>600</v>
      </c>
      <c r="J5354" t="s">
        <v>22634</v>
      </c>
      <c r="K5354" s="132" t="str">
        <f>IFERROR(IFERROR(INDEX(Кат!$O:$O,MATCH($C5354,Кат!$I:$I,0)),INDEX(Торг!$L:$L,MATCH($C5354,Торг!$I:$I,0))),"")</f>
        <v>шпак</v>
      </c>
      <c r="L5354" s="132">
        <f>IFERROR(IFERROR(INDEX(Кат!$A:$A,MATCH($C5354,Кат!$I:$I,0)),INDEX(Торг!$A:$A,MATCH($C5354,Торг!$I:$I,0))),"")</f>
        <v>186111</v>
      </c>
      <c r="M5354" s="132">
        <f>IFERROR(IFERROR(INDEX(Кат!$B:$B,MATCH($C5354,Кат!$I:$I,0)),INDEX(Торг!$B:$B,MATCH($C5354,Торг!$I:$I,0))),"")</f>
        <v>17372</v>
      </c>
      <c r="N5354" s="132" t="str">
        <f t="shared" si="83"/>
        <v>SEVI 7008</v>
      </c>
      <c r="O5354" s="132" t="str">
        <f>IFERROR(IFERROR(INDEX(Кат!$B:$B,MATCH($N5354,Кат!$I:$I,0)),INDEX(Торг!$B:$B,MATCH($N5354,Торг!$I:$I,0))),"")</f>
        <v/>
      </c>
    </row>
    <row r="5355" spans="1:15" outlineLevel="2">
      <c r="A5355" t="s">
        <v>17925</v>
      </c>
      <c r="C5355" s="191" t="s">
        <v>282</v>
      </c>
      <c r="E5355" t="s">
        <v>2624</v>
      </c>
      <c r="F5355" t="s">
        <v>2596</v>
      </c>
      <c r="G5355" t="s">
        <v>399</v>
      </c>
      <c r="H5355">
        <v>550</v>
      </c>
      <c r="J5355" t="s">
        <v>22634</v>
      </c>
      <c r="K5355" s="132" t="str">
        <f>IFERROR(IFERROR(INDEX(Кат!$O:$O,MATCH($C5355,Кат!$I:$I,0)),INDEX(Торг!$L:$L,MATCH($C5355,Торг!$I:$I,0))),"")</f>
        <v>шпак</v>
      </c>
      <c r="L5355" s="132">
        <f>IFERROR(IFERROR(INDEX(Кат!$A:$A,MATCH($C5355,Кат!$I:$I,0)),INDEX(Торг!$A:$A,MATCH($C5355,Торг!$I:$I,0))),"")</f>
        <v>186104</v>
      </c>
      <c r="M5355" s="132">
        <f>IFERROR(IFERROR(INDEX(Кат!$B:$B,MATCH($C5355,Кат!$I:$I,0)),INDEX(Торг!$B:$B,MATCH($C5355,Торг!$I:$I,0))),"")</f>
        <v>17367</v>
      </c>
      <c r="N5355" s="132" t="str">
        <f t="shared" si="83"/>
        <v>SEVI 7017-4192</v>
      </c>
      <c r="O5355" s="132" t="str">
        <f>IFERROR(IFERROR(INDEX(Кат!$B:$B,MATCH($N5355,Кат!$I:$I,0)),INDEX(Торг!$B:$B,MATCH($N5355,Торг!$I:$I,0))),"")</f>
        <v/>
      </c>
    </row>
    <row r="5356" spans="1:15" outlineLevel="2">
      <c r="A5356" t="s">
        <v>27114</v>
      </c>
      <c r="C5356" s="191">
        <v>7010</v>
      </c>
      <c r="E5356" t="s">
        <v>27115</v>
      </c>
      <c r="F5356" t="s">
        <v>2596</v>
      </c>
      <c r="G5356" t="s">
        <v>399</v>
      </c>
      <c r="H5356">
        <v>660</v>
      </c>
      <c r="J5356" t="s">
        <v>22634</v>
      </c>
      <c r="K5356" s="132" t="str">
        <f>IFERROR(IFERROR(INDEX(Кат!$O:$O,MATCH($C5356,Кат!$I:$I,0)),INDEX(Торг!$L:$L,MATCH($C5356,Торг!$I:$I,0))),"")</f>
        <v>шпак</v>
      </c>
      <c r="L5356" s="132">
        <f>IFERROR(IFERROR(INDEX(Кат!$A:$A,MATCH($C5356,Кат!$I:$I,0)),INDEX(Торг!$A:$A,MATCH($C5356,Торг!$I:$I,0))),"")</f>
        <v>186108</v>
      </c>
      <c r="M5356" s="132">
        <f>IFERROR(IFERROR(INDEX(Кат!$B:$B,MATCH($C5356,Кат!$I:$I,0)),INDEX(Торг!$B:$B,MATCH($C5356,Торг!$I:$I,0))),"")</f>
        <v>17371</v>
      </c>
      <c r="N5356" s="132" t="str">
        <f t="shared" si="83"/>
        <v>SEVI 7010</v>
      </c>
      <c r="O5356" s="132" t="str">
        <f>IFERROR(IFERROR(INDEX(Кат!$B:$B,MATCH($N5356,Кат!$I:$I,0)),INDEX(Торг!$B:$B,MATCH($N5356,Торг!$I:$I,0))),"")</f>
        <v/>
      </c>
    </row>
    <row r="5357" spans="1:15" outlineLevel="2">
      <c r="A5357" t="s">
        <v>27116</v>
      </c>
      <c r="C5357" s="191">
        <v>7011</v>
      </c>
      <c r="E5357" t="s">
        <v>27117</v>
      </c>
      <c r="F5357" t="s">
        <v>2596</v>
      </c>
      <c r="G5357" t="s">
        <v>399</v>
      </c>
      <c r="H5357">
        <v>660</v>
      </c>
      <c r="J5357" t="s">
        <v>22634</v>
      </c>
      <c r="K5357" s="132" t="str">
        <f>IFERROR(IFERROR(INDEX(Кат!$O:$O,MATCH($C5357,Кат!$I:$I,0)),INDEX(Торг!$L:$L,MATCH($C5357,Торг!$I:$I,0))),"")</f>
        <v>шпак</v>
      </c>
      <c r="L5357" s="132">
        <f>IFERROR(IFERROR(INDEX(Кат!$A:$A,MATCH($C5357,Кат!$I:$I,0)),INDEX(Торг!$A:$A,MATCH($C5357,Торг!$I:$I,0))),"")</f>
        <v>186112</v>
      </c>
      <c r="M5357" s="132">
        <f>IFERROR(IFERROR(INDEX(Кат!$B:$B,MATCH($C5357,Кат!$I:$I,0)),INDEX(Торг!$B:$B,MATCH($C5357,Торг!$I:$I,0))),"")</f>
        <v>17373</v>
      </c>
      <c r="N5357" s="132" t="str">
        <f t="shared" si="83"/>
        <v>SEVI 7011</v>
      </c>
      <c r="O5357" s="132" t="str">
        <f>IFERROR(IFERROR(INDEX(Кат!$B:$B,MATCH($N5357,Кат!$I:$I,0)),INDEX(Торг!$B:$B,MATCH($N5357,Торг!$I:$I,0))),"")</f>
        <v/>
      </c>
    </row>
    <row r="5358" spans="1:15" outlineLevel="2">
      <c r="A5358" t="s">
        <v>17926</v>
      </c>
      <c r="C5358" s="191">
        <v>7004</v>
      </c>
      <c r="E5358" t="s">
        <v>26537</v>
      </c>
      <c r="F5358" t="s">
        <v>2596</v>
      </c>
      <c r="G5358" t="s">
        <v>399</v>
      </c>
      <c r="H5358">
        <v>610</v>
      </c>
      <c r="J5358" t="s">
        <v>22634</v>
      </c>
      <c r="K5358" s="132" t="str">
        <f>IFERROR(IFERROR(INDEX(Кат!$O:$O,MATCH($C5358,Кат!$I:$I,0)),INDEX(Торг!$L:$L,MATCH($C5358,Торг!$I:$I,0))),"")</f>
        <v>шпак</v>
      </c>
      <c r="L5358" s="132">
        <f>IFERROR(IFERROR(INDEX(Кат!$A:$A,MATCH($C5358,Кат!$I:$I,0)),INDEX(Торг!$A:$A,MATCH($C5358,Торг!$I:$I,0))),"")</f>
        <v>186114</v>
      </c>
      <c r="M5358" s="132">
        <f>IFERROR(IFERROR(INDEX(Кат!$B:$B,MATCH($C5358,Кат!$I:$I,0)),INDEX(Торг!$B:$B,MATCH($C5358,Торг!$I:$I,0))),"")</f>
        <v>17374</v>
      </c>
      <c r="N5358" s="132" t="str">
        <f t="shared" si="83"/>
        <v>SEVI 7004</v>
      </c>
      <c r="O5358" s="132" t="str">
        <f>IFERROR(IFERROR(INDEX(Кат!$B:$B,MATCH($N5358,Кат!$I:$I,0)),INDEX(Торг!$B:$B,MATCH($N5358,Торг!$I:$I,0))),"")</f>
        <v/>
      </c>
    </row>
    <row r="5359" spans="1:15" outlineLevel="2">
      <c r="A5359" t="s">
        <v>17927</v>
      </c>
      <c r="C5359" s="191" t="s">
        <v>290</v>
      </c>
      <c r="E5359" t="s">
        <v>17928</v>
      </c>
      <c r="F5359" t="s">
        <v>2596</v>
      </c>
      <c r="G5359" t="s">
        <v>399</v>
      </c>
      <c r="H5359">
        <v>600</v>
      </c>
      <c r="J5359" t="s">
        <v>22634</v>
      </c>
      <c r="K5359" s="132" t="str">
        <f>IFERROR(IFERROR(INDEX(Кат!$O:$O,MATCH($C5359,Кат!$I:$I,0)),INDEX(Торг!$L:$L,MATCH($C5359,Торг!$I:$I,0))),"")</f>
        <v>шпак</v>
      </c>
      <c r="L5359" s="132">
        <f>IFERROR(IFERROR(INDEX(Кат!$A:$A,MATCH($C5359,Кат!$I:$I,0)),INDEX(Торг!$A:$A,MATCH($C5359,Торг!$I:$I,0))),"")</f>
        <v>225535</v>
      </c>
      <c r="M5359" s="132">
        <f>IFERROR(IFERROR(INDEX(Кат!$B:$B,MATCH($C5359,Кат!$I:$I,0)),INDEX(Торг!$B:$B,MATCH($C5359,Торг!$I:$I,0))),"")</f>
        <v>17403</v>
      </c>
      <c r="N5359" s="132" t="str">
        <f t="shared" si="83"/>
        <v>SEVI 7012-4192</v>
      </c>
      <c r="O5359" s="132" t="str">
        <f>IFERROR(IFERROR(INDEX(Кат!$B:$B,MATCH($N5359,Кат!$I:$I,0)),INDEX(Торг!$B:$B,MATCH($N5359,Торг!$I:$I,0))),"")</f>
        <v/>
      </c>
    </row>
    <row r="5360" spans="1:15" outlineLevel="2">
      <c r="A5360" t="s">
        <v>17929</v>
      </c>
      <c r="C5360" s="191" t="s">
        <v>291</v>
      </c>
      <c r="E5360" t="s">
        <v>17930</v>
      </c>
      <c r="F5360" t="s">
        <v>2596</v>
      </c>
      <c r="G5360" t="s">
        <v>399</v>
      </c>
      <c r="H5360">
        <v>610</v>
      </c>
      <c r="J5360" t="s">
        <v>22634</v>
      </c>
      <c r="K5360" s="132" t="str">
        <f>IFERROR(IFERROR(INDEX(Кат!$O:$O,MATCH($C5360,Кат!$I:$I,0)),INDEX(Торг!$L:$L,MATCH($C5360,Торг!$I:$I,0))),"")</f>
        <v>шпак</v>
      </c>
      <c r="L5360" s="132">
        <f>IFERROR(IFERROR(INDEX(Кат!$A:$A,MATCH($C5360,Кат!$I:$I,0)),INDEX(Торг!$A:$A,MATCH($C5360,Торг!$I:$I,0))),"")</f>
        <v>225534</v>
      </c>
      <c r="M5360" s="132">
        <f>IFERROR(IFERROR(INDEX(Кат!$B:$B,MATCH($C5360,Кат!$I:$I,0)),INDEX(Торг!$B:$B,MATCH($C5360,Торг!$I:$I,0))),"")</f>
        <v>17404</v>
      </c>
      <c r="N5360" s="132" t="str">
        <f t="shared" si="83"/>
        <v>SEVI 7013-4192</v>
      </c>
      <c r="O5360" s="132" t="str">
        <f>IFERROR(IFERROR(INDEX(Кат!$B:$B,MATCH($N5360,Кат!$I:$I,0)),INDEX(Торг!$B:$B,MATCH($N5360,Торг!$I:$I,0))),"")</f>
        <v/>
      </c>
    </row>
    <row r="5361" spans="1:15" outlineLevel="2">
      <c r="A5361" t="s">
        <v>17931</v>
      </c>
      <c r="C5361" s="191" t="s">
        <v>2625</v>
      </c>
      <c r="E5361" t="s">
        <v>2626</v>
      </c>
      <c r="F5361" t="s">
        <v>2596</v>
      </c>
      <c r="G5361" t="s">
        <v>399</v>
      </c>
      <c r="H5361">
        <v>660</v>
      </c>
      <c r="J5361" t="s">
        <v>22634</v>
      </c>
      <c r="K5361" s="132" t="str">
        <f>IFERROR(IFERROR(INDEX(Кат!$O:$O,MATCH($C5361,Кат!$I:$I,0)),INDEX(Торг!$L:$L,MATCH($C5361,Торг!$I:$I,0))),"")</f>
        <v>шпак</v>
      </c>
      <c r="L5361" s="132">
        <f>IFERROR(IFERROR(INDEX(Кат!$A:$A,MATCH($C5361,Кат!$I:$I,0)),INDEX(Торг!$A:$A,MATCH($C5361,Торг!$I:$I,0))),"")</f>
        <v>186116</v>
      </c>
      <c r="M5361" s="132">
        <f>IFERROR(IFERROR(INDEX(Кат!$B:$B,MATCH($C5361,Кат!$I:$I,0)),INDEX(Торг!$B:$B,MATCH($C5361,Торг!$I:$I,0))),"")</f>
        <v>36645</v>
      </c>
      <c r="N5361" s="132" t="str">
        <f t="shared" si="83"/>
        <v>SEVI 7015-4192</v>
      </c>
      <c r="O5361" s="132" t="str">
        <f>IFERROR(IFERROR(INDEX(Кат!$B:$B,MATCH($N5361,Кат!$I:$I,0)),INDEX(Торг!$B:$B,MATCH($N5361,Торг!$I:$I,0))),"")</f>
        <v/>
      </c>
    </row>
    <row r="5362" spans="1:15" outlineLevel="2">
      <c r="A5362" t="s">
        <v>17932</v>
      </c>
      <c r="C5362" s="191" t="s">
        <v>2627</v>
      </c>
      <c r="E5362" t="s">
        <v>2628</v>
      </c>
      <c r="F5362" t="s">
        <v>2596</v>
      </c>
      <c r="G5362" t="s">
        <v>399</v>
      </c>
      <c r="H5362">
        <v>660</v>
      </c>
      <c r="J5362" t="s">
        <v>22634</v>
      </c>
      <c r="K5362" s="132" t="str">
        <f>IFERROR(IFERROR(INDEX(Кат!$O:$O,MATCH($C5362,Кат!$I:$I,0)),INDEX(Торг!$L:$L,MATCH($C5362,Торг!$I:$I,0))),"")</f>
        <v>шпак</v>
      </c>
      <c r="L5362" s="132">
        <f>IFERROR(IFERROR(INDEX(Кат!$A:$A,MATCH($C5362,Кат!$I:$I,0)),INDEX(Торг!$A:$A,MATCH($C5362,Торг!$I:$I,0))),"")</f>
        <v>186117</v>
      </c>
      <c r="M5362" s="132">
        <f>IFERROR(IFERROR(INDEX(Кат!$B:$B,MATCH($C5362,Кат!$I:$I,0)),INDEX(Торг!$B:$B,MATCH($C5362,Торг!$I:$I,0))),"")</f>
        <v>36639</v>
      </c>
      <c r="N5362" s="132" t="str">
        <f t="shared" si="83"/>
        <v>SEVI 7016-4192</v>
      </c>
      <c r="O5362" s="132" t="str">
        <f>IFERROR(IFERROR(INDEX(Кат!$B:$B,MATCH($N5362,Кат!$I:$I,0)),INDEX(Торг!$B:$B,MATCH($N5362,Торг!$I:$I,0))),"")</f>
        <v/>
      </c>
    </row>
    <row r="5363" spans="1:15" outlineLevel="2">
      <c r="A5363" t="s">
        <v>24213</v>
      </c>
      <c r="C5363" s="191"/>
      <c r="E5363" t="s">
        <v>23620</v>
      </c>
      <c r="J5363" t="s">
        <v>22634</v>
      </c>
      <c r="K5363" s="132" t="str">
        <f>IFERROR(IFERROR(INDEX(Кат!$O:$O,MATCH($C5363,Кат!$I:$I,0)),INDEX(Торг!$L:$L,MATCH($C5363,Торг!$I:$I,0))),"")</f>
        <v/>
      </c>
      <c r="L5363" s="132" t="str">
        <f>IFERROR(IFERROR(INDEX(Кат!$A:$A,MATCH($C5363,Кат!$I:$I,0)),INDEX(Торг!$A:$A,MATCH($C5363,Торг!$I:$I,0))),"")</f>
        <v/>
      </c>
      <c r="M5363" s="132" t="str">
        <f>IFERROR(IFERROR(INDEX(Кат!$B:$B,MATCH($C5363,Кат!$I:$I,0)),INDEX(Торг!$B:$B,MATCH($C5363,Торг!$I:$I,0))),"")</f>
        <v/>
      </c>
      <c r="N5363" s="132" t="str">
        <f t="shared" si="83"/>
        <v xml:space="preserve"> </v>
      </c>
      <c r="O5363" s="132" t="str">
        <f>IFERROR(IFERROR(INDEX(Кат!$B:$B,MATCH($N5363,Кат!$I:$I,0)),INDEX(Торг!$B:$B,MATCH($N5363,Торг!$I:$I,0))),"")</f>
        <v/>
      </c>
    </row>
    <row r="5364" spans="1:15" outlineLevel="2">
      <c r="A5364" t="s">
        <v>29933</v>
      </c>
      <c r="C5364" s="191" t="s">
        <v>29934</v>
      </c>
      <c r="E5364" t="s">
        <v>29935</v>
      </c>
      <c r="F5364" t="s">
        <v>2596</v>
      </c>
      <c r="G5364" t="s">
        <v>399</v>
      </c>
      <c r="H5364">
        <v>580</v>
      </c>
      <c r="J5364" t="s">
        <v>22634</v>
      </c>
      <c r="K5364" s="132" t="str">
        <f>IFERROR(IFERROR(INDEX(Кат!$O:$O,MATCH($C5364,Кат!$I:$I,0)),INDEX(Торг!$L:$L,MATCH($C5364,Торг!$I:$I,0))),"")</f>
        <v/>
      </c>
      <c r="L5364" s="132" t="str">
        <f>IFERROR(IFERROR(INDEX(Кат!$A:$A,MATCH($C5364,Кат!$I:$I,0)),INDEX(Торг!$A:$A,MATCH($C5364,Торг!$I:$I,0))),"")</f>
        <v/>
      </c>
      <c r="M5364" s="132" t="str">
        <f>IFERROR(IFERROR(INDEX(Кат!$B:$B,MATCH($C5364,Кат!$I:$I,0)),INDEX(Торг!$B:$B,MATCH($C5364,Торг!$I:$I,0))),"")</f>
        <v/>
      </c>
      <c r="N5364" s="132" t="str">
        <f t="shared" si="83"/>
        <v>SEVI 1181-1003</v>
      </c>
      <c r="O5364" s="132" t="str">
        <f>IFERROR(IFERROR(INDEX(Кат!$B:$B,MATCH($N5364,Кат!$I:$I,0)),INDEX(Торг!$B:$B,MATCH($N5364,Торг!$I:$I,0))),"")</f>
        <v/>
      </c>
    </row>
    <row r="5365" spans="1:15" outlineLevel="2">
      <c r="A5365" t="s">
        <v>17933</v>
      </c>
      <c r="C5365" s="191">
        <v>3103</v>
      </c>
      <c r="E5365" t="s">
        <v>2629</v>
      </c>
      <c r="F5365" t="s">
        <v>2596</v>
      </c>
      <c r="G5365" t="s">
        <v>375</v>
      </c>
      <c r="H5365">
        <v>690</v>
      </c>
      <c r="J5365" t="s">
        <v>22634</v>
      </c>
      <c r="K5365" s="132" t="str">
        <f>IFERROR(IFERROR(INDEX(Кат!$O:$O,MATCH($C5365,Кат!$I:$I,0)),INDEX(Торг!$L:$L,MATCH($C5365,Торг!$I:$I,0))),"")</f>
        <v>шпак</v>
      </c>
      <c r="L5365" s="132">
        <f>IFERROR(IFERROR(INDEX(Кат!$A:$A,MATCH($C5365,Кат!$I:$I,0)),INDEX(Торг!$A:$A,MATCH($C5365,Торг!$I:$I,0))),"")</f>
        <v>181652</v>
      </c>
      <c r="M5365" s="132">
        <f>IFERROR(IFERROR(INDEX(Кат!$B:$B,MATCH($C5365,Кат!$I:$I,0)),INDEX(Торг!$B:$B,MATCH($C5365,Торг!$I:$I,0))),"")</f>
        <v>17163</v>
      </c>
      <c r="N5365" s="132" t="str">
        <f t="shared" si="83"/>
        <v>SEVI 3103</v>
      </c>
      <c r="O5365" s="132" t="str">
        <f>IFERROR(IFERROR(INDEX(Кат!$B:$B,MATCH($N5365,Кат!$I:$I,0)),INDEX(Торг!$B:$B,MATCH($N5365,Торг!$I:$I,0))),"")</f>
        <v/>
      </c>
    </row>
    <row r="5366" spans="1:15" outlineLevel="2">
      <c r="A5366" t="s">
        <v>17934</v>
      </c>
      <c r="C5366" s="191">
        <v>1126</v>
      </c>
      <c r="E5366" t="s">
        <v>2630</v>
      </c>
      <c r="F5366" t="s">
        <v>2596</v>
      </c>
      <c r="G5366" t="s">
        <v>399</v>
      </c>
      <c r="H5366">
        <v>500</v>
      </c>
      <c r="J5366" t="s">
        <v>22634</v>
      </c>
      <c r="K5366" s="132" t="str">
        <f>IFERROR(IFERROR(INDEX(Кат!$O:$O,MATCH($C5366,Кат!$I:$I,0)),INDEX(Торг!$L:$L,MATCH($C5366,Торг!$I:$I,0))),"")</f>
        <v>шпак</v>
      </c>
      <c r="L5366" s="132">
        <f>IFERROR(IFERROR(INDEX(Кат!$A:$A,MATCH($C5366,Кат!$I:$I,0)),INDEX(Торг!$A:$A,MATCH($C5366,Торг!$I:$I,0))),"")</f>
        <v>181735</v>
      </c>
      <c r="M5366" s="132">
        <f>IFERROR(IFERROR(INDEX(Кат!$B:$B,MATCH($C5366,Кат!$I:$I,0)),INDEX(Торг!$B:$B,MATCH($C5366,Торг!$I:$I,0))),"")</f>
        <v>23837</v>
      </c>
      <c r="N5366" s="132" t="str">
        <f t="shared" si="83"/>
        <v>SEVI 1126</v>
      </c>
      <c r="O5366" s="132" t="str">
        <f>IFERROR(IFERROR(INDEX(Кат!$B:$B,MATCH($N5366,Кат!$I:$I,0)),INDEX(Торг!$B:$B,MATCH($N5366,Торг!$I:$I,0))),"")</f>
        <v/>
      </c>
    </row>
    <row r="5367" spans="1:15" outlineLevel="2">
      <c r="A5367" t="s">
        <v>17935</v>
      </c>
      <c r="C5367" s="191" t="s">
        <v>26954</v>
      </c>
      <c r="E5367" t="s">
        <v>2631</v>
      </c>
      <c r="F5367" t="s">
        <v>2596</v>
      </c>
      <c r="G5367" t="s">
        <v>399</v>
      </c>
      <c r="H5367">
        <v>1500</v>
      </c>
      <c r="J5367" t="s">
        <v>22634</v>
      </c>
      <c r="K5367" s="132" t="str">
        <f>IFERROR(IFERROR(INDEX(Кат!$O:$O,MATCH($C5367,Кат!$I:$I,0)),INDEX(Торг!$L:$L,MATCH($C5367,Торг!$I:$I,0))),"")</f>
        <v>шпак</v>
      </c>
      <c r="L5367" s="132">
        <f>IFERROR(IFERROR(INDEX(Кат!$A:$A,MATCH($C5367,Кат!$I:$I,0)),INDEX(Торг!$A:$A,MATCH($C5367,Торг!$I:$I,0))),"")</f>
        <v>181748</v>
      </c>
      <c r="M5367" s="132">
        <f>IFERROR(IFERROR(INDEX(Кат!$B:$B,MATCH($C5367,Кат!$I:$I,0)),INDEX(Торг!$B:$B,MATCH($C5367,Торг!$I:$I,0))),"")</f>
        <v>17209</v>
      </c>
      <c r="N5367" s="132" t="str">
        <f t="shared" si="83"/>
        <v>SEVI 1125-VP</v>
      </c>
      <c r="O5367" s="132" t="str">
        <f>IFERROR(IFERROR(INDEX(Кат!$B:$B,MATCH($N5367,Кат!$I:$I,0)),INDEX(Торг!$B:$B,MATCH($N5367,Торг!$I:$I,0))),"")</f>
        <v/>
      </c>
    </row>
    <row r="5368" spans="1:15" outlineLevel="2">
      <c r="A5368" t="s">
        <v>17936</v>
      </c>
      <c r="C5368" s="191">
        <v>1125</v>
      </c>
      <c r="E5368" t="s">
        <v>2632</v>
      </c>
      <c r="F5368" t="s">
        <v>2596</v>
      </c>
      <c r="G5368" t="s">
        <v>399</v>
      </c>
      <c r="H5368">
        <v>840</v>
      </c>
      <c r="J5368" t="s">
        <v>22634</v>
      </c>
      <c r="K5368" s="132" t="str">
        <f>IFERROR(IFERROR(INDEX(Кат!$O:$O,MATCH($C5368,Кат!$I:$I,0)),INDEX(Торг!$L:$L,MATCH($C5368,Торг!$I:$I,0))),"")</f>
        <v>шпак</v>
      </c>
      <c r="L5368" s="132">
        <f>IFERROR(IFERROR(INDEX(Кат!$A:$A,MATCH($C5368,Кат!$I:$I,0)),INDEX(Торг!$A:$A,MATCH($C5368,Торг!$I:$I,0))),"")</f>
        <v>181738</v>
      </c>
      <c r="M5368" s="132">
        <f>IFERROR(IFERROR(INDEX(Кат!$B:$B,MATCH($C5368,Кат!$I:$I,0)),INDEX(Торг!$B:$B,MATCH($C5368,Торг!$I:$I,0))),"")</f>
        <v>23838</v>
      </c>
      <c r="N5368" s="132" t="str">
        <f t="shared" si="83"/>
        <v>SEVI 1125</v>
      </c>
      <c r="O5368" s="132" t="str">
        <f>IFERROR(IFERROR(INDEX(Кат!$B:$B,MATCH($N5368,Кат!$I:$I,0)),INDEX(Торг!$B:$B,MATCH($N5368,Торг!$I:$I,0))),"")</f>
        <v/>
      </c>
    </row>
    <row r="5369" spans="1:15" outlineLevel="2">
      <c r="A5369" t="s">
        <v>17937</v>
      </c>
      <c r="C5369" s="191" t="s">
        <v>26955</v>
      </c>
      <c r="E5369" t="s">
        <v>2633</v>
      </c>
      <c r="F5369" t="s">
        <v>2596</v>
      </c>
      <c r="G5369" t="s">
        <v>399</v>
      </c>
      <c r="H5369">
        <v>1410</v>
      </c>
      <c r="J5369" t="s">
        <v>22634</v>
      </c>
      <c r="K5369" s="132" t="str">
        <f>IFERROR(IFERROR(INDEX(Кат!$O:$O,MATCH($C5369,Кат!$I:$I,0)),INDEX(Торг!$L:$L,MATCH($C5369,Торг!$I:$I,0))),"")</f>
        <v>шпак</v>
      </c>
      <c r="L5369" s="132">
        <f>IFERROR(IFERROR(INDEX(Кат!$A:$A,MATCH($C5369,Кат!$I:$I,0)),INDEX(Торг!$A:$A,MATCH($C5369,Торг!$I:$I,0))),"")</f>
        <v>181750</v>
      </c>
      <c r="M5369" s="132">
        <f>IFERROR(IFERROR(INDEX(Кат!$B:$B,MATCH($C5369,Кат!$I:$I,0)),INDEX(Торг!$B:$B,MATCH($C5369,Торг!$I:$I,0))),"")</f>
        <v>17180</v>
      </c>
      <c r="N5369" s="132" t="str">
        <f t="shared" si="83"/>
        <v>SEVI 1101-VP</v>
      </c>
      <c r="O5369" s="132" t="str">
        <f>IFERROR(IFERROR(INDEX(Кат!$B:$B,MATCH($N5369,Кат!$I:$I,0)),INDEX(Торг!$B:$B,MATCH($N5369,Торг!$I:$I,0))),"")</f>
        <v/>
      </c>
    </row>
    <row r="5370" spans="1:15" outlineLevel="2">
      <c r="A5370" t="s">
        <v>17938</v>
      </c>
      <c r="C5370" s="191">
        <v>1101</v>
      </c>
      <c r="E5370" t="s">
        <v>2634</v>
      </c>
      <c r="F5370" t="s">
        <v>2596</v>
      </c>
      <c r="G5370" t="s">
        <v>399</v>
      </c>
      <c r="H5370">
        <v>930</v>
      </c>
      <c r="J5370" t="s">
        <v>22634</v>
      </c>
      <c r="K5370" s="132" t="str">
        <f>IFERROR(IFERROR(INDEX(Кат!$O:$O,MATCH($C5370,Кат!$I:$I,0)),INDEX(Торг!$L:$L,MATCH($C5370,Торг!$I:$I,0))),"")</f>
        <v>шпак</v>
      </c>
      <c r="L5370" s="132">
        <f>IFERROR(IFERROR(INDEX(Кат!$A:$A,MATCH($C5370,Кат!$I:$I,0)),INDEX(Торг!$A:$A,MATCH($C5370,Торг!$I:$I,0))),"")</f>
        <v>181743</v>
      </c>
      <c r="M5370" s="132">
        <f>IFERROR(IFERROR(INDEX(Кат!$B:$B,MATCH($C5370,Кат!$I:$I,0)),INDEX(Торг!$B:$B,MATCH($C5370,Торг!$I:$I,0))),"")</f>
        <v>3598</v>
      </c>
      <c r="N5370" s="132" t="str">
        <f t="shared" si="83"/>
        <v>SEVI 1101</v>
      </c>
      <c r="O5370" s="132" t="str">
        <f>IFERROR(IFERROR(INDEX(Кат!$B:$B,MATCH($N5370,Кат!$I:$I,0)),INDEX(Торг!$B:$B,MATCH($N5370,Торг!$I:$I,0))),"")</f>
        <v/>
      </c>
    </row>
    <row r="5371" spans="1:15" outlineLevel="2">
      <c r="A5371" t="s">
        <v>17939</v>
      </c>
      <c r="C5371" s="191">
        <v>1113</v>
      </c>
      <c r="E5371" t="s">
        <v>2635</v>
      </c>
      <c r="F5371" t="s">
        <v>2596</v>
      </c>
      <c r="G5371" t="s">
        <v>375</v>
      </c>
      <c r="H5371">
        <v>2250</v>
      </c>
      <c r="J5371" t="s">
        <v>22634</v>
      </c>
      <c r="K5371" s="132" t="str">
        <f>IFERROR(IFERROR(INDEX(Кат!$O:$O,MATCH($C5371,Кат!$I:$I,0)),INDEX(Торг!$L:$L,MATCH($C5371,Торг!$I:$I,0))),"")</f>
        <v>шпак</v>
      </c>
      <c r="L5371" s="132">
        <f>IFERROR(IFERROR(INDEX(Кат!$A:$A,MATCH($C5371,Кат!$I:$I,0)),INDEX(Торг!$A:$A,MATCH($C5371,Торг!$I:$I,0))),"")</f>
        <v>181862</v>
      </c>
      <c r="M5371" s="132">
        <f>IFERROR(IFERROR(INDEX(Кат!$B:$B,MATCH($C5371,Кат!$I:$I,0)),INDEX(Торг!$B:$B,MATCH($C5371,Торг!$I:$I,0))),"")</f>
        <v>3585</v>
      </c>
      <c r="N5371" s="132" t="str">
        <f t="shared" si="83"/>
        <v>SEVI 1113</v>
      </c>
      <c r="O5371" s="132" t="str">
        <f>IFERROR(IFERROR(INDEX(Кат!$B:$B,MATCH($N5371,Кат!$I:$I,0)),INDEX(Торг!$B:$B,MATCH($N5371,Торг!$I:$I,0))),"")</f>
        <v/>
      </c>
    </row>
    <row r="5372" spans="1:15" outlineLevel="2">
      <c r="A5372" t="s">
        <v>17940</v>
      </c>
      <c r="C5372" s="191">
        <v>1103</v>
      </c>
      <c r="E5372" t="s">
        <v>2636</v>
      </c>
      <c r="F5372" t="s">
        <v>2596</v>
      </c>
      <c r="G5372" t="s">
        <v>375</v>
      </c>
      <c r="H5372">
        <v>3300</v>
      </c>
      <c r="J5372" t="s">
        <v>22634</v>
      </c>
      <c r="K5372" s="132" t="str">
        <f>IFERROR(IFERROR(INDEX(Кат!$O:$O,MATCH($C5372,Кат!$I:$I,0)),INDEX(Торг!$L:$L,MATCH($C5372,Торг!$I:$I,0))),"")</f>
        <v>шпак</v>
      </c>
      <c r="L5372" s="132">
        <f>IFERROR(IFERROR(INDEX(Кат!$A:$A,MATCH($C5372,Кат!$I:$I,0)),INDEX(Торг!$A:$A,MATCH($C5372,Торг!$I:$I,0))),"")</f>
        <v>181864</v>
      </c>
      <c r="M5372" s="132">
        <f>IFERROR(IFERROR(INDEX(Кат!$B:$B,MATCH($C5372,Кат!$I:$I,0)),INDEX(Торг!$B:$B,MATCH($C5372,Торг!$I:$I,0))),"")</f>
        <v>14184</v>
      </c>
      <c r="N5372" s="132" t="str">
        <f t="shared" si="83"/>
        <v>SEVI 1103</v>
      </c>
      <c r="O5372" s="132" t="str">
        <f>IFERROR(IFERROR(INDEX(Кат!$B:$B,MATCH($N5372,Кат!$I:$I,0)),INDEX(Торг!$B:$B,MATCH($N5372,Торг!$I:$I,0))),"")</f>
        <v/>
      </c>
    </row>
    <row r="5373" spans="1:15" outlineLevel="2">
      <c r="A5373" t="s">
        <v>17941</v>
      </c>
      <c r="C5373" s="191" t="s">
        <v>26956</v>
      </c>
      <c r="E5373" t="s">
        <v>2637</v>
      </c>
      <c r="F5373" t="s">
        <v>2596</v>
      </c>
      <c r="G5373" t="s">
        <v>399</v>
      </c>
      <c r="H5373">
        <v>1570</v>
      </c>
      <c r="J5373" t="s">
        <v>22634</v>
      </c>
      <c r="K5373" s="132" t="str">
        <f>IFERROR(IFERROR(INDEX(Кат!$O:$O,MATCH($C5373,Кат!$I:$I,0)),INDEX(Торг!$L:$L,MATCH($C5373,Торг!$I:$I,0))),"")</f>
        <v>шпак</v>
      </c>
      <c r="L5373" s="132">
        <f>IFERROR(IFERROR(INDEX(Кат!$A:$A,MATCH($C5373,Кат!$I:$I,0)),INDEX(Торг!$A:$A,MATCH($C5373,Торг!$I:$I,0))),"")</f>
        <v>181746</v>
      </c>
      <c r="M5373" s="132">
        <f>IFERROR(IFERROR(INDEX(Кат!$B:$B,MATCH($C5373,Кат!$I:$I,0)),INDEX(Торг!$B:$B,MATCH($C5373,Торг!$I:$I,0))),"")</f>
        <v>17198</v>
      </c>
      <c r="N5373" s="132" t="str">
        <f t="shared" si="83"/>
        <v>SEVI 1102-VP</v>
      </c>
      <c r="O5373" s="132" t="str">
        <f>IFERROR(IFERROR(INDEX(Кат!$B:$B,MATCH($N5373,Кат!$I:$I,0)),INDEX(Торг!$B:$B,MATCH($N5373,Торг!$I:$I,0))),"")</f>
        <v/>
      </c>
    </row>
    <row r="5374" spans="1:15" outlineLevel="2">
      <c r="A5374" t="s">
        <v>17942</v>
      </c>
      <c r="C5374" s="191">
        <v>1102</v>
      </c>
      <c r="E5374" t="s">
        <v>2638</v>
      </c>
      <c r="F5374" t="s">
        <v>2596</v>
      </c>
      <c r="G5374" t="s">
        <v>399</v>
      </c>
      <c r="H5374">
        <v>1170</v>
      </c>
      <c r="J5374" t="s">
        <v>22634</v>
      </c>
      <c r="K5374" s="132" t="str">
        <f>IFERROR(IFERROR(INDEX(Кат!$O:$O,MATCH($C5374,Кат!$I:$I,0)),INDEX(Торг!$L:$L,MATCH($C5374,Торг!$I:$I,0))),"")</f>
        <v>шпак</v>
      </c>
      <c r="L5374" s="132">
        <f>IFERROR(IFERROR(INDEX(Кат!$A:$A,MATCH($C5374,Кат!$I:$I,0)),INDEX(Торг!$A:$A,MATCH($C5374,Торг!$I:$I,0))),"")</f>
        <v>181744</v>
      </c>
      <c r="M5374" s="132">
        <f>IFERROR(IFERROR(INDEX(Кат!$B:$B,MATCH($C5374,Кат!$I:$I,0)),INDEX(Торг!$B:$B,MATCH($C5374,Торг!$I:$I,0))),"")</f>
        <v>3600</v>
      </c>
      <c r="N5374" s="132" t="str">
        <f t="shared" si="83"/>
        <v>SEVI 1102</v>
      </c>
      <c r="O5374" s="132" t="str">
        <f>IFERROR(IFERROR(INDEX(Кат!$B:$B,MATCH($N5374,Кат!$I:$I,0)),INDEX(Торг!$B:$B,MATCH($N5374,Торг!$I:$I,0))),"")</f>
        <v/>
      </c>
    </row>
    <row r="5375" spans="1:15" outlineLevel="2">
      <c r="A5375" t="s">
        <v>17943</v>
      </c>
      <c r="C5375" s="191">
        <v>1115</v>
      </c>
      <c r="E5375" t="s">
        <v>2639</v>
      </c>
      <c r="F5375" t="s">
        <v>2596</v>
      </c>
      <c r="G5375" t="s">
        <v>375</v>
      </c>
      <c r="H5375">
        <v>2480</v>
      </c>
      <c r="J5375" t="s">
        <v>22634</v>
      </c>
      <c r="K5375" s="132" t="str">
        <f>IFERROR(IFERROR(INDEX(Кат!$O:$O,MATCH($C5375,Кат!$I:$I,0)),INDEX(Торг!$L:$L,MATCH($C5375,Торг!$I:$I,0))),"")</f>
        <v>шпак</v>
      </c>
      <c r="L5375" s="132">
        <f>IFERROR(IFERROR(INDEX(Кат!$A:$A,MATCH($C5375,Кат!$I:$I,0)),INDEX(Торг!$A:$A,MATCH($C5375,Торг!$I:$I,0))),"")</f>
        <v>181863</v>
      </c>
      <c r="M5375" s="132">
        <f>IFERROR(IFERROR(INDEX(Кат!$B:$B,MATCH($C5375,Кат!$I:$I,0)),INDEX(Торг!$B:$B,MATCH($C5375,Торг!$I:$I,0))),"")</f>
        <v>3588</v>
      </c>
      <c r="N5375" s="132" t="str">
        <f t="shared" si="83"/>
        <v>SEVI 1115</v>
      </c>
      <c r="O5375" s="132" t="str">
        <f>IFERROR(IFERROR(INDEX(Кат!$B:$B,MATCH($N5375,Кат!$I:$I,0)),INDEX(Торг!$B:$B,MATCH($N5375,Торг!$I:$I,0))),"")</f>
        <v/>
      </c>
    </row>
    <row r="5376" spans="1:15" outlineLevel="2">
      <c r="A5376" t="s">
        <v>17944</v>
      </c>
      <c r="C5376" s="191">
        <v>1117</v>
      </c>
      <c r="E5376" t="s">
        <v>2640</v>
      </c>
      <c r="F5376" t="s">
        <v>2596</v>
      </c>
      <c r="G5376" t="s">
        <v>399</v>
      </c>
      <c r="H5376">
        <v>490</v>
      </c>
      <c r="J5376" t="s">
        <v>22634</v>
      </c>
      <c r="K5376" s="132" t="str">
        <f>IFERROR(IFERROR(INDEX(Кат!$O:$O,MATCH($C5376,Кат!$I:$I,0)),INDEX(Торг!$L:$L,MATCH($C5376,Торг!$I:$I,0))),"")</f>
        <v>шпак</v>
      </c>
      <c r="L5376" s="132">
        <f>IFERROR(IFERROR(INDEX(Кат!$A:$A,MATCH($C5376,Кат!$I:$I,0)),INDEX(Торг!$A:$A,MATCH($C5376,Торг!$I:$I,0))),"")</f>
        <v>181736</v>
      </c>
      <c r="M5376" s="132">
        <f>IFERROR(IFERROR(INDEX(Кат!$B:$B,MATCH($C5376,Кат!$I:$I,0)),INDEX(Торг!$B:$B,MATCH($C5376,Торг!$I:$I,0))),"")</f>
        <v>3603</v>
      </c>
      <c r="N5376" s="132" t="str">
        <f t="shared" si="83"/>
        <v>SEVI 1117</v>
      </c>
      <c r="O5376" s="132" t="str">
        <f>IFERROR(IFERROR(INDEX(Кат!$B:$B,MATCH($N5376,Кат!$I:$I,0)),INDEX(Торг!$B:$B,MATCH($N5376,Торг!$I:$I,0))),"")</f>
        <v/>
      </c>
    </row>
    <row r="5377" spans="1:15" outlineLevel="2">
      <c r="A5377" t="s">
        <v>17945</v>
      </c>
      <c r="C5377" s="191" t="s">
        <v>26957</v>
      </c>
      <c r="E5377" t="s">
        <v>2641</v>
      </c>
      <c r="F5377" t="s">
        <v>2596</v>
      </c>
      <c r="G5377" t="s">
        <v>399</v>
      </c>
      <c r="H5377">
        <v>1430</v>
      </c>
      <c r="J5377" t="s">
        <v>22634</v>
      </c>
      <c r="K5377" s="132" t="str">
        <f>IFERROR(IFERROR(INDEX(Кат!$O:$O,MATCH($C5377,Кат!$I:$I,0)),INDEX(Торг!$L:$L,MATCH($C5377,Торг!$I:$I,0))),"")</f>
        <v>шпак</v>
      </c>
      <c r="L5377" s="132">
        <f>IFERROR(IFERROR(INDEX(Кат!$A:$A,MATCH($C5377,Кат!$I:$I,0)),INDEX(Торг!$A:$A,MATCH($C5377,Торг!$I:$I,0))),"")</f>
        <v>181762</v>
      </c>
      <c r="M5377" s="132">
        <f>IFERROR(IFERROR(INDEX(Кат!$B:$B,MATCH($C5377,Кат!$I:$I,0)),INDEX(Торг!$B:$B,MATCH($C5377,Торг!$I:$I,0))),"")</f>
        <v>3606</v>
      </c>
      <c r="N5377" s="132" t="str">
        <f t="shared" si="83"/>
        <v>SEVI 1119-VP</v>
      </c>
      <c r="O5377" s="132" t="str">
        <f>IFERROR(IFERROR(INDEX(Кат!$B:$B,MATCH($N5377,Кат!$I:$I,0)),INDEX(Торг!$B:$B,MATCH($N5377,Торг!$I:$I,0))),"")</f>
        <v/>
      </c>
    </row>
    <row r="5378" spans="1:15" outlineLevel="1">
      <c r="A5378" t="s">
        <v>17946</v>
      </c>
      <c r="C5378" s="191">
        <v>1119</v>
      </c>
      <c r="E5378" t="s">
        <v>2642</v>
      </c>
      <c r="F5378" t="s">
        <v>2596</v>
      </c>
      <c r="G5378" t="s">
        <v>399</v>
      </c>
      <c r="H5378">
        <v>830</v>
      </c>
      <c r="J5378" t="s">
        <v>22634</v>
      </c>
      <c r="K5378" s="132" t="str">
        <f>IFERROR(IFERROR(INDEX(Кат!$O:$O,MATCH($C5378,Кат!$I:$I,0)),INDEX(Торг!$L:$L,MATCH($C5378,Торг!$I:$I,0))),"")</f>
        <v>шпак</v>
      </c>
      <c r="L5378" s="132">
        <f>IFERROR(IFERROR(INDEX(Кат!$A:$A,MATCH($C5378,Кат!$I:$I,0)),INDEX(Торг!$A:$A,MATCH($C5378,Торг!$I:$I,0))),"")</f>
        <v>181751</v>
      </c>
      <c r="M5378" s="132">
        <f>IFERROR(IFERROR(INDEX(Кат!$B:$B,MATCH($C5378,Кат!$I:$I,0)),INDEX(Торг!$B:$B,MATCH($C5378,Торг!$I:$I,0))),"")</f>
        <v>19422</v>
      </c>
      <c r="N5378" s="132" t="str">
        <f t="shared" si="83"/>
        <v>SEVI 1119</v>
      </c>
      <c r="O5378" s="132" t="str">
        <f>IFERROR(IFERROR(INDEX(Кат!$B:$B,MATCH($N5378,Кат!$I:$I,0)),INDEX(Торг!$B:$B,MATCH($N5378,Торг!$I:$I,0))),"")</f>
        <v/>
      </c>
    </row>
    <row r="5379" spans="1:15" outlineLevel="2">
      <c r="A5379" t="s">
        <v>17947</v>
      </c>
      <c r="C5379" s="191">
        <v>1129</v>
      </c>
      <c r="E5379" t="s">
        <v>2643</v>
      </c>
      <c r="F5379" t="s">
        <v>2596</v>
      </c>
      <c r="G5379" t="s">
        <v>399</v>
      </c>
      <c r="H5379">
        <v>750</v>
      </c>
      <c r="J5379" t="s">
        <v>22634</v>
      </c>
      <c r="K5379" s="132" t="str">
        <f>IFERROR(IFERROR(INDEX(Кат!$O:$O,MATCH($C5379,Кат!$I:$I,0)),INDEX(Торг!$L:$L,MATCH($C5379,Торг!$I:$I,0))),"")</f>
        <v>шпак</v>
      </c>
      <c r="L5379" s="132">
        <f>IFERROR(IFERROR(INDEX(Кат!$A:$A,MATCH($C5379,Кат!$I:$I,0)),INDEX(Торг!$A:$A,MATCH($C5379,Торг!$I:$I,0))),"")</f>
        <v>181739</v>
      </c>
      <c r="M5379" s="132">
        <f>IFERROR(IFERROR(INDEX(Кат!$B:$B,MATCH($C5379,Кат!$I:$I,0)),INDEX(Торг!$B:$B,MATCH($C5379,Торг!$I:$I,0))),"")</f>
        <v>23869</v>
      </c>
      <c r="N5379" s="132" t="str">
        <f t="shared" si="83"/>
        <v>SEVI 1129</v>
      </c>
      <c r="O5379" s="132" t="str">
        <f>IFERROR(IFERROR(INDEX(Кат!$B:$B,MATCH($N5379,Кат!$I:$I,0)),INDEX(Торг!$B:$B,MATCH($N5379,Торг!$I:$I,0))),"")</f>
        <v/>
      </c>
    </row>
    <row r="5380" spans="1:15" outlineLevel="2">
      <c r="A5380" t="s">
        <v>17948</v>
      </c>
      <c r="C5380" s="191">
        <v>1127</v>
      </c>
      <c r="E5380" t="s">
        <v>2644</v>
      </c>
      <c r="F5380" t="s">
        <v>2596</v>
      </c>
      <c r="G5380" t="s">
        <v>399</v>
      </c>
      <c r="H5380">
        <v>540</v>
      </c>
      <c r="J5380" t="s">
        <v>22634</v>
      </c>
      <c r="K5380" s="132" t="str">
        <f>IFERROR(IFERROR(INDEX(Кат!$O:$O,MATCH($C5380,Кат!$I:$I,0)),INDEX(Торг!$L:$L,MATCH($C5380,Торг!$I:$I,0))),"")</f>
        <v>шпак</v>
      </c>
      <c r="L5380" s="132">
        <f>IFERROR(IFERROR(INDEX(Кат!$A:$A,MATCH($C5380,Кат!$I:$I,0)),INDEX(Торг!$A:$A,MATCH($C5380,Торг!$I:$I,0))),"")</f>
        <v>181741</v>
      </c>
      <c r="M5380" s="132">
        <f>IFERROR(IFERROR(INDEX(Кат!$B:$B,MATCH($C5380,Кат!$I:$I,0)),INDEX(Торг!$B:$B,MATCH($C5380,Торг!$I:$I,0))),"")</f>
        <v>23871</v>
      </c>
      <c r="N5380" s="132" t="str">
        <f t="shared" si="83"/>
        <v>SEVI 1127</v>
      </c>
      <c r="O5380" s="132" t="str">
        <f>IFERROR(IFERROR(INDEX(Кат!$B:$B,MATCH($N5380,Кат!$I:$I,0)),INDEX(Торг!$B:$B,MATCH($N5380,Торг!$I:$I,0))),"")</f>
        <v/>
      </c>
    </row>
    <row r="5381" spans="1:15" outlineLevel="2">
      <c r="A5381" t="s">
        <v>17949</v>
      </c>
      <c r="C5381" s="191" t="s">
        <v>26958</v>
      </c>
      <c r="E5381" t="s">
        <v>2645</v>
      </c>
      <c r="F5381" t="s">
        <v>2596</v>
      </c>
      <c r="G5381" t="s">
        <v>399</v>
      </c>
      <c r="H5381">
        <v>1560</v>
      </c>
      <c r="J5381" t="s">
        <v>22634</v>
      </c>
      <c r="K5381" s="132" t="str">
        <f>IFERROR(IFERROR(INDEX(Кат!$O:$O,MATCH($C5381,Кат!$I:$I,0)),INDEX(Торг!$L:$L,MATCH($C5381,Торг!$I:$I,0))),"")</f>
        <v>шпак</v>
      </c>
      <c r="L5381" s="132">
        <f>IFERROR(IFERROR(INDEX(Кат!$A:$A,MATCH($C5381,Кат!$I:$I,0)),INDEX(Торг!$A:$A,MATCH($C5381,Торг!$I:$I,0))),"")</f>
        <v>181747</v>
      </c>
      <c r="M5381" s="132">
        <f>IFERROR(IFERROR(INDEX(Кат!$B:$B,MATCH($C5381,Кат!$I:$I,0)),INDEX(Торг!$B:$B,MATCH($C5381,Торг!$I:$I,0))),"")</f>
        <v>17219</v>
      </c>
      <c r="N5381" s="132" t="str">
        <f t="shared" si="83"/>
        <v>SEVI 1130-VP</v>
      </c>
      <c r="O5381" s="132" t="str">
        <f>IFERROR(IFERROR(INDEX(Кат!$B:$B,MATCH($N5381,Кат!$I:$I,0)),INDEX(Торг!$B:$B,MATCH($N5381,Торг!$I:$I,0))),"")</f>
        <v/>
      </c>
    </row>
    <row r="5382" spans="1:15" outlineLevel="2">
      <c r="A5382" t="s">
        <v>17950</v>
      </c>
      <c r="C5382" s="191">
        <v>1130</v>
      </c>
      <c r="E5382" t="s">
        <v>2646</v>
      </c>
      <c r="F5382" t="s">
        <v>2596</v>
      </c>
      <c r="G5382" t="s">
        <v>399</v>
      </c>
      <c r="H5382">
        <v>850</v>
      </c>
      <c r="J5382" t="s">
        <v>22634</v>
      </c>
      <c r="K5382" s="132" t="str">
        <f>IFERROR(IFERROR(INDEX(Кат!$O:$O,MATCH($C5382,Кат!$I:$I,0)),INDEX(Торг!$L:$L,MATCH($C5382,Торг!$I:$I,0))),"")</f>
        <v>шпак</v>
      </c>
      <c r="L5382" s="132">
        <f>IFERROR(IFERROR(INDEX(Кат!$A:$A,MATCH($C5382,Кат!$I:$I,0)),INDEX(Торг!$A:$A,MATCH($C5382,Торг!$I:$I,0))),"")</f>
        <v>181740</v>
      </c>
      <c r="M5382" s="132">
        <f>IFERROR(IFERROR(INDEX(Кат!$B:$B,MATCH($C5382,Кат!$I:$I,0)),INDEX(Торг!$B:$B,MATCH($C5382,Торг!$I:$I,0))),"")</f>
        <v>23870</v>
      </c>
      <c r="N5382" s="132" t="str">
        <f t="shared" si="83"/>
        <v>SEVI 1130</v>
      </c>
      <c r="O5382" s="132" t="str">
        <f>IFERROR(IFERROR(INDEX(Кат!$B:$B,MATCH($N5382,Кат!$I:$I,0)),INDEX(Торг!$B:$B,MATCH($N5382,Торг!$I:$I,0))),"")</f>
        <v/>
      </c>
    </row>
    <row r="5383" spans="1:15" outlineLevel="2">
      <c r="A5383" t="s">
        <v>17951</v>
      </c>
      <c r="C5383" s="191">
        <v>1128</v>
      </c>
      <c r="E5383" t="s">
        <v>2647</v>
      </c>
      <c r="F5383" t="s">
        <v>2596</v>
      </c>
      <c r="G5383" t="s">
        <v>399</v>
      </c>
      <c r="H5383">
        <v>850</v>
      </c>
      <c r="J5383" t="s">
        <v>22634</v>
      </c>
      <c r="K5383" s="132" t="str">
        <f>IFERROR(IFERROR(INDEX(Кат!$O:$O,MATCH($C5383,Кат!$I:$I,0)),INDEX(Торг!$L:$L,MATCH($C5383,Торг!$I:$I,0))),"")</f>
        <v>шпак</v>
      </c>
      <c r="L5383" s="132">
        <f>IFERROR(IFERROR(INDEX(Кат!$A:$A,MATCH($C5383,Кат!$I:$I,0)),INDEX(Торг!$A:$A,MATCH($C5383,Торг!$I:$I,0))),"")</f>
        <v>181742</v>
      </c>
      <c r="M5383" s="132">
        <f>IFERROR(IFERROR(INDEX(Кат!$B:$B,MATCH($C5383,Кат!$I:$I,0)),INDEX(Торг!$B:$B,MATCH($C5383,Торг!$I:$I,0))),"")</f>
        <v>23872</v>
      </c>
      <c r="N5383" s="132" t="str">
        <f t="shared" si="83"/>
        <v>SEVI 1128</v>
      </c>
      <c r="O5383" s="132" t="str">
        <f>IFERROR(IFERROR(INDEX(Кат!$B:$B,MATCH($N5383,Кат!$I:$I,0)),INDEX(Торг!$B:$B,MATCH($N5383,Торг!$I:$I,0))),"")</f>
        <v/>
      </c>
    </row>
    <row r="5384" spans="1:15" outlineLevel="2">
      <c r="A5384" t="s">
        <v>17952</v>
      </c>
      <c r="C5384" s="191" t="s">
        <v>271</v>
      </c>
      <c r="E5384" t="s">
        <v>2648</v>
      </c>
      <c r="F5384" t="s">
        <v>2596</v>
      </c>
      <c r="G5384" t="s">
        <v>399</v>
      </c>
      <c r="H5384">
        <v>380</v>
      </c>
      <c r="J5384" t="s">
        <v>22634</v>
      </c>
      <c r="K5384" s="132" t="str">
        <f>IFERROR(IFERROR(INDEX(Кат!$O:$O,MATCH($C5384,Кат!$I:$I,0)),INDEX(Торг!$L:$L,MATCH($C5384,Торг!$I:$I,0))),"")</f>
        <v>шпак</v>
      </c>
      <c r="L5384" s="132">
        <f>IFERROR(IFERROR(INDEX(Кат!$A:$A,MATCH($C5384,Кат!$I:$I,0)),INDEX(Торг!$A:$A,MATCH($C5384,Торг!$I:$I,0))),"")</f>
        <v>181745</v>
      </c>
      <c r="M5384" s="132">
        <f>IFERROR(IFERROR(INDEX(Кат!$B:$B,MATCH($C5384,Кат!$I:$I,0)),INDEX(Торг!$B:$B,MATCH($C5384,Торг!$I:$I,0))),"")</f>
        <v>17261</v>
      </c>
      <c r="N5384" s="132" t="str">
        <f t="shared" ref="N5384:N5447" si="84">_xlfn.CONCAT(F5384," ",C5384)</f>
        <v>SEVI 1134-2820</v>
      </c>
      <c r="O5384" s="132" t="str">
        <f>IFERROR(IFERROR(INDEX(Кат!$B:$B,MATCH($N5384,Кат!$I:$I,0)),INDEX(Торг!$B:$B,MATCH($N5384,Торг!$I:$I,0))),"")</f>
        <v/>
      </c>
    </row>
    <row r="5385" spans="1:15" outlineLevel="2">
      <c r="A5385" t="s">
        <v>17953</v>
      </c>
      <c r="C5385" s="191" t="s">
        <v>286</v>
      </c>
      <c r="E5385" t="s">
        <v>2649</v>
      </c>
      <c r="F5385" t="s">
        <v>2596</v>
      </c>
      <c r="G5385" t="s">
        <v>375</v>
      </c>
      <c r="H5385">
        <v>1160</v>
      </c>
      <c r="J5385" t="s">
        <v>22634</v>
      </c>
      <c r="K5385" s="132" t="str">
        <f>IFERROR(IFERROR(INDEX(Кат!$O:$O,MATCH($C5385,Кат!$I:$I,0)),INDEX(Торг!$L:$L,MATCH($C5385,Торг!$I:$I,0))),"")</f>
        <v>шпак</v>
      </c>
      <c r="L5385" s="132">
        <f>IFERROR(IFERROR(INDEX(Кат!$A:$A,MATCH($C5385,Кат!$I:$I,0)),INDEX(Торг!$A:$A,MATCH($C5385,Торг!$I:$I,0))),"")</f>
        <v>181752</v>
      </c>
      <c r="M5385" s="132">
        <f>IFERROR(IFERROR(INDEX(Кат!$B:$B,MATCH($C5385,Кат!$I:$I,0)),INDEX(Торг!$B:$B,MATCH($C5385,Торг!$I:$I,0))),"")</f>
        <v>17392</v>
      </c>
      <c r="N5385" s="132" t="str">
        <f t="shared" si="84"/>
        <v>SEVI 1131-2820</v>
      </c>
      <c r="O5385" s="132" t="str">
        <f>IFERROR(IFERROR(INDEX(Кат!$B:$B,MATCH($N5385,Кат!$I:$I,0)),INDEX(Торг!$B:$B,MATCH($N5385,Торг!$I:$I,0))),"")</f>
        <v/>
      </c>
    </row>
    <row r="5386" spans="1:15" outlineLevel="2">
      <c r="A5386" t="s">
        <v>17954</v>
      </c>
      <c r="C5386" s="191" t="s">
        <v>2650</v>
      </c>
      <c r="E5386" t="s">
        <v>2651</v>
      </c>
      <c r="F5386" t="s">
        <v>2596</v>
      </c>
      <c r="G5386" t="s">
        <v>399</v>
      </c>
      <c r="H5386">
        <v>670</v>
      </c>
      <c r="J5386" t="s">
        <v>22634</v>
      </c>
      <c r="K5386" s="132" t="str">
        <f>IFERROR(IFERROR(INDEX(Кат!$O:$O,MATCH($C5386,Кат!$I:$I,0)),INDEX(Торг!$L:$L,MATCH($C5386,Торг!$I:$I,0))),"")</f>
        <v>шпак</v>
      </c>
      <c r="L5386" s="132">
        <f>IFERROR(IFERROR(INDEX(Кат!$A:$A,MATCH($C5386,Кат!$I:$I,0)),INDEX(Торг!$A:$A,MATCH($C5386,Торг!$I:$I,0))),"")</f>
        <v>181554</v>
      </c>
      <c r="M5386" s="132">
        <f>IFERROR(IFERROR(INDEX(Кат!$B:$B,MATCH($C5386,Кат!$I:$I,0)),INDEX(Торг!$B:$B,MATCH($C5386,Торг!$I:$I,0))),"")</f>
        <v>36648</v>
      </c>
      <c r="N5386" s="132" t="str">
        <f t="shared" si="84"/>
        <v>SEVI 1138-2820</v>
      </c>
      <c r="O5386" s="132" t="str">
        <f>IFERROR(IFERROR(INDEX(Кат!$B:$B,MATCH($N5386,Кат!$I:$I,0)),INDEX(Торг!$B:$B,MATCH($N5386,Торг!$I:$I,0))),"")</f>
        <v/>
      </c>
    </row>
    <row r="5387" spans="1:15" outlineLevel="2">
      <c r="A5387" t="s">
        <v>17955</v>
      </c>
      <c r="C5387" s="191" t="s">
        <v>287</v>
      </c>
      <c r="E5387" t="s">
        <v>2652</v>
      </c>
      <c r="F5387" t="s">
        <v>2596</v>
      </c>
      <c r="G5387" t="s">
        <v>399</v>
      </c>
      <c r="H5387">
        <v>1280</v>
      </c>
      <c r="J5387" t="s">
        <v>22634</v>
      </c>
      <c r="K5387" s="132" t="str">
        <f>IFERROR(IFERROR(INDEX(Кат!$O:$O,MATCH($C5387,Кат!$I:$I,0)),INDEX(Торг!$L:$L,MATCH($C5387,Торг!$I:$I,0))),"")</f>
        <v>шпак</v>
      </c>
      <c r="L5387" s="132">
        <f>IFERROR(IFERROR(INDEX(Кат!$A:$A,MATCH($C5387,Кат!$I:$I,0)),INDEX(Торг!$A:$A,MATCH($C5387,Торг!$I:$I,0))),"")</f>
        <v>181753</v>
      </c>
      <c r="M5387" s="132">
        <f>IFERROR(IFERROR(INDEX(Кат!$B:$B,MATCH($C5387,Кат!$I:$I,0)),INDEX(Торг!$B:$B,MATCH($C5387,Торг!$I:$I,0))),"")</f>
        <v>17393</v>
      </c>
      <c r="N5387" s="132" t="str">
        <f t="shared" si="84"/>
        <v>SEVI 1132-2820</v>
      </c>
      <c r="O5387" s="132" t="str">
        <f>IFERROR(IFERROR(INDEX(Кат!$B:$B,MATCH($N5387,Кат!$I:$I,0)),INDEX(Торг!$B:$B,MATCH($N5387,Торг!$I:$I,0))),"")</f>
        <v/>
      </c>
    </row>
    <row r="5388" spans="1:15" outlineLevel="2">
      <c r="A5388" t="s">
        <v>17956</v>
      </c>
      <c r="C5388" s="191" t="s">
        <v>288</v>
      </c>
      <c r="E5388" t="s">
        <v>2653</v>
      </c>
      <c r="F5388" t="s">
        <v>2596</v>
      </c>
      <c r="G5388" t="s">
        <v>399</v>
      </c>
      <c r="H5388">
        <v>1280</v>
      </c>
      <c r="J5388" t="s">
        <v>22634</v>
      </c>
      <c r="K5388" s="132" t="str">
        <f>IFERROR(IFERROR(INDEX(Кат!$O:$O,MATCH($C5388,Кат!$I:$I,0)),INDEX(Торг!$L:$L,MATCH($C5388,Торг!$I:$I,0))),"")</f>
        <v>шпак</v>
      </c>
      <c r="L5388" s="132">
        <f>IFERROR(IFERROR(INDEX(Кат!$A:$A,MATCH($C5388,Кат!$I:$I,0)),INDEX(Торг!$A:$A,MATCH($C5388,Торг!$I:$I,0))),"")</f>
        <v>181754</v>
      </c>
      <c r="M5388" s="132">
        <f>IFERROR(IFERROR(INDEX(Кат!$B:$B,MATCH($C5388,Кат!$I:$I,0)),INDEX(Торг!$B:$B,MATCH($C5388,Торг!$I:$I,0))),"")</f>
        <v>17394</v>
      </c>
      <c r="N5388" s="132" t="str">
        <f t="shared" si="84"/>
        <v>SEVI 1133-2820</v>
      </c>
      <c r="O5388" s="132" t="str">
        <f>IFERROR(IFERROR(INDEX(Кат!$B:$B,MATCH($N5388,Кат!$I:$I,0)),INDEX(Торг!$B:$B,MATCH($N5388,Торг!$I:$I,0))),"")</f>
        <v/>
      </c>
    </row>
    <row r="5389" spans="1:15">
      <c r="A5389" t="s">
        <v>17957</v>
      </c>
      <c r="C5389" s="191" t="s">
        <v>342</v>
      </c>
      <c r="E5389" t="s">
        <v>2654</v>
      </c>
      <c r="F5389" t="s">
        <v>2596</v>
      </c>
      <c r="G5389" t="s">
        <v>399</v>
      </c>
      <c r="H5389">
        <v>630</v>
      </c>
      <c r="J5389" t="s">
        <v>22634</v>
      </c>
      <c r="K5389" s="132" t="str">
        <f>IFERROR(IFERROR(INDEX(Кат!$O:$O,MATCH($C5389,Кат!$I:$I,0)),INDEX(Торг!$L:$L,MATCH($C5389,Торг!$I:$I,0))),"")</f>
        <v>шпак</v>
      </c>
      <c r="L5389" s="132">
        <f>IFERROR(IFERROR(INDEX(Кат!$A:$A,MATCH($C5389,Кат!$I:$I,0)),INDEX(Торг!$A:$A,MATCH($C5389,Торг!$I:$I,0))),"")</f>
        <v>181737</v>
      </c>
      <c r="M5389" s="132">
        <f>IFERROR(IFERROR(INDEX(Кат!$B:$B,MATCH($C5389,Кат!$I:$I,0)),INDEX(Торг!$B:$B,MATCH($C5389,Торг!$I:$I,0))),"")</f>
        <v>23875</v>
      </c>
      <c r="N5389" s="132" t="str">
        <f t="shared" si="84"/>
        <v>SEVI 1141-7499</v>
      </c>
      <c r="O5389" s="132" t="str">
        <f>IFERROR(IFERROR(INDEX(Кат!$B:$B,MATCH($N5389,Кат!$I:$I,0)),INDEX(Торг!$B:$B,MATCH($N5389,Торг!$I:$I,0))),"")</f>
        <v/>
      </c>
    </row>
    <row r="5390" spans="1:15" outlineLevel="1">
      <c r="A5390" t="s">
        <v>17958</v>
      </c>
      <c r="C5390" s="191" t="s">
        <v>2655</v>
      </c>
      <c r="E5390" t="s">
        <v>2656</v>
      </c>
      <c r="F5390" t="s">
        <v>2596</v>
      </c>
      <c r="G5390" t="s">
        <v>399</v>
      </c>
      <c r="H5390">
        <v>1280</v>
      </c>
      <c r="J5390" t="s">
        <v>22634</v>
      </c>
      <c r="K5390" s="132" t="str">
        <f>IFERROR(IFERROR(INDEX(Кат!$O:$O,MATCH($C5390,Кат!$I:$I,0)),INDEX(Торг!$L:$L,MATCH($C5390,Торг!$I:$I,0))),"")</f>
        <v>шпак</v>
      </c>
      <c r="L5390" s="132">
        <f>IFERROR(IFERROR(INDEX(Кат!$A:$A,MATCH($C5390,Кат!$I:$I,0)),INDEX(Торг!$A:$A,MATCH($C5390,Торг!$I:$I,0))),"")</f>
        <v>181555</v>
      </c>
      <c r="M5390" s="132">
        <f>IFERROR(IFERROR(INDEX(Кат!$B:$B,MATCH($C5390,Кат!$I:$I,0)),INDEX(Торг!$B:$B,MATCH($C5390,Торг!$I:$I,0))),"")</f>
        <v>36647</v>
      </c>
      <c r="N5390" s="132" t="str">
        <f t="shared" si="84"/>
        <v>SEVI 1140-6729</v>
      </c>
      <c r="O5390" s="132" t="str">
        <f>IFERROR(IFERROR(INDEX(Кат!$B:$B,MATCH($N5390,Кат!$I:$I,0)),INDEX(Торг!$B:$B,MATCH($N5390,Торг!$I:$I,0))),"")</f>
        <v/>
      </c>
    </row>
    <row r="5391" spans="1:15" outlineLevel="1">
      <c r="A5391" t="s">
        <v>17959</v>
      </c>
      <c r="C5391" s="191" t="s">
        <v>27249</v>
      </c>
      <c r="E5391" t="s">
        <v>2657</v>
      </c>
      <c r="F5391" t="s">
        <v>2596</v>
      </c>
      <c r="G5391" t="s">
        <v>399</v>
      </c>
      <c r="H5391">
        <v>990</v>
      </c>
      <c r="J5391" t="s">
        <v>22634</v>
      </c>
      <c r="K5391" s="132" t="str">
        <f>IFERROR(IFERROR(INDEX(Кат!$O:$O,MATCH($C5391,Кат!$I:$I,0)),INDEX(Торг!$L:$L,MATCH($C5391,Торг!$I:$I,0))),"")</f>
        <v>шпак</v>
      </c>
      <c r="L5391" s="132">
        <f>IFERROR(IFERROR(INDEX(Кат!$A:$A,MATCH($C5391,Кат!$I:$I,0)),INDEX(Торг!$A:$A,MATCH($C5391,Торг!$I:$I,0))),"")</f>
        <v>195050</v>
      </c>
      <c r="M5391" s="132">
        <f>IFERROR(IFERROR(INDEX(Кат!$B:$B,MATCH($C5391,Кат!$I:$I,0)),INDEX(Торг!$B:$B,MATCH($C5391,Торг!$I:$I,0))),"")</f>
        <v>17221</v>
      </c>
      <c r="N5391" s="132" t="str">
        <f t="shared" si="84"/>
        <v>SEVI 1124-VP</v>
      </c>
      <c r="O5391" s="132" t="str">
        <f>IFERROR(IFERROR(INDEX(Кат!$B:$B,MATCH($N5391,Кат!$I:$I,0)),INDEX(Торг!$B:$B,MATCH($N5391,Торг!$I:$I,0))),"")</f>
        <v/>
      </c>
    </row>
    <row r="5392" spans="1:15" outlineLevel="1">
      <c r="A5392" t="s">
        <v>17960</v>
      </c>
      <c r="C5392" s="191">
        <v>1124</v>
      </c>
      <c r="E5392" t="s">
        <v>2658</v>
      </c>
      <c r="F5392" t="s">
        <v>2596</v>
      </c>
      <c r="G5392" t="s">
        <v>399</v>
      </c>
      <c r="H5392">
        <v>390</v>
      </c>
      <c r="J5392" t="s">
        <v>22634</v>
      </c>
      <c r="K5392" s="132" t="str">
        <f>IFERROR(IFERROR(INDEX(Кат!$O:$O,MATCH($C5392,Кат!$I:$I,0)),INDEX(Торг!$L:$L,MATCH($C5392,Торг!$I:$I,0))),"")</f>
        <v>шпак</v>
      </c>
      <c r="L5392" s="132">
        <f>IFERROR(IFERROR(INDEX(Кат!$A:$A,MATCH($C5392,Кат!$I:$I,0)),INDEX(Торг!$A:$A,MATCH($C5392,Торг!$I:$I,0))),"")</f>
        <v>195053</v>
      </c>
      <c r="M5392" s="132">
        <f>IFERROR(IFERROR(INDEX(Кат!$B:$B,MATCH($C5392,Кат!$I:$I,0)),INDEX(Торг!$B:$B,MATCH($C5392,Торг!$I:$I,0))),"")</f>
        <v>17212</v>
      </c>
      <c r="N5392" s="132" t="str">
        <f t="shared" si="84"/>
        <v>SEVI 1124</v>
      </c>
      <c r="O5392" s="132" t="str">
        <f>IFERROR(IFERROR(INDEX(Кат!$B:$B,MATCH($N5392,Кат!$I:$I,0)),INDEX(Торг!$B:$B,MATCH($N5392,Торг!$I:$I,0))),"")</f>
        <v/>
      </c>
    </row>
    <row r="5393" spans="1:15" outlineLevel="1">
      <c r="A5393" t="s">
        <v>25486</v>
      </c>
      <c r="C5393" s="191" t="s">
        <v>25487</v>
      </c>
      <c r="E5393" t="s">
        <v>25488</v>
      </c>
      <c r="F5393" t="s">
        <v>2596</v>
      </c>
      <c r="G5393" t="s">
        <v>399</v>
      </c>
      <c r="H5393">
        <v>800</v>
      </c>
      <c r="J5393" t="s">
        <v>22634</v>
      </c>
      <c r="K5393" s="132" t="str">
        <f>IFERROR(IFERROR(INDEX(Кат!$O:$O,MATCH($C5393,Кат!$I:$I,0)),INDEX(Торг!$L:$L,MATCH($C5393,Торг!$I:$I,0))),"")</f>
        <v>шпак</v>
      </c>
      <c r="L5393" s="132">
        <f>IFERROR(IFERROR(INDEX(Кат!$A:$A,MATCH($C5393,Кат!$I:$I,0)),INDEX(Торг!$A:$A,MATCH($C5393,Торг!$I:$I,0))),"")</f>
        <v>194974</v>
      </c>
      <c r="M5393" s="132">
        <f>IFERROR(IFERROR(INDEX(Кат!$B:$B,MATCH($C5393,Кат!$I:$I,0)),INDEX(Торг!$B:$B,MATCH($C5393,Торг!$I:$I,0))),"")</f>
        <v>48166</v>
      </c>
      <c r="N5393" s="132" t="str">
        <f t="shared" si="84"/>
        <v>SEVI 1120-2840</v>
      </c>
      <c r="O5393" s="132" t="str">
        <f>IFERROR(IFERROR(INDEX(Кат!$B:$B,MATCH($N5393,Кат!$I:$I,0)),INDEX(Торг!$B:$B,MATCH($N5393,Торг!$I:$I,0))),"")</f>
        <v/>
      </c>
    </row>
    <row r="5394" spans="1:15" outlineLevel="1">
      <c r="A5394" t="s">
        <v>17961</v>
      </c>
      <c r="C5394" s="191" t="s">
        <v>338</v>
      </c>
      <c r="E5394" t="s">
        <v>2659</v>
      </c>
      <c r="F5394" t="s">
        <v>2596</v>
      </c>
      <c r="G5394" t="s">
        <v>399</v>
      </c>
      <c r="H5394">
        <v>710</v>
      </c>
      <c r="J5394" t="s">
        <v>22634</v>
      </c>
      <c r="K5394" s="132" t="str">
        <f>IFERROR(IFERROR(INDEX(Кат!$O:$O,MATCH($C5394,Кат!$I:$I,0)),INDEX(Торг!$L:$L,MATCH($C5394,Торг!$I:$I,0))),"")</f>
        <v>шпак</v>
      </c>
      <c r="L5394" s="132">
        <f>IFERROR(IFERROR(INDEX(Кат!$A:$A,MATCH($C5394,Кат!$I:$I,0)),INDEX(Торг!$A:$A,MATCH($C5394,Торг!$I:$I,0))),"")</f>
        <v>195052</v>
      </c>
      <c r="M5394" s="132">
        <f>IFERROR(IFERROR(INDEX(Кат!$B:$B,MATCH($C5394,Кат!$I:$I,0)),INDEX(Торг!$B:$B,MATCH($C5394,Торг!$I:$I,0))),"")</f>
        <v>23866</v>
      </c>
      <c r="N5394" s="132" t="str">
        <f t="shared" si="84"/>
        <v>SEVI 1122-2840</v>
      </c>
      <c r="O5394" s="132" t="str">
        <f>IFERROR(IFERROR(INDEX(Кат!$B:$B,MATCH($N5394,Кат!$I:$I,0)),INDEX(Торг!$B:$B,MATCH($N5394,Торг!$I:$I,0))),"")</f>
        <v/>
      </c>
    </row>
    <row r="5395" spans="1:15">
      <c r="A5395" t="s">
        <v>17962</v>
      </c>
      <c r="C5395" s="191" t="s">
        <v>341</v>
      </c>
      <c r="E5395" t="s">
        <v>2660</v>
      </c>
      <c r="F5395" t="s">
        <v>2596</v>
      </c>
      <c r="G5395" t="s">
        <v>399</v>
      </c>
      <c r="H5395">
        <v>260</v>
      </c>
      <c r="J5395" t="s">
        <v>22634</v>
      </c>
      <c r="K5395" s="132" t="str">
        <f>IFERROR(IFERROR(INDEX(Кат!$O:$O,MATCH($C5395,Кат!$I:$I,0)),INDEX(Торг!$L:$L,MATCH($C5395,Торг!$I:$I,0))),"")</f>
        <v>шпак</v>
      </c>
      <c r="L5395" s="132">
        <f>IFERROR(IFERROR(INDEX(Кат!$A:$A,MATCH($C5395,Кат!$I:$I,0)),INDEX(Торг!$A:$A,MATCH($C5395,Торг!$I:$I,0))),"")</f>
        <v>195051</v>
      </c>
      <c r="M5395" s="132">
        <f>IFERROR(IFERROR(INDEX(Кат!$B:$B,MATCH($C5395,Кат!$I:$I,0)),INDEX(Торг!$B:$B,MATCH($C5395,Торг!$I:$I,0))),"")</f>
        <v>23874</v>
      </c>
      <c r="N5395" s="132" t="str">
        <f t="shared" si="84"/>
        <v>SEVI 1123-2840</v>
      </c>
      <c r="O5395" s="132" t="str">
        <f>IFERROR(IFERROR(INDEX(Кат!$B:$B,MATCH($N5395,Кат!$I:$I,0)),INDEX(Торг!$B:$B,MATCH($N5395,Торг!$I:$I,0))),"")</f>
        <v/>
      </c>
    </row>
    <row r="5396" spans="1:15" outlineLevel="1">
      <c r="A5396" t="s">
        <v>24214</v>
      </c>
      <c r="C5396" s="191"/>
      <c r="E5396" t="s">
        <v>23622</v>
      </c>
      <c r="J5396" t="s">
        <v>22634</v>
      </c>
      <c r="K5396" s="132" t="str">
        <f>IFERROR(IFERROR(INDEX(Кат!$O:$O,MATCH($C5396,Кат!$I:$I,0)),INDEX(Торг!$L:$L,MATCH($C5396,Торг!$I:$I,0))),"")</f>
        <v/>
      </c>
      <c r="L5396" s="132" t="str">
        <f>IFERROR(IFERROR(INDEX(Кат!$A:$A,MATCH($C5396,Кат!$I:$I,0)),INDEX(Торг!$A:$A,MATCH($C5396,Торг!$I:$I,0))),"")</f>
        <v/>
      </c>
      <c r="M5396" s="132" t="str">
        <f>IFERROR(IFERROR(INDEX(Кат!$B:$B,MATCH($C5396,Кат!$I:$I,0)),INDEX(Торг!$B:$B,MATCH($C5396,Торг!$I:$I,0))),"")</f>
        <v/>
      </c>
      <c r="N5396" s="132" t="str">
        <f t="shared" si="84"/>
        <v xml:space="preserve"> </v>
      </c>
      <c r="O5396" s="132" t="str">
        <f>IFERROR(IFERROR(INDEX(Кат!$B:$B,MATCH($N5396,Кат!$I:$I,0)),INDEX(Торг!$B:$B,MATCH($N5396,Торг!$I:$I,0))),"")</f>
        <v/>
      </c>
    </row>
    <row r="5397" spans="1:15" outlineLevel="2">
      <c r="A5397" t="s">
        <v>17963</v>
      </c>
      <c r="C5397" s="191">
        <v>5103</v>
      </c>
      <c r="E5397" t="s">
        <v>2661</v>
      </c>
      <c r="F5397" t="s">
        <v>2596</v>
      </c>
      <c r="G5397" t="s">
        <v>399</v>
      </c>
      <c r="H5397">
        <v>710</v>
      </c>
      <c r="J5397" t="s">
        <v>22634</v>
      </c>
      <c r="K5397" s="132" t="str">
        <f>IFERROR(IFERROR(INDEX(Кат!$O:$O,MATCH($C5397,Кат!$I:$I,0)),INDEX(Торг!$L:$L,MATCH($C5397,Торг!$I:$I,0))),"")</f>
        <v>шпак</v>
      </c>
      <c r="L5397" s="132">
        <f>IFERROR(IFERROR(INDEX(Кат!$A:$A,MATCH($C5397,Кат!$I:$I,0)),INDEX(Торг!$A:$A,MATCH($C5397,Торг!$I:$I,0))),"")</f>
        <v>181618</v>
      </c>
      <c r="M5397" s="132">
        <f>IFERROR(IFERROR(INDEX(Кат!$B:$B,MATCH($C5397,Кат!$I:$I,0)),INDEX(Торг!$B:$B,MATCH($C5397,Торг!$I:$I,0))),"")</f>
        <v>17177</v>
      </c>
      <c r="N5397" s="132" t="str">
        <f t="shared" si="84"/>
        <v>SEVI 5103</v>
      </c>
      <c r="O5397" s="132" t="str">
        <f>IFERROR(IFERROR(INDEX(Кат!$B:$B,MATCH($N5397,Кат!$I:$I,0)),INDEX(Торг!$B:$B,MATCH($N5397,Торг!$I:$I,0))),"")</f>
        <v/>
      </c>
    </row>
    <row r="5398" spans="1:15" outlineLevel="2">
      <c r="A5398" t="s">
        <v>17964</v>
      </c>
      <c r="C5398" s="191">
        <v>5104</v>
      </c>
      <c r="E5398" t="s">
        <v>2662</v>
      </c>
      <c r="F5398" t="s">
        <v>2596</v>
      </c>
      <c r="G5398" t="s">
        <v>399</v>
      </c>
      <c r="H5398">
        <v>990</v>
      </c>
      <c r="J5398" t="s">
        <v>22634</v>
      </c>
      <c r="K5398" s="132" t="str">
        <f>IFERROR(IFERROR(INDEX(Кат!$O:$O,MATCH($C5398,Кат!$I:$I,0)),INDEX(Торг!$L:$L,MATCH($C5398,Торг!$I:$I,0))),"")</f>
        <v>шпак</v>
      </c>
      <c r="L5398" s="132">
        <f>IFERROR(IFERROR(INDEX(Кат!$A:$A,MATCH($C5398,Кат!$I:$I,0)),INDEX(Торг!$A:$A,MATCH($C5398,Торг!$I:$I,0))),"")</f>
        <v>181619</v>
      </c>
      <c r="M5398" s="132">
        <f>IFERROR(IFERROR(INDEX(Кат!$B:$B,MATCH($C5398,Кат!$I:$I,0)),INDEX(Торг!$B:$B,MATCH($C5398,Торг!$I:$I,0))),"")</f>
        <v>17195</v>
      </c>
      <c r="N5398" s="132" t="str">
        <f t="shared" si="84"/>
        <v>SEVI 5104</v>
      </c>
      <c r="O5398" s="132" t="str">
        <f>IFERROR(IFERROR(INDEX(Кат!$B:$B,MATCH($N5398,Кат!$I:$I,0)),INDEX(Торг!$B:$B,MATCH($N5398,Торг!$I:$I,0))),"")</f>
        <v/>
      </c>
    </row>
    <row r="5399" spans="1:15" outlineLevel="2">
      <c r="A5399" t="s">
        <v>25100</v>
      </c>
      <c r="C5399" s="191" t="s">
        <v>25101</v>
      </c>
      <c r="E5399" t="s">
        <v>25102</v>
      </c>
      <c r="F5399" t="s">
        <v>2596</v>
      </c>
      <c r="G5399" t="s">
        <v>399</v>
      </c>
      <c r="H5399">
        <v>1050</v>
      </c>
      <c r="J5399" t="s">
        <v>22634</v>
      </c>
      <c r="K5399" s="132" t="str">
        <f>IFERROR(IFERROR(INDEX(Кат!$O:$O,MATCH($C5399,Кат!$I:$I,0)),INDEX(Торг!$L:$L,MATCH($C5399,Торг!$I:$I,0))),"")</f>
        <v>шпак</v>
      </c>
      <c r="L5399" s="132">
        <f>IFERROR(IFERROR(INDEX(Кат!$A:$A,MATCH($C5399,Кат!$I:$I,0)),INDEX(Торг!$A:$A,MATCH($C5399,Торг!$I:$I,0))),"")</f>
        <v>226365</v>
      </c>
      <c r="M5399" s="132">
        <f>IFERROR(IFERROR(INDEX(Кат!$B:$B,MATCH($C5399,Кат!$I:$I,0)),INDEX(Торг!$B:$B,MATCH($C5399,Торг!$I:$I,0))),"")</f>
        <v>48182</v>
      </c>
      <c r="N5399" s="132" t="str">
        <f t="shared" si="84"/>
        <v>SEVI 5111-5641</v>
      </c>
      <c r="O5399" s="132" t="str">
        <f>IFERROR(IFERROR(INDEX(Кат!$B:$B,MATCH($N5399,Кат!$I:$I,0)),INDEX(Торг!$B:$B,MATCH($N5399,Торг!$I:$I,0))),"")</f>
        <v/>
      </c>
    </row>
    <row r="5400" spans="1:15" outlineLevel="2">
      <c r="A5400" t="s">
        <v>17965</v>
      </c>
      <c r="C5400" s="191">
        <v>5101</v>
      </c>
      <c r="E5400" t="s">
        <v>2663</v>
      </c>
      <c r="F5400" t="s">
        <v>2596</v>
      </c>
      <c r="G5400" t="s">
        <v>399</v>
      </c>
      <c r="H5400">
        <v>550</v>
      </c>
      <c r="J5400" t="s">
        <v>22634</v>
      </c>
      <c r="K5400" s="132" t="str">
        <f>IFERROR(IFERROR(INDEX(Кат!$O:$O,MATCH($C5400,Кат!$I:$I,0)),INDEX(Торг!$L:$L,MATCH($C5400,Торг!$I:$I,0))),"")</f>
        <v>шпак</v>
      </c>
      <c r="L5400" s="132">
        <f>IFERROR(IFERROR(INDEX(Кат!$A:$A,MATCH($C5400,Кат!$I:$I,0)),INDEX(Торг!$A:$A,MATCH($C5400,Торг!$I:$I,0))),"")</f>
        <v>181632</v>
      </c>
      <c r="M5400" s="132">
        <f>IFERROR(IFERROR(INDEX(Кат!$B:$B,MATCH($C5400,Кат!$I:$I,0)),INDEX(Торг!$B:$B,MATCH($C5400,Торг!$I:$I,0))),"")</f>
        <v>17178</v>
      </c>
      <c r="N5400" s="132" t="str">
        <f t="shared" si="84"/>
        <v>SEVI 5101</v>
      </c>
      <c r="O5400" s="132" t="str">
        <f>IFERROR(IFERROR(INDEX(Кат!$B:$B,MATCH($N5400,Кат!$I:$I,0)),INDEX(Торг!$B:$B,MATCH($N5400,Торг!$I:$I,0))),"")</f>
        <v/>
      </c>
    </row>
    <row r="5401" spans="1:15" outlineLevel="2">
      <c r="A5401" t="s">
        <v>17966</v>
      </c>
      <c r="C5401" s="191">
        <v>5105</v>
      </c>
      <c r="E5401" t="s">
        <v>2664</v>
      </c>
      <c r="F5401" t="s">
        <v>2596</v>
      </c>
      <c r="G5401" t="s">
        <v>399</v>
      </c>
      <c r="H5401">
        <v>610</v>
      </c>
      <c r="J5401" t="s">
        <v>22634</v>
      </c>
      <c r="K5401" s="132" t="str">
        <f>IFERROR(IFERROR(INDEX(Кат!$O:$O,MATCH($C5401,Кат!$I:$I,0)),INDEX(Торг!$L:$L,MATCH($C5401,Торг!$I:$I,0))),"")</f>
        <v>шпак</v>
      </c>
      <c r="L5401" s="132">
        <f>IFERROR(IFERROR(INDEX(Кат!$A:$A,MATCH($C5401,Кат!$I:$I,0)),INDEX(Торг!$A:$A,MATCH($C5401,Торг!$I:$I,0))),"")</f>
        <v>181631</v>
      </c>
      <c r="M5401" s="132">
        <f>IFERROR(IFERROR(INDEX(Кат!$B:$B,MATCH($C5401,Кат!$I:$I,0)),INDEX(Торг!$B:$B,MATCH($C5401,Торг!$I:$I,0))),"")</f>
        <v>17196</v>
      </c>
      <c r="N5401" s="132" t="str">
        <f t="shared" si="84"/>
        <v>SEVI 5105</v>
      </c>
      <c r="O5401" s="132" t="str">
        <f>IFERROR(IFERROR(INDEX(Кат!$B:$B,MATCH($N5401,Кат!$I:$I,0)),INDEX(Торг!$B:$B,MATCH($N5401,Торг!$I:$I,0))),"")</f>
        <v/>
      </c>
    </row>
    <row r="5402" spans="1:15" outlineLevel="2">
      <c r="A5402" t="s">
        <v>17967</v>
      </c>
      <c r="C5402" s="191">
        <v>5102</v>
      </c>
      <c r="E5402" t="s">
        <v>2665</v>
      </c>
      <c r="F5402" t="s">
        <v>2596</v>
      </c>
      <c r="G5402" t="s">
        <v>399</v>
      </c>
      <c r="H5402">
        <v>980</v>
      </c>
      <c r="J5402" t="s">
        <v>22634</v>
      </c>
      <c r="K5402" s="132" t="str">
        <f>IFERROR(IFERROR(INDEX(Кат!$O:$O,MATCH($C5402,Кат!$I:$I,0)),INDEX(Торг!$L:$L,MATCH($C5402,Торг!$I:$I,0))),"")</f>
        <v>шпак</v>
      </c>
      <c r="L5402" s="132">
        <f>IFERROR(IFERROR(INDEX(Кат!$A:$A,MATCH($C5402,Кат!$I:$I,0)),INDEX(Торг!$A:$A,MATCH($C5402,Торг!$I:$I,0))),"")</f>
        <v>181635</v>
      </c>
      <c r="M5402" s="132">
        <f>IFERROR(IFERROR(INDEX(Кат!$B:$B,MATCH($C5402,Кат!$I:$I,0)),INDEX(Торг!$B:$B,MATCH($C5402,Торг!$I:$I,0))),"")</f>
        <v>17179</v>
      </c>
      <c r="N5402" s="132" t="str">
        <f t="shared" si="84"/>
        <v>SEVI 5102</v>
      </c>
      <c r="O5402" s="132" t="str">
        <f>IFERROR(IFERROR(INDEX(Кат!$B:$B,MATCH($N5402,Кат!$I:$I,0)),INDEX(Торг!$B:$B,MATCH($N5402,Торг!$I:$I,0))),"")</f>
        <v/>
      </c>
    </row>
    <row r="5403" spans="1:15" outlineLevel="2">
      <c r="A5403" t="s">
        <v>17968</v>
      </c>
      <c r="C5403" s="191">
        <v>5106</v>
      </c>
      <c r="E5403" t="s">
        <v>2666</v>
      </c>
      <c r="F5403" t="s">
        <v>2596</v>
      </c>
      <c r="G5403" t="s">
        <v>399</v>
      </c>
      <c r="H5403">
        <v>570</v>
      </c>
      <c r="J5403" t="s">
        <v>22634</v>
      </c>
      <c r="K5403" s="132" t="str">
        <f>IFERROR(IFERROR(INDEX(Кат!$O:$O,MATCH($C5403,Кат!$I:$I,0)),INDEX(Торг!$L:$L,MATCH($C5403,Торг!$I:$I,0))),"")</f>
        <v>шпак</v>
      </c>
      <c r="L5403" s="132">
        <f>IFERROR(IFERROR(INDEX(Кат!$A:$A,MATCH($C5403,Кат!$I:$I,0)),INDEX(Торг!$A:$A,MATCH($C5403,Торг!$I:$I,0))),"")</f>
        <v>181643</v>
      </c>
      <c r="M5403" s="132">
        <f>IFERROR(IFERROR(INDEX(Кат!$B:$B,MATCH($C5403,Кат!$I:$I,0)),INDEX(Торг!$B:$B,MATCH($C5403,Торг!$I:$I,0))),"")</f>
        <v>17197</v>
      </c>
      <c r="N5403" s="132" t="str">
        <f t="shared" si="84"/>
        <v>SEVI 5106</v>
      </c>
      <c r="O5403" s="132" t="str">
        <f>IFERROR(IFERROR(INDEX(Кат!$B:$B,MATCH($N5403,Кат!$I:$I,0)),INDEX(Торг!$B:$B,MATCH($N5403,Торг!$I:$I,0))),"")</f>
        <v/>
      </c>
    </row>
    <row r="5404" spans="1:15" outlineLevel="2">
      <c r="A5404" t="s">
        <v>17969</v>
      </c>
      <c r="C5404" s="191">
        <v>5116</v>
      </c>
      <c r="E5404" t="s">
        <v>2667</v>
      </c>
      <c r="F5404" t="s">
        <v>2596</v>
      </c>
      <c r="G5404" t="s">
        <v>399</v>
      </c>
      <c r="H5404">
        <v>590</v>
      </c>
      <c r="J5404" t="s">
        <v>22634</v>
      </c>
      <c r="K5404" s="132" t="str">
        <f>IFERROR(IFERROR(INDEX(Кат!$O:$O,MATCH($C5404,Кат!$I:$I,0)),INDEX(Торг!$L:$L,MATCH($C5404,Торг!$I:$I,0))),"")</f>
        <v>шпак</v>
      </c>
      <c r="L5404" s="132">
        <f>IFERROR(IFERROR(INDEX(Кат!$A:$A,MATCH($C5404,Кат!$I:$I,0)),INDEX(Торг!$A:$A,MATCH($C5404,Торг!$I:$I,0))),"")</f>
        <v>181696</v>
      </c>
      <c r="M5404" s="132">
        <f>IFERROR(IFERROR(INDEX(Кат!$B:$B,MATCH($C5404,Кат!$I:$I,0)),INDEX(Торг!$B:$B,MATCH($C5404,Торг!$I:$I,0))),"")</f>
        <v>17229</v>
      </c>
      <c r="N5404" s="132" t="str">
        <f t="shared" si="84"/>
        <v>SEVI 5116</v>
      </c>
      <c r="O5404" s="132" t="str">
        <f>IFERROR(IFERROR(INDEX(Кат!$B:$B,MATCH($N5404,Кат!$I:$I,0)),INDEX(Торг!$B:$B,MATCH($N5404,Торг!$I:$I,0))),"")</f>
        <v/>
      </c>
    </row>
    <row r="5405" spans="1:15" outlineLevel="2">
      <c r="A5405" t="s">
        <v>17970</v>
      </c>
      <c r="C5405" s="191">
        <v>5117</v>
      </c>
      <c r="E5405" t="s">
        <v>14084</v>
      </c>
      <c r="F5405" t="s">
        <v>2596</v>
      </c>
      <c r="G5405" t="s">
        <v>399</v>
      </c>
      <c r="H5405">
        <v>490</v>
      </c>
      <c r="J5405" t="s">
        <v>22634</v>
      </c>
      <c r="K5405" s="132" t="str">
        <f>IFERROR(IFERROR(INDEX(Кат!$O:$O,MATCH($C5405,Кат!$I:$I,0)),INDEX(Торг!$L:$L,MATCH($C5405,Торг!$I:$I,0))),"")</f>
        <v>шпак</v>
      </c>
      <c r="L5405" s="132">
        <f>IFERROR(IFERROR(INDEX(Кат!$A:$A,MATCH($C5405,Кат!$I:$I,0)),INDEX(Торг!$A:$A,MATCH($C5405,Торг!$I:$I,0))),"")</f>
        <v>181697</v>
      </c>
      <c r="M5405" s="132">
        <f>IFERROR(IFERROR(INDEX(Кат!$B:$B,MATCH($C5405,Кат!$I:$I,0)),INDEX(Торг!$B:$B,MATCH($C5405,Торг!$I:$I,0))),"")</f>
        <v>17228</v>
      </c>
      <c r="N5405" s="132" t="str">
        <f t="shared" si="84"/>
        <v>SEVI 5117</v>
      </c>
      <c r="O5405" s="132" t="str">
        <f>IFERROR(IFERROR(INDEX(Кат!$B:$B,MATCH($N5405,Кат!$I:$I,0)),INDEX(Торг!$B:$B,MATCH($N5405,Торг!$I:$I,0))),"")</f>
        <v/>
      </c>
    </row>
    <row r="5406" spans="1:15" outlineLevel="2">
      <c r="A5406" t="s">
        <v>17971</v>
      </c>
      <c r="C5406" s="191">
        <v>5107</v>
      </c>
      <c r="E5406" t="s">
        <v>2668</v>
      </c>
      <c r="F5406" t="s">
        <v>2596</v>
      </c>
      <c r="G5406" t="s">
        <v>399</v>
      </c>
      <c r="H5406">
        <v>400</v>
      </c>
      <c r="J5406" t="s">
        <v>22634</v>
      </c>
      <c r="K5406" s="132" t="str">
        <f>IFERROR(IFERROR(INDEX(Кат!$O:$O,MATCH($C5406,Кат!$I:$I,0)),INDEX(Торг!$L:$L,MATCH($C5406,Торг!$I:$I,0))),"")</f>
        <v>шпак</v>
      </c>
      <c r="L5406" s="132">
        <f>IFERROR(IFERROR(INDEX(Кат!$A:$A,MATCH($C5406,Кат!$I:$I,0)),INDEX(Торг!$A:$A,MATCH($C5406,Торг!$I:$I,0))),"")</f>
        <v>194592</v>
      </c>
      <c r="M5406" s="132">
        <f>IFERROR(IFERROR(INDEX(Кат!$B:$B,MATCH($C5406,Кат!$I:$I,0)),INDEX(Торг!$B:$B,MATCH($C5406,Торг!$I:$I,0))),"")</f>
        <v>17199</v>
      </c>
      <c r="N5406" s="132" t="str">
        <f t="shared" si="84"/>
        <v>SEVI 5107</v>
      </c>
      <c r="O5406" s="132" t="str">
        <f>IFERROR(IFERROR(INDEX(Кат!$B:$B,MATCH($N5406,Кат!$I:$I,0)),INDEX(Торг!$B:$B,MATCH($N5406,Торг!$I:$I,0))),"")</f>
        <v/>
      </c>
    </row>
    <row r="5407" spans="1:15" outlineLevel="2">
      <c r="A5407" t="s">
        <v>17972</v>
      </c>
      <c r="C5407" s="191">
        <v>5108</v>
      </c>
      <c r="E5407" t="s">
        <v>2669</v>
      </c>
      <c r="F5407" t="s">
        <v>2596</v>
      </c>
      <c r="G5407" t="s">
        <v>399</v>
      </c>
      <c r="H5407">
        <v>430</v>
      </c>
      <c r="J5407" t="s">
        <v>22634</v>
      </c>
      <c r="K5407" s="132" t="str">
        <f>IFERROR(IFERROR(INDEX(Кат!$O:$O,MATCH($C5407,Кат!$I:$I,0)),INDEX(Торг!$L:$L,MATCH($C5407,Торг!$I:$I,0))),"")</f>
        <v>шпак</v>
      </c>
      <c r="L5407" s="132">
        <f>IFERROR(IFERROR(INDEX(Кат!$A:$A,MATCH($C5407,Кат!$I:$I,0)),INDEX(Торг!$A:$A,MATCH($C5407,Торг!$I:$I,0))),"")</f>
        <v>194602</v>
      </c>
      <c r="M5407" s="132">
        <f>IFERROR(IFERROR(INDEX(Кат!$B:$B,MATCH($C5407,Кат!$I:$I,0)),INDEX(Торг!$B:$B,MATCH($C5407,Торг!$I:$I,0))),"")</f>
        <v>17200</v>
      </c>
      <c r="N5407" s="132" t="str">
        <f t="shared" si="84"/>
        <v>SEVI 5108</v>
      </c>
      <c r="O5407" s="132" t="str">
        <f>IFERROR(IFERROR(INDEX(Кат!$B:$B,MATCH($N5407,Кат!$I:$I,0)),INDEX(Торг!$B:$B,MATCH($N5407,Торг!$I:$I,0))),"")</f>
        <v/>
      </c>
    </row>
    <row r="5408" spans="1:15" outlineLevel="2">
      <c r="A5408" t="s">
        <v>17973</v>
      </c>
      <c r="C5408" s="191">
        <v>5112</v>
      </c>
      <c r="E5408" t="s">
        <v>14085</v>
      </c>
      <c r="F5408" t="s">
        <v>2596</v>
      </c>
      <c r="G5408" t="s">
        <v>375</v>
      </c>
      <c r="H5408">
        <v>410</v>
      </c>
      <c r="J5408" t="s">
        <v>22634</v>
      </c>
      <c r="K5408" s="132" t="str">
        <f>IFERROR(IFERROR(INDEX(Кат!$O:$O,MATCH($C5408,Кат!$I:$I,0)),INDEX(Торг!$L:$L,MATCH($C5408,Торг!$I:$I,0))),"")</f>
        <v>шпак</v>
      </c>
      <c r="L5408" s="132">
        <f>IFERROR(IFERROR(INDEX(Кат!$A:$A,MATCH($C5408,Кат!$I:$I,0)),INDEX(Торг!$A:$A,MATCH($C5408,Торг!$I:$I,0))),"")</f>
        <v>194860</v>
      </c>
      <c r="M5408" s="132">
        <f>IFERROR(IFERROR(INDEX(Кат!$B:$B,MATCH($C5408,Кат!$I:$I,0)),INDEX(Торг!$B:$B,MATCH($C5408,Торг!$I:$I,0))),"")</f>
        <v>17165</v>
      </c>
      <c r="N5408" s="132" t="str">
        <f t="shared" si="84"/>
        <v>SEVI 5112</v>
      </c>
      <c r="O5408" s="132" t="str">
        <f>IFERROR(IFERROR(INDEX(Кат!$B:$B,MATCH($N5408,Кат!$I:$I,0)),INDEX(Торг!$B:$B,MATCH($N5408,Торг!$I:$I,0))),"")</f>
        <v/>
      </c>
    </row>
    <row r="5409" spans="1:15" outlineLevel="2">
      <c r="A5409" t="s">
        <v>17974</v>
      </c>
      <c r="C5409" s="191">
        <v>5113</v>
      </c>
      <c r="E5409" t="s">
        <v>2670</v>
      </c>
      <c r="F5409" t="s">
        <v>2596</v>
      </c>
      <c r="G5409" t="s">
        <v>399</v>
      </c>
      <c r="H5409">
        <v>330</v>
      </c>
      <c r="J5409" t="s">
        <v>22634</v>
      </c>
      <c r="K5409" s="132" t="str">
        <f>IFERROR(IFERROR(INDEX(Кат!$O:$O,MATCH($C5409,Кат!$I:$I,0)),INDEX(Торг!$L:$L,MATCH($C5409,Торг!$I:$I,0))),"")</f>
        <v>шпак</v>
      </c>
      <c r="L5409" s="132">
        <f>IFERROR(IFERROR(INDEX(Кат!$A:$A,MATCH($C5409,Кат!$I:$I,0)),INDEX(Торг!$A:$A,MATCH($C5409,Торг!$I:$I,0))),"")</f>
        <v>194861</v>
      </c>
      <c r="M5409" s="132">
        <f>IFERROR(IFERROR(INDEX(Кат!$B:$B,MATCH($C5409,Кат!$I:$I,0)),INDEX(Торг!$B:$B,MATCH($C5409,Торг!$I:$I,0))),"")</f>
        <v>17230</v>
      </c>
      <c r="N5409" s="132" t="str">
        <f t="shared" si="84"/>
        <v>SEVI 5113</v>
      </c>
      <c r="O5409" s="132" t="str">
        <f>IFERROR(IFERROR(INDEX(Кат!$B:$B,MATCH($N5409,Кат!$I:$I,0)),INDEX(Торг!$B:$B,MATCH($N5409,Торг!$I:$I,0))),"")</f>
        <v/>
      </c>
    </row>
    <row r="5410" spans="1:15" outlineLevel="2">
      <c r="A5410" t="s">
        <v>17975</v>
      </c>
      <c r="C5410" s="191">
        <v>5109</v>
      </c>
      <c r="E5410" t="s">
        <v>2671</v>
      </c>
      <c r="F5410" t="s">
        <v>2596</v>
      </c>
      <c r="G5410" t="s">
        <v>399</v>
      </c>
      <c r="H5410">
        <v>660</v>
      </c>
      <c r="J5410" t="s">
        <v>22634</v>
      </c>
      <c r="K5410" s="132" t="str">
        <f>IFERROR(IFERROR(INDEX(Кат!$O:$O,MATCH($C5410,Кат!$I:$I,0)),INDEX(Торг!$L:$L,MATCH($C5410,Торг!$I:$I,0))),"")</f>
        <v>шпак</v>
      </c>
      <c r="L5410" s="132">
        <f>IFERROR(IFERROR(INDEX(Кат!$A:$A,MATCH($C5410,Кат!$I:$I,0)),INDEX(Торг!$A:$A,MATCH($C5410,Торг!$I:$I,0))),"")</f>
        <v>226368</v>
      </c>
      <c r="M5410" s="132">
        <f>IFERROR(IFERROR(INDEX(Кат!$B:$B,MATCH($C5410,Кат!$I:$I,0)),INDEX(Торг!$B:$B,MATCH($C5410,Торг!$I:$I,0))),"")</f>
        <v>17205</v>
      </c>
      <c r="N5410" s="132" t="str">
        <f t="shared" si="84"/>
        <v>SEVI 5109</v>
      </c>
      <c r="O5410" s="132" t="str">
        <f>IFERROR(IFERROR(INDEX(Кат!$B:$B,MATCH($N5410,Кат!$I:$I,0)),INDEX(Торг!$B:$B,MATCH($N5410,Торг!$I:$I,0))),"")</f>
        <v/>
      </c>
    </row>
    <row r="5411" spans="1:15" outlineLevel="2">
      <c r="A5411" t="s">
        <v>24215</v>
      </c>
      <c r="C5411" s="191"/>
      <c r="E5411" t="s">
        <v>24216</v>
      </c>
      <c r="J5411" t="s">
        <v>22634</v>
      </c>
      <c r="K5411" s="132" t="str">
        <f>IFERROR(IFERROR(INDEX(Кат!$O:$O,MATCH($C5411,Кат!$I:$I,0)),INDEX(Торг!$L:$L,MATCH($C5411,Торг!$I:$I,0))),"")</f>
        <v/>
      </c>
      <c r="L5411" s="132" t="str">
        <f>IFERROR(IFERROR(INDEX(Кат!$A:$A,MATCH($C5411,Кат!$I:$I,0)),INDEX(Торг!$A:$A,MATCH($C5411,Торг!$I:$I,0))),"")</f>
        <v/>
      </c>
      <c r="M5411" s="132" t="str">
        <f>IFERROR(IFERROR(INDEX(Кат!$B:$B,MATCH($C5411,Кат!$I:$I,0)),INDEX(Торг!$B:$B,MATCH($C5411,Торг!$I:$I,0))),"")</f>
        <v/>
      </c>
      <c r="N5411" s="132" t="str">
        <f t="shared" si="84"/>
        <v xml:space="preserve"> </v>
      </c>
      <c r="O5411" s="132" t="str">
        <f>IFERROR(IFERROR(INDEX(Кат!$B:$B,MATCH($N5411,Кат!$I:$I,0)),INDEX(Торг!$B:$B,MATCH($N5411,Торг!$I:$I,0))),"")</f>
        <v/>
      </c>
    </row>
    <row r="5412" spans="1:15" outlineLevel="2">
      <c r="A5412" t="s">
        <v>17976</v>
      </c>
      <c r="C5412" s="191">
        <v>3102</v>
      </c>
      <c r="E5412" t="s">
        <v>2672</v>
      </c>
      <c r="F5412" t="s">
        <v>2596</v>
      </c>
      <c r="G5412" t="s">
        <v>399</v>
      </c>
      <c r="H5412">
        <v>1010</v>
      </c>
      <c r="J5412" t="s">
        <v>22634</v>
      </c>
      <c r="K5412" s="132" t="str">
        <f>IFERROR(IFERROR(INDEX(Кат!$O:$O,MATCH($C5412,Кат!$I:$I,0)),INDEX(Торг!$L:$L,MATCH($C5412,Торг!$I:$I,0))),"")</f>
        <v>шпак</v>
      </c>
      <c r="L5412" s="132">
        <f>IFERROR(IFERROR(INDEX(Кат!$A:$A,MATCH($C5412,Кат!$I:$I,0)),INDEX(Торг!$A:$A,MATCH($C5412,Торг!$I:$I,0))),"")</f>
        <v>181684</v>
      </c>
      <c r="M5412" s="132">
        <f>IFERROR(IFERROR(INDEX(Кат!$B:$B,MATCH($C5412,Кат!$I:$I,0)),INDEX(Торг!$B:$B,MATCH($C5412,Торг!$I:$I,0))),"")</f>
        <v>17384</v>
      </c>
      <c r="N5412" s="132" t="str">
        <f t="shared" si="84"/>
        <v>SEVI 3102</v>
      </c>
      <c r="O5412" s="132" t="str">
        <f>IFERROR(IFERROR(INDEX(Кат!$B:$B,MATCH($N5412,Кат!$I:$I,0)),INDEX(Торг!$B:$B,MATCH($N5412,Торг!$I:$I,0))),"")</f>
        <v/>
      </c>
    </row>
    <row r="5413" spans="1:15" outlineLevel="2">
      <c r="A5413" t="s">
        <v>24217</v>
      </c>
      <c r="C5413" s="191"/>
      <c r="E5413" t="s">
        <v>23624</v>
      </c>
      <c r="J5413" t="s">
        <v>22634</v>
      </c>
      <c r="K5413" s="132" t="str">
        <f>IFERROR(IFERROR(INDEX(Кат!$O:$O,MATCH($C5413,Кат!$I:$I,0)),INDEX(Торг!$L:$L,MATCH($C5413,Торг!$I:$I,0))),"")</f>
        <v/>
      </c>
      <c r="L5413" s="132" t="str">
        <f>IFERROR(IFERROR(INDEX(Кат!$A:$A,MATCH($C5413,Кат!$I:$I,0)),INDEX(Торг!$A:$A,MATCH($C5413,Торг!$I:$I,0))),"")</f>
        <v/>
      </c>
      <c r="M5413" s="132" t="str">
        <f>IFERROR(IFERROR(INDEX(Кат!$B:$B,MATCH($C5413,Кат!$I:$I,0)),INDEX(Торг!$B:$B,MATCH($C5413,Торг!$I:$I,0))),"")</f>
        <v/>
      </c>
      <c r="N5413" s="132" t="str">
        <f t="shared" si="84"/>
        <v xml:space="preserve"> </v>
      </c>
      <c r="O5413" s="132" t="str">
        <f>IFERROR(IFERROR(INDEX(Кат!$B:$B,MATCH($N5413,Кат!$I:$I,0)),INDEX(Торг!$B:$B,MATCH($N5413,Торг!$I:$I,0))),"")</f>
        <v/>
      </c>
    </row>
    <row r="5414" spans="1:15" outlineLevel="2">
      <c r="A5414" t="s">
        <v>17977</v>
      </c>
      <c r="C5414" s="191" t="s">
        <v>346</v>
      </c>
      <c r="E5414" t="s">
        <v>7239</v>
      </c>
      <c r="F5414" t="s">
        <v>2596</v>
      </c>
      <c r="G5414" t="s">
        <v>375</v>
      </c>
      <c r="H5414">
        <v>350</v>
      </c>
      <c r="J5414" t="s">
        <v>22634</v>
      </c>
      <c r="K5414" s="132" t="str">
        <f>IFERROR(IFERROR(INDEX(Кат!$O:$O,MATCH($C5414,Кат!$I:$I,0)),INDEX(Торг!$L:$L,MATCH($C5414,Торг!$I:$I,0))),"")</f>
        <v>шпак</v>
      </c>
      <c r="L5414" s="132">
        <f>IFERROR(IFERROR(INDEX(Кат!$A:$A,MATCH($C5414,Кат!$I:$I,0)),INDEX(Торг!$A:$A,MATCH($C5414,Торг!$I:$I,0))),"")</f>
        <v>224902</v>
      </c>
      <c r="M5414" s="132">
        <f>IFERROR(IFERROR(INDEX(Кат!$B:$B,MATCH($C5414,Кат!$I:$I,0)),INDEX(Торг!$B:$B,MATCH($C5414,Торг!$I:$I,0))),"")</f>
        <v>23894</v>
      </c>
      <c r="N5414" s="132" t="str">
        <f t="shared" si="84"/>
        <v>SEVI 6137-8419</v>
      </c>
      <c r="O5414" s="132" t="str">
        <f>IFERROR(IFERROR(INDEX(Кат!$B:$B,MATCH($N5414,Кат!$I:$I,0)),INDEX(Торг!$B:$B,MATCH($N5414,Торг!$I:$I,0))),"")</f>
        <v/>
      </c>
    </row>
    <row r="5415" spans="1:15" outlineLevel="2">
      <c r="A5415" t="s">
        <v>17978</v>
      </c>
      <c r="C5415" s="191" t="s">
        <v>14279</v>
      </c>
      <c r="E5415" t="s">
        <v>14280</v>
      </c>
      <c r="F5415" t="s">
        <v>2596</v>
      </c>
      <c r="G5415" t="s">
        <v>375</v>
      </c>
      <c r="H5415">
        <v>880</v>
      </c>
      <c r="J5415" t="s">
        <v>22634</v>
      </c>
      <c r="K5415" s="132" t="str">
        <f>IFERROR(IFERROR(INDEX(Кат!$O:$O,MATCH($C5415,Кат!$I:$I,0)),INDEX(Торг!$L:$L,MATCH($C5415,Торг!$I:$I,0))),"")</f>
        <v>шпак</v>
      </c>
      <c r="L5415" s="132">
        <f>IFERROR(IFERROR(INDEX(Кат!$A:$A,MATCH($C5415,Кат!$I:$I,0)),INDEX(Торг!$A:$A,MATCH($C5415,Торг!$I:$I,0))),"")</f>
        <v>138933</v>
      </c>
      <c r="M5415" s="132">
        <f>IFERROR(IFERROR(INDEX(Кат!$B:$B,MATCH($C5415,Кат!$I:$I,0)),INDEX(Торг!$B:$B,MATCH($C5415,Торг!$I:$I,0))),"")</f>
        <v>36652</v>
      </c>
      <c r="N5415" s="132" t="str">
        <f t="shared" si="84"/>
        <v>SEVI 1516-6754</v>
      </c>
      <c r="O5415" s="132" t="str">
        <f>IFERROR(IFERROR(INDEX(Кат!$B:$B,MATCH($N5415,Кат!$I:$I,0)),INDEX(Торг!$B:$B,MATCH($N5415,Торг!$I:$I,0))),"")</f>
        <v/>
      </c>
    </row>
    <row r="5416" spans="1:15" outlineLevel="2">
      <c r="A5416" t="s">
        <v>17979</v>
      </c>
      <c r="C5416" s="191" t="s">
        <v>344</v>
      </c>
      <c r="E5416" t="s">
        <v>2673</v>
      </c>
      <c r="F5416" t="s">
        <v>2596</v>
      </c>
      <c r="G5416" t="s">
        <v>399</v>
      </c>
      <c r="H5416">
        <v>320</v>
      </c>
      <c r="J5416" t="s">
        <v>22634</v>
      </c>
      <c r="K5416" s="132" t="str">
        <f>IFERROR(IFERROR(INDEX(Кат!$O:$O,MATCH($C5416,Кат!$I:$I,0)),INDEX(Торг!$L:$L,MATCH($C5416,Торг!$I:$I,0))),"")</f>
        <v>шпак</v>
      </c>
      <c r="L5416" s="132">
        <f>IFERROR(IFERROR(INDEX(Кат!$A:$A,MATCH($C5416,Кат!$I:$I,0)),INDEX(Торг!$A:$A,MATCH($C5416,Торг!$I:$I,0))),"")</f>
        <v>224901</v>
      </c>
      <c r="M5416" s="132">
        <f>IFERROR(IFERROR(INDEX(Кат!$B:$B,MATCH($C5416,Кат!$I:$I,0)),INDEX(Торг!$B:$B,MATCH($C5416,Торг!$I:$I,0))),"")</f>
        <v>23888</v>
      </c>
      <c r="N5416" s="132" t="str">
        <f t="shared" si="84"/>
        <v>SEVI 6138-8412</v>
      </c>
      <c r="O5416" s="132" t="str">
        <f>IFERROR(IFERROR(INDEX(Кат!$B:$B,MATCH($N5416,Кат!$I:$I,0)),INDEX(Торг!$B:$B,MATCH($N5416,Торг!$I:$I,0))),"")</f>
        <v/>
      </c>
    </row>
    <row r="5417" spans="1:15" outlineLevel="2">
      <c r="A5417" t="s">
        <v>17980</v>
      </c>
      <c r="C5417" s="191" t="s">
        <v>2674</v>
      </c>
      <c r="E5417" t="s">
        <v>2675</v>
      </c>
      <c r="F5417" t="s">
        <v>2596</v>
      </c>
      <c r="G5417" t="s">
        <v>399</v>
      </c>
      <c r="H5417">
        <v>320</v>
      </c>
      <c r="J5417" t="s">
        <v>22634</v>
      </c>
      <c r="K5417" s="132" t="str">
        <f>IFERROR(IFERROR(INDEX(Кат!$O:$O,MATCH($C5417,Кат!$I:$I,0)),INDEX(Торг!$L:$L,MATCH($C5417,Торг!$I:$I,0))),"")</f>
        <v>шпак</v>
      </c>
      <c r="L5417" s="132">
        <f>IFERROR(IFERROR(INDEX(Кат!$A:$A,MATCH($C5417,Кат!$I:$I,0)),INDEX(Торг!$A:$A,MATCH($C5417,Торг!$I:$I,0))),"")</f>
        <v>224904</v>
      </c>
      <c r="M5417" s="132">
        <f>IFERROR(IFERROR(INDEX(Кат!$B:$B,MATCH($C5417,Кат!$I:$I,0)),INDEX(Торг!$B:$B,MATCH($C5417,Торг!$I:$I,0))),"")</f>
        <v>23890</v>
      </c>
      <c r="N5417" s="132" t="str">
        <f t="shared" si="84"/>
        <v>SEVI 6136-6618</v>
      </c>
      <c r="O5417" s="132" t="str">
        <f>IFERROR(IFERROR(INDEX(Кат!$B:$B,MATCH($N5417,Кат!$I:$I,0)),INDEX(Торг!$B:$B,MATCH($N5417,Торг!$I:$I,0))),"")</f>
        <v/>
      </c>
    </row>
    <row r="5418" spans="1:15" outlineLevel="2">
      <c r="A5418" t="s">
        <v>17981</v>
      </c>
      <c r="C5418" s="191" t="s">
        <v>14281</v>
      </c>
      <c r="E5418" t="s">
        <v>14282</v>
      </c>
      <c r="F5418" t="s">
        <v>2596</v>
      </c>
      <c r="G5418" t="s">
        <v>375</v>
      </c>
      <c r="H5418">
        <v>790</v>
      </c>
      <c r="J5418" t="s">
        <v>22634</v>
      </c>
      <c r="K5418" s="132" t="str">
        <f>IFERROR(IFERROR(INDEX(Кат!$O:$O,MATCH($C5418,Кат!$I:$I,0)),INDEX(Торг!$L:$L,MATCH($C5418,Торг!$I:$I,0))),"")</f>
        <v>шпак</v>
      </c>
      <c r="L5418" s="132">
        <f>IFERROR(IFERROR(INDEX(Кат!$A:$A,MATCH($C5418,Кат!$I:$I,0)),INDEX(Торг!$A:$A,MATCH($C5418,Торг!$I:$I,0))),"")</f>
        <v>138934</v>
      </c>
      <c r="M5418" s="132">
        <f>IFERROR(IFERROR(INDEX(Кат!$B:$B,MATCH($C5418,Кат!$I:$I,0)),INDEX(Торг!$B:$B,MATCH($C5418,Торг!$I:$I,0))),"")</f>
        <v>36651</v>
      </c>
      <c r="N5418" s="132" t="str">
        <f t="shared" si="84"/>
        <v>SEVI 1515-6728</v>
      </c>
      <c r="O5418" s="132" t="str">
        <f>IFERROR(IFERROR(INDEX(Кат!$B:$B,MATCH($N5418,Кат!$I:$I,0)),INDEX(Торг!$B:$B,MATCH($N5418,Торг!$I:$I,0))),"")</f>
        <v/>
      </c>
    </row>
    <row r="5419" spans="1:15" outlineLevel="2">
      <c r="A5419" t="s">
        <v>17982</v>
      </c>
      <c r="C5419" s="191" t="s">
        <v>345</v>
      </c>
      <c r="E5419" t="s">
        <v>2676</v>
      </c>
      <c r="F5419" t="s">
        <v>2596</v>
      </c>
      <c r="G5419" t="s">
        <v>399</v>
      </c>
      <c r="H5419">
        <v>290</v>
      </c>
      <c r="J5419" t="s">
        <v>22634</v>
      </c>
      <c r="K5419" s="132" t="str">
        <f>IFERROR(IFERROR(INDEX(Кат!$O:$O,MATCH($C5419,Кат!$I:$I,0)),INDEX(Торг!$L:$L,MATCH($C5419,Торг!$I:$I,0))),"")</f>
        <v>шпак</v>
      </c>
      <c r="L5419" s="132">
        <f>IFERROR(IFERROR(INDEX(Кат!$A:$A,MATCH($C5419,Кат!$I:$I,0)),INDEX(Торг!$A:$A,MATCH($C5419,Торг!$I:$I,0))),"")</f>
        <v>224903</v>
      </c>
      <c r="M5419" s="132">
        <f>IFERROR(IFERROR(INDEX(Кат!$B:$B,MATCH($C5419,Кат!$I:$I,0)),INDEX(Торг!$B:$B,MATCH($C5419,Торг!$I:$I,0))),"")</f>
        <v>23889</v>
      </c>
      <c r="N5419" s="132" t="str">
        <f t="shared" si="84"/>
        <v>SEVI 6139-6619</v>
      </c>
      <c r="O5419" s="132" t="str">
        <f>IFERROR(IFERROR(INDEX(Кат!$B:$B,MATCH($N5419,Кат!$I:$I,0)),INDEX(Торг!$B:$B,MATCH($N5419,Торг!$I:$I,0))),"")</f>
        <v/>
      </c>
    </row>
    <row r="5420" spans="1:15" outlineLevel="2">
      <c r="A5420" t="s">
        <v>17983</v>
      </c>
      <c r="C5420" s="191" t="s">
        <v>334</v>
      </c>
      <c r="E5420" t="s">
        <v>2677</v>
      </c>
      <c r="F5420" t="s">
        <v>2596</v>
      </c>
      <c r="G5420" t="s">
        <v>375</v>
      </c>
      <c r="H5420">
        <v>400</v>
      </c>
      <c r="J5420" t="s">
        <v>22634</v>
      </c>
      <c r="K5420" s="132" t="str">
        <f>IFERROR(IFERROR(INDEX(Кат!$O:$O,MATCH($C5420,Кат!$I:$I,0)),INDEX(Торг!$L:$L,MATCH($C5420,Торг!$I:$I,0))),"")</f>
        <v>шпак</v>
      </c>
      <c r="L5420" s="132">
        <f>IFERROR(IFERROR(INDEX(Кат!$A:$A,MATCH($C5420,Кат!$I:$I,0)),INDEX(Торг!$A:$A,MATCH($C5420,Торг!$I:$I,0))),"")</f>
        <v>138884</v>
      </c>
      <c r="M5420" s="132">
        <f>IFERROR(IFERROR(INDEX(Кат!$B:$B,MATCH($C5420,Кат!$I:$I,0)),INDEX(Торг!$B:$B,MATCH($C5420,Торг!$I:$I,0))),"")</f>
        <v>23862</v>
      </c>
      <c r="N5420" s="132" t="str">
        <f t="shared" si="84"/>
        <v>SEVI 1507-2622</v>
      </c>
      <c r="O5420" s="132" t="str">
        <f>IFERROR(IFERROR(INDEX(Кат!$B:$B,MATCH($N5420,Кат!$I:$I,0)),INDEX(Торг!$B:$B,MATCH($N5420,Торг!$I:$I,0))),"")</f>
        <v/>
      </c>
    </row>
    <row r="5421" spans="1:15" outlineLevel="2">
      <c r="A5421" t="s">
        <v>17984</v>
      </c>
      <c r="C5421" s="191" t="s">
        <v>325</v>
      </c>
      <c r="E5421" t="s">
        <v>2678</v>
      </c>
      <c r="F5421" t="s">
        <v>2596</v>
      </c>
      <c r="G5421" t="s">
        <v>375</v>
      </c>
      <c r="H5421">
        <v>330</v>
      </c>
      <c r="J5421" t="s">
        <v>22634</v>
      </c>
      <c r="K5421" s="132" t="str">
        <f>IFERROR(IFERROR(INDEX(Кат!$O:$O,MATCH($C5421,Кат!$I:$I,0)),INDEX(Торг!$L:$L,MATCH($C5421,Торг!$I:$I,0))),"")</f>
        <v>шпак</v>
      </c>
      <c r="L5421" s="132">
        <f>IFERROR(IFERROR(INDEX(Кат!$A:$A,MATCH($C5421,Кат!$I:$I,0)),INDEX(Торг!$A:$A,MATCH($C5421,Торг!$I:$I,0))),"")</f>
        <v>138880</v>
      </c>
      <c r="M5421" s="132">
        <f>IFERROR(IFERROR(INDEX(Кат!$B:$B,MATCH($C5421,Кат!$I:$I,0)),INDEX(Торг!$B:$B,MATCH($C5421,Торг!$I:$I,0))),"")</f>
        <v>23594</v>
      </c>
      <c r="N5421" s="132" t="str">
        <f t="shared" si="84"/>
        <v>SEVI 1502-2622</v>
      </c>
      <c r="O5421" s="132" t="str">
        <f>IFERROR(IFERROR(INDEX(Кат!$B:$B,MATCH($N5421,Кат!$I:$I,0)),INDEX(Торг!$B:$B,MATCH($N5421,Торг!$I:$I,0))),"")</f>
        <v/>
      </c>
    </row>
    <row r="5422" spans="1:15" outlineLevel="2">
      <c r="A5422" t="s">
        <v>17985</v>
      </c>
      <c r="C5422" s="191" t="s">
        <v>328</v>
      </c>
      <c r="E5422" t="s">
        <v>2679</v>
      </c>
      <c r="F5422" t="s">
        <v>2596</v>
      </c>
      <c r="G5422" t="s">
        <v>375</v>
      </c>
      <c r="H5422">
        <v>380</v>
      </c>
      <c r="J5422" t="s">
        <v>22634</v>
      </c>
      <c r="K5422" s="132" t="str">
        <f>IFERROR(IFERROR(INDEX(Кат!$O:$O,MATCH($C5422,Кат!$I:$I,0)),INDEX(Торг!$L:$L,MATCH($C5422,Торг!$I:$I,0))),"")</f>
        <v>шпак</v>
      </c>
      <c r="L5422" s="132">
        <f>IFERROR(IFERROR(INDEX(Кат!$A:$A,MATCH($C5422,Кат!$I:$I,0)),INDEX(Торг!$A:$A,MATCH($C5422,Торг!$I:$I,0))),"")</f>
        <v>138881</v>
      </c>
      <c r="M5422" s="132">
        <f>IFERROR(IFERROR(INDEX(Кат!$B:$B,MATCH($C5422,Кат!$I:$I,0)),INDEX(Торг!$B:$B,MATCH($C5422,Торг!$I:$I,0))),"")</f>
        <v>23597</v>
      </c>
      <c r="N5422" s="132" t="str">
        <f t="shared" si="84"/>
        <v>SEVI 1504-2622</v>
      </c>
      <c r="O5422" s="132" t="str">
        <f>IFERROR(IFERROR(INDEX(Кат!$B:$B,MATCH($N5422,Кат!$I:$I,0)),INDEX(Торг!$B:$B,MATCH($N5422,Торг!$I:$I,0))),"")</f>
        <v/>
      </c>
    </row>
    <row r="5423" spans="1:15" outlineLevel="2">
      <c r="A5423" t="s">
        <v>17986</v>
      </c>
      <c r="C5423" s="191" t="s">
        <v>335</v>
      </c>
      <c r="E5423" t="s">
        <v>2680</v>
      </c>
      <c r="F5423" t="s">
        <v>2596</v>
      </c>
      <c r="G5423" t="s">
        <v>375</v>
      </c>
      <c r="H5423">
        <v>430</v>
      </c>
      <c r="J5423" t="s">
        <v>22634</v>
      </c>
      <c r="K5423" s="132" t="str">
        <f>IFERROR(IFERROR(INDEX(Кат!$O:$O,MATCH($C5423,Кат!$I:$I,0)),INDEX(Торг!$L:$L,MATCH($C5423,Торг!$I:$I,0))),"")</f>
        <v>шпак</v>
      </c>
      <c r="L5423" s="132">
        <f>IFERROR(IFERROR(INDEX(Кат!$A:$A,MATCH($C5423,Кат!$I:$I,0)),INDEX(Торг!$A:$A,MATCH($C5423,Торг!$I:$I,0))),"")</f>
        <v>138885</v>
      </c>
      <c r="M5423" s="132">
        <f>IFERROR(IFERROR(INDEX(Кат!$B:$B,MATCH($C5423,Кат!$I:$I,0)),INDEX(Торг!$B:$B,MATCH($C5423,Торг!$I:$I,0))),"")</f>
        <v>23863</v>
      </c>
      <c r="N5423" s="132" t="str">
        <f t="shared" si="84"/>
        <v>SEVI 1505-2622</v>
      </c>
      <c r="O5423" s="132" t="str">
        <f>IFERROR(IFERROR(INDEX(Кат!$B:$B,MATCH($N5423,Кат!$I:$I,0)),INDEX(Торг!$B:$B,MATCH($N5423,Торг!$I:$I,0))),"")</f>
        <v/>
      </c>
    </row>
    <row r="5424" spans="1:15" outlineLevel="2">
      <c r="A5424" t="s">
        <v>17987</v>
      </c>
      <c r="C5424" s="191" t="s">
        <v>2681</v>
      </c>
      <c r="E5424" t="s">
        <v>2682</v>
      </c>
      <c r="F5424" t="s">
        <v>2596</v>
      </c>
      <c r="G5424" t="s">
        <v>375</v>
      </c>
      <c r="H5424">
        <v>790</v>
      </c>
      <c r="J5424" t="s">
        <v>22634</v>
      </c>
      <c r="K5424" s="132" t="str">
        <f>IFERROR(IFERROR(INDEX(Кат!$O:$O,MATCH($C5424,Кат!$I:$I,0)),INDEX(Торг!$L:$L,MATCH($C5424,Торг!$I:$I,0))),"")</f>
        <v>шпак</v>
      </c>
      <c r="L5424" s="132">
        <f>IFERROR(IFERROR(INDEX(Кат!$A:$A,MATCH($C5424,Кат!$I:$I,0)),INDEX(Торг!$A:$A,MATCH($C5424,Торг!$I:$I,0))),"")</f>
        <v>138931</v>
      </c>
      <c r="M5424" s="132">
        <f>IFERROR(IFERROR(INDEX(Кат!$B:$B,MATCH($C5424,Кат!$I:$I,0)),INDEX(Торг!$B:$B,MATCH($C5424,Торг!$I:$I,0))),"")</f>
        <v>36653</v>
      </c>
      <c r="N5424" s="132" t="str">
        <f t="shared" si="84"/>
        <v>SEVI 1511-2810</v>
      </c>
      <c r="O5424" s="132" t="str">
        <f>IFERROR(IFERROR(INDEX(Кат!$B:$B,MATCH($N5424,Кат!$I:$I,0)),INDEX(Торг!$B:$B,MATCH($N5424,Торг!$I:$I,0))),"")</f>
        <v/>
      </c>
    </row>
    <row r="5425" spans="1:15" outlineLevel="2">
      <c r="A5425" t="s">
        <v>17988</v>
      </c>
      <c r="C5425" s="191" t="s">
        <v>340</v>
      </c>
      <c r="E5425" t="s">
        <v>2683</v>
      </c>
      <c r="F5425" t="s">
        <v>2596</v>
      </c>
      <c r="G5425" t="s">
        <v>375</v>
      </c>
      <c r="H5425">
        <v>880</v>
      </c>
      <c r="J5425" t="s">
        <v>22634</v>
      </c>
      <c r="K5425" s="132" t="str">
        <f>IFERROR(IFERROR(INDEX(Кат!$O:$O,MATCH($C5425,Кат!$I:$I,0)),INDEX(Торг!$L:$L,MATCH($C5425,Торг!$I:$I,0))),"")</f>
        <v>шпак</v>
      </c>
      <c r="L5425" s="132">
        <f>IFERROR(IFERROR(INDEX(Кат!$A:$A,MATCH($C5425,Кат!$I:$I,0)),INDEX(Торг!$A:$A,MATCH($C5425,Торг!$I:$I,0))),"")</f>
        <v>138882</v>
      </c>
      <c r="M5425" s="132">
        <f>IFERROR(IFERROR(INDEX(Кат!$B:$B,MATCH($C5425,Кат!$I:$I,0)),INDEX(Торг!$B:$B,MATCH($C5425,Торг!$I:$I,0))),"")</f>
        <v>23873</v>
      </c>
      <c r="N5425" s="132" t="str">
        <f t="shared" si="84"/>
        <v>SEVI 1510-6824</v>
      </c>
      <c r="O5425" s="132" t="str">
        <f>IFERROR(IFERROR(INDEX(Кат!$B:$B,MATCH($N5425,Кат!$I:$I,0)),INDEX(Торг!$B:$B,MATCH($N5425,Торг!$I:$I,0))),"")</f>
        <v/>
      </c>
    </row>
    <row r="5426" spans="1:15" outlineLevel="2">
      <c r="A5426" t="s">
        <v>17989</v>
      </c>
      <c r="C5426" s="191" t="s">
        <v>337</v>
      </c>
      <c r="E5426" t="s">
        <v>2684</v>
      </c>
      <c r="F5426" t="s">
        <v>2596</v>
      </c>
      <c r="G5426" t="s">
        <v>375</v>
      </c>
      <c r="H5426">
        <v>780</v>
      </c>
      <c r="J5426" t="s">
        <v>22634</v>
      </c>
      <c r="K5426" s="132" t="str">
        <f>IFERROR(IFERROR(INDEX(Кат!$O:$O,MATCH($C5426,Кат!$I:$I,0)),INDEX(Торг!$L:$L,MATCH($C5426,Торг!$I:$I,0))),"")</f>
        <v>шпак</v>
      </c>
      <c r="L5426" s="132">
        <f>IFERROR(IFERROR(INDEX(Кат!$A:$A,MATCH($C5426,Кат!$I:$I,0)),INDEX(Торг!$A:$A,MATCH($C5426,Торг!$I:$I,0))),"")</f>
        <v>138883</v>
      </c>
      <c r="M5426" s="132">
        <f>IFERROR(IFERROR(INDEX(Кат!$B:$B,MATCH($C5426,Кат!$I:$I,0)),INDEX(Торг!$B:$B,MATCH($C5426,Торг!$I:$I,0))),"")</f>
        <v>23865</v>
      </c>
      <c r="N5426" s="132" t="str">
        <f t="shared" si="84"/>
        <v>SEVI 1509-6754</v>
      </c>
      <c r="O5426" s="132" t="str">
        <f>IFERROR(IFERROR(INDEX(Кат!$B:$B,MATCH($N5426,Кат!$I:$I,0)),INDEX(Торг!$B:$B,MATCH($N5426,Торг!$I:$I,0))),"")</f>
        <v/>
      </c>
    </row>
    <row r="5427" spans="1:15" outlineLevel="2">
      <c r="A5427" t="s">
        <v>17990</v>
      </c>
      <c r="C5427" s="191">
        <v>1121</v>
      </c>
      <c r="E5427" t="s">
        <v>2685</v>
      </c>
      <c r="F5427" t="s">
        <v>2596</v>
      </c>
      <c r="G5427" t="s">
        <v>375</v>
      </c>
      <c r="H5427">
        <v>160</v>
      </c>
      <c r="J5427" t="s">
        <v>22634</v>
      </c>
      <c r="K5427" s="132" t="str">
        <f>IFERROR(IFERROR(INDEX(Кат!$O:$O,MATCH($C5427,Кат!$I:$I,0)),INDEX(Торг!$L:$L,MATCH($C5427,Торг!$I:$I,0))),"")</f>
        <v>шпак</v>
      </c>
      <c r="L5427" s="132">
        <f>IFERROR(IFERROR(INDEX(Кат!$A:$A,MATCH($C5427,Кат!$I:$I,0)),INDEX(Торг!$A:$A,MATCH($C5427,Торг!$I:$I,0))),"")</f>
        <v>138937</v>
      </c>
      <c r="M5427" s="132">
        <f>IFERROR(IFERROR(INDEX(Кат!$B:$B,MATCH($C5427,Кат!$I:$I,0)),INDEX(Торг!$B:$B,MATCH($C5427,Торг!$I:$I,0))),"")</f>
        <v>17337</v>
      </c>
      <c r="N5427" s="132" t="str">
        <f t="shared" si="84"/>
        <v>SEVI 1121</v>
      </c>
      <c r="O5427" s="132" t="str">
        <f>IFERROR(IFERROR(INDEX(Кат!$B:$B,MATCH($N5427,Кат!$I:$I,0)),INDEX(Торг!$B:$B,MATCH($N5427,Торг!$I:$I,0))),"")</f>
        <v/>
      </c>
    </row>
    <row r="5428" spans="1:15" outlineLevel="2">
      <c r="A5428" t="s">
        <v>17991</v>
      </c>
      <c r="C5428" s="191" t="s">
        <v>333</v>
      </c>
      <c r="E5428" t="s">
        <v>2686</v>
      </c>
      <c r="F5428" t="s">
        <v>2596</v>
      </c>
      <c r="G5428" t="s">
        <v>375</v>
      </c>
      <c r="H5428">
        <v>430</v>
      </c>
      <c r="J5428" t="s">
        <v>22634</v>
      </c>
      <c r="K5428" s="132" t="str">
        <f>IFERROR(IFERROR(INDEX(Кат!$O:$O,MATCH($C5428,Кат!$I:$I,0)),INDEX(Торг!$L:$L,MATCH($C5428,Торг!$I:$I,0))),"")</f>
        <v>шпак</v>
      </c>
      <c r="L5428" s="132">
        <f>IFERROR(IFERROR(INDEX(Кат!$A:$A,MATCH($C5428,Кат!$I:$I,0)),INDEX(Торг!$A:$A,MATCH($C5428,Торг!$I:$I,0))),"")</f>
        <v>138900</v>
      </c>
      <c r="M5428" s="132">
        <f>IFERROR(IFERROR(INDEX(Кат!$B:$B,MATCH($C5428,Кат!$I:$I,0)),INDEX(Торг!$B:$B,MATCH($C5428,Торг!$I:$I,0))),"")</f>
        <v>23860</v>
      </c>
      <c r="N5428" s="132" t="str">
        <f t="shared" si="84"/>
        <v>SEVI 1506-2816</v>
      </c>
      <c r="O5428" s="132" t="str">
        <f>IFERROR(IFERROR(INDEX(Кат!$B:$B,MATCH($N5428,Кат!$I:$I,0)),INDEX(Торг!$B:$B,MATCH($N5428,Торг!$I:$I,0))),"")</f>
        <v/>
      </c>
    </row>
    <row r="5429" spans="1:15" outlineLevel="2">
      <c r="A5429" t="s">
        <v>17992</v>
      </c>
      <c r="C5429" s="191" t="s">
        <v>326</v>
      </c>
      <c r="E5429" t="s">
        <v>2687</v>
      </c>
      <c r="F5429" t="s">
        <v>2596</v>
      </c>
      <c r="G5429" t="s">
        <v>375</v>
      </c>
      <c r="H5429">
        <v>430</v>
      </c>
      <c r="J5429" t="s">
        <v>22634</v>
      </c>
      <c r="K5429" s="132" t="str">
        <f>IFERROR(IFERROR(INDEX(Кат!$O:$O,MATCH($C5429,Кат!$I:$I,0)),INDEX(Торг!$L:$L,MATCH($C5429,Торг!$I:$I,0))),"")</f>
        <v>шпак</v>
      </c>
      <c r="L5429" s="132">
        <f>IFERROR(IFERROR(INDEX(Кат!$A:$A,MATCH($C5429,Кат!$I:$I,0)),INDEX(Торг!$A:$A,MATCH($C5429,Торг!$I:$I,0))),"")</f>
        <v>138897</v>
      </c>
      <c r="M5429" s="132">
        <f>IFERROR(IFERROR(INDEX(Кат!$B:$B,MATCH($C5429,Кат!$I:$I,0)),INDEX(Торг!$B:$B,MATCH($C5429,Торг!$I:$I,0))),"")</f>
        <v>23595</v>
      </c>
      <c r="N5429" s="132" t="str">
        <f t="shared" si="84"/>
        <v>SEVI 1501-2816</v>
      </c>
      <c r="O5429" s="132" t="str">
        <f>IFERROR(IFERROR(INDEX(Кат!$B:$B,MATCH($N5429,Кат!$I:$I,0)),INDEX(Торг!$B:$B,MATCH($N5429,Торг!$I:$I,0))),"")</f>
        <v/>
      </c>
    </row>
    <row r="5430" spans="1:15" outlineLevel="1">
      <c r="A5430" t="s">
        <v>17993</v>
      </c>
      <c r="C5430" s="191" t="s">
        <v>327</v>
      </c>
      <c r="E5430" t="s">
        <v>2688</v>
      </c>
      <c r="F5430" t="s">
        <v>2596</v>
      </c>
      <c r="G5430" t="s">
        <v>375</v>
      </c>
      <c r="H5430">
        <v>470</v>
      </c>
      <c r="J5430" t="s">
        <v>22634</v>
      </c>
      <c r="K5430" s="132" t="str">
        <f>IFERROR(IFERROR(INDEX(Кат!$O:$O,MATCH($C5430,Кат!$I:$I,0)),INDEX(Торг!$L:$L,MATCH($C5430,Торг!$I:$I,0))),"")</f>
        <v>шпак</v>
      </c>
      <c r="L5430" s="132">
        <f>IFERROR(IFERROR(INDEX(Кат!$A:$A,MATCH($C5430,Кат!$I:$I,0)),INDEX(Торг!$A:$A,MATCH($C5430,Торг!$I:$I,0))),"")</f>
        <v>138898</v>
      </c>
      <c r="M5430" s="132">
        <f>IFERROR(IFERROR(INDEX(Кат!$B:$B,MATCH($C5430,Кат!$I:$I,0)),INDEX(Торг!$B:$B,MATCH($C5430,Торг!$I:$I,0))),"")</f>
        <v>23596</v>
      </c>
      <c r="N5430" s="132" t="str">
        <f t="shared" si="84"/>
        <v>SEVI 1503-2816</v>
      </c>
      <c r="O5430" s="132" t="str">
        <f>IFERROR(IFERROR(INDEX(Кат!$B:$B,MATCH($N5430,Кат!$I:$I,0)),INDEX(Торг!$B:$B,MATCH($N5430,Торг!$I:$I,0))),"")</f>
        <v/>
      </c>
    </row>
    <row r="5431" spans="1:15" outlineLevel="2">
      <c r="A5431" t="s">
        <v>17994</v>
      </c>
      <c r="C5431" s="191" t="s">
        <v>336</v>
      </c>
      <c r="E5431" t="s">
        <v>2689</v>
      </c>
      <c r="F5431" t="s">
        <v>2596</v>
      </c>
      <c r="G5431" t="s">
        <v>375</v>
      </c>
      <c r="H5431">
        <v>570</v>
      </c>
      <c r="J5431" t="s">
        <v>22634</v>
      </c>
      <c r="K5431" s="132" t="str">
        <f>IFERROR(IFERROR(INDEX(Кат!$O:$O,MATCH($C5431,Кат!$I:$I,0)),INDEX(Торг!$L:$L,MATCH($C5431,Торг!$I:$I,0))),"")</f>
        <v>шпак</v>
      </c>
      <c r="L5431" s="132">
        <f>IFERROR(IFERROR(INDEX(Кат!$A:$A,MATCH($C5431,Кат!$I:$I,0)),INDEX(Торг!$A:$A,MATCH($C5431,Торг!$I:$I,0))),"")</f>
        <v>138899</v>
      </c>
      <c r="M5431" s="132">
        <f>IFERROR(IFERROR(INDEX(Кат!$B:$B,MATCH($C5431,Кат!$I:$I,0)),INDEX(Торг!$B:$B,MATCH($C5431,Торг!$I:$I,0))),"")</f>
        <v>23864</v>
      </c>
      <c r="N5431" s="132" t="str">
        <f t="shared" si="84"/>
        <v>SEVI 1508-6728</v>
      </c>
      <c r="O5431" s="132" t="str">
        <f>IFERROR(IFERROR(INDEX(Кат!$B:$B,MATCH($N5431,Кат!$I:$I,0)),INDEX(Торг!$B:$B,MATCH($N5431,Торг!$I:$I,0))),"")</f>
        <v/>
      </c>
    </row>
    <row r="5432" spans="1:15" outlineLevel="2">
      <c r="A5432" t="s">
        <v>24218</v>
      </c>
      <c r="C5432" s="191"/>
      <c r="E5432" t="s">
        <v>23630</v>
      </c>
      <c r="J5432" t="s">
        <v>22634</v>
      </c>
      <c r="K5432" s="132" t="str">
        <f>IFERROR(IFERROR(INDEX(Кат!$O:$O,MATCH($C5432,Кат!$I:$I,0)),INDEX(Торг!$L:$L,MATCH($C5432,Торг!$I:$I,0))),"")</f>
        <v/>
      </c>
      <c r="L5432" s="132" t="str">
        <f>IFERROR(IFERROR(INDEX(Кат!$A:$A,MATCH($C5432,Кат!$I:$I,0)),INDEX(Торг!$A:$A,MATCH($C5432,Торг!$I:$I,0))),"")</f>
        <v/>
      </c>
      <c r="M5432" s="132" t="str">
        <f>IFERROR(IFERROR(INDEX(Кат!$B:$B,MATCH($C5432,Кат!$I:$I,0)),INDEX(Торг!$B:$B,MATCH($C5432,Торг!$I:$I,0))),"")</f>
        <v/>
      </c>
      <c r="N5432" s="132" t="str">
        <f t="shared" si="84"/>
        <v xml:space="preserve"> </v>
      </c>
      <c r="O5432" s="132" t="str">
        <f>IFERROR(IFERROR(INDEX(Кат!$B:$B,MATCH($N5432,Кат!$I:$I,0)),INDEX(Торг!$B:$B,MATCH($N5432,Торг!$I:$I,0))),"")</f>
        <v/>
      </c>
    </row>
    <row r="5433" spans="1:15" outlineLevel="2">
      <c r="A5433" t="s">
        <v>26198</v>
      </c>
      <c r="C5433" s="191" t="s">
        <v>26199</v>
      </c>
      <c r="E5433" t="s">
        <v>26200</v>
      </c>
      <c r="F5433" t="s">
        <v>2596</v>
      </c>
      <c r="G5433" t="s">
        <v>375</v>
      </c>
      <c r="H5433">
        <v>170</v>
      </c>
      <c r="J5433" t="s">
        <v>22634</v>
      </c>
      <c r="K5433" s="132" t="str">
        <f>IFERROR(IFERROR(INDEX(Кат!$O:$O,MATCH($C5433,Кат!$I:$I,0)),INDEX(Торг!$L:$L,MATCH($C5433,Торг!$I:$I,0))),"")</f>
        <v/>
      </c>
      <c r="L5433" s="132" t="str">
        <f>IFERROR(IFERROR(INDEX(Кат!$A:$A,MATCH($C5433,Кат!$I:$I,0)),INDEX(Торг!$A:$A,MATCH($C5433,Торг!$I:$I,0))),"")</f>
        <v/>
      </c>
      <c r="M5433" s="132" t="str">
        <f>IFERROR(IFERROR(INDEX(Кат!$B:$B,MATCH($C5433,Кат!$I:$I,0)),INDEX(Торг!$B:$B,MATCH($C5433,Торг!$I:$I,0))),"")</f>
        <v/>
      </c>
      <c r="N5433" s="132" t="str">
        <f t="shared" si="84"/>
        <v>SEVI 5415-8638</v>
      </c>
      <c r="O5433" s="132" t="str">
        <f>IFERROR(IFERROR(INDEX(Кат!$B:$B,MATCH($N5433,Кат!$I:$I,0)),INDEX(Торг!$B:$B,MATCH($N5433,Торг!$I:$I,0))),"")</f>
        <v/>
      </c>
    </row>
    <row r="5434" spans="1:15" outlineLevel="2">
      <c r="A5434" t="s">
        <v>26538</v>
      </c>
      <c r="C5434" s="191" t="s">
        <v>26539</v>
      </c>
      <c r="E5434" t="s">
        <v>26540</v>
      </c>
      <c r="F5434" t="s">
        <v>2596</v>
      </c>
      <c r="G5434" t="s">
        <v>399</v>
      </c>
      <c r="H5434">
        <v>45</v>
      </c>
      <c r="J5434" t="s">
        <v>22634</v>
      </c>
      <c r="K5434" s="132" t="str">
        <f>IFERROR(IFERROR(INDEX(Кат!$O:$O,MATCH($C5434,Кат!$I:$I,0)),INDEX(Торг!$L:$L,MATCH($C5434,Торг!$I:$I,0))),"")</f>
        <v/>
      </c>
      <c r="L5434" s="132" t="str">
        <f>IFERROR(IFERROR(INDEX(Кат!$A:$A,MATCH($C5434,Кат!$I:$I,0)),INDEX(Торг!$A:$A,MATCH($C5434,Торг!$I:$I,0))),"")</f>
        <v/>
      </c>
      <c r="M5434" s="132" t="str">
        <f>IFERROR(IFERROR(INDEX(Кат!$B:$B,MATCH($C5434,Кат!$I:$I,0)),INDEX(Торг!$B:$B,MATCH($C5434,Торг!$I:$I,0))),"")</f>
        <v/>
      </c>
      <c r="N5434" s="132" t="str">
        <f t="shared" si="84"/>
        <v>SEVI 5422-2311</v>
      </c>
      <c r="O5434" s="132" t="str">
        <f>IFERROR(IFERROR(INDEX(Кат!$B:$B,MATCH($N5434,Кат!$I:$I,0)),INDEX(Торг!$B:$B,MATCH($N5434,Торг!$I:$I,0))),"")</f>
        <v/>
      </c>
    </row>
    <row r="5435" spans="1:15" outlineLevel="2">
      <c r="A5435" t="s">
        <v>17995</v>
      </c>
      <c r="C5435" s="191" t="s">
        <v>13542</v>
      </c>
      <c r="E5435" t="s">
        <v>25890</v>
      </c>
      <c r="F5435" t="s">
        <v>2596</v>
      </c>
      <c r="G5435" t="s">
        <v>375</v>
      </c>
      <c r="H5435">
        <v>50</v>
      </c>
      <c r="J5435" t="s">
        <v>22634</v>
      </c>
      <c r="K5435" s="132" t="str">
        <f>IFERROR(IFERROR(INDEX(Кат!$O:$O,MATCH($C5435,Кат!$I:$I,0)),INDEX(Торг!$L:$L,MATCH($C5435,Торг!$I:$I,0))),"")</f>
        <v>шпак</v>
      </c>
      <c r="L5435" s="132">
        <f>IFERROR(IFERROR(INDEX(Кат!$A:$A,MATCH($C5435,Кат!$I:$I,0)),INDEX(Торг!$A:$A,MATCH($C5435,Торг!$I:$I,0))),"")</f>
        <v>201342</v>
      </c>
      <c r="M5435" s="132">
        <f>IFERROR(IFERROR(INDEX(Кат!$B:$B,MATCH($C5435,Кат!$I:$I,0)),INDEX(Торг!$B:$B,MATCH($C5435,Торг!$I:$I,0))),"")</f>
        <v>36629</v>
      </c>
      <c r="N5435" s="132" t="str">
        <f t="shared" si="84"/>
        <v>SEVI 5402-2312</v>
      </c>
      <c r="O5435" s="132" t="str">
        <f>IFERROR(IFERROR(INDEX(Кат!$B:$B,MATCH($N5435,Кат!$I:$I,0)),INDEX(Торг!$B:$B,MATCH($N5435,Торг!$I:$I,0))),"")</f>
        <v/>
      </c>
    </row>
    <row r="5436" spans="1:15" outlineLevel="2">
      <c r="A5436" t="s">
        <v>17996</v>
      </c>
      <c r="C5436" s="191" t="s">
        <v>13543</v>
      </c>
      <c r="E5436" t="s">
        <v>14086</v>
      </c>
      <c r="F5436" t="s">
        <v>2596</v>
      </c>
      <c r="G5436" t="s">
        <v>375</v>
      </c>
      <c r="H5436">
        <v>55</v>
      </c>
      <c r="J5436" t="s">
        <v>22634</v>
      </c>
      <c r="K5436" s="132" t="str">
        <f>IFERROR(IFERROR(INDEX(Кат!$O:$O,MATCH($C5436,Кат!$I:$I,0)),INDEX(Торг!$L:$L,MATCH($C5436,Торг!$I:$I,0))),"")</f>
        <v>шпак</v>
      </c>
      <c r="L5436" s="132">
        <f>IFERROR(IFERROR(INDEX(Кат!$A:$A,MATCH($C5436,Кат!$I:$I,0)),INDEX(Торг!$A:$A,MATCH($C5436,Торг!$I:$I,0))),"")</f>
        <v>201341</v>
      </c>
      <c r="M5436" s="132">
        <f>IFERROR(IFERROR(INDEX(Кат!$B:$B,MATCH($C5436,Кат!$I:$I,0)),INDEX(Торг!$B:$B,MATCH($C5436,Торг!$I:$I,0))),"")</f>
        <v>36628</v>
      </c>
      <c r="N5436" s="132" t="str">
        <f t="shared" si="84"/>
        <v>SEVI 5403-8698</v>
      </c>
      <c r="O5436" s="132" t="str">
        <f>IFERROR(IFERROR(INDEX(Кат!$B:$B,MATCH($N5436,Кат!$I:$I,0)),INDEX(Торг!$B:$B,MATCH($N5436,Торг!$I:$I,0))),"")</f>
        <v/>
      </c>
    </row>
    <row r="5437" spans="1:15" outlineLevel="2">
      <c r="A5437" t="s">
        <v>25103</v>
      </c>
      <c r="C5437" s="191" t="s">
        <v>25104</v>
      </c>
      <c r="E5437" t="s">
        <v>29079</v>
      </c>
      <c r="F5437" t="s">
        <v>2596</v>
      </c>
      <c r="G5437" t="s">
        <v>399</v>
      </c>
      <c r="H5437">
        <v>50</v>
      </c>
      <c r="J5437" t="s">
        <v>22634</v>
      </c>
      <c r="K5437" s="132" t="str">
        <f>IFERROR(IFERROR(INDEX(Кат!$O:$O,MATCH($C5437,Кат!$I:$I,0)),INDEX(Торг!$L:$L,MATCH($C5437,Торг!$I:$I,0))),"")</f>
        <v>шпак</v>
      </c>
      <c r="L5437" s="132">
        <f>IFERROR(IFERROR(INDEX(Кат!$A:$A,MATCH($C5437,Кат!$I:$I,0)),INDEX(Торг!$A:$A,MATCH($C5437,Торг!$I:$I,0))),"")</f>
        <v>201343</v>
      </c>
      <c r="M5437" s="132">
        <f>IFERROR(IFERROR(INDEX(Кат!$B:$B,MATCH($C5437,Кат!$I:$I,0)),INDEX(Торг!$B:$B,MATCH($C5437,Торг!$I:$I,0))),"")</f>
        <v>48202</v>
      </c>
      <c r="N5437" s="132" t="str">
        <f t="shared" si="84"/>
        <v>SEVI 5413-8566</v>
      </c>
      <c r="O5437" s="132" t="str">
        <f>IFERROR(IFERROR(INDEX(Кат!$B:$B,MATCH($N5437,Кат!$I:$I,0)),INDEX(Торг!$B:$B,MATCH($N5437,Торг!$I:$I,0))),"")</f>
        <v/>
      </c>
    </row>
    <row r="5438" spans="1:15" outlineLevel="2">
      <c r="A5438" t="s">
        <v>29190</v>
      </c>
      <c r="C5438" s="191" t="s">
        <v>29191</v>
      </c>
      <c r="E5438" t="s">
        <v>29192</v>
      </c>
      <c r="F5438" t="s">
        <v>2596</v>
      </c>
      <c r="G5438" t="s">
        <v>399</v>
      </c>
      <c r="H5438">
        <v>95</v>
      </c>
      <c r="J5438" t="s">
        <v>22634</v>
      </c>
      <c r="K5438" s="132" t="str">
        <f>IFERROR(IFERROR(INDEX(Кат!$O:$O,MATCH($C5438,Кат!$I:$I,0)),INDEX(Торг!$L:$L,MATCH($C5438,Торг!$I:$I,0))),"")</f>
        <v/>
      </c>
      <c r="L5438" s="132" t="str">
        <f>IFERROR(IFERROR(INDEX(Кат!$A:$A,MATCH($C5438,Кат!$I:$I,0)),INDEX(Торг!$A:$A,MATCH($C5438,Торг!$I:$I,0))),"")</f>
        <v/>
      </c>
      <c r="M5438" s="132" t="str">
        <f>IFERROR(IFERROR(INDEX(Кат!$B:$B,MATCH($C5438,Кат!$I:$I,0)),INDEX(Торг!$B:$B,MATCH($C5438,Торг!$I:$I,0))),"")</f>
        <v/>
      </c>
      <c r="N5438" s="132" t="str">
        <f t="shared" si="84"/>
        <v>SEVI 5414-8583</v>
      </c>
      <c r="O5438" s="132" t="str">
        <f>IFERROR(IFERROR(INDEX(Кат!$B:$B,MATCH($N5438,Кат!$I:$I,0)),INDEX(Торг!$B:$B,MATCH($N5438,Торг!$I:$I,0))),"")</f>
        <v/>
      </c>
    </row>
    <row r="5439" spans="1:15" outlineLevel="2">
      <c r="A5439" t="s">
        <v>26343</v>
      </c>
      <c r="C5439" s="191" t="s">
        <v>26344</v>
      </c>
      <c r="E5439" t="s">
        <v>26345</v>
      </c>
      <c r="F5439" t="s">
        <v>2596</v>
      </c>
      <c r="G5439" t="s">
        <v>399</v>
      </c>
      <c r="H5439">
        <v>150</v>
      </c>
      <c r="J5439" t="s">
        <v>22634</v>
      </c>
      <c r="K5439" s="132" t="str">
        <f>IFERROR(IFERROR(INDEX(Кат!$O:$O,MATCH($C5439,Кат!$I:$I,0)),INDEX(Торг!$L:$L,MATCH($C5439,Торг!$I:$I,0))),"")</f>
        <v/>
      </c>
      <c r="L5439" s="132" t="str">
        <f>IFERROR(IFERROR(INDEX(Кат!$A:$A,MATCH($C5439,Кат!$I:$I,0)),INDEX(Торг!$A:$A,MATCH($C5439,Торг!$I:$I,0))),"")</f>
        <v/>
      </c>
      <c r="M5439" s="132" t="str">
        <f>IFERROR(IFERROR(INDEX(Кат!$B:$B,MATCH($C5439,Кат!$I:$I,0)),INDEX(Торг!$B:$B,MATCH($C5439,Торг!$I:$I,0))),"")</f>
        <v/>
      </c>
      <c r="N5439" s="132" t="str">
        <f t="shared" si="84"/>
        <v>SEVI 5427-9528</v>
      </c>
      <c r="O5439" s="132" t="str">
        <f>IFERROR(IFERROR(INDEX(Кат!$B:$B,MATCH($N5439,Кат!$I:$I,0)),INDEX(Торг!$B:$B,MATCH($N5439,Торг!$I:$I,0))),"")</f>
        <v/>
      </c>
    </row>
    <row r="5440" spans="1:15" outlineLevel="2">
      <c r="A5440" t="s">
        <v>29193</v>
      </c>
      <c r="C5440" s="191" t="s">
        <v>29194</v>
      </c>
      <c r="E5440" t="s">
        <v>29195</v>
      </c>
      <c r="F5440" t="s">
        <v>2596</v>
      </c>
      <c r="G5440" t="s">
        <v>399</v>
      </c>
      <c r="H5440">
        <v>40</v>
      </c>
      <c r="J5440" t="s">
        <v>22634</v>
      </c>
      <c r="K5440" s="132" t="str">
        <f>IFERROR(IFERROR(INDEX(Кат!$O:$O,MATCH($C5440,Кат!$I:$I,0)),INDEX(Торг!$L:$L,MATCH($C5440,Торг!$I:$I,0))),"")</f>
        <v/>
      </c>
      <c r="L5440" s="132" t="str">
        <f>IFERROR(IFERROR(INDEX(Кат!$A:$A,MATCH($C5440,Кат!$I:$I,0)),INDEX(Торг!$A:$A,MATCH($C5440,Торг!$I:$I,0))),"")</f>
        <v/>
      </c>
      <c r="M5440" s="132" t="str">
        <f>IFERROR(IFERROR(INDEX(Кат!$B:$B,MATCH($C5440,Кат!$I:$I,0)),INDEX(Торг!$B:$B,MATCH($C5440,Торг!$I:$I,0))),"")</f>
        <v/>
      </c>
      <c r="N5440" s="132" t="str">
        <f t="shared" si="84"/>
        <v>SEVI 5411-8636</v>
      </c>
      <c r="O5440" s="132" t="str">
        <f>IFERROR(IFERROR(INDEX(Кат!$B:$B,MATCH($N5440,Кат!$I:$I,0)),INDEX(Торг!$B:$B,MATCH($N5440,Торг!$I:$I,0))),"")</f>
        <v/>
      </c>
    </row>
    <row r="5441" spans="1:15" outlineLevel="2">
      <c r="A5441" t="s">
        <v>24219</v>
      </c>
      <c r="C5441" s="191"/>
      <c r="E5441" t="s">
        <v>24220</v>
      </c>
      <c r="J5441" t="s">
        <v>22634</v>
      </c>
      <c r="K5441" s="132" t="str">
        <f>IFERROR(IFERROR(INDEX(Кат!$O:$O,MATCH($C5441,Кат!$I:$I,0)),INDEX(Торг!$L:$L,MATCH($C5441,Торг!$I:$I,0))),"")</f>
        <v/>
      </c>
      <c r="L5441" s="132" t="str">
        <f>IFERROR(IFERROR(INDEX(Кат!$A:$A,MATCH($C5441,Кат!$I:$I,0)),INDEX(Торг!$A:$A,MATCH($C5441,Торг!$I:$I,0))),"")</f>
        <v/>
      </c>
      <c r="M5441" s="132" t="str">
        <f>IFERROR(IFERROR(INDEX(Кат!$B:$B,MATCH($C5441,Кат!$I:$I,0)),INDEX(Торг!$B:$B,MATCH($C5441,Торг!$I:$I,0))),"")</f>
        <v/>
      </c>
      <c r="N5441" s="132" t="str">
        <f t="shared" si="84"/>
        <v xml:space="preserve"> </v>
      </c>
      <c r="O5441" s="132" t="str">
        <f>IFERROR(IFERROR(INDEX(Кат!$B:$B,MATCH($N5441,Кат!$I:$I,0)),INDEX(Торг!$B:$B,MATCH($N5441,Торг!$I:$I,0))),"")</f>
        <v/>
      </c>
    </row>
    <row r="5442" spans="1:15" outlineLevel="1">
      <c r="A5442" t="s">
        <v>17997</v>
      </c>
      <c r="C5442" s="191">
        <v>6107</v>
      </c>
      <c r="E5442" t="s">
        <v>2690</v>
      </c>
      <c r="F5442" t="s">
        <v>2596</v>
      </c>
      <c r="G5442" t="s">
        <v>399</v>
      </c>
      <c r="H5442">
        <v>220</v>
      </c>
      <c r="J5442" t="s">
        <v>22634</v>
      </c>
      <c r="K5442" s="132" t="str">
        <f>IFERROR(IFERROR(INDEX(Кат!$O:$O,MATCH($C5442,Кат!$I:$I,0)),INDEX(Торг!$L:$L,MATCH($C5442,Торг!$I:$I,0))),"")</f>
        <v>шпак</v>
      </c>
      <c r="L5442" s="132">
        <f>IFERROR(IFERROR(INDEX(Кат!$A:$A,MATCH($C5442,Кат!$I:$I,0)),INDEX(Торг!$A:$A,MATCH($C5442,Торг!$I:$I,0))),"")</f>
        <v>224900</v>
      </c>
      <c r="M5442" s="132">
        <f>IFERROR(IFERROR(INDEX(Кат!$B:$B,MATCH($C5442,Кат!$I:$I,0)),INDEX(Торг!$B:$B,MATCH($C5442,Торг!$I:$I,0))),"")</f>
        <v>17182</v>
      </c>
      <c r="N5442" s="132" t="str">
        <f t="shared" si="84"/>
        <v>SEVI 6107</v>
      </c>
      <c r="O5442" s="132" t="str">
        <f>IFERROR(IFERROR(INDEX(Кат!$B:$B,MATCH($N5442,Кат!$I:$I,0)),INDEX(Торг!$B:$B,MATCH($N5442,Торг!$I:$I,0))),"")</f>
        <v/>
      </c>
    </row>
    <row r="5443" spans="1:15" outlineLevel="2">
      <c r="A5443" t="s">
        <v>17998</v>
      </c>
      <c r="C5443" s="191" t="s">
        <v>2691</v>
      </c>
      <c r="E5443" t="s">
        <v>2692</v>
      </c>
      <c r="F5443" t="s">
        <v>2596</v>
      </c>
      <c r="G5443" t="s">
        <v>399</v>
      </c>
      <c r="H5443">
        <v>140</v>
      </c>
      <c r="J5443" t="s">
        <v>22634</v>
      </c>
      <c r="K5443" s="132" t="str">
        <f>IFERROR(IFERROR(INDEX(Кат!$O:$O,MATCH($C5443,Кат!$I:$I,0)),INDEX(Торг!$L:$L,MATCH($C5443,Торг!$I:$I,0))),"")</f>
        <v>шпак</v>
      </c>
      <c r="L5443" s="132">
        <f>IFERROR(IFERROR(INDEX(Кат!$A:$A,MATCH($C5443,Кат!$I:$I,0)),INDEX(Торг!$A:$A,MATCH($C5443,Торг!$I:$I,0))),"")</f>
        <v>202118</v>
      </c>
      <c r="M5443" s="132">
        <f>IFERROR(IFERROR(INDEX(Кат!$B:$B,MATCH($C5443,Кат!$I:$I,0)),INDEX(Торг!$B:$B,MATCH($C5443,Торг!$I:$I,0))),"")</f>
        <v>36615</v>
      </c>
      <c r="N5443" s="132" t="str">
        <f t="shared" si="84"/>
        <v>SEVI 6130-3182</v>
      </c>
      <c r="O5443" s="132" t="str">
        <f>IFERROR(IFERROR(INDEX(Кат!$B:$B,MATCH($N5443,Кат!$I:$I,0)),INDEX(Торг!$B:$B,MATCH($N5443,Торг!$I:$I,0))),"")</f>
        <v/>
      </c>
    </row>
    <row r="5444" spans="1:15" outlineLevel="2">
      <c r="A5444" t="s">
        <v>17999</v>
      </c>
      <c r="C5444" s="191">
        <v>6109</v>
      </c>
      <c r="E5444" t="s">
        <v>2693</v>
      </c>
      <c r="F5444" t="s">
        <v>2596</v>
      </c>
      <c r="G5444" t="s">
        <v>399</v>
      </c>
      <c r="H5444">
        <v>180</v>
      </c>
      <c r="J5444" t="s">
        <v>22634</v>
      </c>
      <c r="K5444" s="132" t="str">
        <f>IFERROR(IFERROR(INDEX(Кат!$O:$O,MATCH($C5444,Кат!$I:$I,0)),INDEX(Торг!$L:$L,MATCH($C5444,Торг!$I:$I,0))),"")</f>
        <v>шпак</v>
      </c>
      <c r="L5444" s="132">
        <f>IFERROR(IFERROR(INDEX(Кат!$A:$A,MATCH($C5444,Кат!$I:$I,0)),INDEX(Торг!$A:$A,MATCH($C5444,Торг!$I:$I,0))),"")</f>
        <v>225362</v>
      </c>
      <c r="M5444" s="132">
        <f>IFERROR(IFERROR(INDEX(Кат!$B:$B,MATCH($C5444,Кат!$I:$I,0)),INDEX(Торг!$B:$B,MATCH($C5444,Торг!$I:$I,0))),"")</f>
        <v>17281</v>
      </c>
      <c r="N5444" s="132" t="str">
        <f t="shared" si="84"/>
        <v>SEVI 6109</v>
      </c>
      <c r="O5444" s="132" t="str">
        <f>IFERROR(IFERROR(INDEX(Кат!$B:$B,MATCH($N5444,Кат!$I:$I,0)),INDEX(Торг!$B:$B,MATCH($N5444,Торг!$I:$I,0))),"")</f>
        <v/>
      </c>
    </row>
    <row r="5445" spans="1:15" outlineLevel="2">
      <c r="A5445" t="s">
        <v>18000</v>
      </c>
      <c r="C5445" s="191">
        <v>6108</v>
      </c>
      <c r="E5445" t="s">
        <v>2694</v>
      </c>
      <c r="F5445" t="s">
        <v>2596</v>
      </c>
      <c r="G5445" t="s">
        <v>399</v>
      </c>
      <c r="H5445">
        <v>250</v>
      </c>
      <c r="J5445" t="s">
        <v>22634</v>
      </c>
      <c r="K5445" s="132" t="str">
        <f>IFERROR(IFERROR(INDEX(Кат!$O:$O,MATCH($C5445,Кат!$I:$I,0)),INDEX(Торг!$L:$L,MATCH($C5445,Торг!$I:$I,0))),"")</f>
        <v>шпак</v>
      </c>
      <c r="L5445" s="132">
        <f>IFERROR(IFERROR(INDEX(Кат!$A:$A,MATCH($C5445,Кат!$I:$I,0)),INDEX(Торг!$A:$A,MATCH($C5445,Торг!$I:$I,0))),"")</f>
        <v>225369</v>
      </c>
      <c r="M5445" s="132">
        <f>IFERROR(IFERROR(INDEX(Кат!$B:$B,MATCH($C5445,Кат!$I:$I,0)),INDEX(Торг!$B:$B,MATCH($C5445,Торг!$I:$I,0))),"")</f>
        <v>17203</v>
      </c>
      <c r="N5445" s="132" t="str">
        <f t="shared" si="84"/>
        <v>SEVI 6108</v>
      </c>
      <c r="O5445" s="132" t="str">
        <f>IFERROR(IFERROR(INDEX(Кат!$B:$B,MATCH($N5445,Кат!$I:$I,0)),INDEX(Торг!$B:$B,MATCH($N5445,Торг!$I:$I,0))),"")</f>
        <v/>
      </c>
    </row>
    <row r="5446" spans="1:15" outlineLevel="2">
      <c r="A5446" t="s">
        <v>18001</v>
      </c>
      <c r="C5446" s="191">
        <v>6102</v>
      </c>
      <c r="E5446" t="s">
        <v>2695</v>
      </c>
      <c r="F5446" t="s">
        <v>2596</v>
      </c>
      <c r="G5446" t="s">
        <v>399</v>
      </c>
      <c r="H5446">
        <v>150</v>
      </c>
      <c r="J5446" t="s">
        <v>22634</v>
      </c>
      <c r="K5446" s="132" t="str">
        <f>IFERROR(IFERROR(INDEX(Кат!$O:$O,MATCH($C5446,Кат!$I:$I,0)),INDEX(Торг!$L:$L,MATCH($C5446,Торг!$I:$I,0))),"")</f>
        <v>шпак</v>
      </c>
      <c r="L5446" s="132">
        <f>IFERROR(IFERROR(INDEX(Кат!$A:$A,MATCH($C5446,Кат!$I:$I,0)),INDEX(Торг!$A:$A,MATCH($C5446,Торг!$I:$I,0))),"")</f>
        <v>225350</v>
      </c>
      <c r="M5446" s="132">
        <f>IFERROR(IFERROR(INDEX(Кат!$B:$B,MATCH($C5446,Кат!$I:$I,0)),INDEX(Торг!$B:$B,MATCH($C5446,Торг!$I:$I,0))),"")</f>
        <v>17183</v>
      </c>
      <c r="N5446" s="132" t="str">
        <f t="shared" si="84"/>
        <v>SEVI 6102</v>
      </c>
      <c r="O5446" s="132" t="str">
        <f>IFERROR(IFERROR(INDEX(Кат!$B:$B,MATCH($N5446,Кат!$I:$I,0)),INDEX(Торг!$B:$B,MATCH($N5446,Торг!$I:$I,0))),"")</f>
        <v/>
      </c>
    </row>
    <row r="5447" spans="1:15" outlineLevel="2">
      <c r="A5447" t="s">
        <v>18002</v>
      </c>
      <c r="C5447" s="191">
        <v>6106</v>
      </c>
      <c r="E5447" t="s">
        <v>2696</v>
      </c>
      <c r="F5447" t="s">
        <v>2596</v>
      </c>
      <c r="G5447" t="s">
        <v>399</v>
      </c>
      <c r="H5447">
        <v>220</v>
      </c>
      <c r="J5447" t="s">
        <v>22634</v>
      </c>
      <c r="K5447" s="132" t="str">
        <f>IFERROR(IFERROR(INDEX(Кат!$O:$O,MATCH($C5447,Кат!$I:$I,0)),INDEX(Торг!$L:$L,MATCH($C5447,Торг!$I:$I,0))),"")</f>
        <v>шпак</v>
      </c>
      <c r="L5447" s="132">
        <f>IFERROR(IFERROR(INDEX(Кат!$A:$A,MATCH($C5447,Кат!$I:$I,0)),INDEX(Торг!$A:$A,MATCH($C5447,Торг!$I:$I,0))),"")</f>
        <v>225352</v>
      </c>
      <c r="M5447" s="132">
        <f>IFERROR(IFERROR(INDEX(Кат!$B:$B,MATCH($C5447,Кат!$I:$I,0)),INDEX(Торг!$B:$B,MATCH($C5447,Торг!$I:$I,0))),"")</f>
        <v>17233</v>
      </c>
      <c r="N5447" s="132" t="str">
        <f t="shared" si="84"/>
        <v>SEVI 6106</v>
      </c>
      <c r="O5447" s="132" t="str">
        <f>IFERROR(IFERROR(INDEX(Кат!$B:$B,MATCH($N5447,Кат!$I:$I,0)),INDEX(Торг!$B:$B,MATCH($N5447,Торг!$I:$I,0))),"")</f>
        <v/>
      </c>
    </row>
    <row r="5448" spans="1:15" outlineLevel="2">
      <c r="A5448" t="s">
        <v>18003</v>
      </c>
      <c r="C5448" s="191" t="s">
        <v>274</v>
      </c>
      <c r="E5448" t="s">
        <v>7240</v>
      </c>
      <c r="F5448" t="s">
        <v>2596</v>
      </c>
      <c r="G5448" t="s">
        <v>399</v>
      </c>
      <c r="H5448">
        <v>170</v>
      </c>
      <c r="J5448" t="s">
        <v>22634</v>
      </c>
      <c r="K5448" s="132" t="str">
        <f>IFERROR(IFERROR(INDEX(Кат!$O:$O,MATCH($C5448,Кат!$I:$I,0)),INDEX(Торг!$L:$L,MATCH($C5448,Торг!$I:$I,0))),"")</f>
        <v>шпак</v>
      </c>
      <c r="L5448" s="132">
        <f>IFERROR(IFERROR(INDEX(Кат!$A:$A,MATCH($C5448,Кат!$I:$I,0)),INDEX(Торг!$A:$A,MATCH($C5448,Торг!$I:$I,0))),"")</f>
        <v>225354</v>
      </c>
      <c r="M5448" s="132">
        <f>IFERROR(IFERROR(INDEX(Кат!$B:$B,MATCH($C5448,Кат!$I:$I,0)),INDEX(Торг!$B:$B,MATCH($C5448,Торг!$I:$I,0))),"")</f>
        <v>17269</v>
      </c>
      <c r="N5448" s="132" t="str">
        <f t="shared" ref="N5448:N5511" si="85">_xlfn.CONCAT(F5448," ",C5448)</f>
        <v>SEVI 6117-5068</v>
      </c>
      <c r="O5448" s="132" t="str">
        <f>IFERROR(IFERROR(INDEX(Кат!$B:$B,MATCH($N5448,Кат!$I:$I,0)),INDEX(Торг!$B:$B,MATCH($N5448,Торг!$I:$I,0))),"")</f>
        <v/>
      </c>
    </row>
    <row r="5449" spans="1:15" outlineLevel="2">
      <c r="A5449" t="s">
        <v>18004</v>
      </c>
      <c r="C5449" s="191" t="s">
        <v>265</v>
      </c>
      <c r="E5449" t="s">
        <v>2697</v>
      </c>
      <c r="F5449" t="s">
        <v>2596</v>
      </c>
      <c r="G5449" t="s">
        <v>399</v>
      </c>
      <c r="H5449">
        <v>370</v>
      </c>
      <c r="J5449" t="s">
        <v>22634</v>
      </c>
      <c r="K5449" s="132" t="str">
        <f>IFERROR(IFERROR(INDEX(Кат!$O:$O,MATCH($C5449,Кат!$I:$I,0)),INDEX(Торг!$L:$L,MATCH($C5449,Торг!$I:$I,0))),"")</f>
        <v>шпак</v>
      </c>
      <c r="L5449" s="132">
        <f>IFERROR(IFERROR(INDEX(Кат!$A:$A,MATCH($C5449,Кат!$I:$I,0)),INDEX(Торг!$A:$A,MATCH($C5449,Торг!$I:$I,0))),"")</f>
        <v>225351</v>
      </c>
      <c r="M5449" s="132">
        <f>IFERROR(IFERROR(INDEX(Кат!$B:$B,MATCH($C5449,Кат!$I:$I,0)),INDEX(Торг!$B:$B,MATCH($C5449,Торг!$I:$I,0))),"")</f>
        <v>17244</v>
      </c>
      <c r="N5449" s="132" t="str">
        <f t="shared" si="85"/>
        <v>SEVI 6128-5068</v>
      </c>
      <c r="O5449" s="132" t="str">
        <f>IFERROR(IFERROR(INDEX(Кат!$B:$B,MATCH($N5449,Кат!$I:$I,0)),INDEX(Торг!$B:$B,MATCH($N5449,Торг!$I:$I,0))),"")</f>
        <v/>
      </c>
    </row>
    <row r="5450" spans="1:15" outlineLevel="2">
      <c r="A5450" t="s">
        <v>18005</v>
      </c>
      <c r="C5450" s="191">
        <v>6101</v>
      </c>
      <c r="E5450" t="s">
        <v>2698</v>
      </c>
      <c r="F5450" t="s">
        <v>2596</v>
      </c>
      <c r="G5450" t="s">
        <v>399</v>
      </c>
      <c r="H5450">
        <v>150</v>
      </c>
      <c r="J5450" t="s">
        <v>22634</v>
      </c>
      <c r="K5450" s="132" t="str">
        <f>IFERROR(IFERROR(INDEX(Кат!$O:$O,MATCH($C5450,Кат!$I:$I,0)),INDEX(Торг!$L:$L,MATCH($C5450,Торг!$I:$I,0))),"")</f>
        <v>шпак</v>
      </c>
      <c r="L5450" s="132">
        <f>IFERROR(IFERROR(INDEX(Кат!$A:$A,MATCH($C5450,Кат!$I:$I,0)),INDEX(Торг!$A:$A,MATCH($C5450,Торг!$I:$I,0))),"")</f>
        <v>225355</v>
      </c>
      <c r="M5450" s="132">
        <f>IFERROR(IFERROR(INDEX(Кат!$B:$B,MATCH($C5450,Кат!$I:$I,0)),INDEX(Торг!$B:$B,MATCH($C5450,Торг!$I:$I,0))),"")</f>
        <v>17185</v>
      </c>
      <c r="N5450" s="132" t="str">
        <f t="shared" si="85"/>
        <v>SEVI 6101</v>
      </c>
      <c r="O5450" s="132" t="str">
        <f>IFERROR(IFERROR(INDEX(Кат!$B:$B,MATCH($N5450,Кат!$I:$I,0)),INDEX(Торг!$B:$B,MATCH($N5450,Торг!$I:$I,0))),"")</f>
        <v/>
      </c>
    </row>
    <row r="5451" spans="1:15" outlineLevel="1">
      <c r="A5451" t="s">
        <v>18006</v>
      </c>
      <c r="C5451" s="191">
        <v>6105</v>
      </c>
      <c r="E5451" t="s">
        <v>2699</v>
      </c>
      <c r="F5451" t="s">
        <v>2596</v>
      </c>
      <c r="G5451" t="s">
        <v>399</v>
      </c>
      <c r="H5451">
        <v>210</v>
      </c>
      <c r="J5451" t="s">
        <v>22634</v>
      </c>
      <c r="K5451" s="132" t="str">
        <f>IFERROR(IFERROR(INDEX(Кат!$O:$O,MATCH($C5451,Кат!$I:$I,0)),INDEX(Торг!$L:$L,MATCH($C5451,Торг!$I:$I,0))),"")</f>
        <v>шпак</v>
      </c>
      <c r="L5451" s="132">
        <f>IFERROR(IFERROR(INDEX(Кат!$A:$A,MATCH($C5451,Кат!$I:$I,0)),INDEX(Торг!$A:$A,MATCH($C5451,Торг!$I:$I,0))),"")</f>
        <v>225358</v>
      </c>
      <c r="M5451" s="132">
        <f>IFERROR(IFERROR(INDEX(Кат!$B:$B,MATCH($C5451,Кат!$I:$I,0)),INDEX(Торг!$B:$B,MATCH($C5451,Торг!$I:$I,0))),"")</f>
        <v>17235</v>
      </c>
      <c r="N5451" s="132" t="str">
        <f t="shared" si="85"/>
        <v>SEVI 6105</v>
      </c>
      <c r="O5451" s="132" t="str">
        <f>IFERROR(IFERROR(INDEX(Кат!$B:$B,MATCH($N5451,Кат!$I:$I,0)),INDEX(Торг!$B:$B,MATCH($N5451,Торг!$I:$I,0))),"")</f>
        <v/>
      </c>
    </row>
    <row r="5452" spans="1:15" outlineLevel="2">
      <c r="A5452" t="s">
        <v>18007</v>
      </c>
      <c r="C5452" s="191" t="s">
        <v>275</v>
      </c>
      <c r="E5452" t="s">
        <v>2700</v>
      </c>
      <c r="F5452" t="s">
        <v>2596</v>
      </c>
      <c r="G5452" t="s">
        <v>399</v>
      </c>
      <c r="H5452">
        <v>190</v>
      </c>
      <c r="J5452" t="s">
        <v>22634</v>
      </c>
      <c r="K5452" s="132" t="str">
        <f>IFERROR(IFERROR(INDEX(Кат!$O:$O,MATCH($C5452,Кат!$I:$I,0)),INDEX(Торг!$L:$L,MATCH($C5452,Торг!$I:$I,0))),"")</f>
        <v>шпак</v>
      </c>
      <c r="L5452" s="132">
        <f>IFERROR(IFERROR(INDEX(Кат!$A:$A,MATCH($C5452,Кат!$I:$I,0)),INDEX(Торг!$A:$A,MATCH($C5452,Торг!$I:$I,0))),"")</f>
        <v>225356</v>
      </c>
      <c r="M5452" s="132">
        <f>IFERROR(IFERROR(INDEX(Кат!$B:$B,MATCH($C5452,Кат!$I:$I,0)),INDEX(Торг!$B:$B,MATCH($C5452,Торг!$I:$I,0))),"")</f>
        <v>17276</v>
      </c>
      <c r="N5452" s="132" t="str">
        <f t="shared" si="85"/>
        <v>SEVI 6118-5030</v>
      </c>
      <c r="O5452" s="132" t="str">
        <f>IFERROR(IFERROR(INDEX(Кат!$B:$B,MATCH($N5452,Кат!$I:$I,0)),INDEX(Торг!$B:$B,MATCH($N5452,Торг!$I:$I,0))),"")</f>
        <v/>
      </c>
    </row>
    <row r="5453" spans="1:15" outlineLevel="2">
      <c r="A5453" t="s">
        <v>18008</v>
      </c>
      <c r="C5453" s="191" t="s">
        <v>266</v>
      </c>
      <c r="E5453" t="s">
        <v>2701</v>
      </c>
      <c r="F5453" t="s">
        <v>2596</v>
      </c>
      <c r="G5453" t="s">
        <v>399</v>
      </c>
      <c r="H5453">
        <v>400</v>
      </c>
      <c r="J5453" t="s">
        <v>22634</v>
      </c>
      <c r="K5453" s="132" t="str">
        <f>IFERROR(IFERROR(INDEX(Кат!$O:$O,MATCH($C5453,Кат!$I:$I,0)),INDEX(Торг!$L:$L,MATCH($C5453,Торг!$I:$I,0))),"")</f>
        <v>шпак</v>
      </c>
      <c r="L5453" s="132">
        <f>IFERROR(IFERROR(INDEX(Кат!$A:$A,MATCH($C5453,Кат!$I:$I,0)),INDEX(Торг!$A:$A,MATCH($C5453,Торг!$I:$I,0))),"")</f>
        <v>225357</v>
      </c>
      <c r="M5453" s="132">
        <f>IFERROR(IFERROR(INDEX(Кат!$B:$B,MATCH($C5453,Кат!$I:$I,0)),INDEX(Торг!$B:$B,MATCH($C5453,Торг!$I:$I,0))),"")</f>
        <v>17246</v>
      </c>
      <c r="N5453" s="132" t="str">
        <f t="shared" si="85"/>
        <v>SEVI 6129-5030</v>
      </c>
      <c r="O5453" s="132" t="str">
        <f>IFERROR(IFERROR(INDEX(Кат!$B:$B,MATCH($N5453,Кат!$I:$I,0)),INDEX(Торг!$B:$B,MATCH($N5453,Торг!$I:$I,0))),"")</f>
        <v/>
      </c>
    </row>
    <row r="5454" spans="1:15" outlineLevel="2">
      <c r="A5454" t="s">
        <v>18009</v>
      </c>
      <c r="C5454" s="191">
        <v>6111</v>
      </c>
      <c r="E5454" t="s">
        <v>14087</v>
      </c>
      <c r="F5454" t="s">
        <v>2596</v>
      </c>
      <c r="G5454" t="s">
        <v>399</v>
      </c>
      <c r="H5454">
        <v>320</v>
      </c>
      <c r="J5454" t="s">
        <v>22634</v>
      </c>
      <c r="K5454" s="132" t="str">
        <f>IFERROR(IFERROR(INDEX(Кат!$O:$O,MATCH($C5454,Кат!$I:$I,0)),INDEX(Торг!$L:$L,MATCH($C5454,Торг!$I:$I,0))),"")</f>
        <v>шпак</v>
      </c>
      <c r="L5454" s="132">
        <f>IFERROR(IFERROR(INDEX(Кат!$A:$A,MATCH($C5454,Кат!$I:$I,0)),INDEX(Торг!$A:$A,MATCH($C5454,Торг!$I:$I,0))),"")</f>
        <v>225353</v>
      </c>
      <c r="M5454" s="132">
        <f>IFERROR(IFERROR(INDEX(Кат!$B:$B,MATCH($C5454,Кат!$I:$I,0)),INDEX(Торг!$B:$B,MATCH($C5454,Торг!$I:$I,0))),"")</f>
        <v>12980</v>
      </c>
      <c r="N5454" s="132" t="str">
        <f t="shared" si="85"/>
        <v>SEVI 6111</v>
      </c>
      <c r="O5454" s="132" t="str">
        <f>IFERROR(IFERROR(INDEX(Кат!$B:$B,MATCH($N5454,Кат!$I:$I,0)),INDEX(Торг!$B:$B,MATCH($N5454,Торг!$I:$I,0))),"")</f>
        <v/>
      </c>
    </row>
    <row r="5455" spans="1:15" outlineLevel="1">
      <c r="A5455" t="s">
        <v>18010</v>
      </c>
      <c r="C5455" s="191">
        <v>6119</v>
      </c>
      <c r="E5455" t="s">
        <v>2702</v>
      </c>
      <c r="F5455" t="s">
        <v>2596</v>
      </c>
      <c r="G5455" t="s">
        <v>399</v>
      </c>
      <c r="H5455">
        <v>360</v>
      </c>
      <c r="J5455" t="s">
        <v>22634</v>
      </c>
      <c r="K5455" s="132" t="str">
        <f>IFERROR(IFERROR(INDEX(Кат!$O:$O,MATCH($C5455,Кат!$I:$I,0)),INDEX(Торг!$L:$L,MATCH($C5455,Торг!$I:$I,0))),"")</f>
        <v>шпак</v>
      </c>
      <c r="L5455" s="132">
        <f>IFERROR(IFERROR(INDEX(Кат!$A:$A,MATCH($C5455,Кат!$I:$I,0)),INDEX(Торг!$A:$A,MATCH($C5455,Торг!$I:$I,0))),"")</f>
        <v>223718</v>
      </c>
      <c r="M5455" s="132">
        <f>IFERROR(IFERROR(INDEX(Кат!$B:$B,MATCH($C5455,Кат!$I:$I,0)),INDEX(Торг!$B:$B,MATCH($C5455,Торг!$I:$I,0))),"")</f>
        <v>12982</v>
      </c>
      <c r="N5455" s="132" t="str">
        <f t="shared" si="85"/>
        <v>SEVI 6119</v>
      </c>
      <c r="O5455" s="132" t="str">
        <f>IFERROR(IFERROR(INDEX(Кат!$B:$B,MATCH($N5455,Кат!$I:$I,0)),INDEX(Торг!$B:$B,MATCH($N5455,Торг!$I:$I,0))),"")</f>
        <v/>
      </c>
    </row>
    <row r="5456" spans="1:15" outlineLevel="2">
      <c r="A5456" t="s">
        <v>18011</v>
      </c>
      <c r="C5456" s="191">
        <v>6110</v>
      </c>
      <c r="E5456" t="s">
        <v>2703</v>
      </c>
      <c r="F5456" t="s">
        <v>2596</v>
      </c>
      <c r="G5456" t="s">
        <v>399</v>
      </c>
      <c r="H5456">
        <v>320</v>
      </c>
      <c r="J5456" t="s">
        <v>22634</v>
      </c>
      <c r="K5456" s="132" t="str">
        <f>IFERROR(IFERROR(INDEX(Кат!$O:$O,MATCH($C5456,Кат!$I:$I,0)),INDEX(Торг!$L:$L,MATCH($C5456,Торг!$I:$I,0))),"")</f>
        <v>шпак</v>
      </c>
      <c r="L5456" s="132">
        <f>IFERROR(IFERROR(INDEX(Кат!$A:$A,MATCH($C5456,Кат!$I:$I,0)),INDEX(Торг!$A:$A,MATCH($C5456,Торг!$I:$I,0))),"")</f>
        <v>223719</v>
      </c>
      <c r="M5456" s="132">
        <f>IFERROR(IFERROR(INDEX(Кат!$B:$B,MATCH($C5456,Кат!$I:$I,0)),INDEX(Торг!$B:$B,MATCH($C5456,Торг!$I:$I,0))),"")</f>
        <v>12981</v>
      </c>
      <c r="N5456" s="132" t="str">
        <f t="shared" si="85"/>
        <v>SEVI 6110</v>
      </c>
      <c r="O5456" s="132" t="str">
        <f>IFERROR(IFERROR(INDEX(Кат!$B:$B,MATCH($N5456,Кат!$I:$I,0)),INDEX(Торг!$B:$B,MATCH($N5456,Торг!$I:$I,0))),"")</f>
        <v/>
      </c>
    </row>
    <row r="5457" spans="1:15" outlineLevel="2">
      <c r="A5457" t="s">
        <v>18012</v>
      </c>
      <c r="C5457" s="191">
        <v>6112</v>
      </c>
      <c r="E5457" t="s">
        <v>2704</v>
      </c>
      <c r="F5457" t="s">
        <v>2596</v>
      </c>
      <c r="G5457" t="s">
        <v>399</v>
      </c>
      <c r="H5457">
        <v>340</v>
      </c>
      <c r="J5457" t="s">
        <v>22634</v>
      </c>
      <c r="K5457" s="132" t="str">
        <f>IFERROR(IFERROR(INDEX(Кат!$O:$O,MATCH($C5457,Кат!$I:$I,0)),INDEX(Торг!$L:$L,MATCH($C5457,Торг!$I:$I,0))),"")</f>
        <v>шпак</v>
      </c>
      <c r="L5457" s="132">
        <f>IFERROR(IFERROR(INDEX(Кат!$A:$A,MATCH($C5457,Кат!$I:$I,0)),INDEX(Торг!$A:$A,MATCH($C5457,Торг!$I:$I,0))),"")</f>
        <v>223720</v>
      </c>
      <c r="M5457" s="132">
        <f>IFERROR(IFERROR(INDEX(Кат!$B:$B,MATCH($C5457,Кат!$I:$I,0)),INDEX(Торг!$B:$B,MATCH($C5457,Торг!$I:$I,0))),"")</f>
        <v>12983</v>
      </c>
      <c r="N5457" s="132" t="str">
        <f t="shared" si="85"/>
        <v>SEVI 6112</v>
      </c>
      <c r="O5457" s="132" t="str">
        <f>IFERROR(IFERROR(INDEX(Кат!$B:$B,MATCH($N5457,Кат!$I:$I,0)),INDEX(Торг!$B:$B,MATCH($N5457,Торг!$I:$I,0))),"")</f>
        <v/>
      </c>
    </row>
    <row r="5458" spans="1:15" outlineLevel="2">
      <c r="A5458" t="s">
        <v>18013</v>
      </c>
      <c r="C5458" s="191" t="s">
        <v>276</v>
      </c>
      <c r="E5458" t="s">
        <v>2705</v>
      </c>
      <c r="F5458" t="s">
        <v>2596</v>
      </c>
      <c r="G5458" t="s">
        <v>399</v>
      </c>
      <c r="H5458">
        <v>350</v>
      </c>
      <c r="J5458" t="s">
        <v>22634</v>
      </c>
      <c r="K5458" s="132" t="str">
        <f>IFERROR(IFERROR(INDEX(Кат!$O:$O,MATCH($C5458,Кат!$I:$I,0)),INDEX(Торг!$L:$L,MATCH($C5458,Торг!$I:$I,0))),"")</f>
        <v>шпак</v>
      </c>
      <c r="L5458" s="132">
        <f>IFERROR(IFERROR(INDEX(Кат!$A:$A,MATCH($C5458,Кат!$I:$I,0)),INDEX(Торг!$A:$A,MATCH($C5458,Торг!$I:$I,0))),"")</f>
        <v>225359</v>
      </c>
      <c r="M5458" s="132">
        <f>IFERROR(IFERROR(INDEX(Кат!$B:$B,MATCH($C5458,Кат!$I:$I,0)),INDEX(Торг!$B:$B,MATCH($C5458,Торг!$I:$I,0))),"")</f>
        <v>17279</v>
      </c>
      <c r="N5458" s="132" t="str">
        <f t="shared" si="85"/>
        <v>SEVI 6124-5030</v>
      </c>
      <c r="O5458" s="132" t="str">
        <f>IFERROR(IFERROR(INDEX(Кат!$B:$B,MATCH($N5458,Кат!$I:$I,0)),INDEX(Торг!$B:$B,MATCH($N5458,Торг!$I:$I,0))),"")</f>
        <v/>
      </c>
    </row>
    <row r="5459" spans="1:15" outlineLevel="2">
      <c r="A5459" t="s">
        <v>18014</v>
      </c>
      <c r="C5459" s="191">
        <v>6131</v>
      </c>
      <c r="E5459" t="s">
        <v>2706</v>
      </c>
      <c r="F5459" t="s">
        <v>2596</v>
      </c>
      <c r="G5459" t="s">
        <v>399</v>
      </c>
      <c r="H5459">
        <v>40</v>
      </c>
      <c r="J5459" t="s">
        <v>22634</v>
      </c>
      <c r="K5459" s="132" t="str">
        <f>IFERROR(IFERROR(INDEX(Кат!$O:$O,MATCH($C5459,Кат!$I:$I,0)),INDEX(Торг!$L:$L,MATCH($C5459,Торг!$I:$I,0))),"")</f>
        <v>шпак</v>
      </c>
      <c r="L5459" s="132">
        <f>IFERROR(IFERROR(INDEX(Кат!$A:$A,MATCH($C5459,Кат!$I:$I,0)),INDEX(Торг!$A:$A,MATCH($C5459,Торг!$I:$I,0))),"")</f>
        <v>225061</v>
      </c>
      <c r="M5459" s="132">
        <f>IFERROR(IFERROR(INDEX(Кат!$B:$B,MATCH($C5459,Кат!$I:$I,0)),INDEX(Торг!$B:$B,MATCH($C5459,Торг!$I:$I,0))),"")</f>
        <v>17359</v>
      </c>
      <c r="N5459" s="132" t="str">
        <f t="shared" si="85"/>
        <v>SEVI 6131</v>
      </c>
      <c r="O5459" s="132" t="str">
        <f>IFERROR(IFERROR(INDEX(Кат!$B:$B,MATCH($N5459,Кат!$I:$I,0)),INDEX(Торг!$B:$B,MATCH($N5459,Торг!$I:$I,0))),"")</f>
        <v/>
      </c>
    </row>
    <row r="5460" spans="1:15" outlineLevel="2">
      <c r="A5460" t="s">
        <v>18015</v>
      </c>
      <c r="C5460" s="191">
        <v>6121</v>
      </c>
      <c r="E5460" t="s">
        <v>2707</v>
      </c>
      <c r="F5460" t="s">
        <v>2596</v>
      </c>
      <c r="G5460" t="s">
        <v>399</v>
      </c>
      <c r="H5460">
        <v>50</v>
      </c>
      <c r="J5460" t="s">
        <v>22634</v>
      </c>
      <c r="K5460" s="132" t="str">
        <f>IFERROR(IFERROR(INDEX(Кат!$O:$O,MATCH($C5460,Кат!$I:$I,0)),INDEX(Торг!$L:$L,MATCH($C5460,Торг!$I:$I,0))),"")</f>
        <v>шпак</v>
      </c>
      <c r="L5460" s="132">
        <f>IFERROR(IFERROR(INDEX(Кат!$A:$A,MATCH($C5460,Кат!$I:$I,0)),INDEX(Торг!$A:$A,MATCH($C5460,Торг!$I:$I,0))),"")</f>
        <v>225063</v>
      </c>
      <c r="M5460" s="132">
        <f>IFERROR(IFERROR(INDEX(Кат!$B:$B,MATCH($C5460,Кат!$I:$I,0)),INDEX(Торг!$B:$B,MATCH($C5460,Торг!$I:$I,0))),"")</f>
        <v>17327</v>
      </c>
      <c r="N5460" s="132" t="str">
        <f t="shared" si="85"/>
        <v>SEVI 6121</v>
      </c>
      <c r="O5460" s="132" t="str">
        <f>IFERROR(IFERROR(INDEX(Кат!$B:$B,MATCH($N5460,Кат!$I:$I,0)),INDEX(Торг!$B:$B,MATCH($N5460,Торг!$I:$I,0))),"")</f>
        <v/>
      </c>
    </row>
    <row r="5461" spans="1:15" outlineLevel="2">
      <c r="A5461" t="s">
        <v>18016</v>
      </c>
      <c r="C5461" s="191">
        <v>6122</v>
      </c>
      <c r="E5461" t="s">
        <v>2708</v>
      </c>
      <c r="F5461" t="s">
        <v>2596</v>
      </c>
      <c r="G5461" t="s">
        <v>399</v>
      </c>
      <c r="H5461">
        <v>45</v>
      </c>
      <c r="J5461" t="s">
        <v>22634</v>
      </c>
      <c r="K5461" s="132" t="str">
        <f>IFERROR(IFERROR(INDEX(Кат!$O:$O,MATCH($C5461,Кат!$I:$I,0)),INDEX(Торг!$L:$L,MATCH($C5461,Торг!$I:$I,0))),"")</f>
        <v>шпак</v>
      </c>
      <c r="L5461" s="132">
        <f>IFERROR(IFERROR(INDEX(Кат!$A:$A,MATCH($C5461,Кат!$I:$I,0)),INDEX(Торг!$A:$A,MATCH($C5461,Торг!$I:$I,0))),"")</f>
        <v>225062</v>
      </c>
      <c r="M5461" s="132">
        <f>IFERROR(IFERROR(INDEX(Кат!$B:$B,MATCH($C5461,Кат!$I:$I,0)),INDEX(Торг!$B:$B,MATCH($C5461,Торг!$I:$I,0))),"")</f>
        <v>17360</v>
      </c>
      <c r="N5461" s="132" t="str">
        <f t="shared" si="85"/>
        <v>SEVI 6122</v>
      </c>
      <c r="O5461" s="132" t="str">
        <f>IFERROR(IFERROR(INDEX(Кат!$B:$B,MATCH($N5461,Кат!$I:$I,0)),INDEX(Торг!$B:$B,MATCH($N5461,Торг!$I:$I,0))),"")</f>
        <v/>
      </c>
    </row>
    <row r="5462" spans="1:15" outlineLevel="2">
      <c r="A5462" t="s">
        <v>18017</v>
      </c>
      <c r="C5462" s="191" t="s">
        <v>289</v>
      </c>
      <c r="E5462" t="s">
        <v>7241</v>
      </c>
      <c r="F5462" t="s">
        <v>2596</v>
      </c>
      <c r="G5462" t="s">
        <v>399</v>
      </c>
      <c r="H5462">
        <v>55</v>
      </c>
      <c r="J5462" t="s">
        <v>22634</v>
      </c>
      <c r="K5462" s="132" t="str">
        <f>IFERROR(IFERROR(INDEX(Кат!$O:$O,MATCH($C5462,Кат!$I:$I,0)),INDEX(Торг!$L:$L,MATCH($C5462,Торг!$I:$I,0))),"")</f>
        <v>шпак</v>
      </c>
      <c r="L5462" s="132">
        <f>IFERROR(IFERROR(INDEX(Кат!$A:$A,MATCH($C5462,Кат!$I:$I,0)),INDEX(Торг!$A:$A,MATCH($C5462,Торг!$I:$I,0))),"")</f>
        <v>225059</v>
      </c>
      <c r="M5462" s="132">
        <f>IFERROR(IFERROR(INDEX(Кат!$B:$B,MATCH($C5462,Кат!$I:$I,0)),INDEX(Торг!$B:$B,MATCH($C5462,Торг!$I:$I,0))),"")</f>
        <v>17402</v>
      </c>
      <c r="N5462" s="132" t="str">
        <f t="shared" si="85"/>
        <v>SEVI 6132-7012</v>
      </c>
      <c r="O5462" s="132" t="str">
        <f>IFERROR(IFERROR(INDEX(Кат!$B:$B,MATCH($N5462,Кат!$I:$I,0)),INDEX(Торг!$B:$B,MATCH($N5462,Торг!$I:$I,0))),"")</f>
        <v/>
      </c>
    </row>
    <row r="5463" spans="1:15" outlineLevel="2">
      <c r="A5463" t="s">
        <v>24221</v>
      </c>
      <c r="C5463" s="191"/>
      <c r="E5463" t="s">
        <v>23636</v>
      </c>
      <c r="J5463" t="s">
        <v>22634</v>
      </c>
      <c r="K5463" s="132" t="str">
        <f>IFERROR(IFERROR(INDEX(Кат!$O:$O,MATCH($C5463,Кат!$I:$I,0)),INDEX(Торг!$L:$L,MATCH($C5463,Торг!$I:$I,0))),"")</f>
        <v/>
      </c>
      <c r="L5463" s="132" t="str">
        <f>IFERROR(IFERROR(INDEX(Кат!$A:$A,MATCH($C5463,Кат!$I:$I,0)),INDEX(Торг!$A:$A,MATCH($C5463,Торг!$I:$I,0))),"")</f>
        <v/>
      </c>
      <c r="M5463" s="132" t="str">
        <f>IFERROR(IFERROR(INDEX(Кат!$B:$B,MATCH($C5463,Кат!$I:$I,0)),INDEX(Торг!$B:$B,MATCH($C5463,Торг!$I:$I,0))),"")</f>
        <v/>
      </c>
      <c r="N5463" s="132" t="str">
        <f t="shared" si="85"/>
        <v xml:space="preserve"> </v>
      </c>
      <c r="O5463" s="132" t="str">
        <f>IFERROR(IFERROR(INDEX(Кат!$B:$B,MATCH($N5463,Кат!$I:$I,0)),INDEX(Торг!$B:$B,MATCH($N5463,Торг!$I:$I,0))),"")</f>
        <v/>
      </c>
    </row>
    <row r="5464" spans="1:15" outlineLevel="2">
      <c r="A5464" t="s">
        <v>18018</v>
      </c>
      <c r="C5464" s="191" t="s">
        <v>329</v>
      </c>
      <c r="E5464" t="s">
        <v>2709</v>
      </c>
      <c r="F5464" t="s">
        <v>2596</v>
      </c>
      <c r="G5464" t="s">
        <v>375</v>
      </c>
      <c r="H5464">
        <v>180</v>
      </c>
      <c r="J5464" t="s">
        <v>22634</v>
      </c>
      <c r="K5464" s="132" t="str">
        <f>IFERROR(IFERROR(INDEX(Кат!$O:$O,MATCH($C5464,Кат!$I:$I,0)),INDEX(Торг!$L:$L,MATCH($C5464,Торг!$I:$I,0))),"")</f>
        <v>шпак</v>
      </c>
      <c r="L5464" s="132">
        <f>IFERROR(IFERROR(INDEX(Кат!$A:$A,MATCH($C5464,Кат!$I:$I,0)),INDEX(Торг!$A:$A,MATCH($C5464,Торг!$I:$I,0))),"")</f>
        <v>158391</v>
      </c>
      <c r="M5464" s="132">
        <f>IFERROR(IFERROR(INDEX(Кат!$B:$B,MATCH($C5464,Кат!$I:$I,0)),INDEX(Торг!$B:$B,MATCH($C5464,Торг!$I:$I,0))),"")</f>
        <v>23598</v>
      </c>
      <c r="N5464" s="132" t="str">
        <f t="shared" si="85"/>
        <v>SEVI 1317-5446</v>
      </c>
      <c r="O5464" s="132" t="str">
        <f>IFERROR(IFERROR(INDEX(Кат!$B:$B,MATCH($N5464,Кат!$I:$I,0)),INDEX(Торг!$B:$B,MATCH($N5464,Торг!$I:$I,0))),"")</f>
        <v/>
      </c>
    </row>
    <row r="5465" spans="1:15" outlineLevel="2">
      <c r="A5465" t="s">
        <v>18019</v>
      </c>
      <c r="C5465" s="191">
        <v>1301</v>
      </c>
      <c r="E5465" t="s">
        <v>14088</v>
      </c>
      <c r="F5465" t="s">
        <v>2596</v>
      </c>
      <c r="G5465" t="s">
        <v>375</v>
      </c>
      <c r="H5465">
        <v>65</v>
      </c>
      <c r="J5465" t="s">
        <v>22634</v>
      </c>
      <c r="K5465" s="132" t="str">
        <f>IFERROR(IFERROR(INDEX(Кат!$O:$O,MATCH($C5465,Кат!$I:$I,0)),INDEX(Торг!$L:$L,MATCH($C5465,Торг!$I:$I,0))),"")</f>
        <v>шпак</v>
      </c>
      <c r="L5465" s="132">
        <f>IFERROR(IFERROR(INDEX(Кат!$A:$A,MATCH($C5465,Кат!$I:$I,0)),INDEX(Торг!$A:$A,MATCH($C5465,Торг!$I:$I,0))),"")</f>
        <v>158390</v>
      </c>
      <c r="M5465" s="132">
        <f>IFERROR(IFERROR(INDEX(Кат!$B:$B,MATCH($C5465,Кат!$I:$I,0)),INDEX(Торг!$B:$B,MATCH($C5465,Торг!$I:$I,0))),"")</f>
        <v>17157</v>
      </c>
      <c r="N5465" s="132" t="str">
        <f t="shared" si="85"/>
        <v>SEVI 1301</v>
      </c>
      <c r="O5465" s="132" t="str">
        <f>IFERROR(IFERROR(INDEX(Кат!$B:$B,MATCH($N5465,Кат!$I:$I,0)),INDEX(Торг!$B:$B,MATCH($N5465,Торг!$I:$I,0))),"")</f>
        <v/>
      </c>
    </row>
    <row r="5466" spans="1:15" outlineLevel="2">
      <c r="A5466" t="s">
        <v>18020</v>
      </c>
      <c r="C5466" s="191">
        <v>1307</v>
      </c>
      <c r="E5466" t="s">
        <v>2710</v>
      </c>
      <c r="F5466" t="s">
        <v>2596</v>
      </c>
      <c r="G5466" t="s">
        <v>375</v>
      </c>
      <c r="H5466">
        <v>260</v>
      </c>
      <c r="J5466" t="s">
        <v>22634</v>
      </c>
      <c r="K5466" s="132" t="str">
        <f>IFERROR(IFERROR(INDEX(Кат!$O:$O,MATCH($C5466,Кат!$I:$I,0)),INDEX(Торг!$L:$L,MATCH($C5466,Торг!$I:$I,0))),"")</f>
        <v>шпак</v>
      </c>
      <c r="L5466" s="132">
        <f>IFERROR(IFERROR(INDEX(Кат!$A:$A,MATCH($C5466,Кат!$I:$I,0)),INDEX(Торг!$A:$A,MATCH($C5466,Торг!$I:$I,0))),"")</f>
        <v>158389</v>
      </c>
      <c r="M5466" s="132">
        <f>IFERROR(IFERROR(INDEX(Кат!$B:$B,MATCH($C5466,Кат!$I:$I,0)),INDEX(Торг!$B:$B,MATCH($C5466,Торг!$I:$I,0))),"")</f>
        <v>17173</v>
      </c>
      <c r="N5466" s="132" t="str">
        <f t="shared" si="85"/>
        <v>SEVI 1307</v>
      </c>
      <c r="O5466" s="132" t="str">
        <f>IFERROR(IFERROR(INDEX(Кат!$B:$B,MATCH($N5466,Кат!$I:$I,0)),INDEX(Торг!$B:$B,MATCH($N5466,Торг!$I:$I,0))),"")</f>
        <v/>
      </c>
    </row>
    <row r="5467" spans="1:15" outlineLevel="2">
      <c r="A5467" t="s">
        <v>18021</v>
      </c>
      <c r="C5467" s="191">
        <v>1209</v>
      </c>
      <c r="E5467" t="s">
        <v>2711</v>
      </c>
      <c r="F5467" t="s">
        <v>2596</v>
      </c>
      <c r="G5467" t="s">
        <v>375</v>
      </c>
      <c r="H5467">
        <v>270</v>
      </c>
      <c r="J5467" t="s">
        <v>22634</v>
      </c>
      <c r="K5467" s="132" t="str">
        <f>IFERROR(IFERROR(INDEX(Кат!$O:$O,MATCH($C5467,Кат!$I:$I,0)),INDEX(Торг!$L:$L,MATCH($C5467,Торг!$I:$I,0))),"")</f>
        <v>шпак</v>
      </c>
      <c r="L5467" s="132">
        <f>IFERROR(IFERROR(INDEX(Кат!$A:$A,MATCH($C5467,Кат!$I:$I,0)),INDEX(Торг!$A:$A,MATCH($C5467,Торг!$I:$I,0))),"")</f>
        <v>225421</v>
      </c>
      <c r="M5467" s="132">
        <f>IFERROR(IFERROR(INDEX(Кат!$B:$B,MATCH($C5467,Кат!$I:$I,0)),INDEX(Торг!$B:$B,MATCH($C5467,Торг!$I:$I,0))),"")</f>
        <v>17186</v>
      </c>
      <c r="N5467" s="132" t="str">
        <f t="shared" si="85"/>
        <v>SEVI 1209</v>
      </c>
      <c r="O5467" s="132" t="str">
        <f>IFERROR(IFERROR(INDEX(Кат!$B:$B,MATCH($N5467,Кат!$I:$I,0)),INDEX(Торг!$B:$B,MATCH($N5467,Торг!$I:$I,0))),"")</f>
        <v/>
      </c>
    </row>
    <row r="5468" spans="1:15" outlineLevel="2">
      <c r="A5468" t="s">
        <v>18022</v>
      </c>
      <c r="C5468" s="191">
        <v>1210</v>
      </c>
      <c r="E5468" t="s">
        <v>2712</v>
      </c>
      <c r="F5468" t="s">
        <v>2596</v>
      </c>
      <c r="G5468" t="s">
        <v>375</v>
      </c>
      <c r="H5468">
        <v>270</v>
      </c>
      <c r="J5468" t="s">
        <v>22634</v>
      </c>
      <c r="K5468" s="132" t="str">
        <f>IFERROR(IFERROR(INDEX(Кат!$O:$O,MATCH($C5468,Кат!$I:$I,0)),INDEX(Торг!$L:$L,MATCH($C5468,Торг!$I:$I,0))),"")</f>
        <v>шпак</v>
      </c>
      <c r="L5468" s="132">
        <f>IFERROR(IFERROR(INDEX(Кат!$A:$A,MATCH($C5468,Кат!$I:$I,0)),INDEX(Торг!$A:$A,MATCH($C5468,Торг!$I:$I,0))),"")</f>
        <v>225451</v>
      </c>
      <c r="M5468" s="132">
        <f>IFERROR(IFERROR(INDEX(Кат!$B:$B,MATCH($C5468,Кат!$I:$I,0)),INDEX(Торг!$B:$B,MATCH($C5468,Торг!$I:$I,0))),"")</f>
        <v>17204</v>
      </c>
      <c r="N5468" s="132" t="str">
        <f t="shared" si="85"/>
        <v>SEVI 1210</v>
      </c>
      <c r="O5468" s="132" t="str">
        <f>IFERROR(IFERROR(INDEX(Кат!$B:$B,MATCH($N5468,Кат!$I:$I,0)),INDEX(Торг!$B:$B,MATCH($N5468,Торг!$I:$I,0))),"")</f>
        <v/>
      </c>
    </row>
    <row r="5469" spans="1:15" outlineLevel="2">
      <c r="A5469" t="s">
        <v>18023</v>
      </c>
      <c r="C5469" s="191" t="s">
        <v>343</v>
      </c>
      <c r="E5469" t="s">
        <v>2713</v>
      </c>
      <c r="F5469" t="s">
        <v>2596</v>
      </c>
      <c r="G5469" t="s">
        <v>399</v>
      </c>
      <c r="H5469">
        <v>460</v>
      </c>
      <c r="J5469" t="s">
        <v>22634</v>
      </c>
      <c r="K5469" s="132" t="str">
        <f>IFERROR(IFERROR(INDEX(Кат!$O:$O,MATCH($C5469,Кат!$I:$I,0)),INDEX(Торг!$L:$L,MATCH($C5469,Торг!$I:$I,0))),"")</f>
        <v>шпак</v>
      </c>
      <c r="L5469" s="132">
        <f>IFERROR(IFERROR(INDEX(Кат!$A:$A,MATCH($C5469,Кат!$I:$I,0)),INDEX(Торг!$A:$A,MATCH($C5469,Торг!$I:$I,0))),"")</f>
        <v>225422</v>
      </c>
      <c r="M5469" s="132">
        <f>IFERROR(IFERROR(INDEX(Кат!$B:$B,MATCH($C5469,Кат!$I:$I,0)),INDEX(Торг!$B:$B,MATCH($C5469,Торг!$I:$I,0))),"")</f>
        <v>23880</v>
      </c>
      <c r="N5469" s="132" t="str">
        <f t="shared" si="85"/>
        <v>SEVI 1208-4054</v>
      </c>
      <c r="O5469" s="132" t="str">
        <f>IFERROR(IFERROR(INDEX(Кат!$B:$B,MATCH($N5469,Кат!$I:$I,0)),INDEX(Торг!$B:$B,MATCH($N5469,Торг!$I:$I,0))),"")</f>
        <v/>
      </c>
    </row>
    <row r="5470" spans="1:15" outlineLevel="2">
      <c r="A5470" t="s">
        <v>18024</v>
      </c>
      <c r="C5470" s="191" t="s">
        <v>255</v>
      </c>
      <c r="E5470" t="s">
        <v>2714</v>
      </c>
      <c r="F5470" t="s">
        <v>2596</v>
      </c>
      <c r="G5470" t="s">
        <v>375</v>
      </c>
      <c r="H5470">
        <v>250</v>
      </c>
      <c r="J5470" t="s">
        <v>22634</v>
      </c>
      <c r="K5470" s="132" t="str">
        <f>IFERROR(IFERROR(INDEX(Кат!$O:$O,MATCH($C5470,Кат!$I:$I,0)),INDEX(Торг!$L:$L,MATCH($C5470,Торг!$I:$I,0))),"")</f>
        <v>шпак</v>
      </c>
      <c r="L5470" s="132">
        <f>IFERROR(IFERROR(INDEX(Кат!$A:$A,MATCH($C5470,Кат!$I:$I,0)),INDEX(Торг!$A:$A,MATCH($C5470,Торг!$I:$I,0))),"")</f>
        <v>139941</v>
      </c>
      <c r="M5470" s="132">
        <f>IFERROR(IFERROR(INDEX(Кат!$B:$B,MATCH($C5470,Кат!$I:$I,0)),INDEX(Торг!$B:$B,MATCH($C5470,Торг!$I:$I,0))),"")</f>
        <v>17156</v>
      </c>
      <c r="N5470" s="132" t="str">
        <f t="shared" si="85"/>
        <v>SEVI 2101-9108</v>
      </c>
      <c r="O5470" s="132" t="str">
        <f>IFERROR(IFERROR(INDEX(Кат!$B:$B,MATCH($N5470,Кат!$I:$I,0)),INDEX(Торг!$B:$B,MATCH($N5470,Торг!$I:$I,0))),"")</f>
        <v/>
      </c>
    </row>
    <row r="5471" spans="1:15" outlineLevel="2">
      <c r="A5471" t="s">
        <v>18025</v>
      </c>
      <c r="C5471" s="191" t="s">
        <v>280</v>
      </c>
      <c r="E5471" t="s">
        <v>2715</v>
      </c>
      <c r="F5471" t="s">
        <v>2596</v>
      </c>
      <c r="G5471" t="s">
        <v>375</v>
      </c>
      <c r="H5471">
        <v>990</v>
      </c>
      <c r="J5471" t="s">
        <v>22634</v>
      </c>
      <c r="K5471" s="132" t="str">
        <f>IFERROR(IFERROR(INDEX(Кат!$O:$O,MATCH($C5471,Кат!$I:$I,0)),INDEX(Торг!$L:$L,MATCH($C5471,Торг!$I:$I,0))),"")</f>
        <v>шпак</v>
      </c>
      <c r="L5471" s="132">
        <f>IFERROR(IFERROR(INDEX(Кат!$A:$A,MATCH($C5471,Кат!$I:$I,0)),INDEX(Торг!$A:$A,MATCH($C5471,Торг!$I:$I,0))),"")</f>
        <v>225465</v>
      </c>
      <c r="M5471" s="132">
        <f>IFERROR(IFERROR(INDEX(Кат!$B:$B,MATCH($C5471,Кат!$I:$I,0)),INDEX(Торг!$B:$B,MATCH($C5471,Торг!$I:$I,0))),"")</f>
        <v>17333</v>
      </c>
      <c r="N5471" s="132" t="str">
        <f t="shared" si="85"/>
        <v>SEVI 2103-9042</v>
      </c>
      <c r="O5471" s="132" t="str">
        <f>IFERROR(IFERROR(INDEX(Кат!$B:$B,MATCH($N5471,Кат!$I:$I,0)),INDEX(Торг!$B:$B,MATCH($N5471,Торг!$I:$I,0))),"")</f>
        <v/>
      </c>
    </row>
    <row r="5472" spans="1:15" outlineLevel="2">
      <c r="A5472" t="s">
        <v>18026</v>
      </c>
      <c r="C5472" s="191" t="s">
        <v>262</v>
      </c>
      <c r="E5472" t="s">
        <v>2716</v>
      </c>
      <c r="F5472" t="s">
        <v>2596</v>
      </c>
      <c r="G5472" t="s">
        <v>375</v>
      </c>
      <c r="H5472">
        <v>300</v>
      </c>
      <c r="J5472" t="s">
        <v>22634</v>
      </c>
      <c r="K5472" s="132" t="str">
        <f>IFERROR(IFERROR(INDEX(Кат!$O:$O,MATCH($C5472,Кат!$I:$I,0)),INDEX(Торг!$L:$L,MATCH($C5472,Торг!$I:$I,0))),"")</f>
        <v>шпак</v>
      </c>
      <c r="L5472" s="132">
        <f>IFERROR(IFERROR(INDEX(Кат!$A:$A,MATCH($C5472,Кат!$I:$I,0)),INDEX(Торг!$A:$A,MATCH($C5472,Торг!$I:$I,0))),"")</f>
        <v>158392</v>
      </c>
      <c r="M5472" s="132">
        <f>IFERROR(IFERROR(INDEX(Кат!$B:$B,MATCH($C5472,Кат!$I:$I,0)),INDEX(Торг!$B:$B,MATCH($C5472,Торг!$I:$I,0))),"")</f>
        <v>17223</v>
      </c>
      <c r="N5472" s="132" t="str">
        <f t="shared" si="85"/>
        <v>SEVI 2102-9042</v>
      </c>
      <c r="O5472" s="132" t="str">
        <f>IFERROR(IFERROR(INDEX(Кат!$B:$B,MATCH($N5472,Кат!$I:$I,0)),INDEX(Торг!$B:$B,MATCH($N5472,Торг!$I:$I,0))),"")</f>
        <v/>
      </c>
    </row>
    <row r="5473" spans="1:15" outlineLevel="2">
      <c r="A5473" t="s">
        <v>18027</v>
      </c>
      <c r="C5473" s="191" t="s">
        <v>2717</v>
      </c>
      <c r="E5473" t="s">
        <v>2718</v>
      </c>
      <c r="F5473" t="s">
        <v>2596</v>
      </c>
      <c r="G5473" t="s">
        <v>375</v>
      </c>
      <c r="H5473">
        <v>140</v>
      </c>
      <c r="J5473" t="s">
        <v>22634</v>
      </c>
      <c r="K5473" s="132" t="str">
        <f>IFERROR(IFERROR(INDEX(Кат!$O:$O,MATCH($C5473,Кат!$I:$I,0)),INDEX(Торг!$L:$L,MATCH($C5473,Торг!$I:$I,0))),"")</f>
        <v>шпак</v>
      </c>
      <c r="L5473" s="132">
        <f>IFERROR(IFERROR(INDEX(Кат!$A:$A,MATCH($C5473,Кат!$I:$I,0)),INDEX(Торг!$A:$A,MATCH($C5473,Торг!$I:$I,0))),"")</f>
        <v>158393</v>
      </c>
      <c r="M5473" s="132">
        <f>IFERROR(IFERROR(INDEX(Кат!$B:$B,MATCH($C5473,Кат!$I:$I,0)),INDEX(Торг!$B:$B,MATCH($C5473,Торг!$I:$I,0))),"")</f>
        <v>23876</v>
      </c>
      <c r="N5473" s="132" t="str">
        <f t="shared" si="85"/>
        <v>SEVI 1318-2028</v>
      </c>
      <c r="O5473" s="132" t="str">
        <f>IFERROR(IFERROR(INDEX(Кат!$B:$B,MATCH($N5473,Кат!$I:$I,0)),INDEX(Торг!$B:$B,MATCH($N5473,Торг!$I:$I,0))),"")</f>
        <v/>
      </c>
    </row>
    <row r="5474" spans="1:15" outlineLevel="2">
      <c r="A5474" t="s">
        <v>18028</v>
      </c>
      <c r="C5474" s="191">
        <v>3105</v>
      </c>
      <c r="E5474" t="s">
        <v>2719</v>
      </c>
      <c r="F5474" t="s">
        <v>2596</v>
      </c>
      <c r="G5474" t="s">
        <v>399</v>
      </c>
      <c r="H5474">
        <v>710</v>
      </c>
      <c r="J5474" t="s">
        <v>22634</v>
      </c>
      <c r="K5474" s="132" t="str">
        <f>IFERROR(IFERROR(INDEX(Кат!$O:$O,MATCH($C5474,Кат!$I:$I,0)),INDEX(Торг!$L:$L,MATCH($C5474,Торг!$I:$I,0))),"")</f>
        <v>шпак</v>
      </c>
      <c r="L5474" s="132">
        <f>IFERROR(IFERROR(INDEX(Кат!$A:$A,MATCH($C5474,Кат!$I:$I,0)),INDEX(Торг!$A:$A,MATCH($C5474,Торг!$I:$I,0))),"")</f>
        <v>164719</v>
      </c>
      <c r="M5474" s="132">
        <f>IFERROR(IFERROR(INDEX(Кат!$B:$B,MATCH($C5474,Кат!$I:$I,0)),INDEX(Торг!$B:$B,MATCH($C5474,Торг!$I:$I,0))),"")</f>
        <v>36650</v>
      </c>
      <c r="N5474" s="132" t="str">
        <f t="shared" si="85"/>
        <v>SEVI 3105</v>
      </c>
      <c r="O5474" s="132" t="str">
        <f>IFERROR(IFERROR(INDEX(Кат!$B:$B,MATCH($N5474,Кат!$I:$I,0)),INDEX(Торг!$B:$B,MATCH($N5474,Торг!$I:$I,0))),"")</f>
        <v/>
      </c>
    </row>
    <row r="5475" spans="1:15" outlineLevel="1">
      <c r="A5475" t="s">
        <v>18029</v>
      </c>
      <c r="C5475" s="191">
        <v>3106</v>
      </c>
      <c r="E5475" t="s">
        <v>2720</v>
      </c>
      <c r="F5475" t="s">
        <v>2596</v>
      </c>
      <c r="G5475" t="s">
        <v>399</v>
      </c>
      <c r="H5475">
        <v>790</v>
      </c>
      <c r="J5475" t="s">
        <v>22634</v>
      </c>
      <c r="K5475" s="132" t="str">
        <f>IFERROR(IFERROR(INDEX(Кат!$O:$O,MATCH($C5475,Кат!$I:$I,0)),INDEX(Торг!$L:$L,MATCH($C5475,Торг!$I:$I,0))),"")</f>
        <v>шпак</v>
      </c>
      <c r="L5475" s="132">
        <f>IFERROR(IFERROR(INDEX(Кат!$A:$A,MATCH($C5475,Кат!$I:$I,0)),INDEX(Торг!$A:$A,MATCH($C5475,Торг!$I:$I,0))),"")</f>
        <v>164718</v>
      </c>
      <c r="M5475" s="132">
        <f>IFERROR(IFERROR(INDEX(Кат!$B:$B,MATCH($C5475,Кат!$I:$I,0)),INDEX(Торг!$B:$B,MATCH($C5475,Торг!$I:$I,0))),"")</f>
        <v>36649</v>
      </c>
      <c r="N5475" s="132" t="str">
        <f t="shared" si="85"/>
        <v>SEVI 3106</v>
      </c>
      <c r="O5475" s="132" t="str">
        <f>IFERROR(IFERROR(INDEX(Кат!$B:$B,MATCH($N5475,Кат!$I:$I,0)),INDEX(Торг!$B:$B,MATCH($N5475,Торг!$I:$I,0))),"")</f>
        <v/>
      </c>
    </row>
    <row r="5476" spans="1:15" outlineLevel="2">
      <c r="A5476" t="s">
        <v>18030</v>
      </c>
      <c r="C5476" s="191">
        <v>1302</v>
      </c>
      <c r="E5476" t="s">
        <v>30896</v>
      </c>
      <c r="F5476" t="s">
        <v>2596</v>
      </c>
      <c r="G5476" t="s">
        <v>375</v>
      </c>
      <c r="H5476">
        <v>75</v>
      </c>
      <c r="J5476" t="s">
        <v>22634</v>
      </c>
      <c r="K5476" s="132" t="str">
        <f>IFERROR(IFERROR(INDEX(Кат!$O:$O,MATCH($C5476,Кат!$I:$I,0)),INDEX(Торг!$L:$L,MATCH($C5476,Торг!$I:$I,0))),"")</f>
        <v>шпак</v>
      </c>
      <c r="L5476" s="132">
        <f>IFERROR(IFERROR(INDEX(Кат!$A:$A,MATCH($C5476,Кат!$I:$I,0)),INDEX(Торг!$A:$A,MATCH($C5476,Торг!$I:$I,0))),"")</f>
        <v>194892</v>
      </c>
      <c r="M5476" s="132">
        <f>IFERROR(IFERROR(INDEX(Кат!$B:$B,MATCH($C5476,Кат!$I:$I,0)),INDEX(Торг!$B:$B,MATCH($C5476,Торг!$I:$I,0))),"")</f>
        <v>17166</v>
      </c>
      <c r="N5476" s="132" t="str">
        <f t="shared" si="85"/>
        <v>SEVI 1302</v>
      </c>
      <c r="O5476" s="132" t="str">
        <f>IFERROR(IFERROR(INDEX(Кат!$B:$B,MATCH($N5476,Кат!$I:$I,0)),INDEX(Торг!$B:$B,MATCH($N5476,Торг!$I:$I,0))),"")</f>
        <v/>
      </c>
    </row>
    <row r="5477" spans="1:15" outlineLevel="2">
      <c r="A5477" t="s">
        <v>18031</v>
      </c>
      <c r="C5477" s="191" t="s">
        <v>7242</v>
      </c>
      <c r="E5477" t="s">
        <v>7243</v>
      </c>
      <c r="F5477" t="s">
        <v>2596</v>
      </c>
      <c r="G5477" t="s">
        <v>375</v>
      </c>
      <c r="H5477">
        <v>120</v>
      </c>
      <c r="J5477" t="s">
        <v>22634</v>
      </c>
      <c r="K5477" s="132" t="str">
        <f>IFERROR(IFERROR(INDEX(Кат!$O:$O,MATCH($C5477,Кат!$I:$I,0)),INDEX(Торг!$L:$L,MATCH($C5477,Торг!$I:$I,0))),"")</f>
        <v>шпак</v>
      </c>
      <c r="L5477" s="132">
        <f>IFERROR(IFERROR(INDEX(Кат!$A:$A,MATCH($C5477,Кат!$I:$I,0)),INDEX(Торг!$A:$A,MATCH($C5477,Торг!$I:$I,0))),"")</f>
        <v>194576</v>
      </c>
      <c r="M5477" s="132">
        <f>IFERROR(IFERROR(INDEX(Кат!$B:$B,MATCH($C5477,Кат!$I:$I,0)),INDEX(Торг!$B:$B,MATCH($C5477,Торг!$I:$I,0))),"")</f>
        <v>36636</v>
      </c>
      <c r="N5477" s="132" t="str">
        <f t="shared" si="85"/>
        <v>SEVI 1320-9248</v>
      </c>
      <c r="O5477" s="132" t="str">
        <f>IFERROR(IFERROR(INDEX(Кат!$B:$B,MATCH($N5477,Кат!$I:$I,0)),INDEX(Торг!$B:$B,MATCH($N5477,Торг!$I:$I,0))),"")</f>
        <v/>
      </c>
    </row>
    <row r="5478" spans="1:15" outlineLevel="2">
      <c r="A5478" t="s">
        <v>18032</v>
      </c>
      <c r="C5478" s="191" t="s">
        <v>331</v>
      </c>
      <c r="E5478" t="s">
        <v>2721</v>
      </c>
      <c r="F5478" t="s">
        <v>2596</v>
      </c>
      <c r="G5478" t="s">
        <v>375</v>
      </c>
      <c r="H5478">
        <v>50</v>
      </c>
      <c r="J5478" t="s">
        <v>22634</v>
      </c>
      <c r="K5478" s="132" t="str">
        <f>IFERROR(IFERROR(INDEX(Кат!$O:$O,MATCH($C5478,Кат!$I:$I,0)),INDEX(Торг!$L:$L,MATCH($C5478,Торг!$I:$I,0))),"")</f>
        <v>шпак</v>
      </c>
      <c r="L5478" s="132">
        <f>IFERROR(IFERROR(INDEX(Кат!$A:$A,MATCH($C5478,Кат!$I:$I,0)),INDEX(Торг!$A:$A,MATCH($C5478,Торг!$I:$I,0))),"")</f>
        <v>159347</v>
      </c>
      <c r="M5478" s="132">
        <f>IFERROR(IFERROR(INDEX(Кат!$B:$B,MATCH($C5478,Кат!$I:$I,0)),INDEX(Торг!$B:$B,MATCH($C5478,Торг!$I:$I,0))),"")</f>
        <v>23858</v>
      </c>
      <c r="N5478" s="132" t="str">
        <f t="shared" si="85"/>
        <v>SEVI 2238-6040</v>
      </c>
      <c r="O5478" s="132" t="str">
        <f>IFERROR(IFERROR(INDEX(Кат!$B:$B,MATCH($N5478,Кат!$I:$I,0)),INDEX(Торг!$B:$B,MATCH($N5478,Торг!$I:$I,0))),"")</f>
        <v/>
      </c>
    </row>
    <row r="5479" spans="1:15" outlineLevel="2">
      <c r="A5479" t="s">
        <v>18033</v>
      </c>
      <c r="C5479" s="191">
        <v>2208</v>
      </c>
      <c r="E5479" t="s">
        <v>2722</v>
      </c>
      <c r="F5479" t="s">
        <v>2596</v>
      </c>
      <c r="G5479" t="s">
        <v>375</v>
      </c>
      <c r="H5479">
        <v>60</v>
      </c>
      <c r="J5479" t="s">
        <v>22634</v>
      </c>
      <c r="K5479" s="132" t="str">
        <f>IFERROR(IFERROR(INDEX(Кат!$O:$O,MATCH($C5479,Кат!$I:$I,0)),INDEX(Торг!$L:$L,MATCH($C5479,Торг!$I:$I,0))),"")</f>
        <v>шпак</v>
      </c>
      <c r="L5479" s="132">
        <f>IFERROR(IFERROR(INDEX(Кат!$A:$A,MATCH($C5479,Кат!$I:$I,0)),INDEX(Торг!$A:$A,MATCH($C5479,Торг!$I:$I,0))),"")</f>
        <v>159356</v>
      </c>
      <c r="M5479" s="132">
        <f>IFERROR(IFERROR(INDEX(Кат!$B:$B,MATCH($C5479,Кат!$I:$I,0)),INDEX(Торг!$B:$B,MATCH($C5479,Торг!$I:$I,0))),"")</f>
        <v>17207</v>
      </c>
      <c r="N5479" s="132" t="str">
        <f t="shared" si="85"/>
        <v>SEVI 2208</v>
      </c>
      <c r="O5479" s="132" t="str">
        <f>IFERROR(IFERROR(INDEX(Кат!$B:$B,MATCH($N5479,Кат!$I:$I,0)),INDEX(Торг!$B:$B,MATCH($N5479,Торг!$I:$I,0))),"")</f>
        <v/>
      </c>
    </row>
    <row r="5480" spans="1:15" outlineLevel="2">
      <c r="A5480" t="s">
        <v>18034</v>
      </c>
      <c r="C5480" s="191">
        <v>2202</v>
      </c>
      <c r="E5480" t="s">
        <v>2723</v>
      </c>
      <c r="F5480" t="s">
        <v>2596</v>
      </c>
      <c r="G5480" t="s">
        <v>375</v>
      </c>
      <c r="H5480">
        <v>60</v>
      </c>
      <c r="J5480" t="s">
        <v>22634</v>
      </c>
      <c r="K5480" s="132" t="str">
        <f>IFERROR(IFERROR(INDEX(Кат!$O:$O,MATCH($C5480,Кат!$I:$I,0)),INDEX(Торг!$L:$L,MATCH($C5480,Торг!$I:$I,0))),"")</f>
        <v>шпак</v>
      </c>
      <c r="L5480" s="132">
        <f>IFERROR(IFERROR(INDEX(Кат!$A:$A,MATCH($C5480,Кат!$I:$I,0)),INDEX(Торг!$A:$A,MATCH($C5480,Торг!$I:$I,0))),"")</f>
        <v>159349</v>
      </c>
      <c r="M5480" s="132">
        <f>IFERROR(IFERROR(INDEX(Кат!$B:$B,MATCH($C5480,Кат!$I:$I,0)),INDEX(Торг!$B:$B,MATCH($C5480,Торг!$I:$I,0))),"")</f>
        <v>17175</v>
      </c>
      <c r="N5480" s="132" t="str">
        <f t="shared" si="85"/>
        <v>SEVI 2202</v>
      </c>
      <c r="O5480" s="132" t="str">
        <f>IFERROR(IFERROR(INDEX(Кат!$B:$B,MATCH($N5480,Кат!$I:$I,0)),INDEX(Торг!$B:$B,MATCH($N5480,Торг!$I:$I,0))),"")</f>
        <v/>
      </c>
    </row>
    <row r="5481" spans="1:15" outlineLevel="2">
      <c r="A5481" t="s">
        <v>18035</v>
      </c>
      <c r="C5481" s="191">
        <v>2203</v>
      </c>
      <c r="E5481" t="s">
        <v>2724</v>
      </c>
      <c r="F5481" t="s">
        <v>2596</v>
      </c>
      <c r="G5481" t="s">
        <v>375</v>
      </c>
      <c r="H5481">
        <v>60</v>
      </c>
      <c r="J5481" t="s">
        <v>22634</v>
      </c>
      <c r="K5481" s="132" t="str">
        <f>IFERROR(IFERROR(INDEX(Кат!$O:$O,MATCH($C5481,Кат!$I:$I,0)),INDEX(Торг!$L:$L,MATCH($C5481,Торг!$I:$I,0))),"")</f>
        <v>шпак</v>
      </c>
      <c r="L5481" s="132">
        <f>IFERROR(IFERROR(INDEX(Кат!$A:$A,MATCH($C5481,Кат!$I:$I,0)),INDEX(Торг!$A:$A,MATCH($C5481,Торг!$I:$I,0))),"")</f>
        <v>159351</v>
      </c>
      <c r="M5481" s="132">
        <f>IFERROR(IFERROR(INDEX(Кат!$B:$B,MATCH($C5481,Кат!$I:$I,0)),INDEX(Торг!$B:$B,MATCH($C5481,Торг!$I:$I,0))),"")</f>
        <v>17193</v>
      </c>
      <c r="N5481" s="132" t="str">
        <f t="shared" si="85"/>
        <v>SEVI 2203</v>
      </c>
      <c r="O5481" s="132" t="str">
        <f>IFERROR(IFERROR(INDEX(Кат!$B:$B,MATCH($N5481,Кат!$I:$I,0)),INDEX(Торг!$B:$B,MATCH($N5481,Торг!$I:$I,0))),"")</f>
        <v/>
      </c>
    </row>
    <row r="5482" spans="1:15" outlineLevel="2">
      <c r="A5482" t="s">
        <v>18036</v>
      </c>
      <c r="C5482" s="191">
        <v>2209</v>
      </c>
      <c r="E5482" t="s">
        <v>2725</v>
      </c>
      <c r="F5482" t="s">
        <v>2596</v>
      </c>
      <c r="G5482" t="s">
        <v>375</v>
      </c>
      <c r="H5482">
        <v>60</v>
      </c>
      <c r="J5482" t="s">
        <v>22634</v>
      </c>
      <c r="K5482" s="132" t="str">
        <f>IFERROR(IFERROR(INDEX(Кат!$O:$O,MATCH($C5482,Кат!$I:$I,0)),INDEX(Торг!$L:$L,MATCH($C5482,Торг!$I:$I,0))),"")</f>
        <v>шпак</v>
      </c>
      <c r="L5482" s="132">
        <f>IFERROR(IFERROR(INDEX(Кат!$A:$A,MATCH($C5482,Кат!$I:$I,0)),INDEX(Торг!$A:$A,MATCH($C5482,Торг!$I:$I,0))),"")</f>
        <v>159355</v>
      </c>
      <c r="M5482" s="132">
        <f>IFERROR(IFERROR(INDEX(Кат!$B:$B,MATCH($C5482,Кат!$I:$I,0)),INDEX(Торг!$B:$B,MATCH($C5482,Торг!$I:$I,0))),"")</f>
        <v>17217</v>
      </c>
      <c r="N5482" s="132" t="str">
        <f t="shared" si="85"/>
        <v>SEVI 2209</v>
      </c>
      <c r="O5482" s="132" t="str">
        <f>IFERROR(IFERROR(INDEX(Кат!$B:$B,MATCH($N5482,Кат!$I:$I,0)),INDEX(Торг!$B:$B,MATCH($N5482,Торг!$I:$I,0))),"")</f>
        <v/>
      </c>
    </row>
    <row r="5483" spans="1:15" outlineLevel="2">
      <c r="A5483" t="s">
        <v>18037</v>
      </c>
      <c r="C5483" s="191">
        <v>2225</v>
      </c>
      <c r="E5483" t="s">
        <v>2726</v>
      </c>
      <c r="F5483" t="s">
        <v>2596</v>
      </c>
      <c r="G5483" t="s">
        <v>375</v>
      </c>
      <c r="H5483">
        <v>85</v>
      </c>
      <c r="J5483" t="s">
        <v>22634</v>
      </c>
      <c r="K5483" s="132" t="str">
        <f>IFERROR(IFERROR(INDEX(Кат!$O:$O,MATCH($C5483,Кат!$I:$I,0)),INDEX(Торг!$L:$L,MATCH($C5483,Торг!$I:$I,0))),"")</f>
        <v>шпак</v>
      </c>
      <c r="L5483" s="132">
        <f>IFERROR(IFERROR(INDEX(Кат!$A:$A,MATCH($C5483,Кат!$I:$I,0)),INDEX(Торг!$A:$A,MATCH($C5483,Торг!$I:$I,0))),"")</f>
        <v>159352</v>
      </c>
      <c r="M5483" s="132">
        <f>IFERROR(IFERROR(INDEX(Кат!$B:$B,MATCH($C5483,Кат!$I:$I,0)),INDEX(Торг!$B:$B,MATCH($C5483,Торг!$I:$I,0))),"")</f>
        <v>17206</v>
      </c>
      <c r="N5483" s="132" t="str">
        <f t="shared" si="85"/>
        <v>SEVI 2225</v>
      </c>
      <c r="O5483" s="132" t="str">
        <f>IFERROR(IFERROR(INDEX(Кат!$B:$B,MATCH($N5483,Кат!$I:$I,0)),INDEX(Торг!$B:$B,MATCH($N5483,Торг!$I:$I,0))),"")</f>
        <v/>
      </c>
    </row>
    <row r="5484" spans="1:15" outlineLevel="2">
      <c r="A5484" t="s">
        <v>18038</v>
      </c>
      <c r="C5484" s="191" t="s">
        <v>270</v>
      </c>
      <c r="E5484" t="s">
        <v>2727</v>
      </c>
      <c r="F5484" t="s">
        <v>2596</v>
      </c>
      <c r="G5484" t="s">
        <v>375</v>
      </c>
      <c r="H5484">
        <v>150</v>
      </c>
      <c r="J5484" t="s">
        <v>22634</v>
      </c>
      <c r="K5484" s="132" t="str">
        <f>IFERROR(IFERROR(INDEX(Кат!$O:$O,MATCH($C5484,Кат!$I:$I,0)),INDEX(Торг!$L:$L,MATCH($C5484,Торг!$I:$I,0))),"")</f>
        <v>шпак</v>
      </c>
      <c r="L5484" s="132">
        <f>IFERROR(IFERROR(INDEX(Кат!$A:$A,MATCH($C5484,Кат!$I:$I,0)),INDEX(Торг!$A:$A,MATCH($C5484,Торг!$I:$I,0))),"")</f>
        <v>159348</v>
      </c>
      <c r="M5484" s="132">
        <f>IFERROR(IFERROR(INDEX(Кат!$B:$B,MATCH($C5484,Кат!$I:$I,0)),INDEX(Торг!$B:$B,MATCH($C5484,Торг!$I:$I,0))),"")</f>
        <v>17256</v>
      </c>
      <c r="N5484" s="132" t="str">
        <f t="shared" si="85"/>
        <v>SEVI 2221-6040</v>
      </c>
      <c r="O5484" s="132" t="str">
        <f>IFERROR(IFERROR(INDEX(Кат!$B:$B,MATCH($N5484,Кат!$I:$I,0)),INDEX(Торг!$B:$B,MATCH($N5484,Торг!$I:$I,0))),"")</f>
        <v/>
      </c>
    </row>
    <row r="5485" spans="1:15" outlineLevel="2">
      <c r="A5485" t="s">
        <v>18039</v>
      </c>
      <c r="C5485" s="191" t="s">
        <v>269</v>
      </c>
      <c r="E5485" t="s">
        <v>18040</v>
      </c>
      <c r="F5485" t="s">
        <v>2596</v>
      </c>
      <c r="G5485" t="s">
        <v>375</v>
      </c>
      <c r="H5485">
        <v>110</v>
      </c>
      <c r="J5485" t="s">
        <v>22634</v>
      </c>
      <c r="K5485" s="132" t="str">
        <f>IFERROR(IFERROR(INDEX(Кат!$O:$O,MATCH($C5485,Кат!$I:$I,0)),INDEX(Торг!$L:$L,MATCH($C5485,Торг!$I:$I,0))),"")</f>
        <v>шпак</v>
      </c>
      <c r="L5485" s="132">
        <f>IFERROR(IFERROR(INDEX(Кат!$A:$A,MATCH($C5485,Кат!$I:$I,0)),INDEX(Торг!$A:$A,MATCH($C5485,Торг!$I:$I,0))),"")</f>
        <v>159353</v>
      </c>
      <c r="M5485" s="132">
        <f>IFERROR(IFERROR(INDEX(Кат!$B:$B,MATCH($C5485,Кат!$I:$I,0)),INDEX(Торг!$B:$B,MATCH($C5485,Торг!$I:$I,0))),"")</f>
        <v>17254</v>
      </c>
      <c r="N5485" s="132" t="str">
        <f t="shared" si="85"/>
        <v>SEVI 2213-6040</v>
      </c>
      <c r="O5485" s="132" t="str">
        <f>IFERROR(IFERROR(INDEX(Кат!$B:$B,MATCH($N5485,Кат!$I:$I,0)),INDEX(Торг!$B:$B,MATCH($N5485,Торг!$I:$I,0))),"")</f>
        <v/>
      </c>
    </row>
    <row r="5486" spans="1:15" outlineLevel="1">
      <c r="A5486" t="s">
        <v>18041</v>
      </c>
      <c r="C5486" s="191" t="s">
        <v>264</v>
      </c>
      <c r="E5486" t="s">
        <v>2728</v>
      </c>
      <c r="F5486" t="s">
        <v>2596</v>
      </c>
      <c r="G5486" t="s">
        <v>375</v>
      </c>
      <c r="H5486">
        <v>120</v>
      </c>
      <c r="J5486" t="s">
        <v>22634</v>
      </c>
      <c r="K5486" s="132" t="str">
        <f>IFERROR(IFERROR(INDEX(Кат!$O:$O,MATCH($C5486,Кат!$I:$I,0)),INDEX(Торг!$L:$L,MATCH($C5486,Торг!$I:$I,0))),"")</f>
        <v>шпак</v>
      </c>
      <c r="L5486" s="132">
        <f>IFERROR(IFERROR(INDEX(Кат!$A:$A,MATCH($C5486,Кат!$I:$I,0)),INDEX(Торг!$A:$A,MATCH($C5486,Торг!$I:$I,0))),"")</f>
        <v>159354</v>
      </c>
      <c r="M5486" s="132">
        <f>IFERROR(IFERROR(INDEX(Кат!$B:$B,MATCH($C5486,Кат!$I:$I,0)),INDEX(Торг!$B:$B,MATCH($C5486,Торг!$I:$I,0))),"")</f>
        <v>17243</v>
      </c>
      <c r="N5486" s="132" t="str">
        <f t="shared" si="85"/>
        <v>SEVI 2217-6040</v>
      </c>
      <c r="O5486" s="132" t="str">
        <f>IFERROR(IFERROR(INDEX(Кат!$B:$B,MATCH($N5486,Кат!$I:$I,0)),INDEX(Торг!$B:$B,MATCH($N5486,Торг!$I:$I,0))),"")</f>
        <v/>
      </c>
    </row>
    <row r="5487" spans="1:15" outlineLevel="2">
      <c r="A5487" t="s">
        <v>18042</v>
      </c>
      <c r="C5487" s="191">
        <v>2201</v>
      </c>
      <c r="E5487" t="s">
        <v>14089</v>
      </c>
      <c r="F5487" t="s">
        <v>2596</v>
      </c>
      <c r="G5487" t="s">
        <v>375</v>
      </c>
      <c r="H5487">
        <v>90</v>
      </c>
      <c r="J5487" t="s">
        <v>22634</v>
      </c>
      <c r="K5487" s="132" t="str">
        <f>IFERROR(IFERROR(INDEX(Кат!$O:$O,MATCH($C5487,Кат!$I:$I,0)),INDEX(Торг!$L:$L,MATCH($C5487,Торг!$I:$I,0))),"")</f>
        <v>шпак</v>
      </c>
      <c r="L5487" s="132">
        <f>IFERROR(IFERROR(INDEX(Кат!$A:$A,MATCH($C5487,Кат!$I:$I,0)),INDEX(Торг!$A:$A,MATCH($C5487,Торг!$I:$I,0))),"")</f>
        <v>159350</v>
      </c>
      <c r="M5487" s="132">
        <f>IFERROR(IFERROR(INDEX(Кат!$B:$B,MATCH($C5487,Кат!$I:$I,0)),INDEX(Торг!$B:$B,MATCH($C5487,Торг!$I:$I,0))),"")</f>
        <v>17161</v>
      </c>
      <c r="N5487" s="132" t="str">
        <f t="shared" si="85"/>
        <v>SEVI 2201</v>
      </c>
      <c r="O5487" s="132" t="str">
        <f>IFERROR(IFERROR(INDEX(Кат!$B:$B,MATCH($N5487,Кат!$I:$I,0)),INDEX(Торг!$B:$B,MATCH($N5487,Торг!$I:$I,0))),"")</f>
        <v/>
      </c>
    </row>
    <row r="5488" spans="1:15" outlineLevel="2">
      <c r="A5488" t="s">
        <v>18043</v>
      </c>
      <c r="C5488" s="191">
        <v>2210</v>
      </c>
      <c r="E5488" t="s">
        <v>2729</v>
      </c>
      <c r="F5488" t="s">
        <v>2596</v>
      </c>
      <c r="G5488" t="s">
        <v>375</v>
      </c>
      <c r="H5488">
        <v>130</v>
      </c>
      <c r="J5488" t="s">
        <v>22634</v>
      </c>
      <c r="K5488" s="132" t="str">
        <f>IFERROR(IFERROR(INDEX(Кат!$O:$O,MATCH($C5488,Кат!$I:$I,0)),INDEX(Торг!$L:$L,MATCH($C5488,Торг!$I:$I,0))),"")</f>
        <v>шпак</v>
      </c>
      <c r="L5488" s="132">
        <f>IFERROR(IFERROR(INDEX(Кат!$A:$A,MATCH($C5488,Кат!$I:$I,0)),INDEX(Торг!$A:$A,MATCH($C5488,Торг!$I:$I,0))),"")</f>
        <v>159357</v>
      </c>
      <c r="M5488" s="132">
        <f>IFERROR(IFERROR(INDEX(Кат!$B:$B,MATCH($C5488,Кат!$I:$I,0)),INDEX(Торг!$B:$B,MATCH($C5488,Торг!$I:$I,0))),"")</f>
        <v>17224</v>
      </c>
      <c r="N5488" s="132" t="str">
        <f t="shared" si="85"/>
        <v>SEVI 2210</v>
      </c>
      <c r="O5488" s="132" t="str">
        <f>IFERROR(IFERROR(INDEX(Кат!$B:$B,MATCH($N5488,Кат!$I:$I,0)),INDEX(Торг!$B:$B,MATCH($N5488,Торг!$I:$I,0))),"")</f>
        <v/>
      </c>
    </row>
    <row r="5489" spans="1:15" outlineLevel="2">
      <c r="A5489" t="s">
        <v>18044</v>
      </c>
      <c r="C5489" s="191">
        <v>2211</v>
      </c>
      <c r="E5489" t="s">
        <v>2730</v>
      </c>
      <c r="F5489" t="s">
        <v>2596</v>
      </c>
      <c r="G5489" t="s">
        <v>375</v>
      </c>
      <c r="H5489">
        <v>230</v>
      </c>
      <c r="J5489" t="s">
        <v>22634</v>
      </c>
      <c r="K5489" s="132" t="str">
        <f>IFERROR(IFERROR(INDEX(Кат!$O:$O,MATCH($C5489,Кат!$I:$I,0)),INDEX(Торг!$L:$L,MATCH($C5489,Торг!$I:$I,0))),"")</f>
        <v>шпак</v>
      </c>
      <c r="L5489" s="132">
        <f>IFERROR(IFERROR(INDEX(Кат!$A:$A,MATCH($C5489,Кат!$I:$I,0)),INDEX(Торг!$A:$A,MATCH($C5489,Торг!$I:$I,0))),"")</f>
        <v>159358</v>
      </c>
      <c r="M5489" s="132">
        <f>IFERROR(IFERROR(INDEX(Кат!$B:$B,MATCH($C5489,Кат!$I:$I,0)),INDEX(Торг!$B:$B,MATCH($C5489,Торг!$I:$I,0))),"")</f>
        <v>17227</v>
      </c>
      <c r="N5489" s="132" t="str">
        <f t="shared" si="85"/>
        <v>SEVI 2211</v>
      </c>
      <c r="O5489" s="132" t="str">
        <f>IFERROR(IFERROR(INDEX(Кат!$B:$B,MATCH($N5489,Кат!$I:$I,0)),INDEX(Торг!$B:$B,MATCH($N5489,Торг!$I:$I,0))),"")</f>
        <v/>
      </c>
    </row>
    <row r="5490" spans="1:15" outlineLevel="2">
      <c r="A5490" t="s">
        <v>18045</v>
      </c>
      <c r="C5490" s="191">
        <v>2304</v>
      </c>
      <c r="E5490" t="s">
        <v>2731</v>
      </c>
      <c r="F5490" t="s">
        <v>2596</v>
      </c>
      <c r="G5490" t="s">
        <v>375</v>
      </c>
      <c r="H5490">
        <v>340</v>
      </c>
      <c r="J5490" t="s">
        <v>22634</v>
      </c>
      <c r="K5490" s="132" t="str">
        <f>IFERROR(IFERROR(INDEX(Кат!$O:$O,MATCH($C5490,Кат!$I:$I,0)),INDEX(Торг!$L:$L,MATCH($C5490,Торг!$I:$I,0))),"")</f>
        <v>шпак</v>
      </c>
      <c r="L5490" s="132">
        <f>IFERROR(IFERROR(INDEX(Кат!$A:$A,MATCH($C5490,Кат!$I:$I,0)),INDEX(Торг!$A:$A,MATCH($C5490,Торг!$I:$I,0))),"")</f>
        <v>225444</v>
      </c>
      <c r="M5490" s="132">
        <f>IFERROR(IFERROR(INDEX(Кат!$B:$B,MATCH($C5490,Кат!$I:$I,0)),INDEX(Торг!$B:$B,MATCH($C5490,Торг!$I:$I,0))),"")</f>
        <v>17188</v>
      </c>
      <c r="N5490" s="132" t="str">
        <f t="shared" si="85"/>
        <v>SEVI 2304</v>
      </c>
      <c r="O5490" s="132" t="str">
        <f>IFERROR(IFERROR(INDEX(Кат!$B:$B,MATCH($N5490,Кат!$I:$I,0)),INDEX(Торг!$B:$B,MATCH($N5490,Торг!$I:$I,0))),"")</f>
        <v/>
      </c>
    </row>
    <row r="5491" spans="1:15" outlineLevel="2">
      <c r="A5491" t="s">
        <v>18046</v>
      </c>
      <c r="C5491" s="191" t="s">
        <v>2732</v>
      </c>
      <c r="E5491" t="s">
        <v>2733</v>
      </c>
      <c r="F5491" t="s">
        <v>2596</v>
      </c>
      <c r="G5491" t="s">
        <v>399</v>
      </c>
      <c r="H5491">
        <v>190</v>
      </c>
      <c r="J5491" t="s">
        <v>22634</v>
      </c>
      <c r="K5491" s="132" t="str">
        <f>IFERROR(IFERROR(INDEX(Кат!$O:$O,MATCH($C5491,Кат!$I:$I,0)),INDEX(Торг!$L:$L,MATCH($C5491,Торг!$I:$I,0))),"")</f>
        <v/>
      </c>
      <c r="L5491" s="132" t="str">
        <f>IFERROR(IFERROR(INDEX(Кат!$A:$A,MATCH($C5491,Кат!$I:$I,0)),INDEX(Торг!$A:$A,MATCH($C5491,Торг!$I:$I,0))),"")</f>
        <v/>
      </c>
      <c r="M5491" s="132" t="str">
        <f>IFERROR(IFERROR(INDEX(Кат!$B:$B,MATCH($C5491,Кат!$I:$I,0)),INDEX(Торг!$B:$B,MATCH($C5491,Торг!$I:$I,0))),"")</f>
        <v/>
      </c>
      <c r="N5491" s="132" t="str">
        <f t="shared" si="85"/>
        <v>SEVI 1241-2788</v>
      </c>
      <c r="O5491" s="132" t="str">
        <f>IFERROR(IFERROR(INDEX(Кат!$B:$B,MATCH($N5491,Кат!$I:$I,0)),INDEX(Торг!$B:$B,MATCH($N5491,Торг!$I:$I,0))),"")</f>
        <v/>
      </c>
    </row>
    <row r="5492" spans="1:15" outlineLevel="2">
      <c r="A5492" t="s">
        <v>18047</v>
      </c>
      <c r="C5492" s="191" t="s">
        <v>277</v>
      </c>
      <c r="E5492" t="s">
        <v>2734</v>
      </c>
      <c r="F5492" t="s">
        <v>2596</v>
      </c>
      <c r="G5492" t="s">
        <v>399</v>
      </c>
      <c r="H5492">
        <v>160</v>
      </c>
      <c r="J5492" t="s">
        <v>22634</v>
      </c>
      <c r="K5492" s="132" t="str">
        <f>IFERROR(IFERROR(INDEX(Кат!$O:$O,MATCH($C5492,Кат!$I:$I,0)),INDEX(Торг!$L:$L,MATCH($C5492,Торг!$I:$I,0))),"")</f>
        <v>шпак</v>
      </c>
      <c r="L5492" s="132">
        <f>IFERROR(IFERROR(INDEX(Кат!$A:$A,MATCH($C5492,Кат!$I:$I,0)),INDEX(Торг!$A:$A,MATCH($C5492,Торг!$I:$I,0))),"")</f>
        <v>225425</v>
      </c>
      <c r="M5492" s="132">
        <f>IFERROR(IFERROR(INDEX(Кат!$B:$B,MATCH($C5492,Кат!$I:$I,0)),INDEX(Торг!$B:$B,MATCH($C5492,Торг!$I:$I,0))),"")</f>
        <v>17290</v>
      </c>
      <c r="N5492" s="132" t="str">
        <f t="shared" si="85"/>
        <v>SEVI 1215-4040</v>
      </c>
      <c r="O5492" s="132" t="str">
        <f>IFERROR(IFERROR(INDEX(Кат!$B:$B,MATCH($N5492,Кат!$I:$I,0)),INDEX(Торг!$B:$B,MATCH($N5492,Торг!$I:$I,0))),"")</f>
        <v/>
      </c>
    </row>
    <row r="5493" spans="1:15" outlineLevel="2">
      <c r="A5493" t="s">
        <v>32923</v>
      </c>
      <c r="C5493" s="191">
        <v>1309</v>
      </c>
      <c r="E5493" t="s">
        <v>32924</v>
      </c>
      <c r="F5493" t="s">
        <v>2596</v>
      </c>
      <c r="G5493" t="s">
        <v>375</v>
      </c>
      <c r="H5493">
        <v>260</v>
      </c>
      <c r="J5493" t="s">
        <v>22634</v>
      </c>
      <c r="K5493" s="132" t="str">
        <f>IFERROR(IFERROR(INDEX(Кат!$O:$O,MATCH($C5493,Кат!$I:$I,0)),INDEX(Торг!$L:$L,MATCH($C5493,Торг!$I:$I,0))),"")</f>
        <v/>
      </c>
      <c r="L5493" s="132" t="str">
        <f>IFERROR(IFERROR(INDEX(Кат!$A:$A,MATCH($C5493,Кат!$I:$I,0)),INDEX(Торг!$A:$A,MATCH($C5493,Торг!$I:$I,0))),"")</f>
        <v/>
      </c>
      <c r="M5493" s="132" t="str">
        <f>IFERROR(IFERROR(INDEX(Кат!$B:$B,MATCH($C5493,Кат!$I:$I,0)),INDEX(Торг!$B:$B,MATCH($C5493,Торг!$I:$I,0))),"")</f>
        <v/>
      </c>
      <c r="N5493" s="132" t="str">
        <f t="shared" si="85"/>
        <v>SEVI 1309</v>
      </c>
      <c r="O5493" s="132" t="str">
        <f>IFERROR(IFERROR(INDEX(Кат!$B:$B,MATCH($N5493,Кат!$I:$I,0)),INDEX(Торг!$B:$B,MATCH($N5493,Торг!$I:$I,0))),"")</f>
        <v/>
      </c>
    </row>
    <row r="5494" spans="1:15" outlineLevel="2">
      <c r="A5494" t="s">
        <v>18048</v>
      </c>
      <c r="C5494" s="191" t="s">
        <v>267</v>
      </c>
      <c r="E5494" t="s">
        <v>2735</v>
      </c>
      <c r="F5494" t="s">
        <v>2596</v>
      </c>
      <c r="G5494" t="s">
        <v>399</v>
      </c>
      <c r="H5494">
        <v>270</v>
      </c>
      <c r="J5494" t="s">
        <v>22634</v>
      </c>
      <c r="K5494" s="132" t="str">
        <f>IFERROR(IFERROR(INDEX(Кат!$O:$O,MATCH($C5494,Кат!$I:$I,0)),INDEX(Торг!$L:$L,MATCH($C5494,Торг!$I:$I,0))),"")</f>
        <v>шпак</v>
      </c>
      <c r="L5494" s="132">
        <f>IFERROR(IFERROR(INDEX(Кат!$A:$A,MATCH($C5494,Кат!$I:$I,0)),INDEX(Торг!$A:$A,MATCH($C5494,Торг!$I:$I,0))),"")</f>
        <v>225391</v>
      </c>
      <c r="M5494" s="132">
        <f>IFERROR(IFERROR(INDEX(Кат!$B:$B,MATCH($C5494,Кат!$I:$I,0)),INDEX(Торг!$B:$B,MATCH($C5494,Торг!$I:$I,0))),"")</f>
        <v>17247</v>
      </c>
      <c r="N5494" s="132" t="str">
        <f t="shared" si="85"/>
        <v>SEVI 1217-4044</v>
      </c>
      <c r="O5494" s="132" t="str">
        <f>IFERROR(IFERROR(INDEX(Кат!$B:$B,MATCH($N5494,Кат!$I:$I,0)),INDEX(Торг!$B:$B,MATCH($N5494,Торг!$I:$I,0))),"")</f>
        <v/>
      </c>
    </row>
    <row r="5495" spans="1:15" outlineLevel="2">
      <c r="A5495" t="s">
        <v>18049</v>
      </c>
      <c r="C5495" s="191">
        <v>2301</v>
      </c>
      <c r="E5495" t="s">
        <v>2736</v>
      </c>
      <c r="F5495" t="s">
        <v>2596</v>
      </c>
      <c r="G5495" t="s">
        <v>375</v>
      </c>
      <c r="H5495">
        <v>260</v>
      </c>
      <c r="J5495" t="s">
        <v>22634</v>
      </c>
      <c r="K5495" s="132" t="str">
        <f>IFERROR(IFERROR(INDEX(Кат!$O:$O,MATCH($C5495,Кат!$I:$I,0)),INDEX(Торг!$L:$L,MATCH($C5495,Торг!$I:$I,0))),"")</f>
        <v>шпак</v>
      </c>
      <c r="L5495" s="132">
        <f>IFERROR(IFERROR(INDEX(Кат!$A:$A,MATCH($C5495,Кат!$I:$I,0)),INDEX(Торг!$A:$A,MATCH($C5495,Торг!$I:$I,0))),"")</f>
        <v>225434</v>
      </c>
      <c r="M5495" s="132">
        <f>IFERROR(IFERROR(INDEX(Кат!$B:$B,MATCH($C5495,Кат!$I:$I,0)),INDEX(Торг!$B:$B,MATCH($C5495,Торг!$I:$I,0))),"")</f>
        <v>17187</v>
      </c>
      <c r="N5495" s="132" t="str">
        <f t="shared" si="85"/>
        <v>SEVI 2301</v>
      </c>
      <c r="O5495" s="132" t="str">
        <f>IFERROR(IFERROR(INDEX(Кат!$B:$B,MATCH($N5495,Кат!$I:$I,0)),INDEX(Торг!$B:$B,MATCH($N5495,Торг!$I:$I,0))),"")</f>
        <v/>
      </c>
    </row>
    <row r="5496" spans="1:15" outlineLevel="2">
      <c r="A5496" t="s">
        <v>18050</v>
      </c>
      <c r="C5496" s="191" t="s">
        <v>268</v>
      </c>
      <c r="E5496" t="s">
        <v>2737</v>
      </c>
      <c r="F5496" t="s">
        <v>2596</v>
      </c>
      <c r="G5496" t="s">
        <v>399</v>
      </c>
      <c r="H5496">
        <v>210</v>
      </c>
      <c r="J5496" t="s">
        <v>22634</v>
      </c>
      <c r="K5496" s="132" t="str">
        <f>IFERROR(IFERROR(INDEX(Кат!$O:$O,MATCH($C5496,Кат!$I:$I,0)),INDEX(Торг!$L:$L,MATCH($C5496,Торг!$I:$I,0))),"")</f>
        <v>шпак</v>
      </c>
      <c r="L5496" s="132">
        <f>IFERROR(IFERROR(INDEX(Кат!$A:$A,MATCH($C5496,Кат!$I:$I,0)),INDEX(Торг!$A:$A,MATCH($C5496,Торг!$I:$I,0))),"")</f>
        <v>225398</v>
      </c>
      <c r="M5496" s="132">
        <f>IFERROR(IFERROR(INDEX(Кат!$B:$B,MATCH($C5496,Кат!$I:$I,0)),INDEX(Торг!$B:$B,MATCH($C5496,Торг!$I:$I,0))),"")</f>
        <v>17248</v>
      </c>
      <c r="N5496" s="132" t="str">
        <f t="shared" si="85"/>
        <v>SEVI 1216-4040</v>
      </c>
      <c r="O5496" s="132" t="str">
        <f>IFERROR(IFERROR(INDEX(Кат!$B:$B,MATCH($N5496,Кат!$I:$I,0)),INDEX(Торг!$B:$B,MATCH($N5496,Торг!$I:$I,0))),"")</f>
        <v/>
      </c>
    </row>
    <row r="5497" spans="1:15" outlineLevel="2">
      <c r="A5497" t="s">
        <v>18051</v>
      </c>
      <c r="C5497" s="191" t="s">
        <v>278</v>
      </c>
      <c r="E5497" t="s">
        <v>2738</v>
      </c>
      <c r="F5497" t="s">
        <v>2596</v>
      </c>
      <c r="G5497" t="s">
        <v>399</v>
      </c>
      <c r="H5497">
        <v>210</v>
      </c>
      <c r="J5497" t="s">
        <v>22634</v>
      </c>
      <c r="K5497" s="132" t="str">
        <f>IFERROR(IFERROR(INDEX(Кат!$O:$O,MATCH($C5497,Кат!$I:$I,0)),INDEX(Торг!$L:$L,MATCH($C5497,Торг!$I:$I,0))),"")</f>
        <v>шпак</v>
      </c>
      <c r="L5497" s="132">
        <f>IFERROR(IFERROR(INDEX(Кат!$A:$A,MATCH($C5497,Кат!$I:$I,0)),INDEX(Торг!$A:$A,MATCH($C5497,Торг!$I:$I,0))),"")</f>
        <v>225401</v>
      </c>
      <c r="M5497" s="132">
        <f>IFERROR(IFERROR(INDEX(Кат!$B:$B,MATCH($C5497,Кат!$I:$I,0)),INDEX(Торг!$B:$B,MATCH($C5497,Торг!$I:$I,0))),"")</f>
        <v>17328</v>
      </c>
      <c r="N5497" s="132" t="str">
        <f t="shared" si="85"/>
        <v>SEVI 2113-9041</v>
      </c>
      <c r="O5497" s="132" t="str">
        <f>IFERROR(IFERROR(INDEX(Кат!$B:$B,MATCH($N5497,Кат!$I:$I,0)),INDEX(Торг!$B:$B,MATCH($N5497,Торг!$I:$I,0))),"")</f>
        <v/>
      </c>
    </row>
    <row r="5498" spans="1:15" outlineLevel="2">
      <c r="A5498" t="s">
        <v>18052</v>
      </c>
      <c r="C5498" s="191" t="s">
        <v>279</v>
      </c>
      <c r="E5498" t="s">
        <v>2739</v>
      </c>
      <c r="F5498" t="s">
        <v>2596</v>
      </c>
      <c r="G5498" t="s">
        <v>375</v>
      </c>
      <c r="H5498">
        <v>230</v>
      </c>
      <c r="J5498" t="s">
        <v>22634</v>
      </c>
      <c r="K5498" s="132" t="str">
        <f>IFERROR(IFERROR(INDEX(Кат!$O:$O,MATCH($C5498,Кат!$I:$I,0)),INDEX(Торг!$L:$L,MATCH($C5498,Торг!$I:$I,0))),"")</f>
        <v>шпак</v>
      </c>
      <c r="L5498" s="132">
        <f>IFERROR(IFERROR(INDEX(Кат!$A:$A,MATCH($C5498,Кат!$I:$I,0)),INDEX(Торг!$A:$A,MATCH($C5498,Торг!$I:$I,0))),"")</f>
        <v>225403</v>
      </c>
      <c r="M5498" s="132">
        <f>IFERROR(IFERROR(INDEX(Кат!$B:$B,MATCH($C5498,Кат!$I:$I,0)),INDEX(Торг!$B:$B,MATCH($C5498,Торг!$I:$I,0))),"")</f>
        <v>17330</v>
      </c>
      <c r="N5498" s="132" t="str">
        <f t="shared" si="85"/>
        <v>SEVI 2112-9040</v>
      </c>
      <c r="O5498" s="132" t="str">
        <f>IFERROR(IFERROR(INDEX(Кат!$B:$B,MATCH($N5498,Кат!$I:$I,0)),INDEX(Торг!$B:$B,MATCH($N5498,Торг!$I:$I,0))),"")</f>
        <v/>
      </c>
    </row>
    <row r="5499" spans="1:15" outlineLevel="2">
      <c r="A5499" t="s">
        <v>18053</v>
      </c>
      <c r="C5499" s="191">
        <v>1303</v>
      </c>
      <c r="E5499" t="s">
        <v>22684</v>
      </c>
      <c r="F5499" t="s">
        <v>2596</v>
      </c>
      <c r="G5499" t="s">
        <v>375</v>
      </c>
      <c r="H5499">
        <v>260</v>
      </c>
      <c r="J5499" t="s">
        <v>22634</v>
      </c>
      <c r="K5499" s="132" t="str">
        <f>IFERROR(IFERROR(INDEX(Кат!$O:$O,MATCH($C5499,Кат!$I:$I,0)),INDEX(Торг!$L:$L,MATCH($C5499,Торг!$I:$I,0))),"")</f>
        <v>шпак</v>
      </c>
      <c r="L5499" s="132">
        <f>IFERROR(IFERROR(INDEX(Кат!$A:$A,MATCH($C5499,Кат!$I:$I,0)),INDEX(Торг!$A:$A,MATCH($C5499,Торг!$I:$I,0))),"")</f>
        <v>225432</v>
      </c>
      <c r="M5499" s="132">
        <f>IFERROR(IFERROR(INDEX(Кат!$B:$B,MATCH($C5499,Кат!$I:$I,0)),INDEX(Торг!$B:$B,MATCH($C5499,Торг!$I:$I,0))),"")</f>
        <v>17167</v>
      </c>
      <c r="N5499" s="132" t="str">
        <f t="shared" si="85"/>
        <v>SEVI 1303</v>
      </c>
      <c r="O5499" s="132" t="str">
        <f>IFERROR(IFERROR(INDEX(Кат!$B:$B,MATCH($N5499,Кат!$I:$I,0)),INDEX(Торг!$B:$B,MATCH($N5499,Торг!$I:$I,0))),"")</f>
        <v/>
      </c>
    </row>
    <row r="5500" spans="1:15" outlineLevel="2">
      <c r="A5500" t="s">
        <v>18054</v>
      </c>
      <c r="C5500" s="191">
        <v>1305</v>
      </c>
      <c r="E5500" t="s">
        <v>2740</v>
      </c>
      <c r="F5500" t="s">
        <v>2596</v>
      </c>
      <c r="G5500" t="s">
        <v>375</v>
      </c>
      <c r="H5500">
        <v>250</v>
      </c>
      <c r="J5500" t="s">
        <v>22634</v>
      </c>
      <c r="K5500" s="132" t="str">
        <f>IFERROR(IFERROR(INDEX(Кат!$O:$O,MATCH($C5500,Кат!$I:$I,0)),INDEX(Торг!$L:$L,MATCH($C5500,Торг!$I:$I,0))),"")</f>
        <v>шпак</v>
      </c>
      <c r="L5500" s="132">
        <f>IFERROR(IFERROR(INDEX(Кат!$A:$A,MATCH($C5500,Кат!$I:$I,0)),INDEX(Торг!$A:$A,MATCH($C5500,Торг!$I:$I,0))),"")</f>
        <v>225433</v>
      </c>
      <c r="M5500" s="132">
        <f>IFERROR(IFERROR(INDEX(Кат!$B:$B,MATCH($C5500,Кат!$I:$I,0)),INDEX(Торг!$B:$B,MATCH($C5500,Торг!$I:$I,0))),"")</f>
        <v>17329</v>
      </c>
      <c r="N5500" s="132" t="str">
        <f t="shared" si="85"/>
        <v>SEVI 1305</v>
      </c>
      <c r="O5500" s="132" t="str">
        <f>IFERROR(IFERROR(INDEX(Кат!$B:$B,MATCH($N5500,Кат!$I:$I,0)),INDEX(Торг!$B:$B,MATCH($N5500,Торг!$I:$I,0))),"")</f>
        <v/>
      </c>
    </row>
    <row r="5501" spans="1:15" outlineLevel="2">
      <c r="A5501" t="s">
        <v>18055</v>
      </c>
      <c r="C5501" s="191">
        <v>1211</v>
      </c>
      <c r="E5501" t="s">
        <v>2741</v>
      </c>
      <c r="F5501" t="s">
        <v>2596</v>
      </c>
      <c r="G5501" t="s">
        <v>375</v>
      </c>
      <c r="H5501">
        <v>310</v>
      </c>
      <c r="J5501" t="s">
        <v>22634</v>
      </c>
      <c r="K5501" s="132" t="str">
        <f>IFERROR(IFERROR(INDEX(Кат!$O:$O,MATCH($C5501,Кат!$I:$I,0)),INDEX(Торг!$L:$L,MATCH($C5501,Торг!$I:$I,0))),"")</f>
        <v>шпак</v>
      </c>
      <c r="L5501" s="132">
        <f>IFERROR(IFERROR(INDEX(Кат!$A:$A,MATCH($C5501,Кат!$I:$I,0)),INDEX(Торг!$A:$A,MATCH($C5501,Торг!$I:$I,0))),"")</f>
        <v>225436</v>
      </c>
      <c r="M5501" s="132">
        <f>IFERROR(IFERROR(INDEX(Кат!$B:$B,MATCH($C5501,Кат!$I:$I,0)),INDEX(Торг!$B:$B,MATCH($C5501,Торг!$I:$I,0))),"")</f>
        <v>17168</v>
      </c>
      <c r="N5501" s="132" t="str">
        <f t="shared" si="85"/>
        <v>SEVI 1211</v>
      </c>
      <c r="O5501" s="132" t="str">
        <f>IFERROR(IFERROR(INDEX(Кат!$B:$B,MATCH($N5501,Кат!$I:$I,0)),INDEX(Торг!$B:$B,MATCH($N5501,Торг!$I:$I,0))),"")</f>
        <v/>
      </c>
    </row>
    <row r="5502" spans="1:15" outlineLevel="2">
      <c r="A5502" t="s">
        <v>18056</v>
      </c>
      <c r="C5502" s="191">
        <v>1212</v>
      </c>
      <c r="E5502" t="s">
        <v>2742</v>
      </c>
      <c r="F5502" t="s">
        <v>2596</v>
      </c>
      <c r="G5502" t="s">
        <v>375</v>
      </c>
      <c r="H5502">
        <v>550</v>
      </c>
      <c r="J5502" t="s">
        <v>22634</v>
      </c>
      <c r="K5502" s="132" t="str">
        <f>IFERROR(IFERROR(INDEX(Кат!$O:$O,MATCH($C5502,Кат!$I:$I,0)),INDEX(Торг!$L:$L,MATCH($C5502,Торг!$I:$I,0))),"")</f>
        <v>шпак</v>
      </c>
      <c r="L5502" s="132">
        <f>IFERROR(IFERROR(INDEX(Кат!$A:$A,MATCH($C5502,Кат!$I:$I,0)),INDEX(Торг!$A:$A,MATCH($C5502,Торг!$I:$I,0))),"")</f>
        <v>225435</v>
      </c>
      <c r="M5502" s="132">
        <f>IFERROR(IFERROR(INDEX(Кат!$B:$B,MATCH($C5502,Кат!$I:$I,0)),INDEX(Торг!$B:$B,MATCH($C5502,Торг!$I:$I,0))),"")</f>
        <v>17237</v>
      </c>
      <c r="N5502" s="132" t="str">
        <f t="shared" si="85"/>
        <v>SEVI 1212</v>
      </c>
      <c r="O5502" s="132" t="str">
        <f>IFERROR(IFERROR(INDEX(Кат!$B:$B,MATCH($N5502,Кат!$I:$I,0)),INDEX(Торг!$B:$B,MATCH($N5502,Торг!$I:$I,0))),"")</f>
        <v/>
      </c>
    </row>
    <row r="5503" spans="1:15" outlineLevel="2">
      <c r="A5503" t="s">
        <v>18057</v>
      </c>
      <c r="C5503" s="191">
        <v>1213</v>
      </c>
      <c r="E5503" t="s">
        <v>2743</v>
      </c>
      <c r="F5503" t="s">
        <v>2596</v>
      </c>
      <c r="G5503" t="s">
        <v>375</v>
      </c>
      <c r="H5503">
        <v>680</v>
      </c>
      <c r="J5503" t="s">
        <v>22634</v>
      </c>
      <c r="K5503" s="132" t="str">
        <f>IFERROR(IFERROR(INDEX(Кат!$O:$O,MATCH($C5503,Кат!$I:$I,0)),INDEX(Торг!$L:$L,MATCH($C5503,Торг!$I:$I,0))),"")</f>
        <v>шпак</v>
      </c>
      <c r="L5503" s="132">
        <f>IFERROR(IFERROR(INDEX(Кат!$A:$A,MATCH($C5503,Кат!$I:$I,0)),INDEX(Торг!$A:$A,MATCH($C5503,Торг!$I:$I,0))),"")</f>
        <v>225440</v>
      </c>
      <c r="M5503" s="132">
        <f>IFERROR(IFERROR(INDEX(Кат!$B:$B,MATCH($C5503,Кат!$I:$I,0)),INDEX(Торг!$B:$B,MATCH($C5503,Торг!$I:$I,0))),"")</f>
        <v>17238</v>
      </c>
      <c r="N5503" s="132" t="str">
        <f t="shared" si="85"/>
        <v>SEVI 1213</v>
      </c>
      <c r="O5503" s="132" t="str">
        <f>IFERROR(IFERROR(INDEX(Кат!$B:$B,MATCH($N5503,Кат!$I:$I,0)),INDEX(Торг!$B:$B,MATCH($N5503,Торг!$I:$I,0))),"")</f>
        <v/>
      </c>
    </row>
    <row r="5504" spans="1:15" outlineLevel="2">
      <c r="A5504" t="s">
        <v>18058</v>
      </c>
      <c r="C5504" s="191">
        <v>1304</v>
      </c>
      <c r="E5504" t="s">
        <v>2744</v>
      </c>
      <c r="F5504" t="s">
        <v>2596</v>
      </c>
      <c r="G5504" t="s">
        <v>375</v>
      </c>
      <c r="H5504">
        <v>180</v>
      </c>
      <c r="J5504" t="s">
        <v>22634</v>
      </c>
      <c r="K5504" s="132" t="str">
        <f>IFERROR(IFERROR(INDEX(Кат!$O:$O,MATCH($C5504,Кат!$I:$I,0)),INDEX(Торг!$L:$L,MATCH($C5504,Торг!$I:$I,0))),"")</f>
        <v>шпак</v>
      </c>
      <c r="L5504" s="132">
        <f>IFERROR(IFERROR(INDEX(Кат!$A:$A,MATCH($C5504,Кат!$I:$I,0)),INDEX(Торг!$A:$A,MATCH($C5504,Торг!$I:$I,0))),"")</f>
        <v>225441</v>
      </c>
      <c r="M5504" s="132">
        <f>IFERROR(IFERROR(INDEX(Кат!$B:$B,MATCH($C5504,Кат!$I:$I,0)),INDEX(Торг!$B:$B,MATCH($C5504,Торг!$I:$I,0))),"")</f>
        <v>17169</v>
      </c>
      <c r="N5504" s="132" t="str">
        <f t="shared" si="85"/>
        <v>SEVI 1304</v>
      </c>
      <c r="O5504" s="132" t="str">
        <f>IFERROR(IFERROR(INDEX(Кат!$B:$B,MATCH($N5504,Кат!$I:$I,0)),INDEX(Торг!$B:$B,MATCH($N5504,Торг!$I:$I,0))),"")</f>
        <v/>
      </c>
    </row>
    <row r="5505" spans="1:15" outlineLevel="2">
      <c r="A5505" t="s">
        <v>18059</v>
      </c>
      <c r="C5505" s="191">
        <v>1306</v>
      </c>
      <c r="E5505" t="s">
        <v>2745</v>
      </c>
      <c r="F5505" t="s">
        <v>2596</v>
      </c>
      <c r="G5505" t="s">
        <v>375</v>
      </c>
      <c r="H5505">
        <v>180</v>
      </c>
      <c r="J5505" t="s">
        <v>22634</v>
      </c>
      <c r="K5505" s="132" t="str">
        <f>IFERROR(IFERROR(INDEX(Кат!$O:$O,MATCH($C5505,Кат!$I:$I,0)),INDEX(Торг!$L:$L,MATCH($C5505,Торг!$I:$I,0))),"")</f>
        <v>шпак</v>
      </c>
      <c r="L5505" s="132">
        <f>IFERROR(IFERROR(INDEX(Кат!$A:$A,MATCH($C5505,Кат!$I:$I,0)),INDEX(Торг!$A:$A,MATCH($C5505,Торг!$I:$I,0))),"")</f>
        <v>225442</v>
      </c>
      <c r="M5505" s="132">
        <f>IFERROR(IFERROR(INDEX(Кат!$B:$B,MATCH($C5505,Кат!$I:$I,0)),INDEX(Торг!$B:$B,MATCH($C5505,Торг!$I:$I,0))),"")</f>
        <v>17331</v>
      </c>
      <c r="N5505" s="132" t="str">
        <f t="shared" si="85"/>
        <v>SEVI 1306</v>
      </c>
      <c r="O5505" s="132" t="str">
        <f>IFERROR(IFERROR(INDEX(Кат!$B:$B,MATCH($N5505,Кат!$I:$I,0)),INDEX(Торг!$B:$B,MATCH($N5505,Торг!$I:$I,0))),"")</f>
        <v/>
      </c>
    </row>
    <row r="5506" spans="1:15" outlineLevel="2">
      <c r="A5506" t="s">
        <v>18060</v>
      </c>
      <c r="C5506" s="191">
        <v>1207</v>
      </c>
      <c r="E5506" t="s">
        <v>2746</v>
      </c>
      <c r="F5506" t="s">
        <v>2596</v>
      </c>
      <c r="G5506" t="s">
        <v>375</v>
      </c>
      <c r="H5506">
        <v>280</v>
      </c>
      <c r="J5506" t="s">
        <v>22634</v>
      </c>
      <c r="K5506" s="132" t="str">
        <f>IFERROR(IFERROR(INDEX(Кат!$O:$O,MATCH($C5506,Кат!$I:$I,0)),INDEX(Торг!$L:$L,MATCH($C5506,Торг!$I:$I,0))),"")</f>
        <v>шпак</v>
      </c>
      <c r="L5506" s="132">
        <f>IFERROR(IFERROR(INDEX(Кат!$A:$A,MATCH($C5506,Кат!$I:$I,0)),INDEX(Торг!$A:$A,MATCH($C5506,Торг!$I:$I,0))),"")</f>
        <v>225454</v>
      </c>
      <c r="M5506" s="132">
        <f>IFERROR(IFERROR(INDEX(Кат!$B:$B,MATCH($C5506,Кат!$I:$I,0)),INDEX(Торг!$B:$B,MATCH($C5506,Торг!$I:$I,0))),"")</f>
        <v>17189</v>
      </c>
      <c r="N5506" s="132" t="str">
        <f t="shared" si="85"/>
        <v>SEVI 1207</v>
      </c>
      <c r="O5506" s="132" t="str">
        <f>IFERROR(IFERROR(INDEX(Кат!$B:$B,MATCH($N5506,Кат!$I:$I,0)),INDEX(Торг!$B:$B,MATCH($N5506,Торг!$I:$I,0))),"")</f>
        <v/>
      </c>
    </row>
    <row r="5507" spans="1:15" outlineLevel="2">
      <c r="A5507" t="s">
        <v>18061</v>
      </c>
      <c r="C5507" s="191">
        <v>1203</v>
      </c>
      <c r="E5507" t="s">
        <v>2747</v>
      </c>
      <c r="F5507" t="s">
        <v>2596</v>
      </c>
      <c r="G5507" t="s">
        <v>375</v>
      </c>
      <c r="H5507">
        <v>600</v>
      </c>
      <c r="J5507" t="s">
        <v>22634</v>
      </c>
      <c r="K5507" s="132" t="str">
        <f>IFERROR(IFERROR(INDEX(Кат!$O:$O,MATCH($C5507,Кат!$I:$I,0)),INDEX(Торг!$L:$L,MATCH($C5507,Торг!$I:$I,0))),"")</f>
        <v>шпак</v>
      </c>
      <c r="L5507" s="132">
        <f>IFERROR(IFERROR(INDEX(Кат!$A:$A,MATCH($C5507,Кат!$I:$I,0)),INDEX(Торг!$A:$A,MATCH($C5507,Торг!$I:$I,0))),"")</f>
        <v>225455</v>
      </c>
      <c r="M5507" s="132">
        <f>IFERROR(IFERROR(INDEX(Кат!$B:$B,MATCH($C5507,Кат!$I:$I,0)),INDEX(Торг!$B:$B,MATCH($C5507,Торг!$I:$I,0))),"")</f>
        <v>17170</v>
      </c>
      <c r="N5507" s="132" t="str">
        <f t="shared" si="85"/>
        <v>SEVI 1203</v>
      </c>
      <c r="O5507" s="132" t="str">
        <f>IFERROR(IFERROR(INDEX(Кат!$B:$B,MATCH($N5507,Кат!$I:$I,0)),INDEX(Торг!$B:$B,MATCH($N5507,Торг!$I:$I,0))),"")</f>
        <v/>
      </c>
    </row>
    <row r="5508" spans="1:15">
      <c r="A5508" t="s">
        <v>18062</v>
      </c>
      <c r="C5508" s="191">
        <v>1202</v>
      </c>
      <c r="E5508" t="s">
        <v>2748</v>
      </c>
      <c r="F5508" t="s">
        <v>2596</v>
      </c>
      <c r="G5508" t="s">
        <v>375</v>
      </c>
      <c r="H5508">
        <v>720</v>
      </c>
      <c r="J5508" t="s">
        <v>22634</v>
      </c>
      <c r="K5508" s="132" t="str">
        <f>IFERROR(IFERROR(INDEX(Кат!$O:$O,MATCH($C5508,Кат!$I:$I,0)),INDEX(Торг!$L:$L,MATCH($C5508,Торг!$I:$I,0))),"")</f>
        <v>шпак</v>
      </c>
      <c r="L5508" s="132">
        <f>IFERROR(IFERROR(INDEX(Кат!$A:$A,MATCH($C5508,Кат!$I:$I,0)),INDEX(Торг!$A:$A,MATCH($C5508,Торг!$I:$I,0))),"")</f>
        <v>225458</v>
      </c>
      <c r="M5508" s="132">
        <f>IFERROR(IFERROR(INDEX(Кат!$B:$B,MATCH($C5508,Кат!$I:$I,0)),INDEX(Торг!$B:$B,MATCH($C5508,Торг!$I:$I,0))),"")</f>
        <v>17332</v>
      </c>
      <c r="N5508" s="132" t="str">
        <f t="shared" si="85"/>
        <v>SEVI 1202</v>
      </c>
      <c r="O5508" s="132" t="str">
        <f>IFERROR(IFERROR(INDEX(Кат!$B:$B,MATCH($N5508,Кат!$I:$I,0)),INDEX(Торг!$B:$B,MATCH($N5508,Торг!$I:$I,0))),"")</f>
        <v/>
      </c>
    </row>
    <row r="5509" spans="1:15" outlineLevel="1">
      <c r="A5509" t="s">
        <v>18063</v>
      </c>
      <c r="C5509" s="191">
        <v>1206</v>
      </c>
      <c r="E5509" t="s">
        <v>2749</v>
      </c>
      <c r="F5509" t="s">
        <v>2596</v>
      </c>
      <c r="G5509" t="s">
        <v>375</v>
      </c>
      <c r="H5509">
        <v>860</v>
      </c>
      <c r="J5509" t="s">
        <v>22634</v>
      </c>
      <c r="K5509" s="132" t="str">
        <f>IFERROR(IFERROR(INDEX(Кат!$O:$O,MATCH($C5509,Кат!$I:$I,0)),INDEX(Торг!$L:$L,MATCH($C5509,Торг!$I:$I,0))),"")</f>
        <v>шпак</v>
      </c>
      <c r="L5509" s="132">
        <f>IFERROR(IFERROR(INDEX(Кат!$A:$A,MATCH($C5509,Кат!$I:$I,0)),INDEX(Торг!$A:$A,MATCH($C5509,Торг!$I:$I,0))),"")</f>
        <v>225457</v>
      </c>
      <c r="M5509" s="132">
        <f>IFERROR(IFERROR(INDEX(Кат!$B:$B,MATCH($C5509,Кат!$I:$I,0)),INDEX(Торг!$B:$B,MATCH($C5509,Торг!$I:$I,0))),"")</f>
        <v>17240</v>
      </c>
      <c r="N5509" s="132" t="str">
        <f t="shared" si="85"/>
        <v>SEVI 1206</v>
      </c>
      <c r="O5509" s="132" t="str">
        <f>IFERROR(IFERROR(INDEX(Кат!$B:$B,MATCH($N5509,Кат!$I:$I,0)),INDEX(Торг!$B:$B,MATCH($N5509,Торг!$I:$I,0))),"")</f>
        <v/>
      </c>
    </row>
    <row r="5510" spans="1:15" outlineLevel="2">
      <c r="A5510" t="s">
        <v>18064</v>
      </c>
      <c r="C5510" s="191">
        <v>1205</v>
      </c>
      <c r="E5510" t="s">
        <v>2750</v>
      </c>
      <c r="F5510" t="s">
        <v>2596</v>
      </c>
      <c r="G5510" t="s">
        <v>375</v>
      </c>
      <c r="H5510">
        <v>960</v>
      </c>
      <c r="J5510" t="s">
        <v>22634</v>
      </c>
      <c r="K5510" s="132" t="str">
        <f>IFERROR(IFERROR(INDEX(Кат!$O:$O,MATCH($C5510,Кат!$I:$I,0)),INDEX(Торг!$L:$L,MATCH($C5510,Торг!$I:$I,0))),"")</f>
        <v>шпак</v>
      </c>
      <c r="L5510" s="132">
        <f>IFERROR(IFERROR(INDEX(Кат!$A:$A,MATCH($C5510,Кат!$I:$I,0)),INDEX(Торг!$A:$A,MATCH($C5510,Торг!$I:$I,0))),"")</f>
        <v>225459</v>
      </c>
      <c r="M5510" s="132">
        <f>IFERROR(IFERROR(INDEX(Кат!$B:$B,MATCH($C5510,Кат!$I:$I,0)),INDEX(Торг!$B:$B,MATCH($C5510,Торг!$I:$I,0))),"")</f>
        <v>17380</v>
      </c>
      <c r="N5510" s="132" t="str">
        <f t="shared" si="85"/>
        <v>SEVI 1205</v>
      </c>
      <c r="O5510" s="132" t="str">
        <f>IFERROR(IFERROR(INDEX(Кат!$B:$B,MATCH($N5510,Кат!$I:$I,0)),INDEX(Торг!$B:$B,MATCH($N5510,Торг!$I:$I,0))),"")</f>
        <v/>
      </c>
    </row>
    <row r="5511" spans="1:15" outlineLevel="2">
      <c r="A5511" t="s">
        <v>18065</v>
      </c>
      <c r="C5511" s="191">
        <v>1214</v>
      </c>
      <c r="E5511" t="s">
        <v>26752</v>
      </c>
      <c r="F5511" t="s">
        <v>2596</v>
      </c>
      <c r="G5511" t="s">
        <v>375</v>
      </c>
      <c r="H5511">
        <v>960</v>
      </c>
      <c r="J5511" t="s">
        <v>22634</v>
      </c>
      <c r="K5511" s="132" t="str">
        <f>IFERROR(IFERROR(INDEX(Кат!$O:$O,MATCH($C5511,Кат!$I:$I,0)),INDEX(Торг!$L:$L,MATCH($C5511,Торг!$I:$I,0))),"")</f>
        <v>шпак</v>
      </c>
      <c r="L5511" s="132">
        <f>IFERROR(IFERROR(INDEX(Кат!$A:$A,MATCH($C5511,Кат!$I:$I,0)),INDEX(Торг!$A:$A,MATCH($C5511,Торг!$I:$I,0))),"")</f>
        <v>225456</v>
      </c>
      <c r="M5511" s="132">
        <f>IFERROR(IFERROR(INDEX(Кат!$B:$B,MATCH($C5511,Кат!$I:$I,0)),INDEX(Торг!$B:$B,MATCH($C5511,Торг!$I:$I,0))),"")</f>
        <v>17239</v>
      </c>
      <c r="N5511" s="132" t="str">
        <f t="shared" si="85"/>
        <v>SEVI 1214</v>
      </c>
      <c r="O5511" s="132" t="str">
        <f>IFERROR(IFERROR(INDEX(Кат!$B:$B,MATCH($N5511,Кат!$I:$I,0)),INDEX(Торг!$B:$B,MATCH($N5511,Торг!$I:$I,0))),"")</f>
        <v/>
      </c>
    </row>
    <row r="5512" spans="1:15" outlineLevel="2">
      <c r="A5512" t="s">
        <v>26395</v>
      </c>
      <c r="C5512" s="191" t="s">
        <v>26396</v>
      </c>
      <c r="E5512" t="s">
        <v>26753</v>
      </c>
      <c r="F5512" t="s">
        <v>2596</v>
      </c>
      <c r="G5512" t="s">
        <v>375</v>
      </c>
      <c r="H5512">
        <v>1020</v>
      </c>
      <c r="J5512" t="s">
        <v>22634</v>
      </c>
      <c r="K5512" s="132" t="str">
        <f>IFERROR(IFERROR(INDEX(Кат!$O:$O,MATCH($C5512,Кат!$I:$I,0)),INDEX(Торг!$L:$L,MATCH($C5512,Торг!$I:$I,0))),"")</f>
        <v/>
      </c>
      <c r="L5512" s="132" t="str">
        <f>IFERROR(IFERROR(INDEX(Кат!$A:$A,MATCH($C5512,Кат!$I:$I,0)),INDEX(Торг!$A:$A,MATCH($C5512,Торг!$I:$I,0))),"")</f>
        <v/>
      </c>
      <c r="M5512" s="132" t="str">
        <f>IFERROR(IFERROR(INDEX(Кат!$B:$B,MATCH($C5512,Кат!$I:$I,0)),INDEX(Торг!$B:$B,MATCH($C5512,Торг!$I:$I,0))),"")</f>
        <v/>
      </c>
      <c r="N5512" s="132" t="str">
        <f t="shared" ref="N5512:N5575" si="86">_xlfn.CONCAT(F5512," ",C5512)</f>
        <v>SEVI 1204-4040</v>
      </c>
      <c r="O5512" s="132" t="str">
        <f>IFERROR(IFERROR(INDEX(Кат!$B:$B,MATCH($N5512,Кат!$I:$I,0)),INDEX(Торг!$B:$B,MATCH($N5512,Торг!$I:$I,0))),"")</f>
        <v/>
      </c>
    </row>
    <row r="5513" spans="1:15" outlineLevel="2">
      <c r="A5513" t="s">
        <v>24222</v>
      </c>
      <c r="C5513" s="191"/>
      <c r="E5513" t="s">
        <v>23838</v>
      </c>
      <c r="J5513" t="s">
        <v>22634</v>
      </c>
      <c r="K5513" s="132" t="str">
        <f>IFERROR(IFERROR(INDEX(Кат!$O:$O,MATCH($C5513,Кат!$I:$I,0)),INDEX(Торг!$L:$L,MATCH($C5513,Торг!$I:$I,0))),"")</f>
        <v/>
      </c>
      <c r="L5513" s="132" t="str">
        <f>IFERROR(IFERROR(INDEX(Кат!$A:$A,MATCH($C5513,Кат!$I:$I,0)),INDEX(Торг!$A:$A,MATCH($C5513,Торг!$I:$I,0))),"")</f>
        <v/>
      </c>
      <c r="M5513" s="132" t="str">
        <f>IFERROR(IFERROR(INDEX(Кат!$B:$B,MATCH($C5513,Кат!$I:$I,0)),INDEX(Торг!$B:$B,MATCH($C5513,Торг!$I:$I,0))),"")</f>
        <v/>
      </c>
      <c r="N5513" s="132" t="str">
        <f t="shared" si="86"/>
        <v xml:space="preserve"> </v>
      </c>
      <c r="O5513" s="132" t="str">
        <f>IFERROR(IFERROR(INDEX(Кат!$B:$B,MATCH($N5513,Кат!$I:$I,0)),INDEX(Торг!$B:$B,MATCH($N5513,Торг!$I:$I,0))),"")</f>
        <v/>
      </c>
    </row>
    <row r="5514" spans="1:15" outlineLevel="2">
      <c r="A5514" t="s">
        <v>18066</v>
      </c>
      <c r="C5514" s="191">
        <v>8000</v>
      </c>
      <c r="E5514" t="s">
        <v>2751</v>
      </c>
      <c r="F5514" t="s">
        <v>2596</v>
      </c>
      <c r="G5514" t="s">
        <v>399</v>
      </c>
      <c r="H5514">
        <v>70</v>
      </c>
      <c r="J5514" t="s">
        <v>22634</v>
      </c>
      <c r="K5514" s="132" t="str">
        <f>IFERROR(IFERROR(INDEX(Кат!$O:$O,MATCH($C5514,Кат!$I:$I,0)),INDEX(Торг!$L:$L,MATCH($C5514,Торг!$I:$I,0))),"")</f>
        <v>шпак</v>
      </c>
      <c r="L5514" s="132">
        <f>IFERROR(IFERROR(INDEX(Кат!$A:$A,MATCH($C5514,Кат!$I:$I,0)),INDEX(Торг!$A:$A,MATCH($C5514,Торг!$I:$I,0))),"")</f>
        <v>213317</v>
      </c>
      <c r="M5514" s="132">
        <f>IFERROR(IFERROR(INDEX(Кат!$B:$B,MATCH($C5514,Кат!$I:$I,0)),INDEX(Торг!$B:$B,MATCH($C5514,Торг!$I:$I,0))),"")</f>
        <v>17317</v>
      </c>
      <c r="N5514" s="132" t="str">
        <f t="shared" si="86"/>
        <v>SEVI 8000</v>
      </c>
      <c r="O5514" s="132" t="str">
        <f>IFERROR(IFERROR(INDEX(Кат!$B:$B,MATCH($N5514,Кат!$I:$I,0)),INDEX(Торг!$B:$B,MATCH($N5514,Торг!$I:$I,0))),"")</f>
        <v/>
      </c>
    </row>
    <row r="5515" spans="1:15" outlineLevel="2">
      <c r="A5515" t="s">
        <v>18067</v>
      </c>
      <c r="C5515" s="191">
        <v>8018</v>
      </c>
      <c r="E5515" t="s">
        <v>2752</v>
      </c>
      <c r="F5515" t="s">
        <v>2596</v>
      </c>
      <c r="G5515" t="s">
        <v>399</v>
      </c>
      <c r="H5515">
        <v>310</v>
      </c>
      <c r="J5515" t="s">
        <v>22634</v>
      </c>
      <c r="K5515" s="132" t="str">
        <f>IFERROR(IFERROR(INDEX(Кат!$O:$O,MATCH($C5515,Кат!$I:$I,0)),INDEX(Торг!$L:$L,MATCH($C5515,Торг!$I:$I,0))),"")</f>
        <v>шпак</v>
      </c>
      <c r="L5515" s="132">
        <f>IFERROR(IFERROR(INDEX(Кат!$A:$A,MATCH($C5515,Кат!$I:$I,0)),INDEX(Торг!$A:$A,MATCH($C5515,Торг!$I:$I,0))),"")</f>
        <v>213341</v>
      </c>
      <c r="M5515" s="132">
        <f>IFERROR(IFERROR(INDEX(Кат!$B:$B,MATCH($C5515,Кат!$I:$I,0)),INDEX(Торг!$B:$B,MATCH($C5515,Торг!$I:$I,0))),"")</f>
        <v>17318</v>
      </c>
      <c r="N5515" s="132" t="str">
        <f t="shared" si="86"/>
        <v>SEVI 8018</v>
      </c>
      <c r="O5515" s="132" t="str">
        <f>IFERROR(IFERROR(INDEX(Кат!$B:$B,MATCH($N5515,Кат!$I:$I,0)),INDEX(Торг!$B:$B,MATCH($N5515,Торг!$I:$I,0))),"")</f>
        <v/>
      </c>
    </row>
    <row r="5516" spans="1:15" outlineLevel="2">
      <c r="A5516" t="s">
        <v>18068</v>
      </c>
      <c r="C5516" s="191">
        <v>8017</v>
      </c>
      <c r="E5516" t="s">
        <v>2753</v>
      </c>
      <c r="F5516" t="s">
        <v>2596</v>
      </c>
      <c r="G5516" t="s">
        <v>399</v>
      </c>
      <c r="H5516">
        <v>290</v>
      </c>
      <c r="J5516" t="s">
        <v>22634</v>
      </c>
      <c r="K5516" s="132" t="str">
        <f>IFERROR(IFERROR(INDEX(Кат!$O:$O,MATCH($C5516,Кат!$I:$I,0)),INDEX(Торг!$L:$L,MATCH($C5516,Торг!$I:$I,0))),"")</f>
        <v>шпак</v>
      </c>
      <c r="L5516" s="132">
        <f>IFERROR(IFERROR(INDEX(Кат!$A:$A,MATCH($C5516,Кат!$I:$I,0)),INDEX(Торг!$A:$A,MATCH($C5516,Торг!$I:$I,0))),"")</f>
        <v>213340</v>
      </c>
      <c r="M5516" s="132">
        <f>IFERROR(IFERROR(INDEX(Кат!$B:$B,MATCH($C5516,Кат!$I:$I,0)),INDEX(Торг!$B:$B,MATCH($C5516,Торг!$I:$I,0))),"")</f>
        <v>17344</v>
      </c>
      <c r="N5516" s="132" t="str">
        <f t="shared" si="86"/>
        <v>SEVI 8017</v>
      </c>
      <c r="O5516" s="132" t="str">
        <f>IFERROR(IFERROR(INDEX(Кат!$B:$B,MATCH($N5516,Кат!$I:$I,0)),INDEX(Торг!$B:$B,MATCH($N5516,Торг!$I:$I,0))),"")</f>
        <v/>
      </c>
    </row>
    <row r="5517" spans="1:15" outlineLevel="2">
      <c r="A5517" t="s">
        <v>18069</v>
      </c>
      <c r="C5517" s="191" t="s">
        <v>14670</v>
      </c>
      <c r="E5517" t="s">
        <v>14671</v>
      </c>
      <c r="F5517" t="s">
        <v>2596</v>
      </c>
      <c r="G5517" t="s">
        <v>399</v>
      </c>
      <c r="H5517">
        <v>320</v>
      </c>
      <c r="J5517" t="s">
        <v>22634</v>
      </c>
      <c r="K5517" s="132" t="str">
        <f>IFERROR(IFERROR(INDEX(Кат!$O:$O,MATCH($C5517,Кат!$I:$I,0)),INDEX(Торг!$L:$L,MATCH($C5517,Торг!$I:$I,0))),"")</f>
        <v>шпак</v>
      </c>
      <c r="L5517" s="132">
        <f>IFERROR(IFERROR(INDEX(Кат!$A:$A,MATCH($C5517,Кат!$I:$I,0)),INDEX(Торг!$A:$A,MATCH($C5517,Торг!$I:$I,0))),"")</f>
        <v>213342</v>
      </c>
      <c r="M5517" s="132">
        <f>IFERROR(IFERROR(INDEX(Кат!$B:$B,MATCH($C5517,Кат!$I:$I,0)),INDEX(Торг!$B:$B,MATCH($C5517,Торг!$I:$I,0))),"")</f>
        <v>37272</v>
      </c>
      <c r="N5517" s="132" t="str">
        <f t="shared" si="86"/>
        <v>SEVI 8033-9692</v>
      </c>
      <c r="O5517" s="132" t="str">
        <f>IFERROR(IFERROR(INDEX(Кат!$B:$B,MATCH($N5517,Кат!$I:$I,0)),INDEX(Торг!$B:$B,MATCH($N5517,Торг!$I:$I,0))),"")</f>
        <v/>
      </c>
    </row>
    <row r="5518" spans="1:15" outlineLevel="2">
      <c r="A5518" t="s">
        <v>18070</v>
      </c>
      <c r="C5518" s="191">
        <v>8016</v>
      </c>
      <c r="E5518" t="s">
        <v>2754</v>
      </c>
      <c r="F5518" t="s">
        <v>2596</v>
      </c>
      <c r="G5518" t="s">
        <v>399</v>
      </c>
      <c r="H5518">
        <v>150</v>
      </c>
      <c r="J5518" t="s">
        <v>22634</v>
      </c>
      <c r="K5518" s="132" t="str">
        <f>IFERROR(IFERROR(INDEX(Кат!$O:$O,MATCH($C5518,Кат!$I:$I,0)),INDEX(Торг!$L:$L,MATCH($C5518,Торг!$I:$I,0))),"")</f>
        <v>шпак</v>
      </c>
      <c r="L5518" s="132">
        <f>IFERROR(IFERROR(INDEX(Кат!$A:$A,MATCH($C5518,Кат!$I:$I,0)),INDEX(Торг!$A:$A,MATCH($C5518,Торг!$I:$I,0))),"")</f>
        <v>213355</v>
      </c>
      <c r="M5518" s="132">
        <f>IFERROR(IFERROR(INDEX(Кат!$B:$B,MATCH($C5518,Кат!$I:$I,0)),INDEX(Торг!$B:$B,MATCH($C5518,Торг!$I:$I,0))),"")</f>
        <v>17348</v>
      </c>
      <c r="N5518" s="132" t="str">
        <f t="shared" si="86"/>
        <v>SEVI 8016</v>
      </c>
      <c r="O5518" s="132" t="str">
        <f>IFERROR(IFERROR(INDEX(Кат!$B:$B,MATCH($N5518,Кат!$I:$I,0)),INDEX(Торг!$B:$B,MATCH($N5518,Торг!$I:$I,0))),"")</f>
        <v/>
      </c>
    </row>
    <row r="5519" spans="1:15" outlineLevel="2">
      <c r="A5519" t="s">
        <v>18071</v>
      </c>
      <c r="C5519" s="191">
        <v>8015</v>
      </c>
      <c r="E5519" t="s">
        <v>2755</v>
      </c>
      <c r="F5519" t="s">
        <v>2596</v>
      </c>
      <c r="G5519" t="s">
        <v>399</v>
      </c>
      <c r="H5519">
        <v>160</v>
      </c>
      <c r="J5519" t="s">
        <v>22634</v>
      </c>
      <c r="K5519" s="132" t="str">
        <f>IFERROR(IFERROR(INDEX(Кат!$O:$O,MATCH($C5519,Кат!$I:$I,0)),INDEX(Торг!$L:$L,MATCH($C5519,Торг!$I:$I,0))),"")</f>
        <v>шпак</v>
      </c>
      <c r="L5519" s="132">
        <f>IFERROR(IFERROR(INDEX(Кат!$A:$A,MATCH($C5519,Кат!$I:$I,0)),INDEX(Торг!$A:$A,MATCH($C5519,Торг!$I:$I,0))),"")</f>
        <v>213356</v>
      </c>
      <c r="M5519" s="132">
        <f>IFERROR(IFERROR(INDEX(Кат!$B:$B,MATCH($C5519,Кат!$I:$I,0)),INDEX(Торг!$B:$B,MATCH($C5519,Торг!$I:$I,0))),"")</f>
        <v>17319</v>
      </c>
      <c r="N5519" s="132" t="str">
        <f t="shared" si="86"/>
        <v>SEVI 8015</v>
      </c>
      <c r="O5519" s="132" t="str">
        <f>IFERROR(IFERROR(INDEX(Кат!$B:$B,MATCH($N5519,Кат!$I:$I,0)),INDEX(Торг!$B:$B,MATCH($N5519,Торг!$I:$I,0))),"")</f>
        <v/>
      </c>
    </row>
    <row r="5520" spans="1:15" outlineLevel="2">
      <c r="A5520" t="s">
        <v>18072</v>
      </c>
      <c r="C5520" s="191" t="s">
        <v>14672</v>
      </c>
      <c r="E5520" t="s">
        <v>14673</v>
      </c>
      <c r="F5520" t="s">
        <v>2596</v>
      </c>
      <c r="G5520" t="s">
        <v>399</v>
      </c>
      <c r="H5520">
        <v>210</v>
      </c>
      <c r="J5520" t="s">
        <v>22634</v>
      </c>
      <c r="K5520" s="132" t="str">
        <f>IFERROR(IFERROR(INDEX(Кат!$O:$O,MATCH($C5520,Кат!$I:$I,0)),INDEX(Торг!$L:$L,MATCH($C5520,Торг!$I:$I,0))),"")</f>
        <v>шпак</v>
      </c>
      <c r="L5520" s="132">
        <f>IFERROR(IFERROR(INDEX(Кат!$A:$A,MATCH($C5520,Кат!$I:$I,0)),INDEX(Торг!$A:$A,MATCH($C5520,Торг!$I:$I,0))),"")</f>
        <v>213346</v>
      </c>
      <c r="M5520" s="132">
        <f>IFERROR(IFERROR(INDEX(Кат!$B:$B,MATCH($C5520,Кат!$I:$I,0)),INDEX(Торг!$B:$B,MATCH($C5520,Торг!$I:$I,0))),"")</f>
        <v>37271</v>
      </c>
      <c r="N5520" s="132" t="str">
        <f t="shared" si="86"/>
        <v>SEVI 8032-3776</v>
      </c>
      <c r="O5520" s="132" t="str">
        <f>IFERROR(IFERROR(INDEX(Кат!$B:$B,MATCH($N5520,Кат!$I:$I,0)),INDEX(Торг!$B:$B,MATCH($N5520,Торг!$I:$I,0))),"")</f>
        <v/>
      </c>
    </row>
    <row r="5521" spans="1:15" outlineLevel="2">
      <c r="A5521" t="s">
        <v>18073</v>
      </c>
      <c r="C5521" s="191">
        <v>8001</v>
      </c>
      <c r="E5521" t="s">
        <v>2756</v>
      </c>
      <c r="F5521" t="s">
        <v>2596</v>
      </c>
      <c r="G5521" t="s">
        <v>375</v>
      </c>
      <c r="H5521">
        <v>450</v>
      </c>
      <c r="J5521" t="s">
        <v>22634</v>
      </c>
      <c r="K5521" s="132" t="str">
        <f>IFERROR(IFERROR(INDEX(Кат!$O:$O,MATCH($C5521,Кат!$I:$I,0)),INDEX(Торг!$L:$L,MATCH($C5521,Торг!$I:$I,0))),"")</f>
        <v>шпак</v>
      </c>
      <c r="L5521" s="132">
        <f>IFERROR(IFERROR(INDEX(Кат!$A:$A,MATCH($C5521,Кат!$I:$I,0)),INDEX(Торг!$A:$A,MATCH($C5521,Торг!$I:$I,0))),"")</f>
        <v>213430</v>
      </c>
      <c r="M5521" s="132">
        <f>IFERROR(IFERROR(INDEX(Кат!$B:$B,MATCH($C5521,Кат!$I:$I,0)),INDEX(Торг!$B:$B,MATCH($C5521,Торг!$I:$I,0))),"")</f>
        <v>17320</v>
      </c>
      <c r="N5521" s="132" t="str">
        <f t="shared" si="86"/>
        <v>SEVI 8001</v>
      </c>
      <c r="O5521" s="132" t="str">
        <f>IFERROR(IFERROR(INDEX(Кат!$B:$B,MATCH($N5521,Кат!$I:$I,0)),INDEX(Торг!$B:$B,MATCH($N5521,Торг!$I:$I,0))),"")</f>
        <v/>
      </c>
    </row>
    <row r="5522" spans="1:15" outlineLevel="2">
      <c r="A5522" t="s">
        <v>18074</v>
      </c>
      <c r="C5522" s="191">
        <v>8004</v>
      </c>
      <c r="E5522" t="s">
        <v>2757</v>
      </c>
      <c r="F5522" t="s">
        <v>2596</v>
      </c>
      <c r="G5522" t="s">
        <v>375</v>
      </c>
      <c r="H5522">
        <v>540</v>
      </c>
      <c r="J5522" t="s">
        <v>22634</v>
      </c>
      <c r="K5522" s="132" t="str">
        <f>IFERROR(IFERROR(INDEX(Кат!$O:$O,MATCH($C5522,Кат!$I:$I,0)),INDEX(Торг!$L:$L,MATCH($C5522,Торг!$I:$I,0))),"")</f>
        <v>шпак</v>
      </c>
      <c r="L5522" s="132">
        <f>IFERROR(IFERROR(INDEX(Кат!$A:$A,MATCH($C5522,Кат!$I:$I,0)),INDEX(Торг!$A:$A,MATCH($C5522,Торг!$I:$I,0))),"")</f>
        <v>213357</v>
      </c>
      <c r="M5522" s="132">
        <f>IFERROR(IFERROR(INDEX(Кат!$B:$B,MATCH($C5522,Кат!$I:$I,0)),INDEX(Торг!$B:$B,MATCH($C5522,Торг!$I:$I,0))),"")</f>
        <v>17349</v>
      </c>
      <c r="N5522" s="132" t="str">
        <f t="shared" si="86"/>
        <v>SEVI 8004</v>
      </c>
      <c r="O5522" s="132" t="str">
        <f>IFERROR(IFERROR(INDEX(Кат!$B:$B,MATCH($N5522,Кат!$I:$I,0)),INDEX(Торг!$B:$B,MATCH($N5522,Торг!$I:$I,0))),"")</f>
        <v/>
      </c>
    </row>
    <row r="5523" spans="1:15" outlineLevel="2">
      <c r="A5523" t="s">
        <v>18075</v>
      </c>
      <c r="C5523" s="191">
        <v>8010</v>
      </c>
      <c r="E5523" t="s">
        <v>2758</v>
      </c>
      <c r="F5523" t="s">
        <v>2596</v>
      </c>
      <c r="G5523" t="s">
        <v>375</v>
      </c>
      <c r="H5523">
        <v>500</v>
      </c>
      <c r="J5523" t="s">
        <v>22634</v>
      </c>
      <c r="K5523" s="132" t="str">
        <f>IFERROR(IFERROR(INDEX(Кат!$O:$O,MATCH($C5523,Кат!$I:$I,0)),INDEX(Торг!$L:$L,MATCH($C5523,Торг!$I:$I,0))),"")</f>
        <v>шпак</v>
      </c>
      <c r="L5523" s="132">
        <f>IFERROR(IFERROR(INDEX(Кат!$A:$A,MATCH($C5523,Кат!$I:$I,0)),INDEX(Торг!$A:$A,MATCH($C5523,Торг!$I:$I,0))),"")</f>
        <v>213352</v>
      </c>
      <c r="M5523" s="132">
        <f>IFERROR(IFERROR(INDEX(Кат!$B:$B,MATCH($C5523,Кат!$I:$I,0)),INDEX(Торг!$B:$B,MATCH($C5523,Торг!$I:$I,0))),"")</f>
        <v>17395</v>
      </c>
      <c r="N5523" s="132" t="str">
        <f t="shared" si="86"/>
        <v>SEVI 8010</v>
      </c>
      <c r="O5523" s="132" t="str">
        <f>IFERROR(IFERROR(INDEX(Кат!$B:$B,MATCH($N5523,Кат!$I:$I,0)),INDEX(Торг!$B:$B,MATCH($N5523,Торг!$I:$I,0))),"")</f>
        <v/>
      </c>
    </row>
    <row r="5524" spans="1:15" outlineLevel="2">
      <c r="A5524" t="s">
        <v>18076</v>
      </c>
      <c r="C5524" s="191">
        <v>8029</v>
      </c>
      <c r="E5524" t="s">
        <v>7244</v>
      </c>
      <c r="F5524" t="s">
        <v>2596</v>
      </c>
      <c r="G5524" t="s">
        <v>399</v>
      </c>
      <c r="H5524">
        <v>180</v>
      </c>
      <c r="J5524" t="s">
        <v>22634</v>
      </c>
      <c r="K5524" s="132" t="str">
        <f>IFERROR(IFERROR(INDEX(Кат!$O:$O,MATCH($C5524,Кат!$I:$I,0)),INDEX(Торг!$L:$L,MATCH($C5524,Торг!$I:$I,0))),"")</f>
        <v>шпак</v>
      </c>
      <c r="L5524" s="132">
        <f>IFERROR(IFERROR(INDEX(Кат!$A:$A,MATCH($C5524,Кат!$I:$I,0)),INDEX(Торг!$A:$A,MATCH($C5524,Торг!$I:$I,0))),"")</f>
        <v>213363</v>
      </c>
      <c r="M5524" s="132">
        <f>IFERROR(IFERROR(INDEX(Кат!$B:$B,MATCH($C5524,Кат!$I:$I,0)),INDEX(Торг!$B:$B,MATCH($C5524,Торг!$I:$I,0))),"")</f>
        <v>17385</v>
      </c>
      <c r="N5524" s="132" t="str">
        <f t="shared" si="86"/>
        <v>SEVI 8029</v>
      </c>
      <c r="O5524" s="132" t="str">
        <f>IFERROR(IFERROR(INDEX(Кат!$B:$B,MATCH($N5524,Кат!$I:$I,0)),INDEX(Торг!$B:$B,MATCH($N5524,Торг!$I:$I,0))),"")</f>
        <v/>
      </c>
    </row>
    <row r="5525" spans="1:15" outlineLevel="2">
      <c r="A5525" t="s">
        <v>18077</v>
      </c>
      <c r="C5525" s="191">
        <v>8023</v>
      </c>
      <c r="E5525" t="s">
        <v>2759</v>
      </c>
      <c r="F5525" t="s">
        <v>2596</v>
      </c>
      <c r="G5525" t="s">
        <v>399</v>
      </c>
      <c r="H5525">
        <v>130</v>
      </c>
      <c r="J5525" t="s">
        <v>22634</v>
      </c>
      <c r="K5525" s="132" t="str">
        <f>IFERROR(IFERROR(INDEX(Кат!$O:$O,MATCH($C5525,Кат!$I:$I,0)),INDEX(Торг!$L:$L,MATCH($C5525,Торг!$I:$I,0))),"")</f>
        <v>шпак</v>
      </c>
      <c r="L5525" s="132">
        <f>IFERROR(IFERROR(INDEX(Кат!$A:$A,MATCH($C5525,Кат!$I:$I,0)),INDEX(Торг!$A:$A,MATCH($C5525,Торг!$I:$I,0))),"")</f>
        <v>213374</v>
      </c>
      <c r="M5525" s="132">
        <f>IFERROR(IFERROR(INDEX(Кат!$B:$B,MATCH($C5525,Кат!$I:$I,0)),INDEX(Торг!$B:$B,MATCH($C5525,Торг!$I:$I,0))),"")</f>
        <v>17350</v>
      </c>
      <c r="N5525" s="132" t="str">
        <f t="shared" si="86"/>
        <v>SEVI 8023</v>
      </c>
      <c r="O5525" s="132" t="str">
        <f>IFERROR(IFERROR(INDEX(Кат!$B:$B,MATCH($N5525,Кат!$I:$I,0)),INDEX(Торг!$B:$B,MATCH($N5525,Торг!$I:$I,0))),"")</f>
        <v/>
      </c>
    </row>
    <row r="5526" spans="1:15" outlineLevel="2">
      <c r="A5526" t="s">
        <v>18078</v>
      </c>
      <c r="C5526" s="191">
        <v>8019</v>
      </c>
      <c r="E5526" t="s">
        <v>2760</v>
      </c>
      <c r="F5526" t="s">
        <v>2596</v>
      </c>
      <c r="G5526" t="s">
        <v>399</v>
      </c>
      <c r="H5526">
        <v>50</v>
      </c>
      <c r="J5526" t="s">
        <v>22634</v>
      </c>
      <c r="K5526" s="132" t="str">
        <f>IFERROR(IFERROR(INDEX(Кат!$O:$O,MATCH($C5526,Кат!$I:$I,0)),INDEX(Торг!$L:$L,MATCH($C5526,Торг!$I:$I,0))),"")</f>
        <v>шпак</v>
      </c>
      <c r="L5526" s="132">
        <f>IFERROR(IFERROR(INDEX(Кат!$A:$A,MATCH($C5526,Кат!$I:$I,0)),INDEX(Торг!$A:$A,MATCH($C5526,Торг!$I:$I,0))),"")</f>
        <v>213375</v>
      </c>
      <c r="M5526" s="132">
        <f>IFERROR(IFERROR(INDEX(Кат!$B:$B,MATCH($C5526,Кат!$I:$I,0)),INDEX(Торг!$B:$B,MATCH($C5526,Торг!$I:$I,0))),"")</f>
        <v>17322</v>
      </c>
      <c r="N5526" s="132" t="str">
        <f t="shared" si="86"/>
        <v>SEVI 8019</v>
      </c>
      <c r="O5526" s="132" t="str">
        <f>IFERROR(IFERROR(INDEX(Кат!$B:$B,MATCH($N5526,Кат!$I:$I,0)),INDEX(Торг!$B:$B,MATCH($N5526,Торг!$I:$I,0))),"")</f>
        <v/>
      </c>
    </row>
    <row r="5527" spans="1:15" outlineLevel="2">
      <c r="A5527" t="s">
        <v>18079</v>
      </c>
      <c r="C5527" s="191">
        <v>8002</v>
      </c>
      <c r="E5527" t="s">
        <v>2761</v>
      </c>
      <c r="F5527" t="s">
        <v>2596</v>
      </c>
      <c r="G5527" t="s">
        <v>399</v>
      </c>
      <c r="H5527">
        <v>50</v>
      </c>
      <c r="J5527" t="s">
        <v>22634</v>
      </c>
      <c r="K5527" s="132" t="str">
        <f>IFERROR(IFERROR(INDEX(Кат!$O:$O,MATCH($C5527,Кат!$I:$I,0)),INDEX(Торг!$L:$L,MATCH($C5527,Торг!$I:$I,0))),"")</f>
        <v>шпак</v>
      </c>
      <c r="L5527" s="132">
        <f>IFERROR(IFERROR(INDEX(Кат!$A:$A,MATCH($C5527,Кат!$I:$I,0)),INDEX(Торг!$A:$A,MATCH($C5527,Торг!$I:$I,0))),"")</f>
        <v>213378</v>
      </c>
      <c r="M5527" s="132">
        <f>IFERROR(IFERROR(INDEX(Кат!$B:$B,MATCH($C5527,Кат!$I:$I,0)),INDEX(Торг!$B:$B,MATCH($C5527,Торг!$I:$I,0))),"")</f>
        <v>17323</v>
      </c>
      <c r="N5527" s="132" t="str">
        <f t="shared" si="86"/>
        <v>SEVI 8002</v>
      </c>
      <c r="O5527" s="132" t="str">
        <f>IFERROR(IFERROR(INDEX(Кат!$B:$B,MATCH($N5527,Кат!$I:$I,0)),INDEX(Торг!$B:$B,MATCH($N5527,Торг!$I:$I,0))),"")</f>
        <v/>
      </c>
    </row>
    <row r="5528" spans="1:15" outlineLevel="2">
      <c r="A5528" t="s">
        <v>18080</v>
      </c>
      <c r="C5528" s="191">
        <v>8006</v>
      </c>
      <c r="E5528" t="s">
        <v>2762</v>
      </c>
      <c r="F5528" t="s">
        <v>2596</v>
      </c>
      <c r="G5528" t="s">
        <v>399</v>
      </c>
      <c r="H5528">
        <v>100</v>
      </c>
      <c r="J5528" t="s">
        <v>22634</v>
      </c>
      <c r="K5528" s="132" t="str">
        <f>IFERROR(IFERROR(INDEX(Кат!$O:$O,MATCH($C5528,Кат!$I:$I,0)),INDEX(Торг!$L:$L,MATCH($C5528,Торг!$I:$I,0))),"")</f>
        <v>шпак</v>
      </c>
      <c r="L5528" s="132">
        <f>IFERROR(IFERROR(INDEX(Кат!$A:$A,MATCH($C5528,Кат!$I:$I,0)),INDEX(Торг!$A:$A,MATCH($C5528,Торг!$I:$I,0))),"")</f>
        <v>213377</v>
      </c>
      <c r="M5528" s="132">
        <f>IFERROR(IFERROR(INDEX(Кат!$B:$B,MATCH($C5528,Кат!$I:$I,0)),INDEX(Торг!$B:$B,MATCH($C5528,Торг!$I:$I,0))),"")</f>
        <v>17351</v>
      </c>
      <c r="N5528" s="132" t="str">
        <f t="shared" si="86"/>
        <v>SEVI 8006</v>
      </c>
      <c r="O5528" s="132" t="str">
        <f>IFERROR(IFERROR(INDEX(Кат!$B:$B,MATCH($N5528,Кат!$I:$I,0)),INDEX(Торг!$B:$B,MATCH($N5528,Торг!$I:$I,0))),"")</f>
        <v/>
      </c>
    </row>
    <row r="5529" spans="1:15" outlineLevel="2">
      <c r="A5529" t="s">
        <v>18081</v>
      </c>
      <c r="C5529" s="191">
        <v>8005</v>
      </c>
      <c r="E5529" t="s">
        <v>2763</v>
      </c>
      <c r="F5529" t="s">
        <v>2596</v>
      </c>
      <c r="G5529" t="s">
        <v>399</v>
      </c>
      <c r="H5529">
        <v>100</v>
      </c>
      <c r="J5529" t="s">
        <v>22634</v>
      </c>
      <c r="K5529" s="132" t="str">
        <f>IFERROR(IFERROR(INDEX(Кат!$O:$O,MATCH($C5529,Кат!$I:$I,0)),INDEX(Торг!$L:$L,MATCH($C5529,Торг!$I:$I,0))),"")</f>
        <v>шпак</v>
      </c>
      <c r="L5529" s="132">
        <f>IFERROR(IFERROR(INDEX(Кат!$A:$A,MATCH($C5529,Кат!$I:$I,0)),INDEX(Торг!$A:$A,MATCH($C5529,Торг!$I:$I,0))),"")</f>
        <v>213379</v>
      </c>
      <c r="M5529" s="132">
        <f>IFERROR(IFERROR(INDEX(Кат!$B:$B,MATCH($C5529,Кат!$I:$I,0)),INDEX(Торг!$B:$B,MATCH($C5529,Торг!$I:$I,0))),"")</f>
        <v>17352</v>
      </c>
      <c r="N5529" s="132" t="str">
        <f t="shared" si="86"/>
        <v>SEVI 8005</v>
      </c>
      <c r="O5529" s="132" t="str">
        <f>IFERROR(IFERROR(INDEX(Кат!$B:$B,MATCH($N5529,Кат!$I:$I,0)),INDEX(Торг!$B:$B,MATCH($N5529,Торг!$I:$I,0))),"")</f>
        <v/>
      </c>
    </row>
    <row r="5530" spans="1:15" outlineLevel="2">
      <c r="A5530" t="s">
        <v>18082</v>
      </c>
      <c r="C5530" s="191">
        <v>8011</v>
      </c>
      <c r="E5530" t="s">
        <v>2764</v>
      </c>
      <c r="F5530" t="s">
        <v>2596</v>
      </c>
      <c r="G5530" t="s">
        <v>399</v>
      </c>
      <c r="H5530">
        <v>110</v>
      </c>
      <c r="J5530" t="s">
        <v>22634</v>
      </c>
      <c r="K5530" s="132" t="str">
        <f>IFERROR(IFERROR(INDEX(Кат!$O:$O,MATCH($C5530,Кат!$I:$I,0)),INDEX(Торг!$L:$L,MATCH($C5530,Торг!$I:$I,0))),"")</f>
        <v>шпак</v>
      </c>
      <c r="L5530" s="132">
        <f>IFERROR(IFERROR(INDEX(Кат!$A:$A,MATCH($C5530,Кат!$I:$I,0)),INDEX(Торг!$A:$A,MATCH($C5530,Торг!$I:$I,0))),"")</f>
        <v>213380</v>
      </c>
      <c r="M5530" s="132">
        <f>IFERROR(IFERROR(INDEX(Кат!$B:$B,MATCH($C5530,Кат!$I:$I,0)),INDEX(Торг!$B:$B,MATCH($C5530,Торг!$I:$I,0))),"")</f>
        <v>17355</v>
      </c>
      <c r="N5530" s="132" t="str">
        <f t="shared" si="86"/>
        <v>SEVI 8011</v>
      </c>
      <c r="O5530" s="132" t="str">
        <f>IFERROR(IFERROR(INDEX(Кат!$B:$B,MATCH($N5530,Кат!$I:$I,0)),INDEX(Торг!$B:$B,MATCH($N5530,Торг!$I:$I,0))),"")</f>
        <v/>
      </c>
    </row>
    <row r="5531" spans="1:15" outlineLevel="2">
      <c r="A5531" t="s">
        <v>18083</v>
      </c>
      <c r="C5531" s="191">
        <v>8031</v>
      </c>
      <c r="E5531" t="s">
        <v>2765</v>
      </c>
      <c r="F5531" t="s">
        <v>2596</v>
      </c>
      <c r="G5531" t="s">
        <v>399</v>
      </c>
      <c r="H5531">
        <v>230</v>
      </c>
      <c r="J5531" t="s">
        <v>22634</v>
      </c>
      <c r="K5531" s="132" t="str">
        <f>IFERROR(IFERROR(INDEX(Кат!$O:$O,MATCH($C5531,Кат!$I:$I,0)),INDEX(Торг!$L:$L,MATCH($C5531,Торг!$I:$I,0))),"")</f>
        <v>шпак</v>
      </c>
      <c r="L5531" s="132">
        <f>IFERROR(IFERROR(INDEX(Кат!$A:$A,MATCH($C5531,Кат!$I:$I,0)),INDEX(Торг!$A:$A,MATCH($C5531,Торг!$I:$I,0))),"")</f>
        <v>213390</v>
      </c>
      <c r="M5531" s="132">
        <f>IFERROR(IFERROR(INDEX(Кат!$B:$B,MATCH($C5531,Кат!$I:$I,0)),INDEX(Торг!$B:$B,MATCH($C5531,Торг!$I:$I,0))),"")</f>
        <v>23897</v>
      </c>
      <c r="N5531" s="132" t="str">
        <f t="shared" si="86"/>
        <v>SEVI 8031</v>
      </c>
      <c r="O5531" s="132" t="str">
        <f>IFERROR(IFERROR(INDEX(Кат!$B:$B,MATCH($N5531,Кат!$I:$I,0)),INDEX(Торг!$B:$B,MATCH($N5531,Торг!$I:$I,0))),"")</f>
        <v/>
      </c>
    </row>
    <row r="5532" spans="1:15" outlineLevel="2">
      <c r="A5532" t="s">
        <v>18084</v>
      </c>
      <c r="C5532" s="191">
        <v>8030</v>
      </c>
      <c r="E5532" t="s">
        <v>2766</v>
      </c>
      <c r="F5532" t="s">
        <v>2596</v>
      </c>
      <c r="G5532" t="s">
        <v>399</v>
      </c>
      <c r="H5532">
        <v>150</v>
      </c>
      <c r="J5532" t="s">
        <v>22634</v>
      </c>
      <c r="K5532" s="132" t="str">
        <f>IFERROR(IFERROR(INDEX(Кат!$O:$O,MATCH($C5532,Кат!$I:$I,0)),INDEX(Торг!$L:$L,MATCH($C5532,Торг!$I:$I,0))),"")</f>
        <v>шпак</v>
      </c>
      <c r="L5532" s="132">
        <f>IFERROR(IFERROR(INDEX(Кат!$A:$A,MATCH($C5532,Кат!$I:$I,0)),INDEX(Торг!$A:$A,MATCH($C5532,Торг!$I:$I,0))),"")</f>
        <v>213392</v>
      </c>
      <c r="M5532" s="132">
        <f>IFERROR(IFERROR(INDEX(Кат!$B:$B,MATCH($C5532,Кат!$I:$I,0)),INDEX(Торг!$B:$B,MATCH($C5532,Торг!$I:$I,0))),"")</f>
        <v>17399</v>
      </c>
      <c r="N5532" s="132" t="str">
        <f t="shared" si="86"/>
        <v>SEVI 8030</v>
      </c>
      <c r="O5532" s="132" t="str">
        <f>IFERROR(IFERROR(INDEX(Кат!$B:$B,MATCH($N5532,Кат!$I:$I,0)),INDEX(Торг!$B:$B,MATCH($N5532,Торг!$I:$I,0))),"")</f>
        <v/>
      </c>
    </row>
    <row r="5533" spans="1:15" outlineLevel="2">
      <c r="A5533" t="s">
        <v>18085</v>
      </c>
      <c r="C5533" s="191">
        <v>8024</v>
      </c>
      <c r="E5533" t="s">
        <v>2767</v>
      </c>
      <c r="F5533" t="s">
        <v>2596</v>
      </c>
      <c r="G5533" t="s">
        <v>399</v>
      </c>
      <c r="H5533">
        <v>75</v>
      </c>
      <c r="J5533" t="s">
        <v>22634</v>
      </c>
      <c r="K5533" s="132" t="str">
        <f>IFERROR(IFERROR(INDEX(Кат!$O:$O,MATCH($C5533,Кат!$I:$I,0)),INDEX(Торг!$L:$L,MATCH($C5533,Торг!$I:$I,0))),"")</f>
        <v>шпак</v>
      </c>
      <c r="L5533" s="132">
        <f>IFERROR(IFERROR(INDEX(Кат!$A:$A,MATCH($C5533,Кат!$I:$I,0)),INDEX(Торг!$A:$A,MATCH($C5533,Торг!$I:$I,0))),"")</f>
        <v>213393</v>
      </c>
      <c r="M5533" s="132">
        <f>IFERROR(IFERROR(INDEX(Кат!$B:$B,MATCH($C5533,Кат!$I:$I,0)),INDEX(Торг!$B:$B,MATCH($C5533,Торг!$I:$I,0))),"")</f>
        <v>17398</v>
      </c>
      <c r="N5533" s="132" t="str">
        <f t="shared" si="86"/>
        <v>SEVI 8024</v>
      </c>
      <c r="O5533" s="132" t="str">
        <f>IFERROR(IFERROR(INDEX(Кат!$B:$B,MATCH($N5533,Кат!$I:$I,0)),INDEX(Торг!$B:$B,MATCH($N5533,Торг!$I:$I,0))),"")</f>
        <v/>
      </c>
    </row>
    <row r="5534" spans="1:15" outlineLevel="2">
      <c r="A5534" t="s">
        <v>18086</v>
      </c>
      <c r="C5534" s="191">
        <v>8014</v>
      </c>
      <c r="E5534" t="s">
        <v>2768</v>
      </c>
      <c r="F5534" t="s">
        <v>2596</v>
      </c>
      <c r="G5534" t="s">
        <v>399</v>
      </c>
      <c r="H5534">
        <v>140</v>
      </c>
      <c r="J5534" t="s">
        <v>22634</v>
      </c>
      <c r="K5534" s="132" t="str">
        <f>IFERROR(IFERROR(INDEX(Кат!$O:$O,MATCH($C5534,Кат!$I:$I,0)),INDEX(Торг!$L:$L,MATCH($C5534,Торг!$I:$I,0))),"")</f>
        <v>шпак</v>
      </c>
      <c r="L5534" s="132">
        <f>IFERROR(IFERROR(INDEX(Кат!$A:$A,MATCH($C5534,Кат!$I:$I,0)),INDEX(Торг!$A:$A,MATCH($C5534,Торг!$I:$I,0))),"")</f>
        <v>213394</v>
      </c>
      <c r="M5534" s="132">
        <f>IFERROR(IFERROR(INDEX(Кат!$B:$B,MATCH($C5534,Кат!$I:$I,0)),INDEX(Торг!$B:$B,MATCH($C5534,Торг!$I:$I,0))),"")</f>
        <v>17377</v>
      </c>
      <c r="N5534" s="132" t="str">
        <f t="shared" si="86"/>
        <v>SEVI 8014</v>
      </c>
      <c r="O5534" s="132" t="str">
        <f>IFERROR(IFERROR(INDEX(Кат!$B:$B,MATCH($N5534,Кат!$I:$I,0)),INDEX(Торг!$B:$B,MATCH($N5534,Торг!$I:$I,0))),"")</f>
        <v/>
      </c>
    </row>
    <row r="5535" spans="1:15" outlineLevel="2">
      <c r="A5535" t="s">
        <v>18087</v>
      </c>
      <c r="C5535" s="191">
        <v>8013</v>
      </c>
      <c r="E5535" t="s">
        <v>2769</v>
      </c>
      <c r="F5535" t="s">
        <v>2596</v>
      </c>
      <c r="G5535" t="s">
        <v>399</v>
      </c>
      <c r="H5535">
        <v>340</v>
      </c>
      <c r="J5535" t="s">
        <v>22634</v>
      </c>
      <c r="K5535" s="132" t="str">
        <f>IFERROR(IFERROR(INDEX(Кат!$O:$O,MATCH($C5535,Кат!$I:$I,0)),INDEX(Торг!$L:$L,MATCH($C5535,Торг!$I:$I,0))),"")</f>
        <v>шпак</v>
      </c>
      <c r="L5535" s="132">
        <f>IFERROR(IFERROR(INDEX(Кат!$A:$A,MATCH($C5535,Кат!$I:$I,0)),INDEX(Торг!$A:$A,MATCH($C5535,Торг!$I:$I,0))),"")</f>
        <v>213396</v>
      </c>
      <c r="M5535" s="132">
        <f>IFERROR(IFERROR(INDEX(Кат!$B:$B,MATCH($C5535,Кат!$I:$I,0)),INDEX(Торг!$B:$B,MATCH($C5535,Торг!$I:$I,0))),"")</f>
        <v>17400</v>
      </c>
      <c r="N5535" s="132" t="str">
        <f t="shared" si="86"/>
        <v>SEVI 8013</v>
      </c>
      <c r="O5535" s="132" t="str">
        <f>IFERROR(IFERROR(INDEX(Кат!$B:$B,MATCH($N5535,Кат!$I:$I,0)),INDEX(Торг!$B:$B,MATCH($N5535,Торг!$I:$I,0))),"")</f>
        <v/>
      </c>
    </row>
    <row r="5536" spans="1:15" outlineLevel="2">
      <c r="A5536" t="s">
        <v>18088</v>
      </c>
      <c r="C5536" s="191">
        <v>8012</v>
      </c>
      <c r="E5536" t="s">
        <v>2770</v>
      </c>
      <c r="F5536" t="s">
        <v>2596</v>
      </c>
      <c r="G5536" t="s">
        <v>399</v>
      </c>
      <c r="H5536">
        <v>190</v>
      </c>
      <c r="J5536" t="s">
        <v>22634</v>
      </c>
      <c r="K5536" s="132" t="str">
        <f>IFERROR(IFERROR(INDEX(Кат!$O:$O,MATCH($C5536,Кат!$I:$I,0)),INDEX(Торг!$L:$L,MATCH($C5536,Торг!$I:$I,0))),"")</f>
        <v>шпак</v>
      </c>
      <c r="L5536" s="132">
        <f>IFERROR(IFERROR(INDEX(Кат!$A:$A,MATCH($C5536,Кат!$I:$I,0)),INDEX(Торг!$A:$A,MATCH($C5536,Торг!$I:$I,0))),"")</f>
        <v>213397</v>
      </c>
      <c r="M5536" s="132">
        <f>IFERROR(IFERROR(INDEX(Кат!$B:$B,MATCH($C5536,Кат!$I:$I,0)),INDEX(Торг!$B:$B,MATCH($C5536,Торг!$I:$I,0))),"")</f>
        <v>17401</v>
      </c>
      <c r="N5536" s="132" t="str">
        <f t="shared" si="86"/>
        <v>SEVI 8012</v>
      </c>
      <c r="O5536" s="132" t="str">
        <f>IFERROR(IFERROR(INDEX(Кат!$B:$B,MATCH($N5536,Кат!$I:$I,0)),INDEX(Торг!$B:$B,MATCH($N5536,Торг!$I:$I,0))),"")</f>
        <v/>
      </c>
    </row>
    <row r="5537" spans="1:15" outlineLevel="2">
      <c r="A5537" t="s">
        <v>18089</v>
      </c>
      <c r="C5537" s="191">
        <v>8003</v>
      </c>
      <c r="E5537" t="s">
        <v>2771</v>
      </c>
      <c r="F5537" t="s">
        <v>2596</v>
      </c>
      <c r="G5537" t="s">
        <v>399</v>
      </c>
      <c r="H5537">
        <v>65</v>
      </c>
      <c r="J5537" t="s">
        <v>22634</v>
      </c>
      <c r="K5537" s="132" t="str">
        <f>IFERROR(IFERROR(INDEX(Кат!$O:$O,MATCH($C5537,Кат!$I:$I,0)),INDEX(Торг!$L:$L,MATCH($C5537,Торг!$I:$I,0))),"")</f>
        <v>шпак</v>
      </c>
      <c r="L5537" s="132">
        <f>IFERROR(IFERROR(INDEX(Кат!$A:$A,MATCH($C5537,Кат!$I:$I,0)),INDEX(Торг!$A:$A,MATCH($C5537,Торг!$I:$I,0))),"")</f>
        <v>213405</v>
      </c>
      <c r="M5537" s="132">
        <f>IFERROR(IFERROR(INDEX(Кат!$B:$B,MATCH($C5537,Кат!$I:$I,0)),INDEX(Торг!$B:$B,MATCH($C5537,Торг!$I:$I,0))),"")</f>
        <v>17324</v>
      </c>
      <c r="N5537" s="132" t="str">
        <f t="shared" si="86"/>
        <v>SEVI 8003</v>
      </c>
      <c r="O5537" s="132" t="str">
        <f>IFERROR(IFERROR(INDEX(Кат!$B:$B,MATCH($N5537,Кат!$I:$I,0)),INDEX(Торг!$B:$B,MATCH($N5537,Торг!$I:$I,0))),"")</f>
        <v/>
      </c>
    </row>
    <row r="5538" spans="1:15" outlineLevel="2">
      <c r="A5538" t="s">
        <v>18090</v>
      </c>
      <c r="C5538" s="191">
        <v>8007</v>
      </c>
      <c r="E5538" t="s">
        <v>2772</v>
      </c>
      <c r="F5538" t="s">
        <v>2596</v>
      </c>
      <c r="G5538" t="s">
        <v>399</v>
      </c>
      <c r="H5538">
        <v>140</v>
      </c>
      <c r="J5538" t="s">
        <v>22634</v>
      </c>
      <c r="K5538" s="132" t="str">
        <f>IFERROR(IFERROR(INDEX(Кат!$O:$O,MATCH($C5538,Кат!$I:$I,0)),INDEX(Торг!$L:$L,MATCH($C5538,Торг!$I:$I,0))),"")</f>
        <v>шпак</v>
      </c>
      <c r="L5538" s="132">
        <f>IFERROR(IFERROR(INDEX(Кат!$A:$A,MATCH($C5538,Кат!$I:$I,0)),INDEX(Торг!$A:$A,MATCH($C5538,Торг!$I:$I,0))),"")</f>
        <v>213406</v>
      </c>
      <c r="M5538" s="132">
        <f>IFERROR(IFERROR(INDEX(Кат!$B:$B,MATCH($C5538,Кат!$I:$I,0)),INDEX(Торг!$B:$B,MATCH($C5538,Торг!$I:$I,0))),"")</f>
        <v>17325</v>
      </c>
      <c r="N5538" s="132" t="str">
        <f t="shared" si="86"/>
        <v>SEVI 8007</v>
      </c>
      <c r="O5538" s="132" t="str">
        <f>IFERROR(IFERROR(INDEX(Кат!$B:$B,MATCH($N5538,Кат!$I:$I,0)),INDEX(Торг!$B:$B,MATCH($N5538,Торг!$I:$I,0))),"")</f>
        <v/>
      </c>
    </row>
    <row r="5539" spans="1:15" outlineLevel="2">
      <c r="A5539" t="s">
        <v>18091</v>
      </c>
      <c r="C5539" s="191">
        <v>8020</v>
      </c>
      <c r="E5539" t="s">
        <v>2773</v>
      </c>
      <c r="F5539" t="s">
        <v>2596</v>
      </c>
      <c r="G5539" t="s">
        <v>399</v>
      </c>
      <c r="H5539">
        <v>60</v>
      </c>
      <c r="J5539" t="s">
        <v>22634</v>
      </c>
      <c r="K5539" s="132" t="str">
        <f>IFERROR(IFERROR(INDEX(Кат!$O:$O,MATCH($C5539,Кат!$I:$I,0)),INDEX(Торг!$L:$L,MATCH($C5539,Торг!$I:$I,0))),"")</f>
        <v>шпак</v>
      </c>
      <c r="L5539" s="132">
        <f>IFERROR(IFERROR(INDEX(Кат!$A:$A,MATCH($C5539,Кат!$I:$I,0)),INDEX(Торг!$A:$A,MATCH($C5539,Торг!$I:$I,0))),"")</f>
        <v>213410</v>
      </c>
      <c r="M5539" s="132">
        <f>IFERROR(IFERROR(INDEX(Кат!$B:$B,MATCH($C5539,Кат!$I:$I,0)),INDEX(Торг!$B:$B,MATCH($C5539,Торг!$I:$I,0))),"")</f>
        <v>17336</v>
      </c>
      <c r="N5539" s="132" t="str">
        <f t="shared" si="86"/>
        <v>SEVI 8020</v>
      </c>
      <c r="O5539" s="132" t="str">
        <f>IFERROR(IFERROR(INDEX(Кат!$B:$B,MATCH($N5539,Кат!$I:$I,0)),INDEX(Торг!$B:$B,MATCH($N5539,Торг!$I:$I,0))),"")</f>
        <v/>
      </c>
    </row>
    <row r="5540" spans="1:15" outlineLevel="2">
      <c r="A5540" t="s">
        <v>18092</v>
      </c>
      <c r="C5540" s="191">
        <v>8009</v>
      </c>
      <c r="E5540" t="s">
        <v>2774</v>
      </c>
      <c r="F5540" t="s">
        <v>2596</v>
      </c>
      <c r="G5540" t="s">
        <v>399</v>
      </c>
      <c r="H5540">
        <v>70</v>
      </c>
      <c r="J5540" t="s">
        <v>22634</v>
      </c>
      <c r="K5540" s="132" t="str">
        <f>IFERROR(IFERROR(INDEX(Кат!$O:$O,MATCH($C5540,Кат!$I:$I,0)),INDEX(Торг!$L:$L,MATCH($C5540,Торг!$I:$I,0))),"")</f>
        <v>шпак</v>
      </c>
      <c r="L5540" s="132">
        <f>IFERROR(IFERROR(INDEX(Кат!$A:$A,MATCH($C5540,Кат!$I:$I,0)),INDEX(Торг!$A:$A,MATCH($C5540,Торг!$I:$I,0))),"")</f>
        <v>213411</v>
      </c>
      <c r="M5540" s="132">
        <f>IFERROR(IFERROR(INDEX(Кат!$B:$B,MATCH($C5540,Кат!$I:$I,0)),INDEX(Торг!$B:$B,MATCH($C5540,Торг!$I:$I,0))),"")</f>
        <v>17379</v>
      </c>
      <c r="N5540" s="132" t="str">
        <f t="shared" si="86"/>
        <v>SEVI 8009</v>
      </c>
      <c r="O5540" s="132" t="str">
        <f>IFERROR(IFERROR(INDEX(Кат!$B:$B,MATCH($N5540,Кат!$I:$I,0)),INDEX(Торг!$B:$B,MATCH($N5540,Торг!$I:$I,0))),"")</f>
        <v/>
      </c>
    </row>
    <row r="5541" spans="1:15" outlineLevel="2">
      <c r="A5541" t="s">
        <v>18093</v>
      </c>
      <c r="C5541" s="191">
        <v>8008</v>
      </c>
      <c r="E5541" t="s">
        <v>2775</v>
      </c>
      <c r="F5541" t="s">
        <v>2596</v>
      </c>
      <c r="G5541" t="s">
        <v>399</v>
      </c>
      <c r="H5541">
        <v>75</v>
      </c>
      <c r="J5541" t="s">
        <v>22634</v>
      </c>
      <c r="K5541" s="132" t="str">
        <f>IFERROR(IFERROR(INDEX(Кат!$O:$O,MATCH($C5541,Кат!$I:$I,0)),INDEX(Торг!$L:$L,MATCH($C5541,Торг!$I:$I,0))),"")</f>
        <v>шпак</v>
      </c>
      <c r="L5541" s="132">
        <f>IFERROR(IFERROR(INDEX(Кат!$A:$A,MATCH($C5541,Кат!$I:$I,0)),INDEX(Торг!$A:$A,MATCH($C5541,Торг!$I:$I,0))),"")</f>
        <v>213407</v>
      </c>
      <c r="M5541" s="132">
        <f>IFERROR(IFERROR(INDEX(Кат!$B:$B,MATCH($C5541,Кат!$I:$I,0)),INDEX(Торг!$B:$B,MATCH($C5541,Торг!$I:$I,0))),"")</f>
        <v>17378</v>
      </c>
      <c r="N5541" s="132" t="str">
        <f t="shared" si="86"/>
        <v>SEVI 8008</v>
      </c>
      <c r="O5541" s="132" t="str">
        <f>IFERROR(IFERROR(INDEX(Кат!$B:$B,MATCH($N5541,Кат!$I:$I,0)),INDEX(Торг!$B:$B,MATCH($N5541,Торг!$I:$I,0))),"")</f>
        <v/>
      </c>
    </row>
    <row r="5542" spans="1:15" outlineLevel="2">
      <c r="A5542" t="s">
        <v>18094</v>
      </c>
      <c r="C5542" s="191">
        <v>8021</v>
      </c>
      <c r="E5542" t="s">
        <v>2776</v>
      </c>
      <c r="F5542" t="s">
        <v>2596</v>
      </c>
      <c r="G5542" t="s">
        <v>399</v>
      </c>
      <c r="H5542">
        <v>50</v>
      </c>
      <c r="J5542" t="s">
        <v>22634</v>
      </c>
      <c r="K5542" s="132" t="str">
        <f>IFERROR(IFERROR(INDEX(Кат!$O:$O,MATCH($C5542,Кат!$I:$I,0)),INDEX(Торг!$L:$L,MATCH($C5542,Торг!$I:$I,0))),"")</f>
        <v>шпак</v>
      </c>
      <c r="L5542" s="132">
        <f>IFERROR(IFERROR(INDEX(Кат!$A:$A,MATCH($C5542,Кат!$I:$I,0)),INDEX(Торг!$A:$A,MATCH($C5542,Торг!$I:$I,0))),"")</f>
        <v>213416</v>
      </c>
      <c r="M5542" s="132">
        <f>IFERROR(IFERROR(INDEX(Кат!$B:$B,MATCH($C5542,Кат!$I:$I,0)),INDEX(Торг!$B:$B,MATCH($C5542,Торг!$I:$I,0))),"")</f>
        <v>17326</v>
      </c>
      <c r="N5542" s="132" t="str">
        <f t="shared" si="86"/>
        <v>SEVI 8021</v>
      </c>
      <c r="O5542" s="132" t="str">
        <f>IFERROR(IFERROR(INDEX(Кат!$B:$B,MATCH($N5542,Кат!$I:$I,0)),INDEX(Торг!$B:$B,MATCH($N5542,Торг!$I:$I,0))),"")</f>
        <v/>
      </c>
    </row>
    <row r="5543" spans="1:15" outlineLevel="2">
      <c r="A5543" t="s">
        <v>24223</v>
      </c>
      <c r="C5543" s="191"/>
      <c r="E5543" t="s">
        <v>23638</v>
      </c>
      <c r="J5543" t="s">
        <v>22634</v>
      </c>
      <c r="K5543" s="132" t="str">
        <f>IFERROR(IFERROR(INDEX(Кат!$O:$O,MATCH($C5543,Кат!$I:$I,0)),INDEX(Торг!$L:$L,MATCH($C5543,Торг!$I:$I,0))),"")</f>
        <v/>
      </c>
      <c r="L5543" s="132" t="str">
        <f>IFERROR(IFERROR(INDEX(Кат!$A:$A,MATCH($C5543,Кат!$I:$I,0)),INDEX(Торг!$A:$A,MATCH($C5543,Торг!$I:$I,0))),"")</f>
        <v/>
      </c>
      <c r="M5543" s="132" t="str">
        <f>IFERROR(IFERROR(INDEX(Кат!$B:$B,MATCH($C5543,Кат!$I:$I,0)),INDEX(Торг!$B:$B,MATCH($C5543,Торг!$I:$I,0))),"")</f>
        <v/>
      </c>
      <c r="N5543" s="132" t="str">
        <f t="shared" si="86"/>
        <v xml:space="preserve"> </v>
      </c>
      <c r="O5543" s="132" t="str">
        <f>IFERROR(IFERROR(INDEX(Кат!$B:$B,MATCH($N5543,Кат!$I:$I,0)),INDEX(Торг!$B:$B,MATCH($N5543,Торг!$I:$I,0))),"")</f>
        <v/>
      </c>
    </row>
    <row r="5544" spans="1:15" outlineLevel="2">
      <c r="A5544" t="s">
        <v>18095</v>
      </c>
      <c r="C5544" s="191">
        <v>2206</v>
      </c>
      <c r="E5544" t="s">
        <v>2777</v>
      </c>
      <c r="F5544" t="s">
        <v>2596</v>
      </c>
      <c r="G5544" t="s">
        <v>375</v>
      </c>
      <c r="H5544">
        <v>330</v>
      </c>
      <c r="J5544" t="s">
        <v>22634</v>
      </c>
      <c r="K5544" s="132" t="str">
        <f>IFERROR(IFERROR(INDEX(Кат!$O:$O,MATCH($C5544,Кат!$I:$I,0)),INDEX(Торг!$L:$L,MATCH($C5544,Торг!$I:$I,0))),"")</f>
        <v>шпак</v>
      </c>
      <c r="L5544" s="132">
        <f>IFERROR(IFERROR(INDEX(Кат!$A:$A,MATCH($C5544,Кат!$I:$I,0)),INDEX(Торг!$A:$A,MATCH($C5544,Торг!$I:$I,0))),"")</f>
        <v>218445</v>
      </c>
      <c r="M5544" s="132">
        <f>IFERROR(IFERROR(INDEX(Кат!$B:$B,MATCH($C5544,Кат!$I:$I,0)),INDEX(Торг!$B:$B,MATCH($C5544,Торг!$I:$I,0))),"")</f>
        <v>17213</v>
      </c>
      <c r="N5544" s="132" t="str">
        <f t="shared" si="86"/>
        <v>SEVI 2206</v>
      </c>
      <c r="O5544" s="132" t="str">
        <f>IFERROR(IFERROR(INDEX(Кат!$B:$B,MATCH($N5544,Кат!$I:$I,0)),INDEX(Торг!$B:$B,MATCH($N5544,Торг!$I:$I,0))),"")</f>
        <v/>
      </c>
    </row>
    <row r="5545" spans="1:15" outlineLevel="2">
      <c r="A5545" t="s">
        <v>18096</v>
      </c>
      <c r="C5545" s="191">
        <v>2204</v>
      </c>
      <c r="E5545" t="s">
        <v>2778</v>
      </c>
      <c r="F5545" t="s">
        <v>2596</v>
      </c>
      <c r="G5545" t="s">
        <v>375</v>
      </c>
      <c r="H5545">
        <v>330</v>
      </c>
      <c r="J5545" t="s">
        <v>22634</v>
      </c>
      <c r="K5545" s="132" t="str">
        <f>IFERROR(IFERROR(INDEX(Кат!$O:$O,MATCH($C5545,Кат!$I:$I,0)),INDEX(Торг!$L:$L,MATCH($C5545,Торг!$I:$I,0))),"")</f>
        <v>шпак</v>
      </c>
      <c r="L5545" s="132">
        <f>IFERROR(IFERROR(INDEX(Кат!$A:$A,MATCH($C5545,Кат!$I:$I,0)),INDEX(Торг!$A:$A,MATCH($C5545,Торг!$I:$I,0))),"")</f>
        <v>218443</v>
      </c>
      <c r="M5545" s="132">
        <f>IFERROR(IFERROR(INDEX(Кат!$B:$B,MATCH($C5545,Кат!$I:$I,0)),INDEX(Торг!$B:$B,MATCH($C5545,Торг!$I:$I,0))),"")</f>
        <v>17181</v>
      </c>
      <c r="N5545" s="132" t="str">
        <f t="shared" si="86"/>
        <v>SEVI 2204</v>
      </c>
      <c r="O5545" s="132" t="str">
        <f>IFERROR(IFERROR(INDEX(Кат!$B:$B,MATCH($N5545,Кат!$I:$I,0)),INDEX(Торг!$B:$B,MATCH($N5545,Торг!$I:$I,0))),"")</f>
        <v/>
      </c>
    </row>
    <row r="5546" spans="1:15" outlineLevel="2">
      <c r="A5546" t="s">
        <v>18097</v>
      </c>
      <c r="C5546" s="191">
        <v>2205</v>
      </c>
      <c r="E5546" t="s">
        <v>2779</v>
      </c>
      <c r="F5546" t="s">
        <v>2596</v>
      </c>
      <c r="G5546" t="s">
        <v>375</v>
      </c>
      <c r="H5546">
        <v>330</v>
      </c>
      <c r="J5546" t="s">
        <v>22634</v>
      </c>
      <c r="K5546" s="132" t="str">
        <f>IFERROR(IFERROR(INDEX(Кат!$O:$O,MATCH($C5546,Кат!$I:$I,0)),INDEX(Торг!$L:$L,MATCH($C5546,Торг!$I:$I,0))),"")</f>
        <v>шпак</v>
      </c>
      <c r="L5546" s="132">
        <f>IFERROR(IFERROR(INDEX(Кат!$A:$A,MATCH($C5546,Кат!$I:$I,0)),INDEX(Торг!$A:$A,MATCH($C5546,Торг!$I:$I,0))),"")</f>
        <v>218444</v>
      </c>
      <c r="M5546" s="132">
        <f>IFERROR(IFERROR(INDEX(Кат!$B:$B,MATCH($C5546,Кат!$I:$I,0)),INDEX(Торг!$B:$B,MATCH($C5546,Торг!$I:$I,0))),"")</f>
        <v>17202</v>
      </c>
      <c r="N5546" s="132" t="str">
        <f t="shared" si="86"/>
        <v>SEVI 2205</v>
      </c>
      <c r="O5546" s="132" t="str">
        <f>IFERROR(IFERROR(INDEX(Кат!$B:$B,MATCH($N5546,Кат!$I:$I,0)),INDEX(Торг!$B:$B,MATCH($N5546,Торг!$I:$I,0))),"")</f>
        <v/>
      </c>
    </row>
    <row r="5547" spans="1:15" outlineLevel="2">
      <c r="A5547" t="s">
        <v>18098</v>
      </c>
      <c r="C5547" s="191">
        <v>2207</v>
      </c>
      <c r="E5547" t="s">
        <v>2780</v>
      </c>
      <c r="F5547" t="s">
        <v>2596</v>
      </c>
      <c r="G5547" t="s">
        <v>375</v>
      </c>
      <c r="H5547">
        <v>330</v>
      </c>
      <c r="J5547" t="s">
        <v>22634</v>
      </c>
      <c r="K5547" s="132" t="str">
        <f>IFERROR(IFERROR(INDEX(Кат!$O:$O,MATCH($C5547,Кат!$I:$I,0)),INDEX(Торг!$L:$L,MATCH($C5547,Торг!$I:$I,0))),"")</f>
        <v>шпак</v>
      </c>
      <c r="L5547" s="132">
        <f>IFERROR(IFERROR(INDEX(Кат!$A:$A,MATCH($C5547,Кат!$I:$I,0)),INDEX(Торг!$A:$A,MATCH($C5547,Торг!$I:$I,0))),"")</f>
        <v>218441</v>
      </c>
      <c r="M5547" s="132">
        <f>IFERROR(IFERROR(INDEX(Кат!$B:$B,MATCH($C5547,Кат!$I:$I,0)),INDEX(Торг!$B:$B,MATCH($C5547,Торг!$I:$I,0))),"")</f>
        <v>17222</v>
      </c>
      <c r="N5547" s="132" t="str">
        <f t="shared" si="86"/>
        <v>SEVI 2207</v>
      </c>
      <c r="O5547" s="132" t="str">
        <f>IFERROR(IFERROR(INDEX(Кат!$B:$B,MATCH($N5547,Кат!$I:$I,0)),INDEX(Торг!$B:$B,MATCH($N5547,Торг!$I:$I,0))),"")</f>
        <v/>
      </c>
    </row>
    <row r="5548" spans="1:15" outlineLevel="2">
      <c r="A5548" t="s">
        <v>18099</v>
      </c>
      <c r="C5548" s="191">
        <v>2218</v>
      </c>
      <c r="E5548" t="s">
        <v>2781</v>
      </c>
      <c r="F5548" t="s">
        <v>2596</v>
      </c>
      <c r="G5548" t="s">
        <v>375</v>
      </c>
      <c r="H5548">
        <v>380</v>
      </c>
      <c r="J5548" t="s">
        <v>22634</v>
      </c>
      <c r="K5548" s="132" t="str">
        <f>IFERROR(IFERROR(INDEX(Кат!$O:$O,MATCH($C5548,Кат!$I:$I,0)),INDEX(Торг!$L:$L,MATCH($C5548,Торг!$I:$I,0))),"")</f>
        <v>шпак</v>
      </c>
      <c r="L5548" s="132">
        <f>IFERROR(IFERROR(INDEX(Кат!$A:$A,MATCH($C5548,Кат!$I:$I,0)),INDEX(Торг!$A:$A,MATCH($C5548,Торг!$I:$I,0))),"")</f>
        <v>218442</v>
      </c>
      <c r="M5548" s="132">
        <f>IFERROR(IFERROR(INDEX(Кат!$B:$B,MATCH($C5548,Кат!$I:$I,0)),INDEX(Торг!$B:$B,MATCH($C5548,Торг!$I:$I,0))),"")</f>
        <v>17214</v>
      </c>
      <c r="N5548" s="132" t="str">
        <f t="shared" si="86"/>
        <v>SEVI 2218</v>
      </c>
      <c r="O5548" s="132" t="str">
        <f>IFERROR(IFERROR(INDEX(Кат!$B:$B,MATCH($N5548,Кат!$I:$I,0)),INDEX(Торг!$B:$B,MATCH($N5548,Торг!$I:$I,0))),"")</f>
        <v/>
      </c>
    </row>
    <row r="5549" spans="1:15" outlineLevel="2">
      <c r="A5549" t="s">
        <v>18100</v>
      </c>
      <c r="C5549" s="191" t="s">
        <v>2782</v>
      </c>
      <c r="E5549" t="s">
        <v>2783</v>
      </c>
      <c r="F5549" t="s">
        <v>2596</v>
      </c>
      <c r="G5549" t="s">
        <v>399</v>
      </c>
      <c r="H5549">
        <v>160</v>
      </c>
      <c r="J5549" t="s">
        <v>22634</v>
      </c>
      <c r="K5549" s="132" t="str">
        <f>IFERROR(IFERROR(INDEX(Кат!$O:$O,MATCH($C5549,Кат!$I:$I,0)),INDEX(Торг!$L:$L,MATCH($C5549,Торг!$I:$I,0))),"")</f>
        <v>шпак</v>
      </c>
      <c r="L5549" s="132">
        <f>IFERROR(IFERROR(INDEX(Кат!$A:$A,MATCH($C5549,Кат!$I:$I,0)),INDEX(Торг!$A:$A,MATCH($C5549,Торг!$I:$I,0))),"")</f>
        <v>217881</v>
      </c>
      <c r="M5549" s="132">
        <f>IFERROR(IFERROR(INDEX(Кат!$B:$B,MATCH($C5549,Кат!$I:$I,0)),INDEX(Торг!$B:$B,MATCH($C5549,Торг!$I:$I,0))),"")</f>
        <v>17266</v>
      </c>
      <c r="N5549" s="132" t="str">
        <f t="shared" si="86"/>
        <v>SEVI 2212-6050</v>
      </c>
      <c r="O5549" s="132" t="str">
        <f>IFERROR(IFERROR(INDEX(Кат!$B:$B,MATCH($N5549,Кат!$I:$I,0)),INDEX(Торг!$B:$B,MATCH($N5549,Торг!$I:$I,0))),"")</f>
        <v/>
      </c>
    </row>
    <row r="5550" spans="1:15" outlineLevel="2">
      <c r="A5550" t="s">
        <v>18101</v>
      </c>
      <c r="C5550" s="191" t="s">
        <v>273</v>
      </c>
      <c r="E5550" t="s">
        <v>2784</v>
      </c>
      <c r="F5550" t="s">
        <v>2596</v>
      </c>
      <c r="G5550" t="s">
        <v>399</v>
      </c>
      <c r="H5550">
        <v>270</v>
      </c>
      <c r="J5550" t="s">
        <v>22634</v>
      </c>
      <c r="K5550" s="132" t="str">
        <f>IFERROR(IFERROR(INDEX(Кат!$O:$O,MATCH($C5550,Кат!$I:$I,0)),INDEX(Торг!$L:$L,MATCH($C5550,Торг!$I:$I,0))),"")</f>
        <v>шпак</v>
      </c>
      <c r="L5550" s="132">
        <f>IFERROR(IFERROR(INDEX(Кат!$A:$A,MATCH($C5550,Кат!$I:$I,0)),INDEX(Торг!$A:$A,MATCH($C5550,Торг!$I:$I,0))),"")</f>
        <v>217880</v>
      </c>
      <c r="M5550" s="132">
        <f>IFERROR(IFERROR(INDEX(Кат!$B:$B,MATCH($C5550,Кат!$I:$I,0)),INDEX(Торг!$B:$B,MATCH($C5550,Торг!$I:$I,0))),"")</f>
        <v>17265</v>
      </c>
      <c r="N5550" s="132" t="str">
        <f t="shared" si="86"/>
        <v>SEVI 2219-6050</v>
      </c>
      <c r="O5550" s="132" t="str">
        <f>IFERROR(IFERROR(INDEX(Кат!$B:$B,MATCH($N5550,Кат!$I:$I,0)),INDEX(Торг!$B:$B,MATCH($N5550,Торг!$I:$I,0))),"")</f>
        <v/>
      </c>
    </row>
    <row r="5551" spans="1:15" outlineLevel="2">
      <c r="A5551" t="s">
        <v>24224</v>
      </c>
      <c r="C5551" s="191"/>
      <c r="E5551" t="s">
        <v>24225</v>
      </c>
      <c r="J5551" t="s">
        <v>22634</v>
      </c>
      <c r="K5551" s="132" t="str">
        <f>IFERROR(IFERROR(INDEX(Кат!$O:$O,MATCH($C5551,Кат!$I:$I,0)),INDEX(Торг!$L:$L,MATCH($C5551,Торг!$I:$I,0))),"")</f>
        <v/>
      </c>
      <c r="L5551" s="132" t="str">
        <f>IFERROR(IFERROR(INDEX(Кат!$A:$A,MATCH($C5551,Кат!$I:$I,0)),INDEX(Торг!$A:$A,MATCH($C5551,Торг!$I:$I,0))),"")</f>
        <v/>
      </c>
      <c r="M5551" s="132" t="str">
        <f>IFERROR(IFERROR(INDEX(Кат!$B:$B,MATCH($C5551,Кат!$I:$I,0)),INDEX(Торг!$B:$B,MATCH($C5551,Торг!$I:$I,0))),"")</f>
        <v/>
      </c>
      <c r="N5551" s="132" t="str">
        <f t="shared" si="86"/>
        <v xml:space="preserve"> </v>
      </c>
      <c r="O5551" s="132" t="str">
        <f>IFERROR(IFERROR(INDEX(Кат!$B:$B,MATCH($N5551,Кат!$I:$I,0)),INDEX(Торг!$B:$B,MATCH($N5551,Торг!$I:$I,0))),"")</f>
        <v/>
      </c>
    </row>
    <row r="5552" spans="1:15" outlineLevel="2">
      <c r="A5552" t="s">
        <v>18102</v>
      </c>
      <c r="C5552" s="191">
        <v>5301</v>
      </c>
      <c r="E5552" t="s">
        <v>2785</v>
      </c>
      <c r="F5552" t="s">
        <v>2596</v>
      </c>
      <c r="G5552" t="s">
        <v>375</v>
      </c>
      <c r="H5552">
        <v>170</v>
      </c>
      <c r="J5552" t="s">
        <v>22634</v>
      </c>
      <c r="K5552" s="132" t="str">
        <f>IFERROR(IFERROR(INDEX(Кат!$O:$O,MATCH($C5552,Кат!$I:$I,0)),INDEX(Торг!$L:$L,MATCH($C5552,Торг!$I:$I,0))),"")</f>
        <v>шпак</v>
      </c>
      <c r="L5552" s="132">
        <f>IFERROR(IFERROR(INDEX(Кат!$A:$A,MATCH($C5552,Кат!$I:$I,0)),INDEX(Торг!$A:$A,MATCH($C5552,Торг!$I:$I,0))),"")</f>
        <v>136655</v>
      </c>
      <c r="M5552" s="132">
        <f>IFERROR(IFERROR(INDEX(Кат!$B:$B,MATCH($C5552,Кат!$I:$I,0)),INDEX(Торг!$B:$B,MATCH($C5552,Торг!$I:$I,0))),"")</f>
        <v>1457</v>
      </c>
      <c r="N5552" s="132" t="str">
        <f t="shared" si="86"/>
        <v>SEVI 5301</v>
      </c>
      <c r="O5552" s="132" t="str">
        <f>IFERROR(IFERROR(INDEX(Кат!$B:$B,MATCH($N5552,Кат!$I:$I,0)),INDEX(Торг!$B:$B,MATCH($N5552,Торг!$I:$I,0))),"")</f>
        <v/>
      </c>
    </row>
    <row r="5553" spans="1:15" outlineLevel="2">
      <c r="A5553" t="s">
        <v>18103</v>
      </c>
      <c r="C5553" s="191">
        <v>5302</v>
      </c>
      <c r="E5553" t="s">
        <v>2786</v>
      </c>
      <c r="F5553" t="s">
        <v>2596</v>
      </c>
      <c r="G5553" t="s">
        <v>375</v>
      </c>
      <c r="H5553">
        <v>120</v>
      </c>
      <c r="J5553" t="s">
        <v>22634</v>
      </c>
      <c r="K5553" s="132" t="str">
        <f>IFERROR(IFERROR(INDEX(Кат!$O:$O,MATCH($C5553,Кат!$I:$I,0)),INDEX(Торг!$L:$L,MATCH($C5553,Торг!$I:$I,0))),"")</f>
        <v>шпак</v>
      </c>
      <c r="L5553" s="132">
        <f>IFERROR(IFERROR(INDEX(Кат!$A:$A,MATCH($C5553,Кат!$I:$I,0)),INDEX(Торг!$A:$A,MATCH($C5553,Торг!$I:$I,0))),"")</f>
        <v>223707</v>
      </c>
      <c r="M5553" s="132">
        <f>IFERROR(IFERROR(INDEX(Кат!$B:$B,MATCH($C5553,Кат!$I:$I,0)),INDEX(Торг!$B:$B,MATCH($C5553,Торг!$I:$I,0))),"")</f>
        <v>1467</v>
      </c>
      <c r="N5553" s="132" t="str">
        <f t="shared" si="86"/>
        <v>SEVI 5302</v>
      </c>
      <c r="O5553" s="132" t="str">
        <f>IFERROR(IFERROR(INDEX(Кат!$B:$B,MATCH($N5553,Кат!$I:$I,0)),INDEX(Торг!$B:$B,MATCH($N5553,Торг!$I:$I,0))),"")</f>
        <v/>
      </c>
    </row>
    <row r="5554" spans="1:15" outlineLevel="1">
      <c r="A5554" t="s">
        <v>24226</v>
      </c>
      <c r="C5554" s="191"/>
      <c r="E5554" t="s">
        <v>23649</v>
      </c>
      <c r="J5554" t="s">
        <v>22634</v>
      </c>
      <c r="K5554" s="132" t="str">
        <f>IFERROR(IFERROR(INDEX(Кат!$O:$O,MATCH($C5554,Кат!$I:$I,0)),INDEX(Торг!$L:$L,MATCH($C5554,Торг!$I:$I,0))),"")</f>
        <v/>
      </c>
      <c r="L5554" s="132" t="str">
        <f>IFERROR(IFERROR(INDEX(Кат!$A:$A,MATCH($C5554,Кат!$I:$I,0)),INDEX(Торг!$A:$A,MATCH($C5554,Торг!$I:$I,0))),"")</f>
        <v/>
      </c>
      <c r="M5554" s="132" t="str">
        <f>IFERROR(IFERROR(INDEX(Кат!$B:$B,MATCH($C5554,Кат!$I:$I,0)),INDEX(Торг!$B:$B,MATCH($C5554,Торг!$I:$I,0))),"")</f>
        <v/>
      </c>
      <c r="N5554" s="132" t="str">
        <f t="shared" si="86"/>
        <v xml:space="preserve"> </v>
      </c>
      <c r="O5554" s="132" t="str">
        <f>IFERROR(IFERROR(INDEX(Кат!$B:$B,MATCH($N5554,Кат!$I:$I,0)),INDEX(Торг!$B:$B,MATCH($N5554,Торг!$I:$I,0))),"")</f>
        <v/>
      </c>
    </row>
    <row r="5555" spans="1:15" outlineLevel="2">
      <c r="A5555" t="s">
        <v>18104</v>
      </c>
      <c r="C5555" s="191" t="s">
        <v>257</v>
      </c>
      <c r="E5555" t="s">
        <v>2787</v>
      </c>
      <c r="F5555" t="s">
        <v>2596</v>
      </c>
      <c r="G5555" t="s">
        <v>375</v>
      </c>
      <c r="H5555">
        <v>3140</v>
      </c>
      <c r="J5555" t="s">
        <v>22634</v>
      </c>
      <c r="K5555" s="132" t="str">
        <f>IFERROR(IFERROR(INDEX(Кат!$O:$O,MATCH($C5555,Кат!$I:$I,0)),INDEX(Торг!$L:$L,MATCH($C5555,Торг!$I:$I,0))),"")</f>
        <v>шпак</v>
      </c>
      <c r="L5555" s="132">
        <f>IFERROR(IFERROR(INDEX(Кат!$A:$A,MATCH($C5555,Кат!$I:$I,0)),INDEX(Торг!$A:$A,MATCH($C5555,Торг!$I:$I,0))),"")</f>
        <v>226384</v>
      </c>
      <c r="M5555" s="132">
        <f>IFERROR(IFERROR(INDEX(Кат!$B:$B,MATCH($C5555,Кат!$I:$I,0)),INDEX(Торг!$B:$B,MATCH($C5555,Торг!$I:$I,0))),"")</f>
        <v>17172</v>
      </c>
      <c r="N5555" s="132" t="str">
        <f t="shared" si="86"/>
        <v>SEVI 2108-9110</v>
      </c>
      <c r="O5555" s="132" t="str">
        <f>IFERROR(IFERROR(INDEX(Кат!$B:$B,MATCH($N5555,Кат!$I:$I,0)),INDEX(Торг!$B:$B,MATCH($N5555,Торг!$I:$I,0))),"")</f>
        <v/>
      </c>
    </row>
    <row r="5556" spans="1:15" outlineLevel="2">
      <c r="A5556" t="s">
        <v>18105</v>
      </c>
      <c r="C5556" s="191" t="s">
        <v>7245</v>
      </c>
      <c r="E5556" t="s">
        <v>7246</v>
      </c>
      <c r="F5556" t="s">
        <v>2596</v>
      </c>
      <c r="G5556" t="s">
        <v>375</v>
      </c>
      <c r="H5556">
        <v>3270</v>
      </c>
      <c r="J5556" t="s">
        <v>22634</v>
      </c>
      <c r="K5556" s="132" t="str">
        <f>IFERROR(IFERROR(INDEX(Кат!$O:$O,MATCH($C5556,Кат!$I:$I,0)),INDEX(Торг!$L:$L,MATCH($C5556,Торг!$I:$I,0))),"")</f>
        <v>шпак</v>
      </c>
      <c r="L5556" s="132">
        <f>IFERROR(IFERROR(INDEX(Кат!$A:$A,MATCH($C5556,Кат!$I:$I,0)),INDEX(Торг!$A:$A,MATCH($C5556,Торг!$I:$I,0))),"")</f>
        <v>226387</v>
      </c>
      <c r="M5556" s="132">
        <f>IFERROR(IFERROR(INDEX(Кат!$B:$B,MATCH($C5556,Кат!$I:$I,0)),INDEX(Торг!$B:$B,MATCH($C5556,Торг!$I:$I,0))),"")</f>
        <v>17335</v>
      </c>
      <c r="N5556" s="132" t="str">
        <f t="shared" si="86"/>
        <v>SEVI 2105-9012</v>
      </c>
      <c r="O5556" s="132" t="str">
        <f>IFERROR(IFERROR(INDEX(Кат!$B:$B,MATCH($N5556,Кат!$I:$I,0)),INDEX(Торг!$B:$B,MATCH($N5556,Торг!$I:$I,0))),"")</f>
        <v/>
      </c>
    </row>
    <row r="5557" spans="1:15" outlineLevel="2">
      <c r="A5557" t="s">
        <v>18106</v>
      </c>
      <c r="C5557" s="191" t="s">
        <v>256</v>
      </c>
      <c r="E5557" t="s">
        <v>2788</v>
      </c>
      <c r="F5557" t="s">
        <v>2596</v>
      </c>
      <c r="G5557" t="s">
        <v>375</v>
      </c>
      <c r="H5557">
        <v>2660</v>
      </c>
      <c r="J5557" t="s">
        <v>22634</v>
      </c>
      <c r="K5557" s="132" t="str">
        <f>IFERROR(IFERROR(INDEX(Кат!$O:$O,MATCH($C5557,Кат!$I:$I,0)),INDEX(Торг!$L:$L,MATCH($C5557,Торг!$I:$I,0))),"")</f>
        <v>шпак</v>
      </c>
      <c r="L5557" s="132">
        <f>IFERROR(IFERROR(INDEX(Кат!$A:$A,MATCH($C5557,Кат!$I:$I,0)),INDEX(Торг!$A:$A,MATCH($C5557,Торг!$I:$I,0))),"")</f>
        <v>226382</v>
      </c>
      <c r="M5557" s="132">
        <f>IFERROR(IFERROR(INDEX(Кат!$B:$B,MATCH($C5557,Кат!$I:$I,0)),INDEX(Торг!$B:$B,MATCH($C5557,Торг!$I:$I,0))),"")</f>
        <v>17171</v>
      </c>
      <c r="N5557" s="132" t="str">
        <f t="shared" si="86"/>
        <v>SEVI 2107-9013</v>
      </c>
      <c r="O5557" s="132" t="str">
        <f>IFERROR(IFERROR(INDEX(Кат!$B:$B,MATCH($N5557,Кат!$I:$I,0)),INDEX(Торг!$B:$B,MATCH($N5557,Торг!$I:$I,0))),"")</f>
        <v/>
      </c>
    </row>
    <row r="5558" spans="1:15" outlineLevel="2">
      <c r="A5558" t="s">
        <v>18107</v>
      </c>
      <c r="C5558" s="191" t="s">
        <v>281</v>
      </c>
      <c r="E5558" t="s">
        <v>2789</v>
      </c>
      <c r="F5558" t="s">
        <v>2596</v>
      </c>
      <c r="G5558" t="s">
        <v>375</v>
      </c>
      <c r="H5558">
        <v>2980</v>
      </c>
      <c r="J5558" t="s">
        <v>22634</v>
      </c>
      <c r="K5558" s="132" t="str">
        <f>IFERROR(IFERROR(INDEX(Кат!$O:$O,MATCH($C5558,Кат!$I:$I,0)),INDEX(Торг!$L:$L,MATCH($C5558,Торг!$I:$I,0))),"")</f>
        <v>шпак</v>
      </c>
      <c r="L5558" s="132">
        <f>IFERROR(IFERROR(INDEX(Кат!$A:$A,MATCH($C5558,Кат!$I:$I,0)),INDEX(Торг!$A:$A,MATCH($C5558,Торг!$I:$I,0))),"")</f>
        <v>226385</v>
      </c>
      <c r="M5558" s="132">
        <f>IFERROR(IFERROR(INDEX(Кат!$B:$B,MATCH($C5558,Кат!$I:$I,0)),INDEX(Торг!$B:$B,MATCH($C5558,Торг!$I:$I,0))),"")</f>
        <v>17334</v>
      </c>
      <c r="N5558" s="132" t="str">
        <f t="shared" si="86"/>
        <v>SEVI 2104-9010</v>
      </c>
      <c r="O5558" s="132" t="str">
        <f>IFERROR(IFERROR(INDEX(Кат!$B:$B,MATCH($N5558,Кат!$I:$I,0)),INDEX(Торг!$B:$B,MATCH($N5558,Торг!$I:$I,0))),"")</f>
        <v/>
      </c>
    </row>
    <row r="5559" spans="1:15" outlineLevel="2">
      <c r="A5559" t="s">
        <v>18108</v>
      </c>
      <c r="C5559" s="191" t="s">
        <v>263</v>
      </c>
      <c r="E5559" t="s">
        <v>2790</v>
      </c>
      <c r="F5559" t="s">
        <v>2596</v>
      </c>
      <c r="G5559" t="s">
        <v>375</v>
      </c>
      <c r="H5559">
        <v>2660</v>
      </c>
      <c r="J5559" t="s">
        <v>22634</v>
      </c>
      <c r="K5559" s="132" t="str">
        <f>IFERROR(IFERROR(INDEX(Кат!$O:$O,MATCH($C5559,Кат!$I:$I,0)),INDEX(Торг!$L:$L,MATCH($C5559,Торг!$I:$I,0))),"")</f>
        <v>шпак</v>
      </c>
      <c r="L5559" s="132">
        <f>IFERROR(IFERROR(INDEX(Кат!$A:$A,MATCH($C5559,Кат!$I:$I,0)),INDEX(Торг!$A:$A,MATCH($C5559,Торг!$I:$I,0))),"")</f>
        <v>226383</v>
      </c>
      <c r="M5559" s="132">
        <f>IFERROR(IFERROR(INDEX(Кат!$B:$B,MATCH($C5559,Кат!$I:$I,0)),INDEX(Торг!$B:$B,MATCH($C5559,Торг!$I:$I,0))),"")</f>
        <v>17241</v>
      </c>
      <c r="N5559" s="132" t="str">
        <f t="shared" si="86"/>
        <v>SEVI 2109-9010</v>
      </c>
      <c r="O5559" s="132" t="str">
        <f>IFERROR(IFERROR(INDEX(Кат!$B:$B,MATCH($N5559,Кат!$I:$I,0)),INDEX(Торг!$B:$B,MATCH($N5559,Торг!$I:$I,0))),"")</f>
        <v/>
      </c>
    </row>
    <row r="5560" spans="1:15" outlineLevel="2">
      <c r="A5560" t="s">
        <v>18109</v>
      </c>
      <c r="C5560" s="191" t="s">
        <v>283</v>
      </c>
      <c r="E5560" t="s">
        <v>2791</v>
      </c>
      <c r="F5560" t="s">
        <v>2596</v>
      </c>
      <c r="G5560" t="s">
        <v>375</v>
      </c>
      <c r="H5560">
        <v>3980</v>
      </c>
      <c r="J5560" t="s">
        <v>22634</v>
      </c>
      <c r="K5560" s="132" t="str">
        <f>IFERROR(IFERROR(INDEX(Кат!$O:$O,MATCH($C5560,Кат!$I:$I,0)),INDEX(Торг!$L:$L,MATCH($C5560,Торг!$I:$I,0))),"")</f>
        <v>шпак</v>
      </c>
      <c r="L5560" s="132">
        <f>IFERROR(IFERROR(INDEX(Кат!$A:$A,MATCH($C5560,Кат!$I:$I,0)),INDEX(Торг!$A:$A,MATCH($C5560,Торг!$I:$I,0))),"")</f>
        <v>226386</v>
      </c>
      <c r="M5560" s="132">
        <f>IFERROR(IFERROR(INDEX(Кат!$B:$B,MATCH($C5560,Кат!$I:$I,0)),INDEX(Торг!$B:$B,MATCH($C5560,Торг!$I:$I,0))),"")</f>
        <v>17381</v>
      </c>
      <c r="N5560" s="132" t="str">
        <f t="shared" si="86"/>
        <v>SEVI 2114-9042</v>
      </c>
      <c r="O5560" s="132" t="str">
        <f>IFERROR(IFERROR(INDEX(Кат!$B:$B,MATCH($N5560,Кат!$I:$I,0)),INDEX(Торг!$B:$B,MATCH($N5560,Торг!$I:$I,0))),"")</f>
        <v/>
      </c>
    </row>
    <row r="5561" spans="1:15" outlineLevel="2">
      <c r="A5561" t="s">
        <v>24227</v>
      </c>
      <c r="C5561" s="191"/>
      <c r="E5561" t="s">
        <v>23651</v>
      </c>
      <c r="J5561" t="s">
        <v>22634</v>
      </c>
      <c r="K5561" s="132" t="str">
        <f>IFERROR(IFERROR(INDEX(Кат!$O:$O,MATCH($C5561,Кат!$I:$I,0)),INDEX(Торг!$L:$L,MATCH($C5561,Торг!$I:$I,0))),"")</f>
        <v/>
      </c>
      <c r="L5561" s="132" t="str">
        <f>IFERROR(IFERROR(INDEX(Кат!$A:$A,MATCH($C5561,Кат!$I:$I,0)),INDEX(Торг!$A:$A,MATCH($C5561,Торг!$I:$I,0))),"")</f>
        <v/>
      </c>
      <c r="M5561" s="132" t="str">
        <f>IFERROR(IFERROR(INDEX(Кат!$B:$B,MATCH($C5561,Кат!$I:$I,0)),INDEX(Торг!$B:$B,MATCH($C5561,Торг!$I:$I,0))),"")</f>
        <v/>
      </c>
      <c r="N5561" s="132" t="str">
        <f t="shared" si="86"/>
        <v xml:space="preserve"> </v>
      </c>
      <c r="O5561" s="132" t="str">
        <f>IFERROR(IFERROR(INDEX(Кат!$B:$B,MATCH($N5561,Кат!$I:$I,0)),INDEX(Торг!$B:$B,MATCH($N5561,Торг!$I:$I,0))),"")</f>
        <v/>
      </c>
    </row>
    <row r="5562" spans="1:15" outlineLevel="2">
      <c r="A5562" t="s">
        <v>18110</v>
      </c>
      <c r="C5562" s="191">
        <v>1111</v>
      </c>
      <c r="E5562" t="s">
        <v>2792</v>
      </c>
      <c r="F5562" t="s">
        <v>2596</v>
      </c>
      <c r="G5562" t="s">
        <v>375</v>
      </c>
      <c r="H5562">
        <v>140</v>
      </c>
      <c r="J5562" t="s">
        <v>22634</v>
      </c>
      <c r="K5562" s="132" t="str">
        <f>IFERROR(IFERROR(INDEX(Кат!$O:$O,MATCH($C5562,Кат!$I:$I,0)),INDEX(Торг!$L:$L,MATCH($C5562,Торг!$I:$I,0))),"")</f>
        <v>шпак</v>
      </c>
      <c r="L5562" s="132">
        <f>IFERROR(IFERROR(INDEX(Кат!$A:$A,MATCH($C5562,Кат!$I:$I,0)),INDEX(Торг!$A:$A,MATCH($C5562,Торг!$I:$I,0))),"")</f>
        <v>139190</v>
      </c>
      <c r="M5562" s="132">
        <f>IFERROR(IFERROR(INDEX(Кат!$B:$B,MATCH($C5562,Кат!$I:$I,0)),INDEX(Торг!$B:$B,MATCH($C5562,Торг!$I:$I,0))),"")</f>
        <v>17338</v>
      </c>
      <c r="N5562" s="132" t="str">
        <f t="shared" si="86"/>
        <v>SEVI 1111</v>
      </c>
      <c r="O5562" s="132" t="str">
        <f>IFERROR(IFERROR(INDEX(Кат!$B:$B,MATCH($N5562,Кат!$I:$I,0)),INDEX(Торг!$B:$B,MATCH($N5562,Торг!$I:$I,0))),"")</f>
        <v/>
      </c>
    </row>
    <row r="5563" spans="1:15" outlineLevel="2">
      <c r="A5563" t="s">
        <v>29936</v>
      </c>
      <c r="C5563" s="191">
        <v>2150</v>
      </c>
      <c r="E5563" t="s">
        <v>29937</v>
      </c>
      <c r="F5563" t="s">
        <v>2596</v>
      </c>
      <c r="G5563" t="s">
        <v>375</v>
      </c>
      <c r="H5563">
        <v>330</v>
      </c>
      <c r="J5563" t="s">
        <v>22634</v>
      </c>
      <c r="K5563" s="132" t="str">
        <f>IFERROR(IFERROR(INDEX(Кат!$O:$O,MATCH($C5563,Кат!$I:$I,0)),INDEX(Торг!$L:$L,MATCH($C5563,Торг!$I:$I,0))),"")</f>
        <v/>
      </c>
      <c r="L5563" s="132" t="str">
        <f>IFERROR(IFERROR(INDEX(Кат!$A:$A,MATCH($C5563,Кат!$I:$I,0)),INDEX(Торг!$A:$A,MATCH($C5563,Торг!$I:$I,0))),"")</f>
        <v/>
      </c>
      <c r="M5563" s="132" t="str">
        <f>IFERROR(IFERROR(INDEX(Кат!$B:$B,MATCH($C5563,Кат!$I:$I,0)),INDEX(Торг!$B:$B,MATCH($C5563,Торг!$I:$I,0))),"")</f>
        <v/>
      </c>
      <c r="N5563" s="132" t="str">
        <f t="shared" si="86"/>
        <v>SEVI 2150</v>
      </c>
      <c r="O5563" s="132" t="str">
        <f>IFERROR(IFERROR(INDEX(Кат!$B:$B,MATCH($N5563,Кат!$I:$I,0)),INDEX(Торг!$B:$B,MATCH($N5563,Торг!$I:$I,0))),"")</f>
        <v/>
      </c>
    </row>
    <row r="5564" spans="1:15" outlineLevel="2">
      <c r="A5564" t="s">
        <v>18111</v>
      </c>
      <c r="C5564" s="191">
        <v>2151</v>
      </c>
      <c r="E5564" t="s">
        <v>2793</v>
      </c>
      <c r="F5564" t="s">
        <v>2596</v>
      </c>
      <c r="G5564" t="s">
        <v>375</v>
      </c>
      <c r="H5564">
        <v>370</v>
      </c>
      <c r="J5564" t="s">
        <v>22634</v>
      </c>
      <c r="K5564" s="132" t="str">
        <f>IFERROR(IFERROR(INDEX(Кат!$O:$O,MATCH($C5564,Кат!$I:$I,0)),INDEX(Торг!$L:$L,MATCH($C5564,Торг!$I:$I,0))),"")</f>
        <v>шпак</v>
      </c>
      <c r="L5564" s="132">
        <f>IFERROR(IFERROR(INDEX(Кат!$A:$A,MATCH($C5564,Кат!$I:$I,0)),INDEX(Торг!$A:$A,MATCH($C5564,Торг!$I:$I,0))),"")</f>
        <v>194898</v>
      </c>
      <c r="M5564" s="132">
        <f>IFERROR(IFERROR(INDEX(Кат!$B:$B,MATCH($C5564,Кат!$I:$I,0)),INDEX(Торг!$B:$B,MATCH($C5564,Торг!$I:$I,0))),"")</f>
        <v>17375</v>
      </c>
      <c r="N5564" s="132" t="str">
        <f t="shared" si="86"/>
        <v>SEVI 2151</v>
      </c>
      <c r="O5564" s="132" t="str">
        <f>IFERROR(IFERROR(INDEX(Кат!$B:$B,MATCH($N5564,Кат!$I:$I,0)),INDEX(Торг!$B:$B,MATCH($N5564,Торг!$I:$I,0))),"")</f>
        <v/>
      </c>
    </row>
    <row r="5565" spans="1:15" outlineLevel="1">
      <c r="A5565" t="s">
        <v>18112</v>
      </c>
      <c r="C5565" s="191">
        <v>2152</v>
      </c>
      <c r="E5565" t="s">
        <v>2794</v>
      </c>
      <c r="F5565" t="s">
        <v>2596</v>
      </c>
      <c r="G5565" t="s">
        <v>399</v>
      </c>
      <c r="H5565">
        <v>390</v>
      </c>
      <c r="J5565" t="s">
        <v>22634</v>
      </c>
      <c r="K5565" s="132" t="str">
        <f>IFERROR(IFERROR(INDEX(Кат!$O:$O,MATCH($C5565,Кат!$I:$I,0)),INDEX(Торг!$L:$L,MATCH($C5565,Торг!$I:$I,0))),"")</f>
        <v>шпак</v>
      </c>
      <c r="L5565" s="132">
        <f>IFERROR(IFERROR(INDEX(Кат!$A:$A,MATCH($C5565,Кат!$I:$I,0)),INDEX(Торг!$A:$A,MATCH($C5565,Торг!$I:$I,0))),"")</f>
        <v>194899</v>
      </c>
      <c r="M5565" s="132">
        <f>IFERROR(IFERROR(INDEX(Кат!$B:$B,MATCH($C5565,Кат!$I:$I,0)),INDEX(Торг!$B:$B,MATCH($C5565,Торг!$I:$I,0))),"")</f>
        <v>17316</v>
      </c>
      <c r="N5565" s="132" t="str">
        <f t="shared" si="86"/>
        <v>SEVI 2152</v>
      </c>
      <c r="O5565" s="132" t="str">
        <f>IFERROR(IFERROR(INDEX(Кат!$B:$B,MATCH($N5565,Кат!$I:$I,0)),INDEX(Торг!$B:$B,MATCH($N5565,Торг!$I:$I,0))),"")</f>
        <v/>
      </c>
    </row>
    <row r="5566" spans="1:15" outlineLevel="2">
      <c r="A5566" t="s">
        <v>18113</v>
      </c>
      <c r="C5566" s="191">
        <v>2153</v>
      </c>
      <c r="E5566" t="s">
        <v>2795</v>
      </c>
      <c r="F5566" t="s">
        <v>2596</v>
      </c>
      <c r="G5566" t="s">
        <v>375</v>
      </c>
      <c r="H5566">
        <v>720</v>
      </c>
      <c r="J5566" t="s">
        <v>22634</v>
      </c>
      <c r="K5566" s="132" t="str">
        <f>IFERROR(IFERROR(INDEX(Кат!$O:$O,MATCH($C5566,Кат!$I:$I,0)),INDEX(Торг!$L:$L,MATCH($C5566,Торг!$I:$I,0))),"")</f>
        <v>шпак</v>
      </c>
      <c r="L5566" s="132">
        <f>IFERROR(IFERROR(INDEX(Кат!$A:$A,MATCH($C5566,Кат!$I:$I,0)),INDEX(Торг!$A:$A,MATCH($C5566,Торг!$I:$I,0))),"")</f>
        <v>194900</v>
      </c>
      <c r="M5566" s="132">
        <f>IFERROR(IFERROR(INDEX(Кат!$B:$B,MATCH($C5566,Кат!$I:$I,0)),INDEX(Торг!$B:$B,MATCH($C5566,Торг!$I:$I,0))),"")</f>
        <v>23887</v>
      </c>
      <c r="N5566" s="132" t="str">
        <f t="shared" si="86"/>
        <v>SEVI 2153</v>
      </c>
      <c r="O5566" s="132" t="str">
        <f>IFERROR(IFERROR(INDEX(Кат!$B:$B,MATCH($N5566,Кат!$I:$I,0)),INDEX(Торг!$B:$B,MATCH($N5566,Торг!$I:$I,0))),"")</f>
        <v/>
      </c>
    </row>
    <row r="5567" spans="1:15">
      <c r="A5567" t="s">
        <v>25105</v>
      </c>
      <c r="C5567" s="191">
        <v>2155</v>
      </c>
      <c r="E5567" t="s">
        <v>25106</v>
      </c>
      <c r="F5567" t="s">
        <v>2596</v>
      </c>
      <c r="G5567" t="s">
        <v>375</v>
      </c>
      <c r="H5567">
        <v>860</v>
      </c>
      <c r="J5567" t="s">
        <v>22634</v>
      </c>
      <c r="K5567" s="132" t="str">
        <f>IFERROR(IFERROR(INDEX(Кат!$O:$O,MATCH($C5567,Кат!$I:$I,0)),INDEX(Торг!$L:$L,MATCH($C5567,Торг!$I:$I,0))),"")</f>
        <v/>
      </c>
      <c r="L5567" s="132" t="str">
        <f>IFERROR(IFERROR(INDEX(Кат!$A:$A,MATCH($C5567,Кат!$I:$I,0)),INDEX(Торг!$A:$A,MATCH($C5567,Торг!$I:$I,0))),"")</f>
        <v/>
      </c>
      <c r="M5567" s="132" t="str">
        <f>IFERROR(IFERROR(INDEX(Кат!$B:$B,MATCH($C5567,Кат!$I:$I,0)),INDEX(Торг!$B:$B,MATCH($C5567,Торг!$I:$I,0))),"")</f>
        <v/>
      </c>
      <c r="N5567" s="132" t="str">
        <f t="shared" si="86"/>
        <v>SEVI 2155</v>
      </c>
      <c r="O5567" s="132" t="str">
        <f>IFERROR(IFERROR(INDEX(Кат!$B:$B,MATCH($N5567,Кат!$I:$I,0)),INDEX(Торг!$B:$B,MATCH($N5567,Торг!$I:$I,0))),"")</f>
        <v/>
      </c>
    </row>
    <row r="5568" spans="1:15" outlineLevel="1">
      <c r="A5568" t="s">
        <v>18114</v>
      </c>
      <c r="C5568" s="191">
        <v>2154</v>
      </c>
      <c r="E5568" t="s">
        <v>2796</v>
      </c>
      <c r="F5568" t="s">
        <v>2596</v>
      </c>
      <c r="G5568" t="s">
        <v>375</v>
      </c>
      <c r="H5568">
        <v>700</v>
      </c>
      <c r="J5568" t="s">
        <v>22634</v>
      </c>
      <c r="K5568" s="132" t="str">
        <f>IFERROR(IFERROR(INDEX(Кат!$O:$O,MATCH($C5568,Кат!$I:$I,0)),INDEX(Торг!$L:$L,MATCH($C5568,Торг!$I:$I,0))),"")</f>
        <v>шпак</v>
      </c>
      <c r="L5568" s="132">
        <f>IFERROR(IFERROR(INDEX(Кат!$A:$A,MATCH($C5568,Кат!$I:$I,0)),INDEX(Торг!$A:$A,MATCH($C5568,Торг!$I:$I,0))),"")</f>
        <v>194901</v>
      </c>
      <c r="M5568" s="132">
        <f>IFERROR(IFERROR(INDEX(Кат!$B:$B,MATCH($C5568,Кат!$I:$I,0)),INDEX(Торг!$B:$B,MATCH($C5568,Торг!$I:$I,0))),"")</f>
        <v>17445</v>
      </c>
      <c r="N5568" s="132" t="str">
        <f t="shared" si="86"/>
        <v>SEVI 2154</v>
      </c>
      <c r="O5568" s="132" t="str">
        <f>IFERROR(IFERROR(INDEX(Кат!$B:$B,MATCH($N5568,Кат!$I:$I,0)),INDEX(Торг!$B:$B,MATCH($N5568,Торг!$I:$I,0))),"")</f>
        <v/>
      </c>
    </row>
    <row r="5569" spans="1:15" outlineLevel="1">
      <c r="A5569" t="s">
        <v>18115</v>
      </c>
      <c r="C5569" s="191" t="s">
        <v>323</v>
      </c>
      <c r="E5569" t="s">
        <v>2797</v>
      </c>
      <c r="F5569" t="s">
        <v>2596</v>
      </c>
      <c r="G5569" t="s">
        <v>399</v>
      </c>
      <c r="H5569">
        <v>160</v>
      </c>
      <c r="J5569" t="s">
        <v>22634</v>
      </c>
      <c r="K5569" s="132" t="str">
        <f>IFERROR(IFERROR(INDEX(Кат!$O:$O,MATCH($C5569,Кат!$I:$I,0)),INDEX(Торг!$L:$L,MATCH($C5569,Торг!$I:$I,0))),"")</f>
        <v>шпак</v>
      </c>
      <c r="L5569" s="132">
        <f>IFERROR(IFERROR(INDEX(Кат!$A:$A,MATCH($C5569,Кат!$I:$I,0)),INDEX(Торг!$A:$A,MATCH($C5569,Торг!$I:$I,0))),"")</f>
        <v>201492</v>
      </c>
      <c r="M5569" s="132">
        <f>IFERROR(IFERROR(INDEX(Кат!$B:$B,MATCH($C5569,Кат!$I:$I,0)),INDEX(Торг!$B:$B,MATCH($C5569,Торг!$I:$I,0))),"")</f>
        <v>23589</v>
      </c>
      <c r="N5569" s="132" t="str">
        <f t="shared" si="86"/>
        <v>SEVI 1404-2652</v>
      </c>
      <c r="O5569" s="132" t="str">
        <f>IFERROR(IFERROR(INDEX(Кат!$B:$B,MATCH($N5569,Кат!$I:$I,0)),INDEX(Торг!$B:$B,MATCH($N5569,Торг!$I:$I,0))),"")</f>
        <v/>
      </c>
    </row>
    <row r="5570" spans="1:15">
      <c r="A5570" t="s">
        <v>18116</v>
      </c>
      <c r="C5570" s="191" t="s">
        <v>322</v>
      </c>
      <c r="E5570" t="s">
        <v>2798</v>
      </c>
      <c r="F5570" t="s">
        <v>2596</v>
      </c>
      <c r="G5570" t="s">
        <v>399</v>
      </c>
      <c r="H5570">
        <v>85</v>
      </c>
      <c r="J5570" t="s">
        <v>22634</v>
      </c>
      <c r="K5570" s="132" t="str">
        <f>IFERROR(IFERROR(INDEX(Кат!$O:$O,MATCH($C5570,Кат!$I:$I,0)),INDEX(Торг!$L:$L,MATCH($C5570,Торг!$I:$I,0))),"")</f>
        <v>шпак</v>
      </c>
      <c r="L5570" s="132">
        <f>IFERROR(IFERROR(INDEX(Кат!$A:$A,MATCH($C5570,Кат!$I:$I,0)),INDEX(Торг!$A:$A,MATCH($C5570,Торг!$I:$I,0))),"")</f>
        <v>201486</v>
      </c>
      <c r="M5570" s="132">
        <f>IFERROR(IFERROR(INDEX(Кат!$B:$B,MATCH($C5570,Кат!$I:$I,0)),INDEX(Торг!$B:$B,MATCH($C5570,Торг!$I:$I,0))),"")</f>
        <v>23588</v>
      </c>
      <c r="N5570" s="132" t="str">
        <f t="shared" si="86"/>
        <v>SEVI 1403-2652</v>
      </c>
      <c r="O5570" s="132" t="str">
        <f>IFERROR(IFERROR(INDEX(Кат!$B:$B,MATCH($N5570,Кат!$I:$I,0)),INDEX(Торг!$B:$B,MATCH($N5570,Торг!$I:$I,0))),"")</f>
        <v/>
      </c>
    </row>
    <row r="5571" spans="1:15" outlineLevel="1">
      <c r="A5571" t="s">
        <v>18117</v>
      </c>
      <c r="C5571" s="191" t="s">
        <v>324</v>
      </c>
      <c r="E5571" t="s">
        <v>2799</v>
      </c>
      <c r="F5571" t="s">
        <v>2596</v>
      </c>
      <c r="G5571" t="s">
        <v>399</v>
      </c>
      <c r="H5571">
        <v>100</v>
      </c>
      <c r="J5571" t="s">
        <v>22634</v>
      </c>
      <c r="K5571" s="132" t="str">
        <f>IFERROR(IFERROR(INDEX(Кат!$O:$O,MATCH($C5571,Кат!$I:$I,0)),INDEX(Торг!$L:$L,MATCH($C5571,Торг!$I:$I,0))),"")</f>
        <v>шпак</v>
      </c>
      <c r="L5571" s="132">
        <f>IFERROR(IFERROR(INDEX(Кат!$A:$A,MATCH($C5571,Кат!$I:$I,0)),INDEX(Торг!$A:$A,MATCH($C5571,Торг!$I:$I,0))),"")</f>
        <v>201487</v>
      </c>
      <c r="M5571" s="132">
        <f>IFERROR(IFERROR(INDEX(Кат!$B:$B,MATCH($C5571,Кат!$I:$I,0)),INDEX(Торг!$B:$B,MATCH($C5571,Торг!$I:$I,0))),"")</f>
        <v>23593</v>
      </c>
      <c r="N5571" s="132" t="str">
        <f t="shared" si="86"/>
        <v>SEVI 1405-2652</v>
      </c>
      <c r="O5571" s="132" t="str">
        <f>IFERROR(IFERROR(INDEX(Кат!$B:$B,MATCH($N5571,Кат!$I:$I,0)),INDEX(Торг!$B:$B,MATCH($N5571,Торг!$I:$I,0))),"")</f>
        <v/>
      </c>
    </row>
    <row r="5572" spans="1:15" outlineLevel="1">
      <c r="A5572" t="s">
        <v>18118</v>
      </c>
      <c r="C5572" s="191" t="s">
        <v>7247</v>
      </c>
      <c r="E5572" t="s">
        <v>14090</v>
      </c>
      <c r="F5572" t="s">
        <v>2596</v>
      </c>
      <c r="G5572" t="s">
        <v>375</v>
      </c>
      <c r="H5572">
        <v>120</v>
      </c>
      <c r="J5572" t="s">
        <v>22634</v>
      </c>
      <c r="K5572" s="132" t="str">
        <f>IFERROR(IFERROR(INDEX(Кат!$O:$O,MATCH($C5572,Кат!$I:$I,0)),INDEX(Торг!$L:$L,MATCH($C5572,Торг!$I:$I,0))),"")</f>
        <v>шпак</v>
      </c>
      <c r="L5572" s="132">
        <f>IFERROR(IFERROR(INDEX(Кат!$A:$A,MATCH($C5572,Кат!$I:$I,0)),INDEX(Торг!$A:$A,MATCH($C5572,Торг!$I:$I,0))),"")</f>
        <v>201338</v>
      </c>
      <c r="M5572" s="132">
        <f>IFERROR(IFERROR(INDEX(Кат!$B:$B,MATCH($C5572,Кат!$I:$I,0)),INDEX(Торг!$B:$B,MATCH($C5572,Торг!$I:$I,0))),"")</f>
        <v>36622</v>
      </c>
      <c r="N5572" s="132" t="str">
        <f t="shared" si="86"/>
        <v>SEVI 1410-7495</v>
      </c>
      <c r="O5572" s="132" t="str">
        <f>IFERROR(IFERROR(INDEX(Кат!$B:$B,MATCH($N5572,Кат!$I:$I,0)),INDEX(Торг!$B:$B,MATCH($N5572,Торг!$I:$I,0))),"")</f>
        <v/>
      </c>
    </row>
    <row r="5573" spans="1:15" outlineLevel="1">
      <c r="A5573" t="s">
        <v>18119</v>
      </c>
      <c r="C5573" s="191" t="s">
        <v>7248</v>
      </c>
      <c r="E5573" t="s">
        <v>14091</v>
      </c>
      <c r="F5573" t="s">
        <v>2596</v>
      </c>
      <c r="G5573" t="s">
        <v>399</v>
      </c>
      <c r="H5573">
        <v>100</v>
      </c>
      <c r="J5573" t="s">
        <v>22634</v>
      </c>
      <c r="K5573" s="132" t="str">
        <f>IFERROR(IFERROR(INDEX(Кат!$O:$O,MATCH($C5573,Кат!$I:$I,0)),INDEX(Торг!$L:$L,MATCH($C5573,Торг!$I:$I,0))),"")</f>
        <v>шпак</v>
      </c>
      <c r="L5573" s="132">
        <f>IFERROR(IFERROR(INDEX(Кат!$A:$A,MATCH($C5573,Кат!$I:$I,0)),INDEX(Торг!$A:$A,MATCH($C5573,Торг!$I:$I,0))),"")</f>
        <v>201337</v>
      </c>
      <c r="M5573" s="132">
        <f>IFERROR(IFERROR(INDEX(Кат!$B:$B,MATCH($C5573,Кат!$I:$I,0)),INDEX(Торг!$B:$B,MATCH($C5573,Торг!$I:$I,0))),"")</f>
        <v>36620</v>
      </c>
      <c r="N5573" s="132" t="str">
        <f t="shared" si="86"/>
        <v>SEVI 1408-6757</v>
      </c>
      <c r="O5573" s="132" t="str">
        <f>IFERROR(IFERROR(INDEX(Кат!$B:$B,MATCH($N5573,Кат!$I:$I,0)),INDEX(Торг!$B:$B,MATCH($N5573,Торг!$I:$I,0))),"")</f>
        <v/>
      </c>
    </row>
    <row r="5574" spans="1:15" outlineLevel="1">
      <c r="A5574" t="s">
        <v>18120</v>
      </c>
      <c r="C5574" s="191" t="s">
        <v>7249</v>
      </c>
      <c r="E5574" t="s">
        <v>14092</v>
      </c>
      <c r="F5574" t="s">
        <v>2596</v>
      </c>
      <c r="G5574" t="s">
        <v>399</v>
      </c>
      <c r="H5574">
        <v>100</v>
      </c>
      <c r="J5574" t="s">
        <v>22634</v>
      </c>
      <c r="K5574" s="132" t="str">
        <f>IFERROR(IFERROR(INDEX(Кат!$O:$O,MATCH($C5574,Кат!$I:$I,0)),INDEX(Торг!$L:$L,MATCH($C5574,Торг!$I:$I,0))),"")</f>
        <v>шпак</v>
      </c>
      <c r="L5574" s="132">
        <f>IFERROR(IFERROR(INDEX(Кат!$A:$A,MATCH($C5574,Кат!$I:$I,0)),INDEX(Торг!$A:$A,MATCH($C5574,Торг!$I:$I,0))),"")</f>
        <v>201339</v>
      </c>
      <c r="M5574" s="132">
        <f>IFERROR(IFERROR(INDEX(Кат!$B:$B,MATCH($C5574,Кат!$I:$I,0)),INDEX(Торг!$B:$B,MATCH($C5574,Торг!$I:$I,0))),"")</f>
        <v>36619</v>
      </c>
      <c r="N5574" s="132" t="str">
        <f t="shared" si="86"/>
        <v>SEVI 1409-6756</v>
      </c>
      <c r="O5574" s="132" t="str">
        <f>IFERROR(IFERROR(INDEX(Кат!$B:$B,MATCH($N5574,Кат!$I:$I,0)),INDEX(Торг!$B:$B,MATCH($N5574,Торг!$I:$I,0))),"")</f>
        <v/>
      </c>
    </row>
    <row r="5575" spans="1:15" outlineLevel="1">
      <c r="A5575" t="s">
        <v>18121</v>
      </c>
      <c r="C5575" s="191" t="s">
        <v>332</v>
      </c>
      <c r="E5575" t="s">
        <v>2800</v>
      </c>
      <c r="F5575" t="s">
        <v>2596</v>
      </c>
      <c r="G5575" t="s">
        <v>399</v>
      </c>
      <c r="H5575">
        <v>75</v>
      </c>
      <c r="J5575" t="s">
        <v>22634</v>
      </c>
      <c r="K5575" s="132" t="str">
        <f>IFERROR(IFERROR(INDEX(Кат!$O:$O,MATCH($C5575,Кат!$I:$I,0)),INDEX(Торг!$L:$L,MATCH($C5575,Торг!$I:$I,0))),"")</f>
        <v>шпак</v>
      </c>
      <c r="L5575" s="132">
        <f>IFERROR(IFERROR(INDEX(Кат!$A:$A,MATCH($C5575,Кат!$I:$I,0)),INDEX(Торг!$A:$A,MATCH($C5575,Торг!$I:$I,0))),"")</f>
        <v>201490</v>
      </c>
      <c r="M5575" s="132">
        <f>IFERROR(IFERROR(INDEX(Кат!$B:$B,MATCH($C5575,Кат!$I:$I,0)),INDEX(Торг!$B:$B,MATCH($C5575,Торг!$I:$I,0))),"")</f>
        <v>23859</v>
      </c>
      <c r="N5575" s="132" t="str">
        <f t="shared" si="86"/>
        <v>SEVI 1406-2723</v>
      </c>
      <c r="O5575" s="132" t="str">
        <f>IFERROR(IFERROR(INDEX(Кат!$B:$B,MATCH($N5575,Кат!$I:$I,0)),INDEX(Торг!$B:$B,MATCH($N5575,Торг!$I:$I,0))),"")</f>
        <v/>
      </c>
    </row>
    <row r="5576" spans="1:15" outlineLevel="1">
      <c r="A5576" t="s">
        <v>18122</v>
      </c>
      <c r="C5576" s="191" t="s">
        <v>13544</v>
      </c>
      <c r="E5576" t="s">
        <v>13545</v>
      </c>
      <c r="F5576" t="s">
        <v>2596</v>
      </c>
      <c r="G5576" t="s">
        <v>375</v>
      </c>
      <c r="H5576">
        <v>120</v>
      </c>
      <c r="J5576" t="s">
        <v>22634</v>
      </c>
      <c r="K5576" s="132" t="str">
        <f>IFERROR(IFERROR(INDEX(Кат!$O:$O,MATCH($C5576,Кат!$I:$I,0)),INDEX(Торг!$L:$L,MATCH($C5576,Торг!$I:$I,0))),"")</f>
        <v>шпак</v>
      </c>
      <c r="L5576" s="132">
        <f>IFERROR(IFERROR(INDEX(Кат!$A:$A,MATCH($C5576,Кат!$I:$I,0)),INDEX(Торг!$A:$A,MATCH($C5576,Торг!$I:$I,0))),"")</f>
        <v>201340</v>
      </c>
      <c r="M5576" s="132">
        <f>IFERROR(IFERROR(INDEX(Кат!$B:$B,MATCH($C5576,Кат!$I:$I,0)),INDEX(Торг!$B:$B,MATCH($C5576,Торг!$I:$I,0))),"")</f>
        <v>36618</v>
      </c>
      <c r="N5576" s="132" t="str">
        <f t="shared" ref="N5576:N5639" si="87">_xlfn.CONCAT(F5576," ",C5576)</f>
        <v>SEVI 1401-4195</v>
      </c>
      <c r="O5576" s="132" t="str">
        <f>IFERROR(IFERROR(INDEX(Кат!$B:$B,MATCH($N5576,Кат!$I:$I,0)),INDEX(Торг!$B:$B,MATCH($N5576,Торг!$I:$I,0))),"")</f>
        <v/>
      </c>
    </row>
    <row r="5577" spans="1:15" outlineLevel="1">
      <c r="A5577" t="s">
        <v>18123</v>
      </c>
      <c r="C5577" s="191" t="s">
        <v>321</v>
      </c>
      <c r="E5577" t="s">
        <v>2801</v>
      </c>
      <c r="F5577" t="s">
        <v>2596</v>
      </c>
      <c r="G5577" t="s">
        <v>399</v>
      </c>
      <c r="H5577">
        <v>70</v>
      </c>
      <c r="J5577" t="s">
        <v>22634</v>
      </c>
      <c r="K5577" s="132" t="str">
        <f>IFERROR(IFERROR(INDEX(Кат!$O:$O,MATCH($C5577,Кат!$I:$I,0)),INDEX(Торг!$L:$L,MATCH($C5577,Торг!$I:$I,0))),"")</f>
        <v>шпак</v>
      </c>
      <c r="L5577" s="132">
        <f>IFERROR(IFERROR(INDEX(Кат!$A:$A,MATCH($C5577,Кат!$I:$I,0)),INDEX(Торг!$A:$A,MATCH($C5577,Торг!$I:$I,0))),"")</f>
        <v>201491</v>
      </c>
      <c r="M5577" s="132">
        <f>IFERROR(IFERROR(INDEX(Кат!$B:$B,MATCH($C5577,Кат!$I:$I,0)),INDEX(Торг!$B:$B,MATCH($C5577,Торг!$I:$I,0))),"")</f>
        <v>23587</v>
      </c>
      <c r="N5577" s="132" t="str">
        <f t="shared" si="87"/>
        <v>SEVI 1402-4195</v>
      </c>
      <c r="O5577" s="132" t="str">
        <f>IFERROR(IFERROR(INDEX(Кат!$B:$B,MATCH($N5577,Кат!$I:$I,0)),INDEX(Торг!$B:$B,MATCH($N5577,Торг!$I:$I,0))),"")</f>
        <v/>
      </c>
    </row>
    <row r="5578" spans="1:15" outlineLevel="1">
      <c r="A5578" t="s">
        <v>18124</v>
      </c>
      <c r="C5578" s="191" t="s">
        <v>339</v>
      </c>
      <c r="E5578" t="s">
        <v>7250</v>
      </c>
      <c r="F5578" t="s">
        <v>2596</v>
      </c>
      <c r="G5578" t="s">
        <v>399</v>
      </c>
      <c r="H5578">
        <v>70</v>
      </c>
      <c r="J5578" t="s">
        <v>22634</v>
      </c>
      <c r="K5578" s="132" t="str">
        <f>IFERROR(IFERROR(INDEX(Кат!$O:$O,MATCH($C5578,Кат!$I:$I,0)),INDEX(Торг!$L:$L,MATCH($C5578,Торг!$I:$I,0))),"")</f>
        <v>шпак</v>
      </c>
      <c r="L5578" s="132">
        <f>IFERROR(IFERROR(INDEX(Кат!$A:$A,MATCH($C5578,Кат!$I:$I,0)),INDEX(Торг!$A:$A,MATCH($C5578,Торг!$I:$I,0))),"")</f>
        <v>201493</v>
      </c>
      <c r="M5578" s="132">
        <f>IFERROR(IFERROR(INDEX(Кат!$B:$B,MATCH($C5578,Кат!$I:$I,0)),INDEX(Торг!$B:$B,MATCH($C5578,Торг!$I:$I,0))),"")</f>
        <v>23867</v>
      </c>
      <c r="N5578" s="132" t="str">
        <f t="shared" si="87"/>
        <v>SEVI 1407-6727</v>
      </c>
      <c r="O5578" s="132" t="str">
        <f>IFERROR(IFERROR(INDEX(Кат!$B:$B,MATCH($N5578,Кат!$I:$I,0)),INDEX(Торг!$B:$B,MATCH($N5578,Торг!$I:$I,0))),"")</f>
        <v/>
      </c>
    </row>
    <row r="5579" spans="1:15" outlineLevel="1">
      <c r="A5579" t="s">
        <v>24228</v>
      </c>
      <c r="C5579" s="191"/>
      <c r="E5579" t="s">
        <v>24229</v>
      </c>
      <c r="J5579" t="s">
        <v>22634</v>
      </c>
      <c r="K5579" s="132" t="str">
        <f>IFERROR(IFERROR(INDEX(Кат!$O:$O,MATCH($C5579,Кат!$I:$I,0)),INDEX(Торг!$L:$L,MATCH($C5579,Торг!$I:$I,0))),"")</f>
        <v/>
      </c>
      <c r="L5579" s="132" t="str">
        <f>IFERROR(IFERROR(INDEX(Кат!$A:$A,MATCH($C5579,Кат!$I:$I,0)),INDEX(Торг!$A:$A,MATCH($C5579,Торг!$I:$I,0))),"")</f>
        <v/>
      </c>
      <c r="M5579" s="132" t="str">
        <f>IFERROR(IFERROR(INDEX(Кат!$B:$B,MATCH($C5579,Кат!$I:$I,0)),INDEX(Торг!$B:$B,MATCH($C5579,Торг!$I:$I,0))),"")</f>
        <v/>
      </c>
      <c r="N5579" s="132" t="str">
        <f t="shared" si="87"/>
        <v xml:space="preserve"> </v>
      </c>
      <c r="O5579" s="132" t="str">
        <f>IFERROR(IFERROR(INDEX(Кат!$B:$B,MATCH($N5579,Кат!$I:$I,0)),INDEX(Торг!$B:$B,MATCH($N5579,Торг!$I:$I,0))),"")</f>
        <v/>
      </c>
    </row>
    <row r="5580" spans="1:15" outlineLevel="1">
      <c r="A5580" t="s">
        <v>18125</v>
      </c>
      <c r="C5580" s="191">
        <v>6001</v>
      </c>
      <c r="E5580" t="s">
        <v>27582</v>
      </c>
      <c r="F5580" t="s">
        <v>2596</v>
      </c>
      <c r="G5580" t="s">
        <v>399</v>
      </c>
      <c r="H5580">
        <v>380</v>
      </c>
      <c r="J5580" t="s">
        <v>22634</v>
      </c>
      <c r="K5580" s="132" t="str">
        <f>IFERROR(IFERROR(INDEX(Кат!$O:$O,MATCH($C5580,Кат!$I:$I,0)),INDEX(Торг!$L:$L,MATCH($C5580,Торг!$I:$I,0))),"")</f>
        <v>шпак</v>
      </c>
      <c r="L5580" s="132">
        <f>IFERROR(IFERROR(INDEX(Кат!$A:$A,MATCH($C5580,Кат!$I:$I,0)),INDEX(Торг!$A:$A,MATCH($C5580,Торг!$I:$I,0))),"")</f>
        <v>180977</v>
      </c>
      <c r="M5580" s="132">
        <f>IFERROR(IFERROR(INDEX(Кат!$B:$B,MATCH($C5580,Кат!$I:$I,0)),INDEX(Торг!$B:$B,MATCH($C5580,Торг!$I:$I,0))),"")</f>
        <v>17194</v>
      </c>
      <c r="N5580" s="132" t="str">
        <f t="shared" si="87"/>
        <v>SEVI 6001</v>
      </c>
      <c r="O5580" s="132" t="str">
        <f>IFERROR(IFERROR(INDEX(Кат!$B:$B,MATCH($N5580,Кат!$I:$I,0)),INDEX(Торг!$B:$B,MATCH($N5580,Торг!$I:$I,0))),"")</f>
        <v/>
      </c>
    </row>
    <row r="5581" spans="1:15" outlineLevel="1">
      <c r="A5581" t="s">
        <v>24230</v>
      </c>
      <c r="C5581" s="191"/>
      <c r="E5581" t="s">
        <v>14705</v>
      </c>
      <c r="J5581" t="s">
        <v>22634</v>
      </c>
      <c r="K5581" s="132" t="str">
        <f>IFERROR(IFERROR(INDEX(Кат!$O:$O,MATCH($C5581,Кат!$I:$I,0)),INDEX(Торг!$L:$L,MATCH($C5581,Торг!$I:$I,0))),"")</f>
        <v/>
      </c>
      <c r="L5581" s="132" t="str">
        <f>IFERROR(IFERROR(INDEX(Кат!$A:$A,MATCH($C5581,Кат!$I:$I,0)),INDEX(Торг!$A:$A,MATCH($C5581,Торг!$I:$I,0))),"")</f>
        <v/>
      </c>
      <c r="M5581" s="132" t="str">
        <f>IFERROR(IFERROR(INDEX(Кат!$B:$B,MATCH($C5581,Кат!$I:$I,0)),INDEX(Торг!$B:$B,MATCH($C5581,Торг!$I:$I,0))),"")</f>
        <v/>
      </c>
      <c r="N5581" s="132" t="str">
        <f t="shared" si="87"/>
        <v xml:space="preserve"> </v>
      </c>
      <c r="O5581" s="132" t="str">
        <f>IFERROR(IFERROR(INDEX(Кат!$B:$B,MATCH($N5581,Кат!$I:$I,0)),INDEX(Торг!$B:$B,MATCH($N5581,Торг!$I:$I,0))),"")</f>
        <v/>
      </c>
    </row>
    <row r="5582" spans="1:15" outlineLevel="1">
      <c r="A5582" t="s">
        <v>18126</v>
      </c>
      <c r="C5582" s="191" t="s">
        <v>14706</v>
      </c>
      <c r="E5582" t="s">
        <v>14707</v>
      </c>
      <c r="F5582" t="s">
        <v>14705</v>
      </c>
      <c r="G5582" t="s">
        <v>399</v>
      </c>
      <c r="H5582">
        <v>180</v>
      </c>
      <c r="J5582" t="s">
        <v>22634</v>
      </c>
      <c r="K5582" s="132" t="str">
        <f>IFERROR(IFERROR(INDEX(Кат!$O:$O,MATCH($C5582,Кат!$I:$I,0)),INDEX(Торг!$L:$L,MATCH($C5582,Торг!$I:$I,0))),"")</f>
        <v/>
      </c>
      <c r="L5582" s="132" t="str">
        <f>IFERROR(IFERROR(INDEX(Кат!$A:$A,MATCH($C5582,Кат!$I:$I,0)),INDEX(Торг!$A:$A,MATCH($C5582,Торг!$I:$I,0))),"")</f>
        <v/>
      </c>
      <c r="M5582" s="132" t="str">
        <f>IFERROR(IFERROR(INDEX(Кат!$B:$B,MATCH($C5582,Кат!$I:$I,0)),INDEX(Торг!$B:$B,MATCH($C5582,Торг!$I:$I,0))),"")</f>
        <v/>
      </c>
      <c r="N5582" s="132" t="str">
        <f t="shared" si="87"/>
        <v>SIBTEK AF-86</v>
      </c>
      <c r="O5582" s="132" t="str">
        <f>IFERROR(IFERROR(INDEX(Кат!$B:$B,MATCH($N5582,Кат!$I:$I,0)),INDEX(Торг!$B:$B,MATCH($N5582,Торг!$I:$I,0))),"")</f>
        <v/>
      </c>
    </row>
    <row r="5583" spans="1:15" outlineLevel="1">
      <c r="A5583" t="s">
        <v>18127</v>
      </c>
      <c r="C5583" s="191" t="s">
        <v>14708</v>
      </c>
      <c r="E5583" t="s">
        <v>14709</v>
      </c>
      <c r="F5583" t="s">
        <v>14705</v>
      </c>
      <c r="G5583" t="s">
        <v>399</v>
      </c>
      <c r="H5583">
        <v>280</v>
      </c>
      <c r="J5583" t="s">
        <v>22634</v>
      </c>
      <c r="K5583" s="132" t="str">
        <f>IFERROR(IFERROR(INDEX(Кат!$O:$O,MATCH($C5583,Кат!$I:$I,0)),INDEX(Торг!$L:$L,MATCH($C5583,Торг!$I:$I,0))),"")</f>
        <v/>
      </c>
      <c r="L5583" s="132" t="str">
        <f>IFERROR(IFERROR(INDEX(Кат!$A:$A,MATCH($C5583,Кат!$I:$I,0)),INDEX(Торг!$A:$A,MATCH($C5583,Торг!$I:$I,0))),"")</f>
        <v/>
      </c>
      <c r="M5583" s="132" t="str">
        <f>IFERROR(IFERROR(INDEX(Кат!$B:$B,MATCH($C5583,Кат!$I:$I,0)),INDEX(Торг!$B:$B,MATCH($C5583,Торг!$I:$I,0))),"")</f>
        <v/>
      </c>
      <c r="N5583" s="132" t="str">
        <f t="shared" si="87"/>
        <v>SIBTEK AF-9622</v>
      </c>
      <c r="O5583" s="132" t="str">
        <f>IFERROR(IFERROR(INDEX(Кат!$B:$B,MATCH($N5583,Кат!$I:$I,0)),INDEX(Торг!$B:$B,MATCH($N5583,Торг!$I:$I,0))),"")</f>
        <v/>
      </c>
    </row>
    <row r="5584" spans="1:15" outlineLevel="1">
      <c r="A5584" t="s">
        <v>23069</v>
      </c>
      <c r="C5584" s="191" t="s">
        <v>23070</v>
      </c>
      <c r="E5584" t="s">
        <v>23071</v>
      </c>
      <c r="F5584" t="s">
        <v>14705</v>
      </c>
      <c r="G5584" t="s">
        <v>399</v>
      </c>
      <c r="H5584">
        <v>170</v>
      </c>
      <c r="J5584" t="s">
        <v>22634</v>
      </c>
      <c r="K5584" s="132" t="str">
        <f>IFERROR(IFERROR(INDEX(Кат!$O:$O,MATCH($C5584,Кат!$I:$I,0)),INDEX(Торг!$L:$L,MATCH($C5584,Торг!$I:$I,0))),"")</f>
        <v/>
      </c>
      <c r="L5584" s="132" t="str">
        <f>IFERROR(IFERROR(INDEX(Кат!$A:$A,MATCH($C5584,Кат!$I:$I,0)),INDEX(Торг!$A:$A,MATCH($C5584,Торг!$I:$I,0))),"")</f>
        <v/>
      </c>
      <c r="M5584" s="132" t="str">
        <f>IFERROR(IFERROR(INDEX(Кат!$B:$B,MATCH($C5584,Кат!$I:$I,0)),INDEX(Торг!$B:$B,MATCH($C5584,Торг!$I:$I,0))),"")</f>
        <v/>
      </c>
      <c r="N5584" s="132" t="str">
        <f t="shared" si="87"/>
        <v>SIBTEK AF-04</v>
      </c>
      <c r="O5584" s="132" t="str">
        <f>IFERROR(IFERROR(INDEX(Кат!$B:$B,MATCH($N5584,Кат!$I:$I,0)),INDEX(Торг!$B:$B,MATCH($N5584,Торг!$I:$I,0))),"")</f>
        <v/>
      </c>
    </row>
    <row r="5585" spans="1:15">
      <c r="A5585" t="s">
        <v>18128</v>
      </c>
      <c r="C5585" s="191" t="s">
        <v>14710</v>
      </c>
      <c r="E5585" t="s">
        <v>14711</v>
      </c>
      <c r="F5585" t="s">
        <v>14705</v>
      </c>
      <c r="G5585" t="s">
        <v>399</v>
      </c>
      <c r="H5585">
        <v>310</v>
      </c>
      <c r="J5585" t="s">
        <v>22634</v>
      </c>
      <c r="K5585" s="132" t="str">
        <f>IFERROR(IFERROR(INDEX(Кат!$O:$O,MATCH($C5585,Кат!$I:$I,0)),INDEX(Торг!$L:$L,MATCH($C5585,Торг!$I:$I,0))),"")</f>
        <v/>
      </c>
      <c r="L5585" s="132" t="str">
        <f>IFERROR(IFERROR(INDEX(Кат!$A:$A,MATCH($C5585,Кат!$I:$I,0)),INDEX(Торг!$A:$A,MATCH($C5585,Торг!$I:$I,0))),"")</f>
        <v/>
      </c>
      <c r="M5585" s="132" t="str">
        <f>IFERROR(IFERROR(INDEX(Кат!$B:$B,MATCH($C5585,Кат!$I:$I,0)),INDEX(Торг!$B:$B,MATCH($C5585,Торг!$I:$I,0))),"")</f>
        <v/>
      </c>
      <c r="N5585" s="132" t="str">
        <f t="shared" si="87"/>
        <v>SIBTEK AF-0620</v>
      </c>
      <c r="O5585" s="132" t="str">
        <f>IFERROR(IFERROR(INDEX(Кат!$B:$B,MATCH($N5585,Кат!$I:$I,0)),INDEX(Торг!$B:$B,MATCH($N5585,Торг!$I:$I,0))),"")</f>
        <v/>
      </c>
    </row>
    <row r="5586" spans="1:15" outlineLevel="1">
      <c r="A5586" t="s">
        <v>23072</v>
      </c>
      <c r="C5586" s="191" t="s">
        <v>23073</v>
      </c>
      <c r="E5586" t="s">
        <v>23074</v>
      </c>
      <c r="F5586" t="s">
        <v>14705</v>
      </c>
      <c r="G5586" t="s">
        <v>399</v>
      </c>
      <c r="H5586">
        <v>250</v>
      </c>
      <c r="J5586" t="s">
        <v>22634</v>
      </c>
      <c r="K5586" s="132" t="str">
        <f>IFERROR(IFERROR(INDEX(Кат!$O:$O,MATCH($C5586,Кат!$I:$I,0)),INDEX(Торг!$L:$L,MATCH($C5586,Торг!$I:$I,0))),"")</f>
        <v/>
      </c>
      <c r="L5586" s="132" t="str">
        <f>IFERROR(IFERROR(INDEX(Кат!$A:$A,MATCH($C5586,Кат!$I:$I,0)),INDEX(Торг!$A:$A,MATCH($C5586,Торг!$I:$I,0))),"")</f>
        <v/>
      </c>
      <c r="M5586" s="132" t="str">
        <f>IFERROR(IFERROR(INDEX(Кат!$B:$B,MATCH($C5586,Кат!$I:$I,0)),INDEX(Торг!$B:$B,MATCH($C5586,Торг!$I:$I,0))),"")</f>
        <v/>
      </c>
      <c r="N5586" s="132" t="str">
        <f t="shared" si="87"/>
        <v>SIBTEK AF-109</v>
      </c>
      <c r="O5586" s="132" t="str">
        <f>IFERROR(IFERROR(INDEX(Кат!$B:$B,MATCH($N5586,Кат!$I:$I,0)),INDEX(Торг!$B:$B,MATCH($N5586,Торг!$I:$I,0))),"")</f>
        <v/>
      </c>
    </row>
    <row r="5587" spans="1:15" outlineLevel="1">
      <c r="A5587" t="s">
        <v>18129</v>
      </c>
      <c r="C5587" s="191" t="s">
        <v>14712</v>
      </c>
      <c r="E5587" t="s">
        <v>14713</v>
      </c>
      <c r="F5587" t="s">
        <v>14705</v>
      </c>
      <c r="G5587" t="s">
        <v>399</v>
      </c>
      <c r="H5587">
        <v>310</v>
      </c>
      <c r="J5587" t="s">
        <v>22634</v>
      </c>
      <c r="K5587" s="132" t="str">
        <f>IFERROR(IFERROR(INDEX(Кат!$O:$O,MATCH($C5587,Кат!$I:$I,0)),INDEX(Торг!$L:$L,MATCH($C5587,Торг!$I:$I,0))),"")</f>
        <v/>
      </c>
      <c r="L5587" s="132" t="str">
        <f>IFERROR(IFERROR(INDEX(Кат!$A:$A,MATCH($C5587,Кат!$I:$I,0)),INDEX(Торг!$A:$A,MATCH($C5587,Торг!$I:$I,0))),"")</f>
        <v/>
      </c>
      <c r="M5587" s="132" t="str">
        <f>IFERROR(IFERROR(INDEX(Кат!$B:$B,MATCH($C5587,Кат!$I:$I,0)),INDEX(Торг!$B:$B,MATCH($C5587,Торг!$I:$I,0))),"")</f>
        <v/>
      </c>
      <c r="N5587" s="132" t="str">
        <f t="shared" si="87"/>
        <v>SIBTEK AF-0614/1</v>
      </c>
      <c r="O5587" s="132" t="str">
        <f>IFERROR(IFERROR(INDEX(Кат!$B:$B,MATCH($N5587,Кат!$I:$I,0)),INDEX(Торг!$B:$B,MATCH($N5587,Торг!$I:$I,0))),"")</f>
        <v/>
      </c>
    </row>
    <row r="5588" spans="1:15" outlineLevel="1">
      <c r="A5588" t="s">
        <v>25005</v>
      </c>
      <c r="C5588" s="191" t="s">
        <v>25006</v>
      </c>
      <c r="E5588" t="s">
        <v>25007</v>
      </c>
      <c r="F5588" t="s">
        <v>14705</v>
      </c>
      <c r="G5588" t="s">
        <v>399</v>
      </c>
      <c r="H5588">
        <v>180</v>
      </c>
      <c r="J5588" t="s">
        <v>22634</v>
      </c>
      <c r="K5588" s="132" t="str">
        <f>IFERROR(IFERROR(INDEX(Кат!$O:$O,MATCH($C5588,Кат!$I:$I,0)),INDEX(Торг!$L:$L,MATCH($C5588,Торг!$I:$I,0))),"")</f>
        <v/>
      </c>
      <c r="L5588" s="132" t="str">
        <f>IFERROR(IFERROR(INDEX(Кат!$A:$A,MATCH($C5588,Кат!$I:$I,0)),INDEX(Торг!$A:$A,MATCH($C5588,Торг!$I:$I,0))),"")</f>
        <v/>
      </c>
      <c r="M5588" s="132" t="str">
        <f>IFERROR(IFERROR(INDEX(Кат!$B:$B,MATCH($C5588,Кат!$I:$I,0)),INDEX(Торг!$B:$B,MATCH($C5588,Торг!$I:$I,0))),"")</f>
        <v/>
      </c>
      <c r="N5588" s="132" t="str">
        <f t="shared" si="87"/>
        <v>SIBTEK AF-115</v>
      </c>
      <c r="O5588" s="132" t="str">
        <f>IFERROR(IFERROR(INDEX(Кат!$B:$B,MATCH($N5588,Кат!$I:$I,0)),INDEX(Торг!$B:$B,MATCH($N5588,Торг!$I:$I,0))),"")</f>
        <v/>
      </c>
    </row>
    <row r="5589" spans="1:15" outlineLevel="1">
      <c r="A5589" t="s">
        <v>18130</v>
      </c>
      <c r="C5589" s="191" t="s">
        <v>14714</v>
      </c>
      <c r="E5589" t="s">
        <v>14715</v>
      </c>
      <c r="F5589" t="s">
        <v>14705</v>
      </c>
      <c r="G5589" t="s">
        <v>399</v>
      </c>
      <c r="H5589">
        <v>190</v>
      </c>
      <c r="J5589" t="s">
        <v>22634</v>
      </c>
      <c r="K5589" s="132" t="str">
        <f>IFERROR(IFERROR(INDEX(Кат!$O:$O,MATCH($C5589,Кат!$I:$I,0)),INDEX(Торг!$L:$L,MATCH($C5589,Торг!$I:$I,0))),"")</f>
        <v/>
      </c>
      <c r="L5589" s="132" t="str">
        <f>IFERROR(IFERROR(INDEX(Кат!$A:$A,MATCH($C5589,Кат!$I:$I,0)),INDEX(Торг!$A:$A,MATCH($C5589,Торг!$I:$I,0))),"")</f>
        <v/>
      </c>
      <c r="M5589" s="132" t="str">
        <f>IFERROR(IFERROR(INDEX(Кат!$B:$B,MATCH($C5589,Кат!$I:$I,0)),INDEX(Торг!$B:$B,MATCH($C5589,Торг!$I:$I,0))),"")</f>
        <v/>
      </c>
      <c r="N5589" s="132" t="str">
        <f t="shared" si="87"/>
        <v>SIBTEK AF-98</v>
      </c>
      <c r="O5589" s="132" t="str">
        <f>IFERROR(IFERROR(INDEX(Кат!$B:$B,MATCH($N5589,Кат!$I:$I,0)),INDEX(Торг!$B:$B,MATCH($N5589,Торг!$I:$I,0))),"")</f>
        <v/>
      </c>
    </row>
    <row r="5590" spans="1:15" outlineLevel="1">
      <c r="A5590" t="s">
        <v>29704</v>
      </c>
      <c r="C5590" s="191" t="s">
        <v>30058</v>
      </c>
      <c r="E5590" t="s">
        <v>29705</v>
      </c>
      <c r="F5590" t="s">
        <v>14705</v>
      </c>
      <c r="G5590" t="s">
        <v>399</v>
      </c>
      <c r="H5590">
        <v>350</v>
      </c>
      <c r="J5590" t="s">
        <v>22634</v>
      </c>
      <c r="K5590" s="132" t="str">
        <f>IFERROR(IFERROR(INDEX(Кат!$O:$O,MATCH($C5590,Кат!$I:$I,0)),INDEX(Торг!$L:$L,MATCH($C5590,Торг!$I:$I,0))),"")</f>
        <v/>
      </c>
      <c r="L5590" s="132" t="str">
        <f>IFERROR(IFERROR(INDEX(Кат!$A:$A,MATCH($C5590,Кат!$I:$I,0)),INDEX(Торг!$A:$A,MATCH($C5590,Торг!$I:$I,0))),"")</f>
        <v/>
      </c>
      <c r="M5590" s="132" t="str">
        <f>IFERROR(IFERROR(INDEX(Кат!$B:$B,MATCH($C5590,Кат!$I:$I,0)),INDEX(Торг!$B:$B,MATCH($C5590,Торг!$I:$I,0))),"")</f>
        <v/>
      </c>
      <c r="N5590" s="132" t="str">
        <f t="shared" si="87"/>
        <v>SIBTEK AF-0360</v>
      </c>
      <c r="O5590" s="132" t="str">
        <f>IFERROR(IFERROR(INDEX(Кат!$B:$B,MATCH($N5590,Кат!$I:$I,0)),INDEX(Торг!$B:$B,MATCH($N5590,Торг!$I:$I,0))),"")</f>
        <v/>
      </c>
    </row>
    <row r="5591" spans="1:15" outlineLevel="1">
      <c r="A5591" t="s">
        <v>18131</v>
      </c>
      <c r="C5591" s="191" t="s">
        <v>14716</v>
      </c>
      <c r="E5591" t="s">
        <v>14717</v>
      </c>
      <c r="F5591" t="s">
        <v>14705</v>
      </c>
      <c r="G5591" t="s">
        <v>399</v>
      </c>
      <c r="H5591">
        <v>230</v>
      </c>
      <c r="J5591" t="s">
        <v>22634</v>
      </c>
      <c r="K5591" s="132" t="str">
        <f>IFERROR(IFERROR(INDEX(Кат!$O:$O,MATCH($C5591,Кат!$I:$I,0)),INDEX(Торг!$L:$L,MATCH($C5591,Торг!$I:$I,0))),"")</f>
        <v/>
      </c>
      <c r="L5591" s="132" t="str">
        <f>IFERROR(IFERROR(INDEX(Кат!$A:$A,MATCH($C5591,Кат!$I:$I,0)),INDEX(Торг!$A:$A,MATCH($C5591,Торг!$I:$I,0))),"")</f>
        <v/>
      </c>
      <c r="M5591" s="132" t="str">
        <f>IFERROR(IFERROR(INDEX(Кат!$B:$B,MATCH($C5591,Кат!$I:$I,0)),INDEX(Торг!$B:$B,MATCH($C5591,Торг!$I:$I,0))),"")</f>
        <v/>
      </c>
      <c r="N5591" s="132" t="str">
        <f t="shared" si="87"/>
        <v>SIBTEK AF-27040</v>
      </c>
      <c r="O5591" s="132" t="str">
        <f>IFERROR(IFERROR(INDEX(Кат!$B:$B,MATCH($N5591,Кат!$I:$I,0)),INDEX(Торг!$B:$B,MATCH($N5591,Торг!$I:$I,0))),"")</f>
        <v/>
      </c>
    </row>
    <row r="5592" spans="1:15" outlineLevel="1">
      <c r="A5592" t="s">
        <v>18132</v>
      </c>
      <c r="C5592" s="191" t="s">
        <v>14718</v>
      </c>
      <c r="E5592" t="s">
        <v>14719</v>
      </c>
      <c r="F5592" t="s">
        <v>14705</v>
      </c>
      <c r="G5592" t="s">
        <v>399</v>
      </c>
      <c r="H5592">
        <v>190</v>
      </c>
      <c r="J5592" t="s">
        <v>22634</v>
      </c>
      <c r="K5592" s="132" t="str">
        <f>IFERROR(IFERROR(INDEX(Кат!$O:$O,MATCH($C5592,Кат!$I:$I,0)),INDEX(Торг!$L:$L,MATCH($C5592,Торг!$I:$I,0))),"")</f>
        <v/>
      </c>
      <c r="L5592" s="132" t="str">
        <f>IFERROR(IFERROR(INDEX(Кат!$A:$A,MATCH($C5592,Кат!$I:$I,0)),INDEX(Торг!$A:$A,MATCH($C5592,Торг!$I:$I,0))),"")</f>
        <v/>
      </c>
      <c r="M5592" s="132" t="str">
        <f>IFERROR(IFERROR(INDEX(Кат!$B:$B,MATCH($C5592,Кат!$I:$I,0)),INDEX(Торг!$B:$B,MATCH($C5592,Торг!$I:$I,0))),"")</f>
        <v/>
      </c>
      <c r="N5592" s="132" t="str">
        <f t="shared" si="87"/>
        <v>SIBTEK AF-27030</v>
      </c>
      <c r="O5592" s="132" t="str">
        <f>IFERROR(IFERROR(INDEX(Кат!$B:$B,MATCH($N5592,Кат!$I:$I,0)),INDEX(Торг!$B:$B,MATCH($N5592,Торг!$I:$I,0))),"")</f>
        <v/>
      </c>
    </row>
    <row r="5593" spans="1:15" outlineLevel="1">
      <c r="A5593" t="s">
        <v>23079</v>
      </c>
      <c r="C5593" s="191" t="s">
        <v>23080</v>
      </c>
      <c r="E5593" t="s">
        <v>23081</v>
      </c>
      <c r="F5593" t="s">
        <v>14705</v>
      </c>
      <c r="G5593" t="s">
        <v>399</v>
      </c>
      <c r="H5593">
        <v>230</v>
      </c>
      <c r="J5593" t="s">
        <v>22634</v>
      </c>
      <c r="K5593" s="132" t="str">
        <f>IFERROR(IFERROR(INDEX(Кат!$O:$O,MATCH($C5593,Кат!$I:$I,0)),INDEX(Торг!$L:$L,MATCH($C5593,Торг!$I:$I,0))),"")</f>
        <v/>
      </c>
      <c r="L5593" s="132" t="str">
        <f>IFERROR(IFERROR(INDEX(Кат!$A:$A,MATCH($C5593,Кат!$I:$I,0)),INDEX(Торг!$A:$A,MATCH($C5593,Торг!$I:$I,0))),"")</f>
        <v/>
      </c>
      <c r="M5593" s="132" t="str">
        <f>IFERROR(IFERROR(INDEX(Кат!$B:$B,MATCH($C5593,Кат!$I:$I,0)),INDEX(Торг!$B:$B,MATCH($C5593,Торг!$I:$I,0))),"")</f>
        <v/>
      </c>
      <c r="N5593" s="132" t="str">
        <f t="shared" si="87"/>
        <v>SIBTEK AC-05C</v>
      </c>
      <c r="O5593" s="132" t="str">
        <f>IFERROR(IFERROR(INDEX(Кат!$B:$B,MATCH($N5593,Кат!$I:$I,0)),INDEX(Торг!$B:$B,MATCH($N5593,Торг!$I:$I,0))),"")</f>
        <v/>
      </c>
    </row>
    <row r="5594" spans="1:15" outlineLevel="1">
      <c r="A5594" t="s">
        <v>18133</v>
      </c>
      <c r="C5594" s="191" t="s">
        <v>14720</v>
      </c>
      <c r="E5594" t="s">
        <v>14721</v>
      </c>
      <c r="F5594" t="s">
        <v>14705</v>
      </c>
      <c r="G5594" t="s">
        <v>399</v>
      </c>
      <c r="H5594">
        <v>230</v>
      </c>
      <c r="J5594" t="s">
        <v>22634</v>
      </c>
      <c r="K5594" s="132" t="str">
        <f>IFERROR(IFERROR(INDEX(Кат!$O:$O,MATCH($C5594,Кат!$I:$I,0)),INDEX(Торг!$L:$L,MATCH($C5594,Торг!$I:$I,0))),"")</f>
        <v/>
      </c>
      <c r="L5594" s="132" t="str">
        <f>IFERROR(IFERROR(INDEX(Кат!$A:$A,MATCH($C5594,Кат!$I:$I,0)),INDEX(Торг!$A:$A,MATCH($C5594,Торг!$I:$I,0))),"")</f>
        <v/>
      </c>
      <c r="M5594" s="132" t="str">
        <f>IFERROR(IFERROR(INDEX(Кат!$B:$B,MATCH($C5594,Кат!$I:$I,0)),INDEX(Торг!$B:$B,MATCH($C5594,Торг!$I:$I,0))),"")</f>
        <v/>
      </c>
      <c r="N5594" s="132" t="str">
        <f t="shared" si="87"/>
        <v>SIBTEK AC-04C</v>
      </c>
      <c r="O5594" s="132" t="str">
        <f>IFERROR(IFERROR(INDEX(Кат!$B:$B,MATCH($N5594,Кат!$I:$I,0)),INDEX(Торг!$B:$B,MATCH($N5594,Торг!$I:$I,0))),"")</f>
        <v/>
      </c>
    </row>
    <row r="5595" spans="1:15" outlineLevel="1">
      <c r="A5595" t="s">
        <v>18134</v>
      </c>
      <c r="C5595" s="191" t="s">
        <v>14722</v>
      </c>
      <c r="E5595" t="s">
        <v>14723</v>
      </c>
      <c r="F5595" t="s">
        <v>14705</v>
      </c>
      <c r="G5595" t="s">
        <v>399</v>
      </c>
      <c r="H5595">
        <v>230</v>
      </c>
      <c r="J5595" t="s">
        <v>22634</v>
      </c>
      <c r="K5595" s="132" t="str">
        <f>IFERROR(IFERROR(INDEX(Кат!$O:$O,MATCH($C5595,Кат!$I:$I,0)),INDEX(Торг!$L:$L,MATCH($C5595,Торг!$I:$I,0))),"")</f>
        <v/>
      </c>
      <c r="L5595" s="132" t="str">
        <f>IFERROR(IFERROR(INDEX(Кат!$A:$A,MATCH($C5595,Кат!$I:$I,0)),INDEX(Торг!$A:$A,MATCH($C5595,Торг!$I:$I,0))),"")</f>
        <v/>
      </c>
      <c r="M5595" s="132" t="str">
        <f>IFERROR(IFERROR(INDEX(Кат!$B:$B,MATCH($C5595,Кат!$I:$I,0)),INDEX(Торг!$B:$B,MATCH($C5595,Торг!$I:$I,0))),"")</f>
        <v/>
      </c>
      <c r="N5595" s="132" t="str">
        <f t="shared" si="87"/>
        <v>SIBTEK AC-15C</v>
      </c>
      <c r="O5595" s="132" t="str">
        <f>IFERROR(IFERROR(INDEX(Кат!$B:$B,MATCH($N5595,Кат!$I:$I,0)),INDEX(Торг!$B:$B,MATCH($N5595,Торг!$I:$I,0))),"")</f>
        <v/>
      </c>
    </row>
    <row r="5596" spans="1:15" outlineLevel="1">
      <c r="A5596" t="s">
        <v>18135</v>
      </c>
      <c r="C5596" s="191" t="s">
        <v>14724</v>
      </c>
      <c r="E5596" t="s">
        <v>14725</v>
      </c>
      <c r="F5596" t="s">
        <v>14705</v>
      </c>
      <c r="G5596" t="s">
        <v>399</v>
      </c>
      <c r="H5596">
        <v>180</v>
      </c>
      <c r="J5596" t="s">
        <v>22634</v>
      </c>
      <c r="K5596" s="132" t="str">
        <f>IFERROR(IFERROR(INDEX(Кат!$O:$O,MATCH($C5596,Кат!$I:$I,0)),INDEX(Торг!$L:$L,MATCH($C5596,Торг!$I:$I,0))),"")</f>
        <v/>
      </c>
      <c r="L5596" s="132" t="str">
        <f>IFERROR(IFERROR(INDEX(Кат!$A:$A,MATCH($C5596,Кат!$I:$I,0)),INDEX(Торг!$A:$A,MATCH($C5596,Торг!$I:$I,0))),"")</f>
        <v/>
      </c>
      <c r="M5596" s="132" t="str">
        <f>IFERROR(IFERROR(INDEX(Кат!$B:$B,MATCH($C5596,Кат!$I:$I,0)),INDEX(Торг!$B:$B,MATCH($C5596,Торг!$I:$I,0))),"")</f>
        <v/>
      </c>
      <c r="N5596" s="132" t="str">
        <f t="shared" si="87"/>
        <v>SIBTEK AC-62C</v>
      </c>
      <c r="O5596" s="132" t="str">
        <f>IFERROR(IFERROR(INDEX(Кат!$B:$B,MATCH($N5596,Кат!$I:$I,0)),INDEX(Торг!$B:$B,MATCH($N5596,Торг!$I:$I,0))),"")</f>
        <v/>
      </c>
    </row>
    <row r="5597" spans="1:15" outlineLevel="1">
      <c r="A5597" t="s">
        <v>18136</v>
      </c>
      <c r="C5597" s="191" t="s">
        <v>14726</v>
      </c>
      <c r="E5597" t="s">
        <v>14727</v>
      </c>
      <c r="F5597" t="s">
        <v>14705</v>
      </c>
      <c r="G5597" t="s">
        <v>399</v>
      </c>
      <c r="H5597">
        <v>270</v>
      </c>
      <c r="J5597" t="s">
        <v>22634</v>
      </c>
      <c r="K5597" s="132" t="str">
        <f>IFERROR(IFERROR(INDEX(Кат!$O:$O,MATCH($C5597,Кат!$I:$I,0)),INDEX(Торг!$L:$L,MATCH($C5597,Торг!$I:$I,0))),"")</f>
        <v/>
      </c>
      <c r="L5597" s="132" t="str">
        <f>IFERROR(IFERROR(INDEX(Кат!$A:$A,MATCH($C5597,Кат!$I:$I,0)),INDEX(Торг!$A:$A,MATCH($C5597,Торг!$I:$I,0))),"")</f>
        <v/>
      </c>
      <c r="M5597" s="132" t="str">
        <f>IFERROR(IFERROR(INDEX(Кат!$B:$B,MATCH($C5597,Кат!$I:$I,0)),INDEX(Торг!$B:$B,MATCH($C5597,Торг!$I:$I,0))),"")</f>
        <v/>
      </c>
      <c r="N5597" s="132" t="str">
        <f t="shared" si="87"/>
        <v>SIBTEK AC-2505C</v>
      </c>
      <c r="O5597" s="132" t="str">
        <f>IFERROR(IFERROR(INDEX(Кат!$B:$B,MATCH($N5597,Кат!$I:$I,0)),INDEX(Торг!$B:$B,MATCH($N5597,Торг!$I:$I,0))),"")</f>
        <v/>
      </c>
    </row>
    <row r="5598" spans="1:15" outlineLevel="1">
      <c r="A5598" t="s">
        <v>23082</v>
      </c>
      <c r="C5598" s="191" t="s">
        <v>23083</v>
      </c>
      <c r="E5598" t="s">
        <v>23084</v>
      </c>
      <c r="F5598" t="s">
        <v>14705</v>
      </c>
      <c r="G5598" t="s">
        <v>399</v>
      </c>
      <c r="H5598">
        <v>210</v>
      </c>
      <c r="J5598" t="s">
        <v>22634</v>
      </c>
      <c r="K5598" s="132" t="str">
        <f>IFERROR(IFERROR(INDEX(Кат!$O:$O,MATCH($C5598,Кат!$I:$I,0)),INDEX(Торг!$L:$L,MATCH($C5598,Торг!$I:$I,0))),"")</f>
        <v/>
      </c>
      <c r="L5598" s="132" t="str">
        <f>IFERROR(IFERROR(INDEX(Кат!$A:$A,MATCH($C5598,Кат!$I:$I,0)),INDEX(Торг!$A:$A,MATCH($C5598,Торг!$I:$I,0))),"")</f>
        <v/>
      </c>
      <c r="M5598" s="132" t="str">
        <f>IFERROR(IFERROR(INDEX(Кат!$B:$B,MATCH($C5598,Кат!$I:$I,0)),INDEX(Торг!$B:$B,MATCH($C5598,Торг!$I:$I,0))),"")</f>
        <v/>
      </c>
      <c r="N5598" s="132" t="str">
        <f t="shared" si="87"/>
        <v>SIBTEK AC-43003C</v>
      </c>
      <c r="O5598" s="132" t="str">
        <f>IFERROR(IFERROR(INDEX(Кат!$B:$B,MATCH($N5598,Кат!$I:$I,0)),INDEX(Торг!$B:$B,MATCH($N5598,Торг!$I:$I,0))),"")</f>
        <v/>
      </c>
    </row>
    <row r="5599" spans="1:15" outlineLevel="1">
      <c r="A5599" t="s">
        <v>23085</v>
      </c>
      <c r="C5599" s="191" t="s">
        <v>23086</v>
      </c>
      <c r="E5599" t="s">
        <v>23087</v>
      </c>
      <c r="F5599" t="s">
        <v>14705</v>
      </c>
      <c r="G5599" t="s">
        <v>399</v>
      </c>
      <c r="H5599">
        <v>150</v>
      </c>
      <c r="J5599" t="s">
        <v>22634</v>
      </c>
      <c r="K5599" s="132" t="str">
        <f>IFERROR(IFERROR(INDEX(Кат!$O:$O,MATCH($C5599,Кат!$I:$I,0)),INDEX(Торг!$L:$L,MATCH($C5599,Торг!$I:$I,0))),"")</f>
        <v/>
      </c>
      <c r="L5599" s="132" t="str">
        <f>IFERROR(IFERROR(INDEX(Кат!$A:$A,MATCH($C5599,Кат!$I:$I,0)),INDEX(Торг!$A:$A,MATCH($C5599,Торг!$I:$I,0))),"")</f>
        <v/>
      </c>
      <c r="M5599" s="132" t="str">
        <f>IFERROR(IFERROR(INDEX(Кат!$B:$B,MATCH($C5599,Кат!$I:$I,0)),INDEX(Торг!$B:$B,MATCH($C5599,Торг!$I:$I,0))),"")</f>
        <v/>
      </c>
      <c r="N5599" s="132" t="str">
        <f t="shared" si="87"/>
        <v>SIBTEK AC-05</v>
      </c>
      <c r="O5599" s="132" t="str">
        <f>IFERROR(IFERROR(INDEX(Кат!$B:$B,MATCH($N5599,Кат!$I:$I,0)),INDEX(Торг!$B:$B,MATCH($N5599,Торг!$I:$I,0))),"")</f>
        <v/>
      </c>
    </row>
    <row r="5600" spans="1:15" outlineLevel="1">
      <c r="A5600" t="s">
        <v>23088</v>
      </c>
      <c r="C5600" s="191" t="s">
        <v>23089</v>
      </c>
      <c r="E5600" t="s">
        <v>23090</v>
      </c>
      <c r="F5600" t="s">
        <v>14705</v>
      </c>
      <c r="G5600" t="s">
        <v>399</v>
      </c>
      <c r="H5600">
        <v>140</v>
      </c>
      <c r="J5600" t="s">
        <v>22634</v>
      </c>
      <c r="K5600" s="132" t="str">
        <f>IFERROR(IFERROR(INDEX(Кат!$O:$O,MATCH($C5600,Кат!$I:$I,0)),INDEX(Торг!$L:$L,MATCH($C5600,Торг!$I:$I,0))),"")</f>
        <v/>
      </c>
      <c r="L5600" s="132" t="str">
        <f>IFERROR(IFERROR(INDEX(Кат!$A:$A,MATCH($C5600,Кат!$I:$I,0)),INDEX(Торг!$A:$A,MATCH($C5600,Торг!$I:$I,0))),"")</f>
        <v/>
      </c>
      <c r="M5600" s="132" t="str">
        <f>IFERROR(IFERROR(INDEX(Кат!$B:$B,MATCH($C5600,Кат!$I:$I,0)),INDEX(Торг!$B:$B,MATCH($C5600,Торг!$I:$I,0))),"")</f>
        <v/>
      </c>
      <c r="N5600" s="132" t="str">
        <f t="shared" si="87"/>
        <v>SIBTEK AC-04</v>
      </c>
      <c r="O5600" s="132" t="str">
        <f>IFERROR(IFERROR(INDEX(Кат!$B:$B,MATCH($N5600,Кат!$I:$I,0)),INDEX(Торг!$B:$B,MATCH($N5600,Торг!$I:$I,0))),"")</f>
        <v/>
      </c>
    </row>
    <row r="5601" spans="1:15" outlineLevel="1">
      <c r="A5601" t="s">
        <v>23075</v>
      </c>
      <c r="C5601" s="191" t="s">
        <v>23076</v>
      </c>
      <c r="E5601" t="s">
        <v>23309</v>
      </c>
      <c r="F5601" t="s">
        <v>14705</v>
      </c>
      <c r="G5601" t="s">
        <v>399</v>
      </c>
      <c r="H5601">
        <v>140</v>
      </c>
      <c r="J5601" t="s">
        <v>22634</v>
      </c>
      <c r="K5601" s="132" t="str">
        <f>IFERROR(IFERROR(INDEX(Кат!$O:$O,MATCH($C5601,Кат!$I:$I,0)),INDEX(Торг!$L:$L,MATCH($C5601,Торг!$I:$I,0))),"")</f>
        <v/>
      </c>
      <c r="L5601" s="132" t="str">
        <f>IFERROR(IFERROR(INDEX(Кат!$A:$A,MATCH($C5601,Кат!$I:$I,0)),INDEX(Торг!$A:$A,MATCH($C5601,Торг!$I:$I,0))),"")</f>
        <v/>
      </c>
      <c r="M5601" s="132" t="str">
        <f>IFERROR(IFERROR(INDEX(Кат!$B:$B,MATCH($C5601,Кат!$I:$I,0)),INDEX(Торг!$B:$B,MATCH($C5601,Торг!$I:$I,0))),"")</f>
        <v/>
      </c>
      <c r="N5601" s="132" t="str">
        <f t="shared" si="87"/>
        <v>SIBTEK AC-15</v>
      </c>
      <c r="O5601" s="132" t="str">
        <f>IFERROR(IFERROR(INDEX(Кат!$B:$B,MATCH($N5601,Кат!$I:$I,0)),INDEX(Торг!$B:$B,MATCH($N5601,Торг!$I:$I,0))),"")</f>
        <v/>
      </c>
    </row>
    <row r="5602" spans="1:15" outlineLevel="1">
      <c r="A5602" t="s">
        <v>23091</v>
      </c>
      <c r="C5602" s="191" t="s">
        <v>23092</v>
      </c>
      <c r="E5602" t="s">
        <v>23093</v>
      </c>
      <c r="F5602" t="s">
        <v>14705</v>
      </c>
      <c r="G5602" t="s">
        <v>399</v>
      </c>
      <c r="H5602">
        <v>130</v>
      </c>
      <c r="J5602" t="s">
        <v>22634</v>
      </c>
      <c r="K5602" s="132" t="str">
        <f>IFERROR(IFERROR(INDEX(Кат!$O:$O,MATCH($C5602,Кат!$I:$I,0)),INDEX(Торг!$L:$L,MATCH($C5602,Торг!$I:$I,0))),"")</f>
        <v/>
      </c>
      <c r="L5602" s="132" t="str">
        <f>IFERROR(IFERROR(INDEX(Кат!$A:$A,MATCH($C5602,Кат!$I:$I,0)),INDEX(Торг!$A:$A,MATCH($C5602,Торг!$I:$I,0))),"")</f>
        <v/>
      </c>
      <c r="M5602" s="132" t="str">
        <f>IFERROR(IFERROR(INDEX(Кат!$B:$B,MATCH($C5602,Кат!$I:$I,0)),INDEX(Торг!$B:$B,MATCH($C5602,Торг!$I:$I,0))),"")</f>
        <v/>
      </c>
      <c r="N5602" s="132" t="str">
        <f t="shared" si="87"/>
        <v>SIBTEK AC-16</v>
      </c>
      <c r="O5602" s="132" t="str">
        <f>IFERROR(IFERROR(INDEX(Кат!$B:$B,MATCH($N5602,Кат!$I:$I,0)),INDEX(Торг!$B:$B,MATCH($N5602,Торг!$I:$I,0))),"")</f>
        <v/>
      </c>
    </row>
    <row r="5603" spans="1:15" outlineLevel="1">
      <c r="A5603" t="s">
        <v>23094</v>
      </c>
      <c r="C5603" s="191" t="s">
        <v>23095</v>
      </c>
      <c r="E5603" t="s">
        <v>23096</v>
      </c>
      <c r="F5603" t="s">
        <v>14705</v>
      </c>
      <c r="G5603" t="s">
        <v>399</v>
      </c>
      <c r="H5603">
        <v>140</v>
      </c>
      <c r="J5603" t="s">
        <v>22634</v>
      </c>
      <c r="K5603" s="132" t="str">
        <f>IFERROR(IFERROR(INDEX(Кат!$O:$O,MATCH($C5603,Кат!$I:$I,0)),INDEX(Торг!$L:$L,MATCH($C5603,Торг!$I:$I,0))),"")</f>
        <v/>
      </c>
      <c r="L5603" s="132" t="str">
        <f>IFERROR(IFERROR(INDEX(Кат!$A:$A,MATCH($C5603,Кат!$I:$I,0)),INDEX(Торг!$A:$A,MATCH($C5603,Торг!$I:$I,0))),"")</f>
        <v/>
      </c>
      <c r="M5603" s="132" t="str">
        <f>IFERROR(IFERROR(INDEX(Кат!$B:$B,MATCH($C5603,Кат!$I:$I,0)),INDEX(Торг!$B:$B,MATCH($C5603,Торг!$I:$I,0))),"")</f>
        <v/>
      </c>
      <c r="N5603" s="132" t="str">
        <f t="shared" si="87"/>
        <v>SIBTEK AC-9972</v>
      </c>
      <c r="O5603" s="132" t="str">
        <f>IFERROR(IFERROR(INDEX(Кат!$B:$B,MATCH($N5603,Кат!$I:$I,0)),INDEX(Торг!$B:$B,MATCH($N5603,Торг!$I:$I,0))),"")</f>
        <v/>
      </c>
    </row>
    <row r="5604" spans="1:15" outlineLevel="1">
      <c r="A5604" t="s">
        <v>23077</v>
      </c>
      <c r="C5604" s="191" t="s">
        <v>23078</v>
      </c>
      <c r="E5604" t="s">
        <v>23310</v>
      </c>
      <c r="F5604" t="s">
        <v>14705</v>
      </c>
      <c r="G5604" t="s">
        <v>399</v>
      </c>
      <c r="H5604">
        <v>120</v>
      </c>
      <c r="J5604" t="s">
        <v>22634</v>
      </c>
      <c r="K5604" s="132" t="str">
        <f>IFERROR(IFERROR(INDEX(Кат!$O:$O,MATCH($C5604,Кат!$I:$I,0)),INDEX(Торг!$L:$L,MATCH($C5604,Торг!$I:$I,0))),"")</f>
        <v/>
      </c>
      <c r="L5604" s="132" t="str">
        <f>IFERROR(IFERROR(INDEX(Кат!$A:$A,MATCH($C5604,Кат!$I:$I,0)),INDEX(Торг!$A:$A,MATCH($C5604,Торг!$I:$I,0))),"")</f>
        <v/>
      </c>
      <c r="M5604" s="132" t="str">
        <f>IFERROR(IFERROR(INDEX(Кат!$B:$B,MATCH($C5604,Кат!$I:$I,0)),INDEX(Торг!$B:$B,MATCH($C5604,Торг!$I:$I,0))),"")</f>
        <v/>
      </c>
      <c r="N5604" s="132" t="str">
        <f t="shared" si="87"/>
        <v>SIBTEK AC-62</v>
      </c>
      <c r="O5604" s="132" t="str">
        <f>IFERROR(IFERROR(INDEX(Кат!$B:$B,MATCH($N5604,Кат!$I:$I,0)),INDEX(Торг!$B:$B,MATCH($N5604,Торг!$I:$I,0))),"")</f>
        <v/>
      </c>
    </row>
    <row r="5605" spans="1:15" outlineLevel="1">
      <c r="A5605" t="s">
        <v>18137</v>
      </c>
      <c r="C5605" s="191" t="s">
        <v>14728</v>
      </c>
      <c r="E5605" t="s">
        <v>14729</v>
      </c>
      <c r="F5605" t="s">
        <v>14705</v>
      </c>
      <c r="G5605" t="s">
        <v>399</v>
      </c>
      <c r="H5605">
        <v>180</v>
      </c>
      <c r="J5605" t="s">
        <v>22634</v>
      </c>
      <c r="K5605" s="132" t="str">
        <f>IFERROR(IFERROR(INDEX(Кат!$O:$O,MATCH($C5605,Кат!$I:$I,0)),INDEX(Торг!$L:$L,MATCH($C5605,Торг!$I:$I,0))),"")</f>
        <v/>
      </c>
      <c r="L5605" s="132" t="str">
        <f>IFERROR(IFERROR(INDEX(Кат!$A:$A,MATCH($C5605,Кат!$I:$I,0)),INDEX(Торг!$A:$A,MATCH($C5605,Торг!$I:$I,0))),"")</f>
        <v/>
      </c>
      <c r="M5605" s="132" t="str">
        <f>IFERROR(IFERROR(INDEX(Кат!$B:$B,MATCH($C5605,Кат!$I:$I,0)),INDEX(Торг!$B:$B,MATCH($C5605,Торг!$I:$I,0))),"")</f>
        <v/>
      </c>
      <c r="N5605" s="132" t="str">
        <f t="shared" si="87"/>
        <v>SIBTEK AC-2505</v>
      </c>
      <c r="O5605" s="132" t="str">
        <f>IFERROR(IFERROR(INDEX(Кат!$B:$B,MATCH($N5605,Кат!$I:$I,0)),INDEX(Торг!$B:$B,MATCH($N5605,Торг!$I:$I,0))),"")</f>
        <v/>
      </c>
    </row>
    <row r="5606" spans="1:15" outlineLevel="1">
      <c r="A5606" t="s">
        <v>23097</v>
      </c>
      <c r="C5606" s="191" t="s">
        <v>23098</v>
      </c>
      <c r="E5606" t="s">
        <v>23099</v>
      </c>
      <c r="F5606" t="s">
        <v>14705</v>
      </c>
      <c r="G5606" t="s">
        <v>399</v>
      </c>
      <c r="H5606">
        <v>140</v>
      </c>
      <c r="J5606" t="s">
        <v>22634</v>
      </c>
      <c r="K5606" s="132" t="str">
        <f>IFERROR(IFERROR(INDEX(Кат!$O:$O,MATCH($C5606,Кат!$I:$I,0)),INDEX(Торг!$L:$L,MATCH($C5606,Торг!$I:$I,0))),"")</f>
        <v/>
      </c>
      <c r="L5606" s="132" t="str">
        <f>IFERROR(IFERROR(INDEX(Кат!$A:$A,MATCH($C5606,Кат!$I:$I,0)),INDEX(Торг!$A:$A,MATCH($C5606,Торг!$I:$I,0))),"")</f>
        <v/>
      </c>
      <c r="M5606" s="132" t="str">
        <f>IFERROR(IFERROR(INDEX(Кат!$B:$B,MATCH($C5606,Кат!$I:$I,0)),INDEX(Торг!$B:$B,MATCH($C5606,Торг!$I:$I,0))),"")</f>
        <v/>
      </c>
      <c r="N5606" s="132" t="str">
        <f t="shared" si="87"/>
        <v>SIBTEK AC-43003</v>
      </c>
      <c r="O5606" s="132" t="str">
        <f>IFERROR(IFERROR(INDEX(Кат!$B:$B,MATCH($N5606,Кат!$I:$I,0)),INDEX(Торг!$B:$B,MATCH($N5606,Торг!$I:$I,0))),"")</f>
        <v/>
      </c>
    </row>
    <row r="5607" spans="1:15" outlineLevel="1">
      <c r="A5607" t="s">
        <v>24231</v>
      </c>
      <c r="C5607" s="191"/>
      <c r="E5607" t="s">
        <v>24232</v>
      </c>
      <c r="J5607" t="s">
        <v>22634</v>
      </c>
      <c r="K5607" s="132" t="str">
        <f>IFERROR(IFERROR(INDEX(Кат!$O:$O,MATCH($C5607,Кат!$I:$I,0)),INDEX(Торг!$L:$L,MATCH($C5607,Торг!$I:$I,0))),"")</f>
        <v/>
      </c>
      <c r="L5607" s="132" t="str">
        <f>IFERROR(IFERROR(INDEX(Кат!$A:$A,MATCH($C5607,Кат!$I:$I,0)),INDEX(Торг!$A:$A,MATCH($C5607,Торг!$I:$I,0))),"")</f>
        <v/>
      </c>
      <c r="M5607" s="132" t="str">
        <f>IFERROR(IFERROR(INDEX(Кат!$B:$B,MATCH($C5607,Кат!$I:$I,0)),INDEX(Торг!$B:$B,MATCH($C5607,Торг!$I:$I,0))),"")</f>
        <v/>
      </c>
      <c r="N5607" s="132" t="str">
        <f t="shared" si="87"/>
        <v xml:space="preserve"> </v>
      </c>
      <c r="O5607" s="132" t="str">
        <f>IFERROR(IFERROR(INDEX(Кат!$B:$B,MATCH($N5607,Кат!$I:$I,0)),INDEX(Торг!$B:$B,MATCH($N5607,Торг!$I:$I,0))),"")</f>
        <v/>
      </c>
    </row>
    <row r="5608" spans="1:15" outlineLevel="1">
      <c r="A5608" t="s">
        <v>18138</v>
      </c>
      <c r="C5608" s="191" t="s">
        <v>2802</v>
      </c>
      <c r="E5608" t="s">
        <v>2803</v>
      </c>
      <c r="F5608" t="s">
        <v>2804</v>
      </c>
      <c r="G5608" t="s">
        <v>399</v>
      </c>
      <c r="H5608">
        <v>320</v>
      </c>
      <c r="J5608" t="s">
        <v>22634</v>
      </c>
      <c r="K5608" s="132" t="str">
        <f>IFERROR(IFERROR(INDEX(Кат!$O:$O,MATCH($C5608,Кат!$I:$I,0)),INDEX(Торг!$L:$L,MATCH($C5608,Торг!$I:$I,0))),"")</f>
        <v/>
      </c>
      <c r="L5608" s="132" t="str">
        <f>IFERROR(IFERROR(INDEX(Кат!$A:$A,MATCH($C5608,Кат!$I:$I,0)),INDEX(Торг!$A:$A,MATCH($C5608,Торг!$I:$I,0))),"")</f>
        <v/>
      </c>
      <c r="M5608" s="132" t="str">
        <f>IFERROR(IFERROR(INDEX(Кат!$B:$B,MATCH($C5608,Кат!$I:$I,0)),INDEX(Торг!$B:$B,MATCH($C5608,Торг!$I:$I,0))),"")</f>
        <v/>
      </c>
      <c r="N5608" s="132" t="str">
        <f t="shared" si="87"/>
        <v>SKF 6302-2RSH</v>
      </c>
      <c r="O5608" s="132" t="str">
        <f>IFERROR(IFERROR(INDEX(Кат!$B:$B,MATCH($N5608,Кат!$I:$I,0)),INDEX(Торг!$B:$B,MATCH($N5608,Торг!$I:$I,0))),"")</f>
        <v/>
      </c>
    </row>
    <row r="5609" spans="1:15" outlineLevel="1">
      <c r="A5609" t="s">
        <v>18139</v>
      </c>
      <c r="C5609" s="191" t="s">
        <v>2805</v>
      </c>
      <c r="E5609" t="s">
        <v>2806</v>
      </c>
      <c r="F5609" t="s">
        <v>2804</v>
      </c>
      <c r="G5609" t="s">
        <v>399</v>
      </c>
      <c r="H5609">
        <v>280</v>
      </c>
      <c r="J5609" t="s">
        <v>22634</v>
      </c>
      <c r="K5609" s="132" t="str">
        <f>IFERROR(IFERROR(INDEX(Кат!$O:$O,MATCH($C5609,Кат!$I:$I,0)),INDEX(Торг!$L:$L,MATCH($C5609,Торг!$I:$I,0))),"")</f>
        <v/>
      </c>
      <c r="L5609" s="132" t="str">
        <f>IFERROR(IFERROR(INDEX(Кат!$A:$A,MATCH($C5609,Кат!$I:$I,0)),INDEX(Торг!$A:$A,MATCH($C5609,Торг!$I:$I,0))),"")</f>
        <v/>
      </c>
      <c r="M5609" s="132" t="str">
        <f>IFERROR(IFERROR(INDEX(Кат!$B:$B,MATCH($C5609,Кат!$I:$I,0)),INDEX(Торг!$B:$B,MATCH($C5609,Торг!$I:$I,0))),"")</f>
        <v/>
      </c>
      <c r="N5609" s="132" t="str">
        <f t="shared" si="87"/>
        <v>SKF 6201-2RSH</v>
      </c>
      <c r="O5609" s="132" t="str">
        <f>IFERROR(IFERROR(INDEX(Кат!$B:$B,MATCH($N5609,Кат!$I:$I,0)),INDEX(Торг!$B:$B,MATCH($N5609,Торг!$I:$I,0))),"")</f>
        <v/>
      </c>
    </row>
    <row r="5610" spans="1:15" outlineLevel="1">
      <c r="A5610" t="s">
        <v>18140</v>
      </c>
      <c r="C5610" s="191" t="s">
        <v>2807</v>
      </c>
      <c r="E5610" t="s">
        <v>2808</v>
      </c>
      <c r="F5610" t="s">
        <v>2804</v>
      </c>
      <c r="G5610" t="s">
        <v>399</v>
      </c>
      <c r="H5610">
        <v>560</v>
      </c>
      <c r="J5610" t="s">
        <v>22634</v>
      </c>
      <c r="K5610" s="132" t="str">
        <f>IFERROR(IFERROR(INDEX(Кат!$O:$O,MATCH($C5610,Кат!$I:$I,0)),INDEX(Торг!$L:$L,MATCH($C5610,Торг!$I:$I,0))),"")</f>
        <v/>
      </c>
      <c r="L5610" s="132" t="str">
        <f>IFERROR(IFERROR(INDEX(Кат!$A:$A,MATCH($C5610,Кат!$I:$I,0)),INDEX(Торг!$A:$A,MATCH($C5610,Торг!$I:$I,0))),"")</f>
        <v/>
      </c>
      <c r="M5610" s="132" t="str">
        <f>IFERROR(IFERROR(INDEX(Кат!$B:$B,MATCH($C5610,Кат!$I:$I,0)),INDEX(Торг!$B:$B,MATCH($C5610,Торг!$I:$I,0))),"")</f>
        <v/>
      </c>
      <c r="N5610" s="132" t="str">
        <f t="shared" si="87"/>
        <v>SKF 6303-2RSH</v>
      </c>
      <c r="O5610" s="132" t="str">
        <f>IFERROR(IFERROR(INDEX(Кат!$B:$B,MATCH($N5610,Кат!$I:$I,0)),INDEX(Торг!$B:$B,MATCH($N5610,Торг!$I:$I,0))),"")</f>
        <v/>
      </c>
    </row>
    <row r="5611" spans="1:15" outlineLevel="1">
      <c r="A5611" t="s">
        <v>18141</v>
      </c>
      <c r="C5611" s="191" t="s">
        <v>2809</v>
      </c>
      <c r="E5611" t="s">
        <v>2810</v>
      </c>
      <c r="F5611" t="s">
        <v>2804</v>
      </c>
      <c r="G5611" t="s">
        <v>399</v>
      </c>
      <c r="H5611">
        <v>390</v>
      </c>
      <c r="J5611" t="s">
        <v>22634</v>
      </c>
      <c r="K5611" s="132" t="str">
        <f>IFERROR(IFERROR(INDEX(Кат!$O:$O,MATCH($C5611,Кат!$I:$I,0)),INDEX(Торг!$L:$L,MATCH($C5611,Торг!$I:$I,0))),"")</f>
        <v/>
      </c>
      <c r="L5611" s="132" t="str">
        <f>IFERROR(IFERROR(INDEX(Кат!$A:$A,MATCH($C5611,Кат!$I:$I,0)),INDEX(Торг!$A:$A,MATCH($C5611,Торг!$I:$I,0))),"")</f>
        <v/>
      </c>
      <c r="M5611" s="132" t="str">
        <f>IFERROR(IFERROR(INDEX(Кат!$B:$B,MATCH($C5611,Кат!$I:$I,0)),INDEX(Торг!$B:$B,MATCH($C5611,Торг!$I:$I,0))),"")</f>
        <v/>
      </c>
      <c r="N5611" s="132" t="str">
        <f t="shared" si="87"/>
        <v>SKF 6202-2RSH</v>
      </c>
      <c r="O5611" s="132" t="str">
        <f>IFERROR(IFERROR(INDEX(Кат!$B:$B,MATCH($N5611,Кат!$I:$I,0)),INDEX(Торг!$B:$B,MATCH($N5611,Торг!$I:$I,0))),"")</f>
        <v/>
      </c>
    </row>
    <row r="5612" spans="1:15" outlineLevel="1">
      <c r="A5612" t="s">
        <v>18142</v>
      </c>
      <c r="C5612" s="191" t="s">
        <v>2811</v>
      </c>
      <c r="E5612" t="s">
        <v>2812</v>
      </c>
      <c r="F5612" t="s">
        <v>2804</v>
      </c>
      <c r="G5612" t="s">
        <v>399</v>
      </c>
      <c r="H5612">
        <v>3120</v>
      </c>
      <c r="J5612" t="s">
        <v>22634</v>
      </c>
      <c r="K5612" s="132" t="str">
        <f>IFERROR(IFERROR(INDEX(Кат!$O:$O,MATCH($C5612,Кат!$I:$I,0)),INDEX(Торг!$L:$L,MATCH($C5612,Торг!$I:$I,0))),"")</f>
        <v/>
      </c>
      <c r="L5612" s="132" t="str">
        <f>IFERROR(IFERROR(INDEX(Кат!$A:$A,MATCH($C5612,Кат!$I:$I,0)),INDEX(Торг!$A:$A,MATCH($C5612,Торг!$I:$I,0))),"")</f>
        <v/>
      </c>
      <c r="M5612" s="132" t="str">
        <f>IFERROR(IFERROR(INDEX(Кат!$B:$B,MATCH($C5612,Кат!$I:$I,0)),INDEX(Торг!$B:$B,MATCH($C5612,Торг!$I:$I,0))),"")</f>
        <v/>
      </c>
      <c r="N5612" s="132" t="str">
        <f t="shared" si="87"/>
        <v>SKF VKBA6799</v>
      </c>
      <c r="O5612" s="132" t="str">
        <f>IFERROR(IFERROR(INDEX(Кат!$B:$B,MATCH($N5612,Кат!$I:$I,0)),INDEX(Торг!$B:$B,MATCH($N5612,Торг!$I:$I,0))),"")</f>
        <v/>
      </c>
    </row>
    <row r="5613" spans="1:15" outlineLevel="1">
      <c r="A5613" t="s">
        <v>18143</v>
      </c>
      <c r="C5613" s="191" t="s">
        <v>2813</v>
      </c>
      <c r="E5613" t="s">
        <v>2814</v>
      </c>
      <c r="F5613" t="s">
        <v>2804</v>
      </c>
      <c r="G5613" t="s">
        <v>399</v>
      </c>
      <c r="H5613">
        <v>2900</v>
      </c>
      <c r="J5613" t="s">
        <v>22634</v>
      </c>
      <c r="K5613" s="132" t="str">
        <f>IFERROR(IFERROR(INDEX(Кат!$O:$O,MATCH($C5613,Кат!$I:$I,0)),INDEX(Торг!$L:$L,MATCH($C5613,Торг!$I:$I,0))),"")</f>
        <v/>
      </c>
      <c r="L5613" s="132" t="str">
        <f>IFERROR(IFERROR(INDEX(Кат!$A:$A,MATCH($C5613,Кат!$I:$I,0)),INDEX(Торг!$A:$A,MATCH($C5613,Торг!$I:$I,0))),"")</f>
        <v/>
      </c>
      <c r="M5613" s="132" t="str">
        <f>IFERROR(IFERROR(INDEX(Кат!$B:$B,MATCH($C5613,Кат!$I:$I,0)),INDEX(Торг!$B:$B,MATCH($C5613,Торг!$I:$I,0))),"")</f>
        <v/>
      </c>
      <c r="N5613" s="132" t="str">
        <f t="shared" si="87"/>
        <v>SKF VKBA6658</v>
      </c>
      <c r="O5613" s="132" t="str">
        <f>IFERROR(IFERROR(INDEX(Кат!$B:$B,MATCH($N5613,Кат!$I:$I,0)),INDEX(Торг!$B:$B,MATCH($N5613,Торг!$I:$I,0))),"")</f>
        <v/>
      </c>
    </row>
    <row r="5614" spans="1:15" outlineLevel="1">
      <c r="A5614" t="s">
        <v>18144</v>
      </c>
      <c r="C5614" s="191" t="s">
        <v>2815</v>
      </c>
      <c r="E5614" t="s">
        <v>2816</v>
      </c>
      <c r="F5614" t="s">
        <v>2804</v>
      </c>
      <c r="G5614" t="s">
        <v>399</v>
      </c>
      <c r="H5614">
        <v>1810</v>
      </c>
      <c r="J5614" t="s">
        <v>22634</v>
      </c>
      <c r="K5614" s="132" t="str">
        <f>IFERROR(IFERROR(INDEX(Кат!$O:$O,MATCH($C5614,Кат!$I:$I,0)),INDEX(Торг!$L:$L,MATCH($C5614,Торг!$I:$I,0))),"")</f>
        <v/>
      </c>
      <c r="L5614" s="132" t="str">
        <f>IFERROR(IFERROR(INDEX(Кат!$A:$A,MATCH($C5614,Кат!$I:$I,0)),INDEX(Торг!$A:$A,MATCH($C5614,Торг!$I:$I,0))),"")</f>
        <v/>
      </c>
      <c r="M5614" s="132" t="str">
        <f>IFERROR(IFERROR(INDEX(Кат!$B:$B,MATCH($C5614,Кат!$I:$I,0)),INDEX(Торг!$B:$B,MATCH($C5614,Торг!$I:$I,0))),"")</f>
        <v/>
      </c>
      <c r="N5614" s="132" t="str">
        <f t="shared" si="87"/>
        <v>SKF VKBC20019</v>
      </c>
      <c r="O5614" s="132" t="str">
        <f>IFERROR(IFERROR(INDEX(Кат!$B:$B,MATCH($N5614,Кат!$I:$I,0)),INDEX(Торг!$B:$B,MATCH($N5614,Торг!$I:$I,0))),"")</f>
        <v/>
      </c>
    </row>
    <row r="5615" spans="1:15" outlineLevel="1">
      <c r="A5615" t="s">
        <v>18145</v>
      </c>
      <c r="C5615" s="191" t="s">
        <v>13486</v>
      </c>
      <c r="E5615" t="s">
        <v>13487</v>
      </c>
      <c r="F5615" t="s">
        <v>2804</v>
      </c>
      <c r="G5615" t="s">
        <v>399</v>
      </c>
      <c r="H5615">
        <v>2400</v>
      </c>
      <c r="J5615" t="s">
        <v>22634</v>
      </c>
      <c r="K5615" s="132" t="str">
        <f>IFERROR(IFERROR(INDEX(Кат!$O:$O,MATCH($C5615,Кат!$I:$I,0)),INDEX(Торг!$L:$L,MATCH($C5615,Торг!$I:$I,0))),"")</f>
        <v/>
      </c>
      <c r="L5615" s="132" t="str">
        <f>IFERROR(IFERROR(INDEX(Кат!$A:$A,MATCH($C5615,Кат!$I:$I,0)),INDEX(Торг!$A:$A,MATCH($C5615,Торг!$I:$I,0))),"")</f>
        <v/>
      </c>
      <c r="M5615" s="132" t="str">
        <f>IFERROR(IFERROR(INDEX(Кат!$B:$B,MATCH($C5615,Кат!$I:$I,0)),INDEX(Торг!$B:$B,MATCH($C5615,Торг!$I:$I,0))),"")</f>
        <v/>
      </c>
      <c r="N5615" s="132" t="str">
        <f t="shared" si="87"/>
        <v>SKF VKBC20038</v>
      </c>
      <c r="O5615" s="132" t="str">
        <f>IFERROR(IFERROR(INDEX(Кат!$B:$B,MATCH($N5615,Кат!$I:$I,0)),INDEX(Торг!$B:$B,MATCH($N5615,Торг!$I:$I,0))),"")</f>
        <v/>
      </c>
    </row>
    <row r="5616" spans="1:15">
      <c r="A5616" t="s">
        <v>18146</v>
      </c>
      <c r="C5616" s="191" t="s">
        <v>13488</v>
      </c>
      <c r="E5616" t="s">
        <v>13489</v>
      </c>
      <c r="F5616" t="s">
        <v>2804</v>
      </c>
      <c r="G5616" t="s">
        <v>399</v>
      </c>
      <c r="H5616">
        <v>2550</v>
      </c>
      <c r="J5616" t="s">
        <v>22634</v>
      </c>
      <c r="K5616" s="132" t="str">
        <f>IFERROR(IFERROR(INDEX(Кат!$O:$O,MATCH($C5616,Кат!$I:$I,0)),INDEX(Торг!$L:$L,MATCH($C5616,Торг!$I:$I,0))),"")</f>
        <v/>
      </c>
      <c r="L5616" s="132" t="str">
        <f>IFERROR(IFERROR(INDEX(Кат!$A:$A,MATCH($C5616,Кат!$I:$I,0)),INDEX(Торг!$A:$A,MATCH($C5616,Торг!$I:$I,0))),"")</f>
        <v/>
      </c>
      <c r="M5616" s="132" t="str">
        <f>IFERROR(IFERROR(INDEX(Кат!$B:$B,MATCH($C5616,Кат!$I:$I,0)),INDEX(Торг!$B:$B,MATCH($C5616,Торг!$I:$I,0))),"")</f>
        <v/>
      </c>
      <c r="N5616" s="132" t="str">
        <f t="shared" si="87"/>
        <v>SKF VKBC20060</v>
      </c>
      <c r="O5616" s="132" t="str">
        <f>IFERROR(IFERROR(INDEX(Кат!$B:$B,MATCH($N5616,Кат!$I:$I,0)),INDEX(Торг!$B:$B,MATCH($N5616,Торг!$I:$I,0))),"")</f>
        <v/>
      </c>
    </row>
    <row r="5617" spans="1:15" outlineLevel="1">
      <c r="A5617" t="s">
        <v>18147</v>
      </c>
      <c r="C5617" s="191" t="s">
        <v>7251</v>
      </c>
      <c r="E5617" t="s">
        <v>7252</v>
      </c>
      <c r="F5617" t="s">
        <v>2804</v>
      </c>
      <c r="G5617" t="s">
        <v>399</v>
      </c>
      <c r="H5617">
        <v>800</v>
      </c>
      <c r="J5617" t="s">
        <v>22634</v>
      </c>
      <c r="K5617" s="132" t="str">
        <f>IFERROR(IFERROR(INDEX(Кат!$O:$O,MATCH($C5617,Кат!$I:$I,0)),INDEX(Торг!$L:$L,MATCH($C5617,Торг!$I:$I,0))),"")</f>
        <v/>
      </c>
      <c r="L5617" s="132" t="str">
        <f>IFERROR(IFERROR(INDEX(Кат!$A:$A,MATCH($C5617,Кат!$I:$I,0)),INDEX(Торг!$A:$A,MATCH($C5617,Торг!$I:$I,0))),"")</f>
        <v/>
      </c>
      <c r="M5617" s="132" t="str">
        <f>IFERROR(IFERROR(INDEX(Кат!$B:$B,MATCH($C5617,Кат!$I:$I,0)),INDEX(Торг!$B:$B,MATCH($C5617,Торг!$I:$I,0))),"")</f>
        <v/>
      </c>
      <c r="N5617" s="132" t="str">
        <f t="shared" si="87"/>
        <v>SKF BB1-0921</v>
      </c>
      <c r="O5617" s="132" t="str">
        <f>IFERROR(IFERROR(INDEX(Кат!$B:$B,MATCH($N5617,Кат!$I:$I,0)),INDEX(Торг!$B:$B,MATCH($N5617,Торг!$I:$I,0))),"")</f>
        <v/>
      </c>
    </row>
    <row r="5618" spans="1:15" outlineLevel="2">
      <c r="A5618" t="s">
        <v>18148</v>
      </c>
      <c r="C5618" s="191" t="s">
        <v>7253</v>
      </c>
      <c r="E5618" t="s">
        <v>7254</v>
      </c>
      <c r="F5618" t="s">
        <v>2804</v>
      </c>
      <c r="G5618" t="s">
        <v>399</v>
      </c>
      <c r="H5618">
        <v>1550</v>
      </c>
      <c r="J5618" t="s">
        <v>22634</v>
      </c>
      <c r="K5618" s="132" t="str">
        <f>IFERROR(IFERROR(INDEX(Кат!$O:$O,MATCH($C5618,Кат!$I:$I,0)),INDEX(Торг!$L:$L,MATCH($C5618,Торг!$I:$I,0))),"")</f>
        <v/>
      </c>
      <c r="L5618" s="132" t="str">
        <f>IFERROR(IFERROR(INDEX(Кат!$A:$A,MATCH($C5618,Кат!$I:$I,0)),INDEX(Торг!$A:$A,MATCH($C5618,Торг!$I:$I,0))),"")</f>
        <v/>
      </c>
      <c r="M5618" s="132" t="str">
        <f>IFERROR(IFERROR(INDEX(Кат!$B:$B,MATCH($C5618,Кат!$I:$I,0)),INDEX(Торг!$B:$B,MATCH($C5618,Торг!$I:$I,0))),"")</f>
        <v/>
      </c>
      <c r="N5618" s="132" t="str">
        <f t="shared" si="87"/>
        <v>SKF BB1-3913</v>
      </c>
      <c r="O5618" s="132" t="str">
        <f>IFERROR(IFERROR(INDEX(Кат!$B:$B,MATCH($N5618,Кат!$I:$I,0)),INDEX(Торг!$B:$B,MATCH($N5618,Торг!$I:$I,0))),"")</f>
        <v/>
      </c>
    </row>
    <row r="5619" spans="1:15" outlineLevel="2">
      <c r="A5619" t="s">
        <v>18149</v>
      </c>
      <c r="C5619" s="191" t="s">
        <v>7255</v>
      </c>
      <c r="E5619" t="s">
        <v>26754</v>
      </c>
      <c r="F5619" t="s">
        <v>2804</v>
      </c>
      <c r="G5619" t="s">
        <v>399</v>
      </c>
      <c r="H5619">
        <v>1150</v>
      </c>
      <c r="J5619" t="s">
        <v>22634</v>
      </c>
      <c r="K5619" s="132" t="str">
        <f>IFERROR(IFERROR(INDEX(Кат!$O:$O,MATCH($C5619,Кат!$I:$I,0)),INDEX(Торг!$L:$L,MATCH($C5619,Торг!$I:$I,0))),"")</f>
        <v/>
      </c>
      <c r="L5619" s="132" t="str">
        <f>IFERROR(IFERROR(INDEX(Кат!$A:$A,MATCH($C5619,Кат!$I:$I,0)),INDEX(Торг!$A:$A,MATCH($C5619,Торг!$I:$I,0))),"")</f>
        <v/>
      </c>
      <c r="M5619" s="132" t="str">
        <f>IFERROR(IFERROR(INDEX(Кат!$B:$B,MATCH($C5619,Кат!$I:$I,0)),INDEX(Торг!$B:$B,MATCH($C5619,Торг!$I:$I,0))),"")</f>
        <v/>
      </c>
      <c r="N5619" s="132" t="str">
        <f t="shared" si="87"/>
        <v>SKF BB1-4504</v>
      </c>
      <c r="O5619" s="132" t="str">
        <f>IFERROR(IFERROR(INDEX(Кат!$B:$B,MATCH($N5619,Кат!$I:$I,0)),INDEX(Торг!$B:$B,MATCH($N5619,Торг!$I:$I,0))),"")</f>
        <v/>
      </c>
    </row>
    <row r="5620" spans="1:15" outlineLevel="2">
      <c r="A5620" t="s">
        <v>18150</v>
      </c>
      <c r="C5620" s="191" t="s">
        <v>7256</v>
      </c>
      <c r="E5620" t="s">
        <v>7257</v>
      </c>
      <c r="F5620" t="s">
        <v>2804</v>
      </c>
      <c r="G5620" t="s">
        <v>399</v>
      </c>
      <c r="H5620">
        <v>950</v>
      </c>
      <c r="J5620" t="s">
        <v>22634</v>
      </c>
      <c r="K5620" s="132" t="str">
        <f>IFERROR(IFERROR(INDEX(Кат!$O:$O,MATCH($C5620,Кат!$I:$I,0)),INDEX(Торг!$L:$L,MATCH($C5620,Торг!$I:$I,0))),"")</f>
        <v/>
      </c>
      <c r="L5620" s="132" t="str">
        <f>IFERROR(IFERROR(INDEX(Кат!$A:$A,MATCH($C5620,Кат!$I:$I,0)),INDEX(Торг!$A:$A,MATCH($C5620,Торг!$I:$I,0))),"")</f>
        <v/>
      </c>
      <c r="M5620" s="132" t="str">
        <f>IFERROR(IFERROR(INDEX(Кат!$B:$B,MATCH($C5620,Кат!$I:$I,0)),INDEX(Торг!$B:$B,MATCH($C5620,Торг!$I:$I,0))),"")</f>
        <v/>
      </c>
      <c r="N5620" s="132" t="str">
        <f t="shared" si="87"/>
        <v>SKF VKD35032</v>
      </c>
      <c r="O5620" s="132" t="str">
        <f>IFERROR(IFERROR(INDEX(Кат!$B:$B,MATCH($N5620,Кат!$I:$I,0)),INDEX(Торг!$B:$B,MATCH($N5620,Торг!$I:$I,0))),"")</f>
        <v/>
      </c>
    </row>
    <row r="5621" spans="1:15" outlineLevel="2">
      <c r="A5621" t="s">
        <v>18151</v>
      </c>
      <c r="C5621" s="191" t="s">
        <v>7258</v>
      </c>
      <c r="E5621" t="s">
        <v>7259</v>
      </c>
      <c r="F5621" t="s">
        <v>2804</v>
      </c>
      <c r="G5621" t="s">
        <v>399</v>
      </c>
      <c r="H5621">
        <v>320</v>
      </c>
      <c r="J5621" t="s">
        <v>22634</v>
      </c>
      <c r="K5621" s="132" t="str">
        <f>IFERROR(IFERROR(INDEX(Кат!$O:$O,MATCH($C5621,Кат!$I:$I,0)),INDEX(Торг!$L:$L,MATCH($C5621,Торг!$I:$I,0))),"")</f>
        <v/>
      </c>
      <c r="L5621" s="132" t="str">
        <f>IFERROR(IFERROR(INDEX(Кат!$A:$A,MATCH($C5621,Кат!$I:$I,0)),INDEX(Торг!$A:$A,MATCH($C5621,Торг!$I:$I,0))),"")</f>
        <v/>
      </c>
      <c r="M5621" s="132" t="str">
        <f>IFERROR(IFERROR(INDEX(Кат!$B:$B,MATCH($C5621,Кат!$I:$I,0)),INDEX(Торг!$B:$B,MATCH($C5621,Торг!$I:$I,0))),"")</f>
        <v/>
      </c>
      <c r="N5621" s="132" t="str">
        <f t="shared" si="87"/>
        <v>SKF 6203-2RSH</v>
      </c>
      <c r="O5621" s="132" t="str">
        <f>IFERROR(IFERROR(INDEX(Кат!$B:$B,MATCH($N5621,Кат!$I:$I,0)),INDEX(Торг!$B:$B,MATCH($N5621,Торг!$I:$I,0))),"")</f>
        <v/>
      </c>
    </row>
    <row r="5622" spans="1:15" outlineLevel="2">
      <c r="A5622" t="s">
        <v>18152</v>
      </c>
      <c r="C5622" s="191" t="s">
        <v>2817</v>
      </c>
      <c r="E5622" t="s">
        <v>2818</v>
      </c>
      <c r="F5622" t="s">
        <v>2804</v>
      </c>
      <c r="G5622" t="s">
        <v>399</v>
      </c>
      <c r="H5622">
        <v>2200</v>
      </c>
      <c r="J5622" t="s">
        <v>22634</v>
      </c>
      <c r="K5622" s="132" t="str">
        <f>IFERROR(IFERROR(INDEX(Кат!$O:$O,MATCH($C5622,Кат!$I:$I,0)),INDEX(Торг!$L:$L,MATCH($C5622,Торг!$I:$I,0))),"")</f>
        <v/>
      </c>
      <c r="L5622" s="132" t="str">
        <f>IFERROR(IFERROR(INDEX(Кат!$A:$A,MATCH($C5622,Кат!$I:$I,0)),INDEX(Торг!$A:$A,MATCH($C5622,Торг!$I:$I,0))),"")</f>
        <v/>
      </c>
      <c r="M5622" s="132" t="str">
        <f>IFERROR(IFERROR(INDEX(Кат!$B:$B,MATCH($C5622,Кат!$I:$I,0)),INDEX(Торг!$B:$B,MATCH($C5622,Торг!$I:$I,0))),"")</f>
        <v/>
      </c>
      <c r="N5622" s="132" t="str">
        <f t="shared" si="87"/>
        <v>SKF BAH-0031D/VK210</v>
      </c>
      <c r="O5622" s="132" t="str">
        <f>IFERROR(IFERROR(INDEX(Кат!$B:$B,MATCH($N5622,Кат!$I:$I,0)),INDEX(Торг!$B:$B,MATCH($N5622,Торг!$I:$I,0))),"")</f>
        <v/>
      </c>
    </row>
    <row r="5623" spans="1:15" outlineLevel="2">
      <c r="A5623" t="s">
        <v>18153</v>
      </c>
      <c r="C5623" s="191" t="s">
        <v>2819</v>
      </c>
      <c r="E5623" t="s">
        <v>2820</v>
      </c>
      <c r="F5623" t="s">
        <v>2804</v>
      </c>
      <c r="G5623" t="s">
        <v>399</v>
      </c>
      <c r="H5623">
        <v>1800</v>
      </c>
      <c r="J5623" t="s">
        <v>22634</v>
      </c>
      <c r="K5623" s="132" t="str">
        <f>IFERROR(IFERROR(INDEX(Кат!$O:$O,MATCH($C5623,Кат!$I:$I,0)),INDEX(Торг!$L:$L,MATCH($C5623,Торг!$I:$I,0))),"")</f>
        <v/>
      </c>
      <c r="L5623" s="132" t="str">
        <f>IFERROR(IFERROR(INDEX(Кат!$A:$A,MATCH($C5623,Кат!$I:$I,0)),INDEX(Торг!$A:$A,MATCH($C5623,Торг!$I:$I,0))),"")</f>
        <v/>
      </c>
      <c r="M5623" s="132" t="str">
        <f>IFERROR(IFERROR(INDEX(Кат!$B:$B,MATCH($C5623,Кат!$I:$I,0)),INDEX(Торг!$B:$B,MATCH($C5623,Торг!$I:$I,0))),"")</f>
        <v/>
      </c>
      <c r="N5623" s="132" t="str">
        <f t="shared" si="87"/>
        <v>SKF VKBC20012</v>
      </c>
      <c r="O5623" s="132" t="str">
        <f>IFERROR(IFERROR(INDEX(Кат!$B:$B,MATCH($N5623,Кат!$I:$I,0)),INDEX(Торг!$B:$B,MATCH($N5623,Торг!$I:$I,0))),"")</f>
        <v/>
      </c>
    </row>
    <row r="5624" spans="1:15" outlineLevel="2">
      <c r="A5624" t="s">
        <v>18154</v>
      </c>
      <c r="C5624" s="191" t="s">
        <v>7260</v>
      </c>
      <c r="E5624" t="s">
        <v>7261</v>
      </c>
      <c r="F5624" t="s">
        <v>2804</v>
      </c>
      <c r="G5624" t="s">
        <v>399</v>
      </c>
      <c r="H5624">
        <v>750</v>
      </c>
      <c r="J5624" t="s">
        <v>22634</v>
      </c>
      <c r="K5624" s="132" t="str">
        <f>IFERROR(IFERROR(INDEX(Кат!$O:$O,MATCH($C5624,Кат!$I:$I,0)),INDEX(Торг!$L:$L,MATCH($C5624,Торг!$I:$I,0))),"")</f>
        <v/>
      </c>
      <c r="L5624" s="132" t="str">
        <f>IFERROR(IFERROR(INDEX(Кат!$A:$A,MATCH($C5624,Кат!$I:$I,0)),INDEX(Торг!$A:$A,MATCH($C5624,Торг!$I:$I,0))),"")</f>
        <v/>
      </c>
      <c r="M5624" s="132" t="str">
        <f>IFERROR(IFERROR(INDEX(Кат!$B:$B,MATCH($C5624,Кат!$I:$I,0)),INDEX(Торг!$B:$B,MATCH($C5624,Торг!$I:$I,0))),"")</f>
        <v/>
      </c>
      <c r="N5624" s="132" t="str">
        <f t="shared" si="87"/>
        <v>SKF 32008X/Q</v>
      </c>
      <c r="O5624" s="132" t="str">
        <f>IFERROR(IFERROR(INDEX(Кат!$B:$B,MATCH($N5624,Кат!$I:$I,0)),INDEX(Торг!$B:$B,MATCH($N5624,Торг!$I:$I,0))),"")</f>
        <v/>
      </c>
    </row>
    <row r="5625" spans="1:15" outlineLevel="2">
      <c r="A5625" t="s">
        <v>18155</v>
      </c>
      <c r="C5625" s="191" t="s">
        <v>29290</v>
      </c>
      <c r="E5625" t="s">
        <v>7262</v>
      </c>
      <c r="F5625" t="s">
        <v>2804</v>
      </c>
      <c r="G5625" t="s">
        <v>399</v>
      </c>
      <c r="H5625">
        <v>1900</v>
      </c>
      <c r="J5625" t="s">
        <v>22634</v>
      </c>
      <c r="K5625" s="132" t="str">
        <f>IFERROR(IFERROR(INDEX(Кат!$O:$O,MATCH($C5625,Кат!$I:$I,0)),INDEX(Торг!$L:$L,MATCH($C5625,Торг!$I:$I,0))),"")</f>
        <v/>
      </c>
      <c r="L5625" s="132" t="str">
        <f>IFERROR(IFERROR(INDEX(Кат!$A:$A,MATCH($C5625,Кат!$I:$I,0)),INDEX(Торг!$A:$A,MATCH($C5625,Торг!$I:$I,0))),"")</f>
        <v/>
      </c>
      <c r="M5625" s="132" t="str">
        <f>IFERROR(IFERROR(INDEX(Кат!$B:$B,MATCH($C5625,Кат!$I:$I,0)),INDEX(Торг!$B:$B,MATCH($C5625,Торг!$I:$I,0))),"")</f>
        <v/>
      </c>
      <c r="N5625" s="132" t="str">
        <f t="shared" si="87"/>
        <v>SKF VKBC4221</v>
      </c>
      <c r="O5625" s="132" t="str">
        <f>IFERROR(IFERROR(INDEX(Кат!$B:$B,MATCH($N5625,Кат!$I:$I,0)),INDEX(Торг!$B:$B,MATCH($N5625,Торг!$I:$I,0))),"")</f>
        <v/>
      </c>
    </row>
    <row r="5626" spans="1:15" outlineLevel="2">
      <c r="A5626" t="s">
        <v>18156</v>
      </c>
      <c r="C5626" s="191" t="s">
        <v>13490</v>
      </c>
      <c r="E5626" t="s">
        <v>13491</v>
      </c>
      <c r="F5626" t="s">
        <v>2804</v>
      </c>
      <c r="G5626" t="s">
        <v>399</v>
      </c>
      <c r="H5626">
        <v>4500</v>
      </c>
      <c r="J5626" t="s">
        <v>22634</v>
      </c>
      <c r="K5626" s="132" t="str">
        <f>IFERROR(IFERROR(INDEX(Кат!$O:$O,MATCH($C5626,Кат!$I:$I,0)),INDEX(Торг!$L:$L,MATCH($C5626,Торг!$I:$I,0))),"")</f>
        <v/>
      </c>
      <c r="L5626" s="132" t="str">
        <f>IFERROR(IFERROR(INDEX(Кат!$A:$A,MATCH($C5626,Кат!$I:$I,0)),INDEX(Торг!$A:$A,MATCH($C5626,Торг!$I:$I,0))),"")</f>
        <v/>
      </c>
      <c r="M5626" s="132" t="str">
        <f>IFERROR(IFERROR(INDEX(Кат!$B:$B,MATCH($C5626,Кат!$I:$I,0)),INDEX(Торг!$B:$B,MATCH($C5626,Торг!$I:$I,0))),"")</f>
        <v/>
      </c>
      <c r="N5626" s="132" t="str">
        <f t="shared" si="87"/>
        <v>SKF VKBC20175</v>
      </c>
      <c r="O5626" s="132" t="str">
        <f>IFERROR(IFERROR(INDEX(Кат!$B:$B,MATCH($N5626,Кат!$I:$I,0)),INDEX(Торг!$B:$B,MATCH($N5626,Торг!$I:$I,0))),"")</f>
        <v/>
      </c>
    </row>
    <row r="5627" spans="1:15" outlineLevel="2">
      <c r="A5627" t="s">
        <v>18157</v>
      </c>
      <c r="C5627" s="191" t="s">
        <v>13492</v>
      </c>
      <c r="E5627" t="s">
        <v>13493</v>
      </c>
      <c r="F5627" t="s">
        <v>2804</v>
      </c>
      <c r="G5627" t="s">
        <v>399</v>
      </c>
      <c r="H5627">
        <v>3850</v>
      </c>
      <c r="J5627" t="s">
        <v>22634</v>
      </c>
      <c r="K5627" s="132" t="str">
        <f>IFERROR(IFERROR(INDEX(Кат!$O:$O,MATCH($C5627,Кат!$I:$I,0)),INDEX(Торг!$L:$L,MATCH($C5627,Торг!$I:$I,0))),"")</f>
        <v/>
      </c>
      <c r="L5627" s="132" t="str">
        <f>IFERROR(IFERROR(INDEX(Кат!$A:$A,MATCH($C5627,Кат!$I:$I,0)),INDEX(Торг!$A:$A,MATCH($C5627,Торг!$I:$I,0))),"")</f>
        <v/>
      </c>
      <c r="M5627" s="132" t="str">
        <f>IFERROR(IFERROR(INDEX(Кат!$B:$B,MATCH($C5627,Кат!$I:$I,0)),INDEX(Торг!$B:$B,MATCH($C5627,Торг!$I:$I,0))),"")</f>
        <v/>
      </c>
      <c r="N5627" s="132" t="str">
        <f t="shared" si="87"/>
        <v>SKF VKBA3637</v>
      </c>
      <c r="O5627" s="132" t="str">
        <f>IFERROR(IFERROR(INDEX(Кат!$B:$B,MATCH($N5627,Кат!$I:$I,0)),INDEX(Торг!$B:$B,MATCH($N5627,Торг!$I:$I,0))),"")</f>
        <v/>
      </c>
    </row>
    <row r="5628" spans="1:15" outlineLevel="2">
      <c r="A5628" t="s">
        <v>18158</v>
      </c>
      <c r="C5628" s="191" t="s">
        <v>2821</v>
      </c>
      <c r="E5628" t="s">
        <v>2822</v>
      </c>
      <c r="F5628" t="s">
        <v>2804</v>
      </c>
      <c r="G5628" t="s">
        <v>399</v>
      </c>
      <c r="H5628">
        <v>2400</v>
      </c>
      <c r="J5628" t="s">
        <v>22634</v>
      </c>
      <c r="K5628" s="132" t="str">
        <f>IFERROR(IFERROR(INDEX(Кат!$O:$O,MATCH($C5628,Кат!$I:$I,0)),INDEX(Торг!$L:$L,MATCH($C5628,Торг!$I:$I,0))),"")</f>
        <v/>
      </c>
      <c r="L5628" s="132" t="str">
        <f>IFERROR(IFERROR(INDEX(Кат!$A:$A,MATCH($C5628,Кат!$I:$I,0)),INDEX(Торг!$A:$A,MATCH($C5628,Торг!$I:$I,0))),"")</f>
        <v/>
      </c>
      <c r="M5628" s="132" t="str">
        <f>IFERROR(IFERROR(INDEX(Кат!$B:$B,MATCH($C5628,Кат!$I:$I,0)),INDEX(Торг!$B:$B,MATCH($C5628,Торг!$I:$I,0))),"")</f>
        <v/>
      </c>
      <c r="N5628" s="132" t="str">
        <f t="shared" si="87"/>
        <v>SKF VKBC20040</v>
      </c>
      <c r="O5628" s="132" t="str">
        <f>IFERROR(IFERROR(INDEX(Кат!$B:$B,MATCH($N5628,Кат!$I:$I,0)),INDEX(Торг!$B:$B,MATCH($N5628,Торг!$I:$I,0))),"")</f>
        <v/>
      </c>
    </row>
    <row r="5629" spans="1:15" outlineLevel="2">
      <c r="A5629" t="s">
        <v>18159</v>
      </c>
      <c r="C5629" s="191" t="s">
        <v>7263</v>
      </c>
      <c r="E5629" t="s">
        <v>7264</v>
      </c>
      <c r="F5629" t="s">
        <v>2804</v>
      </c>
      <c r="G5629" t="s">
        <v>399</v>
      </c>
      <c r="H5629">
        <v>450</v>
      </c>
      <c r="J5629" t="s">
        <v>22634</v>
      </c>
      <c r="K5629" s="132" t="str">
        <f>IFERROR(IFERROR(INDEX(Кат!$O:$O,MATCH($C5629,Кат!$I:$I,0)),INDEX(Торг!$L:$L,MATCH($C5629,Торг!$I:$I,0))),"")</f>
        <v/>
      </c>
      <c r="L5629" s="132" t="str">
        <f>IFERROR(IFERROR(INDEX(Кат!$A:$A,MATCH($C5629,Кат!$I:$I,0)),INDEX(Торг!$A:$A,MATCH($C5629,Торг!$I:$I,0))),"")</f>
        <v/>
      </c>
      <c r="M5629" s="132" t="str">
        <f>IFERROR(IFERROR(INDEX(Кат!$B:$B,MATCH($C5629,Кат!$I:$I,0)),INDEX(Торг!$B:$B,MATCH($C5629,Торг!$I:$I,0))),"")</f>
        <v/>
      </c>
      <c r="N5629" s="132" t="str">
        <f t="shared" si="87"/>
        <v>SKF 6004-2RSH</v>
      </c>
      <c r="O5629" s="132" t="str">
        <f>IFERROR(IFERROR(INDEX(Кат!$B:$B,MATCH($N5629,Кат!$I:$I,0)),INDEX(Торг!$B:$B,MATCH($N5629,Торг!$I:$I,0))),"")</f>
        <v/>
      </c>
    </row>
    <row r="5630" spans="1:15" outlineLevel="2">
      <c r="A5630" t="s">
        <v>18160</v>
      </c>
      <c r="C5630" s="191" t="s">
        <v>13494</v>
      </c>
      <c r="E5630" t="s">
        <v>13495</v>
      </c>
      <c r="F5630" t="s">
        <v>2804</v>
      </c>
      <c r="G5630" t="s">
        <v>399</v>
      </c>
      <c r="H5630">
        <v>1150</v>
      </c>
      <c r="J5630" t="s">
        <v>22634</v>
      </c>
      <c r="K5630" s="132" t="str">
        <f>IFERROR(IFERROR(INDEX(Кат!$O:$O,MATCH($C5630,Кат!$I:$I,0)),INDEX(Торг!$L:$L,MATCH($C5630,Торг!$I:$I,0))),"")</f>
        <v/>
      </c>
      <c r="L5630" s="132" t="str">
        <f>IFERROR(IFERROR(INDEX(Кат!$A:$A,MATCH($C5630,Кат!$I:$I,0)),INDEX(Торг!$A:$A,MATCH($C5630,Торг!$I:$I,0))),"")</f>
        <v/>
      </c>
      <c r="M5630" s="132" t="str">
        <f>IFERROR(IFERROR(INDEX(Кат!$B:$B,MATCH($C5630,Кат!$I:$I,0)),INDEX(Торг!$B:$B,MATCH($C5630,Торг!$I:$I,0))),"")</f>
        <v/>
      </c>
      <c r="N5630" s="132" t="str">
        <f t="shared" si="87"/>
        <v>SKF VKM32243</v>
      </c>
      <c r="O5630" s="132" t="str">
        <f>IFERROR(IFERROR(INDEX(Кат!$B:$B,MATCH($N5630,Кат!$I:$I,0)),INDEX(Торг!$B:$B,MATCH($N5630,Торг!$I:$I,0))),"")</f>
        <v/>
      </c>
    </row>
    <row r="5631" spans="1:15" outlineLevel="2">
      <c r="A5631" t="s">
        <v>18161</v>
      </c>
      <c r="C5631" s="191" t="s">
        <v>7265</v>
      </c>
      <c r="E5631" t="s">
        <v>7266</v>
      </c>
      <c r="F5631" t="s">
        <v>2804</v>
      </c>
      <c r="G5631" t="s">
        <v>399</v>
      </c>
      <c r="H5631">
        <v>7050</v>
      </c>
      <c r="J5631" t="s">
        <v>22634</v>
      </c>
      <c r="K5631" s="132" t="str">
        <f>IFERROR(IFERROR(INDEX(Кат!$O:$O,MATCH($C5631,Кат!$I:$I,0)),INDEX(Торг!$L:$L,MATCH($C5631,Торг!$I:$I,0))),"")</f>
        <v/>
      </c>
      <c r="L5631" s="132" t="str">
        <f>IFERROR(IFERROR(INDEX(Кат!$A:$A,MATCH($C5631,Кат!$I:$I,0)),INDEX(Торг!$A:$A,MATCH($C5631,Торг!$I:$I,0))),"")</f>
        <v/>
      </c>
      <c r="M5631" s="132" t="str">
        <f>IFERROR(IFERROR(INDEX(Кат!$B:$B,MATCH($C5631,Кат!$I:$I,0)),INDEX(Торг!$B:$B,MATCH($C5631,Торг!$I:$I,0))),"")</f>
        <v/>
      </c>
      <c r="N5631" s="132" t="str">
        <f t="shared" si="87"/>
        <v>SKF VKBA6996</v>
      </c>
      <c r="O5631" s="132" t="str">
        <f>IFERROR(IFERROR(INDEX(Кат!$B:$B,MATCH($N5631,Кат!$I:$I,0)),INDEX(Торг!$B:$B,MATCH($N5631,Торг!$I:$I,0))),"")</f>
        <v/>
      </c>
    </row>
    <row r="5632" spans="1:15" outlineLevel="2">
      <c r="A5632" t="s">
        <v>24233</v>
      </c>
      <c r="C5632" s="191"/>
      <c r="E5632" t="s">
        <v>24234</v>
      </c>
      <c r="J5632" t="s">
        <v>22634</v>
      </c>
      <c r="K5632" s="132" t="str">
        <f>IFERROR(IFERROR(INDEX(Кат!$O:$O,MATCH($C5632,Кат!$I:$I,0)),INDEX(Торг!$L:$L,MATCH($C5632,Торг!$I:$I,0))),"")</f>
        <v/>
      </c>
      <c r="L5632" s="132" t="str">
        <f>IFERROR(IFERROR(INDEX(Кат!$A:$A,MATCH($C5632,Кат!$I:$I,0)),INDEX(Торг!$A:$A,MATCH($C5632,Торг!$I:$I,0))),"")</f>
        <v/>
      </c>
      <c r="M5632" s="132" t="str">
        <f>IFERROR(IFERROR(INDEX(Кат!$B:$B,MATCH($C5632,Кат!$I:$I,0)),INDEX(Торг!$B:$B,MATCH($C5632,Торг!$I:$I,0))),"")</f>
        <v/>
      </c>
      <c r="N5632" s="132" t="str">
        <f t="shared" si="87"/>
        <v xml:space="preserve"> </v>
      </c>
      <c r="O5632" s="132" t="str">
        <f>IFERROR(IFERROR(INDEX(Кат!$B:$B,MATCH($N5632,Кат!$I:$I,0)),INDEX(Торг!$B:$B,MATCH($N5632,Торг!$I:$I,0))),"")</f>
        <v/>
      </c>
    </row>
    <row r="5633" spans="1:15" outlineLevel="2">
      <c r="A5633" t="s">
        <v>24235</v>
      </c>
      <c r="C5633" s="191"/>
      <c r="E5633" t="s">
        <v>2823</v>
      </c>
      <c r="J5633" t="s">
        <v>22634</v>
      </c>
      <c r="K5633" s="132" t="str">
        <f>IFERROR(IFERROR(INDEX(Кат!$O:$O,MATCH($C5633,Кат!$I:$I,0)),INDEX(Торг!$L:$L,MATCH($C5633,Торг!$I:$I,0))),"")</f>
        <v/>
      </c>
      <c r="L5633" s="132" t="str">
        <f>IFERROR(IFERROR(INDEX(Кат!$A:$A,MATCH($C5633,Кат!$I:$I,0)),INDEX(Торг!$A:$A,MATCH($C5633,Торг!$I:$I,0))),"")</f>
        <v/>
      </c>
      <c r="M5633" s="132" t="str">
        <f>IFERROR(IFERROR(INDEX(Кат!$B:$B,MATCH($C5633,Кат!$I:$I,0)),INDEX(Торг!$B:$B,MATCH($C5633,Торг!$I:$I,0))),"")</f>
        <v/>
      </c>
      <c r="N5633" s="132" t="str">
        <f t="shared" si="87"/>
        <v xml:space="preserve"> </v>
      </c>
      <c r="O5633" s="132" t="str">
        <f>IFERROR(IFERROR(INDEX(Кат!$B:$B,MATCH($N5633,Кат!$I:$I,0)),INDEX(Торг!$B:$B,MATCH($N5633,Торг!$I:$I,0))),"")</f>
        <v/>
      </c>
    </row>
    <row r="5634" spans="1:15" outlineLevel="1">
      <c r="A5634" t="s">
        <v>25891</v>
      </c>
      <c r="C5634" s="191"/>
      <c r="E5634" t="s">
        <v>23536</v>
      </c>
      <c r="J5634" t="s">
        <v>22634</v>
      </c>
      <c r="K5634" s="132" t="str">
        <f>IFERROR(IFERROR(INDEX(Кат!$O:$O,MATCH($C5634,Кат!$I:$I,0)),INDEX(Торг!$L:$L,MATCH($C5634,Торг!$I:$I,0))),"")</f>
        <v/>
      </c>
      <c r="L5634" s="132" t="str">
        <f>IFERROR(IFERROR(INDEX(Кат!$A:$A,MATCH($C5634,Кат!$I:$I,0)),INDEX(Торг!$A:$A,MATCH($C5634,Торг!$I:$I,0))),"")</f>
        <v/>
      </c>
      <c r="M5634" s="132" t="str">
        <f>IFERROR(IFERROR(INDEX(Кат!$B:$B,MATCH($C5634,Кат!$I:$I,0)),INDEX(Торг!$B:$B,MATCH($C5634,Торг!$I:$I,0))),"")</f>
        <v/>
      </c>
      <c r="N5634" s="132" t="str">
        <f t="shared" si="87"/>
        <v xml:space="preserve"> </v>
      </c>
      <c r="O5634" s="132" t="str">
        <f>IFERROR(IFERROR(INDEX(Кат!$B:$B,MATCH($N5634,Кат!$I:$I,0)),INDEX(Торг!$B:$B,MATCH($N5634,Торг!$I:$I,0))),"")</f>
        <v/>
      </c>
    </row>
    <row r="5635" spans="1:15" outlineLevel="2">
      <c r="A5635" t="s">
        <v>25892</v>
      </c>
      <c r="C5635" s="191" t="s">
        <v>25893</v>
      </c>
      <c r="E5635" t="s">
        <v>25894</v>
      </c>
      <c r="F5635" t="s">
        <v>2823</v>
      </c>
      <c r="G5635" t="s">
        <v>399</v>
      </c>
      <c r="H5635">
        <v>1050</v>
      </c>
      <c r="J5635" t="s">
        <v>22634</v>
      </c>
      <c r="K5635" s="132" t="str">
        <f>IFERROR(IFERROR(INDEX(Кат!$O:$O,MATCH($C5635,Кат!$I:$I,0)),INDEX(Торг!$L:$L,MATCH($C5635,Торг!$I:$I,0))),"")</f>
        <v/>
      </c>
      <c r="L5635" s="132" t="str">
        <f>IFERROR(IFERROR(INDEX(Кат!$A:$A,MATCH($C5635,Кат!$I:$I,0)),INDEX(Торг!$A:$A,MATCH($C5635,Торг!$I:$I,0))),"")</f>
        <v/>
      </c>
      <c r="M5635" s="132" t="str">
        <f>IFERROR(IFERROR(INDEX(Кат!$B:$B,MATCH($C5635,Кат!$I:$I,0)),INDEX(Торг!$B:$B,MATCH($C5635,Торг!$I:$I,0))),"")</f>
        <v/>
      </c>
      <c r="N5635" s="132" t="str">
        <f t="shared" si="87"/>
        <v>SLON 2112-3705010-SL</v>
      </c>
      <c r="O5635" s="132" t="str">
        <f>IFERROR(IFERROR(INDEX(Кат!$B:$B,MATCH($N5635,Кат!$I:$I,0)),INDEX(Торг!$B:$B,MATCH($N5635,Торг!$I:$I,0))),"")</f>
        <v/>
      </c>
    </row>
    <row r="5636" spans="1:15" outlineLevel="2">
      <c r="A5636" t="s">
        <v>24240</v>
      </c>
      <c r="C5636" s="191" t="s">
        <v>24241</v>
      </c>
      <c r="E5636" t="s">
        <v>24242</v>
      </c>
      <c r="F5636" t="s">
        <v>2823</v>
      </c>
      <c r="G5636" t="s">
        <v>375</v>
      </c>
      <c r="H5636">
        <v>890</v>
      </c>
      <c r="J5636" t="s">
        <v>22634</v>
      </c>
      <c r="K5636" s="132" t="str">
        <f>IFERROR(IFERROR(INDEX(Кат!$O:$O,MATCH($C5636,Кат!$I:$I,0)),INDEX(Торг!$L:$L,MATCH($C5636,Торг!$I:$I,0))),"")</f>
        <v/>
      </c>
      <c r="L5636" s="132" t="str">
        <f>IFERROR(IFERROR(INDEX(Кат!$A:$A,MATCH($C5636,Кат!$I:$I,0)),INDEX(Торг!$A:$A,MATCH($C5636,Торг!$I:$I,0))),"")</f>
        <v/>
      </c>
      <c r="M5636" s="132" t="str">
        <f>IFERROR(IFERROR(INDEX(Кат!$B:$B,MATCH($C5636,Кат!$I:$I,0)),INDEX(Торг!$B:$B,MATCH($C5636,Торг!$I:$I,0))),"")</f>
        <v/>
      </c>
      <c r="N5636" s="132" t="str">
        <f t="shared" si="87"/>
        <v>SLON 8450108506SL</v>
      </c>
      <c r="O5636" s="132" t="str">
        <f>IFERROR(IFERROR(INDEX(Кат!$B:$B,MATCH($N5636,Кат!$I:$I,0)),INDEX(Торг!$B:$B,MATCH($N5636,Торг!$I:$I,0))),"")</f>
        <v/>
      </c>
    </row>
    <row r="5637" spans="1:15" outlineLevel="2">
      <c r="A5637" t="s">
        <v>24236</v>
      </c>
      <c r="C5637" s="191"/>
      <c r="E5637" t="s">
        <v>24237</v>
      </c>
      <c r="J5637" t="s">
        <v>22634</v>
      </c>
      <c r="K5637" s="132" t="str">
        <f>IFERROR(IFERROR(INDEX(Кат!$O:$O,MATCH($C5637,Кат!$I:$I,0)),INDEX(Торг!$L:$L,MATCH($C5637,Торг!$I:$I,0))),"")</f>
        <v/>
      </c>
      <c r="L5637" s="132" t="str">
        <f>IFERROR(IFERROR(INDEX(Кат!$A:$A,MATCH($C5637,Кат!$I:$I,0)),INDEX(Торг!$A:$A,MATCH($C5637,Торг!$I:$I,0))),"")</f>
        <v/>
      </c>
      <c r="M5637" s="132" t="str">
        <f>IFERROR(IFERROR(INDEX(Кат!$B:$B,MATCH($C5637,Кат!$I:$I,0)),INDEX(Торг!$B:$B,MATCH($C5637,Торг!$I:$I,0))),"")</f>
        <v/>
      </c>
      <c r="N5637" s="132" t="str">
        <f t="shared" si="87"/>
        <v xml:space="preserve"> </v>
      </c>
      <c r="O5637" s="132" t="str">
        <f>IFERROR(IFERROR(INDEX(Кат!$B:$B,MATCH($N5637,Кат!$I:$I,0)),INDEX(Торг!$B:$B,MATCH($N5637,Торг!$I:$I,0))),"")</f>
        <v/>
      </c>
    </row>
    <row r="5638" spans="1:15" outlineLevel="2">
      <c r="A5638" t="s">
        <v>18162</v>
      </c>
      <c r="C5638" s="191" t="s">
        <v>2824</v>
      </c>
      <c r="E5638" t="s">
        <v>27373</v>
      </c>
      <c r="F5638" t="s">
        <v>2823</v>
      </c>
      <c r="G5638" t="s">
        <v>375</v>
      </c>
      <c r="H5638">
        <v>920</v>
      </c>
      <c r="J5638" t="s">
        <v>22634</v>
      </c>
      <c r="K5638" s="132" t="str">
        <f>IFERROR(IFERROR(INDEX(Кат!$O:$O,MATCH($C5638,Кат!$I:$I,0)),INDEX(Торг!$L:$L,MATCH($C5638,Торг!$I:$I,0))),"")</f>
        <v>шпак</v>
      </c>
      <c r="L5638" s="132">
        <f>IFERROR(IFERROR(INDEX(Кат!$A:$A,MATCH($C5638,Кат!$I:$I,0)),INDEX(Торг!$A:$A,MATCH($C5638,Торг!$I:$I,0))),"")</f>
        <v>140358</v>
      </c>
      <c r="M5638" s="132">
        <f>IFERROR(IFERROR(INDEX(Кат!$B:$B,MATCH($C5638,Кат!$I:$I,0)),INDEX(Торг!$B:$B,MATCH($C5638,Торг!$I:$I,0))),"")</f>
        <v>4075</v>
      </c>
      <c r="N5638" s="132" t="str">
        <f t="shared" si="87"/>
        <v>SLON 21110-3707080-10SN</v>
      </c>
      <c r="O5638" s="132" t="str">
        <f>IFERROR(IFERROR(INDEX(Кат!$B:$B,MATCH($N5638,Кат!$I:$I,0)),INDEX(Торг!$B:$B,MATCH($N5638,Торг!$I:$I,0))),"")</f>
        <v/>
      </c>
    </row>
    <row r="5639" spans="1:15" outlineLevel="2">
      <c r="A5639" t="s">
        <v>18163</v>
      </c>
      <c r="C5639" s="191" t="s">
        <v>2825</v>
      </c>
      <c r="E5639" t="s">
        <v>2826</v>
      </c>
      <c r="F5639" t="s">
        <v>2823</v>
      </c>
      <c r="G5639" t="s">
        <v>375</v>
      </c>
      <c r="H5639">
        <v>660</v>
      </c>
      <c r="J5639" t="s">
        <v>22634</v>
      </c>
      <c r="K5639" s="132" t="str">
        <f>IFERROR(IFERROR(INDEX(Кат!$O:$O,MATCH($C5639,Кат!$I:$I,0)),INDEX(Торг!$L:$L,MATCH($C5639,Торг!$I:$I,0))),"")</f>
        <v>шпак</v>
      </c>
      <c r="L5639" s="132">
        <f>IFERROR(IFERROR(INDEX(Кат!$A:$A,MATCH($C5639,Кат!$I:$I,0)),INDEX(Торг!$A:$A,MATCH($C5639,Торг!$I:$I,0))),"")</f>
        <v>140355</v>
      </c>
      <c r="M5639" s="132">
        <f>IFERROR(IFERROR(INDEX(Кат!$B:$B,MATCH($C5639,Кат!$I:$I,0)),INDEX(Торг!$B:$B,MATCH($C5639,Торг!$I:$I,0))),"")</f>
        <v>4085</v>
      </c>
      <c r="N5639" s="132" t="str">
        <f t="shared" si="87"/>
        <v>SLON 21010-3707080(SN)</v>
      </c>
      <c r="O5639" s="132" t="str">
        <f>IFERROR(IFERROR(INDEX(Кат!$B:$B,MATCH($N5639,Кат!$I:$I,0)),INDEX(Торг!$B:$B,MATCH($N5639,Торг!$I:$I,0))),"")</f>
        <v/>
      </c>
    </row>
    <row r="5640" spans="1:15" outlineLevel="2">
      <c r="A5640" t="s">
        <v>18164</v>
      </c>
      <c r="C5640" s="191" t="s">
        <v>2827</v>
      </c>
      <c r="E5640" t="s">
        <v>2828</v>
      </c>
      <c r="F5640" t="s">
        <v>2823</v>
      </c>
      <c r="G5640" t="s">
        <v>375</v>
      </c>
      <c r="H5640">
        <v>890</v>
      </c>
      <c r="J5640" t="s">
        <v>22634</v>
      </c>
      <c r="K5640" s="132" t="str">
        <f>IFERROR(IFERROR(INDEX(Кат!$O:$O,MATCH($C5640,Кат!$I:$I,0)),INDEX(Торг!$L:$L,MATCH($C5640,Торг!$I:$I,0))),"")</f>
        <v>шпак</v>
      </c>
      <c r="L5640" s="132">
        <f>IFERROR(IFERROR(INDEX(Кат!$A:$A,MATCH($C5640,Кат!$I:$I,0)),INDEX(Торг!$A:$A,MATCH($C5640,Торг!$I:$I,0))),"")</f>
        <v>140363</v>
      </c>
      <c r="M5640" s="132">
        <f>IFERROR(IFERROR(INDEX(Кат!$B:$B,MATCH($C5640,Кат!$I:$I,0)),INDEX(Торг!$B:$B,MATCH($C5640,Торг!$I:$I,0))),"")</f>
        <v>24936</v>
      </c>
      <c r="N5640" s="132" t="str">
        <f t="shared" ref="N5640:N5703" si="88">_xlfn.CONCAT(F5640," ",C5640)</f>
        <v>SLON 21214-3707080-30(SN)</v>
      </c>
      <c r="O5640" s="132" t="str">
        <f>IFERROR(IFERROR(INDEX(Кат!$B:$B,MATCH($N5640,Кат!$I:$I,0)),INDEX(Торг!$B:$B,MATCH($N5640,Торг!$I:$I,0))),"")</f>
        <v/>
      </c>
    </row>
    <row r="5641" spans="1:15" outlineLevel="2">
      <c r="A5641" t="s">
        <v>18165</v>
      </c>
      <c r="C5641" s="191" t="s">
        <v>2829</v>
      </c>
      <c r="E5641" t="s">
        <v>2830</v>
      </c>
      <c r="F5641" t="s">
        <v>2823</v>
      </c>
      <c r="G5641" t="s">
        <v>375</v>
      </c>
      <c r="H5641">
        <v>790</v>
      </c>
      <c r="J5641" t="s">
        <v>22634</v>
      </c>
      <c r="K5641" s="132" t="str">
        <f>IFERROR(IFERROR(INDEX(Кат!$O:$O,MATCH($C5641,Кат!$I:$I,0)),INDEX(Торг!$L:$L,MATCH($C5641,Торг!$I:$I,0))),"")</f>
        <v>шпак</v>
      </c>
      <c r="L5641" s="132">
        <f>IFERROR(IFERROR(INDEX(Кат!$A:$A,MATCH($C5641,Кат!$I:$I,0)),INDEX(Торг!$A:$A,MATCH($C5641,Торг!$I:$I,0))),"")</f>
        <v>140356</v>
      </c>
      <c r="M5641" s="132">
        <f>IFERROR(IFERROR(INDEX(Кат!$B:$B,MATCH($C5641,Кат!$I:$I,0)),INDEX(Торг!$B:$B,MATCH($C5641,Торг!$I:$I,0))),"")</f>
        <v>4082</v>
      </c>
      <c r="N5641" s="132" t="str">
        <f t="shared" si="88"/>
        <v>SLON 21080-3707080-10(SN)</v>
      </c>
      <c r="O5641" s="132" t="str">
        <f>IFERROR(IFERROR(INDEX(Кат!$B:$B,MATCH($N5641,Кат!$I:$I,0)),INDEX(Торг!$B:$B,MATCH($N5641,Торг!$I:$I,0))),"")</f>
        <v/>
      </c>
    </row>
    <row r="5642" spans="1:15" outlineLevel="2">
      <c r="A5642" t="s">
        <v>18166</v>
      </c>
      <c r="C5642" s="191" t="s">
        <v>2831</v>
      </c>
      <c r="E5642" t="s">
        <v>2832</v>
      </c>
      <c r="F5642" t="s">
        <v>2823</v>
      </c>
      <c r="G5642" t="s">
        <v>375</v>
      </c>
      <c r="H5642">
        <v>860</v>
      </c>
      <c r="J5642" t="s">
        <v>22634</v>
      </c>
      <c r="K5642" s="132" t="str">
        <f>IFERROR(IFERROR(INDEX(Кат!$O:$O,MATCH($C5642,Кат!$I:$I,0)),INDEX(Торг!$L:$L,MATCH($C5642,Торг!$I:$I,0))),"")</f>
        <v>шпак</v>
      </c>
      <c r="L5642" s="132">
        <f>IFERROR(IFERROR(INDEX(Кат!$A:$A,MATCH($C5642,Кат!$I:$I,0)),INDEX(Торг!$A:$A,MATCH($C5642,Торг!$I:$I,0))),"")</f>
        <v>140357</v>
      </c>
      <c r="M5642" s="132">
        <f>IFERROR(IFERROR(INDEX(Кат!$B:$B,MATCH($C5642,Кат!$I:$I,0)),INDEX(Торг!$B:$B,MATCH($C5642,Торг!$I:$I,0))),"")</f>
        <v>4077</v>
      </c>
      <c r="N5642" s="132" t="str">
        <f t="shared" si="88"/>
        <v>SLON 21110-3707080(SN)</v>
      </c>
      <c r="O5642" s="132" t="str">
        <f>IFERROR(IFERROR(INDEX(Кат!$B:$B,MATCH($N5642,Кат!$I:$I,0)),INDEX(Торг!$B:$B,MATCH($N5642,Торг!$I:$I,0))),"")</f>
        <v/>
      </c>
    </row>
    <row r="5643" spans="1:15" outlineLevel="2">
      <c r="A5643" t="s">
        <v>18167</v>
      </c>
      <c r="C5643" s="191" t="s">
        <v>2833</v>
      </c>
      <c r="E5643" t="s">
        <v>2834</v>
      </c>
      <c r="F5643" t="s">
        <v>2823</v>
      </c>
      <c r="G5643" t="s">
        <v>375</v>
      </c>
      <c r="H5643">
        <v>1310</v>
      </c>
      <c r="J5643" t="s">
        <v>22634</v>
      </c>
      <c r="K5643" s="132" t="str">
        <f>IFERROR(IFERROR(INDEX(Кат!$O:$O,MATCH($C5643,Кат!$I:$I,0)),INDEX(Торг!$L:$L,MATCH($C5643,Торг!$I:$I,0))),"")</f>
        <v>шпак</v>
      </c>
      <c r="L5643" s="132">
        <f>IFERROR(IFERROR(INDEX(Кат!$A:$A,MATCH($C5643,Кат!$I:$I,0)),INDEX(Торг!$A:$A,MATCH($C5643,Торг!$I:$I,0))),"")</f>
        <v>140359</v>
      </c>
      <c r="M5643" s="132">
        <f>IFERROR(IFERROR(INDEX(Кат!$B:$B,MATCH($C5643,Кат!$I:$I,0)),INDEX(Торг!$B:$B,MATCH($C5643,Торг!$I:$I,0))),"")</f>
        <v>4071</v>
      </c>
      <c r="N5643" s="132" t="str">
        <f t="shared" si="88"/>
        <v>SLON 21120-3707080(SN)</v>
      </c>
      <c r="O5643" s="132" t="str">
        <f>IFERROR(IFERROR(INDEX(Кат!$B:$B,MATCH($N5643,Кат!$I:$I,0)),INDEX(Торг!$B:$B,MATCH($N5643,Торг!$I:$I,0))),"")</f>
        <v/>
      </c>
    </row>
    <row r="5644" spans="1:15">
      <c r="A5644" t="s">
        <v>18168</v>
      </c>
      <c r="C5644" s="191" t="s">
        <v>2835</v>
      </c>
      <c r="E5644" t="s">
        <v>2836</v>
      </c>
      <c r="F5644" t="s">
        <v>2823</v>
      </c>
      <c r="G5644" t="s">
        <v>375</v>
      </c>
      <c r="H5644">
        <v>750</v>
      </c>
      <c r="J5644" t="s">
        <v>22634</v>
      </c>
      <c r="K5644" s="132" t="str">
        <f>IFERROR(IFERROR(INDEX(Кат!$O:$O,MATCH($C5644,Кат!$I:$I,0)),INDEX(Торг!$L:$L,MATCH($C5644,Торг!$I:$I,0))),"")</f>
        <v>шпак</v>
      </c>
      <c r="L5644" s="132">
        <f>IFERROR(IFERROR(INDEX(Кат!$A:$A,MATCH($C5644,Кат!$I:$I,0)),INDEX(Торг!$A:$A,MATCH($C5644,Торг!$I:$I,0))),"")</f>
        <v>140360</v>
      </c>
      <c r="M5644" s="132">
        <f>IFERROR(IFERROR(INDEX(Кат!$B:$B,MATCH($C5644,Кат!$I:$I,0)),INDEX(Торг!$B:$B,MATCH($C5644,Торг!$I:$I,0))),"")</f>
        <v>4079</v>
      </c>
      <c r="N5644" s="132" t="str">
        <f t="shared" si="88"/>
        <v>SLON 21213-3707080(SN)</v>
      </c>
      <c r="O5644" s="132" t="str">
        <f>IFERROR(IFERROR(INDEX(Кат!$B:$B,MATCH($N5644,Кат!$I:$I,0)),INDEX(Торг!$B:$B,MATCH($N5644,Торг!$I:$I,0))),"")</f>
        <v/>
      </c>
    </row>
    <row r="5645" spans="1:15" outlineLevel="1">
      <c r="A5645" t="s">
        <v>18169</v>
      </c>
      <c r="C5645" s="191" t="s">
        <v>2837</v>
      </c>
      <c r="E5645" t="s">
        <v>23014</v>
      </c>
      <c r="F5645" t="s">
        <v>2823</v>
      </c>
      <c r="G5645" t="s">
        <v>375</v>
      </c>
      <c r="H5645">
        <v>860</v>
      </c>
      <c r="J5645" t="s">
        <v>22634</v>
      </c>
      <c r="K5645" s="132" t="str">
        <f>IFERROR(IFERROR(INDEX(Кат!$O:$O,MATCH($C5645,Кат!$I:$I,0)),INDEX(Торг!$L:$L,MATCH($C5645,Торг!$I:$I,0))),"")</f>
        <v>шпак</v>
      </c>
      <c r="L5645" s="132">
        <f>IFERROR(IFERROR(INDEX(Кат!$A:$A,MATCH($C5645,Кат!$I:$I,0)),INDEX(Торг!$A:$A,MATCH($C5645,Торг!$I:$I,0))),"")</f>
        <v>140361</v>
      </c>
      <c r="M5645" s="132">
        <f>IFERROR(IFERROR(INDEX(Кат!$B:$B,MATCH($C5645,Кат!$I:$I,0)),INDEX(Торг!$B:$B,MATCH($C5645,Торг!$I:$I,0))),"")</f>
        <v>4073</v>
      </c>
      <c r="N5645" s="132" t="str">
        <f t="shared" si="88"/>
        <v>SLON 21214-3707080-10(SN)</v>
      </c>
      <c r="O5645" s="132" t="str">
        <f>IFERROR(IFERROR(INDEX(Кат!$B:$B,MATCH($N5645,Кат!$I:$I,0)),INDEX(Торг!$B:$B,MATCH($N5645,Торг!$I:$I,0))),"")</f>
        <v/>
      </c>
    </row>
    <row r="5646" spans="1:15" outlineLevel="1">
      <c r="A5646" t="s">
        <v>18170</v>
      </c>
      <c r="C5646" s="191" t="s">
        <v>2838</v>
      </c>
      <c r="E5646" t="s">
        <v>2839</v>
      </c>
      <c r="F5646" t="s">
        <v>2823</v>
      </c>
      <c r="G5646" t="s">
        <v>375</v>
      </c>
      <c r="H5646">
        <v>910</v>
      </c>
      <c r="J5646" t="s">
        <v>22634</v>
      </c>
      <c r="K5646" s="132" t="str">
        <f>IFERROR(IFERROR(INDEX(Кат!$O:$O,MATCH($C5646,Кат!$I:$I,0)),INDEX(Торг!$L:$L,MATCH($C5646,Торг!$I:$I,0))),"")</f>
        <v>шпак</v>
      </c>
      <c r="L5646" s="132">
        <f>IFERROR(IFERROR(INDEX(Кат!$A:$A,MATCH($C5646,Кат!$I:$I,0)),INDEX(Торг!$A:$A,MATCH($C5646,Торг!$I:$I,0))),"")</f>
        <v>140362</v>
      </c>
      <c r="M5646" s="132">
        <f>IFERROR(IFERROR(INDEX(Кат!$B:$B,MATCH($C5646,Кат!$I:$I,0)),INDEX(Торг!$B:$B,MATCH($C5646,Торг!$I:$I,0))),"")</f>
        <v>4074</v>
      </c>
      <c r="N5646" s="132" t="str">
        <f t="shared" si="88"/>
        <v>SLON 21230-3707080-10(SN)</v>
      </c>
      <c r="O5646" s="132" t="str">
        <f>IFERROR(IFERROR(INDEX(Кат!$B:$B,MATCH($N5646,Кат!$I:$I,0)),INDEX(Торг!$B:$B,MATCH($N5646,Торг!$I:$I,0))),"")</f>
        <v/>
      </c>
    </row>
    <row r="5647" spans="1:15" outlineLevel="1">
      <c r="A5647" t="s">
        <v>18171</v>
      </c>
      <c r="C5647" s="191">
        <v>8200506297</v>
      </c>
      <c r="E5647" t="s">
        <v>2841</v>
      </c>
      <c r="F5647" t="s">
        <v>2823</v>
      </c>
      <c r="G5647" t="s">
        <v>375</v>
      </c>
      <c r="H5647">
        <v>820</v>
      </c>
      <c r="J5647" t="s">
        <v>22634</v>
      </c>
      <c r="K5647" s="132" t="str">
        <f>IFERROR(IFERROR(INDEX(Кат!$O:$O,MATCH($C5647,Кат!$I:$I,0)),INDEX(Торг!$L:$L,MATCH($C5647,Торг!$I:$I,0))),"")</f>
        <v/>
      </c>
      <c r="L5647" s="132" t="str">
        <f>IFERROR(IFERROR(INDEX(Кат!$A:$A,MATCH($C5647,Кат!$I:$I,0)),INDEX(Торг!$A:$A,MATCH($C5647,Торг!$I:$I,0))),"")</f>
        <v/>
      </c>
      <c r="M5647" s="132" t="str">
        <f>IFERROR(IFERROR(INDEX(Кат!$B:$B,MATCH($C5647,Кат!$I:$I,0)),INDEX(Торг!$B:$B,MATCH($C5647,Торг!$I:$I,0))),"")</f>
        <v/>
      </c>
      <c r="N5647" s="132" t="str">
        <f t="shared" si="88"/>
        <v>SLON 8200506297</v>
      </c>
      <c r="O5647" s="132">
        <f>IFERROR(IFERROR(INDEX(Кат!$B:$B,MATCH($N5647,Кат!$I:$I,0)),INDEX(Торг!$B:$B,MATCH($N5647,Торг!$I:$I,0))),"")</f>
        <v>24968</v>
      </c>
    </row>
    <row r="5648" spans="1:15" outlineLevel="1">
      <c r="A5648" t="s">
        <v>24238</v>
      </c>
      <c r="C5648" s="191"/>
      <c r="E5648" t="s">
        <v>24239</v>
      </c>
      <c r="J5648" t="s">
        <v>22634</v>
      </c>
      <c r="K5648" s="132" t="str">
        <f>IFERROR(IFERROR(INDEX(Кат!$O:$O,MATCH($C5648,Кат!$I:$I,0)),INDEX(Торг!$L:$L,MATCH($C5648,Торг!$I:$I,0))),"")</f>
        <v/>
      </c>
      <c r="L5648" s="132" t="str">
        <f>IFERROR(IFERROR(INDEX(Кат!$A:$A,MATCH($C5648,Кат!$I:$I,0)),INDEX(Торг!$A:$A,MATCH($C5648,Торг!$I:$I,0))),"")</f>
        <v/>
      </c>
      <c r="M5648" s="132" t="str">
        <f>IFERROR(IFERROR(INDEX(Кат!$B:$B,MATCH($C5648,Кат!$I:$I,0)),INDEX(Торг!$B:$B,MATCH($C5648,Торг!$I:$I,0))),"")</f>
        <v/>
      </c>
      <c r="N5648" s="132" t="str">
        <f t="shared" si="88"/>
        <v xml:space="preserve"> </v>
      </c>
      <c r="O5648" s="132" t="str">
        <f>IFERROR(IFERROR(INDEX(Кат!$B:$B,MATCH($N5648,Кат!$I:$I,0)),INDEX(Торг!$B:$B,MATCH($N5648,Торг!$I:$I,0))),"")</f>
        <v/>
      </c>
    </row>
    <row r="5649" spans="1:15" outlineLevel="1">
      <c r="A5649" t="s">
        <v>18172</v>
      </c>
      <c r="C5649" s="191" t="s">
        <v>2842</v>
      </c>
      <c r="E5649" t="s">
        <v>2843</v>
      </c>
      <c r="F5649" t="s">
        <v>2823</v>
      </c>
      <c r="G5649" t="s">
        <v>399</v>
      </c>
      <c r="H5649">
        <v>1530</v>
      </c>
      <c r="J5649" t="s">
        <v>22634</v>
      </c>
      <c r="K5649" s="132" t="str">
        <f>IFERROR(IFERROR(INDEX(Кат!$O:$O,MATCH($C5649,Кат!$I:$I,0)),INDEX(Торг!$L:$L,MATCH($C5649,Торг!$I:$I,0))),"")</f>
        <v/>
      </c>
      <c r="L5649" s="132" t="str">
        <f>IFERROR(IFERROR(INDEX(Кат!$A:$A,MATCH($C5649,Кат!$I:$I,0)),INDEX(Торг!$A:$A,MATCH($C5649,Торг!$I:$I,0))),"")</f>
        <v/>
      </c>
      <c r="M5649" s="132" t="str">
        <f>IFERROR(IFERROR(INDEX(Кат!$B:$B,MATCH($C5649,Кат!$I:$I,0)),INDEX(Торг!$B:$B,MATCH($C5649,Торг!$I:$I,0))),"")</f>
        <v/>
      </c>
      <c r="N5649" s="132" t="str">
        <f t="shared" si="88"/>
        <v>SLON SL10-1005058R</v>
      </c>
      <c r="O5649" s="132" t="str">
        <f>IFERROR(IFERROR(INDEX(Кат!$B:$B,MATCH($N5649,Кат!$I:$I,0)),INDEX(Торг!$B:$B,MATCH($N5649,Торг!$I:$I,0))),"")</f>
        <v/>
      </c>
    </row>
    <row r="5650" spans="1:15" outlineLevel="1">
      <c r="A5650" t="s">
        <v>18173</v>
      </c>
      <c r="C5650" s="191" t="s">
        <v>2844</v>
      </c>
      <c r="E5650" t="s">
        <v>2845</v>
      </c>
      <c r="F5650" t="s">
        <v>2823</v>
      </c>
      <c r="G5650" t="s">
        <v>399</v>
      </c>
      <c r="H5650">
        <v>1530</v>
      </c>
      <c r="J5650" t="s">
        <v>22634</v>
      </c>
      <c r="K5650" s="132" t="str">
        <f>IFERROR(IFERROR(INDEX(Кат!$O:$O,MATCH($C5650,Кат!$I:$I,0)),INDEX(Торг!$L:$L,MATCH($C5650,Торг!$I:$I,0))),"")</f>
        <v/>
      </c>
      <c r="L5650" s="132" t="str">
        <f>IFERROR(IFERROR(INDEX(Кат!$A:$A,MATCH($C5650,Кат!$I:$I,0)),INDEX(Торг!$A:$A,MATCH($C5650,Торг!$I:$I,0))),"")</f>
        <v/>
      </c>
      <c r="M5650" s="132" t="str">
        <f>IFERROR(IFERROR(INDEX(Кат!$B:$B,MATCH($C5650,Кат!$I:$I,0)),INDEX(Торг!$B:$B,MATCH($C5650,Торг!$I:$I,0))),"")</f>
        <v/>
      </c>
      <c r="N5650" s="132" t="str">
        <f t="shared" si="88"/>
        <v>SLON SL12-1005058R</v>
      </c>
      <c r="O5650" s="132" t="str">
        <f>IFERROR(IFERROR(INDEX(Кат!$B:$B,MATCH($N5650,Кат!$I:$I,0)),INDEX(Торг!$B:$B,MATCH($N5650,Торг!$I:$I,0))),"")</f>
        <v/>
      </c>
    </row>
    <row r="5651" spans="1:15" outlineLevel="1">
      <c r="A5651" t="s">
        <v>33014</v>
      </c>
      <c r="C5651" s="191" t="s">
        <v>33015</v>
      </c>
      <c r="E5651" t="s">
        <v>33016</v>
      </c>
      <c r="F5651" t="s">
        <v>2823</v>
      </c>
      <c r="G5651" t="s">
        <v>399</v>
      </c>
      <c r="H5651">
        <v>3270</v>
      </c>
      <c r="J5651" t="s">
        <v>22634</v>
      </c>
      <c r="K5651" s="132" t="str">
        <f>IFERROR(IFERROR(INDEX(Кат!$O:$O,MATCH($C5651,Кат!$I:$I,0)),INDEX(Торг!$L:$L,MATCH($C5651,Торг!$I:$I,0))),"")</f>
        <v/>
      </c>
      <c r="L5651" s="132" t="str">
        <f>IFERROR(IFERROR(INDEX(Кат!$A:$A,MATCH($C5651,Кат!$I:$I,0)),INDEX(Торг!$A:$A,MATCH($C5651,Торг!$I:$I,0))),"")</f>
        <v/>
      </c>
      <c r="M5651" s="132" t="str">
        <f>IFERROR(IFERROR(INDEX(Кат!$B:$B,MATCH($C5651,Кат!$I:$I,0)),INDEX(Торг!$B:$B,MATCH($C5651,Торг!$I:$I,0))),"")</f>
        <v/>
      </c>
      <c r="N5651" s="132" t="str">
        <f t="shared" si="88"/>
        <v>SLON 2123-1005058-50</v>
      </c>
      <c r="O5651" s="132" t="str">
        <f>IFERROR(IFERROR(INDEX(Кат!$B:$B,MATCH($N5651,Кат!$I:$I,0)),INDEX(Торг!$B:$B,MATCH($N5651,Торг!$I:$I,0))),"")</f>
        <v/>
      </c>
    </row>
    <row r="5652" spans="1:15" outlineLevel="1">
      <c r="A5652" t="s">
        <v>33017</v>
      </c>
      <c r="C5652" s="191" t="s">
        <v>33018</v>
      </c>
      <c r="E5652" t="s">
        <v>33019</v>
      </c>
      <c r="F5652" t="s">
        <v>2823</v>
      </c>
      <c r="G5652" t="s">
        <v>399</v>
      </c>
      <c r="H5652">
        <v>2710</v>
      </c>
      <c r="J5652" t="s">
        <v>22634</v>
      </c>
      <c r="K5652" s="132" t="str">
        <f>IFERROR(IFERROR(INDEX(Кат!$O:$O,MATCH($C5652,Кат!$I:$I,0)),INDEX(Торг!$L:$L,MATCH($C5652,Торг!$I:$I,0))),"")</f>
        <v/>
      </c>
      <c r="L5652" s="132" t="str">
        <f>IFERROR(IFERROR(INDEX(Кат!$A:$A,MATCH($C5652,Кат!$I:$I,0)),INDEX(Торг!$A:$A,MATCH($C5652,Торг!$I:$I,0))),"")</f>
        <v/>
      </c>
      <c r="M5652" s="132" t="str">
        <f>IFERROR(IFERROR(INDEX(Кат!$B:$B,MATCH($C5652,Кат!$I:$I,0)),INDEX(Торг!$B:$B,MATCH($C5652,Торг!$I:$I,0))),"")</f>
        <v/>
      </c>
      <c r="N5652" s="132" t="str">
        <f t="shared" si="88"/>
        <v>SLON 42164.1005070-01</v>
      </c>
      <c r="O5652" s="132" t="str">
        <f>IFERROR(IFERROR(INDEX(Кат!$B:$B,MATCH($N5652,Кат!$I:$I,0)),INDEX(Торг!$B:$B,MATCH($N5652,Торг!$I:$I,0))),"")</f>
        <v/>
      </c>
    </row>
    <row r="5653" spans="1:15" outlineLevel="1">
      <c r="A5653" t="s">
        <v>24243</v>
      </c>
      <c r="C5653" s="191"/>
      <c r="E5653" t="s">
        <v>24244</v>
      </c>
      <c r="J5653" t="s">
        <v>22634</v>
      </c>
      <c r="K5653" s="132" t="str">
        <f>IFERROR(IFERROR(INDEX(Кат!$O:$O,MATCH($C5653,Кат!$I:$I,0)),INDEX(Торг!$L:$L,MATCH($C5653,Торг!$I:$I,0))),"")</f>
        <v/>
      </c>
      <c r="L5653" s="132" t="str">
        <f>IFERROR(IFERROR(INDEX(Кат!$A:$A,MATCH($C5653,Кат!$I:$I,0)),INDEX(Торг!$A:$A,MATCH($C5653,Торг!$I:$I,0))),"")</f>
        <v/>
      </c>
      <c r="M5653" s="132" t="str">
        <f>IFERROR(IFERROR(INDEX(Кат!$B:$B,MATCH($C5653,Кат!$I:$I,0)),INDEX(Торг!$B:$B,MATCH($C5653,Торг!$I:$I,0))),"")</f>
        <v/>
      </c>
      <c r="N5653" s="132" t="str">
        <f t="shared" si="88"/>
        <v xml:space="preserve"> </v>
      </c>
      <c r="O5653" s="132" t="str">
        <f>IFERROR(IFERROR(INDEX(Кат!$B:$B,MATCH($N5653,Кат!$I:$I,0)),INDEX(Торг!$B:$B,MATCH($N5653,Торг!$I:$I,0))),"")</f>
        <v/>
      </c>
    </row>
    <row r="5654" spans="1:15" outlineLevel="1">
      <c r="A5654" t="s">
        <v>18174</v>
      </c>
      <c r="C5654" s="191" t="s">
        <v>2846</v>
      </c>
      <c r="E5654" t="s">
        <v>14093</v>
      </c>
      <c r="F5654" t="s">
        <v>2823</v>
      </c>
      <c r="G5654" t="s">
        <v>375</v>
      </c>
      <c r="H5654">
        <v>480</v>
      </c>
      <c r="J5654" t="s">
        <v>22634</v>
      </c>
      <c r="K5654" s="132" t="str">
        <f>IFERROR(IFERROR(INDEX(Кат!$O:$O,MATCH($C5654,Кат!$I:$I,0)),INDEX(Торг!$L:$L,MATCH($C5654,Торг!$I:$I,0))),"")</f>
        <v/>
      </c>
      <c r="L5654" s="132" t="str">
        <f>IFERROR(IFERROR(INDEX(Кат!$A:$A,MATCH($C5654,Кат!$I:$I,0)),INDEX(Торг!$A:$A,MATCH($C5654,Торг!$I:$I,0))),"")</f>
        <v/>
      </c>
      <c r="M5654" s="132" t="str">
        <f>IFERROR(IFERROR(INDEX(Кат!$B:$B,MATCH($C5654,Кат!$I:$I,0)),INDEX(Торг!$B:$B,MATCH($C5654,Торг!$I:$I,0))),"")</f>
        <v/>
      </c>
      <c r="N5654" s="132" t="str">
        <f t="shared" si="88"/>
        <v>SLON 2101-3707080(GO)</v>
      </c>
      <c r="O5654" s="132" t="str">
        <f>IFERROR(IFERROR(INDEX(Кат!$B:$B,MATCH($N5654,Кат!$I:$I,0)),INDEX(Торг!$B:$B,MATCH($N5654,Торг!$I:$I,0))),"")</f>
        <v/>
      </c>
    </row>
    <row r="5655" spans="1:15" outlineLevel="1">
      <c r="A5655" t="s">
        <v>18175</v>
      </c>
      <c r="C5655" s="191" t="s">
        <v>2847</v>
      </c>
      <c r="E5655" t="s">
        <v>2848</v>
      </c>
      <c r="F5655" t="s">
        <v>2823</v>
      </c>
      <c r="G5655" t="s">
        <v>375</v>
      </c>
      <c r="H5655">
        <v>640</v>
      </c>
      <c r="J5655" t="s">
        <v>22634</v>
      </c>
      <c r="K5655" s="132" t="str">
        <f>IFERROR(IFERROR(INDEX(Кат!$O:$O,MATCH($C5655,Кат!$I:$I,0)),INDEX(Торг!$L:$L,MATCH($C5655,Торг!$I:$I,0))),"")</f>
        <v/>
      </c>
      <c r="L5655" s="132" t="str">
        <f>IFERROR(IFERROR(INDEX(Кат!$A:$A,MATCH($C5655,Кат!$I:$I,0)),INDEX(Торг!$A:$A,MATCH($C5655,Торг!$I:$I,0))),"")</f>
        <v/>
      </c>
      <c r="M5655" s="132" t="str">
        <f>IFERROR(IFERROR(INDEX(Кат!$B:$B,MATCH($C5655,Кат!$I:$I,0)),INDEX(Торг!$B:$B,MATCH($C5655,Торг!$I:$I,0))),"")</f>
        <v/>
      </c>
      <c r="N5655" s="132" t="str">
        <f t="shared" si="88"/>
        <v>SLON 21214-3707080-30(GO)</v>
      </c>
      <c r="O5655" s="132" t="str">
        <f>IFERROR(IFERROR(INDEX(Кат!$B:$B,MATCH($N5655,Кат!$I:$I,0)),INDEX(Торг!$B:$B,MATCH($N5655,Торг!$I:$I,0))),"")</f>
        <v/>
      </c>
    </row>
    <row r="5656" spans="1:15" outlineLevel="1">
      <c r="A5656" t="s">
        <v>18176</v>
      </c>
      <c r="C5656" s="191" t="s">
        <v>2849</v>
      </c>
      <c r="E5656" t="s">
        <v>2850</v>
      </c>
      <c r="F5656" t="s">
        <v>2823</v>
      </c>
      <c r="G5656" t="s">
        <v>375</v>
      </c>
      <c r="H5656">
        <v>590</v>
      </c>
      <c r="J5656" t="s">
        <v>22634</v>
      </c>
      <c r="K5656" s="132" t="str">
        <f>IFERROR(IFERROR(INDEX(Кат!$O:$O,MATCH($C5656,Кат!$I:$I,0)),INDEX(Торг!$L:$L,MATCH($C5656,Торг!$I:$I,0))),"")</f>
        <v/>
      </c>
      <c r="L5656" s="132" t="str">
        <f>IFERROR(IFERROR(INDEX(Кат!$A:$A,MATCH($C5656,Кат!$I:$I,0)),INDEX(Торг!$A:$A,MATCH($C5656,Торг!$I:$I,0))),"")</f>
        <v/>
      </c>
      <c r="M5656" s="132" t="str">
        <f>IFERROR(IFERROR(INDEX(Кат!$B:$B,MATCH($C5656,Кат!$I:$I,0)),INDEX(Торг!$B:$B,MATCH($C5656,Торг!$I:$I,0))),"")</f>
        <v/>
      </c>
      <c r="N5656" s="132" t="str">
        <f t="shared" si="88"/>
        <v>SLON 2108-3707080-10(GO)</v>
      </c>
      <c r="O5656" s="132" t="str">
        <f>IFERROR(IFERROR(INDEX(Кат!$B:$B,MATCH($N5656,Кат!$I:$I,0)),INDEX(Торг!$B:$B,MATCH($N5656,Торг!$I:$I,0))),"")</f>
        <v/>
      </c>
    </row>
    <row r="5657" spans="1:15" outlineLevel="1">
      <c r="A5657" t="s">
        <v>18177</v>
      </c>
      <c r="C5657" s="191" t="s">
        <v>33991</v>
      </c>
      <c r="E5657" t="s">
        <v>2851</v>
      </c>
      <c r="F5657" t="s">
        <v>2823</v>
      </c>
      <c r="G5657" t="s">
        <v>375</v>
      </c>
      <c r="H5657">
        <v>640</v>
      </c>
      <c r="J5657" t="s">
        <v>22634</v>
      </c>
      <c r="K5657" s="132" t="str">
        <f>IFERROR(IFERROR(INDEX(Кат!$O:$O,MATCH($C5657,Кат!$I:$I,0)),INDEX(Торг!$L:$L,MATCH($C5657,Торг!$I:$I,0))),"")</f>
        <v/>
      </c>
      <c r="L5657" s="132" t="str">
        <f>IFERROR(IFERROR(INDEX(Кат!$A:$A,MATCH($C5657,Кат!$I:$I,0)),INDEX(Торг!$A:$A,MATCH($C5657,Торг!$I:$I,0))),"")</f>
        <v/>
      </c>
      <c r="M5657" s="132" t="str">
        <f>IFERROR(IFERROR(INDEX(Кат!$B:$B,MATCH($C5657,Кат!$I:$I,0)),INDEX(Торг!$B:$B,MATCH($C5657,Торг!$I:$I,0))),"")</f>
        <v/>
      </c>
      <c r="N5657" s="132" t="str">
        <f t="shared" si="88"/>
        <v xml:space="preserve">SLON 2111-3707080(GO) </v>
      </c>
      <c r="O5657" s="132" t="str">
        <f>IFERROR(IFERROR(INDEX(Кат!$B:$B,MATCH($N5657,Кат!$I:$I,0)),INDEX(Торг!$B:$B,MATCH($N5657,Торг!$I:$I,0))),"")</f>
        <v/>
      </c>
    </row>
    <row r="5658" spans="1:15" outlineLevel="1">
      <c r="A5658" t="s">
        <v>18178</v>
      </c>
      <c r="C5658" s="191" t="s">
        <v>2852</v>
      </c>
      <c r="E5658" t="s">
        <v>2853</v>
      </c>
      <c r="F5658" t="s">
        <v>2823</v>
      </c>
      <c r="G5658" t="s">
        <v>375</v>
      </c>
      <c r="H5658">
        <v>1180</v>
      </c>
      <c r="J5658" t="s">
        <v>22634</v>
      </c>
      <c r="K5658" s="132" t="str">
        <f>IFERROR(IFERROR(INDEX(Кат!$O:$O,MATCH($C5658,Кат!$I:$I,0)),INDEX(Торг!$L:$L,MATCH($C5658,Торг!$I:$I,0))),"")</f>
        <v/>
      </c>
      <c r="L5658" s="132" t="str">
        <f>IFERROR(IFERROR(INDEX(Кат!$A:$A,MATCH($C5658,Кат!$I:$I,0)),INDEX(Торг!$A:$A,MATCH($C5658,Торг!$I:$I,0))),"")</f>
        <v/>
      </c>
      <c r="M5658" s="132" t="str">
        <f>IFERROR(IFERROR(INDEX(Кат!$B:$B,MATCH($C5658,Кат!$I:$I,0)),INDEX(Торг!$B:$B,MATCH($C5658,Торг!$I:$I,0))),"")</f>
        <v/>
      </c>
      <c r="N5658" s="132" t="str">
        <f t="shared" si="88"/>
        <v>SLON 2112-3707080(GO)</v>
      </c>
      <c r="O5658" s="132" t="str">
        <f>IFERROR(IFERROR(INDEX(Кат!$B:$B,MATCH($N5658,Кат!$I:$I,0)),INDEX(Торг!$B:$B,MATCH($N5658,Торг!$I:$I,0))),"")</f>
        <v/>
      </c>
    </row>
    <row r="5659" spans="1:15" outlineLevel="1">
      <c r="A5659" t="s">
        <v>18179</v>
      </c>
      <c r="C5659" s="191" t="s">
        <v>2854</v>
      </c>
      <c r="E5659" t="s">
        <v>2855</v>
      </c>
      <c r="F5659" t="s">
        <v>2823</v>
      </c>
      <c r="G5659" t="s">
        <v>375</v>
      </c>
      <c r="H5659">
        <v>570</v>
      </c>
      <c r="J5659" t="s">
        <v>22634</v>
      </c>
      <c r="K5659" s="132" t="str">
        <f>IFERROR(IFERROR(INDEX(Кат!$O:$O,MATCH($C5659,Кат!$I:$I,0)),INDEX(Торг!$L:$L,MATCH($C5659,Торг!$I:$I,0))),"")</f>
        <v/>
      </c>
      <c r="L5659" s="132" t="str">
        <f>IFERROR(IFERROR(INDEX(Кат!$A:$A,MATCH($C5659,Кат!$I:$I,0)),INDEX(Торг!$A:$A,MATCH($C5659,Торг!$I:$I,0))),"")</f>
        <v/>
      </c>
      <c r="M5659" s="132" t="str">
        <f>IFERROR(IFERROR(INDEX(Кат!$B:$B,MATCH($C5659,Кат!$I:$I,0)),INDEX(Торг!$B:$B,MATCH($C5659,Торг!$I:$I,0))),"")</f>
        <v/>
      </c>
      <c r="N5659" s="132" t="str">
        <f t="shared" si="88"/>
        <v>SLON 21213-3707080(GO)</v>
      </c>
      <c r="O5659" s="132" t="str">
        <f>IFERROR(IFERROR(INDEX(Кат!$B:$B,MATCH($N5659,Кат!$I:$I,0)),INDEX(Торг!$B:$B,MATCH($N5659,Торг!$I:$I,0))),"")</f>
        <v/>
      </c>
    </row>
    <row r="5660" spans="1:15" outlineLevel="1">
      <c r="A5660" t="s">
        <v>18180</v>
      </c>
      <c r="C5660" s="191" t="s">
        <v>2847</v>
      </c>
      <c r="E5660" t="s">
        <v>23015</v>
      </c>
      <c r="F5660" t="s">
        <v>2823</v>
      </c>
      <c r="G5660" t="s">
        <v>375</v>
      </c>
      <c r="H5660">
        <v>640</v>
      </c>
      <c r="J5660" t="s">
        <v>22634</v>
      </c>
      <c r="K5660" s="132" t="str">
        <f>IFERROR(IFERROR(INDEX(Кат!$O:$O,MATCH($C5660,Кат!$I:$I,0)),INDEX(Торг!$L:$L,MATCH($C5660,Торг!$I:$I,0))),"")</f>
        <v/>
      </c>
      <c r="L5660" s="132" t="str">
        <f>IFERROR(IFERROR(INDEX(Кат!$A:$A,MATCH($C5660,Кат!$I:$I,0)),INDEX(Торг!$A:$A,MATCH($C5660,Торг!$I:$I,0))),"")</f>
        <v/>
      </c>
      <c r="M5660" s="132" t="str">
        <f>IFERROR(IFERROR(INDEX(Кат!$B:$B,MATCH($C5660,Кат!$I:$I,0)),INDEX(Торг!$B:$B,MATCH($C5660,Торг!$I:$I,0))),"")</f>
        <v/>
      </c>
      <c r="N5660" s="132" t="str">
        <f t="shared" si="88"/>
        <v>SLON 21214-3707080-30(GO)</v>
      </c>
      <c r="O5660" s="132" t="str">
        <f>IFERROR(IFERROR(INDEX(Кат!$B:$B,MATCH($N5660,Кат!$I:$I,0)),INDEX(Торг!$B:$B,MATCH($N5660,Торг!$I:$I,0))),"")</f>
        <v/>
      </c>
    </row>
    <row r="5661" spans="1:15" outlineLevel="1">
      <c r="A5661" t="s">
        <v>18181</v>
      </c>
      <c r="C5661" s="191" t="s">
        <v>2856</v>
      </c>
      <c r="E5661" t="s">
        <v>2857</v>
      </c>
      <c r="F5661" t="s">
        <v>2823</v>
      </c>
      <c r="G5661" t="s">
        <v>375</v>
      </c>
      <c r="H5661">
        <v>660</v>
      </c>
      <c r="J5661" t="s">
        <v>22634</v>
      </c>
      <c r="K5661" s="132" t="str">
        <f>IFERROR(IFERROR(INDEX(Кат!$O:$O,MATCH($C5661,Кат!$I:$I,0)),INDEX(Торг!$L:$L,MATCH($C5661,Торг!$I:$I,0))),"")</f>
        <v/>
      </c>
      <c r="L5661" s="132" t="str">
        <f>IFERROR(IFERROR(INDEX(Кат!$A:$A,MATCH($C5661,Кат!$I:$I,0)),INDEX(Торг!$A:$A,MATCH($C5661,Торг!$I:$I,0))),"")</f>
        <v/>
      </c>
      <c r="M5661" s="132" t="str">
        <f>IFERROR(IFERROR(INDEX(Кат!$B:$B,MATCH($C5661,Кат!$I:$I,0)),INDEX(Торг!$B:$B,MATCH($C5661,Торг!$I:$I,0))),"")</f>
        <v/>
      </c>
      <c r="N5661" s="132" t="str">
        <f t="shared" si="88"/>
        <v>SLON 2123-3707080-10(GO)</v>
      </c>
      <c r="O5661" s="132" t="str">
        <f>IFERROR(IFERROR(INDEX(Кат!$B:$B,MATCH($N5661,Кат!$I:$I,0)),INDEX(Торг!$B:$B,MATCH($N5661,Торг!$I:$I,0))),"")</f>
        <v/>
      </c>
    </row>
    <row r="5662" spans="1:15" outlineLevel="1">
      <c r="A5662" t="s">
        <v>32304</v>
      </c>
      <c r="C5662" s="191" t="s">
        <v>32305</v>
      </c>
      <c r="E5662" t="s">
        <v>32306</v>
      </c>
      <c r="F5662" t="s">
        <v>2823</v>
      </c>
      <c r="G5662" t="s">
        <v>375</v>
      </c>
      <c r="H5662">
        <v>920</v>
      </c>
      <c r="J5662" t="s">
        <v>22634</v>
      </c>
      <c r="K5662" s="132" t="str">
        <f>IFERROR(IFERROR(INDEX(Кат!$O:$O,MATCH($C5662,Кат!$I:$I,0)),INDEX(Торг!$L:$L,MATCH($C5662,Торг!$I:$I,0))),"")</f>
        <v/>
      </c>
      <c r="L5662" s="132" t="str">
        <f>IFERROR(IFERROR(INDEX(Кат!$A:$A,MATCH($C5662,Кат!$I:$I,0)),INDEX(Торг!$A:$A,MATCH($C5662,Торг!$I:$I,0))),"")</f>
        <v/>
      </c>
      <c r="M5662" s="132" t="str">
        <f>IFERROR(IFERROR(INDEX(Кат!$B:$B,MATCH($C5662,Кат!$I:$I,0)),INDEX(Торг!$B:$B,MATCH($C5662,Торг!$I:$I,0))),"")</f>
        <v/>
      </c>
      <c r="N5662" s="132" t="str">
        <f t="shared" si="88"/>
        <v>SLON GO.010</v>
      </c>
      <c r="O5662" s="132" t="str">
        <f>IFERROR(IFERROR(INDEX(Кат!$B:$B,MATCH($N5662,Кат!$I:$I,0)),INDEX(Торг!$B:$B,MATCH($N5662,Торг!$I:$I,0))),"")</f>
        <v/>
      </c>
    </row>
    <row r="5663" spans="1:15" outlineLevel="1">
      <c r="A5663" t="s">
        <v>24245</v>
      </c>
      <c r="C5663" s="191"/>
      <c r="E5663" t="s">
        <v>24246</v>
      </c>
      <c r="J5663" t="s">
        <v>22634</v>
      </c>
      <c r="K5663" s="132" t="str">
        <f>IFERROR(IFERROR(INDEX(Кат!$O:$O,MATCH($C5663,Кат!$I:$I,0)),INDEX(Торг!$L:$L,MATCH($C5663,Торг!$I:$I,0))),"")</f>
        <v/>
      </c>
      <c r="L5663" s="132" t="str">
        <f>IFERROR(IFERROR(INDEX(Кат!$A:$A,MATCH($C5663,Кат!$I:$I,0)),INDEX(Торг!$A:$A,MATCH($C5663,Торг!$I:$I,0))),"")</f>
        <v/>
      </c>
      <c r="M5663" s="132" t="str">
        <f>IFERROR(IFERROR(INDEX(Кат!$B:$B,MATCH($C5663,Кат!$I:$I,0)),INDEX(Торг!$B:$B,MATCH($C5663,Торг!$I:$I,0))),"")</f>
        <v/>
      </c>
      <c r="N5663" s="132" t="str">
        <f t="shared" si="88"/>
        <v xml:space="preserve"> </v>
      </c>
      <c r="O5663" s="132" t="str">
        <f>IFERROR(IFERROR(INDEX(Кат!$B:$B,MATCH($N5663,Кат!$I:$I,0)),INDEX(Торг!$B:$B,MATCH($N5663,Торг!$I:$I,0))),"")</f>
        <v/>
      </c>
    </row>
    <row r="5664" spans="1:15" outlineLevel="1">
      <c r="A5664" t="s">
        <v>24247</v>
      </c>
      <c r="C5664" s="191"/>
      <c r="E5664" t="s">
        <v>23454</v>
      </c>
      <c r="J5664" t="s">
        <v>22634</v>
      </c>
      <c r="K5664" s="132" t="str">
        <f>IFERROR(IFERROR(INDEX(Кат!$O:$O,MATCH($C5664,Кат!$I:$I,0)),INDEX(Торг!$L:$L,MATCH($C5664,Торг!$I:$I,0))),"")</f>
        <v/>
      </c>
      <c r="L5664" s="132" t="str">
        <f>IFERROR(IFERROR(INDEX(Кат!$A:$A,MATCH($C5664,Кат!$I:$I,0)),INDEX(Торг!$A:$A,MATCH($C5664,Торг!$I:$I,0))),"")</f>
        <v/>
      </c>
      <c r="M5664" s="132" t="str">
        <f>IFERROR(IFERROR(INDEX(Кат!$B:$B,MATCH($C5664,Кат!$I:$I,0)),INDEX(Торг!$B:$B,MATCH($C5664,Торг!$I:$I,0))),"")</f>
        <v/>
      </c>
      <c r="N5664" s="132" t="str">
        <f t="shared" si="88"/>
        <v xml:space="preserve"> </v>
      </c>
      <c r="O5664" s="132" t="str">
        <f>IFERROR(IFERROR(INDEX(Кат!$B:$B,MATCH($N5664,Кат!$I:$I,0)),INDEX(Торг!$B:$B,MATCH($N5664,Торг!$I:$I,0))),"")</f>
        <v/>
      </c>
    </row>
    <row r="5665" spans="1:15">
      <c r="A5665" t="s">
        <v>18182</v>
      </c>
      <c r="C5665" s="191" t="s">
        <v>7267</v>
      </c>
      <c r="E5665" t="s">
        <v>7268</v>
      </c>
      <c r="F5665" t="s">
        <v>2860</v>
      </c>
      <c r="G5665" t="s">
        <v>375</v>
      </c>
      <c r="H5665">
        <v>3300</v>
      </c>
      <c r="J5665" t="s">
        <v>22634</v>
      </c>
      <c r="K5665" s="132" t="str">
        <f>IFERROR(IFERROR(INDEX(Кат!$O:$O,MATCH($C5665,Кат!$I:$I,0)),INDEX(Торг!$L:$L,MATCH($C5665,Торг!$I:$I,0))),"")</f>
        <v/>
      </c>
      <c r="L5665" s="132" t="str">
        <f>IFERROR(IFERROR(INDEX(Кат!$A:$A,MATCH($C5665,Кат!$I:$I,0)),INDEX(Торг!$A:$A,MATCH($C5665,Торг!$I:$I,0))),"")</f>
        <v/>
      </c>
      <c r="M5665" s="132" t="str">
        <f>IFERROR(IFERROR(INDEX(Кат!$B:$B,MATCH($C5665,Кат!$I:$I,0)),INDEX(Торг!$B:$B,MATCH($C5665,Торг!$I:$I,0))),"")</f>
        <v/>
      </c>
      <c r="N5665" s="132" t="str">
        <f t="shared" si="88"/>
        <v>SM 8528010000-4/8628020000-4</v>
      </c>
      <c r="O5665" s="132" t="str">
        <f>IFERROR(IFERROR(INDEX(Кат!$B:$B,MATCH($N5665,Кат!$I:$I,0)),INDEX(Торг!$B:$B,MATCH($N5665,Торг!$I:$I,0))),"")</f>
        <v/>
      </c>
    </row>
    <row r="5666" spans="1:15" outlineLevel="1">
      <c r="A5666" t="s">
        <v>18183</v>
      </c>
      <c r="C5666" s="191" t="s">
        <v>7269</v>
      </c>
      <c r="E5666" t="s">
        <v>7270</v>
      </c>
      <c r="F5666" t="s">
        <v>2860</v>
      </c>
      <c r="G5666" t="s">
        <v>375</v>
      </c>
      <c r="H5666">
        <v>4400</v>
      </c>
      <c r="J5666" t="s">
        <v>22634</v>
      </c>
      <c r="K5666" s="132" t="str">
        <f>IFERROR(IFERROR(INDEX(Кат!$O:$O,MATCH($C5666,Кат!$I:$I,0)),INDEX(Торг!$L:$L,MATCH($C5666,Торг!$I:$I,0))),"")</f>
        <v/>
      </c>
      <c r="L5666" s="132" t="str">
        <f>IFERROR(IFERROR(INDEX(Кат!$A:$A,MATCH($C5666,Кат!$I:$I,0)),INDEX(Торг!$A:$A,MATCH($C5666,Торг!$I:$I,0))),"")</f>
        <v/>
      </c>
      <c r="M5666" s="132" t="str">
        <f>IFERROR(IFERROR(INDEX(Кат!$B:$B,MATCH($C5666,Кат!$I:$I,0)),INDEX(Торг!$B:$B,MATCH($C5666,Торг!$I:$I,0))),"")</f>
        <v/>
      </c>
      <c r="N5666" s="132" t="str">
        <f t="shared" si="88"/>
        <v>SM 8528070000-4/8628060000-4</v>
      </c>
      <c r="O5666" s="132" t="str">
        <f>IFERROR(IFERROR(INDEX(Кат!$B:$B,MATCH($N5666,Кат!$I:$I,0)),INDEX(Торг!$B:$B,MATCH($N5666,Торг!$I:$I,0))),"")</f>
        <v/>
      </c>
    </row>
    <row r="5667" spans="1:15" outlineLevel="1">
      <c r="A5667" t="s">
        <v>18184</v>
      </c>
      <c r="C5667" s="191" t="s">
        <v>7271</v>
      </c>
      <c r="E5667" t="s">
        <v>7272</v>
      </c>
      <c r="F5667" t="s">
        <v>2860</v>
      </c>
      <c r="G5667" t="s">
        <v>375</v>
      </c>
      <c r="H5667">
        <v>6300</v>
      </c>
      <c r="J5667" t="s">
        <v>22634</v>
      </c>
      <c r="K5667" s="132" t="str">
        <f>IFERROR(IFERROR(INDEX(Кат!$O:$O,MATCH($C5667,Кат!$I:$I,0)),INDEX(Торг!$L:$L,MATCH($C5667,Торг!$I:$I,0))),"")</f>
        <v/>
      </c>
      <c r="L5667" s="132" t="str">
        <f>IFERROR(IFERROR(INDEX(Кат!$A:$A,MATCH($C5667,Кат!$I:$I,0)),INDEX(Торг!$A:$A,MATCH($C5667,Торг!$I:$I,0))),"")</f>
        <v/>
      </c>
      <c r="M5667" s="132" t="str">
        <f>IFERROR(IFERROR(INDEX(Кат!$B:$B,MATCH($C5667,Кат!$I:$I,0)),INDEX(Торг!$B:$B,MATCH($C5667,Торг!$I:$I,0))),"")</f>
        <v/>
      </c>
      <c r="N5667" s="132" t="str">
        <f t="shared" si="88"/>
        <v>SM 8528160000-4/8628170000-4</v>
      </c>
      <c r="O5667" s="132" t="str">
        <f>IFERROR(IFERROR(INDEX(Кат!$B:$B,MATCH($N5667,Кат!$I:$I,0)),INDEX(Торг!$B:$B,MATCH($N5667,Торг!$I:$I,0))),"")</f>
        <v/>
      </c>
    </row>
    <row r="5668" spans="1:15" outlineLevel="1">
      <c r="A5668" t="s">
        <v>26959</v>
      </c>
      <c r="C5668" s="191"/>
      <c r="E5668" t="s">
        <v>26960</v>
      </c>
      <c r="J5668" t="s">
        <v>22634</v>
      </c>
      <c r="K5668" s="132" t="str">
        <f>IFERROR(IFERROR(INDEX(Кат!$O:$O,MATCH($C5668,Кат!$I:$I,0)),INDEX(Торг!$L:$L,MATCH($C5668,Торг!$I:$I,0))),"")</f>
        <v/>
      </c>
      <c r="L5668" s="132" t="str">
        <f>IFERROR(IFERROR(INDEX(Кат!$A:$A,MATCH($C5668,Кат!$I:$I,0)),INDEX(Торг!$A:$A,MATCH($C5668,Торг!$I:$I,0))),"")</f>
        <v/>
      </c>
      <c r="M5668" s="132" t="str">
        <f>IFERROR(IFERROR(INDEX(Кат!$B:$B,MATCH($C5668,Кат!$I:$I,0)),INDEX(Торг!$B:$B,MATCH($C5668,Торг!$I:$I,0))),"")</f>
        <v/>
      </c>
      <c r="N5668" s="132" t="str">
        <f t="shared" si="88"/>
        <v xml:space="preserve"> </v>
      </c>
      <c r="O5668" s="132" t="str">
        <f>IFERROR(IFERROR(INDEX(Кат!$B:$B,MATCH($N5668,Кат!$I:$I,0)),INDEX(Торг!$B:$B,MATCH($N5668,Торг!$I:$I,0))),"")</f>
        <v/>
      </c>
    </row>
    <row r="5669" spans="1:15" outlineLevel="1">
      <c r="A5669" t="s">
        <v>26961</v>
      </c>
      <c r="C5669" s="191">
        <v>120028000400</v>
      </c>
      <c r="E5669" t="s">
        <v>26962</v>
      </c>
      <c r="F5669" t="s">
        <v>2860</v>
      </c>
      <c r="G5669" t="s">
        <v>375</v>
      </c>
      <c r="H5669">
        <v>3000</v>
      </c>
      <c r="J5669" t="s">
        <v>22634</v>
      </c>
      <c r="K5669" s="132" t="str">
        <f>IFERROR(IFERROR(INDEX(Кат!$O:$O,MATCH($C5669,Кат!$I:$I,0)),INDEX(Торг!$L:$L,MATCH($C5669,Торг!$I:$I,0))),"")</f>
        <v/>
      </c>
      <c r="L5669" s="132" t="str">
        <f>IFERROR(IFERROR(INDEX(Кат!$A:$A,MATCH($C5669,Кат!$I:$I,0)),INDEX(Торг!$A:$A,MATCH($C5669,Торг!$I:$I,0))),"")</f>
        <v/>
      </c>
      <c r="M5669" s="132" t="str">
        <f>IFERROR(IFERROR(INDEX(Кат!$B:$B,MATCH($C5669,Кат!$I:$I,0)),INDEX(Торг!$B:$B,MATCH($C5669,Торг!$I:$I,0))),"")</f>
        <v/>
      </c>
      <c r="N5669" s="132" t="str">
        <f t="shared" si="88"/>
        <v>SM 120028000400</v>
      </c>
      <c r="O5669" s="132" t="str">
        <f>IFERROR(IFERROR(INDEX(Кат!$B:$B,MATCH($N5669,Кат!$I:$I,0)),INDEX(Торг!$B:$B,MATCH($N5669,Торг!$I:$I,0))),"")</f>
        <v/>
      </c>
    </row>
    <row r="5670" spans="1:15" outlineLevel="1">
      <c r="A5670" t="s">
        <v>24248</v>
      </c>
      <c r="C5670" s="191"/>
      <c r="E5670" t="s">
        <v>24249</v>
      </c>
      <c r="J5670" t="s">
        <v>22634</v>
      </c>
      <c r="K5670" s="132" t="str">
        <f>IFERROR(IFERROR(INDEX(Кат!$O:$O,MATCH($C5670,Кат!$I:$I,0)),INDEX(Торг!$L:$L,MATCH($C5670,Торг!$I:$I,0))),"")</f>
        <v/>
      </c>
      <c r="L5670" s="132" t="str">
        <f>IFERROR(IFERROR(INDEX(Кат!$A:$A,MATCH($C5670,Кат!$I:$I,0)),INDEX(Торг!$A:$A,MATCH($C5670,Торг!$I:$I,0))),"")</f>
        <v/>
      </c>
      <c r="M5670" s="132" t="str">
        <f>IFERROR(IFERROR(INDEX(Кат!$B:$B,MATCH($C5670,Кат!$I:$I,0)),INDEX(Торг!$B:$B,MATCH($C5670,Торг!$I:$I,0))),"")</f>
        <v/>
      </c>
      <c r="N5670" s="132" t="str">
        <f t="shared" si="88"/>
        <v xml:space="preserve"> </v>
      </c>
      <c r="O5670" s="132" t="str">
        <f>IFERROR(IFERROR(INDEX(Кат!$B:$B,MATCH($N5670,Кат!$I:$I,0)),INDEX(Торг!$B:$B,MATCH($N5670,Торг!$I:$I,0))),"")</f>
        <v/>
      </c>
    </row>
    <row r="5671" spans="1:15" outlineLevel="1">
      <c r="A5671" t="s">
        <v>18185</v>
      </c>
      <c r="C5671" s="191" t="s">
        <v>7273</v>
      </c>
      <c r="E5671" t="s">
        <v>7274</v>
      </c>
      <c r="F5671" t="s">
        <v>2860</v>
      </c>
      <c r="G5671" t="s">
        <v>375</v>
      </c>
      <c r="H5671">
        <v>3100</v>
      </c>
      <c r="J5671" t="s">
        <v>22634</v>
      </c>
      <c r="K5671" s="132" t="str">
        <f>IFERROR(IFERROR(INDEX(Кат!$O:$O,MATCH($C5671,Кат!$I:$I,0)),INDEX(Торг!$L:$L,MATCH($C5671,Торг!$I:$I,0))),"")</f>
        <v/>
      </c>
      <c r="L5671" s="132" t="str">
        <f>IFERROR(IFERROR(INDEX(Кат!$A:$A,MATCH($C5671,Кат!$I:$I,0)),INDEX(Торг!$A:$A,MATCH($C5671,Торг!$I:$I,0))),"")</f>
        <v/>
      </c>
      <c r="M5671" s="132" t="str">
        <f>IFERROR(IFERROR(INDEX(Кат!$B:$B,MATCH($C5671,Кат!$I:$I,0)),INDEX(Торг!$B:$B,MATCH($C5671,Торг!$I:$I,0))),"")</f>
        <v/>
      </c>
      <c r="N5671" s="132" t="str">
        <f t="shared" si="88"/>
        <v>SM 792806-00-1</v>
      </c>
      <c r="O5671" s="132" t="str">
        <f>IFERROR(IFERROR(INDEX(Кат!$B:$B,MATCH($N5671,Кат!$I:$I,0)),INDEX(Торг!$B:$B,MATCH($N5671,Торг!$I:$I,0))),"")</f>
        <v/>
      </c>
    </row>
    <row r="5672" spans="1:15" outlineLevel="1">
      <c r="A5672" t="s">
        <v>18186</v>
      </c>
      <c r="C5672" s="191" t="s">
        <v>7275</v>
      </c>
      <c r="E5672" t="s">
        <v>7276</v>
      </c>
      <c r="F5672" t="s">
        <v>2860</v>
      </c>
      <c r="G5672" t="s">
        <v>375</v>
      </c>
      <c r="H5672">
        <v>3100</v>
      </c>
      <c r="J5672" t="s">
        <v>22634</v>
      </c>
      <c r="K5672" s="132" t="str">
        <f>IFERROR(IFERROR(INDEX(Кат!$O:$O,MATCH($C5672,Кат!$I:$I,0)),INDEX(Торг!$L:$L,MATCH($C5672,Торг!$I:$I,0))),"")</f>
        <v/>
      </c>
      <c r="L5672" s="132" t="str">
        <f>IFERROR(IFERROR(INDEX(Кат!$A:$A,MATCH($C5672,Кат!$I:$I,0)),INDEX(Торг!$A:$A,MATCH($C5672,Торг!$I:$I,0))),"")</f>
        <v/>
      </c>
      <c r="M5672" s="132" t="str">
        <f>IFERROR(IFERROR(INDEX(Кат!$B:$B,MATCH($C5672,Кат!$I:$I,0)),INDEX(Торг!$B:$B,MATCH($C5672,Торг!$I:$I,0))),"")</f>
        <v/>
      </c>
      <c r="N5672" s="132" t="str">
        <f t="shared" si="88"/>
        <v>SM 792806-50-1</v>
      </c>
      <c r="O5672" s="132" t="str">
        <f>IFERROR(IFERROR(INDEX(Кат!$B:$B,MATCH($N5672,Кат!$I:$I,0)),INDEX(Торг!$B:$B,MATCH($N5672,Торг!$I:$I,0))),"")</f>
        <v/>
      </c>
    </row>
    <row r="5673" spans="1:15" outlineLevel="1">
      <c r="A5673" t="s">
        <v>18187</v>
      </c>
      <c r="C5673" s="191" t="s">
        <v>7275</v>
      </c>
      <c r="E5673" t="s">
        <v>7277</v>
      </c>
      <c r="F5673" t="s">
        <v>2860</v>
      </c>
      <c r="G5673" t="s">
        <v>375</v>
      </c>
      <c r="H5673">
        <v>3100</v>
      </c>
      <c r="J5673" t="s">
        <v>22634</v>
      </c>
      <c r="K5673" s="132" t="str">
        <f>IFERROR(IFERROR(INDEX(Кат!$O:$O,MATCH($C5673,Кат!$I:$I,0)),INDEX(Торг!$L:$L,MATCH($C5673,Торг!$I:$I,0))),"")</f>
        <v/>
      </c>
      <c r="L5673" s="132" t="str">
        <f>IFERROR(IFERROR(INDEX(Кат!$A:$A,MATCH($C5673,Кат!$I:$I,0)),INDEX(Торг!$A:$A,MATCH($C5673,Торг!$I:$I,0))),"")</f>
        <v/>
      </c>
      <c r="M5673" s="132" t="str">
        <f>IFERROR(IFERROR(INDEX(Кат!$B:$B,MATCH($C5673,Кат!$I:$I,0)),INDEX(Торг!$B:$B,MATCH($C5673,Торг!$I:$I,0))),"")</f>
        <v/>
      </c>
      <c r="N5673" s="132" t="str">
        <f t="shared" si="88"/>
        <v>SM 792806-50-1</v>
      </c>
      <c r="O5673" s="132" t="str">
        <f>IFERROR(IFERROR(INDEX(Кат!$B:$B,MATCH($N5673,Кат!$I:$I,0)),INDEX(Торг!$B:$B,MATCH($N5673,Торг!$I:$I,0))),"")</f>
        <v/>
      </c>
    </row>
    <row r="5674" spans="1:15" outlineLevel="1">
      <c r="A5674" t="s">
        <v>18188</v>
      </c>
      <c r="C5674" s="191" t="s">
        <v>7278</v>
      </c>
      <c r="E5674" t="s">
        <v>7279</v>
      </c>
      <c r="F5674" t="s">
        <v>2860</v>
      </c>
      <c r="G5674" t="s">
        <v>375</v>
      </c>
      <c r="H5674">
        <v>1700</v>
      </c>
      <c r="J5674" t="s">
        <v>22634</v>
      </c>
      <c r="K5674" s="132" t="str">
        <f>IFERROR(IFERROR(INDEX(Кат!$O:$O,MATCH($C5674,Кат!$I:$I,0)),INDEX(Торг!$L:$L,MATCH($C5674,Торг!$I:$I,0))),"")</f>
        <v/>
      </c>
      <c r="L5674" s="132" t="str">
        <f>IFERROR(IFERROR(INDEX(Кат!$A:$A,MATCH($C5674,Кат!$I:$I,0)),INDEX(Торг!$A:$A,MATCH($C5674,Торг!$I:$I,0))),"")</f>
        <v/>
      </c>
      <c r="M5674" s="132" t="str">
        <f>IFERROR(IFERROR(INDEX(Кат!$B:$B,MATCH($C5674,Кат!$I:$I,0)),INDEX(Торг!$B:$B,MATCH($C5674,Торг!$I:$I,0))),"")</f>
        <v/>
      </c>
      <c r="N5674" s="132" t="str">
        <f t="shared" si="88"/>
        <v>SM 792802-00-1</v>
      </c>
      <c r="O5674" s="132" t="str">
        <f>IFERROR(IFERROR(INDEX(Кат!$B:$B,MATCH($N5674,Кат!$I:$I,0)),INDEX(Торг!$B:$B,MATCH($N5674,Торг!$I:$I,0))),"")</f>
        <v/>
      </c>
    </row>
    <row r="5675" spans="1:15" outlineLevel="1">
      <c r="A5675" t="s">
        <v>18189</v>
      </c>
      <c r="C5675" s="191" t="s">
        <v>7280</v>
      </c>
      <c r="E5675" t="s">
        <v>7281</v>
      </c>
      <c r="F5675" t="s">
        <v>2860</v>
      </c>
      <c r="G5675" t="s">
        <v>375</v>
      </c>
      <c r="H5675">
        <v>1700</v>
      </c>
      <c r="J5675" t="s">
        <v>22634</v>
      </c>
      <c r="K5675" s="132" t="str">
        <f>IFERROR(IFERROR(INDEX(Кат!$O:$O,MATCH($C5675,Кат!$I:$I,0)),INDEX(Торг!$L:$L,MATCH($C5675,Торг!$I:$I,0))),"")</f>
        <v/>
      </c>
      <c r="L5675" s="132" t="str">
        <f>IFERROR(IFERROR(INDEX(Кат!$A:$A,MATCH($C5675,Кат!$I:$I,0)),INDEX(Торг!$A:$A,MATCH($C5675,Торг!$I:$I,0))),"")</f>
        <v/>
      </c>
      <c r="M5675" s="132" t="str">
        <f>IFERROR(IFERROR(INDEX(Кат!$B:$B,MATCH($C5675,Кат!$I:$I,0)),INDEX(Торг!$B:$B,MATCH($C5675,Торг!$I:$I,0))),"")</f>
        <v/>
      </c>
      <c r="N5675" s="132" t="str">
        <f t="shared" si="88"/>
        <v>SM 732802-40-4</v>
      </c>
      <c r="O5675" s="132" t="str">
        <f>IFERROR(IFERROR(INDEX(Кат!$B:$B,MATCH($N5675,Кат!$I:$I,0)),INDEX(Торг!$B:$B,MATCH($N5675,Торг!$I:$I,0))),"")</f>
        <v/>
      </c>
    </row>
    <row r="5676" spans="1:15" outlineLevel="1">
      <c r="A5676" t="s">
        <v>18190</v>
      </c>
      <c r="C5676" s="191" t="s">
        <v>7282</v>
      </c>
      <c r="E5676" t="s">
        <v>7283</v>
      </c>
      <c r="F5676" t="s">
        <v>2860</v>
      </c>
      <c r="G5676" t="s">
        <v>375</v>
      </c>
      <c r="H5676">
        <v>1700</v>
      </c>
      <c r="J5676" t="s">
        <v>22634</v>
      </c>
      <c r="K5676" s="132" t="str">
        <f>IFERROR(IFERROR(INDEX(Кат!$O:$O,MATCH($C5676,Кат!$I:$I,0)),INDEX(Торг!$L:$L,MATCH($C5676,Торг!$I:$I,0))),"")</f>
        <v/>
      </c>
      <c r="L5676" s="132" t="str">
        <f>IFERROR(IFERROR(INDEX(Кат!$A:$A,MATCH($C5676,Кат!$I:$I,0)),INDEX(Торг!$A:$A,MATCH($C5676,Торг!$I:$I,0))),"")</f>
        <v/>
      </c>
      <c r="M5676" s="132" t="str">
        <f>IFERROR(IFERROR(INDEX(Кат!$B:$B,MATCH($C5676,Кат!$I:$I,0)),INDEX(Торг!$B:$B,MATCH($C5676,Торг!$I:$I,0))),"")</f>
        <v/>
      </c>
      <c r="N5676" s="132" t="str">
        <f t="shared" si="88"/>
        <v>SM 792802-80-1</v>
      </c>
      <c r="O5676" s="132" t="str">
        <f>IFERROR(IFERROR(INDEX(Кат!$B:$B,MATCH($N5676,Кат!$I:$I,0)),INDEX(Торг!$B:$B,MATCH($N5676,Торг!$I:$I,0))),"")</f>
        <v/>
      </c>
    </row>
    <row r="5677" spans="1:15" outlineLevel="1">
      <c r="A5677" t="s">
        <v>18191</v>
      </c>
      <c r="C5677" s="191" t="s">
        <v>7284</v>
      </c>
      <c r="E5677" t="s">
        <v>7285</v>
      </c>
      <c r="F5677" t="s">
        <v>2860</v>
      </c>
      <c r="G5677" t="s">
        <v>375</v>
      </c>
      <c r="H5677">
        <v>1700</v>
      </c>
      <c r="J5677" t="s">
        <v>22634</v>
      </c>
      <c r="K5677" s="132" t="str">
        <f>IFERROR(IFERROR(INDEX(Кат!$O:$O,MATCH($C5677,Кат!$I:$I,0)),INDEX(Торг!$L:$L,MATCH($C5677,Торг!$I:$I,0))),"")</f>
        <v/>
      </c>
      <c r="L5677" s="132" t="str">
        <f>IFERROR(IFERROR(INDEX(Кат!$A:$A,MATCH($C5677,Кат!$I:$I,0)),INDEX(Торг!$A:$A,MATCH($C5677,Торг!$I:$I,0))),"")</f>
        <v/>
      </c>
      <c r="M5677" s="132" t="str">
        <f>IFERROR(IFERROR(INDEX(Кат!$B:$B,MATCH($C5677,Кат!$I:$I,0)),INDEX(Торг!$B:$B,MATCH($C5677,Торг!$I:$I,0))),"")</f>
        <v/>
      </c>
      <c r="N5677" s="132" t="str">
        <f t="shared" si="88"/>
        <v>SM 792803-00-1</v>
      </c>
      <c r="O5677" s="132" t="str">
        <f>IFERROR(IFERROR(INDEX(Кат!$B:$B,MATCH($N5677,Кат!$I:$I,0)),INDEX(Торг!$B:$B,MATCH($N5677,Торг!$I:$I,0))),"")</f>
        <v/>
      </c>
    </row>
    <row r="5678" spans="1:15" outlineLevel="1">
      <c r="A5678" t="s">
        <v>18192</v>
      </c>
      <c r="C5678" s="191" t="s">
        <v>7286</v>
      </c>
      <c r="E5678" t="s">
        <v>7287</v>
      </c>
      <c r="F5678" t="s">
        <v>2860</v>
      </c>
      <c r="G5678" t="s">
        <v>375</v>
      </c>
      <c r="H5678">
        <v>1700</v>
      </c>
      <c r="J5678" t="s">
        <v>22634</v>
      </c>
      <c r="K5678" s="132" t="str">
        <f>IFERROR(IFERROR(INDEX(Кат!$O:$O,MATCH($C5678,Кат!$I:$I,0)),INDEX(Торг!$L:$L,MATCH($C5678,Торг!$I:$I,0))),"")</f>
        <v/>
      </c>
      <c r="L5678" s="132" t="str">
        <f>IFERROR(IFERROR(INDEX(Кат!$A:$A,MATCH($C5678,Кат!$I:$I,0)),INDEX(Торг!$A:$A,MATCH($C5678,Торг!$I:$I,0))),"")</f>
        <v/>
      </c>
      <c r="M5678" s="132" t="str">
        <f>IFERROR(IFERROR(INDEX(Кат!$B:$B,MATCH($C5678,Кат!$I:$I,0)),INDEX(Торг!$B:$B,MATCH($C5678,Торг!$I:$I,0))),"")</f>
        <v/>
      </c>
      <c r="N5678" s="132" t="str">
        <f t="shared" si="88"/>
        <v>SM 792803-40-4</v>
      </c>
      <c r="O5678" s="132" t="str">
        <f>IFERROR(IFERROR(INDEX(Кат!$B:$B,MATCH($N5678,Кат!$I:$I,0)),INDEX(Торг!$B:$B,MATCH($N5678,Торг!$I:$I,0))),"")</f>
        <v/>
      </c>
    </row>
    <row r="5679" spans="1:15" outlineLevel="1">
      <c r="A5679" t="s">
        <v>18193</v>
      </c>
      <c r="C5679" s="191" t="s">
        <v>7288</v>
      </c>
      <c r="E5679" t="s">
        <v>7289</v>
      </c>
      <c r="F5679" t="s">
        <v>2860</v>
      </c>
      <c r="G5679" t="s">
        <v>375</v>
      </c>
      <c r="H5679">
        <v>1700</v>
      </c>
      <c r="J5679" t="s">
        <v>22634</v>
      </c>
      <c r="K5679" s="132" t="str">
        <f>IFERROR(IFERROR(INDEX(Кат!$O:$O,MATCH($C5679,Кат!$I:$I,0)),INDEX(Торг!$L:$L,MATCH($C5679,Торг!$I:$I,0))),"")</f>
        <v/>
      </c>
      <c r="L5679" s="132" t="str">
        <f>IFERROR(IFERROR(INDEX(Кат!$A:$A,MATCH($C5679,Кат!$I:$I,0)),INDEX(Торг!$A:$A,MATCH($C5679,Торг!$I:$I,0))),"")</f>
        <v/>
      </c>
      <c r="M5679" s="132" t="str">
        <f>IFERROR(IFERROR(INDEX(Кат!$B:$B,MATCH($C5679,Кат!$I:$I,0)),INDEX(Торг!$B:$B,MATCH($C5679,Торг!$I:$I,0))),"")</f>
        <v/>
      </c>
      <c r="N5679" s="132" t="str">
        <f t="shared" si="88"/>
        <v>SM 792803-80-1</v>
      </c>
      <c r="O5679" s="132" t="str">
        <f>IFERROR(IFERROR(INDEX(Кат!$B:$B,MATCH($N5679,Кат!$I:$I,0)),INDEX(Торг!$B:$B,MATCH($N5679,Торг!$I:$I,0))),"")</f>
        <v/>
      </c>
    </row>
    <row r="5680" spans="1:15" outlineLevel="1">
      <c r="A5680" t="s">
        <v>18194</v>
      </c>
      <c r="C5680" s="191" t="s">
        <v>7290</v>
      </c>
      <c r="E5680" t="s">
        <v>7291</v>
      </c>
      <c r="F5680" t="s">
        <v>2860</v>
      </c>
      <c r="G5680" t="s">
        <v>375</v>
      </c>
      <c r="H5680">
        <v>1700</v>
      </c>
      <c r="J5680" t="s">
        <v>22634</v>
      </c>
      <c r="K5680" s="132" t="str">
        <f>IFERROR(IFERROR(INDEX(Кат!$O:$O,MATCH($C5680,Кат!$I:$I,0)),INDEX(Торг!$L:$L,MATCH($C5680,Торг!$I:$I,0))),"")</f>
        <v/>
      </c>
      <c r="L5680" s="132" t="str">
        <f>IFERROR(IFERROR(INDEX(Кат!$A:$A,MATCH($C5680,Кат!$I:$I,0)),INDEX(Торг!$A:$A,MATCH($C5680,Торг!$I:$I,0))),"")</f>
        <v/>
      </c>
      <c r="M5680" s="132" t="str">
        <f>IFERROR(IFERROR(INDEX(Кат!$B:$B,MATCH($C5680,Кат!$I:$I,0)),INDEX(Торг!$B:$B,MATCH($C5680,Торг!$I:$I,0))),"")</f>
        <v/>
      </c>
      <c r="N5680" s="132" t="str">
        <f t="shared" si="88"/>
        <v>SM 792803-10-1</v>
      </c>
      <c r="O5680" s="132" t="str">
        <f>IFERROR(IFERROR(INDEX(Кат!$B:$B,MATCH($N5680,Кат!$I:$I,0)),INDEX(Торг!$B:$B,MATCH($N5680,Торг!$I:$I,0))),"")</f>
        <v/>
      </c>
    </row>
    <row r="5681" spans="1:15" outlineLevel="1">
      <c r="A5681" t="s">
        <v>18195</v>
      </c>
      <c r="C5681" s="191" t="s">
        <v>7292</v>
      </c>
      <c r="E5681" t="s">
        <v>7293</v>
      </c>
      <c r="F5681" t="s">
        <v>2860</v>
      </c>
      <c r="G5681" t="s">
        <v>375</v>
      </c>
      <c r="H5681">
        <v>2800</v>
      </c>
      <c r="J5681" t="s">
        <v>22634</v>
      </c>
      <c r="K5681" s="132" t="str">
        <f>IFERROR(IFERROR(INDEX(Кат!$O:$O,MATCH($C5681,Кат!$I:$I,0)),INDEX(Торг!$L:$L,MATCH($C5681,Торг!$I:$I,0))),"")</f>
        <v/>
      </c>
      <c r="L5681" s="132" t="str">
        <f>IFERROR(IFERROR(INDEX(Кат!$A:$A,MATCH($C5681,Кат!$I:$I,0)),INDEX(Торг!$A:$A,MATCH($C5681,Торг!$I:$I,0))),"")</f>
        <v/>
      </c>
      <c r="M5681" s="132" t="str">
        <f>IFERROR(IFERROR(INDEX(Кат!$B:$B,MATCH($C5681,Кат!$I:$I,0)),INDEX(Торг!$B:$B,MATCH($C5681,Торг!$I:$I,0))),"")</f>
        <v/>
      </c>
      <c r="N5681" s="132" t="str">
        <f t="shared" si="88"/>
        <v>SM 792804-00-1</v>
      </c>
      <c r="O5681" s="132" t="str">
        <f>IFERROR(IFERROR(INDEX(Кат!$B:$B,MATCH($N5681,Кат!$I:$I,0)),INDEX(Торг!$B:$B,MATCH($N5681,Торг!$I:$I,0))),"")</f>
        <v/>
      </c>
    </row>
    <row r="5682" spans="1:15" outlineLevel="1">
      <c r="A5682" t="s">
        <v>18196</v>
      </c>
      <c r="C5682" s="191" t="s">
        <v>7294</v>
      </c>
      <c r="E5682" t="s">
        <v>7295</v>
      </c>
      <c r="F5682" t="s">
        <v>2860</v>
      </c>
      <c r="G5682" t="s">
        <v>375</v>
      </c>
      <c r="H5682">
        <v>2800</v>
      </c>
      <c r="J5682" t="s">
        <v>22634</v>
      </c>
      <c r="K5682" s="132" t="str">
        <f>IFERROR(IFERROR(INDEX(Кат!$O:$O,MATCH($C5682,Кат!$I:$I,0)),INDEX(Торг!$L:$L,MATCH($C5682,Торг!$I:$I,0))),"")</f>
        <v/>
      </c>
      <c r="L5682" s="132" t="str">
        <f>IFERROR(IFERROR(INDEX(Кат!$A:$A,MATCH($C5682,Кат!$I:$I,0)),INDEX(Торг!$A:$A,MATCH($C5682,Торг!$I:$I,0))),"")</f>
        <v/>
      </c>
      <c r="M5682" s="132" t="str">
        <f>IFERROR(IFERROR(INDEX(Кат!$B:$B,MATCH($C5682,Кат!$I:$I,0)),INDEX(Торг!$B:$B,MATCH($C5682,Торг!$I:$I,0))),"")</f>
        <v/>
      </c>
      <c r="N5682" s="132" t="str">
        <f t="shared" si="88"/>
        <v>SM 792804-40-1</v>
      </c>
      <c r="O5682" s="132" t="str">
        <f>IFERROR(IFERROR(INDEX(Кат!$B:$B,MATCH($N5682,Кат!$I:$I,0)),INDEX(Торг!$B:$B,MATCH($N5682,Торг!$I:$I,0))),"")</f>
        <v/>
      </c>
    </row>
    <row r="5683" spans="1:15" outlineLevel="1">
      <c r="A5683" t="s">
        <v>18197</v>
      </c>
      <c r="C5683" s="191" t="s">
        <v>7296</v>
      </c>
      <c r="E5683" t="s">
        <v>7297</v>
      </c>
      <c r="F5683" t="s">
        <v>2860</v>
      </c>
      <c r="G5683" t="s">
        <v>375</v>
      </c>
      <c r="H5683">
        <v>2800</v>
      </c>
      <c r="J5683" t="s">
        <v>22634</v>
      </c>
      <c r="K5683" s="132" t="str">
        <f>IFERROR(IFERROR(INDEX(Кат!$O:$O,MATCH($C5683,Кат!$I:$I,0)),INDEX(Торг!$L:$L,MATCH($C5683,Торг!$I:$I,0))),"")</f>
        <v/>
      </c>
      <c r="L5683" s="132" t="str">
        <f>IFERROR(IFERROR(INDEX(Кат!$A:$A,MATCH($C5683,Кат!$I:$I,0)),INDEX(Торг!$A:$A,MATCH($C5683,Торг!$I:$I,0))),"")</f>
        <v/>
      </c>
      <c r="M5683" s="132" t="str">
        <f>IFERROR(IFERROR(INDEX(Кат!$B:$B,MATCH($C5683,Кат!$I:$I,0)),INDEX(Торг!$B:$B,MATCH($C5683,Торг!$I:$I,0))),"")</f>
        <v/>
      </c>
      <c r="N5683" s="132" t="str">
        <f t="shared" si="88"/>
        <v>SM 792804-80-1</v>
      </c>
      <c r="O5683" s="132" t="str">
        <f>IFERROR(IFERROR(INDEX(Кат!$B:$B,MATCH($N5683,Кат!$I:$I,0)),INDEX(Торг!$B:$B,MATCH($N5683,Торг!$I:$I,0))),"")</f>
        <v/>
      </c>
    </row>
    <row r="5684" spans="1:15" outlineLevel="1">
      <c r="A5684" t="s">
        <v>18198</v>
      </c>
      <c r="C5684" s="191" t="s">
        <v>7298</v>
      </c>
      <c r="E5684" t="s">
        <v>7299</v>
      </c>
      <c r="F5684" t="s">
        <v>2860</v>
      </c>
      <c r="G5684" t="s">
        <v>375</v>
      </c>
      <c r="H5684">
        <v>4300</v>
      </c>
      <c r="J5684" t="s">
        <v>22634</v>
      </c>
      <c r="K5684" s="132" t="str">
        <f>IFERROR(IFERROR(INDEX(Кат!$O:$O,MATCH($C5684,Кат!$I:$I,0)),INDEX(Торг!$L:$L,MATCH($C5684,Торг!$I:$I,0))),"")</f>
        <v/>
      </c>
      <c r="L5684" s="132" t="str">
        <f>IFERROR(IFERROR(INDEX(Кат!$A:$A,MATCH($C5684,Кат!$I:$I,0)),INDEX(Торг!$A:$A,MATCH($C5684,Торг!$I:$I,0))),"")</f>
        <v/>
      </c>
      <c r="M5684" s="132" t="str">
        <f>IFERROR(IFERROR(INDEX(Кат!$B:$B,MATCH($C5684,Кат!$I:$I,0)),INDEX(Торг!$B:$B,MATCH($C5684,Торг!$I:$I,0))),"")</f>
        <v/>
      </c>
      <c r="N5684" s="132" t="str">
        <f t="shared" si="88"/>
        <v>SM 792805-00-1</v>
      </c>
      <c r="O5684" s="132" t="str">
        <f>IFERROR(IFERROR(INDEX(Кат!$B:$B,MATCH($N5684,Кат!$I:$I,0)),INDEX(Торг!$B:$B,MATCH($N5684,Торг!$I:$I,0))),"")</f>
        <v/>
      </c>
    </row>
    <row r="5685" spans="1:15" outlineLevel="1">
      <c r="A5685" t="s">
        <v>18199</v>
      </c>
      <c r="C5685" s="191" t="s">
        <v>7300</v>
      </c>
      <c r="E5685" t="s">
        <v>7301</v>
      </c>
      <c r="F5685" t="s">
        <v>2860</v>
      </c>
      <c r="G5685" t="s">
        <v>375</v>
      </c>
      <c r="H5685">
        <v>4300</v>
      </c>
      <c r="J5685" t="s">
        <v>22634</v>
      </c>
      <c r="K5685" s="132" t="str">
        <f>IFERROR(IFERROR(INDEX(Кат!$O:$O,MATCH($C5685,Кат!$I:$I,0)),INDEX(Торг!$L:$L,MATCH($C5685,Торг!$I:$I,0))),"")</f>
        <v/>
      </c>
      <c r="L5685" s="132" t="str">
        <f>IFERROR(IFERROR(INDEX(Кат!$A:$A,MATCH($C5685,Кат!$I:$I,0)),INDEX(Торг!$A:$A,MATCH($C5685,Торг!$I:$I,0))),"")</f>
        <v/>
      </c>
      <c r="M5685" s="132" t="str">
        <f>IFERROR(IFERROR(INDEX(Кат!$B:$B,MATCH($C5685,Кат!$I:$I,0)),INDEX(Торг!$B:$B,MATCH($C5685,Торг!$I:$I,0))),"")</f>
        <v/>
      </c>
      <c r="N5685" s="132" t="str">
        <f t="shared" si="88"/>
        <v>SM 792805-50-1</v>
      </c>
      <c r="O5685" s="132" t="str">
        <f>IFERROR(IFERROR(INDEX(Кат!$B:$B,MATCH($N5685,Кат!$I:$I,0)),INDEX(Торг!$B:$B,MATCH($N5685,Торг!$I:$I,0))),"")</f>
        <v/>
      </c>
    </row>
    <row r="5686" spans="1:15" outlineLevel="1">
      <c r="A5686" t="s">
        <v>18200</v>
      </c>
      <c r="C5686" s="191" t="s">
        <v>7302</v>
      </c>
      <c r="E5686" t="s">
        <v>7303</v>
      </c>
      <c r="F5686" t="s">
        <v>2860</v>
      </c>
      <c r="G5686" t="s">
        <v>375</v>
      </c>
      <c r="H5686">
        <v>4400</v>
      </c>
      <c r="J5686" t="s">
        <v>22634</v>
      </c>
      <c r="K5686" s="132" t="str">
        <f>IFERROR(IFERROR(INDEX(Кат!$O:$O,MATCH($C5686,Кат!$I:$I,0)),INDEX(Торг!$L:$L,MATCH($C5686,Торг!$I:$I,0))),"")</f>
        <v/>
      </c>
      <c r="L5686" s="132" t="str">
        <f>IFERROR(IFERROR(INDEX(Кат!$A:$A,MATCH($C5686,Кат!$I:$I,0)),INDEX(Торг!$A:$A,MATCH($C5686,Торг!$I:$I,0))),"")</f>
        <v/>
      </c>
      <c r="M5686" s="132" t="str">
        <f>IFERROR(IFERROR(INDEX(Кат!$B:$B,MATCH($C5686,Кат!$I:$I,0)),INDEX(Торг!$B:$B,MATCH($C5686,Торг!$I:$I,0))),"")</f>
        <v/>
      </c>
      <c r="N5686" s="132" t="str">
        <f t="shared" si="88"/>
        <v>SM 792805-10-1</v>
      </c>
      <c r="O5686" s="132" t="str">
        <f>IFERROR(IFERROR(INDEX(Кат!$B:$B,MATCH($N5686,Кат!$I:$I,0)),INDEX(Торг!$B:$B,MATCH($N5686,Торг!$I:$I,0))),"")</f>
        <v/>
      </c>
    </row>
    <row r="5687" spans="1:15">
      <c r="A5687" t="s">
        <v>24250</v>
      </c>
      <c r="C5687" s="191"/>
      <c r="E5687" t="s">
        <v>24251</v>
      </c>
      <c r="J5687" t="s">
        <v>22634</v>
      </c>
      <c r="K5687" s="132" t="str">
        <f>IFERROR(IFERROR(INDEX(Кат!$O:$O,MATCH($C5687,Кат!$I:$I,0)),INDEX(Торг!$L:$L,MATCH($C5687,Торг!$I:$I,0))),"")</f>
        <v/>
      </c>
      <c r="L5687" s="132" t="str">
        <f>IFERROR(IFERROR(INDEX(Кат!$A:$A,MATCH($C5687,Кат!$I:$I,0)),INDEX(Торг!$A:$A,MATCH($C5687,Торг!$I:$I,0))),"")</f>
        <v/>
      </c>
      <c r="M5687" s="132" t="str">
        <f>IFERROR(IFERROR(INDEX(Кат!$B:$B,MATCH($C5687,Кат!$I:$I,0)),INDEX(Торг!$B:$B,MATCH($C5687,Торг!$I:$I,0))),"")</f>
        <v/>
      </c>
      <c r="N5687" s="132" t="str">
        <f t="shared" si="88"/>
        <v xml:space="preserve"> </v>
      </c>
      <c r="O5687" s="132" t="str">
        <f>IFERROR(IFERROR(INDEX(Кат!$B:$B,MATCH($N5687,Кат!$I:$I,0)),INDEX(Торг!$B:$B,MATCH($N5687,Торг!$I:$I,0))),"")</f>
        <v/>
      </c>
    </row>
    <row r="5688" spans="1:15" outlineLevel="1">
      <c r="A5688" t="s">
        <v>18201</v>
      </c>
      <c r="C5688" s="191" t="s">
        <v>7304</v>
      </c>
      <c r="E5688" t="s">
        <v>7305</v>
      </c>
      <c r="F5688" t="s">
        <v>2860</v>
      </c>
      <c r="G5688" t="s">
        <v>375</v>
      </c>
      <c r="H5688">
        <v>5200</v>
      </c>
      <c r="J5688" t="s">
        <v>22634</v>
      </c>
      <c r="K5688" s="132" t="str">
        <f>IFERROR(IFERROR(INDEX(Кат!$O:$O,MATCH($C5688,Кат!$I:$I,0)),INDEX(Торг!$L:$L,MATCH($C5688,Торг!$I:$I,0))),"")</f>
        <v/>
      </c>
      <c r="L5688" s="132" t="str">
        <f>IFERROR(IFERROR(INDEX(Кат!$A:$A,MATCH($C5688,Кат!$I:$I,0)),INDEX(Торг!$A:$A,MATCH($C5688,Торг!$I:$I,0))),"")</f>
        <v/>
      </c>
      <c r="M5688" s="132" t="str">
        <f>IFERROR(IFERROR(INDEX(Кат!$B:$B,MATCH($C5688,Кат!$I:$I,0)),INDEX(Торг!$B:$B,MATCH($C5688,Торг!$I:$I,0))),"")</f>
        <v/>
      </c>
      <c r="N5688" s="132" t="str">
        <f t="shared" si="88"/>
        <v>SM 73280650000ti</v>
      </c>
      <c r="O5688" s="132" t="str">
        <f>IFERROR(IFERROR(INDEX(Кат!$B:$B,MATCH($N5688,Кат!$I:$I,0)),INDEX(Торг!$B:$B,MATCH($N5688,Торг!$I:$I,0))),"")</f>
        <v/>
      </c>
    </row>
    <row r="5689" spans="1:15">
      <c r="A5689" t="s">
        <v>18202</v>
      </c>
      <c r="C5689" s="191" t="s">
        <v>7306</v>
      </c>
      <c r="E5689" t="s">
        <v>7307</v>
      </c>
      <c r="F5689" t="s">
        <v>2860</v>
      </c>
      <c r="G5689" t="s">
        <v>375</v>
      </c>
      <c r="H5689">
        <v>5200</v>
      </c>
      <c r="J5689" t="s">
        <v>22634</v>
      </c>
      <c r="K5689" s="132" t="str">
        <f>IFERROR(IFERROR(INDEX(Кат!$O:$O,MATCH($C5689,Кат!$I:$I,0)),INDEX(Торг!$L:$L,MATCH($C5689,Торг!$I:$I,0))),"")</f>
        <v/>
      </c>
      <c r="L5689" s="132" t="str">
        <f>IFERROR(IFERROR(INDEX(Кат!$A:$A,MATCH($C5689,Кат!$I:$I,0)),INDEX(Торг!$A:$A,MATCH($C5689,Торг!$I:$I,0))),"")</f>
        <v/>
      </c>
      <c r="M5689" s="132" t="str">
        <f>IFERROR(IFERROR(INDEX(Кат!$B:$B,MATCH($C5689,Кат!$I:$I,0)),INDEX(Торг!$B:$B,MATCH($C5689,Торг!$I:$I,0))),"")</f>
        <v/>
      </c>
      <c r="N5689" s="132" t="str">
        <f t="shared" si="88"/>
        <v>SM 7328070000ti</v>
      </c>
      <c r="O5689" s="132" t="str">
        <f>IFERROR(IFERROR(INDEX(Кат!$B:$B,MATCH($N5689,Кат!$I:$I,0)),INDEX(Торг!$B:$B,MATCH($N5689,Торг!$I:$I,0))),"")</f>
        <v/>
      </c>
    </row>
    <row r="5690" spans="1:15" outlineLevel="1">
      <c r="A5690" t="s">
        <v>18203</v>
      </c>
      <c r="C5690" s="191" t="s">
        <v>7308</v>
      </c>
      <c r="E5690" t="s">
        <v>14094</v>
      </c>
      <c r="F5690" t="s">
        <v>2860</v>
      </c>
      <c r="G5690" t="s">
        <v>375</v>
      </c>
      <c r="H5690">
        <v>5200</v>
      </c>
      <c r="J5690" t="s">
        <v>22634</v>
      </c>
      <c r="K5690" s="132" t="str">
        <f>IFERROR(IFERROR(INDEX(Кат!$O:$O,MATCH($C5690,Кат!$I:$I,0)),INDEX(Торг!$L:$L,MATCH($C5690,Торг!$I:$I,0))),"")</f>
        <v/>
      </c>
      <c r="L5690" s="132" t="str">
        <f>IFERROR(IFERROR(INDEX(Кат!$A:$A,MATCH($C5690,Кат!$I:$I,0)),INDEX(Торг!$A:$A,MATCH($C5690,Торг!$I:$I,0))),"")</f>
        <v/>
      </c>
      <c r="M5690" s="132" t="str">
        <f>IFERROR(IFERROR(INDEX(Кат!$B:$B,MATCH($C5690,Кат!$I:$I,0)),INDEX(Торг!$B:$B,MATCH($C5690,Торг!$I:$I,0))),"")</f>
        <v/>
      </c>
      <c r="N5690" s="132" t="str">
        <f t="shared" si="88"/>
        <v>SM 7328020000ti</v>
      </c>
      <c r="O5690" s="132" t="str">
        <f>IFERROR(IFERROR(INDEX(Кат!$B:$B,MATCH($N5690,Кат!$I:$I,0)),INDEX(Торг!$B:$B,MATCH($N5690,Торг!$I:$I,0))),"")</f>
        <v/>
      </c>
    </row>
    <row r="5691" spans="1:15" outlineLevel="1">
      <c r="A5691" t="s">
        <v>18204</v>
      </c>
      <c r="C5691" s="191" t="s">
        <v>7309</v>
      </c>
      <c r="E5691" t="s">
        <v>14095</v>
      </c>
      <c r="F5691" t="s">
        <v>2860</v>
      </c>
      <c r="G5691" t="s">
        <v>375</v>
      </c>
      <c r="H5691">
        <v>2700</v>
      </c>
      <c r="J5691" t="s">
        <v>22634</v>
      </c>
      <c r="K5691" s="132" t="str">
        <f>IFERROR(IFERROR(INDEX(Кат!$O:$O,MATCH($C5691,Кат!$I:$I,0)),INDEX(Торг!$L:$L,MATCH($C5691,Торг!$I:$I,0))),"")</f>
        <v/>
      </c>
      <c r="L5691" s="132" t="str">
        <f>IFERROR(IFERROR(INDEX(Кат!$A:$A,MATCH($C5691,Кат!$I:$I,0)),INDEX(Торг!$A:$A,MATCH($C5691,Торг!$I:$I,0))),"")</f>
        <v/>
      </c>
      <c r="M5691" s="132" t="str">
        <f>IFERROR(IFERROR(INDEX(Кат!$B:$B,MATCH($C5691,Кат!$I:$I,0)),INDEX(Торг!$B:$B,MATCH($C5691,Торг!$I:$I,0))),"")</f>
        <v/>
      </c>
      <c r="N5691" s="132" t="str">
        <f t="shared" si="88"/>
        <v>SM 7328024000ti</v>
      </c>
      <c r="O5691" s="132" t="str">
        <f>IFERROR(IFERROR(INDEX(Кат!$B:$B,MATCH($N5691,Кат!$I:$I,0)),INDEX(Торг!$B:$B,MATCH($N5691,Торг!$I:$I,0))),"")</f>
        <v/>
      </c>
    </row>
    <row r="5692" spans="1:15" outlineLevel="1">
      <c r="A5692" t="s">
        <v>18205</v>
      </c>
      <c r="C5692" s="191" t="s">
        <v>7310</v>
      </c>
      <c r="E5692" t="s">
        <v>14096</v>
      </c>
      <c r="F5692" t="s">
        <v>2860</v>
      </c>
      <c r="G5692" t="s">
        <v>375</v>
      </c>
      <c r="H5692">
        <v>2700</v>
      </c>
      <c r="J5692" t="s">
        <v>22634</v>
      </c>
      <c r="K5692" s="132" t="str">
        <f>IFERROR(IFERROR(INDEX(Кат!$O:$O,MATCH($C5692,Кат!$I:$I,0)),INDEX(Торг!$L:$L,MATCH($C5692,Торг!$I:$I,0))),"")</f>
        <v/>
      </c>
      <c r="L5692" s="132" t="str">
        <f>IFERROR(IFERROR(INDEX(Кат!$A:$A,MATCH($C5692,Кат!$I:$I,0)),INDEX(Торг!$A:$A,MATCH($C5692,Торг!$I:$I,0))),"")</f>
        <v/>
      </c>
      <c r="M5692" s="132" t="str">
        <f>IFERROR(IFERROR(INDEX(Кат!$B:$B,MATCH($C5692,Кат!$I:$I,0)),INDEX(Торг!$B:$B,MATCH($C5692,Торг!$I:$I,0))),"")</f>
        <v/>
      </c>
      <c r="N5692" s="132" t="str">
        <f t="shared" si="88"/>
        <v>SM 7328028000ti</v>
      </c>
      <c r="O5692" s="132" t="str">
        <f>IFERROR(IFERROR(INDEX(Кат!$B:$B,MATCH($N5692,Кат!$I:$I,0)),INDEX(Торг!$B:$B,MATCH($N5692,Торг!$I:$I,0))),"")</f>
        <v/>
      </c>
    </row>
    <row r="5693" spans="1:15" outlineLevel="1">
      <c r="A5693" t="s">
        <v>18206</v>
      </c>
      <c r="C5693" s="191" t="s">
        <v>7311</v>
      </c>
      <c r="E5693" t="s">
        <v>14097</v>
      </c>
      <c r="F5693" t="s">
        <v>2860</v>
      </c>
      <c r="G5693" t="s">
        <v>375</v>
      </c>
      <c r="H5693">
        <v>2700</v>
      </c>
      <c r="J5693" t="s">
        <v>22634</v>
      </c>
      <c r="K5693" s="132" t="str">
        <f>IFERROR(IFERROR(INDEX(Кат!$O:$O,MATCH($C5693,Кат!$I:$I,0)),INDEX(Торг!$L:$L,MATCH($C5693,Торг!$I:$I,0))),"")</f>
        <v/>
      </c>
      <c r="L5693" s="132" t="str">
        <f>IFERROR(IFERROR(INDEX(Кат!$A:$A,MATCH($C5693,Кат!$I:$I,0)),INDEX(Торг!$A:$A,MATCH($C5693,Торг!$I:$I,0))),"")</f>
        <v/>
      </c>
      <c r="M5693" s="132" t="str">
        <f>IFERROR(IFERROR(INDEX(Кат!$B:$B,MATCH($C5693,Кат!$I:$I,0)),INDEX(Торг!$B:$B,MATCH($C5693,Торг!$I:$I,0))),"")</f>
        <v/>
      </c>
      <c r="N5693" s="132" t="str">
        <f t="shared" si="88"/>
        <v>SM 7328030000ti</v>
      </c>
      <c r="O5693" s="132" t="str">
        <f>IFERROR(IFERROR(INDEX(Кат!$B:$B,MATCH($N5693,Кат!$I:$I,0)),INDEX(Торг!$B:$B,MATCH($N5693,Торг!$I:$I,0))),"")</f>
        <v/>
      </c>
    </row>
    <row r="5694" spans="1:15" outlineLevel="1">
      <c r="A5694" t="s">
        <v>18207</v>
      </c>
      <c r="C5694" s="191" t="s">
        <v>7312</v>
      </c>
      <c r="E5694" t="s">
        <v>14098</v>
      </c>
      <c r="F5694" t="s">
        <v>2860</v>
      </c>
      <c r="G5694" t="s">
        <v>375</v>
      </c>
      <c r="H5694">
        <v>2700</v>
      </c>
      <c r="J5694" t="s">
        <v>22634</v>
      </c>
      <c r="K5694" s="132" t="str">
        <f>IFERROR(IFERROR(INDEX(Кат!$O:$O,MATCH($C5694,Кат!$I:$I,0)),INDEX(Торг!$L:$L,MATCH($C5694,Торг!$I:$I,0))),"")</f>
        <v/>
      </c>
      <c r="L5694" s="132" t="str">
        <f>IFERROR(IFERROR(INDEX(Кат!$A:$A,MATCH($C5694,Кат!$I:$I,0)),INDEX(Торг!$A:$A,MATCH($C5694,Торг!$I:$I,0))),"")</f>
        <v/>
      </c>
      <c r="M5694" s="132" t="str">
        <f>IFERROR(IFERROR(INDEX(Кат!$B:$B,MATCH($C5694,Кат!$I:$I,0)),INDEX(Торг!$B:$B,MATCH($C5694,Торг!$I:$I,0))),"")</f>
        <v/>
      </c>
      <c r="N5694" s="132" t="str">
        <f t="shared" si="88"/>
        <v>SM 792803-40-4ti</v>
      </c>
      <c r="O5694" s="132" t="str">
        <f>IFERROR(IFERROR(INDEX(Кат!$B:$B,MATCH($N5694,Кат!$I:$I,0)),INDEX(Торг!$B:$B,MATCH($N5694,Торг!$I:$I,0))),"")</f>
        <v/>
      </c>
    </row>
    <row r="5695" spans="1:15" outlineLevel="1">
      <c r="A5695" t="s">
        <v>18208</v>
      </c>
      <c r="C5695" s="191" t="s">
        <v>7313</v>
      </c>
      <c r="E5695" t="s">
        <v>14099</v>
      </c>
      <c r="F5695" t="s">
        <v>2860</v>
      </c>
      <c r="G5695" t="s">
        <v>375</v>
      </c>
      <c r="H5695">
        <v>2700</v>
      </c>
      <c r="J5695" t="s">
        <v>22634</v>
      </c>
      <c r="K5695" s="132" t="str">
        <f>IFERROR(IFERROR(INDEX(Кат!$O:$O,MATCH($C5695,Кат!$I:$I,0)),INDEX(Торг!$L:$L,MATCH($C5695,Торг!$I:$I,0))),"")</f>
        <v/>
      </c>
      <c r="L5695" s="132" t="str">
        <f>IFERROR(IFERROR(INDEX(Кат!$A:$A,MATCH($C5695,Кат!$I:$I,0)),INDEX(Торг!$A:$A,MATCH($C5695,Торг!$I:$I,0))),"")</f>
        <v/>
      </c>
      <c r="M5695" s="132" t="str">
        <f>IFERROR(IFERROR(INDEX(Кат!$B:$B,MATCH($C5695,Кат!$I:$I,0)),INDEX(Торг!$B:$B,MATCH($C5695,Торг!$I:$I,0))),"")</f>
        <v/>
      </c>
      <c r="N5695" s="132" t="str">
        <f t="shared" si="88"/>
        <v>SM 7328038000ti</v>
      </c>
      <c r="O5695" s="132" t="str">
        <f>IFERROR(IFERROR(INDEX(Кат!$B:$B,MATCH($N5695,Кат!$I:$I,0)),INDEX(Торг!$B:$B,MATCH($N5695,Торг!$I:$I,0))),"")</f>
        <v/>
      </c>
    </row>
    <row r="5696" spans="1:15" outlineLevel="1">
      <c r="A5696" t="s">
        <v>18209</v>
      </c>
      <c r="C5696" s="191" t="s">
        <v>7314</v>
      </c>
      <c r="E5696" t="s">
        <v>7315</v>
      </c>
      <c r="F5696" t="s">
        <v>2860</v>
      </c>
      <c r="G5696" t="s">
        <v>375</v>
      </c>
      <c r="H5696">
        <v>2700</v>
      </c>
      <c r="J5696" t="s">
        <v>22634</v>
      </c>
      <c r="K5696" s="132" t="str">
        <f>IFERROR(IFERROR(INDEX(Кат!$O:$O,MATCH($C5696,Кат!$I:$I,0)),INDEX(Торг!$L:$L,MATCH($C5696,Торг!$I:$I,0))),"")</f>
        <v/>
      </c>
      <c r="L5696" s="132" t="str">
        <f>IFERROR(IFERROR(INDEX(Кат!$A:$A,MATCH($C5696,Кат!$I:$I,0)),INDEX(Торг!$A:$A,MATCH($C5696,Торг!$I:$I,0))),"")</f>
        <v/>
      </c>
      <c r="M5696" s="132" t="str">
        <f>IFERROR(IFERROR(INDEX(Кат!$B:$B,MATCH($C5696,Кат!$I:$I,0)),INDEX(Торг!$B:$B,MATCH($C5696,Торг!$I:$I,0))),"")</f>
        <v/>
      </c>
      <c r="N5696" s="132" t="str">
        <f t="shared" si="88"/>
        <v>SM 7328040000ti</v>
      </c>
      <c r="O5696" s="132" t="str">
        <f>IFERROR(IFERROR(INDEX(Кат!$B:$B,MATCH($N5696,Кат!$I:$I,0)),INDEX(Торг!$B:$B,MATCH($N5696,Торг!$I:$I,0))),"")</f>
        <v/>
      </c>
    </row>
    <row r="5697" spans="1:15" outlineLevel="1">
      <c r="A5697" t="s">
        <v>18210</v>
      </c>
      <c r="C5697" s="191" t="s">
        <v>7316</v>
      </c>
      <c r="E5697" t="s">
        <v>7317</v>
      </c>
      <c r="F5697" t="s">
        <v>2860</v>
      </c>
      <c r="G5697" t="s">
        <v>375</v>
      </c>
      <c r="H5697">
        <v>2700</v>
      </c>
      <c r="J5697" t="s">
        <v>22634</v>
      </c>
      <c r="K5697" s="132" t="str">
        <f>IFERROR(IFERROR(INDEX(Кат!$O:$O,MATCH($C5697,Кат!$I:$I,0)),INDEX(Торг!$L:$L,MATCH($C5697,Торг!$I:$I,0))),"")</f>
        <v/>
      </c>
      <c r="L5697" s="132" t="str">
        <f>IFERROR(IFERROR(INDEX(Кат!$A:$A,MATCH($C5697,Кат!$I:$I,0)),INDEX(Торг!$A:$A,MATCH($C5697,Торг!$I:$I,0))),"")</f>
        <v/>
      </c>
      <c r="M5697" s="132" t="str">
        <f>IFERROR(IFERROR(INDEX(Кат!$B:$B,MATCH($C5697,Кат!$I:$I,0)),INDEX(Торг!$B:$B,MATCH($C5697,Торг!$I:$I,0))),"")</f>
        <v/>
      </c>
      <c r="N5697" s="132" t="str">
        <f t="shared" si="88"/>
        <v>SM 7328044000ti</v>
      </c>
      <c r="O5697" s="132" t="str">
        <f>IFERROR(IFERROR(INDEX(Кат!$B:$B,MATCH($N5697,Кат!$I:$I,0)),INDEX(Торг!$B:$B,MATCH($N5697,Торг!$I:$I,0))),"")</f>
        <v/>
      </c>
    </row>
    <row r="5698" spans="1:15" outlineLevel="1">
      <c r="A5698" t="s">
        <v>18211</v>
      </c>
      <c r="C5698" s="191" t="s">
        <v>7318</v>
      </c>
      <c r="E5698" t="s">
        <v>7319</v>
      </c>
      <c r="F5698" t="s">
        <v>2860</v>
      </c>
      <c r="G5698" t="s">
        <v>375</v>
      </c>
      <c r="H5698">
        <v>2700</v>
      </c>
      <c r="J5698" t="s">
        <v>22634</v>
      </c>
      <c r="K5698" s="132" t="str">
        <f>IFERROR(IFERROR(INDEX(Кат!$O:$O,MATCH($C5698,Кат!$I:$I,0)),INDEX(Торг!$L:$L,MATCH($C5698,Торг!$I:$I,0))),"")</f>
        <v/>
      </c>
      <c r="L5698" s="132" t="str">
        <f>IFERROR(IFERROR(INDEX(Кат!$A:$A,MATCH($C5698,Кат!$I:$I,0)),INDEX(Торг!$A:$A,MATCH($C5698,Торг!$I:$I,0))),"")</f>
        <v/>
      </c>
      <c r="M5698" s="132" t="str">
        <f>IFERROR(IFERROR(INDEX(Кат!$B:$B,MATCH($C5698,Кат!$I:$I,0)),INDEX(Торг!$B:$B,MATCH($C5698,Торг!$I:$I,0))),"")</f>
        <v/>
      </c>
      <c r="N5698" s="132" t="str">
        <f t="shared" si="88"/>
        <v>SM 7328048000ti</v>
      </c>
      <c r="O5698" s="132" t="str">
        <f>IFERROR(IFERROR(INDEX(Кат!$B:$B,MATCH($N5698,Кат!$I:$I,0)),INDEX(Торг!$B:$B,MATCH($N5698,Торг!$I:$I,0))),"")</f>
        <v/>
      </c>
    </row>
    <row r="5699" spans="1:15" outlineLevel="1">
      <c r="A5699" t="s">
        <v>18212</v>
      </c>
      <c r="C5699" s="191" t="s">
        <v>7320</v>
      </c>
      <c r="E5699" t="s">
        <v>7321</v>
      </c>
      <c r="F5699" t="s">
        <v>2860</v>
      </c>
      <c r="G5699" t="s">
        <v>375</v>
      </c>
      <c r="H5699">
        <v>5200</v>
      </c>
      <c r="J5699" t="s">
        <v>22634</v>
      </c>
      <c r="K5699" s="132" t="str">
        <f>IFERROR(IFERROR(INDEX(Кат!$O:$O,MATCH($C5699,Кат!$I:$I,0)),INDEX(Торг!$L:$L,MATCH($C5699,Торг!$I:$I,0))),"")</f>
        <v/>
      </c>
      <c r="L5699" s="132" t="str">
        <f>IFERROR(IFERROR(INDEX(Кат!$A:$A,MATCH($C5699,Кат!$I:$I,0)),INDEX(Торг!$A:$A,MATCH($C5699,Торг!$I:$I,0))),"")</f>
        <v/>
      </c>
      <c r="M5699" s="132" t="str">
        <f>IFERROR(IFERROR(INDEX(Кат!$B:$B,MATCH($C5699,Кат!$I:$I,0)),INDEX(Торг!$B:$B,MATCH($C5699,Торг!$I:$I,0))),"")</f>
        <v/>
      </c>
      <c r="N5699" s="132" t="str">
        <f t="shared" si="88"/>
        <v>SM 7328050000ti</v>
      </c>
      <c r="O5699" s="132" t="str">
        <f>IFERROR(IFERROR(INDEX(Кат!$B:$B,MATCH($N5699,Кат!$I:$I,0)),INDEX(Торг!$B:$B,MATCH($N5699,Торг!$I:$I,0))),"")</f>
        <v/>
      </c>
    </row>
    <row r="5700" spans="1:15" outlineLevel="1">
      <c r="A5700" t="s">
        <v>18213</v>
      </c>
      <c r="C5700" s="191" t="s">
        <v>7322</v>
      </c>
      <c r="E5700" t="s">
        <v>7323</v>
      </c>
      <c r="F5700" t="s">
        <v>2860</v>
      </c>
      <c r="G5700" t="s">
        <v>375</v>
      </c>
      <c r="H5700">
        <v>5200</v>
      </c>
      <c r="J5700" t="s">
        <v>22634</v>
      </c>
      <c r="K5700" s="132" t="str">
        <f>IFERROR(IFERROR(INDEX(Кат!$O:$O,MATCH($C5700,Кат!$I:$I,0)),INDEX(Торг!$L:$L,MATCH($C5700,Торг!$I:$I,0))),"")</f>
        <v/>
      </c>
      <c r="L5700" s="132" t="str">
        <f>IFERROR(IFERROR(INDEX(Кат!$A:$A,MATCH($C5700,Кат!$I:$I,0)),INDEX(Торг!$A:$A,MATCH($C5700,Торг!$I:$I,0))),"")</f>
        <v/>
      </c>
      <c r="M5700" s="132" t="str">
        <f>IFERROR(IFERROR(INDEX(Кат!$B:$B,MATCH($C5700,Кат!$I:$I,0)),INDEX(Торг!$B:$B,MATCH($C5700,Торг!$I:$I,0))),"")</f>
        <v/>
      </c>
      <c r="N5700" s="132" t="str">
        <f t="shared" si="88"/>
        <v>SM 7328055000ti</v>
      </c>
      <c r="O5700" s="132" t="str">
        <f>IFERROR(IFERROR(INDEX(Кат!$B:$B,MATCH($N5700,Кат!$I:$I,0)),INDEX(Торг!$B:$B,MATCH($N5700,Торг!$I:$I,0))),"")</f>
        <v/>
      </c>
    </row>
    <row r="5701" spans="1:15" outlineLevel="1">
      <c r="A5701" t="s">
        <v>18214</v>
      </c>
      <c r="C5701" s="191" t="s">
        <v>7324</v>
      </c>
      <c r="E5701" t="s">
        <v>7325</v>
      </c>
      <c r="F5701" t="s">
        <v>2860</v>
      </c>
      <c r="G5701" t="s">
        <v>375</v>
      </c>
      <c r="H5701">
        <v>5200</v>
      </c>
      <c r="J5701" t="s">
        <v>22634</v>
      </c>
      <c r="K5701" s="132" t="str">
        <f>IFERROR(IFERROR(INDEX(Кат!$O:$O,MATCH($C5701,Кат!$I:$I,0)),INDEX(Торг!$L:$L,MATCH($C5701,Торг!$I:$I,0))),"")</f>
        <v/>
      </c>
      <c r="L5701" s="132" t="str">
        <f>IFERROR(IFERROR(INDEX(Кат!$A:$A,MATCH($C5701,Кат!$I:$I,0)),INDEX(Торг!$A:$A,MATCH($C5701,Торг!$I:$I,0))),"")</f>
        <v/>
      </c>
      <c r="M5701" s="132" t="str">
        <f>IFERROR(IFERROR(INDEX(Кат!$B:$B,MATCH($C5701,Кат!$I:$I,0)),INDEX(Торг!$B:$B,MATCH($C5701,Торг!$I:$I,0))),"")</f>
        <v/>
      </c>
      <c r="N5701" s="132" t="str">
        <f t="shared" si="88"/>
        <v>SM 7328060000ti</v>
      </c>
      <c r="O5701" s="132" t="str">
        <f>IFERROR(IFERROR(INDEX(Кат!$B:$B,MATCH($N5701,Кат!$I:$I,0)),INDEX(Торг!$B:$B,MATCH($N5701,Торг!$I:$I,0))),"")</f>
        <v/>
      </c>
    </row>
    <row r="5702" spans="1:15">
      <c r="A5702" t="s">
        <v>24252</v>
      </c>
      <c r="C5702" s="191"/>
      <c r="E5702" t="s">
        <v>23458</v>
      </c>
      <c r="J5702" t="s">
        <v>22634</v>
      </c>
      <c r="K5702" s="132" t="str">
        <f>IFERROR(IFERROR(INDEX(Кат!$O:$O,MATCH($C5702,Кат!$I:$I,0)),INDEX(Торг!$L:$L,MATCH($C5702,Торг!$I:$I,0))),"")</f>
        <v/>
      </c>
      <c r="L5702" s="132" t="str">
        <f>IFERROR(IFERROR(INDEX(Кат!$A:$A,MATCH($C5702,Кат!$I:$I,0)),INDEX(Торг!$A:$A,MATCH($C5702,Торг!$I:$I,0))),"")</f>
        <v/>
      </c>
      <c r="M5702" s="132" t="str">
        <f>IFERROR(IFERROR(INDEX(Кат!$B:$B,MATCH($C5702,Кат!$I:$I,0)),INDEX(Торг!$B:$B,MATCH($C5702,Торг!$I:$I,0))),"")</f>
        <v/>
      </c>
      <c r="N5702" s="132" t="str">
        <f t="shared" si="88"/>
        <v xml:space="preserve"> </v>
      </c>
      <c r="O5702" s="132" t="str">
        <f>IFERROR(IFERROR(INDEX(Кат!$B:$B,MATCH($N5702,Кат!$I:$I,0)),INDEX(Торг!$B:$B,MATCH($N5702,Торг!$I:$I,0))),"")</f>
        <v/>
      </c>
    </row>
    <row r="5703" spans="1:15" outlineLevel="1">
      <c r="A5703" t="s">
        <v>18215</v>
      </c>
      <c r="C5703" s="191" t="s">
        <v>7326</v>
      </c>
      <c r="E5703" t="s">
        <v>7327</v>
      </c>
      <c r="F5703" t="s">
        <v>2860</v>
      </c>
      <c r="G5703" t="s">
        <v>375</v>
      </c>
      <c r="H5703">
        <v>1850</v>
      </c>
      <c r="J5703" t="s">
        <v>22634</v>
      </c>
      <c r="K5703" s="132" t="str">
        <f>IFERROR(IFERROR(INDEX(Кат!$O:$O,MATCH($C5703,Кат!$I:$I,0)),INDEX(Торг!$L:$L,MATCH($C5703,Торг!$I:$I,0))),"")</f>
        <v/>
      </c>
      <c r="L5703" s="132" t="str">
        <f>IFERROR(IFERROR(INDEX(Кат!$A:$A,MATCH($C5703,Кат!$I:$I,0)),INDEX(Торг!$A:$A,MATCH($C5703,Торг!$I:$I,0))),"")</f>
        <v/>
      </c>
      <c r="M5703" s="132" t="str">
        <f>IFERROR(IFERROR(INDEX(Кат!$B:$B,MATCH($C5703,Кат!$I:$I,0)),INDEX(Торг!$B:$B,MATCH($C5703,Торг!$I:$I,0))),"")</f>
        <v/>
      </c>
      <c r="N5703" s="132" t="str">
        <f t="shared" si="88"/>
        <v>SM 882805/060000-4</v>
      </c>
      <c r="O5703" s="132" t="str">
        <f>IFERROR(IFERROR(INDEX(Кат!$B:$B,MATCH($N5703,Кат!$I:$I,0)),INDEX(Торг!$B:$B,MATCH($N5703,Торг!$I:$I,0))),"")</f>
        <v/>
      </c>
    </row>
    <row r="5704" spans="1:15" outlineLevel="1">
      <c r="A5704" t="s">
        <v>18216</v>
      </c>
      <c r="C5704" s="191" t="s">
        <v>7328</v>
      </c>
      <c r="E5704" t="s">
        <v>7329</v>
      </c>
      <c r="F5704" t="s">
        <v>2860</v>
      </c>
      <c r="G5704" t="s">
        <v>375</v>
      </c>
      <c r="H5704">
        <v>1850</v>
      </c>
      <c r="J5704" t="s">
        <v>22634</v>
      </c>
      <c r="K5704" s="132" t="str">
        <f>IFERROR(IFERROR(INDEX(Кат!$O:$O,MATCH($C5704,Кат!$I:$I,0)),INDEX(Торг!$L:$L,MATCH($C5704,Торг!$I:$I,0))),"")</f>
        <v/>
      </c>
      <c r="L5704" s="132" t="str">
        <f>IFERROR(IFERROR(INDEX(Кат!$A:$A,MATCH($C5704,Кат!$I:$I,0)),INDEX(Торг!$A:$A,MATCH($C5704,Торг!$I:$I,0))),"")</f>
        <v/>
      </c>
      <c r="M5704" s="132" t="str">
        <f>IFERROR(IFERROR(INDEX(Кат!$B:$B,MATCH($C5704,Кат!$I:$I,0)),INDEX(Торг!$B:$B,MATCH($C5704,Торг!$I:$I,0))),"")</f>
        <v/>
      </c>
      <c r="N5704" s="132" t="str">
        <f t="shared" ref="N5704:N5767" si="89">_xlfn.CONCAT(F5704," ",C5704)</f>
        <v>SM 882807/080000-4</v>
      </c>
      <c r="O5704" s="132" t="str">
        <f>IFERROR(IFERROR(INDEX(Кат!$B:$B,MATCH($N5704,Кат!$I:$I,0)),INDEX(Торг!$B:$B,MATCH($N5704,Торг!$I:$I,0))),"")</f>
        <v/>
      </c>
    </row>
    <row r="5705" spans="1:15" outlineLevel="1">
      <c r="A5705" t="s">
        <v>18217</v>
      </c>
      <c r="C5705" s="191" t="s">
        <v>7330</v>
      </c>
      <c r="E5705" t="s">
        <v>7331</v>
      </c>
      <c r="F5705" t="s">
        <v>2860</v>
      </c>
      <c r="G5705" t="s">
        <v>375</v>
      </c>
      <c r="H5705">
        <v>5300</v>
      </c>
      <c r="J5705" t="s">
        <v>22634</v>
      </c>
      <c r="K5705" s="132" t="str">
        <f>IFERROR(IFERROR(INDEX(Кат!$O:$O,MATCH($C5705,Кат!$I:$I,0)),INDEX(Торг!$L:$L,MATCH($C5705,Торг!$I:$I,0))),"")</f>
        <v/>
      </c>
      <c r="L5705" s="132" t="str">
        <f>IFERROR(IFERROR(INDEX(Кат!$A:$A,MATCH($C5705,Кат!$I:$I,0)),INDEX(Торг!$A:$A,MATCH($C5705,Торг!$I:$I,0))),"")</f>
        <v/>
      </c>
      <c r="M5705" s="132" t="str">
        <f>IFERROR(IFERROR(INDEX(Кат!$B:$B,MATCH($C5705,Кат!$I:$I,0)),INDEX(Торг!$B:$B,MATCH($C5705,Торг!$I:$I,0))),"")</f>
        <v/>
      </c>
      <c r="N5705" s="132" t="str">
        <f t="shared" si="89"/>
        <v>SM 882809/080000-4</v>
      </c>
      <c r="O5705" s="132" t="str">
        <f>IFERROR(IFERROR(INDEX(Кат!$B:$B,MATCH($N5705,Кат!$I:$I,0)),INDEX(Торг!$B:$B,MATCH($N5705,Торг!$I:$I,0))),"")</f>
        <v/>
      </c>
    </row>
    <row r="5706" spans="1:15" outlineLevel="1">
      <c r="A5706" t="s">
        <v>18218</v>
      </c>
      <c r="C5706" s="191">
        <v>4022100703338</v>
      </c>
      <c r="E5706" t="s">
        <v>7332</v>
      </c>
      <c r="F5706" t="s">
        <v>2860</v>
      </c>
      <c r="G5706" t="s">
        <v>375</v>
      </c>
      <c r="H5706">
        <v>2100</v>
      </c>
      <c r="J5706" t="s">
        <v>22634</v>
      </c>
      <c r="K5706" s="132" t="str">
        <f>IFERROR(IFERROR(INDEX(Кат!$O:$O,MATCH($C5706,Кат!$I:$I,0)),INDEX(Торг!$L:$L,MATCH($C5706,Торг!$I:$I,0))),"")</f>
        <v/>
      </c>
      <c r="L5706" s="132" t="str">
        <f>IFERROR(IFERROR(INDEX(Кат!$A:$A,MATCH($C5706,Кат!$I:$I,0)),INDEX(Торг!$A:$A,MATCH($C5706,Торг!$I:$I,0))),"")</f>
        <v/>
      </c>
      <c r="M5706" s="132" t="str">
        <f>IFERROR(IFERROR(INDEX(Кат!$B:$B,MATCH($C5706,Кат!$I:$I,0)),INDEX(Торг!$B:$B,MATCH($C5706,Торг!$I:$I,0))),"")</f>
        <v/>
      </c>
      <c r="N5706" s="132" t="str">
        <f t="shared" si="89"/>
        <v>SM 4022100703338</v>
      </c>
      <c r="O5706" s="132" t="str">
        <f>IFERROR(IFERROR(INDEX(Кат!$B:$B,MATCH($N5706,Кат!$I:$I,0)),INDEX(Торг!$B:$B,MATCH($N5706,Торг!$I:$I,0))),"")</f>
        <v/>
      </c>
    </row>
    <row r="5707" spans="1:15" outlineLevel="1">
      <c r="A5707" t="s">
        <v>24253</v>
      </c>
      <c r="C5707" s="191"/>
      <c r="E5707" t="s">
        <v>24254</v>
      </c>
      <c r="J5707" t="s">
        <v>22634</v>
      </c>
      <c r="K5707" s="132" t="str">
        <f>IFERROR(IFERROR(INDEX(Кат!$O:$O,MATCH($C5707,Кат!$I:$I,0)),INDEX(Торг!$L:$L,MATCH($C5707,Торг!$I:$I,0))),"")</f>
        <v/>
      </c>
      <c r="L5707" s="132" t="str">
        <f>IFERROR(IFERROR(INDEX(Кат!$A:$A,MATCH($C5707,Кат!$I:$I,0)),INDEX(Торг!$A:$A,MATCH($C5707,Торг!$I:$I,0))),"")</f>
        <v/>
      </c>
      <c r="M5707" s="132" t="str">
        <f>IFERROR(IFERROR(INDEX(Кат!$B:$B,MATCH($C5707,Кат!$I:$I,0)),INDEX(Торг!$B:$B,MATCH($C5707,Торг!$I:$I,0))),"")</f>
        <v/>
      </c>
      <c r="N5707" s="132" t="str">
        <f t="shared" si="89"/>
        <v xml:space="preserve"> </v>
      </c>
      <c r="O5707" s="132" t="str">
        <f>IFERROR(IFERROR(INDEX(Кат!$B:$B,MATCH($N5707,Кат!$I:$I,0)),INDEX(Торг!$B:$B,MATCH($N5707,Торг!$I:$I,0))),"")</f>
        <v/>
      </c>
    </row>
    <row r="5708" spans="1:15" outlineLevel="1">
      <c r="A5708" t="s">
        <v>18219</v>
      </c>
      <c r="C5708" s="191" t="s">
        <v>2858</v>
      </c>
      <c r="E5708" t="s">
        <v>2859</v>
      </c>
      <c r="F5708" t="s">
        <v>2860</v>
      </c>
      <c r="G5708" t="s">
        <v>375</v>
      </c>
      <c r="H5708">
        <v>460</v>
      </c>
      <c r="J5708" t="s">
        <v>22634</v>
      </c>
      <c r="K5708" s="132" t="str">
        <f>IFERROR(IFERROR(INDEX(Кат!$O:$O,MATCH($C5708,Кат!$I:$I,0)),INDEX(Торг!$L:$L,MATCH($C5708,Торг!$I:$I,0))),"")</f>
        <v/>
      </c>
      <c r="L5708" s="132" t="str">
        <f>IFERROR(IFERROR(INDEX(Кат!$A:$A,MATCH($C5708,Кат!$I:$I,0)),INDEX(Торг!$A:$A,MATCH($C5708,Торг!$I:$I,0))),"")</f>
        <v/>
      </c>
      <c r="M5708" s="132" t="str">
        <f>IFERROR(IFERROR(INDEX(Кат!$B:$B,MATCH($C5708,Кат!$I:$I,0)),INDEX(Торг!$B:$B,MATCH($C5708,Торг!$I:$I,0))),"")</f>
        <v/>
      </c>
      <c r="N5708" s="132" t="str">
        <f t="shared" si="89"/>
        <v>SM 91-2801</v>
      </c>
      <c r="O5708" s="132" t="str">
        <f>IFERROR(IFERROR(INDEX(Кат!$B:$B,MATCH($N5708,Кат!$I:$I,0)),INDEX(Торг!$B:$B,MATCH($N5708,Торг!$I:$I,0))),"")</f>
        <v/>
      </c>
    </row>
    <row r="5709" spans="1:15" outlineLevel="1">
      <c r="A5709" t="s">
        <v>18220</v>
      </c>
      <c r="C5709" s="191" t="s">
        <v>7333</v>
      </c>
      <c r="E5709" t="s">
        <v>7334</v>
      </c>
      <c r="F5709" t="s">
        <v>2860</v>
      </c>
      <c r="G5709" t="s">
        <v>375</v>
      </c>
      <c r="H5709">
        <v>700</v>
      </c>
      <c r="J5709" t="s">
        <v>22634</v>
      </c>
      <c r="K5709" s="132" t="str">
        <f>IFERROR(IFERROR(INDEX(Кат!$O:$O,MATCH($C5709,Кат!$I:$I,0)),INDEX(Торг!$L:$L,MATCH($C5709,Торг!$I:$I,0))),"")</f>
        <v/>
      </c>
      <c r="L5709" s="132" t="str">
        <f>IFERROR(IFERROR(INDEX(Кат!$A:$A,MATCH($C5709,Кат!$I:$I,0)),INDEX(Торг!$A:$A,MATCH($C5709,Торг!$I:$I,0))),"")</f>
        <v/>
      </c>
      <c r="M5709" s="132" t="str">
        <f>IFERROR(IFERROR(INDEX(Кат!$B:$B,MATCH($C5709,Кат!$I:$I,0)),INDEX(Торг!$B:$B,MATCH($C5709,Торг!$I:$I,0))),"")</f>
        <v/>
      </c>
      <c r="N5709" s="132" t="str">
        <f t="shared" si="89"/>
        <v>SM 91-5001</v>
      </c>
      <c r="O5709" s="132" t="str">
        <f>IFERROR(IFERROR(INDEX(Кат!$B:$B,MATCH($N5709,Кат!$I:$I,0)),INDEX(Торг!$B:$B,MATCH($N5709,Торг!$I:$I,0))),"")</f>
        <v/>
      </c>
    </row>
    <row r="5710" spans="1:15" outlineLevel="1">
      <c r="A5710" t="s">
        <v>24255</v>
      </c>
      <c r="C5710" s="191"/>
      <c r="E5710" t="s">
        <v>24256</v>
      </c>
      <c r="J5710" t="s">
        <v>22634</v>
      </c>
      <c r="K5710" s="132" t="str">
        <f>IFERROR(IFERROR(INDEX(Кат!$O:$O,MATCH($C5710,Кат!$I:$I,0)),INDEX(Торг!$L:$L,MATCH($C5710,Торг!$I:$I,0))),"")</f>
        <v/>
      </c>
      <c r="L5710" s="132" t="str">
        <f>IFERROR(IFERROR(INDEX(Кат!$A:$A,MATCH($C5710,Кат!$I:$I,0)),INDEX(Торг!$A:$A,MATCH($C5710,Торг!$I:$I,0))),"")</f>
        <v/>
      </c>
      <c r="M5710" s="132" t="str">
        <f>IFERROR(IFERROR(INDEX(Кат!$B:$B,MATCH($C5710,Кат!$I:$I,0)),INDEX(Торг!$B:$B,MATCH($C5710,Торг!$I:$I,0))),"")</f>
        <v/>
      </c>
      <c r="N5710" s="132" t="str">
        <f t="shared" si="89"/>
        <v xml:space="preserve"> </v>
      </c>
      <c r="O5710" s="132" t="str">
        <f>IFERROR(IFERROR(INDEX(Кат!$B:$B,MATCH($N5710,Кат!$I:$I,0)),INDEX(Торг!$B:$B,MATCH($N5710,Торг!$I:$I,0))),"")</f>
        <v/>
      </c>
    </row>
    <row r="5711" spans="1:15" outlineLevel="1">
      <c r="A5711" t="s">
        <v>25973</v>
      </c>
      <c r="C5711" s="191" t="s">
        <v>25974</v>
      </c>
      <c r="E5711" t="s">
        <v>25975</v>
      </c>
      <c r="F5711" t="s">
        <v>7336</v>
      </c>
      <c r="G5711" t="s">
        <v>399</v>
      </c>
      <c r="H5711">
        <v>1600</v>
      </c>
      <c r="J5711" t="s">
        <v>22634</v>
      </c>
      <c r="K5711" s="132" t="str">
        <f>IFERROR(IFERROR(INDEX(Кат!$O:$O,MATCH($C5711,Кат!$I:$I,0)),INDEX(Торг!$L:$L,MATCH($C5711,Торг!$I:$I,0))),"")</f>
        <v/>
      </c>
      <c r="L5711" s="132" t="str">
        <f>IFERROR(IFERROR(INDEX(Кат!$A:$A,MATCH($C5711,Кат!$I:$I,0)),INDEX(Торг!$A:$A,MATCH($C5711,Торг!$I:$I,0))),"")</f>
        <v/>
      </c>
      <c r="M5711" s="132" t="str">
        <f>IFERROR(IFERROR(INDEX(Кат!$B:$B,MATCH($C5711,Кат!$I:$I,0)),INDEX(Торг!$B:$B,MATCH($C5711,Торг!$I:$I,0))),"")</f>
        <v/>
      </c>
      <c r="N5711" s="132" t="str">
        <f t="shared" si="89"/>
        <v>SNR EC.40987.H206</v>
      </c>
      <c r="O5711" s="132" t="str">
        <f>IFERROR(IFERROR(INDEX(Кат!$B:$B,MATCH($N5711,Кат!$I:$I,0)),INDEX(Торг!$B:$B,MATCH($N5711,Торг!$I:$I,0))),"")</f>
        <v/>
      </c>
    </row>
    <row r="5712" spans="1:15" outlineLevel="1">
      <c r="A5712" t="s">
        <v>25895</v>
      </c>
      <c r="C5712" s="191" t="s">
        <v>25896</v>
      </c>
      <c r="E5712" t="s">
        <v>25897</v>
      </c>
      <c r="F5712" t="s">
        <v>7336</v>
      </c>
      <c r="G5712" t="s">
        <v>399</v>
      </c>
      <c r="H5712">
        <v>1450</v>
      </c>
      <c r="J5712" t="s">
        <v>22634</v>
      </c>
      <c r="K5712" s="132" t="str">
        <f>IFERROR(IFERROR(INDEX(Кат!$O:$O,MATCH($C5712,Кат!$I:$I,0)),INDEX(Торг!$L:$L,MATCH($C5712,Торг!$I:$I,0))),"")</f>
        <v/>
      </c>
      <c r="L5712" s="132" t="str">
        <f>IFERROR(IFERROR(INDEX(Кат!$A:$A,MATCH($C5712,Кат!$I:$I,0)),INDEX(Торг!$A:$A,MATCH($C5712,Торг!$I:$I,0))),"")</f>
        <v/>
      </c>
      <c r="M5712" s="132" t="str">
        <f>IFERROR(IFERROR(INDEX(Кат!$B:$B,MATCH($C5712,Кат!$I:$I,0)),INDEX(Торг!$B:$B,MATCH($C5712,Торг!$I:$I,0))),"")</f>
        <v/>
      </c>
      <c r="N5712" s="132" t="str">
        <f t="shared" si="89"/>
        <v>SNR EC.40988.H206</v>
      </c>
      <c r="O5712" s="132" t="str">
        <f>IFERROR(IFERROR(INDEX(Кат!$B:$B,MATCH($N5712,Кат!$I:$I,0)),INDEX(Торг!$B:$B,MATCH($N5712,Торг!$I:$I,0))),"")</f>
        <v/>
      </c>
    </row>
    <row r="5713" spans="1:15">
      <c r="A5713" t="s">
        <v>25056</v>
      </c>
      <c r="C5713" s="191" t="s">
        <v>25057</v>
      </c>
      <c r="E5713" t="s">
        <v>25058</v>
      </c>
      <c r="F5713" t="s">
        <v>7336</v>
      </c>
      <c r="G5713" t="s">
        <v>375</v>
      </c>
      <c r="H5713">
        <v>5500</v>
      </c>
      <c r="J5713" t="s">
        <v>22634</v>
      </c>
      <c r="K5713" s="132" t="str">
        <f>IFERROR(IFERROR(INDEX(Кат!$O:$O,MATCH($C5713,Кат!$I:$I,0)),INDEX(Торг!$L:$L,MATCH($C5713,Торг!$I:$I,0))),"")</f>
        <v/>
      </c>
      <c r="L5713" s="132" t="str">
        <f>IFERROR(IFERROR(INDEX(Кат!$A:$A,MATCH($C5713,Кат!$I:$I,0)),INDEX(Торг!$A:$A,MATCH($C5713,Торг!$I:$I,0))),"")</f>
        <v/>
      </c>
      <c r="M5713" s="132" t="str">
        <f>IFERROR(IFERROR(INDEX(Кат!$B:$B,MATCH($C5713,Кат!$I:$I,0)),INDEX(Торг!$B:$B,MATCH($C5713,Торг!$I:$I,0))),"")</f>
        <v/>
      </c>
      <c r="N5713" s="132" t="str">
        <f t="shared" si="89"/>
        <v>SNR KD472.00</v>
      </c>
      <c r="O5713" s="132" t="str">
        <f>IFERROR(IFERROR(INDEX(Кат!$B:$B,MATCH($N5713,Кат!$I:$I,0)),INDEX(Торг!$B:$B,MATCH($N5713,Торг!$I:$I,0))),"")</f>
        <v/>
      </c>
    </row>
    <row r="5714" spans="1:15" outlineLevel="1">
      <c r="A5714" t="s">
        <v>24257</v>
      </c>
      <c r="C5714" s="191"/>
      <c r="E5714" t="s">
        <v>24258</v>
      </c>
      <c r="J5714" t="s">
        <v>22634</v>
      </c>
      <c r="K5714" s="132" t="str">
        <f>IFERROR(IFERROR(INDEX(Кат!$O:$O,MATCH($C5714,Кат!$I:$I,0)),INDEX(Торг!$L:$L,MATCH($C5714,Торг!$I:$I,0))),"")</f>
        <v/>
      </c>
      <c r="L5714" s="132" t="str">
        <f>IFERROR(IFERROR(INDEX(Кат!$A:$A,MATCH($C5714,Кат!$I:$I,0)),INDEX(Торг!$A:$A,MATCH($C5714,Торг!$I:$I,0))),"")</f>
        <v/>
      </c>
      <c r="M5714" s="132" t="str">
        <f>IFERROR(IFERROR(INDEX(Кат!$B:$B,MATCH($C5714,Кат!$I:$I,0)),INDEX(Торг!$B:$B,MATCH($C5714,Торг!$I:$I,0))),"")</f>
        <v/>
      </c>
      <c r="N5714" s="132" t="str">
        <f t="shared" si="89"/>
        <v xml:space="preserve"> </v>
      </c>
      <c r="O5714" s="132" t="str">
        <f>IFERROR(IFERROR(INDEX(Кат!$B:$B,MATCH($N5714,Кат!$I:$I,0)),INDEX(Торг!$B:$B,MATCH($N5714,Торг!$I:$I,0))),"")</f>
        <v/>
      </c>
    </row>
    <row r="5715" spans="1:15" outlineLevel="1">
      <c r="A5715" t="s">
        <v>18226</v>
      </c>
      <c r="C5715" s="191" t="s">
        <v>7341</v>
      </c>
      <c r="E5715" t="s">
        <v>7342</v>
      </c>
      <c r="F5715" t="s">
        <v>7343</v>
      </c>
      <c r="G5715" t="s">
        <v>375</v>
      </c>
      <c r="H5715">
        <v>500</v>
      </c>
      <c r="J5715" t="s">
        <v>22634</v>
      </c>
      <c r="K5715" s="132" t="str">
        <f>IFERROR(IFERROR(INDEX(Кат!$O:$O,MATCH($C5715,Кат!$I:$I,0)),INDEX(Торг!$L:$L,MATCH($C5715,Торг!$I:$I,0))),"")</f>
        <v/>
      </c>
      <c r="L5715" s="132" t="str">
        <f>IFERROR(IFERROR(INDEX(Кат!$A:$A,MATCH($C5715,Кат!$I:$I,0)),INDEX(Торг!$A:$A,MATCH($C5715,Торг!$I:$I,0))),"")</f>
        <v/>
      </c>
      <c r="M5715" s="132" t="str">
        <f>IFERROR(IFERROR(INDEX(Кат!$B:$B,MATCH($C5715,Кат!$I:$I,0)),INDEX(Торг!$B:$B,MATCH($C5715,Торг!$I:$I,0))),"")</f>
        <v/>
      </c>
      <c r="N5715" s="132" t="str">
        <f t="shared" si="89"/>
        <v>SOLINA R90.8201230</v>
      </c>
      <c r="O5715" s="132" t="str">
        <f>IFERROR(IFERROR(INDEX(Кат!$B:$B,MATCH($N5715,Кат!$I:$I,0)),INDEX(Торг!$B:$B,MATCH($N5715,Торг!$I:$I,0))),"")</f>
        <v/>
      </c>
    </row>
    <row r="5716" spans="1:15" outlineLevel="1">
      <c r="A5716" t="s">
        <v>24259</v>
      </c>
      <c r="C5716" s="191"/>
      <c r="E5716" t="s">
        <v>7344</v>
      </c>
      <c r="J5716" t="s">
        <v>22634</v>
      </c>
      <c r="K5716" s="132" t="str">
        <f>IFERROR(IFERROR(INDEX(Кат!$O:$O,MATCH($C5716,Кат!$I:$I,0)),INDEX(Торг!$L:$L,MATCH($C5716,Торг!$I:$I,0))),"")</f>
        <v/>
      </c>
      <c r="L5716" s="132" t="str">
        <f>IFERROR(IFERROR(INDEX(Кат!$A:$A,MATCH($C5716,Кат!$I:$I,0)),INDEX(Торг!$A:$A,MATCH($C5716,Торг!$I:$I,0))),"")</f>
        <v/>
      </c>
      <c r="M5716" s="132" t="str">
        <f>IFERROR(IFERROR(INDEX(Кат!$B:$B,MATCH($C5716,Кат!$I:$I,0)),INDEX(Торг!$B:$B,MATCH($C5716,Торг!$I:$I,0))),"")</f>
        <v/>
      </c>
      <c r="N5716" s="132" t="str">
        <f t="shared" si="89"/>
        <v xml:space="preserve"> </v>
      </c>
      <c r="O5716" s="132" t="str">
        <f>IFERROR(IFERROR(INDEX(Кат!$B:$B,MATCH($N5716,Кат!$I:$I,0)),INDEX(Торг!$B:$B,MATCH($N5716,Торг!$I:$I,0))),"")</f>
        <v/>
      </c>
    </row>
    <row r="5717" spans="1:15" outlineLevel="1">
      <c r="A5717" t="s">
        <v>18227</v>
      </c>
      <c r="C5717" s="191" t="s">
        <v>7345</v>
      </c>
      <c r="E5717" t="s">
        <v>7346</v>
      </c>
      <c r="F5717" t="s">
        <v>7344</v>
      </c>
      <c r="G5717" t="s">
        <v>399</v>
      </c>
      <c r="H5717">
        <v>7000</v>
      </c>
      <c r="J5717" t="s">
        <v>22634</v>
      </c>
      <c r="K5717" s="132" t="str">
        <f>IFERROR(IFERROR(INDEX(Кат!$O:$O,MATCH($C5717,Кат!$I:$I,0)),INDEX(Торг!$L:$L,MATCH($C5717,Торг!$I:$I,0))),"")</f>
        <v/>
      </c>
      <c r="L5717" s="132" t="str">
        <f>IFERROR(IFERROR(INDEX(Кат!$A:$A,MATCH($C5717,Кат!$I:$I,0)),INDEX(Торг!$A:$A,MATCH($C5717,Торг!$I:$I,0))),"")</f>
        <v/>
      </c>
      <c r="M5717" s="132" t="str">
        <f>IFERROR(IFERROR(INDEX(Кат!$B:$B,MATCH($C5717,Кат!$I:$I,0)),INDEX(Торг!$B:$B,MATCH($C5717,Торг!$I:$I,0))),"")</f>
        <v/>
      </c>
      <c r="N5717" s="132" t="str">
        <f t="shared" si="89"/>
        <v>SOLLO SREL0001</v>
      </c>
      <c r="O5717" s="132" t="str">
        <f>IFERROR(IFERROR(INDEX(Кат!$B:$B,MATCH($N5717,Кат!$I:$I,0)),INDEX(Торг!$B:$B,MATCH($N5717,Торг!$I:$I,0))),"")</f>
        <v/>
      </c>
    </row>
    <row r="5718" spans="1:15">
      <c r="A5718" t="s">
        <v>18228</v>
      </c>
      <c r="C5718" s="191" t="s">
        <v>7347</v>
      </c>
      <c r="E5718" t="s">
        <v>7348</v>
      </c>
      <c r="F5718" t="s">
        <v>7344</v>
      </c>
      <c r="G5718" t="s">
        <v>399</v>
      </c>
      <c r="H5718">
        <v>7000</v>
      </c>
      <c r="J5718" t="s">
        <v>22634</v>
      </c>
      <c r="K5718" s="132" t="str">
        <f>IFERROR(IFERROR(INDEX(Кат!$O:$O,MATCH($C5718,Кат!$I:$I,0)),INDEX(Торг!$L:$L,MATCH($C5718,Торг!$I:$I,0))),"")</f>
        <v/>
      </c>
      <c r="L5718" s="132" t="str">
        <f>IFERROR(IFERROR(INDEX(Кат!$A:$A,MATCH($C5718,Кат!$I:$I,0)),INDEX(Торг!$A:$A,MATCH($C5718,Торг!$I:$I,0))),"")</f>
        <v/>
      </c>
      <c r="M5718" s="132" t="str">
        <f>IFERROR(IFERROR(INDEX(Кат!$B:$B,MATCH($C5718,Кат!$I:$I,0)),INDEX(Торг!$B:$B,MATCH($C5718,Торг!$I:$I,0))),"")</f>
        <v/>
      </c>
      <c r="N5718" s="132" t="str">
        <f t="shared" si="89"/>
        <v>SOLLO SREL0002</v>
      </c>
      <c r="O5718" s="132" t="str">
        <f>IFERROR(IFERROR(INDEX(Кат!$B:$B,MATCH($N5718,Кат!$I:$I,0)),INDEX(Торг!$B:$B,MATCH($N5718,Торг!$I:$I,0))),"")</f>
        <v/>
      </c>
    </row>
    <row r="5719" spans="1:15" outlineLevel="1">
      <c r="A5719" t="s">
        <v>24260</v>
      </c>
      <c r="C5719" s="191"/>
      <c r="E5719" t="s">
        <v>14570</v>
      </c>
      <c r="J5719" t="s">
        <v>22634</v>
      </c>
      <c r="K5719" s="132" t="str">
        <f>IFERROR(IFERROR(INDEX(Кат!$O:$O,MATCH($C5719,Кат!$I:$I,0)),INDEX(Торг!$L:$L,MATCH($C5719,Торг!$I:$I,0))),"")</f>
        <v/>
      </c>
      <c r="L5719" s="132" t="str">
        <f>IFERROR(IFERROR(INDEX(Кат!$A:$A,MATCH($C5719,Кат!$I:$I,0)),INDEX(Торг!$A:$A,MATCH($C5719,Торг!$I:$I,0))),"")</f>
        <v/>
      </c>
      <c r="M5719" s="132" t="str">
        <f>IFERROR(IFERROR(INDEX(Кат!$B:$B,MATCH($C5719,Кат!$I:$I,0)),INDEX(Торг!$B:$B,MATCH($C5719,Торг!$I:$I,0))),"")</f>
        <v/>
      </c>
      <c r="N5719" s="132" t="str">
        <f t="shared" si="89"/>
        <v xml:space="preserve"> </v>
      </c>
      <c r="O5719" s="132" t="str">
        <f>IFERROR(IFERROR(INDEX(Кат!$B:$B,MATCH($N5719,Кат!$I:$I,0)),INDEX(Торг!$B:$B,MATCH($N5719,Торг!$I:$I,0))),"")</f>
        <v/>
      </c>
    </row>
    <row r="5720" spans="1:15" outlineLevel="1">
      <c r="A5720" t="s">
        <v>18229</v>
      </c>
      <c r="C5720" s="191" t="s">
        <v>14571</v>
      </c>
      <c r="E5720" t="s">
        <v>14572</v>
      </c>
      <c r="G5720" t="s">
        <v>375</v>
      </c>
      <c r="H5720">
        <v>350</v>
      </c>
      <c r="J5720" t="s">
        <v>22634</v>
      </c>
      <c r="K5720" s="132" t="str">
        <f>IFERROR(IFERROR(INDEX(Кат!$O:$O,MATCH($C5720,Кат!$I:$I,0)),INDEX(Торг!$L:$L,MATCH($C5720,Торг!$I:$I,0))),"")</f>
        <v/>
      </c>
      <c r="L5720" s="132" t="str">
        <f>IFERROR(IFERROR(INDEX(Кат!$A:$A,MATCH($C5720,Кат!$I:$I,0)),INDEX(Торг!$A:$A,MATCH($C5720,Торг!$I:$I,0))),"")</f>
        <v/>
      </c>
      <c r="M5720" s="132" t="str">
        <f>IFERROR(IFERROR(INDEX(Кат!$B:$B,MATCH($C5720,Кат!$I:$I,0)),INDEX(Торг!$B:$B,MATCH($C5720,Торг!$I:$I,0))),"")</f>
        <v/>
      </c>
      <c r="N5720" s="132" t="str">
        <f t="shared" si="89"/>
        <v xml:space="preserve"> 2111-3707010</v>
      </c>
      <c r="O5720" s="132" t="str">
        <f>IFERROR(IFERROR(INDEX(Кат!$B:$B,MATCH($N5720,Кат!$I:$I,0)),INDEX(Торг!$B:$B,MATCH($N5720,Торг!$I:$I,0))),"")</f>
        <v/>
      </c>
    </row>
    <row r="5721" spans="1:15">
      <c r="A5721" t="s">
        <v>18230</v>
      </c>
      <c r="C5721" s="191" t="s">
        <v>14573</v>
      </c>
      <c r="E5721" t="s">
        <v>14574</v>
      </c>
      <c r="G5721" t="s">
        <v>375</v>
      </c>
      <c r="H5721">
        <v>350</v>
      </c>
      <c r="J5721" t="s">
        <v>22634</v>
      </c>
      <c r="K5721" s="132" t="str">
        <f>IFERROR(IFERROR(INDEX(Кат!$O:$O,MATCH($C5721,Кат!$I:$I,0)),INDEX(Торг!$L:$L,MATCH($C5721,Торг!$I:$I,0))),"")</f>
        <v/>
      </c>
      <c r="L5721" s="132" t="str">
        <f>IFERROR(IFERROR(INDEX(Кат!$A:$A,MATCH($C5721,Кат!$I:$I,0)),INDEX(Торг!$A:$A,MATCH($C5721,Торг!$I:$I,0))),"")</f>
        <v/>
      </c>
      <c r="M5721" s="132" t="str">
        <f>IFERROR(IFERROR(INDEX(Кат!$B:$B,MATCH($C5721,Кат!$I:$I,0)),INDEX(Торг!$B:$B,MATCH($C5721,Торг!$I:$I,0))),"")</f>
        <v/>
      </c>
      <c r="N5721" s="132" t="str">
        <f t="shared" si="89"/>
        <v xml:space="preserve"> 2112-3707010</v>
      </c>
      <c r="O5721" s="132" t="str">
        <f>IFERROR(IFERROR(INDEX(Кат!$B:$B,MATCH($N5721,Кат!$I:$I,0)),INDEX(Торг!$B:$B,MATCH($N5721,Торг!$I:$I,0))),"")</f>
        <v/>
      </c>
    </row>
    <row r="5722" spans="1:15" outlineLevel="1">
      <c r="A5722" t="s">
        <v>23100</v>
      </c>
      <c r="C5722" s="191" t="s">
        <v>23101</v>
      </c>
      <c r="E5722" t="s">
        <v>25514</v>
      </c>
      <c r="F5722" t="s">
        <v>14570</v>
      </c>
      <c r="G5722" t="s">
        <v>375</v>
      </c>
      <c r="H5722">
        <v>450</v>
      </c>
      <c r="J5722" t="s">
        <v>22634</v>
      </c>
      <c r="K5722" s="132" t="str">
        <f>IFERROR(IFERROR(INDEX(Кат!$O:$O,MATCH($C5722,Кат!$I:$I,0)),INDEX(Торг!$L:$L,MATCH($C5722,Торг!$I:$I,0))),"")</f>
        <v/>
      </c>
      <c r="L5722" s="132" t="str">
        <f>IFERROR(IFERROR(INDEX(Кат!$A:$A,MATCH($C5722,Кат!$I:$I,0)),INDEX(Торг!$A:$A,MATCH($C5722,Торг!$I:$I,0))),"")</f>
        <v/>
      </c>
      <c r="M5722" s="132" t="str">
        <f>IFERROR(IFERROR(INDEX(Кат!$B:$B,MATCH($C5722,Кат!$I:$I,0)),INDEX(Торг!$B:$B,MATCH($C5722,Торг!$I:$I,0))),"")</f>
        <v/>
      </c>
      <c r="N5722" s="132" t="str">
        <f t="shared" si="89"/>
        <v>SPARK 18854-10080</v>
      </c>
      <c r="O5722" s="132" t="str">
        <f>IFERROR(IFERROR(INDEX(Кат!$B:$B,MATCH($N5722,Кат!$I:$I,0)),INDEX(Торг!$B:$B,MATCH($N5722,Торг!$I:$I,0))),"")</f>
        <v/>
      </c>
    </row>
    <row r="5723" spans="1:15" outlineLevel="2">
      <c r="A5723" t="s">
        <v>24261</v>
      </c>
      <c r="C5723" s="191"/>
      <c r="E5723" t="s">
        <v>24262</v>
      </c>
      <c r="J5723" t="s">
        <v>22634</v>
      </c>
      <c r="K5723" s="132" t="str">
        <f>IFERROR(IFERROR(INDEX(Кат!$O:$O,MATCH($C5723,Кат!$I:$I,0)),INDEX(Торг!$L:$L,MATCH($C5723,Торг!$I:$I,0))),"")</f>
        <v/>
      </c>
      <c r="L5723" s="132" t="str">
        <f>IFERROR(IFERROR(INDEX(Кат!$A:$A,MATCH($C5723,Кат!$I:$I,0)),INDEX(Торг!$A:$A,MATCH($C5723,Торг!$I:$I,0))),"")</f>
        <v/>
      </c>
      <c r="M5723" s="132" t="str">
        <f>IFERROR(IFERROR(INDEX(Кат!$B:$B,MATCH($C5723,Кат!$I:$I,0)),INDEX(Торг!$B:$B,MATCH($C5723,Торг!$I:$I,0))),"")</f>
        <v/>
      </c>
      <c r="N5723" s="132" t="str">
        <f t="shared" si="89"/>
        <v xml:space="preserve"> </v>
      </c>
      <c r="O5723" s="132" t="str">
        <f>IFERROR(IFERROR(INDEX(Кат!$B:$B,MATCH($N5723,Кат!$I:$I,0)),INDEX(Торг!$B:$B,MATCH($N5723,Торг!$I:$I,0))),"")</f>
        <v/>
      </c>
    </row>
    <row r="5724" spans="1:15" outlineLevel="2">
      <c r="A5724" t="s">
        <v>24263</v>
      </c>
      <c r="C5724" s="191"/>
      <c r="E5724" t="s">
        <v>24264</v>
      </c>
      <c r="J5724" t="s">
        <v>22634</v>
      </c>
      <c r="K5724" s="132" t="str">
        <f>IFERROR(IFERROR(INDEX(Кат!$O:$O,MATCH($C5724,Кат!$I:$I,0)),INDEX(Торг!$L:$L,MATCH($C5724,Торг!$I:$I,0))),"")</f>
        <v/>
      </c>
      <c r="L5724" s="132" t="str">
        <f>IFERROR(IFERROR(INDEX(Кат!$A:$A,MATCH($C5724,Кат!$I:$I,0)),INDEX(Торг!$A:$A,MATCH($C5724,Торг!$I:$I,0))),"")</f>
        <v/>
      </c>
      <c r="M5724" s="132" t="str">
        <f>IFERROR(IFERROR(INDEX(Кат!$B:$B,MATCH($C5724,Кат!$I:$I,0)),INDEX(Торг!$B:$B,MATCH($C5724,Торг!$I:$I,0))),"")</f>
        <v/>
      </c>
      <c r="N5724" s="132" t="str">
        <f t="shared" si="89"/>
        <v xml:space="preserve"> </v>
      </c>
      <c r="O5724" s="132" t="str">
        <f>IFERROR(IFERROR(INDEX(Кат!$B:$B,MATCH($N5724,Кат!$I:$I,0)),INDEX(Торг!$B:$B,MATCH($N5724,Торг!$I:$I,0))),"")</f>
        <v/>
      </c>
    </row>
    <row r="5725" spans="1:15" outlineLevel="2">
      <c r="A5725" t="s">
        <v>24265</v>
      </c>
      <c r="C5725" s="191"/>
      <c r="E5725" t="s">
        <v>23440</v>
      </c>
      <c r="J5725" t="s">
        <v>22634</v>
      </c>
      <c r="K5725" s="132" t="str">
        <f>IFERROR(IFERROR(INDEX(Кат!$O:$O,MATCH($C5725,Кат!$I:$I,0)),INDEX(Торг!$L:$L,MATCH($C5725,Торг!$I:$I,0))),"")</f>
        <v/>
      </c>
      <c r="L5725" s="132" t="str">
        <f>IFERROR(IFERROR(INDEX(Кат!$A:$A,MATCH($C5725,Кат!$I:$I,0)),INDEX(Торг!$A:$A,MATCH($C5725,Торг!$I:$I,0))),"")</f>
        <v/>
      </c>
      <c r="M5725" s="132" t="str">
        <f>IFERROR(IFERROR(INDEX(Кат!$B:$B,MATCH($C5725,Кат!$I:$I,0)),INDEX(Торг!$B:$B,MATCH($C5725,Торг!$I:$I,0))),"")</f>
        <v/>
      </c>
      <c r="N5725" s="132" t="str">
        <f t="shared" si="89"/>
        <v xml:space="preserve"> </v>
      </c>
      <c r="O5725" s="132" t="str">
        <f>IFERROR(IFERROR(INDEX(Кат!$B:$B,MATCH($N5725,Кат!$I:$I,0)),INDEX(Торг!$B:$B,MATCH($N5725,Торг!$I:$I,0))),"")</f>
        <v/>
      </c>
    </row>
    <row r="5726" spans="1:15" outlineLevel="1">
      <c r="A5726" t="s">
        <v>18231</v>
      </c>
      <c r="C5726" s="191" t="s">
        <v>2862</v>
      </c>
      <c r="E5726" t="s">
        <v>2863</v>
      </c>
      <c r="F5726" t="s">
        <v>2861</v>
      </c>
      <c r="G5726" t="s">
        <v>375</v>
      </c>
      <c r="H5726">
        <v>700</v>
      </c>
      <c r="J5726" t="s">
        <v>22634</v>
      </c>
      <c r="K5726" s="132" t="str">
        <f>IFERROR(IFERROR(INDEX(Кат!$O:$O,MATCH($C5726,Кат!$I:$I,0)),INDEX(Торг!$L:$L,MATCH($C5726,Торг!$I:$I,0))),"")</f>
        <v/>
      </c>
      <c r="L5726" s="132" t="str">
        <f>IFERROR(IFERROR(INDEX(Кат!$A:$A,MATCH($C5726,Кат!$I:$I,0)),INDEX(Торг!$A:$A,MATCH($C5726,Торг!$I:$I,0))),"")</f>
        <v/>
      </c>
      <c r="M5726" s="132" t="str">
        <f>IFERROR(IFERROR(INDEX(Кат!$B:$B,MATCH($C5726,Кат!$I:$I,0)),INDEX(Торг!$B:$B,MATCH($C5726,Торг!$I:$I,0))),"")</f>
        <v/>
      </c>
      <c r="N5726" s="132" t="str">
        <f t="shared" si="89"/>
        <v>SPEEDMATE SM-BSK020</v>
      </c>
      <c r="O5726" s="132" t="str">
        <f>IFERROR(IFERROR(INDEX(Кат!$B:$B,MATCH($N5726,Кат!$I:$I,0)),INDEX(Торг!$B:$B,MATCH($N5726,Торг!$I:$I,0))),"")</f>
        <v/>
      </c>
    </row>
    <row r="5727" spans="1:15" outlineLevel="2">
      <c r="A5727" t="s">
        <v>18232</v>
      </c>
      <c r="C5727" s="191" t="s">
        <v>2864</v>
      </c>
      <c r="E5727" t="s">
        <v>2865</v>
      </c>
      <c r="F5727" t="s">
        <v>2861</v>
      </c>
      <c r="G5727" t="s">
        <v>375</v>
      </c>
      <c r="H5727">
        <v>820</v>
      </c>
      <c r="J5727" t="s">
        <v>22634</v>
      </c>
      <c r="K5727" s="132" t="str">
        <f>IFERROR(IFERROR(INDEX(Кат!$O:$O,MATCH($C5727,Кат!$I:$I,0)),INDEX(Торг!$L:$L,MATCH($C5727,Торг!$I:$I,0))),"")</f>
        <v/>
      </c>
      <c r="L5727" s="132" t="str">
        <f>IFERROR(IFERROR(INDEX(Кат!$A:$A,MATCH($C5727,Кат!$I:$I,0)),INDEX(Торг!$A:$A,MATCH($C5727,Торг!$I:$I,0))),"")</f>
        <v/>
      </c>
      <c r="M5727" s="132" t="str">
        <f>IFERROR(IFERROR(INDEX(Кат!$B:$B,MATCH($C5727,Кат!$I:$I,0)),INDEX(Торг!$B:$B,MATCH($C5727,Торг!$I:$I,0))),"")</f>
        <v/>
      </c>
      <c r="N5727" s="132" t="str">
        <f t="shared" si="89"/>
        <v>SPEEDMATE SM-BPH049</v>
      </c>
      <c r="O5727" s="132" t="str">
        <f>IFERROR(IFERROR(INDEX(Кат!$B:$B,MATCH($N5727,Кат!$I:$I,0)),INDEX(Торг!$B:$B,MATCH($N5727,Торг!$I:$I,0))),"")</f>
        <v/>
      </c>
    </row>
    <row r="5728" spans="1:15" outlineLevel="3">
      <c r="A5728" t="s">
        <v>18233</v>
      </c>
      <c r="C5728" s="191" t="s">
        <v>2866</v>
      </c>
      <c r="E5728" t="s">
        <v>2867</v>
      </c>
      <c r="F5728" t="s">
        <v>2861</v>
      </c>
      <c r="G5728" t="s">
        <v>375</v>
      </c>
      <c r="H5728">
        <v>500</v>
      </c>
      <c r="J5728" t="s">
        <v>22634</v>
      </c>
      <c r="K5728" s="132" t="str">
        <f>IFERROR(IFERROR(INDEX(Кат!$O:$O,MATCH($C5728,Кат!$I:$I,0)),INDEX(Торг!$L:$L,MATCH($C5728,Торг!$I:$I,0))),"")</f>
        <v/>
      </c>
      <c r="L5728" s="132" t="str">
        <f>IFERROR(IFERROR(INDEX(Кат!$A:$A,MATCH($C5728,Кат!$I:$I,0)),INDEX(Торг!$A:$A,MATCH($C5728,Торг!$I:$I,0))),"")</f>
        <v/>
      </c>
      <c r="M5728" s="132" t="str">
        <f>IFERROR(IFERROR(INDEX(Кат!$B:$B,MATCH($C5728,Кат!$I:$I,0)),INDEX(Торг!$B:$B,MATCH($C5728,Торг!$I:$I,0))),"")</f>
        <v/>
      </c>
      <c r="N5728" s="132" t="str">
        <f t="shared" si="89"/>
        <v>SPEEDMATE SM-BPJ690</v>
      </c>
      <c r="O5728" s="132" t="str">
        <f>IFERROR(IFERROR(INDEX(Кат!$B:$B,MATCH($N5728,Кат!$I:$I,0)),INDEX(Торг!$B:$B,MATCH($N5728,Торг!$I:$I,0))),"")</f>
        <v/>
      </c>
    </row>
    <row r="5729" spans="1:15" outlineLevel="3">
      <c r="A5729" t="s">
        <v>18234</v>
      </c>
      <c r="C5729" s="191" t="s">
        <v>2868</v>
      </c>
      <c r="E5729" t="s">
        <v>2869</v>
      </c>
      <c r="F5729" t="s">
        <v>2861</v>
      </c>
      <c r="G5729" t="s">
        <v>375</v>
      </c>
      <c r="H5729">
        <v>670</v>
      </c>
      <c r="J5729" t="s">
        <v>22634</v>
      </c>
      <c r="K5729" s="132" t="str">
        <f>IFERROR(IFERROR(INDEX(Кат!$O:$O,MATCH($C5729,Кат!$I:$I,0)),INDEX(Торг!$L:$L,MATCH($C5729,Торг!$I:$I,0))),"")</f>
        <v/>
      </c>
      <c r="L5729" s="132" t="str">
        <f>IFERROR(IFERROR(INDEX(Кат!$A:$A,MATCH($C5729,Кат!$I:$I,0)),INDEX(Торг!$A:$A,MATCH($C5729,Торг!$I:$I,0))),"")</f>
        <v/>
      </c>
      <c r="M5729" s="132" t="str">
        <f>IFERROR(IFERROR(INDEX(Кат!$B:$B,MATCH($C5729,Кат!$I:$I,0)),INDEX(Торг!$B:$B,MATCH($C5729,Торг!$I:$I,0))),"")</f>
        <v/>
      </c>
      <c r="N5729" s="132" t="str">
        <f t="shared" si="89"/>
        <v>SPEEDMATE SM-BPE155</v>
      </c>
      <c r="O5729" s="132" t="str">
        <f>IFERROR(IFERROR(INDEX(Кат!$B:$B,MATCH($N5729,Кат!$I:$I,0)),INDEX(Торг!$B:$B,MATCH($N5729,Торг!$I:$I,0))),"")</f>
        <v/>
      </c>
    </row>
    <row r="5730" spans="1:15" outlineLevel="3">
      <c r="A5730" t="s">
        <v>24266</v>
      </c>
      <c r="C5730" s="191"/>
      <c r="E5730" t="s">
        <v>24267</v>
      </c>
      <c r="J5730" t="s">
        <v>22634</v>
      </c>
      <c r="K5730" s="132" t="str">
        <f>IFERROR(IFERROR(INDEX(Кат!$O:$O,MATCH($C5730,Кат!$I:$I,0)),INDEX(Торг!$L:$L,MATCH($C5730,Торг!$I:$I,0))),"")</f>
        <v/>
      </c>
      <c r="L5730" s="132" t="str">
        <f>IFERROR(IFERROR(INDEX(Кат!$A:$A,MATCH($C5730,Кат!$I:$I,0)),INDEX(Торг!$A:$A,MATCH($C5730,Торг!$I:$I,0))),"")</f>
        <v/>
      </c>
      <c r="M5730" s="132" t="str">
        <f>IFERROR(IFERROR(INDEX(Кат!$B:$B,MATCH($C5730,Кат!$I:$I,0)),INDEX(Торг!$B:$B,MATCH($C5730,Торг!$I:$I,0))),"")</f>
        <v/>
      </c>
      <c r="N5730" s="132" t="str">
        <f t="shared" si="89"/>
        <v xml:space="preserve"> </v>
      </c>
      <c r="O5730" s="132" t="str">
        <f>IFERROR(IFERROR(INDEX(Кат!$B:$B,MATCH($N5730,Кат!$I:$I,0)),INDEX(Торг!$B:$B,MATCH($N5730,Торг!$I:$I,0))),"")</f>
        <v/>
      </c>
    </row>
    <row r="5731" spans="1:15" outlineLevel="3">
      <c r="A5731" t="s">
        <v>18235</v>
      </c>
      <c r="C5731" s="191" t="s">
        <v>2870</v>
      </c>
      <c r="E5731" t="s">
        <v>2871</v>
      </c>
      <c r="F5731" t="s">
        <v>2861</v>
      </c>
      <c r="G5731" t="s">
        <v>375</v>
      </c>
      <c r="H5731">
        <v>1000</v>
      </c>
      <c r="J5731" t="s">
        <v>22634</v>
      </c>
      <c r="K5731" s="132" t="str">
        <f>IFERROR(IFERROR(INDEX(Кат!$O:$O,MATCH($C5731,Кат!$I:$I,0)),INDEX(Торг!$L:$L,MATCH($C5731,Торг!$I:$I,0))),"")</f>
        <v/>
      </c>
      <c r="L5731" s="132" t="str">
        <f>IFERROR(IFERROR(INDEX(Кат!$A:$A,MATCH($C5731,Кат!$I:$I,0)),INDEX(Торг!$A:$A,MATCH($C5731,Торг!$I:$I,0))),"")</f>
        <v/>
      </c>
      <c r="M5731" s="132" t="str">
        <f>IFERROR(IFERROR(INDEX(Кат!$B:$B,MATCH($C5731,Кат!$I:$I,0)),INDEX(Торг!$B:$B,MATCH($C5731,Торг!$I:$I,0))),"")</f>
        <v/>
      </c>
      <c r="N5731" s="132" t="str">
        <f t="shared" si="89"/>
        <v>SPEEDMATE SM-BPG025</v>
      </c>
      <c r="O5731" s="132" t="str">
        <f>IFERROR(IFERROR(INDEX(Кат!$B:$B,MATCH($N5731,Кат!$I:$I,0)),INDEX(Торг!$B:$B,MATCH($N5731,Торг!$I:$I,0))),"")</f>
        <v/>
      </c>
    </row>
    <row r="5732" spans="1:15" outlineLevel="3">
      <c r="A5732" t="s">
        <v>23016</v>
      </c>
      <c r="C5732" s="191" t="s">
        <v>23017</v>
      </c>
      <c r="E5732" t="s">
        <v>23018</v>
      </c>
      <c r="F5732" t="s">
        <v>2861</v>
      </c>
      <c r="G5732" t="s">
        <v>375</v>
      </c>
      <c r="H5732">
        <v>1200</v>
      </c>
      <c r="J5732" t="s">
        <v>22634</v>
      </c>
      <c r="K5732" s="132" t="str">
        <f>IFERROR(IFERROR(INDEX(Кат!$O:$O,MATCH($C5732,Кат!$I:$I,0)),INDEX(Торг!$L:$L,MATCH($C5732,Торг!$I:$I,0))),"")</f>
        <v/>
      </c>
      <c r="L5732" s="132" t="str">
        <f>IFERROR(IFERROR(INDEX(Кат!$A:$A,MATCH($C5732,Кат!$I:$I,0)),INDEX(Торг!$A:$A,MATCH($C5732,Торг!$I:$I,0))),"")</f>
        <v/>
      </c>
      <c r="M5732" s="132" t="str">
        <f>IFERROR(IFERROR(INDEX(Кат!$B:$B,MATCH($C5732,Кат!$I:$I,0)),INDEX(Торг!$B:$B,MATCH($C5732,Торг!$I:$I,0))),"")</f>
        <v/>
      </c>
      <c r="N5732" s="132" t="str">
        <f t="shared" si="89"/>
        <v>SPEEDMATE SM-BPH047</v>
      </c>
      <c r="O5732" s="132" t="str">
        <f>IFERROR(IFERROR(INDEX(Кат!$B:$B,MATCH($N5732,Кат!$I:$I,0)),INDEX(Торг!$B:$B,MATCH($N5732,Торг!$I:$I,0))),"")</f>
        <v/>
      </c>
    </row>
    <row r="5733" spans="1:15" outlineLevel="3">
      <c r="A5733" t="s">
        <v>23019</v>
      </c>
      <c r="C5733" s="191" t="s">
        <v>23020</v>
      </c>
      <c r="E5733" t="s">
        <v>23021</v>
      </c>
      <c r="F5733" t="s">
        <v>2861</v>
      </c>
      <c r="G5733" t="s">
        <v>375</v>
      </c>
      <c r="H5733">
        <v>1450</v>
      </c>
      <c r="J5733" t="s">
        <v>22634</v>
      </c>
      <c r="K5733" s="132" t="str">
        <f>IFERROR(IFERROR(INDEX(Кат!$O:$O,MATCH($C5733,Кат!$I:$I,0)),INDEX(Торг!$L:$L,MATCH($C5733,Торг!$I:$I,0))),"")</f>
        <v/>
      </c>
      <c r="L5733" s="132" t="str">
        <f>IFERROR(IFERROR(INDEX(Кат!$A:$A,MATCH($C5733,Кат!$I:$I,0)),INDEX(Торг!$A:$A,MATCH($C5733,Торг!$I:$I,0))),"")</f>
        <v/>
      </c>
      <c r="M5733" s="132" t="str">
        <f>IFERROR(IFERROR(INDEX(Кат!$B:$B,MATCH($C5733,Кат!$I:$I,0)),INDEX(Торг!$B:$B,MATCH($C5733,Торг!$I:$I,0))),"")</f>
        <v/>
      </c>
      <c r="N5733" s="132" t="str">
        <f t="shared" si="89"/>
        <v>SPEEDMATE SM-BPH070</v>
      </c>
      <c r="O5733" s="132" t="str">
        <f>IFERROR(IFERROR(INDEX(Кат!$B:$B,MATCH($N5733,Кат!$I:$I,0)),INDEX(Торг!$B:$B,MATCH($N5733,Торг!$I:$I,0))),"")</f>
        <v/>
      </c>
    </row>
    <row r="5734" spans="1:15" outlineLevel="2">
      <c r="A5734" t="s">
        <v>18236</v>
      </c>
      <c r="C5734" s="191" t="s">
        <v>2872</v>
      </c>
      <c r="E5734" t="s">
        <v>2873</v>
      </c>
      <c r="F5734" t="s">
        <v>2861</v>
      </c>
      <c r="G5734" t="s">
        <v>375</v>
      </c>
      <c r="H5734">
        <v>1050</v>
      </c>
      <c r="J5734" t="s">
        <v>22634</v>
      </c>
      <c r="K5734" s="132" t="str">
        <f>IFERROR(IFERROR(INDEX(Кат!$O:$O,MATCH($C5734,Кат!$I:$I,0)),INDEX(Торг!$L:$L,MATCH($C5734,Торг!$I:$I,0))),"")</f>
        <v/>
      </c>
      <c r="L5734" s="132" t="str">
        <f>IFERROR(IFERROR(INDEX(Кат!$A:$A,MATCH($C5734,Кат!$I:$I,0)),INDEX(Торг!$A:$A,MATCH($C5734,Торг!$I:$I,0))),"")</f>
        <v/>
      </c>
      <c r="M5734" s="132" t="str">
        <f>IFERROR(IFERROR(INDEX(Кат!$B:$B,MATCH($C5734,Кат!$I:$I,0)),INDEX(Торг!$B:$B,MATCH($C5734,Торг!$I:$I,0))),"")</f>
        <v/>
      </c>
      <c r="N5734" s="132" t="str">
        <f t="shared" si="89"/>
        <v>SPEEDMATE SM-BPH050</v>
      </c>
      <c r="O5734" s="132" t="str">
        <f>IFERROR(IFERROR(INDEX(Кат!$B:$B,MATCH($N5734,Кат!$I:$I,0)),INDEX(Торг!$B:$B,MATCH($N5734,Торг!$I:$I,0))),"")</f>
        <v/>
      </c>
    </row>
    <row r="5735" spans="1:15" outlineLevel="3">
      <c r="A5735" t="s">
        <v>18237</v>
      </c>
      <c r="C5735" s="191" t="s">
        <v>2874</v>
      </c>
      <c r="E5735" t="s">
        <v>2875</v>
      </c>
      <c r="F5735" t="s">
        <v>2861</v>
      </c>
      <c r="G5735" t="s">
        <v>375</v>
      </c>
      <c r="H5735">
        <v>1150</v>
      </c>
      <c r="J5735" t="s">
        <v>22634</v>
      </c>
      <c r="K5735" s="132" t="str">
        <f>IFERROR(IFERROR(INDEX(Кат!$O:$O,MATCH($C5735,Кат!$I:$I,0)),INDEX(Торг!$L:$L,MATCH($C5735,Торг!$I:$I,0))),"")</f>
        <v/>
      </c>
      <c r="L5735" s="132" t="str">
        <f>IFERROR(IFERROR(INDEX(Кат!$A:$A,MATCH($C5735,Кат!$I:$I,0)),INDEX(Торг!$A:$A,MATCH($C5735,Торг!$I:$I,0))),"")</f>
        <v/>
      </c>
      <c r="M5735" s="132" t="str">
        <f>IFERROR(IFERROR(INDEX(Кат!$B:$B,MATCH($C5735,Кат!$I:$I,0)),INDEX(Торг!$B:$B,MATCH($C5735,Торг!$I:$I,0))),"")</f>
        <v/>
      </c>
      <c r="N5735" s="132" t="str">
        <f t="shared" si="89"/>
        <v>SPEEDMATE SM-BPE142</v>
      </c>
      <c r="O5735" s="132" t="str">
        <f>IFERROR(IFERROR(INDEX(Кат!$B:$B,MATCH($N5735,Кат!$I:$I,0)),INDEX(Торг!$B:$B,MATCH($N5735,Торг!$I:$I,0))),"")</f>
        <v/>
      </c>
    </row>
    <row r="5736" spans="1:15" outlineLevel="3">
      <c r="A5736" t="s">
        <v>23022</v>
      </c>
      <c r="C5736" s="191" t="s">
        <v>23023</v>
      </c>
      <c r="E5736" t="s">
        <v>23024</v>
      </c>
      <c r="F5736" t="s">
        <v>2861</v>
      </c>
      <c r="G5736" t="s">
        <v>375</v>
      </c>
      <c r="H5736">
        <v>1500</v>
      </c>
      <c r="J5736" t="s">
        <v>22634</v>
      </c>
      <c r="K5736" s="132" t="str">
        <f>IFERROR(IFERROR(INDEX(Кат!$O:$O,MATCH($C5736,Кат!$I:$I,0)),INDEX(Торг!$L:$L,MATCH($C5736,Торг!$I:$I,0))),"")</f>
        <v/>
      </c>
      <c r="L5736" s="132" t="str">
        <f>IFERROR(IFERROR(INDEX(Кат!$A:$A,MATCH($C5736,Кат!$I:$I,0)),INDEX(Торг!$A:$A,MATCH($C5736,Торг!$I:$I,0))),"")</f>
        <v/>
      </c>
      <c r="M5736" s="132" t="str">
        <f>IFERROR(IFERROR(INDEX(Кат!$B:$B,MATCH($C5736,Кат!$I:$I,0)),INDEX(Торг!$B:$B,MATCH($C5736,Торг!$I:$I,0))),"")</f>
        <v/>
      </c>
      <c r="N5736" s="132" t="str">
        <f t="shared" si="89"/>
        <v>SPEEDMATE SM-BPJ027</v>
      </c>
      <c r="O5736" s="132" t="str">
        <f>IFERROR(IFERROR(INDEX(Кат!$B:$B,MATCH($N5736,Кат!$I:$I,0)),INDEX(Торг!$B:$B,MATCH($N5736,Торг!$I:$I,0))),"")</f>
        <v/>
      </c>
    </row>
    <row r="5737" spans="1:15" outlineLevel="3">
      <c r="A5737" t="s">
        <v>23400</v>
      </c>
      <c r="C5737" s="191" t="s">
        <v>23401</v>
      </c>
      <c r="E5737" t="s">
        <v>23402</v>
      </c>
      <c r="F5737" t="s">
        <v>2861</v>
      </c>
      <c r="G5737" t="s">
        <v>375</v>
      </c>
      <c r="H5737">
        <v>1025</v>
      </c>
      <c r="J5737" t="s">
        <v>22634</v>
      </c>
      <c r="K5737" s="132" t="str">
        <f>IFERROR(IFERROR(INDEX(Кат!$O:$O,MATCH($C5737,Кат!$I:$I,0)),INDEX(Торг!$L:$L,MATCH($C5737,Торг!$I:$I,0))),"")</f>
        <v/>
      </c>
      <c r="L5737" s="132" t="str">
        <f>IFERROR(IFERROR(INDEX(Кат!$A:$A,MATCH($C5737,Кат!$I:$I,0)),INDEX(Торг!$A:$A,MATCH($C5737,Торг!$I:$I,0))),"")</f>
        <v/>
      </c>
      <c r="M5737" s="132" t="str">
        <f>IFERROR(IFERROR(INDEX(Кат!$B:$B,MATCH($C5737,Кат!$I:$I,0)),INDEX(Торг!$B:$B,MATCH($C5737,Торг!$I:$I,0))),"")</f>
        <v/>
      </c>
      <c r="N5737" s="132" t="str">
        <f t="shared" si="89"/>
        <v>SPEEDMATE SM-BPJ009</v>
      </c>
      <c r="O5737" s="132" t="str">
        <f>IFERROR(IFERROR(INDEX(Кат!$B:$B,MATCH($N5737,Кат!$I:$I,0)),INDEX(Торг!$B:$B,MATCH($N5737,Торг!$I:$I,0))),"")</f>
        <v/>
      </c>
    </row>
    <row r="5738" spans="1:15" outlineLevel="3">
      <c r="A5738" t="s">
        <v>26201</v>
      </c>
      <c r="C5738" s="191"/>
      <c r="E5738" t="s">
        <v>23444</v>
      </c>
      <c r="J5738" t="s">
        <v>22634</v>
      </c>
      <c r="K5738" s="132" t="str">
        <f>IFERROR(IFERROR(INDEX(Кат!$O:$O,MATCH($C5738,Кат!$I:$I,0)),INDEX(Торг!$L:$L,MATCH($C5738,Торг!$I:$I,0))),"")</f>
        <v/>
      </c>
      <c r="L5738" s="132" t="str">
        <f>IFERROR(IFERROR(INDEX(Кат!$A:$A,MATCH($C5738,Кат!$I:$I,0)),INDEX(Торг!$A:$A,MATCH($C5738,Торг!$I:$I,0))),"")</f>
        <v/>
      </c>
      <c r="M5738" s="132" t="str">
        <f>IFERROR(IFERROR(INDEX(Кат!$B:$B,MATCH($C5738,Кат!$I:$I,0)),INDEX(Торг!$B:$B,MATCH($C5738,Торг!$I:$I,0))),"")</f>
        <v/>
      </c>
      <c r="N5738" s="132" t="str">
        <f t="shared" si="89"/>
        <v xml:space="preserve"> </v>
      </c>
      <c r="O5738" s="132" t="str">
        <f>IFERROR(IFERROR(INDEX(Кат!$B:$B,MATCH($N5738,Кат!$I:$I,0)),INDEX(Торг!$B:$B,MATCH($N5738,Торг!$I:$I,0))),"")</f>
        <v/>
      </c>
    </row>
    <row r="5739" spans="1:15" outlineLevel="3">
      <c r="A5739" t="s">
        <v>23102</v>
      </c>
      <c r="C5739" s="191" t="s">
        <v>23103</v>
      </c>
      <c r="E5739" t="s">
        <v>23104</v>
      </c>
      <c r="F5739" t="s">
        <v>2861</v>
      </c>
      <c r="G5739" t="s">
        <v>375</v>
      </c>
      <c r="H5739">
        <v>4100</v>
      </c>
      <c r="J5739" t="s">
        <v>22634</v>
      </c>
      <c r="K5739" s="132" t="str">
        <f>IFERROR(IFERROR(INDEX(Кат!$O:$O,MATCH($C5739,Кат!$I:$I,0)),INDEX(Торг!$L:$L,MATCH($C5739,Торг!$I:$I,0))),"")</f>
        <v/>
      </c>
      <c r="L5739" s="132" t="str">
        <f>IFERROR(IFERROR(INDEX(Кат!$A:$A,MATCH($C5739,Кат!$I:$I,0)),INDEX(Торг!$A:$A,MATCH($C5739,Торг!$I:$I,0))),"")</f>
        <v/>
      </c>
      <c r="M5739" s="132" t="str">
        <f>IFERROR(IFERROR(INDEX(Кат!$B:$B,MATCH($C5739,Кат!$I:$I,0)),INDEX(Торг!$B:$B,MATCH($C5739,Торг!$I:$I,0))),"")</f>
        <v/>
      </c>
      <c r="N5739" s="132" t="str">
        <f t="shared" si="89"/>
        <v>SPEEDMATE SM-BDE034</v>
      </c>
      <c r="O5739" s="132" t="str">
        <f>IFERROR(IFERROR(INDEX(Кат!$B:$B,MATCH($N5739,Кат!$I:$I,0)),INDEX(Торг!$B:$B,MATCH($N5739,Торг!$I:$I,0))),"")</f>
        <v/>
      </c>
    </row>
    <row r="5740" spans="1:15" outlineLevel="3">
      <c r="A5740" t="s">
        <v>24268</v>
      </c>
      <c r="C5740" s="191"/>
      <c r="E5740" t="s">
        <v>23558</v>
      </c>
      <c r="J5740" t="s">
        <v>22634</v>
      </c>
      <c r="K5740" s="132" t="str">
        <f>IFERROR(IFERROR(INDEX(Кат!$O:$O,MATCH($C5740,Кат!$I:$I,0)),INDEX(Торг!$L:$L,MATCH($C5740,Торг!$I:$I,0))),"")</f>
        <v/>
      </c>
      <c r="L5740" s="132" t="str">
        <f>IFERROR(IFERROR(INDEX(Кат!$A:$A,MATCH($C5740,Кат!$I:$I,0)),INDEX(Торг!$A:$A,MATCH($C5740,Торг!$I:$I,0))),"")</f>
        <v/>
      </c>
      <c r="M5740" s="132" t="str">
        <f>IFERROR(IFERROR(INDEX(Кат!$B:$B,MATCH($C5740,Кат!$I:$I,0)),INDEX(Торг!$B:$B,MATCH($C5740,Торг!$I:$I,0))),"")</f>
        <v/>
      </c>
      <c r="N5740" s="132" t="str">
        <f t="shared" si="89"/>
        <v xml:space="preserve"> </v>
      </c>
      <c r="O5740" s="132" t="str">
        <f>IFERROR(IFERROR(INDEX(Кат!$B:$B,MATCH($N5740,Кат!$I:$I,0)),INDEX(Торг!$B:$B,MATCH($N5740,Торг!$I:$I,0))),"")</f>
        <v/>
      </c>
    </row>
    <row r="5741" spans="1:15" outlineLevel="3">
      <c r="A5741" t="s">
        <v>24269</v>
      </c>
      <c r="C5741" s="191"/>
      <c r="E5741" t="s">
        <v>23734</v>
      </c>
      <c r="J5741" t="s">
        <v>22634</v>
      </c>
      <c r="K5741" s="132" t="str">
        <f>IFERROR(IFERROR(INDEX(Кат!$O:$O,MATCH($C5741,Кат!$I:$I,0)),INDEX(Торг!$L:$L,MATCH($C5741,Торг!$I:$I,0))),"")</f>
        <v/>
      </c>
      <c r="L5741" s="132" t="str">
        <f>IFERROR(IFERROR(INDEX(Кат!$A:$A,MATCH($C5741,Кат!$I:$I,0)),INDEX(Торг!$A:$A,MATCH($C5741,Торг!$I:$I,0))),"")</f>
        <v/>
      </c>
      <c r="M5741" s="132" t="str">
        <f>IFERROR(IFERROR(INDEX(Кат!$B:$B,MATCH($C5741,Кат!$I:$I,0)),INDEX(Торг!$B:$B,MATCH($C5741,Торг!$I:$I,0))),"")</f>
        <v/>
      </c>
      <c r="N5741" s="132" t="str">
        <f t="shared" si="89"/>
        <v xml:space="preserve"> </v>
      </c>
      <c r="O5741" s="132" t="str">
        <f>IFERROR(IFERROR(INDEX(Кат!$B:$B,MATCH($N5741,Кат!$I:$I,0)),INDEX(Торг!$B:$B,MATCH($N5741,Торг!$I:$I,0))),"")</f>
        <v/>
      </c>
    </row>
    <row r="5742" spans="1:15" outlineLevel="2">
      <c r="A5742" t="s">
        <v>18238</v>
      </c>
      <c r="C5742" s="191" t="s">
        <v>2876</v>
      </c>
      <c r="E5742" t="s">
        <v>14730</v>
      </c>
      <c r="F5742" t="s">
        <v>2861</v>
      </c>
      <c r="G5742" t="s">
        <v>399</v>
      </c>
      <c r="H5742">
        <v>230</v>
      </c>
      <c r="J5742" t="s">
        <v>22634</v>
      </c>
      <c r="K5742" s="132" t="str">
        <f>IFERROR(IFERROR(INDEX(Кат!$O:$O,MATCH($C5742,Кат!$I:$I,0)),INDEX(Торг!$L:$L,MATCH($C5742,Торг!$I:$I,0))),"")</f>
        <v/>
      </c>
      <c r="L5742" s="132" t="str">
        <f>IFERROR(IFERROR(INDEX(Кат!$A:$A,MATCH($C5742,Кат!$I:$I,0)),INDEX(Торг!$A:$A,MATCH($C5742,Торг!$I:$I,0))),"")</f>
        <v/>
      </c>
      <c r="M5742" s="132" t="str">
        <f>IFERROR(IFERROR(INDEX(Кат!$B:$B,MATCH($C5742,Кат!$I:$I,0)),INDEX(Торг!$B:$B,MATCH($C5742,Торг!$I:$I,0))),"")</f>
        <v/>
      </c>
      <c r="N5742" s="132" t="str">
        <f t="shared" si="89"/>
        <v>SPEEDMATE SM-AFH045</v>
      </c>
      <c r="O5742" s="132" t="str">
        <f>IFERROR(IFERROR(INDEX(Кат!$B:$B,MATCH($N5742,Кат!$I:$I,0)),INDEX(Торг!$B:$B,MATCH($N5742,Торг!$I:$I,0))),"")</f>
        <v/>
      </c>
    </row>
    <row r="5743" spans="1:15" outlineLevel="3">
      <c r="A5743" t="s">
        <v>18239</v>
      </c>
      <c r="C5743" s="191" t="s">
        <v>2877</v>
      </c>
      <c r="E5743" t="s">
        <v>2878</v>
      </c>
      <c r="F5743" t="s">
        <v>2861</v>
      </c>
      <c r="G5743" t="s">
        <v>399</v>
      </c>
      <c r="H5743">
        <v>250</v>
      </c>
      <c r="J5743" t="s">
        <v>22634</v>
      </c>
      <c r="K5743" s="132" t="str">
        <f>IFERROR(IFERROR(INDEX(Кат!$O:$O,MATCH($C5743,Кат!$I:$I,0)),INDEX(Торг!$L:$L,MATCH($C5743,Торг!$I:$I,0))),"")</f>
        <v/>
      </c>
      <c r="L5743" s="132" t="str">
        <f>IFERROR(IFERROR(INDEX(Кат!$A:$A,MATCH($C5743,Кат!$I:$I,0)),INDEX(Торг!$A:$A,MATCH($C5743,Торг!$I:$I,0))),"")</f>
        <v/>
      </c>
      <c r="M5743" s="132" t="str">
        <f>IFERROR(IFERROR(INDEX(Кат!$B:$B,MATCH($C5743,Кат!$I:$I,0)),INDEX(Торг!$B:$B,MATCH($C5743,Торг!$I:$I,0))),"")</f>
        <v/>
      </c>
      <c r="N5743" s="132" t="str">
        <f t="shared" si="89"/>
        <v>SPEEDMATE SM-AFH041</v>
      </c>
      <c r="O5743" s="132" t="str">
        <f>IFERROR(IFERROR(INDEX(Кат!$B:$B,MATCH($N5743,Кат!$I:$I,0)),INDEX(Торг!$B:$B,MATCH($N5743,Торг!$I:$I,0))),"")</f>
        <v/>
      </c>
    </row>
    <row r="5744" spans="1:15" outlineLevel="3">
      <c r="A5744" t="s">
        <v>24270</v>
      </c>
      <c r="C5744" s="191"/>
      <c r="E5744" t="s">
        <v>23736</v>
      </c>
      <c r="J5744" t="s">
        <v>22634</v>
      </c>
      <c r="K5744" s="132" t="str">
        <f>IFERROR(IFERROR(INDEX(Кат!$O:$O,MATCH($C5744,Кат!$I:$I,0)),INDEX(Торг!$L:$L,MATCH($C5744,Торг!$I:$I,0))),"")</f>
        <v/>
      </c>
      <c r="L5744" s="132" t="str">
        <f>IFERROR(IFERROR(INDEX(Кат!$A:$A,MATCH($C5744,Кат!$I:$I,0)),INDEX(Торг!$A:$A,MATCH($C5744,Торг!$I:$I,0))),"")</f>
        <v/>
      </c>
      <c r="M5744" s="132" t="str">
        <f>IFERROR(IFERROR(INDEX(Кат!$B:$B,MATCH($C5744,Кат!$I:$I,0)),INDEX(Торг!$B:$B,MATCH($C5744,Торг!$I:$I,0))),"")</f>
        <v/>
      </c>
      <c r="N5744" s="132" t="str">
        <f t="shared" si="89"/>
        <v xml:space="preserve"> </v>
      </c>
      <c r="O5744" s="132" t="str">
        <f>IFERROR(IFERROR(INDEX(Кат!$B:$B,MATCH($N5744,Кат!$I:$I,0)),INDEX(Торг!$B:$B,MATCH($N5744,Торг!$I:$I,0))),"")</f>
        <v/>
      </c>
    </row>
    <row r="5745" spans="1:15" outlineLevel="3">
      <c r="A5745" t="s">
        <v>27652</v>
      </c>
      <c r="C5745" s="191" t="s">
        <v>27653</v>
      </c>
      <c r="E5745" t="s">
        <v>27654</v>
      </c>
      <c r="F5745" t="s">
        <v>2861</v>
      </c>
      <c r="G5745" t="s">
        <v>399</v>
      </c>
      <c r="H5745">
        <v>300</v>
      </c>
      <c r="J5745" t="s">
        <v>22634</v>
      </c>
      <c r="K5745" s="132" t="str">
        <f>IFERROR(IFERROR(INDEX(Кат!$O:$O,MATCH($C5745,Кат!$I:$I,0)),INDEX(Торг!$L:$L,MATCH($C5745,Торг!$I:$I,0))),"")</f>
        <v/>
      </c>
      <c r="L5745" s="132" t="str">
        <f>IFERROR(IFERROR(INDEX(Кат!$A:$A,MATCH($C5745,Кат!$I:$I,0)),INDEX(Торг!$A:$A,MATCH($C5745,Торг!$I:$I,0))),"")</f>
        <v/>
      </c>
      <c r="M5745" s="132" t="str">
        <f>IFERROR(IFERROR(INDEX(Кат!$B:$B,MATCH($C5745,Кат!$I:$I,0)),INDEX(Торг!$B:$B,MATCH($C5745,Торг!$I:$I,0))),"")</f>
        <v/>
      </c>
      <c r="N5745" s="132" t="str">
        <f t="shared" si="89"/>
        <v>SPEEDMATE SM-OFK005</v>
      </c>
      <c r="O5745" s="132" t="str">
        <f>IFERROR(IFERROR(INDEX(Кат!$B:$B,MATCH($N5745,Кат!$I:$I,0)),INDEX(Торг!$B:$B,MATCH($N5745,Торг!$I:$I,0))),"")</f>
        <v/>
      </c>
    </row>
    <row r="5746" spans="1:15" outlineLevel="3">
      <c r="A5746" t="s">
        <v>18240</v>
      </c>
      <c r="C5746" s="191" t="s">
        <v>2879</v>
      </c>
      <c r="E5746" t="s">
        <v>2880</v>
      </c>
      <c r="F5746" t="s">
        <v>2861</v>
      </c>
      <c r="G5746" t="s">
        <v>399</v>
      </c>
      <c r="H5746">
        <v>180</v>
      </c>
      <c r="J5746" t="s">
        <v>22634</v>
      </c>
      <c r="K5746" s="132" t="str">
        <f>IFERROR(IFERROR(INDEX(Кат!$O:$O,MATCH($C5746,Кат!$I:$I,0)),INDEX(Торг!$L:$L,MATCH($C5746,Торг!$I:$I,0))),"")</f>
        <v/>
      </c>
      <c r="L5746" s="132" t="str">
        <f>IFERROR(IFERROR(INDEX(Кат!$A:$A,MATCH($C5746,Кат!$I:$I,0)),INDEX(Торг!$A:$A,MATCH($C5746,Торг!$I:$I,0))),"")</f>
        <v/>
      </c>
      <c r="M5746" s="132" t="str">
        <f>IFERROR(IFERROR(INDEX(Кат!$B:$B,MATCH($C5746,Кат!$I:$I,0)),INDEX(Торг!$B:$B,MATCH($C5746,Торг!$I:$I,0))),"")</f>
        <v/>
      </c>
      <c r="N5746" s="132" t="str">
        <f t="shared" si="89"/>
        <v>SPEEDMATE SM-OFH006</v>
      </c>
      <c r="O5746" s="132" t="str">
        <f>IFERROR(IFERROR(INDEX(Кат!$B:$B,MATCH($N5746,Кат!$I:$I,0)),INDEX(Торг!$B:$B,MATCH($N5746,Торг!$I:$I,0))),"")</f>
        <v/>
      </c>
    </row>
    <row r="5747" spans="1:15" outlineLevel="3">
      <c r="A5747" t="s">
        <v>23105</v>
      </c>
      <c r="C5747" s="191" t="s">
        <v>23106</v>
      </c>
      <c r="E5747" t="s">
        <v>23107</v>
      </c>
      <c r="F5747" t="s">
        <v>2861</v>
      </c>
      <c r="G5747" t="s">
        <v>399</v>
      </c>
      <c r="H5747">
        <v>270</v>
      </c>
      <c r="J5747" t="s">
        <v>22634</v>
      </c>
      <c r="K5747" s="132" t="str">
        <f>IFERROR(IFERROR(INDEX(Кат!$O:$O,MATCH($C5747,Кат!$I:$I,0)),INDEX(Торг!$L:$L,MATCH($C5747,Торг!$I:$I,0))),"")</f>
        <v/>
      </c>
      <c r="L5747" s="132" t="str">
        <f>IFERROR(IFERROR(INDEX(Кат!$A:$A,MATCH($C5747,Кат!$I:$I,0)),INDEX(Торг!$A:$A,MATCH($C5747,Торг!$I:$I,0))),"")</f>
        <v/>
      </c>
      <c r="M5747" s="132" t="str">
        <f>IFERROR(IFERROR(INDEX(Кат!$B:$B,MATCH($C5747,Кат!$I:$I,0)),INDEX(Торг!$B:$B,MATCH($C5747,Торг!$I:$I,0))),"")</f>
        <v/>
      </c>
      <c r="N5747" s="132" t="str">
        <f t="shared" si="89"/>
        <v>SPEEDMATE SM-OFE004</v>
      </c>
      <c r="O5747" s="132" t="str">
        <f>IFERROR(IFERROR(INDEX(Кат!$B:$B,MATCH($N5747,Кат!$I:$I,0)),INDEX(Торг!$B:$B,MATCH($N5747,Торг!$I:$I,0))),"")</f>
        <v/>
      </c>
    </row>
    <row r="5748" spans="1:15" outlineLevel="3">
      <c r="A5748" t="s">
        <v>24271</v>
      </c>
      <c r="C5748" s="191"/>
      <c r="E5748" t="s">
        <v>23738</v>
      </c>
      <c r="J5748" t="s">
        <v>22634</v>
      </c>
      <c r="K5748" s="132" t="str">
        <f>IFERROR(IFERROR(INDEX(Кат!$O:$O,MATCH($C5748,Кат!$I:$I,0)),INDEX(Торг!$L:$L,MATCH($C5748,Торг!$I:$I,0))),"")</f>
        <v/>
      </c>
      <c r="L5748" s="132" t="str">
        <f>IFERROR(IFERROR(INDEX(Кат!$A:$A,MATCH($C5748,Кат!$I:$I,0)),INDEX(Торг!$A:$A,MATCH($C5748,Торг!$I:$I,0))),"")</f>
        <v/>
      </c>
      <c r="M5748" s="132" t="str">
        <f>IFERROR(IFERROR(INDEX(Кат!$B:$B,MATCH($C5748,Кат!$I:$I,0)),INDEX(Торг!$B:$B,MATCH($C5748,Торг!$I:$I,0))),"")</f>
        <v/>
      </c>
      <c r="N5748" s="132" t="str">
        <f t="shared" si="89"/>
        <v xml:space="preserve"> </v>
      </c>
      <c r="O5748" s="132" t="str">
        <f>IFERROR(IFERROR(INDEX(Кат!$B:$B,MATCH($N5748,Кат!$I:$I,0)),INDEX(Торг!$B:$B,MATCH($N5748,Торг!$I:$I,0))),"")</f>
        <v/>
      </c>
    </row>
    <row r="5749" spans="1:15" outlineLevel="3">
      <c r="A5749" t="s">
        <v>18241</v>
      </c>
      <c r="C5749" s="191" t="s">
        <v>2881</v>
      </c>
      <c r="E5749" t="s">
        <v>2882</v>
      </c>
      <c r="F5749" t="s">
        <v>2861</v>
      </c>
      <c r="G5749" t="s">
        <v>399</v>
      </c>
      <c r="H5749">
        <v>300</v>
      </c>
      <c r="J5749" t="s">
        <v>22634</v>
      </c>
      <c r="K5749" s="132" t="str">
        <f>IFERROR(IFERROR(INDEX(Кат!$O:$O,MATCH($C5749,Кат!$I:$I,0)),INDEX(Торг!$L:$L,MATCH($C5749,Торг!$I:$I,0))),"")</f>
        <v/>
      </c>
      <c r="L5749" s="132" t="str">
        <f>IFERROR(IFERROR(INDEX(Кат!$A:$A,MATCH($C5749,Кат!$I:$I,0)),INDEX(Торг!$A:$A,MATCH($C5749,Торг!$I:$I,0))),"")</f>
        <v/>
      </c>
      <c r="M5749" s="132" t="str">
        <f>IFERROR(IFERROR(INDEX(Кат!$B:$B,MATCH($C5749,Кат!$I:$I,0)),INDEX(Торг!$B:$B,MATCH($C5749,Торг!$I:$I,0))),"")</f>
        <v/>
      </c>
      <c r="N5749" s="132" t="str">
        <f t="shared" si="89"/>
        <v>SPEEDMATE SM-CFH103E</v>
      </c>
      <c r="O5749" s="132" t="str">
        <f>IFERROR(IFERROR(INDEX(Кат!$B:$B,MATCH($N5749,Кат!$I:$I,0)),INDEX(Торг!$B:$B,MATCH($N5749,Торг!$I:$I,0))),"")</f>
        <v/>
      </c>
    </row>
    <row r="5750" spans="1:15" outlineLevel="3">
      <c r="A5750" t="s">
        <v>18242</v>
      </c>
      <c r="C5750" s="191" t="s">
        <v>2883</v>
      </c>
      <c r="E5750" t="s">
        <v>2884</v>
      </c>
      <c r="F5750" t="s">
        <v>2861</v>
      </c>
      <c r="G5750" t="s">
        <v>399</v>
      </c>
      <c r="H5750">
        <v>250</v>
      </c>
      <c r="J5750" t="s">
        <v>22634</v>
      </c>
      <c r="K5750" s="132" t="str">
        <f>IFERROR(IFERROR(INDEX(Кат!$O:$O,MATCH($C5750,Кат!$I:$I,0)),INDEX(Торг!$L:$L,MATCH($C5750,Торг!$I:$I,0))),"")</f>
        <v/>
      </c>
      <c r="L5750" s="132" t="str">
        <f>IFERROR(IFERROR(INDEX(Кат!$A:$A,MATCH($C5750,Кат!$I:$I,0)),INDEX(Торг!$A:$A,MATCH($C5750,Торг!$I:$I,0))),"")</f>
        <v/>
      </c>
      <c r="M5750" s="132" t="str">
        <f>IFERROR(IFERROR(INDEX(Кат!$B:$B,MATCH($C5750,Кат!$I:$I,0)),INDEX(Торг!$B:$B,MATCH($C5750,Торг!$I:$I,0))),"")</f>
        <v/>
      </c>
      <c r="N5750" s="132" t="str">
        <f t="shared" si="89"/>
        <v>SPEEDMATE SM-CFH102E</v>
      </c>
      <c r="O5750" s="132" t="str">
        <f>IFERROR(IFERROR(INDEX(Кат!$B:$B,MATCH($N5750,Кат!$I:$I,0)),INDEX(Торг!$B:$B,MATCH($N5750,Торг!$I:$I,0))),"")</f>
        <v/>
      </c>
    </row>
    <row r="5751" spans="1:15" outlineLevel="3">
      <c r="A5751" t="s">
        <v>18243</v>
      </c>
      <c r="C5751" s="191" t="s">
        <v>2885</v>
      </c>
      <c r="E5751" t="s">
        <v>2886</v>
      </c>
      <c r="F5751" t="s">
        <v>2861</v>
      </c>
      <c r="G5751" t="s">
        <v>399</v>
      </c>
      <c r="H5751">
        <v>250</v>
      </c>
      <c r="J5751" t="s">
        <v>22634</v>
      </c>
      <c r="K5751" s="132" t="str">
        <f>IFERROR(IFERROR(INDEX(Кат!$O:$O,MATCH($C5751,Кат!$I:$I,0)),INDEX(Торг!$L:$L,MATCH($C5751,Торг!$I:$I,0))),"")</f>
        <v/>
      </c>
      <c r="L5751" s="132" t="str">
        <f>IFERROR(IFERROR(INDEX(Кат!$A:$A,MATCH($C5751,Кат!$I:$I,0)),INDEX(Торг!$A:$A,MATCH($C5751,Торг!$I:$I,0))),"")</f>
        <v/>
      </c>
      <c r="M5751" s="132" t="str">
        <f>IFERROR(IFERROR(INDEX(Кат!$B:$B,MATCH($C5751,Кат!$I:$I,0)),INDEX(Торг!$B:$B,MATCH($C5751,Торг!$I:$I,0))),"")</f>
        <v/>
      </c>
      <c r="N5751" s="132" t="str">
        <f t="shared" si="89"/>
        <v>SPEEDMATE SM-CFH019</v>
      </c>
      <c r="O5751" s="132" t="str">
        <f>IFERROR(IFERROR(INDEX(Кат!$B:$B,MATCH($N5751,Кат!$I:$I,0)),INDEX(Торг!$B:$B,MATCH($N5751,Торг!$I:$I,0))),"")</f>
        <v/>
      </c>
    </row>
    <row r="5752" spans="1:15" outlineLevel="3">
      <c r="A5752" t="s">
        <v>18244</v>
      </c>
      <c r="C5752" s="191" t="s">
        <v>2887</v>
      </c>
      <c r="E5752" t="s">
        <v>2888</v>
      </c>
      <c r="F5752" t="s">
        <v>2861</v>
      </c>
      <c r="G5752" t="s">
        <v>399</v>
      </c>
      <c r="H5752">
        <v>250</v>
      </c>
      <c r="J5752" t="s">
        <v>22634</v>
      </c>
      <c r="K5752" s="132" t="str">
        <f>IFERROR(IFERROR(INDEX(Кат!$O:$O,MATCH($C5752,Кат!$I:$I,0)),INDEX(Торг!$L:$L,MATCH($C5752,Торг!$I:$I,0))),"")</f>
        <v/>
      </c>
      <c r="L5752" s="132" t="str">
        <f>IFERROR(IFERROR(INDEX(Кат!$A:$A,MATCH($C5752,Кат!$I:$I,0)),INDEX(Торг!$A:$A,MATCH($C5752,Торг!$I:$I,0))),"")</f>
        <v/>
      </c>
      <c r="M5752" s="132" t="str">
        <f>IFERROR(IFERROR(INDEX(Кат!$B:$B,MATCH($C5752,Кат!$I:$I,0)),INDEX(Торг!$B:$B,MATCH($C5752,Торг!$I:$I,0))),"")</f>
        <v/>
      </c>
      <c r="N5752" s="132" t="str">
        <f t="shared" si="89"/>
        <v>SPEEDMATE SM-CFK008</v>
      </c>
      <c r="O5752" s="132" t="str">
        <f>IFERROR(IFERROR(INDEX(Кат!$B:$B,MATCH($N5752,Кат!$I:$I,0)),INDEX(Торг!$B:$B,MATCH($N5752,Торг!$I:$I,0))),"")</f>
        <v/>
      </c>
    </row>
    <row r="5753" spans="1:15" outlineLevel="3">
      <c r="A5753" t="s">
        <v>18245</v>
      </c>
      <c r="C5753" s="191" t="s">
        <v>2889</v>
      </c>
      <c r="E5753" t="s">
        <v>2890</v>
      </c>
      <c r="F5753" t="s">
        <v>2861</v>
      </c>
      <c r="G5753" t="s">
        <v>399</v>
      </c>
      <c r="H5753">
        <v>250</v>
      </c>
      <c r="J5753" t="s">
        <v>22634</v>
      </c>
      <c r="K5753" s="132" t="str">
        <f>IFERROR(IFERROR(INDEX(Кат!$O:$O,MATCH($C5753,Кат!$I:$I,0)),INDEX(Торг!$L:$L,MATCH($C5753,Торг!$I:$I,0))),"")</f>
        <v/>
      </c>
      <c r="L5753" s="132" t="str">
        <f>IFERROR(IFERROR(INDEX(Кат!$A:$A,MATCH($C5753,Кат!$I:$I,0)),INDEX(Торг!$A:$A,MATCH($C5753,Торг!$I:$I,0))),"")</f>
        <v/>
      </c>
      <c r="M5753" s="132" t="str">
        <f>IFERROR(IFERROR(INDEX(Кат!$B:$B,MATCH($C5753,Кат!$I:$I,0)),INDEX(Торг!$B:$B,MATCH($C5753,Торг!$I:$I,0))),"")</f>
        <v/>
      </c>
      <c r="N5753" s="132" t="str">
        <f t="shared" si="89"/>
        <v>SPEEDMATE SM-CFJ002</v>
      </c>
      <c r="O5753" s="132" t="str">
        <f>IFERROR(IFERROR(INDEX(Кат!$B:$B,MATCH($N5753,Кат!$I:$I,0)),INDEX(Торг!$B:$B,MATCH($N5753,Торг!$I:$I,0))),"")</f>
        <v/>
      </c>
    </row>
    <row r="5754" spans="1:15" outlineLevel="3">
      <c r="A5754" t="s">
        <v>24272</v>
      </c>
      <c r="C5754" s="191"/>
      <c r="E5754" t="s">
        <v>24273</v>
      </c>
      <c r="J5754" t="s">
        <v>22634</v>
      </c>
      <c r="K5754" s="132" t="str">
        <f>IFERROR(IFERROR(INDEX(Кат!$O:$O,MATCH($C5754,Кат!$I:$I,0)),INDEX(Торг!$L:$L,MATCH($C5754,Торг!$I:$I,0))),"")</f>
        <v/>
      </c>
      <c r="L5754" s="132" t="str">
        <f>IFERROR(IFERROR(INDEX(Кат!$A:$A,MATCH($C5754,Кат!$I:$I,0)),INDEX(Торг!$A:$A,MATCH($C5754,Торг!$I:$I,0))),"")</f>
        <v/>
      </c>
      <c r="M5754" s="132" t="str">
        <f>IFERROR(IFERROR(INDEX(Кат!$B:$B,MATCH($C5754,Кат!$I:$I,0)),INDEX(Торг!$B:$B,MATCH($C5754,Торг!$I:$I,0))),"")</f>
        <v/>
      </c>
      <c r="N5754" s="132" t="str">
        <f t="shared" si="89"/>
        <v xml:space="preserve"> </v>
      </c>
      <c r="O5754" s="132" t="str">
        <f>IFERROR(IFERROR(INDEX(Кат!$B:$B,MATCH($N5754,Кат!$I:$I,0)),INDEX(Торг!$B:$B,MATCH($N5754,Торг!$I:$I,0))),"")</f>
        <v/>
      </c>
    </row>
    <row r="5755" spans="1:15" outlineLevel="3">
      <c r="A5755" t="s">
        <v>24274</v>
      </c>
      <c r="C5755" s="191"/>
      <c r="E5755" t="s">
        <v>24275</v>
      </c>
      <c r="J5755" t="s">
        <v>22634</v>
      </c>
      <c r="K5755" s="132" t="str">
        <f>IFERROR(IFERROR(INDEX(Кат!$O:$O,MATCH($C5755,Кат!$I:$I,0)),INDEX(Торг!$L:$L,MATCH($C5755,Торг!$I:$I,0))),"")</f>
        <v/>
      </c>
      <c r="L5755" s="132" t="str">
        <f>IFERROR(IFERROR(INDEX(Кат!$A:$A,MATCH($C5755,Кат!$I:$I,0)),INDEX(Торг!$A:$A,MATCH($C5755,Торг!$I:$I,0))),"")</f>
        <v/>
      </c>
      <c r="M5755" s="132" t="str">
        <f>IFERROR(IFERROR(INDEX(Кат!$B:$B,MATCH($C5755,Кат!$I:$I,0)),INDEX(Торг!$B:$B,MATCH($C5755,Торг!$I:$I,0))),"")</f>
        <v/>
      </c>
      <c r="N5755" s="132" t="str">
        <f t="shared" si="89"/>
        <v xml:space="preserve"> </v>
      </c>
      <c r="O5755" s="132" t="str">
        <f>IFERROR(IFERROR(INDEX(Кат!$B:$B,MATCH($N5755,Кат!$I:$I,0)),INDEX(Торг!$B:$B,MATCH($N5755,Торг!$I:$I,0))),"")</f>
        <v/>
      </c>
    </row>
    <row r="5756" spans="1:15" outlineLevel="3">
      <c r="A5756" t="s">
        <v>18246</v>
      </c>
      <c r="C5756" s="191" t="s">
        <v>2891</v>
      </c>
      <c r="E5756" t="s">
        <v>2892</v>
      </c>
      <c r="F5756" t="s">
        <v>2861</v>
      </c>
      <c r="G5756" t="s">
        <v>399</v>
      </c>
      <c r="H5756">
        <v>400</v>
      </c>
      <c r="J5756" t="s">
        <v>22634</v>
      </c>
      <c r="K5756" s="132" t="str">
        <f>IFERROR(IFERROR(INDEX(Кат!$O:$O,MATCH($C5756,Кат!$I:$I,0)),INDEX(Торг!$L:$L,MATCH($C5756,Торг!$I:$I,0))),"")</f>
        <v/>
      </c>
      <c r="L5756" s="132" t="str">
        <f>IFERROR(IFERROR(INDEX(Кат!$A:$A,MATCH($C5756,Кат!$I:$I,0)),INDEX(Торг!$A:$A,MATCH($C5756,Торг!$I:$I,0))),"")</f>
        <v/>
      </c>
      <c r="M5756" s="132" t="str">
        <f>IFERROR(IFERROR(INDEX(Кат!$B:$B,MATCH($C5756,Кат!$I:$I,0)),INDEX(Торг!$B:$B,MATCH($C5756,Торг!$I:$I,0))),"")</f>
        <v/>
      </c>
      <c r="N5756" s="132" t="str">
        <f t="shared" si="89"/>
        <v>SPEEDMATE SM-TEK017</v>
      </c>
      <c r="O5756" s="132" t="str">
        <f>IFERROR(IFERROR(INDEX(Кат!$B:$B,MATCH($N5756,Кат!$I:$I,0)),INDEX(Торг!$B:$B,MATCH($N5756,Торг!$I:$I,0))),"")</f>
        <v/>
      </c>
    </row>
    <row r="5757" spans="1:15" outlineLevel="3">
      <c r="A5757" t="s">
        <v>18247</v>
      </c>
      <c r="C5757" s="191" t="s">
        <v>2893</v>
      </c>
      <c r="E5757" t="s">
        <v>2894</v>
      </c>
      <c r="F5757" t="s">
        <v>2861</v>
      </c>
      <c r="G5757" t="s">
        <v>399</v>
      </c>
      <c r="H5757">
        <v>400</v>
      </c>
      <c r="J5757" t="s">
        <v>22634</v>
      </c>
      <c r="K5757" s="132" t="str">
        <f>IFERROR(IFERROR(INDEX(Кат!$O:$O,MATCH($C5757,Кат!$I:$I,0)),INDEX(Торг!$L:$L,MATCH($C5757,Торг!$I:$I,0))),"")</f>
        <v/>
      </c>
      <c r="L5757" s="132" t="str">
        <f>IFERROR(IFERROR(INDEX(Кат!$A:$A,MATCH($C5757,Кат!$I:$I,0)),INDEX(Торг!$A:$A,MATCH($C5757,Торг!$I:$I,0))),"")</f>
        <v/>
      </c>
      <c r="M5757" s="132" t="str">
        <f>IFERROR(IFERROR(INDEX(Кат!$B:$B,MATCH($C5757,Кат!$I:$I,0)),INDEX(Торг!$B:$B,MATCH($C5757,Торг!$I:$I,0))),"")</f>
        <v/>
      </c>
      <c r="N5757" s="132" t="str">
        <f t="shared" si="89"/>
        <v>SPEEDMATE SM-TEK018</v>
      </c>
      <c r="O5757" s="132" t="str">
        <f>IFERROR(IFERROR(INDEX(Кат!$B:$B,MATCH($N5757,Кат!$I:$I,0)),INDEX(Торг!$B:$B,MATCH($N5757,Торг!$I:$I,0))),"")</f>
        <v/>
      </c>
    </row>
    <row r="5758" spans="1:15" outlineLevel="3">
      <c r="A5758" t="s">
        <v>24276</v>
      </c>
      <c r="C5758" s="191"/>
      <c r="E5758" t="s">
        <v>23479</v>
      </c>
      <c r="J5758" t="s">
        <v>22634</v>
      </c>
      <c r="K5758" s="132" t="str">
        <f>IFERROR(IFERROR(INDEX(Кат!$O:$O,MATCH($C5758,Кат!$I:$I,0)),INDEX(Торг!$L:$L,MATCH($C5758,Торг!$I:$I,0))),"")</f>
        <v/>
      </c>
      <c r="L5758" s="132" t="str">
        <f>IFERROR(IFERROR(INDEX(Кат!$A:$A,MATCH($C5758,Кат!$I:$I,0)),INDEX(Торг!$A:$A,MATCH($C5758,Торг!$I:$I,0))),"")</f>
        <v/>
      </c>
      <c r="M5758" s="132" t="str">
        <f>IFERROR(IFERROR(INDEX(Кат!$B:$B,MATCH($C5758,Кат!$I:$I,0)),INDEX(Торг!$B:$B,MATCH($C5758,Торг!$I:$I,0))),"")</f>
        <v/>
      </c>
      <c r="N5758" s="132" t="str">
        <f t="shared" si="89"/>
        <v xml:space="preserve"> </v>
      </c>
      <c r="O5758" s="132" t="str">
        <f>IFERROR(IFERROR(INDEX(Кат!$B:$B,MATCH($N5758,Кат!$I:$I,0)),INDEX(Торг!$B:$B,MATCH($N5758,Торг!$I:$I,0))),"")</f>
        <v/>
      </c>
    </row>
    <row r="5759" spans="1:15" outlineLevel="3">
      <c r="A5759" t="s">
        <v>18248</v>
      </c>
      <c r="C5759" s="191" t="s">
        <v>2895</v>
      </c>
      <c r="E5759" t="s">
        <v>2896</v>
      </c>
      <c r="F5759" t="s">
        <v>2861</v>
      </c>
      <c r="G5759" t="s">
        <v>399</v>
      </c>
      <c r="H5759">
        <v>2000</v>
      </c>
      <c r="J5759" t="s">
        <v>22634</v>
      </c>
      <c r="K5759" s="132" t="str">
        <f>IFERROR(IFERROR(INDEX(Кат!$O:$O,MATCH($C5759,Кат!$I:$I,0)),INDEX(Торг!$L:$L,MATCH($C5759,Торг!$I:$I,0))),"")</f>
        <v/>
      </c>
      <c r="L5759" s="132" t="str">
        <f>IFERROR(IFERROR(INDEX(Кат!$A:$A,MATCH($C5759,Кат!$I:$I,0)),INDEX(Торг!$A:$A,MATCH($C5759,Торг!$I:$I,0))),"")</f>
        <v/>
      </c>
      <c r="M5759" s="132" t="str">
        <f>IFERROR(IFERROR(INDEX(Кат!$B:$B,MATCH($C5759,Кат!$I:$I,0)),INDEX(Торг!$B:$B,MATCH($C5759,Торг!$I:$I,0))),"")</f>
        <v/>
      </c>
      <c r="N5759" s="132" t="str">
        <f t="shared" si="89"/>
        <v>SPEEDMATE SM-ARH039</v>
      </c>
      <c r="O5759" s="132" t="str">
        <f>IFERROR(IFERROR(INDEX(Кат!$B:$B,MATCH($N5759,Кат!$I:$I,0)),INDEX(Торг!$B:$B,MATCH($N5759,Торг!$I:$I,0))),"")</f>
        <v/>
      </c>
    </row>
    <row r="5760" spans="1:15" outlineLevel="3">
      <c r="A5760" t="s">
        <v>24277</v>
      </c>
      <c r="C5760" s="191"/>
      <c r="E5760" t="s">
        <v>23636</v>
      </c>
      <c r="J5760" t="s">
        <v>22634</v>
      </c>
      <c r="K5760" s="132" t="str">
        <f>IFERROR(IFERROR(INDEX(Кат!$O:$O,MATCH($C5760,Кат!$I:$I,0)),INDEX(Торг!$L:$L,MATCH($C5760,Торг!$I:$I,0))),"")</f>
        <v/>
      </c>
      <c r="L5760" s="132" t="str">
        <f>IFERROR(IFERROR(INDEX(Кат!$A:$A,MATCH($C5760,Кат!$I:$I,0)),INDEX(Торг!$A:$A,MATCH($C5760,Торг!$I:$I,0))),"")</f>
        <v/>
      </c>
      <c r="M5760" s="132" t="str">
        <f>IFERROR(IFERROR(INDEX(Кат!$B:$B,MATCH($C5760,Кат!$I:$I,0)),INDEX(Торг!$B:$B,MATCH($C5760,Торг!$I:$I,0))),"")</f>
        <v/>
      </c>
      <c r="N5760" s="132" t="str">
        <f t="shared" si="89"/>
        <v xml:space="preserve"> </v>
      </c>
      <c r="O5760" s="132" t="str">
        <f>IFERROR(IFERROR(INDEX(Кат!$B:$B,MATCH($N5760,Кат!$I:$I,0)),INDEX(Торг!$B:$B,MATCH($N5760,Торг!$I:$I,0))),"")</f>
        <v/>
      </c>
    </row>
    <row r="5761" spans="1:15" outlineLevel="3">
      <c r="A5761" t="s">
        <v>18249</v>
      </c>
      <c r="C5761" s="191" t="s">
        <v>2897</v>
      </c>
      <c r="E5761" t="s">
        <v>2898</v>
      </c>
      <c r="F5761" t="s">
        <v>2861</v>
      </c>
      <c r="G5761" t="s">
        <v>399</v>
      </c>
      <c r="H5761">
        <v>190</v>
      </c>
      <c r="J5761" t="s">
        <v>22634</v>
      </c>
      <c r="K5761" s="132" t="str">
        <f>IFERROR(IFERROR(INDEX(Кат!$O:$O,MATCH($C5761,Кат!$I:$I,0)),INDEX(Торг!$L:$L,MATCH($C5761,Торг!$I:$I,0))),"")</f>
        <v/>
      </c>
      <c r="L5761" s="132" t="str">
        <f>IFERROR(IFERROR(INDEX(Кат!$A:$A,MATCH($C5761,Кат!$I:$I,0)),INDEX(Торг!$A:$A,MATCH($C5761,Торг!$I:$I,0))),"")</f>
        <v/>
      </c>
      <c r="M5761" s="132" t="str">
        <f>IFERROR(IFERROR(INDEX(Кат!$B:$B,MATCH($C5761,Кат!$I:$I,0)),INDEX(Торг!$B:$B,MATCH($C5761,Торг!$I:$I,0))),"")</f>
        <v/>
      </c>
      <c r="N5761" s="132" t="str">
        <f t="shared" si="89"/>
        <v>SPEEDMATE SM-BKH082</v>
      </c>
      <c r="O5761" s="132" t="str">
        <f>IFERROR(IFERROR(INDEX(Кат!$B:$B,MATCH($N5761,Кат!$I:$I,0)),INDEX(Торг!$B:$B,MATCH($N5761,Торг!$I:$I,0))),"")</f>
        <v/>
      </c>
    </row>
    <row r="5762" spans="1:15" outlineLevel="3">
      <c r="A5762" t="s">
        <v>24278</v>
      </c>
      <c r="C5762" s="191"/>
      <c r="E5762" t="s">
        <v>23638</v>
      </c>
      <c r="J5762" t="s">
        <v>22634</v>
      </c>
      <c r="K5762" s="132" t="str">
        <f>IFERROR(IFERROR(INDEX(Кат!$O:$O,MATCH($C5762,Кат!$I:$I,0)),INDEX(Торг!$L:$L,MATCH($C5762,Торг!$I:$I,0))),"")</f>
        <v/>
      </c>
      <c r="L5762" s="132" t="str">
        <f>IFERROR(IFERROR(INDEX(Кат!$A:$A,MATCH($C5762,Кат!$I:$I,0)),INDEX(Торг!$A:$A,MATCH($C5762,Торг!$I:$I,0))),"")</f>
        <v/>
      </c>
      <c r="M5762" s="132" t="str">
        <f>IFERROR(IFERROR(INDEX(Кат!$B:$B,MATCH($C5762,Кат!$I:$I,0)),INDEX(Торг!$B:$B,MATCH($C5762,Торг!$I:$I,0))),"")</f>
        <v/>
      </c>
      <c r="N5762" s="132" t="str">
        <f t="shared" si="89"/>
        <v xml:space="preserve"> </v>
      </c>
      <c r="O5762" s="132" t="str">
        <f>IFERROR(IFERROR(INDEX(Кат!$B:$B,MATCH($N5762,Кат!$I:$I,0)),INDEX(Торг!$B:$B,MATCH($N5762,Торг!$I:$I,0))),"")</f>
        <v/>
      </c>
    </row>
    <row r="5763" spans="1:15" outlineLevel="3">
      <c r="A5763" t="s">
        <v>18250</v>
      </c>
      <c r="C5763" s="191" t="s">
        <v>2899</v>
      </c>
      <c r="E5763" t="s">
        <v>2900</v>
      </c>
      <c r="F5763" t="s">
        <v>2861</v>
      </c>
      <c r="G5763" t="s">
        <v>399</v>
      </c>
      <c r="H5763">
        <v>250</v>
      </c>
      <c r="J5763" t="s">
        <v>22634</v>
      </c>
      <c r="K5763" s="132" t="str">
        <f>IFERROR(IFERROR(INDEX(Кат!$O:$O,MATCH($C5763,Кат!$I:$I,0)),INDEX(Торг!$L:$L,MATCH($C5763,Торг!$I:$I,0))),"")</f>
        <v/>
      </c>
      <c r="L5763" s="132" t="str">
        <f>IFERROR(IFERROR(INDEX(Кат!$A:$A,MATCH($C5763,Кат!$I:$I,0)),INDEX(Торг!$A:$A,MATCH($C5763,Торг!$I:$I,0))),"")</f>
        <v/>
      </c>
      <c r="M5763" s="132" t="str">
        <f>IFERROR(IFERROR(INDEX(Кат!$B:$B,MATCH($C5763,Кат!$I:$I,0)),INDEX(Торг!$B:$B,MATCH($C5763,Торг!$I:$I,0))),"")</f>
        <v/>
      </c>
      <c r="N5763" s="132" t="str">
        <f t="shared" si="89"/>
        <v>SPEEDMATE SM-SLK015</v>
      </c>
      <c r="O5763" s="132" t="str">
        <f>IFERROR(IFERROR(INDEX(Кат!$B:$B,MATCH($N5763,Кат!$I:$I,0)),INDEX(Торг!$B:$B,MATCH($N5763,Торг!$I:$I,0))),"")</f>
        <v/>
      </c>
    </row>
    <row r="5764" spans="1:15" outlineLevel="3">
      <c r="A5764" t="s">
        <v>24279</v>
      </c>
      <c r="C5764" s="191"/>
      <c r="E5764" t="s">
        <v>24280</v>
      </c>
      <c r="J5764" t="s">
        <v>22634</v>
      </c>
      <c r="K5764" s="132" t="str">
        <f>IFERROR(IFERROR(INDEX(Кат!$O:$O,MATCH($C5764,Кат!$I:$I,0)),INDEX(Торг!$L:$L,MATCH($C5764,Торг!$I:$I,0))),"")</f>
        <v/>
      </c>
      <c r="L5764" s="132" t="str">
        <f>IFERROR(IFERROR(INDEX(Кат!$A:$A,MATCH($C5764,Кат!$I:$I,0)),INDEX(Торг!$A:$A,MATCH($C5764,Торг!$I:$I,0))),"")</f>
        <v/>
      </c>
      <c r="M5764" s="132" t="str">
        <f>IFERROR(IFERROR(INDEX(Кат!$B:$B,MATCH($C5764,Кат!$I:$I,0)),INDEX(Торг!$B:$B,MATCH($C5764,Торг!$I:$I,0))),"")</f>
        <v/>
      </c>
      <c r="N5764" s="132" t="str">
        <f t="shared" si="89"/>
        <v xml:space="preserve"> </v>
      </c>
      <c r="O5764" s="132" t="str">
        <f>IFERROR(IFERROR(INDEX(Кат!$B:$B,MATCH($N5764,Кат!$I:$I,0)),INDEX(Торг!$B:$B,MATCH($N5764,Торг!$I:$I,0))),"")</f>
        <v/>
      </c>
    </row>
    <row r="5765" spans="1:15" outlineLevel="3">
      <c r="A5765" t="s">
        <v>24281</v>
      </c>
      <c r="C5765" s="191"/>
      <c r="E5765" t="s">
        <v>23620</v>
      </c>
      <c r="J5765" t="s">
        <v>22634</v>
      </c>
      <c r="K5765" s="132" t="str">
        <f>IFERROR(IFERROR(INDEX(Кат!$O:$O,MATCH($C5765,Кат!$I:$I,0)),INDEX(Торг!$L:$L,MATCH($C5765,Торг!$I:$I,0))),"")</f>
        <v/>
      </c>
      <c r="L5765" s="132" t="str">
        <f>IFERROR(IFERROR(INDEX(Кат!$A:$A,MATCH($C5765,Кат!$I:$I,0)),INDEX(Торг!$A:$A,MATCH($C5765,Торг!$I:$I,0))),"")</f>
        <v/>
      </c>
      <c r="M5765" s="132" t="str">
        <f>IFERROR(IFERROR(INDEX(Кат!$B:$B,MATCH($C5765,Кат!$I:$I,0)),INDEX(Торг!$B:$B,MATCH($C5765,Торг!$I:$I,0))),"")</f>
        <v/>
      </c>
      <c r="N5765" s="132" t="str">
        <f t="shared" si="89"/>
        <v xml:space="preserve"> </v>
      </c>
      <c r="O5765" s="132" t="str">
        <f>IFERROR(IFERROR(INDEX(Кат!$B:$B,MATCH($N5765,Кат!$I:$I,0)),INDEX(Торг!$B:$B,MATCH($N5765,Торг!$I:$I,0))),"")</f>
        <v/>
      </c>
    </row>
    <row r="5766" spans="1:15" outlineLevel="3">
      <c r="A5766" t="s">
        <v>24282</v>
      </c>
      <c r="C5766" s="191"/>
      <c r="E5766" t="s">
        <v>24283</v>
      </c>
      <c r="J5766" t="s">
        <v>22634</v>
      </c>
      <c r="K5766" s="132" t="str">
        <f>IFERROR(IFERROR(INDEX(Кат!$O:$O,MATCH($C5766,Кат!$I:$I,0)),INDEX(Торг!$L:$L,MATCH($C5766,Торг!$I:$I,0))),"")</f>
        <v/>
      </c>
      <c r="L5766" s="132" t="str">
        <f>IFERROR(IFERROR(INDEX(Кат!$A:$A,MATCH($C5766,Кат!$I:$I,0)),INDEX(Торг!$A:$A,MATCH($C5766,Торг!$I:$I,0))),"")</f>
        <v/>
      </c>
      <c r="M5766" s="132" t="str">
        <f>IFERROR(IFERROR(INDEX(Кат!$B:$B,MATCH($C5766,Кат!$I:$I,0)),INDEX(Торг!$B:$B,MATCH($C5766,Торг!$I:$I,0))),"")</f>
        <v/>
      </c>
      <c r="N5766" s="132" t="str">
        <f t="shared" si="89"/>
        <v xml:space="preserve"> </v>
      </c>
      <c r="O5766" s="132" t="str">
        <f>IFERROR(IFERROR(INDEX(Кат!$B:$B,MATCH($N5766,Кат!$I:$I,0)),INDEX(Торг!$B:$B,MATCH($N5766,Торг!$I:$I,0))),"")</f>
        <v/>
      </c>
    </row>
    <row r="5767" spans="1:15" outlineLevel="3">
      <c r="A5767" t="s">
        <v>18251</v>
      </c>
      <c r="C5767" s="191" t="s">
        <v>2901</v>
      </c>
      <c r="E5767" t="s">
        <v>2902</v>
      </c>
      <c r="F5767" t="s">
        <v>2903</v>
      </c>
      <c r="G5767" t="s">
        <v>375</v>
      </c>
      <c r="H5767">
        <v>4070</v>
      </c>
      <c r="J5767" t="s">
        <v>22634</v>
      </c>
      <c r="K5767" s="132" t="str">
        <f>IFERROR(IFERROR(INDEX(Кат!$O:$O,MATCH($C5767,Кат!$I:$I,0)),INDEX(Торг!$L:$L,MATCH($C5767,Торг!$I:$I,0))),"")</f>
        <v/>
      </c>
      <c r="L5767" s="132" t="str">
        <f>IFERROR(IFERROR(INDEX(Кат!$A:$A,MATCH($C5767,Кат!$I:$I,0)),INDEX(Торг!$A:$A,MATCH($C5767,Торг!$I:$I,0))),"")</f>
        <v/>
      </c>
      <c r="M5767" s="132" t="str">
        <f>IFERROR(IFERROR(INDEX(Кат!$B:$B,MATCH($C5767,Кат!$I:$I,0)),INDEX(Торг!$B:$B,MATCH($C5767,Торг!$I:$I,0))),"")</f>
        <v/>
      </c>
      <c r="N5767" s="132" t="str">
        <f t="shared" si="89"/>
        <v>SS20 SS10115</v>
      </c>
      <c r="O5767" s="132" t="str">
        <f>IFERROR(IFERROR(INDEX(Кат!$B:$B,MATCH($N5767,Кат!$I:$I,0)),INDEX(Торг!$B:$B,MATCH($N5767,Торг!$I:$I,0))),"")</f>
        <v/>
      </c>
    </row>
    <row r="5768" spans="1:15" outlineLevel="3">
      <c r="A5768" t="s">
        <v>18252</v>
      </c>
      <c r="C5768" s="191" t="s">
        <v>2904</v>
      </c>
      <c r="E5768" t="s">
        <v>2905</v>
      </c>
      <c r="F5768" t="s">
        <v>2903</v>
      </c>
      <c r="G5768" t="s">
        <v>375</v>
      </c>
      <c r="H5768">
        <v>4100</v>
      </c>
      <c r="J5768" t="s">
        <v>22634</v>
      </c>
      <c r="K5768" s="132" t="str">
        <f>IFERROR(IFERROR(INDEX(Кат!$O:$O,MATCH($C5768,Кат!$I:$I,0)),INDEX(Торг!$L:$L,MATCH($C5768,Торг!$I:$I,0))),"")</f>
        <v/>
      </c>
      <c r="L5768" s="132" t="str">
        <f>IFERROR(IFERROR(INDEX(Кат!$A:$A,MATCH($C5768,Кат!$I:$I,0)),INDEX(Торг!$A:$A,MATCH($C5768,Торг!$I:$I,0))),"")</f>
        <v/>
      </c>
      <c r="M5768" s="132" t="str">
        <f>IFERROR(IFERROR(INDEX(Кат!$B:$B,MATCH($C5768,Кат!$I:$I,0)),INDEX(Торг!$B:$B,MATCH($C5768,Торг!$I:$I,0))),"")</f>
        <v/>
      </c>
      <c r="N5768" s="132" t="str">
        <f t="shared" ref="N5768:N5831" si="90">_xlfn.CONCAT(F5768," ",C5768)</f>
        <v>SS20 SS10116</v>
      </c>
      <c r="O5768" s="132" t="str">
        <f>IFERROR(IFERROR(INDEX(Кат!$B:$B,MATCH($N5768,Кат!$I:$I,0)),INDEX(Торг!$B:$B,MATCH($N5768,Торг!$I:$I,0))),"")</f>
        <v/>
      </c>
    </row>
    <row r="5769" spans="1:15" outlineLevel="3">
      <c r="A5769" t="s">
        <v>18253</v>
      </c>
      <c r="C5769" s="191" t="s">
        <v>2906</v>
      </c>
      <c r="E5769" t="s">
        <v>2907</v>
      </c>
      <c r="F5769" t="s">
        <v>2903</v>
      </c>
      <c r="G5769" t="s">
        <v>375</v>
      </c>
      <c r="H5769">
        <v>4100</v>
      </c>
      <c r="J5769" t="s">
        <v>22634</v>
      </c>
      <c r="K5769" s="132" t="str">
        <f>IFERROR(IFERROR(INDEX(Кат!$O:$O,MATCH($C5769,Кат!$I:$I,0)),INDEX(Торг!$L:$L,MATCH($C5769,Торг!$I:$I,0))),"")</f>
        <v/>
      </c>
      <c r="L5769" s="132" t="str">
        <f>IFERROR(IFERROR(INDEX(Кат!$A:$A,MATCH($C5769,Кат!$I:$I,0)),INDEX(Торг!$A:$A,MATCH($C5769,Торг!$I:$I,0))),"")</f>
        <v/>
      </c>
      <c r="M5769" s="132" t="str">
        <f>IFERROR(IFERROR(INDEX(Кат!$B:$B,MATCH($C5769,Кат!$I:$I,0)),INDEX(Торг!$B:$B,MATCH($C5769,Торг!$I:$I,0))),"")</f>
        <v/>
      </c>
      <c r="N5769" s="132" t="str">
        <f t="shared" si="90"/>
        <v>SS20 SS10121</v>
      </c>
      <c r="O5769" s="132" t="str">
        <f>IFERROR(IFERROR(INDEX(Кат!$B:$B,MATCH($N5769,Кат!$I:$I,0)),INDEX(Торг!$B:$B,MATCH($N5769,Торг!$I:$I,0))),"")</f>
        <v/>
      </c>
    </row>
    <row r="5770" spans="1:15" outlineLevel="3">
      <c r="A5770" t="s">
        <v>18254</v>
      </c>
      <c r="C5770" s="191" t="s">
        <v>7349</v>
      </c>
      <c r="E5770" t="s">
        <v>7350</v>
      </c>
      <c r="F5770" t="s">
        <v>2903</v>
      </c>
      <c r="G5770" t="s">
        <v>375</v>
      </c>
      <c r="H5770">
        <v>4100</v>
      </c>
      <c r="J5770" t="s">
        <v>22634</v>
      </c>
      <c r="K5770" s="132" t="str">
        <f>IFERROR(IFERROR(INDEX(Кат!$O:$O,MATCH($C5770,Кат!$I:$I,0)),INDEX(Торг!$L:$L,MATCH($C5770,Торг!$I:$I,0))),"")</f>
        <v/>
      </c>
      <c r="L5770" s="132" t="str">
        <f>IFERROR(IFERROR(INDEX(Кат!$A:$A,MATCH($C5770,Кат!$I:$I,0)),INDEX(Торг!$A:$A,MATCH($C5770,Торг!$I:$I,0))),"")</f>
        <v/>
      </c>
      <c r="M5770" s="132" t="str">
        <f>IFERROR(IFERROR(INDEX(Кат!$B:$B,MATCH($C5770,Кат!$I:$I,0)),INDEX(Торг!$B:$B,MATCH($C5770,Торг!$I:$I,0))),"")</f>
        <v/>
      </c>
      <c r="N5770" s="132" t="str">
        <f t="shared" si="90"/>
        <v>SS20 SS10120</v>
      </c>
      <c r="O5770" s="132" t="str">
        <f>IFERROR(IFERROR(INDEX(Кат!$B:$B,MATCH($N5770,Кат!$I:$I,0)),INDEX(Торг!$B:$B,MATCH($N5770,Торг!$I:$I,0))),"")</f>
        <v/>
      </c>
    </row>
    <row r="5771" spans="1:15" outlineLevel="3">
      <c r="A5771" t="s">
        <v>24284</v>
      </c>
      <c r="C5771" s="191"/>
      <c r="E5771" t="s">
        <v>24285</v>
      </c>
      <c r="J5771" t="s">
        <v>22634</v>
      </c>
      <c r="K5771" s="132" t="str">
        <f>IFERROR(IFERROR(INDEX(Кат!$O:$O,MATCH($C5771,Кат!$I:$I,0)),INDEX(Торг!$L:$L,MATCH($C5771,Торг!$I:$I,0))),"")</f>
        <v/>
      </c>
      <c r="L5771" s="132" t="str">
        <f>IFERROR(IFERROR(INDEX(Кат!$A:$A,MATCH($C5771,Кат!$I:$I,0)),INDEX(Торг!$A:$A,MATCH($C5771,Торг!$I:$I,0))),"")</f>
        <v/>
      </c>
      <c r="M5771" s="132" t="str">
        <f>IFERROR(IFERROR(INDEX(Кат!$B:$B,MATCH($C5771,Кат!$I:$I,0)),INDEX(Торг!$B:$B,MATCH($C5771,Торг!$I:$I,0))),"")</f>
        <v/>
      </c>
      <c r="N5771" s="132" t="str">
        <f t="shared" si="90"/>
        <v xml:space="preserve"> </v>
      </c>
      <c r="O5771" s="132" t="str">
        <f>IFERROR(IFERROR(INDEX(Кат!$B:$B,MATCH($N5771,Кат!$I:$I,0)),INDEX(Торг!$B:$B,MATCH($N5771,Торг!$I:$I,0))),"")</f>
        <v/>
      </c>
    </row>
    <row r="5772" spans="1:15" outlineLevel="3">
      <c r="A5772" t="s">
        <v>18255</v>
      </c>
      <c r="C5772" s="191" t="s">
        <v>7351</v>
      </c>
      <c r="E5772" t="s">
        <v>7352</v>
      </c>
      <c r="F5772" t="s">
        <v>2903</v>
      </c>
      <c r="G5772" t="s">
        <v>375</v>
      </c>
      <c r="H5772">
        <v>10450</v>
      </c>
      <c r="J5772" t="s">
        <v>22634</v>
      </c>
      <c r="K5772" s="132" t="str">
        <f>IFERROR(IFERROR(INDEX(Кат!$O:$O,MATCH($C5772,Кат!$I:$I,0)),INDEX(Торг!$L:$L,MATCH($C5772,Торг!$I:$I,0))),"")</f>
        <v/>
      </c>
      <c r="L5772" s="132" t="str">
        <f>IFERROR(IFERROR(INDEX(Кат!$A:$A,MATCH($C5772,Кат!$I:$I,0)),INDEX(Торг!$A:$A,MATCH($C5772,Торг!$I:$I,0))),"")</f>
        <v/>
      </c>
      <c r="M5772" s="132" t="str">
        <f>IFERROR(IFERROR(INDEX(Кат!$B:$B,MATCH($C5772,Кат!$I:$I,0)),INDEX(Торг!$B:$B,MATCH($C5772,Торг!$I:$I,0))),"")</f>
        <v/>
      </c>
      <c r="N5772" s="132" t="str">
        <f t="shared" si="90"/>
        <v>SS20 SS10117</v>
      </c>
      <c r="O5772" s="132" t="str">
        <f>IFERROR(IFERROR(INDEX(Кат!$B:$B,MATCH($N5772,Кат!$I:$I,0)),INDEX(Торг!$B:$B,MATCH($N5772,Торг!$I:$I,0))),"")</f>
        <v/>
      </c>
    </row>
    <row r="5773" spans="1:15" outlineLevel="1">
      <c r="A5773" t="s">
        <v>18256</v>
      </c>
      <c r="C5773" s="191" t="s">
        <v>2908</v>
      </c>
      <c r="E5773" t="s">
        <v>2909</v>
      </c>
      <c r="F5773" t="s">
        <v>2903</v>
      </c>
      <c r="G5773" t="s">
        <v>375</v>
      </c>
      <c r="H5773">
        <v>11950</v>
      </c>
      <c r="J5773" t="s">
        <v>22634</v>
      </c>
      <c r="K5773" s="132" t="str">
        <f>IFERROR(IFERROR(INDEX(Кат!$O:$O,MATCH($C5773,Кат!$I:$I,0)),INDEX(Торг!$L:$L,MATCH($C5773,Торг!$I:$I,0))),"")</f>
        <v/>
      </c>
      <c r="L5773" s="132" t="str">
        <f>IFERROR(IFERROR(INDEX(Кат!$A:$A,MATCH($C5773,Кат!$I:$I,0)),INDEX(Торг!$A:$A,MATCH($C5773,Торг!$I:$I,0))),"")</f>
        <v/>
      </c>
      <c r="M5773" s="132" t="str">
        <f>IFERROR(IFERROR(INDEX(Кат!$B:$B,MATCH($C5773,Кат!$I:$I,0)),INDEX(Торг!$B:$B,MATCH($C5773,Торг!$I:$I,0))),"")</f>
        <v/>
      </c>
      <c r="N5773" s="132" t="str">
        <f t="shared" si="90"/>
        <v>SS20 SS10111</v>
      </c>
      <c r="O5773" s="132" t="str">
        <f>IFERROR(IFERROR(INDEX(Кат!$B:$B,MATCH($N5773,Кат!$I:$I,0)),INDEX(Торг!$B:$B,MATCH($N5773,Торг!$I:$I,0))),"")</f>
        <v/>
      </c>
    </row>
    <row r="5774" spans="1:15" outlineLevel="2">
      <c r="A5774" t="s">
        <v>18257</v>
      </c>
      <c r="C5774" s="191" t="s">
        <v>2910</v>
      </c>
      <c r="E5774" t="s">
        <v>2911</v>
      </c>
      <c r="F5774" t="s">
        <v>2903</v>
      </c>
      <c r="G5774" t="s">
        <v>375</v>
      </c>
      <c r="H5774">
        <v>11950</v>
      </c>
      <c r="J5774" t="s">
        <v>22634</v>
      </c>
      <c r="K5774" s="132" t="str">
        <f>IFERROR(IFERROR(INDEX(Кат!$O:$O,MATCH($C5774,Кат!$I:$I,0)),INDEX(Торг!$L:$L,MATCH($C5774,Торг!$I:$I,0))),"")</f>
        <v/>
      </c>
      <c r="L5774" s="132" t="str">
        <f>IFERROR(IFERROR(INDEX(Кат!$A:$A,MATCH($C5774,Кат!$I:$I,0)),INDEX(Торг!$A:$A,MATCH($C5774,Торг!$I:$I,0))),"")</f>
        <v/>
      </c>
      <c r="M5774" s="132" t="str">
        <f>IFERROR(IFERROR(INDEX(Кат!$B:$B,MATCH($C5774,Кат!$I:$I,0)),INDEX(Торг!$B:$B,MATCH($C5774,Торг!$I:$I,0))),"")</f>
        <v/>
      </c>
      <c r="N5774" s="132" t="str">
        <f t="shared" si="90"/>
        <v>SS20 SS10112</v>
      </c>
      <c r="O5774" s="132" t="str">
        <f>IFERROR(IFERROR(INDEX(Кат!$B:$B,MATCH($N5774,Кат!$I:$I,0)),INDEX(Торг!$B:$B,MATCH($N5774,Торг!$I:$I,0))),"")</f>
        <v/>
      </c>
    </row>
    <row r="5775" spans="1:15" outlineLevel="2">
      <c r="A5775" t="s">
        <v>18258</v>
      </c>
      <c r="C5775" s="191" t="s">
        <v>2912</v>
      </c>
      <c r="E5775" t="s">
        <v>2913</v>
      </c>
      <c r="F5775" t="s">
        <v>2903</v>
      </c>
      <c r="G5775" t="s">
        <v>375</v>
      </c>
      <c r="H5775">
        <v>11050</v>
      </c>
      <c r="J5775" t="s">
        <v>22634</v>
      </c>
      <c r="K5775" s="132" t="str">
        <f>IFERROR(IFERROR(INDEX(Кат!$O:$O,MATCH($C5775,Кат!$I:$I,0)),INDEX(Торг!$L:$L,MATCH($C5775,Торг!$I:$I,0))),"")</f>
        <v/>
      </c>
      <c r="L5775" s="132" t="str">
        <f>IFERROR(IFERROR(INDEX(Кат!$A:$A,MATCH($C5775,Кат!$I:$I,0)),INDEX(Торг!$A:$A,MATCH($C5775,Торг!$I:$I,0))),"")</f>
        <v/>
      </c>
      <c r="M5775" s="132" t="str">
        <f>IFERROR(IFERROR(INDEX(Кат!$B:$B,MATCH($C5775,Кат!$I:$I,0)),INDEX(Торг!$B:$B,MATCH($C5775,Торг!$I:$I,0))),"")</f>
        <v/>
      </c>
      <c r="N5775" s="132" t="str">
        <f t="shared" si="90"/>
        <v>SS20 SS10118</v>
      </c>
      <c r="O5775" s="132" t="str">
        <f>IFERROR(IFERROR(INDEX(Кат!$B:$B,MATCH($N5775,Кат!$I:$I,0)),INDEX(Торг!$B:$B,MATCH($N5775,Торг!$I:$I,0))),"")</f>
        <v/>
      </c>
    </row>
    <row r="5776" spans="1:15" outlineLevel="2">
      <c r="A5776" t="s">
        <v>24286</v>
      </c>
      <c r="C5776" s="191"/>
      <c r="E5776" t="s">
        <v>24287</v>
      </c>
      <c r="J5776" t="s">
        <v>22634</v>
      </c>
      <c r="K5776" s="132" t="str">
        <f>IFERROR(IFERROR(INDEX(Кат!$O:$O,MATCH($C5776,Кат!$I:$I,0)),INDEX(Торг!$L:$L,MATCH($C5776,Торг!$I:$I,0))),"")</f>
        <v/>
      </c>
      <c r="L5776" s="132" t="str">
        <f>IFERROR(IFERROR(INDEX(Кат!$A:$A,MATCH($C5776,Кат!$I:$I,0)),INDEX(Торг!$A:$A,MATCH($C5776,Торг!$I:$I,0))),"")</f>
        <v/>
      </c>
      <c r="M5776" s="132" t="str">
        <f>IFERROR(IFERROR(INDEX(Кат!$B:$B,MATCH($C5776,Кат!$I:$I,0)),INDEX(Торг!$B:$B,MATCH($C5776,Торг!$I:$I,0))),"")</f>
        <v/>
      </c>
      <c r="N5776" s="132" t="str">
        <f t="shared" si="90"/>
        <v xml:space="preserve"> </v>
      </c>
      <c r="O5776" s="132" t="str">
        <f>IFERROR(IFERROR(INDEX(Кат!$B:$B,MATCH($N5776,Кат!$I:$I,0)),INDEX(Торг!$B:$B,MATCH($N5776,Торг!$I:$I,0))),"")</f>
        <v/>
      </c>
    </row>
    <row r="5777" spans="1:15" outlineLevel="2">
      <c r="A5777" t="s">
        <v>18259</v>
      </c>
      <c r="C5777" s="191" t="s">
        <v>7353</v>
      </c>
      <c r="E5777" t="s">
        <v>7354</v>
      </c>
      <c r="F5777" t="s">
        <v>2903</v>
      </c>
      <c r="G5777" t="s">
        <v>375</v>
      </c>
      <c r="H5777">
        <v>3950</v>
      </c>
      <c r="J5777" t="s">
        <v>22634</v>
      </c>
      <c r="K5777" s="132" t="str">
        <f>IFERROR(IFERROR(INDEX(Кат!$O:$O,MATCH($C5777,Кат!$I:$I,0)),INDEX(Торг!$L:$L,MATCH($C5777,Торг!$I:$I,0))),"")</f>
        <v/>
      </c>
      <c r="L5777" s="132" t="str">
        <f>IFERROR(IFERROR(INDEX(Кат!$A:$A,MATCH($C5777,Кат!$I:$I,0)),INDEX(Торг!$A:$A,MATCH($C5777,Торг!$I:$I,0))),"")</f>
        <v/>
      </c>
      <c r="M5777" s="132" t="str">
        <f>IFERROR(IFERROR(INDEX(Кат!$B:$B,MATCH($C5777,Кат!$I:$I,0)),INDEX(Торг!$B:$B,MATCH($C5777,Торг!$I:$I,0))),"")</f>
        <v/>
      </c>
      <c r="N5777" s="132" t="str">
        <f t="shared" si="90"/>
        <v>SS20 SS10106</v>
      </c>
      <c r="O5777" s="132" t="str">
        <f>IFERROR(IFERROR(INDEX(Кат!$B:$B,MATCH($N5777,Кат!$I:$I,0)),INDEX(Торг!$B:$B,MATCH($N5777,Торг!$I:$I,0))),"")</f>
        <v/>
      </c>
    </row>
    <row r="5778" spans="1:15" outlineLevel="2">
      <c r="A5778" t="s">
        <v>18260</v>
      </c>
      <c r="C5778" s="191" t="s">
        <v>2914</v>
      </c>
      <c r="E5778" t="s">
        <v>2915</v>
      </c>
      <c r="F5778" t="s">
        <v>2903</v>
      </c>
      <c r="G5778" t="s">
        <v>375</v>
      </c>
      <c r="H5778">
        <v>3950</v>
      </c>
      <c r="J5778" t="s">
        <v>22634</v>
      </c>
      <c r="K5778" s="132" t="str">
        <f>IFERROR(IFERROR(INDEX(Кат!$O:$O,MATCH($C5778,Кат!$I:$I,0)),INDEX(Торг!$L:$L,MATCH($C5778,Торг!$I:$I,0))),"")</f>
        <v/>
      </c>
      <c r="L5778" s="132" t="str">
        <f>IFERROR(IFERROR(INDEX(Кат!$A:$A,MATCH($C5778,Кат!$I:$I,0)),INDEX(Торг!$A:$A,MATCH($C5778,Торг!$I:$I,0))),"")</f>
        <v/>
      </c>
      <c r="M5778" s="132" t="str">
        <f>IFERROR(IFERROR(INDEX(Кат!$B:$B,MATCH($C5778,Кат!$I:$I,0)),INDEX(Торг!$B:$B,MATCH($C5778,Торг!$I:$I,0))),"")</f>
        <v/>
      </c>
      <c r="N5778" s="132" t="str">
        <f t="shared" si="90"/>
        <v>SS20 SS10107</v>
      </c>
      <c r="O5778" s="132" t="str">
        <f>IFERROR(IFERROR(INDEX(Кат!$B:$B,MATCH($N5778,Кат!$I:$I,0)),INDEX(Торг!$B:$B,MATCH($N5778,Торг!$I:$I,0))),"")</f>
        <v/>
      </c>
    </row>
    <row r="5779" spans="1:15" outlineLevel="2">
      <c r="A5779" t="s">
        <v>24288</v>
      </c>
      <c r="C5779" s="191"/>
      <c r="E5779" t="s">
        <v>24289</v>
      </c>
      <c r="J5779" t="s">
        <v>22634</v>
      </c>
      <c r="K5779" s="132" t="str">
        <f>IFERROR(IFERROR(INDEX(Кат!$O:$O,MATCH($C5779,Кат!$I:$I,0)),INDEX(Торг!$L:$L,MATCH($C5779,Торг!$I:$I,0))),"")</f>
        <v/>
      </c>
      <c r="L5779" s="132" t="str">
        <f>IFERROR(IFERROR(INDEX(Кат!$A:$A,MATCH($C5779,Кат!$I:$I,0)),INDEX(Торг!$A:$A,MATCH($C5779,Торг!$I:$I,0))),"")</f>
        <v/>
      </c>
      <c r="M5779" s="132" t="str">
        <f>IFERROR(IFERROR(INDEX(Кат!$B:$B,MATCH($C5779,Кат!$I:$I,0)),INDEX(Торг!$B:$B,MATCH($C5779,Торг!$I:$I,0))),"")</f>
        <v/>
      </c>
      <c r="N5779" s="132" t="str">
        <f t="shared" si="90"/>
        <v xml:space="preserve"> </v>
      </c>
      <c r="O5779" s="132" t="str">
        <f>IFERROR(IFERROR(INDEX(Кат!$B:$B,MATCH($N5779,Кат!$I:$I,0)),INDEX(Торг!$B:$B,MATCH($N5779,Торг!$I:$I,0))),"")</f>
        <v/>
      </c>
    </row>
    <row r="5780" spans="1:15" outlineLevel="2">
      <c r="A5780" t="s">
        <v>18261</v>
      </c>
      <c r="C5780" s="191" t="s">
        <v>7355</v>
      </c>
      <c r="E5780" t="s">
        <v>14100</v>
      </c>
      <c r="F5780" t="s">
        <v>2903</v>
      </c>
      <c r="G5780" t="s">
        <v>375</v>
      </c>
      <c r="H5780">
        <v>2500</v>
      </c>
      <c r="J5780" t="s">
        <v>22634</v>
      </c>
      <c r="K5780" s="132" t="str">
        <f>IFERROR(IFERROR(INDEX(Кат!$O:$O,MATCH($C5780,Кат!$I:$I,0)),INDEX(Торг!$L:$L,MATCH($C5780,Торг!$I:$I,0))),"")</f>
        <v/>
      </c>
      <c r="L5780" s="132" t="str">
        <f>IFERROR(IFERROR(INDEX(Кат!$A:$A,MATCH($C5780,Кат!$I:$I,0)),INDEX(Торг!$A:$A,MATCH($C5780,Торг!$I:$I,0))),"")</f>
        <v/>
      </c>
      <c r="M5780" s="132" t="str">
        <f>IFERROR(IFERROR(INDEX(Кат!$B:$B,MATCH($C5780,Кат!$I:$I,0)),INDEX(Торг!$B:$B,MATCH($C5780,Торг!$I:$I,0))),"")</f>
        <v/>
      </c>
      <c r="N5780" s="132" t="str">
        <f t="shared" si="90"/>
        <v>SS20 SS10108</v>
      </c>
      <c r="O5780" s="132" t="str">
        <f>IFERROR(IFERROR(INDEX(Кат!$B:$B,MATCH($N5780,Кат!$I:$I,0)),INDEX(Торг!$B:$B,MATCH($N5780,Торг!$I:$I,0))),"")</f>
        <v/>
      </c>
    </row>
    <row r="5781" spans="1:15" outlineLevel="2">
      <c r="A5781" t="s">
        <v>18262</v>
      </c>
      <c r="C5781" s="191" t="s">
        <v>2916</v>
      </c>
      <c r="E5781" t="s">
        <v>2917</v>
      </c>
      <c r="F5781" t="s">
        <v>2903</v>
      </c>
      <c r="G5781" t="s">
        <v>375</v>
      </c>
      <c r="H5781">
        <v>4000</v>
      </c>
      <c r="J5781" t="s">
        <v>22634</v>
      </c>
      <c r="K5781" s="132" t="str">
        <f>IFERROR(IFERROR(INDEX(Кат!$O:$O,MATCH($C5781,Кат!$I:$I,0)),INDEX(Торг!$L:$L,MATCH($C5781,Торг!$I:$I,0))),"")</f>
        <v/>
      </c>
      <c r="L5781" s="132" t="str">
        <f>IFERROR(IFERROR(INDEX(Кат!$A:$A,MATCH($C5781,Кат!$I:$I,0)),INDEX(Торг!$A:$A,MATCH($C5781,Торг!$I:$I,0))),"")</f>
        <v/>
      </c>
      <c r="M5781" s="132" t="str">
        <f>IFERROR(IFERROR(INDEX(Кат!$B:$B,MATCH($C5781,Кат!$I:$I,0)),INDEX(Торг!$B:$B,MATCH($C5781,Торг!$I:$I,0))),"")</f>
        <v/>
      </c>
      <c r="N5781" s="132" t="str">
        <f t="shared" si="90"/>
        <v>SS20 SS10114</v>
      </c>
      <c r="O5781" s="132" t="str">
        <f>IFERROR(IFERROR(INDEX(Кат!$B:$B,MATCH($N5781,Кат!$I:$I,0)),INDEX(Торг!$B:$B,MATCH($N5781,Торг!$I:$I,0))),"")</f>
        <v/>
      </c>
    </row>
    <row r="5782" spans="1:15" outlineLevel="1">
      <c r="A5782" t="s">
        <v>18263</v>
      </c>
      <c r="C5782" s="191" t="s">
        <v>2918</v>
      </c>
      <c r="E5782" t="s">
        <v>2919</v>
      </c>
      <c r="F5782" t="s">
        <v>2903</v>
      </c>
      <c r="G5782" t="s">
        <v>375</v>
      </c>
      <c r="H5782">
        <v>3650</v>
      </c>
      <c r="J5782" t="s">
        <v>22634</v>
      </c>
      <c r="K5782" s="132" t="str">
        <f>IFERROR(IFERROR(INDEX(Кат!$O:$O,MATCH($C5782,Кат!$I:$I,0)),INDEX(Торг!$L:$L,MATCH($C5782,Торг!$I:$I,0))),"")</f>
        <v/>
      </c>
      <c r="L5782" s="132" t="str">
        <f>IFERROR(IFERROR(INDEX(Кат!$A:$A,MATCH($C5782,Кат!$I:$I,0)),INDEX(Торг!$A:$A,MATCH($C5782,Торг!$I:$I,0))),"")</f>
        <v/>
      </c>
      <c r="M5782" s="132" t="str">
        <f>IFERROR(IFERROR(INDEX(Кат!$B:$B,MATCH($C5782,Кат!$I:$I,0)),INDEX(Торг!$B:$B,MATCH($C5782,Торг!$I:$I,0))),"")</f>
        <v/>
      </c>
      <c r="N5782" s="132" t="str">
        <f t="shared" si="90"/>
        <v>SS20 SS10103</v>
      </c>
      <c r="O5782" s="132" t="str">
        <f>IFERROR(IFERROR(INDEX(Кат!$B:$B,MATCH($N5782,Кат!$I:$I,0)),INDEX(Торг!$B:$B,MATCH($N5782,Торг!$I:$I,0))),"")</f>
        <v/>
      </c>
    </row>
    <row r="5783" spans="1:15" outlineLevel="2">
      <c r="A5783" t="s">
        <v>18264</v>
      </c>
      <c r="C5783" s="191" t="s">
        <v>2920</v>
      </c>
      <c r="E5783" t="s">
        <v>2921</v>
      </c>
      <c r="F5783" t="s">
        <v>2903</v>
      </c>
      <c r="G5783" t="s">
        <v>375</v>
      </c>
      <c r="H5783">
        <v>4000</v>
      </c>
      <c r="J5783" t="s">
        <v>22634</v>
      </c>
      <c r="K5783" s="132" t="str">
        <f>IFERROR(IFERROR(INDEX(Кат!$O:$O,MATCH($C5783,Кат!$I:$I,0)),INDEX(Торг!$L:$L,MATCH($C5783,Торг!$I:$I,0))),"")</f>
        <v/>
      </c>
      <c r="L5783" s="132" t="str">
        <f>IFERROR(IFERROR(INDEX(Кат!$A:$A,MATCH($C5783,Кат!$I:$I,0)),INDEX(Торг!$A:$A,MATCH($C5783,Торг!$I:$I,0))),"")</f>
        <v/>
      </c>
      <c r="M5783" s="132" t="str">
        <f>IFERROR(IFERROR(INDEX(Кат!$B:$B,MATCH($C5783,Кат!$I:$I,0)),INDEX(Торг!$B:$B,MATCH($C5783,Торг!$I:$I,0))),"")</f>
        <v/>
      </c>
      <c r="N5783" s="132" t="str">
        <f t="shared" si="90"/>
        <v>SS20 SS10104</v>
      </c>
      <c r="O5783" s="132" t="str">
        <f>IFERROR(IFERROR(INDEX(Кат!$B:$B,MATCH($N5783,Кат!$I:$I,0)),INDEX(Торг!$B:$B,MATCH($N5783,Торг!$I:$I,0))),"")</f>
        <v/>
      </c>
    </row>
    <row r="5784" spans="1:15" outlineLevel="2">
      <c r="A5784" t="s">
        <v>18265</v>
      </c>
      <c r="C5784" s="191" t="s">
        <v>2922</v>
      </c>
      <c r="E5784" t="s">
        <v>2923</v>
      </c>
      <c r="F5784" t="s">
        <v>2903</v>
      </c>
      <c r="G5784" t="s">
        <v>375</v>
      </c>
      <c r="H5784">
        <v>4000</v>
      </c>
      <c r="J5784" t="s">
        <v>22634</v>
      </c>
      <c r="K5784" s="132" t="str">
        <f>IFERROR(IFERROR(INDEX(Кат!$O:$O,MATCH($C5784,Кат!$I:$I,0)),INDEX(Торг!$L:$L,MATCH($C5784,Торг!$I:$I,0))),"")</f>
        <v/>
      </c>
      <c r="L5784" s="132" t="str">
        <f>IFERROR(IFERROR(INDEX(Кат!$A:$A,MATCH($C5784,Кат!$I:$I,0)),INDEX(Торг!$A:$A,MATCH($C5784,Торг!$I:$I,0))),"")</f>
        <v/>
      </c>
      <c r="M5784" s="132" t="str">
        <f>IFERROR(IFERROR(INDEX(Кат!$B:$B,MATCH($C5784,Кат!$I:$I,0)),INDEX(Торг!$B:$B,MATCH($C5784,Торг!$I:$I,0))),"")</f>
        <v/>
      </c>
      <c r="N5784" s="132" t="str">
        <f t="shared" si="90"/>
        <v>SS20 SS10110</v>
      </c>
      <c r="O5784" s="132" t="str">
        <f>IFERROR(IFERROR(INDEX(Кат!$B:$B,MATCH($N5784,Кат!$I:$I,0)),INDEX(Торг!$B:$B,MATCH($N5784,Торг!$I:$I,0))),"")</f>
        <v/>
      </c>
    </row>
    <row r="5785" spans="1:15" outlineLevel="2">
      <c r="A5785" t="s">
        <v>18266</v>
      </c>
      <c r="C5785" s="191" t="s">
        <v>2924</v>
      </c>
      <c r="E5785" t="s">
        <v>2925</v>
      </c>
      <c r="F5785" t="s">
        <v>2903</v>
      </c>
      <c r="G5785" t="s">
        <v>375</v>
      </c>
      <c r="H5785">
        <v>4000</v>
      </c>
      <c r="J5785" t="s">
        <v>22634</v>
      </c>
      <c r="K5785" s="132" t="str">
        <f>IFERROR(IFERROR(INDEX(Кат!$O:$O,MATCH($C5785,Кат!$I:$I,0)),INDEX(Торг!$L:$L,MATCH($C5785,Торг!$I:$I,0))),"")</f>
        <v/>
      </c>
      <c r="L5785" s="132" t="str">
        <f>IFERROR(IFERROR(INDEX(Кат!$A:$A,MATCH($C5785,Кат!$I:$I,0)),INDEX(Торг!$A:$A,MATCH($C5785,Торг!$I:$I,0))),"")</f>
        <v/>
      </c>
      <c r="M5785" s="132" t="str">
        <f>IFERROR(IFERROR(INDEX(Кат!$B:$B,MATCH($C5785,Кат!$I:$I,0)),INDEX(Торг!$B:$B,MATCH($C5785,Торг!$I:$I,0))),"")</f>
        <v/>
      </c>
      <c r="N5785" s="132" t="str">
        <f t="shared" si="90"/>
        <v>SS20 SS10123</v>
      </c>
      <c r="O5785" s="132" t="str">
        <f>IFERROR(IFERROR(INDEX(Кат!$B:$B,MATCH($N5785,Кат!$I:$I,0)),INDEX(Торг!$B:$B,MATCH($N5785,Торг!$I:$I,0))),"")</f>
        <v/>
      </c>
    </row>
    <row r="5786" spans="1:15" outlineLevel="2">
      <c r="A5786" t="s">
        <v>18267</v>
      </c>
      <c r="C5786" s="191" t="s">
        <v>2926</v>
      </c>
      <c r="E5786" t="s">
        <v>2927</v>
      </c>
      <c r="F5786" t="s">
        <v>2903</v>
      </c>
      <c r="G5786" t="s">
        <v>375</v>
      </c>
      <c r="H5786">
        <v>4000</v>
      </c>
      <c r="J5786" t="s">
        <v>22634</v>
      </c>
      <c r="K5786" s="132" t="str">
        <f>IFERROR(IFERROR(INDEX(Кат!$O:$O,MATCH($C5786,Кат!$I:$I,0)),INDEX(Торг!$L:$L,MATCH($C5786,Торг!$I:$I,0))),"")</f>
        <v/>
      </c>
      <c r="L5786" s="132" t="str">
        <f>IFERROR(IFERROR(INDEX(Кат!$A:$A,MATCH($C5786,Кат!$I:$I,0)),INDEX(Торг!$A:$A,MATCH($C5786,Торг!$I:$I,0))),"")</f>
        <v/>
      </c>
      <c r="M5786" s="132" t="str">
        <f>IFERROR(IFERROR(INDEX(Кат!$B:$B,MATCH($C5786,Кат!$I:$I,0)),INDEX(Торг!$B:$B,MATCH($C5786,Торг!$I:$I,0))),"")</f>
        <v/>
      </c>
      <c r="N5786" s="132" t="str">
        <f t="shared" si="90"/>
        <v>SS20 SS10122</v>
      </c>
      <c r="O5786" s="132" t="str">
        <f>IFERROR(IFERROR(INDEX(Кат!$B:$B,MATCH($N5786,Кат!$I:$I,0)),INDEX(Торг!$B:$B,MATCH($N5786,Торг!$I:$I,0))),"")</f>
        <v/>
      </c>
    </row>
    <row r="5787" spans="1:15" outlineLevel="2">
      <c r="A5787" t="s">
        <v>18268</v>
      </c>
      <c r="C5787" s="191" t="s">
        <v>2928</v>
      </c>
      <c r="E5787" t="s">
        <v>2929</v>
      </c>
      <c r="F5787" t="s">
        <v>2903</v>
      </c>
      <c r="G5787" t="s">
        <v>375</v>
      </c>
      <c r="H5787">
        <v>1650</v>
      </c>
      <c r="J5787" t="s">
        <v>22634</v>
      </c>
      <c r="K5787" s="132" t="str">
        <f>IFERROR(IFERROR(INDEX(Кат!$O:$O,MATCH($C5787,Кат!$I:$I,0)),INDEX(Торг!$L:$L,MATCH($C5787,Торг!$I:$I,0))),"")</f>
        <v/>
      </c>
      <c r="L5787" s="132" t="str">
        <f>IFERROR(IFERROR(INDEX(Кат!$A:$A,MATCH($C5787,Кат!$I:$I,0)),INDEX(Торг!$A:$A,MATCH($C5787,Торг!$I:$I,0))),"")</f>
        <v/>
      </c>
      <c r="M5787" s="132" t="str">
        <f>IFERROR(IFERROR(INDEX(Кат!$B:$B,MATCH($C5787,Кат!$I:$I,0)),INDEX(Торг!$B:$B,MATCH($C5787,Торг!$I:$I,0))),"")</f>
        <v/>
      </c>
      <c r="N5787" s="132" t="str">
        <f t="shared" si="90"/>
        <v>SS20 SS10124</v>
      </c>
      <c r="O5787" s="132" t="str">
        <f>IFERROR(IFERROR(INDEX(Кат!$B:$B,MATCH($N5787,Кат!$I:$I,0)),INDEX(Торг!$B:$B,MATCH($N5787,Торг!$I:$I,0))),"")</f>
        <v/>
      </c>
    </row>
    <row r="5788" spans="1:15" outlineLevel="2">
      <c r="A5788" t="s">
        <v>24290</v>
      </c>
      <c r="C5788" s="191"/>
      <c r="E5788" t="s">
        <v>24291</v>
      </c>
      <c r="J5788" t="s">
        <v>22634</v>
      </c>
      <c r="K5788" s="132" t="str">
        <f>IFERROR(IFERROR(INDEX(Кат!$O:$O,MATCH($C5788,Кат!$I:$I,0)),INDEX(Торг!$L:$L,MATCH($C5788,Торг!$I:$I,0))),"")</f>
        <v/>
      </c>
      <c r="L5788" s="132" t="str">
        <f>IFERROR(IFERROR(INDEX(Кат!$A:$A,MATCH($C5788,Кат!$I:$I,0)),INDEX(Торг!$A:$A,MATCH($C5788,Торг!$I:$I,0))),"")</f>
        <v/>
      </c>
      <c r="M5788" s="132" t="str">
        <f>IFERROR(IFERROR(INDEX(Кат!$B:$B,MATCH($C5788,Кат!$I:$I,0)),INDEX(Торг!$B:$B,MATCH($C5788,Торг!$I:$I,0))),"")</f>
        <v/>
      </c>
      <c r="N5788" s="132" t="str">
        <f t="shared" si="90"/>
        <v xml:space="preserve"> </v>
      </c>
      <c r="O5788" s="132" t="str">
        <f>IFERROR(IFERROR(INDEX(Кат!$B:$B,MATCH($N5788,Кат!$I:$I,0)),INDEX(Торг!$B:$B,MATCH($N5788,Торг!$I:$I,0))),"")</f>
        <v/>
      </c>
    </row>
    <row r="5789" spans="1:15" outlineLevel="1">
      <c r="A5789" t="s">
        <v>18269</v>
      </c>
      <c r="C5789" s="191" t="s">
        <v>2930</v>
      </c>
      <c r="E5789" t="s">
        <v>2931</v>
      </c>
      <c r="F5789" t="s">
        <v>2903</v>
      </c>
      <c r="G5789" t="s">
        <v>375</v>
      </c>
      <c r="H5789">
        <v>4400</v>
      </c>
      <c r="J5789" t="s">
        <v>22634</v>
      </c>
      <c r="K5789" s="132" t="str">
        <f>IFERROR(IFERROR(INDEX(Кат!$O:$O,MATCH($C5789,Кат!$I:$I,0)),INDEX(Торг!$L:$L,MATCH($C5789,Торг!$I:$I,0))),"")</f>
        <v/>
      </c>
      <c r="L5789" s="132" t="str">
        <f>IFERROR(IFERROR(INDEX(Кат!$A:$A,MATCH($C5789,Кат!$I:$I,0)),INDEX(Торг!$A:$A,MATCH($C5789,Торг!$I:$I,0))),"")</f>
        <v/>
      </c>
      <c r="M5789" s="132" t="str">
        <f>IFERROR(IFERROR(INDEX(Кат!$B:$B,MATCH($C5789,Кат!$I:$I,0)),INDEX(Торг!$B:$B,MATCH($C5789,Торг!$I:$I,0))),"")</f>
        <v/>
      </c>
      <c r="N5789" s="132" t="str">
        <f t="shared" si="90"/>
        <v>SS20 SS10105</v>
      </c>
      <c r="O5789" s="132" t="str">
        <f>IFERROR(IFERROR(INDEX(Кат!$B:$B,MATCH($N5789,Кат!$I:$I,0)),INDEX(Торг!$B:$B,MATCH($N5789,Торг!$I:$I,0))),"")</f>
        <v/>
      </c>
    </row>
    <row r="5790" spans="1:15" outlineLevel="2">
      <c r="A5790" t="s">
        <v>24292</v>
      </c>
      <c r="C5790" s="191"/>
      <c r="E5790" t="s">
        <v>24293</v>
      </c>
      <c r="J5790" t="s">
        <v>22634</v>
      </c>
      <c r="K5790" s="132" t="str">
        <f>IFERROR(IFERROR(INDEX(Кат!$O:$O,MATCH($C5790,Кат!$I:$I,0)),INDEX(Торг!$L:$L,MATCH($C5790,Торг!$I:$I,0))),"")</f>
        <v/>
      </c>
      <c r="L5790" s="132" t="str">
        <f>IFERROR(IFERROR(INDEX(Кат!$A:$A,MATCH($C5790,Кат!$I:$I,0)),INDEX(Торг!$A:$A,MATCH($C5790,Торг!$I:$I,0))),"")</f>
        <v/>
      </c>
      <c r="M5790" s="132" t="str">
        <f>IFERROR(IFERROR(INDEX(Кат!$B:$B,MATCH($C5790,Кат!$I:$I,0)),INDEX(Торг!$B:$B,MATCH($C5790,Торг!$I:$I,0))),"")</f>
        <v/>
      </c>
      <c r="N5790" s="132" t="str">
        <f t="shared" si="90"/>
        <v xml:space="preserve"> </v>
      </c>
      <c r="O5790" s="132" t="str">
        <f>IFERROR(IFERROR(INDEX(Кат!$B:$B,MATCH($N5790,Кат!$I:$I,0)),INDEX(Торг!$B:$B,MATCH($N5790,Торг!$I:$I,0))),"")</f>
        <v/>
      </c>
    </row>
    <row r="5791" spans="1:15" outlineLevel="2">
      <c r="A5791" t="s">
        <v>18270</v>
      </c>
      <c r="C5791" s="191" t="s">
        <v>2932</v>
      </c>
      <c r="E5791" t="s">
        <v>2933</v>
      </c>
      <c r="F5791" t="s">
        <v>2903</v>
      </c>
      <c r="G5791" t="s">
        <v>375</v>
      </c>
      <c r="H5791">
        <v>3650</v>
      </c>
      <c r="J5791" t="s">
        <v>22634</v>
      </c>
      <c r="K5791" s="132" t="str">
        <f>IFERROR(IFERROR(INDEX(Кат!$O:$O,MATCH($C5791,Кат!$I:$I,0)),INDEX(Торг!$L:$L,MATCH($C5791,Торг!$I:$I,0))),"")</f>
        <v/>
      </c>
      <c r="L5791" s="132" t="str">
        <f>IFERROR(IFERROR(INDEX(Кат!$A:$A,MATCH($C5791,Кат!$I:$I,0)),INDEX(Торг!$A:$A,MATCH($C5791,Торг!$I:$I,0))),"")</f>
        <v/>
      </c>
      <c r="M5791" s="132" t="str">
        <f>IFERROR(IFERROR(INDEX(Кат!$B:$B,MATCH($C5791,Кат!$I:$I,0)),INDEX(Торг!$B:$B,MATCH($C5791,Торг!$I:$I,0))),"")</f>
        <v/>
      </c>
      <c r="N5791" s="132" t="str">
        <f t="shared" si="90"/>
        <v>SS20 SS10101</v>
      </c>
      <c r="O5791" s="132" t="str">
        <f>IFERROR(IFERROR(INDEX(Кат!$B:$B,MATCH($N5791,Кат!$I:$I,0)),INDEX(Торг!$B:$B,MATCH($N5791,Торг!$I:$I,0))),"")</f>
        <v/>
      </c>
    </row>
    <row r="5792" spans="1:15" outlineLevel="2">
      <c r="A5792" t="s">
        <v>18271</v>
      </c>
      <c r="C5792" s="191" t="s">
        <v>2934</v>
      </c>
      <c r="E5792" t="s">
        <v>2935</v>
      </c>
      <c r="F5792" t="s">
        <v>2903</v>
      </c>
      <c r="G5792" t="s">
        <v>375</v>
      </c>
      <c r="H5792">
        <v>3900</v>
      </c>
      <c r="J5792" t="s">
        <v>22634</v>
      </c>
      <c r="K5792" s="132" t="str">
        <f>IFERROR(IFERROR(INDEX(Кат!$O:$O,MATCH($C5792,Кат!$I:$I,0)),INDEX(Торг!$L:$L,MATCH($C5792,Торг!$I:$I,0))),"")</f>
        <v/>
      </c>
      <c r="L5792" s="132" t="str">
        <f>IFERROR(IFERROR(INDEX(Кат!$A:$A,MATCH($C5792,Кат!$I:$I,0)),INDEX(Торг!$A:$A,MATCH($C5792,Торг!$I:$I,0))),"")</f>
        <v/>
      </c>
      <c r="M5792" s="132" t="str">
        <f>IFERROR(IFERROR(INDEX(Кат!$B:$B,MATCH($C5792,Кат!$I:$I,0)),INDEX(Торг!$B:$B,MATCH($C5792,Торг!$I:$I,0))),"")</f>
        <v/>
      </c>
      <c r="N5792" s="132" t="str">
        <f t="shared" si="90"/>
        <v>SS20 SS10102</v>
      </c>
      <c r="O5792" s="132" t="str">
        <f>IFERROR(IFERROR(INDEX(Кат!$B:$B,MATCH($N5792,Кат!$I:$I,0)),INDEX(Торг!$B:$B,MATCH($N5792,Торг!$I:$I,0))),"")</f>
        <v/>
      </c>
    </row>
    <row r="5793" spans="1:15" outlineLevel="2">
      <c r="A5793" t="s">
        <v>24294</v>
      </c>
      <c r="C5793" s="191"/>
      <c r="E5793" t="s">
        <v>23624</v>
      </c>
      <c r="J5793" t="s">
        <v>22634</v>
      </c>
      <c r="K5793" s="132" t="str">
        <f>IFERROR(IFERROR(INDEX(Кат!$O:$O,MATCH($C5793,Кат!$I:$I,0)),INDEX(Торг!$L:$L,MATCH($C5793,Торг!$I:$I,0))),"")</f>
        <v/>
      </c>
      <c r="L5793" s="132" t="str">
        <f>IFERROR(IFERROR(INDEX(Кат!$A:$A,MATCH($C5793,Кат!$I:$I,0)),INDEX(Торг!$A:$A,MATCH($C5793,Торг!$I:$I,0))),"")</f>
        <v/>
      </c>
      <c r="M5793" s="132" t="str">
        <f>IFERROR(IFERROR(INDEX(Кат!$B:$B,MATCH($C5793,Кат!$I:$I,0)),INDEX(Торг!$B:$B,MATCH($C5793,Торг!$I:$I,0))),"")</f>
        <v/>
      </c>
      <c r="N5793" s="132" t="str">
        <f t="shared" si="90"/>
        <v xml:space="preserve"> </v>
      </c>
      <c r="O5793" s="132" t="str">
        <f>IFERROR(IFERROR(INDEX(Кат!$B:$B,MATCH($N5793,Кат!$I:$I,0)),INDEX(Торг!$B:$B,MATCH($N5793,Торг!$I:$I,0))),"")</f>
        <v/>
      </c>
    </row>
    <row r="5794" spans="1:15" outlineLevel="1">
      <c r="A5794" t="s">
        <v>18272</v>
      </c>
      <c r="C5794" s="191" t="s">
        <v>2936</v>
      </c>
      <c r="E5794" t="s">
        <v>2937</v>
      </c>
      <c r="F5794" t="s">
        <v>2903</v>
      </c>
      <c r="G5794" t="s">
        <v>375</v>
      </c>
      <c r="H5794">
        <v>1200</v>
      </c>
      <c r="J5794" t="s">
        <v>22634</v>
      </c>
      <c r="K5794" s="132" t="str">
        <f>IFERROR(IFERROR(INDEX(Кат!$O:$O,MATCH($C5794,Кат!$I:$I,0)),INDEX(Торг!$L:$L,MATCH($C5794,Торг!$I:$I,0))),"")</f>
        <v/>
      </c>
      <c r="L5794" s="132" t="str">
        <f>IFERROR(IFERROR(INDEX(Кат!$A:$A,MATCH($C5794,Кат!$I:$I,0)),INDEX(Торг!$A:$A,MATCH($C5794,Торг!$I:$I,0))),"")</f>
        <v/>
      </c>
      <c r="M5794" s="132" t="str">
        <f>IFERROR(IFERROR(INDEX(Кат!$B:$B,MATCH($C5794,Кат!$I:$I,0)),INDEX(Торг!$B:$B,MATCH($C5794,Торг!$I:$I,0))),"")</f>
        <v/>
      </c>
      <c r="N5794" s="132" t="str">
        <f t="shared" si="90"/>
        <v>SS20 SS74128</v>
      </c>
      <c r="O5794" s="132" t="str">
        <f>IFERROR(IFERROR(INDEX(Кат!$B:$B,MATCH($N5794,Кат!$I:$I,0)),INDEX(Торг!$B:$B,MATCH($N5794,Торг!$I:$I,0))),"")</f>
        <v/>
      </c>
    </row>
    <row r="5795" spans="1:15" outlineLevel="2">
      <c r="A5795" t="s">
        <v>18273</v>
      </c>
      <c r="C5795" s="191" t="s">
        <v>2938</v>
      </c>
      <c r="E5795" t="s">
        <v>2939</v>
      </c>
      <c r="F5795" t="s">
        <v>2903</v>
      </c>
      <c r="G5795" t="s">
        <v>375</v>
      </c>
      <c r="H5795">
        <v>780</v>
      </c>
      <c r="J5795" t="s">
        <v>22634</v>
      </c>
      <c r="K5795" s="132" t="str">
        <f>IFERROR(IFERROR(INDEX(Кат!$O:$O,MATCH($C5795,Кат!$I:$I,0)),INDEX(Торг!$L:$L,MATCH($C5795,Торг!$I:$I,0))),"")</f>
        <v/>
      </c>
      <c r="L5795" s="132" t="str">
        <f>IFERROR(IFERROR(INDEX(Кат!$A:$A,MATCH($C5795,Кат!$I:$I,0)),INDEX(Торг!$A:$A,MATCH($C5795,Торг!$I:$I,0))),"")</f>
        <v/>
      </c>
      <c r="M5795" s="132" t="str">
        <f>IFERROR(IFERROR(INDEX(Кат!$B:$B,MATCH($C5795,Кат!$I:$I,0)),INDEX(Торг!$B:$B,MATCH($C5795,Торг!$I:$I,0))),"")</f>
        <v/>
      </c>
      <c r="N5795" s="132" t="str">
        <f t="shared" si="90"/>
        <v>SS20 SS74122</v>
      </c>
      <c r="O5795" s="132" t="str">
        <f>IFERROR(IFERROR(INDEX(Кат!$B:$B,MATCH($N5795,Кат!$I:$I,0)),INDEX(Торг!$B:$B,MATCH($N5795,Торг!$I:$I,0))),"")</f>
        <v/>
      </c>
    </row>
    <row r="5796" spans="1:15" outlineLevel="2">
      <c r="A5796" t="s">
        <v>18274</v>
      </c>
      <c r="C5796" s="191" t="s">
        <v>2940</v>
      </c>
      <c r="E5796" t="s">
        <v>2941</v>
      </c>
      <c r="F5796" t="s">
        <v>2903</v>
      </c>
      <c r="G5796" t="s">
        <v>375</v>
      </c>
      <c r="H5796">
        <v>800</v>
      </c>
      <c r="J5796" t="s">
        <v>22634</v>
      </c>
      <c r="K5796" s="132" t="str">
        <f>IFERROR(IFERROR(INDEX(Кат!$O:$O,MATCH($C5796,Кат!$I:$I,0)),INDEX(Торг!$L:$L,MATCH($C5796,Торг!$I:$I,0))),"")</f>
        <v/>
      </c>
      <c r="L5796" s="132" t="str">
        <f>IFERROR(IFERROR(INDEX(Кат!$A:$A,MATCH($C5796,Кат!$I:$I,0)),INDEX(Торг!$A:$A,MATCH($C5796,Торг!$I:$I,0))),"")</f>
        <v/>
      </c>
      <c r="M5796" s="132" t="str">
        <f>IFERROR(IFERROR(INDEX(Кат!$B:$B,MATCH($C5796,Кат!$I:$I,0)),INDEX(Торг!$B:$B,MATCH($C5796,Торг!$I:$I,0))),"")</f>
        <v/>
      </c>
      <c r="N5796" s="132" t="str">
        <f t="shared" si="90"/>
        <v>SS20 SS74119</v>
      </c>
      <c r="O5796" s="132" t="str">
        <f>IFERROR(IFERROR(INDEX(Кат!$B:$B,MATCH($N5796,Кат!$I:$I,0)),INDEX(Торг!$B:$B,MATCH($N5796,Торг!$I:$I,0))),"")</f>
        <v/>
      </c>
    </row>
    <row r="5797" spans="1:15" outlineLevel="2">
      <c r="A5797" t="s">
        <v>18275</v>
      </c>
      <c r="C5797" s="191" t="s">
        <v>2942</v>
      </c>
      <c r="E5797" t="s">
        <v>2943</v>
      </c>
      <c r="F5797" t="s">
        <v>2903</v>
      </c>
      <c r="G5797" t="s">
        <v>375</v>
      </c>
      <c r="H5797">
        <v>610</v>
      </c>
      <c r="J5797" t="s">
        <v>22634</v>
      </c>
      <c r="K5797" s="132" t="str">
        <f>IFERROR(IFERROR(INDEX(Кат!$O:$O,MATCH($C5797,Кат!$I:$I,0)),INDEX(Торг!$L:$L,MATCH($C5797,Торг!$I:$I,0))),"")</f>
        <v/>
      </c>
      <c r="L5797" s="132" t="str">
        <f>IFERROR(IFERROR(INDEX(Кат!$A:$A,MATCH($C5797,Кат!$I:$I,0)),INDEX(Торг!$A:$A,MATCH($C5797,Торг!$I:$I,0))),"")</f>
        <v/>
      </c>
      <c r="M5797" s="132" t="str">
        <f>IFERROR(IFERROR(INDEX(Кат!$B:$B,MATCH($C5797,Кат!$I:$I,0)),INDEX(Торг!$B:$B,MATCH($C5797,Торг!$I:$I,0))),"")</f>
        <v/>
      </c>
      <c r="N5797" s="132" t="str">
        <f t="shared" si="90"/>
        <v>SS20 SS74118</v>
      </c>
      <c r="O5797" s="132" t="str">
        <f>IFERROR(IFERROR(INDEX(Кат!$B:$B,MATCH($N5797,Кат!$I:$I,0)),INDEX(Торг!$B:$B,MATCH($N5797,Торг!$I:$I,0))),"")</f>
        <v/>
      </c>
    </row>
    <row r="5798" spans="1:15" outlineLevel="1">
      <c r="A5798" t="s">
        <v>18276</v>
      </c>
      <c r="C5798" s="191" t="s">
        <v>2944</v>
      </c>
      <c r="E5798" t="s">
        <v>2945</v>
      </c>
      <c r="F5798" t="s">
        <v>2903</v>
      </c>
      <c r="G5798" t="s">
        <v>375</v>
      </c>
      <c r="H5798">
        <v>650</v>
      </c>
      <c r="J5798" t="s">
        <v>22634</v>
      </c>
      <c r="K5798" s="132" t="str">
        <f>IFERROR(IFERROR(INDEX(Кат!$O:$O,MATCH($C5798,Кат!$I:$I,0)),INDEX(Торг!$L:$L,MATCH($C5798,Торг!$I:$I,0))),"")</f>
        <v/>
      </c>
      <c r="L5798" s="132" t="str">
        <f>IFERROR(IFERROR(INDEX(Кат!$A:$A,MATCH($C5798,Кат!$I:$I,0)),INDEX(Торг!$A:$A,MATCH($C5798,Торг!$I:$I,0))),"")</f>
        <v/>
      </c>
      <c r="M5798" s="132" t="str">
        <f>IFERROR(IFERROR(INDEX(Кат!$B:$B,MATCH($C5798,Кат!$I:$I,0)),INDEX(Торг!$B:$B,MATCH($C5798,Торг!$I:$I,0))),"")</f>
        <v/>
      </c>
      <c r="N5798" s="132" t="str">
        <f t="shared" si="90"/>
        <v>SS20 SS74106</v>
      </c>
      <c r="O5798" s="132" t="str">
        <f>IFERROR(IFERROR(INDEX(Кат!$B:$B,MATCH($N5798,Кат!$I:$I,0)),INDEX(Торг!$B:$B,MATCH($N5798,Торг!$I:$I,0))),"")</f>
        <v/>
      </c>
    </row>
    <row r="5799" spans="1:15" outlineLevel="2">
      <c r="A5799" t="s">
        <v>18277</v>
      </c>
      <c r="C5799" s="191" t="s">
        <v>2946</v>
      </c>
      <c r="E5799" t="s">
        <v>2947</v>
      </c>
      <c r="F5799" t="s">
        <v>2903</v>
      </c>
      <c r="G5799" t="s">
        <v>375</v>
      </c>
      <c r="H5799">
        <v>800</v>
      </c>
      <c r="J5799" t="s">
        <v>22634</v>
      </c>
      <c r="K5799" s="132" t="str">
        <f>IFERROR(IFERROR(INDEX(Кат!$O:$O,MATCH($C5799,Кат!$I:$I,0)),INDEX(Торг!$L:$L,MATCH($C5799,Торг!$I:$I,0))),"")</f>
        <v/>
      </c>
      <c r="L5799" s="132" t="str">
        <f>IFERROR(IFERROR(INDEX(Кат!$A:$A,MATCH($C5799,Кат!$I:$I,0)),INDEX(Торг!$A:$A,MATCH($C5799,Торг!$I:$I,0))),"")</f>
        <v/>
      </c>
      <c r="M5799" s="132" t="str">
        <f>IFERROR(IFERROR(INDEX(Кат!$B:$B,MATCH($C5799,Кат!$I:$I,0)),INDEX(Торг!$B:$B,MATCH($C5799,Торг!$I:$I,0))),"")</f>
        <v/>
      </c>
      <c r="N5799" s="132" t="str">
        <f t="shared" si="90"/>
        <v>SS20 SS74114</v>
      </c>
      <c r="O5799" s="132" t="str">
        <f>IFERROR(IFERROR(INDEX(Кат!$B:$B,MATCH($N5799,Кат!$I:$I,0)),INDEX(Торг!$B:$B,MATCH($N5799,Торг!$I:$I,0))),"")</f>
        <v/>
      </c>
    </row>
    <row r="5800" spans="1:15" outlineLevel="2">
      <c r="A5800" t="s">
        <v>18278</v>
      </c>
      <c r="C5800" s="191" t="s">
        <v>2948</v>
      </c>
      <c r="E5800" t="s">
        <v>2949</v>
      </c>
      <c r="F5800" t="s">
        <v>2903</v>
      </c>
      <c r="G5800" t="s">
        <v>375</v>
      </c>
      <c r="H5800">
        <v>620</v>
      </c>
      <c r="J5800" t="s">
        <v>22634</v>
      </c>
      <c r="K5800" s="132" t="str">
        <f>IFERROR(IFERROR(INDEX(Кат!$O:$O,MATCH($C5800,Кат!$I:$I,0)),INDEX(Торг!$L:$L,MATCH($C5800,Торг!$I:$I,0))),"")</f>
        <v/>
      </c>
      <c r="L5800" s="132" t="str">
        <f>IFERROR(IFERROR(INDEX(Кат!$A:$A,MATCH($C5800,Кат!$I:$I,0)),INDEX(Торг!$A:$A,MATCH($C5800,Торг!$I:$I,0))),"")</f>
        <v/>
      </c>
      <c r="M5800" s="132" t="str">
        <f>IFERROR(IFERROR(INDEX(Кат!$B:$B,MATCH($C5800,Кат!$I:$I,0)),INDEX(Торг!$B:$B,MATCH($C5800,Торг!$I:$I,0))),"")</f>
        <v/>
      </c>
      <c r="N5800" s="132" t="str">
        <f t="shared" si="90"/>
        <v>SS20 SS74102</v>
      </c>
      <c r="O5800" s="132" t="str">
        <f>IFERROR(IFERROR(INDEX(Кат!$B:$B,MATCH($N5800,Кат!$I:$I,0)),INDEX(Торг!$B:$B,MATCH($N5800,Торг!$I:$I,0))),"")</f>
        <v/>
      </c>
    </row>
    <row r="5801" spans="1:15" outlineLevel="2">
      <c r="A5801" t="s">
        <v>18279</v>
      </c>
      <c r="C5801" s="191" t="s">
        <v>2950</v>
      </c>
      <c r="E5801" t="s">
        <v>2951</v>
      </c>
      <c r="F5801" t="s">
        <v>2903</v>
      </c>
      <c r="G5801" t="s">
        <v>375</v>
      </c>
      <c r="H5801">
        <v>730</v>
      </c>
      <c r="J5801" t="s">
        <v>22634</v>
      </c>
      <c r="K5801" s="132" t="str">
        <f>IFERROR(IFERROR(INDEX(Кат!$O:$O,MATCH($C5801,Кат!$I:$I,0)),INDEX(Торг!$L:$L,MATCH($C5801,Торг!$I:$I,0))),"")</f>
        <v/>
      </c>
      <c r="L5801" s="132" t="str">
        <f>IFERROR(IFERROR(INDEX(Кат!$A:$A,MATCH($C5801,Кат!$I:$I,0)),INDEX(Торг!$A:$A,MATCH($C5801,Торг!$I:$I,0))),"")</f>
        <v/>
      </c>
      <c r="M5801" s="132" t="str">
        <f>IFERROR(IFERROR(INDEX(Кат!$B:$B,MATCH($C5801,Кат!$I:$I,0)),INDEX(Торг!$B:$B,MATCH($C5801,Торг!$I:$I,0))),"")</f>
        <v/>
      </c>
      <c r="N5801" s="132" t="str">
        <f t="shared" si="90"/>
        <v>SS20 SS74110</v>
      </c>
      <c r="O5801" s="132" t="str">
        <f>IFERROR(IFERROR(INDEX(Кат!$B:$B,MATCH($N5801,Кат!$I:$I,0)),INDEX(Торг!$B:$B,MATCH($N5801,Торг!$I:$I,0))),"")</f>
        <v/>
      </c>
    </row>
    <row r="5802" spans="1:15" outlineLevel="2">
      <c r="A5802" t="s">
        <v>18280</v>
      </c>
      <c r="C5802" s="191" t="s">
        <v>2952</v>
      </c>
      <c r="E5802" t="s">
        <v>2953</v>
      </c>
      <c r="F5802" t="s">
        <v>2903</v>
      </c>
      <c r="G5802" t="s">
        <v>375</v>
      </c>
      <c r="H5802">
        <v>720</v>
      </c>
      <c r="J5802" t="s">
        <v>22634</v>
      </c>
      <c r="K5802" s="132" t="str">
        <f>IFERROR(IFERROR(INDEX(Кат!$O:$O,MATCH($C5802,Кат!$I:$I,0)),INDEX(Торг!$L:$L,MATCH($C5802,Торг!$I:$I,0))),"")</f>
        <v/>
      </c>
      <c r="L5802" s="132" t="str">
        <f>IFERROR(IFERROR(INDEX(Кат!$A:$A,MATCH($C5802,Кат!$I:$I,0)),INDEX(Торг!$A:$A,MATCH($C5802,Торг!$I:$I,0))),"")</f>
        <v/>
      </c>
      <c r="M5802" s="132" t="str">
        <f>IFERROR(IFERROR(INDEX(Кат!$B:$B,MATCH($C5802,Кат!$I:$I,0)),INDEX(Торг!$B:$B,MATCH($C5802,Торг!$I:$I,0))),"")</f>
        <v/>
      </c>
      <c r="N5802" s="132" t="str">
        <f t="shared" si="90"/>
        <v>SS20 SS74108</v>
      </c>
      <c r="O5802" s="132" t="str">
        <f>IFERROR(IFERROR(INDEX(Кат!$B:$B,MATCH($N5802,Кат!$I:$I,0)),INDEX(Торг!$B:$B,MATCH($N5802,Торг!$I:$I,0))),"")</f>
        <v/>
      </c>
    </row>
    <row r="5803" spans="1:15" outlineLevel="2">
      <c r="A5803" t="s">
        <v>18281</v>
      </c>
      <c r="C5803" s="191" t="s">
        <v>2954</v>
      </c>
      <c r="E5803" t="s">
        <v>2955</v>
      </c>
      <c r="F5803" t="s">
        <v>2903</v>
      </c>
      <c r="G5803" t="s">
        <v>375</v>
      </c>
      <c r="H5803">
        <v>910</v>
      </c>
      <c r="J5803" t="s">
        <v>22634</v>
      </c>
      <c r="K5803" s="132" t="str">
        <f>IFERROR(IFERROR(INDEX(Кат!$O:$O,MATCH($C5803,Кат!$I:$I,0)),INDEX(Торг!$L:$L,MATCH($C5803,Торг!$I:$I,0))),"")</f>
        <v/>
      </c>
      <c r="L5803" s="132" t="str">
        <f>IFERROR(IFERROR(INDEX(Кат!$A:$A,MATCH($C5803,Кат!$I:$I,0)),INDEX(Торг!$A:$A,MATCH($C5803,Торг!$I:$I,0))),"")</f>
        <v/>
      </c>
      <c r="M5803" s="132" t="str">
        <f>IFERROR(IFERROR(INDEX(Кат!$B:$B,MATCH($C5803,Кат!$I:$I,0)),INDEX(Торг!$B:$B,MATCH($C5803,Торг!$I:$I,0))),"")</f>
        <v/>
      </c>
      <c r="N5803" s="132" t="str">
        <f t="shared" si="90"/>
        <v>SS20 SS74116</v>
      </c>
      <c r="O5803" s="132" t="str">
        <f>IFERROR(IFERROR(INDEX(Кат!$B:$B,MATCH($N5803,Кат!$I:$I,0)),INDEX(Торг!$B:$B,MATCH($N5803,Торг!$I:$I,0))),"")</f>
        <v/>
      </c>
    </row>
    <row r="5804" spans="1:15" outlineLevel="2">
      <c r="A5804" t="s">
        <v>18282</v>
      </c>
      <c r="C5804" s="191" t="s">
        <v>2956</v>
      </c>
      <c r="E5804" t="s">
        <v>2957</v>
      </c>
      <c r="F5804" t="s">
        <v>2903</v>
      </c>
      <c r="G5804" t="s">
        <v>375</v>
      </c>
      <c r="H5804">
        <v>660</v>
      </c>
      <c r="J5804" t="s">
        <v>22634</v>
      </c>
      <c r="K5804" s="132" t="str">
        <f>IFERROR(IFERROR(INDEX(Кат!$O:$O,MATCH($C5804,Кат!$I:$I,0)),INDEX(Торг!$L:$L,MATCH($C5804,Торг!$I:$I,0))),"")</f>
        <v/>
      </c>
      <c r="L5804" s="132" t="str">
        <f>IFERROR(IFERROR(INDEX(Кат!$A:$A,MATCH($C5804,Кат!$I:$I,0)),INDEX(Торг!$A:$A,MATCH($C5804,Торг!$I:$I,0))),"")</f>
        <v/>
      </c>
      <c r="M5804" s="132" t="str">
        <f>IFERROR(IFERROR(INDEX(Кат!$B:$B,MATCH($C5804,Кат!$I:$I,0)),INDEX(Торг!$B:$B,MATCH($C5804,Торг!$I:$I,0))),"")</f>
        <v/>
      </c>
      <c r="N5804" s="132" t="str">
        <f t="shared" si="90"/>
        <v>SS20 SS74104</v>
      </c>
      <c r="O5804" s="132" t="str">
        <f>IFERROR(IFERROR(INDEX(Кат!$B:$B,MATCH($N5804,Кат!$I:$I,0)),INDEX(Торг!$B:$B,MATCH($N5804,Торг!$I:$I,0))),"")</f>
        <v/>
      </c>
    </row>
    <row r="5805" spans="1:15" outlineLevel="2">
      <c r="A5805" t="s">
        <v>18283</v>
      </c>
      <c r="C5805" s="191" t="s">
        <v>2958</v>
      </c>
      <c r="E5805" t="s">
        <v>2959</v>
      </c>
      <c r="F5805" t="s">
        <v>2903</v>
      </c>
      <c r="G5805" t="s">
        <v>375</v>
      </c>
      <c r="H5805">
        <v>800</v>
      </c>
      <c r="J5805" t="s">
        <v>22634</v>
      </c>
      <c r="K5805" s="132" t="str">
        <f>IFERROR(IFERROR(INDEX(Кат!$O:$O,MATCH($C5805,Кат!$I:$I,0)),INDEX(Торг!$L:$L,MATCH($C5805,Торг!$I:$I,0))),"")</f>
        <v/>
      </c>
      <c r="L5805" s="132" t="str">
        <f>IFERROR(IFERROR(INDEX(Кат!$A:$A,MATCH($C5805,Кат!$I:$I,0)),INDEX(Торг!$A:$A,MATCH($C5805,Торг!$I:$I,0))),"")</f>
        <v/>
      </c>
      <c r="M5805" s="132" t="str">
        <f>IFERROR(IFERROR(INDEX(Кат!$B:$B,MATCH($C5805,Кат!$I:$I,0)),INDEX(Торг!$B:$B,MATCH($C5805,Торг!$I:$I,0))),"")</f>
        <v/>
      </c>
      <c r="N5805" s="132" t="str">
        <f t="shared" si="90"/>
        <v>SS20 SS74112</v>
      </c>
      <c r="O5805" s="132" t="str">
        <f>IFERROR(IFERROR(INDEX(Кат!$B:$B,MATCH($N5805,Кат!$I:$I,0)),INDEX(Торг!$B:$B,MATCH($N5805,Торг!$I:$I,0))),"")</f>
        <v/>
      </c>
    </row>
    <row r="5806" spans="1:15" outlineLevel="2">
      <c r="A5806" t="s">
        <v>18284</v>
      </c>
      <c r="C5806" s="191" t="s">
        <v>2960</v>
      </c>
      <c r="E5806" t="s">
        <v>2961</v>
      </c>
      <c r="F5806" t="s">
        <v>2903</v>
      </c>
      <c r="G5806" t="s">
        <v>375</v>
      </c>
      <c r="H5806">
        <v>1100</v>
      </c>
      <c r="J5806" t="s">
        <v>22634</v>
      </c>
      <c r="K5806" s="132" t="str">
        <f>IFERROR(IFERROR(INDEX(Кат!$O:$O,MATCH($C5806,Кат!$I:$I,0)),INDEX(Торг!$L:$L,MATCH($C5806,Торг!$I:$I,0))),"")</f>
        <v/>
      </c>
      <c r="L5806" s="132" t="str">
        <f>IFERROR(IFERROR(INDEX(Кат!$A:$A,MATCH($C5806,Кат!$I:$I,0)),INDEX(Торг!$A:$A,MATCH($C5806,Торг!$I:$I,0))),"")</f>
        <v/>
      </c>
      <c r="M5806" s="132" t="str">
        <f>IFERROR(IFERROR(INDEX(Кат!$B:$B,MATCH($C5806,Кат!$I:$I,0)),INDEX(Торг!$B:$B,MATCH($C5806,Торг!$I:$I,0))),"")</f>
        <v/>
      </c>
      <c r="N5806" s="132" t="str">
        <f t="shared" si="90"/>
        <v>SS20 SS74129</v>
      </c>
      <c r="O5806" s="132" t="str">
        <f>IFERROR(IFERROR(INDEX(Кат!$B:$B,MATCH($N5806,Кат!$I:$I,0)),INDEX(Торг!$B:$B,MATCH($N5806,Торг!$I:$I,0))),"")</f>
        <v/>
      </c>
    </row>
    <row r="5807" spans="1:15" outlineLevel="2">
      <c r="A5807" t="s">
        <v>18285</v>
      </c>
      <c r="C5807" s="191" t="s">
        <v>2962</v>
      </c>
      <c r="E5807" t="s">
        <v>2963</v>
      </c>
      <c r="F5807" t="s">
        <v>2903</v>
      </c>
      <c r="G5807" t="s">
        <v>375</v>
      </c>
      <c r="H5807">
        <v>660</v>
      </c>
      <c r="J5807" t="s">
        <v>22634</v>
      </c>
      <c r="K5807" s="132" t="str">
        <f>IFERROR(IFERROR(INDEX(Кат!$O:$O,MATCH($C5807,Кат!$I:$I,0)),INDEX(Торг!$L:$L,MATCH($C5807,Торг!$I:$I,0))),"")</f>
        <v/>
      </c>
      <c r="L5807" s="132" t="str">
        <f>IFERROR(IFERROR(INDEX(Кат!$A:$A,MATCH($C5807,Кат!$I:$I,0)),INDEX(Торг!$A:$A,MATCH($C5807,Торг!$I:$I,0))),"")</f>
        <v/>
      </c>
      <c r="M5807" s="132" t="str">
        <f>IFERROR(IFERROR(INDEX(Кат!$B:$B,MATCH($C5807,Кат!$I:$I,0)),INDEX(Торг!$B:$B,MATCH($C5807,Торг!$I:$I,0))),"")</f>
        <v/>
      </c>
      <c r="N5807" s="132" t="str">
        <f t="shared" si="90"/>
        <v>SS20 SS74117</v>
      </c>
      <c r="O5807" s="132" t="str">
        <f>IFERROR(IFERROR(INDEX(Кат!$B:$B,MATCH($N5807,Кат!$I:$I,0)),INDEX(Торг!$B:$B,MATCH($N5807,Торг!$I:$I,0))),"")</f>
        <v/>
      </c>
    </row>
    <row r="5808" spans="1:15" outlineLevel="2">
      <c r="A5808" t="s">
        <v>18286</v>
      </c>
      <c r="C5808" s="191" t="s">
        <v>2964</v>
      </c>
      <c r="E5808" t="s">
        <v>2965</v>
      </c>
      <c r="F5808" t="s">
        <v>2903</v>
      </c>
      <c r="G5808" t="s">
        <v>375</v>
      </c>
      <c r="H5808">
        <v>730</v>
      </c>
      <c r="J5808" t="s">
        <v>22634</v>
      </c>
      <c r="K5808" s="132" t="str">
        <f>IFERROR(IFERROR(INDEX(Кат!$O:$O,MATCH($C5808,Кат!$I:$I,0)),INDEX(Торг!$L:$L,MATCH($C5808,Торг!$I:$I,0))),"")</f>
        <v/>
      </c>
      <c r="L5808" s="132" t="str">
        <f>IFERROR(IFERROR(INDEX(Кат!$A:$A,MATCH($C5808,Кат!$I:$I,0)),INDEX(Торг!$A:$A,MATCH($C5808,Торг!$I:$I,0))),"")</f>
        <v/>
      </c>
      <c r="M5808" s="132" t="str">
        <f>IFERROR(IFERROR(INDEX(Кат!$B:$B,MATCH($C5808,Кат!$I:$I,0)),INDEX(Торг!$B:$B,MATCH($C5808,Торг!$I:$I,0))),"")</f>
        <v/>
      </c>
      <c r="N5808" s="132" t="str">
        <f t="shared" si="90"/>
        <v>SS20 SS74105</v>
      </c>
      <c r="O5808" s="132" t="str">
        <f>IFERROR(IFERROR(INDEX(Кат!$B:$B,MATCH($N5808,Кат!$I:$I,0)),INDEX(Торг!$B:$B,MATCH($N5808,Торг!$I:$I,0))),"")</f>
        <v/>
      </c>
    </row>
    <row r="5809" spans="1:15" outlineLevel="2">
      <c r="A5809" t="s">
        <v>18287</v>
      </c>
      <c r="C5809" s="191" t="s">
        <v>2966</v>
      </c>
      <c r="E5809" t="s">
        <v>2967</v>
      </c>
      <c r="F5809" t="s">
        <v>2903</v>
      </c>
      <c r="G5809" t="s">
        <v>375</v>
      </c>
      <c r="H5809">
        <v>850</v>
      </c>
      <c r="J5809" t="s">
        <v>22634</v>
      </c>
      <c r="K5809" s="132" t="str">
        <f>IFERROR(IFERROR(INDEX(Кат!$O:$O,MATCH($C5809,Кат!$I:$I,0)),INDEX(Торг!$L:$L,MATCH($C5809,Торг!$I:$I,0))),"")</f>
        <v/>
      </c>
      <c r="L5809" s="132" t="str">
        <f>IFERROR(IFERROR(INDEX(Кат!$A:$A,MATCH($C5809,Кат!$I:$I,0)),INDEX(Торг!$A:$A,MATCH($C5809,Торг!$I:$I,0))),"")</f>
        <v/>
      </c>
      <c r="M5809" s="132" t="str">
        <f>IFERROR(IFERROR(INDEX(Кат!$B:$B,MATCH($C5809,Кат!$I:$I,0)),INDEX(Торг!$B:$B,MATCH($C5809,Торг!$I:$I,0))),"")</f>
        <v/>
      </c>
      <c r="N5809" s="132" t="str">
        <f t="shared" si="90"/>
        <v>SS20 SS74113</v>
      </c>
      <c r="O5809" s="132" t="str">
        <f>IFERROR(IFERROR(INDEX(Кат!$B:$B,MATCH($N5809,Кат!$I:$I,0)),INDEX(Торг!$B:$B,MATCH($N5809,Торг!$I:$I,0))),"")</f>
        <v/>
      </c>
    </row>
    <row r="5810" spans="1:15" outlineLevel="2">
      <c r="A5810" t="s">
        <v>18288</v>
      </c>
      <c r="C5810" s="191" t="s">
        <v>2968</v>
      </c>
      <c r="E5810" t="s">
        <v>2969</v>
      </c>
      <c r="F5810" t="s">
        <v>2903</v>
      </c>
      <c r="G5810" t="s">
        <v>375</v>
      </c>
      <c r="H5810">
        <v>700</v>
      </c>
      <c r="J5810" t="s">
        <v>22634</v>
      </c>
      <c r="K5810" s="132" t="str">
        <f>IFERROR(IFERROR(INDEX(Кат!$O:$O,MATCH($C5810,Кат!$I:$I,0)),INDEX(Торг!$L:$L,MATCH($C5810,Торг!$I:$I,0))),"")</f>
        <v/>
      </c>
      <c r="L5810" s="132" t="str">
        <f>IFERROR(IFERROR(INDEX(Кат!$A:$A,MATCH($C5810,Кат!$I:$I,0)),INDEX(Торг!$A:$A,MATCH($C5810,Торг!$I:$I,0))),"")</f>
        <v/>
      </c>
      <c r="M5810" s="132" t="str">
        <f>IFERROR(IFERROR(INDEX(Кат!$B:$B,MATCH($C5810,Кат!$I:$I,0)),INDEX(Торг!$B:$B,MATCH($C5810,Торг!$I:$I,0))),"")</f>
        <v/>
      </c>
      <c r="N5810" s="132" t="str">
        <f t="shared" si="90"/>
        <v>SS20 SS74101</v>
      </c>
      <c r="O5810" s="132" t="str">
        <f>IFERROR(IFERROR(INDEX(Кат!$B:$B,MATCH($N5810,Кат!$I:$I,0)),INDEX(Торг!$B:$B,MATCH($N5810,Торг!$I:$I,0))),"")</f>
        <v/>
      </c>
    </row>
    <row r="5811" spans="1:15" outlineLevel="2">
      <c r="A5811" t="s">
        <v>18289</v>
      </c>
      <c r="C5811" s="191" t="s">
        <v>2970</v>
      </c>
      <c r="E5811" t="s">
        <v>2971</v>
      </c>
      <c r="F5811" t="s">
        <v>2903</v>
      </c>
      <c r="G5811" t="s">
        <v>375</v>
      </c>
      <c r="H5811">
        <v>820</v>
      </c>
      <c r="J5811" t="s">
        <v>22634</v>
      </c>
      <c r="K5811" s="132" t="str">
        <f>IFERROR(IFERROR(INDEX(Кат!$O:$O,MATCH($C5811,Кат!$I:$I,0)),INDEX(Торг!$L:$L,MATCH($C5811,Торг!$I:$I,0))),"")</f>
        <v/>
      </c>
      <c r="L5811" s="132" t="str">
        <f>IFERROR(IFERROR(INDEX(Кат!$A:$A,MATCH($C5811,Кат!$I:$I,0)),INDEX(Торг!$A:$A,MATCH($C5811,Торг!$I:$I,0))),"")</f>
        <v/>
      </c>
      <c r="M5811" s="132" t="str">
        <f>IFERROR(IFERROR(INDEX(Кат!$B:$B,MATCH($C5811,Кат!$I:$I,0)),INDEX(Торг!$B:$B,MATCH($C5811,Торг!$I:$I,0))),"")</f>
        <v/>
      </c>
      <c r="N5811" s="132" t="str">
        <f t="shared" si="90"/>
        <v>SS20 SS74109</v>
      </c>
      <c r="O5811" s="132" t="str">
        <f>IFERROR(IFERROR(INDEX(Кат!$B:$B,MATCH($N5811,Кат!$I:$I,0)),INDEX(Торг!$B:$B,MATCH($N5811,Торг!$I:$I,0))),"")</f>
        <v/>
      </c>
    </row>
    <row r="5812" spans="1:15" outlineLevel="2">
      <c r="A5812" t="s">
        <v>18290</v>
      </c>
      <c r="C5812" s="191" t="s">
        <v>2972</v>
      </c>
      <c r="E5812" t="s">
        <v>2973</v>
      </c>
      <c r="F5812" t="s">
        <v>2903</v>
      </c>
      <c r="G5812" t="s">
        <v>375</v>
      </c>
      <c r="H5812">
        <v>850</v>
      </c>
      <c r="J5812" t="s">
        <v>22634</v>
      </c>
      <c r="K5812" s="132" t="str">
        <f>IFERROR(IFERROR(INDEX(Кат!$O:$O,MATCH($C5812,Кат!$I:$I,0)),INDEX(Торг!$L:$L,MATCH($C5812,Торг!$I:$I,0))),"")</f>
        <v/>
      </c>
      <c r="L5812" s="132" t="str">
        <f>IFERROR(IFERROR(INDEX(Кат!$A:$A,MATCH($C5812,Кат!$I:$I,0)),INDEX(Торг!$A:$A,MATCH($C5812,Торг!$I:$I,0))),"")</f>
        <v/>
      </c>
      <c r="M5812" s="132" t="str">
        <f>IFERROR(IFERROR(INDEX(Кат!$B:$B,MATCH($C5812,Кат!$I:$I,0)),INDEX(Торг!$B:$B,MATCH($C5812,Торг!$I:$I,0))),"")</f>
        <v/>
      </c>
      <c r="N5812" s="132" t="str">
        <f t="shared" si="90"/>
        <v>SS20 SS74107</v>
      </c>
      <c r="O5812" s="132" t="str">
        <f>IFERROR(IFERROR(INDEX(Кат!$B:$B,MATCH($N5812,Кат!$I:$I,0)),INDEX(Торг!$B:$B,MATCH($N5812,Торг!$I:$I,0))),"")</f>
        <v/>
      </c>
    </row>
    <row r="5813" spans="1:15" outlineLevel="2">
      <c r="A5813" t="s">
        <v>18291</v>
      </c>
      <c r="C5813" s="191" t="s">
        <v>2974</v>
      </c>
      <c r="E5813" t="s">
        <v>2975</v>
      </c>
      <c r="F5813" t="s">
        <v>2903</v>
      </c>
      <c r="G5813" t="s">
        <v>375</v>
      </c>
      <c r="H5813">
        <v>1100</v>
      </c>
      <c r="J5813" t="s">
        <v>22634</v>
      </c>
      <c r="K5813" s="132" t="str">
        <f>IFERROR(IFERROR(INDEX(Кат!$O:$O,MATCH($C5813,Кат!$I:$I,0)),INDEX(Торг!$L:$L,MATCH($C5813,Торг!$I:$I,0))),"")</f>
        <v/>
      </c>
      <c r="L5813" s="132" t="str">
        <f>IFERROR(IFERROR(INDEX(Кат!$A:$A,MATCH($C5813,Кат!$I:$I,0)),INDEX(Торг!$A:$A,MATCH($C5813,Торг!$I:$I,0))),"")</f>
        <v/>
      </c>
      <c r="M5813" s="132" t="str">
        <f>IFERROR(IFERROR(INDEX(Кат!$B:$B,MATCH($C5813,Кат!$I:$I,0)),INDEX(Торг!$B:$B,MATCH($C5813,Торг!$I:$I,0))),"")</f>
        <v/>
      </c>
      <c r="N5813" s="132" t="str">
        <f t="shared" si="90"/>
        <v>SS20 SS74115</v>
      </c>
      <c r="O5813" s="132" t="str">
        <f>IFERROR(IFERROR(INDEX(Кат!$B:$B,MATCH($N5813,Кат!$I:$I,0)),INDEX(Торг!$B:$B,MATCH($N5813,Торг!$I:$I,0))),"")</f>
        <v/>
      </c>
    </row>
    <row r="5814" spans="1:15" outlineLevel="1">
      <c r="A5814" t="s">
        <v>18292</v>
      </c>
      <c r="C5814" s="191" t="s">
        <v>2976</v>
      </c>
      <c r="E5814" t="s">
        <v>2977</v>
      </c>
      <c r="F5814" t="s">
        <v>2903</v>
      </c>
      <c r="G5814" t="s">
        <v>375</v>
      </c>
      <c r="H5814">
        <v>730</v>
      </c>
      <c r="J5814" t="s">
        <v>22634</v>
      </c>
      <c r="K5814" s="132" t="str">
        <f>IFERROR(IFERROR(INDEX(Кат!$O:$O,MATCH($C5814,Кат!$I:$I,0)),INDEX(Торг!$L:$L,MATCH($C5814,Торг!$I:$I,0))),"")</f>
        <v/>
      </c>
      <c r="L5814" s="132" t="str">
        <f>IFERROR(IFERROR(INDEX(Кат!$A:$A,MATCH($C5814,Кат!$I:$I,0)),INDEX(Торг!$A:$A,MATCH($C5814,Торг!$I:$I,0))),"")</f>
        <v/>
      </c>
      <c r="M5814" s="132" t="str">
        <f>IFERROR(IFERROR(INDEX(Кат!$B:$B,MATCH($C5814,Кат!$I:$I,0)),INDEX(Торг!$B:$B,MATCH($C5814,Торг!$I:$I,0))),"")</f>
        <v/>
      </c>
      <c r="N5814" s="132" t="str">
        <f t="shared" si="90"/>
        <v>SS20 SS74103</v>
      </c>
      <c r="O5814" s="132" t="str">
        <f>IFERROR(IFERROR(INDEX(Кат!$B:$B,MATCH($N5814,Кат!$I:$I,0)),INDEX(Торг!$B:$B,MATCH($N5814,Торг!$I:$I,0))),"")</f>
        <v/>
      </c>
    </row>
    <row r="5815" spans="1:15" outlineLevel="2">
      <c r="A5815" t="s">
        <v>18293</v>
      </c>
      <c r="C5815" s="191" t="s">
        <v>2978</v>
      </c>
      <c r="E5815" t="s">
        <v>2979</v>
      </c>
      <c r="F5815" t="s">
        <v>2903</v>
      </c>
      <c r="G5815" t="s">
        <v>375</v>
      </c>
      <c r="H5815">
        <v>950</v>
      </c>
      <c r="J5815" t="s">
        <v>22634</v>
      </c>
      <c r="K5815" s="132" t="str">
        <f>IFERROR(IFERROR(INDEX(Кат!$O:$O,MATCH($C5815,Кат!$I:$I,0)),INDEX(Торг!$L:$L,MATCH($C5815,Торг!$I:$I,0))),"")</f>
        <v/>
      </c>
      <c r="L5815" s="132" t="str">
        <f>IFERROR(IFERROR(INDEX(Кат!$A:$A,MATCH($C5815,Кат!$I:$I,0)),INDEX(Торг!$A:$A,MATCH($C5815,Торг!$I:$I,0))),"")</f>
        <v/>
      </c>
      <c r="M5815" s="132" t="str">
        <f>IFERROR(IFERROR(INDEX(Кат!$B:$B,MATCH($C5815,Кат!$I:$I,0)),INDEX(Торг!$B:$B,MATCH($C5815,Торг!$I:$I,0))),"")</f>
        <v/>
      </c>
      <c r="N5815" s="132" t="str">
        <f t="shared" si="90"/>
        <v>SS20 SS74111</v>
      </c>
      <c r="O5815" s="132" t="str">
        <f>IFERROR(IFERROR(INDEX(Кат!$B:$B,MATCH($N5815,Кат!$I:$I,0)),INDEX(Торг!$B:$B,MATCH($N5815,Торг!$I:$I,0))),"")</f>
        <v/>
      </c>
    </row>
    <row r="5816" spans="1:15" outlineLevel="2">
      <c r="A5816" t="s">
        <v>24295</v>
      </c>
      <c r="C5816" s="191"/>
      <c r="E5816" t="s">
        <v>23477</v>
      </c>
      <c r="J5816" t="s">
        <v>22634</v>
      </c>
      <c r="K5816" s="132" t="str">
        <f>IFERROR(IFERROR(INDEX(Кат!$O:$O,MATCH($C5816,Кат!$I:$I,0)),INDEX(Торг!$L:$L,MATCH($C5816,Торг!$I:$I,0))),"")</f>
        <v/>
      </c>
      <c r="L5816" s="132" t="str">
        <f>IFERROR(IFERROR(INDEX(Кат!$A:$A,MATCH($C5816,Кат!$I:$I,0)),INDEX(Торг!$A:$A,MATCH($C5816,Торг!$I:$I,0))),"")</f>
        <v/>
      </c>
      <c r="M5816" s="132" t="str">
        <f>IFERROR(IFERROR(INDEX(Кат!$B:$B,MATCH($C5816,Кат!$I:$I,0)),INDEX(Торг!$B:$B,MATCH($C5816,Торг!$I:$I,0))),"")</f>
        <v/>
      </c>
      <c r="N5816" s="132" t="str">
        <f t="shared" si="90"/>
        <v xml:space="preserve"> </v>
      </c>
      <c r="O5816" s="132" t="str">
        <f>IFERROR(IFERROR(INDEX(Кат!$B:$B,MATCH($N5816,Кат!$I:$I,0)),INDEX(Торг!$B:$B,MATCH($N5816,Торг!$I:$I,0))),"")</f>
        <v/>
      </c>
    </row>
    <row r="5817" spans="1:15" outlineLevel="2">
      <c r="A5817" t="s">
        <v>18294</v>
      </c>
      <c r="C5817" s="191" t="s">
        <v>7356</v>
      </c>
      <c r="E5817" t="s">
        <v>7357</v>
      </c>
      <c r="F5817" t="s">
        <v>2903</v>
      </c>
      <c r="G5817" t="s">
        <v>399</v>
      </c>
      <c r="H5817">
        <v>1050</v>
      </c>
      <c r="J5817" t="s">
        <v>22634</v>
      </c>
      <c r="K5817" s="132" t="str">
        <f>IFERROR(IFERROR(INDEX(Кат!$O:$O,MATCH($C5817,Кат!$I:$I,0)),INDEX(Торг!$L:$L,MATCH($C5817,Торг!$I:$I,0))),"")</f>
        <v/>
      </c>
      <c r="L5817" s="132" t="str">
        <f>IFERROR(IFERROR(INDEX(Кат!$A:$A,MATCH($C5817,Кат!$I:$I,0)),INDEX(Торг!$A:$A,MATCH($C5817,Торг!$I:$I,0))),"")</f>
        <v/>
      </c>
      <c r="M5817" s="132" t="str">
        <f>IFERROR(IFERROR(INDEX(Кат!$B:$B,MATCH($C5817,Кат!$I:$I,0)),INDEX(Торг!$B:$B,MATCH($C5817,Торг!$I:$I,0))),"")</f>
        <v/>
      </c>
      <c r="N5817" s="132" t="str">
        <f t="shared" si="90"/>
        <v>SS20 SS52106</v>
      </c>
      <c r="O5817" s="132" t="str">
        <f>IFERROR(IFERROR(INDEX(Кат!$B:$B,MATCH($N5817,Кат!$I:$I,0)),INDEX(Торг!$B:$B,MATCH($N5817,Торг!$I:$I,0))),"")</f>
        <v/>
      </c>
    </row>
    <row r="5818" spans="1:15" outlineLevel="2">
      <c r="A5818" t="s">
        <v>18295</v>
      </c>
      <c r="C5818" s="191" t="s">
        <v>7358</v>
      </c>
      <c r="E5818" t="s">
        <v>7359</v>
      </c>
      <c r="F5818" t="s">
        <v>2903</v>
      </c>
      <c r="G5818" t="s">
        <v>1888</v>
      </c>
      <c r="H5818">
        <v>1000</v>
      </c>
      <c r="J5818" t="s">
        <v>22634</v>
      </c>
      <c r="K5818" s="132" t="str">
        <f>IFERROR(IFERROR(INDEX(Кат!$O:$O,MATCH($C5818,Кат!$I:$I,0)),INDEX(Торг!$L:$L,MATCH($C5818,Торг!$I:$I,0))),"")</f>
        <v/>
      </c>
      <c r="L5818" s="132" t="str">
        <f>IFERROR(IFERROR(INDEX(Кат!$A:$A,MATCH($C5818,Кат!$I:$I,0)),INDEX(Торг!$A:$A,MATCH($C5818,Торг!$I:$I,0))),"")</f>
        <v/>
      </c>
      <c r="M5818" s="132" t="str">
        <f>IFERROR(IFERROR(INDEX(Кат!$B:$B,MATCH($C5818,Кат!$I:$I,0)),INDEX(Торг!$B:$B,MATCH($C5818,Торг!$I:$I,0))),"")</f>
        <v/>
      </c>
      <c r="N5818" s="132" t="str">
        <f t="shared" si="90"/>
        <v>SS20 SS52101</v>
      </c>
      <c r="O5818" s="132" t="str">
        <f>IFERROR(IFERROR(INDEX(Кат!$B:$B,MATCH($N5818,Кат!$I:$I,0)),INDEX(Торг!$B:$B,MATCH($N5818,Торг!$I:$I,0))),"")</f>
        <v/>
      </c>
    </row>
    <row r="5819" spans="1:15" outlineLevel="2">
      <c r="A5819" t="s">
        <v>18296</v>
      </c>
      <c r="C5819" s="191" t="s">
        <v>7360</v>
      </c>
      <c r="E5819" t="s">
        <v>7361</v>
      </c>
      <c r="F5819" t="s">
        <v>2903</v>
      </c>
      <c r="G5819" t="s">
        <v>399</v>
      </c>
      <c r="H5819">
        <v>1120</v>
      </c>
      <c r="J5819" t="s">
        <v>22634</v>
      </c>
      <c r="K5819" s="132" t="str">
        <f>IFERROR(IFERROR(INDEX(Кат!$O:$O,MATCH($C5819,Кат!$I:$I,0)),INDEX(Торг!$L:$L,MATCH($C5819,Торг!$I:$I,0))),"")</f>
        <v/>
      </c>
      <c r="L5819" s="132" t="str">
        <f>IFERROR(IFERROR(INDEX(Кат!$A:$A,MATCH($C5819,Кат!$I:$I,0)),INDEX(Торг!$A:$A,MATCH($C5819,Торг!$I:$I,0))),"")</f>
        <v/>
      </c>
      <c r="M5819" s="132" t="str">
        <f>IFERROR(IFERROR(INDEX(Кат!$B:$B,MATCH($C5819,Кат!$I:$I,0)),INDEX(Торг!$B:$B,MATCH($C5819,Торг!$I:$I,0))),"")</f>
        <v/>
      </c>
      <c r="N5819" s="132" t="str">
        <f t="shared" si="90"/>
        <v>SS20 SS52108</v>
      </c>
      <c r="O5819" s="132" t="str">
        <f>IFERROR(IFERROR(INDEX(Кат!$B:$B,MATCH($N5819,Кат!$I:$I,0)),INDEX(Торг!$B:$B,MATCH($N5819,Торг!$I:$I,0))),"")</f>
        <v/>
      </c>
    </row>
    <row r="5820" spans="1:15" outlineLevel="2">
      <c r="A5820" t="s">
        <v>18297</v>
      </c>
      <c r="C5820" s="191" t="s">
        <v>7362</v>
      </c>
      <c r="E5820" t="s">
        <v>7363</v>
      </c>
      <c r="F5820" t="s">
        <v>2903</v>
      </c>
      <c r="G5820" t="s">
        <v>399</v>
      </c>
      <c r="H5820">
        <v>1060</v>
      </c>
      <c r="J5820" t="s">
        <v>22634</v>
      </c>
      <c r="K5820" s="132" t="str">
        <f>IFERROR(IFERROR(INDEX(Кат!$O:$O,MATCH($C5820,Кат!$I:$I,0)),INDEX(Торг!$L:$L,MATCH($C5820,Торг!$I:$I,0))),"")</f>
        <v/>
      </c>
      <c r="L5820" s="132" t="str">
        <f>IFERROR(IFERROR(INDEX(Кат!$A:$A,MATCH($C5820,Кат!$I:$I,0)),INDEX(Торг!$A:$A,MATCH($C5820,Торг!$I:$I,0))),"")</f>
        <v/>
      </c>
      <c r="M5820" s="132" t="str">
        <f>IFERROR(IFERROR(INDEX(Кат!$B:$B,MATCH($C5820,Кат!$I:$I,0)),INDEX(Торг!$B:$B,MATCH($C5820,Торг!$I:$I,0))),"")</f>
        <v/>
      </c>
      <c r="N5820" s="132" t="str">
        <f t="shared" si="90"/>
        <v>SS20 SS52107</v>
      </c>
      <c r="O5820" s="132" t="str">
        <f>IFERROR(IFERROR(INDEX(Кат!$B:$B,MATCH($N5820,Кат!$I:$I,0)),INDEX(Торг!$B:$B,MATCH($N5820,Торг!$I:$I,0))),"")</f>
        <v/>
      </c>
    </row>
    <row r="5821" spans="1:15" outlineLevel="2">
      <c r="A5821" t="s">
        <v>18298</v>
      </c>
      <c r="C5821" s="191" t="s">
        <v>2980</v>
      </c>
      <c r="E5821" t="s">
        <v>2981</v>
      </c>
      <c r="F5821" t="s">
        <v>2903</v>
      </c>
      <c r="G5821" t="s">
        <v>1888</v>
      </c>
      <c r="H5821">
        <v>1300</v>
      </c>
      <c r="J5821" t="s">
        <v>22634</v>
      </c>
      <c r="K5821" s="132" t="str">
        <f>IFERROR(IFERROR(INDEX(Кат!$O:$O,MATCH($C5821,Кат!$I:$I,0)),INDEX(Торг!$L:$L,MATCH($C5821,Торг!$I:$I,0))),"")</f>
        <v/>
      </c>
      <c r="L5821" s="132" t="str">
        <f>IFERROR(IFERROR(INDEX(Кат!$A:$A,MATCH($C5821,Кат!$I:$I,0)),INDEX(Торг!$A:$A,MATCH($C5821,Торг!$I:$I,0))),"")</f>
        <v/>
      </c>
      <c r="M5821" s="132" t="str">
        <f>IFERROR(IFERROR(INDEX(Кат!$B:$B,MATCH($C5821,Кат!$I:$I,0)),INDEX(Торг!$B:$B,MATCH($C5821,Торг!$I:$I,0))),"")</f>
        <v/>
      </c>
      <c r="N5821" s="132" t="str">
        <f t="shared" si="90"/>
        <v>SS20 SS52102</v>
      </c>
      <c r="O5821" s="132" t="str">
        <f>IFERROR(IFERROR(INDEX(Кат!$B:$B,MATCH($N5821,Кат!$I:$I,0)),INDEX(Торг!$B:$B,MATCH($N5821,Торг!$I:$I,0))),"")</f>
        <v/>
      </c>
    </row>
    <row r="5822" spans="1:15" outlineLevel="1">
      <c r="A5822" t="s">
        <v>18299</v>
      </c>
      <c r="C5822" s="191" t="s">
        <v>2982</v>
      </c>
      <c r="E5822" t="s">
        <v>2983</v>
      </c>
      <c r="F5822" t="s">
        <v>2903</v>
      </c>
      <c r="G5822" t="s">
        <v>399</v>
      </c>
      <c r="H5822">
        <v>960</v>
      </c>
      <c r="J5822" t="s">
        <v>22634</v>
      </c>
      <c r="K5822" s="132" t="str">
        <f>IFERROR(IFERROR(INDEX(Кат!$O:$O,MATCH($C5822,Кат!$I:$I,0)),INDEX(Торг!$L:$L,MATCH($C5822,Торг!$I:$I,0))),"")</f>
        <v/>
      </c>
      <c r="L5822" s="132" t="str">
        <f>IFERROR(IFERROR(INDEX(Кат!$A:$A,MATCH($C5822,Кат!$I:$I,0)),INDEX(Торг!$A:$A,MATCH($C5822,Торг!$I:$I,0))),"")</f>
        <v/>
      </c>
      <c r="M5822" s="132" t="str">
        <f>IFERROR(IFERROR(INDEX(Кат!$B:$B,MATCH($C5822,Кат!$I:$I,0)),INDEX(Торг!$B:$B,MATCH($C5822,Торг!$I:$I,0))),"")</f>
        <v/>
      </c>
      <c r="N5822" s="132" t="str">
        <f t="shared" si="90"/>
        <v>SS20 SS52103</v>
      </c>
      <c r="O5822" s="132" t="str">
        <f>IFERROR(IFERROR(INDEX(Кат!$B:$B,MATCH($N5822,Кат!$I:$I,0)),INDEX(Торг!$B:$B,MATCH($N5822,Торг!$I:$I,0))),"")</f>
        <v/>
      </c>
    </row>
    <row r="5823" spans="1:15" outlineLevel="2">
      <c r="A5823" t="s">
        <v>18300</v>
      </c>
      <c r="C5823" s="191" t="s">
        <v>7364</v>
      </c>
      <c r="E5823" t="s">
        <v>7365</v>
      </c>
      <c r="F5823" t="s">
        <v>2903</v>
      </c>
      <c r="G5823" t="s">
        <v>399</v>
      </c>
      <c r="H5823">
        <v>960</v>
      </c>
      <c r="J5823" t="s">
        <v>22634</v>
      </c>
      <c r="K5823" s="132" t="str">
        <f>IFERROR(IFERROR(INDEX(Кат!$O:$O,MATCH($C5823,Кат!$I:$I,0)),INDEX(Торг!$L:$L,MATCH($C5823,Торг!$I:$I,0))),"")</f>
        <v/>
      </c>
      <c r="L5823" s="132" t="str">
        <f>IFERROR(IFERROR(INDEX(Кат!$A:$A,MATCH($C5823,Кат!$I:$I,0)),INDEX(Торг!$A:$A,MATCH($C5823,Торг!$I:$I,0))),"")</f>
        <v/>
      </c>
      <c r="M5823" s="132" t="str">
        <f>IFERROR(IFERROR(INDEX(Кат!$B:$B,MATCH($C5823,Кат!$I:$I,0)),INDEX(Торг!$B:$B,MATCH($C5823,Торг!$I:$I,0))),"")</f>
        <v/>
      </c>
      <c r="N5823" s="132" t="str">
        <f t="shared" si="90"/>
        <v>SS20 SS52104</v>
      </c>
      <c r="O5823" s="132" t="str">
        <f>IFERROR(IFERROR(INDEX(Кат!$B:$B,MATCH($N5823,Кат!$I:$I,0)),INDEX(Торг!$B:$B,MATCH($N5823,Торг!$I:$I,0))),"")</f>
        <v/>
      </c>
    </row>
    <row r="5824" spans="1:15" outlineLevel="2">
      <c r="A5824" t="s">
        <v>18301</v>
      </c>
      <c r="C5824" s="191" t="s">
        <v>7366</v>
      </c>
      <c r="E5824" t="s">
        <v>7367</v>
      </c>
      <c r="F5824" t="s">
        <v>2903</v>
      </c>
      <c r="G5824" t="s">
        <v>399</v>
      </c>
      <c r="H5824">
        <v>960</v>
      </c>
      <c r="J5824" t="s">
        <v>22634</v>
      </c>
      <c r="K5824" s="132" t="str">
        <f>IFERROR(IFERROR(INDEX(Кат!$O:$O,MATCH($C5824,Кат!$I:$I,0)),INDEX(Торг!$L:$L,MATCH($C5824,Торг!$I:$I,0))),"")</f>
        <v/>
      </c>
      <c r="L5824" s="132" t="str">
        <f>IFERROR(IFERROR(INDEX(Кат!$A:$A,MATCH($C5824,Кат!$I:$I,0)),INDEX(Торг!$A:$A,MATCH($C5824,Торг!$I:$I,0))),"")</f>
        <v/>
      </c>
      <c r="M5824" s="132" t="str">
        <f>IFERROR(IFERROR(INDEX(Кат!$B:$B,MATCH($C5824,Кат!$I:$I,0)),INDEX(Торг!$B:$B,MATCH($C5824,Торг!$I:$I,0))),"")</f>
        <v/>
      </c>
      <c r="N5824" s="132" t="str">
        <f t="shared" si="90"/>
        <v>SS20 SS52105</v>
      </c>
      <c r="O5824" s="132" t="str">
        <f>IFERROR(IFERROR(INDEX(Кат!$B:$B,MATCH($N5824,Кат!$I:$I,0)),INDEX(Торг!$B:$B,MATCH($N5824,Торг!$I:$I,0))),"")</f>
        <v/>
      </c>
    </row>
    <row r="5825" spans="1:15" outlineLevel="2">
      <c r="A5825" t="s">
        <v>24296</v>
      </c>
      <c r="C5825" s="191"/>
      <c r="E5825" t="s">
        <v>24297</v>
      </c>
      <c r="J5825" t="s">
        <v>22634</v>
      </c>
      <c r="K5825" s="132" t="str">
        <f>IFERROR(IFERROR(INDEX(Кат!$O:$O,MATCH($C5825,Кат!$I:$I,0)),INDEX(Торг!$L:$L,MATCH($C5825,Торг!$I:$I,0))),"")</f>
        <v/>
      </c>
      <c r="L5825" s="132" t="str">
        <f>IFERROR(IFERROR(INDEX(Кат!$A:$A,MATCH($C5825,Кат!$I:$I,0)),INDEX(Торг!$A:$A,MATCH($C5825,Торг!$I:$I,0))),"")</f>
        <v/>
      </c>
      <c r="M5825" s="132" t="str">
        <f>IFERROR(IFERROR(INDEX(Кат!$B:$B,MATCH($C5825,Кат!$I:$I,0)),INDEX(Торг!$B:$B,MATCH($C5825,Торг!$I:$I,0))),"")</f>
        <v/>
      </c>
      <c r="N5825" s="132" t="str">
        <f t="shared" si="90"/>
        <v xml:space="preserve"> </v>
      </c>
      <c r="O5825" s="132" t="str">
        <f>IFERROR(IFERROR(INDEX(Кат!$B:$B,MATCH($N5825,Кат!$I:$I,0)),INDEX(Торг!$B:$B,MATCH($N5825,Торг!$I:$I,0))),"")</f>
        <v/>
      </c>
    </row>
    <row r="5826" spans="1:15" outlineLevel="1">
      <c r="A5826" t="s">
        <v>18302</v>
      </c>
      <c r="C5826" s="191" t="s">
        <v>7368</v>
      </c>
      <c r="E5826" t="s">
        <v>7369</v>
      </c>
      <c r="F5826" t="s">
        <v>2903</v>
      </c>
      <c r="G5826" t="s">
        <v>375</v>
      </c>
      <c r="H5826">
        <v>5850</v>
      </c>
      <c r="J5826" t="s">
        <v>22634</v>
      </c>
      <c r="K5826" s="132" t="str">
        <f>IFERROR(IFERROR(INDEX(Кат!$O:$O,MATCH($C5826,Кат!$I:$I,0)),INDEX(Торг!$L:$L,MATCH($C5826,Торг!$I:$I,0))),"")</f>
        <v/>
      </c>
      <c r="L5826" s="132" t="str">
        <f>IFERROR(IFERROR(INDEX(Кат!$A:$A,MATCH($C5826,Кат!$I:$I,0)),INDEX(Торг!$A:$A,MATCH($C5826,Торг!$I:$I,0))),"")</f>
        <v/>
      </c>
      <c r="M5826" s="132" t="str">
        <f>IFERROR(IFERROR(INDEX(Кат!$B:$B,MATCH($C5826,Кат!$I:$I,0)),INDEX(Торг!$B:$B,MATCH($C5826,Торг!$I:$I,0))),"")</f>
        <v/>
      </c>
      <c r="N5826" s="132" t="str">
        <f t="shared" si="90"/>
        <v>SS20 SS50103</v>
      </c>
      <c r="O5826" s="132" t="str">
        <f>IFERROR(IFERROR(INDEX(Кат!$B:$B,MATCH($N5826,Кат!$I:$I,0)),INDEX(Торг!$B:$B,MATCH($N5826,Торг!$I:$I,0))),"")</f>
        <v/>
      </c>
    </row>
    <row r="5827" spans="1:15" outlineLevel="2">
      <c r="A5827" t="s">
        <v>18303</v>
      </c>
      <c r="C5827" s="191" t="s">
        <v>2984</v>
      </c>
      <c r="E5827" t="s">
        <v>2985</v>
      </c>
      <c r="F5827" t="s">
        <v>2903</v>
      </c>
      <c r="G5827" t="s">
        <v>375</v>
      </c>
      <c r="H5827">
        <v>5700</v>
      </c>
      <c r="J5827" t="s">
        <v>22634</v>
      </c>
      <c r="K5827" s="132" t="str">
        <f>IFERROR(IFERROR(INDEX(Кат!$O:$O,MATCH($C5827,Кат!$I:$I,0)),INDEX(Торг!$L:$L,MATCH($C5827,Торг!$I:$I,0))),"")</f>
        <v/>
      </c>
      <c r="L5827" s="132" t="str">
        <f>IFERROR(IFERROR(INDEX(Кат!$A:$A,MATCH($C5827,Кат!$I:$I,0)),INDEX(Торг!$A:$A,MATCH($C5827,Торг!$I:$I,0))),"")</f>
        <v/>
      </c>
      <c r="M5827" s="132" t="str">
        <f>IFERROR(IFERROR(INDEX(Кат!$B:$B,MATCH($C5827,Кат!$I:$I,0)),INDEX(Торг!$B:$B,MATCH($C5827,Торг!$I:$I,0))),"")</f>
        <v/>
      </c>
      <c r="N5827" s="132" t="str">
        <f t="shared" si="90"/>
        <v>SS20 SS50106</v>
      </c>
      <c r="O5827" s="132" t="str">
        <f>IFERROR(IFERROR(INDEX(Кат!$B:$B,MATCH($N5827,Кат!$I:$I,0)),INDEX(Торг!$B:$B,MATCH($N5827,Торг!$I:$I,0))),"")</f>
        <v/>
      </c>
    </row>
    <row r="5828" spans="1:15" outlineLevel="1">
      <c r="A5828" t="s">
        <v>18304</v>
      </c>
      <c r="C5828" s="191" t="s">
        <v>2986</v>
      </c>
      <c r="E5828" t="s">
        <v>2987</v>
      </c>
      <c r="F5828" t="s">
        <v>2903</v>
      </c>
      <c r="G5828" t="s">
        <v>375</v>
      </c>
      <c r="H5828">
        <v>6600</v>
      </c>
      <c r="J5828" t="s">
        <v>22634</v>
      </c>
      <c r="K5828" s="132" t="str">
        <f>IFERROR(IFERROR(INDEX(Кат!$O:$O,MATCH($C5828,Кат!$I:$I,0)),INDEX(Торг!$L:$L,MATCH($C5828,Торг!$I:$I,0))),"")</f>
        <v/>
      </c>
      <c r="L5828" s="132" t="str">
        <f>IFERROR(IFERROR(INDEX(Кат!$A:$A,MATCH($C5828,Кат!$I:$I,0)),INDEX(Торг!$A:$A,MATCH($C5828,Торг!$I:$I,0))),"")</f>
        <v/>
      </c>
      <c r="M5828" s="132" t="str">
        <f>IFERROR(IFERROR(INDEX(Кат!$B:$B,MATCH($C5828,Кат!$I:$I,0)),INDEX(Торг!$B:$B,MATCH($C5828,Торг!$I:$I,0))),"")</f>
        <v/>
      </c>
      <c r="N5828" s="132" t="str">
        <f t="shared" si="90"/>
        <v>SS20 SS50107</v>
      </c>
      <c r="O5828" s="132" t="str">
        <f>IFERROR(IFERROR(INDEX(Кат!$B:$B,MATCH($N5828,Кат!$I:$I,0)),INDEX(Торг!$B:$B,MATCH($N5828,Торг!$I:$I,0))),"")</f>
        <v/>
      </c>
    </row>
    <row r="5829" spans="1:15" outlineLevel="2">
      <c r="A5829" t="s">
        <v>18305</v>
      </c>
      <c r="C5829" s="191" t="s">
        <v>7370</v>
      </c>
      <c r="E5829" t="s">
        <v>7371</v>
      </c>
      <c r="F5829" t="s">
        <v>2903</v>
      </c>
      <c r="G5829" t="s">
        <v>375</v>
      </c>
      <c r="H5829">
        <v>2800</v>
      </c>
      <c r="J5829" t="s">
        <v>22634</v>
      </c>
      <c r="K5829" s="132" t="str">
        <f>IFERROR(IFERROR(INDEX(Кат!$O:$O,MATCH($C5829,Кат!$I:$I,0)),INDEX(Торг!$L:$L,MATCH($C5829,Торг!$I:$I,0))),"")</f>
        <v/>
      </c>
      <c r="L5829" s="132" t="str">
        <f>IFERROR(IFERROR(INDEX(Кат!$A:$A,MATCH($C5829,Кат!$I:$I,0)),INDEX(Торг!$A:$A,MATCH($C5829,Торг!$I:$I,0))),"")</f>
        <v/>
      </c>
      <c r="M5829" s="132" t="str">
        <f>IFERROR(IFERROR(INDEX(Кат!$B:$B,MATCH($C5829,Кат!$I:$I,0)),INDEX(Торг!$B:$B,MATCH($C5829,Торг!$I:$I,0))),"")</f>
        <v/>
      </c>
      <c r="N5829" s="132" t="str">
        <f t="shared" si="90"/>
        <v>SS20 SS50104</v>
      </c>
      <c r="O5829" s="132" t="str">
        <f>IFERROR(IFERROR(INDEX(Кат!$B:$B,MATCH($N5829,Кат!$I:$I,0)),INDEX(Торг!$B:$B,MATCH($N5829,Торг!$I:$I,0))),"")</f>
        <v/>
      </c>
    </row>
    <row r="5830" spans="1:15" outlineLevel="2">
      <c r="A5830" t="s">
        <v>18306</v>
      </c>
      <c r="C5830" s="191" t="s">
        <v>7372</v>
      </c>
      <c r="E5830" t="s">
        <v>7373</v>
      </c>
      <c r="F5830" t="s">
        <v>2903</v>
      </c>
      <c r="G5830" t="s">
        <v>375</v>
      </c>
      <c r="H5830">
        <v>700</v>
      </c>
      <c r="J5830" t="s">
        <v>22634</v>
      </c>
      <c r="K5830" s="132" t="str">
        <f>IFERROR(IFERROR(INDEX(Кат!$O:$O,MATCH($C5830,Кат!$I:$I,0)),INDEX(Торг!$L:$L,MATCH($C5830,Торг!$I:$I,0))),"")</f>
        <v/>
      </c>
      <c r="L5830" s="132" t="str">
        <f>IFERROR(IFERROR(INDEX(Кат!$A:$A,MATCH($C5830,Кат!$I:$I,0)),INDEX(Торг!$A:$A,MATCH($C5830,Торг!$I:$I,0))),"")</f>
        <v/>
      </c>
      <c r="M5830" s="132" t="str">
        <f>IFERROR(IFERROR(INDEX(Кат!$B:$B,MATCH($C5830,Кат!$I:$I,0)),INDEX(Торг!$B:$B,MATCH($C5830,Торг!$I:$I,0))),"")</f>
        <v/>
      </c>
      <c r="N5830" s="132" t="str">
        <f t="shared" si="90"/>
        <v>SS20 SS50101</v>
      </c>
      <c r="O5830" s="132" t="str">
        <f>IFERROR(IFERROR(INDEX(Кат!$B:$B,MATCH($N5830,Кат!$I:$I,0)),INDEX(Торг!$B:$B,MATCH($N5830,Торг!$I:$I,0))),"")</f>
        <v/>
      </c>
    </row>
    <row r="5831" spans="1:15" outlineLevel="1">
      <c r="A5831" t="s">
        <v>18307</v>
      </c>
      <c r="C5831" s="191" t="s">
        <v>2988</v>
      </c>
      <c r="E5831" t="s">
        <v>2989</v>
      </c>
      <c r="F5831" t="s">
        <v>2903</v>
      </c>
      <c r="G5831" t="s">
        <v>375</v>
      </c>
      <c r="H5831">
        <v>600</v>
      </c>
      <c r="J5831" t="s">
        <v>22634</v>
      </c>
      <c r="K5831" s="132" t="str">
        <f>IFERROR(IFERROR(INDEX(Кат!$O:$O,MATCH($C5831,Кат!$I:$I,0)),INDEX(Торг!$L:$L,MATCH($C5831,Торг!$I:$I,0))),"")</f>
        <v/>
      </c>
      <c r="L5831" s="132" t="str">
        <f>IFERROR(IFERROR(INDEX(Кат!$A:$A,MATCH($C5831,Кат!$I:$I,0)),INDEX(Торг!$A:$A,MATCH($C5831,Торг!$I:$I,0))),"")</f>
        <v/>
      </c>
      <c r="M5831" s="132" t="str">
        <f>IFERROR(IFERROR(INDEX(Кат!$B:$B,MATCH($C5831,Кат!$I:$I,0)),INDEX(Торг!$B:$B,MATCH($C5831,Торг!$I:$I,0))),"")</f>
        <v/>
      </c>
      <c r="N5831" s="132" t="str">
        <f t="shared" si="90"/>
        <v>SS20 SS50105</v>
      </c>
      <c r="O5831" s="132" t="str">
        <f>IFERROR(IFERROR(INDEX(Кат!$B:$B,MATCH($N5831,Кат!$I:$I,0)),INDEX(Торг!$B:$B,MATCH($N5831,Торг!$I:$I,0))),"")</f>
        <v/>
      </c>
    </row>
    <row r="5832" spans="1:15" outlineLevel="2">
      <c r="A5832" t="s">
        <v>18308</v>
      </c>
      <c r="C5832" s="191" t="s">
        <v>2990</v>
      </c>
      <c r="E5832" t="s">
        <v>2991</v>
      </c>
      <c r="F5832" t="s">
        <v>2903</v>
      </c>
      <c r="G5832" t="s">
        <v>375</v>
      </c>
      <c r="H5832">
        <v>1210</v>
      </c>
      <c r="J5832" t="s">
        <v>22634</v>
      </c>
      <c r="K5832" s="132" t="str">
        <f>IFERROR(IFERROR(INDEX(Кат!$O:$O,MATCH($C5832,Кат!$I:$I,0)),INDEX(Торг!$L:$L,MATCH($C5832,Торг!$I:$I,0))),"")</f>
        <v/>
      </c>
      <c r="L5832" s="132" t="str">
        <f>IFERROR(IFERROR(INDEX(Кат!$A:$A,MATCH($C5832,Кат!$I:$I,0)),INDEX(Торг!$A:$A,MATCH($C5832,Торг!$I:$I,0))),"")</f>
        <v/>
      </c>
      <c r="M5832" s="132" t="str">
        <f>IFERROR(IFERROR(INDEX(Кат!$B:$B,MATCH($C5832,Кат!$I:$I,0)),INDEX(Торг!$B:$B,MATCH($C5832,Торг!$I:$I,0))),"")</f>
        <v/>
      </c>
      <c r="N5832" s="132" t="str">
        <f t="shared" ref="N5832:N5895" si="91">_xlfn.CONCAT(F5832," ",C5832)</f>
        <v>SS20 SS50108</v>
      </c>
      <c r="O5832" s="132" t="str">
        <f>IFERROR(IFERROR(INDEX(Кат!$B:$B,MATCH($N5832,Кат!$I:$I,0)),INDEX(Торг!$B:$B,MATCH($N5832,Торг!$I:$I,0))),"")</f>
        <v/>
      </c>
    </row>
    <row r="5833" spans="1:15" outlineLevel="2">
      <c r="A5833" t="s">
        <v>24298</v>
      </c>
      <c r="C5833" s="191"/>
      <c r="E5833" t="s">
        <v>24001</v>
      </c>
      <c r="J5833" t="s">
        <v>22634</v>
      </c>
      <c r="K5833" s="132" t="str">
        <f>IFERROR(IFERROR(INDEX(Кат!$O:$O,MATCH($C5833,Кат!$I:$I,0)),INDEX(Торг!$L:$L,MATCH($C5833,Торг!$I:$I,0))),"")</f>
        <v/>
      </c>
      <c r="L5833" s="132" t="str">
        <f>IFERROR(IFERROR(INDEX(Кат!$A:$A,MATCH($C5833,Кат!$I:$I,0)),INDEX(Торг!$A:$A,MATCH($C5833,Торг!$I:$I,0))),"")</f>
        <v/>
      </c>
      <c r="M5833" s="132" t="str">
        <f>IFERROR(IFERROR(INDEX(Кат!$B:$B,MATCH($C5833,Кат!$I:$I,0)),INDEX(Торг!$B:$B,MATCH($C5833,Торг!$I:$I,0))),"")</f>
        <v/>
      </c>
      <c r="N5833" s="132" t="str">
        <f t="shared" si="91"/>
        <v xml:space="preserve"> </v>
      </c>
      <c r="O5833" s="132" t="str">
        <f>IFERROR(IFERROR(INDEX(Кат!$B:$B,MATCH($N5833,Кат!$I:$I,0)),INDEX(Торг!$B:$B,MATCH($N5833,Торг!$I:$I,0))),"")</f>
        <v/>
      </c>
    </row>
    <row r="5834" spans="1:15" outlineLevel="2">
      <c r="A5834" t="s">
        <v>24299</v>
      </c>
      <c r="C5834" s="191"/>
      <c r="E5834" t="s">
        <v>24300</v>
      </c>
      <c r="J5834" t="s">
        <v>22634</v>
      </c>
      <c r="K5834" s="132" t="str">
        <f>IFERROR(IFERROR(INDEX(Кат!$O:$O,MATCH($C5834,Кат!$I:$I,0)),INDEX(Торг!$L:$L,MATCH($C5834,Торг!$I:$I,0))),"")</f>
        <v/>
      </c>
      <c r="L5834" s="132" t="str">
        <f>IFERROR(IFERROR(INDEX(Кат!$A:$A,MATCH($C5834,Кат!$I:$I,0)),INDEX(Торг!$A:$A,MATCH($C5834,Торг!$I:$I,0))),"")</f>
        <v/>
      </c>
      <c r="M5834" s="132" t="str">
        <f>IFERROR(IFERROR(INDEX(Кат!$B:$B,MATCH($C5834,Кат!$I:$I,0)),INDEX(Торг!$B:$B,MATCH($C5834,Торг!$I:$I,0))),"")</f>
        <v/>
      </c>
      <c r="N5834" s="132" t="str">
        <f t="shared" si="91"/>
        <v xml:space="preserve"> </v>
      </c>
      <c r="O5834" s="132" t="str">
        <f>IFERROR(IFERROR(INDEX(Кат!$B:$B,MATCH($N5834,Кат!$I:$I,0)),INDEX(Торг!$B:$B,MATCH($N5834,Торг!$I:$I,0))),"")</f>
        <v/>
      </c>
    </row>
    <row r="5835" spans="1:15" outlineLevel="2">
      <c r="A5835" t="s">
        <v>18309</v>
      </c>
      <c r="C5835" s="191" t="s">
        <v>2992</v>
      </c>
      <c r="E5835" t="s">
        <v>2993</v>
      </c>
      <c r="F5835" t="s">
        <v>2903</v>
      </c>
      <c r="G5835" t="s">
        <v>375</v>
      </c>
      <c r="H5835">
        <v>4200</v>
      </c>
      <c r="J5835" t="s">
        <v>22634</v>
      </c>
      <c r="K5835" s="132" t="str">
        <f>IFERROR(IFERROR(INDEX(Кат!$O:$O,MATCH($C5835,Кат!$I:$I,0)),INDEX(Торг!$L:$L,MATCH($C5835,Торг!$I:$I,0))),"")</f>
        <v/>
      </c>
      <c r="L5835" s="132" t="str">
        <f>IFERROR(IFERROR(INDEX(Кат!$A:$A,MATCH($C5835,Кат!$I:$I,0)),INDEX(Торг!$A:$A,MATCH($C5835,Торг!$I:$I,0))),"")</f>
        <v/>
      </c>
      <c r="M5835" s="132" t="str">
        <f>IFERROR(IFERROR(INDEX(Кат!$B:$B,MATCH($C5835,Кат!$I:$I,0)),INDEX(Торг!$B:$B,MATCH($C5835,Торг!$I:$I,0))),"")</f>
        <v/>
      </c>
      <c r="N5835" s="132" t="str">
        <f t="shared" si="91"/>
        <v>SS20 SS30143</v>
      </c>
      <c r="O5835" s="132" t="str">
        <f>IFERROR(IFERROR(INDEX(Кат!$B:$B,MATCH($N5835,Кат!$I:$I,0)),INDEX(Торг!$B:$B,MATCH($N5835,Торг!$I:$I,0))),"")</f>
        <v/>
      </c>
    </row>
    <row r="5836" spans="1:15" outlineLevel="2">
      <c r="A5836" t="s">
        <v>18310</v>
      </c>
      <c r="C5836" s="191" t="s">
        <v>2994</v>
      </c>
      <c r="E5836" t="s">
        <v>2995</v>
      </c>
      <c r="F5836" t="s">
        <v>2903</v>
      </c>
      <c r="G5836" t="s">
        <v>375</v>
      </c>
      <c r="H5836">
        <v>4750</v>
      </c>
      <c r="J5836" t="s">
        <v>22634</v>
      </c>
      <c r="K5836" s="132" t="str">
        <f>IFERROR(IFERROR(INDEX(Кат!$O:$O,MATCH($C5836,Кат!$I:$I,0)),INDEX(Торг!$L:$L,MATCH($C5836,Торг!$I:$I,0))),"")</f>
        <v/>
      </c>
      <c r="L5836" s="132" t="str">
        <f>IFERROR(IFERROR(INDEX(Кат!$A:$A,MATCH($C5836,Кат!$I:$I,0)),INDEX(Торг!$A:$A,MATCH($C5836,Торг!$I:$I,0))),"")</f>
        <v/>
      </c>
      <c r="M5836" s="132" t="str">
        <f>IFERROR(IFERROR(INDEX(Кат!$B:$B,MATCH($C5836,Кат!$I:$I,0)),INDEX(Торг!$B:$B,MATCH($C5836,Торг!$I:$I,0))),"")</f>
        <v/>
      </c>
      <c r="N5836" s="132" t="str">
        <f t="shared" si="91"/>
        <v>SS20 SS30131</v>
      </c>
      <c r="O5836" s="132" t="str">
        <f>IFERROR(IFERROR(INDEX(Кат!$B:$B,MATCH($N5836,Кат!$I:$I,0)),INDEX(Торг!$B:$B,MATCH($N5836,Торг!$I:$I,0))),"")</f>
        <v/>
      </c>
    </row>
    <row r="5837" spans="1:15" outlineLevel="2">
      <c r="A5837" t="s">
        <v>18311</v>
      </c>
      <c r="C5837" s="191" t="s">
        <v>2996</v>
      </c>
      <c r="E5837" t="s">
        <v>2997</v>
      </c>
      <c r="F5837" t="s">
        <v>2903</v>
      </c>
      <c r="G5837" t="s">
        <v>375</v>
      </c>
      <c r="H5837">
        <v>4600</v>
      </c>
      <c r="J5837" t="s">
        <v>22634</v>
      </c>
      <c r="K5837" s="132" t="str">
        <f>IFERROR(IFERROR(INDEX(Кат!$O:$O,MATCH($C5837,Кат!$I:$I,0)),INDEX(Торг!$L:$L,MATCH($C5837,Торг!$I:$I,0))),"")</f>
        <v/>
      </c>
      <c r="L5837" s="132" t="str">
        <f>IFERROR(IFERROR(INDEX(Кат!$A:$A,MATCH($C5837,Кат!$I:$I,0)),INDEX(Торг!$A:$A,MATCH($C5837,Торг!$I:$I,0))),"")</f>
        <v/>
      </c>
      <c r="M5837" s="132" t="str">
        <f>IFERROR(IFERROR(INDEX(Кат!$B:$B,MATCH($C5837,Кат!$I:$I,0)),INDEX(Торг!$B:$B,MATCH($C5837,Торг!$I:$I,0))),"")</f>
        <v/>
      </c>
      <c r="N5837" s="132" t="str">
        <f t="shared" si="91"/>
        <v>SS20 SS30127</v>
      </c>
      <c r="O5837" s="132" t="str">
        <f>IFERROR(IFERROR(INDEX(Кат!$B:$B,MATCH($N5837,Кат!$I:$I,0)),INDEX(Торг!$B:$B,MATCH($N5837,Торг!$I:$I,0))),"")</f>
        <v/>
      </c>
    </row>
    <row r="5838" spans="1:15" outlineLevel="2">
      <c r="A5838" t="s">
        <v>18312</v>
      </c>
      <c r="C5838" s="191" t="s">
        <v>2998</v>
      </c>
      <c r="E5838" t="s">
        <v>2999</v>
      </c>
      <c r="F5838" t="s">
        <v>2903</v>
      </c>
      <c r="G5838" t="s">
        <v>375</v>
      </c>
      <c r="H5838">
        <v>4750</v>
      </c>
      <c r="J5838" t="s">
        <v>22634</v>
      </c>
      <c r="K5838" s="132" t="str">
        <f>IFERROR(IFERROR(INDEX(Кат!$O:$O,MATCH($C5838,Кат!$I:$I,0)),INDEX(Торг!$L:$L,MATCH($C5838,Торг!$I:$I,0))),"")</f>
        <v/>
      </c>
      <c r="L5838" s="132" t="str">
        <f>IFERROR(IFERROR(INDEX(Кат!$A:$A,MATCH($C5838,Кат!$I:$I,0)),INDEX(Торг!$A:$A,MATCH($C5838,Торг!$I:$I,0))),"")</f>
        <v/>
      </c>
      <c r="M5838" s="132" t="str">
        <f>IFERROR(IFERROR(INDEX(Кат!$B:$B,MATCH($C5838,Кат!$I:$I,0)),INDEX(Торг!$B:$B,MATCH($C5838,Торг!$I:$I,0))),"")</f>
        <v/>
      </c>
      <c r="N5838" s="132" t="str">
        <f t="shared" si="91"/>
        <v>SS20 SS30128</v>
      </c>
      <c r="O5838" s="132" t="str">
        <f>IFERROR(IFERROR(INDEX(Кат!$B:$B,MATCH($N5838,Кат!$I:$I,0)),INDEX(Торг!$B:$B,MATCH($N5838,Торг!$I:$I,0))),"")</f>
        <v/>
      </c>
    </row>
    <row r="5839" spans="1:15" outlineLevel="2">
      <c r="A5839" t="s">
        <v>18313</v>
      </c>
      <c r="C5839" s="191" t="s">
        <v>3000</v>
      </c>
      <c r="E5839" t="s">
        <v>3001</v>
      </c>
      <c r="F5839" t="s">
        <v>2903</v>
      </c>
      <c r="G5839" t="s">
        <v>375</v>
      </c>
      <c r="H5839">
        <v>4900</v>
      </c>
      <c r="J5839" t="s">
        <v>22634</v>
      </c>
      <c r="K5839" s="132" t="str">
        <f>IFERROR(IFERROR(INDEX(Кат!$O:$O,MATCH($C5839,Кат!$I:$I,0)),INDEX(Торг!$L:$L,MATCH($C5839,Торг!$I:$I,0))),"")</f>
        <v/>
      </c>
      <c r="L5839" s="132" t="str">
        <f>IFERROR(IFERROR(INDEX(Кат!$A:$A,MATCH($C5839,Кат!$I:$I,0)),INDEX(Торг!$A:$A,MATCH($C5839,Торг!$I:$I,0))),"")</f>
        <v/>
      </c>
      <c r="M5839" s="132" t="str">
        <f>IFERROR(IFERROR(INDEX(Кат!$B:$B,MATCH($C5839,Кат!$I:$I,0)),INDEX(Торг!$B:$B,MATCH($C5839,Торг!$I:$I,0))),"")</f>
        <v/>
      </c>
      <c r="N5839" s="132" t="str">
        <f t="shared" si="91"/>
        <v>SS20 SS30129</v>
      </c>
      <c r="O5839" s="132" t="str">
        <f>IFERROR(IFERROR(INDEX(Кат!$B:$B,MATCH($N5839,Кат!$I:$I,0)),INDEX(Торг!$B:$B,MATCH($N5839,Торг!$I:$I,0))),"")</f>
        <v/>
      </c>
    </row>
    <row r="5840" spans="1:15" outlineLevel="2">
      <c r="A5840" t="s">
        <v>18314</v>
      </c>
      <c r="C5840" s="191" t="s">
        <v>3002</v>
      </c>
      <c r="E5840" t="s">
        <v>3003</v>
      </c>
      <c r="F5840" t="s">
        <v>2903</v>
      </c>
      <c r="G5840" t="s">
        <v>375</v>
      </c>
      <c r="H5840">
        <v>5100</v>
      </c>
      <c r="J5840" t="s">
        <v>22634</v>
      </c>
      <c r="K5840" s="132" t="str">
        <f>IFERROR(IFERROR(INDEX(Кат!$O:$O,MATCH($C5840,Кат!$I:$I,0)),INDEX(Торг!$L:$L,MATCH($C5840,Торг!$I:$I,0))),"")</f>
        <v/>
      </c>
      <c r="L5840" s="132" t="str">
        <f>IFERROR(IFERROR(INDEX(Кат!$A:$A,MATCH($C5840,Кат!$I:$I,0)),INDEX(Торг!$A:$A,MATCH($C5840,Торг!$I:$I,0))),"")</f>
        <v/>
      </c>
      <c r="M5840" s="132" t="str">
        <f>IFERROR(IFERROR(INDEX(Кат!$B:$B,MATCH($C5840,Кат!$I:$I,0)),INDEX(Торг!$B:$B,MATCH($C5840,Торг!$I:$I,0))),"")</f>
        <v/>
      </c>
      <c r="N5840" s="132" t="str">
        <f t="shared" si="91"/>
        <v>SS20 SS30142</v>
      </c>
      <c r="O5840" s="132" t="str">
        <f>IFERROR(IFERROR(INDEX(Кат!$B:$B,MATCH($N5840,Кат!$I:$I,0)),INDEX(Торг!$B:$B,MATCH($N5840,Торг!$I:$I,0))),"")</f>
        <v/>
      </c>
    </row>
    <row r="5841" spans="1:15" outlineLevel="2">
      <c r="A5841" t="s">
        <v>18315</v>
      </c>
      <c r="C5841" s="191" t="s">
        <v>7374</v>
      </c>
      <c r="E5841" t="s">
        <v>7375</v>
      </c>
      <c r="F5841" t="s">
        <v>2903</v>
      </c>
      <c r="G5841" t="s">
        <v>375</v>
      </c>
      <c r="H5841">
        <v>5450</v>
      </c>
      <c r="J5841" t="s">
        <v>22634</v>
      </c>
      <c r="K5841" s="132" t="str">
        <f>IFERROR(IFERROR(INDEX(Кат!$O:$O,MATCH($C5841,Кат!$I:$I,0)),INDEX(Торг!$L:$L,MATCH($C5841,Торг!$I:$I,0))),"")</f>
        <v/>
      </c>
      <c r="L5841" s="132" t="str">
        <f>IFERROR(IFERROR(INDEX(Кат!$A:$A,MATCH($C5841,Кат!$I:$I,0)),INDEX(Торг!$A:$A,MATCH($C5841,Торг!$I:$I,0))),"")</f>
        <v/>
      </c>
      <c r="M5841" s="132" t="str">
        <f>IFERROR(IFERROR(INDEX(Кат!$B:$B,MATCH($C5841,Кат!$I:$I,0)),INDEX(Торг!$B:$B,MATCH($C5841,Торг!$I:$I,0))),"")</f>
        <v/>
      </c>
      <c r="N5841" s="132" t="str">
        <f t="shared" si="91"/>
        <v>SS20 SS30118</v>
      </c>
      <c r="O5841" s="132" t="str">
        <f>IFERROR(IFERROR(INDEX(Кат!$B:$B,MATCH($N5841,Кат!$I:$I,0)),INDEX(Торг!$B:$B,MATCH($N5841,Торг!$I:$I,0))),"")</f>
        <v/>
      </c>
    </row>
    <row r="5842" spans="1:15" outlineLevel="2">
      <c r="A5842" t="s">
        <v>18316</v>
      </c>
      <c r="C5842" s="191" t="s">
        <v>3004</v>
      </c>
      <c r="E5842" t="s">
        <v>3005</v>
      </c>
      <c r="F5842" t="s">
        <v>2903</v>
      </c>
      <c r="G5842" t="s">
        <v>375</v>
      </c>
      <c r="H5842">
        <v>5450</v>
      </c>
      <c r="J5842" t="s">
        <v>22634</v>
      </c>
      <c r="K5842" s="132" t="str">
        <f>IFERROR(IFERROR(INDEX(Кат!$O:$O,MATCH($C5842,Кат!$I:$I,0)),INDEX(Торг!$L:$L,MATCH($C5842,Торг!$I:$I,0))),"")</f>
        <v/>
      </c>
      <c r="L5842" s="132" t="str">
        <f>IFERROR(IFERROR(INDEX(Кат!$A:$A,MATCH($C5842,Кат!$I:$I,0)),INDEX(Торг!$A:$A,MATCH($C5842,Торг!$I:$I,0))),"")</f>
        <v/>
      </c>
      <c r="M5842" s="132" t="str">
        <f>IFERROR(IFERROR(INDEX(Кат!$B:$B,MATCH($C5842,Кат!$I:$I,0)),INDEX(Торг!$B:$B,MATCH($C5842,Торг!$I:$I,0))),"")</f>
        <v/>
      </c>
      <c r="N5842" s="132" t="str">
        <f t="shared" si="91"/>
        <v>SS20 SS30117</v>
      </c>
      <c r="O5842" s="132" t="str">
        <f>IFERROR(IFERROR(INDEX(Кат!$B:$B,MATCH($N5842,Кат!$I:$I,0)),INDEX(Торг!$B:$B,MATCH($N5842,Торг!$I:$I,0))),"")</f>
        <v/>
      </c>
    </row>
    <row r="5843" spans="1:15" outlineLevel="2">
      <c r="A5843" t="s">
        <v>18317</v>
      </c>
      <c r="C5843" s="191" t="s">
        <v>3006</v>
      </c>
      <c r="E5843" t="s">
        <v>3007</v>
      </c>
      <c r="F5843" t="s">
        <v>2903</v>
      </c>
      <c r="G5843" t="s">
        <v>375</v>
      </c>
      <c r="H5843">
        <v>4900</v>
      </c>
      <c r="J5843" t="s">
        <v>22634</v>
      </c>
      <c r="K5843" s="132" t="str">
        <f>IFERROR(IFERROR(INDEX(Кат!$O:$O,MATCH($C5843,Кат!$I:$I,0)),INDEX(Торг!$L:$L,MATCH($C5843,Торг!$I:$I,0))),"")</f>
        <v/>
      </c>
      <c r="L5843" s="132" t="str">
        <f>IFERROR(IFERROR(INDEX(Кат!$A:$A,MATCH($C5843,Кат!$I:$I,0)),INDEX(Торг!$A:$A,MATCH($C5843,Торг!$I:$I,0))),"")</f>
        <v/>
      </c>
      <c r="M5843" s="132" t="str">
        <f>IFERROR(IFERROR(INDEX(Кат!$B:$B,MATCH($C5843,Кат!$I:$I,0)),INDEX(Торг!$B:$B,MATCH($C5843,Торг!$I:$I,0))),"")</f>
        <v/>
      </c>
      <c r="N5843" s="132" t="str">
        <f t="shared" si="91"/>
        <v>SS20 SS30124</v>
      </c>
      <c r="O5843" s="132" t="str">
        <f>IFERROR(IFERROR(INDEX(Кат!$B:$B,MATCH($N5843,Кат!$I:$I,0)),INDEX(Торг!$B:$B,MATCH($N5843,Торг!$I:$I,0))),"")</f>
        <v/>
      </c>
    </row>
    <row r="5844" spans="1:15" outlineLevel="2">
      <c r="A5844" t="s">
        <v>18318</v>
      </c>
      <c r="C5844" s="191" t="s">
        <v>3008</v>
      </c>
      <c r="E5844" t="s">
        <v>3009</v>
      </c>
      <c r="F5844" t="s">
        <v>2903</v>
      </c>
      <c r="G5844" t="s">
        <v>375</v>
      </c>
      <c r="H5844">
        <v>4900</v>
      </c>
      <c r="J5844" t="s">
        <v>22634</v>
      </c>
      <c r="K5844" s="132" t="str">
        <f>IFERROR(IFERROR(INDEX(Кат!$O:$O,MATCH($C5844,Кат!$I:$I,0)),INDEX(Торг!$L:$L,MATCH($C5844,Торг!$I:$I,0))),"")</f>
        <v/>
      </c>
      <c r="L5844" s="132" t="str">
        <f>IFERROR(IFERROR(INDEX(Кат!$A:$A,MATCH($C5844,Кат!$I:$I,0)),INDEX(Торг!$A:$A,MATCH($C5844,Торг!$I:$I,0))),"")</f>
        <v/>
      </c>
      <c r="M5844" s="132" t="str">
        <f>IFERROR(IFERROR(INDEX(Кат!$B:$B,MATCH($C5844,Кат!$I:$I,0)),INDEX(Торг!$B:$B,MATCH($C5844,Торг!$I:$I,0))),"")</f>
        <v/>
      </c>
      <c r="N5844" s="132" t="str">
        <f t="shared" si="91"/>
        <v>SS20 SS30125</v>
      </c>
      <c r="O5844" s="132" t="str">
        <f>IFERROR(IFERROR(INDEX(Кат!$B:$B,MATCH($N5844,Кат!$I:$I,0)),INDEX(Торг!$B:$B,MATCH($N5844,Торг!$I:$I,0))),"")</f>
        <v/>
      </c>
    </row>
    <row r="5845" spans="1:15" outlineLevel="2">
      <c r="A5845" t="s">
        <v>24301</v>
      </c>
      <c r="C5845" s="191"/>
      <c r="E5845" t="s">
        <v>24302</v>
      </c>
      <c r="J5845" t="s">
        <v>22634</v>
      </c>
      <c r="K5845" s="132" t="str">
        <f>IFERROR(IFERROR(INDEX(Кат!$O:$O,MATCH($C5845,Кат!$I:$I,0)),INDEX(Торг!$L:$L,MATCH($C5845,Торг!$I:$I,0))),"")</f>
        <v/>
      </c>
      <c r="L5845" s="132" t="str">
        <f>IFERROR(IFERROR(INDEX(Кат!$A:$A,MATCH($C5845,Кат!$I:$I,0)),INDEX(Торг!$A:$A,MATCH($C5845,Торг!$I:$I,0))),"")</f>
        <v/>
      </c>
      <c r="M5845" s="132" t="str">
        <f>IFERROR(IFERROR(INDEX(Кат!$B:$B,MATCH($C5845,Кат!$I:$I,0)),INDEX(Торг!$B:$B,MATCH($C5845,Торг!$I:$I,0))),"")</f>
        <v/>
      </c>
      <c r="N5845" s="132" t="str">
        <f t="shared" si="91"/>
        <v xml:space="preserve"> </v>
      </c>
      <c r="O5845" s="132" t="str">
        <f>IFERROR(IFERROR(INDEX(Кат!$B:$B,MATCH($N5845,Кат!$I:$I,0)),INDEX(Торг!$B:$B,MATCH($N5845,Торг!$I:$I,0))),"")</f>
        <v/>
      </c>
    </row>
    <row r="5846" spans="1:15" outlineLevel="2">
      <c r="A5846" t="s">
        <v>18319</v>
      </c>
      <c r="C5846" s="191" t="s">
        <v>3010</v>
      </c>
      <c r="E5846" t="s">
        <v>3011</v>
      </c>
      <c r="F5846" t="s">
        <v>2903</v>
      </c>
      <c r="G5846" t="s">
        <v>375</v>
      </c>
      <c r="H5846">
        <v>5100</v>
      </c>
      <c r="J5846" t="s">
        <v>22634</v>
      </c>
      <c r="K5846" s="132" t="str">
        <f>IFERROR(IFERROR(INDEX(Кат!$O:$O,MATCH($C5846,Кат!$I:$I,0)),INDEX(Торг!$L:$L,MATCH($C5846,Торг!$I:$I,0))),"")</f>
        <v/>
      </c>
      <c r="L5846" s="132" t="str">
        <f>IFERROR(IFERROR(INDEX(Кат!$A:$A,MATCH($C5846,Кат!$I:$I,0)),INDEX(Торг!$A:$A,MATCH($C5846,Торг!$I:$I,0))),"")</f>
        <v/>
      </c>
      <c r="M5846" s="132" t="str">
        <f>IFERROR(IFERROR(INDEX(Кат!$B:$B,MATCH($C5846,Кат!$I:$I,0)),INDEX(Торг!$B:$B,MATCH($C5846,Торг!$I:$I,0))),"")</f>
        <v/>
      </c>
      <c r="N5846" s="132" t="str">
        <f t="shared" si="91"/>
        <v>SS20 SS30139</v>
      </c>
      <c r="O5846" s="132" t="str">
        <f>IFERROR(IFERROR(INDEX(Кат!$B:$B,MATCH($N5846,Кат!$I:$I,0)),INDEX(Торг!$B:$B,MATCH($N5846,Торг!$I:$I,0))),"")</f>
        <v/>
      </c>
    </row>
    <row r="5847" spans="1:15" outlineLevel="2">
      <c r="A5847" t="s">
        <v>18320</v>
      </c>
      <c r="C5847" s="191" t="s">
        <v>3012</v>
      </c>
      <c r="E5847" t="s">
        <v>3013</v>
      </c>
      <c r="F5847" t="s">
        <v>2903</v>
      </c>
      <c r="G5847" t="s">
        <v>375</v>
      </c>
      <c r="H5847">
        <v>5100</v>
      </c>
      <c r="J5847" t="s">
        <v>22634</v>
      </c>
      <c r="K5847" s="132" t="str">
        <f>IFERROR(IFERROR(INDEX(Кат!$O:$O,MATCH($C5847,Кат!$I:$I,0)),INDEX(Торг!$L:$L,MATCH($C5847,Торг!$I:$I,0))),"")</f>
        <v/>
      </c>
      <c r="L5847" s="132" t="str">
        <f>IFERROR(IFERROR(INDEX(Кат!$A:$A,MATCH($C5847,Кат!$I:$I,0)),INDEX(Торг!$A:$A,MATCH($C5847,Торг!$I:$I,0))),"")</f>
        <v/>
      </c>
      <c r="M5847" s="132" t="str">
        <f>IFERROR(IFERROR(INDEX(Кат!$B:$B,MATCH($C5847,Кат!$I:$I,0)),INDEX(Торг!$B:$B,MATCH($C5847,Торг!$I:$I,0))),"")</f>
        <v/>
      </c>
      <c r="N5847" s="132" t="str">
        <f t="shared" si="91"/>
        <v>SS20 SS30140</v>
      </c>
      <c r="O5847" s="132" t="str">
        <f>IFERROR(IFERROR(INDEX(Кат!$B:$B,MATCH($N5847,Кат!$I:$I,0)),INDEX(Торг!$B:$B,MATCH($N5847,Торг!$I:$I,0))),"")</f>
        <v/>
      </c>
    </row>
    <row r="5848" spans="1:15" outlineLevel="2">
      <c r="A5848" t="s">
        <v>18321</v>
      </c>
      <c r="C5848" s="191" t="s">
        <v>3014</v>
      </c>
      <c r="E5848" t="s">
        <v>3015</v>
      </c>
      <c r="F5848" t="s">
        <v>2903</v>
      </c>
      <c r="G5848" t="s">
        <v>375</v>
      </c>
      <c r="H5848">
        <v>5100</v>
      </c>
      <c r="J5848" t="s">
        <v>22634</v>
      </c>
      <c r="K5848" s="132" t="str">
        <f>IFERROR(IFERROR(INDEX(Кат!$O:$O,MATCH($C5848,Кат!$I:$I,0)),INDEX(Торг!$L:$L,MATCH($C5848,Торг!$I:$I,0))),"")</f>
        <v/>
      </c>
      <c r="L5848" s="132" t="str">
        <f>IFERROR(IFERROR(INDEX(Кат!$A:$A,MATCH($C5848,Кат!$I:$I,0)),INDEX(Торг!$A:$A,MATCH($C5848,Торг!$I:$I,0))),"")</f>
        <v/>
      </c>
      <c r="M5848" s="132" t="str">
        <f>IFERROR(IFERROR(INDEX(Кат!$B:$B,MATCH($C5848,Кат!$I:$I,0)),INDEX(Торг!$B:$B,MATCH($C5848,Торг!$I:$I,0))),"")</f>
        <v/>
      </c>
      <c r="N5848" s="132" t="str">
        <f t="shared" si="91"/>
        <v>SS20 SS30141</v>
      </c>
      <c r="O5848" s="132" t="str">
        <f>IFERROR(IFERROR(INDEX(Кат!$B:$B,MATCH($N5848,Кат!$I:$I,0)),INDEX(Торг!$B:$B,MATCH($N5848,Торг!$I:$I,0))),"")</f>
        <v/>
      </c>
    </row>
    <row r="5849" spans="1:15" outlineLevel="2">
      <c r="A5849" t="s">
        <v>18322</v>
      </c>
      <c r="C5849" s="191" t="s">
        <v>3016</v>
      </c>
      <c r="E5849" t="s">
        <v>3017</v>
      </c>
      <c r="F5849" t="s">
        <v>2903</v>
      </c>
      <c r="G5849" t="s">
        <v>375</v>
      </c>
      <c r="H5849">
        <v>5350</v>
      </c>
      <c r="J5849" t="s">
        <v>22634</v>
      </c>
      <c r="K5849" s="132" t="str">
        <f>IFERROR(IFERROR(INDEX(Кат!$O:$O,MATCH($C5849,Кат!$I:$I,0)),INDEX(Торг!$L:$L,MATCH($C5849,Торг!$I:$I,0))),"")</f>
        <v/>
      </c>
      <c r="L5849" s="132" t="str">
        <f>IFERROR(IFERROR(INDEX(Кат!$A:$A,MATCH($C5849,Кат!$I:$I,0)),INDEX(Торг!$A:$A,MATCH($C5849,Торг!$I:$I,0))),"")</f>
        <v/>
      </c>
      <c r="M5849" s="132" t="str">
        <f>IFERROR(IFERROR(INDEX(Кат!$B:$B,MATCH($C5849,Кат!$I:$I,0)),INDEX(Торг!$B:$B,MATCH($C5849,Торг!$I:$I,0))),"")</f>
        <v/>
      </c>
      <c r="N5849" s="132" t="str">
        <f t="shared" si="91"/>
        <v>SS20 SS30136</v>
      </c>
      <c r="O5849" s="132" t="str">
        <f>IFERROR(IFERROR(INDEX(Кат!$B:$B,MATCH($N5849,Кат!$I:$I,0)),INDEX(Торг!$B:$B,MATCH($N5849,Торг!$I:$I,0))),"")</f>
        <v/>
      </c>
    </row>
    <row r="5850" spans="1:15" outlineLevel="2">
      <c r="A5850" t="s">
        <v>18323</v>
      </c>
      <c r="C5850" s="191" t="s">
        <v>3018</v>
      </c>
      <c r="E5850" t="s">
        <v>3019</v>
      </c>
      <c r="F5850" t="s">
        <v>2903</v>
      </c>
      <c r="G5850" t="s">
        <v>375</v>
      </c>
      <c r="H5850">
        <v>5100</v>
      </c>
      <c r="J5850" t="s">
        <v>22634</v>
      </c>
      <c r="K5850" s="132" t="str">
        <f>IFERROR(IFERROR(INDEX(Кат!$O:$O,MATCH($C5850,Кат!$I:$I,0)),INDEX(Торг!$L:$L,MATCH($C5850,Торг!$I:$I,0))),"")</f>
        <v/>
      </c>
      <c r="L5850" s="132" t="str">
        <f>IFERROR(IFERROR(INDEX(Кат!$A:$A,MATCH($C5850,Кат!$I:$I,0)),INDEX(Торг!$A:$A,MATCH($C5850,Торг!$I:$I,0))),"")</f>
        <v/>
      </c>
      <c r="M5850" s="132" t="str">
        <f>IFERROR(IFERROR(INDEX(Кат!$B:$B,MATCH($C5850,Кат!$I:$I,0)),INDEX(Торг!$B:$B,MATCH($C5850,Торг!$I:$I,0))),"")</f>
        <v/>
      </c>
      <c r="N5850" s="132" t="str">
        <f t="shared" si="91"/>
        <v>SS20 SS30133</v>
      </c>
      <c r="O5850" s="132" t="str">
        <f>IFERROR(IFERROR(INDEX(Кат!$B:$B,MATCH($N5850,Кат!$I:$I,0)),INDEX(Торг!$B:$B,MATCH($N5850,Торг!$I:$I,0))),"")</f>
        <v/>
      </c>
    </row>
    <row r="5851" spans="1:15" outlineLevel="2">
      <c r="A5851" t="s">
        <v>18324</v>
      </c>
      <c r="C5851" s="191" t="s">
        <v>3020</v>
      </c>
      <c r="E5851" t="s">
        <v>3021</v>
      </c>
      <c r="F5851" t="s">
        <v>2903</v>
      </c>
      <c r="G5851" t="s">
        <v>375</v>
      </c>
      <c r="H5851">
        <v>5350</v>
      </c>
      <c r="J5851" t="s">
        <v>22634</v>
      </c>
      <c r="K5851" s="132" t="str">
        <f>IFERROR(IFERROR(INDEX(Кат!$O:$O,MATCH($C5851,Кат!$I:$I,0)),INDEX(Торг!$L:$L,MATCH($C5851,Торг!$I:$I,0))),"")</f>
        <v/>
      </c>
      <c r="L5851" s="132" t="str">
        <f>IFERROR(IFERROR(INDEX(Кат!$A:$A,MATCH($C5851,Кат!$I:$I,0)),INDEX(Торг!$A:$A,MATCH($C5851,Торг!$I:$I,0))),"")</f>
        <v/>
      </c>
      <c r="M5851" s="132" t="str">
        <f>IFERROR(IFERROR(INDEX(Кат!$B:$B,MATCH($C5851,Кат!$I:$I,0)),INDEX(Торг!$B:$B,MATCH($C5851,Торг!$I:$I,0))),"")</f>
        <v/>
      </c>
      <c r="N5851" s="132" t="str">
        <f t="shared" si="91"/>
        <v>SS20 SS30137</v>
      </c>
      <c r="O5851" s="132" t="str">
        <f>IFERROR(IFERROR(INDEX(Кат!$B:$B,MATCH($N5851,Кат!$I:$I,0)),INDEX(Торг!$B:$B,MATCH($N5851,Торг!$I:$I,0))),"")</f>
        <v/>
      </c>
    </row>
    <row r="5852" spans="1:15" outlineLevel="2">
      <c r="A5852" t="s">
        <v>18325</v>
      </c>
      <c r="C5852" s="191" t="s">
        <v>3022</v>
      </c>
      <c r="E5852" t="s">
        <v>3023</v>
      </c>
      <c r="F5852" t="s">
        <v>2903</v>
      </c>
      <c r="G5852" t="s">
        <v>375</v>
      </c>
      <c r="H5852">
        <v>5100</v>
      </c>
      <c r="J5852" t="s">
        <v>22634</v>
      </c>
      <c r="K5852" s="132" t="str">
        <f>IFERROR(IFERROR(INDEX(Кат!$O:$O,MATCH($C5852,Кат!$I:$I,0)),INDEX(Торг!$L:$L,MATCH($C5852,Торг!$I:$I,0))),"")</f>
        <v/>
      </c>
      <c r="L5852" s="132" t="str">
        <f>IFERROR(IFERROR(INDEX(Кат!$A:$A,MATCH($C5852,Кат!$I:$I,0)),INDEX(Торг!$A:$A,MATCH($C5852,Торг!$I:$I,0))),"")</f>
        <v/>
      </c>
      <c r="M5852" s="132" t="str">
        <f>IFERROR(IFERROR(INDEX(Кат!$B:$B,MATCH($C5852,Кат!$I:$I,0)),INDEX(Торг!$B:$B,MATCH($C5852,Торг!$I:$I,0))),"")</f>
        <v/>
      </c>
      <c r="N5852" s="132" t="str">
        <f t="shared" si="91"/>
        <v>SS20 SS30134</v>
      </c>
      <c r="O5852" s="132" t="str">
        <f>IFERROR(IFERROR(INDEX(Кат!$B:$B,MATCH($N5852,Кат!$I:$I,0)),INDEX(Торг!$B:$B,MATCH($N5852,Торг!$I:$I,0))),"")</f>
        <v/>
      </c>
    </row>
    <row r="5853" spans="1:15" outlineLevel="1">
      <c r="A5853" t="s">
        <v>18326</v>
      </c>
      <c r="C5853" s="191" t="s">
        <v>7376</v>
      </c>
      <c r="E5853" t="s">
        <v>7377</v>
      </c>
      <c r="F5853" t="s">
        <v>2903</v>
      </c>
      <c r="G5853" t="s">
        <v>375</v>
      </c>
      <c r="H5853">
        <v>5100</v>
      </c>
      <c r="J5853" t="s">
        <v>22634</v>
      </c>
      <c r="K5853" s="132" t="str">
        <f>IFERROR(IFERROR(INDEX(Кат!$O:$O,MATCH($C5853,Кат!$I:$I,0)),INDEX(Торг!$L:$L,MATCH($C5853,Торг!$I:$I,0))),"")</f>
        <v/>
      </c>
      <c r="L5853" s="132" t="str">
        <f>IFERROR(IFERROR(INDEX(Кат!$A:$A,MATCH($C5853,Кат!$I:$I,0)),INDEX(Торг!$A:$A,MATCH($C5853,Торг!$I:$I,0))),"")</f>
        <v/>
      </c>
      <c r="M5853" s="132" t="str">
        <f>IFERROR(IFERROR(INDEX(Кат!$B:$B,MATCH($C5853,Кат!$I:$I,0)),INDEX(Торг!$B:$B,MATCH($C5853,Торг!$I:$I,0))),"")</f>
        <v/>
      </c>
      <c r="N5853" s="132" t="str">
        <f t="shared" si="91"/>
        <v>SS20 SS30135</v>
      </c>
      <c r="O5853" s="132" t="str">
        <f>IFERROR(IFERROR(INDEX(Кат!$B:$B,MATCH($N5853,Кат!$I:$I,0)),INDEX(Торг!$B:$B,MATCH($N5853,Торг!$I:$I,0))),"")</f>
        <v/>
      </c>
    </row>
    <row r="5854" spans="1:15" outlineLevel="2">
      <c r="A5854" t="s">
        <v>24303</v>
      </c>
      <c r="C5854" s="191"/>
      <c r="E5854" t="s">
        <v>24304</v>
      </c>
      <c r="J5854" t="s">
        <v>22634</v>
      </c>
      <c r="K5854" s="132" t="str">
        <f>IFERROR(IFERROR(INDEX(Кат!$O:$O,MATCH($C5854,Кат!$I:$I,0)),INDEX(Торг!$L:$L,MATCH($C5854,Торг!$I:$I,0))),"")</f>
        <v/>
      </c>
      <c r="L5854" s="132" t="str">
        <f>IFERROR(IFERROR(INDEX(Кат!$A:$A,MATCH($C5854,Кат!$I:$I,0)),INDEX(Торг!$A:$A,MATCH($C5854,Торг!$I:$I,0))),"")</f>
        <v/>
      </c>
      <c r="M5854" s="132" t="str">
        <f>IFERROR(IFERROR(INDEX(Кат!$B:$B,MATCH($C5854,Кат!$I:$I,0)),INDEX(Торг!$B:$B,MATCH($C5854,Торг!$I:$I,0))),"")</f>
        <v/>
      </c>
      <c r="N5854" s="132" t="str">
        <f t="shared" si="91"/>
        <v xml:space="preserve"> </v>
      </c>
      <c r="O5854" s="132" t="str">
        <f>IFERROR(IFERROR(INDEX(Кат!$B:$B,MATCH($N5854,Кат!$I:$I,0)),INDEX(Торг!$B:$B,MATCH($N5854,Торг!$I:$I,0))),"")</f>
        <v/>
      </c>
    </row>
    <row r="5855" spans="1:15" outlineLevel="3">
      <c r="A5855" t="s">
        <v>18327</v>
      </c>
      <c r="C5855" s="191" t="s">
        <v>3024</v>
      </c>
      <c r="E5855" t="s">
        <v>3025</v>
      </c>
      <c r="F5855" t="s">
        <v>2903</v>
      </c>
      <c r="G5855" t="s">
        <v>375</v>
      </c>
      <c r="H5855">
        <v>2950</v>
      </c>
      <c r="J5855" t="s">
        <v>22634</v>
      </c>
      <c r="K5855" s="132" t="str">
        <f>IFERROR(IFERROR(INDEX(Кат!$O:$O,MATCH($C5855,Кат!$I:$I,0)),INDEX(Торг!$L:$L,MATCH($C5855,Торг!$I:$I,0))),"")</f>
        <v/>
      </c>
      <c r="L5855" s="132" t="str">
        <f>IFERROR(IFERROR(INDEX(Кат!$A:$A,MATCH($C5855,Кат!$I:$I,0)),INDEX(Торг!$A:$A,MATCH($C5855,Торг!$I:$I,0))),"")</f>
        <v/>
      </c>
      <c r="M5855" s="132" t="str">
        <f>IFERROR(IFERROR(INDEX(Кат!$B:$B,MATCH($C5855,Кат!$I:$I,0)),INDEX(Торг!$B:$B,MATCH($C5855,Торг!$I:$I,0))),"")</f>
        <v/>
      </c>
      <c r="N5855" s="132" t="str">
        <f t="shared" si="91"/>
        <v>SS20 SS30107</v>
      </c>
      <c r="O5855" s="132" t="str">
        <f>IFERROR(IFERROR(INDEX(Кат!$B:$B,MATCH($N5855,Кат!$I:$I,0)),INDEX(Торг!$B:$B,MATCH($N5855,Торг!$I:$I,0))),"")</f>
        <v/>
      </c>
    </row>
    <row r="5856" spans="1:15" outlineLevel="3">
      <c r="A5856" t="s">
        <v>18328</v>
      </c>
      <c r="C5856" s="191" t="s">
        <v>3026</v>
      </c>
      <c r="E5856" t="s">
        <v>3027</v>
      </c>
      <c r="F5856" t="s">
        <v>2903</v>
      </c>
      <c r="G5856" t="s">
        <v>375</v>
      </c>
      <c r="H5856">
        <v>2950</v>
      </c>
      <c r="J5856" t="s">
        <v>22634</v>
      </c>
      <c r="K5856" s="132" t="str">
        <f>IFERROR(IFERROR(INDEX(Кат!$O:$O,MATCH($C5856,Кат!$I:$I,0)),INDEX(Торг!$L:$L,MATCH($C5856,Торг!$I:$I,0))),"")</f>
        <v/>
      </c>
      <c r="L5856" s="132" t="str">
        <f>IFERROR(IFERROR(INDEX(Кат!$A:$A,MATCH($C5856,Кат!$I:$I,0)),INDEX(Торг!$A:$A,MATCH($C5856,Торг!$I:$I,0))),"")</f>
        <v/>
      </c>
      <c r="M5856" s="132" t="str">
        <f>IFERROR(IFERROR(INDEX(Кат!$B:$B,MATCH($C5856,Кат!$I:$I,0)),INDEX(Торг!$B:$B,MATCH($C5856,Торг!$I:$I,0))),"")</f>
        <v/>
      </c>
      <c r="N5856" s="132" t="str">
        <f t="shared" si="91"/>
        <v>SS20 SS30108</v>
      </c>
      <c r="O5856" s="132" t="str">
        <f>IFERROR(IFERROR(INDEX(Кат!$B:$B,MATCH($N5856,Кат!$I:$I,0)),INDEX(Торг!$B:$B,MATCH($N5856,Торг!$I:$I,0))),"")</f>
        <v/>
      </c>
    </row>
    <row r="5857" spans="1:15" outlineLevel="3">
      <c r="A5857" t="s">
        <v>18329</v>
      </c>
      <c r="C5857" s="191" t="s">
        <v>3028</v>
      </c>
      <c r="E5857" t="s">
        <v>3029</v>
      </c>
      <c r="F5857" t="s">
        <v>2903</v>
      </c>
      <c r="G5857" t="s">
        <v>375</v>
      </c>
      <c r="H5857">
        <v>2950</v>
      </c>
      <c r="J5857" t="s">
        <v>22634</v>
      </c>
      <c r="K5857" s="132" t="str">
        <f>IFERROR(IFERROR(INDEX(Кат!$O:$O,MATCH($C5857,Кат!$I:$I,0)),INDEX(Торг!$L:$L,MATCH($C5857,Торг!$I:$I,0))),"")</f>
        <v/>
      </c>
      <c r="L5857" s="132" t="str">
        <f>IFERROR(IFERROR(INDEX(Кат!$A:$A,MATCH($C5857,Кат!$I:$I,0)),INDEX(Торг!$A:$A,MATCH($C5857,Торг!$I:$I,0))),"")</f>
        <v/>
      </c>
      <c r="M5857" s="132" t="str">
        <f>IFERROR(IFERROR(INDEX(Кат!$B:$B,MATCH($C5857,Кат!$I:$I,0)),INDEX(Торг!$B:$B,MATCH($C5857,Торг!$I:$I,0))),"")</f>
        <v/>
      </c>
      <c r="N5857" s="132" t="str">
        <f t="shared" si="91"/>
        <v>SS20 SS30103</v>
      </c>
      <c r="O5857" s="132" t="str">
        <f>IFERROR(IFERROR(INDEX(Кат!$B:$B,MATCH($N5857,Кат!$I:$I,0)),INDEX(Торг!$B:$B,MATCH($N5857,Торг!$I:$I,0))),"")</f>
        <v/>
      </c>
    </row>
    <row r="5858" spans="1:15" outlineLevel="3">
      <c r="A5858" t="s">
        <v>18330</v>
      </c>
      <c r="C5858" s="191" t="s">
        <v>3030</v>
      </c>
      <c r="E5858" t="s">
        <v>3031</v>
      </c>
      <c r="F5858" t="s">
        <v>2903</v>
      </c>
      <c r="G5858" t="s">
        <v>375</v>
      </c>
      <c r="H5858">
        <v>2950</v>
      </c>
      <c r="J5858" t="s">
        <v>22634</v>
      </c>
      <c r="K5858" s="132" t="str">
        <f>IFERROR(IFERROR(INDEX(Кат!$O:$O,MATCH($C5858,Кат!$I:$I,0)),INDEX(Торг!$L:$L,MATCH($C5858,Торг!$I:$I,0))),"")</f>
        <v/>
      </c>
      <c r="L5858" s="132" t="str">
        <f>IFERROR(IFERROR(INDEX(Кат!$A:$A,MATCH($C5858,Кат!$I:$I,0)),INDEX(Торг!$A:$A,MATCH($C5858,Торг!$I:$I,0))),"")</f>
        <v/>
      </c>
      <c r="M5858" s="132" t="str">
        <f>IFERROR(IFERROR(INDEX(Кат!$B:$B,MATCH($C5858,Кат!$I:$I,0)),INDEX(Торг!$B:$B,MATCH($C5858,Торг!$I:$I,0))),"")</f>
        <v/>
      </c>
      <c r="N5858" s="132" t="str">
        <f t="shared" si="91"/>
        <v>SS20 SS30104</v>
      </c>
      <c r="O5858" s="132" t="str">
        <f>IFERROR(IFERROR(INDEX(Кат!$B:$B,MATCH($N5858,Кат!$I:$I,0)),INDEX(Торг!$B:$B,MATCH($N5858,Торг!$I:$I,0))),"")</f>
        <v/>
      </c>
    </row>
    <row r="5859" spans="1:15" outlineLevel="3">
      <c r="A5859" t="s">
        <v>18331</v>
      </c>
      <c r="C5859" s="191" t="s">
        <v>3032</v>
      </c>
      <c r="E5859" t="s">
        <v>3033</v>
      </c>
      <c r="F5859" t="s">
        <v>2903</v>
      </c>
      <c r="G5859" t="s">
        <v>375</v>
      </c>
      <c r="H5859">
        <v>3000</v>
      </c>
      <c r="J5859" t="s">
        <v>22634</v>
      </c>
      <c r="K5859" s="132" t="str">
        <f>IFERROR(IFERROR(INDEX(Кат!$O:$O,MATCH($C5859,Кат!$I:$I,0)),INDEX(Торг!$L:$L,MATCH($C5859,Торг!$I:$I,0))),"")</f>
        <v/>
      </c>
      <c r="L5859" s="132" t="str">
        <f>IFERROR(IFERROR(INDEX(Кат!$A:$A,MATCH($C5859,Кат!$I:$I,0)),INDEX(Торг!$A:$A,MATCH($C5859,Торг!$I:$I,0))),"")</f>
        <v/>
      </c>
      <c r="M5859" s="132" t="str">
        <f>IFERROR(IFERROR(INDEX(Кат!$B:$B,MATCH($C5859,Кат!$I:$I,0)),INDEX(Торг!$B:$B,MATCH($C5859,Торг!$I:$I,0))),"")</f>
        <v/>
      </c>
      <c r="N5859" s="132" t="str">
        <f t="shared" si="91"/>
        <v>SS20 SS30105</v>
      </c>
      <c r="O5859" s="132" t="str">
        <f>IFERROR(IFERROR(INDEX(Кат!$B:$B,MATCH($N5859,Кат!$I:$I,0)),INDEX(Торг!$B:$B,MATCH($N5859,Торг!$I:$I,0))),"")</f>
        <v/>
      </c>
    </row>
    <row r="5860" spans="1:15" outlineLevel="3">
      <c r="A5860" t="s">
        <v>18332</v>
      </c>
      <c r="C5860" s="191" t="s">
        <v>7378</v>
      </c>
      <c r="E5860" t="s">
        <v>7379</v>
      </c>
      <c r="F5860" t="s">
        <v>2903</v>
      </c>
      <c r="G5860" t="s">
        <v>375</v>
      </c>
      <c r="H5860">
        <v>3050</v>
      </c>
      <c r="J5860" t="s">
        <v>22634</v>
      </c>
      <c r="K5860" s="132" t="str">
        <f>IFERROR(IFERROR(INDEX(Кат!$O:$O,MATCH($C5860,Кат!$I:$I,0)),INDEX(Торг!$L:$L,MATCH($C5860,Торг!$I:$I,0))),"")</f>
        <v/>
      </c>
      <c r="L5860" s="132" t="str">
        <f>IFERROR(IFERROR(INDEX(Кат!$A:$A,MATCH($C5860,Кат!$I:$I,0)),INDEX(Торг!$A:$A,MATCH($C5860,Торг!$I:$I,0))),"")</f>
        <v/>
      </c>
      <c r="M5860" s="132" t="str">
        <f>IFERROR(IFERROR(INDEX(Кат!$B:$B,MATCH($C5860,Кат!$I:$I,0)),INDEX(Торг!$B:$B,MATCH($C5860,Торг!$I:$I,0))),"")</f>
        <v/>
      </c>
      <c r="N5860" s="132" t="str">
        <f t="shared" si="91"/>
        <v>SS20 SS30110</v>
      </c>
      <c r="O5860" s="132" t="str">
        <f>IFERROR(IFERROR(INDEX(Кат!$B:$B,MATCH($N5860,Кат!$I:$I,0)),INDEX(Торг!$B:$B,MATCH($N5860,Торг!$I:$I,0))),"")</f>
        <v/>
      </c>
    </row>
    <row r="5861" spans="1:15" outlineLevel="3">
      <c r="A5861" t="s">
        <v>18333</v>
      </c>
      <c r="C5861" s="191" t="s">
        <v>3034</v>
      </c>
      <c r="E5861" t="s">
        <v>3035</v>
      </c>
      <c r="F5861" t="s">
        <v>2903</v>
      </c>
      <c r="G5861" t="s">
        <v>375</v>
      </c>
      <c r="H5861">
        <v>3150</v>
      </c>
      <c r="J5861" t="s">
        <v>22634</v>
      </c>
      <c r="K5861" s="132" t="str">
        <f>IFERROR(IFERROR(INDEX(Кат!$O:$O,MATCH($C5861,Кат!$I:$I,0)),INDEX(Торг!$L:$L,MATCH($C5861,Торг!$I:$I,0))),"")</f>
        <v/>
      </c>
      <c r="L5861" s="132" t="str">
        <f>IFERROR(IFERROR(INDEX(Кат!$A:$A,MATCH($C5861,Кат!$I:$I,0)),INDEX(Торг!$A:$A,MATCH($C5861,Торг!$I:$I,0))),"")</f>
        <v/>
      </c>
      <c r="M5861" s="132" t="str">
        <f>IFERROR(IFERROR(INDEX(Кат!$B:$B,MATCH($C5861,Кат!$I:$I,0)),INDEX(Торг!$B:$B,MATCH($C5861,Торг!$I:$I,0))),"")</f>
        <v/>
      </c>
      <c r="N5861" s="132" t="str">
        <f t="shared" si="91"/>
        <v>SS20 SS30112</v>
      </c>
      <c r="O5861" s="132" t="str">
        <f>IFERROR(IFERROR(INDEX(Кат!$B:$B,MATCH($N5861,Кат!$I:$I,0)),INDEX(Торг!$B:$B,MATCH($N5861,Торг!$I:$I,0))),"")</f>
        <v/>
      </c>
    </row>
    <row r="5862" spans="1:15" outlineLevel="2">
      <c r="A5862" t="s">
        <v>18334</v>
      </c>
      <c r="C5862" s="191" t="s">
        <v>3036</v>
      </c>
      <c r="E5862" t="s">
        <v>3037</v>
      </c>
      <c r="F5862" t="s">
        <v>2903</v>
      </c>
      <c r="G5862" t="s">
        <v>375</v>
      </c>
      <c r="H5862">
        <v>2950</v>
      </c>
      <c r="J5862" t="s">
        <v>22634</v>
      </c>
      <c r="K5862" s="132" t="str">
        <f>IFERROR(IFERROR(INDEX(Кат!$O:$O,MATCH($C5862,Кат!$I:$I,0)),INDEX(Торг!$L:$L,MATCH($C5862,Торг!$I:$I,0))),"")</f>
        <v/>
      </c>
      <c r="L5862" s="132" t="str">
        <f>IFERROR(IFERROR(INDEX(Кат!$A:$A,MATCH($C5862,Кат!$I:$I,0)),INDEX(Торг!$A:$A,MATCH($C5862,Торг!$I:$I,0))),"")</f>
        <v/>
      </c>
      <c r="M5862" s="132" t="str">
        <f>IFERROR(IFERROR(INDEX(Кат!$B:$B,MATCH($C5862,Кат!$I:$I,0)),INDEX(Торг!$B:$B,MATCH($C5862,Торг!$I:$I,0))),"")</f>
        <v/>
      </c>
      <c r="N5862" s="132" t="str">
        <f t="shared" si="91"/>
        <v>SS20 SS30106</v>
      </c>
      <c r="O5862" s="132" t="str">
        <f>IFERROR(IFERROR(INDEX(Кат!$B:$B,MATCH($N5862,Кат!$I:$I,0)),INDEX(Торг!$B:$B,MATCH($N5862,Торг!$I:$I,0))),"")</f>
        <v/>
      </c>
    </row>
    <row r="5863" spans="1:15" outlineLevel="3">
      <c r="A5863" t="s">
        <v>18335</v>
      </c>
      <c r="C5863" s="191" t="s">
        <v>3038</v>
      </c>
      <c r="E5863" t="s">
        <v>3039</v>
      </c>
      <c r="F5863" t="s">
        <v>2903</v>
      </c>
      <c r="G5863" t="s">
        <v>375</v>
      </c>
      <c r="H5863">
        <v>3000</v>
      </c>
      <c r="J5863" t="s">
        <v>22634</v>
      </c>
      <c r="K5863" s="132" t="str">
        <f>IFERROR(IFERROR(INDEX(Кат!$O:$O,MATCH($C5863,Кат!$I:$I,0)),INDEX(Торг!$L:$L,MATCH($C5863,Торг!$I:$I,0))),"")</f>
        <v/>
      </c>
      <c r="L5863" s="132" t="str">
        <f>IFERROR(IFERROR(INDEX(Кат!$A:$A,MATCH($C5863,Кат!$I:$I,0)),INDEX(Торг!$A:$A,MATCH($C5863,Торг!$I:$I,0))),"")</f>
        <v/>
      </c>
      <c r="M5863" s="132" t="str">
        <f>IFERROR(IFERROR(INDEX(Кат!$B:$B,MATCH($C5863,Кат!$I:$I,0)),INDEX(Торг!$B:$B,MATCH($C5863,Торг!$I:$I,0))),"")</f>
        <v/>
      </c>
      <c r="N5863" s="132" t="str">
        <f t="shared" si="91"/>
        <v>SS20 SS30101</v>
      </c>
      <c r="O5863" s="132" t="str">
        <f>IFERROR(IFERROR(INDEX(Кат!$B:$B,MATCH($N5863,Кат!$I:$I,0)),INDEX(Торг!$B:$B,MATCH($N5863,Торг!$I:$I,0))),"")</f>
        <v/>
      </c>
    </row>
    <row r="5864" spans="1:15" outlineLevel="3">
      <c r="A5864" t="s">
        <v>18336</v>
      </c>
      <c r="C5864" s="191" t="s">
        <v>3040</v>
      </c>
      <c r="E5864" t="s">
        <v>3041</v>
      </c>
      <c r="F5864" t="s">
        <v>2903</v>
      </c>
      <c r="G5864" t="s">
        <v>375</v>
      </c>
      <c r="H5864">
        <v>3000</v>
      </c>
      <c r="J5864" t="s">
        <v>22634</v>
      </c>
      <c r="K5864" s="132" t="str">
        <f>IFERROR(IFERROR(INDEX(Кат!$O:$O,MATCH($C5864,Кат!$I:$I,0)),INDEX(Торг!$L:$L,MATCH($C5864,Торг!$I:$I,0))),"")</f>
        <v/>
      </c>
      <c r="L5864" s="132" t="str">
        <f>IFERROR(IFERROR(INDEX(Кат!$A:$A,MATCH($C5864,Кат!$I:$I,0)),INDEX(Торг!$A:$A,MATCH($C5864,Торг!$I:$I,0))),"")</f>
        <v/>
      </c>
      <c r="M5864" s="132" t="str">
        <f>IFERROR(IFERROR(INDEX(Кат!$B:$B,MATCH($C5864,Кат!$I:$I,0)),INDEX(Торг!$B:$B,MATCH($C5864,Торг!$I:$I,0))),"")</f>
        <v/>
      </c>
      <c r="N5864" s="132" t="str">
        <f t="shared" si="91"/>
        <v>SS20 SS30102</v>
      </c>
      <c r="O5864" s="132" t="str">
        <f>IFERROR(IFERROR(INDEX(Кат!$B:$B,MATCH($N5864,Кат!$I:$I,0)),INDEX(Торг!$B:$B,MATCH($N5864,Торг!$I:$I,0))),"")</f>
        <v/>
      </c>
    </row>
    <row r="5865" spans="1:15" outlineLevel="3">
      <c r="A5865" t="s">
        <v>18337</v>
      </c>
      <c r="C5865" s="191" t="s">
        <v>7380</v>
      </c>
      <c r="E5865" t="s">
        <v>7381</v>
      </c>
      <c r="F5865" t="s">
        <v>2903</v>
      </c>
      <c r="G5865" t="s">
        <v>375</v>
      </c>
      <c r="H5865">
        <v>3000</v>
      </c>
      <c r="J5865" t="s">
        <v>22634</v>
      </c>
      <c r="K5865" s="132" t="str">
        <f>IFERROR(IFERROR(INDEX(Кат!$O:$O,MATCH($C5865,Кат!$I:$I,0)),INDEX(Торг!$L:$L,MATCH($C5865,Торг!$I:$I,0))),"")</f>
        <v/>
      </c>
      <c r="L5865" s="132" t="str">
        <f>IFERROR(IFERROR(INDEX(Кат!$A:$A,MATCH($C5865,Кат!$I:$I,0)),INDEX(Торг!$A:$A,MATCH($C5865,Торг!$I:$I,0))),"")</f>
        <v/>
      </c>
      <c r="M5865" s="132" t="str">
        <f>IFERROR(IFERROR(INDEX(Кат!$B:$B,MATCH($C5865,Кат!$I:$I,0)),INDEX(Торг!$B:$B,MATCH($C5865,Торг!$I:$I,0))),"")</f>
        <v/>
      </c>
      <c r="N5865" s="132" t="str">
        <f t="shared" si="91"/>
        <v>SS20 SS30109</v>
      </c>
      <c r="O5865" s="132" t="str">
        <f>IFERROR(IFERROR(INDEX(Кат!$B:$B,MATCH($N5865,Кат!$I:$I,0)),INDEX(Торг!$B:$B,MATCH($N5865,Торг!$I:$I,0))),"")</f>
        <v/>
      </c>
    </row>
    <row r="5866" spans="1:15" outlineLevel="3">
      <c r="A5866" t="s">
        <v>18338</v>
      </c>
      <c r="C5866" s="191" t="s">
        <v>3042</v>
      </c>
      <c r="E5866" t="s">
        <v>3043</v>
      </c>
      <c r="F5866" t="s">
        <v>2903</v>
      </c>
      <c r="G5866" t="s">
        <v>375</v>
      </c>
      <c r="H5866">
        <v>3050</v>
      </c>
      <c r="J5866" t="s">
        <v>22634</v>
      </c>
      <c r="K5866" s="132" t="str">
        <f>IFERROR(IFERROR(INDEX(Кат!$O:$O,MATCH($C5866,Кат!$I:$I,0)),INDEX(Торг!$L:$L,MATCH($C5866,Торг!$I:$I,0))),"")</f>
        <v/>
      </c>
      <c r="L5866" s="132" t="str">
        <f>IFERROR(IFERROR(INDEX(Кат!$A:$A,MATCH($C5866,Кат!$I:$I,0)),INDEX(Торг!$A:$A,MATCH($C5866,Торг!$I:$I,0))),"")</f>
        <v/>
      </c>
      <c r="M5866" s="132" t="str">
        <f>IFERROR(IFERROR(INDEX(Кат!$B:$B,MATCH($C5866,Кат!$I:$I,0)),INDEX(Торг!$B:$B,MATCH($C5866,Торг!$I:$I,0))),"")</f>
        <v/>
      </c>
      <c r="N5866" s="132" t="str">
        <f t="shared" si="91"/>
        <v>SS20 SS30111</v>
      </c>
      <c r="O5866" s="132" t="str">
        <f>IFERROR(IFERROR(INDEX(Кат!$B:$B,MATCH($N5866,Кат!$I:$I,0)),INDEX(Торг!$B:$B,MATCH($N5866,Торг!$I:$I,0))),"")</f>
        <v/>
      </c>
    </row>
    <row r="5867" spans="1:15" outlineLevel="3">
      <c r="A5867" t="s">
        <v>24305</v>
      </c>
      <c r="C5867" s="191"/>
      <c r="E5867" t="s">
        <v>24306</v>
      </c>
      <c r="J5867" t="s">
        <v>22634</v>
      </c>
      <c r="K5867" s="132" t="str">
        <f>IFERROR(IFERROR(INDEX(Кат!$O:$O,MATCH($C5867,Кат!$I:$I,0)),INDEX(Торг!$L:$L,MATCH($C5867,Торг!$I:$I,0))),"")</f>
        <v/>
      </c>
      <c r="L5867" s="132" t="str">
        <f>IFERROR(IFERROR(INDEX(Кат!$A:$A,MATCH($C5867,Кат!$I:$I,0)),INDEX(Торг!$A:$A,MATCH($C5867,Торг!$I:$I,0))),"")</f>
        <v/>
      </c>
      <c r="M5867" s="132" t="str">
        <f>IFERROR(IFERROR(INDEX(Кат!$B:$B,MATCH($C5867,Кат!$I:$I,0)),INDEX(Торг!$B:$B,MATCH($C5867,Торг!$I:$I,0))),"")</f>
        <v/>
      </c>
      <c r="N5867" s="132" t="str">
        <f t="shared" si="91"/>
        <v xml:space="preserve"> </v>
      </c>
      <c r="O5867" s="132" t="str">
        <f>IFERROR(IFERROR(INDEX(Кат!$B:$B,MATCH($N5867,Кат!$I:$I,0)),INDEX(Торг!$B:$B,MATCH($N5867,Торг!$I:$I,0))),"")</f>
        <v/>
      </c>
    </row>
    <row r="5868" spans="1:15" outlineLevel="3">
      <c r="A5868" t="s">
        <v>18339</v>
      </c>
      <c r="C5868" s="191" t="s">
        <v>7382</v>
      </c>
      <c r="E5868" t="s">
        <v>7383</v>
      </c>
      <c r="F5868" t="s">
        <v>2903</v>
      </c>
      <c r="G5868" t="s">
        <v>399</v>
      </c>
      <c r="H5868">
        <v>3200</v>
      </c>
      <c r="J5868" t="s">
        <v>22634</v>
      </c>
      <c r="K5868" s="132" t="str">
        <f>IFERROR(IFERROR(INDEX(Кат!$O:$O,MATCH($C5868,Кат!$I:$I,0)),INDEX(Торг!$L:$L,MATCH($C5868,Торг!$I:$I,0))),"")</f>
        <v/>
      </c>
      <c r="L5868" s="132" t="str">
        <f>IFERROR(IFERROR(INDEX(Кат!$A:$A,MATCH($C5868,Кат!$I:$I,0)),INDEX(Торг!$A:$A,MATCH($C5868,Торг!$I:$I,0))),"")</f>
        <v/>
      </c>
      <c r="M5868" s="132" t="str">
        <f>IFERROR(IFERROR(INDEX(Кат!$B:$B,MATCH($C5868,Кат!$I:$I,0)),INDEX(Торг!$B:$B,MATCH($C5868,Торг!$I:$I,0))),"")</f>
        <v/>
      </c>
      <c r="N5868" s="132" t="str">
        <f t="shared" si="91"/>
        <v>SS20 SS44103</v>
      </c>
      <c r="O5868" s="132" t="str">
        <f>IFERROR(IFERROR(INDEX(Кат!$B:$B,MATCH($N5868,Кат!$I:$I,0)),INDEX(Торг!$B:$B,MATCH($N5868,Торг!$I:$I,0))),"")</f>
        <v/>
      </c>
    </row>
    <row r="5869" spans="1:15" outlineLevel="3">
      <c r="A5869" t="s">
        <v>18340</v>
      </c>
      <c r="C5869" s="191" t="s">
        <v>7384</v>
      </c>
      <c r="E5869" t="s">
        <v>7385</v>
      </c>
      <c r="F5869" t="s">
        <v>2903</v>
      </c>
      <c r="G5869" t="s">
        <v>399</v>
      </c>
      <c r="H5869">
        <v>3200</v>
      </c>
      <c r="J5869" t="s">
        <v>22634</v>
      </c>
      <c r="K5869" s="132" t="str">
        <f>IFERROR(IFERROR(INDEX(Кат!$O:$O,MATCH($C5869,Кат!$I:$I,0)),INDEX(Торг!$L:$L,MATCH($C5869,Торг!$I:$I,0))),"")</f>
        <v/>
      </c>
      <c r="L5869" s="132" t="str">
        <f>IFERROR(IFERROR(INDEX(Кат!$A:$A,MATCH($C5869,Кат!$I:$I,0)),INDEX(Торг!$A:$A,MATCH($C5869,Торг!$I:$I,0))),"")</f>
        <v/>
      </c>
      <c r="M5869" s="132" t="str">
        <f>IFERROR(IFERROR(INDEX(Кат!$B:$B,MATCH($C5869,Кат!$I:$I,0)),INDEX(Торг!$B:$B,MATCH($C5869,Торг!$I:$I,0))),"")</f>
        <v/>
      </c>
      <c r="N5869" s="132" t="str">
        <f t="shared" si="91"/>
        <v>SS20 SS44104</v>
      </c>
      <c r="O5869" s="132" t="str">
        <f>IFERROR(IFERROR(INDEX(Кат!$B:$B,MATCH($N5869,Кат!$I:$I,0)),INDEX(Торг!$B:$B,MATCH($N5869,Торг!$I:$I,0))),"")</f>
        <v/>
      </c>
    </row>
    <row r="5870" spans="1:15" outlineLevel="3">
      <c r="A5870" t="s">
        <v>18341</v>
      </c>
      <c r="C5870" s="191" t="s">
        <v>7386</v>
      </c>
      <c r="E5870" t="s">
        <v>7387</v>
      </c>
      <c r="F5870" t="s">
        <v>2903</v>
      </c>
      <c r="G5870" t="s">
        <v>399</v>
      </c>
      <c r="H5870">
        <v>3100</v>
      </c>
      <c r="J5870" t="s">
        <v>22634</v>
      </c>
      <c r="K5870" s="132" t="str">
        <f>IFERROR(IFERROR(INDEX(Кат!$O:$O,MATCH($C5870,Кат!$I:$I,0)),INDEX(Торг!$L:$L,MATCH($C5870,Торг!$I:$I,0))),"")</f>
        <v/>
      </c>
      <c r="L5870" s="132" t="str">
        <f>IFERROR(IFERROR(INDEX(Кат!$A:$A,MATCH($C5870,Кат!$I:$I,0)),INDEX(Торг!$A:$A,MATCH($C5870,Торг!$I:$I,0))),"")</f>
        <v/>
      </c>
      <c r="M5870" s="132" t="str">
        <f>IFERROR(IFERROR(INDEX(Кат!$B:$B,MATCH($C5870,Кат!$I:$I,0)),INDEX(Торг!$B:$B,MATCH($C5870,Торг!$I:$I,0))),"")</f>
        <v/>
      </c>
      <c r="N5870" s="132" t="str">
        <f t="shared" si="91"/>
        <v>SS20 SS44106</v>
      </c>
      <c r="O5870" s="132" t="str">
        <f>IFERROR(IFERROR(INDEX(Кат!$B:$B,MATCH($N5870,Кат!$I:$I,0)),INDEX(Торг!$B:$B,MATCH($N5870,Торг!$I:$I,0))),"")</f>
        <v/>
      </c>
    </row>
    <row r="5871" spans="1:15" outlineLevel="3">
      <c r="A5871" t="s">
        <v>18342</v>
      </c>
      <c r="C5871" s="191" t="s">
        <v>7388</v>
      </c>
      <c r="E5871" t="s">
        <v>7389</v>
      </c>
      <c r="F5871" t="s">
        <v>2903</v>
      </c>
      <c r="G5871" t="s">
        <v>399</v>
      </c>
      <c r="H5871">
        <v>3050</v>
      </c>
      <c r="J5871" t="s">
        <v>22634</v>
      </c>
      <c r="K5871" s="132" t="str">
        <f>IFERROR(IFERROR(INDEX(Кат!$O:$O,MATCH($C5871,Кат!$I:$I,0)),INDEX(Торг!$L:$L,MATCH($C5871,Торг!$I:$I,0))),"")</f>
        <v/>
      </c>
      <c r="L5871" s="132" t="str">
        <f>IFERROR(IFERROR(INDEX(Кат!$A:$A,MATCH($C5871,Кат!$I:$I,0)),INDEX(Торг!$A:$A,MATCH($C5871,Торг!$I:$I,0))),"")</f>
        <v/>
      </c>
      <c r="M5871" s="132" t="str">
        <f>IFERROR(IFERROR(INDEX(Кат!$B:$B,MATCH($C5871,Кат!$I:$I,0)),INDEX(Торг!$B:$B,MATCH($C5871,Торг!$I:$I,0))),"")</f>
        <v/>
      </c>
      <c r="N5871" s="132" t="str">
        <f t="shared" si="91"/>
        <v>SS20 SS44107</v>
      </c>
      <c r="O5871" s="132" t="str">
        <f>IFERROR(IFERROR(INDEX(Кат!$B:$B,MATCH($N5871,Кат!$I:$I,0)),INDEX(Торг!$B:$B,MATCH($N5871,Торг!$I:$I,0))),"")</f>
        <v/>
      </c>
    </row>
    <row r="5872" spans="1:15" outlineLevel="3">
      <c r="A5872" t="s">
        <v>18343</v>
      </c>
      <c r="C5872" s="191" t="s">
        <v>3044</v>
      </c>
      <c r="E5872" t="s">
        <v>3045</v>
      </c>
      <c r="F5872" t="s">
        <v>2903</v>
      </c>
      <c r="G5872" t="s">
        <v>399</v>
      </c>
      <c r="H5872">
        <v>3100</v>
      </c>
      <c r="J5872" t="s">
        <v>22634</v>
      </c>
      <c r="K5872" s="132" t="str">
        <f>IFERROR(IFERROR(INDEX(Кат!$O:$O,MATCH($C5872,Кат!$I:$I,0)),INDEX(Торг!$L:$L,MATCH($C5872,Торг!$I:$I,0))),"")</f>
        <v/>
      </c>
      <c r="L5872" s="132" t="str">
        <f>IFERROR(IFERROR(INDEX(Кат!$A:$A,MATCH($C5872,Кат!$I:$I,0)),INDEX(Торг!$A:$A,MATCH($C5872,Торг!$I:$I,0))),"")</f>
        <v/>
      </c>
      <c r="M5872" s="132" t="str">
        <f>IFERROR(IFERROR(INDEX(Кат!$B:$B,MATCH($C5872,Кат!$I:$I,0)),INDEX(Торг!$B:$B,MATCH($C5872,Торг!$I:$I,0))),"")</f>
        <v/>
      </c>
      <c r="N5872" s="132" t="str">
        <f t="shared" si="91"/>
        <v>SS20 SS44105</v>
      </c>
      <c r="O5872" s="132" t="str">
        <f>IFERROR(IFERROR(INDEX(Кат!$B:$B,MATCH($N5872,Кат!$I:$I,0)),INDEX(Торг!$B:$B,MATCH($N5872,Торг!$I:$I,0))),"")</f>
        <v/>
      </c>
    </row>
    <row r="5873" spans="1:15" outlineLevel="3">
      <c r="A5873" t="s">
        <v>18344</v>
      </c>
      <c r="C5873" s="191" t="s">
        <v>3046</v>
      </c>
      <c r="E5873" t="s">
        <v>3047</v>
      </c>
      <c r="F5873" t="s">
        <v>2903</v>
      </c>
      <c r="G5873" t="s">
        <v>399</v>
      </c>
      <c r="H5873">
        <v>3100</v>
      </c>
      <c r="J5873" t="s">
        <v>22634</v>
      </c>
      <c r="K5873" s="132" t="str">
        <f>IFERROR(IFERROR(INDEX(Кат!$O:$O,MATCH($C5873,Кат!$I:$I,0)),INDEX(Торг!$L:$L,MATCH($C5873,Торг!$I:$I,0))),"")</f>
        <v/>
      </c>
      <c r="L5873" s="132" t="str">
        <f>IFERROR(IFERROR(INDEX(Кат!$A:$A,MATCH($C5873,Кат!$I:$I,0)),INDEX(Торг!$A:$A,MATCH($C5873,Торг!$I:$I,0))),"")</f>
        <v/>
      </c>
      <c r="M5873" s="132" t="str">
        <f>IFERROR(IFERROR(INDEX(Кат!$B:$B,MATCH($C5873,Кат!$I:$I,0)),INDEX(Торг!$B:$B,MATCH($C5873,Торг!$I:$I,0))),"")</f>
        <v/>
      </c>
      <c r="N5873" s="132" t="str">
        <f t="shared" si="91"/>
        <v>SS20 SS44108</v>
      </c>
      <c r="O5873" s="132" t="str">
        <f>IFERROR(IFERROR(INDEX(Кат!$B:$B,MATCH($N5873,Кат!$I:$I,0)),INDEX(Торг!$B:$B,MATCH($N5873,Торг!$I:$I,0))),"")</f>
        <v/>
      </c>
    </row>
    <row r="5874" spans="1:15" outlineLevel="3">
      <c r="A5874" t="s">
        <v>18345</v>
      </c>
      <c r="C5874" s="191" t="s">
        <v>3048</v>
      </c>
      <c r="E5874" t="s">
        <v>3049</v>
      </c>
      <c r="F5874" t="s">
        <v>2903</v>
      </c>
      <c r="G5874" t="s">
        <v>375</v>
      </c>
      <c r="H5874">
        <v>940</v>
      </c>
      <c r="J5874" t="s">
        <v>22634</v>
      </c>
      <c r="K5874" s="132" t="str">
        <f>IFERROR(IFERROR(INDEX(Кат!$O:$O,MATCH($C5874,Кат!$I:$I,0)),INDEX(Торг!$L:$L,MATCH($C5874,Торг!$I:$I,0))),"")</f>
        <v/>
      </c>
      <c r="L5874" s="132" t="str">
        <f>IFERROR(IFERROR(INDEX(Кат!$A:$A,MATCH($C5874,Кат!$I:$I,0)),INDEX(Торг!$A:$A,MATCH($C5874,Торг!$I:$I,0))),"")</f>
        <v/>
      </c>
      <c r="M5874" s="132" t="str">
        <f>IFERROR(IFERROR(INDEX(Кат!$B:$B,MATCH($C5874,Кат!$I:$I,0)),INDEX(Торг!$B:$B,MATCH($C5874,Торг!$I:$I,0))),"")</f>
        <v/>
      </c>
      <c r="N5874" s="132" t="str">
        <f t="shared" si="91"/>
        <v>SS20 SS70106</v>
      </c>
      <c r="O5874" s="132" t="str">
        <f>IFERROR(IFERROR(INDEX(Кат!$B:$B,MATCH($N5874,Кат!$I:$I,0)),INDEX(Торг!$B:$B,MATCH($N5874,Торг!$I:$I,0))),"")</f>
        <v/>
      </c>
    </row>
    <row r="5875" spans="1:15" outlineLevel="2">
      <c r="A5875" t="s">
        <v>18346</v>
      </c>
      <c r="C5875" s="191" t="s">
        <v>3050</v>
      </c>
      <c r="E5875" t="s">
        <v>3051</v>
      </c>
      <c r="F5875" t="s">
        <v>2903</v>
      </c>
      <c r="G5875" t="s">
        <v>399</v>
      </c>
      <c r="H5875">
        <v>22500</v>
      </c>
      <c r="J5875" t="s">
        <v>22634</v>
      </c>
      <c r="K5875" s="132" t="str">
        <f>IFERROR(IFERROR(INDEX(Кат!$O:$O,MATCH($C5875,Кат!$I:$I,0)),INDEX(Торг!$L:$L,MATCH($C5875,Торг!$I:$I,0))),"")</f>
        <v/>
      </c>
      <c r="L5875" s="132" t="str">
        <f>IFERROR(IFERROR(INDEX(Кат!$A:$A,MATCH($C5875,Кат!$I:$I,0)),INDEX(Торг!$A:$A,MATCH($C5875,Торг!$I:$I,0))),"")</f>
        <v/>
      </c>
      <c r="M5875" s="132" t="str">
        <f>IFERROR(IFERROR(INDEX(Кат!$B:$B,MATCH($C5875,Кат!$I:$I,0)),INDEX(Торг!$B:$B,MATCH($C5875,Торг!$I:$I,0))),"")</f>
        <v/>
      </c>
      <c r="N5875" s="132" t="str">
        <f t="shared" si="91"/>
        <v>SS20 SS42104</v>
      </c>
      <c r="O5875" s="132" t="str">
        <f>IFERROR(IFERROR(INDEX(Кат!$B:$B,MATCH($N5875,Кат!$I:$I,0)),INDEX(Торг!$B:$B,MATCH($N5875,Торг!$I:$I,0))),"")</f>
        <v/>
      </c>
    </row>
    <row r="5876" spans="1:15" outlineLevel="3">
      <c r="A5876" t="s">
        <v>18347</v>
      </c>
      <c r="C5876" s="191" t="s">
        <v>3052</v>
      </c>
      <c r="E5876" t="s">
        <v>3053</v>
      </c>
      <c r="F5876" t="s">
        <v>2903</v>
      </c>
      <c r="G5876" t="s">
        <v>399</v>
      </c>
      <c r="H5876">
        <v>22500</v>
      </c>
      <c r="J5876" t="s">
        <v>22634</v>
      </c>
      <c r="K5876" s="132" t="str">
        <f>IFERROR(IFERROR(INDEX(Кат!$O:$O,MATCH($C5876,Кат!$I:$I,0)),INDEX(Торг!$L:$L,MATCH($C5876,Торг!$I:$I,0))),"")</f>
        <v/>
      </c>
      <c r="L5876" s="132" t="str">
        <f>IFERROR(IFERROR(INDEX(Кат!$A:$A,MATCH($C5876,Кат!$I:$I,0)),INDEX(Торг!$A:$A,MATCH($C5876,Торг!$I:$I,0))),"")</f>
        <v/>
      </c>
      <c r="M5876" s="132" t="str">
        <f>IFERROR(IFERROR(INDEX(Кат!$B:$B,MATCH($C5876,Кат!$I:$I,0)),INDEX(Торг!$B:$B,MATCH($C5876,Торг!$I:$I,0))),"")</f>
        <v/>
      </c>
      <c r="N5876" s="132" t="str">
        <f t="shared" si="91"/>
        <v>SS20 SS42105</v>
      </c>
      <c r="O5876" s="132" t="str">
        <f>IFERROR(IFERROR(INDEX(Кат!$B:$B,MATCH($N5876,Кат!$I:$I,0)),INDEX(Торг!$B:$B,MATCH($N5876,Торг!$I:$I,0))),"")</f>
        <v/>
      </c>
    </row>
    <row r="5877" spans="1:15" outlineLevel="3">
      <c r="A5877" t="s">
        <v>18348</v>
      </c>
      <c r="C5877" s="191" t="s">
        <v>3054</v>
      </c>
      <c r="E5877" t="s">
        <v>3055</v>
      </c>
      <c r="F5877" t="s">
        <v>2903</v>
      </c>
      <c r="G5877" t="s">
        <v>399</v>
      </c>
      <c r="H5877">
        <v>22500</v>
      </c>
      <c r="J5877" t="s">
        <v>22634</v>
      </c>
      <c r="K5877" s="132" t="str">
        <f>IFERROR(IFERROR(INDEX(Кат!$O:$O,MATCH($C5877,Кат!$I:$I,0)),INDEX(Торг!$L:$L,MATCH($C5877,Торг!$I:$I,0))),"")</f>
        <v/>
      </c>
      <c r="L5877" s="132" t="str">
        <f>IFERROR(IFERROR(INDEX(Кат!$A:$A,MATCH($C5877,Кат!$I:$I,0)),INDEX(Торг!$A:$A,MATCH($C5877,Торг!$I:$I,0))),"")</f>
        <v/>
      </c>
      <c r="M5877" s="132" t="str">
        <f>IFERROR(IFERROR(INDEX(Кат!$B:$B,MATCH($C5877,Кат!$I:$I,0)),INDEX(Торг!$B:$B,MATCH($C5877,Торг!$I:$I,0))),"")</f>
        <v/>
      </c>
      <c r="N5877" s="132" t="str">
        <f t="shared" si="91"/>
        <v>SS20 SS42103</v>
      </c>
      <c r="O5877" s="132" t="str">
        <f>IFERROR(IFERROR(INDEX(Кат!$B:$B,MATCH($N5877,Кат!$I:$I,0)),INDEX(Торг!$B:$B,MATCH($N5877,Торг!$I:$I,0))),"")</f>
        <v/>
      </c>
    </row>
    <row r="5878" spans="1:15" outlineLevel="3">
      <c r="A5878" t="s">
        <v>18349</v>
      </c>
      <c r="C5878" s="191" t="s">
        <v>3056</v>
      </c>
      <c r="E5878" t="s">
        <v>3057</v>
      </c>
      <c r="F5878" t="s">
        <v>2903</v>
      </c>
      <c r="G5878" t="s">
        <v>399</v>
      </c>
      <c r="H5878">
        <v>22500</v>
      </c>
      <c r="J5878" t="s">
        <v>22634</v>
      </c>
      <c r="K5878" s="132" t="str">
        <f>IFERROR(IFERROR(INDEX(Кат!$O:$O,MATCH($C5878,Кат!$I:$I,0)),INDEX(Торг!$L:$L,MATCH($C5878,Торг!$I:$I,0))),"")</f>
        <v/>
      </c>
      <c r="L5878" s="132" t="str">
        <f>IFERROR(IFERROR(INDEX(Кат!$A:$A,MATCH($C5878,Кат!$I:$I,0)),INDEX(Торг!$A:$A,MATCH($C5878,Торг!$I:$I,0))),"")</f>
        <v/>
      </c>
      <c r="M5878" s="132" t="str">
        <f>IFERROR(IFERROR(INDEX(Кат!$B:$B,MATCH($C5878,Кат!$I:$I,0)),INDEX(Торг!$B:$B,MATCH($C5878,Торг!$I:$I,0))),"")</f>
        <v/>
      </c>
      <c r="N5878" s="132" t="str">
        <f t="shared" si="91"/>
        <v>SS20 SS42102</v>
      </c>
      <c r="O5878" s="132" t="str">
        <f>IFERROR(IFERROR(INDEX(Кат!$B:$B,MATCH($N5878,Кат!$I:$I,0)),INDEX(Торг!$B:$B,MATCH($N5878,Торг!$I:$I,0))),"")</f>
        <v/>
      </c>
    </row>
    <row r="5879" spans="1:15" outlineLevel="2">
      <c r="A5879" t="s">
        <v>25943</v>
      </c>
      <c r="C5879" s="191" t="s">
        <v>25944</v>
      </c>
      <c r="E5879" t="s">
        <v>25945</v>
      </c>
      <c r="F5879" t="s">
        <v>2903</v>
      </c>
      <c r="G5879" t="s">
        <v>399</v>
      </c>
      <c r="H5879">
        <v>29650</v>
      </c>
      <c r="J5879" t="s">
        <v>22634</v>
      </c>
      <c r="K5879" s="132" t="str">
        <f>IFERROR(IFERROR(INDEX(Кат!$O:$O,MATCH($C5879,Кат!$I:$I,0)),INDEX(Торг!$L:$L,MATCH($C5879,Торг!$I:$I,0))),"")</f>
        <v/>
      </c>
      <c r="L5879" s="132" t="str">
        <f>IFERROR(IFERROR(INDEX(Кат!$A:$A,MATCH($C5879,Кат!$I:$I,0)),INDEX(Торг!$A:$A,MATCH($C5879,Торг!$I:$I,0))),"")</f>
        <v/>
      </c>
      <c r="M5879" s="132" t="str">
        <f>IFERROR(IFERROR(INDEX(Кат!$B:$B,MATCH($C5879,Кат!$I:$I,0)),INDEX(Торг!$B:$B,MATCH($C5879,Торг!$I:$I,0))),"")</f>
        <v/>
      </c>
      <c r="N5879" s="132" t="str">
        <f t="shared" si="91"/>
        <v>SS20 SS42107</v>
      </c>
      <c r="O5879" s="132" t="str">
        <f>IFERROR(IFERROR(INDEX(Кат!$B:$B,MATCH($N5879,Кат!$I:$I,0)),INDEX(Торг!$B:$B,MATCH($N5879,Торг!$I:$I,0))),"")</f>
        <v/>
      </c>
    </row>
    <row r="5880" spans="1:15" outlineLevel="3">
      <c r="A5880" t="s">
        <v>18350</v>
      </c>
      <c r="C5880" s="191" t="s">
        <v>3058</v>
      </c>
      <c r="E5880" t="s">
        <v>3059</v>
      </c>
      <c r="F5880" t="s">
        <v>2903</v>
      </c>
      <c r="G5880" t="s">
        <v>2602</v>
      </c>
      <c r="H5880">
        <v>570</v>
      </c>
      <c r="J5880" t="s">
        <v>22634</v>
      </c>
      <c r="K5880" s="132" t="str">
        <f>IFERROR(IFERROR(INDEX(Кат!$O:$O,MATCH($C5880,Кат!$I:$I,0)),INDEX(Торг!$L:$L,MATCH($C5880,Торг!$I:$I,0))),"")</f>
        <v/>
      </c>
      <c r="L5880" s="132" t="str">
        <f>IFERROR(IFERROR(INDEX(Кат!$A:$A,MATCH($C5880,Кат!$I:$I,0)),INDEX(Торг!$A:$A,MATCH($C5880,Торг!$I:$I,0))),"")</f>
        <v/>
      </c>
      <c r="M5880" s="132" t="str">
        <f>IFERROR(IFERROR(INDEX(Кат!$B:$B,MATCH($C5880,Кат!$I:$I,0)),INDEX(Торг!$B:$B,MATCH($C5880,Торг!$I:$I,0))),"")</f>
        <v/>
      </c>
      <c r="N5880" s="132" t="str">
        <f t="shared" si="91"/>
        <v>SS20 SS84102</v>
      </c>
      <c r="O5880" s="132" t="str">
        <f>IFERROR(IFERROR(INDEX(Кат!$B:$B,MATCH($N5880,Кат!$I:$I,0)),INDEX(Торг!$B:$B,MATCH($N5880,Торг!$I:$I,0))),"")</f>
        <v/>
      </c>
    </row>
    <row r="5881" spans="1:15" outlineLevel="3">
      <c r="A5881" t="s">
        <v>18351</v>
      </c>
      <c r="C5881" s="191" t="s">
        <v>3060</v>
      </c>
      <c r="E5881" t="s">
        <v>3061</v>
      </c>
      <c r="F5881" t="s">
        <v>2903</v>
      </c>
      <c r="G5881" t="s">
        <v>399</v>
      </c>
      <c r="H5881">
        <v>140</v>
      </c>
      <c r="J5881" t="s">
        <v>22634</v>
      </c>
      <c r="K5881" s="132" t="str">
        <f>IFERROR(IFERROR(INDEX(Кат!$O:$O,MATCH($C5881,Кат!$I:$I,0)),INDEX(Торг!$L:$L,MATCH($C5881,Торг!$I:$I,0))),"")</f>
        <v/>
      </c>
      <c r="L5881" s="132" t="str">
        <f>IFERROR(IFERROR(INDEX(Кат!$A:$A,MATCH($C5881,Кат!$I:$I,0)),INDEX(Торг!$A:$A,MATCH($C5881,Торг!$I:$I,0))),"")</f>
        <v/>
      </c>
      <c r="M5881" s="132" t="str">
        <f>IFERROR(IFERROR(INDEX(Кат!$B:$B,MATCH($C5881,Кат!$I:$I,0)),INDEX(Торг!$B:$B,MATCH($C5881,Торг!$I:$I,0))),"")</f>
        <v/>
      </c>
      <c r="N5881" s="132" t="str">
        <f t="shared" si="91"/>
        <v>SS20 SS84101</v>
      </c>
      <c r="O5881" s="132" t="str">
        <f>IFERROR(IFERROR(INDEX(Кат!$B:$B,MATCH($N5881,Кат!$I:$I,0)),INDEX(Торг!$B:$B,MATCH($N5881,Торг!$I:$I,0))),"")</f>
        <v/>
      </c>
    </row>
    <row r="5882" spans="1:15" outlineLevel="3">
      <c r="A5882" t="s">
        <v>24307</v>
      </c>
      <c r="C5882" s="191"/>
      <c r="E5882" t="s">
        <v>23636</v>
      </c>
      <c r="J5882" t="s">
        <v>22634</v>
      </c>
      <c r="K5882" s="132" t="str">
        <f>IFERROR(IFERROR(INDEX(Кат!$O:$O,MATCH($C5882,Кат!$I:$I,0)),INDEX(Торг!$L:$L,MATCH($C5882,Торг!$I:$I,0))),"")</f>
        <v/>
      </c>
      <c r="L5882" s="132" t="str">
        <f>IFERROR(IFERROR(INDEX(Кат!$A:$A,MATCH($C5882,Кат!$I:$I,0)),INDEX(Торг!$A:$A,MATCH($C5882,Торг!$I:$I,0))),"")</f>
        <v/>
      </c>
      <c r="M5882" s="132" t="str">
        <f>IFERROR(IFERROR(INDEX(Кат!$B:$B,MATCH($C5882,Кат!$I:$I,0)),INDEX(Торг!$B:$B,MATCH($C5882,Торг!$I:$I,0))),"")</f>
        <v/>
      </c>
      <c r="N5882" s="132" t="str">
        <f t="shared" si="91"/>
        <v xml:space="preserve"> </v>
      </c>
      <c r="O5882" s="132" t="str">
        <f>IFERROR(IFERROR(INDEX(Кат!$B:$B,MATCH($N5882,Кат!$I:$I,0)),INDEX(Торг!$B:$B,MATCH($N5882,Торг!$I:$I,0))),"")</f>
        <v/>
      </c>
    </row>
    <row r="5883" spans="1:15" outlineLevel="3">
      <c r="A5883" t="s">
        <v>18352</v>
      </c>
      <c r="C5883" s="191" t="s">
        <v>7390</v>
      </c>
      <c r="E5883" t="s">
        <v>7391</v>
      </c>
      <c r="F5883" t="s">
        <v>2903</v>
      </c>
      <c r="G5883" t="s">
        <v>375</v>
      </c>
      <c r="H5883">
        <v>1020</v>
      </c>
      <c r="J5883" t="s">
        <v>22634</v>
      </c>
      <c r="K5883" s="132" t="str">
        <f>IFERROR(IFERROR(INDEX(Кат!$O:$O,MATCH($C5883,Кат!$I:$I,0)),INDEX(Торг!$L:$L,MATCH($C5883,Торг!$I:$I,0))),"")</f>
        <v/>
      </c>
      <c r="L5883" s="132" t="str">
        <f>IFERROR(IFERROR(INDEX(Кат!$A:$A,MATCH($C5883,Кат!$I:$I,0)),INDEX(Торг!$A:$A,MATCH($C5883,Торг!$I:$I,0))),"")</f>
        <v/>
      </c>
      <c r="M5883" s="132" t="str">
        <f>IFERROR(IFERROR(INDEX(Кат!$B:$B,MATCH($C5883,Кат!$I:$I,0)),INDEX(Торг!$B:$B,MATCH($C5883,Торг!$I:$I,0))),"")</f>
        <v/>
      </c>
      <c r="N5883" s="132" t="str">
        <f t="shared" si="91"/>
        <v>SS20 SS70112</v>
      </c>
      <c r="O5883" s="132" t="str">
        <f>IFERROR(IFERROR(INDEX(Кат!$B:$B,MATCH($N5883,Кат!$I:$I,0)),INDEX(Торг!$B:$B,MATCH($N5883,Торг!$I:$I,0))),"")</f>
        <v/>
      </c>
    </row>
    <row r="5884" spans="1:15" outlineLevel="3">
      <c r="A5884" t="s">
        <v>18353</v>
      </c>
      <c r="C5884" s="191" t="s">
        <v>3062</v>
      </c>
      <c r="E5884" t="s">
        <v>3063</v>
      </c>
      <c r="F5884" t="s">
        <v>2903</v>
      </c>
      <c r="G5884" t="s">
        <v>375</v>
      </c>
      <c r="H5884">
        <v>1330</v>
      </c>
      <c r="J5884" t="s">
        <v>22634</v>
      </c>
      <c r="K5884" s="132" t="str">
        <f>IFERROR(IFERROR(INDEX(Кат!$O:$O,MATCH($C5884,Кат!$I:$I,0)),INDEX(Торг!$L:$L,MATCH($C5884,Торг!$I:$I,0))),"")</f>
        <v/>
      </c>
      <c r="L5884" s="132" t="str">
        <f>IFERROR(IFERROR(INDEX(Кат!$A:$A,MATCH($C5884,Кат!$I:$I,0)),INDEX(Торг!$A:$A,MATCH($C5884,Торг!$I:$I,0))),"")</f>
        <v/>
      </c>
      <c r="M5884" s="132" t="str">
        <f>IFERROR(IFERROR(INDEX(Кат!$B:$B,MATCH($C5884,Кат!$I:$I,0)),INDEX(Торг!$B:$B,MATCH($C5884,Торг!$I:$I,0))),"")</f>
        <v/>
      </c>
      <c r="N5884" s="132" t="str">
        <f t="shared" si="91"/>
        <v>SS20 SS70101</v>
      </c>
      <c r="O5884" s="132" t="str">
        <f>IFERROR(IFERROR(INDEX(Кат!$B:$B,MATCH($N5884,Кат!$I:$I,0)),INDEX(Торг!$B:$B,MATCH($N5884,Торг!$I:$I,0))),"")</f>
        <v/>
      </c>
    </row>
    <row r="5885" spans="1:15" outlineLevel="3">
      <c r="A5885" t="s">
        <v>18354</v>
      </c>
      <c r="C5885" s="191" t="s">
        <v>3064</v>
      </c>
      <c r="E5885" t="s">
        <v>3065</v>
      </c>
      <c r="F5885" t="s">
        <v>2903</v>
      </c>
      <c r="G5885" t="s">
        <v>375</v>
      </c>
      <c r="H5885">
        <v>470</v>
      </c>
      <c r="J5885" t="s">
        <v>22634</v>
      </c>
      <c r="K5885" s="132" t="str">
        <f>IFERROR(IFERROR(INDEX(Кат!$O:$O,MATCH($C5885,Кат!$I:$I,0)),INDEX(Торг!$L:$L,MATCH($C5885,Торг!$I:$I,0))),"")</f>
        <v/>
      </c>
      <c r="L5885" s="132" t="str">
        <f>IFERROR(IFERROR(INDEX(Кат!$A:$A,MATCH($C5885,Кат!$I:$I,0)),INDEX(Торг!$A:$A,MATCH($C5885,Торг!$I:$I,0))),"")</f>
        <v/>
      </c>
      <c r="M5885" s="132" t="str">
        <f>IFERROR(IFERROR(INDEX(Кат!$B:$B,MATCH($C5885,Кат!$I:$I,0)),INDEX(Торг!$B:$B,MATCH($C5885,Торг!$I:$I,0))),"")</f>
        <v/>
      </c>
      <c r="N5885" s="132" t="str">
        <f t="shared" si="91"/>
        <v>SS20 SS70122</v>
      </c>
      <c r="O5885" s="132" t="str">
        <f>IFERROR(IFERROR(INDEX(Кат!$B:$B,MATCH($N5885,Кат!$I:$I,0)),INDEX(Торг!$B:$B,MATCH($N5885,Торг!$I:$I,0))),"")</f>
        <v/>
      </c>
    </row>
    <row r="5886" spans="1:15" outlineLevel="3">
      <c r="A5886" t="s">
        <v>18355</v>
      </c>
      <c r="C5886" s="191" t="s">
        <v>3066</v>
      </c>
      <c r="E5886" t="s">
        <v>3067</v>
      </c>
      <c r="F5886" t="s">
        <v>2903</v>
      </c>
      <c r="G5886" t="s">
        <v>375</v>
      </c>
      <c r="H5886">
        <v>1500</v>
      </c>
      <c r="J5886" t="s">
        <v>22634</v>
      </c>
      <c r="K5886" s="132" t="str">
        <f>IFERROR(IFERROR(INDEX(Кат!$O:$O,MATCH($C5886,Кат!$I:$I,0)),INDEX(Торг!$L:$L,MATCH($C5886,Торг!$I:$I,0))),"")</f>
        <v/>
      </c>
      <c r="L5886" s="132" t="str">
        <f>IFERROR(IFERROR(INDEX(Кат!$A:$A,MATCH($C5886,Кат!$I:$I,0)),INDEX(Торг!$A:$A,MATCH($C5886,Торг!$I:$I,0))),"")</f>
        <v/>
      </c>
      <c r="M5886" s="132" t="str">
        <f>IFERROR(IFERROR(INDEX(Кат!$B:$B,MATCH($C5886,Кат!$I:$I,0)),INDEX(Торг!$B:$B,MATCH($C5886,Торг!$I:$I,0))),"")</f>
        <v/>
      </c>
      <c r="N5886" s="132" t="str">
        <f t="shared" si="91"/>
        <v>SS20 SS70111</v>
      </c>
      <c r="O5886" s="132" t="str">
        <f>IFERROR(IFERROR(INDEX(Кат!$B:$B,MATCH($N5886,Кат!$I:$I,0)),INDEX(Торг!$B:$B,MATCH($N5886,Торг!$I:$I,0))),"")</f>
        <v/>
      </c>
    </row>
    <row r="5887" spans="1:15" outlineLevel="2">
      <c r="A5887" t="s">
        <v>18356</v>
      </c>
      <c r="C5887" s="191" t="s">
        <v>7392</v>
      </c>
      <c r="E5887" t="s">
        <v>7393</v>
      </c>
      <c r="F5887" t="s">
        <v>2903</v>
      </c>
      <c r="G5887" t="s">
        <v>375</v>
      </c>
      <c r="H5887">
        <v>1610</v>
      </c>
      <c r="J5887" t="s">
        <v>22634</v>
      </c>
      <c r="K5887" s="132" t="str">
        <f>IFERROR(IFERROR(INDEX(Кат!$O:$O,MATCH($C5887,Кат!$I:$I,0)),INDEX(Торг!$L:$L,MATCH($C5887,Торг!$I:$I,0))),"")</f>
        <v/>
      </c>
      <c r="L5887" s="132" t="str">
        <f>IFERROR(IFERROR(INDEX(Кат!$A:$A,MATCH($C5887,Кат!$I:$I,0)),INDEX(Торг!$A:$A,MATCH($C5887,Торг!$I:$I,0))),"")</f>
        <v/>
      </c>
      <c r="M5887" s="132" t="str">
        <f>IFERROR(IFERROR(INDEX(Кат!$B:$B,MATCH($C5887,Кат!$I:$I,0)),INDEX(Торг!$B:$B,MATCH($C5887,Торг!$I:$I,0))),"")</f>
        <v/>
      </c>
      <c r="N5887" s="132" t="str">
        <f t="shared" si="91"/>
        <v>SS20 SS70121</v>
      </c>
      <c r="O5887" s="132" t="str">
        <f>IFERROR(IFERROR(INDEX(Кат!$B:$B,MATCH($N5887,Кат!$I:$I,0)),INDEX(Торг!$B:$B,MATCH($N5887,Торг!$I:$I,0))),"")</f>
        <v/>
      </c>
    </row>
    <row r="5888" spans="1:15" outlineLevel="3">
      <c r="A5888" t="s">
        <v>18357</v>
      </c>
      <c r="C5888" s="191" t="s">
        <v>3068</v>
      </c>
      <c r="E5888" t="s">
        <v>3069</v>
      </c>
      <c r="F5888" t="s">
        <v>2903</v>
      </c>
      <c r="G5888" t="s">
        <v>375</v>
      </c>
      <c r="H5888">
        <v>1460</v>
      </c>
      <c r="J5888" t="s">
        <v>22634</v>
      </c>
      <c r="K5888" s="132" t="str">
        <f>IFERROR(IFERROR(INDEX(Кат!$O:$O,MATCH($C5888,Кат!$I:$I,0)),INDEX(Торг!$L:$L,MATCH($C5888,Торг!$I:$I,0))),"")</f>
        <v/>
      </c>
      <c r="L5888" s="132" t="str">
        <f>IFERROR(IFERROR(INDEX(Кат!$A:$A,MATCH($C5888,Кат!$I:$I,0)),INDEX(Торг!$A:$A,MATCH($C5888,Торг!$I:$I,0))),"")</f>
        <v/>
      </c>
      <c r="M5888" s="132" t="str">
        <f>IFERROR(IFERROR(INDEX(Кат!$B:$B,MATCH($C5888,Кат!$I:$I,0)),INDEX(Торг!$B:$B,MATCH($C5888,Торг!$I:$I,0))),"")</f>
        <v/>
      </c>
      <c r="N5888" s="132" t="str">
        <f t="shared" si="91"/>
        <v>SS20 SS70110</v>
      </c>
      <c r="O5888" s="132" t="str">
        <f>IFERROR(IFERROR(INDEX(Кат!$B:$B,MATCH($N5888,Кат!$I:$I,0)),INDEX(Торг!$B:$B,MATCH($N5888,Торг!$I:$I,0))),"")</f>
        <v/>
      </c>
    </row>
    <row r="5889" spans="1:15" outlineLevel="3">
      <c r="A5889" t="s">
        <v>18358</v>
      </c>
      <c r="C5889" s="191" t="s">
        <v>3070</v>
      </c>
      <c r="E5889" t="s">
        <v>3071</v>
      </c>
      <c r="F5889" t="s">
        <v>2903</v>
      </c>
      <c r="G5889" t="s">
        <v>375</v>
      </c>
      <c r="H5889">
        <v>1560</v>
      </c>
      <c r="J5889" t="s">
        <v>22634</v>
      </c>
      <c r="K5889" s="132" t="str">
        <f>IFERROR(IFERROR(INDEX(Кат!$O:$O,MATCH($C5889,Кат!$I:$I,0)),INDEX(Торг!$L:$L,MATCH($C5889,Торг!$I:$I,0))),"")</f>
        <v/>
      </c>
      <c r="L5889" s="132" t="str">
        <f>IFERROR(IFERROR(INDEX(Кат!$A:$A,MATCH($C5889,Кат!$I:$I,0)),INDEX(Торг!$A:$A,MATCH($C5889,Торг!$I:$I,0))),"")</f>
        <v/>
      </c>
      <c r="M5889" s="132" t="str">
        <f>IFERROR(IFERROR(INDEX(Кат!$B:$B,MATCH($C5889,Кат!$I:$I,0)),INDEX(Торг!$B:$B,MATCH($C5889,Торг!$I:$I,0))),"")</f>
        <v/>
      </c>
      <c r="N5889" s="132" t="str">
        <f t="shared" si="91"/>
        <v>SS20 SS70120</v>
      </c>
      <c r="O5889" s="132" t="str">
        <f>IFERROR(IFERROR(INDEX(Кат!$B:$B,MATCH($N5889,Кат!$I:$I,0)),INDEX(Торг!$B:$B,MATCH($N5889,Торг!$I:$I,0))),"")</f>
        <v/>
      </c>
    </row>
    <row r="5890" spans="1:15" outlineLevel="3">
      <c r="A5890" t="s">
        <v>18359</v>
      </c>
      <c r="C5890" s="191" t="s">
        <v>3072</v>
      </c>
      <c r="E5890" t="s">
        <v>3073</v>
      </c>
      <c r="F5890" t="s">
        <v>2903</v>
      </c>
      <c r="G5890" t="s">
        <v>375</v>
      </c>
      <c r="H5890">
        <v>1150</v>
      </c>
      <c r="J5890" t="s">
        <v>22634</v>
      </c>
      <c r="K5890" s="132" t="str">
        <f>IFERROR(IFERROR(INDEX(Кат!$O:$O,MATCH($C5890,Кат!$I:$I,0)),INDEX(Торг!$L:$L,MATCH($C5890,Торг!$I:$I,0))),"")</f>
        <v/>
      </c>
      <c r="L5890" s="132" t="str">
        <f>IFERROR(IFERROR(INDEX(Кат!$A:$A,MATCH($C5890,Кат!$I:$I,0)),INDEX(Торг!$A:$A,MATCH($C5890,Торг!$I:$I,0))),"")</f>
        <v/>
      </c>
      <c r="M5890" s="132" t="str">
        <f>IFERROR(IFERROR(INDEX(Кат!$B:$B,MATCH($C5890,Кат!$I:$I,0)),INDEX(Торг!$B:$B,MATCH($C5890,Торг!$I:$I,0))),"")</f>
        <v/>
      </c>
      <c r="N5890" s="132" t="str">
        <f t="shared" si="91"/>
        <v>SS20 SS70125</v>
      </c>
      <c r="O5890" s="132" t="str">
        <f>IFERROR(IFERROR(INDEX(Кат!$B:$B,MATCH($N5890,Кат!$I:$I,0)),INDEX(Торг!$B:$B,MATCH($N5890,Торг!$I:$I,0))),"")</f>
        <v/>
      </c>
    </row>
    <row r="5891" spans="1:15" outlineLevel="3">
      <c r="A5891" t="s">
        <v>18360</v>
      </c>
      <c r="C5891" s="191" t="s">
        <v>3074</v>
      </c>
      <c r="E5891" t="s">
        <v>3075</v>
      </c>
      <c r="F5891" t="s">
        <v>2903</v>
      </c>
      <c r="G5891" t="s">
        <v>375</v>
      </c>
      <c r="H5891">
        <v>1700</v>
      </c>
      <c r="J5891" t="s">
        <v>22634</v>
      </c>
      <c r="K5891" s="132" t="str">
        <f>IFERROR(IFERROR(INDEX(Кат!$O:$O,MATCH($C5891,Кат!$I:$I,0)),INDEX(Торг!$L:$L,MATCH($C5891,Торг!$I:$I,0))),"")</f>
        <v/>
      </c>
      <c r="L5891" s="132" t="str">
        <f>IFERROR(IFERROR(INDEX(Кат!$A:$A,MATCH($C5891,Кат!$I:$I,0)),INDEX(Торг!$A:$A,MATCH($C5891,Торг!$I:$I,0))),"")</f>
        <v/>
      </c>
      <c r="M5891" s="132" t="str">
        <f>IFERROR(IFERROR(INDEX(Кат!$B:$B,MATCH($C5891,Кат!$I:$I,0)),INDEX(Торг!$B:$B,MATCH($C5891,Торг!$I:$I,0))),"")</f>
        <v/>
      </c>
      <c r="N5891" s="132" t="str">
        <f t="shared" si="91"/>
        <v>SS20 SS70124</v>
      </c>
      <c r="O5891" s="132" t="str">
        <f>IFERROR(IFERROR(INDEX(Кат!$B:$B,MATCH($N5891,Кат!$I:$I,0)),INDEX(Торг!$B:$B,MATCH($N5891,Торг!$I:$I,0))),"")</f>
        <v/>
      </c>
    </row>
    <row r="5892" spans="1:15" outlineLevel="3">
      <c r="A5892" t="s">
        <v>18361</v>
      </c>
      <c r="C5892" s="191" t="s">
        <v>3076</v>
      </c>
      <c r="E5892" t="s">
        <v>3077</v>
      </c>
      <c r="F5892" t="s">
        <v>2903</v>
      </c>
      <c r="G5892" t="s">
        <v>375</v>
      </c>
      <c r="H5892">
        <v>630</v>
      </c>
      <c r="J5892" t="s">
        <v>22634</v>
      </c>
      <c r="K5892" s="132" t="str">
        <f>IFERROR(IFERROR(INDEX(Кат!$O:$O,MATCH($C5892,Кат!$I:$I,0)),INDEX(Торг!$L:$L,MATCH($C5892,Торг!$I:$I,0))),"")</f>
        <v/>
      </c>
      <c r="L5892" s="132" t="str">
        <f>IFERROR(IFERROR(INDEX(Кат!$A:$A,MATCH($C5892,Кат!$I:$I,0)),INDEX(Торг!$A:$A,MATCH($C5892,Торг!$I:$I,0))),"")</f>
        <v/>
      </c>
      <c r="M5892" s="132" t="str">
        <f>IFERROR(IFERROR(INDEX(Кат!$B:$B,MATCH($C5892,Кат!$I:$I,0)),INDEX(Торг!$B:$B,MATCH($C5892,Торг!$I:$I,0))),"")</f>
        <v/>
      </c>
      <c r="N5892" s="132" t="str">
        <f t="shared" si="91"/>
        <v>SS20 SS70105</v>
      </c>
      <c r="O5892" s="132" t="str">
        <f>IFERROR(IFERROR(INDEX(Кат!$B:$B,MATCH($N5892,Кат!$I:$I,0)),INDEX(Торг!$B:$B,MATCH($N5892,Торг!$I:$I,0))),"")</f>
        <v/>
      </c>
    </row>
    <row r="5893" spans="1:15" outlineLevel="3">
      <c r="A5893" t="s">
        <v>18362</v>
      </c>
      <c r="C5893" s="191" t="s">
        <v>3078</v>
      </c>
      <c r="E5893" t="s">
        <v>3079</v>
      </c>
      <c r="F5893" t="s">
        <v>2903</v>
      </c>
      <c r="G5893" t="s">
        <v>375</v>
      </c>
      <c r="H5893">
        <v>680</v>
      </c>
      <c r="J5893" t="s">
        <v>22634</v>
      </c>
      <c r="K5893" s="132" t="str">
        <f>IFERROR(IFERROR(INDEX(Кат!$O:$O,MATCH($C5893,Кат!$I:$I,0)),INDEX(Торг!$L:$L,MATCH($C5893,Торг!$I:$I,0))),"")</f>
        <v/>
      </c>
      <c r="L5893" s="132" t="str">
        <f>IFERROR(IFERROR(INDEX(Кат!$A:$A,MATCH($C5893,Кат!$I:$I,0)),INDEX(Торг!$A:$A,MATCH($C5893,Торг!$I:$I,0))),"")</f>
        <v/>
      </c>
      <c r="M5893" s="132" t="str">
        <f>IFERROR(IFERROR(INDEX(Кат!$B:$B,MATCH($C5893,Кат!$I:$I,0)),INDEX(Торг!$B:$B,MATCH($C5893,Торг!$I:$I,0))),"")</f>
        <v/>
      </c>
      <c r="N5893" s="132" t="str">
        <f t="shared" si="91"/>
        <v>SS20 SS70116</v>
      </c>
      <c r="O5893" s="132" t="str">
        <f>IFERROR(IFERROR(INDEX(Кат!$B:$B,MATCH($N5893,Кат!$I:$I,0)),INDEX(Торг!$B:$B,MATCH($N5893,Торг!$I:$I,0))),"")</f>
        <v/>
      </c>
    </row>
    <row r="5894" spans="1:15" outlineLevel="2">
      <c r="A5894" t="s">
        <v>18363</v>
      </c>
      <c r="C5894" s="191" t="s">
        <v>3080</v>
      </c>
      <c r="E5894" t="s">
        <v>3081</v>
      </c>
      <c r="F5894" t="s">
        <v>2903</v>
      </c>
      <c r="G5894" t="s">
        <v>375</v>
      </c>
      <c r="H5894">
        <v>750</v>
      </c>
      <c r="J5894" t="s">
        <v>22634</v>
      </c>
      <c r="K5894" s="132" t="str">
        <f>IFERROR(IFERROR(INDEX(Кат!$O:$O,MATCH($C5894,Кат!$I:$I,0)),INDEX(Торг!$L:$L,MATCH($C5894,Торг!$I:$I,0))),"")</f>
        <v/>
      </c>
      <c r="L5894" s="132" t="str">
        <f>IFERROR(IFERROR(INDEX(Кат!$A:$A,MATCH($C5894,Кат!$I:$I,0)),INDEX(Торг!$A:$A,MATCH($C5894,Торг!$I:$I,0))),"")</f>
        <v/>
      </c>
      <c r="M5894" s="132" t="str">
        <f>IFERROR(IFERROR(INDEX(Кат!$B:$B,MATCH($C5894,Кат!$I:$I,0)),INDEX(Торг!$B:$B,MATCH($C5894,Торг!$I:$I,0))),"")</f>
        <v/>
      </c>
      <c r="N5894" s="132" t="str">
        <f t="shared" si="91"/>
        <v>SS20 SS62101</v>
      </c>
      <c r="O5894" s="132" t="str">
        <f>IFERROR(IFERROR(INDEX(Кат!$B:$B,MATCH($N5894,Кат!$I:$I,0)),INDEX(Торг!$B:$B,MATCH($N5894,Торг!$I:$I,0))),"")</f>
        <v/>
      </c>
    </row>
    <row r="5895" spans="1:15" outlineLevel="3">
      <c r="A5895" t="s">
        <v>18364</v>
      </c>
      <c r="C5895" s="191" t="s">
        <v>3082</v>
      </c>
      <c r="E5895" t="s">
        <v>3083</v>
      </c>
      <c r="F5895" t="s">
        <v>2903</v>
      </c>
      <c r="G5895" t="s">
        <v>375</v>
      </c>
      <c r="H5895">
        <v>800</v>
      </c>
      <c r="J5895" t="s">
        <v>22634</v>
      </c>
      <c r="K5895" s="132" t="str">
        <f>IFERROR(IFERROR(INDEX(Кат!$O:$O,MATCH($C5895,Кат!$I:$I,0)),INDEX(Торг!$L:$L,MATCH($C5895,Торг!$I:$I,0))),"")</f>
        <v/>
      </c>
      <c r="L5895" s="132" t="str">
        <f>IFERROR(IFERROR(INDEX(Кат!$A:$A,MATCH($C5895,Кат!$I:$I,0)),INDEX(Торг!$A:$A,MATCH($C5895,Торг!$I:$I,0))),"")</f>
        <v/>
      </c>
      <c r="M5895" s="132" t="str">
        <f>IFERROR(IFERROR(INDEX(Кат!$B:$B,MATCH($C5895,Кат!$I:$I,0)),INDEX(Торг!$B:$B,MATCH($C5895,Торг!$I:$I,0))),"")</f>
        <v/>
      </c>
      <c r="N5895" s="132" t="str">
        <f t="shared" si="91"/>
        <v>SS20 SS70109</v>
      </c>
      <c r="O5895" s="132" t="str">
        <f>IFERROR(IFERROR(INDEX(Кат!$B:$B,MATCH($N5895,Кат!$I:$I,0)),INDEX(Торг!$B:$B,MATCH($N5895,Торг!$I:$I,0))),"")</f>
        <v/>
      </c>
    </row>
    <row r="5896" spans="1:15" outlineLevel="3">
      <c r="A5896" t="s">
        <v>18365</v>
      </c>
      <c r="C5896" s="191" t="s">
        <v>3084</v>
      </c>
      <c r="E5896" t="s">
        <v>3085</v>
      </c>
      <c r="F5896" t="s">
        <v>2903</v>
      </c>
      <c r="G5896" t="s">
        <v>375</v>
      </c>
      <c r="H5896">
        <v>820</v>
      </c>
      <c r="J5896" t="s">
        <v>22634</v>
      </c>
      <c r="K5896" s="132" t="str">
        <f>IFERROR(IFERROR(INDEX(Кат!$O:$O,MATCH($C5896,Кат!$I:$I,0)),INDEX(Торг!$L:$L,MATCH($C5896,Торг!$I:$I,0))),"")</f>
        <v/>
      </c>
      <c r="L5896" s="132" t="str">
        <f>IFERROR(IFERROR(INDEX(Кат!$A:$A,MATCH($C5896,Кат!$I:$I,0)),INDEX(Торг!$A:$A,MATCH($C5896,Торг!$I:$I,0))),"")</f>
        <v/>
      </c>
      <c r="M5896" s="132" t="str">
        <f>IFERROR(IFERROR(INDEX(Кат!$B:$B,MATCH($C5896,Кат!$I:$I,0)),INDEX(Торг!$B:$B,MATCH($C5896,Торг!$I:$I,0))),"")</f>
        <v/>
      </c>
      <c r="N5896" s="132" t="str">
        <f t="shared" ref="N5896:N5959" si="92">_xlfn.CONCAT(F5896," ",C5896)</f>
        <v>SS20 SS70119</v>
      </c>
      <c r="O5896" s="132" t="str">
        <f>IFERROR(IFERROR(INDEX(Кат!$B:$B,MATCH($N5896,Кат!$I:$I,0)),INDEX(Торг!$B:$B,MATCH($N5896,Торг!$I:$I,0))),"")</f>
        <v/>
      </c>
    </row>
    <row r="5897" spans="1:15" outlineLevel="1">
      <c r="A5897" t="s">
        <v>18366</v>
      </c>
      <c r="C5897" s="191" t="s">
        <v>3086</v>
      </c>
      <c r="E5897" t="s">
        <v>3087</v>
      </c>
      <c r="F5897" t="s">
        <v>2903</v>
      </c>
      <c r="G5897" t="s">
        <v>375</v>
      </c>
      <c r="H5897">
        <v>650</v>
      </c>
      <c r="J5897" t="s">
        <v>22634</v>
      </c>
      <c r="K5897" s="132" t="str">
        <f>IFERROR(IFERROR(INDEX(Кат!$O:$O,MATCH($C5897,Кат!$I:$I,0)),INDEX(Торг!$L:$L,MATCH($C5897,Торг!$I:$I,0))),"")</f>
        <v/>
      </c>
      <c r="L5897" s="132" t="str">
        <f>IFERROR(IFERROR(INDEX(Кат!$A:$A,MATCH($C5897,Кат!$I:$I,0)),INDEX(Торг!$A:$A,MATCH($C5897,Торг!$I:$I,0))),"")</f>
        <v/>
      </c>
      <c r="M5897" s="132" t="str">
        <f>IFERROR(IFERROR(INDEX(Кат!$B:$B,MATCH($C5897,Кат!$I:$I,0)),INDEX(Торг!$B:$B,MATCH($C5897,Торг!$I:$I,0))),"")</f>
        <v/>
      </c>
      <c r="N5897" s="132" t="str">
        <f t="shared" si="92"/>
        <v>SS20 SS70123</v>
      </c>
      <c r="O5897" s="132" t="str">
        <f>IFERROR(IFERROR(INDEX(Кат!$B:$B,MATCH($N5897,Кат!$I:$I,0)),INDEX(Торг!$B:$B,MATCH($N5897,Торг!$I:$I,0))),"")</f>
        <v/>
      </c>
    </row>
    <row r="5898" spans="1:15" outlineLevel="2">
      <c r="A5898" t="s">
        <v>18367</v>
      </c>
      <c r="C5898" s="191" t="s">
        <v>3088</v>
      </c>
      <c r="E5898" t="s">
        <v>3089</v>
      </c>
      <c r="F5898" t="s">
        <v>2903</v>
      </c>
      <c r="G5898" t="s">
        <v>375</v>
      </c>
      <c r="H5898">
        <v>850</v>
      </c>
      <c r="J5898" t="s">
        <v>22634</v>
      </c>
      <c r="K5898" s="132" t="str">
        <f>IFERROR(IFERROR(INDEX(Кат!$O:$O,MATCH($C5898,Кат!$I:$I,0)),INDEX(Торг!$L:$L,MATCH($C5898,Торг!$I:$I,0))),"")</f>
        <v/>
      </c>
      <c r="L5898" s="132" t="str">
        <f>IFERROR(IFERROR(INDEX(Кат!$A:$A,MATCH($C5898,Кат!$I:$I,0)),INDEX(Торг!$A:$A,MATCH($C5898,Торг!$I:$I,0))),"")</f>
        <v/>
      </c>
      <c r="M5898" s="132" t="str">
        <f>IFERROR(IFERROR(INDEX(Кат!$B:$B,MATCH($C5898,Кат!$I:$I,0)),INDEX(Торг!$B:$B,MATCH($C5898,Торг!$I:$I,0))),"")</f>
        <v/>
      </c>
      <c r="N5898" s="132" t="str">
        <f t="shared" si="92"/>
        <v>SS20 SS70107</v>
      </c>
      <c r="O5898" s="132" t="str">
        <f>IFERROR(IFERROR(INDEX(Кат!$B:$B,MATCH($N5898,Кат!$I:$I,0)),INDEX(Торг!$B:$B,MATCH($N5898,Торг!$I:$I,0))),"")</f>
        <v/>
      </c>
    </row>
    <row r="5899" spans="1:15" outlineLevel="2">
      <c r="A5899" t="s">
        <v>18368</v>
      </c>
      <c r="C5899" s="191" t="s">
        <v>3090</v>
      </c>
      <c r="E5899" t="s">
        <v>3091</v>
      </c>
      <c r="F5899" t="s">
        <v>2903</v>
      </c>
      <c r="G5899" t="s">
        <v>375</v>
      </c>
      <c r="H5899">
        <v>900</v>
      </c>
      <c r="J5899" t="s">
        <v>22634</v>
      </c>
      <c r="K5899" s="132" t="str">
        <f>IFERROR(IFERROR(INDEX(Кат!$O:$O,MATCH($C5899,Кат!$I:$I,0)),INDEX(Торг!$L:$L,MATCH($C5899,Торг!$I:$I,0))),"")</f>
        <v/>
      </c>
      <c r="L5899" s="132" t="str">
        <f>IFERROR(IFERROR(INDEX(Кат!$A:$A,MATCH($C5899,Кат!$I:$I,0)),INDEX(Торг!$A:$A,MATCH($C5899,Торг!$I:$I,0))),"")</f>
        <v/>
      </c>
      <c r="M5899" s="132" t="str">
        <f>IFERROR(IFERROR(INDEX(Кат!$B:$B,MATCH($C5899,Кат!$I:$I,0)),INDEX(Торг!$B:$B,MATCH($C5899,Торг!$I:$I,0))),"")</f>
        <v/>
      </c>
      <c r="N5899" s="132" t="str">
        <f t="shared" si="92"/>
        <v>SS20 SS70117</v>
      </c>
      <c r="O5899" s="132" t="str">
        <f>IFERROR(IFERROR(INDEX(Кат!$B:$B,MATCH($N5899,Кат!$I:$I,0)),INDEX(Торг!$B:$B,MATCH($N5899,Торг!$I:$I,0))),"")</f>
        <v/>
      </c>
    </row>
    <row r="5900" spans="1:15" outlineLevel="2">
      <c r="A5900" t="s">
        <v>18369</v>
      </c>
      <c r="C5900" s="191" t="s">
        <v>3092</v>
      </c>
      <c r="E5900" t="s">
        <v>3093</v>
      </c>
      <c r="F5900" t="s">
        <v>2903</v>
      </c>
      <c r="G5900" t="s">
        <v>375</v>
      </c>
      <c r="H5900">
        <v>850</v>
      </c>
      <c r="J5900" t="s">
        <v>22634</v>
      </c>
      <c r="K5900" s="132" t="str">
        <f>IFERROR(IFERROR(INDEX(Кат!$O:$O,MATCH($C5900,Кат!$I:$I,0)),INDEX(Торг!$L:$L,MATCH($C5900,Торг!$I:$I,0))),"")</f>
        <v/>
      </c>
      <c r="L5900" s="132" t="str">
        <f>IFERROR(IFERROR(INDEX(Кат!$A:$A,MATCH($C5900,Кат!$I:$I,0)),INDEX(Торг!$A:$A,MATCH($C5900,Торг!$I:$I,0))),"")</f>
        <v/>
      </c>
      <c r="M5900" s="132" t="str">
        <f>IFERROR(IFERROR(INDEX(Кат!$B:$B,MATCH($C5900,Кат!$I:$I,0)),INDEX(Торг!$B:$B,MATCH($C5900,Торг!$I:$I,0))),"")</f>
        <v/>
      </c>
      <c r="N5900" s="132" t="str">
        <f t="shared" si="92"/>
        <v>SS20 SS70108</v>
      </c>
      <c r="O5900" s="132" t="str">
        <f>IFERROR(IFERROR(INDEX(Кат!$B:$B,MATCH($N5900,Кат!$I:$I,0)),INDEX(Торг!$B:$B,MATCH($N5900,Торг!$I:$I,0))),"")</f>
        <v/>
      </c>
    </row>
    <row r="5901" spans="1:15" outlineLevel="2">
      <c r="A5901" t="s">
        <v>18370</v>
      </c>
      <c r="C5901" s="191" t="s">
        <v>3094</v>
      </c>
      <c r="E5901" t="s">
        <v>3095</v>
      </c>
      <c r="F5901" t="s">
        <v>2903</v>
      </c>
      <c r="G5901" t="s">
        <v>375</v>
      </c>
      <c r="H5901">
        <v>860</v>
      </c>
      <c r="J5901" t="s">
        <v>22634</v>
      </c>
      <c r="K5901" s="132" t="str">
        <f>IFERROR(IFERROR(INDEX(Кат!$O:$O,MATCH($C5901,Кат!$I:$I,0)),INDEX(Торг!$L:$L,MATCH($C5901,Торг!$I:$I,0))),"")</f>
        <v/>
      </c>
      <c r="L5901" s="132" t="str">
        <f>IFERROR(IFERROR(INDEX(Кат!$A:$A,MATCH($C5901,Кат!$I:$I,0)),INDEX(Торг!$A:$A,MATCH($C5901,Торг!$I:$I,0))),"")</f>
        <v/>
      </c>
      <c r="M5901" s="132" t="str">
        <f>IFERROR(IFERROR(INDEX(Кат!$B:$B,MATCH($C5901,Кат!$I:$I,0)),INDEX(Торг!$B:$B,MATCH($C5901,Торг!$I:$I,0))),"")</f>
        <v/>
      </c>
      <c r="N5901" s="132" t="str">
        <f t="shared" si="92"/>
        <v>SS20 SS70118</v>
      </c>
      <c r="O5901" s="132" t="str">
        <f>IFERROR(IFERROR(INDEX(Кат!$B:$B,MATCH($N5901,Кат!$I:$I,0)),INDEX(Торг!$B:$B,MATCH($N5901,Торг!$I:$I,0))),"")</f>
        <v/>
      </c>
    </row>
    <row r="5902" spans="1:15" outlineLevel="2">
      <c r="A5902" t="s">
        <v>18371</v>
      </c>
      <c r="C5902" s="191" t="s">
        <v>3096</v>
      </c>
      <c r="E5902" t="s">
        <v>3097</v>
      </c>
      <c r="F5902" t="s">
        <v>2903</v>
      </c>
      <c r="G5902" t="s">
        <v>375</v>
      </c>
      <c r="H5902">
        <v>780</v>
      </c>
      <c r="J5902" t="s">
        <v>22634</v>
      </c>
      <c r="K5902" s="132" t="str">
        <f>IFERROR(IFERROR(INDEX(Кат!$O:$O,MATCH($C5902,Кат!$I:$I,0)),INDEX(Торг!$L:$L,MATCH($C5902,Торг!$I:$I,0))),"")</f>
        <v/>
      </c>
      <c r="L5902" s="132" t="str">
        <f>IFERROR(IFERROR(INDEX(Кат!$A:$A,MATCH($C5902,Кат!$I:$I,0)),INDEX(Торг!$A:$A,MATCH($C5902,Торг!$I:$I,0))),"")</f>
        <v/>
      </c>
      <c r="M5902" s="132" t="str">
        <f>IFERROR(IFERROR(INDEX(Кат!$B:$B,MATCH($C5902,Кат!$I:$I,0)),INDEX(Торг!$B:$B,MATCH($C5902,Торг!$I:$I,0))),"")</f>
        <v/>
      </c>
      <c r="N5902" s="132" t="str">
        <f t="shared" si="92"/>
        <v>SS20 SS70133</v>
      </c>
      <c r="O5902" s="132" t="str">
        <f>IFERROR(IFERROR(INDEX(Кат!$B:$B,MATCH($N5902,Кат!$I:$I,0)),INDEX(Торг!$B:$B,MATCH($N5902,Торг!$I:$I,0))),"")</f>
        <v/>
      </c>
    </row>
    <row r="5903" spans="1:15" outlineLevel="2">
      <c r="A5903" t="s">
        <v>18372</v>
      </c>
      <c r="C5903" s="191" t="s">
        <v>3098</v>
      </c>
      <c r="E5903" t="s">
        <v>3099</v>
      </c>
      <c r="F5903" t="s">
        <v>2903</v>
      </c>
      <c r="G5903" t="s">
        <v>375</v>
      </c>
      <c r="H5903">
        <v>780</v>
      </c>
      <c r="J5903" t="s">
        <v>22634</v>
      </c>
      <c r="K5903" s="132" t="str">
        <f>IFERROR(IFERROR(INDEX(Кат!$O:$O,MATCH($C5903,Кат!$I:$I,0)),INDEX(Торг!$L:$L,MATCH($C5903,Торг!$I:$I,0))),"")</f>
        <v/>
      </c>
      <c r="L5903" s="132" t="str">
        <f>IFERROR(IFERROR(INDEX(Кат!$A:$A,MATCH($C5903,Кат!$I:$I,0)),INDEX(Торг!$A:$A,MATCH($C5903,Торг!$I:$I,0))),"")</f>
        <v/>
      </c>
      <c r="M5903" s="132" t="str">
        <f>IFERROR(IFERROR(INDEX(Кат!$B:$B,MATCH($C5903,Кат!$I:$I,0)),INDEX(Торг!$B:$B,MATCH($C5903,Торг!$I:$I,0))),"")</f>
        <v/>
      </c>
      <c r="N5903" s="132" t="str">
        <f t="shared" si="92"/>
        <v>SS20 SS70134</v>
      </c>
      <c r="O5903" s="132" t="str">
        <f>IFERROR(IFERROR(INDEX(Кат!$B:$B,MATCH($N5903,Кат!$I:$I,0)),INDEX(Торг!$B:$B,MATCH($N5903,Торг!$I:$I,0))),"")</f>
        <v/>
      </c>
    </row>
    <row r="5904" spans="1:15" outlineLevel="2">
      <c r="A5904" t="s">
        <v>18373</v>
      </c>
      <c r="C5904" s="191" t="s">
        <v>3100</v>
      </c>
      <c r="E5904" t="s">
        <v>3101</v>
      </c>
      <c r="F5904" t="s">
        <v>2903</v>
      </c>
      <c r="G5904" t="s">
        <v>375</v>
      </c>
      <c r="H5904">
        <v>980</v>
      </c>
      <c r="J5904" t="s">
        <v>22634</v>
      </c>
      <c r="K5904" s="132" t="str">
        <f>IFERROR(IFERROR(INDEX(Кат!$O:$O,MATCH($C5904,Кат!$I:$I,0)),INDEX(Торг!$L:$L,MATCH($C5904,Торг!$I:$I,0))),"")</f>
        <v/>
      </c>
      <c r="L5904" s="132" t="str">
        <f>IFERROR(IFERROR(INDEX(Кат!$A:$A,MATCH($C5904,Кат!$I:$I,0)),INDEX(Торг!$A:$A,MATCH($C5904,Торг!$I:$I,0))),"")</f>
        <v/>
      </c>
      <c r="M5904" s="132" t="str">
        <f>IFERROR(IFERROR(INDEX(Кат!$B:$B,MATCH($C5904,Кат!$I:$I,0)),INDEX(Торг!$B:$B,MATCH($C5904,Торг!$I:$I,0))),"")</f>
        <v/>
      </c>
      <c r="N5904" s="132" t="str">
        <f t="shared" si="92"/>
        <v>SS20 SS70135</v>
      </c>
      <c r="O5904" s="132" t="str">
        <f>IFERROR(IFERROR(INDEX(Кат!$B:$B,MATCH($N5904,Кат!$I:$I,0)),INDEX(Торг!$B:$B,MATCH($N5904,Торг!$I:$I,0))),"")</f>
        <v/>
      </c>
    </row>
    <row r="5905" spans="1:15" outlineLevel="2">
      <c r="A5905" t="s">
        <v>18374</v>
      </c>
      <c r="C5905" s="191" t="s">
        <v>3102</v>
      </c>
      <c r="E5905" t="s">
        <v>3103</v>
      </c>
      <c r="F5905" t="s">
        <v>2903</v>
      </c>
      <c r="G5905" t="s">
        <v>375</v>
      </c>
      <c r="H5905">
        <v>620</v>
      </c>
      <c r="J5905" t="s">
        <v>22634</v>
      </c>
      <c r="K5905" s="132" t="str">
        <f>IFERROR(IFERROR(INDEX(Кат!$O:$O,MATCH($C5905,Кат!$I:$I,0)),INDEX(Торг!$L:$L,MATCH($C5905,Торг!$I:$I,0))),"")</f>
        <v/>
      </c>
      <c r="L5905" s="132" t="str">
        <f>IFERROR(IFERROR(INDEX(Кат!$A:$A,MATCH($C5905,Кат!$I:$I,0)),INDEX(Торг!$A:$A,MATCH($C5905,Торг!$I:$I,0))),"")</f>
        <v/>
      </c>
      <c r="M5905" s="132" t="str">
        <f>IFERROR(IFERROR(INDEX(Кат!$B:$B,MATCH($C5905,Кат!$I:$I,0)),INDEX(Торг!$B:$B,MATCH($C5905,Торг!$I:$I,0))),"")</f>
        <v/>
      </c>
      <c r="N5905" s="132" t="str">
        <f t="shared" si="92"/>
        <v>SS20 SS70128</v>
      </c>
      <c r="O5905" s="132" t="str">
        <f>IFERROR(IFERROR(INDEX(Кат!$B:$B,MATCH($N5905,Кат!$I:$I,0)),INDEX(Торг!$B:$B,MATCH($N5905,Торг!$I:$I,0))),"")</f>
        <v/>
      </c>
    </row>
    <row r="5906" spans="1:15" outlineLevel="2">
      <c r="A5906" t="s">
        <v>18375</v>
      </c>
      <c r="C5906" s="191" t="s">
        <v>3104</v>
      </c>
      <c r="E5906" t="s">
        <v>3105</v>
      </c>
      <c r="F5906" t="s">
        <v>2903</v>
      </c>
      <c r="G5906" t="s">
        <v>375</v>
      </c>
      <c r="H5906">
        <v>720</v>
      </c>
      <c r="J5906" t="s">
        <v>22634</v>
      </c>
      <c r="K5906" s="132" t="str">
        <f>IFERROR(IFERROR(INDEX(Кат!$O:$O,MATCH($C5906,Кат!$I:$I,0)),INDEX(Торг!$L:$L,MATCH($C5906,Торг!$I:$I,0))),"")</f>
        <v/>
      </c>
      <c r="L5906" s="132" t="str">
        <f>IFERROR(IFERROR(INDEX(Кат!$A:$A,MATCH($C5906,Кат!$I:$I,0)),INDEX(Торг!$A:$A,MATCH($C5906,Торг!$I:$I,0))),"")</f>
        <v/>
      </c>
      <c r="M5906" s="132" t="str">
        <f>IFERROR(IFERROR(INDEX(Кат!$B:$B,MATCH($C5906,Кат!$I:$I,0)),INDEX(Торг!$B:$B,MATCH($C5906,Торг!$I:$I,0))),"")</f>
        <v/>
      </c>
      <c r="N5906" s="132" t="str">
        <f t="shared" si="92"/>
        <v>SS20 SS70130</v>
      </c>
      <c r="O5906" s="132" t="str">
        <f>IFERROR(IFERROR(INDEX(Кат!$B:$B,MATCH($N5906,Кат!$I:$I,0)),INDEX(Торг!$B:$B,MATCH($N5906,Торг!$I:$I,0))),"")</f>
        <v/>
      </c>
    </row>
    <row r="5907" spans="1:15" outlineLevel="2">
      <c r="A5907" t="s">
        <v>18376</v>
      </c>
      <c r="C5907" s="191" t="s">
        <v>3106</v>
      </c>
      <c r="E5907" t="s">
        <v>3107</v>
      </c>
      <c r="F5907" t="s">
        <v>2903</v>
      </c>
      <c r="G5907" t="s">
        <v>375</v>
      </c>
      <c r="H5907">
        <v>1450</v>
      </c>
      <c r="J5907" t="s">
        <v>22634</v>
      </c>
      <c r="K5907" s="132" t="str">
        <f>IFERROR(IFERROR(INDEX(Кат!$O:$O,MATCH($C5907,Кат!$I:$I,0)),INDEX(Торг!$L:$L,MATCH($C5907,Торг!$I:$I,0))),"")</f>
        <v/>
      </c>
      <c r="L5907" s="132" t="str">
        <f>IFERROR(IFERROR(INDEX(Кат!$A:$A,MATCH($C5907,Кат!$I:$I,0)),INDEX(Торг!$A:$A,MATCH($C5907,Торг!$I:$I,0))),"")</f>
        <v/>
      </c>
      <c r="M5907" s="132" t="str">
        <f>IFERROR(IFERROR(INDEX(Кат!$B:$B,MATCH($C5907,Кат!$I:$I,0)),INDEX(Торг!$B:$B,MATCH($C5907,Торг!$I:$I,0))),"")</f>
        <v/>
      </c>
      <c r="N5907" s="132" t="str">
        <f t="shared" si="92"/>
        <v>SS20 SS70131</v>
      </c>
      <c r="O5907" s="132" t="str">
        <f>IFERROR(IFERROR(INDEX(Кат!$B:$B,MATCH($N5907,Кат!$I:$I,0)),INDEX(Торг!$B:$B,MATCH($N5907,Торг!$I:$I,0))),"")</f>
        <v/>
      </c>
    </row>
    <row r="5908" spans="1:15" outlineLevel="2">
      <c r="A5908" t="s">
        <v>18377</v>
      </c>
      <c r="C5908" s="191" t="s">
        <v>3108</v>
      </c>
      <c r="E5908" t="s">
        <v>3109</v>
      </c>
      <c r="F5908" t="s">
        <v>2903</v>
      </c>
      <c r="G5908" t="s">
        <v>375</v>
      </c>
      <c r="H5908">
        <v>810</v>
      </c>
      <c r="J5908" t="s">
        <v>22634</v>
      </c>
      <c r="K5908" s="132" t="str">
        <f>IFERROR(IFERROR(INDEX(Кат!$O:$O,MATCH($C5908,Кат!$I:$I,0)),INDEX(Торг!$L:$L,MATCH($C5908,Торг!$I:$I,0))),"")</f>
        <v/>
      </c>
      <c r="L5908" s="132" t="str">
        <f>IFERROR(IFERROR(INDEX(Кат!$A:$A,MATCH($C5908,Кат!$I:$I,0)),INDEX(Торг!$A:$A,MATCH($C5908,Торг!$I:$I,0))),"")</f>
        <v/>
      </c>
      <c r="M5908" s="132" t="str">
        <f>IFERROR(IFERROR(INDEX(Кат!$B:$B,MATCH($C5908,Кат!$I:$I,0)),INDEX(Торг!$B:$B,MATCH($C5908,Торг!$I:$I,0))),"")</f>
        <v/>
      </c>
      <c r="N5908" s="132" t="str">
        <f t="shared" si="92"/>
        <v>SS20 SS70132</v>
      </c>
      <c r="O5908" s="132" t="str">
        <f>IFERROR(IFERROR(INDEX(Кат!$B:$B,MATCH($N5908,Кат!$I:$I,0)),INDEX(Торг!$B:$B,MATCH($N5908,Торг!$I:$I,0))),"")</f>
        <v/>
      </c>
    </row>
    <row r="5909" spans="1:15" outlineLevel="2">
      <c r="A5909" t="s">
        <v>18378</v>
      </c>
      <c r="C5909" s="191" t="s">
        <v>3110</v>
      </c>
      <c r="E5909" t="s">
        <v>3111</v>
      </c>
      <c r="F5909" t="s">
        <v>2903</v>
      </c>
      <c r="G5909" t="s">
        <v>375</v>
      </c>
      <c r="H5909">
        <v>920</v>
      </c>
      <c r="J5909" t="s">
        <v>22634</v>
      </c>
      <c r="K5909" s="132" t="str">
        <f>IFERROR(IFERROR(INDEX(Кат!$O:$O,MATCH($C5909,Кат!$I:$I,0)),INDEX(Торг!$L:$L,MATCH($C5909,Торг!$I:$I,0))),"")</f>
        <v/>
      </c>
      <c r="L5909" s="132" t="str">
        <f>IFERROR(IFERROR(INDEX(Кат!$A:$A,MATCH($C5909,Кат!$I:$I,0)),INDEX(Торг!$A:$A,MATCH($C5909,Торг!$I:$I,0))),"")</f>
        <v/>
      </c>
      <c r="M5909" s="132" t="str">
        <f>IFERROR(IFERROR(INDEX(Кат!$B:$B,MATCH($C5909,Кат!$I:$I,0)),INDEX(Торг!$B:$B,MATCH($C5909,Торг!$I:$I,0))),"")</f>
        <v/>
      </c>
      <c r="N5909" s="132" t="str">
        <f t="shared" si="92"/>
        <v>SS20 SS70104</v>
      </c>
      <c r="O5909" s="132" t="str">
        <f>IFERROR(IFERROR(INDEX(Кат!$B:$B,MATCH($N5909,Кат!$I:$I,0)),INDEX(Торг!$B:$B,MATCH($N5909,Торг!$I:$I,0))),"")</f>
        <v/>
      </c>
    </row>
    <row r="5910" spans="1:15" outlineLevel="2">
      <c r="A5910" t="s">
        <v>18379</v>
      </c>
      <c r="C5910" s="191" t="s">
        <v>3112</v>
      </c>
      <c r="E5910" t="s">
        <v>3113</v>
      </c>
      <c r="F5910" t="s">
        <v>2903</v>
      </c>
      <c r="G5910" t="s">
        <v>375</v>
      </c>
      <c r="H5910">
        <v>940</v>
      </c>
      <c r="J5910" t="s">
        <v>22634</v>
      </c>
      <c r="K5910" s="132" t="str">
        <f>IFERROR(IFERROR(INDEX(Кат!$O:$O,MATCH($C5910,Кат!$I:$I,0)),INDEX(Торг!$L:$L,MATCH($C5910,Торг!$I:$I,0))),"")</f>
        <v/>
      </c>
      <c r="L5910" s="132" t="str">
        <f>IFERROR(IFERROR(INDEX(Кат!$A:$A,MATCH($C5910,Кат!$I:$I,0)),INDEX(Торг!$A:$A,MATCH($C5910,Торг!$I:$I,0))),"")</f>
        <v/>
      </c>
      <c r="M5910" s="132" t="str">
        <f>IFERROR(IFERROR(INDEX(Кат!$B:$B,MATCH($C5910,Кат!$I:$I,0)),INDEX(Торг!$B:$B,MATCH($C5910,Торг!$I:$I,0))),"")</f>
        <v/>
      </c>
      <c r="N5910" s="132" t="str">
        <f t="shared" si="92"/>
        <v>SS20 SS70115</v>
      </c>
      <c r="O5910" s="132" t="str">
        <f>IFERROR(IFERROR(INDEX(Кат!$B:$B,MATCH($N5910,Кат!$I:$I,0)),INDEX(Торг!$B:$B,MATCH($N5910,Торг!$I:$I,0))),"")</f>
        <v/>
      </c>
    </row>
    <row r="5911" spans="1:15" outlineLevel="2">
      <c r="A5911" t="s">
        <v>18380</v>
      </c>
      <c r="C5911" s="191" t="s">
        <v>3114</v>
      </c>
      <c r="E5911" t="s">
        <v>3115</v>
      </c>
      <c r="F5911" t="s">
        <v>2903</v>
      </c>
      <c r="G5911" t="s">
        <v>375</v>
      </c>
      <c r="H5911">
        <v>1440</v>
      </c>
      <c r="J5911" t="s">
        <v>22634</v>
      </c>
      <c r="K5911" s="132" t="str">
        <f>IFERROR(IFERROR(INDEX(Кат!$O:$O,MATCH($C5911,Кат!$I:$I,0)),INDEX(Торг!$L:$L,MATCH($C5911,Торг!$I:$I,0))),"")</f>
        <v/>
      </c>
      <c r="L5911" s="132" t="str">
        <f>IFERROR(IFERROR(INDEX(Кат!$A:$A,MATCH($C5911,Кат!$I:$I,0)),INDEX(Торг!$A:$A,MATCH($C5911,Торг!$I:$I,0))),"")</f>
        <v/>
      </c>
      <c r="M5911" s="132" t="str">
        <f>IFERROR(IFERROR(INDEX(Кат!$B:$B,MATCH($C5911,Кат!$I:$I,0)),INDEX(Торг!$B:$B,MATCH($C5911,Торг!$I:$I,0))),"")</f>
        <v/>
      </c>
      <c r="N5911" s="132" t="str">
        <f t="shared" si="92"/>
        <v>SS20 SS70102</v>
      </c>
      <c r="O5911" s="132" t="str">
        <f>IFERROR(IFERROR(INDEX(Кат!$B:$B,MATCH($N5911,Кат!$I:$I,0)),INDEX(Торг!$B:$B,MATCH($N5911,Торг!$I:$I,0))),"")</f>
        <v/>
      </c>
    </row>
    <row r="5912" spans="1:15" outlineLevel="2">
      <c r="A5912" t="s">
        <v>18381</v>
      </c>
      <c r="C5912" s="191" t="s">
        <v>3116</v>
      </c>
      <c r="E5912" t="s">
        <v>3117</v>
      </c>
      <c r="F5912" t="s">
        <v>2903</v>
      </c>
      <c r="G5912" t="s">
        <v>375</v>
      </c>
      <c r="H5912">
        <v>1360</v>
      </c>
      <c r="J5912" t="s">
        <v>22634</v>
      </c>
      <c r="K5912" s="132" t="str">
        <f>IFERROR(IFERROR(INDEX(Кат!$O:$O,MATCH($C5912,Кат!$I:$I,0)),INDEX(Торг!$L:$L,MATCH($C5912,Торг!$I:$I,0))),"")</f>
        <v/>
      </c>
      <c r="L5912" s="132" t="str">
        <f>IFERROR(IFERROR(INDEX(Кат!$A:$A,MATCH($C5912,Кат!$I:$I,0)),INDEX(Торг!$A:$A,MATCH($C5912,Торг!$I:$I,0))),"")</f>
        <v/>
      </c>
      <c r="M5912" s="132" t="str">
        <f>IFERROR(IFERROR(INDEX(Кат!$B:$B,MATCH($C5912,Кат!$I:$I,0)),INDEX(Торг!$B:$B,MATCH($C5912,Торг!$I:$I,0))),"")</f>
        <v/>
      </c>
      <c r="N5912" s="132" t="str">
        <f t="shared" si="92"/>
        <v>SS20 SS70113</v>
      </c>
      <c r="O5912" s="132" t="str">
        <f>IFERROR(IFERROR(INDEX(Кат!$B:$B,MATCH($N5912,Кат!$I:$I,0)),INDEX(Торг!$B:$B,MATCH($N5912,Торг!$I:$I,0))),"")</f>
        <v/>
      </c>
    </row>
    <row r="5913" spans="1:15" outlineLevel="2">
      <c r="A5913" t="s">
        <v>18382</v>
      </c>
      <c r="C5913" s="191" t="s">
        <v>3118</v>
      </c>
      <c r="E5913" t="s">
        <v>3119</v>
      </c>
      <c r="F5913" t="s">
        <v>2903</v>
      </c>
      <c r="G5913" t="s">
        <v>375</v>
      </c>
      <c r="H5913">
        <v>1330</v>
      </c>
      <c r="J5913" t="s">
        <v>22634</v>
      </c>
      <c r="K5913" s="132" t="str">
        <f>IFERROR(IFERROR(INDEX(Кат!$O:$O,MATCH($C5913,Кат!$I:$I,0)),INDEX(Торг!$L:$L,MATCH($C5913,Торг!$I:$I,0))),"")</f>
        <v/>
      </c>
      <c r="L5913" s="132" t="str">
        <f>IFERROR(IFERROR(INDEX(Кат!$A:$A,MATCH($C5913,Кат!$I:$I,0)),INDEX(Торг!$A:$A,MATCH($C5913,Торг!$I:$I,0))),"")</f>
        <v/>
      </c>
      <c r="M5913" s="132" t="str">
        <f>IFERROR(IFERROR(INDEX(Кат!$B:$B,MATCH($C5913,Кат!$I:$I,0)),INDEX(Торг!$B:$B,MATCH($C5913,Торг!$I:$I,0))),"")</f>
        <v/>
      </c>
      <c r="N5913" s="132" t="str">
        <f t="shared" si="92"/>
        <v>SS20 SS70126</v>
      </c>
      <c r="O5913" s="132" t="str">
        <f>IFERROR(IFERROR(INDEX(Кат!$B:$B,MATCH($N5913,Кат!$I:$I,0)),INDEX(Торг!$B:$B,MATCH($N5913,Торг!$I:$I,0))),"")</f>
        <v/>
      </c>
    </row>
    <row r="5914" spans="1:15" outlineLevel="2">
      <c r="A5914" t="s">
        <v>18383</v>
      </c>
      <c r="C5914" s="191" t="s">
        <v>3120</v>
      </c>
      <c r="E5914" t="s">
        <v>3121</v>
      </c>
      <c r="F5914" t="s">
        <v>2903</v>
      </c>
      <c r="G5914" t="s">
        <v>375</v>
      </c>
      <c r="H5914">
        <v>1820</v>
      </c>
      <c r="J5914" t="s">
        <v>22634</v>
      </c>
      <c r="K5914" s="132" t="str">
        <f>IFERROR(IFERROR(INDEX(Кат!$O:$O,MATCH($C5914,Кат!$I:$I,0)),INDEX(Торг!$L:$L,MATCH($C5914,Торг!$I:$I,0))),"")</f>
        <v/>
      </c>
      <c r="L5914" s="132" t="str">
        <f>IFERROR(IFERROR(INDEX(Кат!$A:$A,MATCH($C5914,Кат!$I:$I,0)),INDEX(Торг!$A:$A,MATCH($C5914,Торг!$I:$I,0))),"")</f>
        <v/>
      </c>
      <c r="M5914" s="132" t="str">
        <f>IFERROR(IFERROR(INDEX(Кат!$B:$B,MATCH($C5914,Кат!$I:$I,0)),INDEX(Торг!$B:$B,MATCH($C5914,Торг!$I:$I,0))),"")</f>
        <v/>
      </c>
      <c r="N5914" s="132" t="str">
        <f t="shared" si="92"/>
        <v>SS20 SS70127</v>
      </c>
      <c r="O5914" s="132" t="str">
        <f>IFERROR(IFERROR(INDEX(Кат!$B:$B,MATCH($N5914,Кат!$I:$I,0)),INDEX(Торг!$B:$B,MATCH($N5914,Торг!$I:$I,0))),"")</f>
        <v/>
      </c>
    </row>
    <row r="5915" spans="1:15" outlineLevel="2">
      <c r="A5915" t="s">
        <v>18384</v>
      </c>
      <c r="C5915" s="191" t="s">
        <v>3122</v>
      </c>
      <c r="E5915" t="s">
        <v>3123</v>
      </c>
      <c r="F5915" t="s">
        <v>2903</v>
      </c>
      <c r="G5915" t="s">
        <v>375</v>
      </c>
      <c r="H5915">
        <v>1620</v>
      </c>
      <c r="J5915" t="s">
        <v>22634</v>
      </c>
      <c r="K5915" s="132" t="str">
        <f>IFERROR(IFERROR(INDEX(Кат!$O:$O,MATCH($C5915,Кат!$I:$I,0)),INDEX(Торг!$L:$L,MATCH($C5915,Торг!$I:$I,0))),"")</f>
        <v/>
      </c>
      <c r="L5915" s="132" t="str">
        <f>IFERROR(IFERROR(INDEX(Кат!$A:$A,MATCH($C5915,Кат!$I:$I,0)),INDEX(Торг!$A:$A,MATCH($C5915,Торг!$I:$I,0))),"")</f>
        <v/>
      </c>
      <c r="M5915" s="132" t="str">
        <f>IFERROR(IFERROR(INDEX(Кат!$B:$B,MATCH($C5915,Кат!$I:$I,0)),INDEX(Торг!$B:$B,MATCH($C5915,Торг!$I:$I,0))),"")</f>
        <v/>
      </c>
      <c r="N5915" s="132" t="str">
        <f t="shared" si="92"/>
        <v>SS20 SS70129</v>
      </c>
      <c r="O5915" s="132" t="str">
        <f>IFERROR(IFERROR(INDEX(Кат!$B:$B,MATCH($N5915,Кат!$I:$I,0)),INDEX(Торг!$B:$B,MATCH($N5915,Торг!$I:$I,0))),"")</f>
        <v/>
      </c>
    </row>
    <row r="5916" spans="1:15" outlineLevel="2">
      <c r="A5916" t="s">
        <v>18385</v>
      </c>
      <c r="C5916" s="191" t="s">
        <v>3124</v>
      </c>
      <c r="E5916" t="s">
        <v>3125</v>
      </c>
      <c r="F5916" t="s">
        <v>2903</v>
      </c>
      <c r="G5916" t="s">
        <v>375</v>
      </c>
      <c r="H5916">
        <v>1770</v>
      </c>
      <c r="J5916" t="s">
        <v>22634</v>
      </c>
      <c r="K5916" s="132" t="str">
        <f>IFERROR(IFERROR(INDEX(Кат!$O:$O,MATCH($C5916,Кат!$I:$I,0)),INDEX(Торг!$L:$L,MATCH($C5916,Торг!$I:$I,0))),"")</f>
        <v/>
      </c>
      <c r="L5916" s="132" t="str">
        <f>IFERROR(IFERROR(INDEX(Кат!$A:$A,MATCH($C5916,Кат!$I:$I,0)),INDEX(Торг!$A:$A,MATCH($C5916,Торг!$I:$I,0))),"")</f>
        <v/>
      </c>
      <c r="M5916" s="132" t="str">
        <f>IFERROR(IFERROR(INDEX(Кат!$B:$B,MATCH($C5916,Кат!$I:$I,0)),INDEX(Торг!$B:$B,MATCH($C5916,Торг!$I:$I,0))),"")</f>
        <v/>
      </c>
      <c r="N5916" s="132" t="str">
        <f t="shared" si="92"/>
        <v>SS20 SS70136</v>
      </c>
      <c r="O5916" s="132" t="str">
        <f>IFERROR(IFERROR(INDEX(Кат!$B:$B,MATCH($N5916,Кат!$I:$I,0)),INDEX(Торг!$B:$B,MATCH($N5916,Торг!$I:$I,0))),"")</f>
        <v/>
      </c>
    </row>
    <row r="5917" spans="1:15" outlineLevel="2">
      <c r="A5917" t="s">
        <v>18386</v>
      </c>
      <c r="C5917" s="191" t="s">
        <v>3126</v>
      </c>
      <c r="E5917" t="s">
        <v>3127</v>
      </c>
      <c r="F5917" t="s">
        <v>2903</v>
      </c>
      <c r="G5917" t="s">
        <v>375</v>
      </c>
      <c r="H5917">
        <v>330</v>
      </c>
      <c r="J5917" t="s">
        <v>22634</v>
      </c>
      <c r="K5917" s="132" t="str">
        <f>IFERROR(IFERROR(INDEX(Кат!$O:$O,MATCH($C5917,Кат!$I:$I,0)),INDEX(Торг!$L:$L,MATCH($C5917,Торг!$I:$I,0))),"")</f>
        <v/>
      </c>
      <c r="L5917" s="132" t="str">
        <f>IFERROR(IFERROR(INDEX(Кат!$A:$A,MATCH($C5917,Кат!$I:$I,0)),INDEX(Торг!$A:$A,MATCH($C5917,Торг!$I:$I,0))),"")</f>
        <v/>
      </c>
      <c r="M5917" s="132" t="str">
        <f>IFERROR(IFERROR(INDEX(Кат!$B:$B,MATCH($C5917,Кат!$I:$I,0)),INDEX(Торг!$B:$B,MATCH($C5917,Торг!$I:$I,0))),"")</f>
        <v/>
      </c>
      <c r="N5917" s="132" t="str">
        <f t="shared" si="92"/>
        <v>SS20 SS60101</v>
      </c>
      <c r="O5917" s="132" t="str">
        <f>IFERROR(IFERROR(INDEX(Кат!$B:$B,MATCH($N5917,Кат!$I:$I,0)),INDEX(Торг!$B:$B,MATCH($N5917,Торг!$I:$I,0))),"")</f>
        <v/>
      </c>
    </row>
    <row r="5918" spans="1:15" outlineLevel="2">
      <c r="A5918" t="s">
        <v>18387</v>
      </c>
      <c r="C5918" s="191" t="s">
        <v>3128</v>
      </c>
      <c r="E5918" t="s">
        <v>3129</v>
      </c>
      <c r="F5918" t="s">
        <v>2903</v>
      </c>
      <c r="G5918" t="s">
        <v>375</v>
      </c>
      <c r="H5918">
        <v>900</v>
      </c>
      <c r="J5918" t="s">
        <v>22634</v>
      </c>
      <c r="K5918" s="132" t="str">
        <f>IFERROR(IFERROR(INDEX(Кат!$O:$O,MATCH($C5918,Кат!$I:$I,0)),INDEX(Торг!$L:$L,MATCH($C5918,Торг!$I:$I,0))),"")</f>
        <v/>
      </c>
      <c r="L5918" s="132" t="str">
        <f>IFERROR(IFERROR(INDEX(Кат!$A:$A,MATCH($C5918,Кат!$I:$I,0)),INDEX(Торг!$A:$A,MATCH($C5918,Торг!$I:$I,0))),"")</f>
        <v/>
      </c>
      <c r="M5918" s="132" t="str">
        <f>IFERROR(IFERROR(INDEX(Кат!$B:$B,MATCH($C5918,Кат!$I:$I,0)),INDEX(Торг!$B:$B,MATCH($C5918,Торг!$I:$I,0))),"")</f>
        <v/>
      </c>
      <c r="N5918" s="132" t="str">
        <f t="shared" si="92"/>
        <v>SS20 SS70103</v>
      </c>
      <c r="O5918" s="132" t="str">
        <f>IFERROR(IFERROR(INDEX(Кат!$B:$B,MATCH($N5918,Кат!$I:$I,0)),INDEX(Торг!$B:$B,MATCH($N5918,Торг!$I:$I,0))),"")</f>
        <v/>
      </c>
    </row>
    <row r="5919" spans="1:15" outlineLevel="2">
      <c r="A5919" t="s">
        <v>18388</v>
      </c>
      <c r="C5919" s="191" t="s">
        <v>3130</v>
      </c>
      <c r="E5919" t="s">
        <v>3131</v>
      </c>
      <c r="F5919" t="s">
        <v>2903</v>
      </c>
      <c r="G5919" t="s">
        <v>375</v>
      </c>
      <c r="H5919">
        <v>660</v>
      </c>
      <c r="J5919" t="s">
        <v>22634</v>
      </c>
      <c r="K5919" s="132" t="str">
        <f>IFERROR(IFERROR(INDEX(Кат!$O:$O,MATCH($C5919,Кат!$I:$I,0)),INDEX(Торг!$L:$L,MATCH($C5919,Торг!$I:$I,0))),"")</f>
        <v/>
      </c>
      <c r="L5919" s="132" t="str">
        <f>IFERROR(IFERROR(INDEX(Кат!$A:$A,MATCH($C5919,Кат!$I:$I,0)),INDEX(Торг!$A:$A,MATCH($C5919,Торг!$I:$I,0))),"")</f>
        <v/>
      </c>
      <c r="M5919" s="132" t="str">
        <f>IFERROR(IFERROR(INDEX(Кат!$B:$B,MATCH($C5919,Кат!$I:$I,0)),INDEX(Торг!$B:$B,MATCH($C5919,Торг!$I:$I,0))),"")</f>
        <v/>
      </c>
      <c r="N5919" s="132" t="str">
        <f t="shared" si="92"/>
        <v>SS20 SS70114</v>
      </c>
      <c r="O5919" s="132" t="str">
        <f>IFERROR(IFERROR(INDEX(Кат!$B:$B,MATCH($N5919,Кат!$I:$I,0)),INDEX(Торг!$B:$B,MATCH($N5919,Торг!$I:$I,0))),"")</f>
        <v/>
      </c>
    </row>
    <row r="5920" spans="1:15" outlineLevel="2">
      <c r="A5920" t="s">
        <v>24308</v>
      </c>
      <c r="C5920" s="191"/>
      <c r="E5920" t="s">
        <v>24309</v>
      </c>
      <c r="J5920" t="s">
        <v>22634</v>
      </c>
      <c r="K5920" s="132" t="str">
        <f>IFERROR(IFERROR(INDEX(Кат!$O:$O,MATCH($C5920,Кат!$I:$I,0)),INDEX(Торг!$L:$L,MATCH($C5920,Торг!$I:$I,0))),"")</f>
        <v/>
      </c>
      <c r="L5920" s="132" t="str">
        <f>IFERROR(IFERROR(INDEX(Кат!$A:$A,MATCH($C5920,Кат!$I:$I,0)),INDEX(Торг!$A:$A,MATCH($C5920,Торг!$I:$I,0))),"")</f>
        <v/>
      </c>
      <c r="M5920" s="132" t="str">
        <f>IFERROR(IFERROR(INDEX(Кат!$B:$B,MATCH($C5920,Кат!$I:$I,0)),INDEX(Торг!$B:$B,MATCH($C5920,Торг!$I:$I,0))),"")</f>
        <v/>
      </c>
      <c r="N5920" s="132" t="str">
        <f t="shared" si="92"/>
        <v xml:space="preserve"> </v>
      </c>
      <c r="O5920" s="132" t="str">
        <f>IFERROR(IFERROR(INDEX(Кат!$B:$B,MATCH($N5920,Кат!$I:$I,0)),INDEX(Торг!$B:$B,MATCH($N5920,Торг!$I:$I,0))),"")</f>
        <v/>
      </c>
    </row>
    <row r="5921" spans="1:15" outlineLevel="2">
      <c r="A5921" t="s">
        <v>24310</v>
      </c>
      <c r="C5921" s="191"/>
      <c r="E5921" t="s">
        <v>24311</v>
      </c>
      <c r="J5921" t="s">
        <v>22634</v>
      </c>
      <c r="K5921" s="132" t="str">
        <f>IFERROR(IFERROR(INDEX(Кат!$O:$O,MATCH($C5921,Кат!$I:$I,0)),INDEX(Торг!$L:$L,MATCH($C5921,Торг!$I:$I,0))),"")</f>
        <v/>
      </c>
      <c r="L5921" s="132" t="str">
        <f>IFERROR(IFERROR(INDEX(Кат!$A:$A,MATCH($C5921,Кат!$I:$I,0)),INDEX(Торг!$A:$A,MATCH($C5921,Торг!$I:$I,0))),"")</f>
        <v/>
      </c>
      <c r="M5921" s="132" t="str">
        <f>IFERROR(IFERROR(INDEX(Кат!$B:$B,MATCH($C5921,Кат!$I:$I,0)),INDEX(Торг!$B:$B,MATCH($C5921,Торг!$I:$I,0))),"")</f>
        <v/>
      </c>
      <c r="N5921" s="132" t="str">
        <f t="shared" si="92"/>
        <v xml:space="preserve"> </v>
      </c>
      <c r="O5921" s="132" t="str">
        <f>IFERROR(IFERROR(INDEX(Кат!$B:$B,MATCH($N5921,Кат!$I:$I,0)),INDEX(Торг!$B:$B,MATCH($N5921,Торг!$I:$I,0))),"")</f>
        <v/>
      </c>
    </row>
    <row r="5922" spans="1:15" outlineLevel="2">
      <c r="A5922" t="s">
        <v>18389</v>
      </c>
      <c r="C5922" s="191" t="s">
        <v>7394</v>
      </c>
      <c r="E5922" t="s">
        <v>7395</v>
      </c>
      <c r="F5922" t="s">
        <v>2903</v>
      </c>
      <c r="G5922" t="s">
        <v>399</v>
      </c>
      <c r="H5922">
        <v>500</v>
      </c>
      <c r="J5922" t="s">
        <v>22634</v>
      </c>
      <c r="K5922" s="132" t="str">
        <f>IFERROR(IFERROR(INDEX(Кат!$O:$O,MATCH($C5922,Кат!$I:$I,0)),INDEX(Торг!$L:$L,MATCH($C5922,Торг!$I:$I,0))),"")</f>
        <v/>
      </c>
      <c r="L5922" s="132" t="str">
        <f>IFERROR(IFERROR(INDEX(Кат!$A:$A,MATCH($C5922,Кат!$I:$I,0)),INDEX(Торг!$A:$A,MATCH($C5922,Торг!$I:$I,0))),"")</f>
        <v/>
      </c>
      <c r="M5922" s="132" t="str">
        <f>IFERROR(IFERROR(INDEX(Кат!$B:$B,MATCH($C5922,Кат!$I:$I,0)),INDEX(Торг!$B:$B,MATCH($C5922,Торг!$I:$I,0))),"")</f>
        <v/>
      </c>
      <c r="N5922" s="132" t="str">
        <f t="shared" si="92"/>
        <v>SS20 SS82104</v>
      </c>
      <c r="O5922" s="132" t="str">
        <f>IFERROR(IFERROR(INDEX(Кат!$B:$B,MATCH($N5922,Кат!$I:$I,0)),INDEX(Торг!$B:$B,MATCH($N5922,Торг!$I:$I,0))),"")</f>
        <v/>
      </c>
    </row>
    <row r="5923" spans="1:15" outlineLevel="2">
      <c r="A5923" t="s">
        <v>18390</v>
      </c>
      <c r="C5923" s="191" t="s">
        <v>7396</v>
      </c>
      <c r="E5923" t="s">
        <v>7397</v>
      </c>
      <c r="F5923" t="s">
        <v>2903</v>
      </c>
      <c r="G5923" t="s">
        <v>399</v>
      </c>
      <c r="H5923">
        <v>500</v>
      </c>
      <c r="J5923" t="s">
        <v>22634</v>
      </c>
      <c r="K5923" s="132" t="str">
        <f>IFERROR(IFERROR(INDEX(Кат!$O:$O,MATCH($C5923,Кат!$I:$I,0)),INDEX(Торг!$L:$L,MATCH($C5923,Торг!$I:$I,0))),"")</f>
        <v/>
      </c>
      <c r="L5923" s="132" t="str">
        <f>IFERROR(IFERROR(INDEX(Кат!$A:$A,MATCH($C5923,Кат!$I:$I,0)),INDEX(Торг!$A:$A,MATCH($C5923,Торг!$I:$I,0))),"")</f>
        <v/>
      </c>
      <c r="M5923" s="132" t="str">
        <f>IFERROR(IFERROR(INDEX(Кат!$B:$B,MATCH($C5923,Кат!$I:$I,0)),INDEX(Торг!$B:$B,MATCH($C5923,Торг!$I:$I,0))),"")</f>
        <v/>
      </c>
      <c r="N5923" s="132" t="str">
        <f t="shared" si="92"/>
        <v>SS20 SS82103</v>
      </c>
      <c r="O5923" s="132" t="str">
        <f>IFERROR(IFERROR(INDEX(Кат!$B:$B,MATCH($N5923,Кат!$I:$I,0)),INDEX(Торг!$B:$B,MATCH($N5923,Торг!$I:$I,0))),"")</f>
        <v/>
      </c>
    </row>
    <row r="5924" spans="1:15" outlineLevel="2">
      <c r="A5924" t="s">
        <v>18391</v>
      </c>
      <c r="C5924" s="191" t="s">
        <v>7398</v>
      </c>
      <c r="E5924" t="s">
        <v>7399</v>
      </c>
      <c r="F5924" t="s">
        <v>2903</v>
      </c>
      <c r="G5924" t="s">
        <v>399</v>
      </c>
      <c r="H5924">
        <v>670</v>
      </c>
      <c r="J5924" t="s">
        <v>22634</v>
      </c>
      <c r="K5924" s="132" t="str">
        <f>IFERROR(IFERROR(INDEX(Кат!$O:$O,MATCH($C5924,Кат!$I:$I,0)),INDEX(Торг!$L:$L,MATCH($C5924,Торг!$I:$I,0))),"")</f>
        <v/>
      </c>
      <c r="L5924" s="132" t="str">
        <f>IFERROR(IFERROR(INDEX(Кат!$A:$A,MATCH($C5924,Кат!$I:$I,0)),INDEX(Торг!$A:$A,MATCH($C5924,Торг!$I:$I,0))),"")</f>
        <v/>
      </c>
      <c r="M5924" s="132" t="str">
        <f>IFERROR(IFERROR(INDEX(Кат!$B:$B,MATCH($C5924,Кат!$I:$I,0)),INDEX(Торг!$B:$B,MATCH($C5924,Торг!$I:$I,0))),"")</f>
        <v/>
      </c>
      <c r="N5924" s="132" t="str">
        <f t="shared" si="92"/>
        <v>SS20 SS86101</v>
      </c>
      <c r="O5924" s="132" t="str">
        <f>IFERROR(IFERROR(INDEX(Кат!$B:$B,MATCH($N5924,Кат!$I:$I,0)),INDEX(Торг!$B:$B,MATCH($N5924,Торг!$I:$I,0))),"")</f>
        <v/>
      </c>
    </row>
    <row r="5925" spans="1:15" outlineLevel="2">
      <c r="A5925" t="s">
        <v>18392</v>
      </c>
      <c r="C5925" s="191" t="s">
        <v>7400</v>
      </c>
      <c r="E5925" t="s">
        <v>7401</v>
      </c>
      <c r="F5925" t="s">
        <v>2903</v>
      </c>
      <c r="G5925" t="s">
        <v>399</v>
      </c>
      <c r="H5925">
        <v>460</v>
      </c>
      <c r="J5925" t="s">
        <v>22634</v>
      </c>
      <c r="K5925" s="132" t="str">
        <f>IFERROR(IFERROR(INDEX(Кат!$O:$O,MATCH($C5925,Кат!$I:$I,0)),INDEX(Торг!$L:$L,MATCH($C5925,Торг!$I:$I,0))),"")</f>
        <v/>
      </c>
      <c r="L5925" s="132" t="str">
        <f>IFERROR(IFERROR(INDEX(Кат!$A:$A,MATCH($C5925,Кат!$I:$I,0)),INDEX(Торг!$A:$A,MATCH($C5925,Торг!$I:$I,0))),"")</f>
        <v/>
      </c>
      <c r="M5925" s="132" t="str">
        <f>IFERROR(IFERROR(INDEX(Кат!$B:$B,MATCH($C5925,Кат!$I:$I,0)),INDEX(Торг!$B:$B,MATCH($C5925,Торг!$I:$I,0))),"")</f>
        <v/>
      </c>
      <c r="N5925" s="132" t="str">
        <f t="shared" si="92"/>
        <v>SS20 SS80102</v>
      </c>
      <c r="O5925" s="132" t="str">
        <f>IFERROR(IFERROR(INDEX(Кат!$B:$B,MATCH($N5925,Кат!$I:$I,0)),INDEX(Торг!$B:$B,MATCH($N5925,Торг!$I:$I,0))),"")</f>
        <v/>
      </c>
    </row>
    <row r="5926" spans="1:15" outlineLevel="1">
      <c r="A5926" t="s">
        <v>18393</v>
      </c>
      <c r="C5926" s="191" t="s">
        <v>7402</v>
      </c>
      <c r="E5926" t="s">
        <v>7403</v>
      </c>
      <c r="F5926" t="s">
        <v>2903</v>
      </c>
      <c r="G5926" t="s">
        <v>399</v>
      </c>
      <c r="H5926">
        <v>660</v>
      </c>
      <c r="J5926" t="s">
        <v>22634</v>
      </c>
      <c r="K5926" s="132" t="str">
        <f>IFERROR(IFERROR(INDEX(Кат!$O:$O,MATCH($C5926,Кат!$I:$I,0)),INDEX(Торг!$L:$L,MATCH($C5926,Торг!$I:$I,0))),"")</f>
        <v/>
      </c>
      <c r="L5926" s="132" t="str">
        <f>IFERROR(IFERROR(INDEX(Кат!$A:$A,MATCH($C5926,Кат!$I:$I,0)),INDEX(Торг!$A:$A,MATCH($C5926,Торг!$I:$I,0))),"")</f>
        <v/>
      </c>
      <c r="M5926" s="132" t="str">
        <f>IFERROR(IFERROR(INDEX(Кат!$B:$B,MATCH($C5926,Кат!$I:$I,0)),INDEX(Торг!$B:$B,MATCH($C5926,Торг!$I:$I,0))),"")</f>
        <v/>
      </c>
      <c r="N5926" s="132" t="str">
        <f t="shared" si="92"/>
        <v>SS20 SS80101</v>
      </c>
      <c r="O5926" s="132" t="str">
        <f>IFERROR(IFERROR(INDEX(Кат!$B:$B,MATCH($N5926,Кат!$I:$I,0)),INDEX(Торг!$B:$B,MATCH($N5926,Торг!$I:$I,0))),"")</f>
        <v/>
      </c>
    </row>
    <row r="5927" spans="1:15" outlineLevel="2">
      <c r="A5927" t="s">
        <v>24312</v>
      </c>
      <c r="C5927" s="191"/>
      <c r="E5927" t="s">
        <v>24313</v>
      </c>
      <c r="J5927" t="s">
        <v>22634</v>
      </c>
      <c r="K5927" s="132" t="str">
        <f>IFERROR(IFERROR(INDEX(Кат!$O:$O,MATCH($C5927,Кат!$I:$I,0)),INDEX(Торг!$L:$L,MATCH($C5927,Торг!$I:$I,0))),"")</f>
        <v/>
      </c>
      <c r="L5927" s="132" t="str">
        <f>IFERROR(IFERROR(INDEX(Кат!$A:$A,MATCH($C5927,Кат!$I:$I,0)),INDEX(Торг!$A:$A,MATCH($C5927,Торг!$I:$I,0))),"")</f>
        <v/>
      </c>
      <c r="M5927" s="132" t="str">
        <f>IFERROR(IFERROR(INDEX(Кат!$B:$B,MATCH($C5927,Кат!$I:$I,0)),INDEX(Торг!$B:$B,MATCH($C5927,Торг!$I:$I,0))),"")</f>
        <v/>
      </c>
      <c r="N5927" s="132" t="str">
        <f t="shared" si="92"/>
        <v xml:space="preserve"> </v>
      </c>
      <c r="O5927" s="132" t="str">
        <f>IFERROR(IFERROR(INDEX(Кат!$B:$B,MATCH($N5927,Кат!$I:$I,0)),INDEX(Торг!$B:$B,MATCH($N5927,Торг!$I:$I,0))),"")</f>
        <v/>
      </c>
    </row>
    <row r="5928" spans="1:15">
      <c r="A5928" t="s">
        <v>18394</v>
      </c>
      <c r="C5928" s="191" t="s">
        <v>7404</v>
      </c>
      <c r="E5928" t="s">
        <v>7405</v>
      </c>
      <c r="F5928" t="s">
        <v>2903</v>
      </c>
      <c r="G5928" t="s">
        <v>375</v>
      </c>
      <c r="H5928">
        <v>13600</v>
      </c>
      <c r="J5928" t="s">
        <v>22634</v>
      </c>
      <c r="K5928" s="132" t="str">
        <f>IFERROR(IFERROR(INDEX(Кат!$O:$O,MATCH($C5928,Кат!$I:$I,0)),INDEX(Торг!$L:$L,MATCH($C5928,Торг!$I:$I,0))),"")</f>
        <v/>
      </c>
      <c r="L5928" s="132" t="str">
        <f>IFERROR(IFERROR(INDEX(Кат!$A:$A,MATCH($C5928,Кат!$I:$I,0)),INDEX(Торг!$A:$A,MATCH($C5928,Торг!$I:$I,0))),"")</f>
        <v/>
      </c>
      <c r="M5928" s="132" t="str">
        <f>IFERROR(IFERROR(INDEX(Кат!$B:$B,MATCH($C5928,Кат!$I:$I,0)),INDEX(Торг!$B:$B,MATCH($C5928,Торг!$I:$I,0))),"")</f>
        <v/>
      </c>
      <c r="N5928" s="132" t="str">
        <f t="shared" si="92"/>
        <v>SS20 SS99103</v>
      </c>
      <c r="O5928" s="132" t="str">
        <f>IFERROR(IFERROR(INDEX(Кат!$B:$B,MATCH($N5928,Кат!$I:$I,0)),INDEX(Торг!$B:$B,MATCH($N5928,Торг!$I:$I,0))),"")</f>
        <v/>
      </c>
    </row>
    <row r="5929" spans="1:15" outlineLevel="1">
      <c r="A5929" t="s">
        <v>18395</v>
      </c>
      <c r="C5929" s="191" t="s">
        <v>7406</v>
      </c>
      <c r="E5929" t="s">
        <v>7407</v>
      </c>
      <c r="F5929" t="s">
        <v>2903</v>
      </c>
      <c r="G5929" t="s">
        <v>375</v>
      </c>
      <c r="H5929">
        <v>13700</v>
      </c>
      <c r="J5929" t="s">
        <v>22634</v>
      </c>
      <c r="K5929" s="132" t="str">
        <f>IFERROR(IFERROR(INDEX(Кат!$O:$O,MATCH($C5929,Кат!$I:$I,0)),INDEX(Торг!$L:$L,MATCH($C5929,Торг!$I:$I,0))),"")</f>
        <v/>
      </c>
      <c r="L5929" s="132" t="str">
        <f>IFERROR(IFERROR(INDEX(Кат!$A:$A,MATCH($C5929,Кат!$I:$I,0)),INDEX(Торг!$A:$A,MATCH($C5929,Торг!$I:$I,0))),"")</f>
        <v/>
      </c>
      <c r="M5929" s="132" t="str">
        <f>IFERROR(IFERROR(INDEX(Кат!$B:$B,MATCH($C5929,Кат!$I:$I,0)),INDEX(Торг!$B:$B,MATCH($C5929,Торг!$I:$I,0))),"")</f>
        <v/>
      </c>
      <c r="N5929" s="132" t="str">
        <f t="shared" si="92"/>
        <v>SS20 SS99107</v>
      </c>
      <c r="O5929" s="132" t="str">
        <f>IFERROR(IFERROR(INDEX(Кат!$B:$B,MATCH($N5929,Кат!$I:$I,0)),INDEX(Торг!$B:$B,MATCH($N5929,Торг!$I:$I,0))),"")</f>
        <v/>
      </c>
    </row>
    <row r="5930" spans="1:15" outlineLevel="1">
      <c r="A5930" t="s">
        <v>18396</v>
      </c>
      <c r="C5930" s="191" t="s">
        <v>3132</v>
      </c>
      <c r="E5930" t="s">
        <v>3133</v>
      </c>
      <c r="F5930" t="s">
        <v>2903</v>
      </c>
      <c r="G5930" t="s">
        <v>375</v>
      </c>
      <c r="H5930">
        <v>13600</v>
      </c>
      <c r="J5930" t="s">
        <v>22634</v>
      </c>
      <c r="K5930" s="132" t="str">
        <f>IFERROR(IFERROR(INDEX(Кат!$O:$O,MATCH($C5930,Кат!$I:$I,0)),INDEX(Торг!$L:$L,MATCH($C5930,Торг!$I:$I,0))),"")</f>
        <v/>
      </c>
      <c r="L5930" s="132" t="str">
        <f>IFERROR(IFERROR(INDEX(Кат!$A:$A,MATCH($C5930,Кат!$I:$I,0)),INDEX(Торг!$A:$A,MATCH($C5930,Торг!$I:$I,0))),"")</f>
        <v/>
      </c>
      <c r="M5930" s="132" t="str">
        <f>IFERROR(IFERROR(INDEX(Кат!$B:$B,MATCH($C5930,Кат!$I:$I,0)),INDEX(Торг!$B:$B,MATCH($C5930,Торг!$I:$I,0))),"")</f>
        <v/>
      </c>
      <c r="N5930" s="132" t="str">
        <f t="shared" si="92"/>
        <v>SS20 SS99119</v>
      </c>
      <c r="O5930" s="132" t="str">
        <f>IFERROR(IFERROR(INDEX(Кат!$B:$B,MATCH($N5930,Кат!$I:$I,0)),INDEX(Торг!$B:$B,MATCH($N5930,Торг!$I:$I,0))),"")</f>
        <v/>
      </c>
    </row>
    <row r="5931" spans="1:15" outlineLevel="1">
      <c r="A5931" t="s">
        <v>18397</v>
      </c>
      <c r="C5931" s="191" t="s">
        <v>7408</v>
      </c>
      <c r="E5931" t="s">
        <v>7409</v>
      </c>
      <c r="F5931" t="s">
        <v>2903</v>
      </c>
      <c r="G5931" t="s">
        <v>375</v>
      </c>
      <c r="H5931">
        <v>13700</v>
      </c>
      <c r="J5931" t="s">
        <v>22634</v>
      </c>
      <c r="K5931" s="132" t="str">
        <f>IFERROR(IFERROR(INDEX(Кат!$O:$O,MATCH($C5931,Кат!$I:$I,0)),INDEX(Торг!$L:$L,MATCH($C5931,Торг!$I:$I,0))),"")</f>
        <v/>
      </c>
      <c r="L5931" s="132" t="str">
        <f>IFERROR(IFERROR(INDEX(Кат!$A:$A,MATCH($C5931,Кат!$I:$I,0)),INDEX(Торг!$A:$A,MATCH($C5931,Торг!$I:$I,0))),"")</f>
        <v/>
      </c>
      <c r="M5931" s="132" t="str">
        <f>IFERROR(IFERROR(INDEX(Кат!$B:$B,MATCH($C5931,Кат!$I:$I,0)),INDEX(Торг!$B:$B,MATCH($C5931,Торг!$I:$I,0))),"")</f>
        <v/>
      </c>
      <c r="N5931" s="132" t="str">
        <f t="shared" si="92"/>
        <v>SS20 SS99123</v>
      </c>
      <c r="O5931" s="132" t="str">
        <f>IFERROR(IFERROR(INDEX(Кат!$B:$B,MATCH($N5931,Кат!$I:$I,0)),INDEX(Торг!$B:$B,MATCH($N5931,Торг!$I:$I,0))),"")</f>
        <v/>
      </c>
    </row>
    <row r="5932" spans="1:15">
      <c r="A5932" t="s">
        <v>18398</v>
      </c>
      <c r="C5932" s="191" t="s">
        <v>3134</v>
      </c>
      <c r="E5932" t="s">
        <v>3135</v>
      </c>
      <c r="F5932" t="s">
        <v>2903</v>
      </c>
      <c r="G5932" t="s">
        <v>375</v>
      </c>
      <c r="H5932">
        <v>13300</v>
      </c>
      <c r="J5932" t="s">
        <v>22634</v>
      </c>
      <c r="K5932" s="132" t="str">
        <f>IFERROR(IFERROR(INDEX(Кат!$O:$O,MATCH($C5932,Кат!$I:$I,0)),INDEX(Торг!$L:$L,MATCH($C5932,Торг!$I:$I,0))),"")</f>
        <v/>
      </c>
      <c r="L5932" s="132" t="str">
        <f>IFERROR(IFERROR(INDEX(Кат!$A:$A,MATCH($C5932,Кат!$I:$I,0)),INDEX(Торг!$A:$A,MATCH($C5932,Торг!$I:$I,0))),"")</f>
        <v/>
      </c>
      <c r="M5932" s="132" t="str">
        <f>IFERROR(IFERROR(INDEX(Кат!$B:$B,MATCH($C5932,Кат!$I:$I,0)),INDEX(Торг!$B:$B,MATCH($C5932,Торг!$I:$I,0))),"")</f>
        <v/>
      </c>
      <c r="N5932" s="132" t="str">
        <f t="shared" si="92"/>
        <v>SS20 SS99102</v>
      </c>
      <c r="O5932" s="132" t="str">
        <f>IFERROR(IFERROR(INDEX(Кат!$B:$B,MATCH($N5932,Кат!$I:$I,0)),INDEX(Торг!$B:$B,MATCH($N5932,Торг!$I:$I,0))),"")</f>
        <v/>
      </c>
    </row>
    <row r="5933" spans="1:15" outlineLevel="1">
      <c r="A5933" t="s">
        <v>18399</v>
      </c>
      <c r="C5933" s="191" t="s">
        <v>3136</v>
      </c>
      <c r="E5933" t="s">
        <v>3137</v>
      </c>
      <c r="F5933" t="s">
        <v>2903</v>
      </c>
      <c r="G5933" t="s">
        <v>375</v>
      </c>
      <c r="H5933">
        <v>13750</v>
      </c>
      <c r="J5933" t="s">
        <v>22634</v>
      </c>
      <c r="K5933" s="132" t="str">
        <f>IFERROR(IFERROR(INDEX(Кат!$O:$O,MATCH($C5933,Кат!$I:$I,0)),INDEX(Торг!$L:$L,MATCH($C5933,Торг!$I:$I,0))),"")</f>
        <v/>
      </c>
      <c r="L5933" s="132" t="str">
        <f>IFERROR(IFERROR(INDEX(Кат!$A:$A,MATCH($C5933,Кат!$I:$I,0)),INDEX(Торг!$A:$A,MATCH($C5933,Торг!$I:$I,0))),"")</f>
        <v/>
      </c>
      <c r="M5933" s="132" t="str">
        <f>IFERROR(IFERROR(INDEX(Кат!$B:$B,MATCH($C5933,Кат!$I:$I,0)),INDEX(Торг!$B:$B,MATCH($C5933,Торг!$I:$I,0))),"")</f>
        <v/>
      </c>
      <c r="N5933" s="132" t="str">
        <f t="shared" si="92"/>
        <v>SS20 SS99106</v>
      </c>
      <c r="O5933" s="132" t="str">
        <f>IFERROR(IFERROR(INDEX(Кат!$B:$B,MATCH($N5933,Кат!$I:$I,0)),INDEX(Торг!$B:$B,MATCH($N5933,Торг!$I:$I,0))),"")</f>
        <v/>
      </c>
    </row>
    <row r="5934" spans="1:15" outlineLevel="1">
      <c r="A5934" t="s">
        <v>18400</v>
      </c>
      <c r="C5934" s="191" t="s">
        <v>3138</v>
      </c>
      <c r="E5934" t="s">
        <v>3139</v>
      </c>
      <c r="F5934" t="s">
        <v>2903</v>
      </c>
      <c r="G5934" t="s">
        <v>375</v>
      </c>
      <c r="H5934">
        <v>15950</v>
      </c>
      <c r="J5934" t="s">
        <v>22634</v>
      </c>
      <c r="K5934" s="132" t="str">
        <f>IFERROR(IFERROR(INDEX(Кат!$O:$O,MATCH($C5934,Кат!$I:$I,0)),INDEX(Торг!$L:$L,MATCH($C5934,Торг!$I:$I,0))),"")</f>
        <v/>
      </c>
      <c r="L5934" s="132" t="str">
        <f>IFERROR(IFERROR(INDEX(Кат!$A:$A,MATCH($C5934,Кат!$I:$I,0)),INDEX(Торг!$A:$A,MATCH($C5934,Торг!$I:$I,0))),"")</f>
        <v/>
      </c>
      <c r="M5934" s="132" t="str">
        <f>IFERROR(IFERROR(INDEX(Кат!$B:$B,MATCH($C5934,Кат!$I:$I,0)),INDEX(Торг!$B:$B,MATCH($C5934,Торг!$I:$I,0))),"")</f>
        <v/>
      </c>
      <c r="N5934" s="132" t="str">
        <f t="shared" si="92"/>
        <v>SS20 SS99133</v>
      </c>
      <c r="O5934" s="132" t="str">
        <f>IFERROR(IFERROR(INDEX(Кат!$B:$B,MATCH($N5934,Кат!$I:$I,0)),INDEX(Торг!$B:$B,MATCH($N5934,Торг!$I:$I,0))),"")</f>
        <v/>
      </c>
    </row>
    <row r="5935" spans="1:15" outlineLevel="1">
      <c r="A5935" t="s">
        <v>18401</v>
      </c>
      <c r="C5935" s="191" t="s">
        <v>3140</v>
      </c>
      <c r="E5935" t="s">
        <v>3141</v>
      </c>
      <c r="F5935" t="s">
        <v>2903</v>
      </c>
      <c r="G5935" t="s">
        <v>375</v>
      </c>
      <c r="H5935">
        <v>15950</v>
      </c>
      <c r="J5935" t="s">
        <v>22634</v>
      </c>
      <c r="K5935" s="132" t="str">
        <f>IFERROR(IFERROR(INDEX(Кат!$O:$O,MATCH($C5935,Кат!$I:$I,0)),INDEX(Торг!$L:$L,MATCH($C5935,Торг!$I:$I,0))),"")</f>
        <v/>
      </c>
      <c r="L5935" s="132" t="str">
        <f>IFERROR(IFERROR(INDEX(Кат!$A:$A,MATCH($C5935,Кат!$I:$I,0)),INDEX(Торг!$A:$A,MATCH($C5935,Торг!$I:$I,0))),"")</f>
        <v/>
      </c>
      <c r="M5935" s="132" t="str">
        <f>IFERROR(IFERROR(INDEX(Кат!$B:$B,MATCH($C5935,Кат!$I:$I,0)),INDEX(Торг!$B:$B,MATCH($C5935,Торг!$I:$I,0))),"")</f>
        <v/>
      </c>
      <c r="N5935" s="132" t="str">
        <f t="shared" si="92"/>
        <v>SS20 SS99137</v>
      </c>
      <c r="O5935" s="132" t="str">
        <f>IFERROR(IFERROR(INDEX(Кат!$B:$B,MATCH($N5935,Кат!$I:$I,0)),INDEX(Торг!$B:$B,MATCH($N5935,Торг!$I:$I,0))),"")</f>
        <v/>
      </c>
    </row>
    <row r="5936" spans="1:15" outlineLevel="1">
      <c r="A5936" t="s">
        <v>18402</v>
      </c>
      <c r="C5936" s="191" t="s">
        <v>3142</v>
      </c>
      <c r="E5936" t="s">
        <v>3143</v>
      </c>
      <c r="F5936" t="s">
        <v>2903</v>
      </c>
      <c r="G5936" t="s">
        <v>375</v>
      </c>
      <c r="H5936">
        <v>15950</v>
      </c>
      <c r="J5936" t="s">
        <v>22634</v>
      </c>
      <c r="K5936" s="132" t="str">
        <f>IFERROR(IFERROR(INDEX(Кат!$O:$O,MATCH($C5936,Кат!$I:$I,0)),INDEX(Торг!$L:$L,MATCH($C5936,Торг!$I:$I,0))),"")</f>
        <v/>
      </c>
      <c r="L5936" s="132" t="str">
        <f>IFERROR(IFERROR(INDEX(Кат!$A:$A,MATCH($C5936,Кат!$I:$I,0)),INDEX(Торг!$A:$A,MATCH($C5936,Торг!$I:$I,0))),"")</f>
        <v/>
      </c>
      <c r="M5936" s="132" t="str">
        <f>IFERROR(IFERROR(INDEX(Кат!$B:$B,MATCH($C5936,Кат!$I:$I,0)),INDEX(Торг!$B:$B,MATCH($C5936,Торг!$I:$I,0))),"")</f>
        <v/>
      </c>
      <c r="N5936" s="132" t="str">
        <f t="shared" si="92"/>
        <v>SS20 SS99135</v>
      </c>
      <c r="O5936" s="132" t="str">
        <f>IFERROR(IFERROR(INDEX(Кат!$B:$B,MATCH($N5936,Кат!$I:$I,0)),INDEX(Торг!$B:$B,MATCH($N5936,Торг!$I:$I,0))),"")</f>
        <v/>
      </c>
    </row>
    <row r="5937" spans="1:15" outlineLevel="1">
      <c r="A5937" t="s">
        <v>18403</v>
      </c>
      <c r="C5937" s="191" t="s">
        <v>7410</v>
      </c>
      <c r="E5937" t="s">
        <v>7411</v>
      </c>
      <c r="F5937" t="s">
        <v>2903</v>
      </c>
      <c r="G5937" t="s">
        <v>375</v>
      </c>
      <c r="H5937">
        <v>13300</v>
      </c>
      <c r="J5937" t="s">
        <v>22634</v>
      </c>
      <c r="K5937" s="132" t="str">
        <f>IFERROR(IFERROR(INDEX(Кат!$O:$O,MATCH($C5937,Кат!$I:$I,0)),INDEX(Торг!$L:$L,MATCH($C5937,Торг!$I:$I,0))),"")</f>
        <v/>
      </c>
      <c r="L5937" s="132" t="str">
        <f>IFERROR(IFERROR(INDEX(Кат!$A:$A,MATCH($C5937,Кат!$I:$I,0)),INDEX(Торг!$A:$A,MATCH($C5937,Торг!$I:$I,0))),"")</f>
        <v/>
      </c>
      <c r="M5937" s="132" t="str">
        <f>IFERROR(IFERROR(INDEX(Кат!$B:$B,MATCH($C5937,Кат!$I:$I,0)),INDEX(Торг!$B:$B,MATCH($C5937,Торг!$I:$I,0))),"")</f>
        <v/>
      </c>
      <c r="N5937" s="132" t="str">
        <f t="shared" si="92"/>
        <v>SS20 SS99126</v>
      </c>
      <c r="O5937" s="132" t="str">
        <f>IFERROR(IFERROR(INDEX(Кат!$B:$B,MATCH($N5937,Кат!$I:$I,0)),INDEX(Торг!$B:$B,MATCH($N5937,Торг!$I:$I,0))),"")</f>
        <v/>
      </c>
    </row>
    <row r="5938" spans="1:15">
      <c r="A5938" t="s">
        <v>18404</v>
      </c>
      <c r="C5938" s="191" t="s">
        <v>7412</v>
      </c>
      <c r="E5938" t="s">
        <v>7413</v>
      </c>
      <c r="F5938" t="s">
        <v>2903</v>
      </c>
      <c r="G5938" t="s">
        <v>375</v>
      </c>
      <c r="H5938">
        <v>13750</v>
      </c>
      <c r="J5938" t="s">
        <v>22634</v>
      </c>
      <c r="K5938" s="132" t="str">
        <f>IFERROR(IFERROR(INDEX(Кат!$O:$O,MATCH($C5938,Кат!$I:$I,0)),INDEX(Торг!$L:$L,MATCH($C5938,Торг!$I:$I,0))),"")</f>
        <v/>
      </c>
      <c r="L5938" s="132" t="str">
        <f>IFERROR(IFERROR(INDEX(Кат!$A:$A,MATCH($C5938,Кат!$I:$I,0)),INDEX(Торг!$A:$A,MATCH($C5938,Торг!$I:$I,0))),"")</f>
        <v/>
      </c>
      <c r="M5938" s="132" t="str">
        <f>IFERROR(IFERROR(INDEX(Кат!$B:$B,MATCH($C5938,Кат!$I:$I,0)),INDEX(Торг!$B:$B,MATCH($C5938,Торг!$I:$I,0))),"")</f>
        <v/>
      </c>
      <c r="N5938" s="132" t="str">
        <f t="shared" si="92"/>
        <v>SS20 SS99130</v>
      </c>
      <c r="O5938" s="132" t="str">
        <f>IFERROR(IFERROR(INDEX(Кат!$B:$B,MATCH($N5938,Кат!$I:$I,0)),INDEX(Торг!$B:$B,MATCH($N5938,Торг!$I:$I,0))),"")</f>
        <v/>
      </c>
    </row>
    <row r="5939" spans="1:15" outlineLevel="1">
      <c r="A5939" t="s">
        <v>18405</v>
      </c>
      <c r="C5939" s="191" t="s">
        <v>7414</v>
      </c>
      <c r="E5939" t="s">
        <v>7415</v>
      </c>
      <c r="F5939" t="s">
        <v>2903</v>
      </c>
      <c r="G5939" t="s">
        <v>375</v>
      </c>
      <c r="H5939">
        <v>13300</v>
      </c>
      <c r="J5939" t="s">
        <v>22634</v>
      </c>
      <c r="K5939" s="132" t="str">
        <f>IFERROR(IFERROR(INDEX(Кат!$O:$O,MATCH($C5939,Кат!$I:$I,0)),INDEX(Торг!$L:$L,MATCH($C5939,Торг!$I:$I,0))),"")</f>
        <v/>
      </c>
      <c r="L5939" s="132" t="str">
        <f>IFERROR(IFERROR(INDEX(Кат!$A:$A,MATCH($C5939,Кат!$I:$I,0)),INDEX(Торг!$A:$A,MATCH($C5939,Торг!$I:$I,0))),"")</f>
        <v/>
      </c>
      <c r="M5939" s="132" t="str">
        <f>IFERROR(IFERROR(INDEX(Кат!$B:$B,MATCH($C5939,Кат!$I:$I,0)),INDEX(Торг!$B:$B,MATCH($C5939,Торг!$I:$I,0))),"")</f>
        <v/>
      </c>
      <c r="N5939" s="132" t="str">
        <f t="shared" si="92"/>
        <v>SS20 SS99118</v>
      </c>
      <c r="O5939" s="132" t="str">
        <f>IFERROR(IFERROR(INDEX(Кат!$B:$B,MATCH($N5939,Кат!$I:$I,0)),INDEX(Торг!$B:$B,MATCH($N5939,Торг!$I:$I,0))),"")</f>
        <v/>
      </c>
    </row>
    <row r="5940" spans="1:15" outlineLevel="1">
      <c r="A5940" t="s">
        <v>18406</v>
      </c>
      <c r="C5940" s="191" t="s">
        <v>7416</v>
      </c>
      <c r="E5940" t="s">
        <v>7417</v>
      </c>
      <c r="F5940" t="s">
        <v>2903</v>
      </c>
      <c r="G5940" t="s">
        <v>375</v>
      </c>
      <c r="H5940">
        <v>13750</v>
      </c>
      <c r="J5940" t="s">
        <v>22634</v>
      </c>
      <c r="K5940" s="132" t="str">
        <f>IFERROR(IFERROR(INDEX(Кат!$O:$O,MATCH($C5940,Кат!$I:$I,0)),INDEX(Торг!$L:$L,MATCH($C5940,Торг!$I:$I,0))),"")</f>
        <v/>
      </c>
      <c r="L5940" s="132" t="str">
        <f>IFERROR(IFERROR(INDEX(Кат!$A:$A,MATCH($C5940,Кат!$I:$I,0)),INDEX(Торг!$A:$A,MATCH($C5940,Торг!$I:$I,0))),"")</f>
        <v/>
      </c>
      <c r="M5940" s="132" t="str">
        <f>IFERROR(IFERROR(INDEX(Кат!$B:$B,MATCH($C5940,Кат!$I:$I,0)),INDEX(Торг!$B:$B,MATCH($C5940,Торг!$I:$I,0))),"")</f>
        <v/>
      </c>
      <c r="N5940" s="132" t="str">
        <f t="shared" si="92"/>
        <v>SS20 SS99122</v>
      </c>
      <c r="O5940" s="132" t="str">
        <f>IFERROR(IFERROR(INDEX(Кат!$B:$B,MATCH($N5940,Кат!$I:$I,0)),INDEX(Торг!$B:$B,MATCH($N5940,Торг!$I:$I,0))),"")</f>
        <v/>
      </c>
    </row>
    <row r="5941" spans="1:15" outlineLevel="1">
      <c r="A5941" t="s">
        <v>18407</v>
      </c>
      <c r="C5941" s="191" t="s">
        <v>7418</v>
      </c>
      <c r="E5941" t="s">
        <v>7419</v>
      </c>
      <c r="F5941" t="s">
        <v>2903</v>
      </c>
      <c r="G5941" t="s">
        <v>375</v>
      </c>
      <c r="H5941">
        <v>13300</v>
      </c>
      <c r="J5941" t="s">
        <v>22634</v>
      </c>
      <c r="K5941" s="132" t="str">
        <f>IFERROR(IFERROR(INDEX(Кат!$O:$O,MATCH($C5941,Кат!$I:$I,0)),INDEX(Торг!$L:$L,MATCH($C5941,Торг!$I:$I,0))),"")</f>
        <v/>
      </c>
      <c r="L5941" s="132" t="str">
        <f>IFERROR(IFERROR(INDEX(Кат!$A:$A,MATCH($C5941,Кат!$I:$I,0)),INDEX(Торг!$A:$A,MATCH($C5941,Торг!$I:$I,0))),"")</f>
        <v/>
      </c>
      <c r="M5941" s="132" t="str">
        <f>IFERROR(IFERROR(INDEX(Кат!$B:$B,MATCH($C5941,Кат!$I:$I,0)),INDEX(Торг!$B:$B,MATCH($C5941,Торг!$I:$I,0))),"")</f>
        <v/>
      </c>
      <c r="N5941" s="132" t="str">
        <f t="shared" si="92"/>
        <v>SS20 SS99110</v>
      </c>
      <c r="O5941" s="132" t="str">
        <f>IFERROR(IFERROR(INDEX(Кат!$B:$B,MATCH($N5941,Кат!$I:$I,0)),INDEX(Торг!$B:$B,MATCH($N5941,Торг!$I:$I,0))),"")</f>
        <v/>
      </c>
    </row>
    <row r="5942" spans="1:15" outlineLevel="1">
      <c r="A5942" t="s">
        <v>18408</v>
      </c>
      <c r="C5942" s="191" t="s">
        <v>7420</v>
      </c>
      <c r="E5942" t="s">
        <v>7421</v>
      </c>
      <c r="F5942" t="s">
        <v>2903</v>
      </c>
      <c r="G5942" t="s">
        <v>375</v>
      </c>
      <c r="H5942">
        <v>13750</v>
      </c>
      <c r="J5942" t="s">
        <v>22634</v>
      </c>
      <c r="K5942" s="132" t="str">
        <f>IFERROR(IFERROR(INDEX(Кат!$O:$O,MATCH($C5942,Кат!$I:$I,0)),INDEX(Торг!$L:$L,MATCH($C5942,Торг!$I:$I,0))),"")</f>
        <v/>
      </c>
      <c r="L5942" s="132" t="str">
        <f>IFERROR(IFERROR(INDEX(Кат!$A:$A,MATCH($C5942,Кат!$I:$I,0)),INDEX(Торг!$A:$A,MATCH($C5942,Торг!$I:$I,0))),"")</f>
        <v/>
      </c>
      <c r="M5942" s="132" t="str">
        <f>IFERROR(IFERROR(INDEX(Кат!$B:$B,MATCH($C5942,Кат!$I:$I,0)),INDEX(Торг!$B:$B,MATCH($C5942,Торг!$I:$I,0))),"")</f>
        <v/>
      </c>
      <c r="N5942" s="132" t="str">
        <f t="shared" si="92"/>
        <v>SS20 SS99114</v>
      </c>
      <c r="O5942" s="132" t="str">
        <f>IFERROR(IFERROR(INDEX(Кат!$B:$B,MATCH($N5942,Кат!$I:$I,0)),INDEX(Торг!$B:$B,MATCH($N5942,Торг!$I:$I,0))),"")</f>
        <v/>
      </c>
    </row>
    <row r="5943" spans="1:15" outlineLevel="1">
      <c r="A5943" t="s">
        <v>18409</v>
      </c>
      <c r="C5943" s="191" t="s">
        <v>7422</v>
      </c>
      <c r="E5943" t="s">
        <v>7423</v>
      </c>
      <c r="F5943" t="s">
        <v>2903</v>
      </c>
      <c r="G5943" t="s">
        <v>375</v>
      </c>
      <c r="H5943">
        <v>14050</v>
      </c>
      <c r="J5943" t="s">
        <v>22634</v>
      </c>
      <c r="K5943" s="132" t="str">
        <f>IFERROR(IFERROR(INDEX(Кат!$O:$O,MATCH($C5943,Кат!$I:$I,0)),INDEX(Торг!$L:$L,MATCH($C5943,Торг!$I:$I,0))),"")</f>
        <v/>
      </c>
      <c r="L5943" s="132" t="str">
        <f>IFERROR(IFERROR(INDEX(Кат!$A:$A,MATCH($C5943,Кат!$I:$I,0)),INDEX(Торг!$A:$A,MATCH($C5943,Торг!$I:$I,0))),"")</f>
        <v/>
      </c>
      <c r="M5943" s="132" t="str">
        <f>IFERROR(IFERROR(INDEX(Кат!$B:$B,MATCH($C5943,Кат!$I:$I,0)),INDEX(Торг!$B:$B,MATCH($C5943,Торг!$I:$I,0))),"")</f>
        <v/>
      </c>
      <c r="N5943" s="132" t="str">
        <f t="shared" si="92"/>
        <v>SS20 SS99104</v>
      </c>
      <c r="O5943" s="132" t="str">
        <f>IFERROR(IFERROR(INDEX(Кат!$B:$B,MATCH($N5943,Кат!$I:$I,0)),INDEX(Торг!$B:$B,MATCH($N5943,Торг!$I:$I,0))),"")</f>
        <v/>
      </c>
    </row>
    <row r="5944" spans="1:15" outlineLevel="1">
      <c r="A5944" t="s">
        <v>18410</v>
      </c>
      <c r="C5944" s="191" t="s">
        <v>7424</v>
      </c>
      <c r="E5944" t="s">
        <v>7425</v>
      </c>
      <c r="F5944" t="s">
        <v>2903</v>
      </c>
      <c r="G5944" t="s">
        <v>375</v>
      </c>
      <c r="H5944">
        <v>14200</v>
      </c>
      <c r="J5944" t="s">
        <v>22634</v>
      </c>
      <c r="K5944" s="132" t="str">
        <f>IFERROR(IFERROR(INDEX(Кат!$O:$O,MATCH($C5944,Кат!$I:$I,0)),INDEX(Торг!$L:$L,MATCH($C5944,Торг!$I:$I,0))),"")</f>
        <v/>
      </c>
      <c r="L5944" s="132" t="str">
        <f>IFERROR(IFERROR(INDEX(Кат!$A:$A,MATCH($C5944,Кат!$I:$I,0)),INDEX(Торг!$A:$A,MATCH($C5944,Торг!$I:$I,0))),"")</f>
        <v/>
      </c>
      <c r="M5944" s="132" t="str">
        <f>IFERROR(IFERROR(INDEX(Кат!$B:$B,MATCH($C5944,Кат!$I:$I,0)),INDEX(Торг!$B:$B,MATCH($C5944,Торг!$I:$I,0))),"")</f>
        <v/>
      </c>
      <c r="N5944" s="132" t="str">
        <f t="shared" si="92"/>
        <v>SS20 SS99108</v>
      </c>
      <c r="O5944" s="132" t="str">
        <f>IFERROR(IFERROR(INDEX(Кат!$B:$B,MATCH($N5944,Кат!$I:$I,0)),INDEX(Торг!$B:$B,MATCH($N5944,Торг!$I:$I,0))),"")</f>
        <v/>
      </c>
    </row>
    <row r="5945" spans="1:15" outlineLevel="1">
      <c r="A5945" t="s">
        <v>18411</v>
      </c>
      <c r="C5945" s="191" t="s">
        <v>7426</v>
      </c>
      <c r="E5945" t="s">
        <v>7427</v>
      </c>
      <c r="F5945" t="s">
        <v>2903</v>
      </c>
      <c r="G5945" t="s">
        <v>375</v>
      </c>
      <c r="H5945">
        <v>14050</v>
      </c>
      <c r="J5945" t="s">
        <v>22634</v>
      </c>
      <c r="K5945" s="132" t="str">
        <f>IFERROR(IFERROR(INDEX(Кат!$O:$O,MATCH($C5945,Кат!$I:$I,0)),INDEX(Торг!$L:$L,MATCH($C5945,Торг!$I:$I,0))),"")</f>
        <v/>
      </c>
      <c r="L5945" s="132" t="str">
        <f>IFERROR(IFERROR(INDEX(Кат!$A:$A,MATCH($C5945,Кат!$I:$I,0)),INDEX(Торг!$A:$A,MATCH($C5945,Торг!$I:$I,0))),"")</f>
        <v/>
      </c>
      <c r="M5945" s="132" t="str">
        <f>IFERROR(IFERROR(INDEX(Кат!$B:$B,MATCH($C5945,Кат!$I:$I,0)),INDEX(Торг!$B:$B,MATCH($C5945,Торг!$I:$I,0))),"")</f>
        <v/>
      </c>
      <c r="N5945" s="132" t="str">
        <f t="shared" si="92"/>
        <v>SS20 SS99128</v>
      </c>
      <c r="O5945" s="132" t="str">
        <f>IFERROR(IFERROR(INDEX(Кат!$B:$B,MATCH($N5945,Кат!$I:$I,0)),INDEX(Торг!$B:$B,MATCH($N5945,Торг!$I:$I,0))),"")</f>
        <v/>
      </c>
    </row>
    <row r="5946" spans="1:15" outlineLevel="1">
      <c r="A5946" t="s">
        <v>18412</v>
      </c>
      <c r="C5946" s="191" t="s">
        <v>7428</v>
      </c>
      <c r="E5946" t="s">
        <v>7429</v>
      </c>
      <c r="F5946" t="s">
        <v>2903</v>
      </c>
      <c r="G5946" t="s">
        <v>375</v>
      </c>
      <c r="H5946">
        <v>14200</v>
      </c>
      <c r="J5946" t="s">
        <v>22634</v>
      </c>
      <c r="K5946" s="132" t="str">
        <f>IFERROR(IFERROR(INDEX(Кат!$O:$O,MATCH($C5946,Кат!$I:$I,0)),INDEX(Торг!$L:$L,MATCH($C5946,Торг!$I:$I,0))),"")</f>
        <v/>
      </c>
      <c r="L5946" s="132" t="str">
        <f>IFERROR(IFERROR(INDEX(Кат!$A:$A,MATCH($C5946,Кат!$I:$I,0)),INDEX(Торг!$A:$A,MATCH($C5946,Торг!$I:$I,0))),"")</f>
        <v/>
      </c>
      <c r="M5946" s="132" t="str">
        <f>IFERROR(IFERROR(INDEX(Кат!$B:$B,MATCH($C5946,Кат!$I:$I,0)),INDEX(Торг!$B:$B,MATCH($C5946,Торг!$I:$I,0))),"")</f>
        <v/>
      </c>
      <c r="N5946" s="132" t="str">
        <f t="shared" si="92"/>
        <v>SS20 SS99132</v>
      </c>
      <c r="O5946" s="132" t="str">
        <f>IFERROR(IFERROR(INDEX(Кат!$B:$B,MATCH($N5946,Кат!$I:$I,0)),INDEX(Торг!$B:$B,MATCH($N5946,Торг!$I:$I,0))),"")</f>
        <v/>
      </c>
    </row>
    <row r="5947" spans="1:15">
      <c r="A5947" t="s">
        <v>18413</v>
      </c>
      <c r="C5947" s="191" t="s">
        <v>7430</v>
      </c>
      <c r="E5947" t="s">
        <v>7431</v>
      </c>
      <c r="F5947" t="s">
        <v>2903</v>
      </c>
      <c r="G5947" t="s">
        <v>375</v>
      </c>
      <c r="H5947">
        <v>14050</v>
      </c>
      <c r="J5947" t="s">
        <v>22634</v>
      </c>
      <c r="K5947" s="132" t="str">
        <f>IFERROR(IFERROR(INDEX(Кат!$O:$O,MATCH($C5947,Кат!$I:$I,0)),INDEX(Торг!$L:$L,MATCH($C5947,Торг!$I:$I,0))),"")</f>
        <v/>
      </c>
      <c r="L5947" s="132" t="str">
        <f>IFERROR(IFERROR(INDEX(Кат!$A:$A,MATCH($C5947,Кат!$I:$I,0)),INDEX(Торг!$A:$A,MATCH($C5947,Торг!$I:$I,0))),"")</f>
        <v/>
      </c>
      <c r="M5947" s="132" t="str">
        <f>IFERROR(IFERROR(INDEX(Кат!$B:$B,MATCH($C5947,Кат!$I:$I,0)),INDEX(Торг!$B:$B,MATCH($C5947,Торг!$I:$I,0))),"")</f>
        <v/>
      </c>
      <c r="N5947" s="132" t="str">
        <f t="shared" si="92"/>
        <v>SS20 SS99120</v>
      </c>
      <c r="O5947" s="132" t="str">
        <f>IFERROR(IFERROR(INDEX(Кат!$B:$B,MATCH($N5947,Кат!$I:$I,0)),INDEX(Торг!$B:$B,MATCH($N5947,Торг!$I:$I,0))),"")</f>
        <v/>
      </c>
    </row>
    <row r="5948" spans="1:15" outlineLevel="1">
      <c r="A5948" t="s">
        <v>18414</v>
      </c>
      <c r="C5948" s="191" t="s">
        <v>7432</v>
      </c>
      <c r="E5948" t="s">
        <v>7433</v>
      </c>
      <c r="F5948" t="s">
        <v>2903</v>
      </c>
      <c r="G5948" t="s">
        <v>375</v>
      </c>
      <c r="H5948">
        <v>14200</v>
      </c>
      <c r="J5948" t="s">
        <v>22634</v>
      </c>
      <c r="K5948" s="132" t="str">
        <f>IFERROR(IFERROR(INDEX(Кат!$O:$O,MATCH($C5948,Кат!$I:$I,0)),INDEX(Торг!$L:$L,MATCH($C5948,Торг!$I:$I,0))),"")</f>
        <v/>
      </c>
      <c r="L5948" s="132" t="str">
        <f>IFERROR(IFERROR(INDEX(Кат!$A:$A,MATCH($C5948,Кат!$I:$I,0)),INDEX(Торг!$A:$A,MATCH($C5948,Торг!$I:$I,0))),"")</f>
        <v/>
      </c>
      <c r="M5948" s="132" t="str">
        <f>IFERROR(IFERROR(INDEX(Кат!$B:$B,MATCH($C5948,Кат!$I:$I,0)),INDEX(Торг!$B:$B,MATCH($C5948,Торг!$I:$I,0))),"")</f>
        <v/>
      </c>
      <c r="N5948" s="132" t="str">
        <f t="shared" si="92"/>
        <v>SS20 SS99124</v>
      </c>
      <c r="O5948" s="132" t="str">
        <f>IFERROR(IFERROR(INDEX(Кат!$B:$B,MATCH($N5948,Кат!$I:$I,0)),INDEX(Торг!$B:$B,MATCH($N5948,Торг!$I:$I,0))),"")</f>
        <v/>
      </c>
    </row>
    <row r="5949" spans="1:15" outlineLevel="1">
      <c r="A5949" t="s">
        <v>18415</v>
      </c>
      <c r="C5949" s="191" t="s">
        <v>7434</v>
      </c>
      <c r="E5949" t="s">
        <v>7435</v>
      </c>
      <c r="F5949" t="s">
        <v>2903</v>
      </c>
      <c r="G5949" t="s">
        <v>375</v>
      </c>
      <c r="H5949">
        <v>14050</v>
      </c>
      <c r="J5949" t="s">
        <v>22634</v>
      </c>
      <c r="K5949" s="132" t="str">
        <f>IFERROR(IFERROR(INDEX(Кат!$O:$O,MATCH($C5949,Кат!$I:$I,0)),INDEX(Торг!$L:$L,MATCH($C5949,Торг!$I:$I,0))),"")</f>
        <v/>
      </c>
      <c r="L5949" s="132" t="str">
        <f>IFERROR(IFERROR(INDEX(Кат!$A:$A,MATCH($C5949,Кат!$I:$I,0)),INDEX(Торг!$A:$A,MATCH($C5949,Торг!$I:$I,0))),"")</f>
        <v/>
      </c>
      <c r="M5949" s="132" t="str">
        <f>IFERROR(IFERROR(INDEX(Кат!$B:$B,MATCH($C5949,Кат!$I:$I,0)),INDEX(Торг!$B:$B,MATCH($C5949,Торг!$I:$I,0))),"")</f>
        <v/>
      </c>
      <c r="N5949" s="132" t="str">
        <f t="shared" si="92"/>
        <v>SS20 SS99112</v>
      </c>
      <c r="O5949" s="132" t="str">
        <f>IFERROR(IFERROR(INDEX(Кат!$B:$B,MATCH($N5949,Кат!$I:$I,0)),INDEX(Торг!$B:$B,MATCH($N5949,Торг!$I:$I,0))),"")</f>
        <v/>
      </c>
    </row>
    <row r="5950" spans="1:15">
      <c r="A5950" t="s">
        <v>18416</v>
      </c>
      <c r="C5950" s="191" t="s">
        <v>7436</v>
      </c>
      <c r="E5950" t="s">
        <v>7437</v>
      </c>
      <c r="F5950" t="s">
        <v>2903</v>
      </c>
      <c r="G5950" t="s">
        <v>375</v>
      </c>
      <c r="H5950">
        <v>14200</v>
      </c>
      <c r="J5950" t="s">
        <v>22634</v>
      </c>
      <c r="K5950" s="132" t="str">
        <f>IFERROR(IFERROR(INDEX(Кат!$O:$O,MATCH($C5950,Кат!$I:$I,0)),INDEX(Торг!$L:$L,MATCH($C5950,Торг!$I:$I,0))),"")</f>
        <v/>
      </c>
      <c r="L5950" s="132" t="str">
        <f>IFERROR(IFERROR(INDEX(Кат!$A:$A,MATCH($C5950,Кат!$I:$I,0)),INDEX(Торг!$A:$A,MATCH($C5950,Торг!$I:$I,0))),"")</f>
        <v/>
      </c>
      <c r="M5950" s="132" t="str">
        <f>IFERROR(IFERROR(INDEX(Кат!$B:$B,MATCH($C5950,Кат!$I:$I,0)),INDEX(Торг!$B:$B,MATCH($C5950,Торг!$I:$I,0))),"")</f>
        <v/>
      </c>
      <c r="N5950" s="132" t="str">
        <f t="shared" si="92"/>
        <v>SS20 SS99116</v>
      </c>
      <c r="O5950" s="132" t="str">
        <f>IFERROR(IFERROR(INDEX(Кат!$B:$B,MATCH($N5950,Кат!$I:$I,0)),INDEX(Торг!$B:$B,MATCH($N5950,Торг!$I:$I,0))),"")</f>
        <v/>
      </c>
    </row>
    <row r="5951" spans="1:15" outlineLevel="1">
      <c r="A5951" t="s">
        <v>18417</v>
      </c>
      <c r="C5951" s="191" t="s">
        <v>7438</v>
      </c>
      <c r="E5951" t="s">
        <v>7439</v>
      </c>
      <c r="F5951" t="s">
        <v>2903</v>
      </c>
      <c r="G5951" t="s">
        <v>375</v>
      </c>
      <c r="H5951">
        <v>13300</v>
      </c>
      <c r="J5951" t="s">
        <v>22634</v>
      </c>
      <c r="K5951" s="132" t="str">
        <f>IFERROR(IFERROR(INDEX(Кат!$O:$O,MATCH($C5951,Кат!$I:$I,0)),INDEX(Торг!$L:$L,MATCH($C5951,Торг!$I:$I,0))),"")</f>
        <v/>
      </c>
      <c r="L5951" s="132" t="str">
        <f>IFERROR(IFERROR(INDEX(Кат!$A:$A,MATCH($C5951,Кат!$I:$I,0)),INDEX(Торг!$A:$A,MATCH($C5951,Торг!$I:$I,0))),"")</f>
        <v/>
      </c>
      <c r="M5951" s="132" t="str">
        <f>IFERROR(IFERROR(INDEX(Кат!$B:$B,MATCH($C5951,Кат!$I:$I,0)),INDEX(Торг!$B:$B,MATCH($C5951,Торг!$I:$I,0))),"")</f>
        <v/>
      </c>
      <c r="N5951" s="132" t="str">
        <f t="shared" si="92"/>
        <v>SS20 SS99101</v>
      </c>
      <c r="O5951" s="132" t="str">
        <f>IFERROR(IFERROR(INDEX(Кат!$B:$B,MATCH($N5951,Кат!$I:$I,0)),INDEX(Торг!$B:$B,MATCH($N5951,Торг!$I:$I,0))),"")</f>
        <v/>
      </c>
    </row>
    <row r="5952" spans="1:15" outlineLevel="1">
      <c r="A5952" t="s">
        <v>18418</v>
      </c>
      <c r="C5952" s="191" t="s">
        <v>7440</v>
      </c>
      <c r="E5952" t="s">
        <v>7441</v>
      </c>
      <c r="F5952" t="s">
        <v>2903</v>
      </c>
      <c r="G5952" t="s">
        <v>375</v>
      </c>
      <c r="H5952">
        <v>13600</v>
      </c>
      <c r="J5952" t="s">
        <v>22634</v>
      </c>
      <c r="K5952" s="132" t="str">
        <f>IFERROR(IFERROR(INDEX(Кат!$O:$O,MATCH($C5952,Кат!$I:$I,0)),INDEX(Торг!$L:$L,MATCH($C5952,Торг!$I:$I,0))),"")</f>
        <v/>
      </c>
      <c r="L5952" s="132" t="str">
        <f>IFERROR(IFERROR(INDEX(Кат!$A:$A,MATCH($C5952,Кат!$I:$I,0)),INDEX(Торг!$A:$A,MATCH($C5952,Торг!$I:$I,0))),"")</f>
        <v/>
      </c>
      <c r="M5952" s="132" t="str">
        <f>IFERROR(IFERROR(INDEX(Кат!$B:$B,MATCH($C5952,Кат!$I:$I,0)),INDEX(Торг!$B:$B,MATCH($C5952,Торг!$I:$I,0))),"")</f>
        <v/>
      </c>
      <c r="N5952" s="132" t="str">
        <f t="shared" si="92"/>
        <v>SS20 SS99105</v>
      </c>
      <c r="O5952" s="132" t="str">
        <f>IFERROR(IFERROR(INDEX(Кат!$B:$B,MATCH($N5952,Кат!$I:$I,0)),INDEX(Торг!$B:$B,MATCH($N5952,Торг!$I:$I,0))),"")</f>
        <v/>
      </c>
    </row>
    <row r="5953" spans="1:15" outlineLevel="1">
      <c r="A5953" t="s">
        <v>18419</v>
      </c>
      <c r="C5953" s="191" t="s">
        <v>7442</v>
      </c>
      <c r="E5953" t="s">
        <v>7443</v>
      </c>
      <c r="F5953" t="s">
        <v>2903</v>
      </c>
      <c r="G5953" t="s">
        <v>375</v>
      </c>
      <c r="H5953">
        <v>13300</v>
      </c>
      <c r="J5953" t="s">
        <v>22634</v>
      </c>
      <c r="K5953" s="132" t="str">
        <f>IFERROR(IFERROR(INDEX(Кат!$O:$O,MATCH($C5953,Кат!$I:$I,0)),INDEX(Торг!$L:$L,MATCH($C5953,Торг!$I:$I,0))),"")</f>
        <v/>
      </c>
      <c r="L5953" s="132" t="str">
        <f>IFERROR(IFERROR(INDEX(Кат!$A:$A,MATCH($C5953,Кат!$I:$I,0)),INDEX(Торг!$A:$A,MATCH($C5953,Торг!$I:$I,0))),"")</f>
        <v/>
      </c>
      <c r="M5953" s="132" t="str">
        <f>IFERROR(IFERROR(INDEX(Кат!$B:$B,MATCH($C5953,Кат!$I:$I,0)),INDEX(Торг!$B:$B,MATCH($C5953,Торг!$I:$I,0))),"")</f>
        <v/>
      </c>
      <c r="N5953" s="132" t="str">
        <f t="shared" si="92"/>
        <v>SS20 SS99125</v>
      </c>
      <c r="O5953" s="132" t="str">
        <f>IFERROR(IFERROR(INDEX(Кат!$B:$B,MATCH($N5953,Кат!$I:$I,0)),INDEX(Торг!$B:$B,MATCH($N5953,Торг!$I:$I,0))),"")</f>
        <v/>
      </c>
    </row>
    <row r="5954" spans="1:15" outlineLevel="1">
      <c r="A5954" t="s">
        <v>18420</v>
      </c>
      <c r="C5954" s="191" t="s">
        <v>7444</v>
      </c>
      <c r="E5954" t="s">
        <v>7445</v>
      </c>
      <c r="F5954" t="s">
        <v>2903</v>
      </c>
      <c r="G5954" t="s">
        <v>375</v>
      </c>
      <c r="H5954">
        <v>13600</v>
      </c>
      <c r="J5954" t="s">
        <v>22634</v>
      </c>
      <c r="K5954" s="132" t="str">
        <f>IFERROR(IFERROR(INDEX(Кат!$O:$O,MATCH($C5954,Кат!$I:$I,0)),INDEX(Торг!$L:$L,MATCH($C5954,Торг!$I:$I,0))),"")</f>
        <v/>
      </c>
      <c r="L5954" s="132" t="str">
        <f>IFERROR(IFERROR(INDEX(Кат!$A:$A,MATCH($C5954,Кат!$I:$I,0)),INDEX(Торг!$A:$A,MATCH($C5954,Торг!$I:$I,0))),"")</f>
        <v/>
      </c>
      <c r="M5954" s="132" t="str">
        <f>IFERROR(IFERROR(INDEX(Кат!$B:$B,MATCH($C5954,Кат!$I:$I,0)),INDEX(Торг!$B:$B,MATCH($C5954,Торг!$I:$I,0))),"")</f>
        <v/>
      </c>
      <c r="N5954" s="132" t="str">
        <f t="shared" si="92"/>
        <v>SS20 SS99129</v>
      </c>
      <c r="O5954" s="132" t="str">
        <f>IFERROR(IFERROR(INDEX(Кат!$B:$B,MATCH($N5954,Кат!$I:$I,0)),INDEX(Торг!$B:$B,MATCH($N5954,Торг!$I:$I,0))),"")</f>
        <v/>
      </c>
    </row>
    <row r="5955" spans="1:15" outlineLevel="1">
      <c r="A5955" t="s">
        <v>18421</v>
      </c>
      <c r="C5955" s="191" t="s">
        <v>3144</v>
      </c>
      <c r="E5955" t="s">
        <v>3145</v>
      </c>
      <c r="F5955" t="s">
        <v>2903</v>
      </c>
      <c r="G5955" t="s">
        <v>375</v>
      </c>
      <c r="H5955">
        <v>13300</v>
      </c>
      <c r="J5955" t="s">
        <v>22634</v>
      </c>
      <c r="K5955" s="132" t="str">
        <f>IFERROR(IFERROR(INDEX(Кат!$O:$O,MATCH($C5955,Кат!$I:$I,0)),INDEX(Торг!$L:$L,MATCH($C5955,Торг!$I:$I,0))),"")</f>
        <v/>
      </c>
      <c r="L5955" s="132" t="str">
        <f>IFERROR(IFERROR(INDEX(Кат!$A:$A,MATCH($C5955,Кат!$I:$I,0)),INDEX(Торг!$A:$A,MATCH($C5955,Торг!$I:$I,0))),"")</f>
        <v/>
      </c>
      <c r="M5955" s="132" t="str">
        <f>IFERROR(IFERROR(INDEX(Кат!$B:$B,MATCH($C5955,Кат!$I:$I,0)),INDEX(Торг!$B:$B,MATCH($C5955,Торг!$I:$I,0))),"")</f>
        <v/>
      </c>
      <c r="N5955" s="132" t="str">
        <f t="shared" si="92"/>
        <v>SS20 SS99117</v>
      </c>
      <c r="O5955" s="132" t="str">
        <f>IFERROR(IFERROR(INDEX(Кат!$B:$B,MATCH($N5955,Кат!$I:$I,0)),INDEX(Торг!$B:$B,MATCH($N5955,Торг!$I:$I,0))),"")</f>
        <v/>
      </c>
    </row>
    <row r="5956" spans="1:15" outlineLevel="1">
      <c r="A5956" t="s">
        <v>18422</v>
      </c>
      <c r="C5956" s="191" t="s">
        <v>7446</v>
      </c>
      <c r="E5956" t="s">
        <v>7447</v>
      </c>
      <c r="F5956" t="s">
        <v>2903</v>
      </c>
      <c r="G5956" t="s">
        <v>375</v>
      </c>
      <c r="H5956">
        <v>13600</v>
      </c>
      <c r="J5956" t="s">
        <v>22634</v>
      </c>
      <c r="K5956" s="132" t="str">
        <f>IFERROR(IFERROR(INDEX(Кат!$O:$O,MATCH($C5956,Кат!$I:$I,0)),INDEX(Торг!$L:$L,MATCH($C5956,Торг!$I:$I,0))),"")</f>
        <v/>
      </c>
      <c r="L5956" s="132" t="str">
        <f>IFERROR(IFERROR(INDEX(Кат!$A:$A,MATCH($C5956,Кат!$I:$I,0)),INDEX(Торг!$A:$A,MATCH($C5956,Торг!$I:$I,0))),"")</f>
        <v/>
      </c>
      <c r="M5956" s="132" t="str">
        <f>IFERROR(IFERROR(INDEX(Кат!$B:$B,MATCH($C5956,Кат!$I:$I,0)),INDEX(Торг!$B:$B,MATCH($C5956,Торг!$I:$I,0))),"")</f>
        <v/>
      </c>
      <c r="N5956" s="132" t="str">
        <f t="shared" si="92"/>
        <v>SS20 SS99121</v>
      </c>
      <c r="O5956" s="132" t="str">
        <f>IFERROR(IFERROR(INDEX(Кат!$B:$B,MATCH($N5956,Кат!$I:$I,0)),INDEX(Торг!$B:$B,MATCH($N5956,Торг!$I:$I,0))),"")</f>
        <v/>
      </c>
    </row>
    <row r="5957" spans="1:15" outlineLevel="1">
      <c r="A5957" t="s">
        <v>18423</v>
      </c>
      <c r="C5957" s="191" t="s">
        <v>7448</v>
      </c>
      <c r="E5957" t="s">
        <v>7449</v>
      </c>
      <c r="F5957" t="s">
        <v>2903</v>
      </c>
      <c r="G5957" t="s">
        <v>375</v>
      </c>
      <c r="H5957">
        <v>13300</v>
      </c>
      <c r="J5957" t="s">
        <v>22634</v>
      </c>
      <c r="K5957" s="132" t="str">
        <f>IFERROR(IFERROR(INDEX(Кат!$O:$O,MATCH($C5957,Кат!$I:$I,0)),INDEX(Торг!$L:$L,MATCH($C5957,Торг!$I:$I,0))),"")</f>
        <v/>
      </c>
      <c r="L5957" s="132" t="str">
        <f>IFERROR(IFERROR(INDEX(Кат!$A:$A,MATCH($C5957,Кат!$I:$I,0)),INDEX(Торг!$A:$A,MATCH($C5957,Торг!$I:$I,0))),"")</f>
        <v/>
      </c>
      <c r="M5957" s="132" t="str">
        <f>IFERROR(IFERROR(INDEX(Кат!$B:$B,MATCH($C5957,Кат!$I:$I,0)),INDEX(Торг!$B:$B,MATCH($C5957,Торг!$I:$I,0))),"")</f>
        <v/>
      </c>
      <c r="N5957" s="132" t="str">
        <f t="shared" si="92"/>
        <v>SS20 SS99109</v>
      </c>
      <c r="O5957" s="132" t="str">
        <f>IFERROR(IFERROR(INDEX(Кат!$B:$B,MATCH($N5957,Кат!$I:$I,0)),INDEX(Торг!$B:$B,MATCH($N5957,Торг!$I:$I,0))),"")</f>
        <v/>
      </c>
    </row>
    <row r="5958" spans="1:15" outlineLevel="1">
      <c r="A5958" t="s">
        <v>18424</v>
      </c>
      <c r="C5958" s="191" t="s">
        <v>7450</v>
      </c>
      <c r="E5958" t="s">
        <v>7451</v>
      </c>
      <c r="F5958" t="s">
        <v>2903</v>
      </c>
      <c r="G5958" t="s">
        <v>375</v>
      </c>
      <c r="H5958">
        <v>13600</v>
      </c>
      <c r="J5958" t="s">
        <v>22634</v>
      </c>
      <c r="K5958" s="132" t="str">
        <f>IFERROR(IFERROR(INDEX(Кат!$O:$O,MATCH($C5958,Кат!$I:$I,0)),INDEX(Торг!$L:$L,MATCH($C5958,Торг!$I:$I,0))),"")</f>
        <v/>
      </c>
      <c r="L5958" s="132" t="str">
        <f>IFERROR(IFERROR(INDEX(Кат!$A:$A,MATCH($C5958,Кат!$I:$I,0)),INDEX(Торг!$A:$A,MATCH($C5958,Торг!$I:$I,0))),"")</f>
        <v/>
      </c>
      <c r="M5958" s="132" t="str">
        <f>IFERROR(IFERROR(INDEX(Кат!$B:$B,MATCH($C5958,Кат!$I:$I,0)),INDEX(Торг!$B:$B,MATCH($C5958,Торг!$I:$I,0))),"")</f>
        <v/>
      </c>
      <c r="N5958" s="132" t="str">
        <f t="shared" si="92"/>
        <v>SS20 SS99113</v>
      </c>
      <c r="O5958" s="132" t="str">
        <f>IFERROR(IFERROR(INDEX(Кат!$B:$B,MATCH($N5958,Кат!$I:$I,0)),INDEX(Торг!$B:$B,MATCH($N5958,Торг!$I:$I,0))),"")</f>
        <v/>
      </c>
    </row>
    <row r="5959" spans="1:15" outlineLevel="1">
      <c r="A5959" t="s">
        <v>24314</v>
      </c>
      <c r="C5959" s="191"/>
      <c r="E5959" t="s">
        <v>24315</v>
      </c>
      <c r="J5959" t="s">
        <v>22634</v>
      </c>
      <c r="K5959" s="132" t="str">
        <f>IFERROR(IFERROR(INDEX(Кат!$O:$O,MATCH($C5959,Кат!$I:$I,0)),INDEX(Торг!$L:$L,MATCH($C5959,Торг!$I:$I,0))),"")</f>
        <v/>
      </c>
      <c r="L5959" s="132" t="str">
        <f>IFERROR(IFERROR(INDEX(Кат!$A:$A,MATCH($C5959,Кат!$I:$I,0)),INDEX(Торг!$A:$A,MATCH($C5959,Торг!$I:$I,0))),"")</f>
        <v/>
      </c>
      <c r="M5959" s="132" t="str">
        <f>IFERROR(IFERROR(INDEX(Кат!$B:$B,MATCH($C5959,Кат!$I:$I,0)),INDEX(Торг!$B:$B,MATCH($C5959,Торг!$I:$I,0))),"")</f>
        <v/>
      </c>
      <c r="N5959" s="132" t="str">
        <f t="shared" si="92"/>
        <v xml:space="preserve"> </v>
      </c>
      <c r="O5959" s="132" t="str">
        <f>IFERROR(IFERROR(INDEX(Кат!$B:$B,MATCH($N5959,Кат!$I:$I,0)),INDEX(Торг!$B:$B,MATCH($N5959,Торг!$I:$I,0))),"")</f>
        <v/>
      </c>
    </row>
    <row r="5960" spans="1:15">
      <c r="A5960" t="s">
        <v>24316</v>
      </c>
      <c r="C5960" s="191"/>
      <c r="E5960" t="s">
        <v>24317</v>
      </c>
      <c r="J5960" t="s">
        <v>22634</v>
      </c>
      <c r="K5960" s="132" t="str">
        <f>IFERROR(IFERROR(INDEX(Кат!$O:$O,MATCH($C5960,Кат!$I:$I,0)),INDEX(Торг!$L:$L,MATCH($C5960,Торг!$I:$I,0))),"")</f>
        <v/>
      </c>
      <c r="L5960" s="132" t="str">
        <f>IFERROR(IFERROR(INDEX(Кат!$A:$A,MATCH($C5960,Кат!$I:$I,0)),INDEX(Торг!$A:$A,MATCH($C5960,Торг!$I:$I,0))),"")</f>
        <v/>
      </c>
      <c r="M5960" s="132" t="str">
        <f>IFERROR(IFERROR(INDEX(Кат!$B:$B,MATCH($C5960,Кат!$I:$I,0)),INDEX(Торг!$B:$B,MATCH($C5960,Торг!$I:$I,0))),"")</f>
        <v/>
      </c>
      <c r="N5960" s="132" t="str">
        <f t="shared" ref="N5960:N6023" si="93">_xlfn.CONCAT(F5960," ",C5960)</f>
        <v xml:space="preserve"> </v>
      </c>
      <c r="O5960" s="132" t="str">
        <f>IFERROR(IFERROR(INDEX(Кат!$B:$B,MATCH($N5960,Кат!$I:$I,0)),INDEX(Торг!$B:$B,MATCH($N5960,Торг!$I:$I,0))),"")</f>
        <v/>
      </c>
    </row>
    <row r="5961" spans="1:15" outlineLevel="1">
      <c r="A5961" t="s">
        <v>18427</v>
      </c>
      <c r="C5961" s="191" t="s">
        <v>3146</v>
      </c>
      <c r="E5961" t="s">
        <v>3147</v>
      </c>
      <c r="F5961" t="s">
        <v>2903</v>
      </c>
      <c r="G5961" t="s">
        <v>375</v>
      </c>
      <c r="H5961">
        <v>6700</v>
      </c>
      <c r="J5961" t="s">
        <v>22634</v>
      </c>
      <c r="K5961" s="132" t="str">
        <f>IFERROR(IFERROR(INDEX(Кат!$O:$O,MATCH($C5961,Кат!$I:$I,0)),INDEX(Торг!$L:$L,MATCH($C5961,Торг!$I:$I,0))),"")</f>
        <v/>
      </c>
      <c r="L5961" s="132" t="str">
        <f>IFERROR(IFERROR(INDEX(Кат!$A:$A,MATCH($C5961,Кат!$I:$I,0)),INDEX(Торг!$A:$A,MATCH($C5961,Торг!$I:$I,0))),"")</f>
        <v/>
      </c>
      <c r="M5961" s="132" t="str">
        <f>IFERROR(IFERROR(INDEX(Кат!$B:$B,MATCH($C5961,Кат!$I:$I,0)),INDEX(Торг!$B:$B,MATCH($C5961,Торг!$I:$I,0))),"")</f>
        <v/>
      </c>
      <c r="N5961" s="132" t="str">
        <f t="shared" si="93"/>
        <v>SS20 SS20162</v>
      </c>
      <c r="O5961" s="132" t="str">
        <f>IFERROR(IFERROR(INDEX(Кат!$B:$B,MATCH($N5961,Кат!$I:$I,0)),INDEX(Торг!$B:$B,MATCH($N5961,Торг!$I:$I,0))),"")</f>
        <v/>
      </c>
    </row>
    <row r="5962" spans="1:15" outlineLevel="1">
      <c r="A5962" t="s">
        <v>18428</v>
      </c>
      <c r="C5962" s="191" t="s">
        <v>3148</v>
      </c>
      <c r="E5962" t="s">
        <v>3149</v>
      </c>
      <c r="F5962" t="s">
        <v>2903</v>
      </c>
      <c r="G5962" t="s">
        <v>375</v>
      </c>
      <c r="H5962">
        <v>5900</v>
      </c>
      <c r="J5962" t="s">
        <v>22634</v>
      </c>
      <c r="K5962" s="132" t="str">
        <f>IFERROR(IFERROR(INDEX(Кат!$O:$O,MATCH($C5962,Кат!$I:$I,0)),INDEX(Торг!$L:$L,MATCH($C5962,Торг!$I:$I,0))),"")</f>
        <v/>
      </c>
      <c r="L5962" s="132" t="str">
        <f>IFERROR(IFERROR(INDEX(Кат!$A:$A,MATCH($C5962,Кат!$I:$I,0)),INDEX(Торг!$A:$A,MATCH($C5962,Торг!$I:$I,0))),"")</f>
        <v/>
      </c>
      <c r="M5962" s="132" t="str">
        <f>IFERROR(IFERROR(INDEX(Кат!$B:$B,MATCH($C5962,Кат!$I:$I,0)),INDEX(Торг!$B:$B,MATCH($C5962,Торг!$I:$I,0))),"")</f>
        <v/>
      </c>
      <c r="N5962" s="132" t="str">
        <f t="shared" si="93"/>
        <v>SS20 SS20373</v>
      </c>
      <c r="O5962" s="132" t="str">
        <f>IFERROR(IFERROR(INDEX(Кат!$B:$B,MATCH($N5962,Кат!$I:$I,0)),INDEX(Торг!$B:$B,MATCH($N5962,Торг!$I:$I,0))),"")</f>
        <v/>
      </c>
    </row>
    <row r="5963" spans="1:15">
      <c r="A5963" t="s">
        <v>18429</v>
      </c>
      <c r="C5963" s="191" t="s">
        <v>3150</v>
      </c>
      <c r="E5963" t="s">
        <v>3151</v>
      </c>
      <c r="F5963" t="s">
        <v>2903</v>
      </c>
      <c r="G5963" t="s">
        <v>375</v>
      </c>
      <c r="H5963">
        <v>6700</v>
      </c>
      <c r="J5963" t="s">
        <v>22634</v>
      </c>
      <c r="K5963" s="132" t="str">
        <f>IFERROR(IFERROR(INDEX(Кат!$O:$O,MATCH($C5963,Кат!$I:$I,0)),INDEX(Торг!$L:$L,MATCH($C5963,Торг!$I:$I,0))),"")</f>
        <v/>
      </c>
      <c r="L5963" s="132" t="str">
        <f>IFERROR(IFERROR(INDEX(Кат!$A:$A,MATCH($C5963,Кат!$I:$I,0)),INDEX(Торг!$A:$A,MATCH($C5963,Торг!$I:$I,0))),"")</f>
        <v/>
      </c>
      <c r="M5963" s="132" t="str">
        <f>IFERROR(IFERROR(INDEX(Кат!$B:$B,MATCH($C5963,Кат!$I:$I,0)),INDEX(Торг!$B:$B,MATCH($C5963,Торг!$I:$I,0))),"")</f>
        <v/>
      </c>
      <c r="N5963" s="132" t="str">
        <f t="shared" si="93"/>
        <v>SS20 SS20163</v>
      </c>
      <c r="O5963" s="132" t="str">
        <f>IFERROR(IFERROR(INDEX(Кат!$B:$B,MATCH($N5963,Кат!$I:$I,0)),INDEX(Торг!$B:$B,MATCH($N5963,Торг!$I:$I,0))),"")</f>
        <v/>
      </c>
    </row>
    <row r="5964" spans="1:15" outlineLevel="1">
      <c r="A5964" t="s">
        <v>18430</v>
      </c>
      <c r="C5964" s="191" t="s">
        <v>3152</v>
      </c>
      <c r="E5964" t="s">
        <v>3153</v>
      </c>
      <c r="F5964" t="s">
        <v>2903</v>
      </c>
      <c r="G5964" t="s">
        <v>375</v>
      </c>
      <c r="H5964">
        <v>5900</v>
      </c>
      <c r="J5964" t="s">
        <v>22634</v>
      </c>
      <c r="K5964" s="132" t="str">
        <f>IFERROR(IFERROR(INDEX(Кат!$O:$O,MATCH($C5964,Кат!$I:$I,0)),INDEX(Торг!$L:$L,MATCH($C5964,Торг!$I:$I,0))),"")</f>
        <v/>
      </c>
      <c r="L5964" s="132" t="str">
        <f>IFERROR(IFERROR(INDEX(Кат!$A:$A,MATCH($C5964,Кат!$I:$I,0)),INDEX(Торг!$A:$A,MATCH($C5964,Торг!$I:$I,0))),"")</f>
        <v/>
      </c>
      <c r="M5964" s="132" t="str">
        <f>IFERROR(IFERROR(INDEX(Кат!$B:$B,MATCH($C5964,Кат!$I:$I,0)),INDEX(Торг!$B:$B,MATCH($C5964,Торг!$I:$I,0))),"")</f>
        <v/>
      </c>
      <c r="N5964" s="132" t="str">
        <f t="shared" si="93"/>
        <v>SS20 SS20374</v>
      </c>
      <c r="O5964" s="132" t="str">
        <f>IFERROR(IFERROR(INDEX(Кат!$B:$B,MATCH($N5964,Кат!$I:$I,0)),INDEX(Торг!$B:$B,MATCH($N5964,Торг!$I:$I,0))),"")</f>
        <v/>
      </c>
    </row>
    <row r="5965" spans="1:15" outlineLevel="1">
      <c r="A5965" t="s">
        <v>18431</v>
      </c>
      <c r="C5965" s="191" t="s">
        <v>3154</v>
      </c>
      <c r="E5965" t="s">
        <v>3155</v>
      </c>
      <c r="F5965" t="s">
        <v>2903</v>
      </c>
      <c r="G5965" t="s">
        <v>375</v>
      </c>
      <c r="H5965">
        <v>6700</v>
      </c>
      <c r="J5965" t="s">
        <v>22634</v>
      </c>
      <c r="K5965" s="132" t="str">
        <f>IFERROR(IFERROR(INDEX(Кат!$O:$O,MATCH($C5965,Кат!$I:$I,0)),INDEX(Торг!$L:$L,MATCH($C5965,Торг!$I:$I,0))),"")</f>
        <v/>
      </c>
      <c r="L5965" s="132" t="str">
        <f>IFERROR(IFERROR(INDEX(Кат!$A:$A,MATCH($C5965,Кат!$I:$I,0)),INDEX(Торг!$A:$A,MATCH($C5965,Торг!$I:$I,0))),"")</f>
        <v/>
      </c>
      <c r="M5965" s="132" t="str">
        <f>IFERROR(IFERROR(INDEX(Кат!$B:$B,MATCH($C5965,Кат!$I:$I,0)),INDEX(Торг!$B:$B,MATCH($C5965,Торг!$I:$I,0))),"")</f>
        <v/>
      </c>
      <c r="N5965" s="132" t="str">
        <f t="shared" si="93"/>
        <v>SS20 SS20164</v>
      </c>
      <c r="O5965" s="132" t="str">
        <f>IFERROR(IFERROR(INDEX(Кат!$B:$B,MATCH($N5965,Кат!$I:$I,0)),INDEX(Торг!$B:$B,MATCH($N5965,Торг!$I:$I,0))),"")</f>
        <v/>
      </c>
    </row>
    <row r="5966" spans="1:15" outlineLevel="1">
      <c r="A5966" t="s">
        <v>18432</v>
      </c>
      <c r="C5966" s="191" t="s">
        <v>7456</v>
      </c>
      <c r="E5966" t="s">
        <v>7457</v>
      </c>
      <c r="F5966" t="s">
        <v>2903</v>
      </c>
      <c r="G5966" t="s">
        <v>375</v>
      </c>
      <c r="H5966">
        <v>8300</v>
      </c>
      <c r="J5966" t="s">
        <v>22634</v>
      </c>
      <c r="K5966" s="132" t="str">
        <f>IFERROR(IFERROR(INDEX(Кат!$O:$O,MATCH($C5966,Кат!$I:$I,0)),INDEX(Торг!$L:$L,MATCH($C5966,Торг!$I:$I,0))),"")</f>
        <v/>
      </c>
      <c r="L5966" s="132" t="str">
        <f>IFERROR(IFERROR(INDEX(Кат!$A:$A,MATCH($C5966,Кат!$I:$I,0)),INDEX(Торг!$A:$A,MATCH($C5966,Торг!$I:$I,0))),"")</f>
        <v/>
      </c>
      <c r="M5966" s="132" t="str">
        <f>IFERROR(IFERROR(INDEX(Кат!$B:$B,MATCH($C5966,Кат!$I:$I,0)),INDEX(Торг!$B:$B,MATCH($C5966,Торг!$I:$I,0))),"")</f>
        <v/>
      </c>
      <c r="N5966" s="132" t="str">
        <f t="shared" si="93"/>
        <v>SS20 SS20207</v>
      </c>
      <c r="O5966" s="132" t="str">
        <f>IFERROR(IFERROR(INDEX(Кат!$B:$B,MATCH($N5966,Кат!$I:$I,0)),INDEX(Торг!$B:$B,MATCH($N5966,Торг!$I:$I,0))),"")</f>
        <v/>
      </c>
    </row>
    <row r="5967" spans="1:15" outlineLevel="1">
      <c r="A5967" t="s">
        <v>18433</v>
      </c>
      <c r="C5967" s="191" t="s">
        <v>3156</v>
      </c>
      <c r="E5967" t="s">
        <v>3157</v>
      </c>
      <c r="F5967" t="s">
        <v>2903</v>
      </c>
      <c r="G5967" t="s">
        <v>375</v>
      </c>
      <c r="H5967">
        <v>7350</v>
      </c>
      <c r="J5967" t="s">
        <v>22634</v>
      </c>
      <c r="K5967" s="132" t="str">
        <f>IFERROR(IFERROR(INDEX(Кат!$O:$O,MATCH($C5967,Кат!$I:$I,0)),INDEX(Торг!$L:$L,MATCH($C5967,Торг!$I:$I,0))),"")</f>
        <v/>
      </c>
      <c r="L5967" s="132" t="str">
        <f>IFERROR(IFERROR(INDEX(Кат!$A:$A,MATCH($C5967,Кат!$I:$I,0)),INDEX(Торг!$A:$A,MATCH($C5967,Торг!$I:$I,0))),"")</f>
        <v/>
      </c>
      <c r="M5967" s="132" t="str">
        <f>IFERROR(IFERROR(INDEX(Кат!$B:$B,MATCH($C5967,Кат!$I:$I,0)),INDEX(Торг!$B:$B,MATCH($C5967,Торг!$I:$I,0))),"")</f>
        <v/>
      </c>
      <c r="N5967" s="132" t="str">
        <f t="shared" si="93"/>
        <v>SS20 SS20150</v>
      </c>
      <c r="O5967" s="132" t="str">
        <f>IFERROR(IFERROR(INDEX(Кат!$B:$B,MATCH($N5967,Кат!$I:$I,0)),INDEX(Торг!$B:$B,MATCH($N5967,Торг!$I:$I,0))),"")</f>
        <v/>
      </c>
    </row>
    <row r="5968" spans="1:15" outlineLevel="1">
      <c r="A5968" t="s">
        <v>18434</v>
      </c>
      <c r="C5968" s="191" t="s">
        <v>3158</v>
      </c>
      <c r="E5968" t="s">
        <v>3159</v>
      </c>
      <c r="F5968" t="s">
        <v>2903</v>
      </c>
      <c r="G5968" t="s">
        <v>375</v>
      </c>
      <c r="H5968">
        <v>7850</v>
      </c>
      <c r="J5968" t="s">
        <v>22634</v>
      </c>
      <c r="K5968" s="132" t="str">
        <f>IFERROR(IFERROR(INDEX(Кат!$O:$O,MATCH($C5968,Кат!$I:$I,0)),INDEX(Торг!$L:$L,MATCH($C5968,Торг!$I:$I,0))),"")</f>
        <v/>
      </c>
      <c r="L5968" s="132" t="str">
        <f>IFERROR(IFERROR(INDEX(Кат!$A:$A,MATCH($C5968,Кат!$I:$I,0)),INDEX(Торг!$A:$A,MATCH($C5968,Торг!$I:$I,0))),"")</f>
        <v/>
      </c>
      <c r="M5968" s="132" t="str">
        <f>IFERROR(IFERROR(INDEX(Кат!$B:$B,MATCH($C5968,Кат!$I:$I,0)),INDEX(Торг!$B:$B,MATCH($C5968,Торг!$I:$I,0))),"")</f>
        <v/>
      </c>
      <c r="N5968" s="132" t="str">
        <f t="shared" si="93"/>
        <v>SS20 SS20210</v>
      </c>
      <c r="O5968" s="132" t="str">
        <f>IFERROR(IFERROR(INDEX(Кат!$B:$B,MATCH($N5968,Кат!$I:$I,0)),INDEX(Торг!$B:$B,MATCH($N5968,Торг!$I:$I,0))),"")</f>
        <v/>
      </c>
    </row>
    <row r="5969" spans="1:15" outlineLevel="1">
      <c r="A5969" t="s">
        <v>18453</v>
      </c>
      <c r="C5969" s="191" t="s">
        <v>7486</v>
      </c>
      <c r="E5969" t="s">
        <v>7487</v>
      </c>
      <c r="F5969" t="s">
        <v>2903</v>
      </c>
      <c r="G5969" t="s">
        <v>375</v>
      </c>
      <c r="H5969">
        <v>8050</v>
      </c>
      <c r="J5969" t="s">
        <v>22634</v>
      </c>
      <c r="K5969" s="132" t="str">
        <f>IFERROR(IFERROR(INDEX(Кат!$O:$O,MATCH($C5969,Кат!$I:$I,0)),INDEX(Торг!$L:$L,MATCH($C5969,Торг!$I:$I,0))),"")</f>
        <v/>
      </c>
      <c r="L5969" s="132" t="str">
        <f>IFERROR(IFERROR(INDEX(Кат!$A:$A,MATCH($C5969,Кат!$I:$I,0)),INDEX(Торг!$A:$A,MATCH($C5969,Торг!$I:$I,0))),"")</f>
        <v/>
      </c>
      <c r="M5969" s="132" t="str">
        <f>IFERROR(IFERROR(INDEX(Кат!$B:$B,MATCH($C5969,Кат!$I:$I,0)),INDEX(Торг!$B:$B,MATCH($C5969,Торг!$I:$I,0))),"")</f>
        <v/>
      </c>
      <c r="N5969" s="132" t="str">
        <f t="shared" si="93"/>
        <v>SS20 SS20369</v>
      </c>
      <c r="O5969" s="132" t="str">
        <f>IFERROR(IFERROR(INDEX(Кат!$B:$B,MATCH($N5969,Кат!$I:$I,0)),INDEX(Торг!$B:$B,MATCH($N5969,Торг!$I:$I,0))),"")</f>
        <v/>
      </c>
    </row>
    <row r="5970" spans="1:15" outlineLevel="1">
      <c r="A5970" t="s">
        <v>18435</v>
      </c>
      <c r="C5970" s="191" t="s">
        <v>7458</v>
      </c>
      <c r="E5970" t="s">
        <v>7459</v>
      </c>
      <c r="F5970" t="s">
        <v>2903</v>
      </c>
      <c r="G5970" t="s">
        <v>375</v>
      </c>
      <c r="H5970">
        <v>7850</v>
      </c>
      <c r="J5970" t="s">
        <v>22634</v>
      </c>
      <c r="K5970" s="132" t="str">
        <f>IFERROR(IFERROR(INDEX(Кат!$O:$O,MATCH($C5970,Кат!$I:$I,0)),INDEX(Торг!$L:$L,MATCH($C5970,Торг!$I:$I,0))),"")</f>
        <v/>
      </c>
      <c r="L5970" s="132" t="str">
        <f>IFERROR(IFERROR(INDEX(Кат!$A:$A,MATCH($C5970,Кат!$I:$I,0)),INDEX(Торг!$A:$A,MATCH($C5970,Торг!$I:$I,0))),"")</f>
        <v/>
      </c>
      <c r="M5970" s="132" t="str">
        <f>IFERROR(IFERROR(INDEX(Кат!$B:$B,MATCH($C5970,Кат!$I:$I,0)),INDEX(Торг!$B:$B,MATCH($C5970,Торг!$I:$I,0))),"")</f>
        <v/>
      </c>
      <c r="N5970" s="132" t="str">
        <f t="shared" si="93"/>
        <v>SS20 SS20208</v>
      </c>
      <c r="O5970" s="132" t="str">
        <f>IFERROR(IFERROR(INDEX(Кат!$B:$B,MATCH($N5970,Кат!$I:$I,0)),INDEX(Торг!$B:$B,MATCH($N5970,Торг!$I:$I,0))),"")</f>
        <v/>
      </c>
    </row>
    <row r="5971" spans="1:15" outlineLevel="1">
      <c r="A5971" t="s">
        <v>18436</v>
      </c>
      <c r="C5971" s="191" t="s">
        <v>3160</v>
      </c>
      <c r="E5971" t="s">
        <v>3161</v>
      </c>
      <c r="F5971" t="s">
        <v>2903</v>
      </c>
      <c r="G5971" t="s">
        <v>375</v>
      </c>
      <c r="H5971">
        <v>7350</v>
      </c>
      <c r="J5971" t="s">
        <v>22634</v>
      </c>
      <c r="K5971" s="132" t="str">
        <f>IFERROR(IFERROR(INDEX(Кат!$O:$O,MATCH($C5971,Кат!$I:$I,0)),INDEX(Торг!$L:$L,MATCH($C5971,Торг!$I:$I,0))),"")</f>
        <v/>
      </c>
      <c r="L5971" s="132" t="str">
        <f>IFERROR(IFERROR(INDEX(Кат!$A:$A,MATCH($C5971,Кат!$I:$I,0)),INDEX(Торг!$A:$A,MATCH($C5971,Торг!$I:$I,0))),"")</f>
        <v/>
      </c>
      <c r="M5971" s="132" t="str">
        <f>IFERROR(IFERROR(INDEX(Кат!$B:$B,MATCH($C5971,Кат!$I:$I,0)),INDEX(Торг!$B:$B,MATCH($C5971,Торг!$I:$I,0))),"")</f>
        <v/>
      </c>
      <c r="N5971" s="132" t="str">
        <f t="shared" si="93"/>
        <v>SS20 SS20151</v>
      </c>
      <c r="O5971" s="132" t="str">
        <f>IFERROR(IFERROR(INDEX(Кат!$B:$B,MATCH($N5971,Кат!$I:$I,0)),INDEX(Торг!$B:$B,MATCH($N5971,Торг!$I:$I,0))),"")</f>
        <v/>
      </c>
    </row>
    <row r="5972" spans="1:15">
      <c r="A5972" t="s">
        <v>18437</v>
      </c>
      <c r="C5972" s="191" t="s">
        <v>3162</v>
      </c>
      <c r="E5972" t="s">
        <v>3163</v>
      </c>
      <c r="F5972" t="s">
        <v>2903</v>
      </c>
      <c r="G5972" t="s">
        <v>375</v>
      </c>
      <c r="H5972">
        <v>7850</v>
      </c>
      <c r="J5972" t="s">
        <v>22634</v>
      </c>
      <c r="K5972" s="132" t="str">
        <f>IFERROR(IFERROR(INDEX(Кат!$O:$O,MATCH($C5972,Кат!$I:$I,0)),INDEX(Торг!$L:$L,MATCH($C5972,Торг!$I:$I,0))),"")</f>
        <v/>
      </c>
      <c r="L5972" s="132" t="str">
        <f>IFERROR(IFERROR(INDEX(Кат!$A:$A,MATCH($C5972,Кат!$I:$I,0)),INDEX(Торг!$A:$A,MATCH($C5972,Торг!$I:$I,0))),"")</f>
        <v/>
      </c>
      <c r="M5972" s="132" t="str">
        <f>IFERROR(IFERROR(INDEX(Кат!$B:$B,MATCH($C5972,Кат!$I:$I,0)),INDEX(Торг!$B:$B,MATCH($C5972,Торг!$I:$I,0))),"")</f>
        <v/>
      </c>
      <c r="N5972" s="132" t="str">
        <f t="shared" si="93"/>
        <v>SS20 SS20211</v>
      </c>
      <c r="O5972" s="132" t="str">
        <f>IFERROR(IFERROR(INDEX(Кат!$B:$B,MATCH($N5972,Кат!$I:$I,0)),INDEX(Торг!$B:$B,MATCH($N5972,Торг!$I:$I,0))),"")</f>
        <v/>
      </c>
    </row>
    <row r="5973" spans="1:15" outlineLevel="1">
      <c r="A5973" t="s">
        <v>18455</v>
      </c>
      <c r="C5973" s="191" t="s">
        <v>7490</v>
      </c>
      <c r="E5973" t="s">
        <v>7491</v>
      </c>
      <c r="F5973" t="s">
        <v>2903</v>
      </c>
      <c r="G5973" t="s">
        <v>375</v>
      </c>
      <c r="H5973">
        <v>8050</v>
      </c>
      <c r="J5973" t="s">
        <v>22634</v>
      </c>
      <c r="K5973" s="132" t="str">
        <f>IFERROR(IFERROR(INDEX(Кат!$O:$O,MATCH($C5973,Кат!$I:$I,0)),INDEX(Торг!$L:$L,MATCH($C5973,Торг!$I:$I,0))),"")</f>
        <v/>
      </c>
      <c r="L5973" s="132" t="str">
        <f>IFERROR(IFERROR(INDEX(Кат!$A:$A,MATCH($C5973,Кат!$I:$I,0)),INDEX(Торг!$A:$A,MATCH($C5973,Торг!$I:$I,0))),"")</f>
        <v/>
      </c>
      <c r="M5973" s="132" t="str">
        <f>IFERROR(IFERROR(INDEX(Кат!$B:$B,MATCH($C5973,Кат!$I:$I,0)),INDEX(Торг!$B:$B,MATCH($C5973,Торг!$I:$I,0))),"")</f>
        <v/>
      </c>
      <c r="N5973" s="132" t="str">
        <f t="shared" si="93"/>
        <v>SS20 SS20370</v>
      </c>
      <c r="O5973" s="132" t="str">
        <f>IFERROR(IFERROR(INDEX(Кат!$B:$B,MATCH($N5973,Кат!$I:$I,0)),INDEX(Торг!$B:$B,MATCH($N5973,Торг!$I:$I,0))),"")</f>
        <v/>
      </c>
    </row>
    <row r="5974" spans="1:15" outlineLevel="1">
      <c r="A5974" t="s">
        <v>18438</v>
      </c>
      <c r="C5974" s="191" t="s">
        <v>7460</v>
      </c>
      <c r="E5974" t="s">
        <v>7461</v>
      </c>
      <c r="F5974" t="s">
        <v>2903</v>
      </c>
      <c r="G5974" t="s">
        <v>375</v>
      </c>
      <c r="H5974">
        <v>7850</v>
      </c>
      <c r="J5974" t="s">
        <v>22634</v>
      </c>
      <c r="K5974" s="132" t="str">
        <f>IFERROR(IFERROR(INDEX(Кат!$O:$O,MATCH($C5974,Кат!$I:$I,0)),INDEX(Торг!$L:$L,MATCH($C5974,Торг!$I:$I,0))),"")</f>
        <v/>
      </c>
      <c r="L5974" s="132" t="str">
        <f>IFERROR(IFERROR(INDEX(Кат!$A:$A,MATCH($C5974,Кат!$I:$I,0)),INDEX(Торг!$A:$A,MATCH($C5974,Торг!$I:$I,0))),"")</f>
        <v/>
      </c>
      <c r="M5974" s="132" t="str">
        <f>IFERROR(IFERROR(INDEX(Кат!$B:$B,MATCH($C5974,Кат!$I:$I,0)),INDEX(Торг!$B:$B,MATCH($C5974,Торг!$I:$I,0))),"")</f>
        <v/>
      </c>
      <c r="N5974" s="132" t="str">
        <f t="shared" si="93"/>
        <v>SS20 SS20209</v>
      </c>
      <c r="O5974" s="132" t="str">
        <f>IFERROR(IFERROR(INDEX(Кат!$B:$B,MATCH($N5974,Кат!$I:$I,0)),INDEX(Торг!$B:$B,MATCH($N5974,Торг!$I:$I,0))),"")</f>
        <v/>
      </c>
    </row>
    <row r="5975" spans="1:15" outlineLevel="1">
      <c r="A5975" t="s">
        <v>18439</v>
      </c>
      <c r="C5975" s="191" t="s">
        <v>3164</v>
      </c>
      <c r="E5975" t="s">
        <v>3165</v>
      </c>
      <c r="F5975" t="s">
        <v>2903</v>
      </c>
      <c r="G5975" t="s">
        <v>375</v>
      </c>
      <c r="H5975">
        <v>7350</v>
      </c>
      <c r="J5975" t="s">
        <v>22634</v>
      </c>
      <c r="K5975" s="132" t="str">
        <f>IFERROR(IFERROR(INDEX(Кат!$O:$O,MATCH($C5975,Кат!$I:$I,0)),INDEX(Торг!$L:$L,MATCH($C5975,Торг!$I:$I,0))),"")</f>
        <v/>
      </c>
      <c r="L5975" s="132" t="str">
        <f>IFERROR(IFERROR(INDEX(Кат!$A:$A,MATCH($C5975,Кат!$I:$I,0)),INDEX(Торг!$A:$A,MATCH($C5975,Торг!$I:$I,0))),"")</f>
        <v/>
      </c>
      <c r="M5975" s="132" t="str">
        <f>IFERROR(IFERROR(INDEX(Кат!$B:$B,MATCH($C5975,Кат!$I:$I,0)),INDEX(Торг!$B:$B,MATCH($C5975,Торг!$I:$I,0))),"")</f>
        <v/>
      </c>
      <c r="N5975" s="132" t="str">
        <f t="shared" si="93"/>
        <v>SS20 SS20152</v>
      </c>
      <c r="O5975" s="132" t="str">
        <f>IFERROR(IFERROR(INDEX(Кат!$B:$B,MATCH($N5975,Кат!$I:$I,0)),INDEX(Торг!$B:$B,MATCH($N5975,Торг!$I:$I,0))),"")</f>
        <v/>
      </c>
    </row>
    <row r="5976" spans="1:15">
      <c r="A5976" t="s">
        <v>18440</v>
      </c>
      <c r="C5976" s="191" t="s">
        <v>3166</v>
      </c>
      <c r="E5976" t="s">
        <v>3167</v>
      </c>
      <c r="F5976" t="s">
        <v>2903</v>
      </c>
      <c r="G5976" t="s">
        <v>375</v>
      </c>
      <c r="H5976">
        <v>7850</v>
      </c>
      <c r="J5976" t="s">
        <v>22634</v>
      </c>
      <c r="K5976" s="132" t="str">
        <f>IFERROR(IFERROR(INDEX(Кат!$O:$O,MATCH($C5976,Кат!$I:$I,0)),INDEX(Торг!$L:$L,MATCH($C5976,Торг!$I:$I,0))),"")</f>
        <v/>
      </c>
      <c r="L5976" s="132" t="str">
        <f>IFERROR(IFERROR(INDEX(Кат!$A:$A,MATCH($C5976,Кат!$I:$I,0)),INDEX(Торг!$A:$A,MATCH($C5976,Торг!$I:$I,0))),"")</f>
        <v/>
      </c>
      <c r="M5976" s="132" t="str">
        <f>IFERROR(IFERROR(INDEX(Кат!$B:$B,MATCH($C5976,Кат!$I:$I,0)),INDEX(Торг!$B:$B,MATCH($C5976,Торг!$I:$I,0))),"")</f>
        <v/>
      </c>
      <c r="N5976" s="132" t="str">
        <f t="shared" si="93"/>
        <v>SS20 SS20212</v>
      </c>
      <c r="O5976" s="132" t="str">
        <f>IFERROR(IFERROR(INDEX(Кат!$B:$B,MATCH($N5976,Кат!$I:$I,0)),INDEX(Торг!$B:$B,MATCH($N5976,Торг!$I:$I,0))),"")</f>
        <v/>
      </c>
    </row>
    <row r="5977" spans="1:15" outlineLevel="1">
      <c r="A5977" t="s">
        <v>24318</v>
      </c>
      <c r="C5977" s="191"/>
      <c r="E5977" t="s">
        <v>24319</v>
      </c>
      <c r="J5977" t="s">
        <v>22634</v>
      </c>
      <c r="K5977" s="132" t="str">
        <f>IFERROR(IFERROR(INDEX(Кат!$O:$O,MATCH($C5977,Кат!$I:$I,0)),INDEX(Торг!$L:$L,MATCH($C5977,Торг!$I:$I,0))),"")</f>
        <v/>
      </c>
      <c r="L5977" s="132" t="str">
        <f>IFERROR(IFERROR(INDEX(Кат!$A:$A,MATCH($C5977,Кат!$I:$I,0)),INDEX(Торг!$A:$A,MATCH($C5977,Торг!$I:$I,0))),"")</f>
        <v/>
      </c>
      <c r="M5977" s="132" t="str">
        <f>IFERROR(IFERROR(INDEX(Кат!$B:$B,MATCH($C5977,Кат!$I:$I,0)),INDEX(Торг!$B:$B,MATCH($C5977,Торг!$I:$I,0))),"")</f>
        <v/>
      </c>
      <c r="N5977" s="132" t="str">
        <f t="shared" si="93"/>
        <v xml:space="preserve"> </v>
      </c>
      <c r="O5977" s="132" t="str">
        <f>IFERROR(IFERROR(INDEX(Кат!$B:$B,MATCH($N5977,Кат!$I:$I,0)),INDEX(Торг!$B:$B,MATCH($N5977,Торг!$I:$I,0))),"")</f>
        <v/>
      </c>
    </row>
    <row r="5978" spans="1:15" outlineLevel="2">
      <c r="A5978" t="s">
        <v>18441</v>
      </c>
      <c r="C5978" s="191" t="s">
        <v>7462</v>
      </c>
      <c r="E5978" t="s">
        <v>7463</v>
      </c>
      <c r="F5978" t="s">
        <v>2903</v>
      </c>
      <c r="G5978" t="s">
        <v>375</v>
      </c>
      <c r="H5978">
        <v>6700</v>
      </c>
      <c r="J5978" t="s">
        <v>22634</v>
      </c>
      <c r="K5978" s="132" t="str">
        <f>IFERROR(IFERROR(INDEX(Кат!$O:$O,MATCH($C5978,Кат!$I:$I,0)),INDEX(Торг!$L:$L,MATCH($C5978,Торг!$I:$I,0))),"")</f>
        <v/>
      </c>
      <c r="L5978" s="132" t="str">
        <f>IFERROR(IFERROR(INDEX(Кат!$A:$A,MATCH($C5978,Кат!$I:$I,0)),INDEX(Торг!$A:$A,MATCH($C5978,Торг!$I:$I,0))),"")</f>
        <v/>
      </c>
      <c r="M5978" s="132" t="str">
        <f>IFERROR(IFERROR(INDEX(Кат!$B:$B,MATCH($C5978,Кат!$I:$I,0)),INDEX(Торг!$B:$B,MATCH($C5978,Торг!$I:$I,0))),"")</f>
        <v/>
      </c>
      <c r="N5978" s="132" t="str">
        <f t="shared" si="93"/>
        <v>SS20 SS20168</v>
      </c>
      <c r="O5978" s="132" t="str">
        <f>IFERROR(IFERROR(INDEX(Кат!$B:$B,MATCH($N5978,Кат!$I:$I,0)),INDEX(Торг!$B:$B,MATCH($N5978,Торг!$I:$I,0))),"")</f>
        <v/>
      </c>
    </row>
    <row r="5979" spans="1:15" outlineLevel="2">
      <c r="A5979" t="s">
        <v>18425</v>
      </c>
      <c r="C5979" s="191" t="s">
        <v>7452</v>
      </c>
      <c r="E5979" t="s">
        <v>7453</v>
      </c>
      <c r="F5979" t="s">
        <v>2903</v>
      </c>
      <c r="G5979" t="s">
        <v>375</v>
      </c>
      <c r="H5979">
        <v>5900</v>
      </c>
      <c r="J5979" t="s">
        <v>22634</v>
      </c>
      <c r="K5979" s="132" t="str">
        <f>IFERROR(IFERROR(INDEX(Кат!$O:$O,MATCH($C5979,Кат!$I:$I,0)),INDEX(Торг!$L:$L,MATCH($C5979,Торг!$I:$I,0))),"")</f>
        <v/>
      </c>
      <c r="L5979" s="132" t="str">
        <f>IFERROR(IFERROR(INDEX(Кат!$A:$A,MATCH($C5979,Кат!$I:$I,0)),INDEX(Торг!$A:$A,MATCH($C5979,Торг!$I:$I,0))),"")</f>
        <v/>
      </c>
      <c r="M5979" s="132" t="str">
        <f>IFERROR(IFERROR(INDEX(Кат!$B:$B,MATCH($C5979,Кат!$I:$I,0)),INDEX(Торг!$B:$B,MATCH($C5979,Торг!$I:$I,0))),"")</f>
        <v/>
      </c>
      <c r="N5979" s="132" t="str">
        <f t="shared" si="93"/>
        <v>SS20 SS20375</v>
      </c>
      <c r="O5979" s="132" t="str">
        <f>IFERROR(IFERROR(INDEX(Кат!$B:$B,MATCH($N5979,Кат!$I:$I,0)),INDEX(Торг!$B:$B,MATCH($N5979,Торг!$I:$I,0))),"")</f>
        <v/>
      </c>
    </row>
    <row r="5980" spans="1:15" outlineLevel="2">
      <c r="A5980" t="s">
        <v>18442</v>
      </c>
      <c r="C5980" s="191" t="s">
        <v>7464</v>
      </c>
      <c r="E5980" t="s">
        <v>7465</v>
      </c>
      <c r="F5980" t="s">
        <v>2903</v>
      </c>
      <c r="G5980" t="s">
        <v>375</v>
      </c>
      <c r="H5980">
        <v>6700</v>
      </c>
      <c r="J5980" t="s">
        <v>22634</v>
      </c>
      <c r="K5980" s="132" t="str">
        <f>IFERROR(IFERROR(INDEX(Кат!$O:$O,MATCH($C5980,Кат!$I:$I,0)),INDEX(Торг!$L:$L,MATCH($C5980,Торг!$I:$I,0))),"")</f>
        <v/>
      </c>
      <c r="L5980" s="132" t="str">
        <f>IFERROR(IFERROR(INDEX(Кат!$A:$A,MATCH($C5980,Кат!$I:$I,0)),INDEX(Торг!$A:$A,MATCH($C5980,Торг!$I:$I,0))),"")</f>
        <v/>
      </c>
      <c r="M5980" s="132" t="str">
        <f>IFERROR(IFERROR(INDEX(Кат!$B:$B,MATCH($C5980,Кат!$I:$I,0)),INDEX(Торг!$B:$B,MATCH($C5980,Торг!$I:$I,0))),"")</f>
        <v/>
      </c>
      <c r="N5980" s="132" t="str">
        <f t="shared" si="93"/>
        <v>SS20 SS20169</v>
      </c>
      <c r="O5980" s="132" t="str">
        <f>IFERROR(IFERROR(INDEX(Кат!$B:$B,MATCH($N5980,Кат!$I:$I,0)),INDEX(Торг!$B:$B,MATCH($N5980,Торг!$I:$I,0))),"")</f>
        <v/>
      </c>
    </row>
    <row r="5981" spans="1:15" outlineLevel="1">
      <c r="A5981" t="s">
        <v>18426</v>
      </c>
      <c r="C5981" s="191" t="s">
        <v>7454</v>
      </c>
      <c r="E5981" t="s">
        <v>7455</v>
      </c>
      <c r="F5981" t="s">
        <v>2903</v>
      </c>
      <c r="G5981" t="s">
        <v>375</v>
      </c>
      <c r="H5981">
        <v>5900</v>
      </c>
      <c r="J5981" t="s">
        <v>22634</v>
      </c>
      <c r="K5981" s="132" t="str">
        <f>IFERROR(IFERROR(INDEX(Кат!$O:$O,MATCH($C5981,Кат!$I:$I,0)),INDEX(Торг!$L:$L,MATCH($C5981,Торг!$I:$I,0))),"")</f>
        <v/>
      </c>
      <c r="L5981" s="132" t="str">
        <f>IFERROR(IFERROR(INDEX(Кат!$A:$A,MATCH($C5981,Кат!$I:$I,0)),INDEX(Торг!$A:$A,MATCH($C5981,Торг!$I:$I,0))),"")</f>
        <v/>
      </c>
      <c r="M5981" s="132" t="str">
        <f>IFERROR(IFERROR(INDEX(Кат!$B:$B,MATCH($C5981,Кат!$I:$I,0)),INDEX(Торг!$B:$B,MATCH($C5981,Торг!$I:$I,0))),"")</f>
        <v/>
      </c>
      <c r="N5981" s="132" t="str">
        <f t="shared" si="93"/>
        <v>SS20 SS20376</v>
      </c>
      <c r="O5981" s="132" t="str">
        <f>IFERROR(IFERROR(INDEX(Кат!$B:$B,MATCH($N5981,Кат!$I:$I,0)),INDEX(Торг!$B:$B,MATCH($N5981,Торг!$I:$I,0))),"")</f>
        <v/>
      </c>
    </row>
    <row r="5982" spans="1:15" outlineLevel="2">
      <c r="A5982" t="s">
        <v>18443</v>
      </c>
      <c r="C5982" s="191" t="s">
        <v>7466</v>
      </c>
      <c r="E5982" t="s">
        <v>7467</v>
      </c>
      <c r="F5982" t="s">
        <v>2903</v>
      </c>
      <c r="G5982" t="s">
        <v>375</v>
      </c>
      <c r="H5982">
        <v>6700</v>
      </c>
      <c r="J5982" t="s">
        <v>22634</v>
      </c>
      <c r="K5982" s="132" t="str">
        <f>IFERROR(IFERROR(INDEX(Кат!$O:$O,MATCH($C5982,Кат!$I:$I,0)),INDEX(Торг!$L:$L,MATCH($C5982,Торг!$I:$I,0))),"")</f>
        <v/>
      </c>
      <c r="L5982" s="132" t="str">
        <f>IFERROR(IFERROR(INDEX(Кат!$A:$A,MATCH($C5982,Кат!$I:$I,0)),INDEX(Торг!$A:$A,MATCH($C5982,Торг!$I:$I,0))),"")</f>
        <v/>
      </c>
      <c r="M5982" s="132" t="str">
        <f>IFERROR(IFERROR(INDEX(Кат!$B:$B,MATCH($C5982,Кат!$I:$I,0)),INDEX(Торг!$B:$B,MATCH($C5982,Торг!$I:$I,0))),"")</f>
        <v/>
      </c>
      <c r="N5982" s="132" t="str">
        <f t="shared" si="93"/>
        <v>SS20 SS20170</v>
      </c>
      <c r="O5982" s="132" t="str">
        <f>IFERROR(IFERROR(INDEX(Кат!$B:$B,MATCH($N5982,Кат!$I:$I,0)),INDEX(Торг!$B:$B,MATCH($N5982,Торг!$I:$I,0))),"")</f>
        <v/>
      </c>
    </row>
    <row r="5983" spans="1:15" outlineLevel="2">
      <c r="A5983" t="s">
        <v>18444</v>
      </c>
      <c r="C5983" s="191" t="s">
        <v>7468</v>
      </c>
      <c r="E5983" t="s">
        <v>7469</v>
      </c>
      <c r="F5983" t="s">
        <v>2903</v>
      </c>
      <c r="G5983" t="s">
        <v>375</v>
      </c>
      <c r="H5983">
        <v>7850</v>
      </c>
      <c r="J5983" t="s">
        <v>22634</v>
      </c>
      <c r="K5983" s="132" t="str">
        <f>IFERROR(IFERROR(INDEX(Кат!$O:$O,MATCH($C5983,Кат!$I:$I,0)),INDEX(Торг!$L:$L,MATCH($C5983,Торг!$I:$I,0))),"")</f>
        <v/>
      </c>
      <c r="L5983" s="132" t="str">
        <f>IFERROR(IFERROR(INDEX(Кат!$A:$A,MATCH($C5983,Кат!$I:$I,0)),INDEX(Торг!$A:$A,MATCH($C5983,Торг!$I:$I,0))),"")</f>
        <v/>
      </c>
      <c r="M5983" s="132" t="str">
        <f>IFERROR(IFERROR(INDEX(Кат!$B:$B,MATCH($C5983,Кат!$I:$I,0)),INDEX(Торг!$B:$B,MATCH($C5983,Торг!$I:$I,0))),"")</f>
        <v/>
      </c>
      <c r="N5983" s="132" t="str">
        <f t="shared" si="93"/>
        <v>SS20 SS20213</v>
      </c>
      <c r="O5983" s="132" t="str">
        <f>IFERROR(IFERROR(INDEX(Кат!$B:$B,MATCH($N5983,Кат!$I:$I,0)),INDEX(Торг!$B:$B,MATCH($N5983,Торг!$I:$I,0))),"")</f>
        <v/>
      </c>
    </row>
    <row r="5984" spans="1:15" outlineLevel="2">
      <c r="A5984" t="s">
        <v>18445</v>
      </c>
      <c r="C5984" s="191" t="s">
        <v>7470</v>
      </c>
      <c r="E5984" t="s">
        <v>7471</v>
      </c>
      <c r="F5984" t="s">
        <v>2903</v>
      </c>
      <c r="G5984" t="s">
        <v>375</v>
      </c>
      <c r="H5984">
        <v>7250</v>
      </c>
      <c r="J5984" t="s">
        <v>22634</v>
      </c>
      <c r="K5984" s="132" t="str">
        <f>IFERROR(IFERROR(INDEX(Кат!$O:$O,MATCH($C5984,Кат!$I:$I,0)),INDEX(Торг!$L:$L,MATCH($C5984,Торг!$I:$I,0))),"")</f>
        <v/>
      </c>
      <c r="L5984" s="132" t="str">
        <f>IFERROR(IFERROR(INDEX(Кат!$A:$A,MATCH($C5984,Кат!$I:$I,0)),INDEX(Торг!$A:$A,MATCH($C5984,Торг!$I:$I,0))),"")</f>
        <v/>
      </c>
      <c r="M5984" s="132" t="str">
        <f>IFERROR(IFERROR(INDEX(Кат!$B:$B,MATCH($C5984,Кат!$I:$I,0)),INDEX(Торг!$B:$B,MATCH($C5984,Торг!$I:$I,0))),"")</f>
        <v/>
      </c>
      <c r="N5984" s="132" t="str">
        <f t="shared" si="93"/>
        <v>SS20 SS20156</v>
      </c>
      <c r="O5984" s="132" t="str">
        <f>IFERROR(IFERROR(INDEX(Кат!$B:$B,MATCH($N5984,Кат!$I:$I,0)),INDEX(Торг!$B:$B,MATCH($N5984,Торг!$I:$I,0))),"")</f>
        <v/>
      </c>
    </row>
    <row r="5985" spans="1:15" outlineLevel="1">
      <c r="A5985" t="s">
        <v>18446</v>
      </c>
      <c r="C5985" s="191" t="s">
        <v>7472</v>
      </c>
      <c r="E5985" t="s">
        <v>7473</v>
      </c>
      <c r="F5985" t="s">
        <v>2903</v>
      </c>
      <c r="G5985" t="s">
        <v>375</v>
      </c>
      <c r="H5985">
        <v>7850</v>
      </c>
      <c r="J5985" t="s">
        <v>22634</v>
      </c>
      <c r="K5985" s="132" t="str">
        <f>IFERROR(IFERROR(INDEX(Кат!$O:$O,MATCH($C5985,Кат!$I:$I,0)),INDEX(Торг!$L:$L,MATCH($C5985,Торг!$I:$I,0))),"")</f>
        <v/>
      </c>
      <c r="L5985" s="132" t="str">
        <f>IFERROR(IFERROR(INDEX(Кат!$A:$A,MATCH($C5985,Кат!$I:$I,0)),INDEX(Торг!$A:$A,MATCH($C5985,Торг!$I:$I,0))),"")</f>
        <v/>
      </c>
      <c r="M5985" s="132" t="str">
        <f>IFERROR(IFERROR(INDEX(Кат!$B:$B,MATCH($C5985,Кат!$I:$I,0)),INDEX(Торг!$B:$B,MATCH($C5985,Торг!$I:$I,0))),"")</f>
        <v/>
      </c>
      <c r="N5985" s="132" t="str">
        <f t="shared" si="93"/>
        <v>SS20 SS20216</v>
      </c>
      <c r="O5985" s="132" t="str">
        <f>IFERROR(IFERROR(INDEX(Кат!$B:$B,MATCH($N5985,Кат!$I:$I,0)),INDEX(Торг!$B:$B,MATCH($N5985,Торг!$I:$I,0))),"")</f>
        <v/>
      </c>
    </row>
    <row r="5986" spans="1:15" outlineLevel="2">
      <c r="A5986" t="s">
        <v>18454</v>
      </c>
      <c r="C5986" s="191" t="s">
        <v>7488</v>
      </c>
      <c r="E5986" t="s">
        <v>7489</v>
      </c>
      <c r="F5986" t="s">
        <v>2903</v>
      </c>
      <c r="G5986" t="s">
        <v>375</v>
      </c>
      <c r="H5986">
        <v>8050</v>
      </c>
      <c r="J5986" t="s">
        <v>22634</v>
      </c>
      <c r="K5986" s="132" t="str">
        <f>IFERROR(IFERROR(INDEX(Кат!$O:$O,MATCH($C5986,Кат!$I:$I,0)),INDEX(Торг!$L:$L,MATCH($C5986,Торг!$I:$I,0))),"")</f>
        <v/>
      </c>
      <c r="L5986" s="132" t="str">
        <f>IFERROR(IFERROR(INDEX(Кат!$A:$A,MATCH($C5986,Кат!$I:$I,0)),INDEX(Торг!$A:$A,MATCH($C5986,Торг!$I:$I,0))),"")</f>
        <v/>
      </c>
      <c r="M5986" s="132" t="str">
        <f>IFERROR(IFERROR(INDEX(Кат!$B:$B,MATCH($C5986,Кат!$I:$I,0)),INDEX(Торг!$B:$B,MATCH($C5986,Торг!$I:$I,0))),"")</f>
        <v/>
      </c>
      <c r="N5986" s="132" t="str">
        <f t="shared" si="93"/>
        <v>SS20 SS20371</v>
      </c>
      <c r="O5986" s="132" t="str">
        <f>IFERROR(IFERROR(INDEX(Кат!$B:$B,MATCH($N5986,Кат!$I:$I,0)),INDEX(Торг!$B:$B,MATCH($N5986,Торг!$I:$I,0))),"")</f>
        <v/>
      </c>
    </row>
    <row r="5987" spans="1:15" outlineLevel="2">
      <c r="A5987" t="s">
        <v>18447</v>
      </c>
      <c r="C5987" s="191" t="s">
        <v>7474</v>
      </c>
      <c r="E5987" t="s">
        <v>7475</v>
      </c>
      <c r="F5987" t="s">
        <v>2903</v>
      </c>
      <c r="G5987" t="s">
        <v>375</v>
      </c>
      <c r="H5987">
        <v>7850</v>
      </c>
      <c r="J5987" t="s">
        <v>22634</v>
      </c>
      <c r="K5987" s="132" t="str">
        <f>IFERROR(IFERROR(INDEX(Кат!$O:$O,MATCH($C5987,Кат!$I:$I,0)),INDEX(Торг!$L:$L,MATCH($C5987,Торг!$I:$I,0))),"")</f>
        <v/>
      </c>
      <c r="L5987" s="132" t="str">
        <f>IFERROR(IFERROR(INDEX(Кат!$A:$A,MATCH($C5987,Кат!$I:$I,0)),INDEX(Торг!$A:$A,MATCH($C5987,Торг!$I:$I,0))),"")</f>
        <v/>
      </c>
      <c r="M5987" s="132" t="str">
        <f>IFERROR(IFERROR(INDEX(Кат!$B:$B,MATCH($C5987,Кат!$I:$I,0)),INDEX(Торг!$B:$B,MATCH($C5987,Торг!$I:$I,0))),"")</f>
        <v/>
      </c>
      <c r="N5987" s="132" t="str">
        <f t="shared" si="93"/>
        <v>SS20 SS20214</v>
      </c>
      <c r="O5987" s="132" t="str">
        <f>IFERROR(IFERROR(INDEX(Кат!$B:$B,MATCH($N5987,Кат!$I:$I,0)),INDEX(Торг!$B:$B,MATCH($N5987,Торг!$I:$I,0))),"")</f>
        <v/>
      </c>
    </row>
    <row r="5988" spans="1:15" outlineLevel="2">
      <c r="A5988" t="s">
        <v>18448</v>
      </c>
      <c r="C5988" s="191" t="s">
        <v>7476</v>
      </c>
      <c r="E5988" t="s">
        <v>7477</v>
      </c>
      <c r="F5988" t="s">
        <v>2903</v>
      </c>
      <c r="G5988" t="s">
        <v>375</v>
      </c>
      <c r="H5988">
        <v>7250</v>
      </c>
      <c r="J5988" t="s">
        <v>22634</v>
      </c>
      <c r="K5988" s="132" t="str">
        <f>IFERROR(IFERROR(INDEX(Кат!$O:$O,MATCH($C5988,Кат!$I:$I,0)),INDEX(Торг!$L:$L,MATCH($C5988,Торг!$I:$I,0))),"")</f>
        <v/>
      </c>
      <c r="L5988" s="132" t="str">
        <f>IFERROR(IFERROR(INDEX(Кат!$A:$A,MATCH($C5988,Кат!$I:$I,0)),INDEX(Торг!$A:$A,MATCH($C5988,Торг!$I:$I,0))),"")</f>
        <v/>
      </c>
      <c r="M5988" s="132" t="str">
        <f>IFERROR(IFERROR(INDEX(Кат!$B:$B,MATCH($C5988,Кат!$I:$I,0)),INDEX(Торг!$B:$B,MATCH($C5988,Торг!$I:$I,0))),"")</f>
        <v/>
      </c>
      <c r="N5988" s="132" t="str">
        <f t="shared" si="93"/>
        <v>SS20 SS20157</v>
      </c>
      <c r="O5988" s="132" t="str">
        <f>IFERROR(IFERROR(INDEX(Кат!$B:$B,MATCH($N5988,Кат!$I:$I,0)),INDEX(Торг!$B:$B,MATCH($N5988,Торг!$I:$I,0))),"")</f>
        <v/>
      </c>
    </row>
    <row r="5989" spans="1:15" outlineLevel="2">
      <c r="A5989" t="s">
        <v>18449</v>
      </c>
      <c r="C5989" s="191" t="s">
        <v>7478</v>
      </c>
      <c r="E5989" t="s">
        <v>7479</v>
      </c>
      <c r="F5989" t="s">
        <v>2903</v>
      </c>
      <c r="G5989" t="s">
        <v>375</v>
      </c>
      <c r="H5989">
        <v>7850</v>
      </c>
      <c r="J5989" t="s">
        <v>22634</v>
      </c>
      <c r="K5989" s="132" t="str">
        <f>IFERROR(IFERROR(INDEX(Кат!$O:$O,MATCH($C5989,Кат!$I:$I,0)),INDEX(Торг!$L:$L,MATCH($C5989,Торг!$I:$I,0))),"")</f>
        <v/>
      </c>
      <c r="L5989" s="132" t="str">
        <f>IFERROR(IFERROR(INDEX(Кат!$A:$A,MATCH($C5989,Кат!$I:$I,0)),INDEX(Торг!$A:$A,MATCH($C5989,Торг!$I:$I,0))),"")</f>
        <v/>
      </c>
      <c r="M5989" s="132" t="str">
        <f>IFERROR(IFERROR(INDEX(Кат!$B:$B,MATCH($C5989,Кат!$I:$I,0)),INDEX(Торг!$B:$B,MATCH($C5989,Торг!$I:$I,0))),"")</f>
        <v/>
      </c>
      <c r="N5989" s="132" t="str">
        <f t="shared" si="93"/>
        <v>SS20 SS20217</v>
      </c>
      <c r="O5989" s="132" t="str">
        <f>IFERROR(IFERROR(INDEX(Кат!$B:$B,MATCH($N5989,Кат!$I:$I,0)),INDEX(Торг!$B:$B,MATCH($N5989,Торг!$I:$I,0))),"")</f>
        <v/>
      </c>
    </row>
    <row r="5990" spans="1:15" outlineLevel="2">
      <c r="A5990" t="s">
        <v>18456</v>
      </c>
      <c r="C5990" s="191" t="s">
        <v>7492</v>
      </c>
      <c r="E5990" t="s">
        <v>7493</v>
      </c>
      <c r="F5990" t="s">
        <v>2903</v>
      </c>
      <c r="G5990" t="s">
        <v>375</v>
      </c>
      <c r="H5990">
        <v>8050</v>
      </c>
      <c r="J5990" t="s">
        <v>22634</v>
      </c>
      <c r="K5990" s="132" t="str">
        <f>IFERROR(IFERROR(INDEX(Кат!$O:$O,MATCH($C5990,Кат!$I:$I,0)),INDEX(Торг!$L:$L,MATCH($C5990,Торг!$I:$I,0))),"")</f>
        <v/>
      </c>
      <c r="L5990" s="132" t="str">
        <f>IFERROR(IFERROR(INDEX(Кат!$A:$A,MATCH($C5990,Кат!$I:$I,0)),INDEX(Торг!$A:$A,MATCH($C5990,Торг!$I:$I,0))),"")</f>
        <v/>
      </c>
      <c r="M5990" s="132" t="str">
        <f>IFERROR(IFERROR(INDEX(Кат!$B:$B,MATCH($C5990,Кат!$I:$I,0)),INDEX(Торг!$B:$B,MATCH($C5990,Торг!$I:$I,0))),"")</f>
        <v/>
      </c>
      <c r="N5990" s="132" t="str">
        <f t="shared" si="93"/>
        <v>SS20 SS20372</v>
      </c>
      <c r="O5990" s="132" t="str">
        <f>IFERROR(IFERROR(INDEX(Кат!$B:$B,MATCH($N5990,Кат!$I:$I,0)),INDEX(Торг!$B:$B,MATCH($N5990,Торг!$I:$I,0))),"")</f>
        <v/>
      </c>
    </row>
    <row r="5991" spans="1:15" outlineLevel="2">
      <c r="A5991" t="s">
        <v>18450</v>
      </c>
      <c r="C5991" s="191" t="s">
        <v>7480</v>
      </c>
      <c r="E5991" t="s">
        <v>7481</v>
      </c>
      <c r="F5991" t="s">
        <v>2903</v>
      </c>
      <c r="G5991" t="s">
        <v>375</v>
      </c>
      <c r="H5991">
        <v>7850</v>
      </c>
      <c r="J5991" t="s">
        <v>22634</v>
      </c>
      <c r="K5991" s="132" t="str">
        <f>IFERROR(IFERROR(INDEX(Кат!$O:$O,MATCH($C5991,Кат!$I:$I,0)),INDEX(Торг!$L:$L,MATCH($C5991,Торг!$I:$I,0))),"")</f>
        <v/>
      </c>
      <c r="L5991" s="132" t="str">
        <f>IFERROR(IFERROR(INDEX(Кат!$A:$A,MATCH($C5991,Кат!$I:$I,0)),INDEX(Торг!$A:$A,MATCH($C5991,Торг!$I:$I,0))),"")</f>
        <v/>
      </c>
      <c r="M5991" s="132" t="str">
        <f>IFERROR(IFERROR(INDEX(Кат!$B:$B,MATCH($C5991,Кат!$I:$I,0)),INDEX(Торг!$B:$B,MATCH($C5991,Торг!$I:$I,0))),"")</f>
        <v/>
      </c>
      <c r="N5991" s="132" t="str">
        <f t="shared" si="93"/>
        <v>SS20 SS20215</v>
      </c>
      <c r="O5991" s="132" t="str">
        <f>IFERROR(IFERROR(INDEX(Кат!$B:$B,MATCH($N5991,Кат!$I:$I,0)),INDEX(Торг!$B:$B,MATCH($N5991,Торг!$I:$I,0))),"")</f>
        <v/>
      </c>
    </row>
    <row r="5992" spans="1:15" outlineLevel="2">
      <c r="A5992" t="s">
        <v>18451</v>
      </c>
      <c r="C5992" s="191" t="s">
        <v>7482</v>
      </c>
      <c r="E5992" t="s">
        <v>7483</v>
      </c>
      <c r="F5992" t="s">
        <v>2903</v>
      </c>
      <c r="G5992" t="s">
        <v>375</v>
      </c>
      <c r="H5992">
        <v>7250</v>
      </c>
      <c r="J5992" t="s">
        <v>22634</v>
      </c>
      <c r="K5992" s="132" t="str">
        <f>IFERROR(IFERROR(INDEX(Кат!$O:$O,MATCH($C5992,Кат!$I:$I,0)),INDEX(Торг!$L:$L,MATCH($C5992,Торг!$I:$I,0))),"")</f>
        <v/>
      </c>
      <c r="L5992" s="132" t="str">
        <f>IFERROR(IFERROR(INDEX(Кат!$A:$A,MATCH($C5992,Кат!$I:$I,0)),INDEX(Торг!$A:$A,MATCH($C5992,Торг!$I:$I,0))),"")</f>
        <v/>
      </c>
      <c r="M5992" s="132" t="str">
        <f>IFERROR(IFERROR(INDEX(Кат!$B:$B,MATCH($C5992,Кат!$I:$I,0)),INDEX(Торг!$B:$B,MATCH($C5992,Торг!$I:$I,0))),"")</f>
        <v/>
      </c>
      <c r="N5992" s="132" t="str">
        <f t="shared" si="93"/>
        <v>SS20 SS20158</v>
      </c>
      <c r="O5992" s="132" t="str">
        <f>IFERROR(IFERROR(INDEX(Кат!$B:$B,MATCH($N5992,Кат!$I:$I,0)),INDEX(Торг!$B:$B,MATCH($N5992,Торг!$I:$I,0))),"")</f>
        <v/>
      </c>
    </row>
    <row r="5993" spans="1:15" outlineLevel="2">
      <c r="A5993" t="s">
        <v>18452</v>
      </c>
      <c r="C5993" s="191" t="s">
        <v>7484</v>
      </c>
      <c r="E5993" t="s">
        <v>7485</v>
      </c>
      <c r="F5993" t="s">
        <v>2903</v>
      </c>
      <c r="G5993" t="s">
        <v>375</v>
      </c>
      <c r="H5993">
        <v>7850</v>
      </c>
      <c r="J5993" t="s">
        <v>22634</v>
      </c>
      <c r="K5993" s="132" t="str">
        <f>IFERROR(IFERROR(INDEX(Кат!$O:$O,MATCH($C5993,Кат!$I:$I,0)),INDEX(Торг!$L:$L,MATCH($C5993,Торг!$I:$I,0))),"")</f>
        <v/>
      </c>
      <c r="L5993" s="132" t="str">
        <f>IFERROR(IFERROR(INDEX(Кат!$A:$A,MATCH($C5993,Кат!$I:$I,0)),INDEX(Торг!$A:$A,MATCH($C5993,Торг!$I:$I,0))),"")</f>
        <v/>
      </c>
      <c r="M5993" s="132" t="str">
        <f>IFERROR(IFERROR(INDEX(Кат!$B:$B,MATCH($C5993,Кат!$I:$I,0)),INDEX(Торг!$B:$B,MATCH($C5993,Торг!$I:$I,0))),"")</f>
        <v/>
      </c>
      <c r="N5993" s="132" t="str">
        <f t="shared" si="93"/>
        <v>SS20 SS20218</v>
      </c>
      <c r="O5993" s="132" t="str">
        <f>IFERROR(IFERROR(INDEX(Кат!$B:$B,MATCH($N5993,Кат!$I:$I,0)),INDEX(Торг!$B:$B,MATCH($N5993,Торг!$I:$I,0))),"")</f>
        <v/>
      </c>
    </row>
    <row r="5994" spans="1:15" outlineLevel="2">
      <c r="A5994" t="s">
        <v>24320</v>
      </c>
      <c r="C5994" s="191"/>
      <c r="E5994" t="s">
        <v>23678</v>
      </c>
      <c r="J5994" t="s">
        <v>22634</v>
      </c>
      <c r="K5994" s="132" t="str">
        <f>IFERROR(IFERROR(INDEX(Кат!$O:$O,MATCH($C5994,Кат!$I:$I,0)),INDEX(Торг!$L:$L,MATCH($C5994,Торг!$I:$I,0))),"")</f>
        <v/>
      </c>
      <c r="L5994" s="132" t="str">
        <f>IFERROR(IFERROR(INDEX(Кат!$A:$A,MATCH($C5994,Кат!$I:$I,0)),INDEX(Торг!$A:$A,MATCH($C5994,Торг!$I:$I,0))),"")</f>
        <v/>
      </c>
      <c r="M5994" s="132" t="str">
        <f>IFERROR(IFERROR(INDEX(Кат!$B:$B,MATCH($C5994,Кат!$I:$I,0)),INDEX(Торг!$B:$B,MATCH($C5994,Торг!$I:$I,0))),"")</f>
        <v/>
      </c>
      <c r="N5994" s="132" t="str">
        <f t="shared" si="93"/>
        <v xml:space="preserve"> </v>
      </c>
      <c r="O5994" s="132" t="str">
        <f>IFERROR(IFERROR(INDEX(Кат!$B:$B,MATCH($N5994,Кат!$I:$I,0)),INDEX(Торг!$B:$B,MATCH($N5994,Торг!$I:$I,0))),"")</f>
        <v/>
      </c>
    </row>
    <row r="5995" spans="1:15" outlineLevel="2">
      <c r="A5995" t="s">
        <v>18457</v>
      </c>
      <c r="C5995" s="191" t="s">
        <v>7494</v>
      </c>
      <c r="E5995" t="s">
        <v>7495</v>
      </c>
      <c r="F5995" t="s">
        <v>2903</v>
      </c>
      <c r="G5995" t="s">
        <v>375</v>
      </c>
      <c r="H5995">
        <v>4850</v>
      </c>
      <c r="J5995" t="s">
        <v>22634</v>
      </c>
      <c r="K5995" s="132" t="str">
        <f>IFERROR(IFERROR(INDEX(Кат!$O:$O,MATCH($C5995,Кат!$I:$I,0)),INDEX(Торг!$L:$L,MATCH($C5995,Торг!$I:$I,0))),"")</f>
        <v/>
      </c>
      <c r="L5995" s="132" t="str">
        <f>IFERROR(IFERROR(INDEX(Кат!$A:$A,MATCH($C5995,Кат!$I:$I,0)),INDEX(Торг!$A:$A,MATCH($C5995,Торг!$I:$I,0))),"")</f>
        <v/>
      </c>
      <c r="M5995" s="132" t="str">
        <f>IFERROR(IFERROR(INDEX(Кат!$B:$B,MATCH($C5995,Кат!$I:$I,0)),INDEX(Торг!$B:$B,MATCH($C5995,Торг!$I:$I,0))),"")</f>
        <v/>
      </c>
      <c r="N5995" s="132" t="str">
        <f t="shared" si="93"/>
        <v>SS20 SS20186</v>
      </c>
      <c r="O5995" s="132" t="str">
        <f>IFERROR(IFERROR(INDEX(Кат!$B:$B,MATCH($N5995,Кат!$I:$I,0)),INDEX(Торг!$B:$B,MATCH($N5995,Торг!$I:$I,0))),"")</f>
        <v/>
      </c>
    </row>
    <row r="5996" spans="1:15" outlineLevel="2">
      <c r="A5996" t="s">
        <v>28976</v>
      </c>
      <c r="C5996" s="191" t="s">
        <v>28977</v>
      </c>
      <c r="E5996" t="s">
        <v>30631</v>
      </c>
      <c r="F5996" t="s">
        <v>2903</v>
      </c>
      <c r="G5996" t="s">
        <v>375</v>
      </c>
      <c r="H5996">
        <v>4550</v>
      </c>
      <c r="J5996" t="s">
        <v>22634</v>
      </c>
      <c r="K5996" s="132" t="str">
        <f>IFERROR(IFERROR(INDEX(Кат!$O:$O,MATCH($C5996,Кат!$I:$I,0)),INDEX(Торг!$L:$L,MATCH($C5996,Торг!$I:$I,0))),"")</f>
        <v/>
      </c>
      <c r="L5996" s="132" t="str">
        <f>IFERROR(IFERROR(INDEX(Кат!$A:$A,MATCH($C5996,Кат!$I:$I,0)),INDEX(Торг!$A:$A,MATCH($C5996,Торг!$I:$I,0))),"")</f>
        <v/>
      </c>
      <c r="M5996" s="132" t="str">
        <f>IFERROR(IFERROR(INDEX(Кат!$B:$B,MATCH($C5996,Кат!$I:$I,0)),INDEX(Торг!$B:$B,MATCH($C5996,Торг!$I:$I,0))),"")</f>
        <v/>
      </c>
      <c r="N5996" s="132" t="str">
        <f t="shared" si="93"/>
        <v>SS20 SS20447</v>
      </c>
      <c r="O5996" s="132" t="str">
        <f>IFERROR(IFERROR(INDEX(Кат!$B:$B,MATCH($N5996,Кат!$I:$I,0)),INDEX(Торг!$B:$B,MATCH($N5996,Торг!$I:$I,0))),"")</f>
        <v/>
      </c>
    </row>
    <row r="5997" spans="1:15" outlineLevel="2">
      <c r="A5997" t="s">
        <v>22685</v>
      </c>
      <c r="C5997" s="191" t="s">
        <v>22686</v>
      </c>
      <c r="E5997" t="s">
        <v>28978</v>
      </c>
      <c r="F5997" t="s">
        <v>2903</v>
      </c>
      <c r="G5997" t="s">
        <v>375</v>
      </c>
      <c r="H5997">
        <v>6150</v>
      </c>
      <c r="J5997" t="s">
        <v>22634</v>
      </c>
      <c r="K5997" s="132" t="str">
        <f>IFERROR(IFERROR(INDEX(Кат!$O:$O,MATCH($C5997,Кат!$I:$I,0)),INDEX(Торг!$L:$L,MATCH($C5997,Торг!$I:$I,0))),"")</f>
        <v/>
      </c>
      <c r="L5997" s="132" t="str">
        <f>IFERROR(IFERROR(INDEX(Кат!$A:$A,MATCH($C5997,Кат!$I:$I,0)),INDEX(Торг!$A:$A,MATCH($C5997,Торг!$I:$I,0))),"")</f>
        <v/>
      </c>
      <c r="M5997" s="132" t="str">
        <f>IFERROR(IFERROR(INDEX(Кат!$B:$B,MATCH($C5997,Кат!$I:$I,0)),INDEX(Торг!$B:$B,MATCH($C5997,Торг!$I:$I,0))),"")</f>
        <v/>
      </c>
      <c r="N5997" s="132" t="str">
        <f t="shared" si="93"/>
        <v>SS20 SS20366</v>
      </c>
      <c r="O5997" s="132" t="str">
        <f>IFERROR(IFERROR(INDEX(Кат!$B:$B,MATCH($N5997,Кат!$I:$I,0)),INDEX(Торг!$B:$B,MATCH($N5997,Торг!$I:$I,0))),"")</f>
        <v/>
      </c>
    </row>
    <row r="5998" spans="1:15" outlineLevel="2">
      <c r="A5998" t="s">
        <v>18458</v>
      </c>
      <c r="C5998" s="191" t="s">
        <v>3168</v>
      </c>
      <c r="E5998" t="s">
        <v>3169</v>
      </c>
      <c r="F5998" t="s">
        <v>2903</v>
      </c>
      <c r="G5998" t="s">
        <v>375</v>
      </c>
      <c r="H5998">
        <v>5100</v>
      </c>
      <c r="J5998" t="s">
        <v>22634</v>
      </c>
      <c r="K5998" s="132" t="str">
        <f>IFERROR(IFERROR(INDEX(Кат!$O:$O,MATCH($C5998,Кат!$I:$I,0)),INDEX(Торг!$L:$L,MATCH($C5998,Торг!$I:$I,0))),"")</f>
        <v/>
      </c>
      <c r="L5998" s="132" t="str">
        <f>IFERROR(IFERROR(INDEX(Кат!$A:$A,MATCH($C5998,Кат!$I:$I,0)),INDEX(Торг!$A:$A,MATCH($C5998,Торг!$I:$I,0))),"")</f>
        <v/>
      </c>
      <c r="M5998" s="132" t="str">
        <f>IFERROR(IFERROR(INDEX(Кат!$B:$B,MATCH($C5998,Кат!$I:$I,0)),INDEX(Торг!$B:$B,MATCH($C5998,Торг!$I:$I,0))),"")</f>
        <v/>
      </c>
      <c r="N5998" s="132" t="str">
        <f t="shared" si="93"/>
        <v>SS20 SS20126</v>
      </c>
      <c r="O5998" s="132" t="str">
        <f>IFERROR(IFERROR(INDEX(Кат!$B:$B,MATCH($N5998,Кат!$I:$I,0)),INDEX(Торг!$B:$B,MATCH($N5998,Торг!$I:$I,0))),"")</f>
        <v/>
      </c>
    </row>
    <row r="5999" spans="1:15" outlineLevel="2">
      <c r="A5999" t="s">
        <v>18459</v>
      </c>
      <c r="C5999" s="191" t="s">
        <v>3170</v>
      </c>
      <c r="E5999" t="s">
        <v>3171</v>
      </c>
      <c r="F5999" t="s">
        <v>2903</v>
      </c>
      <c r="G5999" t="s">
        <v>375</v>
      </c>
      <c r="H5999">
        <v>6300</v>
      </c>
      <c r="J5999" t="s">
        <v>22634</v>
      </c>
      <c r="K5999" s="132" t="str">
        <f>IFERROR(IFERROR(INDEX(Кат!$O:$O,MATCH($C5999,Кат!$I:$I,0)),INDEX(Торг!$L:$L,MATCH($C5999,Торг!$I:$I,0))),"")</f>
        <v/>
      </c>
      <c r="L5999" s="132" t="str">
        <f>IFERROR(IFERROR(INDEX(Кат!$A:$A,MATCH($C5999,Кат!$I:$I,0)),INDEX(Торг!$A:$A,MATCH($C5999,Торг!$I:$I,0))),"")</f>
        <v/>
      </c>
      <c r="M5999" s="132" t="str">
        <f>IFERROR(IFERROR(INDEX(Кат!$B:$B,MATCH($C5999,Кат!$I:$I,0)),INDEX(Торг!$B:$B,MATCH($C5999,Торг!$I:$I,0))),"")</f>
        <v/>
      </c>
      <c r="N5999" s="132" t="str">
        <f t="shared" si="93"/>
        <v>SS20 SS20144</v>
      </c>
      <c r="O5999" s="132" t="str">
        <f>IFERROR(IFERROR(INDEX(Кат!$B:$B,MATCH($N5999,Кат!$I:$I,0)),INDEX(Торг!$B:$B,MATCH($N5999,Торг!$I:$I,0))),"")</f>
        <v/>
      </c>
    </row>
    <row r="6000" spans="1:15" outlineLevel="1">
      <c r="A6000" t="s">
        <v>18460</v>
      </c>
      <c r="C6000" s="191" t="s">
        <v>7496</v>
      </c>
      <c r="E6000" t="s">
        <v>7497</v>
      </c>
      <c r="F6000" t="s">
        <v>2903</v>
      </c>
      <c r="G6000" t="s">
        <v>375</v>
      </c>
      <c r="H6000">
        <v>3750</v>
      </c>
      <c r="J6000" t="s">
        <v>22634</v>
      </c>
      <c r="K6000" s="132" t="str">
        <f>IFERROR(IFERROR(INDEX(Кат!$O:$O,MATCH($C6000,Кат!$I:$I,0)),INDEX(Торг!$L:$L,MATCH($C6000,Торг!$I:$I,0))),"")</f>
        <v/>
      </c>
      <c r="L6000" s="132" t="str">
        <f>IFERROR(IFERROR(INDEX(Кат!$A:$A,MATCH($C6000,Кат!$I:$I,0)),INDEX(Торг!$A:$A,MATCH($C6000,Торг!$I:$I,0))),"")</f>
        <v/>
      </c>
      <c r="M6000" s="132" t="str">
        <f>IFERROR(IFERROR(INDEX(Кат!$B:$B,MATCH($C6000,Кат!$I:$I,0)),INDEX(Торг!$B:$B,MATCH($C6000,Торг!$I:$I,0))),"")</f>
        <v/>
      </c>
      <c r="N6000" s="132" t="str">
        <f t="shared" si="93"/>
        <v>SS20 SS20180</v>
      </c>
      <c r="O6000" s="132" t="str">
        <f>IFERROR(IFERROR(INDEX(Кат!$B:$B,MATCH($N6000,Кат!$I:$I,0)),INDEX(Торг!$B:$B,MATCH($N6000,Торг!$I:$I,0))),"")</f>
        <v/>
      </c>
    </row>
    <row r="6001" spans="1:15" outlineLevel="2">
      <c r="A6001" t="s">
        <v>18461</v>
      </c>
      <c r="C6001" s="191" t="s">
        <v>3172</v>
      </c>
      <c r="E6001" t="s">
        <v>3173</v>
      </c>
      <c r="F6001" t="s">
        <v>2903</v>
      </c>
      <c r="G6001" t="s">
        <v>375</v>
      </c>
      <c r="H6001">
        <v>4700</v>
      </c>
      <c r="J6001" t="s">
        <v>22634</v>
      </c>
      <c r="K6001" s="132" t="str">
        <f>IFERROR(IFERROR(INDEX(Кат!$O:$O,MATCH($C6001,Кат!$I:$I,0)),INDEX(Торг!$L:$L,MATCH($C6001,Торг!$I:$I,0))),"")</f>
        <v/>
      </c>
      <c r="L6001" s="132" t="str">
        <f>IFERROR(IFERROR(INDEX(Кат!$A:$A,MATCH($C6001,Кат!$I:$I,0)),INDEX(Торг!$A:$A,MATCH($C6001,Торг!$I:$I,0))),"")</f>
        <v/>
      </c>
      <c r="M6001" s="132" t="str">
        <f>IFERROR(IFERROR(INDEX(Кат!$B:$B,MATCH($C6001,Кат!$I:$I,0)),INDEX(Торг!$B:$B,MATCH($C6001,Торг!$I:$I,0))),"")</f>
        <v/>
      </c>
      <c r="N6001" s="132" t="str">
        <f t="shared" si="93"/>
        <v>SS20 SS20122</v>
      </c>
      <c r="O6001" s="132" t="str">
        <f>IFERROR(IFERROR(INDEX(Кат!$B:$B,MATCH($N6001,Кат!$I:$I,0)),INDEX(Торг!$B:$B,MATCH($N6001,Торг!$I:$I,0))),"")</f>
        <v/>
      </c>
    </row>
    <row r="6002" spans="1:15" outlineLevel="2">
      <c r="A6002" t="s">
        <v>18462</v>
      </c>
      <c r="C6002" s="191" t="s">
        <v>7498</v>
      </c>
      <c r="E6002" t="s">
        <v>7499</v>
      </c>
      <c r="F6002" t="s">
        <v>2903</v>
      </c>
      <c r="G6002" t="s">
        <v>375</v>
      </c>
      <c r="H6002">
        <v>6300</v>
      </c>
      <c r="J6002" t="s">
        <v>22634</v>
      </c>
      <c r="K6002" s="132" t="str">
        <f>IFERROR(IFERROR(INDEX(Кат!$O:$O,MATCH($C6002,Кат!$I:$I,0)),INDEX(Торг!$L:$L,MATCH($C6002,Торг!$I:$I,0))),"")</f>
        <v/>
      </c>
      <c r="L6002" s="132" t="str">
        <f>IFERROR(IFERROR(INDEX(Кат!$A:$A,MATCH($C6002,Кат!$I:$I,0)),INDEX(Торг!$A:$A,MATCH($C6002,Торг!$I:$I,0))),"")</f>
        <v/>
      </c>
      <c r="M6002" s="132" t="str">
        <f>IFERROR(IFERROR(INDEX(Кат!$B:$B,MATCH($C6002,Кат!$I:$I,0)),INDEX(Торг!$B:$B,MATCH($C6002,Торг!$I:$I,0))),"")</f>
        <v/>
      </c>
      <c r="N6002" s="132" t="str">
        <f t="shared" si="93"/>
        <v>SS20 SS20140</v>
      </c>
      <c r="O6002" s="132" t="str">
        <f>IFERROR(IFERROR(INDEX(Кат!$B:$B,MATCH($N6002,Кат!$I:$I,0)),INDEX(Торг!$B:$B,MATCH($N6002,Торг!$I:$I,0))),"")</f>
        <v/>
      </c>
    </row>
    <row r="6003" spans="1:15" outlineLevel="2">
      <c r="A6003" t="s">
        <v>18463</v>
      </c>
      <c r="C6003" s="191" t="s">
        <v>7500</v>
      </c>
      <c r="E6003" t="s">
        <v>7501</v>
      </c>
      <c r="F6003" t="s">
        <v>2903</v>
      </c>
      <c r="G6003" t="s">
        <v>375</v>
      </c>
      <c r="H6003">
        <v>4150</v>
      </c>
      <c r="J6003" t="s">
        <v>22634</v>
      </c>
      <c r="K6003" s="132" t="str">
        <f>IFERROR(IFERROR(INDEX(Кат!$O:$O,MATCH($C6003,Кат!$I:$I,0)),INDEX(Торг!$L:$L,MATCH($C6003,Торг!$I:$I,0))),"")</f>
        <v/>
      </c>
      <c r="L6003" s="132" t="str">
        <f>IFERROR(IFERROR(INDEX(Кат!$A:$A,MATCH($C6003,Кат!$I:$I,0)),INDEX(Торг!$A:$A,MATCH($C6003,Торг!$I:$I,0))),"")</f>
        <v/>
      </c>
      <c r="M6003" s="132" t="str">
        <f>IFERROR(IFERROR(INDEX(Кат!$B:$B,MATCH($C6003,Кат!$I:$I,0)),INDEX(Торг!$B:$B,MATCH($C6003,Торг!$I:$I,0))),"")</f>
        <v/>
      </c>
      <c r="N6003" s="132" t="str">
        <f t="shared" si="93"/>
        <v>SS20 SS20224</v>
      </c>
      <c r="O6003" s="132" t="str">
        <f>IFERROR(IFERROR(INDEX(Кат!$B:$B,MATCH($N6003,Кат!$I:$I,0)),INDEX(Торг!$B:$B,MATCH($N6003,Торг!$I:$I,0))),"")</f>
        <v/>
      </c>
    </row>
    <row r="6004" spans="1:15" outlineLevel="1">
      <c r="A6004" t="s">
        <v>18464</v>
      </c>
      <c r="C6004" s="191" t="s">
        <v>7502</v>
      </c>
      <c r="E6004" t="s">
        <v>7503</v>
      </c>
      <c r="F6004" t="s">
        <v>2903</v>
      </c>
      <c r="G6004" t="s">
        <v>375</v>
      </c>
      <c r="H6004">
        <v>4500</v>
      </c>
      <c r="J6004" t="s">
        <v>22634</v>
      </c>
      <c r="K6004" s="132" t="str">
        <f>IFERROR(IFERROR(INDEX(Кат!$O:$O,MATCH($C6004,Кат!$I:$I,0)),INDEX(Торг!$L:$L,MATCH($C6004,Торг!$I:$I,0))),"")</f>
        <v/>
      </c>
      <c r="L6004" s="132" t="str">
        <f>IFERROR(IFERROR(INDEX(Кат!$A:$A,MATCH($C6004,Кат!$I:$I,0)),INDEX(Торг!$A:$A,MATCH($C6004,Торг!$I:$I,0))),"")</f>
        <v/>
      </c>
      <c r="M6004" s="132" t="str">
        <f>IFERROR(IFERROR(INDEX(Кат!$B:$B,MATCH($C6004,Кат!$I:$I,0)),INDEX(Торг!$B:$B,MATCH($C6004,Торг!$I:$I,0))),"")</f>
        <v/>
      </c>
      <c r="N6004" s="132" t="str">
        <f t="shared" si="93"/>
        <v>SS20 SS20174</v>
      </c>
      <c r="O6004" s="132" t="str">
        <f>IFERROR(IFERROR(INDEX(Кат!$B:$B,MATCH($N6004,Кат!$I:$I,0)),INDEX(Торг!$B:$B,MATCH($N6004,Торг!$I:$I,0))),"")</f>
        <v/>
      </c>
    </row>
    <row r="6005" spans="1:15" outlineLevel="2">
      <c r="A6005" t="s">
        <v>18465</v>
      </c>
      <c r="C6005" s="191" t="s">
        <v>3174</v>
      </c>
      <c r="E6005" t="s">
        <v>3175</v>
      </c>
      <c r="F6005" t="s">
        <v>2903</v>
      </c>
      <c r="G6005" t="s">
        <v>375</v>
      </c>
      <c r="H6005">
        <v>4750</v>
      </c>
      <c r="J6005" t="s">
        <v>22634</v>
      </c>
      <c r="K6005" s="132" t="str">
        <f>IFERROR(IFERROR(INDEX(Кат!$O:$O,MATCH($C6005,Кат!$I:$I,0)),INDEX(Торг!$L:$L,MATCH($C6005,Торг!$I:$I,0))),"")</f>
        <v/>
      </c>
      <c r="L6005" s="132" t="str">
        <f>IFERROR(IFERROR(INDEX(Кат!$A:$A,MATCH($C6005,Кат!$I:$I,0)),INDEX(Торг!$A:$A,MATCH($C6005,Торг!$I:$I,0))),"")</f>
        <v/>
      </c>
      <c r="M6005" s="132" t="str">
        <f>IFERROR(IFERROR(INDEX(Кат!$B:$B,MATCH($C6005,Кат!$I:$I,0)),INDEX(Торг!$B:$B,MATCH($C6005,Торг!$I:$I,0))),"")</f>
        <v/>
      </c>
      <c r="N6005" s="132" t="str">
        <f t="shared" si="93"/>
        <v>SS20 SS20130</v>
      </c>
      <c r="O6005" s="132" t="str">
        <f>IFERROR(IFERROR(INDEX(Кат!$B:$B,MATCH($N6005,Кат!$I:$I,0)),INDEX(Торг!$B:$B,MATCH($N6005,Торг!$I:$I,0))),"")</f>
        <v/>
      </c>
    </row>
    <row r="6006" spans="1:15" outlineLevel="2">
      <c r="A6006" t="s">
        <v>18466</v>
      </c>
      <c r="C6006" s="191" t="s">
        <v>3176</v>
      </c>
      <c r="E6006" t="s">
        <v>3177</v>
      </c>
      <c r="F6006" t="s">
        <v>2903</v>
      </c>
      <c r="G6006" t="s">
        <v>375</v>
      </c>
      <c r="H6006">
        <v>4750</v>
      </c>
      <c r="J6006" t="s">
        <v>22634</v>
      </c>
      <c r="K6006" s="132" t="str">
        <f>IFERROR(IFERROR(INDEX(Кат!$O:$O,MATCH($C6006,Кат!$I:$I,0)),INDEX(Торг!$L:$L,MATCH($C6006,Торг!$I:$I,0))),"")</f>
        <v/>
      </c>
      <c r="L6006" s="132" t="str">
        <f>IFERROR(IFERROR(INDEX(Кат!$A:$A,MATCH($C6006,Кат!$I:$I,0)),INDEX(Торг!$A:$A,MATCH($C6006,Торг!$I:$I,0))),"")</f>
        <v/>
      </c>
      <c r="M6006" s="132" t="str">
        <f>IFERROR(IFERROR(INDEX(Кат!$B:$B,MATCH($C6006,Кат!$I:$I,0)),INDEX(Торг!$B:$B,MATCH($C6006,Торг!$I:$I,0))),"")</f>
        <v/>
      </c>
      <c r="N6006" s="132" t="str">
        <f t="shared" si="93"/>
        <v>SS20 SS20198</v>
      </c>
      <c r="O6006" s="132" t="str">
        <f>IFERROR(IFERROR(INDEX(Кат!$B:$B,MATCH($N6006,Кат!$I:$I,0)),INDEX(Торг!$B:$B,MATCH($N6006,Торг!$I:$I,0))),"")</f>
        <v/>
      </c>
    </row>
    <row r="6007" spans="1:15" outlineLevel="2">
      <c r="A6007" t="s">
        <v>18467</v>
      </c>
      <c r="C6007" s="191" t="s">
        <v>7504</v>
      </c>
      <c r="E6007" t="s">
        <v>7505</v>
      </c>
      <c r="F6007" t="s">
        <v>2903</v>
      </c>
      <c r="G6007" t="s">
        <v>375</v>
      </c>
      <c r="H6007">
        <v>5650</v>
      </c>
      <c r="J6007" t="s">
        <v>22634</v>
      </c>
      <c r="K6007" s="132" t="str">
        <f>IFERROR(IFERROR(INDEX(Кат!$O:$O,MATCH($C6007,Кат!$I:$I,0)),INDEX(Торг!$L:$L,MATCH($C6007,Торг!$I:$I,0))),"")</f>
        <v/>
      </c>
      <c r="L6007" s="132" t="str">
        <f>IFERROR(IFERROR(INDEX(Кат!$A:$A,MATCH($C6007,Кат!$I:$I,0)),INDEX(Торг!$A:$A,MATCH($C6007,Торг!$I:$I,0))),"")</f>
        <v/>
      </c>
      <c r="M6007" s="132" t="str">
        <f>IFERROR(IFERROR(INDEX(Кат!$B:$B,MATCH($C6007,Кат!$I:$I,0)),INDEX(Торг!$B:$B,MATCH($C6007,Торг!$I:$I,0))),"")</f>
        <v/>
      </c>
      <c r="N6007" s="132" t="str">
        <f t="shared" si="93"/>
        <v>SS20 SS20267</v>
      </c>
      <c r="O6007" s="132" t="str">
        <f>IFERROR(IFERROR(INDEX(Кат!$B:$B,MATCH($N6007,Кат!$I:$I,0)),INDEX(Торг!$B:$B,MATCH($N6007,Торг!$I:$I,0))),"")</f>
        <v/>
      </c>
    </row>
    <row r="6008" spans="1:15" outlineLevel="2">
      <c r="A6008" t="s">
        <v>25645</v>
      </c>
      <c r="C6008" s="191" t="s">
        <v>25646</v>
      </c>
      <c r="E6008" t="s">
        <v>25647</v>
      </c>
      <c r="F6008" t="s">
        <v>2903</v>
      </c>
      <c r="G6008" t="s">
        <v>375</v>
      </c>
      <c r="H6008">
        <v>6600</v>
      </c>
      <c r="J6008" t="s">
        <v>22634</v>
      </c>
      <c r="K6008" s="132" t="str">
        <f>IFERROR(IFERROR(INDEX(Кат!$O:$O,MATCH($C6008,Кат!$I:$I,0)),INDEX(Торг!$L:$L,MATCH($C6008,Торг!$I:$I,0))),"")</f>
        <v/>
      </c>
      <c r="L6008" s="132" t="str">
        <f>IFERROR(IFERROR(INDEX(Кат!$A:$A,MATCH($C6008,Кат!$I:$I,0)),INDEX(Торг!$A:$A,MATCH($C6008,Торг!$I:$I,0))),"")</f>
        <v/>
      </c>
      <c r="M6008" s="132" t="str">
        <f>IFERROR(IFERROR(INDEX(Кат!$B:$B,MATCH($C6008,Кат!$I:$I,0)),INDEX(Торг!$B:$B,MATCH($C6008,Торг!$I:$I,0))),"")</f>
        <v/>
      </c>
      <c r="N6008" s="132" t="str">
        <f t="shared" si="93"/>
        <v>SS20 SS20404</v>
      </c>
      <c r="O6008" s="132" t="str">
        <f>IFERROR(IFERROR(INDEX(Кат!$B:$B,MATCH($N6008,Кат!$I:$I,0)),INDEX(Торг!$B:$B,MATCH($N6008,Торг!$I:$I,0))),"")</f>
        <v/>
      </c>
    </row>
    <row r="6009" spans="1:15" outlineLevel="1">
      <c r="A6009" t="s">
        <v>23403</v>
      </c>
      <c r="C6009" s="191" t="s">
        <v>23404</v>
      </c>
      <c r="E6009" t="s">
        <v>25284</v>
      </c>
      <c r="F6009" t="s">
        <v>2903</v>
      </c>
      <c r="G6009" t="s">
        <v>375</v>
      </c>
      <c r="H6009">
        <v>7150</v>
      </c>
      <c r="J6009" t="s">
        <v>22634</v>
      </c>
      <c r="K6009" s="132" t="str">
        <f>IFERROR(IFERROR(INDEX(Кат!$O:$O,MATCH($C6009,Кат!$I:$I,0)),INDEX(Торг!$L:$L,MATCH($C6009,Торг!$I:$I,0))),"")</f>
        <v/>
      </c>
      <c r="L6009" s="132" t="str">
        <f>IFERROR(IFERROR(INDEX(Кат!$A:$A,MATCH($C6009,Кат!$I:$I,0)),INDEX(Торг!$A:$A,MATCH($C6009,Торг!$I:$I,0))),"")</f>
        <v/>
      </c>
      <c r="M6009" s="132" t="str">
        <f>IFERROR(IFERROR(INDEX(Кат!$B:$B,MATCH($C6009,Кат!$I:$I,0)),INDEX(Торг!$B:$B,MATCH($C6009,Торг!$I:$I,0))),"")</f>
        <v/>
      </c>
      <c r="N6009" s="132" t="str">
        <f t="shared" si="93"/>
        <v>SS20 SS20354</v>
      </c>
      <c r="O6009" s="132" t="str">
        <f>IFERROR(IFERROR(INDEX(Кат!$B:$B,MATCH($N6009,Кат!$I:$I,0)),INDEX(Торг!$B:$B,MATCH($N6009,Торг!$I:$I,0))),"")</f>
        <v/>
      </c>
    </row>
    <row r="6010" spans="1:15" outlineLevel="2">
      <c r="A6010" t="s">
        <v>18468</v>
      </c>
      <c r="C6010" s="191" t="s">
        <v>3178</v>
      </c>
      <c r="E6010" t="s">
        <v>3179</v>
      </c>
      <c r="F6010" t="s">
        <v>2903</v>
      </c>
      <c r="G6010" t="s">
        <v>375</v>
      </c>
      <c r="H6010">
        <v>4150</v>
      </c>
      <c r="J6010" t="s">
        <v>22634</v>
      </c>
      <c r="K6010" s="132" t="str">
        <f>IFERROR(IFERROR(INDEX(Кат!$O:$O,MATCH($C6010,Кат!$I:$I,0)),INDEX(Торг!$L:$L,MATCH($C6010,Торг!$I:$I,0))),"")</f>
        <v/>
      </c>
      <c r="L6010" s="132" t="str">
        <f>IFERROR(IFERROR(INDEX(Кат!$A:$A,MATCH($C6010,Кат!$I:$I,0)),INDEX(Торг!$A:$A,MATCH($C6010,Торг!$I:$I,0))),"")</f>
        <v/>
      </c>
      <c r="M6010" s="132" t="str">
        <f>IFERROR(IFERROR(INDEX(Кат!$B:$B,MATCH($C6010,Кат!$I:$I,0)),INDEX(Торг!$B:$B,MATCH($C6010,Торг!$I:$I,0))),"")</f>
        <v/>
      </c>
      <c r="N6010" s="132" t="str">
        <f t="shared" si="93"/>
        <v>SS20 SS20320</v>
      </c>
      <c r="O6010" s="132" t="str">
        <f>IFERROR(IFERROR(INDEX(Кат!$B:$B,MATCH($N6010,Кат!$I:$I,0)),INDEX(Торг!$B:$B,MATCH($N6010,Торг!$I:$I,0))),"")</f>
        <v/>
      </c>
    </row>
    <row r="6011" spans="1:15" outlineLevel="2">
      <c r="A6011" t="s">
        <v>18469</v>
      </c>
      <c r="C6011" s="191" t="s">
        <v>7506</v>
      </c>
      <c r="E6011" t="s">
        <v>7507</v>
      </c>
      <c r="F6011" t="s">
        <v>2903</v>
      </c>
      <c r="G6011" t="s">
        <v>375</v>
      </c>
      <c r="H6011">
        <v>4350</v>
      </c>
      <c r="J6011" t="s">
        <v>22634</v>
      </c>
      <c r="K6011" s="132" t="str">
        <f>IFERROR(IFERROR(INDEX(Кат!$O:$O,MATCH($C6011,Кат!$I:$I,0)),INDEX(Торг!$L:$L,MATCH($C6011,Торг!$I:$I,0))),"")</f>
        <v/>
      </c>
      <c r="L6011" s="132" t="str">
        <f>IFERROR(IFERROR(INDEX(Кат!$A:$A,MATCH($C6011,Кат!$I:$I,0)),INDEX(Торг!$A:$A,MATCH($C6011,Торг!$I:$I,0))),"")</f>
        <v/>
      </c>
      <c r="M6011" s="132" t="str">
        <f>IFERROR(IFERROR(INDEX(Кат!$B:$B,MATCH($C6011,Кат!$I:$I,0)),INDEX(Торг!$B:$B,MATCH($C6011,Торг!$I:$I,0))),"")</f>
        <v/>
      </c>
      <c r="N6011" s="132" t="str">
        <f t="shared" si="93"/>
        <v>SS20 SS20135</v>
      </c>
      <c r="O6011" s="132" t="str">
        <f>IFERROR(IFERROR(INDEX(Кат!$B:$B,MATCH($N6011,Кат!$I:$I,0)),INDEX(Торг!$B:$B,MATCH($N6011,Торг!$I:$I,0))),"")</f>
        <v/>
      </c>
    </row>
    <row r="6012" spans="1:15" outlineLevel="2">
      <c r="A6012" t="s">
        <v>18470</v>
      </c>
      <c r="C6012" s="191" t="s">
        <v>3180</v>
      </c>
      <c r="E6012" t="s">
        <v>3181</v>
      </c>
      <c r="F6012" t="s">
        <v>2903</v>
      </c>
      <c r="G6012" t="s">
        <v>375</v>
      </c>
      <c r="H6012">
        <v>5050</v>
      </c>
      <c r="J6012" t="s">
        <v>22634</v>
      </c>
      <c r="K6012" s="132" t="str">
        <f>IFERROR(IFERROR(INDEX(Кат!$O:$O,MATCH($C6012,Кат!$I:$I,0)),INDEX(Торг!$L:$L,MATCH($C6012,Торг!$I:$I,0))),"")</f>
        <v/>
      </c>
      <c r="L6012" s="132" t="str">
        <f>IFERROR(IFERROR(INDEX(Кат!$A:$A,MATCH($C6012,Кат!$I:$I,0)),INDEX(Торг!$A:$A,MATCH($C6012,Торг!$I:$I,0))),"")</f>
        <v/>
      </c>
      <c r="M6012" s="132" t="str">
        <f>IFERROR(IFERROR(INDEX(Кат!$B:$B,MATCH($C6012,Кат!$I:$I,0)),INDEX(Торг!$B:$B,MATCH($C6012,Торг!$I:$I,0))),"")</f>
        <v/>
      </c>
      <c r="N6012" s="132" t="str">
        <f t="shared" si="93"/>
        <v>SS20 SS20228</v>
      </c>
      <c r="O6012" s="132" t="str">
        <f>IFERROR(IFERROR(INDEX(Кат!$B:$B,MATCH($N6012,Кат!$I:$I,0)),INDEX(Торг!$B:$B,MATCH($N6012,Торг!$I:$I,0))),"")</f>
        <v/>
      </c>
    </row>
    <row r="6013" spans="1:15" outlineLevel="2">
      <c r="A6013" t="s">
        <v>18471</v>
      </c>
      <c r="C6013" s="191" t="s">
        <v>7508</v>
      </c>
      <c r="E6013" t="s">
        <v>7509</v>
      </c>
      <c r="F6013" t="s">
        <v>2903</v>
      </c>
      <c r="G6013" t="s">
        <v>375</v>
      </c>
      <c r="H6013">
        <v>5150</v>
      </c>
      <c r="J6013" t="s">
        <v>22634</v>
      </c>
      <c r="K6013" s="132" t="str">
        <f>IFERROR(IFERROR(INDEX(Кат!$O:$O,MATCH($C6013,Кат!$I:$I,0)),INDEX(Торг!$L:$L,MATCH($C6013,Торг!$I:$I,0))),"")</f>
        <v/>
      </c>
      <c r="L6013" s="132" t="str">
        <f>IFERROR(IFERROR(INDEX(Кат!$A:$A,MATCH($C6013,Кат!$I:$I,0)),INDEX(Торг!$A:$A,MATCH($C6013,Торг!$I:$I,0))),"")</f>
        <v/>
      </c>
      <c r="M6013" s="132" t="str">
        <f>IFERROR(IFERROR(INDEX(Кат!$B:$B,MATCH($C6013,Кат!$I:$I,0)),INDEX(Торг!$B:$B,MATCH($C6013,Торг!$I:$I,0))),"")</f>
        <v/>
      </c>
      <c r="N6013" s="132" t="str">
        <f t="shared" si="93"/>
        <v>SS20 SS20273</v>
      </c>
      <c r="O6013" s="132" t="str">
        <f>IFERROR(IFERROR(INDEX(Кат!$B:$B,MATCH($N6013,Кат!$I:$I,0)),INDEX(Торг!$B:$B,MATCH($N6013,Торг!$I:$I,0))),"")</f>
        <v/>
      </c>
    </row>
    <row r="6014" spans="1:15" outlineLevel="2">
      <c r="A6014" t="s">
        <v>18472</v>
      </c>
      <c r="C6014" s="191" t="s">
        <v>3182</v>
      </c>
      <c r="E6014" t="s">
        <v>3183</v>
      </c>
      <c r="F6014" t="s">
        <v>2903</v>
      </c>
      <c r="G6014" t="s">
        <v>375</v>
      </c>
      <c r="H6014">
        <v>4750</v>
      </c>
      <c r="J6014" t="s">
        <v>22634</v>
      </c>
      <c r="K6014" s="132" t="str">
        <f>IFERROR(IFERROR(INDEX(Кат!$O:$O,MATCH($C6014,Кат!$I:$I,0)),INDEX(Торг!$L:$L,MATCH($C6014,Торг!$I:$I,0))),"")</f>
        <v/>
      </c>
      <c r="L6014" s="132" t="str">
        <f>IFERROR(IFERROR(INDEX(Кат!$A:$A,MATCH($C6014,Кат!$I:$I,0)),INDEX(Торг!$A:$A,MATCH($C6014,Торг!$I:$I,0))),"")</f>
        <v/>
      </c>
      <c r="M6014" s="132" t="str">
        <f>IFERROR(IFERROR(INDEX(Кат!$B:$B,MATCH($C6014,Кат!$I:$I,0)),INDEX(Торг!$B:$B,MATCH($C6014,Торг!$I:$I,0))),"")</f>
        <v/>
      </c>
      <c r="N6014" s="132" t="str">
        <f t="shared" si="93"/>
        <v>SS20 SS20334</v>
      </c>
      <c r="O6014" s="132" t="str">
        <f>IFERROR(IFERROR(INDEX(Кат!$B:$B,MATCH($N6014,Кат!$I:$I,0)),INDEX(Торг!$B:$B,MATCH($N6014,Торг!$I:$I,0))),"")</f>
        <v/>
      </c>
    </row>
    <row r="6015" spans="1:15" outlineLevel="2">
      <c r="A6015" t="s">
        <v>25515</v>
      </c>
      <c r="C6015" s="191" t="s">
        <v>25516</v>
      </c>
      <c r="E6015" t="s">
        <v>25517</v>
      </c>
      <c r="F6015" t="s">
        <v>2903</v>
      </c>
      <c r="G6015" t="s">
        <v>375</v>
      </c>
      <c r="H6015">
        <v>6650</v>
      </c>
      <c r="J6015" t="s">
        <v>22634</v>
      </c>
      <c r="K6015" s="132" t="str">
        <f>IFERROR(IFERROR(INDEX(Кат!$O:$O,MATCH($C6015,Кат!$I:$I,0)),INDEX(Торг!$L:$L,MATCH($C6015,Торг!$I:$I,0))),"")</f>
        <v/>
      </c>
      <c r="L6015" s="132" t="str">
        <f>IFERROR(IFERROR(INDEX(Кат!$A:$A,MATCH($C6015,Кат!$I:$I,0)),INDEX(Торг!$A:$A,MATCH($C6015,Торг!$I:$I,0))),"")</f>
        <v/>
      </c>
      <c r="M6015" s="132" t="str">
        <f>IFERROR(IFERROR(INDEX(Кат!$B:$B,MATCH($C6015,Кат!$I:$I,0)),INDEX(Торг!$B:$B,MATCH($C6015,Торг!$I:$I,0))),"")</f>
        <v/>
      </c>
      <c r="N6015" s="132" t="str">
        <f t="shared" si="93"/>
        <v>SS20 SS20413</v>
      </c>
      <c r="O6015" s="132" t="str">
        <f>IFERROR(IFERROR(INDEX(Кат!$B:$B,MATCH($N6015,Кат!$I:$I,0)),INDEX(Торг!$B:$B,MATCH($N6015,Торг!$I:$I,0))),"")</f>
        <v/>
      </c>
    </row>
    <row r="6016" spans="1:15" outlineLevel="2">
      <c r="A6016" t="s">
        <v>18473</v>
      </c>
      <c r="C6016" s="191" t="s">
        <v>3184</v>
      </c>
      <c r="E6016" t="s">
        <v>3185</v>
      </c>
      <c r="F6016" t="s">
        <v>2903</v>
      </c>
      <c r="G6016" t="s">
        <v>375</v>
      </c>
      <c r="H6016">
        <v>3650</v>
      </c>
      <c r="J6016" t="s">
        <v>22634</v>
      </c>
      <c r="K6016" s="132" t="str">
        <f>IFERROR(IFERROR(INDEX(Кат!$O:$O,MATCH($C6016,Кат!$I:$I,0)),INDEX(Торг!$L:$L,MATCH($C6016,Торг!$I:$I,0))),"")</f>
        <v/>
      </c>
      <c r="L6016" s="132" t="str">
        <f>IFERROR(IFERROR(INDEX(Кат!$A:$A,MATCH($C6016,Кат!$I:$I,0)),INDEX(Торг!$A:$A,MATCH($C6016,Торг!$I:$I,0))),"")</f>
        <v/>
      </c>
      <c r="M6016" s="132" t="str">
        <f>IFERROR(IFERROR(INDEX(Кат!$B:$B,MATCH($C6016,Кат!$I:$I,0)),INDEX(Торг!$B:$B,MATCH($C6016,Торг!$I:$I,0))),"")</f>
        <v/>
      </c>
      <c r="N6016" s="132" t="str">
        <f t="shared" si="93"/>
        <v>SS20 SS20177</v>
      </c>
      <c r="O6016" s="132" t="str">
        <f>IFERROR(IFERROR(INDEX(Кат!$B:$B,MATCH($N6016,Кат!$I:$I,0)),INDEX(Торг!$B:$B,MATCH($N6016,Торг!$I:$I,0))),"")</f>
        <v/>
      </c>
    </row>
    <row r="6017" spans="1:15" outlineLevel="2">
      <c r="A6017" t="s">
        <v>18474</v>
      </c>
      <c r="C6017" s="191" t="s">
        <v>7510</v>
      </c>
      <c r="E6017" t="s">
        <v>7511</v>
      </c>
      <c r="F6017" t="s">
        <v>2903</v>
      </c>
      <c r="G6017" t="s">
        <v>375</v>
      </c>
      <c r="H6017">
        <v>4000</v>
      </c>
      <c r="J6017" t="s">
        <v>22634</v>
      </c>
      <c r="K6017" s="132" t="str">
        <f>IFERROR(IFERROR(INDEX(Кат!$O:$O,MATCH($C6017,Кат!$I:$I,0)),INDEX(Торг!$L:$L,MATCH($C6017,Торг!$I:$I,0))),"")</f>
        <v/>
      </c>
      <c r="L6017" s="132" t="str">
        <f>IFERROR(IFERROR(INDEX(Кат!$A:$A,MATCH($C6017,Кат!$I:$I,0)),INDEX(Торг!$A:$A,MATCH($C6017,Торг!$I:$I,0))),"")</f>
        <v/>
      </c>
      <c r="M6017" s="132" t="str">
        <f>IFERROR(IFERROR(INDEX(Кат!$B:$B,MATCH($C6017,Кат!$I:$I,0)),INDEX(Торг!$B:$B,MATCH($C6017,Торг!$I:$I,0))),"")</f>
        <v/>
      </c>
      <c r="N6017" s="132" t="str">
        <f t="shared" si="93"/>
        <v>SS20 SS20220</v>
      </c>
      <c r="O6017" s="132" t="str">
        <f>IFERROR(IFERROR(INDEX(Кат!$B:$B,MATCH($N6017,Кат!$I:$I,0)),INDEX(Торг!$B:$B,MATCH($N6017,Торг!$I:$I,0))),"")</f>
        <v/>
      </c>
    </row>
    <row r="6018" spans="1:15" outlineLevel="2">
      <c r="A6018" t="s">
        <v>18475</v>
      </c>
      <c r="C6018" s="191" t="s">
        <v>3186</v>
      </c>
      <c r="E6018" t="s">
        <v>3187</v>
      </c>
      <c r="F6018" t="s">
        <v>2903</v>
      </c>
      <c r="G6018" t="s">
        <v>375</v>
      </c>
      <c r="H6018">
        <v>4450</v>
      </c>
      <c r="J6018" t="s">
        <v>22634</v>
      </c>
      <c r="K6018" s="132" t="str">
        <f>IFERROR(IFERROR(INDEX(Кат!$O:$O,MATCH($C6018,Кат!$I:$I,0)),INDEX(Торг!$L:$L,MATCH($C6018,Торг!$I:$I,0))),"")</f>
        <v/>
      </c>
      <c r="L6018" s="132" t="str">
        <f>IFERROR(IFERROR(INDEX(Кат!$A:$A,MATCH($C6018,Кат!$I:$I,0)),INDEX(Торг!$A:$A,MATCH($C6018,Торг!$I:$I,0))),"")</f>
        <v/>
      </c>
      <c r="M6018" s="132" t="str">
        <f>IFERROR(IFERROR(INDEX(Кат!$B:$B,MATCH($C6018,Кат!$I:$I,0)),INDEX(Торг!$B:$B,MATCH($C6018,Торг!$I:$I,0))),"")</f>
        <v/>
      </c>
      <c r="N6018" s="132" t="str">
        <f t="shared" si="93"/>
        <v>SS20 SS20171</v>
      </c>
      <c r="O6018" s="132" t="str">
        <f>IFERROR(IFERROR(INDEX(Кат!$B:$B,MATCH($N6018,Кат!$I:$I,0)),INDEX(Торг!$B:$B,MATCH($N6018,Торг!$I:$I,0))),"")</f>
        <v/>
      </c>
    </row>
    <row r="6019" spans="1:15" outlineLevel="2">
      <c r="A6019" t="s">
        <v>18476</v>
      </c>
      <c r="C6019" s="191" t="s">
        <v>7512</v>
      </c>
      <c r="E6019" t="s">
        <v>7513</v>
      </c>
      <c r="F6019" t="s">
        <v>2903</v>
      </c>
      <c r="G6019" t="s">
        <v>375</v>
      </c>
      <c r="H6019">
        <v>3750</v>
      </c>
      <c r="J6019" t="s">
        <v>22634</v>
      </c>
      <c r="K6019" s="132" t="str">
        <f>IFERROR(IFERROR(INDEX(Кат!$O:$O,MATCH($C6019,Кат!$I:$I,0)),INDEX(Торг!$L:$L,MATCH($C6019,Торг!$I:$I,0))),"")</f>
        <v/>
      </c>
      <c r="L6019" s="132" t="str">
        <f>IFERROR(IFERROR(INDEX(Кат!$A:$A,MATCH($C6019,Кат!$I:$I,0)),INDEX(Торг!$A:$A,MATCH($C6019,Торг!$I:$I,0))),"")</f>
        <v/>
      </c>
      <c r="M6019" s="132" t="str">
        <f>IFERROR(IFERROR(INDEX(Кат!$B:$B,MATCH($C6019,Кат!$I:$I,0)),INDEX(Торг!$B:$B,MATCH($C6019,Торг!$I:$I,0))),"")</f>
        <v/>
      </c>
      <c r="N6019" s="132" t="str">
        <f t="shared" si="93"/>
        <v>SS20 SS20244</v>
      </c>
      <c r="O6019" s="132" t="str">
        <f>IFERROR(IFERROR(INDEX(Кат!$B:$B,MATCH($N6019,Кат!$I:$I,0)),INDEX(Торг!$B:$B,MATCH($N6019,Торг!$I:$I,0))),"")</f>
        <v/>
      </c>
    </row>
    <row r="6020" spans="1:15" outlineLevel="1">
      <c r="A6020" t="s">
        <v>18477</v>
      </c>
      <c r="C6020" s="191" t="s">
        <v>3188</v>
      </c>
      <c r="E6020" t="s">
        <v>3189</v>
      </c>
      <c r="F6020" t="s">
        <v>2903</v>
      </c>
      <c r="G6020" t="s">
        <v>375</v>
      </c>
      <c r="H6020">
        <v>4000</v>
      </c>
      <c r="J6020" t="s">
        <v>22634</v>
      </c>
      <c r="K6020" s="132" t="str">
        <f>IFERROR(IFERROR(INDEX(Кат!$O:$O,MATCH($C6020,Кат!$I:$I,0)),INDEX(Торг!$L:$L,MATCH($C6020,Торг!$I:$I,0))),"")</f>
        <v/>
      </c>
      <c r="L6020" s="132" t="str">
        <f>IFERROR(IFERROR(INDEX(Кат!$A:$A,MATCH($C6020,Кат!$I:$I,0)),INDEX(Торг!$A:$A,MATCH($C6020,Торг!$I:$I,0))),"")</f>
        <v/>
      </c>
      <c r="M6020" s="132" t="str">
        <f>IFERROR(IFERROR(INDEX(Кат!$B:$B,MATCH($C6020,Кат!$I:$I,0)),INDEX(Торг!$B:$B,MATCH($C6020,Торг!$I:$I,0))),"")</f>
        <v/>
      </c>
      <c r="N6020" s="132" t="str">
        <f t="shared" si="93"/>
        <v>SS20 SS20316</v>
      </c>
      <c r="O6020" s="132" t="str">
        <f>IFERROR(IFERROR(INDEX(Кат!$B:$B,MATCH($N6020,Кат!$I:$I,0)),INDEX(Торг!$B:$B,MATCH($N6020,Торг!$I:$I,0))),"")</f>
        <v/>
      </c>
    </row>
    <row r="6021" spans="1:15" outlineLevel="2">
      <c r="A6021" t="s">
        <v>18478</v>
      </c>
      <c r="C6021" s="191" t="s">
        <v>7514</v>
      </c>
      <c r="E6021" t="s">
        <v>7515</v>
      </c>
      <c r="F6021" t="s">
        <v>2903</v>
      </c>
      <c r="G6021" t="s">
        <v>375</v>
      </c>
      <c r="H6021">
        <v>4850</v>
      </c>
      <c r="J6021" t="s">
        <v>22634</v>
      </c>
      <c r="K6021" s="132" t="str">
        <f>IFERROR(IFERROR(INDEX(Кат!$O:$O,MATCH($C6021,Кат!$I:$I,0)),INDEX(Торг!$L:$L,MATCH($C6021,Торг!$I:$I,0))),"")</f>
        <v/>
      </c>
      <c r="L6021" s="132" t="str">
        <f>IFERROR(IFERROR(INDEX(Кат!$A:$A,MATCH($C6021,Кат!$I:$I,0)),INDEX(Торг!$A:$A,MATCH($C6021,Торг!$I:$I,0))),"")</f>
        <v/>
      </c>
      <c r="M6021" s="132" t="str">
        <f>IFERROR(IFERROR(INDEX(Кат!$B:$B,MATCH($C6021,Кат!$I:$I,0)),INDEX(Торг!$B:$B,MATCH($C6021,Торг!$I:$I,0))),"")</f>
        <v/>
      </c>
      <c r="N6021" s="132" t="str">
        <f t="shared" si="93"/>
        <v>SS20 SS20185</v>
      </c>
      <c r="O6021" s="132" t="str">
        <f>IFERROR(IFERROR(INDEX(Кат!$B:$B,MATCH($N6021,Кат!$I:$I,0)),INDEX(Торг!$B:$B,MATCH($N6021,Торг!$I:$I,0))),"")</f>
        <v/>
      </c>
    </row>
    <row r="6022" spans="1:15" outlineLevel="2">
      <c r="A6022" t="s">
        <v>18479</v>
      </c>
      <c r="C6022" s="191" t="s">
        <v>3190</v>
      </c>
      <c r="E6022" t="s">
        <v>3191</v>
      </c>
      <c r="F6022" t="s">
        <v>2903</v>
      </c>
      <c r="G6022" t="s">
        <v>375</v>
      </c>
      <c r="H6022">
        <v>4900</v>
      </c>
      <c r="J6022" t="s">
        <v>22634</v>
      </c>
      <c r="K6022" s="132" t="str">
        <f>IFERROR(IFERROR(INDEX(Кат!$O:$O,MATCH($C6022,Кат!$I:$I,0)),INDEX(Торг!$L:$L,MATCH($C6022,Торг!$I:$I,0))),"")</f>
        <v/>
      </c>
      <c r="L6022" s="132" t="str">
        <f>IFERROR(IFERROR(INDEX(Кат!$A:$A,MATCH($C6022,Кат!$I:$I,0)),INDEX(Торг!$A:$A,MATCH($C6022,Торг!$I:$I,0))),"")</f>
        <v/>
      </c>
      <c r="M6022" s="132" t="str">
        <f>IFERROR(IFERROR(INDEX(Кат!$B:$B,MATCH($C6022,Кат!$I:$I,0)),INDEX(Торг!$B:$B,MATCH($C6022,Торг!$I:$I,0))),"")</f>
        <v/>
      </c>
      <c r="N6022" s="132" t="str">
        <f t="shared" si="93"/>
        <v>SS20 SS20183</v>
      </c>
      <c r="O6022" s="132" t="str">
        <f>IFERROR(IFERROR(INDEX(Кат!$B:$B,MATCH($N6022,Кат!$I:$I,0)),INDEX(Торг!$B:$B,MATCH($N6022,Торг!$I:$I,0))),"")</f>
        <v/>
      </c>
    </row>
    <row r="6023" spans="1:15" outlineLevel="2">
      <c r="A6023" t="s">
        <v>18480</v>
      </c>
      <c r="C6023" s="191" t="s">
        <v>7516</v>
      </c>
      <c r="E6023" t="s">
        <v>7517</v>
      </c>
      <c r="F6023" t="s">
        <v>2903</v>
      </c>
      <c r="G6023" t="s">
        <v>375</v>
      </c>
      <c r="H6023">
        <v>7350</v>
      </c>
      <c r="J6023" t="s">
        <v>22634</v>
      </c>
      <c r="K6023" s="132" t="str">
        <f>IFERROR(IFERROR(INDEX(Кат!$O:$O,MATCH($C6023,Кат!$I:$I,0)),INDEX(Торг!$L:$L,MATCH($C6023,Торг!$I:$I,0))),"")</f>
        <v/>
      </c>
      <c r="L6023" s="132" t="str">
        <f>IFERROR(IFERROR(INDEX(Кат!$A:$A,MATCH($C6023,Кат!$I:$I,0)),INDEX(Торг!$A:$A,MATCH($C6023,Торг!$I:$I,0))),"")</f>
        <v/>
      </c>
      <c r="M6023" s="132" t="str">
        <f>IFERROR(IFERROR(INDEX(Кат!$B:$B,MATCH($C6023,Кат!$I:$I,0)),INDEX(Торг!$B:$B,MATCH($C6023,Торг!$I:$I,0))),"")</f>
        <v/>
      </c>
      <c r="N6023" s="132" t="str">
        <f t="shared" si="93"/>
        <v>SS20 SS20110</v>
      </c>
      <c r="O6023" s="132" t="str">
        <f>IFERROR(IFERROR(INDEX(Кат!$B:$B,MATCH($N6023,Кат!$I:$I,0)),INDEX(Торг!$B:$B,MATCH($N6023,Торг!$I:$I,0))),"")</f>
        <v/>
      </c>
    </row>
    <row r="6024" spans="1:15" outlineLevel="2">
      <c r="A6024" t="s">
        <v>18481</v>
      </c>
      <c r="C6024" s="191" t="s">
        <v>3192</v>
      </c>
      <c r="E6024" t="s">
        <v>3193</v>
      </c>
      <c r="F6024" t="s">
        <v>2903</v>
      </c>
      <c r="G6024" t="s">
        <v>375</v>
      </c>
      <c r="H6024">
        <v>7350</v>
      </c>
      <c r="J6024" t="s">
        <v>22634</v>
      </c>
      <c r="K6024" s="132" t="str">
        <f>IFERROR(IFERROR(INDEX(Кат!$O:$O,MATCH($C6024,Кат!$I:$I,0)),INDEX(Торг!$L:$L,MATCH($C6024,Торг!$I:$I,0))),"")</f>
        <v/>
      </c>
      <c r="L6024" s="132" t="str">
        <f>IFERROR(IFERROR(INDEX(Кат!$A:$A,MATCH($C6024,Кат!$I:$I,0)),INDEX(Торг!$A:$A,MATCH($C6024,Торг!$I:$I,0))),"")</f>
        <v/>
      </c>
      <c r="M6024" s="132" t="str">
        <f>IFERROR(IFERROR(INDEX(Кат!$B:$B,MATCH($C6024,Кат!$I:$I,0)),INDEX(Торг!$B:$B,MATCH($C6024,Торг!$I:$I,0))),"")</f>
        <v/>
      </c>
      <c r="N6024" s="132" t="str">
        <f t="shared" ref="N6024:N6087" si="94">_xlfn.CONCAT(F6024," ",C6024)</f>
        <v>SS20 SS20114</v>
      </c>
      <c r="O6024" s="132" t="str">
        <f>IFERROR(IFERROR(INDEX(Кат!$B:$B,MATCH($N6024,Кат!$I:$I,0)),INDEX(Торг!$B:$B,MATCH($N6024,Торг!$I:$I,0))),"")</f>
        <v/>
      </c>
    </row>
    <row r="6025" spans="1:15" outlineLevel="1">
      <c r="A6025" t="s">
        <v>18482</v>
      </c>
      <c r="C6025" s="191" t="s">
        <v>3194</v>
      </c>
      <c r="E6025" t="s">
        <v>3195</v>
      </c>
      <c r="F6025" t="s">
        <v>2903</v>
      </c>
      <c r="G6025" t="s">
        <v>375</v>
      </c>
      <c r="H6025">
        <v>6800</v>
      </c>
      <c r="J6025" t="s">
        <v>22634</v>
      </c>
      <c r="K6025" s="132" t="str">
        <f>IFERROR(IFERROR(INDEX(Кат!$O:$O,MATCH($C6025,Кат!$I:$I,0)),INDEX(Торг!$L:$L,MATCH($C6025,Торг!$I:$I,0))),"")</f>
        <v/>
      </c>
      <c r="L6025" s="132" t="str">
        <f>IFERROR(IFERROR(INDEX(Кат!$A:$A,MATCH($C6025,Кат!$I:$I,0)),INDEX(Торг!$A:$A,MATCH($C6025,Торг!$I:$I,0))),"")</f>
        <v/>
      </c>
      <c r="M6025" s="132" t="str">
        <f>IFERROR(IFERROR(INDEX(Кат!$B:$B,MATCH($C6025,Кат!$I:$I,0)),INDEX(Торг!$B:$B,MATCH($C6025,Торг!$I:$I,0))),"")</f>
        <v/>
      </c>
      <c r="N6025" s="132" t="str">
        <f t="shared" si="94"/>
        <v>SS20 SS20102</v>
      </c>
      <c r="O6025" s="132" t="str">
        <f>IFERROR(IFERROR(INDEX(Кат!$B:$B,MATCH($N6025,Кат!$I:$I,0)),INDEX(Торг!$B:$B,MATCH($N6025,Торг!$I:$I,0))),"")</f>
        <v/>
      </c>
    </row>
    <row r="6026" spans="1:15" outlineLevel="2">
      <c r="A6026" t="s">
        <v>18483</v>
      </c>
      <c r="C6026" s="191" t="s">
        <v>3196</v>
      </c>
      <c r="E6026" t="s">
        <v>3197</v>
      </c>
      <c r="F6026" t="s">
        <v>2903</v>
      </c>
      <c r="G6026" t="s">
        <v>375</v>
      </c>
      <c r="H6026">
        <v>6800</v>
      </c>
      <c r="J6026" t="s">
        <v>22634</v>
      </c>
      <c r="K6026" s="132" t="str">
        <f>IFERROR(IFERROR(INDEX(Кат!$O:$O,MATCH($C6026,Кат!$I:$I,0)),INDEX(Торг!$L:$L,MATCH($C6026,Торг!$I:$I,0))),"")</f>
        <v/>
      </c>
      <c r="L6026" s="132" t="str">
        <f>IFERROR(IFERROR(INDEX(Кат!$A:$A,MATCH($C6026,Кат!$I:$I,0)),INDEX(Торг!$A:$A,MATCH($C6026,Торг!$I:$I,0))),"")</f>
        <v/>
      </c>
      <c r="M6026" s="132" t="str">
        <f>IFERROR(IFERROR(INDEX(Кат!$B:$B,MATCH($C6026,Кат!$I:$I,0)),INDEX(Торг!$B:$B,MATCH($C6026,Торг!$I:$I,0))),"")</f>
        <v/>
      </c>
      <c r="N6026" s="132" t="str">
        <f t="shared" si="94"/>
        <v>SS20 SS20106</v>
      </c>
      <c r="O6026" s="132" t="str">
        <f>IFERROR(IFERROR(INDEX(Кат!$B:$B,MATCH($N6026,Кат!$I:$I,0)),INDEX(Торг!$B:$B,MATCH($N6026,Торг!$I:$I,0))),"")</f>
        <v/>
      </c>
    </row>
    <row r="6027" spans="1:15" outlineLevel="2">
      <c r="A6027" t="s">
        <v>18484</v>
      </c>
      <c r="C6027" s="191" t="s">
        <v>3198</v>
      </c>
      <c r="E6027" t="s">
        <v>3199</v>
      </c>
      <c r="F6027" t="s">
        <v>2903</v>
      </c>
      <c r="G6027" t="s">
        <v>375</v>
      </c>
      <c r="H6027">
        <v>7350</v>
      </c>
      <c r="J6027" t="s">
        <v>22634</v>
      </c>
      <c r="K6027" s="132" t="str">
        <f>IFERROR(IFERROR(INDEX(Кат!$O:$O,MATCH($C6027,Кат!$I:$I,0)),INDEX(Торг!$L:$L,MATCH($C6027,Торг!$I:$I,0))),"")</f>
        <v/>
      </c>
      <c r="L6027" s="132" t="str">
        <f>IFERROR(IFERROR(INDEX(Кат!$A:$A,MATCH($C6027,Кат!$I:$I,0)),INDEX(Торг!$A:$A,MATCH($C6027,Торг!$I:$I,0))),"")</f>
        <v/>
      </c>
      <c r="M6027" s="132" t="str">
        <f>IFERROR(IFERROR(INDEX(Кат!$B:$B,MATCH($C6027,Кат!$I:$I,0)),INDEX(Торг!$B:$B,MATCH($C6027,Торг!$I:$I,0))),"")</f>
        <v/>
      </c>
      <c r="N6027" s="132" t="str">
        <f t="shared" si="94"/>
        <v>SS20 SS20118</v>
      </c>
      <c r="O6027" s="132" t="str">
        <f>IFERROR(IFERROR(INDEX(Кат!$B:$B,MATCH($N6027,Кат!$I:$I,0)),INDEX(Торг!$B:$B,MATCH($N6027,Торг!$I:$I,0))),"")</f>
        <v/>
      </c>
    </row>
    <row r="6028" spans="1:15" outlineLevel="2">
      <c r="A6028" t="s">
        <v>18485</v>
      </c>
      <c r="C6028" s="191" t="s">
        <v>3200</v>
      </c>
      <c r="E6028" t="s">
        <v>3201</v>
      </c>
      <c r="F6028" t="s">
        <v>2903</v>
      </c>
      <c r="G6028" t="s">
        <v>375</v>
      </c>
      <c r="H6028">
        <v>7900</v>
      </c>
      <c r="J6028" t="s">
        <v>22634</v>
      </c>
      <c r="K6028" s="132" t="str">
        <f>IFERROR(IFERROR(INDEX(Кат!$O:$O,MATCH($C6028,Кат!$I:$I,0)),INDEX(Торг!$L:$L,MATCH($C6028,Торг!$I:$I,0))),"")</f>
        <v/>
      </c>
      <c r="L6028" s="132" t="str">
        <f>IFERROR(IFERROR(INDEX(Кат!$A:$A,MATCH($C6028,Кат!$I:$I,0)),INDEX(Торг!$A:$A,MATCH($C6028,Торг!$I:$I,0))),"")</f>
        <v/>
      </c>
      <c r="M6028" s="132" t="str">
        <f>IFERROR(IFERROR(INDEX(Кат!$B:$B,MATCH($C6028,Кат!$I:$I,0)),INDEX(Торг!$B:$B,MATCH($C6028,Торг!$I:$I,0))),"")</f>
        <v/>
      </c>
      <c r="N6028" s="132" t="str">
        <f t="shared" si="94"/>
        <v>SS20 SS20194</v>
      </c>
      <c r="O6028" s="132" t="str">
        <f>IFERROR(IFERROR(INDEX(Кат!$B:$B,MATCH($N6028,Кат!$I:$I,0)),INDEX(Торг!$B:$B,MATCH($N6028,Торг!$I:$I,0))),"")</f>
        <v/>
      </c>
    </row>
    <row r="6029" spans="1:15" outlineLevel="2">
      <c r="A6029" t="s">
        <v>18486</v>
      </c>
      <c r="C6029" s="191" t="s">
        <v>7518</v>
      </c>
      <c r="E6029" t="s">
        <v>7519</v>
      </c>
      <c r="F6029" t="s">
        <v>2903</v>
      </c>
      <c r="G6029" t="s">
        <v>375</v>
      </c>
      <c r="H6029">
        <v>7300</v>
      </c>
      <c r="J6029" t="s">
        <v>22634</v>
      </c>
      <c r="K6029" s="132" t="str">
        <f>IFERROR(IFERROR(INDEX(Кат!$O:$O,MATCH($C6029,Кат!$I:$I,0)),INDEX(Торг!$L:$L,MATCH($C6029,Торг!$I:$I,0))),"")</f>
        <v/>
      </c>
      <c r="L6029" s="132" t="str">
        <f>IFERROR(IFERROR(INDEX(Кат!$A:$A,MATCH($C6029,Кат!$I:$I,0)),INDEX(Торг!$A:$A,MATCH($C6029,Торг!$I:$I,0))),"")</f>
        <v/>
      </c>
      <c r="M6029" s="132" t="str">
        <f>IFERROR(IFERROR(INDEX(Кат!$B:$B,MATCH($C6029,Кат!$I:$I,0)),INDEX(Торг!$B:$B,MATCH($C6029,Торг!$I:$I,0))),"")</f>
        <v/>
      </c>
      <c r="N6029" s="132" t="str">
        <f t="shared" si="94"/>
        <v>SS20 SS20350</v>
      </c>
      <c r="O6029" s="132" t="str">
        <f>IFERROR(IFERROR(INDEX(Кат!$B:$B,MATCH($N6029,Кат!$I:$I,0)),INDEX(Торг!$B:$B,MATCH($N6029,Торг!$I:$I,0))),"")</f>
        <v/>
      </c>
    </row>
    <row r="6030" spans="1:15" outlineLevel="2">
      <c r="A6030" t="s">
        <v>18487</v>
      </c>
      <c r="C6030" s="191" t="s">
        <v>3202</v>
      </c>
      <c r="E6030" t="s">
        <v>3203</v>
      </c>
      <c r="F6030" t="s">
        <v>2903</v>
      </c>
      <c r="G6030" t="s">
        <v>375</v>
      </c>
      <c r="H6030">
        <v>6400</v>
      </c>
      <c r="J6030" t="s">
        <v>22634</v>
      </c>
      <c r="K6030" s="132" t="str">
        <f>IFERROR(IFERROR(INDEX(Кат!$O:$O,MATCH($C6030,Кат!$I:$I,0)),INDEX(Торг!$L:$L,MATCH($C6030,Торг!$I:$I,0))),"")</f>
        <v/>
      </c>
      <c r="L6030" s="132" t="str">
        <f>IFERROR(IFERROR(INDEX(Кат!$A:$A,MATCH($C6030,Кат!$I:$I,0)),INDEX(Торг!$A:$A,MATCH($C6030,Торг!$I:$I,0))),"")</f>
        <v/>
      </c>
      <c r="M6030" s="132" t="str">
        <f>IFERROR(IFERROR(INDEX(Кат!$B:$B,MATCH($C6030,Кат!$I:$I,0)),INDEX(Торг!$B:$B,MATCH($C6030,Торг!$I:$I,0))),"")</f>
        <v/>
      </c>
      <c r="N6030" s="132" t="str">
        <f t="shared" si="94"/>
        <v>SS20 SS20342</v>
      </c>
      <c r="O6030" s="132" t="str">
        <f>IFERROR(IFERROR(INDEX(Кат!$B:$B,MATCH($N6030,Кат!$I:$I,0)),INDEX(Торг!$B:$B,MATCH($N6030,Торг!$I:$I,0))),"")</f>
        <v/>
      </c>
    </row>
    <row r="6031" spans="1:15" outlineLevel="2">
      <c r="A6031" t="s">
        <v>23250</v>
      </c>
      <c r="C6031" s="191" t="s">
        <v>23251</v>
      </c>
      <c r="E6031" t="s">
        <v>23252</v>
      </c>
      <c r="F6031" t="s">
        <v>2903</v>
      </c>
      <c r="G6031" t="s">
        <v>375</v>
      </c>
      <c r="H6031">
        <v>6100</v>
      </c>
      <c r="J6031" t="s">
        <v>22634</v>
      </c>
      <c r="K6031" s="132" t="str">
        <f>IFERROR(IFERROR(INDEX(Кат!$O:$O,MATCH($C6031,Кат!$I:$I,0)),INDEX(Торг!$L:$L,MATCH($C6031,Торг!$I:$I,0))),"")</f>
        <v/>
      </c>
      <c r="L6031" s="132" t="str">
        <f>IFERROR(IFERROR(INDEX(Кат!$A:$A,MATCH($C6031,Кат!$I:$I,0)),INDEX(Торг!$A:$A,MATCH($C6031,Торг!$I:$I,0))),"")</f>
        <v/>
      </c>
      <c r="M6031" s="132" t="str">
        <f>IFERROR(IFERROR(INDEX(Кат!$B:$B,MATCH($C6031,Кат!$I:$I,0)),INDEX(Торг!$B:$B,MATCH($C6031,Торг!$I:$I,0))),"")</f>
        <v/>
      </c>
      <c r="N6031" s="132" t="str">
        <f t="shared" si="94"/>
        <v>SS20 SS20382</v>
      </c>
      <c r="O6031" s="132" t="str">
        <f>IFERROR(IFERROR(INDEX(Кат!$B:$B,MATCH($N6031,Кат!$I:$I,0)),INDEX(Торг!$B:$B,MATCH($N6031,Торг!$I:$I,0))),"")</f>
        <v/>
      </c>
    </row>
    <row r="6032" spans="1:15" outlineLevel="1">
      <c r="A6032" t="s">
        <v>18488</v>
      </c>
      <c r="C6032" s="191" t="s">
        <v>7520</v>
      </c>
      <c r="E6032" t="s">
        <v>7521</v>
      </c>
      <c r="F6032" t="s">
        <v>2903</v>
      </c>
      <c r="G6032" t="s">
        <v>375</v>
      </c>
      <c r="H6032">
        <v>6100</v>
      </c>
      <c r="J6032" t="s">
        <v>22634</v>
      </c>
      <c r="K6032" s="132" t="str">
        <f>IFERROR(IFERROR(INDEX(Кат!$O:$O,MATCH($C6032,Кат!$I:$I,0)),INDEX(Торг!$L:$L,MATCH($C6032,Торг!$I:$I,0))),"")</f>
        <v/>
      </c>
      <c r="L6032" s="132" t="str">
        <f>IFERROR(IFERROR(INDEX(Кат!$A:$A,MATCH($C6032,Кат!$I:$I,0)),INDEX(Торг!$A:$A,MATCH($C6032,Торг!$I:$I,0))),"")</f>
        <v/>
      </c>
      <c r="M6032" s="132" t="str">
        <f>IFERROR(IFERROR(INDEX(Кат!$B:$B,MATCH($C6032,Кат!$I:$I,0)),INDEX(Торг!$B:$B,MATCH($C6032,Торг!$I:$I,0))),"")</f>
        <v/>
      </c>
      <c r="N6032" s="132" t="str">
        <f t="shared" si="94"/>
        <v>SS20 SS20386</v>
      </c>
      <c r="O6032" s="132" t="str">
        <f>IFERROR(IFERROR(INDEX(Кат!$B:$B,MATCH($N6032,Кат!$I:$I,0)),INDEX(Торг!$B:$B,MATCH($N6032,Торг!$I:$I,0))),"")</f>
        <v/>
      </c>
    </row>
    <row r="6033" spans="1:15" outlineLevel="2">
      <c r="A6033" t="s">
        <v>18489</v>
      </c>
      <c r="C6033" s="191" t="s">
        <v>3204</v>
      </c>
      <c r="E6033" t="s">
        <v>3205</v>
      </c>
      <c r="F6033" t="s">
        <v>2903</v>
      </c>
      <c r="G6033" t="s">
        <v>375</v>
      </c>
      <c r="H6033">
        <v>7550</v>
      </c>
      <c r="J6033" t="s">
        <v>22634</v>
      </c>
      <c r="K6033" s="132" t="str">
        <f>IFERROR(IFERROR(INDEX(Кат!$O:$O,MATCH($C6033,Кат!$I:$I,0)),INDEX(Торг!$L:$L,MATCH($C6033,Торг!$I:$I,0))),"")</f>
        <v/>
      </c>
      <c r="L6033" s="132" t="str">
        <f>IFERROR(IFERROR(INDEX(Кат!$A:$A,MATCH($C6033,Кат!$I:$I,0)),INDEX(Торг!$A:$A,MATCH($C6033,Торг!$I:$I,0))),"")</f>
        <v/>
      </c>
      <c r="M6033" s="132" t="str">
        <f>IFERROR(IFERROR(INDEX(Кат!$B:$B,MATCH($C6033,Кат!$I:$I,0)),INDEX(Торг!$B:$B,MATCH($C6033,Торг!$I:$I,0))),"")</f>
        <v/>
      </c>
      <c r="N6033" s="132" t="str">
        <f t="shared" si="94"/>
        <v>SS20 SS20326</v>
      </c>
      <c r="O6033" s="132" t="str">
        <f>IFERROR(IFERROR(INDEX(Кат!$B:$B,MATCH($N6033,Кат!$I:$I,0)),INDEX(Торг!$B:$B,MATCH($N6033,Торг!$I:$I,0))),"")</f>
        <v/>
      </c>
    </row>
    <row r="6034" spans="1:15" outlineLevel="2">
      <c r="A6034" t="s">
        <v>25518</v>
      </c>
      <c r="C6034" s="191" t="s">
        <v>25519</v>
      </c>
      <c r="E6034" t="s">
        <v>25520</v>
      </c>
      <c r="F6034" t="s">
        <v>2903</v>
      </c>
      <c r="G6034" t="s">
        <v>375</v>
      </c>
      <c r="H6034">
        <v>7050</v>
      </c>
      <c r="J6034" t="s">
        <v>22634</v>
      </c>
      <c r="K6034" s="132" t="str">
        <f>IFERROR(IFERROR(INDEX(Кат!$O:$O,MATCH($C6034,Кат!$I:$I,0)),INDEX(Торг!$L:$L,MATCH($C6034,Торг!$I:$I,0))),"")</f>
        <v/>
      </c>
      <c r="L6034" s="132" t="str">
        <f>IFERROR(IFERROR(INDEX(Кат!$A:$A,MATCH($C6034,Кат!$I:$I,0)),INDEX(Торг!$A:$A,MATCH($C6034,Торг!$I:$I,0))),"")</f>
        <v/>
      </c>
      <c r="M6034" s="132" t="str">
        <f>IFERROR(IFERROR(INDEX(Кат!$B:$B,MATCH($C6034,Кат!$I:$I,0)),INDEX(Торг!$B:$B,MATCH($C6034,Торг!$I:$I,0))),"")</f>
        <v/>
      </c>
      <c r="N6034" s="132" t="str">
        <f t="shared" si="94"/>
        <v>SS20 SS20409</v>
      </c>
      <c r="O6034" s="132" t="str">
        <f>IFERROR(IFERROR(INDEX(Кат!$B:$B,MATCH($N6034,Кат!$I:$I,0)),INDEX(Торг!$B:$B,MATCH($N6034,Торг!$I:$I,0))),"")</f>
        <v/>
      </c>
    </row>
    <row r="6035" spans="1:15" outlineLevel="2">
      <c r="A6035" t="s">
        <v>22687</v>
      </c>
      <c r="C6035" s="191" t="s">
        <v>22688</v>
      </c>
      <c r="E6035" t="s">
        <v>22689</v>
      </c>
      <c r="F6035" t="s">
        <v>2903</v>
      </c>
      <c r="G6035" t="s">
        <v>375</v>
      </c>
      <c r="H6035">
        <v>8550</v>
      </c>
      <c r="J6035" t="s">
        <v>22634</v>
      </c>
      <c r="K6035" s="132" t="str">
        <f>IFERROR(IFERROR(INDEX(Кат!$O:$O,MATCH($C6035,Кат!$I:$I,0)),INDEX(Торг!$L:$L,MATCH($C6035,Торг!$I:$I,0))),"")</f>
        <v/>
      </c>
      <c r="L6035" s="132" t="str">
        <f>IFERROR(IFERROR(INDEX(Кат!$A:$A,MATCH($C6035,Кат!$I:$I,0)),INDEX(Торг!$A:$A,MATCH($C6035,Торг!$I:$I,0))),"")</f>
        <v/>
      </c>
      <c r="M6035" s="132" t="str">
        <f>IFERROR(IFERROR(INDEX(Кат!$B:$B,MATCH($C6035,Кат!$I:$I,0)),INDEX(Торг!$B:$B,MATCH($C6035,Торг!$I:$I,0))),"")</f>
        <v/>
      </c>
      <c r="N6035" s="132" t="str">
        <f t="shared" si="94"/>
        <v>SS20 SS20362</v>
      </c>
      <c r="O6035" s="132" t="str">
        <f>IFERROR(IFERROR(INDEX(Кат!$B:$B,MATCH($N6035,Кат!$I:$I,0)),INDEX(Торг!$B:$B,MATCH($N6035,Торг!$I:$I,0))),"")</f>
        <v/>
      </c>
    </row>
    <row r="6036" spans="1:15" outlineLevel="2">
      <c r="A6036" t="s">
        <v>26755</v>
      </c>
      <c r="C6036" s="191" t="s">
        <v>26756</v>
      </c>
      <c r="E6036" t="s">
        <v>26757</v>
      </c>
      <c r="F6036" t="s">
        <v>2903</v>
      </c>
      <c r="G6036" t="s">
        <v>375</v>
      </c>
      <c r="H6036">
        <v>8850</v>
      </c>
      <c r="J6036" t="s">
        <v>22634</v>
      </c>
      <c r="K6036" s="132" t="str">
        <f>IFERROR(IFERROR(INDEX(Кат!$O:$O,MATCH($C6036,Кат!$I:$I,0)),INDEX(Торг!$L:$L,MATCH($C6036,Торг!$I:$I,0))),"")</f>
        <v/>
      </c>
      <c r="L6036" s="132" t="str">
        <f>IFERROR(IFERROR(INDEX(Кат!$A:$A,MATCH($C6036,Кат!$I:$I,0)),INDEX(Торг!$A:$A,MATCH($C6036,Торг!$I:$I,0))),"")</f>
        <v/>
      </c>
      <c r="M6036" s="132" t="str">
        <f>IFERROR(IFERROR(INDEX(Кат!$B:$B,MATCH($C6036,Кат!$I:$I,0)),INDEX(Торг!$B:$B,MATCH($C6036,Торг!$I:$I,0))),"")</f>
        <v/>
      </c>
      <c r="N6036" s="132" t="str">
        <f t="shared" si="94"/>
        <v>SS20 SS20378</v>
      </c>
      <c r="O6036" s="132" t="str">
        <f>IFERROR(IFERROR(INDEX(Кат!$B:$B,MATCH($N6036,Кат!$I:$I,0)),INDEX(Торг!$B:$B,MATCH($N6036,Торг!$I:$I,0))),"")</f>
        <v/>
      </c>
    </row>
    <row r="6037" spans="1:15" outlineLevel="2">
      <c r="A6037" t="s">
        <v>24321</v>
      </c>
      <c r="C6037" s="191"/>
      <c r="E6037" t="s">
        <v>24291</v>
      </c>
      <c r="J6037" t="s">
        <v>22634</v>
      </c>
      <c r="K6037" s="132" t="str">
        <f>IFERROR(IFERROR(INDEX(Кат!$O:$O,MATCH($C6037,Кат!$I:$I,0)),INDEX(Торг!$L:$L,MATCH($C6037,Торг!$I:$I,0))),"")</f>
        <v/>
      </c>
      <c r="L6037" s="132" t="str">
        <f>IFERROR(IFERROR(INDEX(Кат!$A:$A,MATCH($C6037,Кат!$I:$I,0)),INDEX(Торг!$A:$A,MATCH($C6037,Торг!$I:$I,0))),"")</f>
        <v/>
      </c>
      <c r="M6037" s="132" t="str">
        <f>IFERROR(IFERROR(INDEX(Кат!$B:$B,MATCH($C6037,Кат!$I:$I,0)),INDEX(Торг!$B:$B,MATCH($C6037,Торг!$I:$I,0))),"")</f>
        <v/>
      </c>
      <c r="N6037" s="132" t="str">
        <f t="shared" si="94"/>
        <v xml:space="preserve"> </v>
      </c>
      <c r="O6037" s="132" t="str">
        <f>IFERROR(IFERROR(INDEX(Кат!$B:$B,MATCH($N6037,Кат!$I:$I,0)),INDEX(Торг!$B:$B,MATCH($N6037,Торг!$I:$I,0))),"")</f>
        <v/>
      </c>
    </row>
    <row r="6038" spans="1:15" outlineLevel="2">
      <c r="A6038" t="s">
        <v>18490</v>
      </c>
      <c r="C6038" s="191" t="s">
        <v>7522</v>
      </c>
      <c r="E6038" t="s">
        <v>7523</v>
      </c>
      <c r="F6038" t="s">
        <v>2903</v>
      </c>
      <c r="G6038" t="s">
        <v>375</v>
      </c>
      <c r="H6038">
        <v>4850</v>
      </c>
      <c r="J6038" t="s">
        <v>22634</v>
      </c>
      <c r="K6038" s="132" t="str">
        <f>IFERROR(IFERROR(INDEX(Кат!$O:$O,MATCH($C6038,Кат!$I:$I,0)),INDEX(Торг!$L:$L,MATCH($C6038,Торг!$I:$I,0))),"")</f>
        <v/>
      </c>
      <c r="L6038" s="132" t="str">
        <f>IFERROR(IFERROR(INDEX(Кат!$A:$A,MATCH($C6038,Кат!$I:$I,0)),INDEX(Торг!$A:$A,MATCH($C6038,Торг!$I:$I,0))),"")</f>
        <v/>
      </c>
      <c r="M6038" s="132" t="str">
        <f>IFERROR(IFERROR(INDEX(Кат!$B:$B,MATCH($C6038,Кат!$I:$I,0)),INDEX(Торг!$B:$B,MATCH($C6038,Торг!$I:$I,0))),"")</f>
        <v/>
      </c>
      <c r="N6038" s="132" t="str">
        <f t="shared" si="94"/>
        <v>SS20 SS20202</v>
      </c>
      <c r="O6038" s="132" t="str">
        <f>IFERROR(IFERROR(INDEX(Кат!$B:$B,MATCH($N6038,Кат!$I:$I,0)),INDEX(Торг!$B:$B,MATCH($N6038,Торг!$I:$I,0))),"")</f>
        <v/>
      </c>
    </row>
    <row r="6039" spans="1:15" outlineLevel="2">
      <c r="A6039" t="s">
        <v>28979</v>
      </c>
      <c r="C6039" s="191" t="s">
        <v>28980</v>
      </c>
      <c r="E6039" t="s">
        <v>30632</v>
      </c>
      <c r="F6039" t="s">
        <v>2903</v>
      </c>
      <c r="G6039" t="s">
        <v>375</v>
      </c>
      <c r="H6039">
        <v>4550</v>
      </c>
      <c r="J6039" t="s">
        <v>22634</v>
      </c>
      <c r="K6039" s="132" t="str">
        <f>IFERROR(IFERROR(INDEX(Кат!$O:$O,MATCH($C6039,Кат!$I:$I,0)),INDEX(Торг!$L:$L,MATCH($C6039,Торг!$I:$I,0))),"")</f>
        <v/>
      </c>
      <c r="L6039" s="132" t="str">
        <f>IFERROR(IFERROR(INDEX(Кат!$A:$A,MATCH($C6039,Кат!$I:$I,0)),INDEX(Торг!$A:$A,MATCH($C6039,Торг!$I:$I,0))),"")</f>
        <v/>
      </c>
      <c r="M6039" s="132" t="str">
        <f>IFERROR(IFERROR(INDEX(Кат!$B:$B,MATCH($C6039,Кат!$I:$I,0)),INDEX(Торг!$B:$B,MATCH($C6039,Торг!$I:$I,0))),"")</f>
        <v/>
      </c>
      <c r="N6039" s="132" t="str">
        <f t="shared" si="94"/>
        <v>SS20 SS20449</v>
      </c>
      <c r="O6039" s="132" t="str">
        <f>IFERROR(IFERROR(INDEX(Кат!$B:$B,MATCH($N6039,Кат!$I:$I,0)),INDEX(Торг!$B:$B,MATCH($N6039,Торг!$I:$I,0))),"")</f>
        <v/>
      </c>
    </row>
    <row r="6040" spans="1:15" outlineLevel="2">
      <c r="A6040" t="s">
        <v>22690</v>
      </c>
      <c r="C6040" s="191" t="s">
        <v>22691</v>
      </c>
      <c r="E6040" t="s">
        <v>28981</v>
      </c>
      <c r="F6040" t="s">
        <v>2903</v>
      </c>
      <c r="G6040" t="s">
        <v>375</v>
      </c>
      <c r="H6040">
        <v>6150</v>
      </c>
      <c r="J6040" t="s">
        <v>22634</v>
      </c>
      <c r="K6040" s="132" t="str">
        <f>IFERROR(IFERROR(INDEX(Кат!$O:$O,MATCH($C6040,Кат!$I:$I,0)),INDEX(Торг!$L:$L,MATCH($C6040,Торг!$I:$I,0))),"")</f>
        <v/>
      </c>
      <c r="L6040" s="132" t="str">
        <f>IFERROR(IFERROR(INDEX(Кат!$A:$A,MATCH($C6040,Кат!$I:$I,0)),INDEX(Торг!$A:$A,MATCH($C6040,Торг!$I:$I,0))),"")</f>
        <v/>
      </c>
      <c r="M6040" s="132" t="str">
        <f>IFERROR(IFERROR(INDEX(Кат!$B:$B,MATCH($C6040,Кат!$I:$I,0)),INDEX(Торг!$B:$B,MATCH($C6040,Торг!$I:$I,0))),"")</f>
        <v/>
      </c>
      <c r="N6040" s="132" t="str">
        <f t="shared" si="94"/>
        <v>SS20 SS20368</v>
      </c>
      <c r="O6040" s="132" t="str">
        <f>IFERROR(IFERROR(INDEX(Кат!$B:$B,MATCH($N6040,Кат!$I:$I,0)),INDEX(Торг!$B:$B,MATCH($N6040,Торг!$I:$I,0))),"")</f>
        <v/>
      </c>
    </row>
    <row r="6041" spans="1:15" outlineLevel="2">
      <c r="A6041" t="s">
        <v>18491</v>
      </c>
      <c r="C6041" s="191" t="s">
        <v>3206</v>
      </c>
      <c r="E6041" t="s">
        <v>3207</v>
      </c>
      <c r="F6041" t="s">
        <v>2903</v>
      </c>
      <c r="G6041" t="s">
        <v>375</v>
      </c>
      <c r="H6041">
        <v>4700</v>
      </c>
      <c r="J6041" t="s">
        <v>22634</v>
      </c>
      <c r="K6041" s="132" t="str">
        <f>IFERROR(IFERROR(INDEX(Кат!$O:$O,MATCH($C6041,Кат!$I:$I,0)),INDEX(Торг!$L:$L,MATCH($C6041,Торг!$I:$I,0))),"")</f>
        <v/>
      </c>
      <c r="L6041" s="132" t="str">
        <f>IFERROR(IFERROR(INDEX(Кат!$A:$A,MATCH($C6041,Кат!$I:$I,0)),INDEX(Торг!$A:$A,MATCH($C6041,Торг!$I:$I,0))),"")</f>
        <v/>
      </c>
      <c r="M6041" s="132" t="str">
        <f>IFERROR(IFERROR(INDEX(Кат!$B:$B,MATCH($C6041,Кат!$I:$I,0)),INDEX(Торг!$B:$B,MATCH($C6041,Торг!$I:$I,0))),"")</f>
        <v/>
      </c>
      <c r="N6041" s="132" t="str">
        <f t="shared" si="94"/>
        <v>SS20 SS20128</v>
      </c>
      <c r="O6041" s="132" t="str">
        <f>IFERROR(IFERROR(INDEX(Кат!$B:$B,MATCH($N6041,Кат!$I:$I,0)),INDEX(Торг!$B:$B,MATCH($N6041,Торг!$I:$I,0))),"")</f>
        <v/>
      </c>
    </row>
    <row r="6042" spans="1:15" outlineLevel="1">
      <c r="A6042" t="s">
        <v>18492</v>
      </c>
      <c r="C6042" s="191" t="s">
        <v>7524</v>
      </c>
      <c r="E6042" t="s">
        <v>7525</v>
      </c>
      <c r="F6042" t="s">
        <v>2903</v>
      </c>
      <c r="G6042" t="s">
        <v>375</v>
      </c>
      <c r="H6042">
        <v>6300</v>
      </c>
      <c r="J6042" t="s">
        <v>22634</v>
      </c>
      <c r="K6042" s="132" t="str">
        <f>IFERROR(IFERROR(INDEX(Кат!$O:$O,MATCH($C6042,Кат!$I:$I,0)),INDEX(Торг!$L:$L,MATCH($C6042,Торг!$I:$I,0))),"")</f>
        <v/>
      </c>
      <c r="L6042" s="132" t="str">
        <f>IFERROR(IFERROR(INDEX(Кат!$A:$A,MATCH($C6042,Кат!$I:$I,0)),INDEX(Торг!$A:$A,MATCH($C6042,Торг!$I:$I,0))),"")</f>
        <v/>
      </c>
      <c r="M6042" s="132" t="str">
        <f>IFERROR(IFERROR(INDEX(Кат!$B:$B,MATCH($C6042,Кат!$I:$I,0)),INDEX(Торг!$B:$B,MATCH($C6042,Торг!$I:$I,0))),"")</f>
        <v/>
      </c>
      <c r="N6042" s="132" t="str">
        <f t="shared" si="94"/>
        <v>SS20 SS20145</v>
      </c>
      <c r="O6042" s="132" t="str">
        <f>IFERROR(IFERROR(INDEX(Кат!$B:$B,MATCH($N6042,Кат!$I:$I,0)),INDEX(Торг!$B:$B,MATCH($N6042,Торг!$I:$I,0))),"")</f>
        <v/>
      </c>
    </row>
    <row r="6043" spans="1:15" outlineLevel="2">
      <c r="A6043" t="s">
        <v>18493</v>
      </c>
      <c r="C6043" s="191" t="s">
        <v>3208</v>
      </c>
      <c r="E6043" t="s">
        <v>3209</v>
      </c>
      <c r="F6043" t="s">
        <v>2903</v>
      </c>
      <c r="G6043" t="s">
        <v>375</v>
      </c>
      <c r="H6043">
        <v>3750</v>
      </c>
      <c r="J6043" t="s">
        <v>22634</v>
      </c>
      <c r="K6043" s="132" t="str">
        <f>IFERROR(IFERROR(INDEX(Кат!$O:$O,MATCH($C6043,Кат!$I:$I,0)),INDEX(Торг!$L:$L,MATCH($C6043,Торг!$I:$I,0))),"")</f>
        <v/>
      </c>
      <c r="L6043" s="132" t="str">
        <f>IFERROR(IFERROR(INDEX(Кат!$A:$A,MATCH($C6043,Кат!$I:$I,0)),INDEX(Торг!$A:$A,MATCH($C6043,Торг!$I:$I,0))),"")</f>
        <v/>
      </c>
      <c r="M6043" s="132" t="str">
        <f>IFERROR(IFERROR(INDEX(Кат!$B:$B,MATCH($C6043,Кат!$I:$I,0)),INDEX(Торг!$B:$B,MATCH($C6043,Торг!$I:$I,0))),"")</f>
        <v/>
      </c>
      <c r="N6043" s="132" t="str">
        <f t="shared" si="94"/>
        <v>SS20 SS20182</v>
      </c>
      <c r="O6043" s="132" t="str">
        <f>IFERROR(IFERROR(INDEX(Кат!$B:$B,MATCH($N6043,Кат!$I:$I,0)),INDEX(Торг!$B:$B,MATCH($N6043,Торг!$I:$I,0))),"")</f>
        <v/>
      </c>
    </row>
    <row r="6044" spans="1:15" outlineLevel="2">
      <c r="A6044" t="s">
        <v>18494</v>
      </c>
      <c r="C6044" s="191" t="s">
        <v>7526</v>
      </c>
      <c r="E6044" t="s">
        <v>7527</v>
      </c>
      <c r="F6044" t="s">
        <v>2903</v>
      </c>
      <c r="G6044" t="s">
        <v>375</v>
      </c>
      <c r="H6044">
        <v>4700</v>
      </c>
      <c r="J6044" t="s">
        <v>22634</v>
      </c>
      <c r="K6044" s="132" t="str">
        <f>IFERROR(IFERROR(INDEX(Кат!$O:$O,MATCH($C6044,Кат!$I:$I,0)),INDEX(Торг!$L:$L,MATCH($C6044,Торг!$I:$I,0))),"")</f>
        <v/>
      </c>
      <c r="L6044" s="132" t="str">
        <f>IFERROR(IFERROR(INDEX(Кат!$A:$A,MATCH($C6044,Кат!$I:$I,0)),INDEX(Торг!$A:$A,MATCH($C6044,Торг!$I:$I,0))),"")</f>
        <v/>
      </c>
      <c r="M6044" s="132" t="str">
        <f>IFERROR(IFERROR(INDEX(Кат!$B:$B,MATCH($C6044,Кат!$I:$I,0)),INDEX(Торг!$B:$B,MATCH($C6044,Торг!$I:$I,0))),"")</f>
        <v/>
      </c>
      <c r="N6044" s="132" t="str">
        <f t="shared" si="94"/>
        <v>SS20 SS20124</v>
      </c>
      <c r="O6044" s="132" t="str">
        <f>IFERROR(IFERROR(INDEX(Кат!$B:$B,MATCH($N6044,Кат!$I:$I,0)),INDEX(Торг!$B:$B,MATCH($N6044,Торг!$I:$I,0))),"")</f>
        <v/>
      </c>
    </row>
    <row r="6045" spans="1:15" outlineLevel="2">
      <c r="A6045" t="s">
        <v>18495</v>
      </c>
      <c r="C6045" s="191" t="s">
        <v>7528</v>
      </c>
      <c r="E6045" t="s">
        <v>7529</v>
      </c>
      <c r="F6045" t="s">
        <v>2903</v>
      </c>
      <c r="G6045" t="s">
        <v>375</v>
      </c>
      <c r="H6045">
        <v>6300</v>
      </c>
      <c r="J6045" t="s">
        <v>22634</v>
      </c>
      <c r="K6045" s="132" t="str">
        <f>IFERROR(IFERROR(INDEX(Кат!$O:$O,MATCH($C6045,Кат!$I:$I,0)),INDEX(Торг!$L:$L,MATCH($C6045,Торг!$I:$I,0))),"")</f>
        <v/>
      </c>
      <c r="L6045" s="132" t="str">
        <f>IFERROR(IFERROR(INDEX(Кат!$A:$A,MATCH($C6045,Кат!$I:$I,0)),INDEX(Торг!$A:$A,MATCH($C6045,Торг!$I:$I,0))),"")</f>
        <v/>
      </c>
      <c r="M6045" s="132" t="str">
        <f>IFERROR(IFERROR(INDEX(Кат!$B:$B,MATCH($C6045,Кат!$I:$I,0)),INDEX(Торг!$B:$B,MATCH($C6045,Торг!$I:$I,0))),"")</f>
        <v/>
      </c>
      <c r="N6045" s="132" t="str">
        <f t="shared" si="94"/>
        <v>SS20 SS20142</v>
      </c>
      <c r="O6045" s="132" t="str">
        <f>IFERROR(IFERROR(INDEX(Кат!$B:$B,MATCH($N6045,Кат!$I:$I,0)),INDEX(Торг!$B:$B,MATCH($N6045,Торг!$I:$I,0))),"")</f>
        <v/>
      </c>
    </row>
    <row r="6046" spans="1:15" outlineLevel="1">
      <c r="A6046" t="s">
        <v>18496</v>
      </c>
      <c r="C6046" s="191" t="s">
        <v>3210</v>
      </c>
      <c r="E6046" t="s">
        <v>3211</v>
      </c>
      <c r="F6046" t="s">
        <v>2903</v>
      </c>
      <c r="G6046" t="s">
        <v>375</v>
      </c>
      <c r="H6046">
        <v>4150</v>
      </c>
      <c r="J6046" t="s">
        <v>22634</v>
      </c>
      <c r="K6046" s="132" t="str">
        <f>IFERROR(IFERROR(INDEX(Кат!$O:$O,MATCH($C6046,Кат!$I:$I,0)),INDEX(Торг!$L:$L,MATCH($C6046,Торг!$I:$I,0))),"")</f>
        <v/>
      </c>
      <c r="L6046" s="132" t="str">
        <f>IFERROR(IFERROR(INDEX(Кат!$A:$A,MATCH($C6046,Кат!$I:$I,0)),INDEX(Торг!$A:$A,MATCH($C6046,Торг!$I:$I,0))),"")</f>
        <v/>
      </c>
      <c r="M6046" s="132" t="str">
        <f>IFERROR(IFERROR(INDEX(Кат!$B:$B,MATCH($C6046,Кат!$I:$I,0)),INDEX(Торг!$B:$B,MATCH($C6046,Торг!$I:$I,0))),"")</f>
        <v/>
      </c>
      <c r="N6046" s="132" t="str">
        <f t="shared" si="94"/>
        <v>SS20 SS20226</v>
      </c>
      <c r="O6046" s="132" t="str">
        <f>IFERROR(IFERROR(INDEX(Кат!$B:$B,MATCH($N6046,Кат!$I:$I,0)),INDEX(Торг!$B:$B,MATCH($N6046,Торг!$I:$I,0))),"")</f>
        <v/>
      </c>
    </row>
    <row r="6047" spans="1:15" outlineLevel="2">
      <c r="A6047" t="s">
        <v>18497</v>
      </c>
      <c r="C6047" s="191" t="s">
        <v>3212</v>
      </c>
      <c r="E6047" t="s">
        <v>3213</v>
      </c>
      <c r="F6047" t="s">
        <v>2903</v>
      </c>
      <c r="G6047" t="s">
        <v>375</v>
      </c>
      <c r="H6047">
        <v>4500</v>
      </c>
      <c r="J6047" t="s">
        <v>22634</v>
      </c>
      <c r="K6047" s="132" t="str">
        <f>IFERROR(IFERROR(INDEX(Кат!$O:$O,MATCH($C6047,Кат!$I:$I,0)),INDEX(Торг!$L:$L,MATCH($C6047,Торг!$I:$I,0))),"")</f>
        <v/>
      </c>
      <c r="L6047" s="132" t="str">
        <f>IFERROR(IFERROR(INDEX(Кат!$A:$A,MATCH($C6047,Кат!$I:$I,0)),INDEX(Торг!$A:$A,MATCH($C6047,Торг!$I:$I,0))),"")</f>
        <v/>
      </c>
      <c r="M6047" s="132" t="str">
        <f>IFERROR(IFERROR(INDEX(Кат!$B:$B,MATCH($C6047,Кат!$I:$I,0)),INDEX(Торг!$B:$B,MATCH($C6047,Торг!$I:$I,0))),"")</f>
        <v/>
      </c>
      <c r="N6047" s="132" t="str">
        <f t="shared" si="94"/>
        <v>SS20 SS20176</v>
      </c>
      <c r="O6047" s="132" t="str">
        <f>IFERROR(IFERROR(INDEX(Кат!$B:$B,MATCH($N6047,Кат!$I:$I,0)),INDEX(Торг!$B:$B,MATCH($N6047,Торг!$I:$I,0))),"")</f>
        <v/>
      </c>
    </row>
    <row r="6048" spans="1:15" outlineLevel="2">
      <c r="A6048" t="s">
        <v>18498</v>
      </c>
      <c r="C6048" s="191" t="s">
        <v>7530</v>
      </c>
      <c r="E6048" t="s">
        <v>7531</v>
      </c>
      <c r="F6048" t="s">
        <v>2903</v>
      </c>
      <c r="G6048" t="s">
        <v>375</v>
      </c>
      <c r="H6048">
        <v>4750</v>
      </c>
      <c r="J6048" t="s">
        <v>22634</v>
      </c>
      <c r="K6048" s="132" t="str">
        <f>IFERROR(IFERROR(INDEX(Кат!$O:$O,MATCH($C6048,Кат!$I:$I,0)),INDEX(Торг!$L:$L,MATCH($C6048,Торг!$I:$I,0))),"")</f>
        <v/>
      </c>
      <c r="L6048" s="132" t="str">
        <f>IFERROR(IFERROR(INDEX(Кат!$A:$A,MATCH($C6048,Кат!$I:$I,0)),INDEX(Торг!$A:$A,MATCH($C6048,Торг!$I:$I,0))),"")</f>
        <v/>
      </c>
      <c r="M6048" s="132" t="str">
        <f>IFERROR(IFERROR(INDEX(Кат!$B:$B,MATCH($C6048,Кат!$I:$I,0)),INDEX(Торг!$B:$B,MATCH($C6048,Торг!$I:$I,0))),"")</f>
        <v/>
      </c>
      <c r="N6048" s="132" t="str">
        <f t="shared" si="94"/>
        <v>SS20 SS20132</v>
      </c>
      <c r="O6048" s="132" t="str">
        <f>IFERROR(IFERROR(INDEX(Кат!$B:$B,MATCH($N6048,Кат!$I:$I,0)),INDEX(Торг!$B:$B,MATCH($N6048,Торг!$I:$I,0))),"")</f>
        <v/>
      </c>
    </row>
    <row r="6049" spans="1:15" outlineLevel="2">
      <c r="A6049" t="s">
        <v>18499</v>
      </c>
      <c r="C6049" s="191" t="s">
        <v>7532</v>
      </c>
      <c r="E6049" t="s">
        <v>7533</v>
      </c>
      <c r="F6049" t="s">
        <v>2903</v>
      </c>
      <c r="G6049" t="s">
        <v>375</v>
      </c>
      <c r="H6049">
        <v>4750</v>
      </c>
      <c r="J6049" t="s">
        <v>22634</v>
      </c>
      <c r="K6049" s="132" t="str">
        <f>IFERROR(IFERROR(INDEX(Кат!$O:$O,MATCH($C6049,Кат!$I:$I,0)),INDEX(Торг!$L:$L,MATCH($C6049,Торг!$I:$I,0))),"")</f>
        <v/>
      </c>
      <c r="L6049" s="132" t="str">
        <f>IFERROR(IFERROR(INDEX(Кат!$A:$A,MATCH($C6049,Кат!$I:$I,0)),INDEX(Торг!$A:$A,MATCH($C6049,Торг!$I:$I,0))),"")</f>
        <v/>
      </c>
      <c r="M6049" s="132" t="str">
        <f>IFERROR(IFERROR(INDEX(Кат!$B:$B,MATCH($C6049,Кат!$I:$I,0)),INDEX(Торг!$B:$B,MATCH($C6049,Торг!$I:$I,0))),"")</f>
        <v/>
      </c>
      <c r="N6049" s="132" t="str">
        <f t="shared" si="94"/>
        <v>SS20 SS20200</v>
      </c>
      <c r="O6049" s="132" t="str">
        <f>IFERROR(IFERROR(INDEX(Кат!$B:$B,MATCH($N6049,Кат!$I:$I,0)),INDEX(Торг!$B:$B,MATCH($N6049,Торг!$I:$I,0))),"")</f>
        <v/>
      </c>
    </row>
    <row r="6050" spans="1:15" outlineLevel="2">
      <c r="A6050" t="s">
        <v>25648</v>
      </c>
      <c r="C6050" s="191" t="s">
        <v>25649</v>
      </c>
      <c r="E6050" t="s">
        <v>25650</v>
      </c>
      <c r="F6050" t="s">
        <v>2903</v>
      </c>
      <c r="G6050" t="s">
        <v>375</v>
      </c>
      <c r="H6050">
        <v>6600</v>
      </c>
      <c r="J6050" t="s">
        <v>22634</v>
      </c>
      <c r="K6050" s="132" t="str">
        <f>IFERROR(IFERROR(INDEX(Кат!$O:$O,MATCH($C6050,Кат!$I:$I,0)),INDEX(Торг!$L:$L,MATCH($C6050,Торг!$I:$I,0))),"")</f>
        <v/>
      </c>
      <c r="L6050" s="132" t="str">
        <f>IFERROR(IFERROR(INDEX(Кат!$A:$A,MATCH($C6050,Кат!$I:$I,0)),INDEX(Торг!$A:$A,MATCH($C6050,Торг!$I:$I,0))),"")</f>
        <v/>
      </c>
      <c r="M6050" s="132" t="str">
        <f>IFERROR(IFERROR(INDEX(Кат!$B:$B,MATCH($C6050,Кат!$I:$I,0)),INDEX(Торг!$B:$B,MATCH($C6050,Торг!$I:$I,0))),"")</f>
        <v/>
      </c>
      <c r="N6050" s="132" t="str">
        <f t="shared" si="94"/>
        <v>SS20 SS20406</v>
      </c>
      <c r="O6050" s="132" t="str">
        <f>IFERROR(IFERROR(INDEX(Кат!$B:$B,MATCH($N6050,Кат!$I:$I,0)),INDEX(Торг!$B:$B,MATCH($N6050,Торг!$I:$I,0))),"")</f>
        <v/>
      </c>
    </row>
    <row r="6051" spans="1:15" outlineLevel="2">
      <c r="A6051" t="s">
        <v>23405</v>
      </c>
      <c r="C6051" s="191" t="s">
        <v>23406</v>
      </c>
      <c r="E6051" t="s">
        <v>25285</v>
      </c>
      <c r="F6051" t="s">
        <v>2903</v>
      </c>
      <c r="G6051" t="s">
        <v>375</v>
      </c>
      <c r="H6051">
        <v>7150</v>
      </c>
      <c r="J6051" t="s">
        <v>22634</v>
      </c>
      <c r="K6051" s="132" t="str">
        <f>IFERROR(IFERROR(INDEX(Кат!$O:$O,MATCH($C6051,Кат!$I:$I,0)),INDEX(Торг!$L:$L,MATCH($C6051,Торг!$I:$I,0))),"")</f>
        <v/>
      </c>
      <c r="L6051" s="132" t="str">
        <f>IFERROR(IFERROR(INDEX(Кат!$A:$A,MATCH($C6051,Кат!$I:$I,0)),INDEX(Торг!$A:$A,MATCH($C6051,Торг!$I:$I,0))),"")</f>
        <v/>
      </c>
      <c r="M6051" s="132" t="str">
        <f>IFERROR(IFERROR(INDEX(Кат!$B:$B,MATCH($C6051,Кат!$I:$I,0)),INDEX(Торг!$B:$B,MATCH($C6051,Торг!$I:$I,0))),"")</f>
        <v/>
      </c>
      <c r="N6051" s="132" t="str">
        <f t="shared" si="94"/>
        <v>SS20 SS20356</v>
      </c>
      <c r="O6051" s="132" t="str">
        <f>IFERROR(IFERROR(INDEX(Кат!$B:$B,MATCH($N6051,Кат!$I:$I,0)),INDEX(Торг!$B:$B,MATCH($N6051,Торг!$I:$I,0))),"")</f>
        <v/>
      </c>
    </row>
    <row r="6052" spans="1:15" outlineLevel="1">
      <c r="A6052" t="s">
        <v>18500</v>
      </c>
      <c r="C6052" s="191" t="s">
        <v>3214</v>
      </c>
      <c r="E6052" t="s">
        <v>3215</v>
      </c>
      <c r="F6052" t="s">
        <v>2903</v>
      </c>
      <c r="G6052" t="s">
        <v>375</v>
      </c>
      <c r="H6052">
        <v>4150</v>
      </c>
      <c r="J6052" t="s">
        <v>22634</v>
      </c>
      <c r="K6052" s="132" t="str">
        <f>IFERROR(IFERROR(INDEX(Кат!$O:$O,MATCH($C6052,Кат!$I:$I,0)),INDEX(Торг!$L:$L,MATCH($C6052,Торг!$I:$I,0))),"")</f>
        <v/>
      </c>
      <c r="L6052" s="132" t="str">
        <f>IFERROR(IFERROR(INDEX(Кат!$A:$A,MATCH($C6052,Кат!$I:$I,0)),INDEX(Торг!$A:$A,MATCH($C6052,Торг!$I:$I,0))),"")</f>
        <v/>
      </c>
      <c r="M6052" s="132" t="str">
        <f>IFERROR(IFERROR(INDEX(Кат!$B:$B,MATCH($C6052,Кат!$I:$I,0)),INDEX(Торг!$B:$B,MATCH($C6052,Торг!$I:$I,0))),"")</f>
        <v/>
      </c>
      <c r="N6052" s="132" t="str">
        <f t="shared" si="94"/>
        <v>SS20 SS20322</v>
      </c>
      <c r="O6052" s="132" t="str">
        <f>IFERROR(IFERROR(INDEX(Кат!$B:$B,MATCH($N6052,Кат!$I:$I,0)),INDEX(Торг!$B:$B,MATCH($N6052,Торг!$I:$I,0))),"")</f>
        <v/>
      </c>
    </row>
    <row r="6053" spans="1:15" outlineLevel="2">
      <c r="A6053" t="s">
        <v>18501</v>
      </c>
      <c r="C6053" s="191" t="s">
        <v>3216</v>
      </c>
      <c r="E6053" t="s">
        <v>3217</v>
      </c>
      <c r="F6053" t="s">
        <v>2903</v>
      </c>
      <c r="G6053" t="s">
        <v>375</v>
      </c>
      <c r="H6053">
        <v>5050</v>
      </c>
      <c r="J6053" t="s">
        <v>22634</v>
      </c>
      <c r="K6053" s="132" t="str">
        <f>IFERROR(IFERROR(INDEX(Кат!$O:$O,MATCH($C6053,Кат!$I:$I,0)),INDEX(Торг!$L:$L,MATCH($C6053,Торг!$I:$I,0))),"")</f>
        <v/>
      </c>
      <c r="L6053" s="132" t="str">
        <f>IFERROR(IFERROR(INDEX(Кат!$A:$A,MATCH($C6053,Кат!$I:$I,0)),INDEX(Торг!$A:$A,MATCH($C6053,Торг!$I:$I,0))),"")</f>
        <v/>
      </c>
      <c r="M6053" s="132" t="str">
        <f>IFERROR(IFERROR(INDEX(Кат!$B:$B,MATCH($C6053,Кат!$I:$I,0)),INDEX(Торг!$B:$B,MATCH($C6053,Торг!$I:$I,0))),"")</f>
        <v/>
      </c>
      <c r="N6053" s="132" t="str">
        <f t="shared" si="94"/>
        <v>SS20 SS20230</v>
      </c>
      <c r="O6053" s="132" t="str">
        <f>IFERROR(IFERROR(INDEX(Кат!$B:$B,MATCH($N6053,Кат!$I:$I,0)),INDEX(Торг!$B:$B,MATCH($N6053,Торг!$I:$I,0))),"")</f>
        <v/>
      </c>
    </row>
    <row r="6054" spans="1:15" outlineLevel="2">
      <c r="A6054" t="s">
        <v>18502</v>
      </c>
      <c r="C6054" s="191" t="s">
        <v>3218</v>
      </c>
      <c r="E6054" t="s">
        <v>3219</v>
      </c>
      <c r="F6054" t="s">
        <v>2903</v>
      </c>
      <c r="G6054" t="s">
        <v>375</v>
      </c>
      <c r="H6054">
        <v>4750</v>
      </c>
      <c r="J6054" t="s">
        <v>22634</v>
      </c>
      <c r="K6054" s="132" t="str">
        <f>IFERROR(IFERROR(INDEX(Кат!$O:$O,MATCH($C6054,Кат!$I:$I,0)),INDEX(Торг!$L:$L,MATCH($C6054,Торг!$I:$I,0))),"")</f>
        <v/>
      </c>
      <c r="L6054" s="132" t="str">
        <f>IFERROR(IFERROR(INDEX(Кат!$A:$A,MATCH($C6054,Кат!$I:$I,0)),INDEX(Торг!$A:$A,MATCH($C6054,Торг!$I:$I,0))),"")</f>
        <v/>
      </c>
      <c r="M6054" s="132" t="str">
        <f>IFERROR(IFERROR(INDEX(Кат!$B:$B,MATCH($C6054,Кат!$I:$I,0)),INDEX(Торг!$B:$B,MATCH($C6054,Торг!$I:$I,0))),"")</f>
        <v/>
      </c>
      <c r="N6054" s="132" t="str">
        <f t="shared" si="94"/>
        <v>SS20 SS20336</v>
      </c>
      <c r="O6054" s="132" t="str">
        <f>IFERROR(IFERROR(INDEX(Кат!$B:$B,MATCH($N6054,Кат!$I:$I,0)),INDEX(Торг!$B:$B,MATCH($N6054,Торг!$I:$I,0))),"")</f>
        <v/>
      </c>
    </row>
    <row r="6055" spans="1:15" outlineLevel="2">
      <c r="A6055" t="s">
        <v>25521</v>
      </c>
      <c r="C6055" s="191" t="s">
        <v>25522</v>
      </c>
      <c r="E6055" t="s">
        <v>25523</v>
      </c>
      <c r="F6055" t="s">
        <v>2903</v>
      </c>
      <c r="G6055" t="s">
        <v>375</v>
      </c>
      <c r="H6055">
        <v>6650</v>
      </c>
      <c r="J6055" t="s">
        <v>22634</v>
      </c>
      <c r="K6055" s="132" t="str">
        <f>IFERROR(IFERROR(INDEX(Кат!$O:$O,MATCH($C6055,Кат!$I:$I,0)),INDEX(Торг!$L:$L,MATCH($C6055,Торг!$I:$I,0))),"")</f>
        <v/>
      </c>
      <c r="L6055" s="132" t="str">
        <f>IFERROR(IFERROR(INDEX(Кат!$A:$A,MATCH($C6055,Кат!$I:$I,0)),INDEX(Торг!$A:$A,MATCH($C6055,Торг!$I:$I,0))),"")</f>
        <v/>
      </c>
      <c r="M6055" s="132" t="str">
        <f>IFERROR(IFERROR(INDEX(Кат!$B:$B,MATCH($C6055,Кат!$I:$I,0)),INDEX(Торг!$B:$B,MATCH($C6055,Торг!$I:$I,0))),"")</f>
        <v/>
      </c>
      <c r="N6055" s="132" t="str">
        <f t="shared" si="94"/>
        <v>SS20 SS20415</v>
      </c>
      <c r="O6055" s="132" t="str">
        <f>IFERROR(IFERROR(INDEX(Кат!$B:$B,MATCH($N6055,Кат!$I:$I,0)),INDEX(Торг!$B:$B,MATCH($N6055,Торг!$I:$I,0))),"")</f>
        <v/>
      </c>
    </row>
    <row r="6056" spans="1:15" outlineLevel="2">
      <c r="A6056" t="s">
        <v>18503</v>
      </c>
      <c r="C6056" s="191" t="s">
        <v>3220</v>
      </c>
      <c r="E6056" t="s">
        <v>3221</v>
      </c>
      <c r="F6056" t="s">
        <v>2903</v>
      </c>
      <c r="G6056" t="s">
        <v>375</v>
      </c>
      <c r="H6056">
        <v>3650</v>
      </c>
      <c r="J6056" t="s">
        <v>22634</v>
      </c>
      <c r="K6056" s="132" t="str">
        <f>IFERROR(IFERROR(INDEX(Кат!$O:$O,MATCH($C6056,Кат!$I:$I,0)),INDEX(Торг!$L:$L,MATCH($C6056,Торг!$I:$I,0))),"")</f>
        <v/>
      </c>
      <c r="L6056" s="132" t="str">
        <f>IFERROR(IFERROR(INDEX(Кат!$A:$A,MATCH($C6056,Кат!$I:$I,0)),INDEX(Торг!$A:$A,MATCH($C6056,Торг!$I:$I,0))),"")</f>
        <v/>
      </c>
      <c r="M6056" s="132" t="str">
        <f>IFERROR(IFERROR(INDEX(Кат!$B:$B,MATCH($C6056,Кат!$I:$I,0)),INDEX(Торг!$B:$B,MATCH($C6056,Торг!$I:$I,0))),"")</f>
        <v/>
      </c>
      <c r="N6056" s="132" t="str">
        <f t="shared" si="94"/>
        <v>SS20 SS20179</v>
      </c>
      <c r="O6056" s="132" t="str">
        <f>IFERROR(IFERROR(INDEX(Кат!$B:$B,MATCH($N6056,Кат!$I:$I,0)),INDEX(Торг!$B:$B,MATCH($N6056,Торг!$I:$I,0))),"")</f>
        <v/>
      </c>
    </row>
    <row r="6057" spans="1:15" outlineLevel="2">
      <c r="A6057" t="s">
        <v>18504</v>
      </c>
      <c r="C6057" s="191" t="s">
        <v>3222</v>
      </c>
      <c r="E6057" t="s">
        <v>3223</v>
      </c>
      <c r="F6057" t="s">
        <v>2903</v>
      </c>
      <c r="G6057" t="s">
        <v>375</v>
      </c>
      <c r="H6057">
        <v>4000</v>
      </c>
      <c r="J6057" t="s">
        <v>22634</v>
      </c>
      <c r="K6057" s="132" t="str">
        <f>IFERROR(IFERROR(INDEX(Кат!$O:$O,MATCH($C6057,Кат!$I:$I,0)),INDEX(Торг!$L:$L,MATCH($C6057,Торг!$I:$I,0))),"")</f>
        <v/>
      </c>
      <c r="L6057" s="132" t="str">
        <f>IFERROR(IFERROR(INDEX(Кат!$A:$A,MATCH($C6057,Кат!$I:$I,0)),INDEX(Торг!$A:$A,MATCH($C6057,Торг!$I:$I,0))),"")</f>
        <v/>
      </c>
      <c r="M6057" s="132" t="str">
        <f>IFERROR(IFERROR(INDEX(Кат!$B:$B,MATCH($C6057,Кат!$I:$I,0)),INDEX(Торг!$B:$B,MATCH($C6057,Торг!$I:$I,0))),"")</f>
        <v/>
      </c>
      <c r="N6057" s="132" t="str">
        <f t="shared" si="94"/>
        <v>SS20 SS20222</v>
      </c>
      <c r="O6057" s="132" t="str">
        <f>IFERROR(IFERROR(INDEX(Кат!$B:$B,MATCH($N6057,Кат!$I:$I,0)),INDEX(Торг!$B:$B,MATCH($N6057,Торг!$I:$I,0))),"")</f>
        <v/>
      </c>
    </row>
    <row r="6058" spans="1:15" outlineLevel="2">
      <c r="A6058" t="s">
        <v>18505</v>
      </c>
      <c r="C6058" s="191" t="s">
        <v>3224</v>
      </c>
      <c r="E6058" t="s">
        <v>3225</v>
      </c>
      <c r="F6058" t="s">
        <v>2903</v>
      </c>
      <c r="G6058" t="s">
        <v>375</v>
      </c>
      <c r="H6058">
        <v>4450</v>
      </c>
      <c r="J6058" t="s">
        <v>22634</v>
      </c>
      <c r="K6058" s="132" t="str">
        <f>IFERROR(IFERROR(INDEX(Кат!$O:$O,MATCH($C6058,Кат!$I:$I,0)),INDEX(Торг!$L:$L,MATCH($C6058,Торг!$I:$I,0))),"")</f>
        <v/>
      </c>
      <c r="L6058" s="132" t="str">
        <f>IFERROR(IFERROR(INDEX(Кат!$A:$A,MATCH($C6058,Кат!$I:$I,0)),INDEX(Торг!$A:$A,MATCH($C6058,Торг!$I:$I,0))),"")</f>
        <v/>
      </c>
      <c r="M6058" s="132" t="str">
        <f>IFERROR(IFERROR(INDEX(Кат!$B:$B,MATCH($C6058,Кат!$I:$I,0)),INDEX(Торг!$B:$B,MATCH($C6058,Торг!$I:$I,0))),"")</f>
        <v/>
      </c>
      <c r="N6058" s="132" t="str">
        <f t="shared" si="94"/>
        <v>SS20 SS20173</v>
      </c>
      <c r="O6058" s="132" t="str">
        <f>IFERROR(IFERROR(INDEX(Кат!$B:$B,MATCH($N6058,Кат!$I:$I,0)),INDEX(Торг!$B:$B,MATCH($N6058,Торг!$I:$I,0))),"")</f>
        <v/>
      </c>
    </row>
    <row r="6059" spans="1:15" outlineLevel="2">
      <c r="A6059" t="s">
        <v>18506</v>
      </c>
      <c r="C6059" s="191" t="s">
        <v>3226</v>
      </c>
      <c r="E6059" t="s">
        <v>3227</v>
      </c>
      <c r="F6059" t="s">
        <v>2903</v>
      </c>
      <c r="G6059" t="s">
        <v>375</v>
      </c>
      <c r="H6059">
        <v>4000</v>
      </c>
      <c r="J6059" t="s">
        <v>22634</v>
      </c>
      <c r="K6059" s="132" t="str">
        <f>IFERROR(IFERROR(INDEX(Кат!$O:$O,MATCH($C6059,Кат!$I:$I,0)),INDEX(Торг!$L:$L,MATCH($C6059,Торг!$I:$I,0))),"")</f>
        <v/>
      </c>
      <c r="L6059" s="132" t="str">
        <f>IFERROR(IFERROR(INDEX(Кат!$A:$A,MATCH($C6059,Кат!$I:$I,0)),INDEX(Торг!$A:$A,MATCH($C6059,Торг!$I:$I,0))),"")</f>
        <v/>
      </c>
      <c r="M6059" s="132" t="str">
        <f>IFERROR(IFERROR(INDEX(Кат!$B:$B,MATCH($C6059,Кат!$I:$I,0)),INDEX(Торг!$B:$B,MATCH($C6059,Торг!$I:$I,0))),"")</f>
        <v/>
      </c>
      <c r="N6059" s="132" t="str">
        <f t="shared" si="94"/>
        <v>SS20 SS20318</v>
      </c>
      <c r="O6059" s="132" t="str">
        <f>IFERROR(IFERROR(INDEX(Кат!$B:$B,MATCH($N6059,Кат!$I:$I,0)),INDEX(Торг!$B:$B,MATCH($N6059,Торг!$I:$I,0))),"")</f>
        <v/>
      </c>
    </row>
    <row r="6060" spans="1:15" outlineLevel="1">
      <c r="A6060" t="s">
        <v>18507</v>
      </c>
      <c r="C6060" s="191" t="s">
        <v>7534</v>
      </c>
      <c r="E6060" t="s">
        <v>7535</v>
      </c>
      <c r="F6060" t="s">
        <v>2903</v>
      </c>
      <c r="G6060" t="s">
        <v>375</v>
      </c>
      <c r="H6060">
        <v>4850</v>
      </c>
      <c r="J6060" t="s">
        <v>22634</v>
      </c>
      <c r="K6060" s="132" t="str">
        <f>IFERROR(IFERROR(INDEX(Кат!$O:$O,MATCH($C6060,Кат!$I:$I,0)),INDEX(Торг!$L:$L,MATCH($C6060,Торг!$I:$I,0))),"")</f>
        <v/>
      </c>
      <c r="L6060" s="132" t="str">
        <f>IFERROR(IFERROR(INDEX(Кат!$A:$A,MATCH($C6060,Кат!$I:$I,0)),INDEX(Торг!$A:$A,MATCH($C6060,Торг!$I:$I,0))),"")</f>
        <v/>
      </c>
      <c r="M6060" s="132" t="str">
        <f>IFERROR(IFERROR(INDEX(Кат!$B:$B,MATCH($C6060,Кат!$I:$I,0)),INDEX(Торг!$B:$B,MATCH($C6060,Торг!$I:$I,0))),"")</f>
        <v/>
      </c>
      <c r="N6060" s="132" t="str">
        <f t="shared" si="94"/>
        <v>SS20 SS20201</v>
      </c>
      <c r="O6060" s="132" t="str">
        <f>IFERROR(IFERROR(INDEX(Кат!$B:$B,MATCH($N6060,Кат!$I:$I,0)),INDEX(Торг!$B:$B,MATCH($N6060,Торг!$I:$I,0))),"")</f>
        <v/>
      </c>
    </row>
    <row r="6061" spans="1:15" outlineLevel="2">
      <c r="A6061" t="s">
        <v>22725</v>
      </c>
      <c r="C6061" s="191" t="s">
        <v>22726</v>
      </c>
      <c r="E6061" t="s">
        <v>22727</v>
      </c>
      <c r="F6061" t="s">
        <v>2903</v>
      </c>
      <c r="G6061" t="s">
        <v>375</v>
      </c>
      <c r="H6061">
        <v>3950</v>
      </c>
      <c r="J6061" t="s">
        <v>22634</v>
      </c>
      <c r="K6061" s="132" t="str">
        <f>IFERROR(IFERROR(INDEX(Кат!$O:$O,MATCH($C6061,Кат!$I:$I,0)),INDEX(Торг!$L:$L,MATCH($C6061,Торг!$I:$I,0))),"")</f>
        <v/>
      </c>
      <c r="L6061" s="132" t="str">
        <f>IFERROR(IFERROR(INDEX(Кат!$A:$A,MATCH($C6061,Кат!$I:$I,0)),INDEX(Торг!$A:$A,MATCH($C6061,Торг!$I:$I,0))),"")</f>
        <v/>
      </c>
      <c r="M6061" s="132" t="str">
        <f>IFERROR(IFERROR(INDEX(Кат!$B:$B,MATCH($C6061,Кат!$I:$I,0)),INDEX(Торг!$B:$B,MATCH($C6061,Торг!$I:$I,0))),"")</f>
        <v/>
      </c>
      <c r="N6061" s="132" t="str">
        <f t="shared" si="94"/>
        <v>SS20 SS25104</v>
      </c>
      <c r="O6061" s="132" t="str">
        <f>IFERROR(IFERROR(INDEX(Кат!$B:$B,MATCH($N6061,Кат!$I:$I,0)),INDEX(Торг!$B:$B,MATCH($N6061,Торг!$I:$I,0))),"")</f>
        <v/>
      </c>
    </row>
    <row r="6062" spans="1:15" outlineLevel="2">
      <c r="A6062" t="s">
        <v>18508</v>
      </c>
      <c r="C6062" s="191" t="s">
        <v>7536</v>
      </c>
      <c r="E6062" t="s">
        <v>7537</v>
      </c>
      <c r="F6062" t="s">
        <v>2903</v>
      </c>
      <c r="G6062" t="s">
        <v>375</v>
      </c>
      <c r="H6062">
        <v>7350</v>
      </c>
      <c r="J6062" t="s">
        <v>22634</v>
      </c>
      <c r="K6062" s="132" t="str">
        <f>IFERROR(IFERROR(INDEX(Кат!$O:$O,MATCH($C6062,Кат!$I:$I,0)),INDEX(Торг!$L:$L,MATCH($C6062,Торг!$I:$I,0))),"")</f>
        <v/>
      </c>
      <c r="L6062" s="132" t="str">
        <f>IFERROR(IFERROR(INDEX(Кат!$A:$A,MATCH($C6062,Кат!$I:$I,0)),INDEX(Торг!$A:$A,MATCH($C6062,Торг!$I:$I,0))),"")</f>
        <v/>
      </c>
      <c r="M6062" s="132" t="str">
        <f>IFERROR(IFERROR(INDEX(Кат!$B:$B,MATCH($C6062,Кат!$I:$I,0)),INDEX(Торг!$B:$B,MATCH($C6062,Торг!$I:$I,0))),"")</f>
        <v/>
      </c>
      <c r="N6062" s="132" t="str">
        <f t="shared" si="94"/>
        <v>SS20 SS20112</v>
      </c>
      <c r="O6062" s="132" t="str">
        <f>IFERROR(IFERROR(INDEX(Кат!$B:$B,MATCH($N6062,Кат!$I:$I,0)),INDEX(Торг!$B:$B,MATCH($N6062,Торг!$I:$I,0))),"")</f>
        <v/>
      </c>
    </row>
    <row r="6063" spans="1:15" outlineLevel="1">
      <c r="A6063" t="s">
        <v>18509</v>
      </c>
      <c r="C6063" s="191" t="s">
        <v>3228</v>
      </c>
      <c r="E6063" t="s">
        <v>3229</v>
      </c>
      <c r="F6063" t="s">
        <v>2903</v>
      </c>
      <c r="G6063" t="s">
        <v>375</v>
      </c>
      <c r="H6063">
        <v>7350</v>
      </c>
      <c r="J6063" t="s">
        <v>22634</v>
      </c>
      <c r="K6063" s="132" t="str">
        <f>IFERROR(IFERROR(INDEX(Кат!$O:$O,MATCH($C6063,Кат!$I:$I,0)),INDEX(Торг!$L:$L,MATCH($C6063,Торг!$I:$I,0))),"")</f>
        <v/>
      </c>
      <c r="L6063" s="132" t="str">
        <f>IFERROR(IFERROR(INDEX(Кат!$A:$A,MATCH($C6063,Кат!$I:$I,0)),INDEX(Торг!$A:$A,MATCH($C6063,Торг!$I:$I,0))),"")</f>
        <v/>
      </c>
      <c r="M6063" s="132" t="str">
        <f>IFERROR(IFERROR(INDEX(Кат!$B:$B,MATCH($C6063,Кат!$I:$I,0)),INDEX(Торг!$B:$B,MATCH($C6063,Торг!$I:$I,0))),"")</f>
        <v/>
      </c>
      <c r="N6063" s="132" t="str">
        <f t="shared" si="94"/>
        <v>SS20 SS20116</v>
      </c>
      <c r="O6063" s="132" t="str">
        <f>IFERROR(IFERROR(INDEX(Кат!$B:$B,MATCH($N6063,Кат!$I:$I,0)),INDEX(Торг!$B:$B,MATCH($N6063,Торг!$I:$I,0))),"")</f>
        <v/>
      </c>
    </row>
    <row r="6064" spans="1:15" outlineLevel="2">
      <c r="A6064" t="s">
        <v>18510</v>
      </c>
      <c r="C6064" s="191" t="s">
        <v>3230</v>
      </c>
      <c r="E6064" t="s">
        <v>3231</v>
      </c>
      <c r="F6064" t="s">
        <v>2903</v>
      </c>
      <c r="G6064" t="s">
        <v>375</v>
      </c>
      <c r="H6064">
        <v>6800</v>
      </c>
      <c r="J6064" t="s">
        <v>22634</v>
      </c>
      <c r="K6064" s="132" t="str">
        <f>IFERROR(IFERROR(INDEX(Кат!$O:$O,MATCH($C6064,Кат!$I:$I,0)),INDEX(Торг!$L:$L,MATCH($C6064,Торг!$I:$I,0))),"")</f>
        <v/>
      </c>
      <c r="L6064" s="132" t="str">
        <f>IFERROR(IFERROR(INDEX(Кат!$A:$A,MATCH($C6064,Кат!$I:$I,0)),INDEX(Торг!$A:$A,MATCH($C6064,Торг!$I:$I,0))),"")</f>
        <v/>
      </c>
      <c r="M6064" s="132" t="str">
        <f>IFERROR(IFERROR(INDEX(Кат!$B:$B,MATCH($C6064,Кат!$I:$I,0)),INDEX(Торг!$B:$B,MATCH($C6064,Торг!$I:$I,0))),"")</f>
        <v/>
      </c>
      <c r="N6064" s="132" t="str">
        <f t="shared" si="94"/>
        <v>SS20 SS20104</v>
      </c>
      <c r="O6064" s="132" t="str">
        <f>IFERROR(IFERROR(INDEX(Кат!$B:$B,MATCH($N6064,Кат!$I:$I,0)),INDEX(Торг!$B:$B,MATCH($N6064,Торг!$I:$I,0))),"")</f>
        <v/>
      </c>
    </row>
    <row r="6065" spans="1:15" outlineLevel="2">
      <c r="A6065" t="s">
        <v>18511</v>
      </c>
      <c r="C6065" s="191" t="s">
        <v>3232</v>
      </c>
      <c r="E6065" t="s">
        <v>3233</v>
      </c>
      <c r="F6065" t="s">
        <v>2903</v>
      </c>
      <c r="G6065" t="s">
        <v>375</v>
      </c>
      <c r="H6065">
        <v>6800</v>
      </c>
      <c r="J6065" t="s">
        <v>22634</v>
      </c>
      <c r="K6065" s="132" t="str">
        <f>IFERROR(IFERROR(INDEX(Кат!$O:$O,MATCH($C6065,Кат!$I:$I,0)),INDEX(Торг!$L:$L,MATCH($C6065,Торг!$I:$I,0))),"")</f>
        <v/>
      </c>
      <c r="L6065" s="132" t="str">
        <f>IFERROR(IFERROR(INDEX(Кат!$A:$A,MATCH($C6065,Кат!$I:$I,0)),INDEX(Торг!$A:$A,MATCH($C6065,Торг!$I:$I,0))),"")</f>
        <v/>
      </c>
      <c r="M6065" s="132" t="str">
        <f>IFERROR(IFERROR(INDEX(Кат!$B:$B,MATCH($C6065,Кат!$I:$I,0)),INDEX(Торг!$B:$B,MATCH($C6065,Торг!$I:$I,0))),"")</f>
        <v/>
      </c>
      <c r="N6065" s="132" t="str">
        <f t="shared" si="94"/>
        <v>SS20 SS20108</v>
      </c>
      <c r="O6065" s="132" t="str">
        <f>IFERROR(IFERROR(INDEX(Кат!$B:$B,MATCH($N6065,Кат!$I:$I,0)),INDEX(Торг!$B:$B,MATCH($N6065,Торг!$I:$I,0))),"")</f>
        <v/>
      </c>
    </row>
    <row r="6066" spans="1:15" outlineLevel="2">
      <c r="A6066" t="s">
        <v>18512</v>
      </c>
      <c r="C6066" s="191" t="s">
        <v>3234</v>
      </c>
      <c r="E6066" t="s">
        <v>3235</v>
      </c>
      <c r="F6066" t="s">
        <v>2903</v>
      </c>
      <c r="G6066" t="s">
        <v>375</v>
      </c>
      <c r="H6066">
        <v>7350</v>
      </c>
      <c r="J6066" t="s">
        <v>22634</v>
      </c>
      <c r="K6066" s="132" t="str">
        <f>IFERROR(IFERROR(INDEX(Кат!$O:$O,MATCH($C6066,Кат!$I:$I,0)),INDEX(Торг!$L:$L,MATCH($C6066,Торг!$I:$I,0))),"")</f>
        <v/>
      </c>
      <c r="L6066" s="132" t="str">
        <f>IFERROR(IFERROR(INDEX(Кат!$A:$A,MATCH($C6066,Кат!$I:$I,0)),INDEX(Торг!$A:$A,MATCH($C6066,Торг!$I:$I,0))),"")</f>
        <v/>
      </c>
      <c r="M6066" s="132" t="str">
        <f>IFERROR(IFERROR(INDEX(Кат!$B:$B,MATCH($C6066,Кат!$I:$I,0)),INDEX(Торг!$B:$B,MATCH($C6066,Торг!$I:$I,0))),"")</f>
        <v/>
      </c>
      <c r="N6066" s="132" t="str">
        <f t="shared" si="94"/>
        <v>SS20 SS20120</v>
      </c>
      <c r="O6066" s="132" t="str">
        <f>IFERROR(IFERROR(INDEX(Кат!$B:$B,MATCH($N6066,Кат!$I:$I,0)),INDEX(Торг!$B:$B,MATCH($N6066,Торг!$I:$I,0))),"")</f>
        <v/>
      </c>
    </row>
    <row r="6067" spans="1:15" outlineLevel="2">
      <c r="A6067" t="s">
        <v>18513</v>
      </c>
      <c r="C6067" s="191" t="s">
        <v>3236</v>
      </c>
      <c r="E6067" t="s">
        <v>3237</v>
      </c>
      <c r="F6067" t="s">
        <v>2903</v>
      </c>
      <c r="G6067" t="s">
        <v>375</v>
      </c>
      <c r="H6067">
        <v>7350</v>
      </c>
      <c r="J6067" t="s">
        <v>22634</v>
      </c>
      <c r="K6067" s="132" t="str">
        <f>IFERROR(IFERROR(INDEX(Кат!$O:$O,MATCH($C6067,Кат!$I:$I,0)),INDEX(Торг!$L:$L,MATCH($C6067,Торг!$I:$I,0))),"")</f>
        <v/>
      </c>
      <c r="L6067" s="132" t="str">
        <f>IFERROR(IFERROR(INDEX(Кат!$A:$A,MATCH($C6067,Кат!$I:$I,0)),INDEX(Торг!$A:$A,MATCH($C6067,Торг!$I:$I,0))),"")</f>
        <v/>
      </c>
      <c r="M6067" s="132" t="str">
        <f>IFERROR(IFERROR(INDEX(Кат!$B:$B,MATCH($C6067,Кат!$I:$I,0)),INDEX(Торг!$B:$B,MATCH($C6067,Торг!$I:$I,0))),"")</f>
        <v/>
      </c>
      <c r="N6067" s="132" t="str">
        <f t="shared" si="94"/>
        <v>SS20 SS20196</v>
      </c>
      <c r="O6067" s="132" t="str">
        <f>IFERROR(IFERROR(INDEX(Кат!$B:$B,MATCH($N6067,Кат!$I:$I,0)),INDEX(Торг!$B:$B,MATCH($N6067,Торг!$I:$I,0))),"")</f>
        <v/>
      </c>
    </row>
    <row r="6068" spans="1:15" outlineLevel="2">
      <c r="A6068" t="s">
        <v>23407</v>
      </c>
      <c r="C6068" s="191" t="s">
        <v>23408</v>
      </c>
      <c r="E6068" t="s">
        <v>23409</v>
      </c>
      <c r="F6068" t="s">
        <v>2903</v>
      </c>
      <c r="G6068" t="s">
        <v>375</v>
      </c>
      <c r="H6068">
        <v>7300</v>
      </c>
      <c r="J6068" t="s">
        <v>22634</v>
      </c>
      <c r="K6068" s="132" t="str">
        <f>IFERROR(IFERROR(INDEX(Кат!$O:$O,MATCH($C6068,Кат!$I:$I,0)),INDEX(Торг!$L:$L,MATCH($C6068,Торг!$I:$I,0))),"")</f>
        <v/>
      </c>
      <c r="L6068" s="132" t="str">
        <f>IFERROR(IFERROR(INDEX(Кат!$A:$A,MATCH($C6068,Кат!$I:$I,0)),INDEX(Торг!$A:$A,MATCH($C6068,Торг!$I:$I,0))),"")</f>
        <v/>
      </c>
      <c r="M6068" s="132" t="str">
        <f>IFERROR(IFERROR(INDEX(Кат!$B:$B,MATCH($C6068,Кат!$I:$I,0)),INDEX(Торг!$B:$B,MATCH($C6068,Торг!$I:$I,0))),"")</f>
        <v/>
      </c>
      <c r="N6068" s="132" t="str">
        <f t="shared" si="94"/>
        <v>SS20 SS20352</v>
      </c>
      <c r="O6068" s="132" t="str">
        <f>IFERROR(IFERROR(INDEX(Кат!$B:$B,MATCH($N6068,Кат!$I:$I,0)),INDEX(Торг!$B:$B,MATCH($N6068,Торг!$I:$I,0))),"")</f>
        <v/>
      </c>
    </row>
    <row r="6069" spans="1:15" outlineLevel="2">
      <c r="A6069" t="s">
        <v>18514</v>
      </c>
      <c r="C6069" s="191" t="s">
        <v>3238</v>
      </c>
      <c r="E6069" t="s">
        <v>3239</v>
      </c>
      <c r="F6069" t="s">
        <v>2903</v>
      </c>
      <c r="G6069" t="s">
        <v>375</v>
      </c>
      <c r="H6069">
        <v>6400</v>
      </c>
      <c r="J6069" t="s">
        <v>22634</v>
      </c>
      <c r="K6069" s="132" t="str">
        <f>IFERROR(IFERROR(INDEX(Кат!$O:$O,MATCH($C6069,Кат!$I:$I,0)),INDEX(Торг!$L:$L,MATCH($C6069,Торг!$I:$I,0))),"")</f>
        <v/>
      </c>
      <c r="L6069" s="132" t="str">
        <f>IFERROR(IFERROR(INDEX(Кат!$A:$A,MATCH($C6069,Кат!$I:$I,0)),INDEX(Торг!$A:$A,MATCH($C6069,Торг!$I:$I,0))),"")</f>
        <v/>
      </c>
      <c r="M6069" s="132" t="str">
        <f>IFERROR(IFERROR(INDEX(Кат!$B:$B,MATCH($C6069,Кат!$I:$I,0)),INDEX(Торг!$B:$B,MATCH($C6069,Торг!$I:$I,0))),"")</f>
        <v/>
      </c>
      <c r="N6069" s="132" t="str">
        <f t="shared" si="94"/>
        <v>SS20 SS20344</v>
      </c>
      <c r="O6069" s="132" t="str">
        <f>IFERROR(IFERROR(INDEX(Кат!$B:$B,MATCH($N6069,Кат!$I:$I,0)),INDEX(Торг!$B:$B,MATCH($N6069,Торг!$I:$I,0))),"")</f>
        <v/>
      </c>
    </row>
    <row r="6070" spans="1:15" outlineLevel="2">
      <c r="A6070" t="s">
        <v>18515</v>
      </c>
      <c r="C6070" s="191" t="s">
        <v>3240</v>
      </c>
      <c r="E6070" t="s">
        <v>3241</v>
      </c>
      <c r="F6070" t="s">
        <v>2903</v>
      </c>
      <c r="G6070" t="s">
        <v>375</v>
      </c>
      <c r="H6070">
        <v>7550</v>
      </c>
      <c r="J6070" t="s">
        <v>22634</v>
      </c>
      <c r="K6070" s="132" t="str">
        <f>IFERROR(IFERROR(INDEX(Кат!$O:$O,MATCH($C6070,Кат!$I:$I,0)),INDEX(Торг!$L:$L,MATCH($C6070,Торг!$I:$I,0))),"")</f>
        <v/>
      </c>
      <c r="L6070" s="132" t="str">
        <f>IFERROR(IFERROR(INDEX(Кат!$A:$A,MATCH($C6070,Кат!$I:$I,0)),INDEX(Торг!$A:$A,MATCH($C6070,Торг!$I:$I,0))),"")</f>
        <v/>
      </c>
      <c r="M6070" s="132" t="str">
        <f>IFERROR(IFERROR(INDEX(Кат!$B:$B,MATCH($C6070,Кат!$I:$I,0)),INDEX(Торг!$B:$B,MATCH($C6070,Торг!$I:$I,0))),"")</f>
        <v/>
      </c>
      <c r="N6070" s="132" t="str">
        <f t="shared" si="94"/>
        <v>SS20 SS20328</v>
      </c>
      <c r="O6070" s="132" t="str">
        <f>IFERROR(IFERROR(INDEX(Кат!$B:$B,MATCH($N6070,Кат!$I:$I,0)),INDEX(Торг!$B:$B,MATCH($N6070,Торг!$I:$I,0))),"")</f>
        <v/>
      </c>
    </row>
    <row r="6071" spans="1:15" outlineLevel="2">
      <c r="A6071" t="s">
        <v>25524</v>
      </c>
      <c r="C6071" s="191" t="s">
        <v>25525</v>
      </c>
      <c r="E6071" t="s">
        <v>25526</v>
      </c>
      <c r="F6071" t="s">
        <v>2903</v>
      </c>
      <c r="G6071" t="s">
        <v>375</v>
      </c>
      <c r="H6071">
        <v>7050</v>
      </c>
      <c r="J6071" t="s">
        <v>22634</v>
      </c>
      <c r="K6071" s="132" t="str">
        <f>IFERROR(IFERROR(INDEX(Кат!$O:$O,MATCH($C6071,Кат!$I:$I,0)),INDEX(Торг!$L:$L,MATCH($C6071,Торг!$I:$I,0))),"")</f>
        <v/>
      </c>
      <c r="L6071" s="132" t="str">
        <f>IFERROR(IFERROR(INDEX(Кат!$A:$A,MATCH($C6071,Кат!$I:$I,0)),INDEX(Торг!$A:$A,MATCH($C6071,Торг!$I:$I,0))),"")</f>
        <v/>
      </c>
      <c r="M6071" s="132" t="str">
        <f>IFERROR(IFERROR(INDEX(Кат!$B:$B,MATCH($C6071,Кат!$I:$I,0)),INDEX(Торг!$B:$B,MATCH($C6071,Торг!$I:$I,0))),"")</f>
        <v/>
      </c>
      <c r="N6071" s="132" t="str">
        <f t="shared" si="94"/>
        <v>SS20 SS20411</v>
      </c>
      <c r="O6071" s="132" t="str">
        <f>IFERROR(IFERROR(INDEX(Кат!$B:$B,MATCH($N6071,Кат!$I:$I,0)),INDEX(Торг!$B:$B,MATCH($N6071,Торг!$I:$I,0))),"")</f>
        <v/>
      </c>
    </row>
    <row r="6072" spans="1:15" outlineLevel="2">
      <c r="A6072" t="s">
        <v>22728</v>
      </c>
      <c r="C6072" s="191" t="s">
        <v>22729</v>
      </c>
      <c r="E6072" t="s">
        <v>22730</v>
      </c>
      <c r="F6072" t="s">
        <v>2903</v>
      </c>
      <c r="G6072" t="s">
        <v>375</v>
      </c>
      <c r="H6072">
        <v>8550</v>
      </c>
      <c r="J6072" t="s">
        <v>22634</v>
      </c>
      <c r="K6072" s="132" t="str">
        <f>IFERROR(IFERROR(INDEX(Кат!$O:$O,MATCH($C6072,Кат!$I:$I,0)),INDEX(Торг!$L:$L,MATCH($C6072,Торг!$I:$I,0))),"")</f>
        <v/>
      </c>
      <c r="L6072" s="132" t="str">
        <f>IFERROR(IFERROR(INDEX(Кат!$A:$A,MATCH($C6072,Кат!$I:$I,0)),INDEX(Торг!$A:$A,MATCH($C6072,Торг!$I:$I,0))),"")</f>
        <v/>
      </c>
      <c r="M6072" s="132" t="str">
        <f>IFERROR(IFERROR(INDEX(Кат!$B:$B,MATCH($C6072,Кат!$I:$I,0)),INDEX(Торг!$B:$B,MATCH($C6072,Торг!$I:$I,0))),"")</f>
        <v/>
      </c>
      <c r="N6072" s="132" t="str">
        <f t="shared" si="94"/>
        <v>SS20 SS20364</v>
      </c>
      <c r="O6072" s="132" t="str">
        <f>IFERROR(IFERROR(INDEX(Кат!$B:$B,MATCH($N6072,Кат!$I:$I,0)),INDEX(Торг!$B:$B,MATCH($N6072,Торг!$I:$I,0))),"")</f>
        <v/>
      </c>
    </row>
    <row r="6073" spans="1:15" outlineLevel="2">
      <c r="A6073" t="s">
        <v>24322</v>
      </c>
      <c r="C6073" s="191"/>
      <c r="E6073" t="s">
        <v>24293</v>
      </c>
      <c r="J6073" t="s">
        <v>22634</v>
      </c>
      <c r="K6073" s="132" t="str">
        <f>IFERROR(IFERROR(INDEX(Кат!$O:$O,MATCH($C6073,Кат!$I:$I,0)),INDEX(Торг!$L:$L,MATCH($C6073,Торг!$I:$I,0))),"")</f>
        <v/>
      </c>
      <c r="L6073" s="132" t="str">
        <f>IFERROR(IFERROR(INDEX(Кат!$A:$A,MATCH($C6073,Кат!$I:$I,0)),INDEX(Торг!$A:$A,MATCH($C6073,Торг!$I:$I,0))),"")</f>
        <v/>
      </c>
      <c r="M6073" s="132" t="str">
        <f>IFERROR(IFERROR(INDEX(Кат!$B:$B,MATCH($C6073,Кат!$I:$I,0)),INDEX(Торг!$B:$B,MATCH($C6073,Торг!$I:$I,0))),"")</f>
        <v/>
      </c>
      <c r="N6073" s="132" t="str">
        <f t="shared" si="94"/>
        <v xml:space="preserve"> </v>
      </c>
      <c r="O6073" s="132" t="str">
        <f>IFERROR(IFERROR(INDEX(Кат!$B:$B,MATCH($N6073,Кат!$I:$I,0)),INDEX(Торг!$B:$B,MATCH($N6073,Торг!$I:$I,0))),"")</f>
        <v/>
      </c>
    </row>
    <row r="6074" spans="1:15" outlineLevel="2">
      <c r="A6074" t="s">
        <v>18516</v>
      </c>
      <c r="C6074" s="191" t="s">
        <v>7538</v>
      </c>
      <c r="E6074" t="s">
        <v>7539</v>
      </c>
      <c r="F6074" t="s">
        <v>2903</v>
      </c>
      <c r="G6074" t="s">
        <v>375</v>
      </c>
      <c r="H6074">
        <v>4850</v>
      </c>
      <c r="J6074" t="s">
        <v>22634</v>
      </c>
      <c r="K6074" s="132" t="str">
        <f>IFERROR(IFERROR(INDEX(Кат!$O:$O,MATCH($C6074,Кат!$I:$I,0)),INDEX(Торг!$L:$L,MATCH($C6074,Торг!$I:$I,0))),"")</f>
        <v/>
      </c>
      <c r="L6074" s="132" t="str">
        <f>IFERROR(IFERROR(INDEX(Кат!$A:$A,MATCH($C6074,Кат!$I:$I,0)),INDEX(Торг!$A:$A,MATCH($C6074,Торг!$I:$I,0))),"")</f>
        <v/>
      </c>
      <c r="M6074" s="132" t="str">
        <f>IFERROR(IFERROR(INDEX(Кат!$B:$B,MATCH($C6074,Кат!$I:$I,0)),INDEX(Торг!$B:$B,MATCH($C6074,Торг!$I:$I,0))),"")</f>
        <v/>
      </c>
      <c r="N6074" s="132" t="str">
        <f t="shared" si="94"/>
        <v>SS20 SS20252</v>
      </c>
      <c r="O6074" s="132" t="str">
        <f>IFERROR(IFERROR(INDEX(Кат!$B:$B,MATCH($N6074,Кат!$I:$I,0)),INDEX(Торг!$B:$B,MATCH($N6074,Торг!$I:$I,0))),"")</f>
        <v/>
      </c>
    </row>
    <row r="6075" spans="1:15" outlineLevel="2">
      <c r="A6075" t="s">
        <v>26602</v>
      </c>
      <c r="C6075" s="191" t="s">
        <v>26603</v>
      </c>
      <c r="E6075" t="s">
        <v>26604</v>
      </c>
      <c r="F6075" t="s">
        <v>2903</v>
      </c>
      <c r="G6075" t="s">
        <v>375</v>
      </c>
      <c r="H6075">
        <v>5750</v>
      </c>
      <c r="J6075" t="s">
        <v>22634</v>
      </c>
      <c r="K6075" s="132" t="str">
        <f>IFERROR(IFERROR(INDEX(Кат!$O:$O,MATCH($C6075,Кат!$I:$I,0)),INDEX(Торг!$L:$L,MATCH($C6075,Торг!$I:$I,0))),"")</f>
        <v/>
      </c>
      <c r="L6075" s="132" t="str">
        <f>IFERROR(IFERROR(INDEX(Кат!$A:$A,MATCH($C6075,Кат!$I:$I,0)),INDEX(Торг!$A:$A,MATCH($C6075,Торг!$I:$I,0))),"")</f>
        <v/>
      </c>
      <c r="M6075" s="132" t="str">
        <f>IFERROR(IFERROR(INDEX(Кат!$B:$B,MATCH($C6075,Кат!$I:$I,0)),INDEX(Торг!$B:$B,MATCH($C6075,Торг!$I:$I,0))),"")</f>
        <v/>
      </c>
      <c r="N6075" s="132" t="str">
        <f t="shared" si="94"/>
        <v>SS20 SS20300</v>
      </c>
      <c r="O6075" s="132" t="str">
        <f>IFERROR(IFERROR(INDEX(Кат!$B:$B,MATCH($N6075,Кат!$I:$I,0)),INDEX(Торг!$B:$B,MATCH($N6075,Торг!$I:$I,0))),"")</f>
        <v/>
      </c>
    </row>
    <row r="6076" spans="1:15" outlineLevel="2">
      <c r="A6076" t="s">
        <v>28982</v>
      </c>
      <c r="C6076" s="191" t="s">
        <v>28983</v>
      </c>
      <c r="E6076" t="s">
        <v>30633</v>
      </c>
      <c r="F6076" t="s">
        <v>2903</v>
      </c>
      <c r="G6076" t="s">
        <v>375</v>
      </c>
      <c r="H6076">
        <v>4550</v>
      </c>
      <c r="J6076" t="s">
        <v>22634</v>
      </c>
      <c r="K6076" s="132" t="str">
        <f>IFERROR(IFERROR(INDEX(Кат!$O:$O,MATCH($C6076,Кат!$I:$I,0)),INDEX(Торг!$L:$L,MATCH($C6076,Торг!$I:$I,0))),"")</f>
        <v/>
      </c>
      <c r="L6076" s="132" t="str">
        <f>IFERROR(IFERROR(INDEX(Кат!$A:$A,MATCH($C6076,Кат!$I:$I,0)),INDEX(Торг!$A:$A,MATCH($C6076,Торг!$I:$I,0))),"")</f>
        <v/>
      </c>
      <c r="M6076" s="132" t="str">
        <f>IFERROR(IFERROR(INDEX(Кат!$B:$B,MATCH($C6076,Кат!$I:$I,0)),INDEX(Торг!$B:$B,MATCH($C6076,Торг!$I:$I,0))),"")</f>
        <v/>
      </c>
      <c r="N6076" s="132" t="str">
        <f t="shared" si="94"/>
        <v>SS20 SS20446</v>
      </c>
      <c r="O6076" s="132" t="str">
        <f>IFERROR(IFERROR(INDEX(Кат!$B:$B,MATCH($N6076,Кат!$I:$I,0)),INDEX(Торг!$B:$B,MATCH($N6076,Торг!$I:$I,0))),"")</f>
        <v/>
      </c>
    </row>
    <row r="6077" spans="1:15" outlineLevel="2">
      <c r="A6077" t="s">
        <v>22731</v>
      </c>
      <c r="C6077" s="191" t="s">
        <v>22732</v>
      </c>
      <c r="E6077" t="s">
        <v>28984</v>
      </c>
      <c r="F6077" t="s">
        <v>2903</v>
      </c>
      <c r="G6077" t="s">
        <v>375</v>
      </c>
      <c r="H6077">
        <v>6150</v>
      </c>
      <c r="J6077" t="s">
        <v>22634</v>
      </c>
      <c r="K6077" s="132" t="str">
        <f>IFERROR(IFERROR(INDEX(Кат!$O:$O,MATCH($C6077,Кат!$I:$I,0)),INDEX(Торг!$L:$L,MATCH($C6077,Торг!$I:$I,0))),"")</f>
        <v/>
      </c>
      <c r="L6077" s="132" t="str">
        <f>IFERROR(IFERROR(INDEX(Кат!$A:$A,MATCH($C6077,Кат!$I:$I,0)),INDEX(Торг!$A:$A,MATCH($C6077,Торг!$I:$I,0))),"")</f>
        <v/>
      </c>
      <c r="M6077" s="132" t="str">
        <f>IFERROR(IFERROR(INDEX(Кат!$B:$B,MATCH($C6077,Кат!$I:$I,0)),INDEX(Торг!$B:$B,MATCH($C6077,Торг!$I:$I,0))),"")</f>
        <v/>
      </c>
      <c r="N6077" s="132" t="str">
        <f t="shared" si="94"/>
        <v>SS20 SS20365</v>
      </c>
      <c r="O6077" s="132" t="str">
        <f>IFERROR(IFERROR(INDEX(Кат!$B:$B,MATCH($N6077,Кат!$I:$I,0)),INDEX(Торг!$B:$B,MATCH($N6077,Торг!$I:$I,0))),"")</f>
        <v/>
      </c>
    </row>
    <row r="6078" spans="1:15" outlineLevel="2">
      <c r="A6078" t="s">
        <v>18517</v>
      </c>
      <c r="C6078" s="191" t="s">
        <v>3242</v>
      </c>
      <c r="E6078" t="s">
        <v>3243</v>
      </c>
      <c r="F6078" t="s">
        <v>2903</v>
      </c>
      <c r="G6078" t="s">
        <v>375</v>
      </c>
      <c r="H6078">
        <v>4700</v>
      </c>
      <c r="J6078" t="s">
        <v>22634</v>
      </c>
      <c r="K6078" s="132" t="str">
        <f>IFERROR(IFERROR(INDEX(Кат!$O:$O,MATCH($C6078,Кат!$I:$I,0)),INDEX(Торг!$L:$L,MATCH($C6078,Торг!$I:$I,0))),"")</f>
        <v/>
      </c>
      <c r="L6078" s="132" t="str">
        <f>IFERROR(IFERROR(INDEX(Кат!$A:$A,MATCH($C6078,Кат!$I:$I,0)),INDEX(Торг!$A:$A,MATCH($C6078,Торг!$I:$I,0))),"")</f>
        <v/>
      </c>
      <c r="M6078" s="132" t="str">
        <f>IFERROR(IFERROR(INDEX(Кат!$B:$B,MATCH($C6078,Кат!$I:$I,0)),INDEX(Торг!$B:$B,MATCH($C6078,Торг!$I:$I,0))),"")</f>
        <v/>
      </c>
      <c r="N6078" s="132" t="str">
        <f t="shared" si="94"/>
        <v>SS20 SS20125</v>
      </c>
      <c r="O6078" s="132" t="str">
        <f>IFERROR(IFERROR(INDEX(Кат!$B:$B,MATCH($N6078,Кат!$I:$I,0)),INDEX(Торг!$B:$B,MATCH($N6078,Торг!$I:$I,0))),"")</f>
        <v/>
      </c>
    </row>
    <row r="6079" spans="1:15" outlineLevel="2">
      <c r="A6079" t="s">
        <v>18518</v>
      </c>
      <c r="C6079" s="191" t="s">
        <v>7540</v>
      </c>
      <c r="E6079" t="s">
        <v>7541</v>
      </c>
      <c r="F6079" t="s">
        <v>2903</v>
      </c>
      <c r="G6079" t="s">
        <v>375</v>
      </c>
      <c r="H6079">
        <v>6300</v>
      </c>
      <c r="J6079" t="s">
        <v>22634</v>
      </c>
      <c r="K6079" s="132" t="str">
        <f>IFERROR(IFERROR(INDEX(Кат!$O:$O,MATCH($C6079,Кат!$I:$I,0)),INDEX(Торг!$L:$L,MATCH($C6079,Торг!$I:$I,0))),"")</f>
        <v/>
      </c>
      <c r="L6079" s="132" t="str">
        <f>IFERROR(IFERROR(INDEX(Кат!$A:$A,MATCH($C6079,Кат!$I:$I,0)),INDEX(Торг!$A:$A,MATCH($C6079,Торг!$I:$I,0))),"")</f>
        <v/>
      </c>
      <c r="M6079" s="132" t="str">
        <f>IFERROR(IFERROR(INDEX(Кат!$B:$B,MATCH($C6079,Кат!$I:$I,0)),INDEX(Торг!$B:$B,MATCH($C6079,Торг!$I:$I,0))),"")</f>
        <v/>
      </c>
      <c r="N6079" s="132" t="str">
        <f t="shared" si="94"/>
        <v>SS20 SS20143</v>
      </c>
      <c r="O6079" s="132" t="str">
        <f>IFERROR(IFERROR(INDEX(Кат!$B:$B,MATCH($N6079,Кат!$I:$I,0)),INDEX(Торг!$B:$B,MATCH($N6079,Торг!$I:$I,0))),"")</f>
        <v/>
      </c>
    </row>
    <row r="6080" spans="1:15" outlineLevel="2">
      <c r="A6080" t="s">
        <v>18519</v>
      </c>
      <c r="C6080" s="191" t="s">
        <v>7542</v>
      </c>
      <c r="E6080" t="s">
        <v>7543</v>
      </c>
      <c r="F6080" t="s">
        <v>2903</v>
      </c>
      <c r="G6080" t="s">
        <v>375</v>
      </c>
      <c r="H6080">
        <v>3750</v>
      </c>
      <c r="J6080" t="s">
        <v>22634</v>
      </c>
      <c r="K6080" s="132" t="str">
        <f>IFERROR(IFERROR(INDEX(Кат!$O:$O,MATCH($C6080,Кат!$I:$I,0)),INDEX(Торг!$L:$L,MATCH($C6080,Торг!$I:$I,0))),"")</f>
        <v/>
      </c>
      <c r="L6080" s="132" t="str">
        <f>IFERROR(IFERROR(INDEX(Кат!$A:$A,MATCH($C6080,Кат!$I:$I,0)),INDEX(Торг!$A:$A,MATCH($C6080,Торг!$I:$I,0))),"")</f>
        <v/>
      </c>
      <c r="M6080" s="132" t="str">
        <f>IFERROR(IFERROR(INDEX(Кат!$B:$B,MATCH($C6080,Кат!$I:$I,0)),INDEX(Торг!$B:$B,MATCH($C6080,Торг!$I:$I,0))),"")</f>
        <v/>
      </c>
      <c r="N6080" s="132" t="str">
        <f t="shared" si="94"/>
        <v>SS20 SS20238</v>
      </c>
      <c r="O6080" s="132" t="str">
        <f>IFERROR(IFERROR(INDEX(Кат!$B:$B,MATCH($N6080,Кат!$I:$I,0)),INDEX(Торг!$B:$B,MATCH($N6080,Торг!$I:$I,0))),"")</f>
        <v/>
      </c>
    </row>
    <row r="6081" spans="1:15" outlineLevel="2">
      <c r="A6081" t="s">
        <v>18520</v>
      </c>
      <c r="C6081" s="191" t="s">
        <v>7544</v>
      </c>
      <c r="E6081" t="s">
        <v>7545</v>
      </c>
      <c r="F6081" t="s">
        <v>2903</v>
      </c>
      <c r="G6081" t="s">
        <v>375</v>
      </c>
      <c r="H6081">
        <v>4700</v>
      </c>
      <c r="J6081" t="s">
        <v>22634</v>
      </c>
      <c r="K6081" s="132" t="str">
        <f>IFERROR(IFERROR(INDEX(Кат!$O:$O,MATCH($C6081,Кат!$I:$I,0)),INDEX(Торг!$L:$L,MATCH($C6081,Торг!$I:$I,0))),"")</f>
        <v/>
      </c>
      <c r="L6081" s="132" t="str">
        <f>IFERROR(IFERROR(INDEX(Кат!$A:$A,MATCH($C6081,Кат!$I:$I,0)),INDEX(Торг!$A:$A,MATCH($C6081,Торг!$I:$I,0))),"")</f>
        <v/>
      </c>
      <c r="M6081" s="132" t="str">
        <f>IFERROR(IFERROR(INDEX(Кат!$B:$B,MATCH($C6081,Кат!$I:$I,0)),INDEX(Торг!$B:$B,MATCH($C6081,Торг!$I:$I,0))),"")</f>
        <v/>
      </c>
      <c r="N6081" s="132" t="str">
        <f t="shared" si="94"/>
        <v>SS20 SS20121</v>
      </c>
      <c r="O6081" s="132" t="str">
        <f>IFERROR(IFERROR(INDEX(Кат!$B:$B,MATCH($N6081,Кат!$I:$I,0)),INDEX(Торг!$B:$B,MATCH($N6081,Торг!$I:$I,0))),"")</f>
        <v/>
      </c>
    </row>
    <row r="6082" spans="1:15" outlineLevel="2">
      <c r="A6082" t="s">
        <v>18521</v>
      </c>
      <c r="C6082" s="191" t="s">
        <v>7546</v>
      </c>
      <c r="E6082" t="s">
        <v>7547</v>
      </c>
      <c r="F6082" t="s">
        <v>2903</v>
      </c>
      <c r="G6082" t="s">
        <v>375</v>
      </c>
      <c r="H6082">
        <v>6300</v>
      </c>
      <c r="J6082" t="s">
        <v>22634</v>
      </c>
      <c r="K6082" s="132" t="str">
        <f>IFERROR(IFERROR(INDEX(Кат!$O:$O,MATCH($C6082,Кат!$I:$I,0)),INDEX(Торг!$L:$L,MATCH($C6082,Торг!$I:$I,0))),"")</f>
        <v/>
      </c>
      <c r="L6082" s="132" t="str">
        <f>IFERROR(IFERROR(INDEX(Кат!$A:$A,MATCH($C6082,Кат!$I:$I,0)),INDEX(Торг!$A:$A,MATCH($C6082,Торг!$I:$I,0))),"")</f>
        <v/>
      </c>
      <c r="M6082" s="132" t="str">
        <f>IFERROR(IFERROR(INDEX(Кат!$B:$B,MATCH($C6082,Кат!$I:$I,0)),INDEX(Торг!$B:$B,MATCH($C6082,Торг!$I:$I,0))),"")</f>
        <v/>
      </c>
      <c r="N6082" s="132" t="str">
        <f t="shared" si="94"/>
        <v>SS20 SS20139</v>
      </c>
      <c r="O6082" s="132" t="str">
        <f>IFERROR(IFERROR(INDEX(Кат!$B:$B,MATCH($N6082,Кат!$I:$I,0)),INDEX(Торг!$B:$B,MATCH($N6082,Торг!$I:$I,0))),"")</f>
        <v/>
      </c>
    </row>
    <row r="6083" spans="1:15" outlineLevel="2">
      <c r="A6083" t="s">
        <v>18522</v>
      </c>
      <c r="C6083" s="191" t="s">
        <v>7548</v>
      </c>
      <c r="E6083" t="s">
        <v>7549</v>
      </c>
      <c r="F6083" t="s">
        <v>2903</v>
      </c>
      <c r="G6083" t="s">
        <v>375</v>
      </c>
      <c r="H6083">
        <v>4150</v>
      </c>
      <c r="J6083" t="s">
        <v>22634</v>
      </c>
      <c r="K6083" s="132" t="str">
        <f>IFERROR(IFERROR(INDEX(Кат!$O:$O,MATCH($C6083,Кат!$I:$I,0)),INDEX(Торг!$L:$L,MATCH($C6083,Торг!$I:$I,0))),"")</f>
        <v/>
      </c>
      <c r="L6083" s="132" t="str">
        <f>IFERROR(IFERROR(INDEX(Кат!$A:$A,MATCH($C6083,Кат!$I:$I,0)),INDEX(Торг!$A:$A,MATCH($C6083,Торг!$I:$I,0))),"")</f>
        <v/>
      </c>
      <c r="M6083" s="132" t="str">
        <f>IFERROR(IFERROR(INDEX(Кат!$B:$B,MATCH($C6083,Кат!$I:$I,0)),INDEX(Торг!$B:$B,MATCH($C6083,Торг!$I:$I,0))),"")</f>
        <v/>
      </c>
      <c r="N6083" s="132" t="str">
        <f t="shared" si="94"/>
        <v>SS20 SS20223</v>
      </c>
      <c r="O6083" s="132" t="str">
        <f>IFERROR(IFERROR(INDEX(Кат!$B:$B,MATCH($N6083,Кат!$I:$I,0)),INDEX(Торг!$B:$B,MATCH($N6083,Торг!$I:$I,0))),"")</f>
        <v/>
      </c>
    </row>
    <row r="6084" spans="1:15" outlineLevel="2">
      <c r="A6084" t="s">
        <v>18523</v>
      </c>
      <c r="C6084" s="191" t="s">
        <v>7550</v>
      </c>
      <c r="E6084" t="s">
        <v>7551</v>
      </c>
      <c r="F6084" t="s">
        <v>2903</v>
      </c>
      <c r="G6084" t="s">
        <v>375</v>
      </c>
      <c r="H6084">
        <v>4500</v>
      </c>
      <c r="J6084" t="s">
        <v>22634</v>
      </c>
      <c r="K6084" s="132" t="str">
        <f>IFERROR(IFERROR(INDEX(Кат!$O:$O,MATCH($C6084,Кат!$I:$I,0)),INDEX(Торг!$L:$L,MATCH($C6084,Торг!$I:$I,0))),"")</f>
        <v/>
      </c>
      <c r="L6084" s="132" t="str">
        <f>IFERROR(IFERROR(INDEX(Кат!$A:$A,MATCH($C6084,Кат!$I:$I,0)),INDEX(Торг!$A:$A,MATCH($C6084,Торг!$I:$I,0))),"")</f>
        <v/>
      </c>
      <c r="M6084" s="132" t="str">
        <f>IFERROR(IFERROR(INDEX(Кат!$B:$B,MATCH($C6084,Кат!$I:$I,0)),INDEX(Торг!$B:$B,MATCH($C6084,Торг!$I:$I,0))),"")</f>
        <v/>
      </c>
      <c r="N6084" s="132" t="str">
        <f t="shared" si="94"/>
        <v>SS20 SS20236</v>
      </c>
      <c r="O6084" s="132" t="str">
        <f>IFERROR(IFERROR(INDEX(Кат!$B:$B,MATCH($N6084,Кат!$I:$I,0)),INDEX(Торг!$B:$B,MATCH($N6084,Торг!$I:$I,0))),"")</f>
        <v/>
      </c>
    </row>
    <row r="6085" spans="1:15" outlineLevel="2">
      <c r="A6085" t="s">
        <v>18524</v>
      </c>
      <c r="C6085" s="191" t="s">
        <v>7552</v>
      </c>
      <c r="E6085" t="s">
        <v>7553</v>
      </c>
      <c r="F6085" t="s">
        <v>2903</v>
      </c>
      <c r="G6085" t="s">
        <v>375</v>
      </c>
      <c r="H6085">
        <v>4750</v>
      </c>
      <c r="J6085" t="s">
        <v>22634</v>
      </c>
      <c r="K6085" s="132" t="str">
        <f>IFERROR(IFERROR(INDEX(Кат!$O:$O,MATCH($C6085,Кат!$I:$I,0)),INDEX(Торг!$L:$L,MATCH($C6085,Торг!$I:$I,0))),"")</f>
        <v/>
      </c>
      <c r="L6085" s="132" t="str">
        <f>IFERROR(IFERROR(INDEX(Кат!$A:$A,MATCH($C6085,Кат!$I:$I,0)),INDEX(Торг!$A:$A,MATCH($C6085,Торг!$I:$I,0))),"")</f>
        <v/>
      </c>
      <c r="M6085" s="132" t="str">
        <f>IFERROR(IFERROR(INDEX(Кат!$B:$B,MATCH($C6085,Кат!$I:$I,0)),INDEX(Торг!$B:$B,MATCH($C6085,Торг!$I:$I,0))),"")</f>
        <v/>
      </c>
      <c r="N6085" s="132" t="str">
        <f t="shared" si="94"/>
        <v>SS20 SS20129</v>
      </c>
      <c r="O6085" s="132" t="str">
        <f>IFERROR(IFERROR(INDEX(Кат!$B:$B,MATCH($N6085,Кат!$I:$I,0)),INDEX(Торг!$B:$B,MATCH($N6085,Торг!$I:$I,0))),"")</f>
        <v/>
      </c>
    </row>
    <row r="6086" spans="1:15" outlineLevel="2">
      <c r="A6086" t="s">
        <v>18525</v>
      </c>
      <c r="C6086" s="191" t="s">
        <v>7554</v>
      </c>
      <c r="E6086" t="s">
        <v>7555</v>
      </c>
      <c r="F6086" t="s">
        <v>2903</v>
      </c>
      <c r="G6086" t="s">
        <v>375</v>
      </c>
      <c r="H6086">
        <v>4750</v>
      </c>
      <c r="J6086" t="s">
        <v>22634</v>
      </c>
      <c r="K6086" s="132" t="str">
        <f>IFERROR(IFERROR(INDEX(Кат!$O:$O,MATCH($C6086,Кат!$I:$I,0)),INDEX(Торг!$L:$L,MATCH($C6086,Торг!$I:$I,0))),"")</f>
        <v/>
      </c>
      <c r="L6086" s="132" t="str">
        <f>IFERROR(IFERROR(INDEX(Кат!$A:$A,MATCH($C6086,Кат!$I:$I,0)),INDEX(Торг!$A:$A,MATCH($C6086,Торг!$I:$I,0))),"")</f>
        <v/>
      </c>
      <c r="M6086" s="132" t="str">
        <f>IFERROR(IFERROR(INDEX(Кат!$B:$B,MATCH($C6086,Кат!$I:$I,0)),INDEX(Торг!$B:$B,MATCH($C6086,Торг!$I:$I,0))),"")</f>
        <v/>
      </c>
      <c r="N6086" s="132" t="str">
        <f t="shared" si="94"/>
        <v>SS20 SS20197</v>
      </c>
      <c r="O6086" s="132" t="str">
        <f>IFERROR(IFERROR(INDEX(Кат!$B:$B,MATCH($N6086,Кат!$I:$I,0)),INDEX(Торг!$B:$B,MATCH($N6086,Торг!$I:$I,0))),"")</f>
        <v/>
      </c>
    </row>
    <row r="6087" spans="1:15" outlineLevel="2">
      <c r="A6087" t="s">
        <v>25651</v>
      </c>
      <c r="C6087" s="191" t="s">
        <v>25652</v>
      </c>
      <c r="E6087" t="s">
        <v>25653</v>
      </c>
      <c r="F6087" t="s">
        <v>2903</v>
      </c>
      <c r="G6087" t="s">
        <v>375</v>
      </c>
      <c r="H6087">
        <v>6600</v>
      </c>
      <c r="J6087" t="s">
        <v>22634</v>
      </c>
      <c r="K6087" s="132" t="str">
        <f>IFERROR(IFERROR(INDEX(Кат!$O:$O,MATCH($C6087,Кат!$I:$I,0)),INDEX(Торг!$L:$L,MATCH($C6087,Торг!$I:$I,0))),"")</f>
        <v/>
      </c>
      <c r="L6087" s="132" t="str">
        <f>IFERROR(IFERROR(INDEX(Кат!$A:$A,MATCH($C6087,Кат!$I:$I,0)),INDEX(Торг!$A:$A,MATCH($C6087,Торг!$I:$I,0))),"")</f>
        <v/>
      </c>
      <c r="M6087" s="132" t="str">
        <f>IFERROR(IFERROR(INDEX(Кат!$B:$B,MATCH($C6087,Кат!$I:$I,0)),INDEX(Торг!$B:$B,MATCH($C6087,Торг!$I:$I,0))),"")</f>
        <v/>
      </c>
      <c r="N6087" s="132" t="str">
        <f t="shared" si="94"/>
        <v>SS20 SS20403</v>
      </c>
      <c r="O6087" s="132" t="str">
        <f>IFERROR(IFERROR(INDEX(Кат!$B:$B,MATCH($N6087,Кат!$I:$I,0)),INDEX(Торг!$B:$B,MATCH($N6087,Торг!$I:$I,0))),"")</f>
        <v/>
      </c>
    </row>
    <row r="6088" spans="1:15" outlineLevel="1">
      <c r="A6088" t="s">
        <v>23410</v>
      </c>
      <c r="C6088" s="191" t="s">
        <v>23411</v>
      </c>
      <c r="E6088" t="s">
        <v>25286</v>
      </c>
      <c r="F6088" t="s">
        <v>2903</v>
      </c>
      <c r="G6088" t="s">
        <v>375</v>
      </c>
      <c r="H6088">
        <v>7150</v>
      </c>
      <c r="J6088" t="s">
        <v>22634</v>
      </c>
      <c r="K6088" s="132" t="str">
        <f>IFERROR(IFERROR(INDEX(Кат!$O:$O,MATCH($C6088,Кат!$I:$I,0)),INDEX(Торг!$L:$L,MATCH($C6088,Торг!$I:$I,0))),"")</f>
        <v/>
      </c>
      <c r="L6088" s="132" t="str">
        <f>IFERROR(IFERROR(INDEX(Кат!$A:$A,MATCH($C6088,Кат!$I:$I,0)),INDEX(Торг!$A:$A,MATCH($C6088,Торг!$I:$I,0))),"")</f>
        <v/>
      </c>
      <c r="M6088" s="132" t="str">
        <f>IFERROR(IFERROR(INDEX(Кат!$B:$B,MATCH($C6088,Кат!$I:$I,0)),INDEX(Торг!$B:$B,MATCH($C6088,Торг!$I:$I,0))),"")</f>
        <v/>
      </c>
      <c r="N6088" s="132" t="str">
        <f t="shared" ref="N6088:N6151" si="95">_xlfn.CONCAT(F6088," ",C6088)</f>
        <v>SS20 SS20353</v>
      </c>
      <c r="O6088" s="132" t="str">
        <f>IFERROR(IFERROR(INDEX(Кат!$B:$B,MATCH($N6088,Кат!$I:$I,0)),INDEX(Торг!$B:$B,MATCH($N6088,Торг!$I:$I,0))),"")</f>
        <v/>
      </c>
    </row>
    <row r="6089" spans="1:15" outlineLevel="2">
      <c r="A6089" t="s">
        <v>18526</v>
      </c>
      <c r="C6089" s="191" t="s">
        <v>7556</v>
      </c>
      <c r="E6089" t="s">
        <v>7557</v>
      </c>
      <c r="F6089" t="s">
        <v>2903</v>
      </c>
      <c r="G6089" t="s">
        <v>375</v>
      </c>
      <c r="H6089">
        <v>4150</v>
      </c>
      <c r="J6089" t="s">
        <v>22634</v>
      </c>
      <c r="K6089" s="132" t="str">
        <f>IFERROR(IFERROR(INDEX(Кат!$O:$O,MATCH($C6089,Кат!$I:$I,0)),INDEX(Торг!$L:$L,MATCH($C6089,Торг!$I:$I,0))),"")</f>
        <v/>
      </c>
      <c r="L6089" s="132" t="str">
        <f>IFERROR(IFERROR(INDEX(Кат!$A:$A,MATCH($C6089,Кат!$I:$I,0)),INDEX(Торг!$A:$A,MATCH($C6089,Торг!$I:$I,0))),"")</f>
        <v/>
      </c>
      <c r="M6089" s="132" t="str">
        <f>IFERROR(IFERROR(INDEX(Кат!$B:$B,MATCH($C6089,Кат!$I:$I,0)),INDEX(Торг!$B:$B,MATCH($C6089,Торг!$I:$I,0))),"")</f>
        <v/>
      </c>
      <c r="N6089" s="132" t="str">
        <f t="shared" si="95"/>
        <v>SS20 SS20319</v>
      </c>
      <c r="O6089" s="132" t="str">
        <f>IFERROR(IFERROR(INDEX(Кат!$B:$B,MATCH($N6089,Кат!$I:$I,0)),INDEX(Торг!$B:$B,MATCH($N6089,Торг!$I:$I,0))),"")</f>
        <v/>
      </c>
    </row>
    <row r="6090" spans="1:15" outlineLevel="2">
      <c r="A6090" t="s">
        <v>18527</v>
      </c>
      <c r="C6090" s="191" t="s">
        <v>7558</v>
      </c>
      <c r="E6090" t="s">
        <v>7559</v>
      </c>
      <c r="F6090" t="s">
        <v>2903</v>
      </c>
      <c r="G6090" t="s">
        <v>375</v>
      </c>
      <c r="H6090">
        <v>5050</v>
      </c>
      <c r="J6090" t="s">
        <v>22634</v>
      </c>
      <c r="K6090" s="132" t="str">
        <f>IFERROR(IFERROR(INDEX(Кат!$O:$O,MATCH($C6090,Кат!$I:$I,0)),INDEX(Торг!$L:$L,MATCH($C6090,Торг!$I:$I,0))),"")</f>
        <v/>
      </c>
      <c r="L6090" s="132" t="str">
        <f>IFERROR(IFERROR(INDEX(Кат!$A:$A,MATCH($C6090,Кат!$I:$I,0)),INDEX(Торг!$A:$A,MATCH($C6090,Торг!$I:$I,0))),"")</f>
        <v/>
      </c>
      <c r="M6090" s="132" t="str">
        <f>IFERROR(IFERROR(INDEX(Кат!$B:$B,MATCH($C6090,Кат!$I:$I,0)),INDEX(Торг!$B:$B,MATCH($C6090,Торг!$I:$I,0))),"")</f>
        <v/>
      </c>
      <c r="N6090" s="132" t="str">
        <f t="shared" si="95"/>
        <v>SS20 SS20227</v>
      </c>
      <c r="O6090" s="132" t="str">
        <f>IFERROR(IFERROR(INDEX(Кат!$B:$B,MATCH($N6090,Кат!$I:$I,0)),INDEX(Торг!$B:$B,MATCH($N6090,Торг!$I:$I,0))),"")</f>
        <v/>
      </c>
    </row>
    <row r="6091" spans="1:15" outlineLevel="2">
      <c r="A6091" t="s">
        <v>18528</v>
      </c>
      <c r="C6091" s="191" t="s">
        <v>7560</v>
      </c>
      <c r="E6091" t="s">
        <v>7561</v>
      </c>
      <c r="F6091" t="s">
        <v>2903</v>
      </c>
      <c r="G6091" t="s">
        <v>375</v>
      </c>
      <c r="H6091">
        <v>4750</v>
      </c>
      <c r="J6091" t="s">
        <v>22634</v>
      </c>
      <c r="K6091" s="132" t="str">
        <f>IFERROR(IFERROR(INDEX(Кат!$O:$O,MATCH($C6091,Кат!$I:$I,0)),INDEX(Торг!$L:$L,MATCH($C6091,Торг!$I:$I,0))),"")</f>
        <v/>
      </c>
      <c r="L6091" s="132" t="str">
        <f>IFERROR(IFERROR(INDEX(Кат!$A:$A,MATCH($C6091,Кат!$I:$I,0)),INDEX(Торг!$A:$A,MATCH($C6091,Торг!$I:$I,0))),"")</f>
        <v/>
      </c>
      <c r="M6091" s="132" t="str">
        <f>IFERROR(IFERROR(INDEX(Кат!$B:$B,MATCH($C6091,Кат!$I:$I,0)),INDEX(Торг!$B:$B,MATCH($C6091,Торг!$I:$I,0))),"")</f>
        <v/>
      </c>
      <c r="N6091" s="132" t="str">
        <f t="shared" si="95"/>
        <v>SS20 SS20333</v>
      </c>
      <c r="O6091" s="132" t="str">
        <f>IFERROR(IFERROR(INDEX(Кат!$B:$B,MATCH($N6091,Кат!$I:$I,0)),INDEX(Торг!$B:$B,MATCH($N6091,Торг!$I:$I,0))),"")</f>
        <v/>
      </c>
    </row>
    <row r="6092" spans="1:15" outlineLevel="2">
      <c r="A6092" t="s">
        <v>25527</v>
      </c>
      <c r="C6092" s="191" t="s">
        <v>25528</v>
      </c>
      <c r="E6092" t="s">
        <v>25529</v>
      </c>
      <c r="F6092" t="s">
        <v>2903</v>
      </c>
      <c r="G6092" t="s">
        <v>375</v>
      </c>
      <c r="H6092">
        <v>6650</v>
      </c>
      <c r="J6092" t="s">
        <v>22634</v>
      </c>
      <c r="K6092" s="132" t="str">
        <f>IFERROR(IFERROR(INDEX(Кат!$O:$O,MATCH($C6092,Кат!$I:$I,0)),INDEX(Торг!$L:$L,MATCH($C6092,Торг!$I:$I,0))),"")</f>
        <v/>
      </c>
      <c r="L6092" s="132" t="str">
        <f>IFERROR(IFERROR(INDEX(Кат!$A:$A,MATCH($C6092,Кат!$I:$I,0)),INDEX(Торг!$A:$A,MATCH($C6092,Торг!$I:$I,0))),"")</f>
        <v/>
      </c>
      <c r="M6092" s="132" t="str">
        <f>IFERROR(IFERROR(INDEX(Кат!$B:$B,MATCH($C6092,Кат!$I:$I,0)),INDEX(Торг!$B:$B,MATCH($C6092,Торг!$I:$I,0))),"")</f>
        <v/>
      </c>
      <c r="N6092" s="132" t="str">
        <f t="shared" si="95"/>
        <v>SS20 SS20412</v>
      </c>
      <c r="O6092" s="132" t="str">
        <f>IFERROR(IFERROR(INDEX(Кат!$B:$B,MATCH($N6092,Кат!$I:$I,0)),INDEX(Торг!$B:$B,MATCH($N6092,Торг!$I:$I,0))),"")</f>
        <v/>
      </c>
    </row>
    <row r="6093" spans="1:15" outlineLevel="2">
      <c r="A6093" t="s">
        <v>18529</v>
      </c>
      <c r="C6093" s="191" t="s">
        <v>7562</v>
      </c>
      <c r="E6093" t="s">
        <v>7563</v>
      </c>
      <c r="F6093" t="s">
        <v>2903</v>
      </c>
      <c r="G6093" t="s">
        <v>375</v>
      </c>
      <c r="H6093">
        <v>3650</v>
      </c>
      <c r="J6093" t="s">
        <v>22634</v>
      </c>
      <c r="K6093" s="132" t="str">
        <f>IFERROR(IFERROR(INDEX(Кат!$O:$O,MATCH($C6093,Кат!$I:$I,0)),INDEX(Торг!$L:$L,MATCH($C6093,Торг!$I:$I,0))),"")</f>
        <v/>
      </c>
      <c r="L6093" s="132" t="str">
        <f>IFERROR(IFERROR(INDEX(Кат!$A:$A,MATCH($C6093,Кат!$I:$I,0)),INDEX(Торг!$A:$A,MATCH($C6093,Торг!$I:$I,0))),"")</f>
        <v/>
      </c>
      <c r="M6093" s="132" t="str">
        <f>IFERROR(IFERROR(INDEX(Кат!$B:$B,MATCH($C6093,Кат!$I:$I,0)),INDEX(Торг!$B:$B,MATCH($C6093,Торг!$I:$I,0))),"")</f>
        <v/>
      </c>
      <c r="N6093" s="132" t="str">
        <f t="shared" si="95"/>
        <v>SS20 SS20237</v>
      </c>
      <c r="O6093" s="132" t="str">
        <f>IFERROR(IFERROR(INDEX(Кат!$B:$B,MATCH($N6093,Кат!$I:$I,0)),INDEX(Торг!$B:$B,MATCH($N6093,Торг!$I:$I,0))),"")</f>
        <v/>
      </c>
    </row>
    <row r="6094" spans="1:15" outlineLevel="2">
      <c r="A6094" t="s">
        <v>18530</v>
      </c>
      <c r="C6094" s="191" t="s">
        <v>7564</v>
      </c>
      <c r="E6094" t="s">
        <v>7565</v>
      </c>
      <c r="F6094" t="s">
        <v>2903</v>
      </c>
      <c r="G6094" t="s">
        <v>375</v>
      </c>
      <c r="H6094">
        <v>4000</v>
      </c>
      <c r="J6094" t="s">
        <v>22634</v>
      </c>
      <c r="K6094" s="132" t="str">
        <f>IFERROR(IFERROR(INDEX(Кат!$O:$O,MATCH($C6094,Кат!$I:$I,0)),INDEX(Торг!$L:$L,MATCH($C6094,Торг!$I:$I,0))),"")</f>
        <v/>
      </c>
      <c r="L6094" s="132" t="str">
        <f>IFERROR(IFERROR(INDEX(Кат!$A:$A,MATCH($C6094,Кат!$I:$I,0)),INDEX(Торг!$A:$A,MATCH($C6094,Торг!$I:$I,0))),"")</f>
        <v/>
      </c>
      <c r="M6094" s="132" t="str">
        <f>IFERROR(IFERROR(INDEX(Кат!$B:$B,MATCH($C6094,Кат!$I:$I,0)),INDEX(Торг!$B:$B,MATCH($C6094,Торг!$I:$I,0))),"")</f>
        <v/>
      </c>
      <c r="N6094" s="132" t="str">
        <f t="shared" si="95"/>
        <v>SS20 SS20219</v>
      </c>
      <c r="O6094" s="132" t="str">
        <f>IFERROR(IFERROR(INDEX(Кат!$B:$B,MATCH($N6094,Кат!$I:$I,0)),INDEX(Торг!$B:$B,MATCH($N6094,Торг!$I:$I,0))),"")</f>
        <v/>
      </c>
    </row>
    <row r="6095" spans="1:15" outlineLevel="2">
      <c r="A6095" t="s">
        <v>18531</v>
      </c>
      <c r="C6095" s="191" t="s">
        <v>7566</v>
      </c>
      <c r="E6095" t="s">
        <v>7567</v>
      </c>
      <c r="F6095" t="s">
        <v>2903</v>
      </c>
      <c r="G6095" t="s">
        <v>375</v>
      </c>
      <c r="H6095">
        <v>4450</v>
      </c>
      <c r="J6095" t="s">
        <v>22634</v>
      </c>
      <c r="K6095" s="132" t="str">
        <f>IFERROR(IFERROR(INDEX(Кат!$O:$O,MATCH($C6095,Кат!$I:$I,0)),INDEX(Торг!$L:$L,MATCH($C6095,Торг!$I:$I,0))),"")</f>
        <v/>
      </c>
      <c r="L6095" s="132" t="str">
        <f>IFERROR(IFERROR(INDEX(Кат!$A:$A,MATCH($C6095,Кат!$I:$I,0)),INDEX(Торг!$A:$A,MATCH($C6095,Торг!$I:$I,0))),"")</f>
        <v/>
      </c>
      <c r="M6095" s="132" t="str">
        <f>IFERROR(IFERROR(INDEX(Кат!$B:$B,MATCH($C6095,Кат!$I:$I,0)),INDEX(Торг!$B:$B,MATCH($C6095,Торг!$I:$I,0))),"")</f>
        <v/>
      </c>
      <c r="N6095" s="132" t="str">
        <f t="shared" si="95"/>
        <v>SS20 SS20235</v>
      </c>
      <c r="O6095" s="132" t="str">
        <f>IFERROR(IFERROR(INDEX(Кат!$B:$B,MATCH($N6095,Кат!$I:$I,0)),INDEX(Торг!$B:$B,MATCH($N6095,Торг!$I:$I,0))),"")</f>
        <v/>
      </c>
    </row>
    <row r="6096" spans="1:15" outlineLevel="2">
      <c r="A6096" t="s">
        <v>18532</v>
      </c>
      <c r="C6096" s="191" t="s">
        <v>7568</v>
      </c>
      <c r="E6096" t="s">
        <v>7569</v>
      </c>
      <c r="F6096" t="s">
        <v>2903</v>
      </c>
      <c r="G6096" t="s">
        <v>375</v>
      </c>
      <c r="H6096">
        <v>4000</v>
      </c>
      <c r="J6096" t="s">
        <v>22634</v>
      </c>
      <c r="K6096" s="132" t="str">
        <f>IFERROR(IFERROR(INDEX(Кат!$O:$O,MATCH($C6096,Кат!$I:$I,0)),INDEX(Торг!$L:$L,MATCH($C6096,Торг!$I:$I,0))),"")</f>
        <v/>
      </c>
      <c r="L6096" s="132" t="str">
        <f>IFERROR(IFERROR(INDEX(Кат!$A:$A,MATCH($C6096,Кат!$I:$I,0)),INDEX(Торг!$A:$A,MATCH($C6096,Торг!$I:$I,0))),"")</f>
        <v/>
      </c>
      <c r="M6096" s="132" t="str">
        <f>IFERROR(IFERROR(INDEX(Кат!$B:$B,MATCH($C6096,Кат!$I:$I,0)),INDEX(Торг!$B:$B,MATCH($C6096,Торг!$I:$I,0))),"")</f>
        <v/>
      </c>
      <c r="N6096" s="132" t="str">
        <f t="shared" si="95"/>
        <v>SS20 SS20315</v>
      </c>
      <c r="O6096" s="132" t="str">
        <f>IFERROR(IFERROR(INDEX(Кат!$B:$B,MATCH($N6096,Кат!$I:$I,0)),INDEX(Торг!$B:$B,MATCH($N6096,Торг!$I:$I,0))),"")</f>
        <v/>
      </c>
    </row>
    <row r="6097" spans="1:15" outlineLevel="1">
      <c r="A6097" t="s">
        <v>18533</v>
      </c>
      <c r="C6097" s="191" t="s">
        <v>7570</v>
      </c>
      <c r="E6097" t="s">
        <v>7571</v>
      </c>
      <c r="F6097" t="s">
        <v>2903</v>
      </c>
      <c r="G6097" t="s">
        <v>375</v>
      </c>
      <c r="H6097">
        <v>4850</v>
      </c>
      <c r="J6097" t="s">
        <v>22634</v>
      </c>
      <c r="K6097" s="132" t="str">
        <f>IFERROR(IFERROR(INDEX(Кат!$O:$O,MATCH($C6097,Кат!$I:$I,0)),INDEX(Торг!$L:$L,MATCH($C6097,Торг!$I:$I,0))),"")</f>
        <v/>
      </c>
      <c r="L6097" s="132" t="str">
        <f>IFERROR(IFERROR(INDEX(Кат!$A:$A,MATCH($C6097,Кат!$I:$I,0)),INDEX(Торг!$A:$A,MATCH($C6097,Торг!$I:$I,0))),"")</f>
        <v/>
      </c>
      <c r="M6097" s="132" t="str">
        <f>IFERROR(IFERROR(INDEX(Кат!$B:$B,MATCH($C6097,Кат!$I:$I,0)),INDEX(Торг!$B:$B,MATCH($C6097,Торг!$I:$I,0))),"")</f>
        <v/>
      </c>
      <c r="N6097" s="132" t="str">
        <f t="shared" si="95"/>
        <v>SS20 SS20251</v>
      </c>
      <c r="O6097" s="132" t="str">
        <f>IFERROR(IFERROR(INDEX(Кат!$B:$B,MATCH($N6097,Кат!$I:$I,0)),INDEX(Торг!$B:$B,MATCH($N6097,Торг!$I:$I,0))),"")</f>
        <v/>
      </c>
    </row>
    <row r="6098" spans="1:15" outlineLevel="2">
      <c r="A6098" t="s">
        <v>18534</v>
      </c>
      <c r="C6098" s="191" t="s">
        <v>7572</v>
      </c>
      <c r="E6098" t="s">
        <v>7573</v>
      </c>
      <c r="F6098" t="s">
        <v>2903</v>
      </c>
      <c r="G6098" t="s">
        <v>375</v>
      </c>
      <c r="H6098">
        <v>4900</v>
      </c>
      <c r="J6098" t="s">
        <v>22634</v>
      </c>
      <c r="K6098" s="132" t="str">
        <f>IFERROR(IFERROR(INDEX(Кат!$O:$O,MATCH($C6098,Кат!$I:$I,0)),INDEX(Торг!$L:$L,MATCH($C6098,Торг!$I:$I,0))),"")</f>
        <v/>
      </c>
      <c r="L6098" s="132" t="str">
        <f>IFERROR(IFERROR(INDEX(Кат!$A:$A,MATCH($C6098,Кат!$I:$I,0)),INDEX(Торг!$A:$A,MATCH($C6098,Торг!$I:$I,0))),"")</f>
        <v/>
      </c>
      <c r="M6098" s="132" t="str">
        <f>IFERROR(IFERROR(INDEX(Кат!$B:$B,MATCH($C6098,Кат!$I:$I,0)),INDEX(Торг!$B:$B,MATCH($C6098,Торг!$I:$I,0))),"")</f>
        <v/>
      </c>
      <c r="N6098" s="132" t="str">
        <f t="shared" si="95"/>
        <v>SS20 SS20253</v>
      </c>
      <c r="O6098" s="132" t="str">
        <f>IFERROR(IFERROR(INDEX(Кат!$B:$B,MATCH($N6098,Кат!$I:$I,0)),INDEX(Торг!$B:$B,MATCH($N6098,Торг!$I:$I,0))),"")</f>
        <v/>
      </c>
    </row>
    <row r="6099" spans="1:15" outlineLevel="2">
      <c r="A6099" t="s">
        <v>18535</v>
      </c>
      <c r="C6099" s="191" t="s">
        <v>7574</v>
      </c>
      <c r="E6099" t="s">
        <v>7575</v>
      </c>
      <c r="F6099" t="s">
        <v>2903</v>
      </c>
      <c r="G6099" t="s">
        <v>375</v>
      </c>
      <c r="H6099">
        <v>7350</v>
      </c>
      <c r="J6099" t="s">
        <v>22634</v>
      </c>
      <c r="K6099" s="132" t="str">
        <f>IFERROR(IFERROR(INDEX(Кат!$O:$O,MATCH($C6099,Кат!$I:$I,0)),INDEX(Торг!$L:$L,MATCH($C6099,Торг!$I:$I,0))),"")</f>
        <v/>
      </c>
      <c r="L6099" s="132" t="str">
        <f>IFERROR(IFERROR(INDEX(Кат!$A:$A,MATCH($C6099,Кат!$I:$I,0)),INDEX(Торг!$A:$A,MATCH($C6099,Торг!$I:$I,0))),"")</f>
        <v/>
      </c>
      <c r="M6099" s="132" t="str">
        <f>IFERROR(IFERROR(INDEX(Кат!$B:$B,MATCH($C6099,Кат!$I:$I,0)),INDEX(Торг!$B:$B,MATCH($C6099,Торг!$I:$I,0))),"")</f>
        <v/>
      </c>
      <c r="N6099" s="132" t="str">
        <f t="shared" si="95"/>
        <v>SS20 SS20109</v>
      </c>
      <c r="O6099" s="132" t="str">
        <f>IFERROR(IFERROR(INDEX(Кат!$B:$B,MATCH($N6099,Кат!$I:$I,0)),INDEX(Торг!$B:$B,MATCH($N6099,Торг!$I:$I,0))),"")</f>
        <v/>
      </c>
    </row>
    <row r="6100" spans="1:15" outlineLevel="2">
      <c r="A6100" t="s">
        <v>18536</v>
      </c>
      <c r="C6100" s="191" t="s">
        <v>3244</v>
      </c>
      <c r="E6100" t="s">
        <v>3245</v>
      </c>
      <c r="F6100" t="s">
        <v>2903</v>
      </c>
      <c r="G6100" t="s">
        <v>375</v>
      </c>
      <c r="H6100">
        <v>7350</v>
      </c>
      <c r="J6100" t="s">
        <v>22634</v>
      </c>
      <c r="K6100" s="132" t="str">
        <f>IFERROR(IFERROR(INDEX(Кат!$O:$O,MATCH($C6100,Кат!$I:$I,0)),INDEX(Торг!$L:$L,MATCH($C6100,Торг!$I:$I,0))),"")</f>
        <v/>
      </c>
      <c r="L6100" s="132" t="str">
        <f>IFERROR(IFERROR(INDEX(Кат!$A:$A,MATCH($C6100,Кат!$I:$I,0)),INDEX(Торг!$A:$A,MATCH($C6100,Торг!$I:$I,0))),"")</f>
        <v/>
      </c>
      <c r="M6100" s="132" t="str">
        <f>IFERROR(IFERROR(INDEX(Кат!$B:$B,MATCH($C6100,Кат!$I:$I,0)),INDEX(Торг!$B:$B,MATCH($C6100,Торг!$I:$I,0))),"")</f>
        <v/>
      </c>
      <c r="N6100" s="132" t="str">
        <f t="shared" si="95"/>
        <v>SS20 SS20113</v>
      </c>
      <c r="O6100" s="132" t="str">
        <f>IFERROR(IFERROR(INDEX(Кат!$B:$B,MATCH($N6100,Кат!$I:$I,0)),INDEX(Торг!$B:$B,MATCH($N6100,Торг!$I:$I,0))),"")</f>
        <v/>
      </c>
    </row>
    <row r="6101" spans="1:15" outlineLevel="2">
      <c r="A6101" t="s">
        <v>18537</v>
      </c>
      <c r="C6101" s="191" t="s">
        <v>3246</v>
      </c>
      <c r="E6101" t="s">
        <v>3247</v>
      </c>
      <c r="F6101" t="s">
        <v>2903</v>
      </c>
      <c r="G6101" t="s">
        <v>375</v>
      </c>
      <c r="H6101">
        <v>6800</v>
      </c>
      <c r="J6101" t="s">
        <v>22634</v>
      </c>
      <c r="K6101" s="132" t="str">
        <f>IFERROR(IFERROR(INDEX(Кат!$O:$O,MATCH($C6101,Кат!$I:$I,0)),INDEX(Торг!$L:$L,MATCH($C6101,Торг!$I:$I,0))),"")</f>
        <v/>
      </c>
      <c r="L6101" s="132" t="str">
        <f>IFERROR(IFERROR(INDEX(Кат!$A:$A,MATCH($C6101,Кат!$I:$I,0)),INDEX(Торг!$A:$A,MATCH($C6101,Торг!$I:$I,0))),"")</f>
        <v/>
      </c>
      <c r="M6101" s="132" t="str">
        <f>IFERROR(IFERROR(INDEX(Кат!$B:$B,MATCH($C6101,Кат!$I:$I,0)),INDEX(Торг!$B:$B,MATCH($C6101,Торг!$I:$I,0))),"")</f>
        <v/>
      </c>
      <c r="N6101" s="132" t="str">
        <f t="shared" si="95"/>
        <v>SS20 SS20101</v>
      </c>
      <c r="O6101" s="132" t="str">
        <f>IFERROR(IFERROR(INDEX(Кат!$B:$B,MATCH($N6101,Кат!$I:$I,0)),INDEX(Торг!$B:$B,MATCH($N6101,Торг!$I:$I,0))),"")</f>
        <v/>
      </c>
    </row>
    <row r="6102" spans="1:15" outlineLevel="2">
      <c r="A6102" t="s">
        <v>18538</v>
      </c>
      <c r="C6102" s="191" t="s">
        <v>3248</v>
      </c>
      <c r="E6102" t="s">
        <v>3249</v>
      </c>
      <c r="F6102" t="s">
        <v>2903</v>
      </c>
      <c r="G6102" t="s">
        <v>375</v>
      </c>
      <c r="H6102">
        <v>6800</v>
      </c>
      <c r="J6102" t="s">
        <v>22634</v>
      </c>
      <c r="K6102" s="132" t="str">
        <f>IFERROR(IFERROR(INDEX(Кат!$O:$O,MATCH($C6102,Кат!$I:$I,0)),INDEX(Торг!$L:$L,MATCH($C6102,Торг!$I:$I,0))),"")</f>
        <v/>
      </c>
      <c r="L6102" s="132" t="str">
        <f>IFERROR(IFERROR(INDEX(Кат!$A:$A,MATCH($C6102,Кат!$I:$I,0)),INDEX(Торг!$A:$A,MATCH($C6102,Торг!$I:$I,0))),"")</f>
        <v/>
      </c>
      <c r="M6102" s="132" t="str">
        <f>IFERROR(IFERROR(INDEX(Кат!$B:$B,MATCH($C6102,Кат!$I:$I,0)),INDEX(Торг!$B:$B,MATCH($C6102,Торг!$I:$I,0))),"")</f>
        <v/>
      </c>
      <c r="N6102" s="132" t="str">
        <f t="shared" si="95"/>
        <v>SS20 SS20105</v>
      </c>
      <c r="O6102" s="132" t="str">
        <f>IFERROR(IFERROR(INDEX(Кат!$B:$B,MATCH($N6102,Кат!$I:$I,0)),INDEX(Торг!$B:$B,MATCH($N6102,Торг!$I:$I,0))),"")</f>
        <v/>
      </c>
    </row>
    <row r="6103" spans="1:15" outlineLevel="2">
      <c r="A6103" t="s">
        <v>18539</v>
      </c>
      <c r="C6103" s="191" t="s">
        <v>3250</v>
      </c>
      <c r="E6103" t="s">
        <v>3251</v>
      </c>
      <c r="F6103" t="s">
        <v>2903</v>
      </c>
      <c r="G6103" t="s">
        <v>375</v>
      </c>
      <c r="H6103">
        <v>7350</v>
      </c>
      <c r="J6103" t="s">
        <v>22634</v>
      </c>
      <c r="K6103" s="132" t="str">
        <f>IFERROR(IFERROR(INDEX(Кат!$O:$O,MATCH($C6103,Кат!$I:$I,0)),INDEX(Торг!$L:$L,MATCH($C6103,Торг!$I:$I,0))),"")</f>
        <v/>
      </c>
      <c r="L6103" s="132" t="str">
        <f>IFERROR(IFERROR(INDEX(Кат!$A:$A,MATCH($C6103,Кат!$I:$I,0)),INDEX(Торг!$A:$A,MATCH($C6103,Торг!$I:$I,0))),"")</f>
        <v/>
      </c>
      <c r="M6103" s="132" t="str">
        <f>IFERROR(IFERROR(INDEX(Кат!$B:$B,MATCH($C6103,Кат!$I:$I,0)),INDEX(Торг!$B:$B,MATCH($C6103,Торг!$I:$I,0))),"")</f>
        <v/>
      </c>
      <c r="N6103" s="132" t="str">
        <f t="shared" si="95"/>
        <v>SS20 SS20117</v>
      </c>
      <c r="O6103" s="132" t="str">
        <f>IFERROR(IFERROR(INDEX(Кат!$B:$B,MATCH($N6103,Кат!$I:$I,0)),INDEX(Торг!$B:$B,MATCH($N6103,Торг!$I:$I,0))),"")</f>
        <v/>
      </c>
    </row>
    <row r="6104" spans="1:15" outlineLevel="2">
      <c r="A6104" t="s">
        <v>18540</v>
      </c>
      <c r="C6104" s="191" t="s">
        <v>3252</v>
      </c>
      <c r="E6104" t="s">
        <v>3253</v>
      </c>
      <c r="F6104" t="s">
        <v>2903</v>
      </c>
      <c r="G6104" t="s">
        <v>375</v>
      </c>
      <c r="H6104">
        <v>7350</v>
      </c>
      <c r="J6104" t="s">
        <v>22634</v>
      </c>
      <c r="K6104" s="132" t="str">
        <f>IFERROR(IFERROR(INDEX(Кат!$O:$O,MATCH($C6104,Кат!$I:$I,0)),INDEX(Торг!$L:$L,MATCH($C6104,Торг!$I:$I,0))),"")</f>
        <v/>
      </c>
      <c r="L6104" s="132" t="str">
        <f>IFERROR(IFERROR(INDEX(Кат!$A:$A,MATCH($C6104,Кат!$I:$I,0)),INDEX(Торг!$A:$A,MATCH($C6104,Торг!$I:$I,0))),"")</f>
        <v/>
      </c>
      <c r="M6104" s="132" t="str">
        <f>IFERROR(IFERROR(INDEX(Кат!$B:$B,MATCH($C6104,Кат!$I:$I,0)),INDEX(Торг!$B:$B,MATCH($C6104,Торг!$I:$I,0))),"")</f>
        <v/>
      </c>
      <c r="N6104" s="132" t="str">
        <f t="shared" si="95"/>
        <v>SS20 SS20193</v>
      </c>
      <c r="O6104" s="132" t="str">
        <f>IFERROR(IFERROR(INDEX(Кат!$B:$B,MATCH($N6104,Кат!$I:$I,0)),INDEX(Торг!$B:$B,MATCH($N6104,Торг!$I:$I,0))),"")</f>
        <v/>
      </c>
    </row>
    <row r="6105" spans="1:15" outlineLevel="2">
      <c r="A6105" t="s">
        <v>23412</v>
      </c>
      <c r="C6105" s="191" t="s">
        <v>23413</v>
      </c>
      <c r="E6105" t="s">
        <v>23414</v>
      </c>
      <c r="F6105" t="s">
        <v>2903</v>
      </c>
      <c r="G6105" t="s">
        <v>375</v>
      </c>
      <c r="H6105">
        <v>7300</v>
      </c>
      <c r="J6105" t="s">
        <v>22634</v>
      </c>
      <c r="K6105" s="132" t="str">
        <f>IFERROR(IFERROR(INDEX(Кат!$O:$O,MATCH($C6105,Кат!$I:$I,0)),INDEX(Торг!$L:$L,MATCH($C6105,Торг!$I:$I,0))),"")</f>
        <v/>
      </c>
      <c r="L6105" s="132" t="str">
        <f>IFERROR(IFERROR(INDEX(Кат!$A:$A,MATCH($C6105,Кат!$I:$I,0)),INDEX(Торг!$A:$A,MATCH($C6105,Торг!$I:$I,0))),"")</f>
        <v/>
      </c>
      <c r="M6105" s="132" t="str">
        <f>IFERROR(IFERROR(INDEX(Кат!$B:$B,MATCH($C6105,Кат!$I:$I,0)),INDEX(Торг!$B:$B,MATCH($C6105,Торг!$I:$I,0))),"")</f>
        <v/>
      </c>
      <c r="N6105" s="132" t="str">
        <f t="shared" si="95"/>
        <v>SS20 SS20349</v>
      </c>
      <c r="O6105" s="132" t="str">
        <f>IFERROR(IFERROR(INDEX(Кат!$B:$B,MATCH($N6105,Кат!$I:$I,0)),INDEX(Торг!$B:$B,MATCH($N6105,Торг!$I:$I,0))),"")</f>
        <v/>
      </c>
    </row>
    <row r="6106" spans="1:15" outlineLevel="2">
      <c r="A6106" t="s">
        <v>18541</v>
      </c>
      <c r="C6106" s="191" t="s">
        <v>7576</v>
      </c>
      <c r="E6106" t="s">
        <v>7577</v>
      </c>
      <c r="F6106" t="s">
        <v>2903</v>
      </c>
      <c r="G6106" t="s">
        <v>375</v>
      </c>
      <c r="H6106">
        <v>6400</v>
      </c>
      <c r="J6106" t="s">
        <v>22634</v>
      </c>
      <c r="K6106" s="132" t="str">
        <f>IFERROR(IFERROR(INDEX(Кат!$O:$O,MATCH($C6106,Кат!$I:$I,0)),INDEX(Торг!$L:$L,MATCH($C6106,Торг!$I:$I,0))),"")</f>
        <v/>
      </c>
      <c r="L6106" s="132" t="str">
        <f>IFERROR(IFERROR(INDEX(Кат!$A:$A,MATCH($C6106,Кат!$I:$I,0)),INDEX(Торг!$A:$A,MATCH($C6106,Торг!$I:$I,0))),"")</f>
        <v/>
      </c>
      <c r="M6106" s="132" t="str">
        <f>IFERROR(IFERROR(INDEX(Кат!$B:$B,MATCH($C6106,Кат!$I:$I,0)),INDEX(Торг!$B:$B,MATCH($C6106,Торг!$I:$I,0))),"")</f>
        <v/>
      </c>
      <c r="N6106" s="132" t="str">
        <f t="shared" si="95"/>
        <v>SS20 SS20341</v>
      </c>
      <c r="O6106" s="132" t="str">
        <f>IFERROR(IFERROR(INDEX(Кат!$B:$B,MATCH($N6106,Кат!$I:$I,0)),INDEX(Торг!$B:$B,MATCH($N6106,Торг!$I:$I,0))),"")</f>
        <v/>
      </c>
    </row>
    <row r="6107" spans="1:15" outlineLevel="2">
      <c r="A6107" t="s">
        <v>18542</v>
      </c>
      <c r="C6107" s="191" t="s">
        <v>7578</v>
      </c>
      <c r="E6107" t="s">
        <v>7579</v>
      </c>
      <c r="F6107" t="s">
        <v>2903</v>
      </c>
      <c r="G6107" t="s">
        <v>375</v>
      </c>
      <c r="H6107">
        <v>7550</v>
      </c>
      <c r="J6107" t="s">
        <v>22634</v>
      </c>
      <c r="K6107" s="132" t="str">
        <f>IFERROR(IFERROR(INDEX(Кат!$O:$O,MATCH($C6107,Кат!$I:$I,0)),INDEX(Торг!$L:$L,MATCH($C6107,Торг!$I:$I,0))),"")</f>
        <v/>
      </c>
      <c r="L6107" s="132" t="str">
        <f>IFERROR(IFERROR(INDEX(Кат!$A:$A,MATCH($C6107,Кат!$I:$I,0)),INDEX(Торг!$A:$A,MATCH($C6107,Торг!$I:$I,0))),"")</f>
        <v/>
      </c>
      <c r="M6107" s="132" t="str">
        <f>IFERROR(IFERROR(INDEX(Кат!$B:$B,MATCH($C6107,Кат!$I:$I,0)),INDEX(Торг!$B:$B,MATCH($C6107,Торг!$I:$I,0))),"")</f>
        <v/>
      </c>
      <c r="N6107" s="132" t="str">
        <f t="shared" si="95"/>
        <v>SS20 SS20325</v>
      </c>
      <c r="O6107" s="132" t="str">
        <f>IFERROR(IFERROR(INDEX(Кат!$B:$B,MATCH($N6107,Кат!$I:$I,0)),INDEX(Торг!$B:$B,MATCH($N6107,Торг!$I:$I,0))),"")</f>
        <v/>
      </c>
    </row>
    <row r="6108" spans="1:15" outlineLevel="2">
      <c r="A6108" t="s">
        <v>25530</v>
      </c>
      <c r="C6108" s="191" t="s">
        <v>25531</v>
      </c>
      <c r="E6108" t="s">
        <v>25532</v>
      </c>
      <c r="F6108" t="s">
        <v>2903</v>
      </c>
      <c r="G6108" t="s">
        <v>375</v>
      </c>
      <c r="H6108">
        <v>7050</v>
      </c>
      <c r="J6108" t="s">
        <v>22634</v>
      </c>
      <c r="K6108" s="132" t="str">
        <f>IFERROR(IFERROR(INDEX(Кат!$O:$O,MATCH($C6108,Кат!$I:$I,0)),INDEX(Торг!$L:$L,MATCH($C6108,Торг!$I:$I,0))),"")</f>
        <v/>
      </c>
      <c r="L6108" s="132" t="str">
        <f>IFERROR(IFERROR(INDEX(Кат!$A:$A,MATCH($C6108,Кат!$I:$I,0)),INDEX(Торг!$A:$A,MATCH($C6108,Торг!$I:$I,0))),"")</f>
        <v/>
      </c>
      <c r="M6108" s="132" t="str">
        <f>IFERROR(IFERROR(INDEX(Кат!$B:$B,MATCH($C6108,Кат!$I:$I,0)),INDEX(Торг!$B:$B,MATCH($C6108,Торг!$I:$I,0))),"")</f>
        <v/>
      </c>
      <c r="N6108" s="132" t="str">
        <f t="shared" si="95"/>
        <v>SS20 SS20408</v>
      </c>
      <c r="O6108" s="132" t="str">
        <f>IFERROR(IFERROR(INDEX(Кат!$B:$B,MATCH($N6108,Кат!$I:$I,0)),INDEX(Торг!$B:$B,MATCH($N6108,Торг!$I:$I,0))),"")</f>
        <v/>
      </c>
    </row>
    <row r="6109" spans="1:15" outlineLevel="2">
      <c r="A6109" t="s">
        <v>22733</v>
      </c>
      <c r="C6109" s="191" t="s">
        <v>22734</v>
      </c>
      <c r="E6109" t="s">
        <v>22735</v>
      </c>
      <c r="F6109" t="s">
        <v>2903</v>
      </c>
      <c r="G6109" t="s">
        <v>375</v>
      </c>
      <c r="H6109">
        <v>8550</v>
      </c>
      <c r="J6109" t="s">
        <v>22634</v>
      </c>
      <c r="K6109" s="132" t="str">
        <f>IFERROR(IFERROR(INDEX(Кат!$O:$O,MATCH($C6109,Кат!$I:$I,0)),INDEX(Торг!$L:$L,MATCH($C6109,Торг!$I:$I,0))),"")</f>
        <v/>
      </c>
      <c r="L6109" s="132" t="str">
        <f>IFERROR(IFERROR(INDEX(Кат!$A:$A,MATCH($C6109,Кат!$I:$I,0)),INDEX(Торг!$A:$A,MATCH($C6109,Торг!$I:$I,0))),"")</f>
        <v/>
      </c>
      <c r="M6109" s="132" t="str">
        <f>IFERROR(IFERROR(INDEX(Кат!$B:$B,MATCH($C6109,Кат!$I:$I,0)),INDEX(Торг!$B:$B,MATCH($C6109,Торг!$I:$I,0))),"")</f>
        <v/>
      </c>
      <c r="N6109" s="132" t="str">
        <f t="shared" si="95"/>
        <v>SS20 SS20361</v>
      </c>
      <c r="O6109" s="132" t="str">
        <f>IFERROR(IFERROR(INDEX(Кат!$B:$B,MATCH($N6109,Кат!$I:$I,0)),INDEX(Торг!$B:$B,MATCH($N6109,Торг!$I:$I,0))),"")</f>
        <v/>
      </c>
    </row>
    <row r="6110" spans="1:15">
      <c r="A6110" t="s">
        <v>24323</v>
      </c>
      <c r="C6110" s="191"/>
      <c r="E6110" t="s">
        <v>24324</v>
      </c>
      <c r="J6110" t="s">
        <v>22634</v>
      </c>
      <c r="K6110" s="132" t="str">
        <f>IFERROR(IFERROR(INDEX(Кат!$O:$O,MATCH($C6110,Кат!$I:$I,0)),INDEX(Торг!$L:$L,MATCH($C6110,Торг!$I:$I,0))),"")</f>
        <v/>
      </c>
      <c r="L6110" s="132" t="str">
        <f>IFERROR(IFERROR(INDEX(Кат!$A:$A,MATCH($C6110,Кат!$I:$I,0)),INDEX(Торг!$A:$A,MATCH($C6110,Торг!$I:$I,0))),"")</f>
        <v/>
      </c>
      <c r="M6110" s="132" t="str">
        <f>IFERROR(IFERROR(INDEX(Кат!$B:$B,MATCH($C6110,Кат!$I:$I,0)),INDEX(Торг!$B:$B,MATCH($C6110,Торг!$I:$I,0))),"")</f>
        <v/>
      </c>
      <c r="N6110" s="132" t="str">
        <f t="shared" si="95"/>
        <v xml:space="preserve"> </v>
      </c>
      <c r="O6110" s="132" t="str">
        <f>IFERROR(IFERROR(INDEX(Кат!$B:$B,MATCH($N6110,Кат!$I:$I,0)),INDEX(Торг!$B:$B,MATCH($N6110,Торг!$I:$I,0))),"")</f>
        <v/>
      </c>
    </row>
    <row r="6111" spans="1:15" outlineLevel="1">
      <c r="A6111" t="s">
        <v>18543</v>
      </c>
      <c r="C6111" s="191" t="s">
        <v>7580</v>
      </c>
      <c r="E6111" t="s">
        <v>7581</v>
      </c>
      <c r="F6111" t="s">
        <v>2903</v>
      </c>
      <c r="G6111" t="s">
        <v>375</v>
      </c>
      <c r="H6111">
        <v>4850</v>
      </c>
      <c r="J6111" t="s">
        <v>22634</v>
      </c>
      <c r="K6111" s="132" t="str">
        <f>IFERROR(IFERROR(INDEX(Кат!$O:$O,MATCH($C6111,Кат!$I:$I,0)),INDEX(Торг!$L:$L,MATCH($C6111,Торг!$I:$I,0))),"")</f>
        <v/>
      </c>
      <c r="L6111" s="132" t="str">
        <f>IFERROR(IFERROR(INDEX(Кат!$A:$A,MATCH($C6111,Кат!$I:$I,0)),INDEX(Торг!$A:$A,MATCH($C6111,Торг!$I:$I,0))),"")</f>
        <v/>
      </c>
      <c r="M6111" s="132" t="str">
        <f>IFERROR(IFERROR(INDEX(Кат!$B:$B,MATCH($C6111,Кат!$I:$I,0)),INDEX(Торг!$B:$B,MATCH($C6111,Торг!$I:$I,0))),"")</f>
        <v/>
      </c>
      <c r="N6111" s="132" t="str">
        <f t="shared" si="95"/>
        <v>SS20 SS20188</v>
      </c>
      <c r="O6111" s="132" t="str">
        <f>IFERROR(IFERROR(INDEX(Кат!$B:$B,MATCH($N6111,Кат!$I:$I,0)),INDEX(Торг!$B:$B,MATCH($N6111,Торг!$I:$I,0))),"")</f>
        <v/>
      </c>
    </row>
    <row r="6112" spans="1:15" outlineLevel="1">
      <c r="A6112" t="s">
        <v>28985</v>
      </c>
      <c r="C6112" s="191" t="s">
        <v>28986</v>
      </c>
      <c r="E6112" t="s">
        <v>30634</v>
      </c>
      <c r="F6112" t="s">
        <v>2903</v>
      </c>
      <c r="G6112" t="s">
        <v>375</v>
      </c>
      <c r="H6112">
        <v>4550</v>
      </c>
      <c r="J6112" t="s">
        <v>22634</v>
      </c>
      <c r="K6112" s="132" t="str">
        <f>IFERROR(IFERROR(INDEX(Кат!$O:$O,MATCH($C6112,Кат!$I:$I,0)),INDEX(Торг!$L:$L,MATCH($C6112,Торг!$I:$I,0))),"")</f>
        <v/>
      </c>
      <c r="L6112" s="132" t="str">
        <f>IFERROR(IFERROR(INDEX(Кат!$A:$A,MATCH($C6112,Кат!$I:$I,0)),INDEX(Торг!$A:$A,MATCH($C6112,Торг!$I:$I,0))),"")</f>
        <v/>
      </c>
      <c r="M6112" s="132" t="str">
        <f>IFERROR(IFERROR(INDEX(Кат!$B:$B,MATCH($C6112,Кат!$I:$I,0)),INDEX(Торг!$B:$B,MATCH($C6112,Торг!$I:$I,0))),"")</f>
        <v/>
      </c>
      <c r="N6112" s="132" t="str">
        <f t="shared" si="95"/>
        <v>SS20 SS20448</v>
      </c>
      <c r="O6112" s="132" t="str">
        <f>IFERROR(IFERROR(INDEX(Кат!$B:$B,MATCH($N6112,Кат!$I:$I,0)),INDEX(Торг!$B:$B,MATCH($N6112,Торг!$I:$I,0))),"")</f>
        <v/>
      </c>
    </row>
    <row r="6113" spans="1:15" outlineLevel="1">
      <c r="A6113" t="s">
        <v>22692</v>
      </c>
      <c r="C6113" s="191" t="s">
        <v>22693</v>
      </c>
      <c r="E6113" t="s">
        <v>28987</v>
      </c>
      <c r="F6113" t="s">
        <v>2903</v>
      </c>
      <c r="G6113" t="s">
        <v>375</v>
      </c>
      <c r="H6113">
        <v>6150</v>
      </c>
      <c r="J6113" t="s">
        <v>22634</v>
      </c>
      <c r="K6113" s="132" t="str">
        <f>IFERROR(IFERROR(INDEX(Кат!$O:$O,MATCH($C6113,Кат!$I:$I,0)),INDEX(Торг!$L:$L,MATCH($C6113,Торг!$I:$I,0))),"")</f>
        <v/>
      </c>
      <c r="L6113" s="132" t="str">
        <f>IFERROR(IFERROR(INDEX(Кат!$A:$A,MATCH($C6113,Кат!$I:$I,0)),INDEX(Торг!$A:$A,MATCH($C6113,Торг!$I:$I,0))),"")</f>
        <v/>
      </c>
      <c r="M6113" s="132" t="str">
        <f>IFERROR(IFERROR(INDEX(Кат!$B:$B,MATCH($C6113,Кат!$I:$I,0)),INDEX(Торг!$B:$B,MATCH($C6113,Торг!$I:$I,0))),"")</f>
        <v/>
      </c>
      <c r="N6113" s="132" t="str">
        <f t="shared" si="95"/>
        <v>SS20 SS20367</v>
      </c>
      <c r="O6113" s="132" t="str">
        <f>IFERROR(IFERROR(INDEX(Кат!$B:$B,MATCH($N6113,Кат!$I:$I,0)),INDEX(Торг!$B:$B,MATCH($N6113,Торг!$I:$I,0))),"")</f>
        <v/>
      </c>
    </row>
    <row r="6114" spans="1:15" outlineLevel="1">
      <c r="A6114" t="s">
        <v>18544</v>
      </c>
      <c r="C6114" s="191" t="s">
        <v>3254</v>
      </c>
      <c r="E6114" t="s">
        <v>3255</v>
      </c>
      <c r="F6114" t="s">
        <v>2903</v>
      </c>
      <c r="G6114" t="s">
        <v>375</v>
      </c>
      <c r="H6114">
        <v>4700</v>
      </c>
      <c r="J6114" t="s">
        <v>22634</v>
      </c>
      <c r="K6114" s="132" t="str">
        <f>IFERROR(IFERROR(INDEX(Кат!$O:$O,MATCH($C6114,Кат!$I:$I,0)),INDEX(Торг!$L:$L,MATCH($C6114,Торг!$I:$I,0))),"")</f>
        <v/>
      </c>
      <c r="L6114" s="132" t="str">
        <f>IFERROR(IFERROR(INDEX(Кат!$A:$A,MATCH($C6114,Кат!$I:$I,0)),INDEX(Торг!$A:$A,MATCH($C6114,Торг!$I:$I,0))),"")</f>
        <v/>
      </c>
      <c r="M6114" s="132" t="str">
        <f>IFERROR(IFERROR(INDEX(Кат!$B:$B,MATCH($C6114,Кат!$I:$I,0)),INDEX(Торг!$B:$B,MATCH($C6114,Торг!$I:$I,0))),"")</f>
        <v/>
      </c>
      <c r="N6114" s="132" t="str">
        <f t="shared" si="95"/>
        <v>SS20 SS20127</v>
      </c>
      <c r="O6114" s="132" t="str">
        <f>IFERROR(IFERROR(INDEX(Кат!$B:$B,MATCH($N6114,Кат!$I:$I,0)),INDEX(Торг!$B:$B,MATCH($N6114,Торг!$I:$I,0))),"")</f>
        <v/>
      </c>
    </row>
    <row r="6115" spans="1:15" outlineLevel="1">
      <c r="A6115" t="s">
        <v>18545</v>
      </c>
      <c r="C6115" s="191" t="s">
        <v>7582</v>
      </c>
      <c r="E6115" t="s">
        <v>7583</v>
      </c>
      <c r="F6115" t="s">
        <v>2903</v>
      </c>
      <c r="G6115" t="s">
        <v>375</v>
      </c>
      <c r="H6115">
        <v>6300</v>
      </c>
      <c r="J6115" t="s">
        <v>22634</v>
      </c>
      <c r="K6115" s="132" t="str">
        <f>IFERROR(IFERROR(INDEX(Кат!$O:$O,MATCH($C6115,Кат!$I:$I,0)),INDEX(Торг!$L:$L,MATCH($C6115,Торг!$I:$I,0))),"")</f>
        <v/>
      </c>
      <c r="L6115" s="132" t="str">
        <f>IFERROR(IFERROR(INDEX(Кат!$A:$A,MATCH($C6115,Кат!$I:$I,0)),INDEX(Торг!$A:$A,MATCH($C6115,Торг!$I:$I,0))),"")</f>
        <v/>
      </c>
      <c r="M6115" s="132" t="str">
        <f>IFERROR(IFERROR(INDEX(Кат!$B:$B,MATCH($C6115,Кат!$I:$I,0)),INDEX(Торг!$B:$B,MATCH($C6115,Торг!$I:$I,0))),"")</f>
        <v/>
      </c>
      <c r="N6115" s="132" t="str">
        <f t="shared" si="95"/>
        <v>SS20 SS20146</v>
      </c>
      <c r="O6115" s="132" t="str">
        <f>IFERROR(IFERROR(INDEX(Кат!$B:$B,MATCH($N6115,Кат!$I:$I,0)),INDEX(Торг!$B:$B,MATCH($N6115,Торг!$I:$I,0))),"")</f>
        <v/>
      </c>
    </row>
    <row r="6116" spans="1:15" outlineLevel="1">
      <c r="A6116" t="s">
        <v>18546</v>
      </c>
      <c r="C6116" s="191" t="s">
        <v>3256</v>
      </c>
      <c r="E6116" t="s">
        <v>3257</v>
      </c>
      <c r="F6116" t="s">
        <v>2903</v>
      </c>
      <c r="G6116" t="s">
        <v>375</v>
      </c>
      <c r="H6116">
        <v>3750</v>
      </c>
      <c r="J6116" t="s">
        <v>22634</v>
      </c>
      <c r="K6116" s="132" t="str">
        <f>IFERROR(IFERROR(INDEX(Кат!$O:$O,MATCH($C6116,Кат!$I:$I,0)),INDEX(Торг!$L:$L,MATCH($C6116,Торг!$I:$I,0))),"")</f>
        <v/>
      </c>
      <c r="L6116" s="132" t="str">
        <f>IFERROR(IFERROR(INDEX(Кат!$A:$A,MATCH($C6116,Кат!$I:$I,0)),INDEX(Торг!$A:$A,MATCH($C6116,Торг!$I:$I,0))),"")</f>
        <v/>
      </c>
      <c r="M6116" s="132" t="str">
        <f>IFERROR(IFERROR(INDEX(Кат!$B:$B,MATCH($C6116,Кат!$I:$I,0)),INDEX(Торг!$B:$B,MATCH($C6116,Торг!$I:$I,0))),"")</f>
        <v/>
      </c>
      <c r="N6116" s="132" t="str">
        <f t="shared" si="95"/>
        <v>SS20 SS20181</v>
      </c>
      <c r="O6116" s="132" t="str">
        <f>IFERROR(IFERROR(INDEX(Кат!$B:$B,MATCH($N6116,Кат!$I:$I,0)),INDEX(Торг!$B:$B,MATCH($N6116,Торг!$I:$I,0))),"")</f>
        <v/>
      </c>
    </row>
    <row r="6117" spans="1:15" outlineLevel="1">
      <c r="A6117" t="s">
        <v>18547</v>
      </c>
      <c r="C6117" s="191" t="s">
        <v>7584</v>
      </c>
      <c r="E6117" t="s">
        <v>7585</v>
      </c>
      <c r="F6117" t="s">
        <v>2903</v>
      </c>
      <c r="G6117" t="s">
        <v>375</v>
      </c>
      <c r="H6117">
        <v>4700</v>
      </c>
      <c r="J6117" t="s">
        <v>22634</v>
      </c>
      <c r="K6117" s="132" t="str">
        <f>IFERROR(IFERROR(INDEX(Кат!$O:$O,MATCH($C6117,Кат!$I:$I,0)),INDEX(Торг!$L:$L,MATCH($C6117,Торг!$I:$I,0))),"")</f>
        <v/>
      </c>
      <c r="L6117" s="132" t="str">
        <f>IFERROR(IFERROR(INDEX(Кат!$A:$A,MATCH($C6117,Кат!$I:$I,0)),INDEX(Торг!$A:$A,MATCH($C6117,Торг!$I:$I,0))),"")</f>
        <v/>
      </c>
      <c r="M6117" s="132" t="str">
        <f>IFERROR(IFERROR(INDEX(Кат!$B:$B,MATCH($C6117,Кат!$I:$I,0)),INDEX(Торг!$B:$B,MATCH($C6117,Торг!$I:$I,0))),"")</f>
        <v/>
      </c>
      <c r="N6117" s="132" t="str">
        <f t="shared" si="95"/>
        <v>SS20 SS20123</v>
      </c>
      <c r="O6117" s="132" t="str">
        <f>IFERROR(IFERROR(INDEX(Кат!$B:$B,MATCH($N6117,Кат!$I:$I,0)),INDEX(Торг!$B:$B,MATCH($N6117,Торг!$I:$I,0))),"")</f>
        <v/>
      </c>
    </row>
    <row r="6118" spans="1:15" outlineLevel="1">
      <c r="A6118" t="s">
        <v>18548</v>
      </c>
      <c r="C6118" s="191" t="s">
        <v>3258</v>
      </c>
      <c r="E6118" t="s">
        <v>3259</v>
      </c>
      <c r="F6118" t="s">
        <v>2903</v>
      </c>
      <c r="G6118" t="s">
        <v>375</v>
      </c>
      <c r="H6118">
        <v>6300</v>
      </c>
      <c r="J6118" t="s">
        <v>22634</v>
      </c>
      <c r="K6118" s="132" t="str">
        <f>IFERROR(IFERROR(INDEX(Кат!$O:$O,MATCH($C6118,Кат!$I:$I,0)),INDEX(Торг!$L:$L,MATCH($C6118,Торг!$I:$I,0))),"")</f>
        <v/>
      </c>
      <c r="L6118" s="132" t="str">
        <f>IFERROR(IFERROR(INDEX(Кат!$A:$A,MATCH($C6118,Кат!$I:$I,0)),INDEX(Торг!$A:$A,MATCH($C6118,Торг!$I:$I,0))),"")</f>
        <v/>
      </c>
      <c r="M6118" s="132" t="str">
        <f>IFERROR(IFERROR(INDEX(Кат!$B:$B,MATCH($C6118,Кат!$I:$I,0)),INDEX(Торг!$B:$B,MATCH($C6118,Торг!$I:$I,0))),"")</f>
        <v/>
      </c>
      <c r="N6118" s="132" t="str">
        <f t="shared" si="95"/>
        <v>SS20 SS20141</v>
      </c>
      <c r="O6118" s="132" t="str">
        <f>IFERROR(IFERROR(INDEX(Кат!$B:$B,MATCH($N6118,Кат!$I:$I,0)),INDEX(Торг!$B:$B,MATCH($N6118,Торг!$I:$I,0))),"")</f>
        <v/>
      </c>
    </row>
    <row r="6119" spans="1:15" outlineLevel="1">
      <c r="A6119" t="s">
        <v>18549</v>
      </c>
      <c r="C6119" s="191" t="s">
        <v>3260</v>
      </c>
      <c r="E6119" t="s">
        <v>3261</v>
      </c>
      <c r="F6119" t="s">
        <v>2903</v>
      </c>
      <c r="G6119" t="s">
        <v>375</v>
      </c>
      <c r="H6119">
        <v>4150</v>
      </c>
      <c r="J6119" t="s">
        <v>22634</v>
      </c>
      <c r="K6119" s="132" t="str">
        <f>IFERROR(IFERROR(INDEX(Кат!$O:$O,MATCH($C6119,Кат!$I:$I,0)),INDEX(Торг!$L:$L,MATCH($C6119,Торг!$I:$I,0))),"")</f>
        <v/>
      </c>
      <c r="L6119" s="132" t="str">
        <f>IFERROR(IFERROR(INDEX(Кат!$A:$A,MATCH($C6119,Кат!$I:$I,0)),INDEX(Торг!$A:$A,MATCH($C6119,Торг!$I:$I,0))),"")</f>
        <v/>
      </c>
      <c r="M6119" s="132" t="str">
        <f>IFERROR(IFERROR(INDEX(Кат!$B:$B,MATCH($C6119,Кат!$I:$I,0)),INDEX(Торг!$B:$B,MATCH($C6119,Торг!$I:$I,0))),"")</f>
        <v/>
      </c>
      <c r="N6119" s="132" t="str">
        <f t="shared" si="95"/>
        <v>SS20 SS20225</v>
      </c>
      <c r="O6119" s="132" t="str">
        <f>IFERROR(IFERROR(INDEX(Кат!$B:$B,MATCH($N6119,Кат!$I:$I,0)),INDEX(Торг!$B:$B,MATCH($N6119,Торг!$I:$I,0))),"")</f>
        <v/>
      </c>
    </row>
    <row r="6120" spans="1:15" outlineLevel="1">
      <c r="A6120" t="s">
        <v>18550</v>
      </c>
      <c r="C6120" s="191" t="s">
        <v>3262</v>
      </c>
      <c r="E6120" t="s">
        <v>3263</v>
      </c>
      <c r="F6120" t="s">
        <v>2903</v>
      </c>
      <c r="G6120" t="s">
        <v>375</v>
      </c>
      <c r="H6120">
        <v>4500</v>
      </c>
      <c r="J6120" t="s">
        <v>22634</v>
      </c>
      <c r="K6120" s="132" t="str">
        <f>IFERROR(IFERROR(INDEX(Кат!$O:$O,MATCH($C6120,Кат!$I:$I,0)),INDEX(Торг!$L:$L,MATCH($C6120,Торг!$I:$I,0))),"")</f>
        <v/>
      </c>
      <c r="L6120" s="132" t="str">
        <f>IFERROR(IFERROR(INDEX(Кат!$A:$A,MATCH($C6120,Кат!$I:$I,0)),INDEX(Торг!$A:$A,MATCH($C6120,Торг!$I:$I,0))),"")</f>
        <v/>
      </c>
      <c r="M6120" s="132" t="str">
        <f>IFERROR(IFERROR(INDEX(Кат!$B:$B,MATCH($C6120,Кат!$I:$I,0)),INDEX(Торг!$B:$B,MATCH($C6120,Торг!$I:$I,0))),"")</f>
        <v/>
      </c>
      <c r="N6120" s="132" t="str">
        <f t="shared" si="95"/>
        <v>SS20 SS20175</v>
      </c>
      <c r="O6120" s="132" t="str">
        <f>IFERROR(IFERROR(INDEX(Кат!$B:$B,MATCH($N6120,Кат!$I:$I,0)),INDEX(Торг!$B:$B,MATCH($N6120,Торг!$I:$I,0))),"")</f>
        <v/>
      </c>
    </row>
    <row r="6121" spans="1:15">
      <c r="A6121" t="s">
        <v>18551</v>
      </c>
      <c r="C6121" s="191" t="s">
        <v>7586</v>
      </c>
      <c r="E6121" t="s">
        <v>7587</v>
      </c>
      <c r="F6121" t="s">
        <v>2903</v>
      </c>
      <c r="G6121" t="s">
        <v>375</v>
      </c>
      <c r="H6121">
        <v>4750</v>
      </c>
      <c r="J6121" t="s">
        <v>22634</v>
      </c>
      <c r="K6121" s="132" t="str">
        <f>IFERROR(IFERROR(INDEX(Кат!$O:$O,MATCH($C6121,Кат!$I:$I,0)),INDEX(Торг!$L:$L,MATCH($C6121,Торг!$I:$I,0))),"")</f>
        <v/>
      </c>
      <c r="L6121" s="132" t="str">
        <f>IFERROR(IFERROR(INDEX(Кат!$A:$A,MATCH($C6121,Кат!$I:$I,0)),INDEX(Торг!$A:$A,MATCH($C6121,Торг!$I:$I,0))),"")</f>
        <v/>
      </c>
      <c r="M6121" s="132" t="str">
        <f>IFERROR(IFERROR(INDEX(Кат!$B:$B,MATCH($C6121,Кат!$I:$I,0)),INDEX(Торг!$B:$B,MATCH($C6121,Торг!$I:$I,0))),"")</f>
        <v/>
      </c>
      <c r="N6121" s="132" t="str">
        <f t="shared" si="95"/>
        <v>SS20 SS20131</v>
      </c>
      <c r="O6121" s="132" t="str">
        <f>IFERROR(IFERROR(INDEX(Кат!$B:$B,MATCH($N6121,Кат!$I:$I,0)),INDEX(Торг!$B:$B,MATCH($N6121,Торг!$I:$I,0))),"")</f>
        <v/>
      </c>
    </row>
    <row r="6122" spans="1:15" outlineLevel="1">
      <c r="A6122" t="s">
        <v>18552</v>
      </c>
      <c r="C6122" s="191" t="s">
        <v>7588</v>
      </c>
      <c r="E6122" t="s">
        <v>7589</v>
      </c>
      <c r="F6122" t="s">
        <v>2903</v>
      </c>
      <c r="G6122" t="s">
        <v>375</v>
      </c>
      <c r="H6122">
        <v>4750</v>
      </c>
      <c r="J6122" t="s">
        <v>22634</v>
      </c>
      <c r="K6122" s="132" t="str">
        <f>IFERROR(IFERROR(INDEX(Кат!$O:$O,MATCH($C6122,Кат!$I:$I,0)),INDEX(Торг!$L:$L,MATCH($C6122,Торг!$I:$I,0))),"")</f>
        <v/>
      </c>
      <c r="L6122" s="132" t="str">
        <f>IFERROR(IFERROR(INDEX(Кат!$A:$A,MATCH($C6122,Кат!$I:$I,0)),INDEX(Торг!$A:$A,MATCH($C6122,Торг!$I:$I,0))),"")</f>
        <v/>
      </c>
      <c r="M6122" s="132" t="str">
        <f>IFERROR(IFERROR(INDEX(Кат!$B:$B,MATCH($C6122,Кат!$I:$I,0)),INDEX(Торг!$B:$B,MATCH($C6122,Торг!$I:$I,0))),"")</f>
        <v/>
      </c>
      <c r="N6122" s="132" t="str">
        <f t="shared" si="95"/>
        <v>SS20 SS20199</v>
      </c>
      <c r="O6122" s="132" t="str">
        <f>IFERROR(IFERROR(INDEX(Кат!$B:$B,MATCH($N6122,Кат!$I:$I,0)),INDEX(Торг!$B:$B,MATCH($N6122,Торг!$I:$I,0))),"")</f>
        <v/>
      </c>
    </row>
    <row r="6123" spans="1:15">
      <c r="A6123" t="s">
        <v>25654</v>
      </c>
      <c r="C6123" s="191" t="s">
        <v>25655</v>
      </c>
      <c r="E6123" t="s">
        <v>25656</v>
      </c>
      <c r="F6123" t="s">
        <v>2903</v>
      </c>
      <c r="G6123" t="s">
        <v>375</v>
      </c>
      <c r="H6123">
        <v>6600</v>
      </c>
      <c r="J6123" t="s">
        <v>22634</v>
      </c>
      <c r="K6123" s="132" t="str">
        <f>IFERROR(IFERROR(INDEX(Кат!$O:$O,MATCH($C6123,Кат!$I:$I,0)),INDEX(Торг!$L:$L,MATCH($C6123,Торг!$I:$I,0))),"")</f>
        <v/>
      </c>
      <c r="L6123" s="132" t="str">
        <f>IFERROR(IFERROR(INDEX(Кат!$A:$A,MATCH($C6123,Кат!$I:$I,0)),INDEX(Торг!$A:$A,MATCH($C6123,Торг!$I:$I,0))),"")</f>
        <v/>
      </c>
      <c r="M6123" s="132" t="str">
        <f>IFERROR(IFERROR(INDEX(Кат!$B:$B,MATCH($C6123,Кат!$I:$I,0)),INDEX(Торг!$B:$B,MATCH($C6123,Торг!$I:$I,0))),"")</f>
        <v/>
      </c>
      <c r="N6123" s="132" t="str">
        <f t="shared" si="95"/>
        <v>SS20 SS20405</v>
      </c>
      <c r="O6123" s="132" t="str">
        <f>IFERROR(IFERROR(INDEX(Кат!$B:$B,MATCH($N6123,Кат!$I:$I,0)),INDEX(Торг!$B:$B,MATCH($N6123,Торг!$I:$I,0))),"")</f>
        <v/>
      </c>
    </row>
    <row r="6124" spans="1:15" outlineLevel="1">
      <c r="A6124" t="s">
        <v>23415</v>
      </c>
      <c r="C6124" s="191" t="s">
        <v>23416</v>
      </c>
      <c r="E6124" t="s">
        <v>25287</v>
      </c>
      <c r="F6124" t="s">
        <v>2903</v>
      </c>
      <c r="G6124" t="s">
        <v>375</v>
      </c>
      <c r="H6124">
        <v>7150</v>
      </c>
      <c r="J6124" t="s">
        <v>22634</v>
      </c>
      <c r="K6124" s="132" t="str">
        <f>IFERROR(IFERROR(INDEX(Кат!$O:$O,MATCH($C6124,Кат!$I:$I,0)),INDEX(Торг!$L:$L,MATCH($C6124,Торг!$I:$I,0))),"")</f>
        <v/>
      </c>
      <c r="L6124" s="132" t="str">
        <f>IFERROR(IFERROR(INDEX(Кат!$A:$A,MATCH($C6124,Кат!$I:$I,0)),INDEX(Торг!$A:$A,MATCH($C6124,Торг!$I:$I,0))),"")</f>
        <v/>
      </c>
      <c r="M6124" s="132" t="str">
        <f>IFERROR(IFERROR(INDEX(Кат!$B:$B,MATCH($C6124,Кат!$I:$I,0)),INDEX(Торг!$B:$B,MATCH($C6124,Торг!$I:$I,0))),"")</f>
        <v/>
      </c>
      <c r="N6124" s="132" t="str">
        <f t="shared" si="95"/>
        <v>SS20 SS20355</v>
      </c>
      <c r="O6124" s="132" t="str">
        <f>IFERROR(IFERROR(INDEX(Кат!$B:$B,MATCH($N6124,Кат!$I:$I,0)),INDEX(Торг!$B:$B,MATCH($N6124,Торг!$I:$I,0))),"")</f>
        <v/>
      </c>
    </row>
    <row r="6125" spans="1:15" outlineLevel="1">
      <c r="A6125" t="s">
        <v>18553</v>
      </c>
      <c r="C6125" s="191" t="s">
        <v>3264</v>
      </c>
      <c r="E6125" t="s">
        <v>3265</v>
      </c>
      <c r="F6125" t="s">
        <v>2903</v>
      </c>
      <c r="G6125" t="s">
        <v>375</v>
      </c>
      <c r="H6125">
        <v>4150</v>
      </c>
      <c r="J6125" t="s">
        <v>22634</v>
      </c>
      <c r="K6125" s="132" t="str">
        <f>IFERROR(IFERROR(INDEX(Кат!$O:$O,MATCH($C6125,Кат!$I:$I,0)),INDEX(Торг!$L:$L,MATCH($C6125,Торг!$I:$I,0))),"")</f>
        <v/>
      </c>
      <c r="L6125" s="132" t="str">
        <f>IFERROR(IFERROR(INDEX(Кат!$A:$A,MATCH($C6125,Кат!$I:$I,0)),INDEX(Торг!$A:$A,MATCH($C6125,Торг!$I:$I,0))),"")</f>
        <v/>
      </c>
      <c r="M6125" s="132" t="str">
        <f>IFERROR(IFERROR(INDEX(Кат!$B:$B,MATCH($C6125,Кат!$I:$I,0)),INDEX(Торг!$B:$B,MATCH($C6125,Торг!$I:$I,0))),"")</f>
        <v/>
      </c>
      <c r="N6125" s="132" t="str">
        <f t="shared" si="95"/>
        <v>SS20 SS20321</v>
      </c>
      <c r="O6125" s="132" t="str">
        <f>IFERROR(IFERROR(INDEX(Кат!$B:$B,MATCH($N6125,Кат!$I:$I,0)),INDEX(Торг!$B:$B,MATCH($N6125,Торг!$I:$I,0))),"")</f>
        <v/>
      </c>
    </row>
    <row r="6126" spans="1:15" outlineLevel="1">
      <c r="A6126" t="s">
        <v>18554</v>
      </c>
      <c r="C6126" s="191" t="s">
        <v>7590</v>
      </c>
      <c r="E6126" t="s">
        <v>7591</v>
      </c>
      <c r="F6126" t="s">
        <v>2903</v>
      </c>
      <c r="G6126" t="s">
        <v>375</v>
      </c>
      <c r="H6126">
        <v>4350</v>
      </c>
      <c r="J6126" t="s">
        <v>22634</v>
      </c>
      <c r="K6126" s="132" t="str">
        <f>IFERROR(IFERROR(INDEX(Кат!$O:$O,MATCH($C6126,Кат!$I:$I,0)),INDEX(Торг!$L:$L,MATCH($C6126,Торг!$I:$I,0))),"")</f>
        <v/>
      </c>
      <c r="L6126" s="132" t="str">
        <f>IFERROR(IFERROR(INDEX(Кат!$A:$A,MATCH($C6126,Кат!$I:$I,0)),INDEX(Торг!$A:$A,MATCH($C6126,Торг!$I:$I,0))),"")</f>
        <v/>
      </c>
      <c r="M6126" s="132" t="str">
        <f>IFERROR(IFERROR(INDEX(Кат!$B:$B,MATCH($C6126,Кат!$I:$I,0)),INDEX(Торг!$B:$B,MATCH($C6126,Торг!$I:$I,0))),"")</f>
        <v/>
      </c>
      <c r="N6126" s="132" t="str">
        <f t="shared" si="95"/>
        <v>SS20 SS20136</v>
      </c>
      <c r="O6126" s="132" t="str">
        <f>IFERROR(IFERROR(INDEX(Кат!$B:$B,MATCH($N6126,Кат!$I:$I,0)),INDEX(Торг!$B:$B,MATCH($N6126,Торг!$I:$I,0))),"")</f>
        <v/>
      </c>
    </row>
    <row r="6127" spans="1:15" outlineLevel="1">
      <c r="A6127" t="s">
        <v>18555</v>
      </c>
      <c r="C6127" s="191" t="s">
        <v>3266</v>
      </c>
      <c r="E6127" t="s">
        <v>3267</v>
      </c>
      <c r="F6127" t="s">
        <v>2903</v>
      </c>
      <c r="G6127" t="s">
        <v>375</v>
      </c>
      <c r="H6127">
        <v>5050</v>
      </c>
      <c r="J6127" t="s">
        <v>22634</v>
      </c>
      <c r="K6127" s="132" t="str">
        <f>IFERROR(IFERROR(INDEX(Кат!$O:$O,MATCH($C6127,Кат!$I:$I,0)),INDEX(Торг!$L:$L,MATCH($C6127,Торг!$I:$I,0))),"")</f>
        <v/>
      </c>
      <c r="L6127" s="132" t="str">
        <f>IFERROR(IFERROR(INDEX(Кат!$A:$A,MATCH($C6127,Кат!$I:$I,0)),INDEX(Торг!$A:$A,MATCH($C6127,Торг!$I:$I,0))),"")</f>
        <v/>
      </c>
      <c r="M6127" s="132" t="str">
        <f>IFERROR(IFERROR(INDEX(Кат!$B:$B,MATCH($C6127,Кат!$I:$I,0)),INDEX(Торг!$B:$B,MATCH($C6127,Торг!$I:$I,0))),"")</f>
        <v/>
      </c>
      <c r="N6127" s="132" t="str">
        <f t="shared" si="95"/>
        <v>SS20 SS20229</v>
      </c>
      <c r="O6127" s="132" t="str">
        <f>IFERROR(IFERROR(INDEX(Кат!$B:$B,MATCH($N6127,Кат!$I:$I,0)),INDEX(Торг!$B:$B,MATCH($N6127,Торг!$I:$I,0))),"")</f>
        <v/>
      </c>
    </row>
    <row r="6128" spans="1:15">
      <c r="A6128" t="s">
        <v>18556</v>
      </c>
      <c r="C6128" s="191" t="s">
        <v>7592</v>
      </c>
      <c r="E6128" t="s">
        <v>7593</v>
      </c>
      <c r="F6128" t="s">
        <v>2903</v>
      </c>
      <c r="G6128" t="s">
        <v>375</v>
      </c>
      <c r="H6128">
        <v>4900</v>
      </c>
      <c r="J6128" t="s">
        <v>22634</v>
      </c>
      <c r="K6128" s="132" t="str">
        <f>IFERROR(IFERROR(INDEX(Кат!$O:$O,MATCH($C6128,Кат!$I:$I,0)),INDEX(Торг!$L:$L,MATCH($C6128,Торг!$I:$I,0))),"")</f>
        <v/>
      </c>
      <c r="L6128" s="132" t="str">
        <f>IFERROR(IFERROR(INDEX(Кат!$A:$A,MATCH($C6128,Кат!$I:$I,0)),INDEX(Торг!$A:$A,MATCH($C6128,Торг!$I:$I,0))),"")</f>
        <v/>
      </c>
      <c r="M6128" s="132" t="str">
        <f>IFERROR(IFERROR(INDEX(Кат!$B:$B,MATCH($C6128,Кат!$I:$I,0)),INDEX(Торг!$B:$B,MATCH($C6128,Торг!$I:$I,0))),"")</f>
        <v/>
      </c>
      <c r="N6128" s="132" t="str">
        <f t="shared" si="95"/>
        <v>SS20 SS20278</v>
      </c>
      <c r="O6128" s="132" t="str">
        <f>IFERROR(IFERROR(INDEX(Кат!$B:$B,MATCH($N6128,Кат!$I:$I,0)),INDEX(Торг!$B:$B,MATCH($N6128,Торг!$I:$I,0))),"")</f>
        <v/>
      </c>
    </row>
    <row r="6129" spans="1:15" outlineLevel="1">
      <c r="A6129" t="s">
        <v>18557</v>
      </c>
      <c r="C6129" s="191" t="s">
        <v>7594</v>
      </c>
      <c r="E6129" t="s">
        <v>7595</v>
      </c>
      <c r="F6129" t="s">
        <v>2903</v>
      </c>
      <c r="G6129" t="s">
        <v>375</v>
      </c>
      <c r="H6129">
        <v>4750</v>
      </c>
      <c r="J6129" t="s">
        <v>22634</v>
      </c>
      <c r="K6129" s="132" t="str">
        <f>IFERROR(IFERROR(INDEX(Кат!$O:$O,MATCH($C6129,Кат!$I:$I,0)),INDEX(Торг!$L:$L,MATCH($C6129,Торг!$I:$I,0))),"")</f>
        <v/>
      </c>
      <c r="L6129" s="132" t="str">
        <f>IFERROR(IFERROR(INDEX(Кат!$A:$A,MATCH($C6129,Кат!$I:$I,0)),INDEX(Торг!$A:$A,MATCH($C6129,Торг!$I:$I,0))),"")</f>
        <v/>
      </c>
      <c r="M6129" s="132" t="str">
        <f>IFERROR(IFERROR(INDEX(Кат!$B:$B,MATCH($C6129,Кат!$I:$I,0)),INDEX(Торг!$B:$B,MATCH($C6129,Торг!$I:$I,0))),"")</f>
        <v/>
      </c>
      <c r="N6129" s="132" t="str">
        <f t="shared" si="95"/>
        <v>SS20 SS20335</v>
      </c>
      <c r="O6129" s="132" t="str">
        <f>IFERROR(IFERROR(INDEX(Кат!$B:$B,MATCH($N6129,Кат!$I:$I,0)),INDEX(Торг!$B:$B,MATCH($N6129,Торг!$I:$I,0))),"")</f>
        <v/>
      </c>
    </row>
    <row r="6130" spans="1:15">
      <c r="A6130" t="s">
        <v>25533</v>
      </c>
      <c r="C6130" s="191" t="s">
        <v>25534</v>
      </c>
      <c r="E6130" t="s">
        <v>25535</v>
      </c>
      <c r="F6130" t="s">
        <v>2903</v>
      </c>
      <c r="G6130" t="s">
        <v>375</v>
      </c>
      <c r="H6130">
        <v>6650</v>
      </c>
      <c r="J6130" t="s">
        <v>22634</v>
      </c>
      <c r="K6130" s="132" t="str">
        <f>IFERROR(IFERROR(INDEX(Кат!$O:$O,MATCH($C6130,Кат!$I:$I,0)),INDEX(Торг!$L:$L,MATCH($C6130,Торг!$I:$I,0))),"")</f>
        <v/>
      </c>
      <c r="L6130" s="132" t="str">
        <f>IFERROR(IFERROR(INDEX(Кат!$A:$A,MATCH($C6130,Кат!$I:$I,0)),INDEX(Торг!$A:$A,MATCH($C6130,Торг!$I:$I,0))),"")</f>
        <v/>
      </c>
      <c r="M6130" s="132" t="str">
        <f>IFERROR(IFERROR(INDEX(Кат!$B:$B,MATCH($C6130,Кат!$I:$I,0)),INDEX(Торг!$B:$B,MATCH($C6130,Торг!$I:$I,0))),"")</f>
        <v/>
      </c>
      <c r="N6130" s="132" t="str">
        <f t="shared" si="95"/>
        <v>SS20 SS20414</v>
      </c>
      <c r="O6130" s="132" t="str">
        <f>IFERROR(IFERROR(INDEX(Кат!$B:$B,MATCH($N6130,Кат!$I:$I,0)),INDEX(Торг!$B:$B,MATCH($N6130,Торг!$I:$I,0))),"")</f>
        <v/>
      </c>
    </row>
    <row r="6131" spans="1:15" outlineLevel="1">
      <c r="A6131" t="s">
        <v>18558</v>
      </c>
      <c r="C6131" s="191" t="s">
        <v>3268</v>
      </c>
      <c r="E6131" t="s">
        <v>3269</v>
      </c>
      <c r="F6131" t="s">
        <v>2903</v>
      </c>
      <c r="G6131" t="s">
        <v>375</v>
      </c>
      <c r="H6131">
        <v>3650</v>
      </c>
      <c r="J6131" t="s">
        <v>22634</v>
      </c>
      <c r="K6131" s="132" t="str">
        <f>IFERROR(IFERROR(INDEX(Кат!$O:$O,MATCH($C6131,Кат!$I:$I,0)),INDEX(Торг!$L:$L,MATCH($C6131,Торг!$I:$I,0))),"")</f>
        <v/>
      </c>
      <c r="L6131" s="132" t="str">
        <f>IFERROR(IFERROR(INDEX(Кат!$A:$A,MATCH($C6131,Кат!$I:$I,0)),INDEX(Торг!$A:$A,MATCH($C6131,Торг!$I:$I,0))),"")</f>
        <v/>
      </c>
      <c r="M6131" s="132" t="str">
        <f>IFERROR(IFERROR(INDEX(Кат!$B:$B,MATCH($C6131,Кат!$I:$I,0)),INDEX(Торг!$B:$B,MATCH($C6131,Торг!$I:$I,0))),"")</f>
        <v/>
      </c>
      <c r="N6131" s="132" t="str">
        <f t="shared" si="95"/>
        <v>SS20 SS20178</v>
      </c>
      <c r="O6131" s="132" t="str">
        <f>IFERROR(IFERROR(INDEX(Кат!$B:$B,MATCH($N6131,Кат!$I:$I,0)),INDEX(Торг!$B:$B,MATCH($N6131,Торг!$I:$I,0))),"")</f>
        <v/>
      </c>
    </row>
    <row r="6132" spans="1:15" outlineLevel="1">
      <c r="A6132" t="s">
        <v>18559</v>
      </c>
      <c r="C6132" s="191" t="s">
        <v>3270</v>
      </c>
      <c r="E6132" t="s">
        <v>3271</v>
      </c>
      <c r="F6132" t="s">
        <v>2903</v>
      </c>
      <c r="G6132" t="s">
        <v>375</v>
      </c>
      <c r="H6132">
        <v>4000</v>
      </c>
      <c r="J6132" t="s">
        <v>22634</v>
      </c>
      <c r="K6132" s="132" t="str">
        <f>IFERROR(IFERROR(INDEX(Кат!$O:$O,MATCH($C6132,Кат!$I:$I,0)),INDEX(Торг!$L:$L,MATCH($C6132,Торг!$I:$I,0))),"")</f>
        <v/>
      </c>
      <c r="L6132" s="132" t="str">
        <f>IFERROR(IFERROR(INDEX(Кат!$A:$A,MATCH($C6132,Кат!$I:$I,0)),INDEX(Торг!$A:$A,MATCH($C6132,Торг!$I:$I,0))),"")</f>
        <v/>
      </c>
      <c r="M6132" s="132" t="str">
        <f>IFERROR(IFERROR(INDEX(Кат!$B:$B,MATCH($C6132,Кат!$I:$I,0)),INDEX(Торг!$B:$B,MATCH($C6132,Торг!$I:$I,0))),"")</f>
        <v/>
      </c>
      <c r="N6132" s="132" t="str">
        <f t="shared" si="95"/>
        <v>SS20 SS20221</v>
      </c>
      <c r="O6132" s="132" t="str">
        <f>IFERROR(IFERROR(INDEX(Кат!$B:$B,MATCH($N6132,Кат!$I:$I,0)),INDEX(Торг!$B:$B,MATCH($N6132,Торг!$I:$I,0))),"")</f>
        <v/>
      </c>
    </row>
    <row r="6133" spans="1:15" outlineLevel="1">
      <c r="A6133" t="s">
        <v>18560</v>
      </c>
      <c r="C6133" s="191" t="s">
        <v>3272</v>
      </c>
      <c r="E6133" t="s">
        <v>3273</v>
      </c>
      <c r="F6133" t="s">
        <v>2903</v>
      </c>
      <c r="G6133" t="s">
        <v>375</v>
      </c>
      <c r="H6133">
        <v>4450</v>
      </c>
      <c r="J6133" t="s">
        <v>22634</v>
      </c>
      <c r="K6133" s="132" t="str">
        <f>IFERROR(IFERROR(INDEX(Кат!$O:$O,MATCH($C6133,Кат!$I:$I,0)),INDEX(Торг!$L:$L,MATCH($C6133,Торг!$I:$I,0))),"")</f>
        <v/>
      </c>
      <c r="L6133" s="132" t="str">
        <f>IFERROR(IFERROR(INDEX(Кат!$A:$A,MATCH($C6133,Кат!$I:$I,0)),INDEX(Торг!$A:$A,MATCH($C6133,Торг!$I:$I,0))),"")</f>
        <v/>
      </c>
      <c r="M6133" s="132" t="str">
        <f>IFERROR(IFERROR(INDEX(Кат!$B:$B,MATCH($C6133,Кат!$I:$I,0)),INDEX(Торг!$B:$B,MATCH($C6133,Торг!$I:$I,0))),"")</f>
        <v/>
      </c>
      <c r="N6133" s="132" t="str">
        <f t="shared" si="95"/>
        <v>SS20 SS20172</v>
      </c>
      <c r="O6133" s="132" t="str">
        <f>IFERROR(IFERROR(INDEX(Кат!$B:$B,MATCH($N6133,Кат!$I:$I,0)),INDEX(Торг!$B:$B,MATCH($N6133,Торг!$I:$I,0))),"")</f>
        <v/>
      </c>
    </row>
    <row r="6134" spans="1:15">
      <c r="A6134" t="s">
        <v>18561</v>
      </c>
      <c r="C6134" s="191" t="s">
        <v>3274</v>
      </c>
      <c r="E6134" t="s">
        <v>3275</v>
      </c>
      <c r="F6134" t="s">
        <v>2903</v>
      </c>
      <c r="G6134" t="s">
        <v>375</v>
      </c>
      <c r="H6134">
        <v>4000</v>
      </c>
      <c r="J6134" t="s">
        <v>22634</v>
      </c>
      <c r="K6134" s="132" t="str">
        <f>IFERROR(IFERROR(INDEX(Кат!$O:$O,MATCH($C6134,Кат!$I:$I,0)),INDEX(Торг!$L:$L,MATCH($C6134,Торг!$I:$I,0))),"")</f>
        <v/>
      </c>
      <c r="L6134" s="132" t="str">
        <f>IFERROR(IFERROR(INDEX(Кат!$A:$A,MATCH($C6134,Кат!$I:$I,0)),INDEX(Торг!$A:$A,MATCH($C6134,Торг!$I:$I,0))),"")</f>
        <v/>
      </c>
      <c r="M6134" s="132" t="str">
        <f>IFERROR(IFERROR(INDEX(Кат!$B:$B,MATCH($C6134,Кат!$I:$I,0)),INDEX(Торг!$B:$B,MATCH($C6134,Торг!$I:$I,0))),"")</f>
        <v/>
      </c>
      <c r="N6134" s="132" t="str">
        <f t="shared" si="95"/>
        <v>SS20 SS20317</v>
      </c>
      <c r="O6134" s="132" t="str">
        <f>IFERROR(IFERROR(INDEX(Кат!$B:$B,MATCH($N6134,Кат!$I:$I,0)),INDEX(Торг!$B:$B,MATCH($N6134,Торг!$I:$I,0))),"")</f>
        <v/>
      </c>
    </row>
    <row r="6135" spans="1:15" outlineLevel="1">
      <c r="A6135" t="s">
        <v>18562</v>
      </c>
      <c r="C6135" s="191" t="s">
        <v>7596</v>
      </c>
      <c r="E6135" t="s">
        <v>7597</v>
      </c>
      <c r="F6135" t="s">
        <v>2903</v>
      </c>
      <c r="G6135" t="s">
        <v>375</v>
      </c>
      <c r="H6135">
        <v>4850</v>
      </c>
      <c r="J6135" t="s">
        <v>22634</v>
      </c>
      <c r="K6135" s="132" t="str">
        <f>IFERROR(IFERROR(INDEX(Кат!$O:$O,MATCH($C6135,Кат!$I:$I,0)),INDEX(Торг!$L:$L,MATCH($C6135,Торг!$I:$I,0))),"")</f>
        <v/>
      </c>
      <c r="L6135" s="132" t="str">
        <f>IFERROR(IFERROR(INDEX(Кат!$A:$A,MATCH($C6135,Кат!$I:$I,0)),INDEX(Торг!$A:$A,MATCH($C6135,Торг!$I:$I,0))),"")</f>
        <v/>
      </c>
      <c r="M6135" s="132" t="str">
        <f>IFERROR(IFERROR(INDEX(Кат!$B:$B,MATCH($C6135,Кат!$I:$I,0)),INDEX(Торг!$B:$B,MATCH($C6135,Торг!$I:$I,0))),"")</f>
        <v/>
      </c>
      <c r="N6135" s="132" t="str">
        <f t="shared" si="95"/>
        <v>SS20 SS20187</v>
      </c>
      <c r="O6135" s="132" t="str">
        <f>IFERROR(IFERROR(INDEX(Кат!$B:$B,MATCH($N6135,Кат!$I:$I,0)),INDEX(Торг!$B:$B,MATCH($N6135,Торг!$I:$I,0))),"")</f>
        <v/>
      </c>
    </row>
    <row r="6136" spans="1:15" outlineLevel="1">
      <c r="A6136" t="s">
        <v>18563</v>
      </c>
      <c r="C6136" s="191" t="s">
        <v>7598</v>
      </c>
      <c r="E6136" t="s">
        <v>7599</v>
      </c>
      <c r="F6136" t="s">
        <v>2903</v>
      </c>
      <c r="G6136" t="s">
        <v>375</v>
      </c>
      <c r="H6136">
        <v>4900</v>
      </c>
      <c r="J6136" t="s">
        <v>22634</v>
      </c>
      <c r="K6136" s="132" t="str">
        <f>IFERROR(IFERROR(INDEX(Кат!$O:$O,MATCH($C6136,Кат!$I:$I,0)),INDEX(Торг!$L:$L,MATCH($C6136,Торг!$I:$I,0))),"")</f>
        <v/>
      </c>
      <c r="L6136" s="132" t="str">
        <f>IFERROR(IFERROR(INDEX(Кат!$A:$A,MATCH($C6136,Кат!$I:$I,0)),INDEX(Торг!$A:$A,MATCH($C6136,Торг!$I:$I,0))),"")</f>
        <v/>
      </c>
      <c r="M6136" s="132" t="str">
        <f>IFERROR(IFERROR(INDEX(Кат!$B:$B,MATCH($C6136,Кат!$I:$I,0)),INDEX(Торг!$B:$B,MATCH($C6136,Торг!$I:$I,0))),"")</f>
        <v/>
      </c>
      <c r="N6136" s="132" t="str">
        <f t="shared" si="95"/>
        <v>SS20 SS20184</v>
      </c>
      <c r="O6136" s="132" t="str">
        <f>IFERROR(IFERROR(INDEX(Кат!$B:$B,MATCH($N6136,Кат!$I:$I,0)),INDEX(Торг!$B:$B,MATCH($N6136,Торг!$I:$I,0))),"")</f>
        <v/>
      </c>
    </row>
    <row r="6137" spans="1:15" outlineLevel="1">
      <c r="A6137" t="s">
        <v>18564</v>
      </c>
      <c r="C6137" s="191" t="s">
        <v>7600</v>
      </c>
      <c r="E6137" t="s">
        <v>7601</v>
      </c>
      <c r="F6137" t="s">
        <v>2903</v>
      </c>
      <c r="G6137" t="s">
        <v>375</v>
      </c>
      <c r="H6137">
        <v>3950</v>
      </c>
      <c r="J6137" t="s">
        <v>22634</v>
      </c>
      <c r="K6137" s="132" t="str">
        <f>IFERROR(IFERROR(INDEX(Кат!$O:$O,MATCH($C6137,Кат!$I:$I,0)),INDEX(Торг!$L:$L,MATCH($C6137,Торг!$I:$I,0))),"")</f>
        <v/>
      </c>
      <c r="L6137" s="132" t="str">
        <f>IFERROR(IFERROR(INDEX(Кат!$A:$A,MATCH($C6137,Кат!$I:$I,0)),INDEX(Торг!$A:$A,MATCH($C6137,Торг!$I:$I,0))),"")</f>
        <v/>
      </c>
      <c r="M6137" s="132" t="str">
        <f>IFERROR(IFERROR(INDEX(Кат!$B:$B,MATCH($C6137,Кат!$I:$I,0)),INDEX(Торг!$B:$B,MATCH($C6137,Торг!$I:$I,0))),"")</f>
        <v/>
      </c>
      <c r="N6137" s="132" t="str">
        <f t="shared" si="95"/>
        <v>SS20 SS25103</v>
      </c>
      <c r="O6137" s="132" t="str">
        <f>IFERROR(IFERROR(INDEX(Кат!$B:$B,MATCH($N6137,Кат!$I:$I,0)),INDEX(Торг!$B:$B,MATCH($N6137,Торг!$I:$I,0))),"")</f>
        <v/>
      </c>
    </row>
    <row r="6138" spans="1:15" outlineLevel="1">
      <c r="A6138" t="s">
        <v>18565</v>
      </c>
      <c r="C6138" s="191" t="s">
        <v>7602</v>
      </c>
      <c r="E6138" t="s">
        <v>7603</v>
      </c>
      <c r="F6138" t="s">
        <v>2903</v>
      </c>
      <c r="G6138" t="s">
        <v>375</v>
      </c>
      <c r="H6138">
        <v>7350</v>
      </c>
      <c r="J6138" t="s">
        <v>22634</v>
      </c>
      <c r="K6138" s="132" t="str">
        <f>IFERROR(IFERROR(INDEX(Кат!$O:$O,MATCH($C6138,Кат!$I:$I,0)),INDEX(Торг!$L:$L,MATCH($C6138,Торг!$I:$I,0))),"")</f>
        <v/>
      </c>
      <c r="L6138" s="132" t="str">
        <f>IFERROR(IFERROR(INDEX(Кат!$A:$A,MATCH($C6138,Кат!$I:$I,0)),INDEX(Торг!$A:$A,MATCH($C6138,Торг!$I:$I,0))),"")</f>
        <v/>
      </c>
      <c r="M6138" s="132" t="str">
        <f>IFERROR(IFERROR(INDEX(Кат!$B:$B,MATCH($C6138,Кат!$I:$I,0)),INDEX(Торг!$B:$B,MATCH($C6138,Торг!$I:$I,0))),"")</f>
        <v/>
      </c>
      <c r="N6138" s="132" t="str">
        <f t="shared" si="95"/>
        <v>SS20 SS20111</v>
      </c>
      <c r="O6138" s="132" t="str">
        <f>IFERROR(IFERROR(INDEX(Кат!$B:$B,MATCH($N6138,Кат!$I:$I,0)),INDEX(Торг!$B:$B,MATCH($N6138,Торг!$I:$I,0))),"")</f>
        <v/>
      </c>
    </row>
    <row r="6139" spans="1:15" outlineLevel="1">
      <c r="A6139" t="s">
        <v>18566</v>
      </c>
      <c r="C6139" s="191" t="s">
        <v>3276</v>
      </c>
      <c r="E6139" t="s">
        <v>3277</v>
      </c>
      <c r="F6139" t="s">
        <v>2903</v>
      </c>
      <c r="G6139" t="s">
        <v>375</v>
      </c>
      <c r="H6139">
        <v>7350</v>
      </c>
      <c r="J6139" t="s">
        <v>22634</v>
      </c>
      <c r="K6139" s="132" t="str">
        <f>IFERROR(IFERROR(INDEX(Кат!$O:$O,MATCH($C6139,Кат!$I:$I,0)),INDEX(Торг!$L:$L,MATCH($C6139,Торг!$I:$I,0))),"")</f>
        <v/>
      </c>
      <c r="L6139" s="132" t="str">
        <f>IFERROR(IFERROR(INDEX(Кат!$A:$A,MATCH($C6139,Кат!$I:$I,0)),INDEX(Торг!$A:$A,MATCH($C6139,Торг!$I:$I,0))),"")</f>
        <v/>
      </c>
      <c r="M6139" s="132" t="str">
        <f>IFERROR(IFERROR(INDEX(Кат!$B:$B,MATCH($C6139,Кат!$I:$I,0)),INDEX(Торг!$B:$B,MATCH($C6139,Торг!$I:$I,0))),"")</f>
        <v/>
      </c>
      <c r="N6139" s="132" t="str">
        <f t="shared" si="95"/>
        <v>SS20 SS20115</v>
      </c>
      <c r="O6139" s="132" t="str">
        <f>IFERROR(IFERROR(INDEX(Кат!$B:$B,MATCH($N6139,Кат!$I:$I,0)),INDEX(Торг!$B:$B,MATCH($N6139,Торг!$I:$I,0))),"")</f>
        <v/>
      </c>
    </row>
    <row r="6140" spans="1:15" outlineLevel="1">
      <c r="A6140" t="s">
        <v>18567</v>
      </c>
      <c r="C6140" s="191" t="s">
        <v>3278</v>
      </c>
      <c r="E6140" t="s">
        <v>3279</v>
      </c>
      <c r="F6140" t="s">
        <v>2903</v>
      </c>
      <c r="G6140" t="s">
        <v>375</v>
      </c>
      <c r="H6140">
        <v>6800</v>
      </c>
      <c r="J6140" t="s">
        <v>22634</v>
      </c>
      <c r="K6140" s="132" t="str">
        <f>IFERROR(IFERROR(INDEX(Кат!$O:$O,MATCH($C6140,Кат!$I:$I,0)),INDEX(Торг!$L:$L,MATCH($C6140,Торг!$I:$I,0))),"")</f>
        <v/>
      </c>
      <c r="L6140" s="132" t="str">
        <f>IFERROR(IFERROR(INDEX(Кат!$A:$A,MATCH($C6140,Кат!$I:$I,0)),INDEX(Торг!$A:$A,MATCH($C6140,Торг!$I:$I,0))),"")</f>
        <v/>
      </c>
      <c r="M6140" s="132" t="str">
        <f>IFERROR(IFERROR(INDEX(Кат!$B:$B,MATCH($C6140,Кат!$I:$I,0)),INDEX(Торг!$B:$B,MATCH($C6140,Торг!$I:$I,0))),"")</f>
        <v/>
      </c>
      <c r="N6140" s="132" t="str">
        <f t="shared" si="95"/>
        <v>SS20 SS20103</v>
      </c>
      <c r="O6140" s="132" t="str">
        <f>IFERROR(IFERROR(INDEX(Кат!$B:$B,MATCH($N6140,Кат!$I:$I,0)),INDEX(Торг!$B:$B,MATCH($N6140,Торг!$I:$I,0))),"")</f>
        <v/>
      </c>
    </row>
    <row r="6141" spans="1:15" outlineLevel="1">
      <c r="A6141" t="s">
        <v>18568</v>
      </c>
      <c r="C6141" s="191" t="s">
        <v>3280</v>
      </c>
      <c r="E6141" t="s">
        <v>3281</v>
      </c>
      <c r="F6141" t="s">
        <v>2903</v>
      </c>
      <c r="G6141" t="s">
        <v>375</v>
      </c>
      <c r="H6141">
        <v>6800</v>
      </c>
      <c r="J6141" t="s">
        <v>22634</v>
      </c>
      <c r="K6141" s="132" t="str">
        <f>IFERROR(IFERROR(INDEX(Кат!$O:$O,MATCH($C6141,Кат!$I:$I,0)),INDEX(Торг!$L:$L,MATCH($C6141,Торг!$I:$I,0))),"")</f>
        <v/>
      </c>
      <c r="L6141" s="132" t="str">
        <f>IFERROR(IFERROR(INDEX(Кат!$A:$A,MATCH($C6141,Кат!$I:$I,0)),INDEX(Торг!$A:$A,MATCH($C6141,Торг!$I:$I,0))),"")</f>
        <v/>
      </c>
      <c r="M6141" s="132" t="str">
        <f>IFERROR(IFERROR(INDEX(Кат!$B:$B,MATCH($C6141,Кат!$I:$I,0)),INDEX(Торг!$B:$B,MATCH($C6141,Торг!$I:$I,0))),"")</f>
        <v/>
      </c>
      <c r="N6141" s="132" t="str">
        <f t="shared" si="95"/>
        <v>SS20 SS20107</v>
      </c>
      <c r="O6141" s="132" t="str">
        <f>IFERROR(IFERROR(INDEX(Кат!$B:$B,MATCH($N6141,Кат!$I:$I,0)),INDEX(Торг!$B:$B,MATCH($N6141,Торг!$I:$I,0))),"")</f>
        <v/>
      </c>
    </row>
    <row r="6142" spans="1:15" outlineLevel="1">
      <c r="A6142" t="s">
        <v>18569</v>
      </c>
      <c r="C6142" s="191" t="s">
        <v>3282</v>
      </c>
      <c r="E6142" t="s">
        <v>3283</v>
      </c>
      <c r="F6142" t="s">
        <v>2903</v>
      </c>
      <c r="G6142" t="s">
        <v>375</v>
      </c>
      <c r="H6142">
        <v>7350</v>
      </c>
      <c r="J6142" t="s">
        <v>22634</v>
      </c>
      <c r="K6142" s="132" t="str">
        <f>IFERROR(IFERROR(INDEX(Кат!$O:$O,MATCH($C6142,Кат!$I:$I,0)),INDEX(Торг!$L:$L,MATCH($C6142,Торг!$I:$I,0))),"")</f>
        <v/>
      </c>
      <c r="L6142" s="132" t="str">
        <f>IFERROR(IFERROR(INDEX(Кат!$A:$A,MATCH($C6142,Кат!$I:$I,0)),INDEX(Торг!$A:$A,MATCH($C6142,Торг!$I:$I,0))),"")</f>
        <v/>
      </c>
      <c r="M6142" s="132" t="str">
        <f>IFERROR(IFERROR(INDEX(Кат!$B:$B,MATCH($C6142,Кат!$I:$I,0)),INDEX(Торг!$B:$B,MATCH($C6142,Торг!$I:$I,0))),"")</f>
        <v/>
      </c>
      <c r="N6142" s="132" t="str">
        <f t="shared" si="95"/>
        <v>SS20 SS20119</v>
      </c>
      <c r="O6142" s="132" t="str">
        <f>IFERROR(IFERROR(INDEX(Кат!$B:$B,MATCH($N6142,Кат!$I:$I,0)),INDEX(Торг!$B:$B,MATCH($N6142,Торг!$I:$I,0))),"")</f>
        <v/>
      </c>
    </row>
    <row r="6143" spans="1:15" outlineLevel="1">
      <c r="A6143" t="s">
        <v>18570</v>
      </c>
      <c r="C6143" s="191" t="s">
        <v>3284</v>
      </c>
      <c r="E6143" t="s">
        <v>3285</v>
      </c>
      <c r="F6143" t="s">
        <v>2903</v>
      </c>
      <c r="G6143" t="s">
        <v>375</v>
      </c>
      <c r="H6143">
        <v>7350</v>
      </c>
      <c r="J6143" t="s">
        <v>22634</v>
      </c>
      <c r="K6143" s="132" t="str">
        <f>IFERROR(IFERROR(INDEX(Кат!$O:$O,MATCH($C6143,Кат!$I:$I,0)),INDEX(Торг!$L:$L,MATCH($C6143,Торг!$I:$I,0))),"")</f>
        <v/>
      </c>
      <c r="L6143" s="132" t="str">
        <f>IFERROR(IFERROR(INDEX(Кат!$A:$A,MATCH($C6143,Кат!$I:$I,0)),INDEX(Торг!$A:$A,MATCH($C6143,Торг!$I:$I,0))),"")</f>
        <v/>
      </c>
      <c r="M6143" s="132" t="str">
        <f>IFERROR(IFERROR(INDEX(Кат!$B:$B,MATCH($C6143,Кат!$I:$I,0)),INDEX(Торг!$B:$B,MATCH($C6143,Торг!$I:$I,0))),"")</f>
        <v/>
      </c>
      <c r="N6143" s="132" t="str">
        <f t="shared" si="95"/>
        <v>SS20 SS20195</v>
      </c>
      <c r="O6143" s="132" t="str">
        <f>IFERROR(IFERROR(INDEX(Кат!$B:$B,MATCH($N6143,Кат!$I:$I,0)),INDEX(Торг!$B:$B,MATCH($N6143,Торг!$I:$I,0))),"")</f>
        <v/>
      </c>
    </row>
    <row r="6144" spans="1:15" outlineLevel="1">
      <c r="A6144" t="s">
        <v>23417</v>
      </c>
      <c r="C6144" s="191" t="s">
        <v>23418</v>
      </c>
      <c r="E6144" t="s">
        <v>23419</v>
      </c>
      <c r="F6144" t="s">
        <v>2903</v>
      </c>
      <c r="G6144" t="s">
        <v>375</v>
      </c>
      <c r="H6144">
        <v>7300</v>
      </c>
      <c r="J6144" t="s">
        <v>22634</v>
      </c>
      <c r="K6144" s="132" t="str">
        <f>IFERROR(IFERROR(INDEX(Кат!$O:$O,MATCH($C6144,Кат!$I:$I,0)),INDEX(Торг!$L:$L,MATCH($C6144,Торг!$I:$I,0))),"")</f>
        <v/>
      </c>
      <c r="L6144" s="132" t="str">
        <f>IFERROR(IFERROR(INDEX(Кат!$A:$A,MATCH($C6144,Кат!$I:$I,0)),INDEX(Торг!$A:$A,MATCH($C6144,Торг!$I:$I,0))),"")</f>
        <v/>
      </c>
      <c r="M6144" s="132" t="str">
        <f>IFERROR(IFERROR(INDEX(Кат!$B:$B,MATCH($C6144,Кат!$I:$I,0)),INDEX(Торг!$B:$B,MATCH($C6144,Торг!$I:$I,0))),"")</f>
        <v/>
      </c>
      <c r="N6144" s="132" t="str">
        <f t="shared" si="95"/>
        <v>SS20 SS20351</v>
      </c>
      <c r="O6144" s="132" t="str">
        <f>IFERROR(IFERROR(INDEX(Кат!$B:$B,MATCH($N6144,Кат!$I:$I,0)),INDEX(Торг!$B:$B,MATCH($N6144,Торг!$I:$I,0))),"")</f>
        <v/>
      </c>
    </row>
    <row r="6145" spans="1:15" outlineLevel="1">
      <c r="A6145" t="s">
        <v>18571</v>
      </c>
      <c r="C6145" s="191" t="s">
        <v>3286</v>
      </c>
      <c r="E6145" t="s">
        <v>3287</v>
      </c>
      <c r="F6145" t="s">
        <v>2903</v>
      </c>
      <c r="G6145" t="s">
        <v>375</v>
      </c>
      <c r="H6145">
        <v>6400</v>
      </c>
      <c r="J6145" t="s">
        <v>22634</v>
      </c>
      <c r="K6145" s="132" t="str">
        <f>IFERROR(IFERROR(INDEX(Кат!$O:$O,MATCH($C6145,Кат!$I:$I,0)),INDEX(Торг!$L:$L,MATCH($C6145,Торг!$I:$I,0))),"")</f>
        <v/>
      </c>
      <c r="L6145" s="132" t="str">
        <f>IFERROR(IFERROR(INDEX(Кат!$A:$A,MATCH($C6145,Кат!$I:$I,0)),INDEX(Торг!$A:$A,MATCH($C6145,Торг!$I:$I,0))),"")</f>
        <v/>
      </c>
      <c r="M6145" s="132" t="str">
        <f>IFERROR(IFERROR(INDEX(Кат!$B:$B,MATCH($C6145,Кат!$I:$I,0)),INDEX(Торг!$B:$B,MATCH($C6145,Торг!$I:$I,0))),"")</f>
        <v/>
      </c>
      <c r="N6145" s="132" t="str">
        <f t="shared" si="95"/>
        <v>SS20 SS20343</v>
      </c>
      <c r="O6145" s="132" t="str">
        <f>IFERROR(IFERROR(INDEX(Кат!$B:$B,MATCH($N6145,Кат!$I:$I,0)),INDEX(Торг!$B:$B,MATCH($N6145,Торг!$I:$I,0))),"")</f>
        <v/>
      </c>
    </row>
    <row r="6146" spans="1:15" outlineLevel="1">
      <c r="A6146" t="s">
        <v>18572</v>
      </c>
      <c r="C6146" s="191" t="s">
        <v>3288</v>
      </c>
      <c r="E6146" t="s">
        <v>3289</v>
      </c>
      <c r="F6146" t="s">
        <v>2903</v>
      </c>
      <c r="G6146" t="s">
        <v>375</v>
      </c>
      <c r="H6146">
        <v>7550</v>
      </c>
      <c r="J6146" t="s">
        <v>22634</v>
      </c>
      <c r="K6146" s="132" t="str">
        <f>IFERROR(IFERROR(INDEX(Кат!$O:$O,MATCH($C6146,Кат!$I:$I,0)),INDEX(Торг!$L:$L,MATCH($C6146,Торг!$I:$I,0))),"")</f>
        <v/>
      </c>
      <c r="L6146" s="132" t="str">
        <f>IFERROR(IFERROR(INDEX(Кат!$A:$A,MATCH($C6146,Кат!$I:$I,0)),INDEX(Торг!$A:$A,MATCH($C6146,Торг!$I:$I,0))),"")</f>
        <v/>
      </c>
      <c r="M6146" s="132" t="str">
        <f>IFERROR(IFERROR(INDEX(Кат!$B:$B,MATCH($C6146,Кат!$I:$I,0)),INDEX(Торг!$B:$B,MATCH($C6146,Торг!$I:$I,0))),"")</f>
        <v/>
      </c>
      <c r="N6146" s="132" t="str">
        <f t="shared" si="95"/>
        <v>SS20 SS20327</v>
      </c>
      <c r="O6146" s="132" t="str">
        <f>IFERROR(IFERROR(INDEX(Кат!$B:$B,MATCH($N6146,Кат!$I:$I,0)),INDEX(Торг!$B:$B,MATCH($N6146,Торг!$I:$I,0))),"")</f>
        <v/>
      </c>
    </row>
    <row r="6147" spans="1:15" outlineLevel="1">
      <c r="A6147" t="s">
        <v>25536</v>
      </c>
      <c r="C6147" s="191" t="s">
        <v>25537</v>
      </c>
      <c r="E6147" t="s">
        <v>25538</v>
      </c>
      <c r="F6147" t="s">
        <v>2903</v>
      </c>
      <c r="G6147" t="s">
        <v>375</v>
      </c>
      <c r="H6147">
        <v>7050</v>
      </c>
      <c r="J6147" t="s">
        <v>22634</v>
      </c>
      <c r="K6147" s="132" t="str">
        <f>IFERROR(IFERROR(INDEX(Кат!$O:$O,MATCH($C6147,Кат!$I:$I,0)),INDEX(Торг!$L:$L,MATCH($C6147,Торг!$I:$I,0))),"")</f>
        <v/>
      </c>
      <c r="L6147" s="132" t="str">
        <f>IFERROR(IFERROR(INDEX(Кат!$A:$A,MATCH($C6147,Кат!$I:$I,0)),INDEX(Торг!$A:$A,MATCH($C6147,Торг!$I:$I,0))),"")</f>
        <v/>
      </c>
      <c r="M6147" s="132" t="str">
        <f>IFERROR(IFERROR(INDEX(Кат!$B:$B,MATCH($C6147,Кат!$I:$I,0)),INDEX(Торг!$B:$B,MATCH($C6147,Торг!$I:$I,0))),"")</f>
        <v/>
      </c>
      <c r="N6147" s="132" t="str">
        <f t="shared" si="95"/>
        <v>SS20 SS20410</v>
      </c>
      <c r="O6147" s="132" t="str">
        <f>IFERROR(IFERROR(INDEX(Кат!$B:$B,MATCH($N6147,Кат!$I:$I,0)),INDEX(Торг!$B:$B,MATCH($N6147,Торг!$I:$I,0))),"")</f>
        <v/>
      </c>
    </row>
    <row r="6148" spans="1:15" outlineLevel="1">
      <c r="A6148" t="s">
        <v>22694</v>
      </c>
      <c r="C6148" s="191" t="s">
        <v>22695</v>
      </c>
      <c r="E6148" t="s">
        <v>22696</v>
      </c>
      <c r="F6148" t="s">
        <v>2903</v>
      </c>
      <c r="G6148" t="s">
        <v>375</v>
      </c>
      <c r="H6148">
        <v>8550</v>
      </c>
      <c r="J6148" t="s">
        <v>22634</v>
      </c>
      <c r="K6148" s="132" t="str">
        <f>IFERROR(IFERROR(INDEX(Кат!$O:$O,MATCH($C6148,Кат!$I:$I,0)),INDEX(Торг!$L:$L,MATCH($C6148,Торг!$I:$I,0))),"")</f>
        <v/>
      </c>
      <c r="L6148" s="132" t="str">
        <f>IFERROR(IFERROR(INDEX(Кат!$A:$A,MATCH($C6148,Кат!$I:$I,0)),INDEX(Торг!$A:$A,MATCH($C6148,Торг!$I:$I,0))),"")</f>
        <v/>
      </c>
      <c r="M6148" s="132" t="str">
        <f>IFERROR(IFERROR(INDEX(Кат!$B:$B,MATCH($C6148,Кат!$I:$I,0)),INDEX(Торг!$B:$B,MATCH($C6148,Торг!$I:$I,0))),"")</f>
        <v/>
      </c>
      <c r="N6148" s="132" t="str">
        <f t="shared" si="95"/>
        <v>SS20 SS20363</v>
      </c>
      <c r="O6148" s="132" t="str">
        <f>IFERROR(IFERROR(INDEX(Кат!$B:$B,MATCH($N6148,Кат!$I:$I,0)),INDEX(Торг!$B:$B,MATCH($N6148,Торг!$I:$I,0))),"")</f>
        <v/>
      </c>
    </row>
    <row r="6149" spans="1:15" outlineLevel="1">
      <c r="A6149" t="s">
        <v>24325</v>
      </c>
      <c r="C6149" s="191"/>
      <c r="E6149" t="s">
        <v>23638</v>
      </c>
      <c r="J6149" t="s">
        <v>22634</v>
      </c>
      <c r="K6149" s="132" t="str">
        <f>IFERROR(IFERROR(INDEX(Кат!$O:$O,MATCH($C6149,Кат!$I:$I,0)),INDEX(Торг!$L:$L,MATCH($C6149,Торг!$I:$I,0))),"")</f>
        <v/>
      </c>
      <c r="L6149" s="132" t="str">
        <f>IFERROR(IFERROR(INDEX(Кат!$A:$A,MATCH($C6149,Кат!$I:$I,0)),INDEX(Торг!$A:$A,MATCH($C6149,Торг!$I:$I,0))),"")</f>
        <v/>
      </c>
      <c r="M6149" s="132" t="str">
        <f>IFERROR(IFERROR(INDEX(Кат!$B:$B,MATCH($C6149,Кат!$I:$I,0)),INDEX(Торг!$B:$B,MATCH($C6149,Торг!$I:$I,0))),"")</f>
        <v/>
      </c>
      <c r="N6149" s="132" t="str">
        <f t="shared" si="95"/>
        <v xml:space="preserve"> </v>
      </c>
      <c r="O6149" s="132" t="str">
        <f>IFERROR(IFERROR(INDEX(Кат!$B:$B,MATCH($N6149,Кат!$I:$I,0)),INDEX(Торг!$B:$B,MATCH($N6149,Торг!$I:$I,0))),"")</f>
        <v/>
      </c>
    </row>
    <row r="6150" spans="1:15" outlineLevel="1">
      <c r="A6150" t="s">
        <v>18573</v>
      </c>
      <c r="C6150" s="191" t="s">
        <v>3290</v>
      </c>
      <c r="E6150" t="s">
        <v>3291</v>
      </c>
      <c r="F6150" t="s">
        <v>2903</v>
      </c>
      <c r="G6150" t="s">
        <v>375</v>
      </c>
      <c r="H6150">
        <v>1350</v>
      </c>
      <c r="J6150" t="s">
        <v>22634</v>
      </c>
      <c r="K6150" s="132" t="str">
        <f>IFERROR(IFERROR(INDEX(Кат!$O:$O,MATCH($C6150,Кат!$I:$I,0)),INDEX(Торг!$L:$L,MATCH($C6150,Торг!$I:$I,0))),"")</f>
        <v/>
      </c>
      <c r="L6150" s="132" t="str">
        <f>IFERROR(IFERROR(INDEX(Кат!$A:$A,MATCH($C6150,Кат!$I:$I,0)),INDEX(Торг!$A:$A,MATCH($C6150,Торг!$I:$I,0))),"")</f>
        <v/>
      </c>
      <c r="M6150" s="132" t="str">
        <f>IFERROR(IFERROR(INDEX(Кат!$B:$B,MATCH($C6150,Кат!$I:$I,0)),INDEX(Торг!$B:$B,MATCH($C6150,Торг!$I:$I,0))),"")</f>
        <v/>
      </c>
      <c r="N6150" s="132" t="str">
        <f t="shared" si="95"/>
        <v>SS20 SS40104</v>
      </c>
      <c r="O6150" s="132" t="str">
        <f>IFERROR(IFERROR(INDEX(Кат!$B:$B,MATCH($N6150,Кат!$I:$I,0)),INDEX(Торг!$B:$B,MATCH($N6150,Торг!$I:$I,0))),"")</f>
        <v/>
      </c>
    </row>
    <row r="6151" spans="1:15" outlineLevel="1">
      <c r="A6151" t="s">
        <v>18574</v>
      </c>
      <c r="C6151" s="191" t="s">
        <v>3292</v>
      </c>
      <c r="E6151" t="s">
        <v>3293</v>
      </c>
      <c r="F6151" t="s">
        <v>2903</v>
      </c>
      <c r="G6151" t="s">
        <v>375</v>
      </c>
      <c r="H6151">
        <v>1400</v>
      </c>
      <c r="J6151" t="s">
        <v>22634</v>
      </c>
      <c r="K6151" s="132" t="str">
        <f>IFERROR(IFERROR(INDEX(Кат!$O:$O,MATCH($C6151,Кат!$I:$I,0)),INDEX(Торг!$L:$L,MATCH($C6151,Торг!$I:$I,0))),"")</f>
        <v/>
      </c>
      <c r="L6151" s="132" t="str">
        <f>IFERROR(IFERROR(INDEX(Кат!$A:$A,MATCH($C6151,Кат!$I:$I,0)),INDEX(Торг!$A:$A,MATCH($C6151,Торг!$I:$I,0))),"")</f>
        <v/>
      </c>
      <c r="M6151" s="132" t="str">
        <f>IFERROR(IFERROR(INDEX(Кат!$B:$B,MATCH($C6151,Кат!$I:$I,0)),INDEX(Торг!$B:$B,MATCH($C6151,Торг!$I:$I,0))),"")</f>
        <v/>
      </c>
      <c r="N6151" s="132" t="str">
        <f t="shared" si="95"/>
        <v>SS20 SS40107</v>
      </c>
      <c r="O6151" s="132" t="str">
        <f>IFERROR(IFERROR(INDEX(Кат!$B:$B,MATCH($N6151,Кат!$I:$I,0)),INDEX(Торг!$B:$B,MATCH($N6151,Торг!$I:$I,0))),"")</f>
        <v/>
      </c>
    </row>
    <row r="6152" spans="1:15" outlineLevel="1">
      <c r="A6152" t="s">
        <v>18575</v>
      </c>
      <c r="C6152" s="191" t="s">
        <v>3294</v>
      </c>
      <c r="E6152" t="s">
        <v>3295</v>
      </c>
      <c r="F6152" t="s">
        <v>2903</v>
      </c>
      <c r="G6152" t="s">
        <v>375</v>
      </c>
      <c r="H6152">
        <v>780</v>
      </c>
      <c r="J6152" t="s">
        <v>22634</v>
      </c>
      <c r="K6152" s="132" t="str">
        <f>IFERROR(IFERROR(INDEX(Кат!$O:$O,MATCH($C6152,Кат!$I:$I,0)),INDEX(Торг!$L:$L,MATCH($C6152,Торг!$I:$I,0))),"")</f>
        <v/>
      </c>
      <c r="L6152" s="132" t="str">
        <f>IFERROR(IFERROR(INDEX(Кат!$A:$A,MATCH($C6152,Кат!$I:$I,0)),INDEX(Торг!$A:$A,MATCH($C6152,Торг!$I:$I,0))),"")</f>
        <v/>
      </c>
      <c r="M6152" s="132" t="str">
        <f>IFERROR(IFERROR(INDEX(Кат!$B:$B,MATCH($C6152,Кат!$I:$I,0)),INDEX(Торг!$B:$B,MATCH($C6152,Торг!$I:$I,0))),"")</f>
        <v/>
      </c>
      <c r="N6152" s="132" t="str">
        <f t="shared" ref="N6152:N6215" si="96">_xlfn.CONCAT(F6152," ",C6152)</f>
        <v>SS20 SS40103</v>
      </c>
      <c r="O6152" s="132" t="str">
        <f>IFERROR(IFERROR(INDEX(Кат!$B:$B,MATCH($N6152,Кат!$I:$I,0)),INDEX(Торг!$B:$B,MATCH($N6152,Торг!$I:$I,0))),"")</f>
        <v/>
      </c>
    </row>
    <row r="6153" spans="1:15" outlineLevel="1">
      <c r="A6153" t="s">
        <v>18576</v>
      </c>
      <c r="C6153" s="191" t="s">
        <v>3296</v>
      </c>
      <c r="E6153" t="s">
        <v>3297</v>
      </c>
      <c r="F6153" t="s">
        <v>2903</v>
      </c>
      <c r="G6153" t="s">
        <v>375</v>
      </c>
      <c r="H6153">
        <v>1350</v>
      </c>
      <c r="J6153" t="s">
        <v>22634</v>
      </c>
      <c r="K6153" s="132" t="str">
        <f>IFERROR(IFERROR(INDEX(Кат!$O:$O,MATCH($C6153,Кат!$I:$I,0)),INDEX(Торг!$L:$L,MATCH($C6153,Торг!$I:$I,0))),"")</f>
        <v/>
      </c>
      <c r="L6153" s="132" t="str">
        <f>IFERROR(IFERROR(INDEX(Кат!$A:$A,MATCH($C6153,Кат!$I:$I,0)),INDEX(Торг!$A:$A,MATCH($C6153,Торг!$I:$I,0))),"")</f>
        <v/>
      </c>
      <c r="M6153" s="132" t="str">
        <f>IFERROR(IFERROR(INDEX(Кат!$B:$B,MATCH($C6153,Кат!$I:$I,0)),INDEX(Торг!$B:$B,MATCH($C6153,Торг!$I:$I,0))),"")</f>
        <v/>
      </c>
      <c r="N6153" s="132" t="str">
        <f t="shared" si="96"/>
        <v>SS20 SS40105</v>
      </c>
      <c r="O6153" s="132" t="str">
        <f>IFERROR(IFERROR(INDEX(Кат!$B:$B,MATCH($N6153,Кат!$I:$I,0)),INDEX(Торг!$B:$B,MATCH($N6153,Торг!$I:$I,0))),"")</f>
        <v/>
      </c>
    </row>
    <row r="6154" spans="1:15" outlineLevel="1">
      <c r="A6154" t="s">
        <v>18577</v>
      </c>
      <c r="C6154" s="191" t="s">
        <v>3298</v>
      </c>
      <c r="E6154" t="s">
        <v>3299</v>
      </c>
      <c r="F6154" t="s">
        <v>2903</v>
      </c>
      <c r="G6154" t="s">
        <v>375</v>
      </c>
      <c r="H6154">
        <v>1400</v>
      </c>
      <c r="J6154" t="s">
        <v>22634</v>
      </c>
      <c r="K6154" s="132" t="str">
        <f>IFERROR(IFERROR(INDEX(Кат!$O:$O,MATCH($C6154,Кат!$I:$I,0)),INDEX(Торг!$L:$L,MATCH($C6154,Торг!$I:$I,0))),"")</f>
        <v/>
      </c>
      <c r="L6154" s="132" t="str">
        <f>IFERROR(IFERROR(INDEX(Кат!$A:$A,MATCH($C6154,Кат!$I:$I,0)),INDEX(Торг!$A:$A,MATCH($C6154,Торг!$I:$I,0))),"")</f>
        <v/>
      </c>
      <c r="M6154" s="132" t="str">
        <f>IFERROR(IFERROR(INDEX(Кат!$B:$B,MATCH($C6154,Кат!$I:$I,0)),INDEX(Торг!$B:$B,MATCH($C6154,Торг!$I:$I,0))),"")</f>
        <v/>
      </c>
      <c r="N6154" s="132" t="str">
        <f t="shared" si="96"/>
        <v>SS20 SS40108</v>
      </c>
      <c r="O6154" s="132" t="str">
        <f>IFERROR(IFERROR(INDEX(Кат!$B:$B,MATCH($N6154,Кат!$I:$I,0)),INDEX(Торг!$B:$B,MATCH($N6154,Торг!$I:$I,0))),"")</f>
        <v/>
      </c>
    </row>
    <row r="6155" spans="1:15" outlineLevel="1">
      <c r="A6155" t="s">
        <v>18578</v>
      </c>
      <c r="C6155" s="191" t="s">
        <v>3300</v>
      </c>
      <c r="E6155" t="s">
        <v>3301</v>
      </c>
      <c r="F6155" t="s">
        <v>2903</v>
      </c>
      <c r="G6155" t="s">
        <v>375</v>
      </c>
      <c r="H6155">
        <v>780</v>
      </c>
      <c r="J6155" t="s">
        <v>22634</v>
      </c>
      <c r="K6155" s="132" t="str">
        <f>IFERROR(IFERROR(INDEX(Кат!$O:$O,MATCH($C6155,Кат!$I:$I,0)),INDEX(Торг!$L:$L,MATCH($C6155,Торг!$I:$I,0))),"")</f>
        <v/>
      </c>
      <c r="L6155" s="132" t="str">
        <f>IFERROR(IFERROR(INDEX(Кат!$A:$A,MATCH($C6155,Кат!$I:$I,0)),INDEX(Торг!$A:$A,MATCH($C6155,Торг!$I:$I,0))),"")</f>
        <v/>
      </c>
      <c r="M6155" s="132" t="str">
        <f>IFERROR(IFERROR(INDEX(Кат!$B:$B,MATCH($C6155,Кат!$I:$I,0)),INDEX(Торг!$B:$B,MATCH($C6155,Торг!$I:$I,0))),"")</f>
        <v/>
      </c>
      <c r="N6155" s="132" t="str">
        <f t="shared" si="96"/>
        <v>SS20 SS40101</v>
      </c>
      <c r="O6155" s="132" t="str">
        <f>IFERROR(IFERROR(INDEX(Кат!$B:$B,MATCH($N6155,Кат!$I:$I,0)),INDEX(Торг!$B:$B,MATCH($N6155,Торг!$I:$I,0))),"")</f>
        <v/>
      </c>
    </row>
    <row r="6156" spans="1:15" outlineLevel="1">
      <c r="A6156" t="s">
        <v>18579</v>
      </c>
      <c r="C6156" s="191" t="s">
        <v>3302</v>
      </c>
      <c r="E6156" t="s">
        <v>3303</v>
      </c>
      <c r="F6156" t="s">
        <v>2903</v>
      </c>
      <c r="G6156" t="s">
        <v>375</v>
      </c>
      <c r="H6156">
        <v>1350</v>
      </c>
      <c r="J6156" t="s">
        <v>22634</v>
      </c>
      <c r="K6156" s="132" t="str">
        <f>IFERROR(IFERROR(INDEX(Кат!$O:$O,MATCH($C6156,Кат!$I:$I,0)),INDEX(Торг!$L:$L,MATCH($C6156,Торг!$I:$I,0))),"")</f>
        <v/>
      </c>
      <c r="L6156" s="132" t="str">
        <f>IFERROR(IFERROR(INDEX(Кат!$A:$A,MATCH($C6156,Кат!$I:$I,0)),INDEX(Торг!$A:$A,MATCH($C6156,Торг!$I:$I,0))),"")</f>
        <v/>
      </c>
      <c r="M6156" s="132" t="str">
        <f>IFERROR(IFERROR(INDEX(Кат!$B:$B,MATCH($C6156,Кат!$I:$I,0)),INDEX(Торг!$B:$B,MATCH($C6156,Торг!$I:$I,0))),"")</f>
        <v/>
      </c>
      <c r="N6156" s="132" t="str">
        <f t="shared" si="96"/>
        <v>SS20 SS40106</v>
      </c>
      <c r="O6156" s="132" t="str">
        <f>IFERROR(IFERROR(INDEX(Кат!$B:$B,MATCH($N6156,Кат!$I:$I,0)),INDEX(Торг!$B:$B,MATCH($N6156,Торг!$I:$I,0))),"")</f>
        <v/>
      </c>
    </row>
    <row r="6157" spans="1:15" outlineLevel="1">
      <c r="A6157" t="s">
        <v>18580</v>
      </c>
      <c r="C6157" s="191" t="s">
        <v>3304</v>
      </c>
      <c r="E6157" t="s">
        <v>3305</v>
      </c>
      <c r="F6157" t="s">
        <v>2903</v>
      </c>
      <c r="G6157" t="s">
        <v>375</v>
      </c>
      <c r="H6157">
        <v>1400</v>
      </c>
      <c r="J6157" t="s">
        <v>22634</v>
      </c>
      <c r="K6157" s="132" t="str">
        <f>IFERROR(IFERROR(INDEX(Кат!$O:$O,MATCH($C6157,Кат!$I:$I,0)),INDEX(Торг!$L:$L,MATCH($C6157,Торг!$I:$I,0))),"")</f>
        <v/>
      </c>
      <c r="L6157" s="132" t="str">
        <f>IFERROR(IFERROR(INDEX(Кат!$A:$A,MATCH($C6157,Кат!$I:$I,0)),INDEX(Торг!$A:$A,MATCH($C6157,Торг!$I:$I,0))),"")</f>
        <v/>
      </c>
      <c r="M6157" s="132" t="str">
        <f>IFERROR(IFERROR(INDEX(Кат!$B:$B,MATCH($C6157,Кат!$I:$I,0)),INDEX(Торг!$B:$B,MATCH($C6157,Торг!$I:$I,0))),"")</f>
        <v/>
      </c>
      <c r="N6157" s="132" t="str">
        <f t="shared" si="96"/>
        <v>SS20 SS40109</v>
      </c>
      <c r="O6157" s="132" t="str">
        <f>IFERROR(IFERROR(INDEX(Кат!$B:$B,MATCH($N6157,Кат!$I:$I,0)),INDEX(Торг!$B:$B,MATCH($N6157,Торг!$I:$I,0))),"")</f>
        <v/>
      </c>
    </row>
    <row r="6158" spans="1:15" outlineLevel="1">
      <c r="A6158" t="s">
        <v>18581</v>
      </c>
      <c r="C6158" s="191" t="s">
        <v>3306</v>
      </c>
      <c r="E6158" t="s">
        <v>3307</v>
      </c>
      <c r="F6158" t="s">
        <v>2903</v>
      </c>
      <c r="G6158" t="s">
        <v>375</v>
      </c>
      <c r="H6158">
        <v>780</v>
      </c>
      <c r="J6158" t="s">
        <v>22634</v>
      </c>
      <c r="K6158" s="132" t="str">
        <f>IFERROR(IFERROR(INDEX(Кат!$O:$O,MATCH($C6158,Кат!$I:$I,0)),INDEX(Торг!$L:$L,MATCH($C6158,Торг!$I:$I,0))),"")</f>
        <v/>
      </c>
      <c r="L6158" s="132" t="str">
        <f>IFERROR(IFERROR(INDEX(Кат!$A:$A,MATCH($C6158,Кат!$I:$I,0)),INDEX(Торг!$A:$A,MATCH($C6158,Торг!$I:$I,0))),"")</f>
        <v/>
      </c>
      <c r="M6158" s="132" t="str">
        <f>IFERROR(IFERROR(INDEX(Кат!$B:$B,MATCH($C6158,Кат!$I:$I,0)),INDEX(Торг!$B:$B,MATCH($C6158,Торг!$I:$I,0))),"")</f>
        <v/>
      </c>
      <c r="N6158" s="132" t="str">
        <f t="shared" si="96"/>
        <v>SS20 SS40102</v>
      </c>
      <c r="O6158" s="132" t="str">
        <f>IFERROR(IFERROR(INDEX(Кат!$B:$B,MATCH($N6158,Кат!$I:$I,0)),INDEX(Торг!$B:$B,MATCH($N6158,Торг!$I:$I,0))),"")</f>
        <v/>
      </c>
    </row>
    <row r="6159" spans="1:15" outlineLevel="1">
      <c r="A6159" t="s">
        <v>18582</v>
      </c>
      <c r="C6159" s="191" t="s">
        <v>7604</v>
      </c>
      <c r="E6159" t="s">
        <v>7605</v>
      </c>
      <c r="F6159" t="s">
        <v>2903</v>
      </c>
      <c r="G6159" t="s">
        <v>375</v>
      </c>
      <c r="H6159">
        <v>1350</v>
      </c>
      <c r="J6159" t="s">
        <v>22634</v>
      </c>
      <c r="K6159" s="132" t="str">
        <f>IFERROR(IFERROR(INDEX(Кат!$O:$O,MATCH($C6159,Кат!$I:$I,0)),INDEX(Торг!$L:$L,MATCH($C6159,Торг!$I:$I,0))),"")</f>
        <v/>
      </c>
      <c r="L6159" s="132" t="str">
        <f>IFERROR(IFERROR(INDEX(Кат!$A:$A,MATCH($C6159,Кат!$I:$I,0)),INDEX(Торг!$A:$A,MATCH($C6159,Торг!$I:$I,0))),"")</f>
        <v/>
      </c>
      <c r="M6159" s="132" t="str">
        <f>IFERROR(IFERROR(INDEX(Кат!$B:$B,MATCH($C6159,Кат!$I:$I,0)),INDEX(Торг!$B:$B,MATCH($C6159,Торг!$I:$I,0))),"")</f>
        <v/>
      </c>
      <c r="N6159" s="132" t="str">
        <f t="shared" si="96"/>
        <v>SS20 SS40112</v>
      </c>
      <c r="O6159" s="132" t="str">
        <f>IFERROR(IFERROR(INDEX(Кат!$B:$B,MATCH($N6159,Кат!$I:$I,0)),INDEX(Торг!$B:$B,MATCH($N6159,Торг!$I:$I,0))),"")</f>
        <v/>
      </c>
    </row>
    <row r="6160" spans="1:15" outlineLevel="1">
      <c r="A6160" t="s">
        <v>18583</v>
      </c>
      <c r="C6160" s="191" t="s">
        <v>3308</v>
      </c>
      <c r="E6160" t="s">
        <v>3309</v>
      </c>
      <c r="F6160" t="s">
        <v>2903</v>
      </c>
      <c r="G6160" t="s">
        <v>375</v>
      </c>
      <c r="H6160">
        <v>780</v>
      </c>
      <c r="J6160" t="s">
        <v>22634</v>
      </c>
      <c r="K6160" s="132" t="str">
        <f>IFERROR(IFERROR(INDEX(Кат!$O:$O,MATCH($C6160,Кат!$I:$I,0)),INDEX(Торг!$L:$L,MATCH($C6160,Торг!$I:$I,0))),"")</f>
        <v/>
      </c>
      <c r="L6160" s="132" t="str">
        <f>IFERROR(IFERROR(INDEX(Кат!$A:$A,MATCH($C6160,Кат!$I:$I,0)),INDEX(Торг!$A:$A,MATCH($C6160,Торг!$I:$I,0))),"")</f>
        <v/>
      </c>
      <c r="M6160" s="132" t="str">
        <f>IFERROR(IFERROR(INDEX(Кат!$B:$B,MATCH($C6160,Кат!$I:$I,0)),INDEX(Торг!$B:$B,MATCH($C6160,Торг!$I:$I,0))),"")</f>
        <v/>
      </c>
      <c r="N6160" s="132" t="str">
        <f t="shared" si="96"/>
        <v>SS20 SS40111</v>
      </c>
      <c r="O6160" s="132" t="str">
        <f>IFERROR(IFERROR(INDEX(Кат!$B:$B,MATCH($N6160,Кат!$I:$I,0)),INDEX(Торг!$B:$B,MATCH($N6160,Торг!$I:$I,0))),"")</f>
        <v/>
      </c>
    </row>
    <row r="6161" spans="1:15" outlineLevel="1">
      <c r="A6161" t="s">
        <v>18584</v>
      </c>
      <c r="C6161" s="191" t="s">
        <v>7606</v>
      </c>
      <c r="E6161" t="s">
        <v>7607</v>
      </c>
      <c r="F6161" t="s">
        <v>2903</v>
      </c>
      <c r="G6161" t="s">
        <v>375</v>
      </c>
      <c r="H6161">
        <v>1350</v>
      </c>
      <c r="J6161" t="s">
        <v>22634</v>
      </c>
      <c r="K6161" s="132" t="str">
        <f>IFERROR(IFERROR(INDEX(Кат!$O:$O,MATCH($C6161,Кат!$I:$I,0)),INDEX(Торг!$L:$L,MATCH($C6161,Торг!$I:$I,0))),"")</f>
        <v/>
      </c>
      <c r="L6161" s="132" t="str">
        <f>IFERROR(IFERROR(INDEX(Кат!$A:$A,MATCH($C6161,Кат!$I:$I,0)),INDEX(Торг!$A:$A,MATCH($C6161,Торг!$I:$I,0))),"")</f>
        <v/>
      </c>
      <c r="M6161" s="132" t="str">
        <f>IFERROR(IFERROR(INDEX(Кат!$B:$B,MATCH($C6161,Кат!$I:$I,0)),INDEX(Торг!$B:$B,MATCH($C6161,Торг!$I:$I,0))),"")</f>
        <v/>
      </c>
      <c r="N6161" s="132" t="str">
        <f t="shared" si="96"/>
        <v>SS20 SS40114</v>
      </c>
      <c r="O6161" s="132" t="str">
        <f>IFERROR(IFERROR(INDEX(Кат!$B:$B,MATCH($N6161,Кат!$I:$I,0)),INDEX(Торг!$B:$B,MATCH($N6161,Торг!$I:$I,0))),"")</f>
        <v/>
      </c>
    </row>
    <row r="6162" spans="1:15" outlineLevel="1">
      <c r="A6162" t="s">
        <v>18585</v>
      </c>
      <c r="C6162" s="191" t="s">
        <v>3310</v>
      </c>
      <c r="E6162" t="s">
        <v>3311</v>
      </c>
      <c r="F6162" t="s">
        <v>2903</v>
      </c>
      <c r="G6162" t="s">
        <v>375</v>
      </c>
      <c r="H6162">
        <v>780</v>
      </c>
      <c r="J6162" t="s">
        <v>22634</v>
      </c>
      <c r="K6162" s="132" t="str">
        <f>IFERROR(IFERROR(INDEX(Кат!$O:$O,MATCH($C6162,Кат!$I:$I,0)),INDEX(Торг!$L:$L,MATCH($C6162,Торг!$I:$I,0))),"")</f>
        <v/>
      </c>
      <c r="L6162" s="132" t="str">
        <f>IFERROR(IFERROR(INDEX(Кат!$A:$A,MATCH($C6162,Кат!$I:$I,0)),INDEX(Торг!$A:$A,MATCH($C6162,Торг!$I:$I,0))),"")</f>
        <v/>
      </c>
      <c r="M6162" s="132" t="str">
        <f>IFERROR(IFERROR(INDEX(Кат!$B:$B,MATCH($C6162,Кат!$I:$I,0)),INDEX(Торг!$B:$B,MATCH($C6162,Торг!$I:$I,0))),"")</f>
        <v/>
      </c>
      <c r="N6162" s="132" t="str">
        <f t="shared" si="96"/>
        <v>SS20 SS40113</v>
      </c>
      <c r="O6162" s="132" t="str">
        <f>IFERROR(IFERROR(INDEX(Кат!$B:$B,MATCH($N6162,Кат!$I:$I,0)),INDEX(Торг!$B:$B,MATCH($N6162,Торг!$I:$I,0))),"")</f>
        <v/>
      </c>
    </row>
    <row r="6163" spans="1:15" outlineLevel="1">
      <c r="A6163" t="s">
        <v>24326</v>
      </c>
      <c r="C6163" s="191"/>
      <c r="E6163" t="s">
        <v>24264</v>
      </c>
      <c r="J6163" t="s">
        <v>22634</v>
      </c>
      <c r="K6163" s="132" t="str">
        <f>IFERROR(IFERROR(INDEX(Кат!$O:$O,MATCH($C6163,Кат!$I:$I,0)),INDEX(Торг!$L:$L,MATCH($C6163,Торг!$I:$I,0))),"")</f>
        <v/>
      </c>
      <c r="L6163" s="132" t="str">
        <f>IFERROR(IFERROR(INDEX(Кат!$A:$A,MATCH($C6163,Кат!$I:$I,0)),INDEX(Торг!$A:$A,MATCH($C6163,Торг!$I:$I,0))),"")</f>
        <v/>
      </c>
      <c r="M6163" s="132" t="str">
        <f>IFERROR(IFERROR(INDEX(Кат!$B:$B,MATCH($C6163,Кат!$I:$I,0)),INDEX(Торг!$B:$B,MATCH($C6163,Торг!$I:$I,0))),"")</f>
        <v/>
      </c>
      <c r="N6163" s="132" t="str">
        <f t="shared" si="96"/>
        <v xml:space="preserve"> </v>
      </c>
      <c r="O6163" s="132" t="str">
        <f>IFERROR(IFERROR(INDEX(Кат!$B:$B,MATCH($N6163,Кат!$I:$I,0)),INDEX(Торг!$B:$B,MATCH($N6163,Торг!$I:$I,0))),"")</f>
        <v/>
      </c>
    </row>
    <row r="6164" spans="1:15" outlineLevel="1">
      <c r="A6164" t="s">
        <v>18586</v>
      </c>
      <c r="C6164" s="191" t="s">
        <v>3312</v>
      </c>
      <c r="E6164" t="s">
        <v>3313</v>
      </c>
      <c r="F6164" t="s">
        <v>2903</v>
      </c>
      <c r="G6164" t="s">
        <v>375</v>
      </c>
      <c r="H6164">
        <v>750</v>
      </c>
      <c r="J6164" t="s">
        <v>22634</v>
      </c>
      <c r="K6164" s="132" t="str">
        <f>IFERROR(IFERROR(INDEX(Кат!$O:$O,MATCH($C6164,Кат!$I:$I,0)),INDEX(Торг!$L:$L,MATCH($C6164,Торг!$I:$I,0))),"")</f>
        <v/>
      </c>
      <c r="L6164" s="132" t="str">
        <f>IFERROR(IFERROR(INDEX(Кат!$A:$A,MATCH($C6164,Кат!$I:$I,0)),INDEX(Торг!$A:$A,MATCH($C6164,Торг!$I:$I,0))),"")</f>
        <v/>
      </c>
      <c r="M6164" s="132" t="str">
        <f>IFERROR(IFERROR(INDEX(Кат!$B:$B,MATCH($C6164,Кат!$I:$I,0)),INDEX(Торг!$B:$B,MATCH($C6164,Торг!$I:$I,0))),"")</f>
        <v/>
      </c>
      <c r="N6164" s="132" t="str">
        <f t="shared" si="96"/>
        <v>SS20 SS54102</v>
      </c>
      <c r="O6164" s="132" t="str">
        <f>IFERROR(IFERROR(INDEX(Кат!$B:$B,MATCH($N6164,Кат!$I:$I,0)),INDEX(Торг!$B:$B,MATCH($N6164,Торг!$I:$I,0))),"")</f>
        <v/>
      </c>
    </row>
    <row r="6165" spans="1:15" outlineLevel="1">
      <c r="A6165" t="s">
        <v>18587</v>
      </c>
      <c r="C6165" s="191" t="s">
        <v>3314</v>
      </c>
      <c r="E6165" t="s">
        <v>3315</v>
      </c>
      <c r="F6165" t="s">
        <v>2903</v>
      </c>
      <c r="G6165" t="s">
        <v>375</v>
      </c>
      <c r="H6165">
        <v>910</v>
      </c>
      <c r="J6165" t="s">
        <v>22634</v>
      </c>
      <c r="K6165" s="132" t="str">
        <f>IFERROR(IFERROR(INDEX(Кат!$O:$O,MATCH($C6165,Кат!$I:$I,0)),INDEX(Торг!$L:$L,MATCH($C6165,Торг!$I:$I,0))),"")</f>
        <v/>
      </c>
      <c r="L6165" s="132" t="str">
        <f>IFERROR(IFERROR(INDEX(Кат!$A:$A,MATCH($C6165,Кат!$I:$I,0)),INDEX(Торг!$A:$A,MATCH($C6165,Торг!$I:$I,0))),"")</f>
        <v/>
      </c>
      <c r="M6165" s="132" t="str">
        <f>IFERROR(IFERROR(INDEX(Кат!$B:$B,MATCH($C6165,Кат!$I:$I,0)),INDEX(Торг!$B:$B,MATCH($C6165,Торг!$I:$I,0))),"")</f>
        <v/>
      </c>
      <c r="N6165" s="132" t="str">
        <f t="shared" si="96"/>
        <v>SS20 SS54103</v>
      </c>
      <c r="O6165" s="132" t="str">
        <f>IFERROR(IFERROR(INDEX(Кат!$B:$B,MATCH($N6165,Кат!$I:$I,0)),INDEX(Торг!$B:$B,MATCH($N6165,Торг!$I:$I,0))),"")</f>
        <v/>
      </c>
    </row>
    <row r="6166" spans="1:15" outlineLevel="1">
      <c r="A6166" t="s">
        <v>18588</v>
      </c>
      <c r="C6166" s="191" t="s">
        <v>3316</v>
      </c>
      <c r="E6166" t="s">
        <v>3317</v>
      </c>
      <c r="F6166" t="s">
        <v>2903</v>
      </c>
      <c r="G6166" t="s">
        <v>375</v>
      </c>
      <c r="H6166">
        <v>910</v>
      </c>
      <c r="J6166" t="s">
        <v>22634</v>
      </c>
      <c r="K6166" s="132" t="str">
        <f>IFERROR(IFERROR(INDEX(Кат!$O:$O,MATCH($C6166,Кат!$I:$I,0)),INDEX(Торг!$L:$L,MATCH($C6166,Торг!$I:$I,0))),"")</f>
        <v/>
      </c>
      <c r="L6166" s="132" t="str">
        <f>IFERROR(IFERROR(INDEX(Кат!$A:$A,MATCH($C6166,Кат!$I:$I,0)),INDEX(Торг!$A:$A,MATCH($C6166,Торг!$I:$I,0))),"")</f>
        <v/>
      </c>
      <c r="M6166" s="132" t="str">
        <f>IFERROR(IFERROR(INDEX(Кат!$B:$B,MATCH($C6166,Кат!$I:$I,0)),INDEX(Торг!$B:$B,MATCH($C6166,Торг!$I:$I,0))),"")</f>
        <v/>
      </c>
      <c r="N6166" s="132" t="str">
        <f t="shared" si="96"/>
        <v>SS20 SS54104</v>
      </c>
      <c r="O6166" s="132" t="str">
        <f>IFERROR(IFERROR(INDEX(Кат!$B:$B,MATCH($N6166,Кат!$I:$I,0)),INDEX(Торг!$B:$B,MATCH($N6166,Торг!$I:$I,0))),"")</f>
        <v/>
      </c>
    </row>
    <row r="6167" spans="1:15" outlineLevel="1">
      <c r="A6167" t="s">
        <v>18589</v>
      </c>
      <c r="C6167" s="191" t="s">
        <v>3318</v>
      </c>
      <c r="E6167" t="s">
        <v>3319</v>
      </c>
      <c r="F6167" t="s">
        <v>2903</v>
      </c>
      <c r="G6167" t="s">
        <v>375</v>
      </c>
      <c r="H6167">
        <v>1700</v>
      </c>
      <c r="J6167" t="s">
        <v>22634</v>
      </c>
      <c r="K6167" s="132" t="str">
        <f>IFERROR(IFERROR(INDEX(Кат!$O:$O,MATCH($C6167,Кат!$I:$I,0)),INDEX(Торг!$L:$L,MATCH($C6167,Торг!$I:$I,0))),"")</f>
        <v/>
      </c>
      <c r="L6167" s="132" t="str">
        <f>IFERROR(IFERROR(INDEX(Кат!$A:$A,MATCH($C6167,Кат!$I:$I,0)),INDEX(Торг!$A:$A,MATCH($C6167,Торг!$I:$I,0))),"")</f>
        <v/>
      </c>
      <c r="M6167" s="132" t="str">
        <f>IFERROR(IFERROR(INDEX(Кат!$B:$B,MATCH($C6167,Кат!$I:$I,0)),INDEX(Торг!$B:$B,MATCH($C6167,Торг!$I:$I,0))),"")</f>
        <v/>
      </c>
      <c r="N6167" s="132" t="str">
        <f t="shared" si="96"/>
        <v>SS20 SS54105</v>
      </c>
      <c r="O6167" s="132" t="str">
        <f>IFERROR(IFERROR(INDEX(Кат!$B:$B,MATCH($N6167,Кат!$I:$I,0)),INDEX(Торг!$B:$B,MATCH($N6167,Торг!$I:$I,0))),"")</f>
        <v/>
      </c>
    </row>
    <row r="6168" spans="1:15" outlineLevel="1">
      <c r="A6168" t="s">
        <v>18590</v>
      </c>
      <c r="C6168" s="191" t="s">
        <v>7608</v>
      </c>
      <c r="E6168" t="s">
        <v>7609</v>
      </c>
      <c r="F6168" t="s">
        <v>2903</v>
      </c>
      <c r="G6168" t="s">
        <v>375</v>
      </c>
      <c r="H6168">
        <v>3650</v>
      </c>
      <c r="J6168" t="s">
        <v>22634</v>
      </c>
      <c r="K6168" s="132" t="str">
        <f>IFERROR(IFERROR(INDEX(Кат!$O:$O,MATCH($C6168,Кат!$I:$I,0)),INDEX(Торг!$L:$L,MATCH($C6168,Торг!$I:$I,0))),"")</f>
        <v/>
      </c>
      <c r="L6168" s="132" t="str">
        <f>IFERROR(IFERROR(INDEX(Кат!$A:$A,MATCH($C6168,Кат!$I:$I,0)),INDEX(Торг!$A:$A,MATCH($C6168,Торг!$I:$I,0))),"")</f>
        <v/>
      </c>
      <c r="M6168" s="132" t="str">
        <f>IFERROR(IFERROR(INDEX(Кат!$B:$B,MATCH($C6168,Кат!$I:$I,0)),INDEX(Торг!$B:$B,MATCH($C6168,Торг!$I:$I,0))),"")</f>
        <v/>
      </c>
      <c r="N6168" s="132" t="str">
        <f t="shared" si="96"/>
        <v>SS20 SS54101</v>
      </c>
      <c r="O6168" s="132" t="str">
        <f>IFERROR(IFERROR(INDEX(Кат!$B:$B,MATCH($N6168,Кат!$I:$I,0)),INDEX(Торг!$B:$B,MATCH($N6168,Торг!$I:$I,0))),"")</f>
        <v/>
      </c>
    </row>
    <row r="6169" spans="1:15" outlineLevel="1">
      <c r="A6169" t="s">
        <v>24327</v>
      </c>
      <c r="C6169" s="191"/>
      <c r="E6169" t="s">
        <v>23651</v>
      </c>
      <c r="J6169" t="s">
        <v>22634</v>
      </c>
      <c r="K6169" s="132" t="str">
        <f>IFERROR(IFERROR(INDEX(Кат!$O:$O,MATCH($C6169,Кат!$I:$I,0)),INDEX(Торг!$L:$L,MATCH($C6169,Торг!$I:$I,0))),"")</f>
        <v/>
      </c>
      <c r="L6169" s="132" t="str">
        <f>IFERROR(IFERROR(INDEX(Кат!$A:$A,MATCH($C6169,Кат!$I:$I,0)),INDEX(Торг!$A:$A,MATCH($C6169,Торг!$I:$I,0))),"")</f>
        <v/>
      </c>
      <c r="M6169" s="132" t="str">
        <f>IFERROR(IFERROR(INDEX(Кат!$B:$B,MATCH($C6169,Кат!$I:$I,0)),INDEX(Торг!$B:$B,MATCH($C6169,Торг!$I:$I,0))),"")</f>
        <v/>
      </c>
      <c r="N6169" s="132" t="str">
        <f t="shared" si="96"/>
        <v xml:space="preserve"> </v>
      </c>
      <c r="O6169" s="132" t="str">
        <f>IFERROR(IFERROR(INDEX(Кат!$B:$B,MATCH($N6169,Кат!$I:$I,0)),INDEX(Торг!$B:$B,MATCH($N6169,Торг!$I:$I,0))),"")</f>
        <v/>
      </c>
    </row>
    <row r="6170" spans="1:15" outlineLevel="1">
      <c r="A6170" t="s">
        <v>18591</v>
      </c>
      <c r="C6170" s="191" t="s">
        <v>3320</v>
      </c>
      <c r="E6170" t="s">
        <v>3321</v>
      </c>
      <c r="F6170" t="s">
        <v>2903</v>
      </c>
      <c r="G6170" t="s">
        <v>375</v>
      </c>
      <c r="H6170">
        <v>620</v>
      </c>
      <c r="J6170" t="s">
        <v>22634</v>
      </c>
      <c r="K6170" s="132" t="str">
        <f>IFERROR(IFERROR(INDEX(Кат!$O:$O,MATCH($C6170,Кат!$I:$I,0)),INDEX(Торг!$L:$L,MATCH($C6170,Торг!$I:$I,0))),"")</f>
        <v/>
      </c>
      <c r="L6170" s="132" t="str">
        <f>IFERROR(IFERROR(INDEX(Кат!$A:$A,MATCH($C6170,Кат!$I:$I,0)),INDEX(Торг!$A:$A,MATCH($C6170,Торг!$I:$I,0))),"")</f>
        <v/>
      </c>
      <c r="M6170" s="132" t="str">
        <f>IFERROR(IFERROR(INDEX(Кат!$B:$B,MATCH($C6170,Кат!$I:$I,0)),INDEX(Торг!$B:$B,MATCH($C6170,Торг!$I:$I,0))),"")</f>
        <v/>
      </c>
      <c r="N6170" s="132" t="str">
        <f t="shared" si="96"/>
        <v>SS20 SS76101</v>
      </c>
      <c r="O6170" s="132" t="str">
        <f>IFERROR(IFERROR(INDEX(Кат!$B:$B,MATCH($N6170,Кат!$I:$I,0)),INDEX(Торг!$B:$B,MATCH($N6170,Торг!$I:$I,0))),"")</f>
        <v/>
      </c>
    </row>
    <row r="6171" spans="1:15" outlineLevel="1">
      <c r="A6171" t="s">
        <v>18592</v>
      </c>
      <c r="C6171" s="191" t="s">
        <v>3322</v>
      </c>
      <c r="E6171" t="s">
        <v>3323</v>
      </c>
      <c r="F6171" t="s">
        <v>2903</v>
      </c>
      <c r="G6171" t="s">
        <v>375</v>
      </c>
      <c r="H6171">
        <v>570</v>
      </c>
      <c r="J6171" t="s">
        <v>22634</v>
      </c>
      <c r="K6171" s="132" t="str">
        <f>IFERROR(IFERROR(INDEX(Кат!$O:$O,MATCH($C6171,Кат!$I:$I,0)),INDEX(Торг!$L:$L,MATCH($C6171,Торг!$I:$I,0))),"")</f>
        <v/>
      </c>
      <c r="L6171" s="132" t="str">
        <f>IFERROR(IFERROR(INDEX(Кат!$A:$A,MATCH($C6171,Кат!$I:$I,0)),INDEX(Торг!$A:$A,MATCH($C6171,Торг!$I:$I,0))),"")</f>
        <v/>
      </c>
      <c r="M6171" s="132" t="str">
        <f>IFERROR(IFERROR(INDEX(Кат!$B:$B,MATCH($C6171,Кат!$I:$I,0)),INDEX(Торг!$B:$B,MATCH($C6171,Торг!$I:$I,0))),"")</f>
        <v/>
      </c>
      <c r="N6171" s="132" t="str">
        <f t="shared" si="96"/>
        <v>SS20 SS76102</v>
      </c>
      <c r="O6171" s="132" t="str">
        <f>IFERROR(IFERROR(INDEX(Кат!$B:$B,MATCH($N6171,Кат!$I:$I,0)),INDEX(Торг!$B:$B,MATCH($N6171,Торг!$I:$I,0))),"")</f>
        <v/>
      </c>
    </row>
    <row r="6172" spans="1:15" outlineLevel="1">
      <c r="A6172" t="s">
        <v>18593</v>
      </c>
      <c r="C6172" s="191" t="s">
        <v>3324</v>
      </c>
      <c r="E6172" t="s">
        <v>3325</v>
      </c>
      <c r="F6172" t="s">
        <v>2903</v>
      </c>
      <c r="G6172" t="s">
        <v>375</v>
      </c>
      <c r="H6172">
        <v>370</v>
      </c>
      <c r="J6172" t="s">
        <v>22634</v>
      </c>
      <c r="K6172" s="132" t="str">
        <f>IFERROR(IFERROR(INDEX(Кат!$O:$O,MATCH($C6172,Кат!$I:$I,0)),INDEX(Торг!$L:$L,MATCH($C6172,Торг!$I:$I,0))),"")</f>
        <v/>
      </c>
      <c r="L6172" s="132" t="str">
        <f>IFERROR(IFERROR(INDEX(Кат!$A:$A,MATCH($C6172,Кат!$I:$I,0)),INDEX(Торг!$A:$A,MATCH($C6172,Торг!$I:$I,0))),"")</f>
        <v/>
      </c>
      <c r="M6172" s="132" t="str">
        <f>IFERROR(IFERROR(INDEX(Кат!$B:$B,MATCH($C6172,Кат!$I:$I,0)),INDEX(Торг!$B:$B,MATCH($C6172,Торг!$I:$I,0))),"")</f>
        <v/>
      </c>
      <c r="N6172" s="132" t="str">
        <f t="shared" si="96"/>
        <v>SS20 SS64107</v>
      </c>
      <c r="O6172" s="132" t="str">
        <f>IFERROR(IFERROR(INDEX(Кат!$B:$B,MATCH($N6172,Кат!$I:$I,0)),INDEX(Торг!$B:$B,MATCH($N6172,Торг!$I:$I,0))),"")</f>
        <v/>
      </c>
    </row>
    <row r="6173" spans="1:15" outlineLevel="1">
      <c r="A6173" t="s">
        <v>18594</v>
      </c>
      <c r="C6173" s="191" t="s">
        <v>3326</v>
      </c>
      <c r="E6173" t="s">
        <v>3327</v>
      </c>
      <c r="F6173" t="s">
        <v>2903</v>
      </c>
      <c r="G6173" t="s">
        <v>375</v>
      </c>
      <c r="H6173">
        <v>340</v>
      </c>
      <c r="J6173" t="s">
        <v>22634</v>
      </c>
      <c r="K6173" s="132" t="str">
        <f>IFERROR(IFERROR(INDEX(Кат!$O:$O,MATCH($C6173,Кат!$I:$I,0)),INDEX(Торг!$L:$L,MATCH($C6173,Торг!$I:$I,0))),"")</f>
        <v/>
      </c>
      <c r="L6173" s="132" t="str">
        <f>IFERROR(IFERROR(INDEX(Кат!$A:$A,MATCH($C6173,Кат!$I:$I,0)),INDEX(Торг!$A:$A,MATCH($C6173,Торг!$I:$I,0))),"")</f>
        <v/>
      </c>
      <c r="M6173" s="132" t="str">
        <f>IFERROR(IFERROR(INDEX(Кат!$B:$B,MATCH($C6173,Кат!$I:$I,0)),INDEX(Торг!$B:$B,MATCH($C6173,Торг!$I:$I,0))),"")</f>
        <v/>
      </c>
      <c r="N6173" s="132" t="str">
        <f t="shared" si="96"/>
        <v>SS20 SS64106</v>
      </c>
      <c r="O6173" s="132" t="str">
        <f>IFERROR(IFERROR(INDEX(Кат!$B:$B,MATCH($N6173,Кат!$I:$I,0)),INDEX(Торг!$B:$B,MATCH($N6173,Торг!$I:$I,0))),"")</f>
        <v/>
      </c>
    </row>
    <row r="6174" spans="1:15" outlineLevel="1">
      <c r="A6174" t="s">
        <v>18595</v>
      </c>
      <c r="C6174" s="191" t="s">
        <v>3328</v>
      </c>
      <c r="E6174" t="s">
        <v>3329</v>
      </c>
      <c r="F6174" t="s">
        <v>2903</v>
      </c>
      <c r="G6174" t="s">
        <v>375</v>
      </c>
      <c r="H6174">
        <v>220</v>
      </c>
      <c r="J6174" t="s">
        <v>22634</v>
      </c>
      <c r="K6174" s="132" t="str">
        <f>IFERROR(IFERROR(INDEX(Кат!$O:$O,MATCH($C6174,Кат!$I:$I,0)),INDEX(Торг!$L:$L,MATCH($C6174,Торг!$I:$I,0))),"")</f>
        <v/>
      </c>
      <c r="L6174" s="132" t="str">
        <f>IFERROR(IFERROR(INDEX(Кат!$A:$A,MATCH($C6174,Кат!$I:$I,0)),INDEX(Торг!$A:$A,MATCH($C6174,Торг!$I:$I,0))),"")</f>
        <v/>
      </c>
      <c r="M6174" s="132" t="str">
        <f>IFERROR(IFERROR(INDEX(Кат!$B:$B,MATCH($C6174,Кат!$I:$I,0)),INDEX(Торг!$B:$B,MATCH($C6174,Торг!$I:$I,0))),"")</f>
        <v/>
      </c>
      <c r="N6174" s="132" t="str">
        <f t="shared" si="96"/>
        <v>SS20 SS64103</v>
      </c>
      <c r="O6174" s="132" t="str">
        <f>IFERROR(IFERROR(INDEX(Кат!$B:$B,MATCH($N6174,Кат!$I:$I,0)),INDEX(Торг!$B:$B,MATCH($N6174,Торг!$I:$I,0))),"")</f>
        <v/>
      </c>
    </row>
    <row r="6175" spans="1:15">
      <c r="A6175" t="s">
        <v>18596</v>
      </c>
      <c r="C6175" s="191" t="s">
        <v>7610</v>
      </c>
      <c r="E6175" t="s">
        <v>7611</v>
      </c>
      <c r="F6175" t="s">
        <v>2903</v>
      </c>
      <c r="G6175" t="s">
        <v>375</v>
      </c>
      <c r="H6175">
        <v>250</v>
      </c>
      <c r="J6175" t="s">
        <v>22634</v>
      </c>
      <c r="K6175" s="132" t="str">
        <f>IFERROR(IFERROR(INDEX(Кат!$O:$O,MATCH($C6175,Кат!$I:$I,0)),INDEX(Торг!$L:$L,MATCH($C6175,Торг!$I:$I,0))),"")</f>
        <v/>
      </c>
      <c r="L6175" s="132" t="str">
        <f>IFERROR(IFERROR(INDEX(Кат!$A:$A,MATCH($C6175,Кат!$I:$I,0)),INDEX(Торг!$A:$A,MATCH($C6175,Торг!$I:$I,0))),"")</f>
        <v/>
      </c>
      <c r="M6175" s="132" t="str">
        <f>IFERROR(IFERROR(INDEX(Кат!$B:$B,MATCH($C6175,Кат!$I:$I,0)),INDEX(Торг!$B:$B,MATCH($C6175,Торг!$I:$I,0))),"")</f>
        <v/>
      </c>
      <c r="N6175" s="132" t="str">
        <f t="shared" si="96"/>
        <v>SS20 SS64104</v>
      </c>
      <c r="O6175" s="132" t="str">
        <f>IFERROR(IFERROR(INDEX(Кат!$B:$B,MATCH($N6175,Кат!$I:$I,0)),INDEX(Торг!$B:$B,MATCH($N6175,Торг!$I:$I,0))),"")</f>
        <v/>
      </c>
    </row>
    <row r="6176" spans="1:15" outlineLevel="1">
      <c r="A6176" t="s">
        <v>18597</v>
      </c>
      <c r="C6176" s="191" t="s">
        <v>3330</v>
      </c>
      <c r="E6176" t="s">
        <v>3331</v>
      </c>
      <c r="F6176" t="s">
        <v>2903</v>
      </c>
      <c r="G6176" t="s">
        <v>375</v>
      </c>
      <c r="H6176">
        <v>250</v>
      </c>
      <c r="J6176" t="s">
        <v>22634</v>
      </c>
      <c r="K6176" s="132" t="str">
        <f>IFERROR(IFERROR(INDEX(Кат!$O:$O,MATCH($C6176,Кат!$I:$I,0)),INDEX(Торг!$L:$L,MATCH($C6176,Торг!$I:$I,0))),"")</f>
        <v/>
      </c>
      <c r="L6176" s="132" t="str">
        <f>IFERROR(IFERROR(INDEX(Кат!$A:$A,MATCH($C6176,Кат!$I:$I,0)),INDEX(Торг!$A:$A,MATCH($C6176,Торг!$I:$I,0))),"")</f>
        <v/>
      </c>
      <c r="M6176" s="132" t="str">
        <f>IFERROR(IFERROR(INDEX(Кат!$B:$B,MATCH($C6176,Кат!$I:$I,0)),INDEX(Торг!$B:$B,MATCH($C6176,Торг!$I:$I,0))),"")</f>
        <v/>
      </c>
      <c r="N6176" s="132" t="str">
        <f t="shared" si="96"/>
        <v>SS20 SS64102</v>
      </c>
      <c r="O6176" s="132" t="str">
        <f>IFERROR(IFERROR(INDEX(Кат!$B:$B,MATCH($N6176,Кат!$I:$I,0)),INDEX(Торг!$B:$B,MATCH($N6176,Торг!$I:$I,0))),"")</f>
        <v/>
      </c>
    </row>
    <row r="6177" spans="1:15" outlineLevel="2">
      <c r="A6177" t="s">
        <v>18598</v>
      </c>
      <c r="C6177" s="191" t="s">
        <v>3332</v>
      </c>
      <c r="E6177" t="s">
        <v>3333</v>
      </c>
      <c r="F6177" t="s">
        <v>2903</v>
      </c>
      <c r="G6177" t="s">
        <v>375</v>
      </c>
      <c r="H6177">
        <v>420</v>
      </c>
      <c r="J6177" t="s">
        <v>22634</v>
      </c>
      <c r="K6177" s="132" t="str">
        <f>IFERROR(IFERROR(INDEX(Кат!$O:$O,MATCH($C6177,Кат!$I:$I,0)),INDEX(Торг!$L:$L,MATCH($C6177,Торг!$I:$I,0))),"")</f>
        <v/>
      </c>
      <c r="L6177" s="132" t="str">
        <f>IFERROR(IFERROR(INDEX(Кат!$A:$A,MATCH($C6177,Кат!$I:$I,0)),INDEX(Торг!$A:$A,MATCH($C6177,Торг!$I:$I,0))),"")</f>
        <v/>
      </c>
      <c r="M6177" s="132" t="str">
        <f>IFERROR(IFERROR(INDEX(Кат!$B:$B,MATCH($C6177,Кат!$I:$I,0)),INDEX(Торг!$B:$B,MATCH($C6177,Торг!$I:$I,0))),"")</f>
        <v/>
      </c>
      <c r="N6177" s="132" t="str">
        <f t="shared" si="96"/>
        <v>SS20 SS64101</v>
      </c>
      <c r="O6177" s="132" t="str">
        <f>IFERROR(IFERROR(INDEX(Кат!$B:$B,MATCH($N6177,Кат!$I:$I,0)),INDEX(Торг!$B:$B,MATCH($N6177,Торг!$I:$I,0))),"")</f>
        <v/>
      </c>
    </row>
    <row r="6178" spans="1:15" outlineLevel="2">
      <c r="A6178" t="s">
        <v>24328</v>
      </c>
      <c r="C6178" s="191"/>
      <c r="E6178" t="s">
        <v>24329</v>
      </c>
      <c r="J6178" t="s">
        <v>22634</v>
      </c>
      <c r="K6178" s="132" t="str">
        <f>IFERROR(IFERROR(INDEX(Кат!$O:$O,MATCH($C6178,Кат!$I:$I,0)),INDEX(Торг!$L:$L,MATCH($C6178,Торг!$I:$I,0))),"")</f>
        <v/>
      </c>
      <c r="L6178" s="132" t="str">
        <f>IFERROR(IFERROR(INDEX(Кат!$A:$A,MATCH($C6178,Кат!$I:$I,0)),INDEX(Торг!$A:$A,MATCH($C6178,Торг!$I:$I,0))),"")</f>
        <v/>
      </c>
      <c r="M6178" s="132" t="str">
        <f>IFERROR(IFERROR(INDEX(Кат!$B:$B,MATCH($C6178,Кат!$I:$I,0)),INDEX(Торг!$B:$B,MATCH($C6178,Торг!$I:$I,0))),"")</f>
        <v/>
      </c>
      <c r="N6178" s="132" t="str">
        <f t="shared" si="96"/>
        <v xml:space="preserve"> </v>
      </c>
      <c r="O6178" s="132" t="str">
        <f>IFERROR(IFERROR(INDEX(Кат!$B:$B,MATCH($N6178,Кат!$I:$I,0)),INDEX(Торг!$B:$B,MATCH($N6178,Торг!$I:$I,0))),"")</f>
        <v/>
      </c>
    </row>
    <row r="6179" spans="1:15" outlineLevel="2">
      <c r="A6179" t="s">
        <v>24330</v>
      </c>
      <c r="C6179" s="191"/>
      <c r="E6179" t="s">
        <v>23862</v>
      </c>
      <c r="J6179" t="s">
        <v>22634</v>
      </c>
      <c r="K6179" s="132" t="str">
        <f>IFERROR(IFERROR(INDEX(Кат!$O:$O,MATCH($C6179,Кат!$I:$I,0)),INDEX(Торг!$L:$L,MATCH($C6179,Торг!$I:$I,0))),"")</f>
        <v/>
      </c>
      <c r="L6179" s="132" t="str">
        <f>IFERROR(IFERROR(INDEX(Кат!$A:$A,MATCH($C6179,Кат!$I:$I,0)),INDEX(Торг!$A:$A,MATCH($C6179,Торг!$I:$I,0))),"")</f>
        <v/>
      </c>
      <c r="M6179" s="132" t="str">
        <f>IFERROR(IFERROR(INDEX(Кат!$B:$B,MATCH($C6179,Кат!$I:$I,0)),INDEX(Торг!$B:$B,MATCH($C6179,Торг!$I:$I,0))),"")</f>
        <v/>
      </c>
      <c r="N6179" s="132" t="str">
        <f t="shared" si="96"/>
        <v xml:space="preserve"> </v>
      </c>
      <c r="O6179" s="132" t="str">
        <f>IFERROR(IFERROR(INDEX(Кат!$B:$B,MATCH($N6179,Кат!$I:$I,0)),INDEX(Торг!$B:$B,MATCH($N6179,Торг!$I:$I,0))),"")</f>
        <v/>
      </c>
    </row>
    <row r="6180" spans="1:15" outlineLevel="2">
      <c r="A6180" t="s">
        <v>18599</v>
      </c>
      <c r="C6180" s="191" t="s">
        <v>3334</v>
      </c>
      <c r="E6180" t="s">
        <v>3335</v>
      </c>
      <c r="F6180" t="s">
        <v>3336</v>
      </c>
      <c r="G6180" t="s">
        <v>399</v>
      </c>
      <c r="H6180">
        <v>230</v>
      </c>
      <c r="J6180" t="s">
        <v>22634</v>
      </c>
      <c r="K6180" s="132" t="str">
        <f>IFERROR(IFERROR(INDEX(Кат!$O:$O,MATCH($C6180,Кат!$I:$I,0)),INDEX(Торг!$L:$L,MATCH($C6180,Торг!$I:$I,0))),"")</f>
        <v/>
      </c>
      <c r="L6180" s="132" t="str">
        <f>IFERROR(IFERROR(INDEX(Кат!$A:$A,MATCH($C6180,Кат!$I:$I,0)),INDEX(Торг!$A:$A,MATCH($C6180,Торг!$I:$I,0))),"")</f>
        <v/>
      </c>
      <c r="M6180" s="132" t="str">
        <f>IFERROR(IFERROR(INDEX(Кат!$B:$B,MATCH($C6180,Кат!$I:$I,0)),INDEX(Торг!$B:$B,MATCH($C6180,Торг!$I:$I,0))),"")</f>
        <v/>
      </c>
      <c r="N6180" s="132" t="str">
        <f t="shared" si="96"/>
        <v>STARNER S105001</v>
      </c>
      <c r="O6180" s="132" t="str">
        <f>IFERROR(IFERROR(INDEX(Кат!$B:$B,MATCH($N6180,Кат!$I:$I,0)),INDEX(Торг!$B:$B,MATCH($N6180,Торг!$I:$I,0))),"")</f>
        <v/>
      </c>
    </row>
    <row r="6181" spans="1:15" outlineLevel="2">
      <c r="A6181" t="s">
        <v>18600</v>
      </c>
      <c r="C6181" s="191" t="s">
        <v>7612</v>
      </c>
      <c r="E6181" t="s">
        <v>7613</v>
      </c>
      <c r="F6181" t="s">
        <v>3336</v>
      </c>
      <c r="G6181" t="s">
        <v>399</v>
      </c>
      <c r="H6181">
        <v>300</v>
      </c>
      <c r="J6181" t="s">
        <v>22634</v>
      </c>
      <c r="K6181" s="132" t="str">
        <f>IFERROR(IFERROR(INDEX(Кат!$O:$O,MATCH($C6181,Кат!$I:$I,0)),INDEX(Торг!$L:$L,MATCH($C6181,Торг!$I:$I,0))),"")</f>
        <v/>
      </c>
      <c r="L6181" s="132" t="str">
        <f>IFERROR(IFERROR(INDEX(Кат!$A:$A,MATCH($C6181,Кат!$I:$I,0)),INDEX(Торг!$A:$A,MATCH($C6181,Торг!$I:$I,0))),"")</f>
        <v/>
      </c>
      <c r="M6181" s="132" t="str">
        <f>IFERROR(IFERROR(INDEX(Кат!$B:$B,MATCH($C6181,Кат!$I:$I,0)),INDEX(Торг!$B:$B,MATCH($C6181,Торг!$I:$I,0))),"")</f>
        <v/>
      </c>
      <c r="N6181" s="132" t="str">
        <f t="shared" si="96"/>
        <v>STARNER S105021</v>
      </c>
      <c r="O6181" s="132" t="str">
        <f>IFERROR(IFERROR(INDEX(Кат!$B:$B,MATCH($N6181,Кат!$I:$I,0)),INDEX(Торг!$B:$B,MATCH($N6181,Торг!$I:$I,0))),"")</f>
        <v/>
      </c>
    </row>
    <row r="6182" spans="1:15" outlineLevel="2">
      <c r="A6182" t="s">
        <v>18601</v>
      </c>
      <c r="C6182" s="191" t="s">
        <v>7614</v>
      </c>
      <c r="E6182" t="s">
        <v>7615</v>
      </c>
      <c r="F6182" t="s">
        <v>3336</v>
      </c>
      <c r="G6182" t="s">
        <v>399</v>
      </c>
      <c r="H6182">
        <v>330</v>
      </c>
      <c r="J6182" t="s">
        <v>22634</v>
      </c>
      <c r="K6182" s="132" t="str">
        <f>IFERROR(IFERROR(INDEX(Кат!$O:$O,MATCH($C6182,Кат!$I:$I,0)),INDEX(Торг!$L:$L,MATCH($C6182,Торг!$I:$I,0))),"")</f>
        <v/>
      </c>
      <c r="L6182" s="132" t="str">
        <f>IFERROR(IFERROR(INDEX(Кат!$A:$A,MATCH($C6182,Кат!$I:$I,0)),INDEX(Торг!$A:$A,MATCH($C6182,Торг!$I:$I,0))),"")</f>
        <v/>
      </c>
      <c r="M6182" s="132" t="str">
        <f>IFERROR(IFERROR(INDEX(Кат!$B:$B,MATCH($C6182,Кат!$I:$I,0)),INDEX(Торг!$B:$B,MATCH($C6182,Торг!$I:$I,0))),"")</f>
        <v/>
      </c>
      <c r="N6182" s="132" t="str">
        <f t="shared" si="96"/>
        <v>STARNER S105412</v>
      </c>
      <c r="O6182" s="132" t="str">
        <f>IFERROR(IFERROR(INDEX(Кат!$B:$B,MATCH($N6182,Кат!$I:$I,0)),INDEX(Торг!$B:$B,MATCH($N6182,Торг!$I:$I,0))),"")</f>
        <v/>
      </c>
    </row>
    <row r="6183" spans="1:15" outlineLevel="2">
      <c r="A6183" t="s">
        <v>24331</v>
      </c>
      <c r="C6183" s="191"/>
      <c r="E6183" t="s">
        <v>23888</v>
      </c>
      <c r="J6183" t="s">
        <v>22634</v>
      </c>
      <c r="K6183" s="132" t="str">
        <f>IFERROR(IFERROR(INDEX(Кат!$O:$O,MATCH($C6183,Кат!$I:$I,0)),INDEX(Торг!$L:$L,MATCH($C6183,Торг!$I:$I,0))),"")</f>
        <v/>
      </c>
      <c r="L6183" s="132" t="str">
        <f>IFERROR(IFERROR(INDEX(Кат!$A:$A,MATCH($C6183,Кат!$I:$I,0)),INDEX(Торг!$A:$A,MATCH($C6183,Торг!$I:$I,0))),"")</f>
        <v/>
      </c>
      <c r="M6183" s="132" t="str">
        <f>IFERROR(IFERROR(INDEX(Кат!$B:$B,MATCH($C6183,Кат!$I:$I,0)),INDEX(Торг!$B:$B,MATCH($C6183,Торг!$I:$I,0))),"")</f>
        <v/>
      </c>
      <c r="N6183" s="132" t="str">
        <f t="shared" si="96"/>
        <v xml:space="preserve"> </v>
      </c>
      <c r="O6183" s="132" t="str">
        <f>IFERROR(IFERROR(INDEX(Кат!$B:$B,MATCH($N6183,Кат!$I:$I,0)),INDEX(Торг!$B:$B,MATCH($N6183,Торг!$I:$I,0))),"")</f>
        <v/>
      </c>
    </row>
    <row r="6184" spans="1:15" outlineLevel="2">
      <c r="A6184" t="s">
        <v>18602</v>
      </c>
      <c r="C6184" s="191" t="s">
        <v>7616</v>
      </c>
      <c r="E6184" t="s">
        <v>7617</v>
      </c>
      <c r="F6184" t="s">
        <v>3336</v>
      </c>
      <c r="G6184" t="s">
        <v>399</v>
      </c>
      <c r="H6184">
        <v>270</v>
      </c>
      <c r="J6184" t="s">
        <v>22634</v>
      </c>
      <c r="K6184" s="132" t="str">
        <f>IFERROR(IFERROR(INDEX(Кат!$O:$O,MATCH($C6184,Кат!$I:$I,0)),INDEX(Торг!$L:$L,MATCH($C6184,Торг!$I:$I,0))),"")</f>
        <v/>
      </c>
      <c r="L6184" s="132" t="str">
        <f>IFERROR(IFERROR(INDEX(Кат!$A:$A,MATCH($C6184,Кат!$I:$I,0)),INDEX(Торг!$A:$A,MATCH($C6184,Торг!$I:$I,0))),"")</f>
        <v/>
      </c>
      <c r="M6184" s="132" t="str">
        <f>IFERROR(IFERROR(INDEX(Кат!$B:$B,MATCH($C6184,Кат!$I:$I,0)),INDEX(Торг!$B:$B,MATCH($C6184,Торг!$I:$I,0))),"")</f>
        <v/>
      </c>
      <c r="N6184" s="132" t="str">
        <f t="shared" si="96"/>
        <v>STARNER S100201</v>
      </c>
      <c r="O6184" s="132" t="str">
        <f>IFERROR(IFERROR(INDEX(Кат!$B:$B,MATCH($N6184,Кат!$I:$I,0)),INDEX(Торг!$B:$B,MATCH($N6184,Торг!$I:$I,0))),"")</f>
        <v/>
      </c>
    </row>
    <row r="6185" spans="1:15" outlineLevel="2">
      <c r="A6185" t="s">
        <v>18603</v>
      </c>
      <c r="C6185" s="191" t="s">
        <v>3337</v>
      </c>
      <c r="E6185" t="s">
        <v>3338</v>
      </c>
      <c r="F6185" t="s">
        <v>3336</v>
      </c>
      <c r="G6185" t="s">
        <v>399</v>
      </c>
      <c r="H6185">
        <v>390</v>
      </c>
      <c r="J6185" t="s">
        <v>22634</v>
      </c>
      <c r="K6185" s="132" t="str">
        <f>IFERROR(IFERROR(INDEX(Кат!$O:$O,MATCH($C6185,Кат!$I:$I,0)),INDEX(Торг!$L:$L,MATCH($C6185,Торг!$I:$I,0))),"")</f>
        <v/>
      </c>
      <c r="L6185" s="132" t="str">
        <f>IFERROR(IFERROR(INDEX(Кат!$A:$A,MATCH($C6185,Кат!$I:$I,0)),INDEX(Торг!$A:$A,MATCH($C6185,Торг!$I:$I,0))),"")</f>
        <v/>
      </c>
      <c r="M6185" s="132" t="str">
        <f>IFERROR(IFERROR(INDEX(Кат!$B:$B,MATCH($C6185,Кат!$I:$I,0)),INDEX(Торг!$B:$B,MATCH($C6185,Торг!$I:$I,0))),"")</f>
        <v/>
      </c>
      <c r="N6185" s="132" t="str">
        <f t="shared" si="96"/>
        <v>STARNER S100221</v>
      </c>
      <c r="O6185" s="132" t="str">
        <f>IFERROR(IFERROR(INDEX(Кат!$B:$B,MATCH($N6185,Кат!$I:$I,0)),INDEX(Торг!$B:$B,MATCH($N6185,Торг!$I:$I,0))),"")</f>
        <v/>
      </c>
    </row>
    <row r="6186" spans="1:15" outlineLevel="2">
      <c r="A6186" t="s">
        <v>24332</v>
      </c>
      <c r="C6186" s="191"/>
      <c r="E6186" t="s">
        <v>23834</v>
      </c>
      <c r="J6186" t="s">
        <v>22634</v>
      </c>
      <c r="K6186" s="132" t="str">
        <f>IFERROR(IFERROR(INDEX(Кат!$O:$O,MATCH($C6186,Кат!$I:$I,0)),INDEX(Торг!$L:$L,MATCH($C6186,Торг!$I:$I,0))),"")</f>
        <v/>
      </c>
      <c r="L6186" s="132" t="str">
        <f>IFERROR(IFERROR(INDEX(Кат!$A:$A,MATCH($C6186,Кат!$I:$I,0)),INDEX(Торг!$A:$A,MATCH($C6186,Торг!$I:$I,0))),"")</f>
        <v/>
      </c>
      <c r="M6186" s="132" t="str">
        <f>IFERROR(IFERROR(INDEX(Кат!$B:$B,MATCH($C6186,Кат!$I:$I,0)),INDEX(Торг!$B:$B,MATCH($C6186,Торг!$I:$I,0))),"")</f>
        <v/>
      </c>
      <c r="N6186" s="132" t="str">
        <f t="shared" si="96"/>
        <v xml:space="preserve"> </v>
      </c>
      <c r="O6186" s="132" t="str">
        <f>IFERROR(IFERROR(INDEX(Кат!$B:$B,MATCH($N6186,Кат!$I:$I,0)),INDEX(Торг!$B:$B,MATCH($N6186,Торг!$I:$I,0))),"")</f>
        <v/>
      </c>
    </row>
    <row r="6187" spans="1:15" outlineLevel="2">
      <c r="A6187" t="s">
        <v>18604</v>
      </c>
      <c r="C6187" s="191" t="s">
        <v>3339</v>
      </c>
      <c r="E6187" t="s">
        <v>3340</v>
      </c>
      <c r="F6187" t="s">
        <v>3336</v>
      </c>
      <c r="G6187" t="s">
        <v>399</v>
      </c>
      <c r="H6187">
        <v>550</v>
      </c>
      <c r="J6187" t="s">
        <v>22634</v>
      </c>
      <c r="K6187" s="132" t="str">
        <f>IFERROR(IFERROR(INDEX(Кат!$O:$O,MATCH($C6187,Кат!$I:$I,0)),INDEX(Торг!$L:$L,MATCH($C6187,Торг!$I:$I,0))),"")</f>
        <v/>
      </c>
      <c r="L6187" s="132" t="str">
        <f>IFERROR(IFERROR(INDEX(Кат!$A:$A,MATCH($C6187,Кат!$I:$I,0)),INDEX(Торг!$A:$A,MATCH($C6187,Торг!$I:$I,0))),"")</f>
        <v/>
      </c>
      <c r="M6187" s="132" t="str">
        <f>IFERROR(IFERROR(INDEX(Кат!$B:$B,MATCH($C6187,Кат!$I:$I,0)),INDEX(Торг!$B:$B,MATCH($C6187,Торг!$I:$I,0))),"")</f>
        <v/>
      </c>
      <c r="N6187" s="132" t="str">
        <f t="shared" si="96"/>
        <v>STARNER S100208</v>
      </c>
      <c r="O6187" s="132" t="str">
        <f>IFERROR(IFERROR(INDEX(Кат!$B:$B,MATCH($N6187,Кат!$I:$I,0)),INDEX(Торг!$B:$B,MATCH($N6187,Торг!$I:$I,0))),"")</f>
        <v/>
      </c>
    </row>
    <row r="6188" spans="1:15" outlineLevel="2">
      <c r="A6188" t="s">
        <v>18605</v>
      </c>
      <c r="C6188" s="191" t="s">
        <v>3341</v>
      </c>
      <c r="E6188" t="s">
        <v>3342</v>
      </c>
      <c r="F6188" t="s">
        <v>3336</v>
      </c>
      <c r="G6188" t="s">
        <v>1888</v>
      </c>
      <c r="H6188">
        <v>370</v>
      </c>
      <c r="J6188" t="s">
        <v>22634</v>
      </c>
      <c r="K6188" s="132" t="str">
        <f>IFERROR(IFERROR(INDEX(Кат!$O:$O,MATCH($C6188,Кат!$I:$I,0)),INDEX(Торг!$L:$L,MATCH($C6188,Торг!$I:$I,0))),"")</f>
        <v/>
      </c>
      <c r="L6188" s="132" t="str">
        <f>IFERROR(IFERROR(INDEX(Кат!$A:$A,MATCH($C6188,Кат!$I:$I,0)),INDEX(Торг!$A:$A,MATCH($C6188,Торг!$I:$I,0))),"")</f>
        <v/>
      </c>
      <c r="M6188" s="132" t="str">
        <f>IFERROR(IFERROR(INDEX(Кат!$B:$B,MATCH($C6188,Кат!$I:$I,0)),INDEX(Торг!$B:$B,MATCH($C6188,Торг!$I:$I,0))),"")</f>
        <v/>
      </c>
      <c r="N6188" s="132" t="str">
        <f t="shared" si="96"/>
        <v>STARNER S100101+102</v>
      </c>
      <c r="O6188" s="132" t="str">
        <f>IFERROR(IFERROR(INDEX(Кат!$B:$B,MATCH($N6188,Кат!$I:$I,0)),INDEX(Торг!$B:$B,MATCH($N6188,Торг!$I:$I,0))),"")</f>
        <v/>
      </c>
    </row>
    <row r="6189" spans="1:15" outlineLevel="2">
      <c r="A6189" t="s">
        <v>18606</v>
      </c>
      <c r="C6189" s="191" t="s">
        <v>3343</v>
      </c>
      <c r="E6189" t="s">
        <v>3344</v>
      </c>
      <c r="F6189" t="s">
        <v>3336</v>
      </c>
      <c r="G6189" t="s">
        <v>399</v>
      </c>
      <c r="H6189">
        <v>700</v>
      </c>
      <c r="J6189" t="s">
        <v>22634</v>
      </c>
      <c r="K6189" s="132" t="str">
        <f>IFERROR(IFERROR(INDEX(Кат!$O:$O,MATCH($C6189,Кат!$I:$I,0)),INDEX(Торг!$L:$L,MATCH($C6189,Торг!$I:$I,0))),"")</f>
        <v/>
      </c>
      <c r="L6189" s="132" t="str">
        <f>IFERROR(IFERROR(INDEX(Кат!$A:$A,MATCH($C6189,Кат!$I:$I,0)),INDEX(Торг!$A:$A,MATCH($C6189,Торг!$I:$I,0))),"")</f>
        <v/>
      </c>
      <c r="M6189" s="132" t="str">
        <f>IFERROR(IFERROR(INDEX(Кат!$B:$B,MATCH($C6189,Кат!$I:$I,0)),INDEX(Торг!$B:$B,MATCH($C6189,Торг!$I:$I,0))),"")</f>
        <v/>
      </c>
      <c r="N6189" s="132" t="str">
        <f t="shared" si="96"/>
        <v>STARNER S100170</v>
      </c>
      <c r="O6189" s="132" t="str">
        <f>IFERROR(IFERROR(INDEX(Кат!$B:$B,MATCH($N6189,Кат!$I:$I,0)),INDEX(Торг!$B:$B,MATCH($N6189,Торг!$I:$I,0))),"")</f>
        <v/>
      </c>
    </row>
    <row r="6190" spans="1:15" outlineLevel="2">
      <c r="A6190" t="s">
        <v>18607</v>
      </c>
      <c r="C6190" s="191" t="s">
        <v>3345</v>
      </c>
      <c r="E6190" t="s">
        <v>3346</v>
      </c>
      <c r="F6190" t="s">
        <v>3336</v>
      </c>
      <c r="G6190" t="s">
        <v>399</v>
      </c>
      <c r="H6190">
        <v>570</v>
      </c>
      <c r="J6190" t="s">
        <v>22634</v>
      </c>
      <c r="K6190" s="132" t="str">
        <f>IFERROR(IFERROR(INDEX(Кат!$O:$O,MATCH($C6190,Кат!$I:$I,0)),INDEX(Торг!$L:$L,MATCH($C6190,Торг!$I:$I,0))),"")</f>
        <v/>
      </c>
      <c r="L6190" s="132" t="str">
        <f>IFERROR(IFERROR(INDEX(Кат!$A:$A,MATCH($C6190,Кат!$I:$I,0)),INDEX(Торг!$A:$A,MATCH($C6190,Торг!$I:$I,0))),"")</f>
        <v/>
      </c>
      <c r="M6190" s="132" t="str">
        <f>IFERROR(IFERROR(INDEX(Кат!$B:$B,MATCH($C6190,Кат!$I:$I,0)),INDEX(Торг!$B:$B,MATCH($C6190,Торг!$I:$I,0))),"")</f>
        <v/>
      </c>
      <c r="N6190" s="132" t="str">
        <f t="shared" si="96"/>
        <v>STARNER S100108</v>
      </c>
      <c r="O6190" s="132" t="str">
        <f>IFERROR(IFERROR(INDEX(Кат!$B:$B,MATCH($N6190,Кат!$I:$I,0)),INDEX(Торг!$B:$B,MATCH($N6190,Торг!$I:$I,0))),"")</f>
        <v/>
      </c>
    </row>
    <row r="6191" spans="1:15" outlineLevel="2">
      <c r="A6191" t="s">
        <v>18608</v>
      </c>
      <c r="C6191" s="191" t="s">
        <v>3347</v>
      </c>
      <c r="E6191" t="s">
        <v>3348</v>
      </c>
      <c r="F6191" t="s">
        <v>3336</v>
      </c>
      <c r="G6191" t="s">
        <v>399</v>
      </c>
      <c r="H6191">
        <v>330</v>
      </c>
      <c r="J6191" t="s">
        <v>22634</v>
      </c>
      <c r="K6191" s="132" t="str">
        <f>IFERROR(IFERROR(INDEX(Кат!$O:$O,MATCH($C6191,Кат!$I:$I,0)),INDEX(Торг!$L:$L,MATCH($C6191,Торг!$I:$I,0))),"")</f>
        <v/>
      </c>
      <c r="L6191" s="132" t="str">
        <f>IFERROR(IFERROR(INDEX(Кат!$A:$A,MATCH($C6191,Кат!$I:$I,0)),INDEX(Торг!$A:$A,MATCH($C6191,Торг!$I:$I,0))),"")</f>
        <v/>
      </c>
      <c r="M6191" s="132" t="str">
        <f>IFERROR(IFERROR(INDEX(Кат!$B:$B,MATCH($C6191,Кат!$I:$I,0)),INDEX(Торг!$B:$B,MATCH($C6191,Торг!$I:$I,0))),"")</f>
        <v/>
      </c>
      <c r="N6191" s="132" t="str">
        <f t="shared" si="96"/>
        <v>STARNER S100121</v>
      </c>
      <c r="O6191" s="132" t="str">
        <f>IFERROR(IFERROR(INDEX(Кат!$B:$B,MATCH($N6191,Кат!$I:$I,0)),INDEX(Торг!$B:$B,MATCH($N6191,Торг!$I:$I,0))),"")</f>
        <v/>
      </c>
    </row>
    <row r="6192" spans="1:15" outlineLevel="2">
      <c r="A6192" t="s">
        <v>23207</v>
      </c>
      <c r="C6192" s="191" t="s">
        <v>23208</v>
      </c>
      <c r="E6192" t="s">
        <v>23209</v>
      </c>
      <c r="F6192" t="s">
        <v>3336</v>
      </c>
      <c r="G6192" t="s">
        <v>399</v>
      </c>
      <c r="H6192">
        <v>760</v>
      </c>
      <c r="J6192" t="s">
        <v>22634</v>
      </c>
      <c r="K6192" s="132" t="str">
        <f>IFERROR(IFERROR(INDEX(Кат!$O:$O,MATCH($C6192,Кат!$I:$I,0)),INDEX(Торг!$L:$L,MATCH($C6192,Торг!$I:$I,0))),"")</f>
        <v/>
      </c>
      <c r="L6192" s="132" t="str">
        <f>IFERROR(IFERROR(INDEX(Кат!$A:$A,MATCH($C6192,Кат!$I:$I,0)),INDEX(Торг!$A:$A,MATCH($C6192,Торг!$I:$I,0))),"")</f>
        <v/>
      </c>
      <c r="M6192" s="132" t="str">
        <f>IFERROR(IFERROR(INDEX(Кат!$B:$B,MATCH($C6192,Кат!$I:$I,0)),INDEX(Торг!$B:$B,MATCH($C6192,Торг!$I:$I,0))),"")</f>
        <v/>
      </c>
      <c r="N6192" s="132" t="str">
        <f t="shared" si="96"/>
        <v>STARNER S100141</v>
      </c>
      <c r="O6192" s="132" t="str">
        <f>IFERROR(IFERROR(INDEX(Кат!$B:$B,MATCH($N6192,Кат!$I:$I,0)),INDEX(Торг!$B:$B,MATCH($N6192,Торг!$I:$I,0))),"")</f>
        <v/>
      </c>
    </row>
    <row r="6193" spans="1:15" outlineLevel="1">
      <c r="A6193" t="s">
        <v>18609</v>
      </c>
      <c r="C6193" s="191" t="s">
        <v>14637</v>
      </c>
      <c r="E6193" t="s">
        <v>14638</v>
      </c>
      <c r="F6193" t="s">
        <v>3336</v>
      </c>
      <c r="G6193" t="s">
        <v>399</v>
      </c>
      <c r="H6193">
        <v>4000</v>
      </c>
      <c r="J6193" t="s">
        <v>22634</v>
      </c>
      <c r="K6193" s="132" t="str">
        <f>IFERROR(IFERROR(INDEX(Кат!$O:$O,MATCH($C6193,Кат!$I:$I,0)),INDEX(Торг!$L:$L,MATCH($C6193,Торг!$I:$I,0))),"")</f>
        <v/>
      </c>
      <c r="L6193" s="132" t="str">
        <f>IFERROR(IFERROR(INDEX(Кат!$A:$A,MATCH($C6193,Кат!$I:$I,0)),INDEX(Торг!$A:$A,MATCH($C6193,Торг!$I:$I,0))),"")</f>
        <v/>
      </c>
      <c r="M6193" s="132" t="str">
        <f>IFERROR(IFERROR(INDEX(Кат!$B:$B,MATCH($C6193,Кат!$I:$I,0)),INDEX(Торг!$B:$B,MATCH($C6193,Торг!$I:$I,0))),"")</f>
        <v/>
      </c>
      <c r="N6193" s="132" t="str">
        <f t="shared" si="96"/>
        <v>STARNER S200423</v>
      </c>
      <c r="O6193" s="132" t="str">
        <f>IFERROR(IFERROR(INDEX(Кат!$B:$B,MATCH($N6193,Кат!$I:$I,0)),INDEX(Торг!$B:$B,MATCH($N6193,Торг!$I:$I,0))),"")</f>
        <v/>
      </c>
    </row>
    <row r="6194" spans="1:15" outlineLevel="2">
      <c r="A6194" t="s">
        <v>24333</v>
      </c>
      <c r="C6194" s="191"/>
      <c r="E6194" t="s">
        <v>23801</v>
      </c>
      <c r="J6194" t="s">
        <v>22634</v>
      </c>
      <c r="K6194" s="132" t="str">
        <f>IFERROR(IFERROR(INDEX(Кат!$O:$O,MATCH($C6194,Кат!$I:$I,0)),INDEX(Торг!$L:$L,MATCH($C6194,Торг!$I:$I,0))),"")</f>
        <v/>
      </c>
      <c r="L6194" s="132" t="str">
        <f>IFERROR(IFERROR(INDEX(Кат!$A:$A,MATCH($C6194,Кат!$I:$I,0)),INDEX(Торг!$A:$A,MATCH($C6194,Торг!$I:$I,0))),"")</f>
        <v/>
      </c>
      <c r="M6194" s="132" t="str">
        <f>IFERROR(IFERROR(INDEX(Кат!$B:$B,MATCH($C6194,Кат!$I:$I,0)),INDEX(Торг!$B:$B,MATCH($C6194,Торг!$I:$I,0))),"")</f>
        <v/>
      </c>
      <c r="N6194" s="132" t="str">
        <f t="shared" si="96"/>
        <v xml:space="preserve"> </v>
      </c>
      <c r="O6194" s="132" t="str">
        <f>IFERROR(IFERROR(INDEX(Кат!$B:$B,MATCH($N6194,Кат!$I:$I,0)),INDEX(Торг!$B:$B,MATCH($N6194,Торг!$I:$I,0))),"")</f>
        <v/>
      </c>
    </row>
    <row r="6195" spans="1:15" outlineLevel="2">
      <c r="A6195" t="s">
        <v>18610</v>
      </c>
      <c r="C6195" s="191" t="s">
        <v>3349</v>
      </c>
      <c r="E6195" t="s">
        <v>3350</v>
      </c>
      <c r="F6195" t="s">
        <v>3336</v>
      </c>
      <c r="G6195" t="s">
        <v>399</v>
      </c>
      <c r="H6195">
        <v>330</v>
      </c>
      <c r="J6195" t="s">
        <v>22634</v>
      </c>
      <c r="K6195" s="132" t="str">
        <f>IFERROR(IFERROR(INDEX(Кат!$O:$O,MATCH($C6195,Кат!$I:$I,0)),INDEX(Торг!$L:$L,MATCH($C6195,Торг!$I:$I,0))),"")</f>
        <v/>
      </c>
      <c r="L6195" s="132" t="str">
        <f>IFERROR(IFERROR(INDEX(Кат!$A:$A,MATCH($C6195,Кат!$I:$I,0)),INDEX(Торг!$A:$A,MATCH($C6195,Торг!$I:$I,0))),"")</f>
        <v/>
      </c>
      <c r="M6195" s="132" t="str">
        <f>IFERROR(IFERROR(INDEX(Кат!$B:$B,MATCH($C6195,Кат!$I:$I,0)),INDEX(Торг!$B:$B,MATCH($C6195,Торг!$I:$I,0))),"")</f>
        <v/>
      </c>
      <c r="N6195" s="132" t="str">
        <f t="shared" si="96"/>
        <v>STARNER S101008</v>
      </c>
      <c r="O6195" s="132" t="str">
        <f>IFERROR(IFERROR(INDEX(Кат!$B:$B,MATCH($N6195,Кат!$I:$I,0)),INDEX(Торг!$B:$B,MATCH($N6195,Торг!$I:$I,0))),"")</f>
        <v/>
      </c>
    </row>
    <row r="6196" spans="1:15" outlineLevel="2">
      <c r="A6196" t="s">
        <v>18611</v>
      </c>
      <c r="C6196" s="191" t="s">
        <v>3351</v>
      </c>
      <c r="E6196" t="s">
        <v>3352</v>
      </c>
      <c r="F6196" t="s">
        <v>3336</v>
      </c>
      <c r="G6196" t="s">
        <v>399</v>
      </c>
      <c r="H6196">
        <v>330</v>
      </c>
      <c r="J6196" t="s">
        <v>22634</v>
      </c>
      <c r="K6196" s="132" t="str">
        <f>IFERROR(IFERROR(INDEX(Кат!$O:$O,MATCH($C6196,Кат!$I:$I,0)),INDEX(Торг!$L:$L,MATCH($C6196,Торг!$I:$I,0))),"")</f>
        <v/>
      </c>
      <c r="L6196" s="132" t="str">
        <f>IFERROR(IFERROR(INDEX(Кат!$A:$A,MATCH($C6196,Кат!$I:$I,0)),INDEX(Торг!$A:$A,MATCH($C6196,Торг!$I:$I,0))),"")</f>
        <v/>
      </c>
      <c r="M6196" s="132" t="str">
        <f>IFERROR(IFERROR(INDEX(Кат!$B:$B,MATCH($C6196,Кат!$I:$I,0)),INDEX(Торг!$B:$B,MATCH($C6196,Торг!$I:$I,0))),"")</f>
        <v/>
      </c>
      <c r="N6196" s="132" t="str">
        <f t="shared" si="96"/>
        <v>STARNER S101005</v>
      </c>
      <c r="O6196" s="132" t="str">
        <f>IFERROR(IFERROR(INDEX(Кат!$B:$B,MATCH($N6196,Кат!$I:$I,0)),INDEX(Торг!$B:$B,MATCH($N6196,Торг!$I:$I,0))),"")</f>
        <v/>
      </c>
    </row>
    <row r="6197" spans="1:15" outlineLevel="2">
      <c r="A6197" t="s">
        <v>18612</v>
      </c>
      <c r="C6197" s="191" t="s">
        <v>3353</v>
      </c>
      <c r="E6197" t="s">
        <v>3354</v>
      </c>
      <c r="F6197" t="s">
        <v>3336</v>
      </c>
      <c r="G6197" t="s">
        <v>399</v>
      </c>
      <c r="H6197">
        <v>650</v>
      </c>
      <c r="J6197" t="s">
        <v>22634</v>
      </c>
      <c r="K6197" s="132" t="str">
        <f>IFERROR(IFERROR(INDEX(Кат!$O:$O,MATCH($C6197,Кат!$I:$I,0)),INDEX(Торг!$L:$L,MATCH($C6197,Торг!$I:$I,0))),"")</f>
        <v/>
      </c>
      <c r="L6197" s="132" t="str">
        <f>IFERROR(IFERROR(INDEX(Кат!$A:$A,MATCH($C6197,Кат!$I:$I,0)),INDEX(Торг!$A:$A,MATCH($C6197,Торг!$I:$I,0))),"")</f>
        <v/>
      </c>
      <c r="M6197" s="132" t="str">
        <f>IFERROR(IFERROR(INDEX(Кат!$B:$B,MATCH($C6197,Кат!$I:$I,0)),INDEX(Торг!$B:$B,MATCH($C6197,Торг!$I:$I,0))),"")</f>
        <v/>
      </c>
      <c r="N6197" s="132" t="str">
        <f t="shared" si="96"/>
        <v>STARNER S101016</v>
      </c>
      <c r="O6197" s="132" t="str">
        <f>IFERROR(IFERROR(INDEX(Кат!$B:$B,MATCH($N6197,Кат!$I:$I,0)),INDEX(Торг!$B:$B,MATCH($N6197,Торг!$I:$I,0))),"")</f>
        <v/>
      </c>
    </row>
    <row r="6198" spans="1:15" outlineLevel="2">
      <c r="A6198" t="s">
        <v>18613</v>
      </c>
      <c r="C6198" s="191" t="s">
        <v>3355</v>
      </c>
      <c r="E6198" t="s">
        <v>3356</v>
      </c>
      <c r="F6198" t="s">
        <v>3336</v>
      </c>
      <c r="G6198" t="s">
        <v>399</v>
      </c>
      <c r="H6198">
        <v>350</v>
      </c>
      <c r="J6198" t="s">
        <v>22634</v>
      </c>
      <c r="K6198" s="132" t="str">
        <f>IFERROR(IFERROR(INDEX(Кат!$O:$O,MATCH($C6198,Кат!$I:$I,0)),INDEX(Торг!$L:$L,MATCH($C6198,Торг!$I:$I,0))),"")</f>
        <v/>
      </c>
      <c r="L6198" s="132" t="str">
        <f>IFERROR(IFERROR(INDEX(Кат!$A:$A,MATCH($C6198,Кат!$I:$I,0)),INDEX(Торг!$A:$A,MATCH($C6198,Торг!$I:$I,0))),"")</f>
        <v/>
      </c>
      <c r="M6198" s="132" t="str">
        <f>IFERROR(IFERROR(INDEX(Кат!$B:$B,MATCH($C6198,Кат!$I:$I,0)),INDEX(Торг!$B:$B,MATCH($C6198,Торг!$I:$I,0))),"")</f>
        <v/>
      </c>
      <c r="N6198" s="132" t="str">
        <f t="shared" si="96"/>
        <v>STARNER S101023</v>
      </c>
      <c r="O6198" s="132" t="str">
        <f>IFERROR(IFERROR(INDEX(Кат!$B:$B,MATCH($N6198,Кат!$I:$I,0)),INDEX(Торг!$B:$B,MATCH($N6198,Торг!$I:$I,0))),"")</f>
        <v/>
      </c>
    </row>
    <row r="6199" spans="1:15">
      <c r="A6199" t="s">
        <v>18614</v>
      </c>
      <c r="C6199" s="191" t="s">
        <v>3357</v>
      </c>
      <c r="E6199" t="s">
        <v>3358</v>
      </c>
      <c r="F6199" t="s">
        <v>3336</v>
      </c>
      <c r="G6199" t="s">
        <v>399</v>
      </c>
      <c r="H6199">
        <v>350</v>
      </c>
      <c r="J6199" t="s">
        <v>22634</v>
      </c>
      <c r="K6199" s="132" t="str">
        <f>IFERROR(IFERROR(INDEX(Кат!$O:$O,MATCH($C6199,Кат!$I:$I,0)),INDEX(Торг!$L:$L,MATCH($C6199,Торг!$I:$I,0))),"")</f>
        <v/>
      </c>
      <c r="L6199" s="132" t="str">
        <f>IFERROR(IFERROR(INDEX(Кат!$A:$A,MATCH($C6199,Кат!$I:$I,0)),INDEX(Торг!$A:$A,MATCH($C6199,Торг!$I:$I,0))),"")</f>
        <v/>
      </c>
      <c r="M6199" s="132" t="str">
        <f>IFERROR(IFERROR(INDEX(Кат!$B:$B,MATCH($C6199,Кат!$I:$I,0)),INDEX(Торг!$B:$B,MATCH($C6199,Торг!$I:$I,0))),"")</f>
        <v/>
      </c>
      <c r="N6199" s="132" t="str">
        <f t="shared" si="96"/>
        <v>STARNER S101010</v>
      </c>
      <c r="O6199" s="132" t="str">
        <f>IFERROR(IFERROR(INDEX(Кат!$B:$B,MATCH($N6199,Кат!$I:$I,0)),INDEX(Торг!$B:$B,MATCH($N6199,Торг!$I:$I,0))),"")</f>
        <v/>
      </c>
    </row>
    <row r="6200" spans="1:15" outlineLevel="1">
      <c r="A6200" t="s">
        <v>18615</v>
      </c>
      <c r="C6200" s="191" t="s">
        <v>3359</v>
      </c>
      <c r="E6200" t="s">
        <v>3360</v>
      </c>
      <c r="F6200" t="s">
        <v>3336</v>
      </c>
      <c r="G6200" t="s">
        <v>375</v>
      </c>
      <c r="H6200">
        <v>600</v>
      </c>
      <c r="J6200" t="s">
        <v>22634</v>
      </c>
      <c r="K6200" s="132" t="str">
        <f>IFERROR(IFERROR(INDEX(Кат!$O:$O,MATCH($C6200,Кат!$I:$I,0)),INDEX(Торг!$L:$L,MATCH($C6200,Торг!$I:$I,0))),"")</f>
        <v/>
      </c>
      <c r="L6200" s="132" t="str">
        <f>IFERROR(IFERROR(INDEX(Кат!$A:$A,MATCH($C6200,Кат!$I:$I,0)),INDEX(Торг!$A:$A,MATCH($C6200,Торг!$I:$I,0))),"")</f>
        <v/>
      </c>
      <c r="M6200" s="132" t="str">
        <f>IFERROR(IFERROR(INDEX(Кат!$B:$B,MATCH($C6200,Кат!$I:$I,0)),INDEX(Торг!$B:$B,MATCH($C6200,Торг!$I:$I,0))),"")</f>
        <v/>
      </c>
      <c r="N6200" s="132" t="str">
        <f t="shared" si="96"/>
        <v>STARNER S101012+112</v>
      </c>
      <c r="O6200" s="132" t="str">
        <f>IFERROR(IFERROR(INDEX(Кат!$B:$B,MATCH($N6200,Кат!$I:$I,0)),INDEX(Торг!$B:$B,MATCH($N6200,Торг!$I:$I,0))),"")</f>
        <v/>
      </c>
    </row>
    <row r="6201" spans="1:15">
      <c r="A6201" t="s">
        <v>18616</v>
      </c>
      <c r="C6201" s="191" t="s">
        <v>7618</v>
      </c>
      <c r="E6201" t="s">
        <v>7619</v>
      </c>
      <c r="F6201" t="s">
        <v>3336</v>
      </c>
      <c r="G6201" t="s">
        <v>375</v>
      </c>
      <c r="H6201">
        <v>1250</v>
      </c>
      <c r="J6201" t="s">
        <v>22634</v>
      </c>
      <c r="K6201" s="132" t="str">
        <f>IFERROR(IFERROR(INDEX(Кат!$O:$O,MATCH($C6201,Кат!$I:$I,0)),INDEX(Торг!$L:$L,MATCH($C6201,Торг!$I:$I,0))),"")</f>
        <v/>
      </c>
      <c r="L6201" s="132" t="str">
        <f>IFERROR(IFERROR(INDEX(Кат!$A:$A,MATCH($C6201,Кат!$I:$I,0)),INDEX(Торг!$A:$A,MATCH($C6201,Торг!$I:$I,0))),"")</f>
        <v/>
      </c>
      <c r="M6201" s="132" t="str">
        <f>IFERROR(IFERROR(INDEX(Кат!$B:$B,MATCH($C6201,Кат!$I:$I,0)),INDEX(Торг!$B:$B,MATCH($C6201,Торг!$I:$I,0))),"")</f>
        <v/>
      </c>
      <c r="N6201" s="132" t="str">
        <f t="shared" si="96"/>
        <v>STARNER S101012M+112</v>
      </c>
      <c r="O6201" s="132" t="str">
        <f>IFERROR(IFERROR(INDEX(Кат!$B:$B,MATCH($N6201,Кат!$I:$I,0)),INDEX(Торг!$B:$B,MATCH($N6201,Торг!$I:$I,0))),"")</f>
        <v/>
      </c>
    </row>
    <row r="6202" spans="1:15" outlineLevel="1">
      <c r="A6202" t="s">
        <v>18617</v>
      </c>
      <c r="C6202" s="191" t="s">
        <v>3361</v>
      </c>
      <c r="E6202" t="s">
        <v>3362</v>
      </c>
      <c r="F6202" t="s">
        <v>3336</v>
      </c>
      <c r="G6202" t="s">
        <v>375</v>
      </c>
      <c r="H6202">
        <v>1100</v>
      </c>
      <c r="J6202" t="s">
        <v>22634</v>
      </c>
      <c r="K6202" s="132" t="str">
        <f>IFERROR(IFERROR(INDEX(Кат!$O:$O,MATCH($C6202,Кат!$I:$I,0)),INDEX(Торг!$L:$L,MATCH($C6202,Торг!$I:$I,0))),"")</f>
        <v/>
      </c>
      <c r="L6202" s="132" t="str">
        <f>IFERROR(IFERROR(INDEX(Кат!$A:$A,MATCH($C6202,Кат!$I:$I,0)),INDEX(Торг!$A:$A,MATCH($C6202,Торг!$I:$I,0))),"")</f>
        <v/>
      </c>
      <c r="M6202" s="132" t="str">
        <f>IFERROR(IFERROR(INDEX(Кат!$B:$B,MATCH($C6202,Кат!$I:$I,0)),INDEX(Торг!$B:$B,MATCH($C6202,Торг!$I:$I,0))),"")</f>
        <v/>
      </c>
      <c r="N6202" s="132" t="str">
        <f t="shared" si="96"/>
        <v>STARNER S101070+171</v>
      </c>
      <c r="O6202" s="132" t="str">
        <f>IFERROR(IFERROR(INDEX(Кат!$B:$B,MATCH($N6202,Кат!$I:$I,0)),INDEX(Торг!$B:$B,MATCH($N6202,Торг!$I:$I,0))),"")</f>
        <v/>
      </c>
    </row>
    <row r="6203" spans="1:15" outlineLevel="2">
      <c r="A6203" t="s">
        <v>24334</v>
      </c>
      <c r="C6203" s="191"/>
      <c r="E6203" t="s">
        <v>23764</v>
      </c>
      <c r="J6203" t="s">
        <v>22634</v>
      </c>
      <c r="K6203" s="132" t="str">
        <f>IFERROR(IFERROR(INDEX(Кат!$O:$O,MATCH($C6203,Кат!$I:$I,0)),INDEX(Торг!$L:$L,MATCH($C6203,Торг!$I:$I,0))),"")</f>
        <v/>
      </c>
      <c r="L6203" s="132" t="str">
        <f>IFERROR(IFERROR(INDEX(Кат!$A:$A,MATCH($C6203,Кат!$I:$I,0)),INDEX(Торг!$A:$A,MATCH($C6203,Торг!$I:$I,0))),"")</f>
        <v/>
      </c>
      <c r="M6203" s="132" t="str">
        <f>IFERROR(IFERROR(INDEX(Кат!$B:$B,MATCH($C6203,Кат!$I:$I,0)),INDEX(Торг!$B:$B,MATCH($C6203,Торг!$I:$I,0))),"")</f>
        <v/>
      </c>
      <c r="N6203" s="132" t="str">
        <f t="shared" si="96"/>
        <v xml:space="preserve"> </v>
      </c>
      <c r="O6203" s="132" t="str">
        <f>IFERROR(IFERROR(INDEX(Кат!$B:$B,MATCH($N6203,Кат!$I:$I,0)),INDEX(Торг!$B:$B,MATCH($N6203,Торг!$I:$I,0))),"")</f>
        <v/>
      </c>
    </row>
    <row r="6204" spans="1:15" outlineLevel="2">
      <c r="A6204" t="s">
        <v>18618</v>
      </c>
      <c r="C6204" s="191" t="s">
        <v>7620</v>
      </c>
      <c r="E6204" t="s">
        <v>7621</v>
      </c>
      <c r="F6204" t="s">
        <v>3336</v>
      </c>
      <c r="G6204" t="s">
        <v>399</v>
      </c>
      <c r="H6204">
        <v>400</v>
      </c>
      <c r="J6204" t="s">
        <v>22634</v>
      </c>
      <c r="K6204" s="132" t="str">
        <f>IFERROR(IFERROR(INDEX(Кат!$O:$O,MATCH($C6204,Кат!$I:$I,0)),INDEX(Торг!$L:$L,MATCH($C6204,Торг!$I:$I,0))),"")</f>
        <v/>
      </c>
      <c r="L6204" s="132" t="str">
        <f>IFERROR(IFERROR(INDEX(Кат!$A:$A,MATCH($C6204,Кат!$I:$I,0)),INDEX(Торг!$A:$A,MATCH($C6204,Торг!$I:$I,0))),"")</f>
        <v/>
      </c>
      <c r="M6204" s="132" t="str">
        <f>IFERROR(IFERROR(INDEX(Кат!$B:$B,MATCH($C6204,Кат!$I:$I,0)),INDEX(Торг!$B:$B,MATCH($C6204,Торг!$I:$I,0))),"")</f>
        <v/>
      </c>
      <c r="N6204" s="132" t="str">
        <f t="shared" si="96"/>
        <v>STARNER S402112</v>
      </c>
      <c r="O6204" s="132" t="str">
        <f>IFERROR(IFERROR(INDEX(Кат!$B:$B,MATCH($N6204,Кат!$I:$I,0)),INDEX(Торг!$B:$B,MATCH($N6204,Торг!$I:$I,0))),"")</f>
        <v/>
      </c>
    </row>
    <row r="6205" spans="1:15" outlineLevel="2">
      <c r="A6205" t="s">
        <v>18619</v>
      </c>
      <c r="C6205" s="191" t="s">
        <v>7622</v>
      </c>
      <c r="E6205" t="s">
        <v>7623</v>
      </c>
      <c r="F6205" t="s">
        <v>3336</v>
      </c>
      <c r="G6205" t="s">
        <v>399</v>
      </c>
      <c r="H6205">
        <v>380</v>
      </c>
      <c r="J6205" t="s">
        <v>22634</v>
      </c>
      <c r="K6205" s="132" t="str">
        <f>IFERROR(IFERROR(INDEX(Кат!$O:$O,MATCH($C6205,Кат!$I:$I,0)),INDEX(Торг!$L:$L,MATCH($C6205,Торг!$I:$I,0))),"")</f>
        <v/>
      </c>
      <c r="L6205" s="132" t="str">
        <f>IFERROR(IFERROR(INDEX(Кат!$A:$A,MATCH($C6205,Кат!$I:$I,0)),INDEX(Торг!$A:$A,MATCH($C6205,Торг!$I:$I,0))),"")</f>
        <v/>
      </c>
      <c r="M6205" s="132" t="str">
        <f>IFERROR(IFERROR(INDEX(Кат!$B:$B,MATCH($C6205,Кат!$I:$I,0)),INDEX(Торг!$B:$B,MATCH($C6205,Торг!$I:$I,0))),"")</f>
        <v/>
      </c>
      <c r="N6205" s="132" t="str">
        <f t="shared" si="96"/>
        <v>STARNER S402101</v>
      </c>
      <c r="O6205" s="132" t="str">
        <f>IFERROR(IFERROR(INDEX(Кат!$B:$B,MATCH($N6205,Кат!$I:$I,0)),INDEX(Торг!$B:$B,MATCH($N6205,Торг!$I:$I,0))),"")</f>
        <v/>
      </c>
    </row>
    <row r="6206" spans="1:15" outlineLevel="2">
      <c r="A6206" t="s">
        <v>18620</v>
      </c>
      <c r="C6206" s="191" t="s">
        <v>7624</v>
      </c>
      <c r="E6206" t="s">
        <v>7625</v>
      </c>
      <c r="F6206" t="s">
        <v>3336</v>
      </c>
      <c r="G6206" t="s">
        <v>399</v>
      </c>
      <c r="H6206">
        <v>370</v>
      </c>
      <c r="J6206" t="s">
        <v>22634</v>
      </c>
      <c r="K6206" s="132" t="str">
        <f>IFERROR(IFERROR(INDEX(Кат!$O:$O,MATCH($C6206,Кат!$I:$I,0)),INDEX(Торг!$L:$L,MATCH($C6206,Торг!$I:$I,0))),"")</f>
        <v/>
      </c>
      <c r="L6206" s="132" t="str">
        <f>IFERROR(IFERROR(INDEX(Кат!$A:$A,MATCH($C6206,Кат!$I:$I,0)),INDEX(Торг!$A:$A,MATCH($C6206,Торг!$I:$I,0))),"")</f>
        <v/>
      </c>
      <c r="M6206" s="132" t="str">
        <f>IFERROR(IFERROR(INDEX(Кат!$B:$B,MATCH($C6206,Кат!$I:$I,0)),INDEX(Торг!$B:$B,MATCH($C6206,Торг!$I:$I,0))),"")</f>
        <v/>
      </c>
      <c r="N6206" s="132" t="str">
        <f t="shared" si="96"/>
        <v>STARNER S402108</v>
      </c>
      <c r="O6206" s="132" t="str">
        <f>IFERROR(IFERROR(INDEX(Кат!$B:$B,MATCH($N6206,Кат!$I:$I,0)),INDEX(Торг!$B:$B,MATCH($N6206,Торг!$I:$I,0))),"")</f>
        <v/>
      </c>
    </row>
    <row r="6207" spans="1:15" outlineLevel="2">
      <c r="A6207" t="s">
        <v>18621</v>
      </c>
      <c r="C6207" s="191" t="s">
        <v>3363</v>
      </c>
      <c r="E6207" t="s">
        <v>3364</v>
      </c>
      <c r="F6207" t="s">
        <v>3336</v>
      </c>
      <c r="G6207" t="s">
        <v>399</v>
      </c>
      <c r="H6207">
        <v>350</v>
      </c>
      <c r="J6207" t="s">
        <v>22634</v>
      </c>
      <c r="K6207" s="132" t="str">
        <f>IFERROR(IFERROR(INDEX(Кат!$O:$O,MATCH($C6207,Кат!$I:$I,0)),INDEX(Торг!$L:$L,MATCH($C6207,Торг!$I:$I,0))),"")</f>
        <v/>
      </c>
      <c r="L6207" s="132" t="str">
        <f>IFERROR(IFERROR(INDEX(Кат!$A:$A,MATCH($C6207,Кат!$I:$I,0)),INDEX(Торг!$A:$A,MATCH($C6207,Торг!$I:$I,0))),"")</f>
        <v/>
      </c>
      <c r="M6207" s="132" t="str">
        <f>IFERROR(IFERROR(INDEX(Кат!$B:$B,MATCH($C6207,Кат!$I:$I,0)),INDEX(Торг!$B:$B,MATCH($C6207,Торг!$I:$I,0))),"")</f>
        <v/>
      </c>
      <c r="N6207" s="132" t="str">
        <f t="shared" si="96"/>
        <v>STARNER S402110</v>
      </c>
      <c r="O6207" s="132" t="str">
        <f>IFERROR(IFERROR(INDEX(Кат!$B:$B,MATCH($N6207,Кат!$I:$I,0)),INDEX(Торг!$B:$B,MATCH($N6207,Торг!$I:$I,0))),"")</f>
        <v/>
      </c>
    </row>
    <row r="6208" spans="1:15" outlineLevel="2">
      <c r="A6208" t="s">
        <v>18622</v>
      </c>
      <c r="C6208" s="191" t="s">
        <v>3365</v>
      </c>
      <c r="E6208" t="s">
        <v>3366</v>
      </c>
      <c r="F6208" t="s">
        <v>3336</v>
      </c>
      <c r="G6208" t="s">
        <v>399</v>
      </c>
      <c r="H6208">
        <v>390</v>
      </c>
      <c r="J6208" t="s">
        <v>22634</v>
      </c>
      <c r="K6208" s="132" t="str">
        <f>IFERROR(IFERROR(INDEX(Кат!$O:$O,MATCH($C6208,Кат!$I:$I,0)),INDEX(Торг!$L:$L,MATCH($C6208,Торг!$I:$I,0))),"")</f>
        <v/>
      </c>
      <c r="L6208" s="132" t="str">
        <f>IFERROR(IFERROR(INDEX(Кат!$A:$A,MATCH($C6208,Кат!$I:$I,0)),INDEX(Торг!$A:$A,MATCH($C6208,Торг!$I:$I,0))),"")</f>
        <v/>
      </c>
      <c r="M6208" s="132" t="str">
        <f>IFERROR(IFERROR(INDEX(Кат!$B:$B,MATCH($C6208,Кат!$I:$I,0)),INDEX(Торг!$B:$B,MATCH($C6208,Торг!$I:$I,0))),"")</f>
        <v/>
      </c>
      <c r="N6208" s="132" t="str">
        <f t="shared" si="96"/>
        <v>STARNER S402121</v>
      </c>
      <c r="O6208" s="132" t="str">
        <f>IFERROR(IFERROR(INDEX(Кат!$B:$B,MATCH($N6208,Кат!$I:$I,0)),INDEX(Торг!$B:$B,MATCH($N6208,Торг!$I:$I,0))),"")</f>
        <v/>
      </c>
    </row>
    <row r="6209" spans="1:15" outlineLevel="2">
      <c r="A6209" t="s">
        <v>18623</v>
      </c>
      <c r="C6209" s="191" t="s">
        <v>3367</v>
      </c>
      <c r="E6209" t="s">
        <v>22862</v>
      </c>
      <c r="F6209" t="s">
        <v>3336</v>
      </c>
      <c r="G6209" t="s">
        <v>399</v>
      </c>
      <c r="H6209">
        <v>410</v>
      </c>
      <c r="J6209" t="s">
        <v>22634</v>
      </c>
      <c r="K6209" s="132" t="str">
        <f>IFERROR(IFERROR(INDEX(Кат!$O:$O,MATCH($C6209,Кат!$I:$I,0)),INDEX(Торг!$L:$L,MATCH($C6209,Торг!$I:$I,0))),"")</f>
        <v/>
      </c>
      <c r="L6209" s="132" t="str">
        <f>IFERROR(IFERROR(INDEX(Кат!$A:$A,MATCH($C6209,Кат!$I:$I,0)),INDEX(Торг!$A:$A,MATCH($C6209,Торг!$I:$I,0))),"")</f>
        <v/>
      </c>
      <c r="M6209" s="132" t="str">
        <f>IFERROR(IFERROR(INDEX(Кат!$B:$B,MATCH($C6209,Кат!$I:$I,0)),INDEX(Торг!$B:$B,MATCH($C6209,Торг!$I:$I,0))),"")</f>
        <v/>
      </c>
      <c r="N6209" s="132" t="str">
        <f t="shared" si="96"/>
        <v>STARNER S402123</v>
      </c>
      <c r="O6209" s="132" t="str">
        <f>IFERROR(IFERROR(INDEX(Кат!$B:$B,MATCH($N6209,Кат!$I:$I,0)),INDEX(Торг!$B:$B,MATCH($N6209,Торг!$I:$I,0))),"")</f>
        <v/>
      </c>
    </row>
    <row r="6210" spans="1:15" outlineLevel="2">
      <c r="A6210" t="s">
        <v>18624</v>
      </c>
      <c r="C6210" s="191" t="s">
        <v>7626</v>
      </c>
      <c r="E6210" t="s">
        <v>7627</v>
      </c>
      <c r="F6210" t="s">
        <v>3336</v>
      </c>
      <c r="G6210" t="s">
        <v>399</v>
      </c>
      <c r="H6210">
        <v>700</v>
      </c>
      <c r="J6210" t="s">
        <v>22634</v>
      </c>
      <c r="K6210" s="132" t="str">
        <f>IFERROR(IFERROR(INDEX(Кат!$O:$O,MATCH($C6210,Кат!$I:$I,0)),INDEX(Торг!$L:$L,MATCH($C6210,Торг!$I:$I,0))),"")</f>
        <v/>
      </c>
      <c r="L6210" s="132" t="str">
        <f>IFERROR(IFERROR(INDEX(Кат!$A:$A,MATCH($C6210,Кат!$I:$I,0)),INDEX(Торг!$A:$A,MATCH($C6210,Торг!$I:$I,0))),"")</f>
        <v/>
      </c>
      <c r="M6210" s="132" t="str">
        <f>IFERROR(IFERROR(INDEX(Кат!$B:$B,MATCH($C6210,Кат!$I:$I,0)),INDEX(Торг!$B:$B,MATCH($C6210,Торг!$I:$I,0))),"")</f>
        <v/>
      </c>
      <c r="N6210" s="132" t="str">
        <f t="shared" si="96"/>
        <v>STARNER S402190</v>
      </c>
      <c r="O6210" s="132" t="str">
        <f>IFERROR(IFERROR(INDEX(Кат!$B:$B,MATCH($N6210,Кат!$I:$I,0)),INDEX(Торг!$B:$B,MATCH($N6210,Торг!$I:$I,0))),"")</f>
        <v/>
      </c>
    </row>
    <row r="6211" spans="1:15" outlineLevel="1">
      <c r="A6211" t="s">
        <v>18625</v>
      </c>
      <c r="C6211" s="191" t="s">
        <v>7628</v>
      </c>
      <c r="E6211" t="s">
        <v>7629</v>
      </c>
      <c r="F6211" t="s">
        <v>3336</v>
      </c>
      <c r="G6211" t="s">
        <v>399</v>
      </c>
      <c r="H6211">
        <v>210</v>
      </c>
      <c r="J6211" t="s">
        <v>22634</v>
      </c>
      <c r="K6211" s="132" t="str">
        <f>IFERROR(IFERROR(INDEX(Кат!$O:$O,MATCH($C6211,Кат!$I:$I,0)),INDEX(Торг!$L:$L,MATCH($C6211,Торг!$I:$I,0))),"")</f>
        <v/>
      </c>
      <c r="L6211" s="132" t="str">
        <f>IFERROR(IFERROR(INDEX(Кат!$A:$A,MATCH($C6211,Кат!$I:$I,0)),INDEX(Торг!$A:$A,MATCH($C6211,Торг!$I:$I,0))),"")</f>
        <v/>
      </c>
      <c r="M6211" s="132" t="str">
        <f>IFERROR(IFERROR(INDEX(Кат!$B:$B,MATCH($C6211,Кат!$I:$I,0)),INDEX(Торг!$B:$B,MATCH($C6211,Торг!$I:$I,0))),"")</f>
        <v/>
      </c>
      <c r="N6211" s="132" t="str">
        <f t="shared" si="96"/>
        <v>STARNER S402180</v>
      </c>
      <c r="O6211" s="132" t="str">
        <f>IFERROR(IFERROR(INDEX(Кат!$B:$B,MATCH($N6211,Кат!$I:$I,0)),INDEX(Торг!$B:$B,MATCH($N6211,Торг!$I:$I,0))),"")</f>
        <v/>
      </c>
    </row>
    <row r="6212" spans="1:15" outlineLevel="2">
      <c r="A6212" t="s">
        <v>27190</v>
      </c>
      <c r="C6212" s="191"/>
      <c r="E6212" t="s">
        <v>23484</v>
      </c>
      <c r="J6212" t="s">
        <v>22634</v>
      </c>
      <c r="K6212" s="132" t="str">
        <f>IFERROR(IFERROR(INDEX(Кат!$O:$O,MATCH($C6212,Кат!$I:$I,0)),INDEX(Торг!$L:$L,MATCH($C6212,Торг!$I:$I,0))),"")</f>
        <v/>
      </c>
      <c r="L6212" s="132" t="str">
        <f>IFERROR(IFERROR(INDEX(Кат!$A:$A,MATCH($C6212,Кат!$I:$I,0)),INDEX(Торг!$A:$A,MATCH($C6212,Торг!$I:$I,0))),"")</f>
        <v/>
      </c>
      <c r="M6212" s="132" t="str">
        <f>IFERROR(IFERROR(INDEX(Кат!$B:$B,MATCH($C6212,Кат!$I:$I,0)),INDEX(Торг!$B:$B,MATCH($C6212,Торг!$I:$I,0))),"")</f>
        <v/>
      </c>
      <c r="N6212" s="132" t="str">
        <f t="shared" si="96"/>
        <v xml:space="preserve"> </v>
      </c>
      <c r="O6212" s="132" t="str">
        <f>IFERROR(IFERROR(INDEX(Кат!$B:$B,MATCH($N6212,Кат!$I:$I,0)),INDEX(Торг!$B:$B,MATCH($N6212,Торг!$I:$I,0))),"")</f>
        <v/>
      </c>
    </row>
    <row r="6213" spans="1:15" outlineLevel="2">
      <c r="A6213" t="s">
        <v>27695</v>
      </c>
      <c r="C6213" s="191" t="s">
        <v>27696</v>
      </c>
      <c r="E6213" t="s">
        <v>27697</v>
      </c>
      <c r="F6213" t="s">
        <v>3336</v>
      </c>
      <c r="G6213" t="s">
        <v>375</v>
      </c>
      <c r="H6213">
        <v>640</v>
      </c>
      <c r="J6213" t="s">
        <v>22634</v>
      </c>
      <c r="K6213" s="132" t="str">
        <f>IFERROR(IFERROR(INDEX(Кат!$O:$O,MATCH($C6213,Кат!$I:$I,0)),INDEX(Торг!$L:$L,MATCH($C6213,Торг!$I:$I,0))),"")</f>
        <v/>
      </c>
      <c r="L6213" s="132" t="str">
        <f>IFERROR(IFERROR(INDEX(Кат!$A:$A,MATCH($C6213,Кат!$I:$I,0)),INDEX(Торг!$A:$A,MATCH($C6213,Торг!$I:$I,0))),"")</f>
        <v/>
      </c>
      <c r="M6213" s="132" t="str">
        <f>IFERROR(IFERROR(INDEX(Кат!$B:$B,MATCH($C6213,Кат!$I:$I,0)),INDEX(Торг!$B:$B,MATCH($C6213,Торг!$I:$I,0))),"")</f>
        <v/>
      </c>
      <c r="N6213" s="132" t="str">
        <f t="shared" si="96"/>
        <v>STARNER S542190</v>
      </c>
      <c r="O6213" s="132" t="str">
        <f>IFERROR(IFERROR(INDEX(Кат!$B:$B,MATCH($N6213,Кат!$I:$I,0)),INDEX(Торг!$B:$B,MATCH($N6213,Торг!$I:$I,0))),"")</f>
        <v/>
      </c>
    </row>
    <row r="6214" spans="1:15" outlineLevel="2">
      <c r="A6214" t="s">
        <v>27374</v>
      </c>
      <c r="C6214" s="191" t="s">
        <v>27208</v>
      </c>
      <c r="E6214" t="s">
        <v>27209</v>
      </c>
      <c r="F6214" t="s">
        <v>3336</v>
      </c>
      <c r="G6214" t="s">
        <v>375</v>
      </c>
      <c r="H6214">
        <v>500</v>
      </c>
      <c r="J6214" t="s">
        <v>22634</v>
      </c>
      <c r="K6214" s="132" t="str">
        <f>IFERROR(IFERROR(INDEX(Кат!$O:$O,MATCH($C6214,Кат!$I:$I,0)),INDEX(Торг!$L:$L,MATCH($C6214,Торг!$I:$I,0))),"")</f>
        <v/>
      </c>
      <c r="L6214" s="132" t="str">
        <f>IFERROR(IFERROR(INDEX(Кат!$A:$A,MATCH($C6214,Кат!$I:$I,0)),INDEX(Торг!$A:$A,MATCH($C6214,Торг!$I:$I,0))),"")</f>
        <v/>
      </c>
      <c r="M6214" s="132" t="str">
        <f>IFERROR(IFERROR(INDEX(Кат!$B:$B,MATCH($C6214,Кат!$I:$I,0)),INDEX(Торг!$B:$B,MATCH($C6214,Торг!$I:$I,0))),"")</f>
        <v/>
      </c>
      <c r="N6214" s="132" t="str">
        <f t="shared" si="96"/>
        <v>STARNER S542108</v>
      </c>
      <c r="O6214" s="132" t="str">
        <f>IFERROR(IFERROR(INDEX(Кат!$B:$B,MATCH($N6214,Кат!$I:$I,0)),INDEX(Торг!$B:$B,MATCH($N6214,Торг!$I:$I,0))),"")</f>
        <v/>
      </c>
    </row>
    <row r="6215" spans="1:15" outlineLevel="2">
      <c r="A6215" t="s">
        <v>31088</v>
      </c>
      <c r="C6215" s="191" t="s">
        <v>31089</v>
      </c>
      <c r="E6215" t="s">
        <v>31090</v>
      </c>
      <c r="F6215" t="s">
        <v>3336</v>
      </c>
      <c r="G6215" t="s">
        <v>375</v>
      </c>
      <c r="H6215">
        <v>860</v>
      </c>
      <c r="J6215" t="s">
        <v>22634</v>
      </c>
      <c r="K6215" s="132" t="str">
        <f>IFERROR(IFERROR(INDEX(Кат!$O:$O,MATCH($C6215,Кат!$I:$I,0)),INDEX(Торг!$L:$L,MATCH($C6215,Торг!$I:$I,0))),"")</f>
        <v/>
      </c>
      <c r="L6215" s="132" t="str">
        <f>IFERROR(IFERROR(INDEX(Кат!$A:$A,MATCH($C6215,Кат!$I:$I,0)),INDEX(Торг!$A:$A,MATCH($C6215,Торг!$I:$I,0))),"")</f>
        <v/>
      </c>
      <c r="M6215" s="132" t="str">
        <f>IFERROR(IFERROR(INDEX(Кат!$B:$B,MATCH($C6215,Кат!$I:$I,0)),INDEX(Торг!$B:$B,MATCH($C6215,Торг!$I:$I,0))),"")</f>
        <v/>
      </c>
      <c r="N6215" s="132" t="str">
        <f t="shared" si="96"/>
        <v>STARNER S546668</v>
      </c>
      <c r="O6215" s="132" t="str">
        <f>IFERROR(IFERROR(INDEX(Кат!$B:$B,MATCH($N6215,Кат!$I:$I,0)),INDEX(Торг!$B:$B,MATCH($N6215,Торг!$I:$I,0))),"")</f>
        <v/>
      </c>
    </row>
    <row r="6216" spans="1:15" outlineLevel="2">
      <c r="A6216" t="s">
        <v>27698</v>
      </c>
      <c r="C6216" s="191" t="s">
        <v>27699</v>
      </c>
      <c r="E6216" t="s">
        <v>27700</v>
      </c>
      <c r="F6216" t="s">
        <v>3336</v>
      </c>
      <c r="G6216" t="s">
        <v>375</v>
      </c>
      <c r="H6216">
        <v>550</v>
      </c>
      <c r="J6216" t="s">
        <v>22634</v>
      </c>
      <c r="K6216" s="132" t="str">
        <f>IFERROR(IFERROR(INDEX(Кат!$O:$O,MATCH($C6216,Кат!$I:$I,0)),INDEX(Торг!$L:$L,MATCH($C6216,Торг!$I:$I,0))),"")</f>
        <v/>
      </c>
      <c r="L6216" s="132" t="str">
        <f>IFERROR(IFERROR(INDEX(Кат!$A:$A,MATCH($C6216,Кат!$I:$I,0)),INDEX(Торг!$A:$A,MATCH($C6216,Торг!$I:$I,0))),"")</f>
        <v/>
      </c>
      <c r="M6216" s="132" t="str">
        <f>IFERROR(IFERROR(INDEX(Кат!$B:$B,MATCH($C6216,Кат!$I:$I,0)),INDEX(Торг!$B:$B,MATCH($C6216,Торг!$I:$I,0))),"")</f>
        <v/>
      </c>
      <c r="N6216" s="132" t="str">
        <f t="shared" ref="N6216:N6279" si="97">_xlfn.CONCAT(F6216," ",C6216)</f>
        <v>STARNER S541118</v>
      </c>
      <c r="O6216" s="132" t="str">
        <f>IFERROR(IFERROR(INDEX(Кат!$B:$B,MATCH($N6216,Кат!$I:$I,0)),INDEX(Торг!$B:$B,MATCH($N6216,Торг!$I:$I,0))),"")</f>
        <v/>
      </c>
    </row>
    <row r="6217" spans="1:15" outlineLevel="2">
      <c r="A6217" t="s">
        <v>27375</v>
      </c>
      <c r="C6217" s="191" t="s">
        <v>27376</v>
      </c>
      <c r="E6217" t="s">
        <v>27377</v>
      </c>
      <c r="F6217" t="s">
        <v>3336</v>
      </c>
      <c r="G6217" t="s">
        <v>375</v>
      </c>
      <c r="H6217">
        <v>380</v>
      </c>
      <c r="J6217" t="s">
        <v>22634</v>
      </c>
      <c r="K6217" s="132" t="str">
        <f>IFERROR(IFERROR(INDEX(Кат!$O:$O,MATCH($C6217,Кат!$I:$I,0)),INDEX(Торг!$L:$L,MATCH($C6217,Торг!$I:$I,0))),"")</f>
        <v/>
      </c>
      <c r="L6217" s="132" t="str">
        <f>IFERROR(IFERROR(INDEX(Кат!$A:$A,MATCH($C6217,Кат!$I:$I,0)),INDEX(Торг!$A:$A,MATCH($C6217,Торг!$I:$I,0))),"")</f>
        <v/>
      </c>
      <c r="M6217" s="132" t="str">
        <f>IFERROR(IFERROR(INDEX(Кат!$B:$B,MATCH($C6217,Кат!$I:$I,0)),INDEX(Торг!$B:$B,MATCH($C6217,Торг!$I:$I,0))),"")</f>
        <v/>
      </c>
      <c r="N6217" s="132" t="str">
        <f t="shared" si="97"/>
        <v>STARNER S532108</v>
      </c>
      <c r="O6217" s="132" t="str">
        <f>IFERROR(IFERROR(INDEX(Кат!$B:$B,MATCH($N6217,Кат!$I:$I,0)),INDEX(Торг!$B:$B,MATCH($N6217,Торг!$I:$I,0))),"")</f>
        <v/>
      </c>
    </row>
    <row r="6218" spans="1:15" outlineLevel="2">
      <c r="A6218" t="s">
        <v>28625</v>
      </c>
      <c r="C6218" s="191" t="s">
        <v>28626</v>
      </c>
      <c r="E6218" t="s">
        <v>28627</v>
      </c>
      <c r="F6218" t="s">
        <v>3336</v>
      </c>
      <c r="G6218" t="s">
        <v>375</v>
      </c>
      <c r="H6218">
        <v>410</v>
      </c>
      <c r="J6218" t="s">
        <v>22634</v>
      </c>
      <c r="K6218" s="132" t="str">
        <f>IFERROR(IFERROR(INDEX(Кат!$O:$O,MATCH($C6218,Кат!$I:$I,0)),INDEX(Торг!$L:$L,MATCH($C6218,Торг!$I:$I,0))),"")</f>
        <v/>
      </c>
      <c r="L6218" s="132" t="str">
        <f>IFERROR(IFERROR(INDEX(Кат!$A:$A,MATCH($C6218,Кат!$I:$I,0)),INDEX(Торг!$A:$A,MATCH($C6218,Торг!$I:$I,0))),"")</f>
        <v/>
      </c>
      <c r="M6218" s="132" t="str">
        <f>IFERROR(IFERROR(INDEX(Кат!$B:$B,MATCH($C6218,Кат!$I:$I,0)),INDEX(Торг!$B:$B,MATCH($C6218,Торг!$I:$I,0))),"")</f>
        <v/>
      </c>
      <c r="N6218" s="132" t="str">
        <f t="shared" si="97"/>
        <v>STARNER S532192</v>
      </c>
      <c r="O6218" s="132" t="str">
        <f>IFERROR(IFERROR(INDEX(Кат!$B:$B,MATCH($N6218,Кат!$I:$I,0)),INDEX(Торг!$B:$B,MATCH($N6218,Торг!$I:$I,0))),"")</f>
        <v/>
      </c>
    </row>
    <row r="6219" spans="1:15" outlineLevel="2">
      <c r="A6219" t="s">
        <v>27241</v>
      </c>
      <c r="C6219" s="191" t="s">
        <v>27378</v>
      </c>
      <c r="E6219" t="s">
        <v>27379</v>
      </c>
      <c r="F6219" t="s">
        <v>3336</v>
      </c>
      <c r="G6219" t="s">
        <v>375</v>
      </c>
      <c r="H6219">
        <v>550</v>
      </c>
      <c r="J6219" t="s">
        <v>22634</v>
      </c>
      <c r="K6219" s="132" t="str">
        <f>IFERROR(IFERROR(INDEX(Кат!$O:$O,MATCH($C6219,Кат!$I:$I,0)),INDEX(Торг!$L:$L,MATCH($C6219,Торг!$I:$I,0))),"")</f>
        <v/>
      </c>
      <c r="L6219" s="132" t="str">
        <f>IFERROR(IFERROR(INDEX(Кат!$A:$A,MATCH($C6219,Кат!$I:$I,0)),INDEX(Торг!$A:$A,MATCH($C6219,Торг!$I:$I,0))),"")</f>
        <v/>
      </c>
      <c r="M6219" s="132" t="str">
        <f>IFERROR(IFERROR(INDEX(Кат!$B:$B,MATCH($C6219,Кат!$I:$I,0)),INDEX(Торг!$B:$B,MATCH($C6219,Торг!$I:$I,0))),"")</f>
        <v/>
      </c>
      <c r="N6219" s="132" t="str">
        <f t="shared" si="97"/>
        <v>STARNER S538481</v>
      </c>
      <c r="O6219" s="132" t="str">
        <f>IFERROR(IFERROR(INDEX(Кат!$B:$B,MATCH($N6219,Кат!$I:$I,0)),INDEX(Торг!$B:$B,MATCH($N6219,Торг!$I:$I,0))),"")</f>
        <v/>
      </c>
    </row>
    <row r="6220" spans="1:15" outlineLevel="2">
      <c r="A6220" t="s">
        <v>24335</v>
      </c>
      <c r="C6220" s="191"/>
      <c r="E6220" t="s">
        <v>23923</v>
      </c>
      <c r="J6220" t="s">
        <v>22634</v>
      </c>
      <c r="K6220" s="132" t="str">
        <f>IFERROR(IFERROR(INDEX(Кат!$O:$O,MATCH($C6220,Кат!$I:$I,0)),INDEX(Торг!$L:$L,MATCH($C6220,Торг!$I:$I,0))),"")</f>
        <v/>
      </c>
      <c r="L6220" s="132" t="str">
        <f>IFERROR(IFERROR(INDEX(Кат!$A:$A,MATCH($C6220,Кат!$I:$I,0)),INDEX(Торг!$A:$A,MATCH($C6220,Торг!$I:$I,0))),"")</f>
        <v/>
      </c>
      <c r="M6220" s="132" t="str">
        <f>IFERROR(IFERROR(INDEX(Кат!$B:$B,MATCH($C6220,Кат!$I:$I,0)),INDEX(Торг!$B:$B,MATCH($C6220,Торг!$I:$I,0))),"")</f>
        <v/>
      </c>
      <c r="N6220" s="132" t="str">
        <f t="shared" si="97"/>
        <v xml:space="preserve"> </v>
      </c>
      <c r="O6220" s="132" t="str">
        <f>IFERROR(IFERROR(INDEX(Кат!$B:$B,MATCH($N6220,Кат!$I:$I,0)),INDEX(Торг!$B:$B,MATCH($N6220,Торг!$I:$I,0))),"")</f>
        <v/>
      </c>
    </row>
    <row r="6221" spans="1:15" outlineLevel="2">
      <c r="A6221" t="s">
        <v>18626</v>
      </c>
      <c r="C6221" s="191" t="s">
        <v>7630</v>
      </c>
      <c r="E6221" t="s">
        <v>7631</v>
      </c>
      <c r="F6221" t="s">
        <v>3336</v>
      </c>
      <c r="G6221" t="s">
        <v>399</v>
      </c>
      <c r="H6221">
        <v>2270</v>
      </c>
      <c r="J6221" t="s">
        <v>22634</v>
      </c>
      <c r="K6221" s="132" t="str">
        <f>IFERROR(IFERROR(INDEX(Кат!$O:$O,MATCH($C6221,Кат!$I:$I,0)),INDEX(Торг!$L:$L,MATCH($C6221,Торг!$I:$I,0))),"")</f>
        <v/>
      </c>
      <c r="L6221" s="132" t="str">
        <f>IFERROR(IFERROR(INDEX(Кат!$A:$A,MATCH($C6221,Кат!$I:$I,0)),INDEX(Торг!$A:$A,MATCH($C6221,Торг!$I:$I,0))),"")</f>
        <v/>
      </c>
      <c r="M6221" s="132" t="str">
        <f>IFERROR(IFERROR(INDEX(Кат!$B:$B,MATCH($C6221,Кат!$I:$I,0)),INDEX(Торг!$B:$B,MATCH($C6221,Торг!$I:$I,0))),"")</f>
        <v/>
      </c>
      <c r="N6221" s="132" t="str">
        <f t="shared" si="97"/>
        <v>STARNER S200418</v>
      </c>
      <c r="O6221" s="132" t="str">
        <f>IFERROR(IFERROR(INDEX(Кат!$B:$B,MATCH($N6221,Кат!$I:$I,0)),INDEX(Торг!$B:$B,MATCH($N6221,Торг!$I:$I,0))),"")</f>
        <v/>
      </c>
    </row>
    <row r="6222" spans="1:15" outlineLevel="2">
      <c r="A6222" t="s">
        <v>18627</v>
      </c>
      <c r="C6222" s="191" t="s">
        <v>7632</v>
      </c>
      <c r="E6222" t="s">
        <v>7633</v>
      </c>
      <c r="F6222" t="s">
        <v>3336</v>
      </c>
      <c r="G6222" t="s">
        <v>399</v>
      </c>
      <c r="H6222">
        <v>2920</v>
      </c>
      <c r="J6222" t="s">
        <v>22634</v>
      </c>
      <c r="K6222" s="132" t="str">
        <f>IFERROR(IFERROR(INDEX(Кат!$O:$O,MATCH($C6222,Кат!$I:$I,0)),INDEX(Торг!$L:$L,MATCH($C6222,Торг!$I:$I,0))),"")</f>
        <v/>
      </c>
      <c r="L6222" s="132" t="str">
        <f>IFERROR(IFERROR(INDEX(Кат!$A:$A,MATCH($C6222,Кат!$I:$I,0)),INDEX(Торг!$A:$A,MATCH($C6222,Торг!$I:$I,0))),"")</f>
        <v/>
      </c>
      <c r="M6222" s="132" t="str">
        <f>IFERROR(IFERROR(INDEX(Кат!$B:$B,MATCH($C6222,Кат!$I:$I,0)),INDEX(Торг!$B:$B,MATCH($C6222,Торг!$I:$I,0))),"")</f>
        <v/>
      </c>
      <c r="N6222" s="132" t="str">
        <f t="shared" si="97"/>
        <v>STARNER S200318</v>
      </c>
      <c r="O6222" s="132" t="str">
        <f>IFERROR(IFERROR(INDEX(Кат!$B:$B,MATCH($N6222,Кат!$I:$I,0)),INDEX(Торг!$B:$B,MATCH($N6222,Торг!$I:$I,0))),"")</f>
        <v/>
      </c>
    </row>
    <row r="6223" spans="1:15" outlineLevel="2">
      <c r="A6223" t="s">
        <v>18628</v>
      </c>
      <c r="C6223" s="191" t="s">
        <v>3368</v>
      </c>
      <c r="E6223" t="s">
        <v>3369</v>
      </c>
      <c r="F6223" t="s">
        <v>3336</v>
      </c>
      <c r="G6223" t="s">
        <v>399</v>
      </c>
      <c r="H6223">
        <v>1300</v>
      </c>
      <c r="J6223" t="s">
        <v>22634</v>
      </c>
      <c r="K6223" s="132" t="str">
        <f>IFERROR(IFERROR(INDEX(Кат!$O:$O,MATCH($C6223,Кат!$I:$I,0)),INDEX(Торг!$L:$L,MATCH($C6223,Торг!$I:$I,0))),"")</f>
        <v/>
      </c>
      <c r="L6223" s="132" t="str">
        <f>IFERROR(IFERROR(INDEX(Кат!$A:$A,MATCH($C6223,Кат!$I:$I,0)),INDEX(Торг!$A:$A,MATCH($C6223,Торг!$I:$I,0))),"")</f>
        <v/>
      </c>
      <c r="M6223" s="132" t="str">
        <f>IFERROR(IFERROR(INDEX(Кат!$B:$B,MATCH($C6223,Кат!$I:$I,0)),INDEX(Торг!$B:$B,MATCH($C6223,Торг!$I:$I,0))),"")</f>
        <v/>
      </c>
      <c r="N6223" s="132" t="str">
        <f t="shared" si="97"/>
        <v>STARNER S201509</v>
      </c>
      <c r="O6223" s="132" t="str">
        <f>IFERROR(IFERROR(INDEX(Кат!$B:$B,MATCH($N6223,Кат!$I:$I,0)),INDEX(Торг!$B:$B,MATCH($N6223,Торг!$I:$I,0))),"")</f>
        <v/>
      </c>
    </row>
    <row r="6224" spans="1:15" outlineLevel="2">
      <c r="A6224" t="s">
        <v>18629</v>
      </c>
      <c r="C6224" s="191" t="s">
        <v>3370</v>
      </c>
      <c r="E6224" t="s">
        <v>3371</v>
      </c>
      <c r="F6224" t="s">
        <v>3336</v>
      </c>
      <c r="G6224" t="s">
        <v>399</v>
      </c>
      <c r="H6224">
        <v>1270</v>
      </c>
      <c r="J6224" t="s">
        <v>22634</v>
      </c>
      <c r="K6224" s="132" t="str">
        <f>IFERROR(IFERROR(INDEX(Кат!$O:$O,MATCH($C6224,Кат!$I:$I,0)),INDEX(Торг!$L:$L,MATCH($C6224,Торг!$I:$I,0))),"")</f>
        <v/>
      </c>
      <c r="L6224" s="132" t="str">
        <f>IFERROR(IFERROR(INDEX(Кат!$A:$A,MATCH($C6224,Кат!$I:$I,0)),INDEX(Торг!$A:$A,MATCH($C6224,Торг!$I:$I,0))),"")</f>
        <v/>
      </c>
      <c r="M6224" s="132" t="str">
        <f>IFERROR(IFERROR(INDEX(Кат!$B:$B,MATCH($C6224,Кат!$I:$I,0)),INDEX(Торг!$B:$B,MATCH($C6224,Торг!$I:$I,0))),"")</f>
        <v/>
      </c>
      <c r="N6224" s="132" t="str">
        <f t="shared" si="97"/>
        <v>STARNER S201518</v>
      </c>
      <c r="O6224" s="132" t="str">
        <f>IFERROR(IFERROR(INDEX(Кат!$B:$B,MATCH($N6224,Кат!$I:$I,0)),INDEX(Торг!$B:$B,MATCH($N6224,Торг!$I:$I,0))),"")</f>
        <v/>
      </c>
    </row>
    <row r="6225" spans="1:15" outlineLevel="2">
      <c r="A6225" t="s">
        <v>27461</v>
      </c>
      <c r="C6225" s="191" t="s">
        <v>27462</v>
      </c>
      <c r="E6225" t="s">
        <v>27463</v>
      </c>
      <c r="F6225" t="s">
        <v>3336</v>
      </c>
      <c r="G6225" t="s">
        <v>399</v>
      </c>
      <c r="H6225">
        <v>1500</v>
      </c>
      <c r="J6225" t="s">
        <v>22634</v>
      </c>
      <c r="K6225" s="132" t="str">
        <f>IFERROR(IFERROR(INDEX(Кат!$O:$O,MATCH($C6225,Кат!$I:$I,0)),INDEX(Торг!$L:$L,MATCH($C6225,Торг!$I:$I,0))),"")</f>
        <v/>
      </c>
      <c r="L6225" s="132" t="str">
        <f>IFERROR(IFERROR(INDEX(Кат!$A:$A,MATCH($C6225,Кат!$I:$I,0)),INDEX(Торг!$A:$A,MATCH($C6225,Торг!$I:$I,0))),"")</f>
        <v/>
      </c>
      <c r="M6225" s="132" t="str">
        <f>IFERROR(IFERROR(INDEX(Кат!$B:$B,MATCH($C6225,Кат!$I:$I,0)),INDEX(Торг!$B:$B,MATCH($C6225,Торг!$I:$I,0))),"")</f>
        <v/>
      </c>
      <c r="N6225" s="132" t="str">
        <f t="shared" si="97"/>
        <v>STARNER S201591</v>
      </c>
      <c r="O6225" s="132" t="str">
        <f>IFERROR(IFERROR(INDEX(Кат!$B:$B,MATCH($N6225,Кат!$I:$I,0)),INDEX(Торг!$B:$B,MATCH($N6225,Торг!$I:$I,0))),"")</f>
        <v/>
      </c>
    </row>
    <row r="6226" spans="1:15" outlineLevel="2">
      <c r="A6226" t="s">
        <v>18630</v>
      </c>
      <c r="C6226" s="191" t="s">
        <v>7634</v>
      </c>
      <c r="E6226" t="s">
        <v>7635</v>
      </c>
      <c r="F6226" t="s">
        <v>3336</v>
      </c>
      <c r="G6226" t="s">
        <v>399</v>
      </c>
      <c r="H6226">
        <v>1750</v>
      </c>
      <c r="J6226" t="s">
        <v>22634</v>
      </c>
      <c r="K6226" s="132" t="str">
        <f>IFERROR(IFERROR(INDEX(Кат!$O:$O,MATCH($C6226,Кат!$I:$I,0)),INDEX(Торг!$L:$L,MATCH($C6226,Торг!$I:$I,0))),"")</f>
        <v/>
      </c>
      <c r="L6226" s="132" t="str">
        <f>IFERROR(IFERROR(INDEX(Кат!$A:$A,MATCH($C6226,Кат!$I:$I,0)),INDEX(Торг!$A:$A,MATCH($C6226,Торг!$I:$I,0))),"")</f>
        <v/>
      </c>
      <c r="M6226" s="132" t="str">
        <f>IFERROR(IFERROR(INDEX(Кат!$B:$B,MATCH($C6226,Кат!$I:$I,0)),INDEX(Торг!$B:$B,MATCH($C6226,Торг!$I:$I,0))),"")</f>
        <v/>
      </c>
      <c r="N6226" s="132" t="str">
        <f t="shared" si="97"/>
        <v>STARNER S201421</v>
      </c>
      <c r="O6226" s="132" t="str">
        <f>IFERROR(IFERROR(INDEX(Кат!$B:$B,MATCH($N6226,Кат!$I:$I,0)),INDEX(Торг!$B:$B,MATCH($N6226,Торг!$I:$I,0))),"")</f>
        <v/>
      </c>
    </row>
    <row r="6227" spans="1:15" outlineLevel="2">
      <c r="A6227" t="s">
        <v>18631</v>
      </c>
      <c r="C6227" s="191" t="s">
        <v>7636</v>
      </c>
      <c r="E6227" t="s">
        <v>7637</v>
      </c>
      <c r="F6227" t="s">
        <v>3336</v>
      </c>
      <c r="G6227" t="s">
        <v>399</v>
      </c>
      <c r="H6227">
        <v>1750</v>
      </c>
      <c r="J6227" t="s">
        <v>22634</v>
      </c>
      <c r="K6227" s="132" t="str">
        <f>IFERROR(IFERROR(INDEX(Кат!$O:$O,MATCH($C6227,Кат!$I:$I,0)),INDEX(Торг!$L:$L,MATCH($C6227,Торг!$I:$I,0))),"")</f>
        <v/>
      </c>
      <c r="L6227" s="132" t="str">
        <f>IFERROR(IFERROR(INDEX(Кат!$A:$A,MATCH($C6227,Кат!$I:$I,0)),INDEX(Торг!$A:$A,MATCH($C6227,Торг!$I:$I,0))),"")</f>
        <v/>
      </c>
      <c r="M6227" s="132" t="str">
        <f>IFERROR(IFERROR(INDEX(Кат!$B:$B,MATCH($C6227,Кат!$I:$I,0)),INDEX(Торг!$B:$B,MATCH($C6227,Торг!$I:$I,0))),"")</f>
        <v/>
      </c>
      <c r="N6227" s="132" t="str">
        <f t="shared" si="97"/>
        <v>STARNER S201423</v>
      </c>
      <c r="O6227" s="132" t="str">
        <f>IFERROR(IFERROR(INDEX(Кат!$B:$B,MATCH($N6227,Кат!$I:$I,0)),INDEX(Торг!$B:$B,MATCH($N6227,Торг!$I:$I,0))),"")</f>
        <v/>
      </c>
    </row>
    <row r="6228" spans="1:15" outlineLevel="2">
      <c r="A6228" t="s">
        <v>18632</v>
      </c>
      <c r="C6228" s="191" t="s">
        <v>7638</v>
      </c>
      <c r="E6228" t="s">
        <v>7639</v>
      </c>
      <c r="F6228" t="s">
        <v>3336</v>
      </c>
      <c r="G6228" t="s">
        <v>399</v>
      </c>
      <c r="H6228">
        <v>2000</v>
      </c>
      <c r="J6228" t="s">
        <v>22634</v>
      </c>
      <c r="K6228" s="132" t="str">
        <f>IFERROR(IFERROR(INDEX(Кат!$O:$O,MATCH($C6228,Кат!$I:$I,0)),INDEX(Торг!$L:$L,MATCH($C6228,Торг!$I:$I,0))),"")</f>
        <v/>
      </c>
      <c r="L6228" s="132" t="str">
        <f>IFERROR(IFERROR(INDEX(Кат!$A:$A,MATCH($C6228,Кат!$I:$I,0)),INDEX(Торг!$A:$A,MATCH($C6228,Торг!$I:$I,0))),"")</f>
        <v/>
      </c>
      <c r="M6228" s="132" t="str">
        <f>IFERROR(IFERROR(INDEX(Кат!$B:$B,MATCH($C6228,Кат!$I:$I,0)),INDEX(Торг!$B:$B,MATCH($C6228,Торг!$I:$I,0))),"")</f>
        <v/>
      </c>
      <c r="N6228" s="132" t="str">
        <f t="shared" si="97"/>
        <v>STARNER S201321</v>
      </c>
      <c r="O6228" s="132" t="str">
        <f>IFERROR(IFERROR(INDEX(Кат!$B:$B,MATCH($N6228,Кат!$I:$I,0)),INDEX(Торг!$B:$B,MATCH($N6228,Торг!$I:$I,0))),"")</f>
        <v/>
      </c>
    </row>
    <row r="6229" spans="1:15" outlineLevel="2">
      <c r="A6229" t="s">
        <v>18633</v>
      </c>
      <c r="C6229" s="191" t="s">
        <v>7640</v>
      </c>
      <c r="E6229" t="s">
        <v>7641</v>
      </c>
      <c r="F6229" t="s">
        <v>3336</v>
      </c>
      <c r="G6229" t="s">
        <v>399</v>
      </c>
      <c r="H6229">
        <v>2000</v>
      </c>
      <c r="J6229" t="s">
        <v>22634</v>
      </c>
      <c r="K6229" s="132" t="str">
        <f>IFERROR(IFERROR(INDEX(Кат!$O:$O,MATCH($C6229,Кат!$I:$I,0)),INDEX(Торг!$L:$L,MATCH($C6229,Торг!$I:$I,0))),"")</f>
        <v/>
      </c>
      <c r="L6229" s="132" t="str">
        <f>IFERROR(IFERROR(INDEX(Кат!$A:$A,MATCH($C6229,Кат!$I:$I,0)),INDEX(Торг!$A:$A,MATCH($C6229,Торг!$I:$I,0))),"")</f>
        <v/>
      </c>
      <c r="M6229" s="132" t="str">
        <f>IFERROR(IFERROR(INDEX(Кат!$B:$B,MATCH($C6229,Кат!$I:$I,0)),INDEX(Торг!$B:$B,MATCH($C6229,Торг!$I:$I,0))),"")</f>
        <v/>
      </c>
      <c r="N6229" s="132" t="str">
        <f t="shared" si="97"/>
        <v>STARNER S201323</v>
      </c>
      <c r="O6229" s="132" t="str">
        <f>IFERROR(IFERROR(INDEX(Кат!$B:$B,MATCH($N6229,Кат!$I:$I,0)),INDEX(Торг!$B:$B,MATCH($N6229,Торг!$I:$I,0))),"")</f>
        <v/>
      </c>
    </row>
    <row r="6230" spans="1:15" outlineLevel="2">
      <c r="A6230" t="s">
        <v>18634</v>
      </c>
      <c r="C6230" s="191" t="s">
        <v>7642</v>
      </c>
      <c r="E6230" t="s">
        <v>7643</v>
      </c>
      <c r="F6230" t="s">
        <v>3336</v>
      </c>
      <c r="G6230" t="s">
        <v>399</v>
      </c>
      <c r="H6230">
        <v>950</v>
      </c>
      <c r="J6230" t="s">
        <v>22634</v>
      </c>
      <c r="K6230" s="132" t="str">
        <f>IFERROR(IFERROR(INDEX(Кат!$O:$O,MATCH($C6230,Кат!$I:$I,0)),INDEX(Торг!$L:$L,MATCH($C6230,Торг!$I:$I,0))),"")</f>
        <v/>
      </c>
      <c r="L6230" s="132" t="str">
        <f>IFERROR(IFERROR(INDEX(Кат!$A:$A,MATCH($C6230,Кат!$I:$I,0)),INDEX(Торг!$A:$A,MATCH($C6230,Торг!$I:$I,0))),"")</f>
        <v/>
      </c>
      <c r="M6230" s="132" t="str">
        <f>IFERROR(IFERROR(INDEX(Кат!$B:$B,MATCH($C6230,Кат!$I:$I,0)),INDEX(Торг!$B:$B,MATCH($C6230,Торг!$I:$I,0))),"")</f>
        <v/>
      </c>
      <c r="N6230" s="132" t="str">
        <f t="shared" si="97"/>
        <v>STARNER S201619</v>
      </c>
      <c r="O6230" s="132" t="str">
        <f>IFERROR(IFERROR(INDEX(Кат!$B:$B,MATCH($N6230,Кат!$I:$I,0)),INDEX(Торг!$B:$B,MATCH($N6230,Торг!$I:$I,0))),"")</f>
        <v/>
      </c>
    </row>
    <row r="6231" spans="1:15" outlineLevel="2">
      <c r="A6231" t="s">
        <v>18635</v>
      </c>
      <c r="C6231" s="191" t="s">
        <v>3372</v>
      </c>
      <c r="E6231" t="s">
        <v>3373</v>
      </c>
      <c r="F6231" t="s">
        <v>3336</v>
      </c>
      <c r="G6231" t="s">
        <v>399</v>
      </c>
      <c r="H6231">
        <v>860</v>
      </c>
      <c r="J6231" t="s">
        <v>22634</v>
      </c>
      <c r="K6231" s="132" t="str">
        <f>IFERROR(IFERROR(INDEX(Кат!$O:$O,MATCH($C6231,Кат!$I:$I,0)),INDEX(Торг!$L:$L,MATCH($C6231,Торг!$I:$I,0))),"")</f>
        <v/>
      </c>
      <c r="L6231" s="132" t="str">
        <f>IFERROR(IFERROR(INDEX(Кат!$A:$A,MATCH($C6231,Кат!$I:$I,0)),INDEX(Торг!$A:$A,MATCH($C6231,Торг!$I:$I,0))),"")</f>
        <v/>
      </c>
      <c r="M6231" s="132" t="str">
        <f>IFERROR(IFERROR(INDEX(Кат!$B:$B,MATCH($C6231,Кат!$I:$I,0)),INDEX(Торг!$B:$B,MATCH($C6231,Торг!$I:$I,0))),"")</f>
        <v/>
      </c>
      <c r="N6231" s="132" t="str">
        <f t="shared" si="97"/>
        <v>STARNER S201609</v>
      </c>
      <c r="O6231" s="132" t="str">
        <f>IFERROR(IFERROR(INDEX(Кат!$B:$B,MATCH($N6231,Кат!$I:$I,0)),INDEX(Торг!$B:$B,MATCH($N6231,Торг!$I:$I,0))),"")</f>
        <v/>
      </c>
    </row>
    <row r="6232" spans="1:15" outlineLevel="2">
      <c r="A6232" t="s">
        <v>18636</v>
      </c>
      <c r="C6232" s="191" t="s">
        <v>7644</v>
      </c>
      <c r="E6232" t="s">
        <v>7645</v>
      </c>
      <c r="F6232" t="s">
        <v>3336</v>
      </c>
      <c r="G6232" t="s">
        <v>399</v>
      </c>
      <c r="H6232">
        <v>1400</v>
      </c>
      <c r="J6232" t="s">
        <v>22634</v>
      </c>
      <c r="K6232" s="132" t="str">
        <f>IFERROR(IFERROR(INDEX(Кат!$O:$O,MATCH($C6232,Кат!$I:$I,0)),INDEX(Торг!$L:$L,MATCH($C6232,Торг!$I:$I,0))),"")</f>
        <v/>
      </c>
      <c r="L6232" s="132" t="str">
        <f>IFERROR(IFERROR(INDEX(Кат!$A:$A,MATCH($C6232,Кат!$I:$I,0)),INDEX(Торг!$A:$A,MATCH($C6232,Торг!$I:$I,0))),"")</f>
        <v/>
      </c>
      <c r="M6232" s="132" t="str">
        <f>IFERROR(IFERROR(INDEX(Кат!$B:$B,MATCH($C6232,Кат!$I:$I,0)),INDEX(Торг!$B:$B,MATCH($C6232,Торг!$I:$I,0))),"")</f>
        <v/>
      </c>
      <c r="N6232" s="132" t="str">
        <f t="shared" si="97"/>
        <v>STARNER S201621</v>
      </c>
      <c r="O6232" s="132" t="str">
        <f>IFERROR(IFERROR(INDEX(Кат!$B:$B,MATCH($N6232,Кат!$I:$I,0)),INDEX(Торг!$B:$B,MATCH($N6232,Торг!$I:$I,0))),"")</f>
        <v/>
      </c>
    </row>
    <row r="6233" spans="1:15" outlineLevel="2">
      <c r="A6233" t="s">
        <v>18637</v>
      </c>
      <c r="C6233" s="191" t="s">
        <v>7646</v>
      </c>
      <c r="E6233" t="s">
        <v>7647</v>
      </c>
      <c r="F6233" t="s">
        <v>3336</v>
      </c>
      <c r="G6233" t="s">
        <v>399</v>
      </c>
      <c r="H6233">
        <v>1300</v>
      </c>
      <c r="J6233" t="s">
        <v>22634</v>
      </c>
      <c r="K6233" s="132" t="str">
        <f>IFERROR(IFERROR(INDEX(Кат!$O:$O,MATCH($C6233,Кат!$I:$I,0)),INDEX(Торг!$L:$L,MATCH($C6233,Торг!$I:$I,0))),"")</f>
        <v/>
      </c>
      <c r="L6233" s="132" t="str">
        <f>IFERROR(IFERROR(INDEX(Кат!$A:$A,MATCH($C6233,Кат!$I:$I,0)),INDEX(Торг!$A:$A,MATCH($C6233,Торг!$I:$I,0))),"")</f>
        <v/>
      </c>
      <c r="M6233" s="132" t="str">
        <f>IFERROR(IFERROR(INDEX(Кат!$B:$B,MATCH($C6233,Кат!$I:$I,0)),INDEX(Торг!$B:$B,MATCH($C6233,Торг!$I:$I,0))),"")</f>
        <v/>
      </c>
      <c r="N6233" s="132" t="str">
        <f t="shared" si="97"/>
        <v>STARNER S201624</v>
      </c>
      <c r="O6233" s="132" t="str">
        <f>IFERROR(IFERROR(INDEX(Кат!$B:$B,MATCH($N6233,Кат!$I:$I,0)),INDEX(Торг!$B:$B,MATCH($N6233,Торг!$I:$I,0))),"")</f>
        <v/>
      </c>
    </row>
    <row r="6234" spans="1:15" outlineLevel="2">
      <c r="A6234" t="s">
        <v>18638</v>
      </c>
      <c r="C6234" s="191" t="s">
        <v>7648</v>
      </c>
      <c r="E6234" t="s">
        <v>27380</v>
      </c>
      <c r="F6234" t="s">
        <v>3336</v>
      </c>
      <c r="G6234" t="s">
        <v>399</v>
      </c>
      <c r="H6234">
        <v>1400</v>
      </c>
      <c r="J6234" t="s">
        <v>22634</v>
      </c>
      <c r="K6234" s="132" t="str">
        <f>IFERROR(IFERROR(INDEX(Кат!$O:$O,MATCH($C6234,Кат!$I:$I,0)),INDEX(Торг!$L:$L,MATCH($C6234,Торг!$I:$I,0))),"")</f>
        <v/>
      </c>
      <c r="L6234" s="132" t="str">
        <f>IFERROR(IFERROR(INDEX(Кат!$A:$A,MATCH($C6234,Кат!$I:$I,0)),INDEX(Торг!$A:$A,MATCH($C6234,Торг!$I:$I,0))),"")</f>
        <v/>
      </c>
      <c r="M6234" s="132" t="str">
        <f>IFERROR(IFERROR(INDEX(Кат!$B:$B,MATCH($C6234,Кат!$I:$I,0)),INDEX(Торг!$B:$B,MATCH($C6234,Торг!$I:$I,0))),"")</f>
        <v/>
      </c>
      <c r="N6234" s="132" t="str">
        <f t="shared" si="97"/>
        <v>STARNER S201625</v>
      </c>
      <c r="O6234" s="132" t="str">
        <f>IFERROR(IFERROR(INDEX(Кат!$B:$B,MATCH($N6234,Кат!$I:$I,0)),INDEX(Торг!$B:$B,MATCH($N6234,Торг!$I:$I,0))),"")</f>
        <v/>
      </c>
    </row>
    <row r="6235" spans="1:15" outlineLevel="2">
      <c r="A6235" t="s">
        <v>18639</v>
      </c>
      <c r="C6235" s="191" t="s">
        <v>3374</v>
      </c>
      <c r="E6235" t="s">
        <v>3375</v>
      </c>
      <c r="F6235" t="s">
        <v>3336</v>
      </c>
      <c r="G6235" t="s">
        <v>399</v>
      </c>
      <c r="H6235">
        <v>1000</v>
      </c>
      <c r="J6235" t="s">
        <v>22634</v>
      </c>
      <c r="K6235" s="132" t="str">
        <f>IFERROR(IFERROR(INDEX(Кат!$O:$O,MATCH($C6235,Кат!$I:$I,0)),INDEX(Торг!$L:$L,MATCH($C6235,Торг!$I:$I,0))),"")</f>
        <v/>
      </c>
      <c r="L6235" s="132" t="str">
        <f>IFERROR(IFERROR(INDEX(Кат!$A:$A,MATCH($C6235,Кат!$I:$I,0)),INDEX(Торг!$A:$A,MATCH($C6235,Торг!$I:$I,0))),"")</f>
        <v/>
      </c>
      <c r="M6235" s="132" t="str">
        <f>IFERROR(IFERROR(INDEX(Кат!$B:$B,MATCH($C6235,Кат!$I:$I,0)),INDEX(Торг!$B:$B,MATCH($C6235,Торг!$I:$I,0))),"")</f>
        <v/>
      </c>
      <c r="N6235" s="132" t="str">
        <f t="shared" si="97"/>
        <v>STARNER S201671</v>
      </c>
      <c r="O6235" s="132" t="str">
        <f>IFERROR(IFERROR(INDEX(Кат!$B:$B,MATCH($N6235,Кат!$I:$I,0)),INDEX(Торг!$B:$B,MATCH($N6235,Торг!$I:$I,0))),"")</f>
        <v/>
      </c>
    </row>
    <row r="6236" spans="1:15" outlineLevel="2">
      <c r="A6236" t="s">
        <v>26202</v>
      </c>
      <c r="C6236" s="191" t="s">
        <v>26203</v>
      </c>
      <c r="E6236" t="s">
        <v>26204</v>
      </c>
      <c r="F6236" t="s">
        <v>3336</v>
      </c>
      <c r="G6236" t="s">
        <v>399</v>
      </c>
      <c r="H6236">
        <v>1500</v>
      </c>
      <c r="J6236" t="s">
        <v>22634</v>
      </c>
      <c r="K6236" s="132" t="str">
        <f>IFERROR(IFERROR(INDEX(Кат!$O:$O,MATCH($C6236,Кат!$I:$I,0)),INDEX(Торг!$L:$L,MATCH($C6236,Торг!$I:$I,0))),"")</f>
        <v>шпак</v>
      </c>
      <c r="L6236" s="132">
        <f>IFERROR(IFERROR(INDEX(Кат!$A:$A,MATCH($C6236,Кат!$I:$I,0)),INDEX(Торг!$A:$A,MATCH($C6236,Торг!$I:$I,0))),"")</f>
        <v>256864</v>
      </c>
      <c r="M6236" s="132">
        <f>IFERROR(IFERROR(INDEX(Кат!$B:$B,MATCH($C6236,Кат!$I:$I,0)),INDEX(Торг!$B:$B,MATCH($C6236,Торг!$I:$I,0))),"")</f>
        <v>178213</v>
      </c>
      <c r="N6236" s="132" t="str">
        <f t="shared" si="97"/>
        <v>STARNER S201691</v>
      </c>
      <c r="O6236" s="132" t="str">
        <f>IFERROR(IFERROR(INDEX(Кат!$B:$B,MATCH($N6236,Кат!$I:$I,0)),INDEX(Торг!$B:$B,MATCH($N6236,Торг!$I:$I,0))),"")</f>
        <v/>
      </c>
    </row>
    <row r="6237" spans="1:15" outlineLevel="2">
      <c r="A6237" t="s">
        <v>24336</v>
      </c>
      <c r="C6237" s="191"/>
      <c r="E6237" t="s">
        <v>7649</v>
      </c>
      <c r="J6237" t="s">
        <v>22634</v>
      </c>
      <c r="K6237" s="132" t="str">
        <f>IFERROR(IFERROR(INDEX(Кат!$O:$O,MATCH($C6237,Кат!$I:$I,0)),INDEX(Торг!$L:$L,MATCH($C6237,Торг!$I:$I,0))),"")</f>
        <v/>
      </c>
      <c r="L6237" s="132" t="str">
        <f>IFERROR(IFERROR(INDEX(Кат!$A:$A,MATCH($C6237,Кат!$I:$I,0)),INDEX(Торг!$A:$A,MATCH($C6237,Торг!$I:$I,0))),"")</f>
        <v/>
      </c>
      <c r="M6237" s="132" t="str">
        <f>IFERROR(IFERROR(INDEX(Кат!$B:$B,MATCH($C6237,Кат!$I:$I,0)),INDEX(Торг!$B:$B,MATCH($C6237,Торг!$I:$I,0))),"")</f>
        <v/>
      </c>
      <c r="N6237" s="132" t="str">
        <f t="shared" si="97"/>
        <v xml:space="preserve"> </v>
      </c>
      <c r="O6237" s="132" t="str">
        <f>IFERROR(IFERROR(INDEX(Кат!$B:$B,MATCH($N6237,Кат!$I:$I,0)),INDEX(Торг!$B:$B,MATCH($N6237,Торг!$I:$I,0))),"")</f>
        <v/>
      </c>
    </row>
    <row r="6238" spans="1:15" outlineLevel="2">
      <c r="A6238" t="s">
        <v>30269</v>
      </c>
      <c r="C6238" s="191" t="s">
        <v>30270</v>
      </c>
      <c r="E6238" t="s">
        <v>30271</v>
      </c>
      <c r="F6238" t="s">
        <v>7649</v>
      </c>
      <c r="G6238" t="s">
        <v>399</v>
      </c>
      <c r="H6238">
        <v>1470</v>
      </c>
      <c r="J6238" t="s">
        <v>22634</v>
      </c>
      <c r="K6238" s="132" t="str">
        <f>IFERROR(IFERROR(INDEX(Кат!$O:$O,MATCH($C6238,Кат!$I:$I,0)),INDEX(Торг!$L:$L,MATCH($C6238,Торг!$I:$I,0))),"")</f>
        <v/>
      </c>
      <c r="L6238" s="132" t="str">
        <f>IFERROR(IFERROR(INDEX(Кат!$A:$A,MATCH($C6238,Кат!$I:$I,0)),INDEX(Торг!$A:$A,MATCH($C6238,Торг!$I:$I,0))),"")</f>
        <v/>
      </c>
      <c r="M6238" s="132" t="str">
        <f>IFERROR(IFERROR(INDEX(Кат!$B:$B,MATCH($C6238,Кат!$I:$I,0)),INDEX(Торг!$B:$B,MATCH($C6238,Торг!$I:$I,0))),"")</f>
        <v/>
      </c>
      <c r="N6238" s="132" t="str">
        <f t="shared" si="97"/>
        <v>STARTVOLT VSR 0190</v>
      </c>
      <c r="O6238" s="132" t="str">
        <f>IFERROR(IFERROR(INDEX(Кат!$B:$B,MATCH($N6238,Кат!$I:$I,0)),INDEX(Торг!$B:$B,MATCH($N6238,Торг!$I:$I,0))),"")</f>
        <v/>
      </c>
    </row>
    <row r="6239" spans="1:15" outlineLevel="2">
      <c r="A6239" t="s">
        <v>30272</v>
      </c>
      <c r="C6239" s="191" t="s">
        <v>30273</v>
      </c>
      <c r="E6239" t="s">
        <v>30274</v>
      </c>
      <c r="F6239" t="s">
        <v>7649</v>
      </c>
      <c r="G6239" t="s">
        <v>399</v>
      </c>
      <c r="H6239">
        <v>7750</v>
      </c>
      <c r="J6239" t="s">
        <v>22634</v>
      </c>
      <c r="K6239" s="132" t="str">
        <f>IFERROR(IFERROR(INDEX(Кат!$O:$O,MATCH($C6239,Кат!$I:$I,0)),INDEX(Торг!$L:$L,MATCH($C6239,Торг!$I:$I,0))),"")</f>
        <v/>
      </c>
      <c r="L6239" s="132" t="str">
        <f>IFERROR(IFERROR(INDEX(Кат!$A:$A,MATCH($C6239,Кат!$I:$I,0)),INDEX(Торг!$A:$A,MATCH($C6239,Торг!$I:$I,0))),"")</f>
        <v/>
      </c>
      <c r="M6239" s="132" t="str">
        <f>IFERROR(IFERROR(INDEX(Кат!$B:$B,MATCH($C6239,Кат!$I:$I,0)),INDEX(Торг!$B:$B,MATCH($C6239,Торг!$I:$I,0))),"")</f>
        <v/>
      </c>
      <c r="N6239" s="132" t="str">
        <f t="shared" si="97"/>
        <v>STARTVOLT LG 0119X</v>
      </c>
      <c r="O6239" s="132" t="str">
        <f>IFERROR(IFERROR(INDEX(Кат!$B:$B,MATCH($N6239,Кат!$I:$I,0)),INDEX(Торг!$B:$B,MATCH($N6239,Торг!$I:$I,0))),"")</f>
        <v/>
      </c>
    </row>
    <row r="6240" spans="1:15" outlineLevel="2">
      <c r="A6240" t="s">
        <v>23108</v>
      </c>
      <c r="C6240" s="191" t="s">
        <v>23109</v>
      </c>
      <c r="E6240" t="s">
        <v>23110</v>
      </c>
      <c r="F6240" t="s">
        <v>7649</v>
      </c>
      <c r="G6240" t="s">
        <v>399</v>
      </c>
      <c r="H6240">
        <v>10460</v>
      </c>
      <c r="J6240" t="s">
        <v>22634</v>
      </c>
      <c r="K6240" s="132" t="str">
        <f>IFERROR(IFERROR(INDEX(Кат!$O:$O,MATCH($C6240,Кат!$I:$I,0)),INDEX(Торг!$L:$L,MATCH($C6240,Торг!$I:$I,0))),"")</f>
        <v/>
      </c>
      <c r="L6240" s="132" t="str">
        <f>IFERROR(IFERROR(INDEX(Кат!$A:$A,MATCH($C6240,Кат!$I:$I,0)),INDEX(Торг!$A:$A,MATCH($C6240,Торг!$I:$I,0))),"")</f>
        <v/>
      </c>
      <c r="M6240" s="132" t="str">
        <f>IFERROR(IFERROR(INDEX(Кат!$B:$B,MATCH($C6240,Кат!$I:$I,0)),INDEX(Торг!$B:$B,MATCH($C6240,Торг!$I:$I,0))),"")</f>
        <v/>
      </c>
      <c r="N6240" s="132" t="str">
        <f t="shared" si="97"/>
        <v>STARTVOLT LG0901</v>
      </c>
      <c r="O6240" s="132" t="str">
        <f>IFERROR(IFERROR(INDEX(Кат!$B:$B,MATCH($N6240,Кат!$I:$I,0)),INDEX(Торг!$B:$B,MATCH($N6240,Торг!$I:$I,0))),"")</f>
        <v/>
      </c>
    </row>
    <row r="6241" spans="1:15" outlineLevel="2">
      <c r="A6241" t="s">
        <v>30275</v>
      </c>
      <c r="C6241" s="191" t="s">
        <v>30276</v>
      </c>
      <c r="E6241" t="s">
        <v>30277</v>
      </c>
      <c r="F6241" t="s">
        <v>7649</v>
      </c>
      <c r="G6241" t="s">
        <v>399</v>
      </c>
      <c r="H6241">
        <v>14270</v>
      </c>
      <c r="J6241" t="s">
        <v>22634</v>
      </c>
      <c r="K6241" s="132" t="str">
        <f>IFERROR(IFERROR(INDEX(Кат!$O:$O,MATCH($C6241,Кат!$I:$I,0)),INDEX(Торг!$L:$L,MATCH($C6241,Торг!$I:$I,0))),"")</f>
        <v/>
      </c>
      <c r="L6241" s="132" t="str">
        <f>IFERROR(IFERROR(INDEX(Кат!$A:$A,MATCH($C6241,Кат!$I:$I,0)),INDEX(Торг!$A:$A,MATCH($C6241,Торг!$I:$I,0))),"")</f>
        <v/>
      </c>
      <c r="M6241" s="132" t="str">
        <f>IFERROR(IFERROR(INDEX(Кат!$B:$B,MATCH($C6241,Кат!$I:$I,0)),INDEX(Торг!$B:$B,MATCH($C6241,Торг!$I:$I,0))),"")</f>
        <v/>
      </c>
      <c r="N6241" s="132" t="str">
        <f t="shared" si="97"/>
        <v>STARTVOLT LG0180</v>
      </c>
      <c r="O6241" s="132" t="str">
        <f>IFERROR(IFERROR(INDEX(Кат!$B:$B,MATCH($N6241,Кат!$I:$I,0)),INDEX(Торг!$B:$B,MATCH($N6241,Торг!$I:$I,0))),"")</f>
        <v/>
      </c>
    </row>
    <row r="6242" spans="1:15" outlineLevel="2">
      <c r="A6242" t="s">
        <v>30278</v>
      </c>
      <c r="C6242" s="191" t="s">
        <v>30279</v>
      </c>
      <c r="E6242" t="s">
        <v>30280</v>
      </c>
      <c r="F6242" t="s">
        <v>7649</v>
      </c>
      <c r="G6242" t="s">
        <v>399</v>
      </c>
      <c r="H6242">
        <v>16210</v>
      </c>
      <c r="J6242" t="s">
        <v>22634</v>
      </c>
      <c r="K6242" s="132" t="str">
        <f>IFERROR(IFERROR(INDEX(Кат!$O:$O,MATCH($C6242,Кат!$I:$I,0)),INDEX(Торг!$L:$L,MATCH($C6242,Торг!$I:$I,0))),"")</f>
        <v/>
      </c>
      <c r="L6242" s="132" t="str">
        <f>IFERROR(IFERROR(INDEX(Кат!$A:$A,MATCH($C6242,Кат!$I:$I,0)),INDEX(Торг!$A:$A,MATCH($C6242,Торг!$I:$I,0))),"")</f>
        <v/>
      </c>
      <c r="M6242" s="132" t="str">
        <f>IFERROR(IFERROR(INDEX(Кат!$B:$B,MATCH($C6242,Кат!$I:$I,0)),INDEX(Торг!$B:$B,MATCH($C6242,Торг!$I:$I,0))),"")</f>
        <v/>
      </c>
      <c r="N6242" s="132" t="str">
        <f t="shared" si="97"/>
        <v>STARTVOLT LG0181</v>
      </c>
      <c r="O6242" s="132" t="str">
        <f>IFERROR(IFERROR(INDEX(Кат!$B:$B,MATCH($N6242,Кат!$I:$I,0)),INDEX(Торг!$B:$B,MATCH($N6242,Торг!$I:$I,0))),"")</f>
        <v/>
      </c>
    </row>
    <row r="6243" spans="1:15" outlineLevel="2">
      <c r="A6243" t="s">
        <v>30281</v>
      </c>
      <c r="C6243" s="191" t="s">
        <v>30282</v>
      </c>
      <c r="E6243" t="s">
        <v>30283</v>
      </c>
      <c r="F6243" t="s">
        <v>7649</v>
      </c>
      <c r="G6243" t="s">
        <v>399</v>
      </c>
      <c r="H6243">
        <v>15950</v>
      </c>
      <c r="J6243" t="s">
        <v>22634</v>
      </c>
      <c r="K6243" s="132" t="str">
        <f>IFERROR(IFERROR(INDEX(Кат!$O:$O,MATCH($C6243,Кат!$I:$I,0)),INDEX(Торг!$L:$L,MATCH($C6243,Торг!$I:$I,0))),"")</f>
        <v/>
      </c>
      <c r="L6243" s="132" t="str">
        <f>IFERROR(IFERROR(INDEX(Кат!$A:$A,MATCH($C6243,Кат!$I:$I,0)),INDEX(Торг!$A:$A,MATCH($C6243,Торг!$I:$I,0))),"")</f>
        <v/>
      </c>
      <c r="M6243" s="132" t="str">
        <f>IFERROR(IFERROR(INDEX(Кат!$B:$B,MATCH($C6243,Кат!$I:$I,0)),INDEX(Торг!$B:$B,MATCH($C6243,Торг!$I:$I,0))),"")</f>
        <v/>
      </c>
      <c r="N6243" s="132" t="str">
        <f t="shared" si="97"/>
        <v>STARTVOLT LG0192</v>
      </c>
      <c r="O6243" s="132" t="str">
        <f>IFERROR(IFERROR(INDEX(Кат!$B:$B,MATCH($N6243,Кат!$I:$I,0)),INDEX(Торг!$B:$B,MATCH($N6243,Торг!$I:$I,0))),"")</f>
        <v/>
      </c>
    </row>
    <row r="6244" spans="1:15" outlineLevel="2">
      <c r="A6244" t="s">
        <v>30284</v>
      </c>
      <c r="C6244" s="191" t="s">
        <v>30285</v>
      </c>
      <c r="E6244" t="s">
        <v>30286</v>
      </c>
      <c r="F6244" t="s">
        <v>7649</v>
      </c>
      <c r="G6244" t="s">
        <v>399</v>
      </c>
      <c r="H6244">
        <v>18120</v>
      </c>
      <c r="J6244" t="s">
        <v>22634</v>
      </c>
      <c r="K6244" s="132" t="str">
        <f>IFERROR(IFERROR(INDEX(Кат!$O:$O,MATCH($C6244,Кат!$I:$I,0)),INDEX(Торг!$L:$L,MATCH($C6244,Торг!$I:$I,0))),"")</f>
        <v/>
      </c>
      <c r="L6244" s="132" t="str">
        <f>IFERROR(IFERROR(INDEX(Кат!$A:$A,MATCH($C6244,Кат!$I:$I,0)),INDEX(Торг!$A:$A,MATCH($C6244,Торг!$I:$I,0))),"")</f>
        <v/>
      </c>
      <c r="M6244" s="132" t="str">
        <f>IFERROR(IFERROR(INDEX(Кат!$B:$B,MATCH($C6244,Кат!$I:$I,0)),INDEX(Торг!$B:$B,MATCH($C6244,Торг!$I:$I,0))),"")</f>
        <v/>
      </c>
      <c r="N6244" s="132" t="str">
        <f t="shared" si="97"/>
        <v>STARTVOLT LG0185</v>
      </c>
      <c r="O6244" s="132" t="str">
        <f>IFERROR(IFERROR(INDEX(Кат!$B:$B,MATCH($N6244,Кат!$I:$I,0)),INDEX(Торг!$B:$B,MATCH($N6244,Торг!$I:$I,0))),"")</f>
        <v/>
      </c>
    </row>
    <row r="6245" spans="1:15" outlineLevel="2">
      <c r="A6245" t="s">
        <v>26205</v>
      </c>
      <c r="C6245" s="191" t="s">
        <v>26206</v>
      </c>
      <c r="E6245" t="s">
        <v>26207</v>
      </c>
      <c r="F6245" t="s">
        <v>7649</v>
      </c>
      <c r="G6245" t="s">
        <v>399</v>
      </c>
      <c r="H6245">
        <v>630</v>
      </c>
      <c r="J6245" t="s">
        <v>22634</v>
      </c>
      <c r="K6245" s="132" t="str">
        <f>IFERROR(IFERROR(INDEX(Кат!$O:$O,MATCH($C6245,Кат!$I:$I,0)),INDEX(Торг!$L:$L,MATCH($C6245,Торг!$I:$I,0))),"")</f>
        <v/>
      </c>
      <c r="L6245" s="132" t="str">
        <f>IFERROR(IFERROR(INDEX(Кат!$A:$A,MATCH($C6245,Кат!$I:$I,0)),INDEX(Торг!$A:$A,MATCH($C6245,Торг!$I:$I,0))),"")</f>
        <v/>
      </c>
      <c r="M6245" s="132" t="str">
        <f>IFERROR(IFERROR(INDEX(Кат!$B:$B,MATCH($C6245,Кат!$I:$I,0)),INDEX(Торг!$B:$B,MATCH($C6245,Торг!$I:$I,0))),"")</f>
        <v/>
      </c>
      <c r="N6245" s="132" t="str">
        <f t="shared" si="97"/>
        <v>STARTVOLT VS-MP 0901</v>
      </c>
      <c r="O6245" s="132" t="str">
        <f>IFERROR(IFERROR(INDEX(Кат!$B:$B,MATCH($N6245,Кат!$I:$I,0)),INDEX(Торг!$B:$B,MATCH($N6245,Торг!$I:$I,0))),"")</f>
        <v/>
      </c>
    </row>
    <row r="6246" spans="1:15" outlineLevel="2">
      <c r="A6246" t="s">
        <v>18640</v>
      </c>
      <c r="C6246" s="191" t="s">
        <v>26208</v>
      </c>
      <c r="E6246" t="s">
        <v>14101</v>
      </c>
      <c r="F6246" t="s">
        <v>7649</v>
      </c>
      <c r="G6246" t="s">
        <v>399</v>
      </c>
      <c r="H6246">
        <v>790</v>
      </c>
      <c r="J6246" t="s">
        <v>22634</v>
      </c>
      <c r="K6246" s="132" t="str">
        <f>IFERROR(IFERROR(INDEX(Кат!$O:$O,MATCH($C6246,Кат!$I:$I,0)),INDEX(Торг!$L:$L,MATCH($C6246,Торг!$I:$I,0))),"")</f>
        <v/>
      </c>
      <c r="L6246" s="132" t="str">
        <f>IFERROR(IFERROR(INDEX(Кат!$A:$A,MATCH($C6246,Кат!$I:$I,0)),INDEX(Торг!$A:$A,MATCH($C6246,Торг!$I:$I,0))),"")</f>
        <v/>
      </c>
      <c r="M6246" s="132" t="str">
        <f>IFERROR(IFERROR(INDEX(Кат!$B:$B,MATCH($C6246,Кат!$I:$I,0)),INDEX(Торг!$B:$B,MATCH($C6246,Торг!$I:$I,0))),"")</f>
        <v/>
      </c>
      <c r="N6246" s="132" t="str">
        <f t="shared" si="97"/>
        <v>STARTVOLT VS-MP 0180</v>
      </c>
      <c r="O6246" s="132" t="str">
        <f>IFERROR(IFERROR(INDEX(Кат!$B:$B,MATCH($N6246,Кат!$I:$I,0)),INDEX(Торг!$B:$B,MATCH($N6246,Торг!$I:$I,0))),"")</f>
        <v/>
      </c>
    </row>
    <row r="6247" spans="1:15" outlineLevel="2">
      <c r="A6247" t="s">
        <v>30577</v>
      </c>
      <c r="C6247" s="191" t="s">
        <v>30578</v>
      </c>
      <c r="E6247" t="s">
        <v>30579</v>
      </c>
      <c r="F6247" t="s">
        <v>7649</v>
      </c>
      <c r="G6247" t="s">
        <v>399</v>
      </c>
      <c r="H6247">
        <v>2860</v>
      </c>
      <c r="J6247" t="s">
        <v>22634</v>
      </c>
      <c r="K6247" s="132" t="str">
        <f>IFERROR(IFERROR(INDEX(Кат!$O:$O,MATCH($C6247,Кат!$I:$I,0)),INDEX(Торг!$L:$L,MATCH($C6247,Торг!$I:$I,0))),"")</f>
        <v/>
      </c>
      <c r="L6247" s="132" t="str">
        <f>IFERROR(IFERROR(INDEX(Кат!$A:$A,MATCH($C6247,Кат!$I:$I,0)),INDEX(Торг!$A:$A,MATCH($C6247,Торг!$I:$I,0))),"")</f>
        <v/>
      </c>
      <c r="M6247" s="132" t="str">
        <f>IFERROR(IFERROR(INDEX(Кат!$B:$B,MATCH($C6247,Кат!$I:$I,0)),INDEX(Торг!$B:$B,MATCH($C6247,Торг!$I:$I,0))),"")</f>
        <v/>
      </c>
      <c r="N6247" s="132" t="str">
        <f t="shared" si="97"/>
        <v>STARTVOLT VS-OS 0905</v>
      </c>
      <c r="O6247" s="132" t="str">
        <f>IFERROR(IFERROR(INDEX(Кат!$B:$B,MATCH($N6247,Кат!$I:$I,0)),INDEX(Торг!$B:$B,MATCH($N6247,Торг!$I:$I,0))),"")</f>
        <v/>
      </c>
    </row>
    <row r="6248" spans="1:15" outlineLevel="2">
      <c r="A6248" t="s">
        <v>18641</v>
      </c>
      <c r="C6248" s="191" t="s">
        <v>14478</v>
      </c>
      <c r="E6248" t="s">
        <v>14479</v>
      </c>
      <c r="F6248" t="s">
        <v>7649</v>
      </c>
      <c r="G6248" t="s">
        <v>399</v>
      </c>
      <c r="H6248">
        <v>2260</v>
      </c>
      <c r="J6248" t="s">
        <v>22634</v>
      </c>
      <c r="K6248" s="132" t="str">
        <f>IFERROR(IFERROR(INDEX(Кат!$O:$O,MATCH($C6248,Кат!$I:$I,0)),INDEX(Торг!$L:$L,MATCH($C6248,Торг!$I:$I,0))),"")</f>
        <v/>
      </c>
      <c r="L6248" s="132" t="str">
        <f>IFERROR(IFERROR(INDEX(Кат!$A:$A,MATCH($C6248,Кат!$I:$I,0)),INDEX(Торг!$A:$A,MATCH($C6248,Торг!$I:$I,0))),"")</f>
        <v/>
      </c>
      <c r="M6248" s="132" t="str">
        <f>IFERROR(IFERROR(INDEX(Кат!$B:$B,MATCH($C6248,Кат!$I:$I,0)),INDEX(Торг!$B:$B,MATCH($C6248,Торг!$I:$I,0))),"")</f>
        <v/>
      </c>
      <c r="N6248" s="132" t="str">
        <f t="shared" si="97"/>
        <v>STARTVOLT VS-OS 0902</v>
      </c>
      <c r="O6248" s="132" t="str">
        <f>IFERROR(IFERROR(INDEX(Кат!$B:$B,MATCH($N6248,Кат!$I:$I,0)),INDEX(Торг!$B:$B,MATCH($N6248,Торг!$I:$I,0))),"")</f>
        <v/>
      </c>
    </row>
    <row r="6249" spans="1:15" outlineLevel="2">
      <c r="A6249" t="s">
        <v>30580</v>
      </c>
      <c r="C6249" s="191" t="s">
        <v>30581</v>
      </c>
      <c r="E6249" t="s">
        <v>30582</v>
      </c>
      <c r="F6249" t="s">
        <v>7649</v>
      </c>
      <c r="G6249" t="s">
        <v>399</v>
      </c>
      <c r="H6249">
        <v>3380</v>
      </c>
      <c r="J6249" t="s">
        <v>22634</v>
      </c>
      <c r="K6249" s="132" t="str">
        <f>IFERROR(IFERROR(INDEX(Кат!$O:$O,MATCH($C6249,Кат!$I:$I,0)),INDEX(Торг!$L:$L,MATCH($C6249,Торг!$I:$I,0))),"")</f>
        <v/>
      </c>
      <c r="L6249" s="132" t="str">
        <f>IFERROR(IFERROR(INDEX(Кат!$A:$A,MATCH($C6249,Кат!$I:$I,0)),INDEX(Торг!$A:$A,MATCH($C6249,Торг!$I:$I,0))),"")</f>
        <v/>
      </c>
      <c r="M6249" s="132" t="str">
        <f>IFERROR(IFERROR(INDEX(Кат!$B:$B,MATCH($C6249,Кат!$I:$I,0)),INDEX(Торг!$B:$B,MATCH($C6249,Торг!$I:$I,0))),"")</f>
        <v/>
      </c>
      <c r="N6249" s="132" t="str">
        <f t="shared" si="97"/>
        <v>STARTVOLT VS-OS 0906</v>
      </c>
      <c r="O6249" s="132" t="str">
        <f>IFERROR(IFERROR(INDEX(Кат!$B:$B,MATCH($N6249,Кат!$I:$I,0)),INDEX(Торг!$B:$B,MATCH($N6249,Торг!$I:$I,0))),"")</f>
        <v/>
      </c>
    </row>
    <row r="6250" spans="1:15" outlineLevel="2">
      <c r="A6250" t="s">
        <v>18642</v>
      </c>
      <c r="C6250" s="191" t="s">
        <v>7650</v>
      </c>
      <c r="E6250" t="s">
        <v>7651</v>
      </c>
      <c r="F6250" t="s">
        <v>7649</v>
      </c>
      <c r="G6250" t="s">
        <v>399</v>
      </c>
      <c r="H6250">
        <v>1500</v>
      </c>
      <c r="J6250" t="s">
        <v>22634</v>
      </c>
      <c r="K6250" s="132" t="str">
        <f>IFERROR(IFERROR(INDEX(Кат!$O:$O,MATCH($C6250,Кат!$I:$I,0)),INDEX(Торг!$L:$L,MATCH($C6250,Торг!$I:$I,0))),"")</f>
        <v/>
      </c>
      <c r="L6250" s="132" t="str">
        <f>IFERROR(IFERROR(INDEX(Кат!$A:$A,MATCH($C6250,Кат!$I:$I,0)),INDEX(Торг!$A:$A,MATCH($C6250,Торг!$I:$I,0))),"")</f>
        <v/>
      </c>
      <c r="M6250" s="132" t="str">
        <f>IFERROR(IFERROR(INDEX(Кат!$B:$B,MATCH($C6250,Кат!$I:$I,0)),INDEX(Торг!$B:$B,MATCH($C6250,Торг!$I:$I,0))),"")</f>
        <v/>
      </c>
      <c r="N6250" s="132" t="str">
        <f t="shared" si="97"/>
        <v>STARTVOLT SC0903</v>
      </c>
      <c r="O6250" s="132" t="str">
        <f>IFERROR(IFERROR(INDEX(Кат!$B:$B,MATCH($N6250,Кат!$I:$I,0)),INDEX(Торг!$B:$B,MATCH($N6250,Торг!$I:$I,0))),"")</f>
        <v/>
      </c>
    </row>
    <row r="6251" spans="1:15" outlineLevel="2">
      <c r="A6251" t="s">
        <v>26346</v>
      </c>
      <c r="C6251" s="191" t="s">
        <v>26347</v>
      </c>
      <c r="E6251" t="s">
        <v>26348</v>
      </c>
      <c r="F6251" t="s">
        <v>7649</v>
      </c>
      <c r="G6251" t="s">
        <v>399</v>
      </c>
      <c r="H6251">
        <v>2050</v>
      </c>
      <c r="J6251" t="s">
        <v>22634</v>
      </c>
      <c r="K6251" s="132" t="str">
        <f>IFERROR(IFERROR(INDEX(Кат!$O:$O,MATCH($C6251,Кат!$I:$I,0)),INDEX(Торг!$L:$L,MATCH($C6251,Торг!$I:$I,0))),"")</f>
        <v/>
      </c>
      <c r="L6251" s="132" t="str">
        <f>IFERROR(IFERROR(INDEX(Кат!$A:$A,MATCH($C6251,Кат!$I:$I,0)),INDEX(Торг!$A:$A,MATCH($C6251,Торг!$I:$I,0))),"")</f>
        <v/>
      </c>
      <c r="M6251" s="132" t="str">
        <f>IFERROR(IFERROR(INDEX(Кат!$B:$B,MATCH($C6251,Кат!$I:$I,0)),INDEX(Торг!$B:$B,MATCH($C6251,Торг!$I:$I,0))),"")</f>
        <v/>
      </c>
      <c r="N6251" s="132" t="str">
        <f t="shared" si="97"/>
        <v>STARTVOLT SVC0179</v>
      </c>
      <c r="O6251" s="132" t="str">
        <f>IFERROR(IFERROR(INDEX(Кат!$B:$B,MATCH($N6251,Кат!$I:$I,0)),INDEX(Торг!$B:$B,MATCH($N6251,Торг!$I:$I,0))),"")</f>
        <v/>
      </c>
    </row>
    <row r="6252" spans="1:15" outlineLevel="2">
      <c r="A6252" t="s">
        <v>30287</v>
      </c>
      <c r="C6252" s="191" t="s">
        <v>30288</v>
      </c>
      <c r="E6252" t="s">
        <v>30289</v>
      </c>
      <c r="F6252" t="s">
        <v>7649</v>
      </c>
      <c r="G6252" t="s">
        <v>399</v>
      </c>
      <c r="H6252">
        <v>1580</v>
      </c>
      <c r="J6252" t="s">
        <v>22634</v>
      </c>
      <c r="K6252" s="132" t="str">
        <f>IFERROR(IFERROR(INDEX(Кат!$O:$O,MATCH($C6252,Кат!$I:$I,0)),INDEX(Торг!$L:$L,MATCH($C6252,Торг!$I:$I,0))),"")</f>
        <v/>
      </c>
      <c r="L6252" s="132" t="str">
        <f>IFERROR(IFERROR(INDEX(Кат!$A:$A,MATCH($C6252,Кат!$I:$I,0)),INDEX(Торг!$A:$A,MATCH($C6252,Торг!$I:$I,0))),"")</f>
        <v/>
      </c>
      <c r="M6252" s="132" t="str">
        <f>IFERROR(IFERROR(INDEX(Кат!$B:$B,MATCH($C6252,Кат!$I:$I,0)),INDEX(Торг!$B:$B,MATCH($C6252,Торг!$I:$I,0))),"")</f>
        <v/>
      </c>
      <c r="N6252" s="132" t="str">
        <f t="shared" si="97"/>
        <v>STARTVOLT VDB 0192</v>
      </c>
      <c r="O6252" s="132" t="str">
        <f>IFERROR(IFERROR(INDEX(Кат!$B:$B,MATCH($N6252,Кат!$I:$I,0)),INDEX(Торг!$B:$B,MATCH($N6252,Торг!$I:$I,0))),"")</f>
        <v/>
      </c>
    </row>
    <row r="6253" spans="1:15" outlineLevel="2">
      <c r="A6253" t="s">
        <v>30197</v>
      </c>
      <c r="C6253" s="191" t="s">
        <v>30198</v>
      </c>
      <c r="E6253" t="s">
        <v>30199</v>
      </c>
      <c r="F6253" t="s">
        <v>7649</v>
      </c>
      <c r="G6253" t="s">
        <v>399</v>
      </c>
      <c r="H6253">
        <v>2030</v>
      </c>
      <c r="J6253" t="s">
        <v>22634</v>
      </c>
      <c r="K6253" s="132" t="str">
        <f>IFERROR(IFERROR(INDEX(Кат!$O:$O,MATCH($C6253,Кат!$I:$I,0)),INDEX(Торг!$L:$L,MATCH($C6253,Торг!$I:$I,0))),"")</f>
        <v/>
      </c>
      <c r="L6253" s="132" t="str">
        <f>IFERROR(IFERROR(INDEX(Кат!$A:$A,MATCH($C6253,Кат!$I:$I,0)),INDEX(Торг!$A:$A,MATCH($C6253,Торг!$I:$I,0))),"")</f>
        <v/>
      </c>
      <c r="M6253" s="132" t="str">
        <f>IFERROR(IFERROR(INDEX(Кат!$B:$B,MATCH($C6253,Кат!$I:$I,0)),INDEX(Торг!$B:$B,MATCH($C6253,Торг!$I:$I,0))),"")</f>
        <v/>
      </c>
      <c r="N6253" s="132" t="str">
        <f t="shared" si="97"/>
        <v>STARTVOLT SGP0906</v>
      </c>
      <c r="O6253" s="132" t="str">
        <f>IFERROR(IFERROR(INDEX(Кат!$B:$B,MATCH($N6253,Кат!$I:$I,0)),INDEX(Торг!$B:$B,MATCH($N6253,Торг!$I:$I,0))),"")</f>
        <v/>
      </c>
    </row>
    <row r="6254" spans="1:15" outlineLevel="2">
      <c r="A6254" t="s">
        <v>24337</v>
      </c>
      <c r="C6254" s="191"/>
      <c r="E6254" t="s">
        <v>24338</v>
      </c>
      <c r="J6254" t="s">
        <v>22634</v>
      </c>
      <c r="K6254" s="132" t="str">
        <f>IFERROR(IFERROR(INDEX(Кат!$O:$O,MATCH($C6254,Кат!$I:$I,0)),INDEX(Торг!$L:$L,MATCH($C6254,Торг!$I:$I,0))),"")</f>
        <v/>
      </c>
      <c r="L6254" s="132" t="str">
        <f>IFERROR(IFERROR(INDEX(Кат!$A:$A,MATCH($C6254,Кат!$I:$I,0)),INDEX(Торг!$A:$A,MATCH($C6254,Торг!$I:$I,0))),"")</f>
        <v/>
      </c>
      <c r="M6254" s="132" t="str">
        <f>IFERROR(IFERROR(INDEX(Кат!$B:$B,MATCH($C6254,Кат!$I:$I,0)),INDEX(Торг!$B:$B,MATCH($C6254,Торг!$I:$I,0))),"")</f>
        <v/>
      </c>
      <c r="N6254" s="132" t="str">
        <f t="shared" si="97"/>
        <v xml:space="preserve"> </v>
      </c>
      <c r="O6254" s="132" t="str">
        <f>IFERROR(IFERROR(INDEX(Кат!$B:$B,MATCH($N6254,Кат!$I:$I,0)),INDEX(Торг!$B:$B,MATCH($N6254,Торг!$I:$I,0))),"")</f>
        <v/>
      </c>
    </row>
    <row r="6255" spans="1:15" outlineLevel="2">
      <c r="A6255" t="s">
        <v>30010</v>
      </c>
      <c r="C6255" s="191" t="s">
        <v>30011</v>
      </c>
      <c r="E6255" t="s">
        <v>30012</v>
      </c>
      <c r="F6255" t="s">
        <v>3378</v>
      </c>
      <c r="G6255" t="s">
        <v>399</v>
      </c>
      <c r="H6255">
        <v>4620</v>
      </c>
      <c r="J6255" t="s">
        <v>22634</v>
      </c>
      <c r="K6255" s="132" t="str">
        <f>IFERROR(IFERROR(INDEX(Кат!$O:$O,MATCH($C6255,Кат!$I:$I,0)),INDEX(Торг!$L:$L,MATCH($C6255,Торг!$I:$I,0))),"")</f>
        <v/>
      </c>
      <c r="L6255" s="132" t="str">
        <f>IFERROR(IFERROR(INDEX(Кат!$A:$A,MATCH($C6255,Кат!$I:$I,0)),INDEX(Торг!$A:$A,MATCH($C6255,Торг!$I:$I,0))),"")</f>
        <v/>
      </c>
      <c r="M6255" s="132" t="str">
        <f>IFERROR(IFERROR(INDEX(Кат!$B:$B,MATCH($C6255,Кат!$I:$I,0)),INDEX(Торг!$B:$B,MATCH($C6255,Торг!$I:$I,0))),"")</f>
        <v/>
      </c>
      <c r="N6255" s="132" t="str">
        <f t="shared" si="97"/>
        <v>STELLOX 0036322SX</v>
      </c>
      <c r="O6255" s="132" t="str">
        <f>IFERROR(IFERROR(INDEX(Кат!$B:$B,MATCH($N6255,Кат!$I:$I,0)),INDEX(Торг!$B:$B,MATCH($N6255,Торг!$I:$I,0))),"")</f>
        <v/>
      </c>
    </row>
    <row r="6256" spans="1:15" outlineLevel="2">
      <c r="A6256" t="s">
        <v>18643</v>
      </c>
      <c r="C6256" s="191" t="s">
        <v>3376</v>
      </c>
      <c r="E6256" t="s">
        <v>3377</v>
      </c>
      <c r="F6256" t="s">
        <v>3378</v>
      </c>
      <c r="G6256" t="s">
        <v>399</v>
      </c>
      <c r="H6256">
        <v>650</v>
      </c>
      <c r="J6256" t="s">
        <v>22634</v>
      </c>
      <c r="K6256" s="132" t="str">
        <f>IFERROR(IFERROR(INDEX(Кат!$O:$O,MATCH($C6256,Кат!$I:$I,0)),INDEX(Торг!$L:$L,MATCH($C6256,Торг!$I:$I,0))),"")</f>
        <v/>
      </c>
      <c r="L6256" s="132" t="str">
        <f>IFERROR(IFERROR(INDEX(Кат!$A:$A,MATCH($C6256,Кат!$I:$I,0)),INDEX(Торг!$A:$A,MATCH($C6256,Торг!$I:$I,0))),"")</f>
        <v/>
      </c>
      <c r="M6256" s="132" t="str">
        <f>IFERROR(IFERROR(INDEX(Кат!$B:$B,MATCH($C6256,Кат!$I:$I,0)),INDEX(Торг!$B:$B,MATCH($C6256,Торг!$I:$I,0))),"")</f>
        <v/>
      </c>
      <c r="N6256" s="132" t="str">
        <f t="shared" si="97"/>
        <v>STELLOX 2517805SX</v>
      </c>
      <c r="O6256" s="132" t="str">
        <f>IFERROR(IFERROR(INDEX(Кат!$B:$B,MATCH($N6256,Кат!$I:$I,0)),INDEX(Торг!$B:$B,MATCH($N6256,Торг!$I:$I,0))),"")</f>
        <v/>
      </c>
    </row>
    <row r="6257" spans="1:15" outlineLevel="2">
      <c r="A6257" t="s">
        <v>18644</v>
      </c>
      <c r="C6257" s="191" t="s">
        <v>3379</v>
      </c>
      <c r="E6257" t="s">
        <v>3380</v>
      </c>
      <c r="F6257" t="s">
        <v>3378</v>
      </c>
      <c r="G6257" t="s">
        <v>399</v>
      </c>
      <c r="H6257">
        <v>800</v>
      </c>
      <c r="J6257" t="s">
        <v>22634</v>
      </c>
      <c r="K6257" s="132" t="str">
        <f>IFERROR(IFERROR(INDEX(Кат!$O:$O,MATCH($C6257,Кат!$I:$I,0)),INDEX(Торг!$L:$L,MATCH($C6257,Торг!$I:$I,0))),"")</f>
        <v/>
      </c>
      <c r="L6257" s="132" t="str">
        <f>IFERROR(IFERROR(INDEX(Кат!$A:$A,MATCH($C6257,Кат!$I:$I,0)),INDEX(Торг!$A:$A,MATCH($C6257,Торг!$I:$I,0))),"")</f>
        <v/>
      </c>
      <c r="M6257" s="132" t="str">
        <f>IFERROR(IFERROR(INDEX(Кат!$B:$B,MATCH($C6257,Кат!$I:$I,0)),INDEX(Торг!$B:$B,MATCH($C6257,Торг!$I:$I,0))),"")</f>
        <v/>
      </c>
      <c r="N6257" s="132" t="str">
        <f t="shared" si="97"/>
        <v>STELLOX 7111403SX</v>
      </c>
      <c r="O6257" s="132" t="str">
        <f>IFERROR(IFERROR(INDEX(Кат!$B:$B,MATCH($N6257,Кат!$I:$I,0)),INDEX(Торг!$B:$B,MATCH($N6257,Торг!$I:$I,0))),"")</f>
        <v/>
      </c>
    </row>
    <row r="6258" spans="1:15" outlineLevel="2">
      <c r="A6258" t="s">
        <v>18645</v>
      </c>
      <c r="C6258" s="191" t="s">
        <v>13496</v>
      </c>
      <c r="E6258" t="s">
        <v>29938</v>
      </c>
      <c r="F6258" t="s">
        <v>3378</v>
      </c>
      <c r="G6258" t="s">
        <v>399</v>
      </c>
      <c r="H6258">
        <v>2790</v>
      </c>
      <c r="J6258" t="s">
        <v>22634</v>
      </c>
      <c r="K6258" s="132" t="str">
        <f>IFERROR(IFERROR(INDEX(Кат!$O:$O,MATCH($C6258,Кат!$I:$I,0)),INDEX(Торг!$L:$L,MATCH($C6258,Торг!$I:$I,0))),"")</f>
        <v/>
      </c>
      <c r="L6258" s="132" t="str">
        <f>IFERROR(IFERROR(INDEX(Кат!$A:$A,MATCH($C6258,Кат!$I:$I,0)),INDEX(Торг!$A:$A,MATCH($C6258,Торг!$I:$I,0))),"")</f>
        <v/>
      </c>
      <c r="M6258" s="132" t="str">
        <f>IFERROR(IFERROR(INDEX(Кат!$B:$B,MATCH($C6258,Кат!$I:$I,0)),INDEX(Торг!$B:$B,MATCH($C6258,Торг!$I:$I,0))),"")</f>
        <v/>
      </c>
      <c r="N6258" s="132" t="str">
        <f t="shared" si="97"/>
        <v>STELLOX 2519780SX</v>
      </c>
      <c r="O6258" s="132" t="str">
        <f>IFERROR(IFERROR(INDEX(Кат!$B:$B,MATCH($N6258,Кат!$I:$I,0)),INDEX(Торг!$B:$B,MATCH($N6258,Торг!$I:$I,0))),"")</f>
        <v/>
      </c>
    </row>
    <row r="6259" spans="1:15" outlineLevel="2">
      <c r="A6259" t="s">
        <v>18646</v>
      </c>
      <c r="C6259" s="191" t="s">
        <v>3381</v>
      </c>
      <c r="E6259" t="s">
        <v>3382</v>
      </c>
      <c r="F6259" t="s">
        <v>3378</v>
      </c>
      <c r="G6259" t="s">
        <v>399</v>
      </c>
      <c r="H6259">
        <v>3500</v>
      </c>
      <c r="J6259" t="s">
        <v>22634</v>
      </c>
      <c r="K6259" s="132" t="str">
        <f>IFERROR(IFERROR(INDEX(Кат!$O:$O,MATCH($C6259,Кат!$I:$I,0)),INDEX(Торг!$L:$L,MATCH($C6259,Торг!$I:$I,0))),"")</f>
        <v/>
      </c>
      <c r="L6259" s="132" t="str">
        <f>IFERROR(IFERROR(INDEX(Кат!$A:$A,MATCH($C6259,Кат!$I:$I,0)),INDEX(Торг!$A:$A,MATCH($C6259,Торг!$I:$I,0))),"")</f>
        <v/>
      </c>
      <c r="M6259" s="132" t="str">
        <f>IFERROR(IFERROR(INDEX(Кат!$B:$B,MATCH($C6259,Кат!$I:$I,0)),INDEX(Торг!$B:$B,MATCH($C6259,Торг!$I:$I,0))),"")</f>
        <v/>
      </c>
      <c r="N6259" s="132" t="str">
        <f t="shared" si="97"/>
        <v>STELLOX 0590452SX</v>
      </c>
      <c r="O6259" s="132" t="str">
        <f>IFERROR(IFERROR(INDEX(Кат!$B:$B,MATCH($N6259,Кат!$I:$I,0)),INDEX(Торг!$B:$B,MATCH($N6259,Торг!$I:$I,0))),"")</f>
        <v/>
      </c>
    </row>
    <row r="6260" spans="1:15" outlineLevel="2">
      <c r="A6260" t="s">
        <v>18647</v>
      </c>
      <c r="C6260" s="191" t="s">
        <v>3383</v>
      </c>
      <c r="E6260" t="s">
        <v>3384</v>
      </c>
      <c r="F6260" t="s">
        <v>3378</v>
      </c>
      <c r="G6260" t="s">
        <v>399</v>
      </c>
      <c r="H6260">
        <v>4300</v>
      </c>
      <c r="J6260" t="s">
        <v>22634</v>
      </c>
      <c r="K6260" s="132" t="str">
        <f>IFERROR(IFERROR(INDEX(Кат!$O:$O,MATCH($C6260,Кат!$I:$I,0)),INDEX(Торг!$L:$L,MATCH($C6260,Торг!$I:$I,0))),"")</f>
        <v/>
      </c>
      <c r="L6260" s="132" t="str">
        <f>IFERROR(IFERROR(INDEX(Кат!$A:$A,MATCH($C6260,Кат!$I:$I,0)),INDEX(Торг!$A:$A,MATCH($C6260,Торг!$I:$I,0))),"")</f>
        <v/>
      </c>
      <c r="M6260" s="132" t="str">
        <f>IFERROR(IFERROR(INDEX(Кат!$B:$B,MATCH($C6260,Кат!$I:$I,0)),INDEX(Торг!$B:$B,MATCH($C6260,Торг!$I:$I,0))),"")</f>
        <v/>
      </c>
      <c r="N6260" s="132" t="str">
        <f t="shared" si="97"/>
        <v>STELLOX 0590453SX</v>
      </c>
      <c r="O6260" s="132" t="str">
        <f>IFERROR(IFERROR(INDEX(Кат!$B:$B,MATCH($N6260,Кат!$I:$I,0)),INDEX(Торг!$B:$B,MATCH($N6260,Торг!$I:$I,0))),"")</f>
        <v/>
      </c>
    </row>
    <row r="6261" spans="1:15" outlineLevel="2">
      <c r="A6261" t="s">
        <v>26605</v>
      </c>
      <c r="C6261" s="191" t="s">
        <v>26606</v>
      </c>
      <c r="E6261" t="s">
        <v>26607</v>
      </c>
      <c r="F6261" t="s">
        <v>3378</v>
      </c>
      <c r="G6261" t="s">
        <v>399</v>
      </c>
      <c r="H6261">
        <v>4750</v>
      </c>
      <c r="J6261" t="s">
        <v>22634</v>
      </c>
      <c r="K6261" s="132" t="str">
        <f>IFERROR(IFERROR(INDEX(Кат!$O:$O,MATCH($C6261,Кат!$I:$I,0)),INDEX(Торг!$L:$L,MATCH($C6261,Торг!$I:$I,0))),"")</f>
        <v/>
      </c>
      <c r="L6261" s="132" t="str">
        <f>IFERROR(IFERROR(INDEX(Кат!$A:$A,MATCH($C6261,Кат!$I:$I,0)),INDEX(Торг!$A:$A,MATCH($C6261,Торг!$I:$I,0))),"")</f>
        <v/>
      </c>
      <c r="M6261" s="132" t="str">
        <f>IFERROR(IFERROR(INDEX(Кат!$B:$B,MATCH($C6261,Кат!$I:$I,0)),INDEX(Торг!$B:$B,MATCH($C6261,Торг!$I:$I,0))),"")</f>
        <v/>
      </c>
      <c r="N6261" s="132" t="str">
        <f t="shared" si="97"/>
        <v>STELLOX 29-99594-SX</v>
      </c>
      <c r="O6261" s="132" t="str">
        <f>IFERROR(IFERROR(INDEX(Кат!$B:$B,MATCH($N6261,Кат!$I:$I,0)),INDEX(Торг!$B:$B,MATCH($N6261,Торг!$I:$I,0))),"")</f>
        <v/>
      </c>
    </row>
    <row r="6262" spans="1:15" outlineLevel="2">
      <c r="A6262" t="s">
        <v>24339</v>
      </c>
      <c r="C6262" s="191"/>
      <c r="E6262" t="s">
        <v>24340</v>
      </c>
      <c r="J6262" t="s">
        <v>22634</v>
      </c>
      <c r="K6262" s="132" t="str">
        <f>IFERROR(IFERROR(INDEX(Кат!$O:$O,MATCH($C6262,Кат!$I:$I,0)),INDEX(Торг!$L:$L,MATCH($C6262,Торг!$I:$I,0))),"")</f>
        <v/>
      </c>
      <c r="L6262" s="132" t="str">
        <f>IFERROR(IFERROR(INDEX(Кат!$A:$A,MATCH($C6262,Кат!$I:$I,0)),INDEX(Торг!$A:$A,MATCH($C6262,Торг!$I:$I,0))),"")</f>
        <v/>
      </c>
      <c r="M6262" s="132" t="str">
        <f>IFERROR(IFERROR(INDEX(Кат!$B:$B,MATCH($C6262,Кат!$I:$I,0)),INDEX(Торг!$B:$B,MATCH($C6262,Торг!$I:$I,0))),"")</f>
        <v/>
      </c>
      <c r="N6262" s="132" t="str">
        <f t="shared" si="97"/>
        <v xml:space="preserve"> </v>
      </c>
      <c r="O6262" s="132" t="str">
        <f>IFERROR(IFERROR(INDEX(Кат!$B:$B,MATCH($N6262,Кат!$I:$I,0)),INDEX(Торг!$B:$B,MATCH($N6262,Торг!$I:$I,0))),"")</f>
        <v/>
      </c>
    </row>
    <row r="6263" spans="1:15" outlineLevel="2">
      <c r="A6263" t="s">
        <v>18648</v>
      </c>
      <c r="C6263" s="191" t="s">
        <v>7652</v>
      </c>
      <c r="E6263" t="s">
        <v>7653</v>
      </c>
      <c r="F6263" t="s">
        <v>5627</v>
      </c>
      <c r="G6263" t="s">
        <v>399</v>
      </c>
      <c r="H6263">
        <v>570</v>
      </c>
      <c r="J6263" t="s">
        <v>22634</v>
      </c>
      <c r="K6263" s="132" t="str">
        <f>IFERROR(IFERROR(INDEX(Кат!$O:$O,MATCH($C6263,Кат!$I:$I,0)),INDEX(Торг!$L:$L,MATCH($C6263,Торг!$I:$I,0))),"")</f>
        <v/>
      </c>
      <c r="L6263" s="132" t="str">
        <f>IFERROR(IFERROR(INDEX(Кат!$A:$A,MATCH($C6263,Кат!$I:$I,0)),INDEX(Торг!$A:$A,MATCH($C6263,Торг!$I:$I,0))),"")</f>
        <v/>
      </c>
      <c r="M6263" s="132" t="str">
        <f>IFERROR(IFERROR(INDEX(Кат!$B:$B,MATCH($C6263,Кат!$I:$I,0)),INDEX(Торг!$B:$B,MATCH($C6263,Торг!$I:$I,0))),"")</f>
        <v/>
      </c>
      <c r="N6263" s="132" t="str">
        <f t="shared" si="97"/>
        <v>STINGER 00170-St</v>
      </c>
      <c r="O6263" s="132" t="str">
        <f>IFERROR(IFERROR(INDEX(Кат!$B:$B,MATCH($N6263,Кат!$I:$I,0)),INDEX(Торг!$B:$B,MATCH($N6263,Торг!$I:$I,0))),"")</f>
        <v/>
      </c>
    </row>
    <row r="6264" spans="1:15" outlineLevel="2">
      <c r="A6264" t="s">
        <v>18649</v>
      </c>
      <c r="C6264" s="191" t="s">
        <v>7654</v>
      </c>
      <c r="E6264" t="s">
        <v>7655</v>
      </c>
      <c r="F6264" t="s">
        <v>5627</v>
      </c>
      <c r="G6264" t="s">
        <v>399</v>
      </c>
      <c r="H6264">
        <v>570</v>
      </c>
      <c r="J6264" t="s">
        <v>22634</v>
      </c>
      <c r="K6264" s="132" t="str">
        <f>IFERROR(IFERROR(INDEX(Кат!$O:$O,MATCH($C6264,Кат!$I:$I,0)),INDEX(Торг!$L:$L,MATCH($C6264,Торг!$I:$I,0))),"")</f>
        <v/>
      </c>
      <c r="L6264" s="132" t="str">
        <f>IFERROR(IFERROR(INDEX(Кат!$A:$A,MATCH($C6264,Кат!$I:$I,0)),INDEX(Торг!$A:$A,MATCH($C6264,Торг!$I:$I,0))),"")</f>
        <v/>
      </c>
      <c r="M6264" s="132" t="str">
        <f>IFERROR(IFERROR(INDEX(Кат!$B:$B,MATCH($C6264,Кат!$I:$I,0)),INDEX(Торг!$B:$B,MATCH($C6264,Торг!$I:$I,0))),"")</f>
        <v/>
      </c>
      <c r="N6264" s="132" t="str">
        <f t="shared" si="97"/>
        <v>STINGER 03523-St</v>
      </c>
      <c r="O6264" s="132" t="str">
        <f>IFERROR(IFERROR(INDEX(Кат!$B:$B,MATCH($N6264,Кат!$I:$I,0)),INDEX(Торг!$B:$B,MATCH($N6264,Торг!$I:$I,0))),"")</f>
        <v/>
      </c>
    </row>
    <row r="6265" spans="1:15" outlineLevel="2">
      <c r="A6265" t="s">
        <v>18650</v>
      </c>
      <c r="C6265" s="191" t="s">
        <v>7656</v>
      </c>
      <c r="E6265" t="s">
        <v>7657</v>
      </c>
      <c r="F6265" t="s">
        <v>5627</v>
      </c>
      <c r="G6265" t="s">
        <v>399</v>
      </c>
      <c r="H6265">
        <v>570</v>
      </c>
      <c r="J6265" t="s">
        <v>22634</v>
      </c>
      <c r="K6265" s="132" t="str">
        <f>IFERROR(IFERROR(INDEX(Кат!$O:$O,MATCH($C6265,Кат!$I:$I,0)),INDEX(Торг!$L:$L,MATCH($C6265,Торг!$I:$I,0))),"")</f>
        <v/>
      </c>
      <c r="L6265" s="132" t="str">
        <f>IFERROR(IFERROR(INDEX(Кат!$A:$A,MATCH($C6265,Кат!$I:$I,0)),INDEX(Торг!$A:$A,MATCH($C6265,Торг!$I:$I,0))),"")</f>
        <v/>
      </c>
      <c r="M6265" s="132" t="str">
        <f>IFERROR(IFERROR(INDEX(Кат!$B:$B,MATCH($C6265,Кат!$I:$I,0)),INDEX(Торг!$B:$B,MATCH($C6265,Торг!$I:$I,0))),"")</f>
        <v/>
      </c>
      <c r="N6265" s="132" t="str">
        <f t="shared" si="97"/>
        <v>STINGER 00171-St</v>
      </c>
      <c r="O6265" s="132" t="str">
        <f>IFERROR(IFERROR(INDEX(Кат!$B:$B,MATCH($N6265,Кат!$I:$I,0)),INDEX(Торг!$B:$B,MATCH($N6265,Торг!$I:$I,0))),"")</f>
        <v/>
      </c>
    </row>
    <row r="6266" spans="1:15" outlineLevel="2">
      <c r="A6266" t="s">
        <v>18651</v>
      </c>
      <c r="C6266" s="191" t="s">
        <v>7658</v>
      </c>
      <c r="E6266" t="s">
        <v>7659</v>
      </c>
      <c r="F6266" t="s">
        <v>5627</v>
      </c>
      <c r="G6266" t="s">
        <v>399</v>
      </c>
      <c r="H6266">
        <v>450</v>
      </c>
      <c r="J6266" t="s">
        <v>22634</v>
      </c>
      <c r="K6266" s="132" t="str">
        <f>IFERROR(IFERROR(INDEX(Кат!$O:$O,MATCH($C6266,Кат!$I:$I,0)),INDEX(Торг!$L:$L,MATCH($C6266,Торг!$I:$I,0))),"")</f>
        <v/>
      </c>
      <c r="L6266" s="132" t="str">
        <f>IFERROR(IFERROR(INDEX(Кат!$A:$A,MATCH($C6266,Кат!$I:$I,0)),INDEX(Торг!$A:$A,MATCH($C6266,Торг!$I:$I,0))),"")</f>
        <v/>
      </c>
      <c r="M6266" s="132" t="str">
        <f>IFERROR(IFERROR(INDEX(Кат!$B:$B,MATCH($C6266,Кат!$I:$I,0)),INDEX(Торг!$B:$B,MATCH($C6266,Торг!$I:$I,0))),"")</f>
        <v/>
      </c>
      <c r="N6266" s="132" t="str">
        <f t="shared" si="97"/>
        <v>STINGER 00606-St</v>
      </c>
      <c r="O6266" s="132" t="str">
        <f>IFERROR(IFERROR(INDEX(Кат!$B:$B,MATCH($N6266,Кат!$I:$I,0)),INDEX(Торг!$B:$B,MATCH($N6266,Торг!$I:$I,0))),"")</f>
        <v/>
      </c>
    </row>
    <row r="6267" spans="1:15" outlineLevel="2">
      <c r="A6267" t="s">
        <v>18652</v>
      </c>
      <c r="C6267" s="191" t="s">
        <v>7660</v>
      </c>
      <c r="E6267" t="s">
        <v>7661</v>
      </c>
      <c r="F6267" t="s">
        <v>5627</v>
      </c>
      <c r="G6267" t="s">
        <v>399</v>
      </c>
      <c r="H6267">
        <v>1105</v>
      </c>
      <c r="J6267" t="s">
        <v>22634</v>
      </c>
      <c r="K6267" s="132" t="str">
        <f>IFERROR(IFERROR(INDEX(Кат!$O:$O,MATCH($C6267,Кат!$I:$I,0)),INDEX(Торг!$L:$L,MATCH($C6267,Торг!$I:$I,0))),"")</f>
        <v/>
      </c>
      <c r="L6267" s="132" t="str">
        <f>IFERROR(IFERROR(INDEX(Кат!$A:$A,MATCH($C6267,Кат!$I:$I,0)),INDEX(Торг!$A:$A,MATCH($C6267,Торг!$I:$I,0))),"")</f>
        <v/>
      </c>
      <c r="M6267" s="132" t="str">
        <f>IFERROR(IFERROR(INDEX(Кат!$B:$B,MATCH($C6267,Кат!$I:$I,0)),INDEX(Торг!$B:$B,MATCH($C6267,Торг!$I:$I,0))),"")</f>
        <v/>
      </c>
      <c r="N6267" s="132" t="str">
        <f t="shared" si="97"/>
        <v>STINGER 01761-St</v>
      </c>
      <c r="O6267" s="132" t="str">
        <f>IFERROR(IFERROR(INDEX(Кат!$B:$B,MATCH($N6267,Кат!$I:$I,0)),INDEX(Торг!$B:$B,MATCH($N6267,Торг!$I:$I,0))),"")</f>
        <v/>
      </c>
    </row>
    <row r="6268" spans="1:15" outlineLevel="2">
      <c r="A6268" t="s">
        <v>18653</v>
      </c>
      <c r="C6268" s="191" t="s">
        <v>7662</v>
      </c>
      <c r="E6268" t="s">
        <v>14102</v>
      </c>
      <c r="F6268" t="s">
        <v>5627</v>
      </c>
      <c r="G6268" t="s">
        <v>399</v>
      </c>
      <c r="H6268">
        <v>775</v>
      </c>
      <c r="J6268" t="s">
        <v>22634</v>
      </c>
      <c r="K6268" s="132" t="str">
        <f>IFERROR(IFERROR(INDEX(Кат!$O:$O,MATCH($C6268,Кат!$I:$I,0)),INDEX(Торг!$L:$L,MATCH($C6268,Торг!$I:$I,0))),"")</f>
        <v/>
      </c>
      <c r="L6268" s="132" t="str">
        <f>IFERROR(IFERROR(INDEX(Кат!$A:$A,MATCH($C6268,Кат!$I:$I,0)),INDEX(Торг!$A:$A,MATCH($C6268,Торг!$I:$I,0))),"")</f>
        <v/>
      </c>
      <c r="M6268" s="132" t="str">
        <f>IFERROR(IFERROR(INDEX(Кат!$B:$B,MATCH($C6268,Кат!$I:$I,0)),INDEX(Торг!$B:$B,MATCH($C6268,Торг!$I:$I,0))),"")</f>
        <v/>
      </c>
      <c r="N6268" s="132" t="str">
        <f t="shared" si="97"/>
        <v>STINGER 02568-St</v>
      </c>
      <c r="O6268" s="132" t="str">
        <f>IFERROR(IFERROR(INDEX(Кат!$B:$B,MATCH($N6268,Кат!$I:$I,0)),INDEX(Торг!$B:$B,MATCH($N6268,Торг!$I:$I,0))),"")</f>
        <v/>
      </c>
    </row>
    <row r="6269" spans="1:15" outlineLevel="2">
      <c r="A6269" t="s">
        <v>18654</v>
      </c>
      <c r="C6269" s="191" t="s">
        <v>7663</v>
      </c>
      <c r="E6269" t="s">
        <v>7664</v>
      </c>
      <c r="F6269" t="s">
        <v>5627</v>
      </c>
      <c r="G6269" t="s">
        <v>399</v>
      </c>
      <c r="H6269">
        <v>800</v>
      </c>
      <c r="J6269" t="s">
        <v>22634</v>
      </c>
      <c r="K6269" s="132" t="str">
        <f>IFERROR(IFERROR(INDEX(Кат!$O:$O,MATCH($C6269,Кат!$I:$I,0)),INDEX(Торг!$L:$L,MATCH($C6269,Торг!$I:$I,0))),"")</f>
        <v/>
      </c>
      <c r="L6269" s="132" t="str">
        <f>IFERROR(IFERROR(INDEX(Кат!$A:$A,MATCH($C6269,Кат!$I:$I,0)),INDEX(Торг!$A:$A,MATCH($C6269,Торг!$I:$I,0))),"")</f>
        <v/>
      </c>
      <c r="M6269" s="132" t="str">
        <f>IFERROR(IFERROR(INDEX(Кат!$B:$B,MATCH($C6269,Кат!$I:$I,0)),INDEX(Торг!$B:$B,MATCH($C6269,Торг!$I:$I,0))),"")</f>
        <v/>
      </c>
      <c r="N6269" s="132" t="str">
        <f t="shared" si="97"/>
        <v>STINGER 01759-St</v>
      </c>
      <c r="O6269" s="132" t="str">
        <f>IFERROR(IFERROR(INDEX(Кат!$B:$B,MATCH($N6269,Кат!$I:$I,0)),INDEX(Торг!$B:$B,MATCH($N6269,Торг!$I:$I,0))),"")</f>
        <v/>
      </c>
    </row>
    <row r="6270" spans="1:15" outlineLevel="2">
      <c r="A6270" t="s">
        <v>18655</v>
      </c>
      <c r="C6270" s="191" t="s">
        <v>7665</v>
      </c>
      <c r="E6270" t="s">
        <v>7666</v>
      </c>
      <c r="F6270" t="s">
        <v>5627</v>
      </c>
      <c r="G6270" t="s">
        <v>399</v>
      </c>
      <c r="H6270">
        <v>775</v>
      </c>
      <c r="J6270" t="s">
        <v>22634</v>
      </c>
      <c r="K6270" s="132" t="str">
        <f>IFERROR(IFERROR(INDEX(Кат!$O:$O,MATCH($C6270,Кат!$I:$I,0)),INDEX(Торг!$L:$L,MATCH($C6270,Торг!$I:$I,0))),"")</f>
        <v/>
      </c>
      <c r="L6270" s="132" t="str">
        <f>IFERROR(IFERROR(INDEX(Кат!$A:$A,MATCH($C6270,Кат!$I:$I,0)),INDEX(Торг!$A:$A,MATCH($C6270,Торг!$I:$I,0))),"")</f>
        <v/>
      </c>
      <c r="M6270" s="132" t="str">
        <f>IFERROR(IFERROR(INDEX(Кат!$B:$B,MATCH($C6270,Кат!$I:$I,0)),INDEX(Торг!$B:$B,MATCH($C6270,Торг!$I:$I,0))),"")</f>
        <v/>
      </c>
      <c r="N6270" s="132" t="str">
        <f t="shared" si="97"/>
        <v>STINGER 01373-St</v>
      </c>
      <c r="O6270" s="132" t="str">
        <f>IFERROR(IFERROR(INDEX(Кат!$B:$B,MATCH($N6270,Кат!$I:$I,0)),INDEX(Торг!$B:$B,MATCH($N6270,Торг!$I:$I,0))),"")</f>
        <v/>
      </c>
    </row>
    <row r="6271" spans="1:15" outlineLevel="2">
      <c r="A6271" t="s">
        <v>18656</v>
      </c>
      <c r="C6271" s="191" t="s">
        <v>7667</v>
      </c>
      <c r="E6271" t="s">
        <v>7668</v>
      </c>
      <c r="F6271" t="s">
        <v>7669</v>
      </c>
      <c r="G6271" t="s">
        <v>399</v>
      </c>
      <c r="H6271">
        <v>7100</v>
      </c>
      <c r="J6271" t="s">
        <v>22634</v>
      </c>
      <c r="K6271" s="132" t="str">
        <f>IFERROR(IFERROR(INDEX(Кат!$O:$O,MATCH($C6271,Кат!$I:$I,0)),INDEX(Торг!$L:$L,MATCH($C6271,Торг!$I:$I,0))),"")</f>
        <v/>
      </c>
      <c r="L6271" s="132" t="str">
        <f>IFERROR(IFERROR(INDEX(Кат!$A:$A,MATCH($C6271,Кат!$I:$I,0)),INDEX(Торг!$A:$A,MATCH($C6271,Торг!$I:$I,0))),"")</f>
        <v/>
      </c>
      <c r="M6271" s="132" t="str">
        <f>IFERROR(IFERROR(INDEX(Кат!$B:$B,MATCH($C6271,Кат!$I:$I,0)),INDEX(Торг!$B:$B,MATCH($C6271,Торг!$I:$I,0))),"")</f>
        <v/>
      </c>
      <c r="N6271" s="132" t="str">
        <f t="shared" si="97"/>
        <v>ИПК КОЛОБОК ТЮНИНГ 05316-St</v>
      </c>
      <c r="O6271" s="132" t="str">
        <f>IFERROR(IFERROR(INDEX(Кат!$B:$B,MATCH($N6271,Кат!$I:$I,0)),INDEX(Торг!$B:$B,MATCH($N6271,Торг!$I:$I,0))),"")</f>
        <v/>
      </c>
    </row>
    <row r="6272" spans="1:15" outlineLevel="1">
      <c r="A6272" t="s">
        <v>18657</v>
      </c>
      <c r="C6272" s="191" t="s">
        <v>7670</v>
      </c>
      <c r="E6272" t="s">
        <v>7671</v>
      </c>
      <c r="F6272" t="s">
        <v>5627</v>
      </c>
      <c r="G6272" t="s">
        <v>399</v>
      </c>
      <c r="H6272">
        <v>610</v>
      </c>
      <c r="J6272" t="s">
        <v>22634</v>
      </c>
      <c r="K6272" s="132" t="str">
        <f>IFERROR(IFERROR(INDEX(Кат!$O:$O,MATCH($C6272,Кат!$I:$I,0)),INDEX(Торг!$L:$L,MATCH($C6272,Торг!$I:$I,0))),"")</f>
        <v/>
      </c>
      <c r="L6272" s="132" t="str">
        <f>IFERROR(IFERROR(INDEX(Кат!$A:$A,MATCH($C6272,Кат!$I:$I,0)),INDEX(Торг!$A:$A,MATCH($C6272,Торг!$I:$I,0))),"")</f>
        <v/>
      </c>
      <c r="M6272" s="132" t="str">
        <f>IFERROR(IFERROR(INDEX(Кат!$B:$B,MATCH($C6272,Кат!$I:$I,0)),INDEX(Торг!$B:$B,MATCH($C6272,Торг!$I:$I,0))),"")</f>
        <v/>
      </c>
      <c r="N6272" s="132" t="str">
        <f t="shared" si="97"/>
        <v>STINGER 01081-St</v>
      </c>
      <c r="O6272" s="132" t="str">
        <f>IFERROR(IFERROR(INDEX(Кат!$B:$B,MATCH($N6272,Кат!$I:$I,0)),INDEX(Торг!$B:$B,MATCH($N6272,Торг!$I:$I,0))),"")</f>
        <v/>
      </c>
    </row>
    <row r="6273" spans="1:15" outlineLevel="2">
      <c r="A6273" t="s">
        <v>18658</v>
      </c>
      <c r="C6273" s="191" t="s">
        <v>7672</v>
      </c>
      <c r="E6273" t="s">
        <v>7673</v>
      </c>
      <c r="F6273" t="s">
        <v>5627</v>
      </c>
      <c r="G6273" t="s">
        <v>399</v>
      </c>
      <c r="H6273">
        <v>2800</v>
      </c>
      <c r="J6273" t="s">
        <v>22634</v>
      </c>
      <c r="K6273" s="132" t="str">
        <f>IFERROR(IFERROR(INDEX(Кат!$O:$O,MATCH($C6273,Кат!$I:$I,0)),INDEX(Торг!$L:$L,MATCH($C6273,Торг!$I:$I,0))),"")</f>
        <v/>
      </c>
      <c r="L6273" s="132" t="str">
        <f>IFERROR(IFERROR(INDEX(Кат!$A:$A,MATCH($C6273,Кат!$I:$I,0)),INDEX(Торг!$A:$A,MATCH($C6273,Торг!$I:$I,0))),"")</f>
        <v/>
      </c>
      <c r="M6273" s="132" t="str">
        <f>IFERROR(IFERROR(INDEX(Кат!$B:$B,MATCH($C6273,Кат!$I:$I,0)),INDEX(Торг!$B:$B,MATCH($C6273,Торг!$I:$I,0))),"")</f>
        <v/>
      </c>
      <c r="N6273" s="132" t="str">
        <f t="shared" si="97"/>
        <v>STINGER 00013-St</v>
      </c>
      <c r="O6273" s="132" t="str">
        <f>IFERROR(IFERROR(INDEX(Кат!$B:$B,MATCH($N6273,Кат!$I:$I,0)),INDEX(Торг!$B:$B,MATCH($N6273,Торг!$I:$I,0))),"")</f>
        <v/>
      </c>
    </row>
    <row r="6274" spans="1:15" outlineLevel="2">
      <c r="A6274" t="s">
        <v>18659</v>
      </c>
      <c r="C6274" s="191" t="s">
        <v>7674</v>
      </c>
      <c r="E6274" t="s">
        <v>7675</v>
      </c>
      <c r="F6274" t="s">
        <v>5627</v>
      </c>
      <c r="G6274" t="s">
        <v>399</v>
      </c>
      <c r="H6274">
        <v>2900</v>
      </c>
      <c r="J6274" t="s">
        <v>22634</v>
      </c>
      <c r="K6274" s="132" t="str">
        <f>IFERROR(IFERROR(INDEX(Кат!$O:$O,MATCH($C6274,Кат!$I:$I,0)),INDEX(Торг!$L:$L,MATCH($C6274,Торг!$I:$I,0))),"")</f>
        <v/>
      </c>
      <c r="L6274" s="132" t="str">
        <f>IFERROR(IFERROR(INDEX(Кат!$A:$A,MATCH($C6274,Кат!$I:$I,0)),INDEX(Торг!$A:$A,MATCH($C6274,Торг!$I:$I,0))),"")</f>
        <v/>
      </c>
      <c r="M6274" s="132" t="str">
        <f>IFERROR(IFERROR(INDEX(Кат!$B:$B,MATCH($C6274,Кат!$I:$I,0)),INDEX(Торг!$B:$B,MATCH($C6274,Торг!$I:$I,0))),"")</f>
        <v/>
      </c>
      <c r="N6274" s="132" t="str">
        <f t="shared" si="97"/>
        <v>STINGER 00012-St</v>
      </c>
      <c r="O6274" s="132" t="str">
        <f>IFERROR(IFERROR(INDEX(Кат!$B:$B,MATCH($N6274,Кат!$I:$I,0)),INDEX(Торг!$B:$B,MATCH($N6274,Торг!$I:$I,0))),"")</f>
        <v/>
      </c>
    </row>
    <row r="6275" spans="1:15" outlineLevel="2">
      <c r="A6275" t="s">
        <v>18660</v>
      </c>
      <c r="C6275" s="191" t="s">
        <v>7676</v>
      </c>
      <c r="E6275" t="s">
        <v>7677</v>
      </c>
      <c r="F6275" t="s">
        <v>5627</v>
      </c>
      <c r="G6275" t="s">
        <v>399</v>
      </c>
      <c r="H6275">
        <v>2800</v>
      </c>
      <c r="J6275" t="s">
        <v>22634</v>
      </c>
      <c r="K6275" s="132" t="str">
        <f>IFERROR(IFERROR(INDEX(Кат!$O:$O,MATCH($C6275,Кат!$I:$I,0)),INDEX(Торг!$L:$L,MATCH($C6275,Торг!$I:$I,0))),"")</f>
        <v/>
      </c>
      <c r="L6275" s="132" t="str">
        <f>IFERROR(IFERROR(INDEX(Кат!$A:$A,MATCH($C6275,Кат!$I:$I,0)),INDEX(Торг!$A:$A,MATCH($C6275,Торг!$I:$I,0))),"")</f>
        <v/>
      </c>
      <c r="M6275" s="132" t="str">
        <f>IFERROR(IFERROR(INDEX(Кат!$B:$B,MATCH($C6275,Кат!$I:$I,0)),INDEX(Торг!$B:$B,MATCH($C6275,Торг!$I:$I,0))),"")</f>
        <v/>
      </c>
      <c r="N6275" s="132" t="str">
        <f t="shared" si="97"/>
        <v>STINGER 03922-St</v>
      </c>
      <c r="O6275" s="132" t="str">
        <f>IFERROR(IFERROR(INDEX(Кат!$B:$B,MATCH($N6275,Кат!$I:$I,0)),INDEX(Торг!$B:$B,MATCH($N6275,Торг!$I:$I,0))),"")</f>
        <v/>
      </c>
    </row>
    <row r="6276" spans="1:15" outlineLevel="2">
      <c r="A6276" t="s">
        <v>18661</v>
      </c>
      <c r="C6276" s="191" t="s">
        <v>7678</v>
      </c>
      <c r="E6276" t="s">
        <v>7679</v>
      </c>
      <c r="F6276" t="s">
        <v>5627</v>
      </c>
      <c r="G6276" t="s">
        <v>399</v>
      </c>
      <c r="H6276">
        <v>2900</v>
      </c>
      <c r="J6276" t="s">
        <v>22634</v>
      </c>
      <c r="K6276" s="132" t="str">
        <f>IFERROR(IFERROR(INDEX(Кат!$O:$O,MATCH($C6276,Кат!$I:$I,0)),INDEX(Торг!$L:$L,MATCH($C6276,Торг!$I:$I,0))),"")</f>
        <v/>
      </c>
      <c r="L6276" s="132" t="str">
        <f>IFERROR(IFERROR(INDEX(Кат!$A:$A,MATCH($C6276,Кат!$I:$I,0)),INDEX(Торг!$A:$A,MATCH($C6276,Торг!$I:$I,0))),"")</f>
        <v/>
      </c>
      <c r="M6276" s="132" t="str">
        <f>IFERROR(IFERROR(INDEX(Кат!$B:$B,MATCH($C6276,Кат!$I:$I,0)),INDEX(Торг!$B:$B,MATCH($C6276,Торг!$I:$I,0))),"")</f>
        <v/>
      </c>
      <c r="N6276" s="132" t="str">
        <f t="shared" si="97"/>
        <v>STINGER 03921-St</v>
      </c>
      <c r="O6276" s="132" t="str">
        <f>IFERROR(IFERROR(INDEX(Кат!$B:$B,MATCH($N6276,Кат!$I:$I,0)),INDEX(Торг!$B:$B,MATCH($N6276,Торг!$I:$I,0))),"")</f>
        <v/>
      </c>
    </row>
    <row r="6277" spans="1:15" outlineLevel="2">
      <c r="A6277" t="s">
        <v>18662</v>
      </c>
      <c r="C6277" s="191" t="s">
        <v>7680</v>
      </c>
      <c r="E6277" t="s">
        <v>7681</v>
      </c>
      <c r="F6277" t="s">
        <v>5627</v>
      </c>
      <c r="G6277" t="s">
        <v>399</v>
      </c>
      <c r="H6277">
        <v>2550</v>
      </c>
      <c r="J6277" t="s">
        <v>22634</v>
      </c>
      <c r="K6277" s="132" t="str">
        <f>IFERROR(IFERROR(INDEX(Кат!$O:$O,MATCH($C6277,Кат!$I:$I,0)),INDEX(Торг!$L:$L,MATCH($C6277,Торг!$I:$I,0))),"")</f>
        <v/>
      </c>
      <c r="L6277" s="132" t="str">
        <f>IFERROR(IFERROR(INDEX(Кат!$A:$A,MATCH($C6277,Кат!$I:$I,0)),INDEX(Торг!$A:$A,MATCH($C6277,Торг!$I:$I,0))),"")</f>
        <v/>
      </c>
      <c r="M6277" s="132" t="str">
        <f>IFERROR(IFERROR(INDEX(Кат!$B:$B,MATCH($C6277,Кат!$I:$I,0)),INDEX(Торг!$B:$B,MATCH($C6277,Торг!$I:$I,0))),"")</f>
        <v/>
      </c>
      <c r="N6277" s="132" t="str">
        <f t="shared" si="97"/>
        <v>STINGER 04887-St</v>
      </c>
      <c r="O6277" s="132" t="str">
        <f>IFERROR(IFERROR(INDEX(Кат!$B:$B,MATCH($N6277,Кат!$I:$I,0)),INDEX(Торг!$B:$B,MATCH($N6277,Торг!$I:$I,0))),"")</f>
        <v/>
      </c>
    </row>
    <row r="6278" spans="1:15" outlineLevel="2">
      <c r="A6278" t="s">
        <v>18663</v>
      </c>
      <c r="C6278" s="191" t="s">
        <v>7682</v>
      </c>
      <c r="E6278" t="s">
        <v>7683</v>
      </c>
      <c r="F6278" t="s">
        <v>5627</v>
      </c>
      <c r="G6278" t="s">
        <v>399</v>
      </c>
      <c r="H6278">
        <v>3100</v>
      </c>
      <c r="J6278" t="s">
        <v>22634</v>
      </c>
      <c r="K6278" s="132" t="str">
        <f>IFERROR(IFERROR(INDEX(Кат!$O:$O,MATCH($C6278,Кат!$I:$I,0)),INDEX(Торг!$L:$L,MATCH($C6278,Торг!$I:$I,0))),"")</f>
        <v/>
      </c>
      <c r="L6278" s="132" t="str">
        <f>IFERROR(IFERROR(INDEX(Кат!$A:$A,MATCH($C6278,Кат!$I:$I,0)),INDEX(Торг!$A:$A,MATCH($C6278,Торг!$I:$I,0))),"")</f>
        <v/>
      </c>
      <c r="M6278" s="132" t="str">
        <f>IFERROR(IFERROR(INDEX(Кат!$B:$B,MATCH($C6278,Кат!$I:$I,0)),INDEX(Торг!$B:$B,MATCH($C6278,Торг!$I:$I,0))),"")</f>
        <v/>
      </c>
      <c r="N6278" s="132" t="str">
        <f t="shared" si="97"/>
        <v>STINGER 05942-St</v>
      </c>
      <c r="O6278" s="132" t="str">
        <f>IFERROR(IFERROR(INDEX(Кат!$B:$B,MATCH($N6278,Кат!$I:$I,0)),INDEX(Торг!$B:$B,MATCH($N6278,Торг!$I:$I,0))),"")</f>
        <v/>
      </c>
    </row>
    <row r="6279" spans="1:15" outlineLevel="2">
      <c r="A6279" t="s">
        <v>18664</v>
      </c>
      <c r="C6279" s="191" t="s">
        <v>7684</v>
      </c>
      <c r="E6279" t="s">
        <v>7685</v>
      </c>
      <c r="F6279" t="s">
        <v>5627</v>
      </c>
      <c r="G6279" t="s">
        <v>399</v>
      </c>
      <c r="H6279">
        <v>2300</v>
      </c>
      <c r="J6279" t="s">
        <v>22634</v>
      </c>
      <c r="K6279" s="132" t="str">
        <f>IFERROR(IFERROR(INDEX(Кат!$O:$O,MATCH($C6279,Кат!$I:$I,0)),INDEX(Торг!$L:$L,MATCH($C6279,Торг!$I:$I,0))),"")</f>
        <v/>
      </c>
      <c r="L6279" s="132" t="str">
        <f>IFERROR(IFERROR(INDEX(Кат!$A:$A,MATCH($C6279,Кат!$I:$I,0)),INDEX(Торг!$A:$A,MATCH($C6279,Торг!$I:$I,0))),"")</f>
        <v/>
      </c>
      <c r="M6279" s="132" t="str">
        <f>IFERROR(IFERROR(INDEX(Кат!$B:$B,MATCH($C6279,Кат!$I:$I,0)),INDEX(Торг!$B:$B,MATCH($C6279,Торг!$I:$I,0))),"")</f>
        <v/>
      </c>
      <c r="N6279" s="132" t="str">
        <f t="shared" si="97"/>
        <v>STINGER 00624-St</v>
      </c>
      <c r="O6279" s="132" t="str">
        <f>IFERROR(IFERROR(INDEX(Кат!$B:$B,MATCH($N6279,Кат!$I:$I,0)),INDEX(Торг!$B:$B,MATCH($N6279,Торг!$I:$I,0))),"")</f>
        <v/>
      </c>
    </row>
    <row r="6280" spans="1:15" outlineLevel="2">
      <c r="A6280" t="s">
        <v>18665</v>
      </c>
      <c r="C6280" s="191" t="s">
        <v>7686</v>
      </c>
      <c r="E6280" t="s">
        <v>7687</v>
      </c>
      <c r="F6280" t="s">
        <v>5627</v>
      </c>
      <c r="G6280" t="s">
        <v>399</v>
      </c>
      <c r="H6280">
        <v>1900</v>
      </c>
      <c r="J6280" t="s">
        <v>22634</v>
      </c>
      <c r="K6280" s="132" t="str">
        <f>IFERROR(IFERROR(INDEX(Кат!$O:$O,MATCH($C6280,Кат!$I:$I,0)),INDEX(Торг!$L:$L,MATCH($C6280,Торг!$I:$I,0))),"")</f>
        <v/>
      </c>
      <c r="L6280" s="132" t="str">
        <f>IFERROR(IFERROR(INDEX(Кат!$A:$A,MATCH($C6280,Кат!$I:$I,0)),INDEX(Торг!$A:$A,MATCH($C6280,Торг!$I:$I,0))),"")</f>
        <v/>
      </c>
      <c r="M6280" s="132" t="str">
        <f>IFERROR(IFERROR(INDEX(Кат!$B:$B,MATCH($C6280,Кат!$I:$I,0)),INDEX(Торг!$B:$B,MATCH($C6280,Торг!$I:$I,0))),"")</f>
        <v/>
      </c>
      <c r="N6280" s="132" t="str">
        <f t="shared" ref="N6280:N6343" si="98">_xlfn.CONCAT(F6280," ",C6280)</f>
        <v>STINGER 10834-St</v>
      </c>
      <c r="O6280" s="132" t="str">
        <f>IFERROR(IFERROR(INDEX(Кат!$B:$B,MATCH($N6280,Кат!$I:$I,0)),INDEX(Торг!$B:$B,MATCH($N6280,Торг!$I:$I,0))),"")</f>
        <v/>
      </c>
    </row>
    <row r="6281" spans="1:15" outlineLevel="2">
      <c r="A6281" t="s">
        <v>18666</v>
      </c>
      <c r="C6281" s="191" t="s">
        <v>7688</v>
      </c>
      <c r="E6281" t="s">
        <v>7689</v>
      </c>
      <c r="F6281" t="s">
        <v>5627</v>
      </c>
      <c r="G6281" t="s">
        <v>399</v>
      </c>
      <c r="H6281">
        <v>1650</v>
      </c>
      <c r="J6281" t="s">
        <v>22634</v>
      </c>
      <c r="K6281" s="132" t="str">
        <f>IFERROR(IFERROR(INDEX(Кат!$O:$O,MATCH($C6281,Кат!$I:$I,0)),INDEX(Торг!$L:$L,MATCH($C6281,Торг!$I:$I,0))),"")</f>
        <v/>
      </c>
      <c r="L6281" s="132" t="str">
        <f>IFERROR(IFERROR(INDEX(Кат!$A:$A,MATCH($C6281,Кат!$I:$I,0)),INDEX(Торг!$A:$A,MATCH($C6281,Торг!$I:$I,0))),"")</f>
        <v/>
      </c>
      <c r="M6281" s="132" t="str">
        <f>IFERROR(IFERROR(INDEX(Кат!$B:$B,MATCH($C6281,Кат!$I:$I,0)),INDEX(Торг!$B:$B,MATCH($C6281,Торг!$I:$I,0))),"")</f>
        <v/>
      </c>
      <c r="N6281" s="132" t="str">
        <f t="shared" si="98"/>
        <v>STINGER 03923-St</v>
      </c>
      <c r="O6281" s="132" t="str">
        <f>IFERROR(IFERROR(INDEX(Кат!$B:$B,MATCH($N6281,Кат!$I:$I,0)),INDEX(Торг!$B:$B,MATCH($N6281,Торг!$I:$I,0))),"")</f>
        <v/>
      </c>
    </row>
    <row r="6282" spans="1:15" outlineLevel="2">
      <c r="A6282" t="s">
        <v>18667</v>
      </c>
      <c r="C6282" s="191" t="s">
        <v>7690</v>
      </c>
      <c r="E6282" t="s">
        <v>7691</v>
      </c>
      <c r="F6282" t="s">
        <v>5627</v>
      </c>
      <c r="G6282" t="s">
        <v>399</v>
      </c>
      <c r="H6282">
        <v>1900</v>
      </c>
      <c r="J6282" t="s">
        <v>22634</v>
      </c>
      <c r="K6282" s="132" t="str">
        <f>IFERROR(IFERROR(INDEX(Кат!$O:$O,MATCH($C6282,Кат!$I:$I,0)),INDEX(Торг!$L:$L,MATCH($C6282,Торг!$I:$I,0))),"")</f>
        <v/>
      </c>
      <c r="L6282" s="132" t="str">
        <f>IFERROR(IFERROR(INDEX(Кат!$A:$A,MATCH($C6282,Кат!$I:$I,0)),INDEX(Торг!$A:$A,MATCH($C6282,Торг!$I:$I,0))),"")</f>
        <v/>
      </c>
      <c r="M6282" s="132" t="str">
        <f>IFERROR(IFERROR(INDEX(Кат!$B:$B,MATCH($C6282,Кат!$I:$I,0)),INDEX(Торг!$B:$B,MATCH($C6282,Торг!$I:$I,0))),"")</f>
        <v/>
      </c>
      <c r="N6282" s="132" t="str">
        <f t="shared" si="98"/>
        <v>STINGER 10836-St</v>
      </c>
      <c r="O6282" s="132" t="str">
        <f>IFERROR(IFERROR(INDEX(Кат!$B:$B,MATCH($N6282,Кат!$I:$I,0)),INDEX(Торг!$B:$B,MATCH($N6282,Торг!$I:$I,0))),"")</f>
        <v/>
      </c>
    </row>
    <row r="6283" spans="1:15" outlineLevel="2">
      <c r="A6283" t="s">
        <v>18668</v>
      </c>
      <c r="C6283" s="191" t="s">
        <v>7692</v>
      </c>
      <c r="E6283" t="s">
        <v>7693</v>
      </c>
      <c r="F6283" t="s">
        <v>5627</v>
      </c>
      <c r="G6283" t="s">
        <v>399</v>
      </c>
      <c r="H6283">
        <v>1600</v>
      </c>
      <c r="J6283" t="s">
        <v>22634</v>
      </c>
      <c r="K6283" s="132" t="str">
        <f>IFERROR(IFERROR(INDEX(Кат!$O:$O,MATCH($C6283,Кат!$I:$I,0)),INDEX(Торг!$L:$L,MATCH($C6283,Торг!$I:$I,0))),"")</f>
        <v/>
      </c>
      <c r="L6283" s="132" t="str">
        <f>IFERROR(IFERROR(INDEX(Кат!$A:$A,MATCH($C6283,Кат!$I:$I,0)),INDEX(Торг!$A:$A,MATCH($C6283,Торг!$I:$I,0))),"")</f>
        <v/>
      </c>
      <c r="M6283" s="132" t="str">
        <f>IFERROR(IFERROR(INDEX(Кат!$B:$B,MATCH($C6283,Кат!$I:$I,0)),INDEX(Торг!$B:$B,MATCH($C6283,Торг!$I:$I,0))),"")</f>
        <v/>
      </c>
      <c r="N6283" s="132" t="str">
        <f t="shared" si="98"/>
        <v>STINGER 03924-St</v>
      </c>
      <c r="O6283" s="132" t="str">
        <f>IFERROR(IFERROR(INDEX(Кат!$B:$B,MATCH($N6283,Кат!$I:$I,0)),INDEX(Торг!$B:$B,MATCH($N6283,Торг!$I:$I,0))),"")</f>
        <v/>
      </c>
    </row>
    <row r="6284" spans="1:15" outlineLevel="2">
      <c r="A6284" t="s">
        <v>18669</v>
      </c>
      <c r="C6284" s="191" t="s">
        <v>7694</v>
      </c>
      <c r="E6284" t="s">
        <v>7695</v>
      </c>
      <c r="F6284" t="s">
        <v>5627</v>
      </c>
      <c r="G6284" t="s">
        <v>399</v>
      </c>
      <c r="H6284">
        <v>2400</v>
      </c>
      <c r="J6284" t="s">
        <v>22634</v>
      </c>
      <c r="K6284" s="132" t="str">
        <f>IFERROR(IFERROR(INDEX(Кат!$O:$O,MATCH($C6284,Кат!$I:$I,0)),INDEX(Торг!$L:$L,MATCH($C6284,Торг!$I:$I,0))),"")</f>
        <v/>
      </c>
      <c r="L6284" s="132" t="str">
        <f>IFERROR(IFERROR(INDEX(Кат!$A:$A,MATCH($C6284,Кат!$I:$I,0)),INDEX(Торг!$A:$A,MATCH($C6284,Торг!$I:$I,0))),"")</f>
        <v/>
      </c>
      <c r="M6284" s="132" t="str">
        <f>IFERROR(IFERROR(INDEX(Кат!$B:$B,MATCH($C6284,Кат!$I:$I,0)),INDEX(Торг!$B:$B,MATCH($C6284,Торг!$I:$I,0))),"")</f>
        <v/>
      </c>
      <c r="N6284" s="132" t="str">
        <f t="shared" si="98"/>
        <v>STINGER 00627-St</v>
      </c>
      <c r="O6284" s="132" t="str">
        <f>IFERROR(IFERROR(INDEX(Кат!$B:$B,MATCH($N6284,Кат!$I:$I,0)),INDEX(Торг!$B:$B,MATCH($N6284,Торг!$I:$I,0))),"")</f>
        <v/>
      </c>
    </row>
    <row r="6285" spans="1:15" outlineLevel="2">
      <c r="A6285" t="s">
        <v>18670</v>
      </c>
      <c r="C6285" s="191" t="s">
        <v>7696</v>
      </c>
      <c r="E6285" t="s">
        <v>7697</v>
      </c>
      <c r="F6285" t="s">
        <v>5627</v>
      </c>
      <c r="G6285" t="s">
        <v>399</v>
      </c>
      <c r="H6285">
        <v>2550</v>
      </c>
      <c r="J6285" t="s">
        <v>22634</v>
      </c>
      <c r="K6285" s="132" t="str">
        <f>IFERROR(IFERROR(INDEX(Кат!$O:$O,MATCH($C6285,Кат!$I:$I,0)),INDEX(Торг!$L:$L,MATCH($C6285,Торг!$I:$I,0))),"")</f>
        <v/>
      </c>
      <c r="L6285" s="132" t="str">
        <f>IFERROR(IFERROR(INDEX(Кат!$A:$A,MATCH($C6285,Кат!$I:$I,0)),INDEX(Торг!$A:$A,MATCH($C6285,Торг!$I:$I,0))),"")</f>
        <v/>
      </c>
      <c r="M6285" s="132" t="str">
        <f>IFERROR(IFERROR(INDEX(Кат!$B:$B,MATCH($C6285,Кат!$I:$I,0)),INDEX(Торг!$B:$B,MATCH($C6285,Торг!$I:$I,0))),"")</f>
        <v/>
      </c>
      <c r="N6285" s="132" t="str">
        <f t="shared" si="98"/>
        <v>STINGER 05750-St</v>
      </c>
      <c r="O6285" s="132" t="str">
        <f>IFERROR(IFERROR(INDEX(Кат!$B:$B,MATCH($N6285,Кат!$I:$I,0)),INDEX(Торг!$B:$B,MATCH($N6285,Торг!$I:$I,0))),"")</f>
        <v/>
      </c>
    </row>
    <row r="6286" spans="1:15" outlineLevel="2">
      <c r="A6286" t="s">
        <v>18671</v>
      </c>
      <c r="C6286" s="191" t="s">
        <v>7698</v>
      </c>
      <c r="E6286" t="s">
        <v>7699</v>
      </c>
      <c r="F6286" t="s">
        <v>5627</v>
      </c>
      <c r="G6286" t="s">
        <v>399</v>
      </c>
      <c r="H6286">
        <v>2500</v>
      </c>
      <c r="J6286" t="s">
        <v>22634</v>
      </c>
      <c r="K6286" s="132" t="str">
        <f>IFERROR(IFERROR(INDEX(Кат!$O:$O,MATCH($C6286,Кат!$I:$I,0)),INDEX(Торг!$L:$L,MATCH($C6286,Торг!$I:$I,0))),"")</f>
        <v/>
      </c>
      <c r="L6286" s="132" t="str">
        <f>IFERROR(IFERROR(INDEX(Кат!$A:$A,MATCH($C6286,Кат!$I:$I,0)),INDEX(Торг!$A:$A,MATCH($C6286,Торг!$I:$I,0))),"")</f>
        <v/>
      </c>
      <c r="M6286" s="132" t="str">
        <f>IFERROR(IFERROR(INDEX(Кат!$B:$B,MATCH($C6286,Кат!$I:$I,0)),INDEX(Торг!$B:$B,MATCH($C6286,Торг!$I:$I,0))),"")</f>
        <v/>
      </c>
      <c r="N6286" s="132" t="str">
        <f t="shared" si="98"/>
        <v>STINGER 05459-St</v>
      </c>
      <c r="O6286" s="132" t="str">
        <f>IFERROR(IFERROR(INDEX(Кат!$B:$B,MATCH($N6286,Кат!$I:$I,0)),INDEX(Торг!$B:$B,MATCH($N6286,Торг!$I:$I,0))),"")</f>
        <v/>
      </c>
    </row>
    <row r="6287" spans="1:15" outlineLevel="2">
      <c r="A6287" t="s">
        <v>18672</v>
      </c>
      <c r="C6287" s="191" t="s">
        <v>7700</v>
      </c>
      <c r="E6287" t="s">
        <v>7701</v>
      </c>
      <c r="F6287" t="s">
        <v>5627</v>
      </c>
      <c r="G6287" t="s">
        <v>399</v>
      </c>
      <c r="H6287">
        <v>1800</v>
      </c>
      <c r="J6287" t="s">
        <v>22634</v>
      </c>
      <c r="K6287" s="132" t="str">
        <f>IFERROR(IFERROR(INDEX(Кат!$O:$O,MATCH($C6287,Кат!$I:$I,0)),INDEX(Торг!$L:$L,MATCH($C6287,Торг!$I:$I,0))),"")</f>
        <v/>
      </c>
      <c r="L6287" s="132" t="str">
        <f>IFERROR(IFERROR(INDEX(Кат!$A:$A,MATCH($C6287,Кат!$I:$I,0)),INDEX(Торг!$A:$A,MATCH($C6287,Торг!$I:$I,0))),"")</f>
        <v/>
      </c>
      <c r="M6287" s="132" t="str">
        <f>IFERROR(IFERROR(INDEX(Кат!$B:$B,MATCH($C6287,Кат!$I:$I,0)),INDEX(Торг!$B:$B,MATCH($C6287,Торг!$I:$I,0))),"")</f>
        <v/>
      </c>
      <c r="N6287" s="132" t="str">
        <f t="shared" si="98"/>
        <v>STINGER 10118-St</v>
      </c>
      <c r="O6287" s="132" t="str">
        <f>IFERROR(IFERROR(INDEX(Кат!$B:$B,MATCH($N6287,Кат!$I:$I,0)),INDEX(Торг!$B:$B,MATCH($N6287,Торг!$I:$I,0))),"")</f>
        <v/>
      </c>
    </row>
    <row r="6288" spans="1:15" outlineLevel="2">
      <c r="A6288" t="s">
        <v>18673</v>
      </c>
      <c r="C6288" s="191" t="s">
        <v>7702</v>
      </c>
      <c r="E6288" t="s">
        <v>7703</v>
      </c>
      <c r="F6288" t="s">
        <v>5627</v>
      </c>
      <c r="G6288" t="s">
        <v>399</v>
      </c>
      <c r="H6288">
        <v>2300</v>
      </c>
      <c r="J6288" t="s">
        <v>22634</v>
      </c>
      <c r="K6288" s="132" t="str">
        <f>IFERROR(IFERROR(INDEX(Кат!$O:$O,MATCH($C6288,Кат!$I:$I,0)),INDEX(Торг!$L:$L,MATCH($C6288,Торг!$I:$I,0))),"")</f>
        <v/>
      </c>
      <c r="L6288" s="132" t="str">
        <f>IFERROR(IFERROR(INDEX(Кат!$A:$A,MATCH($C6288,Кат!$I:$I,0)),INDEX(Торг!$A:$A,MATCH($C6288,Торг!$I:$I,0))),"")</f>
        <v/>
      </c>
      <c r="M6288" s="132" t="str">
        <f>IFERROR(IFERROR(INDEX(Кат!$B:$B,MATCH($C6288,Кат!$I:$I,0)),INDEX(Торг!$B:$B,MATCH($C6288,Торг!$I:$I,0))),"")</f>
        <v/>
      </c>
      <c r="N6288" s="132" t="str">
        <f t="shared" si="98"/>
        <v>STINGER 00625-St</v>
      </c>
      <c r="O6288" s="132" t="str">
        <f>IFERROR(IFERROR(INDEX(Кат!$B:$B,MATCH($N6288,Кат!$I:$I,0)),INDEX(Торг!$B:$B,MATCH($N6288,Торг!$I:$I,0))),"")</f>
        <v/>
      </c>
    </row>
    <row r="6289" spans="1:15" outlineLevel="2">
      <c r="A6289" t="s">
        <v>18674</v>
      </c>
      <c r="C6289" s="191" t="s">
        <v>7704</v>
      </c>
      <c r="E6289" t="s">
        <v>7705</v>
      </c>
      <c r="F6289" t="s">
        <v>5627</v>
      </c>
      <c r="G6289" t="s">
        <v>399</v>
      </c>
      <c r="H6289">
        <v>1950</v>
      </c>
      <c r="J6289" t="s">
        <v>22634</v>
      </c>
      <c r="K6289" s="132" t="str">
        <f>IFERROR(IFERROR(INDEX(Кат!$O:$O,MATCH($C6289,Кат!$I:$I,0)),INDEX(Торг!$L:$L,MATCH($C6289,Торг!$I:$I,0))),"")</f>
        <v/>
      </c>
      <c r="L6289" s="132" t="str">
        <f>IFERROR(IFERROR(INDEX(Кат!$A:$A,MATCH($C6289,Кат!$I:$I,0)),INDEX(Торг!$A:$A,MATCH($C6289,Торг!$I:$I,0))),"")</f>
        <v/>
      </c>
      <c r="M6289" s="132" t="str">
        <f>IFERROR(IFERROR(INDEX(Кат!$B:$B,MATCH($C6289,Кат!$I:$I,0)),INDEX(Торг!$B:$B,MATCH($C6289,Торг!$I:$I,0))),"")</f>
        <v/>
      </c>
      <c r="N6289" s="132" t="str">
        <f t="shared" si="98"/>
        <v>STINGER 00628-St</v>
      </c>
      <c r="O6289" s="132" t="str">
        <f>IFERROR(IFERROR(INDEX(Кат!$B:$B,MATCH($N6289,Кат!$I:$I,0)),INDEX(Торг!$B:$B,MATCH($N6289,Торг!$I:$I,0))),"")</f>
        <v/>
      </c>
    </row>
    <row r="6290" spans="1:15" outlineLevel="2">
      <c r="A6290" t="s">
        <v>18675</v>
      </c>
      <c r="C6290" s="191" t="s">
        <v>7706</v>
      </c>
      <c r="E6290" t="s">
        <v>7707</v>
      </c>
      <c r="F6290" t="s">
        <v>5627</v>
      </c>
      <c r="G6290" t="s">
        <v>399</v>
      </c>
      <c r="H6290">
        <v>2000</v>
      </c>
      <c r="J6290" t="s">
        <v>22634</v>
      </c>
      <c r="K6290" s="132" t="str">
        <f>IFERROR(IFERROR(INDEX(Кат!$O:$O,MATCH($C6290,Кат!$I:$I,0)),INDEX(Торг!$L:$L,MATCH($C6290,Торг!$I:$I,0))),"")</f>
        <v/>
      </c>
      <c r="L6290" s="132" t="str">
        <f>IFERROR(IFERROR(INDEX(Кат!$A:$A,MATCH($C6290,Кат!$I:$I,0)),INDEX(Торг!$A:$A,MATCH($C6290,Торг!$I:$I,0))),"")</f>
        <v/>
      </c>
      <c r="M6290" s="132" t="str">
        <f>IFERROR(IFERROR(INDEX(Кат!$B:$B,MATCH($C6290,Кат!$I:$I,0)),INDEX(Торг!$B:$B,MATCH($C6290,Торг!$I:$I,0))),"")</f>
        <v/>
      </c>
      <c r="N6290" s="132" t="str">
        <f t="shared" si="98"/>
        <v>STINGER 00629-St</v>
      </c>
      <c r="O6290" s="132" t="str">
        <f>IFERROR(IFERROR(INDEX(Кат!$B:$B,MATCH($N6290,Кат!$I:$I,0)),INDEX(Торг!$B:$B,MATCH($N6290,Торг!$I:$I,0))),"")</f>
        <v/>
      </c>
    </row>
    <row r="6291" spans="1:15" outlineLevel="2">
      <c r="A6291" t="s">
        <v>18676</v>
      </c>
      <c r="C6291" s="191" t="s">
        <v>7708</v>
      </c>
      <c r="E6291" t="s">
        <v>7709</v>
      </c>
      <c r="F6291" t="s">
        <v>5627</v>
      </c>
      <c r="G6291" t="s">
        <v>399</v>
      </c>
      <c r="H6291">
        <v>5185</v>
      </c>
      <c r="J6291" t="s">
        <v>22634</v>
      </c>
      <c r="K6291" s="132" t="str">
        <f>IFERROR(IFERROR(INDEX(Кат!$O:$O,MATCH($C6291,Кат!$I:$I,0)),INDEX(Торг!$L:$L,MATCH($C6291,Торг!$I:$I,0))),"")</f>
        <v/>
      </c>
      <c r="L6291" s="132" t="str">
        <f>IFERROR(IFERROR(INDEX(Кат!$A:$A,MATCH($C6291,Кат!$I:$I,0)),INDEX(Торг!$A:$A,MATCH($C6291,Торг!$I:$I,0))),"")</f>
        <v/>
      </c>
      <c r="M6291" s="132" t="str">
        <f>IFERROR(IFERROR(INDEX(Кат!$B:$B,MATCH($C6291,Кат!$I:$I,0)),INDEX(Торг!$B:$B,MATCH($C6291,Торг!$I:$I,0))),"")</f>
        <v/>
      </c>
      <c r="N6291" s="132" t="str">
        <f t="shared" si="98"/>
        <v>STINGER 04435-St</v>
      </c>
      <c r="O6291" s="132" t="str">
        <f>IFERROR(IFERROR(INDEX(Кат!$B:$B,MATCH($N6291,Кат!$I:$I,0)),INDEX(Торг!$B:$B,MATCH($N6291,Торг!$I:$I,0))),"")</f>
        <v/>
      </c>
    </row>
    <row r="6292" spans="1:15" outlineLevel="1">
      <c r="A6292" t="s">
        <v>18677</v>
      </c>
      <c r="C6292" s="191" t="s">
        <v>7710</v>
      </c>
      <c r="E6292" t="s">
        <v>7711</v>
      </c>
      <c r="F6292" t="s">
        <v>5627</v>
      </c>
      <c r="G6292" t="s">
        <v>399</v>
      </c>
      <c r="H6292">
        <v>3700</v>
      </c>
      <c r="J6292" t="s">
        <v>22634</v>
      </c>
      <c r="K6292" s="132" t="str">
        <f>IFERROR(IFERROR(INDEX(Кат!$O:$O,MATCH($C6292,Кат!$I:$I,0)),INDEX(Торг!$L:$L,MATCH($C6292,Торг!$I:$I,0))),"")</f>
        <v/>
      </c>
      <c r="L6292" s="132" t="str">
        <f>IFERROR(IFERROR(INDEX(Кат!$A:$A,MATCH($C6292,Кат!$I:$I,0)),INDEX(Торг!$A:$A,MATCH($C6292,Торг!$I:$I,0))),"")</f>
        <v/>
      </c>
      <c r="M6292" s="132" t="str">
        <f>IFERROR(IFERROR(INDEX(Кат!$B:$B,MATCH($C6292,Кат!$I:$I,0)),INDEX(Торг!$B:$B,MATCH($C6292,Торг!$I:$I,0))),"")</f>
        <v/>
      </c>
      <c r="N6292" s="132" t="str">
        <f t="shared" si="98"/>
        <v>STINGER 05147-St</v>
      </c>
      <c r="O6292" s="132" t="str">
        <f>IFERROR(IFERROR(INDEX(Кат!$B:$B,MATCH($N6292,Кат!$I:$I,0)),INDEX(Торг!$B:$B,MATCH($N6292,Торг!$I:$I,0))),"")</f>
        <v/>
      </c>
    </row>
    <row r="6293" spans="1:15" outlineLevel="2">
      <c r="A6293" t="s">
        <v>18678</v>
      </c>
      <c r="C6293" s="191" t="s">
        <v>7712</v>
      </c>
      <c r="E6293" t="s">
        <v>7713</v>
      </c>
      <c r="F6293" t="s">
        <v>5627</v>
      </c>
      <c r="G6293" t="s">
        <v>399</v>
      </c>
      <c r="H6293">
        <v>2045</v>
      </c>
      <c r="J6293" t="s">
        <v>22634</v>
      </c>
      <c r="K6293" s="132" t="str">
        <f>IFERROR(IFERROR(INDEX(Кат!$O:$O,MATCH($C6293,Кат!$I:$I,0)),INDEX(Торг!$L:$L,MATCH($C6293,Торг!$I:$I,0))),"")</f>
        <v/>
      </c>
      <c r="L6293" s="132" t="str">
        <f>IFERROR(IFERROR(INDEX(Кат!$A:$A,MATCH($C6293,Кат!$I:$I,0)),INDEX(Торг!$A:$A,MATCH($C6293,Торг!$I:$I,0))),"")</f>
        <v/>
      </c>
      <c r="M6293" s="132" t="str">
        <f>IFERROR(IFERROR(INDEX(Кат!$B:$B,MATCH($C6293,Кат!$I:$I,0)),INDEX(Торг!$B:$B,MATCH($C6293,Торг!$I:$I,0))),"")</f>
        <v/>
      </c>
      <c r="N6293" s="132" t="str">
        <f t="shared" si="98"/>
        <v>STINGER 02959-St</v>
      </c>
      <c r="O6293" s="132" t="str">
        <f>IFERROR(IFERROR(INDEX(Кат!$B:$B,MATCH($N6293,Кат!$I:$I,0)),INDEX(Торг!$B:$B,MATCH($N6293,Торг!$I:$I,0))),"")</f>
        <v/>
      </c>
    </row>
    <row r="6294" spans="1:15" outlineLevel="2">
      <c r="A6294" t="s">
        <v>18679</v>
      </c>
      <c r="C6294" s="191" t="s">
        <v>7714</v>
      </c>
      <c r="E6294" t="s">
        <v>7715</v>
      </c>
      <c r="F6294" t="s">
        <v>5627</v>
      </c>
      <c r="G6294" t="s">
        <v>399</v>
      </c>
      <c r="H6294">
        <v>1385</v>
      </c>
      <c r="J6294" t="s">
        <v>22634</v>
      </c>
      <c r="K6294" s="132" t="str">
        <f>IFERROR(IFERROR(INDEX(Кат!$O:$O,MATCH($C6294,Кат!$I:$I,0)),INDEX(Торг!$L:$L,MATCH($C6294,Торг!$I:$I,0))),"")</f>
        <v/>
      </c>
      <c r="L6294" s="132" t="str">
        <f>IFERROR(IFERROR(INDEX(Кат!$A:$A,MATCH($C6294,Кат!$I:$I,0)),INDEX(Торг!$A:$A,MATCH($C6294,Торг!$I:$I,0))),"")</f>
        <v/>
      </c>
      <c r="M6294" s="132" t="str">
        <f>IFERROR(IFERROR(INDEX(Кат!$B:$B,MATCH($C6294,Кат!$I:$I,0)),INDEX(Торг!$B:$B,MATCH($C6294,Торг!$I:$I,0))),"")</f>
        <v/>
      </c>
      <c r="N6294" s="132" t="str">
        <f t="shared" si="98"/>
        <v>STINGER 01762-St</v>
      </c>
      <c r="O6294" s="132" t="str">
        <f>IFERROR(IFERROR(INDEX(Кат!$B:$B,MATCH($N6294,Кат!$I:$I,0)),INDEX(Торг!$B:$B,MATCH($N6294,Торг!$I:$I,0))),"")</f>
        <v/>
      </c>
    </row>
    <row r="6295" spans="1:15" outlineLevel="2">
      <c r="A6295" t="s">
        <v>18680</v>
      </c>
      <c r="C6295" s="191" t="s">
        <v>7716</v>
      </c>
      <c r="E6295" t="s">
        <v>14103</v>
      </c>
      <c r="F6295" t="s">
        <v>3823</v>
      </c>
      <c r="G6295" t="s">
        <v>399</v>
      </c>
      <c r="H6295">
        <v>7445</v>
      </c>
      <c r="J6295" t="s">
        <v>22634</v>
      </c>
      <c r="K6295" s="132" t="str">
        <f>IFERROR(IFERROR(INDEX(Кат!$O:$O,MATCH($C6295,Кат!$I:$I,0)),INDEX(Торг!$L:$L,MATCH($C6295,Торг!$I:$I,0))),"")</f>
        <v/>
      </c>
      <c r="L6295" s="132" t="str">
        <f>IFERROR(IFERROR(INDEX(Кат!$A:$A,MATCH($C6295,Кат!$I:$I,0)),INDEX(Торг!$A:$A,MATCH($C6295,Торг!$I:$I,0))),"")</f>
        <v/>
      </c>
      <c r="M6295" s="132" t="str">
        <f>IFERROR(IFERROR(INDEX(Кат!$B:$B,MATCH($C6295,Кат!$I:$I,0)),INDEX(Торг!$B:$B,MATCH($C6295,Торг!$I:$I,0))),"")</f>
        <v/>
      </c>
      <c r="N6295" s="132" t="str">
        <f t="shared" si="98"/>
        <v>НЕИЗВЕСТНЫЙ БРЕНД 02002-St</v>
      </c>
      <c r="O6295" s="132" t="str">
        <f>IFERROR(IFERROR(INDEX(Кат!$B:$B,MATCH($N6295,Кат!$I:$I,0)),INDEX(Торг!$B:$B,MATCH($N6295,Торг!$I:$I,0))),"")</f>
        <v/>
      </c>
    </row>
    <row r="6296" spans="1:15" outlineLevel="2">
      <c r="A6296" t="s">
        <v>18681</v>
      </c>
      <c r="C6296" s="191" t="s">
        <v>7717</v>
      </c>
      <c r="E6296" t="s">
        <v>7718</v>
      </c>
      <c r="F6296" t="s">
        <v>5627</v>
      </c>
      <c r="G6296" t="s">
        <v>399</v>
      </c>
      <c r="H6296">
        <v>2650</v>
      </c>
      <c r="J6296" t="s">
        <v>22634</v>
      </c>
      <c r="K6296" s="132" t="str">
        <f>IFERROR(IFERROR(INDEX(Кат!$O:$O,MATCH($C6296,Кат!$I:$I,0)),INDEX(Торг!$L:$L,MATCH($C6296,Торг!$I:$I,0))),"")</f>
        <v/>
      </c>
      <c r="L6296" s="132" t="str">
        <f>IFERROR(IFERROR(INDEX(Кат!$A:$A,MATCH($C6296,Кат!$I:$I,0)),INDEX(Торг!$A:$A,MATCH($C6296,Торг!$I:$I,0))),"")</f>
        <v/>
      </c>
      <c r="M6296" s="132" t="str">
        <f>IFERROR(IFERROR(INDEX(Кат!$B:$B,MATCH($C6296,Кат!$I:$I,0)),INDEX(Торг!$B:$B,MATCH($C6296,Торг!$I:$I,0))),"")</f>
        <v/>
      </c>
      <c r="N6296" s="132" t="str">
        <f t="shared" si="98"/>
        <v>STINGER 00885-St</v>
      </c>
      <c r="O6296" s="132" t="str">
        <f>IFERROR(IFERROR(INDEX(Кат!$B:$B,MATCH($N6296,Кат!$I:$I,0)),INDEX(Торг!$B:$B,MATCH($N6296,Торг!$I:$I,0))),"")</f>
        <v/>
      </c>
    </row>
    <row r="6297" spans="1:15" outlineLevel="2">
      <c r="A6297" t="s">
        <v>18682</v>
      </c>
      <c r="C6297" s="191" t="s">
        <v>7719</v>
      </c>
      <c r="E6297" t="s">
        <v>7720</v>
      </c>
      <c r="F6297" t="s">
        <v>5627</v>
      </c>
      <c r="G6297" t="s">
        <v>399</v>
      </c>
      <c r="H6297">
        <v>2500</v>
      </c>
      <c r="J6297" t="s">
        <v>22634</v>
      </c>
      <c r="K6297" s="132" t="str">
        <f>IFERROR(IFERROR(INDEX(Кат!$O:$O,MATCH($C6297,Кат!$I:$I,0)),INDEX(Торг!$L:$L,MATCH($C6297,Торг!$I:$I,0))),"")</f>
        <v/>
      </c>
      <c r="L6297" s="132" t="str">
        <f>IFERROR(IFERROR(INDEX(Кат!$A:$A,MATCH($C6297,Кат!$I:$I,0)),INDEX(Торг!$A:$A,MATCH($C6297,Торг!$I:$I,0))),"")</f>
        <v/>
      </c>
      <c r="M6297" s="132" t="str">
        <f>IFERROR(IFERROR(INDEX(Кат!$B:$B,MATCH($C6297,Кат!$I:$I,0)),INDEX(Торг!$B:$B,MATCH($C6297,Торг!$I:$I,0))),"")</f>
        <v/>
      </c>
      <c r="N6297" s="132" t="str">
        <f t="shared" si="98"/>
        <v>STINGER 00612-St</v>
      </c>
      <c r="O6297" s="132" t="str">
        <f>IFERROR(IFERROR(INDEX(Кат!$B:$B,MATCH($N6297,Кат!$I:$I,0)),INDEX(Торг!$B:$B,MATCH($N6297,Торг!$I:$I,0))),"")</f>
        <v/>
      </c>
    </row>
    <row r="6298" spans="1:15" outlineLevel="2">
      <c r="A6298" t="s">
        <v>18683</v>
      </c>
      <c r="C6298" s="191" t="s">
        <v>7721</v>
      </c>
      <c r="E6298" t="s">
        <v>7722</v>
      </c>
      <c r="F6298" t="s">
        <v>5627</v>
      </c>
      <c r="G6298" t="s">
        <v>399</v>
      </c>
      <c r="H6298">
        <v>2650</v>
      </c>
      <c r="J6298" t="s">
        <v>22634</v>
      </c>
      <c r="K6298" s="132" t="str">
        <f>IFERROR(IFERROR(INDEX(Кат!$O:$O,MATCH($C6298,Кат!$I:$I,0)),INDEX(Торг!$L:$L,MATCH($C6298,Торг!$I:$I,0))),"")</f>
        <v/>
      </c>
      <c r="L6298" s="132" t="str">
        <f>IFERROR(IFERROR(INDEX(Кат!$A:$A,MATCH($C6298,Кат!$I:$I,0)),INDEX(Торг!$A:$A,MATCH($C6298,Торг!$I:$I,0))),"")</f>
        <v/>
      </c>
      <c r="M6298" s="132" t="str">
        <f>IFERROR(IFERROR(INDEX(Кат!$B:$B,MATCH($C6298,Кат!$I:$I,0)),INDEX(Торг!$B:$B,MATCH($C6298,Торг!$I:$I,0))),"")</f>
        <v/>
      </c>
      <c r="N6298" s="132" t="str">
        <f t="shared" si="98"/>
        <v>STINGER 00887-St</v>
      </c>
      <c r="O6298" s="132" t="str">
        <f>IFERROR(IFERROR(INDEX(Кат!$B:$B,MATCH($N6298,Кат!$I:$I,0)),INDEX(Торг!$B:$B,MATCH($N6298,Торг!$I:$I,0))),"")</f>
        <v/>
      </c>
    </row>
    <row r="6299" spans="1:15" outlineLevel="2">
      <c r="A6299" t="s">
        <v>18684</v>
      </c>
      <c r="C6299" s="191" t="s">
        <v>7723</v>
      </c>
      <c r="E6299" t="s">
        <v>7724</v>
      </c>
      <c r="F6299" t="s">
        <v>5627</v>
      </c>
      <c r="G6299" t="s">
        <v>399</v>
      </c>
      <c r="H6299">
        <v>2650</v>
      </c>
      <c r="J6299" t="s">
        <v>22634</v>
      </c>
      <c r="K6299" s="132" t="str">
        <f>IFERROR(IFERROR(INDEX(Кат!$O:$O,MATCH($C6299,Кат!$I:$I,0)),INDEX(Торг!$L:$L,MATCH($C6299,Торг!$I:$I,0))),"")</f>
        <v/>
      </c>
      <c r="L6299" s="132" t="str">
        <f>IFERROR(IFERROR(INDEX(Кат!$A:$A,MATCH($C6299,Кат!$I:$I,0)),INDEX(Торг!$A:$A,MATCH($C6299,Торг!$I:$I,0))),"")</f>
        <v/>
      </c>
      <c r="M6299" s="132" t="str">
        <f>IFERROR(IFERROR(INDEX(Кат!$B:$B,MATCH($C6299,Кат!$I:$I,0)),INDEX(Торг!$B:$B,MATCH($C6299,Торг!$I:$I,0))),"")</f>
        <v/>
      </c>
      <c r="N6299" s="132" t="str">
        <f t="shared" si="98"/>
        <v>STINGER 00880-St</v>
      </c>
      <c r="O6299" s="132" t="str">
        <f>IFERROR(IFERROR(INDEX(Кат!$B:$B,MATCH($N6299,Кат!$I:$I,0)),INDEX(Торг!$B:$B,MATCH($N6299,Торг!$I:$I,0))),"")</f>
        <v/>
      </c>
    </row>
    <row r="6300" spans="1:15" outlineLevel="2">
      <c r="A6300" t="s">
        <v>18685</v>
      </c>
      <c r="C6300" s="191" t="s">
        <v>7725</v>
      </c>
      <c r="E6300" t="s">
        <v>7726</v>
      </c>
      <c r="F6300" t="s">
        <v>5627</v>
      </c>
      <c r="G6300" t="s">
        <v>399</v>
      </c>
      <c r="H6300">
        <v>2650</v>
      </c>
      <c r="J6300" t="s">
        <v>22634</v>
      </c>
      <c r="K6300" s="132" t="str">
        <f>IFERROR(IFERROR(INDEX(Кат!$O:$O,MATCH($C6300,Кат!$I:$I,0)),INDEX(Торг!$L:$L,MATCH($C6300,Торг!$I:$I,0))),"")</f>
        <v/>
      </c>
      <c r="L6300" s="132" t="str">
        <f>IFERROR(IFERROR(INDEX(Кат!$A:$A,MATCH($C6300,Кат!$I:$I,0)),INDEX(Торг!$A:$A,MATCH($C6300,Торг!$I:$I,0))),"")</f>
        <v/>
      </c>
      <c r="M6300" s="132" t="str">
        <f>IFERROR(IFERROR(INDEX(Кат!$B:$B,MATCH($C6300,Кат!$I:$I,0)),INDEX(Торг!$B:$B,MATCH($C6300,Торг!$I:$I,0))),"")</f>
        <v/>
      </c>
      <c r="N6300" s="132" t="str">
        <f t="shared" si="98"/>
        <v>STINGER 04871-St</v>
      </c>
      <c r="O6300" s="132" t="str">
        <f>IFERROR(IFERROR(INDEX(Кат!$B:$B,MATCH($N6300,Кат!$I:$I,0)),INDEX(Торг!$B:$B,MATCH($N6300,Торг!$I:$I,0))),"")</f>
        <v/>
      </c>
    </row>
    <row r="6301" spans="1:15" outlineLevel="2">
      <c r="A6301" t="s">
        <v>18686</v>
      </c>
      <c r="C6301" s="191" t="s">
        <v>7727</v>
      </c>
      <c r="E6301" t="s">
        <v>7728</v>
      </c>
      <c r="F6301" t="s">
        <v>5627</v>
      </c>
      <c r="G6301" t="s">
        <v>399</v>
      </c>
      <c r="H6301">
        <v>2650</v>
      </c>
      <c r="J6301" t="s">
        <v>22634</v>
      </c>
      <c r="K6301" s="132" t="str">
        <f>IFERROR(IFERROR(INDEX(Кат!$O:$O,MATCH($C6301,Кат!$I:$I,0)),INDEX(Торг!$L:$L,MATCH($C6301,Торг!$I:$I,0))),"")</f>
        <v/>
      </c>
      <c r="L6301" s="132" t="str">
        <f>IFERROR(IFERROR(INDEX(Кат!$A:$A,MATCH($C6301,Кат!$I:$I,0)),INDEX(Торг!$A:$A,MATCH($C6301,Торг!$I:$I,0))),"")</f>
        <v/>
      </c>
      <c r="M6301" s="132" t="str">
        <f>IFERROR(IFERROR(INDEX(Кат!$B:$B,MATCH($C6301,Кат!$I:$I,0)),INDEX(Торг!$B:$B,MATCH($C6301,Торг!$I:$I,0))),"")</f>
        <v/>
      </c>
      <c r="N6301" s="132" t="str">
        <f t="shared" si="98"/>
        <v>STINGER 04925-St</v>
      </c>
      <c r="O6301" s="132" t="str">
        <f>IFERROR(IFERROR(INDEX(Кат!$B:$B,MATCH($N6301,Кат!$I:$I,0)),INDEX(Торг!$B:$B,MATCH($N6301,Торг!$I:$I,0))),"")</f>
        <v/>
      </c>
    </row>
    <row r="6302" spans="1:15" outlineLevel="2">
      <c r="A6302" t="s">
        <v>18687</v>
      </c>
      <c r="C6302" s="191" t="s">
        <v>7729</v>
      </c>
      <c r="E6302" t="s">
        <v>7730</v>
      </c>
      <c r="F6302" t="s">
        <v>5627</v>
      </c>
      <c r="G6302" t="s">
        <v>399</v>
      </c>
      <c r="H6302">
        <v>2650</v>
      </c>
      <c r="J6302" t="s">
        <v>22634</v>
      </c>
      <c r="K6302" s="132" t="str">
        <f>IFERROR(IFERROR(INDEX(Кат!$O:$O,MATCH($C6302,Кат!$I:$I,0)),INDEX(Торг!$L:$L,MATCH($C6302,Торг!$I:$I,0))),"")</f>
        <v/>
      </c>
      <c r="L6302" s="132" t="str">
        <f>IFERROR(IFERROR(INDEX(Кат!$A:$A,MATCH($C6302,Кат!$I:$I,0)),INDEX(Торг!$A:$A,MATCH($C6302,Торг!$I:$I,0))),"")</f>
        <v/>
      </c>
      <c r="M6302" s="132" t="str">
        <f>IFERROR(IFERROR(INDEX(Кат!$B:$B,MATCH($C6302,Кат!$I:$I,0)),INDEX(Торг!$B:$B,MATCH($C6302,Торг!$I:$I,0))),"")</f>
        <v/>
      </c>
      <c r="N6302" s="132" t="str">
        <f t="shared" si="98"/>
        <v>STINGER 00895-St</v>
      </c>
      <c r="O6302" s="132" t="str">
        <f>IFERROR(IFERROR(INDEX(Кат!$B:$B,MATCH($N6302,Кат!$I:$I,0)),INDEX(Торг!$B:$B,MATCH($N6302,Торг!$I:$I,0))),"")</f>
        <v/>
      </c>
    </row>
    <row r="6303" spans="1:15" outlineLevel="2">
      <c r="A6303" t="s">
        <v>18688</v>
      </c>
      <c r="C6303" s="191" t="s">
        <v>7731</v>
      </c>
      <c r="E6303" t="s">
        <v>7732</v>
      </c>
      <c r="F6303" t="s">
        <v>5627</v>
      </c>
      <c r="G6303" t="s">
        <v>399</v>
      </c>
      <c r="H6303">
        <v>2650</v>
      </c>
      <c r="J6303" t="s">
        <v>22634</v>
      </c>
      <c r="K6303" s="132" t="str">
        <f>IFERROR(IFERROR(INDEX(Кат!$O:$O,MATCH($C6303,Кат!$I:$I,0)),INDEX(Торг!$L:$L,MATCH($C6303,Торг!$I:$I,0))),"")</f>
        <v/>
      </c>
      <c r="L6303" s="132" t="str">
        <f>IFERROR(IFERROR(INDEX(Кат!$A:$A,MATCH($C6303,Кат!$I:$I,0)),INDEX(Торг!$A:$A,MATCH($C6303,Торг!$I:$I,0))),"")</f>
        <v/>
      </c>
      <c r="M6303" s="132" t="str">
        <f>IFERROR(IFERROR(INDEX(Кат!$B:$B,MATCH($C6303,Кат!$I:$I,0)),INDEX(Торг!$B:$B,MATCH($C6303,Торг!$I:$I,0))),"")</f>
        <v/>
      </c>
      <c r="N6303" s="132" t="str">
        <f t="shared" si="98"/>
        <v>STINGER 00889-St</v>
      </c>
      <c r="O6303" s="132" t="str">
        <f>IFERROR(IFERROR(INDEX(Кат!$B:$B,MATCH($N6303,Кат!$I:$I,0)),INDEX(Торг!$B:$B,MATCH($N6303,Торг!$I:$I,0))),"")</f>
        <v/>
      </c>
    </row>
    <row r="6304" spans="1:15" outlineLevel="2">
      <c r="A6304" t="s">
        <v>18689</v>
      </c>
      <c r="C6304" s="191" t="s">
        <v>7733</v>
      </c>
      <c r="E6304" t="s">
        <v>7734</v>
      </c>
      <c r="F6304" t="s">
        <v>5627</v>
      </c>
      <c r="G6304" t="s">
        <v>399</v>
      </c>
      <c r="H6304">
        <v>2650</v>
      </c>
      <c r="J6304" t="s">
        <v>22634</v>
      </c>
      <c r="K6304" s="132" t="str">
        <f>IFERROR(IFERROR(INDEX(Кат!$O:$O,MATCH($C6304,Кат!$I:$I,0)),INDEX(Торг!$L:$L,MATCH($C6304,Торг!$I:$I,0))),"")</f>
        <v/>
      </c>
      <c r="L6304" s="132" t="str">
        <f>IFERROR(IFERROR(INDEX(Кат!$A:$A,MATCH($C6304,Кат!$I:$I,0)),INDEX(Торг!$A:$A,MATCH($C6304,Торг!$I:$I,0))),"")</f>
        <v/>
      </c>
      <c r="M6304" s="132" t="str">
        <f>IFERROR(IFERROR(INDEX(Кат!$B:$B,MATCH($C6304,Кат!$I:$I,0)),INDEX(Торг!$B:$B,MATCH($C6304,Торг!$I:$I,0))),"")</f>
        <v/>
      </c>
      <c r="N6304" s="132" t="str">
        <f t="shared" si="98"/>
        <v>STINGER 00882-St</v>
      </c>
      <c r="O6304" s="132" t="str">
        <f>IFERROR(IFERROR(INDEX(Кат!$B:$B,MATCH($N6304,Кат!$I:$I,0)),INDEX(Торг!$B:$B,MATCH($N6304,Торг!$I:$I,0))),"")</f>
        <v/>
      </c>
    </row>
    <row r="6305" spans="1:15" outlineLevel="2">
      <c r="A6305" t="s">
        <v>18690</v>
      </c>
      <c r="C6305" s="191" t="s">
        <v>7735</v>
      </c>
      <c r="E6305" t="s">
        <v>7736</v>
      </c>
      <c r="F6305" t="s">
        <v>5627</v>
      </c>
      <c r="G6305" t="s">
        <v>399</v>
      </c>
      <c r="H6305">
        <v>2650</v>
      </c>
      <c r="J6305" t="s">
        <v>22634</v>
      </c>
      <c r="K6305" s="132" t="str">
        <f>IFERROR(IFERROR(INDEX(Кат!$O:$O,MATCH($C6305,Кат!$I:$I,0)),INDEX(Торг!$L:$L,MATCH($C6305,Торг!$I:$I,0))),"")</f>
        <v/>
      </c>
      <c r="L6305" s="132" t="str">
        <f>IFERROR(IFERROR(INDEX(Кат!$A:$A,MATCH($C6305,Кат!$I:$I,0)),INDEX(Торг!$A:$A,MATCH($C6305,Торг!$I:$I,0))),"")</f>
        <v/>
      </c>
      <c r="M6305" s="132" t="str">
        <f>IFERROR(IFERROR(INDEX(Кат!$B:$B,MATCH($C6305,Кат!$I:$I,0)),INDEX(Торг!$B:$B,MATCH($C6305,Торг!$I:$I,0))),"")</f>
        <v/>
      </c>
      <c r="N6305" s="132" t="str">
        <f t="shared" si="98"/>
        <v>STINGER 00891-St</v>
      </c>
      <c r="O6305" s="132" t="str">
        <f>IFERROR(IFERROR(INDEX(Кат!$B:$B,MATCH($N6305,Кат!$I:$I,0)),INDEX(Торг!$B:$B,MATCH($N6305,Торг!$I:$I,0))),"")</f>
        <v/>
      </c>
    </row>
    <row r="6306" spans="1:15" outlineLevel="2">
      <c r="A6306" t="s">
        <v>18691</v>
      </c>
      <c r="C6306" s="191" t="s">
        <v>7737</v>
      </c>
      <c r="E6306" t="s">
        <v>7738</v>
      </c>
      <c r="F6306" t="s">
        <v>5627</v>
      </c>
      <c r="G6306" t="s">
        <v>399</v>
      </c>
      <c r="H6306">
        <v>2650</v>
      </c>
      <c r="J6306" t="s">
        <v>22634</v>
      </c>
      <c r="K6306" s="132" t="str">
        <f>IFERROR(IFERROR(INDEX(Кат!$O:$O,MATCH($C6306,Кат!$I:$I,0)),INDEX(Торг!$L:$L,MATCH($C6306,Торг!$I:$I,0))),"")</f>
        <v/>
      </c>
      <c r="L6306" s="132" t="str">
        <f>IFERROR(IFERROR(INDEX(Кат!$A:$A,MATCH($C6306,Кат!$I:$I,0)),INDEX(Торг!$A:$A,MATCH($C6306,Торг!$I:$I,0))),"")</f>
        <v/>
      </c>
      <c r="M6306" s="132" t="str">
        <f>IFERROR(IFERROR(INDEX(Кат!$B:$B,MATCH($C6306,Кат!$I:$I,0)),INDEX(Торг!$B:$B,MATCH($C6306,Торг!$I:$I,0))),"")</f>
        <v/>
      </c>
      <c r="N6306" s="132" t="str">
        <f t="shared" si="98"/>
        <v>STINGER 00884-St</v>
      </c>
      <c r="O6306" s="132" t="str">
        <f>IFERROR(IFERROR(INDEX(Кат!$B:$B,MATCH($N6306,Кат!$I:$I,0)),INDEX(Торг!$B:$B,MATCH($N6306,Торг!$I:$I,0))),"")</f>
        <v/>
      </c>
    </row>
    <row r="6307" spans="1:15" outlineLevel="2">
      <c r="A6307" t="s">
        <v>18692</v>
      </c>
      <c r="C6307" s="191" t="s">
        <v>7717</v>
      </c>
      <c r="E6307" t="s">
        <v>7739</v>
      </c>
      <c r="F6307" t="s">
        <v>5627</v>
      </c>
      <c r="G6307" t="s">
        <v>399</v>
      </c>
      <c r="H6307">
        <v>2650</v>
      </c>
      <c r="J6307" t="s">
        <v>22634</v>
      </c>
      <c r="K6307" s="132" t="str">
        <f>IFERROR(IFERROR(INDEX(Кат!$O:$O,MATCH($C6307,Кат!$I:$I,0)),INDEX(Торг!$L:$L,MATCH($C6307,Торг!$I:$I,0))),"")</f>
        <v/>
      </c>
      <c r="L6307" s="132" t="str">
        <f>IFERROR(IFERROR(INDEX(Кат!$A:$A,MATCH($C6307,Кат!$I:$I,0)),INDEX(Торг!$A:$A,MATCH($C6307,Торг!$I:$I,0))),"")</f>
        <v/>
      </c>
      <c r="M6307" s="132" t="str">
        <f>IFERROR(IFERROR(INDEX(Кат!$B:$B,MATCH($C6307,Кат!$I:$I,0)),INDEX(Торг!$B:$B,MATCH($C6307,Торг!$I:$I,0))),"")</f>
        <v/>
      </c>
      <c r="N6307" s="132" t="str">
        <f t="shared" si="98"/>
        <v>STINGER 00885-St</v>
      </c>
      <c r="O6307" s="132" t="str">
        <f>IFERROR(IFERROR(INDEX(Кат!$B:$B,MATCH($N6307,Кат!$I:$I,0)),INDEX(Торг!$B:$B,MATCH($N6307,Торг!$I:$I,0))),"")</f>
        <v/>
      </c>
    </row>
    <row r="6308" spans="1:15" outlineLevel="2">
      <c r="A6308" t="s">
        <v>18693</v>
      </c>
      <c r="C6308" s="191" t="s">
        <v>7740</v>
      </c>
      <c r="E6308" t="s">
        <v>7741</v>
      </c>
      <c r="F6308" t="s">
        <v>5627</v>
      </c>
      <c r="G6308" t="s">
        <v>399</v>
      </c>
      <c r="H6308">
        <v>3145</v>
      </c>
      <c r="J6308" t="s">
        <v>22634</v>
      </c>
      <c r="K6308" s="132" t="str">
        <f>IFERROR(IFERROR(INDEX(Кат!$O:$O,MATCH($C6308,Кат!$I:$I,0)),INDEX(Торг!$L:$L,MATCH($C6308,Торг!$I:$I,0))),"")</f>
        <v/>
      </c>
      <c r="L6308" s="132" t="str">
        <f>IFERROR(IFERROR(INDEX(Кат!$A:$A,MATCH($C6308,Кат!$I:$I,0)),INDEX(Торг!$A:$A,MATCH($C6308,Торг!$I:$I,0))),"")</f>
        <v/>
      </c>
      <c r="M6308" s="132" t="str">
        <f>IFERROR(IFERROR(INDEX(Кат!$B:$B,MATCH($C6308,Кат!$I:$I,0)),INDEX(Торг!$B:$B,MATCH($C6308,Торг!$I:$I,0))),"")</f>
        <v/>
      </c>
      <c r="N6308" s="132" t="str">
        <f t="shared" si="98"/>
        <v>STINGER 03553-St</v>
      </c>
      <c r="O6308" s="132" t="str">
        <f>IFERROR(IFERROR(INDEX(Кат!$B:$B,MATCH($N6308,Кат!$I:$I,0)),INDEX(Торг!$B:$B,MATCH($N6308,Торг!$I:$I,0))),"")</f>
        <v/>
      </c>
    </row>
    <row r="6309" spans="1:15" outlineLevel="2">
      <c r="A6309" t="s">
        <v>18694</v>
      </c>
      <c r="C6309" s="191" t="s">
        <v>7742</v>
      </c>
      <c r="E6309" t="s">
        <v>7743</v>
      </c>
      <c r="F6309" t="s">
        <v>5627</v>
      </c>
      <c r="G6309" t="s">
        <v>399</v>
      </c>
      <c r="H6309">
        <v>2800</v>
      </c>
      <c r="J6309" t="s">
        <v>22634</v>
      </c>
      <c r="K6309" s="132" t="str">
        <f>IFERROR(IFERROR(INDEX(Кат!$O:$O,MATCH($C6309,Кат!$I:$I,0)),INDEX(Торг!$L:$L,MATCH($C6309,Торг!$I:$I,0))),"")</f>
        <v/>
      </c>
      <c r="L6309" s="132" t="str">
        <f>IFERROR(IFERROR(INDEX(Кат!$A:$A,MATCH($C6309,Кат!$I:$I,0)),INDEX(Торг!$A:$A,MATCH($C6309,Торг!$I:$I,0))),"")</f>
        <v/>
      </c>
      <c r="M6309" s="132" t="str">
        <f>IFERROR(IFERROR(INDEX(Кат!$B:$B,MATCH($C6309,Кат!$I:$I,0)),INDEX(Торг!$B:$B,MATCH($C6309,Торг!$I:$I,0))),"")</f>
        <v/>
      </c>
      <c r="N6309" s="132" t="str">
        <f t="shared" si="98"/>
        <v>STINGER 00167-St</v>
      </c>
      <c r="O6309" s="132" t="str">
        <f>IFERROR(IFERROR(INDEX(Кат!$B:$B,MATCH($N6309,Кат!$I:$I,0)),INDEX(Торг!$B:$B,MATCH($N6309,Торг!$I:$I,0))),"")</f>
        <v/>
      </c>
    </row>
    <row r="6310" spans="1:15" outlineLevel="1">
      <c r="A6310" t="s">
        <v>18695</v>
      </c>
      <c r="C6310" s="191" t="s">
        <v>7744</v>
      </c>
      <c r="E6310" t="s">
        <v>7745</v>
      </c>
      <c r="F6310" t="s">
        <v>5627</v>
      </c>
      <c r="G6310" t="s">
        <v>399</v>
      </c>
      <c r="H6310">
        <v>2320</v>
      </c>
      <c r="J6310" t="s">
        <v>22634</v>
      </c>
      <c r="K6310" s="132" t="str">
        <f>IFERROR(IFERROR(INDEX(Кат!$O:$O,MATCH($C6310,Кат!$I:$I,0)),INDEX(Торг!$L:$L,MATCH($C6310,Торг!$I:$I,0))),"")</f>
        <v/>
      </c>
      <c r="L6310" s="132" t="str">
        <f>IFERROR(IFERROR(INDEX(Кат!$A:$A,MATCH($C6310,Кат!$I:$I,0)),INDEX(Торг!$A:$A,MATCH($C6310,Торг!$I:$I,0))),"")</f>
        <v/>
      </c>
      <c r="M6310" s="132" t="str">
        <f>IFERROR(IFERROR(INDEX(Кат!$B:$B,MATCH($C6310,Кат!$I:$I,0)),INDEX(Торг!$B:$B,MATCH($C6310,Торг!$I:$I,0))),"")</f>
        <v/>
      </c>
      <c r="N6310" s="132" t="str">
        <f t="shared" si="98"/>
        <v>STINGER 00615-St</v>
      </c>
      <c r="O6310" s="132" t="str">
        <f>IFERROR(IFERROR(INDEX(Кат!$B:$B,MATCH($N6310,Кат!$I:$I,0)),INDEX(Торг!$B:$B,MATCH($N6310,Торг!$I:$I,0))),"")</f>
        <v/>
      </c>
    </row>
    <row r="6311" spans="1:15" outlineLevel="2">
      <c r="A6311" t="s">
        <v>18696</v>
      </c>
      <c r="C6311" s="191" t="s">
        <v>7746</v>
      </c>
      <c r="E6311" t="s">
        <v>7747</v>
      </c>
      <c r="F6311" t="s">
        <v>5627</v>
      </c>
      <c r="G6311" t="s">
        <v>375</v>
      </c>
      <c r="H6311">
        <v>25030</v>
      </c>
      <c r="J6311" t="s">
        <v>22634</v>
      </c>
      <c r="K6311" s="132" t="str">
        <f>IFERROR(IFERROR(INDEX(Кат!$O:$O,MATCH($C6311,Кат!$I:$I,0)),INDEX(Торг!$L:$L,MATCH($C6311,Торг!$I:$I,0))),"")</f>
        <v/>
      </c>
      <c r="L6311" s="132" t="str">
        <f>IFERROR(IFERROR(INDEX(Кат!$A:$A,MATCH($C6311,Кат!$I:$I,0)),INDEX(Торг!$A:$A,MATCH($C6311,Торг!$I:$I,0))),"")</f>
        <v/>
      </c>
      <c r="M6311" s="132" t="str">
        <f>IFERROR(IFERROR(INDEX(Кат!$B:$B,MATCH($C6311,Кат!$I:$I,0)),INDEX(Торг!$B:$B,MATCH($C6311,Торг!$I:$I,0))),"")</f>
        <v/>
      </c>
      <c r="N6311" s="132" t="str">
        <f t="shared" si="98"/>
        <v>STINGER 01983-St</v>
      </c>
      <c r="O6311" s="132" t="str">
        <f>IFERROR(IFERROR(INDEX(Кат!$B:$B,MATCH($N6311,Кат!$I:$I,0)),INDEX(Торг!$B:$B,MATCH($N6311,Торг!$I:$I,0))),"")</f>
        <v/>
      </c>
    </row>
    <row r="6312" spans="1:15">
      <c r="A6312" t="s">
        <v>18697</v>
      </c>
      <c r="C6312" s="191" t="s">
        <v>7748</v>
      </c>
      <c r="E6312" t="s">
        <v>7749</v>
      </c>
      <c r="F6312" t="s">
        <v>3449</v>
      </c>
      <c r="G6312" t="s">
        <v>375</v>
      </c>
      <c r="H6312">
        <v>30000</v>
      </c>
      <c r="J6312" t="s">
        <v>22634</v>
      </c>
      <c r="K6312" s="132" t="str">
        <f>IFERROR(IFERROR(INDEX(Кат!$O:$O,MATCH($C6312,Кат!$I:$I,0)),INDEX(Торг!$L:$L,MATCH($C6312,Торг!$I:$I,0))),"")</f>
        <v/>
      </c>
      <c r="L6312" s="132" t="str">
        <f>IFERROR(IFERROR(INDEX(Кат!$A:$A,MATCH($C6312,Кат!$I:$I,0)),INDEX(Торг!$A:$A,MATCH($C6312,Торг!$I:$I,0))),"")</f>
        <v/>
      </c>
      <c r="M6312" s="132" t="str">
        <f>IFERROR(IFERROR(INDEX(Кат!$B:$B,MATCH($C6312,Кат!$I:$I,0)),INDEX(Торг!$B:$B,MATCH($C6312,Торг!$I:$I,0))),"")</f>
        <v/>
      </c>
      <c r="N6312" s="132" t="str">
        <f t="shared" si="98"/>
        <v>TRW 01984-St</v>
      </c>
      <c r="O6312" s="132" t="str">
        <f>IFERROR(IFERROR(INDEX(Кат!$B:$B,MATCH($N6312,Кат!$I:$I,0)),INDEX(Торг!$B:$B,MATCH($N6312,Торг!$I:$I,0))),"")</f>
        <v/>
      </c>
    </row>
    <row r="6313" spans="1:15" outlineLevel="1">
      <c r="A6313" t="s">
        <v>18698</v>
      </c>
      <c r="C6313" s="191" t="s">
        <v>7750</v>
      </c>
      <c r="E6313" t="s">
        <v>7751</v>
      </c>
      <c r="F6313" t="s">
        <v>5627</v>
      </c>
      <c r="G6313" t="s">
        <v>375</v>
      </c>
      <c r="H6313">
        <v>3500</v>
      </c>
      <c r="J6313" t="s">
        <v>22634</v>
      </c>
      <c r="K6313" s="132" t="str">
        <f>IFERROR(IFERROR(INDEX(Кат!$O:$O,MATCH($C6313,Кат!$I:$I,0)),INDEX(Торг!$L:$L,MATCH($C6313,Торг!$I:$I,0))),"")</f>
        <v/>
      </c>
      <c r="L6313" s="132" t="str">
        <f>IFERROR(IFERROR(INDEX(Кат!$A:$A,MATCH($C6313,Кат!$I:$I,0)),INDEX(Торг!$A:$A,MATCH($C6313,Торг!$I:$I,0))),"")</f>
        <v/>
      </c>
      <c r="M6313" s="132" t="str">
        <f>IFERROR(IFERROR(INDEX(Кат!$B:$B,MATCH($C6313,Кат!$I:$I,0)),INDEX(Торг!$B:$B,MATCH($C6313,Торг!$I:$I,0))),"")</f>
        <v/>
      </c>
      <c r="N6313" s="132" t="str">
        <f t="shared" si="98"/>
        <v>STINGER 00770-St</v>
      </c>
      <c r="O6313" s="132" t="str">
        <f>IFERROR(IFERROR(INDEX(Кат!$B:$B,MATCH($N6313,Кат!$I:$I,0)),INDEX(Торг!$B:$B,MATCH($N6313,Торг!$I:$I,0))),"")</f>
        <v/>
      </c>
    </row>
    <row r="6314" spans="1:15" outlineLevel="2">
      <c r="A6314" t="s">
        <v>18699</v>
      </c>
      <c r="C6314" s="191" t="s">
        <v>7752</v>
      </c>
      <c r="E6314" t="s">
        <v>7753</v>
      </c>
      <c r="F6314" t="s">
        <v>5627</v>
      </c>
      <c r="G6314" t="s">
        <v>375</v>
      </c>
      <c r="H6314">
        <v>1100</v>
      </c>
      <c r="J6314" t="s">
        <v>22634</v>
      </c>
      <c r="K6314" s="132" t="str">
        <f>IFERROR(IFERROR(INDEX(Кат!$O:$O,MATCH($C6314,Кат!$I:$I,0)),INDEX(Торг!$L:$L,MATCH($C6314,Торг!$I:$I,0))),"")</f>
        <v/>
      </c>
      <c r="L6314" s="132" t="str">
        <f>IFERROR(IFERROR(INDEX(Кат!$A:$A,MATCH($C6314,Кат!$I:$I,0)),INDEX(Торг!$A:$A,MATCH($C6314,Торг!$I:$I,0))),"")</f>
        <v/>
      </c>
      <c r="M6314" s="132" t="str">
        <f>IFERROR(IFERROR(INDEX(Кат!$B:$B,MATCH($C6314,Кат!$I:$I,0)),INDEX(Торг!$B:$B,MATCH($C6314,Торг!$I:$I,0))),"")</f>
        <v/>
      </c>
      <c r="N6314" s="132" t="str">
        <f t="shared" si="98"/>
        <v>STINGER 00689-St</v>
      </c>
      <c r="O6314" s="132" t="str">
        <f>IFERROR(IFERROR(INDEX(Кат!$B:$B,MATCH($N6314,Кат!$I:$I,0)),INDEX(Торг!$B:$B,MATCH($N6314,Торг!$I:$I,0))),"")</f>
        <v/>
      </c>
    </row>
    <row r="6315" spans="1:15" outlineLevel="2">
      <c r="A6315" t="s">
        <v>18700</v>
      </c>
      <c r="C6315" s="191" t="s">
        <v>7754</v>
      </c>
      <c r="E6315" t="s">
        <v>7755</v>
      </c>
      <c r="F6315" t="s">
        <v>5627</v>
      </c>
      <c r="G6315" t="s">
        <v>375</v>
      </c>
      <c r="H6315">
        <v>17640</v>
      </c>
      <c r="J6315" t="s">
        <v>22634</v>
      </c>
      <c r="K6315" s="132" t="str">
        <f>IFERROR(IFERROR(INDEX(Кат!$O:$O,MATCH($C6315,Кат!$I:$I,0)),INDEX(Торг!$L:$L,MATCH($C6315,Торг!$I:$I,0))),"")</f>
        <v/>
      </c>
      <c r="L6315" s="132" t="str">
        <f>IFERROR(IFERROR(INDEX(Кат!$A:$A,MATCH($C6315,Кат!$I:$I,0)),INDEX(Торг!$A:$A,MATCH($C6315,Торг!$I:$I,0))),"")</f>
        <v/>
      </c>
      <c r="M6315" s="132" t="str">
        <f>IFERROR(IFERROR(INDEX(Кат!$B:$B,MATCH($C6315,Кат!$I:$I,0)),INDEX(Торг!$B:$B,MATCH($C6315,Торг!$I:$I,0))),"")</f>
        <v/>
      </c>
      <c r="N6315" s="132" t="str">
        <f t="shared" si="98"/>
        <v>STINGER 00776-St</v>
      </c>
      <c r="O6315" s="132" t="str">
        <f>IFERROR(IFERROR(INDEX(Кат!$B:$B,MATCH($N6315,Кат!$I:$I,0)),INDEX(Торг!$B:$B,MATCH($N6315,Торг!$I:$I,0))),"")</f>
        <v/>
      </c>
    </row>
    <row r="6316" spans="1:15" outlineLevel="2">
      <c r="A6316" t="s">
        <v>18701</v>
      </c>
      <c r="C6316" s="191" t="s">
        <v>7756</v>
      </c>
      <c r="E6316" t="s">
        <v>7757</v>
      </c>
      <c r="F6316" t="s">
        <v>5627</v>
      </c>
      <c r="G6316" t="s">
        <v>375</v>
      </c>
      <c r="H6316">
        <v>9650</v>
      </c>
      <c r="J6316" t="s">
        <v>22634</v>
      </c>
      <c r="K6316" s="132" t="str">
        <f>IFERROR(IFERROR(INDEX(Кат!$O:$O,MATCH($C6316,Кат!$I:$I,0)),INDEX(Торг!$L:$L,MATCH($C6316,Торг!$I:$I,0))),"")</f>
        <v/>
      </c>
      <c r="L6316" s="132" t="str">
        <f>IFERROR(IFERROR(INDEX(Кат!$A:$A,MATCH($C6316,Кат!$I:$I,0)),INDEX(Торг!$A:$A,MATCH($C6316,Торг!$I:$I,0))),"")</f>
        <v/>
      </c>
      <c r="M6316" s="132" t="str">
        <f>IFERROR(IFERROR(INDEX(Кат!$B:$B,MATCH($C6316,Кат!$I:$I,0)),INDEX(Торг!$B:$B,MATCH($C6316,Торг!$I:$I,0))),"")</f>
        <v/>
      </c>
      <c r="N6316" s="132" t="str">
        <f t="shared" si="98"/>
        <v>STINGER 00697-St</v>
      </c>
      <c r="O6316" s="132" t="str">
        <f>IFERROR(IFERROR(INDEX(Кат!$B:$B,MATCH($N6316,Кат!$I:$I,0)),INDEX(Торг!$B:$B,MATCH($N6316,Торг!$I:$I,0))),"")</f>
        <v/>
      </c>
    </row>
    <row r="6317" spans="1:15" outlineLevel="2">
      <c r="A6317" t="s">
        <v>18702</v>
      </c>
      <c r="C6317" s="191" t="s">
        <v>7758</v>
      </c>
      <c r="E6317" t="s">
        <v>7759</v>
      </c>
      <c r="F6317" t="s">
        <v>5627</v>
      </c>
      <c r="G6317" t="s">
        <v>375</v>
      </c>
      <c r="H6317">
        <v>235</v>
      </c>
      <c r="J6317" t="s">
        <v>22634</v>
      </c>
      <c r="K6317" s="132" t="str">
        <f>IFERROR(IFERROR(INDEX(Кат!$O:$O,MATCH($C6317,Кат!$I:$I,0)),INDEX(Торг!$L:$L,MATCH($C6317,Торг!$I:$I,0))),"")</f>
        <v/>
      </c>
      <c r="L6317" s="132" t="str">
        <f>IFERROR(IFERROR(INDEX(Кат!$A:$A,MATCH($C6317,Кат!$I:$I,0)),INDEX(Торг!$A:$A,MATCH($C6317,Торг!$I:$I,0))),"")</f>
        <v/>
      </c>
      <c r="M6317" s="132" t="str">
        <f>IFERROR(IFERROR(INDEX(Кат!$B:$B,MATCH($C6317,Кат!$I:$I,0)),INDEX(Торг!$B:$B,MATCH($C6317,Торг!$I:$I,0))),"")</f>
        <v/>
      </c>
      <c r="N6317" s="132" t="str">
        <f t="shared" si="98"/>
        <v>STINGER 01771-St</v>
      </c>
      <c r="O6317" s="132" t="str">
        <f>IFERROR(IFERROR(INDEX(Кат!$B:$B,MATCH($N6317,Кат!$I:$I,0)),INDEX(Торг!$B:$B,MATCH($N6317,Торг!$I:$I,0))),"")</f>
        <v/>
      </c>
    </row>
    <row r="6318" spans="1:15" outlineLevel="2">
      <c r="A6318" t="s">
        <v>18703</v>
      </c>
      <c r="C6318" s="191" t="s">
        <v>26263</v>
      </c>
      <c r="E6318" t="s">
        <v>7760</v>
      </c>
      <c r="F6318" t="s">
        <v>5627</v>
      </c>
      <c r="G6318" t="s">
        <v>399</v>
      </c>
      <c r="H6318">
        <v>790</v>
      </c>
      <c r="J6318" t="s">
        <v>22634</v>
      </c>
      <c r="K6318" s="132" t="str">
        <f>IFERROR(IFERROR(INDEX(Кат!$O:$O,MATCH($C6318,Кат!$I:$I,0)),INDEX(Торг!$L:$L,MATCH($C6318,Торг!$I:$I,0))),"")</f>
        <v/>
      </c>
      <c r="L6318" s="132" t="str">
        <f>IFERROR(IFERROR(INDEX(Кат!$A:$A,MATCH($C6318,Кат!$I:$I,0)),INDEX(Торг!$A:$A,MATCH($C6318,Торг!$I:$I,0))),"")</f>
        <v/>
      </c>
      <c r="M6318" s="132" t="str">
        <f>IFERROR(IFERROR(INDEX(Кат!$B:$B,MATCH($C6318,Кат!$I:$I,0)),INDEX(Торг!$B:$B,MATCH($C6318,Торг!$I:$I,0))),"")</f>
        <v/>
      </c>
      <c r="N6318" s="132" t="str">
        <f t="shared" si="98"/>
        <v>STINGER 02280-St</v>
      </c>
      <c r="O6318" s="132" t="str">
        <f>IFERROR(IFERROR(INDEX(Кат!$B:$B,MATCH($N6318,Кат!$I:$I,0)),INDEX(Торг!$B:$B,MATCH($N6318,Торг!$I:$I,0))),"")</f>
        <v/>
      </c>
    </row>
    <row r="6319" spans="1:15" outlineLevel="2">
      <c r="A6319" t="s">
        <v>18704</v>
      </c>
      <c r="C6319" s="191" t="s">
        <v>7761</v>
      </c>
      <c r="E6319" t="s">
        <v>7762</v>
      </c>
      <c r="F6319" t="s">
        <v>5627</v>
      </c>
      <c r="G6319" t="s">
        <v>375</v>
      </c>
      <c r="H6319">
        <v>165</v>
      </c>
      <c r="J6319" t="s">
        <v>22634</v>
      </c>
      <c r="K6319" s="132" t="str">
        <f>IFERROR(IFERROR(INDEX(Кат!$O:$O,MATCH($C6319,Кат!$I:$I,0)),INDEX(Торг!$L:$L,MATCH($C6319,Торг!$I:$I,0))),"")</f>
        <v/>
      </c>
      <c r="L6319" s="132" t="str">
        <f>IFERROR(IFERROR(INDEX(Кат!$A:$A,MATCH($C6319,Кат!$I:$I,0)),INDEX(Торг!$A:$A,MATCH($C6319,Торг!$I:$I,0))),"")</f>
        <v/>
      </c>
      <c r="M6319" s="132" t="str">
        <f>IFERROR(IFERROR(INDEX(Кат!$B:$B,MATCH($C6319,Кат!$I:$I,0)),INDEX(Торг!$B:$B,MATCH($C6319,Торг!$I:$I,0))),"")</f>
        <v/>
      </c>
      <c r="N6319" s="132" t="str">
        <f t="shared" si="98"/>
        <v>STINGER 03217-St</v>
      </c>
      <c r="O6319" s="132" t="str">
        <f>IFERROR(IFERROR(INDEX(Кат!$B:$B,MATCH($N6319,Кат!$I:$I,0)),INDEX(Торг!$B:$B,MATCH($N6319,Торг!$I:$I,0))),"")</f>
        <v/>
      </c>
    </row>
    <row r="6320" spans="1:15" outlineLevel="2">
      <c r="A6320" t="s">
        <v>18705</v>
      </c>
      <c r="C6320" s="191" t="s">
        <v>7763</v>
      </c>
      <c r="E6320" t="s">
        <v>7764</v>
      </c>
      <c r="F6320" t="s">
        <v>5627</v>
      </c>
      <c r="G6320" t="s">
        <v>399</v>
      </c>
      <c r="H6320">
        <v>2205</v>
      </c>
      <c r="J6320" t="s">
        <v>22634</v>
      </c>
      <c r="K6320" s="132" t="str">
        <f>IFERROR(IFERROR(INDEX(Кат!$O:$O,MATCH($C6320,Кат!$I:$I,0)),INDEX(Торг!$L:$L,MATCH($C6320,Торг!$I:$I,0))),"")</f>
        <v/>
      </c>
      <c r="L6320" s="132" t="str">
        <f>IFERROR(IFERROR(INDEX(Кат!$A:$A,MATCH($C6320,Кат!$I:$I,0)),INDEX(Торг!$A:$A,MATCH($C6320,Торг!$I:$I,0))),"")</f>
        <v/>
      </c>
      <c r="M6320" s="132" t="str">
        <f>IFERROR(IFERROR(INDEX(Кат!$B:$B,MATCH($C6320,Кат!$I:$I,0)),INDEX(Торг!$B:$B,MATCH($C6320,Торг!$I:$I,0))),"")</f>
        <v/>
      </c>
      <c r="N6320" s="132" t="str">
        <f t="shared" si="98"/>
        <v>STINGER 00413-St</v>
      </c>
      <c r="O6320" s="132" t="str">
        <f>IFERROR(IFERROR(INDEX(Кат!$B:$B,MATCH($N6320,Кат!$I:$I,0)),INDEX(Торг!$B:$B,MATCH($N6320,Торг!$I:$I,0))),"")</f>
        <v/>
      </c>
    </row>
    <row r="6321" spans="1:15" outlineLevel="2">
      <c r="A6321" t="s">
        <v>18706</v>
      </c>
      <c r="C6321" s="191" t="s">
        <v>7765</v>
      </c>
      <c r="E6321" t="s">
        <v>14104</v>
      </c>
      <c r="F6321" t="s">
        <v>5627</v>
      </c>
      <c r="G6321" t="s">
        <v>399</v>
      </c>
      <c r="H6321">
        <v>885</v>
      </c>
      <c r="J6321" t="s">
        <v>22634</v>
      </c>
      <c r="K6321" s="132" t="str">
        <f>IFERROR(IFERROR(INDEX(Кат!$O:$O,MATCH($C6321,Кат!$I:$I,0)),INDEX(Торг!$L:$L,MATCH($C6321,Торг!$I:$I,0))),"")</f>
        <v/>
      </c>
      <c r="L6321" s="132" t="str">
        <f>IFERROR(IFERROR(INDEX(Кат!$A:$A,MATCH($C6321,Кат!$I:$I,0)),INDEX(Торг!$A:$A,MATCH($C6321,Торг!$I:$I,0))),"")</f>
        <v/>
      </c>
      <c r="M6321" s="132" t="str">
        <f>IFERROR(IFERROR(INDEX(Кат!$B:$B,MATCH($C6321,Кат!$I:$I,0)),INDEX(Торг!$B:$B,MATCH($C6321,Торг!$I:$I,0))),"")</f>
        <v/>
      </c>
      <c r="N6321" s="132" t="str">
        <f t="shared" si="98"/>
        <v>STINGER 02599-St</v>
      </c>
      <c r="O6321" s="132" t="str">
        <f>IFERROR(IFERROR(INDEX(Кат!$B:$B,MATCH($N6321,Кат!$I:$I,0)),INDEX(Торг!$B:$B,MATCH($N6321,Торг!$I:$I,0))),"")</f>
        <v/>
      </c>
    </row>
    <row r="6322" spans="1:15" outlineLevel="2">
      <c r="A6322" t="s">
        <v>18707</v>
      </c>
      <c r="C6322" s="191" t="s">
        <v>7766</v>
      </c>
      <c r="E6322" t="s">
        <v>7767</v>
      </c>
      <c r="F6322" t="s">
        <v>5627</v>
      </c>
      <c r="G6322" t="s">
        <v>399</v>
      </c>
      <c r="H6322">
        <v>800</v>
      </c>
      <c r="J6322" t="s">
        <v>22634</v>
      </c>
      <c r="K6322" s="132" t="str">
        <f>IFERROR(IFERROR(INDEX(Кат!$O:$O,MATCH($C6322,Кат!$I:$I,0)),INDEX(Торг!$L:$L,MATCH($C6322,Торг!$I:$I,0))),"")</f>
        <v/>
      </c>
      <c r="L6322" s="132" t="str">
        <f>IFERROR(IFERROR(INDEX(Кат!$A:$A,MATCH($C6322,Кат!$I:$I,0)),INDEX(Торг!$A:$A,MATCH($C6322,Торг!$I:$I,0))),"")</f>
        <v/>
      </c>
      <c r="M6322" s="132" t="str">
        <f>IFERROR(IFERROR(INDEX(Кат!$B:$B,MATCH($C6322,Кат!$I:$I,0)),INDEX(Торг!$B:$B,MATCH($C6322,Торг!$I:$I,0))),"")</f>
        <v/>
      </c>
      <c r="N6322" s="132" t="str">
        <f t="shared" si="98"/>
        <v>STINGER 02039-St</v>
      </c>
      <c r="O6322" s="132" t="str">
        <f>IFERROR(IFERROR(INDEX(Кат!$B:$B,MATCH($N6322,Кат!$I:$I,0)),INDEX(Торг!$B:$B,MATCH($N6322,Торг!$I:$I,0))),"")</f>
        <v/>
      </c>
    </row>
    <row r="6323" spans="1:15" outlineLevel="2">
      <c r="A6323" t="s">
        <v>18708</v>
      </c>
      <c r="C6323" s="191" t="s">
        <v>32366</v>
      </c>
      <c r="E6323" t="s">
        <v>7768</v>
      </c>
      <c r="F6323" t="s">
        <v>5627</v>
      </c>
      <c r="G6323" t="s">
        <v>399</v>
      </c>
      <c r="H6323">
        <v>600</v>
      </c>
      <c r="J6323" t="s">
        <v>22634</v>
      </c>
      <c r="K6323" s="132" t="str">
        <f>IFERROR(IFERROR(INDEX(Кат!$O:$O,MATCH($C6323,Кат!$I:$I,0)),INDEX(Торг!$L:$L,MATCH($C6323,Торг!$I:$I,0))),"")</f>
        <v/>
      </c>
      <c r="L6323" s="132" t="str">
        <f>IFERROR(IFERROR(INDEX(Кат!$A:$A,MATCH($C6323,Кат!$I:$I,0)),INDEX(Торг!$A:$A,MATCH($C6323,Торг!$I:$I,0))),"")</f>
        <v/>
      </c>
      <c r="M6323" s="132" t="str">
        <f>IFERROR(IFERROR(INDEX(Кат!$B:$B,MATCH($C6323,Кат!$I:$I,0)),INDEX(Торг!$B:$B,MATCH($C6323,Торг!$I:$I,0))),"")</f>
        <v/>
      </c>
      <c r="N6323" s="132" t="str">
        <f t="shared" si="98"/>
        <v>STINGER 02040-St</v>
      </c>
      <c r="O6323" s="132" t="str">
        <f>IFERROR(IFERROR(INDEX(Кат!$B:$B,MATCH($N6323,Кат!$I:$I,0)),INDEX(Торг!$B:$B,MATCH($N6323,Торг!$I:$I,0))),"")</f>
        <v/>
      </c>
    </row>
    <row r="6324" spans="1:15" outlineLevel="2">
      <c r="A6324" t="s">
        <v>18709</v>
      </c>
      <c r="C6324" s="191" t="s">
        <v>32367</v>
      </c>
      <c r="E6324" t="s">
        <v>7769</v>
      </c>
      <c r="F6324" t="s">
        <v>5627</v>
      </c>
      <c r="G6324" t="s">
        <v>399</v>
      </c>
      <c r="H6324">
        <v>600</v>
      </c>
      <c r="J6324" t="s">
        <v>22634</v>
      </c>
      <c r="K6324" s="132" t="str">
        <f>IFERROR(IFERROR(INDEX(Кат!$O:$O,MATCH($C6324,Кат!$I:$I,0)),INDEX(Торг!$L:$L,MATCH($C6324,Торг!$I:$I,0))),"")</f>
        <v/>
      </c>
      <c r="L6324" s="132" t="str">
        <f>IFERROR(IFERROR(INDEX(Кат!$A:$A,MATCH($C6324,Кат!$I:$I,0)),INDEX(Торг!$A:$A,MATCH($C6324,Торг!$I:$I,0))),"")</f>
        <v/>
      </c>
      <c r="M6324" s="132" t="str">
        <f>IFERROR(IFERROR(INDEX(Кат!$B:$B,MATCH($C6324,Кат!$I:$I,0)),INDEX(Торг!$B:$B,MATCH($C6324,Торг!$I:$I,0))),"")</f>
        <v/>
      </c>
      <c r="N6324" s="132" t="str">
        <f t="shared" si="98"/>
        <v>STINGER 02041-St</v>
      </c>
      <c r="O6324" s="132" t="str">
        <f>IFERROR(IFERROR(INDEX(Кат!$B:$B,MATCH($N6324,Кат!$I:$I,0)),INDEX(Торг!$B:$B,MATCH($N6324,Торг!$I:$I,0))),"")</f>
        <v/>
      </c>
    </row>
    <row r="6325" spans="1:15" outlineLevel="2">
      <c r="A6325" t="s">
        <v>18710</v>
      </c>
      <c r="C6325" s="191" t="s">
        <v>7770</v>
      </c>
      <c r="E6325" t="s">
        <v>7771</v>
      </c>
      <c r="F6325" t="s">
        <v>5627</v>
      </c>
      <c r="G6325" t="s">
        <v>399</v>
      </c>
      <c r="H6325">
        <v>4300</v>
      </c>
      <c r="J6325" t="s">
        <v>22634</v>
      </c>
      <c r="K6325" s="132" t="str">
        <f>IFERROR(IFERROR(INDEX(Кат!$O:$O,MATCH($C6325,Кат!$I:$I,0)),INDEX(Торг!$L:$L,MATCH($C6325,Торг!$I:$I,0))),"")</f>
        <v/>
      </c>
      <c r="L6325" s="132" t="str">
        <f>IFERROR(IFERROR(INDEX(Кат!$A:$A,MATCH($C6325,Кат!$I:$I,0)),INDEX(Торг!$A:$A,MATCH($C6325,Торг!$I:$I,0))),"")</f>
        <v/>
      </c>
      <c r="M6325" s="132" t="str">
        <f>IFERROR(IFERROR(INDEX(Кат!$B:$B,MATCH($C6325,Кат!$I:$I,0)),INDEX(Торг!$B:$B,MATCH($C6325,Торг!$I:$I,0))),"")</f>
        <v/>
      </c>
      <c r="N6325" s="132" t="str">
        <f t="shared" si="98"/>
        <v>STINGER 00648-St</v>
      </c>
      <c r="O6325" s="132" t="str">
        <f>IFERROR(IFERROR(INDEX(Кат!$B:$B,MATCH($N6325,Кат!$I:$I,0)),INDEX(Торг!$B:$B,MATCH($N6325,Торг!$I:$I,0))),"")</f>
        <v/>
      </c>
    </row>
    <row r="6326" spans="1:15" outlineLevel="2">
      <c r="A6326" t="s">
        <v>18711</v>
      </c>
      <c r="C6326" s="191" t="s">
        <v>7772</v>
      </c>
      <c r="E6326" t="s">
        <v>7773</v>
      </c>
      <c r="F6326" t="s">
        <v>5627</v>
      </c>
      <c r="G6326" t="s">
        <v>399</v>
      </c>
      <c r="H6326">
        <v>4300</v>
      </c>
      <c r="J6326" t="s">
        <v>22634</v>
      </c>
      <c r="K6326" s="132" t="str">
        <f>IFERROR(IFERROR(INDEX(Кат!$O:$O,MATCH($C6326,Кат!$I:$I,0)),INDEX(Торг!$L:$L,MATCH($C6326,Торг!$I:$I,0))),"")</f>
        <v/>
      </c>
      <c r="L6326" s="132" t="str">
        <f>IFERROR(IFERROR(INDEX(Кат!$A:$A,MATCH($C6326,Кат!$I:$I,0)),INDEX(Торг!$A:$A,MATCH($C6326,Торг!$I:$I,0))),"")</f>
        <v/>
      </c>
      <c r="M6326" s="132" t="str">
        <f>IFERROR(IFERROR(INDEX(Кат!$B:$B,MATCH($C6326,Кат!$I:$I,0)),INDEX(Торг!$B:$B,MATCH($C6326,Торг!$I:$I,0))),"")</f>
        <v/>
      </c>
      <c r="N6326" s="132" t="str">
        <f t="shared" si="98"/>
        <v>STINGER 00652-St</v>
      </c>
      <c r="O6326" s="132" t="str">
        <f>IFERROR(IFERROR(INDEX(Кат!$B:$B,MATCH($N6326,Кат!$I:$I,0)),INDEX(Торг!$B:$B,MATCH($N6326,Торг!$I:$I,0))),"")</f>
        <v/>
      </c>
    </row>
    <row r="6327" spans="1:15" outlineLevel="2">
      <c r="A6327" t="s">
        <v>18712</v>
      </c>
      <c r="C6327" s="191" t="s">
        <v>7774</v>
      </c>
      <c r="E6327" t="s">
        <v>7775</v>
      </c>
      <c r="F6327" t="s">
        <v>5627</v>
      </c>
      <c r="G6327" t="s">
        <v>399</v>
      </c>
      <c r="H6327">
        <v>140</v>
      </c>
      <c r="J6327" t="s">
        <v>22634</v>
      </c>
      <c r="K6327" s="132" t="str">
        <f>IFERROR(IFERROR(INDEX(Кат!$O:$O,MATCH($C6327,Кат!$I:$I,0)),INDEX(Торг!$L:$L,MATCH($C6327,Торг!$I:$I,0))),"")</f>
        <v/>
      </c>
      <c r="L6327" s="132" t="str">
        <f>IFERROR(IFERROR(INDEX(Кат!$A:$A,MATCH($C6327,Кат!$I:$I,0)),INDEX(Торг!$A:$A,MATCH($C6327,Торг!$I:$I,0))),"")</f>
        <v/>
      </c>
      <c r="M6327" s="132" t="str">
        <f>IFERROR(IFERROR(INDEX(Кат!$B:$B,MATCH($C6327,Кат!$I:$I,0)),INDEX(Торг!$B:$B,MATCH($C6327,Торг!$I:$I,0))),"")</f>
        <v/>
      </c>
      <c r="N6327" s="132" t="str">
        <f t="shared" si="98"/>
        <v>STINGER 02941-St</v>
      </c>
      <c r="O6327" s="132" t="str">
        <f>IFERROR(IFERROR(INDEX(Кат!$B:$B,MATCH($N6327,Кат!$I:$I,0)),INDEX(Торг!$B:$B,MATCH($N6327,Торг!$I:$I,0))),"")</f>
        <v/>
      </c>
    </row>
    <row r="6328" spans="1:15" outlineLevel="2">
      <c r="A6328" t="s">
        <v>18713</v>
      </c>
      <c r="C6328" s="191" t="s">
        <v>7776</v>
      </c>
      <c r="E6328" t="s">
        <v>7777</v>
      </c>
      <c r="F6328" t="s">
        <v>5627</v>
      </c>
      <c r="G6328" t="s">
        <v>399</v>
      </c>
      <c r="H6328">
        <v>885</v>
      </c>
      <c r="J6328" t="s">
        <v>22634</v>
      </c>
      <c r="K6328" s="132" t="str">
        <f>IFERROR(IFERROR(INDEX(Кат!$O:$O,MATCH($C6328,Кат!$I:$I,0)),INDEX(Торг!$L:$L,MATCH($C6328,Торг!$I:$I,0))),"")</f>
        <v/>
      </c>
      <c r="L6328" s="132" t="str">
        <f>IFERROR(IFERROR(INDEX(Кат!$A:$A,MATCH($C6328,Кат!$I:$I,0)),INDEX(Торг!$A:$A,MATCH($C6328,Торг!$I:$I,0))),"")</f>
        <v/>
      </c>
      <c r="M6328" s="132" t="str">
        <f>IFERROR(IFERROR(INDEX(Кат!$B:$B,MATCH($C6328,Кат!$I:$I,0)),INDEX(Торг!$B:$B,MATCH($C6328,Торг!$I:$I,0))),"")</f>
        <v/>
      </c>
      <c r="N6328" s="132" t="str">
        <f t="shared" si="98"/>
        <v>STINGER 01036-St</v>
      </c>
      <c r="O6328" s="132" t="str">
        <f>IFERROR(IFERROR(INDEX(Кат!$B:$B,MATCH($N6328,Кат!$I:$I,0)),INDEX(Торг!$B:$B,MATCH($N6328,Торг!$I:$I,0))),"")</f>
        <v/>
      </c>
    </row>
    <row r="6329" spans="1:15" outlineLevel="2">
      <c r="A6329" t="s">
        <v>18714</v>
      </c>
      <c r="C6329" s="191" t="s">
        <v>7778</v>
      </c>
      <c r="E6329" t="s">
        <v>7779</v>
      </c>
      <c r="F6329" t="s">
        <v>5627</v>
      </c>
      <c r="G6329" t="s">
        <v>399</v>
      </c>
      <c r="H6329">
        <v>1105</v>
      </c>
      <c r="J6329" t="s">
        <v>22634</v>
      </c>
      <c r="K6329" s="132" t="str">
        <f>IFERROR(IFERROR(INDEX(Кат!$O:$O,MATCH($C6329,Кат!$I:$I,0)),INDEX(Торг!$L:$L,MATCH($C6329,Торг!$I:$I,0))),"")</f>
        <v/>
      </c>
      <c r="L6329" s="132" t="str">
        <f>IFERROR(IFERROR(INDEX(Кат!$A:$A,MATCH($C6329,Кат!$I:$I,0)),INDEX(Торг!$A:$A,MATCH($C6329,Торг!$I:$I,0))),"")</f>
        <v/>
      </c>
      <c r="M6329" s="132" t="str">
        <f>IFERROR(IFERROR(INDEX(Кат!$B:$B,MATCH($C6329,Кат!$I:$I,0)),INDEX(Торг!$B:$B,MATCH($C6329,Торг!$I:$I,0))),"")</f>
        <v/>
      </c>
      <c r="N6329" s="132" t="str">
        <f t="shared" si="98"/>
        <v>STINGER 01035-St</v>
      </c>
      <c r="O6329" s="132" t="str">
        <f>IFERROR(IFERROR(INDEX(Кат!$B:$B,MATCH($N6329,Кат!$I:$I,0)),INDEX(Торг!$B:$B,MATCH($N6329,Торг!$I:$I,0))),"")</f>
        <v/>
      </c>
    </row>
    <row r="6330" spans="1:15" outlineLevel="2">
      <c r="A6330" t="s">
        <v>18715</v>
      </c>
      <c r="C6330" s="191" t="s">
        <v>7780</v>
      </c>
      <c r="E6330" t="s">
        <v>7781</v>
      </c>
      <c r="F6330" t="s">
        <v>5627</v>
      </c>
      <c r="G6330" t="s">
        <v>399</v>
      </c>
      <c r="H6330">
        <v>1105</v>
      </c>
      <c r="J6330" t="s">
        <v>22634</v>
      </c>
      <c r="K6330" s="132" t="str">
        <f>IFERROR(IFERROR(INDEX(Кат!$O:$O,MATCH($C6330,Кат!$I:$I,0)),INDEX(Торг!$L:$L,MATCH($C6330,Торг!$I:$I,0))),"")</f>
        <v/>
      </c>
      <c r="L6330" s="132" t="str">
        <f>IFERROR(IFERROR(INDEX(Кат!$A:$A,MATCH($C6330,Кат!$I:$I,0)),INDEX(Торг!$A:$A,MATCH($C6330,Торг!$I:$I,0))),"")</f>
        <v/>
      </c>
      <c r="M6330" s="132" t="str">
        <f>IFERROR(IFERROR(INDEX(Кат!$B:$B,MATCH($C6330,Кат!$I:$I,0)),INDEX(Торг!$B:$B,MATCH($C6330,Торг!$I:$I,0))),"")</f>
        <v/>
      </c>
      <c r="N6330" s="132" t="str">
        <f t="shared" si="98"/>
        <v>STINGER 00113-St</v>
      </c>
      <c r="O6330" s="132" t="str">
        <f>IFERROR(IFERROR(INDEX(Кат!$B:$B,MATCH($N6330,Кат!$I:$I,0)),INDEX(Торг!$B:$B,MATCH($N6330,Торг!$I:$I,0))),"")</f>
        <v/>
      </c>
    </row>
    <row r="6331" spans="1:15" outlineLevel="2">
      <c r="A6331" t="s">
        <v>18716</v>
      </c>
      <c r="C6331" s="191" t="s">
        <v>7782</v>
      </c>
      <c r="E6331" t="s">
        <v>7783</v>
      </c>
      <c r="F6331" t="s">
        <v>5627</v>
      </c>
      <c r="G6331" t="s">
        <v>399</v>
      </c>
      <c r="H6331">
        <v>420</v>
      </c>
      <c r="J6331" t="s">
        <v>22634</v>
      </c>
      <c r="K6331" s="132" t="str">
        <f>IFERROR(IFERROR(INDEX(Кат!$O:$O,MATCH($C6331,Кат!$I:$I,0)),INDEX(Торг!$L:$L,MATCH($C6331,Торг!$I:$I,0))),"")</f>
        <v/>
      </c>
      <c r="L6331" s="132" t="str">
        <f>IFERROR(IFERROR(INDEX(Кат!$A:$A,MATCH($C6331,Кат!$I:$I,0)),INDEX(Торг!$A:$A,MATCH($C6331,Торг!$I:$I,0))),"")</f>
        <v/>
      </c>
      <c r="M6331" s="132" t="str">
        <f>IFERROR(IFERROR(INDEX(Кат!$B:$B,MATCH($C6331,Кат!$I:$I,0)),INDEX(Торг!$B:$B,MATCH($C6331,Торг!$I:$I,0))),"")</f>
        <v/>
      </c>
      <c r="N6331" s="132" t="str">
        <f t="shared" si="98"/>
        <v>STINGER 00053-St</v>
      </c>
      <c r="O6331" s="132" t="str">
        <f>IFERROR(IFERROR(INDEX(Кат!$B:$B,MATCH($N6331,Кат!$I:$I,0)),INDEX(Торг!$B:$B,MATCH($N6331,Торг!$I:$I,0))),"")</f>
        <v/>
      </c>
    </row>
    <row r="6332" spans="1:15" outlineLevel="2">
      <c r="A6332" t="s">
        <v>18717</v>
      </c>
      <c r="C6332" s="191" t="s">
        <v>7784</v>
      </c>
      <c r="E6332" t="s">
        <v>7785</v>
      </c>
      <c r="F6332" t="s">
        <v>5627</v>
      </c>
      <c r="G6332" t="s">
        <v>399</v>
      </c>
      <c r="H6332">
        <v>4030</v>
      </c>
      <c r="J6332" t="s">
        <v>22634</v>
      </c>
      <c r="K6332" s="132" t="str">
        <f>IFERROR(IFERROR(INDEX(Кат!$O:$O,MATCH($C6332,Кат!$I:$I,0)),INDEX(Торг!$L:$L,MATCH($C6332,Торг!$I:$I,0))),"")</f>
        <v/>
      </c>
      <c r="L6332" s="132" t="str">
        <f>IFERROR(IFERROR(INDEX(Кат!$A:$A,MATCH($C6332,Кат!$I:$I,0)),INDEX(Торг!$A:$A,MATCH($C6332,Торг!$I:$I,0))),"")</f>
        <v/>
      </c>
      <c r="M6332" s="132" t="str">
        <f>IFERROR(IFERROR(INDEX(Кат!$B:$B,MATCH($C6332,Кат!$I:$I,0)),INDEX(Торг!$B:$B,MATCH($C6332,Торг!$I:$I,0))),"")</f>
        <v/>
      </c>
      <c r="N6332" s="132" t="str">
        <f t="shared" si="98"/>
        <v>STINGER 00121-St</v>
      </c>
      <c r="O6332" s="132" t="str">
        <f>IFERROR(IFERROR(INDEX(Кат!$B:$B,MATCH($N6332,Кат!$I:$I,0)),INDEX(Торг!$B:$B,MATCH($N6332,Торг!$I:$I,0))),"")</f>
        <v/>
      </c>
    </row>
    <row r="6333" spans="1:15" outlineLevel="2">
      <c r="A6333" t="s">
        <v>18718</v>
      </c>
      <c r="C6333" s="191" t="s">
        <v>7786</v>
      </c>
      <c r="E6333" t="s">
        <v>7787</v>
      </c>
      <c r="F6333" t="s">
        <v>5627</v>
      </c>
      <c r="G6333" t="s">
        <v>399</v>
      </c>
      <c r="H6333">
        <v>3200</v>
      </c>
      <c r="J6333" t="s">
        <v>22634</v>
      </c>
      <c r="K6333" s="132" t="str">
        <f>IFERROR(IFERROR(INDEX(Кат!$O:$O,MATCH($C6333,Кат!$I:$I,0)),INDEX(Торг!$L:$L,MATCH($C6333,Торг!$I:$I,0))),"")</f>
        <v/>
      </c>
      <c r="L6333" s="132" t="str">
        <f>IFERROR(IFERROR(INDEX(Кат!$A:$A,MATCH($C6333,Кат!$I:$I,0)),INDEX(Торг!$A:$A,MATCH($C6333,Торг!$I:$I,0))),"")</f>
        <v/>
      </c>
      <c r="M6333" s="132" t="str">
        <f>IFERROR(IFERROR(INDEX(Кат!$B:$B,MATCH($C6333,Кат!$I:$I,0)),INDEX(Торг!$B:$B,MATCH($C6333,Торг!$I:$I,0))),"")</f>
        <v/>
      </c>
      <c r="N6333" s="132" t="str">
        <f t="shared" si="98"/>
        <v>STINGER 00641-St</v>
      </c>
      <c r="O6333" s="132" t="str">
        <f>IFERROR(IFERROR(INDEX(Кат!$B:$B,MATCH($N6333,Кат!$I:$I,0)),INDEX(Торг!$B:$B,MATCH($N6333,Торг!$I:$I,0))),"")</f>
        <v/>
      </c>
    </row>
    <row r="6334" spans="1:15" outlineLevel="2">
      <c r="A6334" t="s">
        <v>18719</v>
      </c>
      <c r="C6334" s="191" t="s">
        <v>7788</v>
      </c>
      <c r="E6334" t="s">
        <v>7789</v>
      </c>
      <c r="F6334" t="s">
        <v>5627</v>
      </c>
      <c r="G6334" t="s">
        <v>399</v>
      </c>
      <c r="H6334">
        <v>2500</v>
      </c>
      <c r="J6334" t="s">
        <v>22634</v>
      </c>
      <c r="K6334" s="132" t="str">
        <f>IFERROR(IFERROR(INDEX(Кат!$O:$O,MATCH($C6334,Кат!$I:$I,0)),INDEX(Торг!$L:$L,MATCH($C6334,Торг!$I:$I,0))),"")</f>
        <v/>
      </c>
      <c r="L6334" s="132" t="str">
        <f>IFERROR(IFERROR(INDEX(Кат!$A:$A,MATCH($C6334,Кат!$I:$I,0)),INDEX(Торг!$A:$A,MATCH($C6334,Торг!$I:$I,0))),"")</f>
        <v/>
      </c>
      <c r="M6334" s="132" t="str">
        <f>IFERROR(IFERROR(INDEX(Кат!$B:$B,MATCH($C6334,Кат!$I:$I,0)),INDEX(Торг!$B:$B,MATCH($C6334,Торг!$I:$I,0))),"")</f>
        <v/>
      </c>
      <c r="N6334" s="132" t="str">
        <f t="shared" si="98"/>
        <v>STINGER 03109-St</v>
      </c>
      <c r="O6334" s="132" t="str">
        <f>IFERROR(IFERROR(INDEX(Кат!$B:$B,MATCH($N6334,Кат!$I:$I,0)),INDEX(Торг!$B:$B,MATCH($N6334,Торг!$I:$I,0))),"")</f>
        <v/>
      </c>
    </row>
    <row r="6335" spans="1:15" outlineLevel="2">
      <c r="A6335" t="s">
        <v>18720</v>
      </c>
      <c r="C6335" s="191" t="s">
        <v>7790</v>
      </c>
      <c r="E6335" t="s">
        <v>7791</v>
      </c>
      <c r="F6335" t="s">
        <v>5627</v>
      </c>
      <c r="G6335" t="s">
        <v>399</v>
      </c>
      <c r="H6335">
        <v>1765</v>
      </c>
      <c r="J6335" t="s">
        <v>22634</v>
      </c>
      <c r="K6335" s="132" t="str">
        <f>IFERROR(IFERROR(INDEX(Кат!$O:$O,MATCH($C6335,Кат!$I:$I,0)),INDEX(Торг!$L:$L,MATCH($C6335,Торг!$I:$I,0))),"")</f>
        <v/>
      </c>
      <c r="L6335" s="132" t="str">
        <f>IFERROR(IFERROR(INDEX(Кат!$A:$A,MATCH($C6335,Кат!$I:$I,0)),INDEX(Торг!$A:$A,MATCH($C6335,Торг!$I:$I,0))),"")</f>
        <v/>
      </c>
      <c r="M6335" s="132" t="str">
        <f>IFERROR(IFERROR(INDEX(Кат!$B:$B,MATCH($C6335,Кат!$I:$I,0)),INDEX(Торг!$B:$B,MATCH($C6335,Торг!$I:$I,0))),"")</f>
        <v/>
      </c>
      <c r="N6335" s="132" t="str">
        <f t="shared" si="98"/>
        <v>STINGER 00559-St</v>
      </c>
      <c r="O6335" s="132" t="str">
        <f>IFERROR(IFERROR(INDEX(Кат!$B:$B,MATCH($N6335,Кат!$I:$I,0)),INDEX(Торг!$B:$B,MATCH($N6335,Торг!$I:$I,0))),"")</f>
        <v/>
      </c>
    </row>
    <row r="6336" spans="1:15" outlineLevel="2">
      <c r="A6336" t="s">
        <v>18721</v>
      </c>
      <c r="C6336" s="191" t="s">
        <v>7792</v>
      </c>
      <c r="E6336" t="s">
        <v>7793</v>
      </c>
      <c r="F6336" t="s">
        <v>5627</v>
      </c>
      <c r="G6336" t="s">
        <v>399</v>
      </c>
      <c r="H6336">
        <v>2320</v>
      </c>
      <c r="J6336" t="s">
        <v>22634</v>
      </c>
      <c r="K6336" s="132" t="str">
        <f>IFERROR(IFERROR(INDEX(Кат!$O:$O,MATCH($C6336,Кат!$I:$I,0)),INDEX(Торг!$L:$L,MATCH($C6336,Торг!$I:$I,0))),"")</f>
        <v/>
      </c>
      <c r="L6336" s="132" t="str">
        <f>IFERROR(IFERROR(INDEX(Кат!$A:$A,MATCH($C6336,Кат!$I:$I,0)),INDEX(Торг!$A:$A,MATCH($C6336,Торг!$I:$I,0))),"")</f>
        <v/>
      </c>
      <c r="M6336" s="132" t="str">
        <f>IFERROR(IFERROR(INDEX(Кат!$B:$B,MATCH($C6336,Кат!$I:$I,0)),INDEX(Торг!$B:$B,MATCH($C6336,Торг!$I:$I,0))),"")</f>
        <v/>
      </c>
      <c r="N6336" s="132" t="str">
        <f t="shared" si="98"/>
        <v>STINGER 00656-St</v>
      </c>
      <c r="O6336" s="132" t="str">
        <f>IFERROR(IFERROR(INDEX(Кат!$B:$B,MATCH($N6336,Кат!$I:$I,0)),INDEX(Торг!$B:$B,MATCH($N6336,Торг!$I:$I,0))),"")</f>
        <v/>
      </c>
    </row>
    <row r="6337" spans="1:15" outlineLevel="2">
      <c r="A6337" t="s">
        <v>18722</v>
      </c>
      <c r="C6337" s="191" t="s">
        <v>7794</v>
      </c>
      <c r="E6337" t="s">
        <v>7795</v>
      </c>
      <c r="F6337" t="s">
        <v>5627</v>
      </c>
      <c r="G6337" t="s">
        <v>399</v>
      </c>
      <c r="H6337">
        <v>2205</v>
      </c>
      <c r="J6337" t="s">
        <v>22634</v>
      </c>
      <c r="K6337" s="132" t="str">
        <f>IFERROR(IFERROR(INDEX(Кат!$O:$O,MATCH($C6337,Кат!$I:$I,0)),INDEX(Торг!$L:$L,MATCH($C6337,Торг!$I:$I,0))),"")</f>
        <v/>
      </c>
      <c r="L6337" s="132" t="str">
        <f>IFERROR(IFERROR(INDEX(Кат!$A:$A,MATCH($C6337,Кат!$I:$I,0)),INDEX(Торг!$A:$A,MATCH($C6337,Торг!$I:$I,0))),"")</f>
        <v/>
      </c>
      <c r="M6337" s="132" t="str">
        <f>IFERROR(IFERROR(INDEX(Кат!$B:$B,MATCH($C6337,Кат!$I:$I,0)),INDEX(Торг!$B:$B,MATCH($C6337,Торг!$I:$I,0))),"")</f>
        <v/>
      </c>
      <c r="N6337" s="132" t="str">
        <f t="shared" si="98"/>
        <v>STINGER 00470-St</v>
      </c>
      <c r="O6337" s="132" t="str">
        <f>IFERROR(IFERROR(INDEX(Кат!$B:$B,MATCH($N6337,Кат!$I:$I,0)),INDEX(Торг!$B:$B,MATCH($N6337,Торг!$I:$I,0))),"")</f>
        <v/>
      </c>
    </row>
    <row r="6338" spans="1:15" outlineLevel="2">
      <c r="A6338" t="s">
        <v>18723</v>
      </c>
      <c r="C6338" s="191" t="s">
        <v>7796</v>
      </c>
      <c r="E6338" t="s">
        <v>7797</v>
      </c>
      <c r="F6338" t="s">
        <v>5627</v>
      </c>
      <c r="G6338" t="s">
        <v>399</v>
      </c>
      <c r="H6338">
        <v>2320</v>
      </c>
      <c r="J6338" t="s">
        <v>22634</v>
      </c>
      <c r="K6338" s="132" t="str">
        <f>IFERROR(IFERROR(INDEX(Кат!$O:$O,MATCH($C6338,Кат!$I:$I,0)),INDEX(Торг!$L:$L,MATCH($C6338,Торг!$I:$I,0))),"")</f>
        <v/>
      </c>
      <c r="L6338" s="132" t="str">
        <f>IFERROR(IFERROR(INDEX(Кат!$A:$A,MATCH($C6338,Кат!$I:$I,0)),INDEX(Торг!$A:$A,MATCH($C6338,Торг!$I:$I,0))),"")</f>
        <v/>
      </c>
      <c r="M6338" s="132" t="str">
        <f>IFERROR(IFERROR(INDEX(Кат!$B:$B,MATCH($C6338,Кат!$I:$I,0)),INDEX(Торг!$B:$B,MATCH($C6338,Торг!$I:$I,0))),"")</f>
        <v/>
      </c>
      <c r="N6338" s="132" t="str">
        <f t="shared" si="98"/>
        <v>STINGER 00653-St</v>
      </c>
      <c r="O6338" s="132" t="str">
        <f>IFERROR(IFERROR(INDEX(Кат!$B:$B,MATCH($N6338,Кат!$I:$I,0)),INDEX(Торг!$B:$B,MATCH($N6338,Торг!$I:$I,0))),"")</f>
        <v/>
      </c>
    </row>
    <row r="6339" spans="1:15" outlineLevel="2">
      <c r="A6339" t="s">
        <v>18724</v>
      </c>
      <c r="C6339" s="191" t="s">
        <v>7798</v>
      </c>
      <c r="E6339" t="s">
        <v>7799</v>
      </c>
      <c r="F6339" t="s">
        <v>5627</v>
      </c>
      <c r="G6339" t="s">
        <v>399</v>
      </c>
      <c r="H6339">
        <v>2265</v>
      </c>
      <c r="J6339" t="s">
        <v>22634</v>
      </c>
      <c r="K6339" s="132" t="str">
        <f>IFERROR(IFERROR(INDEX(Кат!$O:$O,MATCH($C6339,Кат!$I:$I,0)),INDEX(Торг!$L:$L,MATCH($C6339,Торг!$I:$I,0))),"")</f>
        <v/>
      </c>
      <c r="L6339" s="132" t="str">
        <f>IFERROR(IFERROR(INDEX(Кат!$A:$A,MATCH($C6339,Кат!$I:$I,0)),INDEX(Торг!$A:$A,MATCH($C6339,Торг!$I:$I,0))),"")</f>
        <v/>
      </c>
      <c r="M6339" s="132" t="str">
        <f>IFERROR(IFERROR(INDEX(Кат!$B:$B,MATCH($C6339,Кат!$I:$I,0)),INDEX(Торг!$B:$B,MATCH($C6339,Торг!$I:$I,0))),"")</f>
        <v/>
      </c>
      <c r="N6339" s="132" t="str">
        <f t="shared" si="98"/>
        <v>STINGER 00467-St</v>
      </c>
      <c r="O6339" s="132" t="str">
        <f>IFERROR(IFERROR(INDEX(Кат!$B:$B,MATCH($N6339,Кат!$I:$I,0)),INDEX(Торг!$B:$B,MATCH($N6339,Торг!$I:$I,0))),"")</f>
        <v/>
      </c>
    </row>
    <row r="6340" spans="1:15" outlineLevel="2">
      <c r="A6340" t="s">
        <v>18725</v>
      </c>
      <c r="C6340" s="191" t="s">
        <v>7800</v>
      </c>
      <c r="E6340" t="s">
        <v>7801</v>
      </c>
      <c r="F6340" t="s">
        <v>5627</v>
      </c>
      <c r="G6340" t="s">
        <v>399</v>
      </c>
      <c r="H6340">
        <v>2100</v>
      </c>
      <c r="J6340" t="s">
        <v>22634</v>
      </c>
      <c r="K6340" s="132" t="str">
        <f>IFERROR(IFERROR(INDEX(Кат!$O:$O,MATCH($C6340,Кат!$I:$I,0)),INDEX(Торг!$L:$L,MATCH($C6340,Торг!$I:$I,0))),"")</f>
        <v/>
      </c>
      <c r="L6340" s="132" t="str">
        <f>IFERROR(IFERROR(INDEX(Кат!$A:$A,MATCH($C6340,Кат!$I:$I,0)),INDEX(Торг!$A:$A,MATCH($C6340,Торг!$I:$I,0))),"")</f>
        <v/>
      </c>
      <c r="M6340" s="132" t="str">
        <f>IFERROR(IFERROR(INDEX(Кат!$B:$B,MATCH($C6340,Кат!$I:$I,0)),INDEX(Торг!$B:$B,MATCH($C6340,Торг!$I:$I,0))),"")</f>
        <v/>
      </c>
      <c r="N6340" s="132" t="str">
        <f t="shared" si="98"/>
        <v>STINGER 00623-St</v>
      </c>
      <c r="O6340" s="132" t="str">
        <f>IFERROR(IFERROR(INDEX(Кат!$B:$B,MATCH($N6340,Кат!$I:$I,0)),INDEX(Торг!$B:$B,MATCH($N6340,Торг!$I:$I,0))),"")</f>
        <v/>
      </c>
    </row>
    <row r="6341" spans="1:15" outlineLevel="2">
      <c r="A6341" t="s">
        <v>18726</v>
      </c>
      <c r="C6341" s="191" t="s">
        <v>7802</v>
      </c>
      <c r="E6341" t="s">
        <v>7803</v>
      </c>
      <c r="F6341" t="s">
        <v>5627</v>
      </c>
      <c r="G6341" t="s">
        <v>399</v>
      </c>
      <c r="H6341">
        <v>2350</v>
      </c>
      <c r="J6341" t="s">
        <v>22634</v>
      </c>
      <c r="K6341" s="132" t="str">
        <f>IFERROR(IFERROR(INDEX(Кат!$O:$O,MATCH($C6341,Кат!$I:$I,0)),INDEX(Торг!$L:$L,MATCH($C6341,Торг!$I:$I,0))),"")</f>
        <v/>
      </c>
      <c r="L6341" s="132" t="str">
        <f>IFERROR(IFERROR(INDEX(Кат!$A:$A,MATCH($C6341,Кат!$I:$I,0)),INDEX(Торг!$A:$A,MATCH($C6341,Торг!$I:$I,0))),"")</f>
        <v/>
      </c>
      <c r="M6341" s="132" t="str">
        <f>IFERROR(IFERROR(INDEX(Кат!$B:$B,MATCH($C6341,Кат!$I:$I,0)),INDEX(Торг!$B:$B,MATCH($C6341,Торг!$I:$I,0))),"")</f>
        <v/>
      </c>
      <c r="N6341" s="132" t="str">
        <f t="shared" si="98"/>
        <v>STINGER 00658-St</v>
      </c>
      <c r="O6341" s="132" t="str">
        <f>IFERROR(IFERROR(INDEX(Кат!$B:$B,MATCH($N6341,Кат!$I:$I,0)),INDEX(Торг!$B:$B,MATCH($N6341,Торг!$I:$I,0))),"")</f>
        <v/>
      </c>
    </row>
    <row r="6342" spans="1:15" outlineLevel="2">
      <c r="A6342" t="s">
        <v>18727</v>
      </c>
      <c r="C6342" s="191" t="s">
        <v>7804</v>
      </c>
      <c r="E6342" t="s">
        <v>7805</v>
      </c>
      <c r="F6342" t="s">
        <v>5627</v>
      </c>
      <c r="G6342" t="s">
        <v>399</v>
      </c>
      <c r="H6342">
        <v>2400</v>
      </c>
      <c r="J6342" t="s">
        <v>22634</v>
      </c>
      <c r="K6342" s="132" t="str">
        <f>IFERROR(IFERROR(INDEX(Кат!$O:$O,MATCH($C6342,Кат!$I:$I,0)),INDEX(Торг!$L:$L,MATCH($C6342,Торг!$I:$I,0))),"")</f>
        <v/>
      </c>
      <c r="L6342" s="132" t="str">
        <f>IFERROR(IFERROR(INDEX(Кат!$A:$A,MATCH($C6342,Кат!$I:$I,0)),INDEX(Торг!$A:$A,MATCH($C6342,Торг!$I:$I,0))),"")</f>
        <v/>
      </c>
      <c r="M6342" s="132" t="str">
        <f>IFERROR(IFERROR(INDEX(Кат!$B:$B,MATCH($C6342,Кат!$I:$I,0)),INDEX(Торг!$B:$B,MATCH($C6342,Торг!$I:$I,0))),"")</f>
        <v/>
      </c>
      <c r="N6342" s="132" t="str">
        <f t="shared" si="98"/>
        <v>STINGER 00471-St</v>
      </c>
      <c r="O6342" s="132" t="str">
        <f>IFERROR(IFERROR(INDEX(Кат!$B:$B,MATCH($N6342,Кат!$I:$I,0)),INDEX(Торг!$B:$B,MATCH($N6342,Торг!$I:$I,0))),"")</f>
        <v/>
      </c>
    </row>
    <row r="6343" spans="1:15" outlineLevel="2">
      <c r="A6343" t="s">
        <v>18728</v>
      </c>
      <c r="C6343" s="191" t="s">
        <v>7806</v>
      </c>
      <c r="E6343" t="s">
        <v>7807</v>
      </c>
      <c r="F6343" t="s">
        <v>5627</v>
      </c>
      <c r="G6343" t="s">
        <v>399</v>
      </c>
      <c r="H6343">
        <v>2500</v>
      </c>
      <c r="J6343" t="s">
        <v>22634</v>
      </c>
      <c r="K6343" s="132" t="str">
        <f>IFERROR(IFERROR(INDEX(Кат!$O:$O,MATCH($C6343,Кат!$I:$I,0)),INDEX(Торг!$L:$L,MATCH($C6343,Торг!$I:$I,0))),"")</f>
        <v/>
      </c>
      <c r="L6343" s="132" t="str">
        <f>IFERROR(IFERROR(INDEX(Кат!$A:$A,MATCH($C6343,Кат!$I:$I,0)),INDEX(Торг!$A:$A,MATCH($C6343,Торг!$I:$I,0))),"")</f>
        <v/>
      </c>
      <c r="M6343" s="132" t="str">
        <f>IFERROR(IFERROR(INDEX(Кат!$B:$B,MATCH($C6343,Кат!$I:$I,0)),INDEX(Торг!$B:$B,MATCH($C6343,Торг!$I:$I,0))),"")</f>
        <v/>
      </c>
      <c r="N6343" s="132" t="str">
        <f t="shared" si="98"/>
        <v>STINGER 00558-St</v>
      </c>
      <c r="O6343" s="132" t="str">
        <f>IFERROR(IFERROR(INDEX(Кат!$B:$B,MATCH($N6343,Кат!$I:$I,0)),INDEX(Торг!$B:$B,MATCH($N6343,Торг!$I:$I,0))),"")</f>
        <v/>
      </c>
    </row>
    <row r="6344" spans="1:15" outlineLevel="2">
      <c r="A6344" t="s">
        <v>18729</v>
      </c>
      <c r="C6344" s="191" t="s">
        <v>7808</v>
      </c>
      <c r="E6344" t="s">
        <v>7809</v>
      </c>
      <c r="F6344" t="s">
        <v>5627</v>
      </c>
      <c r="G6344" t="s">
        <v>399</v>
      </c>
      <c r="H6344">
        <v>2350</v>
      </c>
      <c r="J6344" t="s">
        <v>22634</v>
      </c>
      <c r="K6344" s="132" t="str">
        <f>IFERROR(IFERROR(INDEX(Кат!$O:$O,MATCH($C6344,Кат!$I:$I,0)),INDEX(Торг!$L:$L,MATCH($C6344,Торг!$I:$I,0))),"")</f>
        <v/>
      </c>
      <c r="L6344" s="132" t="str">
        <f>IFERROR(IFERROR(INDEX(Кат!$A:$A,MATCH($C6344,Кат!$I:$I,0)),INDEX(Торг!$A:$A,MATCH($C6344,Торг!$I:$I,0))),"")</f>
        <v/>
      </c>
      <c r="M6344" s="132" t="str">
        <f>IFERROR(IFERROR(INDEX(Кат!$B:$B,MATCH($C6344,Кат!$I:$I,0)),INDEX(Торг!$B:$B,MATCH($C6344,Торг!$I:$I,0))),"")</f>
        <v/>
      </c>
      <c r="N6344" s="132" t="str">
        <f t="shared" ref="N6344:N6407" si="99">_xlfn.CONCAT(F6344," ",C6344)</f>
        <v>STINGER 00659-St</v>
      </c>
      <c r="O6344" s="132" t="str">
        <f>IFERROR(IFERROR(INDEX(Кат!$B:$B,MATCH($N6344,Кат!$I:$I,0)),INDEX(Торг!$B:$B,MATCH($N6344,Торг!$I:$I,0))),"")</f>
        <v/>
      </c>
    </row>
    <row r="6345" spans="1:15" outlineLevel="2">
      <c r="A6345" t="s">
        <v>18730</v>
      </c>
      <c r="C6345" s="191" t="s">
        <v>7810</v>
      </c>
      <c r="E6345" t="s">
        <v>7811</v>
      </c>
      <c r="F6345" t="s">
        <v>5627</v>
      </c>
      <c r="G6345" t="s">
        <v>399</v>
      </c>
      <c r="H6345">
        <v>2400</v>
      </c>
      <c r="J6345" t="s">
        <v>22634</v>
      </c>
      <c r="K6345" s="132" t="str">
        <f>IFERROR(IFERROR(INDEX(Кат!$O:$O,MATCH($C6345,Кат!$I:$I,0)),INDEX(Торг!$L:$L,MATCH($C6345,Торг!$I:$I,0))),"")</f>
        <v/>
      </c>
      <c r="L6345" s="132" t="str">
        <f>IFERROR(IFERROR(INDEX(Кат!$A:$A,MATCH($C6345,Кат!$I:$I,0)),INDEX(Торг!$A:$A,MATCH($C6345,Торг!$I:$I,0))),"")</f>
        <v/>
      </c>
      <c r="M6345" s="132" t="str">
        <f>IFERROR(IFERROR(INDEX(Кат!$B:$B,MATCH($C6345,Кат!$I:$I,0)),INDEX(Торг!$B:$B,MATCH($C6345,Торг!$I:$I,0))),"")</f>
        <v/>
      </c>
      <c r="N6345" s="132" t="str">
        <f t="shared" si="99"/>
        <v>STINGER 00655-St</v>
      </c>
      <c r="O6345" s="132" t="str">
        <f>IFERROR(IFERROR(INDEX(Кат!$B:$B,MATCH($N6345,Кат!$I:$I,0)),INDEX(Торг!$B:$B,MATCH($N6345,Торг!$I:$I,0))),"")</f>
        <v/>
      </c>
    </row>
    <row r="6346" spans="1:15" outlineLevel="2">
      <c r="A6346" t="s">
        <v>18731</v>
      </c>
      <c r="C6346" s="191" t="s">
        <v>7812</v>
      </c>
      <c r="E6346" t="s">
        <v>7813</v>
      </c>
      <c r="F6346" t="s">
        <v>5627</v>
      </c>
      <c r="G6346" t="s">
        <v>399</v>
      </c>
      <c r="H6346">
        <v>2500</v>
      </c>
      <c r="J6346" t="s">
        <v>22634</v>
      </c>
      <c r="K6346" s="132" t="str">
        <f>IFERROR(IFERROR(INDEX(Кат!$O:$O,MATCH($C6346,Кат!$I:$I,0)),INDEX(Торг!$L:$L,MATCH($C6346,Торг!$I:$I,0))),"")</f>
        <v/>
      </c>
      <c r="L6346" s="132" t="str">
        <f>IFERROR(IFERROR(INDEX(Кат!$A:$A,MATCH($C6346,Кат!$I:$I,0)),INDEX(Торг!$A:$A,MATCH($C6346,Торг!$I:$I,0))),"")</f>
        <v/>
      </c>
      <c r="M6346" s="132" t="str">
        <f>IFERROR(IFERROR(INDEX(Кат!$B:$B,MATCH($C6346,Кат!$I:$I,0)),INDEX(Торг!$B:$B,MATCH($C6346,Торг!$I:$I,0))),"")</f>
        <v/>
      </c>
      <c r="N6346" s="132" t="str">
        <f t="shared" si="99"/>
        <v>STINGER 00468-St</v>
      </c>
      <c r="O6346" s="132" t="str">
        <f>IFERROR(IFERROR(INDEX(Кат!$B:$B,MATCH($N6346,Кат!$I:$I,0)),INDEX(Торг!$B:$B,MATCH($N6346,Торг!$I:$I,0))),"")</f>
        <v/>
      </c>
    </row>
    <row r="6347" spans="1:15" outlineLevel="2">
      <c r="A6347" t="s">
        <v>18732</v>
      </c>
      <c r="C6347" s="191" t="s">
        <v>7814</v>
      </c>
      <c r="E6347" t="s">
        <v>7815</v>
      </c>
      <c r="F6347" t="s">
        <v>5627</v>
      </c>
      <c r="G6347" t="s">
        <v>399</v>
      </c>
      <c r="H6347">
        <v>2350</v>
      </c>
      <c r="J6347" t="s">
        <v>22634</v>
      </c>
      <c r="K6347" s="132" t="str">
        <f>IFERROR(IFERROR(INDEX(Кат!$O:$O,MATCH($C6347,Кат!$I:$I,0)),INDEX(Торг!$L:$L,MATCH($C6347,Торг!$I:$I,0))),"")</f>
        <v/>
      </c>
      <c r="L6347" s="132" t="str">
        <f>IFERROR(IFERROR(INDEX(Кат!$A:$A,MATCH($C6347,Кат!$I:$I,0)),INDEX(Торг!$A:$A,MATCH($C6347,Торг!$I:$I,0))),"")</f>
        <v/>
      </c>
      <c r="M6347" s="132" t="str">
        <f>IFERROR(IFERROR(INDEX(Кат!$B:$B,MATCH($C6347,Кат!$I:$I,0)),INDEX(Торг!$B:$B,MATCH($C6347,Торг!$I:$I,0))),"")</f>
        <v/>
      </c>
      <c r="N6347" s="132" t="str">
        <f t="shared" si="99"/>
        <v>STINGER 00660-St</v>
      </c>
      <c r="O6347" s="132" t="str">
        <f>IFERROR(IFERROR(INDEX(Кат!$B:$B,MATCH($N6347,Кат!$I:$I,0)),INDEX(Торг!$B:$B,MATCH($N6347,Торг!$I:$I,0))),"")</f>
        <v/>
      </c>
    </row>
    <row r="6348" spans="1:15" outlineLevel="2">
      <c r="A6348" t="s">
        <v>18733</v>
      </c>
      <c r="C6348" s="191" t="s">
        <v>7816</v>
      </c>
      <c r="E6348" t="s">
        <v>7817</v>
      </c>
      <c r="F6348" t="s">
        <v>5627</v>
      </c>
      <c r="G6348" t="s">
        <v>399</v>
      </c>
      <c r="H6348">
        <v>2400</v>
      </c>
      <c r="J6348" t="s">
        <v>22634</v>
      </c>
      <c r="K6348" s="132" t="str">
        <f>IFERROR(IFERROR(INDEX(Кат!$O:$O,MATCH($C6348,Кат!$I:$I,0)),INDEX(Торг!$L:$L,MATCH($C6348,Торг!$I:$I,0))),"")</f>
        <v/>
      </c>
      <c r="L6348" s="132" t="str">
        <f>IFERROR(IFERROR(INDEX(Кат!$A:$A,MATCH($C6348,Кат!$I:$I,0)),INDEX(Торг!$A:$A,MATCH($C6348,Торг!$I:$I,0))),"")</f>
        <v/>
      </c>
      <c r="M6348" s="132" t="str">
        <f>IFERROR(IFERROR(INDEX(Кат!$B:$B,MATCH($C6348,Кат!$I:$I,0)),INDEX(Торг!$B:$B,MATCH($C6348,Торг!$I:$I,0))),"")</f>
        <v/>
      </c>
      <c r="N6348" s="132" t="str">
        <f t="shared" si="99"/>
        <v>STINGER 00436-St</v>
      </c>
      <c r="O6348" s="132" t="str">
        <f>IFERROR(IFERROR(INDEX(Кат!$B:$B,MATCH($N6348,Кат!$I:$I,0)),INDEX(Торг!$B:$B,MATCH($N6348,Торг!$I:$I,0))),"")</f>
        <v/>
      </c>
    </row>
    <row r="6349" spans="1:15" outlineLevel="2">
      <c r="A6349" t="s">
        <v>18734</v>
      </c>
      <c r="C6349" s="191" t="s">
        <v>7818</v>
      </c>
      <c r="E6349" t="s">
        <v>7819</v>
      </c>
      <c r="F6349" t="s">
        <v>5627</v>
      </c>
      <c r="G6349" t="s">
        <v>399</v>
      </c>
      <c r="H6349">
        <v>2400</v>
      </c>
      <c r="J6349" t="s">
        <v>22634</v>
      </c>
      <c r="K6349" s="132" t="str">
        <f>IFERROR(IFERROR(INDEX(Кат!$O:$O,MATCH($C6349,Кат!$I:$I,0)),INDEX(Торг!$L:$L,MATCH($C6349,Торг!$I:$I,0))),"")</f>
        <v/>
      </c>
      <c r="L6349" s="132" t="str">
        <f>IFERROR(IFERROR(INDEX(Кат!$A:$A,MATCH($C6349,Кат!$I:$I,0)),INDEX(Торг!$A:$A,MATCH($C6349,Торг!$I:$I,0))),"")</f>
        <v/>
      </c>
      <c r="M6349" s="132" t="str">
        <f>IFERROR(IFERROR(INDEX(Кат!$B:$B,MATCH($C6349,Кат!$I:$I,0)),INDEX(Торг!$B:$B,MATCH($C6349,Торг!$I:$I,0))),"")</f>
        <v/>
      </c>
      <c r="N6349" s="132" t="str">
        <f t="shared" si="99"/>
        <v>STINGER 00112-St</v>
      </c>
      <c r="O6349" s="132" t="str">
        <f>IFERROR(IFERROR(INDEX(Кат!$B:$B,MATCH($N6349,Кат!$I:$I,0)),INDEX(Торг!$B:$B,MATCH($N6349,Торг!$I:$I,0))),"")</f>
        <v/>
      </c>
    </row>
    <row r="6350" spans="1:15" outlineLevel="2">
      <c r="A6350" t="s">
        <v>18735</v>
      </c>
      <c r="C6350" s="191" t="s">
        <v>7820</v>
      </c>
      <c r="E6350" t="s">
        <v>7821</v>
      </c>
      <c r="F6350" t="s">
        <v>5627</v>
      </c>
      <c r="G6350" t="s">
        <v>399</v>
      </c>
      <c r="H6350">
        <v>2265</v>
      </c>
      <c r="J6350" t="s">
        <v>22634</v>
      </c>
      <c r="K6350" s="132" t="str">
        <f>IFERROR(IFERROR(INDEX(Кат!$O:$O,MATCH($C6350,Кат!$I:$I,0)),INDEX(Торг!$L:$L,MATCH($C6350,Торг!$I:$I,0))),"")</f>
        <v/>
      </c>
      <c r="L6350" s="132" t="str">
        <f>IFERROR(IFERROR(INDEX(Кат!$A:$A,MATCH($C6350,Кат!$I:$I,0)),INDEX(Торг!$A:$A,MATCH($C6350,Торг!$I:$I,0))),"")</f>
        <v/>
      </c>
      <c r="M6350" s="132" t="str">
        <f>IFERROR(IFERROR(INDEX(Кат!$B:$B,MATCH($C6350,Кат!$I:$I,0)),INDEX(Торг!$B:$B,MATCH($C6350,Торг!$I:$I,0))),"")</f>
        <v/>
      </c>
      <c r="N6350" s="132" t="str">
        <f t="shared" si="99"/>
        <v>STINGER 05042-St</v>
      </c>
      <c r="O6350" s="132" t="str">
        <f>IFERROR(IFERROR(INDEX(Кат!$B:$B,MATCH($N6350,Кат!$I:$I,0)),INDEX(Торг!$B:$B,MATCH($N6350,Торг!$I:$I,0))),"")</f>
        <v/>
      </c>
    </row>
    <row r="6351" spans="1:15" outlineLevel="2">
      <c r="A6351" t="s">
        <v>18736</v>
      </c>
      <c r="C6351" s="191" t="s">
        <v>7822</v>
      </c>
      <c r="E6351" t="s">
        <v>7823</v>
      </c>
      <c r="F6351" t="s">
        <v>5627</v>
      </c>
      <c r="G6351" t="s">
        <v>399</v>
      </c>
      <c r="H6351">
        <v>2500</v>
      </c>
      <c r="J6351" t="s">
        <v>22634</v>
      </c>
      <c r="K6351" s="132" t="str">
        <f>IFERROR(IFERROR(INDEX(Кат!$O:$O,MATCH($C6351,Кат!$I:$I,0)),INDEX(Торг!$L:$L,MATCH($C6351,Торг!$I:$I,0))),"")</f>
        <v/>
      </c>
      <c r="L6351" s="132" t="str">
        <f>IFERROR(IFERROR(INDEX(Кат!$A:$A,MATCH($C6351,Кат!$I:$I,0)),INDEX(Торг!$A:$A,MATCH($C6351,Торг!$I:$I,0))),"")</f>
        <v/>
      </c>
      <c r="M6351" s="132" t="str">
        <f>IFERROR(IFERROR(INDEX(Кат!$B:$B,MATCH($C6351,Кат!$I:$I,0)),INDEX(Торг!$B:$B,MATCH($C6351,Торг!$I:$I,0))),"")</f>
        <v/>
      </c>
      <c r="N6351" s="132" t="str">
        <f t="shared" si="99"/>
        <v>STINGER 00473-St</v>
      </c>
      <c r="O6351" s="132" t="str">
        <f>IFERROR(IFERROR(INDEX(Кат!$B:$B,MATCH($N6351,Кат!$I:$I,0)),INDEX(Торг!$B:$B,MATCH($N6351,Торг!$I:$I,0))),"")</f>
        <v/>
      </c>
    </row>
    <row r="6352" spans="1:15" outlineLevel="2">
      <c r="A6352" t="s">
        <v>18737</v>
      </c>
      <c r="C6352" s="191" t="s">
        <v>7824</v>
      </c>
      <c r="E6352" t="s">
        <v>7825</v>
      </c>
      <c r="F6352" t="s">
        <v>5627</v>
      </c>
      <c r="G6352" t="s">
        <v>399</v>
      </c>
      <c r="H6352">
        <v>3255</v>
      </c>
      <c r="J6352" t="s">
        <v>22634</v>
      </c>
      <c r="K6352" s="132" t="str">
        <f>IFERROR(IFERROR(INDEX(Кат!$O:$O,MATCH($C6352,Кат!$I:$I,0)),INDEX(Торг!$L:$L,MATCH($C6352,Торг!$I:$I,0))),"")</f>
        <v/>
      </c>
      <c r="L6352" s="132" t="str">
        <f>IFERROR(IFERROR(INDEX(Кат!$A:$A,MATCH($C6352,Кат!$I:$I,0)),INDEX(Торг!$A:$A,MATCH($C6352,Торг!$I:$I,0))),"")</f>
        <v/>
      </c>
      <c r="M6352" s="132" t="str">
        <f>IFERROR(IFERROR(INDEX(Кат!$B:$B,MATCH($C6352,Кат!$I:$I,0)),INDEX(Торг!$B:$B,MATCH($C6352,Торг!$I:$I,0))),"")</f>
        <v/>
      </c>
      <c r="N6352" s="132" t="str">
        <f t="shared" si="99"/>
        <v>STINGER 03537-St</v>
      </c>
      <c r="O6352" s="132" t="str">
        <f>IFERROR(IFERROR(INDEX(Кат!$B:$B,MATCH($N6352,Кат!$I:$I,0)),INDEX(Торг!$B:$B,MATCH($N6352,Торг!$I:$I,0))),"")</f>
        <v/>
      </c>
    </row>
    <row r="6353" spans="1:15" outlineLevel="2">
      <c r="A6353" t="s">
        <v>18738</v>
      </c>
      <c r="C6353" s="191" t="s">
        <v>7826</v>
      </c>
      <c r="E6353" t="s">
        <v>7827</v>
      </c>
      <c r="F6353" t="s">
        <v>5627</v>
      </c>
      <c r="G6353" t="s">
        <v>399</v>
      </c>
      <c r="H6353">
        <v>2200</v>
      </c>
      <c r="J6353" t="s">
        <v>22634</v>
      </c>
      <c r="K6353" s="132" t="str">
        <f>IFERROR(IFERROR(INDEX(Кат!$O:$O,MATCH($C6353,Кат!$I:$I,0)),INDEX(Торг!$L:$L,MATCH($C6353,Торг!$I:$I,0))),"")</f>
        <v/>
      </c>
      <c r="L6353" s="132" t="str">
        <f>IFERROR(IFERROR(INDEX(Кат!$A:$A,MATCH($C6353,Кат!$I:$I,0)),INDEX(Торг!$A:$A,MATCH($C6353,Торг!$I:$I,0))),"")</f>
        <v/>
      </c>
      <c r="M6353" s="132" t="str">
        <f>IFERROR(IFERROR(INDEX(Кат!$B:$B,MATCH($C6353,Кат!$I:$I,0)),INDEX(Торг!$B:$B,MATCH($C6353,Торг!$I:$I,0))),"")</f>
        <v/>
      </c>
      <c r="N6353" s="132" t="str">
        <f t="shared" si="99"/>
        <v>STINGER 00447-St</v>
      </c>
      <c r="O6353" s="132" t="str">
        <f>IFERROR(IFERROR(INDEX(Кат!$B:$B,MATCH($N6353,Кат!$I:$I,0)),INDEX(Торг!$B:$B,MATCH($N6353,Торг!$I:$I,0))),"")</f>
        <v/>
      </c>
    </row>
    <row r="6354" spans="1:15" outlineLevel="2">
      <c r="A6354" t="s">
        <v>18739</v>
      </c>
      <c r="C6354" s="191" t="s">
        <v>7828</v>
      </c>
      <c r="E6354" t="s">
        <v>7829</v>
      </c>
      <c r="F6354" t="s">
        <v>5627</v>
      </c>
      <c r="G6354" t="s">
        <v>399</v>
      </c>
      <c r="H6354">
        <v>3100</v>
      </c>
      <c r="J6354" t="s">
        <v>22634</v>
      </c>
      <c r="K6354" s="132" t="str">
        <f>IFERROR(IFERROR(INDEX(Кат!$O:$O,MATCH($C6354,Кат!$I:$I,0)),INDEX(Торг!$L:$L,MATCH($C6354,Торг!$I:$I,0))),"")</f>
        <v/>
      </c>
      <c r="L6354" s="132" t="str">
        <f>IFERROR(IFERROR(INDEX(Кат!$A:$A,MATCH($C6354,Кат!$I:$I,0)),INDEX(Торг!$A:$A,MATCH($C6354,Торг!$I:$I,0))),"")</f>
        <v/>
      </c>
      <c r="M6354" s="132" t="str">
        <f>IFERROR(IFERROR(INDEX(Кат!$B:$B,MATCH($C6354,Кат!$I:$I,0)),INDEX(Торг!$B:$B,MATCH($C6354,Торг!$I:$I,0))),"")</f>
        <v/>
      </c>
      <c r="N6354" s="132" t="str">
        <f t="shared" si="99"/>
        <v>STINGER 04799-St</v>
      </c>
      <c r="O6354" s="132" t="str">
        <f>IFERROR(IFERROR(INDEX(Кат!$B:$B,MATCH($N6354,Кат!$I:$I,0)),INDEX(Торг!$B:$B,MATCH($N6354,Торг!$I:$I,0))),"")</f>
        <v/>
      </c>
    </row>
    <row r="6355" spans="1:15" outlineLevel="2">
      <c r="A6355" t="s">
        <v>18740</v>
      </c>
      <c r="C6355" s="191" t="s">
        <v>7830</v>
      </c>
      <c r="E6355" t="s">
        <v>7831</v>
      </c>
      <c r="F6355" t="s">
        <v>5627</v>
      </c>
      <c r="G6355" t="s">
        <v>399</v>
      </c>
      <c r="H6355">
        <v>2900</v>
      </c>
      <c r="J6355" t="s">
        <v>22634</v>
      </c>
      <c r="K6355" s="132" t="str">
        <f>IFERROR(IFERROR(INDEX(Кат!$O:$O,MATCH($C6355,Кат!$I:$I,0)),INDEX(Торг!$L:$L,MATCH($C6355,Торг!$I:$I,0))),"")</f>
        <v/>
      </c>
      <c r="L6355" s="132" t="str">
        <f>IFERROR(IFERROR(INDEX(Кат!$A:$A,MATCH($C6355,Кат!$I:$I,0)),INDEX(Торг!$A:$A,MATCH($C6355,Торг!$I:$I,0))),"")</f>
        <v/>
      </c>
      <c r="M6355" s="132" t="str">
        <f>IFERROR(IFERROR(INDEX(Кат!$B:$B,MATCH($C6355,Кат!$I:$I,0)),INDEX(Торг!$B:$B,MATCH($C6355,Торг!$I:$I,0))),"")</f>
        <v/>
      </c>
      <c r="N6355" s="132" t="str">
        <f t="shared" si="99"/>
        <v>STINGER 04912-St</v>
      </c>
      <c r="O6355" s="132" t="str">
        <f>IFERROR(IFERROR(INDEX(Кат!$B:$B,MATCH($N6355,Кат!$I:$I,0)),INDEX(Торг!$B:$B,MATCH($N6355,Торг!$I:$I,0))),"")</f>
        <v/>
      </c>
    </row>
    <row r="6356" spans="1:15" outlineLevel="2">
      <c r="A6356" t="s">
        <v>18741</v>
      </c>
      <c r="C6356" s="191" t="s">
        <v>7832</v>
      </c>
      <c r="E6356" t="s">
        <v>7833</v>
      </c>
      <c r="F6356" t="s">
        <v>5627</v>
      </c>
      <c r="G6356" t="s">
        <v>399</v>
      </c>
      <c r="H6356">
        <v>3445</v>
      </c>
      <c r="J6356" t="s">
        <v>22634</v>
      </c>
      <c r="K6356" s="132" t="str">
        <f>IFERROR(IFERROR(INDEX(Кат!$O:$O,MATCH($C6356,Кат!$I:$I,0)),INDEX(Торг!$L:$L,MATCH($C6356,Торг!$I:$I,0))),"")</f>
        <v/>
      </c>
      <c r="L6356" s="132" t="str">
        <f>IFERROR(IFERROR(INDEX(Кат!$A:$A,MATCH($C6356,Кат!$I:$I,0)),INDEX(Торг!$A:$A,MATCH($C6356,Торг!$I:$I,0))),"")</f>
        <v/>
      </c>
      <c r="M6356" s="132" t="str">
        <f>IFERROR(IFERROR(INDEX(Кат!$B:$B,MATCH($C6356,Кат!$I:$I,0)),INDEX(Торг!$B:$B,MATCH($C6356,Торг!$I:$I,0))),"")</f>
        <v/>
      </c>
      <c r="N6356" s="132" t="str">
        <f t="shared" si="99"/>
        <v>STINGER 05180-St</v>
      </c>
      <c r="O6356" s="132" t="str">
        <f>IFERROR(IFERROR(INDEX(Кат!$B:$B,MATCH($N6356,Кат!$I:$I,0)),INDEX(Торг!$B:$B,MATCH($N6356,Торг!$I:$I,0))),"")</f>
        <v/>
      </c>
    </row>
    <row r="6357" spans="1:15" outlineLevel="2">
      <c r="A6357" t="s">
        <v>18742</v>
      </c>
      <c r="C6357" s="191" t="s">
        <v>7834</v>
      </c>
      <c r="E6357" t="s">
        <v>7835</v>
      </c>
      <c r="F6357" t="s">
        <v>5627</v>
      </c>
      <c r="G6357" t="s">
        <v>399</v>
      </c>
      <c r="H6357">
        <v>4000</v>
      </c>
      <c r="J6357" t="s">
        <v>22634</v>
      </c>
      <c r="K6357" s="132" t="str">
        <f>IFERROR(IFERROR(INDEX(Кат!$O:$O,MATCH($C6357,Кат!$I:$I,0)),INDEX(Торг!$L:$L,MATCH($C6357,Торг!$I:$I,0))),"")</f>
        <v/>
      </c>
      <c r="L6357" s="132" t="str">
        <f>IFERROR(IFERROR(INDEX(Кат!$A:$A,MATCH($C6357,Кат!$I:$I,0)),INDEX(Торг!$A:$A,MATCH($C6357,Торг!$I:$I,0))),"")</f>
        <v/>
      </c>
      <c r="M6357" s="132" t="str">
        <f>IFERROR(IFERROR(INDEX(Кат!$B:$B,MATCH($C6357,Кат!$I:$I,0)),INDEX(Торг!$B:$B,MATCH($C6357,Торг!$I:$I,0))),"")</f>
        <v/>
      </c>
      <c r="N6357" s="132" t="str">
        <f t="shared" si="99"/>
        <v>STINGER 00555-St</v>
      </c>
      <c r="O6357" s="132" t="str">
        <f>IFERROR(IFERROR(INDEX(Кат!$B:$B,MATCH($N6357,Кат!$I:$I,0)),INDEX(Торг!$B:$B,MATCH($N6357,Торг!$I:$I,0))),"")</f>
        <v/>
      </c>
    </row>
    <row r="6358" spans="1:15" outlineLevel="2">
      <c r="A6358" t="s">
        <v>18743</v>
      </c>
      <c r="C6358" s="191" t="s">
        <v>7836</v>
      </c>
      <c r="E6358" t="s">
        <v>7837</v>
      </c>
      <c r="F6358" t="s">
        <v>5627</v>
      </c>
      <c r="G6358" t="s">
        <v>399</v>
      </c>
      <c r="H6358">
        <v>4095</v>
      </c>
      <c r="J6358" t="s">
        <v>22634</v>
      </c>
      <c r="K6358" s="132" t="str">
        <f>IFERROR(IFERROR(INDEX(Кат!$O:$O,MATCH($C6358,Кат!$I:$I,0)),INDEX(Торг!$L:$L,MATCH($C6358,Торг!$I:$I,0))),"")</f>
        <v/>
      </c>
      <c r="L6358" s="132" t="str">
        <f>IFERROR(IFERROR(INDEX(Кат!$A:$A,MATCH($C6358,Кат!$I:$I,0)),INDEX(Торг!$A:$A,MATCH($C6358,Торг!$I:$I,0))),"")</f>
        <v/>
      </c>
      <c r="M6358" s="132" t="str">
        <f>IFERROR(IFERROR(INDEX(Кат!$B:$B,MATCH($C6358,Кат!$I:$I,0)),INDEX(Торг!$B:$B,MATCH($C6358,Торг!$I:$I,0))),"")</f>
        <v/>
      </c>
      <c r="N6358" s="132" t="str">
        <f t="shared" si="99"/>
        <v>STINGER 00576-St</v>
      </c>
      <c r="O6358" s="132" t="str">
        <f>IFERROR(IFERROR(INDEX(Кат!$B:$B,MATCH($N6358,Кат!$I:$I,0)),INDEX(Торг!$B:$B,MATCH($N6358,Торг!$I:$I,0))),"")</f>
        <v/>
      </c>
    </row>
    <row r="6359" spans="1:15" outlineLevel="2">
      <c r="A6359" t="s">
        <v>18744</v>
      </c>
      <c r="C6359" s="191" t="s">
        <v>7838</v>
      </c>
      <c r="E6359" t="s">
        <v>7839</v>
      </c>
      <c r="F6359" t="s">
        <v>5627</v>
      </c>
      <c r="G6359" t="s">
        <v>399</v>
      </c>
      <c r="H6359">
        <v>4140</v>
      </c>
      <c r="J6359" t="s">
        <v>22634</v>
      </c>
      <c r="K6359" s="132" t="str">
        <f>IFERROR(IFERROR(INDEX(Кат!$O:$O,MATCH($C6359,Кат!$I:$I,0)),INDEX(Торг!$L:$L,MATCH($C6359,Торг!$I:$I,0))),"")</f>
        <v/>
      </c>
      <c r="L6359" s="132" t="str">
        <f>IFERROR(IFERROR(INDEX(Кат!$A:$A,MATCH($C6359,Кат!$I:$I,0)),INDEX(Торг!$A:$A,MATCH($C6359,Торг!$I:$I,0))),"")</f>
        <v/>
      </c>
      <c r="M6359" s="132" t="str">
        <f>IFERROR(IFERROR(INDEX(Кат!$B:$B,MATCH($C6359,Кат!$I:$I,0)),INDEX(Торг!$B:$B,MATCH($C6359,Торг!$I:$I,0))),"")</f>
        <v/>
      </c>
      <c r="N6359" s="132" t="str">
        <f t="shared" si="99"/>
        <v>STINGER 00070-St</v>
      </c>
      <c r="O6359" s="132" t="str">
        <f>IFERROR(IFERROR(INDEX(Кат!$B:$B,MATCH($N6359,Кат!$I:$I,0)),INDEX(Торг!$B:$B,MATCH($N6359,Торг!$I:$I,0))),"")</f>
        <v/>
      </c>
    </row>
    <row r="6360" spans="1:15" outlineLevel="2">
      <c r="A6360" t="s">
        <v>18745</v>
      </c>
      <c r="C6360" s="191" t="s">
        <v>7840</v>
      </c>
      <c r="E6360" t="s">
        <v>7841</v>
      </c>
      <c r="F6360" t="s">
        <v>5627</v>
      </c>
      <c r="G6360" t="s">
        <v>399</v>
      </c>
      <c r="H6360">
        <v>4030</v>
      </c>
      <c r="J6360" t="s">
        <v>22634</v>
      </c>
      <c r="K6360" s="132" t="str">
        <f>IFERROR(IFERROR(INDEX(Кат!$O:$O,MATCH($C6360,Кат!$I:$I,0)),INDEX(Торг!$L:$L,MATCH($C6360,Торг!$I:$I,0))),"")</f>
        <v/>
      </c>
      <c r="L6360" s="132" t="str">
        <f>IFERROR(IFERROR(INDEX(Кат!$A:$A,MATCH($C6360,Кат!$I:$I,0)),INDEX(Торг!$A:$A,MATCH($C6360,Торг!$I:$I,0))),"")</f>
        <v/>
      </c>
      <c r="M6360" s="132" t="str">
        <f>IFERROR(IFERROR(INDEX(Кат!$B:$B,MATCH($C6360,Кат!$I:$I,0)),INDEX(Торг!$B:$B,MATCH($C6360,Торг!$I:$I,0))),"")</f>
        <v/>
      </c>
      <c r="N6360" s="132" t="str">
        <f t="shared" si="99"/>
        <v>STINGER 03806-St</v>
      </c>
      <c r="O6360" s="132" t="str">
        <f>IFERROR(IFERROR(INDEX(Кат!$B:$B,MATCH($N6360,Кат!$I:$I,0)),INDEX(Торг!$B:$B,MATCH($N6360,Торг!$I:$I,0))),"")</f>
        <v/>
      </c>
    </row>
    <row r="6361" spans="1:15" outlineLevel="2">
      <c r="A6361" t="s">
        <v>18746</v>
      </c>
      <c r="C6361" s="191" t="s">
        <v>7842</v>
      </c>
      <c r="E6361" t="s">
        <v>7843</v>
      </c>
      <c r="F6361" t="s">
        <v>5627</v>
      </c>
      <c r="G6361" t="s">
        <v>399</v>
      </c>
      <c r="H6361">
        <v>3600</v>
      </c>
      <c r="J6361" t="s">
        <v>22634</v>
      </c>
      <c r="K6361" s="132" t="str">
        <f>IFERROR(IFERROR(INDEX(Кат!$O:$O,MATCH($C6361,Кат!$I:$I,0)),INDEX(Торг!$L:$L,MATCH($C6361,Торг!$I:$I,0))),"")</f>
        <v/>
      </c>
      <c r="L6361" s="132" t="str">
        <f>IFERROR(IFERROR(INDEX(Кат!$A:$A,MATCH($C6361,Кат!$I:$I,0)),INDEX(Торг!$A:$A,MATCH($C6361,Торг!$I:$I,0))),"")</f>
        <v/>
      </c>
      <c r="M6361" s="132" t="str">
        <f>IFERROR(IFERROR(INDEX(Кат!$B:$B,MATCH($C6361,Кат!$I:$I,0)),INDEX(Торг!$B:$B,MATCH($C6361,Торг!$I:$I,0))),"")</f>
        <v/>
      </c>
      <c r="N6361" s="132" t="str">
        <f t="shared" si="99"/>
        <v>STINGER 00172-St</v>
      </c>
      <c r="O6361" s="132" t="str">
        <f>IFERROR(IFERROR(INDEX(Кат!$B:$B,MATCH($N6361,Кат!$I:$I,0)),INDEX(Торг!$B:$B,MATCH($N6361,Торг!$I:$I,0))),"")</f>
        <v/>
      </c>
    </row>
    <row r="6362" spans="1:15" outlineLevel="2">
      <c r="A6362" t="s">
        <v>18747</v>
      </c>
      <c r="C6362" s="191" t="s">
        <v>7844</v>
      </c>
      <c r="E6362" t="s">
        <v>7845</v>
      </c>
      <c r="F6362" t="s">
        <v>5627</v>
      </c>
      <c r="G6362" t="s">
        <v>399</v>
      </c>
      <c r="H6362">
        <v>3920</v>
      </c>
      <c r="J6362" t="s">
        <v>22634</v>
      </c>
      <c r="K6362" s="132" t="str">
        <f>IFERROR(IFERROR(INDEX(Кат!$O:$O,MATCH($C6362,Кат!$I:$I,0)),INDEX(Торг!$L:$L,MATCH($C6362,Торг!$I:$I,0))),"")</f>
        <v/>
      </c>
      <c r="L6362" s="132" t="str">
        <f>IFERROR(IFERROR(INDEX(Кат!$A:$A,MATCH($C6362,Кат!$I:$I,0)),INDEX(Торг!$A:$A,MATCH($C6362,Торг!$I:$I,0))),"")</f>
        <v/>
      </c>
      <c r="M6362" s="132" t="str">
        <f>IFERROR(IFERROR(INDEX(Кат!$B:$B,MATCH($C6362,Кат!$I:$I,0)),INDEX(Торг!$B:$B,MATCH($C6362,Торг!$I:$I,0))),"")</f>
        <v/>
      </c>
      <c r="N6362" s="132" t="str">
        <f t="shared" si="99"/>
        <v>STINGER 00769-St</v>
      </c>
      <c r="O6362" s="132" t="str">
        <f>IFERROR(IFERROR(INDEX(Кат!$B:$B,MATCH($N6362,Кат!$I:$I,0)),INDEX(Торг!$B:$B,MATCH($N6362,Торг!$I:$I,0))),"")</f>
        <v/>
      </c>
    </row>
    <row r="6363" spans="1:15" outlineLevel="2">
      <c r="A6363" t="s">
        <v>18748</v>
      </c>
      <c r="C6363" s="191" t="s">
        <v>7846</v>
      </c>
      <c r="E6363" t="s">
        <v>7847</v>
      </c>
      <c r="F6363" t="s">
        <v>5627</v>
      </c>
      <c r="G6363" t="s">
        <v>399</v>
      </c>
      <c r="H6363">
        <v>4855</v>
      </c>
      <c r="J6363" t="s">
        <v>22634</v>
      </c>
      <c r="K6363" s="132" t="str">
        <f>IFERROR(IFERROR(INDEX(Кат!$O:$O,MATCH($C6363,Кат!$I:$I,0)),INDEX(Торг!$L:$L,MATCH($C6363,Торг!$I:$I,0))),"")</f>
        <v/>
      </c>
      <c r="L6363" s="132" t="str">
        <f>IFERROR(IFERROR(INDEX(Кат!$A:$A,MATCH($C6363,Кат!$I:$I,0)),INDEX(Торг!$A:$A,MATCH($C6363,Торг!$I:$I,0))),"")</f>
        <v/>
      </c>
      <c r="M6363" s="132" t="str">
        <f>IFERROR(IFERROR(INDEX(Кат!$B:$B,MATCH($C6363,Кат!$I:$I,0)),INDEX(Торг!$B:$B,MATCH($C6363,Торг!$I:$I,0))),"")</f>
        <v/>
      </c>
      <c r="N6363" s="132" t="str">
        <f t="shared" si="99"/>
        <v>STINGER 00064-St</v>
      </c>
      <c r="O6363" s="132" t="str">
        <f>IFERROR(IFERROR(INDEX(Кат!$B:$B,MATCH($N6363,Кат!$I:$I,0)),INDEX(Торг!$B:$B,MATCH($N6363,Торг!$I:$I,0))),"")</f>
        <v/>
      </c>
    </row>
    <row r="6364" spans="1:15" outlineLevel="2">
      <c r="A6364" t="s">
        <v>18749</v>
      </c>
      <c r="C6364" s="191" t="s">
        <v>7848</v>
      </c>
      <c r="E6364" t="s">
        <v>7849</v>
      </c>
      <c r="F6364" t="s">
        <v>5627</v>
      </c>
      <c r="G6364" t="s">
        <v>399</v>
      </c>
      <c r="H6364">
        <v>500</v>
      </c>
      <c r="J6364" t="s">
        <v>22634</v>
      </c>
      <c r="K6364" s="132" t="str">
        <f>IFERROR(IFERROR(INDEX(Кат!$O:$O,MATCH($C6364,Кат!$I:$I,0)),INDEX(Торг!$L:$L,MATCH($C6364,Торг!$I:$I,0))),"")</f>
        <v/>
      </c>
      <c r="L6364" s="132" t="str">
        <f>IFERROR(IFERROR(INDEX(Кат!$A:$A,MATCH($C6364,Кат!$I:$I,0)),INDEX(Торг!$A:$A,MATCH($C6364,Торг!$I:$I,0))),"")</f>
        <v/>
      </c>
      <c r="M6364" s="132" t="str">
        <f>IFERROR(IFERROR(INDEX(Кат!$B:$B,MATCH($C6364,Кат!$I:$I,0)),INDEX(Торг!$B:$B,MATCH($C6364,Торг!$I:$I,0))),"")</f>
        <v/>
      </c>
      <c r="N6364" s="132" t="str">
        <f t="shared" si="99"/>
        <v>STINGER 04396-St</v>
      </c>
      <c r="O6364" s="132" t="str">
        <f>IFERROR(IFERROR(INDEX(Кат!$B:$B,MATCH($N6364,Кат!$I:$I,0)),INDEX(Торг!$B:$B,MATCH($N6364,Торг!$I:$I,0))),"")</f>
        <v/>
      </c>
    </row>
    <row r="6365" spans="1:15" outlineLevel="2">
      <c r="A6365" t="s">
        <v>18750</v>
      </c>
      <c r="C6365" s="191" t="s">
        <v>7850</v>
      </c>
      <c r="E6365" t="s">
        <v>7851</v>
      </c>
      <c r="F6365" t="s">
        <v>5627</v>
      </c>
      <c r="G6365" t="s">
        <v>375</v>
      </c>
      <c r="H6365">
        <v>1000</v>
      </c>
      <c r="J6365" t="s">
        <v>22634</v>
      </c>
      <c r="K6365" s="132" t="str">
        <f>IFERROR(IFERROR(INDEX(Кат!$O:$O,MATCH($C6365,Кат!$I:$I,0)),INDEX(Торг!$L:$L,MATCH($C6365,Торг!$I:$I,0))),"")</f>
        <v/>
      </c>
      <c r="L6365" s="132" t="str">
        <f>IFERROR(IFERROR(INDEX(Кат!$A:$A,MATCH($C6365,Кат!$I:$I,0)),INDEX(Торг!$A:$A,MATCH($C6365,Торг!$I:$I,0))),"")</f>
        <v/>
      </c>
      <c r="M6365" s="132" t="str">
        <f>IFERROR(IFERROR(INDEX(Кат!$B:$B,MATCH($C6365,Кат!$I:$I,0)),INDEX(Торг!$B:$B,MATCH($C6365,Торг!$I:$I,0))),"")</f>
        <v/>
      </c>
      <c r="N6365" s="132" t="str">
        <f t="shared" si="99"/>
        <v>STINGER 00205-St</v>
      </c>
      <c r="O6365" s="132" t="str">
        <f>IFERROR(IFERROR(INDEX(Кат!$B:$B,MATCH($N6365,Кат!$I:$I,0)),INDEX(Торг!$B:$B,MATCH($N6365,Торг!$I:$I,0))),"")</f>
        <v/>
      </c>
    </row>
    <row r="6366" spans="1:15" outlineLevel="1">
      <c r="A6366" t="s">
        <v>18751</v>
      </c>
      <c r="C6366" s="191" t="s">
        <v>25976</v>
      </c>
      <c r="E6366" t="s">
        <v>25977</v>
      </c>
      <c r="F6366" t="s">
        <v>5627</v>
      </c>
      <c r="G6366" t="s">
        <v>399</v>
      </c>
      <c r="H6366">
        <v>600</v>
      </c>
      <c r="J6366" t="s">
        <v>22634</v>
      </c>
      <c r="K6366" s="132" t="str">
        <f>IFERROR(IFERROR(INDEX(Кат!$O:$O,MATCH($C6366,Кат!$I:$I,0)),INDEX(Торг!$L:$L,MATCH($C6366,Торг!$I:$I,0))),"")</f>
        <v/>
      </c>
      <c r="L6366" s="132" t="str">
        <f>IFERROR(IFERROR(INDEX(Кат!$A:$A,MATCH($C6366,Кат!$I:$I,0)),INDEX(Торг!$A:$A,MATCH($C6366,Торг!$I:$I,0))),"")</f>
        <v/>
      </c>
      <c r="M6366" s="132" t="str">
        <f>IFERROR(IFERROR(INDEX(Кат!$B:$B,MATCH($C6366,Кат!$I:$I,0)),INDEX(Торг!$B:$B,MATCH($C6366,Торг!$I:$I,0))),"")</f>
        <v/>
      </c>
      <c r="N6366" s="132" t="str">
        <f t="shared" si="99"/>
        <v>STINGER 11274-St</v>
      </c>
      <c r="O6366" s="132" t="str">
        <f>IFERROR(IFERROR(INDEX(Кат!$B:$B,MATCH($N6366,Кат!$I:$I,0)),INDEX(Торг!$B:$B,MATCH($N6366,Торг!$I:$I,0))),"")</f>
        <v/>
      </c>
    </row>
    <row r="6367" spans="1:15" outlineLevel="2">
      <c r="A6367" t="s">
        <v>18752</v>
      </c>
      <c r="C6367" s="191" t="s">
        <v>7852</v>
      </c>
      <c r="E6367" t="s">
        <v>7853</v>
      </c>
      <c r="F6367" t="s">
        <v>5627</v>
      </c>
      <c r="G6367" t="s">
        <v>375</v>
      </c>
      <c r="H6367">
        <v>895</v>
      </c>
      <c r="J6367" t="s">
        <v>22634</v>
      </c>
      <c r="K6367" s="132" t="str">
        <f>IFERROR(IFERROR(INDEX(Кат!$O:$O,MATCH($C6367,Кат!$I:$I,0)),INDEX(Торг!$L:$L,MATCH($C6367,Торг!$I:$I,0))),"")</f>
        <v/>
      </c>
      <c r="L6367" s="132" t="str">
        <f>IFERROR(IFERROR(INDEX(Кат!$A:$A,MATCH($C6367,Кат!$I:$I,0)),INDEX(Торг!$A:$A,MATCH($C6367,Торг!$I:$I,0))),"")</f>
        <v/>
      </c>
      <c r="M6367" s="132" t="str">
        <f>IFERROR(IFERROR(INDEX(Кат!$B:$B,MATCH($C6367,Кат!$I:$I,0)),INDEX(Торг!$B:$B,MATCH($C6367,Торг!$I:$I,0))),"")</f>
        <v/>
      </c>
      <c r="N6367" s="132" t="str">
        <f t="shared" si="99"/>
        <v>STINGER 00195-St</v>
      </c>
      <c r="O6367" s="132" t="str">
        <f>IFERROR(IFERROR(INDEX(Кат!$B:$B,MATCH($N6367,Кат!$I:$I,0)),INDEX(Торг!$B:$B,MATCH($N6367,Торг!$I:$I,0))),"")</f>
        <v/>
      </c>
    </row>
    <row r="6368" spans="1:15" outlineLevel="1">
      <c r="A6368" t="s">
        <v>18753</v>
      </c>
      <c r="C6368" s="191" t="s">
        <v>7854</v>
      </c>
      <c r="E6368" t="s">
        <v>14105</v>
      </c>
      <c r="F6368" t="s">
        <v>5627</v>
      </c>
      <c r="G6368" t="s">
        <v>399</v>
      </c>
      <c r="H6368">
        <v>850</v>
      </c>
      <c r="J6368" t="s">
        <v>22634</v>
      </c>
      <c r="K6368" s="132" t="str">
        <f>IFERROR(IFERROR(INDEX(Кат!$O:$O,MATCH($C6368,Кат!$I:$I,0)),INDEX(Торг!$L:$L,MATCH($C6368,Торг!$I:$I,0))),"")</f>
        <v/>
      </c>
      <c r="L6368" s="132" t="str">
        <f>IFERROR(IFERROR(INDEX(Кат!$A:$A,MATCH($C6368,Кат!$I:$I,0)),INDEX(Торг!$A:$A,MATCH($C6368,Торг!$I:$I,0))),"")</f>
        <v/>
      </c>
      <c r="M6368" s="132" t="str">
        <f>IFERROR(IFERROR(INDEX(Кат!$B:$B,MATCH($C6368,Кат!$I:$I,0)),INDEX(Торг!$B:$B,MATCH($C6368,Торг!$I:$I,0))),"")</f>
        <v/>
      </c>
      <c r="N6368" s="132" t="str">
        <f t="shared" si="99"/>
        <v>STINGER 02530-St</v>
      </c>
      <c r="O6368" s="132" t="str">
        <f>IFERROR(IFERROR(INDEX(Кат!$B:$B,MATCH($N6368,Кат!$I:$I,0)),INDEX(Торг!$B:$B,MATCH($N6368,Торг!$I:$I,0))),"")</f>
        <v/>
      </c>
    </row>
    <row r="6369" spans="1:15" outlineLevel="2">
      <c r="A6369" t="s">
        <v>18754</v>
      </c>
      <c r="C6369" s="191" t="s">
        <v>7855</v>
      </c>
      <c r="E6369" t="s">
        <v>14106</v>
      </c>
      <c r="F6369" t="s">
        <v>5627</v>
      </c>
      <c r="G6369" t="s">
        <v>399</v>
      </c>
      <c r="H6369">
        <v>1350</v>
      </c>
      <c r="J6369" t="s">
        <v>22634</v>
      </c>
      <c r="K6369" s="132" t="str">
        <f>IFERROR(IFERROR(INDEX(Кат!$O:$O,MATCH($C6369,Кат!$I:$I,0)),INDEX(Торг!$L:$L,MATCH($C6369,Торг!$I:$I,0))),"")</f>
        <v/>
      </c>
      <c r="L6369" s="132" t="str">
        <f>IFERROR(IFERROR(INDEX(Кат!$A:$A,MATCH($C6369,Кат!$I:$I,0)),INDEX(Торг!$A:$A,MATCH($C6369,Торг!$I:$I,0))),"")</f>
        <v/>
      </c>
      <c r="M6369" s="132" t="str">
        <f>IFERROR(IFERROR(INDEX(Кат!$B:$B,MATCH($C6369,Кат!$I:$I,0)),INDEX(Торг!$B:$B,MATCH($C6369,Торг!$I:$I,0))),"")</f>
        <v/>
      </c>
      <c r="N6369" s="132" t="str">
        <f t="shared" si="99"/>
        <v>STINGER 02538-St</v>
      </c>
      <c r="O6369" s="132" t="str">
        <f>IFERROR(IFERROR(INDEX(Кат!$B:$B,MATCH($N6369,Кат!$I:$I,0)),INDEX(Торг!$B:$B,MATCH($N6369,Торг!$I:$I,0))),"")</f>
        <v/>
      </c>
    </row>
    <row r="6370" spans="1:15" outlineLevel="2">
      <c r="A6370" t="s">
        <v>18755</v>
      </c>
      <c r="C6370" s="191" t="s">
        <v>7856</v>
      </c>
      <c r="E6370" t="s">
        <v>14107</v>
      </c>
      <c r="F6370" t="s">
        <v>5627</v>
      </c>
      <c r="G6370" t="s">
        <v>399</v>
      </c>
      <c r="H6370">
        <v>1385</v>
      </c>
      <c r="J6370" t="s">
        <v>22634</v>
      </c>
      <c r="K6370" s="132" t="str">
        <f>IFERROR(IFERROR(INDEX(Кат!$O:$O,MATCH($C6370,Кат!$I:$I,0)),INDEX(Торг!$L:$L,MATCH($C6370,Торг!$I:$I,0))),"")</f>
        <v/>
      </c>
      <c r="L6370" s="132" t="str">
        <f>IFERROR(IFERROR(INDEX(Кат!$A:$A,MATCH($C6370,Кат!$I:$I,0)),INDEX(Торг!$A:$A,MATCH($C6370,Торг!$I:$I,0))),"")</f>
        <v/>
      </c>
      <c r="M6370" s="132" t="str">
        <f>IFERROR(IFERROR(INDEX(Кат!$B:$B,MATCH($C6370,Кат!$I:$I,0)),INDEX(Торг!$B:$B,MATCH($C6370,Торг!$I:$I,0))),"")</f>
        <v/>
      </c>
      <c r="N6370" s="132" t="str">
        <f t="shared" si="99"/>
        <v>STINGER 04343-St</v>
      </c>
      <c r="O6370" s="132" t="str">
        <f>IFERROR(IFERROR(INDEX(Кат!$B:$B,MATCH($N6370,Кат!$I:$I,0)),INDEX(Торг!$B:$B,MATCH($N6370,Торг!$I:$I,0))),"")</f>
        <v/>
      </c>
    </row>
    <row r="6371" spans="1:15" outlineLevel="2">
      <c r="A6371" t="s">
        <v>18756</v>
      </c>
      <c r="C6371" s="191" t="s">
        <v>7857</v>
      </c>
      <c r="E6371" t="s">
        <v>7858</v>
      </c>
      <c r="F6371" t="s">
        <v>5627</v>
      </c>
      <c r="G6371" t="s">
        <v>399</v>
      </c>
      <c r="H6371">
        <v>3970</v>
      </c>
      <c r="J6371" t="s">
        <v>22634</v>
      </c>
      <c r="K6371" s="132" t="str">
        <f>IFERROR(IFERROR(INDEX(Кат!$O:$O,MATCH($C6371,Кат!$I:$I,0)),INDEX(Торг!$L:$L,MATCH($C6371,Торг!$I:$I,0))),"")</f>
        <v/>
      </c>
      <c r="L6371" s="132" t="str">
        <f>IFERROR(IFERROR(INDEX(Кат!$A:$A,MATCH($C6371,Кат!$I:$I,0)),INDEX(Торг!$A:$A,MATCH($C6371,Торг!$I:$I,0))),"")</f>
        <v/>
      </c>
      <c r="M6371" s="132" t="str">
        <f>IFERROR(IFERROR(INDEX(Кат!$B:$B,MATCH($C6371,Кат!$I:$I,0)),INDEX(Торг!$B:$B,MATCH($C6371,Торг!$I:$I,0))),"")</f>
        <v/>
      </c>
      <c r="N6371" s="132" t="str">
        <f t="shared" si="99"/>
        <v>STINGER 00529-St</v>
      </c>
      <c r="O6371" s="132" t="str">
        <f>IFERROR(IFERROR(INDEX(Кат!$B:$B,MATCH($N6371,Кат!$I:$I,0)),INDEX(Торг!$B:$B,MATCH($N6371,Торг!$I:$I,0))),"")</f>
        <v/>
      </c>
    </row>
    <row r="6372" spans="1:15" outlineLevel="2">
      <c r="A6372" t="s">
        <v>18757</v>
      </c>
      <c r="C6372" s="191" t="s">
        <v>7859</v>
      </c>
      <c r="E6372" t="s">
        <v>7860</v>
      </c>
      <c r="F6372" t="s">
        <v>5627</v>
      </c>
      <c r="G6372" t="s">
        <v>399</v>
      </c>
      <c r="H6372">
        <v>4190</v>
      </c>
      <c r="J6372" t="s">
        <v>22634</v>
      </c>
      <c r="K6372" s="132" t="str">
        <f>IFERROR(IFERROR(INDEX(Кат!$O:$O,MATCH($C6372,Кат!$I:$I,0)),INDEX(Торг!$L:$L,MATCH($C6372,Торг!$I:$I,0))),"")</f>
        <v/>
      </c>
      <c r="L6372" s="132" t="str">
        <f>IFERROR(IFERROR(INDEX(Кат!$A:$A,MATCH($C6372,Кат!$I:$I,0)),INDEX(Торг!$A:$A,MATCH($C6372,Торг!$I:$I,0))),"")</f>
        <v/>
      </c>
      <c r="M6372" s="132" t="str">
        <f>IFERROR(IFERROR(INDEX(Кат!$B:$B,MATCH($C6372,Кат!$I:$I,0)),INDEX(Торг!$B:$B,MATCH($C6372,Торг!$I:$I,0))),"")</f>
        <v/>
      </c>
      <c r="N6372" s="132" t="str">
        <f t="shared" si="99"/>
        <v>STINGER 00528-St</v>
      </c>
      <c r="O6372" s="132" t="str">
        <f>IFERROR(IFERROR(INDEX(Кат!$B:$B,MATCH($N6372,Кат!$I:$I,0)),INDEX(Торг!$B:$B,MATCH($N6372,Торг!$I:$I,0))),"")</f>
        <v/>
      </c>
    </row>
    <row r="6373" spans="1:15" outlineLevel="2">
      <c r="A6373" t="s">
        <v>18758</v>
      </c>
      <c r="C6373" s="191" t="s">
        <v>7861</v>
      </c>
      <c r="E6373" t="s">
        <v>7862</v>
      </c>
      <c r="F6373" t="s">
        <v>5627</v>
      </c>
      <c r="G6373" t="s">
        <v>399</v>
      </c>
      <c r="H6373">
        <v>3400</v>
      </c>
      <c r="J6373" t="s">
        <v>22634</v>
      </c>
      <c r="K6373" s="132" t="str">
        <f>IFERROR(IFERROR(INDEX(Кат!$O:$O,MATCH($C6373,Кат!$I:$I,0)),INDEX(Торг!$L:$L,MATCH($C6373,Торг!$I:$I,0))),"")</f>
        <v/>
      </c>
      <c r="L6373" s="132" t="str">
        <f>IFERROR(IFERROR(INDEX(Кат!$A:$A,MATCH($C6373,Кат!$I:$I,0)),INDEX(Торг!$A:$A,MATCH($C6373,Торг!$I:$I,0))),"")</f>
        <v/>
      </c>
      <c r="M6373" s="132" t="str">
        <f>IFERROR(IFERROR(INDEX(Кат!$B:$B,MATCH($C6373,Кат!$I:$I,0)),INDEX(Торг!$B:$B,MATCH($C6373,Торг!$I:$I,0))),"")</f>
        <v/>
      </c>
      <c r="N6373" s="132" t="str">
        <f t="shared" si="99"/>
        <v>STINGER 04364-St</v>
      </c>
      <c r="O6373" s="132" t="str">
        <f>IFERROR(IFERROR(INDEX(Кат!$B:$B,MATCH($N6373,Кат!$I:$I,0)),INDEX(Торг!$B:$B,MATCH($N6373,Торг!$I:$I,0))),"")</f>
        <v/>
      </c>
    </row>
    <row r="6374" spans="1:15" outlineLevel="2">
      <c r="A6374" t="s">
        <v>18759</v>
      </c>
      <c r="C6374" s="191" t="s">
        <v>7863</v>
      </c>
      <c r="E6374" t="s">
        <v>7864</v>
      </c>
      <c r="F6374" t="s">
        <v>5627</v>
      </c>
      <c r="G6374" t="s">
        <v>375</v>
      </c>
      <c r="H6374">
        <v>2430</v>
      </c>
      <c r="J6374" t="s">
        <v>22634</v>
      </c>
      <c r="K6374" s="132" t="str">
        <f>IFERROR(IFERROR(INDEX(Кат!$O:$O,MATCH($C6374,Кат!$I:$I,0)),INDEX(Торг!$L:$L,MATCH($C6374,Торг!$I:$I,0))),"")</f>
        <v/>
      </c>
      <c r="L6374" s="132" t="str">
        <f>IFERROR(IFERROR(INDEX(Кат!$A:$A,MATCH($C6374,Кат!$I:$I,0)),INDEX(Торг!$A:$A,MATCH($C6374,Торг!$I:$I,0))),"")</f>
        <v/>
      </c>
      <c r="M6374" s="132" t="str">
        <f>IFERROR(IFERROR(INDEX(Кат!$B:$B,MATCH($C6374,Кат!$I:$I,0)),INDEX(Торг!$B:$B,MATCH($C6374,Торг!$I:$I,0))),"")</f>
        <v/>
      </c>
      <c r="N6374" s="132" t="str">
        <f t="shared" si="99"/>
        <v>STINGER 05029-St</v>
      </c>
      <c r="O6374" s="132" t="str">
        <f>IFERROR(IFERROR(INDEX(Кат!$B:$B,MATCH($N6374,Кат!$I:$I,0)),INDEX(Торг!$B:$B,MATCH($N6374,Торг!$I:$I,0))),"")</f>
        <v/>
      </c>
    </row>
    <row r="6375" spans="1:15" outlineLevel="2">
      <c r="A6375" t="s">
        <v>18760</v>
      </c>
      <c r="C6375" s="191" t="s">
        <v>7865</v>
      </c>
      <c r="E6375" t="s">
        <v>7866</v>
      </c>
      <c r="F6375" t="s">
        <v>5627</v>
      </c>
      <c r="G6375" t="s">
        <v>375</v>
      </c>
      <c r="H6375">
        <v>2100</v>
      </c>
      <c r="J6375" t="s">
        <v>22634</v>
      </c>
      <c r="K6375" s="132" t="str">
        <f>IFERROR(IFERROR(INDEX(Кат!$O:$O,MATCH($C6375,Кат!$I:$I,0)),INDEX(Торг!$L:$L,MATCH($C6375,Торг!$I:$I,0))),"")</f>
        <v/>
      </c>
      <c r="L6375" s="132" t="str">
        <f>IFERROR(IFERROR(INDEX(Кат!$A:$A,MATCH($C6375,Кат!$I:$I,0)),INDEX(Торг!$A:$A,MATCH($C6375,Торг!$I:$I,0))),"")</f>
        <v/>
      </c>
      <c r="M6375" s="132" t="str">
        <f>IFERROR(IFERROR(INDEX(Кат!$B:$B,MATCH($C6375,Кат!$I:$I,0)),INDEX(Торг!$B:$B,MATCH($C6375,Торг!$I:$I,0))),"")</f>
        <v/>
      </c>
      <c r="N6375" s="132" t="str">
        <f t="shared" si="99"/>
        <v>STINGER 00444-St</v>
      </c>
      <c r="O6375" s="132" t="str">
        <f>IFERROR(IFERROR(INDEX(Кат!$B:$B,MATCH($N6375,Кат!$I:$I,0)),INDEX(Торг!$B:$B,MATCH($N6375,Торг!$I:$I,0))),"")</f>
        <v/>
      </c>
    </row>
    <row r="6376" spans="1:15" outlineLevel="2">
      <c r="A6376" t="s">
        <v>18761</v>
      </c>
      <c r="C6376" s="191" t="s">
        <v>7867</v>
      </c>
      <c r="E6376" t="s">
        <v>7868</v>
      </c>
      <c r="F6376" t="s">
        <v>5627</v>
      </c>
      <c r="G6376" t="s">
        <v>375</v>
      </c>
      <c r="H6376">
        <v>2600</v>
      </c>
      <c r="J6376" t="s">
        <v>22634</v>
      </c>
      <c r="K6376" s="132" t="str">
        <f>IFERROR(IFERROR(INDEX(Кат!$O:$O,MATCH($C6376,Кат!$I:$I,0)),INDEX(Торг!$L:$L,MATCH($C6376,Торг!$I:$I,0))),"")</f>
        <v/>
      </c>
      <c r="L6376" s="132" t="str">
        <f>IFERROR(IFERROR(INDEX(Кат!$A:$A,MATCH($C6376,Кат!$I:$I,0)),INDEX(Торг!$A:$A,MATCH($C6376,Торг!$I:$I,0))),"")</f>
        <v/>
      </c>
      <c r="M6376" s="132" t="str">
        <f>IFERROR(IFERROR(INDEX(Кат!$B:$B,MATCH($C6376,Кат!$I:$I,0)),INDEX(Торг!$B:$B,MATCH($C6376,Торг!$I:$I,0))),"")</f>
        <v/>
      </c>
      <c r="N6376" s="132" t="str">
        <f t="shared" si="99"/>
        <v>STINGER 00442-St</v>
      </c>
      <c r="O6376" s="132" t="str">
        <f>IFERROR(IFERROR(INDEX(Кат!$B:$B,MATCH($N6376,Кат!$I:$I,0)),INDEX(Торг!$B:$B,MATCH($N6376,Торг!$I:$I,0))),"")</f>
        <v/>
      </c>
    </row>
    <row r="6377" spans="1:15" outlineLevel="2">
      <c r="A6377" t="s">
        <v>18762</v>
      </c>
      <c r="C6377" s="191" t="s">
        <v>7869</v>
      </c>
      <c r="E6377" t="s">
        <v>7870</v>
      </c>
      <c r="F6377" t="s">
        <v>5627</v>
      </c>
      <c r="G6377" t="s">
        <v>375</v>
      </c>
      <c r="H6377">
        <v>2800</v>
      </c>
      <c r="J6377" t="s">
        <v>22634</v>
      </c>
      <c r="K6377" s="132" t="str">
        <f>IFERROR(IFERROR(INDEX(Кат!$O:$O,MATCH($C6377,Кат!$I:$I,0)),INDEX(Торг!$L:$L,MATCH($C6377,Торг!$I:$I,0))),"")</f>
        <v/>
      </c>
      <c r="L6377" s="132" t="str">
        <f>IFERROR(IFERROR(INDEX(Кат!$A:$A,MATCH($C6377,Кат!$I:$I,0)),INDEX(Торг!$A:$A,MATCH($C6377,Торг!$I:$I,0))),"")</f>
        <v/>
      </c>
      <c r="M6377" s="132" t="str">
        <f>IFERROR(IFERROR(INDEX(Кат!$B:$B,MATCH($C6377,Кат!$I:$I,0)),INDEX(Торг!$B:$B,MATCH($C6377,Торг!$I:$I,0))),"")</f>
        <v/>
      </c>
      <c r="N6377" s="132" t="str">
        <f t="shared" si="99"/>
        <v>STINGER 00441-St</v>
      </c>
      <c r="O6377" s="132" t="str">
        <f>IFERROR(IFERROR(INDEX(Кат!$B:$B,MATCH($N6377,Кат!$I:$I,0)),INDEX(Торг!$B:$B,MATCH($N6377,Торг!$I:$I,0))),"")</f>
        <v/>
      </c>
    </row>
    <row r="6378" spans="1:15" outlineLevel="2">
      <c r="A6378" t="s">
        <v>18763</v>
      </c>
      <c r="C6378" s="191" t="s">
        <v>7871</v>
      </c>
      <c r="E6378" t="s">
        <v>7872</v>
      </c>
      <c r="F6378" t="s">
        <v>5627</v>
      </c>
      <c r="G6378" t="s">
        <v>399</v>
      </c>
      <c r="H6378">
        <v>2900</v>
      </c>
      <c r="J6378" t="s">
        <v>22634</v>
      </c>
      <c r="K6378" s="132" t="str">
        <f>IFERROR(IFERROR(INDEX(Кат!$O:$O,MATCH($C6378,Кат!$I:$I,0)),INDEX(Торг!$L:$L,MATCH($C6378,Торг!$I:$I,0))),"")</f>
        <v/>
      </c>
      <c r="L6378" s="132" t="str">
        <f>IFERROR(IFERROR(INDEX(Кат!$A:$A,MATCH($C6378,Кат!$I:$I,0)),INDEX(Торг!$A:$A,MATCH($C6378,Торг!$I:$I,0))),"")</f>
        <v/>
      </c>
      <c r="M6378" s="132" t="str">
        <f>IFERROR(IFERROR(INDEX(Кат!$B:$B,MATCH($C6378,Кат!$I:$I,0)),INDEX(Торг!$B:$B,MATCH($C6378,Торг!$I:$I,0))),"")</f>
        <v/>
      </c>
      <c r="N6378" s="132" t="str">
        <f t="shared" si="99"/>
        <v>STINGER 05201-St</v>
      </c>
      <c r="O6378" s="132" t="str">
        <f>IFERROR(IFERROR(INDEX(Кат!$B:$B,MATCH($N6378,Кат!$I:$I,0)),INDEX(Торг!$B:$B,MATCH($N6378,Торг!$I:$I,0))),"")</f>
        <v/>
      </c>
    </row>
    <row r="6379" spans="1:15" outlineLevel="2">
      <c r="A6379" t="s">
        <v>18764</v>
      </c>
      <c r="C6379" s="191" t="s">
        <v>7873</v>
      </c>
      <c r="E6379" t="s">
        <v>7874</v>
      </c>
      <c r="F6379" t="s">
        <v>5627</v>
      </c>
      <c r="G6379" t="s">
        <v>399</v>
      </c>
      <c r="H6379">
        <v>2750</v>
      </c>
      <c r="J6379" t="s">
        <v>22634</v>
      </c>
      <c r="K6379" s="132" t="str">
        <f>IFERROR(IFERROR(INDEX(Кат!$O:$O,MATCH($C6379,Кат!$I:$I,0)),INDEX(Торг!$L:$L,MATCH($C6379,Торг!$I:$I,0))),"")</f>
        <v/>
      </c>
      <c r="L6379" s="132" t="str">
        <f>IFERROR(IFERROR(INDEX(Кат!$A:$A,MATCH($C6379,Кат!$I:$I,0)),INDEX(Торг!$A:$A,MATCH($C6379,Торг!$I:$I,0))),"")</f>
        <v/>
      </c>
      <c r="M6379" s="132" t="str">
        <f>IFERROR(IFERROR(INDEX(Кат!$B:$B,MATCH($C6379,Кат!$I:$I,0)),INDEX(Торг!$B:$B,MATCH($C6379,Торг!$I:$I,0))),"")</f>
        <v/>
      </c>
      <c r="N6379" s="132" t="str">
        <f t="shared" si="99"/>
        <v>STINGER 03782-St</v>
      </c>
      <c r="O6379" s="132" t="str">
        <f>IFERROR(IFERROR(INDEX(Кат!$B:$B,MATCH($N6379,Кат!$I:$I,0)),INDEX(Торг!$B:$B,MATCH($N6379,Торг!$I:$I,0))),"")</f>
        <v/>
      </c>
    </row>
    <row r="6380" spans="1:15" outlineLevel="2">
      <c r="A6380" t="s">
        <v>18765</v>
      </c>
      <c r="C6380" s="191" t="s">
        <v>7875</v>
      </c>
      <c r="E6380" t="s">
        <v>7876</v>
      </c>
      <c r="F6380" t="s">
        <v>5627</v>
      </c>
      <c r="G6380" t="s">
        <v>399</v>
      </c>
      <c r="H6380">
        <v>2300</v>
      </c>
      <c r="J6380" t="s">
        <v>22634</v>
      </c>
      <c r="K6380" s="132" t="str">
        <f>IFERROR(IFERROR(INDEX(Кат!$O:$O,MATCH($C6380,Кат!$I:$I,0)),INDEX(Торг!$L:$L,MATCH($C6380,Торг!$I:$I,0))),"")</f>
        <v/>
      </c>
      <c r="L6380" s="132" t="str">
        <f>IFERROR(IFERROR(INDEX(Кат!$A:$A,MATCH($C6380,Кат!$I:$I,0)),INDEX(Торг!$A:$A,MATCH($C6380,Торг!$I:$I,0))),"")</f>
        <v/>
      </c>
      <c r="M6380" s="132" t="str">
        <f>IFERROR(IFERROR(INDEX(Кат!$B:$B,MATCH($C6380,Кат!$I:$I,0)),INDEX(Торг!$B:$B,MATCH($C6380,Торг!$I:$I,0))),"")</f>
        <v/>
      </c>
      <c r="N6380" s="132" t="str">
        <f t="shared" si="99"/>
        <v>STINGER 03735-St</v>
      </c>
      <c r="O6380" s="132" t="str">
        <f>IFERROR(IFERROR(INDEX(Кат!$B:$B,MATCH($N6380,Кат!$I:$I,0)),INDEX(Торг!$B:$B,MATCH($N6380,Торг!$I:$I,0))),"")</f>
        <v/>
      </c>
    </row>
    <row r="6381" spans="1:15" outlineLevel="2">
      <c r="A6381" t="s">
        <v>18766</v>
      </c>
      <c r="C6381" s="191" t="s">
        <v>7877</v>
      </c>
      <c r="E6381" t="s">
        <v>7878</v>
      </c>
      <c r="F6381" t="s">
        <v>5627</v>
      </c>
      <c r="G6381" t="s">
        <v>399</v>
      </c>
      <c r="H6381">
        <v>2750</v>
      </c>
      <c r="J6381" t="s">
        <v>22634</v>
      </c>
      <c r="K6381" s="132" t="str">
        <f>IFERROR(IFERROR(INDEX(Кат!$O:$O,MATCH($C6381,Кат!$I:$I,0)),INDEX(Торг!$L:$L,MATCH($C6381,Торг!$I:$I,0))),"")</f>
        <v/>
      </c>
      <c r="L6381" s="132" t="str">
        <f>IFERROR(IFERROR(INDEX(Кат!$A:$A,MATCH($C6381,Кат!$I:$I,0)),INDEX(Торг!$A:$A,MATCH($C6381,Торг!$I:$I,0))),"")</f>
        <v/>
      </c>
      <c r="M6381" s="132" t="str">
        <f>IFERROR(IFERROR(INDEX(Кат!$B:$B,MATCH($C6381,Кат!$I:$I,0)),INDEX(Торг!$B:$B,MATCH($C6381,Торг!$I:$I,0))),"")</f>
        <v/>
      </c>
      <c r="N6381" s="132" t="str">
        <f t="shared" si="99"/>
        <v>STINGER 03781-St</v>
      </c>
      <c r="O6381" s="132" t="str">
        <f>IFERROR(IFERROR(INDEX(Кат!$B:$B,MATCH($N6381,Кат!$I:$I,0)),INDEX(Торг!$B:$B,MATCH($N6381,Торг!$I:$I,0))),"")</f>
        <v/>
      </c>
    </row>
    <row r="6382" spans="1:15" outlineLevel="1">
      <c r="A6382" t="s">
        <v>18767</v>
      </c>
      <c r="C6382" s="191" t="s">
        <v>7879</v>
      </c>
      <c r="E6382" t="s">
        <v>7880</v>
      </c>
      <c r="F6382" t="s">
        <v>5627</v>
      </c>
      <c r="G6382" t="s">
        <v>399</v>
      </c>
      <c r="H6382">
        <v>2750</v>
      </c>
      <c r="J6382" t="s">
        <v>22634</v>
      </c>
      <c r="K6382" s="132" t="str">
        <f>IFERROR(IFERROR(INDEX(Кат!$O:$O,MATCH($C6382,Кат!$I:$I,0)),INDEX(Торг!$L:$L,MATCH($C6382,Торг!$I:$I,0))),"")</f>
        <v/>
      </c>
      <c r="L6382" s="132" t="str">
        <f>IFERROR(IFERROR(INDEX(Кат!$A:$A,MATCH($C6382,Кат!$I:$I,0)),INDEX(Торг!$A:$A,MATCH($C6382,Торг!$I:$I,0))),"")</f>
        <v/>
      </c>
      <c r="M6382" s="132" t="str">
        <f>IFERROR(IFERROR(INDEX(Кат!$B:$B,MATCH($C6382,Кат!$I:$I,0)),INDEX(Торг!$B:$B,MATCH($C6382,Торг!$I:$I,0))),"")</f>
        <v/>
      </c>
      <c r="N6382" s="132" t="str">
        <f t="shared" si="99"/>
        <v>STINGER 03774-St</v>
      </c>
      <c r="O6382" s="132" t="str">
        <f>IFERROR(IFERROR(INDEX(Кат!$B:$B,MATCH($N6382,Кат!$I:$I,0)),INDEX(Торг!$B:$B,MATCH($N6382,Торг!$I:$I,0))),"")</f>
        <v/>
      </c>
    </row>
    <row r="6383" spans="1:15" outlineLevel="2">
      <c r="A6383" t="s">
        <v>18768</v>
      </c>
      <c r="C6383" s="191" t="s">
        <v>7881</v>
      </c>
      <c r="E6383" t="s">
        <v>7882</v>
      </c>
      <c r="F6383" t="s">
        <v>5627</v>
      </c>
      <c r="G6383" t="s">
        <v>399</v>
      </c>
      <c r="H6383">
        <v>2800</v>
      </c>
      <c r="J6383" t="s">
        <v>22634</v>
      </c>
      <c r="K6383" s="132" t="str">
        <f>IFERROR(IFERROR(INDEX(Кат!$O:$O,MATCH($C6383,Кат!$I:$I,0)),INDEX(Торг!$L:$L,MATCH($C6383,Торг!$I:$I,0))),"")</f>
        <v/>
      </c>
      <c r="L6383" s="132" t="str">
        <f>IFERROR(IFERROR(INDEX(Кат!$A:$A,MATCH($C6383,Кат!$I:$I,0)),INDEX(Торг!$A:$A,MATCH($C6383,Торг!$I:$I,0))),"")</f>
        <v/>
      </c>
      <c r="M6383" s="132" t="str">
        <f>IFERROR(IFERROR(INDEX(Кат!$B:$B,MATCH($C6383,Кат!$I:$I,0)),INDEX(Торг!$B:$B,MATCH($C6383,Торг!$I:$I,0))),"")</f>
        <v/>
      </c>
      <c r="N6383" s="132" t="str">
        <f t="shared" si="99"/>
        <v>STINGER 04317-St</v>
      </c>
      <c r="O6383" s="132" t="str">
        <f>IFERROR(IFERROR(INDEX(Кат!$B:$B,MATCH($N6383,Кат!$I:$I,0)),INDEX(Торг!$B:$B,MATCH($N6383,Торг!$I:$I,0))),"")</f>
        <v/>
      </c>
    </row>
    <row r="6384" spans="1:15" outlineLevel="2">
      <c r="A6384" t="s">
        <v>18769</v>
      </c>
      <c r="C6384" s="191" t="s">
        <v>7883</v>
      </c>
      <c r="E6384" t="s">
        <v>7884</v>
      </c>
      <c r="F6384" t="s">
        <v>5627</v>
      </c>
      <c r="G6384" t="s">
        <v>399</v>
      </c>
      <c r="H6384">
        <v>4635</v>
      </c>
      <c r="J6384" t="s">
        <v>22634</v>
      </c>
      <c r="K6384" s="132" t="str">
        <f>IFERROR(IFERROR(INDEX(Кат!$O:$O,MATCH($C6384,Кат!$I:$I,0)),INDEX(Торг!$L:$L,MATCH($C6384,Торг!$I:$I,0))),"")</f>
        <v/>
      </c>
      <c r="L6384" s="132" t="str">
        <f>IFERROR(IFERROR(INDEX(Кат!$A:$A,MATCH($C6384,Кат!$I:$I,0)),INDEX(Торг!$A:$A,MATCH($C6384,Торг!$I:$I,0))),"")</f>
        <v/>
      </c>
      <c r="M6384" s="132" t="str">
        <f>IFERROR(IFERROR(INDEX(Кат!$B:$B,MATCH($C6384,Кат!$I:$I,0)),INDEX(Торг!$B:$B,MATCH($C6384,Торг!$I:$I,0))),"")</f>
        <v/>
      </c>
      <c r="N6384" s="132" t="str">
        <f t="shared" si="99"/>
        <v>STINGER 02517-St</v>
      </c>
      <c r="O6384" s="132" t="str">
        <f>IFERROR(IFERROR(INDEX(Кат!$B:$B,MATCH($N6384,Кат!$I:$I,0)),INDEX(Торг!$B:$B,MATCH($N6384,Торг!$I:$I,0))),"")</f>
        <v/>
      </c>
    </row>
    <row r="6385" spans="1:15" outlineLevel="2">
      <c r="A6385" t="s">
        <v>18770</v>
      </c>
      <c r="C6385" s="191" t="s">
        <v>7885</v>
      </c>
      <c r="E6385" t="s">
        <v>7886</v>
      </c>
      <c r="F6385" t="s">
        <v>5627</v>
      </c>
      <c r="G6385" t="s">
        <v>399</v>
      </c>
      <c r="H6385">
        <v>5515</v>
      </c>
      <c r="J6385" t="s">
        <v>22634</v>
      </c>
      <c r="K6385" s="132" t="str">
        <f>IFERROR(IFERROR(INDEX(Кат!$O:$O,MATCH($C6385,Кат!$I:$I,0)),INDEX(Торг!$L:$L,MATCH($C6385,Торг!$I:$I,0))),"")</f>
        <v/>
      </c>
      <c r="L6385" s="132" t="str">
        <f>IFERROR(IFERROR(INDEX(Кат!$A:$A,MATCH($C6385,Кат!$I:$I,0)),INDEX(Торг!$A:$A,MATCH($C6385,Торг!$I:$I,0))),"")</f>
        <v/>
      </c>
      <c r="M6385" s="132" t="str">
        <f>IFERROR(IFERROR(INDEX(Кат!$B:$B,MATCH($C6385,Кат!$I:$I,0)),INDEX(Торг!$B:$B,MATCH($C6385,Торг!$I:$I,0))),"")</f>
        <v/>
      </c>
      <c r="N6385" s="132" t="str">
        <f t="shared" si="99"/>
        <v>STINGER 05953-St</v>
      </c>
      <c r="O6385" s="132" t="str">
        <f>IFERROR(IFERROR(INDEX(Кат!$B:$B,MATCH($N6385,Кат!$I:$I,0)),INDEX(Торг!$B:$B,MATCH($N6385,Торг!$I:$I,0))),"")</f>
        <v/>
      </c>
    </row>
    <row r="6386" spans="1:15" outlineLevel="2">
      <c r="A6386" t="s">
        <v>18771</v>
      </c>
      <c r="C6386" s="191" t="s">
        <v>7887</v>
      </c>
      <c r="E6386" t="s">
        <v>7888</v>
      </c>
      <c r="F6386" t="s">
        <v>5627</v>
      </c>
      <c r="G6386" t="s">
        <v>399</v>
      </c>
      <c r="H6386">
        <v>1550</v>
      </c>
      <c r="J6386" t="s">
        <v>22634</v>
      </c>
      <c r="K6386" s="132" t="str">
        <f>IFERROR(IFERROR(INDEX(Кат!$O:$O,MATCH($C6386,Кат!$I:$I,0)),INDEX(Торг!$L:$L,MATCH($C6386,Торг!$I:$I,0))),"")</f>
        <v/>
      </c>
      <c r="L6386" s="132" t="str">
        <f>IFERROR(IFERROR(INDEX(Кат!$A:$A,MATCH($C6386,Кат!$I:$I,0)),INDEX(Торг!$A:$A,MATCH($C6386,Торг!$I:$I,0))),"")</f>
        <v/>
      </c>
      <c r="M6386" s="132" t="str">
        <f>IFERROR(IFERROR(INDEX(Кат!$B:$B,MATCH($C6386,Кат!$I:$I,0)),INDEX(Торг!$B:$B,MATCH($C6386,Торг!$I:$I,0))),"")</f>
        <v/>
      </c>
      <c r="N6386" s="132" t="str">
        <f t="shared" si="99"/>
        <v>STINGER 00927-St</v>
      </c>
      <c r="O6386" s="132" t="str">
        <f>IFERROR(IFERROR(INDEX(Кат!$B:$B,MATCH($N6386,Кат!$I:$I,0)),INDEX(Торг!$B:$B,MATCH($N6386,Торг!$I:$I,0))),"")</f>
        <v/>
      </c>
    </row>
    <row r="6387" spans="1:15" outlineLevel="2">
      <c r="A6387" t="s">
        <v>18772</v>
      </c>
      <c r="C6387" s="191" t="s">
        <v>7887</v>
      </c>
      <c r="E6387" t="s">
        <v>7889</v>
      </c>
      <c r="F6387" t="s">
        <v>5627</v>
      </c>
      <c r="G6387" t="s">
        <v>399</v>
      </c>
      <c r="H6387">
        <v>1500</v>
      </c>
      <c r="J6387" t="s">
        <v>22634</v>
      </c>
      <c r="K6387" s="132" t="str">
        <f>IFERROR(IFERROR(INDEX(Кат!$O:$O,MATCH($C6387,Кат!$I:$I,0)),INDEX(Торг!$L:$L,MATCH($C6387,Торг!$I:$I,0))),"")</f>
        <v/>
      </c>
      <c r="L6387" s="132" t="str">
        <f>IFERROR(IFERROR(INDEX(Кат!$A:$A,MATCH($C6387,Кат!$I:$I,0)),INDEX(Торг!$A:$A,MATCH($C6387,Торг!$I:$I,0))),"")</f>
        <v/>
      </c>
      <c r="M6387" s="132" t="str">
        <f>IFERROR(IFERROR(INDEX(Кат!$B:$B,MATCH($C6387,Кат!$I:$I,0)),INDEX(Торг!$B:$B,MATCH($C6387,Торг!$I:$I,0))),"")</f>
        <v/>
      </c>
      <c r="N6387" s="132" t="str">
        <f t="shared" si="99"/>
        <v>STINGER 00927-St</v>
      </c>
      <c r="O6387" s="132" t="str">
        <f>IFERROR(IFERROR(INDEX(Кат!$B:$B,MATCH($N6387,Кат!$I:$I,0)),INDEX(Торг!$B:$B,MATCH($N6387,Торг!$I:$I,0))),"")</f>
        <v/>
      </c>
    </row>
    <row r="6388" spans="1:15" outlineLevel="2">
      <c r="A6388" t="s">
        <v>18773</v>
      </c>
      <c r="C6388" s="191" t="s">
        <v>7890</v>
      </c>
      <c r="E6388" t="s">
        <v>7891</v>
      </c>
      <c r="F6388" t="s">
        <v>5627</v>
      </c>
      <c r="G6388" t="s">
        <v>399</v>
      </c>
      <c r="H6388">
        <v>1550</v>
      </c>
      <c r="J6388" t="s">
        <v>22634</v>
      </c>
      <c r="K6388" s="132" t="str">
        <f>IFERROR(IFERROR(INDEX(Кат!$O:$O,MATCH($C6388,Кат!$I:$I,0)),INDEX(Торг!$L:$L,MATCH($C6388,Торг!$I:$I,0))),"")</f>
        <v/>
      </c>
      <c r="L6388" s="132" t="str">
        <f>IFERROR(IFERROR(INDEX(Кат!$A:$A,MATCH($C6388,Кат!$I:$I,0)),INDEX(Торг!$A:$A,MATCH($C6388,Торг!$I:$I,0))),"")</f>
        <v/>
      </c>
      <c r="M6388" s="132" t="str">
        <f>IFERROR(IFERROR(INDEX(Кат!$B:$B,MATCH($C6388,Кат!$I:$I,0)),INDEX(Торг!$B:$B,MATCH($C6388,Торг!$I:$I,0))),"")</f>
        <v/>
      </c>
      <c r="N6388" s="132" t="str">
        <f t="shared" si="99"/>
        <v>STINGER 01018-St</v>
      </c>
      <c r="O6388" s="132" t="str">
        <f>IFERROR(IFERROR(INDEX(Кат!$B:$B,MATCH($N6388,Кат!$I:$I,0)),INDEX(Торг!$B:$B,MATCH($N6388,Торг!$I:$I,0))),"")</f>
        <v/>
      </c>
    </row>
    <row r="6389" spans="1:15" outlineLevel="2">
      <c r="A6389" t="s">
        <v>18774</v>
      </c>
      <c r="C6389" s="191" t="s">
        <v>7892</v>
      </c>
      <c r="E6389" t="s">
        <v>7893</v>
      </c>
      <c r="F6389" t="s">
        <v>5627</v>
      </c>
      <c r="G6389" t="s">
        <v>399</v>
      </c>
      <c r="H6389">
        <v>940</v>
      </c>
      <c r="J6389" t="s">
        <v>22634</v>
      </c>
      <c r="K6389" s="132" t="str">
        <f>IFERROR(IFERROR(INDEX(Кат!$O:$O,MATCH($C6389,Кат!$I:$I,0)),INDEX(Торг!$L:$L,MATCH($C6389,Торг!$I:$I,0))),"")</f>
        <v/>
      </c>
      <c r="L6389" s="132" t="str">
        <f>IFERROR(IFERROR(INDEX(Кат!$A:$A,MATCH($C6389,Кат!$I:$I,0)),INDEX(Торг!$A:$A,MATCH($C6389,Торг!$I:$I,0))),"")</f>
        <v/>
      </c>
      <c r="M6389" s="132" t="str">
        <f>IFERROR(IFERROR(INDEX(Кат!$B:$B,MATCH($C6389,Кат!$I:$I,0)),INDEX(Торг!$B:$B,MATCH($C6389,Торг!$I:$I,0))),"")</f>
        <v/>
      </c>
      <c r="N6389" s="132" t="str">
        <f t="shared" si="99"/>
        <v>STINGER 02514-St</v>
      </c>
      <c r="O6389" s="132" t="str">
        <f>IFERROR(IFERROR(INDEX(Кат!$B:$B,MATCH($N6389,Кат!$I:$I,0)),INDEX(Торг!$B:$B,MATCH($N6389,Торг!$I:$I,0))),"")</f>
        <v/>
      </c>
    </row>
    <row r="6390" spans="1:15" outlineLevel="2">
      <c r="A6390" t="s">
        <v>18775</v>
      </c>
      <c r="C6390" s="191" t="s">
        <v>7894</v>
      </c>
      <c r="E6390" t="s">
        <v>7895</v>
      </c>
      <c r="F6390" t="s">
        <v>5627</v>
      </c>
      <c r="G6390" t="s">
        <v>399</v>
      </c>
      <c r="H6390">
        <v>3300</v>
      </c>
      <c r="J6390" t="s">
        <v>22634</v>
      </c>
      <c r="K6390" s="132" t="str">
        <f>IFERROR(IFERROR(INDEX(Кат!$O:$O,MATCH($C6390,Кат!$I:$I,0)),INDEX(Торг!$L:$L,MATCH($C6390,Торг!$I:$I,0))),"")</f>
        <v/>
      </c>
      <c r="L6390" s="132" t="str">
        <f>IFERROR(IFERROR(INDEX(Кат!$A:$A,MATCH($C6390,Кат!$I:$I,0)),INDEX(Торг!$A:$A,MATCH($C6390,Торг!$I:$I,0))),"")</f>
        <v/>
      </c>
      <c r="M6390" s="132" t="str">
        <f>IFERROR(IFERROR(INDEX(Кат!$B:$B,MATCH($C6390,Кат!$I:$I,0)),INDEX(Торг!$B:$B,MATCH($C6390,Торг!$I:$I,0))),"")</f>
        <v/>
      </c>
      <c r="N6390" s="132" t="str">
        <f t="shared" si="99"/>
        <v>STINGER 04929-St</v>
      </c>
      <c r="O6390" s="132" t="str">
        <f>IFERROR(IFERROR(INDEX(Кат!$B:$B,MATCH($N6390,Кат!$I:$I,0)),INDEX(Торг!$B:$B,MATCH($N6390,Торг!$I:$I,0))),"")</f>
        <v/>
      </c>
    </row>
    <row r="6391" spans="1:15" outlineLevel="2">
      <c r="A6391" t="s">
        <v>18776</v>
      </c>
      <c r="C6391" s="191" t="s">
        <v>7896</v>
      </c>
      <c r="E6391" t="s">
        <v>7897</v>
      </c>
      <c r="F6391" t="s">
        <v>5627</v>
      </c>
      <c r="G6391" t="s">
        <v>399</v>
      </c>
      <c r="H6391">
        <v>3090</v>
      </c>
      <c r="J6391" t="s">
        <v>22634</v>
      </c>
      <c r="K6391" s="132" t="str">
        <f>IFERROR(IFERROR(INDEX(Кат!$O:$O,MATCH($C6391,Кат!$I:$I,0)),INDEX(Торг!$L:$L,MATCH($C6391,Торг!$I:$I,0))),"")</f>
        <v/>
      </c>
      <c r="L6391" s="132" t="str">
        <f>IFERROR(IFERROR(INDEX(Кат!$A:$A,MATCH($C6391,Кат!$I:$I,0)),INDEX(Торг!$A:$A,MATCH($C6391,Торг!$I:$I,0))),"")</f>
        <v/>
      </c>
      <c r="M6391" s="132" t="str">
        <f>IFERROR(IFERROR(INDEX(Кат!$B:$B,MATCH($C6391,Кат!$I:$I,0)),INDEX(Торг!$B:$B,MATCH($C6391,Торг!$I:$I,0))),"")</f>
        <v/>
      </c>
      <c r="N6391" s="132" t="str">
        <f t="shared" si="99"/>
        <v>STINGER 05202-St</v>
      </c>
      <c r="O6391" s="132" t="str">
        <f>IFERROR(IFERROR(INDEX(Кат!$B:$B,MATCH($N6391,Кат!$I:$I,0)),INDEX(Торг!$B:$B,MATCH($N6391,Торг!$I:$I,0))),"")</f>
        <v/>
      </c>
    </row>
    <row r="6392" spans="1:15" outlineLevel="2">
      <c r="A6392" t="s">
        <v>18777</v>
      </c>
      <c r="C6392" s="191" t="s">
        <v>7898</v>
      </c>
      <c r="E6392" t="s">
        <v>7899</v>
      </c>
      <c r="F6392" t="s">
        <v>5627</v>
      </c>
      <c r="G6392" t="s">
        <v>399</v>
      </c>
      <c r="H6392">
        <v>2300</v>
      </c>
      <c r="J6392" t="s">
        <v>22634</v>
      </c>
      <c r="K6392" s="132" t="str">
        <f>IFERROR(IFERROR(INDEX(Кат!$O:$O,MATCH($C6392,Кат!$I:$I,0)),INDEX(Торг!$L:$L,MATCH($C6392,Торг!$I:$I,0))),"")</f>
        <v/>
      </c>
      <c r="L6392" s="132" t="str">
        <f>IFERROR(IFERROR(INDEX(Кат!$A:$A,MATCH($C6392,Кат!$I:$I,0)),INDEX(Торг!$A:$A,MATCH($C6392,Торг!$I:$I,0))),"")</f>
        <v/>
      </c>
      <c r="M6392" s="132" t="str">
        <f>IFERROR(IFERROR(INDEX(Кат!$B:$B,MATCH($C6392,Кат!$I:$I,0)),INDEX(Торг!$B:$B,MATCH($C6392,Торг!$I:$I,0))),"")</f>
        <v/>
      </c>
      <c r="N6392" s="132" t="str">
        <f t="shared" si="99"/>
        <v>STINGER 00975-St</v>
      </c>
      <c r="O6392" s="132" t="str">
        <f>IFERROR(IFERROR(INDEX(Кат!$B:$B,MATCH($N6392,Кат!$I:$I,0)),INDEX(Торг!$B:$B,MATCH($N6392,Торг!$I:$I,0))),"")</f>
        <v/>
      </c>
    </row>
    <row r="6393" spans="1:15" outlineLevel="2">
      <c r="A6393" t="s">
        <v>18778</v>
      </c>
      <c r="C6393" s="191" t="s">
        <v>7900</v>
      </c>
      <c r="E6393" t="s">
        <v>7901</v>
      </c>
      <c r="F6393" t="s">
        <v>5627</v>
      </c>
      <c r="G6393" t="s">
        <v>399</v>
      </c>
      <c r="H6393">
        <v>2900</v>
      </c>
      <c r="J6393" t="s">
        <v>22634</v>
      </c>
      <c r="K6393" s="132" t="str">
        <f>IFERROR(IFERROR(INDEX(Кат!$O:$O,MATCH($C6393,Кат!$I:$I,0)),INDEX(Торг!$L:$L,MATCH($C6393,Торг!$I:$I,0))),"")</f>
        <v/>
      </c>
      <c r="L6393" s="132" t="str">
        <f>IFERROR(IFERROR(INDEX(Кат!$A:$A,MATCH($C6393,Кат!$I:$I,0)),INDEX(Торг!$A:$A,MATCH($C6393,Торг!$I:$I,0))),"")</f>
        <v/>
      </c>
      <c r="M6393" s="132" t="str">
        <f>IFERROR(IFERROR(INDEX(Кат!$B:$B,MATCH($C6393,Кат!$I:$I,0)),INDEX(Торг!$B:$B,MATCH($C6393,Торг!$I:$I,0))),"")</f>
        <v/>
      </c>
      <c r="N6393" s="132" t="str">
        <f t="shared" si="99"/>
        <v>STINGER 00976-St</v>
      </c>
      <c r="O6393" s="132" t="str">
        <f>IFERROR(IFERROR(INDEX(Кат!$B:$B,MATCH($N6393,Кат!$I:$I,0)),INDEX(Торг!$B:$B,MATCH($N6393,Торг!$I:$I,0))),"")</f>
        <v/>
      </c>
    </row>
    <row r="6394" spans="1:15">
      <c r="A6394" t="s">
        <v>18779</v>
      </c>
      <c r="C6394" s="191" t="s">
        <v>7902</v>
      </c>
      <c r="E6394" t="s">
        <v>7903</v>
      </c>
      <c r="F6394" t="s">
        <v>5627</v>
      </c>
      <c r="G6394" t="s">
        <v>399</v>
      </c>
      <c r="H6394">
        <v>1950</v>
      </c>
      <c r="J6394" t="s">
        <v>22634</v>
      </c>
      <c r="K6394" s="132" t="str">
        <f>IFERROR(IFERROR(INDEX(Кат!$O:$O,MATCH($C6394,Кат!$I:$I,0)),INDEX(Торг!$L:$L,MATCH($C6394,Торг!$I:$I,0))),"")</f>
        <v/>
      </c>
      <c r="L6394" s="132" t="str">
        <f>IFERROR(IFERROR(INDEX(Кат!$A:$A,MATCH($C6394,Кат!$I:$I,0)),INDEX(Торг!$A:$A,MATCH($C6394,Торг!$I:$I,0))),"")</f>
        <v/>
      </c>
      <c r="M6394" s="132" t="str">
        <f>IFERROR(IFERROR(INDEX(Кат!$B:$B,MATCH($C6394,Кат!$I:$I,0)),INDEX(Торг!$B:$B,MATCH($C6394,Торг!$I:$I,0))),"")</f>
        <v/>
      </c>
      <c r="N6394" s="132" t="str">
        <f t="shared" si="99"/>
        <v>STINGER 00607-St</v>
      </c>
      <c r="O6394" s="132" t="str">
        <f>IFERROR(IFERROR(INDEX(Кат!$B:$B,MATCH($N6394,Кат!$I:$I,0)),INDEX(Торг!$B:$B,MATCH($N6394,Торг!$I:$I,0))),"")</f>
        <v/>
      </c>
    </row>
    <row r="6395" spans="1:15" outlineLevel="1">
      <c r="A6395" t="s">
        <v>18780</v>
      </c>
      <c r="C6395" s="191" t="s">
        <v>7904</v>
      </c>
      <c r="E6395" t="s">
        <v>7905</v>
      </c>
      <c r="F6395" t="s">
        <v>5627</v>
      </c>
      <c r="G6395" t="s">
        <v>399</v>
      </c>
      <c r="H6395">
        <v>1900</v>
      </c>
      <c r="J6395" t="s">
        <v>22634</v>
      </c>
      <c r="K6395" s="132" t="str">
        <f>IFERROR(IFERROR(INDEX(Кат!$O:$O,MATCH($C6395,Кат!$I:$I,0)),INDEX(Торг!$L:$L,MATCH($C6395,Торг!$I:$I,0))),"")</f>
        <v/>
      </c>
      <c r="L6395" s="132" t="str">
        <f>IFERROR(IFERROR(INDEX(Кат!$A:$A,MATCH($C6395,Кат!$I:$I,0)),INDEX(Торг!$A:$A,MATCH($C6395,Торг!$I:$I,0))),"")</f>
        <v/>
      </c>
      <c r="M6395" s="132" t="str">
        <f>IFERROR(IFERROR(INDEX(Кат!$B:$B,MATCH($C6395,Кат!$I:$I,0)),INDEX(Торг!$B:$B,MATCH($C6395,Торг!$I:$I,0))),"")</f>
        <v/>
      </c>
      <c r="N6395" s="132" t="str">
        <f t="shared" si="99"/>
        <v>STINGER 01015-St</v>
      </c>
      <c r="O6395" s="132" t="str">
        <f>IFERROR(IFERROR(INDEX(Кат!$B:$B,MATCH($N6395,Кат!$I:$I,0)),INDEX(Торг!$B:$B,MATCH($N6395,Торг!$I:$I,0))),"")</f>
        <v/>
      </c>
    </row>
    <row r="6396" spans="1:15">
      <c r="A6396" t="s">
        <v>18781</v>
      </c>
      <c r="C6396" s="191" t="s">
        <v>7906</v>
      </c>
      <c r="E6396" t="s">
        <v>7907</v>
      </c>
      <c r="F6396" t="s">
        <v>5627</v>
      </c>
      <c r="G6396" t="s">
        <v>399</v>
      </c>
      <c r="H6396">
        <v>2000</v>
      </c>
      <c r="J6396" t="s">
        <v>22634</v>
      </c>
      <c r="K6396" s="132" t="str">
        <f>IFERROR(IFERROR(INDEX(Кат!$O:$O,MATCH($C6396,Кат!$I:$I,0)),INDEX(Торг!$L:$L,MATCH($C6396,Торг!$I:$I,0))),"")</f>
        <v/>
      </c>
      <c r="L6396" s="132" t="str">
        <f>IFERROR(IFERROR(INDEX(Кат!$A:$A,MATCH($C6396,Кат!$I:$I,0)),INDEX(Торг!$A:$A,MATCH($C6396,Торг!$I:$I,0))),"")</f>
        <v/>
      </c>
      <c r="M6396" s="132" t="str">
        <f>IFERROR(IFERROR(INDEX(Кат!$B:$B,MATCH($C6396,Кат!$I:$I,0)),INDEX(Торг!$B:$B,MATCH($C6396,Торг!$I:$I,0))),"")</f>
        <v/>
      </c>
      <c r="N6396" s="132" t="str">
        <f t="shared" si="99"/>
        <v>STINGER 00966-St</v>
      </c>
      <c r="O6396" s="132" t="str">
        <f>IFERROR(IFERROR(INDEX(Кат!$B:$B,MATCH($N6396,Кат!$I:$I,0)),INDEX(Торг!$B:$B,MATCH($N6396,Торг!$I:$I,0))),"")</f>
        <v/>
      </c>
    </row>
    <row r="6397" spans="1:15" outlineLevel="1">
      <c r="A6397" t="s">
        <v>18782</v>
      </c>
      <c r="C6397" s="191" t="s">
        <v>7908</v>
      </c>
      <c r="E6397" t="s">
        <v>7909</v>
      </c>
      <c r="F6397" t="s">
        <v>5627</v>
      </c>
      <c r="G6397" t="s">
        <v>399</v>
      </c>
      <c r="H6397">
        <v>2300</v>
      </c>
      <c r="J6397" t="s">
        <v>22634</v>
      </c>
      <c r="K6397" s="132" t="str">
        <f>IFERROR(IFERROR(INDEX(Кат!$O:$O,MATCH($C6397,Кат!$I:$I,0)),INDEX(Торг!$L:$L,MATCH($C6397,Торг!$I:$I,0))),"")</f>
        <v/>
      </c>
      <c r="L6397" s="132" t="str">
        <f>IFERROR(IFERROR(INDEX(Кат!$A:$A,MATCH($C6397,Кат!$I:$I,0)),INDEX(Торг!$A:$A,MATCH($C6397,Торг!$I:$I,0))),"")</f>
        <v/>
      </c>
      <c r="M6397" s="132" t="str">
        <f>IFERROR(IFERROR(INDEX(Кат!$B:$B,MATCH($C6397,Кат!$I:$I,0)),INDEX(Торг!$B:$B,MATCH($C6397,Торг!$I:$I,0))),"")</f>
        <v/>
      </c>
      <c r="N6397" s="132" t="str">
        <f t="shared" si="99"/>
        <v>STINGER 00961-St</v>
      </c>
      <c r="O6397" s="132" t="str">
        <f>IFERROR(IFERROR(INDEX(Кат!$B:$B,MATCH($N6397,Кат!$I:$I,0)),INDEX(Торг!$B:$B,MATCH($N6397,Торг!$I:$I,0))),"")</f>
        <v/>
      </c>
    </row>
    <row r="6398" spans="1:15" outlineLevel="1">
      <c r="A6398" t="s">
        <v>18783</v>
      </c>
      <c r="C6398" s="191" t="s">
        <v>7910</v>
      </c>
      <c r="E6398" t="s">
        <v>7911</v>
      </c>
      <c r="F6398" t="s">
        <v>5627</v>
      </c>
      <c r="G6398" t="s">
        <v>399</v>
      </c>
      <c r="H6398">
        <v>2900</v>
      </c>
      <c r="J6398" t="s">
        <v>22634</v>
      </c>
      <c r="K6398" s="132" t="str">
        <f>IFERROR(IFERROR(INDEX(Кат!$O:$O,MATCH($C6398,Кат!$I:$I,0)),INDEX(Торг!$L:$L,MATCH($C6398,Торг!$I:$I,0))),"")</f>
        <v/>
      </c>
      <c r="L6398" s="132" t="str">
        <f>IFERROR(IFERROR(INDEX(Кат!$A:$A,MATCH($C6398,Кат!$I:$I,0)),INDEX(Торг!$A:$A,MATCH($C6398,Торг!$I:$I,0))),"")</f>
        <v/>
      </c>
      <c r="M6398" s="132" t="str">
        <f>IFERROR(IFERROR(INDEX(Кат!$B:$B,MATCH($C6398,Кат!$I:$I,0)),INDEX(Торг!$B:$B,MATCH($C6398,Торг!$I:$I,0))),"")</f>
        <v/>
      </c>
      <c r="N6398" s="132" t="str">
        <f t="shared" si="99"/>
        <v>STINGER 00970-St</v>
      </c>
      <c r="O6398" s="132" t="str">
        <f>IFERROR(IFERROR(INDEX(Кат!$B:$B,MATCH($N6398,Кат!$I:$I,0)),INDEX(Торг!$B:$B,MATCH($N6398,Торг!$I:$I,0))),"")</f>
        <v/>
      </c>
    </row>
    <row r="6399" spans="1:15" outlineLevel="1">
      <c r="A6399" t="s">
        <v>18784</v>
      </c>
      <c r="C6399" s="191" t="s">
        <v>7912</v>
      </c>
      <c r="E6399" t="s">
        <v>7913</v>
      </c>
      <c r="F6399" t="s">
        <v>5627</v>
      </c>
      <c r="G6399" t="s">
        <v>399</v>
      </c>
      <c r="H6399">
        <v>2300</v>
      </c>
      <c r="J6399" t="s">
        <v>22634</v>
      </c>
      <c r="K6399" s="132" t="str">
        <f>IFERROR(IFERROR(INDEX(Кат!$O:$O,MATCH($C6399,Кат!$I:$I,0)),INDEX(Торг!$L:$L,MATCH($C6399,Торг!$I:$I,0))),"")</f>
        <v/>
      </c>
      <c r="L6399" s="132" t="str">
        <f>IFERROR(IFERROR(INDEX(Кат!$A:$A,MATCH($C6399,Кат!$I:$I,0)),INDEX(Торг!$A:$A,MATCH($C6399,Торг!$I:$I,0))),"")</f>
        <v/>
      </c>
      <c r="M6399" s="132" t="str">
        <f>IFERROR(IFERROR(INDEX(Кат!$B:$B,MATCH($C6399,Кат!$I:$I,0)),INDEX(Торг!$B:$B,MATCH($C6399,Торг!$I:$I,0))),"")</f>
        <v/>
      </c>
      <c r="N6399" s="132" t="str">
        <f t="shared" si="99"/>
        <v>STINGER 00924-St</v>
      </c>
      <c r="O6399" s="132" t="str">
        <f>IFERROR(IFERROR(INDEX(Кат!$B:$B,MATCH($N6399,Кат!$I:$I,0)),INDEX(Торг!$B:$B,MATCH($N6399,Торг!$I:$I,0))),"")</f>
        <v/>
      </c>
    </row>
    <row r="6400" spans="1:15" outlineLevel="1">
      <c r="A6400" t="s">
        <v>18785</v>
      </c>
      <c r="C6400" s="191" t="s">
        <v>7914</v>
      </c>
      <c r="E6400" t="s">
        <v>7915</v>
      </c>
      <c r="F6400" t="s">
        <v>5627</v>
      </c>
      <c r="G6400" t="s">
        <v>399</v>
      </c>
      <c r="H6400">
        <v>2900</v>
      </c>
      <c r="J6400" t="s">
        <v>22634</v>
      </c>
      <c r="K6400" s="132" t="str">
        <f>IFERROR(IFERROR(INDEX(Кат!$O:$O,MATCH($C6400,Кат!$I:$I,0)),INDEX(Торг!$L:$L,MATCH($C6400,Торг!$I:$I,0))),"")</f>
        <v/>
      </c>
      <c r="L6400" s="132" t="str">
        <f>IFERROR(IFERROR(INDEX(Кат!$A:$A,MATCH($C6400,Кат!$I:$I,0)),INDEX(Торг!$A:$A,MATCH($C6400,Торг!$I:$I,0))),"")</f>
        <v/>
      </c>
      <c r="M6400" s="132" t="str">
        <f>IFERROR(IFERROR(INDEX(Кат!$B:$B,MATCH($C6400,Кат!$I:$I,0)),INDEX(Торг!$B:$B,MATCH($C6400,Торг!$I:$I,0))),"")</f>
        <v/>
      </c>
      <c r="N6400" s="132" t="str">
        <f t="shared" si="99"/>
        <v>STINGER 00926-St</v>
      </c>
      <c r="O6400" s="132" t="str">
        <f>IFERROR(IFERROR(INDEX(Кат!$B:$B,MATCH($N6400,Кат!$I:$I,0)),INDEX(Торг!$B:$B,MATCH($N6400,Торг!$I:$I,0))),"")</f>
        <v/>
      </c>
    </row>
    <row r="6401" spans="1:15">
      <c r="A6401" t="s">
        <v>18786</v>
      </c>
      <c r="C6401" s="191" t="s">
        <v>7916</v>
      </c>
      <c r="E6401" t="s">
        <v>7917</v>
      </c>
      <c r="F6401" t="s">
        <v>5627</v>
      </c>
      <c r="G6401" t="s">
        <v>399</v>
      </c>
      <c r="H6401">
        <v>2200</v>
      </c>
      <c r="J6401" t="s">
        <v>22634</v>
      </c>
      <c r="K6401" s="132" t="str">
        <f>IFERROR(IFERROR(INDEX(Кат!$O:$O,MATCH($C6401,Кат!$I:$I,0)),INDEX(Торг!$L:$L,MATCH($C6401,Торг!$I:$I,0))),"")</f>
        <v/>
      </c>
      <c r="L6401" s="132" t="str">
        <f>IFERROR(IFERROR(INDEX(Кат!$A:$A,MATCH($C6401,Кат!$I:$I,0)),INDEX(Торг!$A:$A,MATCH($C6401,Торг!$I:$I,0))),"")</f>
        <v/>
      </c>
      <c r="M6401" s="132" t="str">
        <f>IFERROR(IFERROR(INDEX(Кат!$B:$B,MATCH($C6401,Кат!$I:$I,0)),INDEX(Торг!$B:$B,MATCH($C6401,Торг!$I:$I,0))),"")</f>
        <v/>
      </c>
      <c r="N6401" s="132" t="str">
        <f t="shared" si="99"/>
        <v>STINGER 00071-St</v>
      </c>
      <c r="O6401" s="132" t="str">
        <f>IFERROR(IFERROR(INDEX(Кат!$B:$B,MATCH($N6401,Кат!$I:$I,0)),INDEX(Торг!$B:$B,MATCH($N6401,Торг!$I:$I,0))),"")</f>
        <v/>
      </c>
    </row>
    <row r="6402" spans="1:15" outlineLevel="1">
      <c r="A6402" t="s">
        <v>18787</v>
      </c>
      <c r="C6402" s="191" t="s">
        <v>7918</v>
      </c>
      <c r="E6402" t="s">
        <v>7919</v>
      </c>
      <c r="F6402" t="s">
        <v>5627</v>
      </c>
      <c r="G6402" t="s">
        <v>399</v>
      </c>
      <c r="H6402">
        <v>2595</v>
      </c>
      <c r="J6402" t="s">
        <v>22634</v>
      </c>
      <c r="K6402" s="132" t="str">
        <f>IFERROR(IFERROR(INDEX(Кат!$O:$O,MATCH($C6402,Кат!$I:$I,0)),INDEX(Торг!$L:$L,MATCH($C6402,Торг!$I:$I,0))),"")</f>
        <v/>
      </c>
      <c r="L6402" s="132" t="str">
        <f>IFERROR(IFERROR(INDEX(Кат!$A:$A,MATCH($C6402,Кат!$I:$I,0)),INDEX(Торг!$A:$A,MATCH($C6402,Торг!$I:$I,0))),"")</f>
        <v/>
      </c>
      <c r="M6402" s="132" t="str">
        <f>IFERROR(IFERROR(INDEX(Кат!$B:$B,MATCH($C6402,Кат!$I:$I,0)),INDEX(Торг!$B:$B,MATCH($C6402,Торг!$I:$I,0))),"")</f>
        <v/>
      </c>
      <c r="N6402" s="132" t="str">
        <f t="shared" si="99"/>
        <v>STINGER 00609-St</v>
      </c>
      <c r="O6402" s="132" t="str">
        <f>IFERROR(IFERROR(INDEX(Кат!$B:$B,MATCH($N6402,Кат!$I:$I,0)),INDEX(Торг!$B:$B,MATCH($N6402,Торг!$I:$I,0))),"")</f>
        <v/>
      </c>
    </row>
    <row r="6403" spans="1:15" outlineLevel="1">
      <c r="A6403" t="s">
        <v>18788</v>
      </c>
      <c r="C6403" s="191" t="s">
        <v>7920</v>
      </c>
      <c r="E6403" t="s">
        <v>7921</v>
      </c>
      <c r="F6403" t="s">
        <v>5627</v>
      </c>
      <c r="G6403" t="s">
        <v>399</v>
      </c>
      <c r="H6403">
        <v>2300</v>
      </c>
      <c r="J6403" t="s">
        <v>22634</v>
      </c>
      <c r="K6403" s="132" t="str">
        <f>IFERROR(IFERROR(INDEX(Кат!$O:$O,MATCH($C6403,Кат!$I:$I,0)),INDEX(Торг!$L:$L,MATCH($C6403,Торг!$I:$I,0))),"")</f>
        <v/>
      </c>
      <c r="L6403" s="132" t="str">
        <f>IFERROR(IFERROR(INDEX(Кат!$A:$A,MATCH($C6403,Кат!$I:$I,0)),INDEX(Торг!$A:$A,MATCH($C6403,Торг!$I:$I,0))),"")</f>
        <v/>
      </c>
      <c r="M6403" s="132" t="str">
        <f>IFERROR(IFERROR(INDEX(Кат!$B:$B,MATCH($C6403,Кат!$I:$I,0)),INDEX(Торг!$B:$B,MATCH($C6403,Торг!$I:$I,0))),"")</f>
        <v/>
      </c>
      <c r="N6403" s="132" t="str">
        <f t="shared" si="99"/>
        <v>STINGER 00438-St</v>
      </c>
      <c r="O6403" s="132" t="str">
        <f>IFERROR(IFERROR(INDEX(Кат!$B:$B,MATCH($N6403,Кат!$I:$I,0)),INDEX(Торг!$B:$B,MATCH($N6403,Торг!$I:$I,0))),"")</f>
        <v/>
      </c>
    </row>
    <row r="6404" spans="1:15" outlineLevel="1">
      <c r="A6404" t="s">
        <v>18789</v>
      </c>
      <c r="C6404" s="191" t="s">
        <v>7922</v>
      </c>
      <c r="E6404" t="s">
        <v>7923</v>
      </c>
      <c r="F6404" t="s">
        <v>5627</v>
      </c>
      <c r="G6404" t="s">
        <v>399</v>
      </c>
      <c r="H6404">
        <v>2900</v>
      </c>
      <c r="J6404" t="s">
        <v>22634</v>
      </c>
      <c r="K6404" s="132" t="str">
        <f>IFERROR(IFERROR(INDEX(Кат!$O:$O,MATCH($C6404,Кат!$I:$I,0)),INDEX(Торг!$L:$L,MATCH($C6404,Торг!$I:$I,0))),"")</f>
        <v/>
      </c>
      <c r="L6404" s="132" t="str">
        <f>IFERROR(IFERROR(INDEX(Кат!$A:$A,MATCH($C6404,Кат!$I:$I,0)),INDEX(Торг!$A:$A,MATCH($C6404,Торг!$I:$I,0))),"")</f>
        <v/>
      </c>
      <c r="M6404" s="132" t="str">
        <f>IFERROR(IFERROR(INDEX(Кат!$B:$B,MATCH($C6404,Кат!$I:$I,0)),INDEX(Торг!$B:$B,MATCH($C6404,Торг!$I:$I,0))),"")</f>
        <v/>
      </c>
      <c r="N6404" s="132" t="str">
        <f t="shared" si="99"/>
        <v>STINGER 02560-St</v>
      </c>
      <c r="O6404" s="132" t="str">
        <f>IFERROR(IFERROR(INDEX(Кат!$B:$B,MATCH($N6404,Кат!$I:$I,0)),INDEX(Торг!$B:$B,MATCH($N6404,Торг!$I:$I,0))),"")</f>
        <v/>
      </c>
    </row>
    <row r="6405" spans="1:15" outlineLevel="1">
      <c r="A6405" t="s">
        <v>18790</v>
      </c>
      <c r="C6405" s="191" t="s">
        <v>7924</v>
      </c>
      <c r="E6405" t="s">
        <v>7925</v>
      </c>
      <c r="F6405" t="s">
        <v>5627</v>
      </c>
      <c r="G6405" t="s">
        <v>399</v>
      </c>
      <c r="H6405">
        <v>1935</v>
      </c>
      <c r="J6405" t="s">
        <v>22634</v>
      </c>
      <c r="K6405" s="132" t="str">
        <f>IFERROR(IFERROR(INDEX(Кат!$O:$O,MATCH($C6405,Кат!$I:$I,0)),INDEX(Торг!$L:$L,MATCH($C6405,Торг!$I:$I,0))),"")</f>
        <v/>
      </c>
      <c r="L6405" s="132" t="str">
        <f>IFERROR(IFERROR(INDEX(Кат!$A:$A,MATCH($C6405,Кат!$I:$I,0)),INDEX(Торг!$A:$A,MATCH($C6405,Торг!$I:$I,0))),"")</f>
        <v/>
      </c>
      <c r="M6405" s="132" t="str">
        <f>IFERROR(IFERROR(INDEX(Кат!$B:$B,MATCH($C6405,Кат!$I:$I,0)),INDEX(Торг!$B:$B,MATCH($C6405,Торг!$I:$I,0))),"")</f>
        <v/>
      </c>
      <c r="N6405" s="132" t="str">
        <f t="shared" si="99"/>
        <v>STINGER 04928-St</v>
      </c>
      <c r="O6405" s="132" t="str">
        <f>IFERROR(IFERROR(INDEX(Кат!$B:$B,MATCH($N6405,Кат!$I:$I,0)),INDEX(Торг!$B:$B,MATCH($N6405,Торг!$I:$I,0))),"")</f>
        <v/>
      </c>
    </row>
    <row r="6406" spans="1:15" outlineLevel="1">
      <c r="A6406" t="s">
        <v>18791</v>
      </c>
      <c r="C6406" s="191" t="s">
        <v>7926</v>
      </c>
      <c r="E6406" t="s">
        <v>7927</v>
      </c>
      <c r="F6406" t="s">
        <v>5627</v>
      </c>
      <c r="G6406" t="s">
        <v>399</v>
      </c>
      <c r="H6406">
        <v>2375</v>
      </c>
      <c r="J6406" t="s">
        <v>22634</v>
      </c>
      <c r="K6406" s="132" t="str">
        <f>IFERROR(IFERROR(INDEX(Кат!$O:$O,MATCH($C6406,Кат!$I:$I,0)),INDEX(Торг!$L:$L,MATCH($C6406,Торг!$I:$I,0))),"")</f>
        <v/>
      </c>
      <c r="L6406" s="132" t="str">
        <f>IFERROR(IFERROR(INDEX(Кат!$A:$A,MATCH($C6406,Кат!$I:$I,0)),INDEX(Торг!$A:$A,MATCH($C6406,Торг!$I:$I,0))),"")</f>
        <v/>
      </c>
      <c r="M6406" s="132" t="str">
        <f>IFERROR(IFERROR(INDEX(Кат!$B:$B,MATCH($C6406,Кат!$I:$I,0)),INDEX(Торг!$B:$B,MATCH($C6406,Торг!$I:$I,0))),"")</f>
        <v/>
      </c>
      <c r="N6406" s="132" t="str">
        <f t="shared" si="99"/>
        <v>STINGER 04927-St</v>
      </c>
      <c r="O6406" s="132" t="str">
        <f>IFERROR(IFERROR(INDEX(Кат!$B:$B,MATCH($N6406,Кат!$I:$I,0)),INDEX(Торг!$B:$B,MATCH($N6406,Торг!$I:$I,0))),"")</f>
        <v/>
      </c>
    </row>
    <row r="6407" spans="1:15" outlineLevel="1">
      <c r="A6407" t="s">
        <v>18792</v>
      </c>
      <c r="C6407" s="191" t="s">
        <v>7928</v>
      </c>
      <c r="E6407" t="s">
        <v>7929</v>
      </c>
      <c r="F6407" t="s">
        <v>5627</v>
      </c>
      <c r="G6407" t="s">
        <v>399</v>
      </c>
      <c r="H6407">
        <v>940</v>
      </c>
      <c r="J6407" t="s">
        <v>22634</v>
      </c>
      <c r="K6407" s="132" t="str">
        <f>IFERROR(IFERROR(INDEX(Кат!$O:$O,MATCH($C6407,Кат!$I:$I,0)),INDEX(Торг!$L:$L,MATCH($C6407,Торг!$I:$I,0))),"")</f>
        <v/>
      </c>
      <c r="L6407" s="132" t="str">
        <f>IFERROR(IFERROR(INDEX(Кат!$A:$A,MATCH($C6407,Кат!$I:$I,0)),INDEX(Торг!$A:$A,MATCH($C6407,Торг!$I:$I,0))),"")</f>
        <v/>
      </c>
      <c r="M6407" s="132" t="str">
        <f>IFERROR(IFERROR(INDEX(Кат!$B:$B,MATCH($C6407,Кат!$I:$I,0)),INDEX(Торг!$B:$B,MATCH($C6407,Торг!$I:$I,0))),"")</f>
        <v/>
      </c>
      <c r="N6407" s="132" t="str">
        <f t="shared" si="99"/>
        <v>STINGER 04385-St</v>
      </c>
      <c r="O6407" s="132" t="str">
        <f>IFERROR(IFERROR(INDEX(Кат!$B:$B,MATCH($N6407,Кат!$I:$I,0)),INDEX(Торг!$B:$B,MATCH($N6407,Торг!$I:$I,0))),"")</f>
        <v/>
      </c>
    </row>
    <row r="6408" spans="1:15" outlineLevel="1">
      <c r="A6408" t="s">
        <v>18793</v>
      </c>
      <c r="C6408" s="191" t="s">
        <v>7930</v>
      </c>
      <c r="E6408" t="s">
        <v>7931</v>
      </c>
      <c r="F6408" t="s">
        <v>5627</v>
      </c>
      <c r="G6408" t="s">
        <v>399</v>
      </c>
      <c r="H6408">
        <v>940</v>
      </c>
      <c r="J6408" t="s">
        <v>22634</v>
      </c>
      <c r="K6408" s="132" t="str">
        <f>IFERROR(IFERROR(INDEX(Кат!$O:$O,MATCH($C6408,Кат!$I:$I,0)),INDEX(Торг!$L:$L,MATCH($C6408,Торг!$I:$I,0))),"")</f>
        <v/>
      </c>
      <c r="L6408" s="132" t="str">
        <f>IFERROR(IFERROR(INDEX(Кат!$A:$A,MATCH($C6408,Кат!$I:$I,0)),INDEX(Торг!$A:$A,MATCH($C6408,Торг!$I:$I,0))),"")</f>
        <v/>
      </c>
      <c r="M6408" s="132" t="str">
        <f>IFERROR(IFERROR(INDEX(Кат!$B:$B,MATCH($C6408,Кат!$I:$I,0)),INDEX(Торг!$B:$B,MATCH($C6408,Торг!$I:$I,0))),"")</f>
        <v/>
      </c>
      <c r="N6408" s="132" t="str">
        <f t="shared" ref="N6408:N6471" si="100">_xlfn.CONCAT(F6408," ",C6408)</f>
        <v>STINGER 04386-St</v>
      </c>
      <c r="O6408" s="132" t="str">
        <f>IFERROR(IFERROR(INDEX(Кат!$B:$B,MATCH($N6408,Кат!$I:$I,0)),INDEX(Торг!$B:$B,MATCH($N6408,Торг!$I:$I,0))),"")</f>
        <v/>
      </c>
    </row>
    <row r="6409" spans="1:15" outlineLevel="1">
      <c r="A6409" t="s">
        <v>18794</v>
      </c>
      <c r="C6409" s="191" t="s">
        <v>7932</v>
      </c>
      <c r="E6409" t="s">
        <v>7933</v>
      </c>
      <c r="F6409" t="s">
        <v>5627</v>
      </c>
      <c r="G6409" t="s">
        <v>399</v>
      </c>
      <c r="H6409">
        <v>2760</v>
      </c>
      <c r="J6409" t="s">
        <v>22634</v>
      </c>
      <c r="K6409" s="132" t="str">
        <f>IFERROR(IFERROR(INDEX(Кат!$O:$O,MATCH($C6409,Кат!$I:$I,0)),INDEX(Торг!$L:$L,MATCH($C6409,Торг!$I:$I,0))),"")</f>
        <v/>
      </c>
      <c r="L6409" s="132" t="str">
        <f>IFERROR(IFERROR(INDEX(Кат!$A:$A,MATCH($C6409,Кат!$I:$I,0)),INDEX(Торг!$A:$A,MATCH($C6409,Торг!$I:$I,0))),"")</f>
        <v/>
      </c>
      <c r="M6409" s="132" t="str">
        <f>IFERROR(IFERROR(INDEX(Кат!$B:$B,MATCH($C6409,Кат!$I:$I,0)),INDEX(Торг!$B:$B,MATCH($C6409,Торг!$I:$I,0))),"")</f>
        <v/>
      </c>
      <c r="N6409" s="132" t="str">
        <f t="shared" si="100"/>
        <v>STINGER 04312-St</v>
      </c>
      <c r="O6409" s="132" t="str">
        <f>IFERROR(IFERROR(INDEX(Кат!$B:$B,MATCH($N6409,Кат!$I:$I,0)),INDEX(Торг!$B:$B,MATCH($N6409,Торг!$I:$I,0))),"")</f>
        <v/>
      </c>
    </row>
    <row r="6410" spans="1:15" outlineLevel="1">
      <c r="A6410" t="s">
        <v>18795</v>
      </c>
      <c r="C6410" s="191" t="s">
        <v>7934</v>
      </c>
      <c r="E6410" t="s">
        <v>7935</v>
      </c>
      <c r="F6410" t="s">
        <v>5627</v>
      </c>
      <c r="G6410" t="s">
        <v>399</v>
      </c>
      <c r="H6410">
        <v>2320</v>
      </c>
      <c r="J6410" t="s">
        <v>22634</v>
      </c>
      <c r="K6410" s="132" t="str">
        <f>IFERROR(IFERROR(INDEX(Кат!$O:$O,MATCH($C6410,Кат!$I:$I,0)),INDEX(Торг!$L:$L,MATCH($C6410,Торг!$I:$I,0))),"")</f>
        <v/>
      </c>
      <c r="L6410" s="132" t="str">
        <f>IFERROR(IFERROR(INDEX(Кат!$A:$A,MATCH($C6410,Кат!$I:$I,0)),INDEX(Торг!$A:$A,MATCH($C6410,Торг!$I:$I,0))),"")</f>
        <v/>
      </c>
      <c r="M6410" s="132" t="str">
        <f>IFERROR(IFERROR(INDEX(Кат!$B:$B,MATCH($C6410,Кат!$I:$I,0)),INDEX(Торг!$B:$B,MATCH($C6410,Торг!$I:$I,0))),"")</f>
        <v/>
      </c>
      <c r="N6410" s="132" t="str">
        <f t="shared" si="100"/>
        <v>STINGER 03253-St</v>
      </c>
      <c r="O6410" s="132" t="str">
        <f>IFERROR(IFERROR(INDEX(Кат!$B:$B,MATCH($N6410,Кат!$I:$I,0)),INDEX(Торг!$B:$B,MATCH($N6410,Торг!$I:$I,0))),"")</f>
        <v/>
      </c>
    </row>
    <row r="6411" spans="1:15" outlineLevel="1">
      <c r="A6411" t="s">
        <v>18796</v>
      </c>
      <c r="C6411" s="191" t="s">
        <v>7936</v>
      </c>
      <c r="E6411" t="s">
        <v>7937</v>
      </c>
      <c r="F6411" t="s">
        <v>5627</v>
      </c>
      <c r="G6411" t="s">
        <v>399</v>
      </c>
      <c r="H6411">
        <v>3640</v>
      </c>
      <c r="J6411" t="s">
        <v>22634</v>
      </c>
      <c r="K6411" s="132" t="str">
        <f>IFERROR(IFERROR(INDEX(Кат!$O:$O,MATCH($C6411,Кат!$I:$I,0)),INDEX(Торг!$L:$L,MATCH($C6411,Торг!$I:$I,0))),"")</f>
        <v/>
      </c>
      <c r="L6411" s="132" t="str">
        <f>IFERROR(IFERROR(INDEX(Кат!$A:$A,MATCH($C6411,Кат!$I:$I,0)),INDEX(Торг!$A:$A,MATCH($C6411,Торг!$I:$I,0))),"")</f>
        <v/>
      </c>
      <c r="M6411" s="132" t="str">
        <f>IFERROR(IFERROR(INDEX(Кат!$B:$B,MATCH($C6411,Кат!$I:$I,0)),INDEX(Торг!$B:$B,MATCH($C6411,Торг!$I:$I,0))),"")</f>
        <v/>
      </c>
      <c r="N6411" s="132" t="str">
        <f t="shared" si="100"/>
        <v>STINGER 00589-St</v>
      </c>
      <c r="O6411" s="132" t="str">
        <f>IFERROR(IFERROR(INDEX(Кат!$B:$B,MATCH($N6411,Кат!$I:$I,0)),INDEX(Торг!$B:$B,MATCH($N6411,Торг!$I:$I,0))),"")</f>
        <v/>
      </c>
    </row>
    <row r="6412" spans="1:15" outlineLevel="1">
      <c r="A6412" t="s">
        <v>18797</v>
      </c>
      <c r="C6412" s="191" t="s">
        <v>7938</v>
      </c>
      <c r="E6412" t="s">
        <v>14108</v>
      </c>
      <c r="F6412" t="s">
        <v>5627</v>
      </c>
      <c r="G6412" t="s">
        <v>399</v>
      </c>
      <c r="H6412">
        <v>6175</v>
      </c>
      <c r="J6412" t="s">
        <v>22634</v>
      </c>
      <c r="K6412" s="132" t="str">
        <f>IFERROR(IFERROR(INDEX(Кат!$O:$O,MATCH($C6412,Кат!$I:$I,0)),INDEX(Торг!$L:$L,MATCH($C6412,Торг!$I:$I,0))),"")</f>
        <v/>
      </c>
      <c r="L6412" s="132" t="str">
        <f>IFERROR(IFERROR(INDEX(Кат!$A:$A,MATCH($C6412,Кат!$I:$I,0)),INDEX(Торг!$A:$A,MATCH($C6412,Торг!$I:$I,0))),"")</f>
        <v/>
      </c>
      <c r="M6412" s="132" t="str">
        <f>IFERROR(IFERROR(INDEX(Кат!$B:$B,MATCH($C6412,Кат!$I:$I,0)),INDEX(Торг!$B:$B,MATCH($C6412,Торг!$I:$I,0))),"")</f>
        <v/>
      </c>
      <c r="N6412" s="132" t="str">
        <f t="shared" si="100"/>
        <v>STINGER 05292-St</v>
      </c>
      <c r="O6412" s="132" t="str">
        <f>IFERROR(IFERROR(INDEX(Кат!$B:$B,MATCH($N6412,Кат!$I:$I,0)),INDEX(Торг!$B:$B,MATCH($N6412,Торг!$I:$I,0))),"")</f>
        <v/>
      </c>
    </row>
    <row r="6413" spans="1:15" outlineLevel="1">
      <c r="A6413" t="s">
        <v>18798</v>
      </c>
      <c r="C6413" s="191" t="s">
        <v>7939</v>
      </c>
      <c r="E6413" t="s">
        <v>7940</v>
      </c>
      <c r="F6413" t="s">
        <v>5627</v>
      </c>
      <c r="G6413" t="s">
        <v>399</v>
      </c>
      <c r="H6413">
        <v>8000</v>
      </c>
      <c r="J6413" t="s">
        <v>22634</v>
      </c>
      <c r="K6413" s="132" t="str">
        <f>IFERROR(IFERROR(INDEX(Кат!$O:$O,MATCH($C6413,Кат!$I:$I,0)),INDEX(Торг!$L:$L,MATCH($C6413,Торг!$I:$I,0))),"")</f>
        <v/>
      </c>
      <c r="L6413" s="132" t="str">
        <f>IFERROR(IFERROR(INDEX(Кат!$A:$A,MATCH($C6413,Кат!$I:$I,0)),INDEX(Торг!$A:$A,MATCH($C6413,Торг!$I:$I,0))),"")</f>
        <v/>
      </c>
      <c r="M6413" s="132" t="str">
        <f>IFERROR(IFERROR(INDEX(Кат!$B:$B,MATCH($C6413,Кат!$I:$I,0)),INDEX(Торг!$B:$B,MATCH($C6413,Торг!$I:$I,0))),"")</f>
        <v/>
      </c>
      <c r="N6413" s="132" t="str">
        <f t="shared" si="100"/>
        <v>STINGER 00007-St</v>
      </c>
      <c r="O6413" s="132" t="str">
        <f>IFERROR(IFERROR(INDEX(Кат!$B:$B,MATCH($N6413,Кат!$I:$I,0)),INDEX(Торг!$B:$B,MATCH($N6413,Торг!$I:$I,0))),"")</f>
        <v/>
      </c>
    </row>
    <row r="6414" spans="1:15" outlineLevel="1">
      <c r="A6414" t="s">
        <v>18799</v>
      </c>
      <c r="C6414" s="191" t="s">
        <v>7941</v>
      </c>
      <c r="E6414" t="s">
        <v>7942</v>
      </c>
      <c r="F6414" t="s">
        <v>5627</v>
      </c>
      <c r="G6414" t="s">
        <v>399</v>
      </c>
      <c r="H6414">
        <v>7610</v>
      </c>
      <c r="J6414" t="s">
        <v>22634</v>
      </c>
      <c r="K6414" s="132" t="str">
        <f>IFERROR(IFERROR(INDEX(Кат!$O:$O,MATCH($C6414,Кат!$I:$I,0)),INDEX(Торг!$L:$L,MATCH($C6414,Торг!$I:$I,0))),"")</f>
        <v/>
      </c>
      <c r="L6414" s="132" t="str">
        <f>IFERROR(IFERROR(INDEX(Кат!$A:$A,MATCH($C6414,Кат!$I:$I,0)),INDEX(Торг!$A:$A,MATCH($C6414,Торг!$I:$I,0))),"")</f>
        <v/>
      </c>
      <c r="M6414" s="132" t="str">
        <f>IFERROR(IFERROR(INDEX(Кат!$B:$B,MATCH($C6414,Кат!$I:$I,0)),INDEX(Торг!$B:$B,MATCH($C6414,Торг!$I:$I,0))),"")</f>
        <v/>
      </c>
      <c r="N6414" s="132" t="str">
        <f t="shared" si="100"/>
        <v>STINGER 00006-St</v>
      </c>
      <c r="O6414" s="132" t="str">
        <f>IFERROR(IFERROR(INDEX(Кат!$B:$B,MATCH($N6414,Кат!$I:$I,0)),INDEX(Торг!$B:$B,MATCH($N6414,Торг!$I:$I,0))),"")</f>
        <v/>
      </c>
    </row>
    <row r="6415" spans="1:15" outlineLevel="1">
      <c r="A6415" t="s">
        <v>18800</v>
      </c>
      <c r="C6415" s="191" t="s">
        <v>7943</v>
      </c>
      <c r="E6415" t="s">
        <v>7944</v>
      </c>
      <c r="F6415" t="s">
        <v>5627</v>
      </c>
      <c r="G6415" t="s">
        <v>399</v>
      </c>
      <c r="H6415">
        <v>3920</v>
      </c>
      <c r="J6415" t="s">
        <v>22634</v>
      </c>
      <c r="K6415" s="132" t="str">
        <f>IFERROR(IFERROR(INDEX(Кат!$O:$O,MATCH($C6415,Кат!$I:$I,0)),INDEX(Торг!$L:$L,MATCH($C6415,Торг!$I:$I,0))),"")</f>
        <v/>
      </c>
      <c r="L6415" s="132" t="str">
        <f>IFERROR(IFERROR(INDEX(Кат!$A:$A,MATCH($C6415,Кат!$I:$I,0)),INDEX(Торг!$A:$A,MATCH($C6415,Торг!$I:$I,0))),"")</f>
        <v/>
      </c>
      <c r="M6415" s="132" t="str">
        <f>IFERROR(IFERROR(INDEX(Кат!$B:$B,MATCH($C6415,Кат!$I:$I,0)),INDEX(Торг!$B:$B,MATCH($C6415,Торг!$I:$I,0))),"")</f>
        <v/>
      </c>
      <c r="N6415" s="132" t="str">
        <f t="shared" si="100"/>
        <v>STINGER 03887-St</v>
      </c>
      <c r="O6415" s="132" t="str">
        <f>IFERROR(IFERROR(INDEX(Кат!$B:$B,MATCH($N6415,Кат!$I:$I,0)),INDEX(Торг!$B:$B,MATCH($N6415,Торг!$I:$I,0))),"")</f>
        <v/>
      </c>
    </row>
    <row r="6416" spans="1:15" outlineLevel="1">
      <c r="A6416" t="s">
        <v>18801</v>
      </c>
      <c r="C6416" s="191" t="s">
        <v>7945</v>
      </c>
      <c r="E6416" t="s">
        <v>7946</v>
      </c>
      <c r="F6416" t="s">
        <v>5627</v>
      </c>
      <c r="G6416" t="s">
        <v>399</v>
      </c>
      <c r="H6416">
        <v>3970</v>
      </c>
      <c r="J6416" t="s">
        <v>22634</v>
      </c>
      <c r="K6416" s="132" t="str">
        <f>IFERROR(IFERROR(INDEX(Кат!$O:$O,MATCH($C6416,Кат!$I:$I,0)),INDEX(Торг!$L:$L,MATCH($C6416,Торг!$I:$I,0))),"")</f>
        <v/>
      </c>
      <c r="L6416" s="132" t="str">
        <f>IFERROR(IFERROR(INDEX(Кат!$A:$A,MATCH($C6416,Кат!$I:$I,0)),INDEX(Торг!$A:$A,MATCH($C6416,Торг!$I:$I,0))),"")</f>
        <v/>
      </c>
      <c r="M6416" s="132" t="str">
        <f>IFERROR(IFERROR(INDEX(Кат!$B:$B,MATCH($C6416,Кат!$I:$I,0)),INDEX(Торг!$B:$B,MATCH($C6416,Торг!$I:$I,0))),"")</f>
        <v/>
      </c>
      <c r="N6416" s="132" t="str">
        <f t="shared" si="100"/>
        <v>STINGER 00520-St</v>
      </c>
      <c r="O6416" s="132" t="str">
        <f>IFERROR(IFERROR(INDEX(Кат!$B:$B,MATCH($N6416,Кат!$I:$I,0)),INDEX(Торг!$B:$B,MATCH($N6416,Торг!$I:$I,0))),"")</f>
        <v/>
      </c>
    </row>
    <row r="6417" spans="1:15" outlineLevel="1">
      <c r="A6417" t="s">
        <v>18802</v>
      </c>
      <c r="C6417" s="191" t="s">
        <v>7947</v>
      </c>
      <c r="E6417" t="s">
        <v>7948</v>
      </c>
      <c r="F6417" t="s">
        <v>5627</v>
      </c>
      <c r="G6417" t="s">
        <v>375</v>
      </c>
      <c r="H6417">
        <v>7170</v>
      </c>
      <c r="J6417" t="s">
        <v>22634</v>
      </c>
      <c r="K6417" s="132" t="str">
        <f>IFERROR(IFERROR(INDEX(Кат!$O:$O,MATCH($C6417,Кат!$I:$I,0)),INDEX(Торг!$L:$L,MATCH($C6417,Торг!$I:$I,0))),"")</f>
        <v/>
      </c>
      <c r="L6417" s="132" t="str">
        <f>IFERROR(IFERROR(INDEX(Кат!$A:$A,MATCH($C6417,Кат!$I:$I,0)),INDEX(Торг!$A:$A,MATCH($C6417,Торг!$I:$I,0))),"")</f>
        <v/>
      </c>
      <c r="M6417" s="132" t="str">
        <f>IFERROR(IFERROR(INDEX(Кат!$B:$B,MATCH($C6417,Кат!$I:$I,0)),INDEX(Торг!$B:$B,MATCH($C6417,Торг!$I:$I,0))),"")</f>
        <v/>
      </c>
      <c r="N6417" s="132" t="str">
        <f t="shared" si="100"/>
        <v>STINGER 00309-St</v>
      </c>
      <c r="O6417" s="132" t="str">
        <f>IFERROR(IFERROR(INDEX(Кат!$B:$B,MATCH($N6417,Кат!$I:$I,0)),INDEX(Торг!$B:$B,MATCH($N6417,Торг!$I:$I,0))),"")</f>
        <v/>
      </c>
    </row>
    <row r="6418" spans="1:15" outlineLevel="1">
      <c r="A6418" t="s">
        <v>18803</v>
      </c>
      <c r="C6418" s="191" t="s">
        <v>7947</v>
      </c>
      <c r="E6418" t="s">
        <v>7949</v>
      </c>
      <c r="F6418" t="s">
        <v>5627</v>
      </c>
      <c r="G6418" t="s">
        <v>375</v>
      </c>
      <c r="H6418">
        <v>6065</v>
      </c>
      <c r="J6418" t="s">
        <v>22634</v>
      </c>
      <c r="K6418" s="132" t="str">
        <f>IFERROR(IFERROR(INDEX(Кат!$O:$O,MATCH($C6418,Кат!$I:$I,0)),INDEX(Торг!$L:$L,MATCH($C6418,Торг!$I:$I,0))),"")</f>
        <v/>
      </c>
      <c r="L6418" s="132" t="str">
        <f>IFERROR(IFERROR(INDEX(Кат!$A:$A,MATCH($C6418,Кат!$I:$I,0)),INDEX(Торг!$A:$A,MATCH($C6418,Торг!$I:$I,0))),"")</f>
        <v/>
      </c>
      <c r="M6418" s="132" t="str">
        <f>IFERROR(IFERROR(INDEX(Кат!$B:$B,MATCH($C6418,Кат!$I:$I,0)),INDEX(Торг!$B:$B,MATCH($C6418,Торг!$I:$I,0))),"")</f>
        <v/>
      </c>
      <c r="N6418" s="132" t="str">
        <f t="shared" si="100"/>
        <v>STINGER 00309-St</v>
      </c>
      <c r="O6418" s="132" t="str">
        <f>IFERROR(IFERROR(INDEX(Кат!$B:$B,MATCH($N6418,Кат!$I:$I,0)),INDEX(Торг!$B:$B,MATCH($N6418,Торг!$I:$I,0))),"")</f>
        <v/>
      </c>
    </row>
    <row r="6419" spans="1:15" outlineLevel="1">
      <c r="A6419" t="s">
        <v>18804</v>
      </c>
      <c r="C6419" s="191" t="s">
        <v>7950</v>
      </c>
      <c r="E6419" t="s">
        <v>7951</v>
      </c>
      <c r="F6419" t="s">
        <v>5627</v>
      </c>
      <c r="G6419" t="s">
        <v>375</v>
      </c>
      <c r="H6419">
        <v>4735</v>
      </c>
      <c r="J6419" t="s">
        <v>22634</v>
      </c>
      <c r="K6419" s="132" t="str">
        <f>IFERROR(IFERROR(INDEX(Кат!$O:$O,MATCH($C6419,Кат!$I:$I,0)),INDEX(Торг!$L:$L,MATCH($C6419,Торг!$I:$I,0))),"")</f>
        <v/>
      </c>
      <c r="L6419" s="132" t="str">
        <f>IFERROR(IFERROR(INDEX(Кат!$A:$A,MATCH($C6419,Кат!$I:$I,0)),INDEX(Торг!$A:$A,MATCH($C6419,Торг!$I:$I,0))),"")</f>
        <v/>
      </c>
      <c r="M6419" s="132" t="str">
        <f>IFERROR(IFERROR(INDEX(Кат!$B:$B,MATCH($C6419,Кат!$I:$I,0)),INDEX(Торг!$B:$B,MATCH($C6419,Торг!$I:$I,0))),"")</f>
        <v/>
      </c>
      <c r="N6419" s="132" t="str">
        <f t="shared" si="100"/>
        <v>STINGER 00564-St</v>
      </c>
      <c r="O6419" s="132" t="str">
        <f>IFERROR(IFERROR(INDEX(Кат!$B:$B,MATCH($N6419,Кат!$I:$I,0)),INDEX(Торг!$B:$B,MATCH($N6419,Торг!$I:$I,0))),"")</f>
        <v/>
      </c>
    </row>
    <row r="6420" spans="1:15" outlineLevel="1">
      <c r="A6420" t="s">
        <v>18805</v>
      </c>
      <c r="C6420" s="191" t="s">
        <v>7952</v>
      </c>
      <c r="E6420" t="s">
        <v>7951</v>
      </c>
      <c r="F6420" t="s">
        <v>5627</v>
      </c>
      <c r="G6420" t="s">
        <v>375</v>
      </c>
      <c r="H6420">
        <v>4745</v>
      </c>
      <c r="J6420" t="s">
        <v>22634</v>
      </c>
      <c r="K6420" s="132" t="str">
        <f>IFERROR(IFERROR(INDEX(Кат!$O:$O,MATCH($C6420,Кат!$I:$I,0)),INDEX(Торг!$L:$L,MATCH($C6420,Торг!$I:$I,0))),"")</f>
        <v/>
      </c>
      <c r="L6420" s="132" t="str">
        <f>IFERROR(IFERROR(INDEX(Кат!$A:$A,MATCH($C6420,Кат!$I:$I,0)),INDEX(Торг!$A:$A,MATCH($C6420,Торг!$I:$I,0))),"")</f>
        <v/>
      </c>
      <c r="M6420" s="132" t="str">
        <f>IFERROR(IFERROR(INDEX(Кат!$B:$B,MATCH($C6420,Кат!$I:$I,0)),INDEX(Торг!$B:$B,MATCH($C6420,Торг!$I:$I,0))),"")</f>
        <v/>
      </c>
      <c r="N6420" s="132" t="str">
        <f t="shared" si="100"/>
        <v>STINGER 00566-St</v>
      </c>
      <c r="O6420" s="132" t="str">
        <f>IFERROR(IFERROR(INDEX(Кат!$B:$B,MATCH($N6420,Кат!$I:$I,0)),INDEX(Торг!$B:$B,MATCH($N6420,Торг!$I:$I,0))),"")</f>
        <v/>
      </c>
    </row>
    <row r="6421" spans="1:15" outlineLevel="1">
      <c r="A6421" t="s">
        <v>18806</v>
      </c>
      <c r="C6421" s="191" t="s">
        <v>7953</v>
      </c>
      <c r="E6421" t="s">
        <v>7954</v>
      </c>
      <c r="F6421" t="s">
        <v>5627</v>
      </c>
      <c r="G6421" t="s">
        <v>375</v>
      </c>
      <c r="H6421">
        <v>4300</v>
      </c>
      <c r="J6421" t="s">
        <v>22634</v>
      </c>
      <c r="K6421" s="132" t="str">
        <f>IFERROR(IFERROR(INDEX(Кат!$O:$O,MATCH($C6421,Кат!$I:$I,0)),INDEX(Торг!$L:$L,MATCH($C6421,Торг!$I:$I,0))),"")</f>
        <v/>
      </c>
      <c r="L6421" s="132" t="str">
        <f>IFERROR(IFERROR(INDEX(Кат!$A:$A,MATCH($C6421,Кат!$I:$I,0)),INDEX(Торг!$A:$A,MATCH($C6421,Торг!$I:$I,0))),"")</f>
        <v/>
      </c>
      <c r="M6421" s="132" t="str">
        <f>IFERROR(IFERROR(INDEX(Кат!$B:$B,MATCH($C6421,Кат!$I:$I,0)),INDEX(Торг!$B:$B,MATCH($C6421,Торг!$I:$I,0))),"")</f>
        <v/>
      </c>
      <c r="N6421" s="132" t="str">
        <f t="shared" si="100"/>
        <v>STINGER 00568-St</v>
      </c>
      <c r="O6421" s="132" t="str">
        <f>IFERROR(IFERROR(INDEX(Кат!$B:$B,MATCH($N6421,Кат!$I:$I,0)),INDEX(Торг!$B:$B,MATCH($N6421,Торг!$I:$I,0))),"")</f>
        <v/>
      </c>
    </row>
    <row r="6422" spans="1:15" outlineLevel="1">
      <c r="A6422" t="s">
        <v>18807</v>
      </c>
      <c r="C6422" s="191" t="s">
        <v>7955</v>
      </c>
      <c r="E6422" t="s">
        <v>7954</v>
      </c>
      <c r="F6422" t="s">
        <v>5627</v>
      </c>
      <c r="G6422" t="s">
        <v>375</v>
      </c>
      <c r="H6422">
        <v>4300</v>
      </c>
      <c r="J6422" t="s">
        <v>22634</v>
      </c>
      <c r="K6422" s="132" t="str">
        <f>IFERROR(IFERROR(INDEX(Кат!$O:$O,MATCH($C6422,Кат!$I:$I,0)),INDEX(Торг!$L:$L,MATCH($C6422,Торг!$I:$I,0))),"")</f>
        <v/>
      </c>
      <c r="L6422" s="132" t="str">
        <f>IFERROR(IFERROR(INDEX(Кат!$A:$A,MATCH($C6422,Кат!$I:$I,0)),INDEX(Торг!$A:$A,MATCH($C6422,Торг!$I:$I,0))),"")</f>
        <v/>
      </c>
      <c r="M6422" s="132" t="str">
        <f>IFERROR(IFERROR(INDEX(Кат!$B:$B,MATCH($C6422,Кат!$I:$I,0)),INDEX(Торг!$B:$B,MATCH($C6422,Торг!$I:$I,0))),"")</f>
        <v/>
      </c>
      <c r="N6422" s="132" t="str">
        <f t="shared" si="100"/>
        <v>STINGER 00570-St</v>
      </c>
      <c r="O6422" s="132" t="str">
        <f>IFERROR(IFERROR(INDEX(Кат!$B:$B,MATCH($N6422,Кат!$I:$I,0)),INDEX(Торг!$B:$B,MATCH($N6422,Торг!$I:$I,0))),"")</f>
        <v/>
      </c>
    </row>
    <row r="6423" spans="1:15" outlineLevel="1">
      <c r="A6423" t="s">
        <v>18808</v>
      </c>
      <c r="C6423" s="191" t="s">
        <v>7956</v>
      </c>
      <c r="E6423" t="s">
        <v>7957</v>
      </c>
      <c r="F6423" t="s">
        <v>5627</v>
      </c>
      <c r="G6423" t="s">
        <v>375</v>
      </c>
      <c r="H6423">
        <v>4250</v>
      </c>
      <c r="J6423" t="s">
        <v>22634</v>
      </c>
      <c r="K6423" s="132" t="str">
        <f>IFERROR(IFERROR(INDEX(Кат!$O:$O,MATCH($C6423,Кат!$I:$I,0)),INDEX(Торг!$L:$L,MATCH($C6423,Торг!$I:$I,0))),"")</f>
        <v/>
      </c>
      <c r="L6423" s="132" t="str">
        <f>IFERROR(IFERROR(INDEX(Кат!$A:$A,MATCH($C6423,Кат!$I:$I,0)),INDEX(Торг!$A:$A,MATCH($C6423,Торг!$I:$I,0))),"")</f>
        <v/>
      </c>
      <c r="M6423" s="132" t="str">
        <f>IFERROR(IFERROR(INDEX(Кат!$B:$B,MATCH($C6423,Кат!$I:$I,0)),INDEX(Торг!$B:$B,MATCH($C6423,Торг!$I:$I,0))),"")</f>
        <v/>
      </c>
      <c r="N6423" s="132" t="str">
        <f t="shared" si="100"/>
        <v>STINGER 00569-St</v>
      </c>
      <c r="O6423" s="132" t="str">
        <f>IFERROR(IFERROR(INDEX(Кат!$B:$B,MATCH($N6423,Кат!$I:$I,0)),INDEX(Торг!$B:$B,MATCH($N6423,Торг!$I:$I,0))),"")</f>
        <v/>
      </c>
    </row>
    <row r="6424" spans="1:15" outlineLevel="1">
      <c r="A6424" t="s">
        <v>18809</v>
      </c>
      <c r="C6424" s="191" t="s">
        <v>7958</v>
      </c>
      <c r="E6424" t="s">
        <v>7959</v>
      </c>
      <c r="F6424" t="s">
        <v>5627</v>
      </c>
      <c r="G6424" t="s">
        <v>375</v>
      </c>
      <c r="H6424">
        <v>4185</v>
      </c>
      <c r="J6424" t="s">
        <v>22634</v>
      </c>
      <c r="K6424" s="132" t="str">
        <f>IFERROR(IFERROR(INDEX(Кат!$O:$O,MATCH($C6424,Кат!$I:$I,0)),INDEX(Торг!$L:$L,MATCH($C6424,Торг!$I:$I,0))),"")</f>
        <v/>
      </c>
      <c r="L6424" s="132" t="str">
        <f>IFERROR(IFERROR(INDEX(Кат!$A:$A,MATCH($C6424,Кат!$I:$I,0)),INDEX(Торг!$A:$A,MATCH($C6424,Торг!$I:$I,0))),"")</f>
        <v/>
      </c>
      <c r="M6424" s="132" t="str">
        <f>IFERROR(IFERROR(INDEX(Кат!$B:$B,MATCH($C6424,Кат!$I:$I,0)),INDEX(Торг!$B:$B,MATCH($C6424,Торг!$I:$I,0))),"")</f>
        <v/>
      </c>
      <c r="N6424" s="132" t="str">
        <f t="shared" si="100"/>
        <v>STINGER 01545-St</v>
      </c>
      <c r="O6424" s="132" t="str">
        <f>IFERROR(IFERROR(INDEX(Кат!$B:$B,MATCH($N6424,Кат!$I:$I,0)),INDEX(Торг!$B:$B,MATCH($N6424,Торг!$I:$I,0))),"")</f>
        <v/>
      </c>
    </row>
    <row r="6425" spans="1:15" outlineLevel="1">
      <c r="A6425" t="s">
        <v>18810</v>
      </c>
      <c r="C6425" s="191" t="s">
        <v>7960</v>
      </c>
      <c r="E6425" t="s">
        <v>7959</v>
      </c>
      <c r="F6425" t="s">
        <v>5627</v>
      </c>
      <c r="G6425" t="s">
        <v>375</v>
      </c>
      <c r="H6425">
        <v>4190</v>
      </c>
      <c r="J6425" t="s">
        <v>22634</v>
      </c>
      <c r="K6425" s="132" t="str">
        <f>IFERROR(IFERROR(INDEX(Кат!$O:$O,MATCH($C6425,Кат!$I:$I,0)),INDEX(Торг!$L:$L,MATCH($C6425,Торг!$I:$I,0))),"")</f>
        <v/>
      </c>
      <c r="L6425" s="132" t="str">
        <f>IFERROR(IFERROR(INDEX(Кат!$A:$A,MATCH($C6425,Кат!$I:$I,0)),INDEX(Торг!$A:$A,MATCH($C6425,Торг!$I:$I,0))),"")</f>
        <v/>
      </c>
      <c r="M6425" s="132" t="str">
        <f>IFERROR(IFERROR(INDEX(Кат!$B:$B,MATCH($C6425,Кат!$I:$I,0)),INDEX(Торг!$B:$B,MATCH($C6425,Торг!$I:$I,0))),"")</f>
        <v/>
      </c>
      <c r="N6425" s="132" t="str">
        <f t="shared" si="100"/>
        <v>STINGER 01755-St</v>
      </c>
      <c r="O6425" s="132" t="str">
        <f>IFERROR(IFERROR(INDEX(Кат!$B:$B,MATCH($N6425,Кат!$I:$I,0)),INDEX(Торг!$B:$B,MATCH($N6425,Торг!$I:$I,0))),"")</f>
        <v/>
      </c>
    </row>
    <row r="6426" spans="1:15" outlineLevel="1">
      <c r="A6426" t="s">
        <v>18811</v>
      </c>
      <c r="C6426" s="191" t="s">
        <v>7961</v>
      </c>
      <c r="E6426" t="s">
        <v>7962</v>
      </c>
      <c r="F6426" t="s">
        <v>5627</v>
      </c>
      <c r="G6426" t="s">
        <v>375</v>
      </c>
      <c r="H6426">
        <v>4300</v>
      </c>
      <c r="J6426" t="s">
        <v>22634</v>
      </c>
      <c r="K6426" s="132" t="str">
        <f>IFERROR(IFERROR(INDEX(Кат!$O:$O,MATCH($C6426,Кат!$I:$I,0)),INDEX(Торг!$L:$L,MATCH($C6426,Торг!$I:$I,0))),"")</f>
        <v/>
      </c>
      <c r="L6426" s="132" t="str">
        <f>IFERROR(IFERROR(INDEX(Кат!$A:$A,MATCH($C6426,Кат!$I:$I,0)),INDEX(Торг!$A:$A,MATCH($C6426,Торг!$I:$I,0))),"")</f>
        <v/>
      </c>
      <c r="M6426" s="132" t="str">
        <f>IFERROR(IFERROR(INDEX(Кат!$B:$B,MATCH($C6426,Кат!$I:$I,0)),INDEX(Торг!$B:$B,MATCH($C6426,Торг!$I:$I,0))),"")</f>
        <v/>
      </c>
      <c r="N6426" s="132" t="str">
        <f t="shared" si="100"/>
        <v>STINGER 00567-St</v>
      </c>
      <c r="O6426" s="132" t="str">
        <f>IFERROR(IFERROR(INDEX(Кат!$B:$B,MATCH($N6426,Кат!$I:$I,0)),INDEX(Торг!$B:$B,MATCH($N6426,Торг!$I:$I,0))),"")</f>
        <v/>
      </c>
    </row>
    <row r="6427" spans="1:15" outlineLevel="1">
      <c r="A6427" t="s">
        <v>18812</v>
      </c>
      <c r="C6427" s="191" t="s">
        <v>7963</v>
      </c>
      <c r="E6427" t="s">
        <v>7964</v>
      </c>
      <c r="F6427" t="s">
        <v>5627</v>
      </c>
      <c r="G6427" t="s">
        <v>375</v>
      </c>
      <c r="H6427">
        <v>16540</v>
      </c>
      <c r="J6427" t="s">
        <v>22634</v>
      </c>
      <c r="K6427" s="132" t="str">
        <f>IFERROR(IFERROR(INDEX(Кат!$O:$O,MATCH($C6427,Кат!$I:$I,0)),INDEX(Торг!$L:$L,MATCH($C6427,Торг!$I:$I,0))),"")</f>
        <v/>
      </c>
      <c r="L6427" s="132" t="str">
        <f>IFERROR(IFERROR(INDEX(Кат!$A:$A,MATCH($C6427,Кат!$I:$I,0)),INDEX(Торг!$A:$A,MATCH($C6427,Торг!$I:$I,0))),"")</f>
        <v/>
      </c>
      <c r="M6427" s="132" t="str">
        <f>IFERROR(IFERROR(INDEX(Кат!$B:$B,MATCH($C6427,Кат!$I:$I,0)),INDEX(Торг!$B:$B,MATCH($C6427,Торг!$I:$I,0))),"")</f>
        <v/>
      </c>
      <c r="N6427" s="132" t="str">
        <f t="shared" si="100"/>
        <v>STINGER 00906-St</v>
      </c>
      <c r="O6427" s="132" t="str">
        <f>IFERROR(IFERROR(INDEX(Кат!$B:$B,MATCH($N6427,Кат!$I:$I,0)),INDEX(Торг!$B:$B,MATCH($N6427,Торг!$I:$I,0))),"")</f>
        <v/>
      </c>
    </row>
    <row r="6428" spans="1:15" outlineLevel="1">
      <c r="A6428" t="s">
        <v>18813</v>
      </c>
      <c r="C6428" s="191" t="s">
        <v>7965</v>
      </c>
      <c r="E6428" t="s">
        <v>7966</v>
      </c>
      <c r="F6428" t="s">
        <v>5627</v>
      </c>
      <c r="G6428" t="s">
        <v>375</v>
      </c>
      <c r="H6428">
        <v>17590</v>
      </c>
      <c r="J6428" t="s">
        <v>22634</v>
      </c>
      <c r="K6428" s="132" t="str">
        <f>IFERROR(IFERROR(INDEX(Кат!$O:$O,MATCH($C6428,Кат!$I:$I,0)),INDEX(Торг!$L:$L,MATCH($C6428,Торг!$I:$I,0))),"")</f>
        <v/>
      </c>
      <c r="L6428" s="132" t="str">
        <f>IFERROR(IFERROR(INDEX(Кат!$A:$A,MATCH($C6428,Кат!$I:$I,0)),INDEX(Торг!$A:$A,MATCH($C6428,Торг!$I:$I,0))),"")</f>
        <v/>
      </c>
      <c r="M6428" s="132" t="str">
        <f>IFERROR(IFERROR(INDEX(Кат!$B:$B,MATCH($C6428,Кат!$I:$I,0)),INDEX(Торг!$B:$B,MATCH($C6428,Торг!$I:$I,0))),"")</f>
        <v/>
      </c>
      <c r="N6428" s="132" t="str">
        <f t="shared" si="100"/>
        <v>STINGER 00008-St</v>
      </c>
      <c r="O6428" s="132" t="str">
        <f>IFERROR(IFERROR(INDEX(Кат!$B:$B,MATCH($N6428,Кат!$I:$I,0)),INDEX(Торг!$B:$B,MATCH($N6428,Торг!$I:$I,0))),"")</f>
        <v/>
      </c>
    </row>
    <row r="6429" spans="1:15" outlineLevel="1">
      <c r="A6429" t="s">
        <v>18814</v>
      </c>
      <c r="C6429" s="191" t="s">
        <v>7967</v>
      </c>
      <c r="E6429" t="s">
        <v>7968</v>
      </c>
      <c r="F6429" t="s">
        <v>5627</v>
      </c>
      <c r="G6429" t="s">
        <v>375</v>
      </c>
      <c r="H6429">
        <v>19000</v>
      </c>
      <c r="J6429" t="s">
        <v>22634</v>
      </c>
      <c r="K6429" s="132" t="str">
        <f>IFERROR(IFERROR(INDEX(Кат!$O:$O,MATCH($C6429,Кат!$I:$I,0)),INDEX(Торг!$L:$L,MATCH($C6429,Торг!$I:$I,0))),"")</f>
        <v/>
      </c>
      <c r="L6429" s="132" t="str">
        <f>IFERROR(IFERROR(INDEX(Кат!$A:$A,MATCH($C6429,Кат!$I:$I,0)),INDEX(Торг!$A:$A,MATCH($C6429,Торг!$I:$I,0))),"")</f>
        <v/>
      </c>
      <c r="M6429" s="132" t="str">
        <f>IFERROR(IFERROR(INDEX(Кат!$B:$B,MATCH($C6429,Кат!$I:$I,0)),INDEX(Торг!$B:$B,MATCH($C6429,Торг!$I:$I,0))),"")</f>
        <v/>
      </c>
      <c r="N6429" s="132" t="str">
        <f t="shared" si="100"/>
        <v>STINGER 00905-St</v>
      </c>
      <c r="O6429" s="132" t="str">
        <f>IFERROR(IFERROR(INDEX(Кат!$B:$B,MATCH($N6429,Кат!$I:$I,0)),INDEX(Торг!$B:$B,MATCH($N6429,Торг!$I:$I,0))),"")</f>
        <v/>
      </c>
    </row>
    <row r="6430" spans="1:15" outlineLevel="1">
      <c r="A6430" t="s">
        <v>18815</v>
      </c>
      <c r="C6430" s="191" t="s">
        <v>7969</v>
      </c>
      <c r="E6430" t="s">
        <v>7970</v>
      </c>
      <c r="F6430" t="s">
        <v>5627</v>
      </c>
      <c r="G6430" t="s">
        <v>375</v>
      </c>
      <c r="H6430">
        <v>2350</v>
      </c>
      <c r="J6430" t="s">
        <v>22634</v>
      </c>
      <c r="K6430" s="132" t="str">
        <f>IFERROR(IFERROR(INDEX(Кат!$O:$O,MATCH($C6430,Кат!$I:$I,0)),INDEX(Торг!$L:$L,MATCH($C6430,Торг!$I:$I,0))),"")</f>
        <v/>
      </c>
      <c r="L6430" s="132" t="str">
        <f>IFERROR(IFERROR(INDEX(Кат!$A:$A,MATCH($C6430,Кат!$I:$I,0)),INDEX(Торг!$A:$A,MATCH($C6430,Торг!$I:$I,0))),"")</f>
        <v/>
      </c>
      <c r="M6430" s="132" t="str">
        <f>IFERROR(IFERROR(INDEX(Кат!$B:$B,MATCH($C6430,Кат!$I:$I,0)),INDEX(Торг!$B:$B,MATCH($C6430,Торг!$I:$I,0))),"")</f>
        <v/>
      </c>
      <c r="N6430" s="132" t="str">
        <f t="shared" si="100"/>
        <v>STINGER 01851-St</v>
      </c>
      <c r="O6430" s="132" t="str">
        <f>IFERROR(IFERROR(INDEX(Кат!$B:$B,MATCH($N6430,Кат!$I:$I,0)),INDEX(Торг!$B:$B,MATCH($N6430,Торг!$I:$I,0))),"")</f>
        <v/>
      </c>
    </row>
    <row r="6431" spans="1:15" outlineLevel="1">
      <c r="A6431" t="s">
        <v>18816</v>
      </c>
      <c r="C6431" s="191" t="s">
        <v>7971</v>
      </c>
      <c r="E6431" t="s">
        <v>14109</v>
      </c>
      <c r="F6431" t="s">
        <v>3823</v>
      </c>
      <c r="G6431" t="s">
        <v>375</v>
      </c>
      <c r="H6431">
        <v>1000</v>
      </c>
      <c r="J6431" t="s">
        <v>22634</v>
      </c>
      <c r="K6431" s="132" t="str">
        <f>IFERROR(IFERROR(INDEX(Кат!$O:$O,MATCH($C6431,Кат!$I:$I,0)),INDEX(Торг!$L:$L,MATCH($C6431,Торг!$I:$I,0))),"")</f>
        <v/>
      </c>
      <c r="L6431" s="132" t="str">
        <f>IFERROR(IFERROR(INDEX(Кат!$A:$A,MATCH($C6431,Кат!$I:$I,0)),INDEX(Торг!$A:$A,MATCH($C6431,Торг!$I:$I,0))),"")</f>
        <v/>
      </c>
      <c r="M6431" s="132" t="str">
        <f>IFERROR(IFERROR(INDEX(Кат!$B:$B,MATCH($C6431,Кат!$I:$I,0)),INDEX(Торг!$B:$B,MATCH($C6431,Торг!$I:$I,0))),"")</f>
        <v/>
      </c>
      <c r="N6431" s="132" t="str">
        <f t="shared" si="100"/>
        <v>НЕИЗВЕСТНЫЙ БРЕНД 00684-St</v>
      </c>
      <c r="O6431" s="132" t="str">
        <f>IFERROR(IFERROR(INDEX(Кат!$B:$B,MATCH($N6431,Кат!$I:$I,0)),INDEX(Торг!$B:$B,MATCH($N6431,Торг!$I:$I,0))),"")</f>
        <v/>
      </c>
    </row>
    <row r="6432" spans="1:15" outlineLevel="1">
      <c r="A6432" t="s">
        <v>18817</v>
      </c>
      <c r="C6432" s="191" t="s">
        <v>7972</v>
      </c>
      <c r="E6432" t="s">
        <v>7973</v>
      </c>
      <c r="F6432" t="s">
        <v>5627</v>
      </c>
      <c r="G6432" t="s">
        <v>375</v>
      </c>
      <c r="H6432">
        <v>20950</v>
      </c>
      <c r="J6432" t="s">
        <v>22634</v>
      </c>
      <c r="K6432" s="132" t="str">
        <f>IFERROR(IFERROR(INDEX(Кат!$O:$O,MATCH($C6432,Кат!$I:$I,0)),INDEX(Торг!$L:$L,MATCH($C6432,Торг!$I:$I,0))),"")</f>
        <v/>
      </c>
      <c r="L6432" s="132" t="str">
        <f>IFERROR(IFERROR(INDEX(Кат!$A:$A,MATCH($C6432,Кат!$I:$I,0)),INDEX(Торг!$A:$A,MATCH($C6432,Торг!$I:$I,0))),"")</f>
        <v/>
      </c>
      <c r="M6432" s="132" t="str">
        <f>IFERROR(IFERROR(INDEX(Кат!$B:$B,MATCH($C6432,Кат!$I:$I,0)),INDEX(Торг!$B:$B,MATCH($C6432,Торг!$I:$I,0))),"")</f>
        <v/>
      </c>
      <c r="N6432" s="132" t="str">
        <f t="shared" si="100"/>
        <v>STINGER 01982-St</v>
      </c>
      <c r="O6432" s="132" t="str">
        <f>IFERROR(IFERROR(INDEX(Кат!$B:$B,MATCH($N6432,Кат!$I:$I,0)),INDEX(Торг!$B:$B,MATCH($N6432,Торг!$I:$I,0))),"")</f>
        <v/>
      </c>
    </row>
    <row r="6433" spans="1:15" outlineLevel="1">
      <c r="A6433" t="s">
        <v>18818</v>
      </c>
      <c r="C6433" s="191" t="s">
        <v>7974</v>
      </c>
      <c r="E6433" t="s">
        <v>7975</v>
      </c>
      <c r="F6433" t="s">
        <v>5627</v>
      </c>
      <c r="G6433" t="s">
        <v>399</v>
      </c>
      <c r="H6433">
        <v>535</v>
      </c>
      <c r="J6433" t="s">
        <v>22634</v>
      </c>
      <c r="K6433" s="132" t="str">
        <f>IFERROR(IFERROR(INDEX(Кат!$O:$O,MATCH($C6433,Кат!$I:$I,0)),INDEX(Торг!$L:$L,MATCH($C6433,Торг!$I:$I,0))),"")</f>
        <v/>
      </c>
      <c r="L6433" s="132" t="str">
        <f>IFERROR(IFERROR(INDEX(Кат!$A:$A,MATCH($C6433,Кат!$I:$I,0)),INDEX(Торг!$A:$A,MATCH($C6433,Торг!$I:$I,0))),"")</f>
        <v/>
      </c>
      <c r="M6433" s="132" t="str">
        <f>IFERROR(IFERROR(INDEX(Кат!$B:$B,MATCH($C6433,Кат!$I:$I,0)),INDEX(Торг!$B:$B,MATCH($C6433,Торг!$I:$I,0))),"")</f>
        <v/>
      </c>
      <c r="N6433" s="132" t="str">
        <f t="shared" si="100"/>
        <v>STINGER 01039-St</v>
      </c>
      <c r="O6433" s="132" t="str">
        <f>IFERROR(IFERROR(INDEX(Кат!$B:$B,MATCH($N6433,Кат!$I:$I,0)),INDEX(Торг!$B:$B,MATCH($N6433,Торг!$I:$I,0))),"")</f>
        <v/>
      </c>
    </row>
    <row r="6434" spans="1:15" outlineLevel="1">
      <c r="A6434" t="s">
        <v>18819</v>
      </c>
      <c r="C6434" s="191" t="s">
        <v>7976</v>
      </c>
      <c r="E6434" t="s">
        <v>7977</v>
      </c>
      <c r="F6434" t="s">
        <v>5627</v>
      </c>
      <c r="G6434" t="s">
        <v>399</v>
      </c>
      <c r="H6434">
        <v>500</v>
      </c>
      <c r="J6434" t="s">
        <v>22634</v>
      </c>
      <c r="K6434" s="132" t="str">
        <f>IFERROR(IFERROR(INDEX(Кат!$O:$O,MATCH($C6434,Кат!$I:$I,0)),INDEX(Торг!$L:$L,MATCH($C6434,Торг!$I:$I,0))),"")</f>
        <v/>
      </c>
      <c r="L6434" s="132" t="str">
        <f>IFERROR(IFERROR(INDEX(Кат!$A:$A,MATCH($C6434,Кат!$I:$I,0)),INDEX(Торг!$A:$A,MATCH($C6434,Торг!$I:$I,0))),"")</f>
        <v/>
      </c>
      <c r="M6434" s="132" t="str">
        <f>IFERROR(IFERROR(INDEX(Кат!$B:$B,MATCH($C6434,Кат!$I:$I,0)),INDEX(Торг!$B:$B,MATCH($C6434,Торг!$I:$I,0))),"")</f>
        <v/>
      </c>
      <c r="N6434" s="132" t="str">
        <f t="shared" si="100"/>
        <v>STINGER 00139-St</v>
      </c>
      <c r="O6434" s="132" t="str">
        <f>IFERROR(IFERROR(INDEX(Кат!$B:$B,MATCH($N6434,Кат!$I:$I,0)),INDEX(Торг!$B:$B,MATCH($N6434,Торг!$I:$I,0))),"")</f>
        <v/>
      </c>
    </row>
    <row r="6435" spans="1:15" outlineLevel="1">
      <c r="A6435" t="s">
        <v>18820</v>
      </c>
      <c r="C6435" s="191" t="s">
        <v>7978</v>
      </c>
      <c r="E6435" t="s">
        <v>7979</v>
      </c>
      <c r="F6435" t="s">
        <v>5627</v>
      </c>
      <c r="G6435" t="s">
        <v>399</v>
      </c>
      <c r="H6435">
        <v>260</v>
      </c>
      <c r="J6435" t="s">
        <v>22634</v>
      </c>
      <c r="K6435" s="132" t="str">
        <f>IFERROR(IFERROR(INDEX(Кат!$O:$O,MATCH($C6435,Кат!$I:$I,0)),INDEX(Торг!$L:$L,MATCH($C6435,Торг!$I:$I,0))),"")</f>
        <v/>
      </c>
      <c r="L6435" s="132" t="str">
        <f>IFERROR(IFERROR(INDEX(Кат!$A:$A,MATCH($C6435,Кат!$I:$I,0)),INDEX(Торг!$A:$A,MATCH($C6435,Торг!$I:$I,0))),"")</f>
        <v/>
      </c>
      <c r="M6435" s="132" t="str">
        <f>IFERROR(IFERROR(INDEX(Кат!$B:$B,MATCH($C6435,Кат!$I:$I,0)),INDEX(Торг!$B:$B,MATCH($C6435,Торг!$I:$I,0))),"")</f>
        <v/>
      </c>
      <c r="N6435" s="132" t="str">
        <f t="shared" si="100"/>
        <v>STINGER 01040-St</v>
      </c>
      <c r="O6435" s="132" t="str">
        <f>IFERROR(IFERROR(INDEX(Кат!$B:$B,MATCH($N6435,Кат!$I:$I,0)),INDEX(Торг!$B:$B,MATCH($N6435,Торг!$I:$I,0))),"")</f>
        <v/>
      </c>
    </row>
    <row r="6436" spans="1:15" outlineLevel="1">
      <c r="A6436" t="s">
        <v>18821</v>
      </c>
      <c r="C6436" s="191" t="s">
        <v>7980</v>
      </c>
      <c r="E6436" t="s">
        <v>7981</v>
      </c>
      <c r="F6436" t="s">
        <v>5627</v>
      </c>
      <c r="G6436" t="s">
        <v>399</v>
      </c>
      <c r="H6436">
        <v>260</v>
      </c>
      <c r="J6436" t="s">
        <v>22634</v>
      </c>
      <c r="K6436" s="132" t="str">
        <f>IFERROR(IFERROR(INDEX(Кат!$O:$O,MATCH($C6436,Кат!$I:$I,0)),INDEX(Торг!$L:$L,MATCH($C6436,Торг!$I:$I,0))),"")</f>
        <v/>
      </c>
      <c r="L6436" s="132" t="str">
        <f>IFERROR(IFERROR(INDEX(Кат!$A:$A,MATCH($C6436,Кат!$I:$I,0)),INDEX(Торг!$A:$A,MATCH($C6436,Торг!$I:$I,0))),"")</f>
        <v/>
      </c>
      <c r="M6436" s="132" t="str">
        <f>IFERROR(IFERROR(INDEX(Кат!$B:$B,MATCH($C6436,Кат!$I:$I,0)),INDEX(Торг!$B:$B,MATCH($C6436,Торг!$I:$I,0))),"")</f>
        <v/>
      </c>
      <c r="N6436" s="132" t="str">
        <f t="shared" si="100"/>
        <v>STINGER 01041-St</v>
      </c>
      <c r="O6436" s="132" t="str">
        <f>IFERROR(IFERROR(INDEX(Кат!$B:$B,MATCH($N6436,Кат!$I:$I,0)),INDEX(Торг!$B:$B,MATCH($N6436,Торг!$I:$I,0))),"")</f>
        <v/>
      </c>
    </row>
    <row r="6437" spans="1:15" outlineLevel="1">
      <c r="A6437" t="s">
        <v>18822</v>
      </c>
      <c r="C6437" s="191" t="s">
        <v>7982</v>
      </c>
      <c r="E6437" t="s">
        <v>7983</v>
      </c>
      <c r="F6437" t="s">
        <v>5627</v>
      </c>
      <c r="G6437" t="s">
        <v>399</v>
      </c>
      <c r="H6437">
        <v>800</v>
      </c>
      <c r="J6437" t="s">
        <v>22634</v>
      </c>
      <c r="K6437" s="132" t="str">
        <f>IFERROR(IFERROR(INDEX(Кат!$O:$O,MATCH($C6437,Кат!$I:$I,0)),INDEX(Торг!$L:$L,MATCH($C6437,Торг!$I:$I,0))),"")</f>
        <v/>
      </c>
      <c r="L6437" s="132" t="str">
        <f>IFERROR(IFERROR(INDEX(Кат!$A:$A,MATCH($C6437,Кат!$I:$I,0)),INDEX(Торг!$A:$A,MATCH($C6437,Торг!$I:$I,0))),"")</f>
        <v/>
      </c>
      <c r="M6437" s="132" t="str">
        <f>IFERROR(IFERROR(INDEX(Кат!$B:$B,MATCH($C6437,Кат!$I:$I,0)),INDEX(Торг!$B:$B,MATCH($C6437,Торг!$I:$I,0))),"")</f>
        <v/>
      </c>
      <c r="N6437" s="132" t="str">
        <f t="shared" si="100"/>
        <v>STINGER 05914-St</v>
      </c>
      <c r="O6437" s="132" t="str">
        <f>IFERROR(IFERROR(INDEX(Кат!$B:$B,MATCH($N6437,Кат!$I:$I,0)),INDEX(Торг!$B:$B,MATCH($N6437,Торг!$I:$I,0))),"")</f>
        <v/>
      </c>
    </row>
    <row r="6438" spans="1:15" outlineLevel="1">
      <c r="A6438" t="s">
        <v>18823</v>
      </c>
      <c r="C6438" s="191" t="s">
        <v>7984</v>
      </c>
      <c r="E6438" t="s">
        <v>7985</v>
      </c>
      <c r="F6438" t="s">
        <v>5627</v>
      </c>
      <c r="G6438" t="s">
        <v>399</v>
      </c>
      <c r="H6438">
        <v>170</v>
      </c>
      <c r="J6438" t="s">
        <v>22634</v>
      </c>
      <c r="K6438" s="132" t="str">
        <f>IFERROR(IFERROR(INDEX(Кат!$O:$O,MATCH($C6438,Кат!$I:$I,0)),INDEX(Торг!$L:$L,MATCH($C6438,Торг!$I:$I,0))),"")</f>
        <v/>
      </c>
      <c r="L6438" s="132" t="str">
        <f>IFERROR(IFERROR(INDEX(Кат!$A:$A,MATCH($C6438,Кат!$I:$I,0)),INDEX(Торг!$A:$A,MATCH($C6438,Торг!$I:$I,0))),"")</f>
        <v/>
      </c>
      <c r="M6438" s="132" t="str">
        <f>IFERROR(IFERROR(INDEX(Кат!$B:$B,MATCH($C6438,Кат!$I:$I,0)),INDEX(Торг!$B:$B,MATCH($C6438,Торг!$I:$I,0))),"")</f>
        <v/>
      </c>
      <c r="N6438" s="132" t="str">
        <f t="shared" si="100"/>
        <v>STINGER 01767-St</v>
      </c>
      <c r="O6438" s="132" t="str">
        <f>IFERROR(IFERROR(INDEX(Кат!$B:$B,MATCH($N6438,Кат!$I:$I,0)),INDEX(Торг!$B:$B,MATCH($N6438,Торг!$I:$I,0))),"")</f>
        <v/>
      </c>
    </row>
    <row r="6439" spans="1:15" outlineLevel="1">
      <c r="A6439" t="s">
        <v>18824</v>
      </c>
      <c r="C6439" s="191" t="s">
        <v>7986</v>
      </c>
      <c r="E6439" t="s">
        <v>7987</v>
      </c>
      <c r="F6439" t="s">
        <v>5627</v>
      </c>
      <c r="G6439" t="s">
        <v>399</v>
      </c>
      <c r="H6439">
        <v>5735</v>
      </c>
      <c r="J6439" t="s">
        <v>22634</v>
      </c>
      <c r="K6439" s="132" t="str">
        <f>IFERROR(IFERROR(INDEX(Кат!$O:$O,MATCH($C6439,Кат!$I:$I,0)),INDEX(Торг!$L:$L,MATCH($C6439,Торг!$I:$I,0))),"")</f>
        <v/>
      </c>
      <c r="L6439" s="132" t="str">
        <f>IFERROR(IFERROR(INDEX(Кат!$A:$A,MATCH($C6439,Кат!$I:$I,0)),INDEX(Торг!$A:$A,MATCH($C6439,Торг!$I:$I,0))),"")</f>
        <v/>
      </c>
      <c r="M6439" s="132" t="str">
        <f>IFERROR(IFERROR(INDEX(Кат!$B:$B,MATCH($C6439,Кат!$I:$I,0)),INDEX(Торг!$B:$B,MATCH($C6439,Торг!$I:$I,0))),"")</f>
        <v/>
      </c>
      <c r="N6439" s="132" t="str">
        <f t="shared" si="100"/>
        <v>STINGER 01970-St</v>
      </c>
      <c r="O6439" s="132" t="str">
        <f>IFERROR(IFERROR(INDEX(Кат!$B:$B,MATCH($N6439,Кат!$I:$I,0)),INDEX(Торг!$B:$B,MATCH($N6439,Торг!$I:$I,0))),"")</f>
        <v/>
      </c>
    </row>
    <row r="6440" spans="1:15" outlineLevel="1">
      <c r="A6440" t="s">
        <v>18825</v>
      </c>
      <c r="C6440" s="191" t="s">
        <v>7988</v>
      </c>
      <c r="E6440" t="s">
        <v>7989</v>
      </c>
      <c r="F6440" t="s">
        <v>5627</v>
      </c>
      <c r="G6440" t="s">
        <v>399</v>
      </c>
      <c r="H6440">
        <v>170</v>
      </c>
      <c r="J6440" t="s">
        <v>22634</v>
      </c>
      <c r="K6440" s="132" t="str">
        <f>IFERROR(IFERROR(INDEX(Кат!$O:$O,MATCH($C6440,Кат!$I:$I,0)),INDEX(Торг!$L:$L,MATCH($C6440,Торг!$I:$I,0))),"")</f>
        <v/>
      </c>
      <c r="L6440" s="132" t="str">
        <f>IFERROR(IFERROR(INDEX(Кат!$A:$A,MATCH($C6440,Кат!$I:$I,0)),INDEX(Торг!$A:$A,MATCH($C6440,Торг!$I:$I,0))),"")</f>
        <v/>
      </c>
      <c r="M6440" s="132" t="str">
        <f>IFERROR(IFERROR(INDEX(Кат!$B:$B,MATCH($C6440,Кат!$I:$I,0)),INDEX(Торг!$B:$B,MATCH($C6440,Торг!$I:$I,0))),"")</f>
        <v/>
      </c>
      <c r="N6440" s="132" t="str">
        <f t="shared" si="100"/>
        <v>STINGER 00321-St</v>
      </c>
      <c r="O6440" s="132" t="str">
        <f>IFERROR(IFERROR(INDEX(Кат!$B:$B,MATCH($N6440,Кат!$I:$I,0)),INDEX(Торг!$B:$B,MATCH($N6440,Торг!$I:$I,0))),"")</f>
        <v/>
      </c>
    </row>
    <row r="6441" spans="1:15" outlineLevel="1">
      <c r="A6441" t="s">
        <v>18826</v>
      </c>
      <c r="C6441" s="191" t="s">
        <v>7990</v>
      </c>
      <c r="E6441" t="s">
        <v>14110</v>
      </c>
      <c r="F6441" t="s">
        <v>5627</v>
      </c>
      <c r="G6441" t="s">
        <v>375</v>
      </c>
      <c r="H6441">
        <v>1155</v>
      </c>
      <c r="J6441" t="s">
        <v>22634</v>
      </c>
      <c r="K6441" s="132" t="str">
        <f>IFERROR(IFERROR(INDEX(Кат!$O:$O,MATCH($C6441,Кат!$I:$I,0)),INDEX(Торг!$L:$L,MATCH($C6441,Торг!$I:$I,0))),"")</f>
        <v/>
      </c>
      <c r="L6441" s="132" t="str">
        <f>IFERROR(IFERROR(INDEX(Кат!$A:$A,MATCH($C6441,Кат!$I:$I,0)),INDEX(Торг!$A:$A,MATCH($C6441,Торг!$I:$I,0))),"")</f>
        <v/>
      </c>
      <c r="M6441" s="132" t="str">
        <f>IFERROR(IFERROR(INDEX(Кат!$B:$B,MATCH($C6441,Кат!$I:$I,0)),INDEX(Торг!$B:$B,MATCH($C6441,Торг!$I:$I,0))),"")</f>
        <v/>
      </c>
      <c r="N6441" s="132" t="str">
        <f t="shared" si="100"/>
        <v>STINGER 00210-St</v>
      </c>
      <c r="O6441" s="132" t="str">
        <f>IFERROR(IFERROR(INDEX(Кат!$B:$B,MATCH($N6441,Кат!$I:$I,0)),INDEX(Торг!$B:$B,MATCH($N6441,Торг!$I:$I,0))),"")</f>
        <v/>
      </c>
    </row>
    <row r="6442" spans="1:15" outlineLevel="1">
      <c r="A6442" t="s">
        <v>18827</v>
      </c>
      <c r="C6442" s="191" t="s">
        <v>7991</v>
      </c>
      <c r="E6442" t="s">
        <v>7992</v>
      </c>
      <c r="F6442" t="s">
        <v>5627</v>
      </c>
      <c r="G6442" t="s">
        <v>375</v>
      </c>
      <c r="H6442">
        <v>600</v>
      </c>
      <c r="J6442" t="s">
        <v>22634</v>
      </c>
      <c r="K6442" s="132" t="str">
        <f>IFERROR(IFERROR(INDEX(Кат!$O:$O,MATCH($C6442,Кат!$I:$I,0)),INDEX(Торг!$L:$L,MATCH($C6442,Торг!$I:$I,0))),"")</f>
        <v/>
      </c>
      <c r="L6442" s="132" t="str">
        <f>IFERROR(IFERROR(INDEX(Кат!$A:$A,MATCH($C6442,Кат!$I:$I,0)),INDEX(Торг!$A:$A,MATCH($C6442,Торг!$I:$I,0))),"")</f>
        <v/>
      </c>
      <c r="M6442" s="132" t="str">
        <f>IFERROR(IFERROR(INDEX(Кат!$B:$B,MATCH($C6442,Кат!$I:$I,0)),INDEX(Торг!$B:$B,MATCH($C6442,Торг!$I:$I,0))),"")</f>
        <v/>
      </c>
      <c r="N6442" s="132" t="str">
        <f t="shared" si="100"/>
        <v>STINGER 00211-St</v>
      </c>
      <c r="O6442" s="132" t="str">
        <f>IFERROR(IFERROR(INDEX(Кат!$B:$B,MATCH($N6442,Кат!$I:$I,0)),INDEX(Торг!$B:$B,MATCH($N6442,Торг!$I:$I,0))),"")</f>
        <v/>
      </c>
    </row>
    <row r="6443" spans="1:15" outlineLevel="1">
      <c r="A6443" t="s">
        <v>18828</v>
      </c>
      <c r="C6443" s="191" t="s">
        <v>7993</v>
      </c>
      <c r="E6443" t="s">
        <v>7994</v>
      </c>
      <c r="F6443" t="s">
        <v>5627</v>
      </c>
      <c r="G6443" t="s">
        <v>375</v>
      </c>
      <c r="H6443">
        <v>3310</v>
      </c>
      <c r="J6443" t="s">
        <v>22634</v>
      </c>
      <c r="K6443" s="132" t="str">
        <f>IFERROR(IFERROR(INDEX(Кат!$O:$O,MATCH($C6443,Кат!$I:$I,0)),INDEX(Торг!$L:$L,MATCH($C6443,Торг!$I:$I,0))),"")</f>
        <v/>
      </c>
      <c r="L6443" s="132" t="str">
        <f>IFERROR(IFERROR(INDEX(Кат!$A:$A,MATCH($C6443,Кат!$I:$I,0)),INDEX(Торг!$A:$A,MATCH($C6443,Торг!$I:$I,0))),"")</f>
        <v/>
      </c>
      <c r="M6443" s="132" t="str">
        <f>IFERROR(IFERROR(INDEX(Кат!$B:$B,MATCH($C6443,Кат!$I:$I,0)),INDEX(Торг!$B:$B,MATCH($C6443,Торг!$I:$I,0))),"")</f>
        <v/>
      </c>
      <c r="N6443" s="132" t="str">
        <f t="shared" si="100"/>
        <v>STINGER 00807-St</v>
      </c>
      <c r="O6443" s="132" t="str">
        <f>IFERROR(IFERROR(INDEX(Кат!$B:$B,MATCH($N6443,Кат!$I:$I,0)),INDEX(Торг!$B:$B,MATCH($N6443,Торг!$I:$I,0))),"")</f>
        <v/>
      </c>
    </row>
    <row r="6444" spans="1:15" outlineLevel="1">
      <c r="A6444" t="s">
        <v>18829</v>
      </c>
      <c r="C6444" s="191" t="s">
        <v>7995</v>
      </c>
      <c r="E6444" t="s">
        <v>7996</v>
      </c>
      <c r="F6444" t="s">
        <v>5627</v>
      </c>
      <c r="G6444" t="s">
        <v>375</v>
      </c>
      <c r="H6444">
        <v>3590</v>
      </c>
      <c r="J6444" t="s">
        <v>22634</v>
      </c>
      <c r="K6444" s="132" t="str">
        <f>IFERROR(IFERROR(INDEX(Кат!$O:$O,MATCH($C6444,Кат!$I:$I,0)),INDEX(Торг!$L:$L,MATCH($C6444,Торг!$I:$I,0))),"")</f>
        <v/>
      </c>
      <c r="L6444" s="132" t="str">
        <f>IFERROR(IFERROR(INDEX(Кат!$A:$A,MATCH($C6444,Кат!$I:$I,0)),INDEX(Торг!$A:$A,MATCH($C6444,Торг!$I:$I,0))),"")</f>
        <v/>
      </c>
      <c r="M6444" s="132" t="str">
        <f>IFERROR(IFERROR(INDEX(Кат!$B:$B,MATCH($C6444,Кат!$I:$I,0)),INDEX(Торг!$B:$B,MATCH($C6444,Торг!$I:$I,0))),"")</f>
        <v/>
      </c>
      <c r="N6444" s="132" t="str">
        <f t="shared" si="100"/>
        <v>STINGER 03224-St</v>
      </c>
      <c r="O6444" s="132" t="str">
        <f>IFERROR(IFERROR(INDEX(Кат!$B:$B,MATCH($N6444,Кат!$I:$I,0)),INDEX(Торг!$B:$B,MATCH($N6444,Торг!$I:$I,0))),"")</f>
        <v/>
      </c>
    </row>
    <row r="6445" spans="1:15" outlineLevel="1">
      <c r="A6445" t="s">
        <v>18830</v>
      </c>
      <c r="C6445" s="191" t="s">
        <v>7997</v>
      </c>
      <c r="E6445" t="s">
        <v>7998</v>
      </c>
      <c r="F6445" t="s">
        <v>5627</v>
      </c>
      <c r="G6445" t="s">
        <v>375</v>
      </c>
      <c r="H6445">
        <v>2520</v>
      </c>
      <c r="J6445" t="s">
        <v>22634</v>
      </c>
      <c r="K6445" s="132" t="str">
        <f>IFERROR(IFERROR(INDEX(Кат!$O:$O,MATCH($C6445,Кат!$I:$I,0)),INDEX(Торг!$L:$L,MATCH($C6445,Торг!$I:$I,0))),"")</f>
        <v/>
      </c>
      <c r="L6445" s="132" t="str">
        <f>IFERROR(IFERROR(INDEX(Кат!$A:$A,MATCH($C6445,Кат!$I:$I,0)),INDEX(Торг!$A:$A,MATCH($C6445,Торг!$I:$I,0))),"")</f>
        <v/>
      </c>
      <c r="M6445" s="132" t="str">
        <f>IFERROR(IFERROR(INDEX(Кат!$B:$B,MATCH($C6445,Кат!$I:$I,0)),INDEX(Торг!$B:$B,MATCH($C6445,Торг!$I:$I,0))),"")</f>
        <v/>
      </c>
      <c r="N6445" s="132" t="str">
        <f t="shared" si="100"/>
        <v>STINGER 00811-St</v>
      </c>
      <c r="O6445" s="132" t="str">
        <f>IFERROR(IFERROR(INDEX(Кат!$B:$B,MATCH($N6445,Кат!$I:$I,0)),INDEX(Торг!$B:$B,MATCH($N6445,Торг!$I:$I,0))),"")</f>
        <v/>
      </c>
    </row>
    <row r="6446" spans="1:15" outlineLevel="1">
      <c r="A6446" t="s">
        <v>18831</v>
      </c>
      <c r="C6446" s="191" t="s">
        <v>7999</v>
      </c>
      <c r="E6446" t="s">
        <v>8000</v>
      </c>
      <c r="F6446" t="s">
        <v>5627</v>
      </c>
      <c r="G6446" t="s">
        <v>375</v>
      </c>
      <c r="H6446">
        <v>2520</v>
      </c>
      <c r="J6446" t="s">
        <v>22634</v>
      </c>
      <c r="K6446" s="132" t="str">
        <f>IFERROR(IFERROR(INDEX(Кат!$O:$O,MATCH($C6446,Кат!$I:$I,0)),INDEX(Торг!$L:$L,MATCH($C6446,Торг!$I:$I,0))),"")</f>
        <v/>
      </c>
      <c r="L6446" s="132" t="str">
        <f>IFERROR(IFERROR(INDEX(Кат!$A:$A,MATCH($C6446,Кат!$I:$I,0)),INDEX(Торг!$A:$A,MATCH($C6446,Торг!$I:$I,0))),"")</f>
        <v/>
      </c>
      <c r="M6446" s="132" t="str">
        <f>IFERROR(IFERROR(INDEX(Кат!$B:$B,MATCH($C6446,Кат!$I:$I,0)),INDEX(Торг!$B:$B,MATCH($C6446,Торг!$I:$I,0))),"")</f>
        <v/>
      </c>
      <c r="N6446" s="132" t="str">
        <f t="shared" si="100"/>
        <v>STINGER 00808-St</v>
      </c>
      <c r="O6446" s="132" t="str">
        <f>IFERROR(IFERROR(INDEX(Кат!$B:$B,MATCH($N6446,Кат!$I:$I,0)),INDEX(Торг!$B:$B,MATCH($N6446,Торг!$I:$I,0))),"")</f>
        <v/>
      </c>
    </row>
    <row r="6447" spans="1:15" outlineLevel="1">
      <c r="A6447" t="s">
        <v>18832</v>
      </c>
      <c r="C6447" s="191" t="s">
        <v>26264</v>
      </c>
      <c r="E6447" t="s">
        <v>8001</v>
      </c>
      <c r="F6447" t="s">
        <v>5627</v>
      </c>
      <c r="G6447" t="s">
        <v>375</v>
      </c>
      <c r="H6447">
        <v>2800</v>
      </c>
      <c r="J6447" t="s">
        <v>22634</v>
      </c>
      <c r="K6447" s="132" t="str">
        <f>IFERROR(IFERROR(INDEX(Кат!$O:$O,MATCH($C6447,Кат!$I:$I,0)),INDEX(Торг!$L:$L,MATCH($C6447,Торг!$I:$I,0))),"")</f>
        <v/>
      </c>
      <c r="L6447" s="132" t="str">
        <f>IFERROR(IFERROR(INDEX(Кат!$A:$A,MATCH($C6447,Кат!$I:$I,0)),INDEX(Торг!$A:$A,MATCH($C6447,Торг!$I:$I,0))),"")</f>
        <v/>
      </c>
      <c r="M6447" s="132" t="str">
        <f>IFERROR(IFERROR(INDEX(Кат!$B:$B,MATCH($C6447,Кат!$I:$I,0)),INDEX(Торг!$B:$B,MATCH($C6447,Торг!$I:$I,0))),"")</f>
        <v/>
      </c>
      <c r="N6447" s="132" t="str">
        <f t="shared" si="100"/>
        <v>STINGER 00809-St</v>
      </c>
      <c r="O6447" s="132" t="str">
        <f>IFERROR(IFERROR(INDEX(Кат!$B:$B,MATCH($N6447,Кат!$I:$I,0)),INDEX(Торг!$B:$B,MATCH($N6447,Торг!$I:$I,0))),"")</f>
        <v/>
      </c>
    </row>
    <row r="6448" spans="1:15" outlineLevel="1">
      <c r="A6448" t="s">
        <v>18833</v>
      </c>
      <c r="C6448" s="191" t="s">
        <v>8002</v>
      </c>
      <c r="E6448" t="s">
        <v>8003</v>
      </c>
      <c r="F6448" t="s">
        <v>5627</v>
      </c>
      <c r="G6448" t="s">
        <v>399</v>
      </c>
      <c r="H6448">
        <v>2600</v>
      </c>
      <c r="J6448" t="s">
        <v>22634</v>
      </c>
      <c r="K6448" s="132" t="str">
        <f>IFERROR(IFERROR(INDEX(Кат!$O:$O,MATCH($C6448,Кат!$I:$I,0)),INDEX(Торг!$L:$L,MATCH($C6448,Торг!$I:$I,0))),"")</f>
        <v/>
      </c>
      <c r="L6448" s="132" t="str">
        <f>IFERROR(IFERROR(INDEX(Кат!$A:$A,MATCH($C6448,Кат!$I:$I,0)),INDEX(Торг!$A:$A,MATCH($C6448,Торг!$I:$I,0))),"")</f>
        <v/>
      </c>
      <c r="M6448" s="132" t="str">
        <f>IFERROR(IFERROR(INDEX(Кат!$B:$B,MATCH($C6448,Кат!$I:$I,0)),INDEX(Торг!$B:$B,MATCH($C6448,Торг!$I:$I,0))),"")</f>
        <v/>
      </c>
      <c r="N6448" s="132" t="str">
        <f t="shared" si="100"/>
        <v>STINGER 00813-St</v>
      </c>
      <c r="O6448" s="132" t="str">
        <f>IFERROR(IFERROR(INDEX(Кат!$B:$B,MATCH($N6448,Кат!$I:$I,0)),INDEX(Торг!$B:$B,MATCH($N6448,Торг!$I:$I,0))),"")</f>
        <v/>
      </c>
    </row>
    <row r="6449" spans="1:15" outlineLevel="1">
      <c r="A6449" t="s">
        <v>18834</v>
      </c>
      <c r="C6449" s="191" t="s">
        <v>8004</v>
      </c>
      <c r="E6449" t="s">
        <v>8005</v>
      </c>
      <c r="F6449" t="s">
        <v>5627</v>
      </c>
      <c r="G6449" t="s">
        <v>375</v>
      </c>
      <c r="H6449">
        <v>5900</v>
      </c>
      <c r="J6449" t="s">
        <v>22634</v>
      </c>
      <c r="K6449" s="132" t="str">
        <f>IFERROR(IFERROR(INDEX(Кат!$O:$O,MATCH($C6449,Кат!$I:$I,0)),INDEX(Торг!$L:$L,MATCH($C6449,Торг!$I:$I,0))),"")</f>
        <v/>
      </c>
      <c r="L6449" s="132" t="str">
        <f>IFERROR(IFERROR(INDEX(Кат!$A:$A,MATCH($C6449,Кат!$I:$I,0)),INDEX(Торг!$A:$A,MATCH($C6449,Торг!$I:$I,0))),"")</f>
        <v/>
      </c>
      <c r="M6449" s="132" t="str">
        <f>IFERROR(IFERROR(INDEX(Кат!$B:$B,MATCH($C6449,Кат!$I:$I,0)),INDEX(Торг!$B:$B,MATCH($C6449,Торг!$I:$I,0))),"")</f>
        <v/>
      </c>
      <c r="N6449" s="132" t="str">
        <f t="shared" si="100"/>
        <v>STINGER 00820-St</v>
      </c>
      <c r="O6449" s="132" t="str">
        <f>IFERROR(IFERROR(INDEX(Кат!$B:$B,MATCH($N6449,Кат!$I:$I,0)),INDEX(Торг!$B:$B,MATCH($N6449,Торг!$I:$I,0))),"")</f>
        <v/>
      </c>
    </row>
    <row r="6450" spans="1:15" outlineLevel="1">
      <c r="A6450" t="s">
        <v>18835</v>
      </c>
      <c r="C6450" s="191" t="s">
        <v>8006</v>
      </c>
      <c r="E6450" t="s">
        <v>8007</v>
      </c>
      <c r="F6450" t="s">
        <v>5627</v>
      </c>
      <c r="G6450" t="s">
        <v>399</v>
      </c>
      <c r="H6450">
        <v>2595</v>
      </c>
      <c r="J6450" t="s">
        <v>22634</v>
      </c>
      <c r="K6450" s="132" t="str">
        <f>IFERROR(IFERROR(INDEX(Кат!$O:$O,MATCH($C6450,Кат!$I:$I,0)),INDEX(Торг!$L:$L,MATCH($C6450,Торг!$I:$I,0))),"")</f>
        <v/>
      </c>
      <c r="L6450" s="132" t="str">
        <f>IFERROR(IFERROR(INDEX(Кат!$A:$A,MATCH($C6450,Кат!$I:$I,0)),INDEX(Торг!$A:$A,MATCH($C6450,Торг!$I:$I,0))),"")</f>
        <v/>
      </c>
      <c r="M6450" s="132" t="str">
        <f>IFERROR(IFERROR(INDEX(Кат!$B:$B,MATCH($C6450,Кат!$I:$I,0)),INDEX(Торг!$B:$B,MATCH($C6450,Торг!$I:$I,0))),"")</f>
        <v/>
      </c>
      <c r="N6450" s="132" t="str">
        <f t="shared" si="100"/>
        <v>STINGER 03183-St</v>
      </c>
      <c r="O6450" s="132" t="str">
        <f>IFERROR(IFERROR(INDEX(Кат!$B:$B,MATCH($N6450,Кат!$I:$I,0)),INDEX(Торг!$B:$B,MATCH($N6450,Торг!$I:$I,0))),"")</f>
        <v/>
      </c>
    </row>
    <row r="6451" spans="1:15" outlineLevel="1">
      <c r="A6451" t="s">
        <v>18836</v>
      </c>
      <c r="C6451" s="191" t="s">
        <v>8008</v>
      </c>
      <c r="E6451" t="s">
        <v>8009</v>
      </c>
      <c r="F6451" t="s">
        <v>5627</v>
      </c>
      <c r="G6451" t="s">
        <v>375</v>
      </c>
      <c r="H6451">
        <v>3100</v>
      </c>
      <c r="J6451" t="s">
        <v>22634</v>
      </c>
      <c r="K6451" s="132" t="str">
        <f>IFERROR(IFERROR(INDEX(Кат!$O:$O,MATCH($C6451,Кат!$I:$I,0)),INDEX(Торг!$L:$L,MATCH($C6451,Торг!$I:$I,0))),"")</f>
        <v/>
      </c>
      <c r="L6451" s="132" t="str">
        <f>IFERROR(IFERROR(INDEX(Кат!$A:$A,MATCH($C6451,Кат!$I:$I,0)),INDEX(Торг!$A:$A,MATCH($C6451,Торг!$I:$I,0))),"")</f>
        <v/>
      </c>
      <c r="M6451" s="132" t="str">
        <f>IFERROR(IFERROR(INDEX(Кат!$B:$B,MATCH($C6451,Кат!$I:$I,0)),INDEX(Торг!$B:$B,MATCH($C6451,Торг!$I:$I,0))),"")</f>
        <v/>
      </c>
      <c r="N6451" s="132" t="str">
        <f t="shared" si="100"/>
        <v>STINGER 00253-St</v>
      </c>
      <c r="O6451" s="132" t="str">
        <f>IFERROR(IFERROR(INDEX(Кат!$B:$B,MATCH($N6451,Кат!$I:$I,0)),INDEX(Торг!$B:$B,MATCH($N6451,Торг!$I:$I,0))),"")</f>
        <v/>
      </c>
    </row>
    <row r="6452" spans="1:15" outlineLevel="1">
      <c r="A6452" t="s">
        <v>33169</v>
      </c>
      <c r="C6452" s="191"/>
      <c r="E6452" t="s">
        <v>33170</v>
      </c>
      <c r="J6452" t="s">
        <v>22634</v>
      </c>
      <c r="K6452" s="132" t="str">
        <f>IFERROR(IFERROR(INDEX(Кат!$O:$O,MATCH($C6452,Кат!$I:$I,0)),INDEX(Торг!$L:$L,MATCH($C6452,Торг!$I:$I,0))),"")</f>
        <v/>
      </c>
      <c r="L6452" s="132" t="str">
        <f>IFERROR(IFERROR(INDEX(Кат!$A:$A,MATCH($C6452,Кат!$I:$I,0)),INDEX(Торг!$A:$A,MATCH($C6452,Торг!$I:$I,0))),"")</f>
        <v/>
      </c>
      <c r="M6452" s="132" t="str">
        <f>IFERROR(IFERROR(INDEX(Кат!$B:$B,MATCH($C6452,Кат!$I:$I,0)),INDEX(Торг!$B:$B,MATCH($C6452,Торг!$I:$I,0))),"")</f>
        <v/>
      </c>
      <c r="N6452" s="132" t="str">
        <f t="shared" si="100"/>
        <v xml:space="preserve"> </v>
      </c>
      <c r="O6452" s="132" t="str">
        <f>IFERROR(IFERROR(INDEX(Кат!$B:$B,MATCH($N6452,Кат!$I:$I,0)),INDEX(Торг!$B:$B,MATCH($N6452,Торг!$I:$I,0))),"")</f>
        <v/>
      </c>
    </row>
    <row r="6453" spans="1:15" outlineLevel="1">
      <c r="A6453" t="s">
        <v>33171</v>
      </c>
      <c r="C6453" s="191" t="s">
        <v>33172</v>
      </c>
      <c r="E6453" t="s">
        <v>33173</v>
      </c>
      <c r="F6453" t="s">
        <v>33170</v>
      </c>
      <c r="G6453" t="s">
        <v>399</v>
      </c>
      <c r="H6453">
        <v>3500</v>
      </c>
      <c r="J6453" t="s">
        <v>22634</v>
      </c>
      <c r="K6453" s="132" t="str">
        <f>IFERROR(IFERROR(INDEX(Кат!$O:$O,MATCH($C6453,Кат!$I:$I,0)),INDEX(Торг!$L:$L,MATCH($C6453,Торг!$I:$I,0))),"")</f>
        <v/>
      </c>
      <c r="L6453" s="132" t="str">
        <f>IFERROR(IFERROR(INDEX(Кат!$A:$A,MATCH($C6453,Кат!$I:$I,0)),INDEX(Торг!$A:$A,MATCH($C6453,Торг!$I:$I,0))),"")</f>
        <v/>
      </c>
      <c r="M6453" s="132" t="str">
        <f>IFERROR(IFERROR(INDEX(Кат!$B:$B,MATCH($C6453,Кат!$I:$I,0)),INDEX(Торг!$B:$B,MATCH($C6453,Торг!$I:$I,0))),"")</f>
        <v/>
      </c>
      <c r="N6453" s="132" t="str">
        <f t="shared" si="100"/>
        <v>STT TT-00163</v>
      </c>
      <c r="O6453" s="132" t="str">
        <f>IFERROR(IFERROR(INDEX(Кат!$B:$B,MATCH($N6453,Кат!$I:$I,0)),INDEX(Торг!$B:$B,MATCH($N6453,Торг!$I:$I,0))),"")</f>
        <v/>
      </c>
    </row>
    <row r="6454" spans="1:15" outlineLevel="1">
      <c r="A6454" t="s">
        <v>33174</v>
      </c>
      <c r="C6454" s="191" t="s">
        <v>33175</v>
      </c>
      <c r="E6454" t="s">
        <v>33176</v>
      </c>
      <c r="F6454" t="s">
        <v>33170</v>
      </c>
      <c r="G6454" t="s">
        <v>399</v>
      </c>
      <c r="H6454">
        <v>3500</v>
      </c>
      <c r="J6454" t="s">
        <v>22634</v>
      </c>
      <c r="K6454" s="132" t="str">
        <f>IFERROR(IFERROR(INDEX(Кат!$O:$O,MATCH($C6454,Кат!$I:$I,0)),INDEX(Торг!$L:$L,MATCH($C6454,Торг!$I:$I,0))),"")</f>
        <v/>
      </c>
      <c r="L6454" s="132" t="str">
        <f>IFERROR(IFERROR(INDEX(Кат!$A:$A,MATCH($C6454,Кат!$I:$I,0)),INDEX(Торг!$A:$A,MATCH($C6454,Торг!$I:$I,0))),"")</f>
        <v/>
      </c>
      <c r="M6454" s="132" t="str">
        <f>IFERROR(IFERROR(INDEX(Кат!$B:$B,MATCH($C6454,Кат!$I:$I,0)),INDEX(Торг!$B:$B,MATCH($C6454,Торг!$I:$I,0))),"")</f>
        <v/>
      </c>
      <c r="N6454" s="132" t="str">
        <f t="shared" si="100"/>
        <v>STT TT-00166</v>
      </c>
      <c r="O6454" s="132" t="str">
        <f>IFERROR(IFERROR(INDEX(Кат!$B:$B,MATCH($N6454,Кат!$I:$I,0)),INDEX(Торг!$B:$B,MATCH($N6454,Торг!$I:$I,0))),"")</f>
        <v/>
      </c>
    </row>
    <row r="6455" spans="1:15" outlineLevel="1">
      <c r="A6455" t="s">
        <v>33177</v>
      </c>
      <c r="C6455" s="191" t="s">
        <v>33178</v>
      </c>
      <c r="E6455" t="s">
        <v>33179</v>
      </c>
      <c r="F6455" t="s">
        <v>33170</v>
      </c>
      <c r="G6455" t="s">
        <v>399</v>
      </c>
      <c r="H6455">
        <v>3500</v>
      </c>
      <c r="J6455" t="s">
        <v>22634</v>
      </c>
      <c r="K6455" s="132" t="str">
        <f>IFERROR(IFERROR(INDEX(Кат!$O:$O,MATCH($C6455,Кат!$I:$I,0)),INDEX(Торг!$L:$L,MATCH($C6455,Торг!$I:$I,0))),"")</f>
        <v/>
      </c>
      <c r="L6455" s="132" t="str">
        <f>IFERROR(IFERROR(INDEX(Кат!$A:$A,MATCH($C6455,Кат!$I:$I,0)),INDEX(Торг!$A:$A,MATCH($C6455,Торг!$I:$I,0))),"")</f>
        <v/>
      </c>
      <c r="M6455" s="132" t="str">
        <f>IFERROR(IFERROR(INDEX(Кат!$B:$B,MATCH($C6455,Кат!$I:$I,0)),INDEX(Торг!$B:$B,MATCH($C6455,Торг!$I:$I,0))),"")</f>
        <v/>
      </c>
      <c r="N6455" s="132" t="str">
        <f t="shared" si="100"/>
        <v>STT TT-001__</v>
      </c>
      <c r="O6455" s="132" t="str">
        <f>IFERROR(IFERROR(INDEX(Кат!$B:$B,MATCH($N6455,Кат!$I:$I,0)),INDEX(Торг!$B:$B,MATCH($N6455,Торг!$I:$I,0))),"")</f>
        <v/>
      </c>
    </row>
    <row r="6456" spans="1:15" outlineLevel="1">
      <c r="A6456" t="s">
        <v>33180</v>
      </c>
      <c r="C6456" s="191" t="s">
        <v>33181</v>
      </c>
      <c r="E6456" t="s">
        <v>33182</v>
      </c>
      <c r="F6456" t="s">
        <v>33170</v>
      </c>
      <c r="G6456" t="s">
        <v>399</v>
      </c>
      <c r="H6456">
        <v>3500</v>
      </c>
      <c r="J6456" t="s">
        <v>22634</v>
      </c>
      <c r="K6456" s="132" t="str">
        <f>IFERROR(IFERROR(INDEX(Кат!$O:$O,MATCH($C6456,Кат!$I:$I,0)),INDEX(Торг!$L:$L,MATCH($C6456,Торг!$I:$I,0))),"")</f>
        <v/>
      </c>
      <c r="L6456" s="132" t="str">
        <f>IFERROR(IFERROR(INDEX(Кат!$A:$A,MATCH($C6456,Кат!$I:$I,0)),INDEX(Торг!$A:$A,MATCH($C6456,Торг!$I:$I,0))),"")</f>
        <v/>
      </c>
      <c r="M6456" s="132" t="str">
        <f>IFERROR(IFERROR(INDEX(Кат!$B:$B,MATCH($C6456,Кат!$I:$I,0)),INDEX(Торг!$B:$B,MATCH($C6456,Торг!$I:$I,0))),"")</f>
        <v/>
      </c>
      <c r="N6456" s="132" t="str">
        <f t="shared" si="100"/>
        <v>STT TT-00170</v>
      </c>
      <c r="O6456" s="132" t="str">
        <f>IFERROR(IFERROR(INDEX(Кат!$B:$B,MATCH($N6456,Кат!$I:$I,0)),INDEX(Торг!$B:$B,MATCH($N6456,Торг!$I:$I,0))),"")</f>
        <v/>
      </c>
    </row>
    <row r="6457" spans="1:15" outlineLevel="1">
      <c r="A6457" t="s">
        <v>33183</v>
      </c>
      <c r="C6457" s="191" t="s">
        <v>33184</v>
      </c>
      <c r="E6457" t="s">
        <v>33185</v>
      </c>
      <c r="F6457" t="s">
        <v>33170</v>
      </c>
      <c r="G6457" t="s">
        <v>399</v>
      </c>
      <c r="H6457">
        <v>3500</v>
      </c>
      <c r="J6457" t="s">
        <v>22634</v>
      </c>
      <c r="K6457" s="132" t="str">
        <f>IFERROR(IFERROR(INDEX(Кат!$O:$O,MATCH($C6457,Кат!$I:$I,0)),INDEX(Торг!$L:$L,MATCH($C6457,Торг!$I:$I,0))),"")</f>
        <v/>
      </c>
      <c r="L6457" s="132" t="str">
        <f>IFERROR(IFERROR(INDEX(Кат!$A:$A,MATCH($C6457,Кат!$I:$I,0)),INDEX(Торг!$A:$A,MATCH($C6457,Торг!$I:$I,0))),"")</f>
        <v/>
      </c>
      <c r="M6457" s="132" t="str">
        <f>IFERROR(IFERROR(INDEX(Кат!$B:$B,MATCH($C6457,Кат!$I:$I,0)),INDEX(Торг!$B:$B,MATCH($C6457,Торг!$I:$I,0))),"")</f>
        <v/>
      </c>
      <c r="N6457" s="132" t="str">
        <f t="shared" si="100"/>
        <v>STT TT-00186</v>
      </c>
      <c r="O6457" s="132" t="str">
        <f>IFERROR(IFERROR(INDEX(Кат!$B:$B,MATCH($N6457,Кат!$I:$I,0)),INDEX(Торг!$B:$B,MATCH($N6457,Торг!$I:$I,0))),"")</f>
        <v/>
      </c>
    </row>
    <row r="6458" spans="1:15" outlineLevel="1">
      <c r="A6458" t="s">
        <v>33186</v>
      </c>
      <c r="C6458" s="191" t="s">
        <v>33187</v>
      </c>
      <c r="E6458" t="s">
        <v>33188</v>
      </c>
      <c r="F6458" t="s">
        <v>33170</v>
      </c>
      <c r="G6458" t="s">
        <v>399</v>
      </c>
      <c r="H6458">
        <v>3500</v>
      </c>
      <c r="J6458" t="s">
        <v>22634</v>
      </c>
      <c r="K6458" s="132" t="str">
        <f>IFERROR(IFERROR(INDEX(Кат!$O:$O,MATCH($C6458,Кат!$I:$I,0)),INDEX(Торг!$L:$L,MATCH($C6458,Торг!$I:$I,0))),"")</f>
        <v/>
      </c>
      <c r="L6458" s="132" t="str">
        <f>IFERROR(IFERROR(INDEX(Кат!$A:$A,MATCH($C6458,Кат!$I:$I,0)),INDEX(Торг!$A:$A,MATCH($C6458,Торг!$I:$I,0))),"")</f>
        <v/>
      </c>
      <c r="M6458" s="132" t="str">
        <f>IFERROR(IFERROR(INDEX(Кат!$B:$B,MATCH($C6458,Кат!$I:$I,0)),INDEX(Торг!$B:$B,MATCH($C6458,Торг!$I:$I,0))),"")</f>
        <v/>
      </c>
      <c r="N6458" s="132" t="str">
        <f t="shared" si="100"/>
        <v>STT TT-00193</v>
      </c>
      <c r="O6458" s="132" t="str">
        <f>IFERROR(IFERROR(INDEX(Кат!$B:$B,MATCH($N6458,Кат!$I:$I,0)),INDEX(Торг!$B:$B,MATCH($N6458,Торг!$I:$I,0))),"")</f>
        <v/>
      </c>
    </row>
    <row r="6459" spans="1:15" outlineLevel="1">
      <c r="A6459" t="s">
        <v>33189</v>
      </c>
      <c r="C6459" s="191" t="s">
        <v>33190</v>
      </c>
      <c r="E6459" t="s">
        <v>33191</v>
      </c>
      <c r="F6459" t="s">
        <v>33170</v>
      </c>
      <c r="G6459" t="s">
        <v>399</v>
      </c>
      <c r="H6459">
        <v>3500</v>
      </c>
      <c r="J6459" t="s">
        <v>22634</v>
      </c>
      <c r="K6459" s="132" t="str">
        <f>IFERROR(IFERROR(INDEX(Кат!$O:$O,MATCH($C6459,Кат!$I:$I,0)),INDEX(Торг!$L:$L,MATCH($C6459,Торг!$I:$I,0))),"")</f>
        <v/>
      </c>
      <c r="L6459" s="132" t="str">
        <f>IFERROR(IFERROR(INDEX(Кат!$A:$A,MATCH($C6459,Кат!$I:$I,0)),INDEX(Торг!$A:$A,MATCH($C6459,Торг!$I:$I,0))),"")</f>
        <v/>
      </c>
      <c r="M6459" s="132" t="str">
        <f>IFERROR(IFERROR(INDEX(Кат!$B:$B,MATCH($C6459,Кат!$I:$I,0)),INDEX(Торг!$B:$B,MATCH($C6459,Торг!$I:$I,0))),"")</f>
        <v/>
      </c>
      <c r="N6459" s="132" t="str">
        <f t="shared" si="100"/>
        <v>STT TT-00211</v>
      </c>
      <c r="O6459" s="132" t="str">
        <f>IFERROR(IFERROR(INDEX(Кат!$B:$B,MATCH($N6459,Кат!$I:$I,0)),INDEX(Торг!$B:$B,MATCH($N6459,Торг!$I:$I,0))),"")</f>
        <v/>
      </c>
    </row>
    <row r="6460" spans="1:15" outlineLevel="1">
      <c r="A6460" t="s">
        <v>25173</v>
      </c>
      <c r="C6460" s="191"/>
      <c r="E6460" t="s">
        <v>25174</v>
      </c>
      <c r="J6460" t="s">
        <v>22634</v>
      </c>
      <c r="K6460" s="132" t="str">
        <f>IFERROR(IFERROR(INDEX(Кат!$O:$O,MATCH($C6460,Кат!$I:$I,0)),INDEX(Торг!$L:$L,MATCH($C6460,Торг!$I:$I,0))),"")</f>
        <v/>
      </c>
      <c r="L6460" s="132" t="str">
        <f>IFERROR(IFERROR(INDEX(Кат!$A:$A,MATCH($C6460,Кат!$I:$I,0)),INDEX(Торг!$A:$A,MATCH($C6460,Торг!$I:$I,0))),"")</f>
        <v/>
      </c>
      <c r="M6460" s="132" t="str">
        <f>IFERROR(IFERROR(INDEX(Кат!$B:$B,MATCH($C6460,Кат!$I:$I,0)),INDEX(Торг!$B:$B,MATCH($C6460,Торг!$I:$I,0))),"")</f>
        <v/>
      </c>
      <c r="N6460" s="132" t="str">
        <f t="shared" si="100"/>
        <v xml:space="preserve"> </v>
      </c>
      <c r="O6460" s="132" t="str">
        <f>IFERROR(IFERROR(INDEX(Кат!$B:$B,MATCH($N6460,Кат!$I:$I,0)),INDEX(Торг!$B:$B,MATCH($N6460,Торг!$I:$I,0))),"")</f>
        <v/>
      </c>
    </row>
    <row r="6461" spans="1:15" outlineLevel="1">
      <c r="A6461" t="s">
        <v>25978</v>
      </c>
      <c r="C6461" s="191" t="s">
        <v>25979</v>
      </c>
      <c r="E6461" t="s">
        <v>25980</v>
      </c>
      <c r="F6461" t="s">
        <v>25174</v>
      </c>
      <c r="G6461" t="s">
        <v>399</v>
      </c>
      <c r="H6461">
        <v>1730</v>
      </c>
      <c r="J6461" t="s">
        <v>22634</v>
      </c>
      <c r="K6461" s="132" t="str">
        <f>IFERROR(IFERROR(INDEX(Кат!$O:$O,MATCH($C6461,Кат!$I:$I,0)),INDEX(Торг!$L:$L,MATCH($C6461,Торг!$I:$I,0))),"")</f>
        <v/>
      </c>
      <c r="L6461" s="132" t="str">
        <f>IFERROR(IFERROR(INDEX(Кат!$A:$A,MATCH($C6461,Кат!$I:$I,0)),INDEX(Торг!$A:$A,MATCH($C6461,Торг!$I:$I,0))),"")</f>
        <v/>
      </c>
      <c r="M6461" s="132" t="str">
        <f>IFERROR(IFERROR(INDEX(Кат!$B:$B,MATCH($C6461,Кат!$I:$I,0)),INDEX(Торг!$B:$B,MATCH($C6461,Торг!$I:$I,0))),"")</f>
        <v/>
      </c>
      <c r="N6461" s="132" t="str">
        <f t="shared" si="100"/>
        <v>SUFIX SA-1139</v>
      </c>
      <c r="O6461" s="132" t="str">
        <f>IFERROR(IFERROR(INDEX(Кат!$B:$B,MATCH($N6461,Кат!$I:$I,0)),INDEX(Торг!$B:$B,MATCH($N6461,Торг!$I:$I,0))),"")</f>
        <v/>
      </c>
    </row>
    <row r="6462" spans="1:15" outlineLevel="1">
      <c r="A6462" t="s">
        <v>33272</v>
      </c>
      <c r="C6462" s="191" t="s">
        <v>33273</v>
      </c>
      <c r="E6462" t="s">
        <v>33274</v>
      </c>
      <c r="F6462" t="s">
        <v>25174</v>
      </c>
      <c r="G6462" t="s">
        <v>399</v>
      </c>
      <c r="H6462">
        <v>720</v>
      </c>
      <c r="J6462" t="s">
        <v>22634</v>
      </c>
      <c r="K6462" s="132" t="str">
        <f>IFERROR(IFERROR(INDEX(Кат!$O:$O,MATCH($C6462,Кат!$I:$I,0)),INDEX(Торг!$L:$L,MATCH($C6462,Торг!$I:$I,0))),"")</f>
        <v/>
      </c>
      <c r="L6462" s="132" t="str">
        <f>IFERROR(IFERROR(INDEX(Кат!$A:$A,MATCH($C6462,Кат!$I:$I,0)),INDEX(Торг!$A:$A,MATCH($C6462,Торг!$I:$I,0))),"")</f>
        <v/>
      </c>
      <c r="M6462" s="132" t="str">
        <f>IFERROR(IFERROR(INDEX(Кат!$B:$B,MATCH($C6462,Кат!$I:$I,0)),INDEX(Торг!$B:$B,MATCH($C6462,Торг!$I:$I,0))),"")</f>
        <v/>
      </c>
      <c r="N6462" s="132" t="str">
        <f t="shared" si="100"/>
        <v>SUFIX FN-1016</v>
      </c>
      <c r="O6462" s="132" t="str">
        <f>IFERROR(IFERROR(INDEX(Кат!$B:$B,MATCH($N6462,Кат!$I:$I,0)),INDEX(Торг!$B:$B,MATCH($N6462,Торг!$I:$I,0))),"")</f>
        <v/>
      </c>
    </row>
    <row r="6463" spans="1:15" outlineLevel="1">
      <c r="A6463" t="s">
        <v>33498</v>
      </c>
      <c r="C6463" s="191" t="s">
        <v>33499</v>
      </c>
      <c r="E6463" t="s">
        <v>33500</v>
      </c>
      <c r="F6463" t="s">
        <v>25174</v>
      </c>
      <c r="G6463" t="s">
        <v>399</v>
      </c>
      <c r="H6463">
        <v>1190</v>
      </c>
      <c r="J6463" t="s">
        <v>22634</v>
      </c>
      <c r="K6463" s="132" t="str">
        <f>IFERROR(IFERROR(INDEX(Кат!$O:$O,MATCH($C6463,Кат!$I:$I,0)),INDEX(Торг!$L:$L,MATCH($C6463,Торг!$I:$I,0))),"")</f>
        <v/>
      </c>
      <c r="L6463" s="132" t="str">
        <f>IFERROR(IFERROR(INDEX(Кат!$A:$A,MATCH($C6463,Кат!$I:$I,0)),INDEX(Торг!$A:$A,MATCH($C6463,Торг!$I:$I,0))),"")</f>
        <v/>
      </c>
      <c r="M6463" s="132" t="str">
        <f>IFERROR(IFERROR(INDEX(Кат!$B:$B,MATCH($C6463,Кат!$I:$I,0)),INDEX(Торг!$B:$B,MATCH($C6463,Торг!$I:$I,0))),"")</f>
        <v/>
      </c>
      <c r="N6463" s="132" t="str">
        <f t="shared" si="100"/>
        <v>SUFIX FN-1013</v>
      </c>
      <c r="O6463" s="132" t="str">
        <f>IFERROR(IFERROR(INDEX(Кат!$B:$B,MATCH($N6463,Кат!$I:$I,0)),INDEX(Торг!$B:$B,MATCH($N6463,Торг!$I:$I,0))),"")</f>
        <v/>
      </c>
    </row>
    <row r="6464" spans="1:15" outlineLevel="1">
      <c r="A6464" t="s">
        <v>33501</v>
      </c>
      <c r="C6464" s="191" t="s">
        <v>33502</v>
      </c>
      <c r="E6464" t="s">
        <v>33503</v>
      </c>
      <c r="F6464" t="s">
        <v>25174</v>
      </c>
      <c r="G6464" t="s">
        <v>375</v>
      </c>
      <c r="H6464">
        <v>1140</v>
      </c>
      <c r="J6464" t="s">
        <v>22634</v>
      </c>
      <c r="K6464" s="132" t="str">
        <f>IFERROR(IFERROR(INDEX(Кат!$O:$O,MATCH($C6464,Кат!$I:$I,0)),INDEX(Торг!$L:$L,MATCH($C6464,Торг!$I:$I,0))),"")</f>
        <v/>
      </c>
      <c r="L6464" s="132" t="str">
        <f>IFERROR(IFERROR(INDEX(Кат!$A:$A,MATCH($C6464,Кат!$I:$I,0)),INDEX(Торг!$A:$A,MATCH($C6464,Торг!$I:$I,0))),"")</f>
        <v/>
      </c>
      <c r="M6464" s="132" t="str">
        <f>IFERROR(IFERROR(INDEX(Кат!$B:$B,MATCH($C6464,Кат!$I:$I,0)),INDEX(Торг!$B:$B,MATCH($C6464,Торг!$I:$I,0))),"")</f>
        <v/>
      </c>
      <c r="N6464" s="132" t="str">
        <f t="shared" si="100"/>
        <v>SUFIX SY-1037</v>
      </c>
      <c r="O6464" s="132" t="str">
        <f>IFERROR(IFERROR(INDEX(Кат!$B:$B,MATCH($N6464,Кат!$I:$I,0)),INDEX(Торг!$B:$B,MATCH($N6464,Торг!$I:$I,0))),"")</f>
        <v/>
      </c>
    </row>
    <row r="6465" spans="1:15" outlineLevel="1">
      <c r="A6465" t="s">
        <v>25981</v>
      </c>
      <c r="C6465" s="191" t="s">
        <v>25982</v>
      </c>
      <c r="E6465" t="s">
        <v>25983</v>
      </c>
      <c r="F6465" t="s">
        <v>25174</v>
      </c>
      <c r="G6465" t="s">
        <v>375</v>
      </c>
      <c r="H6465">
        <v>1510</v>
      </c>
      <c r="J6465" t="s">
        <v>22634</v>
      </c>
      <c r="K6465" s="132" t="str">
        <f>IFERROR(IFERROR(INDEX(Кат!$O:$O,MATCH($C6465,Кат!$I:$I,0)),INDEX(Торг!$L:$L,MATCH($C6465,Торг!$I:$I,0))),"")</f>
        <v/>
      </c>
      <c r="L6465" s="132" t="str">
        <f>IFERROR(IFERROR(INDEX(Кат!$A:$A,MATCH($C6465,Кат!$I:$I,0)),INDEX(Торг!$A:$A,MATCH($C6465,Торг!$I:$I,0))),"")</f>
        <v/>
      </c>
      <c r="M6465" s="132" t="str">
        <f>IFERROR(IFERROR(INDEX(Кат!$B:$B,MATCH($C6465,Кат!$I:$I,0)),INDEX(Торг!$B:$B,MATCH($C6465,Торг!$I:$I,0))),"")</f>
        <v/>
      </c>
      <c r="N6465" s="132" t="str">
        <f t="shared" si="100"/>
        <v>SUFIX SX-1116</v>
      </c>
      <c r="O6465" s="132" t="str">
        <f>IFERROR(IFERROR(INDEX(Кат!$B:$B,MATCH($N6465,Кат!$I:$I,0)),INDEX(Торг!$B:$B,MATCH($N6465,Торг!$I:$I,0))),"")</f>
        <v/>
      </c>
    </row>
    <row r="6466" spans="1:15" outlineLevel="1">
      <c r="A6466" t="s">
        <v>25984</v>
      </c>
      <c r="C6466" s="191" t="s">
        <v>25985</v>
      </c>
      <c r="E6466" t="s">
        <v>25986</v>
      </c>
      <c r="F6466" t="s">
        <v>25174</v>
      </c>
      <c r="G6466" t="s">
        <v>375</v>
      </c>
      <c r="H6466">
        <v>1210</v>
      </c>
      <c r="J6466" t="s">
        <v>22634</v>
      </c>
      <c r="K6466" s="132" t="str">
        <f>IFERROR(IFERROR(INDEX(Кат!$O:$O,MATCH($C6466,Кат!$I:$I,0)),INDEX(Торг!$L:$L,MATCH($C6466,Торг!$I:$I,0))),"")</f>
        <v/>
      </c>
      <c r="L6466" s="132" t="str">
        <f>IFERROR(IFERROR(INDEX(Кат!$A:$A,MATCH($C6466,Кат!$I:$I,0)),INDEX(Торг!$A:$A,MATCH($C6466,Торг!$I:$I,0))),"")</f>
        <v/>
      </c>
      <c r="M6466" s="132" t="str">
        <f>IFERROR(IFERROR(INDEX(Кат!$B:$B,MATCH($C6466,Кат!$I:$I,0)),INDEX(Торг!$B:$B,MATCH($C6466,Торг!$I:$I,0))),"")</f>
        <v/>
      </c>
      <c r="N6466" s="132" t="str">
        <f t="shared" si="100"/>
        <v>SUFIX SY-1051</v>
      </c>
      <c r="O6466" s="132" t="str">
        <f>IFERROR(IFERROR(INDEX(Кат!$B:$B,MATCH($N6466,Кат!$I:$I,0)),INDEX(Торг!$B:$B,MATCH($N6466,Торг!$I:$I,0))),"")</f>
        <v/>
      </c>
    </row>
    <row r="6467" spans="1:15" outlineLevel="1">
      <c r="A6467" t="s">
        <v>26541</v>
      </c>
      <c r="C6467" s="191" t="s">
        <v>26542</v>
      </c>
      <c r="E6467" t="s">
        <v>26543</v>
      </c>
      <c r="F6467" t="s">
        <v>25174</v>
      </c>
      <c r="G6467" t="s">
        <v>375</v>
      </c>
      <c r="H6467">
        <v>1140</v>
      </c>
      <c r="J6467" t="s">
        <v>22634</v>
      </c>
      <c r="K6467" s="132" t="str">
        <f>IFERROR(IFERROR(INDEX(Кат!$O:$O,MATCH($C6467,Кат!$I:$I,0)),INDEX(Торг!$L:$L,MATCH($C6467,Торг!$I:$I,0))),"")</f>
        <v/>
      </c>
      <c r="L6467" s="132" t="str">
        <f>IFERROR(IFERROR(INDEX(Кат!$A:$A,MATCH($C6467,Кат!$I:$I,0)),INDEX(Торг!$A:$A,MATCH($C6467,Торг!$I:$I,0))),"")</f>
        <v/>
      </c>
      <c r="M6467" s="132" t="str">
        <f>IFERROR(IFERROR(INDEX(Кат!$B:$B,MATCH($C6467,Кат!$I:$I,0)),INDEX(Торг!$B:$B,MATCH($C6467,Торг!$I:$I,0))),"")</f>
        <v/>
      </c>
      <c r="N6467" s="132" t="str">
        <f t="shared" si="100"/>
        <v>SUFIX SY-1057</v>
      </c>
      <c r="O6467" s="132" t="str">
        <f>IFERROR(IFERROR(INDEX(Кат!$B:$B,MATCH($N6467,Кат!$I:$I,0)),INDEX(Торг!$B:$B,MATCH($N6467,Торг!$I:$I,0))),"")</f>
        <v/>
      </c>
    </row>
    <row r="6468" spans="1:15" outlineLevel="1">
      <c r="A6468" t="s">
        <v>33192</v>
      </c>
      <c r="C6468" s="191" t="s">
        <v>33193</v>
      </c>
      <c r="E6468" t="s">
        <v>33194</v>
      </c>
      <c r="F6468" t="s">
        <v>25174</v>
      </c>
      <c r="G6468" t="s">
        <v>399</v>
      </c>
      <c r="H6468">
        <v>510</v>
      </c>
      <c r="J6468" t="s">
        <v>22634</v>
      </c>
      <c r="K6468" s="132" t="str">
        <f>IFERROR(IFERROR(INDEX(Кат!$O:$O,MATCH($C6468,Кат!$I:$I,0)),INDEX(Торг!$L:$L,MATCH($C6468,Торг!$I:$I,0))),"")</f>
        <v/>
      </c>
      <c r="L6468" s="132" t="str">
        <f>IFERROR(IFERROR(INDEX(Кат!$A:$A,MATCH($C6468,Кат!$I:$I,0)),INDEX(Торг!$A:$A,MATCH($C6468,Торг!$I:$I,0))),"")</f>
        <v/>
      </c>
      <c r="M6468" s="132" t="str">
        <f>IFERROR(IFERROR(INDEX(Кат!$B:$B,MATCH($C6468,Кат!$I:$I,0)),INDEX(Торг!$B:$B,MATCH($C6468,Торг!$I:$I,0))),"")</f>
        <v/>
      </c>
      <c r="N6468" s="132" t="str">
        <f t="shared" si="100"/>
        <v>SUFIX FHK-1001</v>
      </c>
      <c r="O6468" s="132" t="str">
        <f>IFERROR(IFERROR(INDEX(Кат!$B:$B,MATCH($N6468,Кат!$I:$I,0)),INDEX(Торг!$B:$B,MATCH($N6468,Торг!$I:$I,0))),"")</f>
        <v/>
      </c>
    </row>
    <row r="6469" spans="1:15" outlineLevel="1">
      <c r="A6469" t="s">
        <v>27620</v>
      </c>
      <c r="C6469" s="191" t="s">
        <v>27621</v>
      </c>
      <c r="E6469" t="s">
        <v>27622</v>
      </c>
      <c r="F6469" t="s">
        <v>25174</v>
      </c>
      <c r="G6469" t="s">
        <v>399</v>
      </c>
      <c r="H6469">
        <v>1350</v>
      </c>
      <c r="J6469" t="s">
        <v>22634</v>
      </c>
      <c r="K6469" s="132" t="str">
        <f>IFERROR(IFERROR(INDEX(Кат!$O:$O,MATCH($C6469,Кат!$I:$I,0)),INDEX(Торг!$L:$L,MATCH($C6469,Торг!$I:$I,0))),"")</f>
        <v/>
      </c>
      <c r="L6469" s="132" t="str">
        <f>IFERROR(IFERROR(INDEX(Кат!$A:$A,MATCH($C6469,Кат!$I:$I,0)),INDEX(Торг!$A:$A,MATCH($C6469,Торг!$I:$I,0))),"")</f>
        <v/>
      </c>
      <c r="M6469" s="132" t="str">
        <f>IFERROR(IFERROR(INDEX(Кат!$B:$B,MATCH($C6469,Кат!$I:$I,0)),INDEX(Торг!$B:$B,MATCH($C6469,Торг!$I:$I,0))),"")</f>
        <v/>
      </c>
      <c r="N6469" s="132" t="str">
        <f t="shared" si="100"/>
        <v>SUFIX FC-2140</v>
      </c>
      <c r="O6469" s="132" t="str">
        <f>IFERROR(IFERROR(INDEX(Кат!$B:$B,MATCH($N6469,Кат!$I:$I,0)),INDEX(Торг!$B:$B,MATCH($N6469,Торг!$I:$I,0))),"")</f>
        <v/>
      </c>
    </row>
    <row r="6470" spans="1:15" outlineLevel="1">
      <c r="A6470" t="s">
        <v>31241</v>
      </c>
      <c r="C6470" s="191" t="s">
        <v>31242</v>
      </c>
      <c r="E6470" t="s">
        <v>31243</v>
      </c>
      <c r="F6470" t="s">
        <v>25174</v>
      </c>
      <c r="G6470" t="s">
        <v>399</v>
      </c>
      <c r="H6470">
        <v>1450</v>
      </c>
      <c r="J6470" t="s">
        <v>22634</v>
      </c>
      <c r="K6470" s="132" t="str">
        <f>IFERROR(IFERROR(INDEX(Кат!$O:$O,MATCH($C6470,Кат!$I:$I,0)),INDEX(Торг!$L:$L,MATCH($C6470,Торг!$I:$I,0))),"")</f>
        <v/>
      </c>
      <c r="L6470" s="132" t="str">
        <f>IFERROR(IFERROR(INDEX(Кат!$A:$A,MATCH($C6470,Кат!$I:$I,0)),INDEX(Торг!$A:$A,MATCH($C6470,Торг!$I:$I,0))),"")</f>
        <v/>
      </c>
      <c r="M6470" s="132" t="str">
        <f>IFERROR(IFERROR(INDEX(Кат!$B:$B,MATCH($C6470,Кат!$I:$I,0)),INDEX(Торг!$B:$B,MATCH($C6470,Торг!$I:$I,0))),"")</f>
        <v/>
      </c>
      <c r="N6470" s="132" t="str">
        <f t="shared" si="100"/>
        <v>SUFIX FP-1047</v>
      </c>
      <c r="O6470" s="132" t="str">
        <f>IFERROR(IFERROR(INDEX(Кат!$B:$B,MATCH($N6470,Кат!$I:$I,0)),INDEX(Торг!$B:$B,MATCH($N6470,Торг!$I:$I,0))),"")</f>
        <v/>
      </c>
    </row>
    <row r="6471" spans="1:15" outlineLevel="1">
      <c r="A6471" t="s">
        <v>32489</v>
      </c>
      <c r="C6471" s="191" t="s">
        <v>32490</v>
      </c>
      <c r="E6471" t="s">
        <v>32491</v>
      </c>
      <c r="F6471" t="s">
        <v>25174</v>
      </c>
      <c r="G6471" t="s">
        <v>399</v>
      </c>
      <c r="H6471">
        <v>350</v>
      </c>
      <c r="J6471" t="s">
        <v>22634</v>
      </c>
      <c r="K6471" s="132" t="str">
        <f>IFERROR(IFERROR(INDEX(Кат!$O:$O,MATCH($C6471,Кат!$I:$I,0)),INDEX(Торг!$L:$L,MATCH($C6471,Торг!$I:$I,0))),"")</f>
        <v/>
      </c>
      <c r="L6471" s="132" t="str">
        <f>IFERROR(IFERROR(INDEX(Кат!$A:$A,MATCH($C6471,Кат!$I:$I,0)),INDEX(Торг!$A:$A,MATCH($C6471,Торг!$I:$I,0))),"")</f>
        <v/>
      </c>
      <c r="M6471" s="132" t="str">
        <f>IFERROR(IFERROR(INDEX(Кат!$B:$B,MATCH($C6471,Кат!$I:$I,0)),INDEX(Торг!$B:$B,MATCH($C6471,Торг!$I:$I,0))),"")</f>
        <v/>
      </c>
      <c r="N6471" s="132" t="str">
        <f t="shared" si="100"/>
        <v>SUFIX SE-1015</v>
      </c>
      <c r="O6471" s="132" t="str">
        <f>IFERROR(IFERROR(INDEX(Кат!$B:$B,MATCH($N6471,Кат!$I:$I,0)),INDEX(Торг!$B:$B,MATCH($N6471,Торг!$I:$I,0))),"")</f>
        <v/>
      </c>
    </row>
    <row r="6472" spans="1:15" outlineLevel="1">
      <c r="A6472" t="s">
        <v>25987</v>
      </c>
      <c r="C6472" s="191" t="s">
        <v>25988</v>
      </c>
      <c r="E6472" t="s">
        <v>25989</v>
      </c>
      <c r="F6472" t="s">
        <v>25174</v>
      </c>
      <c r="G6472" t="s">
        <v>399</v>
      </c>
      <c r="H6472">
        <v>630</v>
      </c>
      <c r="J6472" t="s">
        <v>22634</v>
      </c>
      <c r="K6472" s="132" t="str">
        <f>IFERROR(IFERROR(INDEX(Кат!$O:$O,MATCH($C6472,Кат!$I:$I,0)),INDEX(Торг!$L:$L,MATCH($C6472,Торг!$I:$I,0))),"")</f>
        <v/>
      </c>
      <c r="L6472" s="132" t="str">
        <f>IFERROR(IFERROR(INDEX(Кат!$A:$A,MATCH($C6472,Кат!$I:$I,0)),INDEX(Торг!$A:$A,MATCH($C6472,Торг!$I:$I,0))),"")</f>
        <v/>
      </c>
      <c r="M6472" s="132" t="str">
        <f>IFERROR(IFERROR(INDEX(Кат!$B:$B,MATCH($C6472,Кат!$I:$I,0)),INDEX(Торг!$B:$B,MATCH($C6472,Торг!$I:$I,0))),"")</f>
        <v/>
      </c>
      <c r="N6472" s="132" t="str">
        <f t="shared" ref="N6472:N6535" si="101">_xlfn.CONCAT(F6472," ",C6472)</f>
        <v>SUFIX SE-1677</v>
      </c>
      <c r="O6472" s="132" t="str">
        <f>IFERROR(IFERROR(INDEX(Кат!$B:$B,MATCH($N6472,Кат!$I:$I,0)),INDEX(Торг!$B:$B,MATCH($N6472,Торг!$I:$I,0))),"")</f>
        <v/>
      </c>
    </row>
    <row r="6473" spans="1:15" outlineLevel="1">
      <c r="A6473" t="s">
        <v>32492</v>
      </c>
      <c r="C6473" s="191" t="s">
        <v>32493</v>
      </c>
      <c r="E6473" t="s">
        <v>32494</v>
      </c>
      <c r="F6473" t="s">
        <v>25174</v>
      </c>
      <c r="G6473" t="s">
        <v>399</v>
      </c>
      <c r="H6473">
        <v>350</v>
      </c>
      <c r="J6473" t="s">
        <v>22634</v>
      </c>
      <c r="K6473" s="132" t="str">
        <f>IFERROR(IFERROR(INDEX(Кат!$O:$O,MATCH($C6473,Кат!$I:$I,0)),INDEX(Торг!$L:$L,MATCH($C6473,Торг!$I:$I,0))),"")</f>
        <v/>
      </c>
      <c r="L6473" s="132" t="str">
        <f>IFERROR(IFERROR(INDEX(Кат!$A:$A,MATCH($C6473,Кат!$I:$I,0)),INDEX(Торг!$A:$A,MATCH($C6473,Торг!$I:$I,0))),"")</f>
        <v/>
      </c>
      <c r="M6473" s="132" t="str">
        <f>IFERROR(IFERROR(INDEX(Кат!$B:$B,MATCH($C6473,Кат!$I:$I,0)),INDEX(Торг!$B:$B,MATCH($C6473,Торг!$I:$I,0))),"")</f>
        <v/>
      </c>
      <c r="N6473" s="132" t="str">
        <f t="shared" si="101"/>
        <v>SUFIX SE-1016</v>
      </c>
      <c r="O6473" s="132" t="str">
        <f>IFERROR(IFERROR(INDEX(Кат!$B:$B,MATCH($N6473,Кат!$I:$I,0)),INDEX(Торг!$B:$B,MATCH($N6473,Торг!$I:$I,0))),"")</f>
        <v/>
      </c>
    </row>
    <row r="6474" spans="1:15" outlineLevel="1">
      <c r="A6474" t="s">
        <v>25990</v>
      </c>
      <c r="C6474" s="191" t="s">
        <v>25991</v>
      </c>
      <c r="E6474" t="s">
        <v>25992</v>
      </c>
      <c r="F6474" t="s">
        <v>25174</v>
      </c>
      <c r="G6474" t="s">
        <v>399</v>
      </c>
      <c r="H6474">
        <v>630</v>
      </c>
      <c r="J6474" t="s">
        <v>22634</v>
      </c>
      <c r="K6474" s="132" t="str">
        <f>IFERROR(IFERROR(INDEX(Кат!$O:$O,MATCH($C6474,Кат!$I:$I,0)),INDEX(Торг!$L:$L,MATCH($C6474,Торг!$I:$I,0))),"")</f>
        <v/>
      </c>
      <c r="L6474" s="132" t="str">
        <f>IFERROR(IFERROR(INDEX(Кат!$A:$A,MATCH($C6474,Кат!$I:$I,0)),INDEX(Торг!$A:$A,MATCH($C6474,Торг!$I:$I,0))),"")</f>
        <v/>
      </c>
      <c r="M6474" s="132" t="str">
        <f>IFERROR(IFERROR(INDEX(Кат!$B:$B,MATCH($C6474,Кат!$I:$I,0)),INDEX(Торг!$B:$B,MATCH($C6474,Торг!$I:$I,0))),"")</f>
        <v/>
      </c>
      <c r="N6474" s="132" t="str">
        <f t="shared" si="101"/>
        <v>SUFIX SE-1678</v>
      </c>
      <c r="O6474" s="132" t="str">
        <f>IFERROR(IFERROR(INDEX(Кат!$B:$B,MATCH($N6474,Кат!$I:$I,0)),INDEX(Торг!$B:$B,MATCH($N6474,Торг!$I:$I,0))),"")</f>
        <v/>
      </c>
    </row>
    <row r="6475" spans="1:15" outlineLevel="1">
      <c r="A6475" t="s">
        <v>25946</v>
      </c>
      <c r="C6475" s="191" t="s">
        <v>26811</v>
      </c>
      <c r="E6475" t="s">
        <v>25947</v>
      </c>
      <c r="F6475" t="s">
        <v>25174</v>
      </c>
      <c r="G6475" t="s">
        <v>399</v>
      </c>
      <c r="H6475">
        <v>470</v>
      </c>
      <c r="J6475" t="s">
        <v>22634</v>
      </c>
      <c r="K6475" s="132" t="str">
        <f>IFERROR(IFERROR(INDEX(Кат!$O:$O,MATCH($C6475,Кат!$I:$I,0)),INDEX(Торг!$L:$L,MATCH($C6475,Торг!$I:$I,0))),"")</f>
        <v/>
      </c>
      <c r="L6475" s="132" t="str">
        <f>IFERROR(IFERROR(INDEX(Кат!$A:$A,MATCH($C6475,Кат!$I:$I,0)),INDEX(Торг!$A:$A,MATCH($C6475,Торг!$I:$I,0))),"")</f>
        <v/>
      </c>
      <c r="M6475" s="132" t="str">
        <f>IFERROR(IFERROR(INDEX(Кат!$B:$B,MATCH($C6475,Кат!$I:$I,0)),INDEX(Торг!$B:$B,MATCH($C6475,Торг!$I:$I,0))),"")</f>
        <v/>
      </c>
      <c r="N6475" s="132" t="str">
        <f t="shared" si="101"/>
        <v>SUFIX FM-1127</v>
      </c>
      <c r="O6475" s="132" t="str">
        <f>IFERROR(IFERROR(INDEX(Кат!$B:$B,MATCH($N6475,Кат!$I:$I,0)),INDEX(Торг!$B:$B,MATCH($N6475,Торг!$I:$I,0))),"")</f>
        <v/>
      </c>
    </row>
    <row r="6476" spans="1:15" outlineLevel="1">
      <c r="A6476" t="s">
        <v>32307</v>
      </c>
      <c r="C6476" s="191" t="s">
        <v>32308</v>
      </c>
      <c r="E6476" t="s">
        <v>32309</v>
      </c>
      <c r="F6476" t="s">
        <v>25174</v>
      </c>
      <c r="G6476" t="s">
        <v>399</v>
      </c>
      <c r="H6476">
        <v>990</v>
      </c>
      <c r="J6476" t="s">
        <v>22634</v>
      </c>
      <c r="K6476" s="132" t="str">
        <f>IFERROR(IFERROR(INDEX(Кат!$O:$O,MATCH($C6476,Кат!$I:$I,0)),INDEX(Торг!$L:$L,MATCH($C6476,Торг!$I:$I,0))),"")</f>
        <v/>
      </c>
      <c r="L6476" s="132" t="str">
        <f>IFERROR(IFERROR(INDEX(Кат!$A:$A,MATCH($C6476,Кат!$I:$I,0)),INDEX(Торг!$A:$A,MATCH($C6476,Торг!$I:$I,0))),"")</f>
        <v/>
      </c>
      <c r="M6476" s="132" t="str">
        <f>IFERROR(IFERROR(INDEX(Кат!$B:$B,MATCH($C6476,Кат!$I:$I,0)),INDEX(Торг!$B:$B,MATCH($C6476,Торг!$I:$I,0))),"")</f>
        <v/>
      </c>
      <c r="N6476" s="132" t="str">
        <f t="shared" si="101"/>
        <v>SUFIX FM-4121</v>
      </c>
      <c r="O6476" s="132" t="str">
        <f>IFERROR(IFERROR(INDEX(Кат!$B:$B,MATCH($N6476,Кат!$I:$I,0)),INDEX(Торг!$B:$B,MATCH($N6476,Торг!$I:$I,0))),"")</f>
        <v/>
      </c>
    </row>
    <row r="6477" spans="1:15" outlineLevel="1">
      <c r="A6477" t="s">
        <v>32310</v>
      </c>
      <c r="C6477" s="191" t="s">
        <v>32311</v>
      </c>
      <c r="E6477" t="s">
        <v>32312</v>
      </c>
      <c r="F6477" t="s">
        <v>25174</v>
      </c>
      <c r="G6477" t="s">
        <v>399</v>
      </c>
      <c r="H6477">
        <v>620</v>
      </c>
      <c r="J6477" t="s">
        <v>22634</v>
      </c>
      <c r="K6477" s="132" t="str">
        <f>IFERROR(IFERROR(INDEX(Кат!$O:$O,MATCH($C6477,Кат!$I:$I,0)),INDEX(Торг!$L:$L,MATCH($C6477,Торг!$I:$I,0))),"")</f>
        <v/>
      </c>
      <c r="L6477" s="132" t="str">
        <f>IFERROR(IFERROR(INDEX(Кат!$A:$A,MATCH($C6477,Кат!$I:$I,0)),INDEX(Торг!$A:$A,MATCH($C6477,Торг!$I:$I,0))),"")</f>
        <v/>
      </c>
      <c r="M6477" s="132" t="str">
        <f>IFERROR(IFERROR(INDEX(Кат!$B:$B,MATCH($C6477,Кат!$I:$I,0)),INDEX(Торг!$B:$B,MATCH($C6477,Торг!$I:$I,0))),"")</f>
        <v/>
      </c>
      <c r="N6477" s="132" t="str">
        <f t="shared" si="101"/>
        <v>SUFIX FM-4378</v>
      </c>
      <c r="O6477" s="132" t="str">
        <f>IFERROR(IFERROR(INDEX(Кат!$B:$B,MATCH($N6477,Кат!$I:$I,0)),INDEX(Торг!$B:$B,MATCH($N6477,Торг!$I:$I,0))),"")</f>
        <v/>
      </c>
    </row>
    <row r="6478" spans="1:15" outlineLevel="1">
      <c r="A6478" t="s">
        <v>29939</v>
      </c>
      <c r="C6478" s="191" t="s">
        <v>29940</v>
      </c>
      <c r="E6478" t="s">
        <v>29941</v>
      </c>
      <c r="F6478" t="s">
        <v>25174</v>
      </c>
      <c r="G6478" t="s">
        <v>399</v>
      </c>
      <c r="H6478">
        <v>2140</v>
      </c>
      <c r="J6478" t="s">
        <v>22634</v>
      </c>
      <c r="K6478" s="132" t="str">
        <f>IFERROR(IFERROR(INDEX(Кат!$O:$O,MATCH($C6478,Кат!$I:$I,0)),INDEX(Торг!$L:$L,MATCH($C6478,Торг!$I:$I,0))),"")</f>
        <v/>
      </c>
      <c r="L6478" s="132" t="str">
        <f>IFERROR(IFERROR(INDEX(Кат!$A:$A,MATCH($C6478,Кат!$I:$I,0)),INDEX(Торг!$A:$A,MATCH($C6478,Торг!$I:$I,0))),"")</f>
        <v/>
      </c>
      <c r="M6478" s="132" t="str">
        <f>IFERROR(IFERROR(INDEX(Кат!$B:$B,MATCH($C6478,Кат!$I:$I,0)),INDEX(Торг!$B:$B,MATCH($C6478,Торг!$I:$I,0))),"")</f>
        <v/>
      </c>
      <c r="N6478" s="132" t="str">
        <f t="shared" si="101"/>
        <v>SUFIX FM-4256</v>
      </c>
      <c r="O6478" s="132" t="str">
        <f>IFERROR(IFERROR(INDEX(Кат!$B:$B,MATCH($N6478,Кат!$I:$I,0)),INDEX(Торг!$B:$B,MATCH($N6478,Торг!$I:$I,0))),"")</f>
        <v/>
      </c>
    </row>
    <row r="6479" spans="1:15" outlineLevel="1">
      <c r="A6479" t="s">
        <v>31091</v>
      </c>
      <c r="C6479" s="191" t="s">
        <v>31092</v>
      </c>
      <c r="E6479" t="s">
        <v>31093</v>
      </c>
      <c r="F6479" t="s">
        <v>25174</v>
      </c>
      <c r="G6479" t="s">
        <v>375</v>
      </c>
      <c r="H6479">
        <v>780</v>
      </c>
      <c r="J6479" t="s">
        <v>22634</v>
      </c>
      <c r="K6479" s="132" t="str">
        <f>IFERROR(IFERROR(INDEX(Кат!$O:$O,MATCH($C6479,Кат!$I:$I,0)),INDEX(Торг!$L:$L,MATCH($C6479,Торг!$I:$I,0))),"")</f>
        <v/>
      </c>
      <c r="L6479" s="132" t="str">
        <f>IFERROR(IFERROR(INDEX(Кат!$A:$A,MATCH($C6479,Кат!$I:$I,0)),INDEX(Торг!$A:$A,MATCH($C6479,Торг!$I:$I,0))),"")</f>
        <v/>
      </c>
      <c r="M6479" s="132" t="str">
        <f>IFERROR(IFERROR(INDEX(Кат!$B:$B,MATCH($C6479,Кат!$I:$I,0)),INDEX(Торг!$B:$B,MATCH($C6479,Торг!$I:$I,0))),"")</f>
        <v/>
      </c>
      <c r="N6479" s="132" t="str">
        <f t="shared" si="101"/>
        <v>SUFIX SX-1088</v>
      </c>
      <c r="O6479" s="132" t="str">
        <f>IFERROR(IFERROR(INDEX(Кат!$B:$B,MATCH($N6479,Кат!$I:$I,0)),INDEX(Торг!$B:$B,MATCH($N6479,Торг!$I:$I,0))),"")</f>
        <v/>
      </c>
    </row>
    <row r="6480" spans="1:15" outlineLevel="1">
      <c r="A6480" t="s">
        <v>25993</v>
      </c>
      <c r="C6480" s="191" t="s">
        <v>25994</v>
      </c>
      <c r="E6480" t="s">
        <v>25995</v>
      </c>
      <c r="F6480" t="s">
        <v>25174</v>
      </c>
      <c r="G6480" t="s">
        <v>375</v>
      </c>
      <c r="H6480">
        <v>970</v>
      </c>
      <c r="J6480" t="s">
        <v>22634</v>
      </c>
      <c r="K6480" s="132" t="str">
        <f>IFERROR(IFERROR(INDEX(Кат!$O:$O,MATCH($C6480,Кат!$I:$I,0)),INDEX(Торг!$L:$L,MATCH($C6480,Торг!$I:$I,0))),"")</f>
        <v/>
      </c>
      <c r="L6480" s="132" t="str">
        <f>IFERROR(IFERROR(INDEX(Кат!$A:$A,MATCH($C6480,Кат!$I:$I,0)),INDEX(Торг!$A:$A,MATCH($C6480,Торг!$I:$I,0))),"")</f>
        <v/>
      </c>
      <c r="M6480" s="132" t="str">
        <f>IFERROR(IFERROR(INDEX(Кат!$B:$B,MATCH($C6480,Кат!$I:$I,0)),INDEX(Торг!$B:$B,MATCH($C6480,Торг!$I:$I,0))),"")</f>
        <v/>
      </c>
      <c r="N6480" s="132" t="str">
        <f t="shared" si="101"/>
        <v>SUFIX SX-1248</v>
      </c>
      <c r="O6480" s="132" t="str">
        <f>IFERROR(IFERROR(INDEX(Кат!$B:$B,MATCH($N6480,Кат!$I:$I,0)),INDEX(Торг!$B:$B,MATCH($N6480,Торг!$I:$I,0))),"")</f>
        <v/>
      </c>
    </row>
    <row r="6481" spans="1:15" outlineLevel="1">
      <c r="A6481" t="s">
        <v>28863</v>
      </c>
      <c r="C6481" s="191" t="s">
        <v>28864</v>
      </c>
      <c r="E6481" t="s">
        <v>28865</v>
      </c>
      <c r="F6481" t="s">
        <v>25174</v>
      </c>
      <c r="G6481" t="s">
        <v>375</v>
      </c>
      <c r="H6481">
        <v>900</v>
      </c>
      <c r="J6481" t="s">
        <v>22634</v>
      </c>
      <c r="K6481" s="132" t="str">
        <f>IFERROR(IFERROR(INDEX(Кат!$O:$O,MATCH($C6481,Кат!$I:$I,0)),INDEX(Торг!$L:$L,MATCH($C6481,Торг!$I:$I,0))),"")</f>
        <v/>
      </c>
      <c r="L6481" s="132" t="str">
        <f>IFERROR(IFERROR(INDEX(Кат!$A:$A,MATCH($C6481,Кат!$I:$I,0)),INDEX(Торг!$A:$A,MATCH($C6481,Торг!$I:$I,0))),"")</f>
        <v/>
      </c>
      <c r="M6481" s="132" t="str">
        <f>IFERROR(IFERROR(INDEX(Кат!$B:$B,MATCH($C6481,Кат!$I:$I,0)),INDEX(Торг!$B:$B,MATCH($C6481,Торг!$I:$I,0))),"")</f>
        <v/>
      </c>
      <c r="N6481" s="132" t="str">
        <f t="shared" si="101"/>
        <v>SUFIX SX-1385</v>
      </c>
      <c r="O6481" s="132" t="str">
        <f>IFERROR(IFERROR(INDEX(Кат!$B:$B,MATCH($N6481,Кат!$I:$I,0)),INDEX(Торг!$B:$B,MATCH($N6481,Торг!$I:$I,0))),"")</f>
        <v/>
      </c>
    </row>
    <row r="6482" spans="1:15" outlineLevel="1">
      <c r="A6482" t="s">
        <v>25996</v>
      </c>
      <c r="C6482" s="191" t="s">
        <v>25997</v>
      </c>
      <c r="E6482" t="s">
        <v>25998</v>
      </c>
      <c r="F6482" t="s">
        <v>25174</v>
      </c>
      <c r="G6482" t="s">
        <v>375</v>
      </c>
      <c r="H6482">
        <v>1150</v>
      </c>
      <c r="J6482" t="s">
        <v>22634</v>
      </c>
      <c r="K6482" s="132" t="str">
        <f>IFERROR(IFERROR(INDEX(Кат!$O:$O,MATCH($C6482,Кат!$I:$I,0)),INDEX(Торг!$L:$L,MATCH($C6482,Торг!$I:$I,0))),"")</f>
        <v/>
      </c>
      <c r="L6482" s="132" t="str">
        <f>IFERROR(IFERROR(INDEX(Кат!$A:$A,MATCH($C6482,Кат!$I:$I,0)),INDEX(Торг!$A:$A,MATCH($C6482,Торг!$I:$I,0))),"")</f>
        <v/>
      </c>
      <c r="M6482" s="132" t="str">
        <f>IFERROR(IFERROR(INDEX(Кат!$B:$B,MATCH($C6482,Кат!$I:$I,0)),INDEX(Торг!$B:$B,MATCH($C6482,Торг!$I:$I,0))),"")</f>
        <v/>
      </c>
      <c r="N6482" s="132" t="str">
        <f t="shared" si="101"/>
        <v>SUFIX SX-1407</v>
      </c>
      <c r="O6482" s="132" t="str">
        <f>IFERROR(IFERROR(INDEX(Кат!$B:$B,MATCH($N6482,Кат!$I:$I,0)),INDEX(Торг!$B:$B,MATCH($N6482,Торг!$I:$I,0))),"")</f>
        <v/>
      </c>
    </row>
    <row r="6483" spans="1:15" outlineLevel="1">
      <c r="A6483" t="s">
        <v>33275</v>
      </c>
      <c r="C6483" s="191" t="s">
        <v>33276</v>
      </c>
      <c r="E6483" t="s">
        <v>33277</v>
      </c>
      <c r="F6483" t="s">
        <v>25174</v>
      </c>
      <c r="G6483" t="s">
        <v>399</v>
      </c>
      <c r="H6483">
        <v>640</v>
      </c>
      <c r="J6483" t="s">
        <v>22634</v>
      </c>
      <c r="K6483" s="132" t="str">
        <f>IFERROR(IFERROR(INDEX(Кат!$O:$O,MATCH($C6483,Кат!$I:$I,0)),INDEX(Торг!$L:$L,MATCH($C6483,Торг!$I:$I,0))),"")</f>
        <v/>
      </c>
      <c r="L6483" s="132" t="str">
        <f>IFERROR(IFERROR(INDEX(Кат!$A:$A,MATCH($C6483,Кат!$I:$I,0)),INDEX(Торг!$A:$A,MATCH($C6483,Торг!$I:$I,0))),"")</f>
        <v/>
      </c>
      <c r="M6483" s="132" t="str">
        <f>IFERROR(IFERROR(INDEX(Кат!$B:$B,MATCH($C6483,Кат!$I:$I,0)),INDEX(Торг!$B:$B,MATCH($C6483,Торг!$I:$I,0))),"")</f>
        <v/>
      </c>
      <c r="N6483" s="132" t="str">
        <f t="shared" si="101"/>
        <v>SUFIX SM-1008</v>
      </c>
      <c r="O6483" s="132" t="str">
        <f>IFERROR(IFERROR(INDEX(Кат!$B:$B,MATCH($N6483,Кат!$I:$I,0)),INDEX(Торг!$B:$B,MATCH($N6483,Торг!$I:$I,0))),"")</f>
        <v/>
      </c>
    </row>
    <row r="6484" spans="1:15" outlineLevel="1">
      <c r="A6484" t="s">
        <v>25999</v>
      </c>
      <c r="C6484" s="191" t="s">
        <v>26000</v>
      </c>
      <c r="E6484" t="s">
        <v>26001</v>
      </c>
      <c r="F6484" t="s">
        <v>25174</v>
      </c>
      <c r="G6484" t="s">
        <v>399</v>
      </c>
      <c r="H6484">
        <v>1310</v>
      </c>
      <c r="J6484" t="s">
        <v>22634</v>
      </c>
      <c r="K6484" s="132" t="str">
        <f>IFERROR(IFERROR(INDEX(Кат!$O:$O,MATCH($C6484,Кат!$I:$I,0)),INDEX(Торг!$L:$L,MATCH($C6484,Торг!$I:$I,0))),"")</f>
        <v/>
      </c>
      <c r="L6484" s="132" t="str">
        <f>IFERROR(IFERROR(INDEX(Кат!$A:$A,MATCH($C6484,Кат!$I:$I,0)),INDEX(Торг!$A:$A,MATCH($C6484,Торг!$I:$I,0))),"")</f>
        <v/>
      </c>
      <c r="M6484" s="132" t="str">
        <f>IFERROR(IFERROR(INDEX(Кат!$B:$B,MATCH($C6484,Кат!$I:$I,0)),INDEX(Торг!$B:$B,MATCH($C6484,Торг!$I:$I,0))),"")</f>
        <v/>
      </c>
      <c r="N6484" s="132" t="str">
        <f t="shared" si="101"/>
        <v>SUFIX SM-1054</v>
      </c>
      <c r="O6484" s="132" t="str">
        <f>IFERROR(IFERROR(INDEX(Кат!$B:$B,MATCH($N6484,Кат!$I:$I,0)),INDEX(Торг!$B:$B,MATCH($N6484,Торг!$I:$I,0))),"")</f>
        <v/>
      </c>
    </row>
    <row r="6485" spans="1:15" outlineLevel="1">
      <c r="A6485" t="s">
        <v>26002</v>
      </c>
      <c r="C6485" s="191" t="s">
        <v>26003</v>
      </c>
      <c r="E6485" t="s">
        <v>26004</v>
      </c>
      <c r="F6485" t="s">
        <v>25174</v>
      </c>
      <c r="G6485" t="s">
        <v>399</v>
      </c>
      <c r="H6485">
        <v>970</v>
      </c>
      <c r="J6485" t="s">
        <v>22634</v>
      </c>
      <c r="K6485" s="132" t="str">
        <f>IFERROR(IFERROR(INDEX(Кат!$O:$O,MATCH($C6485,Кат!$I:$I,0)),INDEX(Торг!$L:$L,MATCH($C6485,Торг!$I:$I,0))),"")</f>
        <v/>
      </c>
      <c r="L6485" s="132" t="str">
        <f>IFERROR(IFERROR(INDEX(Кат!$A:$A,MATCH($C6485,Кат!$I:$I,0)),INDEX(Торг!$A:$A,MATCH($C6485,Торг!$I:$I,0))),"")</f>
        <v/>
      </c>
      <c r="M6485" s="132" t="str">
        <f>IFERROR(IFERROR(INDEX(Кат!$B:$B,MATCH($C6485,Кат!$I:$I,0)),INDEX(Торг!$B:$B,MATCH($C6485,Торг!$I:$I,0))),"")</f>
        <v/>
      </c>
      <c r="N6485" s="132" t="str">
        <f t="shared" si="101"/>
        <v>SUFIX SM-1028</v>
      </c>
      <c r="O6485" s="132" t="str">
        <f>IFERROR(IFERROR(INDEX(Кат!$B:$B,MATCH($N6485,Кат!$I:$I,0)),INDEX(Торг!$B:$B,MATCH($N6485,Торг!$I:$I,0))),"")</f>
        <v/>
      </c>
    </row>
    <row r="6486" spans="1:15" outlineLevel="1">
      <c r="A6486" t="s">
        <v>33504</v>
      </c>
      <c r="C6486" s="191" t="s">
        <v>33505</v>
      </c>
      <c r="E6486" t="s">
        <v>33506</v>
      </c>
      <c r="F6486" t="s">
        <v>25174</v>
      </c>
      <c r="G6486" t="s">
        <v>399</v>
      </c>
      <c r="H6486">
        <v>1640</v>
      </c>
      <c r="J6486" t="s">
        <v>22634</v>
      </c>
      <c r="K6486" s="132" t="str">
        <f>IFERROR(IFERROR(INDEX(Кат!$O:$O,MATCH($C6486,Кат!$I:$I,0)),INDEX(Торг!$L:$L,MATCH($C6486,Торг!$I:$I,0))),"")</f>
        <v/>
      </c>
      <c r="L6486" s="132" t="str">
        <f>IFERROR(IFERROR(INDEX(Кат!$A:$A,MATCH($C6486,Кат!$I:$I,0)),INDEX(Торг!$A:$A,MATCH($C6486,Торг!$I:$I,0))),"")</f>
        <v/>
      </c>
      <c r="M6486" s="132" t="str">
        <f>IFERROR(IFERROR(INDEX(Кат!$B:$B,MATCH($C6486,Кат!$I:$I,0)),INDEX(Торг!$B:$B,MATCH($C6486,Торг!$I:$I,0))),"")</f>
        <v/>
      </c>
      <c r="N6486" s="132" t="str">
        <f t="shared" si="101"/>
        <v>SUFIX SM-1029</v>
      </c>
      <c r="O6486" s="132" t="str">
        <f>IFERROR(IFERROR(INDEX(Кат!$B:$B,MATCH($N6486,Кат!$I:$I,0)),INDEX(Торг!$B:$B,MATCH($N6486,Торг!$I:$I,0))),"")</f>
        <v/>
      </c>
    </row>
    <row r="6487" spans="1:15" outlineLevel="1">
      <c r="A6487" t="s">
        <v>30013</v>
      </c>
      <c r="C6487" s="191" t="s">
        <v>30014</v>
      </c>
      <c r="E6487" t="s">
        <v>30015</v>
      </c>
      <c r="F6487" t="s">
        <v>25174</v>
      </c>
      <c r="G6487" t="s">
        <v>399</v>
      </c>
      <c r="H6487">
        <v>5320</v>
      </c>
      <c r="J6487" t="s">
        <v>22634</v>
      </c>
      <c r="K6487" s="132" t="str">
        <f>IFERROR(IFERROR(INDEX(Кат!$O:$O,MATCH($C6487,Кат!$I:$I,0)),INDEX(Торг!$L:$L,MATCH($C6487,Торг!$I:$I,0))),"")</f>
        <v/>
      </c>
      <c r="L6487" s="132" t="str">
        <f>IFERROR(IFERROR(INDEX(Кат!$A:$A,MATCH($C6487,Кат!$I:$I,0)),INDEX(Торг!$A:$A,MATCH($C6487,Торг!$I:$I,0))),"")</f>
        <v/>
      </c>
      <c r="M6487" s="132" t="str">
        <f>IFERROR(IFERROR(INDEX(Кат!$B:$B,MATCH($C6487,Кат!$I:$I,0)),INDEX(Торг!$B:$B,MATCH($C6487,Торг!$I:$I,0))),"")</f>
        <v/>
      </c>
      <c r="N6487" s="132" t="str">
        <f t="shared" si="101"/>
        <v>SUFIX SV-1026</v>
      </c>
      <c r="O6487" s="132" t="str">
        <f>IFERROR(IFERROR(INDEX(Кат!$B:$B,MATCH($N6487,Кат!$I:$I,0)),INDEX(Торг!$B:$B,MATCH($N6487,Торг!$I:$I,0))),"")</f>
        <v/>
      </c>
    </row>
    <row r="6488" spans="1:15" outlineLevel="1">
      <c r="A6488" t="s">
        <v>30016</v>
      </c>
      <c r="C6488" s="191" t="s">
        <v>30017</v>
      </c>
      <c r="E6488" t="s">
        <v>30018</v>
      </c>
      <c r="F6488" t="s">
        <v>25174</v>
      </c>
      <c r="G6488" t="s">
        <v>399</v>
      </c>
      <c r="H6488">
        <v>5570</v>
      </c>
      <c r="J6488" t="s">
        <v>22634</v>
      </c>
      <c r="K6488" s="132" t="str">
        <f>IFERROR(IFERROR(INDEX(Кат!$O:$O,MATCH($C6488,Кат!$I:$I,0)),INDEX(Торг!$L:$L,MATCH($C6488,Торг!$I:$I,0))),"")</f>
        <v/>
      </c>
      <c r="L6488" s="132" t="str">
        <f>IFERROR(IFERROR(INDEX(Кат!$A:$A,MATCH($C6488,Кат!$I:$I,0)),INDEX(Торг!$A:$A,MATCH($C6488,Торг!$I:$I,0))),"")</f>
        <v/>
      </c>
      <c r="M6488" s="132" t="str">
        <f>IFERROR(IFERROR(INDEX(Кат!$B:$B,MATCH($C6488,Кат!$I:$I,0)),INDEX(Торг!$B:$B,MATCH($C6488,Торг!$I:$I,0))),"")</f>
        <v/>
      </c>
      <c r="N6488" s="132" t="str">
        <f t="shared" si="101"/>
        <v>SUFIX SV-1027</v>
      </c>
      <c r="O6488" s="132" t="str">
        <f>IFERROR(IFERROR(INDEX(Кат!$B:$B,MATCH($N6488,Кат!$I:$I,0)),INDEX(Торг!$B:$B,MATCH($N6488,Торг!$I:$I,0))),"")</f>
        <v/>
      </c>
    </row>
    <row r="6489" spans="1:15" outlineLevel="1">
      <c r="A6489" t="s">
        <v>27172</v>
      </c>
      <c r="C6489" s="191" t="s">
        <v>27210</v>
      </c>
      <c r="E6489" t="s">
        <v>27211</v>
      </c>
      <c r="F6489" t="s">
        <v>25174</v>
      </c>
      <c r="G6489" t="s">
        <v>399</v>
      </c>
      <c r="H6489">
        <v>4700</v>
      </c>
      <c r="J6489" t="s">
        <v>22634</v>
      </c>
      <c r="K6489" s="132" t="str">
        <f>IFERROR(IFERROR(INDEX(Кат!$O:$O,MATCH($C6489,Кат!$I:$I,0)),INDEX(Торг!$L:$L,MATCH($C6489,Торг!$I:$I,0))),"")</f>
        <v/>
      </c>
      <c r="L6489" s="132" t="str">
        <f>IFERROR(IFERROR(INDEX(Кат!$A:$A,MATCH($C6489,Кат!$I:$I,0)),INDEX(Торг!$A:$A,MATCH($C6489,Торг!$I:$I,0))),"")</f>
        <v/>
      </c>
      <c r="M6489" s="132" t="str">
        <f>IFERROR(IFERROR(INDEX(Кат!$B:$B,MATCH($C6489,Кат!$I:$I,0)),INDEX(Торг!$B:$B,MATCH($C6489,Торг!$I:$I,0))),"")</f>
        <v/>
      </c>
      <c r="N6489" s="132" t="str">
        <f t="shared" si="101"/>
        <v>SUFIX SV-1017</v>
      </c>
      <c r="O6489" s="132" t="str">
        <f>IFERROR(IFERROR(INDEX(Кат!$B:$B,MATCH($N6489,Кат!$I:$I,0)),INDEX(Торг!$B:$B,MATCH($N6489,Торг!$I:$I,0))),"")</f>
        <v/>
      </c>
    </row>
    <row r="6490" spans="1:15" outlineLevel="1">
      <c r="A6490" t="s">
        <v>27146</v>
      </c>
      <c r="C6490" s="191" t="s">
        <v>27213</v>
      </c>
      <c r="E6490" t="s">
        <v>27214</v>
      </c>
      <c r="F6490" t="s">
        <v>25174</v>
      </c>
      <c r="G6490" t="s">
        <v>399</v>
      </c>
      <c r="H6490">
        <v>5670</v>
      </c>
      <c r="J6490" t="s">
        <v>22634</v>
      </c>
      <c r="K6490" s="132" t="str">
        <f>IFERROR(IFERROR(INDEX(Кат!$O:$O,MATCH($C6490,Кат!$I:$I,0)),INDEX(Торг!$L:$L,MATCH($C6490,Торг!$I:$I,0))),"")</f>
        <v/>
      </c>
      <c r="L6490" s="132" t="str">
        <f>IFERROR(IFERROR(INDEX(Кат!$A:$A,MATCH($C6490,Кат!$I:$I,0)),INDEX(Торг!$A:$A,MATCH($C6490,Торг!$I:$I,0))),"")</f>
        <v/>
      </c>
      <c r="M6490" s="132" t="str">
        <f>IFERROR(IFERROR(INDEX(Кат!$B:$B,MATCH($C6490,Кат!$I:$I,0)),INDEX(Торг!$B:$B,MATCH($C6490,Торг!$I:$I,0))),"")</f>
        <v/>
      </c>
      <c r="N6490" s="132" t="str">
        <f t="shared" si="101"/>
        <v>SUFIX SV-1016</v>
      </c>
      <c r="O6490" s="132" t="str">
        <f>IFERROR(IFERROR(INDEX(Кат!$B:$B,MATCH($N6490,Кат!$I:$I,0)),INDEX(Торг!$B:$B,MATCH($N6490,Торг!$I:$I,0))),"")</f>
        <v/>
      </c>
    </row>
    <row r="6491" spans="1:15" outlineLevel="1">
      <c r="A6491" t="s">
        <v>28866</v>
      </c>
      <c r="C6491" s="191" t="s">
        <v>31094</v>
      </c>
      <c r="E6491" t="s">
        <v>28867</v>
      </c>
      <c r="F6491" t="s">
        <v>25174</v>
      </c>
      <c r="G6491" t="s">
        <v>399</v>
      </c>
      <c r="H6491">
        <v>4470</v>
      </c>
      <c r="J6491" t="s">
        <v>22634</v>
      </c>
      <c r="K6491" s="132" t="str">
        <f>IFERROR(IFERROR(INDEX(Кат!$O:$O,MATCH($C6491,Кат!$I:$I,0)),INDEX(Торг!$L:$L,MATCH($C6491,Торг!$I:$I,0))),"")</f>
        <v/>
      </c>
      <c r="L6491" s="132" t="str">
        <f>IFERROR(IFERROR(INDEX(Кат!$A:$A,MATCH($C6491,Кат!$I:$I,0)),INDEX(Торг!$A:$A,MATCH($C6491,Торг!$I:$I,0))),"")</f>
        <v/>
      </c>
      <c r="M6491" s="132" t="str">
        <f>IFERROR(IFERROR(INDEX(Кат!$B:$B,MATCH($C6491,Кат!$I:$I,0)),INDEX(Торг!$B:$B,MATCH($C6491,Торг!$I:$I,0))),"")</f>
        <v/>
      </c>
      <c r="N6491" s="132" t="str">
        <f t="shared" si="101"/>
        <v>SUFIX SV-1013</v>
      </c>
      <c r="O6491" s="132" t="str">
        <f>IFERROR(IFERROR(INDEX(Кат!$B:$B,MATCH($N6491,Кат!$I:$I,0)),INDEX(Торг!$B:$B,MATCH($N6491,Торг!$I:$I,0))),"")</f>
        <v/>
      </c>
    </row>
    <row r="6492" spans="1:15" outlineLevel="1">
      <c r="A6492" t="s">
        <v>28868</v>
      </c>
      <c r="C6492" s="191" t="s">
        <v>28869</v>
      </c>
      <c r="E6492" t="s">
        <v>28870</v>
      </c>
      <c r="F6492" t="s">
        <v>25174</v>
      </c>
      <c r="G6492" t="s">
        <v>399</v>
      </c>
      <c r="H6492">
        <v>310</v>
      </c>
      <c r="J6492" t="s">
        <v>22634</v>
      </c>
      <c r="K6492" s="132" t="str">
        <f>IFERROR(IFERROR(INDEX(Кат!$O:$O,MATCH($C6492,Кат!$I:$I,0)),INDEX(Торг!$L:$L,MATCH($C6492,Торг!$I:$I,0))),"")</f>
        <v/>
      </c>
      <c r="L6492" s="132" t="str">
        <f>IFERROR(IFERROR(INDEX(Кат!$A:$A,MATCH($C6492,Кат!$I:$I,0)),INDEX(Торг!$A:$A,MATCH($C6492,Торг!$I:$I,0))),"")</f>
        <v/>
      </c>
      <c r="M6492" s="132" t="str">
        <f>IFERROR(IFERROR(INDEX(Кат!$B:$B,MATCH($C6492,Кат!$I:$I,0)),INDEX(Торг!$B:$B,MATCH($C6492,Торг!$I:$I,0))),"")</f>
        <v/>
      </c>
      <c r="N6492" s="132" t="str">
        <f t="shared" si="101"/>
        <v>SUFIX FB-3118</v>
      </c>
      <c r="O6492" s="132" t="str">
        <f>IFERROR(IFERROR(INDEX(Кат!$B:$B,MATCH($N6492,Кат!$I:$I,0)),INDEX(Торг!$B:$B,MATCH($N6492,Торг!$I:$I,0))),"")</f>
        <v/>
      </c>
    </row>
    <row r="6493" spans="1:15" outlineLevel="1">
      <c r="A6493" t="s">
        <v>28871</v>
      </c>
      <c r="C6493" s="191" t="s">
        <v>28872</v>
      </c>
      <c r="E6493" t="s">
        <v>28873</v>
      </c>
      <c r="F6493" t="s">
        <v>25174</v>
      </c>
      <c r="G6493" t="s">
        <v>399</v>
      </c>
      <c r="H6493">
        <v>150</v>
      </c>
      <c r="J6493" t="s">
        <v>22634</v>
      </c>
      <c r="K6493" s="132" t="str">
        <f>IFERROR(IFERROR(INDEX(Кат!$O:$O,MATCH($C6493,Кат!$I:$I,0)),INDEX(Торг!$L:$L,MATCH($C6493,Торг!$I:$I,0))),"")</f>
        <v/>
      </c>
      <c r="L6493" s="132" t="str">
        <f>IFERROR(IFERROR(INDEX(Кат!$A:$A,MATCH($C6493,Кат!$I:$I,0)),INDEX(Торг!$A:$A,MATCH($C6493,Торг!$I:$I,0))),"")</f>
        <v/>
      </c>
      <c r="M6493" s="132" t="str">
        <f>IFERROR(IFERROR(INDEX(Кат!$B:$B,MATCH($C6493,Кат!$I:$I,0)),INDEX(Торг!$B:$B,MATCH($C6493,Торг!$I:$I,0))),"")</f>
        <v/>
      </c>
      <c r="N6493" s="132" t="str">
        <f t="shared" si="101"/>
        <v>SUFIX FB-4015</v>
      </c>
      <c r="O6493" s="132" t="str">
        <f>IFERROR(IFERROR(INDEX(Кат!$B:$B,MATCH($N6493,Кат!$I:$I,0)),INDEX(Торг!$B:$B,MATCH($N6493,Торг!$I:$I,0))),"")</f>
        <v/>
      </c>
    </row>
    <row r="6494" spans="1:15" outlineLevel="1">
      <c r="A6494" t="s">
        <v>28874</v>
      </c>
      <c r="C6494" s="191" t="s">
        <v>28875</v>
      </c>
      <c r="E6494" t="s">
        <v>28876</v>
      </c>
      <c r="F6494" t="s">
        <v>25174</v>
      </c>
      <c r="G6494" t="s">
        <v>399</v>
      </c>
      <c r="H6494">
        <v>120</v>
      </c>
      <c r="J6494" t="s">
        <v>22634</v>
      </c>
      <c r="K6494" s="132" t="str">
        <f>IFERROR(IFERROR(INDEX(Кат!$O:$O,MATCH($C6494,Кат!$I:$I,0)),INDEX(Торг!$L:$L,MATCH($C6494,Торг!$I:$I,0))),"")</f>
        <v/>
      </c>
      <c r="L6494" s="132" t="str">
        <f>IFERROR(IFERROR(INDEX(Кат!$A:$A,MATCH($C6494,Кат!$I:$I,0)),INDEX(Торг!$A:$A,MATCH($C6494,Торг!$I:$I,0))),"")</f>
        <v/>
      </c>
      <c r="M6494" s="132" t="str">
        <f>IFERROR(IFERROR(INDEX(Кат!$B:$B,MATCH($C6494,Кат!$I:$I,0)),INDEX(Торг!$B:$B,MATCH($C6494,Торг!$I:$I,0))),"")</f>
        <v/>
      </c>
      <c r="N6494" s="132" t="str">
        <f t="shared" si="101"/>
        <v>SUFIX FB-4009</v>
      </c>
      <c r="O6494" s="132" t="str">
        <f>IFERROR(IFERROR(INDEX(Кат!$B:$B,MATCH($N6494,Кат!$I:$I,0)),INDEX(Торг!$B:$B,MATCH($N6494,Торг!$I:$I,0))),"")</f>
        <v/>
      </c>
    </row>
    <row r="6495" spans="1:15" outlineLevel="1">
      <c r="A6495" t="s">
        <v>28877</v>
      </c>
      <c r="C6495" s="191" t="s">
        <v>28878</v>
      </c>
      <c r="E6495" t="s">
        <v>28879</v>
      </c>
      <c r="F6495" t="s">
        <v>25174</v>
      </c>
      <c r="G6495" t="s">
        <v>399</v>
      </c>
      <c r="H6495">
        <v>250</v>
      </c>
      <c r="J6495" t="s">
        <v>22634</v>
      </c>
      <c r="K6495" s="132" t="str">
        <f>IFERROR(IFERROR(INDEX(Кат!$O:$O,MATCH($C6495,Кат!$I:$I,0)),INDEX(Торг!$L:$L,MATCH($C6495,Торг!$I:$I,0))),"")</f>
        <v/>
      </c>
      <c r="L6495" s="132" t="str">
        <f>IFERROR(IFERROR(INDEX(Кат!$A:$A,MATCH($C6495,Кат!$I:$I,0)),INDEX(Торг!$A:$A,MATCH($C6495,Торг!$I:$I,0))),"")</f>
        <v/>
      </c>
      <c r="M6495" s="132" t="str">
        <f>IFERROR(IFERROR(INDEX(Кат!$B:$B,MATCH($C6495,Кат!$I:$I,0)),INDEX(Торг!$B:$B,MATCH($C6495,Торг!$I:$I,0))),"")</f>
        <v/>
      </c>
      <c r="N6495" s="132" t="str">
        <f t="shared" si="101"/>
        <v>SUFIX FB-3110</v>
      </c>
      <c r="O6495" s="132" t="str">
        <f>IFERROR(IFERROR(INDEX(Кат!$B:$B,MATCH($N6495,Кат!$I:$I,0)),INDEX(Торг!$B:$B,MATCH($N6495,Торг!$I:$I,0))),"")</f>
        <v/>
      </c>
    </row>
    <row r="6496" spans="1:15" outlineLevel="1">
      <c r="A6496" t="s">
        <v>28880</v>
      </c>
      <c r="C6496" s="191" t="s">
        <v>28881</v>
      </c>
      <c r="E6496" t="s">
        <v>28882</v>
      </c>
      <c r="F6496" t="s">
        <v>25174</v>
      </c>
      <c r="G6496" t="s">
        <v>399</v>
      </c>
      <c r="H6496">
        <v>270</v>
      </c>
      <c r="J6496" t="s">
        <v>22634</v>
      </c>
      <c r="K6496" s="132" t="str">
        <f>IFERROR(IFERROR(INDEX(Кат!$O:$O,MATCH($C6496,Кат!$I:$I,0)),INDEX(Торг!$L:$L,MATCH($C6496,Торг!$I:$I,0))),"")</f>
        <v/>
      </c>
      <c r="L6496" s="132" t="str">
        <f>IFERROR(IFERROR(INDEX(Кат!$A:$A,MATCH($C6496,Кат!$I:$I,0)),INDEX(Торг!$A:$A,MATCH($C6496,Торг!$I:$I,0))),"")</f>
        <v/>
      </c>
      <c r="M6496" s="132" t="str">
        <f>IFERROR(IFERROR(INDEX(Кат!$B:$B,MATCH($C6496,Кат!$I:$I,0)),INDEX(Торг!$B:$B,MATCH($C6496,Торг!$I:$I,0))),"")</f>
        <v/>
      </c>
      <c r="N6496" s="132" t="str">
        <f t="shared" si="101"/>
        <v>SUFIX FB-3112</v>
      </c>
      <c r="O6496" s="132" t="str">
        <f>IFERROR(IFERROR(INDEX(Кат!$B:$B,MATCH($N6496,Кат!$I:$I,0)),INDEX(Торг!$B:$B,MATCH($N6496,Торг!$I:$I,0))),"")</f>
        <v/>
      </c>
    </row>
    <row r="6497" spans="1:15" outlineLevel="1">
      <c r="A6497" t="s">
        <v>28883</v>
      </c>
      <c r="C6497" s="191" t="s">
        <v>28884</v>
      </c>
      <c r="E6497" t="s">
        <v>28885</v>
      </c>
      <c r="F6497" t="s">
        <v>25174</v>
      </c>
      <c r="G6497" t="s">
        <v>399</v>
      </c>
      <c r="H6497">
        <v>390</v>
      </c>
      <c r="J6497" t="s">
        <v>22634</v>
      </c>
      <c r="K6497" s="132" t="str">
        <f>IFERROR(IFERROR(INDEX(Кат!$O:$O,MATCH($C6497,Кат!$I:$I,0)),INDEX(Торг!$L:$L,MATCH($C6497,Торг!$I:$I,0))),"")</f>
        <v/>
      </c>
      <c r="L6497" s="132" t="str">
        <f>IFERROR(IFERROR(INDEX(Кат!$A:$A,MATCH($C6497,Кат!$I:$I,0)),INDEX(Торг!$A:$A,MATCH($C6497,Торг!$I:$I,0))),"")</f>
        <v/>
      </c>
      <c r="M6497" s="132" t="str">
        <f>IFERROR(IFERROR(INDEX(Кат!$B:$B,MATCH($C6497,Кат!$I:$I,0)),INDEX(Торг!$B:$B,MATCH($C6497,Торг!$I:$I,0))),"")</f>
        <v/>
      </c>
      <c r="N6497" s="132" t="str">
        <f t="shared" si="101"/>
        <v>SUFIX FB-3146</v>
      </c>
      <c r="O6497" s="132" t="str">
        <f>IFERROR(IFERROR(INDEX(Кат!$B:$B,MATCH($N6497,Кат!$I:$I,0)),INDEX(Торг!$B:$B,MATCH($N6497,Торг!$I:$I,0))),"")</f>
        <v/>
      </c>
    </row>
    <row r="6498" spans="1:15" outlineLevel="1">
      <c r="A6498" t="s">
        <v>28886</v>
      </c>
      <c r="C6498" s="191" t="s">
        <v>28887</v>
      </c>
      <c r="E6498" t="s">
        <v>28888</v>
      </c>
      <c r="F6498" t="s">
        <v>25174</v>
      </c>
      <c r="G6498" t="s">
        <v>399</v>
      </c>
      <c r="H6498">
        <v>390</v>
      </c>
      <c r="J6498" t="s">
        <v>22634</v>
      </c>
      <c r="K6498" s="132" t="str">
        <f>IFERROR(IFERROR(INDEX(Кат!$O:$O,MATCH($C6498,Кат!$I:$I,0)),INDEX(Торг!$L:$L,MATCH($C6498,Торг!$I:$I,0))),"")</f>
        <v/>
      </c>
      <c r="L6498" s="132" t="str">
        <f>IFERROR(IFERROR(INDEX(Кат!$A:$A,MATCH($C6498,Кат!$I:$I,0)),INDEX(Торг!$A:$A,MATCH($C6498,Торг!$I:$I,0))),"")</f>
        <v/>
      </c>
      <c r="M6498" s="132" t="str">
        <f>IFERROR(IFERROR(INDEX(Кат!$B:$B,MATCH($C6498,Кат!$I:$I,0)),INDEX(Торг!$B:$B,MATCH($C6498,Торг!$I:$I,0))),"")</f>
        <v/>
      </c>
      <c r="N6498" s="132" t="str">
        <f t="shared" si="101"/>
        <v>SUFIX FB-3145</v>
      </c>
      <c r="O6498" s="132" t="str">
        <f>IFERROR(IFERROR(INDEX(Кат!$B:$B,MATCH($N6498,Кат!$I:$I,0)),INDEX(Торг!$B:$B,MATCH($N6498,Торг!$I:$I,0))),"")</f>
        <v/>
      </c>
    </row>
    <row r="6499" spans="1:15" outlineLevel="1">
      <c r="A6499" t="s">
        <v>28889</v>
      </c>
      <c r="C6499" s="191" t="s">
        <v>28890</v>
      </c>
      <c r="E6499" t="s">
        <v>28891</v>
      </c>
      <c r="F6499" t="s">
        <v>25174</v>
      </c>
      <c r="G6499" t="s">
        <v>399</v>
      </c>
      <c r="H6499">
        <v>620</v>
      </c>
      <c r="J6499" t="s">
        <v>22634</v>
      </c>
      <c r="K6499" s="132" t="str">
        <f>IFERROR(IFERROR(INDEX(Кат!$O:$O,MATCH($C6499,Кат!$I:$I,0)),INDEX(Торг!$L:$L,MATCH($C6499,Торг!$I:$I,0))),"")</f>
        <v/>
      </c>
      <c r="L6499" s="132" t="str">
        <f>IFERROR(IFERROR(INDEX(Кат!$A:$A,MATCH($C6499,Кат!$I:$I,0)),INDEX(Торг!$A:$A,MATCH($C6499,Торг!$I:$I,0))),"")</f>
        <v/>
      </c>
      <c r="M6499" s="132" t="str">
        <f>IFERROR(IFERROR(INDEX(Кат!$B:$B,MATCH($C6499,Кат!$I:$I,0)),INDEX(Торг!$B:$B,MATCH($C6499,Торг!$I:$I,0))),"")</f>
        <v/>
      </c>
      <c r="N6499" s="132" t="str">
        <f t="shared" si="101"/>
        <v>SUFIX FB-3327</v>
      </c>
      <c r="O6499" s="132" t="str">
        <f>IFERROR(IFERROR(INDEX(Кат!$B:$B,MATCH($N6499,Кат!$I:$I,0)),INDEX(Торг!$B:$B,MATCH($N6499,Торг!$I:$I,0))),"")</f>
        <v/>
      </c>
    </row>
    <row r="6500" spans="1:15" outlineLevel="1">
      <c r="A6500" t="s">
        <v>28892</v>
      </c>
      <c r="C6500" s="191" t="s">
        <v>28893</v>
      </c>
      <c r="E6500" t="s">
        <v>28894</v>
      </c>
      <c r="F6500" t="s">
        <v>25174</v>
      </c>
      <c r="G6500" t="s">
        <v>399</v>
      </c>
      <c r="H6500">
        <v>330</v>
      </c>
      <c r="J6500" t="s">
        <v>22634</v>
      </c>
      <c r="K6500" s="132" t="str">
        <f>IFERROR(IFERROR(INDEX(Кат!$O:$O,MATCH($C6500,Кат!$I:$I,0)),INDEX(Торг!$L:$L,MATCH($C6500,Торг!$I:$I,0))),"")</f>
        <v/>
      </c>
      <c r="L6500" s="132" t="str">
        <f>IFERROR(IFERROR(INDEX(Кат!$A:$A,MATCH($C6500,Кат!$I:$I,0)),INDEX(Торг!$A:$A,MATCH($C6500,Торг!$I:$I,0))),"")</f>
        <v/>
      </c>
      <c r="M6500" s="132" t="str">
        <f>IFERROR(IFERROR(INDEX(Кат!$B:$B,MATCH($C6500,Кат!$I:$I,0)),INDEX(Торг!$B:$B,MATCH($C6500,Торг!$I:$I,0))),"")</f>
        <v/>
      </c>
      <c r="N6500" s="132" t="str">
        <f t="shared" si="101"/>
        <v>SUFIX FB-3077</v>
      </c>
      <c r="O6500" s="132" t="str">
        <f>IFERROR(IFERROR(INDEX(Кат!$B:$B,MATCH($N6500,Кат!$I:$I,0)),INDEX(Торг!$B:$B,MATCH($N6500,Торг!$I:$I,0))),"")</f>
        <v/>
      </c>
    </row>
    <row r="6501" spans="1:15" outlineLevel="1">
      <c r="A6501" t="s">
        <v>28895</v>
      </c>
      <c r="C6501" s="191" t="s">
        <v>28896</v>
      </c>
      <c r="E6501" t="s">
        <v>28897</v>
      </c>
      <c r="F6501" t="s">
        <v>25174</v>
      </c>
      <c r="G6501" t="s">
        <v>399</v>
      </c>
      <c r="H6501">
        <v>620</v>
      </c>
      <c r="J6501" t="s">
        <v>22634</v>
      </c>
      <c r="K6501" s="132" t="str">
        <f>IFERROR(IFERROR(INDEX(Кат!$O:$O,MATCH($C6501,Кат!$I:$I,0)),INDEX(Торг!$L:$L,MATCH($C6501,Торг!$I:$I,0))),"")</f>
        <v/>
      </c>
      <c r="L6501" s="132" t="str">
        <f>IFERROR(IFERROR(INDEX(Кат!$A:$A,MATCH($C6501,Кат!$I:$I,0)),INDEX(Торг!$A:$A,MATCH($C6501,Торг!$I:$I,0))),"")</f>
        <v/>
      </c>
      <c r="M6501" s="132" t="str">
        <f>IFERROR(IFERROR(INDEX(Кат!$B:$B,MATCH($C6501,Кат!$I:$I,0)),INDEX(Торг!$B:$B,MATCH($C6501,Торг!$I:$I,0))),"")</f>
        <v/>
      </c>
      <c r="N6501" s="132" t="str">
        <f t="shared" si="101"/>
        <v>SUFIX FB-3330</v>
      </c>
      <c r="O6501" s="132" t="str">
        <f>IFERROR(IFERROR(INDEX(Кат!$B:$B,MATCH($N6501,Кат!$I:$I,0)),INDEX(Торг!$B:$B,MATCH($N6501,Торг!$I:$I,0))),"")</f>
        <v/>
      </c>
    </row>
    <row r="6502" spans="1:15" outlineLevel="1">
      <c r="A6502" t="s">
        <v>28898</v>
      </c>
      <c r="C6502" s="191" t="s">
        <v>28899</v>
      </c>
      <c r="E6502" t="s">
        <v>28900</v>
      </c>
      <c r="F6502" t="s">
        <v>25174</v>
      </c>
      <c r="G6502" t="s">
        <v>399</v>
      </c>
      <c r="H6502">
        <v>730</v>
      </c>
      <c r="J6502" t="s">
        <v>22634</v>
      </c>
      <c r="K6502" s="132" t="str">
        <f>IFERROR(IFERROR(INDEX(Кат!$O:$O,MATCH($C6502,Кат!$I:$I,0)),INDEX(Торг!$L:$L,MATCH($C6502,Торг!$I:$I,0))),"")</f>
        <v/>
      </c>
      <c r="L6502" s="132" t="str">
        <f>IFERROR(IFERROR(INDEX(Кат!$A:$A,MATCH($C6502,Кат!$I:$I,0)),INDEX(Торг!$A:$A,MATCH($C6502,Торг!$I:$I,0))),"")</f>
        <v/>
      </c>
      <c r="M6502" s="132" t="str">
        <f>IFERROR(IFERROR(INDEX(Кат!$B:$B,MATCH($C6502,Кат!$I:$I,0)),INDEX(Торг!$B:$B,MATCH($C6502,Торг!$I:$I,0))),"")</f>
        <v/>
      </c>
      <c r="N6502" s="132" t="str">
        <f t="shared" si="101"/>
        <v>SUFIX FB-3333</v>
      </c>
      <c r="O6502" s="132" t="str">
        <f>IFERROR(IFERROR(INDEX(Кат!$B:$B,MATCH($N6502,Кат!$I:$I,0)),INDEX(Торг!$B:$B,MATCH($N6502,Торг!$I:$I,0))),"")</f>
        <v/>
      </c>
    </row>
    <row r="6503" spans="1:15" outlineLevel="1">
      <c r="A6503" t="s">
        <v>28785</v>
      </c>
      <c r="C6503" s="191" t="s">
        <v>28786</v>
      </c>
      <c r="E6503" t="s">
        <v>28787</v>
      </c>
      <c r="F6503" t="s">
        <v>25174</v>
      </c>
      <c r="G6503" t="s">
        <v>399</v>
      </c>
      <c r="H6503">
        <v>500</v>
      </c>
      <c r="J6503" t="s">
        <v>22634</v>
      </c>
      <c r="K6503" s="132" t="str">
        <f>IFERROR(IFERROR(INDEX(Кат!$O:$O,MATCH($C6503,Кат!$I:$I,0)),INDEX(Торг!$L:$L,MATCH($C6503,Торг!$I:$I,0))),"")</f>
        <v/>
      </c>
      <c r="L6503" s="132" t="str">
        <f>IFERROR(IFERROR(INDEX(Кат!$A:$A,MATCH($C6503,Кат!$I:$I,0)),INDEX(Торг!$A:$A,MATCH($C6503,Торг!$I:$I,0))),"")</f>
        <v/>
      </c>
      <c r="M6503" s="132" t="str">
        <f>IFERROR(IFERROR(INDEX(Кат!$B:$B,MATCH($C6503,Кат!$I:$I,0)),INDEX(Торг!$B:$B,MATCH($C6503,Торг!$I:$I,0))),"")</f>
        <v/>
      </c>
      <c r="N6503" s="132" t="str">
        <f t="shared" si="101"/>
        <v>SUFIX FB-1006</v>
      </c>
      <c r="O6503" s="132" t="str">
        <f>IFERROR(IFERROR(INDEX(Кат!$B:$B,MATCH($N6503,Кат!$I:$I,0)),INDEX(Торг!$B:$B,MATCH($N6503,Торг!$I:$I,0))),"")</f>
        <v/>
      </c>
    </row>
    <row r="6504" spans="1:15" outlineLevel="1">
      <c r="A6504" t="s">
        <v>28788</v>
      </c>
      <c r="C6504" s="191" t="s">
        <v>28789</v>
      </c>
      <c r="E6504" t="s">
        <v>28790</v>
      </c>
      <c r="F6504" t="s">
        <v>25174</v>
      </c>
      <c r="G6504" t="s">
        <v>399</v>
      </c>
      <c r="H6504">
        <v>640</v>
      </c>
      <c r="J6504" t="s">
        <v>22634</v>
      </c>
      <c r="K6504" s="132" t="str">
        <f>IFERROR(IFERROR(INDEX(Кат!$O:$O,MATCH($C6504,Кат!$I:$I,0)),INDEX(Торг!$L:$L,MATCH($C6504,Торг!$I:$I,0))),"")</f>
        <v/>
      </c>
      <c r="L6504" s="132" t="str">
        <f>IFERROR(IFERROR(INDEX(Кат!$A:$A,MATCH($C6504,Кат!$I:$I,0)),INDEX(Торг!$A:$A,MATCH($C6504,Торг!$I:$I,0))),"")</f>
        <v/>
      </c>
      <c r="M6504" s="132" t="str">
        <f>IFERROR(IFERROR(INDEX(Кат!$B:$B,MATCH($C6504,Кат!$I:$I,0)),INDEX(Торг!$B:$B,MATCH($C6504,Торг!$I:$I,0))),"")</f>
        <v/>
      </c>
      <c r="N6504" s="132" t="str">
        <f t="shared" si="101"/>
        <v>SUFIX FB-1028</v>
      </c>
      <c r="O6504" s="132" t="str">
        <f>IFERROR(IFERROR(INDEX(Кат!$B:$B,MATCH($N6504,Кат!$I:$I,0)),INDEX(Торг!$B:$B,MATCH($N6504,Торг!$I:$I,0))),"")</f>
        <v/>
      </c>
    </row>
    <row r="6505" spans="1:15" outlineLevel="1">
      <c r="A6505" t="s">
        <v>28791</v>
      </c>
      <c r="C6505" s="191" t="s">
        <v>28792</v>
      </c>
      <c r="E6505" t="s">
        <v>28793</v>
      </c>
      <c r="F6505" t="s">
        <v>25174</v>
      </c>
      <c r="G6505" t="s">
        <v>399</v>
      </c>
      <c r="H6505">
        <v>720</v>
      </c>
      <c r="J6505" t="s">
        <v>22634</v>
      </c>
      <c r="K6505" s="132" t="str">
        <f>IFERROR(IFERROR(INDEX(Кат!$O:$O,MATCH($C6505,Кат!$I:$I,0)),INDEX(Торг!$L:$L,MATCH($C6505,Торг!$I:$I,0))),"")</f>
        <v/>
      </c>
      <c r="L6505" s="132" t="str">
        <f>IFERROR(IFERROR(INDEX(Кат!$A:$A,MATCH($C6505,Кат!$I:$I,0)),INDEX(Торг!$A:$A,MATCH($C6505,Торг!$I:$I,0))),"")</f>
        <v/>
      </c>
      <c r="M6505" s="132" t="str">
        <f>IFERROR(IFERROR(INDEX(Кат!$B:$B,MATCH($C6505,Кат!$I:$I,0)),INDEX(Торг!$B:$B,MATCH($C6505,Торг!$I:$I,0))),"")</f>
        <v/>
      </c>
      <c r="N6505" s="132" t="str">
        <f t="shared" si="101"/>
        <v>SUFIX FB-1031</v>
      </c>
      <c r="O6505" s="132" t="str">
        <f>IFERROR(IFERROR(INDEX(Кат!$B:$B,MATCH($N6505,Кат!$I:$I,0)),INDEX(Торг!$B:$B,MATCH($N6505,Торг!$I:$I,0))),"")</f>
        <v/>
      </c>
    </row>
    <row r="6506" spans="1:15" outlineLevel="1">
      <c r="A6506" t="s">
        <v>28794</v>
      </c>
      <c r="C6506" s="191" t="s">
        <v>28795</v>
      </c>
      <c r="E6506" t="s">
        <v>28796</v>
      </c>
      <c r="F6506" t="s">
        <v>25174</v>
      </c>
      <c r="G6506" t="s">
        <v>399</v>
      </c>
      <c r="H6506">
        <v>460</v>
      </c>
      <c r="J6506" t="s">
        <v>22634</v>
      </c>
      <c r="K6506" s="132" t="str">
        <f>IFERROR(IFERROR(INDEX(Кат!$O:$O,MATCH($C6506,Кат!$I:$I,0)),INDEX(Торг!$L:$L,MATCH($C6506,Торг!$I:$I,0))),"")</f>
        <v/>
      </c>
      <c r="L6506" s="132" t="str">
        <f>IFERROR(IFERROR(INDEX(Кат!$A:$A,MATCH($C6506,Кат!$I:$I,0)),INDEX(Торг!$A:$A,MATCH($C6506,Торг!$I:$I,0))),"")</f>
        <v/>
      </c>
      <c r="M6506" s="132" t="str">
        <f>IFERROR(IFERROR(INDEX(Кат!$B:$B,MATCH($C6506,Кат!$I:$I,0)),INDEX(Торг!$B:$B,MATCH($C6506,Торг!$I:$I,0))),"")</f>
        <v/>
      </c>
      <c r="N6506" s="132" t="str">
        <f t="shared" si="101"/>
        <v>SUFIX FB-1009</v>
      </c>
      <c r="O6506" s="132" t="str">
        <f>IFERROR(IFERROR(INDEX(Кат!$B:$B,MATCH($N6506,Кат!$I:$I,0)),INDEX(Торг!$B:$B,MATCH($N6506,Торг!$I:$I,0))),"")</f>
        <v/>
      </c>
    </row>
    <row r="6507" spans="1:15" outlineLevel="1">
      <c r="A6507" t="s">
        <v>29196</v>
      </c>
      <c r="C6507" s="191" t="s">
        <v>29197</v>
      </c>
      <c r="E6507" t="s">
        <v>29198</v>
      </c>
      <c r="F6507" t="s">
        <v>25174</v>
      </c>
      <c r="G6507" t="s">
        <v>399</v>
      </c>
      <c r="H6507">
        <v>760</v>
      </c>
      <c r="J6507" t="s">
        <v>22634</v>
      </c>
      <c r="K6507" s="132" t="str">
        <f>IFERROR(IFERROR(INDEX(Кат!$O:$O,MATCH($C6507,Кат!$I:$I,0)),INDEX(Торг!$L:$L,MATCH($C6507,Торг!$I:$I,0))),"")</f>
        <v/>
      </c>
      <c r="L6507" s="132" t="str">
        <f>IFERROR(IFERROR(INDEX(Кат!$A:$A,MATCH($C6507,Кат!$I:$I,0)),INDEX(Торг!$A:$A,MATCH($C6507,Торг!$I:$I,0))),"")</f>
        <v/>
      </c>
      <c r="M6507" s="132" t="str">
        <f>IFERROR(IFERROR(INDEX(Кат!$B:$B,MATCH($C6507,Кат!$I:$I,0)),INDEX(Торг!$B:$B,MATCH($C6507,Торг!$I:$I,0))),"")</f>
        <v/>
      </c>
      <c r="N6507" s="132" t="str">
        <f t="shared" si="101"/>
        <v>SUFIX FB-1020</v>
      </c>
      <c r="O6507" s="132" t="str">
        <f>IFERROR(IFERROR(INDEX(Кат!$B:$B,MATCH($N6507,Кат!$I:$I,0)),INDEX(Торг!$B:$B,MATCH($N6507,Торг!$I:$I,0))),"")</f>
        <v/>
      </c>
    </row>
    <row r="6508" spans="1:15" outlineLevel="1">
      <c r="A6508" t="s">
        <v>29199</v>
      </c>
      <c r="C6508" s="191" t="s">
        <v>29200</v>
      </c>
      <c r="E6508" t="s">
        <v>29201</v>
      </c>
      <c r="F6508" t="s">
        <v>25174</v>
      </c>
      <c r="G6508" t="s">
        <v>399</v>
      </c>
      <c r="H6508">
        <v>450</v>
      </c>
      <c r="J6508" t="s">
        <v>22634</v>
      </c>
      <c r="K6508" s="132" t="str">
        <f>IFERROR(IFERROR(INDEX(Кат!$O:$O,MATCH($C6508,Кат!$I:$I,0)),INDEX(Торг!$L:$L,MATCH($C6508,Торг!$I:$I,0))),"")</f>
        <v/>
      </c>
      <c r="L6508" s="132" t="str">
        <f>IFERROR(IFERROR(INDEX(Кат!$A:$A,MATCH($C6508,Кат!$I:$I,0)),INDEX(Торг!$A:$A,MATCH($C6508,Торг!$I:$I,0))),"")</f>
        <v/>
      </c>
      <c r="M6508" s="132" t="str">
        <f>IFERROR(IFERROR(INDEX(Кат!$B:$B,MATCH($C6508,Кат!$I:$I,0)),INDEX(Торг!$B:$B,MATCH($C6508,Торг!$I:$I,0))),"")</f>
        <v/>
      </c>
      <c r="N6508" s="132" t="str">
        <f t="shared" si="101"/>
        <v>SUFIX FB-1007</v>
      </c>
      <c r="O6508" s="132" t="str">
        <f>IFERROR(IFERROR(INDEX(Кат!$B:$B,MATCH($N6508,Кат!$I:$I,0)),INDEX(Торг!$B:$B,MATCH($N6508,Торг!$I:$I,0))),"")</f>
        <v/>
      </c>
    </row>
    <row r="6509" spans="1:15" outlineLevel="1">
      <c r="A6509" t="s">
        <v>29202</v>
      </c>
      <c r="C6509" s="191" t="s">
        <v>29203</v>
      </c>
      <c r="E6509" t="s">
        <v>29204</v>
      </c>
      <c r="F6509" t="s">
        <v>25174</v>
      </c>
      <c r="G6509" t="s">
        <v>399</v>
      </c>
      <c r="H6509">
        <v>390</v>
      </c>
      <c r="J6509" t="s">
        <v>22634</v>
      </c>
      <c r="K6509" s="132" t="str">
        <f>IFERROR(IFERROR(INDEX(Кат!$O:$O,MATCH($C6509,Кат!$I:$I,0)),INDEX(Торг!$L:$L,MATCH($C6509,Торг!$I:$I,0))),"")</f>
        <v/>
      </c>
      <c r="L6509" s="132" t="str">
        <f>IFERROR(IFERROR(INDEX(Кат!$A:$A,MATCH($C6509,Кат!$I:$I,0)),INDEX(Торг!$A:$A,MATCH($C6509,Торг!$I:$I,0))),"")</f>
        <v/>
      </c>
      <c r="M6509" s="132" t="str">
        <f>IFERROR(IFERROR(INDEX(Кат!$B:$B,MATCH($C6509,Кат!$I:$I,0)),INDEX(Торг!$B:$B,MATCH($C6509,Торг!$I:$I,0))),"")</f>
        <v/>
      </c>
      <c r="N6509" s="132" t="str">
        <f t="shared" si="101"/>
        <v>SUFIX FB-1052</v>
      </c>
      <c r="O6509" s="132" t="str">
        <f>IFERROR(IFERROR(INDEX(Кат!$B:$B,MATCH($N6509,Кат!$I:$I,0)),INDEX(Торг!$B:$B,MATCH($N6509,Торг!$I:$I,0))),"")</f>
        <v/>
      </c>
    </row>
    <row r="6510" spans="1:15" outlineLevel="1">
      <c r="A6510" t="s">
        <v>26005</v>
      </c>
      <c r="C6510" s="191" t="s">
        <v>26006</v>
      </c>
      <c r="E6510" t="s">
        <v>26007</v>
      </c>
      <c r="F6510" t="s">
        <v>25174</v>
      </c>
      <c r="G6510" t="s">
        <v>399</v>
      </c>
      <c r="H6510">
        <v>750</v>
      </c>
      <c r="J6510" t="s">
        <v>22634</v>
      </c>
      <c r="K6510" s="132" t="str">
        <f>IFERROR(IFERROR(INDEX(Кат!$O:$O,MATCH($C6510,Кат!$I:$I,0)),INDEX(Торг!$L:$L,MATCH($C6510,Торг!$I:$I,0))),"")</f>
        <v/>
      </c>
      <c r="L6510" s="132" t="str">
        <f>IFERROR(IFERROR(INDEX(Кат!$A:$A,MATCH($C6510,Кат!$I:$I,0)),INDEX(Торг!$A:$A,MATCH($C6510,Торг!$I:$I,0))),"")</f>
        <v/>
      </c>
      <c r="M6510" s="132" t="str">
        <f>IFERROR(IFERROR(INDEX(Кат!$B:$B,MATCH($C6510,Кат!$I:$I,0)),INDEX(Торг!$B:$B,MATCH($C6510,Торг!$I:$I,0))),"")</f>
        <v/>
      </c>
      <c r="N6510" s="132" t="str">
        <f t="shared" si="101"/>
        <v>SUFIX FP-2124</v>
      </c>
      <c r="O6510" s="132" t="str">
        <f>IFERROR(IFERROR(INDEX(Кат!$B:$B,MATCH($N6510,Кат!$I:$I,0)),INDEX(Торг!$B:$B,MATCH($N6510,Торг!$I:$I,0))),"")</f>
        <v/>
      </c>
    </row>
    <row r="6511" spans="1:15" outlineLevel="1">
      <c r="A6511" t="s">
        <v>26008</v>
      </c>
      <c r="C6511" s="191" t="s">
        <v>26009</v>
      </c>
      <c r="E6511" t="s">
        <v>26010</v>
      </c>
      <c r="F6511" t="s">
        <v>25174</v>
      </c>
      <c r="G6511" t="s">
        <v>399</v>
      </c>
      <c r="H6511">
        <v>390</v>
      </c>
      <c r="J6511" t="s">
        <v>22634</v>
      </c>
      <c r="K6511" s="132" t="str">
        <f>IFERROR(IFERROR(INDEX(Кат!$O:$O,MATCH($C6511,Кат!$I:$I,0)),INDEX(Торг!$L:$L,MATCH($C6511,Торг!$I:$I,0))),"")</f>
        <v/>
      </c>
      <c r="L6511" s="132" t="str">
        <f>IFERROR(IFERROR(INDEX(Кат!$A:$A,MATCH($C6511,Кат!$I:$I,0)),INDEX(Торг!$A:$A,MATCH($C6511,Торг!$I:$I,0))),"")</f>
        <v/>
      </c>
      <c r="M6511" s="132" t="str">
        <f>IFERROR(IFERROR(INDEX(Кат!$B:$B,MATCH($C6511,Кат!$I:$I,0)),INDEX(Торг!$B:$B,MATCH($C6511,Торг!$I:$I,0))),"")</f>
        <v/>
      </c>
      <c r="N6511" s="132" t="str">
        <f t="shared" si="101"/>
        <v>SUFIX FP-2319</v>
      </c>
      <c r="O6511" s="132" t="str">
        <f>IFERROR(IFERROR(INDEX(Кат!$B:$B,MATCH($N6511,Кат!$I:$I,0)),INDEX(Торг!$B:$B,MATCH($N6511,Торг!$I:$I,0))),"")</f>
        <v/>
      </c>
    </row>
    <row r="6512" spans="1:15" outlineLevel="1">
      <c r="A6512" t="s">
        <v>26011</v>
      </c>
      <c r="C6512" s="191" t="s">
        <v>26012</v>
      </c>
      <c r="E6512" t="s">
        <v>26013</v>
      </c>
      <c r="F6512" t="s">
        <v>25174</v>
      </c>
      <c r="G6512" t="s">
        <v>399</v>
      </c>
      <c r="H6512">
        <v>720</v>
      </c>
      <c r="J6512" t="s">
        <v>22634</v>
      </c>
      <c r="K6512" s="132" t="str">
        <f>IFERROR(IFERROR(INDEX(Кат!$O:$O,MATCH($C6512,Кат!$I:$I,0)),INDEX(Торг!$L:$L,MATCH($C6512,Торг!$I:$I,0))),"")</f>
        <v/>
      </c>
      <c r="L6512" s="132" t="str">
        <f>IFERROR(IFERROR(INDEX(Кат!$A:$A,MATCH($C6512,Кат!$I:$I,0)),INDEX(Торг!$A:$A,MATCH($C6512,Торг!$I:$I,0))),"")</f>
        <v/>
      </c>
      <c r="M6512" s="132" t="str">
        <f>IFERROR(IFERROR(INDEX(Кат!$B:$B,MATCH($C6512,Кат!$I:$I,0)),INDEX(Торг!$B:$B,MATCH($C6512,Торг!$I:$I,0))),"")</f>
        <v/>
      </c>
      <c r="N6512" s="132" t="str">
        <f t="shared" si="101"/>
        <v>SUFIX FP-2000</v>
      </c>
      <c r="O6512" s="132" t="str">
        <f>IFERROR(IFERROR(INDEX(Кат!$B:$B,MATCH($N6512,Кат!$I:$I,0)),INDEX(Торг!$B:$B,MATCH($N6512,Торг!$I:$I,0))),"")</f>
        <v/>
      </c>
    </row>
    <row r="6513" spans="1:15" outlineLevel="1">
      <c r="A6513" t="s">
        <v>32628</v>
      </c>
      <c r="C6513" s="191" t="s">
        <v>32629</v>
      </c>
      <c r="E6513" t="s">
        <v>32630</v>
      </c>
      <c r="F6513" t="s">
        <v>25174</v>
      </c>
      <c r="G6513" t="s">
        <v>399</v>
      </c>
      <c r="H6513">
        <v>510</v>
      </c>
      <c r="J6513" t="s">
        <v>22634</v>
      </c>
      <c r="K6513" s="132" t="str">
        <f>IFERROR(IFERROR(INDEX(Кат!$O:$O,MATCH($C6513,Кат!$I:$I,0)),INDEX(Торг!$L:$L,MATCH($C6513,Торг!$I:$I,0))),"")</f>
        <v/>
      </c>
      <c r="L6513" s="132" t="str">
        <f>IFERROR(IFERROR(INDEX(Кат!$A:$A,MATCH($C6513,Кат!$I:$I,0)),INDEX(Торг!$A:$A,MATCH($C6513,Торг!$I:$I,0))),"")</f>
        <v/>
      </c>
      <c r="M6513" s="132" t="str">
        <f>IFERROR(IFERROR(INDEX(Кат!$B:$B,MATCH($C6513,Кат!$I:$I,0)),INDEX(Торг!$B:$B,MATCH($C6513,Торг!$I:$I,0))),"")</f>
        <v/>
      </c>
      <c r="N6513" s="132" t="str">
        <f t="shared" si="101"/>
        <v>SUFIX FP-2351</v>
      </c>
      <c r="O6513" s="132" t="str">
        <f>IFERROR(IFERROR(INDEX(Кат!$B:$B,MATCH($N6513,Кат!$I:$I,0)),INDEX(Торг!$B:$B,MATCH($N6513,Торг!$I:$I,0))),"")</f>
        <v/>
      </c>
    </row>
    <row r="6514" spans="1:15" outlineLevel="1">
      <c r="A6514" t="s">
        <v>26014</v>
      </c>
      <c r="C6514" s="191" t="s">
        <v>26015</v>
      </c>
      <c r="E6514" t="s">
        <v>26016</v>
      </c>
      <c r="F6514" t="s">
        <v>25174</v>
      </c>
      <c r="G6514" t="s">
        <v>399</v>
      </c>
      <c r="H6514">
        <v>510</v>
      </c>
      <c r="J6514" t="s">
        <v>22634</v>
      </c>
      <c r="K6514" s="132" t="str">
        <f>IFERROR(IFERROR(INDEX(Кат!$O:$O,MATCH($C6514,Кат!$I:$I,0)),INDEX(Торг!$L:$L,MATCH($C6514,Торг!$I:$I,0))),"")</f>
        <v/>
      </c>
      <c r="L6514" s="132" t="str">
        <f>IFERROR(IFERROR(INDEX(Кат!$A:$A,MATCH($C6514,Кат!$I:$I,0)),INDEX(Торг!$A:$A,MATCH($C6514,Торг!$I:$I,0))),"")</f>
        <v/>
      </c>
      <c r="M6514" s="132" t="str">
        <f>IFERROR(IFERROR(INDEX(Кат!$B:$B,MATCH($C6514,Кат!$I:$I,0)),INDEX(Торг!$B:$B,MATCH($C6514,Торг!$I:$I,0))),"")</f>
        <v/>
      </c>
      <c r="N6514" s="132" t="str">
        <f t="shared" si="101"/>
        <v>SUFIX FP-2299</v>
      </c>
      <c r="O6514" s="132" t="str">
        <f>IFERROR(IFERROR(INDEX(Кат!$B:$B,MATCH($N6514,Кат!$I:$I,0)),INDEX(Торг!$B:$B,MATCH($N6514,Торг!$I:$I,0))),"")</f>
        <v/>
      </c>
    </row>
    <row r="6515" spans="1:15" outlineLevel="1">
      <c r="A6515" t="s">
        <v>30583</v>
      </c>
      <c r="C6515" s="191" t="s">
        <v>30584</v>
      </c>
      <c r="E6515" t="s">
        <v>30585</v>
      </c>
      <c r="F6515" t="s">
        <v>25174</v>
      </c>
      <c r="G6515" t="s">
        <v>399</v>
      </c>
      <c r="H6515">
        <v>410</v>
      </c>
      <c r="J6515" t="s">
        <v>22634</v>
      </c>
      <c r="K6515" s="132" t="str">
        <f>IFERROR(IFERROR(INDEX(Кат!$O:$O,MATCH($C6515,Кат!$I:$I,0)),INDEX(Торг!$L:$L,MATCH($C6515,Торг!$I:$I,0))),"")</f>
        <v/>
      </c>
      <c r="L6515" s="132" t="str">
        <f>IFERROR(IFERROR(INDEX(Кат!$A:$A,MATCH($C6515,Кат!$I:$I,0)),INDEX(Торг!$A:$A,MATCH($C6515,Торг!$I:$I,0))),"")</f>
        <v/>
      </c>
      <c r="M6515" s="132" t="str">
        <f>IFERROR(IFERROR(INDEX(Кат!$B:$B,MATCH($C6515,Кат!$I:$I,0)),INDEX(Торг!$B:$B,MATCH($C6515,Торг!$I:$I,0))),"")</f>
        <v/>
      </c>
      <c r="N6515" s="132" t="str">
        <f t="shared" si="101"/>
        <v>SUFIX FP-2031</v>
      </c>
      <c r="O6515" s="132" t="str">
        <f>IFERROR(IFERROR(INDEX(Кат!$B:$B,MATCH($N6515,Кат!$I:$I,0)),INDEX(Торг!$B:$B,MATCH($N6515,Торг!$I:$I,0))),"")</f>
        <v/>
      </c>
    </row>
    <row r="6516" spans="1:15" outlineLevel="1">
      <c r="A6516" t="s">
        <v>33507</v>
      </c>
      <c r="C6516" s="191" t="s">
        <v>33508</v>
      </c>
      <c r="E6516" t="s">
        <v>33509</v>
      </c>
      <c r="F6516" t="s">
        <v>25174</v>
      </c>
      <c r="G6516" t="s">
        <v>399</v>
      </c>
      <c r="H6516">
        <v>4620</v>
      </c>
      <c r="J6516" t="s">
        <v>22634</v>
      </c>
      <c r="K6516" s="132" t="str">
        <f>IFERROR(IFERROR(INDEX(Кат!$O:$O,MATCH($C6516,Кат!$I:$I,0)),INDEX(Торг!$L:$L,MATCH($C6516,Торг!$I:$I,0))),"")</f>
        <v/>
      </c>
      <c r="L6516" s="132" t="str">
        <f>IFERROR(IFERROR(INDEX(Кат!$A:$A,MATCH($C6516,Кат!$I:$I,0)),INDEX(Торг!$A:$A,MATCH($C6516,Торг!$I:$I,0))),"")</f>
        <v/>
      </c>
      <c r="M6516" s="132" t="str">
        <f>IFERROR(IFERROR(INDEX(Кат!$B:$B,MATCH($C6516,Кат!$I:$I,0)),INDEX(Торг!$B:$B,MATCH($C6516,Торг!$I:$I,0))),"")</f>
        <v/>
      </c>
      <c r="N6516" s="132" t="str">
        <f t="shared" si="101"/>
        <v>SUFIX SDR-1000</v>
      </c>
      <c r="O6516" s="132" t="str">
        <f>IFERROR(IFERROR(INDEX(Кат!$B:$B,MATCH($N6516,Кат!$I:$I,0)),INDEX(Торг!$B:$B,MATCH($N6516,Торг!$I:$I,0))),"")</f>
        <v/>
      </c>
    </row>
    <row r="6517" spans="1:15" outlineLevel="1">
      <c r="A6517" t="s">
        <v>25175</v>
      </c>
      <c r="C6517" s="191" t="s">
        <v>25176</v>
      </c>
      <c r="E6517" t="s">
        <v>25177</v>
      </c>
      <c r="F6517" t="s">
        <v>25174</v>
      </c>
      <c r="G6517" t="s">
        <v>399</v>
      </c>
      <c r="H6517">
        <v>2650</v>
      </c>
      <c r="J6517" t="s">
        <v>22634</v>
      </c>
      <c r="K6517" s="132" t="str">
        <f>IFERROR(IFERROR(INDEX(Кат!$O:$O,MATCH($C6517,Кат!$I:$I,0)),INDEX(Торг!$L:$L,MATCH($C6517,Торг!$I:$I,0))),"")</f>
        <v/>
      </c>
      <c r="L6517" s="132" t="str">
        <f>IFERROR(IFERROR(INDEX(Кат!$A:$A,MATCH($C6517,Кат!$I:$I,0)),INDEX(Торг!$A:$A,MATCH($C6517,Торг!$I:$I,0))),"")</f>
        <v/>
      </c>
      <c r="M6517" s="132" t="str">
        <f>IFERROR(IFERROR(INDEX(Кат!$B:$B,MATCH($C6517,Кат!$I:$I,0)),INDEX(Торг!$B:$B,MATCH($C6517,Торг!$I:$I,0))),"")</f>
        <v/>
      </c>
      <c r="N6517" s="132" t="str">
        <f t="shared" si="101"/>
        <v>SUFIX SH-1761</v>
      </c>
      <c r="O6517" s="132" t="str">
        <f>IFERROR(IFERROR(INDEX(Кат!$B:$B,MATCH($N6517,Кат!$I:$I,0)),INDEX(Торг!$B:$B,MATCH($N6517,Торг!$I:$I,0))),"")</f>
        <v/>
      </c>
    </row>
    <row r="6518" spans="1:15" outlineLevel="1">
      <c r="A6518" t="s">
        <v>25178</v>
      </c>
      <c r="C6518" s="191" t="s">
        <v>25179</v>
      </c>
      <c r="E6518" t="s">
        <v>25180</v>
      </c>
      <c r="F6518" t="s">
        <v>25174</v>
      </c>
      <c r="G6518" t="s">
        <v>399</v>
      </c>
      <c r="H6518">
        <v>2650</v>
      </c>
      <c r="J6518" t="s">
        <v>22634</v>
      </c>
      <c r="K6518" s="132" t="str">
        <f>IFERROR(IFERROR(INDEX(Кат!$O:$O,MATCH($C6518,Кат!$I:$I,0)),INDEX(Торг!$L:$L,MATCH($C6518,Торг!$I:$I,0))),"")</f>
        <v/>
      </c>
      <c r="L6518" s="132" t="str">
        <f>IFERROR(IFERROR(INDEX(Кат!$A:$A,MATCH($C6518,Кат!$I:$I,0)),INDEX(Торг!$A:$A,MATCH($C6518,Торг!$I:$I,0))),"")</f>
        <v/>
      </c>
      <c r="M6518" s="132" t="str">
        <f>IFERROR(IFERROR(INDEX(Кат!$B:$B,MATCH($C6518,Кат!$I:$I,0)),INDEX(Торг!$B:$B,MATCH($C6518,Торг!$I:$I,0))),"")</f>
        <v/>
      </c>
      <c r="N6518" s="132" t="str">
        <f t="shared" si="101"/>
        <v>SUFIX SH-1762</v>
      </c>
      <c r="O6518" s="132" t="str">
        <f>IFERROR(IFERROR(INDEX(Кат!$B:$B,MATCH($N6518,Кат!$I:$I,0)),INDEX(Торг!$B:$B,MATCH($N6518,Торг!$I:$I,0))),"")</f>
        <v/>
      </c>
    </row>
    <row r="6519" spans="1:15" outlineLevel="1">
      <c r="A6519" t="s">
        <v>27464</v>
      </c>
      <c r="C6519" s="191" t="s">
        <v>27465</v>
      </c>
      <c r="E6519" t="s">
        <v>27466</v>
      </c>
      <c r="F6519" t="s">
        <v>25174</v>
      </c>
      <c r="G6519" t="s">
        <v>399</v>
      </c>
      <c r="H6519">
        <v>3220</v>
      </c>
      <c r="J6519" t="s">
        <v>22634</v>
      </c>
      <c r="K6519" s="132" t="str">
        <f>IFERROR(IFERROR(INDEX(Кат!$O:$O,MATCH($C6519,Кат!$I:$I,0)),INDEX(Торг!$L:$L,MATCH($C6519,Торг!$I:$I,0))),"")</f>
        <v/>
      </c>
      <c r="L6519" s="132" t="str">
        <f>IFERROR(IFERROR(INDEX(Кат!$A:$A,MATCH($C6519,Кат!$I:$I,0)),INDEX(Торг!$A:$A,MATCH($C6519,Торг!$I:$I,0))),"")</f>
        <v/>
      </c>
      <c r="M6519" s="132" t="str">
        <f>IFERROR(IFERROR(INDEX(Кат!$B:$B,MATCH($C6519,Кат!$I:$I,0)),INDEX(Торг!$B:$B,MATCH($C6519,Торг!$I:$I,0))),"")</f>
        <v/>
      </c>
      <c r="N6519" s="132" t="str">
        <f t="shared" si="101"/>
        <v>SUFIX SH-1635</v>
      </c>
      <c r="O6519" s="132" t="str">
        <f>IFERROR(IFERROR(INDEX(Кат!$B:$B,MATCH($N6519,Кат!$I:$I,0)),INDEX(Торг!$B:$B,MATCH($N6519,Торг!$I:$I,0))),"")</f>
        <v/>
      </c>
    </row>
    <row r="6520" spans="1:15" outlineLevel="1">
      <c r="A6520" t="s">
        <v>25288</v>
      </c>
      <c r="C6520" s="191" t="s">
        <v>25289</v>
      </c>
      <c r="E6520" t="s">
        <v>25290</v>
      </c>
      <c r="F6520" t="s">
        <v>25174</v>
      </c>
      <c r="G6520" t="s">
        <v>399</v>
      </c>
      <c r="H6520">
        <v>1580</v>
      </c>
      <c r="J6520" t="s">
        <v>22634</v>
      </c>
      <c r="K6520" s="132" t="str">
        <f>IFERROR(IFERROR(INDEX(Кат!$O:$O,MATCH($C6520,Кат!$I:$I,0)),INDEX(Торг!$L:$L,MATCH($C6520,Торг!$I:$I,0))),"")</f>
        <v/>
      </c>
      <c r="L6520" s="132" t="str">
        <f>IFERROR(IFERROR(INDEX(Кат!$A:$A,MATCH($C6520,Кат!$I:$I,0)),INDEX(Торг!$A:$A,MATCH($C6520,Торг!$I:$I,0))),"")</f>
        <v/>
      </c>
      <c r="M6520" s="132" t="str">
        <f>IFERROR(IFERROR(INDEX(Кат!$B:$B,MATCH($C6520,Кат!$I:$I,0)),INDEX(Торг!$B:$B,MATCH($C6520,Торг!$I:$I,0))),"")</f>
        <v/>
      </c>
      <c r="N6520" s="132" t="str">
        <f t="shared" si="101"/>
        <v>SUFIX SH-1010</v>
      </c>
      <c r="O6520" s="132" t="str">
        <f>IFERROR(IFERROR(INDEX(Кат!$B:$B,MATCH($N6520,Кат!$I:$I,0)),INDEX(Торг!$B:$B,MATCH($N6520,Торг!$I:$I,0))),"")</f>
        <v/>
      </c>
    </row>
    <row r="6521" spans="1:15" outlineLevel="1">
      <c r="A6521" t="s">
        <v>27467</v>
      </c>
      <c r="C6521" s="191" t="s">
        <v>27468</v>
      </c>
      <c r="E6521" t="s">
        <v>27469</v>
      </c>
      <c r="F6521" t="s">
        <v>25174</v>
      </c>
      <c r="G6521" t="s">
        <v>399</v>
      </c>
      <c r="H6521">
        <v>3220</v>
      </c>
      <c r="J6521" t="s">
        <v>22634</v>
      </c>
      <c r="K6521" s="132" t="str">
        <f>IFERROR(IFERROR(INDEX(Кат!$O:$O,MATCH($C6521,Кат!$I:$I,0)),INDEX(Торг!$L:$L,MATCH($C6521,Торг!$I:$I,0))),"")</f>
        <v/>
      </c>
      <c r="L6521" s="132" t="str">
        <f>IFERROR(IFERROR(INDEX(Кат!$A:$A,MATCH($C6521,Кат!$I:$I,0)),INDEX(Торг!$A:$A,MATCH($C6521,Торг!$I:$I,0))),"")</f>
        <v/>
      </c>
      <c r="M6521" s="132" t="str">
        <f>IFERROR(IFERROR(INDEX(Кат!$B:$B,MATCH($C6521,Кат!$I:$I,0)),INDEX(Торг!$B:$B,MATCH($C6521,Торг!$I:$I,0))),"")</f>
        <v/>
      </c>
      <c r="N6521" s="132" t="str">
        <f t="shared" si="101"/>
        <v>SUFIX SH-1636</v>
      </c>
      <c r="O6521" s="132" t="str">
        <f>IFERROR(IFERROR(INDEX(Кат!$B:$B,MATCH($N6521,Кат!$I:$I,0)),INDEX(Торг!$B:$B,MATCH($N6521,Торг!$I:$I,0))),"")</f>
        <v/>
      </c>
    </row>
    <row r="6522" spans="1:15" outlineLevel="1">
      <c r="A6522" t="s">
        <v>25291</v>
      </c>
      <c r="C6522" s="191" t="s">
        <v>25292</v>
      </c>
      <c r="E6522" t="s">
        <v>25293</v>
      </c>
      <c r="F6522" t="s">
        <v>25174</v>
      </c>
      <c r="G6522" t="s">
        <v>399</v>
      </c>
      <c r="H6522">
        <v>1580</v>
      </c>
      <c r="J6522" t="s">
        <v>22634</v>
      </c>
      <c r="K6522" s="132" t="str">
        <f>IFERROR(IFERROR(INDEX(Кат!$O:$O,MATCH($C6522,Кат!$I:$I,0)),INDEX(Торг!$L:$L,MATCH($C6522,Торг!$I:$I,0))),"")</f>
        <v/>
      </c>
      <c r="L6522" s="132" t="str">
        <f>IFERROR(IFERROR(INDEX(Кат!$A:$A,MATCH($C6522,Кат!$I:$I,0)),INDEX(Торг!$A:$A,MATCH($C6522,Торг!$I:$I,0))),"")</f>
        <v/>
      </c>
      <c r="M6522" s="132" t="str">
        <f>IFERROR(IFERROR(INDEX(Кат!$B:$B,MATCH($C6522,Кат!$I:$I,0)),INDEX(Торг!$B:$B,MATCH($C6522,Торг!$I:$I,0))),"")</f>
        <v/>
      </c>
      <c r="N6522" s="132" t="str">
        <f t="shared" si="101"/>
        <v>SUFIX SH-1011</v>
      </c>
      <c r="O6522" s="132" t="str">
        <f>IFERROR(IFERROR(INDEX(Кат!$B:$B,MATCH($N6522,Кат!$I:$I,0)),INDEX(Торг!$B:$B,MATCH($N6522,Торг!$I:$I,0))),"")</f>
        <v/>
      </c>
    </row>
    <row r="6523" spans="1:15" outlineLevel="1">
      <c r="A6523" t="s">
        <v>28628</v>
      </c>
      <c r="C6523" s="191" t="s">
        <v>28629</v>
      </c>
      <c r="E6523" t="s">
        <v>28630</v>
      </c>
      <c r="F6523" t="s">
        <v>25174</v>
      </c>
      <c r="G6523" t="s">
        <v>375</v>
      </c>
      <c r="H6523">
        <v>280</v>
      </c>
      <c r="J6523" t="s">
        <v>22634</v>
      </c>
      <c r="K6523" s="132" t="str">
        <f>IFERROR(IFERROR(INDEX(Кат!$O:$O,MATCH($C6523,Кат!$I:$I,0)),INDEX(Торг!$L:$L,MATCH($C6523,Торг!$I:$I,0))),"")</f>
        <v/>
      </c>
      <c r="L6523" s="132" t="str">
        <f>IFERROR(IFERROR(INDEX(Кат!$A:$A,MATCH($C6523,Кат!$I:$I,0)),INDEX(Торг!$A:$A,MATCH($C6523,Торг!$I:$I,0))),"")</f>
        <v/>
      </c>
      <c r="M6523" s="132" t="str">
        <f>IFERROR(IFERROR(INDEX(Кат!$B:$B,MATCH($C6523,Кат!$I:$I,0)),INDEX(Торг!$B:$B,MATCH($C6523,Торг!$I:$I,0))),"")</f>
        <v/>
      </c>
      <c r="N6523" s="132" t="str">
        <f t="shared" si="101"/>
        <v>SUFIX FV-15</v>
      </c>
      <c r="O6523" s="132" t="str">
        <f>IFERROR(IFERROR(INDEX(Кат!$B:$B,MATCH($N6523,Кат!$I:$I,0)),INDEX(Торг!$B:$B,MATCH($N6523,Торг!$I:$I,0))),"")</f>
        <v/>
      </c>
    </row>
    <row r="6524" spans="1:15" outlineLevel="1">
      <c r="A6524" t="s">
        <v>28631</v>
      </c>
      <c r="C6524" s="191" t="s">
        <v>28632</v>
      </c>
      <c r="E6524" t="s">
        <v>28633</v>
      </c>
      <c r="F6524" t="s">
        <v>25174</v>
      </c>
      <c r="G6524" t="s">
        <v>375</v>
      </c>
      <c r="H6524">
        <v>390</v>
      </c>
      <c r="J6524" t="s">
        <v>22634</v>
      </c>
      <c r="K6524" s="132" t="str">
        <f>IFERROR(IFERROR(INDEX(Кат!$O:$O,MATCH($C6524,Кат!$I:$I,0)),INDEX(Торг!$L:$L,MATCH($C6524,Торг!$I:$I,0))),"")</f>
        <v/>
      </c>
      <c r="L6524" s="132" t="str">
        <f>IFERROR(IFERROR(INDEX(Кат!$A:$A,MATCH($C6524,Кат!$I:$I,0)),INDEX(Торг!$A:$A,MATCH($C6524,Торг!$I:$I,0))),"")</f>
        <v/>
      </c>
      <c r="M6524" s="132" t="str">
        <f>IFERROR(IFERROR(INDEX(Кат!$B:$B,MATCH($C6524,Кат!$I:$I,0)),INDEX(Торг!$B:$B,MATCH($C6524,Торг!$I:$I,0))),"")</f>
        <v/>
      </c>
      <c r="N6524" s="132" t="str">
        <f t="shared" si="101"/>
        <v>SUFIX FV-54</v>
      </c>
      <c r="O6524" s="132" t="str">
        <f>IFERROR(IFERROR(INDEX(Кат!$B:$B,MATCH($N6524,Кат!$I:$I,0)),INDEX(Торг!$B:$B,MATCH($N6524,Торг!$I:$I,0))),"")</f>
        <v/>
      </c>
    </row>
    <row r="6525" spans="1:15" outlineLevel="1">
      <c r="A6525" t="s">
        <v>28634</v>
      </c>
      <c r="C6525" s="191" t="s">
        <v>28635</v>
      </c>
      <c r="E6525" t="s">
        <v>28636</v>
      </c>
      <c r="F6525" t="s">
        <v>25174</v>
      </c>
      <c r="G6525" t="s">
        <v>375</v>
      </c>
      <c r="H6525">
        <v>380</v>
      </c>
      <c r="J6525" t="s">
        <v>22634</v>
      </c>
      <c r="K6525" s="132" t="str">
        <f>IFERROR(IFERROR(INDEX(Кат!$O:$O,MATCH($C6525,Кат!$I:$I,0)),INDEX(Торг!$L:$L,MATCH($C6525,Торг!$I:$I,0))),"")</f>
        <v/>
      </c>
      <c r="L6525" s="132" t="str">
        <f>IFERROR(IFERROR(INDEX(Кат!$A:$A,MATCH($C6525,Кат!$I:$I,0)),INDEX(Торг!$A:$A,MATCH($C6525,Торг!$I:$I,0))),"")</f>
        <v/>
      </c>
      <c r="M6525" s="132" t="str">
        <f>IFERROR(IFERROR(INDEX(Кат!$B:$B,MATCH($C6525,Кат!$I:$I,0)),INDEX(Торг!$B:$B,MATCH($C6525,Торг!$I:$I,0))),"")</f>
        <v/>
      </c>
      <c r="N6525" s="132" t="str">
        <f t="shared" si="101"/>
        <v>SUFIX FV-19</v>
      </c>
      <c r="O6525" s="132" t="str">
        <f>IFERROR(IFERROR(INDEX(Кат!$B:$B,MATCH($N6525,Кат!$I:$I,0)),INDEX(Торг!$B:$B,MATCH($N6525,Торг!$I:$I,0))),"")</f>
        <v/>
      </c>
    </row>
    <row r="6526" spans="1:15" outlineLevel="1">
      <c r="A6526" t="s">
        <v>28637</v>
      </c>
      <c r="C6526" s="191" t="s">
        <v>28638</v>
      </c>
      <c r="E6526" t="s">
        <v>28639</v>
      </c>
      <c r="F6526" t="s">
        <v>25174</v>
      </c>
      <c r="G6526" t="s">
        <v>375</v>
      </c>
      <c r="H6526">
        <v>400</v>
      </c>
      <c r="J6526" t="s">
        <v>22634</v>
      </c>
      <c r="K6526" s="132" t="str">
        <f>IFERROR(IFERROR(INDEX(Кат!$O:$O,MATCH($C6526,Кат!$I:$I,0)),INDEX(Торг!$L:$L,MATCH($C6526,Торг!$I:$I,0))),"")</f>
        <v/>
      </c>
      <c r="L6526" s="132" t="str">
        <f>IFERROR(IFERROR(INDEX(Кат!$A:$A,MATCH($C6526,Кат!$I:$I,0)),INDEX(Торг!$A:$A,MATCH($C6526,Торг!$I:$I,0))),"")</f>
        <v/>
      </c>
      <c r="M6526" s="132" t="str">
        <f>IFERROR(IFERROR(INDEX(Кат!$B:$B,MATCH($C6526,Кат!$I:$I,0)),INDEX(Торг!$B:$B,MATCH($C6526,Торг!$I:$I,0))),"")</f>
        <v/>
      </c>
      <c r="N6526" s="132" t="str">
        <f t="shared" si="101"/>
        <v>SUFIX FV-13</v>
      </c>
      <c r="O6526" s="132" t="str">
        <f>IFERROR(IFERROR(INDEX(Кат!$B:$B,MATCH($N6526,Кат!$I:$I,0)),INDEX(Торг!$B:$B,MATCH($N6526,Торг!$I:$I,0))),"")</f>
        <v/>
      </c>
    </row>
    <row r="6527" spans="1:15" outlineLevel="1">
      <c r="A6527" t="s">
        <v>28640</v>
      </c>
      <c r="C6527" s="191" t="s">
        <v>28641</v>
      </c>
      <c r="E6527" t="s">
        <v>28642</v>
      </c>
      <c r="F6527" t="s">
        <v>25174</v>
      </c>
      <c r="G6527" t="s">
        <v>375</v>
      </c>
      <c r="H6527">
        <v>1620</v>
      </c>
      <c r="J6527" t="s">
        <v>22634</v>
      </c>
      <c r="K6527" s="132" t="str">
        <f>IFERROR(IFERROR(INDEX(Кат!$O:$O,MATCH($C6527,Кат!$I:$I,0)),INDEX(Торг!$L:$L,MATCH($C6527,Торг!$I:$I,0))),"")</f>
        <v/>
      </c>
      <c r="L6527" s="132" t="str">
        <f>IFERROR(IFERROR(INDEX(Кат!$A:$A,MATCH($C6527,Кат!$I:$I,0)),INDEX(Торг!$A:$A,MATCH($C6527,Торг!$I:$I,0))),"")</f>
        <v/>
      </c>
      <c r="M6527" s="132" t="str">
        <f>IFERROR(IFERROR(INDEX(Кат!$B:$B,MATCH($C6527,Кат!$I:$I,0)),INDEX(Торг!$B:$B,MATCH($C6527,Торг!$I:$I,0))),"")</f>
        <v/>
      </c>
      <c r="N6527" s="132" t="str">
        <f t="shared" si="101"/>
        <v>SUFIX FV-46</v>
      </c>
      <c r="O6527" s="132" t="str">
        <f>IFERROR(IFERROR(INDEX(Кат!$B:$B,MATCH($N6527,Кат!$I:$I,0)),INDEX(Торг!$B:$B,MATCH($N6527,Торг!$I:$I,0))),"")</f>
        <v/>
      </c>
    </row>
    <row r="6528" spans="1:15" outlineLevel="1">
      <c r="A6528" t="s">
        <v>28643</v>
      </c>
      <c r="C6528" s="191" t="s">
        <v>28644</v>
      </c>
      <c r="E6528" t="s">
        <v>28645</v>
      </c>
      <c r="F6528" t="s">
        <v>25174</v>
      </c>
      <c r="G6528" t="s">
        <v>375</v>
      </c>
      <c r="H6528">
        <v>680</v>
      </c>
      <c r="J6528" t="s">
        <v>22634</v>
      </c>
      <c r="K6528" s="132" t="str">
        <f>IFERROR(IFERROR(INDEX(Кат!$O:$O,MATCH($C6528,Кат!$I:$I,0)),INDEX(Торг!$L:$L,MATCH($C6528,Торг!$I:$I,0))),"")</f>
        <v/>
      </c>
      <c r="L6528" s="132" t="str">
        <f>IFERROR(IFERROR(INDEX(Кат!$A:$A,MATCH($C6528,Кат!$I:$I,0)),INDEX(Торг!$A:$A,MATCH($C6528,Торг!$I:$I,0))),"")</f>
        <v/>
      </c>
      <c r="M6528" s="132" t="str">
        <f>IFERROR(IFERROR(INDEX(Кат!$B:$B,MATCH($C6528,Кат!$I:$I,0)),INDEX(Торг!$B:$B,MATCH($C6528,Торг!$I:$I,0))),"")</f>
        <v/>
      </c>
      <c r="N6528" s="132" t="str">
        <f t="shared" si="101"/>
        <v>SUFIX FV-27</v>
      </c>
      <c r="O6528" s="132" t="str">
        <f>IFERROR(IFERROR(INDEX(Кат!$B:$B,MATCH($N6528,Кат!$I:$I,0)),INDEX(Торг!$B:$B,MATCH($N6528,Торг!$I:$I,0))),"")</f>
        <v/>
      </c>
    </row>
    <row r="6529" spans="1:15" outlineLevel="1">
      <c r="A6529" t="s">
        <v>28901</v>
      </c>
      <c r="C6529" s="191" t="s">
        <v>28902</v>
      </c>
      <c r="E6529" t="s">
        <v>28903</v>
      </c>
      <c r="F6529" t="s">
        <v>25174</v>
      </c>
      <c r="G6529" t="s">
        <v>399</v>
      </c>
      <c r="H6529">
        <v>2340</v>
      </c>
      <c r="J6529" t="s">
        <v>22634</v>
      </c>
      <c r="K6529" s="132" t="str">
        <f>IFERROR(IFERROR(INDEX(Кат!$O:$O,MATCH($C6529,Кат!$I:$I,0)),INDEX(Торг!$L:$L,MATCH($C6529,Торг!$I:$I,0))),"")</f>
        <v/>
      </c>
      <c r="L6529" s="132" t="str">
        <f>IFERROR(IFERROR(INDEX(Кат!$A:$A,MATCH($C6529,Кат!$I:$I,0)),INDEX(Торг!$A:$A,MATCH($C6529,Торг!$I:$I,0))),"")</f>
        <v/>
      </c>
      <c r="M6529" s="132" t="str">
        <f>IFERROR(IFERROR(INDEX(Кат!$B:$B,MATCH($C6529,Кат!$I:$I,0)),INDEX(Торг!$B:$B,MATCH($C6529,Торг!$I:$I,0))),"")</f>
        <v/>
      </c>
      <c r="N6529" s="132" t="str">
        <f t="shared" si="101"/>
        <v>SUFIX SU-1194</v>
      </c>
      <c r="O6529" s="132" t="str">
        <f>IFERROR(IFERROR(INDEX(Кат!$B:$B,MATCH($N6529,Кат!$I:$I,0)),INDEX(Торг!$B:$B,MATCH($N6529,Торг!$I:$I,0))),"")</f>
        <v/>
      </c>
    </row>
    <row r="6530" spans="1:15" outlineLevel="1">
      <c r="A6530" t="s">
        <v>29291</v>
      </c>
      <c r="C6530" s="191" t="s">
        <v>29292</v>
      </c>
      <c r="E6530" t="s">
        <v>29293</v>
      </c>
      <c r="F6530" t="s">
        <v>25174</v>
      </c>
      <c r="G6530" t="s">
        <v>399</v>
      </c>
      <c r="H6530">
        <v>350</v>
      </c>
      <c r="J6530" t="s">
        <v>22634</v>
      </c>
      <c r="K6530" s="132" t="str">
        <f>IFERROR(IFERROR(INDEX(Кат!$O:$O,MATCH($C6530,Кат!$I:$I,0)),INDEX(Торг!$L:$L,MATCH($C6530,Торг!$I:$I,0))),"")</f>
        <v/>
      </c>
      <c r="L6530" s="132" t="str">
        <f>IFERROR(IFERROR(INDEX(Кат!$A:$A,MATCH($C6530,Кат!$I:$I,0)),INDEX(Торг!$A:$A,MATCH($C6530,Торг!$I:$I,0))),"")</f>
        <v/>
      </c>
      <c r="M6530" s="132" t="str">
        <f>IFERROR(IFERROR(INDEX(Кат!$B:$B,MATCH($C6530,Кат!$I:$I,0)),INDEX(Торг!$B:$B,MATCH($C6530,Торг!$I:$I,0))),"")</f>
        <v/>
      </c>
      <c r="N6530" s="132" t="str">
        <f t="shared" si="101"/>
        <v>SUFIX SJ-1136</v>
      </c>
      <c r="O6530" s="132" t="str">
        <f>IFERROR(IFERROR(INDEX(Кат!$B:$B,MATCH($N6530,Кат!$I:$I,0)),INDEX(Торг!$B:$B,MATCH($N6530,Торг!$I:$I,0))),"")</f>
        <v/>
      </c>
    </row>
    <row r="6531" spans="1:15" outlineLevel="1">
      <c r="A6531" t="s">
        <v>27261</v>
      </c>
      <c r="C6531" s="191" t="s">
        <v>32313</v>
      </c>
      <c r="E6531" t="s">
        <v>27191</v>
      </c>
      <c r="F6531" t="s">
        <v>25174</v>
      </c>
      <c r="G6531" t="s">
        <v>399</v>
      </c>
      <c r="H6531">
        <v>630</v>
      </c>
      <c r="J6531" t="s">
        <v>22634</v>
      </c>
      <c r="K6531" s="132" t="str">
        <f>IFERROR(IFERROR(INDEX(Кат!$O:$O,MATCH($C6531,Кат!$I:$I,0)),INDEX(Торг!$L:$L,MATCH($C6531,Торг!$I:$I,0))),"")</f>
        <v/>
      </c>
      <c r="L6531" s="132" t="str">
        <f>IFERROR(IFERROR(INDEX(Кат!$A:$A,MATCH($C6531,Кат!$I:$I,0)),INDEX(Торг!$A:$A,MATCH($C6531,Торг!$I:$I,0))),"")</f>
        <v/>
      </c>
      <c r="M6531" s="132" t="str">
        <f>IFERROR(IFERROR(INDEX(Кат!$B:$B,MATCH($C6531,Кат!$I:$I,0)),INDEX(Торг!$B:$B,MATCH($C6531,Торг!$I:$I,0))),"")</f>
        <v/>
      </c>
      <c r="N6531" s="132" t="str">
        <f t="shared" si="101"/>
        <v>SUFIX SJ-1570</v>
      </c>
      <c r="O6531" s="132" t="str">
        <f>IFERROR(IFERROR(INDEX(Кат!$B:$B,MATCH($N6531,Кат!$I:$I,0)),INDEX(Торг!$B:$B,MATCH($N6531,Торг!$I:$I,0))),"")</f>
        <v/>
      </c>
    </row>
    <row r="6532" spans="1:15" outlineLevel="1">
      <c r="A6532" t="s">
        <v>30934</v>
      </c>
      <c r="C6532" s="191" t="s">
        <v>30935</v>
      </c>
      <c r="E6532" t="s">
        <v>30936</v>
      </c>
      <c r="F6532" t="s">
        <v>25174</v>
      </c>
      <c r="G6532" t="s">
        <v>375</v>
      </c>
      <c r="H6532">
        <v>3420</v>
      </c>
      <c r="J6532" t="s">
        <v>22634</v>
      </c>
      <c r="K6532" s="132" t="str">
        <f>IFERROR(IFERROR(INDEX(Кат!$O:$O,MATCH($C6532,Кат!$I:$I,0)),INDEX(Торг!$L:$L,MATCH($C6532,Торг!$I:$I,0))),"")</f>
        <v/>
      </c>
      <c r="L6532" s="132" t="str">
        <f>IFERROR(IFERROR(INDEX(Кат!$A:$A,MATCH($C6532,Кат!$I:$I,0)),INDEX(Торг!$A:$A,MATCH($C6532,Торг!$I:$I,0))),"")</f>
        <v/>
      </c>
      <c r="M6532" s="132" t="str">
        <f>IFERROR(IFERROR(INDEX(Кат!$B:$B,MATCH($C6532,Кат!$I:$I,0)),INDEX(Торг!$B:$B,MATCH($C6532,Торг!$I:$I,0))),"")</f>
        <v/>
      </c>
      <c r="N6532" s="132" t="str">
        <f t="shared" si="101"/>
        <v>SUFIX FK-7012</v>
      </c>
      <c r="O6532" s="132" t="str">
        <f>IFERROR(IFERROR(INDEX(Кат!$B:$B,MATCH($N6532,Кат!$I:$I,0)),INDEX(Торг!$B:$B,MATCH($N6532,Торг!$I:$I,0))),"")</f>
        <v/>
      </c>
    </row>
    <row r="6533" spans="1:15" outlineLevel="1">
      <c r="A6533" t="s">
        <v>30937</v>
      </c>
      <c r="C6533" s="191" t="s">
        <v>30938</v>
      </c>
      <c r="E6533" t="s">
        <v>30939</v>
      </c>
      <c r="F6533" t="s">
        <v>25174</v>
      </c>
      <c r="G6533" t="s">
        <v>375</v>
      </c>
      <c r="H6533">
        <v>3140</v>
      </c>
      <c r="J6533" t="s">
        <v>22634</v>
      </c>
      <c r="K6533" s="132" t="str">
        <f>IFERROR(IFERROR(INDEX(Кат!$O:$O,MATCH($C6533,Кат!$I:$I,0)),INDEX(Торг!$L:$L,MATCH($C6533,Торг!$I:$I,0))),"")</f>
        <v/>
      </c>
      <c r="L6533" s="132" t="str">
        <f>IFERROR(IFERROR(INDEX(Кат!$A:$A,MATCH($C6533,Кат!$I:$I,0)),INDEX(Торг!$A:$A,MATCH($C6533,Торг!$I:$I,0))),"")</f>
        <v/>
      </c>
      <c r="M6533" s="132" t="str">
        <f>IFERROR(IFERROR(INDEX(Кат!$B:$B,MATCH($C6533,Кат!$I:$I,0)),INDEX(Торг!$B:$B,MATCH($C6533,Торг!$I:$I,0))),"")</f>
        <v/>
      </c>
      <c r="N6533" s="132" t="str">
        <f t="shared" si="101"/>
        <v>SUFIX FK-7005</v>
      </c>
      <c r="O6533" s="132" t="str">
        <f>IFERROR(IFERROR(INDEX(Кат!$B:$B,MATCH($N6533,Кат!$I:$I,0)),INDEX(Торг!$B:$B,MATCH($N6533,Торг!$I:$I,0))),"")</f>
        <v/>
      </c>
    </row>
    <row r="6534" spans="1:15" outlineLevel="1">
      <c r="A6534" t="s">
        <v>30940</v>
      </c>
      <c r="C6534" s="191" t="s">
        <v>31095</v>
      </c>
      <c r="E6534" t="s">
        <v>30941</v>
      </c>
      <c r="F6534" t="s">
        <v>25174</v>
      </c>
      <c r="G6534" t="s">
        <v>375</v>
      </c>
      <c r="H6534">
        <v>3110</v>
      </c>
      <c r="J6534" t="s">
        <v>22634</v>
      </c>
      <c r="K6534" s="132" t="str">
        <f>IFERROR(IFERROR(INDEX(Кат!$O:$O,MATCH($C6534,Кат!$I:$I,0)),INDEX(Торг!$L:$L,MATCH($C6534,Торг!$I:$I,0))),"")</f>
        <v/>
      </c>
      <c r="L6534" s="132" t="str">
        <f>IFERROR(IFERROR(INDEX(Кат!$A:$A,MATCH($C6534,Кат!$I:$I,0)),INDEX(Торг!$A:$A,MATCH($C6534,Торг!$I:$I,0))),"")</f>
        <v/>
      </c>
      <c r="M6534" s="132" t="str">
        <f>IFERROR(IFERROR(INDEX(Кат!$B:$B,MATCH($C6534,Кат!$I:$I,0)),INDEX(Торг!$B:$B,MATCH($C6534,Торг!$I:$I,0))),"")</f>
        <v/>
      </c>
      <c r="N6534" s="132" t="str">
        <f t="shared" si="101"/>
        <v>SUFIX FK-7006</v>
      </c>
      <c r="O6534" s="132" t="str">
        <f>IFERROR(IFERROR(INDEX(Кат!$B:$B,MATCH($N6534,Кат!$I:$I,0)),INDEX(Торг!$B:$B,MATCH($N6534,Торг!$I:$I,0))),"")</f>
        <v/>
      </c>
    </row>
    <row r="6535" spans="1:15" outlineLevel="1">
      <c r="A6535" t="s">
        <v>30942</v>
      </c>
      <c r="C6535" s="191" t="s">
        <v>30943</v>
      </c>
      <c r="E6535" t="s">
        <v>30944</v>
      </c>
      <c r="F6535" t="s">
        <v>25174</v>
      </c>
      <c r="G6535" t="s">
        <v>375</v>
      </c>
      <c r="H6535">
        <v>2940</v>
      </c>
      <c r="J6535" t="s">
        <v>22634</v>
      </c>
      <c r="K6535" s="132" t="str">
        <f>IFERROR(IFERROR(INDEX(Кат!$O:$O,MATCH($C6535,Кат!$I:$I,0)),INDEX(Торг!$L:$L,MATCH($C6535,Торг!$I:$I,0))),"")</f>
        <v/>
      </c>
      <c r="L6535" s="132" t="str">
        <f>IFERROR(IFERROR(INDEX(Кат!$A:$A,MATCH($C6535,Кат!$I:$I,0)),INDEX(Торг!$A:$A,MATCH($C6535,Торг!$I:$I,0))),"")</f>
        <v/>
      </c>
      <c r="M6535" s="132" t="str">
        <f>IFERROR(IFERROR(INDEX(Кат!$B:$B,MATCH($C6535,Кат!$I:$I,0)),INDEX(Торг!$B:$B,MATCH($C6535,Торг!$I:$I,0))),"")</f>
        <v/>
      </c>
      <c r="N6535" s="132" t="str">
        <f t="shared" si="101"/>
        <v>SUFIX FK-7010</v>
      </c>
      <c r="O6535" s="132" t="str">
        <f>IFERROR(IFERROR(INDEX(Кат!$B:$B,MATCH($N6535,Кат!$I:$I,0)),INDEX(Торг!$B:$B,MATCH($N6535,Торг!$I:$I,0))),"")</f>
        <v/>
      </c>
    </row>
    <row r="6536" spans="1:15" outlineLevel="1">
      <c r="A6536" t="s">
        <v>31171</v>
      </c>
      <c r="C6536" s="191" t="s">
        <v>31172</v>
      </c>
      <c r="E6536" t="s">
        <v>31173</v>
      </c>
      <c r="F6536" t="s">
        <v>25174</v>
      </c>
      <c r="G6536" t="s">
        <v>375</v>
      </c>
      <c r="H6536">
        <v>2690</v>
      </c>
      <c r="J6536" t="s">
        <v>22634</v>
      </c>
      <c r="K6536" s="132" t="str">
        <f>IFERROR(IFERROR(INDEX(Кат!$O:$O,MATCH($C6536,Кат!$I:$I,0)),INDEX(Торг!$L:$L,MATCH($C6536,Торг!$I:$I,0))),"")</f>
        <v/>
      </c>
      <c r="L6536" s="132" t="str">
        <f>IFERROR(IFERROR(INDEX(Кат!$A:$A,MATCH($C6536,Кат!$I:$I,0)),INDEX(Торг!$A:$A,MATCH($C6536,Торг!$I:$I,0))),"")</f>
        <v/>
      </c>
      <c r="M6536" s="132" t="str">
        <f>IFERROR(IFERROR(INDEX(Кат!$B:$B,MATCH($C6536,Кат!$I:$I,0)),INDEX(Торг!$B:$B,MATCH($C6536,Торг!$I:$I,0))),"")</f>
        <v/>
      </c>
      <c r="N6536" s="132" t="str">
        <f t="shared" ref="N6536:N6599" si="102">_xlfn.CONCAT(F6536," ",C6536)</f>
        <v>SUFIX FK-7002</v>
      </c>
      <c r="O6536" s="132" t="str">
        <f>IFERROR(IFERROR(INDEX(Кат!$B:$B,MATCH($N6536,Кат!$I:$I,0)),INDEX(Торг!$B:$B,MATCH($N6536,Торг!$I:$I,0))),"")</f>
        <v/>
      </c>
    </row>
    <row r="6537" spans="1:15" outlineLevel="1">
      <c r="A6537" t="s">
        <v>30945</v>
      </c>
      <c r="C6537" s="191" t="s">
        <v>30946</v>
      </c>
      <c r="E6537" t="s">
        <v>30947</v>
      </c>
      <c r="F6537" t="s">
        <v>25174</v>
      </c>
      <c r="G6537" t="s">
        <v>375</v>
      </c>
      <c r="H6537">
        <v>2910</v>
      </c>
      <c r="J6537" t="s">
        <v>22634</v>
      </c>
      <c r="K6537" s="132" t="str">
        <f>IFERROR(IFERROR(INDEX(Кат!$O:$O,MATCH($C6537,Кат!$I:$I,0)),INDEX(Торг!$L:$L,MATCH($C6537,Торг!$I:$I,0))),"")</f>
        <v/>
      </c>
      <c r="L6537" s="132" t="str">
        <f>IFERROR(IFERROR(INDEX(Кат!$A:$A,MATCH($C6537,Кат!$I:$I,0)),INDEX(Торг!$A:$A,MATCH($C6537,Торг!$I:$I,0))),"")</f>
        <v/>
      </c>
      <c r="M6537" s="132" t="str">
        <f>IFERROR(IFERROR(INDEX(Кат!$B:$B,MATCH($C6537,Кат!$I:$I,0)),INDEX(Торг!$B:$B,MATCH($C6537,Торг!$I:$I,0))),"")</f>
        <v/>
      </c>
      <c r="N6537" s="132" t="str">
        <f t="shared" si="102"/>
        <v>SUFIX FK-7004</v>
      </c>
      <c r="O6537" s="132" t="str">
        <f>IFERROR(IFERROR(INDEX(Кат!$B:$B,MATCH($N6537,Кат!$I:$I,0)),INDEX(Торг!$B:$B,MATCH($N6537,Торг!$I:$I,0))),"")</f>
        <v/>
      </c>
    </row>
    <row r="6538" spans="1:15" outlineLevel="1">
      <c r="A6538" t="s">
        <v>30948</v>
      </c>
      <c r="C6538" s="191" t="s">
        <v>30949</v>
      </c>
      <c r="E6538" t="s">
        <v>30950</v>
      </c>
      <c r="F6538" t="s">
        <v>25174</v>
      </c>
      <c r="G6538" t="s">
        <v>375</v>
      </c>
      <c r="H6538">
        <v>3570</v>
      </c>
      <c r="J6538" t="s">
        <v>22634</v>
      </c>
      <c r="K6538" s="132" t="str">
        <f>IFERROR(IFERROR(INDEX(Кат!$O:$O,MATCH($C6538,Кат!$I:$I,0)),INDEX(Торг!$L:$L,MATCH($C6538,Торг!$I:$I,0))),"")</f>
        <v/>
      </c>
      <c r="L6538" s="132" t="str">
        <f>IFERROR(IFERROR(INDEX(Кат!$A:$A,MATCH($C6538,Кат!$I:$I,0)),INDEX(Торг!$A:$A,MATCH($C6538,Торг!$I:$I,0))),"")</f>
        <v/>
      </c>
      <c r="M6538" s="132" t="str">
        <f>IFERROR(IFERROR(INDEX(Кат!$B:$B,MATCH($C6538,Кат!$I:$I,0)),INDEX(Торг!$B:$B,MATCH($C6538,Торг!$I:$I,0))),"")</f>
        <v/>
      </c>
      <c r="N6538" s="132" t="str">
        <f t="shared" si="102"/>
        <v>SUFIX FK-7003</v>
      </c>
      <c r="O6538" s="132" t="str">
        <f>IFERROR(IFERROR(INDEX(Кат!$B:$B,MATCH($N6538,Кат!$I:$I,0)),INDEX(Торг!$B:$B,MATCH($N6538,Торг!$I:$I,0))),"")</f>
        <v/>
      </c>
    </row>
    <row r="6539" spans="1:15" outlineLevel="1">
      <c r="A6539" t="s">
        <v>30951</v>
      </c>
      <c r="C6539" s="191" t="s">
        <v>30952</v>
      </c>
      <c r="E6539" t="s">
        <v>30953</v>
      </c>
      <c r="F6539" t="s">
        <v>25174</v>
      </c>
      <c r="G6539" t="s">
        <v>375</v>
      </c>
      <c r="H6539">
        <v>3840</v>
      </c>
      <c r="J6539" t="s">
        <v>22634</v>
      </c>
      <c r="K6539" s="132" t="str">
        <f>IFERROR(IFERROR(INDEX(Кат!$O:$O,MATCH($C6539,Кат!$I:$I,0)),INDEX(Торг!$L:$L,MATCH($C6539,Торг!$I:$I,0))),"")</f>
        <v/>
      </c>
      <c r="L6539" s="132" t="str">
        <f>IFERROR(IFERROR(INDEX(Кат!$A:$A,MATCH($C6539,Кат!$I:$I,0)),INDEX(Торг!$A:$A,MATCH($C6539,Торг!$I:$I,0))),"")</f>
        <v/>
      </c>
      <c r="M6539" s="132" t="str">
        <f>IFERROR(IFERROR(INDEX(Кат!$B:$B,MATCH($C6539,Кат!$I:$I,0)),INDEX(Торг!$B:$B,MATCH($C6539,Торг!$I:$I,0))),"")</f>
        <v/>
      </c>
      <c r="N6539" s="132" t="str">
        <f t="shared" si="102"/>
        <v>SUFIX FK-7007</v>
      </c>
      <c r="O6539" s="132" t="str">
        <f>IFERROR(IFERROR(INDEX(Кат!$B:$B,MATCH($N6539,Кат!$I:$I,0)),INDEX(Торг!$B:$B,MATCH($N6539,Торг!$I:$I,0))),"")</f>
        <v/>
      </c>
    </row>
    <row r="6540" spans="1:15" outlineLevel="1">
      <c r="A6540" t="s">
        <v>27655</v>
      </c>
      <c r="C6540" s="191" t="s">
        <v>27656</v>
      </c>
      <c r="E6540" t="s">
        <v>27657</v>
      </c>
      <c r="F6540" t="s">
        <v>25174</v>
      </c>
      <c r="G6540" t="s">
        <v>375</v>
      </c>
      <c r="H6540">
        <v>4120</v>
      </c>
      <c r="J6540" t="s">
        <v>22634</v>
      </c>
      <c r="K6540" s="132" t="str">
        <f>IFERROR(IFERROR(INDEX(Кат!$O:$O,MATCH($C6540,Кат!$I:$I,0)),INDEX(Торг!$L:$L,MATCH($C6540,Торг!$I:$I,0))),"")</f>
        <v/>
      </c>
      <c r="L6540" s="132" t="str">
        <f>IFERROR(IFERROR(INDEX(Кат!$A:$A,MATCH($C6540,Кат!$I:$I,0)),INDEX(Торг!$A:$A,MATCH($C6540,Торг!$I:$I,0))),"")</f>
        <v/>
      </c>
      <c r="M6540" s="132" t="str">
        <f>IFERROR(IFERROR(INDEX(Кат!$B:$B,MATCH($C6540,Кат!$I:$I,0)),INDEX(Торг!$B:$B,MATCH($C6540,Торг!$I:$I,0))),"")</f>
        <v/>
      </c>
      <c r="N6540" s="132" t="str">
        <f t="shared" si="102"/>
        <v>SUFIX FX-1138</v>
      </c>
      <c r="O6540" s="132" t="str">
        <f>IFERROR(IFERROR(INDEX(Кат!$B:$B,MATCH($N6540,Кат!$I:$I,0)),INDEX(Торг!$B:$B,MATCH($N6540,Торг!$I:$I,0))),"")</f>
        <v/>
      </c>
    </row>
    <row r="6541" spans="1:15" outlineLevel="1">
      <c r="A6541" t="s">
        <v>26017</v>
      </c>
      <c r="C6541" s="191" t="s">
        <v>26018</v>
      </c>
      <c r="E6541" t="s">
        <v>26019</v>
      </c>
      <c r="F6541" t="s">
        <v>25174</v>
      </c>
      <c r="G6541" t="s">
        <v>375</v>
      </c>
      <c r="H6541">
        <v>3180</v>
      </c>
      <c r="J6541" t="s">
        <v>22634</v>
      </c>
      <c r="K6541" s="132" t="str">
        <f>IFERROR(IFERROR(INDEX(Кат!$O:$O,MATCH($C6541,Кат!$I:$I,0)),INDEX(Торг!$L:$L,MATCH($C6541,Торг!$I:$I,0))),"")</f>
        <v/>
      </c>
      <c r="L6541" s="132" t="str">
        <f>IFERROR(IFERROR(INDEX(Кат!$A:$A,MATCH($C6541,Кат!$I:$I,0)),INDEX(Торг!$A:$A,MATCH($C6541,Торг!$I:$I,0))),"")</f>
        <v/>
      </c>
      <c r="M6541" s="132" t="str">
        <f>IFERROR(IFERROR(INDEX(Кат!$B:$B,MATCH($C6541,Кат!$I:$I,0)),INDEX(Торг!$B:$B,MATCH($C6541,Торг!$I:$I,0))),"")</f>
        <v/>
      </c>
      <c r="N6541" s="132" t="str">
        <f t="shared" si="102"/>
        <v>SUFIX FX-1034</v>
      </c>
      <c r="O6541" s="132" t="str">
        <f>IFERROR(IFERROR(INDEX(Кат!$B:$B,MATCH($N6541,Кат!$I:$I,0)),INDEX(Торг!$B:$B,MATCH($N6541,Торг!$I:$I,0))),"")</f>
        <v/>
      </c>
    </row>
    <row r="6542" spans="1:15" outlineLevel="1">
      <c r="A6542" t="s">
        <v>29294</v>
      </c>
      <c r="C6542" s="191" t="s">
        <v>29295</v>
      </c>
      <c r="E6542" t="s">
        <v>29296</v>
      </c>
      <c r="F6542" t="s">
        <v>25174</v>
      </c>
      <c r="G6542" t="s">
        <v>399</v>
      </c>
      <c r="H6542">
        <v>410</v>
      </c>
      <c r="J6542" t="s">
        <v>22634</v>
      </c>
      <c r="K6542" s="132" t="str">
        <f>IFERROR(IFERROR(INDEX(Кат!$O:$O,MATCH($C6542,Кат!$I:$I,0)),INDEX(Торг!$L:$L,MATCH($C6542,Торг!$I:$I,0))),"")</f>
        <v/>
      </c>
      <c r="L6542" s="132" t="str">
        <f>IFERROR(IFERROR(INDEX(Кат!$A:$A,MATCH($C6542,Кат!$I:$I,0)),INDEX(Торг!$A:$A,MATCH($C6542,Торг!$I:$I,0))),"")</f>
        <v/>
      </c>
      <c r="M6542" s="132" t="str">
        <f>IFERROR(IFERROR(INDEX(Кат!$B:$B,MATCH($C6542,Кат!$I:$I,0)),INDEX(Торг!$B:$B,MATCH($C6542,Торг!$I:$I,0))),"")</f>
        <v/>
      </c>
      <c r="N6542" s="132" t="str">
        <f t="shared" si="102"/>
        <v>SUFIX SD-1018</v>
      </c>
      <c r="O6542" s="132" t="str">
        <f>IFERROR(IFERROR(INDEX(Кат!$B:$B,MATCH($N6542,Кат!$I:$I,0)),INDEX(Торг!$B:$B,MATCH($N6542,Торг!$I:$I,0))),"")</f>
        <v/>
      </c>
    </row>
    <row r="6543" spans="1:15" outlineLevel="1">
      <c r="A6543" t="s">
        <v>29297</v>
      </c>
      <c r="C6543" s="191" t="s">
        <v>29298</v>
      </c>
      <c r="E6543" t="s">
        <v>29299</v>
      </c>
      <c r="F6543" t="s">
        <v>25174</v>
      </c>
      <c r="G6543" t="s">
        <v>399</v>
      </c>
      <c r="H6543">
        <v>450</v>
      </c>
      <c r="J6543" t="s">
        <v>22634</v>
      </c>
      <c r="K6543" s="132" t="str">
        <f>IFERROR(IFERROR(INDEX(Кат!$O:$O,MATCH($C6543,Кат!$I:$I,0)),INDEX(Торг!$L:$L,MATCH($C6543,Торг!$I:$I,0))),"")</f>
        <v/>
      </c>
      <c r="L6543" s="132" t="str">
        <f>IFERROR(IFERROR(INDEX(Кат!$A:$A,MATCH($C6543,Кат!$I:$I,0)),INDEX(Торг!$A:$A,MATCH($C6543,Торг!$I:$I,0))),"")</f>
        <v/>
      </c>
      <c r="M6543" s="132" t="str">
        <f>IFERROR(IFERROR(INDEX(Кат!$B:$B,MATCH($C6543,Кат!$I:$I,0)),INDEX(Торг!$B:$B,MATCH($C6543,Торг!$I:$I,0))),"")</f>
        <v/>
      </c>
      <c r="N6543" s="132" t="str">
        <f t="shared" si="102"/>
        <v>SUFIX SD-1206</v>
      </c>
      <c r="O6543" s="132" t="str">
        <f>IFERROR(IFERROR(INDEX(Кат!$B:$B,MATCH($N6543,Кат!$I:$I,0)),INDEX(Торг!$B:$B,MATCH($N6543,Торг!$I:$I,0))),"")</f>
        <v/>
      </c>
    </row>
    <row r="6544" spans="1:15" outlineLevel="1">
      <c r="A6544" t="s">
        <v>25181</v>
      </c>
      <c r="C6544" s="191" t="s">
        <v>26812</v>
      </c>
      <c r="E6544" t="s">
        <v>25182</v>
      </c>
      <c r="F6544" t="s">
        <v>25174</v>
      </c>
      <c r="G6544" t="s">
        <v>399</v>
      </c>
      <c r="H6544">
        <v>310</v>
      </c>
      <c r="J6544" t="s">
        <v>22634</v>
      </c>
      <c r="K6544" s="132" t="str">
        <f>IFERROR(IFERROR(INDEX(Кат!$O:$O,MATCH($C6544,Кат!$I:$I,0)),INDEX(Торг!$L:$L,MATCH($C6544,Торг!$I:$I,0))),"")</f>
        <v/>
      </c>
      <c r="L6544" s="132" t="str">
        <f>IFERROR(IFERROR(INDEX(Кат!$A:$A,MATCH($C6544,Кат!$I:$I,0)),INDEX(Торг!$A:$A,MATCH($C6544,Торг!$I:$I,0))),"")</f>
        <v/>
      </c>
      <c r="M6544" s="132" t="str">
        <f>IFERROR(IFERROR(INDEX(Кат!$B:$B,MATCH($C6544,Кат!$I:$I,0)),INDEX(Торг!$B:$B,MATCH($C6544,Торг!$I:$I,0))),"")</f>
        <v/>
      </c>
      <c r="N6544" s="132" t="str">
        <f t="shared" si="102"/>
        <v>SUFIX SO-1028</v>
      </c>
      <c r="O6544" s="132" t="str">
        <f>IFERROR(IFERROR(INDEX(Кат!$B:$B,MATCH($N6544,Кат!$I:$I,0)),INDEX(Торг!$B:$B,MATCH($N6544,Торг!$I:$I,0))),"")</f>
        <v/>
      </c>
    </row>
    <row r="6545" spans="1:15" outlineLevel="1">
      <c r="A6545" t="s">
        <v>33510</v>
      </c>
      <c r="C6545" s="191" t="s">
        <v>33511</v>
      </c>
      <c r="E6545" t="s">
        <v>33512</v>
      </c>
      <c r="F6545" t="s">
        <v>25174</v>
      </c>
      <c r="G6545" t="s">
        <v>399</v>
      </c>
      <c r="H6545">
        <v>450</v>
      </c>
      <c r="J6545" t="s">
        <v>22634</v>
      </c>
      <c r="K6545" s="132" t="str">
        <f>IFERROR(IFERROR(INDEX(Кат!$O:$O,MATCH($C6545,Кат!$I:$I,0)),INDEX(Торг!$L:$L,MATCH($C6545,Торг!$I:$I,0))),"")</f>
        <v/>
      </c>
      <c r="L6545" s="132" t="str">
        <f>IFERROR(IFERROR(INDEX(Кат!$A:$A,MATCH($C6545,Кат!$I:$I,0)),INDEX(Торг!$A:$A,MATCH($C6545,Торг!$I:$I,0))),"")</f>
        <v/>
      </c>
      <c r="M6545" s="132" t="str">
        <f>IFERROR(IFERROR(INDEX(Кат!$B:$B,MATCH($C6545,Кат!$I:$I,0)),INDEX(Торг!$B:$B,MATCH($C6545,Торг!$I:$I,0))),"")</f>
        <v/>
      </c>
      <c r="N6545" s="132" t="str">
        <f t="shared" si="102"/>
        <v>SUFIX SO-1385</v>
      </c>
      <c r="O6545" s="132" t="str">
        <f>IFERROR(IFERROR(INDEX(Кат!$B:$B,MATCH($N6545,Кат!$I:$I,0)),INDEX(Торг!$B:$B,MATCH($N6545,Торг!$I:$I,0))),"")</f>
        <v/>
      </c>
    </row>
    <row r="6546" spans="1:15" outlineLevel="1">
      <c r="A6546" t="s">
        <v>26020</v>
      </c>
      <c r="C6546" s="191" t="s">
        <v>26021</v>
      </c>
      <c r="E6546" t="s">
        <v>26022</v>
      </c>
      <c r="F6546" t="s">
        <v>25174</v>
      </c>
      <c r="G6546" t="s">
        <v>399</v>
      </c>
      <c r="H6546">
        <v>190</v>
      </c>
      <c r="J6546" t="s">
        <v>22634</v>
      </c>
      <c r="K6546" s="132" t="str">
        <f>IFERROR(IFERROR(INDEX(Кат!$O:$O,MATCH($C6546,Кат!$I:$I,0)),INDEX(Торг!$L:$L,MATCH($C6546,Торг!$I:$I,0))),"")</f>
        <v/>
      </c>
      <c r="L6546" s="132" t="str">
        <f>IFERROR(IFERROR(INDEX(Кат!$A:$A,MATCH($C6546,Кат!$I:$I,0)),INDEX(Торг!$A:$A,MATCH($C6546,Торг!$I:$I,0))),"")</f>
        <v/>
      </c>
      <c r="M6546" s="132" t="str">
        <f>IFERROR(IFERROR(INDEX(Кат!$B:$B,MATCH($C6546,Кат!$I:$I,0)),INDEX(Торг!$B:$B,MATCH($C6546,Торг!$I:$I,0))),"")</f>
        <v/>
      </c>
      <c r="N6546" s="132" t="str">
        <f t="shared" si="102"/>
        <v>SUFIX SP-1006</v>
      </c>
      <c r="O6546" s="132" t="str">
        <f>IFERROR(IFERROR(INDEX(Кат!$B:$B,MATCH($N6546,Кат!$I:$I,0)),INDEX(Торг!$B:$B,MATCH($N6546,Торг!$I:$I,0))),"")</f>
        <v/>
      </c>
    </row>
    <row r="6547" spans="1:15" outlineLevel="1">
      <c r="A6547" t="s">
        <v>25183</v>
      </c>
      <c r="C6547" s="191" t="s">
        <v>25184</v>
      </c>
      <c r="E6547" t="s">
        <v>25185</v>
      </c>
      <c r="F6547" t="s">
        <v>25174</v>
      </c>
      <c r="G6547" t="s">
        <v>399</v>
      </c>
      <c r="H6547">
        <v>180</v>
      </c>
      <c r="J6547" t="s">
        <v>22634</v>
      </c>
      <c r="K6547" s="132" t="str">
        <f>IFERROR(IFERROR(INDEX(Кат!$O:$O,MATCH($C6547,Кат!$I:$I,0)),INDEX(Торг!$L:$L,MATCH($C6547,Торг!$I:$I,0))),"")</f>
        <v/>
      </c>
      <c r="L6547" s="132" t="str">
        <f>IFERROR(IFERROR(INDEX(Кат!$A:$A,MATCH($C6547,Кат!$I:$I,0)),INDEX(Торг!$A:$A,MATCH($C6547,Торг!$I:$I,0))),"")</f>
        <v/>
      </c>
      <c r="M6547" s="132" t="str">
        <f>IFERROR(IFERROR(INDEX(Кат!$B:$B,MATCH($C6547,Кат!$I:$I,0)),INDEX(Торг!$B:$B,MATCH($C6547,Торг!$I:$I,0))),"")</f>
        <v/>
      </c>
      <c r="N6547" s="132" t="str">
        <f t="shared" si="102"/>
        <v>SUFIX SP-1005</v>
      </c>
      <c r="O6547" s="132" t="str">
        <f>IFERROR(IFERROR(INDEX(Кат!$B:$B,MATCH($N6547,Кат!$I:$I,0)),INDEX(Торг!$B:$B,MATCH($N6547,Торг!$I:$I,0))),"")</f>
        <v/>
      </c>
    </row>
    <row r="6548" spans="1:15" outlineLevel="1">
      <c r="A6548" t="s">
        <v>32368</v>
      </c>
      <c r="C6548" s="191" t="s">
        <v>26023</v>
      </c>
      <c r="E6548" t="s">
        <v>32369</v>
      </c>
      <c r="F6548" t="s">
        <v>25174</v>
      </c>
      <c r="G6548" t="s">
        <v>399</v>
      </c>
      <c r="H6548">
        <v>160</v>
      </c>
      <c r="J6548" t="s">
        <v>22634</v>
      </c>
      <c r="K6548" s="132" t="str">
        <f>IFERROR(IFERROR(INDEX(Кат!$O:$O,MATCH($C6548,Кат!$I:$I,0)),INDEX(Торг!$L:$L,MATCH($C6548,Торг!$I:$I,0))),"")</f>
        <v/>
      </c>
      <c r="L6548" s="132" t="str">
        <f>IFERROR(IFERROR(INDEX(Кат!$A:$A,MATCH($C6548,Кат!$I:$I,0)),INDEX(Торг!$A:$A,MATCH($C6548,Торг!$I:$I,0))),"")</f>
        <v/>
      </c>
      <c r="M6548" s="132" t="str">
        <f>IFERROR(IFERROR(INDEX(Кат!$B:$B,MATCH($C6548,Кат!$I:$I,0)),INDEX(Торг!$B:$B,MATCH($C6548,Торг!$I:$I,0))),"")</f>
        <v/>
      </c>
      <c r="N6548" s="132" t="str">
        <f t="shared" si="102"/>
        <v>SUFIX SP-1020</v>
      </c>
      <c r="O6548" s="132" t="str">
        <f>IFERROR(IFERROR(INDEX(Кат!$B:$B,MATCH($N6548,Кат!$I:$I,0)),INDEX(Торг!$B:$B,MATCH($N6548,Торг!$I:$I,0))),"")</f>
        <v/>
      </c>
    </row>
    <row r="6549" spans="1:15" outlineLevel="1">
      <c r="A6549" t="s">
        <v>33513</v>
      </c>
      <c r="C6549" s="191" t="s">
        <v>33514</v>
      </c>
      <c r="E6549" t="s">
        <v>33515</v>
      </c>
      <c r="F6549" t="s">
        <v>25174</v>
      </c>
      <c r="G6549" t="s">
        <v>399</v>
      </c>
      <c r="H6549">
        <v>150</v>
      </c>
      <c r="J6549" t="s">
        <v>22634</v>
      </c>
      <c r="K6549" s="132" t="str">
        <f>IFERROR(IFERROR(INDEX(Кат!$O:$O,MATCH($C6549,Кат!$I:$I,0)),INDEX(Торг!$L:$L,MATCH($C6549,Торг!$I:$I,0))),"")</f>
        <v/>
      </c>
      <c r="L6549" s="132" t="str">
        <f>IFERROR(IFERROR(INDEX(Кат!$A:$A,MATCH($C6549,Кат!$I:$I,0)),INDEX(Торг!$A:$A,MATCH($C6549,Торг!$I:$I,0))),"")</f>
        <v/>
      </c>
      <c r="M6549" s="132" t="str">
        <f>IFERROR(IFERROR(INDEX(Кат!$B:$B,MATCH($C6549,Кат!$I:$I,0)),INDEX(Торг!$B:$B,MATCH($C6549,Торг!$I:$I,0))),"")</f>
        <v/>
      </c>
      <c r="N6549" s="132" t="str">
        <f t="shared" si="102"/>
        <v>SUFIX SQ-1017</v>
      </c>
      <c r="O6549" s="132" t="str">
        <f>IFERROR(IFERROR(INDEX(Кат!$B:$B,MATCH($N6549,Кат!$I:$I,0)),INDEX(Торг!$B:$B,MATCH($N6549,Торг!$I:$I,0))),"")</f>
        <v/>
      </c>
    </row>
    <row r="6550" spans="1:15" outlineLevel="1">
      <c r="A6550" t="s">
        <v>33516</v>
      </c>
      <c r="C6550" s="191" t="s">
        <v>33517</v>
      </c>
      <c r="E6550" t="s">
        <v>33518</v>
      </c>
      <c r="F6550" t="s">
        <v>25174</v>
      </c>
      <c r="G6550" t="s">
        <v>399</v>
      </c>
      <c r="H6550">
        <v>150</v>
      </c>
      <c r="J6550" t="s">
        <v>22634</v>
      </c>
      <c r="K6550" s="132" t="str">
        <f>IFERROR(IFERROR(INDEX(Кат!$O:$O,MATCH($C6550,Кат!$I:$I,0)),INDEX(Торг!$L:$L,MATCH($C6550,Торг!$I:$I,0))),"")</f>
        <v/>
      </c>
      <c r="L6550" s="132" t="str">
        <f>IFERROR(IFERROR(INDEX(Кат!$A:$A,MATCH($C6550,Кат!$I:$I,0)),INDEX(Торг!$A:$A,MATCH($C6550,Торг!$I:$I,0))),"")</f>
        <v/>
      </c>
      <c r="M6550" s="132" t="str">
        <f>IFERROR(IFERROR(INDEX(Кат!$B:$B,MATCH($C6550,Кат!$I:$I,0)),INDEX(Торг!$B:$B,MATCH($C6550,Торг!$I:$I,0))),"")</f>
        <v/>
      </c>
      <c r="N6550" s="132" t="str">
        <f t="shared" si="102"/>
        <v>SUFIX SQ-1006</v>
      </c>
      <c r="O6550" s="132" t="str">
        <f>IFERROR(IFERROR(INDEX(Кат!$B:$B,MATCH($N6550,Кат!$I:$I,0)),INDEX(Торг!$B:$B,MATCH($N6550,Торг!$I:$I,0))),"")</f>
        <v/>
      </c>
    </row>
    <row r="6551" spans="1:15" outlineLevel="1">
      <c r="A6551" t="s">
        <v>32495</v>
      </c>
      <c r="C6551" s="191" t="s">
        <v>32496</v>
      </c>
      <c r="E6551" t="s">
        <v>32497</v>
      </c>
      <c r="F6551" t="s">
        <v>25174</v>
      </c>
      <c r="G6551" t="s">
        <v>399</v>
      </c>
      <c r="H6551">
        <v>450</v>
      </c>
      <c r="J6551" t="s">
        <v>22634</v>
      </c>
      <c r="K6551" s="132" t="str">
        <f>IFERROR(IFERROR(INDEX(Кат!$O:$O,MATCH($C6551,Кат!$I:$I,0)),INDEX(Торг!$L:$L,MATCH($C6551,Торг!$I:$I,0))),"")</f>
        <v/>
      </c>
      <c r="L6551" s="132" t="str">
        <f>IFERROR(IFERROR(INDEX(Кат!$A:$A,MATCH($C6551,Кат!$I:$I,0)),INDEX(Торг!$A:$A,MATCH($C6551,Торг!$I:$I,0))),"")</f>
        <v/>
      </c>
      <c r="M6551" s="132" t="str">
        <f>IFERROR(IFERROR(INDEX(Кат!$B:$B,MATCH($C6551,Кат!$I:$I,0)),INDEX(Торг!$B:$B,MATCH($C6551,Торг!$I:$I,0))),"")</f>
        <v/>
      </c>
      <c r="N6551" s="132" t="str">
        <f t="shared" si="102"/>
        <v>SUFIX SG-1338</v>
      </c>
      <c r="O6551" s="132" t="str">
        <f>IFERROR(IFERROR(INDEX(Кат!$B:$B,MATCH($N6551,Кат!$I:$I,0)),INDEX(Торг!$B:$B,MATCH($N6551,Торг!$I:$I,0))),"")</f>
        <v/>
      </c>
    </row>
    <row r="6552" spans="1:15" outlineLevel="1">
      <c r="A6552" t="s">
        <v>32498</v>
      </c>
      <c r="C6552" s="191" t="s">
        <v>32499</v>
      </c>
      <c r="E6552" t="s">
        <v>32500</v>
      </c>
      <c r="F6552" t="s">
        <v>25174</v>
      </c>
      <c r="G6552" t="s">
        <v>399</v>
      </c>
      <c r="H6552">
        <v>440</v>
      </c>
      <c r="J6552" t="s">
        <v>22634</v>
      </c>
      <c r="K6552" s="132" t="str">
        <f>IFERROR(IFERROR(INDEX(Кат!$O:$O,MATCH($C6552,Кат!$I:$I,0)),INDEX(Торг!$L:$L,MATCH($C6552,Торг!$I:$I,0))),"")</f>
        <v/>
      </c>
      <c r="L6552" s="132" t="str">
        <f>IFERROR(IFERROR(INDEX(Кат!$A:$A,MATCH($C6552,Кат!$I:$I,0)),INDEX(Торг!$A:$A,MATCH($C6552,Торг!$I:$I,0))),"")</f>
        <v/>
      </c>
      <c r="M6552" s="132" t="str">
        <f>IFERROR(IFERROR(INDEX(Кат!$B:$B,MATCH($C6552,Кат!$I:$I,0)),INDEX(Торг!$B:$B,MATCH($C6552,Торг!$I:$I,0))),"")</f>
        <v/>
      </c>
      <c r="N6552" s="132" t="str">
        <f t="shared" si="102"/>
        <v>SUFIX SG-1339</v>
      </c>
      <c r="O6552" s="132" t="str">
        <f>IFERROR(IFERROR(INDEX(Кат!$B:$B,MATCH($N6552,Кат!$I:$I,0)),INDEX(Торг!$B:$B,MATCH($N6552,Торг!$I:$I,0))),"")</f>
        <v/>
      </c>
    </row>
    <row r="6553" spans="1:15" outlineLevel="1">
      <c r="A6553" t="s">
        <v>32501</v>
      </c>
      <c r="C6553" s="191" t="s">
        <v>32502</v>
      </c>
      <c r="E6553" t="s">
        <v>32503</v>
      </c>
      <c r="F6553" t="s">
        <v>25174</v>
      </c>
      <c r="G6553" t="s">
        <v>399</v>
      </c>
      <c r="H6553">
        <v>360</v>
      </c>
      <c r="J6553" t="s">
        <v>22634</v>
      </c>
      <c r="K6553" s="132" t="str">
        <f>IFERROR(IFERROR(INDEX(Кат!$O:$O,MATCH($C6553,Кат!$I:$I,0)),INDEX(Торг!$L:$L,MATCH($C6553,Торг!$I:$I,0))),"")</f>
        <v/>
      </c>
      <c r="L6553" s="132" t="str">
        <f>IFERROR(IFERROR(INDEX(Кат!$A:$A,MATCH($C6553,Кат!$I:$I,0)),INDEX(Торг!$A:$A,MATCH($C6553,Торг!$I:$I,0))),"")</f>
        <v/>
      </c>
      <c r="M6553" s="132" t="str">
        <f>IFERROR(IFERROR(INDEX(Кат!$B:$B,MATCH($C6553,Кат!$I:$I,0)),INDEX(Торг!$B:$B,MATCH($C6553,Торг!$I:$I,0))),"")</f>
        <v/>
      </c>
      <c r="N6553" s="132" t="str">
        <f t="shared" si="102"/>
        <v>SUFIX SG-1134</v>
      </c>
      <c r="O6553" s="132" t="str">
        <f>IFERROR(IFERROR(INDEX(Кат!$B:$B,MATCH($N6553,Кат!$I:$I,0)),INDEX(Торг!$B:$B,MATCH($N6553,Торг!$I:$I,0))),"")</f>
        <v/>
      </c>
    </row>
    <row r="6554" spans="1:15" outlineLevel="1">
      <c r="A6554" t="s">
        <v>25779</v>
      </c>
      <c r="C6554" s="191" t="s">
        <v>25780</v>
      </c>
      <c r="E6554" t="s">
        <v>25781</v>
      </c>
      <c r="F6554" t="s">
        <v>25174</v>
      </c>
      <c r="G6554" t="s">
        <v>399</v>
      </c>
      <c r="H6554">
        <v>560</v>
      </c>
      <c r="J6554" t="s">
        <v>22634</v>
      </c>
      <c r="K6554" s="132" t="str">
        <f>IFERROR(IFERROR(INDEX(Кат!$O:$O,MATCH($C6554,Кат!$I:$I,0)),INDEX(Торг!$L:$L,MATCH($C6554,Торг!$I:$I,0))),"")</f>
        <v/>
      </c>
      <c r="L6554" s="132" t="str">
        <f>IFERROR(IFERROR(INDEX(Кат!$A:$A,MATCH($C6554,Кат!$I:$I,0)),INDEX(Торг!$A:$A,MATCH($C6554,Торг!$I:$I,0))),"")</f>
        <v/>
      </c>
      <c r="M6554" s="132" t="str">
        <f>IFERROR(IFERROR(INDEX(Кат!$B:$B,MATCH($C6554,Кат!$I:$I,0)),INDEX(Торг!$B:$B,MATCH($C6554,Торг!$I:$I,0))),"")</f>
        <v/>
      </c>
      <c r="N6554" s="132" t="str">
        <f t="shared" si="102"/>
        <v>SUFIX SG-1211</v>
      </c>
      <c r="O6554" s="132" t="str">
        <f>IFERROR(IFERROR(INDEX(Кат!$B:$B,MATCH($N6554,Кат!$I:$I,0)),INDEX(Торг!$B:$B,MATCH($N6554,Торг!$I:$I,0))),"")</f>
        <v/>
      </c>
    </row>
    <row r="6555" spans="1:15" outlineLevel="1">
      <c r="A6555" t="s">
        <v>25782</v>
      </c>
      <c r="C6555" s="191" t="s">
        <v>25783</v>
      </c>
      <c r="E6555" t="s">
        <v>25784</v>
      </c>
      <c r="F6555" t="s">
        <v>25174</v>
      </c>
      <c r="G6555" t="s">
        <v>399</v>
      </c>
      <c r="H6555">
        <v>560</v>
      </c>
      <c r="J6555" t="s">
        <v>22634</v>
      </c>
      <c r="K6555" s="132" t="str">
        <f>IFERROR(IFERROR(INDEX(Кат!$O:$O,MATCH($C6555,Кат!$I:$I,0)),INDEX(Торг!$L:$L,MATCH($C6555,Торг!$I:$I,0))),"")</f>
        <v/>
      </c>
      <c r="L6555" s="132" t="str">
        <f>IFERROR(IFERROR(INDEX(Кат!$A:$A,MATCH($C6555,Кат!$I:$I,0)),INDEX(Торг!$A:$A,MATCH($C6555,Торг!$I:$I,0))),"")</f>
        <v/>
      </c>
      <c r="M6555" s="132" t="str">
        <f>IFERROR(IFERROR(INDEX(Кат!$B:$B,MATCH($C6555,Кат!$I:$I,0)),INDEX(Торг!$B:$B,MATCH($C6555,Торг!$I:$I,0))),"")</f>
        <v/>
      </c>
      <c r="N6555" s="132" t="str">
        <f t="shared" si="102"/>
        <v>SUFIX SG-1212</v>
      </c>
      <c r="O6555" s="132" t="str">
        <f>IFERROR(IFERROR(INDEX(Кат!$B:$B,MATCH($N6555,Кат!$I:$I,0)),INDEX(Торг!$B:$B,MATCH($N6555,Торг!$I:$I,0))),"")</f>
        <v/>
      </c>
    </row>
    <row r="6556" spans="1:15" outlineLevel="1">
      <c r="A6556" t="s">
        <v>28904</v>
      </c>
      <c r="C6556" s="191" t="s">
        <v>28905</v>
      </c>
      <c r="E6556" t="s">
        <v>28906</v>
      </c>
      <c r="F6556" t="s">
        <v>25174</v>
      </c>
      <c r="G6556" t="s">
        <v>399</v>
      </c>
      <c r="H6556">
        <v>1370</v>
      </c>
      <c r="J6556" t="s">
        <v>22634</v>
      </c>
      <c r="K6556" s="132" t="str">
        <f>IFERROR(IFERROR(INDEX(Кат!$O:$O,MATCH($C6556,Кат!$I:$I,0)),INDEX(Торг!$L:$L,MATCH($C6556,Торг!$I:$I,0))),"")</f>
        <v/>
      </c>
      <c r="L6556" s="132" t="str">
        <f>IFERROR(IFERROR(INDEX(Кат!$A:$A,MATCH($C6556,Кат!$I:$I,0)),INDEX(Торг!$A:$A,MATCH($C6556,Торг!$I:$I,0))),"")</f>
        <v/>
      </c>
      <c r="M6556" s="132" t="str">
        <f>IFERROR(IFERROR(INDEX(Кат!$B:$B,MATCH($C6556,Кат!$I:$I,0)),INDEX(Торг!$B:$B,MATCH($C6556,Торг!$I:$I,0))),"")</f>
        <v/>
      </c>
      <c r="N6556" s="132" t="str">
        <f t="shared" si="102"/>
        <v>SUFIX ST-1124</v>
      </c>
      <c r="O6556" s="132" t="str">
        <f>IFERROR(IFERROR(INDEX(Кат!$B:$B,MATCH($N6556,Кат!$I:$I,0)),INDEX(Торг!$B:$B,MATCH($N6556,Торг!$I:$I,0))),"")</f>
        <v/>
      </c>
    </row>
    <row r="6557" spans="1:15" outlineLevel="1">
      <c r="A6557" t="s">
        <v>26024</v>
      </c>
      <c r="C6557" s="191" t="s">
        <v>26025</v>
      </c>
      <c r="E6557" t="s">
        <v>26026</v>
      </c>
      <c r="F6557" t="s">
        <v>25174</v>
      </c>
      <c r="G6557" t="s">
        <v>399</v>
      </c>
      <c r="H6557">
        <v>1790</v>
      </c>
      <c r="J6557" t="s">
        <v>22634</v>
      </c>
      <c r="K6557" s="132" t="str">
        <f>IFERROR(IFERROR(INDEX(Кат!$O:$O,MATCH($C6557,Кат!$I:$I,0)),INDEX(Торг!$L:$L,MATCH($C6557,Торг!$I:$I,0))),"")</f>
        <v/>
      </c>
      <c r="L6557" s="132" t="str">
        <f>IFERROR(IFERROR(INDEX(Кат!$A:$A,MATCH($C6557,Кат!$I:$I,0)),INDEX(Торг!$A:$A,MATCH($C6557,Торг!$I:$I,0))),"")</f>
        <v/>
      </c>
      <c r="M6557" s="132" t="str">
        <f>IFERROR(IFERROR(INDEX(Кат!$B:$B,MATCH($C6557,Кат!$I:$I,0)),INDEX(Торг!$B:$B,MATCH($C6557,Торг!$I:$I,0))),"")</f>
        <v/>
      </c>
      <c r="N6557" s="132" t="str">
        <f t="shared" si="102"/>
        <v>SUFIX ST-1450</v>
      </c>
      <c r="O6557" s="132" t="str">
        <f>IFERROR(IFERROR(INDEX(Кат!$B:$B,MATCH($N6557,Кат!$I:$I,0)),INDEX(Торг!$B:$B,MATCH($N6557,Торг!$I:$I,0))),"")</f>
        <v/>
      </c>
    </row>
    <row r="6558" spans="1:15" outlineLevel="1">
      <c r="A6558" t="s">
        <v>26027</v>
      </c>
      <c r="C6558" s="191" t="s">
        <v>26028</v>
      </c>
      <c r="E6558" t="s">
        <v>26029</v>
      </c>
      <c r="F6558" t="s">
        <v>25174</v>
      </c>
      <c r="G6558" t="s">
        <v>399</v>
      </c>
      <c r="H6558">
        <v>1680</v>
      </c>
      <c r="J6558" t="s">
        <v>22634</v>
      </c>
      <c r="K6558" s="132" t="str">
        <f>IFERROR(IFERROR(INDEX(Кат!$O:$O,MATCH($C6558,Кат!$I:$I,0)),INDEX(Торг!$L:$L,MATCH($C6558,Торг!$I:$I,0))),"")</f>
        <v/>
      </c>
      <c r="L6558" s="132" t="str">
        <f>IFERROR(IFERROR(INDEX(Кат!$A:$A,MATCH($C6558,Кат!$I:$I,0)),INDEX(Торг!$A:$A,MATCH($C6558,Торг!$I:$I,0))),"")</f>
        <v/>
      </c>
      <c r="M6558" s="132" t="str">
        <f>IFERROR(IFERROR(INDEX(Кат!$B:$B,MATCH($C6558,Кат!$I:$I,0)),INDEX(Торг!$B:$B,MATCH($C6558,Торг!$I:$I,0))),"")</f>
        <v/>
      </c>
      <c r="N6558" s="132" t="str">
        <f t="shared" si="102"/>
        <v>SUFIX ST-1449</v>
      </c>
      <c r="O6558" s="132" t="str">
        <f>IFERROR(IFERROR(INDEX(Кат!$B:$B,MATCH($N6558,Кат!$I:$I,0)),INDEX(Торг!$B:$B,MATCH($N6558,Торг!$I:$I,0))),"")</f>
        <v/>
      </c>
    </row>
    <row r="6559" spans="1:15" outlineLevel="1">
      <c r="A6559" t="s">
        <v>25948</v>
      </c>
      <c r="C6559" s="191" t="s">
        <v>25949</v>
      </c>
      <c r="E6559" t="s">
        <v>25950</v>
      </c>
      <c r="F6559" t="s">
        <v>25174</v>
      </c>
      <c r="G6559" t="s">
        <v>399</v>
      </c>
      <c r="H6559">
        <v>1630</v>
      </c>
      <c r="J6559" t="s">
        <v>22634</v>
      </c>
      <c r="K6559" s="132" t="str">
        <f>IFERROR(IFERROR(INDEX(Кат!$O:$O,MATCH($C6559,Кат!$I:$I,0)),INDEX(Торг!$L:$L,MATCH($C6559,Торг!$I:$I,0))),"")</f>
        <v/>
      </c>
      <c r="L6559" s="132" t="str">
        <f>IFERROR(IFERROR(INDEX(Кат!$A:$A,MATCH($C6559,Кат!$I:$I,0)),INDEX(Торг!$A:$A,MATCH($C6559,Торг!$I:$I,0))),"")</f>
        <v/>
      </c>
      <c r="M6559" s="132" t="str">
        <f>IFERROR(IFERROR(INDEX(Кат!$B:$B,MATCH($C6559,Кат!$I:$I,0)),INDEX(Торг!$B:$B,MATCH($C6559,Торг!$I:$I,0))),"")</f>
        <v/>
      </c>
      <c r="N6559" s="132" t="str">
        <f t="shared" si="102"/>
        <v>SUFIX ST-1451</v>
      </c>
      <c r="O6559" s="132" t="str">
        <f>IFERROR(IFERROR(INDEX(Кат!$B:$B,MATCH($N6559,Кат!$I:$I,0)),INDEX(Торг!$B:$B,MATCH($N6559,Торг!$I:$I,0))),"")</f>
        <v/>
      </c>
    </row>
    <row r="6560" spans="1:15" outlineLevel="1">
      <c r="A6560" t="s">
        <v>28907</v>
      </c>
      <c r="C6560" s="191" t="s">
        <v>28908</v>
      </c>
      <c r="E6560" t="s">
        <v>28909</v>
      </c>
      <c r="F6560" t="s">
        <v>25174</v>
      </c>
      <c r="G6560" t="s">
        <v>399</v>
      </c>
      <c r="H6560">
        <v>1070</v>
      </c>
      <c r="J6560" t="s">
        <v>22634</v>
      </c>
      <c r="K6560" s="132" t="str">
        <f>IFERROR(IFERROR(INDEX(Кат!$O:$O,MATCH($C6560,Кат!$I:$I,0)),INDEX(Торг!$L:$L,MATCH($C6560,Торг!$I:$I,0))),"")</f>
        <v/>
      </c>
      <c r="L6560" s="132" t="str">
        <f>IFERROR(IFERROR(INDEX(Кат!$A:$A,MATCH($C6560,Кат!$I:$I,0)),INDEX(Торг!$A:$A,MATCH($C6560,Торг!$I:$I,0))),"")</f>
        <v/>
      </c>
      <c r="M6560" s="132" t="str">
        <f>IFERROR(IFERROR(INDEX(Кат!$B:$B,MATCH($C6560,Кат!$I:$I,0)),INDEX(Торг!$B:$B,MATCH($C6560,Торг!$I:$I,0))),"")</f>
        <v/>
      </c>
      <c r="N6560" s="132" t="str">
        <f t="shared" si="102"/>
        <v>SUFIX ST-1084</v>
      </c>
      <c r="O6560" s="132" t="str">
        <f>IFERROR(IFERROR(INDEX(Кат!$B:$B,MATCH($N6560,Кат!$I:$I,0)),INDEX(Торг!$B:$B,MATCH($N6560,Торг!$I:$I,0))),"")</f>
        <v/>
      </c>
    </row>
    <row r="6561" spans="1:15" outlineLevel="1">
      <c r="A6561" t="s">
        <v>26030</v>
      </c>
      <c r="C6561" s="191" t="s">
        <v>26031</v>
      </c>
      <c r="E6561" t="s">
        <v>26032</v>
      </c>
      <c r="F6561" t="s">
        <v>25174</v>
      </c>
      <c r="G6561" t="s">
        <v>399</v>
      </c>
      <c r="H6561">
        <v>1740</v>
      </c>
      <c r="J6561" t="s">
        <v>22634</v>
      </c>
      <c r="K6561" s="132" t="str">
        <f>IFERROR(IFERROR(INDEX(Кат!$O:$O,MATCH($C6561,Кат!$I:$I,0)),INDEX(Торг!$L:$L,MATCH($C6561,Торг!$I:$I,0))),"")</f>
        <v/>
      </c>
      <c r="L6561" s="132" t="str">
        <f>IFERROR(IFERROR(INDEX(Кат!$A:$A,MATCH($C6561,Кат!$I:$I,0)),INDEX(Торг!$A:$A,MATCH($C6561,Торг!$I:$I,0))),"")</f>
        <v/>
      </c>
      <c r="M6561" s="132" t="str">
        <f>IFERROR(IFERROR(INDEX(Кат!$B:$B,MATCH($C6561,Кат!$I:$I,0)),INDEX(Торг!$B:$B,MATCH($C6561,Торг!$I:$I,0))),"")</f>
        <v/>
      </c>
      <c r="N6561" s="132" t="str">
        <f t="shared" si="102"/>
        <v>SUFIX ST-1081</v>
      </c>
      <c r="O6561" s="132" t="str">
        <f>IFERROR(IFERROR(INDEX(Кат!$B:$B,MATCH($N6561,Кат!$I:$I,0)),INDEX(Торг!$B:$B,MATCH($N6561,Торг!$I:$I,0))),"")</f>
        <v/>
      </c>
    </row>
    <row r="6562" spans="1:15" outlineLevel="1">
      <c r="A6562" t="s">
        <v>28910</v>
      </c>
      <c r="C6562" s="191" t="s">
        <v>28911</v>
      </c>
      <c r="E6562" t="s">
        <v>28912</v>
      </c>
      <c r="F6562" t="s">
        <v>25174</v>
      </c>
      <c r="G6562" t="s">
        <v>399</v>
      </c>
      <c r="H6562">
        <v>1250</v>
      </c>
      <c r="J6562" t="s">
        <v>22634</v>
      </c>
      <c r="K6562" s="132" t="str">
        <f>IFERROR(IFERROR(INDEX(Кат!$O:$O,MATCH($C6562,Кат!$I:$I,0)),INDEX(Торг!$L:$L,MATCH($C6562,Торг!$I:$I,0))),"")</f>
        <v/>
      </c>
      <c r="L6562" s="132" t="str">
        <f>IFERROR(IFERROR(INDEX(Кат!$A:$A,MATCH($C6562,Кат!$I:$I,0)),INDEX(Торг!$A:$A,MATCH($C6562,Торг!$I:$I,0))),"")</f>
        <v/>
      </c>
      <c r="M6562" s="132" t="str">
        <f>IFERROR(IFERROR(INDEX(Кат!$B:$B,MATCH($C6562,Кат!$I:$I,0)),INDEX(Торг!$B:$B,MATCH($C6562,Торг!$I:$I,0))),"")</f>
        <v/>
      </c>
      <c r="N6562" s="132" t="str">
        <f t="shared" si="102"/>
        <v>SUFIX ST-1086</v>
      </c>
      <c r="O6562" s="132" t="str">
        <f>IFERROR(IFERROR(INDEX(Кат!$B:$B,MATCH($N6562,Кат!$I:$I,0)),INDEX(Торг!$B:$B,MATCH($N6562,Торг!$I:$I,0))),"")</f>
        <v/>
      </c>
    </row>
    <row r="6563" spans="1:15">
      <c r="A6563" t="s">
        <v>25186</v>
      </c>
      <c r="C6563" s="191" t="s">
        <v>25187</v>
      </c>
      <c r="E6563" t="s">
        <v>25188</v>
      </c>
      <c r="F6563" t="s">
        <v>25174</v>
      </c>
      <c r="G6563" t="s">
        <v>399</v>
      </c>
      <c r="H6563">
        <v>1590</v>
      </c>
      <c r="J6563" t="s">
        <v>22634</v>
      </c>
      <c r="K6563" s="132" t="str">
        <f>IFERROR(IFERROR(INDEX(Кат!$O:$O,MATCH($C6563,Кат!$I:$I,0)),INDEX(Торг!$L:$L,MATCH($C6563,Торг!$I:$I,0))),"")</f>
        <v/>
      </c>
      <c r="L6563" s="132" t="str">
        <f>IFERROR(IFERROR(INDEX(Кат!$A:$A,MATCH($C6563,Кат!$I:$I,0)),INDEX(Торг!$A:$A,MATCH($C6563,Торг!$I:$I,0))),"")</f>
        <v/>
      </c>
      <c r="M6563" s="132" t="str">
        <f>IFERROR(IFERROR(INDEX(Кат!$B:$B,MATCH($C6563,Кат!$I:$I,0)),INDEX(Торг!$B:$B,MATCH($C6563,Торг!$I:$I,0))),"")</f>
        <v/>
      </c>
      <c r="N6563" s="132" t="str">
        <f t="shared" si="102"/>
        <v>SUFIX ST-1247</v>
      </c>
      <c r="O6563" s="132" t="str">
        <f>IFERROR(IFERROR(INDEX(Кат!$B:$B,MATCH($N6563,Кат!$I:$I,0)),INDEX(Торг!$B:$B,MATCH($N6563,Торг!$I:$I,0))),"")</f>
        <v/>
      </c>
    </row>
    <row r="6564" spans="1:15" outlineLevel="1">
      <c r="A6564" t="s">
        <v>33020</v>
      </c>
      <c r="C6564" s="191" t="s">
        <v>33021</v>
      </c>
      <c r="E6564" t="s">
        <v>33022</v>
      </c>
      <c r="F6564" t="s">
        <v>25174</v>
      </c>
      <c r="G6564" t="s">
        <v>399</v>
      </c>
      <c r="H6564">
        <v>2540</v>
      </c>
      <c r="J6564" t="s">
        <v>22634</v>
      </c>
      <c r="K6564" s="132" t="str">
        <f>IFERROR(IFERROR(INDEX(Кат!$O:$O,MATCH($C6564,Кат!$I:$I,0)),INDEX(Торг!$L:$L,MATCH($C6564,Торг!$I:$I,0))),"")</f>
        <v/>
      </c>
      <c r="L6564" s="132" t="str">
        <f>IFERROR(IFERROR(INDEX(Кат!$A:$A,MATCH($C6564,Кат!$I:$I,0)),INDEX(Торг!$A:$A,MATCH($C6564,Торг!$I:$I,0))),"")</f>
        <v/>
      </c>
      <c r="M6564" s="132" t="str">
        <f>IFERROR(IFERROR(INDEX(Кат!$B:$B,MATCH($C6564,Кат!$I:$I,0)),INDEX(Торг!$B:$B,MATCH($C6564,Торг!$I:$I,0))),"")</f>
        <v/>
      </c>
      <c r="N6564" s="132" t="str">
        <f t="shared" si="102"/>
        <v>SUFIX FN-1026</v>
      </c>
      <c r="O6564" s="132" t="str">
        <f>IFERROR(IFERROR(INDEX(Кат!$B:$B,MATCH($N6564,Кат!$I:$I,0)),INDEX(Торг!$B:$B,MATCH($N6564,Торг!$I:$I,0))),"")</f>
        <v/>
      </c>
    </row>
    <row r="6565" spans="1:15" outlineLevel="1">
      <c r="A6565" t="s">
        <v>32925</v>
      </c>
      <c r="C6565" s="191" t="s">
        <v>32926</v>
      </c>
      <c r="E6565" t="s">
        <v>32927</v>
      </c>
      <c r="F6565" t="s">
        <v>25174</v>
      </c>
      <c r="G6565" t="s">
        <v>399</v>
      </c>
      <c r="H6565">
        <v>1800</v>
      </c>
      <c r="J6565" t="s">
        <v>22634</v>
      </c>
      <c r="K6565" s="132" t="str">
        <f>IFERROR(IFERROR(INDEX(Кат!$O:$O,MATCH($C6565,Кат!$I:$I,0)),INDEX(Торг!$L:$L,MATCH($C6565,Торг!$I:$I,0))),"")</f>
        <v/>
      </c>
      <c r="L6565" s="132" t="str">
        <f>IFERROR(IFERROR(INDEX(Кат!$A:$A,MATCH($C6565,Кат!$I:$I,0)),INDEX(Торг!$A:$A,MATCH($C6565,Торг!$I:$I,0))),"")</f>
        <v/>
      </c>
      <c r="M6565" s="132" t="str">
        <f>IFERROR(IFERROR(INDEX(Кат!$B:$B,MATCH($C6565,Кат!$I:$I,0)),INDEX(Торг!$B:$B,MATCH($C6565,Торг!$I:$I,0))),"")</f>
        <v/>
      </c>
      <c r="N6565" s="132" t="str">
        <f t="shared" si="102"/>
        <v>SUFIX FN-1000</v>
      </c>
      <c r="O6565" s="132" t="str">
        <f>IFERROR(IFERROR(INDEX(Кат!$B:$B,MATCH($N6565,Кат!$I:$I,0)),INDEX(Торг!$B:$B,MATCH($N6565,Торг!$I:$I,0))),"")</f>
        <v/>
      </c>
    </row>
    <row r="6566" spans="1:15" outlineLevel="1">
      <c r="A6566" t="s">
        <v>32928</v>
      </c>
      <c r="C6566" s="191" t="s">
        <v>32929</v>
      </c>
      <c r="E6566" t="s">
        <v>32930</v>
      </c>
      <c r="F6566" t="s">
        <v>25174</v>
      </c>
      <c r="G6566" t="s">
        <v>399</v>
      </c>
      <c r="H6566">
        <v>2470</v>
      </c>
      <c r="J6566" t="s">
        <v>22634</v>
      </c>
      <c r="K6566" s="132" t="str">
        <f>IFERROR(IFERROR(INDEX(Кат!$O:$O,MATCH($C6566,Кат!$I:$I,0)),INDEX(Торг!$L:$L,MATCH($C6566,Торг!$I:$I,0))),"")</f>
        <v/>
      </c>
      <c r="L6566" s="132" t="str">
        <f>IFERROR(IFERROR(INDEX(Кат!$A:$A,MATCH($C6566,Кат!$I:$I,0)),INDEX(Торг!$A:$A,MATCH($C6566,Торг!$I:$I,0))),"")</f>
        <v/>
      </c>
      <c r="M6566" s="132" t="str">
        <f>IFERROR(IFERROR(INDEX(Кат!$B:$B,MATCH($C6566,Кат!$I:$I,0)),INDEX(Торг!$B:$B,MATCH($C6566,Торг!$I:$I,0))),"")</f>
        <v/>
      </c>
      <c r="N6566" s="132" t="str">
        <f t="shared" si="102"/>
        <v>SUFIX FN-1032</v>
      </c>
      <c r="O6566" s="132" t="str">
        <f>IFERROR(IFERROR(INDEX(Кат!$B:$B,MATCH($N6566,Кат!$I:$I,0)),INDEX(Торг!$B:$B,MATCH($N6566,Торг!$I:$I,0))),"")</f>
        <v/>
      </c>
    </row>
    <row r="6567" spans="1:15" outlineLevel="1">
      <c r="A6567" t="s">
        <v>33023</v>
      </c>
      <c r="C6567" s="191" t="s">
        <v>33024</v>
      </c>
      <c r="E6567" t="s">
        <v>33025</v>
      </c>
      <c r="F6567" t="s">
        <v>25174</v>
      </c>
      <c r="G6567" t="s">
        <v>399</v>
      </c>
      <c r="H6567">
        <v>3900</v>
      </c>
      <c r="J6567" t="s">
        <v>22634</v>
      </c>
      <c r="K6567" s="132" t="str">
        <f>IFERROR(IFERROR(INDEX(Кат!$O:$O,MATCH($C6567,Кат!$I:$I,0)),INDEX(Торг!$L:$L,MATCH($C6567,Торг!$I:$I,0))),"")</f>
        <v/>
      </c>
      <c r="L6567" s="132" t="str">
        <f>IFERROR(IFERROR(INDEX(Кат!$A:$A,MATCH($C6567,Кат!$I:$I,0)),INDEX(Торг!$A:$A,MATCH($C6567,Торг!$I:$I,0))),"")</f>
        <v/>
      </c>
      <c r="M6567" s="132" t="str">
        <f>IFERROR(IFERROR(INDEX(Кат!$B:$B,MATCH($C6567,Кат!$I:$I,0)),INDEX(Торг!$B:$B,MATCH($C6567,Торг!$I:$I,0))),"")</f>
        <v/>
      </c>
      <c r="N6567" s="132" t="str">
        <f t="shared" si="102"/>
        <v>SUFIX FN-1010</v>
      </c>
      <c r="O6567" s="132" t="str">
        <f>IFERROR(IFERROR(INDEX(Кат!$B:$B,MATCH($N6567,Кат!$I:$I,0)),INDEX(Торг!$B:$B,MATCH($N6567,Торг!$I:$I,0))),"")</f>
        <v/>
      </c>
    </row>
    <row r="6568" spans="1:15" outlineLevel="1">
      <c r="A6568" t="s">
        <v>33026</v>
      </c>
      <c r="C6568" s="191" t="s">
        <v>33027</v>
      </c>
      <c r="E6568" t="s">
        <v>33028</v>
      </c>
      <c r="F6568" t="s">
        <v>25174</v>
      </c>
      <c r="G6568" t="s">
        <v>399</v>
      </c>
      <c r="H6568">
        <v>2690</v>
      </c>
      <c r="J6568" t="s">
        <v>22634</v>
      </c>
      <c r="K6568" s="132" t="str">
        <f>IFERROR(IFERROR(INDEX(Кат!$O:$O,MATCH($C6568,Кат!$I:$I,0)),INDEX(Торг!$L:$L,MATCH($C6568,Торг!$I:$I,0))),"")</f>
        <v/>
      </c>
      <c r="L6568" s="132" t="str">
        <f>IFERROR(IFERROR(INDEX(Кат!$A:$A,MATCH($C6568,Кат!$I:$I,0)),INDEX(Торг!$A:$A,MATCH($C6568,Торг!$I:$I,0))),"")</f>
        <v/>
      </c>
      <c r="M6568" s="132" t="str">
        <f>IFERROR(IFERROR(INDEX(Кат!$B:$B,MATCH($C6568,Кат!$I:$I,0)),INDEX(Торг!$B:$B,MATCH($C6568,Торг!$I:$I,0))),"")</f>
        <v/>
      </c>
      <c r="N6568" s="132" t="str">
        <f t="shared" si="102"/>
        <v>SUFIX FN-1022</v>
      </c>
      <c r="O6568" s="132" t="str">
        <f>IFERROR(IFERROR(INDEX(Кат!$B:$B,MATCH($N6568,Кат!$I:$I,0)),INDEX(Торг!$B:$B,MATCH($N6568,Торг!$I:$I,0))),"")</f>
        <v/>
      </c>
    </row>
    <row r="6569" spans="1:15" outlineLevel="1">
      <c r="A6569" t="s">
        <v>33029</v>
      </c>
      <c r="C6569" s="191" t="s">
        <v>33030</v>
      </c>
      <c r="E6569" t="s">
        <v>33031</v>
      </c>
      <c r="F6569" t="s">
        <v>25174</v>
      </c>
      <c r="G6569" t="s">
        <v>399</v>
      </c>
      <c r="H6569">
        <v>4080</v>
      </c>
      <c r="J6569" t="s">
        <v>22634</v>
      </c>
      <c r="K6569" s="132" t="str">
        <f>IFERROR(IFERROR(INDEX(Кат!$O:$O,MATCH($C6569,Кат!$I:$I,0)),INDEX(Торг!$L:$L,MATCH($C6569,Торг!$I:$I,0))),"")</f>
        <v/>
      </c>
      <c r="L6569" s="132" t="str">
        <f>IFERROR(IFERROR(INDEX(Кат!$A:$A,MATCH($C6569,Кат!$I:$I,0)),INDEX(Торг!$A:$A,MATCH($C6569,Торг!$I:$I,0))),"")</f>
        <v/>
      </c>
      <c r="M6569" s="132" t="str">
        <f>IFERROR(IFERROR(INDEX(Кат!$B:$B,MATCH($C6569,Кат!$I:$I,0)),INDEX(Торг!$B:$B,MATCH($C6569,Торг!$I:$I,0))),"")</f>
        <v/>
      </c>
      <c r="N6569" s="132" t="str">
        <f t="shared" si="102"/>
        <v>SUFIX FN-1007</v>
      </c>
      <c r="O6569" s="132" t="str">
        <f>IFERROR(IFERROR(INDEX(Кат!$B:$B,MATCH($N6569,Кат!$I:$I,0)),INDEX(Торг!$B:$B,MATCH($N6569,Торг!$I:$I,0))),"")</f>
        <v/>
      </c>
    </row>
    <row r="6570" spans="1:15" outlineLevel="1">
      <c r="A6570" t="s">
        <v>33032</v>
      </c>
      <c r="C6570" s="191" t="s">
        <v>33033</v>
      </c>
      <c r="E6570" t="s">
        <v>33034</v>
      </c>
      <c r="F6570" t="s">
        <v>25174</v>
      </c>
      <c r="G6570" t="s">
        <v>399</v>
      </c>
      <c r="H6570">
        <v>2790</v>
      </c>
      <c r="J6570" t="s">
        <v>22634</v>
      </c>
      <c r="K6570" s="132" t="str">
        <f>IFERROR(IFERROR(INDEX(Кат!$O:$O,MATCH($C6570,Кат!$I:$I,0)),INDEX(Торг!$L:$L,MATCH($C6570,Торг!$I:$I,0))),"")</f>
        <v/>
      </c>
      <c r="L6570" s="132" t="str">
        <f>IFERROR(IFERROR(INDEX(Кат!$A:$A,MATCH($C6570,Кат!$I:$I,0)),INDEX(Торг!$A:$A,MATCH($C6570,Торг!$I:$I,0))),"")</f>
        <v/>
      </c>
      <c r="M6570" s="132" t="str">
        <f>IFERROR(IFERROR(INDEX(Кат!$B:$B,MATCH($C6570,Кат!$I:$I,0)),INDEX(Торг!$B:$B,MATCH($C6570,Торг!$I:$I,0))),"")</f>
        <v/>
      </c>
      <c r="N6570" s="132" t="str">
        <f t="shared" si="102"/>
        <v>SUFIX FN-1023</v>
      </c>
      <c r="O6570" s="132" t="str">
        <f>IFERROR(IFERROR(INDEX(Кат!$B:$B,MATCH($N6570,Кат!$I:$I,0)),INDEX(Торг!$B:$B,MATCH($N6570,Торг!$I:$I,0))),"")</f>
        <v/>
      </c>
    </row>
    <row r="6571" spans="1:15" outlineLevel="1">
      <c r="A6571" t="s">
        <v>24341</v>
      </c>
      <c r="C6571" s="191"/>
      <c r="E6571" t="s">
        <v>24342</v>
      </c>
      <c r="J6571" t="s">
        <v>22634</v>
      </c>
      <c r="K6571" s="132" t="str">
        <f>IFERROR(IFERROR(INDEX(Кат!$O:$O,MATCH($C6571,Кат!$I:$I,0)),INDEX(Торг!$L:$L,MATCH($C6571,Торг!$I:$I,0))),"")</f>
        <v/>
      </c>
      <c r="L6571" s="132" t="str">
        <f>IFERROR(IFERROR(INDEX(Кат!$A:$A,MATCH($C6571,Кат!$I:$I,0)),INDEX(Торг!$A:$A,MATCH($C6571,Торг!$I:$I,0))),"")</f>
        <v/>
      </c>
      <c r="M6571" s="132" t="str">
        <f>IFERROR(IFERROR(INDEX(Кат!$B:$B,MATCH($C6571,Кат!$I:$I,0)),INDEX(Торг!$B:$B,MATCH($C6571,Торг!$I:$I,0))),"")</f>
        <v/>
      </c>
      <c r="N6571" s="132" t="str">
        <f t="shared" si="102"/>
        <v xml:space="preserve"> </v>
      </c>
      <c r="O6571" s="132" t="str">
        <f>IFERROR(IFERROR(INDEX(Кат!$B:$B,MATCH($N6571,Кат!$I:$I,0)),INDEX(Торг!$B:$B,MATCH($N6571,Торг!$I:$I,0))),"")</f>
        <v/>
      </c>
    </row>
    <row r="6572" spans="1:15" outlineLevel="1">
      <c r="A6572" t="s">
        <v>24343</v>
      </c>
      <c r="C6572" s="191"/>
      <c r="E6572" t="s">
        <v>24344</v>
      </c>
      <c r="J6572" t="s">
        <v>22634</v>
      </c>
      <c r="K6572" s="132" t="str">
        <f>IFERROR(IFERROR(INDEX(Кат!$O:$O,MATCH($C6572,Кат!$I:$I,0)),INDEX(Торг!$L:$L,MATCH($C6572,Торг!$I:$I,0))),"")</f>
        <v/>
      </c>
      <c r="L6572" s="132" t="str">
        <f>IFERROR(IFERROR(INDEX(Кат!$A:$A,MATCH($C6572,Кат!$I:$I,0)),INDEX(Торг!$A:$A,MATCH($C6572,Торг!$I:$I,0))),"")</f>
        <v/>
      </c>
      <c r="M6572" s="132" t="str">
        <f>IFERROR(IFERROR(INDEX(Кат!$B:$B,MATCH($C6572,Кат!$I:$I,0)),INDEX(Торг!$B:$B,MATCH($C6572,Торг!$I:$I,0))),"")</f>
        <v/>
      </c>
      <c r="N6572" s="132" t="str">
        <f t="shared" si="102"/>
        <v xml:space="preserve"> </v>
      </c>
      <c r="O6572" s="132" t="str">
        <f>IFERROR(IFERROR(INDEX(Кат!$B:$B,MATCH($N6572,Кат!$I:$I,0)),INDEX(Торг!$B:$B,MATCH($N6572,Торг!$I:$I,0))),"")</f>
        <v/>
      </c>
    </row>
    <row r="6573" spans="1:15" outlineLevel="1">
      <c r="A6573" t="s">
        <v>18837</v>
      </c>
      <c r="C6573" s="191" t="s">
        <v>8012</v>
      </c>
      <c r="E6573" t="s">
        <v>8013</v>
      </c>
      <c r="F6573" t="s">
        <v>3387</v>
      </c>
      <c r="G6573" t="s">
        <v>399</v>
      </c>
      <c r="H6573">
        <v>170</v>
      </c>
      <c r="J6573" t="s">
        <v>22634</v>
      </c>
      <c r="K6573" s="132" t="str">
        <f>IFERROR(IFERROR(INDEX(Кат!$O:$O,MATCH($C6573,Кат!$I:$I,0)),INDEX(Торг!$L:$L,MATCH($C6573,Торг!$I:$I,0))),"")</f>
        <v/>
      </c>
      <c r="L6573" s="132" t="str">
        <f>IFERROR(IFERROR(INDEX(Кат!$A:$A,MATCH($C6573,Кат!$I:$I,0)),INDEX(Торг!$A:$A,MATCH($C6573,Торг!$I:$I,0))),"")</f>
        <v/>
      </c>
      <c r="M6573" s="132" t="str">
        <f>IFERROR(IFERROR(INDEX(Кат!$B:$B,MATCH($C6573,Кат!$I:$I,0)),INDEX(Торг!$B:$B,MATCH($C6573,Торг!$I:$I,0))),"")</f>
        <v/>
      </c>
      <c r="N6573" s="132" t="str">
        <f t="shared" si="102"/>
        <v>SURAI SR00713</v>
      </c>
      <c r="O6573" s="132" t="str">
        <f>IFERROR(IFERROR(INDEX(Кат!$B:$B,MATCH($N6573,Кат!$I:$I,0)),INDEX(Торг!$B:$B,MATCH($N6573,Торг!$I:$I,0))),"")</f>
        <v/>
      </c>
    </row>
    <row r="6574" spans="1:15" outlineLevel="1">
      <c r="A6574" t="s">
        <v>18838</v>
      </c>
      <c r="C6574" s="191" t="s">
        <v>8014</v>
      </c>
      <c r="E6574" t="s">
        <v>8015</v>
      </c>
      <c r="F6574" t="s">
        <v>3387</v>
      </c>
      <c r="G6574" t="s">
        <v>399</v>
      </c>
      <c r="H6574">
        <v>330</v>
      </c>
      <c r="J6574" t="s">
        <v>22634</v>
      </c>
      <c r="K6574" s="132" t="str">
        <f>IFERROR(IFERROR(INDEX(Кат!$O:$O,MATCH($C6574,Кат!$I:$I,0)),INDEX(Торг!$L:$L,MATCH($C6574,Торг!$I:$I,0))),"")</f>
        <v/>
      </c>
      <c r="L6574" s="132" t="str">
        <f>IFERROR(IFERROR(INDEX(Кат!$A:$A,MATCH($C6574,Кат!$I:$I,0)),INDEX(Торг!$A:$A,MATCH($C6574,Торг!$I:$I,0))),"")</f>
        <v/>
      </c>
      <c r="M6574" s="132" t="str">
        <f>IFERROR(IFERROR(INDEX(Кат!$B:$B,MATCH($C6574,Кат!$I:$I,0)),INDEX(Торг!$B:$B,MATCH($C6574,Торг!$I:$I,0))),"")</f>
        <v/>
      </c>
      <c r="N6574" s="132" t="str">
        <f t="shared" si="102"/>
        <v>SURAI SR00712</v>
      </c>
      <c r="O6574" s="132" t="str">
        <f>IFERROR(IFERROR(INDEX(Кат!$B:$B,MATCH($N6574,Кат!$I:$I,0)),INDEX(Торг!$B:$B,MATCH($N6574,Торг!$I:$I,0))),"")</f>
        <v/>
      </c>
    </row>
    <row r="6575" spans="1:15" outlineLevel="1">
      <c r="A6575" t="s">
        <v>18839</v>
      </c>
      <c r="C6575" s="191" t="s">
        <v>8016</v>
      </c>
      <c r="E6575" t="s">
        <v>8017</v>
      </c>
      <c r="F6575" t="s">
        <v>3387</v>
      </c>
      <c r="G6575" t="s">
        <v>399</v>
      </c>
      <c r="H6575">
        <v>80</v>
      </c>
      <c r="J6575" t="s">
        <v>22634</v>
      </c>
      <c r="K6575" s="132" t="str">
        <f>IFERROR(IFERROR(INDEX(Кат!$O:$O,MATCH($C6575,Кат!$I:$I,0)),INDEX(Торг!$L:$L,MATCH($C6575,Торг!$I:$I,0))),"")</f>
        <v/>
      </c>
      <c r="L6575" s="132" t="str">
        <f>IFERROR(IFERROR(INDEX(Кат!$A:$A,MATCH($C6575,Кат!$I:$I,0)),INDEX(Торг!$A:$A,MATCH($C6575,Торг!$I:$I,0))),"")</f>
        <v/>
      </c>
      <c r="M6575" s="132" t="str">
        <f>IFERROR(IFERROR(INDEX(Кат!$B:$B,MATCH($C6575,Кат!$I:$I,0)),INDEX(Торг!$B:$B,MATCH($C6575,Торг!$I:$I,0))),"")</f>
        <v/>
      </c>
      <c r="N6575" s="132" t="str">
        <f t="shared" si="102"/>
        <v>SURAI SR00717</v>
      </c>
      <c r="O6575" s="132" t="str">
        <f>IFERROR(IFERROR(INDEX(Кат!$B:$B,MATCH($N6575,Кат!$I:$I,0)),INDEX(Торг!$B:$B,MATCH($N6575,Торг!$I:$I,0))),"")</f>
        <v/>
      </c>
    </row>
    <row r="6576" spans="1:15" outlineLevel="1">
      <c r="A6576" t="s">
        <v>18840</v>
      </c>
      <c r="C6576" s="191" t="s">
        <v>8018</v>
      </c>
      <c r="E6576" t="s">
        <v>8019</v>
      </c>
      <c r="F6576" t="s">
        <v>3387</v>
      </c>
      <c r="G6576" t="s">
        <v>399</v>
      </c>
      <c r="H6576">
        <v>50</v>
      </c>
      <c r="J6576" t="s">
        <v>22634</v>
      </c>
      <c r="K6576" s="132" t="str">
        <f>IFERROR(IFERROR(INDEX(Кат!$O:$O,MATCH($C6576,Кат!$I:$I,0)),INDEX(Торг!$L:$L,MATCH($C6576,Торг!$I:$I,0))),"")</f>
        <v/>
      </c>
      <c r="L6576" s="132" t="str">
        <f>IFERROR(IFERROR(INDEX(Кат!$A:$A,MATCH($C6576,Кат!$I:$I,0)),INDEX(Торг!$A:$A,MATCH($C6576,Торг!$I:$I,0))),"")</f>
        <v/>
      </c>
      <c r="M6576" s="132" t="str">
        <f>IFERROR(IFERROR(INDEX(Кат!$B:$B,MATCH($C6576,Кат!$I:$I,0)),INDEX(Торг!$B:$B,MATCH($C6576,Торг!$I:$I,0))),"")</f>
        <v/>
      </c>
      <c r="N6576" s="132" t="str">
        <f t="shared" si="102"/>
        <v>SURAI SR00708</v>
      </c>
      <c r="O6576" s="132" t="str">
        <f>IFERROR(IFERROR(INDEX(Кат!$B:$B,MATCH($N6576,Кат!$I:$I,0)),INDEX(Торг!$B:$B,MATCH($N6576,Торг!$I:$I,0))),"")</f>
        <v/>
      </c>
    </row>
    <row r="6577" spans="1:15" outlineLevel="1">
      <c r="A6577" t="s">
        <v>18841</v>
      </c>
      <c r="C6577" s="191" t="s">
        <v>8020</v>
      </c>
      <c r="E6577" t="s">
        <v>8021</v>
      </c>
      <c r="F6577" t="s">
        <v>3387</v>
      </c>
      <c r="G6577" t="s">
        <v>399</v>
      </c>
      <c r="H6577">
        <v>650</v>
      </c>
      <c r="J6577" t="s">
        <v>22634</v>
      </c>
      <c r="K6577" s="132" t="str">
        <f>IFERROR(IFERROR(INDEX(Кат!$O:$O,MATCH($C6577,Кат!$I:$I,0)),INDEX(Торг!$L:$L,MATCH($C6577,Торг!$I:$I,0))),"")</f>
        <v/>
      </c>
      <c r="L6577" s="132" t="str">
        <f>IFERROR(IFERROR(INDEX(Кат!$A:$A,MATCH($C6577,Кат!$I:$I,0)),INDEX(Торг!$A:$A,MATCH($C6577,Торг!$I:$I,0))),"")</f>
        <v/>
      </c>
      <c r="M6577" s="132" t="str">
        <f>IFERROR(IFERROR(INDEX(Кат!$B:$B,MATCH($C6577,Кат!$I:$I,0)),INDEX(Торг!$B:$B,MATCH($C6577,Торг!$I:$I,0))),"")</f>
        <v/>
      </c>
      <c r="N6577" s="132" t="str">
        <f t="shared" si="102"/>
        <v>SURAI SR00727</v>
      </c>
      <c r="O6577" s="132" t="str">
        <f>IFERROR(IFERROR(INDEX(Кат!$B:$B,MATCH($N6577,Кат!$I:$I,0)),INDEX(Торг!$B:$B,MATCH($N6577,Торг!$I:$I,0))),"")</f>
        <v/>
      </c>
    </row>
    <row r="6578" spans="1:15" outlineLevel="1">
      <c r="A6578" t="s">
        <v>18842</v>
      </c>
      <c r="C6578" s="191" t="s">
        <v>8022</v>
      </c>
      <c r="E6578" t="s">
        <v>8023</v>
      </c>
      <c r="F6578" t="s">
        <v>3387</v>
      </c>
      <c r="G6578" t="s">
        <v>399</v>
      </c>
      <c r="H6578">
        <v>220</v>
      </c>
      <c r="J6578" t="s">
        <v>22634</v>
      </c>
      <c r="K6578" s="132" t="str">
        <f>IFERROR(IFERROR(INDEX(Кат!$O:$O,MATCH($C6578,Кат!$I:$I,0)),INDEX(Торг!$L:$L,MATCH($C6578,Торг!$I:$I,0))),"")</f>
        <v/>
      </c>
      <c r="L6578" s="132" t="str">
        <f>IFERROR(IFERROR(INDEX(Кат!$A:$A,MATCH($C6578,Кат!$I:$I,0)),INDEX(Торг!$A:$A,MATCH($C6578,Торг!$I:$I,0))),"")</f>
        <v/>
      </c>
      <c r="M6578" s="132" t="str">
        <f>IFERROR(IFERROR(INDEX(Кат!$B:$B,MATCH($C6578,Кат!$I:$I,0)),INDEX(Торг!$B:$B,MATCH($C6578,Торг!$I:$I,0))),"")</f>
        <v/>
      </c>
      <c r="N6578" s="132" t="str">
        <f t="shared" si="102"/>
        <v>SURAI SR00729</v>
      </c>
      <c r="O6578" s="132" t="str">
        <f>IFERROR(IFERROR(INDEX(Кат!$B:$B,MATCH($N6578,Кат!$I:$I,0)),INDEX(Торг!$B:$B,MATCH($N6578,Торг!$I:$I,0))),"")</f>
        <v/>
      </c>
    </row>
    <row r="6579" spans="1:15" outlineLevel="1">
      <c r="A6579" t="s">
        <v>26711</v>
      </c>
      <c r="C6579" s="191" t="s">
        <v>26712</v>
      </c>
      <c r="E6579" t="s">
        <v>31453</v>
      </c>
      <c r="F6579" t="s">
        <v>3387</v>
      </c>
      <c r="G6579" t="s">
        <v>399</v>
      </c>
      <c r="H6579">
        <v>1800</v>
      </c>
      <c r="J6579" t="s">
        <v>22634</v>
      </c>
      <c r="K6579" s="132" t="str">
        <f>IFERROR(IFERROR(INDEX(Кат!$O:$O,MATCH($C6579,Кат!$I:$I,0)),INDEX(Торг!$L:$L,MATCH($C6579,Торг!$I:$I,0))),"")</f>
        <v/>
      </c>
      <c r="L6579" s="132" t="str">
        <f>IFERROR(IFERROR(INDEX(Кат!$A:$A,MATCH($C6579,Кат!$I:$I,0)),INDEX(Торг!$A:$A,MATCH($C6579,Торг!$I:$I,0))),"")</f>
        <v/>
      </c>
      <c r="M6579" s="132" t="str">
        <f>IFERROR(IFERROR(INDEX(Кат!$B:$B,MATCH($C6579,Кат!$I:$I,0)),INDEX(Торг!$B:$B,MATCH($C6579,Торг!$I:$I,0))),"")</f>
        <v/>
      </c>
      <c r="N6579" s="132" t="str">
        <f t="shared" si="102"/>
        <v>SURAI SR00333</v>
      </c>
      <c r="O6579" s="132" t="str">
        <f>IFERROR(IFERROR(INDEX(Кат!$B:$B,MATCH($N6579,Кат!$I:$I,0)),INDEX(Торг!$B:$B,MATCH($N6579,Торг!$I:$I,0))),"")</f>
        <v/>
      </c>
    </row>
    <row r="6580" spans="1:15" outlineLevel="1">
      <c r="A6580" t="s">
        <v>24345</v>
      </c>
      <c r="C6580" s="191"/>
      <c r="E6580" t="s">
        <v>23532</v>
      </c>
      <c r="J6580" t="s">
        <v>22634</v>
      </c>
      <c r="K6580" s="132" t="str">
        <f>IFERROR(IFERROR(INDEX(Кат!$O:$O,MATCH($C6580,Кат!$I:$I,0)),INDEX(Торг!$L:$L,MATCH($C6580,Торг!$I:$I,0))),"")</f>
        <v/>
      </c>
      <c r="L6580" s="132" t="str">
        <f>IFERROR(IFERROR(INDEX(Кат!$A:$A,MATCH($C6580,Кат!$I:$I,0)),INDEX(Торг!$A:$A,MATCH($C6580,Торг!$I:$I,0))),"")</f>
        <v/>
      </c>
      <c r="M6580" s="132" t="str">
        <f>IFERROR(IFERROR(INDEX(Кат!$B:$B,MATCH($C6580,Кат!$I:$I,0)),INDEX(Торг!$B:$B,MATCH($C6580,Торг!$I:$I,0))),"")</f>
        <v/>
      </c>
      <c r="N6580" s="132" t="str">
        <f t="shared" si="102"/>
        <v xml:space="preserve"> </v>
      </c>
      <c r="O6580" s="132" t="str">
        <f>IFERROR(IFERROR(INDEX(Кат!$B:$B,MATCH($N6580,Кат!$I:$I,0)),INDEX(Торг!$B:$B,MATCH($N6580,Торг!$I:$I,0))),"")</f>
        <v/>
      </c>
    </row>
    <row r="6581" spans="1:15" outlineLevel="1">
      <c r="A6581" t="s">
        <v>18843</v>
      </c>
      <c r="C6581" s="191" t="s">
        <v>8024</v>
      </c>
      <c r="E6581" t="s">
        <v>8025</v>
      </c>
      <c r="F6581" t="s">
        <v>3387</v>
      </c>
      <c r="G6581" t="s">
        <v>399</v>
      </c>
      <c r="H6581">
        <v>750</v>
      </c>
      <c r="J6581" t="s">
        <v>22634</v>
      </c>
      <c r="K6581" s="132" t="str">
        <f>IFERROR(IFERROR(INDEX(Кат!$O:$O,MATCH($C6581,Кат!$I:$I,0)),INDEX(Торг!$L:$L,MATCH($C6581,Торг!$I:$I,0))),"")</f>
        <v/>
      </c>
      <c r="L6581" s="132" t="str">
        <f>IFERROR(IFERROR(INDEX(Кат!$A:$A,MATCH($C6581,Кат!$I:$I,0)),INDEX(Торг!$A:$A,MATCH($C6581,Торг!$I:$I,0))),"")</f>
        <v/>
      </c>
      <c r="M6581" s="132" t="str">
        <f>IFERROR(IFERROR(INDEX(Кат!$B:$B,MATCH($C6581,Кат!$I:$I,0)),INDEX(Торг!$B:$B,MATCH($C6581,Торг!$I:$I,0))),"")</f>
        <v/>
      </c>
      <c r="N6581" s="132" t="str">
        <f t="shared" si="102"/>
        <v>SURAI SR00306</v>
      </c>
      <c r="O6581" s="132" t="str">
        <f>IFERROR(IFERROR(INDEX(Кат!$B:$B,MATCH($N6581,Кат!$I:$I,0)),INDEX(Торг!$B:$B,MATCH($N6581,Торг!$I:$I,0))),"")</f>
        <v/>
      </c>
    </row>
    <row r="6582" spans="1:15" outlineLevel="1">
      <c r="A6582" t="s">
        <v>18844</v>
      </c>
      <c r="C6582" s="191" t="s">
        <v>8026</v>
      </c>
      <c r="E6582" t="s">
        <v>8027</v>
      </c>
      <c r="F6582" t="s">
        <v>3387</v>
      </c>
      <c r="G6582" t="s">
        <v>399</v>
      </c>
      <c r="H6582">
        <v>1350</v>
      </c>
      <c r="J6582" t="s">
        <v>22634</v>
      </c>
      <c r="K6582" s="132" t="str">
        <f>IFERROR(IFERROR(INDEX(Кат!$O:$O,MATCH($C6582,Кат!$I:$I,0)),INDEX(Торг!$L:$L,MATCH($C6582,Торг!$I:$I,0))),"")</f>
        <v/>
      </c>
      <c r="L6582" s="132" t="str">
        <f>IFERROR(IFERROR(INDEX(Кат!$A:$A,MATCH($C6582,Кат!$I:$I,0)),INDEX(Торг!$A:$A,MATCH($C6582,Торг!$I:$I,0))),"")</f>
        <v/>
      </c>
      <c r="M6582" s="132" t="str">
        <f>IFERROR(IFERROR(INDEX(Кат!$B:$B,MATCH($C6582,Кат!$I:$I,0)),INDEX(Торг!$B:$B,MATCH($C6582,Торг!$I:$I,0))),"")</f>
        <v/>
      </c>
      <c r="N6582" s="132" t="str">
        <f t="shared" si="102"/>
        <v>SURAI SR00331</v>
      </c>
      <c r="O6582" s="132" t="str">
        <f>IFERROR(IFERROR(INDEX(Кат!$B:$B,MATCH($N6582,Кат!$I:$I,0)),INDEX(Торг!$B:$B,MATCH($N6582,Торг!$I:$I,0))),"")</f>
        <v/>
      </c>
    </row>
    <row r="6583" spans="1:15" outlineLevel="1">
      <c r="A6583" t="s">
        <v>24346</v>
      </c>
      <c r="C6583" s="191"/>
      <c r="E6583" t="s">
        <v>23536</v>
      </c>
      <c r="J6583" t="s">
        <v>22634</v>
      </c>
      <c r="K6583" s="132" t="str">
        <f>IFERROR(IFERROR(INDEX(Кат!$O:$O,MATCH($C6583,Кат!$I:$I,0)),INDEX(Торг!$L:$L,MATCH($C6583,Торг!$I:$I,0))),"")</f>
        <v/>
      </c>
      <c r="L6583" s="132" t="str">
        <f>IFERROR(IFERROR(INDEX(Кат!$A:$A,MATCH($C6583,Кат!$I:$I,0)),INDEX(Торг!$A:$A,MATCH($C6583,Торг!$I:$I,0))),"")</f>
        <v/>
      </c>
      <c r="M6583" s="132" t="str">
        <f>IFERROR(IFERROR(INDEX(Кат!$B:$B,MATCH($C6583,Кат!$I:$I,0)),INDEX(Торг!$B:$B,MATCH($C6583,Торг!$I:$I,0))),"")</f>
        <v/>
      </c>
      <c r="N6583" s="132" t="str">
        <f t="shared" si="102"/>
        <v xml:space="preserve"> </v>
      </c>
      <c r="O6583" s="132" t="str">
        <f>IFERROR(IFERROR(INDEX(Кат!$B:$B,MATCH($N6583,Кат!$I:$I,0)),INDEX(Торг!$B:$B,MATCH($N6583,Торг!$I:$I,0))),"")</f>
        <v/>
      </c>
    </row>
    <row r="6584" spans="1:15" outlineLevel="1">
      <c r="A6584" t="s">
        <v>18845</v>
      </c>
      <c r="C6584" s="191" t="s">
        <v>8028</v>
      </c>
      <c r="E6584" t="s">
        <v>8029</v>
      </c>
      <c r="F6584" t="s">
        <v>3387</v>
      </c>
      <c r="G6584" t="s">
        <v>399</v>
      </c>
      <c r="H6584">
        <v>500</v>
      </c>
      <c r="J6584" t="s">
        <v>22634</v>
      </c>
      <c r="K6584" s="132" t="str">
        <f>IFERROR(IFERROR(INDEX(Кат!$O:$O,MATCH($C6584,Кат!$I:$I,0)),INDEX(Торг!$L:$L,MATCH($C6584,Торг!$I:$I,0))),"")</f>
        <v/>
      </c>
      <c r="L6584" s="132" t="str">
        <f>IFERROR(IFERROR(INDEX(Кат!$A:$A,MATCH($C6584,Кат!$I:$I,0)),INDEX(Торг!$A:$A,MATCH($C6584,Торг!$I:$I,0))),"")</f>
        <v/>
      </c>
      <c r="M6584" s="132" t="str">
        <f>IFERROR(IFERROR(INDEX(Кат!$B:$B,MATCH($C6584,Кат!$I:$I,0)),INDEX(Торг!$B:$B,MATCH($C6584,Торг!$I:$I,0))),"")</f>
        <v/>
      </c>
      <c r="N6584" s="132" t="str">
        <f t="shared" si="102"/>
        <v>SURAI SR00413</v>
      </c>
      <c r="O6584" s="132" t="str">
        <f>IFERROR(IFERROR(INDEX(Кат!$B:$B,MATCH($N6584,Кат!$I:$I,0)),INDEX(Торг!$B:$B,MATCH($N6584,Торг!$I:$I,0))),"")</f>
        <v/>
      </c>
    </row>
    <row r="6585" spans="1:15" outlineLevel="1">
      <c r="A6585" t="s">
        <v>23111</v>
      </c>
      <c r="C6585" s="191" t="s">
        <v>23112</v>
      </c>
      <c r="E6585" t="s">
        <v>23113</v>
      </c>
      <c r="F6585" t="s">
        <v>3387</v>
      </c>
      <c r="G6585" t="s">
        <v>399</v>
      </c>
      <c r="H6585">
        <v>850</v>
      </c>
      <c r="J6585" t="s">
        <v>22634</v>
      </c>
      <c r="K6585" s="132" t="str">
        <f>IFERROR(IFERROR(INDEX(Кат!$O:$O,MATCH($C6585,Кат!$I:$I,0)),INDEX(Торг!$L:$L,MATCH($C6585,Торг!$I:$I,0))),"")</f>
        <v/>
      </c>
      <c r="L6585" s="132" t="str">
        <f>IFERROR(IFERROR(INDEX(Кат!$A:$A,MATCH($C6585,Кат!$I:$I,0)),INDEX(Торг!$A:$A,MATCH($C6585,Торг!$I:$I,0))),"")</f>
        <v/>
      </c>
      <c r="M6585" s="132" t="str">
        <f>IFERROR(IFERROR(INDEX(Кат!$B:$B,MATCH($C6585,Кат!$I:$I,0)),INDEX(Торг!$B:$B,MATCH($C6585,Торг!$I:$I,0))),"")</f>
        <v/>
      </c>
      <c r="N6585" s="132" t="str">
        <f t="shared" si="102"/>
        <v>SURAI SR0</v>
      </c>
      <c r="O6585" s="132" t="str">
        <f>IFERROR(IFERROR(INDEX(Кат!$B:$B,MATCH($N6585,Кат!$I:$I,0)),INDEX(Торг!$B:$B,MATCH($N6585,Торг!$I:$I,0))),"")</f>
        <v/>
      </c>
    </row>
    <row r="6586" spans="1:15" outlineLevel="1">
      <c r="A6586" t="s">
        <v>24347</v>
      </c>
      <c r="C6586" s="191"/>
      <c r="E6586" t="s">
        <v>24348</v>
      </c>
      <c r="J6586" t="s">
        <v>22634</v>
      </c>
      <c r="K6586" s="132" t="str">
        <f>IFERROR(IFERROR(INDEX(Кат!$O:$O,MATCH($C6586,Кат!$I:$I,0)),INDEX(Торг!$L:$L,MATCH($C6586,Торг!$I:$I,0))),"")</f>
        <v/>
      </c>
      <c r="L6586" s="132" t="str">
        <f>IFERROR(IFERROR(INDEX(Кат!$A:$A,MATCH($C6586,Кат!$I:$I,0)),INDEX(Торг!$A:$A,MATCH($C6586,Торг!$I:$I,0))),"")</f>
        <v/>
      </c>
      <c r="M6586" s="132" t="str">
        <f>IFERROR(IFERROR(INDEX(Кат!$B:$B,MATCH($C6586,Кат!$I:$I,0)),INDEX(Торг!$B:$B,MATCH($C6586,Торг!$I:$I,0))),"")</f>
        <v/>
      </c>
      <c r="N6586" s="132" t="str">
        <f t="shared" si="102"/>
        <v xml:space="preserve"> </v>
      </c>
      <c r="O6586" s="132" t="str">
        <f>IFERROR(IFERROR(INDEX(Кат!$B:$B,MATCH($N6586,Кат!$I:$I,0)),INDEX(Торг!$B:$B,MATCH($N6586,Торг!$I:$I,0))),"")</f>
        <v/>
      </c>
    </row>
    <row r="6587" spans="1:15" outlineLevel="1">
      <c r="A6587" t="s">
        <v>18846</v>
      </c>
      <c r="C6587" s="191" t="s">
        <v>8030</v>
      </c>
      <c r="E6587" t="s">
        <v>8031</v>
      </c>
      <c r="F6587" t="s">
        <v>3387</v>
      </c>
      <c r="G6587" t="s">
        <v>399</v>
      </c>
      <c r="H6587">
        <v>1800</v>
      </c>
      <c r="J6587" t="s">
        <v>22634</v>
      </c>
      <c r="K6587" s="132" t="str">
        <f>IFERROR(IFERROR(INDEX(Кат!$O:$O,MATCH($C6587,Кат!$I:$I,0)),INDEX(Торг!$L:$L,MATCH($C6587,Торг!$I:$I,0))),"")</f>
        <v/>
      </c>
      <c r="L6587" s="132" t="str">
        <f>IFERROR(IFERROR(INDEX(Кат!$A:$A,MATCH($C6587,Кат!$I:$I,0)),INDEX(Торг!$A:$A,MATCH($C6587,Торг!$I:$I,0))),"")</f>
        <v/>
      </c>
      <c r="M6587" s="132" t="str">
        <f>IFERROR(IFERROR(INDEX(Кат!$B:$B,MATCH($C6587,Кат!$I:$I,0)),INDEX(Торг!$B:$B,MATCH($C6587,Торг!$I:$I,0))),"")</f>
        <v/>
      </c>
      <c r="N6587" s="132" t="str">
        <f t="shared" si="102"/>
        <v>SURAI SR00204</v>
      </c>
      <c r="O6587" s="132" t="str">
        <f>IFERROR(IFERROR(INDEX(Кат!$B:$B,MATCH($N6587,Кат!$I:$I,0)),INDEX(Торг!$B:$B,MATCH($N6587,Торг!$I:$I,0))),"")</f>
        <v/>
      </c>
    </row>
    <row r="6588" spans="1:15" outlineLevel="1">
      <c r="A6588" t="s">
        <v>18847</v>
      </c>
      <c r="C6588" s="191" t="s">
        <v>8032</v>
      </c>
      <c r="E6588" t="s">
        <v>8033</v>
      </c>
      <c r="F6588" t="s">
        <v>3387</v>
      </c>
      <c r="G6588" t="s">
        <v>399</v>
      </c>
      <c r="H6588">
        <v>1600</v>
      </c>
      <c r="J6588" t="s">
        <v>22634</v>
      </c>
      <c r="K6588" s="132" t="str">
        <f>IFERROR(IFERROR(INDEX(Кат!$O:$O,MATCH($C6588,Кат!$I:$I,0)),INDEX(Торг!$L:$L,MATCH($C6588,Торг!$I:$I,0))),"")</f>
        <v/>
      </c>
      <c r="L6588" s="132" t="str">
        <f>IFERROR(IFERROR(INDEX(Кат!$A:$A,MATCH($C6588,Кат!$I:$I,0)),INDEX(Торг!$A:$A,MATCH($C6588,Торг!$I:$I,0))),"")</f>
        <v/>
      </c>
      <c r="M6588" s="132" t="str">
        <f>IFERROR(IFERROR(INDEX(Кат!$B:$B,MATCH($C6588,Кат!$I:$I,0)),INDEX(Торг!$B:$B,MATCH($C6588,Торг!$I:$I,0))),"")</f>
        <v/>
      </c>
      <c r="N6588" s="132" t="str">
        <f t="shared" si="102"/>
        <v>SURAI SR00217</v>
      </c>
      <c r="O6588" s="132" t="str">
        <f>IFERROR(IFERROR(INDEX(Кат!$B:$B,MATCH($N6588,Кат!$I:$I,0)),INDEX(Торг!$B:$B,MATCH($N6588,Торг!$I:$I,0))),"")</f>
        <v/>
      </c>
    </row>
    <row r="6589" spans="1:15">
      <c r="A6589" t="s">
        <v>24349</v>
      </c>
      <c r="C6589" s="191"/>
      <c r="E6589" t="s">
        <v>24350</v>
      </c>
      <c r="J6589" t="s">
        <v>22634</v>
      </c>
      <c r="K6589" s="132" t="str">
        <f>IFERROR(IFERROR(INDEX(Кат!$O:$O,MATCH($C6589,Кат!$I:$I,0)),INDEX(Торг!$L:$L,MATCH($C6589,Торг!$I:$I,0))),"")</f>
        <v/>
      </c>
      <c r="L6589" s="132" t="str">
        <f>IFERROR(IFERROR(INDEX(Кат!$A:$A,MATCH($C6589,Кат!$I:$I,0)),INDEX(Торг!$A:$A,MATCH($C6589,Торг!$I:$I,0))),"")</f>
        <v/>
      </c>
      <c r="M6589" s="132" t="str">
        <f>IFERROR(IFERROR(INDEX(Кат!$B:$B,MATCH($C6589,Кат!$I:$I,0)),INDEX(Торг!$B:$B,MATCH($C6589,Торг!$I:$I,0))),"")</f>
        <v/>
      </c>
      <c r="N6589" s="132" t="str">
        <f t="shared" si="102"/>
        <v xml:space="preserve"> </v>
      </c>
      <c r="O6589" s="132" t="str">
        <f>IFERROR(IFERROR(INDEX(Кат!$B:$B,MATCH($N6589,Кат!$I:$I,0)),INDEX(Торг!$B:$B,MATCH($N6589,Торг!$I:$I,0))),"")</f>
        <v/>
      </c>
    </row>
    <row r="6590" spans="1:15" outlineLevel="1">
      <c r="A6590" t="s">
        <v>18848</v>
      </c>
      <c r="C6590" s="191" t="s">
        <v>8010</v>
      </c>
      <c r="E6590" t="s">
        <v>8011</v>
      </c>
      <c r="F6590" t="s">
        <v>3387</v>
      </c>
      <c r="G6590" t="s">
        <v>399</v>
      </c>
      <c r="H6590">
        <v>250</v>
      </c>
      <c r="J6590" t="s">
        <v>22634</v>
      </c>
      <c r="K6590" s="132" t="str">
        <f>IFERROR(IFERROR(INDEX(Кат!$O:$O,MATCH($C6590,Кат!$I:$I,0)),INDEX(Торг!$L:$L,MATCH($C6590,Торг!$I:$I,0))),"")</f>
        <v/>
      </c>
      <c r="L6590" s="132" t="str">
        <f>IFERROR(IFERROR(INDEX(Кат!$A:$A,MATCH($C6590,Кат!$I:$I,0)),INDEX(Торг!$A:$A,MATCH($C6590,Торг!$I:$I,0))),"")</f>
        <v/>
      </c>
      <c r="M6590" s="132" t="str">
        <f>IFERROR(IFERROR(INDEX(Кат!$B:$B,MATCH($C6590,Кат!$I:$I,0)),INDEX(Торг!$B:$B,MATCH($C6590,Торг!$I:$I,0))),"")</f>
        <v/>
      </c>
      <c r="N6590" s="132" t="str">
        <f t="shared" si="102"/>
        <v>SURAI SR00500</v>
      </c>
      <c r="O6590" s="132" t="str">
        <f>IFERROR(IFERROR(INDEX(Кат!$B:$B,MATCH($N6590,Кат!$I:$I,0)),INDEX(Торг!$B:$B,MATCH($N6590,Торг!$I:$I,0))),"")</f>
        <v/>
      </c>
    </row>
    <row r="6591" spans="1:15">
      <c r="A6591" t="s">
        <v>25127</v>
      </c>
      <c r="C6591" s="191" t="s">
        <v>25128</v>
      </c>
      <c r="E6591" t="s">
        <v>25129</v>
      </c>
      <c r="F6591" t="s">
        <v>3387</v>
      </c>
      <c r="G6591" t="s">
        <v>399</v>
      </c>
      <c r="H6591">
        <v>600</v>
      </c>
      <c r="J6591" t="s">
        <v>22634</v>
      </c>
      <c r="K6591" s="132" t="str">
        <f>IFERROR(IFERROR(INDEX(Кат!$O:$O,MATCH($C6591,Кат!$I:$I,0)),INDEX(Торг!$L:$L,MATCH($C6591,Торг!$I:$I,0))),"")</f>
        <v/>
      </c>
      <c r="L6591" s="132" t="str">
        <f>IFERROR(IFERROR(INDEX(Кат!$A:$A,MATCH($C6591,Кат!$I:$I,0)),INDEX(Торг!$A:$A,MATCH($C6591,Торг!$I:$I,0))),"")</f>
        <v/>
      </c>
      <c r="M6591" s="132" t="str">
        <f>IFERROR(IFERROR(INDEX(Кат!$B:$B,MATCH($C6591,Кат!$I:$I,0)),INDEX(Торг!$B:$B,MATCH($C6591,Торг!$I:$I,0))),"")</f>
        <v/>
      </c>
      <c r="N6591" s="132" t="str">
        <f t="shared" si="102"/>
        <v>SURAI SR00728</v>
      </c>
      <c r="O6591" s="132" t="str">
        <f>IFERROR(IFERROR(INDEX(Кат!$B:$B,MATCH($N6591,Кат!$I:$I,0)),INDEX(Торг!$B:$B,MATCH($N6591,Торг!$I:$I,0))),"")</f>
        <v/>
      </c>
    </row>
    <row r="6592" spans="1:15" outlineLevel="1">
      <c r="A6592" t="s">
        <v>24351</v>
      </c>
      <c r="C6592" s="191"/>
      <c r="E6592" t="s">
        <v>24352</v>
      </c>
      <c r="J6592" t="s">
        <v>22634</v>
      </c>
      <c r="K6592" s="132" t="str">
        <f>IFERROR(IFERROR(INDEX(Кат!$O:$O,MATCH($C6592,Кат!$I:$I,0)),INDEX(Торг!$L:$L,MATCH($C6592,Торг!$I:$I,0))),"")</f>
        <v/>
      </c>
      <c r="L6592" s="132" t="str">
        <f>IFERROR(IFERROR(INDEX(Кат!$A:$A,MATCH($C6592,Кат!$I:$I,0)),INDEX(Торг!$A:$A,MATCH($C6592,Торг!$I:$I,0))),"")</f>
        <v/>
      </c>
      <c r="M6592" s="132" t="str">
        <f>IFERROR(IFERROR(INDEX(Кат!$B:$B,MATCH($C6592,Кат!$I:$I,0)),INDEX(Торг!$B:$B,MATCH($C6592,Торг!$I:$I,0))),"")</f>
        <v/>
      </c>
      <c r="N6592" s="132" t="str">
        <f t="shared" si="102"/>
        <v xml:space="preserve"> </v>
      </c>
      <c r="O6592" s="132" t="str">
        <f>IFERROR(IFERROR(INDEX(Кат!$B:$B,MATCH($N6592,Кат!$I:$I,0)),INDEX(Торг!$B:$B,MATCH($N6592,Торг!$I:$I,0))),"")</f>
        <v/>
      </c>
    </row>
    <row r="6593" spans="1:15" outlineLevel="1">
      <c r="A6593" t="s">
        <v>18849</v>
      </c>
      <c r="C6593" s="191" t="s">
        <v>8034</v>
      </c>
      <c r="E6593" t="s">
        <v>8035</v>
      </c>
      <c r="F6593" t="s">
        <v>3387</v>
      </c>
      <c r="G6593" t="s">
        <v>399</v>
      </c>
      <c r="H6593">
        <v>230</v>
      </c>
      <c r="J6593" t="s">
        <v>22634</v>
      </c>
      <c r="K6593" s="132" t="str">
        <f>IFERROR(IFERROR(INDEX(Кат!$O:$O,MATCH($C6593,Кат!$I:$I,0)),INDEX(Торг!$L:$L,MATCH($C6593,Торг!$I:$I,0))),"")</f>
        <v/>
      </c>
      <c r="L6593" s="132" t="str">
        <f>IFERROR(IFERROR(INDEX(Кат!$A:$A,MATCH($C6593,Кат!$I:$I,0)),INDEX(Торг!$A:$A,MATCH($C6593,Торг!$I:$I,0))),"")</f>
        <v/>
      </c>
      <c r="M6593" s="132" t="str">
        <f>IFERROR(IFERROR(INDEX(Кат!$B:$B,MATCH($C6593,Кат!$I:$I,0)),INDEX(Торг!$B:$B,MATCH($C6593,Торг!$I:$I,0))),"")</f>
        <v/>
      </c>
      <c r="N6593" s="132" t="str">
        <f t="shared" si="102"/>
        <v>SURAI SR01100</v>
      </c>
      <c r="O6593" s="132" t="str">
        <f>IFERROR(IFERROR(INDEX(Кат!$B:$B,MATCH($N6593,Кат!$I:$I,0)),INDEX(Торг!$B:$B,MATCH($N6593,Торг!$I:$I,0))),"")</f>
        <v/>
      </c>
    </row>
    <row r="6594" spans="1:15" outlineLevel="1">
      <c r="A6594" t="s">
        <v>18850</v>
      </c>
      <c r="C6594" s="191" t="s">
        <v>8036</v>
      </c>
      <c r="E6594" t="s">
        <v>8037</v>
      </c>
      <c r="F6594" t="s">
        <v>3387</v>
      </c>
      <c r="G6594" t="s">
        <v>399</v>
      </c>
      <c r="H6594">
        <v>230</v>
      </c>
      <c r="J6594" t="s">
        <v>22634</v>
      </c>
      <c r="K6594" s="132" t="str">
        <f>IFERROR(IFERROR(INDEX(Кат!$O:$O,MATCH($C6594,Кат!$I:$I,0)),INDEX(Торг!$L:$L,MATCH($C6594,Торг!$I:$I,0))),"")</f>
        <v/>
      </c>
      <c r="L6594" s="132" t="str">
        <f>IFERROR(IFERROR(INDEX(Кат!$A:$A,MATCH($C6594,Кат!$I:$I,0)),INDEX(Торг!$A:$A,MATCH($C6594,Торг!$I:$I,0))),"")</f>
        <v/>
      </c>
      <c r="M6594" s="132" t="str">
        <f>IFERROR(IFERROR(INDEX(Кат!$B:$B,MATCH($C6594,Кат!$I:$I,0)),INDEX(Торг!$B:$B,MATCH($C6594,Торг!$I:$I,0))),"")</f>
        <v/>
      </c>
      <c r="N6594" s="132" t="str">
        <f t="shared" si="102"/>
        <v>SURAI SR19-8231010</v>
      </c>
      <c r="O6594" s="132" t="str">
        <f>IFERROR(IFERROR(INDEX(Кат!$B:$B,MATCH($N6594,Кат!$I:$I,0)),INDEX(Торг!$B:$B,MATCH($N6594,Торг!$I:$I,0))),"")</f>
        <v/>
      </c>
    </row>
    <row r="6595" spans="1:15">
      <c r="A6595" t="s">
        <v>18851</v>
      </c>
      <c r="C6595" s="191" t="s">
        <v>8038</v>
      </c>
      <c r="E6595" t="s">
        <v>8039</v>
      </c>
      <c r="F6595" t="s">
        <v>3387</v>
      </c>
      <c r="G6595" t="s">
        <v>399</v>
      </c>
      <c r="H6595">
        <v>280</v>
      </c>
      <c r="J6595" t="s">
        <v>22634</v>
      </c>
      <c r="K6595" s="132" t="str">
        <f>IFERROR(IFERROR(INDEX(Кат!$O:$O,MATCH($C6595,Кат!$I:$I,0)),INDEX(Торг!$L:$L,MATCH($C6595,Торг!$I:$I,0))),"")</f>
        <v/>
      </c>
      <c r="L6595" s="132" t="str">
        <f>IFERROR(IFERROR(INDEX(Кат!$A:$A,MATCH($C6595,Кат!$I:$I,0)),INDEX(Торг!$A:$A,MATCH($C6595,Торг!$I:$I,0))),"")</f>
        <v/>
      </c>
      <c r="M6595" s="132" t="str">
        <f>IFERROR(IFERROR(INDEX(Кат!$B:$B,MATCH($C6595,Кат!$I:$I,0)),INDEX(Торг!$B:$B,MATCH($C6595,Торг!$I:$I,0))),"")</f>
        <v/>
      </c>
      <c r="N6595" s="132" t="str">
        <f t="shared" si="102"/>
        <v>SURAI SR01102</v>
      </c>
      <c r="O6595" s="132" t="str">
        <f>IFERROR(IFERROR(INDEX(Кат!$B:$B,MATCH($N6595,Кат!$I:$I,0)),INDEX(Торг!$B:$B,MATCH($N6595,Торг!$I:$I,0))),"")</f>
        <v/>
      </c>
    </row>
    <row r="6596" spans="1:15" outlineLevel="1">
      <c r="A6596" t="s">
        <v>18852</v>
      </c>
      <c r="C6596" s="191" t="s">
        <v>3385</v>
      </c>
      <c r="E6596" t="s">
        <v>3386</v>
      </c>
      <c r="F6596" t="s">
        <v>3387</v>
      </c>
      <c r="G6596" t="s">
        <v>399</v>
      </c>
      <c r="H6596">
        <v>200</v>
      </c>
      <c r="J6596" t="s">
        <v>22634</v>
      </c>
      <c r="K6596" s="132" t="str">
        <f>IFERROR(IFERROR(INDEX(Кат!$O:$O,MATCH($C6596,Кат!$I:$I,0)),INDEX(Торг!$L:$L,MATCH($C6596,Торг!$I:$I,0))),"")</f>
        <v/>
      </c>
      <c r="L6596" s="132" t="str">
        <f>IFERROR(IFERROR(INDEX(Кат!$A:$A,MATCH($C6596,Кат!$I:$I,0)),INDEX(Торг!$A:$A,MATCH($C6596,Торг!$I:$I,0))),"")</f>
        <v/>
      </c>
      <c r="M6596" s="132" t="str">
        <f>IFERROR(IFERROR(INDEX(Кат!$B:$B,MATCH($C6596,Кат!$I:$I,0)),INDEX(Торг!$B:$B,MATCH($C6596,Торг!$I:$I,0))),"")</f>
        <v/>
      </c>
      <c r="N6596" s="132" t="str">
        <f t="shared" si="102"/>
        <v>SURAI SR01104</v>
      </c>
      <c r="O6596" s="132" t="str">
        <f>IFERROR(IFERROR(INDEX(Кат!$B:$B,MATCH($N6596,Кат!$I:$I,0)),INDEX(Торг!$B:$B,MATCH($N6596,Торг!$I:$I,0))),"")</f>
        <v/>
      </c>
    </row>
    <row r="6597" spans="1:15" outlineLevel="1">
      <c r="A6597" t="s">
        <v>18853</v>
      </c>
      <c r="C6597" s="191" t="s">
        <v>3388</v>
      </c>
      <c r="E6597" t="s">
        <v>3389</v>
      </c>
      <c r="F6597" t="s">
        <v>3387</v>
      </c>
      <c r="G6597" t="s">
        <v>399</v>
      </c>
      <c r="H6597">
        <v>230</v>
      </c>
      <c r="J6597" t="s">
        <v>22634</v>
      </c>
      <c r="K6597" s="132" t="str">
        <f>IFERROR(IFERROR(INDEX(Кат!$O:$O,MATCH($C6597,Кат!$I:$I,0)),INDEX(Торг!$L:$L,MATCH($C6597,Торг!$I:$I,0))),"")</f>
        <v/>
      </c>
      <c r="L6597" s="132" t="str">
        <f>IFERROR(IFERROR(INDEX(Кат!$A:$A,MATCH($C6597,Кат!$I:$I,0)),INDEX(Торг!$A:$A,MATCH($C6597,Торг!$I:$I,0))),"")</f>
        <v/>
      </c>
      <c r="M6597" s="132" t="str">
        <f>IFERROR(IFERROR(INDEX(Кат!$B:$B,MATCH($C6597,Кат!$I:$I,0)),INDEX(Торг!$B:$B,MATCH($C6597,Торг!$I:$I,0))),"")</f>
        <v/>
      </c>
      <c r="N6597" s="132" t="str">
        <f t="shared" si="102"/>
        <v>SURAI SR01107</v>
      </c>
      <c r="O6597" s="132" t="str">
        <f>IFERROR(IFERROR(INDEX(Кат!$B:$B,MATCH($N6597,Кат!$I:$I,0)),INDEX(Торг!$B:$B,MATCH($N6597,Торг!$I:$I,0))),"")</f>
        <v/>
      </c>
    </row>
    <row r="6598" spans="1:15" outlineLevel="1">
      <c r="A6598" t="s">
        <v>24353</v>
      </c>
      <c r="C6598" s="191"/>
      <c r="E6598" t="s">
        <v>24354</v>
      </c>
      <c r="J6598" t="s">
        <v>22634</v>
      </c>
      <c r="K6598" s="132" t="str">
        <f>IFERROR(IFERROR(INDEX(Кат!$O:$O,MATCH($C6598,Кат!$I:$I,0)),INDEX(Торг!$L:$L,MATCH($C6598,Торг!$I:$I,0))),"")</f>
        <v/>
      </c>
      <c r="L6598" s="132" t="str">
        <f>IFERROR(IFERROR(INDEX(Кат!$A:$A,MATCH($C6598,Кат!$I:$I,0)),INDEX(Торг!$A:$A,MATCH($C6598,Торг!$I:$I,0))),"")</f>
        <v/>
      </c>
      <c r="M6598" s="132" t="str">
        <f>IFERROR(IFERROR(INDEX(Кат!$B:$B,MATCH($C6598,Кат!$I:$I,0)),INDEX(Торг!$B:$B,MATCH($C6598,Торг!$I:$I,0))),"")</f>
        <v/>
      </c>
      <c r="N6598" s="132" t="str">
        <f t="shared" si="102"/>
        <v xml:space="preserve"> </v>
      </c>
      <c r="O6598" s="132" t="str">
        <f>IFERROR(IFERROR(INDEX(Кат!$B:$B,MATCH($N6598,Кат!$I:$I,0)),INDEX(Торг!$B:$B,MATCH($N6598,Торг!$I:$I,0))),"")</f>
        <v/>
      </c>
    </row>
    <row r="6599" spans="1:15" outlineLevel="1">
      <c r="A6599" t="s">
        <v>18854</v>
      </c>
      <c r="C6599" s="191" t="s">
        <v>8040</v>
      </c>
      <c r="E6599" t="s">
        <v>8041</v>
      </c>
      <c r="F6599" t="s">
        <v>8042</v>
      </c>
      <c r="G6599" t="s">
        <v>399</v>
      </c>
      <c r="H6599">
        <v>6500</v>
      </c>
      <c r="J6599" t="s">
        <v>22634</v>
      </c>
      <c r="K6599" s="132" t="str">
        <f>IFERROR(IFERROR(INDEX(Кат!$O:$O,MATCH($C6599,Кат!$I:$I,0)),INDEX(Торг!$L:$L,MATCH($C6599,Торг!$I:$I,0))),"")</f>
        <v/>
      </c>
      <c r="L6599" s="132" t="str">
        <f>IFERROR(IFERROR(INDEX(Кат!$A:$A,MATCH($C6599,Кат!$I:$I,0)),INDEX(Торг!$A:$A,MATCH($C6599,Торг!$I:$I,0))),"")</f>
        <v/>
      </c>
      <c r="M6599" s="132" t="str">
        <f>IFERROR(IFERROR(INDEX(Кат!$B:$B,MATCH($C6599,Кат!$I:$I,0)),INDEX(Торг!$B:$B,MATCH($C6599,Торг!$I:$I,0))),"")</f>
        <v/>
      </c>
      <c r="N6599" s="132" t="str">
        <f t="shared" si="102"/>
        <v>SV PARTS SV.08.2303012</v>
      </c>
      <c r="O6599" s="132" t="str">
        <f>IFERROR(IFERROR(INDEX(Кат!$B:$B,MATCH($N6599,Кат!$I:$I,0)),INDEX(Торг!$B:$B,MATCH($N6599,Торг!$I:$I,0))),"")</f>
        <v/>
      </c>
    </row>
    <row r="6600" spans="1:15" outlineLevel="1">
      <c r="A6600" t="s">
        <v>18855</v>
      </c>
      <c r="C6600" s="191" t="s">
        <v>8043</v>
      </c>
      <c r="E6600" t="s">
        <v>8044</v>
      </c>
      <c r="F6600" t="s">
        <v>8042</v>
      </c>
      <c r="G6600" t="s">
        <v>399</v>
      </c>
      <c r="H6600">
        <v>8200</v>
      </c>
      <c r="J6600" t="s">
        <v>22634</v>
      </c>
      <c r="K6600" s="132" t="str">
        <f>IFERROR(IFERROR(INDEX(Кат!$O:$O,MATCH($C6600,Кат!$I:$I,0)),INDEX(Торг!$L:$L,MATCH($C6600,Торг!$I:$I,0))),"")</f>
        <v/>
      </c>
      <c r="L6600" s="132" t="str">
        <f>IFERROR(IFERROR(INDEX(Кат!$A:$A,MATCH($C6600,Кат!$I:$I,0)),INDEX(Торг!$A:$A,MATCH($C6600,Торг!$I:$I,0))),"")</f>
        <v/>
      </c>
      <c r="M6600" s="132" t="str">
        <f>IFERROR(IFERROR(INDEX(Кат!$B:$B,MATCH($C6600,Кат!$I:$I,0)),INDEX(Торг!$B:$B,MATCH($C6600,Торг!$I:$I,0))),"")</f>
        <v/>
      </c>
      <c r="N6600" s="132" t="str">
        <f t="shared" ref="N6600:N6663" si="103">_xlfn.CONCAT(F6600," ",C6600)</f>
        <v>SV PARTS SV.01.2403018</v>
      </c>
      <c r="O6600" s="132" t="str">
        <f>IFERROR(IFERROR(INDEX(Кат!$B:$B,MATCH($N6600,Кат!$I:$I,0)),INDEX(Торг!$B:$B,MATCH($N6600,Торг!$I:$I,0))),"")</f>
        <v/>
      </c>
    </row>
    <row r="6601" spans="1:15" outlineLevel="1">
      <c r="A6601" t="s">
        <v>18856</v>
      </c>
      <c r="C6601" s="191" t="s">
        <v>8045</v>
      </c>
      <c r="E6601" t="s">
        <v>8046</v>
      </c>
      <c r="F6601" t="s">
        <v>8042</v>
      </c>
      <c r="G6601" t="s">
        <v>399</v>
      </c>
      <c r="H6601">
        <v>6700</v>
      </c>
      <c r="J6601" t="s">
        <v>22634</v>
      </c>
      <c r="K6601" s="132" t="str">
        <f>IFERROR(IFERROR(INDEX(Кат!$O:$O,MATCH($C6601,Кат!$I:$I,0)),INDEX(Торг!$L:$L,MATCH($C6601,Торг!$I:$I,0))),"")</f>
        <v/>
      </c>
      <c r="L6601" s="132" t="str">
        <f>IFERROR(IFERROR(INDEX(Кат!$A:$A,MATCH($C6601,Кат!$I:$I,0)),INDEX(Торг!$A:$A,MATCH($C6601,Торг!$I:$I,0))),"")</f>
        <v/>
      </c>
      <c r="M6601" s="132" t="str">
        <f>IFERROR(IFERROR(INDEX(Кат!$B:$B,MATCH($C6601,Кат!$I:$I,0)),INDEX(Торг!$B:$B,MATCH($C6601,Торг!$I:$I,0))),"")</f>
        <v/>
      </c>
      <c r="N6601" s="132" t="str">
        <f t="shared" si="103"/>
        <v>SV PARTS SV.23.2303018</v>
      </c>
      <c r="O6601" s="132" t="str">
        <f>IFERROR(IFERROR(INDEX(Кат!$B:$B,MATCH($N6601,Кат!$I:$I,0)),INDEX(Торг!$B:$B,MATCH($N6601,Торг!$I:$I,0))),"")</f>
        <v/>
      </c>
    </row>
    <row r="6602" spans="1:15" outlineLevel="1">
      <c r="A6602" t="s">
        <v>18857</v>
      </c>
      <c r="C6602" s="191" t="s">
        <v>8047</v>
      </c>
      <c r="E6602" t="s">
        <v>8048</v>
      </c>
      <c r="F6602" t="s">
        <v>8042</v>
      </c>
      <c r="G6602" t="s">
        <v>375</v>
      </c>
      <c r="H6602">
        <v>11000</v>
      </c>
      <c r="J6602" t="s">
        <v>22634</v>
      </c>
      <c r="K6602" s="132" t="str">
        <f>IFERROR(IFERROR(INDEX(Кат!$O:$O,MATCH($C6602,Кат!$I:$I,0)),INDEX(Торг!$L:$L,MATCH($C6602,Торг!$I:$I,0))),"")</f>
        <v/>
      </c>
      <c r="L6602" s="132" t="str">
        <f>IFERROR(IFERROR(INDEX(Кат!$A:$A,MATCH($C6602,Кат!$I:$I,0)),INDEX(Торг!$A:$A,MATCH($C6602,Торг!$I:$I,0))),"")</f>
        <v/>
      </c>
      <c r="M6602" s="132" t="str">
        <f>IFERROR(IFERROR(INDEX(Кат!$B:$B,MATCH($C6602,Кат!$I:$I,0)),INDEX(Торг!$B:$B,MATCH($C6602,Торг!$I:$I,0))),"")</f>
        <v/>
      </c>
      <c r="N6602" s="132" t="str">
        <f t="shared" si="103"/>
        <v>SV PARTS SV-23-3101415ABS</v>
      </c>
      <c r="O6602" s="132" t="str">
        <f>IFERROR(IFERROR(INDEX(Кат!$B:$B,MATCH($N6602,Кат!$I:$I,0)),INDEX(Торг!$B:$B,MATCH($N6602,Торг!$I:$I,0))),"")</f>
        <v/>
      </c>
    </row>
    <row r="6603" spans="1:15" outlineLevel="1">
      <c r="A6603" t="s">
        <v>28913</v>
      </c>
      <c r="C6603" s="191" t="s">
        <v>28914</v>
      </c>
      <c r="E6603" t="s">
        <v>28915</v>
      </c>
      <c r="F6603" t="s">
        <v>8042</v>
      </c>
      <c r="G6603" t="s">
        <v>375</v>
      </c>
      <c r="H6603">
        <v>900</v>
      </c>
      <c r="J6603" t="s">
        <v>22634</v>
      </c>
      <c r="K6603" s="132" t="str">
        <f>IFERROR(IFERROR(INDEX(Кат!$O:$O,MATCH($C6603,Кат!$I:$I,0)),INDEX(Торг!$L:$L,MATCH($C6603,Торг!$I:$I,0))),"")</f>
        <v/>
      </c>
      <c r="L6603" s="132" t="str">
        <f>IFERROR(IFERROR(INDEX(Кат!$A:$A,MATCH($C6603,Кат!$I:$I,0)),INDEX(Торг!$A:$A,MATCH($C6603,Торг!$I:$I,0))),"")</f>
        <v/>
      </c>
      <c r="M6603" s="132" t="str">
        <f>IFERROR(IFERROR(INDEX(Кат!$B:$B,MATCH($C6603,Кат!$I:$I,0)),INDEX(Торг!$B:$B,MATCH($C6603,Торг!$I:$I,0))),"")</f>
        <v/>
      </c>
      <c r="N6603" s="132" t="str">
        <f t="shared" si="103"/>
        <v>SV PARTS SV.21.00033429.17</v>
      </c>
      <c r="O6603" s="132" t="str">
        <f>IFERROR(IFERROR(INDEX(Кат!$B:$B,MATCH($N6603,Кат!$I:$I,0)),INDEX(Торг!$B:$B,MATCH($N6603,Торг!$I:$I,0))),"")</f>
        <v/>
      </c>
    </row>
    <row r="6604" spans="1:15" outlineLevel="1">
      <c r="A6604" t="s">
        <v>18858</v>
      </c>
      <c r="C6604" s="191" t="s">
        <v>8049</v>
      </c>
      <c r="E6604" t="s">
        <v>8050</v>
      </c>
      <c r="F6604" t="s">
        <v>8042</v>
      </c>
      <c r="G6604" t="s">
        <v>375</v>
      </c>
      <c r="H6604">
        <v>600</v>
      </c>
      <c r="J6604" t="s">
        <v>22634</v>
      </c>
      <c r="K6604" s="132" t="str">
        <f>IFERROR(IFERROR(INDEX(Кат!$O:$O,MATCH($C6604,Кат!$I:$I,0)),INDEX(Торг!$L:$L,MATCH($C6604,Торг!$I:$I,0))),"")</f>
        <v/>
      </c>
      <c r="L6604" s="132" t="str">
        <f>IFERROR(IFERROR(INDEX(Кат!$A:$A,MATCH($C6604,Кат!$I:$I,0)),INDEX(Торг!$A:$A,MATCH($C6604,Торг!$I:$I,0))),"")</f>
        <v/>
      </c>
      <c r="M6604" s="132" t="str">
        <f>IFERROR(IFERROR(INDEX(Кат!$B:$B,MATCH($C6604,Кат!$I:$I,0)),INDEX(Торг!$B:$B,MATCH($C6604,Торг!$I:$I,0))),"")</f>
        <v/>
      </c>
      <c r="N6604" s="132" t="str">
        <f t="shared" si="103"/>
        <v>SV PARTS SV.21.3003014</v>
      </c>
      <c r="O6604" s="132" t="str">
        <f>IFERROR(IFERROR(INDEX(Кат!$B:$B,MATCH($N6604,Кат!$I:$I,0)),INDEX(Торг!$B:$B,MATCH($N6604,Торг!$I:$I,0))),"")</f>
        <v/>
      </c>
    </row>
    <row r="6605" spans="1:15" outlineLevel="1">
      <c r="A6605" t="s">
        <v>18859</v>
      </c>
      <c r="C6605" s="191" t="s">
        <v>8051</v>
      </c>
      <c r="E6605" t="s">
        <v>8052</v>
      </c>
      <c r="F6605" t="s">
        <v>3897</v>
      </c>
      <c r="G6605" t="s">
        <v>399</v>
      </c>
      <c r="H6605">
        <v>12000</v>
      </c>
      <c r="J6605" t="s">
        <v>22634</v>
      </c>
      <c r="K6605" s="132" t="str">
        <f>IFERROR(IFERROR(INDEX(Кат!$O:$O,MATCH($C6605,Кат!$I:$I,0)),INDEX(Торг!$L:$L,MATCH($C6605,Торг!$I:$I,0))),"")</f>
        <v/>
      </c>
      <c r="L6605" s="132" t="str">
        <f>IFERROR(IFERROR(INDEX(Кат!$A:$A,MATCH($C6605,Кат!$I:$I,0)),INDEX(Торг!$A:$A,MATCH($C6605,Торг!$I:$I,0))),"")</f>
        <v/>
      </c>
      <c r="M6605" s="132" t="str">
        <f>IFERROR(IFERROR(INDEX(Кат!$B:$B,MATCH($C6605,Кат!$I:$I,0)),INDEX(Торг!$B:$B,MATCH($C6605,Торг!$I:$I,0))),"")</f>
        <v/>
      </c>
      <c r="N6605" s="132" t="str">
        <f t="shared" si="103"/>
        <v>ЛАДА ИМИДЖ 2106-2402010-00</v>
      </c>
      <c r="O6605" s="132" t="str">
        <f>IFERROR(IFERROR(INDEX(Кат!$B:$B,MATCH($N6605,Кат!$I:$I,0)),INDEX(Торг!$B:$B,MATCH($N6605,Торг!$I:$I,0))),"")</f>
        <v/>
      </c>
    </row>
    <row r="6606" spans="1:15">
      <c r="A6606" t="s">
        <v>18860</v>
      </c>
      <c r="C6606" s="191" t="s">
        <v>8053</v>
      </c>
      <c r="E6606" t="s">
        <v>8054</v>
      </c>
      <c r="F6606" t="s">
        <v>8042</v>
      </c>
      <c r="G6606" t="s">
        <v>375</v>
      </c>
      <c r="H6606">
        <v>14500</v>
      </c>
      <c r="J6606" t="s">
        <v>22634</v>
      </c>
      <c r="K6606" s="132" t="str">
        <f>IFERROR(IFERROR(INDEX(Кат!$O:$O,MATCH($C6606,Кат!$I:$I,0)),INDEX(Торг!$L:$L,MATCH($C6606,Торг!$I:$I,0))),"")</f>
        <v/>
      </c>
      <c r="L6606" s="132" t="str">
        <f>IFERROR(IFERROR(INDEX(Кат!$A:$A,MATCH($C6606,Кат!$I:$I,0)),INDEX(Торг!$A:$A,MATCH($C6606,Торг!$I:$I,0))),"")</f>
        <v/>
      </c>
      <c r="M6606" s="132" t="str">
        <f>IFERROR(IFERROR(INDEX(Кат!$B:$B,MATCH($C6606,Кат!$I:$I,0)),INDEX(Торг!$B:$B,MATCH($C6606,Торг!$I:$I,0))),"")</f>
        <v/>
      </c>
      <c r="N6606" s="132" t="str">
        <f t="shared" si="103"/>
        <v>SV PARTS SV-23-3103014ABS</v>
      </c>
      <c r="O6606" s="132" t="str">
        <f>IFERROR(IFERROR(INDEX(Кат!$B:$B,MATCH($N6606,Кат!$I:$I,0)),INDEX(Торг!$B:$B,MATCH($N6606,Торг!$I:$I,0))),"")</f>
        <v/>
      </c>
    </row>
    <row r="6607" spans="1:15" outlineLevel="1">
      <c r="A6607" t="s">
        <v>24355</v>
      </c>
      <c r="C6607" s="191"/>
      <c r="E6607" t="s">
        <v>24356</v>
      </c>
      <c r="J6607" t="s">
        <v>22634</v>
      </c>
      <c r="K6607" s="132" t="str">
        <f>IFERROR(IFERROR(INDEX(Кат!$O:$O,MATCH($C6607,Кат!$I:$I,0)),INDEX(Торг!$L:$L,MATCH($C6607,Торг!$I:$I,0))),"")</f>
        <v/>
      </c>
      <c r="L6607" s="132" t="str">
        <f>IFERROR(IFERROR(INDEX(Кат!$A:$A,MATCH($C6607,Кат!$I:$I,0)),INDEX(Торг!$A:$A,MATCH($C6607,Торг!$I:$I,0))),"")</f>
        <v/>
      </c>
      <c r="M6607" s="132" t="str">
        <f>IFERROR(IFERROR(INDEX(Кат!$B:$B,MATCH($C6607,Кат!$I:$I,0)),INDEX(Торг!$B:$B,MATCH($C6607,Торг!$I:$I,0))),"")</f>
        <v/>
      </c>
      <c r="N6607" s="132" t="str">
        <f t="shared" si="103"/>
        <v xml:space="preserve"> </v>
      </c>
      <c r="O6607" s="132" t="str">
        <f>IFERROR(IFERROR(INDEX(Кат!$B:$B,MATCH($N6607,Кат!$I:$I,0)),INDEX(Торг!$B:$B,MATCH($N6607,Торг!$I:$I,0))),"")</f>
        <v/>
      </c>
    </row>
    <row r="6608" spans="1:15" outlineLevel="1">
      <c r="A6608" t="s">
        <v>18861</v>
      </c>
      <c r="C6608" s="191" t="s">
        <v>3390</v>
      </c>
      <c r="E6608" t="s">
        <v>3391</v>
      </c>
      <c r="F6608" t="s">
        <v>3392</v>
      </c>
      <c r="G6608" t="s">
        <v>399</v>
      </c>
      <c r="H6608">
        <v>50</v>
      </c>
      <c r="J6608" t="s">
        <v>22634</v>
      </c>
      <c r="K6608" s="132" t="str">
        <f>IFERROR(IFERROR(INDEX(Кат!$O:$O,MATCH($C6608,Кат!$I:$I,0)),INDEX(Торг!$L:$L,MATCH($C6608,Торг!$I:$I,0))),"")</f>
        <v/>
      </c>
      <c r="L6608" s="132" t="str">
        <f>IFERROR(IFERROR(INDEX(Кат!$A:$A,MATCH($C6608,Кат!$I:$I,0)),INDEX(Торг!$A:$A,MATCH($C6608,Торг!$I:$I,0))),"")</f>
        <v/>
      </c>
      <c r="M6608" s="132" t="str">
        <f>IFERROR(IFERROR(INDEX(Кат!$B:$B,MATCH($C6608,Кат!$I:$I,0)),INDEX(Торг!$B:$B,MATCH($C6608,Торг!$I:$I,0))),"")</f>
        <v/>
      </c>
      <c r="N6608" s="132" t="str">
        <f t="shared" si="103"/>
        <v>TAMPLATIN TR.34101V</v>
      </c>
      <c r="O6608" s="132" t="str">
        <f>IFERROR(IFERROR(INDEX(Кат!$B:$B,MATCH($N6608,Кат!$I:$I,0)),INDEX(Торг!$B:$B,MATCH($N6608,Торг!$I:$I,0))),"")</f>
        <v/>
      </c>
    </row>
    <row r="6609" spans="1:15" outlineLevel="1">
      <c r="A6609" t="s">
        <v>26265</v>
      </c>
      <c r="C6609" s="191"/>
      <c r="E6609" t="s">
        <v>26266</v>
      </c>
      <c r="J6609" t="s">
        <v>22634</v>
      </c>
      <c r="K6609" s="132" t="str">
        <f>IFERROR(IFERROR(INDEX(Кат!$O:$O,MATCH($C6609,Кат!$I:$I,0)),INDEX(Торг!$L:$L,MATCH($C6609,Торг!$I:$I,0))),"")</f>
        <v/>
      </c>
      <c r="L6609" s="132" t="str">
        <f>IFERROR(IFERROR(INDEX(Кат!$A:$A,MATCH($C6609,Кат!$I:$I,0)),INDEX(Торг!$A:$A,MATCH($C6609,Торг!$I:$I,0))),"")</f>
        <v/>
      </c>
      <c r="M6609" s="132" t="str">
        <f>IFERROR(IFERROR(INDEX(Кат!$B:$B,MATCH($C6609,Кат!$I:$I,0)),INDEX(Торг!$B:$B,MATCH($C6609,Торг!$I:$I,0))),"")</f>
        <v/>
      </c>
      <c r="N6609" s="132" t="str">
        <f t="shared" si="103"/>
        <v xml:space="preserve"> </v>
      </c>
      <c r="O6609" s="132" t="str">
        <f>IFERROR(IFERROR(INDEX(Кат!$B:$B,MATCH($N6609,Кат!$I:$I,0)),INDEX(Торг!$B:$B,MATCH($N6609,Торг!$I:$I,0))),"")</f>
        <v/>
      </c>
    </row>
    <row r="6610" spans="1:15" outlineLevel="1">
      <c r="A6610" t="s">
        <v>26267</v>
      </c>
      <c r="C6610" s="191" t="s">
        <v>26268</v>
      </c>
      <c r="E6610" t="s">
        <v>26269</v>
      </c>
      <c r="F6610" t="s">
        <v>26266</v>
      </c>
      <c r="G6610" t="s">
        <v>375</v>
      </c>
      <c r="H6610">
        <v>7000</v>
      </c>
      <c r="J6610" t="s">
        <v>22634</v>
      </c>
      <c r="K6610" s="132" t="str">
        <f>IFERROR(IFERROR(INDEX(Кат!$O:$O,MATCH($C6610,Кат!$I:$I,0)),INDEX(Торг!$L:$L,MATCH($C6610,Торг!$I:$I,0))),"")</f>
        <v/>
      </c>
      <c r="L6610" s="132" t="str">
        <f>IFERROR(IFERROR(INDEX(Кат!$A:$A,MATCH($C6610,Кат!$I:$I,0)),INDEX(Торг!$A:$A,MATCH($C6610,Торг!$I:$I,0))),"")</f>
        <v/>
      </c>
      <c r="M6610" s="132" t="str">
        <f>IFERROR(IFERROR(INDEX(Кат!$B:$B,MATCH($C6610,Кат!$I:$I,0)),INDEX(Торг!$B:$B,MATCH($C6610,Торг!$I:$I,0))),"")</f>
        <v/>
      </c>
      <c r="N6610" s="132" t="str">
        <f t="shared" si="103"/>
        <v>TEIKEN 443390.50</v>
      </c>
      <c r="O6610" s="132" t="str">
        <f>IFERROR(IFERROR(INDEX(Кат!$B:$B,MATCH($N6610,Кат!$I:$I,0)),INDEX(Торг!$B:$B,MATCH($N6610,Торг!$I:$I,0))),"")</f>
        <v/>
      </c>
    </row>
    <row r="6611" spans="1:15" outlineLevel="1">
      <c r="A6611" t="s">
        <v>26349</v>
      </c>
      <c r="C6611" s="191" t="s">
        <v>26350</v>
      </c>
      <c r="E6611" t="s">
        <v>26351</v>
      </c>
      <c r="F6611" t="s">
        <v>26266</v>
      </c>
      <c r="G6611" t="s">
        <v>375</v>
      </c>
      <c r="H6611">
        <v>7000</v>
      </c>
      <c r="J6611" t="s">
        <v>22634</v>
      </c>
      <c r="K6611" s="132" t="str">
        <f>IFERROR(IFERROR(INDEX(Кат!$O:$O,MATCH($C6611,Кат!$I:$I,0)),INDEX(Торг!$L:$L,MATCH($C6611,Торг!$I:$I,0))),"")</f>
        <v/>
      </c>
      <c r="L6611" s="132" t="str">
        <f>IFERROR(IFERROR(INDEX(Кат!$A:$A,MATCH($C6611,Кат!$I:$I,0)),INDEX(Торг!$A:$A,MATCH($C6611,Торг!$I:$I,0))),"")</f>
        <v/>
      </c>
      <c r="M6611" s="132" t="str">
        <f>IFERROR(IFERROR(INDEX(Кат!$B:$B,MATCH($C6611,Кат!$I:$I,0)),INDEX(Торг!$B:$B,MATCH($C6611,Торг!$I:$I,0))),"")</f>
        <v/>
      </c>
      <c r="N6611" s="132" t="str">
        <f t="shared" si="103"/>
        <v>TEIKEN 44339STD</v>
      </c>
      <c r="O6611" s="132" t="str">
        <f>IFERROR(IFERROR(INDEX(Кат!$B:$B,MATCH($N6611,Кат!$I:$I,0)),INDEX(Торг!$B:$B,MATCH($N6611,Торг!$I:$I,0))),"")</f>
        <v/>
      </c>
    </row>
    <row r="6612" spans="1:15" outlineLevel="1">
      <c r="A6612" t="s">
        <v>24357</v>
      </c>
      <c r="C6612" s="191"/>
      <c r="E6612" t="s">
        <v>24358</v>
      </c>
      <c r="J6612" t="s">
        <v>22634</v>
      </c>
      <c r="K6612" s="132" t="str">
        <f>IFERROR(IFERROR(INDEX(Кат!$O:$O,MATCH($C6612,Кат!$I:$I,0)),INDEX(Торг!$L:$L,MATCH($C6612,Торг!$I:$I,0))),"")</f>
        <v/>
      </c>
      <c r="L6612" s="132" t="str">
        <f>IFERROR(IFERROR(INDEX(Кат!$A:$A,MATCH($C6612,Кат!$I:$I,0)),INDEX(Торг!$A:$A,MATCH($C6612,Торг!$I:$I,0))),"")</f>
        <v/>
      </c>
      <c r="M6612" s="132" t="str">
        <f>IFERROR(IFERROR(INDEX(Кат!$B:$B,MATCH($C6612,Кат!$I:$I,0)),INDEX(Торг!$B:$B,MATCH($C6612,Торг!$I:$I,0))),"")</f>
        <v/>
      </c>
      <c r="N6612" s="132" t="str">
        <f t="shared" si="103"/>
        <v xml:space="preserve"> </v>
      </c>
      <c r="O6612" s="132" t="str">
        <f>IFERROR(IFERROR(INDEX(Кат!$B:$B,MATCH($N6612,Кат!$I:$I,0)),INDEX(Торг!$B:$B,MATCH($N6612,Торг!$I:$I,0))),"")</f>
        <v/>
      </c>
    </row>
    <row r="6613" spans="1:15" outlineLevel="1">
      <c r="A6613" t="s">
        <v>18862</v>
      </c>
      <c r="C6613" s="191" t="s">
        <v>8055</v>
      </c>
      <c r="E6613" t="s">
        <v>8056</v>
      </c>
      <c r="F6613" t="s">
        <v>8057</v>
      </c>
      <c r="G6613" t="s">
        <v>399</v>
      </c>
      <c r="H6613">
        <v>3500</v>
      </c>
      <c r="J6613" t="s">
        <v>22634</v>
      </c>
      <c r="K6613" s="132" t="str">
        <f>IFERROR(IFERROR(INDEX(Кат!$O:$O,MATCH($C6613,Кат!$I:$I,0)),INDEX(Торг!$L:$L,MATCH($C6613,Торг!$I:$I,0))),"")</f>
        <v/>
      </c>
      <c r="L6613" s="132" t="str">
        <f>IFERROR(IFERROR(INDEX(Кат!$A:$A,MATCH($C6613,Кат!$I:$I,0)),INDEX(Торг!$A:$A,MATCH($C6613,Торг!$I:$I,0))),"")</f>
        <v/>
      </c>
      <c r="M6613" s="132" t="str">
        <f>IFERROR(IFERROR(INDEX(Кат!$B:$B,MATCH($C6613,Кат!$I:$I,0)),INDEX(Торг!$B:$B,MATCH($C6613,Торг!$I:$I,0))),"")</f>
        <v/>
      </c>
      <c r="N6613" s="132" t="str">
        <f t="shared" si="103"/>
        <v>TERMAL 1041703ZH</v>
      </c>
      <c r="O6613" s="132" t="str">
        <f>IFERROR(IFERROR(INDEX(Кат!$B:$B,MATCH($N6613,Кат!$I:$I,0)),INDEX(Торг!$B:$B,MATCH($N6613,Торг!$I:$I,0))),"")</f>
        <v/>
      </c>
    </row>
    <row r="6614" spans="1:15" outlineLevel="1">
      <c r="A6614" t="s">
        <v>18863</v>
      </c>
      <c r="C6614" s="191" t="s">
        <v>13497</v>
      </c>
      <c r="E6614" t="s">
        <v>13498</v>
      </c>
      <c r="F6614" t="s">
        <v>8057</v>
      </c>
      <c r="G6614" t="s">
        <v>399</v>
      </c>
      <c r="H6614">
        <v>3400</v>
      </c>
      <c r="J6614" t="s">
        <v>22634</v>
      </c>
      <c r="K6614" s="132" t="str">
        <f>IFERROR(IFERROR(INDEX(Кат!$O:$O,MATCH($C6614,Кат!$I:$I,0)),INDEX(Торг!$L:$L,MATCH($C6614,Торг!$I:$I,0))),"")</f>
        <v/>
      </c>
      <c r="L6614" s="132" t="str">
        <f>IFERROR(IFERROR(INDEX(Кат!$A:$A,MATCH($C6614,Кат!$I:$I,0)),INDEX(Торг!$A:$A,MATCH($C6614,Торг!$I:$I,0))),"")</f>
        <v/>
      </c>
      <c r="M6614" s="132" t="str">
        <f>IFERROR(IFERROR(INDEX(Кат!$B:$B,MATCH($C6614,Кат!$I:$I,0)),INDEX(Торг!$B:$B,MATCH($C6614,Торг!$I:$I,0))),"")</f>
        <v/>
      </c>
      <c r="N6614" s="132" t="str">
        <f t="shared" si="103"/>
        <v>TERMAL 1041908ZH</v>
      </c>
      <c r="O6614" s="132" t="str">
        <f>IFERROR(IFERROR(INDEX(Кат!$B:$B,MATCH($N6614,Кат!$I:$I,0)),INDEX(Торг!$B:$B,MATCH($N6614,Торг!$I:$I,0))),"")</f>
        <v/>
      </c>
    </row>
    <row r="6615" spans="1:15" outlineLevel="1">
      <c r="A6615" t="s">
        <v>18864</v>
      </c>
      <c r="C6615" s="191" t="s">
        <v>8058</v>
      </c>
      <c r="E6615" t="s">
        <v>8059</v>
      </c>
      <c r="F6615" t="s">
        <v>8057</v>
      </c>
      <c r="G6615" t="s">
        <v>399</v>
      </c>
      <c r="H6615">
        <v>4500</v>
      </c>
      <c r="J6615" t="s">
        <v>22634</v>
      </c>
      <c r="K6615" s="132" t="str">
        <f>IFERROR(IFERROR(INDEX(Кат!$O:$O,MATCH($C6615,Кат!$I:$I,0)),INDEX(Торг!$L:$L,MATCH($C6615,Торг!$I:$I,0))),"")</f>
        <v/>
      </c>
      <c r="L6615" s="132" t="str">
        <f>IFERROR(IFERROR(INDEX(Кат!$A:$A,MATCH($C6615,Кат!$I:$I,0)),INDEX(Торг!$A:$A,MATCH($C6615,Торг!$I:$I,0))),"")</f>
        <v/>
      </c>
      <c r="M6615" s="132" t="str">
        <f>IFERROR(IFERROR(INDEX(Кат!$B:$B,MATCH($C6615,Кат!$I:$I,0)),INDEX(Торг!$B:$B,MATCH($C6615,Торг!$I:$I,0))),"")</f>
        <v/>
      </c>
      <c r="N6615" s="132" t="str">
        <f t="shared" si="103"/>
        <v>TERMAL 1041921B</v>
      </c>
      <c r="O6615" s="132" t="str">
        <f>IFERROR(IFERROR(INDEX(Кат!$B:$B,MATCH($N6615,Кат!$I:$I,0)),INDEX(Торг!$B:$B,MATCH($N6615,Торг!$I:$I,0))),"")</f>
        <v/>
      </c>
    </row>
    <row r="6616" spans="1:15" outlineLevel="1">
      <c r="A6616" t="s">
        <v>33708</v>
      </c>
      <c r="C6616" s="191" t="s">
        <v>33709</v>
      </c>
      <c r="E6616" t="s">
        <v>33710</v>
      </c>
      <c r="F6616" t="s">
        <v>8057</v>
      </c>
      <c r="G6616" t="s">
        <v>399</v>
      </c>
      <c r="H6616">
        <v>4400</v>
      </c>
      <c r="J6616" t="s">
        <v>22634</v>
      </c>
      <c r="K6616" s="132" t="str">
        <f>IFERROR(IFERROR(INDEX(Кат!$O:$O,MATCH($C6616,Кат!$I:$I,0)),INDEX(Торг!$L:$L,MATCH($C6616,Торг!$I:$I,0))),"")</f>
        <v/>
      </c>
      <c r="L6616" s="132" t="str">
        <f>IFERROR(IFERROR(INDEX(Кат!$A:$A,MATCH($C6616,Кат!$I:$I,0)),INDEX(Торг!$A:$A,MATCH($C6616,Торг!$I:$I,0))),"")</f>
        <v/>
      </c>
      <c r="M6616" s="132" t="str">
        <f>IFERROR(IFERROR(INDEX(Кат!$B:$B,MATCH($C6616,Кат!$I:$I,0)),INDEX(Торг!$B:$B,MATCH($C6616,Торг!$I:$I,0))),"")</f>
        <v/>
      </c>
      <c r="N6616" s="132" t="str">
        <f t="shared" si="103"/>
        <v>TERMAL 1040262X</v>
      </c>
      <c r="O6616" s="132" t="str">
        <f>IFERROR(IFERROR(INDEX(Кат!$B:$B,MATCH($N6616,Кат!$I:$I,0)),INDEX(Торг!$B:$B,MATCH($N6616,Торг!$I:$I,0))),"")</f>
        <v/>
      </c>
    </row>
    <row r="6617" spans="1:15" outlineLevel="1">
      <c r="A6617" t="s">
        <v>24359</v>
      </c>
      <c r="C6617" s="191"/>
      <c r="E6617" t="s">
        <v>24360</v>
      </c>
      <c r="J6617" t="s">
        <v>22634</v>
      </c>
      <c r="K6617" s="132" t="str">
        <f>IFERROR(IFERROR(INDEX(Кат!$O:$O,MATCH($C6617,Кат!$I:$I,0)),INDEX(Торг!$L:$L,MATCH($C6617,Торг!$I:$I,0))),"")</f>
        <v/>
      </c>
      <c r="L6617" s="132" t="str">
        <f>IFERROR(IFERROR(INDEX(Кат!$A:$A,MATCH($C6617,Кат!$I:$I,0)),INDEX(Торг!$A:$A,MATCH($C6617,Торг!$I:$I,0))),"")</f>
        <v/>
      </c>
      <c r="M6617" s="132" t="str">
        <f>IFERROR(IFERROR(INDEX(Кат!$B:$B,MATCH($C6617,Кат!$I:$I,0)),INDEX(Торг!$B:$B,MATCH($C6617,Торг!$I:$I,0))),"")</f>
        <v/>
      </c>
      <c r="N6617" s="132" t="str">
        <f t="shared" si="103"/>
        <v xml:space="preserve"> </v>
      </c>
      <c r="O6617" s="132" t="str">
        <f>IFERROR(IFERROR(INDEX(Кат!$B:$B,MATCH($N6617,Кат!$I:$I,0)),INDEX(Торг!$B:$B,MATCH($N6617,Торг!$I:$I,0))),"")</f>
        <v/>
      </c>
    </row>
    <row r="6618" spans="1:15" outlineLevel="1">
      <c r="A6618" t="s">
        <v>25539</v>
      </c>
      <c r="C6618" s="191"/>
      <c r="E6618" t="s">
        <v>25540</v>
      </c>
      <c r="J6618" t="s">
        <v>22634</v>
      </c>
      <c r="K6618" s="132" t="str">
        <f>IFERROR(IFERROR(INDEX(Кат!$O:$O,MATCH($C6618,Кат!$I:$I,0)),INDEX(Торг!$L:$L,MATCH($C6618,Торг!$I:$I,0))),"")</f>
        <v/>
      </c>
      <c r="L6618" s="132" t="str">
        <f>IFERROR(IFERROR(INDEX(Кат!$A:$A,MATCH($C6618,Кат!$I:$I,0)),INDEX(Торг!$A:$A,MATCH($C6618,Торг!$I:$I,0))),"")</f>
        <v/>
      </c>
      <c r="M6618" s="132" t="str">
        <f>IFERROR(IFERROR(INDEX(Кат!$B:$B,MATCH($C6618,Кат!$I:$I,0)),INDEX(Торг!$B:$B,MATCH($C6618,Торг!$I:$I,0))),"")</f>
        <v/>
      </c>
      <c r="N6618" s="132" t="str">
        <f t="shared" si="103"/>
        <v xml:space="preserve"> </v>
      </c>
      <c r="O6618" s="132" t="str">
        <f>IFERROR(IFERROR(INDEX(Кат!$B:$B,MATCH($N6618,Кат!$I:$I,0)),INDEX(Торг!$B:$B,MATCH($N6618,Торг!$I:$I,0))),"")</f>
        <v/>
      </c>
    </row>
    <row r="6619" spans="1:15" outlineLevel="1">
      <c r="A6619" t="s">
        <v>25130</v>
      </c>
      <c r="C6619" s="191" t="s">
        <v>25131</v>
      </c>
      <c r="E6619" t="s">
        <v>25132</v>
      </c>
      <c r="F6619" t="s">
        <v>3394</v>
      </c>
      <c r="G6619" t="s">
        <v>375</v>
      </c>
      <c r="H6619">
        <v>150</v>
      </c>
      <c r="J6619" t="s">
        <v>22634</v>
      </c>
      <c r="K6619" s="132" t="str">
        <f>IFERROR(IFERROR(INDEX(Кат!$O:$O,MATCH($C6619,Кат!$I:$I,0)),INDEX(Торг!$L:$L,MATCH($C6619,Торг!$I:$I,0))),"")</f>
        <v/>
      </c>
      <c r="L6619" s="132" t="str">
        <f>IFERROR(IFERROR(INDEX(Кат!$A:$A,MATCH($C6619,Кат!$I:$I,0)),INDEX(Торг!$A:$A,MATCH($C6619,Торг!$I:$I,0))),"")</f>
        <v/>
      </c>
      <c r="M6619" s="132" t="str">
        <f>IFERROR(IFERROR(INDEX(Кат!$B:$B,MATCH($C6619,Кат!$I:$I,0)),INDEX(Торг!$B:$B,MATCH($C6619,Торг!$I:$I,0))),"")</f>
        <v/>
      </c>
      <c r="N6619" s="132" t="str">
        <f t="shared" si="103"/>
        <v>TESLA F113.000.000</v>
      </c>
      <c r="O6619" s="132" t="str">
        <f>IFERROR(IFERROR(INDEX(Кат!$B:$B,MATCH($N6619,Кат!$I:$I,0)),INDEX(Торг!$B:$B,MATCH($N6619,Торг!$I:$I,0))),"")</f>
        <v/>
      </c>
    </row>
    <row r="6620" spans="1:15" outlineLevel="1">
      <c r="A6620" t="s">
        <v>18865</v>
      </c>
      <c r="C6620" s="191" t="s">
        <v>8060</v>
      </c>
      <c r="E6620" t="s">
        <v>8061</v>
      </c>
      <c r="F6620" t="s">
        <v>3394</v>
      </c>
      <c r="G6620" t="s">
        <v>375</v>
      </c>
      <c r="H6620">
        <v>160</v>
      </c>
      <c r="J6620" t="s">
        <v>22634</v>
      </c>
      <c r="K6620" s="132" t="str">
        <f>IFERROR(IFERROR(INDEX(Кат!$O:$O,MATCH($C6620,Кат!$I:$I,0)),INDEX(Торг!$L:$L,MATCH($C6620,Торг!$I:$I,0))),"")</f>
        <v/>
      </c>
      <c r="L6620" s="132" t="str">
        <f>IFERROR(IFERROR(INDEX(Кат!$A:$A,MATCH($C6620,Кат!$I:$I,0)),INDEX(Торг!$A:$A,MATCH($C6620,Торг!$I:$I,0))),"")</f>
        <v/>
      </c>
      <c r="M6620" s="132" t="str">
        <f>IFERROR(IFERROR(INDEX(Кат!$B:$B,MATCH($C6620,Кат!$I:$I,0)),INDEX(Торг!$B:$B,MATCH($C6620,Торг!$I:$I,0))),"")</f>
        <v/>
      </c>
      <c r="N6620" s="132" t="str">
        <f t="shared" si="103"/>
        <v>TESLA F224.000.000</v>
      </c>
      <c r="O6620" s="132" t="str">
        <f>IFERROR(IFERROR(INDEX(Кат!$B:$B,MATCH($N6620,Кат!$I:$I,0)),INDEX(Торг!$B:$B,MATCH($N6620,Торг!$I:$I,0))),"")</f>
        <v/>
      </c>
    </row>
    <row r="6621" spans="1:15" outlineLevel="1">
      <c r="A6621" t="s">
        <v>18866</v>
      </c>
      <c r="C6621" s="191" t="s">
        <v>8062</v>
      </c>
      <c r="E6621" t="s">
        <v>8063</v>
      </c>
      <c r="F6621" t="s">
        <v>3394</v>
      </c>
      <c r="G6621" t="s">
        <v>2602</v>
      </c>
      <c r="H6621">
        <v>450</v>
      </c>
      <c r="J6621" t="s">
        <v>22634</v>
      </c>
      <c r="K6621" s="132" t="str">
        <f>IFERROR(IFERROR(INDEX(Кат!$O:$O,MATCH($C6621,Кат!$I:$I,0)),INDEX(Торг!$L:$L,MATCH($C6621,Торг!$I:$I,0))),"")</f>
        <v/>
      </c>
      <c r="L6621" s="132" t="str">
        <f>IFERROR(IFERROR(INDEX(Кат!$A:$A,MATCH($C6621,Кат!$I:$I,0)),INDEX(Торг!$A:$A,MATCH($C6621,Торг!$I:$I,0))),"")</f>
        <v/>
      </c>
      <c r="M6621" s="132" t="str">
        <f>IFERROR(IFERROR(INDEX(Кат!$B:$B,MATCH($C6621,Кат!$I:$I,0)),INDEX(Торг!$B:$B,MATCH($C6621,Торг!$I:$I,0))),"")</f>
        <v/>
      </c>
      <c r="N6621" s="132" t="str">
        <f t="shared" si="103"/>
        <v>TESLA FT00.010.050</v>
      </c>
      <c r="O6621" s="132" t="str">
        <f>IFERROR(IFERROR(INDEX(Кат!$B:$B,MATCH($N6621,Кат!$I:$I,0)),INDEX(Торг!$B:$B,MATCH($N6621,Торг!$I:$I,0))),"")</f>
        <v/>
      </c>
    </row>
    <row r="6622" spans="1:15" outlineLevel="1">
      <c r="A6622" t="s">
        <v>18867</v>
      </c>
      <c r="C6622" s="191" t="s">
        <v>8064</v>
      </c>
      <c r="E6622" t="s">
        <v>8065</v>
      </c>
      <c r="F6622" t="s">
        <v>3394</v>
      </c>
      <c r="G6622" t="s">
        <v>2602</v>
      </c>
      <c r="H6622">
        <v>450</v>
      </c>
      <c r="J6622" t="s">
        <v>22634</v>
      </c>
      <c r="K6622" s="132" t="str">
        <f>IFERROR(IFERROR(INDEX(Кат!$O:$O,MATCH($C6622,Кат!$I:$I,0)),INDEX(Торг!$L:$L,MATCH($C6622,Торг!$I:$I,0))),"")</f>
        <v/>
      </c>
      <c r="L6622" s="132" t="str">
        <f>IFERROR(IFERROR(INDEX(Кат!$A:$A,MATCH($C6622,Кат!$I:$I,0)),INDEX(Торг!$A:$A,MATCH($C6622,Торг!$I:$I,0))),"")</f>
        <v/>
      </c>
      <c r="M6622" s="132" t="str">
        <f>IFERROR(IFERROR(INDEX(Кат!$B:$B,MATCH($C6622,Кат!$I:$I,0)),INDEX(Торг!$B:$B,MATCH($C6622,Торг!$I:$I,0))),"")</f>
        <v/>
      </c>
      <c r="N6622" s="132" t="str">
        <f t="shared" si="103"/>
        <v>TESLA FT00.015.050</v>
      </c>
      <c r="O6622" s="132" t="str">
        <f>IFERROR(IFERROR(INDEX(Кат!$B:$B,MATCH($N6622,Кат!$I:$I,0)),INDEX(Торг!$B:$B,MATCH($N6622,Торг!$I:$I,0))),"")</f>
        <v/>
      </c>
    </row>
    <row r="6623" spans="1:15" outlineLevel="1">
      <c r="A6623" t="s">
        <v>18868</v>
      </c>
      <c r="C6623" s="191" t="s">
        <v>8066</v>
      </c>
      <c r="E6623" t="s">
        <v>8067</v>
      </c>
      <c r="F6623" t="s">
        <v>3394</v>
      </c>
      <c r="G6623" t="s">
        <v>2602</v>
      </c>
      <c r="H6623">
        <v>450</v>
      </c>
      <c r="J6623" t="s">
        <v>22634</v>
      </c>
      <c r="K6623" s="132" t="str">
        <f>IFERROR(IFERROR(INDEX(Кат!$O:$O,MATCH($C6623,Кат!$I:$I,0)),INDEX(Торг!$L:$L,MATCH($C6623,Торг!$I:$I,0))),"")</f>
        <v/>
      </c>
      <c r="L6623" s="132" t="str">
        <f>IFERROR(IFERROR(INDEX(Кат!$A:$A,MATCH($C6623,Кат!$I:$I,0)),INDEX(Торг!$A:$A,MATCH($C6623,Торг!$I:$I,0))),"")</f>
        <v/>
      </c>
      <c r="M6623" s="132" t="str">
        <f>IFERROR(IFERROR(INDEX(Кат!$B:$B,MATCH($C6623,Кат!$I:$I,0)),INDEX(Торг!$B:$B,MATCH($C6623,Торг!$I:$I,0))),"")</f>
        <v/>
      </c>
      <c r="N6623" s="132" t="str">
        <f t="shared" si="103"/>
        <v>TESLA FT00.020.050</v>
      </c>
      <c r="O6623" s="132" t="str">
        <f>IFERROR(IFERROR(INDEX(Кат!$B:$B,MATCH($N6623,Кат!$I:$I,0)),INDEX(Торг!$B:$B,MATCH($N6623,Торг!$I:$I,0))),"")</f>
        <v/>
      </c>
    </row>
    <row r="6624" spans="1:15" outlineLevel="1">
      <c r="A6624" t="s">
        <v>18869</v>
      </c>
      <c r="C6624" s="191" t="s">
        <v>8068</v>
      </c>
      <c r="E6624" t="s">
        <v>8069</v>
      </c>
      <c r="F6624" t="s">
        <v>3394</v>
      </c>
      <c r="G6624" t="s">
        <v>2602</v>
      </c>
      <c r="H6624">
        <v>430</v>
      </c>
      <c r="J6624" t="s">
        <v>22634</v>
      </c>
      <c r="K6624" s="132" t="str">
        <f>IFERROR(IFERROR(INDEX(Кат!$O:$O,MATCH($C6624,Кат!$I:$I,0)),INDEX(Торг!$L:$L,MATCH($C6624,Торг!$I:$I,0))),"")</f>
        <v/>
      </c>
      <c r="L6624" s="132" t="str">
        <f>IFERROR(IFERROR(INDEX(Кат!$A:$A,MATCH($C6624,Кат!$I:$I,0)),INDEX(Торг!$A:$A,MATCH($C6624,Торг!$I:$I,0))),"")</f>
        <v/>
      </c>
      <c r="M6624" s="132" t="str">
        <f>IFERROR(IFERROR(INDEX(Кат!$B:$B,MATCH($C6624,Кат!$I:$I,0)),INDEX(Торг!$B:$B,MATCH($C6624,Торг!$I:$I,0))),"")</f>
        <v/>
      </c>
      <c r="N6624" s="132" t="str">
        <f t="shared" si="103"/>
        <v>TESLA FT00.025.050</v>
      </c>
      <c r="O6624" s="132" t="str">
        <f>IFERROR(IFERROR(INDEX(Кат!$B:$B,MATCH($N6624,Кат!$I:$I,0)),INDEX(Торг!$B:$B,MATCH($N6624,Торг!$I:$I,0))),"")</f>
        <v/>
      </c>
    </row>
    <row r="6625" spans="1:15" outlineLevel="1">
      <c r="A6625" t="s">
        <v>18870</v>
      </c>
      <c r="C6625" s="191" t="s">
        <v>8070</v>
      </c>
      <c r="E6625" t="s">
        <v>8071</v>
      </c>
      <c r="F6625" t="s">
        <v>3394</v>
      </c>
      <c r="G6625" t="s">
        <v>2602</v>
      </c>
      <c r="H6625">
        <v>450</v>
      </c>
      <c r="J6625" t="s">
        <v>22634</v>
      </c>
      <c r="K6625" s="132" t="str">
        <f>IFERROR(IFERROR(INDEX(Кат!$O:$O,MATCH($C6625,Кат!$I:$I,0)),INDEX(Торг!$L:$L,MATCH($C6625,Торг!$I:$I,0))),"")</f>
        <v/>
      </c>
      <c r="L6625" s="132" t="str">
        <f>IFERROR(IFERROR(INDEX(Кат!$A:$A,MATCH($C6625,Кат!$I:$I,0)),INDEX(Торг!$A:$A,MATCH($C6625,Торг!$I:$I,0))),"")</f>
        <v/>
      </c>
      <c r="M6625" s="132" t="str">
        <f>IFERROR(IFERROR(INDEX(Кат!$B:$B,MATCH($C6625,Кат!$I:$I,0)),INDEX(Торг!$B:$B,MATCH($C6625,Торг!$I:$I,0))),"")</f>
        <v/>
      </c>
      <c r="N6625" s="132" t="str">
        <f t="shared" si="103"/>
        <v>TESLA FT00.030.050</v>
      </c>
      <c r="O6625" s="132" t="str">
        <f>IFERROR(IFERROR(INDEX(Кат!$B:$B,MATCH($N6625,Кат!$I:$I,0)),INDEX(Торг!$B:$B,MATCH($N6625,Торг!$I:$I,0))),"")</f>
        <v/>
      </c>
    </row>
    <row r="6626" spans="1:15" outlineLevel="1">
      <c r="A6626" t="s">
        <v>18871</v>
      </c>
      <c r="C6626" s="191" t="s">
        <v>8072</v>
      </c>
      <c r="E6626" t="s">
        <v>8073</v>
      </c>
      <c r="F6626" t="s">
        <v>3394</v>
      </c>
      <c r="G6626" t="s">
        <v>2602</v>
      </c>
      <c r="H6626">
        <v>450</v>
      </c>
      <c r="J6626" t="s">
        <v>22634</v>
      </c>
      <c r="K6626" s="132" t="str">
        <f>IFERROR(IFERROR(INDEX(Кат!$O:$O,MATCH($C6626,Кат!$I:$I,0)),INDEX(Торг!$L:$L,MATCH($C6626,Торг!$I:$I,0))),"")</f>
        <v/>
      </c>
      <c r="L6626" s="132" t="str">
        <f>IFERROR(IFERROR(INDEX(Кат!$A:$A,MATCH($C6626,Кат!$I:$I,0)),INDEX(Торг!$A:$A,MATCH($C6626,Торг!$I:$I,0))),"")</f>
        <v/>
      </c>
      <c r="M6626" s="132" t="str">
        <f>IFERROR(IFERROR(INDEX(Кат!$B:$B,MATCH($C6626,Кат!$I:$I,0)),INDEX(Торг!$B:$B,MATCH($C6626,Торг!$I:$I,0))),"")</f>
        <v/>
      </c>
      <c r="N6626" s="132" t="str">
        <f t="shared" si="103"/>
        <v>TESLA FT00.040.050</v>
      </c>
      <c r="O6626" s="132" t="str">
        <f>IFERROR(IFERROR(INDEX(Кат!$B:$B,MATCH($N6626,Кат!$I:$I,0)),INDEX(Торг!$B:$B,MATCH($N6626,Торг!$I:$I,0))),"")</f>
        <v/>
      </c>
    </row>
    <row r="6627" spans="1:15" outlineLevel="1">
      <c r="A6627" t="s">
        <v>18872</v>
      </c>
      <c r="C6627" s="191" t="s">
        <v>8074</v>
      </c>
      <c r="E6627" t="s">
        <v>8075</v>
      </c>
      <c r="F6627" t="s">
        <v>3394</v>
      </c>
      <c r="G6627" t="s">
        <v>2602</v>
      </c>
      <c r="H6627">
        <v>430</v>
      </c>
      <c r="J6627" t="s">
        <v>22634</v>
      </c>
      <c r="K6627" s="132" t="str">
        <f>IFERROR(IFERROR(INDEX(Кат!$O:$O,MATCH($C6627,Кат!$I:$I,0)),INDEX(Торг!$L:$L,MATCH($C6627,Торг!$I:$I,0))),"")</f>
        <v/>
      </c>
      <c r="L6627" s="132" t="str">
        <f>IFERROR(IFERROR(INDEX(Кат!$A:$A,MATCH($C6627,Кат!$I:$I,0)),INDEX(Торг!$A:$A,MATCH($C6627,Торг!$I:$I,0))),"")</f>
        <v/>
      </c>
      <c r="M6627" s="132" t="str">
        <f>IFERROR(IFERROR(INDEX(Кат!$B:$B,MATCH($C6627,Кат!$I:$I,0)),INDEX(Торг!$B:$B,MATCH($C6627,Торг!$I:$I,0))),"")</f>
        <v/>
      </c>
      <c r="N6627" s="132" t="str">
        <f t="shared" si="103"/>
        <v>TESLA FT00.005.050</v>
      </c>
      <c r="O6627" s="132" t="str">
        <f>IFERROR(IFERROR(INDEX(Кат!$B:$B,MATCH($N6627,Кат!$I:$I,0)),INDEX(Торг!$B:$B,MATCH($N6627,Торг!$I:$I,0))),"")</f>
        <v/>
      </c>
    </row>
    <row r="6628" spans="1:15" outlineLevel="1">
      <c r="A6628" t="s">
        <v>18873</v>
      </c>
      <c r="C6628" s="191" t="s">
        <v>8076</v>
      </c>
      <c r="E6628" t="s">
        <v>8077</v>
      </c>
      <c r="F6628" t="s">
        <v>3394</v>
      </c>
      <c r="G6628" t="s">
        <v>2602</v>
      </c>
      <c r="H6628">
        <v>480</v>
      </c>
      <c r="J6628" t="s">
        <v>22634</v>
      </c>
      <c r="K6628" s="132" t="str">
        <f>IFERROR(IFERROR(INDEX(Кат!$O:$O,MATCH($C6628,Кат!$I:$I,0)),INDEX(Торг!$L:$L,MATCH($C6628,Торг!$I:$I,0))),"")</f>
        <v/>
      </c>
      <c r="L6628" s="132" t="str">
        <f>IFERROR(IFERROR(INDEX(Кат!$A:$A,MATCH($C6628,Кат!$I:$I,0)),INDEX(Торг!$A:$A,MATCH($C6628,Торг!$I:$I,0))),"")</f>
        <v/>
      </c>
      <c r="M6628" s="132" t="str">
        <f>IFERROR(IFERROR(INDEX(Кат!$B:$B,MATCH($C6628,Кат!$I:$I,0)),INDEX(Торг!$B:$B,MATCH($C6628,Торг!$I:$I,0))),"")</f>
        <v/>
      </c>
      <c r="N6628" s="132" t="str">
        <f t="shared" si="103"/>
        <v>TESLA FT00.075.050</v>
      </c>
      <c r="O6628" s="132" t="str">
        <f>IFERROR(IFERROR(INDEX(Кат!$B:$B,MATCH($N6628,Кат!$I:$I,0)),INDEX(Торг!$B:$B,MATCH($N6628,Торг!$I:$I,0))),"")</f>
        <v/>
      </c>
    </row>
    <row r="6629" spans="1:15" outlineLevel="1">
      <c r="A6629" t="s">
        <v>18874</v>
      </c>
      <c r="C6629" s="191" t="s">
        <v>8078</v>
      </c>
      <c r="E6629" t="s">
        <v>8079</v>
      </c>
      <c r="F6629" t="s">
        <v>3394</v>
      </c>
      <c r="G6629" t="s">
        <v>2602</v>
      </c>
      <c r="H6629">
        <v>450</v>
      </c>
      <c r="J6629" t="s">
        <v>22634</v>
      </c>
      <c r="K6629" s="132" t="str">
        <f>IFERROR(IFERROR(INDEX(Кат!$O:$O,MATCH($C6629,Кат!$I:$I,0)),INDEX(Торг!$L:$L,MATCH($C6629,Торг!$I:$I,0))),"")</f>
        <v/>
      </c>
      <c r="L6629" s="132" t="str">
        <f>IFERROR(IFERROR(INDEX(Кат!$A:$A,MATCH($C6629,Кат!$I:$I,0)),INDEX(Торг!$A:$A,MATCH($C6629,Торг!$I:$I,0))),"")</f>
        <v/>
      </c>
      <c r="M6629" s="132" t="str">
        <f>IFERROR(IFERROR(INDEX(Кат!$B:$B,MATCH($C6629,Кат!$I:$I,0)),INDEX(Торг!$B:$B,MATCH($C6629,Торг!$I:$I,0))),"")</f>
        <v/>
      </c>
      <c r="N6629" s="132" t="str">
        <f t="shared" si="103"/>
        <v>TESLA FC00.016.100</v>
      </c>
      <c r="O6629" s="132" t="str">
        <f>IFERROR(IFERROR(INDEX(Кат!$B:$B,MATCH($N6629,Кат!$I:$I,0)),INDEX(Торг!$B:$B,MATCH($N6629,Торг!$I:$I,0))),"")</f>
        <v/>
      </c>
    </row>
    <row r="6630" spans="1:15" outlineLevel="1">
      <c r="A6630" t="s">
        <v>18875</v>
      </c>
      <c r="C6630" s="191" t="s">
        <v>8080</v>
      </c>
      <c r="E6630" t="s">
        <v>8081</v>
      </c>
      <c r="F6630" t="s">
        <v>3394</v>
      </c>
      <c r="G6630" t="s">
        <v>2602</v>
      </c>
      <c r="H6630">
        <v>450</v>
      </c>
      <c r="J6630" t="s">
        <v>22634</v>
      </c>
      <c r="K6630" s="132" t="str">
        <f>IFERROR(IFERROR(INDEX(Кат!$O:$O,MATCH($C6630,Кат!$I:$I,0)),INDEX(Торг!$L:$L,MATCH($C6630,Торг!$I:$I,0))),"")</f>
        <v/>
      </c>
      <c r="L6630" s="132" t="str">
        <f>IFERROR(IFERROR(INDEX(Кат!$A:$A,MATCH($C6630,Кат!$I:$I,0)),INDEX(Торг!$A:$A,MATCH($C6630,Торг!$I:$I,0))),"")</f>
        <v/>
      </c>
      <c r="M6630" s="132" t="str">
        <f>IFERROR(IFERROR(INDEX(Кат!$B:$B,MATCH($C6630,Кат!$I:$I,0)),INDEX(Торг!$B:$B,MATCH($C6630,Торг!$I:$I,0))),"")</f>
        <v/>
      </c>
      <c r="N6630" s="132" t="str">
        <f t="shared" si="103"/>
        <v>TESLA FC00.008.100</v>
      </c>
      <c r="O6630" s="132" t="str">
        <f>IFERROR(IFERROR(INDEX(Кат!$B:$B,MATCH($N6630,Кат!$I:$I,0)),INDEX(Торг!$B:$B,MATCH($N6630,Торг!$I:$I,0))),"")</f>
        <v/>
      </c>
    </row>
    <row r="6631" spans="1:15" outlineLevel="1">
      <c r="A6631" t="s">
        <v>18876</v>
      </c>
      <c r="C6631" s="191" t="s">
        <v>8082</v>
      </c>
      <c r="E6631" t="s">
        <v>8083</v>
      </c>
      <c r="F6631" t="s">
        <v>3394</v>
      </c>
      <c r="G6631" t="s">
        <v>2602</v>
      </c>
      <c r="H6631">
        <v>450</v>
      </c>
      <c r="J6631" t="s">
        <v>22634</v>
      </c>
      <c r="K6631" s="132" t="str">
        <f>IFERROR(IFERROR(INDEX(Кат!$O:$O,MATCH($C6631,Кат!$I:$I,0)),INDEX(Торг!$L:$L,MATCH($C6631,Торг!$I:$I,0))),"")</f>
        <v/>
      </c>
      <c r="L6631" s="132" t="str">
        <f>IFERROR(IFERROR(INDEX(Кат!$A:$A,MATCH($C6631,Кат!$I:$I,0)),INDEX(Торг!$A:$A,MATCH($C6631,Торг!$I:$I,0))),"")</f>
        <v/>
      </c>
      <c r="M6631" s="132" t="str">
        <f>IFERROR(IFERROR(INDEX(Кат!$B:$B,MATCH($C6631,Кат!$I:$I,0)),INDEX(Торг!$B:$B,MATCH($C6631,Торг!$I:$I,0))),"")</f>
        <v/>
      </c>
      <c r="N6631" s="132" t="str">
        <f t="shared" si="103"/>
        <v>TESLA FN00.010.050</v>
      </c>
      <c r="O6631" s="132" t="str">
        <f>IFERROR(IFERROR(INDEX(Кат!$B:$B,MATCH($N6631,Кат!$I:$I,0)),INDEX(Торг!$B:$B,MATCH($N6631,Торг!$I:$I,0))),"")</f>
        <v/>
      </c>
    </row>
    <row r="6632" spans="1:15" outlineLevel="1">
      <c r="A6632" t="s">
        <v>18877</v>
      </c>
      <c r="C6632" s="191" t="s">
        <v>8084</v>
      </c>
      <c r="E6632" t="s">
        <v>8085</v>
      </c>
      <c r="F6632" t="s">
        <v>3394</v>
      </c>
      <c r="G6632" t="s">
        <v>2602</v>
      </c>
      <c r="H6632">
        <v>450</v>
      </c>
      <c r="J6632" t="s">
        <v>22634</v>
      </c>
      <c r="K6632" s="132" t="str">
        <f>IFERROR(IFERROR(INDEX(Кат!$O:$O,MATCH($C6632,Кат!$I:$I,0)),INDEX(Торг!$L:$L,MATCH($C6632,Торг!$I:$I,0))),"")</f>
        <v/>
      </c>
      <c r="L6632" s="132" t="str">
        <f>IFERROR(IFERROR(INDEX(Кат!$A:$A,MATCH($C6632,Кат!$I:$I,0)),INDEX(Торг!$A:$A,MATCH($C6632,Торг!$I:$I,0))),"")</f>
        <v/>
      </c>
      <c r="M6632" s="132" t="str">
        <f>IFERROR(IFERROR(INDEX(Кат!$B:$B,MATCH($C6632,Кат!$I:$I,0)),INDEX(Торг!$B:$B,MATCH($C6632,Торг!$I:$I,0))),"")</f>
        <v/>
      </c>
      <c r="N6632" s="132" t="str">
        <f t="shared" si="103"/>
        <v>TESLA FN00.015.050</v>
      </c>
      <c r="O6632" s="132" t="str">
        <f>IFERROR(IFERROR(INDEX(Кат!$B:$B,MATCH($N6632,Кат!$I:$I,0)),INDEX(Торг!$B:$B,MATCH($N6632,Торг!$I:$I,0))),"")</f>
        <v/>
      </c>
    </row>
    <row r="6633" spans="1:15" outlineLevel="1">
      <c r="A6633" t="s">
        <v>18878</v>
      </c>
      <c r="C6633" s="191" t="s">
        <v>8086</v>
      </c>
      <c r="E6633" t="s">
        <v>8087</v>
      </c>
      <c r="F6633" t="s">
        <v>3394</v>
      </c>
      <c r="G6633" t="s">
        <v>2602</v>
      </c>
      <c r="H6633">
        <v>450</v>
      </c>
      <c r="J6633" t="s">
        <v>22634</v>
      </c>
      <c r="K6633" s="132" t="str">
        <f>IFERROR(IFERROR(INDEX(Кат!$O:$O,MATCH($C6633,Кат!$I:$I,0)),INDEX(Торг!$L:$L,MATCH($C6633,Торг!$I:$I,0))),"")</f>
        <v/>
      </c>
      <c r="L6633" s="132" t="str">
        <f>IFERROR(IFERROR(INDEX(Кат!$A:$A,MATCH($C6633,Кат!$I:$I,0)),INDEX(Торг!$A:$A,MATCH($C6633,Торг!$I:$I,0))),"")</f>
        <v/>
      </c>
      <c r="M6633" s="132" t="str">
        <f>IFERROR(IFERROR(INDEX(Кат!$B:$B,MATCH($C6633,Кат!$I:$I,0)),INDEX(Торг!$B:$B,MATCH($C6633,Торг!$I:$I,0))),"")</f>
        <v/>
      </c>
      <c r="N6633" s="132" t="str">
        <f t="shared" si="103"/>
        <v>TESLA FN00.020.050</v>
      </c>
      <c r="O6633" s="132" t="str">
        <f>IFERROR(IFERROR(INDEX(Кат!$B:$B,MATCH($N6633,Кат!$I:$I,0)),INDEX(Торг!$B:$B,MATCH($N6633,Торг!$I:$I,0))),"")</f>
        <v/>
      </c>
    </row>
    <row r="6634" spans="1:15" outlineLevel="1">
      <c r="A6634" t="s">
        <v>18879</v>
      </c>
      <c r="C6634" s="191" t="s">
        <v>8088</v>
      </c>
      <c r="E6634" t="s">
        <v>8089</v>
      </c>
      <c r="F6634" t="s">
        <v>3394</v>
      </c>
      <c r="G6634" t="s">
        <v>2602</v>
      </c>
      <c r="H6634">
        <v>380</v>
      </c>
      <c r="J6634" t="s">
        <v>22634</v>
      </c>
      <c r="K6634" s="132" t="str">
        <f>IFERROR(IFERROR(INDEX(Кат!$O:$O,MATCH($C6634,Кат!$I:$I,0)),INDEX(Торг!$L:$L,MATCH($C6634,Торг!$I:$I,0))),"")</f>
        <v/>
      </c>
      <c r="L6634" s="132" t="str">
        <f>IFERROR(IFERROR(INDEX(Кат!$A:$A,MATCH($C6634,Кат!$I:$I,0)),INDEX(Торг!$A:$A,MATCH($C6634,Торг!$I:$I,0))),"")</f>
        <v/>
      </c>
      <c r="M6634" s="132" t="str">
        <f>IFERROR(IFERROR(INDEX(Кат!$B:$B,MATCH($C6634,Кат!$I:$I,0)),INDEX(Торг!$B:$B,MATCH($C6634,Торг!$I:$I,0))),"")</f>
        <v/>
      </c>
      <c r="N6634" s="132" t="str">
        <f t="shared" si="103"/>
        <v>TESLA FN00.025.050</v>
      </c>
      <c r="O6634" s="132" t="str">
        <f>IFERROR(IFERROR(INDEX(Кат!$B:$B,MATCH($N6634,Кат!$I:$I,0)),INDEX(Торг!$B:$B,MATCH($N6634,Торг!$I:$I,0))),"")</f>
        <v/>
      </c>
    </row>
    <row r="6635" spans="1:15" outlineLevel="1">
      <c r="A6635" t="s">
        <v>18880</v>
      </c>
      <c r="C6635" s="191" t="s">
        <v>8090</v>
      </c>
      <c r="E6635" t="s">
        <v>8091</v>
      </c>
      <c r="F6635" t="s">
        <v>3394</v>
      </c>
      <c r="G6635" t="s">
        <v>2602</v>
      </c>
      <c r="H6635">
        <v>380</v>
      </c>
      <c r="J6635" t="s">
        <v>22634</v>
      </c>
      <c r="K6635" s="132" t="str">
        <f>IFERROR(IFERROR(INDEX(Кат!$O:$O,MATCH($C6635,Кат!$I:$I,0)),INDEX(Торг!$L:$L,MATCH($C6635,Торг!$I:$I,0))),"")</f>
        <v/>
      </c>
      <c r="L6635" s="132" t="str">
        <f>IFERROR(IFERROR(INDEX(Кат!$A:$A,MATCH($C6635,Кат!$I:$I,0)),INDEX(Торг!$A:$A,MATCH($C6635,Торг!$I:$I,0))),"")</f>
        <v/>
      </c>
      <c r="M6635" s="132" t="str">
        <f>IFERROR(IFERROR(INDEX(Кат!$B:$B,MATCH($C6635,Кат!$I:$I,0)),INDEX(Торг!$B:$B,MATCH($C6635,Торг!$I:$I,0))),"")</f>
        <v/>
      </c>
      <c r="N6635" s="132" t="str">
        <f t="shared" si="103"/>
        <v>TESLA FN00.030.050</v>
      </c>
      <c r="O6635" s="132" t="str">
        <f>IFERROR(IFERROR(INDEX(Кат!$B:$B,MATCH($N6635,Кат!$I:$I,0)),INDEX(Торг!$B:$B,MATCH($N6635,Торг!$I:$I,0))),"")</f>
        <v/>
      </c>
    </row>
    <row r="6636" spans="1:15" outlineLevel="1">
      <c r="A6636" t="s">
        <v>18881</v>
      </c>
      <c r="C6636" s="191" t="s">
        <v>33992</v>
      </c>
      <c r="E6636" t="s">
        <v>8092</v>
      </c>
      <c r="F6636" t="s">
        <v>3394</v>
      </c>
      <c r="G6636" t="s">
        <v>2602</v>
      </c>
      <c r="H6636">
        <v>430</v>
      </c>
      <c r="J6636" t="s">
        <v>22634</v>
      </c>
      <c r="K6636" s="132" t="str">
        <f>IFERROR(IFERROR(INDEX(Кат!$O:$O,MATCH($C6636,Кат!$I:$I,0)),INDEX(Торг!$L:$L,MATCH($C6636,Торг!$I:$I,0))),"")</f>
        <v/>
      </c>
      <c r="L6636" s="132" t="str">
        <f>IFERROR(IFERROR(INDEX(Кат!$A:$A,MATCH($C6636,Кат!$I:$I,0)),INDEX(Торг!$A:$A,MATCH($C6636,Торг!$I:$I,0))),"")</f>
        <v/>
      </c>
      <c r="M6636" s="132" t="str">
        <f>IFERROR(IFERROR(INDEX(Кат!$B:$B,MATCH($C6636,Кат!$I:$I,0)),INDEX(Торг!$B:$B,MATCH($C6636,Торг!$I:$I,0))),"")</f>
        <v/>
      </c>
      <c r="N6636" s="132" t="str">
        <f t="shared" si="103"/>
        <v xml:space="preserve">TESLA FN00.005.050                                        </v>
      </c>
      <c r="O6636" s="132" t="str">
        <f>IFERROR(IFERROR(INDEX(Кат!$B:$B,MATCH($N6636,Кат!$I:$I,0)),INDEX(Торг!$B:$B,MATCH($N6636,Торг!$I:$I,0))),"")</f>
        <v/>
      </c>
    </row>
    <row r="6637" spans="1:15" outlineLevel="1">
      <c r="A6637" t="s">
        <v>30545</v>
      </c>
      <c r="C6637" s="191" t="s">
        <v>33993</v>
      </c>
      <c r="E6637" t="s">
        <v>30546</v>
      </c>
      <c r="F6637" t="s">
        <v>3394</v>
      </c>
      <c r="G6637" t="s">
        <v>2602</v>
      </c>
      <c r="H6637">
        <v>430</v>
      </c>
      <c r="J6637" t="s">
        <v>22634</v>
      </c>
      <c r="K6637" s="132" t="str">
        <f>IFERROR(IFERROR(INDEX(Кат!$O:$O,MATCH($C6637,Кат!$I:$I,0)),INDEX(Торг!$L:$L,MATCH($C6637,Торг!$I:$I,0))),"")</f>
        <v/>
      </c>
      <c r="L6637" s="132" t="str">
        <f>IFERROR(IFERROR(INDEX(Кат!$A:$A,MATCH($C6637,Кат!$I:$I,0)),INDEX(Торг!$A:$A,MATCH($C6637,Торг!$I:$I,0))),"")</f>
        <v/>
      </c>
      <c r="M6637" s="132" t="str">
        <f>IFERROR(IFERROR(INDEX(Кат!$B:$B,MATCH($C6637,Кат!$I:$I,0)),INDEX(Торг!$B:$B,MATCH($C6637,Торг!$I:$I,0))),"")</f>
        <v/>
      </c>
      <c r="N6637" s="132" t="str">
        <f t="shared" si="103"/>
        <v xml:space="preserve">TESLA FN00.075.050                                        </v>
      </c>
      <c r="O6637" s="132" t="str">
        <f>IFERROR(IFERROR(INDEX(Кат!$B:$B,MATCH($N6637,Кат!$I:$I,0)),INDEX(Торг!$B:$B,MATCH($N6637,Торг!$I:$I,0))),"")</f>
        <v/>
      </c>
    </row>
    <row r="6638" spans="1:15" outlineLevel="1">
      <c r="A6638" t="s">
        <v>18882</v>
      </c>
      <c r="C6638" s="191" t="s">
        <v>8093</v>
      </c>
      <c r="E6638" t="s">
        <v>8094</v>
      </c>
      <c r="F6638" t="s">
        <v>3394</v>
      </c>
      <c r="G6638" t="s">
        <v>2602</v>
      </c>
      <c r="H6638">
        <v>520</v>
      </c>
      <c r="J6638" t="s">
        <v>22634</v>
      </c>
      <c r="K6638" s="132" t="str">
        <f>IFERROR(IFERROR(INDEX(Кат!$O:$O,MATCH($C6638,Кат!$I:$I,0)),INDEX(Торг!$L:$L,MATCH($C6638,Торг!$I:$I,0))),"")</f>
        <v/>
      </c>
      <c r="L6638" s="132" t="str">
        <f>IFERROR(IFERROR(INDEX(Кат!$A:$A,MATCH($C6638,Кат!$I:$I,0)),INDEX(Торг!$A:$A,MATCH($C6638,Торг!$I:$I,0))),"")</f>
        <v/>
      </c>
      <c r="M6638" s="132" t="str">
        <f>IFERROR(IFERROR(INDEX(Кат!$B:$B,MATCH($C6638,Кат!$I:$I,0)),INDEX(Торг!$B:$B,MATCH($C6638,Торг!$I:$I,0))),"")</f>
        <v/>
      </c>
      <c r="N6638" s="132" t="str">
        <f t="shared" si="103"/>
        <v>TESLA FX00.030.010</v>
      </c>
      <c r="O6638" s="132" t="str">
        <f>IFERROR(IFERROR(INDEX(Кат!$B:$B,MATCH($N6638,Кат!$I:$I,0)),INDEX(Торг!$B:$B,MATCH($N6638,Торг!$I:$I,0))),"")</f>
        <v/>
      </c>
    </row>
    <row r="6639" spans="1:15" outlineLevel="1">
      <c r="A6639" t="s">
        <v>18883</v>
      </c>
      <c r="C6639" s="191" t="s">
        <v>8095</v>
      </c>
      <c r="E6639" t="s">
        <v>8096</v>
      </c>
      <c r="F6639" t="s">
        <v>3394</v>
      </c>
      <c r="G6639" t="s">
        <v>2602</v>
      </c>
      <c r="H6639">
        <v>460</v>
      </c>
      <c r="J6639" t="s">
        <v>22634</v>
      </c>
      <c r="K6639" s="132" t="str">
        <f>IFERROR(IFERROR(INDEX(Кат!$O:$O,MATCH($C6639,Кат!$I:$I,0)),INDEX(Торг!$L:$L,MATCH($C6639,Торг!$I:$I,0))),"")</f>
        <v/>
      </c>
      <c r="L6639" s="132" t="str">
        <f>IFERROR(IFERROR(INDEX(Кат!$A:$A,MATCH($C6639,Кат!$I:$I,0)),INDEX(Торг!$A:$A,MATCH($C6639,Торг!$I:$I,0))),"")</f>
        <v/>
      </c>
      <c r="M6639" s="132" t="str">
        <f>IFERROR(IFERROR(INDEX(Кат!$B:$B,MATCH($C6639,Кат!$I:$I,0)),INDEX(Торг!$B:$B,MATCH($C6639,Торг!$I:$I,0))),"")</f>
        <v/>
      </c>
      <c r="N6639" s="132" t="str">
        <f t="shared" si="103"/>
        <v>TESLA FX00.040.010</v>
      </c>
      <c r="O6639" s="132" t="str">
        <f>IFERROR(IFERROR(INDEX(Кат!$B:$B,MATCH($N6639,Кат!$I:$I,0)),INDEX(Торг!$B:$B,MATCH($N6639,Торг!$I:$I,0))),"")</f>
        <v/>
      </c>
    </row>
    <row r="6640" spans="1:15" outlineLevel="1">
      <c r="A6640" t="s">
        <v>18884</v>
      </c>
      <c r="C6640" s="191" t="s">
        <v>8097</v>
      </c>
      <c r="E6640" t="s">
        <v>8098</v>
      </c>
      <c r="F6640" t="s">
        <v>3394</v>
      </c>
      <c r="G6640" t="s">
        <v>2602</v>
      </c>
      <c r="H6640">
        <v>550</v>
      </c>
      <c r="J6640" t="s">
        <v>22634</v>
      </c>
      <c r="K6640" s="132" t="str">
        <f>IFERROR(IFERROR(INDEX(Кат!$O:$O,MATCH($C6640,Кат!$I:$I,0)),INDEX(Торг!$L:$L,MATCH($C6640,Торг!$I:$I,0))),"")</f>
        <v/>
      </c>
      <c r="L6640" s="132" t="str">
        <f>IFERROR(IFERROR(INDEX(Кат!$A:$A,MATCH($C6640,Кат!$I:$I,0)),INDEX(Торг!$A:$A,MATCH($C6640,Торг!$I:$I,0))),"")</f>
        <v/>
      </c>
      <c r="M6640" s="132" t="str">
        <f>IFERROR(IFERROR(INDEX(Кат!$B:$B,MATCH($C6640,Кат!$I:$I,0)),INDEX(Торг!$B:$B,MATCH($C6640,Торг!$I:$I,0))),"")</f>
        <v/>
      </c>
      <c r="N6640" s="132" t="str">
        <f t="shared" si="103"/>
        <v>TESLA FX00.050.010</v>
      </c>
      <c r="O6640" s="132" t="str">
        <f>IFERROR(IFERROR(INDEX(Кат!$B:$B,MATCH($N6640,Кат!$I:$I,0)),INDEX(Торг!$B:$B,MATCH($N6640,Торг!$I:$I,0))),"")</f>
        <v/>
      </c>
    </row>
    <row r="6641" spans="1:15" outlineLevel="1">
      <c r="A6641" t="s">
        <v>18885</v>
      </c>
      <c r="C6641" s="191" t="s">
        <v>8099</v>
      </c>
      <c r="E6641" t="s">
        <v>8100</v>
      </c>
      <c r="F6641" t="s">
        <v>3394</v>
      </c>
      <c r="G6641" t="s">
        <v>2602</v>
      </c>
      <c r="H6641">
        <v>550</v>
      </c>
      <c r="J6641" t="s">
        <v>22634</v>
      </c>
      <c r="K6641" s="132" t="str">
        <f>IFERROR(IFERROR(INDEX(Кат!$O:$O,MATCH($C6641,Кат!$I:$I,0)),INDEX(Торг!$L:$L,MATCH($C6641,Торг!$I:$I,0))),"")</f>
        <v/>
      </c>
      <c r="L6641" s="132" t="str">
        <f>IFERROR(IFERROR(INDEX(Кат!$A:$A,MATCH($C6641,Кат!$I:$I,0)),INDEX(Торг!$A:$A,MATCH($C6641,Торг!$I:$I,0))),"")</f>
        <v/>
      </c>
      <c r="M6641" s="132" t="str">
        <f>IFERROR(IFERROR(INDEX(Кат!$B:$B,MATCH($C6641,Кат!$I:$I,0)),INDEX(Торг!$B:$B,MATCH($C6641,Торг!$I:$I,0))),"")</f>
        <v/>
      </c>
      <c r="N6641" s="132" t="str">
        <f t="shared" si="103"/>
        <v>TESLA FX00.060.010</v>
      </c>
      <c r="O6641" s="132" t="str">
        <f>IFERROR(IFERROR(INDEX(Кат!$B:$B,MATCH($N6641,Кат!$I:$I,0)),INDEX(Торг!$B:$B,MATCH($N6641,Торг!$I:$I,0))),"")</f>
        <v/>
      </c>
    </row>
    <row r="6642" spans="1:15" outlineLevel="1">
      <c r="A6642" t="s">
        <v>18886</v>
      </c>
      <c r="C6642" s="191" t="s">
        <v>8101</v>
      </c>
      <c r="E6642" t="s">
        <v>8102</v>
      </c>
      <c r="F6642" t="s">
        <v>3394</v>
      </c>
      <c r="G6642" t="s">
        <v>2602</v>
      </c>
      <c r="H6642">
        <v>440</v>
      </c>
      <c r="J6642" t="s">
        <v>22634</v>
      </c>
      <c r="K6642" s="132" t="str">
        <f>IFERROR(IFERROR(INDEX(Кат!$O:$O,MATCH($C6642,Кат!$I:$I,0)),INDEX(Торг!$L:$L,MATCH($C6642,Торг!$I:$I,0))),"")</f>
        <v/>
      </c>
      <c r="L6642" s="132" t="str">
        <f>IFERROR(IFERROR(INDEX(Кат!$A:$A,MATCH($C6642,Кат!$I:$I,0)),INDEX(Торг!$A:$A,MATCH($C6642,Торг!$I:$I,0))),"")</f>
        <v/>
      </c>
      <c r="M6642" s="132" t="str">
        <f>IFERROR(IFERROR(INDEX(Кат!$B:$B,MATCH($C6642,Кат!$I:$I,0)),INDEX(Торг!$B:$B,MATCH($C6642,Торг!$I:$I,0))),"")</f>
        <v/>
      </c>
      <c r="N6642" s="132" t="str">
        <f t="shared" si="103"/>
        <v>TESLA FX00.080.010</v>
      </c>
      <c r="O6642" s="132" t="str">
        <f>IFERROR(IFERROR(INDEX(Кат!$B:$B,MATCH($N6642,Кат!$I:$I,0)),INDEX(Торг!$B:$B,MATCH($N6642,Торг!$I:$I,0))),"")</f>
        <v/>
      </c>
    </row>
    <row r="6643" spans="1:15" outlineLevel="1">
      <c r="A6643" t="s">
        <v>25541</v>
      </c>
      <c r="C6643" s="191"/>
      <c r="E6643" t="s">
        <v>23628</v>
      </c>
      <c r="J6643" t="s">
        <v>22634</v>
      </c>
      <c r="K6643" s="132" t="str">
        <f>IFERROR(IFERROR(INDEX(Кат!$O:$O,MATCH($C6643,Кат!$I:$I,0)),INDEX(Торг!$L:$L,MATCH($C6643,Торг!$I:$I,0))),"")</f>
        <v/>
      </c>
      <c r="L6643" s="132" t="str">
        <f>IFERROR(IFERROR(INDEX(Кат!$A:$A,MATCH($C6643,Кат!$I:$I,0)),INDEX(Торг!$A:$A,MATCH($C6643,Торг!$I:$I,0))),"")</f>
        <v/>
      </c>
      <c r="M6643" s="132" t="str">
        <f>IFERROR(IFERROR(INDEX(Кат!$B:$B,MATCH($C6643,Кат!$I:$I,0)),INDEX(Торг!$B:$B,MATCH($C6643,Торг!$I:$I,0))),"")</f>
        <v/>
      </c>
      <c r="N6643" s="132" t="str">
        <f t="shared" si="103"/>
        <v xml:space="preserve"> </v>
      </c>
      <c r="O6643" s="132" t="str">
        <f>IFERROR(IFERROR(INDEX(Кат!$B:$B,MATCH($N6643,Кат!$I:$I,0)),INDEX(Торг!$B:$B,MATCH($N6643,Торг!$I:$I,0))),"")</f>
        <v/>
      </c>
    </row>
    <row r="6644" spans="1:15" outlineLevel="1">
      <c r="A6644" t="s">
        <v>18887</v>
      </c>
      <c r="C6644" s="191" t="s">
        <v>8103</v>
      </c>
      <c r="E6644" t="s">
        <v>8104</v>
      </c>
      <c r="F6644" t="s">
        <v>3394</v>
      </c>
      <c r="G6644" t="s">
        <v>375</v>
      </c>
      <c r="H6644">
        <v>340</v>
      </c>
      <c r="J6644" t="s">
        <v>22634</v>
      </c>
      <c r="K6644" s="132" t="str">
        <f>IFERROR(IFERROR(INDEX(Кат!$O:$O,MATCH($C6644,Кат!$I:$I,0)),INDEX(Торг!$L:$L,MATCH($C6644,Торг!$I:$I,0))),"")</f>
        <v/>
      </c>
      <c r="L6644" s="132" t="str">
        <f>IFERROR(IFERROR(INDEX(Кат!$A:$A,MATCH($C6644,Кат!$I:$I,0)),INDEX(Торг!$A:$A,MATCH($C6644,Торг!$I:$I,0))),"")</f>
        <v/>
      </c>
      <c r="M6644" s="132" t="str">
        <f>IFERROR(IFERROR(INDEX(Кат!$B:$B,MATCH($C6644,Кат!$I:$I,0)),INDEX(Торг!$B:$B,MATCH($C6644,Торг!$I:$I,0))),"")</f>
        <v/>
      </c>
      <c r="N6644" s="132" t="str">
        <f t="shared" si="103"/>
        <v>TESLA T403H</v>
      </c>
      <c r="O6644" s="132" t="str">
        <f>IFERROR(IFERROR(INDEX(Кат!$B:$B,MATCH($N6644,Кат!$I:$I,0)),INDEX(Торг!$B:$B,MATCH($N6644,Торг!$I:$I,0))),"")</f>
        <v/>
      </c>
    </row>
    <row r="6645" spans="1:15" outlineLevel="1">
      <c r="A6645" t="s">
        <v>18888</v>
      </c>
      <c r="C6645" s="191" t="s">
        <v>357</v>
      </c>
      <c r="E6645" t="s">
        <v>8105</v>
      </c>
      <c r="F6645" t="s">
        <v>3394</v>
      </c>
      <c r="G6645" t="s">
        <v>375</v>
      </c>
      <c r="H6645">
        <v>850</v>
      </c>
      <c r="J6645" t="s">
        <v>22634</v>
      </c>
      <c r="K6645" s="132" t="str">
        <f>IFERROR(IFERROR(INDEX(Кат!$O:$O,MATCH($C6645,Кат!$I:$I,0)),INDEX(Торг!$L:$L,MATCH($C6645,Торг!$I:$I,0))),"")</f>
        <v>шпак</v>
      </c>
      <c r="L6645" s="132">
        <f>IFERROR(IFERROR(INDEX(Кат!$A:$A,MATCH($C6645,Кат!$I:$I,0)),INDEX(Торг!$A:$A,MATCH($C6645,Торг!$I:$I,0))),"")</f>
        <v>140368</v>
      </c>
      <c r="M6645" s="132">
        <f>IFERROR(IFERROR(INDEX(Кат!$B:$B,MATCH($C6645,Кат!$I:$I,0)),INDEX(Торг!$B:$B,MATCH($C6645,Торг!$I:$I,0))),"")</f>
        <v>25104</v>
      </c>
      <c r="N6645" s="132" t="str">
        <f t="shared" si="103"/>
        <v>TESLA T355S</v>
      </c>
      <c r="O6645" s="132" t="str">
        <f>IFERROR(IFERROR(INDEX(Кат!$B:$B,MATCH($N6645,Кат!$I:$I,0)),INDEX(Торг!$B:$B,MATCH($N6645,Торг!$I:$I,0))),"")</f>
        <v/>
      </c>
    </row>
    <row r="6646" spans="1:15" outlineLevel="1">
      <c r="A6646" t="s">
        <v>18889</v>
      </c>
      <c r="C6646" s="191" t="s">
        <v>347</v>
      </c>
      <c r="E6646" t="s">
        <v>3393</v>
      </c>
      <c r="F6646" t="s">
        <v>3394</v>
      </c>
      <c r="G6646" t="s">
        <v>375</v>
      </c>
      <c r="H6646">
        <v>660</v>
      </c>
      <c r="J6646" t="s">
        <v>22634</v>
      </c>
      <c r="K6646" s="132" t="str">
        <f>IFERROR(IFERROR(INDEX(Кат!$O:$O,MATCH($C6646,Кат!$I:$I,0)),INDEX(Торг!$L:$L,MATCH($C6646,Торг!$I:$I,0))),"")</f>
        <v>шпак</v>
      </c>
      <c r="L6646" s="132">
        <f>IFERROR(IFERROR(INDEX(Кат!$A:$A,MATCH($C6646,Кат!$I:$I,0)),INDEX(Торг!$A:$A,MATCH($C6646,Торг!$I:$I,0))),"")</f>
        <v>201260</v>
      </c>
      <c r="M6646" s="132">
        <f>IFERROR(IFERROR(INDEX(Кат!$B:$B,MATCH($C6646,Кат!$I:$I,0)),INDEX(Торг!$B:$B,MATCH($C6646,Торг!$I:$I,0))),"")</f>
        <v>23984</v>
      </c>
      <c r="N6646" s="132" t="str">
        <f t="shared" si="103"/>
        <v>TESLA T134H</v>
      </c>
      <c r="O6646" s="132" t="str">
        <f>IFERROR(IFERROR(INDEX(Кат!$B:$B,MATCH($N6646,Кат!$I:$I,0)),INDEX(Торг!$B:$B,MATCH($N6646,Торг!$I:$I,0))),"")</f>
        <v/>
      </c>
    </row>
    <row r="6647" spans="1:15" outlineLevel="1">
      <c r="A6647" t="s">
        <v>18890</v>
      </c>
      <c r="C6647" s="191" t="s">
        <v>3395</v>
      </c>
      <c r="E6647" t="s">
        <v>3396</v>
      </c>
      <c r="F6647" t="s">
        <v>3394</v>
      </c>
      <c r="G6647" t="s">
        <v>375</v>
      </c>
      <c r="H6647">
        <v>1090</v>
      </c>
      <c r="J6647" t="s">
        <v>22634</v>
      </c>
      <c r="K6647" s="132" t="str">
        <f>IFERROR(IFERROR(INDEX(Кат!$O:$O,MATCH($C6647,Кат!$I:$I,0)),INDEX(Торг!$L:$L,MATCH($C6647,Торг!$I:$I,0))),"")</f>
        <v>шпак</v>
      </c>
      <c r="L6647" s="132">
        <f>IFERROR(IFERROR(INDEX(Кат!$A:$A,MATCH($C6647,Кат!$I:$I,0)),INDEX(Торг!$A:$A,MATCH($C6647,Торг!$I:$I,0))),"")</f>
        <v>140369</v>
      </c>
      <c r="M6647" s="132">
        <f>IFERROR(IFERROR(INDEX(Кат!$B:$B,MATCH($C6647,Кат!$I:$I,0)),INDEX(Торг!$B:$B,MATCH($C6647,Торг!$I:$I,0))),"")</f>
        <v>25100</v>
      </c>
      <c r="N6647" s="132" t="str">
        <f t="shared" si="103"/>
        <v>TESLA T867S</v>
      </c>
      <c r="O6647" s="132" t="str">
        <f>IFERROR(IFERROR(INDEX(Кат!$B:$B,MATCH($N6647,Кат!$I:$I,0)),INDEX(Торг!$B:$B,MATCH($N6647,Торг!$I:$I,0))),"")</f>
        <v/>
      </c>
    </row>
    <row r="6648" spans="1:15" outlineLevel="1">
      <c r="A6648" t="s">
        <v>18891</v>
      </c>
      <c r="C6648" s="191" t="s">
        <v>350</v>
      </c>
      <c r="E6648" t="s">
        <v>8106</v>
      </c>
      <c r="F6648" t="s">
        <v>3394</v>
      </c>
      <c r="G6648" t="s">
        <v>375</v>
      </c>
      <c r="H6648">
        <v>1020</v>
      </c>
      <c r="J6648" t="s">
        <v>22634</v>
      </c>
      <c r="K6648" s="132" t="str">
        <f>IFERROR(IFERROR(INDEX(Кат!$O:$O,MATCH($C6648,Кат!$I:$I,0)),INDEX(Торг!$L:$L,MATCH($C6648,Торг!$I:$I,0))),"")</f>
        <v>шпак</v>
      </c>
      <c r="L6648" s="132">
        <f>IFERROR(IFERROR(INDEX(Кат!$A:$A,MATCH($C6648,Кат!$I:$I,0)),INDEX(Торг!$A:$A,MATCH($C6648,Торг!$I:$I,0))),"")</f>
        <v>201258</v>
      </c>
      <c r="M6648" s="132">
        <f>IFERROR(IFERROR(INDEX(Кат!$B:$B,MATCH($C6648,Кат!$I:$I,0)),INDEX(Торг!$B:$B,MATCH($C6648,Торг!$I:$I,0))),"")</f>
        <v>23988</v>
      </c>
      <c r="N6648" s="132" t="str">
        <f t="shared" si="103"/>
        <v>TESLA T771H</v>
      </c>
      <c r="O6648" s="132" t="str">
        <f>IFERROR(IFERROR(INDEX(Кат!$B:$B,MATCH($N6648,Кат!$I:$I,0)),INDEX(Торг!$B:$B,MATCH($N6648,Торг!$I:$I,0))),"")</f>
        <v/>
      </c>
    </row>
    <row r="6649" spans="1:15" outlineLevel="1">
      <c r="A6649" t="s">
        <v>18892</v>
      </c>
      <c r="C6649" s="191" t="s">
        <v>8107</v>
      </c>
      <c r="E6649" t="s">
        <v>8108</v>
      </c>
      <c r="F6649" t="s">
        <v>3394</v>
      </c>
      <c r="G6649" t="s">
        <v>375</v>
      </c>
      <c r="H6649">
        <v>960</v>
      </c>
      <c r="J6649" t="s">
        <v>22634</v>
      </c>
      <c r="K6649" s="132" t="str">
        <f>IFERROR(IFERROR(INDEX(Кат!$O:$O,MATCH($C6649,Кат!$I:$I,0)),INDEX(Торг!$L:$L,MATCH($C6649,Торг!$I:$I,0))),"")</f>
        <v>шпак</v>
      </c>
      <c r="L6649" s="132">
        <f>IFERROR(IFERROR(INDEX(Кат!$A:$A,MATCH($C6649,Кат!$I:$I,0)),INDEX(Торг!$A:$A,MATCH($C6649,Торг!$I:$I,0))),"")</f>
        <v>140370</v>
      </c>
      <c r="M6649" s="132">
        <f>IFERROR(IFERROR(INDEX(Кат!$B:$B,MATCH($C6649,Кат!$I:$I,0)),INDEX(Торг!$B:$B,MATCH($C6649,Торг!$I:$I,0))),"")</f>
        <v>25102</v>
      </c>
      <c r="N6649" s="132" t="str">
        <f t="shared" si="103"/>
        <v>TESLA T356S</v>
      </c>
      <c r="O6649" s="132" t="str">
        <f>IFERROR(IFERROR(INDEX(Кат!$B:$B,MATCH($N6649,Кат!$I:$I,0)),INDEX(Торг!$B:$B,MATCH($N6649,Торг!$I:$I,0))),"")</f>
        <v/>
      </c>
    </row>
    <row r="6650" spans="1:15" outlineLevel="1">
      <c r="A6650" t="s">
        <v>18893</v>
      </c>
      <c r="C6650" s="191" t="s">
        <v>3397</v>
      </c>
      <c r="E6650" t="s">
        <v>3398</v>
      </c>
      <c r="F6650" t="s">
        <v>3394</v>
      </c>
      <c r="G6650" t="s">
        <v>375</v>
      </c>
      <c r="H6650">
        <v>750</v>
      </c>
      <c r="J6650" t="s">
        <v>22634</v>
      </c>
      <c r="K6650" s="132" t="str">
        <f>IFERROR(IFERROR(INDEX(Кат!$O:$O,MATCH($C6650,Кат!$I:$I,0)),INDEX(Торг!$L:$L,MATCH($C6650,Торг!$I:$I,0))),"")</f>
        <v>шпак</v>
      </c>
      <c r="L6650" s="132">
        <f>IFERROR(IFERROR(INDEX(Кат!$A:$A,MATCH($C6650,Кат!$I:$I,0)),INDEX(Торг!$A:$A,MATCH($C6650,Торг!$I:$I,0))),"")</f>
        <v>201262</v>
      </c>
      <c r="M6650" s="132">
        <f>IFERROR(IFERROR(INDEX(Кат!$B:$B,MATCH($C6650,Кат!$I:$I,0)),INDEX(Торг!$B:$B,MATCH($C6650,Торг!$I:$I,0))),"")</f>
        <v>23987</v>
      </c>
      <c r="N6650" s="132" t="str">
        <f t="shared" si="103"/>
        <v>TESLA T135H</v>
      </c>
      <c r="O6650" s="132" t="str">
        <f>IFERROR(IFERROR(INDEX(Кат!$B:$B,MATCH($N6650,Кат!$I:$I,0)),INDEX(Торг!$B:$B,MATCH($N6650,Торг!$I:$I,0))),"")</f>
        <v/>
      </c>
    </row>
    <row r="6651" spans="1:15" outlineLevel="1">
      <c r="A6651" t="s">
        <v>18894</v>
      </c>
      <c r="C6651" s="191" t="s">
        <v>349</v>
      </c>
      <c r="E6651" t="s">
        <v>3399</v>
      </c>
      <c r="F6651" t="s">
        <v>3394</v>
      </c>
      <c r="G6651" t="s">
        <v>375</v>
      </c>
      <c r="H6651">
        <v>1050</v>
      </c>
      <c r="J6651" t="s">
        <v>22634</v>
      </c>
      <c r="K6651" s="132" t="str">
        <f>IFERROR(IFERROR(INDEX(Кат!$O:$O,MATCH($C6651,Кат!$I:$I,0)),INDEX(Торг!$L:$L,MATCH($C6651,Торг!$I:$I,0))),"")</f>
        <v>шпак</v>
      </c>
      <c r="L6651" s="132">
        <f>IFERROR(IFERROR(INDEX(Кат!$A:$A,MATCH($C6651,Кат!$I:$I,0)),INDEX(Торг!$A:$A,MATCH($C6651,Торг!$I:$I,0))),"")</f>
        <v>201259</v>
      </c>
      <c r="M6651" s="132">
        <f>IFERROR(IFERROR(INDEX(Кат!$B:$B,MATCH($C6651,Кат!$I:$I,0)),INDEX(Торг!$B:$B,MATCH($C6651,Торг!$I:$I,0))),"")</f>
        <v>23986</v>
      </c>
      <c r="N6651" s="132" t="str">
        <f t="shared" si="103"/>
        <v>TESLA T684H</v>
      </c>
      <c r="O6651" s="132" t="str">
        <f>IFERROR(IFERROR(INDEX(Кат!$B:$B,MATCH($N6651,Кат!$I:$I,0)),INDEX(Торг!$B:$B,MATCH($N6651,Торг!$I:$I,0))),"")</f>
        <v/>
      </c>
    </row>
    <row r="6652" spans="1:15" outlineLevel="1">
      <c r="A6652" t="s">
        <v>18895</v>
      </c>
      <c r="C6652" s="191" t="s">
        <v>356</v>
      </c>
      <c r="E6652" t="s">
        <v>8109</v>
      </c>
      <c r="F6652" t="s">
        <v>3394</v>
      </c>
      <c r="G6652" t="s">
        <v>375</v>
      </c>
      <c r="H6652">
        <v>1010</v>
      </c>
      <c r="J6652" t="s">
        <v>22634</v>
      </c>
      <c r="K6652" s="132" t="str">
        <f>IFERROR(IFERROR(INDEX(Кат!$O:$O,MATCH($C6652,Кат!$I:$I,0)),INDEX(Торг!$L:$L,MATCH($C6652,Торг!$I:$I,0))),"")</f>
        <v>шпак</v>
      </c>
      <c r="L6652" s="132">
        <f>IFERROR(IFERROR(INDEX(Кат!$A:$A,MATCH($C6652,Кат!$I:$I,0)),INDEX(Торг!$A:$A,MATCH($C6652,Торг!$I:$I,0))),"")</f>
        <v>140367</v>
      </c>
      <c r="M6652" s="132">
        <f>IFERROR(IFERROR(INDEX(Кат!$B:$B,MATCH($C6652,Кат!$I:$I,0)),INDEX(Торг!$B:$B,MATCH($C6652,Торг!$I:$I,0))),"")</f>
        <v>25099</v>
      </c>
      <c r="N6652" s="132" t="str">
        <f t="shared" si="103"/>
        <v>TESLA T395S</v>
      </c>
      <c r="O6652" s="132" t="str">
        <f>IFERROR(IFERROR(INDEX(Кат!$B:$B,MATCH($N6652,Кат!$I:$I,0)),INDEX(Торг!$B:$B,MATCH($N6652,Торг!$I:$I,0))),"")</f>
        <v/>
      </c>
    </row>
    <row r="6653" spans="1:15" outlineLevel="1">
      <c r="A6653" t="s">
        <v>18896</v>
      </c>
      <c r="C6653" s="191" t="s">
        <v>355</v>
      </c>
      <c r="E6653" t="s">
        <v>8110</v>
      </c>
      <c r="F6653" t="s">
        <v>3394</v>
      </c>
      <c r="G6653" t="s">
        <v>375</v>
      </c>
      <c r="H6653">
        <v>1915</v>
      </c>
      <c r="J6653" t="s">
        <v>22634</v>
      </c>
      <c r="K6653" s="132" t="str">
        <f>IFERROR(IFERROR(INDEX(Кат!$O:$O,MATCH($C6653,Кат!$I:$I,0)),INDEX(Торг!$L:$L,MATCH($C6653,Торг!$I:$I,0))),"")</f>
        <v>шпак</v>
      </c>
      <c r="L6653" s="132">
        <f>IFERROR(IFERROR(INDEX(Кат!$A:$A,MATCH($C6653,Кат!$I:$I,0)),INDEX(Торг!$A:$A,MATCH($C6653,Торг!$I:$I,0))),"")</f>
        <v>140371</v>
      </c>
      <c r="M6653" s="132">
        <f>IFERROR(IFERROR(INDEX(Кат!$B:$B,MATCH($C6653,Кат!$I:$I,0)),INDEX(Торг!$B:$B,MATCH($C6653,Торг!$I:$I,0))),"")</f>
        <v>25097</v>
      </c>
      <c r="N6653" s="132" t="str">
        <f t="shared" si="103"/>
        <v>TESLA T774S</v>
      </c>
      <c r="O6653" s="132" t="str">
        <f>IFERROR(IFERROR(INDEX(Кат!$B:$B,MATCH($N6653,Кат!$I:$I,0)),INDEX(Торг!$B:$B,MATCH($N6653,Торг!$I:$I,0))),"")</f>
        <v/>
      </c>
    </row>
    <row r="6654" spans="1:15">
      <c r="A6654" t="s">
        <v>18897</v>
      </c>
      <c r="C6654" s="191" t="s">
        <v>348</v>
      </c>
      <c r="E6654" t="s">
        <v>8111</v>
      </c>
      <c r="F6654" t="s">
        <v>3394</v>
      </c>
      <c r="G6654" t="s">
        <v>375</v>
      </c>
      <c r="H6654">
        <v>1750</v>
      </c>
      <c r="J6654" t="s">
        <v>22634</v>
      </c>
      <c r="K6654" s="132" t="str">
        <f>IFERROR(IFERROR(INDEX(Кат!$O:$O,MATCH($C6654,Кат!$I:$I,0)),INDEX(Торг!$L:$L,MATCH($C6654,Торг!$I:$I,0))),"")</f>
        <v>шпак</v>
      </c>
      <c r="L6654" s="132">
        <f>IFERROR(IFERROR(INDEX(Кат!$A:$A,MATCH($C6654,Кат!$I:$I,0)),INDEX(Торг!$A:$A,MATCH($C6654,Торг!$I:$I,0))),"")</f>
        <v>201261</v>
      </c>
      <c r="M6654" s="132">
        <f>IFERROR(IFERROR(INDEX(Кат!$B:$B,MATCH($C6654,Кат!$I:$I,0)),INDEX(Торг!$B:$B,MATCH($C6654,Торг!$I:$I,0))),"")</f>
        <v>23985</v>
      </c>
      <c r="N6654" s="132" t="str">
        <f t="shared" si="103"/>
        <v>TESLA T859H</v>
      </c>
      <c r="O6654" s="132" t="str">
        <f>IFERROR(IFERROR(INDEX(Кат!$B:$B,MATCH($N6654,Кат!$I:$I,0)),INDEX(Торг!$B:$B,MATCH($N6654,Торг!$I:$I,0))),"")</f>
        <v/>
      </c>
    </row>
    <row r="6655" spans="1:15" outlineLevel="1">
      <c r="A6655" t="s">
        <v>18898</v>
      </c>
      <c r="C6655" s="191" t="s">
        <v>4449</v>
      </c>
      <c r="E6655" t="s">
        <v>8112</v>
      </c>
      <c r="F6655" t="s">
        <v>3394</v>
      </c>
      <c r="G6655" t="s">
        <v>375</v>
      </c>
      <c r="H6655">
        <v>770</v>
      </c>
      <c r="J6655" t="s">
        <v>22634</v>
      </c>
      <c r="K6655" s="132" t="str">
        <f>IFERROR(IFERROR(INDEX(Кат!$O:$O,MATCH($C6655,Кат!$I:$I,0)),INDEX(Торг!$L:$L,MATCH($C6655,Торг!$I:$I,0))),"")</f>
        <v/>
      </c>
      <c r="L6655" s="132" t="str">
        <f>IFERROR(IFERROR(INDEX(Кат!$A:$A,MATCH($C6655,Кат!$I:$I,0)),INDEX(Торг!$A:$A,MATCH($C6655,Торг!$I:$I,0))),"")</f>
        <v/>
      </c>
      <c r="M6655" s="132" t="str">
        <f>IFERROR(IFERROR(INDEX(Кат!$B:$B,MATCH($C6655,Кат!$I:$I,0)),INDEX(Торг!$B:$B,MATCH($C6655,Торг!$I:$I,0))),"")</f>
        <v/>
      </c>
      <c r="N6655" s="132" t="str">
        <f t="shared" si="103"/>
        <v>TESLA T359S</v>
      </c>
      <c r="O6655" s="132" t="str">
        <f>IFERROR(IFERROR(INDEX(Кат!$B:$B,MATCH($N6655,Кат!$I:$I,0)),INDEX(Торг!$B:$B,MATCH($N6655,Торг!$I:$I,0))),"")</f>
        <v/>
      </c>
    </row>
    <row r="6656" spans="1:15" outlineLevel="1">
      <c r="A6656" t="s">
        <v>18899</v>
      </c>
      <c r="C6656" s="191" t="s">
        <v>352</v>
      </c>
      <c r="E6656" t="s">
        <v>8113</v>
      </c>
      <c r="F6656" t="s">
        <v>3394</v>
      </c>
      <c r="G6656" t="s">
        <v>375</v>
      </c>
      <c r="H6656">
        <v>740</v>
      </c>
      <c r="J6656" t="s">
        <v>22634</v>
      </c>
      <c r="K6656" s="132" t="str">
        <f>IFERROR(IFERROR(INDEX(Кат!$O:$O,MATCH($C6656,Кат!$I:$I,0)),INDEX(Торг!$L:$L,MATCH($C6656,Торг!$I:$I,0))),"")</f>
        <v>шпак</v>
      </c>
      <c r="L6656" s="132">
        <f>IFERROR(IFERROR(INDEX(Кат!$A:$A,MATCH($C6656,Кат!$I:$I,0)),INDEX(Торг!$A:$A,MATCH($C6656,Торг!$I:$I,0))),"")</f>
        <v>201256</v>
      </c>
      <c r="M6656" s="132">
        <f>IFERROR(IFERROR(INDEX(Кат!$B:$B,MATCH($C6656,Кат!$I:$I,0)),INDEX(Торг!$B:$B,MATCH($C6656,Торг!$I:$I,0))),"")</f>
        <v>24007</v>
      </c>
      <c r="N6656" s="132" t="str">
        <f t="shared" si="103"/>
        <v>TESLA T340H</v>
      </c>
      <c r="O6656" s="132" t="str">
        <f>IFERROR(IFERROR(INDEX(Кат!$B:$B,MATCH($N6656,Кат!$I:$I,0)),INDEX(Торг!$B:$B,MATCH($N6656,Торг!$I:$I,0))),"")</f>
        <v/>
      </c>
    </row>
    <row r="6657" spans="1:15" outlineLevel="1">
      <c r="A6657" t="s">
        <v>18900</v>
      </c>
      <c r="C6657" s="191" t="s">
        <v>3400</v>
      </c>
      <c r="E6657" t="s">
        <v>3401</v>
      </c>
      <c r="F6657" t="s">
        <v>3394</v>
      </c>
      <c r="G6657" t="s">
        <v>375</v>
      </c>
      <c r="H6657">
        <v>960</v>
      </c>
      <c r="J6657" t="s">
        <v>22634</v>
      </c>
      <c r="K6657" s="132" t="str">
        <f>IFERROR(IFERROR(INDEX(Кат!$O:$O,MATCH($C6657,Кат!$I:$I,0)),INDEX(Торг!$L:$L,MATCH($C6657,Торг!$I:$I,0))),"")</f>
        <v>шпак</v>
      </c>
      <c r="L6657" s="132">
        <f>IFERROR(IFERROR(INDEX(Кат!$A:$A,MATCH($C6657,Кат!$I:$I,0)),INDEX(Торг!$A:$A,MATCH($C6657,Торг!$I:$I,0))),"")</f>
        <v>140373</v>
      </c>
      <c r="M6657" s="132">
        <f>IFERROR(IFERROR(INDEX(Кат!$B:$B,MATCH($C6657,Кат!$I:$I,0)),INDEX(Торг!$B:$B,MATCH($C6657,Торг!$I:$I,0))),"")</f>
        <v>25101</v>
      </c>
      <c r="N6657" s="132" t="str">
        <f t="shared" si="103"/>
        <v>TESLA T394S</v>
      </c>
      <c r="O6657" s="132" t="str">
        <f>IFERROR(IFERROR(INDEX(Кат!$B:$B,MATCH($N6657,Кат!$I:$I,0)),INDEX(Торг!$B:$B,MATCH($N6657,Торг!$I:$I,0))),"")</f>
        <v/>
      </c>
    </row>
    <row r="6658" spans="1:15" outlineLevel="1">
      <c r="A6658" t="s">
        <v>18901</v>
      </c>
      <c r="C6658" s="191" t="s">
        <v>351</v>
      </c>
      <c r="E6658" t="s">
        <v>8114</v>
      </c>
      <c r="F6658" t="s">
        <v>3394</v>
      </c>
      <c r="G6658" t="s">
        <v>375</v>
      </c>
      <c r="H6658">
        <v>820</v>
      </c>
      <c r="J6658" t="s">
        <v>22634</v>
      </c>
      <c r="K6658" s="132" t="str">
        <f>IFERROR(IFERROR(INDEX(Кат!$O:$O,MATCH($C6658,Кат!$I:$I,0)),INDEX(Торг!$L:$L,MATCH($C6658,Торг!$I:$I,0))),"")</f>
        <v>шпак</v>
      </c>
      <c r="L6658" s="132">
        <f>IFERROR(IFERROR(INDEX(Кат!$A:$A,MATCH($C6658,Кат!$I:$I,0)),INDEX(Торг!$A:$A,MATCH($C6658,Торг!$I:$I,0))),"")</f>
        <v>201257</v>
      </c>
      <c r="M6658" s="132">
        <f>IFERROR(IFERROR(INDEX(Кат!$B:$B,MATCH($C6658,Кат!$I:$I,0)),INDEX(Торг!$B:$B,MATCH($C6658,Торг!$I:$I,0))),"")</f>
        <v>24006</v>
      </c>
      <c r="N6658" s="132" t="str">
        <f t="shared" si="103"/>
        <v>TESLA T419H</v>
      </c>
      <c r="O6658" s="132" t="str">
        <f>IFERROR(IFERROR(INDEX(Кат!$B:$B,MATCH($N6658,Кат!$I:$I,0)),INDEX(Торг!$B:$B,MATCH($N6658,Торг!$I:$I,0))),"")</f>
        <v/>
      </c>
    </row>
    <row r="6659" spans="1:15" outlineLevel="1">
      <c r="A6659" t="s">
        <v>18902</v>
      </c>
      <c r="C6659" s="191" t="s">
        <v>8115</v>
      </c>
      <c r="E6659" t="s">
        <v>8116</v>
      </c>
      <c r="F6659" t="s">
        <v>3394</v>
      </c>
      <c r="G6659" t="s">
        <v>375</v>
      </c>
      <c r="H6659">
        <v>610</v>
      </c>
      <c r="J6659" t="s">
        <v>22634</v>
      </c>
      <c r="K6659" s="132" t="str">
        <f>IFERROR(IFERROR(INDEX(Кат!$O:$O,MATCH($C6659,Кат!$I:$I,0)),INDEX(Торг!$L:$L,MATCH($C6659,Торг!$I:$I,0))),"")</f>
        <v/>
      </c>
      <c r="L6659" s="132" t="str">
        <f>IFERROR(IFERROR(INDEX(Кат!$A:$A,MATCH($C6659,Кат!$I:$I,0)),INDEX(Торг!$A:$A,MATCH($C6659,Торг!$I:$I,0))),"")</f>
        <v/>
      </c>
      <c r="M6659" s="132" t="str">
        <f>IFERROR(IFERROR(INDEX(Кат!$B:$B,MATCH($C6659,Кат!$I:$I,0)),INDEX(Торг!$B:$B,MATCH($C6659,Торг!$I:$I,0))),"")</f>
        <v/>
      </c>
      <c r="N6659" s="132" t="str">
        <f t="shared" si="103"/>
        <v>TESLA T930B</v>
      </c>
      <c r="O6659" s="132" t="str">
        <f>IFERROR(IFERROR(INDEX(Кат!$B:$B,MATCH($N6659,Кат!$I:$I,0)),INDEX(Торг!$B:$B,MATCH($N6659,Торг!$I:$I,0))),"")</f>
        <v/>
      </c>
    </row>
    <row r="6660" spans="1:15" outlineLevel="1">
      <c r="A6660" t="s">
        <v>18903</v>
      </c>
      <c r="C6660" s="191" t="s">
        <v>4507</v>
      </c>
      <c r="E6660" t="s">
        <v>8117</v>
      </c>
      <c r="F6660" t="s">
        <v>3394</v>
      </c>
      <c r="G6660" t="s">
        <v>375</v>
      </c>
      <c r="H6660">
        <v>920</v>
      </c>
      <c r="J6660" t="s">
        <v>22634</v>
      </c>
      <c r="K6660" s="132" t="str">
        <f>IFERROR(IFERROR(INDEX(Кат!$O:$O,MATCH($C6660,Кат!$I:$I,0)),INDEX(Торг!$L:$L,MATCH($C6660,Торг!$I:$I,0))),"")</f>
        <v>шпак</v>
      </c>
      <c r="L6660" s="132">
        <f>IFERROR(IFERROR(INDEX(Кат!$A:$A,MATCH($C6660,Кат!$I:$I,0)),INDEX(Торг!$A:$A,MATCH($C6660,Торг!$I:$I,0))),"")</f>
        <v>201263</v>
      </c>
      <c r="M6660" s="132">
        <f>IFERROR(IFERROR(INDEX(Кат!$B:$B,MATCH($C6660,Кат!$I:$I,0)),INDEX(Торг!$B:$B,MATCH($C6660,Торг!$I:$I,0))),"")</f>
        <v>23983</v>
      </c>
      <c r="N6660" s="132" t="str">
        <f t="shared" si="103"/>
        <v>TESLA T910H</v>
      </c>
      <c r="O6660" s="132" t="str">
        <f>IFERROR(IFERROR(INDEX(Кат!$B:$B,MATCH($N6660,Кат!$I:$I,0)),INDEX(Торг!$B:$B,MATCH($N6660,Торг!$I:$I,0))),"")</f>
        <v/>
      </c>
    </row>
    <row r="6661" spans="1:15" outlineLevel="1">
      <c r="A6661" t="s">
        <v>18904</v>
      </c>
      <c r="C6661" s="191" t="s">
        <v>8118</v>
      </c>
      <c r="E6661" t="s">
        <v>8119</v>
      </c>
      <c r="F6661" t="s">
        <v>3394</v>
      </c>
      <c r="G6661" t="s">
        <v>375</v>
      </c>
      <c r="H6661">
        <v>630</v>
      </c>
      <c r="J6661" t="s">
        <v>22634</v>
      </c>
      <c r="K6661" s="132" t="str">
        <f>IFERROR(IFERROR(INDEX(Кат!$O:$O,MATCH($C6661,Кат!$I:$I,0)),INDEX(Торг!$L:$L,MATCH($C6661,Торг!$I:$I,0))),"")</f>
        <v/>
      </c>
      <c r="L6661" s="132" t="str">
        <f>IFERROR(IFERROR(INDEX(Кат!$A:$A,MATCH($C6661,Кат!$I:$I,0)),INDEX(Торг!$A:$A,MATCH($C6661,Торг!$I:$I,0))),"")</f>
        <v/>
      </c>
      <c r="M6661" s="132" t="str">
        <f>IFERROR(IFERROR(INDEX(Кат!$B:$B,MATCH($C6661,Кат!$I:$I,0)),INDEX(Торг!$B:$B,MATCH($C6661,Торг!$I:$I,0))),"")</f>
        <v/>
      </c>
      <c r="N6661" s="132" t="str">
        <f t="shared" si="103"/>
        <v>TESLA T342H</v>
      </c>
      <c r="O6661" s="132" t="str">
        <f>IFERROR(IFERROR(INDEX(Кат!$B:$B,MATCH($N6661,Кат!$I:$I,0)),INDEX(Торг!$B:$B,MATCH($N6661,Торг!$I:$I,0))),"")</f>
        <v/>
      </c>
    </row>
    <row r="6662" spans="1:15" outlineLevel="1">
      <c r="A6662" t="s">
        <v>33195</v>
      </c>
      <c r="C6662" s="191" t="s">
        <v>33196</v>
      </c>
      <c r="E6662" t="s">
        <v>33197</v>
      </c>
      <c r="F6662" t="s">
        <v>3394</v>
      </c>
      <c r="G6662" t="s">
        <v>375</v>
      </c>
      <c r="H6662">
        <v>1420</v>
      </c>
      <c r="J6662" t="s">
        <v>22634</v>
      </c>
      <c r="K6662" s="132" t="str">
        <f>IFERROR(IFERROR(INDEX(Кат!$O:$O,MATCH($C6662,Кат!$I:$I,0)),INDEX(Торг!$L:$L,MATCH($C6662,Торг!$I:$I,0))),"")</f>
        <v/>
      </c>
      <c r="L6662" s="132" t="str">
        <f>IFERROR(IFERROR(INDEX(Кат!$A:$A,MATCH($C6662,Кат!$I:$I,0)),INDEX(Торг!$A:$A,MATCH($C6662,Торг!$I:$I,0))),"")</f>
        <v/>
      </c>
      <c r="M6662" s="132" t="str">
        <f>IFERROR(IFERROR(INDEX(Кат!$B:$B,MATCH($C6662,Кат!$I:$I,0)),INDEX(Торг!$B:$B,MATCH($C6662,Торг!$I:$I,0))),"")</f>
        <v/>
      </c>
      <c r="N6662" s="132" t="str">
        <f t="shared" si="103"/>
        <v>TESLA T417S</v>
      </c>
      <c r="O6662" s="132" t="str">
        <f>IFERROR(IFERROR(INDEX(Кат!$B:$B,MATCH($N6662,Кат!$I:$I,0)),INDEX(Торг!$B:$B,MATCH($N6662,Торг!$I:$I,0))),"")</f>
        <v/>
      </c>
    </row>
    <row r="6663" spans="1:15" outlineLevel="1">
      <c r="A6663" t="s">
        <v>33198</v>
      </c>
      <c r="C6663" s="191" t="s">
        <v>33199</v>
      </c>
      <c r="E6663" t="s">
        <v>33200</v>
      </c>
      <c r="F6663" t="s">
        <v>3394</v>
      </c>
      <c r="G6663" t="s">
        <v>375</v>
      </c>
      <c r="H6663">
        <v>900</v>
      </c>
      <c r="J6663" t="s">
        <v>22634</v>
      </c>
      <c r="K6663" s="132" t="str">
        <f>IFERROR(IFERROR(INDEX(Кат!$O:$O,MATCH($C6663,Кат!$I:$I,0)),INDEX(Торг!$L:$L,MATCH($C6663,Торг!$I:$I,0))),"")</f>
        <v/>
      </c>
      <c r="L6663" s="132" t="str">
        <f>IFERROR(IFERROR(INDEX(Кат!$A:$A,MATCH($C6663,Кат!$I:$I,0)),INDEX(Торг!$A:$A,MATCH($C6663,Торг!$I:$I,0))),"")</f>
        <v/>
      </c>
      <c r="M6663" s="132" t="str">
        <f>IFERROR(IFERROR(INDEX(Кат!$B:$B,MATCH($C6663,Кат!$I:$I,0)),INDEX(Торг!$B:$B,MATCH($C6663,Торг!$I:$I,0))),"")</f>
        <v/>
      </c>
      <c r="N6663" s="132" t="str">
        <f t="shared" si="103"/>
        <v>TESLA T341H</v>
      </c>
      <c r="O6663" s="132" t="str">
        <f>IFERROR(IFERROR(INDEX(Кат!$B:$B,MATCH($N6663,Кат!$I:$I,0)),INDEX(Торг!$B:$B,MATCH($N6663,Торг!$I:$I,0))),"")</f>
        <v/>
      </c>
    </row>
    <row r="6664" spans="1:15" outlineLevel="1">
      <c r="A6664" t="s">
        <v>18905</v>
      </c>
      <c r="C6664" s="191" t="s">
        <v>8120</v>
      </c>
      <c r="E6664" t="s">
        <v>8121</v>
      </c>
      <c r="F6664" t="s">
        <v>3394</v>
      </c>
      <c r="G6664" t="s">
        <v>375</v>
      </c>
      <c r="H6664">
        <v>1710</v>
      </c>
      <c r="J6664" t="s">
        <v>22634</v>
      </c>
      <c r="K6664" s="132" t="str">
        <f>IFERROR(IFERROR(INDEX(Кат!$O:$O,MATCH($C6664,Кат!$I:$I,0)),INDEX(Торг!$L:$L,MATCH($C6664,Торг!$I:$I,0))),"")</f>
        <v/>
      </c>
      <c r="L6664" s="132" t="str">
        <f>IFERROR(IFERROR(INDEX(Кат!$A:$A,MATCH($C6664,Кат!$I:$I,0)),INDEX(Торг!$A:$A,MATCH($C6664,Торг!$I:$I,0))),"")</f>
        <v/>
      </c>
      <c r="M6664" s="132" t="str">
        <f>IFERROR(IFERROR(INDEX(Кат!$B:$B,MATCH($C6664,Кат!$I:$I,0)),INDEX(Торг!$B:$B,MATCH($C6664,Торг!$I:$I,0))),"")</f>
        <v/>
      </c>
      <c r="N6664" s="132" t="str">
        <f t="shared" ref="N6664:N6727" si="104">_xlfn.CONCAT(F6664," ",C6664)</f>
        <v>TESLA T696H</v>
      </c>
      <c r="O6664" s="132" t="str">
        <f>IFERROR(IFERROR(INDEX(Кат!$B:$B,MATCH($N6664,Кат!$I:$I,0)),INDEX(Торг!$B:$B,MATCH($N6664,Торг!$I:$I,0))),"")</f>
        <v/>
      </c>
    </row>
    <row r="6665" spans="1:15" outlineLevel="1">
      <c r="A6665" t="s">
        <v>33994</v>
      </c>
      <c r="C6665" s="191" t="s">
        <v>33995</v>
      </c>
      <c r="E6665" t="s">
        <v>33996</v>
      </c>
      <c r="F6665" t="s">
        <v>3394</v>
      </c>
      <c r="G6665" t="s">
        <v>375</v>
      </c>
      <c r="H6665">
        <v>1820</v>
      </c>
      <c r="J6665" t="s">
        <v>22634</v>
      </c>
      <c r="K6665" s="132" t="str">
        <f>IFERROR(IFERROR(INDEX(Кат!$O:$O,MATCH($C6665,Кат!$I:$I,0)),INDEX(Торг!$L:$L,MATCH($C6665,Торг!$I:$I,0))),"")</f>
        <v/>
      </c>
      <c r="L6665" s="132" t="str">
        <f>IFERROR(IFERROR(INDEX(Кат!$A:$A,MATCH($C6665,Кат!$I:$I,0)),INDEX(Торг!$A:$A,MATCH($C6665,Торг!$I:$I,0))),"")</f>
        <v/>
      </c>
      <c r="M6665" s="132" t="str">
        <f>IFERROR(IFERROR(INDEX(Кат!$B:$B,MATCH($C6665,Кат!$I:$I,0)),INDEX(Торг!$B:$B,MATCH($C6665,Торг!$I:$I,0))),"")</f>
        <v/>
      </c>
      <c r="N6665" s="132" t="str">
        <f t="shared" si="104"/>
        <v>TESLA T680H</v>
      </c>
      <c r="O6665" s="132" t="str">
        <f>IFERROR(IFERROR(INDEX(Кат!$B:$B,MATCH($N6665,Кат!$I:$I,0)),INDEX(Торг!$B:$B,MATCH($N6665,Торг!$I:$I,0))),"")</f>
        <v/>
      </c>
    </row>
    <row r="6666" spans="1:15" outlineLevel="1">
      <c r="A6666" t="s">
        <v>25133</v>
      </c>
      <c r="C6666" s="191" t="s">
        <v>25134</v>
      </c>
      <c r="E6666" t="s">
        <v>25135</v>
      </c>
      <c r="F6666" t="s">
        <v>3394</v>
      </c>
      <c r="G6666" t="s">
        <v>375</v>
      </c>
      <c r="H6666">
        <v>1050</v>
      </c>
      <c r="J6666" t="s">
        <v>22634</v>
      </c>
      <c r="K6666" s="132" t="str">
        <f>IFERROR(IFERROR(INDEX(Кат!$O:$O,MATCH($C6666,Кат!$I:$I,0)),INDEX(Торг!$L:$L,MATCH($C6666,Торг!$I:$I,0))),"")</f>
        <v/>
      </c>
      <c r="L6666" s="132" t="str">
        <f>IFERROR(IFERROR(INDEX(Кат!$A:$A,MATCH($C6666,Кат!$I:$I,0)),INDEX(Торг!$A:$A,MATCH($C6666,Торг!$I:$I,0))),"")</f>
        <v/>
      </c>
      <c r="M6666" s="132" t="str">
        <f>IFERROR(IFERROR(INDEX(Кат!$B:$B,MATCH($C6666,Кат!$I:$I,0)),INDEX(Торг!$B:$B,MATCH($C6666,Торг!$I:$I,0))),"")</f>
        <v/>
      </c>
      <c r="N6666" s="132" t="str">
        <f t="shared" si="104"/>
        <v>TESLA T106S</v>
      </c>
      <c r="O6666" s="132" t="str">
        <f>IFERROR(IFERROR(INDEX(Кат!$B:$B,MATCH($N6666,Кат!$I:$I,0)),INDEX(Торг!$B:$B,MATCH($N6666,Торг!$I:$I,0))),"")</f>
        <v/>
      </c>
    </row>
    <row r="6667" spans="1:15" outlineLevel="1">
      <c r="A6667" t="s">
        <v>33201</v>
      </c>
      <c r="C6667" s="191" t="s">
        <v>33202</v>
      </c>
      <c r="E6667" t="s">
        <v>33203</v>
      </c>
      <c r="F6667" t="s">
        <v>3394</v>
      </c>
      <c r="G6667" t="s">
        <v>375</v>
      </c>
      <c r="H6667">
        <v>2160</v>
      </c>
      <c r="J6667" t="s">
        <v>22634</v>
      </c>
      <c r="K6667" s="132" t="str">
        <f>IFERROR(IFERROR(INDEX(Кат!$O:$O,MATCH($C6667,Кат!$I:$I,0)),INDEX(Торг!$L:$L,MATCH($C6667,Торг!$I:$I,0))),"")</f>
        <v/>
      </c>
      <c r="L6667" s="132" t="str">
        <f>IFERROR(IFERROR(INDEX(Кат!$A:$A,MATCH($C6667,Кат!$I:$I,0)),INDEX(Торг!$A:$A,MATCH($C6667,Торг!$I:$I,0))),"")</f>
        <v/>
      </c>
      <c r="M6667" s="132" t="str">
        <f>IFERROR(IFERROR(INDEX(Кат!$B:$B,MATCH($C6667,Кат!$I:$I,0)),INDEX(Торг!$B:$B,MATCH($C6667,Торг!$I:$I,0))),"")</f>
        <v/>
      </c>
      <c r="N6667" s="132" t="str">
        <f t="shared" si="104"/>
        <v>TESLA T683H</v>
      </c>
      <c r="O6667" s="132" t="str">
        <f>IFERROR(IFERROR(INDEX(Кат!$B:$B,MATCH($N6667,Кат!$I:$I,0)),INDEX(Торг!$B:$B,MATCH($N6667,Торг!$I:$I,0))),"")</f>
        <v/>
      </c>
    </row>
    <row r="6668" spans="1:15" outlineLevel="1">
      <c r="A6668" t="s">
        <v>25542</v>
      </c>
      <c r="C6668" s="191"/>
      <c r="E6668" t="s">
        <v>25543</v>
      </c>
      <c r="J6668" t="s">
        <v>22634</v>
      </c>
      <c r="K6668" s="132" t="str">
        <f>IFERROR(IFERROR(INDEX(Кат!$O:$O,MATCH($C6668,Кат!$I:$I,0)),INDEX(Торг!$L:$L,MATCH($C6668,Торг!$I:$I,0))),"")</f>
        <v/>
      </c>
      <c r="L6668" s="132" t="str">
        <f>IFERROR(IFERROR(INDEX(Кат!$A:$A,MATCH($C6668,Кат!$I:$I,0)),INDEX(Торг!$A:$A,MATCH($C6668,Торг!$I:$I,0))),"")</f>
        <v/>
      </c>
      <c r="M6668" s="132" t="str">
        <f>IFERROR(IFERROR(INDEX(Кат!$B:$B,MATCH($C6668,Кат!$I:$I,0)),INDEX(Торг!$B:$B,MATCH($C6668,Торг!$I:$I,0))),"")</f>
        <v/>
      </c>
      <c r="N6668" s="132" t="str">
        <f t="shared" si="104"/>
        <v xml:space="preserve"> </v>
      </c>
      <c r="O6668" s="132" t="str">
        <f>IFERROR(IFERROR(INDEX(Кат!$B:$B,MATCH($N6668,Кат!$I:$I,0)),INDEX(Торг!$B:$B,MATCH($N6668,Торг!$I:$I,0))),"")</f>
        <v/>
      </c>
    </row>
    <row r="6669" spans="1:15" outlineLevel="1">
      <c r="A6669" t="s">
        <v>25544</v>
      </c>
      <c r="C6669" s="191" t="s">
        <v>25545</v>
      </c>
      <c r="E6669" t="s">
        <v>25546</v>
      </c>
      <c r="F6669" t="s">
        <v>3394</v>
      </c>
      <c r="G6669" t="s">
        <v>375</v>
      </c>
      <c r="H6669">
        <v>320</v>
      </c>
      <c r="J6669" t="s">
        <v>22634</v>
      </c>
      <c r="K6669" s="132" t="str">
        <f>IFERROR(IFERROR(INDEX(Кат!$O:$O,MATCH($C6669,Кат!$I:$I,0)),INDEX(Торг!$L:$L,MATCH($C6669,Торг!$I:$I,0))),"")</f>
        <v/>
      </c>
      <c r="L6669" s="132" t="str">
        <f>IFERROR(IFERROR(INDEX(Кат!$A:$A,MATCH($C6669,Кат!$I:$I,0)),INDEX(Торг!$A:$A,MATCH($C6669,Торг!$I:$I,0))),"")</f>
        <v/>
      </c>
      <c r="M6669" s="132" t="str">
        <f>IFERROR(IFERROR(INDEX(Кат!$B:$B,MATCH($C6669,Кат!$I:$I,0)),INDEX(Торг!$B:$B,MATCH($C6669,Торг!$I:$I,0))),"")</f>
        <v/>
      </c>
      <c r="N6669" s="132" t="str">
        <f t="shared" si="104"/>
        <v>TESLA TL4</v>
      </c>
      <c r="O6669" s="132" t="str">
        <f>IFERROR(IFERROR(INDEX(Кат!$B:$B,MATCH($N6669,Кат!$I:$I,0)),INDEX(Торг!$B:$B,MATCH($N6669,Торг!$I:$I,0))),"")</f>
        <v/>
      </c>
    </row>
    <row r="6670" spans="1:15" outlineLevel="1">
      <c r="A6670" t="s">
        <v>25547</v>
      </c>
      <c r="C6670" s="191" t="s">
        <v>25548</v>
      </c>
      <c r="E6670" t="s">
        <v>25549</v>
      </c>
      <c r="F6670" t="s">
        <v>3394</v>
      </c>
      <c r="G6670" t="s">
        <v>375</v>
      </c>
      <c r="H6670">
        <v>340</v>
      </c>
      <c r="J6670" t="s">
        <v>22634</v>
      </c>
      <c r="K6670" s="132" t="str">
        <f>IFERROR(IFERROR(INDEX(Кат!$O:$O,MATCH($C6670,Кат!$I:$I,0)),INDEX(Торг!$L:$L,MATCH($C6670,Торг!$I:$I,0))),"")</f>
        <v/>
      </c>
      <c r="L6670" s="132" t="str">
        <f>IFERROR(IFERROR(INDEX(Кат!$A:$A,MATCH($C6670,Кат!$I:$I,0)),INDEX(Торг!$A:$A,MATCH($C6670,Торг!$I:$I,0))),"")</f>
        <v/>
      </c>
      <c r="M6670" s="132" t="str">
        <f>IFERROR(IFERROR(INDEX(Кат!$B:$B,MATCH($C6670,Кат!$I:$I,0)),INDEX(Торг!$B:$B,MATCH($C6670,Торг!$I:$I,0))),"")</f>
        <v/>
      </c>
      <c r="N6670" s="132" t="str">
        <f t="shared" si="104"/>
        <v>TESLA TL2</v>
      </c>
      <c r="O6670" s="132" t="str">
        <f>IFERROR(IFERROR(INDEX(Кат!$B:$B,MATCH($N6670,Кат!$I:$I,0)),INDEX(Торг!$B:$B,MATCH($N6670,Торг!$I:$I,0))),"")</f>
        <v/>
      </c>
    </row>
    <row r="6671" spans="1:15" outlineLevel="1">
      <c r="A6671" t="s">
        <v>25550</v>
      </c>
      <c r="C6671" s="191" t="s">
        <v>25551</v>
      </c>
      <c r="E6671" t="s">
        <v>25552</v>
      </c>
      <c r="F6671" t="s">
        <v>3394</v>
      </c>
      <c r="G6671" t="s">
        <v>375</v>
      </c>
      <c r="H6671">
        <v>350</v>
      </c>
      <c r="J6671" t="s">
        <v>22634</v>
      </c>
      <c r="K6671" s="132" t="str">
        <f>IFERROR(IFERROR(INDEX(Кат!$O:$O,MATCH($C6671,Кат!$I:$I,0)),INDEX(Торг!$L:$L,MATCH($C6671,Торг!$I:$I,0))),"")</f>
        <v/>
      </c>
      <c r="L6671" s="132" t="str">
        <f>IFERROR(IFERROR(INDEX(Кат!$A:$A,MATCH($C6671,Кат!$I:$I,0)),INDEX(Торг!$A:$A,MATCH($C6671,Торг!$I:$I,0))),"")</f>
        <v/>
      </c>
      <c r="M6671" s="132" t="str">
        <f>IFERROR(IFERROR(INDEX(Кат!$B:$B,MATCH($C6671,Кат!$I:$I,0)),INDEX(Торг!$B:$B,MATCH($C6671,Торг!$I:$I,0))),"")</f>
        <v/>
      </c>
      <c r="N6671" s="132" t="str">
        <f t="shared" si="104"/>
        <v>TESLA TL13</v>
      </c>
      <c r="O6671" s="132" t="str">
        <f>IFERROR(IFERROR(INDEX(Кат!$B:$B,MATCH($N6671,Кат!$I:$I,0)),INDEX(Торг!$B:$B,MATCH($N6671,Торг!$I:$I,0))),"")</f>
        <v/>
      </c>
    </row>
    <row r="6672" spans="1:15" outlineLevel="1">
      <c r="A6672" t="s">
        <v>25553</v>
      </c>
      <c r="C6672" s="191" t="s">
        <v>25554</v>
      </c>
      <c r="E6672" t="s">
        <v>25555</v>
      </c>
      <c r="F6672" t="s">
        <v>3394</v>
      </c>
      <c r="G6672" t="s">
        <v>375</v>
      </c>
      <c r="H6672">
        <v>350</v>
      </c>
      <c r="J6672" t="s">
        <v>22634</v>
      </c>
      <c r="K6672" s="132" t="str">
        <f>IFERROR(IFERROR(INDEX(Кат!$O:$O,MATCH($C6672,Кат!$I:$I,0)),INDEX(Торг!$L:$L,MATCH($C6672,Торг!$I:$I,0))),"")</f>
        <v/>
      </c>
      <c r="L6672" s="132" t="str">
        <f>IFERROR(IFERROR(INDEX(Кат!$A:$A,MATCH($C6672,Кат!$I:$I,0)),INDEX(Торг!$A:$A,MATCH($C6672,Торг!$I:$I,0))),"")</f>
        <v/>
      </c>
      <c r="M6672" s="132" t="str">
        <f>IFERROR(IFERROR(INDEX(Кат!$B:$B,MATCH($C6672,Кат!$I:$I,0)),INDEX(Торг!$B:$B,MATCH($C6672,Торг!$I:$I,0))),"")</f>
        <v/>
      </c>
      <c r="N6672" s="132" t="str">
        <f t="shared" si="104"/>
        <v>TESLA TL11</v>
      </c>
      <c r="O6672" s="132" t="str">
        <f>IFERROR(IFERROR(INDEX(Кат!$B:$B,MATCH($N6672,Кат!$I:$I,0)),INDEX(Торг!$B:$B,MATCH($N6672,Торг!$I:$I,0))),"")</f>
        <v/>
      </c>
    </row>
    <row r="6673" spans="1:15">
      <c r="A6673" t="s">
        <v>25556</v>
      </c>
      <c r="C6673" s="191" t="s">
        <v>25557</v>
      </c>
      <c r="E6673" t="s">
        <v>25558</v>
      </c>
      <c r="F6673" t="s">
        <v>3394</v>
      </c>
      <c r="G6673" t="s">
        <v>375</v>
      </c>
      <c r="H6673">
        <v>570</v>
      </c>
      <c r="J6673" t="s">
        <v>22634</v>
      </c>
      <c r="K6673" s="132" t="str">
        <f>IFERROR(IFERROR(INDEX(Кат!$O:$O,MATCH($C6673,Кат!$I:$I,0)),INDEX(Торг!$L:$L,MATCH($C6673,Торг!$I:$I,0))),"")</f>
        <v/>
      </c>
      <c r="L6673" s="132" t="str">
        <f>IFERROR(IFERROR(INDEX(Кат!$A:$A,MATCH($C6673,Кат!$I:$I,0)),INDEX(Торг!$A:$A,MATCH($C6673,Торг!$I:$I,0))),"")</f>
        <v/>
      </c>
      <c r="M6673" s="132" t="str">
        <f>IFERROR(IFERROR(INDEX(Кат!$B:$B,MATCH($C6673,Кат!$I:$I,0)),INDEX(Торг!$B:$B,MATCH($C6673,Торг!$I:$I,0))),"")</f>
        <v/>
      </c>
      <c r="N6673" s="132" t="str">
        <f t="shared" si="104"/>
        <v>TESLA TL71</v>
      </c>
      <c r="O6673" s="132" t="str">
        <f>IFERROR(IFERROR(INDEX(Кат!$B:$B,MATCH($N6673,Кат!$I:$I,0)),INDEX(Торг!$B:$B,MATCH($N6673,Торг!$I:$I,0))),"")</f>
        <v/>
      </c>
    </row>
    <row r="6674" spans="1:15" outlineLevel="1">
      <c r="A6674" t="s">
        <v>25559</v>
      </c>
      <c r="C6674" s="191" t="s">
        <v>25560</v>
      </c>
      <c r="E6674" t="s">
        <v>25561</v>
      </c>
      <c r="F6674" t="s">
        <v>3394</v>
      </c>
      <c r="G6674" t="s">
        <v>375</v>
      </c>
      <c r="H6674">
        <v>620</v>
      </c>
      <c r="J6674" t="s">
        <v>22634</v>
      </c>
      <c r="K6674" s="132" t="str">
        <f>IFERROR(IFERROR(INDEX(Кат!$O:$O,MATCH($C6674,Кат!$I:$I,0)),INDEX(Торг!$L:$L,MATCH($C6674,Торг!$I:$I,0))),"")</f>
        <v/>
      </c>
      <c r="L6674" s="132" t="str">
        <f>IFERROR(IFERROR(INDEX(Кат!$A:$A,MATCH($C6674,Кат!$I:$I,0)),INDEX(Торг!$A:$A,MATCH($C6674,Торг!$I:$I,0))),"")</f>
        <v/>
      </c>
      <c r="M6674" s="132" t="str">
        <f>IFERROR(IFERROR(INDEX(Кат!$B:$B,MATCH($C6674,Кат!$I:$I,0)),INDEX(Торг!$B:$B,MATCH($C6674,Торг!$I:$I,0))),"")</f>
        <v/>
      </c>
      <c r="N6674" s="132" t="str">
        <f t="shared" si="104"/>
        <v>TESLA TL49</v>
      </c>
      <c r="O6674" s="132" t="str">
        <f>IFERROR(IFERROR(INDEX(Кат!$B:$B,MATCH($N6674,Кат!$I:$I,0)),INDEX(Торг!$B:$B,MATCH($N6674,Торг!$I:$I,0))),"")</f>
        <v/>
      </c>
    </row>
    <row r="6675" spans="1:15" outlineLevel="1">
      <c r="A6675" t="s">
        <v>25562</v>
      </c>
      <c r="C6675" s="191" t="s">
        <v>25563</v>
      </c>
      <c r="E6675" t="s">
        <v>25564</v>
      </c>
      <c r="F6675" t="s">
        <v>3394</v>
      </c>
      <c r="G6675" t="s">
        <v>375</v>
      </c>
      <c r="H6675">
        <v>490</v>
      </c>
      <c r="J6675" t="s">
        <v>22634</v>
      </c>
      <c r="K6675" s="132" t="str">
        <f>IFERROR(IFERROR(INDEX(Кат!$O:$O,MATCH($C6675,Кат!$I:$I,0)),INDEX(Торг!$L:$L,MATCH($C6675,Торг!$I:$I,0))),"")</f>
        <v/>
      </c>
      <c r="L6675" s="132" t="str">
        <f>IFERROR(IFERROR(INDEX(Кат!$A:$A,MATCH($C6675,Кат!$I:$I,0)),INDEX(Торг!$A:$A,MATCH($C6675,Торг!$I:$I,0))),"")</f>
        <v/>
      </c>
      <c r="M6675" s="132" t="str">
        <f>IFERROR(IFERROR(INDEX(Кат!$B:$B,MATCH($C6675,Кат!$I:$I,0)),INDEX(Торг!$B:$B,MATCH($C6675,Торг!$I:$I,0))),"")</f>
        <v/>
      </c>
      <c r="N6675" s="132" t="str">
        <f t="shared" si="104"/>
        <v>TESLA TL28</v>
      </c>
      <c r="O6675" s="132" t="str">
        <f>IFERROR(IFERROR(INDEX(Кат!$B:$B,MATCH($N6675,Кат!$I:$I,0)),INDEX(Торг!$B:$B,MATCH($N6675,Торг!$I:$I,0))),"")</f>
        <v/>
      </c>
    </row>
    <row r="6676" spans="1:15" outlineLevel="1">
      <c r="A6676" t="s">
        <v>25565</v>
      </c>
      <c r="C6676" s="191" t="s">
        <v>25566</v>
      </c>
      <c r="E6676" t="s">
        <v>25567</v>
      </c>
      <c r="F6676" t="s">
        <v>3394</v>
      </c>
      <c r="G6676" t="s">
        <v>375</v>
      </c>
      <c r="H6676">
        <v>520</v>
      </c>
      <c r="J6676" t="s">
        <v>22634</v>
      </c>
      <c r="K6676" s="132" t="str">
        <f>IFERROR(IFERROR(INDEX(Кат!$O:$O,MATCH($C6676,Кат!$I:$I,0)),INDEX(Торг!$L:$L,MATCH($C6676,Торг!$I:$I,0))),"")</f>
        <v/>
      </c>
      <c r="L6676" s="132" t="str">
        <f>IFERROR(IFERROR(INDEX(Кат!$A:$A,MATCH($C6676,Кат!$I:$I,0)),INDEX(Торг!$A:$A,MATCH($C6676,Торг!$I:$I,0))),"")</f>
        <v/>
      </c>
      <c r="M6676" s="132" t="str">
        <f>IFERROR(IFERROR(INDEX(Кат!$B:$B,MATCH($C6676,Кат!$I:$I,0)),INDEX(Торг!$B:$B,MATCH($C6676,Торг!$I:$I,0))),"")</f>
        <v/>
      </c>
      <c r="N6676" s="132" t="str">
        <f t="shared" si="104"/>
        <v>TESLA TL20</v>
      </c>
      <c r="O6676" s="132" t="str">
        <f>IFERROR(IFERROR(INDEX(Кат!$B:$B,MATCH($N6676,Кат!$I:$I,0)),INDEX(Торг!$B:$B,MATCH($N6676,Торг!$I:$I,0))),"")</f>
        <v/>
      </c>
    </row>
    <row r="6677" spans="1:15" outlineLevel="1">
      <c r="A6677" t="s">
        <v>25568</v>
      </c>
      <c r="C6677" s="191" t="s">
        <v>25569</v>
      </c>
      <c r="E6677" t="s">
        <v>25570</v>
      </c>
      <c r="F6677" t="s">
        <v>3394</v>
      </c>
      <c r="G6677" t="s">
        <v>375</v>
      </c>
      <c r="H6677">
        <v>330</v>
      </c>
      <c r="J6677" t="s">
        <v>22634</v>
      </c>
      <c r="K6677" s="132" t="str">
        <f>IFERROR(IFERROR(INDEX(Кат!$O:$O,MATCH($C6677,Кат!$I:$I,0)),INDEX(Торг!$L:$L,MATCH($C6677,Торг!$I:$I,0))),"")</f>
        <v/>
      </c>
      <c r="L6677" s="132" t="str">
        <f>IFERROR(IFERROR(INDEX(Кат!$A:$A,MATCH($C6677,Кат!$I:$I,0)),INDEX(Торг!$A:$A,MATCH($C6677,Торг!$I:$I,0))),"")</f>
        <v/>
      </c>
      <c r="M6677" s="132" t="str">
        <f>IFERROR(IFERROR(INDEX(Кат!$B:$B,MATCH($C6677,Кат!$I:$I,0)),INDEX(Торг!$B:$B,MATCH($C6677,Торг!$I:$I,0))),"")</f>
        <v/>
      </c>
      <c r="N6677" s="132" t="str">
        <f t="shared" si="104"/>
        <v>TESLA TL18</v>
      </c>
      <c r="O6677" s="132" t="str">
        <f>IFERROR(IFERROR(INDEX(Кат!$B:$B,MATCH($N6677,Кат!$I:$I,0)),INDEX(Торг!$B:$B,MATCH($N6677,Торг!$I:$I,0))),"")</f>
        <v/>
      </c>
    </row>
    <row r="6678" spans="1:15" outlineLevel="1">
      <c r="A6678" t="s">
        <v>25571</v>
      </c>
      <c r="C6678" s="191" t="s">
        <v>25572</v>
      </c>
      <c r="E6678" t="s">
        <v>25573</v>
      </c>
      <c r="F6678" t="s">
        <v>3394</v>
      </c>
      <c r="G6678" t="s">
        <v>375</v>
      </c>
      <c r="H6678">
        <v>350</v>
      </c>
      <c r="J6678" t="s">
        <v>22634</v>
      </c>
      <c r="K6678" s="132" t="str">
        <f>IFERROR(IFERROR(INDEX(Кат!$O:$O,MATCH($C6678,Кат!$I:$I,0)),INDEX(Торг!$L:$L,MATCH($C6678,Торг!$I:$I,0))),"")</f>
        <v/>
      </c>
      <c r="L6678" s="132" t="str">
        <f>IFERROR(IFERROR(INDEX(Кат!$A:$A,MATCH($C6678,Кат!$I:$I,0)),INDEX(Торг!$A:$A,MATCH($C6678,Торг!$I:$I,0))),"")</f>
        <v/>
      </c>
      <c r="M6678" s="132" t="str">
        <f>IFERROR(IFERROR(INDEX(Кат!$B:$B,MATCH($C6678,Кат!$I:$I,0)),INDEX(Торг!$B:$B,MATCH($C6678,Торг!$I:$I,0))),"")</f>
        <v/>
      </c>
      <c r="N6678" s="132" t="str">
        <f t="shared" si="104"/>
        <v>TESLA TL6</v>
      </c>
      <c r="O6678" s="132" t="str">
        <f>IFERROR(IFERROR(INDEX(Кат!$B:$B,MATCH($N6678,Кат!$I:$I,0)),INDEX(Торг!$B:$B,MATCH($N6678,Торг!$I:$I,0))),"")</f>
        <v/>
      </c>
    </row>
    <row r="6679" spans="1:15" outlineLevel="1">
      <c r="A6679" t="s">
        <v>25574</v>
      </c>
      <c r="C6679" s="191" t="s">
        <v>25575</v>
      </c>
      <c r="E6679" t="s">
        <v>25576</v>
      </c>
      <c r="F6679" t="s">
        <v>3394</v>
      </c>
      <c r="G6679" t="s">
        <v>375</v>
      </c>
      <c r="H6679">
        <v>380</v>
      </c>
      <c r="J6679" t="s">
        <v>22634</v>
      </c>
      <c r="K6679" s="132" t="str">
        <f>IFERROR(IFERROR(INDEX(Кат!$O:$O,MATCH($C6679,Кат!$I:$I,0)),INDEX(Торг!$L:$L,MATCH($C6679,Торг!$I:$I,0))),"")</f>
        <v/>
      </c>
      <c r="L6679" s="132" t="str">
        <f>IFERROR(IFERROR(INDEX(Кат!$A:$A,MATCH($C6679,Кат!$I:$I,0)),INDEX(Торг!$A:$A,MATCH($C6679,Торг!$I:$I,0))),"")</f>
        <v/>
      </c>
      <c r="M6679" s="132" t="str">
        <f>IFERROR(IFERROR(INDEX(Кат!$B:$B,MATCH($C6679,Кат!$I:$I,0)),INDEX(Торг!$B:$B,MATCH($C6679,Торг!$I:$I,0))),"")</f>
        <v/>
      </c>
      <c r="N6679" s="132" t="str">
        <f t="shared" si="104"/>
        <v>TESLA TL72</v>
      </c>
      <c r="O6679" s="132" t="str">
        <f>IFERROR(IFERROR(INDEX(Кат!$B:$B,MATCH($N6679,Кат!$I:$I,0)),INDEX(Торг!$B:$B,MATCH($N6679,Торг!$I:$I,0))),"")</f>
        <v/>
      </c>
    </row>
    <row r="6680" spans="1:15" outlineLevel="1">
      <c r="A6680" t="s">
        <v>24361</v>
      </c>
      <c r="C6680" s="191"/>
      <c r="E6680" t="s">
        <v>24362</v>
      </c>
      <c r="J6680" t="s">
        <v>22634</v>
      </c>
      <c r="K6680" s="132" t="str">
        <f>IFERROR(IFERROR(INDEX(Кат!$O:$O,MATCH($C6680,Кат!$I:$I,0)),INDEX(Торг!$L:$L,MATCH($C6680,Торг!$I:$I,0))),"")</f>
        <v/>
      </c>
      <c r="L6680" s="132" t="str">
        <f>IFERROR(IFERROR(INDEX(Кат!$A:$A,MATCH($C6680,Кат!$I:$I,0)),INDEX(Торг!$A:$A,MATCH($C6680,Торг!$I:$I,0))),"")</f>
        <v/>
      </c>
      <c r="M6680" s="132" t="str">
        <f>IFERROR(IFERROR(INDEX(Кат!$B:$B,MATCH($C6680,Кат!$I:$I,0)),INDEX(Торг!$B:$B,MATCH($C6680,Торг!$I:$I,0))),"")</f>
        <v/>
      </c>
      <c r="N6680" s="132" t="str">
        <f t="shared" si="104"/>
        <v xml:space="preserve"> </v>
      </c>
      <c r="O6680" s="132" t="str">
        <f>IFERROR(IFERROR(INDEX(Кат!$B:$B,MATCH($N6680,Кат!$I:$I,0)),INDEX(Торг!$B:$B,MATCH($N6680,Торг!$I:$I,0))),"")</f>
        <v/>
      </c>
    </row>
    <row r="6681" spans="1:15" outlineLevel="1">
      <c r="A6681" t="s">
        <v>32710</v>
      </c>
      <c r="C6681" s="191" t="s">
        <v>32711</v>
      </c>
      <c r="E6681" t="s">
        <v>32712</v>
      </c>
      <c r="F6681" t="s">
        <v>3404</v>
      </c>
      <c r="G6681" t="s">
        <v>399</v>
      </c>
      <c r="H6681">
        <v>1250</v>
      </c>
      <c r="J6681" t="s">
        <v>22634</v>
      </c>
      <c r="K6681" s="132" t="str">
        <f>IFERROR(IFERROR(INDEX(Кат!$O:$O,MATCH($C6681,Кат!$I:$I,0)),INDEX(Торг!$L:$L,MATCH($C6681,Торг!$I:$I,0))),"")</f>
        <v/>
      </c>
      <c r="L6681" s="132" t="str">
        <f>IFERROR(IFERROR(INDEX(Кат!$A:$A,MATCH($C6681,Кат!$I:$I,0)),INDEX(Торг!$A:$A,MATCH($C6681,Торг!$I:$I,0))),"")</f>
        <v/>
      </c>
      <c r="M6681" s="132" t="str">
        <f>IFERROR(IFERROR(INDEX(Кат!$B:$B,MATCH($C6681,Кат!$I:$I,0)),INDEX(Торг!$B:$B,MATCH($C6681,Торг!$I:$I,0))),"")</f>
        <v/>
      </c>
      <c r="N6681" s="132" t="str">
        <f t="shared" si="104"/>
        <v>TORK TRK0264</v>
      </c>
      <c r="O6681" s="132" t="str">
        <f>IFERROR(IFERROR(INDEX(Кат!$B:$B,MATCH($N6681,Кат!$I:$I,0)),INDEX(Торг!$B:$B,MATCH($N6681,Торг!$I:$I,0))),"")</f>
        <v/>
      </c>
    </row>
    <row r="6682" spans="1:15" outlineLevel="1">
      <c r="A6682" t="s">
        <v>18906</v>
      </c>
      <c r="C6682" s="191" t="s">
        <v>3402</v>
      </c>
      <c r="E6682" t="s">
        <v>3403</v>
      </c>
      <c r="F6682" t="s">
        <v>3404</v>
      </c>
      <c r="G6682" t="s">
        <v>399</v>
      </c>
      <c r="H6682">
        <v>800</v>
      </c>
      <c r="J6682" t="s">
        <v>22634</v>
      </c>
      <c r="K6682" s="132" t="str">
        <f>IFERROR(IFERROR(INDEX(Кат!$O:$O,MATCH($C6682,Кат!$I:$I,0)),INDEX(Торг!$L:$L,MATCH($C6682,Торг!$I:$I,0))),"")</f>
        <v/>
      </c>
      <c r="L6682" s="132" t="str">
        <f>IFERROR(IFERROR(INDEX(Кат!$A:$A,MATCH($C6682,Кат!$I:$I,0)),INDEX(Торг!$A:$A,MATCH($C6682,Торг!$I:$I,0))),"")</f>
        <v/>
      </c>
      <c r="M6682" s="132" t="str">
        <f>IFERROR(IFERROR(INDEX(Кат!$B:$B,MATCH($C6682,Кат!$I:$I,0)),INDEX(Торг!$B:$B,MATCH($C6682,Торг!$I:$I,0))),"")</f>
        <v/>
      </c>
      <c r="N6682" s="132" t="str">
        <f t="shared" si="104"/>
        <v>TORK TRK0259</v>
      </c>
      <c r="O6682" s="132" t="str">
        <f>IFERROR(IFERROR(INDEX(Кат!$B:$B,MATCH($N6682,Кат!$I:$I,0)),INDEX(Торг!$B:$B,MATCH($N6682,Торг!$I:$I,0))),"")</f>
        <v/>
      </c>
    </row>
    <row r="6683" spans="1:15" outlineLevel="1">
      <c r="A6683" t="s">
        <v>24363</v>
      </c>
      <c r="C6683" s="191"/>
      <c r="E6683" t="s">
        <v>24364</v>
      </c>
      <c r="J6683" t="s">
        <v>22634</v>
      </c>
      <c r="K6683" s="132" t="str">
        <f>IFERROR(IFERROR(INDEX(Кат!$O:$O,MATCH($C6683,Кат!$I:$I,0)),INDEX(Торг!$L:$L,MATCH($C6683,Торг!$I:$I,0))),"")</f>
        <v/>
      </c>
      <c r="L6683" s="132" t="str">
        <f>IFERROR(IFERROR(INDEX(Кат!$A:$A,MATCH($C6683,Кат!$I:$I,0)),INDEX(Торг!$A:$A,MATCH($C6683,Торг!$I:$I,0))),"")</f>
        <v/>
      </c>
      <c r="M6683" s="132" t="str">
        <f>IFERROR(IFERROR(INDEX(Кат!$B:$B,MATCH($C6683,Кат!$I:$I,0)),INDEX(Торг!$B:$B,MATCH($C6683,Торг!$I:$I,0))),"")</f>
        <v/>
      </c>
      <c r="N6683" s="132" t="str">
        <f t="shared" si="104"/>
        <v xml:space="preserve"> </v>
      </c>
      <c r="O6683" s="132" t="str">
        <f>IFERROR(IFERROR(INDEX(Кат!$B:$B,MATCH($N6683,Кат!$I:$I,0)),INDEX(Торг!$B:$B,MATCH($N6683,Торг!$I:$I,0))),"")</f>
        <v/>
      </c>
    </row>
    <row r="6684" spans="1:15" outlineLevel="1">
      <c r="A6684" t="s">
        <v>18907</v>
      </c>
      <c r="C6684" s="191" t="s">
        <v>8122</v>
      </c>
      <c r="E6684" t="s">
        <v>8123</v>
      </c>
      <c r="F6684" t="s">
        <v>8124</v>
      </c>
      <c r="G6684" t="s">
        <v>399</v>
      </c>
      <c r="H6684">
        <v>1150</v>
      </c>
      <c r="J6684" t="s">
        <v>22634</v>
      </c>
      <c r="K6684" s="132" t="str">
        <f>IFERROR(IFERROR(INDEX(Кат!$O:$O,MATCH($C6684,Кат!$I:$I,0)),INDEX(Торг!$L:$L,MATCH($C6684,Торг!$I:$I,0))),"")</f>
        <v/>
      </c>
      <c r="L6684" s="132" t="str">
        <f>IFERROR(IFERROR(INDEX(Кат!$A:$A,MATCH($C6684,Кат!$I:$I,0)),INDEX(Торг!$A:$A,MATCH($C6684,Торг!$I:$I,0))),"")</f>
        <v/>
      </c>
      <c r="M6684" s="132" t="str">
        <f>IFERROR(IFERROR(INDEX(Кат!$B:$B,MATCH($C6684,Кат!$I:$I,0)),INDEX(Торг!$B:$B,MATCH($C6684,Торг!$I:$I,0))),"")</f>
        <v/>
      </c>
      <c r="N6684" s="132" t="str">
        <f t="shared" si="104"/>
        <v>TORNADO AC580</v>
      </c>
      <c r="O6684" s="132" t="str">
        <f>IFERROR(IFERROR(INDEX(Кат!$B:$B,MATCH($N6684,Кат!$I:$I,0)),INDEX(Торг!$B:$B,MATCH($N6684,Торг!$I:$I,0))),"")</f>
        <v/>
      </c>
    </row>
    <row r="6685" spans="1:15" outlineLevel="1">
      <c r="A6685" t="s">
        <v>27701</v>
      </c>
      <c r="C6685" s="191" t="s">
        <v>27702</v>
      </c>
      <c r="E6685" t="s">
        <v>27703</v>
      </c>
      <c r="F6685" t="s">
        <v>8124</v>
      </c>
      <c r="G6685" t="s">
        <v>375</v>
      </c>
      <c r="H6685">
        <v>1350</v>
      </c>
      <c r="J6685" t="s">
        <v>22634</v>
      </c>
      <c r="K6685" s="132" t="str">
        <f>IFERROR(IFERROR(INDEX(Кат!$O:$O,MATCH($C6685,Кат!$I:$I,0)),INDEX(Торг!$L:$L,MATCH($C6685,Торг!$I:$I,0))),"")</f>
        <v/>
      </c>
      <c r="L6685" s="132" t="str">
        <f>IFERROR(IFERROR(INDEX(Кат!$A:$A,MATCH($C6685,Кат!$I:$I,0)),INDEX(Торг!$A:$A,MATCH($C6685,Торг!$I:$I,0))),"")</f>
        <v/>
      </c>
      <c r="M6685" s="132" t="str">
        <f>IFERROR(IFERROR(INDEX(Кат!$B:$B,MATCH($C6685,Кат!$I:$I,0)),INDEX(Торг!$B:$B,MATCH($C6685,Торг!$I:$I,0))),"")</f>
        <v/>
      </c>
      <c r="N6685" s="132" t="str">
        <f t="shared" si="104"/>
        <v>TORNADO RRK-01</v>
      </c>
      <c r="O6685" s="132" t="str">
        <f>IFERROR(IFERROR(INDEX(Кат!$B:$B,MATCH($N6685,Кат!$I:$I,0)),INDEX(Торг!$B:$B,MATCH($N6685,Торг!$I:$I,0))),"")</f>
        <v/>
      </c>
    </row>
    <row r="6686" spans="1:15" outlineLevel="1">
      <c r="A6686" t="s">
        <v>27704</v>
      </c>
      <c r="C6686" s="191" t="s">
        <v>27705</v>
      </c>
      <c r="E6686" t="s">
        <v>27706</v>
      </c>
      <c r="F6686" t="s">
        <v>8124</v>
      </c>
      <c r="G6686" t="s">
        <v>375</v>
      </c>
      <c r="H6686">
        <v>19000</v>
      </c>
      <c r="J6686" t="s">
        <v>22634</v>
      </c>
      <c r="K6686" s="132" t="str">
        <f>IFERROR(IFERROR(INDEX(Кат!$O:$O,MATCH($C6686,Кат!$I:$I,0)),INDEX(Торг!$L:$L,MATCH($C6686,Торг!$I:$I,0))),"")</f>
        <v/>
      </c>
      <c r="L6686" s="132" t="str">
        <f>IFERROR(IFERROR(INDEX(Кат!$A:$A,MATCH($C6686,Кат!$I:$I,0)),INDEX(Торг!$A:$A,MATCH($C6686,Торг!$I:$I,0))),"")</f>
        <v/>
      </c>
      <c r="M6686" s="132" t="str">
        <f>IFERROR(IFERROR(INDEX(Кат!$B:$B,MATCH($C6686,Кат!$I:$I,0)),INDEX(Торг!$B:$B,MATCH($C6686,Торг!$I:$I,0))),"")</f>
        <v/>
      </c>
      <c r="N6686" s="132" t="str">
        <f t="shared" si="104"/>
        <v>TORNADO TR1118-3502200</v>
      </c>
      <c r="O6686" s="132" t="str">
        <f>IFERROR(IFERROR(INDEX(Кат!$B:$B,MATCH($N6686,Кат!$I:$I,0)),INDEX(Торг!$B:$B,MATCH($N6686,Торг!$I:$I,0))),"")</f>
        <v/>
      </c>
    </row>
    <row r="6687" spans="1:15" outlineLevel="1">
      <c r="A6687" t="s">
        <v>27707</v>
      </c>
      <c r="C6687" s="191" t="s">
        <v>27708</v>
      </c>
      <c r="E6687" t="s">
        <v>27709</v>
      </c>
      <c r="F6687" t="s">
        <v>8124</v>
      </c>
      <c r="G6687" t="s">
        <v>375</v>
      </c>
      <c r="H6687">
        <v>4700</v>
      </c>
      <c r="J6687" t="s">
        <v>22634</v>
      </c>
      <c r="K6687" s="132" t="str">
        <f>IFERROR(IFERROR(INDEX(Кат!$O:$O,MATCH($C6687,Кат!$I:$I,0)),INDEX(Торг!$L:$L,MATCH($C6687,Торг!$I:$I,0))),"")</f>
        <v/>
      </c>
      <c r="L6687" s="132" t="str">
        <f>IFERROR(IFERROR(INDEX(Кат!$A:$A,MATCH($C6687,Кат!$I:$I,0)),INDEX(Торг!$A:$A,MATCH($C6687,Торг!$I:$I,0))),"")</f>
        <v/>
      </c>
      <c r="M6687" s="132" t="str">
        <f>IFERROR(IFERROR(INDEX(Кат!$B:$B,MATCH($C6687,Кат!$I:$I,0)),INDEX(Торг!$B:$B,MATCH($C6687,Торг!$I:$I,0))),"")</f>
        <v/>
      </c>
      <c r="N6687" s="132" t="str">
        <f t="shared" si="104"/>
        <v>TORNADO TR2108-3502071-08</v>
      </c>
      <c r="O6687" s="132" t="str">
        <f>IFERROR(IFERROR(INDEX(Кат!$B:$B,MATCH($N6687,Кат!$I:$I,0)),INDEX(Торг!$B:$B,MATCH($N6687,Торг!$I:$I,0))),"")</f>
        <v/>
      </c>
    </row>
    <row r="6688" spans="1:15" outlineLevel="1">
      <c r="A6688" t="s">
        <v>24365</v>
      </c>
      <c r="C6688" s="191"/>
      <c r="E6688" t="s">
        <v>14639</v>
      </c>
      <c r="J6688" t="s">
        <v>22634</v>
      </c>
      <c r="K6688" s="132" t="str">
        <f>IFERROR(IFERROR(INDEX(Кат!$O:$O,MATCH($C6688,Кат!$I:$I,0)),INDEX(Торг!$L:$L,MATCH($C6688,Торг!$I:$I,0))),"")</f>
        <v/>
      </c>
      <c r="L6688" s="132" t="str">
        <f>IFERROR(IFERROR(INDEX(Кат!$A:$A,MATCH($C6688,Кат!$I:$I,0)),INDEX(Торг!$A:$A,MATCH($C6688,Торг!$I:$I,0))),"")</f>
        <v/>
      </c>
      <c r="M6688" s="132" t="str">
        <f>IFERROR(IFERROR(INDEX(Кат!$B:$B,MATCH($C6688,Кат!$I:$I,0)),INDEX(Торг!$B:$B,MATCH($C6688,Торг!$I:$I,0))),"")</f>
        <v/>
      </c>
      <c r="N6688" s="132" t="str">
        <f t="shared" si="104"/>
        <v xml:space="preserve"> </v>
      </c>
      <c r="O6688" s="132" t="str">
        <f>IFERROR(IFERROR(INDEX(Кат!$B:$B,MATCH($N6688,Кат!$I:$I,0)),INDEX(Торг!$B:$B,MATCH($N6688,Торг!$I:$I,0))),"")</f>
        <v/>
      </c>
    </row>
    <row r="6689" spans="1:15" outlineLevel="1">
      <c r="A6689" t="s">
        <v>18908</v>
      </c>
      <c r="C6689" s="191" t="s">
        <v>4505</v>
      </c>
      <c r="E6689" t="s">
        <v>14640</v>
      </c>
      <c r="F6689" t="s">
        <v>14639</v>
      </c>
      <c r="G6689" t="s">
        <v>399</v>
      </c>
      <c r="H6689">
        <v>805</v>
      </c>
      <c r="J6689" t="s">
        <v>22634</v>
      </c>
      <c r="K6689" s="132" t="str">
        <f>IFERROR(IFERROR(INDEX(Кат!$O:$O,MATCH($C6689,Кат!$I:$I,0)),INDEX(Торг!$L:$L,MATCH($C6689,Торг!$I:$I,0))),"")</f>
        <v/>
      </c>
      <c r="L6689" s="132" t="str">
        <f>IFERROR(IFERROR(INDEX(Кат!$A:$A,MATCH($C6689,Кат!$I:$I,0)),INDEX(Торг!$A:$A,MATCH($C6689,Торг!$I:$I,0))),"")</f>
        <v/>
      </c>
      <c r="M6689" s="132" t="str">
        <f>IFERROR(IFERROR(INDEX(Кат!$B:$B,MATCH($C6689,Кат!$I:$I,0)),INDEX(Торг!$B:$B,MATCH($C6689,Торг!$I:$I,0))),"")</f>
        <v/>
      </c>
      <c r="N6689" s="132" t="str">
        <f t="shared" si="104"/>
        <v>TORQUE KT-P006</v>
      </c>
      <c r="O6689" s="132" t="str">
        <f>IFERROR(IFERROR(INDEX(Кат!$B:$B,MATCH($N6689,Кат!$I:$I,0)),INDEX(Торг!$B:$B,MATCH($N6689,Торг!$I:$I,0))),"")</f>
        <v/>
      </c>
    </row>
    <row r="6690" spans="1:15">
      <c r="A6690" t="s">
        <v>24366</v>
      </c>
      <c r="C6690" s="191"/>
      <c r="E6690" t="s">
        <v>24367</v>
      </c>
      <c r="J6690" t="s">
        <v>22634</v>
      </c>
      <c r="K6690" s="132" t="str">
        <f>IFERROR(IFERROR(INDEX(Кат!$O:$O,MATCH($C6690,Кат!$I:$I,0)),INDEX(Торг!$L:$L,MATCH($C6690,Торг!$I:$I,0))),"")</f>
        <v/>
      </c>
      <c r="L6690" s="132" t="str">
        <f>IFERROR(IFERROR(INDEX(Кат!$A:$A,MATCH($C6690,Кат!$I:$I,0)),INDEX(Торг!$A:$A,MATCH($C6690,Торг!$I:$I,0))),"")</f>
        <v/>
      </c>
      <c r="M6690" s="132" t="str">
        <f>IFERROR(IFERROR(INDEX(Кат!$B:$B,MATCH($C6690,Кат!$I:$I,0)),INDEX(Торг!$B:$B,MATCH($C6690,Торг!$I:$I,0))),"")</f>
        <v/>
      </c>
      <c r="N6690" s="132" t="str">
        <f t="shared" si="104"/>
        <v xml:space="preserve"> </v>
      </c>
      <c r="O6690" s="132" t="str">
        <f>IFERROR(IFERROR(INDEX(Кат!$B:$B,MATCH($N6690,Кат!$I:$I,0)),INDEX(Торг!$B:$B,MATCH($N6690,Торг!$I:$I,0))),"")</f>
        <v/>
      </c>
    </row>
    <row r="6691" spans="1:15" outlineLevel="1">
      <c r="A6691" t="s">
        <v>31244</v>
      </c>
      <c r="C6691" s="191" t="s">
        <v>31245</v>
      </c>
      <c r="E6691" t="s">
        <v>31246</v>
      </c>
      <c r="F6691" t="s">
        <v>3407</v>
      </c>
      <c r="G6691" t="s">
        <v>399</v>
      </c>
      <c r="H6691">
        <v>1130</v>
      </c>
      <c r="J6691" t="s">
        <v>22634</v>
      </c>
      <c r="K6691" s="132" t="str">
        <f>IFERROR(IFERROR(INDEX(Кат!$O:$O,MATCH($C6691,Кат!$I:$I,0)),INDEX(Торг!$L:$L,MATCH($C6691,Торг!$I:$I,0))),"")</f>
        <v/>
      </c>
      <c r="L6691" s="132" t="str">
        <f>IFERROR(IFERROR(INDEX(Кат!$A:$A,MATCH($C6691,Кат!$I:$I,0)),INDEX(Торг!$A:$A,MATCH($C6691,Торг!$I:$I,0))),"")</f>
        <v/>
      </c>
      <c r="M6691" s="132" t="str">
        <f>IFERROR(IFERROR(INDEX(Кат!$B:$B,MATCH($C6691,Кат!$I:$I,0)),INDEX(Торг!$B:$B,MATCH($C6691,Торг!$I:$I,0))),"")</f>
        <v/>
      </c>
      <c r="N6691" s="132" t="str">
        <f t="shared" si="104"/>
        <v>TRIALLI MTS0171</v>
      </c>
      <c r="O6691" s="132" t="str">
        <f>IFERROR(IFERROR(INDEX(Кат!$B:$B,MATCH($N6691,Кат!$I:$I,0)),INDEX(Торг!$B:$B,MATCH($N6691,Торг!$I:$I,0))),"")</f>
        <v/>
      </c>
    </row>
    <row r="6692" spans="1:15" outlineLevel="2">
      <c r="A6692" t="s">
        <v>31174</v>
      </c>
      <c r="C6692" s="191" t="s">
        <v>31175</v>
      </c>
      <c r="E6692" t="s">
        <v>31176</v>
      </c>
      <c r="F6692" t="s">
        <v>3407</v>
      </c>
      <c r="G6692" t="s">
        <v>399</v>
      </c>
      <c r="H6692">
        <v>1120</v>
      </c>
      <c r="J6692" t="s">
        <v>22634</v>
      </c>
      <c r="K6692" s="132" t="str">
        <f>IFERROR(IFERROR(INDEX(Кат!$O:$O,MATCH($C6692,Кат!$I:$I,0)),INDEX(Торг!$L:$L,MATCH($C6692,Торг!$I:$I,0))),"")</f>
        <v/>
      </c>
      <c r="L6692" s="132" t="str">
        <f>IFERROR(IFERROR(INDEX(Кат!$A:$A,MATCH($C6692,Кат!$I:$I,0)),INDEX(Торг!$A:$A,MATCH($C6692,Торг!$I:$I,0))),"")</f>
        <v/>
      </c>
      <c r="M6692" s="132" t="str">
        <f>IFERROR(IFERROR(INDEX(Кат!$B:$B,MATCH($C6692,Кат!$I:$I,0)),INDEX(Торг!$B:$B,MATCH($C6692,Торг!$I:$I,0))),"")</f>
        <v/>
      </c>
      <c r="N6692" s="132" t="str">
        <f t="shared" si="104"/>
        <v>TRIALLI MTS0173</v>
      </c>
      <c r="O6692" s="132" t="str">
        <f>IFERROR(IFERROR(INDEX(Кат!$B:$B,MATCH($N6692,Кат!$I:$I,0)),INDEX(Торг!$B:$B,MATCH($N6692,Торг!$I:$I,0))),"")</f>
        <v/>
      </c>
    </row>
    <row r="6693" spans="1:15" outlineLevel="1">
      <c r="A6693" t="s">
        <v>18909</v>
      </c>
      <c r="C6693" s="191" t="s">
        <v>8125</v>
      </c>
      <c r="E6693" t="s">
        <v>8126</v>
      </c>
      <c r="F6693" t="s">
        <v>3407</v>
      </c>
      <c r="G6693" t="s">
        <v>399</v>
      </c>
      <c r="H6693">
        <v>1620</v>
      </c>
      <c r="J6693" t="s">
        <v>22634</v>
      </c>
      <c r="K6693" s="132" t="str">
        <f>IFERROR(IFERROR(INDEX(Кат!$O:$O,MATCH($C6693,Кат!$I:$I,0)),INDEX(Торг!$L:$L,MATCH($C6693,Торг!$I:$I,0))),"")</f>
        <v/>
      </c>
      <c r="L6693" s="132" t="str">
        <f>IFERROR(IFERROR(INDEX(Кат!$A:$A,MATCH($C6693,Кат!$I:$I,0)),INDEX(Торг!$A:$A,MATCH($C6693,Торг!$I:$I,0))),"")</f>
        <v/>
      </c>
      <c r="M6693" s="132" t="str">
        <f>IFERROR(IFERROR(INDEX(Кат!$B:$B,MATCH($C6693,Кат!$I:$I,0)),INDEX(Торг!$B:$B,MATCH($C6693,Торг!$I:$I,0))),"")</f>
        <v/>
      </c>
      <c r="N6693" s="132" t="str">
        <f t="shared" si="104"/>
        <v>TRIALLI AG01508</v>
      </c>
      <c r="O6693" s="132" t="str">
        <f>IFERROR(IFERROR(INDEX(Кат!$B:$B,MATCH($N6693,Кат!$I:$I,0)),INDEX(Торг!$B:$B,MATCH($N6693,Торг!$I:$I,0))),"")</f>
        <v/>
      </c>
    </row>
    <row r="6694" spans="1:15" outlineLevel="2">
      <c r="A6694" t="s">
        <v>18910</v>
      </c>
      <c r="C6694" s="191" t="s">
        <v>8127</v>
      </c>
      <c r="E6694" t="s">
        <v>8128</v>
      </c>
      <c r="F6694" t="s">
        <v>3407</v>
      </c>
      <c r="G6694" t="s">
        <v>399</v>
      </c>
      <c r="H6694">
        <v>3680</v>
      </c>
      <c r="J6694" t="s">
        <v>22634</v>
      </c>
      <c r="K6694" s="132" t="str">
        <f>IFERROR(IFERROR(INDEX(Кат!$O:$O,MATCH($C6694,Кат!$I:$I,0)),INDEX(Торг!$L:$L,MATCH($C6694,Торг!$I:$I,0))),"")</f>
        <v/>
      </c>
      <c r="L6694" s="132" t="str">
        <f>IFERROR(IFERROR(INDEX(Кат!$A:$A,MATCH($C6694,Кат!$I:$I,0)),INDEX(Торг!$A:$A,MATCH($C6694,Торг!$I:$I,0))),"")</f>
        <v/>
      </c>
      <c r="M6694" s="132" t="str">
        <f>IFERROR(IFERROR(INDEX(Кат!$B:$B,MATCH($C6694,Кат!$I:$I,0)),INDEX(Торг!$B:$B,MATCH($C6694,Торг!$I:$I,0))),"")</f>
        <v/>
      </c>
      <c r="N6694" s="132" t="str">
        <f t="shared" si="104"/>
        <v>TRIALLI AG01521</v>
      </c>
      <c r="O6694" s="132" t="str">
        <f>IFERROR(IFERROR(INDEX(Кат!$B:$B,MATCH($N6694,Кат!$I:$I,0)),INDEX(Торг!$B:$B,MATCH($N6694,Торг!$I:$I,0))),"")</f>
        <v/>
      </c>
    </row>
    <row r="6695" spans="1:15" outlineLevel="2">
      <c r="A6695" t="s">
        <v>18911</v>
      </c>
      <c r="C6695" s="191" t="s">
        <v>8129</v>
      </c>
      <c r="E6695" t="s">
        <v>8130</v>
      </c>
      <c r="F6695" t="s">
        <v>3407</v>
      </c>
      <c r="G6695" t="s">
        <v>399</v>
      </c>
      <c r="H6695">
        <v>1970</v>
      </c>
      <c r="J6695" t="s">
        <v>22634</v>
      </c>
      <c r="K6695" s="132" t="str">
        <f>IFERROR(IFERROR(INDEX(Кат!$O:$O,MATCH($C6695,Кат!$I:$I,0)),INDEX(Торг!$L:$L,MATCH($C6695,Торг!$I:$I,0))),"")</f>
        <v/>
      </c>
      <c r="L6695" s="132" t="str">
        <f>IFERROR(IFERROR(INDEX(Кат!$A:$A,MATCH($C6695,Кат!$I:$I,0)),INDEX(Торг!$A:$A,MATCH($C6695,Торг!$I:$I,0))),"")</f>
        <v/>
      </c>
      <c r="M6695" s="132" t="str">
        <f>IFERROR(IFERROR(INDEX(Кат!$B:$B,MATCH($C6695,Кат!$I:$I,0)),INDEX(Торг!$B:$B,MATCH($C6695,Торг!$I:$I,0))),"")</f>
        <v/>
      </c>
      <c r="N6695" s="132" t="str">
        <f t="shared" si="104"/>
        <v>TRIALLI AG01512</v>
      </c>
      <c r="O6695" s="132" t="str">
        <f>IFERROR(IFERROR(INDEX(Кат!$B:$B,MATCH($N6695,Кат!$I:$I,0)),INDEX(Торг!$B:$B,MATCH($N6695,Торг!$I:$I,0))),"")</f>
        <v/>
      </c>
    </row>
    <row r="6696" spans="1:15" outlineLevel="1">
      <c r="A6696" t="s">
        <v>18912</v>
      </c>
      <c r="C6696" s="191" t="s">
        <v>8131</v>
      </c>
      <c r="E6696" t="s">
        <v>8132</v>
      </c>
      <c r="F6696" t="s">
        <v>3407</v>
      </c>
      <c r="G6696" t="s">
        <v>399</v>
      </c>
      <c r="H6696">
        <v>2220</v>
      </c>
      <c r="J6696" t="s">
        <v>22634</v>
      </c>
      <c r="K6696" s="132" t="str">
        <f>IFERROR(IFERROR(INDEX(Кат!$O:$O,MATCH($C6696,Кат!$I:$I,0)),INDEX(Торг!$L:$L,MATCH($C6696,Торг!$I:$I,0))),"")</f>
        <v/>
      </c>
      <c r="L6696" s="132" t="str">
        <f>IFERROR(IFERROR(INDEX(Кат!$A:$A,MATCH($C6696,Кат!$I:$I,0)),INDEX(Торг!$A:$A,MATCH($C6696,Торг!$I:$I,0))),"")</f>
        <v/>
      </c>
      <c r="M6696" s="132" t="str">
        <f>IFERROR(IFERROR(INDEX(Кат!$B:$B,MATCH($C6696,Кат!$I:$I,0)),INDEX(Торг!$B:$B,MATCH($C6696,Торг!$I:$I,0))),"")</f>
        <v/>
      </c>
      <c r="N6696" s="132" t="str">
        <f t="shared" si="104"/>
        <v>TRIALLI AG09501</v>
      </c>
      <c r="O6696" s="132" t="str">
        <f>IFERROR(IFERROR(INDEX(Кат!$B:$B,MATCH($N6696,Кат!$I:$I,0)),INDEX(Торг!$B:$B,MATCH($N6696,Торг!$I:$I,0))),"")</f>
        <v/>
      </c>
    </row>
    <row r="6697" spans="1:15" outlineLevel="2">
      <c r="A6697" t="s">
        <v>18913</v>
      </c>
      <c r="C6697" s="191" t="s">
        <v>8133</v>
      </c>
      <c r="E6697" t="s">
        <v>8134</v>
      </c>
      <c r="F6697" t="s">
        <v>3407</v>
      </c>
      <c r="G6697" t="s">
        <v>399</v>
      </c>
      <c r="H6697">
        <v>2690</v>
      </c>
      <c r="J6697" t="s">
        <v>22634</v>
      </c>
      <c r="K6697" s="132" t="str">
        <f>IFERROR(IFERROR(INDEX(Кат!$O:$O,MATCH($C6697,Кат!$I:$I,0)),INDEX(Торг!$L:$L,MATCH($C6697,Торг!$I:$I,0))),"")</f>
        <v/>
      </c>
      <c r="L6697" s="132" t="str">
        <f>IFERROR(IFERROR(INDEX(Кат!$A:$A,MATCH($C6697,Кат!$I:$I,0)),INDEX(Торг!$A:$A,MATCH($C6697,Торг!$I:$I,0))),"")</f>
        <v/>
      </c>
      <c r="M6697" s="132" t="str">
        <f>IFERROR(IFERROR(INDEX(Кат!$B:$B,MATCH($C6697,Кат!$I:$I,0)),INDEX(Торг!$B:$B,MATCH($C6697,Торг!$I:$I,0))),"")</f>
        <v/>
      </c>
      <c r="N6697" s="132" t="str">
        <f t="shared" si="104"/>
        <v>TRIALLI AG01519</v>
      </c>
      <c r="O6697" s="132" t="str">
        <f>IFERROR(IFERROR(INDEX(Кат!$B:$B,MATCH($N6697,Кат!$I:$I,0)),INDEX(Торг!$B:$B,MATCH($N6697,Торг!$I:$I,0))),"")</f>
        <v/>
      </c>
    </row>
    <row r="6698" spans="1:15" outlineLevel="2">
      <c r="A6698" t="s">
        <v>18914</v>
      </c>
      <c r="C6698" s="191" t="s">
        <v>8135</v>
      </c>
      <c r="E6698" t="s">
        <v>8136</v>
      </c>
      <c r="F6698" t="s">
        <v>3407</v>
      </c>
      <c r="G6698" t="s">
        <v>399</v>
      </c>
      <c r="H6698">
        <v>2280</v>
      </c>
      <c r="J6698" t="s">
        <v>22634</v>
      </c>
      <c r="K6698" s="132" t="str">
        <f>IFERROR(IFERROR(INDEX(Кат!$O:$O,MATCH($C6698,Кат!$I:$I,0)),INDEX(Торг!$L:$L,MATCH($C6698,Торг!$I:$I,0))),"")</f>
        <v/>
      </c>
      <c r="L6698" s="132" t="str">
        <f>IFERROR(IFERROR(INDEX(Кат!$A:$A,MATCH($C6698,Кат!$I:$I,0)),INDEX(Торг!$A:$A,MATCH($C6698,Торг!$I:$I,0))),"")</f>
        <v/>
      </c>
      <c r="M6698" s="132" t="str">
        <f>IFERROR(IFERROR(INDEX(Кат!$B:$B,MATCH($C6698,Кат!$I:$I,0)),INDEX(Торг!$B:$B,MATCH($C6698,Торг!$I:$I,0))),"")</f>
        <v/>
      </c>
      <c r="N6698" s="132" t="str">
        <f t="shared" si="104"/>
        <v>TRIALLI AG01515</v>
      </c>
      <c r="O6698" s="132" t="str">
        <f>IFERROR(IFERROR(INDEX(Кат!$B:$B,MATCH($N6698,Кат!$I:$I,0)),INDEX(Торг!$B:$B,MATCH($N6698,Торг!$I:$I,0))),"")</f>
        <v/>
      </c>
    </row>
    <row r="6699" spans="1:15" outlineLevel="2">
      <c r="A6699" t="s">
        <v>18915</v>
      </c>
      <c r="C6699" s="191" t="s">
        <v>8137</v>
      </c>
      <c r="E6699" t="s">
        <v>8138</v>
      </c>
      <c r="F6699" t="s">
        <v>3407</v>
      </c>
      <c r="G6699" t="s">
        <v>399</v>
      </c>
      <c r="H6699">
        <v>3650</v>
      </c>
      <c r="J6699" t="s">
        <v>22634</v>
      </c>
      <c r="K6699" s="132" t="str">
        <f>IFERROR(IFERROR(INDEX(Кат!$O:$O,MATCH($C6699,Кат!$I:$I,0)),INDEX(Торг!$L:$L,MATCH($C6699,Торг!$I:$I,0))),"")</f>
        <v/>
      </c>
      <c r="L6699" s="132" t="str">
        <f>IFERROR(IFERROR(INDEX(Кат!$A:$A,MATCH($C6699,Кат!$I:$I,0)),INDEX(Торг!$A:$A,MATCH($C6699,Торг!$I:$I,0))),"")</f>
        <v/>
      </c>
      <c r="M6699" s="132" t="str">
        <f>IFERROR(IFERROR(INDEX(Кат!$B:$B,MATCH($C6699,Кат!$I:$I,0)),INDEX(Торг!$B:$B,MATCH($C6699,Торг!$I:$I,0))),"")</f>
        <v/>
      </c>
      <c r="N6699" s="132" t="str">
        <f t="shared" si="104"/>
        <v>TRIALLI AG01516</v>
      </c>
      <c r="O6699" s="132" t="str">
        <f>IFERROR(IFERROR(INDEX(Кат!$B:$B,MATCH($N6699,Кат!$I:$I,0)),INDEX(Торг!$B:$B,MATCH($N6699,Торг!$I:$I,0))),"")</f>
        <v/>
      </c>
    </row>
    <row r="6700" spans="1:15" outlineLevel="2">
      <c r="A6700" t="s">
        <v>18916</v>
      </c>
      <c r="C6700" s="191" t="s">
        <v>8139</v>
      </c>
      <c r="E6700" t="s">
        <v>8140</v>
      </c>
      <c r="F6700" t="s">
        <v>3407</v>
      </c>
      <c r="G6700" t="s">
        <v>399</v>
      </c>
      <c r="H6700">
        <v>1460</v>
      </c>
      <c r="J6700" t="s">
        <v>22634</v>
      </c>
      <c r="K6700" s="132" t="str">
        <f>IFERROR(IFERROR(INDEX(Кат!$O:$O,MATCH($C6700,Кат!$I:$I,0)),INDEX(Торг!$L:$L,MATCH($C6700,Торг!$I:$I,0))),"")</f>
        <v/>
      </c>
      <c r="L6700" s="132" t="str">
        <f>IFERROR(IFERROR(INDEX(Кат!$A:$A,MATCH($C6700,Кат!$I:$I,0)),INDEX(Торг!$A:$A,MATCH($C6700,Торг!$I:$I,0))),"")</f>
        <v/>
      </c>
      <c r="M6700" s="132" t="str">
        <f>IFERROR(IFERROR(INDEX(Кат!$B:$B,MATCH($C6700,Кат!$I:$I,0)),INDEX(Торг!$B:$B,MATCH($C6700,Торг!$I:$I,0))),"")</f>
        <v/>
      </c>
      <c r="N6700" s="132" t="str">
        <f t="shared" si="104"/>
        <v>TRIALLI CF108</v>
      </c>
      <c r="O6700" s="132" t="str">
        <f>IFERROR(IFERROR(INDEX(Кат!$B:$B,MATCH($N6700,Кат!$I:$I,0)),INDEX(Торг!$B:$B,MATCH($N6700,Торг!$I:$I,0))),"")</f>
        <v/>
      </c>
    </row>
    <row r="6701" spans="1:15" outlineLevel="2">
      <c r="A6701" t="s">
        <v>31247</v>
      </c>
      <c r="C6701" s="191" t="s">
        <v>31248</v>
      </c>
      <c r="E6701" t="s">
        <v>31249</v>
      </c>
      <c r="F6701" t="s">
        <v>3407</v>
      </c>
      <c r="G6701" t="s">
        <v>375</v>
      </c>
      <c r="H6701">
        <v>3230</v>
      </c>
      <c r="J6701" t="s">
        <v>22634</v>
      </c>
      <c r="K6701" s="132" t="str">
        <f>IFERROR(IFERROR(INDEX(Кат!$O:$O,MATCH($C6701,Кат!$I:$I,0)),INDEX(Торг!$L:$L,MATCH($C6701,Торг!$I:$I,0))),"")</f>
        <v/>
      </c>
      <c r="L6701" s="132" t="str">
        <f>IFERROR(IFERROR(INDEX(Кат!$A:$A,MATCH($C6701,Кат!$I:$I,0)),INDEX(Торг!$A:$A,MATCH($C6701,Торг!$I:$I,0))),"")</f>
        <v/>
      </c>
      <c r="M6701" s="132" t="str">
        <f>IFERROR(IFERROR(INDEX(Кат!$B:$B,MATCH($C6701,Кат!$I:$I,0)),INDEX(Торг!$B:$B,MATCH($C6701,Торг!$I:$I,0))),"")</f>
        <v/>
      </c>
      <c r="N6701" s="132" t="str">
        <f t="shared" si="104"/>
        <v>TRIALLI FD314</v>
      </c>
      <c r="O6701" s="132" t="str">
        <f>IFERROR(IFERROR(INDEX(Кат!$B:$B,MATCH($N6701,Кат!$I:$I,0)),INDEX(Торг!$B:$B,MATCH($N6701,Торг!$I:$I,0))),"")</f>
        <v/>
      </c>
    </row>
    <row r="6702" spans="1:15" outlineLevel="2">
      <c r="A6702" t="s">
        <v>18917</v>
      </c>
      <c r="C6702" s="191" t="s">
        <v>8141</v>
      </c>
      <c r="E6702" t="s">
        <v>8142</v>
      </c>
      <c r="F6702" t="s">
        <v>3407</v>
      </c>
      <c r="G6702" t="s">
        <v>375</v>
      </c>
      <c r="H6702">
        <v>1480</v>
      </c>
      <c r="J6702" t="s">
        <v>22634</v>
      </c>
      <c r="K6702" s="132" t="str">
        <f>IFERROR(IFERROR(INDEX(Кат!$O:$O,MATCH($C6702,Кат!$I:$I,0)),INDEX(Торг!$L:$L,MATCH($C6702,Торг!$I:$I,0))),"")</f>
        <v/>
      </c>
      <c r="L6702" s="132" t="str">
        <f>IFERROR(IFERROR(INDEX(Кат!$A:$A,MATCH($C6702,Кат!$I:$I,0)),INDEX(Торг!$A:$A,MATCH($C6702,Торг!$I:$I,0))),"")</f>
        <v/>
      </c>
      <c r="M6702" s="132" t="str">
        <f>IFERROR(IFERROR(INDEX(Кат!$B:$B,MATCH($C6702,Кат!$I:$I,0)),INDEX(Торг!$B:$B,MATCH($C6702,Торг!$I:$I,0))),"")</f>
        <v/>
      </c>
      <c r="N6702" s="132" t="str">
        <f t="shared" si="104"/>
        <v>TRIALLI GF0957</v>
      </c>
      <c r="O6702" s="132" t="str">
        <f>IFERROR(IFERROR(INDEX(Кат!$B:$B,MATCH($N6702,Кат!$I:$I,0)),INDEX(Торг!$B:$B,MATCH($N6702,Торг!$I:$I,0))),"")</f>
        <v/>
      </c>
    </row>
    <row r="6703" spans="1:15" outlineLevel="1">
      <c r="A6703" t="s">
        <v>18918</v>
      </c>
      <c r="C6703" s="191" t="s">
        <v>29080</v>
      </c>
      <c r="E6703" t="s">
        <v>8143</v>
      </c>
      <c r="F6703" t="s">
        <v>3407</v>
      </c>
      <c r="G6703" t="s">
        <v>375</v>
      </c>
      <c r="H6703">
        <v>1360</v>
      </c>
      <c r="J6703" t="s">
        <v>22634</v>
      </c>
      <c r="K6703" s="132" t="str">
        <f>IFERROR(IFERROR(INDEX(Кат!$O:$O,MATCH($C6703,Кат!$I:$I,0)),INDEX(Торг!$L:$L,MATCH($C6703,Торг!$I:$I,0))),"")</f>
        <v/>
      </c>
      <c r="L6703" s="132" t="str">
        <f>IFERROR(IFERROR(INDEX(Кат!$A:$A,MATCH($C6703,Кат!$I:$I,0)),INDEX(Торг!$A:$A,MATCH($C6703,Торг!$I:$I,0))),"")</f>
        <v/>
      </c>
      <c r="M6703" s="132" t="str">
        <f>IFERROR(IFERROR(INDEX(Кат!$B:$B,MATCH($C6703,Кат!$I:$I,0)),INDEX(Торг!$B:$B,MATCH($C6703,Торг!$I:$I,0))),"")</f>
        <v/>
      </c>
      <c r="N6703" s="132" t="str">
        <f t="shared" si="104"/>
        <v>TRIALLI GF0850</v>
      </c>
      <c r="O6703" s="132" t="str">
        <f>IFERROR(IFERROR(INDEX(Кат!$B:$B,MATCH($N6703,Кат!$I:$I,0)),INDEX(Торг!$B:$B,MATCH($N6703,Торг!$I:$I,0))),"")</f>
        <v/>
      </c>
    </row>
    <row r="6704" spans="1:15" outlineLevel="2">
      <c r="A6704" t="s">
        <v>18919</v>
      </c>
      <c r="C6704" s="191" t="s">
        <v>8144</v>
      </c>
      <c r="E6704" t="s">
        <v>8145</v>
      </c>
      <c r="F6704" t="s">
        <v>3407</v>
      </c>
      <c r="G6704" t="s">
        <v>375</v>
      </c>
      <c r="H6704">
        <v>990</v>
      </c>
      <c r="J6704" t="s">
        <v>22634</v>
      </c>
      <c r="K6704" s="132" t="str">
        <f>IFERROR(IFERROR(INDEX(Кат!$O:$O,MATCH($C6704,Кат!$I:$I,0)),INDEX(Торг!$L:$L,MATCH($C6704,Торг!$I:$I,0))),"")</f>
        <v/>
      </c>
      <c r="L6704" s="132" t="str">
        <f>IFERROR(IFERROR(INDEX(Кат!$A:$A,MATCH($C6704,Кат!$I:$I,0)),INDEX(Торг!$A:$A,MATCH($C6704,Торг!$I:$I,0))),"")</f>
        <v/>
      </c>
      <c r="M6704" s="132" t="str">
        <f>IFERROR(IFERROR(INDEX(Кат!$B:$B,MATCH($C6704,Кат!$I:$I,0)),INDEX(Торг!$B:$B,MATCH($C6704,Торг!$I:$I,0))),"")</f>
        <v/>
      </c>
      <c r="N6704" s="132" t="str">
        <f t="shared" si="104"/>
        <v>TRIALLI PF0171</v>
      </c>
      <c r="O6704" s="132" t="str">
        <f>IFERROR(IFERROR(INDEX(Кат!$B:$B,MATCH($N6704,Кат!$I:$I,0)),INDEX(Торг!$B:$B,MATCH($N6704,Торг!$I:$I,0))),"")</f>
        <v/>
      </c>
    </row>
    <row r="6705" spans="1:15" outlineLevel="2">
      <c r="A6705" t="s">
        <v>29081</v>
      </c>
      <c r="C6705" s="191" t="s">
        <v>29082</v>
      </c>
      <c r="E6705" t="s">
        <v>29083</v>
      </c>
      <c r="F6705" t="s">
        <v>3407</v>
      </c>
      <c r="G6705" t="s">
        <v>399</v>
      </c>
      <c r="H6705">
        <v>470</v>
      </c>
      <c r="J6705" t="s">
        <v>22634</v>
      </c>
      <c r="K6705" s="132" t="str">
        <f>IFERROR(IFERROR(INDEX(Кат!$O:$O,MATCH($C6705,Кат!$I:$I,0)),INDEX(Торг!$L:$L,MATCH($C6705,Торг!$I:$I,0))),"")</f>
        <v/>
      </c>
      <c r="L6705" s="132" t="str">
        <f>IFERROR(IFERROR(INDEX(Кат!$A:$A,MATCH($C6705,Кат!$I:$I,0)),INDEX(Торг!$A:$A,MATCH($C6705,Торг!$I:$I,0))),"")</f>
        <v/>
      </c>
      <c r="M6705" s="132" t="str">
        <f>IFERROR(IFERROR(INDEX(Кат!$B:$B,MATCH($C6705,Кат!$I:$I,0)),INDEX(Торг!$B:$B,MATCH($C6705,Торг!$I:$I,0))),"")</f>
        <v/>
      </c>
      <c r="N6705" s="132" t="str">
        <f t="shared" si="104"/>
        <v>TRIALLI CF705</v>
      </c>
      <c r="O6705" s="132" t="str">
        <f>IFERROR(IFERROR(INDEX(Кат!$B:$B,MATCH($N6705,Кат!$I:$I,0)),INDEX(Торг!$B:$B,MATCH($N6705,Торг!$I:$I,0))),"")</f>
        <v/>
      </c>
    </row>
    <row r="6706" spans="1:15" outlineLevel="1">
      <c r="A6706" t="s">
        <v>24368</v>
      </c>
      <c r="C6706" s="191" t="s">
        <v>24369</v>
      </c>
      <c r="E6706" t="s">
        <v>27381</v>
      </c>
      <c r="F6706" t="s">
        <v>3407</v>
      </c>
      <c r="G6706" t="s">
        <v>399</v>
      </c>
      <c r="H6706">
        <v>1210</v>
      </c>
      <c r="J6706" t="s">
        <v>22634</v>
      </c>
      <c r="K6706" s="132" t="str">
        <f>IFERROR(IFERROR(INDEX(Кат!$O:$O,MATCH($C6706,Кат!$I:$I,0)),INDEX(Торг!$L:$L,MATCH($C6706,Торг!$I:$I,0))),"")</f>
        <v/>
      </c>
      <c r="L6706" s="132" t="str">
        <f>IFERROR(IFERROR(INDEX(Кат!$A:$A,MATCH($C6706,Кат!$I:$I,0)),INDEX(Торг!$A:$A,MATCH($C6706,Торг!$I:$I,0))),"")</f>
        <v/>
      </c>
      <c r="M6706" s="132" t="str">
        <f>IFERROR(IFERROR(INDEX(Кат!$B:$B,MATCH($C6706,Кат!$I:$I,0)),INDEX(Торг!$B:$B,MATCH($C6706,Торг!$I:$I,0))),"")</f>
        <v/>
      </c>
      <c r="N6706" s="132" t="str">
        <f t="shared" si="104"/>
        <v>TRIALLI CF0141</v>
      </c>
      <c r="O6706" s="132" t="str">
        <f>IFERROR(IFERROR(INDEX(Кат!$B:$B,MATCH($N6706,Кат!$I:$I,0)),INDEX(Торг!$B:$B,MATCH($N6706,Торг!$I:$I,0))),"")</f>
        <v/>
      </c>
    </row>
    <row r="6707" spans="1:15" outlineLevel="2">
      <c r="A6707" t="s">
        <v>33519</v>
      </c>
      <c r="C6707" s="191" t="s">
        <v>33520</v>
      </c>
      <c r="E6707" t="s">
        <v>33521</v>
      </c>
      <c r="F6707" t="s">
        <v>3407</v>
      </c>
      <c r="G6707" t="s">
        <v>399</v>
      </c>
      <c r="H6707">
        <v>1310</v>
      </c>
      <c r="J6707" t="s">
        <v>22634</v>
      </c>
      <c r="K6707" s="132" t="str">
        <f>IFERROR(IFERROR(INDEX(Кат!$O:$O,MATCH($C6707,Кат!$I:$I,0)),INDEX(Торг!$L:$L,MATCH($C6707,Торг!$I:$I,0))),"")</f>
        <v/>
      </c>
      <c r="L6707" s="132" t="str">
        <f>IFERROR(IFERROR(INDEX(Кат!$A:$A,MATCH($C6707,Кат!$I:$I,0)),INDEX(Торг!$A:$A,MATCH($C6707,Торг!$I:$I,0))),"")</f>
        <v/>
      </c>
      <c r="M6707" s="132" t="str">
        <f>IFERROR(IFERROR(INDEX(Кат!$B:$B,MATCH($C6707,Кат!$I:$I,0)),INDEX(Торг!$B:$B,MATCH($C6707,Торг!$I:$I,0))),"")</f>
        <v/>
      </c>
      <c r="N6707" s="132" t="str">
        <f t="shared" si="104"/>
        <v>TRIALLI CF0949</v>
      </c>
      <c r="O6707" s="132" t="str">
        <f>IFERROR(IFERROR(INDEX(Кат!$B:$B,MATCH($N6707,Кат!$I:$I,0)),INDEX(Торг!$B:$B,MATCH($N6707,Торг!$I:$I,0))),"")</f>
        <v/>
      </c>
    </row>
    <row r="6708" spans="1:15" outlineLevel="2">
      <c r="A6708" t="s">
        <v>30586</v>
      </c>
      <c r="C6708" s="191" t="s">
        <v>30587</v>
      </c>
      <c r="E6708" t="s">
        <v>30588</v>
      </c>
      <c r="G6708" t="s">
        <v>399</v>
      </c>
      <c r="H6708">
        <v>400</v>
      </c>
      <c r="J6708" t="s">
        <v>22634</v>
      </c>
      <c r="K6708" s="132" t="str">
        <f>IFERROR(IFERROR(INDEX(Кат!$O:$O,MATCH($C6708,Кат!$I:$I,0)),INDEX(Торг!$L:$L,MATCH($C6708,Торг!$I:$I,0))),"")</f>
        <v/>
      </c>
      <c r="L6708" s="132" t="str">
        <f>IFERROR(IFERROR(INDEX(Кат!$A:$A,MATCH($C6708,Кат!$I:$I,0)),INDEX(Торг!$A:$A,MATCH($C6708,Торг!$I:$I,0))),"")</f>
        <v/>
      </c>
      <c r="M6708" s="132" t="str">
        <f>IFERROR(IFERROR(INDEX(Кат!$B:$B,MATCH($C6708,Кат!$I:$I,0)),INDEX(Торг!$B:$B,MATCH($C6708,Торг!$I:$I,0))),"")</f>
        <v/>
      </c>
      <c r="N6708" s="132" t="str">
        <f t="shared" si="104"/>
        <v xml:space="preserve"> CC146</v>
      </c>
      <c r="O6708" s="132" t="str">
        <f>IFERROR(IFERROR(INDEX(Кат!$B:$B,MATCH($N6708,Кат!$I:$I,0)),INDEX(Торг!$B:$B,MATCH($N6708,Торг!$I:$I,0))),"")</f>
        <v/>
      </c>
    </row>
    <row r="6709" spans="1:15" outlineLevel="1">
      <c r="A6709" t="s">
        <v>18920</v>
      </c>
      <c r="C6709" s="191" t="s">
        <v>8146</v>
      </c>
      <c r="E6709" t="s">
        <v>8147</v>
      </c>
      <c r="F6709" t="s">
        <v>3407</v>
      </c>
      <c r="G6709" t="s">
        <v>399</v>
      </c>
      <c r="H6709">
        <v>600</v>
      </c>
      <c r="J6709" t="s">
        <v>22634</v>
      </c>
      <c r="K6709" s="132" t="str">
        <f>IFERROR(IFERROR(INDEX(Кат!$O:$O,MATCH($C6709,Кат!$I:$I,0)),INDEX(Торг!$L:$L,MATCH($C6709,Торг!$I:$I,0))),"")</f>
        <v/>
      </c>
      <c r="L6709" s="132" t="str">
        <f>IFERROR(IFERROR(INDEX(Кат!$A:$A,MATCH($C6709,Кат!$I:$I,0)),INDEX(Торг!$A:$A,MATCH($C6709,Торг!$I:$I,0))),"")</f>
        <v/>
      </c>
      <c r="M6709" s="132" t="str">
        <f>IFERROR(IFERROR(INDEX(Кат!$B:$B,MATCH($C6709,Кат!$I:$I,0)),INDEX(Торг!$B:$B,MATCH($C6709,Торг!$I:$I,0))),"")</f>
        <v/>
      </c>
      <c r="N6709" s="132" t="str">
        <f t="shared" si="104"/>
        <v>TRIALLI CC394</v>
      </c>
      <c r="O6709" s="132" t="str">
        <f>IFERROR(IFERROR(INDEX(Кат!$B:$B,MATCH($N6709,Кат!$I:$I,0)),INDEX(Торг!$B:$B,MATCH($N6709,Торг!$I:$I,0))),"")</f>
        <v/>
      </c>
    </row>
    <row r="6710" spans="1:15" outlineLevel="2">
      <c r="A6710" t="s">
        <v>18921</v>
      </c>
      <c r="C6710" s="191" t="s">
        <v>8148</v>
      </c>
      <c r="E6710" t="s">
        <v>8149</v>
      </c>
      <c r="F6710" t="s">
        <v>3407</v>
      </c>
      <c r="G6710" t="s">
        <v>399</v>
      </c>
      <c r="H6710">
        <v>720</v>
      </c>
      <c r="J6710" t="s">
        <v>22634</v>
      </c>
      <c r="K6710" s="132" t="str">
        <f>IFERROR(IFERROR(INDEX(Кат!$O:$O,MATCH($C6710,Кат!$I:$I,0)),INDEX(Торг!$L:$L,MATCH($C6710,Торг!$I:$I,0))),"")</f>
        <v/>
      </c>
      <c r="L6710" s="132" t="str">
        <f>IFERROR(IFERROR(INDEX(Кат!$A:$A,MATCH($C6710,Кат!$I:$I,0)),INDEX(Торг!$A:$A,MATCH($C6710,Торг!$I:$I,0))),"")</f>
        <v/>
      </c>
      <c r="M6710" s="132" t="str">
        <f>IFERROR(IFERROR(INDEX(Кат!$B:$B,MATCH($C6710,Кат!$I:$I,0)),INDEX(Торг!$B:$B,MATCH($C6710,Торг!$I:$I,0))),"")</f>
        <v/>
      </c>
      <c r="N6710" s="132" t="str">
        <f t="shared" si="104"/>
        <v>TRIALLI CC395</v>
      </c>
      <c r="O6710" s="132" t="str">
        <f>IFERROR(IFERROR(INDEX(Кат!$B:$B,MATCH($N6710,Кат!$I:$I,0)),INDEX(Торг!$B:$B,MATCH($N6710,Торг!$I:$I,0))),"")</f>
        <v/>
      </c>
    </row>
    <row r="6711" spans="1:15" outlineLevel="2">
      <c r="A6711" t="s">
        <v>29084</v>
      </c>
      <c r="C6711" s="191" t="s">
        <v>29085</v>
      </c>
      <c r="E6711" t="s">
        <v>29086</v>
      </c>
      <c r="F6711" t="s">
        <v>3407</v>
      </c>
      <c r="G6711" t="s">
        <v>399</v>
      </c>
      <c r="H6711">
        <v>4930</v>
      </c>
      <c r="J6711" t="s">
        <v>22634</v>
      </c>
      <c r="K6711" s="132" t="str">
        <f>IFERROR(IFERROR(INDEX(Кат!$O:$O,MATCH($C6711,Кат!$I:$I,0)),INDEX(Торг!$L:$L,MATCH($C6711,Торг!$I:$I,0))),"")</f>
        <v/>
      </c>
      <c r="L6711" s="132" t="str">
        <f>IFERROR(IFERROR(INDEX(Кат!$A:$A,MATCH($C6711,Кат!$I:$I,0)),INDEX(Торг!$A:$A,MATCH($C6711,Торг!$I:$I,0))),"")</f>
        <v/>
      </c>
      <c r="M6711" s="132" t="str">
        <f>IFERROR(IFERROR(INDEX(Кат!$B:$B,MATCH($C6711,Кат!$I:$I,0)),INDEX(Торг!$B:$B,MATCH($C6711,Торг!$I:$I,0))),"")</f>
        <v/>
      </c>
      <c r="N6711" s="132" t="str">
        <f t="shared" si="104"/>
        <v>TRIALLI FW791</v>
      </c>
      <c r="O6711" s="132" t="str">
        <f>IFERROR(IFERROR(INDEX(Кат!$B:$B,MATCH($N6711,Кат!$I:$I,0)),INDEX(Торг!$B:$B,MATCH($N6711,Торг!$I:$I,0))),"")</f>
        <v/>
      </c>
    </row>
    <row r="6712" spans="1:15" outlineLevel="2">
      <c r="A6712" t="s">
        <v>29087</v>
      </c>
      <c r="C6712" s="191" t="s">
        <v>29088</v>
      </c>
      <c r="E6712" t="s">
        <v>29089</v>
      </c>
      <c r="F6712" t="s">
        <v>3407</v>
      </c>
      <c r="G6712" t="s">
        <v>399</v>
      </c>
      <c r="H6712">
        <v>5080</v>
      </c>
      <c r="J6712" t="s">
        <v>22634</v>
      </c>
      <c r="K6712" s="132" t="str">
        <f>IFERROR(IFERROR(INDEX(Кат!$O:$O,MATCH($C6712,Кат!$I:$I,0)),INDEX(Торг!$L:$L,MATCH($C6712,Торг!$I:$I,0))),"")</f>
        <v/>
      </c>
      <c r="L6712" s="132" t="str">
        <f>IFERROR(IFERROR(INDEX(Кат!$A:$A,MATCH($C6712,Кат!$I:$I,0)),INDEX(Торг!$A:$A,MATCH($C6712,Торг!$I:$I,0))),"")</f>
        <v/>
      </c>
      <c r="M6712" s="132" t="str">
        <f>IFERROR(IFERROR(INDEX(Кат!$B:$B,MATCH($C6712,Кат!$I:$I,0)),INDEX(Торг!$B:$B,MATCH($C6712,Торг!$I:$I,0))),"")</f>
        <v/>
      </c>
      <c r="N6712" s="132" t="str">
        <f t="shared" si="104"/>
        <v>TRIALLI FW772</v>
      </c>
      <c r="O6712" s="132" t="str">
        <f>IFERROR(IFERROR(INDEX(Кат!$B:$B,MATCH($N6712,Кат!$I:$I,0)),INDEX(Торг!$B:$B,MATCH($N6712,Торг!$I:$I,0))),"")</f>
        <v/>
      </c>
    </row>
    <row r="6713" spans="1:15" outlineLevel="2">
      <c r="A6713" t="s">
        <v>32422</v>
      </c>
      <c r="C6713" s="191" t="s">
        <v>32423</v>
      </c>
      <c r="E6713" t="s">
        <v>32424</v>
      </c>
      <c r="F6713" t="s">
        <v>3407</v>
      </c>
      <c r="G6713" t="s">
        <v>399</v>
      </c>
      <c r="H6713">
        <v>870</v>
      </c>
      <c r="J6713" t="s">
        <v>22634</v>
      </c>
      <c r="K6713" s="132" t="str">
        <f>IFERROR(IFERROR(INDEX(Кат!$O:$O,MATCH($C6713,Кат!$I:$I,0)),INDEX(Торг!$L:$L,MATCH($C6713,Торг!$I:$I,0))),"")</f>
        <v/>
      </c>
      <c r="L6713" s="132" t="str">
        <f>IFERROR(IFERROR(INDEX(Кат!$A:$A,MATCH($C6713,Кат!$I:$I,0)),INDEX(Торг!$A:$A,MATCH($C6713,Торг!$I:$I,0))),"")</f>
        <v/>
      </c>
      <c r="M6713" s="132" t="str">
        <f>IFERROR(IFERROR(INDEX(Кат!$B:$B,MATCH($C6713,Кат!$I:$I,0)),INDEX(Торг!$B:$B,MATCH($C6713,Торг!$I:$I,0))),"")</f>
        <v/>
      </c>
      <c r="N6713" s="132" t="str">
        <f t="shared" si="104"/>
        <v>TRIALLI MT151</v>
      </c>
      <c r="O6713" s="132" t="str">
        <f>IFERROR(IFERROR(INDEX(Кат!$B:$B,MATCH($N6713,Кат!$I:$I,0)),INDEX(Торг!$B:$B,MATCH($N6713,Торг!$I:$I,0))),"")</f>
        <v/>
      </c>
    </row>
    <row r="6714" spans="1:15" outlineLevel="1">
      <c r="A6714" t="s">
        <v>32425</v>
      </c>
      <c r="C6714" s="191" t="s">
        <v>32426</v>
      </c>
      <c r="E6714" t="s">
        <v>32427</v>
      </c>
      <c r="F6714" t="s">
        <v>3407</v>
      </c>
      <c r="G6714" t="s">
        <v>399</v>
      </c>
      <c r="H6714">
        <v>880</v>
      </c>
      <c r="J6714" t="s">
        <v>22634</v>
      </c>
      <c r="K6714" s="132" t="str">
        <f>IFERROR(IFERROR(INDEX(Кат!$O:$O,MATCH($C6714,Кат!$I:$I,0)),INDEX(Торг!$L:$L,MATCH($C6714,Торг!$I:$I,0))),"")</f>
        <v/>
      </c>
      <c r="L6714" s="132" t="str">
        <f>IFERROR(IFERROR(INDEX(Кат!$A:$A,MATCH($C6714,Кат!$I:$I,0)),INDEX(Торг!$A:$A,MATCH($C6714,Торг!$I:$I,0))),"")</f>
        <v/>
      </c>
      <c r="M6714" s="132" t="str">
        <f>IFERROR(IFERROR(INDEX(Кат!$B:$B,MATCH($C6714,Кат!$I:$I,0)),INDEX(Торг!$B:$B,MATCH($C6714,Торг!$I:$I,0))),"")</f>
        <v/>
      </c>
      <c r="N6714" s="132" t="str">
        <f t="shared" si="104"/>
        <v>TRIALLI MT154</v>
      </c>
      <c r="O6714" s="132" t="str">
        <f>IFERROR(IFERROR(INDEX(Кат!$B:$B,MATCH($N6714,Кат!$I:$I,0)),INDEX(Торг!$B:$B,MATCH($N6714,Торг!$I:$I,0))),"")</f>
        <v/>
      </c>
    </row>
    <row r="6715" spans="1:15" outlineLevel="2">
      <c r="A6715" t="s">
        <v>18922</v>
      </c>
      <c r="C6715" s="191" t="s">
        <v>29090</v>
      </c>
      <c r="E6715" t="s">
        <v>29091</v>
      </c>
      <c r="F6715" t="s">
        <v>3407</v>
      </c>
      <c r="G6715" t="s">
        <v>399</v>
      </c>
      <c r="H6715">
        <v>1330</v>
      </c>
      <c r="J6715" t="s">
        <v>22634</v>
      </c>
      <c r="K6715" s="132" t="str">
        <f>IFERROR(IFERROR(INDEX(Кат!$O:$O,MATCH($C6715,Кат!$I:$I,0)),INDEX(Торг!$L:$L,MATCH($C6715,Торг!$I:$I,0))),"")</f>
        <v/>
      </c>
      <c r="L6715" s="132" t="str">
        <f>IFERROR(IFERROR(INDEX(Кат!$A:$A,MATCH($C6715,Кат!$I:$I,0)),INDEX(Торг!$A:$A,MATCH($C6715,Торг!$I:$I,0))),"")</f>
        <v/>
      </c>
      <c r="M6715" s="132" t="str">
        <f>IFERROR(IFERROR(INDEX(Кат!$B:$B,MATCH($C6715,Кат!$I:$I,0)),INDEX(Торг!$B:$B,MATCH($C6715,Торг!$I:$I,0))),"")</f>
        <v/>
      </c>
      <c r="N6715" s="132" t="str">
        <f t="shared" si="104"/>
        <v>TRIALLI SA0151</v>
      </c>
      <c r="O6715" s="132" t="str">
        <f>IFERROR(IFERROR(INDEX(Кат!$B:$B,MATCH($N6715,Кат!$I:$I,0)),INDEX(Торг!$B:$B,MATCH($N6715,Торг!$I:$I,0))),"")</f>
        <v/>
      </c>
    </row>
    <row r="6716" spans="1:15" outlineLevel="2">
      <c r="A6716" t="s">
        <v>25715</v>
      </c>
      <c r="C6716" s="191" t="s">
        <v>25716</v>
      </c>
      <c r="E6716" t="s">
        <v>8150</v>
      </c>
      <c r="F6716" t="s">
        <v>3407</v>
      </c>
      <c r="G6716" t="s">
        <v>399</v>
      </c>
      <c r="H6716">
        <v>1650</v>
      </c>
      <c r="J6716" t="s">
        <v>22634</v>
      </c>
      <c r="K6716" s="132" t="str">
        <f>IFERROR(IFERROR(INDEX(Кат!$O:$O,MATCH($C6716,Кат!$I:$I,0)),INDEX(Торг!$L:$L,MATCH($C6716,Торг!$I:$I,0))),"")</f>
        <v/>
      </c>
      <c r="L6716" s="132" t="str">
        <f>IFERROR(IFERROR(INDEX(Кат!$A:$A,MATCH($C6716,Кат!$I:$I,0)),INDEX(Торг!$A:$A,MATCH($C6716,Торг!$I:$I,0))),"")</f>
        <v/>
      </c>
      <c r="M6716" s="132" t="str">
        <f>IFERROR(IFERROR(INDEX(Кат!$B:$B,MATCH($C6716,Кат!$I:$I,0)),INDEX(Торг!$B:$B,MATCH($C6716,Торг!$I:$I,0))),"")</f>
        <v/>
      </c>
      <c r="N6716" s="132" t="str">
        <f t="shared" si="104"/>
        <v>TRIALLI SA0152</v>
      </c>
      <c r="O6716" s="132" t="str">
        <f>IFERROR(IFERROR(INDEX(Кат!$B:$B,MATCH($N6716,Кат!$I:$I,0)),INDEX(Торг!$B:$B,MATCH($N6716,Торг!$I:$I,0))),"")</f>
        <v/>
      </c>
    </row>
    <row r="6717" spans="1:15" outlineLevel="1">
      <c r="A6717" t="s">
        <v>25107</v>
      </c>
      <c r="C6717" s="191" t="s">
        <v>25108</v>
      </c>
      <c r="E6717" t="s">
        <v>25109</v>
      </c>
      <c r="F6717" t="s">
        <v>3407</v>
      </c>
      <c r="G6717" t="s">
        <v>375</v>
      </c>
      <c r="H6717">
        <v>770</v>
      </c>
      <c r="J6717" t="s">
        <v>22634</v>
      </c>
      <c r="K6717" s="132" t="str">
        <f>IFERROR(IFERROR(INDEX(Кат!$O:$O,MATCH($C6717,Кат!$I:$I,0)),INDEX(Торг!$L:$L,MATCH($C6717,Торг!$I:$I,0))),"")</f>
        <v/>
      </c>
      <c r="L6717" s="132" t="str">
        <f>IFERROR(IFERROR(INDEX(Кат!$A:$A,MATCH($C6717,Кат!$I:$I,0)),INDEX(Торг!$A:$A,MATCH($C6717,Торг!$I:$I,0))),"")</f>
        <v/>
      </c>
      <c r="M6717" s="132" t="str">
        <f>IFERROR(IFERROR(INDEX(Кат!$B:$B,MATCH($C6717,Кат!$I:$I,0)),INDEX(Торг!$B:$B,MATCH($C6717,Торг!$I:$I,0))),"")</f>
        <v/>
      </c>
      <c r="N6717" s="132" t="str">
        <f t="shared" si="104"/>
        <v>TRIALLI PF970</v>
      </c>
      <c r="O6717" s="132" t="str">
        <f>IFERROR(IFERROR(INDEX(Кат!$B:$B,MATCH($N6717,Кат!$I:$I,0)),INDEX(Торг!$B:$B,MATCH($N6717,Торг!$I:$I,0))),"")</f>
        <v/>
      </c>
    </row>
    <row r="6718" spans="1:15" outlineLevel="2">
      <c r="A6718" t="s">
        <v>33522</v>
      </c>
      <c r="C6718" s="191" t="s">
        <v>33523</v>
      </c>
      <c r="E6718" t="s">
        <v>33524</v>
      </c>
      <c r="F6718" t="s">
        <v>3407</v>
      </c>
      <c r="G6718" t="s">
        <v>375</v>
      </c>
      <c r="H6718">
        <v>1830</v>
      </c>
      <c r="J6718" t="s">
        <v>22634</v>
      </c>
      <c r="K6718" s="132" t="str">
        <f>IFERROR(IFERROR(INDEX(Кат!$O:$O,MATCH($C6718,Кат!$I:$I,0)),INDEX(Торг!$L:$L,MATCH($C6718,Торг!$I:$I,0))),"")</f>
        <v/>
      </c>
      <c r="L6718" s="132" t="str">
        <f>IFERROR(IFERROR(INDEX(Кат!$A:$A,MATCH($C6718,Кат!$I:$I,0)),INDEX(Торг!$A:$A,MATCH($C6718,Торг!$I:$I,0))),"")</f>
        <v/>
      </c>
      <c r="M6718" s="132" t="str">
        <f>IFERROR(IFERROR(INDEX(Кат!$B:$B,MATCH($C6718,Кат!$I:$I,0)),INDEX(Торг!$B:$B,MATCH($C6718,Торг!$I:$I,0))),"")</f>
        <v/>
      </c>
      <c r="N6718" s="132" t="str">
        <f t="shared" si="104"/>
        <v>TRIALLI PF0902CR</v>
      </c>
      <c r="O6718" s="132" t="str">
        <f>IFERROR(IFERROR(INDEX(Кат!$B:$B,MATCH($N6718,Кат!$I:$I,0)),INDEX(Торг!$B:$B,MATCH($N6718,Торг!$I:$I,0))),"")</f>
        <v/>
      </c>
    </row>
    <row r="6719" spans="1:15" outlineLevel="2">
      <c r="A6719" t="s">
        <v>18923</v>
      </c>
      <c r="C6719" s="191" t="s">
        <v>33997</v>
      </c>
      <c r="E6719" t="s">
        <v>8151</v>
      </c>
      <c r="F6719" t="s">
        <v>3407</v>
      </c>
      <c r="G6719" t="s">
        <v>375</v>
      </c>
      <c r="H6719">
        <v>1380</v>
      </c>
      <c r="J6719" t="s">
        <v>22634</v>
      </c>
      <c r="K6719" s="132" t="str">
        <f>IFERROR(IFERROR(INDEX(Кат!$O:$O,MATCH($C6719,Кат!$I:$I,0)),INDEX(Торг!$L:$L,MATCH($C6719,Торг!$I:$I,0))),"")</f>
        <v/>
      </c>
      <c r="L6719" s="132" t="str">
        <f>IFERROR(IFERROR(INDEX(Кат!$A:$A,MATCH($C6719,Кат!$I:$I,0)),INDEX(Торг!$A:$A,MATCH($C6719,Торг!$I:$I,0))),"")</f>
        <v/>
      </c>
      <c r="M6719" s="132" t="str">
        <f>IFERROR(IFERROR(INDEX(Кат!$B:$B,MATCH($C6719,Кат!$I:$I,0)),INDEX(Торг!$B:$B,MATCH($C6719,Торг!$I:$I,0))),"")</f>
        <v/>
      </c>
      <c r="N6719" s="132" t="str">
        <f t="shared" si="104"/>
        <v xml:space="preserve">TRIALLI PF0102 </v>
      </c>
      <c r="O6719" s="132" t="str">
        <f>IFERROR(IFERROR(INDEX(Кат!$B:$B,MATCH($N6719,Кат!$I:$I,0)),INDEX(Торг!$B:$B,MATCH($N6719,Торг!$I:$I,0))),"")</f>
        <v/>
      </c>
    </row>
    <row r="6720" spans="1:15" outlineLevel="2">
      <c r="A6720" t="s">
        <v>30450</v>
      </c>
      <c r="C6720" s="191" t="s">
        <v>30451</v>
      </c>
      <c r="E6720" t="s">
        <v>30452</v>
      </c>
      <c r="F6720" t="s">
        <v>3407</v>
      </c>
      <c r="G6720" t="s">
        <v>375</v>
      </c>
      <c r="H6720">
        <v>230</v>
      </c>
      <c r="J6720" t="s">
        <v>22634</v>
      </c>
      <c r="K6720" s="132" t="str">
        <f>IFERROR(IFERROR(INDEX(Кат!$O:$O,MATCH($C6720,Кат!$I:$I,0)),INDEX(Торг!$L:$L,MATCH($C6720,Торг!$I:$I,0))),"")</f>
        <v/>
      </c>
      <c r="L6720" s="132" t="str">
        <f>IFERROR(IFERROR(INDEX(Кат!$A:$A,MATCH($C6720,Кат!$I:$I,0)),INDEX(Торг!$A:$A,MATCH($C6720,Торг!$I:$I,0))),"")</f>
        <v/>
      </c>
      <c r="M6720" s="132" t="str">
        <f>IFERROR(IFERROR(INDEX(Кат!$B:$B,MATCH($C6720,Кат!$I:$I,0)),INDEX(Торг!$B:$B,MATCH($C6720,Торг!$I:$I,0))),"")</f>
        <v/>
      </c>
      <c r="N6720" s="132" t="str">
        <f t="shared" si="104"/>
        <v>TRIALLI RB0140</v>
      </c>
      <c r="O6720" s="132" t="str">
        <f>IFERROR(IFERROR(INDEX(Кат!$B:$B,MATCH($N6720,Кат!$I:$I,0)),INDEX(Торг!$B:$B,MATCH($N6720,Торг!$I:$I,0))),"")</f>
        <v/>
      </c>
    </row>
    <row r="6721" spans="1:15" outlineLevel="2">
      <c r="A6721" t="s">
        <v>29092</v>
      </c>
      <c r="C6721" s="191" t="s">
        <v>29093</v>
      </c>
      <c r="E6721" t="s">
        <v>29094</v>
      </c>
      <c r="F6721" t="s">
        <v>3407</v>
      </c>
      <c r="G6721" t="s">
        <v>399</v>
      </c>
      <c r="H6721">
        <v>4000</v>
      </c>
      <c r="J6721" t="s">
        <v>22634</v>
      </c>
      <c r="K6721" s="132" t="str">
        <f>IFERROR(IFERROR(INDEX(Кат!$O:$O,MATCH($C6721,Кат!$I:$I,0)),INDEX(Торг!$L:$L,MATCH($C6721,Торг!$I:$I,0))),"")</f>
        <v/>
      </c>
      <c r="L6721" s="132" t="str">
        <f>IFERROR(IFERROR(INDEX(Кат!$A:$A,MATCH($C6721,Кат!$I:$I,0)),INDEX(Торг!$A:$A,MATCH($C6721,Торг!$I:$I,0))),"")</f>
        <v/>
      </c>
      <c r="M6721" s="132" t="str">
        <f>IFERROR(IFERROR(INDEX(Кат!$B:$B,MATCH($C6721,Кат!$I:$I,0)),INDEX(Торг!$B:$B,MATCH($C6721,Торг!$I:$I,0))),"")</f>
        <v/>
      </c>
      <c r="N6721" s="132" t="str">
        <f t="shared" si="104"/>
        <v>TRIALLI CT0906</v>
      </c>
      <c r="O6721" s="132" t="str">
        <f>IFERROR(IFERROR(INDEX(Кат!$B:$B,MATCH($N6721,Кат!$I:$I,0)),INDEX(Торг!$B:$B,MATCH($N6721,Торг!$I:$I,0))),"")</f>
        <v/>
      </c>
    </row>
    <row r="6722" spans="1:15" outlineLevel="2">
      <c r="A6722" t="s">
        <v>29942</v>
      </c>
      <c r="C6722" s="191" t="s">
        <v>29943</v>
      </c>
      <c r="E6722" t="s">
        <v>29944</v>
      </c>
      <c r="F6722" t="s">
        <v>3407</v>
      </c>
      <c r="G6722" t="s">
        <v>399</v>
      </c>
      <c r="H6722">
        <v>820</v>
      </c>
      <c r="J6722" t="s">
        <v>22634</v>
      </c>
      <c r="K6722" s="132" t="str">
        <f>IFERROR(IFERROR(INDEX(Кат!$O:$O,MATCH($C6722,Кат!$I:$I,0)),INDEX(Торг!$L:$L,MATCH($C6722,Торг!$I:$I,0))),"")</f>
        <v/>
      </c>
      <c r="L6722" s="132" t="str">
        <f>IFERROR(IFERROR(INDEX(Кат!$A:$A,MATCH($C6722,Кат!$I:$I,0)),INDEX(Торг!$A:$A,MATCH($C6722,Торг!$I:$I,0))),"")</f>
        <v/>
      </c>
      <c r="M6722" s="132" t="str">
        <f>IFERROR(IFERROR(INDEX(Кат!$B:$B,MATCH($C6722,Кат!$I:$I,0)),INDEX(Торг!$B:$B,MATCH($C6722,Торг!$I:$I,0))),"")</f>
        <v/>
      </c>
      <c r="N6722" s="132" t="str">
        <f t="shared" si="104"/>
        <v>TRIALLI CT190</v>
      </c>
      <c r="O6722" s="132" t="str">
        <f>IFERROR(IFERROR(INDEX(Кат!$B:$B,MATCH($N6722,Кат!$I:$I,0)),INDEX(Торг!$B:$B,MATCH($N6722,Торг!$I:$I,0))),"")</f>
        <v/>
      </c>
    </row>
    <row r="6723" spans="1:15" outlineLevel="2">
      <c r="A6723" t="s">
        <v>29095</v>
      </c>
      <c r="C6723" s="191" t="s">
        <v>29096</v>
      </c>
      <c r="E6723" t="s">
        <v>29097</v>
      </c>
      <c r="F6723" t="s">
        <v>3407</v>
      </c>
      <c r="G6723" t="s">
        <v>399</v>
      </c>
      <c r="H6723">
        <v>1780</v>
      </c>
      <c r="J6723" t="s">
        <v>22634</v>
      </c>
      <c r="K6723" s="132" t="str">
        <f>IFERROR(IFERROR(INDEX(Кат!$O:$O,MATCH($C6723,Кат!$I:$I,0)),INDEX(Торг!$L:$L,MATCH($C6723,Торг!$I:$I,0))),"")</f>
        <v/>
      </c>
      <c r="L6723" s="132" t="str">
        <f>IFERROR(IFERROR(INDEX(Кат!$A:$A,MATCH($C6723,Кат!$I:$I,0)),INDEX(Торг!$A:$A,MATCH($C6723,Торг!$I:$I,0))),"")</f>
        <v/>
      </c>
      <c r="M6723" s="132" t="str">
        <f>IFERROR(IFERROR(INDEX(Кат!$B:$B,MATCH($C6723,Кат!$I:$I,0)),INDEX(Торг!$B:$B,MATCH($C6723,Торг!$I:$I,0))),"")</f>
        <v/>
      </c>
      <c r="N6723" s="132" t="str">
        <f t="shared" si="104"/>
        <v>TRIALLI CT191</v>
      </c>
      <c r="O6723" s="132" t="str">
        <f>IFERROR(IFERROR(INDEX(Кат!$B:$B,MATCH($N6723,Кат!$I:$I,0)),INDEX(Торг!$B:$B,MATCH($N6723,Торг!$I:$I,0))),"")</f>
        <v/>
      </c>
    </row>
    <row r="6724" spans="1:15" outlineLevel="2">
      <c r="A6724" t="s">
        <v>18924</v>
      </c>
      <c r="C6724" s="191" t="s">
        <v>13598</v>
      </c>
      <c r="E6724" t="s">
        <v>13663</v>
      </c>
      <c r="F6724" t="s">
        <v>3407</v>
      </c>
      <c r="G6724" t="s">
        <v>399</v>
      </c>
      <c r="H6724">
        <v>980</v>
      </c>
      <c r="J6724" t="s">
        <v>22634</v>
      </c>
      <c r="K6724" s="132" t="str">
        <f>IFERROR(IFERROR(INDEX(Кат!$O:$O,MATCH($C6724,Кат!$I:$I,0)),INDEX(Торг!$L:$L,MATCH($C6724,Торг!$I:$I,0))),"")</f>
        <v/>
      </c>
      <c r="L6724" s="132" t="str">
        <f>IFERROR(IFERROR(INDEX(Кат!$A:$A,MATCH($C6724,Кат!$I:$I,0)),INDEX(Торг!$A:$A,MATCH($C6724,Торг!$I:$I,0))),"")</f>
        <v/>
      </c>
      <c r="M6724" s="132" t="str">
        <f>IFERROR(IFERROR(INDEX(Кат!$B:$B,MATCH($C6724,Кат!$I:$I,0)),INDEX(Торг!$B:$B,MATCH($C6724,Торг!$I:$I,0))),"")</f>
        <v/>
      </c>
      <c r="N6724" s="132" t="str">
        <f t="shared" si="104"/>
        <v>TRIALLI CS256</v>
      </c>
      <c r="O6724" s="132" t="str">
        <f>IFERROR(IFERROR(INDEX(Кат!$B:$B,MATCH($N6724,Кат!$I:$I,0)),INDEX(Торг!$B:$B,MATCH($N6724,Торг!$I:$I,0))),"")</f>
        <v/>
      </c>
    </row>
    <row r="6725" spans="1:15" outlineLevel="2">
      <c r="A6725" t="s">
        <v>23420</v>
      </c>
      <c r="C6725" s="191" t="s">
        <v>23421</v>
      </c>
      <c r="E6725" t="s">
        <v>23422</v>
      </c>
      <c r="F6725" t="s">
        <v>3407</v>
      </c>
      <c r="G6725" t="s">
        <v>399</v>
      </c>
      <c r="H6725">
        <v>1890</v>
      </c>
      <c r="J6725" t="s">
        <v>22634</v>
      </c>
      <c r="K6725" s="132" t="str">
        <f>IFERROR(IFERROR(INDEX(Кат!$O:$O,MATCH($C6725,Кат!$I:$I,0)),INDEX(Торг!$L:$L,MATCH($C6725,Торг!$I:$I,0))),"")</f>
        <v/>
      </c>
      <c r="L6725" s="132" t="str">
        <f>IFERROR(IFERROR(INDEX(Кат!$A:$A,MATCH($C6725,Кат!$I:$I,0)),INDEX(Торг!$A:$A,MATCH($C6725,Торг!$I:$I,0))),"")</f>
        <v/>
      </c>
      <c r="M6725" s="132" t="str">
        <f>IFERROR(IFERROR(INDEX(Кат!$B:$B,MATCH($C6725,Кат!$I:$I,0)),INDEX(Торг!$B:$B,MATCH($C6725,Торг!$I:$I,0))),"")</f>
        <v/>
      </c>
      <c r="N6725" s="132" t="str">
        <f t="shared" si="104"/>
        <v>TRIALLI CS0170</v>
      </c>
      <c r="O6725" s="132" t="str">
        <f>IFERROR(IFERROR(INDEX(Кат!$B:$B,MATCH($N6725,Кат!$I:$I,0)),INDEX(Торг!$B:$B,MATCH($N6725,Торг!$I:$I,0))),"")</f>
        <v/>
      </c>
    </row>
    <row r="6726" spans="1:15" outlineLevel="2">
      <c r="A6726" t="s">
        <v>18925</v>
      </c>
      <c r="C6726" s="191" t="s">
        <v>13599</v>
      </c>
      <c r="E6726" t="s">
        <v>13664</v>
      </c>
      <c r="F6726" t="s">
        <v>3407</v>
      </c>
      <c r="G6726" t="s">
        <v>399</v>
      </c>
      <c r="H6726">
        <v>1340</v>
      </c>
      <c r="J6726" t="s">
        <v>22634</v>
      </c>
      <c r="K6726" s="132" t="str">
        <f>IFERROR(IFERROR(INDEX(Кат!$O:$O,MATCH($C6726,Кат!$I:$I,0)),INDEX(Торг!$L:$L,MATCH($C6726,Торг!$I:$I,0))),"")</f>
        <v/>
      </c>
      <c r="L6726" s="132" t="str">
        <f>IFERROR(IFERROR(INDEX(Кат!$A:$A,MATCH($C6726,Кат!$I:$I,0)),INDEX(Торг!$A:$A,MATCH($C6726,Торг!$I:$I,0))),"")</f>
        <v/>
      </c>
      <c r="M6726" s="132" t="str">
        <f>IFERROR(IFERROR(INDEX(Кат!$B:$B,MATCH($C6726,Кат!$I:$I,0)),INDEX(Торг!$B:$B,MATCH($C6726,Торг!$I:$I,0))),"")</f>
        <v/>
      </c>
      <c r="N6726" s="132" t="str">
        <f t="shared" si="104"/>
        <v>TRIALLI CS818</v>
      </c>
      <c r="O6726" s="132" t="str">
        <f>IFERROR(IFERROR(INDEX(Кат!$B:$B,MATCH($N6726,Кат!$I:$I,0)),INDEX(Торг!$B:$B,MATCH($N6726,Торг!$I:$I,0))),"")</f>
        <v/>
      </c>
    </row>
    <row r="6727" spans="1:15" outlineLevel="2">
      <c r="A6727" t="s">
        <v>29098</v>
      </c>
      <c r="C6727" s="191" t="s">
        <v>29099</v>
      </c>
      <c r="E6727" t="s">
        <v>29100</v>
      </c>
      <c r="F6727" t="s">
        <v>3407</v>
      </c>
      <c r="G6727" t="s">
        <v>399</v>
      </c>
      <c r="H6727">
        <v>8710</v>
      </c>
      <c r="J6727" t="s">
        <v>22634</v>
      </c>
      <c r="K6727" s="132" t="str">
        <f>IFERROR(IFERROR(INDEX(Кат!$O:$O,MATCH($C6727,Кат!$I:$I,0)),INDEX(Торг!$L:$L,MATCH($C6727,Торг!$I:$I,0))),"")</f>
        <v/>
      </c>
      <c r="L6727" s="132" t="str">
        <f>IFERROR(IFERROR(INDEX(Кат!$A:$A,MATCH($C6727,Кат!$I:$I,0)),INDEX(Торг!$A:$A,MATCH($C6727,Торг!$I:$I,0))),"")</f>
        <v/>
      </c>
      <c r="M6727" s="132" t="str">
        <f>IFERROR(IFERROR(INDEX(Кат!$B:$B,MATCH($C6727,Кат!$I:$I,0)),INDEX(Торг!$B:$B,MATCH($C6727,Торг!$I:$I,0))),"")</f>
        <v/>
      </c>
      <c r="N6727" s="132" t="str">
        <f t="shared" si="104"/>
        <v>TRIALLI AR733</v>
      </c>
      <c r="O6727" s="132" t="str">
        <f>IFERROR(IFERROR(INDEX(Кат!$B:$B,MATCH($N6727,Кат!$I:$I,0)),INDEX(Торг!$B:$B,MATCH($N6727,Торг!$I:$I,0))),"")</f>
        <v/>
      </c>
    </row>
    <row r="6728" spans="1:15" outlineLevel="2">
      <c r="A6728" t="s">
        <v>29101</v>
      </c>
      <c r="C6728" s="191" t="s">
        <v>29102</v>
      </c>
      <c r="E6728" t="s">
        <v>29103</v>
      </c>
      <c r="F6728" t="s">
        <v>3407</v>
      </c>
      <c r="G6728" t="s">
        <v>399</v>
      </c>
      <c r="H6728">
        <v>8480</v>
      </c>
      <c r="J6728" t="s">
        <v>22634</v>
      </c>
      <c r="K6728" s="132" t="str">
        <f>IFERROR(IFERROR(INDEX(Кат!$O:$O,MATCH($C6728,Кат!$I:$I,0)),INDEX(Торг!$L:$L,MATCH($C6728,Торг!$I:$I,0))),"")</f>
        <v/>
      </c>
      <c r="L6728" s="132" t="str">
        <f>IFERROR(IFERROR(INDEX(Кат!$A:$A,MATCH($C6728,Кат!$I:$I,0)),INDEX(Торг!$A:$A,MATCH($C6728,Торг!$I:$I,0))),"")</f>
        <v/>
      </c>
      <c r="M6728" s="132" t="str">
        <f>IFERROR(IFERROR(INDEX(Кат!$B:$B,MATCH($C6728,Кат!$I:$I,0)),INDEX(Торг!$B:$B,MATCH($C6728,Торг!$I:$I,0))),"")</f>
        <v/>
      </c>
      <c r="N6728" s="132" t="str">
        <f t="shared" ref="N6728:N6791" si="105">_xlfn.CONCAT(F6728," ",C6728)</f>
        <v>TRIALLI AR732</v>
      </c>
      <c r="O6728" s="132" t="str">
        <f>IFERROR(IFERROR(INDEX(Кат!$B:$B,MATCH($N6728,Кат!$I:$I,0)),INDEX(Торг!$B:$B,MATCH($N6728,Торг!$I:$I,0))),"")</f>
        <v/>
      </c>
    </row>
    <row r="6729" spans="1:15" outlineLevel="2">
      <c r="A6729" t="s">
        <v>25110</v>
      </c>
      <c r="C6729" s="191" t="s">
        <v>25111</v>
      </c>
      <c r="E6729" t="s">
        <v>25112</v>
      </c>
      <c r="F6729" t="s">
        <v>3407</v>
      </c>
      <c r="G6729" t="s">
        <v>399</v>
      </c>
      <c r="H6729">
        <v>6580</v>
      </c>
      <c r="J6729" t="s">
        <v>22634</v>
      </c>
      <c r="K6729" s="132" t="str">
        <f>IFERROR(IFERROR(INDEX(Кат!$O:$O,MATCH($C6729,Кат!$I:$I,0)),INDEX(Торг!$L:$L,MATCH($C6729,Торг!$I:$I,0))),"")</f>
        <v/>
      </c>
      <c r="L6729" s="132" t="str">
        <f>IFERROR(IFERROR(INDEX(Кат!$A:$A,MATCH($C6729,Кат!$I:$I,0)),INDEX(Торг!$A:$A,MATCH($C6729,Торг!$I:$I,0))),"")</f>
        <v/>
      </c>
      <c r="M6729" s="132" t="str">
        <f>IFERROR(IFERROR(INDEX(Кат!$B:$B,MATCH($C6729,Кат!$I:$I,0)),INDEX(Торг!$B:$B,MATCH($C6729,Торг!$I:$I,0))),"")</f>
        <v/>
      </c>
      <c r="N6729" s="132" t="str">
        <f t="shared" si="105"/>
        <v>TRIALLI AR810</v>
      </c>
      <c r="O6729" s="132" t="str">
        <f>IFERROR(IFERROR(INDEX(Кат!$B:$B,MATCH($N6729,Кат!$I:$I,0)),INDEX(Торг!$B:$B,MATCH($N6729,Торг!$I:$I,0))),"")</f>
        <v/>
      </c>
    </row>
    <row r="6730" spans="1:15" outlineLevel="2">
      <c r="A6730" t="s">
        <v>18926</v>
      </c>
      <c r="C6730" s="191" t="s">
        <v>8152</v>
      </c>
      <c r="E6730" t="s">
        <v>8153</v>
      </c>
      <c r="F6730" t="s">
        <v>3407</v>
      </c>
      <c r="G6730" t="s">
        <v>399</v>
      </c>
      <c r="H6730">
        <v>6430</v>
      </c>
      <c r="J6730" t="s">
        <v>22634</v>
      </c>
      <c r="K6730" s="132" t="str">
        <f>IFERROR(IFERROR(INDEX(Кат!$O:$O,MATCH($C6730,Кат!$I:$I,0)),INDEX(Торг!$L:$L,MATCH($C6730,Торг!$I:$I,0))),"")</f>
        <v/>
      </c>
      <c r="L6730" s="132" t="str">
        <f>IFERROR(IFERROR(INDEX(Кат!$A:$A,MATCH($C6730,Кат!$I:$I,0)),INDEX(Торг!$A:$A,MATCH($C6730,Торг!$I:$I,0))),"")</f>
        <v/>
      </c>
      <c r="M6730" s="132" t="str">
        <f>IFERROR(IFERROR(INDEX(Кат!$B:$B,MATCH($C6730,Кат!$I:$I,0)),INDEX(Торг!$B:$B,MATCH($C6730,Торг!$I:$I,0))),"")</f>
        <v/>
      </c>
      <c r="N6730" s="132" t="str">
        <f t="shared" si="105"/>
        <v>TRIALLI AR831</v>
      </c>
      <c r="O6730" s="132" t="str">
        <f>IFERROR(IFERROR(INDEX(Кат!$B:$B,MATCH($N6730,Кат!$I:$I,0)),INDEX(Торг!$B:$B,MATCH($N6730,Торг!$I:$I,0))),"")</f>
        <v/>
      </c>
    </row>
    <row r="6731" spans="1:15" outlineLevel="2">
      <c r="A6731" t="s">
        <v>18927</v>
      </c>
      <c r="C6731" s="191" t="s">
        <v>8154</v>
      </c>
      <c r="E6731" t="s">
        <v>8155</v>
      </c>
      <c r="F6731" t="s">
        <v>3407</v>
      </c>
      <c r="G6731" t="s">
        <v>399</v>
      </c>
      <c r="H6731">
        <v>8240</v>
      </c>
      <c r="J6731" t="s">
        <v>22634</v>
      </c>
      <c r="K6731" s="132" t="str">
        <f>IFERROR(IFERROR(INDEX(Кат!$O:$O,MATCH($C6731,Кат!$I:$I,0)),INDEX(Торг!$L:$L,MATCH($C6731,Торг!$I:$I,0))),"")</f>
        <v/>
      </c>
      <c r="L6731" s="132" t="str">
        <f>IFERROR(IFERROR(INDEX(Кат!$A:$A,MATCH($C6731,Кат!$I:$I,0)),INDEX(Торг!$A:$A,MATCH($C6731,Торг!$I:$I,0))),"")</f>
        <v/>
      </c>
      <c r="M6731" s="132" t="str">
        <f>IFERROR(IFERROR(INDEX(Кат!$B:$B,MATCH($C6731,Кат!$I:$I,0)),INDEX(Торг!$B:$B,MATCH($C6731,Торг!$I:$I,0))),"")</f>
        <v/>
      </c>
      <c r="N6731" s="132" t="str">
        <f t="shared" si="105"/>
        <v>TRIALLI AR830</v>
      </c>
      <c r="O6731" s="132" t="str">
        <f>IFERROR(IFERROR(INDEX(Кат!$B:$B,MATCH($N6731,Кат!$I:$I,0)),INDEX(Торг!$B:$B,MATCH($N6731,Торг!$I:$I,0))),"")</f>
        <v/>
      </c>
    </row>
    <row r="6732" spans="1:15" outlineLevel="2">
      <c r="A6732" t="s">
        <v>18928</v>
      </c>
      <c r="C6732" s="191" t="s">
        <v>8156</v>
      </c>
      <c r="E6732" t="s">
        <v>8157</v>
      </c>
      <c r="F6732" t="s">
        <v>3407</v>
      </c>
      <c r="G6732" t="s">
        <v>399</v>
      </c>
      <c r="H6732">
        <v>10610</v>
      </c>
      <c r="J6732" t="s">
        <v>22634</v>
      </c>
      <c r="K6732" s="132" t="str">
        <f>IFERROR(IFERROR(INDEX(Кат!$O:$O,MATCH($C6732,Кат!$I:$I,0)),INDEX(Торг!$L:$L,MATCH($C6732,Торг!$I:$I,0))),"")</f>
        <v/>
      </c>
      <c r="L6732" s="132" t="str">
        <f>IFERROR(IFERROR(INDEX(Кат!$A:$A,MATCH($C6732,Кат!$I:$I,0)),INDEX(Торг!$A:$A,MATCH($C6732,Торг!$I:$I,0))),"")</f>
        <v/>
      </c>
      <c r="M6732" s="132" t="str">
        <f>IFERROR(IFERROR(INDEX(Кат!$B:$B,MATCH($C6732,Кат!$I:$I,0)),INDEX(Торг!$B:$B,MATCH($C6732,Торг!$I:$I,0))),"")</f>
        <v/>
      </c>
      <c r="N6732" s="132" t="str">
        <f t="shared" si="105"/>
        <v>TRIALLI AR847</v>
      </c>
      <c r="O6732" s="132" t="str">
        <f>IFERROR(IFERROR(INDEX(Кат!$B:$B,MATCH($N6732,Кат!$I:$I,0)),INDEX(Торг!$B:$B,MATCH($N6732,Торг!$I:$I,0))),"")</f>
        <v/>
      </c>
    </row>
    <row r="6733" spans="1:15" outlineLevel="1">
      <c r="A6733" t="s">
        <v>18929</v>
      </c>
      <c r="C6733" s="191" t="s">
        <v>8158</v>
      </c>
      <c r="E6733" t="s">
        <v>8159</v>
      </c>
      <c r="F6733" t="s">
        <v>3407</v>
      </c>
      <c r="G6733" t="s">
        <v>399</v>
      </c>
      <c r="H6733">
        <v>12220</v>
      </c>
      <c r="J6733" t="s">
        <v>22634</v>
      </c>
      <c r="K6733" s="132" t="str">
        <f>IFERROR(IFERROR(INDEX(Кат!$O:$O,MATCH($C6733,Кат!$I:$I,0)),INDEX(Торг!$L:$L,MATCH($C6733,Торг!$I:$I,0))),"")</f>
        <v/>
      </c>
      <c r="L6733" s="132" t="str">
        <f>IFERROR(IFERROR(INDEX(Кат!$A:$A,MATCH($C6733,Кат!$I:$I,0)),INDEX(Торг!$A:$A,MATCH($C6733,Торг!$I:$I,0))),"")</f>
        <v/>
      </c>
      <c r="M6733" s="132" t="str">
        <f>IFERROR(IFERROR(INDEX(Кат!$B:$B,MATCH($C6733,Кат!$I:$I,0)),INDEX(Торг!$B:$B,MATCH($C6733,Торг!$I:$I,0))),"")</f>
        <v/>
      </c>
      <c r="N6733" s="132" t="str">
        <f t="shared" si="105"/>
        <v>TRIALLI AR846</v>
      </c>
      <c r="O6733" s="132" t="str">
        <f>IFERROR(IFERROR(INDEX(Кат!$B:$B,MATCH($N6733,Кат!$I:$I,0)),INDEX(Торг!$B:$B,MATCH($N6733,Торг!$I:$I,0))),"")</f>
        <v/>
      </c>
    </row>
    <row r="6734" spans="1:15" outlineLevel="2">
      <c r="A6734" t="s">
        <v>33525</v>
      </c>
      <c r="C6734" s="191" t="s">
        <v>33526</v>
      </c>
      <c r="E6734" t="s">
        <v>33527</v>
      </c>
      <c r="F6734" t="s">
        <v>3407</v>
      </c>
      <c r="G6734" t="s">
        <v>399</v>
      </c>
      <c r="H6734">
        <v>10990</v>
      </c>
      <c r="J6734" t="s">
        <v>22634</v>
      </c>
      <c r="K6734" s="132" t="str">
        <f>IFERROR(IFERROR(INDEX(Кат!$O:$O,MATCH($C6734,Кат!$I:$I,0)),INDEX(Торг!$L:$L,MATCH($C6734,Торг!$I:$I,0))),"")</f>
        <v/>
      </c>
      <c r="L6734" s="132" t="str">
        <f>IFERROR(IFERROR(INDEX(Кат!$A:$A,MATCH($C6734,Кат!$I:$I,0)),INDEX(Торг!$A:$A,MATCH($C6734,Торг!$I:$I,0))),"")</f>
        <v/>
      </c>
      <c r="M6734" s="132" t="str">
        <f>IFERROR(IFERROR(INDEX(Кат!$B:$B,MATCH($C6734,Кат!$I:$I,0)),INDEX(Торг!$B:$B,MATCH($C6734,Торг!$I:$I,0))),"")</f>
        <v/>
      </c>
      <c r="N6734" s="132" t="str">
        <f t="shared" si="105"/>
        <v>TRIALLI AR850</v>
      </c>
      <c r="O6734" s="132" t="str">
        <f>IFERROR(IFERROR(INDEX(Кат!$B:$B,MATCH($N6734,Кат!$I:$I,0)),INDEX(Торг!$B:$B,MATCH($N6734,Торг!$I:$I,0))),"")</f>
        <v/>
      </c>
    </row>
    <row r="6735" spans="1:15" outlineLevel="1">
      <c r="A6735" t="s">
        <v>33528</v>
      </c>
      <c r="C6735" s="191" t="s">
        <v>33529</v>
      </c>
      <c r="E6735" t="s">
        <v>33530</v>
      </c>
      <c r="F6735" t="s">
        <v>3407</v>
      </c>
      <c r="G6735" t="s">
        <v>399</v>
      </c>
      <c r="H6735">
        <v>11360</v>
      </c>
      <c r="J6735" t="s">
        <v>22634</v>
      </c>
      <c r="K6735" s="132" t="str">
        <f>IFERROR(IFERROR(INDEX(Кат!$O:$O,MATCH($C6735,Кат!$I:$I,0)),INDEX(Торг!$L:$L,MATCH($C6735,Торг!$I:$I,0))),"")</f>
        <v/>
      </c>
      <c r="L6735" s="132" t="str">
        <f>IFERROR(IFERROR(INDEX(Кат!$A:$A,MATCH($C6735,Кат!$I:$I,0)),INDEX(Торг!$A:$A,MATCH($C6735,Торг!$I:$I,0))),"")</f>
        <v/>
      </c>
      <c r="M6735" s="132" t="str">
        <f>IFERROR(IFERROR(INDEX(Кат!$B:$B,MATCH($C6735,Кат!$I:$I,0)),INDEX(Торг!$B:$B,MATCH($C6735,Торг!$I:$I,0))),"")</f>
        <v/>
      </c>
      <c r="N6735" s="132" t="str">
        <f t="shared" si="105"/>
        <v>TRIALLI AR851</v>
      </c>
      <c r="O6735" s="132" t="str">
        <f>IFERROR(IFERROR(INDEX(Кат!$B:$B,MATCH($N6735,Кат!$I:$I,0)),INDEX(Торг!$B:$B,MATCH($N6735,Торг!$I:$I,0))),"")</f>
        <v/>
      </c>
    </row>
    <row r="6736" spans="1:15" outlineLevel="2">
      <c r="A6736" t="s">
        <v>28988</v>
      </c>
      <c r="C6736" s="191" t="s">
        <v>28989</v>
      </c>
      <c r="E6736" t="s">
        <v>28990</v>
      </c>
      <c r="F6736" t="s">
        <v>3407</v>
      </c>
      <c r="G6736" t="s">
        <v>375</v>
      </c>
      <c r="H6736">
        <v>1510</v>
      </c>
      <c r="J6736" t="s">
        <v>22634</v>
      </c>
      <c r="K6736" s="132" t="str">
        <f>IFERROR(IFERROR(INDEX(Кат!$O:$O,MATCH($C6736,Кат!$I:$I,0)),INDEX(Торг!$L:$L,MATCH($C6736,Торг!$I:$I,0))),"")</f>
        <v/>
      </c>
      <c r="L6736" s="132" t="str">
        <f>IFERROR(IFERROR(INDEX(Кат!$A:$A,MATCH($C6736,Кат!$I:$I,0)),INDEX(Торг!$A:$A,MATCH($C6736,Торг!$I:$I,0))),"")</f>
        <v/>
      </c>
      <c r="M6736" s="132" t="str">
        <f>IFERROR(IFERROR(INDEX(Кат!$B:$B,MATCH($C6736,Кат!$I:$I,0)),INDEX(Торг!$B:$B,MATCH($C6736,Торг!$I:$I,0))),"")</f>
        <v/>
      </c>
      <c r="N6736" s="132" t="str">
        <f t="shared" si="105"/>
        <v>TRIALLI GZ1017010</v>
      </c>
      <c r="O6736" s="132" t="str">
        <f>IFERROR(IFERROR(INDEX(Кат!$B:$B,MATCH($N6736,Кат!$I:$I,0)),INDEX(Торг!$B:$B,MATCH($N6736,Торг!$I:$I,0))),"")</f>
        <v/>
      </c>
    </row>
    <row r="6737" spans="1:15" outlineLevel="2">
      <c r="A6737" t="s">
        <v>18930</v>
      </c>
      <c r="C6737" s="191" t="s">
        <v>8160</v>
      </c>
      <c r="E6737" t="s">
        <v>8161</v>
      </c>
      <c r="F6737" t="s">
        <v>3407</v>
      </c>
      <c r="G6737" t="s">
        <v>399</v>
      </c>
      <c r="H6737">
        <v>130</v>
      </c>
      <c r="J6737" t="s">
        <v>22634</v>
      </c>
      <c r="K6737" s="132" t="str">
        <f>IFERROR(IFERROR(INDEX(Кат!$O:$O,MATCH($C6737,Кат!$I:$I,0)),INDEX(Торг!$L:$L,MATCH($C6737,Торг!$I:$I,0))),"")</f>
        <v/>
      </c>
      <c r="L6737" s="132" t="str">
        <f>IFERROR(IFERROR(INDEX(Кат!$A:$A,MATCH($C6737,Кат!$I:$I,0)),INDEX(Торг!$A:$A,MATCH($C6737,Торг!$I:$I,0))),"")</f>
        <v/>
      </c>
      <c r="M6737" s="132" t="str">
        <f>IFERROR(IFERROR(INDEX(Кат!$B:$B,MATCH($C6737,Кат!$I:$I,0)),INDEX(Торг!$B:$B,MATCH($C6737,Торг!$I:$I,0))),"")</f>
        <v/>
      </c>
      <c r="N6737" s="132" t="str">
        <f t="shared" si="105"/>
        <v>TRIALLI GZ1020113</v>
      </c>
      <c r="O6737" s="132" t="str">
        <f>IFERROR(IFERROR(INDEX(Кат!$B:$B,MATCH($N6737,Кат!$I:$I,0)),INDEX(Торг!$B:$B,MATCH($N6737,Торг!$I:$I,0))),"")</f>
        <v/>
      </c>
    </row>
    <row r="6738" spans="1:15" outlineLevel="2">
      <c r="A6738" t="s">
        <v>18931</v>
      </c>
      <c r="C6738" s="191" t="s">
        <v>8162</v>
      </c>
      <c r="E6738" t="s">
        <v>27583</v>
      </c>
      <c r="F6738" t="s">
        <v>3407</v>
      </c>
      <c r="G6738" t="s">
        <v>399</v>
      </c>
      <c r="H6738">
        <v>2940</v>
      </c>
      <c r="J6738" t="s">
        <v>22634</v>
      </c>
      <c r="K6738" s="132" t="str">
        <f>IFERROR(IFERROR(INDEX(Кат!$O:$O,MATCH($C6738,Кат!$I:$I,0)),INDEX(Торг!$L:$L,MATCH($C6738,Торг!$I:$I,0))),"")</f>
        <v/>
      </c>
      <c r="L6738" s="132" t="str">
        <f>IFERROR(IFERROR(INDEX(Кат!$A:$A,MATCH($C6738,Кат!$I:$I,0)),INDEX(Торг!$A:$A,MATCH($C6738,Торг!$I:$I,0))),"")</f>
        <v/>
      </c>
      <c r="M6738" s="132" t="str">
        <f>IFERROR(IFERROR(INDEX(Кат!$B:$B,MATCH($C6738,Кат!$I:$I,0)),INDEX(Торг!$B:$B,MATCH($C6738,Торг!$I:$I,0))),"")</f>
        <v/>
      </c>
      <c r="N6738" s="132" t="str">
        <f t="shared" si="105"/>
        <v>TRIALLI CF914</v>
      </c>
      <c r="O6738" s="132" t="str">
        <f>IFERROR(IFERROR(INDEX(Кат!$B:$B,MATCH($N6738,Кат!$I:$I,0)),INDEX(Торг!$B:$B,MATCH($N6738,Торг!$I:$I,0))),"")</f>
        <v/>
      </c>
    </row>
    <row r="6739" spans="1:15" outlineLevel="2">
      <c r="A6739" t="s">
        <v>18932</v>
      </c>
      <c r="C6739" s="191" t="s">
        <v>8163</v>
      </c>
      <c r="E6739" t="s">
        <v>8164</v>
      </c>
      <c r="F6739" t="s">
        <v>3407</v>
      </c>
      <c r="G6739" t="s">
        <v>399</v>
      </c>
      <c r="H6739">
        <v>1500</v>
      </c>
      <c r="J6739" t="s">
        <v>22634</v>
      </c>
      <c r="K6739" s="132" t="str">
        <f>IFERROR(IFERROR(INDEX(Кат!$O:$O,MATCH($C6739,Кат!$I:$I,0)),INDEX(Торг!$L:$L,MATCH($C6739,Торг!$I:$I,0))),"")</f>
        <v/>
      </c>
      <c r="L6739" s="132" t="str">
        <f>IFERROR(IFERROR(INDEX(Кат!$A:$A,MATCH($C6739,Кат!$I:$I,0)),INDEX(Торг!$A:$A,MATCH($C6739,Торг!$I:$I,0))),"")</f>
        <v/>
      </c>
      <c r="M6739" s="132" t="str">
        <f>IFERROR(IFERROR(INDEX(Кат!$B:$B,MATCH($C6739,Кат!$I:$I,0)),INDEX(Торг!$B:$B,MATCH($C6739,Торг!$I:$I,0))),"")</f>
        <v/>
      </c>
      <c r="N6739" s="132" t="str">
        <f t="shared" si="105"/>
        <v>TRIALLI CF608</v>
      </c>
      <c r="O6739" s="132" t="str">
        <f>IFERROR(IFERROR(INDEX(Кат!$B:$B,MATCH($N6739,Кат!$I:$I,0)),INDEX(Торг!$B:$B,MATCH($N6739,Торг!$I:$I,0))),"")</f>
        <v/>
      </c>
    </row>
    <row r="6740" spans="1:15" outlineLevel="2">
      <c r="A6740" t="s">
        <v>18933</v>
      </c>
      <c r="C6740" s="191" t="s">
        <v>13597</v>
      </c>
      <c r="E6740" t="s">
        <v>13957</v>
      </c>
      <c r="F6740" t="s">
        <v>3407</v>
      </c>
      <c r="G6740" t="s">
        <v>399</v>
      </c>
      <c r="H6740">
        <v>950</v>
      </c>
      <c r="J6740" t="s">
        <v>22634</v>
      </c>
      <c r="K6740" s="132" t="str">
        <f>IFERROR(IFERROR(INDEX(Кат!$O:$O,MATCH($C6740,Кат!$I:$I,0)),INDEX(Торг!$L:$L,MATCH($C6740,Торг!$I:$I,0))),"")</f>
        <v/>
      </c>
      <c r="L6740" s="132" t="str">
        <f>IFERROR(IFERROR(INDEX(Кат!$A:$A,MATCH($C6740,Кат!$I:$I,0)),INDEX(Торг!$A:$A,MATCH($C6740,Торг!$I:$I,0))),"")</f>
        <v/>
      </c>
      <c r="M6740" s="132" t="str">
        <f>IFERROR(IFERROR(INDEX(Кат!$B:$B,MATCH($C6740,Кат!$I:$I,0)),INDEX(Торг!$B:$B,MATCH($C6740,Торг!$I:$I,0))),"")</f>
        <v/>
      </c>
      <c r="N6740" s="132" t="str">
        <f t="shared" si="105"/>
        <v>TRIALLI 5PK1697</v>
      </c>
      <c r="O6740" s="132" t="str">
        <f>IFERROR(IFERROR(INDEX(Кат!$B:$B,MATCH($N6740,Кат!$I:$I,0)),INDEX(Торг!$B:$B,MATCH($N6740,Торг!$I:$I,0))),"")</f>
        <v/>
      </c>
    </row>
    <row r="6741" spans="1:15" outlineLevel="2">
      <c r="A6741" t="s">
        <v>18934</v>
      </c>
      <c r="C6741" s="191" t="s">
        <v>13958</v>
      </c>
      <c r="E6741" t="s">
        <v>13959</v>
      </c>
      <c r="F6741" t="s">
        <v>3407</v>
      </c>
      <c r="G6741" t="s">
        <v>399</v>
      </c>
      <c r="H6741">
        <v>630</v>
      </c>
      <c r="J6741" t="s">
        <v>22634</v>
      </c>
      <c r="K6741" s="132" t="str">
        <f>IFERROR(IFERROR(INDEX(Кат!$O:$O,MATCH($C6741,Кат!$I:$I,0)),INDEX(Торг!$L:$L,MATCH($C6741,Торг!$I:$I,0))),"")</f>
        <v/>
      </c>
      <c r="L6741" s="132" t="str">
        <f>IFERROR(IFERROR(INDEX(Кат!$A:$A,MATCH($C6741,Кат!$I:$I,0)),INDEX(Торг!$A:$A,MATCH($C6741,Торг!$I:$I,0))),"")</f>
        <v/>
      </c>
      <c r="M6741" s="132" t="str">
        <f>IFERROR(IFERROR(INDEX(Кат!$B:$B,MATCH($C6741,Кат!$I:$I,0)),INDEX(Торг!$B:$B,MATCH($C6741,Торг!$I:$I,0))),"")</f>
        <v/>
      </c>
      <c r="N6741" s="132" t="str">
        <f t="shared" si="105"/>
        <v>TRIALLI 6PK850</v>
      </c>
      <c r="O6741" s="132" t="str">
        <f>IFERROR(IFERROR(INDEX(Кат!$B:$B,MATCH($N6741,Кат!$I:$I,0)),INDEX(Торг!$B:$B,MATCH($N6741,Торг!$I:$I,0))),"")</f>
        <v/>
      </c>
    </row>
    <row r="6742" spans="1:15" outlineLevel="1">
      <c r="A6742" t="s">
        <v>18935</v>
      </c>
      <c r="C6742" s="191" t="s">
        <v>3405</v>
      </c>
      <c r="E6742" t="s">
        <v>3406</v>
      </c>
      <c r="F6742" t="s">
        <v>3407</v>
      </c>
      <c r="G6742" t="s">
        <v>399</v>
      </c>
      <c r="H6742">
        <v>1110</v>
      </c>
      <c r="J6742" t="s">
        <v>22634</v>
      </c>
      <c r="K6742" s="132" t="str">
        <f>IFERROR(IFERROR(INDEX(Кат!$O:$O,MATCH($C6742,Кат!$I:$I,0)),INDEX(Торг!$L:$L,MATCH($C6742,Торг!$I:$I,0))),"")</f>
        <v/>
      </c>
      <c r="L6742" s="132" t="str">
        <f>IFERROR(IFERROR(INDEX(Кат!$A:$A,MATCH($C6742,Кат!$I:$I,0)),INDEX(Торг!$A:$A,MATCH($C6742,Торг!$I:$I,0))),"")</f>
        <v/>
      </c>
      <c r="M6742" s="132" t="str">
        <f>IFERROR(IFERROR(INDEX(Кат!$B:$B,MATCH($C6742,Кат!$I:$I,0)),INDEX(Торг!$B:$B,MATCH($C6742,Торг!$I:$I,0))),"")</f>
        <v/>
      </c>
      <c r="N6742" s="132" t="str">
        <f t="shared" si="105"/>
        <v>TRIALLI 6PK1020E</v>
      </c>
      <c r="O6742" s="132" t="str">
        <f>IFERROR(IFERROR(INDEX(Кат!$B:$B,MATCH($N6742,Кат!$I:$I,0)),INDEX(Торг!$B:$B,MATCH($N6742,Торг!$I:$I,0))),"")</f>
        <v/>
      </c>
    </row>
    <row r="6743" spans="1:15" outlineLevel="2">
      <c r="A6743" t="s">
        <v>18936</v>
      </c>
      <c r="C6743" s="191" t="s">
        <v>4455</v>
      </c>
      <c r="E6743" t="s">
        <v>8165</v>
      </c>
      <c r="F6743" t="s">
        <v>3407</v>
      </c>
      <c r="G6743" t="s">
        <v>399</v>
      </c>
      <c r="H6743">
        <v>470</v>
      </c>
      <c r="J6743" t="s">
        <v>22634</v>
      </c>
      <c r="K6743" s="132" t="str">
        <f>IFERROR(IFERROR(INDEX(Кат!$O:$O,MATCH($C6743,Кат!$I:$I,0)),INDEX(Торг!$L:$L,MATCH($C6743,Торг!$I:$I,0))),"")</f>
        <v/>
      </c>
      <c r="L6743" s="132" t="str">
        <f>IFERROR(IFERROR(INDEX(Кат!$A:$A,MATCH($C6743,Кат!$I:$I,0)),INDEX(Торг!$A:$A,MATCH($C6743,Торг!$I:$I,0))),"")</f>
        <v/>
      </c>
      <c r="M6743" s="132" t="str">
        <f>IFERROR(IFERROR(INDEX(Кат!$B:$B,MATCH($C6743,Кат!$I:$I,0)),INDEX(Торг!$B:$B,MATCH($C6743,Торг!$I:$I,0))),"")</f>
        <v/>
      </c>
      <c r="N6743" s="132" t="str">
        <f t="shared" si="105"/>
        <v>TRIALLI 6PK836</v>
      </c>
      <c r="O6743" s="132" t="str">
        <f>IFERROR(IFERROR(INDEX(Кат!$B:$B,MATCH($N6743,Кат!$I:$I,0)),INDEX(Торг!$B:$B,MATCH($N6743,Торг!$I:$I,0))),"")</f>
        <v/>
      </c>
    </row>
    <row r="6744" spans="1:15" outlineLevel="2">
      <c r="A6744" t="s">
        <v>18937</v>
      </c>
      <c r="C6744" s="191" t="s">
        <v>8166</v>
      </c>
      <c r="E6744" t="s">
        <v>8167</v>
      </c>
      <c r="F6744" t="s">
        <v>3407</v>
      </c>
      <c r="G6744" t="s">
        <v>399</v>
      </c>
      <c r="H6744">
        <v>1180</v>
      </c>
      <c r="J6744" t="s">
        <v>22634</v>
      </c>
      <c r="K6744" s="132" t="str">
        <f>IFERROR(IFERROR(INDEX(Кат!$O:$O,MATCH($C6744,Кат!$I:$I,0)),INDEX(Торг!$L:$L,MATCH($C6744,Торг!$I:$I,0))),"")</f>
        <v/>
      </c>
      <c r="L6744" s="132" t="str">
        <f>IFERROR(IFERROR(INDEX(Кат!$A:$A,MATCH($C6744,Кат!$I:$I,0)),INDEX(Торг!$A:$A,MATCH($C6744,Торг!$I:$I,0))),"")</f>
        <v/>
      </c>
      <c r="M6744" s="132" t="str">
        <f>IFERROR(IFERROR(INDEX(Кат!$B:$B,MATCH($C6744,Кат!$I:$I,0)),INDEX(Торг!$B:$B,MATCH($C6744,Торг!$I:$I,0))),"")</f>
        <v/>
      </c>
      <c r="N6744" s="132" t="str">
        <f t="shared" si="105"/>
        <v>TRIALLI 6PK1039E</v>
      </c>
      <c r="O6744" s="132" t="str">
        <f>IFERROR(IFERROR(INDEX(Кат!$B:$B,MATCH($N6744,Кат!$I:$I,0)),INDEX(Торг!$B:$B,MATCH($N6744,Торг!$I:$I,0))),"")</f>
        <v/>
      </c>
    </row>
    <row r="6745" spans="1:15" outlineLevel="2">
      <c r="A6745" t="s">
        <v>26209</v>
      </c>
      <c r="C6745" s="191" t="s">
        <v>26210</v>
      </c>
      <c r="E6745" t="s">
        <v>26211</v>
      </c>
      <c r="F6745" t="s">
        <v>3407</v>
      </c>
      <c r="G6745" t="s">
        <v>375</v>
      </c>
      <c r="H6745">
        <v>2960</v>
      </c>
      <c r="J6745" t="s">
        <v>22634</v>
      </c>
      <c r="K6745" s="132" t="str">
        <f>IFERROR(IFERROR(INDEX(Кат!$O:$O,MATCH($C6745,Кат!$I:$I,0)),INDEX(Торг!$L:$L,MATCH($C6745,Торг!$I:$I,0))),"")</f>
        <v/>
      </c>
      <c r="L6745" s="132" t="str">
        <f>IFERROR(IFERROR(INDEX(Кат!$A:$A,MATCH($C6745,Кат!$I:$I,0)),INDEX(Торг!$A:$A,MATCH($C6745,Торг!$I:$I,0))),"")</f>
        <v/>
      </c>
      <c r="M6745" s="132" t="str">
        <f>IFERROR(IFERROR(INDEX(Кат!$B:$B,MATCH($C6745,Кат!$I:$I,0)),INDEX(Торг!$B:$B,MATCH($C6745,Торг!$I:$I,0))),"")</f>
        <v/>
      </c>
      <c r="N6745" s="132" t="str">
        <f t="shared" si="105"/>
        <v>TRIALLI GT908</v>
      </c>
      <c r="O6745" s="132" t="str">
        <f>IFERROR(IFERROR(INDEX(Кат!$B:$B,MATCH($N6745,Кат!$I:$I,0)),INDEX(Торг!$B:$B,MATCH($N6745,Торг!$I:$I,0))),"")</f>
        <v/>
      </c>
    </row>
    <row r="6746" spans="1:15" outlineLevel="2">
      <c r="A6746" t="s">
        <v>25059</v>
      </c>
      <c r="C6746" s="191" t="s">
        <v>25060</v>
      </c>
      <c r="E6746" t="s">
        <v>25061</v>
      </c>
      <c r="F6746" t="s">
        <v>3407</v>
      </c>
      <c r="G6746" t="s">
        <v>375</v>
      </c>
      <c r="H6746">
        <v>4150</v>
      </c>
      <c r="J6746" t="s">
        <v>22634</v>
      </c>
      <c r="K6746" s="132" t="str">
        <f>IFERROR(IFERROR(INDEX(Кат!$O:$O,MATCH($C6746,Кат!$I:$I,0)),INDEX(Торг!$L:$L,MATCH($C6746,Торг!$I:$I,0))),"")</f>
        <v/>
      </c>
      <c r="L6746" s="132" t="str">
        <f>IFERROR(IFERROR(INDEX(Кат!$A:$A,MATCH($C6746,Кат!$I:$I,0)),INDEX(Торг!$A:$A,MATCH($C6746,Торг!$I:$I,0))),"")</f>
        <v/>
      </c>
      <c r="M6746" s="132" t="str">
        <f>IFERROR(IFERROR(INDEX(Кат!$B:$B,MATCH($C6746,Кат!$I:$I,0)),INDEX(Торг!$B:$B,MATCH($C6746,Торг!$I:$I,0))),"")</f>
        <v/>
      </c>
      <c r="N6746" s="132" t="str">
        <f t="shared" si="105"/>
        <v>TRIALLI GT910</v>
      </c>
      <c r="O6746" s="132" t="str">
        <f>IFERROR(IFERROR(INDEX(Кат!$B:$B,MATCH($N6746,Кат!$I:$I,0)),INDEX(Торг!$B:$B,MATCH($N6746,Торг!$I:$I,0))),"")</f>
        <v/>
      </c>
    </row>
    <row r="6747" spans="1:15" outlineLevel="1">
      <c r="A6747" t="s">
        <v>25062</v>
      </c>
      <c r="C6747" s="191" t="s">
        <v>25063</v>
      </c>
      <c r="E6747" t="s">
        <v>25064</v>
      </c>
      <c r="F6747" t="s">
        <v>3407</v>
      </c>
      <c r="G6747" t="s">
        <v>375</v>
      </c>
      <c r="H6747">
        <v>3870</v>
      </c>
      <c r="J6747" t="s">
        <v>22634</v>
      </c>
      <c r="K6747" s="132" t="str">
        <f>IFERROR(IFERROR(INDEX(Кат!$O:$O,MATCH($C6747,Кат!$I:$I,0)),INDEX(Торг!$L:$L,MATCH($C6747,Торг!$I:$I,0))),"")</f>
        <v/>
      </c>
      <c r="L6747" s="132" t="str">
        <f>IFERROR(IFERROR(INDEX(Кат!$A:$A,MATCH($C6747,Кат!$I:$I,0)),INDEX(Торг!$A:$A,MATCH($C6747,Торг!$I:$I,0))),"")</f>
        <v/>
      </c>
      <c r="M6747" s="132" t="str">
        <f>IFERROR(IFERROR(INDEX(Кат!$B:$B,MATCH($C6747,Кат!$I:$I,0)),INDEX(Торг!$B:$B,MATCH($C6747,Торг!$I:$I,0))),"")</f>
        <v/>
      </c>
      <c r="N6747" s="132" t="str">
        <f t="shared" si="105"/>
        <v>TRIALLI GD770</v>
      </c>
      <c r="O6747" s="132" t="str">
        <f>IFERROR(IFERROR(INDEX(Кат!$B:$B,MATCH($N6747,Кат!$I:$I,0)),INDEX(Торг!$B:$B,MATCH($N6747,Торг!$I:$I,0))),"")</f>
        <v/>
      </c>
    </row>
    <row r="6748" spans="1:15" outlineLevel="2">
      <c r="A6748" t="s">
        <v>26352</v>
      </c>
      <c r="C6748" s="191" t="s">
        <v>26353</v>
      </c>
      <c r="E6748" t="s">
        <v>26354</v>
      </c>
      <c r="F6748" t="s">
        <v>3407</v>
      </c>
      <c r="G6748" t="s">
        <v>375</v>
      </c>
      <c r="H6748">
        <v>640</v>
      </c>
      <c r="J6748" t="s">
        <v>22634</v>
      </c>
      <c r="K6748" s="132" t="str">
        <f>IFERROR(IFERROR(INDEX(Кат!$O:$O,MATCH($C6748,Кат!$I:$I,0)),INDEX(Торг!$L:$L,MATCH($C6748,Торг!$I:$I,0))),"")</f>
        <v/>
      </c>
      <c r="L6748" s="132" t="str">
        <f>IFERROR(IFERROR(INDEX(Кат!$A:$A,MATCH($C6748,Кат!$I:$I,0)),INDEX(Торг!$A:$A,MATCH($C6748,Торг!$I:$I,0))),"")</f>
        <v/>
      </c>
      <c r="M6748" s="132" t="str">
        <f>IFERROR(IFERROR(INDEX(Кат!$B:$B,MATCH($C6748,Кат!$I:$I,0)),INDEX(Торг!$B:$B,MATCH($C6748,Торг!$I:$I,0))),"")</f>
        <v/>
      </c>
      <c r="N6748" s="132" t="str">
        <f t="shared" si="105"/>
        <v>TRIALLI RCF012061</v>
      </c>
      <c r="O6748" s="132" t="str">
        <f>IFERROR(IFERROR(INDEX(Кат!$B:$B,MATCH($N6748,Кат!$I:$I,0)),INDEX(Торг!$B:$B,MATCH($N6748,Торг!$I:$I,0))),"")</f>
        <v/>
      </c>
    </row>
    <row r="6749" spans="1:15" outlineLevel="1">
      <c r="A6749" t="s">
        <v>25898</v>
      </c>
      <c r="C6749" s="191" t="s">
        <v>25899</v>
      </c>
      <c r="E6749" t="s">
        <v>25900</v>
      </c>
      <c r="F6749" t="s">
        <v>3407</v>
      </c>
      <c r="G6749" t="s">
        <v>375</v>
      </c>
      <c r="H6749">
        <v>710</v>
      </c>
      <c r="J6749" t="s">
        <v>22634</v>
      </c>
      <c r="K6749" s="132" t="str">
        <f>IFERROR(IFERROR(INDEX(Кат!$O:$O,MATCH($C6749,Кат!$I:$I,0)),INDEX(Торг!$L:$L,MATCH($C6749,Торг!$I:$I,0))),"")</f>
        <v/>
      </c>
      <c r="L6749" s="132" t="str">
        <f>IFERROR(IFERROR(INDEX(Кат!$A:$A,MATCH($C6749,Кат!$I:$I,0)),INDEX(Торг!$A:$A,MATCH($C6749,Торг!$I:$I,0))),"")</f>
        <v/>
      </c>
      <c r="M6749" s="132" t="str">
        <f>IFERROR(IFERROR(INDEX(Кат!$B:$B,MATCH($C6749,Кат!$I:$I,0)),INDEX(Торг!$B:$B,MATCH($C6749,Торг!$I:$I,0))),"")</f>
        <v/>
      </c>
      <c r="N6749" s="132" t="str">
        <f t="shared" si="105"/>
        <v>TRIALLI RCF012063</v>
      </c>
      <c r="O6749" s="132" t="str">
        <f>IFERROR(IFERROR(INDEX(Кат!$B:$B,MATCH($N6749,Кат!$I:$I,0)),INDEX(Торг!$B:$B,MATCH($N6749,Торг!$I:$I,0))),"")</f>
        <v/>
      </c>
    </row>
    <row r="6750" spans="1:15" outlineLevel="2">
      <c r="A6750" t="s">
        <v>23349</v>
      </c>
      <c r="C6750" s="191" t="s">
        <v>23350</v>
      </c>
      <c r="E6750" t="s">
        <v>23351</v>
      </c>
      <c r="F6750" t="s">
        <v>3407</v>
      </c>
      <c r="G6750" t="s">
        <v>375</v>
      </c>
      <c r="H6750">
        <v>4890</v>
      </c>
      <c r="J6750" t="s">
        <v>22634</v>
      </c>
      <c r="K6750" s="132" t="str">
        <f>IFERROR(IFERROR(INDEX(Кат!$O:$O,MATCH($C6750,Кат!$I:$I,0)),INDEX(Торг!$L:$L,MATCH($C6750,Торг!$I:$I,0))),"")</f>
        <v/>
      </c>
      <c r="L6750" s="132" t="str">
        <f>IFERROR(IFERROR(INDEX(Кат!$A:$A,MATCH($C6750,Кат!$I:$I,0)),INDEX(Торг!$A:$A,MATCH($C6750,Торг!$I:$I,0))),"")</f>
        <v/>
      </c>
      <c r="M6750" s="132" t="str">
        <f>IFERROR(IFERROR(INDEX(Кат!$B:$B,MATCH($C6750,Кат!$I:$I,0)),INDEX(Торг!$B:$B,MATCH($C6750,Торг!$I:$I,0))),"")</f>
        <v/>
      </c>
      <c r="N6750" s="132" t="str">
        <f t="shared" si="105"/>
        <v>TRIALLI CTS790</v>
      </c>
      <c r="O6750" s="132" t="str">
        <f>IFERROR(IFERROR(INDEX(Кат!$B:$B,MATCH($N6750,Кат!$I:$I,0)),INDEX(Торг!$B:$B,MATCH($N6750,Торг!$I:$I,0))),"")</f>
        <v/>
      </c>
    </row>
    <row r="6751" spans="1:15" outlineLevel="2">
      <c r="A6751" t="s">
        <v>18938</v>
      </c>
      <c r="C6751" s="191" t="s">
        <v>8168</v>
      </c>
      <c r="E6751" t="s">
        <v>8169</v>
      </c>
      <c r="F6751" t="s">
        <v>3407</v>
      </c>
      <c r="G6751" t="s">
        <v>399</v>
      </c>
      <c r="H6751">
        <v>550</v>
      </c>
      <c r="J6751" t="s">
        <v>22634</v>
      </c>
      <c r="K6751" s="132" t="str">
        <f>IFERROR(IFERROR(INDEX(Кат!$O:$O,MATCH($C6751,Кат!$I:$I,0)),INDEX(Торг!$L:$L,MATCH($C6751,Торг!$I:$I,0))),"")</f>
        <v/>
      </c>
      <c r="L6751" s="132" t="str">
        <f>IFERROR(IFERROR(INDEX(Кат!$A:$A,MATCH($C6751,Кат!$I:$I,0)),INDEX(Торг!$A:$A,MATCH($C6751,Торг!$I:$I,0))),"")</f>
        <v/>
      </c>
      <c r="M6751" s="132" t="str">
        <f>IFERROR(IFERROR(INDEX(Кат!$B:$B,MATCH($C6751,Кат!$I:$I,0)),INDEX(Торг!$B:$B,MATCH($C6751,Торг!$I:$I,0))),"")</f>
        <v/>
      </c>
      <c r="N6751" s="132" t="str">
        <f t="shared" si="105"/>
        <v>TRIALLI CM108</v>
      </c>
      <c r="O6751" s="132" t="str">
        <f>IFERROR(IFERROR(INDEX(Кат!$B:$B,MATCH($N6751,Кат!$I:$I,0)),INDEX(Торг!$B:$B,MATCH($N6751,Торг!$I:$I,0))),"")</f>
        <v/>
      </c>
    </row>
    <row r="6752" spans="1:15" outlineLevel="1">
      <c r="A6752" t="s">
        <v>18939</v>
      </c>
      <c r="C6752" s="191" t="s">
        <v>8170</v>
      </c>
      <c r="E6752" t="s">
        <v>8171</v>
      </c>
      <c r="F6752" t="s">
        <v>3407</v>
      </c>
      <c r="G6752" t="s">
        <v>399</v>
      </c>
      <c r="H6752">
        <v>1420</v>
      </c>
      <c r="J6752" t="s">
        <v>22634</v>
      </c>
      <c r="K6752" s="132" t="str">
        <f>IFERROR(IFERROR(INDEX(Кат!$O:$O,MATCH($C6752,Кат!$I:$I,0)),INDEX(Торг!$L:$L,MATCH($C6752,Торг!$I:$I,0))),"")</f>
        <v/>
      </c>
      <c r="L6752" s="132" t="str">
        <f>IFERROR(IFERROR(INDEX(Кат!$A:$A,MATCH($C6752,Кат!$I:$I,0)),INDEX(Торг!$A:$A,MATCH($C6752,Торг!$I:$I,0))),"")</f>
        <v/>
      </c>
      <c r="M6752" s="132" t="str">
        <f>IFERROR(IFERROR(INDEX(Кат!$B:$B,MATCH($C6752,Кат!$I:$I,0)),INDEX(Торг!$B:$B,MATCH($C6752,Торг!$I:$I,0))),"")</f>
        <v/>
      </c>
      <c r="N6752" s="132" t="str">
        <f t="shared" si="105"/>
        <v>TRIALLI CM190</v>
      </c>
      <c r="O6752" s="132" t="str">
        <f>IFERROR(IFERROR(INDEX(Кат!$B:$B,MATCH($N6752,Кат!$I:$I,0)),INDEX(Торг!$B:$B,MATCH($N6752,Торг!$I:$I,0))),"")</f>
        <v/>
      </c>
    </row>
    <row r="6753" spans="1:15" outlineLevel="2">
      <c r="A6753" t="s">
        <v>31250</v>
      </c>
      <c r="C6753" s="191" t="s">
        <v>31251</v>
      </c>
      <c r="E6753" t="s">
        <v>31252</v>
      </c>
      <c r="F6753" t="s">
        <v>3407</v>
      </c>
      <c r="G6753" t="s">
        <v>399</v>
      </c>
      <c r="H6753">
        <v>660</v>
      </c>
      <c r="J6753" t="s">
        <v>22634</v>
      </c>
      <c r="K6753" s="132" t="str">
        <f>IFERROR(IFERROR(INDEX(Кат!$O:$O,MATCH($C6753,Кат!$I:$I,0)),INDEX(Торг!$L:$L,MATCH($C6753,Торг!$I:$I,0))),"")</f>
        <v/>
      </c>
      <c r="L6753" s="132" t="str">
        <f>IFERROR(IFERROR(INDEX(Кат!$A:$A,MATCH($C6753,Кат!$I:$I,0)),INDEX(Торг!$A:$A,MATCH($C6753,Торг!$I:$I,0))),"")</f>
        <v/>
      </c>
      <c r="M6753" s="132" t="str">
        <f>IFERROR(IFERROR(INDEX(Кат!$B:$B,MATCH($C6753,Кат!$I:$I,0)),INDEX(Торг!$B:$B,MATCH($C6753,Торг!$I:$I,0))),"")</f>
        <v/>
      </c>
      <c r="N6753" s="132" t="str">
        <f t="shared" si="105"/>
        <v>TRIALLI CM123</v>
      </c>
      <c r="O6753" s="132" t="str">
        <f>IFERROR(IFERROR(INDEX(Кат!$B:$B,MATCH($N6753,Кат!$I:$I,0)),INDEX(Торг!$B:$B,MATCH($N6753,Торг!$I:$I,0))),"")</f>
        <v/>
      </c>
    </row>
    <row r="6754" spans="1:15" outlineLevel="1">
      <c r="A6754" t="s">
        <v>22697</v>
      </c>
      <c r="C6754" s="191" t="s">
        <v>22698</v>
      </c>
      <c r="E6754" t="s">
        <v>22699</v>
      </c>
      <c r="F6754" t="s">
        <v>3407</v>
      </c>
      <c r="G6754" t="s">
        <v>399</v>
      </c>
      <c r="H6754">
        <v>550</v>
      </c>
      <c r="J6754" t="s">
        <v>22634</v>
      </c>
      <c r="K6754" s="132" t="str">
        <f>IFERROR(IFERROR(INDEX(Кат!$O:$O,MATCH($C6754,Кат!$I:$I,0)),INDEX(Торг!$L:$L,MATCH($C6754,Торг!$I:$I,0))),"")</f>
        <v/>
      </c>
      <c r="L6754" s="132" t="str">
        <f>IFERROR(IFERROR(INDEX(Кат!$A:$A,MATCH($C6754,Кат!$I:$I,0)),INDEX(Торг!$A:$A,MATCH($C6754,Торг!$I:$I,0))),"")</f>
        <v/>
      </c>
      <c r="M6754" s="132" t="str">
        <f>IFERROR(IFERROR(INDEX(Кат!$B:$B,MATCH($C6754,Кат!$I:$I,0)),INDEX(Торг!$B:$B,MATCH($C6754,Торг!$I:$I,0))),"")</f>
        <v/>
      </c>
      <c r="N6754" s="132" t="str">
        <f t="shared" si="105"/>
        <v>TRIALLI CM170</v>
      </c>
      <c r="O6754" s="132" t="str">
        <f>IFERROR(IFERROR(INDEX(Кат!$B:$B,MATCH($N6754,Кат!$I:$I,0)),INDEX(Торг!$B:$B,MATCH($N6754,Торг!$I:$I,0))),"")</f>
        <v/>
      </c>
    </row>
    <row r="6755" spans="1:15" outlineLevel="2">
      <c r="A6755" t="s">
        <v>18940</v>
      </c>
      <c r="C6755" s="191" t="s">
        <v>8172</v>
      </c>
      <c r="E6755" t="s">
        <v>8173</v>
      </c>
      <c r="F6755" t="s">
        <v>3407</v>
      </c>
      <c r="G6755" t="s">
        <v>399</v>
      </c>
      <c r="H6755">
        <v>1170</v>
      </c>
      <c r="J6755" t="s">
        <v>22634</v>
      </c>
      <c r="K6755" s="132" t="str">
        <f>IFERROR(IFERROR(INDEX(Кат!$O:$O,MATCH($C6755,Кат!$I:$I,0)),INDEX(Торг!$L:$L,MATCH($C6755,Торг!$I:$I,0))),"")</f>
        <v/>
      </c>
      <c r="L6755" s="132" t="str">
        <f>IFERROR(IFERROR(INDEX(Кат!$A:$A,MATCH($C6755,Кат!$I:$I,0)),INDEX(Торг!$A:$A,MATCH($C6755,Торг!$I:$I,0))),"")</f>
        <v/>
      </c>
      <c r="M6755" s="132" t="str">
        <f>IFERROR(IFERROR(INDEX(Кат!$B:$B,MATCH($C6755,Кат!$I:$I,0)),INDEX(Торг!$B:$B,MATCH($C6755,Торг!$I:$I,0))),"")</f>
        <v/>
      </c>
      <c r="N6755" s="132" t="str">
        <f t="shared" si="105"/>
        <v>TRIALLI CM0911</v>
      </c>
      <c r="O6755" s="132" t="str">
        <f>IFERROR(IFERROR(INDEX(Кат!$B:$B,MATCH($N6755,Кат!$I:$I,0)),INDEX(Торг!$B:$B,MATCH($N6755,Торг!$I:$I,0))),"")</f>
        <v/>
      </c>
    </row>
    <row r="6756" spans="1:15" outlineLevel="2">
      <c r="A6756" t="s">
        <v>29104</v>
      </c>
      <c r="C6756" s="191" t="s">
        <v>29105</v>
      </c>
      <c r="E6756" t="s">
        <v>29106</v>
      </c>
      <c r="F6756" t="s">
        <v>3407</v>
      </c>
      <c r="G6756" t="s">
        <v>399</v>
      </c>
      <c r="H6756">
        <v>610</v>
      </c>
      <c r="J6756" t="s">
        <v>22634</v>
      </c>
      <c r="K6756" s="132" t="str">
        <f>IFERROR(IFERROR(INDEX(Кат!$O:$O,MATCH($C6756,Кат!$I:$I,0)),INDEX(Торг!$L:$L,MATCH($C6756,Торг!$I:$I,0))),"")</f>
        <v/>
      </c>
      <c r="L6756" s="132" t="str">
        <f>IFERROR(IFERROR(INDEX(Кат!$A:$A,MATCH($C6756,Кат!$I:$I,0)),INDEX(Торг!$A:$A,MATCH($C6756,Торг!$I:$I,0))),"")</f>
        <v/>
      </c>
      <c r="M6756" s="132" t="str">
        <f>IFERROR(IFERROR(INDEX(Кат!$B:$B,MATCH($C6756,Кат!$I:$I,0)),INDEX(Торг!$B:$B,MATCH($C6756,Торг!$I:$I,0))),"")</f>
        <v/>
      </c>
      <c r="N6756" s="132" t="str">
        <f t="shared" si="105"/>
        <v>TRIALLI CM0906</v>
      </c>
      <c r="O6756" s="132" t="str">
        <f>IFERROR(IFERROR(INDEX(Кат!$B:$B,MATCH($N6756,Кат!$I:$I,0)),INDEX(Торг!$B:$B,MATCH($N6756,Торг!$I:$I,0))),"")</f>
        <v/>
      </c>
    </row>
    <row r="6757" spans="1:15" outlineLevel="1">
      <c r="A6757" t="s">
        <v>18941</v>
      </c>
      <c r="C6757" s="191" t="s">
        <v>8174</v>
      </c>
      <c r="E6757" t="s">
        <v>8175</v>
      </c>
      <c r="F6757" t="s">
        <v>3407</v>
      </c>
      <c r="G6757" t="s">
        <v>375</v>
      </c>
      <c r="H6757">
        <v>1380</v>
      </c>
      <c r="J6757" t="s">
        <v>22634</v>
      </c>
      <c r="K6757" s="132" t="str">
        <f>IFERROR(IFERROR(INDEX(Кат!$O:$O,MATCH($C6757,Кат!$I:$I,0)),INDEX(Торг!$L:$L,MATCH($C6757,Торг!$I:$I,0))),"")</f>
        <v/>
      </c>
      <c r="L6757" s="132" t="str">
        <f>IFERROR(IFERROR(INDEX(Кат!$A:$A,MATCH($C6757,Кат!$I:$I,0)),INDEX(Торг!$A:$A,MATCH($C6757,Торг!$I:$I,0))),"")</f>
        <v/>
      </c>
      <c r="M6757" s="132" t="str">
        <f>IFERROR(IFERROR(INDEX(Кат!$B:$B,MATCH($C6757,Кат!$I:$I,0)),INDEX(Торг!$B:$B,MATCH($C6757,Торг!$I:$I,0))),"")</f>
        <v/>
      </c>
      <c r="N6757" s="132" t="str">
        <f t="shared" si="105"/>
        <v>TRIALLI CM712</v>
      </c>
      <c r="O6757" s="132" t="str">
        <f>IFERROR(IFERROR(INDEX(Кат!$B:$B,MATCH($N6757,Кат!$I:$I,0)),INDEX(Торг!$B:$B,MATCH($N6757,Торг!$I:$I,0))),"")</f>
        <v/>
      </c>
    </row>
    <row r="6758" spans="1:15" outlineLevel="2">
      <c r="A6758" t="s">
        <v>18942</v>
      </c>
      <c r="C6758" s="191" t="s">
        <v>8176</v>
      </c>
      <c r="E6758" t="s">
        <v>8177</v>
      </c>
      <c r="F6758" t="s">
        <v>3407</v>
      </c>
      <c r="G6758" t="s">
        <v>375</v>
      </c>
      <c r="H6758">
        <v>2350</v>
      </c>
      <c r="J6758" t="s">
        <v>22634</v>
      </c>
      <c r="K6758" s="132" t="str">
        <f>IFERROR(IFERROR(INDEX(Кат!$O:$O,MATCH($C6758,Кат!$I:$I,0)),INDEX(Торг!$L:$L,MATCH($C6758,Торг!$I:$I,0))),"")</f>
        <v/>
      </c>
      <c r="L6758" s="132" t="str">
        <f>IFERROR(IFERROR(INDEX(Кат!$A:$A,MATCH($C6758,Кат!$I:$I,0)),INDEX(Торг!$A:$A,MATCH($C6758,Торг!$I:$I,0))),"")</f>
        <v/>
      </c>
      <c r="M6758" s="132" t="str">
        <f>IFERROR(IFERROR(INDEX(Кат!$B:$B,MATCH($C6758,Кат!$I:$I,0)),INDEX(Торг!$B:$B,MATCH($C6758,Торг!$I:$I,0))),"")</f>
        <v/>
      </c>
      <c r="N6758" s="132" t="str">
        <f t="shared" si="105"/>
        <v>TRIALLI CM770</v>
      </c>
      <c r="O6758" s="132" t="str">
        <f>IFERROR(IFERROR(INDEX(Кат!$B:$B,MATCH($N6758,Кат!$I:$I,0)),INDEX(Торг!$B:$B,MATCH($N6758,Торг!$I:$I,0))),"")</f>
        <v/>
      </c>
    </row>
    <row r="6759" spans="1:15" outlineLevel="1">
      <c r="A6759" t="s">
        <v>31253</v>
      </c>
      <c r="C6759" s="191" t="s">
        <v>31254</v>
      </c>
      <c r="E6759" t="s">
        <v>31255</v>
      </c>
      <c r="F6759" t="s">
        <v>3407</v>
      </c>
      <c r="G6759" t="s">
        <v>375</v>
      </c>
      <c r="H6759">
        <v>360</v>
      </c>
      <c r="J6759" t="s">
        <v>22634</v>
      </c>
      <c r="K6759" s="132" t="str">
        <f>IFERROR(IFERROR(INDEX(Кат!$O:$O,MATCH($C6759,Кат!$I:$I,0)),INDEX(Торг!$L:$L,MATCH($C6759,Торг!$I:$I,0))),"")</f>
        <v/>
      </c>
      <c r="L6759" s="132" t="str">
        <f>IFERROR(IFERROR(INDEX(Кат!$A:$A,MATCH($C6759,Кат!$I:$I,0)),INDEX(Торг!$A:$A,MATCH($C6759,Торг!$I:$I,0))),"")</f>
        <v/>
      </c>
      <c r="M6759" s="132" t="str">
        <f>IFERROR(IFERROR(INDEX(Кат!$B:$B,MATCH($C6759,Кат!$I:$I,0)),INDEX(Торг!$B:$B,MATCH($C6759,Торг!$I:$I,0))),"")</f>
        <v/>
      </c>
      <c r="N6759" s="132" t="str">
        <f t="shared" si="105"/>
        <v>TRIALLI SB108</v>
      </c>
      <c r="O6759" s="132" t="str">
        <f>IFERROR(IFERROR(INDEX(Кат!$B:$B,MATCH($N6759,Кат!$I:$I,0)),INDEX(Торг!$B:$B,MATCH($N6759,Торг!$I:$I,0))),"")</f>
        <v/>
      </c>
    </row>
    <row r="6760" spans="1:15" outlineLevel="2">
      <c r="A6760" t="s">
        <v>26355</v>
      </c>
      <c r="C6760" s="191" t="s">
        <v>26356</v>
      </c>
      <c r="E6760" t="s">
        <v>26357</v>
      </c>
      <c r="F6760" t="s">
        <v>3407</v>
      </c>
      <c r="G6760" t="s">
        <v>399</v>
      </c>
      <c r="H6760">
        <v>85</v>
      </c>
      <c r="J6760" t="s">
        <v>22634</v>
      </c>
      <c r="K6760" s="132" t="str">
        <f>IFERROR(IFERROR(INDEX(Кат!$O:$O,MATCH($C6760,Кат!$I:$I,0)),INDEX(Торг!$L:$L,MATCH($C6760,Торг!$I:$I,0))),"")</f>
        <v/>
      </c>
      <c r="L6760" s="132" t="str">
        <f>IFERROR(IFERROR(INDEX(Кат!$A:$A,MATCH($C6760,Кат!$I:$I,0)),INDEX(Торг!$A:$A,MATCH($C6760,Торг!$I:$I,0))),"")</f>
        <v/>
      </c>
      <c r="M6760" s="132" t="str">
        <f>IFERROR(IFERROR(INDEX(Кат!$B:$B,MATCH($C6760,Кат!$I:$I,0)),INDEX(Торг!$B:$B,MATCH($C6760,Торг!$I:$I,0))),"")</f>
        <v/>
      </c>
      <c r="N6760" s="132" t="str">
        <f t="shared" si="105"/>
        <v>TRIALLI PT442</v>
      </c>
      <c r="O6760" s="132" t="str">
        <f>IFERROR(IFERROR(INDEX(Кат!$B:$B,MATCH($N6760,Кат!$I:$I,0)),INDEX(Торг!$B:$B,MATCH($N6760,Торг!$I:$I,0))),"")</f>
        <v/>
      </c>
    </row>
    <row r="6761" spans="1:15" outlineLevel="2">
      <c r="A6761" t="s">
        <v>27658</v>
      </c>
      <c r="C6761" s="191" t="s">
        <v>27659</v>
      </c>
      <c r="E6761" t="s">
        <v>27660</v>
      </c>
      <c r="F6761" t="s">
        <v>3407</v>
      </c>
      <c r="G6761" t="s">
        <v>375</v>
      </c>
      <c r="H6761">
        <v>390</v>
      </c>
      <c r="J6761" t="s">
        <v>22634</v>
      </c>
      <c r="K6761" s="132" t="str">
        <f>IFERROR(IFERROR(INDEX(Кат!$O:$O,MATCH($C6761,Кат!$I:$I,0)),INDEX(Торг!$L:$L,MATCH($C6761,Торг!$I:$I,0))),"")</f>
        <v/>
      </c>
      <c r="L6761" s="132" t="str">
        <f>IFERROR(IFERROR(INDEX(Кат!$A:$A,MATCH($C6761,Кат!$I:$I,0)),INDEX(Торг!$A:$A,MATCH($C6761,Торг!$I:$I,0))),"")</f>
        <v/>
      </c>
      <c r="M6761" s="132" t="str">
        <f>IFERROR(IFERROR(INDEX(Кат!$B:$B,MATCH($C6761,Кат!$I:$I,0)),INDEX(Торг!$B:$B,MATCH($C6761,Торг!$I:$I,0))),"")</f>
        <v/>
      </c>
      <c r="N6761" s="132" t="str">
        <f t="shared" si="105"/>
        <v>TRIALLI CV537</v>
      </c>
      <c r="O6761" s="132" t="str">
        <f>IFERROR(IFERROR(INDEX(Кат!$B:$B,MATCH($N6761,Кат!$I:$I,0)),INDEX(Торг!$B:$B,MATCH($N6761,Торг!$I:$I,0))),"")</f>
        <v/>
      </c>
    </row>
    <row r="6762" spans="1:15" outlineLevel="1">
      <c r="A6762" t="s">
        <v>26544</v>
      </c>
      <c r="C6762" s="191" t="s">
        <v>26545</v>
      </c>
      <c r="E6762" t="s">
        <v>26546</v>
      </c>
      <c r="F6762" t="s">
        <v>3407</v>
      </c>
      <c r="G6762" t="s">
        <v>399</v>
      </c>
      <c r="H6762">
        <v>3330</v>
      </c>
      <c r="J6762" t="s">
        <v>22634</v>
      </c>
      <c r="K6762" s="132" t="str">
        <f>IFERROR(IFERROR(INDEX(Кат!$O:$O,MATCH($C6762,Кат!$I:$I,0)),INDEX(Торг!$L:$L,MATCH($C6762,Торг!$I:$I,0))),"")</f>
        <v/>
      </c>
      <c r="L6762" s="132" t="str">
        <f>IFERROR(IFERROR(INDEX(Кат!$A:$A,MATCH($C6762,Кат!$I:$I,0)),INDEX(Торг!$A:$A,MATCH($C6762,Торг!$I:$I,0))),"")</f>
        <v/>
      </c>
      <c r="M6762" s="132" t="str">
        <f>IFERROR(IFERROR(INDEX(Кат!$B:$B,MATCH($C6762,Кат!$I:$I,0)),INDEX(Торг!$B:$B,MATCH($C6762,Торг!$I:$I,0))),"")</f>
        <v/>
      </c>
      <c r="N6762" s="132" t="str">
        <f t="shared" si="105"/>
        <v>TRIALLI CF012092</v>
      </c>
      <c r="O6762" s="132" t="str">
        <f>IFERROR(IFERROR(INDEX(Кат!$B:$B,MATCH($N6762,Кат!$I:$I,0)),INDEX(Торг!$B:$B,MATCH($N6762,Торг!$I:$I,0))),"")</f>
        <v/>
      </c>
    </row>
    <row r="6763" spans="1:15" outlineLevel="2">
      <c r="A6763" t="s">
        <v>18943</v>
      </c>
      <c r="C6763" s="191" t="s">
        <v>8178</v>
      </c>
      <c r="E6763" t="s">
        <v>8179</v>
      </c>
      <c r="F6763" t="s">
        <v>3407</v>
      </c>
      <c r="G6763" t="s">
        <v>399</v>
      </c>
      <c r="H6763">
        <v>3670</v>
      </c>
      <c r="J6763" t="s">
        <v>22634</v>
      </c>
      <c r="K6763" s="132" t="str">
        <f>IFERROR(IFERROR(INDEX(Кат!$O:$O,MATCH($C6763,Кат!$I:$I,0)),INDEX(Торг!$L:$L,MATCH($C6763,Торг!$I:$I,0))),"")</f>
        <v/>
      </c>
      <c r="L6763" s="132" t="str">
        <f>IFERROR(IFERROR(INDEX(Кат!$A:$A,MATCH($C6763,Кат!$I:$I,0)),INDEX(Торг!$A:$A,MATCH($C6763,Торг!$I:$I,0))),"")</f>
        <v/>
      </c>
      <c r="M6763" s="132" t="str">
        <f>IFERROR(IFERROR(INDEX(Кат!$B:$B,MATCH($C6763,Кат!$I:$I,0)),INDEX(Торг!$B:$B,MATCH($C6763,Торг!$I:$I,0))),"")</f>
        <v/>
      </c>
      <c r="N6763" s="132" t="str">
        <f t="shared" si="105"/>
        <v>TRIALLI AG01067</v>
      </c>
      <c r="O6763" s="132" t="str">
        <f>IFERROR(IFERROR(INDEX(Кат!$B:$B,MATCH($N6763,Кат!$I:$I,0)),INDEX(Торг!$B:$B,MATCH($N6763,Торг!$I:$I,0))),"")</f>
        <v/>
      </c>
    </row>
    <row r="6764" spans="1:15" outlineLevel="1">
      <c r="A6764" t="s">
        <v>18944</v>
      </c>
      <c r="C6764" s="191" t="s">
        <v>3408</v>
      </c>
      <c r="E6764" t="s">
        <v>3409</v>
      </c>
      <c r="F6764" t="s">
        <v>3407</v>
      </c>
      <c r="G6764" t="s">
        <v>399</v>
      </c>
      <c r="H6764">
        <v>4460</v>
      </c>
      <c r="J6764" t="s">
        <v>22634</v>
      </c>
      <c r="K6764" s="132" t="str">
        <f>IFERROR(IFERROR(INDEX(Кат!$O:$O,MATCH($C6764,Кат!$I:$I,0)),INDEX(Торг!$L:$L,MATCH($C6764,Торг!$I:$I,0))),"")</f>
        <v/>
      </c>
      <c r="L6764" s="132" t="str">
        <f>IFERROR(IFERROR(INDEX(Кат!$A:$A,MATCH($C6764,Кат!$I:$I,0)),INDEX(Торг!$A:$A,MATCH($C6764,Торг!$I:$I,0))),"")</f>
        <v/>
      </c>
      <c r="M6764" s="132" t="str">
        <f>IFERROR(IFERROR(INDEX(Кат!$B:$B,MATCH($C6764,Кат!$I:$I,0)),INDEX(Торг!$B:$B,MATCH($C6764,Торг!$I:$I,0))),"")</f>
        <v/>
      </c>
      <c r="N6764" s="132" t="str">
        <f t="shared" si="105"/>
        <v>TRIALLI AG01066</v>
      </c>
      <c r="O6764" s="132" t="str">
        <f>IFERROR(IFERROR(INDEX(Кат!$B:$B,MATCH($N6764,Кат!$I:$I,0)),INDEX(Торг!$B:$B,MATCH($N6764,Торг!$I:$I,0))),"")</f>
        <v/>
      </c>
    </row>
    <row r="6765" spans="1:15" outlineLevel="2">
      <c r="A6765" t="s">
        <v>18945</v>
      </c>
      <c r="C6765" s="191" t="s">
        <v>8180</v>
      </c>
      <c r="E6765" t="s">
        <v>8181</v>
      </c>
      <c r="F6765" t="s">
        <v>3407</v>
      </c>
      <c r="G6765" t="s">
        <v>399</v>
      </c>
      <c r="H6765">
        <v>4490</v>
      </c>
      <c r="J6765" t="s">
        <v>22634</v>
      </c>
      <c r="K6765" s="132" t="str">
        <f>IFERROR(IFERROR(INDEX(Кат!$O:$O,MATCH($C6765,Кат!$I:$I,0)),INDEX(Торг!$L:$L,MATCH($C6765,Торг!$I:$I,0))),"")</f>
        <v/>
      </c>
      <c r="L6765" s="132" t="str">
        <f>IFERROR(IFERROR(INDEX(Кат!$A:$A,MATCH($C6765,Кат!$I:$I,0)),INDEX(Торг!$A:$A,MATCH($C6765,Торг!$I:$I,0))),"")</f>
        <v/>
      </c>
      <c r="M6765" s="132" t="str">
        <f>IFERROR(IFERROR(INDEX(Кат!$B:$B,MATCH($C6765,Кат!$I:$I,0)),INDEX(Торг!$B:$B,MATCH($C6765,Торг!$I:$I,0))),"")</f>
        <v/>
      </c>
      <c r="N6765" s="132" t="str">
        <f t="shared" si="105"/>
        <v>TRIALLI AG01172</v>
      </c>
      <c r="O6765" s="132" t="str">
        <f>IFERROR(IFERROR(INDEX(Кат!$B:$B,MATCH($N6765,Кат!$I:$I,0)),INDEX(Торг!$B:$B,MATCH($N6765,Торг!$I:$I,0))),"")</f>
        <v/>
      </c>
    </row>
    <row r="6766" spans="1:15" outlineLevel="2">
      <c r="A6766" t="s">
        <v>18946</v>
      </c>
      <c r="C6766" s="191" t="s">
        <v>8182</v>
      </c>
      <c r="E6766" t="s">
        <v>8183</v>
      </c>
      <c r="F6766" t="s">
        <v>3407</v>
      </c>
      <c r="G6766" t="s">
        <v>399</v>
      </c>
      <c r="H6766">
        <v>3330</v>
      </c>
      <c r="J6766" t="s">
        <v>22634</v>
      </c>
      <c r="K6766" s="132" t="str">
        <f>IFERROR(IFERROR(INDEX(Кат!$O:$O,MATCH($C6766,Кат!$I:$I,0)),INDEX(Торг!$L:$L,MATCH($C6766,Торг!$I:$I,0))),"")</f>
        <v/>
      </c>
      <c r="L6766" s="132" t="str">
        <f>IFERROR(IFERROR(INDEX(Кат!$A:$A,MATCH($C6766,Кат!$I:$I,0)),INDEX(Торг!$A:$A,MATCH($C6766,Торг!$I:$I,0))),"")</f>
        <v/>
      </c>
      <c r="M6766" s="132" t="str">
        <f>IFERROR(IFERROR(INDEX(Кат!$B:$B,MATCH($C6766,Кат!$I:$I,0)),INDEX(Торг!$B:$B,MATCH($C6766,Торг!$I:$I,0))),"")</f>
        <v/>
      </c>
      <c r="N6766" s="132" t="str">
        <f t="shared" si="105"/>
        <v>TRIALLI AG01164</v>
      </c>
      <c r="O6766" s="132" t="str">
        <f>IFERROR(IFERROR(INDEX(Кат!$B:$B,MATCH($N6766,Кат!$I:$I,0)),INDEX(Торг!$B:$B,MATCH($N6766,Торг!$I:$I,0))),"")</f>
        <v/>
      </c>
    </row>
    <row r="6767" spans="1:15" outlineLevel="2">
      <c r="A6767" t="s">
        <v>18947</v>
      </c>
      <c r="C6767" s="191" t="s">
        <v>8184</v>
      </c>
      <c r="E6767" t="s">
        <v>8185</v>
      </c>
      <c r="F6767" t="s">
        <v>3407</v>
      </c>
      <c r="G6767" t="s">
        <v>399</v>
      </c>
      <c r="H6767">
        <v>4490</v>
      </c>
      <c r="J6767" t="s">
        <v>22634</v>
      </c>
      <c r="K6767" s="132" t="str">
        <f>IFERROR(IFERROR(INDEX(Кат!$O:$O,MATCH($C6767,Кат!$I:$I,0)),INDEX(Торг!$L:$L,MATCH($C6767,Торг!$I:$I,0))),"")</f>
        <v/>
      </c>
      <c r="L6767" s="132" t="str">
        <f>IFERROR(IFERROR(INDEX(Кат!$A:$A,MATCH($C6767,Кат!$I:$I,0)),INDEX(Торг!$A:$A,MATCH($C6767,Торг!$I:$I,0))),"")</f>
        <v/>
      </c>
      <c r="M6767" s="132" t="str">
        <f>IFERROR(IFERROR(INDEX(Кат!$B:$B,MATCH($C6767,Кат!$I:$I,0)),INDEX(Торг!$B:$B,MATCH($C6767,Торг!$I:$I,0))),"")</f>
        <v/>
      </c>
      <c r="N6767" s="132" t="str">
        <f t="shared" si="105"/>
        <v>TRIALLI AG01373</v>
      </c>
      <c r="O6767" s="132" t="str">
        <f>IFERROR(IFERROR(INDEX(Кат!$B:$B,MATCH($N6767,Кат!$I:$I,0)),INDEX(Торг!$B:$B,MATCH($N6767,Торг!$I:$I,0))),"")</f>
        <v/>
      </c>
    </row>
    <row r="6768" spans="1:15" outlineLevel="1">
      <c r="A6768" t="s">
        <v>18948</v>
      </c>
      <c r="C6768" s="191" t="s">
        <v>33998</v>
      </c>
      <c r="E6768" t="s">
        <v>8186</v>
      </c>
      <c r="F6768" t="s">
        <v>3407</v>
      </c>
      <c r="G6768" t="s">
        <v>399</v>
      </c>
      <c r="H6768">
        <v>3330</v>
      </c>
      <c r="J6768" t="s">
        <v>22634</v>
      </c>
      <c r="K6768" s="132" t="str">
        <f>IFERROR(IFERROR(INDEX(Кат!$O:$O,MATCH($C6768,Кат!$I:$I,0)),INDEX(Торг!$L:$L,MATCH($C6768,Торг!$I:$I,0))),"")</f>
        <v/>
      </c>
      <c r="L6768" s="132" t="str">
        <f>IFERROR(IFERROR(INDEX(Кат!$A:$A,MATCH($C6768,Кат!$I:$I,0)),INDEX(Торг!$A:$A,MATCH($C6768,Торг!$I:$I,0))),"")</f>
        <v/>
      </c>
      <c r="M6768" s="132" t="str">
        <f>IFERROR(IFERROR(INDEX(Кат!$B:$B,MATCH($C6768,Кат!$I:$I,0)),INDEX(Торг!$B:$B,MATCH($C6768,Торг!$I:$I,0))),"")</f>
        <v/>
      </c>
      <c r="N6768" s="132" t="str">
        <f t="shared" si="105"/>
        <v xml:space="preserve">TRIALLI AG01365                 </v>
      </c>
      <c r="O6768" s="132" t="str">
        <f>IFERROR(IFERROR(INDEX(Кат!$B:$B,MATCH($N6768,Кат!$I:$I,0)),INDEX(Торг!$B:$B,MATCH($N6768,Торг!$I:$I,0))),"")</f>
        <v/>
      </c>
    </row>
    <row r="6769" spans="1:15" outlineLevel="2">
      <c r="A6769" t="s">
        <v>25812</v>
      </c>
      <c r="C6769" s="191" t="s">
        <v>25813</v>
      </c>
      <c r="E6769" t="s">
        <v>25814</v>
      </c>
      <c r="F6769" t="s">
        <v>3407</v>
      </c>
      <c r="G6769" t="s">
        <v>399</v>
      </c>
      <c r="H6769">
        <v>8150</v>
      </c>
      <c r="J6769" t="s">
        <v>22634</v>
      </c>
      <c r="K6769" s="132" t="str">
        <f>IFERROR(IFERROR(INDEX(Кат!$O:$O,MATCH($C6769,Кат!$I:$I,0)),INDEX(Торг!$L:$L,MATCH($C6769,Торг!$I:$I,0))),"")</f>
        <v/>
      </c>
      <c r="L6769" s="132" t="str">
        <f>IFERROR(IFERROR(INDEX(Кат!$A:$A,MATCH($C6769,Кат!$I:$I,0)),INDEX(Торг!$A:$A,MATCH($C6769,Торг!$I:$I,0))),"")</f>
        <v/>
      </c>
      <c r="M6769" s="132" t="str">
        <f>IFERROR(IFERROR(INDEX(Кат!$B:$B,MATCH($C6769,Кат!$I:$I,0)),INDEX(Торг!$B:$B,MATCH($C6769,Торг!$I:$I,0))),"")</f>
        <v/>
      </c>
      <c r="N6769" s="132" t="str">
        <f t="shared" si="105"/>
        <v>TRIALLI CF012061</v>
      </c>
      <c r="O6769" s="132" t="str">
        <f>IFERROR(IFERROR(INDEX(Кат!$B:$B,MATCH($N6769,Кат!$I:$I,0)),INDEX(Торг!$B:$B,MATCH($N6769,Торг!$I:$I,0))),"")</f>
        <v/>
      </c>
    </row>
    <row r="6770" spans="1:15" outlineLevel="1">
      <c r="A6770" t="s">
        <v>25901</v>
      </c>
      <c r="C6770" s="191" t="s">
        <v>25902</v>
      </c>
      <c r="E6770" t="s">
        <v>25903</v>
      </c>
      <c r="F6770" t="s">
        <v>3407</v>
      </c>
      <c r="G6770" t="s">
        <v>399</v>
      </c>
      <c r="H6770">
        <v>8150</v>
      </c>
      <c r="J6770" t="s">
        <v>22634</v>
      </c>
      <c r="K6770" s="132" t="str">
        <f>IFERROR(IFERROR(INDEX(Кат!$O:$O,MATCH($C6770,Кат!$I:$I,0)),INDEX(Торг!$L:$L,MATCH($C6770,Торг!$I:$I,0))),"")</f>
        <v/>
      </c>
      <c r="L6770" s="132" t="str">
        <f>IFERROR(IFERROR(INDEX(Кат!$A:$A,MATCH($C6770,Кат!$I:$I,0)),INDEX(Торг!$A:$A,MATCH($C6770,Торг!$I:$I,0))),"")</f>
        <v/>
      </c>
      <c r="M6770" s="132" t="str">
        <f>IFERROR(IFERROR(INDEX(Кат!$B:$B,MATCH($C6770,Кат!$I:$I,0)),INDEX(Торг!$B:$B,MATCH($C6770,Торг!$I:$I,0))),"")</f>
        <v/>
      </c>
      <c r="N6770" s="132" t="str">
        <f t="shared" si="105"/>
        <v>TRIALLI CF012062</v>
      </c>
      <c r="O6770" s="132" t="str">
        <f>IFERROR(IFERROR(INDEX(Кат!$B:$B,MATCH($N6770,Кат!$I:$I,0)),INDEX(Торг!$B:$B,MATCH($N6770,Торг!$I:$I,0))),"")</f>
        <v/>
      </c>
    </row>
    <row r="6771" spans="1:15" outlineLevel="2">
      <c r="A6771" t="s">
        <v>26033</v>
      </c>
      <c r="C6771" s="191" t="s">
        <v>26034</v>
      </c>
      <c r="E6771" t="s">
        <v>26035</v>
      </c>
      <c r="F6771" t="s">
        <v>3407</v>
      </c>
      <c r="G6771" t="s">
        <v>399</v>
      </c>
      <c r="H6771">
        <v>4810</v>
      </c>
      <c r="J6771" t="s">
        <v>22634</v>
      </c>
      <c r="K6771" s="132" t="str">
        <f>IFERROR(IFERROR(INDEX(Кат!$O:$O,MATCH($C6771,Кат!$I:$I,0)),INDEX(Торг!$L:$L,MATCH($C6771,Торг!$I:$I,0))),"")</f>
        <v/>
      </c>
      <c r="L6771" s="132" t="str">
        <f>IFERROR(IFERROR(INDEX(Кат!$A:$A,MATCH($C6771,Кат!$I:$I,0)),INDEX(Торг!$A:$A,MATCH($C6771,Торг!$I:$I,0))),"")</f>
        <v/>
      </c>
      <c r="M6771" s="132" t="str">
        <f>IFERROR(IFERROR(INDEX(Кат!$B:$B,MATCH($C6771,Кат!$I:$I,0)),INDEX(Торг!$B:$B,MATCH($C6771,Торг!$I:$I,0))),"")</f>
        <v/>
      </c>
      <c r="N6771" s="132" t="str">
        <f t="shared" si="105"/>
        <v>TRIALLI CF012001</v>
      </c>
      <c r="O6771" s="132" t="str">
        <f>IFERROR(IFERROR(INDEX(Кат!$B:$B,MATCH($N6771,Кат!$I:$I,0)),INDEX(Торг!$B:$B,MATCH($N6771,Торг!$I:$I,0))),"")</f>
        <v/>
      </c>
    </row>
    <row r="6772" spans="1:15" outlineLevel="2">
      <c r="A6772" t="s">
        <v>26036</v>
      </c>
      <c r="C6772" s="191" t="s">
        <v>26037</v>
      </c>
      <c r="E6772" t="s">
        <v>26038</v>
      </c>
      <c r="F6772" t="s">
        <v>3407</v>
      </c>
      <c r="G6772" t="s">
        <v>399</v>
      </c>
      <c r="H6772">
        <v>4810</v>
      </c>
      <c r="J6772" t="s">
        <v>22634</v>
      </c>
      <c r="K6772" s="132" t="str">
        <f>IFERROR(IFERROR(INDEX(Кат!$O:$O,MATCH($C6772,Кат!$I:$I,0)),INDEX(Торг!$L:$L,MATCH($C6772,Торг!$I:$I,0))),"")</f>
        <v/>
      </c>
      <c r="L6772" s="132" t="str">
        <f>IFERROR(IFERROR(INDEX(Кат!$A:$A,MATCH($C6772,Кат!$I:$I,0)),INDEX(Торг!$A:$A,MATCH($C6772,Торг!$I:$I,0))),"")</f>
        <v/>
      </c>
      <c r="M6772" s="132" t="str">
        <f>IFERROR(IFERROR(INDEX(Кат!$B:$B,MATCH($C6772,Кат!$I:$I,0)),INDEX(Торг!$B:$B,MATCH($C6772,Торг!$I:$I,0))),"")</f>
        <v/>
      </c>
      <c r="N6772" s="132" t="str">
        <f t="shared" si="105"/>
        <v>TRIALLI CF012002</v>
      </c>
      <c r="O6772" s="132" t="str">
        <f>IFERROR(IFERROR(INDEX(Кат!$B:$B,MATCH($N6772,Кат!$I:$I,0)),INDEX(Торг!$B:$B,MATCH($N6772,Торг!$I:$I,0))),"")</f>
        <v/>
      </c>
    </row>
    <row r="6773" spans="1:15" outlineLevel="2">
      <c r="A6773" t="s">
        <v>18949</v>
      </c>
      <c r="C6773" s="191" t="s">
        <v>8187</v>
      </c>
      <c r="E6773" t="s">
        <v>8188</v>
      </c>
      <c r="F6773" t="s">
        <v>3407</v>
      </c>
      <c r="G6773" t="s">
        <v>375</v>
      </c>
      <c r="H6773">
        <v>7070</v>
      </c>
      <c r="J6773" t="s">
        <v>22634</v>
      </c>
      <c r="K6773" s="132" t="str">
        <f>IFERROR(IFERROR(INDEX(Кат!$O:$O,MATCH($C6773,Кат!$I:$I,0)),INDEX(Торг!$L:$L,MATCH($C6773,Торг!$I:$I,0))),"")</f>
        <v/>
      </c>
      <c r="L6773" s="132" t="str">
        <f>IFERROR(IFERROR(INDEX(Кат!$A:$A,MATCH($C6773,Кат!$I:$I,0)),INDEX(Торг!$A:$A,MATCH($C6773,Торг!$I:$I,0))),"")</f>
        <v/>
      </c>
      <c r="M6773" s="132" t="str">
        <f>IFERROR(IFERROR(INDEX(Кат!$B:$B,MATCH($C6773,Кат!$I:$I,0)),INDEX(Торг!$B:$B,MATCH($C6773,Торг!$I:$I,0))),"")</f>
        <v/>
      </c>
      <c r="N6773" s="132" t="str">
        <f t="shared" si="105"/>
        <v>TRIALLI FR772</v>
      </c>
      <c r="O6773" s="132" t="str">
        <f>IFERROR(IFERROR(INDEX(Кат!$B:$B,MATCH($N6773,Кат!$I:$I,0)),INDEX(Торг!$B:$B,MATCH($N6773,Торг!$I:$I,0))),"")</f>
        <v/>
      </c>
    </row>
    <row r="6774" spans="1:15" outlineLevel="2">
      <c r="A6774" t="s">
        <v>18950</v>
      </c>
      <c r="C6774" s="191" t="s">
        <v>8189</v>
      </c>
      <c r="E6774" t="s">
        <v>8190</v>
      </c>
      <c r="F6774" t="s">
        <v>3407</v>
      </c>
      <c r="G6774" t="s">
        <v>375</v>
      </c>
      <c r="H6774">
        <v>8960</v>
      </c>
      <c r="J6774" t="s">
        <v>22634</v>
      </c>
      <c r="K6774" s="132" t="str">
        <f>IFERROR(IFERROR(INDEX(Кат!$O:$O,MATCH($C6774,Кат!$I:$I,0)),INDEX(Торг!$L:$L,MATCH($C6774,Торг!$I:$I,0))),"")</f>
        <v/>
      </c>
      <c r="L6774" s="132" t="str">
        <f>IFERROR(IFERROR(INDEX(Кат!$A:$A,MATCH($C6774,Кат!$I:$I,0)),INDEX(Торг!$A:$A,MATCH($C6774,Торг!$I:$I,0))),"")</f>
        <v/>
      </c>
      <c r="M6774" s="132" t="str">
        <f>IFERROR(IFERROR(INDEX(Кат!$B:$B,MATCH($C6774,Кат!$I:$I,0)),INDEX(Торг!$B:$B,MATCH($C6774,Торг!$I:$I,0))),"")</f>
        <v/>
      </c>
      <c r="N6774" s="132" t="str">
        <f t="shared" si="105"/>
        <v>TRIALLI FR773</v>
      </c>
      <c r="O6774" s="132" t="str">
        <f>IFERROR(IFERROR(INDEX(Кат!$B:$B,MATCH($N6774,Кат!$I:$I,0)),INDEX(Торг!$B:$B,MATCH($N6774,Торг!$I:$I,0))),"")</f>
        <v/>
      </c>
    </row>
    <row r="6775" spans="1:15" outlineLevel="2">
      <c r="A6775" t="s">
        <v>29107</v>
      </c>
      <c r="C6775" s="191" t="s">
        <v>29108</v>
      </c>
      <c r="E6775" t="s">
        <v>29109</v>
      </c>
      <c r="F6775" t="s">
        <v>3407</v>
      </c>
      <c r="G6775" t="s">
        <v>375</v>
      </c>
      <c r="H6775">
        <v>6400</v>
      </c>
      <c r="J6775" t="s">
        <v>22634</v>
      </c>
      <c r="K6775" s="132" t="str">
        <f>IFERROR(IFERROR(INDEX(Кат!$O:$O,MATCH($C6775,Кат!$I:$I,0)),INDEX(Торг!$L:$L,MATCH($C6775,Торг!$I:$I,0))),"")</f>
        <v/>
      </c>
      <c r="L6775" s="132" t="str">
        <f>IFERROR(IFERROR(INDEX(Кат!$A:$A,MATCH($C6775,Кат!$I:$I,0)),INDEX(Торг!$A:$A,MATCH($C6775,Торг!$I:$I,0))),"")</f>
        <v/>
      </c>
      <c r="M6775" s="132" t="str">
        <f>IFERROR(IFERROR(INDEX(Кат!$B:$B,MATCH($C6775,Кат!$I:$I,0)),INDEX(Торг!$B:$B,MATCH($C6775,Торг!$I:$I,0))),"")</f>
        <v/>
      </c>
      <c r="N6775" s="132" t="str">
        <f t="shared" si="105"/>
        <v>TRIALLI FR771</v>
      </c>
      <c r="O6775" s="132" t="str">
        <f>IFERROR(IFERROR(INDEX(Кат!$B:$B,MATCH($N6775,Кат!$I:$I,0)),INDEX(Торг!$B:$B,MATCH($N6775,Торг!$I:$I,0))),"")</f>
        <v/>
      </c>
    </row>
    <row r="6776" spans="1:15" outlineLevel="2">
      <c r="A6776" t="s">
        <v>33531</v>
      </c>
      <c r="C6776" s="191" t="s">
        <v>33532</v>
      </c>
      <c r="E6776" t="s">
        <v>33533</v>
      </c>
      <c r="F6776" t="s">
        <v>3407</v>
      </c>
      <c r="G6776" t="s">
        <v>375</v>
      </c>
      <c r="H6776">
        <v>12150</v>
      </c>
      <c r="J6776" t="s">
        <v>22634</v>
      </c>
      <c r="K6776" s="132" t="str">
        <f>IFERROR(IFERROR(INDEX(Кат!$O:$O,MATCH($C6776,Кат!$I:$I,0)),INDEX(Торг!$L:$L,MATCH($C6776,Торг!$I:$I,0))),"")</f>
        <v/>
      </c>
      <c r="L6776" s="132" t="str">
        <f>IFERROR(IFERROR(INDEX(Кат!$A:$A,MATCH($C6776,Кат!$I:$I,0)),INDEX(Торг!$A:$A,MATCH($C6776,Торг!$I:$I,0))),"")</f>
        <v/>
      </c>
      <c r="M6776" s="132" t="str">
        <f>IFERROR(IFERROR(INDEX(Кат!$B:$B,MATCH($C6776,Кат!$I:$I,0)),INDEX(Торг!$B:$B,MATCH($C6776,Торг!$I:$I,0))),"")</f>
        <v/>
      </c>
      <c r="N6776" s="132" t="str">
        <f t="shared" si="105"/>
        <v>TRIALLI FR776</v>
      </c>
      <c r="O6776" s="132" t="str">
        <f>IFERROR(IFERROR(INDEX(Кат!$B:$B,MATCH($N6776,Кат!$I:$I,0)),INDEX(Торг!$B:$B,MATCH($N6776,Торг!$I:$I,0))),"")</f>
        <v/>
      </c>
    </row>
    <row r="6777" spans="1:15" outlineLevel="2">
      <c r="A6777" t="s">
        <v>18951</v>
      </c>
      <c r="C6777" s="191" t="s">
        <v>3410</v>
      </c>
      <c r="E6777" t="s">
        <v>3411</v>
      </c>
      <c r="F6777" t="s">
        <v>3407</v>
      </c>
      <c r="G6777" t="s">
        <v>375</v>
      </c>
      <c r="H6777">
        <v>5140</v>
      </c>
      <c r="J6777" t="s">
        <v>22634</v>
      </c>
      <c r="K6777" s="132" t="str">
        <f>IFERROR(IFERROR(INDEX(Кат!$O:$O,MATCH($C6777,Кат!$I:$I,0)),INDEX(Торг!$L:$L,MATCH($C6777,Торг!$I:$I,0))),"")</f>
        <v/>
      </c>
      <c r="L6777" s="132" t="str">
        <f>IFERROR(IFERROR(INDEX(Кат!$A:$A,MATCH($C6777,Кат!$I:$I,0)),INDEX(Торг!$A:$A,MATCH($C6777,Торг!$I:$I,0))),"")</f>
        <v/>
      </c>
      <c r="M6777" s="132" t="str">
        <f>IFERROR(IFERROR(INDEX(Кат!$B:$B,MATCH($C6777,Кат!$I:$I,0)),INDEX(Торг!$B:$B,MATCH($C6777,Торг!$I:$I,0))),"")</f>
        <v/>
      </c>
      <c r="N6777" s="132" t="str">
        <f t="shared" si="105"/>
        <v>TRIALLI FR790</v>
      </c>
      <c r="O6777" s="132" t="str">
        <f>IFERROR(IFERROR(INDEX(Кат!$B:$B,MATCH($N6777,Кат!$I:$I,0)),INDEX(Торг!$B:$B,MATCH($N6777,Торг!$I:$I,0))),"")</f>
        <v/>
      </c>
    </row>
    <row r="6778" spans="1:15" outlineLevel="2">
      <c r="A6778" t="s">
        <v>18952</v>
      </c>
      <c r="C6778" s="191" t="s">
        <v>8191</v>
      </c>
      <c r="E6778" t="s">
        <v>8192</v>
      </c>
      <c r="F6778" t="s">
        <v>3407</v>
      </c>
      <c r="G6778" t="s">
        <v>375</v>
      </c>
      <c r="H6778">
        <v>3240</v>
      </c>
      <c r="J6778" t="s">
        <v>22634</v>
      </c>
      <c r="K6778" s="132" t="str">
        <f>IFERROR(IFERROR(INDEX(Кат!$O:$O,MATCH($C6778,Кат!$I:$I,0)),INDEX(Торг!$L:$L,MATCH($C6778,Торг!$I:$I,0))),"")</f>
        <v/>
      </c>
      <c r="L6778" s="132" t="str">
        <f>IFERROR(IFERROR(INDEX(Кат!$A:$A,MATCH($C6778,Кат!$I:$I,0)),INDEX(Торг!$A:$A,MATCH($C6778,Торг!$I:$I,0))),"")</f>
        <v/>
      </c>
      <c r="M6778" s="132" t="str">
        <f>IFERROR(IFERROR(INDEX(Кат!$B:$B,MATCH($C6778,Кат!$I:$I,0)),INDEX(Торг!$B:$B,MATCH($C6778,Торг!$I:$I,0))),"")</f>
        <v/>
      </c>
      <c r="N6778" s="132" t="str">
        <f t="shared" si="105"/>
        <v>TRIALLI FR711</v>
      </c>
      <c r="O6778" s="132" t="str">
        <f>IFERROR(IFERROR(INDEX(Кат!$B:$B,MATCH($N6778,Кат!$I:$I,0)),INDEX(Торг!$B:$B,MATCH($N6778,Торг!$I:$I,0))),"")</f>
        <v/>
      </c>
    </row>
    <row r="6779" spans="1:15" outlineLevel="2">
      <c r="A6779" t="s">
        <v>29110</v>
      </c>
      <c r="C6779" s="191" t="s">
        <v>29111</v>
      </c>
      <c r="E6779" t="s">
        <v>29112</v>
      </c>
      <c r="F6779" t="s">
        <v>3407</v>
      </c>
      <c r="G6779" t="s">
        <v>375</v>
      </c>
      <c r="H6779">
        <v>4730</v>
      </c>
      <c r="J6779" t="s">
        <v>22634</v>
      </c>
      <c r="K6779" s="132" t="str">
        <f>IFERROR(IFERROR(INDEX(Кат!$O:$O,MATCH($C6779,Кат!$I:$I,0)),INDEX(Торг!$L:$L,MATCH($C6779,Торг!$I:$I,0))),"")</f>
        <v/>
      </c>
      <c r="L6779" s="132" t="str">
        <f>IFERROR(IFERROR(INDEX(Кат!$A:$A,MATCH($C6779,Кат!$I:$I,0)),INDEX(Торг!$A:$A,MATCH($C6779,Торг!$I:$I,0))),"")</f>
        <v/>
      </c>
      <c r="M6779" s="132" t="str">
        <f>IFERROR(IFERROR(INDEX(Кат!$B:$B,MATCH($C6779,Кат!$I:$I,0)),INDEX(Торг!$B:$B,MATCH($C6779,Торг!$I:$I,0))),"")</f>
        <v/>
      </c>
      <c r="N6779" s="132" t="str">
        <f t="shared" si="105"/>
        <v>TRIALLI FR770</v>
      </c>
      <c r="O6779" s="132" t="str">
        <f>IFERROR(IFERROR(INDEX(Кат!$B:$B,MATCH($N6779,Кат!$I:$I,0)),INDEX(Торг!$B:$B,MATCH($N6779,Торг!$I:$I,0))),"")</f>
        <v/>
      </c>
    </row>
    <row r="6780" spans="1:15" outlineLevel="2">
      <c r="A6780" t="s">
        <v>29113</v>
      </c>
      <c r="C6780" s="191" t="s">
        <v>29114</v>
      </c>
      <c r="E6780" t="s">
        <v>29115</v>
      </c>
      <c r="F6780" t="s">
        <v>3407</v>
      </c>
      <c r="G6780" t="s">
        <v>375</v>
      </c>
      <c r="H6780">
        <v>4260</v>
      </c>
      <c r="J6780" t="s">
        <v>22634</v>
      </c>
      <c r="K6780" s="132" t="str">
        <f>IFERROR(IFERROR(INDEX(Кат!$O:$O,MATCH($C6780,Кат!$I:$I,0)),INDEX(Торг!$L:$L,MATCH($C6780,Торг!$I:$I,0))),"")</f>
        <v/>
      </c>
      <c r="L6780" s="132" t="str">
        <f>IFERROR(IFERROR(INDEX(Кат!$A:$A,MATCH($C6780,Кат!$I:$I,0)),INDEX(Торг!$A:$A,MATCH($C6780,Торг!$I:$I,0))),"")</f>
        <v/>
      </c>
      <c r="M6780" s="132" t="str">
        <f>IFERROR(IFERROR(INDEX(Кат!$B:$B,MATCH($C6780,Кат!$I:$I,0)),INDEX(Торг!$B:$B,MATCH($C6780,Торг!$I:$I,0))),"")</f>
        <v/>
      </c>
      <c r="N6780" s="132" t="str">
        <f t="shared" si="105"/>
        <v>TRIALLI FR798</v>
      </c>
      <c r="O6780" s="132" t="str">
        <f>IFERROR(IFERROR(INDEX(Кат!$B:$B,MATCH($N6780,Кат!$I:$I,0)),INDEX(Торг!$B:$B,MATCH($N6780,Торг!$I:$I,0))),"")</f>
        <v/>
      </c>
    </row>
    <row r="6781" spans="1:15" outlineLevel="2">
      <c r="A6781" t="s">
        <v>29116</v>
      </c>
      <c r="C6781" s="191" t="s">
        <v>29117</v>
      </c>
      <c r="E6781" t="s">
        <v>29118</v>
      </c>
      <c r="F6781" t="s">
        <v>3407</v>
      </c>
      <c r="G6781" t="s">
        <v>375</v>
      </c>
      <c r="H6781">
        <v>4320</v>
      </c>
      <c r="J6781" t="s">
        <v>22634</v>
      </c>
      <c r="K6781" s="132" t="str">
        <f>IFERROR(IFERROR(INDEX(Кат!$O:$O,MATCH($C6781,Кат!$I:$I,0)),INDEX(Торг!$L:$L,MATCH($C6781,Торг!$I:$I,0))),"")</f>
        <v/>
      </c>
      <c r="L6781" s="132" t="str">
        <f>IFERROR(IFERROR(INDEX(Кат!$A:$A,MATCH($C6781,Кат!$I:$I,0)),INDEX(Торг!$A:$A,MATCH($C6781,Торг!$I:$I,0))),"")</f>
        <v/>
      </c>
      <c r="M6781" s="132" t="str">
        <f>IFERROR(IFERROR(INDEX(Кат!$B:$B,MATCH($C6781,Кат!$I:$I,0)),INDEX(Торг!$B:$B,MATCH($C6781,Торг!$I:$I,0))),"")</f>
        <v/>
      </c>
      <c r="N6781" s="132" t="str">
        <f t="shared" si="105"/>
        <v>TRIALLI FR761</v>
      </c>
      <c r="O6781" s="132" t="str">
        <f>IFERROR(IFERROR(INDEX(Кат!$B:$B,MATCH($N6781,Кат!$I:$I,0)),INDEX(Торг!$B:$B,MATCH($N6781,Торг!$I:$I,0))),"")</f>
        <v/>
      </c>
    </row>
    <row r="6782" spans="1:15" outlineLevel="2">
      <c r="A6782" t="s">
        <v>29119</v>
      </c>
      <c r="C6782" s="191" t="s">
        <v>29120</v>
      </c>
      <c r="E6782" t="s">
        <v>29121</v>
      </c>
      <c r="F6782" t="s">
        <v>3407</v>
      </c>
      <c r="G6782" t="s">
        <v>375</v>
      </c>
      <c r="H6782">
        <v>3900</v>
      </c>
      <c r="J6782" t="s">
        <v>22634</v>
      </c>
      <c r="K6782" s="132" t="str">
        <f>IFERROR(IFERROR(INDEX(Кат!$O:$O,MATCH($C6782,Кат!$I:$I,0)),INDEX(Торг!$L:$L,MATCH($C6782,Торг!$I:$I,0))),"")</f>
        <v/>
      </c>
      <c r="L6782" s="132" t="str">
        <f>IFERROR(IFERROR(INDEX(Кат!$A:$A,MATCH($C6782,Кат!$I:$I,0)),INDEX(Торг!$A:$A,MATCH($C6782,Торг!$I:$I,0))),"")</f>
        <v/>
      </c>
      <c r="M6782" s="132" t="str">
        <f>IFERROR(IFERROR(INDEX(Кат!$B:$B,MATCH($C6782,Кат!$I:$I,0)),INDEX(Торг!$B:$B,MATCH($C6782,Торг!$I:$I,0))),"")</f>
        <v/>
      </c>
      <c r="N6782" s="132" t="str">
        <f t="shared" si="105"/>
        <v>TRIALLI FR751</v>
      </c>
      <c r="O6782" s="132" t="str">
        <f>IFERROR(IFERROR(INDEX(Кат!$B:$B,MATCH($N6782,Кат!$I:$I,0)),INDEX(Торг!$B:$B,MATCH($N6782,Торг!$I:$I,0))),"")</f>
        <v/>
      </c>
    </row>
    <row r="6783" spans="1:15" outlineLevel="1">
      <c r="A6783" t="s">
        <v>29122</v>
      </c>
      <c r="C6783" s="191" t="s">
        <v>29123</v>
      </c>
      <c r="E6783" t="s">
        <v>29124</v>
      </c>
      <c r="F6783" t="s">
        <v>3407</v>
      </c>
      <c r="G6783" t="s">
        <v>375</v>
      </c>
      <c r="H6783">
        <v>4900</v>
      </c>
      <c r="J6783" t="s">
        <v>22634</v>
      </c>
      <c r="K6783" s="132" t="str">
        <f>IFERROR(IFERROR(INDEX(Кат!$O:$O,MATCH($C6783,Кат!$I:$I,0)),INDEX(Торг!$L:$L,MATCH($C6783,Торг!$I:$I,0))),"")</f>
        <v/>
      </c>
      <c r="L6783" s="132" t="str">
        <f>IFERROR(IFERROR(INDEX(Кат!$A:$A,MATCH($C6783,Кат!$I:$I,0)),INDEX(Торг!$A:$A,MATCH($C6783,Торг!$I:$I,0))),"")</f>
        <v/>
      </c>
      <c r="M6783" s="132" t="str">
        <f>IFERROR(IFERROR(INDEX(Кат!$B:$B,MATCH($C6783,Кат!$I:$I,0)),INDEX(Торг!$B:$B,MATCH($C6783,Торг!$I:$I,0))),"")</f>
        <v/>
      </c>
      <c r="N6783" s="132" t="str">
        <f t="shared" si="105"/>
        <v>TRIALLI FR721</v>
      </c>
      <c r="O6783" s="132" t="str">
        <f>IFERROR(IFERROR(INDEX(Кат!$B:$B,MATCH($N6783,Кат!$I:$I,0)),INDEX(Торг!$B:$B,MATCH($N6783,Торг!$I:$I,0))),"")</f>
        <v/>
      </c>
    </row>
    <row r="6784" spans="1:15" outlineLevel="2">
      <c r="A6784" t="s">
        <v>18953</v>
      </c>
      <c r="C6784" s="191" t="s">
        <v>8193</v>
      </c>
      <c r="E6784" t="s">
        <v>8194</v>
      </c>
      <c r="F6784" t="s">
        <v>3407</v>
      </c>
      <c r="G6784" t="s">
        <v>375</v>
      </c>
      <c r="H6784">
        <v>5520</v>
      </c>
      <c r="J6784" t="s">
        <v>22634</v>
      </c>
      <c r="K6784" s="132" t="str">
        <f>IFERROR(IFERROR(INDEX(Кат!$O:$O,MATCH($C6784,Кат!$I:$I,0)),INDEX(Торг!$L:$L,MATCH($C6784,Торг!$I:$I,0))),"")</f>
        <v/>
      </c>
      <c r="L6784" s="132" t="str">
        <f>IFERROR(IFERROR(INDEX(Кат!$A:$A,MATCH($C6784,Кат!$I:$I,0)),INDEX(Торг!$A:$A,MATCH($C6784,Торг!$I:$I,0))),"")</f>
        <v/>
      </c>
      <c r="M6784" s="132" t="str">
        <f>IFERROR(IFERROR(INDEX(Кат!$B:$B,MATCH($C6784,Кат!$I:$I,0)),INDEX(Торг!$B:$B,MATCH($C6784,Торг!$I:$I,0))),"")</f>
        <v/>
      </c>
      <c r="N6784" s="132" t="str">
        <f t="shared" si="105"/>
        <v>TRIALLI FR723</v>
      </c>
      <c r="O6784" s="132" t="str">
        <f>IFERROR(IFERROR(INDEX(Кат!$B:$B,MATCH($N6784,Кат!$I:$I,0)),INDEX(Торг!$B:$B,MATCH($N6784,Торг!$I:$I,0))),"")</f>
        <v/>
      </c>
    </row>
    <row r="6785" spans="1:15" outlineLevel="1">
      <c r="A6785" t="s">
        <v>29125</v>
      </c>
      <c r="C6785" s="191" t="s">
        <v>29126</v>
      </c>
      <c r="E6785" t="s">
        <v>29127</v>
      </c>
      <c r="F6785" t="s">
        <v>3407</v>
      </c>
      <c r="G6785" t="s">
        <v>375</v>
      </c>
      <c r="H6785">
        <v>5960</v>
      </c>
      <c r="J6785" t="s">
        <v>22634</v>
      </c>
      <c r="K6785" s="132" t="str">
        <f>IFERROR(IFERROR(INDEX(Кат!$O:$O,MATCH($C6785,Кат!$I:$I,0)),INDEX(Торг!$L:$L,MATCH($C6785,Торг!$I:$I,0))),"")</f>
        <v/>
      </c>
      <c r="L6785" s="132" t="str">
        <f>IFERROR(IFERROR(INDEX(Кат!$A:$A,MATCH($C6785,Кат!$I:$I,0)),INDEX(Торг!$A:$A,MATCH($C6785,Торг!$I:$I,0))),"")</f>
        <v/>
      </c>
      <c r="M6785" s="132" t="str">
        <f>IFERROR(IFERROR(INDEX(Кат!$B:$B,MATCH($C6785,Кат!$I:$I,0)),INDEX(Торг!$B:$B,MATCH($C6785,Торг!$I:$I,0))),"")</f>
        <v/>
      </c>
      <c r="N6785" s="132" t="str">
        <f t="shared" si="105"/>
        <v>TRIALLI FR0908</v>
      </c>
      <c r="O6785" s="132" t="str">
        <f>IFERROR(IFERROR(INDEX(Кат!$B:$B,MATCH($N6785,Кат!$I:$I,0)),INDEX(Торг!$B:$B,MATCH($N6785,Торг!$I:$I,0))),"")</f>
        <v/>
      </c>
    </row>
    <row r="6786" spans="1:15" outlineLevel="2">
      <c r="A6786" t="s">
        <v>29128</v>
      </c>
      <c r="C6786" s="191" t="s">
        <v>29129</v>
      </c>
      <c r="E6786" t="s">
        <v>29130</v>
      </c>
      <c r="F6786" t="s">
        <v>3407</v>
      </c>
      <c r="G6786" t="s">
        <v>375</v>
      </c>
      <c r="H6786">
        <v>9470</v>
      </c>
      <c r="J6786" t="s">
        <v>22634</v>
      </c>
      <c r="K6786" s="132" t="str">
        <f>IFERROR(IFERROR(INDEX(Кат!$O:$O,MATCH($C6786,Кат!$I:$I,0)),INDEX(Торг!$L:$L,MATCH($C6786,Торг!$I:$I,0))),"")</f>
        <v/>
      </c>
      <c r="L6786" s="132" t="str">
        <f>IFERROR(IFERROR(INDEX(Кат!$A:$A,MATCH($C6786,Кат!$I:$I,0)),INDEX(Торг!$A:$A,MATCH($C6786,Торг!$I:$I,0))),"")</f>
        <v/>
      </c>
      <c r="M6786" s="132" t="str">
        <f>IFERROR(IFERROR(INDEX(Кат!$B:$B,MATCH($C6786,Кат!$I:$I,0)),INDEX(Торг!$B:$B,MATCH($C6786,Торг!$I:$I,0))),"")</f>
        <v/>
      </c>
      <c r="N6786" s="132" t="str">
        <f t="shared" si="105"/>
        <v>TRIALLI FR0924</v>
      </c>
      <c r="O6786" s="132" t="str">
        <f>IFERROR(IFERROR(INDEX(Кат!$B:$B,MATCH($N6786,Кат!$I:$I,0)),INDEX(Торг!$B:$B,MATCH($N6786,Торг!$I:$I,0))),"")</f>
        <v/>
      </c>
    </row>
    <row r="6787" spans="1:15" outlineLevel="2">
      <c r="A6787" t="s">
        <v>29131</v>
      </c>
      <c r="C6787" s="191" t="s">
        <v>29132</v>
      </c>
      <c r="E6787" t="s">
        <v>29133</v>
      </c>
      <c r="F6787" t="s">
        <v>3407</v>
      </c>
      <c r="G6787" t="s">
        <v>375</v>
      </c>
      <c r="H6787">
        <v>6340</v>
      </c>
      <c r="J6787" t="s">
        <v>22634</v>
      </c>
      <c r="K6787" s="132" t="str">
        <f>IFERROR(IFERROR(INDEX(Кат!$O:$O,MATCH($C6787,Кат!$I:$I,0)),INDEX(Торг!$L:$L,MATCH($C6787,Торг!$I:$I,0))),"")</f>
        <v/>
      </c>
      <c r="L6787" s="132" t="str">
        <f>IFERROR(IFERROR(INDEX(Кат!$A:$A,MATCH($C6787,Кат!$I:$I,0)),INDEX(Торг!$A:$A,MATCH($C6787,Торг!$I:$I,0))),"")</f>
        <v/>
      </c>
      <c r="M6787" s="132" t="str">
        <f>IFERROR(IFERROR(INDEX(Кат!$B:$B,MATCH($C6787,Кат!$I:$I,0)),INDEX(Торг!$B:$B,MATCH($C6787,Торг!$I:$I,0))),"")</f>
        <v/>
      </c>
      <c r="N6787" s="132" t="str">
        <f t="shared" si="105"/>
        <v>TRIALLI FR0907</v>
      </c>
      <c r="O6787" s="132" t="str">
        <f>IFERROR(IFERROR(INDEX(Кат!$B:$B,MATCH($N6787,Кат!$I:$I,0)),INDEX(Торг!$B:$B,MATCH($N6787,Торг!$I:$I,0))),"")</f>
        <v/>
      </c>
    </row>
    <row r="6788" spans="1:15" outlineLevel="1">
      <c r="A6788" t="s">
        <v>29134</v>
      </c>
      <c r="C6788" s="191" t="s">
        <v>29135</v>
      </c>
      <c r="E6788" t="s">
        <v>29136</v>
      </c>
      <c r="F6788" t="s">
        <v>3407</v>
      </c>
      <c r="G6788" t="s">
        <v>375</v>
      </c>
      <c r="H6788">
        <v>15050</v>
      </c>
      <c r="J6788" t="s">
        <v>22634</v>
      </c>
      <c r="K6788" s="132" t="str">
        <f>IFERROR(IFERROR(INDEX(Кат!$O:$O,MATCH($C6788,Кат!$I:$I,0)),INDEX(Торг!$L:$L,MATCH($C6788,Торг!$I:$I,0))),"")</f>
        <v/>
      </c>
      <c r="L6788" s="132" t="str">
        <f>IFERROR(IFERROR(INDEX(Кат!$A:$A,MATCH($C6788,Кат!$I:$I,0)),INDEX(Торг!$A:$A,MATCH($C6788,Торг!$I:$I,0))),"")</f>
        <v/>
      </c>
      <c r="M6788" s="132" t="str">
        <f>IFERROR(IFERROR(INDEX(Кат!$B:$B,MATCH($C6788,Кат!$I:$I,0)),INDEX(Торг!$B:$B,MATCH($C6788,Торг!$I:$I,0))),"")</f>
        <v/>
      </c>
      <c r="N6788" s="132" t="str">
        <f t="shared" si="105"/>
        <v>TRIALLI FR774</v>
      </c>
      <c r="O6788" s="132" t="str">
        <f>IFERROR(IFERROR(INDEX(Кат!$B:$B,MATCH($N6788,Кат!$I:$I,0)),INDEX(Торг!$B:$B,MATCH($N6788,Торг!$I:$I,0))),"")</f>
        <v/>
      </c>
    </row>
    <row r="6789" spans="1:15" outlineLevel="2">
      <c r="A6789" t="s">
        <v>29137</v>
      </c>
      <c r="C6789" s="191" t="s">
        <v>29138</v>
      </c>
      <c r="E6789" t="s">
        <v>29139</v>
      </c>
      <c r="F6789" t="s">
        <v>3407</v>
      </c>
      <c r="G6789" t="s">
        <v>375</v>
      </c>
      <c r="H6789">
        <v>13670</v>
      </c>
      <c r="J6789" t="s">
        <v>22634</v>
      </c>
      <c r="K6789" s="132" t="str">
        <f>IFERROR(IFERROR(INDEX(Кат!$O:$O,MATCH($C6789,Кат!$I:$I,0)),INDEX(Торг!$L:$L,MATCH($C6789,Торг!$I:$I,0))),"")</f>
        <v/>
      </c>
      <c r="L6789" s="132" t="str">
        <f>IFERROR(IFERROR(INDEX(Кат!$A:$A,MATCH($C6789,Кат!$I:$I,0)),INDEX(Торг!$A:$A,MATCH($C6789,Торг!$I:$I,0))),"")</f>
        <v/>
      </c>
      <c r="M6789" s="132" t="str">
        <f>IFERROR(IFERROR(INDEX(Кат!$B:$B,MATCH($C6789,Кат!$I:$I,0)),INDEX(Торг!$B:$B,MATCH($C6789,Торг!$I:$I,0))),"")</f>
        <v/>
      </c>
      <c r="N6789" s="132" t="str">
        <f t="shared" si="105"/>
        <v>TRIALLI FR775</v>
      </c>
      <c r="O6789" s="132" t="str">
        <f>IFERROR(IFERROR(INDEX(Кат!$B:$B,MATCH($N6789,Кат!$I:$I,0)),INDEX(Торг!$B:$B,MATCH($N6789,Торг!$I:$I,0))),"")</f>
        <v/>
      </c>
    </row>
    <row r="6790" spans="1:15" outlineLevel="2">
      <c r="A6790" t="s">
        <v>30897</v>
      </c>
      <c r="C6790" s="191" t="s">
        <v>30898</v>
      </c>
      <c r="E6790" t="s">
        <v>30899</v>
      </c>
      <c r="F6790" t="s">
        <v>3407</v>
      </c>
      <c r="G6790" t="s">
        <v>399</v>
      </c>
      <c r="H6790">
        <v>3390</v>
      </c>
      <c r="J6790" t="s">
        <v>22634</v>
      </c>
      <c r="K6790" s="132" t="str">
        <f>IFERROR(IFERROR(INDEX(Кат!$O:$O,MATCH($C6790,Кат!$I:$I,0)),INDEX(Торг!$L:$L,MATCH($C6790,Торг!$I:$I,0))),"")</f>
        <v/>
      </c>
      <c r="L6790" s="132" t="str">
        <f>IFERROR(IFERROR(INDEX(Кат!$A:$A,MATCH($C6790,Кат!$I:$I,0)),INDEX(Торг!$A:$A,MATCH($C6790,Торг!$I:$I,0))),"")</f>
        <v/>
      </c>
      <c r="M6790" s="132" t="str">
        <f>IFERROR(IFERROR(INDEX(Кат!$B:$B,MATCH($C6790,Кат!$I:$I,0)),INDEX(Торг!$B:$B,MATCH($C6790,Торг!$I:$I,0))),"")</f>
        <v/>
      </c>
      <c r="N6790" s="132" t="str">
        <f t="shared" si="105"/>
        <v>TRIALLI DF095208</v>
      </c>
      <c r="O6790" s="132" t="str">
        <f>IFERROR(IFERROR(INDEX(Кат!$B:$B,MATCH($N6790,Кат!$I:$I,0)),INDEX(Торг!$B:$B,MATCH($N6790,Торг!$I:$I,0))),"")</f>
        <v/>
      </c>
    </row>
    <row r="6791" spans="1:15" outlineLevel="2">
      <c r="A6791" t="s">
        <v>18960</v>
      </c>
      <c r="C6791" s="191" t="s">
        <v>8207</v>
      </c>
      <c r="E6791" t="s">
        <v>30900</v>
      </c>
      <c r="F6791" t="s">
        <v>3407</v>
      </c>
      <c r="G6791" t="s">
        <v>399</v>
      </c>
      <c r="H6791">
        <v>5780</v>
      </c>
      <c r="J6791" t="s">
        <v>22634</v>
      </c>
      <c r="K6791" s="132" t="str">
        <f>IFERROR(IFERROR(INDEX(Кат!$O:$O,MATCH($C6791,Кат!$I:$I,0)),INDEX(Торг!$L:$L,MATCH($C6791,Торг!$I:$I,0))),"")</f>
        <v/>
      </c>
      <c r="L6791" s="132" t="str">
        <f>IFERROR(IFERROR(INDEX(Кат!$A:$A,MATCH($C6791,Кат!$I:$I,0)),INDEX(Торг!$A:$A,MATCH($C6791,Торг!$I:$I,0))),"")</f>
        <v/>
      </c>
      <c r="M6791" s="132" t="str">
        <f>IFERROR(IFERROR(INDEX(Кат!$B:$B,MATCH($C6791,Кат!$I:$I,0)),INDEX(Торг!$B:$B,MATCH($C6791,Торг!$I:$I,0))),"")</f>
        <v/>
      </c>
      <c r="N6791" s="132" t="str">
        <f t="shared" si="105"/>
        <v>TRIALLI DF095112</v>
      </c>
      <c r="O6791" s="132" t="str">
        <f>IFERROR(IFERROR(INDEX(Кат!$B:$B,MATCH($N6791,Кат!$I:$I,0)),INDEX(Торг!$B:$B,MATCH($N6791,Торг!$I:$I,0))),"")</f>
        <v/>
      </c>
    </row>
    <row r="6792" spans="1:15" outlineLevel="1">
      <c r="A6792" t="s">
        <v>30589</v>
      </c>
      <c r="C6792" s="191" t="s">
        <v>30590</v>
      </c>
      <c r="E6792" t="s">
        <v>30591</v>
      </c>
      <c r="F6792" t="s">
        <v>3407</v>
      </c>
      <c r="G6792" t="s">
        <v>399</v>
      </c>
      <c r="H6792">
        <v>2480</v>
      </c>
      <c r="J6792" t="s">
        <v>22634</v>
      </c>
      <c r="K6792" s="132" t="str">
        <f>IFERROR(IFERROR(INDEX(Кат!$O:$O,MATCH($C6792,Кат!$I:$I,0)),INDEX(Торг!$L:$L,MATCH($C6792,Торг!$I:$I,0))),"")</f>
        <v/>
      </c>
      <c r="L6792" s="132" t="str">
        <f>IFERROR(IFERROR(INDEX(Кат!$A:$A,MATCH($C6792,Кат!$I:$I,0)),INDEX(Торг!$A:$A,MATCH($C6792,Торг!$I:$I,0))),"")</f>
        <v/>
      </c>
      <c r="M6792" s="132" t="str">
        <f>IFERROR(IFERROR(INDEX(Кат!$B:$B,MATCH($C6792,Кат!$I:$I,0)),INDEX(Торг!$B:$B,MATCH($C6792,Торг!$I:$I,0))),"")</f>
        <v/>
      </c>
      <c r="N6792" s="132" t="str">
        <f t="shared" ref="N6792:N6855" si="106">_xlfn.CONCAT(F6792," ",C6792)</f>
        <v>TRIALLI TF077</v>
      </c>
      <c r="O6792" s="132" t="str">
        <f>IFERROR(IFERROR(INDEX(Кат!$B:$B,MATCH($N6792,Кат!$I:$I,0)),INDEX(Торг!$B:$B,MATCH($N6792,Торг!$I:$I,0))),"")</f>
        <v/>
      </c>
    </row>
    <row r="6793" spans="1:15" outlineLevel="2">
      <c r="A6793" t="s">
        <v>26713</v>
      </c>
      <c r="C6793" s="191" t="s">
        <v>26714</v>
      </c>
      <c r="E6793" t="s">
        <v>26715</v>
      </c>
      <c r="F6793" t="s">
        <v>3407</v>
      </c>
      <c r="G6793" t="s">
        <v>399</v>
      </c>
      <c r="H6793">
        <v>1960</v>
      </c>
      <c r="J6793" t="s">
        <v>22634</v>
      </c>
      <c r="K6793" s="132" t="str">
        <f>IFERROR(IFERROR(INDEX(Кат!$O:$O,MATCH($C6793,Кат!$I:$I,0)),INDEX(Торг!$L:$L,MATCH($C6793,Торг!$I:$I,0))),"")</f>
        <v/>
      </c>
      <c r="L6793" s="132" t="str">
        <f>IFERROR(IFERROR(INDEX(Кат!$A:$A,MATCH($C6793,Кат!$I:$I,0)),INDEX(Торг!$A:$A,MATCH($C6793,Торг!$I:$I,0))),"")</f>
        <v/>
      </c>
      <c r="M6793" s="132" t="str">
        <f>IFERROR(IFERROR(INDEX(Кат!$B:$B,MATCH($C6793,Кат!$I:$I,0)),INDEX(Торг!$B:$B,MATCH($C6793,Торг!$I:$I,0))),"")</f>
        <v/>
      </c>
      <c r="N6793" s="132" t="str">
        <f t="shared" si="106"/>
        <v>TRIALLI TF079</v>
      </c>
      <c r="O6793" s="132" t="str">
        <f>IFERROR(IFERROR(INDEX(Кат!$B:$B,MATCH($N6793,Кат!$I:$I,0)),INDEX(Торг!$B:$B,MATCH($N6793,Торг!$I:$I,0))),"")</f>
        <v/>
      </c>
    </row>
    <row r="6794" spans="1:15" outlineLevel="2">
      <c r="A6794" t="s">
        <v>30592</v>
      </c>
      <c r="C6794" s="191" t="s">
        <v>30593</v>
      </c>
      <c r="E6794" t="s">
        <v>30797</v>
      </c>
      <c r="F6794" t="s">
        <v>3407</v>
      </c>
      <c r="G6794" t="s">
        <v>399</v>
      </c>
      <c r="H6794">
        <v>2840</v>
      </c>
      <c r="J6794" t="s">
        <v>22634</v>
      </c>
      <c r="K6794" s="132" t="str">
        <f>IFERROR(IFERROR(INDEX(Кат!$O:$O,MATCH($C6794,Кат!$I:$I,0)),INDEX(Торг!$L:$L,MATCH($C6794,Торг!$I:$I,0))),"")</f>
        <v/>
      </c>
      <c r="L6794" s="132" t="str">
        <f>IFERROR(IFERROR(INDEX(Кат!$A:$A,MATCH($C6794,Кат!$I:$I,0)),INDEX(Торг!$A:$A,MATCH($C6794,Торг!$I:$I,0))),"")</f>
        <v/>
      </c>
      <c r="M6794" s="132" t="str">
        <f>IFERROR(IFERROR(INDEX(Кат!$B:$B,MATCH($C6794,Кат!$I:$I,0)),INDEX(Торг!$B:$B,MATCH($C6794,Торг!$I:$I,0))),"")</f>
        <v/>
      </c>
      <c r="N6794" s="132" t="str">
        <f t="shared" si="106"/>
        <v>TRIALLI TF078</v>
      </c>
      <c r="O6794" s="132" t="str">
        <f>IFERROR(IFERROR(INDEX(Кат!$B:$B,MATCH($N6794,Кат!$I:$I,0)),INDEX(Торг!$B:$B,MATCH($N6794,Торг!$I:$I,0))),"")</f>
        <v/>
      </c>
    </row>
    <row r="6795" spans="1:15" outlineLevel="2">
      <c r="A6795" t="s">
        <v>18954</v>
      </c>
      <c r="C6795" s="191" t="s">
        <v>8195</v>
      </c>
      <c r="E6795" t="s">
        <v>8196</v>
      </c>
      <c r="F6795" t="s">
        <v>3407</v>
      </c>
      <c r="G6795" t="s">
        <v>399</v>
      </c>
      <c r="H6795">
        <v>3310</v>
      </c>
      <c r="J6795" t="s">
        <v>22634</v>
      </c>
      <c r="K6795" s="132" t="str">
        <f>IFERROR(IFERROR(INDEX(Кат!$O:$O,MATCH($C6795,Кат!$I:$I,0)),INDEX(Торг!$L:$L,MATCH($C6795,Торг!$I:$I,0))),"")</f>
        <v/>
      </c>
      <c r="L6795" s="132" t="str">
        <f>IFERROR(IFERROR(INDEX(Кат!$A:$A,MATCH($C6795,Кат!$I:$I,0)),INDEX(Торг!$A:$A,MATCH($C6795,Торг!$I:$I,0))),"")</f>
        <v/>
      </c>
      <c r="M6795" s="132" t="str">
        <f>IFERROR(IFERROR(INDEX(Кат!$B:$B,MATCH($C6795,Кат!$I:$I,0)),INDEX(Торг!$B:$B,MATCH($C6795,Торг!$I:$I,0))),"")</f>
        <v/>
      </c>
      <c r="N6795" s="132" t="str">
        <f t="shared" si="106"/>
        <v>TRIALLI TF057</v>
      </c>
      <c r="O6795" s="132" t="str">
        <f>IFERROR(IFERROR(INDEX(Кат!$B:$B,MATCH($N6795,Кат!$I:$I,0)),INDEX(Торг!$B:$B,MATCH($N6795,Торг!$I:$I,0))),"")</f>
        <v/>
      </c>
    </row>
    <row r="6796" spans="1:15" outlineLevel="1">
      <c r="A6796" t="s">
        <v>30594</v>
      </c>
      <c r="C6796" s="191" t="s">
        <v>30595</v>
      </c>
      <c r="E6796" t="s">
        <v>30596</v>
      </c>
      <c r="F6796" t="s">
        <v>3407</v>
      </c>
      <c r="G6796" t="s">
        <v>399</v>
      </c>
      <c r="H6796">
        <v>1840</v>
      </c>
      <c r="J6796" t="s">
        <v>22634</v>
      </c>
      <c r="K6796" s="132" t="str">
        <f>IFERROR(IFERROR(INDEX(Кат!$O:$O,MATCH($C6796,Кат!$I:$I,0)),INDEX(Торг!$L:$L,MATCH($C6796,Торг!$I:$I,0))),"")</f>
        <v/>
      </c>
      <c r="L6796" s="132" t="str">
        <f>IFERROR(IFERROR(INDEX(Кат!$A:$A,MATCH($C6796,Кат!$I:$I,0)),INDEX(Торг!$A:$A,MATCH($C6796,Торг!$I:$I,0))),"")</f>
        <v/>
      </c>
      <c r="M6796" s="132" t="str">
        <f>IFERROR(IFERROR(INDEX(Кат!$B:$B,MATCH($C6796,Кат!$I:$I,0)),INDEX(Торг!$B:$B,MATCH($C6796,Торг!$I:$I,0))),"")</f>
        <v/>
      </c>
      <c r="N6796" s="132" t="str">
        <f t="shared" si="106"/>
        <v>TRIALLI TF0059s</v>
      </c>
      <c r="O6796" s="132" t="str">
        <f>IFERROR(IFERROR(INDEX(Кат!$B:$B,MATCH($N6796,Кат!$I:$I,0)),INDEX(Торг!$B:$B,MATCH($N6796,Торг!$I:$I,0))),"")</f>
        <v/>
      </c>
    </row>
    <row r="6797" spans="1:15" outlineLevel="2">
      <c r="A6797" t="s">
        <v>30547</v>
      </c>
      <c r="C6797" s="191" t="s">
        <v>30548</v>
      </c>
      <c r="E6797" t="s">
        <v>30798</v>
      </c>
      <c r="F6797" t="s">
        <v>3407</v>
      </c>
      <c r="G6797" t="s">
        <v>399</v>
      </c>
      <c r="H6797">
        <v>3240</v>
      </c>
      <c r="J6797" t="s">
        <v>22634</v>
      </c>
      <c r="K6797" s="132" t="str">
        <f>IFERROR(IFERROR(INDEX(Кат!$O:$O,MATCH($C6797,Кат!$I:$I,0)),INDEX(Торг!$L:$L,MATCH($C6797,Торг!$I:$I,0))),"")</f>
        <v/>
      </c>
      <c r="L6797" s="132" t="str">
        <f>IFERROR(IFERROR(INDEX(Кат!$A:$A,MATCH($C6797,Кат!$I:$I,0)),INDEX(Торг!$A:$A,MATCH($C6797,Торг!$I:$I,0))),"")</f>
        <v/>
      </c>
      <c r="M6797" s="132" t="str">
        <f>IFERROR(IFERROR(INDEX(Кат!$B:$B,MATCH($C6797,Кат!$I:$I,0)),INDEX(Торг!$B:$B,MATCH($C6797,Торг!$I:$I,0))),"")</f>
        <v/>
      </c>
      <c r="N6797" s="132" t="str">
        <f t="shared" si="106"/>
        <v>TRIALLI TF058</v>
      </c>
      <c r="O6797" s="132" t="str">
        <f>IFERROR(IFERROR(INDEX(Кат!$B:$B,MATCH($N6797,Кат!$I:$I,0)),INDEX(Торг!$B:$B,MATCH($N6797,Торг!$I:$I,0))),"")</f>
        <v/>
      </c>
    </row>
    <row r="6798" spans="1:15" outlineLevel="2">
      <c r="A6798" t="s">
        <v>30597</v>
      </c>
      <c r="C6798" s="191" t="s">
        <v>30598</v>
      </c>
      <c r="E6798" t="s">
        <v>30599</v>
      </c>
      <c r="F6798" t="s">
        <v>3407</v>
      </c>
      <c r="G6798" t="s">
        <v>375</v>
      </c>
      <c r="H6798">
        <v>5900</v>
      </c>
      <c r="J6798" t="s">
        <v>22634</v>
      </c>
      <c r="K6798" s="132" t="str">
        <f>IFERROR(IFERROR(INDEX(Кат!$O:$O,MATCH($C6798,Кат!$I:$I,0)),INDEX(Торг!$L:$L,MATCH($C6798,Торг!$I:$I,0))),"")</f>
        <v/>
      </c>
      <c r="L6798" s="132" t="str">
        <f>IFERROR(IFERROR(INDEX(Кат!$A:$A,MATCH($C6798,Кат!$I:$I,0)),INDEX(Торг!$A:$A,MATCH($C6798,Торг!$I:$I,0))),"")</f>
        <v/>
      </c>
      <c r="M6798" s="132" t="str">
        <f>IFERROR(IFERROR(INDEX(Кат!$B:$B,MATCH($C6798,Кат!$I:$I,0)),INDEX(Торг!$B:$B,MATCH($C6798,Торг!$I:$I,0))),"")</f>
        <v/>
      </c>
      <c r="N6798" s="132" t="str">
        <f t="shared" si="106"/>
        <v>TRIALLI TF0101</v>
      </c>
      <c r="O6798" s="132" t="str">
        <f>IFERROR(IFERROR(INDEX(Кат!$B:$B,MATCH($N6798,Кат!$I:$I,0)),INDEX(Торг!$B:$B,MATCH($N6798,Торг!$I:$I,0))),"")</f>
        <v/>
      </c>
    </row>
    <row r="6799" spans="1:15" outlineLevel="1">
      <c r="A6799" t="s">
        <v>30600</v>
      </c>
      <c r="C6799" s="191" t="s">
        <v>30601</v>
      </c>
      <c r="E6799" t="s">
        <v>30602</v>
      </c>
      <c r="F6799" t="s">
        <v>3407</v>
      </c>
      <c r="G6799" t="s">
        <v>375</v>
      </c>
      <c r="H6799">
        <v>6870</v>
      </c>
      <c r="J6799" t="s">
        <v>22634</v>
      </c>
      <c r="K6799" s="132" t="str">
        <f>IFERROR(IFERROR(INDEX(Кат!$O:$O,MATCH($C6799,Кат!$I:$I,0)),INDEX(Торг!$L:$L,MATCH($C6799,Торг!$I:$I,0))),"")</f>
        <v/>
      </c>
      <c r="L6799" s="132" t="str">
        <f>IFERROR(IFERROR(INDEX(Кат!$A:$A,MATCH($C6799,Кат!$I:$I,0)),INDEX(Торг!$A:$A,MATCH($C6799,Торг!$I:$I,0))),"")</f>
        <v/>
      </c>
      <c r="M6799" s="132" t="str">
        <f>IFERROR(IFERROR(INDEX(Кат!$B:$B,MATCH($C6799,Кат!$I:$I,0)),INDEX(Торг!$B:$B,MATCH($C6799,Торг!$I:$I,0))),"")</f>
        <v/>
      </c>
      <c r="N6799" s="132" t="str">
        <f t="shared" si="106"/>
        <v>TRIALLI TF225685</v>
      </c>
      <c r="O6799" s="132" t="str">
        <f>IFERROR(IFERROR(INDEX(Кат!$B:$B,MATCH($N6799,Кат!$I:$I,0)),INDEX(Торг!$B:$B,MATCH($N6799,Торг!$I:$I,0))),"")</f>
        <v/>
      </c>
    </row>
    <row r="6800" spans="1:15" outlineLevel="2">
      <c r="A6800" t="s">
        <v>18955</v>
      </c>
      <c r="C6800" s="191" t="s">
        <v>8197</v>
      </c>
      <c r="E6800" t="s">
        <v>8198</v>
      </c>
      <c r="F6800" t="s">
        <v>3407</v>
      </c>
      <c r="G6800" t="s">
        <v>375</v>
      </c>
      <c r="H6800">
        <v>5130</v>
      </c>
      <c r="J6800" t="s">
        <v>22634</v>
      </c>
      <c r="K6800" s="132" t="str">
        <f>IFERROR(IFERROR(INDEX(Кат!$O:$O,MATCH($C6800,Кат!$I:$I,0)),INDEX(Торг!$L:$L,MATCH($C6800,Торг!$I:$I,0))),"")</f>
        <v/>
      </c>
      <c r="L6800" s="132" t="str">
        <f>IFERROR(IFERROR(INDEX(Кат!$A:$A,MATCH($C6800,Кат!$I:$I,0)),INDEX(Торг!$A:$A,MATCH($C6800,Торг!$I:$I,0))),"")</f>
        <v/>
      </c>
      <c r="M6800" s="132" t="str">
        <f>IFERROR(IFERROR(INDEX(Кат!$B:$B,MATCH($C6800,Кат!$I:$I,0)),INDEX(Торг!$B:$B,MATCH($C6800,Торг!$I:$I,0))),"")</f>
        <v/>
      </c>
      <c r="N6800" s="132" t="str">
        <f t="shared" si="106"/>
        <v>TRIALLI DF118</v>
      </c>
      <c r="O6800" s="132" t="str">
        <f>IFERROR(IFERROR(INDEX(Кат!$B:$B,MATCH($N6800,Кат!$I:$I,0)),INDEX(Торг!$B:$B,MATCH($N6800,Торг!$I:$I,0))),"")</f>
        <v/>
      </c>
    </row>
    <row r="6801" spans="1:15" outlineLevel="1">
      <c r="A6801" t="s">
        <v>18956</v>
      </c>
      <c r="C6801" s="191" t="s">
        <v>8199</v>
      </c>
      <c r="E6801" t="s">
        <v>8200</v>
      </c>
      <c r="F6801" t="s">
        <v>3407</v>
      </c>
      <c r="G6801" t="s">
        <v>375</v>
      </c>
      <c r="H6801">
        <v>3280</v>
      </c>
      <c r="J6801" t="s">
        <v>22634</v>
      </c>
      <c r="K6801" s="132" t="str">
        <f>IFERROR(IFERROR(INDEX(Кат!$O:$O,MATCH($C6801,Кат!$I:$I,0)),INDEX(Торг!$L:$L,MATCH($C6801,Торг!$I:$I,0))),"")</f>
        <v/>
      </c>
      <c r="L6801" s="132" t="str">
        <f>IFERROR(IFERROR(INDEX(Кат!$A:$A,MATCH($C6801,Кат!$I:$I,0)),INDEX(Торг!$A:$A,MATCH($C6801,Торг!$I:$I,0))),"")</f>
        <v/>
      </c>
      <c r="M6801" s="132" t="str">
        <f>IFERROR(IFERROR(INDEX(Кат!$B:$B,MATCH($C6801,Кат!$I:$I,0)),INDEX(Торг!$B:$B,MATCH($C6801,Торг!$I:$I,0))),"")</f>
        <v/>
      </c>
      <c r="N6801" s="132" t="str">
        <f t="shared" si="106"/>
        <v>TRIALLI DF315</v>
      </c>
      <c r="O6801" s="132" t="str">
        <f>IFERROR(IFERROR(INDEX(Кат!$B:$B,MATCH($N6801,Кат!$I:$I,0)),INDEX(Торг!$B:$B,MATCH($N6801,Торг!$I:$I,0))),"")</f>
        <v/>
      </c>
    </row>
    <row r="6802" spans="1:15" outlineLevel="2">
      <c r="A6802" t="s">
        <v>18957</v>
      </c>
      <c r="C6802" s="191" t="s">
        <v>8201</v>
      </c>
      <c r="E6802" t="s">
        <v>8202</v>
      </c>
      <c r="F6802" t="s">
        <v>3407</v>
      </c>
      <c r="G6802" t="s">
        <v>375</v>
      </c>
      <c r="H6802">
        <v>3360</v>
      </c>
      <c r="J6802" t="s">
        <v>22634</v>
      </c>
      <c r="K6802" s="132" t="str">
        <f>IFERROR(IFERROR(INDEX(Кат!$O:$O,MATCH($C6802,Кат!$I:$I,0)),INDEX(Торг!$L:$L,MATCH($C6802,Торг!$I:$I,0))),"")</f>
        <v/>
      </c>
      <c r="L6802" s="132" t="str">
        <f>IFERROR(IFERROR(INDEX(Кат!$A:$A,MATCH($C6802,Кат!$I:$I,0)),INDEX(Торг!$A:$A,MATCH($C6802,Торг!$I:$I,0))),"")</f>
        <v/>
      </c>
      <c r="M6802" s="132" t="str">
        <f>IFERROR(IFERROR(INDEX(Кат!$B:$B,MATCH($C6802,Кат!$I:$I,0)),INDEX(Торг!$B:$B,MATCH($C6802,Торг!$I:$I,0))),"")</f>
        <v/>
      </c>
      <c r="N6802" s="132" t="str">
        <f t="shared" si="106"/>
        <v>TRIALLI DF435</v>
      </c>
      <c r="O6802" s="132" t="str">
        <f>IFERROR(IFERROR(INDEX(Кат!$B:$B,MATCH($N6802,Кат!$I:$I,0)),INDEX(Торг!$B:$B,MATCH($N6802,Торг!$I:$I,0))),"")</f>
        <v/>
      </c>
    </row>
    <row r="6803" spans="1:15" outlineLevel="1">
      <c r="A6803" t="s">
        <v>18958</v>
      </c>
      <c r="C6803" s="191" t="s">
        <v>8203</v>
      </c>
      <c r="E6803" t="s">
        <v>8204</v>
      </c>
      <c r="F6803" t="s">
        <v>3407</v>
      </c>
      <c r="G6803" t="s">
        <v>375</v>
      </c>
      <c r="H6803">
        <v>4540</v>
      </c>
      <c r="J6803" t="s">
        <v>22634</v>
      </c>
      <c r="K6803" s="132" t="str">
        <f>IFERROR(IFERROR(INDEX(Кат!$O:$O,MATCH($C6803,Кат!$I:$I,0)),INDEX(Торг!$L:$L,MATCH($C6803,Торг!$I:$I,0))),"")</f>
        <v/>
      </c>
      <c r="L6803" s="132" t="str">
        <f>IFERROR(IFERROR(INDEX(Кат!$A:$A,MATCH($C6803,Кат!$I:$I,0)),INDEX(Торг!$A:$A,MATCH($C6803,Торг!$I:$I,0))),"")</f>
        <v/>
      </c>
      <c r="M6803" s="132" t="str">
        <f>IFERROR(IFERROR(INDEX(Кат!$B:$B,MATCH($C6803,Кат!$I:$I,0)),INDEX(Торг!$B:$B,MATCH($C6803,Торг!$I:$I,0))),"")</f>
        <v/>
      </c>
      <c r="N6803" s="132" t="str">
        <f t="shared" si="106"/>
        <v>TRIALLI DF544</v>
      </c>
      <c r="O6803" s="132" t="str">
        <f>IFERROR(IFERROR(INDEX(Кат!$B:$B,MATCH($N6803,Кат!$I:$I,0)),INDEX(Торг!$B:$B,MATCH($N6803,Торг!$I:$I,0))),"")</f>
        <v/>
      </c>
    </row>
    <row r="6804" spans="1:15" outlineLevel="2">
      <c r="A6804" t="s">
        <v>18959</v>
      </c>
      <c r="C6804" s="191" t="s">
        <v>8205</v>
      </c>
      <c r="E6804" t="s">
        <v>8206</v>
      </c>
      <c r="F6804" t="s">
        <v>3407</v>
      </c>
      <c r="G6804" t="s">
        <v>375</v>
      </c>
      <c r="H6804">
        <v>5110</v>
      </c>
      <c r="J6804" t="s">
        <v>22634</v>
      </c>
      <c r="K6804" s="132" t="str">
        <f>IFERROR(IFERROR(INDEX(Кат!$O:$O,MATCH($C6804,Кат!$I:$I,0)),INDEX(Торг!$L:$L,MATCH($C6804,Торг!$I:$I,0))),"")</f>
        <v/>
      </c>
      <c r="L6804" s="132" t="str">
        <f>IFERROR(IFERROR(INDEX(Кат!$A:$A,MATCH($C6804,Кат!$I:$I,0)),INDEX(Торг!$A:$A,MATCH($C6804,Торг!$I:$I,0))),"")</f>
        <v/>
      </c>
      <c r="M6804" s="132" t="str">
        <f>IFERROR(IFERROR(INDEX(Кат!$B:$B,MATCH($C6804,Кат!$I:$I,0)),INDEX(Торг!$B:$B,MATCH($C6804,Торг!$I:$I,0))),"")</f>
        <v/>
      </c>
      <c r="N6804" s="132" t="str">
        <f t="shared" si="106"/>
        <v>TRIALLI DF095106</v>
      </c>
      <c r="O6804" s="132" t="str">
        <f>IFERROR(IFERROR(INDEX(Кат!$B:$B,MATCH($N6804,Кат!$I:$I,0)),INDEX(Торг!$B:$B,MATCH($N6804,Торг!$I:$I,0))),"")</f>
        <v/>
      </c>
    </row>
    <row r="6805" spans="1:15" outlineLevel="1">
      <c r="A6805" t="s">
        <v>30635</v>
      </c>
      <c r="C6805" s="191" t="s">
        <v>30636</v>
      </c>
      <c r="E6805" t="s">
        <v>30637</v>
      </c>
      <c r="F6805" t="s">
        <v>3407</v>
      </c>
      <c r="G6805" t="s">
        <v>399</v>
      </c>
      <c r="H6805">
        <v>790</v>
      </c>
      <c r="J6805" t="s">
        <v>22634</v>
      </c>
      <c r="K6805" s="132" t="str">
        <f>IFERROR(IFERROR(INDEX(Кат!$O:$O,MATCH($C6805,Кат!$I:$I,0)),INDEX(Торг!$L:$L,MATCH($C6805,Торг!$I:$I,0))),"")</f>
        <v/>
      </c>
      <c r="L6805" s="132" t="str">
        <f>IFERROR(IFERROR(INDEX(Кат!$A:$A,MATCH($C6805,Кат!$I:$I,0)),INDEX(Торг!$A:$A,MATCH($C6805,Торг!$I:$I,0))),"")</f>
        <v/>
      </c>
      <c r="M6805" s="132" t="str">
        <f>IFERROR(IFERROR(INDEX(Кат!$B:$B,MATCH($C6805,Кат!$I:$I,0)),INDEX(Торг!$B:$B,MATCH($C6805,Торг!$I:$I,0))),"")</f>
        <v/>
      </c>
      <c r="N6805" s="132" t="str">
        <f t="shared" si="106"/>
        <v>TRIALLI FG0909</v>
      </c>
      <c r="O6805" s="132" t="str">
        <f>IFERROR(IFERROR(INDEX(Кат!$B:$B,MATCH($N6805,Кат!$I:$I,0)),INDEX(Торг!$B:$B,MATCH($N6805,Торг!$I:$I,0))),"")</f>
        <v/>
      </c>
    </row>
    <row r="6806" spans="1:15" outlineLevel="2">
      <c r="A6806" t="s">
        <v>18961</v>
      </c>
      <c r="C6806" s="191" t="s">
        <v>8208</v>
      </c>
      <c r="E6806" t="s">
        <v>28646</v>
      </c>
      <c r="F6806" t="s">
        <v>3407</v>
      </c>
      <c r="G6806" t="s">
        <v>399</v>
      </c>
      <c r="H6806">
        <v>2580</v>
      </c>
      <c r="J6806" t="s">
        <v>22634</v>
      </c>
      <c r="K6806" s="132" t="str">
        <f>IFERROR(IFERROR(INDEX(Кат!$O:$O,MATCH($C6806,Кат!$I:$I,0)),INDEX(Торг!$L:$L,MATCH($C6806,Торг!$I:$I,0))),"")</f>
        <v/>
      </c>
      <c r="L6806" s="132" t="str">
        <f>IFERROR(IFERROR(INDEX(Кат!$A:$A,MATCH($C6806,Кат!$I:$I,0)),INDEX(Торг!$A:$A,MATCH($C6806,Торг!$I:$I,0))),"")</f>
        <v/>
      </c>
      <c r="M6806" s="132" t="str">
        <f>IFERROR(IFERROR(INDEX(Кат!$B:$B,MATCH($C6806,Кат!$I:$I,0)),INDEX(Торг!$B:$B,MATCH($C6806,Торг!$I:$I,0))),"")</f>
        <v/>
      </c>
      <c r="N6806" s="132" t="str">
        <f t="shared" si="106"/>
        <v>TRIALLI GO290</v>
      </c>
      <c r="O6806" s="132" t="str">
        <f>IFERROR(IFERROR(INDEX(Кат!$B:$B,MATCH($N6806,Кат!$I:$I,0)),INDEX(Торг!$B:$B,MATCH($N6806,Торг!$I:$I,0))),"")</f>
        <v/>
      </c>
    </row>
    <row r="6807" spans="1:15" outlineLevel="2">
      <c r="A6807" t="s">
        <v>18962</v>
      </c>
      <c r="C6807" s="191" t="s">
        <v>3412</v>
      </c>
      <c r="E6807" t="s">
        <v>3413</v>
      </c>
      <c r="F6807" t="s">
        <v>3407</v>
      </c>
      <c r="G6807" t="s">
        <v>399</v>
      </c>
      <c r="H6807">
        <v>2740</v>
      </c>
      <c r="J6807" t="s">
        <v>22634</v>
      </c>
      <c r="K6807" s="132" t="str">
        <f>IFERROR(IFERROR(INDEX(Кат!$O:$O,MATCH($C6807,Кат!$I:$I,0)),INDEX(Торг!$L:$L,MATCH($C6807,Торг!$I:$I,0))),"")</f>
        <v/>
      </c>
      <c r="L6807" s="132" t="str">
        <f>IFERROR(IFERROR(INDEX(Кат!$A:$A,MATCH($C6807,Кат!$I:$I,0)),INDEX(Торг!$A:$A,MATCH($C6807,Торг!$I:$I,0))),"")</f>
        <v/>
      </c>
      <c r="M6807" s="132" t="str">
        <f>IFERROR(IFERROR(INDEX(Кат!$B:$B,MATCH($C6807,Кат!$I:$I,0)),INDEX(Торг!$B:$B,MATCH($C6807,Торг!$I:$I,0))),"")</f>
        <v/>
      </c>
      <c r="N6807" s="132" t="str">
        <f t="shared" si="106"/>
        <v>TRIALLI GO841</v>
      </c>
      <c r="O6807" s="132" t="str">
        <f>IFERROR(IFERROR(INDEX(Кат!$B:$B,MATCH($N6807,Кат!$I:$I,0)),INDEX(Торг!$B:$B,MATCH($N6807,Торг!$I:$I,0))),"")</f>
        <v/>
      </c>
    </row>
    <row r="6808" spans="1:15" outlineLevel="2">
      <c r="A6808" t="s">
        <v>18963</v>
      </c>
      <c r="C6808" s="191" t="s">
        <v>8209</v>
      </c>
      <c r="E6808" t="s">
        <v>8210</v>
      </c>
      <c r="F6808" t="s">
        <v>3407</v>
      </c>
      <c r="G6808" t="s">
        <v>399</v>
      </c>
      <c r="H6808">
        <v>3590</v>
      </c>
      <c r="J6808" t="s">
        <v>22634</v>
      </c>
      <c r="K6808" s="132" t="str">
        <f>IFERROR(IFERROR(INDEX(Кат!$O:$O,MATCH($C6808,Кат!$I:$I,0)),INDEX(Торг!$L:$L,MATCH($C6808,Торг!$I:$I,0))),"")</f>
        <v/>
      </c>
      <c r="L6808" s="132" t="str">
        <f>IFERROR(IFERROR(INDEX(Кат!$A:$A,MATCH($C6808,Кат!$I:$I,0)),INDEX(Торг!$A:$A,MATCH($C6808,Торг!$I:$I,0))),"")</f>
        <v/>
      </c>
      <c r="M6808" s="132" t="str">
        <f>IFERROR(IFERROR(INDEX(Кат!$B:$B,MATCH($C6808,Кат!$I:$I,0)),INDEX(Торг!$B:$B,MATCH($C6808,Торг!$I:$I,0))),"")</f>
        <v/>
      </c>
      <c r="N6808" s="132" t="str">
        <f t="shared" si="106"/>
        <v>TRIALLI GO842</v>
      </c>
      <c r="O6808" s="132" t="str">
        <f>IFERROR(IFERROR(INDEX(Кат!$B:$B,MATCH($N6808,Кат!$I:$I,0)),INDEX(Торг!$B:$B,MATCH($N6808,Торг!$I:$I,0))),"")</f>
        <v/>
      </c>
    </row>
    <row r="6809" spans="1:15" outlineLevel="2">
      <c r="A6809" t="s">
        <v>18964</v>
      </c>
      <c r="C6809" s="191" t="s">
        <v>8211</v>
      </c>
      <c r="E6809" t="s">
        <v>8212</v>
      </c>
      <c r="F6809" t="s">
        <v>3407</v>
      </c>
      <c r="G6809" t="s">
        <v>399</v>
      </c>
      <c r="H6809">
        <v>5000</v>
      </c>
      <c r="J6809" t="s">
        <v>22634</v>
      </c>
      <c r="K6809" s="132" t="str">
        <f>IFERROR(IFERROR(INDEX(Кат!$O:$O,MATCH($C6809,Кат!$I:$I,0)),INDEX(Торг!$L:$L,MATCH($C6809,Торг!$I:$I,0))),"")</f>
        <v/>
      </c>
      <c r="L6809" s="132" t="str">
        <f>IFERROR(IFERROR(INDEX(Кат!$A:$A,MATCH($C6809,Кат!$I:$I,0)),INDEX(Торг!$A:$A,MATCH($C6809,Торг!$I:$I,0))),"")</f>
        <v/>
      </c>
      <c r="M6809" s="132" t="str">
        <f>IFERROR(IFERROR(INDEX(Кат!$B:$B,MATCH($C6809,Кат!$I:$I,0)),INDEX(Торг!$B:$B,MATCH($C6809,Торг!$I:$I,0))),"")</f>
        <v/>
      </c>
      <c r="N6809" s="132" t="str">
        <f t="shared" si="106"/>
        <v>TRIALLI GO847</v>
      </c>
      <c r="O6809" s="132" t="str">
        <f>IFERROR(IFERROR(INDEX(Кат!$B:$B,MATCH($N6809,Кат!$I:$I,0)),INDEX(Торг!$B:$B,MATCH($N6809,Торг!$I:$I,0))),"")</f>
        <v/>
      </c>
    </row>
    <row r="6810" spans="1:15" outlineLevel="1">
      <c r="A6810" t="s">
        <v>18965</v>
      </c>
      <c r="C6810" s="191" t="s">
        <v>3414</v>
      </c>
      <c r="E6810" t="s">
        <v>3415</v>
      </c>
      <c r="F6810" t="s">
        <v>3407</v>
      </c>
      <c r="G6810" t="s">
        <v>399</v>
      </c>
      <c r="H6810">
        <v>2890</v>
      </c>
      <c r="J6810" t="s">
        <v>22634</v>
      </c>
      <c r="K6810" s="132" t="str">
        <f>IFERROR(IFERROR(INDEX(Кат!$O:$O,MATCH($C6810,Кат!$I:$I,0)),INDEX(Торг!$L:$L,MATCH($C6810,Торг!$I:$I,0))),"")</f>
        <v/>
      </c>
      <c r="L6810" s="132" t="str">
        <f>IFERROR(IFERROR(INDEX(Кат!$A:$A,MATCH($C6810,Кат!$I:$I,0)),INDEX(Торг!$A:$A,MATCH($C6810,Торг!$I:$I,0))),"")</f>
        <v/>
      </c>
      <c r="M6810" s="132" t="str">
        <f>IFERROR(IFERROR(INDEX(Кат!$B:$B,MATCH($C6810,Кат!$I:$I,0)),INDEX(Торг!$B:$B,MATCH($C6810,Торг!$I:$I,0))),"")</f>
        <v/>
      </c>
      <c r="N6810" s="132" t="str">
        <f t="shared" si="106"/>
        <v>TRIALLI GO424</v>
      </c>
      <c r="O6810" s="132" t="str">
        <f>IFERROR(IFERROR(INDEX(Кат!$B:$B,MATCH($N6810,Кат!$I:$I,0)),INDEX(Торг!$B:$B,MATCH($N6810,Торг!$I:$I,0))),"")</f>
        <v/>
      </c>
    </row>
    <row r="6811" spans="1:15" outlineLevel="2">
      <c r="A6811" t="s">
        <v>18966</v>
      </c>
      <c r="C6811" s="191" t="s">
        <v>8213</v>
      </c>
      <c r="E6811" t="s">
        <v>8214</v>
      </c>
      <c r="F6811" t="s">
        <v>3407</v>
      </c>
      <c r="G6811" t="s">
        <v>399</v>
      </c>
      <c r="H6811">
        <v>2860</v>
      </c>
      <c r="J6811" t="s">
        <v>22634</v>
      </c>
      <c r="K6811" s="132" t="str">
        <f>IFERROR(IFERROR(INDEX(Кат!$O:$O,MATCH($C6811,Кат!$I:$I,0)),INDEX(Торг!$L:$L,MATCH($C6811,Торг!$I:$I,0))),"")</f>
        <v/>
      </c>
      <c r="L6811" s="132" t="str">
        <f>IFERROR(IFERROR(INDEX(Кат!$A:$A,MATCH($C6811,Кат!$I:$I,0)),INDEX(Торг!$A:$A,MATCH($C6811,Торг!$I:$I,0))),"")</f>
        <v/>
      </c>
      <c r="M6811" s="132" t="str">
        <f>IFERROR(IFERROR(INDEX(Кат!$B:$B,MATCH($C6811,Кат!$I:$I,0)),INDEX(Торг!$B:$B,MATCH($C6811,Торг!$I:$I,0))),"")</f>
        <v/>
      </c>
      <c r="N6811" s="132" t="str">
        <f t="shared" si="106"/>
        <v>TRIALLI GO435</v>
      </c>
      <c r="O6811" s="132" t="str">
        <f>IFERROR(IFERROR(INDEX(Кат!$B:$B,MATCH($N6811,Кат!$I:$I,0)),INDEX(Торг!$B:$B,MATCH($N6811,Торг!$I:$I,0))),"")</f>
        <v/>
      </c>
    </row>
    <row r="6812" spans="1:15" outlineLevel="2">
      <c r="A6812" t="s">
        <v>18967</v>
      </c>
      <c r="C6812" s="191" t="s">
        <v>3416</v>
      </c>
      <c r="E6812" t="s">
        <v>3417</v>
      </c>
      <c r="F6812" t="s">
        <v>3407</v>
      </c>
      <c r="G6812" t="s">
        <v>399</v>
      </c>
      <c r="H6812">
        <v>1380</v>
      </c>
      <c r="J6812" t="s">
        <v>22634</v>
      </c>
      <c r="K6812" s="132" t="str">
        <f>IFERROR(IFERROR(INDEX(Кат!$O:$O,MATCH($C6812,Кат!$I:$I,0)),INDEX(Торг!$L:$L,MATCH($C6812,Торг!$I:$I,0))),"")</f>
        <v/>
      </c>
      <c r="L6812" s="132" t="str">
        <f>IFERROR(IFERROR(INDEX(Кат!$A:$A,MATCH($C6812,Кат!$I:$I,0)),INDEX(Торг!$A:$A,MATCH($C6812,Торг!$I:$I,0))),"")</f>
        <v/>
      </c>
      <c r="M6812" s="132" t="str">
        <f>IFERROR(IFERROR(INDEX(Кат!$B:$B,MATCH($C6812,Кат!$I:$I,0)),INDEX(Торг!$B:$B,MATCH($C6812,Торг!$I:$I,0))),"")</f>
        <v/>
      </c>
      <c r="N6812" s="132" t="str">
        <f t="shared" si="106"/>
        <v>TRIALLI GO284</v>
      </c>
      <c r="O6812" s="132" t="str">
        <f>IFERROR(IFERROR(INDEX(Кат!$B:$B,MATCH($N6812,Кат!$I:$I,0)),INDEX(Торг!$B:$B,MATCH($N6812,Торг!$I:$I,0))),"")</f>
        <v/>
      </c>
    </row>
    <row r="6813" spans="1:15" outlineLevel="2">
      <c r="A6813" t="s">
        <v>31256</v>
      </c>
      <c r="C6813" s="191" t="s">
        <v>31257</v>
      </c>
      <c r="E6813" t="s">
        <v>31258</v>
      </c>
      <c r="F6813" t="s">
        <v>3407</v>
      </c>
      <c r="G6813" t="s">
        <v>399</v>
      </c>
      <c r="H6813">
        <v>2510</v>
      </c>
      <c r="J6813" t="s">
        <v>22634</v>
      </c>
      <c r="K6813" s="132" t="str">
        <f>IFERROR(IFERROR(INDEX(Кат!$O:$O,MATCH($C6813,Кат!$I:$I,0)),INDEX(Торг!$L:$L,MATCH($C6813,Торг!$I:$I,0))),"")</f>
        <v/>
      </c>
      <c r="L6813" s="132" t="str">
        <f>IFERROR(IFERROR(INDEX(Кат!$A:$A,MATCH($C6813,Кат!$I:$I,0)),INDEX(Торг!$A:$A,MATCH($C6813,Торг!$I:$I,0))),"")</f>
        <v/>
      </c>
      <c r="M6813" s="132" t="str">
        <f>IFERROR(IFERROR(INDEX(Кат!$B:$B,MATCH($C6813,Кат!$I:$I,0)),INDEX(Торг!$B:$B,MATCH($C6813,Торг!$I:$I,0))),"")</f>
        <v/>
      </c>
      <c r="N6813" s="132" t="str">
        <f t="shared" si="106"/>
        <v>TRIALLI GO295</v>
      </c>
      <c r="O6813" s="132" t="str">
        <f>IFERROR(IFERROR(INDEX(Кат!$B:$B,MATCH($N6813,Кат!$I:$I,0)),INDEX(Торг!$B:$B,MATCH($N6813,Торг!$I:$I,0))),"")</f>
        <v/>
      </c>
    </row>
    <row r="6814" spans="1:15" outlineLevel="1">
      <c r="A6814" t="s">
        <v>18968</v>
      </c>
      <c r="C6814" s="191" t="s">
        <v>13960</v>
      </c>
      <c r="E6814" t="s">
        <v>13961</v>
      </c>
      <c r="F6814" t="s">
        <v>3407</v>
      </c>
      <c r="G6814" t="s">
        <v>399</v>
      </c>
      <c r="H6814">
        <v>2220</v>
      </c>
      <c r="J6814" t="s">
        <v>22634</v>
      </c>
      <c r="K6814" s="132" t="str">
        <f>IFERROR(IFERROR(INDEX(Кат!$O:$O,MATCH($C6814,Кат!$I:$I,0)),INDEX(Торг!$L:$L,MATCH($C6814,Торг!$I:$I,0))),"")</f>
        <v/>
      </c>
      <c r="L6814" s="132" t="str">
        <f>IFERROR(IFERROR(INDEX(Кат!$A:$A,MATCH($C6814,Кат!$I:$I,0)),INDEX(Торг!$A:$A,MATCH($C6814,Торг!$I:$I,0))),"")</f>
        <v/>
      </c>
      <c r="M6814" s="132" t="str">
        <f>IFERROR(IFERROR(INDEX(Кат!$B:$B,MATCH($C6814,Кат!$I:$I,0)),INDEX(Торг!$B:$B,MATCH($C6814,Торг!$I:$I,0))),"")</f>
        <v/>
      </c>
      <c r="N6814" s="132" t="str">
        <f t="shared" si="106"/>
        <v>TRIALLI GO289</v>
      </c>
      <c r="O6814" s="132" t="str">
        <f>IFERROR(IFERROR(INDEX(Кат!$B:$B,MATCH($N6814,Кат!$I:$I,0)),INDEX(Торг!$B:$B,MATCH($N6814,Торг!$I:$I,0))),"")</f>
        <v/>
      </c>
    </row>
    <row r="6815" spans="1:15" outlineLevel="2">
      <c r="A6815" t="s">
        <v>26758</v>
      </c>
      <c r="C6815" s="191" t="s">
        <v>26759</v>
      </c>
      <c r="E6815" t="s">
        <v>26760</v>
      </c>
      <c r="F6815" t="s">
        <v>3407</v>
      </c>
      <c r="G6815" t="s">
        <v>399</v>
      </c>
      <c r="H6815">
        <v>4640</v>
      </c>
      <c r="J6815" t="s">
        <v>22634</v>
      </c>
      <c r="K6815" s="132" t="str">
        <f>IFERROR(IFERROR(INDEX(Кат!$O:$O,MATCH($C6815,Кат!$I:$I,0)),INDEX(Торг!$L:$L,MATCH($C6815,Торг!$I:$I,0))),"")</f>
        <v/>
      </c>
      <c r="L6815" s="132" t="str">
        <f>IFERROR(IFERROR(INDEX(Кат!$A:$A,MATCH($C6815,Кат!$I:$I,0)),INDEX(Торг!$A:$A,MATCH($C6815,Торг!$I:$I,0))),"")</f>
        <v/>
      </c>
      <c r="M6815" s="132" t="str">
        <f>IFERROR(IFERROR(INDEX(Кат!$B:$B,MATCH($C6815,Кат!$I:$I,0)),INDEX(Торг!$B:$B,MATCH($C6815,Торг!$I:$I,0))),"")</f>
        <v/>
      </c>
      <c r="N6815" s="132" t="str">
        <f t="shared" si="106"/>
        <v>TRIALLI GO839</v>
      </c>
      <c r="O6815" s="132" t="str">
        <f>IFERROR(IFERROR(INDEX(Кат!$B:$B,MATCH($N6815,Кат!$I:$I,0)),INDEX(Торг!$B:$B,MATCH($N6815,Торг!$I:$I,0))),"")</f>
        <v/>
      </c>
    </row>
    <row r="6816" spans="1:15" outlineLevel="2">
      <c r="A6816" t="s">
        <v>18969</v>
      </c>
      <c r="C6816" s="191" t="s">
        <v>8215</v>
      </c>
      <c r="E6816" t="s">
        <v>8216</v>
      </c>
      <c r="F6816" t="s">
        <v>3407</v>
      </c>
      <c r="G6816" t="s">
        <v>399</v>
      </c>
      <c r="H6816">
        <v>2870</v>
      </c>
      <c r="J6816" t="s">
        <v>22634</v>
      </c>
      <c r="K6816" s="132" t="str">
        <f>IFERROR(IFERROR(INDEX(Кат!$O:$O,MATCH($C6816,Кат!$I:$I,0)),INDEX(Торг!$L:$L,MATCH($C6816,Торг!$I:$I,0))),"")</f>
        <v/>
      </c>
      <c r="L6816" s="132" t="str">
        <f>IFERROR(IFERROR(INDEX(Кат!$A:$A,MATCH($C6816,Кат!$I:$I,0)),INDEX(Торг!$A:$A,MATCH($C6816,Торг!$I:$I,0))),"")</f>
        <v/>
      </c>
      <c r="M6816" s="132" t="str">
        <f>IFERROR(IFERROR(INDEX(Кат!$B:$B,MATCH($C6816,Кат!$I:$I,0)),INDEX(Торг!$B:$B,MATCH($C6816,Торг!$I:$I,0))),"")</f>
        <v/>
      </c>
      <c r="N6816" s="132" t="str">
        <f t="shared" si="106"/>
        <v>TRIALLI GO840</v>
      </c>
      <c r="O6816" s="132" t="str">
        <f>IFERROR(IFERROR(INDEX(Кат!$B:$B,MATCH($N6816,Кат!$I:$I,0)),INDEX(Торг!$B:$B,MATCH($N6816,Торг!$I:$I,0))),"")</f>
        <v/>
      </c>
    </row>
    <row r="6817" spans="1:15" outlineLevel="2">
      <c r="A6817" t="s">
        <v>18970</v>
      </c>
      <c r="C6817" s="191" t="s">
        <v>8217</v>
      </c>
      <c r="E6817" t="s">
        <v>8218</v>
      </c>
      <c r="F6817" t="s">
        <v>3407</v>
      </c>
      <c r="G6817" t="s">
        <v>399</v>
      </c>
      <c r="H6817">
        <v>4210</v>
      </c>
      <c r="J6817" t="s">
        <v>22634</v>
      </c>
      <c r="K6817" s="132" t="str">
        <f>IFERROR(IFERROR(INDEX(Кат!$O:$O,MATCH($C6817,Кат!$I:$I,0)),INDEX(Торг!$L:$L,MATCH($C6817,Торг!$I:$I,0))),"")</f>
        <v/>
      </c>
      <c r="L6817" s="132" t="str">
        <f>IFERROR(IFERROR(INDEX(Кат!$A:$A,MATCH($C6817,Кат!$I:$I,0)),INDEX(Торг!$A:$A,MATCH($C6817,Торг!$I:$I,0))),"")</f>
        <v/>
      </c>
      <c r="M6817" s="132" t="str">
        <f>IFERROR(IFERROR(INDEX(Кат!$B:$B,MATCH($C6817,Кат!$I:$I,0)),INDEX(Торг!$B:$B,MATCH($C6817,Торг!$I:$I,0))),"")</f>
        <v/>
      </c>
      <c r="N6817" s="132" t="str">
        <f t="shared" si="106"/>
        <v>TRIALLI GO848</v>
      </c>
      <c r="O6817" s="132" t="str">
        <f>IFERROR(IFERROR(INDEX(Кат!$B:$B,MATCH($N6817,Кат!$I:$I,0)),INDEX(Торг!$B:$B,MATCH($N6817,Торг!$I:$I,0))),"")</f>
        <v/>
      </c>
    </row>
    <row r="6818" spans="1:15" outlineLevel="2">
      <c r="A6818" t="s">
        <v>18971</v>
      </c>
      <c r="C6818" s="191" t="s">
        <v>8219</v>
      </c>
      <c r="E6818" t="s">
        <v>8220</v>
      </c>
      <c r="F6818" t="s">
        <v>3407</v>
      </c>
      <c r="G6818" t="s">
        <v>399</v>
      </c>
      <c r="H6818">
        <v>2070</v>
      </c>
      <c r="J6818" t="s">
        <v>22634</v>
      </c>
      <c r="K6818" s="132" t="str">
        <f>IFERROR(IFERROR(INDEX(Кат!$O:$O,MATCH($C6818,Кат!$I:$I,0)),INDEX(Торг!$L:$L,MATCH($C6818,Торг!$I:$I,0))),"")</f>
        <v/>
      </c>
      <c r="L6818" s="132" t="str">
        <f>IFERROR(IFERROR(INDEX(Кат!$A:$A,MATCH($C6818,Кат!$I:$I,0)),INDEX(Торг!$A:$A,MATCH($C6818,Торг!$I:$I,0))),"")</f>
        <v/>
      </c>
      <c r="M6818" s="132" t="str">
        <f>IFERROR(IFERROR(INDEX(Кат!$B:$B,MATCH($C6818,Кат!$I:$I,0)),INDEX(Торг!$B:$B,MATCH($C6818,Торг!$I:$I,0))),"")</f>
        <v/>
      </c>
      <c r="N6818" s="132" t="str">
        <f t="shared" si="106"/>
        <v>TRIALLI GO294</v>
      </c>
      <c r="O6818" s="132" t="str">
        <f>IFERROR(IFERROR(INDEX(Кат!$B:$B,MATCH($N6818,Кат!$I:$I,0)),INDEX(Торг!$B:$B,MATCH($N6818,Торг!$I:$I,0))),"")</f>
        <v/>
      </c>
    </row>
    <row r="6819" spans="1:15" outlineLevel="2">
      <c r="A6819" t="s">
        <v>24370</v>
      </c>
      <c r="C6819" s="191"/>
      <c r="E6819" t="s">
        <v>3418</v>
      </c>
      <c r="J6819" t="s">
        <v>22634</v>
      </c>
      <c r="K6819" s="132" t="str">
        <f>IFERROR(IFERROR(INDEX(Кат!$O:$O,MATCH($C6819,Кат!$I:$I,0)),INDEX(Торг!$L:$L,MATCH($C6819,Торг!$I:$I,0))),"")</f>
        <v/>
      </c>
      <c r="L6819" s="132" t="str">
        <f>IFERROR(IFERROR(INDEX(Кат!$A:$A,MATCH($C6819,Кат!$I:$I,0)),INDEX(Торг!$A:$A,MATCH($C6819,Торг!$I:$I,0))),"")</f>
        <v/>
      </c>
      <c r="M6819" s="132" t="str">
        <f>IFERROR(IFERROR(INDEX(Кат!$B:$B,MATCH($C6819,Кат!$I:$I,0)),INDEX(Торг!$B:$B,MATCH($C6819,Торг!$I:$I,0))),"")</f>
        <v/>
      </c>
      <c r="N6819" s="132" t="str">
        <f t="shared" si="106"/>
        <v xml:space="preserve"> </v>
      </c>
      <c r="O6819" s="132" t="str">
        <f>IFERROR(IFERROR(INDEX(Кат!$B:$B,MATCH($N6819,Кат!$I:$I,0)),INDEX(Торг!$B:$B,MATCH($N6819,Торг!$I:$I,0))),"")</f>
        <v/>
      </c>
    </row>
    <row r="6820" spans="1:15" outlineLevel="2">
      <c r="A6820" t="s">
        <v>24371</v>
      </c>
      <c r="C6820" s="191"/>
      <c r="E6820" t="s">
        <v>24372</v>
      </c>
      <c r="J6820" t="s">
        <v>22634</v>
      </c>
      <c r="K6820" s="132" t="str">
        <f>IFERROR(IFERROR(INDEX(Кат!$O:$O,MATCH($C6820,Кат!$I:$I,0)),INDEX(Торг!$L:$L,MATCH($C6820,Торг!$I:$I,0))),"")</f>
        <v/>
      </c>
      <c r="L6820" s="132" t="str">
        <f>IFERROR(IFERROR(INDEX(Кат!$A:$A,MATCH($C6820,Кат!$I:$I,0)),INDEX(Торг!$A:$A,MATCH($C6820,Торг!$I:$I,0))),"")</f>
        <v/>
      </c>
      <c r="M6820" s="132" t="str">
        <f>IFERROR(IFERROR(INDEX(Кат!$B:$B,MATCH($C6820,Кат!$I:$I,0)),INDEX(Торг!$B:$B,MATCH($C6820,Торг!$I:$I,0))),"")</f>
        <v/>
      </c>
      <c r="N6820" s="132" t="str">
        <f t="shared" si="106"/>
        <v xml:space="preserve"> </v>
      </c>
      <c r="O6820" s="132" t="str">
        <f>IFERROR(IFERROR(INDEX(Кат!$B:$B,MATCH($N6820,Кат!$I:$I,0)),INDEX(Торг!$B:$B,MATCH($N6820,Торг!$I:$I,0))),"")</f>
        <v/>
      </c>
    </row>
    <row r="6821" spans="1:15" outlineLevel="2">
      <c r="A6821" t="s">
        <v>18972</v>
      </c>
      <c r="C6821" s="191" t="s">
        <v>8221</v>
      </c>
      <c r="E6821" t="s">
        <v>8222</v>
      </c>
      <c r="F6821" t="s">
        <v>3418</v>
      </c>
      <c r="G6821" t="s">
        <v>399</v>
      </c>
      <c r="H6821">
        <v>830</v>
      </c>
      <c r="J6821" t="s">
        <v>22634</v>
      </c>
      <c r="K6821" s="132" t="str">
        <f>IFERROR(IFERROR(INDEX(Кат!$O:$O,MATCH($C6821,Кат!$I:$I,0)),INDEX(Торг!$L:$L,MATCH($C6821,Торг!$I:$I,0))),"")</f>
        <v/>
      </c>
      <c r="L6821" s="132" t="str">
        <f>IFERROR(IFERROR(INDEX(Кат!$A:$A,MATCH($C6821,Кат!$I:$I,0)),INDEX(Торг!$A:$A,MATCH($C6821,Торг!$I:$I,0))),"")</f>
        <v/>
      </c>
      <c r="M6821" s="132" t="str">
        <f>IFERROR(IFERROR(INDEX(Кат!$B:$B,MATCH($C6821,Кат!$I:$I,0)),INDEX(Торг!$B:$B,MATCH($C6821,Торг!$I:$I,0))),"")</f>
        <v/>
      </c>
      <c r="N6821" s="132" t="str">
        <f t="shared" si="106"/>
        <v>TRT-PARTS R7016L</v>
      </c>
      <c r="O6821" s="132" t="str">
        <f>IFERROR(IFERROR(INDEX(Кат!$B:$B,MATCH($N6821,Кат!$I:$I,0)),INDEX(Торг!$B:$B,MATCH($N6821,Торг!$I:$I,0))),"")</f>
        <v/>
      </c>
    </row>
    <row r="6822" spans="1:15" outlineLevel="2">
      <c r="A6822" t="s">
        <v>18973</v>
      </c>
      <c r="C6822" s="191" t="s">
        <v>13665</v>
      </c>
      <c r="E6822" t="s">
        <v>13666</v>
      </c>
      <c r="F6822" t="s">
        <v>3418</v>
      </c>
      <c r="G6822" t="s">
        <v>399</v>
      </c>
      <c r="H6822">
        <v>650</v>
      </c>
      <c r="J6822" t="s">
        <v>22634</v>
      </c>
      <c r="K6822" s="132" t="str">
        <f>IFERROR(IFERROR(INDEX(Кат!$O:$O,MATCH($C6822,Кат!$I:$I,0)),INDEX(Торг!$L:$L,MATCH($C6822,Торг!$I:$I,0))),"")</f>
        <v/>
      </c>
      <c r="L6822" s="132" t="str">
        <f>IFERROR(IFERROR(INDEX(Кат!$A:$A,MATCH($C6822,Кат!$I:$I,0)),INDEX(Торг!$A:$A,MATCH($C6822,Торг!$I:$I,0))),"")</f>
        <v/>
      </c>
      <c r="M6822" s="132" t="str">
        <f>IFERROR(IFERROR(INDEX(Кат!$B:$B,MATCH($C6822,Кат!$I:$I,0)),INDEX(Торг!$B:$B,MATCH($C6822,Торг!$I:$I,0))),"")</f>
        <v/>
      </c>
      <c r="N6822" s="132" t="str">
        <f t="shared" si="106"/>
        <v>TRT-PARTS RS7014L</v>
      </c>
      <c r="O6822" s="132" t="str">
        <f>IFERROR(IFERROR(INDEX(Кат!$B:$B,MATCH($N6822,Кат!$I:$I,0)),INDEX(Торг!$B:$B,MATCH($N6822,Торг!$I:$I,0))),"")</f>
        <v/>
      </c>
    </row>
    <row r="6823" spans="1:15" outlineLevel="2">
      <c r="A6823" t="s">
        <v>18974</v>
      </c>
      <c r="C6823" s="191" t="s">
        <v>13667</v>
      </c>
      <c r="E6823" t="s">
        <v>13668</v>
      </c>
      <c r="F6823" t="s">
        <v>3418</v>
      </c>
      <c r="G6823" t="s">
        <v>399</v>
      </c>
      <c r="H6823">
        <v>840</v>
      </c>
      <c r="J6823" t="s">
        <v>22634</v>
      </c>
      <c r="K6823" s="132" t="str">
        <f>IFERROR(IFERROR(INDEX(Кат!$O:$O,MATCH($C6823,Кат!$I:$I,0)),INDEX(Торг!$L:$L,MATCH($C6823,Торг!$I:$I,0))),"")</f>
        <v/>
      </c>
      <c r="L6823" s="132" t="str">
        <f>IFERROR(IFERROR(INDEX(Кат!$A:$A,MATCH($C6823,Кат!$I:$I,0)),INDEX(Торг!$A:$A,MATCH($C6823,Торг!$I:$I,0))),"")</f>
        <v/>
      </c>
      <c r="M6823" s="132" t="str">
        <f>IFERROR(IFERROR(INDEX(Кат!$B:$B,MATCH($C6823,Кат!$I:$I,0)),INDEX(Торг!$B:$B,MATCH($C6823,Торг!$I:$I,0))),"")</f>
        <v/>
      </c>
      <c r="N6823" s="132" t="str">
        <f t="shared" si="106"/>
        <v>TRT-PARTS RS7026L</v>
      </c>
      <c r="O6823" s="132" t="str">
        <f>IFERROR(IFERROR(INDEX(Кат!$B:$B,MATCH($N6823,Кат!$I:$I,0)),INDEX(Торг!$B:$B,MATCH($N6823,Торг!$I:$I,0))),"")</f>
        <v/>
      </c>
    </row>
    <row r="6824" spans="1:15" outlineLevel="2">
      <c r="A6824" t="s">
        <v>18976</v>
      </c>
      <c r="C6824" s="191" t="s">
        <v>8224</v>
      </c>
      <c r="E6824" t="s">
        <v>8225</v>
      </c>
      <c r="F6824" t="s">
        <v>3418</v>
      </c>
      <c r="G6824" t="s">
        <v>399</v>
      </c>
      <c r="H6824">
        <v>830</v>
      </c>
      <c r="J6824" t="s">
        <v>22634</v>
      </c>
      <c r="K6824" s="132" t="str">
        <f>IFERROR(IFERROR(INDEX(Кат!$O:$O,MATCH($C6824,Кат!$I:$I,0)),INDEX(Торг!$L:$L,MATCH($C6824,Торг!$I:$I,0))),"")</f>
        <v/>
      </c>
      <c r="L6824" s="132" t="str">
        <f>IFERROR(IFERROR(INDEX(Кат!$A:$A,MATCH($C6824,Кат!$I:$I,0)),INDEX(Торг!$A:$A,MATCH($C6824,Торг!$I:$I,0))),"")</f>
        <v/>
      </c>
      <c r="M6824" s="132" t="str">
        <f>IFERROR(IFERROR(INDEX(Кат!$B:$B,MATCH($C6824,Кат!$I:$I,0)),INDEX(Торг!$B:$B,MATCH($C6824,Торг!$I:$I,0))),"")</f>
        <v/>
      </c>
      <c r="N6824" s="132" t="str">
        <f t="shared" si="106"/>
        <v>TRT-PARTS R7016R</v>
      </c>
      <c r="O6824" s="132" t="str">
        <f>IFERROR(IFERROR(INDEX(Кат!$B:$B,MATCH($N6824,Кат!$I:$I,0)),INDEX(Торг!$B:$B,MATCH($N6824,Торг!$I:$I,0))),"")</f>
        <v/>
      </c>
    </row>
    <row r="6825" spans="1:15" outlineLevel="2">
      <c r="A6825" t="s">
        <v>18977</v>
      </c>
      <c r="C6825" s="191" t="s">
        <v>13669</v>
      </c>
      <c r="E6825" t="s">
        <v>13670</v>
      </c>
      <c r="F6825" t="s">
        <v>3418</v>
      </c>
      <c r="G6825" t="s">
        <v>399</v>
      </c>
      <c r="H6825">
        <v>650</v>
      </c>
      <c r="J6825" t="s">
        <v>22634</v>
      </c>
      <c r="K6825" s="132" t="str">
        <f>IFERROR(IFERROR(INDEX(Кат!$O:$O,MATCH($C6825,Кат!$I:$I,0)),INDEX(Торг!$L:$L,MATCH($C6825,Торг!$I:$I,0))),"")</f>
        <v/>
      </c>
      <c r="L6825" s="132" t="str">
        <f>IFERROR(IFERROR(INDEX(Кат!$A:$A,MATCH($C6825,Кат!$I:$I,0)),INDEX(Торг!$A:$A,MATCH($C6825,Торг!$I:$I,0))),"")</f>
        <v/>
      </c>
      <c r="M6825" s="132" t="str">
        <f>IFERROR(IFERROR(INDEX(Кат!$B:$B,MATCH($C6825,Кат!$I:$I,0)),INDEX(Торг!$B:$B,MATCH($C6825,Торг!$I:$I,0))),"")</f>
        <v/>
      </c>
      <c r="N6825" s="132" t="str">
        <f t="shared" si="106"/>
        <v>TRT-PARTS RS7014R</v>
      </c>
      <c r="O6825" s="132" t="str">
        <f>IFERROR(IFERROR(INDEX(Кат!$B:$B,MATCH($N6825,Кат!$I:$I,0)),INDEX(Торг!$B:$B,MATCH($N6825,Торг!$I:$I,0))),"")</f>
        <v/>
      </c>
    </row>
    <row r="6826" spans="1:15" outlineLevel="2">
      <c r="A6826" t="s">
        <v>18978</v>
      </c>
      <c r="C6826" s="191" t="s">
        <v>13671</v>
      </c>
      <c r="E6826" t="s">
        <v>13672</v>
      </c>
      <c r="F6826" t="s">
        <v>3418</v>
      </c>
      <c r="G6826" t="s">
        <v>399</v>
      </c>
      <c r="H6826">
        <v>840</v>
      </c>
      <c r="J6826" t="s">
        <v>22634</v>
      </c>
      <c r="K6826" s="132" t="str">
        <f>IFERROR(IFERROR(INDEX(Кат!$O:$O,MATCH($C6826,Кат!$I:$I,0)),INDEX(Торг!$L:$L,MATCH($C6826,Торг!$I:$I,0))),"")</f>
        <v/>
      </c>
      <c r="L6826" s="132" t="str">
        <f>IFERROR(IFERROR(INDEX(Кат!$A:$A,MATCH($C6826,Кат!$I:$I,0)),INDEX(Торг!$A:$A,MATCH($C6826,Торг!$I:$I,0))),"")</f>
        <v/>
      </c>
      <c r="M6826" s="132" t="str">
        <f>IFERROR(IFERROR(INDEX(Кат!$B:$B,MATCH($C6826,Кат!$I:$I,0)),INDEX(Торг!$B:$B,MATCH($C6826,Торг!$I:$I,0))),"")</f>
        <v/>
      </c>
      <c r="N6826" s="132" t="str">
        <f t="shared" si="106"/>
        <v>TRT-PARTS RS7026R</v>
      </c>
      <c r="O6826" s="132" t="str">
        <f>IFERROR(IFERROR(INDEX(Кат!$B:$B,MATCH($N6826,Кат!$I:$I,0)),INDEX(Торг!$B:$B,MATCH($N6826,Торг!$I:$I,0))),"")</f>
        <v/>
      </c>
    </row>
    <row r="6827" spans="1:15" outlineLevel="2">
      <c r="A6827" t="s">
        <v>18979</v>
      </c>
      <c r="C6827" s="191" t="s">
        <v>3419</v>
      </c>
      <c r="E6827" t="s">
        <v>3420</v>
      </c>
      <c r="F6827" t="s">
        <v>3418</v>
      </c>
      <c r="G6827" t="s">
        <v>375</v>
      </c>
      <c r="H6827">
        <v>1260</v>
      </c>
      <c r="J6827" t="s">
        <v>22634</v>
      </c>
      <c r="K6827" s="132" t="str">
        <f>IFERROR(IFERROR(INDEX(Кат!$O:$O,MATCH($C6827,Кат!$I:$I,0)),INDEX(Торг!$L:$L,MATCH($C6827,Торг!$I:$I,0))),"")</f>
        <v/>
      </c>
      <c r="L6827" s="132" t="str">
        <f>IFERROR(IFERROR(INDEX(Кат!$A:$A,MATCH($C6827,Кат!$I:$I,0)),INDEX(Торг!$A:$A,MATCH($C6827,Торг!$I:$I,0))),"")</f>
        <v/>
      </c>
      <c r="M6827" s="132" t="str">
        <f>IFERROR(IFERROR(INDEX(Кат!$B:$B,MATCH($C6827,Кат!$I:$I,0)),INDEX(Торг!$B:$B,MATCH($C6827,Торг!$I:$I,0))),"")</f>
        <v/>
      </c>
      <c r="N6827" s="132" t="str">
        <f t="shared" si="106"/>
        <v>TRT-PARTS RS7012R-RS7012L</v>
      </c>
      <c r="O6827" s="132" t="str">
        <f>IFERROR(IFERROR(INDEX(Кат!$B:$B,MATCH($N6827,Кат!$I:$I,0)),INDEX(Торг!$B:$B,MATCH($N6827,Торг!$I:$I,0))),"")</f>
        <v/>
      </c>
    </row>
    <row r="6828" spans="1:15" outlineLevel="2">
      <c r="A6828" t="s">
        <v>18980</v>
      </c>
      <c r="C6828" s="191" t="s">
        <v>3421</v>
      </c>
      <c r="E6828" t="s">
        <v>3422</v>
      </c>
      <c r="F6828" t="s">
        <v>3418</v>
      </c>
      <c r="G6828" t="s">
        <v>375</v>
      </c>
      <c r="H6828">
        <v>980</v>
      </c>
      <c r="J6828" t="s">
        <v>22634</v>
      </c>
      <c r="K6828" s="132" t="str">
        <f>IFERROR(IFERROR(INDEX(Кат!$O:$O,MATCH($C6828,Кат!$I:$I,0)),INDEX(Торг!$L:$L,MATCH($C6828,Торг!$I:$I,0))),"")</f>
        <v/>
      </c>
      <c r="L6828" s="132" t="str">
        <f>IFERROR(IFERROR(INDEX(Кат!$A:$A,MATCH($C6828,Кат!$I:$I,0)),INDEX(Торг!$A:$A,MATCH($C6828,Торг!$I:$I,0))),"")</f>
        <v/>
      </c>
      <c r="M6828" s="132" t="str">
        <f>IFERROR(IFERROR(INDEX(Кат!$B:$B,MATCH($C6828,Кат!$I:$I,0)),INDEX(Торг!$B:$B,MATCH($C6828,Торг!$I:$I,0))),"")</f>
        <v/>
      </c>
      <c r="N6828" s="132" t="str">
        <f t="shared" si="106"/>
        <v>TRT-PARTS RS7009R-RS7009L</v>
      </c>
      <c r="O6828" s="132" t="str">
        <f>IFERROR(IFERROR(INDEX(Кат!$B:$B,MATCH($N6828,Кат!$I:$I,0)),INDEX(Торг!$B:$B,MATCH($N6828,Торг!$I:$I,0))),"")</f>
        <v/>
      </c>
    </row>
    <row r="6829" spans="1:15" outlineLevel="2">
      <c r="A6829" t="s">
        <v>18981</v>
      </c>
      <c r="C6829" s="191" t="s">
        <v>3423</v>
      </c>
      <c r="E6829" t="s">
        <v>3424</v>
      </c>
      <c r="F6829" t="s">
        <v>3418</v>
      </c>
      <c r="G6829" t="s">
        <v>375</v>
      </c>
      <c r="H6829">
        <v>1100</v>
      </c>
      <c r="J6829" t="s">
        <v>22634</v>
      </c>
      <c r="K6829" s="132" t="str">
        <f>IFERROR(IFERROR(INDEX(Кат!$O:$O,MATCH($C6829,Кат!$I:$I,0)),INDEX(Торг!$L:$L,MATCH($C6829,Торг!$I:$I,0))),"")</f>
        <v/>
      </c>
      <c r="L6829" s="132" t="str">
        <f>IFERROR(IFERROR(INDEX(Кат!$A:$A,MATCH($C6829,Кат!$I:$I,0)),INDEX(Торг!$A:$A,MATCH($C6829,Торг!$I:$I,0))),"")</f>
        <v/>
      </c>
      <c r="M6829" s="132" t="str">
        <f>IFERROR(IFERROR(INDEX(Кат!$B:$B,MATCH($C6829,Кат!$I:$I,0)),INDEX(Торг!$B:$B,MATCH($C6829,Торг!$I:$I,0))),"")</f>
        <v/>
      </c>
      <c r="N6829" s="132" t="str">
        <f t="shared" si="106"/>
        <v>TRT-PARTS RS7013R-RS7013L</v>
      </c>
      <c r="O6829" s="132" t="str">
        <f>IFERROR(IFERROR(INDEX(Кат!$B:$B,MATCH($N6829,Кат!$I:$I,0)),INDEX(Торг!$B:$B,MATCH($N6829,Торг!$I:$I,0))),"")</f>
        <v/>
      </c>
    </row>
    <row r="6830" spans="1:15" outlineLevel="2">
      <c r="A6830" t="s">
        <v>18982</v>
      </c>
      <c r="C6830" s="191" t="s">
        <v>8226</v>
      </c>
      <c r="E6830" t="s">
        <v>8227</v>
      </c>
      <c r="F6830" t="s">
        <v>3418</v>
      </c>
      <c r="G6830" t="s">
        <v>375</v>
      </c>
      <c r="H6830">
        <v>1170</v>
      </c>
      <c r="J6830" t="s">
        <v>22634</v>
      </c>
      <c r="K6830" s="132" t="str">
        <f>IFERROR(IFERROR(INDEX(Кат!$O:$O,MATCH($C6830,Кат!$I:$I,0)),INDEX(Торг!$L:$L,MATCH($C6830,Торг!$I:$I,0))),"")</f>
        <v/>
      </c>
      <c r="L6830" s="132" t="str">
        <f>IFERROR(IFERROR(INDEX(Кат!$A:$A,MATCH($C6830,Кат!$I:$I,0)),INDEX(Торг!$A:$A,MATCH($C6830,Торг!$I:$I,0))),"")</f>
        <v/>
      </c>
      <c r="M6830" s="132" t="str">
        <f>IFERROR(IFERROR(INDEX(Кат!$B:$B,MATCH($C6830,Кат!$I:$I,0)),INDEX(Торг!$B:$B,MATCH($C6830,Торг!$I:$I,0))),"")</f>
        <v/>
      </c>
      <c r="N6830" s="132" t="str">
        <f t="shared" si="106"/>
        <v>TRT-PARTS RS7007-20R/L</v>
      </c>
      <c r="O6830" s="132" t="str">
        <f>IFERROR(IFERROR(INDEX(Кат!$B:$B,MATCH($N6830,Кат!$I:$I,0)),INDEX(Торг!$B:$B,MATCH($N6830,Торг!$I:$I,0))),"")</f>
        <v/>
      </c>
    </row>
    <row r="6831" spans="1:15" outlineLevel="2">
      <c r="A6831" t="s">
        <v>18983</v>
      </c>
      <c r="C6831" s="191" t="s">
        <v>8228</v>
      </c>
      <c r="E6831" t="s">
        <v>8229</v>
      </c>
      <c r="F6831" t="s">
        <v>3418</v>
      </c>
      <c r="G6831" t="s">
        <v>375</v>
      </c>
      <c r="H6831">
        <v>950</v>
      </c>
      <c r="J6831" t="s">
        <v>22634</v>
      </c>
      <c r="K6831" s="132" t="str">
        <f>IFERROR(IFERROR(INDEX(Кат!$O:$O,MATCH($C6831,Кат!$I:$I,0)),INDEX(Торг!$L:$L,MATCH($C6831,Торг!$I:$I,0))),"")</f>
        <v/>
      </c>
      <c r="L6831" s="132" t="str">
        <f>IFERROR(IFERROR(INDEX(Кат!$A:$A,MATCH($C6831,Кат!$I:$I,0)),INDEX(Торг!$A:$A,MATCH($C6831,Торг!$I:$I,0))),"")</f>
        <v/>
      </c>
      <c r="M6831" s="132" t="str">
        <f>IFERROR(IFERROR(INDEX(Кат!$B:$B,MATCH($C6831,Кат!$I:$I,0)),INDEX(Торг!$B:$B,MATCH($C6831,Торг!$I:$I,0))),"")</f>
        <v/>
      </c>
      <c r="N6831" s="132" t="str">
        <f t="shared" si="106"/>
        <v>TRT-PARTS RS7016-20R/L</v>
      </c>
      <c r="O6831" s="132" t="str">
        <f>IFERROR(IFERROR(INDEX(Кат!$B:$B,MATCH($N6831,Кат!$I:$I,0)),INDEX(Торг!$B:$B,MATCH($N6831,Торг!$I:$I,0))),"")</f>
        <v/>
      </c>
    </row>
    <row r="6832" spans="1:15" outlineLevel="2">
      <c r="A6832" t="s">
        <v>18984</v>
      </c>
      <c r="C6832" s="191" t="s">
        <v>8230</v>
      </c>
      <c r="E6832" t="s">
        <v>8231</v>
      </c>
      <c r="F6832" t="s">
        <v>3418</v>
      </c>
      <c r="G6832" t="s">
        <v>375</v>
      </c>
      <c r="H6832">
        <v>1320</v>
      </c>
      <c r="J6832" t="s">
        <v>22634</v>
      </c>
      <c r="K6832" s="132" t="str">
        <f>IFERROR(IFERROR(INDEX(Кат!$O:$O,MATCH($C6832,Кат!$I:$I,0)),INDEX(Торг!$L:$L,MATCH($C6832,Торг!$I:$I,0))),"")</f>
        <v/>
      </c>
      <c r="L6832" s="132" t="str">
        <f>IFERROR(IFERROR(INDEX(Кат!$A:$A,MATCH($C6832,Кат!$I:$I,0)),INDEX(Торг!$A:$A,MATCH($C6832,Торг!$I:$I,0))),"")</f>
        <v/>
      </c>
      <c r="M6832" s="132" t="str">
        <f>IFERROR(IFERROR(INDEX(Кат!$B:$B,MATCH($C6832,Кат!$I:$I,0)),INDEX(Торг!$B:$B,MATCH($C6832,Торг!$I:$I,0))),"")</f>
        <v/>
      </c>
      <c r="N6832" s="132" t="str">
        <f t="shared" si="106"/>
        <v>TRT-PARTS RS7017-20R/L</v>
      </c>
      <c r="O6832" s="132" t="str">
        <f>IFERROR(IFERROR(INDEX(Кат!$B:$B,MATCH($N6832,Кат!$I:$I,0)),INDEX(Торг!$B:$B,MATCH($N6832,Торг!$I:$I,0))),"")</f>
        <v/>
      </c>
    </row>
    <row r="6833" spans="1:15" outlineLevel="2">
      <c r="A6833" t="s">
        <v>18975</v>
      </c>
      <c r="C6833" s="191" t="s">
        <v>8223</v>
      </c>
      <c r="E6833" t="s">
        <v>33534</v>
      </c>
      <c r="F6833" t="s">
        <v>3418</v>
      </c>
      <c r="G6833" t="s">
        <v>375</v>
      </c>
      <c r="H6833">
        <v>1050</v>
      </c>
      <c r="J6833" t="s">
        <v>22634</v>
      </c>
      <c r="K6833" s="132" t="str">
        <f>IFERROR(IFERROR(INDEX(Кат!$O:$O,MATCH($C6833,Кат!$I:$I,0)),INDEX(Торг!$L:$L,MATCH($C6833,Торг!$I:$I,0))),"")</f>
        <v/>
      </c>
      <c r="L6833" s="132" t="str">
        <f>IFERROR(IFERROR(INDEX(Кат!$A:$A,MATCH($C6833,Кат!$I:$I,0)),INDEX(Торг!$A:$A,MATCH($C6833,Торг!$I:$I,0))),"")</f>
        <v/>
      </c>
      <c r="M6833" s="132" t="str">
        <f>IFERROR(IFERROR(INDEX(Кат!$B:$B,MATCH($C6833,Кат!$I:$I,0)),INDEX(Торг!$B:$B,MATCH($C6833,Торг!$I:$I,0))),"")</f>
        <v/>
      </c>
      <c r="N6833" s="132" t="str">
        <f t="shared" si="106"/>
        <v>TRT-PARTS RS7007-10</v>
      </c>
      <c r="O6833" s="132" t="str">
        <f>IFERROR(IFERROR(INDEX(Кат!$B:$B,MATCH($N6833,Кат!$I:$I,0)),INDEX(Торг!$B:$B,MATCH($N6833,Торг!$I:$I,0))),"")</f>
        <v/>
      </c>
    </row>
    <row r="6834" spans="1:15" outlineLevel="1">
      <c r="A6834" t="s">
        <v>24373</v>
      </c>
      <c r="C6834" s="191"/>
      <c r="E6834" t="s">
        <v>23620</v>
      </c>
      <c r="J6834" t="s">
        <v>22634</v>
      </c>
      <c r="K6834" s="132" t="str">
        <f>IFERROR(IFERROR(INDEX(Кат!$O:$O,MATCH($C6834,Кат!$I:$I,0)),INDEX(Торг!$L:$L,MATCH($C6834,Торг!$I:$I,0))),"")</f>
        <v/>
      </c>
      <c r="L6834" s="132" t="str">
        <f>IFERROR(IFERROR(INDEX(Кат!$A:$A,MATCH($C6834,Кат!$I:$I,0)),INDEX(Торг!$A:$A,MATCH($C6834,Торг!$I:$I,0))),"")</f>
        <v/>
      </c>
      <c r="M6834" s="132" t="str">
        <f>IFERROR(IFERROR(INDEX(Кат!$B:$B,MATCH($C6834,Кат!$I:$I,0)),INDEX(Торг!$B:$B,MATCH($C6834,Торг!$I:$I,0))),"")</f>
        <v/>
      </c>
      <c r="N6834" s="132" t="str">
        <f t="shared" si="106"/>
        <v xml:space="preserve"> </v>
      </c>
      <c r="O6834" s="132" t="str">
        <f>IFERROR(IFERROR(INDEX(Кат!$B:$B,MATCH($N6834,Кат!$I:$I,0)),INDEX(Торг!$B:$B,MATCH($N6834,Торг!$I:$I,0))),"")</f>
        <v/>
      </c>
    </row>
    <row r="6835" spans="1:15" outlineLevel="2">
      <c r="A6835" t="s">
        <v>18985</v>
      </c>
      <c r="C6835" s="191" t="s">
        <v>3425</v>
      </c>
      <c r="E6835" t="s">
        <v>3426</v>
      </c>
      <c r="F6835" t="s">
        <v>3418</v>
      </c>
      <c r="G6835" t="s">
        <v>399</v>
      </c>
      <c r="H6835">
        <v>530</v>
      </c>
      <c r="J6835" t="s">
        <v>22634</v>
      </c>
      <c r="K6835" s="132" t="str">
        <f>IFERROR(IFERROR(INDEX(Кат!$O:$O,MATCH($C6835,Кат!$I:$I,0)),INDEX(Торг!$L:$L,MATCH($C6835,Торг!$I:$I,0))),"")</f>
        <v/>
      </c>
      <c r="L6835" s="132" t="str">
        <f>IFERROR(IFERROR(INDEX(Кат!$A:$A,MATCH($C6835,Кат!$I:$I,0)),INDEX(Торг!$A:$A,MATCH($C6835,Торг!$I:$I,0))),"")</f>
        <v/>
      </c>
      <c r="M6835" s="132" t="str">
        <f>IFERROR(IFERROR(INDEX(Кат!$B:$B,MATCH($C6835,Кат!$I:$I,0)),INDEX(Торг!$B:$B,MATCH($C6835,Торг!$I:$I,0))),"")</f>
        <v/>
      </c>
      <c r="N6835" s="132" t="str">
        <f t="shared" si="106"/>
        <v>TRT-PARTS NR1064</v>
      </c>
      <c r="O6835" s="132" t="str">
        <f>IFERROR(IFERROR(INDEX(Кат!$B:$B,MATCH($N6835,Кат!$I:$I,0)),INDEX(Торг!$B:$B,MATCH($N6835,Торг!$I:$I,0))),"")</f>
        <v/>
      </c>
    </row>
    <row r="6836" spans="1:15" outlineLevel="2">
      <c r="A6836" t="s">
        <v>24374</v>
      </c>
      <c r="C6836" s="191"/>
      <c r="E6836" t="s">
        <v>23622</v>
      </c>
      <c r="J6836" t="s">
        <v>22634</v>
      </c>
      <c r="K6836" s="132" t="str">
        <f>IFERROR(IFERROR(INDEX(Кат!$O:$O,MATCH($C6836,Кат!$I:$I,0)),INDEX(Торг!$L:$L,MATCH($C6836,Торг!$I:$I,0))),"")</f>
        <v/>
      </c>
      <c r="L6836" s="132" t="str">
        <f>IFERROR(IFERROR(INDEX(Кат!$A:$A,MATCH($C6836,Кат!$I:$I,0)),INDEX(Торг!$A:$A,MATCH($C6836,Торг!$I:$I,0))),"")</f>
        <v/>
      </c>
      <c r="M6836" s="132" t="str">
        <f>IFERROR(IFERROR(INDEX(Кат!$B:$B,MATCH($C6836,Кат!$I:$I,0)),INDEX(Торг!$B:$B,MATCH($C6836,Торг!$I:$I,0))),"")</f>
        <v/>
      </c>
      <c r="N6836" s="132" t="str">
        <f t="shared" si="106"/>
        <v xml:space="preserve"> </v>
      </c>
      <c r="O6836" s="132" t="str">
        <f>IFERROR(IFERROR(INDEX(Кат!$B:$B,MATCH($N6836,Кат!$I:$I,0)),INDEX(Торг!$B:$B,MATCH($N6836,Торг!$I:$I,0))),"")</f>
        <v/>
      </c>
    </row>
    <row r="6837" spans="1:15" outlineLevel="2">
      <c r="A6837" t="s">
        <v>18986</v>
      </c>
      <c r="C6837" s="191" t="s">
        <v>8232</v>
      </c>
      <c r="E6837" t="s">
        <v>8233</v>
      </c>
      <c r="F6837" t="s">
        <v>3418</v>
      </c>
      <c r="G6837" t="s">
        <v>399</v>
      </c>
      <c r="H6837">
        <v>730</v>
      </c>
      <c r="J6837" t="s">
        <v>22634</v>
      </c>
      <c r="K6837" s="132" t="str">
        <f>IFERROR(IFERROR(INDEX(Кат!$O:$O,MATCH($C6837,Кат!$I:$I,0)),INDEX(Торг!$L:$L,MATCH($C6837,Торг!$I:$I,0))),"")</f>
        <v/>
      </c>
      <c r="L6837" s="132" t="str">
        <f>IFERROR(IFERROR(INDEX(Кат!$A:$A,MATCH($C6837,Кат!$I:$I,0)),INDEX(Торг!$A:$A,MATCH($C6837,Торг!$I:$I,0))),"")</f>
        <v/>
      </c>
      <c r="M6837" s="132" t="str">
        <f>IFERROR(IFERROR(INDEX(Кат!$B:$B,MATCH($C6837,Кат!$I:$I,0)),INDEX(Торг!$B:$B,MATCH($C6837,Торг!$I:$I,0))),"")</f>
        <v/>
      </c>
      <c r="N6837" s="132" t="str">
        <f t="shared" si="106"/>
        <v>TRT-PARTS NR1066</v>
      </c>
      <c r="O6837" s="132" t="str">
        <f>IFERROR(IFERROR(INDEX(Кат!$B:$B,MATCH($N6837,Кат!$I:$I,0)),INDEX(Торг!$B:$B,MATCH($N6837,Торг!$I:$I,0))),"")</f>
        <v/>
      </c>
    </row>
    <row r="6838" spans="1:15" outlineLevel="2">
      <c r="A6838" t="s">
        <v>18987</v>
      </c>
      <c r="C6838" s="191" t="s">
        <v>8234</v>
      </c>
      <c r="E6838" t="s">
        <v>8235</v>
      </c>
      <c r="F6838" t="s">
        <v>3418</v>
      </c>
      <c r="G6838" t="s">
        <v>399</v>
      </c>
      <c r="H6838">
        <v>1020</v>
      </c>
      <c r="J6838" t="s">
        <v>22634</v>
      </c>
      <c r="K6838" s="132" t="str">
        <f>IFERROR(IFERROR(INDEX(Кат!$O:$O,MATCH($C6838,Кат!$I:$I,0)),INDEX(Торг!$L:$L,MATCH($C6838,Торг!$I:$I,0))),"")</f>
        <v/>
      </c>
      <c r="L6838" s="132" t="str">
        <f>IFERROR(IFERROR(INDEX(Кат!$A:$A,MATCH($C6838,Кат!$I:$I,0)),INDEX(Торг!$A:$A,MATCH($C6838,Торг!$I:$I,0))),"")</f>
        <v/>
      </c>
      <c r="M6838" s="132" t="str">
        <f>IFERROR(IFERROR(INDEX(Кат!$B:$B,MATCH($C6838,Кат!$I:$I,0)),INDEX(Торг!$B:$B,MATCH($C6838,Торг!$I:$I,0))),"")</f>
        <v/>
      </c>
      <c r="N6838" s="132" t="str">
        <f t="shared" si="106"/>
        <v>TRT-PARTS NR1063</v>
      </c>
      <c r="O6838" s="132" t="str">
        <f>IFERROR(IFERROR(INDEX(Кат!$B:$B,MATCH($N6838,Кат!$I:$I,0)),INDEX(Торг!$B:$B,MATCH($N6838,Торг!$I:$I,0))),"")</f>
        <v/>
      </c>
    </row>
    <row r="6839" spans="1:15" outlineLevel="2">
      <c r="A6839" t="s">
        <v>18988</v>
      </c>
      <c r="C6839" s="191" t="s">
        <v>8236</v>
      </c>
      <c r="E6839" t="s">
        <v>8237</v>
      </c>
      <c r="F6839" t="s">
        <v>3418</v>
      </c>
      <c r="G6839" t="s">
        <v>399</v>
      </c>
      <c r="H6839">
        <v>910</v>
      </c>
      <c r="J6839" t="s">
        <v>22634</v>
      </c>
      <c r="K6839" s="132" t="str">
        <f>IFERROR(IFERROR(INDEX(Кат!$O:$O,MATCH($C6839,Кат!$I:$I,0)),INDEX(Торг!$L:$L,MATCH($C6839,Торг!$I:$I,0))),"")</f>
        <v/>
      </c>
      <c r="L6839" s="132" t="str">
        <f>IFERROR(IFERROR(INDEX(Кат!$A:$A,MATCH($C6839,Кат!$I:$I,0)),INDEX(Торг!$A:$A,MATCH($C6839,Торг!$I:$I,0))),"")</f>
        <v/>
      </c>
      <c r="M6839" s="132" t="str">
        <f>IFERROR(IFERROR(INDEX(Кат!$B:$B,MATCH($C6839,Кат!$I:$I,0)),INDEX(Торг!$B:$B,MATCH($C6839,Торг!$I:$I,0))),"")</f>
        <v/>
      </c>
      <c r="N6839" s="132" t="str">
        <f t="shared" si="106"/>
        <v>TRT-PARTS NR1054</v>
      </c>
      <c r="O6839" s="132" t="str">
        <f>IFERROR(IFERROR(INDEX(Кат!$B:$B,MATCH($N6839,Кат!$I:$I,0)),INDEX(Торг!$B:$B,MATCH($N6839,Торг!$I:$I,0))),"")</f>
        <v/>
      </c>
    </row>
    <row r="6840" spans="1:15" outlineLevel="2">
      <c r="A6840" t="s">
        <v>24375</v>
      </c>
      <c r="C6840" s="191"/>
      <c r="E6840" t="s">
        <v>24376</v>
      </c>
      <c r="J6840" t="s">
        <v>22634</v>
      </c>
      <c r="K6840" s="132" t="str">
        <f>IFERROR(IFERROR(INDEX(Кат!$O:$O,MATCH($C6840,Кат!$I:$I,0)),INDEX(Торг!$L:$L,MATCH($C6840,Торг!$I:$I,0))),"")</f>
        <v/>
      </c>
      <c r="L6840" s="132" t="str">
        <f>IFERROR(IFERROR(INDEX(Кат!$A:$A,MATCH($C6840,Кат!$I:$I,0)),INDEX(Торг!$A:$A,MATCH($C6840,Торг!$I:$I,0))),"")</f>
        <v/>
      </c>
      <c r="M6840" s="132" t="str">
        <f>IFERROR(IFERROR(INDEX(Кат!$B:$B,MATCH($C6840,Кат!$I:$I,0)),INDEX(Торг!$B:$B,MATCH($C6840,Торг!$I:$I,0))),"")</f>
        <v/>
      </c>
      <c r="N6840" s="132" t="str">
        <f t="shared" si="106"/>
        <v xml:space="preserve"> </v>
      </c>
      <c r="O6840" s="132" t="str">
        <f>IFERROR(IFERROR(INDEX(Кат!$B:$B,MATCH($N6840,Кат!$I:$I,0)),INDEX(Торг!$B:$B,MATCH($N6840,Торг!$I:$I,0))),"")</f>
        <v/>
      </c>
    </row>
    <row r="6841" spans="1:15" outlineLevel="2">
      <c r="A6841" t="s">
        <v>18989</v>
      </c>
      <c r="C6841" s="191" t="s">
        <v>3427</v>
      </c>
      <c r="E6841" t="s">
        <v>3428</v>
      </c>
      <c r="F6841" t="s">
        <v>3418</v>
      </c>
      <c r="G6841" t="s">
        <v>399</v>
      </c>
      <c r="H6841">
        <v>2200</v>
      </c>
      <c r="J6841" t="s">
        <v>22634</v>
      </c>
      <c r="K6841" s="132" t="str">
        <f>IFERROR(IFERROR(INDEX(Кат!$O:$O,MATCH($C6841,Кат!$I:$I,0)),INDEX(Торг!$L:$L,MATCH($C6841,Торг!$I:$I,0))),"")</f>
        <v/>
      </c>
      <c r="L6841" s="132" t="str">
        <f>IFERROR(IFERROR(INDEX(Кат!$A:$A,MATCH($C6841,Кат!$I:$I,0)),INDEX(Торг!$A:$A,MATCH($C6841,Торг!$I:$I,0))),"")</f>
        <v/>
      </c>
      <c r="M6841" s="132" t="str">
        <f>IFERROR(IFERROR(INDEX(Кат!$B:$B,MATCH($C6841,Кат!$I:$I,0)),INDEX(Торг!$B:$B,MATCH($C6841,Торг!$I:$I,0))),"")</f>
        <v/>
      </c>
      <c r="N6841" s="132" t="str">
        <f t="shared" si="106"/>
        <v>TRT-PARTS RS9018L</v>
      </c>
      <c r="O6841" s="132" t="str">
        <f>IFERROR(IFERROR(INDEX(Кат!$B:$B,MATCH($N6841,Кат!$I:$I,0)),INDEX(Торг!$B:$B,MATCH($N6841,Торг!$I:$I,0))),"")</f>
        <v/>
      </c>
    </row>
    <row r="6842" spans="1:15" outlineLevel="2">
      <c r="A6842" t="s">
        <v>18990</v>
      </c>
      <c r="C6842" s="191" t="s">
        <v>3429</v>
      </c>
      <c r="E6842" t="s">
        <v>3430</v>
      </c>
      <c r="F6842" t="s">
        <v>3418</v>
      </c>
      <c r="G6842" t="s">
        <v>399</v>
      </c>
      <c r="H6842">
        <v>2160</v>
      </c>
      <c r="J6842" t="s">
        <v>22634</v>
      </c>
      <c r="K6842" s="132" t="str">
        <f>IFERROR(IFERROR(INDEX(Кат!$O:$O,MATCH($C6842,Кат!$I:$I,0)),INDEX(Торг!$L:$L,MATCH($C6842,Торг!$I:$I,0))),"")</f>
        <v/>
      </c>
      <c r="L6842" s="132" t="str">
        <f>IFERROR(IFERROR(INDEX(Кат!$A:$A,MATCH($C6842,Кат!$I:$I,0)),INDEX(Торг!$A:$A,MATCH($C6842,Торг!$I:$I,0))),"")</f>
        <v/>
      </c>
      <c r="M6842" s="132" t="str">
        <f>IFERROR(IFERROR(INDEX(Кат!$B:$B,MATCH($C6842,Кат!$I:$I,0)),INDEX(Торг!$B:$B,MATCH($C6842,Торг!$I:$I,0))),"")</f>
        <v/>
      </c>
      <c r="N6842" s="132" t="str">
        <f t="shared" si="106"/>
        <v>TRT-PARTS RS9014L</v>
      </c>
      <c r="O6842" s="132" t="str">
        <f>IFERROR(IFERROR(INDEX(Кат!$B:$B,MATCH($N6842,Кат!$I:$I,0)),INDEX(Торг!$B:$B,MATCH($N6842,Торг!$I:$I,0))),"")</f>
        <v/>
      </c>
    </row>
    <row r="6843" spans="1:15" outlineLevel="2">
      <c r="A6843" t="s">
        <v>18991</v>
      </c>
      <c r="C6843" s="191" t="s">
        <v>3431</v>
      </c>
      <c r="E6843" t="s">
        <v>3432</v>
      </c>
      <c r="F6843" t="s">
        <v>3418</v>
      </c>
      <c r="G6843" t="s">
        <v>399</v>
      </c>
      <c r="H6843">
        <v>2200</v>
      </c>
      <c r="J6843" t="s">
        <v>22634</v>
      </c>
      <c r="K6843" s="132" t="str">
        <f>IFERROR(IFERROR(INDEX(Кат!$O:$O,MATCH($C6843,Кат!$I:$I,0)),INDEX(Торг!$L:$L,MATCH($C6843,Торг!$I:$I,0))),"")</f>
        <v/>
      </c>
      <c r="L6843" s="132" t="str">
        <f>IFERROR(IFERROR(INDEX(Кат!$A:$A,MATCH($C6843,Кат!$I:$I,0)),INDEX(Торг!$A:$A,MATCH($C6843,Торг!$I:$I,0))),"")</f>
        <v/>
      </c>
      <c r="M6843" s="132" t="str">
        <f>IFERROR(IFERROR(INDEX(Кат!$B:$B,MATCH($C6843,Кат!$I:$I,0)),INDEX(Торг!$B:$B,MATCH($C6843,Торг!$I:$I,0))),"")</f>
        <v/>
      </c>
      <c r="N6843" s="132" t="str">
        <f t="shared" si="106"/>
        <v>TRT-PARTS RS9018R</v>
      </c>
      <c r="O6843" s="132" t="str">
        <f>IFERROR(IFERROR(INDEX(Кат!$B:$B,MATCH($N6843,Кат!$I:$I,0)),INDEX(Торг!$B:$B,MATCH($N6843,Торг!$I:$I,0))),"")</f>
        <v/>
      </c>
    </row>
    <row r="6844" spans="1:15" outlineLevel="1">
      <c r="A6844" t="s">
        <v>18992</v>
      </c>
      <c r="C6844" s="191" t="s">
        <v>3433</v>
      </c>
      <c r="E6844" t="s">
        <v>3434</v>
      </c>
      <c r="F6844" t="s">
        <v>3418</v>
      </c>
      <c r="G6844" t="s">
        <v>399</v>
      </c>
      <c r="H6844">
        <v>2160</v>
      </c>
      <c r="J6844" t="s">
        <v>22634</v>
      </c>
      <c r="K6844" s="132" t="str">
        <f>IFERROR(IFERROR(INDEX(Кат!$O:$O,MATCH($C6844,Кат!$I:$I,0)),INDEX(Торг!$L:$L,MATCH($C6844,Торг!$I:$I,0))),"")</f>
        <v/>
      </c>
      <c r="L6844" s="132" t="str">
        <f>IFERROR(IFERROR(INDEX(Кат!$A:$A,MATCH($C6844,Кат!$I:$I,0)),INDEX(Торг!$A:$A,MATCH($C6844,Торг!$I:$I,0))),"")</f>
        <v/>
      </c>
      <c r="M6844" s="132" t="str">
        <f>IFERROR(IFERROR(INDEX(Кат!$B:$B,MATCH($C6844,Кат!$I:$I,0)),INDEX(Торг!$B:$B,MATCH($C6844,Торг!$I:$I,0))),"")</f>
        <v/>
      </c>
      <c r="N6844" s="132" t="str">
        <f t="shared" si="106"/>
        <v>TRT-PARTS RS9014R</v>
      </c>
      <c r="O6844" s="132" t="str">
        <f>IFERROR(IFERROR(INDEX(Кат!$B:$B,MATCH($N6844,Кат!$I:$I,0)),INDEX(Торг!$B:$B,MATCH($N6844,Торг!$I:$I,0))),"")</f>
        <v/>
      </c>
    </row>
    <row r="6845" spans="1:15" outlineLevel="2">
      <c r="A6845" t="s">
        <v>24377</v>
      </c>
      <c r="C6845" s="191"/>
      <c r="E6845" t="s">
        <v>23636</v>
      </c>
      <c r="J6845" t="s">
        <v>22634</v>
      </c>
      <c r="K6845" s="132" t="str">
        <f>IFERROR(IFERROR(INDEX(Кат!$O:$O,MATCH($C6845,Кат!$I:$I,0)),INDEX(Торг!$L:$L,MATCH($C6845,Торг!$I:$I,0))),"")</f>
        <v/>
      </c>
      <c r="L6845" s="132" t="str">
        <f>IFERROR(IFERROR(INDEX(Кат!$A:$A,MATCH($C6845,Кат!$I:$I,0)),INDEX(Торг!$A:$A,MATCH($C6845,Торг!$I:$I,0))),"")</f>
        <v/>
      </c>
      <c r="M6845" s="132" t="str">
        <f>IFERROR(IFERROR(INDEX(Кат!$B:$B,MATCH($C6845,Кат!$I:$I,0)),INDEX(Торг!$B:$B,MATCH($C6845,Торг!$I:$I,0))),"")</f>
        <v/>
      </c>
      <c r="N6845" s="132" t="str">
        <f t="shared" si="106"/>
        <v xml:space="preserve"> </v>
      </c>
      <c r="O6845" s="132" t="str">
        <f>IFERROR(IFERROR(INDEX(Кат!$B:$B,MATCH($N6845,Кат!$I:$I,0)),INDEX(Торг!$B:$B,MATCH($N6845,Торг!$I:$I,0))),"")</f>
        <v/>
      </c>
    </row>
    <row r="6846" spans="1:15" outlineLevel="2">
      <c r="A6846" t="s">
        <v>33535</v>
      </c>
      <c r="C6846" s="191" t="s">
        <v>33536</v>
      </c>
      <c r="E6846" t="s">
        <v>33537</v>
      </c>
      <c r="F6846" t="s">
        <v>3418</v>
      </c>
      <c r="G6846" t="s">
        <v>375</v>
      </c>
      <c r="H6846">
        <v>170</v>
      </c>
      <c r="J6846" t="s">
        <v>22634</v>
      </c>
      <c r="K6846" s="132" t="str">
        <f>IFERROR(IFERROR(INDEX(Кат!$O:$O,MATCH($C6846,Кат!$I:$I,0)),INDEX(Торг!$L:$L,MATCH($C6846,Торг!$I:$I,0))),"")</f>
        <v/>
      </c>
      <c r="L6846" s="132" t="str">
        <f>IFERROR(IFERROR(INDEX(Кат!$A:$A,MATCH($C6846,Кат!$I:$I,0)),INDEX(Торг!$A:$A,MATCH($C6846,Торг!$I:$I,0))),"")</f>
        <v/>
      </c>
      <c r="M6846" s="132" t="str">
        <f>IFERROR(IFERROR(INDEX(Кат!$B:$B,MATCH($C6846,Кат!$I:$I,0)),INDEX(Торг!$B:$B,MATCH($C6846,Торг!$I:$I,0))),"")</f>
        <v/>
      </c>
      <c r="N6846" s="132" t="str">
        <f t="shared" si="106"/>
        <v>TRT-PARTS NR1052</v>
      </c>
      <c r="O6846" s="132" t="str">
        <f>IFERROR(IFERROR(INDEX(Кат!$B:$B,MATCH($N6846,Кат!$I:$I,0)),INDEX(Торг!$B:$B,MATCH($N6846,Торг!$I:$I,0))),"")</f>
        <v/>
      </c>
    </row>
    <row r="6847" spans="1:15" outlineLevel="2">
      <c r="A6847" t="s">
        <v>18993</v>
      </c>
      <c r="C6847" s="191" t="s">
        <v>8238</v>
      </c>
      <c r="E6847" t="s">
        <v>8239</v>
      </c>
      <c r="F6847" t="s">
        <v>3418</v>
      </c>
      <c r="G6847" t="s">
        <v>399</v>
      </c>
      <c r="H6847">
        <v>530</v>
      </c>
      <c r="J6847" t="s">
        <v>22634</v>
      </c>
      <c r="K6847" s="132" t="str">
        <f>IFERROR(IFERROR(INDEX(Кат!$O:$O,MATCH($C6847,Кат!$I:$I,0)),INDEX(Торг!$L:$L,MATCH($C6847,Торг!$I:$I,0))),"")</f>
        <v/>
      </c>
      <c r="L6847" s="132" t="str">
        <f>IFERROR(IFERROR(INDEX(Кат!$A:$A,MATCH($C6847,Кат!$I:$I,0)),INDEX(Торг!$A:$A,MATCH($C6847,Торг!$I:$I,0))),"")</f>
        <v/>
      </c>
      <c r="M6847" s="132" t="str">
        <f>IFERROR(IFERROR(INDEX(Кат!$B:$B,MATCH($C6847,Кат!$I:$I,0)),INDEX(Торг!$B:$B,MATCH($C6847,Торг!$I:$I,0))),"")</f>
        <v/>
      </c>
      <c r="N6847" s="132" t="str">
        <f t="shared" si="106"/>
        <v>TRT-PARTS NR1065</v>
      </c>
      <c r="O6847" s="132" t="str">
        <f>IFERROR(IFERROR(INDEX(Кат!$B:$B,MATCH($N6847,Кат!$I:$I,0)),INDEX(Торг!$B:$B,MATCH($N6847,Торг!$I:$I,0))),"")</f>
        <v/>
      </c>
    </row>
    <row r="6848" spans="1:15" outlineLevel="2">
      <c r="A6848" t="s">
        <v>18994</v>
      </c>
      <c r="C6848" s="191" t="s">
        <v>13673</v>
      </c>
      <c r="E6848" t="s">
        <v>13674</v>
      </c>
      <c r="F6848" t="s">
        <v>3418</v>
      </c>
      <c r="G6848" t="s">
        <v>399</v>
      </c>
      <c r="H6848">
        <v>35</v>
      </c>
      <c r="J6848" t="s">
        <v>22634</v>
      </c>
      <c r="K6848" s="132" t="str">
        <f>IFERROR(IFERROR(INDEX(Кат!$O:$O,MATCH($C6848,Кат!$I:$I,0)),INDEX(Торг!$L:$L,MATCH($C6848,Торг!$I:$I,0))),"")</f>
        <v/>
      </c>
      <c r="L6848" s="132" t="str">
        <f>IFERROR(IFERROR(INDEX(Кат!$A:$A,MATCH($C6848,Кат!$I:$I,0)),INDEX(Торг!$A:$A,MATCH($C6848,Торг!$I:$I,0))),"")</f>
        <v/>
      </c>
      <c r="M6848" s="132" t="str">
        <f>IFERROR(IFERROR(INDEX(Кат!$B:$B,MATCH($C6848,Кат!$I:$I,0)),INDEX(Торг!$B:$B,MATCH($C6848,Торг!$I:$I,0))),"")</f>
        <v/>
      </c>
      <c r="N6848" s="132" t="str">
        <f t="shared" si="106"/>
        <v>TRT-PARTS NR1001</v>
      </c>
      <c r="O6848" s="132" t="str">
        <f>IFERROR(IFERROR(INDEX(Кат!$B:$B,MATCH($N6848,Кат!$I:$I,0)),INDEX(Торг!$B:$B,MATCH($N6848,Торг!$I:$I,0))),"")</f>
        <v/>
      </c>
    </row>
    <row r="6849" spans="1:15" outlineLevel="2">
      <c r="A6849" t="s">
        <v>18995</v>
      </c>
      <c r="C6849" s="191" t="s">
        <v>8240</v>
      </c>
      <c r="E6849" t="s">
        <v>8241</v>
      </c>
      <c r="F6849" t="s">
        <v>3418</v>
      </c>
      <c r="G6849" t="s">
        <v>375</v>
      </c>
      <c r="H6849">
        <v>530</v>
      </c>
      <c r="J6849" t="s">
        <v>22634</v>
      </c>
      <c r="K6849" s="132" t="str">
        <f>IFERROR(IFERROR(INDEX(Кат!$O:$O,MATCH($C6849,Кат!$I:$I,0)),INDEX(Торг!$L:$L,MATCH($C6849,Торг!$I:$I,0))),"")</f>
        <v/>
      </c>
      <c r="L6849" s="132" t="str">
        <f>IFERROR(IFERROR(INDEX(Кат!$A:$A,MATCH($C6849,Кат!$I:$I,0)),INDEX(Торг!$A:$A,MATCH($C6849,Торг!$I:$I,0))),"")</f>
        <v/>
      </c>
      <c r="M6849" s="132" t="str">
        <f>IFERROR(IFERROR(INDEX(Кат!$B:$B,MATCH($C6849,Кат!$I:$I,0)),INDEX(Торг!$B:$B,MATCH($C6849,Торг!$I:$I,0))),"")</f>
        <v/>
      </c>
      <c r="N6849" s="132" t="str">
        <f t="shared" si="106"/>
        <v>TRT-PARTS NR1048/NR1049</v>
      </c>
      <c r="O6849" s="132" t="str">
        <f>IFERROR(IFERROR(INDEX(Кат!$B:$B,MATCH($N6849,Кат!$I:$I,0)),INDEX(Торг!$B:$B,MATCH($N6849,Торг!$I:$I,0))),"")</f>
        <v/>
      </c>
    </row>
    <row r="6850" spans="1:15">
      <c r="A6850" t="s">
        <v>33538</v>
      </c>
      <c r="C6850" s="191" t="s">
        <v>33539</v>
      </c>
      <c r="E6850" t="s">
        <v>33540</v>
      </c>
      <c r="F6850" t="s">
        <v>3418</v>
      </c>
      <c r="G6850" t="s">
        <v>375</v>
      </c>
      <c r="H6850">
        <v>160</v>
      </c>
      <c r="J6850" t="s">
        <v>22634</v>
      </c>
      <c r="K6850" s="132" t="str">
        <f>IFERROR(IFERROR(INDEX(Кат!$O:$O,MATCH($C6850,Кат!$I:$I,0)),INDEX(Торг!$L:$L,MATCH($C6850,Торг!$I:$I,0))),"")</f>
        <v/>
      </c>
      <c r="L6850" s="132" t="str">
        <f>IFERROR(IFERROR(INDEX(Кат!$A:$A,MATCH($C6850,Кат!$I:$I,0)),INDEX(Торг!$A:$A,MATCH($C6850,Торг!$I:$I,0))),"")</f>
        <v/>
      </c>
      <c r="M6850" s="132" t="str">
        <f>IFERROR(IFERROR(INDEX(Кат!$B:$B,MATCH($C6850,Кат!$I:$I,0)),INDEX(Торг!$B:$B,MATCH($C6850,Торг!$I:$I,0))),"")</f>
        <v/>
      </c>
      <c r="N6850" s="132" t="str">
        <f t="shared" si="106"/>
        <v>TRT-PARTS NR1053</v>
      </c>
      <c r="O6850" s="132" t="str">
        <f>IFERROR(IFERROR(INDEX(Кат!$B:$B,MATCH($N6850,Кат!$I:$I,0)),INDEX(Торг!$B:$B,MATCH($N6850,Торг!$I:$I,0))),"")</f>
        <v/>
      </c>
    </row>
    <row r="6851" spans="1:15" outlineLevel="1">
      <c r="A6851" t="s">
        <v>25951</v>
      </c>
      <c r="C6851" s="191" t="s">
        <v>25952</v>
      </c>
      <c r="E6851" t="s">
        <v>25953</v>
      </c>
      <c r="F6851" t="s">
        <v>3418</v>
      </c>
      <c r="G6851" t="s">
        <v>399</v>
      </c>
      <c r="H6851">
        <v>85</v>
      </c>
      <c r="J6851" t="s">
        <v>22634</v>
      </c>
      <c r="K6851" s="132" t="str">
        <f>IFERROR(IFERROR(INDEX(Кат!$O:$O,MATCH($C6851,Кат!$I:$I,0)),INDEX(Торг!$L:$L,MATCH($C6851,Торг!$I:$I,0))),"")</f>
        <v/>
      </c>
      <c r="L6851" s="132" t="str">
        <f>IFERROR(IFERROR(INDEX(Кат!$A:$A,MATCH($C6851,Кат!$I:$I,0)),INDEX(Торг!$A:$A,MATCH($C6851,Торг!$I:$I,0))),"")</f>
        <v/>
      </c>
      <c r="M6851" s="132" t="str">
        <f>IFERROR(IFERROR(INDEX(Кат!$B:$B,MATCH($C6851,Кат!$I:$I,0)),INDEX(Торг!$B:$B,MATCH($C6851,Торг!$I:$I,0))),"")</f>
        <v/>
      </c>
      <c r="N6851" s="132" t="str">
        <f t="shared" si="106"/>
        <v>TRT-PARTS NR1067</v>
      </c>
      <c r="O6851" s="132" t="str">
        <f>IFERROR(IFERROR(INDEX(Кат!$B:$B,MATCH($N6851,Кат!$I:$I,0)),INDEX(Торг!$B:$B,MATCH($N6851,Торг!$I:$I,0))),"")</f>
        <v/>
      </c>
    </row>
    <row r="6852" spans="1:15" outlineLevel="1">
      <c r="A6852" t="s">
        <v>18996</v>
      </c>
      <c r="C6852" s="191" t="s">
        <v>8242</v>
      </c>
      <c r="E6852" t="s">
        <v>8243</v>
      </c>
      <c r="F6852" t="s">
        <v>3418</v>
      </c>
      <c r="G6852" t="s">
        <v>399</v>
      </c>
      <c r="H6852">
        <v>240</v>
      </c>
      <c r="J6852" t="s">
        <v>22634</v>
      </c>
      <c r="K6852" s="132" t="str">
        <f>IFERROR(IFERROR(INDEX(Кат!$O:$O,MATCH($C6852,Кат!$I:$I,0)),INDEX(Торг!$L:$L,MATCH($C6852,Торг!$I:$I,0))),"")</f>
        <v/>
      </c>
      <c r="L6852" s="132" t="str">
        <f>IFERROR(IFERROR(INDEX(Кат!$A:$A,MATCH($C6852,Кат!$I:$I,0)),INDEX(Торг!$A:$A,MATCH($C6852,Торг!$I:$I,0))),"")</f>
        <v/>
      </c>
      <c r="M6852" s="132" t="str">
        <f>IFERROR(IFERROR(INDEX(Кат!$B:$B,MATCH($C6852,Кат!$I:$I,0)),INDEX(Торг!$B:$B,MATCH($C6852,Торг!$I:$I,0))),"")</f>
        <v/>
      </c>
      <c r="N6852" s="132" t="str">
        <f t="shared" si="106"/>
        <v>TRT-PARTS NR1055</v>
      </c>
      <c r="O6852" s="132" t="str">
        <f>IFERROR(IFERROR(INDEX(Кат!$B:$B,MATCH($N6852,Кат!$I:$I,0)),INDEX(Торг!$B:$B,MATCH($N6852,Торг!$I:$I,0))),"")</f>
        <v/>
      </c>
    </row>
    <row r="6853" spans="1:15" outlineLevel="1">
      <c r="A6853" t="s">
        <v>18997</v>
      </c>
      <c r="C6853" s="191" t="s">
        <v>13675</v>
      </c>
      <c r="E6853" t="s">
        <v>13676</v>
      </c>
      <c r="F6853" t="s">
        <v>3418</v>
      </c>
      <c r="G6853" t="s">
        <v>399</v>
      </c>
      <c r="H6853">
        <v>310</v>
      </c>
      <c r="J6853" t="s">
        <v>22634</v>
      </c>
      <c r="K6853" s="132" t="str">
        <f>IFERROR(IFERROR(INDEX(Кат!$O:$O,MATCH($C6853,Кат!$I:$I,0)),INDEX(Торг!$L:$L,MATCH($C6853,Торг!$I:$I,0))),"")</f>
        <v/>
      </c>
      <c r="L6853" s="132" t="str">
        <f>IFERROR(IFERROR(INDEX(Кат!$A:$A,MATCH($C6853,Кат!$I:$I,0)),INDEX(Торг!$A:$A,MATCH($C6853,Торг!$I:$I,0))),"")</f>
        <v/>
      </c>
      <c r="M6853" s="132" t="str">
        <f>IFERROR(IFERROR(INDEX(Кат!$B:$B,MATCH($C6853,Кат!$I:$I,0)),INDEX(Торг!$B:$B,MATCH($C6853,Торг!$I:$I,0))),"")</f>
        <v/>
      </c>
      <c r="N6853" s="132" t="str">
        <f t="shared" si="106"/>
        <v>TRT-PARTS NR1003</v>
      </c>
      <c r="O6853" s="132" t="str">
        <f>IFERROR(IFERROR(INDEX(Кат!$B:$B,MATCH($N6853,Кат!$I:$I,0)),INDEX(Торг!$B:$B,MATCH($N6853,Торг!$I:$I,0))),"")</f>
        <v/>
      </c>
    </row>
    <row r="6854" spans="1:15" outlineLevel="1">
      <c r="A6854" t="s">
        <v>18998</v>
      </c>
      <c r="C6854" s="191" t="s">
        <v>8244</v>
      </c>
      <c r="E6854" t="s">
        <v>8245</v>
      </c>
      <c r="F6854" t="s">
        <v>3418</v>
      </c>
      <c r="G6854" t="s">
        <v>375</v>
      </c>
      <c r="H6854">
        <v>770</v>
      </c>
      <c r="J6854" t="s">
        <v>22634</v>
      </c>
      <c r="K6854" s="132" t="str">
        <f>IFERROR(IFERROR(INDEX(Кат!$O:$O,MATCH($C6854,Кат!$I:$I,0)),INDEX(Торг!$L:$L,MATCH($C6854,Торг!$I:$I,0))),"")</f>
        <v/>
      </c>
      <c r="L6854" s="132" t="str">
        <f>IFERROR(IFERROR(INDEX(Кат!$A:$A,MATCH($C6854,Кат!$I:$I,0)),INDEX(Торг!$A:$A,MATCH($C6854,Торг!$I:$I,0))),"")</f>
        <v/>
      </c>
      <c r="M6854" s="132" t="str">
        <f>IFERROR(IFERROR(INDEX(Кат!$B:$B,MATCH($C6854,Кат!$I:$I,0)),INDEX(Торг!$B:$B,MATCH($C6854,Торг!$I:$I,0))),"")</f>
        <v/>
      </c>
      <c r="N6854" s="132" t="str">
        <f t="shared" si="106"/>
        <v>TRT-PARTS NR1046/NR1047</v>
      </c>
      <c r="O6854" s="132" t="str">
        <f>IFERROR(IFERROR(INDEX(Кат!$B:$B,MATCH($N6854,Кат!$I:$I,0)),INDEX(Торг!$B:$B,MATCH($N6854,Торг!$I:$I,0))),"")</f>
        <v/>
      </c>
    </row>
    <row r="6855" spans="1:15" outlineLevel="1">
      <c r="A6855" t="s">
        <v>24378</v>
      </c>
      <c r="C6855" s="191"/>
      <c r="E6855" t="s">
        <v>23638</v>
      </c>
      <c r="J6855" t="s">
        <v>22634</v>
      </c>
      <c r="K6855" s="132" t="str">
        <f>IFERROR(IFERROR(INDEX(Кат!$O:$O,MATCH($C6855,Кат!$I:$I,0)),INDEX(Торг!$L:$L,MATCH($C6855,Торг!$I:$I,0))),"")</f>
        <v/>
      </c>
      <c r="L6855" s="132" t="str">
        <f>IFERROR(IFERROR(INDEX(Кат!$A:$A,MATCH($C6855,Кат!$I:$I,0)),INDEX(Торг!$A:$A,MATCH($C6855,Торг!$I:$I,0))),"")</f>
        <v/>
      </c>
      <c r="M6855" s="132" t="str">
        <f>IFERROR(IFERROR(INDEX(Кат!$B:$B,MATCH($C6855,Кат!$I:$I,0)),INDEX(Торг!$B:$B,MATCH($C6855,Торг!$I:$I,0))),"")</f>
        <v/>
      </c>
      <c r="N6855" s="132" t="str">
        <f t="shared" si="106"/>
        <v xml:space="preserve"> </v>
      </c>
      <c r="O6855" s="132" t="str">
        <f>IFERROR(IFERROR(INDEX(Кат!$B:$B,MATCH($N6855,Кат!$I:$I,0)),INDEX(Торг!$B:$B,MATCH($N6855,Торг!$I:$I,0))),"")</f>
        <v/>
      </c>
    </row>
    <row r="6856" spans="1:15" outlineLevel="1">
      <c r="A6856" t="s">
        <v>18999</v>
      </c>
      <c r="C6856" s="191" t="s">
        <v>8246</v>
      </c>
      <c r="E6856" t="s">
        <v>13677</v>
      </c>
      <c r="F6856" t="s">
        <v>3418</v>
      </c>
      <c r="G6856" t="s">
        <v>399</v>
      </c>
      <c r="H6856">
        <v>620</v>
      </c>
      <c r="J6856" t="s">
        <v>22634</v>
      </c>
      <c r="K6856" s="132" t="str">
        <f>IFERROR(IFERROR(INDEX(Кат!$O:$O,MATCH($C6856,Кат!$I:$I,0)),INDEX(Торг!$L:$L,MATCH($C6856,Торг!$I:$I,0))),"")</f>
        <v/>
      </c>
      <c r="L6856" s="132" t="str">
        <f>IFERROR(IFERROR(INDEX(Кат!$A:$A,MATCH($C6856,Кат!$I:$I,0)),INDEX(Торг!$A:$A,MATCH($C6856,Торг!$I:$I,0))),"")</f>
        <v/>
      </c>
      <c r="M6856" s="132" t="str">
        <f>IFERROR(IFERROR(INDEX(Кат!$B:$B,MATCH($C6856,Кат!$I:$I,0)),INDEX(Торг!$B:$B,MATCH($C6856,Торг!$I:$I,0))),"")</f>
        <v/>
      </c>
      <c r="N6856" s="132" t="str">
        <f t="shared" ref="N6856:N6919" si="107">_xlfn.CONCAT(F6856," ",C6856)</f>
        <v>TRT-PARTS R4016</v>
      </c>
      <c r="O6856" s="132" t="str">
        <f>IFERROR(IFERROR(INDEX(Кат!$B:$B,MATCH($N6856,Кат!$I:$I,0)),INDEX(Торг!$B:$B,MATCH($N6856,Торг!$I:$I,0))),"")</f>
        <v/>
      </c>
    </row>
    <row r="6857" spans="1:15" outlineLevel="1">
      <c r="A6857" t="s">
        <v>19000</v>
      </c>
      <c r="C6857" s="191" t="s">
        <v>13678</v>
      </c>
      <c r="E6857" t="s">
        <v>13679</v>
      </c>
      <c r="F6857" t="s">
        <v>3418</v>
      </c>
      <c r="G6857" t="s">
        <v>399</v>
      </c>
      <c r="H6857">
        <v>260</v>
      </c>
      <c r="J6857" t="s">
        <v>22634</v>
      </c>
      <c r="K6857" s="132" t="str">
        <f>IFERROR(IFERROR(INDEX(Кат!$O:$O,MATCH($C6857,Кат!$I:$I,0)),INDEX(Торг!$L:$L,MATCH($C6857,Торг!$I:$I,0))),"")</f>
        <v/>
      </c>
      <c r="L6857" s="132" t="str">
        <f>IFERROR(IFERROR(INDEX(Кат!$A:$A,MATCH($C6857,Кат!$I:$I,0)),INDEX(Торг!$A:$A,MATCH($C6857,Торг!$I:$I,0))),"")</f>
        <v/>
      </c>
      <c r="M6857" s="132" t="str">
        <f>IFERROR(IFERROR(INDEX(Кат!$B:$B,MATCH($C6857,Кат!$I:$I,0)),INDEX(Торг!$B:$B,MATCH($C6857,Торг!$I:$I,0))),"")</f>
        <v/>
      </c>
      <c r="N6857" s="132" t="str">
        <f t="shared" si="107"/>
        <v>TRT-PARTS R4000</v>
      </c>
      <c r="O6857" s="132" t="str">
        <f>IFERROR(IFERROR(INDEX(Кат!$B:$B,MATCH($N6857,Кат!$I:$I,0)),INDEX(Торг!$B:$B,MATCH($N6857,Торг!$I:$I,0))),"")</f>
        <v/>
      </c>
    </row>
    <row r="6858" spans="1:15" outlineLevel="1">
      <c r="A6858" t="s">
        <v>19001</v>
      </c>
      <c r="C6858" s="191" t="s">
        <v>3435</v>
      </c>
      <c r="E6858" t="s">
        <v>13680</v>
      </c>
      <c r="F6858" t="s">
        <v>3418</v>
      </c>
      <c r="G6858" t="s">
        <v>399</v>
      </c>
      <c r="H6858">
        <v>660</v>
      </c>
      <c r="J6858" t="s">
        <v>22634</v>
      </c>
      <c r="K6858" s="132" t="str">
        <f>IFERROR(IFERROR(INDEX(Кат!$O:$O,MATCH($C6858,Кат!$I:$I,0)),INDEX(Торг!$L:$L,MATCH($C6858,Торг!$I:$I,0))),"")</f>
        <v/>
      </c>
      <c r="L6858" s="132" t="str">
        <f>IFERROR(IFERROR(INDEX(Кат!$A:$A,MATCH($C6858,Кат!$I:$I,0)),INDEX(Торг!$A:$A,MATCH($C6858,Торг!$I:$I,0))),"")</f>
        <v/>
      </c>
      <c r="M6858" s="132" t="str">
        <f>IFERROR(IFERROR(INDEX(Кат!$B:$B,MATCH($C6858,Кат!$I:$I,0)),INDEX(Торг!$B:$B,MATCH($C6858,Торг!$I:$I,0))),"")</f>
        <v/>
      </c>
      <c r="N6858" s="132" t="str">
        <f t="shared" si="107"/>
        <v>TRT-PARTS RS4026F</v>
      </c>
      <c r="O6858" s="132" t="str">
        <f>IFERROR(IFERROR(INDEX(Кат!$B:$B,MATCH($N6858,Кат!$I:$I,0)),INDEX(Торг!$B:$B,MATCH($N6858,Торг!$I:$I,0))),"")</f>
        <v/>
      </c>
    </row>
    <row r="6859" spans="1:15" outlineLevel="1">
      <c r="A6859" t="s">
        <v>24379</v>
      </c>
      <c r="C6859" s="191"/>
      <c r="E6859" t="s">
        <v>24380</v>
      </c>
      <c r="J6859" t="s">
        <v>22634</v>
      </c>
      <c r="K6859" s="132" t="str">
        <f>IFERROR(IFERROR(INDEX(Кат!$O:$O,MATCH($C6859,Кат!$I:$I,0)),INDEX(Торг!$L:$L,MATCH($C6859,Торг!$I:$I,0))),"")</f>
        <v/>
      </c>
      <c r="L6859" s="132" t="str">
        <f>IFERROR(IFERROR(INDEX(Кат!$A:$A,MATCH($C6859,Кат!$I:$I,0)),INDEX(Торг!$A:$A,MATCH($C6859,Торг!$I:$I,0))),"")</f>
        <v/>
      </c>
      <c r="M6859" s="132" t="str">
        <f>IFERROR(IFERROR(INDEX(Кат!$B:$B,MATCH($C6859,Кат!$I:$I,0)),INDEX(Торг!$B:$B,MATCH($C6859,Торг!$I:$I,0))),"")</f>
        <v/>
      </c>
      <c r="N6859" s="132" t="str">
        <f t="shared" si="107"/>
        <v xml:space="preserve"> </v>
      </c>
      <c r="O6859" s="132" t="str">
        <f>IFERROR(IFERROR(INDEX(Кат!$B:$B,MATCH($N6859,Кат!$I:$I,0)),INDEX(Торг!$B:$B,MATCH($N6859,Торг!$I:$I,0))),"")</f>
        <v/>
      </c>
    </row>
    <row r="6860" spans="1:15" outlineLevel="1">
      <c r="A6860" t="s">
        <v>19002</v>
      </c>
      <c r="C6860" s="191" t="s">
        <v>8247</v>
      </c>
      <c r="E6860" t="s">
        <v>8248</v>
      </c>
      <c r="F6860" t="s">
        <v>3418</v>
      </c>
      <c r="G6860" t="s">
        <v>375</v>
      </c>
      <c r="H6860">
        <v>3830</v>
      </c>
      <c r="J6860" t="s">
        <v>22634</v>
      </c>
      <c r="K6860" s="132" t="str">
        <f>IFERROR(IFERROR(INDEX(Кат!$O:$O,MATCH($C6860,Кат!$I:$I,0)),INDEX(Торг!$L:$L,MATCH($C6860,Торг!$I:$I,0))),"")</f>
        <v/>
      </c>
      <c r="L6860" s="132" t="str">
        <f>IFERROR(IFERROR(INDEX(Кат!$A:$A,MATCH($C6860,Кат!$I:$I,0)),INDEX(Торг!$A:$A,MATCH($C6860,Торг!$I:$I,0))),"")</f>
        <v/>
      </c>
      <c r="M6860" s="132" t="str">
        <f>IFERROR(IFERROR(INDEX(Кат!$B:$B,MATCH($C6860,Кат!$I:$I,0)),INDEX(Торг!$B:$B,MATCH($C6860,Торг!$I:$I,0))),"")</f>
        <v/>
      </c>
      <c r="N6860" s="132" t="str">
        <f t="shared" si="107"/>
        <v>TRT-PARTS RS7007</v>
      </c>
      <c r="O6860" s="132" t="str">
        <f>IFERROR(IFERROR(INDEX(Кат!$B:$B,MATCH($N6860,Кат!$I:$I,0)),INDEX(Торг!$B:$B,MATCH($N6860,Торг!$I:$I,0))),"")</f>
        <v/>
      </c>
    </row>
    <row r="6861" spans="1:15" outlineLevel="1">
      <c r="A6861" t="s">
        <v>19003</v>
      </c>
      <c r="C6861" s="191" t="s">
        <v>8249</v>
      </c>
      <c r="E6861" t="s">
        <v>8250</v>
      </c>
      <c r="F6861" t="s">
        <v>3418</v>
      </c>
      <c r="G6861" t="s">
        <v>375</v>
      </c>
      <c r="H6861">
        <v>3600</v>
      </c>
      <c r="J6861" t="s">
        <v>22634</v>
      </c>
      <c r="K6861" s="132" t="str">
        <f>IFERROR(IFERROR(INDEX(Кат!$O:$O,MATCH($C6861,Кат!$I:$I,0)),INDEX(Торг!$L:$L,MATCH($C6861,Торг!$I:$I,0))),"")</f>
        <v/>
      </c>
      <c r="L6861" s="132" t="str">
        <f>IFERROR(IFERROR(INDEX(Кат!$A:$A,MATCH($C6861,Кат!$I:$I,0)),INDEX(Торг!$A:$A,MATCH($C6861,Торг!$I:$I,0))),"")</f>
        <v/>
      </c>
      <c r="M6861" s="132" t="str">
        <f>IFERROR(IFERROR(INDEX(Кат!$B:$B,MATCH($C6861,Кат!$I:$I,0)),INDEX(Торг!$B:$B,MATCH($C6861,Торг!$I:$I,0))),"")</f>
        <v/>
      </c>
      <c r="N6861" s="132" t="str">
        <f t="shared" si="107"/>
        <v>TRT-PARTS RS7016</v>
      </c>
      <c r="O6861" s="132" t="str">
        <f>IFERROR(IFERROR(INDEX(Кат!$B:$B,MATCH($N6861,Кат!$I:$I,0)),INDEX(Торг!$B:$B,MATCH($N6861,Торг!$I:$I,0))),"")</f>
        <v/>
      </c>
    </row>
    <row r="6862" spans="1:15">
      <c r="A6862" t="s">
        <v>19004</v>
      </c>
      <c r="C6862" s="191" t="s">
        <v>8251</v>
      </c>
      <c r="E6862" t="s">
        <v>8252</v>
      </c>
      <c r="F6862" t="s">
        <v>3418</v>
      </c>
      <c r="G6862" t="s">
        <v>375</v>
      </c>
      <c r="H6862">
        <v>4120</v>
      </c>
      <c r="J6862" t="s">
        <v>22634</v>
      </c>
      <c r="K6862" s="132" t="str">
        <f>IFERROR(IFERROR(INDEX(Кат!$O:$O,MATCH($C6862,Кат!$I:$I,0)),INDEX(Торг!$L:$L,MATCH($C6862,Торг!$I:$I,0))),"")</f>
        <v/>
      </c>
      <c r="L6862" s="132" t="str">
        <f>IFERROR(IFERROR(INDEX(Кат!$A:$A,MATCH($C6862,Кат!$I:$I,0)),INDEX(Торг!$A:$A,MATCH($C6862,Торг!$I:$I,0))),"")</f>
        <v/>
      </c>
      <c r="M6862" s="132" t="str">
        <f>IFERROR(IFERROR(INDEX(Кат!$B:$B,MATCH($C6862,Кат!$I:$I,0)),INDEX(Торг!$B:$B,MATCH($C6862,Торг!$I:$I,0))),"")</f>
        <v/>
      </c>
      <c r="N6862" s="132" t="str">
        <f t="shared" si="107"/>
        <v>TRT-PARTS RS7017</v>
      </c>
      <c r="O6862" s="132" t="str">
        <f>IFERROR(IFERROR(INDEX(Кат!$B:$B,MATCH($N6862,Кат!$I:$I,0)),INDEX(Торг!$B:$B,MATCH($N6862,Торг!$I:$I,0))),"")</f>
        <v/>
      </c>
    </row>
    <row r="6863" spans="1:15" outlineLevel="1">
      <c r="A6863" t="s">
        <v>24381</v>
      </c>
      <c r="C6863" s="191"/>
      <c r="E6863" t="s">
        <v>24382</v>
      </c>
      <c r="J6863" t="s">
        <v>22634</v>
      </c>
      <c r="K6863" s="132" t="str">
        <f>IFERROR(IFERROR(INDEX(Кат!$O:$O,MATCH($C6863,Кат!$I:$I,0)),INDEX(Торг!$L:$L,MATCH($C6863,Торг!$I:$I,0))),"")</f>
        <v/>
      </c>
      <c r="L6863" s="132" t="str">
        <f>IFERROR(IFERROR(INDEX(Кат!$A:$A,MATCH($C6863,Кат!$I:$I,0)),INDEX(Торг!$A:$A,MATCH($C6863,Торг!$I:$I,0))),"")</f>
        <v/>
      </c>
      <c r="M6863" s="132" t="str">
        <f>IFERROR(IFERROR(INDEX(Кат!$B:$B,MATCH($C6863,Кат!$I:$I,0)),INDEX(Торг!$B:$B,MATCH($C6863,Торг!$I:$I,0))),"")</f>
        <v/>
      </c>
      <c r="N6863" s="132" t="str">
        <f t="shared" si="107"/>
        <v xml:space="preserve"> </v>
      </c>
      <c r="O6863" s="132" t="str">
        <f>IFERROR(IFERROR(INDEX(Кат!$B:$B,MATCH($N6863,Кат!$I:$I,0)),INDEX(Торг!$B:$B,MATCH($N6863,Торг!$I:$I,0))),"")</f>
        <v/>
      </c>
    </row>
    <row r="6864" spans="1:15" outlineLevel="1">
      <c r="A6864" t="s">
        <v>19005</v>
      </c>
      <c r="C6864" s="191" t="s">
        <v>3436</v>
      </c>
      <c r="E6864" t="s">
        <v>13681</v>
      </c>
      <c r="F6864" t="s">
        <v>3418</v>
      </c>
      <c r="G6864" t="s">
        <v>399</v>
      </c>
      <c r="H6864">
        <v>660</v>
      </c>
      <c r="J6864" t="s">
        <v>22634</v>
      </c>
      <c r="K6864" s="132" t="str">
        <f>IFERROR(IFERROR(INDEX(Кат!$O:$O,MATCH($C6864,Кат!$I:$I,0)),INDEX(Торг!$L:$L,MATCH($C6864,Торг!$I:$I,0))),"")</f>
        <v/>
      </c>
      <c r="L6864" s="132" t="str">
        <f>IFERROR(IFERROR(INDEX(Кат!$A:$A,MATCH($C6864,Кат!$I:$I,0)),INDEX(Торг!$A:$A,MATCH($C6864,Торг!$I:$I,0))),"")</f>
        <v/>
      </c>
      <c r="M6864" s="132" t="str">
        <f>IFERROR(IFERROR(INDEX(Кат!$B:$B,MATCH($C6864,Кат!$I:$I,0)),INDEX(Торг!$B:$B,MATCH($C6864,Торг!$I:$I,0))),"")</f>
        <v/>
      </c>
      <c r="N6864" s="132" t="str">
        <f t="shared" si="107"/>
        <v>TRT-PARTS RS3014</v>
      </c>
      <c r="O6864" s="132" t="str">
        <f>IFERROR(IFERROR(INDEX(Кат!$B:$B,MATCH($N6864,Кат!$I:$I,0)),INDEX(Торг!$B:$B,MATCH($N6864,Торг!$I:$I,0))),"")</f>
        <v/>
      </c>
    </row>
    <row r="6865" spans="1:15" outlineLevel="1">
      <c r="A6865" t="s">
        <v>19006</v>
      </c>
      <c r="C6865" s="191" t="s">
        <v>3437</v>
      </c>
      <c r="E6865" t="s">
        <v>13682</v>
      </c>
      <c r="F6865" t="s">
        <v>3418</v>
      </c>
      <c r="G6865" t="s">
        <v>399</v>
      </c>
      <c r="H6865">
        <v>670</v>
      </c>
      <c r="J6865" t="s">
        <v>22634</v>
      </c>
      <c r="K6865" s="132" t="str">
        <f>IFERROR(IFERROR(INDEX(Кат!$O:$O,MATCH($C6865,Кат!$I:$I,0)),INDEX(Торг!$L:$L,MATCH($C6865,Торг!$I:$I,0))),"")</f>
        <v/>
      </c>
      <c r="L6865" s="132" t="str">
        <f>IFERROR(IFERROR(INDEX(Кат!$A:$A,MATCH($C6865,Кат!$I:$I,0)),INDEX(Торг!$A:$A,MATCH($C6865,Торг!$I:$I,0))),"")</f>
        <v/>
      </c>
      <c r="M6865" s="132" t="str">
        <f>IFERROR(IFERROR(INDEX(Кат!$B:$B,MATCH($C6865,Кат!$I:$I,0)),INDEX(Торг!$B:$B,MATCH($C6865,Торг!$I:$I,0))),"")</f>
        <v/>
      </c>
      <c r="N6865" s="132" t="str">
        <f t="shared" si="107"/>
        <v>TRT-PARTS RS3026</v>
      </c>
      <c r="O6865" s="132" t="str">
        <f>IFERROR(IFERROR(INDEX(Кат!$B:$B,MATCH($N6865,Кат!$I:$I,0)),INDEX(Торг!$B:$B,MATCH($N6865,Торг!$I:$I,0))),"")</f>
        <v/>
      </c>
    </row>
    <row r="6866" spans="1:15" outlineLevel="1">
      <c r="A6866" t="s">
        <v>24383</v>
      </c>
      <c r="C6866" s="191"/>
      <c r="E6866" t="s">
        <v>23768</v>
      </c>
      <c r="J6866" t="s">
        <v>22634</v>
      </c>
      <c r="K6866" s="132" t="str">
        <f>IFERROR(IFERROR(INDEX(Кат!$O:$O,MATCH($C6866,Кат!$I:$I,0)),INDEX(Торг!$L:$L,MATCH($C6866,Торг!$I:$I,0))),"")</f>
        <v/>
      </c>
      <c r="L6866" s="132" t="str">
        <f>IFERROR(IFERROR(INDEX(Кат!$A:$A,MATCH($C6866,Кат!$I:$I,0)),INDEX(Торг!$A:$A,MATCH($C6866,Торг!$I:$I,0))),"")</f>
        <v/>
      </c>
      <c r="M6866" s="132" t="str">
        <f>IFERROR(IFERROR(INDEX(Кат!$B:$B,MATCH($C6866,Кат!$I:$I,0)),INDEX(Торг!$B:$B,MATCH($C6866,Торг!$I:$I,0))),"")</f>
        <v/>
      </c>
      <c r="N6866" s="132" t="str">
        <f t="shared" si="107"/>
        <v xml:space="preserve"> </v>
      </c>
      <c r="O6866" s="132" t="str">
        <f>IFERROR(IFERROR(INDEX(Кат!$B:$B,MATCH($N6866,Кат!$I:$I,0)),INDEX(Торг!$B:$B,MATCH($N6866,Торг!$I:$I,0))),"")</f>
        <v/>
      </c>
    </row>
    <row r="6867" spans="1:15" outlineLevel="1">
      <c r="A6867" t="s">
        <v>19007</v>
      </c>
      <c r="C6867" s="191" t="s">
        <v>3438</v>
      </c>
      <c r="E6867" t="s">
        <v>13683</v>
      </c>
      <c r="F6867" t="s">
        <v>3418</v>
      </c>
      <c r="G6867" t="s">
        <v>399</v>
      </c>
      <c r="H6867">
        <v>610</v>
      </c>
      <c r="J6867" t="s">
        <v>22634</v>
      </c>
      <c r="K6867" s="132" t="str">
        <f>IFERROR(IFERROR(INDEX(Кат!$O:$O,MATCH($C6867,Кат!$I:$I,0)),INDEX(Торг!$L:$L,MATCH($C6867,Торг!$I:$I,0))),"")</f>
        <v/>
      </c>
      <c r="L6867" s="132" t="str">
        <f>IFERROR(IFERROR(INDEX(Кат!$A:$A,MATCH($C6867,Кат!$I:$I,0)),INDEX(Торг!$A:$A,MATCH($C6867,Торг!$I:$I,0))),"")</f>
        <v/>
      </c>
      <c r="M6867" s="132" t="str">
        <f>IFERROR(IFERROR(INDEX(Кат!$B:$B,MATCH($C6867,Кат!$I:$I,0)),INDEX(Торг!$B:$B,MATCH($C6867,Торг!$I:$I,0))),"")</f>
        <v/>
      </c>
      <c r="N6867" s="132" t="str">
        <f t="shared" si="107"/>
        <v>TRT-PARTS RS8007/1B</v>
      </c>
      <c r="O6867" s="132" t="str">
        <f>IFERROR(IFERROR(INDEX(Кат!$B:$B,MATCH($N6867,Кат!$I:$I,0)),INDEX(Торг!$B:$B,MATCH($N6867,Торг!$I:$I,0))),"")</f>
        <v/>
      </c>
    </row>
    <row r="6868" spans="1:15" outlineLevel="1">
      <c r="A6868" t="s">
        <v>19008</v>
      </c>
      <c r="C6868" s="191" t="s">
        <v>3439</v>
      </c>
      <c r="E6868" t="s">
        <v>13684</v>
      </c>
      <c r="F6868" t="s">
        <v>3418</v>
      </c>
      <c r="G6868" t="s">
        <v>399</v>
      </c>
      <c r="H6868">
        <v>510</v>
      </c>
      <c r="J6868" t="s">
        <v>22634</v>
      </c>
      <c r="K6868" s="132" t="str">
        <f>IFERROR(IFERROR(INDEX(Кат!$O:$O,MATCH($C6868,Кат!$I:$I,0)),INDEX(Торг!$L:$L,MATCH($C6868,Торг!$I:$I,0))),"")</f>
        <v/>
      </c>
      <c r="L6868" s="132" t="str">
        <f>IFERROR(IFERROR(INDEX(Кат!$A:$A,MATCH($C6868,Кат!$I:$I,0)),INDEX(Торг!$A:$A,MATCH($C6868,Торг!$I:$I,0))),"")</f>
        <v/>
      </c>
      <c r="M6868" s="132" t="str">
        <f>IFERROR(IFERROR(INDEX(Кат!$B:$B,MATCH($C6868,Кат!$I:$I,0)),INDEX(Торг!$B:$B,MATCH($C6868,Торг!$I:$I,0))),"")</f>
        <v/>
      </c>
      <c r="N6868" s="132" t="str">
        <f t="shared" si="107"/>
        <v>TRT-PARTS RS8007/2B</v>
      </c>
      <c r="O6868" s="132" t="str">
        <f>IFERROR(IFERROR(INDEX(Кат!$B:$B,MATCH($N6868,Кат!$I:$I,0)),INDEX(Торг!$B:$B,MATCH($N6868,Торг!$I:$I,0))),"")</f>
        <v/>
      </c>
    </row>
    <row r="6869" spans="1:15" outlineLevel="1">
      <c r="A6869" t="s">
        <v>19009</v>
      </c>
      <c r="C6869" s="191" t="s">
        <v>3440</v>
      </c>
      <c r="E6869" t="s">
        <v>13685</v>
      </c>
      <c r="F6869" t="s">
        <v>3418</v>
      </c>
      <c r="G6869" t="s">
        <v>399</v>
      </c>
      <c r="H6869">
        <v>610</v>
      </c>
      <c r="J6869" t="s">
        <v>22634</v>
      </c>
      <c r="K6869" s="132" t="str">
        <f>IFERROR(IFERROR(INDEX(Кат!$O:$O,MATCH($C6869,Кат!$I:$I,0)),INDEX(Торг!$L:$L,MATCH($C6869,Торг!$I:$I,0))),"")</f>
        <v/>
      </c>
      <c r="L6869" s="132" t="str">
        <f>IFERROR(IFERROR(INDEX(Кат!$A:$A,MATCH($C6869,Кат!$I:$I,0)),INDEX(Торг!$A:$A,MATCH($C6869,Торг!$I:$I,0))),"")</f>
        <v/>
      </c>
      <c r="M6869" s="132" t="str">
        <f>IFERROR(IFERROR(INDEX(Кат!$B:$B,MATCH($C6869,Кат!$I:$I,0)),INDEX(Торг!$B:$B,MATCH($C6869,Торг!$I:$I,0))),"")</f>
        <v/>
      </c>
      <c r="N6869" s="132" t="str">
        <f t="shared" si="107"/>
        <v>TRT-PARTS RS8007/1H</v>
      </c>
      <c r="O6869" s="132" t="str">
        <f>IFERROR(IFERROR(INDEX(Кат!$B:$B,MATCH($N6869,Кат!$I:$I,0)),INDEX(Торг!$B:$B,MATCH($N6869,Торг!$I:$I,0))),"")</f>
        <v/>
      </c>
    </row>
    <row r="6870" spans="1:15" outlineLevel="1">
      <c r="A6870" t="s">
        <v>19010</v>
      </c>
      <c r="C6870" s="191" t="s">
        <v>3441</v>
      </c>
      <c r="E6870" t="s">
        <v>13686</v>
      </c>
      <c r="F6870" t="s">
        <v>3418</v>
      </c>
      <c r="G6870" t="s">
        <v>399</v>
      </c>
      <c r="H6870">
        <v>520</v>
      </c>
      <c r="J6870" t="s">
        <v>22634</v>
      </c>
      <c r="K6870" s="132" t="str">
        <f>IFERROR(IFERROR(INDEX(Кат!$O:$O,MATCH($C6870,Кат!$I:$I,0)),INDEX(Торг!$L:$L,MATCH($C6870,Торг!$I:$I,0))),"")</f>
        <v/>
      </c>
      <c r="L6870" s="132" t="str">
        <f>IFERROR(IFERROR(INDEX(Кат!$A:$A,MATCH($C6870,Кат!$I:$I,0)),INDEX(Торг!$A:$A,MATCH($C6870,Торг!$I:$I,0))),"")</f>
        <v/>
      </c>
      <c r="M6870" s="132" t="str">
        <f>IFERROR(IFERROR(INDEX(Кат!$B:$B,MATCH($C6870,Кат!$I:$I,0)),INDEX(Торг!$B:$B,MATCH($C6870,Торг!$I:$I,0))),"")</f>
        <v/>
      </c>
      <c r="N6870" s="132" t="str">
        <f t="shared" si="107"/>
        <v>TRT-PARTS RS8007/2H</v>
      </c>
      <c r="O6870" s="132" t="str">
        <f>IFERROR(IFERROR(INDEX(Кат!$B:$B,MATCH($N6870,Кат!$I:$I,0)),INDEX(Торг!$B:$B,MATCH($N6870,Торг!$I:$I,0))),"")</f>
        <v/>
      </c>
    </row>
    <row r="6871" spans="1:15" outlineLevel="1">
      <c r="A6871" t="s">
        <v>19011</v>
      </c>
      <c r="C6871" s="191" t="s">
        <v>3442</v>
      </c>
      <c r="E6871" t="s">
        <v>13687</v>
      </c>
      <c r="F6871" t="s">
        <v>3418</v>
      </c>
      <c r="G6871" t="s">
        <v>399</v>
      </c>
      <c r="H6871">
        <v>460</v>
      </c>
      <c r="J6871" t="s">
        <v>22634</v>
      </c>
      <c r="K6871" s="132" t="str">
        <f>IFERROR(IFERROR(INDEX(Кат!$O:$O,MATCH($C6871,Кат!$I:$I,0)),INDEX(Торг!$L:$L,MATCH($C6871,Торг!$I:$I,0))),"")</f>
        <v/>
      </c>
      <c r="L6871" s="132" t="str">
        <f>IFERROR(IFERROR(INDEX(Кат!$A:$A,MATCH($C6871,Кат!$I:$I,0)),INDEX(Торг!$A:$A,MATCH($C6871,Торг!$I:$I,0))),"")</f>
        <v/>
      </c>
      <c r="M6871" s="132" t="str">
        <f>IFERROR(IFERROR(INDEX(Кат!$B:$B,MATCH($C6871,Кат!$I:$I,0)),INDEX(Торг!$B:$B,MATCH($C6871,Торг!$I:$I,0))),"")</f>
        <v/>
      </c>
      <c r="N6871" s="132" t="str">
        <f t="shared" si="107"/>
        <v>TRT-PARTS RS8016</v>
      </c>
      <c r="O6871" s="132" t="str">
        <f>IFERROR(IFERROR(INDEX(Кат!$B:$B,MATCH($N6871,Кат!$I:$I,0)),INDEX(Торг!$B:$B,MATCH($N6871,Торг!$I:$I,0))),"")</f>
        <v/>
      </c>
    </row>
    <row r="6872" spans="1:15" outlineLevel="1">
      <c r="A6872" t="s">
        <v>19012</v>
      </c>
      <c r="C6872" s="191" t="s">
        <v>3443</v>
      </c>
      <c r="E6872" t="s">
        <v>13688</v>
      </c>
      <c r="F6872" t="s">
        <v>3418</v>
      </c>
      <c r="G6872" t="s">
        <v>399</v>
      </c>
      <c r="H6872">
        <v>410</v>
      </c>
      <c r="J6872" t="s">
        <v>22634</v>
      </c>
      <c r="K6872" s="132" t="str">
        <f>IFERROR(IFERROR(INDEX(Кат!$O:$O,MATCH($C6872,Кат!$I:$I,0)),INDEX(Торг!$L:$L,MATCH($C6872,Торг!$I:$I,0))),"")</f>
        <v/>
      </c>
      <c r="L6872" s="132" t="str">
        <f>IFERROR(IFERROR(INDEX(Кат!$A:$A,MATCH($C6872,Кат!$I:$I,0)),INDEX(Торг!$A:$A,MATCH($C6872,Торг!$I:$I,0))),"")</f>
        <v/>
      </c>
      <c r="M6872" s="132" t="str">
        <f>IFERROR(IFERROR(INDEX(Кат!$B:$B,MATCH($C6872,Кат!$I:$I,0)),INDEX(Торг!$B:$B,MATCH($C6872,Торг!$I:$I,0))),"")</f>
        <v/>
      </c>
      <c r="N6872" s="132" t="str">
        <f t="shared" si="107"/>
        <v>TRT-PARTS RS8009</v>
      </c>
      <c r="O6872" s="132" t="str">
        <f>IFERROR(IFERROR(INDEX(Кат!$B:$B,MATCH($N6872,Кат!$I:$I,0)),INDEX(Торг!$B:$B,MATCH($N6872,Торг!$I:$I,0))),"")</f>
        <v/>
      </c>
    </row>
    <row r="6873" spans="1:15" outlineLevel="1">
      <c r="A6873" t="s">
        <v>19013</v>
      </c>
      <c r="C6873" s="191" t="s">
        <v>3444</v>
      </c>
      <c r="E6873" t="s">
        <v>13689</v>
      </c>
      <c r="F6873" t="s">
        <v>3418</v>
      </c>
      <c r="G6873" t="s">
        <v>399</v>
      </c>
      <c r="H6873">
        <v>680</v>
      </c>
      <c r="J6873" t="s">
        <v>22634</v>
      </c>
      <c r="K6873" s="132" t="str">
        <f>IFERROR(IFERROR(INDEX(Кат!$O:$O,MATCH($C6873,Кат!$I:$I,0)),INDEX(Торг!$L:$L,MATCH($C6873,Торг!$I:$I,0))),"")</f>
        <v/>
      </c>
      <c r="L6873" s="132" t="str">
        <f>IFERROR(IFERROR(INDEX(Кат!$A:$A,MATCH($C6873,Кат!$I:$I,0)),INDEX(Торг!$A:$A,MATCH($C6873,Торг!$I:$I,0))),"")</f>
        <v/>
      </c>
      <c r="M6873" s="132" t="str">
        <f>IFERROR(IFERROR(INDEX(Кат!$B:$B,MATCH($C6873,Кат!$I:$I,0)),INDEX(Торг!$B:$B,MATCH($C6873,Торг!$I:$I,0))),"")</f>
        <v/>
      </c>
      <c r="N6873" s="132" t="str">
        <f t="shared" si="107"/>
        <v>TRT-PARTS RS8011</v>
      </c>
      <c r="O6873" s="132" t="str">
        <f>IFERROR(IFERROR(INDEX(Кат!$B:$B,MATCH($N6873,Кат!$I:$I,0)),INDEX(Торг!$B:$B,MATCH($N6873,Торг!$I:$I,0))),"")</f>
        <v/>
      </c>
    </row>
    <row r="6874" spans="1:15" outlineLevel="1">
      <c r="A6874" t="s">
        <v>19014</v>
      </c>
      <c r="C6874" s="191" t="s">
        <v>13690</v>
      </c>
      <c r="E6874" t="s">
        <v>13691</v>
      </c>
      <c r="F6874" t="s">
        <v>3418</v>
      </c>
      <c r="G6874" t="s">
        <v>399</v>
      </c>
      <c r="H6874">
        <v>710</v>
      </c>
      <c r="J6874" t="s">
        <v>22634</v>
      </c>
      <c r="K6874" s="132" t="str">
        <f>IFERROR(IFERROR(INDEX(Кат!$O:$O,MATCH($C6874,Кат!$I:$I,0)),INDEX(Торг!$L:$L,MATCH($C6874,Торг!$I:$I,0))),"")</f>
        <v/>
      </c>
      <c r="L6874" s="132" t="str">
        <f>IFERROR(IFERROR(INDEX(Кат!$A:$A,MATCH($C6874,Кат!$I:$I,0)),INDEX(Торг!$A:$A,MATCH($C6874,Торг!$I:$I,0))),"")</f>
        <v/>
      </c>
      <c r="M6874" s="132" t="str">
        <f>IFERROR(IFERROR(INDEX(Кат!$B:$B,MATCH($C6874,Кат!$I:$I,0)),INDEX(Торг!$B:$B,MATCH($C6874,Торг!$I:$I,0))),"")</f>
        <v/>
      </c>
      <c r="N6874" s="132" t="str">
        <f t="shared" si="107"/>
        <v>TRT-PARTS R8000</v>
      </c>
      <c r="O6874" s="132" t="str">
        <f>IFERROR(IFERROR(INDEX(Кат!$B:$B,MATCH($N6874,Кат!$I:$I,0)),INDEX(Торг!$B:$B,MATCH($N6874,Торг!$I:$I,0))),"")</f>
        <v/>
      </c>
    </row>
    <row r="6875" spans="1:15" outlineLevel="1">
      <c r="A6875" t="s">
        <v>19015</v>
      </c>
      <c r="C6875" s="191" t="s">
        <v>8253</v>
      </c>
      <c r="E6875" t="s">
        <v>8254</v>
      </c>
      <c r="F6875" t="s">
        <v>3418</v>
      </c>
      <c r="G6875" t="s">
        <v>399</v>
      </c>
      <c r="H6875">
        <v>770</v>
      </c>
      <c r="J6875" t="s">
        <v>22634</v>
      </c>
      <c r="K6875" s="132" t="str">
        <f>IFERROR(IFERROR(INDEX(Кат!$O:$O,MATCH($C6875,Кат!$I:$I,0)),INDEX(Торг!$L:$L,MATCH($C6875,Торг!$I:$I,0))),"")</f>
        <v/>
      </c>
      <c r="L6875" s="132" t="str">
        <f>IFERROR(IFERROR(INDEX(Кат!$A:$A,MATCH($C6875,Кат!$I:$I,0)),INDEX(Торг!$A:$A,MATCH($C6875,Торг!$I:$I,0))),"")</f>
        <v/>
      </c>
      <c r="M6875" s="132" t="str">
        <f>IFERROR(IFERROR(INDEX(Кат!$B:$B,MATCH($C6875,Кат!$I:$I,0)),INDEX(Торг!$B:$B,MATCH($C6875,Торг!$I:$I,0))),"")</f>
        <v/>
      </c>
      <c r="N6875" s="132" t="str">
        <f t="shared" si="107"/>
        <v>TRT-PARTS R8016</v>
      </c>
      <c r="O6875" s="132" t="str">
        <f>IFERROR(IFERROR(INDEX(Кат!$B:$B,MATCH($N6875,Кат!$I:$I,0)),INDEX(Торг!$B:$B,MATCH($N6875,Торг!$I:$I,0))),"")</f>
        <v/>
      </c>
    </row>
    <row r="6876" spans="1:15" outlineLevel="1">
      <c r="A6876" t="s">
        <v>19016</v>
      </c>
      <c r="C6876" s="191" t="s">
        <v>3445</v>
      </c>
      <c r="E6876" t="s">
        <v>19017</v>
      </c>
      <c r="F6876" t="s">
        <v>3418</v>
      </c>
      <c r="G6876" t="s">
        <v>399</v>
      </c>
      <c r="H6876">
        <v>480</v>
      </c>
      <c r="J6876" t="s">
        <v>22634</v>
      </c>
      <c r="K6876" s="132" t="str">
        <f>IFERROR(IFERROR(INDEX(Кат!$O:$O,MATCH($C6876,Кат!$I:$I,0)),INDEX(Торг!$L:$L,MATCH($C6876,Торг!$I:$I,0))),"")</f>
        <v/>
      </c>
      <c r="L6876" s="132" t="str">
        <f>IFERROR(IFERROR(INDEX(Кат!$A:$A,MATCH($C6876,Кат!$I:$I,0)),INDEX(Торг!$A:$A,MATCH($C6876,Торг!$I:$I,0))),"")</f>
        <v/>
      </c>
      <c r="M6876" s="132" t="str">
        <f>IFERROR(IFERROR(INDEX(Кат!$B:$B,MATCH($C6876,Кат!$I:$I,0)),INDEX(Торг!$B:$B,MATCH($C6876,Торг!$I:$I,0))),"")</f>
        <v/>
      </c>
      <c r="N6876" s="132" t="str">
        <f t="shared" si="107"/>
        <v>TRT-PARTS RS8014</v>
      </c>
      <c r="O6876" s="132" t="str">
        <f>IFERROR(IFERROR(INDEX(Кат!$B:$B,MATCH($N6876,Кат!$I:$I,0)),INDEX(Торг!$B:$B,MATCH($N6876,Торг!$I:$I,0))),"")</f>
        <v/>
      </c>
    </row>
    <row r="6877" spans="1:15" outlineLevel="1">
      <c r="A6877" t="s">
        <v>19018</v>
      </c>
      <c r="C6877" s="191" t="s">
        <v>3446</v>
      </c>
      <c r="E6877" t="s">
        <v>19019</v>
      </c>
      <c r="F6877" t="s">
        <v>3418</v>
      </c>
      <c r="G6877" t="s">
        <v>399</v>
      </c>
      <c r="H6877">
        <v>490</v>
      </c>
      <c r="J6877" t="s">
        <v>22634</v>
      </c>
      <c r="K6877" s="132" t="str">
        <f>IFERROR(IFERROR(INDEX(Кат!$O:$O,MATCH($C6877,Кат!$I:$I,0)),INDEX(Торг!$L:$L,MATCH($C6877,Торг!$I:$I,0))),"")</f>
        <v/>
      </c>
      <c r="L6877" s="132" t="str">
        <f>IFERROR(IFERROR(INDEX(Кат!$A:$A,MATCH($C6877,Кат!$I:$I,0)),INDEX(Торг!$A:$A,MATCH($C6877,Торг!$I:$I,0))),"")</f>
        <v/>
      </c>
      <c r="M6877" s="132" t="str">
        <f>IFERROR(IFERROR(INDEX(Кат!$B:$B,MATCH($C6877,Кат!$I:$I,0)),INDEX(Торг!$B:$B,MATCH($C6877,Торг!$I:$I,0))),"")</f>
        <v/>
      </c>
      <c r="N6877" s="132" t="str">
        <f t="shared" si="107"/>
        <v>TRT-PARTS RS8018</v>
      </c>
      <c r="O6877" s="132" t="str">
        <f>IFERROR(IFERROR(INDEX(Кат!$B:$B,MATCH($N6877,Кат!$I:$I,0)),INDEX(Торг!$B:$B,MATCH($N6877,Торг!$I:$I,0))),"")</f>
        <v/>
      </c>
    </row>
    <row r="6878" spans="1:15" outlineLevel="1">
      <c r="A6878" t="s">
        <v>19020</v>
      </c>
      <c r="C6878" s="191" t="s">
        <v>30290</v>
      </c>
      <c r="E6878" t="s">
        <v>30291</v>
      </c>
      <c r="F6878" t="s">
        <v>3418</v>
      </c>
      <c r="G6878" t="s">
        <v>399</v>
      </c>
      <c r="H6878">
        <v>650</v>
      </c>
      <c r="J6878" t="s">
        <v>22634</v>
      </c>
      <c r="K6878" s="132" t="str">
        <f>IFERROR(IFERROR(INDEX(Кат!$O:$O,MATCH($C6878,Кат!$I:$I,0)),INDEX(Торг!$L:$L,MATCH($C6878,Торг!$I:$I,0))),"")</f>
        <v/>
      </c>
      <c r="L6878" s="132" t="str">
        <f>IFERROR(IFERROR(INDEX(Кат!$A:$A,MATCH($C6878,Кат!$I:$I,0)),INDEX(Торг!$A:$A,MATCH($C6878,Торг!$I:$I,0))),"")</f>
        <v/>
      </c>
      <c r="M6878" s="132" t="str">
        <f>IFERROR(IFERROR(INDEX(Кат!$B:$B,MATCH($C6878,Кат!$I:$I,0)),INDEX(Торг!$B:$B,MATCH($C6878,Торг!$I:$I,0))),"")</f>
        <v/>
      </c>
      <c r="N6878" s="132" t="str">
        <f t="shared" si="107"/>
        <v>TRT-PARTS RS8026L</v>
      </c>
      <c r="O6878" s="132" t="str">
        <f>IFERROR(IFERROR(INDEX(Кат!$B:$B,MATCH($N6878,Кат!$I:$I,0)),INDEX(Торг!$B:$B,MATCH($N6878,Торг!$I:$I,0))),"")</f>
        <v/>
      </c>
    </row>
    <row r="6879" spans="1:15" outlineLevel="1">
      <c r="A6879" t="s">
        <v>30292</v>
      </c>
      <c r="C6879" s="191" t="s">
        <v>30293</v>
      </c>
      <c r="E6879" t="s">
        <v>30294</v>
      </c>
      <c r="F6879" t="s">
        <v>3418</v>
      </c>
      <c r="G6879" t="s">
        <v>399</v>
      </c>
      <c r="H6879">
        <v>650</v>
      </c>
      <c r="J6879" t="s">
        <v>22634</v>
      </c>
      <c r="K6879" s="132" t="str">
        <f>IFERROR(IFERROR(INDEX(Кат!$O:$O,MATCH($C6879,Кат!$I:$I,0)),INDEX(Торг!$L:$L,MATCH($C6879,Торг!$I:$I,0))),"")</f>
        <v/>
      </c>
      <c r="L6879" s="132" t="str">
        <f>IFERROR(IFERROR(INDEX(Кат!$A:$A,MATCH($C6879,Кат!$I:$I,0)),INDEX(Торг!$A:$A,MATCH($C6879,Торг!$I:$I,0))),"")</f>
        <v/>
      </c>
      <c r="M6879" s="132" t="str">
        <f>IFERROR(IFERROR(INDEX(Кат!$B:$B,MATCH($C6879,Кат!$I:$I,0)),INDEX(Торг!$B:$B,MATCH($C6879,Торг!$I:$I,0))),"")</f>
        <v/>
      </c>
      <c r="N6879" s="132" t="str">
        <f t="shared" si="107"/>
        <v>TRT-PARTS RS8026R</v>
      </c>
      <c r="O6879" s="132" t="str">
        <f>IFERROR(IFERROR(INDEX(Кат!$B:$B,MATCH($N6879,Кат!$I:$I,0)),INDEX(Торг!$B:$B,MATCH($N6879,Торг!$I:$I,0))),"")</f>
        <v/>
      </c>
    </row>
    <row r="6880" spans="1:15" outlineLevel="1">
      <c r="A6880" t="s">
        <v>24384</v>
      </c>
      <c r="C6880" s="191"/>
      <c r="E6880" t="s">
        <v>24385</v>
      </c>
      <c r="J6880" t="s">
        <v>22634</v>
      </c>
      <c r="K6880" s="132" t="str">
        <f>IFERROR(IFERROR(INDEX(Кат!$O:$O,MATCH($C6880,Кат!$I:$I,0)),INDEX(Торг!$L:$L,MATCH($C6880,Торг!$I:$I,0))),"")</f>
        <v/>
      </c>
      <c r="L6880" s="132" t="str">
        <f>IFERROR(IFERROR(INDEX(Кат!$A:$A,MATCH($C6880,Кат!$I:$I,0)),INDEX(Торг!$A:$A,MATCH($C6880,Торг!$I:$I,0))),"")</f>
        <v/>
      </c>
      <c r="M6880" s="132" t="str">
        <f>IFERROR(IFERROR(INDEX(Кат!$B:$B,MATCH($C6880,Кат!$I:$I,0)),INDEX(Торг!$B:$B,MATCH($C6880,Торг!$I:$I,0))),"")</f>
        <v/>
      </c>
      <c r="N6880" s="132" t="str">
        <f t="shared" si="107"/>
        <v xml:space="preserve"> </v>
      </c>
      <c r="O6880" s="132" t="str">
        <f>IFERROR(IFERROR(INDEX(Кат!$B:$B,MATCH($N6880,Кат!$I:$I,0)),INDEX(Торг!$B:$B,MATCH($N6880,Торг!$I:$I,0))),"")</f>
        <v/>
      </c>
    </row>
    <row r="6881" spans="1:15" outlineLevel="1">
      <c r="A6881" t="s">
        <v>19021</v>
      </c>
      <c r="C6881" s="191" t="s">
        <v>3447</v>
      </c>
      <c r="E6881" t="s">
        <v>3448</v>
      </c>
      <c r="F6881" t="s">
        <v>3449</v>
      </c>
      <c r="G6881" t="s">
        <v>375</v>
      </c>
      <c r="H6881">
        <v>3800</v>
      </c>
      <c r="J6881" t="s">
        <v>22634</v>
      </c>
      <c r="K6881" s="132" t="str">
        <f>IFERROR(IFERROR(INDEX(Кат!$O:$O,MATCH($C6881,Кат!$I:$I,0)),INDEX(Торг!$L:$L,MATCH($C6881,Торг!$I:$I,0))),"")</f>
        <v/>
      </c>
      <c r="L6881" s="132" t="str">
        <f>IFERROR(IFERROR(INDEX(Кат!$A:$A,MATCH($C6881,Кат!$I:$I,0)),INDEX(Торг!$A:$A,MATCH($C6881,Торг!$I:$I,0))),"")</f>
        <v/>
      </c>
      <c r="M6881" s="132" t="str">
        <f>IFERROR(IFERROR(INDEX(Кат!$B:$B,MATCH($C6881,Кат!$I:$I,0)),INDEX(Торг!$B:$B,MATCH($C6881,Торг!$I:$I,0))),"")</f>
        <v/>
      </c>
      <c r="N6881" s="132" t="str">
        <f t="shared" si="107"/>
        <v>TRW GS8780</v>
      </c>
      <c r="O6881" s="132" t="str">
        <f>IFERROR(IFERROR(INDEX(Кат!$B:$B,MATCH($N6881,Кат!$I:$I,0)),INDEX(Торг!$B:$B,MATCH($N6881,Торг!$I:$I,0))),"")</f>
        <v/>
      </c>
    </row>
    <row r="6882" spans="1:15" outlineLevel="1">
      <c r="A6882" t="s">
        <v>19022</v>
      </c>
      <c r="C6882" s="191" t="s">
        <v>3450</v>
      </c>
      <c r="E6882" t="s">
        <v>3451</v>
      </c>
      <c r="F6882" t="s">
        <v>3449</v>
      </c>
      <c r="G6882" t="s">
        <v>375</v>
      </c>
      <c r="H6882">
        <v>2300</v>
      </c>
      <c r="J6882" t="s">
        <v>22634</v>
      </c>
      <c r="K6882" s="132" t="str">
        <f>IFERROR(IFERROR(INDEX(Кат!$O:$O,MATCH($C6882,Кат!$I:$I,0)),INDEX(Торг!$L:$L,MATCH($C6882,Торг!$I:$I,0))),"")</f>
        <v>шпак</v>
      </c>
      <c r="L6882" s="132">
        <f>IFERROR(IFERROR(INDEX(Кат!$A:$A,MATCH($C6882,Кат!$I:$I,0)),INDEX(Торг!$A:$A,MATCH($C6882,Торг!$I:$I,0))),"")</f>
        <v>157990</v>
      </c>
      <c r="M6882" s="132">
        <f>IFERROR(IFERROR(INDEX(Кат!$B:$B,MATCH($C6882,Кат!$I:$I,0)),INDEX(Торг!$B:$B,MATCH($C6882,Торг!$I:$I,0))),"")</f>
        <v>1761</v>
      </c>
      <c r="N6882" s="132" t="str">
        <f t="shared" si="107"/>
        <v>TRW GDB1384</v>
      </c>
      <c r="O6882" s="132" t="str">
        <f>IFERROR(IFERROR(INDEX(Кат!$B:$B,MATCH($N6882,Кат!$I:$I,0)),INDEX(Торг!$B:$B,MATCH($N6882,Торг!$I:$I,0))),"")</f>
        <v/>
      </c>
    </row>
    <row r="6883" spans="1:15" outlineLevel="1">
      <c r="A6883" t="s">
        <v>19023</v>
      </c>
      <c r="C6883" s="191" t="s">
        <v>10</v>
      </c>
      <c r="E6883" t="s">
        <v>8255</v>
      </c>
      <c r="F6883" t="s">
        <v>3449</v>
      </c>
      <c r="G6883" t="s">
        <v>375</v>
      </c>
      <c r="H6883">
        <v>2100</v>
      </c>
      <c r="J6883" t="s">
        <v>22634</v>
      </c>
      <c r="K6883" s="132" t="str">
        <f>IFERROR(IFERROR(INDEX(Кат!$O:$O,MATCH($C6883,Кат!$I:$I,0)),INDEX(Торг!$L:$L,MATCH($C6883,Торг!$I:$I,0))),"")</f>
        <v/>
      </c>
      <c r="L6883" s="132" t="str">
        <f>IFERROR(IFERROR(INDEX(Кат!$A:$A,MATCH($C6883,Кат!$I:$I,0)),INDEX(Торг!$A:$A,MATCH($C6883,Торг!$I:$I,0))),"")</f>
        <v/>
      </c>
      <c r="M6883" s="132" t="str">
        <f>IFERROR(IFERROR(INDEX(Кат!$B:$B,MATCH($C6883,Кат!$I:$I,0)),INDEX(Торг!$B:$B,MATCH($C6883,Торг!$I:$I,0))),"")</f>
        <v/>
      </c>
      <c r="N6883" s="132" t="str">
        <f t="shared" si="107"/>
        <v>TRW GS8210</v>
      </c>
      <c r="O6883" s="132" t="str">
        <f>IFERROR(IFERROR(INDEX(Кат!$B:$B,MATCH($N6883,Кат!$I:$I,0)),INDEX(Торг!$B:$B,MATCH($N6883,Торг!$I:$I,0))),"")</f>
        <v/>
      </c>
    </row>
    <row r="6884" spans="1:15" outlineLevel="1">
      <c r="A6884" t="s">
        <v>19024</v>
      </c>
      <c r="C6884" s="191" t="s">
        <v>8256</v>
      </c>
      <c r="E6884" t="s">
        <v>8257</v>
      </c>
      <c r="F6884" t="s">
        <v>3449</v>
      </c>
      <c r="G6884" t="s">
        <v>375</v>
      </c>
      <c r="H6884">
        <v>3750</v>
      </c>
      <c r="J6884" t="s">
        <v>22634</v>
      </c>
      <c r="K6884" s="132" t="str">
        <f>IFERROR(IFERROR(INDEX(Кат!$O:$O,MATCH($C6884,Кат!$I:$I,0)),INDEX(Торг!$L:$L,MATCH($C6884,Торг!$I:$I,0))),"")</f>
        <v/>
      </c>
      <c r="L6884" s="132" t="str">
        <f>IFERROR(IFERROR(INDEX(Кат!$A:$A,MATCH($C6884,Кат!$I:$I,0)),INDEX(Торг!$A:$A,MATCH($C6884,Торг!$I:$I,0))),"")</f>
        <v/>
      </c>
      <c r="M6884" s="132" t="str">
        <f>IFERROR(IFERROR(INDEX(Кат!$B:$B,MATCH($C6884,Кат!$I:$I,0)),INDEX(Торг!$B:$B,MATCH($C6884,Торг!$I:$I,0))),"")</f>
        <v/>
      </c>
      <c r="N6884" s="132" t="str">
        <f t="shared" si="107"/>
        <v>TRW GS8470</v>
      </c>
      <c r="O6884" s="132" t="str">
        <f>IFERROR(IFERROR(INDEX(Кат!$B:$B,MATCH($N6884,Кат!$I:$I,0)),INDEX(Торг!$B:$B,MATCH($N6884,Торг!$I:$I,0))),"")</f>
        <v/>
      </c>
    </row>
    <row r="6885" spans="1:15" outlineLevel="1">
      <c r="A6885" t="s">
        <v>19025</v>
      </c>
      <c r="C6885" s="191" t="s">
        <v>129</v>
      </c>
      <c r="E6885" t="s">
        <v>27382</v>
      </c>
      <c r="F6885" t="s">
        <v>3449</v>
      </c>
      <c r="G6885" t="s">
        <v>399</v>
      </c>
      <c r="H6885">
        <v>1000</v>
      </c>
      <c r="J6885" t="s">
        <v>22634</v>
      </c>
      <c r="K6885" s="132" t="str">
        <f>IFERROR(IFERROR(INDEX(Кат!$O:$O,MATCH($C6885,Кат!$I:$I,0)),INDEX(Торг!$L:$L,MATCH($C6885,Торг!$I:$I,0))),"")</f>
        <v/>
      </c>
      <c r="L6885" s="132" t="str">
        <f>IFERROR(IFERROR(INDEX(Кат!$A:$A,MATCH($C6885,Кат!$I:$I,0)),INDEX(Торг!$A:$A,MATCH($C6885,Торг!$I:$I,0))),"")</f>
        <v/>
      </c>
      <c r="M6885" s="132" t="str">
        <f>IFERROR(IFERROR(INDEX(Кат!$B:$B,MATCH($C6885,Кат!$I:$I,0)),INDEX(Торг!$B:$B,MATCH($C6885,Торг!$I:$I,0))),"")</f>
        <v/>
      </c>
      <c r="N6885" s="132" t="str">
        <f t="shared" si="107"/>
        <v>TRW BWF150</v>
      </c>
      <c r="O6885" s="132" t="str">
        <f>IFERROR(IFERROR(INDEX(Кат!$B:$B,MATCH($N6885,Кат!$I:$I,0)),INDEX(Торг!$B:$B,MATCH($N6885,Торг!$I:$I,0))),"")</f>
        <v/>
      </c>
    </row>
    <row r="6886" spans="1:15" outlineLevel="1">
      <c r="A6886" t="s">
        <v>19026</v>
      </c>
      <c r="C6886" s="191" t="s">
        <v>8258</v>
      </c>
      <c r="E6886" t="s">
        <v>8259</v>
      </c>
      <c r="F6886" t="s">
        <v>3449</v>
      </c>
      <c r="G6886" t="s">
        <v>399</v>
      </c>
      <c r="H6886">
        <v>1450</v>
      </c>
      <c r="J6886" t="s">
        <v>22634</v>
      </c>
      <c r="K6886" s="132" t="str">
        <f>IFERROR(IFERROR(INDEX(Кат!$O:$O,MATCH($C6886,Кат!$I:$I,0)),INDEX(Торг!$L:$L,MATCH($C6886,Торг!$I:$I,0))),"")</f>
        <v/>
      </c>
      <c r="L6886" s="132" t="str">
        <f>IFERROR(IFERROR(INDEX(Кат!$A:$A,MATCH($C6886,Кат!$I:$I,0)),INDEX(Торг!$A:$A,MATCH($C6886,Торг!$I:$I,0))),"")</f>
        <v/>
      </c>
      <c r="M6886" s="132" t="str">
        <f>IFERROR(IFERROR(INDEX(Кат!$B:$B,MATCH($C6886,Кат!$I:$I,0)),INDEX(Торг!$B:$B,MATCH($C6886,Торг!$I:$I,0))),"")</f>
        <v/>
      </c>
      <c r="N6886" s="132" t="str">
        <f t="shared" si="107"/>
        <v>TRW JTE758</v>
      </c>
      <c r="O6886" s="132" t="str">
        <f>IFERROR(IFERROR(INDEX(Кат!$B:$B,MATCH($N6886,Кат!$I:$I,0)),INDEX(Торг!$B:$B,MATCH($N6886,Торг!$I:$I,0))),"")</f>
        <v/>
      </c>
    </row>
    <row r="6887" spans="1:15" outlineLevel="1">
      <c r="A6887" t="s">
        <v>19027</v>
      </c>
      <c r="C6887" s="191" t="s">
        <v>8260</v>
      </c>
      <c r="E6887" t="s">
        <v>8261</v>
      </c>
      <c r="F6887" t="s">
        <v>3449</v>
      </c>
      <c r="G6887" t="s">
        <v>399</v>
      </c>
      <c r="H6887">
        <v>1250</v>
      </c>
      <c r="J6887" t="s">
        <v>22634</v>
      </c>
      <c r="K6887" s="132" t="str">
        <f>IFERROR(IFERROR(INDEX(Кат!$O:$O,MATCH($C6887,Кат!$I:$I,0)),INDEX(Торг!$L:$L,MATCH($C6887,Торг!$I:$I,0))),"")</f>
        <v/>
      </c>
      <c r="L6887" s="132" t="str">
        <f>IFERROR(IFERROR(INDEX(Кат!$A:$A,MATCH($C6887,Кат!$I:$I,0)),INDEX(Торг!$A:$A,MATCH($C6887,Торг!$I:$I,0))),"")</f>
        <v/>
      </c>
      <c r="M6887" s="132" t="str">
        <f>IFERROR(IFERROR(INDEX(Кат!$B:$B,MATCH($C6887,Кат!$I:$I,0)),INDEX(Торг!$B:$B,MATCH($C6887,Торг!$I:$I,0))),"")</f>
        <v/>
      </c>
      <c r="N6887" s="132" t="str">
        <f t="shared" si="107"/>
        <v>TRW JTE451</v>
      </c>
      <c r="O6887" s="132" t="str">
        <f>IFERROR(IFERROR(INDEX(Кат!$B:$B,MATCH($N6887,Кат!$I:$I,0)),INDEX(Торг!$B:$B,MATCH($N6887,Торг!$I:$I,0))),"")</f>
        <v/>
      </c>
    </row>
    <row r="6888" spans="1:15" outlineLevel="1">
      <c r="A6888" t="s">
        <v>19028</v>
      </c>
      <c r="C6888" s="191" t="s">
        <v>8262</v>
      </c>
      <c r="E6888" t="s">
        <v>8263</v>
      </c>
      <c r="F6888" t="s">
        <v>3449</v>
      </c>
      <c r="G6888" t="s">
        <v>399</v>
      </c>
      <c r="H6888">
        <v>1450</v>
      </c>
      <c r="J6888" t="s">
        <v>22634</v>
      </c>
      <c r="K6888" s="132" t="str">
        <f>IFERROR(IFERROR(INDEX(Кат!$O:$O,MATCH($C6888,Кат!$I:$I,0)),INDEX(Торг!$L:$L,MATCH($C6888,Торг!$I:$I,0))),"")</f>
        <v/>
      </c>
      <c r="L6888" s="132" t="str">
        <f>IFERROR(IFERROR(INDEX(Кат!$A:$A,MATCH($C6888,Кат!$I:$I,0)),INDEX(Торг!$A:$A,MATCH($C6888,Торг!$I:$I,0))),"")</f>
        <v/>
      </c>
      <c r="M6888" s="132" t="str">
        <f>IFERROR(IFERROR(INDEX(Кат!$B:$B,MATCH($C6888,Кат!$I:$I,0)),INDEX(Торг!$B:$B,MATCH($C6888,Торг!$I:$I,0))),"")</f>
        <v/>
      </c>
      <c r="N6888" s="132" t="str">
        <f t="shared" si="107"/>
        <v>TRW JTE759</v>
      </c>
      <c r="O6888" s="132" t="str">
        <f>IFERROR(IFERROR(INDEX(Кат!$B:$B,MATCH($N6888,Кат!$I:$I,0)),INDEX(Торг!$B:$B,MATCH($N6888,Торг!$I:$I,0))),"")</f>
        <v/>
      </c>
    </row>
    <row r="6889" spans="1:15" outlineLevel="1">
      <c r="A6889" t="s">
        <v>19029</v>
      </c>
      <c r="C6889" s="191" t="s">
        <v>79</v>
      </c>
      <c r="E6889" t="s">
        <v>8264</v>
      </c>
      <c r="F6889" t="s">
        <v>3449</v>
      </c>
      <c r="G6889" t="s">
        <v>375</v>
      </c>
      <c r="H6889">
        <v>1350</v>
      </c>
      <c r="J6889" t="s">
        <v>22634</v>
      </c>
      <c r="K6889" s="132" t="str">
        <f>IFERROR(IFERROR(INDEX(Кат!$O:$O,MATCH($C6889,Кат!$I:$I,0)),INDEX(Торг!$L:$L,MATCH($C6889,Торг!$I:$I,0))),"")</f>
        <v/>
      </c>
      <c r="L6889" s="132" t="str">
        <f>IFERROR(IFERROR(INDEX(Кат!$A:$A,MATCH($C6889,Кат!$I:$I,0)),INDEX(Торг!$A:$A,MATCH($C6889,Торг!$I:$I,0))),"")</f>
        <v/>
      </c>
      <c r="M6889" s="132" t="str">
        <f>IFERROR(IFERROR(INDEX(Кат!$B:$B,MATCH($C6889,Кат!$I:$I,0)),INDEX(Торг!$B:$B,MATCH($C6889,Торг!$I:$I,0))),"")</f>
        <v/>
      </c>
      <c r="N6889" s="132" t="str">
        <f t="shared" si="107"/>
        <v>TRW GDB140M</v>
      </c>
      <c r="O6889" s="132" t="str">
        <f>IFERROR(IFERROR(INDEX(Кат!$B:$B,MATCH($N6889,Кат!$I:$I,0)),INDEX(Торг!$B:$B,MATCH($N6889,Торг!$I:$I,0))),"")</f>
        <v/>
      </c>
    </row>
    <row r="6890" spans="1:15" outlineLevel="1">
      <c r="A6890" t="s">
        <v>19030</v>
      </c>
      <c r="C6890" s="191" t="s">
        <v>82</v>
      </c>
      <c r="E6890" t="s">
        <v>3452</v>
      </c>
      <c r="F6890" t="s">
        <v>3449</v>
      </c>
      <c r="G6890" t="s">
        <v>375</v>
      </c>
      <c r="H6890">
        <v>2700</v>
      </c>
      <c r="J6890" t="s">
        <v>22634</v>
      </c>
      <c r="K6890" s="132" t="str">
        <f>IFERROR(IFERROR(INDEX(Кат!$O:$O,MATCH($C6890,Кат!$I:$I,0)),INDEX(Торг!$L:$L,MATCH($C6890,Торг!$I:$I,0))),"")</f>
        <v/>
      </c>
      <c r="L6890" s="132" t="str">
        <f>IFERROR(IFERROR(INDEX(Кат!$A:$A,MATCH($C6890,Кат!$I:$I,0)),INDEX(Торг!$A:$A,MATCH($C6890,Торг!$I:$I,0))),"")</f>
        <v/>
      </c>
      <c r="M6890" s="132" t="str">
        <f>IFERROR(IFERROR(INDEX(Кат!$B:$B,MATCH($C6890,Кат!$I:$I,0)),INDEX(Торг!$B:$B,MATCH($C6890,Торг!$I:$I,0))),"")</f>
        <v/>
      </c>
      <c r="N6890" s="132" t="str">
        <f t="shared" si="107"/>
        <v>TRW GDB469M</v>
      </c>
      <c r="O6890" s="132" t="str">
        <f>IFERROR(IFERROR(INDEX(Кат!$B:$B,MATCH($N6890,Кат!$I:$I,0)),INDEX(Торг!$B:$B,MATCH($N6890,Торг!$I:$I,0))),"")</f>
        <v/>
      </c>
    </row>
    <row r="6891" spans="1:15" outlineLevel="1">
      <c r="A6891" t="s">
        <v>19031</v>
      </c>
      <c r="C6891" s="191" t="s">
        <v>8265</v>
      </c>
      <c r="E6891" t="s">
        <v>8266</v>
      </c>
      <c r="F6891" t="s">
        <v>3449</v>
      </c>
      <c r="G6891" t="s">
        <v>375</v>
      </c>
      <c r="H6891">
        <v>2100</v>
      </c>
      <c r="J6891" t="s">
        <v>22634</v>
      </c>
      <c r="K6891" s="132" t="str">
        <f>IFERROR(IFERROR(INDEX(Кат!$O:$O,MATCH($C6891,Кат!$I:$I,0)),INDEX(Торг!$L:$L,MATCH($C6891,Торг!$I:$I,0))),"")</f>
        <v/>
      </c>
      <c r="L6891" s="132" t="str">
        <f>IFERROR(IFERROR(INDEX(Кат!$A:$A,MATCH($C6891,Кат!$I:$I,0)),INDEX(Торг!$A:$A,MATCH($C6891,Торг!$I:$I,0))),"")</f>
        <v/>
      </c>
      <c r="M6891" s="132" t="str">
        <f>IFERROR(IFERROR(INDEX(Кат!$B:$B,MATCH($C6891,Кат!$I:$I,0)),INDEX(Торг!$B:$B,MATCH($C6891,Торг!$I:$I,0))),"")</f>
        <v/>
      </c>
      <c r="N6891" s="132" t="str">
        <f t="shared" si="107"/>
        <v>TRW GDB265M</v>
      </c>
      <c r="O6891" s="132" t="str">
        <f>IFERROR(IFERROR(INDEX(Кат!$B:$B,MATCH($N6891,Кат!$I:$I,0)),INDEX(Торг!$B:$B,MATCH($N6891,Торг!$I:$I,0))),"")</f>
        <v/>
      </c>
    </row>
    <row r="6892" spans="1:15" outlineLevel="1">
      <c r="A6892" t="s">
        <v>19032</v>
      </c>
      <c r="C6892" s="191" t="s">
        <v>8267</v>
      </c>
      <c r="E6892" t="s">
        <v>8268</v>
      </c>
      <c r="F6892" t="s">
        <v>3449</v>
      </c>
      <c r="G6892" t="s">
        <v>375</v>
      </c>
      <c r="H6892">
        <v>2650</v>
      </c>
      <c r="J6892" t="s">
        <v>22634</v>
      </c>
      <c r="K6892" s="132" t="str">
        <f>IFERROR(IFERROR(INDEX(Кат!$O:$O,MATCH($C6892,Кат!$I:$I,0)),INDEX(Торг!$L:$L,MATCH($C6892,Торг!$I:$I,0))),"")</f>
        <v/>
      </c>
      <c r="L6892" s="132" t="str">
        <f>IFERROR(IFERROR(INDEX(Кат!$A:$A,MATCH($C6892,Кат!$I:$I,0)),INDEX(Торг!$A:$A,MATCH($C6892,Торг!$I:$I,0))),"")</f>
        <v/>
      </c>
      <c r="M6892" s="132" t="str">
        <f>IFERROR(IFERROR(INDEX(Кат!$B:$B,MATCH($C6892,Кат!$I:$I,0)),INDEX(Торг!$B:$B,MATCH($C6892,Торг!$I:$I,0))),"")</f>
        <v/>
      </c>
      <c r="N6892" s="132" t="str">
        <f t="shared" si="107"/>
        <v>TRW GDB1332</v>
      </c>
      <c r="O6892" s="132" t="str">
        <f>IFERROR(IFERROR(INDEX(Кат!$B:$B,MATCH($N6892,Кат!$I:$I,0)),INDEX(Торг!$B:$B,MATCH($N6892,Торг!$I:$I,0))),"")</f>
        <v/>
      </c>
    </row>
    <row r="6893" spans="1:15" outlineLevel="1">
      <c r="A6893" t="s">
        <v>19033</v>
      </c>
      <c r="C6893" s="191" t="s">
        <v>3453</v>
      </c>
      <c r="E6893" t="s">
        <v>3454</v>
      </c>
      <c r="F6893" t="s">
        <v>3449</v>
      </c>
      <c r="G6893" t="s">
        <v>375</v>
      </c>
      <c r="H6893">
        <v>2400</v>
      </c>
      <c r="J6893" t="s">
        <v>22634</v>
      </c>
      <c r="K6893" s="132" t="str">
        <f>IFERROR(IFERROR(INDEX(Кат!$O:$O,MATCH($C6893,Кат!$I:$I,0)),INDEX(Торг!$L:$L,MATCH($C6893,Торг!$I:$I,0))),"")</f>
        <v/>
      </c>
      <c r="L6893" s="132" t="str">
        <f>IFERROR(IFERROR(INDEX(Кат!$A:$A,MATCH($C6893,Кат!$I:$I,0)),INDEX(Торг!$A:$A,MATCH($C6893,Торг!$I:$I,0))),"")</f>
        <v/>
      </c>
      <c r="M6893" s="132" t="str">
        <f>IFERROR(IFERROR(INDEX(Кат!$B:$B,MATCH($C6893,Кат!$I:$I,0)),INDEX(Торг!$B:$B,MATCH($C6893,Торг!$I:$I,0))),"")</f>
        <v/>
      </c>
      <c r="N6893" s="132" t="str">
        <f t="shared" si="107"/>
        <v>TRW GDB3332</v>
      </c>
      <c r="O6893" s="132" t="str">
        <f>IFERROR(IFERROR(INDEX(Кат!$B:$B,MATCH($N6893,Кат!$I:$I,0)),INDEX(Торг!$B:$B,MATCH($N6893,Торг!$I:$I,0))),"")</f>
        <v/>
      </c>
    </row>
    <row r="6894" spans="1:15" outlineLevel="1">
      <c r="A6894" t="s">
        <v>19034</v>
      </c>
      <c r="C6894" s="191" t="s">
        <v>8269</v>
      </c>
      <c r="E6894" t="s">
        <v>8270</v>
      </c>
      <c r="F6894" t="s">
        <v>3449</v>
      </c>
      <c r="G6894" t="s">
        <v>375</v>
      </c>
      <c r="H6894">
        <v>3700</v>
      </c>
      <c r="J6894" t="s">
        <v>22634</v>
      </c>
      <c r="K6894" s="132" t="str">
        <f>IFERROR(IFERROR(INDEX(Кат!$O:$O,MATCH($C6894,Кат!$I:$I,0)),INDEX(Торг!$L:$L,MATCH($C6894,Торг!$I:$I,0))),"")</f>
        <v/>
      </c>
      <c r="L6894" s="132" t="str">
        <f>IFERROR(IFERROR(INDEX(Кат!$A:$A,MATCH($C6894,Кат!$I:$I,0)),INDEX(Торг!$A:$A,MATCH($C6894,Торг!$I:$I,0))),"")</f>
        <v/>
      </c>
      <c r="M6894" s="132" t="str">
        <f>IFERROR(IFERROR(INDEX(Кат!$B:$B,MATCH($C6894,Кат!$I:$I,0)),INDEX(Торг!$B:$B,MATCH($C6894,Торг!$I:$I,0))),"")</f>
        <v/>
      </c>
      <c r="N6894" s="132" t="str">
        <f t="shared" si="107"/>
        <v>TRW GDB1789</v>
      </c>
      <c r="O6894" s="132" t="str">
        <f>IFERROR(IFERROR(INDEX(Кат!$B:$B,MATCH($N6894,Кат!$I:$I,0)),INDEX(Торг!$B:$B,MATCH($N6894,Торг!$I:$I,0))),"")</f>
        <v/>
      </c>
    </row>
    <row r="6895" spans="1:15">
      <c r="A6895" t="s">
        <v>19035</v>
      </c>
      <c r="C6895" s="191" t="s">
        <v>8271</v>
      </c>
      <c r="E6895" t="s">
        <v>8272</v>
      </c>
      <c r="F6895" t="s">
        <v>3449</v>
      </c>
      <c r="G6895" t="s">
        <v>375</v>
      </c>
      <c r="H6895">
        <v>3700</v>
      </c>
      <c r="J6895" t="s">
        <v>22634</v>
      </c>
      <c r="K6895" s="132" t="str">
        <f>IFERROR(IFERROR(INDEX(Кат!$O:$O,MATCH($C6895,Кат!$I:$I,0)),INDEX(Торг!$L:$L,MATCH($C6895,Торг!$I:$I,0))),"")</f>
        <v/>
      </c>
      <c r="L6895" s="132" t="str">
        <f>IFERROR(IFERROR(INDEX(Кат!$A:$A,MATCH($C6895,Кат!$I:$I,0)),INDEX(Торг!$A:$A,MATCH($C6895,Торг!$I:$I,0))),"")</f>
        <v/>
      </c>
      <c r="M6895" s="132" t="str">
        <f>IFERROR(IFERROR(INDEX(Кат!$B:$B,MATCH($C6895,Кат!$I:$I,0)),INDEX(Торг!$B:$B,MATCH($C6895,Торг!$I:$I,0))),"")</f>
        <v/>
      </c>
      <c r="N6895" s="132" t="str">
        <f t="shared" si="107"/>
        <v>TRW GDB851</v>
      </c>
      <c r="O6895" s="132" t="str">
        <f>IFERROR(IFERROR(INDEX(Кат!$B:$B,MATCH($N6895,Кат!$I:$I,0)),INDEX(Торг!$B:$B,MATCH($N6895,Торг!$I:$I,0))),"")</f>
        <v/>
      </c>
    </row>
    <row r="6896" spans="1:15" outlineLevel="1">
      <c r="A6896" t="s">
        <v>19036</v>
      </c>
      <c r="C6896" s="191" t="s">
        <v>3455</v>
      </c>
      <c r="E6896" t="s">
        <v>3456</v>
      </c>
      <c r="F6896" t="s">
        <v>3449</v>
      </c>
      <c r="G6896" t="s">
        <v>375</v>
      </c>
      <c r="H6896">
        <v>3000</v>
      </c>
      <c r="J6896" t="s">
        <v>22634</v>
      </c>
      <c r="K6896" s="132" t="str">
        <f>IFERROR(IFERROR(INDEX(Кат!$O:$O,MATCH($C6896,Кат!$I:$I,0)),INDEX(Торг!$L:$L,MATCH($C6896,Торг!$I:$I,0))),"")</f>
        <v/>
      </c>
      <c r="L6896" s="132" t="str">
        <f>IFERROR(IFERROR(INDEX(Кат!$A:$A,MATCH($C6896,Кат!$I:$I,0)),INDEX(Торг!$A:$A,MATCH($C6896,Торг!$I:$I,0))),"")</f>
        <v/>
      </c>
      <c r="M6896" s="132" t="str">
        <f>IFERROR(IFERROR(INDEX(Кат!$B:$B,MATCH($C6896,Кат!$I:$I,0)),INDEX(Торг!$B:$B,MATCH($C6896,Торг!$I:$I,0))),"")</f>
        <v/>
      </c>
      <c r="N6896" s="132" t="str">
        <f t="shared" si="107"/>
        <v>TRW GDB2157</v>
      </c>
      <c r="O6896" s="132" t="str">
        <f>IFERROR(IFERROR(INDEX(Кат!$B:$B,MATCH($N6896,Кат!$I:$I,0)),INDEX(Торг!$B:$B,MATCH($N6896,Торг!$I:$I,0))),"")</f>
        <v/>
      </c>
    </row>
    <row r="6897" spans="1:15">
      <c r="A6897" t="s">
        <v>26716</v>
      </c>
      <c r="C6897" s="191" t="s">
        <v>26717</v>
      </c>
      <c r="E6897" t="s">
        <v>26718</v>
      </c>
      <c r="F6897" t="s">
        <v>3449</v>
      </c>
      <c r="G6897" t="s">
        <v>399</v>
      </c>
      <c r="H6897">
        <v>4140</v>
      </c>
      <c r="J6897" t="s">
        <v>22634</v>
      </c>
      <c r="K6897" s="132" t="str">
        <f>IFERROR(IFERROR(INDEX(Кат!$O:$O,MATCH($C6897,Кат!$I:$I,0)),INDEX(Торг!$L:$L,MATCH($C6897,Торг!$I:$I,0))),"")</f>
        <v/>
      </c>
      <c r="L6897" s="132" t="str">
        <f>IFERROR(IFERROR(INDEX(Кат!$A:$A,MATCH($C6897,Кат!$I:$I,0)),INDEX(Торг!$A:$A,MATCH($C6897,Торг!$I:$I,0))),"")</f>
        <v/>
      </c>
      <c r="M6897" s="132" t="str">
        <f>IFERROR(IFERROR(INDEX(Кат!$B:$B,MATCH($C6897,Кат!$I:$I,0)),INDEX(Торг!$B:$B,MATCH($C6897,Торг!$I:$I,0))),"")</f>
        <v/>
      </c>
      <c r="N6897" s="132" t="str">
        <f t="shared" si="107"/>
        <v>TRW BDA671</v>
      </c>
      <c r="O6897" s="132" t="str">
        <f>IFERROR(IFERROR(INDEX(Кат!$B:$B,MATCH($N6897,Кат!$I:$I,0)),INDEX(Торг!$B:$B,MATCH($N6897,Торг!$I:$I,0))),"")</f>
        <v/>
      </c>
    </row>
    <row r="6898" spans="1:15" outlineLevel="1">
      <c r="A6898" t="s">
        <v>19037</v>
      </c>
      <c r="C6898" s="191" t="s">
        <v>8273</v>
      </c>
      <c r="E6898" t="s">
        <v>8274</v>
      </c>
      <c r="F6898" t="s">
        <v>3449</v>
      </c>
      <c r="G6898" t="s">
        <v>399</v>
      </c>
      <c r="H6898">
        <v>6100</v>
      </c>
      <c r="J6898" t="s">
        <v>22634</v>
      </c>
      <c r="K6898" s="132" t="str">
        <f>IFERROR(IFERROR(INDEX(Кат!$O:$O,MATCH($C6898,Кат!$I:$I,0)),INDEX(Торг!$L:$L,MATCH($C6898,Торг!$I:$I,0))),"")</f>
        <v/>
      </c>
      <c r="L6898" s="132" t="str">
        <f>IFERROR(IFERROR(INDEX(Кат!$A:$A,MATCH($C6898,Кат!$I:$I,0)),INDEX(Торг!$A:$A,MATCH($C6898,Торг!$I:$I,0))),"")</f>
        <v/>
      </c>
      <c r="M6898" s="132" t="str">
        <f>IFERROR(IFERROR(INDEX(Кат!$B:$B,MATCH($C6898,Кат!$I:$I,0)),INDEX(Торг!$B:$B,MATCH($C6898,Торг!$I:$I,0))),"")</f>
        <v/>
      </c>
      <c r="N6898" s="132" t="str">
        <f t="shared" si="107"/>
        <v>TRW JGM815T</v>
      </c>
      <c r="O6898" s="132" t="str">
        <f>IFERROR(IFERROR(INDEX(Кат!$B:$B,MATCH($N6898,Кат!$I:$I,0)),INDEX(Торг!$B:$B,MATCH($N6898,Торг!$I:$I,0))),"")</f>
        <v/>
      </c>
    </row>
    <row r="6899" spans="1:15" outlineLevel="1">
      <c r="A6899" t="s">
        <v>19038</v>
      </c>
      <c r="C6899" s="191" t="s">
        <v>3457</v>
      </c>
      <c r="E6899" t="s">
        <v>3458</v>
      </c>
      <c r="F6899" t="s">
        <v>3449</v>
      </c>
      <c r="G6899" t="s">
        <v>375</v>
      </c>
      <c r="H6899">
        <v>6600</v>
      </c>
      <c r="J6899" t="s">
        <v>22634</v>
      </c>
      <c r="K6899" s="132" t="str">
        <f>IFERROR(IFERROR(INDEX(Кат!$O:$O,MATCH($C6899,Кат!$I:$I,0)),INDEX(Торг!$L:$L,MATCH($C6899,Торг!$I:$I,0))),"")</f>
        <v/>
      </c>
      <c r="L6899" s="132" t="str">
        <f>IFERROR(IFERROR(INDEX(Кат!$A:$A,MATCH($C6899,Кат!$I:$I,0)),INDEX(Торг!$A:$A,MATCH($C6899,Торг!$I:$I,0))),"")</f>
        <v/>
      </c>
      <c r="M6899" s="132" t="str">
        <f>IFERROR(IFERROR(INDEX(Кат!$B:$B,MATCH($C6899,Кат!$I:$I,0)),INDEX(Торг!$B:$B,MATCH($C6899,Торг!$I:$I,0))),"")</f>
        <v/>
      </c>
      <c r="N6899" s="132" t="str">
        <f t="shared" si="107"/>
        <v>TRW DF4107</v>
      </c>
      <c r="O6899" s="132" t="str">
        <f>IFERROR(IFERROR(INDEX(Кат!$B:$B,MATCH($N6899,Кат!$I:$I,0)),INDEX(Торг!$B:$B,MATCH($N6899,Торг!$I:$I,0))),"")</f>
        <v/>
      </c>
    </row>
    <row r="6900" spans="1:15" outlineLevel="1">
      <c r="A6900" t="s">
        <v>19039</v>
      </c>
      <c r="C6900" s="191" t="s">
        <v>8275</v>
      </c>
      <c r="E6900" t="s">
        <v>8276</v>
      </c>
      <c r="F6900" t="s">
        <v>3449</v>
      </c>
      <c r="G6900" t="s">
        <v>375</v>
      </c>
      <c r="H6900">
        <v>8650</v>
      </c>
      <c r="J6900" t="s">
        <v>22634</v>
      </c>
      <c r="K6900" s="132" t="str">
        <f>IFERROR(IFERROR(INDEX(Кат!$O:$O,MATCH($C6900,Кат!$I:$I,0)),INDEX(Торг!$L:$L,MATCH($C6900,Торг!$I:$I,0))),"")</f>
        <v/>
      </c>
      <c r="L6900" s="132" t="str">
        <f>IFERROR(IFERROR(INDEX(Кат!$A:$A,MATCH($C6900,Кат!$I:$I,0)),INDEX(Торг!$A:$A,MATCH($C6900,Торг!$I:$I,0))),"")</f>
        <v/>
      </c>
      <c r="M6900" s="132" t="str">
        <f>IFERROR(IFERROR(INDEX(Кат!$B:$B,MATCH($C6900,Кат!$I:$I,0)),INDEX(Торг!$B:$B,MATCH($C6900,Торг!$I:$I,0))),"")</f>
        <v/>
      </c>
      <c r="N6900" s="132" t="str">
        <f t="shared" si="107"/>
        <v>TRW DF6186</v>
      </c>
      <c r="O6900" s="132" t="str">
        <f>IFERROR(IFERROR(INDEX(Кат!$B:$B,MATCH($N6900,Кат!$I:$I,0)),INDEX(Торг!$B:$B,MATCH($N6900,Торг!$I:$I,0))),"")</f>
        <v/>
      </c>
    </row>
    <row r="6901" spans="1:15" outlineLevel="1">
      <c r="A6901" t="s">
        <v>19040</v>
      </c>
      <c r="C6901" s="191" t="s">
        <v>8277</v>
      </c>
      <c r="E6901" t="s">
        <v>8278</v>
      </c>
      <c r="F6901" t="s">
        <v>3449</v>
      </c>
      <c r="G6901" t="s">
        <v>399</v>
      </c>
      <c r="H6901">
        <v>1200</v>
      </c>
      <c r="J6901" t="s">
        <v>22634</v>
      </c>
      <c r="K6901" s="132" t="str">
        <f>IFERROR(IFERROR(INDEX(Кат!$O:$O,MATCH($C6901,Кат!$I:$I,0)),INDEX(Торг!$L:$L,MATCH($C6901,Торг!$I:$I,0))),"")</f>
        <v/>
      </c>
      <c r="L6901" s="132" t="str">
        <f>IFERROR(IFERROR(INDEX(Кат!$A:$A,MATCH($C6901,Кат!$I:$I,0)),INDEX(Торг!$A:$A,MATCH($C6901,Торг!$I:$I,0))),"")</f>
        <v/>
      </c>
      <c r="M6901" s="132" t="str">
        <f>IFERROR(IFERROR(INDEX(Кат!$B:$B,MATCH($C6901,Кат!$I:$I,0)),INDEX(Торг!$B:$B,MATCH($C6901,Торг!$I:$I,0))),"")</f>
        <v/>
      </c>
      <c r="N6901" s="132" t="str">
        <f t="shared" si="107"/>
        <v>TRW JBJ137</v>
      </c>
      <c r="O6901" s="132" t="str">
        <f>IFERROR(IFERROR(INDEX(Кат!$B:$B,MATCH($N6901,Кат!$I:$I,0)),INDEX(Торг!$B:$B,MATCH($N6901,Торг!$I:$I,0))),"")</f>
        <v/>
      </c>
    </row>
    <row r="6902" spans="1:15" outlineLevel="1">
      <c r="A6902" t="s">
        <v>19041</v>
      </c>
      <c r="C6902" s="191" t="s">
        <v>8279</v>
      </c>
      <c r="E6902" t="s">
        <v>8280</v>
      </c>
      <c r="F6902" t="s">
        <v>3449</v>
      </c>
      <c r="G6902" t="s">
        <v>399</v>
      </c>
      <c r="H6902">
        <v>850</v>
      </c>
      <c r="J6902" t="s">
        <v>22634</v>
      </c>
      <c r="K6902" s="132" t="str">
        <f>IFERROR(IFERROR(INDEX(Кат!$O:$O,MATCH($C6902,Кат!$I:$I,0)),INDEX(Торг!$L:$L,MATCH($C6902,Торг!$I:$I,0))),"")</f>
        <v/>
      </c>
      <c r="L6902" s="132" t="str">
        <f>IFERROR(IFERROR(INDEX(Кат!$A:$A,MATCH($C6902,Кат!$I:$I,0)),INDEX(Торг!$A:$A,MATCH($C6902,Торг!$I:$I,0))),"")</f>
        <v/>
      </c>
      <c r="M6902" s="132" t="str">
        <f>IFERROR(IFERROR(INDEX(Кат!$B:$B,MATCH($C6902,Кат!$I:$I,0)),INDEX(Торг!$B:$B,MATCH($C6902,Торг!$I:$I,0))),"")</f>
        <v/>
      </c>
      <c r="N6902" s="132" t="str">
        <f t="shared" si="107"/>
        <v>TRW JBJ250</v>
      </c>
      <c r="O6902" s="132" t="str">
        <f>IFERROR(IFERROR(INDEX(Кат!$B:$B,MATCH($N6902,Кат!$I:$I,0)),INDEX(Торг!$B:$B,MATCH($N6902,Торг!$I:$I,0))),"")</f>
        <v/>
      </c>
    </row>
    <row r="6903" spans="1:15" outlineLevel="1">
      <c r="A6903" t="s">
        <v>19042</v>
      </c>
      <c r="C6903" s="191" t="s">
        <v>3459</v>
      </c>
      <c r="E6903" t="s">
        <v>3460</v>
      </c>
      <c r="F6903" t="s">
        <v>3449</v>
      </c>
      <c r="G6903" t="s">
        <v>399</v>
      </c>
      <c r="H6903">
        <v>800</v>
      </c>
      <c r="J6903" t="s">
        <v>22634</v>
      </c>
      <c r="K6903" s="132" t="str">
        <f>IFERROR(IFERROR(INDEX(Кат!$O:$O,MATCH($C6903,Кат!$I:$I,0)),INDEX(Торг!$L:$L,MATCH($C6903,Торг!$I:$I,0))),"")</f>
        <v/>
      </c>
      <c r="L6903" s="132" t="str">
        <f>IFERROR(IFERROR(INDEX(Кат!$A:$A,MATCH($C6903,Кат!$I:$I,0)),INDEX(Торг!$A:$A,MATCH($C6903,Торг!$I:$I,0))),"")</f>
        <v/>
      </c>
      <c r="M6903" s="132" t="str">
        <f>IFERROR(IFERROR(INDEX(Кат!$B:$B,MATCH($C6903,Кат!$I:$I,0)),INDEX(Торг!$B:$B,MATCH($C6903,Торг!$I:$I,0))),"")</f>
        <v/>
      </c>
      <c r="N6903" s="132" t="str">
        <f t="shared" si="107"/>
        <v>TRW JBJ156</v>
      </c>
      <c r="O6903" s="132" t="str">
        <f>IFERROR(IFERROR(INDEX(Кат!$B:$B,MATCH($N6903,Кат!$I:$I,0)),INDEX(Торг!$B:$B,MATCH($N6903,Торг!$I:$I,0))),"")</f>
        <v/>
      </c>
    </row>
    <row r="6904" spans="1:15" outlineLevel="1">
      <c r="A6904" t="s">
        <v>24386</v>
      </c>
      <c r="C6904" s="191"/>
      <c r="E6904" t="s">
        <v>24387</v>
      </c>
      <c r="J6904" t="s">
        <v>22634</v>
      </c>
      <c r="K6904" s="132" t="str">
        <f>IFERROR(IFERROR(INDEX(Кат!$O:$O,MATCH($C6904,Кат!$I:$I,0)),INDEX(Торг!$L:$L,MATCH($C6904,Торг!$I:$I,0))),"")</f>
        <v/>
      </c>
      <c r="L6904" s="132" t="str">
        <f>IFERROR(IFERROR(INDEX(Кат!$A:$A,MATCH($C6904,Кат!$I:$I,0)),INDEX(Торг!$A:$A,MATCH($C6904,Торг!$I:$I,0))),"")</f>
        <v/>
      </c>
      <c r="M6904" s="132" t="str">
        <f>IFERROR(IFERROR(INDEX(Кат!$B:$B,MATCH($C6904,Кат!$I:$I,0)),INDEX(Торг!$B:$B,MATCH($C6904,Торг!$I:$I,0))),"")</f>
        <v/>
      </c>
      <c r="N6904" s="132" t="str">
        <f t="shared" si="107"/>
        <v xml:space="preserve"> </v>
      </c>
      <c r="O6904" s="132" t="str">
        <f>IFERROR(IFERROR(INDEX(Кат!$B:$B,MATCH($N6904,Кат!$I:$I,0)),INDEX(Торг!$B:$B,MATCH($N6904,Торг!$I:$I,0))),"")</f>
        <v/>
      </c>
    </row>
    <row r="6905" spans="1:15" outlineLevel="1">
      <c r="A6905" t="s">
        <v>19043</v>
      </c>
      <c r="C6905" s="191" t="s">
        <v>8281</v>
      </c>
      <c r="E6905" t="s">
        <v>8282</v>
      </c>
      <c r="F6905" t="s">
        <v>8283</v>
      </c>
      <c r="G6905" t="s">
        <v>399</v>
      </c>
      <c r="H6905">
        <v>3310</v>
      </c>
      <c r="J6905" t="s">
        <v>22634</v>
      </c>
      <c r="K6905" s="132" t="str">
        <f>IFERROR(IFERROR(INDEX(Кат!$O:$O,MATCH($C6905,Кат!$I:$I,0)),INDEX(Торг!$L:$L,MATCH($C6905,Торг!$I:$I,0))),"")</f>
        <v/>
      </c>
      <c r="L6905" s="132" t="str">
        <f>IFERROR(IFERROR(INDEX(Кат!$A:$A,MATCH($C6905,Кат!$I:$I,0)),INDEX(Торг!$A:$A,MATCH($C6905,Торг!$I:$I,0))),"")</f>
        <v/>
      </c>
      <c r="M6905" s="132" t="str">
        <f>IFERROR(IFERROR(INDEX(Кат!$B:$B,MATCH($C6905,Кат!$I:$I,0)),INDEX(Торг!$B:$B,MATCH($C6905,Торг!$I:$I,0))),"")</f>
        <v/>
      </c>
      <c r="N6905" s="132" t="str">
        <f t="shared" si="107"/>
        <v>TURBOTEMA 03487-St</v>
      </c>
      <c r="O6905" s="132" t="str">
        <f>IFERROR(IFERROR(INDEX(Кат!$B:$B,MATCH($N6905,Кат!$I:$I,0)),INDEX(Торг!$B:$B,MATCH($N6905,Торг!$I:$I,0))),"")</f>
        <v/>
      </c>
    </row>
    <row r="6906" spans="1:15" outlineLevel="1">
      <c r="A6906" t="s">
        <v>19044</v>
      </c>
      <c r="C6906" s="191" t="s">
        <v>8284</v>
      </c>
      <c r="E6906" t="s">
        <v>8285</v>
      </c>
      <c r="F6906" t="s">
        <v>8283</v>
      </c>
      <c r="G6906" t="s">
        <v>399</v>
      </c>
      <c r="H6906">
        <v>2595</v>
      </c>
      <c r="J6906" t="s">
        <v>22634</v>
      </c>
      <c r="K6906" s="132" t="str">
        <f>IFERROR(IFERROR(INDEX(Кат!$O:$O,MATCH($C6906,Кат!$I:$I,0)),INDEX(Торг!$L:$L,MATCH($C6906,Торг!$I:$I,0))),"")</f>
        <v/>
      </c>
      <c r="L6906" s="132" t="str">
        <f>IFERROR(IFERROR(INDEX(Кат!$A:$A,MATCH($C6906,Кат!$I:$I,0)),INDEX(Торг!$A:$A,MATCH($C6906,Торг!$I:$I,0))),"")</f>
        <v/>
      </c>
      <c r="M6906" s="132" t="str">
        <f>IFERROR(IFERROR(INDEX(Кат!$B:$B,MATCH($C6906,Кат!$I:$I,0)),INDEX(Торг!$B:$B,MATCH($C6906,Торг!$I:$I,0))),"")</f>
        <v/>
      </c>
      <c r="N6906" s="132" t="str">
        <f t="shared" si="107"/>
        <v>TURBOTEMA 03486-St</v>
      </c>
      <c r="O6906" s="132" t="str">
        <f>IFERROR(IFERROR(INDEX(Кат!$B:$B,MATCH($N6906,Кат!$I:$I,0)),INDEX(Торг!$B:$B,MATCH($N6906,Торг!$I:$I,0))),"")</f>
        <v/>
      </c>
    </row>
    <row r="6907" spans="1:15" outlineLevel="1">
      <c r="A6907" t="s">
        <v>19045</v>
      </c>
      <c r="C6907" s="191" t="s">
        <v>8286</v>
      </c>
      <c r="E6907" t="s">
        <v>8287</v>
      </c>
      <c r="F6907" t="s">
        <v>8283</v>
      </c>
      <c r="G6907" t="s">
        <v>399</v>
      </c>
      <c r="H6907">
        <v>3255</v>
      </c>
      <c r="J6907" t="s">
        <v>22634</v>
      </c>
      <c r="K6907" s="132" t="str">
        <f>IFERROR(IFERROR(INDEX(Кат!$O:$O,MATCH($C6907,Кат!$I:$I,0)),INDEX(Торг!$L:$L,MATCH($C6907,Торг!$I:$I,0))),"")</f>
        <v/>
      </c>
      <c r="L6907" s="132" t="str">
        <f>IFERROR(IFERROR(INDEX(Кат!$A:$A,MATCH($C6907,Кат!$I:$I,0)),INDEX(Торг!$A:$A,MATCH($C6907,Торг!$I:$I,0))),"")</f>
        <v/>
      </c>
      <c r="M6907" s="132" t="str">
        <f>IFERROR(IFERROR(INDEX(Кат!$B:$B,MATCH($C6907,Кат!$I:$I,0)),INDEX(Торг!$B:$B,MATCH($C6907,Торг!$I:$I,0))),"")</f>
        <v/>
      </c>
      <c r="N6907" s="132" t="str">
        <f t="shared" si="107"/>
        <v>TURBOTEMA 03252-St</v>
      </c>
      <c r="O6907" s="132" t="str">
        <f>IFERROR(IFERROR(INDEX(Кат!$B:$B,MATCH($N6907,Кат!$I:$I,0)),INDEX(Торг!$B:$B,MATCH($N6907,Торг!$I:$I,0))),"")</f>
        <v/>
      </c>
    </row>
    <row r="6908" spans="1:15">
      <c r="A6908" t="s">
        <v>19046</v>
      </c>
      <c r="C6908" s="191" t="s">
        <v>8288</v>
      </c>
      <c r="E6908" t="s">
        <v>14111</v>
      </c>
      <c r="F6908" t="s">
        <v>8283</v>
      </c>
      <c r="G6908" t="s">
        <v>375</v>
      </c>
      <c r="H6908">
        <v>2700</v>
      </c>
      <c r="J6908" t="s">
        <v>22634</v>
      </c>
      <c r="K6908" s="132" t="str">
        <f>IFERROR(IFERROR(INDEX(Кат!$O:$O,MATCH($C6908,Кат!$I:$I,0)),INDEX(Торг!$L:$L,MATCH($C6908,Торг!$I:$I,0))),"")</f>
        <v/>
      </c>
      <c r="L6908" s="132" t="str">
        <f>IFERROR(IFERROR(INDEX(Кат!$A:$A,MATCH($C6908,Кат!$I:$I,0)),INDEX(Торг!$A:$A,MATCH($C6908,Торг!$I:$I,0))),"")</f>
        <v/>
      </c>
      <c r="M6908" s="132" t="str">
        <f>IFERROR(IFERROR(INDEX(Кат!$B:$B,MATCH($C6908,Кат!$I:$I,0)),INDEX(Торг!$B:$B,MATCH($C6908,Торг!$I:$I,0))),"")</f>
        <v/>
      </c>
      <c r="N6908" s="132" t="str">
        <f t="shared" si="107"/>
        <v>TURBOTEMA 04127-St</v>
      </c>
      <c r="O6908" s="132" t="str">
        <f>IFERROR(IFERROR(INDEX(Кат!$B:$B,MATCH($N6908,Кат!$I:$I,0)),INDEX(Торг!$B:$B,MATCH($N6908,Торг!$I:$I,0))),"")</f>
        <v/>
      </c>
    </row>
    <row r="6909" spans="1:15" outlineLevel="1">
      <c r="A6909" t="s">
        <v>19047</v>
      </c>
      <c r="C6909" s="191" t="s">
        <v>8289</v>
      </c>
      <c r="E6909" t="s">
        <v>8290</v>
      </c>
      <c r="F6909" t="s">
        <v>8283</v>
      </c>
      <c r="G6909" t="s">
        <v>399</v>
      </c>
      <c r="H6909">
        <v>3860</v>
      </c>
      <c r="J6909" t="s">
        <v>22634</v>
      </c>
      <c r="K6909" s="132" t="str">
        <f>IFERROR(IFERROR(INDEX(Кат!$O:$O,MATCH($C6909,Кат!$I:$I,0)),INDEX(Торг!$L:$L,MATCH($C6909,Торг!$I:$I,0))),"")</f>
        <v/>
      </c>
      <c r="L6909" s="132" t="str">
        <f>IFERROR(IFERROR(INDEX(Кат!$A:$A,MATCH($C6909,Кат!$I:$I,0)),INDEX(Торг!$A:$A,MATCH($C6909,Торг!$I:$I,0))),"")</f>
        <v/>
      </c>
      <c r="M6909" s="132" t="str">
        <f>IFERROR(IFERROR(INDEX(Кат!$B:$B,MATCH($C6909,Кат!$I:$I,0)),INDEX(Торг!$B:$B,MATCH($C6909,Торг!$I:$I,0))),"")</f>
        <v/>
      </c>
      <c r="N6909" s="132" t="str">
        <f t="shared" si="107"/>
        <v>TURBOTEMA 03254-St</v>
      </c>
      <c r="O6909" s="132" t="str">
        <f>IFERROR(IFERROR(INDEX(Кат!$B:$B,MATCH($N6909,Кат!$I:$I,0)),INDEX(Торг!$B:$B,MATCH($N6909,Торг!$I:$I,0))),"")</f>
        <v/>
      </c>
    </row>
    <row r="6910" spans="1:15" outlineLevel="2">
      <c r="A6910" t="s">
        <v>19048</v>
      </c>
      <c r="C6910" s="191" t="s">
        <v>8291</v>
      </c>
      <c r="E6910" t="s">
        <v>14112</v>
      </c>
      <c r="F6910" t="s">
        <v>8283</v>
      </c>
      <c r="G6910" t="s">
        <v>375</v>
      </c>
      <c r="H6910">
        <v>2150</v>
      </c>
      <c r="J6910" t="s">
        <v>22634</v>
      </c>
      <c r="K6910" s="132" t="str">
        <f>IFERROR(IFERROR(INDEX(Кат!$O:$O,MATCH($C6910,Кат!$I:$I,0)),INDEX(Торг!$L:$L,MATCH($C6910,Торг!$I:$I,0))),"")</f>
        <v/>
      </c>
      <c r="L6910" s="132" t="str">
        <f>IFERROR(IFERROR(INDEX(Кат!$A:$A,MATCH($C6910,Кат!$I:$I,0)),INDEX(Торг!$A:$A,MATCH($C6910,Торг!$I:$I,0))),"")</f>
        <v/>
      </c>
      <c r="M6910" s="132" t="str">
        <f>IFERROR(IFERROR(INDEX(Кат!$B:$B,MATCH($C6910,Кат!$I:$I,0)),INDEX(Торг!$B:$B,MATCH($C6910,Торг!$I:$I,0))),"")</f>
        <v/>
      </c>
      <c r="N6910" s="132" t="str">
        <f t="shared" si="107"/>
        <v>TURBOTEMA 03312-St</v>
      </c>
      <c r="O6910" s="132" t="str">
        <f>IFERROR(IFERROR(INDEX(Кат!$B:$B,MATCH($N6910,Кат!$I:$I,0)),INDEX(Торг!$B:$B,MATCH($N6910,Торг!$I:$I,0))),"")</f>
        <v/>
      </c>
    </row>
    <row r="6911" spans="1:15" outlineLevel="2">
      <c r="A6911" t="s">
        <v>19049</v>
      </c>
      <c r="C6911" s="191" t="s">
        <v>8292</v>
      </c>
      <c r="E6911" t="s">
        <v>8293</v>
      </c>
      <c r="F6911" t="s">
        <v>8283</v>
      </c>
      <c r="G6911" t="s">
        <v>375</v>
      </c>
      <c r="H6911">
        <v>1800</v>
      </c>
      <c r="J6911" t="s">
        <v>22634</v>
      </c>
      <c r="K6911" s="132" t="str">
        <f>IFERROR(IFERROR(INDEX(Кат!$O:$O,MATCH($C6911,Кат!$I:$I,0)),INDEX(Торг!$L:$L,MATCH($C6911,Торг!$I:$I,0))),"")</f>
        <v/>
      </c>
      <c r="L6911" s="132" t="str">
        <f>IFERROR(IFERROR(INDEX(Кат!$A:$A,MATCH($C6911,Кат!$I:$I,0)),INDEX(Торг!$A:$A,MATCH($C6911,Торг!$I:$I,0))),"")</f>
        <v/>
      </c>
      <c r="M6911" s="132" t="str">
        <f>IFERROR(IFERROR(INDEX(Кат!$B:$B,MATCH($C6911,Кат!$I:$I,0)),INDEX(Торг!$B:$B,MATCH($C6911,Торг!$I:$I,0))),"")</f>
        <v/>
      </c>
      <c r="N6911" s="132" t="str">
        <f t="shared" si="107"/>
        <v>TURBOTEMA 03313-St</v>
      </c>
      <c r="O6911" s="132" t="str">
        <f>IFERROR(IFERROR(INDEX(Кат!$B:$B,MATCH($N6911,Кат!$I:$I,0)),INDEX(Торг!$B:$B,MATCH($N6911,Торг!$I:$I,0))),"")</f>
        <v/>
      </c>
    </row>
    <row r="6912" spans="1:15" outlineLevel="2">
      <c r="A6912" t="s">
        <v>19050</v>
      </c>
      <c r="C6912" s="191" t="s">
        <v>8294</v>
      </c>
      <c r="E6912" t="s">
        <v>8295</v>
      </c>
      <c r="F6912" t="s">
        <v>8283</v>
      </c>
      <c r="G6912" t="s">
        <v>399</v>
      </c>
      <c r="H6912">
        <v>1500</v>
      </c>
      <c r="J6912" t="s">
        <v>22634</v>
      </c>
      <c r="K6912" s="132" t="str">
        <f>IFERROR(IFERROR(INDEX(Кат!$O:$O,MATCH($C6912,Кат!$I:$I,0)),INDEX(Торг!$L:$L,MATCH($C6912,Торг!$I:$I,0))),"")</f>
        <v/>
      </c>
      <c r="L6912" s="132" t="str">
        <f>IFERROR(IFERROR(INDEX(Кат!$A:$A,MATCH($C6912,Кат!$I:$I,0)),INDEX(Торг!$A:$A,MATCH($C6912,Торг!$I:$I,0))),"")</f>
        <v/>
      </c>
      <c r="M6912" s="132" t="str">
        <f>IFERROR(IFERROR(INDEX(Кат!$B:$B,MATCH($C6912,Кат!$I:$I,0)),INDEX(Торг!$B:$B,MATCH($C6912,Торг!$I:$I,0))),"")</f>
        <v/>
      </c>
      <c r="N6912" s="132" t="str">
        <f t="shared" si="107"/>
        <v>TURBOTEMA 03588-St</v>
      </c>
      <c r="O6912" s="132" t="str">
        <f>IFERROR(IFERROR(INDEX(Кат!$B:$B,MATCH($N6912,Кат!$I:$I,0)),INDEX(Торг!$B:$B,MATCH($N6912,Торг!$I:$I,0))),"")</f>
        <v/>
      </c>
    </row>
    <row r="6913" spans="1:15" outlineLevel="2">
      <c r="A6913" t="s">
        <v>19051</v>
      </c>
      <c r="C6913" s="191" t="s">
        <v>8296</v>
      </c>
      <c r="E6913" t="s">
        <v>8297</v>
      </c>
      <c r="F6913" t="s">
        <v>8283</v>
      </c>
      <c r="G6913" t="s">
        <v>375</v>
      </c>
      <c r="H6913">
        <v>1495</v>
      </c>
      <c r="J6913" t="s">
        <v>22634</v>
      </c>
      <c r="K6913" s="132" t="str">
        <f>IFERROR(IFERROR(INDEX(Кат!$O:$O,MATCH($C6913,Кат!$I:$I,0)),INDEX(Торг!$L:$L,MATCH($C6913,Торг!$I:$I,0))),"")</f>
        <v/>
      </c>
      <c r="L6913" s="132" t="str">
        <f>IFERROR(IFERROR(INDEX(Кат!$A:$A,MATCH($C6913,Кат!$I:$I,0)),INDEX(Торг!$A:$A,MATCH($C6913,Торг!$I:$I,0))),"")</f>
        <v/>
      </c>
      <c r="M6913" s="132" t="str">
        <f>IFERROR(IFERROR(INDEX(Кат!$B:$B,MATCH($C6913,Кат!$I:$I,0)),INDEX(Торг!$B:$B,MATCH($C6913,Торг!$I:$I,0))),"")</f>
        <v/>
      </c>
      <c r="N6913" s="132" t="str">
        <f t="shared" si="107"/>
        <v>TURBOTEMA 03767-St</v>
      </c>
      <c r="O6913" s="132" t="str">
        <f>IFERROR(IFERROR(INDEX(Кат!$B:$B,MATCH($N6913,Кат!$I:$I,0)),INDEX(Торг!$B:$B,MATCH($N6913,Торг!$I:$I,0))),"")</f>
        <v/>
      </c>
    </row>
    <row r="6914" spans="1:15" outlineLevel="2">
      <c r="A6914" t="s">
        <v>19052</v>
      </c>
      <c r="C6914" s="191" t="s">
        <v>8298</v>
      </c>
      <c r="E6914" t="s">
        <v>14113</v>
      </c>
      <c r="F6914" t="s">
        <v>8283</v>
      </c>
      <c r="G6914" t="s">
        <v>375</v>
      </c>
      <c r="H6914">
        <v>650</v>
      </c>
      <c r="J6914" t="s">
        <v>22634</v>
      </c>
      <c r="K6914" s="132" t="str">
        <f>IFERROR(IFERROR(INDEX(Кат!$O:$O,MATCH($C6914,Кат!$I:$I,0)),INDEX(Торг!$L:$L,MATCH($C6914,Торг!$I:$I,0))),"")</f>
        <v/>
      </c>
      <c r="L6914" s="132" t="str">
        <f>IFERROR(IFERROR(INDEX(Кат!$A:$A,MATCH($C6914,Кат!$I:$I,0)),INDEX(Торг!$A:$A,MATCH($C6914,Торг!$I:$I,0))),"")</f>
        <v/>
      </c>
      <c r="M6914" s="132" t="str">
        <f>IFERROR(IFERROR(INDEX(Кат!$B:$B,MATCH($C6914,Кат!$I:$I,0)),INDEX(Торг!$B:$B,MATCH($C6914,Торг!$I:$I,0))),"")</f>
        <v/>
      </c>
      <c r="N6914" s="132" t="str">
        <f t="shared" si="107"/>
        <v>TURBOTEMA 05193-St</v>
      </c>
      <c r="O6914" s="132" t="str">
        <f>IFERROR(IFERROR(INDEX(Кат!$B:$B,MATCH($N6914,Кат!$I:$I,0)),INDEX(Торг!$B:$B,MATCH($N6914,Торг!$I:$I,0))),"")</f>
        <v/>
      </c>
    </row>
    <row r="6915" spans="1:15" outlineLevel="2">
      <c r="A6915" t="s">
        <v>19053</v>
      </c>
      <c r="C6915" s="191" t="s">
        <v>8299</v>
      </c>
      <c r="E6915" t="s">
        <v>8300</v>
      </c>
      <c r="F6915" t="s">
        <v>8283</v>
      </c>
      <c r="G6915" t="s">
        <v>399</v>
      </c>
      <c r="H6915">
        <v>600</v>
      </c>
      <c r="J6915" t="s">
        <v>22634</v>
      </c>
      <c r="K6915" s="132" t="str">
        <f>IFERROR(IFERROR(INDEX(Кат!$O:$O,MATCH($C6915,Кат!$I:$I,0)),INDEX(Торг!$L:$L,MATCH($C6915,Торг!$I:$I,0))),"")</f>
        <v/>
      </c>
      <c r="L6915" s="132" t="str">
        <f>IFERROR(IFERROR(INDEX(Кат!$A:$A,MATCH($C6915,Кат!$I:$I,0)),INDEX(Торг!$A:$A,MATCH($C6915,Торг!$I:$I,0))),"")</f>
        <v/>
      </c>
      <c r="M6915" s="132" t="str">
        <f>IFERROR(IFERROR(INDEX(Кат!$B:$B,MATCH($C6915,Кат!$I:$I,0)),INDEX(Торг!$B:$B,MATCH($C6915,Торг!$I:$I,0))),"")</f>
        <v/>
      </c>
      <c r="N6915" s="132" t="str">
        <f t="shared" si="107"/>
        <v>TURBOTEMA 05156-St</v>
      </c>
      <c r="O6915" s="132" t="str">
        <f>IFERROR(IFERROR(INDEX(Кат!$B:$B,MATCH($N6915,Кат!$I:$I,0)),INDEX(Торг!$B:$B,MATCH($N6915,Торг!$I:$I,0))),"")</f>
        <v/>
      </c>
    </row>
    <row r="6916" spans="1:15" outlineLevel="2">
      <c r="A6916" t="s">
        <v>24388</v>
      </c>
      <c r="C6916" s="191"/>
      <c r="E6916" t="s">
        <v>8301</v>
      </c>
      <c r="J6916" t="s">
        <v>22634</v>
      </c>
      <c r="K6916" s="132" t="str">
        <f>IFERROR(IFERROR(INDEX(Кат!$O:$O,MATCH($C6916,Кат!$I:$I,0)),INDEX(Торг!$L:$L,MATCH($C6916,Торг!$I:$I,0))),"")</f>
        <v/>
      </c>
      <c r="L6916" s="132" t="str">
        <f>IFERROR(IFERROR(INDEX(Кат!$A:$A,MATCH($C6916,Кат!$I:$I,0)),INDEX(Торг!$A:$A,MATCH($C6916,Торг!$I:$I,0))),"")</f>
        <v/>
      </c>
      <c r="M6916" s="132" t="str">
        <f>IFERROR(IFERROR(INDEX(Кат!$B:$B,MATCH($C6916,Кат!$I:$I,0)),INDEX(Торг!$B:$B,MATCH($C6916,Торг!$I:$I,0))),"")</f>
        <v/>
      </c>
      <c r="N6916" s="132" t="str">
        <f t="shared" si="107"/>
        <v xml:space="preserve"> </v>
      </c>
      <c r="O6916" s="132" t="str">
        <f>IFERROR(IFERROR(INDEX(Кат!$B:$B,MATCH($N6916,Кат!$I:$I,0)),INDEX(Торг!$B:$B,MATCH($N6916,Торг!$I:$I,0))),"")</f>
        <v/>
      </c>
    </row>
    <row r="6917" spans="1:15" outlineLevel="2">
      <c r="A6917" t="s">
        <v>19054</v>
      </c>
      <c r="C6917" s="191" t="s">
        <v>4423</v>
      </c>
      <c r="E6917" t="s">
        <v>8302</v>
      </c>
      <c r="F6917" t="s">
        <v>8301</v>
      </c>
      <c r="G6917" t="s">
        <v>399</v>
      </c>
      <c r="H6917">
        <v>1400</v>
      </c>
      <c r="J6917" t="s">
        <v>22634</v>
      </c>
      <c r="K6917" s="132" t="str">
        <f>IFERROR(IFERROR(INDEX(Кат!$O:$O,MATCH($C6917,Кат!$I:$I,0)),INDEX(Торг!$L:$L,MATCH($C6917,Торг!$I:$I,0))),"")</f>
        <v/>
      </c>
      <c r="L6917" s="132" t="str">
        <f>IFERROR(IFERROR(INDEX(Кат!$A:$A,MATCH($C6917,Кат!$I:$I,0)),INDEX(Торг!$A:$A,MATCH($C6917,Торг!$I:$I,0))),"")</f>
        <v/>
      </c>
      <c r="M6917" s="132" t="str">
        <f>IFERROR(IFERROR(INDEX(Кат!$B:$B,MATCH($C6917,Кат!$I:$I,0)),INDEX(Торг!$B:$B,MATCH($C6917,Торг!$I:$I,0))),"")</f>
        <v/>
      </c>
      <c r="N6917" s="132" t="str">
        <f t="shared" si="107"/>
        <v>UBS B1105007</v>
      </c>
      <c r="O6917" s="132" t="str">
        <f>IFERROR(IFERROR(INDEX(Кат!$B:$B,MATCH($N6917,Кат!$I:$I,0)),INDEX(Торг!$B:$B,MATCH($N6917,Торг!$I:$I,0))),"")</f>
        <v/>
      </c>
    </row>
    <row r="6918" spans="1:15" outlineLevel="2">
      <c r="A6918" t="s">
        <v>24389</v>
      </c>
      <c r="C6918" s="191"/>
      <c r="E6918" t="s">
        <v>24390</v>
      </c>
      <c r="J6918" t="s">
        <v>22634</v>
      </c>
      <c r="K6918" s="132" t="str">
        <f>IFERROR(IFERROR(INDEX(Кат!$O:$O,MATCH($C6918,Кат!$I:$I,0)),INDEX(Торг!$L:$L,MATCH($C6918,Торг!$I:$I,0))),"")</f>
        <v/>
      </c>
      <c r="L6918" s="132" t="str">
        <f>IFERROR(IFERROR(INDEX(Кат!$A:$A,MATCH($C6918,Кат!$I:$I,0)),INDEX(Торг!$A:$A,MATCH($C6918,Торг!$I:$I,0))),"")</f>
        <v/>
      </c>
      <c r="M6918" s="132" t="str">
        <f>IFERROR(IFERROR(INDEX(Кат!$B:$B,MATCH($C6918,Кат!$I:$I,0)),INDEX(Торг!$B:$B,MATCH($C6918,Торг!$I:$I,0))),"")</f>
        <v/>
      </c>
      <c r="N6918" s="132" t="str">
        <f t="shared" si="107"/>
        <v xml:space="preserve"> </v>
      </c>
      <c r="O6918" s="132" t="str">
        <f>IFERROR(IFERROR(INDEX(Кат!$B:$B,MATCH($N6918,Кат!$I:$I,0)),INDEX(Торг!$B:$B,MATCH($N6918,Торг!$I:$I,0))),"")</f>
        <v/>
      </c>
    </row>
    <row r="6919" spans="1:15" outlineLevel="2">
      <c r="A6919" t="s">
        <v>19055</v>
      </c>
      <c r="C6919" s="191" t="s">
        <v>8303</v>
      </c>
      <c r="E6919" t="s">
        <v>8304</v>
      </c>
      <c r="F6919" t="s">
        <v>8305</v>
      </c>
      <c r="G6919" t="s">
        <v>399</v>
      </c>
      <c r="H6919">
        <v>250</v>
      </c>
      <c r="J6919" t="s">
        <v>22634</v>
      </c>
      <c r="K6919" s="132" t="str">
        <f>IFERROR(IFERROR(INDEX(Кат!$O:$O,MATCH($C6919,Кат!$I:$I,0)),INDEX(Торг!$L:$L,MATCH($C6919,Торг!$I:$I,0))),"")</f>
        <v/>
      </c>
      <c r="L6919" s="132" t="str">
        <f>IFERROR(IFERROR(INDEX(Кат!$A:$A,MATCH($C6919,Кат!$I:$I,0)),INDEX(Торг!$A:$A,MATCH($C6919,Торг!$I:$I,0))),"")</f>
        <v/>
      </c>
      <c r="M6919" s="132" t="str">
        <f>IFERROR(IFERROR(INDEX(Кат!$B:$B,MATCH($C6919,Кат!$I:$I,0)),INDEX(Торг!$B:$B,MATCH($C6919,Торг!$I:$I,0))),"")</f>
        <v/>
      </c>
      <c r="N6919" s="132" t="str">
        <f t="shared" si="107"/>
        <v>UFI FILTERS 30.835.00</v>
      </c>
      <c r="O6919" s="132" t="str">
        <f>IFERROR(IFERROR(INDEX(Кат!$B:$B,MATCH($N6919,Кат!$I:$I,0)),INDEX(Торг!$B:$B,MATCH($N6919,Торг!$I:$I,0))),"")</f>
        <v/>
      </c>
    </row>
    <row r="6920" spans="1:15" outlineLevel="2">
      <c r="A6920" t="s">
        <v>19056</v>
      </c>
      <c r="C6920" s="191" t="s">
        <v>8306</v>
      </c>
      <c r="E6920" t="s">
        <v>8307</v>
      </c>
      <c r="F6920" t="s">
        <v>8305</v>
      </c>
      <c r="G6920" t="s">
        <v>399</v>
      </c>
      <c r="H6920">
        <v>230</v>
      </c>
      <c r="J6920" t="s">
        <v>22634</v>
      </c>
      <c r="K6920" s="132" t="str">
        <f>IFERROR(IFERROR(INDEX(Кат!$O:$O,MATCH($C6920,Кат!$I:$I,0)),INDEX(Торг!$L:$L,MATCH($C6920,Торг!$I:$I,0))),"")</f>
        <v/>
      </c>
      <c r="L6920" s="132" t="str">
        <f>IFERROR(IFERROR(INDEX(Кат!$A:$A,MATCH($C6920,Кат!$I:$I,0)),INDEX(Торг!$A:$A,MATCH($C6920,Торг!$I:$I,0))),"")</f>
        <v/>
      </c>
      <c r="M6920" s="132" t="str">
        <f>IFERROR(IFERROR(INDEX(Кат!$B:$B,MATCH($C6920,Кат!$I:$I,0)),INDEX(Торг!$B:$B,MATCH($C6920,Торг!$I:$I,0))),"")</f>
        <v/>
      </c>
      <c r="N6920" s="132" t="str">
        <f t="shared" ref="N6920:N6983" si="108">_xlfn.CONCAT(F6920," ",C6920)</f>
        <v>UFI FILTERS 23.114.01</v>
      </c>
      <c r="O6920" s="132" t="str">
        <f>IFERROR(IFERROR(INDEX(Кат!$B:$B,MATCH($N6920,Кат!$I:$I,0)),INDEX(Торг!$B:$B,MATCH($N6920,Торг!$I:$I,0))),"")</f>
        <v/>
      </c>
    </row>
    <row r="6921" spans="1:15" outlineLevel="2">
      <c r="A6921" t="s">
        <v>19057</v>
      </c>
      <c r="C6921" s="191" t="s">
        <v>8308</v>
      </c>
      <c r="E6921" t="s">
        <v>8309</v>
      </c>
      <c r="F6921" t="s">
        <v>8305</v>
      </c>
      <c r="G6921" t="s">
        <v>399</v>
      </c>
      <c r="H6921">
        <v>200</v>
      </c>
      <c r="J6921" t="s">
        <v>22634</v>
      </c>
      <c r="K6921" s="132" t="str">
        <f>IFERROR(IFERROR(INDEX(Кат!$O:$O,MATCH($C6921,Кат!$I:$I,0)),INDEX(Торг!$L:$L,MATCH($C6921,Торг!$I:$I,0))),"")</f>
        <v/>
      </c>
      <c r="L6921" s="132" t="str">
        <f>IFERROR(IFERROR(INDEX(Кат!$A:$A,MATCH($C6921,Кат!$I:$I,0)),INDEX(Торг!$A:$A,MATCH($C6921,Торг!$I:$I,0))),"")</f>
        <v/>
      </c>
      <c r="M6921" s="132" t="str">
        <f>IFERROR(IFERROR(INDEX(Кат!$B:$B,MATCH($C6921,Кат!$I:$I,0)),INDEX(Торг!$B:$B,MATCH($C6921,Торг!$I:$I,0))),"")</f>
        <v/>
      </c>
      <c r="N6921" s="132" t="str">
        <f t="shared" si="108"/>
        <v>UFI FILTERS 31.741.00</v>
      </c>
      <c r="O6921" s="132" t="str">
        <f>IFERROR(IFERROR(INDEX(Кат!$B:$B,MATCH($N6921,Кат!$I:$I,0)),INDEX(Торг!$B:$B,MATCH($N6921,Торг!$I:$I,0))),"")</f>
        <v/>
      </c>
    </row>
    <row r="6922" spans="1:15" outlineLevel="2">
      <c r="A6922" t="s">
        <v>19058</v>
      </c>
      <c r="C6922" s="191" t="s">
        <v>8310</v>
      </c>
      <c r="E6922" t="s">
        <v>8311</v>
      </c>
      <c r="F6922" t="s">
        <v>8305</v>
      </c>
      <c r="G6922" t="s">
        <v>399</v>
      </c>
      <c r="H6922">
        <v>400</v>
      </c>
      <c r="J6922" t="s">
        <v>22634</v>
      </c>
      <c r="K6922" s="132" t="str">
        <f>IFERROR(IFERROR(INDEX(Кат!$O:$O,MATCH($C6922,Кат!$I:$I,0)),INDEX(Торг!$L:$L,MATCH($C6922,Торг!$I:$I,0))),"")</f>
        <v/>
      </c>
      <c r="L6922" s="132" t="str">
        <f>IFERROR(IFERROR(INDEX(Кат!$A:$A,MATCH($C6922,Кат!$I:$I,0)),INDEX(Торг!$A:$A,MATCH($C6922,Торг!$I:$I,0))),"")</f>
        <v/>
      </c>
      <c r="M6922" s="132" t="str">
        <f>IFERROR(IFERROR(INDEX(Кат!$B:$B,MATCH($C6922,Кат!$I:$I,0)),INDEX(Торг!$B:$B,MATCH($C6922,Торг!$I:$I,0))),"")</f>
        <v/>
      </c>
      <c r="N6922" s="132" t="str">
        <f t="shared" si="108"/>
        <v>UFI FILTERS 31.515.00</v>
      </c>
      <c r="O6922" s="132" t="str">
        <f>IFERROR(IFERROR(INDEX(Кат!$B:$B,MATCH($N6922,Кат!$I:$I,0)),INDEX(Торг!$B:$B,MATCH($N6922,Торг!$I:$I,0))),"")</f>
        <v/>
      </c>
    </row>
    <row r="6923" spans="1:15" outlineLevel="1">
      <c r="A6923" t="s">
        <v>24391</v>
      </c>
      <c r="C6923" s="191"/>
      <c r="E6923" t="s">
        <v>24392</v>
      </c>
      <c r="J6923" t="s">
        <v>22634</v>
      </c>
      <c r="K6923" s="132" t="str">
        <f>IFERROR(IFERROR(INDEX(Кат!$O:$O,MATCH($C6923,Кат!$I:$I,0)),INDEX(Торг!$L:$L,MATCH($C6923,Торг!$I:$I,0))),"")</f>
        <v/>
      </c>
      <c r="L6923" s="132" t="str">
        <f>IFERROR(IFERROR(INDEX(Кат!$A:$A,MATCH($C6923,Кат!$I:$I,0)),INDEX(Торг!$A:$A,MATCH($C6923,Торг!$I:$I,0))),"")</f>
        <v/>
      </c>
      <c r="M6923" s="132" t="str">
        <f>IFERROR(IFERROR(INDEX(Кат!$B:$B,MATCH($C6923,Кат!$I:$I,0)),INDEX(Торг!$B:$B,MATCH($C6923,Торг!$I:$I,0))),"")</f>
        <v/>
      </c>
      <c r="N6923" s="132" t="str">
        <f t="shared" si="108"/>
        <v xml:space="preserve"> </v>
      </c>
      <c r="O6923" s="132" t="str">
        <f>IFERROR(IFERROR(INDEX(Кат!$B:$B,MATCH($N6923,Кат!$I:$I,0)),INDEX(Торг!$B:$B,MATCH($N6923,Торг!$I:$I,0))),"")</f>
        <v/>
      </c>
    </row>
    <row r="6924" spans="1:15" outlineLevel="2">
      <c r="A6924" t="s">
        <v>25616</v>
      </c>
      <c r="C6924" s="191" t="s">
        <v>25617</v>
      </c>
      <c r="E6924" t="s">
        <v>25618</v>
      </c>
      <c r="F6924" t="s">
        <v>8314</v>
      </c>
      <c r="G6924" t="s">
        <v>375</v>
      </c>
      <c r="H6924">
        <v>23000</v>
      </c>
      <c r="J6924" t="s">
        <v>22634</v>
      </c>
      <c r="K6924" s="132" t="str">
        <f>IFERROR(IFERROR(INDEX(Кат!$O:$O,MATCH($C6924,Кат!$I:$I,0)),INDEX(Торг!$L:$L,MATCH($C6924,Торг!$I:$I,0))),"")</f>
        <v/>
      </c>
      <c r="L6924" s="132" t="str">
        <f>IFERROR(IFERROR(INDEX(Кат!$A:$A,MATCH($C6924,Кат!$I:$I,0)),INDEX(Торг!$A:$A,MATCH($C6924,Торг!$I:$I,0))),"")</f>
        <v/>
      </c>
      <c r="M6924" s="132" t="str">
        <f>IFERROR(IFERROR(INDEX(Кат!$B:$B,MATCH($C6924,Кат!$I:$I,0)),INDEX(Торг!$B:$B,MATCH($C6924,Торг!$I:$I,0))),"")</f>
        <v/>
      </c>
      <c r="N6924" s="132" t="str">
        <f t="shared" si="108"/>
        <v>VAL RACING VR14-A00001M</v>
      </c>
      <c r="O6924" s="132" t="str">
        <f>IFERROR(IFERROR(INDEX(Кат!$B:$B,MATCH($N6924,Кат!$I:$I,0)),INDEX(Торг!$B:$B,MATCH($N6924,Торг!$I:$I,0))),"")</f>
        <v/>
      </c>
    </row>
    <row r="6925" spans="1:15" outlineLevel="2">
      <c r="A6925" t="s">
        <v>19059</v>
      </c>
      <c r="C6925" s="191" t="s">
        <v>8312</v>
      </c>
      <c r="E6925" t="s">
        <v>8313</v>
      </c>
      <c r="F6925" t="s">
        <v>8314</v>
      </c>
      <c r="G6925" t="s">
        <v>399</v>
      </c>
      <c r="H6925">
        <v>10500</v>
      </c>
      <c r="J6925" t="s">
        <v>22634</v>
      </c>
      <c r="K6925" s="132" t="str">
        <f>IFERROR(IFERROR(INDEX(Кат!$O:$O,MATCH($C6925,Кат!$I:$I,0)),INDEX(Торг!$L:$L,MATCH($C6925,Торг!$I:$I,0))),"")</f>
        <v/>
      </c>
      <c r="L6925" s="132" t="str">
        <f>IFERROR(IFERROR(INDEX(Кат!$A:$A,MATCH($C6925,Кат!$I:$I,0)),INDEX(Торг!$A:$A,MATCH($C6925,Торг!$I:$I,0))),"")</f>
        <v/>
      </c>
      <c r="M6925" s="132" t="str">
        <f>IFERROR(IFERROR(INDEX(Кат!$B:$B,MATCH($C6925,Кат!$I:$I,0)),INDEX(Торг!$B:$B,MATCH($C6925,Торг!$I:$I,0))),"")</f>
        <v/>
      </c>
      <c r="N6925" s="132" t="str">
        <f t="shared" si="108"/>
        <v>VAL RACING VR-11-С000001</v>
      </c>
      <c r="O6925" s="132" t="str">
        <f>IFERROR(IFERROR(INDEX(Кат!$B:$B,MATCH($N6925,Кат!$I:$I,0)),INDEX(Торг!$B:$B,MATCH($N6925,Торг!$I:$I,0))),"")</f>
        <v/>
      </c>
    </row>
    <row r="6926" spans="1:15" outlineLevel="2">
      <c r="A6926" t="s">
        <v>24393</v>
      </c>
      <c r="C6926" s="191"/>
      <c r="E6926" t="s">
        <v>24394</v>
      </c>
      <c r="J6926" t="s">
        <v>22634</v>
      </c>
      <c r="K6926" s="132" t="str">
        <f>IFERROR(IFERROR(INDEX(Кат!$O:$O,MATCH($C6926,Кат!$I:$I,0)),INDEX(Торг!$L:$L,MATCH($C6926,Торг!$I:$I,0))),"")</f>
        <v/>
      </c>
      <c r="L6926" s="132" t="str">
        <f>IFERROR(IFERROR(INDEX(Кат!$A:$A,MATCH($C6926,Кат!$I:$I,0)),INDEX(Торг!$A:$A,MATCH($C6926,Торг!$I:$I,0))),"")</f>
        <v/>
      </c>
      <c r="M6926" s="132" t="str">
        <f>IFERROR(IFERROR(INDEX(Кат!$B:$B,MATCH($C6926,Кат!$I:$I,0)),INDEX(Торг!$B:$B,MATCH($C6926,Торг!$I:$I,0))),"")</f>
        <v/>
      </c>
      <c r="N6926" s="132" t="str">
        <f t="shared" si="108"/>
        <v xml:space="preserve"> </v>
      </c>
      <c r="O6926" s="132" t="str">
        <f>IFERROR(IFERROR(INDEX(Кат!$B:$B,MATCH($N6926,Кат!$I:$I,0)),INDEX(Торг!$B:$B,MATCH($N6926,Торг!$I:$I,0))),"")</f>
        <v/>
      </c>
    </row>
    <row r="6927" spans="1:15" outlineLevel="2">
      <c r="A6927" t="s">
        <v>30297</v>
      </c>
      <c r="C6927" s="191"/>
      <c r="E6927" t="s">
        <v>23851</v>
      </c>
      <c r="J6927" t="s">
        <v>22634</v>
      </c>
      <c r="K6927" s="132" t="str">
        <f>IFERROR(IFERROR(INDEX(Кат!$O:$O,MATCH($C6927,Кат!$I:$I,0)),INDEX(Торг!$L:$L,MATCH($C6927,Торг!$I:$I,0))),"")</f>
        <v/>
      </c>
      <c r="L6927" s="132" t="str">
        <f>IFERROR(IFERROR(INDEX(Кат!$A:$A,MATCH($C6927,Кат!$I:$I,0)),INDEX(Торг!$A:$A,MATCH($C6927,Торг!$I:$I,0))),"")</f>
        <v/>
      </c>
      <c r="M6927" s="132" t="str">
        <f>IFERROR(IFERROR(INDEX(Кат!$B:$B,MATCH($C6927,Кат!$I:$I,0)),INDEX(Торг!$B:$B,MATCH($C6927,Торг!$I:$I,0))),"")</f>
        <v/>
      </c>
      <c r="N6927" s="132" t="str">
        <f t="shared" si="108"/>
        <v xml:space="preserve"> </v>
      </c>
      <c r="O6927" s="132" t="str">
        <f>IFERROR(IFERROR(INDEX(Кат!$B:$B,MATCH($N6927,Кат!$I:$I,0)),INDEX(Торг!$B:$B,MATCH($N6927,Торг!$I:$I,0))),"")</f>
        <v/>
      </c>
    </row>
    <row r="6928" spans="1:15" outlineLevel="2">
      <c r="A6928" t="s">
        <v>30295</v>
      </c>
      <c r="C6928" s="191">
        <v>8450006900</v>
      </c>
      <c r="E6928" t="s">
        <v>30296</v>
      </c>
      <c r="F6928" t="s">
        <v>3461</v>
      </c>
      <c r="G6928" t="s">
        <v>399</v>
      </c>
      <c r="H6928">
        <v>15000</v>
      </c>
      <c r="J6928" t="s">
        <v>22634</v>
      </c>
      <c r="K6928" s="132" t="str">
        <f>IFERROR(IFERROR(INDEX(Кат!$O:$O,MATCH($C6928,Кат!$I:$I,0)),INDEX(Торг!$L:$L,MATCH($C6928,Торг!$I:$I,0))),"")</f>
        <v/>
      </c>
      <c r="L6928" s="132" t="str">
        <f>IFERROR(IFERROR(INDEX(Кат!$A:$A,MATCH($C6928,Кат!$I:$I,0)),INDEX(Торг!$A:$A,MATCH($C6928,Торг!$I:$I,0))),"")</f>
        <v/>
      </c>
      <c r="M6928" s="132" t="str">
        <f>IFERROR(IFERROR(INDEX(Кат!$B:$B,MATCH($C6928,Кат!$I:$I,0)),INDEX(Торг!$B:$B,MATCH($C6928,Торг!$I:$I,0))),"")</f>
        <v/>
      </c>
      <c r="N6928" s="132" t="str">
        <f t="shared" si="108"/>
        <v>VALEO 8450006900</v>
      </c>
      <c r="O6928" s="132" t="str">
        <f>IFERROR(IFERROR(INDEX(Кат!$B:$B,MATCH($N6928,Кат!$I:$I,0)),INDEX(Торг!$B:$B,MATCH($N6928,Торг!$I:$I,0))),"")</f>
        <v/>
      </c>
    </row>
    <row r="6929" spans="1:15" outlineLevel="2">
      <c r="A6929" t="s">
        <v>30298</v>
      </c>
      <c r="C6929" s="191">
        <v>8450006901</v>
      </c>
      <c r="E6929" t="s">
        <v>30299</v>
      </c>
      <c r="F6929" t="s">
        <v>3461</v>
      </c>
      <c r="G6929" t="s">
        <v>399</v>
      </c>
      <c r="H6929">
        <v>16000</v>
      </c>
      <c r="J6929" t="s">
        <v>22634</v>
      </c>
      <c r="K6929" s="132" t="str">
        <f>IFERROR(IFERROR(INDEX(Кат!$O:$O,MATCH($C6929,Кат!$I:$I,0)),INDEX(Торг!$L:$L,MATCH($C6929,Торг!$I:$I,0))),"")</f>
        <v/>
      </c>
      <c r="L6929" s="132" t="str">
        <f>IFERROR(IFERROR(INDEX(Кат!$A:$A,MATCH($C6929,Кат!$I:$I,0)),INDEX(Торг!$A:$A,MATCH($C6929,Торг!$I:$I,0))),"")</f>
        <v/>
      </c>
      <c r="M6929" s="132" t="str">
        <f>IFERROR(IFERROR(INDEX(Кат!$B:$B,MATCH($C6929,Кат!$I:$I,0)),INDEX(Торг!$B:$B,MATCH($C6929,Торг!$I:$I,0))),"")</f>
        <v/>
      </c>
      <c r="N6929" s="132" t="str">
        <f t="shared" si="108"/>
        <v>VALEO 8450006901</v>
      </c>
      <c r="O6929" s="132" t="str">
        <f>IFERROR(IFERROR(INDEX(Кат!$B:$B,MATCH($N6929,Кат!$I:$I,0)),INDEX(Торг!$B:$B,MATCH($N6929,Торг!$I:$I,0))),"")</f>
        <v/>
      </c>
    </row>
    <row r="6930" spans="1:15" outlineLevel="2">
      <c r="A6930" t="s">
        <v>24395</v>
      </c>
      <c r="C6930" s="191"/>
      <c r="E6930" t="s">
        <v>24396</v>
      </c>
      <c r="J6930" t="s">
        <v>22634</v>
      </c>
      <c r="K6930" s="132" t="str">
        <f>IFERROR(IFERROR(INDEX(Кат!$O:$O,MATCH($C6930,Кат!$I:$I,0)),INDEX(Торг!$L:$L,MATCH($C6930,Торг!$I:$I,0))),"")</f>
        <v/>
      </c>
      <c r="L6930" s="132" t="str">
        <f>IFERROR(IFERROR(INDEX(Кат!$A:$A,MATCH($C6930,Кат!$I:$I,0)),INDEX(Торг!$A:$A,MATCH($C6930,Торг!$I:$I,0))),"")</f>
        <v/>
      </c>
      <c r="M6930" s="132" t="str">
        <f>IFERROR(IFERROR(INDEX(Кат!$B:$B,MATCH($C6930,Кат!$I:$I,0)),INDEX(Торг!$B:$B,MATCH($C6930,Торг!$I:$I,0))),"")</f>
        <v/>
      </c>
      <c r="N6930" s="132" t="str">
        <f t="shared" si="108"/>
        <v xml:space="preserve"> </v>
      </c>
      <c r="O6930" s="132" t="str">
        <f>IFERROR(IFERROR(INDEX(Кат!$B:$B,MATCH($N6930,Кат!$I:$I,0)),INDEX(Торг!$B:$B,MATCH($N6930,Торг!$I:$I,0))),"")</f>
        <v/>
      </c>
    </row>
    <row r="6931" spans="1:15" outlineLevel="2">
      <c r="A6931" t="s">
        <v>19061</v>
      </c>
      <c r="C6931" s="191">
        <v>47401</v>
      </c>
      <c r="E6931" t="s">
        <v>8316</v>
      </c>
      <c r="F6931" t="s">
        <v>3461</v>
      </c>
      <c r="G6931" t="s">
        <v>399</v>
      </c>
      <c r="H6931">
        <v>3350</v>
      </c>
      <c r="J6931" t="s">
        <v>22634</v>
      </c>
      <c r="K6931" s="132" t="str">
        <f>IFERROR(IFERROR(INDEX(Кат!$O:$O,MATCH($C6931,Кат!$I:$I,0)),INDEX(Торг!$L:$L,MATCH($C6931,Торг!$I:$I,0))),"")</f>
        <v/>
      </c>
      <c r="L6931" s="132" t="str">
        <f>IFERROR(IFERROR(INDEX(Кат!$A:$A,MATCH($C6931,Кат!$I:$I,0)),INDEX(Торг!$A:$A,MATCH($C6931,Торг!$I:$I,0))),"")</f>
        <v/>
      </c>
      <c r="M6931" s="132" t="str">
        <f>IFERROR(IFERROR(INDEX(Кат!$B:$B,MATCH($C6931,Кат!$I:$I,0)),INDEX(Торг!$B:$B,MATCH($C6931,Торг!$I:$I,0))),"")</f>
        <v/>
      </c>
      <c r="N6931" s="132" t="str">
        <f t="shared" si="108"/>
        <v>VALEO 47401</v>
      </c>
      <c r="O6931" s="132" t="str">
        <f>IFERROR(IFERROR(INDEX(Кат!$B:$B,MATCH($N6931,Кат!$I:$I,0)),INDEX(Торг!$B:$B,MATCH($N6931,Торг!$I:$I,0))),"")</f>
        <v/>
      </c>
    </row>
    <row r="6932" spans="1:15" outlineLevel="2">
      <c r="A6932" t="s">
        <v>24397</v>
      </c>
      <c r="C6932" s="191"/>
      <c r="E6932" t="s">
        <v>23895</v>
      </c>
      <c r="J6932" t="s">
        <v>22634</v>
      </c>
      <c r="K6932" s="132" t="str">
        <f>IFERROR(IFERROR(INDEX(Кат!$O:$O,MATCH($C6932,Кат!$I:$I,0)),INDEX(Торг!$L:$L,MATCH($C6932,Торг!$I:$I,0))),"")</f>
        <v/>
      </c>
      <c r="L6932" s="132" t="str">
        <f>IFERROR(IFERROR(INDEX(Кат!$A:$A,MATCH($C6932,Кат!$I:$I,0)),INDEX(Торг!$A:$A,MATCH($C6932,Торг!$I:$I,0))),"")</f>
        <v/>
      </c>
      <c r="M6932" s="132" t="str">
        <f>IFERROR(IFERROR(INDEX(Кат!$B:$B,MATCH($C6932,Кат!$I:$I,0)),INDEX(Торг!$B:$B,MATCH($C6932,Торг!$I:$I,0))),"")</f>
        <v/>
      </c>
      <c r="N6932" s="132" t="str">
        <f t="shared" si="108"/>
        <v xml:space="preserve"> </v>
      </c>
      <c r="O6932" s="132" t="str">
        <f>IFERROR(IFERROR(INDEX(Кат!$B:$B,MATCH($N6932,Кат!$I:$I,0)),INDEX(Торг!$B:$B,MATCH($N6932,Торг!$I:$I,0))),"")</f>
        <v/>
      </c>
    </row>
    <row r="6933" spans="1:15" outlineLevel="2">
      <c r="A6933" t="s">
        <v>19062</v>
      </c>
      <c r="C6933" s="191">
        <v>814373</v>
      </c>
      <c r="E6933" t="s">
        <v>8317</v>
      </c>
      <c r="F6933" t="s">
        <v>3461</v>
      </c>
      <c r="G6933" t="s">
        <v>399</v>
      </c>
      <c r="H6933">
        <v>9200</v>
      </c>
      <c r="J6933" t="s">
        <v>22634</v>
      </c>
      <c r="K6933" s="132" t="str">
        <f>IFERROR(IFERROR(INDEX(Кат!$O:$O,MATCH($C6933,Кат!$I:$I,0)),INDEX(Торг!$L:$L,MATCH($C6933,Торг!$I:$I,0))),"")</f>
        <v/>
      </c>
      <c r="L6933" s="132" t="str">
        <f>IFERROR(IFERROR(INDEX(Кат!$A:$A,MATCH($C6933,Кат!$I:$I,0)),INDEX(Торг!$A:$A,MATCH($C6933,Торг!$I:$I,0))),"")</f>
        <v/>
      </c>
      <c r="M6933" s="132" t="str">
        <f>IFERROR(IFERROR(INDEX(Кат!$B:$B,MATCH($C6933,Кат!$I:$I,0)),INDEX(Торг!$B:$B,MATCH($C6933,Торг!$I:$I,0))),"")</f>
        <v/>
      </c>
      <c r="N6933" s="132" t="str">
        <f t="shared" si="108"/>
        <v>VALEO 814373</v>
      </c>
      <c r="O6933" s="132" t="str">
        <f>IFERROR(IFERROR(INDEX(Кат!$B:$B,MATCH($N6933,Кат!$I:$I,0)),INDEX(Торг!$B:$B,MATCH($N6933,Торг!$I:$I,0))),"")</f>
        <v/>
      </c>
    </row>
    <row r="6934" spans="1:15" outlineLevel="2">
      <c r="A6934" t="s">
        <v>19063</v>
      </c>
      <c r="C6934" s="191">
        <v>700801</v>
      </c>
      <c r="E6934" t="s">
        <v>8318</v>
      </c>
      <c r="F6934" t="s">
        <v>3461</v>
      </c>
      <c r="G6934" t="s">
        <v>399</v>
      </c>
      <c r="H6934">
        <v>4700</v>
      </c>
      <c r="J6934" t="s">
        <v>22634</v>
      </c>
      <c r="K6934" s="132" t="str">
        <f>IFERROR(IFERROR(INDEX(Кат!$O:$O,MATCH($C6934,Кат!$I:$I,0)),INDEX(Торг!$L:$L,MATCH($C6934,Торг!$I:$I,0))),"")</f>
        <v/>
      </c>
      <c r="L6934" s="132" t="str">
        <f>IFERROR(IFERROR(INDEX(Кат!$A:$A,MATCH($C6934,Кат!$I:$I,0)),INDEX(Торг!$A:$A,MATCH($C6934,Торг!$I:$I,0))),"")</f>
        <v/>
      </c>
      <c r="M6934" s="132" t="str">
        <f>IFERROR(IFERROR(INDEX(Кат!$B:$B,MATCH($C6934,Кат!$I:$I,0)),INDEX(Торг!$B:$B,MATCH($C6934,Торг!$I:$I,0))),"")</f>
        <v/>
      </c>
      <c r="N6934" s="132" t="str">
        <f t="shared" si="108"/>
        <v>VALEO 700801</v>
      </c>
      <c r="O6934" s="132" t="str">
        <f>IFERROR(IFERROR(INDEX(Кат!$B:$B,MATCH($N6934,Кат!$I:$I,0)),INDEX(Торг!$B:$B,MATCH($N6934,Торг!$I:$I,0))),"")</f>
        <v/>
      </c>
    </row>
    <row r="6935" spans="1:15" outlineLevel="2">
      <c r="A6935" t="s">
        <v>24398</v>
      </c>
      <c r="C6935" s="191"/>
      <c r="E6935" t="s">
        <v>23548</v>
      </c>
      <c r="J6935" t="s">
        <v>22634</v>
      </c>
      <c r="K6935" s="132" t="str">
        <f>IFERROR(IFERROR(INDEX(Кат!$O:$O,MATCH($C6935,Кат!$I:$I,0)),INDEX(Торг!$L:$L,MATCH($C6935,Торг!$I:$I,0))),"")</f>
        <v/>
      </c>
      <c r="L6935" s="132" t="str">
        <f>IFERROR(IFERROR(INDEX(Кат!$A:$A,MATCH($C6935,Кат!$I:$I,0)),INDEX(Торг!$A:$A,MATCH($C6935,Торг!$I:$I,0))),"")</f>
        <v/>
      </c>
      <c r="M6935" s="132" t="str">
        <f>IFERROR(IFERROR(INDEX(Кат!$B:$B,MATCH($C6935,Кат!$I:$I,0)),INDEX(Торг!$B:$B,MATCH($C6935,Торг!$I:$I,0))),"")</f>
        <v/>
      </c>
      <c r="N6935" s="132" t="str">
        <f t="shared" si="108"/>
        <v xml:space="preserve"> </v>
      </c>
      <c r="O6935" s="132" t="str">
        <f>IFERROR(IFERROR(INDEX(Кат!$B:$B,MATCH($N6935,Кат!$I:$I,0)),INDEX(Торг!$B:$B,MATCH($N6935,Торг!$I:$I,0))),"")</f>
        <v/>
      </c>
    </row>
    <row r="6936" spans="1:15" outlineLevel="2">
      <c r="A6936" t="s">
        <v>26547</v>
      </c>
      <c r="C6936" s="191" t="s">
        <v>26548</v>
      </c>
      <c r="E6936" t="s">
        <v>26549</v>
      </c>
      <c r="F6936" t="s">
        <v>3461</v>
      </c>
      <c r="G6936" t="s">
        <v>399</v>
      </c>
      <c r="H6936">
        <v>1000</v>
      </c>
      <c r="J6936" t="s">
        <v>22634</v>
      </c>
      <c r="K6936" s="132" t="str">
        <f>IFERROR(IFERROR(INDEX(Кат!$O:$O,MATCH($C6936,Кат!$I:$I,0)),INDEX(Торг!$L:$L,MATCH($C6936,Торг!$I:$I,0))),"")</f>
        <v/>
      </c>
      <c r="L6936" s="132" t="str">
        <f>IFERROR(IFERROR(INDEX(Кат!$A:$A,MATCH($C6936,Кат!$I:$I,0)),INDEX(Торг!$A:$A,MATCH($C6936,Торг!$I:$I,0))),"")</f>
        <v/>
      </c>
      <c r="M6936" s="132" t="str">
        <f>IFERROR(IFERROR(INDEX(Кат!$B:$B,MATCH($C6936,Кат!$I:$I,0)),INDEX(Торг!$B:$B,MATCH($C6936,Торг!$I:$I,0))),"")</f>
        <v/>
      </c>
      <c r="N6936" s="132" t="str">
        <f t="shared" si="108"/>
        <v>VALEO 21901-3708805</v>
      </c>
      <c r="O6936" s="132" t="str">
        <f>IFERROR(IFERROR(INDEX(Кат!$B:$B,MATCH($N6936,Кат!$I:$I,0)),INDEX(Торг!$B:$B,MATCH($N6936,Торг!$I:$I,0))),"")</f>
        <v/>
      </c>
    </row>
    <row r="6937" spans="1:15" outlineLevel="1">
      <c r="A6937" t="s">
        <v>26550</v>
      </c>
      <c r="C6937" s="191">
        <v>594653</v>
      </c>
      <c r="E6937" t="s">
        <v>26551</v>
      </c>
      <c r="F6937" t="s">
        <v>3461</v>
      </c>
      <c r="G6937" t="s">
        <v>399</v>
      </c>
      <c r="H6937">
        <v>1050</v>
      </c>
      <c r="J6937" t="s">
        <v>22634</v>
      </c>
      <c r="K6937" s="132" t="str">
        <f>IFERROR(IFERROR(INDEX(Кат!$O:$O,MATCH($C6937,Кат!$I:$I,0)),INDEX(Торг!$L:$L,MATCH($C6937,Торг!$I:$I,0))),"")</f>
        <v/>
      </c>
      <c r="L6937" s="132" t="str">
        <f>IFERROR(IFERROR(INDEX(Кат!$A:$A,MATCH($C6937,Кат!$I:$I,0)),INDEX(Торг!$A:$A,MATCH($C6937,Торг!$I:$I,0))),"")</f>
        <v/>
      </c>
      <c r="M6937" s="132" t="str">
        <f>IFERROR(IFERROR(INDEX(Кат!$B:$B,MATCH($C6937,Кат!$I:$I,0)),INDEX(Торг!$B:$B,MATCH($C6937,Торг!$I:$I,0))),"")</f>
        <v/>
      </c>
      <c r="N6937" s="132" t="str">
        <f t="shared" si="108"/>
        <v>VALEO 594653</v>
      </c>
      <c r="O6937" s="132" t="str">
        <f>IFERROR(IFERROR(INDEX(Кат!$B:$B,MATCH($N6937,Кат!$I:$I,0)),INDEX(Торг!$B:$B,MATCH($N6937,Торг!$I:$I,0))),"")</f>
        <v/>
      </c>
    </row>
    <row r="6938" spans="1:15" outlineLevel="2">
      <c r="A6938" t="s">
        <v>19067</v>
      </c>
      <c r="C6938" s="191">
        <v>438328</v>
      </c>
      <c r="E6938" t="s">
        <v>8319</v>
      </c>
      <c r="F6938" t="s">
        <v>3461</v>
      </c>
      <c r="G6938" t="s">
        <v>399</v>
      </c>
      <c r="H6938">
        <v>7200</v>
      </c>
      <c r="J6938" t="s">
        <v>22634</v>
      </c>
      <c r="K6938" s="132" t="str">
        <f>IFERROR(IFERROR(INDEX(Кат!$O:$O,MATCH($C6938,Кат!$I:$I,0)),INDEX(Торг!$L:$L,MATCH($C6938,Торг!$I:$I,0))),"")</f>
        <v/>
      </c>
      <c r="L6938" s="132" t="str">
        <f>IFERROR(IFERROR(INDEX(Кат!$A:$A,MATCH($C6938,Кат!$I:$I,0)),INDEX(Торг!$A:$A,MATCH($C6938,Торг!$I:$I,0))),"")</f>
        <v/>
      </c>
      <c r="M6938" s="132" t="str">
        <f>IFERROR(IFERROR(INDEX(Кат!$B:$B,MATCH($C6938,Кат!$I:$I,0)),INDEX(Торг!$B:$B,MATCH($C6938,Торг!$I:$I,0))),"")</f>
        <v/>
      </c>
      <c r="N6938" s="132" t="str">
        <f t="shared" si="108"/>
        <v>VALEO 438328</v>
      </c>
      <c r="O6938" s="132" t="str">
        <f>IFERROR(IFERROR(INDEX(Кат!$B:$B,MATCH($N6938,Кат!$I:$I,0)),INDEX(Торг!$B:$B,MATCH($N6938,Торг!$I:$I,0))),"")</f>
        <v/>
      </c>
    </row>
    <row r="6939" spans="1:15" outlineLevel="2">
      <c r="A6939" t="s">
        <v>19068</v>
      </c>
      <c r="C6939" s="191">
        <v>438324</v>
      </c>
      <c r="E6939" t="s">
        <v>14114</v>
      </c>
      <c r="F6939" t="s">
        <v>3461</v>
      </c>
      <c r="G6939" t="s">
        <v>399</v>
      </c>
      <c r="H6939">
        <v>7000</v>
      </c>
      <c r="J6939" t="s">
        <v>22634</v>
      </c>
      <c r="K6939" s="132" t="str">
        <f>IFERROR(IFERROR(INDEX(Кат!$O:$O,MATCH($C6939,Кат!$I:$I,0)),INDEX(Торг!$L:$L,MATCH($C6939,Торг!$I:$I,0))),"")</f>
        <v/>
      </c>
      <c r="L6939" s="132" t="str">
        <f>IFERROR(IFERROR(INDEX(Кат!$A:$A,MATCH($C6939,Кат!$I:$I,0)),INDEX(Торг!$A:$A,MATCH($C6939,Торг!$I:$I,0))),"")</f>
        <v/>
      </c>
      <c r="M6939" s="132" t="str">
        <f>IFERROR(IFERROR(INDEX(Кат!$B:$B,MATCH($C6939,Кат!$I:$I,0)),INDEX(Торг!$B:$B,MATCH($C6939,Торг!$I:$I,0))),"")</f>
        <v/>
      </c>
      <c r="N6939" s="132" t="str">
        <f t="shared" si="108"/>
        <v>VALEO 438324</v>
      </c>
      <c r="O6939" s="132" t="str">
        <f>IFERROR(IFERROR(INDEX(Кат!$B:$B,MATCH($N6939,Кат!$I:$I,0)),INDEX(Торг!$B:$B,MATCH($N6939,Торг!$I:$I,0))),"")</f>
        <v/>
      </c>
    </row>
    <row r="6940" spans="1:15" outlineLevel="2">
      <c r="A6940" t="s">
        <v>19069</v>
      </c>
      <c r="C6940" s="191">
        <v>438286</v>
      </c>
      <c r="E6940" t="s">
        <v>3462</v>
      </c>
      <c r="F6940" t="s">
        <v>3461</v>
      </c>
      <c r="G6940" t="s">
        <v>399</v>
      </c>
      <c r="H6940">
        <v>6500</v>
      </c>
      <c r="J6940" t="s">
        <v>22634</v>
      </c>
      <c r="K6940" s="132" t="str">
        <f>IFERROR(IFERROR(INDEX(Кат!$O:$O,MATCH($C6940,Кат!$I:$I,0)),INDEX(Торг!$L:$L,MATCH($C6940,Торг!$I:$I,0))),"")</f>
        <v/>
      </c>
      <c r="L6940" s="132" t="str">
        <f>IFERROR(IFERROR(INDEX(Кат!$A:$A,MATCH($C6940,Кат!$I:$I,0)),INDEX(Торг!$A:$A,MATCH($C6940,Торг!$I:$I,0))),"")</f>
        <v/>
      </c>
      <c r="M6940" s="132" t="str">
        <f>IFERROR(IFERROR(INDEX(Кат!$B:$B,MATCH($C6940,Кат!$I:$I,0)),INDEX(Торг!$B:$B,MATCH($C6940,Торг!$I:$I,0))),"")</f>
        <v/>
      </c>
      <c r="N6940" s="132" t="str">
        <f t="shared" si="108"/>
        <v>VALEO 438286</v>
      </c>
      <c r="O6940" s="132" t="str">
        <f>IFERROR(IFERROR(INDEX(Кат!$B:$B,MATCH($N6940,Кат!$I:$I,0)),INDEX(Торг!$B:$B,MATCH($N6940,Торг!$I:$I,0))),"")</f>
        <v/>
      </c>
    </row>
    <row r="6941" spans="1:15" outlineLevel="2">
      <c r="A6941" t="s">
        <v>24399</v>
      </c>
      <c r="C6941" s="191"/>
      <c r="E6941" t="s">
        <v>24400</v>
      </c>
      <c r="J6941" t="s">
        <v>22634</v>
      </c>
      <c r="K6941" s="132" t="str">
        <f>IFERROR(IFERROR(INDEX(Кат!$O:$O,MATCH($C6941,Кат!$I:$I,0)),INDEX(Торг!$L:$L,MATCH($C6941,Торг!$I:$I,0))),"")</f>
        <v/>
      </c>
      <c r="L6941" s="132" t="str">
        <f>IFERROR(IFERROR(INDEX(Кат!$A:$A,MATCH($C6941,Кат!$I:$I,0)),INDEX(Торг!$A:$A,MATCH($C6941,Торг!$I:$I,0))),"")</f>
        <v/>
      </c>
      <c r="M6941" s="132" t="str">
        <f>IFERROR(IFERROR(INDEX(Кат!$B:$B,MATCH($C6941,Кат!$I:$I,0)),INDEX(Торг!$B:$B,MATCH($C6941,Торг!$I:$I,0))),"")</f>
        <v/>
      </c>
      <c r="N6941" s="132" t="str">
        <f t="shared" si="108"/>
        <v xml:space="preserve"> </v>
      </c>
      <c r="O6941" s="132" t="str">
        <f>IFERROR(IFERROR(INDEX(Кат!$B:$B,MATCH($N6941,Кат!$I:$I,0)),INDEX(Торг!$B:$B,MATCH($N6941,Торг!$I:$I,0))),"")</f>
        <v/>
      </c>
    </row>
    <row r="6942" spans="1:15" outlineLevel="1">
      <c r="A6942" t="s">
        <v>19071</v>
      </c>
      <c r="C6942" s="191">
        <v>809775</v>
      </c>
      <c r="E6942" t="s">
        <v>8320</v>
      </c>
      <c r="F6942" t="s">
        <v>3461</v>
      </c>
      <c r="G6942" t="s">
        <v>399</v>
      </c>
      <c r="H6942">
        <v>1950</v>
      </c>
      <c r="J6942" t="s">
        <v>22634</v>
      </c>
      <c r="K6942" s="132" t="str">
        <f>IFERROR(IFERROR(INDEX(Кат!$O:$O,MATCH($C6942,Кат!$I:$I,0)),INDEX(Торг!$L:$L,MATCH($C6942,Торг!$I:$I,0))),"")</f>
        <v/>
      </c>
      <c r="L6942" s="132" t="str">
        <f>IFERROR(IFERROR(INDEX(Кат!$A:$A,MATCH($C6942,Кат!$I:$I,0)),INDEX(Торг!$A:$A,MATCH($C6942,Торг!$I:$I,0))),"")</f>
        <v/>
      </c>
      <c r="M6942" s="132" t="str">
        <f>IFERROR(IFERROR(INDEX(Кат!$B:$B,MATCH($C6942,Кат!$I:$I,0)),INDEX(Торг!$B:$B,MATCH($C6942,Торг!$I:$I,0))),"")</f>
        <v/>
      </c>
      <c r="N6942" s="132" t="str">
        <f t="shared" si="108"/>
        <v>VALEO 809775</v>
      </c>
      <c r="O6942" s="132" t="str">
        <f>IFERROR(IFERROR(INDEX(Кат!$B:$B,MATCH($N6942,Кат!$I:$I,0)),INDEX(Торг!$B:$B,MATCH($N6942,Торг!$I:$I,0))),"")</f>
        <v/>
      </c>
    </row>
    <row r="6943" spans="1:15" outlineLevel="2">
      <c r="A6943" t="s">
        <v>19072</v>
      </c>
      <c r="C6943" s="191">
        <v>809776</v>
      </c>
      <c r="E6943" t="s">
        <v>8321</v>
      </c>
      <c r="F6943" t="s">
        <v>3461</v>
      </c>
      <c r="G6943" t="s">
        <v>399</v>
      </c>
      <c r="H6943">
        <v>1650</v>
      </c>
      <c r="J6943" t="s">
        <v>22634</v>
      </c>
      <c r="K6943" s="132" t="str">
        <f>IFERROR(IFERROR(INDEX(Кат!$O:$O,MATCH($C6943,Кат!$I:$I,0)),INDEX(Торг!$L:$L,MATCH($C6943,Торг!$I:$I,0))),"")</f>
        <v/>
      </c>
      <c r="L6943" s="132" t="str">
        <f>IFERROR(IFERROR(INDEX(Кат!$A:$A,MATCH($C6943,Кат!$I:$I,0)),INDEX(Торг!$A:$A,MATCH($C6943,Торг!$I:$I,0))),"")</f>
        <v/>
      </c>
      <c r="M6943" s="132" t="str">
        <f>IFERROR(IFERROR(INDEX(Кат!$B:$B,MATCH($C6943,Кат!$I:$I,0)),INDEX(Торг!$B:$B,MATCH($C6943,Торг!$I:$I,0))),"")</f>
        <v/>
      </c>
      <c r="N6943" s="132" t="str">
        <f t="shared" si="108"/>
        <v>VALEO 809776</v>
      </c>
      <c r="O6943" s="132" t="str">
        <f>IFERROR(IFERROR(INDEX(Кат!$B:$B,MATCH($N6943,Кат!$I:$I,0)),INDEX(Торг!$B:$B,MATCH($N6943,Торг!$I:$I,0))),"")</f>
        <v/>
      </c>
    </row>
    <row r="6944" spans="1:15" outlineLevel="2">
      <c r="A6944" t="s">
        <v>19073</v>
      </c>
      <c r="C6944" s="191">
        <v>809726</v>
      </c>
      <c r="E6944" t="s">
        <v>8322</v>
      </c>
      <c r="F6944" t="s">
        <v>3461</v>
      </c>
      <c r="G6944" t="s">
        <v>399</v>
      </c>
      <c r="H6944">
        <v>3800</v>
      </c>
      <c r="J6944" t="s">
        <v>22634</v>
      </c>
      <c r="K6944" s="132" t="str">
        <f>IFERROR(IFERROR(INDEX(Кат!$O:$O,MATCH($C6944,Кат!$I:$I,0)),INDEX(Торг!$L:$L,MATCH($C6944,Торг!$I:$I,0))),"")</f>
        <v/>
      </c>
      <c r="L6944" s="132" t="str">
        <f>IFERROR(IFERROR(INDEX(Кат!$A:$A,MATCH($C6944,Кат!$I:$I,0)),INDEX(Торг!$A:$A,MATCH($C6944,Торг!$I:$I,0))),"")</f>
        <v/>
      </c>
      <c r="M6944" s="132" t="str">
        <f>IFERROR(IFERROR(INDEX(Кат!$B:$B,MATCH($C6944,Кат!$I:$I,0)),INDEX(Торг!$B:$B,MATCH($C6944,Торг!$I:$I,0))),"")</f>
        <v/>
      </c>
      <c r="N6944" s="132" t="str">
        <f t="shared" si="108"/>
        <v>VALEO 809726</v>
      </c>
      <c r="O6944" s="132" t="str">
        <f>IFERROR(IFERROR(INDEX(Кат!$B:$B,MATCH($N6944,Кат!$I:$I,0)),INDEX(Торг!$B:$B,MATCH($N6944,Торг!$I:$I,0))),"")</f>
        <v/>
      </c>
    </row>
    <row r="6945" spans="1:15" outlineLevel="1">
      <c r="A6945" t="s">
        <v>33278</v>
      </c>
      <c r="C6945" s="191" t="s">
        <v>11354</v>
      </c>
      <c r="E6945" t="s">
        <v>33279</v>
      </c>
      <c r="F6945" t="s">
        <v>3461</v>
      </c>
      <c r="G6945" t="s">
        <v>399</v>
      </c>
      <c r="H6945">
        <v>3470</v>
      </c>
      <c r="J6945" t="s">
        <v>22634</v>
      </c>
      <c r="K6945" s="132" t="str">
        <f>IFERROR(IFERROR(INDEX(Кат!$O:$O,MATCH($C6945,Кат!$I:$I,0)),INDEX(Торг!$L:$L,MATCH($C6945,Торг!$I:$I,0))),"")</f>
        <v/>
      </c>
      <c r="L6945" s="132" t="str">
        <f>IFERROR(IFERROR(INDEX(Кат!$A:$A,MATCH($C6945,Кат!$I:$I,0)),INDEX(Торг!$A:$A,MATCH($C6945,Торг!$I:$I,0))),"")</f>
        <v/>
      </c>
      <c r="M6945" s="132" t="str">
        <f>IFERROR(IFERROR(INDEX(Кат!$B:$B,MATCH($C6945,Кат!$I:$I,0)),INDEX(Торг!$B:$B,MATCH($C6945,Торг!$I:$I,0))),"")</f>
        <v/>
      </c>
      <c r="N6945" s="132" t="str">
        <f t="shared" si="108"/>
        <v>VALEO 21230-1601085-00</v>
      </c>
      <c r="O6945" s="132" t="str">
        <f>IFERROR(IFERROR(INDEX(Кат!$B:$B,MATCH($N6945,Кат!$I:$I,0)),INDEX(Торг!$B:$B,MATCH($N6945,Торг!$I:$I,0))),"")</f>
        <v/>
      </c>
    </row>
    <row r="6946" spans="1:15" outlineLevel="2">
      <c r="A6946" t="s">
        <v>30059</v>
      </c>
      <c r="C6946" s="191">
        <v>804587</v>
      </c>
      <c r="E6946" t="s">
        <v>30060</v>
      </c>
      <c r="F6946" t="s">
        <v>3461</v>
      </c>
      <c r="G6946" t="s">
        <v>399</v>
      </c>
      <c r="H6946">
        <v>5700</v>
      </c>
      <c r="J6946" t="s">
        <v>22634</v>
      </c>
      <c r="K6946" s="132" t="str">
        <f>IFERROR(IFERROR(INDEX(Кат!$O:$O,MATCH($C6946,Кат!$I:$I,0)),INDEX(Торг!$L:$L,MATCH($C6946,Торг!$I:$I,0))),"")</f>
        <v/>
      </c>
      <c r="L6946" s="132" t="str">
        <f>IFERROR(IFERROR(INDEX(Кат!$A:$A,MATCH($C6946,Кат!$I:$I,0)),INDEX(Торг!$A:$A,MATCH($C6946,Торг!$I:$I,0))),"")</f>
        <v/>
      </c>
      <c r="M6946" s="132" t="str">
        <f>IFERROR(IFERROR(INDEX(Кат!$B:$B,MATCH($C6946,Кат!$I:$I,0)),INDEX(Торг!$B:$B,MATCH($C6946,Торг!$I:$I,0))),"")</f>
        <v/>
      </c>
      <c r="N6946" s="132" t="str">
        <f t="shared" si="108"/>
        <v>VALEO 804587</v>
      </c>
      <c r="O6946" s="132" t="str">
        <f>IFERROR(IFERROR(INDEX(Кат!$B:$B,MATCH($N6946,Кат!$I:$I,0)),INDEX(Торг!$B:$B,MATCH($N6946,Торг!$I:$I,0))),"")</f>
        <v/>
      </c>
    </row>
    <row r="6947" spans="1:15" outlineLevel="2">
      <c r="A6947" t="s">
        <v>19074</v>
      </c>
      <c r="C6947" s="191">
        <v>804527</v>
      </c>
      <c r="E6947" t="s">
        <v>14575</v>
      </c>
      <c r="F6947" t="s">
        <v>3461</v>
      </c>
      <c r="G6947" t="s">
        <v>399</v>
      </c>
      <c r="H6947">
        <v>4000</v>
      </c>
      <c r="J6947" t="s">
        <v>22634</v>
      </c>
      <c r="K6947" s="132" t="str">
        <f>IFERROR(IFERROR(INDEX(Кат!$O:$O,MATCH($C6947,Кат!$I:$I,0)),INDEX(Торг!$L:$L,MATCH($C6947,Торг!$I:$I,0))),"")</f>
        <v/>
      </c>
      <c r="L6947" s="132" t="str">
        <f>IFERROR(IFERROR(INDEX(Кат!$A:$A,MATCH($C6947,Кат!$I:$I,0)),INDEX(Торг!$A:$A,MATCH($C6947,Торг!$I:$I,0))),"")</f>
        <v/>
      </c>
      <c r="M6947" s="132" t="str">
        <f>IFERROR(IFERROR(INDEX(Кат!$B:$B,MATCH($C6947,Кат!$I:$I,0)),INDEX(Торг!$B:$B,MATCH($C6947,Торг!$I:$I,0))),"")</f>
        <v/>
      </c>
      <c r="N6947" s="132" t="str">
        <f t="shared" si="108"/>
        <v>VALEO 804527</v>
      </c>
      <c r="O6947" s="132" t="str">
        <f>IFERROR(IFERROR(INDEX(Кат!$B:$B,MATCH($N6947,Кат!$I:$I,0)),INDEX(Торг!$B:$B,MATCH($N6947,Торг!$I:$I,0))),"")</f>
        <v/>
      </c>
    </row>
    <row r="6948" spans="1:15" outlineLevel="2">
      <c r="A6948" t="s">
        <v>23114</v>
      </c>
      <c r="C6948" s="191">
        <v>804296</v>
      </c>
      <c r="E6948" t="s">
        <v>23115</v>
      </c>
      <c r="F6948" t="s">
        <v>3461</v>
      </c>
      <c r="G6948" t="s">
        <v>399</v>
      </c>
      <c r="H6948">
        <v>750</v>
      </c>
      <c r="J6948" t="s">
        <v>22634</v>
      </c>
      <c r="K6948" s="132" t="str">
        <f>IFERROR(IFERROR(INDEX(Кат!$O:$O,MATCH($C6948,Кат!$I:$I,0)),INDEX(Торг!$L:$L,MATCH($C6948,Торг!$I:$I,0))),"")</f>
        <v/>
      </c>
      <c r="L6948" s="132" t="str">
        <f>IFERROR(IFERROR(INDEX(Кат!$A:$A,MATCH($C6948,Кат!$I:$I,0)),INDEX(Торг!$A:$A,MATCH($C6948,Торг!$I:$I,0))),"")</f>
        <v/>
      </c>
      <c r="M6948" s="132" t="str">
        <f>IFERROR(IFERROR(INDEX(Кат!$B:$B,MATCH($C6948,Кат!$I:$I,0)),INDEX(Торг!$B:$B,MATCH($C6948,Торг!$I:$I,0))),"")</f>
        <v/>
      </c>
      <c r="N6948" s="132" t="str">
        <f t="shared" si="108"/>
        <v>VALEO 804296</v>
      </c>
      <c r="O6948" s="132" t="str">
        <f>IFERROR(IFERROR(INDEX(Кат!$B:$B,MATCH($N6948,Кат!$I:$I,0)),INDEX(Торг!$B:$B,MATCH($N6948,Торг!$I:$I,0))),"")</f>
        <v/>
      </c>
    </row>
    <row r="6949" spans="1:15" outlineLevel="2">
      <c r="A6949" t="s">
        <v>23116</v>
      </c>
      <c r="C6949" s="191">
        <v>804297</v>
      </c>
      <c r="E6949" t="s">
        <v>23117</v>
      </c>
      <c r="F6949" t="s">
        <v>3461</v>
      </c>
      <c r="G6949" t="s">
        <v>399</v>
      </c>
      <c r="H6949">
        <v>1350</v>
      </c>
      <c r="J6949" t="s">
        <v>22634</v>
      </c>
      <c r="K6949" s="132" t="str">
        <f>IFERROR(IFERROR(INDEX(Кат!$O:$O,MATCH($C6949,Кат!$I:$I,0)),INDEX(Торг!$L:$L,MATCH($C6949,Торг!$I:$I,0))),"")</f>
        <v/>
      </c>
      <c r="L6949" s="132" t="str">
        <f>IFERROR(IFERROR(INDEX(Кат!$A:$A,MATCH($C6949,Кат!$I:$I,0)),INDEX(Торг!$A:$A,MATCH($C6949,Торг!$I:$I,0))),"")</f>
        <v/>
      </c>
      <c r="M6949" s="132" t="str">
        <f>IFERROR(IFERROR(INDEX(Кат!$B:$B,MATCH($C6949,Кат!$I:$I,0)),INDEX(Торг!$B:$B,MATCH($C6949,Торг!$I:$I,0))),"")</f>
        <v/>
      </c>
      <c r="N6949" s="132" t="str">
        <f t="shared" si="108"/>
        <v>VALEO 804297</v>
      </c>
      <c r="O6949" s="132" t="str">
        <f>IFERROR(IFERROR(INDEX(Кат!$B:$B,MATCH($N6949,Кат!$I:$I,0)),INDEX(Торг!$B:$B,MATCH($N6949,Торг!$I:$I,0))),"")</f>
        <v/>
      </c>
    </row>
    <row r="6950" spans="1:15" outlineLevel="2">
      <c r="A6950" t="s">
        <v>19075</v>
      </c>
      <c r="C6950" s="191" t="s">
        <v>8323</v>
      </c>
      <c r="E6950" t="s">
        <v>8324</v>
      </c>
      <c r="F6950" t="s">
        <v>3461</v>
      </c>
      <c r="G6950" t="s">
        <v>399</v>
      </c>
      <c r="H6950">
        <v>1450</v>
      </c>
      <c r="J6950" t="s">
        <v>22634</v>
      </c>
      <c r="K6950" s="132" t="str">
        <f>IFERROR(IFERROR(INDEX(Кат!$O:$O,MATCH($C6950,Кат!$I:$I,0)),INDEX(Торг!$L:$L,MATCH($C6950,Торг!$I:$I,0))),"")</f>
        <v/>
      </c>
      <c r="L6950" s="132" t="str">
        <f>IFERROR(IFERROR(INDEX(Кат!$A:$A,MATCH($C6950,Кат!$I:$I,0)),INDEX(Торг!$A:$A,MATCH($C6950,Торг!$I:$I,0))),"")</f>
        <v/>
      </c>
      <c r="M6950" s="132" t="str">
        <f>IFERROR(IFERROR(INDEX(Кат!$B:$B,MATCH($C6950,Кат!$I:$I,0)),INDEX(Торг!$B:$B,MATCH($C6950,Торг!$I:$I,0))),"")</f>
        <v/>
      </c>
      <c r="N6950" s="132" t="str">
        <f t="shared" si="108"/>
        <v>VALEO 21233-1601180-00</v>
      </c>
      <c r="O6950" s="132" t="str">
        <f>IFERROR(IFERROR(INDEX(Кат!$B:$B,MATCH($N6950,Кат!$I:$I,0)),INDEX(Торг!$B:$B,MATCH($N6950,Торг!$I:$I,0))),"")</f>
        <v/>
      </c>
    </row>
    <row r="6951" spans="1:15" outlineLevel="2">
      <c r="A6951" t="s">
        <v>19076</v>
      </c>
      <c r="C6951" s="191" t="s">
        <v>13692</v>
      </c>
      <c r="E6951" t="s">
        <v>25954</v>
      </c>
      <c r="F6951" t="s">
        <v>3461</v>
      </c>
      <c r="G6951" t="s">
        <v>399</v>
      </c>
      <c r="H6951">
        <v>1000</v>
      </c>
      <c r="J6951" t="s">
        <v>22634</v>
      </c>
      <c r="K6951" s="132" t="str">
        <f>IFERROR(IFERROR(INDEX(Кат!$O:$O,MATCH($C6951,Кат!$I:$I,0)),INDEX(Торг!$L:$L,MATCH($C6951,Торг!$I:$I,0))),"")</f>
        <v/>
      </c>
      <c r="L6951" s="132" t="str">
        <f>IFERROR(IFERROR(INDEX(Кат!$A:$A,MATCH($C6951,Кат!$I:$I,0)),INDEX(Торг!$A:$A,MATCH($C6951,Торг!$I:$I,0))),"")</f>
        <v/>
      </c>
      <c r="M6951" s="132" t="str">
        <f>IFERROR(IFERROR(INDEX(Кат!$B:$B,MATCH($C6951,Кат!$I:$I,0)),INDEX(Торг!$B:$B,MATCH($C6951,Торг!$I:$I,0))),"")</f>
        <v/>
      </c>
      <c r="N6951" s="132" t="str">
        <f t="shared" si="108"/>
        <v>VALEO 21703-1601180-10</v>
      </c>
      <c r="O6951" s="132" t="str">
        <f>IFERROR(IFERROR(INDEX(Кат!$B:$B,MATCH($N6951,Кат!$I:$I,0)),INDEX(Торг!$B:$B,MATCH($N6951,Торг!$I:$I,0))),"")</f>
        <v/>
      </c>
    </row>
    <row r="6952" spans="1:15" outlineLevel="2">
      <c r="A6952" t="s">
        <v>27250</v>
      </c>
      <c r="C6952" s="191">
        <v>804298</v>
      </c>
      <c r="E6952" t="s">
        <v>27251</v>
      </c>
      <c r="F6952" t="s">
        <v>3461</v>
      </c>
      <c r="G6952" t="s">
        <v>399</v>
      </c>
      <c r="H6952">
        <v>1350</v>
      </c>
      <c r="J6952" t="s">
        <v>22634</v>
      </c>
      <c r="K6952" s="132" t="str">
        <f>IFERROR(IFERROR(INDEX(Кат!$O:$O,MATCH($C6952,Кат!$I:$I,0)),INDEX(Торг!$L:$L,MATCH($C6952,Торг!$I:$I,0))),"")</f>
        <v/>
      </c>
      <c r="L6952" s="132" t="str">
        <f>IFERROR(IFERROR(INDEX(Кат!$A:$A,MATCH($C6952,Кат!$I:$I,0)),INDEX(Торг!$A:$A,MATCH($C6952,Торг!$I:$I,0))),"")</f>
        <v/>
      </c>
      <c r="M6952" s="132" t="str">
        <f>IFERROR(IFERROR(INDEX(Кат!$B:$B,MATCH($C6952,Кат!$I:$I,0)),INDEX(Торг!$B:$B,MATCH($C6952,Торг!$I:$I,0))),"")</f>
        <v/>
      </c>
      <c r="N6952" s="132" t="str">
        <f t="shared" si="108"/>
        <v>VALEO 804298</v>
      </c>
      <c r="O6952" s="132" t="str">
        <f>IFERROR(IFERROR(INDEX(Кат!$B:$B,MATCH($N6952,Кат!$I:$I,0)),INDEX(Торг!$B:$B,MATCH($N6952,Торг!$I:$I,0))),"")</f>
        <v/>
      </c>
    </row>
    <row r="6953" spans="1:15" outlineLevel="2">
      <c r="A6953" t="s">
        <v>19077</v>
      </c>
      <c r="C6953" s="191">
        <v>804102</v>
      </c>
      <c r="E6953" t="s">
        <v>8325</v>
      </c>
      <c r="F6953" t="s">
        <v>3461</v>
      </c>
      <c r="G6953" t="s">
        <v>399</v>
      </c>
      <c r="H6953">
        <v>1400</v>
      </c>
      <c r="J6953" t="s">
        <v>22634</v>
      </c>
      <c r="K6953" s="132" t="str">
        <f>IFERROR(IFERROR(INDEX(Кат!$O:$O,MATCH($C6953,Кат!$I:$I,0)),INDEX(Торг!$L:$L,MATCH($C6953,Торг!$I:$I,0))),"")</f>
        <v/>
      </c>
      <c r="L6953" s="132" t="str">
        <f>IFERROR(IFERROR(INDEX(Кат!$A:$A,MATCH($C6953,Кат!$I:$I,0)),INDEX(Торг!$A:$A,MATCH($C6953,Торг!$I:$I,0))),"")</f>
        <v/>
      </c>
      <c r="M6953" s="132" t="str">
        <f>IFERROR(IFERROR(INDEX(Кат!$B:$B,MATCH($C6953,Кат!$I:$I,0)),INDEX(Торг!$B:$B,MATCH($C6953,Торг!$I:$I,0))),"")</f>
        <v/>
      </c>
      <c r="N6953" s="132" t="str">
        <f t="shared" si="108"/>
        <v>VALEO 804102</v>
      </c>
      <c r="O6953" s="132" t="str">
        <f>IFERROR(IFERROR(INDEX(Кат!$B:$B,MATCH($N6953,Кат!$I:$I,0)),INDEX(Торг!$B:$B,MATCH($N6953,Торг!$I:$I,0))),"")</f>
        <v/>
      </c>
    </row>
    <row r="6954" spans="1:15" outlineLevel="2">
      <c r="A6954" t="s">
        <v>19078</v>
      </c>
      <c r="C6954" s="191">
        <v>832407</v>
      </c>
      <c r="E6954" t="s">
        <v>8326</v>
      </c>
      <c r="F6954" t="s">
        <v>3461</v>
      </c>
      <c r="G6954" t="s">
        <v>375</v>
      </c>
      <c r="H6954">
        <v>19000</v>
      </c>
      <c r="J6954" t="s">
        <v>22634</v>
      </c>
      <c r="K6954" s="132" t="str">
        <f>IFERROR(IFERROR(INDEX(Кат!$O:$O,MATCH($C6954,Кат!$I:$I,0)),INDEX(Торг!$L:$L,MATCH($C6954,Торг!$I:$I,0))),"")</f>
        <v/>
      </c>
      <c r="L6954" s="132" t="str">
        <f>IFERROR(IFERROR(INDEX(Кат!$A:$A,MATCH($C6954,Кат!$I:$I,0)),INDEX(Торг!$A:$A,MATCH($C6954,Торг!$I:$I,0))),"")</f>
        <v/>
      </c>
      <c r="M6954" s="132" t="str">
        <f>IFERROR(IFERROR(INDEX(Кат!$B:$B,MATCH($C6954,Кат!$I:$I,0)),INDEX(Торг!$B:$B,MATCH($C6954,Торг!$I:$I,0))),"")</f>
        <v/>
      </c>
      <c r="N6954" s="132" t="str">
        <f t="shared" si="108"/>
        <v>VALEO 832407</v>
      </c>
      <c r="O6954" s="132" t="str">
        <f>IFERROR(IFERROR(INDEX(Кат!$B:$B,MATCH($N6954,Кат!$I:$I,0)),INDEX(Торг!$B:$B,MATCH($N6954,Торг!$I:$I,0))),"")</f>
        <v/>
      </c>
    </row>
    <row r="6955" spans="1:15" outlineLevel="2">
      <c r="A6955" t="s">
        <v>19079</v>
      </c>
      <c r="C6955" s="191">
        <v>832380</v>
      </c>
      <c r="E6955" t="s">
        <v>27383</v>
      </c>
      <c r="F6955" t="s">
        <v>3461</v>
      </c>
      <c r="G6955" t="s">
        <v>375</v>
      </c>
      <c r="H6955">
        <v>14000</v>
      </c>
      <c r="J6955" t="s">
        <v>22634</v>
      </c>
      <c r="K6955" s="132" t="str">
        <f>IFERROR(IFERROR(INDEX(Кат!$O:$O,MATCH($C6955,Кат!$I:$I,0)),INDEX(Торг!$L:$L,MATCH($C6955,Торг!$I:$I,0))),"")</f>
        <v/>
      </c>
      <c r="L6955" s="132" t="str">
        <f>IFERROR(IFERROR(INDEX(Кат!$A:$A,MATCH($C6955,Кат!$I:$I,0)),INDEX(Торг!$A:$A,MATCH($C6955,Торг!$I:$I,0))),"")</f>
        <v/>
      </c>
      <c r="M6955" s="132" t="str">
        <f>IFERROR(IFERROR(INDEX(Кат!$B:$B,MATCH($C6955,Кат!$I:$I,0)),INDEX(Торг!$B:$B,MATCH($C6955,Торг!$I:$I,0))),"")</f>
        <v/>
      </c>
      <c r="N6955" s="132" t="str">
        <f t="shared" si="108"/>
        <v>VALEO 832380</v>
      </c>
      <c r="O6955" s="132" t="str">
        <f>IFERROR(IFERROR(INDEX(Кат!$B:$B,MATCH($N6955,Кат!$I:$I,0)),INDEX(Торг!$B:$B,MATCH($N6955,Торг!$I:$I,0))),"")</f>
        <v/>
      </c>
    </row>
    <row r="6956" spans="1:15" outlineLevel="1">
      <c r="A6956" t="s">
        <v>27167</v>
      </c>
      <c r="C6956" s="191">
        <v>834605</v>
      </c>
      <c r="E6956" t="s">
        <v>27119</v>
      </c>
      <c r="F6956" t="s">
        <v>3461</v>
      </c>
      <c r="G6956" t="s">
        <v>375</v>
      </c>
      <c r="H6956">
        <v>20000</v>
      </c>
      <c r="J6956" t="s">
        <v>22634</v>
      </c>
      <c r="K6956" s="132" t="str">
        <f>IFERROR(IFERROR(INDEX(Кат!$O:$O,MATCH($C6956,Кат!$I:$I,0)),INDEX(Торг!$L:$L,MATCH($C6956,Торг!$I:$I,0))),"")</f>
        <v/>
      </c>
      <c r="L6956" s="132" t="str">
        <f>IFERROR(IFERROR(INDEX(Кат!$A:$A,MATCH($C6956,Кат!$I:$I,0)),INDEX(Торг!$A:$A,MATCH($C6956,Торг!$I:$I,0))),"")</f>
        <v/>
      </c>
      <c r="M6956" s="132" t="str">
        <f>IFERROR(IFERROR(INDEX(Кат!$B:$B,MATCH($C6956,Кат!$I:$I,0)),INDEX(Торг!$B:$B,MATCH($C6956,Торг!$I:$I,0))),"")</f>
        <v/>
      </c>
      <c r="N6956" s="132" t="str">
        <f t="shared" si="108"/>
        <v>VALEO 834605</v>
      </c>
      <c r="O6956" s="132" t="str">
        <f>IFERROR(IFERROR(INDEX(Кат!$B:$B,MATCH($N6956,Кат!$I:$I,0)),INDEX(Торг!$B:$B,MATCH($N6956,Торг!$I:$I,0))),"")</f>
        <v/>
      </c>
    </row>
    <row r="6957" spans="1:15" outlineLevel="2">
      <c r="A6957" t="s">
        <v>27384</v>
      </c>
      <c r="C6957" s="191">
        <v>832460</v>
      </c>
      <c r="E6957" t="s">
        <v>27385</v>
      </c>
      <c r="F6957" t="s">
        <v>3461</v>
      </c>
      <c r="G6957" t="s">
        <v>375</v>
      </c>
      <c r="H6957">
        <v>11000</v>
      </c>
      <c r="J6957" t="s">
        <v>22634</v>
      </c>
      <c r="K6957" s="132" t="str">
        <f>IFERROR(IFERROR(INDEX(Кат!$O:$O,MATCH($C6957,Кат!$I:$I,0)),INDEX(Торг!$L:$L,MATCH($C6957,Торг!$I:$I,0))),"")</f>
        <v/>
      </c>
      <c r="L6957" s="132" t="str">
        <f>IFERROR(IFERROR(INDEX(Кат!$A:$A,MATCH($C6957,Кат!$I:$I,0)),INDEX(Торг!$A:$A,MATCH($C6957,Торг!$I:$I,0))),"")</f>
        <v/>
      </c>
      <c r="M6957" s="132" t="str">
        <f>IFERROR(IFERROR(INDEX(Кат!$B:$B,MATCH($C6957,Кат!$I:$I,0)),INDEX(Торг!$B:$B,MATCH($C6957,Торг!$I:$I,0))),"")</f>
        <v/>
      </c>
      <c r="N6957" s="132" t="str">
        <f t="shared" si="108"/>
        <v>VALEO 832460</v>
      </c>
      <c r="O6957" s="132" t="str">
        <f>IFERROR(IFERROR(INDEX(Кат!$B:$B,MATCH($N6957,Кат!$I:$I,0)),INDEX(Торг!$B:$B,MATCH($N6957,Торг!$I:$I,0))),"")</f>
        <v/>
      </c>
    </row>
    <row r="6958" spans="1:15">
      <c r="A6958" t="s">
        <v>27940</v>
      </c>
      <c r="C6958" s="191">
        <v>828003</v>
      </c>
      <c r="E6958" t="s">
        <v>30603</v>
      </c>
      <c r="F6958" t="s">
        <v>3461</v>
      </c>
      <c r="G6958" t="s">
        <v>375</v>
      </c>
      <c r="H6958">
        <v>7500</v>
      </c>
      <c r="J6958" t="s">
        <v>22634</v>
      </c>
      <c r="K6958" s="132" t="str">
        <f>IFERROR(IFERROR(INDEX(Кат!$O:$O,MATCH($C6958,Кат!$I:$I,0)),INDEX(Торг!$L:$L,MATCH($C6958,Торг!$I:$I,0))),"")</f>
        <v/>
      </c>
      <c r="L6958" s="132" t="str">
        <f>IFERROR(IFERROR(INDEX(Кат!$A:$A,MATCH($C6958,Кат!$I:$I,0)),INDEX(Торг!$A:$A,MATCH($C6958,Торг!$I:$I,0))),"")</f>
        <v/>
      </c>
      <c r="M6958" s="132" t="str">
        <f>IFERROR(IFERROR(INDEX(Кат!$B:$B,MATCH($C6958,Кат!$I:$I,0)),INDEX(Торг!$B:$B,MATCH($C6958,Торг!$I:$I,0))),"")</f>
        <v/>
      </c>
      <c r="N6958" s="132" t="str">
        <f t="shared" si="108"/>
        <v>VALEO 828003</v>
      </c>
      <c r="O6958" s="132" t="str">
        <f>IFERROR(IFERROR(INDEX(Кат!$B:$B,MATCH($N6958,Кат!$I:$I,0)),INDEX(Торг!$B:$B,MATCH($N6958,Торг!$I:$I,0))),"")</f>
        <v/>
      </c>
    </row>
    <row r="6959" spans="1:15" outlineLevel="1">
      <c r="A6959" t="s">
        <v>19080</v>
      </c>
      <c r="C6959" s="191">
        <v>3495</v>
      </c>
      <c r="E6959" t="s">
        <v>3463</v>
      </c>
      <c r="F6959" t="s">
        <v>3461</v>
      </c>
      <c r="G6959" t="s">
        <v>375</v>
      </c>
      <c r="H6959">
        <v>5100</v>
      </c>
      <c r="J6959" t="s">
        <v>22634</v>
      </c>
      <c r="K6959" s="132" t="str">
        <f>IFERROR(IFERROR(INDEX(Кат!$O:$O,MATCH($C6959,Кат!$I:$I,0)),INDEX(Торг!$L:$L,MATCH($C6959,Торг!$I:$I,0))),"")</f>
        <v/>
      </c>
      <c r="L6959" s="132" t="str">
        <f>IFERROR(IFERROR(INDEX(Кат!$A:$A,MATCH($C6959,Кат!$I:$I,0)),INDEX(Торг!$A:$A,MATCH($C6959,Торг!$I:$I,0))),"")</f>
        <v/>
      </c>
      <c r="M6959" s="132" t="str">
        <f>IFERROR(IFERROR(INDEX(Кат!$B:$B,MATCH($C6959,Кат!$I:$I,0)),INDEX(Торг!$B:$B,MATCH($C6959,Торг!$I:$I,0))),"")</f>
        <v/>
      </c>
      <c r="N6959" s="132" t="str">
        <f t="shared" si="108"/>
        <v>VALEO 3495</v>
      </c>
      <c r="O6959" s="132" t="str">
        <f>IFERROR(IFERROR(INDEX(Кат!$B:$B,MATCH($N6959,Кат!$I:$I,0)),INDEX(Торг!$B:$B,MATCH($N6959,Торг!$I:$I,0))),"")</f>
        <v/>
      </c>
    </row>
    <row r="6960" spans="1:15" outlineLevel="2">
      <c r="A6960" t="s">
        <v>19081</v>
      </c>
      <c r="C6960" s="191">
        <v>801122</v>
      </c>
      <c r="E6960" t="s">
        <v>33204</v>
      </c>
      <c r="F6960" t="s">
        <v>3461</v>
      </c>
      <c r="G6960" t="s">
        <v>375</v>
      </c>
      <c r="H6960">
        <v>6700</v>
      </c>
      <c r="J6960" t="s">
        <v>22634</v>
      </c>
      <c r="K6960" s="132" t="str">
        <f>IFERROR(IFERROR(INDEX(Кат!$O:$O,MATCH($C6960,Кат!$I:$I,0)),INDEX(Торг!$L:$L,MATCH($C6960,Торг!$I:$I,0))),"")</f>
        <v/>
      </c>
      <c r="L6960" s="132" t="str">
        <f>IFERROR(IFERROR(INDEX(Кат!$A:$A,MATCH($C6960,Кат!$I:$I,0)),INDEX(Торг!$A:$A,MATCH($C6960,Торг!$I:$I,0))),"")</f>
        <v/>
      </c>
      <c r="M6960" s="132" t="str">
        <f>IFERROR(IFERROR(INDEX(Кат!$B:$B,MATCH($C6960,Кат!$I:$I,0)),INDEX(Торг!$B:$B,MATCH($C6960,Торг!$I:$I,0))),"")</f>
        <v/>
      </c>
      <c r="N6960" s="132" t="str">
        <f t="shared" si="108"/>
        <v>VALEO 801122</v>
      </c>
      <c r="O6960" s="132" t="str">
        <f>IFERROR(IFERROR(INDEX(Кат!$B:$B,MATCH($N6960,Кат!$I:$I,0)),INDEX(Торг!$B:$B,MATCH($N6960,Торг!$I:$I,0))),"")</f>
        <v/>
      </c>
    </row>
    <row r="6961" spans="1:15" outlineLevel="2">
      <c r="A6961" t="s">
        <v>19082</v>
      </c>
      <c r="C6961" s="191">
        <v>826222</v>
      </c>
      <c r="E6961" t="s">
        <v>3464</v>
      </c>
      <c r="F6961" t="s">
        <v>3461</v>
      </c>
      <c r="G6961" t="s">
        <v>375</v>
      </c>
      <c r="H6961">
        <v>6700</v>
      </c>
      <c r="J6961" t="s">
        <v>22634</v>
      </c>
      <c r="K6961" s="132" t="str">
        <f>IFERROR(IFERROR(INDEX(Кат!$O:$O,MATCH($C6961,Кат!$I:$I,0)),INDEX(Торг!$L:$L,MATCH($C6961,Торг!$I:$I,0))),"")</f>
        <v/>
      </c>
      <c r="L6961" s="132" t="str">
        <f>IFERROR(IFERROR(INDEX(Кат!$A:$A,MATCH($C6961,Кат!$I:$I,0)),INDEX(Торг!$A:$A,MATCH($C6961,Торг!$I:$I,0))),"")</f>
        <v/>
      </c>
      <c r="M6961" s="132" t="str">
        <f>IFERROR(IFERROR(INDEX(Кат!$B:$B,MATCH($C6961,Кат!$I:$I,0)),INDEX(Торг!$B:$B,MATCH($C6961,Торг!$I:$I,0))),"")</f>
        <v/>
      </c>
      <c r="N6961" s="132" t="str">
        <f t="shared" si="108"/>
        <v>VALEO 826222</v>
      </c>
      <c r="O6961" s="132" t="str">
        <f>IFERROR(IFERROR(INDEX(Кат!$B:$B,MATCH($N6961,Кат!$I:$I,0)),INDEX(Торг!$B:$B,MATCH($N6961,Торг!$I:$I,0))),"")</f>
        <v/>
      </c>
    </row>
    <row r="6962" spans="1:15" outlineLevel="2">
      <c r="A6962" t="s">
        <v>27174</v>
      </c>
      <c r="C6962" s="191" t="s">
        <v>27252</v>
      </c>
      <c r="E6962" t="s">
        <v>27386</v>
      </c>
      <c r="F6962" t="s">
        <v>3461</v>
      </c>
      <c r="G6962" t="s">
        <v>375</v>
      </c>
      <c r="H6962">
        <v>9300</v>
      </c>
      <c r="J6962" t="s">
        <v>22634</v>
      </c>
      <c r="K6962" s="132" t="str">
        <f>IFERROR(IFERROR(INDEX(Кат!$O:$O,MATCH($C6962,Кат!$I:$I,0)),INDEX(Торг!$L:$L,MATCH($C6962,Торг!$I:$I,0))),"")</f>
        <v/>
      </c>
      <c r="L6962" s="132" t="str">
        <f>IFERROR(IFERROR(INDEX(Кат!$A:$A,MATCH($C6962,Кат!$I:$I,0)),INDEX(Торг!$A:$A,MATCH($C6962,Торг!$I:$I,0))),"")</f>
        <v/>
      </c>
      <c r="M6962" s="132" t="str">
        <f>IFERROR(IFERROR(INDEX(Кат!$B:$B,MATCH($C6962,Кат!$I:$I,0)),INDEX(Торг!$B:$B,MATCH($C6962,Торг!$I:$I,0))),"")</f>
        <v/>
      </c>
      <c r="N6962" s="132" t="str">
        <f t="shared" si="108"/>
        <v>VALEO 21233-1601000</v>
      </c>
      <c r="O6962" s="132" t="str">
        <f>IFERROR(IFERROR(INDEX(Кат!$B:$B,MATCH($N6962,Кат!$I:$I,0)),INDEX(Торг!$B:$B,MATCH($N6962,Торг!$I:$I,0))),"")</f>
        <v/>
      </c>
    </row>
    <row r="6963" spans="1:15" outlineLevel="2">
      <c r="A6963" t="s">
        <v>29945</v>
      </c>
      <c r="C6963" s="191">
        <v>826474</v>
      </c>
      <c r="E6963" t="s">
        <v>30549</v>
      </c>
      <c r="F6963" t="s">
        <v>3461</v>
      </c>
      <c r="G6963" t="s">
        <v>375</v>
      </c>
      <c r="H6963">
        <v>9000</v>
      </c>
      <c r="J6963" t="s">
        <v>22634</v>
      </c>
      <c r="K6963" s="132" t="str">
        <f>IFERROR(IFERROR(INDEX(Кат!$O:$O,MATCH($C6963,Кат!$I:$I,0)),INDEX(Торг!$L:$L,MATCH($C6963,Торг!$I:$I,0))),"")</f>
        <v/>
      </c>
      <c r="L6963" s="132" t="str">
        <f>IFERROR(IFERROR(INDEX(Кат!$A:$A,MATCH($C6963,Кат!$I:$I,0)),INDEX(Торг!$A:$A,MATCH($C6963,Торг!$I:$I,0))),"")</f>
        <v/>
      </c>
      <c r="M6963" s="132" t="str">
        <f>IFERROR(IFERROR(INDEX(Кат!$B:$B,MATCH($C6963,Кат!$I:$I,0)),INDEX(Торг!$B:$B,MATCH($C6963,Торг!$I:$I,0))),"")</f>
        <v/>
      </c>
      <c r="N6963" s="132" t="str">
        <f t="shared" si="108"/>
        <v>VALEO 826474</v>
      </c>
      <c r="O6963" s="132" t="str">
        <f>IFERROR(IFERROR(INDEX(Кат!$B:$B,MATCH($N6963,Кат!$I:$I,0)),INDEX(Торг!$B:$B,MATCH($N6963,Торг!$I:$I,0))),"")</f>
        <v/>
      </c>
    </row>
    <row r="6964" spans="1:15" outlineLevel="2">
      <c r="A6964" t="s">
        <v>19083</v>
      </c>
      <c r="C6964" s="191">
        <v>821411</v>
      </c>
      <c r="E6964" t="s">
        <v>8327</v>
      </c>
      <c r="F6964" t="s">
        <v>3461</v>
      </c>
      <c r="G6964" t="s">
        <v>375</v>
      </c>
      <c r="H6964">
        <v>5700</v>
      </c>
      <c r="J6964" t="s">
        <v>22634</v>
      </c>
      <c r="K6964" s="132" t="str">
        <f>IFERROR(IFERROR(INDEX(Кат!$O:$O,MATCH($C6964,Кат!$I:$I,0)),INDEX(Торг!$L:$L,MATCH($C6964,Торг!$I:$I,0))),"")</f>
        <v/>
      </c>
      <c r="L6964" s="132" t="str">
        <f>IFERROR(IFERROR(INDEX(Кат!$A:$A,MATCH($C6964,Кат!$I:$I,0)),INDEX(Торг!$A:$A,MATCH($C6964,Торг!$I:$I,0))),"")</f>
        <v/>
      </c>
      <c r="M6964" s="132" t="str">
        <f>IFERROR(IFERROR(INDEX(Кат!$B:$B,MATCH($C6964,Кат!$I:$I,0)),INDEX(Торг!$B:$B,MATCH($C6964,Торг!$I:$I,0))),"")</f>
        <v/>
      </c>
      <c r="N6964" s="132" t="str">
        <f t="shared" si="108"/>
        <v>VALEO 821411</v>
      </c>
      <c r="O6964" s="132" t="str">
        <f>IFERROR(IFERROR(INDEX(Кат!$B:$B,MATCH($N6964,Кат!$I:$I,0)),INDEX(Торг!$B:$B,MATCH($N6964,Торг!$I:$I,0))),"")</f>
        <v/>
      </c>
    </row>
    <row r="6965" spans="1:15" outlineLevel="2">
      <c r="A6965" t="s">
        <v>19084</v>
      </c>
      <c r="C6965" s="191" t="s">
        <v>30423</v>
      </c>
      <c r="E6965" t="s">
        <v>8328</v>
      </c>
      <c r="F6965" t="s">
        <v>3461</v>
      </c>
      <c r="G6965" t="s">
        <v>375</v>
      </c>
      <c r="H6965">
        <v>5000</v>
      </c>
      <c r="J6965" t="s">
        <v>22634</v>
      </c>
      <c r="K6965" s="132" t="str">
        <f>IFERROR(IFERROR(INDEX(Кат!$O:$O,MATCH($C6965,Кат!$I:$I,0)),INDEX(Торг!$L:$L,MATCH($C6965,Торг!$I:$I,0))),"")</f>
        <v/>
      </c>
      <c r="L6965" s="132" t="str">
        <f>IFERROR(IFERROR(INDEX(Кат!$A:$A,MATCH($C6965,Кат!$I:$I,0)),INDEX(Торг!$A:$A,MATCH($C6965,Торг!$I:$I,0))),"")</f>
        <v/>
      </c>
      <c r="M6965" s="132" t="str">
        <f>IFERROR(IFERROR(INDEX(Кат!$B:$B,MATCH($C6965,Кат!$I:$I,0)),INDEX(Торг!$B:$B,MATCH($C6965,Торг!$I:$I,0))),"")</f>
        <v/>
      </c>
      <c r="N6965" s="132" t="str">
        <f t="shared" si="108"/>
        <v>VALEO DWK029</v>
      </c>
      <c r="O6965" s="132" t="str">
        <f>IFERROR(IFERROR(INDEX(Кат!$B:$B,MATCH($N6965,Кат!$I:$I,0)),INDEX(Торг!$B:$B,MATCH($N6965,Торг!$I:$I,0))),"")</f>
        <v/>
      </c>
    </row>
    <row r="6966" spans="1:15" outlineLevel="1">
      <c r="A6966" t="s">
        <v>19085</v>
      </c>
      <c r="C6966" s="191">
        <v>821099</v>
      </c>
      <c r="E6966" t="s">
        <v>8329</v>
      </c>
      <c r="F6966" t="s">
        <v>3461</v>
      </c>
      <c r="G6966" t="s">
        <v>375</v>
      </c>
      <c r="H6966">
        <v>5600</v>
      </c>
      <c r="J6966" t="s">
        <v>22634</v>
      </c>
      <c r="K6966" s="132" t="str">
        <f>IFERROR(IFERROR(INDEX(Кат!$O:$O,MATCH($C6966,Кат!$I:$I,0)),INDEX(Торг!$L:$L,MATCH($C6966,Торг!$I:$I,0))),"")</f>
        <v/>
      </c>
      <c r="L6966" s="132" t="str">
        <f>IFERROR(IFERROR(INDEX(Кат!$A:$A,MATCH($C6966,Кат!$I:$I,0)),INDEX(Торг!$A:$A,MATCH($C6966,Торг!$I:$I,0))),"")</f>
        <v/>
      </c>
      <c r="M6966" s="132" t="str">
        <f>IFERROR(IFERROR(INDEX(Кат!$B:$B,MATCH($C6966,Кат!$I:$I,0)),INDEX(Торг!$B:$B,MATCH($C6966,Торг!$I:$I,0))),"")</f>
        <v/>
      </c>
      <c r="N6966" s="132" t="str">
        <f t="shared" si="108"/>
        <v>VALEO 821099</v>
      </c>
      <c r="O6966" s="132" t="str">
        <f>IFERROR(IFERROR(INDEX(Кат!$B:$B,MATCH($N6966,Кат!$I:$I,0)),INDEX(Торг!$B:$B,MATCH($N6966,Торг!$I:$I,0))),"")</f>
        <v/>
      </c>
    </row>
    <row r="6967" spans="1:15" outlineLevel="2">
      <c r="A6967" t="s">
        <v>19086</v>
      </c>
      <c r="C6967" s="191">
        <v>821098</v>
      </c>
      <c r="E6967" t="s">
        <v>8330</v>
      </c>
      <c r="F6967" t="s">
        <v>3461</v>
      </c>
      <c r="G6967" t="s">
        <v>375</v>
      </c>
      <c r="H6967">
        <v>4800</v>
      </c>
      <c r="J6967" t="s">
        <v>22634</v>
      </c>
      <c r="K6967" s="132" t="str">
        <f>IFERROR(IFERROR(INDEX(Кат!$O:$O,MATCH($C6967,Кат!$I:$I,0)),INDEX(Торг!$L:$L,MATCH($C6967,Торг!$I:$I,0))),"")</f>
        <v/>
      </c>
      <c r="L6967" s="132" t="str">
        <f>IFERROR(IFERROR(INDEX(Кат!$A:$A,MATCH($C6967,Кат!$I:$I,0)),INDEX(Торг!$A:$A,MATCH($C6967,Торг!$I:$I,0))),"")</f>
        <v/>
      </c>
      <c r="M6967" s="132" t="str">
        <f>IFERROR(IFERROR(INDEX(Кат!$B:$B,MATCH($C6967,Кат!$I:$I,0)),INDEX(Торг!$B:$B,MATCH($C6967,Торг!$I:$I,0))),"")</f>
        <v/>
      </c>
      <c r="N6967" s="132" t="str">
        <f t="shared" si="108"/>
        <v>VALEO 821098</v>
      </c>
      <c r="O6967" s="132" t="str">
        <f>IFERROR(IFERROR(INDEX(Кат!$B:$B,MATCH($N6967,Кат!$I:$I,0)),INDEX(Торг!$B:$B,MATCH($N6967,Торг!$I:$I,0))),"")</f>
        <v/>
      </c>
    </row>
    <row r="6968" spans="1:15" outlineLevel="2">
      <c r="A6968" t="s">
        <v>19087</v>
      </c>
      <c r="C6968" s="191">
        <v>826818</v>
      </c>
      <c r="E6968" t="s">
        <v>8331</v>
      </c>
      <c r="F6968" t="s">
        <v>3461</v>
      </c>
      <c r="G6968" t="s">
        <v>375</v>
      </c>
      <c r="H6968">
        <v>6500</v>
      </c>
      <c r="J6968" t="s">
        <v>22634</v>
      </c>
      <c r="K6968" s="132" t="str">
        <f>IFERROR(IFERROR(INDEX(Кат!$O:$O,MATCH($C6968,Кат!$I:$I,0)),INDEX(Торг!$L:$L,MATCH($C6968,Торг!$I:$I,0))),"")</f>
        <v/>
      </c>
      <c r="L6968" s="132" t="str">
        <f>IFERROR(IFERROR(INDEX(Кат!$A:$A,MATCH($C6968,Кат!$I:$I,0)),INDEX(Торг!$A:$A,MATCH($C6968,Торг!$I:$I,0))),"")</f>
        <v/>
      </c>
      <c r="M6968" s="132" t="str">
        <f>IFERROR(IFERROR(INDEX(Кат!$B:$B,MATCH($C6968,Кат!$I:$I,0)),INDEX(Торг!$B:$B,MATCH($C6968,Торг!$I:$I,0))),"")</f>
        <v/>
      </c>
      <c r="N6968" s="132" t="str">
        <f t="shared" si="108"/>
        <v>VALEO 826818</v>
      </c>
      <c r="O6968" s="132" t="str">
        <f>IFERROR(IFERROR(INDEX(Кат!$B:$B,MATCH($N6968,Кат!$I:$I,0)),INDEX(Торг!$B:$B,MATCH($N6968,Торг!$I:$I,0))),"")</f>
        <v/>
      </c>
    </row>
    <row r="6969" spans="1:15" outlineLevel="2">
      <c r="A6969" t="s">
        <v>19088</v>
      </c>
      <c r="C6969" s="191">
        <v>834104</v>
      </c>
      <c r="E6969" t="s">
        <v>3465</v>
      </c>
      <c r="F6969" t="s">
        <v>3461</v>
      </c>
      <c r="G6969" t="s">
        <v>375</v>
      </c>
      <c r="H6969">
        <v>9700</v>
      </c>
      <c r="J6969" t="s">
        <v>22634</v>
      </c>
      <c r="K6969" s="132" t="str">
        <f>IFERROR(IFERROR(INDEX(Кат!$O:$O,MATCH($C6969,Кат!$I:$I,0)),INDEX(Торг!$L:$L,MATCH($C6969,Торг!$I:$I,0))),"")</f>
        <v/>
      </c>
      <c r="L6969" s="132" t="str">
        <f>IFERROR(IFERROR(INDEX(Кат!$A:$A,MATCH($C6969,Кат!$I:$I,0)),INDEX(Торг!$A:$A,MATCH($C6969,Торг!$I:$I,0))),"")</f>
        <v/>
      </c>
      <c r="M6969" s="132" t="str">
        <f>IFERROR(IFERROR(INDEX(Кат!$B:$B,MATCH($C6969,Кат!$I:$I,0)),INDEX(Торг!$B:$B,MATCH($C6969,Торг!$I:$I,0))),"")</f>
        <v/>
      </c>
      <c r="N6969" s="132" t="str">
        <f t="shared" si="108"/>
        <v>VALEO 834104</v>
      </c>
      <c r="O6969" s="132" t="str">
        <f>IFERROR(IFERROR(INDEX(Кат!$B:$B,MATCH($N6969,Кат!$I:$I,0)),INDEX(Торг!$B:$B,MATCH($N6969,Торг!$I:$I,0))),"")</f>
        <v/>
      </c>
    </row>
    <row r="6970" spans="1:15" outlineLevel="2">
      <c r="A6970" t="s">
        <v>27120</v>
      </c>
      <c r="C6970" s="191">
        <v>826417</v>
      </c>
      <c r="E6970" t="s">
        <v>30424</v>
      </c>
      <c r="F6970" t="s">
        <v>3461</v>
      </c>
      <c r="G6970" t="s">
        <v>375</v>
      </c>
      <c r="H6970">
        <v>5900</v>
      </c>
      <c r="J6970" t="s">
        <v>22634</v>
      </c>
      <c r="K6970" s="132" t="str">
        <f>IFERROR(IFERROR(INDEX(Кат!$O:$O,MATCH($C6970,Кат!$I:$I,0)),INDEX(Торг!$L:$L,MATCH($C6970,Торг!$I:$I,0))),"")</f>
        <v/>
      </c>
      <c r="L6970" s="132" t="str">
        <f>IFERROR(IFERROR(INDEX(Кат!$A:$A,MATCH($C6970,Кат!$I:$I,0)),INDEX(Торг!$A:$A,MATCH($C6970,Торг!$I:$I,0))),"")</f>
        <v/>
      </c>
      <c r="M6970" s="132" t="str">
        <f>IFERROR(IFERROR(INDEX(Кат!$B:$B,MATCH($C6970,Кат!$I:$I,0)),INDEX(Торг!$B:$B,MATCH($C6970,Торг!$I:$I,0))),"")</f>
        <v/>
      </c>
      <c r="N6970" s="132" t="str">
        <f t="shared" si="108"/>
        <v>VALEO 826417</v>
      </c>
      <c r="O6970" s="132" t="str">
        <f>IFERROR(IFERROR(INDEX(Кат!$B:$B,MATCH($N6970,Кат!$I:$I,0)),INDEX(Торг!$B:$B,MATCH($N6970,Торг!$I:$I,0))),"")</f>
        <v/>
      </c>
    </row>
    <row r="6971" spans="1:15" outlineLevel="1">
      <c r="A6971" t="s">
        <v>27121</v>
      </c>
      <c r="C6971" s="191">
        <v>828138</v>
      </c>
      <c r="E6971" t="s">
        <v>27122</v>
      </c>
      <c r="F6971" t="s">
        <v>3461</v>
      </c>
      <c r="G6971" t="s">
        <v>375</v>
      </c>
      <c r="H6971">
        <v>6350</v>
      </c>
      <c r="J6971" t="s">
        <v>22634</v>
      </c>
      <c r="K6971" s="132" t="str">
        <f>IFERROR(IFERROR(INDEX(Кат!$O:$O,MATCH($C6971,Кат!$I:$I,0)),INDEX(Торг!$L:$L,MATCH($C6971,Торг!$I:$I,0))),"")</f>
        <v/>
      </c>
      <c r="L6971" s="132" t="str">
        <f>IFERROR(IFERROR(INDEX(Кат!$A:$A,MATCH($C6971,Кат!$I:$I,0)),INDEX(Торг!$A:$A,MATCH($C6971,Торг!$I:$I,0))),"")</f>
        <v/>
      </c>
      <c r="M6971" s="132" t="str">
        <f>IFERROR(IFERROR(INDEX(Кат!$B:$B,MATCH($C6971,Кат!$I:$I,0)),INDEX(Торг!$B:$B,MATCH($C6971,Торг!$I:$I,0))),"")</f>
        <v/>
      </c>
      <c r="N6971" s="132" t="str">
        <f t="shared" si="108"/>
        <v>VALEO 828138</v>
      </c>
      <c r="O6971" s="132" t="str">
        <f>IFERROR(IFERROR(INDEX(Кат!$B:$B,MATCH($N6971,Кат!$I:$I,0)),INDEX(Торг!$B:$B,MATCH($N6971,Торг!$I:$I,0))),"")</f>
        <v/>
      </c>
    </row>
    <row r="6972" spans="1:15" outlineLevel="2">
      <c r="A6972" t="s">
        <v>27123</v>
      </c>
      <c r="C6972" s="191">
        <v>826995</v>
      </c>
      <c r="E6972" t="s">
        <v>27124</v>
      </c>
      <c r="F6972" t="s">
        <v>3461</v>
      </c>
      <c r="G6972" t="s">
        <v>375</v>
      </c>
      <c r="H6972">
        <v>8000</v>
      </c>
      <c r="J6972" t="s">
        <v>22634</v>
      </c>
      <c r="K6972" s="132" t="str">
        <f>IFERROR(IFERROR(INDEX(Кат!$O:$O,MATCH($C6972,Кат!$I:$I,0)),INDEX(Торг!$L:$L,MATCH($C6972,Торг!$I:$I,0))),"")</f>
        <v/>
      </c>
      <c r="L6972" s="132" t="str">
        <f>IFERROR(IFERROR(INDEX(Кат!$A:$A,MATCH($C6972,Кат!$I:$I,0)),INDEX(Торг!$A:$A,MATCH($C6972,Торг!$I:$I,0))),"")</f>
        <v/>
      </c>
      <c r="M6972" s="132" t="str">
        <f>IFERROR(IFERROR(INDEX(Кат!$B:$B,MATCH($C6972,Кат!$I:$I,0)),INDEX(Торг!$B:$B,MATCH($C6972,Торг!$I:$I,0))),"")</f>
        <v/>
      </c>
      <c r="N6972" s="132" t="str">
        <f t="shared" si="108"/>
        <v>VALEO 826995</v>
      </c>
      <c r="O6972" s="132" t="str">
        <f>IFERROR(IFERROR(INDEX(Кат!$B:$B,MATCH($N6972,Кат!$I:$I,0)),INDEX(Торг!$B:$B,MATCH($N6972,Торг!$I:$I,0))),"")</f>
        <v/>
      </c>
    </row>
    <row r="6973" spans="1:15" outlineLevel="2">
      <c r="A6973" t="s">
        <v>19089</v>
      </c>
      <c r="C6973" s="191">
        <v>826853</v>
      </c>
      <c r="E6973" t="s">
        <v>3466</v>
      </c>
      <c r="F6973" t="s">
        <v>3461</v>
      </c>
      <c r="G6973" t="s">
        <v>375</v>
      </c>
      <c r="H6973">
        <v>9000</v>
      </c>
      <c r="J6973" t="s">
        <v>22634</v>
      </c>
      <c r="K6973" s="132" t="str">
        <f>IFERROR(IFERROR(INDEX(Кат!$O:$O,MATCH($C6973,Кат!$I:$I,0)),INDEX(Торг!$L:$L,MATCH($C6973,Торг!$I:$I,0))),"")</f>
        <v/>
      </c>
      <c r="L6973" s="132" t="str">
        <f>IFERROR(IFERROR(INDEX(Кат!$A:$A,MATCH($C6973,Кат!$I:$I,0)),INDEX(Торг!$A:$A,MATCH($C6973,Торг!$I:$I,0))),"")</f>
        <v/>
      </c>
      <c r="M6973" s="132" t="str">
        <f>IFERROR(IFERROR(INDEX(Кат!$B:$B,MATCH($C6973,Кат!$I:$I,0)),INDEX(Торг!$B:$B,MATCH($C6973,Торг!$I:$I,0))),"")</f>
        <v/>
      </c>
      <c r="N6973" s="132" t="str">
        <f t="shared" si="108"/>
        <v>VALEO 826853</v>
      </c>
      <c r="O6973" s="132" t="str">
        <f>IFERROR(IFERROR(INDEX(Кат!$B:$B,MATCH($N6973,Кат!$I:$I,0)),INDEX(Торг!$B:$B,MATCH($N6973,Торг!$I:$I,0))),"")</f>
        <v/>
      </c>
    </row>
    <row r="6974" spans="1:15" outlineLevel="2">
      <c r="A6974" t="s">
        <v>19090</v>
      </c>
      <c r="C6974" s="191">
        <v>834134</v>
      </c>
      <c r="E6974" t="s">
        <v>3467</v>
      </c>
      <c r="F6974" t="s">
        <v>3461</v>
      </c>
      <c r="G6974" t="s">
        <v>375</v>
      </c>
      <c r="H6974">
        <v>12000</v>
      </c>
      <c r="J6974" t="s">
        <v>22634</v>
      </c>
      <c r="K6974" s="132" t="str">
        <f>IFERROR(IFERROR(INDEX(Кат!$O:$O,MATCH($C6974,Кат!$I:$I,0)),INDEX(Торг!$L:$L,MATCH($C6974,Торг!$I:$I,0))),"")</f>
        <v/>
      </c>
      <c r="L6974" s="132" t="str">
        <f>IFERROR(IFERROR(INDEX(Кат!$A:$A,MATCH($C6974,Кат!$I:$I,0)),INDEX(Торг!$A:$A,MATCH($C6974,Торг!$I:$I,0))),"")</f>
        <v/>
      </c>
      <c r="M6974" s="132" t="str">
        <f>IFERROR(IFERROR(INDEX(Кат!$B:$B,MATCH($C6974,Кат!$I:$I,0)),INDEX(Торг!$B:$B,MATCH($C6974,Торг!$I:$I,0))),"")</f>
        <v/>
      </c>
      <c r="N6974" s="132" t="str">
        <f t="shared" si="108"/>
        <v>VALEO 834134</v>
      </c>
      <c r="O6974" s="132" t="str">
        <f>IFERROR(IFERROR(INDEX(Кат!$B:$B,MATCH($N6974,Кат!$I:$I,0)),INDEX(Торг!$B:$B,MATCH($N6974,Торг!$I:$I,0))),"")</f>
        <v/>
      </c>
    </row>
    <row r="6975" spans="1:15" outlineLevel="2">
      <c r="A6975" t="s">
        <v>19091</v>
      </c>
      <c r="C6975" s="191">
        <v>821071</v>
      </c>
      <c r="E6975" t="s">
        <v>3468</v>
      </c>
      <c r="F6975" t="s">
        <v>3461</v>
      </c>
      <c r="G6975" t="s">
        <v>375</v>
      </c>
      <c r="H6975">
        <v>8000</v>
      </c>
      <c r="J6975" t="s">
        <v>22634</v>
      </c>
      <c r="K6975" s="132" t="str">
        <f>IFERROR(IFERROR(INDEX(Кат!$O:$O,MATCH($C6975,Кат!$I:$I,0)),INDEX(Торг!$L:$L,MATCH($C6975,Торг!$I:$I,0))),"")</f>
        <v>Ошибка</v>
      </c>
      <c r="L6975" s="132">
        <f>IFERROR(IFERROR(INDEX(Кат!$A:$A,MATCH($C6975,Кат!$I:$I,0)),INDEX(Торг!$A:$A,MATCH($C6975,Торг!$I:$I,0))),"")</f>
        <v>218690</v>
      </c>
      <c r="M6975" s="132">
        <f>IFERROR(IFERROR(INDEX(Кат!$B:$B,MATCH($C6975,Кат!$I:$I,0)),INDEX(Торг!$B:$B,MATCH($C6975,Торг!$I:$I,0))),"")</f>
        <v>166925</v>
      </c>
      <c r="N6975" s="132" t="str">
        <f t="shared" si="108"/>
        <v>VALEO 821071</v>
      </c>
      <c r="O6975" s="132" t="str">
        <f>IFERROR(IFERROR(INDEX(Кат!$B:$B,MATCH($N6975,Кат!$I:$I,0)),INDEX(Торг!$B:$B,MATCH($N6975,Торг!$I:$I,0))),"")</f>
        <v/>
      </c>
    </row>
    <row r="6976" spans="1:15" outlineLevel="2">
      <c r="A6976" t="s">
        <v>26719</v>
      </c>
      <c r="C6976" s="191">
        <v>832198</v>
      </c>
      <c r="E6976" t="s">
        <v>27387</v>
      </c>
      <c r="F6976" t="s">
        <v>3461</v>
      </c>
      <c r="G6976" t="s">
        <v>375</v>
      </c>
      <c r="H6976">
        <v>17000</v>
      </c>
      <c r="J6976" t="s">
        <v>22634</v>
      </c>
      <c r="K6976" s="132" t="str">
        <f>IFERROR(IFERROR(INDEX(Кат!$O:$O,MATCH($C6976,Кат!$I:$I,0)),INDEX(Торг!$L:$L,MATCH($C6976,Торг!$I:$I,0))),"")</f>
        <v/>
      </c>
      <c r="L6976" s="132" t="str">
        <f>IFERROR(IFERROR(INDEX(Кат!$A:$A,MATCH($C6976,Кат!$I:$I,0)),INDEX(Торг!$A:$A,MATCH($C6976,Торг!$I:$I,0))),"")</f>
        <v/>
      </c>
      <c r="M6976" s="132" t="str">
        <f>IFERROR(IFERROR(INDEX(Кат!$B:$B,MATCH($C6976,Кат!$I:$I,0)),INDEX(Торг!$B:$B,MATCH($C6976,Торг!$I:$I,0))),"")</f>
        <v/>
      </c>
      <c r="N6976" s="132" t="str">
        <f t="shared" si="108"/>
        <v>VALEO 832198</v>
      </c>
      <c r="O6976" s="132" t="str">
        <f>IFERROR(IFERROR(INDEX(Кат!$B:$B,MATCH($N6976,Кат!$I:$I,0)),INDEX(Торг!$B:$B,MATCH($N6976,Торг!$I:$I,0))),"")</f>
        <v/>
      </c>
    </row>
    <row r="6977" spans="1:15" outlineLevel="2">
      <c r="A6977" t="s">
        <v>29140</v>
      </c>
      <c r="C6977" s="191">
        <v>832290</v>
      </c>
      <c r="E6977" t="s">
        <v>29141</v>
      </c>
      <c r="F6977" t="s">
        <v>3461</v>
      </c>
      <c r="G6977" t="s">
        <v>375</v>
      </c>
      <c r="H6977">
        <v>17000</v>
      </c>
      <c r="J6977" t="s">
        <v>22634</v>
      </c>
      <c r="K6977" s="132" t="str">
        <f>IFERROR(IFERROR(INDEX(Кат!$O:$O,MATCH($C6977,Кат!$I:$I,0)),INDEX(Торг!$L:$L,MATCH($C6977,Торг!$I:$I,0))),"")</f>
        <v/>
      </c>
      <c r="L6977" s="132" t="str">
        <f>IFERROR(IFERROR(INDEX(Кат!$A:$A,MATCH($C6977,Кат!$I:$I,0)),INDEX(Торг!$A:$A,MATCH($C6977,Торг!$I:$I,0))),"")</f>
        <v/>
      </c>
      <c r="M6977" s="132" t="str">
        <f>IFERROR(IFERROR(INDEX(Кат!$B:$B,MATCH($C6977,Кат!$I:$I,0)),INDEX(Торг!$B:$B,MATCH($C6977,Торг!$I:$I,0))),"")</f>
        <v/>
      </c>
      <c r="N6977" s="132" t="str">
        <f t="shared" si="108"/>
        <v>VALEO 832290</v>
      </c>
      <c r="O6977" s="132" t="str">
        <f>IFERROR(IFERROR(INDEX(Кат!$B:$B,MATCH($N6977,Кат!$I:$I,0)),INDEX(Торг!$B:$B,MATCH($N6977,Торг!$I:$I,0))),"")</f>
        <v/>
      </c>
    </row>
    <row r="6978" spans="1:15" outlineLevel="2">
      <c r="A6978" t="s">
        <v>27710</v>
      </c>
      <c r="C6978" s="191">
        <v>828540</v>
      </c>
      <c r="E6978" t="s">
        <v>27711</v>
      </c>
      <c r="F6978" t="s">
        <v>3461</v>
      </c>
      <c r="G6978" t="s">
        <v>375</v>
      </c>
      <c r="H6978">
        <v>9200</v>
      </c>
      <c r="J6978" t="s">
        <v>22634</v>
      </c>
      <c r="K6978" s="132" t="str">
        <f>IFERROR(IFERROR(INDEX(Кат!$O:$O,MATCH($C6978,Кат!$I:$I,0)),INDEX(Торг!$L:$L,MATCH($C6978,Торг!$I:$I,0))),"")</f>
        <v/>
      </c>
      <c r="L6978" s="132" t="str">
        <f>IFERROR(IFERROR(INDEX(Кат!$A:$A,MATCH($C6978,Кат!$I:$I,0)),INDEX(Торг!$A:$A,MATCH($C6978,Торг!$I:$I,0))),"")</f>
        <v/>
      </c>
      <c r="M6978" s="132" t="str">
        <f>IFERROR(IFERROR(INDEX(Кат!$B:$B,MATCH($C6978,Кат!$I:$I,0)),INDEX(Торг!$B:$B,MATCH($C6978,Торг!$I:$I,0))),"")</f>
        <v/>
      </c>
      <c r="N6978" s="132" t="str">
        <f t="shared" si="108"/>
        <v>VALEO 828540</v>
      </c>
      <c r="O6978" s="132" t="str">
        <f>IFERROR(IFERROR(INDEX(Кат!$B:$B,MATCH($N6978,Кат!$I:$I,0)),INDEX(Торг!$B:$B,MATCH($N6978,Торг!$I:$I,0))),"")</f>
        <v/>
      </c>
    </row>
    <row r="6979" spans="1:15" outlineLevel="2">
      <c r="A6979" t="s">
        <v>23025</v>
      </c>
      <c r="C6979" s="191">
        <v>826298</v>
      </c>
      <c r="E6979" t="s">
        <v>23026</v>
      </c>
      <c r="F6979" t="s">
        <v>3461</v>
      </c>
      <c r="G6979" t="s">
        <v>375</v>
      </c>
      <c r="H6979">
        <v>8000</v>
      </c>
      <c r="J6979" t="s">
        <v>22634</v>
      </c>
      <c r="K6979" s="132" t="str">
        <f>IFERROR(IFERROR(INDEX(Кат!$O:$O,MATCH($C6979,Кат!$I:$I,0)),INDEX(Торг!$L:$L,MATCH($C6979,Торг!$I:$I,0))),"")</f>
        <v/>
      </c>
      <c r="L6979" s="132" t="str">
        <f>IFERROR(IFERROR(INDEX(Кат!$A:$A,MATCH($C6979,Кат!$I:$I,0)),INDEX(Торг!$A:$A,MATCH($C6979,Торг!$I:$I,0))),"")</f>
        <v/>
      </c>
      <c r="M6979" s="132" t="str">
        <f>IFERROR(IFERROR(INDEX(Кат!$B:$B,MATCH($C6979,Кат!$I:$I,0)),INDEX(Торг!$B:$B,MATCH($C6979,Торг!$I:$I,0))),"")</f>
        <v/>
      </c>
      <c r="N6979" s="132" t="str">
        <f t="shared" si="108"/>
        <v>VALEO 826298</v>
      </c>
      <c r="O6979" s="132" t="str">
        <f>IFERROR(IFERROR(INDEX(Кат!$B:$B,MATCH($N6979,Кат!$I:$I,0)),INDEX(Торг!$B:$B,MATCH($N6979,Торг!$I:$I,0))),"")</f>
        <v/>
      </c>
    </row>
    <row r="6980" spans="1:15" outlineLevel="2">
      <c r="A6980" t="s">
        <v>24401</v>
      </c>
      <c r="C6980" s="191"/>
      <c r="E6980" t="s">
        <v>23484</v>
      </c>
      <c r="J6980" t="s">
        <v>22634</v>
      </c>
      <c r="K6980" s="132" t="str">
        <f>IFERROR(IFERROR(INDEX(Кат!$O:$O,MATCH($C6980,Кат!$I:$I,0)),INDEX(Торг!$L:$L,MATCH($C6980,Торг!$I:$I,0))),"")</f>
        <v/>
      </c>
      <c r="L6980" s="132" t="str">
        <f>IFERROR(IFERROR(INDEX(Кат!$A:$A,MATCH($C6980,Кат!$I:$I,0)),INDEX(Торг!$A:$A,MATCH($C6980,Торг!$I:$I,0))),"")</f>
        <v/>
      </c>
      <c r="M6980" s="132" t="str">
        <f>IFERROR(IFERROR(INDEX(Кат!$B:$B,MATCH($C6980,Кат!$I:$I,0)),INDEX(Торг!$B:$B,MATCH($C6980,Торг!$I:$I,0))),"")</f>
        <v/>
      </c>
      <c r="N6980" s="132" t="str">
        <f t="shared" si="108"/>
        <v xml:space="preserve"> </v>
      </c>
      <c r="O6980" s="132" t="str">
        <f>IFERROR(IFERROR(INDEX(Кат!$B:$B,MATCH($N6980,Кат!$I:$I,0)),INDEX(Торг!$B:$B,MATCH($N6980,Торг!$I:$I,0))),"")</f>
        <v/>
      </c>
    </row>
    <row r="6981" spans="1:15" outlineLevel="2">
      <c r="A6981" t="s">
        <v>19060</v>
      </c>
      <c r="C6981" s="191">
        <v>301641</v>
      </c>
      <c r="E6981" t="s">
        <v>8315</v>
      </c>
      <c r="F6981" t="s">
        <v>3461</v>
      </c>
      <c r="G6981" t="s">
        <v>375</v>
      </c>
      <c r="H6981">
        <v>2500</v>
      </c>
      <c r="J6981" t="s">
        <v>22634</v>
      </c>
      <c r="K6981" s="132" t="str">
        <f>IFERROR(IFERROR(INDEX(Кат!$O:$O,MATCH($C6981,Кат!$I:$I,0)),INDEX(Торг!$L:$L,MATCH($C6981,Торг!$I:$I,0))),"")</f>
        <v/>
      </c>
      <c r="L6981" s="132" t="str">
        <f>IFERROR(IFERROR(INDEX(Кат!$A:$A,MATCH($C6981,Кат!$I:$I,0)),INDEX(Торг!$A:$A,MATCH($C6981,Торг!$I:$I,0))),"")</f>
        <v/>
      </c>
      <c r="M6981" s="132" t="str">
        <f>IFERROR(IFERROR(INDEX(Кат!$B:$B,MATCH($C6981,Кат!$I:$I,0)),INDEX(Торг!$B:$B,MATCH($C6981,Торг!$I:$I,0))),"")</f>
        <v/>
      </c>
      <c r="N6981" s="132" t="str">
        <f t="shared" si="108"/>
        <v>VALEO 301641</v>
      </c>
      <c r="O6981" s="132" t="str">
        <f>IFERROR(IFERROR(INDEX(Кат!$B:$B,MATCH($N6981,Кат!$I:$I,0)),INDEX(Торг!$B:$B,MATCH($N6981,Торг!$I:$I,0))),"")</f>
        <v/>
      </c>
    </row>
    <row r="6982" spans="1:15" outlineLevel="2">
      <c r="A6982" t="s">
        <v>30235</v>
      </c>
      <c r="C6982" s="191"/>
      <c r="E6982" t="s">
        <v>30236</v>
      </c>
      <c r="J6982" t="s">
        <v>22634</v>
      </c>
      <c r="K6982" s="132" t="str">
        <f>IFERROR(IFERROR(INDEX(Кат!$O:$O,MATCH($C6982,Кат!$I:$I,0)),INDEX(Торг!$L:$L,MATCH($C6982,Торг!$I:$I,0))),"")</f>
        <v/>
      </c>
      <c r="L6982" s="132" t="str">
        <f>IFERROR(IFERROR(INDEX(Кат!$A:$A,MATCH($C6982,Кат!$I:$I,0)),INDEX(Торг!$A:$A,MATCH($C6982,Торг!$I:$I,0))),"")</f>
        <v/>
      </c>
      <c r="M6982" s="132" t="str">
        <f>IFERROR(IFERROR(INDEX(Кат!$B:$B,MATCH($C6982,Кат!$I:$I,0)),INDEX(Торг!$B:$B,MATCH($C6982,Торг!$I:$I,0))),"")</f>
        <v/>
      </c>
      <c r="N6982" s="132" t="str">
        <f t="shared" si="108"/>
        <v xml:space="preserve"> </v>
      </c>
      <c r="O6982" s="132" t="str">
        <f>IFERROR(IFERROR(INDEX(Кат!$B:$B,MATCH($N6982,Кат!$I:$I,0)),INDEX(Торг!$B:$B,MATCH($N6982,Торг!$I:$I,0))),"")</f>
        <v/>
      </c>
    </row>
    <row r="6983" spans="1:15" outlineLevel="2">
      <c r="A6983" t="s">
        <v>30237</v>
      </c>
      <c r="C6983" s="191">
        <v>588005</v>
      </c>
      <c r="E6983" t="s">
        <v>30238</v>
      </c>
      <c r="F6983" t="s">
        <v>3461</v>
      </c>
      <c r="G6983" t="s">
        <v>399</v>
      </c>
      <c r="H6983">
        <v>2600</v>
      </c>
      <c r="J6983" t="s">
        <v>22634</v>
      </c>
      <c r="K6983" s="132" t="str">
        <f>IFERROR(IFERROR(INDEX(Кат!$O:$O,MATCH($C6983,Кат!$I:$I,0)),INDEX(Торг!$L:$L,MATCH($C6983,Торг!$I:$I,0))),"")</f>
        <v/>
      </c>
      <c r="L6983" s="132" t="str">
        <f>IFERROR(IFERROR(INDEX(Кат!$A:$A,MATCH($C6983,Кат!$I:$I,0)),INDEX(Торг!$A:$A,MATCH($C6983,Торг!$I:$I,0))),"")</f>
        <v/>
      </c>
      <c r="M6983" s="132" t="str">
        <f>IFERROR(IFERROR(INDEX(Кат!$B:$B,MATCH($C6983,Кат!$I:$I,0)),INDEX(Торг!$B:$B,MATCH($C6983,Торг!$I:$I,0))),"")</f>
        <v/>
      </c>
      <c r="N6983" s="132" t="str">
        <f t="shared" si="108"/>
        <v>VALEO 588005</v>
      </c>
      <c r="O6983" s="132" t="str">
        <f>IFERROR(IFERROR(INDEX(Кат!$B:$B,MATCH($N6983,Кат!$I:$I,0)),INDEX(Торг!$B:$B,MATCH($N6983,Торг!$I:$I,0))),"")</f>
        <v/>
      </c>
    </row>
    <row r="6984" spans="1:15" outlineLevel="1">
      <c r="A6984" t="s">
        <v>24402</v>
      </c>
      <c r="C6984" s="191"/>
      <c r="E6984" t="s">
        <v>23562</v>
      </c>
      <c r="J6984" t="s">
        <v>22634</v>
      </c>
      <c r="K6984" s="132" t="str">
        <f>IFERROR(IFERROR(INDEX(Кат!$O:$O,MATCH($C6984,Кат!$I:$I,0)),INDEX(Торг!$L:$L,MATCH($C6984,Торг!$I:$I,0))),"")</f>
        <v/>
      </c>
      <c r="L6984" s="132" t="str">
        <f>IFERROR(IFERROR(INDEX(Кат!$A:$A,MATCH($C6984,Кат!$I:$I,0)),INDEX(Торг!$A:$A,MATCH($C6984,Торг!$I:$I,0))),"")</f>
        <v/>
      </c>
      <c r="M6984" s="132" t="str">
        <f>IFERROR(IFERROR(INDEX(Кат!$B:$B,MATCH($C6984,Кат!$I:$I,0)),INDEX(Торг!$B:$B,MATCH($C6984,Торг!$I:$I,0))),"")</f>
        <v/>
      </c>
      <c r="N6984" s="132" t="str">
        <f t="shared" ref="N6984:N7047" si="109">_xlfn.CONCAT(F6984," ",C6984)</f>
        <v xml:space="preserve"> </v>
      </c>
      <c r="O6984" s="132" t="str">
        <f>IFERROR(IFERROR(INDEX(Кат!$B:$B,MATCH($N6984,Кат!$I:$I,0)),INDEX(Торг!$B:$B,MATCH($N6984,Торг!$I:$I,0))),"")</f>
        <v/>
      </c>
    </row>
    <row r="6985" spans="1:15" outlineLevel="2">
      <c r="A6985" t="s">
        <v>19092</v>
      </c>
      <c r="C6985" s="191">
        <v>675538</v>
      </c>
      <c r="E6985" t="s">
        <v>8332</v>
      </c>
      <c r="F6985" t="s">
        <v>3461</v>
      </c>
      <c r="G6985" t="s">
        <v>399</v>
      </c>
      <c r="H6985">
        <v>240</v>
      </c>
      <c r="J6985" t="s">
        <v>22634</v>
      </c>
      <c r="K6985" s="132" t="str">
        <f>IFERROR(IFERROR(INDEX(Кат!$O:$O,MATCH($C6985,Кат!$I:$I,0)),INDEX(Торг!$L:$L,MATCH($C6985,Торг!$I:$I,0))),"")</f>
        <v/>
      </c>
      <c r="L6985" s="132" t="str">
        <f>IFERROR(IFERROR(INDEX(Кат!$A:$A,MATCH($C6985,Кат!$I:$I,0)),INDEX(Торг!$A:$A,MATCH($C6985,Торг!$I:$I,0))),"")</f>
        <v/>
      </c>
      <c r="M6985" s="132" t="str">
        <f>IFERROR(IFERROR(INDEX(Кат!$B:$B,MATCH($C6985,Кат!$I:$I,0)),INDEX(Торг!$B:$B,MATCH($C6985,Торг!$I:$I,0))),"")</f>
        <v/>
      </c>
      <c r="N6985" s="132" t="str">
        <f t="shared" si="109"/>
        <v>VALEO 675538</v>
      </c>
      <c r="O6985" s="132" t="str">
        <f>IFERROR(IFERROR(INDEX(Кат!$B:$B,MATCH($N6985,Кат!$I:$I,0)),INDEX(Торг!$B:$B,MATCH($N6985,Торг!$I:$I,0))),"")</f>
        <v/>
      </c>
    </row>
    <row r="6986" spans="1:15" outlineLevel="2">
      <c r="A6986" t="s">
        <v>19093</v>
      </c>
      <c r="C6986" s="191">
        <v>675550</v>
      </c>
      <c r="E6986" t="s">
        <v>8333</v>
      </c>
      <c r="F6986" t="s">
        <v>3461</v>
      </c>
      <c r="G6986" t="s">
        <v>399</v>
      </c>
      <c r="H6986">
        <v>290</v>
      </c>
      <c r="J6986" t="s">
        <v>22634</v>
      </c>
      <c r="K6986" s="132" t="str">
        <f>IFERROR(IFERROR(INDEX(Кат!$O:$O,MATCH($C6986,Кат!$I:$I,0)),INDEX(Торг!$L:$L,MATCH($C6986,Торг!$I:$I,0))),"")</f>
        <v/>
      </c>
      <c r="L6986" s="132" t="str">
        <f>IFERROR(IFERROR(INDEX(Кат!$A:$A,MATCH($C6986,Кат!$I:$I,0)),INDEX(Торг!$A:$A,MATCH($C6986,Торг!$I:$I,0))),"")</f>
        <v/>
      </c>
      <c r="M6986" s="132" t="str">
        <f>IFERROR(IFERROR(INDEX(Кат!$B:$B,MATCH($C6986,Кат!$I:$I,0)),INDEX(Торг!$B:$B,MATCH($C6986,Торг!$I:$I,0))),"")</f>
        <v/>
      </c>
      <c r="N6986" s="132" t="str">
        <f t="shared" si="109"/>
        <v>VALEO 675550</v>
      </c>
      <c r="O6986" s="132" t="str">
        <f>IFERROR(IFERROR(INDEX(Кат!$B:$B,MATCH($N6986,Кат!$I:$I,0)),INDEX(Торг!$B:$B,MATCH($N6986,Торг!$I:$I,0))),"")</f>
        <v/>
      </c>
    </row>
    <row r="6987" spans="1:15" outlineLevel="2">
      <c r="A6987" t="s">
        <v>24403</v>
      </c>
      <c r="C6987" s="191"/>
      <c r="E6987" t="s">
        <v>8334</v>
      </c>
      <c r="J6987" t="s">
        <v>22634</v>
      </c>
      <c r="K6987" s="132" t="str">
        <f>IFERROR(IFERROR(INDEX(Кат!$O:$O,MATCH($C6987,Кат!$I:$I,0)),INDEX(Торг!$L:$L,MATCH($C6987,Торг!$I:$I,0))),"")</f>
        <v/>
      </c>
      <c r="L6987" s="132" t="str">
        <f>IFERROR(IFERROR(INDEX(Кат!$A:$A,MATCH($C6987,Кат!$I:$I,0)),INDEX(Торг!$A:$A,MATCH($C6987,Торг!$I:$I,0))),"")</f>
        <v/>
      </c>
      <c r="M6987" s="132" t="str">
        <f>IFERROR(IFERROR(INDEX(Кат!$B:$B,MATCH($C6987,Кат!$I:$I,0)),INDEX(Торг!$B:$B,MATCH($C6987,Торг!$I:$I,0))),"")</f>
        <v/>
      </c>
      <c r="N6987" s="132" t="str">
        <f t="shared" si="109"/>
        <v xml:space="preserve"> </v>
      </c>
      <c r="O6987" s="132" t="str">
        <f>IFERROR(IFERROR(INDEX(Кат!$B:$B,MATCH($N6987,Кат!$I:$I,0)),INDEX(Торг!$B:$B,MATCH($N6987,Торг!$I:$I,0))),"")</f>
        <v/>
      </c>
    </row>
    <row r="6988" spans="1:15" outlineLevel="2">
      <c r="A6988" t="s">
        <v>19094</v>
      </c>
      <c r="C6988" s="191" t="s">
        <v>8335</v>
      </c>
      <c r="E6988" t="s">
        <v>8336</v>
      </c>
      <c r="F6988" t="s">
        <v>8334</v>
      </c>
      <c r="G6988" t="s">
        <v>375</v>
      </c>
      <c r="H6988">
        <v>600</v>
      </c>
      <c r="J6988" t="s">
        <v>22634</v>
      </c>
      <c r="K6988" s="132" t="str">
        <f>IFERROR(IFERROR(INDEX(Кат!$O:$O,MATCH($C6988,Кат!$I:$I,0)),INDEX(Торг!$L:$L,MATCH($C6988,Торг!$I:$I,0))),"")</f>
        <v/>
      </c>
      <c r="L6988" s="132" t="str">
        <f>IFERROR(IFERROR(INDEX(Кат!$A:$A,MATCH($C6988,Кат!$I:$I,0)),INDEX(Торг!$A:$A,MATCH($C6988,Торг!$I:$I,0))),"")</f>
        <v/>
      </c>
      <c r="M6988" s="132" t="str">
        <f>IFERROR(IFERROR(INDEX(Кат!$B:$B,MATCH($C6988,Кат!$I:$I,0)),INDEX(Торг!$B:$B,MATCH($C6988,Торг!$I:$I,0))),"")</f>
        <v/>
      </c>
      <c r="N6988" s="132" t="str">
        <f t="shared" si="109"/>
        <v>VAMER К015</v>
      </c>
      <c r="O6988" s="132" t="str">
        <f>IFERROR(IFERROR(INDEX(Кат!$B:$B,MATCH($N6988,Кат!$I:$I,0)),INDEX(Торг!$B:$B,MATCH($N6988,Торг!$I:$I,0))),"")</f>
        <v/>
      </c>
    </row>
    <row r="6989" spans="1:15" outlineLevel="2">
      <c r="A6989" t="s">
        <v>19095</v>
      </c>
      <c r="C6989" s="191" t="s">
        <v>8337</v>
      </c>
      <c r="E6989" t="s">
        <v>8338</v>
      </c>
      <c r="F6989" t="s">
        <v>8334</v>
      </c>
      <c r="G6989" t="s">
        <v>399</v>
      </c>
      <c r="H6989">
        <v>2950</v>
      </c>
      <c r="J6989" t="s">
        <v>22634</v>
      </c>
      <c r="K6989" s="132" t="str">
        <f>IFERROR(IFERROR(INDEX(Кат!$O:$O,MATCH($C6989,Кат!$I:$I,0)),INDEX(Торг!$L:$L,MATCH($C6989,Торг!$I:$I,0))),"")</f>
        <v/>
      </c>
      <c r="L6989" s="132" t="str">
        <f>IFERROR(IFERROR(INDEX(Кат!$A:$A,MATCH($C6989,Кат!$I:$I,0)),INDEX(Торг!$A:$A,MATCH($C6989,Торг!$I:$I,0))),"")</f>
        <v/>
      </c>
      <c r="M6989" s="132" t="str">
        <f>IFERROR(IFERROR(INDEX(Кат!$B:$B,MATCH($C6989,Кат!$I:$I,0)),INDEX(Торг!$B:$B,MATCH($C6989,Торг!$I:$I,0))),"")</f>
        <v/>
      </c>
      <c r="N6989" s="132" t="str">
        <f t="shared" si="109"/>
        <v>VAMER Ф068</v>
      </c>
      <c r="O6989" s="132" t="str">
        <f>IFERROR(IFERROR(INDEX(Кат!$B:$B,MATCH($N6989,Кат!$I:$I,0)),INDEX(Торг!$B:$B,MATCH($N6989,Торг!$I:$I,0))),"")</f>
        <v/>
      </c>
    </row>
    <row r="6990" spans="1:15" outlineLevel="2">
      <c r="A6990" t="s">
        <v>19096</v>
      </c>
      <c r="C6990" s="191" t="s">
        <v>8339</v>
      </c>
      <c r="E6990" t="s">
        <v>8340</v>
      </c>
      <c r="F6990" t="s">
        <v>8334</v>
      </c>
      <c r="G6990" t="s">
        <v>399</v>
      </c>
      <c r="H6990">
        <v>2750</v>
      </c>
      <c r="J6990" t="s">
        <v>22634</v>
      </c>
      <c r="K6990" s="132" t="str">
        <f>IFERROR(IFERROR(INDEX(Кат!$O:$O,MATCH($C6990,Кат!$I:$I,0)),INDEX(Торг!$L:$L,MATCH($C6990,Торг!$I:$I,0))),"")</f>
        <v/>
      </c>
      <c r="L6990" s="132" t="str">
        <f>IFERROR(IFERROR(INDEX(Кат!$A:$A,MATCH($C6990,Кат!$I:$I,0)),INDEX(Торг!$A:$A,MATCH($C6990,Торг!$I:$I,0))),"")</f>
        <v/>
      </c>
      <c r="M6990" s="132" t="str">
        <f>IFERROR(IFERROR(INDEX(Кат!$B:$B,MATCH($C6990,Кат!$I:$I,0)),INDEX(Торг!$B:$B,MATCH($C6990,Торг!$I:$I,0))),"")</f>
        <v/>
      </c>
      <c r="N6990" s="132" t="str">
        <f t="shared" si="109"/>
        <v>VAMER Ф076</v>
      </c>
      <c r="O6990" s="132" t="str">
        <f>IFERROR(IFERROR(INDEX(Кат!$B:$B,MATCH($N6990,Кат!$I:$I,0)),INDEX(Торг!$B:$B,MATCH($N6990,Торг!$I:$I,0))),"")</f>
        <v/>
      </c>
    </row>
    <row r="6991" spans="1:15" outlineLevel="2">
      <c r="A6991" t="s">
        <v>19097</v>
      </c>
      <c r="C6991" s="191" t="s">
        <v>8341</v>
      </c>
      <c r="E6991" t="s">
        <v>8342</v>
      </c>
      <c r="F6991" t="s">
        <v>8334</v>
      </c>
      <c r="G6991" t="s">
        <v>399</v>
      </c>
      <c r="H6991">
        <v>3000</v>
      </c>
      <c r="J6991" t="s">
        <v>22634</v>
      </c>
      <c r="K6991" s="132" t="str">
        <f>IFERROR(IFERROR(INDEX(Кат!$O:$O,MATCH($C6991,Кат!$I:$I,0)),INDEX(Торг!$L:$L,MATCH($C6991,Торг!$I:$I,0))),"")</f>
        <v/>
      </c>
      <c r="L6991" s="132" t="str">
        <f>IFERROR(IFERROR(INDEX(Кат!$A:$A,MATCH($C6991,Кат!$I:$I,0)),INDEX(Торг!$A:$A,MATCH($C6991,Торг!$I:$I,0))),"")</f>
        <v/>
      </c>
      <c r="M6991" s="132" t="str">
        <f>IFERROR(IFERROR(INDEX(Кат!$B:$B,MATCH($C6991,Кат!$I:$I,0)),INDEX(Торг!$B:$B,MATCH($C6991,Торг!$I:$I,0))),"")</f>
        <v/>
      </c>
      <c r="N6991" s="132" t="str">
        <f t="shared" si="109"/>
        <v>VAMER Ф087</v>
      </c>
      <c r="O6991" s="132" t="str">
        <f>IFERROR(IFERROR(INDEX(Кат!$B:$B,MATCH($N6991,Кат!$I:$I,0)),INDEX(Торг!$B:$B,MATCH($N6991,Торг!$I:$I,0))),"")</f>
        <v/>
      </c>
    </row>
    <row r="6992" spans="1:15" outlineLevel="2">
      <c r="A6992" t="s">
        <v>19098</v>
      </c>
      <c r="C6992" s="191" t="s">
        <v>8343</v>
      </c>
      <c r="E6992" t="s">
        <v>8344</v>
      </c>
      <c r="F6992" t="s">
        <v>8334</v>
      </c>
      <c r="G6992" t="s">
        <v>399</v>
      </c>
      <c r="H6992">
        <v>3500</v>
      </c>
      <c r="J6992" t="s">
        <v>22634</v>
      </c>
      <c r="K6992" s="132" t="str">
        <f>IFERROR(IFERROR(INDEX(Кат!$O:$O,MATCH($C6992,Кат!$I:$I,0)),INDEX(Торг!$L:$L,MATCH($C6992,Торг!$I:$I,0))),"")</f>
        <v/>
      </c>
      <c r="L6992" s="132" t="str">
        <f>IFERROR(IFERROR(INDEX(Кат!$A:$A,MATCH($C6992,Кат!$I:$I,0)),INDEX(Торг!$A:$A,MATCH($C6992,Торг!$I:$I,0))),"")</f>
        <v/>
      </c>
      <c r="M6992" s="132" t="str">
        <f>IFERROR(IFERROR(INDEX(Кат!$B:$B,MATCH($C6992,Кат!$I:$I,0)),INDEX(Торг!$B:$B,MATCH($C6992,Торг!$I:$I,0))),"")</f>
        <v/>
      </c>
      <c r="N6992" s="132" t="str">
        <f t="shared" si="109"/>
        <v>VAMER Ф090</v>
      </c>
      <c r="O6992" s="132" t="str">
        <f>IFERROR(IFERROR(INDEX(Кат!$B:$B,MATCH($N6992,Кат!$I:$I,0)),INDEX(Торг!$B:$B,MATCH($N6992,Торг!$I:$I,0))),"")</f>
        <v/>
      </c>
    </row>
    <row r="6993" spans="1:15" outlineLevel="2">
      <c r="A6993" t="s">
        <v>19099</v>
      </c>
      <c r="C6993" s="191" t="s">
        <v>8345</v>
      </c>
      <c r="E6993" t="s">
        <v>8346</v>
      </c>
      <c r="F6993" t="s">
        <v>8334</v>
      </c>
      <c r="G6993" t="s">
        <v>399</v>
      </c>
      <c r="H6993">
        <v>3600</v>
      </c>
      <c r="J6993" t="s">
        <v>22634</v>
      </c>
      <c r="K6993" s="132" t="str">
        <f>IFERROR(IFERROR(INDEX(Кат!$O:$O,MATCH($C6993,Кат!$I:$I,0)),INDEX(Торг!$L:$L,MATCH($C6993,Торг!$I:$I,0))),"")</f>
        <v/>
      </c>
      <c r="L6993" s="132" t="str">
        <f>IFERROR(IFERROR(INDEX(Кат!$A:$A,MATCH($C6993,Кат!$I:$I,0)),INDEX(Торг!$A:$A,MATCH($C6993,Торг!$I:$I,0))),"")</f>
        <v/>
      </c>
      <c r="M6993" s="132" t="str">
        <f>IFERROR(IFERROR(INDEX(Кат!$B:$B,MATCH($C6993,Кат!$I:$I,0)),INDEX(Торг!$B:$B,MATCH($C6993,Торг!$I:$I,0))),"")</f>
        <v/>
      </c>
      <c r="N6993" s="132" t="str">
        <f t="shared" si="109"/>
        <v>VAMER Ф078</v>
      </c>
      <c r="O6993" s="132" t="str">
        <f>IFERROR(IFERROR(INDEX(Кат!$B:$B,MATCH($N6993,Кат!$I:$I,0)),INDEX(Торг!$B:$B,MATCH($N6993,Торг!$I:$I,0))),"")</f>
        <v/>
      </c>
    </row>
    <row r="6994" spans="1:15" outlineLevel="1">
      <c r="A6994" t="s">
        <v>19100</v>
      </c>
      <c r="C6994" s="191" t="s">
        <v>8347</v>
      </c>
      <c r="E6994" t="s">
        <v>8348</v>
      </c>
      <c r="F6994" t="s">
        <v>8334</v>
      </c>
      <c r="G6994" t="s">
        <v>399</v>
      </c>
      <c r="H6994">
        <v>3300</v>
      </c>
      <c r="J6994" t="s">
        <v>22634</v>
      </c>
      <c r="K6994" s="132" t="str">
        <f>IFERROR(IFERROR(INDEX(Кат!$O:$O,MATCH($C6994,Кат!$I:$I,0)),INDEX(Торг!$L:$L,MATCH($C6994,Торг!$I:$I,0))),"")</f>
        <v/>
      </c>
      <c r="L6994" s="132" t="str">
        <f>IFERROR(IFERROR(INDEX(Кат!$A:$A,MATCH($C6994,Кат!$I:$I,0)),INDEX(Торг!$A:$A,MATCH($C6994,Торг!$I:$I,0))),"")</f>
        <v/>
      </c>
      <c r="M6994" s="132" t="str">
        <f>IFERROR(IFERROR(INDEX(Кат!$B:$B,MATCH($C6994,Кат!$I:$I,0)),INDEX(Торг!$B:$B,MATCH($C6994,Торг!$I:$I,0))),"")</f>
        <v/>
      </c>
      <c r="N6994" s="132" t="str">
        <f t="shared" si="109"/>
        <v>VAMER Ф062</v>
      </c>
      <c r="O6994" s="132" t="str">
        <f>IFERROR(IFERROR(INDEX(Кат!$B:$B,MATCH($N6994,Кат!$I:$I,0)),INDEX(Торг!$B:$B,MATCH($N6994,Торг!$I:$I,0))),"")</f>
        <v/>
      </c>
    </row>
    <row r="6995" spans="1:15" outlineLevel="2">
      <c r="A6995" t="s">
        <v>19101</v>
      </c>
      <c r="C6995" s="191" t="s">
        <v>8349</v>
      </c>
      <c r="E6995" t="s">
        <v>8350</v>
      </c>
      <c r="F6995" t="s">
        <v>8334</v>
      </c>
      <c r="G6995" t="s">
        <v>399</v>
      </c>
      <c r="H6995">
        <v>4900</v>
      </c>
      <c r="J6995" t="s">
        <v>22634</v>
      </c>
      <c r="K6995" s="132" t="str">
        <f>IFERROR(IFERROR(INDEX(Кат!$O:$O,MATCH($C6995,Кат!$I:$I,0)),INDEX(Торг!$L:$L,MATCH($C6995,Торг!$I:$I,0))),"")</f>
        <v/>
      </c>
      <c r="L6995" s="132" t="str">
        <f>IFERROR(IFERROR(INDEX(Кат!$A:$A,MATCH($C6995,Кат!$I:$I,0)),INDEX(Торг!$A:$A,MATCH($C6995,Торг!$I:$I,0))),"")</f>
        <v/>
      </c>
      <c r="M6995" s="132" t="str">
        <f>IFERROR(IFERROR(INDEX(Кат!$B:$B,MATCH($C6995,Кат!$I:$I,0)),INDEX(Торг!$B:$B,MATCH($C6995,Торг!$I:$I,0))),"")</f>
        <v/>
      </c>
      <c r="N6995" s="132" t="str">
        <f t="shared" si="109"/>
        <v>VAMER Ф093</v>
      </c>
      <c r="O6995" s="132" t="str">
        <f>IFERROR(IFERROR(INDEX(Кат!$B:$B,MATCH($N6995,Кат!$I:$I,0)),INDEX(Торг!$B:$B,MATCH($N6995,Торг!$I:$I,0))),"")</f>
        <v/>
      </c>
    </row>
    <row r="6996" spans="1:15" outlineLevel="2">
      <c r="A6996" t="s">
        <v>19102</v>
      </c>
      <c r="C6996" s="191" t="s">
        <v>8351</v>
      </c>
      <c r="E6996" t="s">
        <v>8352</v>
      </c>
      <c r="F6996" t="s">
        <v>8334</v>
      </c>
      <c r="G6996" t="s">
        <v>399</v>
      </c>
      <c r="H6996">
        <v>4500</v>
      </c>
      <c r="J6996" t="s">
        <v>22634</v>
      </c>
      <c r="K6996" s="132" t="str">
        <f>IFERROR(IFERROR(INDEX(Кат!$O:$O,MATCH($C6996,Кат!$I:$I,0)),INDEX(Торг!$L:$L,MATCH($C6996,Торг!$I:$I,0))),"")</f>
        <v/>
      </c>
      <c r="L6996" s="132" t="str">
        <f>IFERROR(IFERROR(INDEX(Кат!$A:$A,MATCH($C6996,Кат!$I:$I,0)),INDEX(Торг!$A:$A,MATCH($C6996,Торг!$I:$I,0))),"")</f>
        <v/>
      </c>
      <c r="M6996" s="132" t="str">
        <f>IFERROR(IFERROR(INDEX(Кат!$B:$B,MATCH($C6996,Кат!$I:$I,0)),INDEX(Торг!$B:$B,MATCH($C6996,Торг!$I:$I,0))),"")</f>
        <v/>
      </c>
      <c r="N6996" s="132" t="str">
        <f t="shared" si="109"/>
        <v>VAMER Ф094</v>
      </c>
      <c r="O6996" s="132" t="str">
        <f>IFERROR(IFERROR(INDEX(Кат!$B:$B,MATCH($N6996,Кат!$I:$I,0)),INDEX(Торг!$B:$B,MATCH($N6996,Торг!$I:$I,0))),"")</f>
        <v/>
      </c>
    </row>
    <row r="6997" spans="1:15" outlineLevel="2">
      <c r="A6997" t="s">
        <v>24404</v>
      </c>
      <c r="C6997" s="191"/>
      <c r="E6997" t="s">
        <v>8353</v>
      </c>
      <c r="J6997" t="s">
        <v>22634</v>
      </c>
      <c r="K6997" s="132" t="str">
        <f>IFERROR(IFERROR(INDEX(Кат!$O:$O,MATCH($C6997,Кат!$I:$I,0)),INDEX(Торг!$L:$L,MATCH($C6997,Торг!$I:$I,0))),"")</f>
        <v/>
      </c>
      <c r="L6997" s="132" t="str">
        <f>IFERROR(IFERROR(INDEX(Кат!$A:$A,MATCH($C6997,Кат!$I:$I,0)),INDEX(Торг!$A:$A,MATCH($C6997,Торг!$I:$I,0))),"")</f>
        <v/>
      </c>
      <c r="M6997" s="132" t="str">
        <f>IFERROR(IFERROR(INDEX(Кат!$B:$B,MATCH($C6997,Кат!$I:$I,0)),INDEX(Торг!$B:$B,MATCH($C6997,Торг!$I:$I,0))),"")</f>
        <v/>
      </c>
      <c r="N6997" s="132" t="str">
        <f t="shared" si="109"/>
        <v xml:space="preserve"> </v>
      </c>
      <c r="O6997" s="132" t="str">
        <f>IFERROR(IFERROR(INDEX(Кат!$B:$B,MATCH($N6997,Кат!$I:$I,0)),INDEX(Торг!$B:$B,MATCH($N6997,Торг!$I:$I,0))),"")</f>
        <v/>
      </c>
    </row>
    <row r="6998" spans="1:15" outlineLevel="2">
      <c r="A6998" t="s">
        <v>19103</v>
      </c>
      <c r="C6998" s="191" t="s">
        <v>8354</v>
      </c>
      <c r="E6998" t="s">
        <v>8355</v>
      </c>
      <c r="F6998" t="s">
        <v>8353</v>
      </c>
      <c r="G6998" t="s">
        <v>399</v>
      </c>
      <c r="H6998">
        <v>2075</v>
      </c>
      <c r="J6998" t="s">
        <v>22634</v>
      </c>
      <c r="K6998" s="132" t="str">
        <f>IFERROR(IFERROR(INDEX(Кат!$O:$O,MATCH($C6998,Кат!$I:$I,0)),INDEX(Торг!$L:$L,MATCH($C6998,Торг!$I:$I,0))),"")</f>
        <v/>
      </c>
      <c r="L6998" s="132" t="str">
        <f>IFERROR(IFERROR(INDEX(Кат!$A:$A,MATCH($C6998,Кат!$I:$I,0)),INDEX(Торг!$A:$A,MATCH($C6998,Торг!$I:$I,0))),"")</f>
        <v/>
      </c>
      <c r="M6998" s="132" t="str">
        <f>IFERROR(IFERROR(INDEX(Кат!$B:$B,MATCH($C6998,Кат!$I:$I,0)),INDEX(Торг!$B:$B,MATCH($C6998,Торг!$I:$I,0))),"")</f>
        <v/>
      </c>
      <c r="N6998" s="132" t="str">
        <f t="shared" si="109"/>
        <v>VAP VR8200758088</v>
      </c>
      <c r="O6998" s="132" t="str">
        <f>IFERROR(IFERROR(INDEX(Кат!$B:$B,MATCH($N6998,Кат!$I:$I,0)),INDEX(Торг!$B:$B,MATCH($N6998,Торг!$I:$I,0))),"")</f>
        <v/>
      </c>
    </row>
    <row r="6999" spans="1:15" outlineLevel="2">
      <c r="A6999" t="s">
        <v>24551</v>
      </c>
      <c r="C6999" s="191"/>
      <c r="E6999" t="s">
        <v>26358</v>
      </c>
      <c r="J6999" t="s">
        <v>22634</v>
      </c>
      <c r="K6999" s="132" t="str">
        <f>IFERROR(IFERROR(INDEX(Кат!$O:$O,MATCH($C6999,Кат!$I:$I,0)),INDEX(Торг!$L:$L,MATCH($C6999,Торг!$I:$I,0))),"")</f>
        <v/>
      </c>
      <c r="L6999" s="132" t="str">
        <f>IFERROR(IFERROR(INDEX(Кат!$A:$A,MATCH($C6999,Кат!$I:$I,0)),INDEX(Торг!$A:$A,MATCH($C6999,Торг!$I:$I,0))),"")</f>
        <v/>
      </c>
      <c r="M6999" s="132" t="str">
        <f>IFERROR(IFERROR(INDEX(Кат!$B:$B,MATCH($C6999,Кат!$I:$I,0)),INDEX(Торг!$B:$B,MATCH($C6999,Торг!$I:$I,0))),"")</f>
        <v/>
      </c>
      <c r="N6999" s="132" t="str">
        <f t="shared" si="109"/>
        <v xml:space="preserve"> </v>
      </c>
      <c r="O6999" s="132" t="str">
        <f>IFERROR(IFERROR(INDEX(Кат!$B:$B,MATCH($N6999,Кат!$I:$I,0)),INDEX(Торг!$B:$B,MATCH($N6999,Торг!$I:$I,0))),"")</f>
        <v/>
      </c>
    </row>
    <row r="7000" spans="1:15" outlineLevel="2">
      <c r="A7000" t="s">
        <v>19869</v>
      </c>
      <c r="C7000" s="191" t="s">
        <v>9400</v>
      </c>
      <c r="E7000" t="s">
        <v>9401</v>
      </c>
      <c r="F7000" t="s">
        <v>9402</v>
      </c>
      <c r="G7000" t="s">
        <v>375</v>
      </c>
      <c r="H7000">
        <v>32000</v>
      </c>
      <c r="J7000" t="s">
        <v>22634</v>
      </c>
      <c r="K7000" s="132" t="str">
        <f>IFERROR(IFERROR(INDEX(Кат!$O:$O,MATCH($C7000,Кат!$I:$I,0)),INDEX(Торг!$L:$L,MATCH($C7000,Торг!$I:$I,0))),"")</f>
        <v/>
      </c>
      <c r="L7000" s="132" t="str">
        <f>IFERROR(IFERROR(INDEX(Кат!$A:$A,MATCH($C7000,Кат!$I:$I,0)),INDEX(Торг!$A:$A,MATCH($C7000,Торг!$I:$I,0))),"")</f>
        <v/>
      </c>
      <c r="M7000" s="132" t="str">
        <f>IFERROR(IFERROR(INDEX(Кат!$B:$B,MATCH($C7000,Кат!$I:$I,0)),INDEX(Торг!$B:$B,MATCH($C7000,Торг!$I:$I,0))),"")</f>
        <v/>
      </c>
      <c r="N7000" s="132" t="str">
        <f t="shared" si="109"/>
        <v>VECTOR 01008-St</v>
      </c>
      <c r="O7000" s="132" t="str">
        <f>IFERROR(IFERROR(INDEX(Кат!$B:$B,MATCH($N7000,Кат!$I:$I,0)),INDEX(Торг!$B:$B,MATCH($N7000,Торг!$I:$I,0))),"")</f>
        <v/>
      </c>
    </row>
    <row r="7001" spans="1:15" outlineLevel="2">
      <c r="A7001" t="s">
        <v>19870</v>
      </c>
      <c r="C7001" s="191" t="s">
        <v>9403</v>
      </c>
      <c r="E7001" t="s">
        <v>9404</v>
      </c>
      <c r="F7001" t="s">
        <v>9402</v>
      </c>
      <c r="G7001" t="s">
        <v>375</v>
      </c>
      <c r="H7001">
        <v>29500</v>
      </c>
      <c r="J7001" t="s">
        <v>22634</v>
      </c>
      <c r="K7001" s="132" t="str">
        <f>IFERROR(IFERROR(INDEX(Кат!$O:$O,MATCH($C7001,Кат!$I:$I,0)),INDEX(Торг!$L:$L,MATCH($C7001,Торг!$I:$I,0))),"")</f>
        <v/>
      </c>
      <c r="L7001" s="132" t="str">
        <f>IFERROR(IFERROR(INDEX(Кат!$A:$A,MATCH($C7001,Кат!$I:$I,0)),INDEX(Торг!$A:$A,MATCH($C7001,Торг!$I:$I,0))),"")</f>
        <v/>
      </c>
      <c r="M7001" s="132" t="str">
        <f>IFERROR(IFERROR(INDEX(Кат!$B:$B,MATCH($C7001,Кат!$I:$I,0)),INDEX(Торг!$B:$B,MATCH($C7001,Торг!$I:$I,0))),"")</f>
        <v/>
      </c>
      <c r="N7001" s="132" t="str">
        <f t="shared" si="109"/>
        <v>VECTOR 01009-St</v>
      </c>
      <c r="O7001" s="132" t="str">
        <f>IFERROR(IFERROR(INDEX(Кат!$B:$B,MATCH($N7001,Кат!$I:$I,0)),INDEX(Торг!$B:$B,MATCH($N7001,Торг!$I:$I,0))),"")</f>
        <v/>
      </c>
    </row>
    <row r="7002" spans="1:15" outlineLevel="2">
      <c r="A7002" t="s">
        <v>26359</v>
      </c>
      <c r="C7002" s="191" t="s">
        <v>26360</v>
      </c>
      <c r="E7002" t="s">
        <v>26361</v>
      </c>
      <c r="F7002" t="s">
        <v>9402</v>
      </c>
      <c r="G7002" t="s">
        <v>399</v>
      </c>
      <c r="H7002">
        <v>3200</v>
      </c>
      <c r="J7002" t="s">
        <v>22634</v>
      </c>
      <c r="K7002" s="132" t="str">
        <f>IFERROR(IFERROR(INDEX(Кат!$O:$O,MATCH($C7002,Кат!$I:$I,0)),INDEX(Торг!$L:$L,MATCH($C7002,Торг!$I:$I,0))),"")</f>
        <v/>
      </c>
      <c r="L7002" s="132" t="str">
        <f>IFERROR(IFERROR(INDEX(Кат!$A:$A,MATCH($C7002,Кат!$I:$I,0)),INDEX(Торг!$A:$A,MATCH($C7002,Торг!$I:$I,0))),"")</f>
        <v/>
      </c>
      <c r="M7002" s="132" t="str">
        <f>IFERROR(IFERROR(INDEX(Кат!$B:$B,MATCH($C7002,Кат!$I:$I,0)),INDEX(Торг!$B:$B,MATCH($C7002,Торг!$I:$I,0))),"")</f>
        <v/>
      </c>
      <c r="N7002" s="132" t="str">
        <f t="shared" si="109"/>
        <v>VECTOR AC2170P</v>
      </c>
      <c r="O7002" s="132" t="str">
        <f>IFERROR(IFERROR(INDEX(Кат!$B:$B,MATCH($N7002,Кат!$I:$I,0)),INDEX(Торг!$B:$B,MATCH($N7002,Торг!$I:$I,0))),"")</f>
        <v/>
      </c>
    </row>
    <row r="7003" spans="1:15" outlineLevel="2">
      <c r="A7003" t="s">
        <v>29205</v>
      </c>
      <c r="C7003" s="191" t="s">
        <v>29206</v>
      </c>
      <c r="E7003" t="s">
        <v>29207</v>
      </c>
      <c r="F7003" t="s">
        <v>9402</v>
      </c>
      <c r="G7003" t="s">
        <v>399</v>
      </c>
      <c r="H7003">
        <v>4000</v>
      </c>
      <c r="J7003" t="s">
        <v>22634</v>
      </c>
      <c r="K7003" s="132" t="str">
        <f>IFERROR(IFERROR(INDEX(Кат!$O:$O,MATCH($C7003,Кат!$I:$I,0)),INDEX(Торг!$L:$L,MATCH($C7003,Торг!$I:$I,0))),"")</f>
        <v/>
      </c>
      <c r="L7003" s="132" t="str">
        <f>IFERROR(IFERROR(INDEX(Кат!$A:$A,MATCH($C7003,Кат!$I:$I,0)),INDEX(Торг!$A:$A,MATCH($C7003,Торг!$I:$I,0))),"")</f>
        <v/>
      </c>
      <c r="M7003" s="132" t="str">
        <f>IFERROR(IFERROR(INDEX(Кат!$B:$B,MATCH($C7003,Кат!$I:$I,0)),INDEX(Торг!$B:$B,MATCH($C7003,Торг!$I:$I,0))),"")</f>
        <v/>
      </c>
      <c r="N7003" s="132" t="str">
        <f t="shared" si="109"/>
        <v>VECTOR AC 2190-N</v>
      </c>
      <c r="O7003" s="132" t="str">
        <f>IFERROR(IFERROR(INDEX(Кат!$B:$B,MATCH($N7003,Кат!$I:$I,0)),INDEX(Торг!$B:$B,MATCH($N7003,Торг!$I:$I,0))),"")</f>
        <v/>
      </c>
    </row>
    <row r="7004" spans="1:15" outlineLevel="2">
      <c r="A7004" t="s">
        <v>24405</v>
      </c>
      <c r="C7004" s="191"/>
      <c r="E7004" t="s">
        <v>3469</v>
      </c>
      <c r="J7004" t="s">
        <v>22634</v>
      </c>
      <c r="K7004" s="132" t="str">
        <f>IFERROR(IFERROR(INDEX(Кат!$O:$O,MATCH($C7004,Кат!$I:$I,0)),INDEX(Торг!$L:$L,MATCH($C7004,Торг!$I:$I,0))),"")</f>
        <v/>
      </c>
      <c r="L7004" s="132" t="str">
        <f>IFERROR(IFERROR(INDEX(Кат!$A:$A,MATCH($C7004,Кат!$I:$I,0)),INDEX(Торг!$A:$A,MATCH($C7004,Торг!$I:$I,0))),"")</f>
        <v/>
      </c>
      <c r="M7004" s="132" t="str">
        <f>IFERROR(IFERROR(INDEX(Кат!$B:$B,MATCH($C7004,Кат!$I:$I,0)),INDEX(Торг!$B:$B,MATCH($C7004,Торг!$I:$I,0))),"")</f>
        <v/>
      </c>
      <c r="N7004" s="132" t="str">
        <f t="shared" si="109"/>
        <v xml:space="preserve"> </v>
      </c>
      <c r="O7004" s="132" t="str">
        <f>IFERROR(IFERROR(INDEX(Кат!$B:$B,MATCH($N7004,Кат!$I:$I,0)),INDEX(Торг!$B:$B,MATCH($N7004,Торг!$I:$I,0))),"")</f>
        <v/>
      </c>
    </row>
    <row r="7005" spans="1:15" outlineLevel="2">
      <c r="A7005" t="s">
        <v>19104</v>
      </c>
      <c r="C7005" s="191" t="s">
        <v>3470</v>
      </c>
      <c r="E7005" t="s">
        <v>27712</v>
      </c>
      <c r="F7005" t="s">
        <v>3469</v>
      </c>
      <c r="G7005" t="s">
        <v>399</v>
      </c>
      <c r="H7005">
        <v>750</v>
      </c>
      <c r="J7005" t="s">
        <v>22634</v>
      </c>
      <c r="K7005" s="132" t="str">
        <f>IFERROR(IFERROR(INDEX(Кат!$O:$O,MATCH($C7005,Кат!$I:$I,0)),INDEX(Торг!$L:$L,MATCH($C7005,Торг!$I:$I,0))),"")</f>
        <v/>
      </c>
      <c r="L7005" s="132" t="str">
        <f>IFERROR(IFERROR(INDEX(Кат!$A:$A,MATCH($C7005,Кат!$I:$I,0)),INDEX(Торг!$A:$A,MATCH($C7005,Торг!$I:$I,0))),"")</f>
        <v/>
      </c>
      <c r="M7005" s="132" t="str">
        <f>IFERROR(IFERROR(INDEX(Кат!$B:$B,MATCH($C7005,Кат!$I:$I,0)),INDEX(Торг!$B:$B,MATCH($C7005,Торг!$I:$I,0))),"")</f>
        <v/>
      </c>
      <c r="N7005" s="132" t="str">
        <f t="shared" si="109"/>
        <v>VenTekRes Oy LADA0201R</v>
      </c>
      <c r="O7005" s="132" t="str">
        <f>IFERROR(IFERROR(INDEX(Кат!$B:$B,MATCH($N7005,Кат!$I:$I,0)),INDEX(Торг!$B:$B,MATCH($N7005,Торг!$I:$I,0))),"")</f>
        <v/>
      </c>
    </row>
    <row r="7006" spans="1:15" outlineLevel="2">
      <c r="A7006" t="s">
        <v>24406</v>
      </c>
      <c r="C7006" s="191"/>
      <c r="E7006" t="s">
        <v>24407</v>
      </c>
      <c r="J7006" t="s">
        <v>22634</v>
      </c>
      <c r="K7006" s="132" t="str">
        <f>IFERROR(IFERROR(INDEX(Кат!$O:$O,MATCH($C7006,Кат!$I:$I,0)),INDEX(Торг!$L:$L,MATCH($C7006,Торг!$I:$I,0))),"")</f>
        <v/>
      </c>
      <c r="L7006" s="132" t="str">
        <f>IFERROR(IFERROR(INDEX(Кат!$A:$A,MATCH($C7006,Кат!$I:$I,0)),INDEX(Торг!$A:$A,MATCH($C7006,Торг!$I:$I,0))),"")</f>
        <v/>
      </c>
      <c r="M7006" s="132" t="str">
        <f>IFERROR(IFERROR(INDEX(Кат!$B:$B,MATCH($C7006,Кат!$I:$I,0)),INDEX(Торг!$B:$B,MATCH($C7006,Торг!$I:$I,0))),"")</f>
        <v/>
      </c>
      <c r="N7006" s="132" t="str">
        <f t="shared" si="109"/>
        <v xml:space="preserve"> </v>
      </c>
      <c r="O7006" s="132" t="str">
        <f>IFERROR(IFERROR(INDEX(Кат!$B:$B,MATCH($N7006,Кат!$I:$I,0)),INDEX(Торг!$B:$B,MATCH($N7006,Торг!$I:$I,0))),"")</f>
        <v/>
      </c>
    </row>
    <row r="7007" spans="1:15" outlineLevel="2">
      <c r="A7007" t="s">
        <v>19105</v>
      </c>
      <c r="C7007" s="191" t="s">
        <v>3471</v>
      </c>
      <c r="E7007" t="s">
        <v>3472</v>
      </c>
      <c r="F7007" t="s">
        <v>3473</v>
      </c>
      <c r="G7007" t="s">
        <v>399</v>
      </c>
      <c r="H7007">
        <v>550</v>
      </c>
      <c r="J7007" t="s">
        <v>22634</v>
      </c>
      <c r="K7007" s="132" t="str">
        <f>IFERROR(IFERROR(INDEX(Кат!$O:$O,MATCH($C7007,Кат!$I:$I,0)),INDEX(Торг!$L:$L,MATCH($C7007,Торг!$I:$I,0))),"")</f>
        <v/>
      </c>
      <c r="L7007" s="132" t="str">
        <f>IFERROR(IFERROR(INDEX(Кат!$A:$A,MATCH($C7007,Кат!$I:$I,0)),INDEX(Торг!$A:$A,MATCH($C7007,Торг!$I:$I,0))),"")</f>
        <v/>
      </c>
      <c r="M7007" s="132" t="str">
        <f>IFERROR(IFERROR(INDEX(Кат!$B:$B,MATCH($C7007,Кат!$I:$I,0)),INDEX(Торг!$B:$B,MATCH($C7007,Торг!$I:$I,0))),"")</f>
        <v/>
      </c>
      <c r="N7007" s="132" t="str">
        <f t="shared" si="109"/>
        <v>VICTOR REINZ 70-31414-10</v>
      </c>
      <c r="O7007" s="132" t="str">
        <f>IFERROR(IFERROR(INDEX(Кат!$B:$B,MATCH($N7007,Кат!$I:$I,0)),INDEX(Торг!$B:$B,MATCH($N7007,Торг!$I:$I,0))),"")</f>
        <v/>
      </c>
    </row>
    <row r="7008" spans="1:15" outlineLevel="2">
      <c r="A7008" t="s">
        <v>19106</v>
      </c>
      <c r="C7008" s="191" t="s">
        <v>4434</v>
      </c>
      <c r="E7008" t="s">
        <v>8356</v>
      </c>
      <c r="F7008" t="s">
        <v>3473</v>
      </c>
      <c r="G7008" t="s">
        <v>399</v>
      </c>
      <c r="H7008">
        <v>500</v>
      </c>
      <c r="J7008" t="s">
        <v>22634</v>
      </c>
      <c r="K7008" s="132" t="str">
        <f>IFERROR(IFERROR(INDEX(Кат!$O:$O,MATCH($C7008,Кат!$I:$I,0)),INDEX(Торг!$L:$L,MATCH($C7008,Торг!$I:$I,0))),"")</f>
        <v/>
      </c>
      <c r="L7008" s="132" t="str">
        <f>IFERROR(IFERROR(INDEX(Кат!$A:$A,MATCH($C7008,Кат!$I:$I,0)),INDEX(Торг!$A:$A,MATCH($C7008,Торг!$I:$I,0))),"")</f>
        <v/>
      </c>
      <c r="M7008" s="132" t="str">
        <f>IFERROR(IFERROR(INDEX(Кат!$B:$B,MATCH($C7008,Кат!$I:$I,0)),INDEX(Торг!$B:$B,MATCH($C7008,Торг!$I:$I,0))),"")</f>
        <v/>
      </c>
      <c r="N7008" s="132" t="str">
        <f t="shared" si="109"/>
        <v>VICTOR REINZ 61-31045-00</v>
      </c>
      <c r="O7008" s="132" t="str">
        <f>IFERROR(IFERROR(INDEX(Кат!$B:$B,MATCH($N7008,Кат!$I:$I,0)),INDEX(Торг!$B:$B,MATCH($N7008,Торг!$I:$I,0))),"")</f>
        <v/>
      </c>
    </row>
    <row r="7009" spans="1:15" outlineLevel="2">
      <c r="A7009" t="s">
        <v>25262</v>
      </c>
      <c r="C7009" s="191" t="s">
        <v>25263</v>
      </c>
      <c r="E7009" t="s">
        <v>25264</v>
      </c>
      <c r="F7009" t="s">
        <v>3473</v>
      </c>
      <c r="G7009" t="s">
        <v>399</v>
      </c>
      <c r="H7009">
        <v>500</v>
      </c>
      <c r="J7009" t="s">
        <v>22634</v>
      </c>
      <c r="K7009" s="132" t="str">
        <f>IFERROR(IFERROR(INDEX(Кат!$O:$O,MATCH($C7009,Кат!$I:$I,0)),INDEX(Торг!$L:$L,MATCH($C7009,Торг!$I:$I,0))),"")</f>
        <v>шпак</v>
      </c>
      <c r="L7009" s="132">
        <f>IFERROR(IFERROR(INDEX(Кат!$A:$A,MATCH($C7009,Кат!$I:$I,0)),INDEX(Торг!$A:$A,MATCH($C7009,Торг!$I:$I,0))),"")</f>
        <v>201390</v>
      </c>
      <c r="M7009" s="132">
        <f>IFERROR(IFERROR(INDEX(Кат!$B:$B,MATCH($C7009,Кат!$I:$I,0)),INDEX(Торг!$B:$B,MATCH($C7009,Торг!$I:$I,0))),"")</f>
        <v>31370</v>
      </c>
      <c r="N7009" s="132" t="str">
        <f t="shared" si="109"/>
        <v>VICTOR REINZ 61-36660-00</v>
      </c>
      <c r="O7009" s="132" t="str">
        <f>IFERROR(IFERROR(INDEX(Кат!$B:$B,MATCH($N7009,Кат!$I:$I,0)),INDEX(Торг!$B:$B,MATCH($N7009,Торг!$I:$I,0))),"")</f>
        <v/>
      </c>
    </row>
    <row r="7010" spans="1:15" outlineLevel="1">
      <c r="A7010" t="s">
        <v>19107</v>
      </c>
      <c r="C7010" s="191" t="s">
        <v>3474</v>
      </c>
      <c r="E7010" t="s">
        <v>3475</v>
      </c>
      <c r="F7010" t="s">
        <v>3473</v>
      </c>
      <c r="G7010" t="s">
        <v>399</v>
      </c>
      <c r="H7010">
        <v>260</v>
      </c>
      <c r="J7010" t="s">
        <v>22634</v>
      </c>
      <c r="K7010" s="132" t="str">
        <f>IFERROR(IFERROR(INDEX(Кат!$O:$O,MATCH($C7010,Кат!$I:$I,0)),INDEX(Торг!$L:$L,MATCH($C7010,Торг!$I:$I,0))),"")</f>
        <v/>
      </c>
      <c r="L7010" s="132" t="str">
        <f>IFERROR(IFERROR(INDEX(Кат!$A:$A,MATCH($C7010,Кат!$I:$I,0)),INDEX(Торг!$A:$A,MATCH($C7010,Торг!$I:$I,0))),"")</f>
        <v/>
      </c>
      <c r="M7010" s="132" t="str">
        <f>IFERROR(IFERROR(INDEX(Кат!$B:$B,MATCH($C7010,Кат!$I:$I,0)),INDEX(Торг!$B:$B,MATCH($C7010,Торг!$I:$I,0))),"")</f>
        <v/>
      </c>
      <c r="N7010" s="132" t="str">
        <f t="shared" si="109"/>
        <v>VICTOR REINZ 70-38569-00</v>
      </c>
      <c r="O7010" s="132" t="str">
        <f>IFERROR(IFERROR(INDEX(Кат!$B:$B,MATCH($N7010,Кат!$I:$I,0)),INDEX(Торг!$B:$B,MATCH($N7010,Торг!$I:$I,0))),"")</f>
        <v/>
      </c>
    </row>
    <row r="7011" spans="1:15" outlineLevel="2">
      <c r="A7011" t="s">
        <v>19108</v>
      </c>
      <c r="C7011" s="191" t="s">
        <v>3476</v>
      </c>
      <c r="E7011" t="s">
        <v>3477</v>
      </c>
      <c r="F7011" t="s">
        <v>3473</v>
      </c>
      <c r="G7011" t="s">
        <v>399</v>
      </c>
      <c r="H7011">
        <v>680</v>
      </c>
      <c r="J7011" t="s">
        <v>22634</v>
      </c>
      <c r="K7011" s="132" t="str">
        <f>IFERROR(IFERROR(INDEX(Кат!$O:$O,MATCH($C7011,Кат!$I:$I,0)),INDEX(Торг!$L:$L,MATCH($C7011,Торг!$I:$I,0))),"")</f>
        <v/>
      </c>
      <c r="L7011" s="132" t="str">
        <f>IFERROR(IFERROR(INDEX(Кат!$A:$A,MATCH($C7011,Кат!$I:$I,0)),INDEX(Торг!$A:$A,MATCH($C7011,Торг!$I:$I,0))),"")</f>
        <v/>
      </c>
      <c r="M7011" s="132" t="str">
        <f>IFERROR(IFERROR(INDEX(Кат!$B:$B,MATCH($C7011,Кат!$I:$I,0)),INDEX(Торг!$B:$B,MATCH($C7011,Торг!$I:$I,0))),"")</f>
        <v/>
      </c>
      <c r="N7011" s="132" t="str">
        <f t="shared" si="109"/>
        <v>VICTOR REINZ 71-31622-10</v>
      </c>
      <c r="O7011" s="132" t="str">
        <f>IFERROR(IFERROR(INDEX(Кат!$B:$B,MATCH($N7011,Кат!$I:$I,0)),INDEX(Торг!$B:$B,MATCH($N7011,Торг!$I:$I,0))),"")</f>
        <v/>
      </c>
    </row>
    <row r="7012" spans="1:15" outlineLevel="2">
      <c r="A7012" t="s">
        <v>19109</v>
      </c>
      <c r="C7012" s="191" t="s">
        <v>3478</v>
      </c>
      <c r="E7012" t="s">
        <v>3479</v>
      </c>
      <c r="F7012" t="s">
        <v>3473</v>
      </c>
      <c r="G7012" t="s">
        <v>399</v>
      </c>
      <c r="H7012">
        <v>1200</v>
      </c>
      <c r="J7012" t="s">
        <v>22634</v>
      </c>
      <c r="K7012" s="132" t="str">
        <f>IFERROR(IFERROR(INDEX(Кат!$O:$O,MATCH($C7012,Кат!$I:$I,0)),INDEX(Торг!$L:$L,MATCH($C7012,Торг!$I:$I,0))),"")</f>
        <v/>
      </c>
      <c r="L7012" s="132" t="str">
        <f>IFERROR(IFERROR(INDEX(Кат!$A:$A,MATCH($C7012,Кат!$I:$I,0)),INDEX(Торг!$A:$A,MATCH($C7012,Торг!$I:$I,0))),"")</f>
        <v/>
      </c>
      <c r="M7012" s="132" t="str">
        <f>IFERROR(IFERROR(INDEX(Кат!$B:$B,MATCH($C7012,Кат!$I:$I,0)),INDEX(Торг!$B:$B,MATCH($C7012,Торг!$I:$I,0))),"")</f>
        <v/>
      </c>
      <c r="N7012" s="132" t="str">
        <f t="shared" si="109"/>
        <v>VICTOR REINZ 71-34359-00</v>
      </c>
      <c r="O7012" s="132" t="str">
        <f>IFERROR(IFERROR(INDEX(Кат!$B:$B,MATCH($N7012,Кат!$I:$I,0)),INDEX(Торг!$B:$B,MATCH($N7012,Торг!$I:$I,0))),"")</f>
        <v/>
      </c>
    </row>
    <row r="7013" spans="1:15" outlineLevel="2">
      <c r="A7013" t="s">
        <v>19110</v>
      </c>
      <c r="C7013" s="191" t="s">
        <v>3480</v>
      </c>
      <c r="E7013" t="s">
        <v>3481</v>
      </c>
      <c r="F7013" t="s">
        <v>3473</v>
      </c>
      <c r="G7013" t="s">
        <v>399</v>
      </c>
      <c r="H7013">
        <v>180</v>
      </c>
      <c r="J7013" t="s">
        <v>22634</v>
      </c>
      <c r="K7013" s="132" t="str">
        <f>IFERROR(IFERROR(INDEX(Кат!$O:$O,MATCH($C7013,Кат!$I:$I,0)),INDEX(Торг!$L:$L,MATCH($C7013,Торг!$I:$I,0))),"")</f>
        <v>шпак</v>
      </c>
      <c r="L7013" s="132">
        <f>IFERROR(IFERROR(INDEX(Кат!$A:$A,MATCH($C7013,Кат!$I:$I,0)),INDEX(Торг!$A:$A,MATCH($C7013,Торг!$I:$I,0))),"")</f>
        <v>213329</v>
      </c>
      <c r="M7013" s="132">
        <f>IFERROR(IFERROR(INDEX(Кат!$B:$B,MATCH($C7013,Кат!$I:$I,0)),INDEX(Торг!$B:$B,MATCH($C7013,Торг!$I:$I,0))),"")</f>
        <v>31371</v>
      </c>
      <c r="N7013" s="132" t="str">
        <f t="shared" si="109"/>
        <v>VICTOR REINZ 80-15287-40</v>
      </c>
      <c r="O7013" s="132" t="str">
        <f>IFERROR(IFERROR(INDEX(Кат!$B:$B,MATCH($N7013,Кат!$I:$I,0)),INDEX(Торг!$B:$B,MATCH($N7013,Торг!$I:$I,0))),"")</f>
        <v/>
      </c>
    </row>
    <row r="7014" spans="1:15" outlineLevel="2">
      <c r="A7014" t="s">
        <v>19111</v>
      </c>
      <c r="C7014" s="191" t="s">
        <v>368</v>
      </c>
      <c r="E7014" t="s">
        <v>3482</v>
      </c>
      <c r="F7014" t="s">
        <v>3473</v>
      </c>
      <c r="G7014" t="s">
        <v>399</v>
      </c>
      <c r="H7014">
        <v>180</v>
      </c>
      <c r="J7014" t="s">
        <v>22634</v>
      </c>
      <c r="K7014" s="132" t="str">
        <f>IFERROR(IFERROR(INDEX(Кат!$O:$O,MATCH($C7014,Кат!$I:$I,0)),INDEX(Торг!$L:$L,MATCH($C7014,Торг!$I:$I,0))),"")</f>
        <v>шпак</v>
      </c>
      <c r="L7014" s="132">
        <f>IFERROR(IFERROR(INDEX(Кат!$A:$A,MATCH($C7014,Кат!$I:$I,0)),INDEX(Торг!$A:$A,MATCH($C7014,Торг!$I:$I,0))),"")</f>
        <v>213331</v>
      </c>
      <c r="M7014" s="132">
        <f>IFERROR(IFERROR(INDEX(Кат!$B:$B,MATCH($C7014,Кат!$I:$I,0)),INDEX(Торг!$B:$B,MATCH($C7014,Торг!$I:$I,0))),"")</f>
        <v>25419</v>
      </c>
      <c r="N7014" s="132" t="str">
        <f t="shared" si="109"/>
        <v>VICTOR REINZ 80-51127-20</v>
      </c>
      <c r="O7014" s="132" t="str">
        <f>IFERROR(IFERROR(INDEX(Кат!$B:$B,MATCH($N7014,Кат!$I:$I,0)),INDEX(Торг!$B:$B,MATCH($N7014,Торг!$I:$I,0))),"")</f>
        <v/>
      </c>
    </row>
    <row r="7015" spans="1:15" outlineLevel="2">
      <c r="A7015" t="s">
        <v>19112</v>
      </c>
      <c r="C7015" s="191" t="s">
        <v>3483</v>
      </c>
      <c r="E7015" t="s">
        <v>3484</v>
      </c>
      <c r="F7015" t="s">
        <v>3473</v>
      </c>
      <c r="G7015" t="s">
        <v>399</v>
      </c>
      <c r="H7015">
        <v>950</v>
      </c>
      <c r="J7015" t="s">
        <v>22634</v>
      </c>
      <c r="K7015" s="132" t="str">
        <f>IFERROR(IFERROR(INDEX(Кат!$O:$O,MATCH($C7015,Кат!$I:$I,0)),INDEX(Торг!$L:$L,MATCH($C7015,Торг!$I:$I,0))),"")</f>
        <v>шпак</v>
      </c>
      <c r="L7015" s="132">
        <f>IFERROR(IFERROR(INDEX(Кат!$A:$A,MATCH($C7015,Кат!$I:$I,0)),INDEX(Торг!$A:$A,MATCH($C7015,Торг!$I:$I,0))),"")</f>
        <v>213330</v>
      </c>
      <c r="M7015" s="132">
        <f>IFERROR(IFERROR(INDEX(Кат!$B:$B,MATCH($C7015,Кат!$I:$I,0)),INDEX(Торг!$B:$B,MATCH($C7015,Торг!$I:$I,0))),"")</f>
        <v>31372</v>
      </c>
      <c r="N7015" s="132" t="str">
        <f t="shared" si="109"/>
        <v>VICTOR REINZ 81-18304-50</v>
      </c>
      <c r="O7015" s="132" t="str">
        <f>IFERROR(IFERROR(INDEX(Кат!$B:$B,MATCH($N7015,Кат!$I:$I,0)),INDEX(Торг!$B:$B,MATCH($N7015,Торг!$I:$I,0))),"")</f>
        <v/>
      </c>
    </row>
    <row r="7016" spans="1:15" outlineLevel="2">
      <c r="A7016" t="s">
        <v>30638</v>
      </c>
      <c r="C7016" s="191" t="s">
        <v>30639</v>
      </c>
      <c r="E7016" t="s">
        <v>30640</v>
      </c>
      <c r="F7016" t="s">
        <v>3473</v>
      </c>
      <c r="G7016" t="s">
        <v>399</v>
      </c>
      <c r="H7016">
        <v>100</v>
      </c>
      <c r="J7016" t="s">
        <v>22634</v>
      </c>
      <c r="K7016" s="132" t="str">
        <f>IFERROR(IFERROR(INDEX(Кат!$O:$O,MATCH($C7016,Кат!$I:$I,0)),INDEX(Торг!$L:$L,MATCH($C7016,Торг!$I:$I,0))),"")</f>
        <v/>
      </c>
      <c r="L7016" s="132" t="str">
        <f>IFERROR(IFERROR(INDEX(Кат!$A:$A,MATCH($C7016,Кат!$I:$I,0)),INDEX(Торг!$A:$A,MATCH($C7016,Торг!$I:$I,0))),"")</f>
        <v/>
      </c>
      <c r="M7016" s="132" t="str">
        <f>IFERROR(IFERROR(INDEX(Кат!$B:$B,MATCH($C7016,Кат!$I:$I,0)),INDEX(Торг!$B:$B,MATCH($C7016,Торг!$I:$I,0))),"")</f>
        <v/>
      </c>
      <c r="N7016" s="132" t="str">
        <f t="shared" si="109"/>
        <v>VICTOR REINZ 80-33653-10</v>
      </c>
      <c r="O7016" s="132" t="str">
        <f>IFERROR(IFERROR(INDEX(Кат!$B:$B,MATCH($N7016,Кат!$I:$I,0)),INDEX(Торг!$B:$B,MATCH($N7016,Торг!$I:$I,0))),"")</f>
        <v/>
      </c>
    </row>
    <row r="7017" spans="1:15" outlineLevel="2">
      <c r="A7017" t="s">
        <v>19113</v>
      </c>
      <c r="C7017" s="191" t="s">
        <v>13693</v>
      </c>
      <c r="E7017" t="s">
        <v>3485</v>
      </c>
      <c r="F7017" t="s">
        <v>3473</v>
      </c>
      <c r="G7017" t="s">
        <v>399</v>
      </c>
      <c r="H7017">
        <v>100</v>
      </c>
      <c r="J7017" t="s">
        <v>22634</v>
      </c>
      <c r="K7017" s="132" t="str">
        <f>IFERROR(IFERROR(INDEX(Кат!$O:$O,MATCH($C7017,Кат!$I:$I,0)),INDEX(Торг!$L:$L,MATCH($C7017,Торг!$I:$I,0))),"")</f>
        <v/>
      </c>
      <c r="L7017" s="132" t="str">
        <f>IFERROR(IFERROR(INDEX(Кат!$A:$A,MATCH($C7017,Кат!$I:$I,0)),INDEX(Торг!$A:$A,MATCH($C7017,Торг!$I:$I,0))),"")</f>
        <v/>
      </c>
      <c r="M7017" s="132" t="str">
        <f>IFERROR(IFERROR(INDEX(Кат!$B:$B,MATCH($C7017,Кат!$I:$I,0)),INDEX(Торг!$B:$B,MATCH($C7017,Торг!$I:$I,0))),"")</f>
        <v/>
      </c>
      <c r="N7017" s="132" t="str">
        <f t="shared" si="109"/>
        <v>VICTOR REINZ 81-33653-10</v>
      </c>
      <c r="O7017" s="132" t="str">
        <f>IFERROR(IFERROR(INDEX(Кат!$B:$B,MATCH($N7017,Кат!$I:$I,0)),INDEX(Торг!$B:$B,MATCH($N7017,Торг!$I:$I,0))),"")</f>
        <v/>
      </c>
    </row>
    <row r="7018" spans="1:15" outlineLevel="2">
      <c r="A7018" t="s">
        <v>19114</v>
      </c>
      <c r="C7018" s="191" t="s">
        <v>8357</v>
      </c>
      <c r="E7018" t="s">
        <v>8358</v>
      </c>
      <c r="F7018" t="s">
        <v>3473</v>
      </c>
      <c r="G7018" t="s">
        <v>399</v>
      </c>
      <c r="H7018">
        <v>85</v>
      </c>
      <c r="J7018" t="s">
        <v>22634</v>
      </c>
      <c r="K7018" s="132" t="str">
        <f>IFERROR(IFERROR(INDEX(Кат!$O:$O,MATCH($C7018,Кат!$I:$I,0)),INDEX(Торг!$L:$L,MATCH($C7018,Торг!$I:$I,0))),"")</f>
        <v/>
      </c>
      <c r="L7018" s="132" t="str">
        <f>IFERROR(IFERROR(INDEX(Кат!$A:$A,MATCH($C7018,Кат!$I:$I,0)),INDEX(Торг!$A:$A,MATCH($C7018,Торг!$I:$I,0))),"")</f>
        <v/>
      </c>
      <c r="M7018" s="132" t="str">
        <f>IFERROR(IFERROR(INDEX(Кат!$B:$B,MATCH($C7018,Кат!$I:$I,0)),INDEX(Торг!$B:$B,MATCH($C7018,Торг!$I:$I,0))),"")</f>
        <v/>
      </c>
      <c r="N7018" s="132" t="str">
        <f t="shared" si="109"/>
        <v>VICTOR REINZ 80-21087-20</v>
      </c>
      <c r="O7018" s="132" t="str">
        <f>IFERROR(IFERROR(INDEX(Кат!$B:$B,MATCH($N7018,Кат!$I:$I,0)),INDEX(Торг!$B:$B,MATCH($N7018,Торг!$I:$I,0))),"")</f>
        <v/>
      </c>
    </row>
    <row r="7019" spans="1:15" outlineLevel="2">
      <c r="A7019" t="s">
        <v>19115</v>
      </c>
      <c r="C7019" s="191" t="s">
        <v>3486</v>
      </c>
      <c r="E7019" t="s">
        <v>3487</v>
      </c>
      <c r="F7019" t="s">
        <v>3473</v>
      </c>
      <c r="G7019" t="s">
        <v>399</v>
      </c>
      <c r="H7019">
        <v>500</v>
      </c>
      <c r="J7019" t="s">
        <v>22634</v>
      </c>
      <c r="K7019" s="132" t="str">
        <f>IFERROR(IFERROR(INDEX(Кат!$O:$O,MATCH($C7019,Кат!$I:$I,0)),INDEX(Торг!$L:$L,MATCH($C7019,Торг!$I:$I,0))),"")</f>
        <v>шпак</v>
      </c>
      <c r="L7019" s="132">
        <f>IFERROR(IFERROR(INDEX(Кат!$A:$A,MATCH($C7019,Кат!$I:$I,0)),INDEX(Торг!$A:$A,MATCH($C7019,Торг!$I:$I,0))),"")</f>
        <v>213332</v>
      </c>
      <c r="M7019" s="132">
        <f>IFERROR(IFERROR(INDEX(Кат!$B:$B,MATCH($C7019,Кат!$I:$I,0)),INDEX(Торг!$B:$B,MATCH($C7019,Торг!$I:$I,0))),"")</f>
        <v>31373</v>
      </c>
      <c r="N7019" s="132" t="str">
        <f t="shared" si="109"/>
        <v>VICTOR REINZ 81-15855-40</v>
      </c>
      <c r="O7019" s="132" t="str">
        <f>IFERROR(IFERROR(INDEX(Кат!$B:$B,MATCH($N7019,Кат!$I:$I,0)),INDEX(Торг!$B:$B,MATCH($N7019,Торг!$I:$I,0))),"")</f>
        <v/>
      </c>
    </row>
    <row r="7020" spans="1:15" outlineLevel="2">
      <c r="A7020" t="s">
        <v>19116</v>
      </c>
      <c r="C7020" s="191" t="s">
        <v>366</v>
      </c>
      <c r="E7020" t="s">
        <v>3488</v>
      </c>
      <c r="F7020" t="s">
        <v>3473</v>
      </c>
      <c r="G7020" t="s">
        <v>375</v>
      </c>
      <c r="H7020">
        <v>300</v>
      </c>
      <c r="J7020" t="s">
        <v>22634</v>
      </c>
      <c r="K7020" s="132" t="str">
        <f>IFERROR(IFERROR(INDEX(Кат!$O:$O,MATCH($C7020,Кат!$I:$I,0)),INDEX(Торг!$L:$L,MATCH($C7020,Торг!$I:$I,0))),"")</f>
        <v>шпак</v>
      </c>
      <c r="L7020" s="132">
        <f>IFERROR(IFERROR(INDEX(Кат!$A:$A,MATCH($C7020,Кат!$I:$I,0)),INDEX(Торг!$A:$A,MATCH($C7020,Торг!$I:$I,0))),"")</f>
        <v>213423</v>
      </c>
      <c r="M7020" s="132">
        <f>IFERROR(IFERROR(INDEX(Кат!$B:$B,MATCH($C7020,Кат!$I:$I,0)),INDEX(Торг!$B:$B,MATCH($C7020,Торг!$I:$I,0))),"")</f>
        <v>25416</v>
      </c>
      <c r="N7020" s="132" t="str">
        <f t="shared" si="109"/>
        <v>VICTOR REINZ 12-25837-01</v>
      </c>
      <c r="O7020" s="132" t="str">
        <f>IFERROR(IFERROR(INDEX(Кат!$B:$B,MATCH($N7020,Кат!$I:$I,0)),INDEX(Торг!$B:$B,MATCH($N7020,Торг!$I:$I,0))),"")</f>
        <v/>
      </c>
    </row>
    <row r="7021" spans="1:15" outlineLevel="2">
      <c r="A7021" t="s">
        <v>19117</v>
      </c>
      <c r="C7021" s="191" t="s">
        <v>367</v>
      </c>
      <c r="E7021" t="s">
        <v>3489</v>
      </c>
      <c r="F7021" t="s">
        <v>3473</v>
      </c>
      <c r="G7021" t="s">
        <v>375</v>
      </c>
      <c r="H7021">
        <v>450</v>
      </c>
      <c r="J7021" t="s">
        <v>22634</v>
      </c>
      <c r="K7021" s="132" t="str">
        <f>IFERROR(IFERROR(INDEX(Кат!$O:$O,MATCH($C7021,Кат!$I:$I,0)),INDEX(Торг!$L:$L,MATCH($C7021,Торг!$I:$I,0))),"")</f>
        <v/>
      </c>
      <c r="L7021" s="132" t="str">
        <f>IFERROR(IFERROR(INDEX(Кат!$A:$A,MATCH($C7021,Кат!$I:$I,0)),INDEX(Торг!$A:$A,MATCH($C7021,Торг!$I:$I,0))),"")</f>
        <v/>
      </c>
      <c r="M7021" s="132" t="str">
        <f>IFERROR(IFERROR(INDEX(Кат!$B:$B,MATCH($C7021,Кат!$I:$I,0)),INDEX(Торг!$B:$B,MATCH($C7021,Торг!$I:$I,0))),"")</f>
        <v/>
      </c>
      <c r="N7021" s="132" t="str">
        <f t="shared" si="109"/>
        <v>VICTOR REINZ 12-26058-03</v>
      </c>
      <c r="O7021" s="132" t="str">
        <f>IFERROR(IFERROR(INDEX(Кат!$B:$B,MATCH($N7021,Кат!$I:$I,0)),INDEX(Торг!$B:$B,MATCH($N7021,Торг!$I:$I,0))),"")</f>
        <v/>
      </c>
    </row>
    <row r="7022" spans="1:15" outlineLevel="2">
      <c r="A7022" t="s">
        <v>33755</v>
      </c>
      <c r="C7022" s="191" t="s">
        <v>33756</v>
      </c>
      <c r="E7022" t="s">
        <v>33757</v>
      </c>
      <c r="F7022" t="s">
        <v>3473</v>
      </c>
      <c r="G7022" t="s">
        <v>375</v>
      </c>
      <c r="H7022">
        <v>1450</v>
      </c>
      <c r="J7022" t="s">
        <v>22634</v>
      </c>
      <c r="K7022" s="132" t="str">
        <f>IFERROR(IFERROR(INDEX(Кат!$O:$O,MATCH($C7022,Кат!$I:$I,0)),INDEX(Торг!$L:$L,MATCH($C7022,Торг!$I:$I,0))),"")</f>
        <v/>
      </c>
      <c r="L7022" s="132" t="str">
        <f>IFERROR(IFERROR(INDEX(Кат!$A:$A,MATCH($C7022,Кат!$I:$I,0)),INDEX(Торг!$A:$A,MATCH($C7022,Торг!$I:$I,0))),"")</f>
        <v/>
      </c>
      <c r="M7022" s="132" t="str">
        <f>IFERROR(IFERROR(INDEX(Кат!$B:$B,MATCH($C7022,Кат!$I:$I,0)),INDEX(Торг!$B:$B,MATCH($C7022,Торг!$I:$I,0))),"")</f>
        <v/>
      </c>
      <c r="N7022" s="132" t="str">
        <f t="shared" si="109"/>
        <v>VICTOR REINZ 12-40616-01</v>
      </c>
      <c r="O7022" s="132" t="str">
        <f>IFERROR(IFERROR(INDEX(Кат!$B:$B,MATCH($N7022,Кат!$I:$I,0)),INDEX(Торг!$B:$B,MATCH($N7022,Торг!$I:$I,0))),"")</f>
        <v/>
      </c>
    </row>
    <row r="7023" spans="1:15" outlineLevel="2">
      <c r="A7023" t="s">
        <v>23027</v>
      </c>
      <c r="C7023" s="191" t="s">
        <v>23028</v>
      </c>
      <c r="E7023" t="s">
        <v>23029</v>
      </c>
      <c r="F7023" t="s">
        <v>3473</v>
      </c>
      <c r="G7023" t="s">
        <v>375</v>
      </c>
      <c r="H7023">
        <v>350</v>
      </c>
      <c r="J7023" t="s">
        <v>22634</v>
      </c>
      <c r="K7023" s="132" t="str">
        <f>IFERROR(IFERROR(INDEX(Кат!$O:$O,MATCH($C7023,Кат!$I:$I,0)),INDEX(Торг!$L:$L,MATCH($C7023,Торг!$I:$I,0))),"")</f>
        <v/>
      </c>
      <c r="L7023" s="132" t="str">
        <f>IFERROR(IFERROR(INDEX(Кат!$A:$A,MATCH($C7023,Кат!$I:$I,0)),INDEX(Торг!$A:$A,MATCH($C7023,Торг!$I:$I,0))),"")</f>
        <v/>
      </c>
      <c r="M7023" s="132" t="str">
        <f>IFERROR(IFERROR(INDEX(Кат!$B:$B,MATCH($C7023,Кат!$I:$I,0)),INDEX(Торг!$B:$B,MATCH($C7023,Торг!$I:$I,0))),"")</f>
        <v/>
      </c>
      <c r="N7023" s="132" t="str">
        <f t="shared" si="109"/>
        <v>VICTOR REINZ 12-22026-01</v>
      </c>
      <c r="O7023" s="132" t="str">
        <f>IFERROR(IFERROR(INDEX(Кат!$B:$B,MATCH($N7023,Кат!$I:$I,0)),INDEX(Торг!$B:$B,MATCH($N7023,Торг!$I:$I,0))),"")</f>
        <v/>
      </c>
    </row>
    <row r="7024" spans="1:15" outlineLevel="2">
      <c r="A7024" t="s">
        <v>31454</v>
      </c>
      <c r="C7024" s="191"/>
      <c r="E7024" t="s">
        <v>31455</v>
      </c>
      <c r="J7024" t="s">
        <v>22634</v>
      </c>
      <c r="K7024" s="132" t="str">
        <f>IFERROR(IFERROR(INDEX(Кат!$O:$O,MATCH($C7024,Кат!$I:$I,0)),INDEX(Торг!$L:$L,MATCH($C7024,Торг!$I:$I,0))),"")</f>
        <v/>
      </c>
      <c r="L7024" s="132" t="str">
        <f>IFERROR(IFERROR(INDEX(Кат!$A:$A,MATCH($C7024,Кат!$I:$I,0)),INDEX(Торг!$A:$A,MATCH($C7024,Торг!$I:$I,0))),"")</f>
        <v/>
      </c>
      <c r="M7024" s="132" t="str">
        <f>IFERROR(IFERROR(INDEX(Кат!$B:$B,MATCH($C7024,Кат!$I:$I,0)),INDEX(Торг!$B:$B,MATCH($C7024,Торг!$I:$I,0))),"")</f>
        <v/>
      </c>
      <c r="N7024" s="132" t="str">
        <f t="shared" si="109"/>
        <v xml:space="preserve"> </v>
      </c>
      <c r="O7024" s="132" t="str">
        <f>IFERROR(IFERROR(INDEX(Кат!$B:$B,MATCH($N7024,Кат!$I:$I,0)),INDEX(Торг!$B:$B,MATCH($N7024,Торг!$I:$I,0))),"")</f>
        <v/>
      </c>
    </row>
    <row r="7025" spans="1:15" outlineLevel="2">
      <c r="A7025" t="s">
        <v>31456</v>
      </c>
      <c r="C7025" s="191" t="s">
        <v>31457</v>
      </c>
      <c r="E7025" t="s">
        <v>31458</v>
      </c>
      <c r="F7025" t="s">
        <v>31455</v>
      </c>
      <c r="G7025" t="s">
        <v>399</v>
      </c>
      <c r="H7025">
        <v>1300</v>
      </c>
      <c r="J7025" t="s">
        <v>22634</v>
      </c>
      <c r="K7025" s="132" t="str">
        <f>IFERROR(IFERROR(INDEX(Кат!$O:$O,MATCH($C7025,Кат!$I:$I,0)),INDEX(Торг!$L:$L,MATCH($C7025,Торг!$I:$I,0))),"")</f>
        <v/>
      </c>
      <c r="L7025" s="132" t="str">
        <f>IFERROR(IFERROR(INDEX(Кат!$A:$A,MATCH($C7025,Кат!$I:$I,0)),INDEX(Торг!$A:$A,MATCH($C7025,Торг!$I:$I,0))),"")</f>
        <v/>
      </c>
      <c r="M7025" s="132" t="str">
        <f>IFERROR(IFERROR(INDEX(Кат!$B:$B,MATCH($C7025,Кат!$I:$I,0)),INDEX(Торг!$B:$B,MATCH($C7025,Торг!$I:$I,0))),"")</f>
        <v/>
      </c>
      <c r="N7025" s="132" t="str">
        <f t="shared" si="109"/>
        <v>VOLTON VLT8200227124</v>
      </c>
      <c r="O7025" s="132" t="str">
        <f>IFERROR(IFERROR(INDEX(Кат!$B:$B,MATCH($N7025,Кат!$I:$I,0)),INDEX(Торг!$B:$B,MATCH($N7025,Торг!$I:$I,0))),"")</f>
        <v/>
      </c>
    </row>
    <row r="7026" spans="1:15" outlineLevel="2">
      <c r="A7026" t="s">
        <v>31698</v>
      </c>
      <c r="C7026" s="191"/>
      <c r="E7026" t="s">
        <v>31699</v>
      </c>
      <c r="J7026" t="s">
        <v>22634</v>
      </c>
      <c r="K7026" s="132" t="str">
        <f>IFERROR(IFERROR(INDEX(Кат!$O:$O,MATCH($C7026,Кат!$I:$I,0)),INDEX(Торг!$L:$L,MATCH($C7026,Торг!$I:$I,0))),"")</f>
        <v/>
      </c>
      <c r="L7026" s="132" t="str">
        <f>IFERROR(IFERROR(INDEX(Кат!$A:$A,MATCH($C7026,Кат!$I:$I,0)),INDEX(Торг!$A:$A,MATCH($C7026,Торг!$I:$I,0))),"")</f>
        <v/>
      </c>
      <c r="M7026" s="132" t="str">
        <f>IFERROR(IFERROR(INDEX(Кат!$B:$B,MATCH($C7026,Кат!$I:$I,0)),INDEX(Торг!$B:$B,MATCH($C7026,Торг!$I:$I,0))),"")</f>
        <v/>
      </c>
      <c r="N7026" s="132" t="str">
        <f t="shared" si="109"/>
        <v xml:space="preserve"> </v>
      </c>
      <c r="O7026" s="132" t="str">
        <f>IFERROR(IFERROR(INDEX(Кат!$B:$B,MATCH($N7026,Кат!$I:$I,0)),INDEX(Торг!$B:$B,MATCH($N7026,Торг!$I:$I,0))),"")</f>
        <v/>
      </c>
    </row>
    <row r="7027" spans="1:15" outlineLevel="2">
      <c r="A7027" t="s">
        <v>31700</v>
      </c>
      <c r="C7027" s="191" t="s">
        <v>31701</v>
      </c>
      <c r="E7027" t="s">
        <v>31702</v>
      </c>
      <c r="F7027" t="s">
        <v>31699</v>
      </c>
      <c r="G7027" t="s">
        <v>375</v>
      </c>
      <c r="H7027">
        <v>750</v>
      </c>
      <c r="J7027" t="s">
        <v>22634</v>
      </c>
      <c r="K7027" s="132" t="str">
        <f>IFERROR(IFERROR(INDEX(Кат!$O:$O,MATCH($C7027,Кат!$I:$I,0)),INDEX(Торг!$L:$L,MATCH($C7027,Торг!$I:$I,0))),"")</f>
        <v/>
      </c>
      <c r="L7027" s="132" t="str">
        <f>IFERROR(IFERROR(INDEX(Кат!$A:$A,MATCH($C7027,Кат!$I:$I,0)),INDEX(Торг!$A:$A,MATCH($C7027,Торг!$I:$I,0))),"")</f>
        <v/>
      </c>
      <c r="M7027" s="132" t="str">
        <f>IFERROR(IFERROR(INDEX(Кат!$B:$B,MATCH($C7027,Кат!$I:$I,0)),INDEX(Торг!$B:$B,MATCH($C7027,Торг!$I:$I,0))),"")</f>
        <v/>
      </c>
      <c r="N7027" s="132" t="str">
        <f t="shared" si="109"/>
        <v>VTULKA 17-06-083</v>
      </c>
      <c r="O7027" s="132" t="str">
        <f>IFERROR(IFERROR(INDEX(Кат!$B:$B,MATCH($N7027,Кат!$I:$I,0)),INDEX(Торг!$B:$B,MATCH($N7027,Торг!$I:$I,0))),"")</f>
        <v/>
      </c>
    </row>
    <row r="7028" spans="1:15" outlineLevel="2">
      <c r="A7028" t="s">
        <v>24408</v>
      </c>
      <c r="C7028" s="191"/>
      <c r="E7028" t="s">
        <v>24409</v>
      </c>
      <c r="J7028" t="s">
        <v>22634</v>
      </c>
      <c r="K7028" s="132" t="str">
        <f>IFERROR(IFERROR(INDEX(Кат!$O:$O,MATCH($C7028,Кат!$I:$I,0)),INDEX(Торг!$L:$L,MATCH($C7028,Торг!$I:$I,0))),"")</f>
        <v/>
      </c>
      <c r="L7028" s="132" t="str">
        <f>IFERROR(IFERROR(INDEX(Кат!$A:$A,MATCH($C7028,Кат!$I:$I,0)),INDEX(Торг!$A:$A,MATCH($C7028,Торг!$I:$I,0))),"")</f>
        <v/>
      </c>
      <c r="M7028" s="132" t="str">
        <f>IFERROR(IFERROR(INDEX(Кат!$B:$B,MATCH($C7028,Кат!$I:$I,0)),INDEX(Торг!$B:$B,MATCH($C7028,Торг!$I:$I,0))),"")</f>
        <v/>
      </c>
      <c r="N7028" s="132" t="str">
        <f t="shared" si="109"/>
        <v xml:space="preserve"> </v>
      </c>
      <c r="O7028" s="132" t="str">
        <f>IFERROR(IFERROR(INDEX(Кат!$B:$B,MATCH($N7028,Кат!$I:$I,0)),INDEX(Торг!$B:$B,MATCH($N7028,Торг!$I:$I,0))),"")</f>
        <v/>
      </c>
    </row>
    <row r="7029" spans="1:15" outlineLevel="2">
      <c r="A7029" t="s">
        <v>32931</v>
      </c>
      <c r="C7029" s="191"/>
      <c r="E7029" t="s">
        <v>23847</v>
      </c>
      <c r="J7029" t="s">
        <v>22634</v>
      </c>
      <c r="K7029" s="132" t="str">
        <f>IFERROR(IFERROR(INDEX(Кат!$O:$O,MATCH($C7029,Кат!$I:$I,0)),INDEX(Торг!$L:$L,MATCH($C7029,Торг!$I:$I,0))),"")</f>
        <v/>
      </c>
      <c r="L7029" s="132" t="str">
        <f>IFERROR(IFERROR(INDEX(Кат!$A:$A,MATCH($C7029,Кат!$I:$I,0)),INDEX(Торг!$A:$A,MATCH($C7029,Торг!$I:$I,0))),"")</f>
        <v/>
      </c>
      <c r="M7029" s="132" t="str">
        <f>IFERROR(IFERROR(INDEX(Кат!$B:$B,MATCH($C7029,Кат!$I:$I,0)),INDEX(Торг!$B:$B,MATCH($C7029,Торг!$I:$I,0))),"")</f>
        <v/>
      </c>
      <c r="N7029" s="132" t="str">
        <f t="shared" si="109"/>
        <v xml:space="preserve"> </v>
      </c>
      <c r="O7029" s="132" t="str">
        <f>IFERROR(IFERROR(INDEX(Кат!$B:$B,MATCH($N7029,Кат!$I:$I,0)),INDEX(Торг!$B:$B,MATCH($N7029,Торг!$I:$I,0))),"")</f>
        <v/>
      </c>
    </row>
    <row r="7030" spans="1:15" outlineLevel="2">
      <c r="A7030" t="s">
        <v>32932</v>
      </c>
      <c r="C7030" s="191" t="s">
        <v>32933</v>
      </c>
      <c r="E7030" t="s">
        <v>32934</v>
      </c>
      <c r="F7030" t="s">
        <v>3491</v>
      </c>
      <c r="G7030" t="s">
        <v>399</v>
      </c>
      <c r="H7030">
        <v>800</v>
      </c>
      <c r="J7030" t="s">
        <v>22634</v>
      </c>
      <c r="K7030" s="132" t="str">
        <f>IFERROR(IFERROR(INDEX(Кат!$O:$O,MATCH($C7030,Кат!$I:$I,0)),INDEX(Торг!$L:$L,MATCH($C7030,Торг!$I:$I,0))),"")</f>
        <v/>
      </c>
      <c r="L7030" s="132" t="str">
        <f>IFERROR(IFERROR(INDEX(Кат!$A:$A,MATCH($C7030,Кат!$I:$I,0)),INDEX(Торг!$A:$A,MATCH($C7030,Торг!$I:$I,0))),"")</f>
        <v/>
      </c>
      <c r="M7030" s="132" t="str">
        <f>IFERROR(IFERROR(INDEX(Кат!$B:$B,MATCH($C7030,Кат!$I:$I,0)),INDEX(Торг!$B:$B,MATCH($C7030,Торг!$I:$I,0))),"")</f>
        <v/>
      </c>
      <c r="N7030" s="132" t="str">
        <f t="shared" si="109"/>
        <v>WEBER SA3302O</v>
      </c>
      <c r="O7030" s="132" t="str">
        <f>IFERROR(IFERROR(INDEX(Кат!$B:$B,MATCH($N7030,Кат!$I:$I,0)),INDEX(Торг!$B:$B,MATCH($N7030,Торг!$I:$I,0))),"")</f>
        <v/>
      </c>
    </row>
    <row r="7031" spans="1:15" outlineLevel="2">
      <c r="A7031" t="s">
        <v>24410</v>
      </c>
      <c r="C7031" s="191"/>
      <c r="E7031" t="s">
        <v>23750</v>
      </c>
      <c r="J7031" t="s">
        <v>22634</v>
      </c>
      <c r="K7031" s="132" t="str">
        <f>IFERROR(IFERROR(INDEX(Кат!$O:$O,MATCH($C7031,Кат!$I:$I,0)),INDEX(Торг!$L:$L,MATCH($C7031,Торг!$I:$I,0))),"")</f>
        <v/>
      </c>
      <c r="L7031" s="132" t="str">
        <f>IFERROR(IFERROR(INDEX(Кат!$A:$A,MATCH($C7031,Кат!$I:$I,0)),INDEX(Торг!$A:$A,MATCH($C7031,Торг!$I:$I,0))),"")</f>
        <v/>
      </c>
      <c r="M7031" s="132" t="str">
        <f>IFERROR(IFERROR(INDEX(Кат!$B:$B,MATCH($C7031,Кат!$I:$I,0)),INDEX(Торг!$B:$B,MATCH($C7031,Торг!$I:$I,0))),"")</f>
        <v/>
      </c>
      <c r="N7031" s="132" t="str">
        <f t="shared" si="109"/>
        <v xml:space="preserve"> </v>
      </c>
      <c r="O7031" s="132" t="str">
        <f>IFERROR(IFERROR(INDEX(Кат!$B:$B,MATCH($N7031,Кат!$I:$I,0)),INDEX(Торг!$B:$B,MATCH($N7031,Торг!$I:$I,0))),"")</f>
        <v/>
      </c>
    </row>
    <row r="7032" spans="1:15" outlineLevel="2">
      <c r="A7032" t="s">
        <v>19118</v>
      </c>
      <c r="C7032" s="191" t="s">
        <v>3490</v>
      </c>
      <c r="E7032" t="s">
        <v>33541</v>
      </c>
      <c r="F7032" t="s">
        <v>3491</v>
      </c>
      <c r="G7032" t="s">
        <v>399</v>
      </c>
      <c r="H7032">
        <v>205</v>
      </c>
      <c r="J7032" t="s">
        <v>22634</v>
      </c>
      <c r="K7032" s="132" t="str">
        <f>IFERROR(IFERROR(INDEX(Кат!$O:$O,MATCH($C7032,Кат!$I:$I,0)),INDEX(Торг!$L:$L,MATCH($C7032,Торг!$I:$I,0))),"")</f>
        <v/>
      </c>
      <c r="L7032" s="132" t="str">
        <f>IFERROR(IFERROR(INDEX(Кат!$A:$A,MATCH($C7032,Кат!$I:$I,0)),INDEX(Торг!$A:$A,MATCH($C7032,Торг!$I:$I,0))),"")</f>
        <v/>
      </c>
      <c r="M7032" s="132" t="str">
        <f>IFERROR(IFERROR(INDEX(Кат!$B:$B,MATCH($C7032,Кат!$I:$I,0)),INDEX(Торг!$B:$B,MATCH($C7032,Торг!$I:$I,0))),"")</f>
        <v/>
      </c>
      <c r="N7032" s="132" t="str">
        <f t="shared" si="109"/>
        <v>WEBER UJ2101A</v>
      </c>
      <c r="O7032" s="132" t="str">
        <f>IFERROR(IFERROR(INDEX(Кат!$B:$B,MATCH($N7032,Кат!$I:$I,0)),INDEX(Торг!$B:$B,MATCH($N7032,Торг!$I:$I,0))),"")</f>
        <v/>
      </c>
    </row>
    <row r="7033" spans="1:15" outlineLevel="2">
      <c r="A7033" t="s">
        <v>19119</v>
      </c>
      <c r="C7033" s="191" t="s">
        <v>3492</v>
      </c>
      <c r="E7033" t="s">
        <v>33542</v>
      </c>
      <c r="F7033" t="s">
        <v>3491</v>
      </c>
      <c r="G7033" t="s">
        <v>399</v>
      </c>
      <c r="H7033">
        <v>210</v>
      </c>
      <c r="J7033" t="s">
        <v>22634</v>
      </c>
      <c r="K7033" s="132" t="str">
        <f>IFERROR(IFERROR(INDEX(Кат!$O:$O,MATCH($C7033,Кат!$I:$I,0)),INDEX(Торг!$L:$L,MATCH($C7033,Торг!$I:$I,0))),"")</f>
        <v/>
      </c>
      <c r="L7033" s="132" t="str">
        <f>IFERROR(IFERROR(INDEX(Кат!$A:$A,MATCH($C7033,Кат!$I:$I,0)),INDEX(Торг!$A:$A,MATCH($C7033,Торг!$I:$I,0))),"")</f>
        <v/>
      </c>
      <c r="M7033" s="132" t="str">
        <f>IFERROR(IFERROR(INDEX(Кат!$B:$B,MATCH($C7033,Кат!$I:$I,0)),INDEX(Торг!$B:$B,MATCH($C7033,Торг!$I:$I,0))),"")</f>
        <v/>
      </c>
      <c r="N7033" s="132" t="str">
        <f t="shared" si="109"/>
        <v>WEBER UJ2101</v>
      </c>
      <c r="O7033" s="132" t="str">
        <f>IFERROR(IFERROR(INDEX(Кат!$B:$B,MATCH($N7033,Кат!$I:$I,0)),INDEX(Торг!$B:$B,MATCH($N7033,Торг!$I:$I,0))),"")</f>
        <v/>
      </c>
    </row>
    <row r="7034" spans="1:15" outlineLevel="1">
      <c r="A7034" t="s">
        <v>19120</v>
      </c>
      <c r="C7034" s="191" t="s">
        <v>3493</v>
      </c>
      <c r="E7034" t="s">
        <v>33543</v>
      </c>
      <c r="F7034" t="s">
        <v>3491</v>
      </c>
      <c r="G7034" t="s">
        <v>399</v>
      </c>
      <c r="H7034">
        <v>340</v>
      </c>
      <c r="J7034" t="s">
        <v>22634</v>
      </c>
      <c r="K7034" s="132" t="str">
        <f>IFERROR(IFERROR(INDEX(Кат!$O:$O,MATCH($C7034,Кат!$I:$I,0)),INDEX(Торг!$L:$L,MATCH($C7034,Торг!$I:$I,0))),"")</f>
        <v/>
      </c>
      <c r="L7034" s="132" t="str">
        <f>IFERROR(IFERROR(INDEX(Кат!$A:$A,MATCH($C7034,Кат!$I:$I,0)),INDEX(Торг!$A:$A,MATCH($C7034,Торг!$I:$I,0))),"")</f>
        <v/>
      </c>
      <c r="M7034" s="132" t="str">
        <f>IFERROR(IFERROR(INDEX(Кат!$B:$B,MATCH($C7034,Кат!$I:$I,0)),INDEX(Торг!$B:$B,MATCH($C7034,Торг!$I:$I,0))),"")</f>
        <v/>
      </c>
      <c r="N7034" s="132" t="str">
        <f t="shared" si="109"/>
        <v>WEBER UJ21213</v>
      </c>
      <c r="O7034" s="132" t="str">
        <f>IFERROR(IFERROR(INDEX(Кат!$B:$B,MATCH($N7034,Кат!$I:$I,0)),INDEX(Торг!$B:$B,MATCH($N7034,Торг!$I:$I,0))),"")</f>
        <v/>
      </c>
    </row>
    <row r="7035" spans="1:15" outlineLevel="2">
      <c r="A7035" t="s">
        <v>33413</v>
      </c>
      <c r="C7035" s="191"/>
      <c r="E7035" t="s">
        <v>23874</v>
      </c>
      <c r="J7035" t="s">
        <v>22634</v>
      </c>
      <c r="K7035" s="132" t="str">
        <f>IFERROR(IFERROR(INDEX(Кат!$O:$O,MATCH($C7035,Кат!$I:$I,0)),INDEX(Торг!$L:$L,MATCH($C7035,Торг!$I:$I,0))),"")</f>
        <v/>
      </c>
      <c r="L7035" s="132" t="str">
        <f>IFERROR(IFERROR(INDEX(Кат!$A:$A,MATCH($C7035,Кат!$I:$I,0)),INDEX(Торг!$A:$A,MATCH($C7035,Торг!$I:$I,0))),"")</f>
        <v/>
      </c>
      <c r="M7035" s="132" t="str">
        <f>IFERROR(IFERROR(INDEX(Кат!$B:$B,MATCH($C7035,Кат!$I:$I,0)),INDEX(Торг!$B:$B,MATCH($C7035,Торг!$I:$I,0))),"")</f>
        <v/>
      </c>
      <c r="N7035" s="132" t="str">
        <f t="shared" si="109"/>
        <v xml:space="preserve"> </v>
      </c>
      <c r="O7035" s="132" t="str">
        <f>IFERROR(IFERROR(INDEX(Кат!$B:$B,MATCH($N7035,Кат!$I:$I,0)),INDEX(Торг!$B:$B,MATCH($N7035,Торг!$I:$I,0))),"")</f>
        <v/>
      </c>
    </row>
    <row r="7036" spans="1:15" outlineLevel="2">
      <c r="A7036" t="s">
        <v>33414</v>
      </c>
      <c r="C7036" s="191" t="s">
        <v>33415</v>
      </c>
      <c r="E7036" t="s">
        <v>33544</v>
      </c>
      <c r="F7036" t="s">
        <v>3491</v>
      </c>
      <c r="G7036" t="s">
        <v>399</v>
      </c>
      <c r="H7036">
        <v>290</v>
      </c>
      <c r="J7036" t="s">
        <v>22634</v>
      </c>
      <c r="K7036" s="132" t="str">
        <f>IFERROR(IFERROR(INDEX(Кат!$O:$O,MATCH($C7036,Кат!$I:$I,0)),INDEX(Торг!$L:$L,MATCH($C7036,Торг!$I:$I,0))),"")</f>
        <v/>
      </c>
      <c r="L7036" s="132" t="str">
        <f>IFERROR(IFERROR(INDEX(Кат!$A:$A,MATCH($C7036,Кат!$I:$I,0)),INDEX(Торг!$A:$A,MATCH($C7036,Торг!$I:$I,0))),"")</f>
        <v/>
      </c>
      <c r="M7036" s="132" t="str">
        <f>IFERROR(IFERROR(INDEX(Кат!$B:$B,MATCH($C7036,Кат!$I:$I,0)),INDEX(Торг!$B:$B,MATCH($C7036,Торг!$I:$I,0))),"")</f>
        <v/>
      </c>
      <c r="N7036" s="132" t="str">
        <f t="shared" si="109"/>
        <v>WEBER SS2101-3057</v>
      </c>
      <c r="O7036" s="132" t="str">
        <f>IFERROR(IFERROR(INDEX(Кат!$B:$B,MATCH($N7036,Кат!$I:$I,0)),INDEX(Торг!$B:$B,MATCH($N7036,Торг!$I:$I,0))),"")</f>
        <v/>
      </c>
    </row>
    <row r="7037" spans="1:15" outlineLevel="2">
      <c r="A7037" t="s">
        <v>33416</v>
      </c>
      <c r="C7037" s="191" t="s">
        <v>33417</v>
      </c>
      <c r="E7037" t="s">
        <v>33418</v>
      </c>
      <c r="F7037" t="s">
        <v>3491</v>
      </c>
      <c r="G7037" t="s">
        <v>399</v>
      </c>
      <c r="H7037">
        <v>400</v>
      </c>
      <c r="J7037" t="s">
        <v>22634</v>
      </c>
      <c r="K7037" s="132" t="str">
        <f>IFERROR(IFERROR(INDEX(Кат!$O:$O,MATCH($C7037,Кат!$I:$I,0)),INDEX(Торг!$L:$L,MATCH($C7037,Торг!$I:$I,0))),"")</f>
        <v/>
      </c>
      <c r="L7037" s="132" t="str">
        <f>IFERROR(IFERROR(INDEX(Кат!$A:$A,MATCH($C7037,Кат!$I:$I,0)),INDEX(Торг!$A:$A,MATCH($C7037,Торг!$I:$I,0))),"")</f>
        <v/>
      </c>
      <c r="M7037" s="132" t="str">
        <f>IFERROR(IFERROR(INDEX(Кат!$B:$B,MATCH($C7037,Кат!$I:$I,0)),INDEX(Торг!$B:$B,MATCH($C7037,Торг!$I:$I,0))),"")</f>
        <v/>
      </c>
      <c r="N7037" s="132" t="str">
        <f t="shared" si="109"/>
        <v>WEBER SS2110-4058</v>
      </c>
      <c r="O7037" s="132" t="str">
        <f>IFERROR(IFERROR(INDEX(Кат!$B:$B,MATCH($N7037,Кат!$I:$I,0)),INDEX(Торг!$B:$B,MATCH($N7037,Торг!$I:$I,0))),"")</f>
        <v/>
      </c>
    </row>
    <row r="7038" spans="1:15" outlineLevel="2">
      <c r="A7038" t="s">
        <v>33419</v>
      </c>
      <c r="C7038" s="191" t="s">
        <v>33420</v>
      </c>
      <c r="E7038" t="s">
        <v>33421</v>
      </c>
      <c r="F7038" t="s">
        <v>3491</v>
      </c>
      <c r="G7038" t="s">
        <v>399</v>
      </c>
      <c r="H7038">
        <v>400</v>
      </c>
      <c r="J7038" t="s">
        <v>22634</v>
      </c>
      <c r="K7038" s="132" t="str">
        <f>IFERROR(IFERROR(INDEX(Кат!$O:$O,MATCH($C7038,Кат!$I:$I,0)),INDEX(Торг!$L:$L,MATCH($C7038,Торг!$I:$I,0))),"")</f>
        <v/>
      </c>
      <c r="L7038" s="132" t="str">
        <f>IFERROR(IFERROR(INDEX(Кат!$A:$A,MATCH($C7038,Кат!$I:$I,0)),INDEX(Торг!$A:$A,MATCH($C7038,Торг!$I:$I,0))),"")</f>
        <v/>
      </c>
      <c r="M7038" s="132" t="str">
        <f>IFERROR(IFERROR(INDEX(Кат!$B:$B,MATCH($C7038,Кат!$I:$I,0)),INDEX(Торг!$B:$B,MATCH($C7038,Торг!$I:$I,0))),"")</f>
        <v/>
      </c>
      <c r="N7038" s="132" t="str">
        <f t="shared" si="109"/>
        <v>WEBER SS2110-4059</v>
      </c>
      <c r="O7038" s="132" t="str">
        <f>IFERROR(IFERROR(INDEX(Кат!$B:$B,MATCH($N7038,Кат!$I:$I,0)),INDEX(Торг!$B:$B,MATCH($N7038,Торг!$I:$I,0))),"")</f>
        <v/>
      </c>
    </row>
    <row r="7039" spans="1:15" outlineLevel="2">
      <c r="A7039" t="s">
        <v>32935</v>
      </c>
      <c r="C7039" s="191"/>
      <c r="E7039" t="s">
        <v>23877</v>
      </c>
      <c r="J7039" t="s">
        <v>22634</v>
      </c>
      <c r="K7039" s="132" t="str">
        <f>IFERROR(IFERROR(INDEX(Кат!$O:$O,MATCH($C7039,Кат!$I:$I,0)),INDEX(Торг!$L:$L,MATCH($C7039,Торг!$I:$I,0))),"")</f>
        <v/>
      </c>
      <c r="L7039" s="132" t="str">
        <f>IFERROR(IFERROR(INDEX(Кат!$A:$A,MATCH($C7039,Кат!$I:$I,0)),INDEX(Торг!$A:$A,MATCH($C7039,Торг!$I:$I,0))),"")</f>
        <v/>
      </c>
      <c r="M7039" s="132" t="str">
        <f>IFERROR(IFERROR(INDEX(Кат!$B:$B,MATCH($C7039,Кат!$I:$I,0)),INDEX(Торг!$B:$B,MATCH($C7039,Торг!$I:$I,0))),"")</f>
        <v/>
      </c>
      <c r="N7039" s="132" t="str">
        <f t="shared" si="109"/>
        <v xml:space="preserve"> </v>
      </c>
      <c r="O7039" s="132" t="str">
        <f>IFERROR(IFERROR(INDEX(Кат!$B:$B,MATCH($N7039,Кат!$I:$I,0)),INDEX(Торг!$B:$B,MATCH($N7039,Торг!$I:$I,0))),"")</f>
        <v/>
      </c>
    </row>
    <row r="7040" spans="1:15" outlineLevel="2">
      <c r="A7040" t="s">
        <v>32936</v>
      </c>
      <c r="C7040" s="191" t="s">
        <v>32937</v>
      </c>
      <c r="E7040" t="s">
        <v>32938</v>
      </c>
      <c r="F7040" t="s">
        <v>3491</v>
      </c>
      <c r="G7040" t="s">
        <v>399</v>
      </c>
      <c r="H7040">
        <v>100</v>
      </c>
      <c r="J7040" t="s">
        <v>22634</v>
      </c>
      <c r="K7040" s="132" t="str">
        <f>IFERROR(IFERROR(INDEX(Кат!$O:$O,MATCH($C7040,Кат!$I:$I,0)),INDEX(Торг!$L:$L,MATCH($C7040,Торг!$I:$I,0))),"")</f>
        <v/>
      </c>
      <c r="L7040" s="132" t="str">
        <f>IFERROR(IFERROR(INDEX(Кат!$A:$A,MATCH($C7040,Кат!$I:$I,0)),INDEX(Торг!$A:$A,MATCH($C7040,Торг!$I:$I,0))),"")</f>
        <v/>
      </c>
      <c r="M7040" s="132" t="str">
        <f>IFERROR(IFERROR(INDEX(Кат!$B:$B,MATCH($C7040,Кат!$I:$I,0)),INDEX(Торг!$B:$B,MATCH($C7040,Торг!$I:$I,0))),"")</f>
        <v/>
      </c>
      <c r="N7040" s="132" t="str">
        <f t="shared" si="109"/>
        <v>WEBER GP2110</v>
      </c>
      <c r="O7040" s="132" t="str">
        <f>IFERROR(IFERROR(INDEX(Кат!$B:$B,MATCH($N7040,Кат!$I:$I,0)),INDEX(Торг!$B:$B,MATCH($N7040,Торг!$I:$I,0))),"")</f>
        <v/>
      </c>
    </row>
    <row r="7041" spans="1:15" outlineLevel="2">
      <c r="A7041" t="s">
        <v>24411</v>
      </c>
      <c r="C7041" s="191"/>
      <c r="E7041" t="s">
        <v>23879</v>
      </c>
      <c r="J7041" t="s">
        <v>22634</v>
      </c>
      <c r="K7041" s="132" t="str">
        <f>IFERROR(IFERROR(INDEX(Кат!$O:$O,MATCH($C7041,Кат!$I:$I,0)),INDEX(Торг!$L:$L,MATCH($C7041,Торг!$I:$I,0))),"")</f>
        <v/>
      </c>
      <c r="L7041" s="132" t="str">
        <f>IFERROR(IFERROR(INDEX(Кат!$A:$A,MATCH($C7041,Кат!$I:$I,0)),INDEX(Торг!$A:$A,MATCH($C7041,Торг!$I:$I,0))),"")</f>
        <v/>
      </c>
      <c r="M7041" s="132" t="str">
        <f>IFERROR(IFERROR(INDEX(Кат!$B:$B,MATCH($C7041,Кат!$I:$I,0)),INDEX(Торг!$B:$B,MATCH($C7041,Торг!$I:$I,0))),"")</f>
        <v/>
      </c>
      <c r="N7041" s="132" t="str">
        <f t="shared" si="109"/>
        <v xml:space="preserve"> </v>
      </c>
      <c r="O7041" s="132" t="str">
        <f>IFERROR(IFERROR(INDEX(Кат!$B:$B,MATCH($N7041,Кат!$I:$I,0)),INDEX(Торг!$B:$B,MATCH($N7041,Торг!$I:$I,0))),"")</f>
        <v/>
      </c>
    </row>
    <row r="7042" spans="1:15" outlineLevel="1">
      <c r="A7042" t="s">
        <v>19121</v>
      </c>
      <c r="C7042" s="191" t="s">
        <v>3494</v>
      </c>
      <c r="E7042" t="s">
        <v>3495</v>
      </c>
      <c r="F7042" t="s">
        <v>3491</v>
      </c>
      <c r="G7042" t="s">
        <v>399</v>
      </c>
      <c r="H7042">
        <v>400</v>
      </c>
      <c r="J7042" t="s">
        <v>22634</v>
      </c>
      <c r="K7042" s="132" t="str">
        <f>IFERROR(IFERROR(INDEX(Кат!$O:$O,MATCH($C7042,Кат!$I:$I,0)),INDEX(Торг!$L:$L,MATCH($C7042,Торг!$I:$I,0))),"")</f>
        <v/>
      </c>
      <c r="L7042" s="132" t="str">
        <f>IFERROR(IFERROR(INDEX(Кат!$A:$A,MATCH($C7042,Кат!$I:$I,0)),INDEX(Торг!$A:$A,MATCH($C7042,Торг!$I:$I,0))),"")</f>
        <v/>
      </c>
      <c r="M7042" s="132" t="str">
        <f>IFERROR(IFERROR(INDEX(Кат!$B:$B,MATCH($C7042,Кат!$I:$I,0)),INDEX(Торг!$B:$B,MATCH($C7042,Торг!$I:$I,0))),"")</f>
        <v/>
      </c>
      <c r="N7042" s="132" t="str">
        <f t="shared" si="109"/>
        <v>WEBER FP453</v>
      </c>
      <c r="O7042" s="132" t="str">
        <f>IFERROR(IFERROR(INDEX(Кат!$B:$B,MATCH($N7042,Кат!$I:$I,0)),INDEX(Торг!$B:$B,MATCH($N7042,Торг!$I:$I,0))),"")</f>
        <v/>
      </c>
    </row>
    <row r="7043" spans="1:15" outlineLevel="2">
      <c r="A7043" t="s">
        <v>24412</v>
      </c>
      <c r="C7043" s="191"/>
      <c r="E7043" t="s">
        <v>23834</v>
      </c>
      <c r="J7043" t="s">
        <v>22634</v>
      </c>
      <c r="K7043" s="132" t="str">
        <f>IFERROR(IFERROR(INDEX(Кат!$O:$O,MATCH($C7043,Кат!$I:$I,0)),INDEX(Торг!$L:$L,MATCH($C7043,Торг!$I:$I,0))),"")</f>
        <v/>
      </c>
      <c r="L7043" s="132" t="str">
        <f>IFERROR(IFERROR(INDEX(Кат!$A:$A,MATCH($C7043,Кат!$I:$I,0)),INDEX(Торг!$A:$A,MATCH($C7043,Торг!$I:$I,0))),"")</f>
        <v/>
      </c>
      <c r="M7043" s="132" t="str">
        <f>IFERROR(IFERROR(INDEX(Кат!$B:$B,MATCH($C7043,Кат!$I:$I,0)),INDEX(Торг!$B:$B,MATCH($C7043,Торг!$I:$I,0))),"")</f>
        <v/>
      </c>
      <c r="N7043" s="132" t="str">
        <f t="shared" si="109"/>
        <v xml:space="preserve"> </v>
      </c>
      <c r="O7043" s="132" t="str">
        <f>IFERROR(IFERROR(INDEX(Кат!$B:$B,MATCH($N7043,Кат!$I:$I,0)),INDEX(Торг!$B:$B,MATCH($N7043,Торг!$I:$I,0))),"")</f>
        <v/>
      </c>
    </row>
    <row r="7044" spans="1:15" outlineLevel="2">
      <c r="A7044" t="s">
        <v>19122</v>
      </c>
      <c r="C7044" s="191" t="s">
        <v>3496</v>
      </c>
      <c r="E7044" t="s">
        <v>3497</v>
      </c>
      <c r="F7044" t="s">
        <v>3491</v>
      </c>
      <c r="G7044" t="s">
        <v>399</v>
      </c>
      <c r="H7044">
        <v>455</v>
      </c>
      <c r="J7044" t="s">
        <v>22634</v>
      </c>
      <c r="K7044" s="132" t="str">
        <f>IFERROR(IFERROR(INDEX(Кат!$O:$O,MATCH($C7044,Кат!$I:$I,0)),INDEX(Торг!$L:$L,MATCH($C7044,Торг!$I:$I,0))),"")</f>
        <v/>
      </c>
      <c r="L7044" s="132" t="str">
        <f>IFERROR(IFERROR(INDEX(Кат!$A:$A,MATCH($C7044,Кат!$I:$I,0)),INDEX(Торг!$A:$A,MATCH($C7044,Торг!$I:$I,0))),"")</f>
        <v/>
      </c>
      <c r="M7044" s="132" t="str">
        <f>IFERROR(IFERROR(INDEX(Кат!$B:$B,MATCH($C7044,Кат!$I:$I,0)),INDEX(Торг!$B:$B,MATCH($C7044,Торг!$I:$I,0))),"")</f>
        <v/>
      </c>
      <c r="N7044" s="132" t="str">
        <f t="shared" si="109"/>
        <v>WEBER BR2108-3020</v>
      </c>
      <c r="O7044" s="132" t="str">
        <f>IFERROR(IFERROR(INDEX(Кат!$B:$B,MATCH($N7044,Кат!$I:$I,0)),INDEX(Торг!$B:$B,MATCH($N7044,Торг!$I:$I,0))),"")</f>
        <v/>
      </c>
    </row>
    <row r="7045" spans="1:15" outlineLevel="2">
      <c r="A7045" t="s">
        <v>33422</v>
      </c>
      <c r="C7045" s="191" t="s">
        <v>33423</v>
      </c>
      <c r="E7045" t="s">
        <v>33424</v>
      </c>
      <c r="F7045" t="s">
        <v>3491</v>
      </c>
      <c r="G7045" t="s">
        <v>399</v>
      </c>
      <c r="H7045">
        <v>260</v>
      </c>
      <c r="J7045" t="s">
        <v>22634</v>
      </c>
      <c r="K7045" s="132" t="str">
        <f>IFERROR(IFERROR(INDEX(Кат!$O:$O,MATCH($C7045,Кат!$I:$I,0)),INDEX(Торг!$L:$L,MATCH($C7045,Торг!$I:$I,0))),"")</f>
        <v/>
      </c>
      <c r="L7045" s="132" t="str">
        <f>IFERROR(IFERROR(INDEX(Кат!$A:$A,MATCH($C7045,Кат!$I:$I,0)),INDEX(Торг!$A:$A,MATCH($C7045,Торг!$I:$I,0))),"")</f>
        <v/>
      </c>
      <c r="M7045" s="132" t="str">
        <f>IFERROR(IFERROR(INDEX(Кат!$B:$B,MATCH($C7045,Кат!$I:$I,0)),INDEX(Торг!$B:$B,MATCH($C7045,Торг!$I:$I,0))),"")</f>
        <v/>
      </c>
      <c r="N7045" s="132" t="str">
        <f t="shared" si="109"/>
        <v>WEBER BR2121-3020</v>
      </c>
      <c r="O7045" s="132" t="str">
        <f>IFERROR(IFERROR(INDEX(Кат!$B:$B,MATCH($N7045,Кат!$I:$I,0)),INDEX(Торг!$B:$B,MATCH($N7045,Торг!$I:$I,0))),"")</f>
        <v/>
      </c>
    </row>
    <row r="7046" spans="1:15" outlineLevel="2">
      <c r="A7046" t="s">
        <v>24413</v>
      </c>
      <c r="C7046" s="191"/>
      <c r="E7046" t="s">
        <v>23895</v>
      </c>
      <c r="J7046" t="s">
        <v>22634</v>
      </c>
      <c r="K7046" s="132" t="str">
        <f>IFERROR(IFERROR(INDEX(Кат!$O:$O,MATCH($C7046,Кат!$I:$I,0)),INDEX(Торг!$L:$L,MATCH($C7046,Торг!$I:$I,0))),"")</f>
        <v/>
      </c>
      <c r="L7046" s="132" t="str">
        <f>IFERROR(IFERROR(INDEX(Кат!$A:$A,MATCH($C7046,Кат!$I:$I,0)),INDEX(Торг!$A:$A,MATCH($C7046,Торг!$I:$I,0))),"")</f>
        <v/>
      </c>
      <c r="M7046" s="132" t="str">
        <f>IFERROR(IFERROR(INDEX(Кат!$B:$B,MATCH($C7046,Кат!$I:$I,0)),INDEX(Торг!$B:$B,MATCH($C7046,Торг!$I:$I,0))),"")</f>
        <v/>
      </c>
      <c r="N7046" s="132" t="str">
        <f t="shared" si="109"/>
        <v xml:space="preserve"> </v>
      </c>
      <c r="O7046" s="132" t="str">
        <f>IFERROR(IFERROR(INDEX(Кат!$B:$B,MATCH($N7046,Кат!$I:$I,0)),INDEX(Торг!$B:$B,MATCH($N7046,Торг!$I:$I,0))),"")</f>
        <v/>
      </c>
    </row>
    <row r="7047" spans="1:15" outlineLevel="2">
      <c r="A7047" t="s">
        <v>24414</v>
      </c>
      <c r="C7047" s="191"/>
      <c r="E7047" t="s">
        <v>23980</v>
      </c>
      <c r="J7047" t="s">
        <v>22634</v>
      </c>
      <c r="K7047" s="132" t="str">
        <f>IFERROR(IFERROR(INDEX(Кат!$O:$O,MATCH($C7047,Кат!$I:$I,0)),INDEX(Торг!$L:$L,MATCH($C7047,Торг!$I:$I,0))),"")</f>
        <v/>
      </c>
      <c r="L7047" s="132" t="str">
        <f>IFERROR(IFERROR(INDEX(Кат!$A:$A,MATCH($C7047,Кат!$I:$I,0)),INDEX(Торг!$A:$A,MATCH($C7047,Торг!$I:$I,0))),"")</f>
        <v/>
      </c>
      <c r="M7047" s="132" t="str">
        <f>IFERROR(IFERROR(INDEX(Кат!$B:$B,MATCH($C7047,Кат!$I:$I,0)),INDEX(Торг!$B:$B,MATCH($C7047,Торг!$I:$I,0))),"")</f>
        <v/>
      </c>
      <c r="N7047" s="132" t="str">
        <f t="shared" si="109"/>
        <v xml:space="preserve"> </v>
      </c>
      <c r="O7047" s="132" t="str">
        <f>IFERROR(IFERROR(INDEX(Кат!$B:$B,MATCH($N7047,Кат!$I:$I,0)),INDEX(Торг!$B:$B,MATCH($N7047,Торг!$I:$I,0))),"")</f>
        <v/>
      </c>
    </row>
    <row r="7048" spans="1:15" outlineLevel="2">
      <c r="A7048" t="s">
        <v>19123</v>
      </c>
      <c r="C7048" s="191" t="s">
        <v>3498</v>
      </c>
      <c r="E7048" t="s">
        <v>3499</v>
      </c>
      <c r="F7048" t="s">
        <v>3491</v>
      </c>
      <c r="G7048" t="s">
        <v>399</v>
      </c>
      <c r="H7048">
        <v>1000</v>
      </c>
      <c r="J7048" t="s">
        <v>22634</v>
      </c>
      <c r="K7048" s="132" t="str">
        <f>IFERROR(IFERROR(INDEX(Кат!$O:$O,MATCH($C7048,Кат!$I:$I,0)),INDEX(Торг!$L:$L,MATCH($C7048,Торг!$I:$I,0))),"")</f>
        <v/>
      </c>
      <c r="L7048" s="132" t="str">
        <f>IFERROR(IFERROR(INDEX(Кат!$A:$A,MATCH($C7048,Кат!$I:$I,0)),INDEX(Торг!$A:$A,MATCH($C7048,Торг!$I:$I,0))),"")</f>
        <v/>
      </c>
      <c r="M7048" s="132" t="str">
        <f>IFERROR(IFERROR(INDEX(Кат!$B:$B,MATCH($C7048,Кат!$I:$I,0)),INDEX(Торг!$B:$B,MATCH($C7048,Торг!$I:$I,0))),"")</f>
        <v/>
      </c>
      <c r="N7048" s="132" t="str">
        <f t="shared" ref="N7048:N7111" si="110">_xlfn.CONCAT(F7048," ",C7048)</f>
        <v>WEBER RH1118b</v>
      </c>
      <c r="O7048" s="132" t="str">
        <f>IFERROR(IFERROR(INDEX(Кат!$B:$B,MATCH($N7048,Кат!$I:$I,0)),INDEX(Торг!$B:$B,MATCH($N7048,Торг!$I:$I,0))),"")</f>
        <v/>
      </c>
    </row>
    <row r="7049" spans="1:15" outlineLevel="2">
      <c r="A7049" t="s">
        <v>24415</v>
      </c>
      <c r="C7049" s="191"/>
      <c r="E7049" t="s">
        <v>23910</v>
      </c>
      <c r="J7049" t="s">
        <v>22634</v>
      </c>
      <c r="K7049" s="132" t="str">
        <f>IFERROR(IFERROR(INDEX(Кат!$O:$O,MATCH($C7049,Кат!$I:$I,0)),INDEX(Торг!$L:$L,MATCH($C7049,Торг!$I:$I,0))),"")</f>
        <v/>
      </c>
      <c r="L7049" s="132" t="str">
        <f>IFERROR(IFERROR(INDEX(Кат!$A:$A,MATCH($C7049,Кат!$I:$I,0)),INDEX(Торг!$A:$A,MATCH($C7049,Торг!$I:$I,0))),"")</f>
        <v/>
      </c>
      <c r="M7049" s="132" t="str">
        <f>IFERROR(IFERROR(INDEX(Кат!$B:$B,MATCH($C7049,Кат!$I:$I,0)),INDEX(Торг!$B:$B,MATCH($C7049,Торг!$I:$I,0))),"")</f>
        <v/>
      </c>
      <c r="N7049" s="132" t="str">
        <f t="shared" si="110"/>
        <v xml:space="preserve"> </v>
      </c>
      <c r="O7049" s="132" t="str">
        <f>IFERROR(IFERROR(INDEX(Кат!$B:$B,MATCH($N7049,Кат!$I:$I,0)),INDEX(Торг!$B:$B,MATCH($N7049,Торг!$I:$I,0))),"")</f>
        <v/>
      </c>
    </row>
    <row r="7050" spans="1:15" outlineLevel="2">
      <c r="A7050" t="s">
        <v>27713</v>
      </c>
      <c r="C7050" s="191" t="s">
        <v>27714</v>
      </c>
      <c r="E7050" t="s">
        <v>27715</v>
      </c>
      <c r="F7050" t="s">
        <v>3491</v>
      </c>
      <c r="G7050" t="s">
        <v>375</v>
      </c>
      <c r="H7050">
        <v>2200</v>
      </c>
      <c r="J7050" t="s">
        <v>22634</v>
      </c>
      <c r="K7050" s="132" t="str">
        <f>IFERROR(IFERROR(INDEX(Кат!$O:$O,MATCH($C7050,Кат!$I:$I,0)),INDEX(Торг!$L:$L,MATCH($C7050,Торг!$I:$I,0))),"")</f>
        <v/>
      </c>
      <c r="L7050" s="132" t="str">
        <f>IFERROR(IFERROR(INDEX(Кат!$A:$A,MATCH($C7050,Кат!$I:$I,0)),INDEX(Торг!$A:$A,MATCH($C7050,Торг!$I:$I,0))),"")</f>
        <v/>
      </c>
      <c r="M7050" s="132" t="str">
        <f>IFERROR(IFERROR(INDEX(Кат!$B:$B,MATCH($C7050,Кат!$I:$I,0)),INDEX(Торг!$B:$B,MATCH($C7050,Торг!$I:$I,0))),"")</f>
        <v/>
      </c>
      <c r="N7050" s="132" t="str">
        <f t="shared" si="110"/>
        <v>WEBER CS2106</v>
      </c>
      <c r="O7050" s="132" t="str">
        <f>IFERROR(IFERROR(INDEX(Кат!$B:$B,MATCH($N7050,Кат!$I:$I,0)),INDEX(Торг!$B:$B,MATCH($N7050,Торг!$I:$I,0))),"")</f>
        <v/>
      </c>
    </row>
    <row r="7051" spans="1:15" outlineLevel="2">
      <c r="A7051" t="s">
        <v>27716</v>
      </c>
      <c r="C7051" s="191" t="s">
        <v>27717</v>
      </c>
      <c r="E7051" t="s">
        <v>27718</v>
      </c>
      <c r="F7051" t="s">
        <v>3491</v>
      </c>
      <c r="G7051" t="s">
        <v>375</v>
      </c>
      <c r="H7051">
        <v>2250</v>
      </c>
      <c r="J7051" t="s">
        <v>22634</v>
      </c>
      <c r="K7051" s="132" t="str">
        <f>IFERROR(IFERROR(INDEX(Кат!$O:$O,MATCH($C7051,Кат!$I:$I,0)),INDEX(Торг!$L:$L,MATCH($C7051,Торг!$I:$I,0))),"")</f>
        <v/>
      </c>
      <c r="L7051" s="132" t="str">
        <f>IFERROR(IFERROR(INDEX(Кат!$A:$A,MATCH($C7051,Кат!$I:$I,0)),INDEX(Торг!$A:$A,MATCH($C7051,Торг!$I:$I,0))),"")</f>
        <v/>
      </c>
      <c r="M7051" s="132" t="str">
        <f>IFERROR(IFERROR(INDEX(Кат!$B:$B,MATCH($C7051,Кат!$I:$I,0)),INDEX(Торг!$B:$B,MATCH($C7051,Торг!$I:$I,0))),"")</f>
        <v/>
      </c>
      <c r="N7051" s="132" t="str">
        <f t="shared" si="110"/>
        <v>WEBER CS2108</v>
      </c>
      <c r="O7051" s="132" t="str">
        <f>IFERROR(IFERROR(INDEX(Кат!$B:$B,MATCH($N7051,Кат!$I:$I,0)),INDEX(Торг!$B:$B,MATCH($N7051,Торг!$I:$I,0))),"")</f>
        <v/>
      </c>
    </row>
    <row r="7052" spans="1:15" outlineLevel="2">
      <c r="A7052" t="s">
        <v>27719</v>
      </c>
      <c r="C7052" s="191" t="s">
        <v>27720</v>
      </c>
      <c r="E7052" t="s">
        <v>27721</v>
      </c>
      <c r="F7052" t="s">
        <v>3491</v>
      </c>
      <c r="G7052" t="s">
        <v>375</v>
      </c>
      <c r="H7052">
        <v>3300</v>
      </c>
      <c r="J7052" t="s">
        <v>22634</v>
      </c>
      <c r="K7052" s="132" t="str">
        <f>IFERROR(IFERROR(INDEX(Кат!$O:$O,MATCH($C7052,Кат!$I:$I,0)),INDEX(Торг!$L:$L,MATCH($C7052,Торг!$I:$I,0))),"")</f>
        <v/>
      </c>
      <c r="L7052" s="132" t="str">
        <f>IFERROR(IFERROR(INDEX(Кат!$A:$A,MATCH($C7052,Кат!$I:$I,0)),INDEX(Торг!$A:$A,MATCH($C7052,Торг!$I:$I,0))),"")</f>
        <v/>
      </c>
      <c r="M7052" s="132" t="str">
        <f>IFERROR(IFERROR(INDEX(Кат!$B:$B,MATCH($C7052,Кат!$I:$I,0)),INDEX(Торг!$B:$B,MATCH($C7052,Торг!$I:$I,0))),"")</f>
        <v/>
      </c>
      <c r="N7052" s="132" t="str">
        <f t="shared" si="110"/>
        <v>WEBER CS2123</v>
      </c>
      <c r="O7052" s="132" t="str">
        <f>IFERROR(IFERROR(INDEX(Кат!$B:$B,MATCH($N7052,Кат!$I:$I,0)),INDEX(Торг!$B:$B,MATCH($N7052,Торг!$I:$I,0))),"")</f>
        <v/>
      </c>
    </row>
    <row r="7053" spans="1:15" outlineLevel="2">
      <c r="A7053" t="s">
        <v>19124</v>
      </c>
      <c r="C7053" s="191" t="s">
        <v>13546</v>
      </c>
      <c r="E7053" t="s">
        <v>13547</v>
      </c>
      <c r="F7053" t="s">
        <v>3491</v>
      </c>
      <c r="G7053" t="s">
        <v>375</v>
      </c>
      <c r="H7053">
        <v>3000</v>
      </c>
      <c r="J7053" t="s">
        <v>22634</v>
      </c>
      <c r="K7053" s="132" t="str">
        <f>IFERROR(IFERROR(INDEX(Кат!$O:$O,MATCH($C7053,Кат!$I:$I,0)),INDEX(Торг!$L:$L,MATCH($C7053,Торг!$I:$I,0))),"")</f>
        <v/>
      </c>
      <c r="L7053" s="132" t="str">
        <f>IFERROR(IFERROR(INDEX(Кат!$A:$A,MATCH($C7053,Кат!$I:$I,0)),INDEX(Торг!$A:$A,MATCH($C7053,Торг!$I:$I,0))),"")</f>
        <v/>
      </c>
      <c r="M7053" s="132" t="str">
        <f>IFERROR(IFERROR(INDEX(Кат!$B:$B,MATCH($C7053,Кат!$I:$I,0)),INDEX(Торг!$B:$B,MATCH($C7053,Торг!$I:$I,0))),"")</f>
        <v/>
      </c>
      <c r="N7053" s="132" t="str">
        <f t="shared" si="110"/>
        <v>WEBER CS2170</v>
      </c>
      <c r="O7053" s="132" t="str">
        <f>IFERROR(IFERROR(INDEX(Кат!$B:$B,MATCH($N7053,Кат!$I:$I,0)),INDEX(Торг!$B:$B,MATCH($N7053,Торг!$I:$I,0))),"")</f>
        <v/>
      </c>
    </row>
    <row r="7054" spans="1:15" outlineLevel="2">
      <c r="A7054" t="s">
        <v>24416</v>
      </c>
      <c r="C7054" s="191"/>
      <c r="E7054" t="s">
        <v>24352</v>
      </c>
      <c r="J7054" t="s">
        <v>22634</v>
      </c>
      <c r="K7054" s="132" t="str">
        <f>IFERROR(IFERROR(INDEX(Кат!$O:$O,MATCH($C7054,Кат!$I:$I,0)),INDEX(Торг!$L:$L,MATCH($C7054,Торг!$I:$I,0))),"")</f>
        <v/>
      </c>
      <c r="L7054" s="132" t="str">
        <f>IFERROR(IFERROR(INDEX(Кат!$A:$A,MATCH($C7054,Кат!$I:$I,0)),INDEX(Торг!$A:$A,MATCH($C7054,Торг!$I:$I,0))),"")</f>
        <v/>
      </c>
      <c r="M7054" s="132" t="str">
        <f>IFERROR(IFERROR(INDEX(Кат!$B:$B,MATCH($C7054,Кат!$I:$I,0)),INDEX(Торг!$B:$B,MATCH($C7054,Торг!$I:$I,0))),"")</f>
        <v/>
      </c>
      <c r="N7054" s="132" t="str">
        <f t="shared" si="110"/>
        <v xml:space="preserve"> </v>
      </c>
      <c r="O7054" s="132" t="str">
        <f>IFERROR(IFERROR(INDEX(Кат!$B:$B,MATCH($N7054,Кат!$I:$I,0)),INDEX(Торг!$B:$B,MATCH($N7054,Торг!$I:$I,0))),"")</f>
        <v/>
      </c>
    </row>
    <row r="7055" spans="1:15" outlineLevel="2">
      <c r="A7055" t="s">
        <v>19125</v>
      </c>
      <c r="C7055" s="191" t="s">
        <v>3500</v>
      </c>
      <c r="E7055" t="s">
        <v>3501</v>
      </c>
      <c r="F7055" t="s">
        <v>3491</v>
      </c>
      <c r="G7055" t="s">
        <v>375</v>
      </c>
      <c r="H7055">
        <v>390</v>
      </c>
      <c r="J7055" t="s">
        <v>22634</v>
      </c>
      <c r="K7055" s="132" t="str">
        <f>IFERROR(IFERROR(INDEX(Кат!$O:$O,MATCH($C7055,Кат!$I:$I,0)),INDEX(Торг!$L:$L,MATCH($C7055,Торг!$I:$I,0))),"")</f>
        <v/>
      </c>
      <c r="L7055" s="132" t="str">
        <f>IFERROR(IFERROR(INDEX(Кат!$A:$A,MATCH($C7055,Кат!$I:$I,0)),INDEX(Торг!$A:$A,MATCH($C7055,Торг!$I:$I,0))),"")</f>
        <v/>
      </c>
      <c r="M7055" s="132" t="str">
        <f>IFERROR(IFERROR(INDEX(Кат!$B:$B,MATCH($C7055,Кат!$I:$I,0)),INDEX(Торг!$B:$B,MATCH($C7055,Торг!$I:$I,0))),"")</f>
        <v/>
      </c>
      <c r="N7055" s="132" t="str">
        <f t="shared" si="110"/>
        <v>WEBER GS2108</v>
      </c>
      <c r="O7055" s="132" t="str">
        <f>IFERROR(IFERROR(INDEX(Кат!$B:$B,MATCH($N7055,Кат!$I:$I,0)),INDEX(Торг!$B:$B,MATCH($N7055,Торг!$I:$I,0))),"")</f>
        <v/>
      </c>
    </row>
    <row r="7056" spans="1:15" outlineLevel="2">
      <c r="A7056" t="s">
        <v>24417</v>
      </c>
      <c r="C7056" s="191"/>
      <c r="E7056" t="s">
        <v>23923</v>
      </c>
      <c r="J7056" t="s">
        <v>22634</v>
      </c>
      <c r="K7056" s="132" t="str">
        <f>IFERROR(IFERROR(INDEX(Кат!$O:$O,MATCH($C7056,Кат!$I:$I,0)),INDEX(Торг!$L:$L,MATCH($C7056,Торг!$I:$I,0))),"")</f>
        <v/>
      </c>
      <c r="L7056" s="132" t="str">
        <f>IFERROR(IFERROR(INDEX(Кат!$A:$A,MATCH($C7056,Кат!$I:$I,0)),INDEX(Торг!$A:$A,MATCH($C7056,Торг!$I:$I,0))),"")</f>
        <v/>
      </c>
      <c r="M7056" s="132" t="str">
        <f>IFERROR(IFERROR(INDEX(Кат!$B:$B,MATCH($C7056,Кат!$I:$I,0)),INDEX(Торг!$B:$B,MATCH($C7056,Торг!$I:$I,0))),"")</f>
        <v/>
      </c>
      <c r="N7056" s="132" t="str">
        <f t="shared" si="110"/>
        <v xml:space="preserve"> </v>
      </c>
      <c r="O7056" s="132" t="str">
        <f>IFERROR(IFERROR(INDEX(Кат!$B:$B,MATCH($N7056,Кат!$I:$I,0)),INDEX(Торг!$B:$B,MATCH($N7056,Торг!$I:$I,0))),"")</f>
        <v/>
      </c>
    </row>
    <row r="7057" spans="1:15" outlineLevel="2">
      <c r="A7057" t="s">
        <v>19126</v>
      </c>
      <c r="C7057" s="191" t="s">
        <v>200</v>
      </c>
      <c r="E7057" t="s">
        <v>25265</v>
      </c>
      <c r="F7057" t="s">
        <v>3491</v>
      </c>
      <c r="G7057" t="s">
        <v>399</v>
      </c>
      <c r="H7057">
        <v>1100</v>
      </c>
      <c r="J7057" t="s">
        <v>22634</v>
      </c>
      <c r="K7057" s="132" t="str">
        <f>IFERROR(IFERROR(INDEX(Кат!$O:$O,MATCH($C7057,Кат!$I:$I,0)),INDEX(Торг!$L:$L,MATCH($C7057,Торг!$I:$I,0))),"")</f>
        <v>шпак</v>
      </c>
      <c r="L7057" s="132">
        <f>IFERROR(IFERROR(INDEX(Кат!$A:$A,MATCH($C7057,Кат!$I:$I,0)),INDEX(Торг!$A:$A,MATCH($C7057,Торг!$I:$I,0))),"")</f>
        <v>226211</v>
      </c>
      <c r="M7057" s="132">
        <f>IFERROR(IFERROR(INDEX(Кат!$B:$B,MATCH($C7057,Кат!$I:$I,0)),INDEX(Торг!$B:$B,MATCH($C7057,Торг!$I:$I,0))),"")</f>
        <v>10067</v>
      </c>
      <c r="N7057" s="132" t="str">
        <f t="shared" si="110"/>
        <v>WEBER CVJ2110-1</v>
      </c>
      <c r="O7057" s="132" t="str">
        <f>IFERROR(IFERROR(INDEX(Кат!$B:$B,MATCH($N7057,Кат!$I:$I,0)),INDEX(Торг!$B:$B,MATCH($N7057,Торг!$I:$I,0))),"")</f>
        <v/>
      </c>
    </row>
    <row r="7058" spans="1:15" outlineLevel="2">
      <c r="A7058" t="s">
        <v>19127</v>
      </c>
      <c r="C7058" s="191" t="s">
        <v>199</v>
      </c>
      <c r="E7058" t="s">
        <v>14115</v>
      </c>
      <c r="F7058" t="s">
        <v>3491</v>
      </c>
      <c r="G7058" t="s">
        <v>399</v>
      </c>
      <c r="H7058">
        <v>780</v>
      </c>
      <c r="J7058" t="s">
        <v>22634</v>
      </c>
      <c r="K7058" s="132" t="str">
        <f>IFERROR(IFERROR(INDEX(Кат!$O:$O,MATCH($C7058,Кат!$I:$I,0)),INDEX(Торг!$L:$L,MATCH($C7058,Торг!$I:$I,0))),"")</f>
        <v>шпак</v>
      </c>
      <c r="L7058" s="132">
        <f>IFERROR(IFERROR(INDEX(Кат!$A:$A,MATCH($C7058,Кат!$I:$I,0)),INDEX(Торг!$A:$A,MATCH($C7058,Торг!$I:$I,0))),"")</f>
        <v>226212</v>
      </c>
      <c r="M7058" s="132">
        <f>IFERROR(IFERROR(INDEX(Кат!$B:$B,MATCH($C7058,Кат!$I:$I,0)),INDEX(Торг!$B:$B,MATCH($C7058,Торг!$I:$I,0))),"")</f>
        <v>10066</v>
      </c>
      <c r="N7058" s="132" t="str">
        <f t="shared" si="110"/>
        <v>WEBER CVJ2110-2</v>
      </c>
      <c r="O7058" s="132" t="str">
        <f>IFERROR(IFERROR(INDEX(Кат!$B:$B,MATCH($N7058,Кат!$I:$I,0)),INDEX(Торг!$B:$B,MATCH($N7058,Торг!$I:$I,0))),"")</f>
        <v/>
      </c>
    </row>
    <row r="7059" spans="1:15" outlineLevel="2">
      <c r="A7059" t="s">
        <v>32939</v>
      </c>
      <c r="C7059" s="191" t="s">
        <v>32940</v>
      </c>
      <c r="E7059" t="s">
        <v>32941</v>
      </c>
      <c r="F7059" t="s">
        <v>3491</v>
      </c>
      <c r="G7059" t="s">
        <v>399</v>
      </c>
      <c r="H7059">
        <v>900</v>
      </c>
      <c r="J7059" t="s">
        <v>22634</v>
      </c>
      <c r="K7059" s="132" t="str">
        <f>IFERROR(IFERROR(INDEX(Кат!$O:$O,MATCH($C7059,Кат!$I:$I,0)),INDEX(Торг!$L:$L,MATCH($C7059,Торг!$I:$I,0))),"")</f>
        <v/>
      </c>
      <c r="L7059" s="132" t="str">
        <f>IFERROR(IFERROR(INDEX(Кат!$A:$A,MATCH($C7059,Кат!$I:$I,0)),INDEX(Торг!$A:$A,MATCH($C7059,Торг!$I:$I,0))),"")</f>
        <v/>
      </c>
      <c r="M7059" s="132" t="str">
        <f>IFERROR(IFERROR(INDEX(Кат!$B:$B,MATCH($C7059,Кат!$I:$I,0)),INDEX(Торг!$B:$B,MATCH($C7059,Торг!$I:$I,0))),"")</f>
        <v/>
      </c>
      <c r="N7059" s="132" t="str">
        <f t="shared" si="110"/>
        <v>WEBER CVJ4601-2</v>
      </c>
      <c r="O7059" s="132" t="str">
        <f>IFERROR(IFERROR(INDEX(Кат!$B:$B,MATCH($N7059,Кат!$I:$I,0)),INDEX(Торг!$B:$B,MATCH($N7059,Торг!$I:$I,0))),"")</f>
        <v/>
      </c>
    </row>
    <row r="7060" spans="1:15" outlineLevel="2">
      <c r="A7060" t="s">
        <v>19128</v>
      </c>
      <c r="C7060" s="191" t="s">
        <v>201</v>
      </c>
      <c r="E7060" t="s">
        <v>14116</v>
      </c>
      <c r="F7060" t="s">
        <v>3491</v>
      </c>
      <c r="G7060" t="s">
        <v>399</v>
      </c>
      <c r="H7060">
        <v>900</v>
      </c>
      <c r="J7060" t="s">
        <v>22634</v>
      </c>
      <c r="K7060" s="132" t="str">
        <f>IFERROR(IFERROR(INDEX(Кат!$O:$O,MATCH($C7060,Кат!$I:$I,0)),INDEX(Торг!$L:$L,MATCH($C7060,Торг!$I:$I,0))),"")</f>
        <v>шпак</v>
      </c>
      <c r="L7060" s="132">
        <f>IFERROR(IFERROR(INDEX(Кат!$A:$A,MATCH($C7060,Кат!$I:$I,0)),INDEX(Торг!$A:$A,MATCH($C7060,Торг!$I:$I,0))),"")</f>
        <v>226213</v>
      </c>
      <c r="M7060" s="132">
        <f>IFERROR(IFERROR(INDEX(Кат!$B:$B,MATCH($C7060,Кат!$I:$I,0)),INDEX(Торг!$B:$B,MATCH($C7060,Торг!$I:$I,0))),"")</f>
        <v>10068</v>
      </c>
      <c r="N7060" s="132" t="str">
        <f t="shared" si="110"/>
        <v>WEBER CVJ1118-2A</v>
      </c>
      <c r="O7060" s="132" t="str">
        <f>IFERROR(IFERROR(INDEX(Кат!$B:$B,MATCH($N7060,Кат!$I:$I,0)),INDEX(Торг!$B:$B,MATCH($N7060,Торг!$I:$I,0))),"")</f>
        <v/>
      </c>
    </row>
    <row r="7061" spans="1:15" outlineLevel="2">
      <c r="A7061" t="s">
        <v>33425</v>
      </c>
      <c r="C7061" s="191"/>
      <c r="E7061" t="s">
        <v>23987</v>
      </c>
      <c r="J7061" t="s">
        <v>22634</v>
      </c>
      <c r="K7061" s="132" t="str">
        <f>IFERROR(IFERROR(INDEX(Кат!$O:$O,MATCH($C7061,Кат!$I:$I,0)),INDEX(Торг!$L:$L,MATCH($C7061,Торг!$I:$I,0))),"")</f>
        <v/>
      </c>
      <c r="L7061" s="132" t="str">
        <f>IFERROR(IFERROR(INDEX(Кат!$A:$A,MATCH($C7061,Кат!$I:$I,0)),INDEX(Торг!$A:$A,MATCH($C7061,Торг!$I:$I,0))),"")</f>
        <v/>
      </c>
      <c r="M7061" s="132" t="str">
        <f>IFERROR(IFERROR(INDEX(Кат!$B:$B,MATCH($C7061,Кат!$I:$I,0)),INDEX(Торг!$B:$B,MATCH($C7061,Торг!$I:$I,0))),"")</f>
        <v/>
      </c>
      <c r="N7061" s="132" t="str">
        <f t="shared" si="110"/>
        <v xml:space="preserve"> </v>
      </c>
      <c r="O7061" s="132" t="str">
        <f>IFERROR(IFERROR(INDEX(Кат!$B:$B,MATCH($N7061,Кат!$I:$I,0)),INDEX(Торг!$B:$B,MATCH($N7061,Торг!$I:$I,0))),"")</f>
        <v/>
      </c>
    </row>
    <row r="7062" spans="1:15" outlineLevel="2">
      <c r="A7062" t="s">
        <v>33426</v>
      </c>
      <c r="C7062" s="191" t="s">
        <v>33427</v>
      </c>
      <c r="E7062" t="s">
        <v>33428</v>
      </c>
      <c r="F7062" t="s">
        <v>3491</v>
      </c>
      <c r="G7062" t="s">
        <v>399</v>
      </c>
      <c r="H7062">
        <v>1900</v>
      </c>
      <c r="J7062" t="s">
        <v>22634</v>
      </c>
      <c r="K7062" s="132" t="str">
        <f>IFERROR(IFERROR(INDEX(Кат!$O:$O,MATCH($C7062,Кат!$I:$I,0)),INDEX(Торг!$L:$L,MATCH($C7062,Торг!$I:$I,0))),"")</f>
        <v/>
      </c>
      <c r="L7062" s="132" t="str">
        <f>IFERROR(IFERROR(INDEX(Кат!$A:$A,MATCH($C7062,Кат!$I:$I,0)),INDEX(Торг!$A:$A,MATCH($C7062,Торг!$I:$I,0))),"")</f>
        <v/>
      </c>
      <c r="M7062" s="132" t="str">
        <f>IFERROR(IFERROR(INDEX(Кат!$B:$B,MATCH($C7062,Кат!$I:$I,0)),INDEX(Торг!$B:$B,MATCH($C7062,Торг!$I:$I,0))),"")</f>
        <v/>
      </c>
      <c r="N7062" s="132" t="str">
        <f t="shared" si="110"/>
        <v>WEBER RCK1118</v>
      </c>
      <c r="O7062" s="132" t="str">
        <f>IFERROR(IFERROR(INDEX(Кат!$B:$B,MATCH($N7062,Кат!$I:$I,0)),INDEX(Торг!$B:$B,MATCH($N7062,Торг!$I:$I,0))),"")</f>
        <v/>
      </c>
    </row>
    <row r="7063" spans="1:15" outlineLevel="2">
      <c r="A7063" t="s">
        <v>33429</v>
      </c>
      <c r="C7063" s="191" t="s">
        <v>33430</v>
      </c>
      <c r="E7063" t="s">
        <v>33431</v>
      </c>
      <c r="F7063" t="s">
        <v>3491</v>
      </c>
      <c r="G7063" t="s">
        <v>399</v>
      </c>
      <c r="H7063">
        <v>1700</v>
      </c>
      <c r="J7063" t="s">
        <v>22634</v>
      </c>
      <c r="K7063" s="132" t="str">
        <f>IFERROR(IFERROR(INDEX(Кат!$O:$O,MATCH($C7063,Кат!$I:$I,0)),INDEX(Торг!$L:$L,MATCH($C7063,Торг!$I:$I,0))),"")</f>
        <v/>
      </c>
      <c r="L7063" s="132" t="str">
        <f>IFERROR(IFERROR(INDEX(Кат!$A:$A,MATCH($C7063,Кат!$I:$I,0)),INDEX(Торг!$A:$A,MATCH($C7063,Торг!$I:$I,0))),"")</f>
        <v/>
      </c>
      <c r="M7063" s="132" t="str">
        <f>IFERROR(IFERROR(INDEX(Кат!$B:$B,MATCH($C7063,Кат!$I:$I,0)),INDEX(Торг!$B:$B,MATCH($C7063,Торг!$I:$I,0))),"")</f>
        <v/>
      </c>
      <c r="N7063" s="132" t="str">
        <f t="shared" si="110"/>
        <v>WEBER RCK2121</v>
      </c>
      <c r="O7063" s="132" t="str">
        <f>IFERROR(IFERROR(INDEX(Кат!$B:$B,MATCH($N7063,Кат!$I:$I,0)),INDEX(Торг!$B:$B,MATCH($N7063,Торг!$I:$I,0))),"")</f>
        <v/>
      </c>
    </row>
    <row r="7064" spans="1:15" outlineLevel="2">
      <c r="A7064" t="s">
        <v>24418</v>
      </c>
      <c r="C7064" s="191"/>
      <c r="E7064" t="s">
        <v>24419</v>
      </c>
      <c r="J7064" t="s">
        <v>22634</v>
      </c>
      <c r="K7064" s="132" t="str">
        <f>IFERROR(IFERROR(INDEX(Кат!$O:$O,MATCH($C7064,Кат!$I:$I,0)),INDEX(Торг!$L:$L,MATCH($C7064,Торг!$I:$I,0))),"")</f>
        <v/>
      </c>
      <c r="L7064" s="132" t="str">
        <f>IFERROR(IFERROR(INDEX(Кат!$A:$A,MATCH($C7064,Кат!$I:$I,0)),INDEX(Торг!$A:$A,MATCH($C7064,Торг!$I:$I,0))),"")</f>
        <v/>
      </c>
      <c r="M7064" s="132" t="str">
        <f>IFERROR(IFERROR(INDEX(Кат!$B:$B,MATCH($C7064,Кат!$I:$I,0)),INDEX(Торг!$B:$B,MATCH($C7064,Торг!$I:$I,0))),"")</f>
        <v/>
      </c>
      <c r="N7064" s="132" t="str">
        <f t="shared" si="110"/>
        <v xml:space="preserve"> </v>
      </c>
      <c r="O7064" s="132" t="str">
        <f>IFERROR(IFERROR(INDEX(Кат!$B:$B,MATCH($N7064,Кат!$I:$I,0)),INDEX(Торг!$B:$B,MATCH($N7064,Торг!$I:$I,0))),"")</f>
        <v/>
      </c>
    </row>
    <row r="7065" spans="1:15" outlineLevel="1">
      <c r="A7065" t="s">
        <v>24420</v>
      </c>
      <c r="C7065" s="191"/>
      <c r="E7065" t="s">
        <v>24421</v>
      </c>
      <c r="J7065" t="s">
        <v>22634</v>
      </c>
      <c r="K7065" s="132" t="str">
        <f>IFERROR(IFERROR(INDEX(Кат!$O:$O,MATCH($C7065,Кат!$I:$I,0)),INDEX(Торг!$L:$L,MATCH($C7065,Торг!$I:$I,0))),"")</f>
        <v/>
      </c>
      <c r="L7065" s="132" t="str">
        <f>IFERROR(IFERROR(INDEX(Кат!$A:$A,MATCH($C7065,Кат!$I:$I,0)),INDEX(Торг!$A:$A,MATCH($C7065,Торг!$I:$I,0))),"")</f>
        <v/>
      </c>
      <c r="M7065" s="132" t="str">
        <f>IFERROR(IFERROR(INDEX(Кат!$B:$B,MATCH($C7065,Кат!$I:$I,0)),INDEX(Торг!$B:$B,MATCH($C7065,Торг!$I:$I,0))),"")</f>
        <v/>
      </c>
      <c r="N7065" s="132" t="str">
        <f t="shared" si="110"/>
        <v xml:space="preserve"> </v>
      </c>
      <c r="O7065" s="132" t="str">
        <f>IFERROR(IFERROR(INDEX(Кат!$B:$B,MATCH($N7065,Кат!$I:$I,0)),INDEX(Торг!$B:$B,MATCH($N7065,Торг!$I:$I,0))),"")</f>
        <v/>
      </c>
    </row>
    <row r="7066" spans="1:15" outlineLevel="2">
      <c r="A7066" t="s">
        <v>19129</v>
      </c>
      <c r="C7066" s="191" t="s">
        <v>8359</v>
      </c>
      <c r="E7066" t="s">
        <v>8360</v>
      </c>
      <c r="F7066" t="s">
        <v>3503</v>
      </c>
      <c r="G7066" t="s">
        <v>375</v>
      </c>
      <c r="H7066">
        <v>2800</v>
      </c>
      <c r="J7066" t="s">
        <v>22634</v>
      </c>
      <c r="K7066" s="132" t="str">
        <f>IFERROR(IFERROR(INDEX(Кат!$O:$O,MATCH($C7066,Кат!$I:$I,0)),INDEX(Торг!$L:$L,MATCH($C7066,Торг!$I:$I,0))),"")</f>
        <v/>
      </c>
      <c r="L7066" s="132" t="str">
        <f>IFERROR(IFERROR(INDEX(Кат!$A:$A,MATCH($C7066,Кат!$I:$I,0)),INDEX(Торг!$A:$A,MATCH($C7066,Торг!$I:$I,0))),"")</f>
        <v/>
      </c>
      <c r="M7066" s="132" t="str">
        <f>IFERROR(IFERROR(INDEX(Кат!$B:$B,MATCH($C7066,Кат!$I:$I,0)),INDEX(Торг!$B:$B,MATCH($C7066,Торг!$I:$I,0))),"")</f>
        <v/>
      </c>
      <c r="N7066" s="132" t="str">
        <f t="shared" si="110"/>
        <v>WELZER WZ7700107555</v>
      </c>
      <c r="O7066" s="132" t="str">
        <f>IFERROR(IFERROR(INDEX(Кат!$B:$B,MATCH($N7066,Кат!$I:$I,0)),INDEX(Торг!$B:$B,MATCH($N7066,Торг!$I:$I,0))),"")</f>
        <v/>
      </c>
    </row>
    <row r="7067" spans="1:15" outlineLevel="2">
      <c r="A7067" t="s">
        <v>24422</v>
      </c>
      <c r="C7067" s="191"/>
      <c r="E7067" t="s">
        <v>23454</v>
      </c>
      <c r="J7067" t="s">
        <v>22634</v>
      </c>
      <c r="K7067" s="132" t="str">
        <f>IFERROR(IFERROR(INDEX(Кат!$O:$O,MATCH($C7067,Кат!$I:$I,0)),INDEX(Торг!$L:$L,MATCH($C7067,Торг!$I:$I,0))),"")</f>
        <v/>
      </c>
      <c r="L7067" s="132" t="str">
        <f>IFERROR(IFERROR(INDEX(Кат!$A:$A,MATCH($C7067,Кат!$I:$I,0)),INDEX(Торг!$A:$A,MATCH($C7067,Торг!$I:$I,0))),"")</f>
        <v/>
      </c>
      <c r="M7067" s="132" t="str">
        <f>IFERROR(IFERROR(INDEX(Кат!$B:$B,MATCH($C7067,Кат!$I:$I,0)),INDEX(Торг!$B:$B,MATCH($C7067,Торг!$I:$I,0))),"")</f>
        <v/>
      </c>
      <c r="N7067" s="132" t="str">
        <f t="shared" si="110"/>
        <v xml:space="preserve"> </v>
      </c>
      <c r="O7067" s="132" t="str">
        <f>IFERROR(IFERROR(INDEX(Кат!$B:$B,MATCH($N7067,Кат!$I:$I,0)),INDEX(Торг!$B:$B,MATCH($N7067,Торг!$I:$I,0))),"")</f>
        <v/>
      </c>
    </row>
    <row r="7068" spans="1:15" outlineLevel="2">
      <c r="A7068" t="s">
        <v>19130</v>
      </c>
      <c r="C7068" s="191" t="s">
        <v>8361</v>
      </c>
      <c r="E7068" t="s">
        <v>8362</v>
      </c>
      <c r="F7068" t="s">
        <v>3503</v>
      </c>
      <c r="G7068" t="s">
        <v>375</v>
      </c>
      <c r="H7068">
        <v>1900</v>
      </c>
      <c r="J7068" t="s">
        <v>22634</v>
      </c>
      <c r="K7068" s="132" t="str">
        <f>IFERROR(IFERROR(INDEX(Кат!$O:$O,MATCH($C7068,Кат!$I:$I,0)),INDEX(Торг!$L:$L,MATCH($C7068,Торг!$I:$I,0))),"")</f>
        <v/>
      </c>
      <c r="L7068" s="132" t="str">
        <f>IFERROR(IFERROR(INDEX(Кат!$A:$A,MATCH($C7068,Кат!$I:$I,0)),INDEX(Торг!$A:$A,MATCH($C7068,Торг!$I:$I,0))),"")</f>
        <v/>
      </c>
      <c r="M7068" s="132" t="str">
        <f>IFERROR(IFERROR(INDEX(Кат!$B:$B,MATCH($C7068,Кат!$I:$I,0)),INDEX(Торг!$B:$B,MATCH($C7068,Торг!$I:$I,0))),"")</f>
        <v/>
      </c>
      <c r="N7068" s="132" t="str">
        <f t="shared" si="110"/>
        <v>WELZER WZ112-013A/014A</v>
      </c>
      <c r="O7068" s="132" t="str">
        <f>IFERROR(IFERROR(INDEX(Кат!$B:$B,MATCH($N7068,Кат!$I:$I,0)),INDEX(Торг!$B:$B,MATCH($N7068,Торг!$I:$I,0))),"")</f>
        <v/>
      </c>
    </row>
    <row r="7069" spans="1:15" outlineLevel="2">
      <c r="A7069" t="s">
        <v>19131</v>
      </c>
      <c r="C7069" s="191" t="s">
        <v>8363</v>
      </c>
      <c r="E7069" t="s">
        <v>8364</v>
      </c>
      <c r="F7069" t="s">
        <v>3823</v>
      </c>
      <c r="G7069" t="s">
        <v>375</v>
      </c>
      <c r="H7069">
        <v>2000</v>
      </c>
      <c r="J7069" t="s">
        <v>22634</v>
      </c>
      <c r="K7069" s="132" t="str">
        <f>IFERROR(IFERROR(INDEX(Кат!$O:$O,MATCH($C7069,Кат!$I:$I,0)),INDEX(Торг!$L:$L,MATCH($C7069,Торг!$I:$I,0))),"")</f>
        <v/>
      </c>
      <c r="L7069" s="132" t="str">
        <f>IFERROR(IFERROR(INDEX(Кат!$A:$A,MATCH($C7069,Кат!$I:$I,0)),INDEX(Торг!$A:$A,MATCH($C7069,Торг!$I:$I,0))),"")</f>
        <v/>
      </c>
      <c r="M7069" s="132" t="str">
        <f>IFERROR(IFERROR(INDEX(Кат!$B:$B,MATCH($C7069,Кат!$I:$I,0)),INDEX(Торг!$B:$B,MATCH($C7069,Торг!$I:$I,0))),"")</f>
        <v/>
      </c>
      <c r="N7069" s="132" t="str">
        <f t="shared" si="110"/>
        <v>НЕИЗВЕСТНЫЙ БРЕНД WZ116-013(A)/WZ616-014(A)</v>
      </c>
      <c r="O7069" s="132" t="str">
        <f>IFERROR(IFERROR(INDEX(Кат!$B:$B,MATCH($N7069,Кат!$I:$I,0)),INDEX(Торг!$B:$B,MATCH($N7069,Торг!$I:$I,0))),"")</f>
        <v/>
      </c>
    </row>
    <row r="7070" spans="1:15" outlineLevel="2">
      <c r="A7070" t="s">
        <v>24423</v>
      </c>
      <c r="C7070" s="191"/>
      <c r="E7070" t="s">
        <v>23874</v>
      </c>
      <c r="J7070" t="s">
        <v>22634</v>
      </c>
      <c r="K7070" s="132" t="str">
        <f>IFERROR(IFERROR(INDEX(Кат!$O:$O,MATCH($C7070,Кат!$I:$I,0)),INDEX(Торг!$L:$L,MATCH($C7070,Торг!$I:$I,0))),"")</f>
        <v/>
      </c>
      <c r="L7070" s="132" t="str">
        <f>IFERROR(IFERROR(INDEX(Кат!$A:$A,MATCH($C7070,Кат!$I:$I,0)),INDEX(Торг!$A:$A,MATCH($C7070,Торг!$I:$I,0))),"")</f>
        <v/>
      </c>
      <c r="M7070" s="132" t="str">
        <f>IFERROR(IFERROR(INDEX(Кат!$B:$B,MATCH($C7070,Кат!$I:$I,0)),INDEX(Торг!$B:$B,MATCH($C7070,Торг!$I:$I,0))),"")</f>
        <v/>
      </c>
      <c r="N7070" s="132" t="str">
        <f t="shared" si="110"/>
        <v xml:space="preserve"> </v>
      </c>
      <c r="O7070" s="132" t="str">
        <f>IFERROR(IFERROR(INDEX(Кат!$B:$B,MATCH($N7070,Кат!$I:$I,0)),INDEX(Торг!$B:$B,MATCH($N7070,Торг!$I:$I,0))),"")</f>
        <v/>
      </c>
    </row>
    <row r="7071" spans="1:15" outlineLevel="2">
      <c r="A7071" t="s">
        <v>19132</v>
      </c>
      <c r="C7071" s="191" t="s">
        <v>8365</v>
      </c>
      <c r="E7071" t="s">
        <v>8366</v>
      </c>
      <c r="F7071" t="s">
        <v>3503</v>
      </c>
      <c r="G7071" t="s">
        <v>399</v>
      </c>
      <c r="H7071">
        <v>295</v>
      </c>
      <c r="J7071" t="s">
        <v>22634</v>
      </c>
      <c r="K7071" s="132" t="str">
        <f>IFERROR(IFERROR(INDEX(Кат!$O:$O,MATCH($C7071,Кат!$I:$I,0)),INDEX(Торг!$L:$L,MATCH($C7071,Торг!$I:$I,0))),"")</f>
        <v/>
      </c>
      <c r="L7071" s="132" t="str">
        <f>IFERROR(IFERROR(INDEX(Кат!$A:$A,MATCH($C7071,Кат!$I:$I,0)),INDEX(Торг!$A:$A,MATCH($C7071,Торг!$I:$I,0))),"")</f>
        <v/>
      </c>
      <c r="M7071" s="132" t="str">
        <f>IFERROR(IFERROR(INDEX(Кат!$B:$B,MATCH($C7071,Кат!$I:$I,0)),INDEX(Торг!$B:$B,MATCH($C7071,Торг!$I:$I,0))),"")</f>
        <v/>
      </c>
      <c r="N7071" s="132" t="str">
        <f t="shared" si="110"/>
        <v>WELZER WZ616-010L</v>
      </c>
      <c r="O7071" s="132" t="str">
        <f>IFERROR(IFERROR(INDEX(Кат!$B:$B,MATCH($N7071,Кат!$I:$I,0)),INDEX(Торг!$B:$B,MATCH($N7071,Торг!$I:$I,0))),"")</f>
        <v/>
      </c>
    </row>
    <row r="7072" spans="1:15" outlineLevel="2">
      <c r="A7072" t="s">
        <v>19133</v>
      </c>
      <c r="C7072" s="191" t="s">
        <v>8367</v>
      </c>
      <c r="E7072" t="s">
        <v>8368</v>
      </c>
      <c r="F7072" t="s">
        <v>3503</v>
      </c>
      <c r="G7072" t="s">
        <v>399</v>
      </c>
      <c r="H7072">
        <v>295</v>
      </c>
      <c r="J7072" t="s">
        <v>22634</v>
      </c>
      <c r="K7072" s="132" t="str">
        <f>IFERROR(IFERROR(INDEX(Кат!$O:$O,MATCH($C7072,Кат!$I:$I,0)),INDEX(Торг!$L:$L,MATCH($C7072,Торг!$I:$I,0))),"")</f>
        <v/>
      </c>
      <c r="L7072" s="132" t="str">
        <f>IFERROR(IFERROR(INDEX(Кат!$A:$A,MATCH($C7072,Кат!$I:$I,0)),INDEX(Торг!$A:$A,MATCH($C7072,Торг!$I:$I,0))),"")</f>
        <v/>
      </c>
      <c r="M7072" s="132" t="str">
        <f>IFERROR(IFERROR(INDEX(Кат!$B:$B,MATCH($C7072,Кат!$I:$I,0)),INDEX(Торг!$B:$B,MATCH($C7072,Торг!$I:$I,0))),"")</f>
        <v/>
      </c>
      <c r="N7072" s="132" t="str">
        <f t="shared" si="110"/>
        <v>WELZER WZ616-010R</v>
      </c>
      <c r="O7072" s="132" t="str">
        <f>IFERROR(IFERROR(INDEX(Кат!$B:$B,MATCH($N7072,Кат!$I:$I,0)),INDEX(Торг!$B:$B,MATCH($N7072,Торг!$I:$I,0))),"")</f>
        <v/>
      </c>
    </row>
    <row r="7073" spans="1:15" outlineLevel="2">
      <c r="A7073" t="s">
        <v>19134</v>
      </c>
      <c r="C7073" s="191" t="s">
        <v>3502</v>
      </c>
      <c r="E7073" t="s">
        <v>19135</v>
      </c>
      <c r="F7073" t="s">
        <v>3503</v>
      </c>
      <c r="G7073" t="s">
        <v>399</v>
      </c>
      <c r="H7073">
        <v>185</v>
      </c>
      <c r="J7073" t="s">
        <v>22634</v>
      </c>
      <c r="K7073" s="132" t="str">
        <f>IFERROR(IFERROR(INDEX(Кат!$O:$O,MATCH($C7073,Кат!$I:$I,0)),INDEX(Торг!$L:$L,MATCH($C7073,Торг!$I:$I,0))),"")</f>
        <v/>
      </c>
      <c r="L7073" s="132" t="str">
        <f>IFERROR(IFERROR(INDEX(Кат!$A:$A,MATCH($C7073,Кат!$I:$I,0)),INDEX(Торг!$A:$A,MATCH($C7073,Торг!$I:$I,0))),"")</f>
        <v/>
      </c>
      <c r="M7073" s="132" t="str">
        <f>IFERROR(IFERROR(INDEX(Кат!$B:$B,MATCH($C7073,Кат!$I:$I,0)),INDEX(Торг!$B:$B,MATCH($C7073,Торг!$I:$I,0))),"")</f>
        <v/>
      </c>
      <c r="N7073" s="132" t="str">
        <f t="shared" si="110"/>
        <v>WELZER WZ616-009С</v>
      </c>
      <c r="O7073" s="132" t="str">
        <f>IFERROR(IFERROR(INDEX(Кат!$B:$B,MATCH($N7073,Кат!$I:$I,0)),INDEX(Торг!$B:$B,MATCH($N7073,Торг!$I:$I,0))),"")</f>
        <v/>
      </c>
    </row>
    <row r="7074" spans="1:15" outlineLevel="2">
      <c r="A7074" t="s">
        <v>24424</v>
      </c>
      <c r="C7074" s="191"/>
      <c r="E7074" t="s">
        <v>24425</v>
      </c>
      <c r="J7074" t="s">
        <v>22634</v>
      </c>
      <c r="K7074" s="132" t="str">
        <f>IFERROR(IFERROR(INDEX(Кат!$O:$O,MATCH($C7074,Кат!$I:$I,0)),INDEX(Торг!$L:$L,MATCH($C7074,Торг!$I:$I,0))),"")</f>
        <v/>
      </c>
      <c r="L7074" s="132" t="str">
        <f>IFERROR(IFERROR(INDEX(Кат!$A:$A,MATCH($C7074,Кат!$I:$I,0)),INDEX(Торг!$A:$A,MATCH($C7074,Торг!$I:$I,0))),"")</f>
        <v/>
      </c>
      <c r="M7074" s="132" t="str">
        <f>IFERROR(IFERROR(INDEX(Кат!$B:$B,MATCH($C7074,Кат!$I:$I,0)),INDEX(Торг!$B:$B,MATCH($C7074,Торг!$I:$I,0))),"")</f>
        <v/>
      </c>
      <c r="N7074" s="132" t="str">
        <f t="shared" si="110"/>
        <v xml:space="preserve"> </v>
      </c>
      <c r="O7074" s="132" t="str">
        <f>IFERROR(IFERROR(INDEX(Кат!$B:$B,MATCH($N7074,Кат!$I:$I,0)),INDEX(Торг!$B:$B,MATCH($N7074,Торг!$I:$I,0))),"")</f>
        <v/>
      </c>
    </row>
    <row r="7075" spans="1:15" outlineLevel="2">
      <c r="A7075" t="s">
        <v>19136</v>
      </c>
      <c r="C7075" s="191" t="s">
        <v>8369</v>
      </c>
      <c r="E7075" t="s">
        <v>8370</v>
      </c>
      <c r="F7075" t="s">
        <v>3503</v>
      </c>
      <c r="G7075" t="s">
        <v>375</v>
      </c>
      <c r="H7075">
        <v>950</v>
      </c>
      <c r="J7075" t="s">
        <v>22634</v>
      </c>
      <c r="K7075" s="132" t="str">
        <f>IFERROR(IFERROR(INDEX(Кат!$O:$O,MATCH($C7075,Кат!$I:$I,0)),INDEX(Торг!$L:$L,MATCH($C7075,Торг!$I:$I,0))),"")</f>
        <v/>
      </c>
      <c r="L7075" s="132" t="str">
        <f>IFERROR(IFERROR(INDEX(Кат!$A:$A,MATCH($C7075,Кат!$I:$I,0)),INDEX(Торг!$A:$A,MATCH($C7075,Торг!$I:$I,0))),"")</f>
        <v/>
      </c>
      <c r="M7075" s="132" t="str">
        <f>IFERROR(IFERROR(INDEX(Кат!$B:$B,MATCH($C7075,Кат!$I:$I,0)),INDEX(Торг!$B:$B,MATCH($C7075,Торг!$I:$I,0))),"")</f>
        <v/>
      </c>
      <c r="N7075" s="132" t="str">
        <f t="shared" si="110"/>
        <v>WELZER WZ7701474771</v>
      </c>
      <c r="O7075" s="132" t="str">
        <f>IFERROR(IFERROR(INDEX(Кат!$B:$B,MATCH($N7075,Кат!$I:$I,0)),INDEX(Торг!$B:$B,MATCH($N7075,Торг!$I:$I,0))),"")</f>
        <v/>
      </c>
    </row>
    <row r="7076" spans="1:15" outlineLevel="2">
      <c r="A7076" t="s">
        <v>19137</v>
      </c>
      <c r="C7076" s="191" t="s">
        <v>8371</v>
      </c>
      <c r="E7076" t="s">
        <v>8372</v>
      </c>
      <c r="F7076" t="s">
        <v>3503</v>
      </c>
      <c r="G7076" t="s">
        <v>375</v>
      </c>
      <c r="H7076">
        <v>550</v>
      </c>
      <c r="J7076" t="s">
        <v>22634</v>
      </c>
      <c r="K7076" s="132" t="str">
        <f>IFERROR(IFERROR(INDEX(Кат!$O:$O,MATCH($C7076,Кат!$I:$I,0)),INDEX(Торг!$L:$L,MATCH($C7076,Торг!$I:$I,0))),"")</f>
        <v/>
      </c>
      <c r="L7076" s="132" t="str">
        <f>IFERROR(IFERROR(INDEX(Кат!$A:$A,MATCH($C7076,Кат!$I:$I,0)),INDEX(Торг!$A:$A,MATCH($C7076,Торг!$I:$I,0))),"")</f>
        <v/>
      </c>
      <c r="M7076" s="132" t="str">
        <f>IFERROR(IFERROR(INDEX(Кат!$B:$B,MATCH($C7076,Кат!$I:$I,0)),INDEX(Торг!$B:$B,MATCH($C7076,Торг!$I:$I,0))),"")</f>
        <v/>
      </c>
      <c r="N7076" s="132" t="str">
        <f t="shared" si="110"/>
        <v>WELZER WZ8200302435</v>
      </c>
      <c r="O7076" s="132" t="str">
        <f>IFERROR(IFERROR(INDEX(Кат!$B:$B,MATCH($N7076,Кат!$I:$I,0)),INDEX(Торг!$B:$B,MATCH($N7076,Торг!$I:$I,0))),"")</f>
        <v/>
      </c>
    </row>
    <row r="7077" spans="1:15" outlineLevel="2">
      <c r="A7077" t="s">
        <v>19138</v>
      </c>
      <c r="C7077" s="191" t="s">
        <v>8373</v>
      </c>
      <c r="E7077" t="s">
        <v>8374</v>
      </c>
      <c r="F7077" t="s">
        <v>3503</v>
      </c>
      <c r="G7077" t="s">
        <v>375</v>
      </c>
      <c r="H7077">
        <v>400</v>
      </c>
      <c r="J7077" t="s">
        <v>22634</v>
      </c>
      <c r="K7077" s="132" t="str">
        <f>IFERROR(IFERROR(INDEX(Кат!$O:$O,MATCH($C7077,Кат!$I:$I,0)),INDEX(Торг!$L:$L,MATCH($C7077,Торг!$I:$I,0))),"")</f>
        <v/>
      </c>
      <c r="L7077" s="132" t="str">
        <f>IFERROR(IFERROR(INDEX(Кат!$A:$A,MATCH($C7077,Кат!$I:$I,0)),INDEX(Торг!$A:$A,MATCH($C7077,Торг!$I:$I,0))),"")</f>
        <v/>
      </c>
      <c r="M7077" s="132" t="str">
        <f>IFERROR(IFERROR(INDEX(Кат!$B:$B,MATCH($C7077,Кат!$I:$I,0)),INDEX(Торг!$B:$B,MATCH($C7077,Торг!$I:$I,0))),"")</f>
        <v/>
      </c>
      <c r="N7077" s="132" t="str">
        <f t="shared" si="110"/>
        <v>WELZER WZ8200576507</v>
      </c>
      <c r="O7077" s="132" t="str">
        <f>IFERROR(IFERROR(INDEX(Кат!$B:$B,MATCH($N7077,Кат!$I:$I,0)),INDEX(Торг!$B:$B,MATCH($N7077,Торг!$I:$I,0))),"")</f>
        <v/>
      </c>
    </row>
    <row r="7078" spans="1:15" outlineLevel="2">
      <c r="A7078" t="s">
        <v>19139</v>
      </c>
      <c r="C7078" s="191" t="s">
        <v>8375</v>
      </c>
      <c r="E7078" t="s">
        <v>8376</v>
      </c>
      <c r="F7078" t="s">
        <v>3503</v>
      </c>
      <c r="G7078" t="s">
        <v>375</v>
      </c>
      <c r="H7078">
        <v>2100</v>
      </c>
      <c r="J7078" t="s">
        <v>22634</v>
      </c>
      <c r="K7078" s="132" t="str">
        <f>IFERROR(IFERROR(INDEX(Кат!$O:$O,MATCH($C7078,Кат!$I:$I,0)),INDEX(Торг!$L:$L,MATCH($C7078,Торг!$I:$I,0))),"")</f>
        <v/>
      </c>
      <c r="L7078" s="132" t="str">
        <f>IFERROR(IFERROR(INDEX(Кат!$A:$A,MATCH($C7078,Кат!$I:$I,0)),INDEX(Торг!$A:$A,MATCH($C7078,Торг!$I:$I,0))),"")</f>
        <v/>
      </c>
      <c r="M7078" s="132" t="str">
        <f>IFERROR(IFERROR(INDEX(Кат!$B:$B,MATCH($C7078,Кат!$I:$I,0)),INDEX(Торг!$B:$B,MATCH($C7078,Торг!$I:$I,0))),"")</f>
        <v/>
      </c>
      <c r="N7078" s="132" t="str">
        <f t="shared" si="110"/>
        <v>WELZER WZ</v>
      </c>
      <c r="O7078" s="132" t="str">
        <f>IFERROR(IFERROR(INDEX(Кат!$B:$B,MATCH($N7078,Кат!$I:$I,0)),INDEX(Торг!$B:$B,MATCH($N7078,Торг!$I:$I,0))),"")</f>
        <v/>
      </c>
    </row>
    <row r="7079" spans="1:15" outlineLevel="2">
      <c r="A7079" t="s">
        <v>24426</v>
      </c>
      <c r="C7079" s="191"/>
      <c r="E7079" t="s">
        <v>23923</v>
      </c>
      <c r="J7079" t="s">
        <v>22634</v>
      </c>
      <c r="K7079" s="132" t="str">
        <f>IFERROR(IFERROR(INDEX(Кат!$O:$O,MATCH($C7079,Кат!$I:$I,0)),INDEX(Торг!$L:$L,MATCH($C7079,Торг!$I:$I,0))),"")</f>
        <v/>
      </c>
      <c r="L7079" s="132" t="str">
        <f>IFERROR(IFERROR(INDEX(Кат!$A:$A,MATCH($C7079,Кат!$I:$I,0)),INDEX(Торг!$A:$A,MATCH($C7079,Торг!$I:$I,0))),"")</f>
        <v/>
      </c>
      <c r="M7079" s="132" t="str">
        <f>IFERROR(IFERROR(INDEX(Кат!$B:$B,MATCH($C7079,Кат!$I:$I,0)),INDEX(Торг!$B:$B,MATCH($C7079,Торг!$I:$I,0))),"")</f>
        <v/>
      </c>
      <c r="N7079" s="132" t="str">
        <f t="shared" si="110"/>
        <v xml:space="preserve"> </v>
      </c>
      <c r="O7079" s="132" t="str">
        <f>IFERROR(IFERROR(INDEX(Кат!$B:$B,MATCH($N7079,Кат!$I:$I,0)),INDEX(Торг!$B:$B,MATCH($N7079,Торг!$I:$I,0))),"")</f>
        <v/>
      </c>
    </row>
    <row r="7080" spans="1:15" outlineLevel="2">
      <c r="A7080" t="s">
        <v>19140</v>
      </c>
      <c r="C7080" s="191" t="s">
        <v>8377</v>
      </c>
      <c r="E7080" t="s">
        <v>8378</v>
      </c>
      <c r="F7080" t="s">
        <v>3503</v>
      </c>
      <c r="G7080" t="s">
        <v>399</v>
      </c>
      <c r="H7080">
        <v>1400</v>
      </c>
      <c r="J7080" t="s">
        <v>22634</v>
      </c>
      <c r="K7080" s="132" t="str">
        <f>IFERROR(IFERROR(INDEX(Кат!$O:$O,MATCH($C7080,Кат!$I:$I,0)),INDEX(Торг!$L:$L,MATCH($C7080,Торг!$I:$I,0))),"")</f>
        <v/>
      </c>
      <c r="L7080" s="132" t="str">
        <f>IFERROR(IFERROR(INDEX(Кат!$A:$A,MATCH($C7080,Кат!$I:$I,0)),INDEX(Торг!$A:$A,MATCH($C7080,Торг!$I:$I,0))),"")</f>
        <v/>
      </c>
      <c r="M7080" s="132" t="str">
        <f>IFERROR(IFERROR(INDEX(Кат!$B:$B,MATCH($C7080,Кат!$I:$I,0)),INDEX(Торг!$B:$B,MATCH($C7080,Торг!$I:$I,0))),"")</f>
        <v/>
      </c>
      <c r="N7080" s="132" t="str">
        <f t="shared" si="110"/>
        <v>WELZER WZ619-057</v>
      </c>
      <c r="O7080" s="132" t="str">
        <f>IFERROR(IFERROR(INDEX(Кат!$B:$B,MATCH($N7080,Кат!$I:$I,0)),INDEX(Торг!$B:$B,MATCH($N7080,Торг!$I:$I,0))),"")</f>
        <v/>
      </c>
    </row>
    <row r="7081" spans="1:15" outlineLevel="2">
      <c r="A7081" t="s">
        <v>27291</v>
      </c>
      <c r="C7081" s="191" t="s">
        <v>27292</v>
      </c>
      <c r="E7081" t="s">
        <v>27293</v>
      </c>
      <c r="F7081" t="s">
        <v>3503</v>
      </c>
      <c r="G7081" t="s">
        <v>399</v>
      </c>
      <c r="H7081">
        <v>1500</v>
      </c>
      <c r="J7081" t="s">
        <v>22634</v>
      </c>
      <c r="K7081" s="132" t="str">
        <f>IFERROR(IFERROR(INDEX(Кат!$O:$O,MATCH($C7081,Кат!$I:$I,0)),INDEX(Торг!$L:$L,MATCH($C7081,Торг!$I:$I,0))),"")</f>
        <v/>
      </c>
      <c r="L7081" s="132" t="str">
        <f>IFERROR(IFERROR(INDEX(Кат!$A:$A,MATCH($C7081,Кат!$I:$I,0)),INDEX(Торг!$A:$A,MATCH($C7081,Торг!$I:$I,0))),"")</f>
        <v/>
      </c>
      <c r="M7081" s="132" t="str">
        <f>IFERROR(IFERROR(INDEX(Кат!$B:$B,MATCH($C7081,Кат!$I:$I,0)),INDEX(Торг!$B:$B,MATCH($C7081,Торг!$I:$I,0))),"")</f>
        <v/>
      </c>
      <c r="N7081" s="132" t="str">
        <f t="shared" si="110"/>
        <v>WELZER WZ619-056</v>
      </c>
      <c r="O7081" s="132" t="str">
        <f>IFERROR(IFERROR(INDEX(Кат!$B:$B,MATCH($N7081,Кат!$I:$I,0)),INDEX(Торг!$B:$B,MATCH($N7081,Торг!$I:$I,0))),"")</f>
        <v/>
      </c>
    </row>
    <row r="7082" spans="1:15" outlineLevel="2">
      <c r="A7082" t="s">
        <v>19141</v>
      </c>
      <c r="C7082" s="191" t="s">
        <v>3504</v>
      </c>
      <c r="E7082" t="s">
        <v>3505</v>
      </c>
      <c r="F7082" t="s">
        <v>3503</v>
      </c>
      <c r="G7082" t="s">
        <v>399</v>
      </c>
      <c r="H7082">
        <v>1400</v>
      </c>
      <c r="J7082" t="s">
        <v>22634</v>
      </c>
      <c r="K7082" s="132" t="str">
        <f>IFERROR(IFERROR(INDEX(Кат!$O:$O,MATCH($C7082,Кат!$I:$I,0)),INDEX(Торг!$L:$L,MATCH($C7082,Торг!$I:$I,0))),"")</f>
        <v/>
      </c>
      <c r="L7082" s="132" t="str">
        <f>IFERROR(IFERROR(INDEX(Кат!$A:$A,MATCH($C7082,Кат!$I:$I,0)),INDEX(Торг!$A:$A,MATCH($C7082,Торг!$I:$I,0))),"")</f>
        <v/>
      </c>
      <c r="M7082" s="132" t="str">
        <f>IFERROR(IFERROR(INDEX(Кат!$B:$B,MATCH($C7082,Кат!$I:$I,0)),INDEX(Торг!$B:$B,MATCH($C7082,Торг!$I:$I,0))),"")</f>
        <v/>
      </c>
      <c r="N7082" s="132" t="str">
        <f t="shared" si="110"/>
        <v>WELZER WZ620-056</v>
      </c>
      <c r="O7082" s="132" t="str">
        <f>IFERROR(IFERROR(INDEX(Кат!$B:$B,MATCH($N7082,Кат!$I:$I,0)),INDEX(Торг!$B:$B,MATCH($N7082,Торг!$I:$I,0))),"")</f>
        <v/>
      </c>
    </row>
    <row r="7083" spans="1:15" outlineLevel="2">
      <c r="A7083" t="s">
        <v>19142</v>
      </c>
      <c r="C7083" s="191" t="s">
        <v>3506</v>
      </c>
      <c r="E7083" t="s">
        <v>3507</v>
      </c>
      <c r="F7083" t="s">
        <v>3503</v>
      </c>
      <c r="G7083" t="s">
        <v>399</v>
      </c>
      <c r="H7083">
        <v>1000</v>
      </c>
      <c r="J7083" t="s">
        <v>22634</v>
      </c>
      <c r="K7083" s="132" t="str">
        <f>IFERROR(IFERROR(INDEX(Кат!$O:$O,MATCH($C7083,Кат!$I:$I,0)),INDEX(Торг!$L:$L,MATCH($C7083,Торг!$I:$I,0))),"")</f>
        <v/>
      </c>
      <c r="L7083" s="132" t="str">
        <f>IFERROR(IFERROR(INDEX(Кат!$A:$A,MATCH($C7083,Кат!$I:$I,0)),INDEX(Торг!$A:$A,MATCH($C7083,Торг!$I:$I,0))),"")</f>
        <v/>
      </c>
      <c r="M7083" s="132" t="str">
        <f>IFERROR(IFERROR(INDEX(Кат!$B:$B,MATCH($C7083,Кат!$I:$I,0)),INDEX(Торг!$B:$B,MATCH($C7083,Торг!$I:$I,0))),"")</f>
        <v/>
      </c>
      <c r="N7083" s="132" t="str">
        <f t="shared" si="110"/>
        <v>WELZER WZ616-056L</v>
      </c>
      <c r="O7083" s="132" t="str">
        <f>IFERROR(IFERROR(INDEX(Кат!$B:$B,MATCH($N7083,Кат!$I:$I,0)),INDEX(Торг!$B:$B,MATCH($N7083,Торг!$I:$I,0))),"")</f>
        <v/>
      </c>
    </row>
    <row r="7084" spans="1:15" outlineLevel="2">
      <c r="A7084" t="s">
        <v>19143</v>
      </c>
      <c r="C7084" s="191" t="s">
        <v>3508</v>
      </c>
      <c r="E7084" t="s">
        <v>3509</v>
      </c>
      <c r="F7084" t="s">
        <v>3503</v>
      </c>
      <c r="G7084" t="s">
        <v>399</v>
      </c>
      <c r="H7084">
        <v>800</v>
      </c>
      <c r="J7084" t="s">
        <v>22634</v>
      </c>
      <c r="K7084" s="132" t="str">
        <f>IFERROR(IFERROR(INDEX(Кат!$O:$O,MATCH($C7084,Кат!$I:$I,0)),INDEX(Торг!$L:$L,MATCH($C7084,Торг!$I:$I,0))),"")</f>
        <v/>
      </c>
      <c r="L7084" s="132" t="str">
        <f>IFERROR(IFERROR(INDEX(Кат!$A:$A,MATCH($C7084,Кат!$I:$I,0)),INDEX(Торг!$A:$A,MATCH($C7084,Торг!$I:$I,0))),"")</f>
        <v/>
      </c>
      <c r="M7084" s="132" t="str">
        <f>IFERROR(IFERROR(INDEX(Кат!$B:$B,MATCH($C7084,Кат!$I:$I,0)),INDEX(Торг!$B:$B,MATCH($C7084,Торг!$I:$I,0))),"")</f>
        <v/>
      </c>
      <c r="N7084" s="132" t="str">
        <f t="shared" si="110"/>
        <v>WELZER WZ616-056R</v>
      </c>
      <c r="O7084" s="132" t="str">
        <f>IFERROR(IFERROR(INDEX(Кат!$B:$B,MATCH($N7084,Кат!$I:$I,0)),INDEX(Торг!$B:$B,MATCH($N7084,Торг!$I:$I,0))),"")</f>
        <v/>
      </c>
    </row>
    <row r="7085" spans="1:15">
      <c r="A7085" t="s">
        <v>19144</v>
      </c>
      <c r="C7085" s="191" t="s">
        <v>3510</v>
      </c>
      <c r="E7085" t="s">
        <v>3511</v>
      </c>
      <c r="F7085" t="s">
        <v>3503</v>
      </c>
      <c r="G7085" t="s">
        <v>399</v>
      </c>
      <c r="H7085">
        <v>1200</v>
      </c>
      <c r="J7085" t="s">
        <v>22634</v>
      </c>
      <c r="K7085" s="132" t="str">
        <f>IFERROR(IFERROR(INDEX(Кат!$O:$O,MATCH($C7085,Кат!$I:$I,0)),INDEX(Торг!$L:$L,MATCH($C7085,Торг!$I:$I,0))),"")</f>
        <v/>
      </c>
      <c r="L7085" s="132" t="str">
        <f>IFERROR(IFERROR(INDEX(Кат!$A:$A,MATCH($C7085,Кат!$I:$I,0)),INDEX(Торг!$A:$A,MATCH($C7085,Торг!$I:$I,0))),"")</f>
        <v/>
      </c>
      <c r="M7085" s="132" t="str">
        <f>IFERROR(IFERROR(INDEX(Кат!$B:$B,MATCH($C7085,Кат!$I:$I,0)),INDEX(Торг!$B:$B,MATCH($C7085,Торг!$I:$I,0))),"")</f>
        <v/>
      </c>
      <c r="N7085" s="132" t="str">
        <f t="shared" si="110"/>
        <v>WELZER WZ623-012</v>
      </c>
      <c r="O7085" s="132" t="str">
        <f>IFERROR(IFERROR(INDEX(Кат!$B:$B,MATCH($N7085,Кат!$I:$I,0)),INDEX(Торг!$B:$B,MATCH($N7085,Торг!$I:$I,0))),"")</f>
        <v/>
      </c>
    </row>
    <row r="7086" spans="1:15" outlineLevel="1">
      <c r="A7086" t="s">
        <v>27294</v>
      </c>
      <c r="C7086" s="191" t="s">
        <v>27295</v>
      </c>
      <c r="E7086" t="s">
        <v>27296</v>
      </c>
      <c r="F7086" t="s">
        <v>3503</v>
      </c>
      <c r="G7086" t="s">
        <v>399</v>
      </c>
      <c r="H7086">
        <v>950</v>
      </c>
      <c r="J7086" t="s">
        <v>22634</v>
      </c>
      <c r="K7086" s="132" t="str">
        <f>IFERROR(IFERROR(INDEX(Кат!$O:$O,MATCH($C7086,Кат!$I:$I,0)),INDEX(Торг!$L:$L,MATCH($C7086,Торг!$I:$I,0))),"")</f>
        <v/>
      </c>
      <c r="L7086" s="132" t="str">
        <f>IFERROR(IFERROR(INDEX(Кат!$A:$A,MATCH($C7086,Кат!$I:$I,0)),INDEX(Торг!$A:$A,MATCH($C7086,Торг!$I:$I,0))),"")</f>
        <v/>
      </c>
      <c r="M7086" s="132" t="str">
        <f>IFERROR(IFERROR(INDEX(Кат!$B:$B,MATCH($C7086,Кат!$I:$I,0)),INDEX(Торг!$B:$B,MATCH($C7086,Торг!$I:$I,0))),"")</f>
        <v/>
      </c>
      <c r="N7086" s="132" t="str">
        <f t="shared" si="110"/>
        <v>WELZER WZ615-012</v>
      </c>
      <c r="O7086" s="132" t="str">
        <f>IFERROR(IFERROR(INDEX(Кат!$B:$B,MATCH($N7086,Кат!$I:$I,0)),INDEX(Торг!$B:$B,MATCH($N7086,Торг!$I:$I,0))),"")</f>
        <v/>
      </c>
    </row>
    <row r="7087" spans="1:15">
      <c r="A7087" t="s">
        <v>19145</v>
      </c>
      <c r="C7087" s="191" t="s">
        <v>3512</v>
      </c>
      <c r="E7087" t="s">
        <v>3513</v>
      </c>
      <c r="F7087" t="s">
        <v>3503</v>
      </c>
      <c r="G7087" t="s">
        <v>399</v>
      </c>
      <c r="H7087">
        <v>1300</v>
      </c>
      <c r="J7087" t="s">
        <v>22634</v>
      </c>
      <c r="K7087" s="132" t="str">
        <f>IFERROR(IFERROR(INDEX(Кат!$O:$O,MATCH($C7087,Кат!$I:$I,0)),INDEX(Торг!$L:$L,MATCH($C7087,Торг!$I:$I,0))),"")</f>
        <v/>
      </c>
      <c r="L7087" s="132" t="str">
        <f>IFERROR(IFERROR(INDEX(Кат!$A:$A,MATCH($C7087,Кат!$I:$I,0)),INDEX(Торг!$A:$A,MATCH($C7087,Торг!$I:$I,0))),"")</f>
        <v/>
      </c>
      <c r="M7087" s="132" t="str">
        <f>IFERROR(IFERROR(INDEX(Кат!$B:$B,MATCH($C7087,Кат!$I:$I,0)),INDEX(Торг!$B:$B,MATCH($C7087,Торг!$I:$I,0))),"")</f>
        <v/>
      </c>
      <c r="N7087" s="132" t="str">
        <f t="shared" si="110"/>
        <v>WELZER WZ620-012</v>
      </c>
      <c r="O7087" s="132" t="str">
        <f>IFERROR(IFERROR(INDEX(Кат!$B:$B,MATCH($N7087,Кат!$I:$I,0)),INDEX(Торг!$B:$B,MATCH($N7087,Торг!$I:$I,0))),"")</f>
        <v/>
      </c>
    </row>
    <row r="7088" spans="1:15" outlineLevel="1">
      <c r="A7088" t="s">
        <v>22700</v>
      </c>
      <c r="C7088" s="191" t="s">
        <v>22701</v>
      </c>
      <c r="E7088" t="s">
        <v>22702</v>
      </c>
      <c r="F7088" t="s">
        <v>3503</v>
      </c>
      <c r="G7088" t="s">
        <v>399</v>
      </c>
      <c r="H7088">
        <v>1300</v>
      </c>
      <c r="J7088" t="s">
        <v>22634</v>
      </c>
      <c r="K7088" s="132" t="str">
        <f>IFERROR(IFERROR(INDEX(Кат!$O:$O,MATCH($C7088,Кат!$I:$I,0)),INDEX(Торг!$L:$L,MATCH($C7088,Торг!$I:$I,0))),"")</f>
        <v/>
      </c>
      <c r="L7088" s="132" t="str">
        <f>IFERROR(IFERROR(INDEX(Кат!$A:$A,MATCH($C7088,Кат!$I:$I,0)),INDEX(Торг!$A:$A,MATCH($C7088,Торг!$I:$I,0))),"")</f>
        <v/>
      </c>
      <c r="M7088" s="132" t="str">
        <f>IFERROR(IFERROR(INDEX(Кат!$B:$B,MATCH($C7088,Кат!$I:$I,0)),INDEX(Торг!$B:$B,MATCH($C7088,Торг!$I:$I,0))),"")</f>
        <v/>
      </c>
      <c r="N7088" s="132" t="str">
        <f t="shared" si="110"/>
        <v>WELZER WZ690-012</v>
      </c>
      <c r="O7088" s="132" t="str">
        <f>IFERROR(IFERROR(INDEX(Кат!$B:$B,MATCH($N7088,Кат!$I:$I,0)),INDEX(Торг!$B:$B,MATCH($N7088,Торг!$I:$I,0))),"")</f>
        <v/>
      </c>
    </row>
    <row r="7089" spans="1:15" outlineLevel="1">
      <c r="A7089" t="s">
        <v>24427</v>
      </c>
      <c r="C7089" s="191"/>
      <c r="E7089" t="s">
        <v>3514</v>
      </c>
      <c r="J7089" t="s">
        <v>22634</v>
      </c>
      <c r="K7089" s="132" t="str">
        <f>IFERROR(IFERROR(INDEX(Кат!$O:$O,MATCH($C7089,Кат!$I:$I,0)),INDEX(Торг!$L:$L,MATCH($C7089,Торг!$I:$I,0))),"")</f>
        <v/>
      </c>
      <c r="L7089" s="132" t="str">
        <f>IFERROR(IFERROR(INDEX(Кат!$A:$A,MATCH($C7089,Кат!$I:$I,0)),INDEX(Торг!$A:$A,MATCH($C7089,Торг!$I:$I,0))),"")</f>
        <v/>
      </c>
      <c r="M7089" s="132" t="str">
        <f>IFERROR(IFERROR(INDEX(Кат!$B:$B,MATCH($C7089,Кат!$I:$I,0)),INDEX(Торг!$B:$B,MATCH($C7089,Торг!$I:$I,0))),"")</f>
        <v/>
      </c>
      <c r="N7089" s="132" t="str">
        <f t="shared" si="110"/>
        <v xml:space="preserve"> </v>
      </c>
      <c r="O7089" s="132" t="str">
        <f>IFERROR(IFERROR(INDEX(Кат!$B:$B,MATCH($N7089,Кат!$I:$I,0)),INDEX(Торг!$B:$B,MATCH($N7089,Торг!$I:$I,0))),"")</f>
        <v/>
      </c>
    </row>
    <row r="7090" spans="1:15" outlineLevel="1">
      <c r="A7090" t="s">
        <v>19146</v>
      </c>
      <c r="C7090" s="191" t="s">
        <v>3515</v>
      </c>
      <c r="E7090" t="s">
        <v>3516</v>
      </c>
      <c r="F7090" t="s">
        <v>3514</v>
      </c>
      <c r="G7090" t="s">
        <v>399</v>
      </c>
      <c r="H7090">
        <v>500</v>
      </c>
      <c r="J7090" t="s">
        <v>22634</v>
      </c>
      <c r="K7090" s="132" t="str">
        <f>IFERROR(IFERROR(INDEX(Кат!$O:$O,MATCH($C7090,Кат!$I:$I,0)),INDEX(Торг!$L:$L,MATCH($C7090,Торг!$I:$I,0))),"")</f>
        <v/>
      </c>
      <c r="L7090" s="132" t="str">
        <f>IFERROR(IFERROR(INDEX(Кат!$A:$A,MATCH($C7090,Кат!$I:$I,0)),INDEX(Торг!$A:$A,MATCH($C7090,Торг!$I:$I,0))),"")</f>
        <v/>
      </c>
      <c r="M7090" s="132" t="str">
        <f>IFERROR(IFERROR(INDEX(Кат!$B:$B,MATCH($C7090,Кат!$I:$I,0)),INDEX(Торг!$B:$B,MATCH($C7090,Торг!$I:$I,0))),"")</f>
        <v/>
      </c>
      <c r="N7090" s="132" t="str">
        <f t="shared" si="110"/>
        <v>WOORI 21900-8127200-10</v>
      </c>
      <c r="O7090" s="132" t="str">
        <f>IFERROR(IFERROR(INDEX(Кат!$B:$B,MATCH($N7090,Кат!$I:$I,0)),INDEX(Торг!$B:$B,MATCH($N7090,Торг!$I:$I,0))),"")</f>
        <v/>
      </c>
    </row>
    <row r="7091" spans="1:15">
      <c r="A7091" t="s">
        <v>24428</v>
      </c>
      <c r="C7091" s="191"/>
      <c r="E7091" t="s">
        <v>24429</v>
      </c>
      <c r="J7091" t="s">
        <v>22634</v>
      </c>
      <c r="K7091" s="132" t="str">
        <f>IFERROR(IFERROR(INDEX(Кат!$O:$O,MATCH($C7091,Кат!$I:$I,0)),INDEX(Торг!$L:$L,MATCH($C7091,Торг!$I:$I,0))),"")</f>
        <v/>
      </c>
      <c r="L7091" s="132" t="str">
        <f>IFERROR(IFERROR(INDEX(Кат!$A:$A,MATCH($C7091,Кат!$I:$I,0)),INDEX(Торг!$A:$A,MATCH($C7091,Торг!$I:$I,0))),"")</f>
        <v/>
      </c>
      <c r="M7091" s="132" t="str">
        <f>IFERROR(IFERROR(INDEX(Кат!$B:$B,MATCH($C7091,Кат!$I:$I,0)),INDEX(Торг!$B:$B,MATCH($C7091,Торг!$I:$I,0))),"")</f>
        <v/>
      </c>
      <c r="N7091" s="132" t="str">
        <f t="shared" si="110"/>
        <v xml:space="preserve"> </v>
      </c>
      <c r="O7091" s="132" t="str">
        <f>IFERROR(IFERROR(INDEX(Кат!$B:$B,MATCH($N7091,Кат!$I:$I,0)),INDEX(Торг!$B:$B,MATCH($N7091,Торг!$I:$I,0))),"")</f>
        <v/>
      </c>
    </row>
    <row r="7092" spans="1:15" outlineLevel="1">
      <c r="A7092" t="s">
        <v>19147</v>
      </c>
      <c r="C7092" s="191" t="s">
        <v>8379</v>
      </c>
      <c r="E7092" t="s">
        <v>8380</v>
      </c>
      <c r="F7092" t="s">
        <v>8381</v>
      </c>
      <c r="G7092" t="s">
        <v>399</v>
      </c>
      <c r="H7092">
        <v>2950</v>
      </c>
      <c r="J7092" t="s">
        <v>22634</v>
      </c>
      <c r="K7092" s="132" t="str">
        <f>IFERROR(IFERROR(INDEX(Кат!$O:$O,MATCH($C7092,Кат!$I:$I,0)),INDEX(Торг!$L:$L,MATCH($C7092,Торг!$I:$I,0))),"")</f>
        <v/>
      </c>
      <c r="L7092" s="132" t="str">
        <f>IFERROR(IFERROR(INDEX(Кат!$A:$A,MATCH($C7092,Кат!$I:$I,0)),INDEX(Торг!$A:$A,MATCH($C7092,Торг!$I:$I,0))),"")</f>
        <v/>
      </c>
      <c r="M7092" s="132" t="str">
        <f>IFERROR(IFERROR(INDEX(Кат!$B:$B,MATCH($C7092,Кат!$I:$I,0)),INDEX(Торг!$B:$B,MATCH($C7092,Торг!$I:$I,0))),"")</f>
        <v/>
      </c>
      <c r="N7092" s="132" t="str">
        <f t="shared" si="110"/>
        <v>WYNN'S W76695</v>
      </c>
      <c r="O7092" s="132" t="str">
        <f>IFERROR(IFERROR(INDEX(Кат!$B:$B,MATCH($N7092,Кат!$I:$I,0)),INDEX(Торг!$B:$B,MATCH($N7092,Торг!$I:$I,0))),"")</f>
        <v/>
      </c>
    </row>
    <row r="7093" spans="1:15" outlineLevel="1">
      <c r="A7093" t="s">
        <v>24430</v>
      </c>
      <c r="C7093" s="191"/>
      <c r="E7093" t="s">
        <v>24431</v>
      </c>
      <c r="J7093" t="s">
        <v>22634</v>
      </c>
      <c r="K7093" s="132" t="str">
        <f>IFERROR(IFERROR(INDEX(Кат!$O:$O,MATCH($C7093,Кат!$I:$I,0)),INDEX(Торг!$L:$L,MATCH($C7093,Торг!$I:$I,0))),"")</f>
        <v/>
      </c>
      <c r="L7093" s="132" t="str">
        <f>IFERROR(IFERROR(INDEX(Кат!$A:$A,MATCH($C7093,Кат!$I:$I,0)),INDEX(Торг!$A:$A,MATCH($C7093,Торг!$I:$I,0))),"")</f>
        <v/>
      </c>
      <c r="M7093" s="132" t="str">
        <f>IFERROR(IFERROR(INDEX(Кат!$B:$B,MATCH($C7093,Кат!$I:$I,0)),INDEX(Торг!$B:$B,MATCH($C7093,Торг!$I:$I,0))),"")</f>
        <v/>
      </c>
      <c r="N7093" s="132" t="str">
        <f t="shared" si="110"/>
        <v xml:space="preserve"> </v>
      </c>
      <c r="O7093" s="132" t="str">
        <f>IFERROR(IFERROR(INDEX(Кат!$B:$B,MATCH($N7093,Кат!$I:$I,0)),INDEX(Торг!$B:$B,MATCH($N7093,Торг!$I:$I,0))),"")</f>
        <v/>
      </c>
    </row>
    <row r="7094" spans="1:15" outlineLevel="1">
      <c r="A7094" t="s">
        <v>24432</v>
      </c>
      <c r="C7094" s="191"/>
      <c r="E7094" t="s">
        <v>23477</v>
      </c>
      <c r="J7094" t="s">
        <v>22634</v>
      </c>
      <c r="K7094" s="132" t="str">
        <f>IFERROR(IFERROR(INDEX(Кат!$O:$O,MATCH($C7094,Кат!$I:$I,0)),INDEX(Торг!$L:$L,MATCH($C7094,Торг!$I:$I,0))),"")</f>
        <v/>
      </c>
      <c r="L7094" s="132" t="str">
        <f>IFERROR(IFERROR(INDEX(Кат!$A:$A,MATCH($C7094,Кат!$I:$I,0)),INDEX(Торг!$A:$A,MATCH($C7094,Торг!$I:$I,0))),"")</f>
        <v/>
      </c>
      <c r="M7094" s="132" t="str">
        <f>IFERROR(IFERROR(INDEX(Кат!$B:$B,MATCH($C7094,Кат!$I:$I,0)),INDEX(Торг!$B:$B,MATCH($C7094,Торг!$I:$I,0))),"")</f>
        <v/>
      </c>
      <c r="N7094" s="132" t="str">
        <f t="shared" si="110"/>
        <v xml:space="preserve"> </v>
      </c>
      <c r="O7094" s="132" t="str">
        <f>IFERROR(IFERROR(INDEX(Кат!$B:$B,MATCH($N7094,Кат!$I:$I,0)),INDEX(Торг!$B:$B,MATCH($N7094,Торг!$I:$I,0))),"")</f>
        <v/>
      </c>
    </row>
    <row r="7095" spans="1:15" outlineLevel="1">
      <c r="A7095" t="s">
        <v>19148</v>
      </c>
      <c r="C7095" s="191" t="s">
        <v>3518</v>
      </c>
      <c r="E7095" t="s">
        <v>3519</v>
      </c>
      <c r="F7095" t="s">
        <v>3517</v>
      </c>
      <c r="G7095" t="s">
        <v>399</v>
      </c>
      <c r="H7095">
        <v>280</v>
      </c>
      <c r="J7095" t="s">
        <v>22634</v>
      </c>
      <c r="K7095" s="132" t="str">
        <f>IFERROR(IFERROR(INDEX(Кат!$O:$O,MATCH($C7095,Кат!$I:$I,0)),INDEX(Торг!$L:$L,MATCH($C7095,Торг!$I:$I,0))),"")</f>
        <v/>
      </c>
      <c r="L7095" s="132" t="str">
        <f>IFERROR(IFERROR(INDEX(Кат!$A:$A,MATCH($C7095,Кат!$I:$I,0)),INDEX(Торг!$A:$A,MATCH($C7095,Торг!$I:$I,0))),"")</f>
        <v/>
      </c>
      <c r="M7095" s="132" t="str">
        <f>IFERROR(IFERROR(INDEX(Кат!$B:$B,MATCH($C7095,Кат!$I:$I,0)),INDEX(Торг!$B:$B,MATCH($C7095,Торг!$I:$I,0))),"")</f>
        <v/>
      </c>
      <c r="N7095" s="132" t="str">
        <f t="shared" si="110"/>
        <v>ZOLLEX R10-1056</v>
      </c>
      <c r="O7095" s="132" t="str">
        <f>IFERROR(IFERROR(INDEX(Кат!$B:$B,MATCH($N7095,Кат!$I:$I,0)),INDEX(Торг!$B:$B,MATCH($N7095,Торг!$I:$I,0))),"")</f>
        <v/>
      </c>
    </row>
    <row r="7096" spans="1:15" outlineLevel="1">
      <c r="A7096" t="s">
        <v>24433</v>
      </c>
      <c r="C7096" s="191"/>
      <c r="E7096" t="s">
        <v>23764</v>
      </c>
      <c r="J7096" t="s">
        <v>22634</v>
      </c>
      <c r="K7096" s="132" t="str">
        <f>IFERROR(IFERROR(INDEX(Кат!$O:$O,MATCH($C7096,Кат!$I:$I,0)),INDEX(Торг!$L:$L,MATCH($C7096,Торг!$I:$I,0))),"")</f>
        <v/>
      </c>
      <c r="L7096" s="132" t="str">
        <f>IFERROR(IFERROR(INDEX(Кат!$A:$A,MATCH($C7096,Кат!$I:$I,0)),INDEX(Торг!$A:$A,MATCH($C7096,Торг!$I:$I,0))),"")</f>
        <v/>
      </c>
      <c r="M7096" s="132" t="str">
        <f>IFERROR(IFERROR(INDEX(Кат!$B:$B,MATCH($C7096,Кат!$I:$I,0)),INDEX(Торг!$B:$B,MATCH($C7096,Торг!$I:$I,0))),"")</f>
        <v/>
      </c>
      <c r="N7096" s="132" t="str">
        <f t="shared" si="110"/>
        <v xml:space="preserve"> </v>
      </c>
      <c r="O7096" s="132" t="str">
        <f>IFERROR(IFERROR(INDEX(Кат!$B:$B,MATCH($N7096,Кат!$I:$I,0)),INDEX(Торг!$B:$B,MATCH($N7096,Торг!$I:$I,0))),"")</f>
        <v/>
      </c>
    </row>
    <row r="7097" spans="1:15" outlineLevel="1">
      <c r="A7097" t="s">
        <v>19149</v>
      </c>
      <c r="C7097" s="191" t="s">
        <v>3520</v>
      </c>
      <c r="E7097" t="s">
        <v>3521</v>
      </c>
      <c r="F7097" t="s">
        <v>3517</v>
      </c>
      <c r="G7097" t="s">
        <v>399</v>
      </c>
      <c r="H7097">
        <v>260</v>
      </c>
      <c r="J7097" t="s">
        <v>22634</v>
      </c>
      <c r="K7097" s="132" t="str">
        <f>IFERROR(IFERROR(INDEX(Кат!$O:$O,MATCH($C7097,Кат!$I:$I,0)),INDEX(Торг!$L:$L,MATCH($C7097,Торг!$I:$I,0))),"")</f>
        <v/>
      </c>
      <c r="L7097" s="132" t="str">
        <f>IFERROR(IFERROR(INDEX(Кат!$A:$A,MATCH($C7097,Кат!$I:$I,0)),INDEX(Торг!$A:$A,MATCH($C7097,Торг!$I:$I,0))),"")</f>
        <v/>
      </c>
      <c r="M7097" s="132" t="str">
        <f>IFERROR(IFERROR(INDEX(Кат!$B:$B,MATCH($C7097,Кат!$I:$I,0)),INDEX(Торг!$B:$B,MATCH($C7097,Торг!$I:$I,0))),"")</f>
        <v/>
      </c>
      <c r="N7097" s="132" t="str">
        <f t="shared" si="110"/>
        <v>ZOLLEX TSK-2121</v>
      </c>
      <c r="O7097" s="132" t="str">
        <f>IFERROR(IFERROR(INDEX(Кат!$B:$B,MATCH($N7097,Кат!$I:$I,0)),INDEX(Торг!$B:$B,MATCH($N7097,Торг!$I:$I,0))),"")</f>
        <v/>
      </c>
    </row>
    <row r="7098" spans="1:15" outlineLevel="1">
      <c r="A7098" t="s">
        <v>24434</v>
      </c>
      <c r="C7098" s="191"/>
      <c r="E7098" t="s">
        <v>8382</v>
      </c>
      <c r="J7098" t="s">
        <v>22634</v>
      </c>
      <c r="K7098" s="132" t="str">
        <f>IFERROR(IFERROR(INDEX(Кат!$O:$O,MATCH($C7098,Кат!$I:$I,0)),INDEX(Торг!$L:$L,MATCH($C7098,Торг!$I:$I,0))),"")</f>
        <v/>
      </c>
      <c r="L7098" s="132" t="str">
        <f>IFERROR(IFERROR(INDEX(Кат!$A:$A,MATCH($C7098,Кат!$I:$I,0)),INDEX(Торг!$A:$A,MATCH($C7098,Торг!$I:$I,0))),"")</f>
        <v/>
      </c>
      <c r="M7098" s="132" t="str">
        <f>IFERROR(IFERROR(INDEX(Кат!$B:$B,MATCH($C7098,Кат!$I:$I,0)),INDEX(Торг!$B:$B,MATCH($C7098,Торг!$I:$I,0))),"")</f>
        <v/>
      </c>
      <c r="N7098" s="132" t="str">
        <f t="shared" si="110"/>
        <v xml:space="preserve"> </v>
      </c>
      <c r="O7098" s="132" t="str">
        <f>IFERROR(IFERROR(INDEX(Кат!$B:$B,MATCH($N7098,Кат!$I:$I,0)),INDEX(Торг!$B:$B,MATCH($N7098,Торг!$I:$I,0))),"")</f>
        <v/>
      </c>
    </row>
    <row r="7099" spans="1:15">
      <c r="A7099" t="s">
        <v>19150</v>
      </c>
      <c r="C7099" s="191" t="s">
        <v>8383</v>
      </c>
      <c r="E7099" t="s">
        <v>8384</v>
      </c>
      <c r="F7099" t="s">
        <v>8382</v>
      </c>
      <c r="G7099" t="s">
        <v>399</v>
      </c>
      <c r="H7099">
        <v>80</v>
      </c>
      <c r="J7099" t="s">
        <v>22634</v>
      </c>
      <c r="K7099" s="132" t="str">
        <f>IFERROR(IFERROR(INDEX(Кат!$O:$O,MATCH($C7099,Кат!$I:$I,0)),INDEX(Торг!$L:$L,MATCH($C7099,Торг!$I:$I,0))),"")</f>
        <v/>
      </c>
      <c r="L7099" s="132" t="str">
        <f>IFERROR(IFERROR(INDEX(Кат!$A:$A,MATCH($C7099,Кат!$I:$I,0)),INDEX(Торг!$A:$A,MATCH($C7099,Торг!$I:$I,0))),"")</f>
        <v/>
      </c>
      <c r="M7099" s="132" t="str">
        <f>IFERROR(IFERROR(INDEX(Кат!$B:$B,MATCH($C7099,Кат!$I:$I,0)),INDEX(Торг!$B:$B,MATCH($C7099,Торг!$I:$I,0))),"")</f>
        <v/>
      </c>
      <c r="N7099" s="132" t="str">
        <f t="shared" si="110"/>
        <v>АВАР 75.3777</v>
      </c>
      <c r="O7099" s="132" t="str">
        <f>IFERROR(IFERROR(INDEX(Кат!$B:$B,MATCH($N7099,Кат!$I:$I,0)),INDEX(Торг!$B:$B,MATCH($N7099,Торг!$I:$I,0))),"")</f>
        <v/>
      </c>
    </row>
    <row r="7100" spans="1:15" outlineLevel="1">
      <c r="A7100" t="s">
        <v>24435</v>
      </c>
      <c r="C7100" s="191"/>
      <c r="E7100" t="s">
        <v>24436</v>
      </c>
      <c r="J7100" t="s">
        <v>22634</v>
      </c>
      <c r="K7100" s="132" t="str">
        <f>IFERROR(IFERROR(INDEX(Кат!$O:$O,MATCH($C7100,Кат!$I:$I,0)),INDEX(Торг!$L:$L,MATCH($C7100,Торг!$I:$I,0))),"")</f>
        <v/>
      </c>
      <c r="L7100" s="132" t="str">
        <f>IFERROR(IFERROR(INDEX(Кат!$A:$A,MATCH($C7100,Кат!$I:$I,0)),INDEX(Торг!$A:$A,MATCH($C7100,Торг!$I:$I,0))),"")</f>
        <v/>
      </c>
      <c r="M7100" s="132" t="str">
        <f>IFERROR(IFERROR(INDEX(Кат!$B:$B,MATCH($C7100,Кат!$I:$I,0)),INDEX(Торг!$B:$B,MATCH($C7100,Торг!$I:$I,0))),"")</f>
        <v/>
      </c>
      <c r="N7100" s="132" t="str">
        <f t="shared" si="110"/>
        <v xml:space="preserve"> </v>
      </c>
      <c r="O7100" s="132" t="str">
        <f>IFERROR(IFERROR(INDEX(Кат!$B:$B,MATCH($N7100,Кат!$I:$I,0)),INDEX(Торг!$B:$B,MATCH($N7100,Торг!$I:$I,0))),"")</f>
        <v/>
      </c>
    </row>
    <row r="7101" spans="1:15">
      <c r="A7101" t="s">
        <v>19151</v>
      </c>
      <c r="C7101" s="191" t="s">
        <v>8385</v>
      </c>
      <c r="E7101" t="s">
        <v>8386</v>
      </c>
      <c r="F7101" t="s">
        <v>8387</v>
      </c>
      <c r="G7101" t="s">
        <v>399</v>
      </c>
      <c r="H7101">
        <v>130</v>
      </c>
      <c r="J7101" t="s">
        <v>22634</v>
      </c>
      <c r="K7101" s="132" t="str">
        <f>IFERROR(IFERROR(INDEX(Кат!$O:$O,MATCH($C7101,Кат!$I:$I,0)),INDEX(Торг!$L:$L,MATCH($C7101,Торг!$I:$I,0))),"")</f>
        <v/>
      </c>
      <c r="L7101" s="132" t="str">
        <f>IFERROR(IFERROR(INDEX(Кат!$A:$A,MATCH($C7101,Кат!$I:$I,0)),INDEX(Торг!$A:$A,MATCH($C7101,Торг!$I:$I,0))),"")</f>
        <v/>
      </c>
      <c r="M7101" s="132" t="str">
        <f>IFERROR(IFERROR(INDEX(Кат!$B:$B,MATCH($C7101,Кат!$I:$I,0)),INDEX(Торг!$B:$B,MATCH($C7101,Торг!$I:$I,0))),"")</f>
        <v/>
      </c>
      <c r="N7101" s="132" t="str">
        <f t="shared" si="110"/>
        <v>АВТОАРМАТУРА 19.3723</v>
      </c>
      <c r="O7101" s="132" t="str">
        <f>IFERROR(IFERROR(INDEX(Кат!$B:$B,MATCH($N7101,Кат!$I:$I,0)),INDEX(Торг!$B:$B,MATCH($N7101,Торг!$I:$I,0))),"")</f>
        <v/>
      </c>
    </row>
    <row r="7102" spans="1:15" outlineLevel="1">
      <c r="A7102" t="s">
        <v>24437</v>
      </c>
      <c r="C7102" s="191"/>
      <c r="E7102" t="s">
        <v>3522</v>
      </c>
      <c r="J7102" t="s">
        <v>22634</v>
      </c>
      <c r="K7102" s="132" t="str">
        <f>IFERROR(IFERROR(INDEX(Кат!$O:$O,MATCH($C7102,Кат!$I:$I,0)),INDEX(Торг!$L:$L,MATCH($C7102,Торг!$I:$I,0))),"")</f>
        <v/>
      </c>
      <c r="L7102" s="132" t="str">
        <f>IFERROR(IFERROR(INDEX(Кат!$A:$A,MATCH($C7102,Кат!$I:$I,0)),INDEX(Торг!$A:$A,MATCH($C7102,Торг!$I:$I,0))),"")</f>
        <v/>
      </c>
      <c r="M7102" s="132" t="str">
        <f>IFERROR(IFERROR(INDEX(Кат!$B:$B,MATCH($C7102,Кат!$I:$I,0)),INDEX(Торг!$B:$B,MATCH($C7102,Торг!$I:$I,0))),"")</f>
        <v/>
      </c>
      <c r="N7102" s="132" t="str">
        <f t="shared" si="110"/>
        <v xml:space="preserve"> </v>
      </c>
      <c r="O7102" s="132" t="str">
        <f>IFERROR(IFERROR(INDEX(Кат!$B:$B,MATCH($N7102,Кат!$I:$I,0)),INDEX(Торг!$B:$B,MATCH($N7102,Торг!$I:$I,0))),"")</f>
        <v/>
      </c>
    </row>
    <row r="7103" spans="1:15" outlineLevel="1">
      <c r="A7103" t="s">
        <v>19152</v>
      </c>
      <c r="C7103" s="191" t="s">
        <v>13694</v>
      </c>
      <c r="E7103" t="s">
        <v>13695</v>
      </c>
      <c r="F7103" t="s">
        <v>3823</v>
      </c>
      <c r="G7103" t="s">
        <v>399</v>
      </c>
      <c r="H7103">
        <v>3000</v>
      </c>
      <c r="J7103" t="s">
        <v>22634</v>
      </c>
      <c r="K7103" s="132" t="str">
        <f>IFERROR(IFERROR(INDEX(Кат!$O:$O,MATCH($C7103,Кат!$I:$I,0)),INDEX(Торг!$L:$L,MATCH($C7103,Торг!$I:$I,0))),"")</f>
        <v/>
      </c>
      <c r="L7103" s="132" t="str">
        <f>IFERROR(IFERROR(INDEX(Кат!$A:$A,MATCH($C7103,Кат!$I:$I,0)),INDEX(Торг!$A:$A,MATCH($C7103,Торг!$I:$I,0))),"")</f>
        <v/>
      </c>
      <c r="M7103" s="132" t="str">
        <f>IFERROR(IFERROR(INDEX(Кат!$B:$B,MATCH($C7103,Кат!$I:$I,0)),INDEX(Торг!$B:$B,MATCH($C7103,Торг!$I:$I,0))),"")</f>
        <v/>
      </c>
      <c r="N7103" s="132" t="str">
        <f t="shared" si="110"/>
        <v>НЕИЗВЕСТНЫЙ БРЕНД 21213-3401092</v>
      </c>
      <c r="O7103" s="132" t="str">
        <f>IFERROR(IFERROR(INDEX(Кат!$B:$B,MATCH($N7103,Кат!$I:$I,0)),INDEX(Торг!$B:$B,MATCH($N7103,Торг!$I:$I,0))),"")</f>
        <v/>
      </c>
    </row>
    <row r="7104" spans="1:15" outlineLevel="1">
      <c r="A7104" t="s">
        <v>19153</v>
      </c>
      <c r="C7104" s="191" t="s">
        <v>9854</v>
      </c>
      <c r="E7104" t="s">
        <v>13696</v>
      </c>
      <c r="F7104" t="s">
        <v>3823</v>
      </c>
      <c r="G7104" t="s">
        <v>399</v>
      </c>
      <c r="H7104">
        <v>2200</v>
      </c>
      <c r="J7104" t="s">
        <v>22634</v>
      </c>
      <c r="K7104" s="132" t="str">
        <f>IFERROR(IFERROR(INDEX(Кат!$O:$O,MATCH($C7104,Кат!$I:$I,0)),INDEX(Торг!$L:$L,MATCH($C7104,Торг!$I:$I,0))),"")</f>
        <v/>
      </c>
      <c r="L7104" s="132" t="str">
        <f>IFERROR(IFERROR(INDEX(Кат!$A:$A,MATCH($C7104,Кат!$I:$I,0)),INDEX(Торг!$A:$A,MATCH($C7104,Торг!$I:$I,0))),"")</f>
        <v/>
      </c>
      <c r="M7104" s="132" t="str">
        <f>IFERROR(IFERROR(INDEX(Кат!$B:$B,MATCH($C7104,Кат!$I:$I,0)),INDEX(Торг!$B:$B,MATCH($C7104,Торг!$I:$I,0))),"")</f>
        <v/>
      </c>
      <c r="N7104" s="132" t="str">
        <f t="shared" si="110"/>
        <v>НЕИЗВЕСТНЫЙ БРЕНД 21230-3401092</v>
      </c>
      <c r="O7104" s="132" t="str">
        <f>IFERROR(IFERROR(INDEX(Кат!$B:$B,MATCH($N7104,Кат!$I:$I,0)),INDEX(Торг!$B:$B,MATCH($N7104,Торг!$I:$I,0))),"")</f>
        <v/>
      </c>
    </row>
    <row r="7105" spans="1:15" outlineLevel="1">
      <c r="A7105" t="s">
        <v>19154</v>
      </c>
      <c r="C7105" s="191" t="s">
        <v>8388</v>
      </c>
      <c r="E7105" t="s">
        <v>8389</v>
      </c>
      <c r="F7105" t="s">
        <v>3522</v>
      </c>
      <c r="G7105" t="s">
        <v>399</v>
      </c>
      <c r="H7105">
        <v>350</v>
      </c>
      <c r="J7105" t="s">
        <v>22634</v>
      </c>
      <c r="K7105" s="132" t="str">
        <f>IFERROR(IFERROR(INDEX(Кат!$O:$O,MATCH($C7105,Кат!$I:$I,0)),INDEX(Торг!$L:$L,MATCH($C7105,Торг!$I:$I,0))),"")</f>
        <v/>
      </c>
      <c r="L7105" s="132" t="str">
        <f>IFERROR(IFERROR(INDEX(Кат!$A:$A,MATCH($C7105,Кат!$I:$I,0)),INDEX(Торг!$A:$A,MATCH($C7105,Торг!$I:$I,0))),"")</f>
        <v/>
      </c>
      <c r="M7105" s="132" t="str">
        <f>IFERROR(IFERROR(INDEX(Кат!$B:$B,MATCH($C7105,Кат!$I:$I,0)),INDEX(Торг!$B:$B,MATCH($C7105,Торг!$I:$I,0))),"")</f>
        <v/>
      </c>
      <c r="N7105" s="132" t="str">
        <f t="shared" si="110"/>
        <v>АВТОВАЗ 226306024R</v>
      </c>
      <c r="O7105" s="132" t="str">
        <f>IFERROR(IFERROR(INDEX(Кат!$B:$B,MATCH($N7105,Кат!$I:$I,0)),INDEX(Торг!$B:$B,MATCH($N7105,Торг!$I:$I,0))),"")</f>
        <v/>
      </c>
    </row>
    <row r="7106" spans="1:15" outlineLevel="1">
      <c r="A7106" t="s">
        <v>19155</v>
      </c>
      <c r="C7106" s="191" t="s">
        <v>8390</v>
      </c>
      <c r="E7106" t="s">
        <v>8391</v>
      </c>
      <c r="F7106" t="s">
        <v>3522</v>
      </c>
      <c r="G7106" t="s">
        <v>399</v>
      </c>
      <c r="H7106">
        <v>4200</v>
      </c>
      <c r="J7106" t="s">
        <v>22634</v>
      </c>
      <c r="K7106" s="132" t="str">
        <f>IFERROR(IFERROR(INDEX(Кат!$O:$O,MATCH($C7106,Кат!$I:$I,0)),INDEX(Торг!$L:$L,MATCH($C7106,Торг!$I:$I,0))),"")</f>
        <v/>
      </c>
      <c r="L7106" s="132" t="str">
        <f>IFERROR(IFERROR(INDEX(Кат!$A:$A,MATCH($C7106,Кат!$I:$I,0)),INDEX(Торг!$A:$A,MATCH($C7106,Торг!$I:$I,0))),"")</f>
        <v/>
      </c>
      <c r="M7106" s="132" t="str">
        <f>IFERROR(IFERROR(INDEX(Кат!$B:$B,MATCH($C7106,Кат!$I:$I,0)),INDEX(Торг!$B:$B,MATCH($C7106,Торг!$I:$I,0))),"")</f>
        <v/>
      </c>
      <c r="N7106" s="132" t="str">
        <f t="shared" si="110"/>
        <v>АВТОВАЗ 805037813R</v>
      </c>
      <c r="O7106" s="132" t="str">
        <f>IFERROR(IFERROR(INDEX(Кат!$B:$B,MATCH($N7106,Кат!$I:$I,0)),INDEX(Торг!$B:$B,MATCH($N7106,Торг!$I:$I,0))),"")</f>
        <v/>
      </c>
    </row>
    <row r="7107" spans="1:15">
      <c r="A7107" t="s">
        <v>19156</v>
      </c>
      <c r="C7107" s="191">
        <v>8450039922</v>
      </c>
      <c r="E7107" t="s">
        <v>8392</v>
      </c>
      <c r="F7107" t="s">
        <v>3522</v>
      </c>
      <c r="G7107" t="s">
        <v>399</v>
      </c>
      <c r="H7107">
        <v>1850</v>
      </c>
      <c r="J7107" t="s">
        <v>22634</v>
      </c>
      <c r="K7107" s="132" t="str">
        <f>IFERROR(IFERROR(INDEX(Кат!$O:$O,MATCH($C7107,Кат!$I:$I,0)),INDEX(Торг!$L:$L,MATCH($C7107,Торг!$I:$I,0))),"")</f>
        <v/>
      </c>
      <c r="L7107" s="132" t="str">
        <f>IFERROR(IFERROR(INDEX(Кат!$A:$A,MATCH($C7107,Кат!$I:$I,0)),INDEX(Торг!$A:$A,MATCH($C7107,Торг!$I:$I,0))),"")</f>
        <v/>
      </c>
      <c r="M7107" s="132" t="str">
        <f>IFERROR(IFERROR(INDEX(Кат!$B:$B,MATCH($C7107,Кат!$I:$I,0)),INDEX(Торг!$B:$B,MATCH($C7107,Торг!$I:$I,0))),"")</f>
        <v/>
      </c>
      <c r="N7107" s="132" t="str">
        <f t="shared" si="110"/>
        <v>АВТОВАЗ 8450039922</v>
      </c>
      <c r="O7107" s="132" t="str">
        <f>IFERROR(IFERROR(INDEX(Кат!$B:$B,MATCH($N7107,Кат!$I:$I,0)),INDEX(Торг!$B:$B,MATCH($N7107,Торг!$I:$I,0))),"")</f>
        <v/>
      </c>
    </row>
    <row r="7108" spans="1:15" outlineLevel="1">
      <c r="A7108" t="s">
        <v>19157</v>
      </c>
      <c r="C7108" s="191" t="s">
        <v>3523</v>
      </c>
      <c r="E7108" t="s">
        <v>3524</v>
      </c>
      <c r="F7108" t="s">
        <v>3522</v>
      </c>
      <c r="G7108" t="s">
        <v>399</v>
      </c>
      <c r="H7108">
        <v>4200</v>
      </c>
      <c r="J7108" t="s">
        <v>22634</v>
      </c>
      <c r="K7108" s="132" t="str">
        <f>IFERROR(IFERROR(INDEX(Кат!$O:$O,MATCH($C7108,Кат!$I:$I,0)),INDEX(Торг!$L:$L,MATCH($C7108,Торг!$I:$I,0))),"")</f>
        <v/>
      </c>
      <c r="L7108" s="132" t="str">
        <f>IFERROR(IFERROR(INDEX(Кат!$A:$A,MATCH($C7108,Кат!$I:$I,0)),INDEX(Торг!$A:$A,MATCH($C7108,Торг!$I:$I,0))),"")</f>
        <v/>
      </c>
      <c r="M7108" s="132" t="str">
        <f>IFERROR(IFERROR(INDEX(Кат!$B:$B,MATCH($C7108,Кат!$I:$I,0)),INDEX(Торг!$B:$B,MATCH($C7108,Торг!$I:$I,0))),"")</f>
        <v/>
      </c>
      <c r="N7108" s="132" t="str">
        <f t="shared" si="110"/>
        <v>АВТОВАЗ 21810-1005115-00</v>
      </c>
      <c r="O7108" s="132" t="str">
        <f>IFERROR(IFERROR(INDEX(Кат!$B:$B,MATCH($N7108,Кат!$I:$I,0)),INDEX(Торг!$B:$B,MATCH($N7108,Торг!$I:$I,0))),"")</f>
        <v/>
      </c>
    </row>
    <row r="7109" spans="1:15" outlineLevel="1">
      <c r="A7109" t="s">
        <v>19158</v>
      </c>
      <c r="C7109" s="191" t="s">
        <v>28797</v>
      </c>
      <c r="E7109" t="s">
        <v>28798</v>
      </c>
      <c r="F7109" t="s">
        <v>3522</v>
      </c>
      <c r="G7109" t="s">
        <v>399</v>
      </c>
      <c r="H7109">
        <v>6000</v>
      </c>
      <c r="J7109" t="s">
        <v>22634</v>
      </c>
      <c r="K7109" s="132" t="str">
        <f>IFERROR(IFERROR(INDEX(Кат!$O:$O,MATCH($C7109,Кат!$I:$I,0)),INDEX(Торг!$L:$L,MATCH($C7109,Торг!$I:$I,0))),"")</f>
        <v/>
      </c>
      <c r="L7109" s="132" t="str">
        <f>IFERROR(IFERROR(INDEX(Кат!$A:$A,MATCH($C7109,Кат!$I:$I,0)),INDEX(Торг!$A:$A,MATCH($C7109,Торг!$I:$I,0))),"")</f>
        <v/>
      </c>
      <c r="M7109" s="132" t="str">
        <f>IFERROR(IFERROR(INDEX(Кат!$B:$B,MATCH($C7109,Кат!$I:$I,0)),INDEX(Торг!$B:$B,MATCH($C7109,Торг!$I:$I,0))),"")</f>
        <v/>
      </c>
      <c r="N7109" s="132" t="str">
        <f t="shared" si="110"/>
        <v>АВТОВАЗ 21810-1702012-00</v>
      </c>
      <c r="O7109" s="132" t="str">
        <f>IFERROR(IFERROR(INDEX(Кат!$B:$B,MATCH($N7109,Кат!$I:$I,0)),INDEX(Торг!$B:$B,MATCH($N7109,Торг!$I:$I,0))),"")</f>
        <v/>
      </c>
    </row>
    <row r="7110" spans="1:15" outlineLevel="1">
      <c r="A7110" t="s">
        <v>33035</v>
      </c>
      <c r="C7110" s="191" t="s">
        <v>14553</v>
      </c>
      <c r="E7110" t="s">
        <v>33036</v>
      </c>
      <c r="F7110" t="s">
        <v>3522</v>
      </c>
      <c r="G7110" t="s">
        <v>399</v>
      </c>
      <c r="H7110">
        <v>2700</v>
      </c>
      <c r="J7110" t="s">
        <v>22634</v>
      </c>
      <c r="K7110" s="132" t="str">
        <f>IFERROR(IFERROR(INDEX(Кат!$O:$O,MATCH($C7110,Кат!$I:$I,0)),INDEX(Торг!$L:$L,MATCH($C7110,Торг!$I:$I,0))),"")</f>
        <v/>
      </c>
      <c r="L7110" s="132" t="str">
        <f>IFERROR(IFERROR(INDEX(Кат!$A:$A,MATCH($C7110,Кат!$I:$I,0)),INDEX(Торг!$A:$A,MATCH($C7110,Торг!$I:$I,0))),"")</f>
        <v/>
      </c>
      <c r="M7110" s="132" t="str">
        <f>IFERROR(IFERROR(INDEX(Кат!$B:$B,MATCH($C7110,Кат!$I:$I,0)),INDEX(Торг!$B:$B,MATCH($C7110,Торг!$I:$I,0))),"")</f>
        <v/>
      </c>
      <c r="N7110" s="132" t="str">
        <f t="shared" si="110"/>
        <v>АВТОВАЗ 172022047R</v>
      </c>
      <c r="O7110" s="132" t="str">
        <f>IFERROR(IFERROR(INDEX(Кат!$B:$B,MATCH($N7110,Кат!$I:$I,0)),INDEX(Торг!$B:$B,MATCH($N7110,Торг!$I:$I,0))),"")</f>
        <v/>
      </c>
    </row>
    <row r="7111" spans="1:15" outlineLevel="1">
      <c r="A7111" t="s">
        <v>19159</v>
      </c>
      <c r="C7111" s="191">
        <v>8450020021</v>
      </c>
      <c r="E7111" t="s">
        <v>8393</v>
      </c>
      <c r="F7111" t="s">
        <v>3522</v>
      </c>
      <c r="G7111" t="s">
        <v>399</v>
      </c>
      <c r="H7111">
        <v>2255</v>
      </c>
      <c r="J7111" t="s">
        <v>22634</v>
      </c>
      <c r="K7111" s="132" t="str">
        <f>IFERROR(IFERROR(INDEX(Кат!$O:$O,MATCH($C7111,Кат!$I:$I,0)),INDEX(Торг!$L:$L,MATCH($C7111,Торг!$I:$I,0))),"")</f>
        <v/>
      </c>
      <c r="L7111" s="132" t="str">
        <f>IFERROR(IFERROR(INDEX(Кат!$A:$A,MATCH($C7111,Кат!$I:$I,0)),INDEX(Торг!$A:$A,MATCH($C7111,Торг!$I:$I,0))),"")</f>
        <v/>
      </c>
      <c r="M7111" s="132" t="str">
        <f>IFERROR(IFERROR(INDEX(Кат!$B:$B,MATCH($C7111,Кат!$I:$I,0)),INDEX(Торг!$B:$B,MATCH($C7111,Торг!$I:$I,0))),"")</f>
        <v/>
      </c>
      <c r="N7111" s="132" t="str">
        <f t="shared" si="110"/>
        <v>АВТОВАЗ 8450020021</v>
      </c>
      <c r="O7111" s="132" t="str">
        <f>IFERROR(IFERROR(INDEX(Кат!$B:$B,MATCH($N7111,Кат!$I:$I,0)),INDEX(Торг!$B:$B,MATCH($N7111,Торг!$I:$I,0))),"")</f>
        <v/>
      </c>
    </row>
    <row r="7112" spans="1:15" outlineLevel="1">
      <c r="A7112" t="s">
        <v>27470</v>
      </c>
      <c r="C7112" s="191" t="s">
        <v>27471</v>
      </c>
      <c r="E7112" t="s">
        <v>27472</v>
      </c>
      <c r="F7112" t="s">
        <v>3522</v>
      </c>
      <c r="G7112" t="s">
        <v>399</v>
      </c>
      <c r="H7112">
        <v>4500</v>
      </c>
      <c r="J7112" t="s">
        <v>22634</v>
      </c>
      <c r="K7112" s="132" t="str">
        <f>IFERROR(IFERROR(INDEX(Кат!$O:$O,MATCH($C7112,Кат!$I:$I,0)),INDEX(Торг!$L:$L,MATCH($C7112,Торг!$I:$I,0))),"")</f>
        <v/>
      </c>
      <c r="L7112" s="132" t="str">
        <f>IFERROR(IFERROR(INDEX(Кат!$A:$A,MATCH($C7112,Кат!$I:$I,0)),INDEX(Торг!$A:$A,MATCH($C7112,Торг!$I:$I,0))),"")</f>
        <v/>
      </c>
      <c r="M7112" s="132" t="str">
        <f>IFERROR(IFERROR(INDEX(Кат!$B:$B,MATCH($C7112,Кат!$I:$I,0)),INDEX(Торг!$B:$B,MATCH($C7112,Торг!$I:$I,0))),"")</f>
        <v/>
      </c>
      <c r="N7112" s="132" t="str">
        <f t="shared" ref="N7112:N7175" si="111">_xlfn.CONCAT(F7112," ",C7112)</f>
        <v>АВТОВАЗ 432026617R</v>
      </c>
      <c r="O7112" s="132" t="str">
        <f>IFERROR(IFERROR(INDEX(Кат!$B:$B,MATCH($N7112,Кат!$I:$I,0)),INDEX(Торг!$B:$B,MATCH($N7112,Торг!$I:$I,0))),"")</f>
        <v/>
      </c>
    </row>
    <row r="7113" spans="1:15" outlineLevel="1">
      <c r="A7113" t="s">
        <v>19160</v>
      </c>
      <c r="C7113" s="191" t="s">
        <v>8394</v>
      </c>
      <c r="E7113" t="s">
        <v>8395</v>
      </c>
      <c r="F7113" t="s">
        <v>3522</v>
      </c>
      <c r="G7113" t="s">
        <v>399</v>
      </c>
      <c r="H7113">
        <v>2100</v>
      </c>
      <c r="J7113" t="s">
        <v>22634</v>
      </c>
      <c r="K7113" s="132" t="str">
        <f>IFERROR(IFERROR(INDEX(Кат!$O:$O,MATCH($C7113,Кат!$I:$I,0)),INDEX(Торг!$L:$L,MATCH($C7113,Торг!$I:$I,0))),"")</f>
        <v/>
      </c>
      <c r="L7113" s="132" t="str">
        <f>IFERROR(IFERROR(INDEX(Кат!$A:$A,MATCH($C7113,Кат!$I:$I,0)),INDEX(Торг!$A:$A,MATCH($C7113,Торг!$I:$I,0))),"")</f>
        <v/>
      </c>
      <c r="M7113" s="132" t="str">
        <f>IFERROR(IFERROR(INDEX(Кат!$B:$B,MATCH($C7113,Кат!$I:$I,0)),INDEX(Торг!$B:$B,MATCH($C7113,Торг!$I:$I,0))),"")</f>
        <v/>
      </c>
      <c r="N7113" s="132" t="str">
        <f t="shared" si="111"/>
        <v>АВТОВАЗ 21910-8120300-00</v>
      </c>
      <c r="O7113" s="132" t="str">
        <f>IFERROR(IFERROR(INDEX(Кат!$B:$B,MATCH($N7113,Кат!$I:$I,0)),INDEX(Торг!$B:$B,MATCH($N7113,Торг!$I:$I,0))),"")</f>
        <v/>
      </c>
    </row>
    <row r="7114" spans="1:15" outlineLevel="1">
      <c r="A7114" t="s">
        <v>24438</v>
      </c>
      <c r="C7114" s="191"/>
      <c r="E7114" t="s">
        <v>24439</v>
      </c>
      <c r="J7114" t="s">
        <v>22634</v>
      </c>
      <c r="K7114" s="132" t="str">
        <f>IFERROR(IFERROR(INDEX(Кат!$O:$O,MATCH($C7114,Кат!$I:$I,0)),INDEX(Торг!$L:$L,MATCH($C7114,Торг!$I:$I,0))),"")</f>
        <v/>
      </c>
      <c r="L7114" s="132" t="str">
        <f>IFERROR(IFERROR(INDEX(Кат!$A:$A,MATCH($C7114,Кат!$I:$I,0)),INDEX(Торг!$A:$A,MATCH($C7114,Торг!$I:$I,0))),"")</f>
        <v/>
      </c>
      <c r="M7114" s="132" t="str">
        <f>IFERROR(IFERROR(INDEX(Кат!$B:$B,MATCH($C7114,Кат!$I:$I,0)),INDEX(Торг!$B:$B,MATCH($C7114,Торг!$I:$I,0))),"")</f>
        <v/>
      </c>
      <c r="N7114" s="132" t="str">
        <f t="shared" si="111"/>
        <v xml:space="preserve"> </v>
      </c>
      <c r="O7114" s="132" t="str">
        <f>IFERROR(IFERROR(INDEX(Кат!$B:$B,MATCH($N7114,Кат!$I:$I,0)),INDEX(Торг!$B:$B,MATCH($N7114,Торг!$I:$I,0))),"")</f>
        <v/>
      </c>
    </row>
    <row r="7115" spans="1:15" outlineLevel="1">
      <c r="A7115" t="s">
        <v>19161</v>
      </c>
      <c r="C7115" s="191" t="s">
        <v>8396</v>
      </c>
      <c r="E7115" t="s">
        <v>8397</v>
      </c>
      <c r="F7115" t="s">
        <v>3823</v>
      </c>
      <c r="G7115" t="s">
        <v>399</v>
      </c>
      <c r="H7115">
        <v>470</v>
      </c>
      <c r="J7115" t="s">
        <v>22634</v>
      </c>
      <c r="K7115" s="132" t="str">
        <f>IFERROR(IFERROR(INDEX(Кат!$O:$O,MATCH($C7115,Кат!$I:$I,0)),INDEX(Торг!$L:$L,MATCH($C7115,Торг!$I:$I,0))),"")</f>
        <v/>
      </c>
      <c r="L7115" s="132" t="str">
        <f>IFERROR(IFERROR(INDEX(Кат!$A:$A,MATCH($C7115,Кат!$I:$I,0)),INDEX(Торг!$A:$A,MATCH($C7115,Торг!$I:$I,0))),"")</f>
        <v/>
      </c>
      <c r="M7115" s="132" t="str">
        <f>IFERROR(IFERROR(INDEX(Кат!$B:$B,MATCH($C7115,Кат!$I:$I,0)),INDEX(Торг!$B:$B,MATCH($C7115,Торг!$I:$I,0))),"")</f>
        <v/>
      </c>
      <c r="N7115" s="132" t="str">
        <f t="shared" si="111"/>
        <v>НЕИЗВЕСТНЫЙ БРЕНД АБ1118-2902820</v>
      </c>
      <c r="O7115" s="132" t="str">
        <f>IFERROR(IFERROR(INDEX(Кат!$B:$B,MATCH($N7115,Кат!$I:$I,0)),INDEX(Торг!$B:$B,MATCH($N7115,Торг!$I:$I,0))),"")</f>
        <v/>
      </c>
    </row>
    <row r="7116" spans="1:15" outlineLevel="1">
      <c r="A7116" t="s">
        <v>19162</v>
      </c>
      <c r="C7116" s="191" t="s">
        <v>8398</v>
      </c>
      <c r="E7116" t="s">
        <v>8399</v>
      </c>
      <c r="F7116" t="s">
        <v>3823</v>
      </c>
      <c r="G7116" t="s">
        <v>399</v>
      </c>
      <c r="H7116">
        <v>700</v>
      </c>
      <c r="J7116" t="s">
        <v>22634</v>
      </c>
      <c r="K7116" s="132" t="str">
        <f>IFERROR(IFERROR(INDEX(Кат!$O:$O,MATCH($C7116,Кат!$I:$I,0)),INDEX(Торг!$L:$L,MATCH($C7116,Торг!$I:$I,0))),"")</f>
        <v/>
      </c>
      <c r="L7116" s="132" t="str">
        <f>IFERROR(IFERROR(INDEX(Кат!$A:$A,MATCH($C7116,Кат!$I:$I,0)),INDEX(Торг!$A:$A,MATCH($C7116,Торг!$I:$I,0))),"")</f>
        <v/>
      </c>
      <c r="M7116" s="132" t="str">
        <f>IFERROR(IFERROR(INDEX(Кат!$B:$B,MATCH($C7116,Кат!$I:$I,0)),INDEX(Торг!$B:$B,MATCH($C7116,Торг!$I:$I,0))),"")</f>
        <v/>
      </c>
      <c r="N7116" s="132" t="str">
        <f t="shared" si="111"/>
        <v>НЕИЗВЕСТНЫЙ БРЕНД АБ2108-2902820</v>
      </c>
      <c r="O7116" s="132" t="str">
        <f>IFERROR(IFERROR(INDEX(Кат!$B:$B,MATCH($N7116,Кат!$I:$I,0)),INDEX(Торг!$B:$B,MATCH($N7116,Торг!$I:$I,0))),"")</f>
        <v/>
      </c>
    </row>
    <row r="7117" spans="1:15" outlineLevel="1">
      <c r="A7117" t="s">
        <v>19163</v>
      </c>
      <c r="C7117" s="191" t="s">
        <v>8400</v>
      </c>
      <c r="E7117" t="s">
        <v>8401</v>
      </c>
      <c r="F7117" t="s">
        <v>3823</v>
      </c>
      <c r="G7117" t="s">
        <v>399</v>
      </c>
      <c r="H7117">
        <v>810</v>
      </c>
      <c r="J7117" t="s">
        <v>22634</v>
      </c>
      <c r="K7117" s="132" t="str">
        <f>IFERROR(IFERROR(INDEX(Кат!$O:$O,MATCH($C7117,Кат!$I:$I,0)),INDEX(Торг!$L:$L,MATCH($C7117,Торг!$I:$I,0))),"")</f>
        <v/>
      </c>
      <c r="L7117" s="132" t="str">
        <f>IFERROR(IFERROR(INDEX(Кат!$A:$A,MATCH($C7117,Кат!$I:$I,0)),INDEX(Торг!$A:$A,MATCH($C7117,Торг!$I:$I,0))),"")</f>
        <v/>
      </c>
      <c r="M7117" s="132" t="str">
        <f>IFERROR(IFERROR(INDEX(Кат!$B:$B,MATCH($C7117,Кат!$I:$I,0)),INDEX(Торг!$B:$B,MATCH($C7117,Торг!$I:$I,0))),"")</f>
        <v/>
      </c>
      <c r="N7117" s="132" t="str">
        <f t="shared" si="111"/>
        <v>НЕИЗВЕСТНЫЙ БРЕНД АБ2110-2902820</v>
      </c>
      <c r="O7117" s="132" t="str">
        <f>IFERROR(IFERROR(INDEX(Кат!$B:$B,MATCH($N7117,Кат!$I:$I,0)),INDEX(Торг!$B:$B,MATCH($N7117,Торг!$I:$I,0))),"")</f>
        <v/>
      </c>
    </row>
    <row r="7118" spans="1:15" outlineLevel="1">
      <c r="A7118" t="s">
        <v>19164</v>
      </c>
      <c r="C7118" s="191" t="s">
        <v>8402</v>
      </c>
      <c r="E7118" t="s">
        <v>8403</v>
      </c>
      <c r="F7118" t="s">
        <v>3823</v>
      </c>
      <c r="G7118" t="s">
        <v>399</v>
      </c>
      <c r="H7118">
        <v>470</v>
      </c>
      <c r="J7118" t="s">
        <v>22634</v>
      </c>
      <c r="K7118" s="132" t="str">
        <f>IFERROR(IFERROR(INDEX(Кат!$O:$O,MATCH($C7118,Кат!$I:$I,0)),INDEX(Торг!$L:$L,MATCH($C7118,Торг!$I:$I,0))),"")</f>
        <v/>
      </c>
      <c r="L7118" s="132" t="str">
        <f>IFERROR(IFERROR(INDEX(Кат!$A:$A,MATCH($C7118,Кат!$I:$I,0)),INDEX(Торг!$A:$A,MATCH($C7118,Торг!$I:$I,0))),"")</f>
        <v/>
      </c>
      <c r="M7118" s="132" t="str">
        <f>IFERROR(IFERROR(INDEX(Кат!$B:$B,MATCH($C7118,Кат!$I:$I,0)),INDEX(Торг!$B:$B,MATCH($C7118,Торг!$I:$I,0))),"")</f>
        <v/>
      </c>
      <c r="N7118" s="132" t="str">
        <f t="shared" si="111"/>
        <v>НЕИЗВЕСТНЫЙ БРЕНД АБ2170-2902820</v>
      </c>
      <c r="O7118" s="132" t="str">
        <f>IFERROR(IFERROR(INDEX(Кат!$B:$B,MATCH($N7118,Кат!$I:$I,0)),INDEX(Торг!$B:$B,MATCH($N7118,Торг!$I:$I,0))),"")</f>
        <v/>
      </c>
    </row>
    <row r="7119" spans="1:15" outlineLevel="1">
      <c r="A7119" t="s">
        <v>19165</v>
      </c>
      <c r="C7119" s="191" t="s">
        <v>8404</v>
      </c>
      <c r="E7119" t="s">
        <v>8405</v>
      </c>
      <c r="F7119" t="s">
        <v>3823</v>
      </c>
      <c r="G7119" t="s">
        <v>399</v>
      </c>
      <c r="H7119">
        <v>430</v>
      </c>
      <c r="J7119" t="s">
        <v>22634</v>
      </c>
      <c r="K7119" s="132" t="str">
        <f>IFERROR(IFERROR(INDEX(Кат!$O:$O,MATCH($C7119,Кат!$I:$I,0)),INDEX(Торг!$L:$L,MATCH($C7119,Торг!$I:$I,0))),"")</f>
        <v/>
      </c>
      <c r="L7119" s="132" t="str">
        <f>IFERROR(IFERROR(INDEX(Кат!$A:$A,MATCH($C7119,Кат!$I:$I,0)),INDEX(Торг!$A:$A,MATCH($C7119,Торг!$I:$I,0))),"")</f>
        <v/>
      </c>
      <c r="M7119" s="132" t="str">
        <f>IFERROR(IFERROR(INDEX(Кат!$B:$B,MATCH($C7119,Кат!$I:$I,0)),INDEX(Торг!$B:$B,MATCH($C7119,Торг!$I:$I,0))),"")</f>
        <v/>
      </c>
      <c r="N7119" s="132" t="str">
        <f t="shared" si="111"/>
        <v>НЕИЗВЕСТНЫЙ БРЕНД АБ2112-1001300</v>
      </c>
      <c r="O7119" s="132" t="str">
        <f>IFERROR(IFERROR(INDEX(Кат!$B:$B,MATCH($N7119,Кат!$I:$I,0)),INDEX(Торг!$B:$B,MATCH($N7119,Торг!$I:$I,0))),"")</f>
        <v/>
      </c>
    </row>
    <row r="7120" spans="1:15" outlineLevel="1">
      <c r="A7120" t="s">
        <v>26761</v>
      </c>
      <c r="C7120" s="191"/>
      <c r="E7120" t="s">
        <v>26762</v>
      </c>
      <c r="J7120" t="s">
        <v>22634</v>
      </c>
      <c r="K7120" s="132" t="str">
        <f>IFERROR(IFERROR(INDEX(Кат!$O:$O,MATCH($C7120,Кат!$I:$I,0)),INDEX(Торг!$L:$L,MATCH($C7120,Торг!$I:$I,0))),"")</f>
        <v/>
      </c>
      <c r="L7120" s="132" t="str">
        <f>IFERROR(IFERROR(INDEX(Кат!$A:$A,MATCH($C7120,Кат!$I:$I,0)),INDEX(Торг!$A:$A,MATCH($C7120,Торг!$I:$I,0))),"")</f>
        <v/>
      </c>
      <c r="M7120" s="132" t="str">
        <f>IFERROR(IFERROR(INDEX(Кат!$B:$B,MATCH($C7120,Кат!$I:$I,0)),INDEX(Торг!$B:$B,MATCH($C7120,Торг!$I:$I,0))),"")</f>
        <v/>
      </c>
      <c r="N7120" s="132" t="str">
        <f t="shared" si="111"/>
        <v xml:space="preserve"> </v>
      </c>
      <c r="O7120" s="132" t="str">
        <f>IFERROR(IFERROR(INDEX(Кат!$B:$B,MATCH($N7120,Кат!$I:$I,0)),INDEX(Торг!$B:$B,MATCH($N7120,Торг!$I:$I,0))),"")</f>
        <v/>
      </c>
    </row>
    <row r="7121" spans="1:15" outlineLevel="1">
      <c r="A7121" t="s">
        <v>26763</v>
      </c>
      <c r="C7121" s="191" t="s">
        <v>26764</v>
      </c>
      <c r="E7121" t="s">
        <v>26765</v>
      </c>
      <c r="F7121" t="s">
        <v>26762</v>
      </c>
      <c r="G7121" t="s">
        <v>399</v>
      </c>
      <c r="H7121">
        <v>4200</v>
      </c>
      <c r="J7121" t="s">
        <v>22634</v>
      </c>
      <c r="K7121" s="132" t="str">
        <f>IFERROR(IFERROR(INDEX(Кат!$O:$O,MATCH($C7121,Кат!$I:$I,0)),INDEX(Торг!$L:$L,MATCH($C7121,Торг!$I:$I,0))),"")</f>
        <v/>
      </c>
      <c r="L7121" s="132" t="str">
        <f>IFERROR(IFERROR(INDEX(Кат!$A:$A,MATCH($C7121,Кат!$I:$I,0)),INDEX(Торг!$A:$A,MATCH($C7121,Торг!$I:$I,0))),"")</f>
        <v/>
      </c>
      <c r="M7121" s="132" t="str">
        <f>IFERROR(IFERROR(INDEX(Кат!$B:$B,MATCH($C7121,Кат!$I:$I,0)),INDEX(Торг!$B:$B,MATCH($C7121,Торг!$I:$I,0))),"")</f>
        <v/>
      </c>
      <c r="N7121" s="132" t="str">
        <f t="shared" si="111"/>
        <v>АВТОПАРАЛЛЕЛЬ АПР21-10</v>
      </c>
      <c r="O7121" s="132" t="str">
        <f>IFERROR(IFERROR(INDEX(Кат!$B:$B,MATCH($N7121,Кат!$I:$I,0)),INDEX(Торг!$B:$B,MATCH($N7121,Торг!$I:$I,0))),"")</f>
        <v/>
      </c>
    </row>
    <row r="7122" spans="1:15" outlineLevel="1">
      <c r="A7122" t="s">
        <v>30239</v>
      </c>
      <c r="C7122" s="191" t="s">
        <v>30240</v>
      </c>
      <c r="E7122" t="s">
        <v>30241</v>
      </c>
      <c r="F7122" t="s">
        <v>26762</v>
      </c>
      <c r="G7122" t="s">
        <v>399</v>
      </c>
      <c r="H7122">
        <v>4350</v>
      </c>
      <c r="J7122" t="s">
        <v>22634</v>
      </c>
      <c r="K7122" s="132" t="str">
        <f>IFERROR(IFERROR(INDEX(Кат!$O:$O,MATCH($C7122,Кат!$I:$I,0)),INDEX(Торг!$L:$L,MATCH($C7122,Торг!$I:$I,0))),"")</f>
        <v/>
      </c>
      <c r="L7122" s="132" t="str">
        <f>IFERROR(IFERROR(INDEX(Кат!$A:$A,MATCH($C7122,Кат!$I:$I,0)),INDEX(Торг!$A:$A,MATCH($C7122,Торг!$I:$I,0))),"")</f>
        <v/>
      </c>
      <c r="M7122" s="132" t="str">
        <f>IFERROR(IFERROR(INDEX(Кат!$B:$B,MATCH($C7122,Кат!$I:$I,0)),INDEX(Торг!$B:$B,MATCH($C7122,Торг!$I:$I,0))),"")</f>
        <v/>
      </c>
      <c r="N7122" s="132" t="str">
        <f t="shared" si="111"/>
        <v>АВТОПАРАЛЛЕЛЬ АПР211-10</v>
      </c>
      <c r="O7122" s="132" t="str">
        <f>IFERROR(IFERROR(INDEX(Кат!$B:$B,MATCH($N7122,Кат!$I:$I,0)),INDEX(Торг!$B:$B,MATCH($N7122,Торг!$I:$I,0))),"")</f>
        <v/>
      </c>
    </row>
    <row r="7123" spans="1:15" outlineLevel="1">
      <c r="A7123" t="s">
        <v>26766</v>
      </c>
      <c r="C7123" s="191" t="s">
        <v>26767</v>
      </c>
      <c r="E7123" t="s">
        <v>26768</v>
      </c>
      <c r="F7123" t="s">
        <v>26762</v>
      </c>
      <c r="G7123" t="s">
        <v>399</v>
      </c>
      <c r="H7123">
        <v>5500</v>
      </c>
      <c r="J7123" t="s">
        <v>22634</v>
      </c>
      <c r="K7123" s="132" t="str">
        <f>IFERROR(IFERROR(INDEX(Кат!$O:$O,MATCH($C7123,Кат!$I:$I,0)),INDEX(Торг!$L:$L,MATCH($C7123,Торг!$I:$I,0))),"")</f>
        <v/>
      </c>
      <c r="L7123" s="132" t="str">
        <f>IFERROR(IFERROR(INDEX(Кат!$A:$A,MATCH($C7123,Кат!$I:$I,0)),INDEX(Торг!$A:$A,MATCH($C7123,Торг!$I:$I,0))),"")</f>
        <v/>
      </c>
      <c r="M7123" s="132" t="str">
        <f>IFERROR(IFERROR(INDEX(Кат!$B:$B,MATCH($C7123,Кат!$I:$I,0)),INDEX(Торг!$B:$B,MATCH($C7123,Торг!$I:$I,0))),"")</f>
        <v/>
      </c>
      <c r="N7123" s="132" t="str">
        <f t="shared" si="111"/>
        <v>АВТОПАРАЛЛЕЛЬ АПР214-10</v>
      </c>
      <c r="O7123" s="132" t="str">
        <f>IFERROR(IFERROR(INDEX(Кат!$B:$B,MATCH($N7123,Кат!$I:$I,0)),INDEX(Торг!$B:$B,MATCH($N7123,Торг!$I:$I,0))),"")</f>
        <v/>
      </c>
    </row>
    <row r="7124" spans="1:15" outlineLevel="1">
      <c r="A7124" t="s">
        <v>26769</v>
      </c>
      <c r="C7124" s="191" t="s">
        <v>26770</v>
      </c>
      <c r="E7124" t="s">
        <v>26771</v>
      </c>
      <c r="F7124" t="s">
        <v>26762</v>
      </c>
      <c r="G7124" t="s">
        <v>399</v>
      </c>
      <c r="H7124">
        <v>4700</v>
      </c>
      <c r="J7124" t="s">
        <v>22634</v>
      </c>
      <c r="K7124" s="132" t="str">
        <f>IFERROR(IFERROR(INDEX(Кат!$O:$O,MATCH($C7124,Кат!$I:$I,0)),INDEX(Торг!$L:$L,MATCH($C7124,Торг!$I:$I,0))),"")</f>
        <v/>
      </c>
      <c r="L7124" s="132" t="str">
        <f>IFERROR(IFERROR(INDEX(Кат!$A:$A,MATCH($C7124,Кат!$I:$I,0)),INDEX(Торг!$A:$A,MATCH($C7124,Торг!$I:$I,0))),"")</f>
        <v/>
      </c>
      <c r="M7124" s="132" t="str">
        <f>IFERROR(IFERROR(INDEX(Кат!$B:$B,MATCH($C7124,Кат!$I:$I,0)),INDEX(Торг!$B:$B,MATCH($C7124,Торг!$I:$I,0))),"")</f>
        <v/>
      </c>
      <c r="N7124" s="132" t="str">
        <f t="shared" si="111"/>
        <v>АВТОПАРАЛЛЕЛЬ АПР23-10</v>
      </c>
      <c r="O7124" s="132" t="str">
        <f>IFERROR(IFERROR(INDEX(Кат!$B:$B,MATCH($N7124,Кат!$I:$I,0)),INDEX(Торг!$B:$B,MATCH($N7124,Торг!$I:$I,0))),"")</f>
        <v/>
      </c>
    </row>
    <row r="7125" spans="1:15" outlineLevel="1">
      <c r="A7125" t="s">
        <v>26772</v>
      </c>
      <c r="C7125" s="191" t="s">
        <v>26773</v>
      </c>
      <c r="E7125" t="s">
        <v>26774</v>
      </c>
      <c r="F7125" t="s">
        <v>26762</v>
      </c>
      <c r="G7125" t="s">
        <v>399</v>
      </c>
      <c r="H7125">
        <v>5600</v>
      </c>
      <c r="J7125" t="s">
        <v>22634</v>
      </c>
      <c r="K7125" s="132" t="str">
        <f>IFERROR(IFERROR(INDEX(Кат!$O:$O,MATCH($C7125,Кат!$I:$I,0)),INDEX(Торг!$L:$L,MATCH($C7125,Торг!$I:$I,0))),"")</f>
        <v/>
      </c>
      <c r="L7125" s="132" t="str">
        <f>IFERROR(IFERROR(INDEX(Кат!$A:$A,MATCH($C7125,Кат!$I:$I,0)),INDEX(Торг!$A:$A,MATCH($C7125,Торг!$I:$I,0))),"")</f>
        <v/>
      </c>
      <c r="M7125" s="132" t="str">
        <f>IFERROR(IFERROR(INDEX(Кат!$B:$B,MATCH($C7125,Кат!$I:$I,0)),INDEX(Торг!$B:$B,MATCH($C7125,Торг!$I:$I,0))),"")</f>
        <v/>
      </c>
      <c r="N7125" s="132" t="str">
        <f t="shared" si="111"/>
        <v>АВТОПАРАЛЛЕЛЬ АПР214-10-01</v>
      </c>
      <c r="O7125" s="132" t="str">
        <f>IFERROR(IFERROR(INDEX(Кат!$B:$B,MATCH($N7125,Кат!$I:$I,0)),INDEX(Торг!$B:$B,MATCH($N7125,Торг!$I:$I,0))),"")</f>
        <v/>
      </c>
    </row>
    <row r="7126" spans="1:15" outlineLevel="1">
      <c r="A7126" t="s">
        <v>26963</v>
      </c>
      <c r="C7126" s="191" t="s">
        <v>26964</v>
      </c>
      <c r="E7126" t="s">
        <v>26965</v>
      </c>
      <c r="F7126" t="s">
        <v>26762</v>
      </c>
      <c r="G7126" t="s">
        <v>399</v>
      </c>
      <c r="H7126">
        <v>4200</v>
      </c>
      <c r="J7126" t="s">
        <v>22634</v>
      </c>
      <c r="K7126" s="132" t="str">
        <f>IFERROR(IFERROR(INDEX(Кат!$O:$O,MATCH($C7126,Кат!$I:$I,0)),INDEX(Торг!$L:$L,MATCH($C7126,Торг!$I:$I,0))),"")</f>
        <v/>
      </c>
      <c r="L7126" s="132" t="str">
        <f>IFERROR(IFERROR(INDEX(Кат!$A:$A,MATCH($C7126,Кат!$I:$I,0)),INDEX(Торг!$A:$A,MATCH($C7126,Торг!$I:$I,0))),"")</f>
        <v/>
      </c>
      <c r="M7126" s="132" t="str">
        <f>IFERROR(IFERROR(INDEX(Кат!$B:$B,MATCH($C7126,Кат!$I:$I,0)),INDEX(Торг!$B:$B,MATCH($C7126,Торг!$I:$I,0))),"")</f>
        <v/>
      </c>
      <c r="N7126" s="132" t="str">
        <f t="shared" si="111"/>
        <v>АВТОПАРАЛЛЕЛЬ АПР21-30</v>
      </c>
      <c r="O7126" s="132" t="str">
        <f>IFERROR(IFERROR(INDEX(Кат!$B:$B,MATCH($N7126,Кат!$I:$I,0)),INDEX(Торг!$B:$B,MATCH($N7126,Торг!$I:$I,0))),"")</f>
        <v/>
      </c>
    </row>
    <row r="7127" spans="1:15">
      <c r="A7127" t="s">
        <v>30453</v>
      </c>
      <c r="C7127" s="191" t="s">
        <v>30454</v>
      </c>
      <c r="E7127" t="s">
        <v>30455</v>
      </c>
      <c r="F7127" t="s">
        <v>26762</v>
      </c>
      <c r="G7127" t="s">
        <v>399</v>
      </c>
      <c r="H7127">
        <v>4200</v>
      </c>
      <c r="J7127" t="s">
        <v>22634</v>
      </c>
      <c r="K7127" s="132" t="str">
        <f>IFERROR(IFERROR(INDEX(Кат!$O:$O,MATCH($C7127,Кат!$I:$I,0)),INDEX(Торг!$L:$L,MATCH($C7127,Торг!$I:$I,0))),"")</f>
        <v/>
      </c>
      <c r="L7127" s="132" t="str">
        <f>IFERROR(IFERROR(INDEX(Кат!$A:$A,MATCH($C7127,Кат!$I:$I,0)),INDEX(Торг!$A:$A,MATCH($C7127,Торг!$I:$I,0))),"")</f>
        <v/>
      </c>
      <c r="M7127" s="132" t="str">
        <f>IFERROR(IFERROR(INDEX(Кат!$B:$B,MATCH($C7127,Кат!$I:$I,0)),INDEX(Торг!$B:$B,MATCH($C7127,Торг!$I:$I,0))),"")</f>
        <v/>
      </c>
      <c r="N7127" s="132" t="str">
        <f t="shared" si="111"/>
        <v>АВТОПАРАЛЛЕЛЬ АПР211-30</v>
      </c>
      <c r="O7127" s="132" t="str">
        <f>IFERROR(IFERROR(INDEX(Кат!$B:$B,MATCH($N7127,Кат!$I:$I,0)),INDEX(Торг!$B:$B,MATCH($N7127,Торг!$I:$I,0))),"")</f>
        <v/>
      </c>
    </row>
    <row r="7128" spans="1:15" outlineLevel="1">
      <c r="A7128" t="s">
        <v>27584</v>
      </c>
      <c r="C7128" s="191" t="s">
        <v>27585</v>
      </c>
      <c r="E7128" t="s">
        <v>33545</v>
      </c>
      <c r="F7128" t="s">
        <v>26762</v>
      </c>
      <c r="G7128" t="s">
        <v>399</v>
      </c>
      <c r="H7128">
        <v>5500</v>
      </c>
      <c r="J7128" t="s">
        <v>22634</v>
      </c>
      <c r="K7128" s="132" t="str">
        <f>IFERROR(IFERROR(INDEX(Кат!$O:$O,MATCH($C7128,Кат!$I:$I,0)),INDEX(Торг!$L:$L,MATCH($C7128,Торг!$I:$I,0))),"")</f>
        <v/>
      </c>
      <c r="L7128" s="132" t="str">
        <f>IFERROR(IFERROR(INDEX(Кат!$A:$A,MATCH($C7128,Кат!$I:$I,0)),INDEX(Торг!$A:$A,MATCH($C7128,Торг!$I:$I,0))),"")</f>
        <v/>
      </c>
      <c r="M7128" s="132" t="str">
        <f>IFERROR(IFERROR(INDEX(Кат!$B:$B,MATCH($C7128,Кат!$I:$I,0)),INDEX(Торг!$B:$B,MATCH($C7128,Торг!$I:$I,0))),"")</f>
        <v/>
      </c>
      <c r="N7128" s="132" t="str">
        <f t="shared" si="111"/>
        <v>АВТОПАРАЛЛЕЛЬ АПР214-30</v>
      </c>
      <c r="O7128" s="132" t="str">
        <f>IFERROR(IFERROR(INDEX(Кат!$B:$B,MATCH($N7128,Кат!$I:$I,0)),INDEX(Торг!$B:$B,MATCH($N7128,Торг!$I:$I,0))),"")</f>
        <v/>
      </c>
    </row>
    <row r="7129" spans="1:15" outlineLevel="1">
      <c r="A7129" t="s">
        <v>29706</v>
      </c>
      <c r="C7129" s="191" t="s">
        <v>29707</v>
      </c>
      <c r="E7129" t="s">
        <v>29708</v>
      </c>
      <c r="F7129" t="s">
        <v>26762</v>
      </c>
      <c r="G7129" t="s">
        <v>399</v>
      </c>
      <c r="H7129">
        <v>4600</v>
      </c>
      <c r="J7129" t="s">
        <v>22634</v>
      </c>
      <c r="K7129" s="132" t="str">
        <f>IFERROR(IFERROR(INDEX(Кат!$O:$O,MATCH($C7129,Кат!$I:$I,0)),INDEX(Торг!$L:$L,MATCH($C7129,Торг!$I:$I,0))),"")</f>
        <v/>
      </c>
      <c r="L7129" s="132" t="str">
        <f>IFERROR(IFERROR(INDEX(Кат!$A:$A,MATCH($C7129,Кат!$I:$I,0)),INDEX(Торг!$A:$A,MATCH($C7129,Торг!$I:$I,0))),"")</f>
        <v/>
      </c>
      <c r="M7129" s="132" t="str">
        <f>IFERROR(IFERROR(INDEX(Кат!$B:$B,MATCH($C7129,Кат!$I:$I,0)),INDEX(Торг!$B:$B,MATCH($C7129,Торг!$I:$I,0))),"")</f>
        <v/>
      </c>
      <c r="N7129" s="132" t="str">
        <f t="shared" si="111"/>
        <v>АВТОПАРАЛЛЕЛЬ АПР213-30</v>
      </c>
      <c r="O7129" s="132" t="str">
        <f>IFERROR(IFERROR(INDEX(Кат!$B:$B,MATCH($N7129,Кат!$I:$I,0)),INDEX(Торг!$B:$B,MATCH($N7129,Торг!$I:$I,0))),"")</f>
        <v/>
      </c>
    </row>
    <row r="7130" spans="1:15" outlineLevel="1">
      <c r="A7130" t="s">
        <v>33546</v>
      </c>
      <c r="C7130" s="191" t="s">
        <v>33547</v>
      </c>
      <c r="E7130" t="s">
        <v>33548</v>
      </c>
      <c r="F7130" t="s">
        <v>26762</v>
      </c>
      <c r="G7130" t="s">
        <v>399</v>
      </c>
      <c r="H7130">
        <v>5600</v>
      </c>
      <c r="J7130" t="s">
        <v>22634</v>
      </c>
      <c r="K7130" s="132" t="str">
        <f>IFERROR(IFERROR(INDEX(Кат!$O:$O,MATCH($C7130,Кат!$I:$I,0)),INDEX(Торг!$L:$L,MATCH($C7130,Торг!$I:$I,0))),"")</f>
        <v/>
      </c>
      <c r="L7130" s="132" t="str">
        <f>IFERROR(IFERROR(INDEX(Кат!$A:$A,MATCH($C7130,Кат!$I:$I,0)),INDEX(Торг!$A:$A,MATCH($C7130,Торг!$I:$I,0))),"")</f>
        <v/>
      </c>
      <c r="M7130" s="132" t="str">
        <f>IFERROR(IFERROR(INDEX(Кат!$B:$B,MATCH($C7130,Кат!$I:$I,0)),INDEX(Торг!$B:$B,MATCH($C7130,Торг!$I:$I,0))),"")</f>
        <v/>
      </c>
      <c r="N7130" s="132" t="str">
        <f t="shared" si="111"/>
        <v>АВТОПАРАЛЛЕЛЬ АПР214-30-10</v>
      </c>
      <c r="O7130" s="132" t="str">
        <f>IFERROR(IFERROR(INDEX(Кат!$B:$B,MATCH($N7130,Кат!$I:$I,0)),INDEX(Торг!$B:$B,MATCH($N7130,Торг!$I:$I,0))),"")</f>
        <v/>
      </c>
    </row>
    <row r="7131" spans="1:15" outlineLevel="1">
      <c r="A7131" t="s">
        <v>33549</v>
      </c>
      <c r="C7131" s="191" t="s">
        <v>33550</v>
      </c>
      <c r="E7131" t="s">
        <v>33551</v>
      </c>
      <c r="F7131" t="s">
        <v>26762</v>
      </c>
      <c r="G7131" t="s">
        <v>399</v>
      </c>
      <c r="H7131">
        <v>250</v>
      </c>
      <c r="J7131" t="s">
        <v>22634</v>
      </c>
      <c r="K7131" s="132" t="str">
        <f>IFERROR(IFERROR(INDEX(Кат!$O:$O,MATCH($C7131,Кат!$I:$I,0)),INDEX(Торг!$L:$L,MATCH($C7131,Торг!$I:$I,0))),"")</f>
        <v/>
      </c>
      <c r="L7131" s="132" t="str">
        <f>IFERROR(IFERROR(INDEX(Кат!$A:$A,MATCH($C7131,Кат!$I:$I,0)),INDEX(Торг!$A:$A,MATCH($C7131,Торг!$I:$I,0))),"")</f>
        <v/>
      </c>
      <c r="M7131" s="132" t="str">
        <f>IFERROR(IFERROR(INDEX(Кат!$B:$B,MATCH($C7131,Кат!$I:$I,0)),INDEX(Торг!$B:$B,MATCH($C7131,Торг!$I:$I,0))),"")</f>
        <v/>
      </c>
      <c r="N7131" s="132" t="str">
        <f t="shared" si="111"/>
        <v>АВТОПАРАЛЛЕЛЬ 01-2025АПР</v>
      </c>
      <c r="O7131" s="132" t="str">
        <f>IFERROR(IFERROR(INDEX(Кат!$B:$B,MATCH($N7131,Кат!$I:$I,0)),INDEX(Торг!$B:$B,MATCH($N7131,Торг!$I:$I,0))),"")</f>
        <v/>
      </c>
    </row>
    <row r="7132" spans="1:15" outlineLevel="1">
      <c r="A7132" t="s">
        <v>33552</v>
      </c>
      <c r="C7132" s="191" t="s">
        <v>33553</v>
      </c>
      <c r="E7132" t="s">
        <v>33554</v>
      </c>
      <c r="F7132" t="s">
        <v>26762</v>
      </c>
      <c r="G7132" t="s">
        <v>399</v>
      </c>
      <c r="H7132">
        <v>340</v>
      </c>
      <c r="J7132" t="s">
        <v>22634</v>
      </c>
      <c r="K7132" s="132" t="str">
        <f>IFERROR(IFERROR(INDEX(Кат!$O:$O,MATCH($C7132,Кат!$I:$I,0)),INDEX(Торг!$L:$L,MATCH($C7132,Торг!$I:$I,0))),"")</f>
        <v/>
      </c>
      <c r="L7132" s="132" t="str">
        <f>IFERROR(IFERROR(INDEX(Кат!$A:$A,MATCH($C7132,Кат!$I:$I,0)),INDEX(Торг!$A:$A,MATCH($C7132,Торг!$I:$I,0))),"")</f>
        <v/>
      </c>
      <c r="M7132" s="132" t="str">
        <f>IFERROR(IFERROR(INDEX(Кат!$B:$B,MATCH($C7132,Кат!$I:$I,0)),INDEX(Торг!$B:$B,MATCH($C7132,Торг!$I:$I,0))),"")</f>
        <v/>
      </c>
      <c r="N7132" s="132" t="str">
        <f t="shared" si="111"/>
        <v>АВТОПАРАЛЛЕЛЬ 21-2025АПР</v>
      </c>
      <c r="O7132" s="132" t="str">
        <f>IFERROR(IFERROR(INDEX(Кат!$B:$B,MATCH($N7132,Кат!$I:$I,0)),INDEX(Торг!$B:$B,MATCH($N7132,Торг!$I:$I,0))),"")</f>
        <v/>
      </c>
    </row>
    <row r="7133" spans="1:15" outlineLevel="1">
      <c r="A7133" t="s">
        <v>33555</v>
      </c>
      <c r="C7133" s="191" t="s">
        <v>33556</v>
      </c>
      <c r="E7133" t="s">
        <v>33557</v>
      </c>
      <c r="F7133" t="s">
        <v>26762</v>
      </c>
      <c r="G7133" t="s">
        <v>399</v>
      </c>
      <c r="H7133">
        <v>3600</v>
      </c>
      <c r="J7133" t="s">
        <v>22634</v>
      </c>
      <c r="K7133" s="132" t="str">
        <f>IFERROR(IFERROR(INDEX(Кат!$O:$O,MATCH($C7133,Кат!$I:$I,0)),INDEX(Торг!$L:$L,MATCH($C7133,Торг!$I:$I,0))),"")</f>
        <v/>
      </c>
      <c r="L7133" s="132" t="str">
        <f>IFERROR(IFERROR(INDEX(Кат!$A:$A,MATCH($C7133,Кат!$I:$I,0)),INDEX(Торг!$A:$A,MATCH($C7133,Торг!$I:$I,0))),"")</f>
        <v/>
      </c>
      <c r="M7133" s="132" t="str">
        <f>IFERROR(IFERROR(INDEX(Кат!$B:$B,MATCH($C7133,Кат!$I:$I,0)),INDEX(Торг!$B:$B,MATCH($C7133,Торг!$I:$I,0))),"")</f>
        <v/>
      </c>
      <c r="N7133" s="132" t="str">
        <f t="shared" si="111"/>
        <v>АВТОПАРАЛЛЕЛЬ АПР21-5011</v>
      </c>
      <c r="O7133" s="132" t="str">
        <f>IFERROR(IFERROR(INDEX(Кат!$B:$B,MATCH($N7133,Кат!$I:$I,0)),INDEX(Торг!$B:$B,MATCH($N7133,Торг!$I:$I,0))),"")</f>
        <v/>
      </c>
    </row>
    <row r="7134" spans="1:15" outlineLevel="1">
      <c r="A7134" t="s">
        <v>33558</v>
      </c>
      <c r="C7134" s="191" t="s">
        <v>33559</v>
      </c>
      <c r="E7134" t="s">
        <v>33560</v>
      </c>
      <c r="F7134" t="s">
        <v>26762</v>
      </c>
      <c r="G7134" t="s">
        <v>399</v>
      </c>
      <c r="H7134">
        <v>3900</v>
      </c>
      <c r="J7134" t="s">
        <v>22634</v>
      </c>
      <c r="K7134" s="132" t="str">
        <f>IFERROR(IFERROR(INDEX(Кат!$O:$O,MATCH($C7134,Кат!$I:$I,0)),INDEX(Торг!$L:$L,MATCH($C7134,Торг!$I:$I,0))),"")</f>
        <v/>
      </c>
      <c r="L7134" s="132" t="str">
        <f>IFERROR(IFERROR(INDEX(Кат!$A:$A,MATCH($C7134,Кат!$I:$I,0)),INDEX(Торг!$A:$A,MATCH($C7134,Торг!$I:$I,0))),"")</f>
        <v/>
      </c>
      <c r="M7134" s="132" t="str">
        <f>IFERROR(IFERROR(INDEX(Кат!$B:$B,MATCH($C7134,Кат!$I:$I,0)),INDEX(Торг!$B:$B,MATCH($C7134,Торг!$I:$I,0))),"")</f>
        <v/>
      </c>
      <c r="N7134" s="132" t="str">
        <f t="shared" si="111"/>
        <v>АВТОПАРАЛЛЕЛЬ АПР21-5010</v>
      </c>
      <c r="O7134" s="132" t="str">
        <f>IFERROR(IFERROR(INDEX(Кат!$B:$B,MATCH($N7134,Кат!$I:$I,0)),INDEX(Торг!$B:$B,MATCH($N7134,Торг!$I:$I,0))),"")</f>
        <v/>
      </c>
    </row>
    <row r="7135" spans="1:15" outlineLevel="1">
      <c r="A7135" t="s">
        <v>33561</v>
      </c>
      <c r="C7135" s="191" t="s">
        <v>33562</v>
      </c>
      <c r="E7135" t="s">
        <v>33563</v>
      </c>
      <c r="F7135" t="s">
        <v>26762</v>
      </c>
      <c r="G7135" t="s">
        <v>399</v>
      </c>
      <c r="H7135">
        <v>3600</v>
      </c>
      <c r="J7135" t="s">
        <v>22634</v>
      </c>
      <c r="K7135" s="132" t="str">
        <f>IFERROR(IFERROR(INDEX(Кат!$O:$O,MATCH($C7135,Кат!$I:$I,0)),INDEX(Торг!$L:$L,MATCH($C7135,Торг!$I:$I,0))),"")</f>
        <v/>
      </c>
      <c r="L7135" s="132" t="str">
        <f>IFERROR(IFERROR(INDEX(Кат!$A:$A,MATCH($C7135,Кат!$I:$I,0)),INDEX(Торг!$A:$A,MATCH($C7135,Торг!$I:$I,0))),"")</f>
        <v/>
      </c>
      <c r="M7135" s="132" t="str">
        <f>IFERROR(IFERROR(INDEX(Кат!$B:$B,MATCH($C7135,Кат!$I:$I,0)),INDEX(Торг!$B:$B,MATCH($C7135,Торг!$I:$I,0))),"")</f>
        <v/>
      </c>
      <c r="N7135" s="132" t="str">
        <f t="shared" si="111"/>
        <v>АВТОПАРАЛЛЕЛЬ АПР23-5011</v>
      </c>
      <c r="O7135" s="132" t="str">
        <f>IFERROR(IFERROR(INDEX(Кат!$B:$B,MATCH($N7135,Кат!$I:$I,0)),INDEX(Торг!$B:$B,MATCH($N7135,Торг!$I:$I,0))),"")</f>
        <v/>
      </c>
    </row>
    <row r="7136" spans="1:15" outlineLevel="1">
      <c r="A7136" t="s">
        <v>33564</v>
      </c>
      <c r="C7136" s="191" t="s">
        <v>33565</v>
      </c>
      <c r="E7136" t="s">
        <v>33566</v>
      </c>
      <c r="F7136" t="s">
        <v>26762</v>
      </c>
      <c r="G7136" t="s">
        <v>399</v>
      </c>
      <c r="H7136">
        <v>3900</v>
      </c>
      <c r="J7136" t="s">
        <v>22634</v>
      </c>
      <c r="K7136" s="132" t="str">
        <f>IFERROR(IFERROR(INDEX(Кат!$O:$O,MATCH($C7136,Кат!$I:$I,0)),INDEX(Торг!$L:$L,MATCH($C7136,Торг!$I:$I,0))),"")</f>
        <v/>
      </c>
      <c r="L7136" s="132" t="str">
        <f>IFERROR(IFERROR(INDEX(Кат!$A:$A,MATCH($C7136,Кат!$I:$I,0)),INDEX(Торг!$A:$A,MATCH($C7136,Торг!$I:$I,0))),"")</f>
        <v/>
      </c>
      <c r="M7136" s="132" t="str">
        <f>IFERROR(IFERROR(INDEX(Кат!$B:$B,MATCH($C7136,Кат!$I:$I,0)),INDEX(Торг!$B:$B,MATCH($C7136,Торг!$I:$I,0))),"")</f>
        <v/>
      </c>
      <c r="N7136" s="132" t="str">
        <f t="shared" si="111"/>
        <v>АВТОПАРАЛЛЕЛЬ АПР23-5010</v>
      </c>
      <c r="O7136" s="132" t="str">
        <f>IFERROR(IFERROR(INDEX(Кат!$B:$B,MATCH($N7136,Кат!$I:$I,0)),INDEX(Торг!$B:$B,MATCH($N7136,Торг!$I:$I,0))),"")</f>
        <v/>
      </c>
    </row>
    <row r="7137" spans="1:15" outlineLevel="1">
      <c r="A7137" t="s">
        <v>33567</v>
      </c>
      <c r="C7137" s="191" t="s">
        <v>33568</v>
      </c>
      <c r="E7137" t="s">
        <v>33569</v>
      </c>
      <c r="F7137" t="s">
        <v>26762</v>
      </c>
      <c r="G7137" t="s">
        <v>399</v>
      </c>
      <c r="H7137">
        <v>3750</v>
      </c>
      <c r="J7137" t="s">
        <v>22634</v>
      </c>
      <c r="K7137" s="132" t="str">
        <f>IFERROR(IFERROR(INDEX(Кат!$O:$O,MATCH($C7137,Кат!$I:$I,0)),INDEX(Торг!$L:$L,MATCH($C7137,Торг!$I:$I,0))),"")</f>
        <v/>
      </c>
      <c r="L7137" s="132" t="str">
        <f>IFERROR(IFERROR(INDEX(Кат!$A:$A,MATCH($C7137,Кат!$I:$I,0)),INDEX(Торг!$A:$A,MATCH($C7137,Торг!$I:$I,0))),"")</f>
        <v/>
      </c>
      <c r="M7137" s="132" t="str">
        <f>IFERROR(IFERROR(INDEX(Кат!$B:$B,MATCH($C7137,Кат!$I:$I,0)),INDEX(Торг!$B:$B,MATCH($C7137,Торг!$I:$I,0))),"")</f>
        <v/>
      </c>
      <c r="N7137" s="132" t="str">
        <f t="shared" si="111"/>
        <v>АВТОПАРАЛЛЕЛЬ АПР23-5011-10</v>
      </c>
      <c r="O7137" s="132" t="str">
        <f>IFERROR(IFERROR(INDEX(Кат!$B:$B,MATCH($N7137,Кат!$I:$I,0)),INDEX(Торг!$B:$B,MATCH($N7137,Торг!$I:$I,0))),"")</f>
        <v/>
      </c>
    </row>
    <row r="7138" spans="1:15" outlineLevel="1">
      <c r="A7138" t="s">
        <v>33570</v>
      </c>
      <c r="C7138" s="191" t="s">
        <v>33571</v>
      </c>
      <c r="E7138" t="s">
        <v>33572</v>
      </c>
      <c r="F7138" t="s">
        <v>26762</v>
      </c>
      <c r="G7138" t="s">
        <v>399</v>
      </c>
      <c r="H7138">
        <v>4050</v>
      </c>
      <c r="J7138" t="s">
        <v>22634</v>
      </c>
      <c r="K7138" s="132" t="str">
        <f>IFERROR(IFERROR(INDEX(Кат!$O:$O,MATCH($C7138,Кат!$I:$I,0)),INDEX(Торг!$L:$L,MATCH($C7138,Торг!$I:$I,0))),"")</f>
        <v/>
      </c>
      <c r="L7138" s="132" t="str">
        <f>IFERROR(IFERROR(INDEX(Кат!$A:$A,MATCH($C7138,Кат!$I:$I,0)),INDEX(Торг!$A:$A,MATCH($C7138,Торг!$I:$I,0))),"")</f>
        <v/>
      </c>
      <c r="M7138" s="132" t="str">
        <f>IFERROR(IFERROR(INDEX(Кат!$B:$B,MATCH($C7138,Кат!$I:$I,0)),INDEX(Торг!$B:$B,MATCH($C7138,Торг!$I:$I,0))),"")</f>
        <v/>
      </c>
      <c r="N7138" s="132" t="str">
        <f t="shared" si="111"/>
        <v>АВТОПАРАЛЛЕЛЬ АПР23-5010-10</v>
      </c>
      <c r="O7138" s="132" t="str">
        <f>IFERROR(IFERROR(INDEX(Кат!$B:$B,MATCH($N7138,Кат!$I:$I,0)),INDEX(Торг!$B:$B,MATCH($N7138,Торг!$I:$I,0))),"")</f>
        <v/>
      </c>
    </row>
    <row r="7139" spans="1:15" outlineLevel="1">
      <c r="A7139" t="s">
        <v>30456</v>
      </c>
      <c r="C7139" s="191" t="s">
        <v>30457</v>
      </c>
      <c r="E7139" t="s">
        <v>30458</v>
      </c>
      <c r="F7139" t="s">
        <v>26762</v>
      </c>
      <c r="G7139" t="s">
        <v>399</v>
      </c>
      <c r="H7139">
        <v>3200</v>
      </c>
      <c r="J7139" t="s">
        <v>22634</v>
      </c>
      <c r="K7139" s="132" t="str">
        <f>IFERROR(IFERROR(INDEX(Кат!$O:$O,MATCH($C7139,Кат!$I:$I,0)),INDEX(Торг!$L:$L,MATCH($C7139,Торг!$I:$I,0))),"")</f>
        <v/>
      </c>
      <c r="L7139" s="132" t="str">
        <f>IFERROR(IFERROR(INDEX(Кат!$A:$A,MATCH($C7139,Кат!$I:$I,0)),INDEX(Торг!$A:$A,MATCH($C7139,Торг!$I:$I,0))),"")</f>
        <v/>
      </c>
      <c r="M7139" s="132" t="str">
        <f>IFERROR(IFERROR(INDEX(Кат!$B:$B,MATCH($C7139,Кат!$I:$I,0)),INDEX(Торг!$B:$B,MATCH($C7139,Торг!$I:$I,0))),"")</f>
        <v/>
      </c>
      <c r="N7139" s="132" t="str">
        <f t="shared" si="111"/>
        <v>АВТОПАРАЛЛЕЛЬ АПР21-20-01</v>
      </c>
      <c r="O7139" s="132" t="str">
        <f>IFERROR(IFERROR(INDEX(Кат!$B:$B,MATCH($N7139,Кат!$I:$I,0)),INDEX(Торг!$B:$B,MATCH($N7139,Торг!$I:$I,0))),"")</f>
        <v/>
      </c>
    </row>
    <row r="7140" spans="1:15" outlineLevel="1">
      <c r="A7140" t="s">
        <v>26775</v>
      </c>
      <c r="C7140" s="191" t="s">
        <v>26776</v>
      </c>
      <c r="E7140" t="s">
        <v>26777</v>
      </c>
      <c r="F7140" t="s">
        <v>26762</v>
      </c>
      <c r="G7140" t="s">
        <v>399</v>
      </c>
      <c r="H7140">
        <v>2700</v>
      </c>
      <c r="J7140" t="s">
        <v>22634</v>
      </c>
      <c r="K7140" s="132" t="str">
        <f>IFERROR(IFERROR(INDEX(Кат!$O:$O,MATCH($C7140,Кат!$I:$I,0)),INDEX(Торг!$L:$L,MATCH($C7140,Торг!$I:$I,0))),"")</f>
        <v/>
      </c>
      <c r="L7140" s="132" t="str">
        <f>IFERROR(IFERROR(INDEX(Кат!$A:$A,MATCH($C7140,Кат!$I:$I,0)),INDEX(Торг!$A:$A,MATCH($C7140,Торг!$I:$I,0))),"")</f>
        <v/>
      </c>
      <c r="M7140" s="132" t="str">
        <f>IFERROR(IFERROR(INDEX(Кат!$B:$B,MATCH($C7140,Кат!$I:$I,0)),INDEX(Торг!$B:$B,MATCH($C7140,Торг!$I:$I,0))),"")</f>
        <v/>
      </c>
      <c r="N7140" s="132" t="str">
        <f t="shared" si="111"/>
        <v>АВТОПАРАЛЛЕЛЬ АПР21-20</v>
      </c>
      <c r="O7140" s="132" t="str">
        <f>IFERROR(IFERROR(INDEX(Кат!$B:$B,MATCH($N7140,Кат!$I:$I,0)),INDEX(Торг!$B:$B,MATCH($N7140,Торг!$I:$I,0))),"")</f>
        <v/>
      </c>
    </row>
    <row r="7141" spans="1:15" outlineLevel="1">
      <c r="A7141" t="s">
        <v>30459</v>
      </c>
      <c r="C7141" s="191" t="s">
        <v>30460</v>
      </c>
      <c r="E7141" t="s">
        <v>30461</v>
      </c>
      <c r="F7141" t="s">
        <v>26762</v>
      </c>
      <c r="G7141" t="s">
        <v>399</v>
      </c>
      <c r="H7141">
        <v>3100</v>
      </c>
      <c r="J7141" t="s">
        <v>22634</v>
      </c>
      <c r="K7141" s="132" t="str">
        <f>IFERROR(IFERROR(INDEX(Кат!$O:$O,MATCH($C7141,Кат!$I:$I,0)),INDEX(Торг!$L:$L,MATCH($C7141,Торг!$I:$I,0))),"")</f>
        <v/>
      </c>
      <c r="L7141" s="132" t="str">
        <f>IFERROR(IFERROR(INDEX(Кат!$A:$A,MATCH($C7141,Кат!$I:$I,0)),INDEX(Торг!$A:$A,MATCH($C7141,Торг!$I:$I,0))),"")</f>
        <v/>
      </c>
      <c r="M7141" s="132" t="str">
        <f>IFERROR(IFERROR(INDEX(Кат!$B:$B,MATCH($C7141,Кат!$I:$I,0)),INDEX(Торг!$B:$B,MATCH($C7141,Торг!$I:$I,0))),"")</f>
        <v/>
      </c>
      <c r="N7141" s="132" t="str">
        <f t="shared" si="111"/>
        <v>АВТОПАРАЛЛЕЛЬ АПР213-20-01</v>
      </c>
      <c r="O7141" s="132" t="str">
        <f>IFERROR(IFERROR(INDEX(Кат!$B:$B,MATCH($N7141,Кат!$I:$I,0)),INDEX(Торг!$B:$B,MATCH($N7141,Торг!$I:$I,0))),"")</f>
        <v/>
      </c>
    </row>
    <row r="7142" spans="1:15" outlineLevel="1">
      <c r="A7142" t="s">
        <v>26778</v>
      </c>
      <c r="C7142" s="191" t="s">
        <v>26779</v>
      </c>
      <c r="E7142" t="s">
        <v>26780</v>
      </c>
      <c r="F7142" t="s">
        <v>26762</v>
      </c>
      <c r="G7142" t="s">
        <v>399</v>
      </c>
      <c r="H7142">
        <v>2600</v>
      </c>
      <c r="J7142" t="s">
        <v>22634</v>
      </c>
      <c r="K7142" s="132" t="str">
        <f>IFERROR(IFERROR(INDEX(Кат!$O:$O,MATCH($C7142,Кат!$I:$I,0)),INDEX(Торг!$L:$L,MATCH($C7142,Торг!$I:$I,0))),"")</f>
        <v/>
      </c>
      <c r="L7142" s="132" t="str">
        <f>IFERROR(IFERROR(INDEX(Кат!$A:$A,MATCH($C7142,Кат!$I:$I,0)),INDEX(Торг!$A:$A,MATCH($C7142,Торг!$I:$I,0))),"")</f>
        <v/>
      </c>
      <c r="M7142" s="132" t="str">
        <f>IFERROR(IFERROR(INDEX(Кат!$B:$B,MATCH($C7142,Кат!$I:$I,0)),INDEX(Торг!$B:$B,MATCH($C7142,Торг!$I:$I,0))),"")</f>
        <v/>
      </c>
      <c r="N7142" s="132" t="str">
        <f t="shared" si="111"/>
        <v>АВТОПАРАЛЛЕЛЬ АПР213-20</v>
      </c>
      <c r="O7142" s="132" t="str">
        <f>IFERROR(IFERROR(INDEX(Кат!$B:$B,MATCH($N7142,Кат!$I:$I,0)),INDEX(Торг!$B:$B,MATCH($N7142,Торг!$I:$I,0))),"")</f>
        <v/>
      </c>
    </row>
    <row r="7143" spans="1:15" outlineLevel="1">
      <c r="A7143" t="s">
        <v>26781</v>
      </c>
      <c r="C7143" s="191" t="s">
        <v>26782</v>
      </c>
      <c r="E7143" t="s">
        <v>26783</v>
      </c>
      <c r="F7143" t="s">
        <v>26762</v>
      </c>
      <c r="G7143" t="s">
        <v>399</v>
      </c>
      <c r="H7143">
        <v>3600</v>
      </c>
      <c r="J7143" t="s">
        <v>22634</v>
      </c>
      <c r="K7143" s="132" t="str">
        <f>IFERROR(IFERROR(INDEX(Кат!$O:$O,MATCH($C7143,Кат!$I:$I,0)),INDEX(Торг!$L:$L,MATCH($C7143,Торг!$I:$I,0))),"")</f>
        <v/>
      </c>
      <c r="L7143" s="132" t="str">
        <f>IFERROR(IFERROR(INDEX(Кат!$A:$A,MATCH($C7143,Кат!$I:$I,0)),INDEX(Торг!$A:$A,MATCH($C7143,Торг!$I:$I,0))),"")</f>
        <v/>
      </c>
      <c r="M7143" s="132" t="str">
        <f>IFERROR(IFERROR(INDEX(Кат!$B:$B,MATCH($C7143,Кат!$I:$I,0)),INDEX(Торг!$B:$B,MATCH($C7143,Торг!$I:$I,0))),"")</f>
        <v/>
      </c>
      <c r="N7143" s="132" t="str">
        <f t="shared" si="111"/>
        <v>АВТОПАРАЛЛЕЛЬ АПР23-20</v>
      </c>
      <c r="O7143" s="132" t="str">
        <f>IFERROR(IFERROR(INDEX(Кат!$B:$B,MATCH($N7143,Кат!$I:$I,0)),INDEX(Торг!$B:$B,MATCH($N7143,Торг!$I:$I,0))),"")</f>
        <v/>
      </c>
    </row>
    <row r="7144" spans="1:15" outlineLevel="1">
      <c r="A7144" t="s">
        <v>26784</v>
      </c>
      <c r="C7144" s="191" t="s">
        <v>26785</v>
      </c>
      <c r="E7144" t="s">
        <v>29709</v>
      </c>
      <c r="F7144" t="s">
        <v>26762</v>
      </c>
      <c r="G7144" t="s">
        <v>399</v>
      </c>
      <c r="H7144">
        <v>4200</v>
      </c>
      <c r="J7144" t="s">
        <v>22634</v>
      </c>
      <c r="K7144" s="132" t="str">
        <f>IFERROR(IFERROR(INDEX(Кат!$O:$O,MATCH($C7144,Кат!$I:$I,0)),INDEX(Торг!$L:$L,MATCH($C7144,Торг!$I:$I,0))),"")</f>
        <v/>
      </c>
      <c r="L7144" s="132" t="str">
        <f>IFERROR(IFERROR(INDEX(Кат!$A:$A,MATCH($C7144,Кат!$I:$I,0)),INDEX(Торг!$A:$A,MATCH($C7144,Торг!$I:$I,0))),"")</f>
        <v/>
      </c>
      <c r="M7144" s="132" t="str">
        <f>IFERROR(IFERROR(INDEX(Кат!$B:$B,MATCH($C7144,Кат!$I:$I,0)),INDEX(Торг!$B:$B,MATCH($C7144,Торг!$I:$I,0))),"")</f>
        <v/>
      </c>
      <c r="N7144" s="132" t="str">
        <f t="shared" si="111"/>
        <v>АВТОПАРАЛЛЕЛЬ АПР31-20</v>
      </c>
      <c r="O7144" s="132" t="str">
        <f>IFERROR(IFERROR(INDEX(Кат!$B:$B,MATCH($N7144,Кат!$I:$I,0)),INDEX(Торг!$B:$B,MATCH($N7144,Торг!$I:$I,0))),"")</f>
        <v/>
      </c>
    </row>
    <row r="7145" spans="1:15" outlineLevel="1">
      <c r="A7145" t="s">
        <v>30200</v>
      </c>
      <c r="C7145" s="191" t="s">
        <v>30201</v>
      </c>
      <c r="E7145" t="s">
        <v>30202</v>
      </c>
      <c r="F7145" t="s">
        <v>26762</v>
      </c>
      <c r="G7145" t="s">
        <v>375</v>
      </c>
      <c r="H7145">
        <v>2150</v>
      </c>
      <c r="J7145" t="s">
        <v>22634</v>
      </c>
      <c r="K7145" s="132" t="str">
        <f>IFERROR(IFERROR(INDEX(Кат!$O:$O,MATCH($C7145,Кат!$I:$I,0)),INDEX(Торг!$L:$L,MATCH($C7145,Торг!$I:$I,0))),"")</f>
        <v/>
      </c>
      <c r="L7145" s="132" t="str">
        <f>IFERROR(IFERROR(INDEX(Кат!$A:$A,MATCH($C7145,Кат!$I:$I,0)),INDEX(Торг!$A:$A,MATCH($C7145,Торг!$I:$I,0))),"")</f>
        <v/>
      </c>
      <c r="M7145" s="132" t="str">
        <f>IFERROR(IFERROR(INDEX(Кат!$B:$B,MATCH($C7145,Кат!$I:$I,0)),INDEX(Торг!$B:$B,MATCH($C7145,Торг!$I:$I,0))),"")</f>
        <v/>
      </c>
      <c r="N7145" s="132" t="str">
        <f t="shared" si="111"/>
        <v>АВТОПАРАЛЛЕЛЬ АПР23-22020116</v>
      </c>
      <c r="O7145" s="132" t="str">
        <f>IFERROR(IFERROR(INDEX(Кат!$B:$B,MATCH($N7145,Кат!$I:$I,0)),INDEX(Торг!$B:$B,MATCH($N7145,Торг!$I:$I,0))),"")</f>
        <v/>
      </c>
    </row>
    <row r="7146" spans="1:15" outlineLevel="1">
      <c r="A7146" t="s">
        <v>30203</v>
      </c>
      <c r="C7146" s="191" t="s">
        <v>30204</v>
      </c>
      <c r="E7146" t="s">
        <v>30205</v>
      </c>
      <c r="F7146" t="s">
        <v>26762</v>
      </c>
      <c r="G7146" t="s">
        <v>375</v>
      </c>
      <c r="H7146">
        <v>2150</v>
      </c>
      <c r="J7146" t="s">
        <v>22634</v>
      </c>
      <c r="K7146" s="132" t="str">
        <f>IFERROR(IFERROR(INDEX(Кат!$O:$O,MATCH($C7146,Кат!$I:$I,0)),INDEX(Торг!$L:$L,MATCH($C7146,Торг!$I:$I,0))),"")</f>
        <v/>
      </c>
      <c r="L7146" s="132" t="str">
        <f>IFERROR(IFERROR(INDEX(Кат!$A:$A,MATCH($C7146,Кат!$I:$I,0)),INDEX(Торг!$A:$A,MATCH($C7146,Торг!$I:$I,0))),"")</f>
        <v/>
      </c>
      <c r="M7146" s="132" t="str">
        <f>IFERROR(IFERROR(INDEX(Кат!$B:$B,MATCH($C7146,Кат!$I:$I,0)),INDEX(Торг!$B:$B,MATCH($C7146,Торг!$I:$I,0))),"")</f>
        <v/>
      </c>
      <c r="N7146" s="132" t="str">
        <f t="shared" si="111"/>
        <v>АВТОПАРАЛЛЕЛЬ АПР23-22020116-01</v>
      </c>
      <c r="O7146" s="132" t="str">
        <f>IFERROR(IFERROR(INDEX(Кат!$B:$B,MATCH($N7146,Кат!$I:$I,0)),INDEX(Торг!$B:$B,MATCH($N7146,Торг!$I:$I,0))),"")</f>
        <v/>
      </c>
    </row>
    <row r="7147" spans="1:15" outlineLevel="1">
      <c r="A7147" t="s">
        <v>33573</v>
      </c>
      <c r="C7147" s="191" t="s">
        <v>33574</v>
      </c>
      <c r="E7147" t="s">
        <v>33575</v>
      </c>
      <c r="F7147" t="s">
        <v>26762</v>
      </c>
      <c r="G7147" t="s">
        <v>399</v>
      </c>
      <c r="H7147">
        <v>950</v>
      </c>
      <c r="J7147" t="s">
        <v>22634</v>
      </c>
      <c r="K7147" s="132" t="str">
        <f>IFERROR(IFERROR(INDEX(Кат!$O:$O,MATCH($C7147,Кат!$I:$I,0)),INDEX(Торг!$L:$L,MATCH($C7147,Торг!$I:$I,0))),"")</f>
        <v/>
      </c>
      <c r="L7147" s="132" t="str">
        <f>IFERROR(IFERROR(INDEX(Кат!$A:$A,MATCH($C7147,Кат!$I:$I,0)),INDEX(Торг!$A:$A,MATCH($C7147,Торг!$I:$I,0))),"")</f>
        <v/>
      </c>
      <c r="M7147" s="132" t="str">
        <f>IFERROR(IFERROR(INDEX(Кат!$B:$B,MATCH($C7147,Кат!$I:$I,0)),INDEX(Торг!$B:$B,MATCH($C7147,Торг!$I:$I,0))),"")</f>
        <v/>
      </c>
      <c r="N7147" s="132" t="str">
        <f t="shared" si="111"/>
        <v>АВТОПАРАЛЛЕЛЬ АПР213-2016</v>
      </c>
      <c r="O7147" s="132" t="str">
        <f>IFERROR(IFERROR(INDEX(Кат!$B:$B,MATCH($N7147,Кат!$I:$I,0)),INDEX(Торг!$B:$B,MATCH($N7147,Торг!$I:$I,0))),"")</f>
        <v/>
      </c>
    </row>
    <row r="7148" spans="1:15" outlineLevel="1">
      <c r="A7148" t="s">
        <v>33576</v>
      </c>
      <c r="C7148" s="191" t="s">
        <v>33577</v>
      </c>
      <c r="E7148" t="s">
        <v>33578</v>
      </c>
      <c r="F7148" t="s">
        <v>26762</v>
      </c>
      <c r="G7148" t="s">
        <v>399</v>
      </c>
      <c r="H7148">
        <v>1400</v>
      </c>
      <c r="J7148" t="s">
        <v>22634</v>
      </c>
      <c r="K7148" s="132" t="str">
        <f>IFERROR(IFERROR(INDEX(Кат!$O:$O,MATCH($C7148,Кат!$I:$I,0)),INDEX(Торг!$L:$L,MATCH($C7148,Торг!$I:$I,0))),"")</f>
        <v/>
      </c>
      <c r="L7148" s="132" t="str">
        <f>IFERROR(IFERROR(INDEX(Кат!$A:$A,MATCH($C7148,Кат!$I:$I,0)),INDEX(Торг!$A:$A,MATCH($C7148,Торг!$I:$I,0))),"")</f>
        <v/>
      </c>
      <c r="M7148" s="132" t="str">
        <f>IFERROR(IFERROR(INDEX(Кат!$B:$B,MATCH($C7148,Кат!$I:$I,0)),INDEX(Торг!$B:$B,MATCH($C7148,Торг!$I:$I,0))),"")</f>
        <v/>
      </c>
      <c r="N7148" s="132" t="str">
        <f t="shared" si="111"/>
        <v>АВТОПАРАЛЛЕЛЬ 08-5056-10АПР</v>
      </c>
      <c r="O7148" s="132" t="str">
        <f>IFERROR(IFERROR(INDEX(Кат!$B:$B,MATCH($N7148,Кат!$I:$I,0)),INDEX(Торг!$B:$B,MATCH($N7148,Торг!$I:$I,0))),"")</f>
        <v/>
      </c>
    </row>
    <row r="7149" spans="1:15" outlineLevel="1">
      <c r="A7149" t="s">
        <v>33579</v>
      </c>
      <c r="C7149" s="191" t="s">
        <v>33580</v>
      </c>
      <c r="E7149" t="s">
        <v>33581</v>
      </c>
      <c r="F7149" t="s">
        <v>26762</v>
      </c>
      <c r="G7149" t="s">
        <v>399</v>
      </c>
      <c r="H7149">
        <v>1250</v>
      </c>
      <c r="J7149" t="s">
        <v>22634</v>
      </c>
      <c r="K7149" s="132" t="str">
        <f>IFERROR(IFERROR(INDEX(Кат!$O:$O,MATCH($C7149,Кат!$I:$I,0)),INDEX(Торг!$L:$L,MATCH($C7149,Торг!$I:$I,0))),"")</f>
        <v/>
      </c>
      <c r="L7149" s="132" t="str">
        <f>IFERROR(IFERROR(INDEX(Кат!$A:$A,MATCH($C7149,Кат!$I:$I,0)),INDEX(Торг!$A:$A,MATCH($C7149,Торг!$I:$I,0))),"")</f>
        <v/>
      </c>
      <c r="M7149" s="132" t="str">
        <f>IFERROR(IFERROR(INDEX(Кат!$B:$B,MATCH($C7149,Кат!$I:$I,0)),INDEX(Торг!$B:$B,MATCH($C7149,Торг!$I:$I,0))),"")</f>
        <v/>
      </c>
      <c r="N7149" s="132" t="str">
        <f t="shared" si="111"/>
        <v>АВТОПАРАЛЛЕЛЬ 08-5056АПР</v>
      </c>
      <c r="O7149" s="132" t="str">
        <f>IFERROR(IFERROR(INDEX(Кат!$B:$B,MATCH($N7149,Кат!$I:$I,0)),INDEX(Торг!$B:$B,MATCH($N7149,Торг!$I:$I,0))),"")</f>
        <v/>
      </c>
    </row>
    <row r="7150" spans="1:15" outlineLevel="1">
      <c r="A7150" t="s">
        <v>33582</v>
      </c>
      <c r="C7150" s="191" t="s">
        <v>33583</v>
      </c>
      <c r="E7150" t="s">
        <v>33584</v>
      </c>
      <c r="F7150" t="s">
        <v>26762</v>
      </c>
      <c r="G7150" t="s">
        <v>399</v>
      </c>
      <c r="H7150">
        <v>900</v>
      </c>
      <c r="J7150" t="s">
        <v>22634</v>
      </c>
      <c r="K7150" s="132" t="str">
        <f>IFERROR(IFERROR(INDEX(Кат!$O:$O,MATCH($C7150,Кат!$I:$I,0)),INDEX(Торг!$L:$L,MATCH($C7150,Торг!$I:$I,0))),"")</f>
        <v/>
      </c>
      <c r="L7150" s="132" t="str">
        <f>IFERROR(IFERROR(INDEX(Кат!$A:$A,MATCH($C7150,Кат!$I:$I,0)),INDEX(Торг!$A:$A,MATCH($C7150,Торг!$I:$I,0))),"")</f>
        <v/>
      </c>
      <c r="M7150" s="132" t="str">
        <f>IFERROR(IFERROR(INDEX(Кат!$B:$B,MATCH($C7150,Кат!$I:$I,0)),INDEX(Торг!$B:$B,MATCH($C7150,Торг!$I:$I,0))),"")</f>
        <v/>
      </c>
      <c r="N7150" s="132" t="str">
        <f t="shared" si="111"/>
        <v>АВТОПАРАЛЛЕЛЬ 10-5012АПР</v>
      </c>
      <c r="O7150" s="132" t="str">
        <f>IFERROR(IFERROR(INDEX(Кат!$B:$B,MATCH($N7150,Кат!$I:$I,0)),INDEX(Торг!$B:$B,MATCH($N7150,Торг!$I:$I,0))),"")</f>
        <v/>
      </c>
    </row>
    <row r="7151" spans="1:15" outlineLevel="1">
      <c r="A7151" t="s">
        <v>33585</v>
      </c>
      <c r="C7151" s="191" t="s">
        <v>33586</v>
      </c>
      <c r="E7151" t="s">
        <v>33587</v>
      </c>
      <c r="F7151" t="s">
        <v>26762</v>
      </c>
      <c r="G7151" t="s">
        <v>399</v>
      </c>
      <c r="H7151">
        <v>1100</v>
      </c>
      <c r="J7151" t="s">
        <v>22634</v>
      </c>
      <c r="K7151" s="132" t="str">
        <f>IFERROR(IFERROR(INDEX(Кат!$O:$O,MATCH($C7151,Кат!$I:$I,0)),INDEX(Торг!$L:$L,MATCH($C7151,Торг!$I:$I,0))),"")</f>
        <v/>
      </c>
      <c r="L7151" s="132" t="str">
        <f>IFERROR(IFERROR(INDEX(Кат!$A:$A,MATCH($C7151,Кат!$I:$I,0)),INDEX(Торг!$A:$A,MATCH($C7151,Торг!$I:$I,0))),"")</f>
        <v/>
      </c>
      <c r="M7151" s="132" t="str">
        <f>IFERROR(IFERROR(INDEX(Кат!$B:$B,MATCH($C7151,Кат!$I:$I,0)),INDEX(Торг!$B:$B,MATCH($C7151,Торг!$I:$I,0))),"")</f>
        <v/>
      </c>
      <c r="N7151" s="132" t="str">
        <f t="shared" si="111"/>
        <v>АВТОПАРАЛЛЕЛЬ 21-5012АПР</v>
      </c>
      <c r="O7151" s="132" t="str">
        <f>IFERROR(IFERROR(INDEX(Кат!$B:$B,MATCH($N7151,Кат!$I:$I,0)),INDEX(Торг!$B:$B,MATCH($N7151,Торг!$I:$I,0))),"")</f>
        <v/>
      </c>
    </row>
    <row r="7152" spans="1:15" outlineLevel="1">
      <c r="A7152" t="s">
        <v>33588</v>
      </c>
      <c r="C7152" s="191" t="s">
        <v>33589</v>
      </c>
      <c r="E7152" t="s">
        <v>33590</v>
      </c>
      <c r="F7152" t="s">
        <v>26762</v>
      </c>
      <c r="G7152" t="s">
        <v>399</v>
      </c>
      <c r="H7152">
        <v>1350</v>
      </c>
      <c r="J7152" t="s">
        <v>22634</v>
      </c>
      <c r="K7152" s="132" t="str">
        <f>IFERROR(IFERROR(INDEX(Кат!$O:$O,MATCH($C7152,Кат!$I:$I,0)),INDEX(Торг!$L:$L,MATCH($C7152,Торг!$I:$I,0))),"")</f>
        <v/>
      </c>
      <c r="L7152" s="132" t="str">
        <f>IFERROR(IFERROR(INDEX(Кат!$A:$A,MATCH($C7152,Кат!$I:$I,0)),INDEX(Торг!$A:$A,MATCH($C7152,Торг!$I:$I,0))),"")</f>
        <v/>
      </c>
      <c r="M7152" s="132" t="str">
        <f>IFERROR(IFERROR(INDEX(Кат!$B:$B,MATCH($C7152,Кат!$I:$I,0)),INDEX(Торг!$B:$B,MATCH($C7152,Торг!$I:$I,0))),"")</f>
        <v/>
      </c>
      <c r="N7152" s="132" t="str">
        <f t="shared" si="111"/>
        <v>АВТОПАРАЛЛЕЛЬ 23-5012АПР</v>
      </c>
      <c r="O7152" s="132" t="str">
        <f>IFERROR(IFERROR(INDEX(Кат!$B:$B,MATCH($N7152,Кат!$I:$I,0)),INDEX(Торг!$B:$B,MATCH($N7152,Торг!$I:$I,0))),"")</f>
        <v/>
      </c>
    </row>
    <row r="7153" spans="1:15" outlineLevel="1">
      <c r="A7153" t="s">
        <v>33591</v>
      </c>
      <c r="C7153" s="191" t="s">
        <v>33592</v>
      </c>
      <c r="E7153" t="s">
        <v>33593</v>
      </c>
      <c r="F7153" t="s">
        <v>26762</v>
      </c>
      <c r="G7153" t="s">
        <v>399</v>
      </c>
      <c r="H7153">
        <v>1300</v>
      </c>
      <c r="J7153" t="s">
        <v>22634</v>
      </c>
      <c r="K7153" s="132" t="str">
        <f>IFERROR(IFERROR(INDEX(Кат!$O:$O,MATCH($C7153,Кат!$I:$I,0)),INDEX(Торг!$L:$L,MATCH($C7153,Торг!$I:$I,0))),"")</f>
        <v/>
      </c>
      <c r="L7153" s="132" t="str">
        <f>IFERROR(IFERROR(INDEX(Кат!$A:$A,MATCH($C7153,Кат!$I:$I,0)),INDEX(Торг!$A:$A,MATCH($C7153,Торг!$I:$I,0))),"")</f>
        <v/>
      </c>
      <c r="M7153" s="132" t="str">
        <f>IFERROR(IFERROR(INDEX(Кат!$B:$B,MATCH($C7153,Кат!$I:$I,0)),INDEX(Торг!$B:$B,MATCH($C7153,Торг!$I:$I,0))),"")</f>
        <v/>
      </c>
      <c r="N7153" s="132" t="str">
        <f t="shared" si="111"/>
        <v>АВТОПАРАЛЛЕЛЬ 18-5012АПР</v>
      </c>
      <c r="O7153" s="132" t="str">
        <f>IFERROR(IFERROR(INDEX(Кат!$B:$B,MATCH($N7153,Кат!$I:$I,0)),INDEX(Торг!$B:$B,MATCH($N7153,Торг!$I:$I,0))),"")</f>
        <v/>
      </c>
    </row>
    <row r="7154" spans="1:15" outlineLevel="1">
      <c r="A7154" t="s">
        <v>33594</v>
      </c>
      <c r="C7154" s="191" t="s">
        <v>33595</v>
      </c>
      <c r="E7154" t="s">
        <v>33596</v>
      </c>
      <c r="F7154" t="s">
        <v>26762</v>
      </c>
      <c r="G7154" t="s">
        <v>399</v>
      </c>
      <c r="H7154">
        <v>1400</v>
      </c>
      <c r="J7154" t="s">
        <v>22634</v>
      </c>
      <c r="K7154" s="132" t="str">
        <f>IFERROR(IFERROR(INDEX(Кат!$O:$O,MATCH($C7154,Кат!$I:$I,0)),INDEX(Торг!$L:$L,MATCH($C7154,Торг!$I:$I,0))),"")</f>
        <v/>
      </c>
      <c r="L7154" s="132" t="str">
        <f>IFERROR(IFERROR(INDEX(Кат!$A:$A,MATCH($C7154,Кат!$I:$I,0)),INDEX(Торг!$A:$A,MATCH($C7154,Торг!$I:$I,0))),"")</f>
        <v/>
      </c>
      <c r="M7154" s="132" t="str">
        <f>IFERROR(IFERROR(INDEX(Кат!$B:$B,MATCH($C7154,Кат!$I:$I,0)),INDEX(Торг!$B:$B,MATCH($C7154,Торг!$I:$I,0))),"")</f>
        <v/>
      </c>
      <c r="N7154" s="132" t="str">
        <f t="shared" si="111"/>
        <v>АВТОПАРАЛЛЕЛЬ 23-5012-10АПР</v>
      </c>
      <c r="O7154" s="132" t="str">
        <f>IFERROR(IFERROR(INDEX(Кат!$B:$B,MATCH($N7154,Кат!$I:$I,0)),INDEX(Торг!$B:$B,MATCH($N7154,Торг!$I:$I,0))),"")</f>
        <v/>
      </c>
    </row>
    <row r="7155" spans="1:15" outlineLevel="1">
      <c r="A7155" t="s">
        <v>29300</v>
      </c>
      <c r="C7155" s="191"/>
      <c r="E7155" t="s">
        <v>29301</v>
      </c>
      <c r="J7155" t="s">
        <v>22634</v>
      </c>
      <c r="K7155" s="132" t="str">
        <f>IFERROR(IFERROR(INDEX(Кат!$O:$O,MATCH($C7155,Кат!$I:$I,0)),INDEX(Торг!$L:$L,MATCH($C7155,Торг!$I:$I,0))),"")</f>
        <v/>
      </c>
      <c r="L7155" s="132" t="str">
        <f>IFERROR(IFERROR(INDEX(Кат!$A:$A,MATCH($C7155,Кат!$I:$I,0)),INDEX(Торг!$A:$A,MATCH($C7155,Торг!$I:$I,0))),"")</f>
        <v/>
      </c>
      <c r="M7155" s="132" t="str">
        <f>IFERROR(IFERROR(INDEX(Кат!$B:$B,MATCH($C7155,Кат!$I:$I,0)),INDEX(Торг!$B:$B,MATCH($C7155,Торг!$I:$I,0))),"")</f>
        <v/>
      </c>
      <c r="N7155" s="132" t="str">
        <f t="shared" si="111"/>
        <v xml:space="preserve"> </v>
      </c>
      <c r="O7155" s="132" t="str">
        <f>IFERROR(IFERROR(INDEX(Кат!$B:$B,MATCH($N7155,Кат!$I:$I,0)),INDEX(Торг!$B:$B,MATCH($N7155,Торг!$I:$I,0))),"")</f>
        <v/>
      </c>
    </row>
    <row r="7156" spans="1:15" outlineLevel="1">
      <c r="A7156" t="s">
        <v>29302</v>
      </c>
      <c r="C7156" s="191">
        <v>595776</v>
      </c>
      <c r="E7156" t="s">
        <v>29303</v>
      </c>
      <c r="F7156" t="s">
        <v>29301</v>
      </c>
      <c r="G7156" t="s">
        <v>399</v>
      </c>
      <c r="H7156">
        <v>1000</v>
      </c>
      <c r="J7156" t="s">
        <v>22634</v>
      </c>
      <c r="K7156" s="132" t="str">
        <f>IFERROR(IFERROR(INDEX(Кат!$O:$O,MATCH($C7156,Кат!$I:$I,0)),INDEX(Торг!$L:$L,MATCH($C7156,Торг!$I:$I,0))),"")</f>
        <v/>
      </c>
      <c r="L7156" s="132" t="str">
        <f>IFERROR(IFERROR(INDEX(Кат!$A:$A,MATCH($C7156,Кат!$I:$I,0)),INDEX(Торг!$A:$A,MATCH($C7156,Торг!$I:$I,0))),"")</f>
        <v/>
      </c>
      <c r="M7156" s="132" t="str">
        <f>IFERROR(IFERROR(INDEX(Кат!$B:$B,MATCH($C7156,Кат!$I:$I,0)),INDEX(Торг!$B:$B,MATCH($C7156,Торг!$I:$I,0))),"")</f>
        <v/>
      </c>
      <c r="N7156" s="132" t="str">
        <f t="shared" si="111"/>
        <v>АВТОПАРТНЕР 595776</v>
      </c>
      <c r="O7156" s="132" t="str">
        <f>IFERROR(IFERROR(INDEX(Кат!$B:$B,MATCH($N7156,Кат!$I:$I,0)),INDEX(Торг!$B:$B,MATCH($N7156,Торг!$I:$I,0))),"")</f>
        <v/>
      </c>
    </row>
    <row r="7157" spans="1:15" outlineLevel="1">
      <c r="A7157" t="s">
        <v>24440</v>
      </c>
      <c r="C7157" s="191"/>
      <c r="E7157" t="s">
        <v>24441</v>
      </c>
      <c r="J7157" t="s">
        <v>22634</v>
      </c>
      <c r="K7157" s="132" t="str">
        <f>IFERROR(IFERROR(INDEX(Кат!$O:$O,MATCH($C7157,Кат!$I:$I,0)),INDEX(Торг!$L:$L,MATCH($C7157,Торг!$I:$I,0))),"")</f>
        <v/>
      </c>
      <c r="L7157" s="132" t="str">
        <f>IFERROR(IFERROR(INDEX(Кат!$A:$A,MATCH($C7157,Кат!$I:$I,0)),INDEX(Торг!$A:$A,MATCH($C7157,Торг!$I:$I,0))),"")</f>
        <v/>
      </c>
      <c r="M7157" s="132" t="str">
        <f>IFERROR(IFERROR(INDEX(Кат!$B:$B,MATCH($C7157,Кат!$I:$I,0)),INDEX(Торг!$B:$B,MATCH($C7157,Торг!$I:$I,0))),"")</f>
        <v/>
      </c>
      <c r="N7157" s="132" t="str">
        <f t="shared" si="111"/>
        <v xml:space="preserve"> </v>
      </c>
      <c r="O7157" s="132" t="str">
        <f>IFERROR(IFERROR(INDEX(Кат!$B:$B,MATCH($N7157,Кат!$I:$I,0)),INDEX(Торг!$B:$B,MATCH($N7157,Торг!$I:$I,0))),"")</f>
        <v/>
      </c>
    </row>
    <row r="7158" spans="1:15" outlineLevel="1">
      <c r="A7158" t="s">
        <v>19166</v>
      </c>
      <c r="C7158" s="191" t="s">
        <v>8406</v>
      </c>
      <c r="E7158" t="s">
        <v>8407</v>
      </c>
      <c r="F7158" t="s">
        <v>8408</v>
      </c>
      <c r="G7158" t="s">
        <v>399</v>
      </c>
      <c r="H7158">
        <v>1480</v>
      </c>
      <c r="J7158" t="s">
        <v>22634</v>
      </c>
      <c r="K7158" s="132" t="str">
        <f>IFERROR(IFERROR(INDEX(Кат!$O:$O,MATCH($C7158,Кат!$I:$I,0)),INDEX(Торг!$L:$L,MATCH($C7158,Торг!$I:$I,0))),"")</f>
        <v/>
      </c>
      <c r="L7158" s="132" t="str">
        <f>IFERROR(IFERROR(INDEX(Кат!$A:$A,MATCH($C7158,Кат!$I:$I,0)),INDEX(Торг!$A:$A,MATCH($C7158,Торг!$I:$I,0))),"")</f>
        <v/>
      </c>
      <c r="M7158" s="132" t="str">
        <f>IFERROR(IFERROR(INDEX(Кат!$B:$B,MATCH($C7158,Кат!$I:$I,0)),INDEX(Торг!$B:$B,MATCH($C7158,Торг!$I:$I,0))),"")</f>
        <v/>
      </c>
      <c r="N7158" s="132" t="str">
        <f t="shared" si="111"/>
        <v>АВТОПРИБОР 2606.3802010</v>
      </c>
      <c r="O7158" s="132" t="str">
        <f>IFERROR(IFERROR(INDEX(Кат!$B:$B,MATCH($N7158,Кат!$I:$I,0)),INDEX(Торг!$B:$B,MATCH($N7158,Торг!$I:$I,0))),"")</f>
        <v/>
      </c>
    </row>
    <row r="7159" spans="1:15" outlineLevel="1">
      <c r="A7159" t="s">
        <v>24442</v>
      </c>
      <c r="C7159" s="191"/>
      <c r="E7159" t="s">
        <v>24443</v>
      </c>
      <c r="J7159" t="s">
        <v>22634</v>
      </c>
      <c r="K7159" s="132" t="str">
        <f>IFERROR(IFERROR(INDEX(Кат!$O:$O,MATCH($C7159,Кат!$I:$I,0)),INDEX(Торг!$L:$L,MATCH($C7159,Торг!$I:$I,0))),"")</f>
        <v/>
      </c>
      <c r="L7159" s="132" t="str">
        <f>IFERROR(IFERROR(INDEX(Кат!$A:$A,MATCH($C7159,Кат!$I:$I,0)),INDEX(Торг!$A:$A,MATCH($C7159,Торг!$I:$I,0))),"")</f>
        <v/>
      </c>
      <c r="M7159" s="132" t="str">
        <f>IFERROR(IFERROR(INDEX(Кат!$B:$B,MATCH($C7159,Кат!$I:$I,0)),INDEX(Торг!$B:$B,MATCH($C7159,Торг!$I:$I,0))),"")</f>
        <v/>
      </c>
      <c r="N7159" s="132" t="str">
        <f t="shared" si="111"/>
        <v xml:space="preserve"> </v>
      </c>
      <c r="O7159" s="132" t="str">
        <f>IFERROR(IFERROR(INDEX(Кат!$B:$B,MATCH($N7159,Кат!$I:$I,0)),INDEX(Торг!$B:$B,MATCH($N7159,Торг!$I:$I,0))),"")</f>
        <v/>
      </c>
    </row>
    <row r="7160" spans="1:15" outlineLevel="1">
      <c r="A7160" t="s">
        <v>28158</v>
      </c>
      <c r="C7160" s="191" t="s">
        <v>28159</v>
      </c>
      <c r="E7160" t="s">
        <v>28160</v>
      </c>
      <c r="F7160" t="s">
        <v>3526</v>
      </c>
      <c r="G7160" t="s">
        <v>399</v>
      </c>
      <c r="H7160">
        <v>4370</v>
      </c>
      <c r="J7160" t="s">
        <v>22634</v>
      </c>
      <c r="K7160" s="132" t="str">
        <f>IFERROR(IFERROR(INDEX(Кат!$O:$O,MATCH($C7160,Кат!$I:$I,0)),INDEX(Торг!$L:$L,MATCH($C7160,Торг!$I:$I,0))),"")</f>
        <v/>
      </c>
      <c r="L7160" s="132" t="str">
        <f>IFERROR(IFERROR(INDEX(Кат!$A:$A,MATCH($C7160,Кат!$I:$I,0)),INDEX(Торг!$A:$A,MATCH($C7160,Торг!$I:$I,0))),"")</f>
        <v/>
      </c>
      <c r="M7160" s="132" t="str">
        <f>IFERROR(IFERROR(INDEX(Кат!$B:$B,MATCH($C7160,Кат!$I:$I,0)),INDEX(Торг!$B:$B,MATCH($C7160,Торг!$I:$I,0))),"")</f>
        <v/>
      </c>
      <c r="N7160" s="132" t="str">
        <f t="shared" si="111"/>
        <v>АВТОПРОДУКТ AP0303</v>
      </c>
      <c r="O7160" s="132" t="str">
        <f>IFERROR(IFERROR(INDEX(Кат!$B:$B,MATCH($N7160,Кат!$I:$I,0)),INDEX(Торг!$B:$B,MATCH($N7160,Торг!$I:$I,0))),"")</f>
        <v/>
      </c>
    </row>
    <row r="7161" spans="1:15" outlineLevel="1">
      <c r="A7161" t="s">
        <v>28161</v>
      </c>
      <c r="C7161" s="191" t="s">
        <v>28162</v>
      </c>
      <c r="E7161" t="s">
        <v>28163</v>
      </c>
      <c r="F7161" t="s">
        <v>3526</v>
      </c>
      <c r="G7161" t="s">
        <v>399</v>
      </c>
      <c r="H7161">
        <v>4100</v>
      </c>
      <c r="J7161" t="s">
        <v>22634</v>
      </c>
      <c r="K7161" s="132" t="str">
        <f>IFERROR(IFERROR(INDEX(Кат!$O:$O,MATCH($C7161,Кат!$I:$I,0)),INDEX(Торг!$L:$L,MATCH($C7161,Торг!$I:$I,0))),"")</f>
        <v/>
      </c>
      <c r="L7161" s="132" t="str">
        <f>IFERROR(IFERROR(INDEX(Кат!$A:$A,MATCH($C7161,Кат!$I:$I,0)),INDEX(Торг!$A:$A,MATCH($C7161,Торг!$I:$I,0))),"")</f>
        <v/>
      </c>
      <c r="M7161" s="132" t="str">
        <f>IFERROR(IFERROR(INDEX(Кат!$B:$B,MATCH($C7161,Кат!$I:$I,0)),INDEX(Торг!$B:$B,MATCH($C7161,Торг!$I:$I,0))),"")</f>
        <v/>
      </c>
      <c r="N7161" s="132" t="str">
        <f t="shared" si="111"/>
        <v>АВТОПРОДУКТ AP0546</v>
      </c>
      <c r="O7161" s="132" t="str">
        <f>IFERROR(IFERROR(INDEX(Кат!$B:$B,MATCH($N7161,Кат!$I:$I,0)),INDEX(Торг!$B:$B,MATCH($N7161,Торг!$I:$I,0))),"")</f>
        <v/>
      </c>
    </row>
    <row r="7162" spans="1:15" outlineLevel="1">
      <c r="A7162" t="s">
        <v>28164</v>
      </c>
      <c r="C7162" s="191" t="s">
        <v>28165</v>
      </c>
      <c r="E7162" t="s">
        <v>28166</v>
      </c>
      <c r="F7162" t="s">
        <v>3526</v>
      </c>
      <c r="G7162" t="s">
        <v>399</v>
      </c>
      <c r="H7162">
        <v>4250</v>
      </c>
      <c r="J7162" t="s">
        <v>22634</v>
      </c>
      <c r="K7162" s="132" t="str">
        <f>IFERROR(IFERROR(INDEX(Кат!$O:$O,MATCH($C7162,Кат!$I:$I,0)),INDEX(Торг!$L:$L,MATCH($C7162,Торг!$I:$I,0))),"")</f>
        <v/>
      </c>
      <c r="L7162" s="132" t="str">
        <f>IFERROR(IFERROR(INDEX(Кат!$A:$A,MATCH($C7162,Кат!$I:$I,0)),INDEX(Торг!$A:$A,MATCH($C7162,Торг!$I:$I,0))),"")</f>
        <v/>
      </c>
      <c r="M7162" s="132" t="str">
        <f>IFERROR(IFERROR(INDEX(Кат!$B:$B,MATCH($C7162,Кат!$I:$I,0)),INDEX(Торг!$B:$B,MATCH($C7162,Торг!$I:$I,0))),"")</f>
        <v/>
      </c>
      <c r="N7162" s="132" t="str">
        <f t="shared" si="111"/>
        <v>АВТОПРОДУКТ AP0021</v>
      </c>
      <c r="O7162" s="132" t="str">
        <f>IFERROR(IFERROR(INDEX(Кат!$B:$B,MATCH($N7162,Кат!$I:$I,0)),INDEX(Торг!$B:$B,MATCH($N7162,Торг!$I:$I,0))),"")</f>
        <v/>
      </c>
    </row>
    <row r="7163" spans="1:15" outlineLevel="1">
      <c r="A7163" t="s">
        <v>28167</v>
      </c>
      <c r="C7163" s="191" t="s">
        <v>28168</v>
      </c>
      <c r="E7163" t="s">
        <v>28169</v>
      </c>
      <c r="F7163" t="s">
        <v>3526</v>
      </c>
      <c r="G7163" t="s">
        <v>399</v>
      </c>
      <c r="H7163">
        <v>4300</v>
      </c>
      <c r="J7163" t="s">
        <v>22634</v>
      </c>
      <c r="K7163" s="132" t="str">
        <f>IFERROR(IFERROR(INDEX(Кат!$O:$O,MATCH($C7163,Кат!$I:$I,0)),INDEX(Торг!$L:$L,MATCH($C7163,Торг!$I:$I,0))),"")</f>
        <v/>
      </c>
      <c r="L7163" s="132" t="str">
        <f>IFERROR(IFERROR(INDEX(Кат!$A:$A,MATCH($C7163,Кат!$I:$I,0)),INDEX(Торг!$A:$A,MATCH($C7163,Торг!$I:$I,0))),"")</f>
        <v/>
      </c>
      <c r="M7163" s="132" t="str">
        <f>IFERROR(IFERROR(INDEX(Кат!$B:$B,MATCH($C7163,Кат!$I:$I,0)),INDEX(Торг!$B:$B,MATCH($C7163,Торг!$I:$I,0))),"")</f>
        <v/>
      </c>
      <c r="N7163" s="132" t="str">
        <f t="shared" si="111"/>
        <v>АВТОПРОДУКТ AP0145</v>
      </c>
      <c r="O7163" s="132" t="str">
        <f>IFERROR(IFERROR(INDEX(Кат!$B:$B,MATCH($N7163,Кат!$I:$I,0)),INDEX(Торг!$B:$B,MATCH($N7163,Торг!$I:$I,0))),"")</f>
        <v/>
      </c>
    </row>
    <row r="7164" spans="1:15" outlineLevel="1">
      <c r="A7164" t="s">
        <v>28170</v>
      </c>
      <c r="C7164" s="191" t="s">
        <v>28171</v>
      </c>
      <c r="E7164" t="s">
        <v>28172</v>
      </c>
      <c r="F7164" t="s">
        <v>3526</v>
      </c>
      <c r="G7164" t="s">
        <v>399</v>
      </c>
      <c r="H7164">
        <v>4300</v>
      </c>
      <c r="J7164" t="s">
        <v>22634</v>
      </c>
      <c r="K7164" s="132" t="str">
        <f>IFERROR(IFERROR(INDEX(Кат!$O:$O,MATCH($C7164,Кат!$I:$I,0)),INDEX(Торг!$L:$L,MATCH($C7164,Торг!$I:$I,0))),"")</f>
        <v/>
      </c>
      <c r="L7164" s="132" t="str">
        <f>IFERROR(IFERROR(INDEX(Кат!$A:$A,MATCH($C7164,Кат!$I:$I,0)),INDEX(Торг!$A:$A,MATCH($C7164,Торг!$I:$I,0))),"")</f>
        <v/>
      </c>
      <c r="M7164" s="132" t="str">
        <f>IFERROR(IFERROR(INDEX(Кат!$B:$B,MATCH($C7164,Кат!$I:$I,0)),INDEX(Торг!$B:$B,MATCH($C7164,Торг!$I:$I,0))),"")</f>
        <v/>
      </c>
      <c r="N7164" s="132" t="str">
        <f t="shared" si="111"/>
        <v>АВТОПРОДУКТ AP0151</v>
      </c>
      <c r="O7164" s="132" t="str">
        <f>IFERROR(IFERROR(INDEX(Кат!$B:$B,MATCH($N7164,Кат!$I:$I,0)),INDEX(Торг!$B:$B,MATCH($N7164,Торг!$I:$I,0))),"")</f>
        <v/>
      </c>
    </row>
    <row r="7165" spans="1:15" outlineLevel="1">
      <c r="A7165" t="s">
        <v>28173</v>
      </c>
      <c r="C7165" s="191" t="s">
        <v>28174</v>
      </c>
      <c r="E7165" t="s">
        <v>28175</v>
      </c>
      <c r="F7165" t="s">
        <v>3526</v>
      </c>
      <c r="G7165" t="s">
        <v>399</v>
      </c>
      <c r="H7165">
        <v>3850</v>
      </c>
      <c r="J7165" t="s">
        <v>22634</v>
      </c>
      <c r="K7165" s="132" t="str">
        <f>IFERROR(IFERROR(INDEX(Кат!$O:$O,MATCH($C7165,Кат!$I:$I,0)),INDEX(Торг!$L:$L,MATCH($C7165,Торг!$I:$I,0))),"")</f>
        <v/>
      </c>
      <c r="L7165" s="132" t="str">
        <f>IFERROR(IFERROR(INDEX(Кат!$A:$A,MATCH($C7165,Кат!$I:$I,0)),INDEX(Торг!$A:$A,MATCH($C7165,Торг!$I:$I,0))),"")</f>
        <v/>
      </c>
      <c r="M7165" s="132" t="str">
        <f>IFERROR(IFERROR(INDEX(Кат!$B:$B,MATCH($C7165,Кат!$I:$I,0)),INDEX(Торг!$B:$B,MATCH($C7165,Торг!$I:$I,0))),"")</f>
        <v/>
      </c>
      <c r="N7165" s="132" t="str">
        <f t="shared" si="111"/>
        <v>АВТОПРОДУКТ AP0152</v>
      </c>
      <c r="O7165" s="132" t="str">
        <f>IFERROR(IFERROR(INDEX(Кат!$B:$B,MATCH($N7165,Кат!$I:$I,0)),INDEX(Торг!$B:$B,MATCH($N7165,Торг!$I:$I,0))),"")</f>
        <v/>
      </c>
    </row>
    <row r="7166" spans="1:15" outlineLevel="1">
      <c r="A7166" t="s">
        <v>28176</v>
      </c>
      <c r="C7166" s="191" t="s">
        <v>28177</v>
      </c>
      <c r="E7166" t="s">
        <v>28178</v>
      </c>
      <c r="F7166" t="s">
        <v>3526</v>
      </c>
      <c r="G7166" t="s">
        <v>399</v>
      </c>
      <c r="H7166">
        <v>4500</v>
      </c>
      <c r="J7166" t="s">
        <v>22634</v>
      </c>
      <c r="K7166" s="132" t="str">
        <f>IFERROR(IFERROR(INDEX(Кат!$O:$O,MATCH($C7166,Кат!$I:$I,0)),INDEX(Торг!$L:$L,MATCH($C7166,Торг!$I:$I,0))),"")</f>
        <v/>
      </c>
      <c r="L7166" s="132" t="str">
        <f>IFERROR(IFERROR(INDEX(Кат!$A:$A,MATCH($C7166,Кат!$I:$I,0)),INDEX(Торг!$A:$A,MATCH($C7166,Торг!$I:$I,0))),"")</f>
        <v/>
      </c>
      <c r="M7166" s="132" t="str">
        <f>IFERROR(IFERROR(INDEX(Кат!$B:$B,MATCH($C7166,Кат!$I:$I,0)),INDEX(Торг!$B:$B,MATCH($C7166,Торг!$I:$I,0))),"")</f>
        <v/>
      </c>
      <c r="N7166" s="132" t="str">
        <f t="shared" si="111"/>
        <v>АВТОПРОДУКТ AP0271</v>
      </c>
      <c r="O7166" s="132" t="str">
        <f>IFERROR(IFERROR(INDEX(Кат!$B:$B,MATCH($N7166,Кат!$I:$I,0)),INDEX(Торг!$B:$B,MATCH($N7166,Торг!$I:$I,0))),"")</f>
        <v/>
      </c>
    </row>
    <row r="7167" spans="1:15" outlineLevel="1">
      <c r="A7167" t="s">
        <v>28179</v>
      </c>
      <c r="C7167" s="191" t="s">
        <v>28180</v>
      </c>
      <c r="E7167" t="s">
        <v>28181</v>
      </c>
      <c r="F7167" t="s">
        <v>3526</v>
      </c>
      <c r="G7167" t="s">
        <v>399</v>
      </c>
      <c r="H7167">
        <v>4250</v>
      </c>
      <c r="J7167" t="s">
        <v>22634</v>
      </c>
      <c r="K7167" s="132" t="str">
        <f>IFERROR(IFERROR(INDEX(Кат!$O:$O,MATCH($C7167,Кат!$I:$I,0)),INDEX(Торг!$L:$L,MATCH($C7167,Торг!$I:$I,0))),"")</f>
        <v/>
      </c>
      <c r="L7167" s="132" t="str">
        <f>IFERROR(IFERROR(INDEX(Кат!$A:$A,MATCH($C7167,Кат!$I:$I,0)),INDEX(Торг!$A:$A,MATCH($C7167,Торг!$I:$I,0))),"")</f>
        <v/>
      </c>
      <c r="M7167" s="132" t="str">
        <f>IFERROR(IFERROR(INDEX(Кат!$B:$B,MATCH($C7167,Кат!$I:$I,0)),INDEX(Торг!$B:$B,MATCH($C7167,Торг!$I:$I,0))),"")</f>
        <v/>
      </c>
      <c r="N7167" s="132" t="str">
        <f t="shared" si="111"/>
        <v>АВТОПРОДУКТ AP0294</v>
      </c>
      <c r="O7167" s="132" t="str">
        <f>IFERROR(IFERROR(INDEX(Кат!$B:$B,MATCH($N7167,Кат!$I:$I,0)),INDEX(Торг!$B:$B,MATCH($N7167,Торг!$I:$I,0))),"")</f>
        <v/>
      </c>
    </row>
    <row r="7168" spans="1:15" outlineLevel="1">
      <c r="A7168" t="s">
        <v>28182</v>
      </c>
      <c r="C7168" s="191" t="s">
        <v>28183</v>
      </c>
      <c r="E7168" t="s">
        <v>28184</v>
      </c>
      <c r="F7168" t="s">
        <v>3526</v>
      </c>
      <c r="G7168" t="s">
        <v>399</v>
      </c>
      <c r="H7168">
        <v>4400</v>
      </c>
      <c r="J7168" t="s">
        <v>22634</v>
      </c>
      <c r="K7168" s="132" t="str">
        <f>IFERROR(IFERROR(INDEX(Кат!$O:$O,MATCH($C7168,Кат!$I:$I,0)),INDEX(Торг!$L:$L,MATCH($C7168,Торг!$I:$I,0))),"")</f>
        <v/>
      </c>
      <c r="L7168" s="132" t="str">
        <f>IFERROR(IFERROR(INDEX(Кат!$A:$A,MATCH($C7168,Кат!$I:$I,0)),INDEX(Торг!$A:$A,MATCH($C7168,Торг!$I:$I,0))),"")</f>
        <v/>
      </c>
      <c r="M7168" s="132" t="str">
        <f>IFERROR(IFERROR(INDEX(Кат!$B:$B,MATCH($C7168,Кат!$I:$I,0)),INDEX(Торг!$B:$B,MATCH($C7168,Торг!$I:$I,0))),"")</f>
        <v/>
      </c>
      <c r="N7168" s="132" t="str">
        <f t="shared" si="111"/>
        <v>АВТОПРОДУКТ AP0428</v>
      </c>
      <c r="O7168" s="132" t="str">
        <f>IFERROR(IFERROR(INDEX(Кат!$B:$B,MATCH($N7168,Кат!$I:$I,0)),INDEX(Торг!$B:$B,MATCH($N7168,Торг!$I:$I,0))),"")</f>
        <v/>
      </c>
    </row>
    <row r="7169" spans="1:15">
      <c r="A7169" t="s">
        <v>28185</v>
      </c>
      <c r="C7169" s="191" t="s">
        <v>28186</v>
      </c>
      <c r="E7169" t="s">
        <v>28187</v>
      </c>
      <c r="F7169" t="s">
        <v>3526</v>
      </c>
      <c r="G7169" t="s">
        <v>399</v>
      </c>
      <c r="H7169">
        <v>4400</v>
      </c>
      <c r="J7169" t="s">
        <v>22634</v>
      </c>
      <c r="K7169" s="132" t="str">
        <f>IFERROR(IFERROR(INDEX(Кат!$O:$O,MATCH($C7169,Кат!$I:$I,0)),INDEX(Торг!$L:$L,MATCH($C7169,Торг!$I:$I,0))),"")</f>
        <v/>
      </c>
      <c r="L7169" s="132" t="str">
        <f>IFERROR(IFERROR(INDEX(Кат!$A:$A,MATCH($C7169,Кат!$I:$I,0)),INDEX(Торг!$A:$A,MATCH($C7169,Торг!$I:$I,0))),"")</f>
        <v/>
      </c>
      <c r="M7169" s="132" t="str">
        <f>IFERROR(IFERROR(INDEX(Кат!$B:$B,MATCH($C7169,Кат!$I:$I,0)),INDEX(Торг!$B:$B,MATCH($C7169,Торг!$I:$I,0))),"")</f>
        <v/>
      </c>
      <c r="N7169" s="132" t="str">
        <f t="shared" si="111"/>
        <v>АВТОПРОДУКТ AP0468</v>
      </c>
      <c r="O7169" s="132" t="str">
        <f>IFERROR(IFERROR(INDEX(Кат!$B:$B,MATCH($N7169,Кат!$I:$I,0)),INDEX(Торг!$B:$B,MATCH($N7169,Торг!$I:$I,0))),"")</f>
        <v/>
      </c>
    </row>
    <row r="7170" spans="1:15" outlineLevel="1">
      <c r="A7170" t="s">
        <v>28188</v>
      </c>
      <c r="C7170" s="191" t="s">
        <v>28189</v>
      </c>
      <c r="E7170" t="s">
        <v>28190</v>
      </c>
      <c r="F7170" t="s">
        <v>3526</v>
      </c>
      <c r="G7170" t="s">
        <v>399</v>
      </c>
      <c r="H7170">
        <v>4350</v>
      </c>
      <c r="J7170" t="s">
        <v>22634</v>
      </c>
      <c r="K7170" s="132" t="str">
        <f>IFERROR(IFERROR(INDEX(Кат!$O:$O,MATCH($C7170,Кат!$I:$I,0)),INDEX(Торг!$L:$L,MATCH($C7170,Торг!$I:$I,0))),"")</f>
        <v/>
      </c>
      <c r="L7170" s="132" t="str">
        <f>IFERROR(IFERROR(INDEX(Кат!$A:$A,MATCH($C7170,Кат!$I:$I,0)),INDEX(Торг!$A:$A,MATCH($C7170,Торг!$I:$I,0))),"")</f>
        <v/>
      </c>
      <c r="M7170" s="132" t="str">
        <f>IFERROR(IFERROR(INDEX(Кат!$B:$B,MATCH($C7170,Кат!$I:$I,0)),INDEX(Торг!$B:$B,MATCH($C7170,Торг!$I:$I,0))),"")</f>
        <v/>
      </c>
      <c r="N7170" s="132" t="str">
        <f t="shared" si="111"/>
        <v>АВТОПРОДУКТ AP0541</v>
      </c>
      <c r="O7170" s="132" t="str">
        <f>IFERROR(IFERROR(INDEX(Кат!$B:$B,MATCH($N7170,Кат!$I:$I,0)),INDEX(Торг!$B:$B,MATCH($N7170,Торг!$I:$I,0))),"")</f>
        <v/>
      </c>
    </row>
    <row r="7171" spans="1:15" outlineLevel="1">
      <c r="A7171" t="s">
        <v>28191</v>
      </c>
      <c r="C7171" s="191" t="s">
        <v>28192</v>
      </c>
      <c r="E7171" t="s">
        <v>28193</v>
      </c>
      <c r="F7171" t="s">
        <v>3526</v>
      </c>
      <c r="G7171" t="s">
        <v>399</v>
      </c>
      <c r="H7171">
        <v>4100</v>
      </c>
      <c r="J7171" t="s">
        <v>22634</v>
      </c>
      <c r="K7171" s="132" t="str">
        <f>IFERROR(IFERROR(INDEX(Кат!$O:$O,MATCH($C7171,Кат!$I:$I,0)),INDEX(Торг!$L:$L,MATCH($C7171,Торг!$I:$I,0))),"")</f>
        <v/>
      </c>
      <c r="L7171" s="132" t="str">
        <f>IFERROR(IFERROR(INDEX(Кат!$A:$A,MATCH($C7171,Кат!$I:$I,0)),INDEX(Торг!$A:$A,MATCH($C7171,Торг!$I:$I,0))),"")</f>
        <v/>
      </c>
      <c r="M7171" s="132" t="str">
        <f>IFERROR(IFERROR(INDEX(Кат!$B:$B,MATCH($C7171,Кат!$I:$I,0)),INDEX(Торг!$B:$B,MATCH($C7171,Торг!$I:$I,0))),"")</f>
        <v/>
      </c>
      <c r="N7171" s="132" t="str">
        <f t="shared" si="111"/>
        <v>АВТОПРОДУКТ AP0548</v>
      </c>
      <c r="O7171" s="132" t="str">
        <f>IFERROR(IFERROR(INDEX(Кат!$B:$B,MATCH($N7171,Кат!$I:$I,0)),INDEX(Торг!$B:$B,MATCH($N7171,Торг!$I:$I,0))),"")</f>
        <v/>
      </c>
    </row>
    <row r="7172" spans="1:15" outlineLevel="1">
      <c r="A7172" t="s">
        <v>19167</v>
      </c>
      <c r="C7172" s="191" t="s">
        <v>28194</v>
      </c>
      <c r="E7172" t="s">
        <v>8409</v>
      </c>
      <c r="F7172" t="s">
        <v>3526</v>
      </c>
      <c r="G7172" t="s">
        <v>399</v>
      </c>
      <c r="H7172">
        <v>4250</v>
      </c>
      <c r="J7172" t="s">
        <v>22634</v>
      </c>
      <c r="K7172" s="132" t="str">
        <f>IFERROR(IFERROR(INDEX(Кат!$O:$O,MATCH($C7172,Кат!$I:$I,0)),INDEX(Торг!$L:$L,MATCH($C7172,Торг!$I:$I,0))),"")</f>
        <v/>
      </c>
      <c r="L7172" s="132" t="str">
        <f>IFERROR(IFERROR(INDEX(Кат!$A:$A,MATCH($C7172,Кат!$I:$I,0)),INDEX(Торг!$A:$A,MATCH($C7172,Торг!$I:$I,0))),"")</f>
        <v/>
      </c>
      <c r="M7172" s="132" t="str">
        <f>IFERROR(IFERROR(INDEX(Кат!$B:$B,MATCH($C7172,Кат!$I:$I,0)),INDEX(Торг!$B:$B,MATCH($C7172,Торг!$I:$I,0))),"")</f>
        <v/>
      </c>
      <c r="N7172" s="132" t="str">
        <f t="shared" si="111"/>
        <v>АВТОПРОДУКТ AP0293</v>
      </c>
      <c r="O7172" s="132" t="str">
        <f>IFERROR(IFERROR(INDEX(Кат!$B:$B,MATCH($N7172,Кат!$I:$I,0)),INDEX(Торг!$B:$B,MATCH($N7172,Торг!$I:$I,0))),"")</f>
        <v/>
      </c>
    </row>
    <row r="7173" spans="1:15">
      <c r="A7173" t="s">
        <v>28195</v>
      </c>
      <c r="C7173" s="191" t="s">
        <v>28196</v>
      </c>
      <c r="E7173" t="s">
        <v>28197</v>
      </c>
      <c r="F7173" t="s">
        <v>3526</v>
      </c>
      <c r="G7173" t="s">
        <v>399</v>
      </c>
      <c r="H7173">
        <v>9900</v>
      </c>
      <c r="J7173" t="s">
        <v>22634</v>
      </c>
      <c r="K7173" s="132" t="str">
        <f>IFERROR(IFERROR(INDEX(Кат!$O:$O,MATCH($C7173,Кат!$I:$I,0)),INDEX(Торг!$L:$L,MATCH($C7173,Торг!$I:$I,0))),"")</f>
        <v/>
      </c>
      <c r="L7173" s="132" t="str">
        <f>IFERROR(IFERROR(INDEX(Кат!$A:$A,MATCH($C7173,Кат!$I:$I,0)),INDEX(Торг!$A:$A,MATCH($C7173,Торг!$I:$I,0))),"")</f>
        <v/>
      </c>
      <c r="M7173" s="132" t="str">
        <f>IFERROR(IFERROR(INDEX(Кат!$B:$B,MATCH($C7173,Кат!$I:$I,0)),INDEX(Торг!$B:$B,MATCH($C7173,Торг!$I:$I,0))),"")</f>
        <v/>
      </c>
      <c r="N7173" s="132" t="str">
        <f t="shared" si="111"/>
        <v>АВТОПРОДУКТ AP0030</v>
      </c>
      <c r="O7173" s="132" t="str">
        <f>IFERROR(IFERROR(INDEX(Кат!$B:$B,MATCH($N7173,Кат!$I:$I,0)),INDEX(Торг!$B:$B,MATCH($N7173,Торг!$I:$I,0))),"")</f>
        <v/>
      </c>
    </row>
    <row r="7174" spans="1:15" outlineLevel="1">
      <c r="A7174" t="s">
        <v>28198</v>
      </c>
      <c r="C7174" s="191" t="s">
        <v>28199</v>
      </c>
      <c r="E7174" t="s">
        <v>28200</v>
      </c>
      <c r="F7174" t="s">
        <v>3526</v>
      </c>
      <c r="G7174" t="s">
        <v>399</v>
      </c>
      <c r="H7174">
        <v>10800</v>
      </c>
      <c r="J7174" t="s">
        <v>22634</v>
      </c>
      <c r="K7174" s="132" t="str">
        <f>IFERROR(IFERROR(INDEX(Кат!$O:$O,MATCH($C7174,Кат!$I:$I,0)),INDEX(Торг!$L:$L,MATCH($C7174,Торг!$I:$I,0))),"")</f>
        <v/>
      </c>
      <c r="L7174" s="132" t="str">
        <f>IFERROR(IFERROR(INDEX(Кат!$A:$A,MATCH($C7174,Кат!$I:$I,0)),INDEX(Торг!$A:$A,MATCH($C7174,Торг!$I:$I,0))),"")</f>
        <v/>
      </c>
      <c r="M7174" s="132" t="str">
        <f>IFERROR(IFERROR(INDEX(Кат!$B:$B,MATCH($C7174,Кат!$I:$I,0)),INDEX(Торг!$B:$B,MATCH($C7174,Торг!$I:$I,0))),"")</f>
        <v/>
      </c>
      <c r="N7174" s="132" t="str">
        <f t="shared" si="111"/>
        <v>АВТОПРОДУКТ AP0005</v>
      </c>
      <c r="O7174" s="132" t="str">
        <f>IFERROR(IFERROR(INDEX(Кат!$B:$B,MATCH($N7174,Кат!$I:$I,0)),INDEX(Торг!$B:$B,MATCH($N7174,Торг!$I:$I,0))),"")</f>
        <v/>
      </c>
    </row>
    <row r="7175" spans="1:15" outlineLevel="1">
      <c r="A7175" t="s">
        <v>28201</v>
      </c>
      <c r="C7175" s="191" t="s">
        <v>28202</v>
      </c>
      <c r="E7175" t="s">
        <v>28203</v>
      </c>
      <c r="F7175" t="s">
        <v>3526</v>
      </c>
      <c r="G7175" t="s">
        <v>399</v>
      </c>
      <c r="H7175">
        <v>9900</v>
      </c>
      <c r="J7175" t="s">
        <v>22634</v>
      </c>
      <c r="K7175" s="132" t="str">
        <f>IFERROR(IFERROR(INDEX(Кат!$O:$O,MATCH($C7175,Кат!$I:$I,0)),INDEX(Торг!$L:$L,MATCH($C7175,Торг!$I:$I,0))),"")</f>
        <v/>
      </c>
      <c r="L7175" s="132" t="str">
        <f>IFERROR(IFERROR(INDEX(Кат!$A:$A,MATCH($C7175,Кат!$I:$I,0)),INDEX(Торг!$A:$A,MATCH($C7175,Торг!$I:$I,0))),"")</f>
        <v/>
      </c>
      <c r="M7175" s="132" t="str">
        <f>IFERROR(IFERROR(INDEX(Кат!$B:$B,MATCH($C7175,Кат!$I:$I,0)),INDEX(Торг!$B:$B,MATCH($C7175,Торг!$I:$I,0))),"")</f>
        <v/>
      </c>
      <c r="N7175" s="132" t="str">
        <f t="shared" si="111"/>
        <v>АВТОПРОДУКТ AP0029</v>
      </c>
      <c r="O7175" s="132" t="str">
        <f>IFERROR(IFERROR(INDEX(Кат!$B:$B,MATCH($N7175,Кат!$I:$I,0)),INDEX(Торг!$B:$B,MATCH($N7175,Торг!$I:$I,0))),"")</f>
        <v/>
      </c>
    </row>
    <row r="7176" spans="1:15" outlineLevel="1">
      <c r="A7176" t="s">
        <v>28204</v>
      </c>
      <c r="C7176" s="191" t="s">
        <v>28205</v>
      </c>
      <c r="E7176" t="s">
        <v>28206</v>
      </c>
      <c r="F7176" t="s">
        <v>3526</v>
      </c>
      <c r="G7176" t="s">
        <v>399</v>
      </c>
      <c r="H7176">
        <v>10800</v>
      </c>
      <c r="J7176" t="s">
        <v>22634</v>
      </c>
      <c r="K7176" s="132" t="str">
        <f>IFERROR(IFERROR(INDEX(Кат!$O:$O,MATCH($C7176,Кат!$I:$I,0)),INDEX(Торг!$L:$L,MATCH($C7176,Торг!$I:$I,0))),"")</f>
        <v/>
      </c>
      <c r="L7176" s="132" t="str">
        <f>IFERROR(IFERROR(INDEX(Кат!$A:$A,MATCH($C7176,Кат!$I:$I,0)),INDEX(Торг!$A:$A,MATCH($C7176,Торг!$I:$I,0))),"")</f>
        <v/>
      </c>
      <c r="M7176" s="132" t="str">
        <f>IFERROR(IFERROR(INDEX(Кат!$B:$B,MATCH($C7176,Кат!$I:$I,0)),INDEX(Торг!$B:$B,MATCH($C7176,Торг!$I:$I,0))),"")</f>
        <v/>
      </c>
      <c r="N7176" s="132" t="str">
        <f t="shared" ref="N7176:N7239" si="112">_xlfn.CONCAT(F7176," ",C7176)</f>
        <v>АВТОПРОДУКТ AP0006</v>
      </c>
      <c r="O7176" s="132" t="str">
        <f>IFERROR(IFERROR(INDEX(Кат!$B:$B,MATCH($N7176,Кат!$I:$I,0)),INDEX(Торг!$B:$B,MATCH($N7176,Торг!$I:$I,0))),"")</f>
        <v/>
      </c>
    </row>
    <row r="7177" spans="1:15" outlineLevel="1">
      <c r="A7177" t="s">
        <v>19168</v>
      </c>
      <c r="C7177" s="191" t="s">
        <v>28207</v>
      </c>
      <c r="E7177" t="s">
        <v>8410</v>
      </c>
      <c r="F7177" t="s">
        <v>3526</v>
      </c>
      <c r="G7177" t="s">
        <v>399</v>
      </c>
      <c r="H7177">
        <v>1150</v>
      </c>
      <c r="J7177" t="s">
        <v>22634</v>
      </c>
      <c r="K7177" s="132" t="str">
        <f>IFERROR(IFERROR(INDEX(Кат!$O:$O,MATCH($C7177,Кат!$I:$I,0)),INDEX(Торг!$L:$L,MATCH($C7177,Торг!$I:$I,0))),"")</f>
        <v/>
      </c>
      <c r="L7177" s="132" t="str">
        <f>IFERROR(IFERROR(INDEX(Кат!$A:$A,MATCH($C7177,Кат!$I:$I,0)),INDEX(Торг!$A:$A,MATCH($C7177,Торг!$I:$I,0))),"")</f>
        <v/>
      </c>
      <c r="M7177" s="132" t="str">
        <f>IFERROR(IFERROR(INDEX(Кат!$B:$B,MATCH($C7177,Кат!$I:$I,0)),INDEX(Торг!$B:$B,MATCH($C7177,Торг!$I:$I,0))),"")</f>
        <v/>
      </c>
      <c r="N7177" s="132" t="str">
        <f t="shared" si="112"/>
        <v>АВТОПРОДУКТ AP0451</v>
      </c>
      <c r="O7177" s="132" t="str">
        <f>IFERROR(IFERROR(INDEX(Кат!$B:$B,MATCH($N7177,Кат!$I:$I,0)),INDEX(Торг!$B:$B,MATCH($N7177,Торг!$I:$I,0))),"")</f>
        <v/>
      </c>
    </row>
    <row r="7178" spans="1:15" outlineLevel="1">
      <c r="A7178" t="s">
        <v>19169</v>
      </c>
      <c r="C7178" s="191" t="s">
        <v>28208</v>
      </c>
      <c r="E7178" t="s">
        <v>3525</v>
      </c>
      <c r="F7178" t="s">
        <v>3526</v>
      </c>
      <c r="G7178" t="s">
        <v>375</v>
      </c>
      <c r="H7178">
        <v>700</v>
      </c>
      <c r="J7178" t="s">
        <v>22634</v>
      </c>
      <c r="K7178" s="132" t="str">
        <f>IFERROR(IFERROR(INDEX(Кат!$O:$O,MATCH($C7178,Кат!$I:$I,0)),INDEX(Торг!$L:$L,MATCH($C7178,Торг!$I:$I,0))),"")</f>
        <v/>
      </c>
      <c r="L7178" s="132" t="str">
        <f>IFERROR(IFERROR(INDEX(Кат!$A:$A,MATCH($C7178,Кат!$I:$I,0)),INDEX(Торг!$A:$A,MATCH($C7178,Торг!$I:$I,0))),"")</f>
        <v/>
      </c>
      <c r="M7178" s="132" t="str">
        <f>IFERROR(IFERROR(INDEX(Кат!$B:$B,MATCH($C7178,Кат!$I:$I,0)),INDEX(Торг!$B:$B,MATCH($C7178,Торг!$I:$I,0))),"")</f>
        <v/>
      </c>
      <c r="N7178" s="132" t="str">
        <f t="shared" si="112"/>
        <v>АВТОПРОДУКТ AP0365</v>
      </c>
      <c r="O7178" s="132" t="str">
        <f>IFERROR(IFERROR(INDEX(Кат!$B:$B,MATCH($N7178,Кат!$I:$I,0)),INDEX(Торг!$B:$B,MATCH($N7178,Торг!$I:$I,0))),"")</f>
        <v/>
      </c>
    </row>
    <row r="7179" spans="1:15" outlineLevel="1">
      <c r="A7179" t="s">
        <v>28209</v>
      </c>
      <c r="C7179" s="191" t="s">
        <v>28210</v>
      </c>
      <c r="E7179" t="s">
        <v>28211</v>
      </c>
      <c r="F7179" t="s">
        <v>3526</v>
      </c>
      <c r="G7179" t="s">
        <v>375</v>
      </c>
      <c r="H7179">
        <v>860</v>
      </c>
      <c r="J7179" t="s">
        <v>22634</v>
      </c>
      <c r="K7179" s="132" t="str">
        <f>IFERROR(IFERROR(INDEX(Кат!$O:$O,MATCH($C7179,Кат!$I:$I,0)),INDEX(Торг!$L:$L,MATCH($C7179,Торг!$I:$I,0))),"")</f>
        <v/>
      </c>
      <c r="L7179" s="132" t="str">
        <f>IFERROR(IFERROR(INDEX(Кат!$A:$A,MATCH($C7179,Кат!$I:$I,0)),INDEX(Торг!$A:$A,MATCH($C7179,Торг!$I:$I,0))),"")</f>
        <v/>
      </c>
      <c r="M7179" s="132" t="str">
        <f>IFERROR(IFERROR(INDEX(Кат!$B:$B,MATCH($C7179,Кат!$I:$I,0)),INDEX(Торг!$B:$B,MATCH($C7179,Торг!$I:$I,0))),"")</f>
        <v/>
      </c>
      <c r="N7179" s="132" t="str">
        <f t="shared" si="112"/>
        <v>АВТОПРОДУКТ AP0489</v>
      </c>
      <c r="O7179" s="132" t="str">
        <f>IFERROR(IFERROR(INDEX(Кат!$B:$B,MATCH($N7179,Кат!$I:$I,0)),INDEX(Торг!$B:$B,MATCH($N7179,Торг!$I:$I,0))),"")</f>
        <v/>
      </c>
    </row>
    <row r="7180" spans="1:15" outlineLevel="1">
      <c r="A7180" t="s">
        <v>19170</v>
      </c>
      <c r="C7180" s="191" t="s">
        <v>28212</v>
      </c>
      <c r="E7180" t="s">
        <v>8411</v>
      </c>
      <c r="F7180" t="s">
        <v>3526</v>
      </c>
      <c r="G7180" t="s">
        <v>375</v>
      </c>
      <c r="H7180">
        <v>700</v>
      </c>
      <c r="J7180" t="s">
        <v>22634</v>
      </c>
      <c r="K7180" s="132" t="str">
        <f>IFERROR(IFERROR(INDEX(Кат!$O:$O,MATCH($C7180,Кат!$I:$I,0)),INDEX(Торг!$L:$L,MATCH($C7180,Торг!$I:$I,0))),"")</f>
        <v/>
      </c>
      <c r="L7180" s="132" t="str">
        <f>IFERROR(IFERROR(INDEX(Кат!$A:$A,MATCH($C7180,Кат!$I:$I,0)),INDEX(Торг!$A:$A,MATCH($C7180,Торг!$I:$I,0))),"")</f>
        <v/>
      </c>
      <c r="M7180" s="132" t="str">
        <f>IFERROR(IFERROR(INDEX(Кат!$B:$B,MATCH($C7180,Кат!$I:$I,0)),INDEX(Торг!$B:$B,MATCH($C7180,Торг!$I:$I,0))),"")</f>
        <v/>
      </c>
      <c r="N7180" s="132" t="str">
        <f t="shared" si="112"/>
        <v>АВТОПРОДУКТ AP0075</v>
      </c>
      <c r="O7180" s="132" t="str">
        <f>IFERROR(IFERROR(INDEX(Кат!$B:$B,MATCH($N7180,Кат!$I:$I,0)),INDEX(Торг!$B:$B,MATCH($N7180,Торг!$I:$I,0))),"")</f>
        <v/>
      </c>
    </row>
    <row r="7181" spans="1:15" outlineLevel="1">
      <c r="A7181" t="s">
        <v>28213</v>
      </c>
      <c r="C7181" s="191" t="s">
        <v>28214</v>
      </c>
      <c r="E7181" t="s">
        <v>28215</v>
      </c>
      <c r="F7181" t="s">
        <v>3526</v>
      </c>
      <c r="G7181" t="s">
        <v>375</v>
      </c>
      <c r="H7181">
        <v>850</v>
      </c>
      <c r="J7181" t="s">
        <v>22634</v>
      </c>
      <c r="K7181" s="132" t="str">
        <f>IFERROR(IFERROR(INDEX(Кат!$O:$O,MATCH($C7181,Кат!$I:$I,0)),INDEX(Торг!$L:$L,MATCH($C7181,Торг!$I:$I,0))),"")</f>
        <v/>
      </c>
      <c r="L7181" s="132" t="str">
        <f>IFERROR(IFERROR(INDEX(Кат!$A:$A,MATCH($C7181,Кат!$I:$I,0)),INDEX(Торг!$A:$A,MATCH($C7181,Торг!$I:$I,0))),"")</f>
        <v/>
      </c>
      <c r="M7181" s="132" t="str">
        <f>IFERROR(IFERROR(INDEX(Кат!$B:$B,MATCH($C7181,Кат!$I:$I,0)),INDEX(Торг!$B:$B,MATCH($C7181,Торг!$I:$I,0))),"")</f>
        <v/>
      </c>
      <c r="N7181" s="132" t="str">
        <f t="shared" si="112"/>
        <v>АВТОПРОДУКТ AP0076</v>
      </c>
      <c r="O7181" s="132" t="str">
        <f>IFERROR(IFERROR(INDEX(Кат!$B:$B,MATCH($N7181,Кат!$I:$I,0)),INDEX(Торг!$B:$B,MATCH($N7181,Торг!$I:$I,0))),"")</f>
        <v/>
      </c>
    </row>
    <row r="7182" spans="1:15" outlineLevel="1">
      <c r="A7182" t="s">
        <v>28216</v>
      </c>
      <c r="C7182" s="191" t="s">
        <v>28217</v>
      </c>
      <c r="E7182" t="s">
        <v>28218</v>
      </c>
      <c r="F7182" t="s">
        <v>3526</v>
      </c>
      <c r="G7182" t="s">
        <v>375</v>
      </c>
      <c r="H7182">
        <v>655</v>
      </c>
      <c r="J7182" t="s">
        <v>22634</v>
      </c>
      <c r="K7182" s="132" t="str">
        <f>IFERROR(IFERROR(INDEX(Кат!$O:$O,MATCH($C7182,Кат!$I:$I,0)),INDEX(Торг!$L:$L,MATCH($C7182,Торг!$I:$I,0))),"")</f>
        <v/>
      </c>
      <c r="L7182" s="132" t="str">
        <f>IFERROR(IFERROR(INDEX(Кат!$A:$A,MATCH($C7182,Кат!$I:$I,0)),INDEX(Торг!$A:$A,MATCH($C7182,Торг!$I:$I,0))),"")</f>
        <v/>
      </c>
      <c r="M7182" s="132" t="str">
        <f>IFERROR(IFERROR(INDEX(Кат!$B:$B,MATCH($C7182,Кат!$I:$I,0)),INDEX(Торг!$B:$B,MATCH($C7182,Торг!$I:$I,0))),"")</f>
        <v/>
      </c>
      <c r="N7182" s="132" t="str">
        <f t="shared" si="112"/>
        <v>АВТОПРОДУКТ AP0215</v>
      </c>
      <c r="O7182" s="132" t="str">
        <f>IFERROR(IFERROR(INDEX(Кат!$B:$B,MATCH($N7182,Кат!$I:$I,0)),INDEX(Торг!$B:$B,MATCH($N7182,Торг!$I:$I,0))),"")</f>
        <v/>
      </c>
    </row>
    <row r="7183" spans="1:15" outlineLevel="1">
      <c r="A7183" t="s">
        <v>28219</v>
      </c>
      <c r="C7183" s="191" t="s">
        <v>28220</v>
      </c>
      <c r="E7183" t="s">
        <v>28221</v>
      </c>
      <c r="F7183" t="s">
        <v>3526</v>
      </c>
      <c r="G7183" t="s">
        <v>375</v>
      </c>
      <c r="H7183">
        <v>930</v>
      </c>
      <c r="J7183" t="s">
        <v>22634</v>
      </c>
      <c r="K7183" s="132" t="str">
        <f>IFERROR(IFERROR(INDEX(Кат!$O:$O,MATCH($C7183,Кат!$I:$I,0)),INDEX(Торг!$L:$L,MATCH($C7183,Торг!$I:$I,0))),"")</f>
        <v/>
      </c>
      <c r="L7183" s="132" t="str">
        <f>IFERROR(IFERROR(INDEX(Кат!$A:$A,MATCH($C7183,Кат!$I:$I,0)),INDEX(Торг!$A:$A,MATCH($C7183,Торг!$I:$I,0))),"")</f>
        <v/>
      </c>
      <c r="M7183" s="132" t="str">
        <f>IFERROR(IFERROR(INDEX(Кат!$B:$B,MATCH($C7183,Кат!$I:$I,0)),INDEX(Торг!$B:$B,MATCH($C7183,Торг!$I:$I,0))),"")</f>
        <v/>
      </c>
      <c r="N7183" s="132" t="str">
        <f t="shared" si="112"/>
        <v>АВТОПРОДУКТ AP0216</v>
      </c>
      <c r="O7183" s="132" t="str">
        <f>IFERROR(IFERROR(INDEX(Кат!$B:$B,MATCH($N7183,Кат!$I:$I,0)),INDEX(Торг!$B:$B,MATCH($N7183,Торг!$I:$I,0))),"")</f>
        <v/>
      </c>
    </row>
    <row r="7184" spans="1:15" outlineLevel="1">
      <c r="A7184" t="s">
        <v>19171</v>
      </c>
      <c r="C7184" s="191" t="s">
        <v>28222</v>
      </c>
      <c r="E7184" t="s">
        <v>8412</v>
      </c>
      <c r="F7184" t="s">
        <v>3526</v>
      </c>
      <c r="G7184" t="s">
        <v>399</v>
      </c>
      <c r="H7184">
        <v>2550</v>
      </c>
      <c r="J7184" t="s">
        <v>22634</v>
      </c>
      <c r="K7184" s="132" t="str">
        <f>IFERROR(IFERROR(INDEX(Кат!$O:$O,MATCH($C7184,Кат!$I:$I,0)),INDEX(Торг!$L:$L,MATCH($C7184,Торг!$I:$I,0))),"")</f>
        <v/>
      </c>
      <c r="L7184" s="132" t="str">
        <f>IFERROR(IFERROR(INDEX(Кат!$A:$A,MATCH($C7184,Кат!$I:$I,0)),INDEX(Торг!$A:$A,MATCH($C7184,Торг!$I:$I,0))),"")</f>
        <v/>
      </c>
      <c r="M7184" s="132" t="str">
        <f>IFERROR(IFERROR(INDEX(Кат!$B:$B,MATCH($C7184,Кат!$I:$I,0)),INDEX(Торг!$B:$B,MATCH($C7184,Торг!$I:$I,0))),"")</f>
        <v/>
      </c>
      <c r="N7184" s="132" t="str">
        <f t="shared" si="112"/>
        <v>АВТОПРОДУКТ AP0070</v>
      </c>
      <c r="O7184" s="132" t="str">
        <f>IFERROR(IFERROR(INDEX(Кат!$B:$B,MATCH($N7184,Кат!$I:$I,0)),INDEX(Торг!$B:$B,MATCH($N7184,Торг!$I:$I,0))),"")</f>
        <v/>
      </c>
    </row>
    <row r="7185" spans="1:15" outlineLevel="1">
      <c r="A7185" t="s">
        <v>28223</v>
      </c>
      <c r="C7185" s="191" t="s">
        <v>28224</v>
      </c>
      <c r="E7185" t="s">
        <v>28225</v>
      </c>
      <c r="F7185" t="s">
        <v>3526</v>
      </c>
      <c r="G7185" t="s">
        <v>399</v>
      </c>
      <c r="H7185">
        <v>2250</v>
      </c>
      <c r="J7185" t="s">
        <v>22634</v>
      </c>
      <c r="K7185" s="132" t="str">
        <f>IFERROR(IFERROR(INDEX(Кат!$O:$O,MATCH($C7185,Кат!$I:$I,0)),INDEX(Торг!$L:$L,MATCH($C7185,Торг!$I:$I,0))),"")</f>
        <v/>
      </c>
      <c r="L7185" s="132" t="str">
        <f>IFERROR(IFERROR(INDEX(Кат!$A:$A,MATCH($C7185,Кат!$I:$I,0)),INDEX(Торг!$A:$A,MATCH($C7185,Торг!$I:$I,0))),"")</f>
        <v/>
      </c>
      <c r="M7185" s="132" t="str">
        <f>IFERROR(IFERROR(INDEX(Кат!$B:$B,MATCH($C7185,Кат!$I:$I,0)),INDEX(Торг!$B:$B,MATCH($C7185,Торг!$I:$I,0))),"")</f>
        <v/>
      </c>
      <c r="N7185" s="132" t="str">
        <f t="shared" si="112"/>
        <v>АВТОПРОДУКТ AP0361</v>
      </c>
      <c r="O7185" s="132" t="str">
        <f>IFERROR(IFERROR(INDEX(Кат!$B:$B,MATCH($N7185,Кат!$I:$I,0)),INDEX(Торг!$B:$B,MATCH($N7185,Торг!$I:$I,0))),"")</f>
        <v/>
      </c>
    </row>
    <row r="7186" spans="1:15" outlineLevel="1">
      <c r="A7186" t="s">
        <v>28226</v>
      </c>
      <c r="C7186" s="191" t="s">
        <v>28227</v>
      </c>
      <c r="E7186" t="s">
        <v>28228</v>
      </c>
      <c r="F7186" t="s">
        <v>3526</v>
      </c>
      <c r="G7186" t="s">
        <v>399</v>
      </c>
      <c r="H7186">
        <v>2100</v>
      </c>
      <c r="J7186" t="s">
        <v>22634</v>
      </c>
      <c r="K7186" s="132" t="str">
        <f>IFERROR(IFERROR(INDEX(Кат!$O:$O,MATCH($C7186,Кат!$I:$I,0)),INDEX(Торг!$L:$L,MATCH($C7186,Торг!$I:$I,0))),"")</f>
        <v/>
      </c>
      <c r="L7186" s="132" t="str">
        <f>IFERROR(IFERROR(INDEX(Кат!$A:$A,MATCH($C7186,Кат!$I:$I,0)),INDEX(Торг!$A:$A,MATCH($C7186,Торг!$I:$I,0))),"")</f>
        <v/>
      </c>
      <c r="M7186" s="132" t="str">
        <f>IFERROR(IFERROR(INDEX(Кат!$B:$B,MATCH($C7186,Кат!$I:$I,0)),INDEX(Торг!$B:$B,MATCH($C7186,Торг!$I:$I,0))),"")</f>
        <v/>
      </c>
      <c r="N7186" s="132" t="str">
        <f t="shared" si="112"/>
        <v>АВТОПРОДУКТ AP0071</v>
      </c>
      <c r="O7186" s="132" t="str">
        <f>IFERROR(IFERROR(INDEX(Кат!$B:$B,MATCH($N7186,Кат!$I:$I,0)),INDEX(Торг!$B:$B,MATCH($N7186,Торг!$I:$I,0))),"")</f>
        <v/>
      </c>
    </row>
    <row r="7187" spans="1:15" outlineLevel="1">
      <c r="A7187" t="s">
        <v>19172</v>
      </c>
      <c r="C7187" s="191" t="s">
        <v>28229</v>
      </c>
      <c r="E7187" t="s">
        <v>8413</v>
      </c>
      <c r="F7187" t="s">
        <v>3526</v>
      </c>
      <c r="G7187" t="s">
        <v>399</v>
      </c>
      <c r="H7187">
        <v>2250</v>
      </c>
      <c r="J7187" t="s">
        <v>22634</v>
      </c>
      <c r="K7187" s="132" t="str">
        <f>IFERROR(IFERROR(INDEX(Кат!$O:$O,MATCH($C7187,Кат!$I:$I,0)),INDEX(Торг!$L:$L,MATCH($C7187,Торг!$I:$I,0))),"")</f>
        <v/>
      </c>
      <c r="L7187" s="132" t="str">
        <f>IFERROR(IFERROR(INDEX(Кат!$A:$A,MATCH($C7187,Кат!$I:$I,0)),INDEX(Торг!$A:$A,MATCH($C7187,Торг!$I:$I,0))),"")</f>
        <v/>
      </c>
      <c r="M7187" s="132" t="str">
        <f>IFERROR(IFERROR(INDEX(Кат!$B:$B,MATCH($C7187,Кат!$I:$I,0)),INDEX(Торг!$B:$B,MATCH($C7187,Торг!$I:$I,0))),"")</f>
        <v/>
      </c>
      <c r="N7187" s="132" t="str">
        <f t="shared" si="112"/>
        <v>АВТОПРОДУКТ AP0211</v>
      </c>
      <c r="O7187" s="132" t="str">
        <f>IFERROR(IFERROR(INDEX(Кат!$B:$B,MATCH($N7187,Кат!$I:$I,0)),INDEX(Торг!$B:$B,MATCH($N7187,Торг!$I:$I,0))),"")</f>
        <v/>
      </c>
    </row>
    <row r="7188" spans="1:15" outlineLevel="1">
      <c r="A7188" t="s">
        <v>28230</v>
      </c>
      <c r="C7188" s="191" t="s">
        <v>28231</v>
      </c>
      <c r="E7188" t="s">
        <v>28232</v>
      </c>
      <c r="F7188" t="s">
        <v>3526</v>
      </c>
      <c r="G7188" t="s">
        <v>375</v>
      </c>
      <c r="H7188">
        <v>2160</v>
      </c>
      <c r="J7188" t="s">
        <v>22634</v>
      </c>
      <c r="K7188" s="132" t="str">
        <f>IFERROR(IFERROR(INDEX(Кат!$O:$O,MATCH($C7188,Кат!$I:$I,0)),INDEX(Торг!$L:$L,MATCH($C7188,Торг!$I:$I,0))),"")</f>
        <v/>
      </c>
      <c r="L7188" s="132" t="str">
        <f>IFERROR(IFERROR(INDEX(Кат!$A:$A,MATCH($C7188,Кат!$I:$I,0)),INDEX(Торг!$A:$A,MATCH($C7188,Торг!$I:$I,0))),"")</f>
        <v/>
      </c>
      <c r="M7188" s="132" t="str">
        <f>IFERROR(IFERROR(INDEX(Кат!$B:$B,MATCH($C7188,Кат!$I:$I,0)),INDEX(Торг!$B:$B,MATCH($C7188,Торг!$I:$I,0))),"")</f>
        <v/>
      </c>
      <c r="N7188" s="132" t="str">
        <f t="shared" si="112"/>
        <v>АВТОПРОДУКТ AP0599</v>
      </c>
      <c r="O7188" s="132" t="str">
        <f>IFERROR(IFERROR(INDEX(Кат!$B:$B,MATCH($N7188,Кат!$I:$I,0)),INDEX(Торг!$B:$B,MATCH($N7188,Торг!$I:$I,0))),"")</f>
        <v/>
      </c>
    </row>
    <row r="7189" spans="1:15" outlineLevel="1">
      <c r="A7189" t="s">
        <v>19173</v>
      </c>
      <c r="C7189" s="191" t="s">
        <v>28233</v>
      </c>
      <c r="E7189" t="s">
        <v>8414</v>
      </c>
      <c r="F7189" t="s">
        <v>3526</v>
      </c>
      <c r="G7189" t="s">
        <v>375</v>
      </c>
      <c r="H7189">
        <v>3850</v>
      </c>
      <c r="J7189" t="s">
        <v>22634</v>
      </c>
      <c r="K7189" s="132" t="str">
        <f>IFERROR(IFERROR(INDEX(Кат!$O:$O,MATCH($C7189,Кат!$I:$I,0)),INDEX(Торг!$L:$L,MATCH($C7189,Торг!$I:$I,0))),"")</f>
        <v/>
      </c>
      <c r="L7189" s="132" t="str">
        <f>IFERROR(IFERROR(INDEX(Кат!$A:$A,MATCH($C7189,Кат!$I:$I,0)),INDEX(Торг!$A:$A,MATCH($C7189,Торг!$I:$I,0))),"")</f>
        <v/>
      </c>
      <c r="M7189" s="132" t="str">
        <f>IFERROR(IFERROR(INDEX(Кат!$B:$B,MATCH($C7189,Кат!$I:$I,0)),INDEX(Торг!$B:$B,MATCH($C7189,Торг!$I:$I,0))),"")</f>
        <v/>
      </c>
      <c r="N7189" s="132" t="str">
        <f t="shared" si="112"/>
        <v>АВТОПРОДУКТ AP0010</v>
      </c>
      <c r="O7189" s="132" t="str">
        <f>IFERROR(IFERROR(INDEX(Кат!$B:$B,MATCH($N7189,Кат!$I:$I,0)),INDEX(Торг!$B:$B,MATCH($N7189,Торг!$I:$I,0))),"")</f>
        <v/>
      </c>
    </row>
    <row r="7190" spans="1:15" outlineLevel="1">
      <c r="A7190" t="s">
        <v>28234</v>
      </c>
      <c r="C7190" s="191" t="s">
        <v>28235</v>
      </c>
      <c r="E7190" t="s">
        <v>28236</v>
      </c>
      <c r="F7190" t="s">
        <v>3526</v>
      </c>
      <c r="G7190" t="s">
        <v>375</v>
      </c>
      <c r="H7190">
        <v>3750</v>
      </c>
      <c r="J7190" t="s">
        <v>22634</v>
      </c>
      <c r="K7190" s="132" t="str">
        <f>IFERROR(IFERROR(INDEX(Кат!$O:$O,MATCH($C7190,Кат!$I:$I,0)),INDEX(Торг!$L:$L,MATCH($C7190,Торг!$I:$I,0))),"")</f>
        <v/>
      </c>
      <c r="L7190" s="132" t="str">
        <f>IFERROR(IFERROR(INDEX(Кат!$A:$A,MATCH($C7190,Кат!$I:$I,0)),INDEX(Торг!$A:$A,MATCH($C7190,Торг!$I:$I,0))),"")</f>
        <v/>
      </c>
      <c r="M7190" s="132" t="str">
        <f>IFERROR(IFERROR(INDEX(Кат!$B:$B,MATCH($C7190,Кат!$I:$I,0)),INDEX(Торг!$B:$B,MATCH($C7190,Торг!$I:$I,0))),"")</f>
        <v/>
      </c>
      <c r="N7190" s="132" t="str">
        <f t="shared" si="112"/>
        <v>АВТОПРОДУКТ AP0475</v>
      </c>
      <c r="O7190" s="132" t="str">
        <f>IFERROR(IFERROR(INDEX(Кат!$B:$B,MATCH($N7190,Кат!$I:$I,0)),INDEX(Торг!$B:$B,MATCH($N7190,Торг!$I:$I,0))),"")</f>
        <v/>
      </c>
    </row>
    <row r="7191" spans="1:15" outlineLevel="1">
      <c r="A7191" t="s">
        <v>28237</v>
      </c>
      <c r="C7191" s="191" t="s">
        <v>28238</v>
      </c>
      <c r="E7191" t="s">
        <v>28239</v>
      </c>
      <c r="F7191" t="s">
        <v>3526</v>
      </c>
      <c r="G7191" t="s">
        <v>399</v>
      </c>
      <c r="H7191">
        <v>2450</v>
      </c>
      <c r="J7191" t="s">
        <v>22634</v>
      </c>
      <c r="K7191" s="132" t="str">
        <f>IFERROR(IFERROR(INDEX(Кат!$O:$O,MATCH($C7191,Кат!$I:$I,0)),INDEX(Торг!$L:$L,MATCH($C7191,Торг!$I:$I,0))),"")</f>
        <v/>
      </c>
      <c r="L7191" s="132" t="str">
        <f>IFERROR(IFERROR(INDEX(Кат!$A:$A,MATCH($C7191,Кат!$I:$I,0)),INDEX(Торг!$A:$A,MATCH($C7191,Торг!$I:$I,0))),"")</f>
        <v/>
      </c>
      <c r="M7191" s="132" t="str">
        <f>IFERROR(IFERROR(INDEX(Кат!$B:$B,MATCH($C7191,Кат!$I:$I,0)),INDEX(Торг!$B:$B,MATCH($C7191,Торг!$I:$I,0))),"")</f>
        <v/>
      </c>
      <c r="N7191" s="132" t="str">
        <f t="shared" si="112"/>
        <v>АВТОПРОДУКТ AP0301</v>
      </c>
      <c r="O7191" s="132" t="str">
        <f>IFERROR(IFERROR(INDEX(Кат!$B:$B,MATCH($N7191,Кат!$I:$I,0)),INDEX(Торг!$B:$B,MATCH($N7191,Торг!$I:$I,0))),"")</f>
        <v/>
      </c>
    </row>
    <row r="7192" spans="1:15" outlineLevel="1">
      <c r="A7192" t="s">
        <v>28240</v>
      </c>
      <c r="C7192" s="191" t="s">
        <v>28241</v>
      </c>
      <c r="E7192" t="s">
        <v>28242</v>
      </c>
      <c r="F7192" t="s">
        <v>3526</v>
      </c>
      <c r="G7192" t="s">
        <v>399</v>
      </c>
      <c r="H7192">
        <v>1730</v>
      </c>
      <c r="J7192" t="s">
        <v>22634</v>
      </c>
      <c r="K7192" s="132" t="str">
        <f>IFERROR(IFERROR(INDEX(Кат!$O:$O,MATCH($C7192,Кат!$I:$I,0)),INDEX(Торг!$L:$L,MATCH($C7192,Торг!$I:$I,0))),"")</f>
        <v/>
      </c>
      <c r="L7192" s="132" t="str">
        <f>IFERROR(IFERROR(INDEX(Кат!$A:$A,MATCH($C7192,Кат!$I:$I,0)),INDEX(Торг!$A:$A,MATCH($C7192,Торг!$I:$I,0))),"")</f>
        <v/>
      </c>
      <c r="M7192" s="132" t="str">
        <f>IFERROR(IFERROR(INDEX(Кат!$B:$B,MATCH($C7192,Кат!$I:$I,0)),INDEX(Торг!$B:$B,MATCH($C7192,Торг!$I:$I,0))),"")</f>
        <v/>
      </c>
      <c r="N7192" s="132" t="str">
        <f t="shared" si="112"/>
        <v>АВТОПРОДУКТ AP0488</v>
      </c>
      <c r="O7192" s="132" t="str">
        <f>IFERROR(IFERROR(INDEX(Кат!$B:$B,MATCH($N7192,Кат!$I:$I,0)),INDEX(Торг!$B:$B,MATCH($N7192,Торг!$I:$I,0))),"")</f>
        <v/>
      </c>
    </row>
    <row r="7193" spans="1:15" outlineLevel="1">
      <c r="A7193" t="s">
        <v>27176</v>
      </c>
      <c r="C7193" s="191" t="s">
        <v>28243</v>
      </c>
      <c r="E7193" t="s">
        <v>27177</v>
      </c>
      <c r="F7193" t="s">
        <v>3526</v>
      </c>
      <c r="G7193" t="s">
        <v>399</v>
      </c>
      <c r="H7193">
        <v>1900</v>
      </c>
      <c r="J7193" t="s">
        <v>22634</v>
      </c>
      <c r="K7193" s="132" t="str">
        <f>IFERROR(IFERROR(INDEX(Кат!$O:$O,MATCH($C7193,Кат!$I:$I,0)),INDEX(Торг!$L:$L,MATCH($C7193,Торг!$I:$I,0))),"")</f>
        <v/>
      </c>
      <c r="L7193" s="132" t="str">
        <f>IFERROR(IFERROR(INDEX(Кат!$A:$A,MATCH($C7193,Кат!$I:$I,0)),INDEX(Торг!$A:$A,MATCH($C7193,Торг!$I:$I,0))),"")</f>
        <v/>
      </c>
      <c r="M7193" s="132" t="str">
        <f>IFERROR(IFERROR(INDEX(Кат!$B:$B,MATCH($C7193,Кат!$I:$I,0)),INDEX(Торг!$B:$B,MATCH($C7193,Торг!$I:$I,0))),"")</f>
        <v/>
      </c>
      <c r="N7193" s="132" t="str">
        <f t="shared" si="112"/>
        <v>АВТОПРОДУКТ AP0305</v>
      </c>
      <c r="O7193" s="132" t="str">
        <f>IFERROR(IFERROR(INDEX(Кат!$B:$B,MATCH($N7193,Кат!$I:$I,0)),INDEX(Торг!$B:$B,MATCH($N7193,Торг!$I:$I,0))),"")</f>
        <v/>
      </c>
    </row>
    <row r="7194" spans="1:15" outlineLevel="1">
      <c r="A7194" t="s">
        <v>27722</v>
      </c>
      <c r="C7194" s="191" t="s">
        <v>27723</v>
      </c>
      <c r="E7194" t="s">
        <v>27724</v>
      </c>
      <c r="F7194" t="s">
        <v>3526</v>
      </c>
      <c r="G7194" t="s">
        <v>399</v>
      </c>
      <c r="H7194">
        <v>1550</v>
      </c>
      <c r="J7194" t="s">
        <v>22634</v>
      </c>
      <c r="K7194" s="132" t="str">
        <f>IFERROR(IFERROR(INDEX(Кат!$O:$O,MATCH($C7194,Кат!$I:$I,0)),INDEX(Торг!$L:$L,MATCH($C7194,Торг!$I:$I,0))),"")</f>
        <v/>
      </c>
      <c r="L7194" s="132" t="str">
        <f>IFERROR(IFERROR(INDEX(Кат!$A:$A,MATCH($C7194,Кат!$I:$I,0)),INDEX(Торг!$A:$A,MATCH($C7194,Торг!$I:$I,0))),"")</f>
        <v/>
      </c>
      <c r="M7194" s="132" t="str">
        <f>IFERROR(IFERROR(INDEX(Кат!$B:$B,MATCH($C7194,Кат!$I:$I,0)),INDEX(Торг!$B:$B,MATCH($C7194,Торг!$I:$I,0))),"")</f>
        <v/>
      </c>
      <c r="N7194" s="132" t="str">
        <f t="shared" si="112"/>
        <v>АВТОПРОДУКТ AP0302</v>
      </c>
      <c r="O7194" s="132" t="str">
        <f>IFERROR(IFERROR(INDEX(Кат!$B:$B,MATCH($N7194,Кат!$I:$I,0)),INDEX(Торг!$B:$B,MATCH($N7194,Торг!$I:$I,0))),"")</f>
        <v/>
      </c>
    </row>
    <row r="7195" spans="1:15" outlineLevel="1">
      <c r="A7195" t="s">
        <v>19174</v>
      </c>
      <c r="C7195" s="191" t="s">
        <v>28244</v>
      </c>
      <c r="E7195" t="s">
        <v>8415</v>
      </c>
      <c r="F7195" t="s">
        <v>3526</v>
      </c>
      <c r="G7195" t="s">
        <v>399</v>
      </c>
      <c r="H7195">
        <v>2200</v>
      </c>
      <c r="J7195" t="s">
        <v>22634</v>
      </c>
      <c r="K7195" s="132" t="str">
        <f>IFERROR(IFERROR(INDEX(Кат!$O:$O,MATCH($C7195,Кат!$I:$I,0)),INDEX(Торг!$L:$L,MATCH($C7195,Торг!$I:$I,0))),"")</f>
        <v/>
      </c>
      <c r="L7195" s="132" t="str">
        <f>IFERROR(IFERROR(INDEX(Кат!$A:$A,MATCH($C7195,Кат!$I:$I,0)),INDEX(Торг!$A:$A,MATCH($C7195,Торг!$I:$I,0))),"")</f>
        <v/>
      </c>
      <c r="M7195" s="132" t="str">
        <f>IFERROR(IFERROR(INDEX(Кат!$B:$B,MATCH($C7195,Кат!$I:$I,0)),INDEX(Торг!$B:$B,MATCH($C7195,Торг!$I:$I,0))),"")</f>
        <v/>
      </c>
      <c r="N7195" s="132" t="str">
        <f t="shared" si="112"/>
        <v>АВТОПРОДУКТ AP0487</v>
      </c>
      <c r="O7195" s="132" t="str">
        <f>IFERROR(IFERROR(INDEX(Кат!$B:$B,MATCH($N7195,Кат!$I:$I,0)),INDEX(Торг!$B:$B,MATCH($N7195,Торг!$I:$I,0))),"")</f>
        <v/>
      </c>
    </row>
    <row r="7196" spans="1:15" outlineLevel="1">
      <c r="A7196" t="s">
        <v>28245</v>
      </c>
      <c r="C7196" s="191" t="s">
        <v>28246</v>
      </c>
      <c r="E7196" t="s">
        <v>28247</v>
      </c>
      <c r="F7196" t="s">
        <v>3526</v>
      </c>
      <c r="G7196" t="s">
        <v>399</v>
      </c>
      <c r="H7196">
        <v>550</v>
      </c>
      <c r="J7196" t="s">
        <v>22634</v>
      </c>
      <c r="K7196" s="132" t="str">
        <f>IFERROR(IFERROR(INDEX(Кат!$O:$O,MATCH($C7196,Кат!$I:$I,0)),INDEX(Торг!$L:$L,MATCH($C7196,Торг!$I:$I,0))),"")</f>
        <v/>
      </c>
      <c r="L7196" s="132" t="str">
        <f>IFERROR(IFERROR(INDEX(Кат!$A:$A,MATCH($C7196,Кат!$I:$I,0)),INDEX(Торг!$A:$A,MATCH($C7196,Торг!$I:$I,0))),"")</f>
        <v/>
      </c>
      <c r="M7196" s="132" t="str">
        <f>IFERROR(IFERROR(INDEX(Кат!$B:$B,MATCH($C7196,Кат!$I:$I,0)),INDEX(Торг!$B:$B,MATCH($C7196,Торг!$I:$I,0))),"")</f>
        <v/>
      </c>
      <c r="N7196" s="132" t="str">
        <f t="shared" si="112"/>
        <v>АВТОПРОДУКТ AP0582</v>
      </c>
      <c r="O7196" s="132" t="str">
        <f>IFERROR(IFERROR(INDEX(Кат!$B:$B,MATCH($N7196,Кат!$I:$I,0)),INDEX(Торг!$B:$B,MATCH($N7196,Торг!$I:$I,0))),"")</f>
        <v/>
      </c>
    </row>
    <row r="7197" spans="1:15" outlineLevel="1">
      <c r="A7197" t="s">
        <v>28248</v>
      </c>
      <c r="C7197" s="191" t="s">
        <v>28249</v>
      </c>
      <c r="E7197" t="s">
        <v>28250</v>
      </c>
      <c r="F7197" t="s">
        <v>3526</v>
      </c>
      <c r="G7197" t="s">
        <v>399</v>
      </c>
      <c r="H7197">
        <v>830</v>
      </c>
      <c r="J7197" t="s">
        <v>22634</v>
      </c>
      <c r="K7197" s="132" t="str">
        <f>IFERROR(IFERROR(INDEX(Кат!$O:$O,MATCH($C7197,Кат!$I:$I,0)),INDEX(Торг!$L:$L,MATCH($C7197,Торг!$I:$I,0))),"")</f>
        <v/>
      </c>
      <c r="L7197" s="132" t="str">
        <f>IFERROR(IFERROR(INDEX(Кат!$A:$A,MATCH($C7197,Кат!$I:$I,0)),INDEX(Торг!$A:$A,MATCH($C7197,Торг!$I:$I,0))),"")</f>
        <v/>
      </c>
      <c r="M7197" s="132" t="str">
        <f>IFERROR(IFERROR(INDEX(Кат!$B:$B,MATCH($C7197,Кат!$I:$I,0)),INDEX(Торг!$B:$B,MATCH($C7197,Торг!$I:$I,0))),"")</f>
        <v/>
      </c>
      <c r="N7197" s="132" t="str">
        <f t="shared" si="112"/>
        <v>АВТОПРОДУКТ AP0477</v>
      </c>
      <c r="O7197" s="132" t="str">
        <f>IFERROR(IFERROR(INDEX(Кат!$B:$B,MATCH($N7197,Кат!$I:$I,0)),INDEX(Торг!$B:$B,MATCH($N7197,Торг!$I:$I,0))),"")</f>
        <v/>
      </c>
    </row>
    <row r="7198" spans="1:15" outlineLevel="1">
      <c r="A7198" t="s">
        <v>19175</v>
      </c>
      <c r="C7198" s="191" t="s">
        <v>28251</v>
      </c>
      <c r="E7198" t="s">
        <v>8416</v>
      </c>
      <c r="F7198" t="s">
        <v>3526</v>
      </c>
      <c r="G7198" t="s">
        <v>399</v>
      </c>
      <c r="H7198">
        <v>1550</v>
      </c>
      <c r="J7198" t="s">
        <v>22634</v>
      </c>
      <c r="K7198" s="132" t="str">
        <f>IFERROR(IFERROR(INDEX(Кат!$O:$O,MATCH($C7198,Кат!$I:$I,0)),INDEX(Торг!$L:$L,MATCH($C7198,Торг!$I:$I,0))),"")</f>
        <v/>
      </c>
      <c r="L7198" s="132" t="str">
        <f>IFERROR(IFERROR(INDEX(Кат!$A:$A,MATCH($C7198,Кат!$I:$I,0)),INDEX(Торг!$A:$A,MATCH($C7198,Торг!$I:$I,0))),"")</f>
        <v/>
      </c>
      <c r="M7198" s="132" t="str">
        <f>IFERROR(IFERROR(INDEX(Кат!$B:$B,MATCH($C7198,Кат!$I:$I,0)),INDEX(Торг!$B:$B,MATCH($C7198,Торг!$I:$I,0))),"")</f>
        <v/>
      </c>
      <c r="N7198" s="132" t="str">
        <f t="shared" si="112"/>
        <v>АВТОПРОДУКТ AP0013</v>
      </c>
      <c r="O7198" s="132" t="str">
        <f>IFERROR(IFERROR(INDEX(Кат!$B:$B,MATCH($N7198,Кат!$I:$I,0)),INDEX(Торг!$B:$B,MATCH($N7198,Торг!$I:$I,0))),"")</f>
        <v/>
      </c>
    </row>
    <row r="7199" spans="1:15" outlineLevel="1">
      <c r="A7199" t="s">
        <v>25717</v>
      </c>
      <c r="C7199" s="191" t="s">
        <v>26966</v>
      </c>
      <c r="E7199" t="s">
        <v>25718</v>
      </c>
      <c r="F7199" t="s">
        <v>3526</v>
      </c>
      <c r="G7199" t="s">
        <v>399</v>
      </c>
      <c r="H7199">
        <v>1200</v>
      </c>
      <c r="J7199" t="s">
        <v>22634</v>
      </c>
      <c r="K7199" s="132" t="str">
        <f>IFERROR(IFERROR(INDEX(Кат!$O:$O,MATCH($C7199,Кат!$I:$I,0)),INDEX(Торг!$L:$L,MATCH($C7199,Торг!$I:$I,0))),"")</f>
        <v/>
      </c>
      <c r="L7199" s="132" t="str">
        <f>IFERROR(IFERROR(INDEX(Кат!$A:$A,MATCH($C7199,Кат!$I:$I,0)),INDEX(Торг!$A:$A,MATCH($C7199,Торг!$I:$I,0))),"")</f>
        <v/>
      </c>
      <c r="M7199" s="132" t="str">
        <f>IFERROR(IFERROR(INDEX(Кат!$B:$B,MATCH($C7199,Кат!$I:$I,0)),INDEX(Торг!$B:$B,MATCH($C7199,Торг!$I:$I,0))),"")</f>
        <v/>
      </c>
      <c r="N7199" s="132" t="str">
        <f t="shared" si="112"/>
        <v>АВТОПРОДУКТ AP0011</v>
      </c>
      <c r="O7199" s="132" t="str">
        <f>IFERROR(IFERROR(INDEX(Кат!$B:$B,MATCH($N7199,Кат!$I:$I,0)),INDEX(Торг!$B:$B,MATCH($N7199,Торг!$I:$I,0))),"")</f>
        <v/>
      </c>
    </row>
    <row r="7200" spans="1:15" outlineLevel="1">
      <c r="A7200" t="s">
        <v>19176</v>
      </c>
      <c r="C7200" s="191" t="s">
        <v>28252</v>
      </c>
      <c r="E7200" t="s">
        <v>8417</v>
      </c>
      <c r="F7200" t="s">
        <v>3526</v>
      </c>
      <c r="G7200" t="s">
        <v>399</v>
      </c>
      <c r="H7200">
        <v>1100</v>
      </c>
      <c r="J7200" t="s">
        <v>22634</v>
      </c>
      <c r="K7200" s="132" t="str">
        <f>IFERROR(IFERROR(INDEX(Кат!$O:$O,MATCH($C7200,Кат!$I:$I,0)),INDEX(Торг!$L:$L,MATCH($C7200,Торг!$I:$I,0))),"")</f>
        <v/>
      </c>
      <c r="L7200" s="132" t="str">
        <f>IFERROR(IFERROR(INDEX(Кат!$A:$A,MATCH($C7200,Кат!$I:$I,0)),INDEX(Торг!$A:$A,MATCH($C7200,Торг!$I:$I,0))),"")</f>
        <v/>
      </c>
      <c r="M7200" s="132" t="str">
        <f>IFERROR(IFERROR(INDEX(Кат!$B:$B,MATCH($C7200,Кат!$I:$I,0)),INDEX(Торг!$B:$B,MATCH($C7200,Торг!$I:$I,0))),"")</f>
        <v/>
      </c>
      <c r="N7200" s="132" t="str">
        <f t="shared" si="112"/>
        <v>АВТОПРОДУКТ AP0020</v>
      </c>
      <c r="O7200" s="132" t="str">
        <f>IFERROR(IFERROR(INDEX(Кат!$B:$B,MATCH($N7200,Кат!$I:$I,0)),INDEX(Торг!$B:$B,MATCH($N7200,Торг!$I:$I,0))),"")</f>
        <v/>
      </c>
    </row>
    <row r="7201" spans="1:15" outlineLevel="1">
      <c r="A7201" t="s">
        <v>19177</v>
      </c>
      <c r="C7201" s="191" t="s">
        <v>28253</v>
      </c>
      <c r="E7201" t="s">
        <v>8418</v>
      </c>
      <c r="F7201" t="s">
        <v>3526</v>
      </c>
      <c r="G7201" t="s">
        <v>399</v>
      </c>
      <c r="H7201">
        <v>800</v>
      </c>
      <c r="J7201" t="s">
        <v>22634</v>
      </c>
      <c r="K7201" s="132" t="str">
        <f>IFERROR(IFERROR(INDEX(Кат!$O:$O,MATCH($C7201,Кат!$I:$I,0)),INDEX(Торг!$L:$L,MATCH($C7201,Торг!$I:$I,0))),"")</f>
        <v/>
      </c>
      <c r="L7201" s="132" t="str">
        <f>IFERROR(IFERROR(INDEX(Кат!$A:$A,MATCH($C7201,Кат!$I:$I,0)),INDEX(Торг!$A:$A,MATCH($C7201,Торг!$I:$I,0))),"")</f>
        <v/>
      </c>
      <c r="M7201" s="132" t="str">
        <f>IFERROR(IFERROR(INDEX(Кат!$B:$B,MATCH($C7201,Кат!$I:$I,0)),INDEX(Торг!$B:$B,MATCH($C7201,Торг!$I:$I,0))),"")</f>
        <v/>
      </c>
      <c r="N7201" s="132" t="str">
        <f t="shared" si="112"/>
        <v>АВТОПРОДУКТ AP0010а</v>
      </c>
      <c r="O7201" s="132" t="str">
        <f>IFERROR(IFERROR(INDEX(Кат!$B:$B,MATCH($N7201,Кат!$I:$I,0)),INDEX(Торг!$B:$B,MATCH($N7201,Торг!$I:$I,0))),"")</f>
        <v/>
      </c>
    </row>
    <row r="7202" spans="1:15" outlineLevel="1">
      <c r="A7202" t="s">
        <v>28254</v>
      </c>
      <c r="C7202" s="191" t="s">
        <v>28255</v>
      </c>
      <c r="E7202" t="s">
        <v>28256</v>
      </c>
      <c r="F7202" t="s">
        <v>3526</v>
      </c>
      <c r="G7202" t="s">
        <v>399</v>
      </c>
      <c r="H7202">
        <v>920</v>
      </c>
      <c r="J7202" t="s">
        <v>22634</v>
      </c>
      <c r="K7202" s="132" t="str">
        <f>IFERROR(IFERROR(INDEX(Кат!$O:$O,MATCH($C7202,Кат!$I:$I,0)),INDEX(Торг!$L:$L,MATCH($C7202,Торг!$I:$I,0))),"")</f>
        <v/>
      </c>
      <c r="L7202" s="132" t="str">
        <f>IFERROR(IFERROR(INDEX(Кат!$A:$A,MATCH($C7202,Кат!$I:$I,0)),INDEX(Торг!$A:$A,MATCH($C7202,Торг!$I:$I,0))),"")</f>
        <v/>
      </c>
      <c r="M7202" s="132" t="str">
        <f>IFERROR(IFERROR(INDEX(Кат!$B:$B,MATCH($C7202,Кат!$I:$I,0)),INDEX(Торг!$B:$B,MATCH($C7202,Торг!$I:$I,0))),"")</f>
        <v/>
      </c>
      <c r="N7202" s="132" t="str">
        <f t="shared" si="112"/>
        <v>АВТОПРОДУКТ AP0472</v>
      </c>
      <c r="O7202" s="132" t="str">
        <f>IFERROR(IFERROR(INDEX(Кат!$B:$B,MATCH($N7202,Кат!$I:$I,0)),INDEX(Торг!$B:$B,MATCH($N7202,Торг!$I:$I,0))),"")</f>
        <v/>
      </c>
    </row>
    <row r="7203" spans="1:15">
      <c r="A7203" t="s">
        <v>19178</v>
      </c>
      <c r="C7203" s="191" t="s">
        <v>28257</v>
      </c>
      <c r="E7203" t="s">
        <v>14659</v>
      </c>
      <c r="F7203" t="s">
        <v>3526</v>
      </c>
      <c r="G7203" t="s">
        <v>375</v>
      </c>
      <c r="H7203">
        <v>600</v>
      </c>
      <c r="J7203" t="s">
        <v>22634</v>
      </c>
      <c r="K7203" s="132" t="str">
        <f>IFERROR(IFERROR(INDEX(Кат!$O:$O,MATCH($C7203,Кат!$I:$I,0)),INDEX(Торг!$L:$L,MATCH($C7203,Торг!$I:$I,0))),"")</f>
        <v/>
      </c>
      <c r="L7203" s="132" t="str">
        <f>IFERROR(IFERROR(INDEX(Кат!$A:$A,MATCH($C7203,Кат!$I:$I,0)),INDEX(Торг!$A:$A,MATCH($C7203,Торг!$I:$I,0))),"")</f>
        <v/>
      </c>
      <c r="M7203" s="132" t="str">
        <f>IFERROR(IFERROR(INDEX(Кат!$B:$B,MATCH($C7203,Кат!$I:$I,0)),INDEX(Торг!$B:$B,MATCH($C7203,Торг!$I:$I,0))),"")</f>
        <v/>
      </c>
      <c r="N7203" s="132" t="str">
        <f t="shared" si="112"/>
        <v>АВТОПРОДУКТ AP0245</v>
      </c>
      <c r="O7203" s="132" t="str">
        <f>IFERROR(IFERROR(INDEX(Кат!$B:$B,MATCH($N7203,Кат!$I:$I,0)),INDEX(Торг!$B:$B,MATCH($N7203,Торг!$I:$I,0))),"")</f>
        <v/>
      </c>
    </row>
    <row r="7204" spans="1:15" outlineLevel="1">
      <c r="A7204" t="s">
        <v>28258</v>
      </c>
      <c r="C7204" s="191" t="s">
        <v>28259</v>
      </c>
      <c r="E7204" t="s">
        <v>28260</v>
      </c>
      <c r="F7204" t="s">
        <v>3526</v>
      </c>
      <c r="G7204" t="s">
        <v>375</v>
      </c>
      <c r="H7204">
        <v>550</v>
      </c>
      <c r="J7204" t="s">
        <v>22634</v>
      </c>
      <c r="K7204" s="132" t="str">
        <f>IFERROR(IFERROR(INDEX(Кат!$O:$O,MATCH($C7204,Кат!$I:$I,0)),INDEX(Торг!$L:$L,MATCH($C7204,Торг!$I:$I,0))),"")</f>
        <v/>
      </c>
      <c r="L7204" s="132" t="str">
        <f>IFERROR(IFERROR(INDEX(Кат!$A:$A,MATCH($C7204,Кат!$I:$I,0)),INDEX(Торг!$A:$A,MATCH($C7204,Торг!$I:$I,0))),"")</f>
        <v/>
      </c>
      <c r="M7204" s="132" t="str">
        <f>IFERROR(IFERROR(INDEX(Кат!$B:$B,MATCH($C7204,Кат!$I:$I,0)),INDEX(Торг!$B:$B,MATCH($C7204,Торг!$I:$I,0))),"")</f>
        <v/>
      </c>
      <c r="N7204" s="132" t="str">
        <f t="shared" si="112"/>
        <v>АВТОПРОДУКТ AP0117</v>
      </c>
      <c r="O7204" s="132" t="str">
        <f>IFERROR(IFERROR(INDEX(Кат!$B:$B,MATCH($N7204,Кат!$I:$I,0)),INDEX(Торг!$B:$B,MATCH($N7204,Торг!$I:$I,0))),"")</f>
        <v/>
      </c>
    </row>
    <row r="7205" spans="1:15">
      <c r="A7205" t="s">
        <v>19179</v>
      </c>
      <c r="C7205" s="191" t="s">
        <v>28261</v>
      </c>
      <c r="E7205" t="s">
        <v>14117</v>
      </c>
      <c r="F7205" t="s">
        <v>3526</v>
      </c>
      <c r="G7205" t="s">
        <v>375</v>
      </c>
      <c r="H7205">
        <v>550</v>
      </c>
      <c r="J7205" t="s">
        <v>22634</v>
      </c>
      <c r="K7205" s="132" t="str">
        <f>IFERROR(IFERROR(INDEX(Кат!$O:$O,MATCH($C7205,Кат!$I:$I,0)),INDEX(Торг!$L:$L,MATCH($C7205,Торг!$I:$I,0))),"")</f>
        <v/>
      </c>
      <c r="L7205" s="132" t="str">
        <f>IFERROR(IFERROR(INDEX(Кат!$A:$A,MATCH($C7205,Кат!$I:$I,0)),INDEX(Торг!$A:$A,MATCH($C7205,Торг!$I:$I,0))),"")</f>
        <v/>
      </c>
      <c r="M7205" s="132" t="str">
        <f>IFERROR(IFERROR(INDEX(Кат!$B:$B,MATCH($C7205,Кат!$I:$I,0)),INDEX(Торг!$B:$B,MATCH($C7205,Торг!$I:$I,0))),"")</f>
        <v/>
      </c>
      <c r="N7205" s="132" t="str">
        <f t="shared" si="112"/>
        <v>АВТОПРОДУКТ AP0110</v>
      </c>
      <c r="O7205" s="132" t="str">
        <f>IFERROR(IFERROR(INDEX(Кат!$B:$B,MATCH($N7205,Кат!$I:$I,0)),INDEX(Торг!$B:$B,MATCH($N7205,Торг!$I:$I,0))),"")</f>
        <v/>
      </c>
    </row>
    <row r="7206" spans="1:15" outlineLevel="1">
      <c r="A7206" t="s">
        <v>19180</v>
      </c>
      <c r="C7206" s="191" t="s">
        <v>28262</v>
      </c>
      <c r="E7206" t="s">
        <v>3527</v>
      </c>
      <c r="F7206" t="s">
        <v>3526</v>
      </c>
      <c r="G7206" t="s">
        <v>375</v>
      </c>
      <c r="H7206">
        <v>530</v>
      </c>
      <c r="J7206" t="s">
        <v>22634</v>
      </c>
      <c r="K7206" s="132" t="str">
        <f>IFERROR(IFERROR(INDEX(Кат!$O:$O,MATCH($C7206,Кат!$I:$I,0)),INDEX(Торг!$L:$L,MATCH($C7206,Торг!$I:$I,0))),"")</f>
        <v/>
      </c>
      <c r="L7206" s="132" t="str">
        <f>IFERROR(IFERROR(INDEX(Кат!$A:$A,MATCH($C7206,Кат!$I:$I,0)),INDEX(Торг!$A:$A,MATCH($C7206,Торг!$I:$I,0))),"")</f>
        <v/>
      </c>
      <c r="M7206" s="132" t="str">
        <f>IFERROR(IFERROR(INDEX(Кат!$B:$B,MATCH($C7206,Кат!$I:$I,0)),INDEX(Торг!$B:$B,MATCH($C7206,Торг!$I:$I,0))),"")</f>
        <v/>
      </c>
      <c r="N7206" s="132" t="str">
        <f t="shared" si="112"/>
        <v>АВТОПРОДУКТ AP0680</v>
      </c>
      <c r="O7206" s="132" t="str">
        <f>IFERROR(IFERROR(INDEX(Кат!$B:$B,MATCH($N7206,Кат!$I:$I,0)),INDEX(Торг!$B:$B,MATCH($N7206,Торг!$I:$I,0))),"")</f>
        <v/>
      </c>
    </row>
    <row r="7207" spans="1:15" outlineLevel="2">
      <c r="A7207" t="s">
        <v>19181</v>
      </c>
      <c r="C7207" s="191" t="s">
        <v>28263</v>
      </c>
      <c r="E7207" t="s">
        <v>14118</v>
      </c>
      <c r="F7207" t="s">
        <v>3526</v>
      </c>
      <c r="G7207" t="s">
        <v>375</v>
      </c>
      <c r="H7207">
        <v>770</v>
      </c>
      <c r="J7207" t="s">
        <v>22634</v>
      </c>
      <c r="K7207" s="132" t="str">
        <f>IFERROR(IFERROR(INDEX(Кат!$O:$O,MATCH($C7207,Кат!$I:$I,0)),INDEX(Торг!$L:$L,MATCH($C7207,Торг!$I:$I,0))),"")</f>
        <v/>
      </c>
      <c r="L7207" s="132" t="str">
        <f>IFERROR(IFERROR(INDEX(Кат!$A:$A,MATCH($C7207,Кат!$I:$I,0)),INDEX(Торг!$A:$A,MATCH($C7207,Торг!$I:$I,0))),"")</f>
        <v/>
      </c>
      <c r="M7207" s="132" t="str">
        <f>IFERROR(IFERROR(INDEX(Кат!$B:$B,MATCH($C7207,Кат!$I:$I,0)),INDEX(Торг!$B:$B,MATCH($C7207,Торг!$I:$I,0))),"")</f>
        <v/>
      </c>
      <c r="N7207" s="132" t="str">
        <f t="shared" si="112"/>
        <v>АВТОПРОДУКТ AP0111</v>
      </c>
      <c r="O7207" s="132" t="str">
        <f>IFERROR(IFERROR(INDEX(Кат!$B:$B,MATCH($N7207,Кат!$I:$I,0)),INDEX(Торг!$B:$B,MATCH($N7207,Торг!$I:$I,0))),"")</f>
        <v/>
      </c>
    </row>
    <row r="7208" spans="1:15" outlineLevel="2">
      <c r="A7208" t="s">
        <v>19182</v>
      </c>
      <c r="C7208" s="191" t="s">
        <v>28264</v>
      </c>
      <c r="E7208" t="s">
        <v>14119</v>
      </c>
      <c r="F7208" t="s">
        <v>3526</v>
      </c>
      <c r="G7208" t="s">
        <v>375</v>
      </c>
      <c r="H7208">
        <v>880</v>
      </c>
      <c r="J7208" t="s">
        <v>22634</v>
      </c>
      <c r="K7208" s="132" t="str">
        <f>IFERROR(IFERROR(INDEX(Кат!$O:$O,MATCH($C7208,Кат!$I:$I,0)),INDEX(Торг!$L:$L,MATCH($C7208,Торг!$I:$I,0))),"")</f>
        <v/>
      </c>
      <c r="L7208" s="132" t="str">
        <f>IFERROR(IFERROR(INDEX(Кат!$A:$A,MATCH($C7208,Кат!$I:$I,0)),INDEX(Торг!$A:$A,MATCH($C7208,Торг!$I:$I,0))),"")</f>
        <v/>
      </c>
      <c r="M7208" s="132" t="str">
        <f>IFERROR(IFERROR(INDEX(Кат!$B:$B,MATCH($C7208,Кат!$I:$I,0)),INDEX(Торг!$B:$B,MATCH($C7208,Торг!$I:$I,0))),"")</f>
        <v/>
      </c>
      <c r="N7208" s="132" t="str">
        <f t="shared" si="112"/>
        <v>АВТОПРОДУКТ AP0112</v>
      </c>
      <c r="O7208" s="132" t="str">
        <f>IFERROR(IFERROR(INDEX(Кат!$B:$B,MATCH($N7208,Кат!$I:$I,0)),INDEX(Торг!$B:$B,MATCH($N7208,Торг!$I:$I,0))),"")</f>
        <v/>
      </c>
    </row>
    <row r="7209" spans="1:15" outlineLevel="2">
      <c r="A7209" t="s">
        <v>19183</v>
      </c>
      <c r="C7209" s="191" t="s">
        <v>28265</v>
      </c>
      <c r="E7209" t="s">
        <v>8419</v>
      </c>
      <c r="F7209" t="s">
        <v>3526</v>
      </c>
      <c r="G7209" t="s">
        <v>375</v>
      </c>
      <c r="H7209">
        <v>1030</v>
      </c>
      <c r="J7209" t="s">
        <v>22634</v>
      </c>
      <c r="K7209" s="132" t="str">
        <f>IFERROR(IFERROR(INDEX(Кат!$O:$O,MATCH($C7209,Кат!$I:$I,0)),INDEX(Торг!$L:$L,MATCH($C7209,Торг!$I:$I,0))),"")</f>
        <v/>
      </c>
      <c r="L7209" s="132" t="str">
        <f>IFERROR(IFERROR(INDEX(Кат!$A:$A,MATCH($C7209,Кат!$I:$I,0)),INDEX(Торг!$A:$A,MATCH($C7209,Торг!$I:$I,0))),"")</f>
        <v/>
      </c>
      <c r="M7209" s="132" t="str">
        <f>IFERROR(IFERROR(INDEX(Кат!$B:$B,MATCH($C7209,Кат!$I:$I,0)),INDEX(Торг!$B:$B,MATCH($C7209,Торг!$I:$I,0))),"")</f>
        <v/>
      </c>
      <c r="N7209" s="132" t="str">
        <f t="shared" si="112"/>
        <v>АВТОПРОДУКТ AP0113</v>
      </c>
      <c r="O7209" s="132" t="str">
        <f>IFERROR(IFERROR(INDEX(Кат!$B:$B,MATCH($N7209,Кат!$I:$I,0)),INDEX(Торг!$B:$B,MATCH($N7209,Торг!$I:$I,0))),"")</f>
        <v/>
      </c>
    </row>
    <row r="7210" spans="1:15" outlineLevel="2">
      <c r="A7210" t="s">
        <v>28266</v>
      </c>
      <c r="C7210" s="191" t="s">
        <v>28267</v>
      </c>
      <c r="E7210" t="s">
        <v>28268</v>
      </c>
      <c r="F7210" t="s">
        <v>3526</v>
      </c>
      <c r="G7210" t="s">
        <v>375</v>
      </c>
      <c r="H7210">
        <v>1030</v>
      </c>
      <c r="J7210" t="s">
        <v>22634</v>
      </c>
      <c r="K7210" s="132" t="str">
        <f>IFERROR(IFERROR(INDEX(Кат!$O:$O,MATCH($C7210,Кат!$I:$I,0)),INDEX(Торг!$L:$L,MATCH($C7210,Торг!$I:$I,0))),"")</f>
        <v/>
      </c>
      <c r="L7210" s="132" t="str">
        <f>IFERROR(IFERROR(INDEX(Кат!$A:$A,MATCH($C7210,Кат!$I:$I,0)),INDEX(Торг!$A:$A,MATCH($C7210,Торг!$I:$I,0))),"")</f>
        <v/>
      </c>
      <c r="M7210" s="132" t="str">
        <f>IFERROR(IFERROR(INDEX(Кат!$B:$B,MATCH($C7210,Кат!$I:$I,0)),INDEX(Торг!$B:$B,MATCH($C7210,Торг!$I:$I,0))),"")</f>
        <v/>
      </c>
      <c r="N7210" s="132" t="str">
        <f t="shared" si="112"/>
        <v>АВТОПРОДУКТ AP0116</v>
      </c>
      <c r="O7210" s="132" t="str">
        <f>IFERROR(IFERROR(INDEX(Кат!$B:$B,MATCH($N7210,Кат!$I:$I,0)),INDEX(Торг!$B:$B,MATCH($N7210,Торг!$I:$I,0))),"")</f>
        <v/>
      </c>
    </row>
    <row r="7211" spans="1:15" outlineLevel="2">
      <c r="A7211" t="s">
        <v>19184</v>
      </c>
      <c r="C7211" s="191" t="s">
        <v>28269</v>
      </c>
      <c r="E7211" t="s">
        <v>8420</v>
      </c>
      <c r="F7211" t="s">
        <v>3526</v>
      </c>
      <c r="G7211" t="s">
        <v>375</v>
      </c>
      <c r="H7211">
        <v>1020</v>
      </c>
      <c r="J7211" t="s">
        <v>22634</v>
      </c>
      <c r="K7211" s="132" t="str">
        <f>IFERROR(IFERROR(INDEX(Кат!$O:$O,MATCH($C7211,Кат!$I:$I,0)),INDEX(Торг!$L:$L,MATCH($C7211,Торг!$I:$I,0))),"")</f>
        <v/>
      </c>
      <c r="L7211" s="132" t="str">
        <f>IFERROR(IFERROR(INDEX(Кат!$A:$A,MATCH($C7211,Кат!$I:$I,0)),INDEX(Торг!$A:$A,MATCH($C7211,Торг!$I:$I,0))),"")</f>
        <v/>
      </c>
      <c r="M7211" s="132" t="str">
        <f>IFERROR(IFERROR(INDEX(Кат!$B:$B,MATCH($C7211,Кат!$I:$I,0)),INDEX(Торг!$B:$B,MATCH($C7211,Торг!$I:$I,0))),"")</f>
        <v/>
      </c>
      <c r="N7211" s="132" t="str">
        <f t="shared" si="112"/>
        <v>АВТОПРОДУКТ AP0114</v>
      </c>
      <c r="O7211" s="132" t="str">
        <f>IFERROR(IFERROR(INDEX(Кат!$B:$B,MATCH($N7211,Кат!$I:$I,0)),INDEX(Торг!$B:$B,MATCH($N7211,Торг!$I:$I,0))),"")</f>
        <v/>
      </c>
    </row>
    <row r="7212" spans="1:15" outlineLevel="2">
      <c r="A7212" t="s">
        <v>28270</v>
      </c>
      <c r="C7212" s="191" t="s">
        <v>28271</v>
      </c>
      <c r="E7212" t="s">
        <v>28272</v>
      </c>
      <c r="F7212" t="s">
        <v>3526</v>
      </c>
      <c r="G7212" t="s">
        <v>399</v>
      </c>
      <c r="H7212">
        <v>32500</v>
      </c>
      <c r="J7212" t="s">
        <v>22634</v>
      </c>
      <c r="K7212" s="132" t="str">
        <f>IFERROR(IFERROR(INDEX(Кат!$O:$O,MATCH($C7212,Кат!$I:$I,0)),INDEX(Торг!$L:$L,MATCH($C7212,Торг!$I:$I,0))),"")</f>
        <v/>
      </c>
      <c r="L7212" s="132" t="str">
        <f>IFERROR(IFERROR(INDEX(Кат!$A:$A,MATCH($C7212,Кат!$I:$I,0)),INDEX(Торг!$A:$A,MATCH($C7212,Торг!$I:$I,0))),"")</f>
        <v/>
      </c>
      <c r="M7212" s="132" t="str">
        <f>IFERROR(IFERROR(INDEX(Кат!$B:$B,MATCH($C7212,Кат!$I:$I,0)),INDEX(Торг!$B:$B,MATCH($C7212,Торг!$I:$I,0))),"")</f>
        <v/>
      </c>
      <c r="N7212" s="132" t="str">
        <f t="shared" si="112"/>
        <v>АВТОПРОДУКТ AP0589</v>
      </c>
      <c r="O7212" s="132" t="str">
        <f>IFERROR(IFERROR(INDEX(Кат!$B:$B,MATCH($N7212,Кат!$I:$I,0)),INDEX(Торг!$B:$B,MATCH($N7212,Торг!$I:$I,0))),"")</f>
        <v/>
      </c>
    </row>
    <row r="7213" spans="1:15" outlineLevel="2">
      <c r="A7213" t="s">
        <v>19185</v>
      </c>
      <c r="C7213" s="191" t="s">
        <v>28273</v>
      </c>
      <c r="E7213" t="s">
        <v>8421</v>
      </c>
      <c r="F7213" t="s">
        <v>3526</v>
      </c>
      <c r="G7213" t="s">
        <v>399</v>
      </c>
      <c r="H7213">
        <v>31000</v>
      </c>
      <c r="J7213" t="s">
        <v>22634</v>
      </c>
      <c r="K7213" s="132" t="str">
        <f>IFERROR(IFERROR(INDEX(Кат!$O:$O,MATCH($C7213,Кат!$I:$I,0)),INDEX(Торг!$L:$L,MATCH($C7213,Торг!$I:$I,0))),"")</f>
        <v/>
      </c>
      <c r="L7213" s="132" t="str">
        <f>IFERROR(IFERROR(INDEX(Кат!$A:$A,MATCH($C7213,Кат!$I:$I,0)),INDEX(Торг!$A:$A,MATCH($C7213,Торг!$I:$I,0))),"")</f>
        <v/>
      </c>
      <c r="M7213" s="132" t="str">
        <f>IFERROR(IFERROR(INDEX(Кат!$B:$B,MATCH($C7213,Кат!$I:$I,0)),INDEX(Торг!$B:$B,MATCH($C7213,Торг!$I:$I,0))),"")</f>
        <v/>
      </c>
      <c r="N7213" s="132" t="str">
        <f t="shared" si="112"/>
        <v>АВТОПРОДУКТ AP0107</v>
      </c>
      <c r="O7213" s="132" t="str">
        <f>IFERROR(IFERROR(INDEX(Кат!$B:$B,MATCH($N7213,Кат!$I:$I,0)),INDEX(Торг!$B:$B,MATCH($N7213,Торг!$I:$I,0))),"")</f>
        <v/>
      </c>
    </row>
    <row r="7214" spans="1:15" outlineLevel="2">
      <c r="A7214" t="s">
        <v>28274</v>
      </c>
      <c r="C7214" s="191" t="s">
        <v>28275</v>
      </c>
      <c r="E7214" t="s">
        <v>28276</v>
      </c>
      <c r="F7214" t="s">
        <v>3526</v>
      </c>
      <c r="G7214" t="s">
        <v>399</v>
      </c>
      <c r="H7214">
        <v>7000</v>
      </c>
      <c r="J7214" t="s">
        <v>22634</v>
      </c>
      <c r="K7214" s="132" t="str">
        <f>IFERROR(IFERROR(INDEX(Кат!$O:$O,MATCH($C7214,Кат!$I:$I,0)),INDEX(Торг!$L:$L,MATCH($C7214,Торг!$I:$I,0))),"")</f>
        <v/>
      </c>
      <c r="L7214" s="132" t="str">
        <f>IFERROR(IFERROR(INDEX(Кат!$A:$A,MATCH($C7214,Кат!$I:$I,0)),INDEX(Торг!$A:$A,MATCH($C7214,Торг!$I:$I,0))),"")</f>
        <v/>
      </c>
      <c r="M7214" s="132" t="str">
        <f>IFERROR(IFERROR(INDEX(Кат!$B:$B,MATCH($C7214,Кат!$I:$I,0)),INDEX(Торг!$B:$B,MATCH($C7214,Торг!$I:$I,0))),"")</f>
        <v/>
      </c>
      <c r="N7214" s="132" t="str">
        <f t="shared" si="112"/>
        <v>АВТОПРОДУКТ AP0331</v>
      </c>
      <c r="O7214" s="132" t="str">
        <f>IFERROR(IFERROR(INDEX(Кат!$B:$B,MATCH($N7214,Кат!$I:$I,0)),INDEX(Торг!$B:$B,MATCH($N7214,Торг!$I:$I,0))),"")</f>
        <v/>
      </c>
    </row>
    <row r="7215" spans="1:15" outlineLevel="2">
      <c r="A7215" t="s">
        <v>28277</v>
      </c>
      <c r="C7215" s="191" t="s">
        <v>28278</v>
      </c>
      <c r="E7215" t="s">
        <v>28279</v>
      </c>
      <c r="F7215" t="s">
        <v>3526</v>
      </c>
      <c r="G7215" t="s">
        <v>399</v>
      </c>
      <c r="H7215">
        <v>6400</v>
      </c>
      <c r="J7215" t="s">
        <v>22634</v>
      </c>
      <c r="K7215" s="132" t="str">
        <f>IFERROR(IFERROR(INDEX(Кат!$O:$O,MATCH($C7215,Кат!$I:$I,0)),INDEX(Торг!$L:$L,MATCH($C7215,Торг!$I:$I,0))),"")</f>
        <v/>
      </c>
      <c r="L7215" s="132" t="str">
        <f>IFERROR(IFERROR(INDEX(Кат!$A:$A,MATCH($C7215,Кат!$I:$I,0)),INDEX(Торг!$A:$A,MATCH($C7215,Торг!$I:$I,0))),"")</f>
        <v/>
      </c>
      <c r="M7215" s="132" t="str">
        <f>IFERROR(IFERROR(INDEX(Кат!$B:$B,MATCH($C7215,Кат!$I:$I,0)),INDEX(Торг!$B:$B,MATCH($C7215,Торг!$I:$I,0))),"")</f>
        <v/>
      </c>
      <c r="N7215" s="132" t="str">
        <f t="shared" si="112"/>
        <v>АВТОПРОДУКТ AP0041</v>
      </c>
      <c r="O7215" s="132" t="str">
        <f>IFERROR(IFERROR(INDEX(Кат!$B:$B,MATCH($N7215,Кат!$I:$I,0)),INDEX(Торг!$B:$B,MATCH($N7215,Торг!$I:$I,0))),"")</f>
        <v/>
      </c>
    </row>
    <row r="7216" spans="1:15" outlineLevel="2">
      <c r="A7216" t="s">
        <v>19186</v>
      </c>
      <c r="C7216" s="191" t="s">
        <v>28280</v>
      </c>
      <c r="E7216" t="s">
        <v>8422</v>
      </c>
      <c r="F7216" t="s">
        <v>3526</v>
      </c>
      <c r="G7216" t="s">
        <v>399</v>
      </c>
      <c r="H7216">
        <v>6350</v>
      </c>
      <c r="J7216" t="s">
        <v>22634</v>
      </c>
      <c r="K7216" s="132" t="str">
        <f>IFERROR(IFERROR(INDEX(Кат!$O:$O,MATCH($C7216,Кат!$I:$I,0)),INDEX(Торг!$L:$L,MATCH($C7216,Торг!$I:$I,0))),"")</f>
        <v/>
      </c>
      <c r="L7216" s="132" t="str">
        <f>IFERROR(IFERROR(INDEX(Кат!$A:$A,MATCH($C7216,Кат!$I:$I,0)),INDEX(Торг!$A:$A,MATCH($C7216,Торг!$I:$I,0))),"")</f>
        <v/>
      </c>
      <c r="M7216" s="132" t="str">
        <f>IFERROR(IFERROR(INDEX(Кат!$B:$B,MATCH($C7216,Кат!$I:$I,0)),INDEX(Торг!$B:$B,MATCH($C7216,Торг!$I:$I,0))),"")</f>
        <v/>
      </c>
      <c r="N7216" s="132" t="str">
        <f t="shared" si="112"/>
        <v>АВТОПРОДУКТ AP0341</v>
      </c>
      <c r="O7216" s="132" t="str">
        <f>IFERROR(IFERROR(INDEX(Кат!$B:$B,MATCH($N7216,Кат!$I:$I,0)),INDEX(Торг!$B:$B,MATCH($N7216,Торг!$I:$I,0))),"")</f>
        <v/>
      </c>
    </row>
    <row r="7217" spans="1:15" outlineLevel="2">
      <c r="A7217" t="s">
        <v>28281</v>
      </c>
      <c r="C7217" s="191" t="s">
        <v>28282</v>
      </c>
      <c r="E7217" t="s">
        <v>28283</v>
      </c>
      <c r="F7217" t="s">
        <v>3526</v>
      </c>
      <c r="G7217" t="s">
        <v>399</v>
      </c>
      <c r="H7217">
        <v>6600</v>
      </c>
      <c r="J7217" t="s">
        <v>22634</v>
      </c>
      <c r="K7217" s="132" t="str">
        <f>IFERROR(IFERROR(INDEX(Кат!$O:$O,MATCH($C7217,Кат!$I:$I,0)),INDEX(Торг!$L:$L,MATCH($C7217,Торг!$I:$I,0))),"")</f>
        <v/>
      </c>
      <c r="L7217" s="132" t="str">
        <f>IFERROR(IFERROR(INDEX(Кат!$A:$A,MATCH($C7217,Кат!$I:$I,0)),INDEX(Торг!$A:$A,MATCH($C7217,Торг!$I:$I,0))),"")</f>
        <v/>
      </c>
      <c r="M7217" s="132" t="str">
        <f>IFERROR(IFERROR(INDEX(Кат!$B:$B,MATCH($C7217,Кат!$I:$I,0)),INDEX(Торг!$B:$B,MATCH($C7217,Торг!$I:$I,0))),"")</f>
        <v/>
      </c>
      <c r="N7217" s="132" t="str">
        <f t="shared" si="112"/>
        <v>АВТОПРОДУКТ AP0561</v>
      </c>
      <c r="O7217" s="132" t="str">
        <f>IFERROR(IFERROR(INDEX(Кат!$B:$B,MATCH($N7217,Кат!$I:$I,0)),INDEX(Торг!$B:$B,MATCH($N7217,Торг!$I:$I,0))),"")</f>
        <v/>
      </c>
    </row>
    <row r="7218" spans="1:15" outlineLevel="2">
      <c r="A7218" t="s">
        <v>19187</v>
      </c>
      <c r="C7218" s="191" t="s">
        <v>28284</v>
      </c>
      <c r="E7218" t="s">
        <v>8423</v>
      </c>
      <c r="F7218" t="s">
        <v>3526</v>
      </c>
      <c r="G7218" t="s">
        <v>399</v>
      </c>
      <c r="H7218">
        <v>6200</v>
      </c>
      <c r="J7218" t="s">
        <v>22634</v>
      </c>
      <c r="K7218" s="132" t="str">
        <f>IFERROR(IFERROR(INDEX(Кат!$O:$O,MATCH($C7218,Кат!$I:$I,0)),INDEX(Торг!$L:$L,MATCH($C7218,Торг!$I:$I,0))),"")</f>
        <v/>
      </c>
      <c r="L7218" s="132" t="str">
        <f>IFERROR(IFERROR(INDEX(Кат!$A:$A,MATCH($C7218,Кат!$I:$I,0)),INDEX(Торг!$A:$A,MATCH($C7218,Торг!$I:$I,0))),"")</f>
        <v/>
      </c>
      <c r="M7218" s="132" t="str">
        <f>IFERROR(IFERROR(INDEX(Кат!$B:$B,MATCH($C7218,Кат!$I:$I,0)),INDEX(Торг!$B:$B,MATCH($C7218,Торг!$I:$I,0))),"")</f>
        <v/>
      </c>
      <c r="N7218" s="132" t="str">
        <f t="shared" si="112"/>
        <v>АВТОПРОДУКТ AP0051</v>
      </c>
      <c r="O7218" s="132" t="str">
        <f>IFERROR(IFERROR(INDEX(Кат!$B:$B,MATCH($N7218,Кат!$I:$I,0)),INDEX(Торг!$B:$B,MATCH($N7218,Торг!$I:$I,0))),"")</f>
        <v/>
      </c>
    </row>
    <row r="7219" spans="1:15" outlineLevel="2">
      <c r="A7219" t="s">
        <v>28285</v>
      </c>
      <c r="C7219" s="191" t="s">
        <v>28286</v>
      </c>
      <c r="E7219" t="s">
        <v>28287</v>
      </c>
      <c r="F7219" t="s">
        <v>3526</v>
      </c>
      <c r="G7219" t="s">
        <v>399</v>
      </c>
      <c r="H7219">
        <v>6350</v>
      </c>
      <c r="J7219" t="s">
        <v>22634</v>
      </c>
      <c r="K7219" s="132" t="str">
        <f>IFERROR(IFERROR(INDEX(Кат!$O:$O,MATCH($C7219,Кат!$I:$I,0)),INDEX(Торг!$L:$L,MATCH($C7219,Торг!$I:$I,0))),"")</f>
        <v/>
      </c>
      <c r="L7219" s="132" t="str">
        <f>IFERROR(IFERROR(INDEX(Кат!$A:$A,MATCH($C7219,Кат!$I:$I,0)),INDEX(Торг!$A:$A,MATCH($C7219,Торг!$I:$I,0))),"")</f>
        <v/>
      </c>
      <c r="M7219" s="132" t="str">
        <f>IFERROR(IFERROR(INDEX(Кат!$B:$B,MATCH($C7219,Кат!$I:$I,0)),INDEX(Торг!$B:$B,MATCH($C7219,Торг!$I:$I,0))),"")</f>
        <v/>
      </c>
      <c r="N7219" s="132" t="str">
        <f t="shared" si="112"/>
        <v>АВТОПРОДУКТ AP0055</v>
      </c>
      <c r="O7219" s="132" t="str">
        <f>IFERROR(IFERROR(INDEX(Кат!$B:$B,MATCH($N7219,Кат!$I:$I,0)),INDEX(Торг!$B:$B,MATCH($N7219,Торг!$I:$I,0))),"")</f>
        <v/>
      </c>
    </row>
    <row r="7220" spans="1:15" outlineLevel="2">
      <c r="A7220" t="s">
        <v>19188</v>
      </c>
      <c r="C7220" s="191" t="s">
        <v>28288</v>
      </c>
      <c r="E7220" t="s">
        <v>8424</v>
      </c>
      <c r="F7220" t="s">
        <v>3526</v>
      </c>
      <c r="G7220" t="s">
        <v>399</v>
      </c>
      <c r="H7220">
        <v>7300</v>
      </c>
      <c r="J7220" t="s">
        <v>22634</v>
      </c>
      <c r="K7220" s="132" t="str">
        <f>IFERROR(IFERROR(INDEX(Кат!$O:$O,MATCH($C7220,Кат!$I:$I,0)),INDEX(Торг!$L:$L,MATCH($C7220,Торг!$I:$I,0))),"")</f>
        <v/>
      </c>
      <c r="L7220" s="132" t="str">
        <f>IFERROR(IFERROR(INDEX(Кат!$A:$A,MATCH($C7220,Кат!$I:$I,0)),INDEX(Торг!$A:$A,MATCH($C7220,Торг!$I:$I,0))),"")</f>
        <v/>
      </c>
      <c r="M7220" s="132" t="str">
        <f>IFERROR(IFERROR(INDEX(Кат!$B:$B,MATCH($C7220,Кат!$I:$I,0)),INDEX(Торг!$B:$B,MATCH($C7220,Торг!$I:$I,0))),"")</f>
        <v/>
      </c>
      <c r="N7220" s="132" t="str">
        <f t="shared" si="112"/>
        <v>АВТОПРОДУКТ AP0191</v>
      </c>
      <c r="O7220" s="132" t="str">
        <f>IFERROR(IFERROR(INDEX(Кат!$B:$B,MATCH($N7220,Кат!$I:$I,0)),INDEX(Торг!$B:$B,MATCH($N7220,Торг!$I:$I,0))),"")</f>
        <v/>
      </c>
    </row>
    <row r="7221" spans="1:15" outlineLevel="2">
      <c r="A7221" t="s">
        <v>22703</v>
      </c>
      <c r="C7221" s="191" t="s">
        <v>25815</v>
      </c>
      <c r="E7221" t="s">
        <v>22704</v>
      </c>
      <c r="F7221" t="s">
        <v>3526</v>
      </c>
      <c r="G7221" t="s">
        <v>399</v>
      </c>
      <c r="H7221">
        <v>13300</v>
      </c>
      <c r="J7221" t="s">
        <v>22634</v>
      </c>
      <c r="K7221" s="132" t="str">
        <f>IFERROR(IFERROR(INDEX(Кат!$O:$O,MATCH($C7221,Кат!$I:$I,0)),INDEX(Торг!$L:$L,MATCH($C7221,Торг!$I:$I,0))),"")</f>
        <v/>
      </c>
      <c r="L7221" s="132" t="str">
        <f>IFERROR(IFERROR(INDEX(Кат!$A:$A,MATCH($C7221,Кат!$I:$I,0)),INDEX(Торг!$A:$A,MATCH($C7221,Торг!$I:$I,0))),"")</f>
        <v/>
      </c>
      <c r="M7221" s="132" t="str">
        <f>IFERROR(IFERROR(INDEX(Кат!$B:$B,MATCH($C7221,Кат!$I:$I,0)),INDEX(Торг!$B:$B,MATCH($C7221,Торг!$I:$I,0))),"")</f>
        <v/>
      </c>
      <c r="N7221" s="132" t="str">
        <f t="shared" si="112"/>
        <v>АВТОПРОДУКТ AP0321</v>
      </c>
      <c r="O7221" s="132" t="str">
        <f>IFERROR(IFERROR(INDEX(Кат!$B:$B,MATCH($N7221,Кат!$I:$I,0)),INDEX(Торг!$B:$B,MATCH($N7221,Торг!$I:$I,0))),"")</f>
        <v/>
      </c>
    </row>
    <row r="7222" spans="1:15" outlineLevel="2">
      <c r="A7222" t="s">
        <v>28289</v>
      </c>
      <c r="C7222" s="191" t="s">
        <v>28290</v>
      </c>
      <c r="E7222" t="s">
        <v>28291</v>
      </c>
      <c r="F7222" t="s">
        <v>3526</v>
      </c>
      <c r="G7222" t="s">
        <v>399</v>
      </c>
      <c r="H7222">
        <v>13200</v>
      </c>
      <c r="J7222" t="s">
        <v>22634</v>
      </c>
      <c r="K7222" s="132" t="str">
        <f>IFERROR(IFERROR(INDEX(Кат!$O:$O,MATCH($C7222,Кат!$I:$I,0)),INDEX(Торг!$L:$L,MATCH($C7222,Торг!$I:$I,0))),"")</f>
        <v/>
      </c>
      <c r="L7222" s="132" t="str">
        <f>IFERROR(IFERROR(INDEX(Кат!$A:$A,MATCH($C7222,Кат!$I:$I,0)),INDEX(Торг!$A:$A,MATCH($C7222,Торг!$I:$I,0))),"")</f>
        <v/>
      </c>
      <c r="M7222" s="132" t="str">
        <f>IFERROR(IFERROR(INDEX(Кат!$B:$B,MATCH($C7222,Кат!$I:$I,0)),INDEX(Торг!$B:$B,MATCH($C7222,Торг!$I:$I,0))),"")</f>
        <v/>
      </c>
      <c r="N7222" s="132" t="str">
        <f t="shared" si="112"/>
        <v>АВТОПРОДУКТ AP0551</v>
      </c>
      <c r="O7222" s="132" t="str">
        <f>IFERROR(IFERROR(INDEX(Кат!$B:$B,MATCH($N7222,Кат!$I:$I,0)),INDEX(Торг!$B:$B,MATCH($N7222,Торг!$I:$I,0))),"")</f>
        <v/>
      </c>
    </row>
    <row r="7223" spans="1:15" outlineLevel="2">
      <c r="A7223" t="s">
        <v>19189</v>
      </c>
      <c r="C7223" s="191" t="s">
        <v>28292</v>
      </c>
      <c r="E7223" t="s">
        <v>8425</v>
      </c>
      <c r="F7223" t="s">
        <v>3526</v>
      </c>
      <c r="G7223" t="s">
        <v>399</v>
      </c>
      <c r="H7223">
        <v>13910</v>
      </c>
      <c r="J7223" t="s">
        <v>22634</v>
      </c>
      <c r="K7223" s="132" t="str">
        <f>IFERROR(IFERROR(INDEX(Кат!$O:$O,MATCH($C7223,Кат!$I:$I,0)),INDEX(Торг!$L:$L,MATCH($C7223,Торг!$I:$I,0))),"")</f>
        <v/>
      </c>
      <c r="L7223" s="132" t="str">
        <f>IFERROR(IFERROR(INDEX(Кат!$A:$A,MATCH($C7223,Кат!$I:$I,0)),INDEX(Торг!$A:$A,MATCH($C7223,Торг!$I:$I,0))),"")</f>
        <v/>
      </c>
      <c r="M7223" s="132" t="str">
        <f>IFERROR(IFERROR(INDEX(Кат!$B:$B,MATCH($C7223,Кат!$I:$I,0)),INDEX(Торг!$B:$B,MATCH($C7223,Торг!$I:$I,0))),"")</f>
        <v/>
      </c>
      <c r="N7223" s="132" t="str">
        <f t="shared" si="112"/>
        <v>АВТОПРОДУКТ AP0033</v>
      </c>
      <c r="O7223" s="132" t="str">
        <f>IFERROR(IFERROR(INDEX(Кат!$B:$B,MATCH($N7223,Кат!$I:$I,0)),INDEX(Торг!$B:$B,MATCH($N7223,Торг!$I:$I,0))),"")</f>
        <v/>
      </c>
    </row>
    <row r="7224" spans="1:15" outlineLevel="2">
      <c r="A7224" t="s">
        <v>19190</v>
      </c>
      <c r="C7224" s="191" t="s">
        <v>28293</v>
      </c>
      <c r="E7224" t="s">
        <v>13962</v>
      </c>
      <c r="F7224" t="s">
        <v>3526</v>
      </c>
      <c r="G7224" t="s">
        <v>399</v>
      </c>
      <c r="H7224">
        <v>13300</v>
      </c>
      <c r="J7224" t="s">
        <v>22634</v>
      </c>
      <c r="K7224" s="132" t="str">
        <f>IFERROR(IFERROR(INDEX(Кат!$O:$O,MATCH($C7224,Кат!$I:$I,0)),INDEX(Торг!$L:$L,MATCH($C7224,Торг!$I:$I,0))),"")</f>
        <v/>
      </c>
      <c r="L7224" s="132" t="str">
        <f>IFERROR(IFERROR(INDEX(Кат!$A:$A,MATCH($C7224,Кат!$I:$I,0)),INDEX(Торг!$A:$A,MATCH($C7224,Торг!$I:$I,0))),"")</f>
        <v/>
      </c>
      <c r="M7224" s="132" t="str">
        <f>IFERROR(IFERROR(INDEX(Кат!$B:$B,MATCH($C7224,Кат!$I:$I,0)),INDEX(Торг!$B:$B,MATCH($C7224,Торг!$I:$I,0))),"")</f>
        <v/>
      </c>
      <c r="N7224" s="132" t="str">
        <f t="shared" si="112"/>
        <v>АВТОПРОДУКТ AP0171</v>
      </c>
      <c r="O7224" s="132" t="str">
        <f>IFERROR(IFERROR(INDEX(Кат!$B:$B,MATCH($N7224,Кат!$I:$I,0)),INDEX(Торг!$B:$B,MATCH($N7224,Торг!$I:$I,0))),"")</f>
        <v/>
      </c>
    </row>
    <row r="7225" spans="1:15" outlineLevel="2">
      <c r="A7225" t="s">
        <v>25904</v>
      </c>
      <c r="C7225" s="191" t="s">
        <v>28294</v>
      </c>
      <c r="E7225" t="s">
        <v>25905</v>
      </c>
      <c r="F7225" t="s">
        <v>3526</v>
      </c>
      <c r="G7225" t="s">
        <v>399</v>
      </c>
      <c r="H7225">
        <v>4000</v>
      </c>
      <c r="J7225" t="s">
        <v>22634</v>
      </c>
      <c r="K7225" s="132" t="str">
        <f>IFERROR(IFERROR(INDEX(Кат!$O:$O,MATCH($C7225,Кат!$I:$I,0)),INDEX(Торг!$L:$L,MATCH($C7225,Торг!$I:$I,0))),"")</f>
        <v/>
      </c>
      <c r="L7225" s="132" t="str">
        <f>IFERROR(IFERROR(INDEX(Кат!$A:$A,MATCH($C7225,Кат!$I:$I,0)),INDEX(Торг!$A:$A,MATCH($C7225,Торг!$I:$I,0))),"")</f>
        <v/>
      </c>
      <c r="M7225" s="132" t="str">
        <f>IFERROR(IFERROR(INDEX(Кат!$B:$B,MATCH($C7225,Кат!$I:$I,0)),INDEX(Торг!$B:$B,MATCH($C7225,Торг!$I:$I,0))),"")</f>
        <v/>
      </c>
      <c r="N7225" s="132" t="str">
        <f t="shared" si="112"/>
        <v>АВТОПРОДУКТ AP0092</v>
      </c>
      <c r="O7225" s="132" t="str">
        <f>IFERROR(IFERROR(INDEX(Кат!$B:$B,MATCH($N7225,Кат!$I:$I,0)),INDEX(Торг!$B:$B,MATCH($N7225,Торг!$I:$I,0))),"")</f>
        <v/>
      </c>
    </row>
    <row r="7226" spans="1:15" outlineLevel="2">
      <c r="A7226" t="s">
        <v>25008</v>
      </c>
      <c r="C7226" s="191" t="s">
        <v>28295</v>
      </c>
      <c r="E7226" t="s">
        <v>25009</v>
      </c>
      <c r="F7226" t="s">
        <v>3526</v>
      </c>
      <c r="G7226" t="s">
        <v>399</v>
      </c>
      <c r="H7226">
        <v>4910</v>
      </c>
      <c r="J7226" t="s">
        <v>22634</v>
      </c>
      <c r="K7226" s="132" t="str">
        <f>IFERROR(IFERROR(INDEX(Кат!$O:$O,MATCH($C7226,Кат!$I:$I,0)),INDEX(Торг!$L:$L,MATCH($C7226,Торг!$I:$I,0))),"")</f>
        <v/>
      </c>
      <c r="L7226" s="132" t="str">
        <f>IFERROR(IFERROR(INDEX(Кат!$A:$A,MATCH($C7226,Кат!$I:$I,0)),INDEX(Торг!$A:$A,MATCH($C7226,Торг!$I:$I,0))),"")</f>
        <v/>
      </c>
      <c r="M7226" s="132" t="str">
        <f>IFERROR(IFERROR(INDEX(Кат!$B:$B,MATCH($C7226,Кат!$I:$I,0)),INDEX(Торг!$B:$B,MATCH($C7226,Торг!$I:$I,0))),"")</f>
        <v/>
      </c>
      <c r="N7226" s="132" t="str">
        <f t="shared" si="112"/>
        <v>АВТОПРОДУКТ AP0380</v>
      </c>
      <c r="O7226" s="132" t="str">
        <f>IFERROR(IFERROR(INDEX(Кат!$B:$B,MATCH($N7226,Кат!$I:$I,0)),INDEX(Торг!$B:$B,MATCH($N7226,Торг!$I:$I,0))),"")</f>
        <v/>
      </c>
    </row>
    <row r="7227" spans="1:15" outlineLevel="2">
      <c r="A7227" t="s">
        <v>19191</v>
      </c>
      <c r="C7227" s="191" t="s">
        <v>28296</v>
      </c>
      <c r="E7227" t="s">
        <v>8426</v>
      </c>
      <c r="F7227" t="s">
        <v>3526</v>
      </c>
      <c r="G7227" t="s">
        <v>399</v>
      </c>
      <c r="H7227">
        <v>2850</v>
      </c>
      <c r="J7227" t="s">
        <v>22634</v>
      </c>
      <c r="K7227" s="132" t="str">
        <f>IFERROR(IFERROR(INDEX(Кат!$O:$O,MATCH($C7227,Кат!$I:$I,0)),INDEX(Торг!$L:$L,MATCH($C7227,Торг!$I:$I,0))),"")</f>
        <v/>
      </c>
      <c r="L7227" s="132" t="str">
        <f>IFERROR(IFERROR(INDEX(Кат!$A:$A,MATCH($C7227,Кат!$I:$I,0)),INDEX(Торг!$A:$A,MATCH($C7227,Торг!$I:$I,0))),"")</f>
        <v/>
      </c>
      <c r="M7227" s="132" t="str">
        <f>IFERROR(IFERROR(INDEX(Кат!$B:$B,MATCH($C7227,Кат!$I:$I,0)),INDEX(Торг!$B:$B,MATCH($C7227,Торг!$I:$I,0))),"")</f>
        <v/>
      </c>
      <c r="N7227" s="132" t="str">
        <f t="shared" si="112"/>
        <v>АВТОПРОДУКТ AP0370</v>
      </c>
      <c r="O7227" s="132" t="str">
        <f>IFERROR(IFERROR(INDEX(Кат!$B:$B,MATCH($N7227,Кат!$I:$I,0)),INDEX(Торг!$B:$B,MATCH($N7227,Торг!$I:$I,0))),"")</f>
        <v/>
      </c>
    </row>
    <row r="7228" spans="1:15" outlineLevel="2">
      <c r="A7228" t="s">
        <v>19192</v>
      </c>
      <c r="C7228" s="191" t="s">
        <v>28297</v>
      </c>
      <c r="E7228" t="s">
        <v>8427</v>
      </c>
      <c r="F7228" t="s">
        <v>3526</v>
      </c>
      <c r="G7228" t="s">
        <v>399</v>
      </c>
      <c r="H7228">
        <v>2600</v>
      </c>
      <c r="J7228" t="s">
        <v>22634</v>
      </c>
      <c r="K7228" s="132" t="str">
        <f>IFERROR(IFERROR(INDEX(Кат!$O:$O,MATCH($C7228,Кат!$I:$I,0)),INDEX(Торг!$L:$L,MATCH($C7228,Торг!$I:$I,0))),"")</f>
        <v/>
      </c>
      <c r="L7228" s="132" t="str">
        <f>IFERROR(IFERROR(INDEX(Кат!$A:$A,MATCH($C7228,Кат!$I:$I,0)),INDEX(Торг!$A:$A,MATCH($C7228,Торг!$I:$I,0))),"")</f>
        <v/>
      </c>
      <c r="M7228" s="132" t="str">
        <f>IFERROR(IFERROR(INDEX(Кат!$B:$B,MATCH($C7228,Кат!$I:$I,0)),INDEX(Торг!$B:$B,MATCH($C7228,Торг!$I:$I,0))),"")</f>
        <v/>
      </c>
      <c r="N7228" s="132" t="str">
        <f t="shared" si="112"/>
        <v>АВТОПРОДУКТ AP0390</v>
      </c>
      <c r="O7228" s="132" t="str">
        <f>IFERROR(IFERROR(INDEX(Кат!$B:$B,MATCH($N7228,Кат!$I:$I,0)),INDEX(Торг!$B:$B,MATCH($N7228,Торг!$I:$I,0))),"")</f>
        <v/>
      </c>
    </row>
    <row r="7229" spans="1:15" outlineLevel="2">
      <c r="A7229" t="s">
        <v>28298</v>
      </c>
      <c r="C7229" s="191" t="s">
        <v>28299</v>
      </c>
      <c r="E7229" t="s">
        <v>28300</v>
      </c>
      <c r="F7229" t="s">
        <v>3526</v>
      </c>
      <c r="G7229" t="s">
        <v>399</v>
      </c>
      <c r="H7229">
        <v>3200</v>
      </c>
      <c r="J7229" t="s">
        <v>22634</v>
      </c>
      <c r="K7229" s="132" t="str">
        <f>IFERROR(IFERROR(INDEX(Кат!$O:$O,MATCH($C7229,Кат!$I:$I,0)),INDEX(Торг!$L:$L,MATCH($C7229,Торг!$I:$I,0))),"")</f>
        <v/>
      </c>
      <c r="L7229" s="132" t="str">
        <f>IFERROR(IFERROR(INDEX(Кат!$A:$A,MATCH($C7229,Кат!$I:$I,0)),INDEX(Торг!$A:$A,MATCH($C7229,Торг!$I:$I,0))),"")</f>
        <v/>
      </c>
      <c r="M7229" s="132" t="str">
        <f>IFERROR(IFERROR(INDEX(Кат!$B:$B,MATCH($C7229,Кат!$I:$I,0)),INDEX(Торг!$B:$B,MATCH($C7229,Торг!$I:$I,0))),"")</f>
        <v/>
      </c>
      <c r="N7229" s="132" t="str">
        <f t="shared" si="112"/>
        <v>АВТОПРОДУКТ AP0385</v>
      </c>
      <c r="O7229" s="132" t="str">
        <f>IFERROR(IFERROR(INDEX(Кат!$B:$B,MATCH($N7229,Кат!$I:$I,0)),INDEX(Торг!$B:$B,MATCH($N7229,Торг!$I:$I,0))),"")</f>
        <v/>
      </c>
    </row>
    <row r="7230" spans="1:15" outlineLevel="2">
      <c r="A7230" t="s">
        <v>19193</v>
      </c>
      <c r="C7230" s="191" t="s">
        <v>28301</v>
      </c>
      <c r="E7230" t="s">
        <v>8428</v>
      </c>
      <c r="F7230" t="s">
        <v>3526</v>
      </c>
      <c r="G7230" t="s">
        <v>399</v>
      </c>
      <c r="H7230">
        <v>2950</v>
      </c>
      <c r="J7230" t="s">
        <v>22634</v>
      </c>
      <c r="K7230" s="132" t="str">
        <f>IFERROR(IFERROR(INDEX(Кат!$O:$O,MATCH($C7230,Кат!$I:$I,0)),INDEX(Торг!$L:$L,MATCH($C7230,Торг!$I:$I,0))),"")</f>
        <v/>
      </c>
      <c r="L7230" s="132" t="str">
        <f>IFERROR(IFERROR(INDEX(Кат!$A:$A,MATCH($C7230,Кат!$I:$I,0)),INDEX(Торг!$A:$A,MATCH($C7230,Торг!$I:$I,0))),"")</f>
        <v/>
      </c>
      <c r="M7230" s="132" t="str">
        <f>IFERROR(IFERROR(INDEX(Кат!$B:$B,MATCH($C7230,Кат!$I:$I,0)),INDEX(Торг!$B:$B,MATCH($C7230,Торг!$I:$I,0))),"")</f>
        <v/>
      </c>
      <c r="N7230" s="132" t="str">
        <f t="shared" si="112"/>
        <v>АВТОПРОДУКТ AP0090</v>
      </c>
      <c r="O7230" s="132" t="str">
        <f>IFERROR(IFERROR(INDEX(Кат!$B:$B,MATCH($N7230,Кат!$I:$I,0)),INDEX(Торг!$B:$B,MATCH($N7230,Торг!$I:$I,0))),"")</f>
        <v/>
      </c>
    </row>
    <row r="7231" spans="1:15" outlineLevel="2">
      <c r="A7231" t="s">
        <v>19194</v>
      </c>
      <c r="C7231" s="191" t="s">
        <v>28302</v>
      </c>
      <c r="E7231" t="s">
        <v>8429</v>
      </c>
      <c r="F7231" t="s">
        <v>3526</v>
      </c>
      <c r="G7231" t="s">
        <v>399</v>
      </c>
      <c r="H7231">
        <v>2900</v>
      </c>
      <c r="J7231" t="s">
        <v>22634</v>
      </c>
      <c r="K7231" s="132" t="str">
        <f>IFERROR(IFERROR(INDEX(Кат!$O:$O,MATCH($C7231,Кат!$I:$I,0)),INDEX(Торг!$L:$L,MATCH($C7231,Торг!$I:$I,0))),"")</f>
        <v/>
      </c>
      <c r="L7231" s="132" t="str">
        <f>IFERROR(IFERROR(INDEX(Кат!$A:$A,MATCH($C7231,Кат!$I:$I,0)),INDEX(Торг!$A:$A,MATCH($C7231,Торг!$I:$I,0))),"")</f>
        <v/>
      </c>
      <c r="M7231" s="132" t="str">
        <f>IFERROR(IFERROR(INDEX(Кат!$B:$B,MATCH($C7231,Кат!$I:$I,0)),INDEX(Торг!$B:$B,MATCH($C7231,Торг!$I:$I,0))),"")</f>
        <v/>
      </c>
      <c r="N7231" s="132" t="str">
        <f t="shared" si="112"/>
        <v>АВТОПРОДУКТ AP0080</v>
      </c>
      <c r="O7231" s="132" t="str">
        <f>IFERROR(IFERROR(INDEX(Кат!$B:$B,MATCH($N7231,Кат!$I:$I,0)),INDEX(Торг!$B:$B,MATCH($N7231,Торг!$I:$I,0))),"")</f>
        <v/>
      </c>
    </row>
    <row r="7232" spans="1:15" outlineLevel="2">
      <c r="A7232" t="s">
        <v>19195</v>
      </c>
      <c r="C7232" s="191" t="s">
        <v>28303</v>
      </c>
      <c r="E7232" t="s">
        <v>8430</v>
      </c>
      <c r="F7232" t="s">
        <v>3526</v>
      </c>
      <c r="G7232" t="s">
        <v>399</v>
      </c>
      <c r="H7232">
        <v>2350</v>
      </c>
      <c r="J7232" t="s">
        <v>22634</v>
      </c>
      <c r="K7232" s="132" t="str">
        <f>IFERROR(IFERROR(INDEX(Кат!$O:$O,MATCH($C7232,Кат!$I:$I,0)),INDEX(Торг!$L:$L,MATCH($C7232,Торг!$I:$I,0))),"")</f>
        <v/>
      </c>
      <c r="L7232" s="132" t="str">
        <f>IFERROR(IFERROR(INDEX(Кат!$A:$A,MATCH($C7232,Кат!$I:$I,0)),INDEX(Торг!$A:$A,MATCH($C7232,Торг!$I:$I,0))),"")</f>
        <v/>
      </c>
      <c r="M7232" s="132" t="str">
        <f>IFERROR(IFERROR(INDEX(Кат!$B:$B,MATCH($C7232,Кат!$I:$I,0)),INDEX(Торг!$B:$B,MATCH($C7232,Торг!$I:$I,0))),"")</f>
        <v/>
      </c>
      <c r="N7232" s="132" t="str">
        <f t="shared" si="112"/>
        <v>АВТОПРОДУКТ AP0100</v>
      </c>
      <c r="O7232" s="132" t="str">
        <f>IFERROR(IFERROR(INDEX(Кат!$B:$B,MATCH($N7232,Кат!$I:$I,0)),INDEX(Торг!$B:$B,MATCH($N7232,Торг!$I:$I,0))),"")</f>
        <v/>
      </c>
    </row>
    <row r="7233" spans="1:15" outlineLevel="2">
      <c r="A7233" t="s">
        <v>28304</v>
      </c>
      <c r="C7233" s="191" t="s">
        <v>28305</v>
      </c>
      <c r="E7233" t="s">
        <v>28306</v>
      </c>
      <c r="F7233" t="s">
        <v>3526</v>
      </c>
      <c r="G7233" t="s">
        <v>399</v>
      </c>
      <c r="H7233">
        <v>2800</v>
      </c>
      <c r="J7233" t="s">
        <v>22634</v>
      </c>
      <c r="K7233" s="132" t="str">
        <f>IFERROR(IFERROR(INDEX(Кат!$O:$O,MATCH($C7233,Кат!$I:$I,0)),INDEX(Торг!$L:$L,MATCH($C7233,Торг!$I:$I,0))),"")</f>
        <v/>
      </c>
      <c r="L7233" s="132" t="str">
        <f>IFERROR(IFERROR(INDEX(Кат!$A:$A,MATCH($C7233,Кат!$I:$I,0)),INDEX(Торг!$A:$A,MATCH($C7233,Торг!$I:$I,0))),"")</f>
        <v/>
      </c>
      <c r="M7233" s="132" t="str">
        <f>IFERROR(IFERROR(INDEX(Кат!$B:$B,MATCH($C7233,Кат!$I:$I,0)),INDEX(Торг!$B:$B,MATCH($C7233,Торг!$I:$I,0))),"")</f>
        <v/>
      </c>
      <c r="N7233" s="132" t="str">
        <f t="shared" si="112"/>
        <v>АВТОПРОДУКТ AP0095</v>
      </c>
      <c r="O7233" s="132" t="str">
        <f>IFERROR(IFERROR(INDEX(Кат!$B:$B,MATCH($N7233,Кат!$I:$I,0)),INDEX(Торг!$B:$B,MATCH($N7233,Торг!$I:$I,0))),"")</f>
        <v/>
      </c>
    </row>
    <row r="7234" spans="1:15" outlineLevel="2">
      <c r="A7234" t="s">
        <v>28307</v>
      </c>
      <c r="C7234" s="191" t="s">
        <v>28308</v>
      </c>
      <c r="E7234" t="s">
        <v>28309</v>
      </c>
      <c r="F7234" t="s">
        <v>3526</v>
      </c>
      <c r="G7234" t="s">
        <v>399</v>
      </c>
      <c r="H7234">
        <v>4700</v>
      </c>
      <c r="J7234" t="s">
        <v>22634</v>
      </c>
      <c r="K7234" s="132" t="str">
        <f>IFERROR(IFERROR(INDEX(Кат!$O:$O,MATCH($C7234,Кат!$I:$I,0)),INDEX(Торг!$L:$L,MATCH($C7234,Торг!$I:$I,0))),"")</f>
        <v/>
      </c>
      <c r="L7234" s="132" t="str">
        <f>IFERROR(IFERROR(INDEX(Кат!$A:$A,MATCH($C7234,Кат!$I:$I,0)),INDEX(Торг!$A:$A,MATCH($C7234,Торг!$I:$I,0))),"")</f>
        <v/>
      </c>
      <c r="M7234" s="132" t="str">
        <f>IFERROR(IFERROR(INDEX(Кат!$B:$B,MATCH($C7234,Кат!$I:$I,0)),INDEX(Торг!$B:$B,MATCH($C7234,Торг!$I:$I,0))),"")</f>
        <v/>
      </c>
      <c r="N7234" s="132" t="str">
        <f t="shared" si="112"/>
        <v>АВТОПРОДУКТ AP0440</v>
      </c>
      <c r="O7234" s="132" t="str">
        <f>IFERROR(IFERROR(INDEX(Кат!$B:$B,MATCH($N7234,Кат!$I:$I,0)),INDEX(Торг!$B:$B,MATCH($N7234,Торг!$I:$I,0))),"")</f>
        <v/>
      </c>
    </row>
    <row r="7235" spans="1:15" outlineLevel="2">
      <c r="A7235" t="s">
        <v>19196</v>
      </c>
      <c r="C7235" s="191" t="s">
        <v>28310</v>
      </c>
      <c r="E7235" t="s">
        <v>8431</v>
      </c>
      <c r="F7235" t="s">
        <v>3526</v>
      </c>
      <c r="G7235" t="s">
        <v>375</v>
      </c>
      <c r="H7235">
        <v>630</v>
      </c>
      <c r="J7235" t="s">
        <v>22634</v>
      </c>
      <c r="K7235" s="132" t="str">
        <f>IFERROR(IFERROR(INDEX(Кат!$O:$O,MATCH($C7235,Кат!$I:$I,0)),INDEX(Торг!$L:$L,MATCH($C7235,Торг!$I:$I,0))),"")</f>
        <v/>
      </c>
      <c r="L7235" s="132" t="str">
        <f>IFERROR(IFERROR(INDEX(Кат!$A:$A,MATCH($C7235,Кат!$I:$I,0)),INDEX(Торг!$A:$A,MATCH($C7235,Торг!$I:$I,0))),"")</f>
        <v/>
      </c>
      <c r="M7235" s="132" t="str">
        <f>IFERROR(IFERROR(INDEX(Кат!$B:$B,MATCH($C7235,Кат!$I:$I,0)),INDEX(Торг!$B:$B,MATCH($C7235,Торг!$I:$I,0))),"")</f>
        <v/>
      </c>
      <c r="N7235" s="132" t="str">
        <f t="shared" si="112"/>
        <v>АВТОПРОДУКТ AP0218</v>
      </c>
      <c r="O7235" s="132" t="str">
        <f>IFERROR(IFERROR(INDEX(Кат!$B:$B,MATCH($N7235,Кат!$I:$I,0)),INDEX(Торг!$B:$B,MATCH($N7235,Торг!$I:$I,0))),"")</f>
        <v/>
      </c>
    </row>
    <row r="7236" spans="1:15" outlineLevel="2">
      <c r="A7236" t="s">
        <v>19197</v>
      </c>
      <c r="C7236" s="191" t="s">
        <v>26967</v>
      </c>
      <c r="E7236" t="s">
        <v>8432</v>
      </c>
      <c r="F7236" t="s">
        <v>3526</v>
      </c>
      <c r="G7236" t="s">
        <v>399</v>
      </c>
      <c r="H7236">
        <v>1740</v>
      </c>
      <c r="J7236" t="s">
        <v>22634</v>
      </c>
      <c r="K7236" s="132" t="str">
        <f>IFERROR(IFERROR(INDEX(Кат!$O:$O,MATCH($C7236,Кат!$I:$I,0)),INDEX(Торг!$L:$L,MATCH($C7236,Торг!$I:$I,0))),"")</f>
        <v/>
      </c>
      <c r="L7236" s="132" t="str">
        <f>IFERROR(IFERROR(INDEX(Кат!$A:$A,MATCH($C7236,Кат!$I:$I,0)),INDEX(Торг!$A:$A,MATCH($C7236,Торг!$I:$I,0))),"")</f>
        <v/>
      </c>
      <c r="M7236" s="132" t="str">
        <f>IFERROR(IFERROR(INDEX(Кат!$B:$B,MATCH($C7236,Кат!$I:$I,0)),INDEX(Торг!$B:$B,MATCH($C7236,Торг!$I:$I,0))),"")</f>
        <v/>
      </c>
      <c r="N7236" s="132" t="str">
        <f t="shared" si="112"/>
        <v>АВТОПРОДУКТ AP0415</v>
      </c>
      <c r="O7236" s="132" t="str">
        <f>IFERROR(IFERROR(INDEX(Кат!$B:$B,MATCH($N7236,Кат!$I:$I,0)),INDEX(Торг!$B:$B,MATCH($N7236,Торг!$I:$I,0))),"")</f>
        <v/>
      </c>
    </row>
    <row r="7237" spans="1:15" outlineLevel="2">
      <c r="A7237" t="s">
        <v>19198</v>
      </c>
      <c r="C7237" s="191" t="s">
        <v>26397</v>
      </c>
      <c r="E7237" t="s">
        <v>8433</v>
      </c>
      <c r="F7237" t="s">
        <v>3526</v>
      </c>
      <c r="G7237" t="s">
        <v>399</v>
      </c>
      <c r="H7237">
        <v>1760</v>
      </c>
      <c r="J7237" t="s">
        <v>22634</v>
      </c>
      <c r="K7237" s="132" t="str">
        <f>IFERROR(IFERROR(INDEX(Кат!$O:$O,MATCH($C7237,Кат!$I:$I,0)),INDEX(Торг!$L:$L,MATCH($C7237,Торг!$I:$I,0))),"")</f>
        <v/>
      </c>
      <c r="L7237" s="132" t="str">
        <f>IFERROR(IFERROR(INDEX(Кат!$A:$A,MATCH($C7237,Кат!$I:$I,0)),INDEX(Торг!$A:$A,MATCH($C7237,Торг!$I:$I,0))),"")</f>
        <v/>
      </c>
      <c r="M7237" s="132" t="str">
        <f>IFERROR(IFERROR(INDEX(Кат!$B:$B,MATCH($C7237,Кат!$I:$I,0)),INDEX(Торг!$B:$B,MATCH($C7237,Торг!$I:$I,0))),"")</f>
        <v/>
      </c>
      <c r="N7237" s="132" t="str">
        <f t="shared" si="112"/>
        <v>АВТОПРОДУКТ AP0250</v>
      </c>
      <c r="O7237" s="132" t="str">
        <f>IFERROR(IFERROR(INDEX(Кат!$B:$B,MATCH($N7237,Кат!$I:$I,0)),INDEX(Торг!$B:$B,MATCH($N7237,Торг!$I:$I,0))),"")</f>
        <v/>
      </c>
    </row>
    <row r="7238" spans="1:15" outlineLevel="2">
      <c r="A7238" t="s">
        <v>28311</v>
      </c>
      <c r="C7238" s="191" t="s">
        <v>28312</v>
      </c>
      <c r="E7238" t="s">
        <v>28313</v>
      </c>
      <c r="F7238" t="s">
        <v>3526</v>
      </c>
      <c r="G7238" t="s">
        <v>399</v>
      </c>
      <c r="H7238">
        <v>1750</v>
      </c>
      <c r="J7238" t="s">
        <v>22634</v>
      </c>
      <c r="K7238" s="132" t="str">
        <f>IFERROR(IFERROR(INDEX(Кат!$O:$O,MATCH($C7238,Кат!$I:$I,0)),INDEX(Торг!$L:$L,MATCH($C7238,Торг!$I:$I,0))),"")</f>
        <v/>
      </c>
      <c r="L7238" s="132" t="str">
        <f>IFERROR(IFERROR(INDEX(Кат!$A:$A,MATCH($C7238,Кат!$I:$I,0)),INDEX(Торг!$A:$A,MATCH($C7238,Торг!$I:$I,0))),"")</f>
        <v/>
      </c>
      <c r="M7238" s="132" t="str">
        <f>IFERROR(IFERROR(INDEX(Кат!$B:$B,MATCH($C7238,Кат!$I:$I,0)),INDEX(Торг!$B:$B,MATCH($C7238,Торг!$I:$I,0))),"")</f>
        <v/>
      </c>
      <c r="N7238" s="132" t="str">
        <f t="shared" si="112"/>
        <v>АВТОПРОДУКТ AP0226</v>
      </c>
      <c r="O7238" s="132" t="str">
        <f>IFERROR(IFERROR(INDEX(Кат!$B:$B,MATCH($N7238,Кат!$I:$I,0)),INDEX(Торг!$B:$B,MATCH($N7238,Торг!$I:$I,0))),"")</f>
        <v/>
      </c>
    </row>
    <row r="7239" spans="1:15" outlineLevel="2">
      <c r="A7239" t="s">
        <v>28314</v>
      </c>
      <c r="C7239" s="191" t="s">
        <v>28315</v>
      </c>
      <c r="E7239" t="s">
        <v>28316</v>
      </c>
      <c r="F7239" t="s">
        <v>3526</v>
      </c>
      <c r="G7239" t="s">
        <v>399</v>
      </c>
      <c r="H7239">
        <v>820</v>
      </c>
      <c r="J7239" t="s">
        <v>22634</v>
      </c>
      <c r="K7239" s="132" t="str">
        <f>IFERROR(IFERROR(INDEX(Кат!$O:$O,MATCH($C7239,Кат!$I:$I,0)),INDEX(Торг!$L:$L,MATCH($C7239,Торг!$I:$I,0))),"")</f>
        <v/>
      </c>
      <c r="L7239" s="132" t="str">
        <f>IFERROR(IFERROR(INDEX(Кат!$A:$A,MATCH($C7239,Кат!$I:$I,0)),INDEX(Торг!$A:$A,MATCH($C7239,Торг!$I:$I,0))),"")</f>
        <v/>
      </c>
      <c r="M7239" s="132" t="str">
        <f>IFERROR(IFERROR(INDEX(Кат!$B:$B,MATCH($C7239,Кат!$I:$I,0)),INDEX(Торг!$B:$B,MATCH($C7239,Торг!$I:$I,0))),"")</f>
        <v/>
      </c>
      <c r="N7239" s="132" t="str">
        <f t="shared" si="112"/>
        <v>АВТОПРОДУКТ AP0470</v>
      </c>
      <c r="O7239" s="132" t="str">
        <f>IFERROR(IFERROR(INDEX(Кат!$B:$B,MATCH($N7239,Кат!$I:$I,0)),INDEX(Торг!$B:$B,MATCH($N7239,Торг!$I:$I,0))),"")</f>
        <v/>
      </c>
    </row>
    <row r="7240" spans="1:15" outlineLevel="2">
      <c r="A7240" t="s">
        <v>19199</v>
      </c>
      <c r="C7240" s="191" t="s">
        <v>28317</v>
      </c>
      <c r="E7240" t="s">
        <v>8434</v>
      </c>
      <c r="F7240" t="s">
        <v>3526</v>
      </c>
      <c r="G7240" t="s">
        <v>399</v>
      </c>
      <c r="H7240">
        <v>1360</v>
      </c>
      <c r="J7240" t="s">
        <v>22634</v>
      </c>
      <c r="K7240" s="132" t="str">
        <f>IFERROR(IFERROR(INDEX(Кат!$O:$O,MATCH($C7240,Кат!$I:$I,0)),INDEX(Торг!$L:$L,MATCH($C7240,Торг!$I:$I,0))),"")</f>
        <v/>
      </c>
      <c r="L7240" s="132" t="str">
        <f>IFERROR(IFERROR(INDEX(Кат!$A:$A,MATCH($C7240,Кат!$I:$I,0)),INDEX(Торг!$A:$A,MATCH($C7240,Торг!$I:$I,0))),"")</f>
        <v/>
      </c>
      <c r="M7240" s="132" t="str">
        <f>IFERROR(IFERROR(INDEX(Кат!$B:$B,MATCH($C7240,Кат!$I:$I,0)),INDEX(Торг!$B:$B,MATCH($C7240,Торг!$I:$I,0))),"")</f>
        <v/>
      </c>
      <c r="N7240" s="132" t="str">
        <f t="shared" ref="N7240:N7303" si="113">_xlfn.CONCAT(F7240," ",C7240)</f>
        <v>АВТОПРОДУКТ AP0420</v>
      </c>
      <c r="O7240" s="132" t="str">
        <f>IFERROR(IFERROR(INDEX(Кат!$B:$B,MATCH($N7240,Кат!$I:$I,0)),INDEX(Торг!$B:$B,MATCH($N7240,Торг!$I:$I,0))),"")</f>
        <v/>
      </c>
    </row>
    <row r="7241" spans="1:15" outlineLevel="2">
      <c r="A7241" t="s">
        <v>28318</v>
      </c>
      <c r="C7241" s="191" t="s">
        <v>28319</v>
      </c>
      <c r="E7241" t="s">
        <v>28320</v>
      </c>
      <c r="F7241" t="s">
        <v>3526</v>
      </c>
      <c r="G7241" t="s">
        <v>399</v>
      </c>
      <c r="H7241">
        <v>1350</v>
      </c>
      <c r="J7241" t="s">
        <v>22634</v>
      </c>
      <c r="K7241" s="132" t="str">
        <f>IFERROR(IFERROR(INDEX(Кат!$O:$O,MATCH($C7241,Кат!$I:$I,0)),INDEX(Торг!$L:$L,MATCH($C7241,Торг!$I:$I,0))),"")</f>
        <v/>
      </c>
      <c r="L7241" s="132" t="str">
        <f>IFERROR(IFERROR(INDEX(Кат!$A:$A,MATCH($C7241,Кат!$I:$I,0)),INDEX(Торг!$A:$A,MATCH($C7241,Торг!$I:$I,0))),"")</f>
        <v/>
      </c>
      <c r="M7241" s="132" t="str">
        <f>IFERROR(IFERROR(INDEX(Кат!$B:$B,MATCH($C7241,Кат!$I:$I,0)),INDEX(Торг!$B:$B,MATCH($C7241,Торг!$I:$I,0))),"")</f>
        <v/>
      </c>
      <c r="N7241" s="132" t="str">
        <f t="shared" si="113"/>
        <v>АВТОПРОДУКТ AP0290</v>
      </c>
      <c r="O7241" s="132" t="str">
        <f>IFERROR(IFERROR(INDEX(Кат!$B:$B,MATCH($N7241,Кат!$I:$I,0)),INDEX(Торг!$B:$B,MATCH($N7241,Торг!$I:$I,0))),"")</f>
        <v/>
      </c>
    </row>
    <row r="7242" spans="1:15" outlineLevel="2">
      <c r="A7242" t="s">
        <v>19200</v>
      </c>
      <c r="C7242" s="191" t="s">
        <v>28321</v>
      </c>
      <c r="E7242" t="s">
        <v>8435</v>
      </c>
      <c r="F7242" t="s">
        <v>3526</v>
      </c>
      <c r="G7242" t="s">
        <v>399</v>
      </c>
      <c r="H7242">
        <v>1200</v>
      </c>
      <c r="J7242" t="s">
        <v>22634</v>
      </c>
      <c r="K7242" s="132" t="str">
        <f>IFERROR(IFERROR(INDEX(Кат!$O:$O,MATCH($C7242,Кат!$I:$I,0)),INDEX(Торг!$L:$L,MATCH($C7242,Торг!$I:$I,0))),"")</f>
        <v/>
      </c>
      <c r="L7242" s="132" t="str">
        <f>IFERROR(IFERROR(INDEX(Кат!$A:$A,MATCH($C7242,Кат!$I:$I,0)),INDEX(Торг!$A:$A,MATCH($C7242,Торг!$I:$I,0))),"")</f>
        <v/>
      </c>
      <c r="M7242" s="132" t="str">
        <f>IFERROR(IFERROR(INDEX(Кат!$B:$B,MATCH($C7242,Кат!$I:$I,0)),INDEX(Торг!$B:$B,MATCH($C7242,Торг!$I:$I,0))),"")</f>
        <v/>
      </c>
      <c r="N7242" s="132" t="str">
        <f t="shared" si="113"/>
        <v>АВТОПРОДУКТ AP0140</v>
      </c>
      <c r="O7242" s="132" t="str">
        <f>IFERROR(IFERROR(INDEX(Кат!$B:$B,MATCH($N7242,Кат!$I:$I,0)),INDEX(Торг!$B:$B,MATCH($N7242,Торг!$I:$I,0))),"")</f>
        <v/>
      </c>
    </row>
    <row r="7243" spans="1:15" outlineLevel="2">
      <c r="A7243" t="s">
        <v>19201</v>
      </c>
      <c r="C7243" s="191" t="s">
        <v>28322</v>
      </c>
      <c r="E7243" t="s">
        <v>8436</v>
      </c>
      <c r="F7243" t="s">
        <v>3526</v>
      </c>
      <c r="G7243" t="s">
        <v>399</v>
      </c>
      <c r="H7243">
        <v>1350</v>
      </c>
      <c r="J7243" t="s">
        <v>22634</v>
      </c>
      <c r="K7243" s="132" t="str">
        <f>IFERROR(IFERROR(INDEX(Кат!$O:$O,MATCH($C7243,Кат!$I:$I,0)),INDEX(Торг!$L:$L,MATCH($C7243,Торг!$I:$I,0))),"")</f>
        <v/>
      </c>
      <c r="L7243" s="132" t="str">
        <f>IFERROR(IFERROR(INDEX(Кат!$A:$A,MATCH($C7243,Кат!$I:$I,0)),INDEX(Торг!$A:$A,MATCH($C7243,Торг!$I:$I,0))),"")</f>
        <v/>
      </c>
      <c r="M7243" s="132" t="str">
        <f>IFERROR(IFERROR(INDEX(Кат!$B:$B,MATCH($C7243,Кат!$I:$I,0)),INDEX(Торг!$B:$B,MATCH($C7243,Торг!$I:$I,0))),"")</f>
        <v/>
      </c>
      <c r="N7243" s="132" t="str">
        <f t="shared" si="113"/>
        <v>АВТОПРОДУКТ AP0460</v>
      </c>
      <c r="O7243" s="132" t="str">
        <f>IFERROR(IFERROR(INDEX(Кат!$B:$B,MATCH($N7243,Кат!$I:$I,0)),INDEX(Торг!$B:$B,MATCH($N7243,Торг!$I:$I,0))),"")</f>
        <v/>
      </c>
    </row>
    <row r="7244" spans="1:15" outlineLevel="2">
      <c r="A7244" t="s">
        <v>19202</v>
      </c>
      <c r="C7244" s="191" t="s">
        <v>28323</v>
      </c>
      <c r="E7244" t="s">
        <v>8437</v>
      </c>
      <c r="F7244" t="s">
        <v>3526</v>
      </c>
      <c r="G7244" t="s">
        <v>399</v>
      </c>
      <c r="H7244">
        <v>1350</v>
      </c>
      <c r="J7244" t="s">
        <v>22634</v>
      </c>
      <c r="K7244" s="132" t="str">
        <f>IFERROR(IFERROR(INDEX(Кат!$O:$O,MATCH($C7244,Кат!$I:$I,0)),INDEX(Торг!$L:$L,MATCH($C7244,Торг!$I:$I,0))),"")</f>
        <v/>
      </c>
      <c r="L7244" s="132" t="str">
        <f>IFERROR(IFERROR(INDEX(Кат!$A:$A,MATCH($C7244,Кат!$I:$I,0)),INDEX(Торг!$A:$A,MATCH($C7244,Торг!$I:$I,0))),"")</f>
        <v/>
      </c>
      <c r="M7244" s="132" t="str">
        <f>IFERROR(IFERROR(INDEX(Кат!$B:$B,MATCH($C7244,Кат!$I:$I,0)),INDEX(Торг!$B:$B,MATCH($C7244,Торг!$I:$I,0))),"")</f>
        <v/>
      </c>
      <c r="N7244" s="132" t="str">
        <f t="shared" si="113"/>
        <v>АВТОПРОДУКТ AP0690</v>
      </c>
      <c r="O7244" s="132" t="str">
        <f>IFERROR(IFERROR(INDEX(Кат!$B:$B,MATCH($N7244,Кат!$I:$I,0)),INDEX(Торг!$B:$B,MATCH($N7244,Торг!$I:$I,0))),"")</f>
        <v/>
      </c>
    </row>
    <row r="7245" spans="1:15" outlineLevel="2">
      <c r="A7245" t="s">
        <v>28324</v>
      </c>
      <c r="C7245" s="191" t="s">
        <v>28325</v>
      </c>
      <c r="E7245" t="s">
        <v>28326</v>
      </c>
      <c r="F7245" t="s">
        <v>3526</v>
      </c>
      <c r="G7245" t="s">
        <v>399</v>
      </c>
      <c r="H7245">
        <v>2470</v>
      </c>
      <c r="J7245" t="s">
        <v>22634</v>
      </c>
      <c r="K7245" s="132" t="str">
        <f>IFERROR(IFERROR(INDEX(Кат!$O:$O,MATCH($C7245,Кат!$I:$I,0)),INDEX(Торг!$L:$L,MATCH($C7245,Торг!$I:$I,0))),"")</f>
        <v/>
      </c>
      <c r="L7245" s="132" t="str">
        <f>IFERROR(IFERROR(INDEX(Кат!$A:$A,MATCH($C7245,Кат!$I:$I,0)),INDEX(Торг!$A:$A,MATCH($C7245,Торг!$I:$I,0))),"")</f>
        <v/>
      </c>
      <c r="M7245" s="132" t="str">
        <f>IFERROR(IFERROR(INDEX(Кат!$B:$B,MATCH($C7245,Кат!$I:$I,0)),INDEX(Торг!$B:$B,MATCH($C7245,Торг!$I:$I,0))),"")</f>
        <v/>
      </c>
      <c r="N7245" s="132" t="str">
        <f t="shared" si="113"/>
        <v>АВТОПРОДУКТ AP0421</v>
      </c>
      <c r="O7245" s="132" t="str">
        <f>IFERROR(IFERROR(INDEX(Кат!$B:$B,MATCH($N7245,Кат!$I:$I,0)),INDEX(Торг!$B:$B,MATCH($N7245,Торг!$I:$I,0))),"")</f>
        <v/>
      </c>
    </row>
    <row r="7246" spans="1:15" outlineLevel="2">
      <c r="A7246" t="s">
        <v>28327</v>
      </c>
      <c r="C7246" s="191" t="s">
        <v>28328</v>
      </c>
      <c r="E7246" t="s">
        <v>28329</v>
      </c>
      <c r="F7246" t="s">
        <v>3526</v>
      </c>
      <c r="G7246" t="s">
        <v>399</v>
      </c>
      <c r="H7246">
        <v>2200</v>
      </c>
      <c r="J7246" t="s">
        <v>22634</v>
      </c>
      <c r="K7246" s="132" t="str">
        <f>IFERROR(IFERROR(INDEX(Кат!$O:$O,MATCH($C7246,Кат!$I:$I,0)),INDEX(Торг!$L:$L,MATCH($C7246,Торг!$I:$I,0))),"")</f>
        <v/>
      </c>
      <c r="L7246" s="132" t="str">
        <f>IFERROR(IFERROR(INDEX(Кат!$A:$A,MATCH($C7246,Кат!$I:$I,0)),INDEX(Торг!$A:$A,MATCH($C7246,Торг!$I:$I,0))),"")</f>
        <v/>
      </c>
      <c r="M7246" s="132" t="str">
        <f>IFERROR(IFERROR(INDEX(Кат!$B:$B,MATCH($C7246,Кат!$I:$I,0)),INDEX(Торг!$B:$B,MATCH($C7246,Торг!$I:$I,0))),"")</f>
        <v/>
      </c>
      <c r="N7246" s="132" t="str">
        <f t="shared" si="113"/>
        <v>АВТОПРОДУКТ AP0297</v>
      </c>
      <c r="O7246" s="132" t="str">
        <f>IFERROR(IFERROR(INDEX(Кат!$B:$B,MATCH($N7246,Кат!$I:$I,0)),INDEX(Торг!$B:$B,MATCH($N7246,Торг!$I:$I,0))),"")</f>
        <v/>
      </c>
    </row>
    <row r="7247" spans="1:15" outlineLevel="2">
      <c r="A7247" t="s">
        <v>27725</v>
      </c>
      <c r="C7247" s="191" t="s">
        <v>28330</v>
      </c>
      <c r="E7247" t="s">
        <v>27726</v>
      </c>
      <c r="F7247" t="s">
        <v>3526</v>
      </c>
      <c r="G7247" t="s">
        <v>399</v>
      </c>
      <c r="H7247">
        <v>2700</v>
      </c>
      <c r="J7247" t="s">
        <v>22634</v>
      </c>
      <c r="K7247" s="132" t="str">
        <f>IFERROR(IFERROR(INDEX(Кат!$O:$O,MATCH($C7247,Кат!$I:$I,0)),INDEX(Торг!$L:$L,MATCH($C7247,Торг!$I:$I,0))),"")</f>
        <v/>
      </c>
      <c r="L7247" s="132" t="str">
        <f>IFERROR(IFERROR(INDEX(Кат!$A:$A,MATCH($C7247,Кат!$I:$I,0)),INDEX(Торг!$A:$A,MATCH($C7247,Торг!$I:$I,0))),"")</f>
        <v/>
      </c>
      <c r="M7247" s="132" t="str">
        <f>IFERROR(IFERROR(INDEX(Кат!$B:$B,MATCH($C7247,Кат!$I:$I,0)),INDEX(Торг!$B:$B,MATCH($C7247,Торг!$I:$I,0))),"")</f>
        <v/>
      </c>
      <c r="N7247" s="132" t="str">
        <f t="shared" si="113"/>
        <v>АВТОПРОДУКТ AP0461</v>
      </c>
      <c r="O7247" s="132" t="str">
        <f>IFERROR(IFERROR(INDEX(Кат!$B:$B,MATCH($N7247,Кат!$I:$I,0)),INDEX(Торг!$B:$B,MATCH($N7247,Торг!$I:$I,0))),"")</f>
        <v/>
      </c>
    </row>
    <row r="7248" spans="1:15" outlineLevel="2">
      <c r="A7248" t="s">
        <v>19203</v>
      </c>
      <c r="C7248" s="191" t="s">
        <v>28331</v>
      </c>
      <c r="E7248" t="s">
        <v>8438</v>
      </c>
      <c r="F7248" t="s">
        <v>3526</v>
      </c>
      <c r="G7248" t="s">
        <v>399</v>
      </c>
      <c r="H7248">
        <v>1820</v>
      </c>
      <c r="J7248" t="s">
        <v>22634</v>
      </c>
      <c r="K7248" s="132" t="str">
        <f>IFERROR(IFERROR(INDEX(Кат!$O:$O,MATCH($C7248,Кат!$I:$I,0)),INDEX(Торг!$L:$L,MATCH($C7248,Торг!$I:$I,0))),"")</f>
        <v/>
      </c>
      <c r="L7248" s="132" t="str">
        <f>IFERROR(IFERROR(INDEX(Кат!$A:$A,MATCH($C7248,Кат!$I:$I,0)),INDEX(Торг!$A:$A,MATCH($C7248,Торг!$I:$I,0))),"")</f>
        <v/>
      </c>
      <c r="M7248" s="132" t="str">
        <f>IFERROR(IFERROR(INDEX(Кат!$B:$B,MATCH($C7248,Кат!$I:$I,0)),INDEX(Торг!$B:$B,MATCH($C7248,Торг!$I:$I,0))),"")</f>
        <v/>
      </c>
      <c r="N7248" s="132" t="str">
        <f t="shared" si="113"/>
        <v>АВТОПРОДУКТ AP0419</v>
      </c>
      <c r="O7248" s="132" t="str">
        <f>IFERROR(IFERROR(INDEX(Кат!$B:$B,MATCH($N7248,Кат!$I:$I,0)),INDEX(Торг!$B:$B,MATCH($N7248,Торг!$I:$I,0))),"")</f>
        <v/>
      </c>
    </row>
    <row r="7249" spans="1:15" outlineLevel="1">
      <c r="A7249" t="s">
        <v>19204</v>
      </c>
      <c r="C7249" s="191" t="s">
        <v>28332</v>
      </c>
      <c r="E7249" t="s">
        <v>8439</v>
      </c>
      <c r="F7249" t="s">
        <v>3526</v>
      </c>
      <c r="G7249" t="s">
        <v>399</v>
      </c>
      <c r="H7249">
        <v>1500</v>
      </c>
      <c r="J7249" t="s">
        <v>22634</v>
      </c>
      <c r="K7249" s="132" t="str">
        <f>IFERROR(IFERROR(INDEX(Кат!$O:$O,MATCH($C7249,Кат!$I:$I,0)),INDEX(Торг!$L:$L,MATCH($C7249,Торг!$I:$I,0))),"")</f>
        <v/>
      </c>
      <c r="L7249" s="132" t="str">
        <f>IFERROR(IFERROR(INDEX(Кат!$A:$A,MATCH($C7249,Кат!$I:$I,0)),INDEX(Торг!$A:$A,MATCH($C7249,Торг!$I:$I,0))),"")</f>
        <v/>
      </c>
      <c r="M7249" s="132" t="str">
        <f>IFERROR(IFERROR(INDEX(Кат!$B:$B,MATCH($C7249,Кат!$I:$I,0)),INDEX(Торг!$B:$B,MATCH($C7249,Торг!$I:$I,0))),"")</f>
        <v/>
      </c>
      <c r="N7249" s="132" t="str">
        <f t="shared" si="113"/>
        <v>АВТОПРОДУКТ AP0130</v>
      </c>
      <c r="O7249" s="132" t="str">
        <f>IFERROR(IFERROR(INDEX(Кат!$B:$B,MATCH($N7249,Кат!$I:$I,0)),INDEX(Торг!$B:$B,MATCH($N7249,Торг!$I:$I,0))),"")</f>
        <v/>
      </c>
    </row>
    <row r="7250" spans="1:15" outlineLevel="2">
      <c r="A7250" t="s">
        <v>19205</v>
      </c>
      <c r="C7250" s="191" t="s">
        <v>28333</v>
      </c>
      <c r="E7250" t="s">
        <v>8440</v>
      </c>
      <c r="F7250" t="s">
        <v>3526</v>
      </c>
      <c r="G7250" t="s">
        <v>399</v>
      </c>
      <c r="H7250">
        <v>1630</v>
      </c>
      <c r="J7250" t="s">
        <v>22634</v>
      </c>
      <c r="K7250" s="132" t="str">
        <f>IFERROR(IFERROR(INDEX(Кат!$O:$O,MATCH($C7250,Кат!$I:$I,0)),INDEX(Торг!$L:$L,MATCH($C7250,Торг!$I:$I,0))),"")</f>
        <v/>
      </c>
      <c r="L7250" s="132" t="str">
        <f>IFERROR(IFERROR(INDEX(Кат!$A:$A,MATCH($C7250,Кат!$I:$I,0)),INDEX(Торг!$A:$A,MATCH($C7250,Торг!$I:$I,0))),"")</f>
        <v/>
      </c>
      <c r="M7250" s="132" t="str">
        <f>IFERROR(IFERROR(INDEX(Кат!$B:$B,MATCH($C7250,Кат!$I:$I,0)),INDEX(Торг!$B:$B,MATCH($C7250,Торг!$I:$I,0))),"")</f>
        <v/>
      </c>
      <c r="N7250" s="132" t="str">
        <f t="shared" si="113"/>
        <v>АВТОПРОДУКТ AP0459</v>
      </c>
      <c r="O7250" s="132" t="str">
        <f>IFERROR(IFERROR(INDEX(Кат!$B:$B,MATCH($N7250,Кат!$I:$I,0)),INDEX(Торг!$B:$B,MATCH($N7250,Торг!$I:$I,0))),"")</f>
        <v/>
      </c>
    </row>
    <row r="7251" spans="1:15" outlineLevel="2">
      <c r="A7251" t="s">
        <v>28334</v>
      </c>
      <c r="C7251" s="191" t="s">
        <v>28335</v>
      </c>
      <c r="E7251" t="s">
        <v>28336</v>
      </c>
      <c r="F7251" t="s">
        <v>3526</v>
      </c>
      <c r="G7251" t="s">
        <v>399</v>
      </c>
      <c r="H7251">
        <v>1900</v>
      </c>
      <c r="J7251" t="s">
        <v>22634</v>
      </c>
      <c r="K7251" s="132" t="str">
        <f>IFERROR(IFERROR(INDEX(Кат!$O:$O,MATCH($C7251,Кат!$I:$I,0)),INDEX(Торг!$L:$L,MATCH($C7251,Торг!$I:$I,0))),"")</f>
        <v/>
      </c>
      <c r="L7251" s="132" t="str">
        <f>IFERROR(IFERROR(INDEX(Кат!$A:$A,MATCH($C7251,Кат!$I:$I,0)),INDEX(Торг!$A:$A,MATCH($C7251,Торг!$I:$I,0))),"")</f>
        <v/>
      </c>
      <c r="M7251" s="132" t="str">
        <f>IFERROR(IFERROR(INDEX(Кат!$B:$B,MATCH($C7251,Кат!$I:$I,0)),INDEX(Торг!$B:$B,MATCH($C7251,Торг!$I:$I,0))),"")</f>
        <v/>
      </c>
      <c r="N7251" s="132" t="str">
        <f t="shared" si="113"/>
        <v>АВТОПРОДУКТ AP0295</v>
      </c>
      <c r="O7251" s="132" t="str">
        <f>IFERROR(IFERROR(INDEX(Кат!$B:$B,MATCH($N7251,Кат!$I:$I,0)),INDEX(Торг!$B:$B,MATCH($N7251,Торг!$I:$I,0))),"")</f>
        <v/>
      </c>
    </row>
    <row r="7252" spans="1:15" outlineLevel="2">
      <c r="A7252" t="s">
        <v>19206</v>
      </c>
      <c r="C7252" s="191" t="s">
        <v>28337</v>
      </c>
      <c r="E7252" t="s">
        <v>8441</v>
      </c>
      <c r="F7252" t="s">
        <v>3526</v>
      </c>
      <c r="G7252" t="s">
        <v>399</v>
      </c>
      <c r="H7252">
        <v>880</v>
      </c>
      <c r="J7252" t="s">
        <v>22634</v>
      </c>
      <c r="K7252" s="132" t="str">
        <f>IFERROR(IFERROR(INDEX(Кат!$O:$O,MATCH($C7252,Кат!$I:$I,0)),INDEX(Торг!$L:$L,MATCH($C7252,Торг!$I:$I,0))),"")</f>
        <v/>
      </c>
      <c r="L7252" s="132" t="str">
        <f>IFERROR(IFERROR(INDEX(Кат!$A:$A,MATCH($C7252,Кат!$I:$I,0)),INDEX(Торг!$A:$A,MATCH($C7252,Торг!$I:$I,0))),"")</f>
        <v/>
      </c>
      <c r="M7252" s="132" t="str">
        <f>IFERROR(IFERROR(INDEX(Кат!$B:$B,MATCH($C7252,Кат!$I:$I,0)),INDEX(Торг!$B:$B,MATCH($C7252,Торг!$I:$I,0))),"")</f>
        <v/>
      </c>
      <c r="N7252" s="132" t="str">
        <f t="shared" si="113"/>
        <v>АВТОПРОДУКТ AP0310</v>
      </c>
      <c r="O7252" s="132" t="str">
        <f>IFERROR(IFERROR(INDEX(Кат!$B:$B,MATCH($N7252,Кат!$I:$I,0)),INDEX(Торг!$B:$B,MATCH($N7252,Торг!$I:$I,0))),"")</f>
        <v/>
      </c>
    </row>
    <row r="7253" spans="1:15" outlineLevel="2">
      <c r="A7253" t="s">
        <v>25010</v>
      </c>
      <c r="C7253" s="191" t="s">
        <v>28338</v>
      </c>
      <c r="E7253" t="s">
        <v>25011</v>
      </c>
      <c r="F7253" t="s">
        <v>3526</v>
      </c>
      <c r="G7253" t="s">
        <v>399</v>
      </c>
      <c r="H7253">
        <v>1200</v>
      </c>
      <c r="J7253" t="s">
        <v>22634</v>
      </c>
      <c r="K7253" s="132" t="str">
        <f>IFERROR(IFERROR(INDEX(Кат!$O:$O,MATCH($C7253,Кат!$I:$I,0)),INDEX(Торг!$L:$L,MATCH($C7253,Торг!$I:$I,0))),"")</f>
        <v/>
      </c>
      <c r="L7253" s="132" t="str">
        <f>IFERROR(IFERROR(INDEX(Кат!$A:$A,MATCH($C7253,Кат!$I:$I,0)),INDEX(Торг!$A:$A,MATCH($C7253,Торг!$I:$I,0))),"")</f>
        <v/>
      </c>
      <c r="M7253" s="132" t="str">
        <f>IFERROR(IFERROR(INDEX(Кат!$B:$B,MATCH($C7253,Кат!$I:$I,0)),INDEX(Торг!$B:$B,MATCH($C7253,Торг!$I:$I,0))),"")</f>
        <v/>
      </c>
      <c r="N7253" s="132" t="str">
        <f t="shared" si="113"/>
        <v>АВТОПРОДУКТ AP0571</v>
      </c>
      <c r="O7253" s="132" t="str">
        <f>IFERROR(IFERROR(INDEX(Кат!$B:$B,MATCH($N7253,Кат!$I:$I,0)),INDEX(Торг!$B:$B,MATCH($N7253,Торг!$I:$I,0))),"")</f>
        <v/>
      </c>
    </row>
    <row r="7254" spans="1:15" outlineLevel="2">
      <c r="A7254" t="s">
        <v>19207</v>
      </c>
      <c r="C7254" s="191" t="s">
        <v>28339</v>
      </c>
      <c r="E7254" t="s">
        <v>8442</v>
      </c>
      <c r="F7254" t="s">
        <v>3526</v>
      </c>
      <c r="G7254" t="s">
        <v>399</v>
      </c>
      <c r="H7254">
        <v>750</v>
      </c>
      <c r="J7254" t="s">
        <v>22634</v>
      </c>
      <c r="K7254" s="132" t="str">
        <f>IFERROR(IFERROR(INDEX(Кат!$O:$O,MATCH($C7254,Кат!$I:$I,0)),INDEX(Торг!$L:$L,MATCH($C7254,Торг!$I:$I,0))),"")</f>
        <v/>
      </c>
      <c r="L7254" s="132" t="str">
        <f>IFERROR(IFERROR(INDEX(Кат!$A:$A,MATCH($C7254,Кат!$I:$I,0)),INDEX(Торг!$A:$A,MATCH($C7254,Торг!$I:$I,0))),"")</f>
        <v/>
      </c>
      <c r="M7254" s="132" t="str">
        <f>IFERROR(IFERROR(INDEX(Кат!$B:$B,MATCH($C7254,Кат!$I:$I,0)),INDEX(Торг!$B:$B,MATCH($C7254,Торг!$I:$I,0))),"")</f>
        <v/>
      </c>
      <c r="N7254" s="132" t="str">
        <f t="shared" si="113"/>
        <v>АВТОПРОДУКТ AP0570</v>
      </c>
      <c r="O7254" s="132" t="str">
        <f>IFERROR(IFERROR(INDEX(Кат!$B:$B,MATCH($N7254,Кат!$I:$I,0)),INDEX(Торг!$B:$B,MATCH($N7254,Торг!$I:$I,0))),"")</f>
        <v/>
      </c>
    </row>
    <row r="7255" spans="1:15" outlineLevel="2">
      <c r="A7255" t="s">
        <v>19208</v>
      </c>
      <c r="C7255" s="191" t="s">
        <v>28340</v>
      </c>
      <c r="E7255" t="s">
        <v>8443</v>
      </c>
      <c r="F7255" t="s">
        <v>3526</v>
      </c>
      <c r="G7255" t="s">
        <v>399</v>
      </c>
      <c r="H7255">
        <v>1150</v>
      </c>
      <c r="J7255" t="s">
        <v>22634</v>
      </c>
      <c r="K7255" s="132" t="str">
        <f>IFERROR(IFERROR(INDEX(Кат!$O:$O,MATCH($C7255,Кат!$I:$I,0)),INDEX(Торг!$L:$L,MATCH($C7255,Торг!$I:$I,0))),"")</f>
        <v/>
      </c>
      <c r="L7255" s="132" t="str">
        <f>IFERROR(IFERROR(INDEX(Кат!$A:$A,MATCH($C7255,Кат!$I:$I,0)),INDEX(Торг!$A:$A,MATCH($C7255,Торг!$I:$I,0))),"")</f>
        <v/>
      </c>
      <c r="M7255" s="132" t="str">
        <f>IFERROR(IFERROR(INDEX(Кат!$B:$B,MATCH($C7255,Кат!$I:$I,0)),INDEX(Торг!$B:$B,MATCH($C7255,Торг!$I:$I,0))),"")</f>
        <v/>
      </c>
      <c r="N7255" s="132" t="str">
        <f t="shared" si="113"/>
        <v>АВТОПРОДУКТ AP0160</v>
      </c>
      <c r="O7255" s="132" t="str">
        <f>IFERROR(IFERROR(INDEX(Кат!$B:$B,MATCH($N7255,Кат!$I:$I,0)),INDEX(Торг!$B:$B,MATCH($N7255,Торг!$I:$I,0))),"")</f>
        <v/>
      </c>
    </row>
    <row r="7256" spans="1:15" outlineLevel="2">
      <c r="A7256" t="s">
        <v>28341</v>
      </c>
      <c r="C7256" s="191" t="s">
        <v>28342</v>
      </c>
      <c r="E7256" t="s">
        <v>28343</v>
      </c>
      <c r="F7256" t="s">
        <v>3526</v>
      </c>
      <c r="G7256" t="s">
        <v>399</v>
      </c>
      <c r="H7256">
        <v>16450</v>
      </c>
      <c r="J7256" t="s">
        <v>22634</v>
      </c>
      <c r="K7256" s="132" t="str">
        <f>IFERROR(IFERROR(INDEX(Кат!$O:$O,MATCH($C7256,Кат!$I:$I,0)),INDEX(Торг!$L:$L,MATCH($C7256,Торг!$I:$I,0))),"")</f>
        <v/>
      </c>
      <c r="L7256" s="132" t="str">
        <f>IFERROR(IFERROR(INDEX(Кат!$A:$A,MATCH($C7256,Кат!$I:$I,0)),INDEX(Торг!$A:$A,MATCH($C7256,Торг!$I:$I,0))),"")</f>
        <v/>
      </c>
      <c r="M7256" s="132" t="str">
        <f>IFERROR(IFERROR(INDEX(Кат!$B:$B,MATCH($C7256,Кат!$I:$I,0)),INDEX(Торг!$B:$B,MATCH($C7256,Торг!$I:$I,0))),"")</f>
        <v/>
      </c>
      <c r="N7256" s="132" t="str">
        <f t="shared" si="113"/>
        <v>АВТОПРОДУКТ AP0240</v>
      </c>
      <c r="O7256" s="132" t="str">
        <f>IFERROR(IFERROR(INDEX(Кат!$B:$B,MATCH($N7256,Кат!$I:$I,0)),INDEX(Торг!$B:$B,MATCH($N7256,Торг!$I:$I,0))),"")</f>
        <v/>
      </c>
    </row>
    <row r="7257" spans="1:15" outlineLevel="2">
      <c r="A7257" t="s">
        <v>28344</v>
      </c>
      <c r="C7257" s="191" t="s">
        <v>28345</v>
      </c>
      <c r="E7257" t="s">
        <v>28346</v>
      </c>
      <c r="F7257" t="s">
        <v>3526</v>
      </c>
      <c r="G7257" t="s">
        <v>399</v>
      </c>
      <c r="H7257">
        <v>18350</v>
      </c>
      <c r="J7257" t="s">
        <v>22634</v>
      </c>
      <c r="K7257" s="132" t="str">
        <f>IFERROR(IFERROR(INDEX(Кат!$O:$O,MATCH($C7257,Кат!$I:$I,0)),INDEX(Торг!$L:$L,MATCH($C7257,Торг!$I:$I,0))),"")</f>
        <v/>
      </c>
      <c r="L7257" s="132" t="str">
        <f>IFERROR(IFERROR(INDEX(Кат!$A:$A,MATCH($C7257,Кат!$I:$I,0)),INDEX(Торг!$A:$A,MATCH($C7257,Торг!$I:$I,0))),"")</f>
        <v/>
      </c>
      <c r="M7257" s="132" t="str">
        <f>IFERROR(IFERROR(INDEX(Кат!$B:$B,MATCH($C7257,Кат!$I:$I,0)),INDEX(Торг!$B:$B,MATCH($C7257,Торг!$I:$I,0))),"")</f>
        <v/>
      </c>
      <c r="N7257" s="132" t="str">
        <f t="shared" si="113"/>
        <v>АВТОПРОДУКТ AP0410</v>
      </c>
      <c r="O7257" s="132" t="str">
        <f>IFERROR(IFERROR(INDEX(Кат!$B:$B,MATCH($N7257,Кат!$I:$I,0)),INDEX(Торг!$B:$B,MATCH($N7257,Торг!$I:$I,0))),"")</f>
        <v/>
      </c>
    </row>
    <row r="7258" spans="1:15" outlineLevel="2">
      <c r="A7258" t="s">
        <v>28347</v>
      </c>
      <c r="C7258" s="191" t="s">
        <v>28348</v>
      </c>
      <c r="E7258" t="s">
        <v>28349</v>
      </c>
      <c r="F7258" t="s">
        <v>3526</v>
      </c>
      <c r="G7258" t="s">
        <v>399</v>
      </c>
      <c r="H7258">
        <v>15950</v>
      </c>
      <c r="J7258" t="s">
        <v>22634</v>
      </c>
      <c r="K7258" s="132" t="str">
        <f>IFERROR(IFERROR(INDEX(Кат!$O:$O,MATCH($C7258,Кат!$I:$I,0)),INDEX(Торг!$L:$L,MATCH($C7258,Торг!$I:$I,0))),"")</f>
        <v/>
      </c>
      <c r="L7258" s="132" t="str">
        <f>IFERROR(IFERROR(INDEX(Кат!$A:$A,MATCH($C7258,Кат!$I:$I,0)),INDEX(Торг!$A:$A,MATCH($C7258,Торг!$I:$I,0))),"")</f>
        <v/>
      </c>
      <c r="M7258" s="132" t="str">
        <f>IFERROR(IFERROR(INDEX(Кат!$B:$B,MATCH($C7258,Кат!$I:$I,0)),INDEX(Торг!$B:$B,MATCH($C7258,Торг!$I:$I,0))),"")</f>
        <v/>
      </c>
      <c r="N7258" s="132" t="str">
        <f t="shared" si="113"/>
        <v>АВТОПРОДУКТ AP0230</v>
      </c>
      <c r="O7258" s="132" t="str">
        <f>IFERROR(IFERROR(INDEX(Кат!$B:$B,MATCH($N7258,Кат!$I:$I,0)),INDEX(Торг!$B:$B,MATCH($N7258,Торг!$I:$I,0))),"")</f>
        <v/>
      </c>
    </row>
    <row r="7259" spans="1:15" outlineLevel="2">
      <c r="A7259" t="s">
        <v>25266</v>
      </c>
      <c r="C7259" s="191" t="s">
        <v>28350</v>
      </c>
      <c r="E7259" t="s">
        <v>25267</v>
      </c>
      <c r="F7259" t="s">
        <v>3526</v>
      </c>
      <c r="G7259" t="s">
        <v>375</v>
      </c>
      <c r="H7259">
        <v>8800</v>
      </c>
      <c r="J7259" t="s">
        <v>22634</v>
      </c>
      <c r="K7259" s="132" t="str">
        <f>IFERROR(IFERROR(INDEX(Кат!$O:$O,MATCH($C7259,Кат!$I:$I,0)),INDEX(Торг!$L:$L,MATCH($C7259,Торг!$I:$I,0))),"")</f>
        <v/>
      </c>
      <c r="L7259" s="132" t="str">
        <f>IFERROR(IFERROR(INDEX(Кат!$A:$A,MATCH($C7259,Кат!$I:$I,0)),INDEX(Торг!$A:$A,MATCH($C7259,Торг!$I:$I,0))),"")</f>
        <v/>
      </c>
      <c r="M7259" s="132" t="str">
        <f>IFERROR(IFERROR(INDEX(Кат!$B:$B,MATCH($C7259,Кат!$I:$I,0)),INDEX(Торг!$B:$B,MATCH($C7259,Торг!$I:$I,0))),"")</f>
        <v/>
      </c>
      <c r="N7259" s="132" t="str">
        <f t="shared" si="113"/>
        <v>АВТОПРОДУКТ AP0430</v>
      </c>
      <c r="O7259" s="132" t="str">
        <f>IFERROR(IFERROR(INDEX(Кат!$B:$B,MATCH($N7259,Кат!$I:$I,0)),INDEX(Торг!$B:$B,MATCH($N7259,Торг!$I:$I,0))),"")</f>
        <v/>
      </c>
    </row>
    <row r="7260" spans="1:15" outlineLevel="2">
      <c r="A7260" t="s">
        <v>28351</v>
      </c>
      <c r="C7260" s="191" t="s">
        <v>28352</v>
      </c>
      <c r="E7260" t="s">
        <v>28353</v>
      </c>
      <c r="F7260" t="s">
        <v>3526</v>
      </c>
      <c r="G7260" t="s">
        <v>375</v>
      </c>
      <c r="H7260">
        <v>7500</v>
      </c>
      <c r="J7260" t="s">
        <v>22634</v>
      </c>
      <c r="K7260" s="132" t="str">
        <f>IFERROR(IFERROR(INDEX(Кат!$O:$O,MATCH($C7260,Кат!$I:$I,0)),INDEX(Торг!$L:$L,MATCH($C7260,Торг!$I:$I,0))),"")</f>
        <v/>
      </c>
      <c r="L7260" s="132" t="str">
        <f>IFERROR(IFERROR(INDEX(Кат!$A:$A,MATCH($C7260,Кат!$I:$I,0)),INDEX(Торг!$A:$A,MATCH($C7260,Торг!$I:$I,0))),"")</f>
        <v/>
      </c>
      <c r="M7260" s="132" t="str">
        <f>IFERROR(IFERROR(INDEX(Кат!$B:$B,MATCH($C7260,Кат!$I:$I,0)),INDEX(Торг!$B:$B,MATCH($C7260,Торг!$I:$I,0))),"")</f>
        <v/>
      </c>
      <c r="N7260" s="132" t="str">
        <f t="shared" si="113"/>
        <v>АВТОПРОДУКТ AP0038</v>
      </c>
      <c r="O7260" s="132" t="str">
        <f>IFERROR(IFERROR(INDEX(Кат!$B:$B,MATCH($N7260,Кат!$I:$I,0)),INDEX(Торг!$B:$B,MATCH($N7260,Торг!$I:$I,0))),"")</f>
        <v/>
      </c>
    </row>
    <row r="7261" spans="1:15" outlineLevel="2">
      <c r="A7261" t="s">
        <v>28354</v>
      </c>
      <c r="C7261" s="191" t="s">
        <v>28355</v>
      </c>
      <c r="E7261" t="s">
        <v>28356</v>
      </c>
      <c r="F7261" t="s">
        <v>3526</v>
      </c>
      <c r="G7261" t="s">
        <v>399</v>
      </c>
      <c r="H7261">
        <v>1300</v>
      </c>
      <c r="J7261" t="s">
        <v>22634</v>
      </c>
      <c r="K7261" s="132" t="str">
        <f>IFERROR(IFERROR(INDEX(Кат!$O:$O,MATCH($C7261,Кат!$I:$I,0)),INDEX(Торг!$L:$L,MATCH($C7261,Торг!$I:$I,0))),"")</f>
        <v/>
      </c>
      <c r="L7261" s="132" t="str">
        <f>IFERROR(IFERROR(INDEX(Кат!$A:$A,MATCH($C7261,Кат!$I:$I,0)),INDEX(Торг!$A:$A,MATCH($C7261,Торг!$I:$I,0))),"")</f>
        <v/>
      </c>
      <c r="M7261" s="132" t="str">
        <f>IFERROR(IFERROR(INDEX(Кат!$B:$B,MATCH($C7261,Кат!$I:$I,0)),INDEX(Торг!$B:$B,MATCH($C7261,Торг!$I:$I,0))),"")</f>
        <v/>
      </c>
      <c r="N7261" s="132" t="str">
        <f t="shared" si="113"/>
        <v>АВТОПРОДУКТ AP0036</v>
      </c>
      <c r="O7261" s="132" t="str">
        <f>IFERROR(IFERROR(INDEX(Кат!$B:$B,MATCH($N7261,Кат!$I:$I,0)),INDEX(Торг!$B:$B,MATCH($N7261,Торг!$I:$I,0))),"")</f>
        <v/>
      </c>
    </row>
    <row r="7262" spans="1:15" outlineLevel="2">
      <c r="A7262" t="s">
        <v>19209</v>
      </c>
      <c r="C7262" s="191" t="s">
        <v>28357</v>
      </c>
      <c r="E7262" t="s">
        <v>8444</v>
      </c>
      <c r="F7262" t="s">
        <v>3526</v>
      </c>
      <c r="G7262" t="s">
        <v>399</v>
      </c>
      <c r="H7262">
        <v>1750</v>
      </c>
      <c r="J7262" t="s">
        <v>22634</v>
      </c>
      <c r="K7262" s="132" t="str">
        <f>IFERROR(IFERROR(INDEX(Кат!$O:$O,MATCH($C7262,Кат!$I:$I,0)),INDEX(Торг!$L:$L,MATCH($C7262,Торг!$I:$I,0))),"")</f>
        <v/>
      </c>
      <c r="L7262" s="132" t="str">
        <f>IFERROR(IFERROR(INDEX(Кат!$A:$A,MATCH($C7262,Кат!$I:$I,0)),INDEX(Торг!$A:$A,MATCH($C7262,Торг!$I:$I,0))),"")</f>
        <v/>
      </c>
      <c r="M7262" s="132" t="str">
        <f>IFERROR(IFERROR(INDEX(Кат!$B:$B,MATCH($C7262,Кат!$I:$I,0)),INDEX(Торг!$B:$B,MATCH($C7262,Торг!$I:$I,0))),"")</f>
        <v/>
      </c>
      <c r="N7262" s="132" t="str">
        <f t="shared" si="113"/>
        <v>АВТОПРОДУКТ AP0453</v>
      </c>
      <c r="O7262" s="132" t="str">
        <f>IFERROR(IFERROR(INDEX(Кат!$B:$B,MATCH($N7262,Кат!$I:$I,0)),INDEX(Торг!$B:$B,MATCH($N7262,Торг!$I:$I,0))),"")</f>
        <v/>
      </c>
    </row>
    <row r="7263" spans="1:15" outlineLevel="2">
      <c r="A7263" t="s">
        <v>28358</v>
      </c>
      <c r="C7263" s="191" t="s">
        <v>28359</v>
      </c>
      <c r="E7263" t="s">
        <v>28360</v>
      </c>
      <c r="F7263" t="s">
        <v>3526</v>
      </c>
      <c r="G7263" t="s">
        <v>375</v>
      </c>
      <c r="H7263">
        <v>900</v>
      </c>
      <c r="J7263" t="s">
        <v>22634</v>
      </c>
      <c r="K7263" s="132" t="str">
        <f>IFERROR(IFERROR(INDEX(Кат!$O:$O,MATCH($C7263,Кат!$I:$I,0)),INDEX(Торг!$L:$L,MATCH($C7263,Торг!$I:$I,0))),"")</f>
        <v/>
      </c>
      <c r="L7263" s="132" t="str">
        <f>IFERROR(IFERROR(INDEX(Кат!$A:$A,MATCH($C7263,Кат!$I:$I,0)),INDEX(Торг!$A:$A,MATCH($C7263,Торг!$I:$I,0))),"")</f>
        <v/>
      </c>
      <c r="M7263" s="132" t="str">
        <f>IFERROR(IFERROR(INDEX(Кат!$B:$B,MATCH($C7263,Кат!$I:$I,0)),INDEX(Торг!$B:$B,MATCH($C7263,Торг!$I:$I,0))),"")</f>
        <v/>
      </c>
      <c r="N7263" s="132" t="str">
        <f t="shared" si="113"/>
        <v>АВТОПРОДУКТ AP0002</v>
      </c>
      <c r="O7263" s="132" t="str">
        <f>IFERROR(IFERROR(INDEX(Кат!$B:$B,MATCH($N7263,Кат!$I:$I,0)),INDEX(Торг!$B:$B,MATCH($N7263,Торг!$I:$I,0))),"")</f>
        <v/>
      </c>
    </row>
    <row r="7264" spans="1:15" outlineLevel="2">
      <c r="A7264" t="s">
        <v>28361</v>
      </c>
      <c r="C7264" s="191" t="s">
        <v>28362</v>
      </c>
      <c r="E7264" t="s">
        <v>28363</v>
      </c>
      <c r="F7264" t="s">
        <v>3526</v>
      </c>
      <c r="G7264" t="s">
        <v>375</v>
      </c>
      <c r="H7264">
        <v>770</v>
      </c>
      <c r="J7264" t="s">
        <v>22634</v>
      </c>
      <c r="K7264" s="132" t="str">
        <f>IFERROR(IFERROR(INDEX(Кат!$O:$O,MATCH($C7264,Кат!$I:$I,0)),INDEX(Торг!$L:$L,MATCH($C7264,Торг!$I:$I,0))),"")</f>
        <v/>
      </c>
      <c r="L7264" s="132" t="str">
        <f>IFERROR(IFERROR(INDEX(Кат!$A:$A,MATCH($C7264,Кат!$I:$I,0)),INDEX(Торг!$A:$A,MATCH($C7264,Торг!$I:$I,0))),"")</f>
        <v/>
      </c>
      <c r="M7264" s="132" t="str">
        <f>IFERROR(IFERROR(INDEX(Кат!$B:$B,MATCH($C7264,Кат!$I:$I,0)),INDEX(Торг!$B:$B,MATCH($C7264,Торг!$I:$I,0))),"")</f>
        <v/>
      </c>
      <c r="N7264" s="132" t="str">
        <f t="shared" si="113"/>
        <v>АВТОПРОДУКТ AP0001</v>
      </c>
      <c r="O7264" s="132" t="str">
        <f>IFERROR(IFERROR(INDEX(Кат!$B:$B,MATCH($N7264,Кат!$I:$I,0)),INDEX(Торг!$B:$B,MATCH($N7264,Торг!$I:$I,0))),"")</f>
        <v/>
      </c>
    </row>
    <row r="7265" spans="1:15" outlineLevel="2">
      <c r="A7265" t="s">
        <v>25816</v>
      </c>
      <c r="C7265" s="191" t="s">
        <v>25817</v>
      </c>
      <c r="E7265" t="s">
        <v>25818</v>
      </c>
      <c r="F7265" t="s">
        <v>3526</v>
      </c>
      <c r="G7265" t="s">
        <v>399</v>
      </c>
      <c r="H7265">
        <v>5410</v>
      </c>
      <c r="J7265" t="s">
        <v>22634</v>
      </c>
      <c r="K7265" s="132" t="str">
        <f>IFERROR(IFERROR(INDEX(Кат!$O:$O,MATCH($C7265,Кат!$I:$I,0)),INDEX(Торг!$L:$L,MATCH($C7265,Торг!$I:$I,0))),"")</f>
        <v/>
      </c>
      <c r="L7265" s="132" t="str">
        <f>IFERROR(IFERROR(INDEX(Кат!$A:$A,MATCH($C7265,Кат!$I:$I,0)),INDEX(Торг!$A:$A,MATCH($C7265,Торг!$I:$I,0))),"")</f>
        <v/>
      </c>
      <c r="M7265" s="132" t="str">
        <f>IFERROR(IFERROR(INDEX(Кат!$B:$B,MATCH($C7265,Кат!$I:$I,0)),INDEX(Торг!$B:$B,MATCH($C7265,Торг!$I:$I,0))),"")</f>
        <v/>
      </c>
      <c r="N7265" s="132" t="str">
        <f t="shared" si="113"/>
        <v>АВТОПРОДУКТ AP0416</v>
      </c>
      <c r="O7265" s="132" t="str">
        <f>IFERROR(IFERROR(INDEX(Кат!$B:$B,MATCH($N7265,Кат!$I:$I,0)),INDEX(Торг!$B:$B,MATCH($N7265,Торг!$I:$I,0))),"")</f>
        <v/>
      </c>
    </row>
    <row r="7266" spans="1:15" outlineLevel="2">
      <c r="A7266" t="s">
        <v>19210</v>
      </c>
      <c r="C7266" s="191" t="s">
        <v>28364</v>
      </c>
      <c r="E7266" t="s">
        <v>8445</v>
      </c>
      <c r="F7266" t="s">
        <v>3526</v>
      </c>
      <c r="G7266" t="s">
        <v>399</v>
      </c>
      <c r="H7266">
        <v>5050</v>
      </c>
      <c r="J7266" t="s">
        <v>22634</v>
      </c>
      <c r="K7266" s="132" t="str">
        <f>IFERROR(IFERROR(INDEX(Кат!$O:$O,MATCH($C7266,Кат!$I:$I,0)),INDEX(Торг!$L:$L,MATCH($C7266,Торг!$I:$I,0))),"")</f>
        <v/>
      </c>
      <c r="L7266" s="132" t="str">
        <f>IFERROR(IFERROR(INDEX(Кат!$A:$A,MATCH($C7266,Кат!$I:$I,0)),INDEX(Торг!$A:$A,MATCH($C7266,Торг!$I:$I,0))),"")</f>
        <v/>
      </c>
      <c r="M7266" s="132" t="str">
        <f>IFERROR(IFERROR(INDEX(Кат!$B:$B,MATCH($C7266,Кат!$I:$I,0)),INDEX(Торг!$B:$B,MATCH($C7266,Торг!$I:$I,0))),"")</f>
        <v/>
      </c>
      <c r="N7266" s="132" t="str">
        <f t="shared" si="113"/>
        <v>АВТОПРОДУКТ AP0120</v>
      </c>
      <c r="O7266" s="132" t="str">
        <f>IFERROR(IFERROR(INDEX(Кат!$B:$B,MATCH($N7266,Кат!$I:$I,0)),INDEX(Торг!$B:$B,MATCH($N7266,Торг!$I:$I,0))),"")</f>
        <v/>
      </c>
    </row>
    <row r="7267" spans="1:15" outlineLevel="2">
      <c r="A7267" t="s">
        <v>28365</v>
      </c>
      <c r="C7267" s="191" t="s">
        <v>28366</v>
      </c>
      <c r="E7267" t="s">
        <v>28367</v>
      </c>
      <c r="F7267" t="s">
        <v>3526</v>
      </c>
      <c r="G7267" t="s">
        <v>399</v>
      </c>
      <c r="H7267">
        <v>5000</v>
      </c>
      <c r="J7267" t="s">
        <v>22634</v>
      </c>
      <c r="K7267" s="132" t="str">
        <f>IFERROR(IFERROR(INDEX(Кат!$O:$O,MATCH($C7267,Кат!$I:$I,0)),INDEX(Торг!$L:$L,MATCH($C7267,Торг!$I:$I,0))),"")</f>
        <v/>
      </c>
      <c r="L7267" s="132" t="str">
        <f>IFERROR(IFERROR(INDEX(Кат!$A:$A,MATCH($C7267,Кат!$I:$I,0)),INDEX(Торг!$A:$A,MATCH($C7267,Торг!$I:$I,0))),"")</f>
        <v/>
      </c>
      <c r="M7267" s="132" t="str">
        <f>IFERROR(IFERROR(INDEX(Кат!$B:$B,MATCH($C7267,Кат!$I:$I,0)),INDEX(Торг!$B:$B,MATCH($C7267,Торг!$I:$I,0))),"")</f>
        <v/>
      </c>
      <c r="N7267" s="132" t="str">
        <f t="shared" si="113"/>
        <v>АВТОПРОДУКТ AP0260</v>
      </c>
      <c r="O7267" s="132" t="str">
        <f>IFERROR(IFERROR(INDEX(Кат!$B:$B,MATCH($N7267,Кат!$I:$I,0)),INDEX(Торг!$B:$B,MATCH($N7267,Торг!$I:$I,0))),"")</f>
        <v/>
      </c>
    </row>
    <row r="7268" spans="1:15" outlineLevel="2">
      <c r="A7268" t="s">
        <v>19211</v>
      </c>
      <c r="C7268" s="191" t="s">
        <v>28368</v>
      </c>
      <c r="E7268" t="s">
        <v>8446</v>
      </c>
      <c r="F7268" t="s">
        <v>3526</v>
      </c>
      <c r="G7268" t="s">
        <v>399</v>
      </c>
      <c r="H7268">
        <v>650</v>
      </c>
      <c r="J7268" t="s">
        <v>22634</v>
      </c>
      <c r="K7268" s="132" t="str">
        <f>IFERROR(IFERROR(INDEX(Кат!$O:$O,MATCH($C7268,Кат!$I:$I,0)),INDEX(Торг!$L:$L,MATCH($C7268,Торг!$I:$I,0))),"")</f>
        <v/>
      </c>
      <c r="L7268" s="132" t="str">
        <f>IFERROR(IFERROR(INDEX(Кат!$A:$A,MATCH($C7268,Кат!$I:$I,0)),INDEX(Торг!$A:$A,MATCH($C7268,Торг!$I:$I,0))),"")</f>
        <v/>
      </c>
      <c r="M7268" s="132" t="str">
        <f>IFERROR(IFERROR(INDEX(Кат!$B:$B,MATCH($C7268,Кат!$I:$I,0)),INDEX(Торг!$B:$B,MATCH($C7268,Торг!$I:$I,0))),"")</f>
        <v/>
      </c>
      <c r="N7268" s="132" t="str">
        <f t="shared" si="113"/>
        <v>АВТОПРОДУКТ AP0285</v>
      </c>
      <c r="O7268" s="132" t="str">
        <f>IFERROR(IFERROR(INDEX(Кат!$B:$B,MATCH($N7268,Кат!$I:$I,0)),INDEX(Торг!$B:$B,MATCH($N7268,Торг!$I:$I,0))),"")</f>
        <v/>
      </c>
    </row>
    <row r="7269" spans="1:15" outlineLevel="2">
      <c r="A7269" t="s">
        <v>19212</v>
      </c>
      <c r="C7269" s="191" t="s">
        <v>28369</v>
      </c>
      <c r="E7269" t="s">
        <v>8447</v>
      </c>
      <c r="F7269" t="s">
        <v>3526</v>
      </c>
      <c r="G7269" t="s">
        <v>399</v>
      </c>
      <c r="H7269">
        <v>550</v>
      </c>
      <c r="J7269" t="s">
        <v>22634</v>
      </c>
      <c r="K7269" s="132" t="str">
        <f>IFERROR(IFERROR(INDEX(Кат!$O:$O,MATCH($C7269,Кат!$I:$I,0)),INDEX(Торг!$L:$L,MATCH($C7269,Торг!$I:$I,0))),"")</f>
        <v/>
      </c>
      <c r="L7269" s="132" t="str">
        <f>IFERROR(IFERROR(INDEX(Кат!$A:$A,MATCH($C7269,Кат!$I:$I,0)),INDEX(Торг!$A:$A,MATCH($C7269,Торг!$I:$I,0))),"")</f>
        <v/>
      </c>
      <c r="M7269" s="132" t="str">
        <f>IFERROR(IFERROR(INDEX(Кат!$B:$B,MATCH($C7269,Кат!$I:$I,0)),INDEX(Торг!$B:$B,MATCH($C7269,Торг!$I:$I,0))),"")</f>
        <v/>
      </c>
      <c r="N7269" s="132" t="str">
        <f t="shared" si="113"/>
        <v>АВТОПРОДУКТ AP0286</v>
      </c>
      <c r="O7269" s="132" t="str">
        <f>IFERROR(IFERROR(INDEX(Кат!$B:$B,MATCH($N7269,Кат!$I:$I,0)),INDEX(Торг!$B:$B,MATCH($N7269,Торг!$I:$I,0))),"")</f>
        <v/>
      </c>
    </row>
    <row r="7270" spans="1:15" outlineLevel="2">
      <c r="A7270" t="s">
        <v>28370</v>
      </c>
      <c r="C7270" s="191" t="s">
        <v>28371</v>
      </c>
      <c r="E7270" t="s">
        <v>28372</v>
      </c>
      <c r="F7270" t="s">
        <v>3526</v>
      </c>
      <c r="G7270" t="s">
        <v>375</v>
      </c>
      <c r="H7270">
        <v>1200</v>
      </c>
      <c r="J7270" t="s">
        <v>22634</v>
      </c>
      <c r="K7270" s="132" t="str">
        <f>IFERROR(IFERROR(INDEX(Кат!$O:$O,MATCH($C7270,Кат!$I:$I,0)),INDEX(Торг!$L:$L,MATCH($C7270,Торг!$I:$I,0))),"")</f>
        <v/>
      </c>
      <c r="L7270" s="132" t="str">
        <f>IFERROR(IFERROR(INDEX(Кат!$A:$A,MATCH($C7270,Кат!$I:$I,0)),INDEX(Торг!$A:$A,MATCH($C7270,Торг!$I:$I,0))),"")</f>
        <v/>
      </c>
      <c r="M7270" s="132" t="str">
        <f>IFERROR(IFERROR(INDEX(Кат!$B:$B,MATCH($C7270,Кат!$I:$I,0)),INDEX(Торг!$B:$B,MATCH($C7270,Торг!$I:$I,0))),"")</f>
        <v/>
      </c>
      <c r="N7270" s="132" t="str">
        <f t="shared" si="113"/>
        <v>АВТОПРОДУКТ AP0034</v>
      </c>
      <c r="O7270" s="132" t="str">
        <f>IFERROR(IFERROR(INDEX(Кат!$B:$B,MATCH($N7270,Кат!$I:$I,0)),INDEX(Торг!$B:$B,MATCH($N7270,Торг!$I:$I,0))),"")</f>
        <v/>
      </c>
    </row>
    <row r="7271" spans="1:15" outlineLevel="2">
      <c r="A7271" t="s">
        <v>19213</v>
      </c>
      <c r="C7271" s="191" t="s">
        <v>28373</v>
      </c>
      <c r="E7271" t="s">
        <v>3528</v>
      </c>
      <c r="F7271" t="s">
        <v>3526</v>
      </c>
      <c r="G7271" t="s">
        <v>399</v>
      </c>
      <c r="H7271">
        <v>495</v>
      </c>
      <c r="J7271" t="s">
        <v>22634</v>
      </c>
      <c r="K7271" s="132" t="str">
        <f>IFERROR(IFERROR(INDEX(Кат!$O:$O,MATCH($C7271,Кат!$I:$I,0)),INDEX(Торг!$L:$L,MATCH($C7271,Торг!$I:$I,0))),"")</f>
        <v/>
      </c>
      <c r="L7271" s="132" t="str">
        <f>IFERROR(IFERROR(INDEX(Кат!$A:$A,MATCH($C7271,Кат!$I:$I,0)),INDEX(Торг!$A:$A,MATCH($C7271,Торг!$I:$I,0))),"")</f>
        <v/>
      </c>
      <c r="M7271" s="132" t="str">
        <f>IFERROR(IFERROR(INDEX(Кат!$B:$B,MATCH($C7271,Кат!$I:$I,0)),INDEX(Торг!$B:$B,MATCH($C7271,Торг!$I:$I,0))),"")</f>
        <v/>
      </c>
      <c r="N7271" s="132" t="str">
        <f t="shared" si="113"/>
        <v>АВТОПРОДУКТ AP0300</v>
      </c>
      <c r="O7271" s="132" t="str">
        <f>IFERROR(IFERROR(INDEX(Кат!$B:$B,MATCH($N7271,Кат!$I:$I,0)),INDEX(Торг!$B:$B,MATCH($N7271,Торг!$I:$I,0))),"")</f>
        <v/>
      </c>
    </row>
    <row r="7272" spans="1:15" outlineLevel="2">
      <c r="A7272" t="s">
        <v>19214</v>
      </c>
      <c r="C7272" s="191" t="s">
        <v>28374</v>
      </c>
      <c r="E7272" t="s">
        <v>8448</v>
      </c>
      <c r="F7272" t="s">
        <v>3526</v>
      </c>
      <c r="G7272" t="s">
        <v>399</v>
      </c>
      <c r="H7272">
        <v>600</v>
      </c>
      <c r="J7272" t="s">
        <v>22634</v>
      </c>
      <c r="K7272" s="132" t="str">
        <f>IFERROR(IFERROR(INDEX(Кат!$O:$O,MATCH($C7272,Кат!$I:$I,0)),INDEX(Торг!$L:$L,MATCH($C7272,Торг!$I:$I,0))),"")</f>
        <v/>
      </c>
      <c r="L7272" s="132" t="str">
        <f>IFERROR(IFERROR(INDEX(Кат!$A:$A,MATCH($C7272,Кат!$I:$I,0)),INDEX(Торг!$A:$A,MATCH($C7272,Торг!$I:$I,0))),"")</f>
        <v/>
      </c>
      <c r="M7272" s="132" t="str">
        <f>IFERROR(IFERROR(INDEX(Кат!$B:$B,MATCH($C7272,Кат!$I:$I,0)),INDEX(Торг!$B:$B,MATCH($C7272,Торг!$I:$I,0))),"")</f>
        <v/>
      </c>
      <c r="N7272" s="132" t="str">
        <f t="shared" si="113"/>
        <v>АВТОПРОДУКТ AP0150</v>
      </c>
      <c r="O7272" s="132" t="str">
        <f>IFERROR(IFERROR(INDEX(Кат!$B:$B,MATCH($N7272,Кат!$I:$I,0)),INDEX(Торг!$B:$B,MATCH($N7272,Торг!$I:$I,0))),"")</f>
        <v/>
      </c>
    </row>
    <row r="7273" spans="1:15" outlineLevel="2">
      <c r="A7273" t="s">
        <v>19215</v>
      </c>
      <c r="C7273" s="191" t="s">
        <v>28375</v>
      </c>
      <c r="E7273" t="s">
        <v>8449</v>
      </c>
      <c r="F7273" t="s">
        <v>3526</v>
      </c>
      <c r="G7273" t="s">
        <v>399</v>
      </c>
      <c r="H7273">
        <v>1090</v>
      </c>
      <c r="J7273" t="s">
        <v>22634</v>
      </c>
      <c r="K7273" s="132" t="str">
        <f>IFERROR(IFERROR(INDEX(Кат!$O:$O,MATCH($C7273,Кат!$I:$I,0)),INDEX(Торг!$L:$L,MATCH($C7273,Торг!$I:$I,0))),"")</f>
        <v/>
      </c>
      <c r="L7273" s="132" t="str">
        <f>IFERROR(IFERROR(INDEX(Кат!$A:$A,MATCH($C7273,Кат!$I:$I,0)),INDEX(Торг!$A:$A,MATCH($C7273,Торг!$I:$I,0))),"")</f>
        <v/>
      </c>
      <c r="M7273" s="132" t="str">
        <f>IFERROR(IFERROR(INDEX(Кат!$B:$B,MATCH($C7273,Кат!$I:$I,0)),INDEX(Торг!$B:$B,MATCH($C7273,Торг!$I:$I,0))),"")</f>
        <v/>
      </c>
      <c r="N7273" s="132" t="str">
        <f t="shared" si="113"/>
        <v>АВТОПРОДУКТ AP0270</v>
      </c>
      <c r="O7273" s="132" t="str">
        <f>IFERROR(IFERROR(INDEX(Кат!$B:$B,MATCH($N7273,Кат!$I:$I,0)),INDEX(Торг!$B:$B,MATCH($N7273,Торг!$I:$I,0))),"")</f>
        <v/>
      </c>
    </row>
    <row r="7274" spans="1:15" outlineLevel="2">
      <c r="A7274" t="s">
        <v>24444</v>
      </c>
      <c r="C7274" s="191"/>
      <c r="E7274" t="s">
        <v>24445</v>
      </c>
      <c r="J7274" t="s">
        <v>22634</v>
      </c>
      <c r="K7274" s="132" t="str">
        <f>IFERROR(IFERROR(INDEX(Кат!$O:$O,MATCH($C7274,Кат!$I:$I,0)),INDEX(Торг!$L:$L,MATCH($C7274,Торг!$I:$I,0))),"")</f>
        <v/>
      </c>
      <c r="L7274" s="132" t="str">
        <f>IFERROR(IFERROR(INDEX(Кат!$A:$A,MATCH($C7274,Кат!$I:$I,0)),INDEX(Торг!$A:$A,MATCH($C7274,Торг!$I:$I,0))),"")</f>
        <v/>
      </c>
      <c r="M7274" s="132" t="str">
        <f>IFERROR(IFERROR(INDEX(Кат!$B:$B,MATCH($C7274,Кат!$I:$I,0)),INDEX(Торг!$B:$B,MATCH($C7274,Торг!$I:$I,0))),"")</f>
        <v/>
      </c>
      <c r="N7274" s="132" t="str">
        <f t="shared" si="113"/>
        <v xml:space="preserve"> </v>
      </c>
      <c r="O7274" s="132" t="str">
        <f>IFERROR(IFERROR(INDEX(Кат!$B:$B,MATCH($N7274,Кат!$I:$I,0)),INDEX(Торг!$B:$B,MATCH($N7274,Торг!$I:$I,0))),"")</f>
        <v/>
      </c>
    </row>
    <row r="7275" spans="1:15" outlineLevel="2">
      <c r="A7275" t="s">
        <v>19216</v>
      </c>
      <c r="C7275" s="191" t="s">
        <v>14499</v>
      </c>
      <c r="E7275" t="s">
        <v>8450</v>
      </c>
      <c r="F7275" t="s">
        <v>8451</v>
      </c>
      <c r="G7275" t="s">
        <v>399</v>
      </c>
      <c r="H7275">
        <v>1350</v>
      </c>
      <c r="J7275" t="s">
        <v>22634</v>
      </c>
      <c r="K7275" s="132" t="str">
        <f>IFERROR(IFERROR(INDEX(Кат!$O:$O,MATCH($C7275,Кат!$I:$I,0)),INDEX(Торг!$L:$L,MATCH($C7275,Торг!$I:$I,0))),"")</f>
        <v/>
      </c>
      <c r="L7275" s="132" t="str">
        <f>IFERROR(IFERROR(INDEX(Кат!$A:$A,MATCH($C7275,Кат!$I:$I,0)),INDEX(Торг!$A:$A,MATCH($C7275,Торг!$I:$I,0))),"")</f>
        <v/>
      </c>
      <c r="M7275" s="132" t="str">
        <f>IFERROR(IFERROR(INDEX(Кат!$B:$B,MATCH($C7275,Кат!$I:$I,0)),INDEX(Торг!$B:$B,MATCH($C7275,Торг!$I:$I,0))),"")</f>
        <v/>
      </c>
      <c r="N7275" s="132" t="str">
        <f t="shared" si="113"/>
        <v>АВТОРЕАЛ АВ905-3502070</v>
      </c>
      <c r="O7275" s="132" t="str">
        <f>IFERROR(IFERROR(INDEX(Кат!$B:$B,MATCH($N7275,Кат!$I:$I,0)),INDEX(Торг!$B:$B,MATCH($N7275,Торг!$I:$I,0))),"")</f>
        <v/>
      </c>
    </row>
    <row r="7276" spans="1:15" outlineLevel="2">
      <c r="A7276" t="s">
        <v>32631</v>
      </c>
      <c r="C7276" s="191" t="s">
        <v>14502</v>
      </c>
      <c r="E7276" t="s">
        <v>32632</v>
      </c>
      <c r="F7276" t="s">
        <v>8451</v>
      </c>
      <c r="G7276" t="s">
        <v>399</v>
      </c>
      <c r="H7276">
        <v>1150</v>
      </c>
      <c r="J7276" t="s">
        <v>22634</v>
      </c>
      <c r="K7276" s="132" t="str">
        <f>IFERROR(IFERROR(INDEX(Кат!$O:$O,MATCH($C7276,Кат!$I:$I,0)),INDEX(Торг!$L:$L,MATCH($C7276,Торг!$I:$I,0))),"")</f>
        <v/>
      </c>
      <c r="L7276" s="132" t="str">
        <f>IFERROR(IFERROR(INDEX(Кат!$A:$A,MATCH($C7276,Кат!$I:$I,0)),INDEX(Торг!$A:$A,MATCH($C7276,Торг!$I:$I,0))),"")</f>
        <v/>
      </c>
      <c r="M7276" s="132" t="str">
        <f>IFERROR(IFERROR(INDEX(Кат!$B:$B,MATCH($C7276,Кат!$I:$I,0)),INDEX(Торг!$B:$B,MATCH($C7276,Торг!$I:$I,0))),"")</f>
        <v/>
      </c>
      <c r="N7276" s="132" t="str">
        <f t="shared" si="113"/>
        <v>АВТОРЕАЛ AV2002</v>
      </c>
      <c r="O7276" s="132" t="str">
        <f>IFERROR(IFERROR(INDEX(Кат!$B:$B,MATCH($N7276,Кат!$I:$I,0)),INDEX(Торг!$B:$B,MATCH($N7276,Торг!$I:$I,0))),"")</f>
        <v/>
      </c>
    </row>
    <row r="7277" spans="1:15" outlineLevel="2">
      <c r="A7277" t="s">
        <v>19217</v>
      </c>
      <c r="C7277" s="191" t="s">
        <v>14500</v>
      </c>
      <c r="E7277" t="s">
        <v>14501</v>
      </c>
      <c r="F7277" t="s">
        <v>8451</v>
      </c>
      <c r="G7277" t="s">
        <v>399</v>
      </c>
      <c r="H7277">
        <v>1050</v>
      </c>
      <c r="J7277" t="s">
        <v>22634</v>
      </c>
      <c r="K7277" s="132" t="str">
        <f>IFERROR(IFERROR(INDEX(Кат!$O:$O,MATCH($C7277,Кат!$I:$I,0)),INDEX(Торг!$L:$L,MATCH($C7277,Торг!$I:$I,0))),"")</f>
        <v/>
      </c>
      <c r="L7277" s="132" t="str">
        <f>IFERROR(IFERROR(INDEX(Кат!$A:$A,MATCH($C7277,Кат!$I:$I,0)),INDEX(Торг!$A:$A,MATCH($C7277,Торг!$I:$I,0))),"")</f>
        <v/>
      </c>
      <c r="M7277" s="132" t="str">
        <f>IFERROR(IFERROR(INDEX(Кат!$B:$B,MATCH($C7277,Кат!$I:$I,0)),INDEX(Торг!$B:$B,MATCH($C7277,Торг!$I:$I,0))),"")</f>
        <v/>
      </c>
      <c r="N7277" s="132" t="str">
        <f t="shared" si="113"/>
        <v>АВТОРЕАЛ AB08-3104014</v>
      </c>
      <c r="O7277" s="132" t="str">
        <f>IFERROR(IFERROR(INDEX(Кат!$B:$B,MATCH($N7277,Кат!$I:$I,0)),INDEX(Торг!$B:$B,MATCH($N7277,Торг!$I:$I,0))),"")</f>
        <v/>
      </c>
    </row>
    <row r="7278" spans="1:15" outlineLevel="2">
      <c r="A7278" t="s">
        <v>19218</v>
      </c>
      <c r="C7278" s="191" t="s">
        <v>14502</v>
      </c>
      <c r="E7278" t="s">
        <v>14503</v>
      </c>
      <c r="F7278" t="s">
        <v>8451</v>
      </c>
      <c r="G7278" t="s">
        <v>399</v>
      </c>
      <c r="H7278">
        <v>900</v>
      </c>
      <c r="J7278" t="s">
        <v>22634</v>
      </c>
      <c r="K7278" s="132" t="str">
        <f>IFERROR(IFERROR(INDEX(Кат!$O:$O,MATCH($C7278,Кат!$I:$I,0)),INDEX(Торг!$L:$L,MATCH($C7278,Торг!$I:$I,0))),"")</f>
        <v/>
      </c>
      <c r="L7278" s="132" t="str">
        <f>IFERROR(IFERROR(INDEX(Кат!$A:$A,MATCH($C7278,Кат!$I:$I,0)),INDEX(Торг!$A:$A,MATCH($C7278,Торг!$I:$I,0))),"")</f>
        <v/>
      </c>
      <c r="M7278" s="132" t="str">
        <f>IFERROR(IFERROR(INDEX(Кат!$B:$B,MATCH($C7278,Кат!$I:$I,0)),INDEX(Торг!$B:$B,MATCH($C7278,Торг!$I:$I,0))),"")</f>
        <v/>
      </c>
      <c r="N7278" s="132" t="str">
        <f t="shared" si="113"/>
        <v>АВТОРЕАЛ AV2002</v>
      </c>
      <c r="O7278" s="132" t="str">
        <f>IFERROR(IFERROR(INDEX(Кат!$B:$B,MATCH($N7278,Кат!$I:$I,0)),INDEX(Торг!$B:$B,MATCH($N7278,Торг!$I:$I,0))),"")</f>
        <v/>
      </c>
    </row>
    <row r="7279" spans="1:15" outlineLevel="2">
      <c r="A7279" t="s">
        <v>19219</v>
      </c>
      <c r="C7279" s="191" t="s">
        <v>14504</v>
      </c>
      <c r="E7279" t="s">
        <v>14505</v>
      </c>
      <c r="F7279" t="s">
        <v>8451</v>
      </c>
      <c r="G7279" t="s">
        <v>399</v>
      </c>
      <c r="H7279">
        <v>700</v>
      </c>
      <c r="J7279" t="s">
        <v>22634</v>
      </c>
      <c r="K7279" s="132" t="str">
        <f>IFERROR(IFERROR(INDEX(Кат!$O:$O,MATCH($C7279,Кат!$I:$I,0)),INDEX(Торг!$L:$L,MATCH($C7279,Торг!$I:$I,0))),"")</f>
        <v/>
      </c>
      <c r="L7279" s="132" t="str">
        <f>IFERROR(IFERROR(INDEX(Кат!$A:$A,MATCH($C7279,Кат!$I:$I,0)),INDEX(Торг!$A:$A,MATCH($C7279,Торг!$I:$I,0))),"")</f>
        <v/>
      </c>
      <c r="M7279" s="132" t="str">
        <f>IFERROR(IFERROR(INDEX(Кат!$B:$B,MATCH($C7279,Кат!$I:$I,0)),INDEX(Торг!$B:$B,MATCH($C7279,Торг!$I:$I,0))),"")</f>
        <v/>
      </c>
      <c r="N7279" s="132" t="str">
        <f t="shared" si="113"/>
        <v>АВТОРЕАЛ АВ1118-3103015</v>
      </c>
      <c r="O7279" s="132" t="str">
        <f>IFERROR(IFERROR(INDEX(Кат!$B:$B,MATCH($N7279,Кат!$I:$I,0)),INDEX(Торг!$B:$B,MATCH($N7279,Торг!$I:$I,0))),"")</f>
        <v/>
      </c>
    </row>
    <row r="7280" spans="1:15" outlineLevel="2">
      <c r="A7280" t="s">
        <v>19220</v>
      </c>
      <c r="C7280" s="191" t="s">
        <v>14506</v>
      </c>
      <c r="E7280" t="s">
        <v>14507</v>
      </c>
      <c r="F7280" t="s">
        <v>8451</v>
      </c>
      <c r="G7280" t="s">
        <v>399</v>
      </c>
      <c r="H7280">
        <v>650</v>
      </c>
      <c r="J7280" t="s">
        <v>22634</v>
      </c>
      <c r="K7280" s="132" t="str">
        <f>IFERROR(IFERROR(INDEX(Кат!$O:$O,MATCH($C7280,Кат!$I:$I,0)),INDEX(Торг!$L:$L,MATCH($C7280,Торг!$I:$I,0))),"")</f>
        <v/>
      </c>
      <c r="L7280" s="132" t="str">
        <f>IFERROR(IFERROR(INDEX(Кат!$A:$A,MATCH($C7280,Кат!$I:$I,0)),INDEX(Торг!$A:$A,MATCH($C7280,Торг!$I:$I,0))),"")</f>
        <v/>
      </c>
      <c r="M7280" s="132" t="str">
        <f>IFERROR(IFERROR(INDEX(Кат!$B:$B,MATCH($C7280,Кат!$I:$I,0)),INDEX(Торг!$B:$B,MATCH($C7280,Торг!$I:$I,0))),"")</f>
        <v/>
      </c>
      <c r="N7280" s="132" t="str">
        <f t="shared" si="113"/>
        <v>АВТОРЕАЛ AB01-3103015</v>
      </c>
      <c r="O7280" s="132" t="str">
        <f>IFERROR(IFERROR(INDEX(Кат!$B:$B,MATCH($N7280,Кат!$I:$I,0)),INDEX(Торг!$B:$B,MATCH($N7280,Торг!$I:$I,0))),"")</f>
        <v/>
      </c>
    </row>
    <row r="7281" spans="1:15" outlineLevel="2">
      <c r="A7281" t="s">
        <v>19221</v>
      </c>
      <c r="C7281" s="191" t="s">
        <v>14508</v>
      </c>
      <c r="E7281" t="s">
        <v>14509</v>
      </c>
      <c r="F7281" t="s">
        <v>8451</v>
      </c>
      <c r="G7281" t="s">
        <v>399</v>
      </c>
      <c r="H7281">
        <v>1030</v>
      </c>
      <c r="J7281" t="s">
        <v>22634</v>
      </c>
      <c r="K7281" s="132" t="str">
        <f>IFERROR(IFERROR(INDEX(Кат!$O:$O,MATCH($C7281,Кат!$I:$I,0)),INDEX(Торг!$L:$L,MATCH($C7281,Торг!$I:$I,0))),"")</f>
        <v/>
      </c>
      <c r="L7281" s="132" t="str">
        <f>IFERROR(IFERROR(INDEX(Кат!$A:$A,MATCH($C7281,Кат!$I:$I,0)),INDEX(Торг!$A:$A,MATCH($C7281,Торг!$I:$I,0))),"")</f>
        <v/>
      </c>
      <c r="M7281" s="132" t="str">
        <f>IFERROR(IFERROR(INDEX(Кат!$B:$B,MATCH($C7281,Кат!$I:$I,0)),INDEX(Торг!$B:$B,MATCH($C7281,Торг!$I:$I,0))),"")</f>
        <v/>
      </c>
      <c r="N7281" s="132" t="str">
        <f t="shared" si="113"/>
        <v>АВТОРЕАЛ AB08-3103015</v>
      </c>
      <c r="O7281" s="132" t="str">
        <f>IFERROR(IFERROR(INDEX(Кат!$B:$B,MATCH($N7281,Кат!$I:$I,0)),INDEX(Торг!$B:$B,MATCH($N7281,Торг!$I:$I,0))),"")</f>
        <v/>
      </c>
    </row>
    <row r="7282" spans="1:15" outlineLevel="2">
      <c r="A7282" t="s">
        <v>19222</v>
      </c>
      <c r="C7282" s="191" t="s">
        <v>14510</v>
      </c>
      <c r="E7282" t="s">
        <v>14511</v>
      </c>
      <c r="F7282" t="s">
        <v>8451</v>
      </c>
      <c r="G7282" t="s">
        <v>399</v>
      </c>
      <c r="H7282">
        <v>1160</v>
      </c>
      <c r="J7282" t="s">
        <v>22634</v>
      </c>
      <c r="K7282" s="132" t="str">
        <f>IFERROR(IFERROR(INDEX(Кат!$O:$O,MATCH($C7282,Кат!$I:$I,0)),INDEX(Торг!$L:$L,MATCH($C7282,Торг!$I:$I,0))),"")</f>
        <v/>
      </c>
      <c r="L7282" s="132" t="str">
        <f>IFERROR(IFERROR(INDEX(Кат!$A:$A,MATCH($C7282,Кат!$I:$I,0)),INDEX(Торг!$A:$A,MATCH($C7282,Торг!$I:$I,0))),"")</f>
        <v/>
      </c>
      <c r="M7282" s="132" t="str">
        <f>IFERROR(IFERROR(INDEX(Кат!$B:$B,MATCH($C7282,Кат!$I:$I,0)),INDEX(Торг!$B:$B,MATCH($C7282,Торг!$I:$I,0))),"")</f>
        <v/>
      </c>
      <c r="N7282" s="132" t="str">
        <f t="shared" si="113"/>
        <v>АВТОРЕАЛ AB21-3103015</v>
      </c>
      <c r="O7282" s="132" t="str">
        <f>IFERROR(IFERROR(INDEX(Кат!$B:$B,MATCH($N7282,Кат!$I:$I,0)),INDEX(Торг!$B:$B,MATCH($N7282,Торг!$I:$I,0))),"")</f>
        <v/>
      </c>
    </row>
    <row r="7283" spans="1:15" outlineLevel="2">
      <c r="A7283" t="s">
        <v>19223</v>
      </c>
      <c r="C7283" s="191" t="s">
        <v>14512</v>
      </c>
      <c r="E7283" t="s">
        <v>14513</v>
      </c>
      <c r="F7283" t="s">
        <v>8451</v>
      </c>
      <c r="G7283" t="s">
        <v>399</v>
      </c>
      <c r="H7283">
        <v>1100</v>
      </c>
      <c r="J7283" t="s">
        <v>22634</v>
      </c>
      <c r="K7283" s="132" t="str">
        <f>IFERROR(IFERROR(INDEX(Кат!$O:$O,MATCH($C7283,Кат!$I:$I,0)),INDEX(Торг!$L:$L,MATCH($C7283,Торг!$I:$I,0))),"")</f>
        <v/>
      </c>
      <c r="L7283" s="132" t="str">
        <f>IFERROR(IFERROR(INDEX(Кат!$A:$A,MATCH($C7283,Кат!$I:$I,0)),INDEX(Торг!$A:$A,MATCH($C7283,Торг!$I:$I,0))),"")</f>
        <v/>
      </c>
      <c r="M7283" s="132" t="str">
        <f>IFERROR(IFERROR(INDEX(Кат!$B:$B,MATCH($C7283,Кат!$I:$I,0)),INDEX(Торг!$B:$B,MATCH($C7283,Торг!$I:$I,0))),"")</f>
        <v/>
      </c>
      <c r="N7283" s="132" t="str">
        <f t="shared" si="113"/>
        <v>АВТОРЕАЛ AB21214-3103015</v>
      </c>
      <c r="O7283" s="132" t="str">
        <f>IFERROR(IFERROR(INDEX(Кат!$B:$B,MATCH($N7283,Кат!$I:$I,0)),INDEX(Торг!$B:$B,MATCH($N7283,Торг!$I:$I,0))),"")</f>
        <v/>
      </c>
    </row>
    <row r="7284" spans="1:15" outlineLevel="2">
      <c r="A7284" t="s">
        <v>19224</v>
      </c>
      <c r="C7284" s="191" t="s">
        <v>8452</v>
      </c>
      <c r="E7284" t="s">
        <v>8453</v>
      </c>
      <c r="F7284" t="s">
        <v>8451</v>
      </c>
      <c r="G7284" t="s">
        <v>399</v>
      </c>
      <c r="H7284">
        <v>1600</v>
      </c>
      <c r="J7284" t="s">
        <v>22634</v>
      </c>
      <c r="K7284" s="132" t="str">
        <f>IFERROR(IFERROR(INDEX(Кат!$O:$O,MATCH($C7284,Кат!$I:$I,0)),INDEX(Торг!$L:$L,MATCH($C7284,Торг!$I:$I,0))),"")</f>
        <v/>
      </c>
      <c r="L7284" s="132" t="str">
        <f>IFERROR(IFERROR(INDEX(Кат!$A:$A,MATCH($C7284,Кат!$I:$I,0)),INDEX(Торг!$A:$A,MATCH($C7284,Торг!$I:$I,0))),"")</f>
        <v/>
      </c>
      <c r="M7284" s="132" t="str">
        <f>IFERROR(IFERROR(INDEX(Кат!$B:$B,MATCH($C7284,Кат!$I:$I,0)),INDEX(Торг!$B:$B,MATCH($C7284,Торг!$I:$I,0))),"")</f>
        <v/>
      </c>
      <c r="N7284" s="132" t="str">
        <f t="shared" si="113"/>
        <v>АВТОРЕАЛ АВР23-3103014</v>
      </c>
      <c r="O7284" s="132" t="str">
        <f>IFERROR(IFERROR(INDEX(Кат!$B:$B,MATCH($N7284,Кат!$I:$I,0)),INDEX(Торг!$B:$B,MATCH($N7284,Торг!$I:$I,0))),"")</f>
        <v/>
      </c>
    </row>
    <row r="7285" spans="1:15" outlineLevel="2">
      <c r="A7285" t="s">
        <v>19225</v>
      </c>
      <c r="C7285" s="191" t="s">
        <v>14514</v>
      </c>
      <c r="E7285" t="s">
        <v>14515</v>
      </c>
      <c r="F7285" t="s">
        <v>8451</v>
      </c>
      <c r="G7285" t="s">
        <v>399</v>
      </c>
      <c r="H7285">
        <v>870</v>
      </c>
      <c r="J7285" t="s">
        <v>22634</v>
      </c>
      <c r="K7285" s="132" t="str">
        <f>IFERROR(IFERROR(INDEX(Кат!$O:$O,MATCH($C7285,Кат!$I:$I,0)),INDEX(Торг!$L:$L,MATCH($C7285,Торг!$I:$I,0))),"")</f>
        <v/>
      </c>
      <c r="L7285" s="132" t="str">
        <f>IFERROR(IFERROR(INDEX(Кат!$A:$A,MATCH($C7285,Кат!$I:$I,0)),INDEX(Торг!$A:$A,MATCH($C7285,Торг!$I:$I,0))),"")</f>
        <v/>
      </c>
      <c r="M7285" s="132" t="str">
        <f>IFERROR(IFERROR(INDEX(Кат!$B:$B,MATCH($C7285,Кат!$I:$I,0)),INDEX(Торг!$B:$B,MATCH($C7285,Торг!$I:$I,0))),"")</f>
        <v/>
      </c>
      <c r="N7285" s="132" t="str">
        <f t="shared" si="113"/>
        <v>АВТОРЕАЛ AV2001</v>
      </c>
      <c r="O7285" s="132" t="str">
        <f>IFERROR(IFERROR(INDEX(Кат!$B:$B,MATCH($N7285,Кат!$I:$I,0)),INDEX(Торг!$B:$B,MATCH($N7285,Торг!$I:$I,0))),"")</f>
        <v/>
      </c>
    </row>
    <row r="7286" spans="1:15" outlineLevel="2">
      <c r="A7286" t="s">
        <v>19226</v>
      </c>
      <c r="C7286" s="191" t="s">
        <v>14516</v>
      </c>
      <c r="E7286" t="s">
        <v>8454</v>
      </c>
      <c r="F7286" t="s">
        <v>8451</v>
      </c>
      <c r="G7286" t="s">
        <v>375</v>
      </c>
      <c r="H7286">
        <v>2300</v>
      </c>
      <c r="J7286" t="s">
        <v>22634</v>
      </c>
      <c r="K7286" s="132" t="str">
        <f>IFERROR(IFERROR(INDEX(Кат!$O:$O,MATCH($C7286,Кат!$I:$I,0)),INDEX(Торг!$L:$L,MATCH($C7286,Торг!$I:$I,0))),"")</f>
        <v/>
      </c>
      <c r="L7286" s="132" t="str">
        <f>IFERROR(IFERROR(INDEX(Кат!$A:$A,MATCH($C7286,Кат!$I:$I,0)),INDEX(Торг!$A:$A,MATCH($C7286,Торг!$I:$I,0))),"")</f>
        <v/>
      </c>
      <c r="M7286" s="132" t="str">
        <f>IFERROR(IFERROR(INDEX(Кат!$B:$B,MATCH($C7286,Кат!$I:$I,0)),INDEX(Торг!$B:$B,MATCH($C7286,Торг!$I:$I,0))),"")</f>
        <v/>
      </c>
      <c r="N7286" s="132" t="str">
        <f t="shared" si="113"/>
        <v>АВТОРЕАЛ AB1118-3502070</v>
      </c>
      <c r="O7286" s="132" t="str">
        <f>IFERROR(IFERROR(INDEX(Кат!$B:$B,MATCH($N7286,Кат!$I:$I,0)),INDEX(Торг!$B:$B,MATCH($N7286,Торг!$I:$I,0))),"")</f>
        <v/>
      </c>
    </row>
    <row r="7287" spans="1:15" outlineLevel="2">
      <c r="A7287" t="s">
        <v>27388</v>
      </c>
      <c r="C7287" s="191" t="s">
        <v>27389</v>
      </c>
      <c r="E7287" t="s">
        <v>27390</v>
      </c>
      <c r="F7287" t="s">
        <v>8451</v>
      </c>
      <c r="G7287" t="s">
        <v>375</v>
      </c>
      <c r="H7287">
        <v>10670</v>
      </c>
      <c r="J7287" t="s">
        <v>22634</v>
      </c>
      <c r="K7287" s="132" t="str">
        <f>IFERROR(IFERROR(INDEX(Кат!$O:$O,MATCH($C7287,Кат!$I:$I,0)),INDEX(Торг!$L:$L,MATCH($C7287,Торг!$I:$I,0))),"")</f>
        <v/>
      </c>
      <c r="L7287" s="132" t="str">
        <f>IFERROR(IFERROR(INDEX(Кат!$A:$A,MATCH($C7287,Кат!$I:$I,0)),INDEX(Торг!$A:$A,MATCH($C7287,Торг!$I:$I,0))),"")</f>
        <v/>
      </c>
      <c r="M7287" s="132" t="str">
        <f>IFERROR(IFERROR(INDEX(Кат!$B:$B,MATCH($C7287,Кат!$I:$I,0)),INDEX(Торг!$B:$B,MATCH($C7287,Торг!$I:$I,0))),"")</f>
        <v/>
      </c>
      <c r="N7287" s="132" t="str">
        <f t="shared" si="113"/>
        <v>АВТОРЕАЛ AV1001</v>
      </c>
      <c r="O7287" s="132" t="str">
        <f>IFERROR(IFERROR(INDEX(Кат!$B:$B,MATCH($N7287,Кат!$I:$I,0)),INDEX(Торг!$B:$B,MATCH($N7287,Торг!$I:$I,0))),"")</f>
        <v/>
      </c>
    </row>
    <row r="7288" spans="1:15" outlineLevel="2">
      <c r="A7288" t="s">
        <v>19227</v>
      </c>
      <c r="C7288" s="191" t="s">
        <v>14517</v>
      </c>
      <c r="E7288" t="s">
        <v>8455</v>
      </c>
      <c r="F7288" t="s">
        <v>8451</v>
      </c>
      <c r="G7288" t="s">
        <v>375</v>
      </c>
      <c r="H7288">
        <v>2100</v>
      </c>
      <c r="J7288" t="s">
        <v>22634</v>
      </c>
      <c r="K7288" s="132" t="str">
        <f>IFERROR(IFERROR(INDEX(Кат!$O:$O,MATCH($C7288,Кат!$I:$I,0)),INDEX(Торг!$L:$L,MATCH($C7288,Торг!$I:$I,0))),"")</f>
        <v/>
      </c>
      <c r="L7288" s="132" t="str">
        <f>IFERROR(IFERROR(INDEX(Кат!$A:$A,MATCH($C7288,Кат!$I:$I,0)),INDEX(Торг!$A:$A,MATCH($C7288,Торг!$I:$I,0))),"")</f>
        <v/>
      </c>
      <c r="M7288" s="132" t="str">
        <f>IFERROR(IFERROR(INDEX(Кат!$B:$B,MATCH($C7288,Кат!$I:$I,0)),INDEX(Торг!$B:$B,MATCH($C7288,Торг!$I:$I,0))),"")</f>
        <v/>
      </c>
      <c r="N7288" s="132" t="str">
        <f t="shared" si="113"/>
        <v>АВТОРЕАЛ AB01-3501070</v>
      </c>
      <c r="O7288" s="132" t="str">
        <f>IFERROR(IFERROR(INDEX(Кат!$B:$B,MATCH($N7288,Кат!$I:$I,0)),INDEX(Торг!$B:$B,MATCH($N7288,Торг!$I:$I,0))),"")</f>
        <v/>
      </c>
    </row>
    <row r="7289" spans="1:15" outlineLevel="2">
      <c r="A7289" t="s">
        <v>19228</v>
      </c>
      <c r="C7289" s="191" t="s">
        <v>14518</v>
      </c>
      <c r="E7289" t="s">
        <v>8456</v>
      </c>
      <c r="F7289" t="s">
        <v>8451</v>
      </c>
      <c r="G7289" t="s">
        <v>375</v>
      </c>
      <c r="H7289">
        <v>2550</v>
      </c>
      <c r="J7289" t="s">
        <v>22634</v>
      </c>
      <c r="K7289" s="132" t="str">
        <f>IFERROR(IFERROR(INDEX(Кат!$O:$O,MATCH($C7289,Кат!$I:$I,0)),INDEX(Торг!$L:$L,MATCH($C7289,Торг!$I:$I,0))),"")</f>
        <v/>
      </c>
      <c r="L7289" s="132" t="str">
        <f>IFERROR(IFERROR(INDEX(Кат!$A:$A,MATCH($C7289,Кат!$I:$I,0)),INDEX(Торг!$A:$A,MATCH($C7289,Торг!$I:$I,0))),"")</f>
        <v/>
      </c>
      <c r="M7289" s="132" t="str">
        <f>IFERROR(IFERROR(INDEX(Кат!$B:$B,MATCH($C7289,Кат!$I:$I,0)),INDEX(Торг!$B:$B,MATCH($C7289,Торг!$I:$I,0))),"")</f>
        <v/>
      </c>
      <c r="N7289" s="132" t="str">
        <f t="shared" si="113"/>
        <v>АВТОРЕАЛ ABE08-3501070</v>
      </c>
      <c r="O7289" s="132" t="str">
        <f>IFERROR(IFERROR(INDEX(Кат!$B:$B,MATCH($N7289,Кат!$I:$I,0)),INDEX(Торг!$B:$B,MATCH($N7289,Торг!$I:$I,0))),"")</f>
        <v/>
      </c>
    </row>
    <row r="7290" spans="1:15" outlineLevel="2">
      <c r="A7290" t="s">
        <v>19229</v>
      </c>
      <c r="C7290" s="191" t="s">
        <v>14519</v>
      </c>
      <c r="E7290" t="s">
        <v>8457</v>
      </c>
      <c r="F7290" t="s">
        <v>8451</v>
      </c>
      <c r="G7290" t="s">
        <v>375</v>
      </c>
      <c r="H7290">
        <v>2100</v>
      </c>
      <c r="J7290" t="s">
        <v>22634</v>
      </c>
      <c r="K7290" s="132" t="str">
        <f>IFERROR(IFERROR(INDEX(Кат!$O:$O,MATCH($C7290,Кат!$I:$I,0)),INDEX(Торг!$L:$L,MATCH($C7290,Торг!$I:$I,0))),"")</f>
        <v/>
      </c>
      <c r="L7290" s="132" t="str">
        <f>IFERROR(IFERROR(INDEX(Кат!$A:$A,MATCH($C7290,Кат!$I:$I,0)),INDEX(Торг!$A:$A,MATCH($C7290,Торг!$I:$I,0))),"")</f>
        <v/>
      </c>
      <c r="M7290" s="132" t="str">
        <f>IFERROR(IFERROR(INDEX(Кат!$B:$B,MATCH($C7290,Кат!$I:$I,0)),INDEX(Торг!$B:$B,MATCH($C7290,Торг!$I:$I,0))),"")</f>
        <v/>
      </c>
      <c r="N7290" s="132" t="str">
        <f t="shared" si="113"/>
        <v>АВТОРЕАЛ AB08-3501070</v>
      </c>
      <c r="O7290" s="132" t="str">
        <f>IFERROR(IFERROR(INDEX(Кат!$B:$B,MATCH($N7290,Кат!$I:$I,0)),INDEX(Торг!$B:$B,MATCH($N7290,Торг!$I:$I,0))),"")</f>
        <v/>
      </c>
    </row>
    <row r="7291" spans="1:15" outlineLevel="2">
      <c r="A7291" t="s">
        <v>19230</v>
      </c>
      <c r="C7291" s="191" t="s">
        <v>14520</v>
      </c>
      <c r="E7291" t="s">
        <v>8458</v>
      </c>
      <c r="F7291" t="s">
        <v>8451</v>
      </c>
      <c r="G7291" t="s">
        <v>375</v>
      </c>
      <c r="H7291">
        <v>2450</v>
      </c>
      <c r="J7291" t="s">
        <v>22634</v>
      </c>
      <c r="K7291" s="132" t="str">
        <f>IFERROR(IFERROR(INDEX(Кат!$O:$O,MATCH($C7291,Кат!$I:$I,0)),INDEX(Торг!$L:$L,MATCH($C7291,Торг!$I:$I,0))),"")</f>
        <v/>
      </c>
      <c r="L7291" s="132" t="str">
        <f>IFERROR(IFERROR(INDEX(Кат!$A:$A,MATCH($C7291,Кат!$I:$I,0)),INDEX(Торг!$A:$A,MATCH($C7291,Торг!$I:$I,0))),"")</f>
        <v/>
      </c>
      <c r="M7291" s="132" t="str">
        <f>IFERROR(IFERROR(INDEX(Кат!$B:$B,MATCH($C7291,Кат!$I:$I,0)),INDEX(Торг!$B:$B,MATCH($C7291,Торг!$I:$I,0))),"")</f>
        <v/>
      </c>
      <c r="N7291" s="132" t="str">
        <f t="shared" si="113"/>
        <v>АВТОРЕАЛ АВ10-3501070</v>
      </c>
      <c r="O7291" s="132" t="str">
        <f>IFERROR(IFERROR(INDEX(Кат!$B:$B,MATCH($N7291,Кат!$I:$I,0)),INDEX(Торг!$B:$B,MATCH($N7291,Торг!$I:$I,0))),"")</f>
        <v/>
      </c>
    </row>
    <row r="7292" spans="1:15" outlineLevel="2">
      <c r="A7292" t="s">
        <v>19231</v>
      </c>
      <c r="C7292" s="191" t="s">
        <v>14521</v>
      </c>
      <c r="E7292" t="s">
        <v>8459</v>
      </c>
      <c r="F7292" t="s">
        <v>8451</v>
      </c>
      <c r="G7292" t="s">
        <v>375</v>
      </c>
      <c r="H7292">
        <v>2750</v>
      </c>
      <c r="J7292" t="s">
        <v>22634</v>
      </c>
      <c r="K7292" s="132" t="str">
        <f>IFERROR(IFERROR(INDEX(Кат!$O:$O,MATCH($C7292,Кат!$I:$I,0)),INDEX(Торг!$L:$L,MATCH($C7292,Торг!$I:$I,0))),"")</f>
        <v/>
      </c>
      <c r="L7292" s="132" t="str">
        <f>IFERROR(IFERROR(INDEX(Кат!$A:$A,MATCH($C7292,Кат!$I:$I,0)),INDEX(Торг!$A:$A,MATCH($C7292,Торг!$I:$I,0))),"")</f>
        <v/>
      </c>
      <c r="M7292" s="132" t="str">
        <f>IFERROR(IFERROR(INDEX(Кат!$B:$B,MATCH($C7292,Кат!$I:$I,0)),INDEX(Торг!$B:$B,MATCH($C7292,Торг!$I:$I,0))),"")</f>
        <v/>
      </c>
      <c r="N7292" s="132" t="str">
        <f t="shared" si="113"/>
        <v>АВТОРЕАЛ ABP10-3501070</v>
      </c>
      <c r="O7292" s="132" t="str">
        <f>IFERROR(IFERROR(INDEX(Кат!$B:$B,MATCH($N7292,Кат!$I:$I,0)),INDEX(Торг!$B:$B,MATCH($N7292,Торг!$I:$I,0))),"")</f>
        <v/>
      </c>
    </row>
    <row r="7293" spans="1:15" outlineLevel="2">
      <c r="A7293" t="s">
        <v>19232</v>
      </c>
      <c r="C7293" s="191" t="s">
        <v>14522</v>
      </c>
      <c r="E7293" t="s">
        <v>8460</v>
      </c>
      <c r="F7293" t="s">
        <v>8451</v>
      </c>
      <c r="G7293" t="s">
        <v>375</v>
      </c>
      <c r="H7293">
        <v>2750</v>
      </c>
      <c r="J7293" t="s">
        <v>22634</v>
      </c>
      <c r="K7293" s="132" t="str">
        <f>IFERROR(IFERROR(INDEX(Кат!$O:$O,MATCH($C7293,Кат!$I:$I,0)),INDEX(Торг!$L:$L,MATCH($C7293,Торг!$I:$I,0))),"")</f>
        <v/>
      </c>
      <c r="L7293" s="132" t="str">
        <f>IFERROR(IFERROR(INDEX(Кат!$A:$A,MATCH($C7293,Кат!$I:$I,0)),INDEX(Торг!$A:$A,MATCH($C7293,Торг!$I:$I,0))),"")</f>
        <v/>
      </c>
      <c r="M7293" s="132" t="str">
        <f>IFERROR(IFERROR(INDEX(Кат!$B:$B,MATCH($C7293,Кат!$I:$I,0)),INDEX(Торг!$B:$B,MATCH($C7293,Торг!$I:$I,0))),"")</f>
        <v/>
      </c>
      <c r="N7293" s="132" t="str">
        <f t="shared" si="113"/>
        <v>АВТОРЕАЛ АВ12-3501070</v>
      </c>
      <c r="O7293" s="132" t="str">
        <f>IFERROR(IFERROR(INDEX(Кат!$B:$B,MATCH($N7293,Кат!$I:$I,0)),INDEX(Торг!$B:$B,MATCH($N7293,Торг!$I:$I,0))),"")</f>
        <v/>
      </c>
    </row>
    <row r="7294" spans="1:15" outlineLevel="2">
      <c r="A7294" t="s">
        <v>19233</v>
      </c>
      <c r="C7294" s="191" t="s">
        <v>14523</v>
      </c>
      <c r="E7294" t="s">
        <v>8461</v>
      </c>
      <c r="F7294" t="s">
        <v>8451</v>
      </c>
      <c r="G7294" t="s">
        <v>375</v>
      </c>
      <c r="H7294">
        <v>3550</v>
      </c>
      <c r="J7294" t="s">
        <v>22634</v>
      </c>
      <c r="K7294" s="132" t="str">
        <f>IFERROR(IFERROR(INDEX(Кат!$O:$O,MATCH($C7294,Кат!$I:$I,0)),INDEX(Торг!$L:$L,MATCH($C7294,Торг!$I:$I,0))),"")</f>
        <v/>
      </c>
      <c r="L7294" s="132" t="str">
        <f>IFERROR(IFERROR(INDEX(Кат!$A:$A,MATCH($C7294,Кат!$I:$I,0)),INDEX(Торг!$A:$A,MATCH($C7294,Торг!$I:$I,0))),"")</f>
        <v/>
      </c>
      <c r="M7294" s="132" t="str">
        <f>IFERROR(IFERROR(INDEX(Кат!$B:$B,MATCH($C7294,Кат!$I:$I,0)),INDEX(Торг!$B:$B,MATCH($C7294,Торг!$I:$I,0))),"")</f>
        <v/>
      </c>
      <c r="N7294" s="132" t="str">
        <f t="shared" si="113"/>
        <v>АВТОРЕАЛ ABPE12-3501070</v>
      </c>
      <c r="O7294" s="132" t="str">
        <f>IFERROR(IFERROR(INDEX(Кат!$B:$B,MATCH($N7294,Кат!$I:$I,0)),INDEX(Торг!$B:$B,MATCH($N7294,Торг!$I:$I,0))),"")</f>
        <v/>
      </c>
    </row>
    <row r="7295" spans="1:15" outlineLevel="2">
      <c r="A7295" t="s">
        <v>19234</v>
      </c>
      <c r="C7295" s="191" t="s">
        <v>14524</v>
      </c>
      <c r="E7295" t="s">
        <v>8462</v>
      </c>
      <c r="F7295" t="s">
        <v>8451</v>
      </c>
      <c r="G7295" t="s">
        <v>375</v>
      </c>
      <c r="H7295">
        <v>2950</v>
      </c>
      <c r="J7295" t="s">
        <v>22634</v>
      </c>
      <c r="K7295" s="132" t="str">
        <f>IFERROR(IFERROR(INDEX(Кат!$O:$O,MATCH($C7295,Кат!$I:$I,0)),INDEX(Торг!$L:$L,MATCH($C7295,Торг!$I:$I,0))),"")</f>
        <v/>
      </c>
      <c r="L7295" s="132" t="str">
        <f>IFERROR(IFERROR(INDEX(Кат!$A:$A,MATCH($C7295,Кат!$I:$I,0)),INDEX(Торг!$A:$A,MATCH($C7295,Торг!$I:$I,0))),"")</f>
        <v/>
      </c>
      <c r="M7295" s="132" t="str">
        <f>IFERROR(IFERROR(INDEX(Кат!$B:$B,MATCH($C7295,Кат!$I:$I,0)),INDEX(Торг!$B:$B,MATCH($C7295,Торг!$I:$I,0))),"")</f>
        <v/>
      </c>
      <c r="N7295" s="132" t="str">
        <f t="shared" si="113"/>
        <v>АВТОРЕАЛ ABP12-3501070</v>
      </c>
      <c r="O7295" s="132" t="str">
        <f>IFERROR(IFERROR(INDEX(Кат!$B:$B,MATCH($N7295,Кат!$I:$I,0)),INDEX(Торг!$B:$B,MATCH($N7295,Торг!$I:$I,0))),"")</f>
        <v/>
      </c>
    </row>
    <row r="7296" spans="1:15" outlineLevel="2">
      <c r="A7296" t="s">
        <v>19235</v>
      </c>
      <c r="C7296" s="191" t="s">
        <v>14525</v>
      </c>
      <c r="E7296" t="s">
        <v>8463</v>
      </c>
      <c r="F7296" t="s">
        <v>8451</v>
      </c>
      <c r="G7296" t="s">
        <v>375</v>
      </c>
      <c r="H7296">
        <v>2700</v>
      </c>
      <c r="J7296" t="s">
        <v>22634</v>
      </c>
      <c r="K7296" s="132" t="str">
        <f>IFERROR(IFERROR(INDEX(Кат!$O:$O,MATCH($C7296,Кат!$I:$I,0)),INDEX(Торг!$L:$L,MATCH($C7296,Торг!$I:$I,0))),"")</f>
        <v/>
      </c>
      <c r="L7296" s="132" t="str">
        <f>IFERROR(IFERROR(INDEX(Кат!$A:$A,MATCH($C7296,Кат!$I:$I,0)),INDEX(Торг!$A:$A,MATCH($C7296,Торг!$I:$I,0))),"")</f>
        <v/>
      </c>
      <c r="M7296" s="132" t="str">
        <f>IFERROR(IFERROR(INDEX(Кат!$B:$B,MATCH($C7296,Кат!$I:$I,0)),INDEX(Торг!$B:$B,MATCH($C7296,Торг!$I:$I,0))),"")</f>
        <v/>
      </c>
      <c r="N7296" s="132" t="str">
        <f t="shared" si="113"/>
        <v>АВТОРЕАЛ AB21-3501070</v>
      </c>
      <c r="O7296" s="132" t="str">
        <f>IFERROR(IFERROR(INDEX(Кат!$B:$B,MATCH($N7296,Кат!$I:$I,0)),INDEX(Торг!$B:$B,MATCH($N7296,Торг!$I:$I,0))),"")</f>
        <v/>
      </c>
    </row>
    <row r="7297" spans="1:15" outlineLevel="2">
      <c r="A7297" t="s">
        <v>19236</v>
      </c>
      <c r="C7297" s="191" t="s">
        <v>14526</v>
      </c>
      <c r="E7297" t="s">
        <v>14527</v>
      </c>
      <c r="F7297" t="s">
        <v>8451</v>
      </c>
      <c r="G7297" t="s">
        <v>375</v>
      </c>
      <c r="H7297">
        <v>3150</v>
      </c>
      <c r="J7297" t="s">
        <v>22634</v>
      </c>
      <c r="K7297" s="132" t="str">
        <f>IFERROR(IFERROR(INDEX(Кат!$O:$O,MATCH($C7297,Кат!$I:$I,0)),INDEX(Торг!$L:$L,MATCH($C7297,Торг!$I:$I,0))),"")</f>
        <v/>
      </c>
      <c r="L7297" s="132" t="str">
        <f>IFERROR(IFERROR(INDEX(Кат!$A:$A,MATCH($C7297,Кат!$I:$I,0)),INDEX(Торг!$A:$A,MATCH($C7297,Торг!$I:$I,0))),"")</f>
        <v/>
      </c>
      <c r="M7297" s="132" t="str">
        <f>IFERROR(IFERROR(INDEX(Кат!$B:$B,MATCH($C7297,Кат!$I:$I,0)),INDEX(Торг!$B:$B,MATCH($C7297,Торг!$I:$I,0))),"")</f>
        <v/>
      </c>
      <c r="N7297" s="132" t="str">
        <f t="shared" si="113"/>
        <v>АВТОРЕАЛ АВ8450009844</v>
      </c>
      <c r="O7297" s="132" t="str">
        <f>IFERROR(IFERROR(INDEX(Кат!$B:$B,MATCH($N7297,Кат!$I:$I,0)),INDEX(Торг!$B:$B,MATCH($N7297,Торг!$I:$I,0))),"")</f>
        <v/>
      </c>
    </row>
    <row r="7298" spans="1:15" outlineLevel="2">
      <c r="A7298" t="s">
        <v>19237</v>
      </c>
      <c r="C7298" s="191" t="s">
        <v>14528</v>
      </c>
      <c r="E7298" t="s">
        <v>14529</v>
      </c>
      <c r="F7298" t="s">
        <v>8451</v>
      </c>
      <c r="G7298" t="s">
        <v>375</v>
      </c>
      <c r="H7298">
        <v>2950</v>
      </c>
      <c r="J7298" t="s">
        <v>22634</v>
      </c>
      <c r="K7298" s="132" t="str">
        <f>IFERROR(IFERROR(INDEX(Кат!$O:$O,MATCH($C7298,Кат!$I:$I,0)),INDEX(Торг!$L:$L,MATCH($C7298,Торг!$I:$I,0))),"")</f>
        <v/>
      </c>
      <c r="L7298" s="132" t="str">
        <f>IFERROR(IFERROR(INDEX(Кат!$A:$A,MATCH($C7298,Кат!$I:$I,0)),INDEX(Торг!$A:$A,MATCH($C7298,Торг!$I:$I,0))),"")</f>
        <v/>
      </c>
      <c r="M7298" s="132" t="str">
        <f>IFERROR(IFERROR(INDEX(Кат!$B:$B,MATCH($C7298,Кат!$I:$I,0)),INDEX(Торг!$B:$B,MATCH($C7298,Торг!$I:$I,0))),"")</f>
        <v/>
      </c>
      <c r="N7298" s="132" t="str">
        <f t="shared" si="113"/>
        <v>АВТОРЕАЛ АВПЕ8450031577</v>
      </c>
      <c r="O7298" s="132" t="str">
        <f>IFERROR(IFERROR(INDEX(Кат!$B:$B,MATCH($N7298,Кат!$I:$I,0)),INDEX(Торг!$B:$B,MATCH($N7298,Торг!$I:$I,0))),"")</f>
        <v/>
      </c>
    </row>
    <row r="7299" spans="1:15" outlineLevel="2">
      <c r="A7299" t="s">
        <v>24446</v>
      </c>
      <c r="C7299" s="191"/>
      <c r="E7299" t="s">
        <v>24447</v>
      </c>
      <c r="J7299" t="s">
        <v>22634</v>
      </c>
      <c r="K7299" s="132" t="str">
        <f>IFERROR(IFERROR(INDEX(Кат!$O:$O,MATCH($C7299,Кат!$I:$I,0)),INDEX(Торг!$L:$L,MATCH($C7299,Торг!$I:$I,0))),"")</f>
        <v/>
      </c>
      <c r="L7299" s="132" t="str">
        <f>IFERROR(IFERROR(INDEX(Кат!$A:$A,MATCH($C7299,Кат!$I:$I,0)),INDEX(Торг!$A:$A,MATCH($C7299,Торг!$I:$I,0))),"")</f>
        <v/>
      </c>
      <c r="M7299" s="132" t="str">
        <f>IFERROR(IFERROR(INDEX(Кат!$B:$B,MATCH($C7299,Кат!$I:$I,0)),INDEX(Торг!$B:$B,MATCH($C7299,Торг!$I:$I,0))),"")</f>
        <v/>
      </c>
      <c r="N7299" s="132" t="str">
        <f t="shared" si="113"/>
        <v xml:space="preserve"> </v>
      </c>
      <c r="O7299" s="132" t="str">
        <f>IFERROR(IFERROR(INDEX(Кат!$B:$B,MATCH($N7299,Кат!$I:$I,0)),INDEX(Торг!$B:$B,MATCH($N7299,Торг!$I:$I,0))),"")</f>
        <v/>
      </c>
    </row>
    <row r="7300" spans="1:15" outlineLevel="2">
      <c r="A7300" t="s">
        <v>19238</v>
      </c>
      <c r="C7300" s="191">
        <v>11225</v>
      </c>
      <c r="E7300" t="s">
        <v>14120</v>
      </c>
      <c r="F7300" t="s">
        <v>3529</v>
      </c>
      <c r="G7300" t="s">
        <v>399</v>
      </c>
      <c r="H7300">
        <v>140</v>
      </c>
      <c r="J7300" t="s">
        <v>22634</v>
      </c>
      <c r="K7300" s="132" t="str">
        <f>IFERROR(IFERROR(INDEX(Кат!$O:$O,MATCH($C7300,Кат!$I:$I,0)),INDEX(Торг!$L:$L,MATCH($C7300,Торг!$I:$I,0))),"")</f>
        <v/>
      </c>
      <c r="L7300" s="132" t="str">
        <f>IFERROR(IFERROR(INDEX(Кат!$A:$A,MATCH($C7300,Кат!$I:$I,0)),INDEX(Торг!$A:$A,MATCH($C7300,Торг!$I:$I,0))),"")</f>
        <v/>
      </c>
      <c r="M7300" s="132" t="str">
        <f>IFERROR(IFERROR(INDEX(Кат!$B:$B,MATCH($C7300,Кат!$I:$I,0)),INDEX(Торг!$B:$B,MATCH($C7300,Торг!$I:$I,0))),"")</f>
        <v/>
      </c>
      <c r="N7300" s="132" t="str">
        <f t="shared" si="113"/>
        <v>АВТОСИЛ 11225</v>
      </c>
      <c r="O7300" s="132" t="str">
        <f>IFERROR(IFERROR(INDEX(Кат!$B:$B,MATCH($N7300,Кат!$I:$I,0)),INDEX(Торг!$B:$B,MATCH($N7300,Торг!$I:$I,0))),"")</f>
        <v/>
      </c>
    </row>
    <row r="7301" spans="1:15" outlineLevel="2">
      <c r="A7301" t="s">
        <v>19239</v>
      </c>
      <c r="C7301" s="191" t="s">
        <v>3530</v>
      </c>
      <c r="E7301" t="s">
        <v>14121</v>
      </c>
      <c r="F7301" t="s">
        <v>3529</v>
      </c>
      <c r="G7301" t="s">
        <v>399</v>
      </c>
      <c r="H7301">
        <v>55</v>
      </c>
      <c r="J7301" t="s">
        <v>22634</v>
      </c>
      <c r="K7301" s="132" t="str">
        <f>IFERROR(IFERROR(INDEX(Кат!$O:$O,MATCH($C7301,Кат!$I:$I,0)),INDEX(Торг!$L:$L,MATCH($C7301,Торг!$I:$I,0))),"")</f>
        <v/>
      </c>
      <c r="L7301" s="132" t="str">
        <f>IFERROR(IFERROR(INDEX(Кат!$A:$A,MATCH($C7301,Кат!$I:$I,0)),INDEX(Торг!$A:$A,MATCH($C7301,Торг!$I:$I,0))),"")</f>
        <v/>
      </c>
      <c r="M7301" s="132" t="str">
        <f>IFERROR(IFERROR(INDEX(Кат!$B:$B,MATCH($C7301,Кат!$I:$I,0)),INDEX(Торг!$B:$B,MATCH($C7301,Торг!$I:$I,0))),"")</f>
        <v/>
      </c>
      <c r="N7301" s="132" t="str">
        <f t="shared" si="113"/>
        <v>АВТОСИЛ Г065</v>
      </c>
      <c r="O7301" s="132" t="str">
        <f>IFERROR(IFERROR(INDEX(Кат!$B:$B,MATCH($N7301,Кат!$I:$I,0)),INDEX(Торг!$B:$B,MATCH($N7301,Торг!$I:$I,0))),"")</f>
        <v/>
      </c>
    </row>
    <row r="7302" spans="1:15" outlineLevel="2">
      <c r="A7302" t="s">
        <v>24448</v>
      </c>
      <c r="C7302" s="191"/>
      <c r="E7302" t="s">
        <v>24449</v>
      </c>
      <c r="J7302" t="s">
        <v>22634</v>
      </c>
      <c r="K7302" s="132" t="str">
        <f>IFERROR(IFERROR(INDEX(Кат!$O:$O,MATCH($C7302,Кат!$I:$I,0)),INDEX(Торг!$L:$L,MATCH($C7302,Торг!$I:$I,0))),"")</f>
        <v/>
      </c>
      <c r="L7302" s="132" t="str">
        <f>IFERROR(IFERROR(INDEX(Кат!$A:$A,MATCH($C7302,Кат!$I:$I,0)),INDEX(Торг!$A:$A,MATCH($C7302,Торг!$I:$I,0))),"")</f>
        <v/>
      </c>
      <c r="M7302" s="132" t="str">
        <f>IFERROR(IFERROR(INDEX(Кат!$B:$B,MATCH($C7302,Кат!$I:$I,0)),INDEX(Торг!$B:$B,MATCH($C7302,Торг!$I:$I,0))),"")</f>
        <v/>
      </c>
      <c r="N7302" s="132" t="str">
        <f t="shared" si="113"/>
        <v xml:space="preserve"> </v>
      </c>
      <c r="O7302" s="132" t="str">
        <f>IFERROR(IFERROR(INDEX(Кат!$B:$B,MATCH($N7302,Кат!$I:$I,0)),INDEX(Торг!$B:$B,MATCH($N7302,Торг!$I:$I,0))),"")</f>
        <v/>
      </c>
    </row>
    <row r="7303" spans="1:15" outlineLevel="2">
      <c r="A7303" t="s">
        <v>19240</v>
      </c>
      <c r="C7303" s="191" t="s">
        <v>8464</v>
      </c>
      <c r="E7303" t="s">
        <v>8465</v>
      </c>
      <c r="F7303" t="s">
        <v>8466</v>
      </c>
      <c r="G7303" t="s">
        <v>375</v>
      </c>
      <c r="H7303">
        <v>1650</v>
      </c>
      <c r="J7303" t="s">
        <v>22634</v>
      </c>
      <c r="K7303" s="132" t="str">
        <f>IFERROR(IFERROR(INDEX(Кат!$O:$O,MATCH($C7303,Кат!$I:$I,0)),INDEX(Торг!$L:$L,MATCH($C7303,Торг!$I:$I,0))),"")</f>
        <v/>
      </c>
      <c r="L7303" s="132" t="str">
        <f>IFERROR(IFERROR(INDEX(Кат!$A:$A,MATCH($C7303,Кат!$I:$I,0)),INDEX(Торг!$A:$A,MATCH($C7303,Торг!$I:$I,0))),"")</f>
        <v/>
      </c>
      <c r="M7303" s="132" t="str">
        <f>IFERROR(IFERROR(INDEX(Кат!$B:$B,MATCH($C7303,Кат!$I:$I,0)),INDEX(Торг!$B:$B,MATCH($C7303,Торг!$I:$I,0))),"")</f>
        <v/>
      </c>
      <c r="N7303" s="132" t="str">
        <f t="shared" si="113"/>
        <v>АвтоТехКомплект КП01</v>
      </c>
      <c r="O7303" s="132" t="str">
        <f>IFERROR(IFERROR(INDEX(Кат!$B:$B,MATCH($N7303,Кат!$I:$I,0)),INDEX(Торг!$B:$B,MATCH($N7303,Торг!$I:$I,0))),"")</f>
        <v/>
      </c>
    </row>
    <row r="7304" spans="1:15" outlineLevel="2">
      <c r="A7304" t="s">
        <v>19241</v>
      </c>
      <c r="C7304" s="191" t="s">
        <v>8467</v>
      </c>
      <c r="E7304" t="s">
        <v>8468</v>
      </c>
      <c r="F7304" t="s">
        <v>8466</v>
      </c>
      <c r="G7304" t="s">
        <v>375</v>
      </c>
      <c r="H7304">
        <v>1150</v>
      </c>
      <c r="J7304" t="s">
        <v>22634</v>
      </c>
      <c r="K7304" s="132" t="str">
        <f>IFERROR(IFERROR(INDEX(Кат!$O:$O,MATCH($C7304,Кат!$I:$I,0)),INDEX(Торг!$L:$L,MATCH($C7304,Торг!$I:$I,0))),"")</f>
        <v/>
      </c>
      <c r="L7304" s="132" t="str">
        <f>IFERROR(IFERROR(INDEX(Кат!$A:$A,MATCH($C7304,Кат!$I:$I,0)),INDEX(Торг!$A:$A,MATCH($C7304,Торг!$I:$I,0))),"")</f>
        <v/>
      </c>
      <c r="M7304" s="132" t="str">
        <f>IFERROR(IFERROR(INDEX(Кат!$B:$B,MATCH($C7304,Кат!$I:$I,0)),INDEX(Торг!$B:$B,MATCH($C7304,Торг!$I:$I,0))),"")</f>
        <v/>
      </c>
      <c r="N7304" s="132" t="str">
        <f t="shared" ref="N7304:N7367" si="114">_xlfn.CONCAT(F7304," ",C7304)</f>
        <v>АвтоТехКомплект КП08</v>
      </c>
      <c r="O7304" s="132" t="str">
        <f>IFERROR(IFERROR(INDEX(Кат!$B:$B,MATCH($N7304,Кат!$I:$I,0)),INDEX(Торг!$B:$B,MATCH($N7304,Торг!$I:$I,0))),"")</f>
        <v/>
      </c>
    </row>
    <row r="7305" spans="1:15" outlineLevel="2">
      <c r="A7305" t="s">
        <v>19242</v>
      </c>
      <c r="C7305" s="191" t="s">
        <v>8469</v>
      </c>
      <c r="E7305" t="s">
        <v>8470</v>
      </c>
      <c r="F7305" t="s">
        <v>8466</v>
      </c>
      <c r="G7305" t="s">
        <v>375</v>
      </c>
      <c r="H7305">
        <v>650</v>
      </c>
      <c r="J7305" t="s">
        <v>22634</v>
      </c>
      <c r="K7305" s="132" t="str">
        <f>IFERROR(IFERROR(INDEX(Кат!$O:$O,MATCH($C7305,Кат!$I:$I,0)),INDEX(Торг!$L:$L,MATCH($C7305,Торг!$I:$I,0))),"")</f>
        <v/>
      </c>
      <c r="L7305" s="132" t="str">
        <f>IFERROR(IFERROR(INDEX(Кат!$A:$A,MATCH($C7305,Кат!$I:$I,0)),INDEX(Торг!$A:$A,MATCH($C7305,Торг!$I:$I,0))),"")</f>
        <v/>
      </c>
      <c r="M7305" s="132" t="str">
        <f>IFERROR(IFERROR(INDEX(Кат!$B:$B,MATCH($C7305,Кат!$I:$I,0)),INDEX(Торг!$B:$B,MATCH($C7305,Торг!$I:$I,0))),"")</f>
        <v/>
      </c>
      <c r="N7305" s="132" t="str">
        <f t="shared" si="114"/>
        <v>АвтоТехКомплект РПЗМ01(vbf)</v>
      </c>
      <c r="O7305" s="132" t="str">
        <f>IFERROR(IFERROR(INDEX(Кат!$B:$B,MATCH($N7305,Кат!$I:$I,0)),INDEX(Торг!$B:$B,MATCH($N7305,Торг!$I:$I,0))),"")</f>
        <v/>
      </c>
    </row>
    <row r="7306" spans="1:15" outlineLevel="2">
      <c r="A7306" t="s">
        <v>19243</v>
      </c>
      <c r="C7306" s="191" t="s">
        <v>8471</v>
      </c>
      <c r="E7306" t="s">
        <v>8472</v>
      </c>
      <c r="F7306" t="s">
        <v>8466</v>
      </c>
      <c r="G7306" t="s">
        <v>375</v>
      </c>
      <c r="H7306">
        <v>320</v>
      </c>
      <c r="J7306" t="s">
        <v>22634</v>
      </c>
      <c r="K7306" s="132" t="str">
        <f>IFERROR(IFERROR(INDEX(Кат!$O:$O,MATCH($C7306,Кат!$I:$I,0)),INDEX(Торг!$L:$L,MATCH($C7306,Торг!$I:$I,0))),"")</f>
        <v/>
      </c>
      <c r="L7306" s="132" t="str">
        <f>IFERROR(IFERROR(INDEX(Кат!$A:$A,MATCH($C7306,Кат!$I:$I,0)),INDEX(Торг!$A:$A,MATCH($C7306,Торг!$I:$I,0))),"")</f>
        <v/>
      </c>
      <c r="M7306" s="132" t="str">
        <f>IFERROR(IFERROR(INDEX(Кат!$B:$B,MATCH($C7306,Кат!$I:$I,0)),INDEX(Торг!$B:$B,MATCH($C7306,Торг!$I:$I,0))),"")</f>
        <v/>
      </c>
      <c r="N7306" s="132" t="str">
        <f t="shared" si="114"/>
        <v>АвтоТехКомплект РПЗМ01</v>
      </c>
      <c r="O7306" s="132" t="str">
        <f>IFERROR(IFERROR(INDEX(Кат!$B:$B,MATCH($N7306,Кат!$I:$I,0)),INDEX(Торг!$B:$B,MATCH($N7306,Торг!$I:$I,0))),"")</f>
        <v/>
      </c>
    </row>
    <row r="7307" spans="1:15" outlineLevel="2">
      <c r="A7307" t="s">
        <v>19244</v>
      </c>
      <c r="C7307" s="191" t="s">
        <v>8473</v>
      </c>
      <c r="E7307" t="s">
        <v>8474</v>
      </c>
      <c r="F7307" t="s">
        <v>8466</v>
      </c>
      <c r="G7307" t="s">
        <v>399</v>
      </c>
      <c r="H7307">
        <v>900</v>
      </c>
      <c r="J7307" t="s">
        <v>22634</v>
      </c>
      <c r="K7307" s="132" t="str">
        <f>IFERROR(IFERROR(INDEX(Кат!$O:$O,MATCH($C7307,Кат!$I:$I,0)),INDEX(Торг!$L:$L,MATCH($C7307,Торг!$I:$I,0))),"")</f>
        <v/>
      </c>
      <c r="L7307" s="132" t="str">
        <f>IFERROR(IFERROR(INDEX(Кат!$A:$A,MATCH($C7307,Кат!$I:$I,0)),INDEX(Торг!$A:$A,MATCH($C7307,Торг!$I:$I,0))),"")</f>
        <v/>
      </c>
      <c r="M7307" s="132" t="str">
        <f>IFERROR(IFERROR(INDEX(Кат!$B:$B,MATCH($C7307,Кат!$I:$I,0)),INDEX(Торг!$B:$B,MATCH($C7307,Торг!$I:$I,0))),"")</f>
        <v/>
      </c>
      <c r="N7307" s="132" t="str">
        <f t="shared" si="114"/>
        <v>АвтоТехКомплект РПЗМ21(vbf)</v>
      </c>
      <c r="O7307" s="132" t="str">
        <f>IFERROR(IFERROR(INDEX(Кат!$B:$B,MATCH($N7307,Кат!$I:$I,0)),INDEX(Торг!$B:$B,MATCH($N7307,Торг!$I:$I,0))),"")</f>
        <v/>
      </c>
    </row>
    <row r="7308" spans="1:15" outlineLevel="2">
      <c r="A7308" t="s">
        <v>19245</v>
      </c>
      <c r="C7308" s="191" t="s">
        <v>8475</v>
      </c>
      <c r="E7308" t="s">
        <v>8476</v>
      </c>
      <c r="F7308" t="s">
        <v>8466</v>
      </c>
      <c r="G7308" t="s">
        <v>375</v>
      </c>
      <c r="H7308">
        <v>380</v>
      </c>
      <c r="J7308" t="s">
        <v>22634</v>
      </c>
      <c r="K7308" s="132" t="str">
        <f>IFERROR(IFERROR(INDEX(Кат!$O:$O,MATCH($C7308,Кат!$I:$I,0)),INDEX(Торг!$L:$L,MATCH($C7308,Торг!$I:$I,0))),"")</f>
        <v/>
      </c>
      <c r="L7308" s="132" t="str">
        <f>IFERROR(IFERROR(INDEX(Кат!$A:$A,MATCH($C7308,Кат!$I:$I,0)),INDEX(Торг!$A:$A,MATCH($C7308,Торг!$I:$I,0))),"")</f>
        <v/>
      </c>
      <c r="M7308" s="132" t="str">
        <f>IFERROR(IFERROR(INDEX(Кат!$B:$B,MATCH($C7308,Кат!$I:$I,0)),INDEX(Торг!$B:$B,MATCH($C7308,Торг!$I:$I,0))),"")</f>
        <v/>
      </c>
      <c r="N7308" s="132" t="str">
        <f t="shared" si="114"/>
        <v>АвтоТехКомплект РПЗМ21</v>
      </c>
      <c r="O7308" s="132" t="str">
        <f>IFERROR(IFERROR(INDEX(Кат!$B:$B,MATCH($N7308,Кат!$I:$I,0)),INDEX(Торг!$B:$B,MATCH($N7308,Торг!$I:$I,0))),"")</f>
        <v/>
      </c>
    </row>
    <row r="7309" spans="1:15" outlineLevel="2">
      <c r="A7309" t="s">
        <v>19246</v>
      </c>
      <c r="C7309" s="191" t="s">
        <v>8477</v>
      </c>
      <c r="E7309" t="s">
        <v>8478</v>
      </c>
      <c r="F7309" t="s">
        <v>8466</v>
      </c>
      <c r="G7309" t="s">
        <v>375</v>
      </c>
      <c r="H7309">
        <v>450</v>
      </c>
      <c r="J7309" t="s">
        <v>22634</v>
      </c>
      <c r="K7309" s="132" t="str">
        <f>IFERROR(IFERROR(INDEX(Кат!$O:$O,MATCH($C7309,Кат!$I:$I,0)),INDEX(Торг!$L:$L,MATCH($C7309,Торг!$I:$I,0))),"")</f>
        <v/>
      </c>
      <c r="L7309" s="132" t="str">
        <f>IFERROR(IFERROR(INDEX(Кат!$A:$A,MATCH($C7309,Кат!$I:$I,0)),INDEX(Торг!$A:$A,MATCH($C7309,Торг!$I:$I,0))),"")</f>
        <v/>
      </c>
      <c r="M7309" s="132" t="str">
        <f>IFERROR(IFERROR(INDEX(Кат!$B:$B,MATCH($C7309,Кат!$I:$I,0)),INDEX(Торг!$B:$B,MATCH($C7309,Торг!$I:$I,0))),"")</f>
        <v/>
      </c>
      <c r="N7309" s="132" t="str">
        <f t="shared" si="114"/>
        <v>АвтоТехКомплект РПЗМ23</v>
      </c>
      <c r="O7309" s="132" t="str">
        <f>IFERROR(IFERROR(INDEX(Кат!$B:$B,MATCH($N7309,Кат!$I:$I,0)),INDEX(Торг!$B:$B,MATCH($N7309,Торг!$I:$I,0))),"")</f>
        <v/>
      </c>
    </row>
    <row r="7310" spans="1:15" outlineLevel="2">
      <c r="A7310" t="s">
        <v>19247</v>
      </c>
      <c r="C7310" s="191" t="s">
        <v>8479</v>
      </c>
      <c r="E7310" t="s">
        <v>8480</v>
      </c>
      <c r="F7310" t="s">
        <v>8466</v>
      </c>
      <c r="G7310" t="s">
        <v>375</v>
      </c>
      <c r="H7310">
        <v>600</v>
      </c>
      <c r="J7310" t="s">
        <v>22634</v>
      </c>
      <c r="K7310" s="132" t="str">
        <f>IFERROR(IFERROR(INDEX(Кат!$O:$O,MATCH($C7310,Кат!$I:$I,0)),INDEX(Торг!$L:$L,MATCH($C7310,Торг!$I:$I,0))),"")</f>
        <v/>
      </c>
      <c r="L7310" s="132" t="str">
        <f>IFERROR(IFERROR(INDEX(Кат!$A:$A,MATCH($C7310,Кат!$I:$I,0)),INDEX(Торг!$A:$A,MATCH($C7310,Торг!$I:$I,0))),"")</f>
        <v/>
      </c>
      <c r="M7310" s="132" t="str">
        <f>IFERROR(IFERROR(INDEX(Кат!$B:$B,MATCH($C7310,Кат!$I:$I,0)),INDEX(Торг!$B:$B,MATCH($C7310,Торг!$I:$I,0))),"")</f>
        <v/>
      </c>
      <c r="N7310" s="132" t="str">
        <f t="shared" si="114"/>
        <v>АвтоТехКомплект РПЗМ23ABS</v>
      </c>
      <c r="O7310" s="132" t="str">
        <f>IFERROR(IFERROR(INDEX(Кат!$B:$B,MATCH($N7310,Кат!$I:$I,0)),INDEX(Торг!$B:$B,MATCH($N7310,Торг!$I:$I,0))),"")</f>
        <v/>
      </c>
    </row>
    <row r="7311" spans="1:15" outlineLevel="2">
      <c r="A7311" t="s">
        <v>24450</v>
      </c>
      <c r="C7311" s="191"/>
      <c r="E7311" t="s">
        <v>23225</v>
      </c>
      <c r="J7311" t="s">
        <v>22634</v>
      </c>
      <c r="K7311" s="132" t="str">
        <f>IFERROR(IFERROR(INDEX(Кат!$O:$O,MATCH($C7311,Кат!$I:$I,0)),INDEX(Торг!$L:$L,MATCH($C7311,Торг!$I:$I,0))),"")</f>
        <v/>
      </c>
      <c r="L7311" s="132" t="str">
        <f>IFERROR(IFERROR(INDEX(Кат!$A:$A,MATCH($C7311,Кат!$I:$I,0)),INDEX(Торг!$A:$A,MATCH($C7311,Торг!$I:$I,0))),"")</f>
        <v/>
      </c>
      <c r="M7311" s="132" t="str">
        <f>IFERROR(IFERROR(INDEX(Кат!$B:$B,MATCH($C7311,Кат!$I:$I,0)),INDEX(Торг!$B:$B,MATCH($C7311,Торг!$I:$I,0))),"")</f>
        <v/>
      </c>
      <c r="N7311" s="132" t="str">
        <f t="shared" si="114"/>
        <v xml:space="preserve"> </v>
      </c>
      <c r="O7311" s="132" t="str">
        <f>IFERROR(IFERROR(INDEX(Кат!$B:$B,MATCH($N7311,Кат!$I:$I,0)),INDEX(Торг!$B:$B,MATCH($N7311,Торг!$I:$I,0))),"")</f>
        <v/>
      </c>
    </row>
    <row r="7312" spans="1:15" outlineLevel="2">
      <c r="A7312" t="s">
        <v>23226</v>
      </c>
      <c r="C7312" s="191" t="s">
        <v>23227</v>
      </c>
      <c r="E7312" t="s">
        <v>23228</v>
      </c>
      <c r="F7312" t="s">
        <v>23225</v>
      </c>
      <c r="G7312" t="s">
        <v>399</v>
      </c>
      <c r="H7312">
        <v>30</v>
      </c>
      <c r="J7312" t="s">
        <v>22634</v>
      </c>
      <c r="K7312" s="132" t="str">
        <f>IFERROR(IFERROR(INDEX(Кат!$O:$O,MATCH($C7312,Кат!$I:$I,0)),INDEX(Торг!$L:$L,MATCH($C7312,Торг!$I:$I,0))),"")</f>
        <v/>
      </c>
      <c r="L7312" s="132" t="str">
        <f>IFERROR(IFERROR(INDEX(Кат!$A:$A,MATCH($C7312,Кат!$I:$I,0)),INDEX(Торг!$A:$A,MATCH($C7312,Торг!$I:$I,0))),"")</f>
        <v/>
      </c>
      <c r="M7312" s="132" t="str">
        <f>IFERROR(IFERROR(INDEX(Кат!$B:$B,MATCH($C7312,Кат!$I:$I,0)),INDEX(Торг!$B:$B,MATCH($C7312,Торг!$I:$I,0))),"")</f>
        <v/>
      </c>
      <c r="N7312" s="132" t="str">
        <f t="shared" si="114"/>
        <v>АВТОТЕХНОЛОГИИ 2108-2905621</v>
      </c>
      <c r="O7312" s="132" t="str">
        <f>IFERROR(IFERROR(INDEX(Кат!$B:$B,MATCH($N7312,Кат!$I:$I,0)),INDEX(Торг!$B:$B,MATCH($N7312,Торг!$I:$I,0))),"")</f>
        <v/>
      </c>
    </row>
    <row r="7313" spans="1:15" outlineLevel="2">
      <c r="A7313" t="s">
        <v>24451</v>
      </c>
      <c r="C7313" s="191"/>
      <c r="E7313" t="s">
        <v>24452</v>
      </c>
      <c r="J7313" t="s">
        <v>22634</v>
      </c>
      <c r="K7313" s="132" t="str">
        <f>IFERROR(IFERROR(INDEX(Кат!$O:$O,MATCH($C7313,Кат!$I:$I,0)),INDEX(Торг!$L:$L,MATCH($C7313,Торг!$I:$I,0))),"")</f>
        <v/>
      </c>
      <c r="L7313" s="132" t="str">
        <f>IFERROR(IFERROR(INDEX(Кат!$A:$A,MATCH($C7313,Кат!$I:$I,0)),INDEX(Торг!$A:$A,MATCH($C7313,Торг!$I:$I,0))),"")</f>
        <v/>
      </c>
      <c r="M7313" s="132" t="str">
        <f>IFERROR(IFERROR(INDEX(Кат!$B:$B,MATCH($C7313,Кат!$I:$I,0)),INDEX(Торг!$B:$B,MATCH($C7313,Торг!$I:$I,0))),"")</f>
        <v/>
      </c>
      <c r="N7313" s="132" t="str">
        <f t="shared" si="114"/>
        <v xml:space="preserve"> </v>
      </c>
      <c r="O7313" s="132" t="str">
        <f>IFERROR(IFERROR(INDEX(Кат!$B:$B,MATCH($N7313,Кат!$I:$I,0)),INDEX(Торг!$B:$B,MATCH($N7313,Торг!$I:$I,0))),"")</f>
        <v/>
      </c>
    </row>
    <row r="7314" spans="1:15" outlineLevel="2">
      <c r="A7314" t="s">
        <v>19248</v>
      </c>
      <c r="C7314" s="191" t="s">
        <v>8481</v>
      </c>
      <c r="E7314" t="s">
        <v>8482</v>
      </c>
      <c r="F7314" t="s">
        <v>8483</v>
      </c>
      <c r="G7314" t="s">
        <v>399</v>
      </c>
      <c r="H7314">
        <v>900</v>
      </c>
      <c r="J7314" t="s">
        <v>22634</v>
      </c>
      <c r="K7314" s="132" t="str">
        <f>IFERROR(IFERROR(INDEX(Кат!$O:$O,MATCH($C7314,Кат!$I:$I,0)),INDEX(Торг!$L:$L,MATCH($C7314,Торг!$I:$I,0))),"")</f>
        <v/>
      </c>
      <c r="L7314" s="132" t="str">
        <f>IFERROR(IFERROR(INDEX(Кат!$A:$A,MATCH($C7314,Кат!$I:$I,0)),INDEX(Торг!$A:$A,MATCH($C7314,Торг!$I:$I,0))),"")</f>
        <v/>
      </c>
      <c r="M7314" s="132" t="str">
        <f>IFERROR(IFERROR(INDEX(Кат!$B:$B,MATCH($C7314,Кат!$I:$I,0)),INDEX(Торг!$B:$B,MATCH($C7314,Торг!$I:$I,0))),"")</f>
        <v/>
      </c>
      <c r="N7314" s="132" t="str">
        <f t="shared" si="114"/>
        <v>АВТОТРЕЙД АТ028346052</v>
      </c>
      <c r="O7314" s="132" t="str">
        <f>IFERROR(IFERROR(INDEX(Кат!$B:$B,MATCH($N7314,Кат!$I:$I,0)),INDEX(Торг!$B:$B,MATCH($N7314,Торг!$I:$I,0))),"")</f>
        <v/>
      </c>
    </row>
    <row r="7315" spans="1:15" outlineLevel="2">
      <c r="A7315" t="s">
        <v>24453</v>
      </c>
      <c r="C7315" s="191"/>
      <c r="E7315" t="s">
        <v>24454</v>
      </c>
      <c r="J7315" t="s">
        <v>22634</v>
      </c>
      <c r="K7315" s="132" t="str">
        <f>IFERROR(IFERROR(INDEX(Кат!$O:$O,MATCH($C7315,Кат!$I:$I,0)),INDEX(Торг!$L:$L,MATCH($C7315,Торг!$I:$I,0))),"")</f>
        <v/>
      </c>
      <c r="L7315" s="132" t="str">
        <f>IFERROR(IFERROR(INDEX(Кат!$A:$A,MATCH($C7315,Кат!$I:$I,0)),INDEX(Торг!$A:$A,MATCH($C7315,Торг!$I:$I,0))),"")</f>
        <v/>
      </c>
      <c r="M7315" s="132" t="str">
        <f>IFERROR(IFERROR(INDEX(Кат!$B:$B,MATCH($C7315,Кат!$I:$I,0)),INDEX(Торг!$B:$B,MATCH($C7315,Торг!$I:$I,0))),"")</f>
        <v/>
      </c>
      <c r="N7315" s="132" t="str">
        <f t="shared" si="114"/>
        <v xml:space="preserve"> </v>
      </c>
      <c r="O7315" s="132" t="str">
        <f>IFERROR(IFERROR(INDEX(Кат!$B:$B,MATCH($N7315,Кат!$I:$I,0)),INDEX(Торг!$B:$B,MATCH($N7315,Торг!$I:$I,0))),"")</f>
        <v/>
      </c>
    </row>
    <row r="7316" spans="1:15" outlineLevel="2">
      <c r="A7316" t="s">
        <v>19249</v>
      </c>
      <c r="C7316" s="191" t="s">
        <v>13697</v>
      </c>
      <c r="E7316" t="s">
        <v>13698</v>
      </c>
      <c r="F7316" t="s">
        <v>3532</v>
      </c>
      <c r="G7316" t="s">
        <v>399</v>
      </c>
      <c r="H7316">
        <v>14500</v>
      </c>
      <c r="J7316" t="s">
        <v>22634</v>
      </c>
      <c r="K7316" s="132" t="str">
        <f>IFERROR(IFERROR(INDEX(Кат!$O:$O,MATCH($C7316,Кат!$I:$I,0)),INDEX(Торг!$L:$L,MATCH($C7316,Торг!$I:$I,0))),"")</f>
        <v/>
      </c>
      <c r="L7316" s="132" t="str">
        <f>IFERROR(IFERROR(INDEX(Кат!$A:$A,MATCH($C7316,Кат!$I:$I,0)),INDEX(Торг!$A:$A,MATCH($C7316,Торг!$I:$I,0))),"")</f>
        <v/>
      </c>
      <c r="M7316" s="132" t="str">
        <f>IFERROR(IFERROR(INDEX(Кат!$B:$B,MATCH($C7316,Кат!$I:$I,0)),INDEX(Торг!$B:$B,MATCH($C7316,Торг!$I:$I,0))),"")</f>
        <v/>
      </c>
      <c r="N7316" s="132" t="str">
        <f t="shared" si="114"/>
        <v>АВТОЭЛЕКТРОНИКА 551.3763-07</v>
      </c>
      <c r="O7316" s="132" t="str">
        <f>IFERROR(IFERROR(INDEX(Кат!$B:$B,MATCH($N7316,Кат!$I:$I,0)),INDEX(Торг!$B:$B,MATCH($N7316,Торг!$I:$I,0))),"")</f>
        <v/>
      </c>
    </row>
    <row r="7317" spans="1:15" outlineLevel="2">
      <c r="A7317" t="s">
        <v>19250</v>
      </c>
      <c r="C7317" s="191" t="s">
        <v>3531</v>
      </c>
      <c r="E7317" t="s">
        <v>26039</v>
      </c>
      <c r="F7317" t="s">
        <v>3532</v>
      </c>
      <c r="G7317" t="s">
        <v>399</v>
      </c>
      <c r="H7317">
        <v>420</v>
      </c>
      <c r="J7317" t="s">
        <v>22634</v>
      </c>
      <c r="K7317" s="132" t="str">
        <f>IFERROR(IFERROR(INDEX(Кат!$O:$O,MATCH($C7317,Кат!$I:$I,0)),INDEX(Торг!$L:$L,MATCH($C7317,Торг!$I:$I,0))),"")</f>
        <v/>
      </c>
      <c r="L7317" s="132" t="str">
        <f>IFERROR(IFERROR(INDEX(Кат!$A:$A,MATCH($C7317,Кат!$I:$I,0)),INDEX(Торг!$A:$A,MATCH($C7317,Торг!$I:$I,0))),"")</f>
        <v/>
      </c>
      <c r="M7317" s="132" t="str">
        <f>IFERROR(IFERROR(INDEX(Кат!$B:$B,MATCH($C7317,Кат!$I:$I,0)),INDEX(Торг!$B:$B,MATCH($C7317,Торг!$I:$I,0))),"")</f>
        <v/>
      </c>
      <c r="N7317" s="132" t="str">
        <f t="shared" si="114"/>
        <v>АВТОЭЛЕКТРОНИКА 141.3855</v>
      </c>
      <c r="O7317" s="132" t="str">
        <f>IFERROR(IFERROR(INDEX(Кат!$B:$B,MATCH($N7317,Кат!$I:$I,0)),INDEX(Торг!$B:$B,MATCH($N7317,Торг!$I:$I,0))),"")</f>
        <v/>
      </c>
    </row>
    <row r="7318" spans="1:15" outlineLevel="2">
      <c r="A7318" t="s">
        <v>19251</v>
      </c>
      <c r="C7318" s="191" t="s">
        <v>8484</v>
      </c>
      <c r="E7318" t="s">
        <v>8485</v>
      </c>
      <c r="F7318" t="s">
        <v>8483</v>
      </c>
      <c r="G7318" t="s">
        <v>399</v>
      </c>
      <c r="H7318">
        <v>180</v>
      </c>
      <c r="J7318" t="s">
        <v>22634</v>
      </c>
      <c r="K7318" s="132" t="str">
        <f>IFERROR(IFERROR(INDEX(Кат!$O:$O,MATCH($C7318,Кат!$I:$I,0)),INDEX(Торг!$L:$L,MATCH($C7318,Торг!$I:$I,0))),"")</f>
        <v/>
      </c>
      <c r="L7318" s="132" t="str">
        <f>IFERROR(IFERROR(INDEX(Кат!$A:$A,MATCH($C7318,Кат!$I:$I,0)),INDEX(Торг!$A:$A,MATCH($C7318,Торг!$I:$I,0))),"")</f>
        <v/>
      </c>
      <c r="M7318" s="132" t="str">
        <f>IFERROR(IFERROR(INDEX(Кат!$B:$B,MATCH($C7318,Кат!$I:$I,0)),INDEX(Торг!$B:$B,MATCH($C7318,Торг!$I:$I,0))),"")</f>
        <v/>
      </c>
      <c r="N7318" s="132" t="str">
        <f t="shared" si="114"/>
        <v>АВТОТРЕЙД 423.3828</v>
      </c>
      <c r="O7318" s="132" t="str">
        <f>IFERROR(IFERROR(INDEX(Кат!$B:$B,MATCH($N7318,Кат!$I:$I,0)),INDEX(Торг!$B:$B,MATCH($N7318,Торг!$I:$I,0))),"")</f>
        <v/>
      </c>
    </row>
    <row r="7319" spans="1:15" outlineLevel="2">
      <c r="A7319" t="s">
        <v>19252</v>
      </c>
      <c r="C7319" s="191" t="s">
        <v>3533</v>
      </c>
      <c r="E7319" t="s">
        <v>3534</v>
      </c>
      <c r="F7319" t="s">
        <v>3532</v>
      </c>
      <c r="G7319" t="s">
        <v>399</v>
      </c>
      <c r="H7319">
        <v>150</v>
      </c>
      <c r="J7319" t="s">
        <v>22634</v>
      </c>
      <c r="K7319" s="132" t="str">
        <f>IFERROR(IFERROR(INDEX(Кат!$O:$O,MATCH($C7319,Кат!$I:$I,0)),INDEX(Торг!$L:$L,MATCH($C7319,Торг!$I:$I,0))),"")</f>
        <v/>
      </c>
      <c r="L7319" s="132" t="str">
        <f>IFERROR(IFERROR(INDEX(Кат!$A:$A,MATCH($C7319,Кат!$I:$I,0)),INDEX(Торг!$A:$A,MATCH($C7319,Торг!$I:$I,0))),"")</f>
        <v/>
      </c>
      <c r="M7319" s="132" t="str">
        <f>IFERROR(IFERROR(INDEX(Кат!$B:$B,MATCH($C7319,Кат!$I:$I,0)),INDEX(Торг!$B:$B,MATCH($C7319,Торг!$I:$I,0))),"")</f>
        <v/>
      </c>
      <c r="N7319" s="132" t="str">
        <f t="shared" si="114"/>
        <v>АВТОЭЛЕКТРОНИКА А473.407529.002</v>
      </c>
      <c r="O7319" s="132" t="str">
        <f>IFERROR(IFERROR(INDEX(Кат!$B:$B,MATCH($N7319,Кат!$I:$I,0)),INDEX(Торг!$B:$B,MATCH($N7319,Торг!$I:$I,0))),"")</f>
        <v/>
      </c>
    </row>
    <row r="7320" spans="1:15" outlineLevel="2">
      <c r="A7320" t="s">
        <v>19253</v>
      </c>
      <c r="C7320" s="191" t="s">
        <v>8486</v>
      </c>
      <c r="E7320" t="s">
        <v>8487</v>
      </c>
      <c r="F7320" t="s">
        <v>3532</v>
      </c>
      <c r="G7320" t="s">
        <v>399</v>
      </c>
      <c r="H7320">
        <v>300</v>
      </c>
      <c r="J7320" t="s">
        <v>22634</v>
      </c>
      <c r="K7320" s="132" t="str">
        <f>IFERROR(IFERROR(INDEX(Кат!$O:$O,MATCH($C7320,Кат!$I:$I,0)),INDEX(Торг!$L:$L,MATCH($C7320,Торг!$I:$I,0))),"")</f>
        <v/>
      </c>
      <c r="L7320" s="132" t="str">
        <f>IFERROR(IFERROR(INDEX(Кат!$A:$A,MATCH($C7320,Кат!$I:$I,0)),INDEX(Торг!$A:$A,MATCH($C7320,Торг!$I:$I,0))),"")</f>
        <v/>
      </c>
      <c r="M7320" s="132" t="str">
        <f>IFERROR(IFERROR(INDEX(Кат!$B:$B,MATCH($C7320,Кат!$I:$I,0)),INDEX(Торг!$B:$B,MATCH($C7320,Торг!$I:$I,0))),"")</f>
        <v/>
      </c>
      <c r="N7320" s="132" t="str">
        <f t="shared" si="114"/>
        <v>АВТОЭЛЕКТРОНИКА А473.407529.001</v>
      </c>
      <c r="O7320" s="132" t="str">
        <f>IFERROR(IFERROR(INDEX(Кат!$B:$B,MATCH($N7320,Кат!$I:$I,0)),INDEX(Торг!$B:$B,MATCH($N7320,Торг!$I:$I,0))),"")</f>
        <v/>
      </c>
    </row>
    <row r="7321" spans="1:15" outlineLevel="2">
      <c r="A7321" t="s">
        <v>19254</v>
      </c>
      <c r="C7321" s="191" t="s">
        <v>8488</v>
      </c>
      <c r="E7321" t="s">
        <v>8489</v>
      </c>
      <c r="F7321" t="s">
        <v>3532</v>
      </c>
      <c r="G7321" t="s">
        <v>399</v>
      </c>
      <c r="H7321">
        <v>470</v>
      </c>
      <c r="J7321" t="s">
        <v>22634</v>
      </c>
      <c r="K7321" s="132" t="str">
        <f>IFERROR(IFERROR(INDEX(Кат!$O:$O,MATCH($C7321,Кат!$I:$I,0)),INDEX(Торг!$L:$L,MATCH($C7321,Торг!$I:$I,0))),"")</f>
        <v/>
      </c>
      <c r="L7321" s="132" t="str">
        <f>IFERROR(IFERROR(INDEX(Кат!$A:$A,MATCH($C7321,Кат!$I:$I,0)),INDEX(Торг!$A:$A,MATCH($C7321,Торг!$I:$I,0))),"")</f>
        <v/>
      </c>
      <c r="M7321" s="132" t="str">
        <f>IFERROR(IFERROR(INDEX(Кат!$B:$B,MATCH($C7321,Кат!$I:$I,0)),INDEX(Торг!$B:$B,MATCH($C7321,Торг!$I:$I,0))),"")</f>
        <v/>
      </c>
      <c r="N7321" s="132" t="str">
        <f t="shared" si="114"/>
        <v>АВТОЭЛЕКТРОНИКА 571.3702КИ</v>
      </c>
      <c r="O7321" s="132" t="str">
        <f>IFERROR(IFERROR(INDEX(Кат!$B:$B,MATCH($N7321,Кат!$I:$I,0)),INDEX(Торг!$B:$B,MATCH($N7321,Торг!$I:$I,0))),"")</f>
        <v/>
      </c>
    </row>
    <row r="7322" spans="1:15" outlineLevel="2">
      <c r="A7322" t="s">
        <v>19255</v>
      </c>
      <c r="C7322" s="191" t="s">
        <v>8490</v>
      </c>
      <c r="E7322" t="s">
        <v>8491</v>
      </c>
      <c r="F7322" t="s">
        <v>3532</v>
      </c>
      <c r="G7322" t="s">
        <v>399</v>
      </c>
      <c r="H7322">
        <v>480</v>
      </c>
      <c r="J7322" t="s">
        <v>22634</v>
      </c>
      <c r="K7322" s="132" t="str">
        <f>IFERROR(IFERROR(INDEX(Кат!$O:$O,MATCH($C7322,Кат!$I:$I,0)),INDEX(Торг!$L:$L,MATCH($C7322,Торг!$I:$I,0))),"")</f>
        <v/>
      </c>
      <c r="L7322" s="132" t="str">
        <f>IFERROR(IFERROR(INDEX(Кат!$A:$A,MATCH($C7322,Кат!$I:$I,0)),INDEX(Торг!$A:$A,MATCH($C7322,Торг!$I:$I,0))),"")</f>
        <v/>
      </c>
      <c r="M7322" s="132" t="str">
        <f>IFERROR(IFERROR(INDEX(Кат!$B:$B,MATCH($C7322,Кат!$I:$I,0)),INDEX(Торг!$B:$B,MATCH($C7322,Торг!$I:$I,0))),"")</f>
        <v/>
      </c>
      <c r="N7322" s="132" t="str">
        <f t="shared" si="114"/>
        <v>АВТОЭЛЕКТРОНИКА 57.3702КИ</v>
      </c>
      <c r="O7322" s="132" t="str">
        <f>IFERROR(IFERROR(INDEX(Кат!$B:$B,MATCH($N7322,Кат!$I:$I,0)),INDEX(Торг!$B:$B,MATCH($N7322,Торг!$I:$I,0))),"")</f>
        <v/>
      </c>
    </row>
    <row r="7323" spans="1:15" outlineLevel="2">
      <c r="A7323" t="s">
        <v>19256</v>
      </c>
      <c r="C7323" s="191" t="s">
        <v>8492</v>
      </c>
      <c r="E7323" t="s">
        <v>8493</v>
      </c>
      <c r="F7323" t="s">
        <v>3532</v>
      </c>
      <c r="G7323" t="s">
        <v>399</v>
      </c>
      <c r="H7323">
        <v>720</v>
      </c>
      <c r="J7323" t="s">
        <v>22634</v>
      </c>
      <c r="K7323" s="132" t="str">
        <f>IFERROR(IFERROR(INDEX(Кат!$O:$O,MATCH($C7323,Кат!$I:$I,0)),INDEX(Торг!$L:$L,MATCH($C7323,Торг!$I:$I,0))),"")</f>
        <v/>
      </c>
      <c r="L7323" s="132" t="str">
        <f>IFERROR(IFERROR(INDEX(Кат!$A:$A,MATCH($C7323,Кат!$I:$I,0)),INDEX(Торг!$A:$A,MATCH($C7323,Торг!$I:$I,0))),"")</f>
        <v/>
      </c>
      <c r="M7323" s="132" t="str">
        <f>IFERROR(IFERROR(INDEX(Кат!$B:$B,MATCH($C7323,Кат!$I:$I,0)),INDEX(Торг!$B:$B,MATCH($C7323,Торг!$I:$I,0))),"")</f>
        <v/>
      </c>
      <c r="N7323" s="132" t="str">
        <f t="shared" si="114"/>
        <v>АВТОЭЛЕКТРОНИКА 1148300-04</v>
      </c>
      <c r="O7323" s="132" t="str">
        <f>IFERROR(IFERROR(INDEX(Кат!$B:$B,MATCH($N7323,Кат!$I:$I,0)),INDEX(Торг!$B:$B,MATCH($N7323,Торг!$I:$I,0))),"")</f>
        <v/>
      </c>
    </row>
    <row r="7324" spans="1:15" outlineLevel="2">
      <c r="A7324" t="s">
        <v>19257</v>
      </c>
      <c r="C7324" s="191" t="s">
        <v>8494</v>
      </c>
      <c r="E7324" t="s">
        <v>8495</v>
      </c>
      <c r="F7324" t="s">
        <v>3532</v>
      </c>
      <c r="G7324" t="s">
        <v>399</v>
      </c>
      <c r="H7324">
        <v>37000</v>
      </c>
      <c r="J7324" t="s">
        <v>22634</v>
      </c>
      <c r="K7324" s="132" t="str">
        <f>IFERROR(IFERROR(INDEX(Кат!$O:$O,MATCH($C7324,Кат!$I:$I,0)),INDEX(Торг!$L:$L,MATCH($C7324,Торг!$I:$I,0))),"")</f>
        <v/>
      </c>
      <c r="L7324" s="132" t="str">
        <f>IFERROR(IFERROR(INDEX(Кат!$A:$A,MATCH($C7324,Кат!$I:$I,0)),INDEX(Торг!$A:$A,MATCH($C7324,Торг!$I:$I,0))),"")</f>
        <v/>
      </c>
      <c r="M7324" s="132" t="str">
        <f>IFERROR(IFERROR(INDEX(Кат!$B:$B,MATCH($C7324,Кат!$I:$I,0)),INDEX(Торг!$B:$B,MATCH($C7324,Торг!$I:$I,0))),"")</f>
        <v/>
      </c>
      <c r="N7324" s="132" t="str">
        <f t="shared" si="114"/>
        <v>АВТОЭЛЕКТРОНИКА 121.3405010-05</v>
      </c>
      <c r="O7324" s="132" t="str">
        <f>IFERROR(IFERROR(INDEX(Кат!$B:$B,MATCH($N7324,Кат!$I:$I,0)),INDEX(Торг!$B:$B,MATCH($N7324,Торг!$I:$I,0))),"")</f>
        <v/>
      </c>
    </row>
    <row r="7325" spans="1:15" outlineLevel="2">
      <c r="A7325" t="s">
        <v>19258</v>
      </c>
      <c r="C7325" s="191" t="s">
        <v>8496</v>
      </c>
      <c r="E7325" t="s">
        <v>8497</v>
      </c>
      <c r="F7325" t="s">
        <v>3532</v>
      </c>
      <c r="G7325" t="s">
        <v>399</v>
      </c>
      <c r="H7325">
        <v>37000</v>
      </c>
      <c r="J7325" t="s">
        <v>22634</v>
      </c>
      <c r="K7325" s="132" t="str">
        <f>IFERROR(IFERROR(INDEX(Кат!$O:$O,MATCH($C7325,Кат!$I:$I,0)),INDEX(Торг!$L:$L,MATCH($C7325,Торг!$I:$I,0))),"")</f>
        <v/>
      </c>
      <c r="L7325" s="132" t="str">
        <f>IFERROR(IFERROR(INDEX(Кат!$A:$A,MATCH($C7325,Кат!$I:$I,0)),INDEX(Торг!$A:$A,MATCH($C7325,Торг!$I:$I,0))),"")</f>
        <v/>
      </c>
      <c r="M7325" s="132" t="str">
        <f>IFERROR(IFERROR(INDEX(Кат!$B:$B,MATCH($C7325,Кат!$I:$I,0)),INDEX(Торг!$B:$B,MATCH($C7325,Торг!$I:$I,0))),"")</f>
        <v/>
      </c>
      <c r="N7325" s="132" t="str">
        <f t="shared" si="114"/>
        <v>АВТОЭЛЕКТРОНИКА 122.3405010-02</v>
      </c>
      <c r="O7325" s="132" t="str">
        <f>IFERROR(IFERROR(INDEX(Кат!$B:$B,MATCH($N7325,Кат!$I:$I,0)),INDEX(Торг!$B:$B,MATCH($N7325,Торг!$I:$I,0))),"")</f>
        <v/>
      </c>
    </row>
    <row r="7326" spans="1:15" outlineLevel="2">
      <c r="A7326" t="s">
        <v>24455</v>
      </c>
      <c r="C7326" s="191"/>
      <c r="E7326" t="s">
        <v>24456</v>
      </c>
      <c r="J7326" t="s">
        <v>22634</v>
      </c>
      <c r="K7326" s="132" t="str">
        <f>IFERROR(IFERROR(INDEX(Кат!$O:$O,MATCH($C7326,Кат!$I:$I,0)),INDEX(Торг!$L:$L,MATCH($C7326,Торг!$I:$I,0))),"")</f>
        <v/>
      </c>
      <c r="L7326" s="132" t="str">
        <f>IFERROR(IFERROR(INDEX(Кат!$A:$A,MATCH($C7326,Кат!$I:$I,0)),INDEX(Торг!$A:$A,MATCH($C7326,Торг!$I:$I,0))),"")</f>
        <v/>
      </c>
      <c r="M7326" s="132" t="str">
        <f>IFERROR(IFERROR(INDEX(Кат!$B:$B,MATCH($C7326,Кат!$I:$I,0)),INDEX(Торг!$B:$B,MATCH($C7326,Торг!$I:$I,0))),"")</f>
        <v/>
      </c>
      <c r="N7326" s="132" t="str">
        <f t="shared" si="114"/>
        <v xml:space="preserve"> </v>
      </c>
      <c r="O7326" s="132" t="str">
        <f>IFERROR(IFERROR(INDEX(Кат!$B:$B,MATCH($N7326,Кат!$I:$I,0)),INDEX(Торг!$B:$B,MATCH($N7326,Торг!$I:$I,0))),"")</f>
        <v/>
      </c>
    </row>
    <row r="7327" spans="1:15" outlineLevel="2">
      <c r="A7327" t="s">
        <v>19259</v>
      </c>
      <c r="C7327" s="191" t="s">
        <v>8498</v>
      </c>
      <c r="E7327" t="s">
        <v>8499</v>
      </c>
      <c r="F7327" t="s">
        <v>14122</v>
      </c>
      <c r="G7327" t="s">
        <v>399</v>
      </c>
      <c r="H7327">
        <v>350</v>
      </c>
      <c r="J7327" t="s">
        <v>22634</v>
      </c>
      <c r="K7327" s="132" t="str">
        <f>IFERROR(IFERROR(INDEX(Кат!$O:$O,MATCH($C7327,Кат!$I:$I,0)),INDEX(Торг!$L:$L,MATCH($C7327,Торг!$I:$I,0))),"")</f>
        <v/>
      </c>
      <c r="L7327" s="132" t="str">
        <f>IFERROR(IFERROR(INDEX(Кат!$A:$A,MATCH($C7327,Кат!$I:$I,0)),INDEX(Торг!$A:$A,MATCH($C7327,Торг!$I:$I,0))),"")</f>
        <v/>
      </c>
      <c r="M7327" s="132" t="str">
        <f>IFERROR(IFERROR(INDEX(Кат!$B:$B,MATCH($C7327,Кат!$I:$I,0)),INDEX(Торг!$B:$B,MATCH($C7327,Торг!$I:$I,0))),"")</f>
        <v/>
      </c>
      <c r="N7327" s="132" t="str">
        <f t="shared" si="114"/>
        <v>АГАТ  PTPS1</v>
      </c>
      <c r="O7327" s="132" t="str">
        <f>IFERROR(IFERROR(INDEX(Кат!$B:$B,MATCH($N7327,Кат!$I:$I,0)),INDEX(Торг!$B:$B,MATCH($N7327,Торг!$I:$I,0))),"")</f>
        <v/>
      </c>
    </row>
    <row r="7328" spans="1:15" outlineLevel="2">
      <c r="A7328" t="s">
        <v>24457</v>
      </c>
      <c r="C7328" s="191"/>
      <c r="E7328" t="s">
        <v>24458</v>
      </c>
      <c r="J7328" t="s">
        <v>22634</v>
      </c>
      <c r="K7328" s="132" t="str">
        <f>IFERROR(IFERROR(INDEX(Кат!$O:$O,MATCH($C7328,Кат!$I:$I,0)),INDEX(Торг!$L:$L,MATCH($C7328,Торг!$I:$I,0))),"")</f>
        <v/>
      </c>
      <c r="L7328" s="132" t="str">
        <f>IFERROR(IFERROR(INDEX(Кат!$A:$A,MATCH($C7328,Кат!$I:$I,0)),INDEX(Торг!$A:$A,MATCH($C7328,Торг!$I:$I,0))),"")</f>
        <v/>
      </c>
      <c r="M7328" s="132" t="str">
        <f>IFERROR(IFERROR(INDEX(Кат!$B:$B,MATCH($C7328,Кат!$I:$I,0)),INDEX(Торг!$B:$B,MATCH($C7328,Торг!$I:$I,0))),"")</f>
        <v/>
      </c>
      <c r="N7328" s="132" t="str">
        <f t="shared" si="114"/>
        <v xml:space="preserve"> </v>
      </c>
      <c r="O7328" s="132" t="str">
        <f>IFERROR(IFERROR(INDEX(Кат!$B:$B,MATCH($N7328,Кат!$I:$I,0)),INDEX(Торг!$B:$B,MATCH($N7328,Торг!$I:$I,0))),"")</f>
        <v/>
      </c>
    </row>
    <row r="7329" spans="1:15" outlineLevel="2">
      <c r="A7329" t="s">
        <v>19260</v>
      </c>
      <c r="C7329" s="191" t="s">
        <v>3535</v>
      </c>
      <c r="E7329" t="s">
        <v>3536</v>
      </c>
      <c r="F7329" t="s">
        <v>3537</v>
      </c>
      <c r="G7329" t="s">
        <v>399</v>
      </c>
      <c r="H7329">
        <v>400</v>
      </c>
      <c r="J7329" t="s">
        <v>22634</v>
      </c>
      <c r="K7329" s="132" t="str">
        <f>IFERROR(IFERROR(INDEX(Кат!$O:$O,MATCH($C7329,Кат!$I:$I,0)),INDEX(Торг!$L:$L,MATCH($C7329,Торг!$I:$I,0))),"")</f>
        <v/>
      </c>
      <c r="L7329" s="132" t="str">
        <f>IFERROR(IFERROR(INDEX(Кат!$A:$A,MATCH($C7329,Кат!$I:$I,0)),INDEX(Торг!$A:$A,MATCH($C7329,Торг!$I:$I,0))),"")</f>
        <v/>
      </c>
      <c r="M7329" s="132" t="str">
        <f>IFERROR(IFERROR(INDEX(Кат!$B:$B,MATCH($C7329,Кат!$I:$I,0)),INDEX(Торг!$B:$B,MATCH($C7329,Торг!$I:$I,0))),"")</f>
        <v/>
      </c>
      <c r="N7329" s="132" t="str">
        <f t="shared" si="114"/>
        <v>АГК 21010-3501183-00</v>
      </c>
      <c r="O7329" s="132" t="str">
        <f>IFERROR(IFERROR(INDEX(Кат!$B:$B,MATCH($N7329,Кат!$I:$I,0)),INDEX(Торг!$B:$B,MATCH($N7329,Торг!$I:$I,0))),"")</f>
        <v/>
      </c>
    </row>
    <row r="7330" spans="1:15" outlineLevel="2">
      <c r="A7330" t="s">
        <v>19261</v>
      </c>
      <c r="C7330" s="191" t="s">
        <v>3538</v>
      </c>
      <c r="E7330" t="s">
        <v>3539</v>
      </c>
      <c r="F7330" t="s">
        <v>3537</v>
      </c>
      <c r="G7330" t="s">
        <v>399</v>
      </c>
      <c r="H7330">
        <v>400</v>
      </c>
      <c r="J7330" t="s">
        <v>22634</v>
      </c>
      <c r="K7330" s="132" t="str">
        <f>IFERROR(IFERROR(INDEX(Кат!$O:$O,MATCH($C7330,Кат!$I:$I,0)),INDEX(Торг!$L:$L,MATCH($C7330,Торг!$I:$I,0))),"")</f>
        <v/>
      </c>
      <c r="L7330" s="132" t="str">
        <f>IFERROR(IFERROR(INDEX(Кат!$A:$A,MATCH($C7330,Кат!$I:$I,0)),INDEX(Торг!$A:$A,MATCH($C7330,Торг!$I:$I,0))),"")</f>
        <v/>
      </c>
      <c r="M7330" s="132" t="str">
        <f>IFERROR(IFERROR(INDEX(Кат!$B:$B,MATCH($C7330,Кат!$I:$I,0)),INDEX(Торг!$B:$B,MATCH($C7330,Торг!$I:$I,0))),"")</f>
        <v/>
      </c>
      <c r="N7330" s="132" t="str">
        <f t="shared" si="114"/>
        <v>АГК 21010-3501182-00</v>
      </c>
      <c r="O7330" s="132" t="str">
        <f>IFERROR(IFERROR(INDEX(Кат!$B:$B,MATCH($N7330,Кат!$I:$I,0)),INDEX(Торг!$B:$B,MATCH($N7330,Торг!$I:$I,0))),"")</f>
        <v/>
      </c>
    </row>
    <row r="7331" spans="1:15" outlineLevel="2">
      <c r="A7331" t="s">
        <v>19262</v>
      </c>
      <c r="C7331" s="191" t="s">
        <v>3540</v>
      </c>
      <c r="E7331" t="s">
        <v>3541</v>
      </c>
      <c r="F7331" t="s">
        <v>3537</v>
      </c>
      <c r="G7331" t="s">
        <v>399</v>
      </c>
      <c r="H7331">
        <v>470</v>
      </c>
      <c r="J7331" t="s">
        <v>22634</v>
      </c>
      <c r="K7331" s="132" t="str">
        <f>IFERROR(IFERROR(INDEX(Кат!$O:$O,MATCH($C7331,Кат!$I:$I,0)),INDEX(Торг!$L:$L,MATCH($C7331,Торг!$I:$I,0))),"")</f>
        <v/>
      </c>
      <c r="L7331" s="132" t="str">
        <f>IFERROR(IFERROR(INDEX(Кат!$A:$A,MATCH($C7331,Кат!$I:$I,0)),INDEX(Торг!$A:$A,MATCH($C7331,Торг!$I:$I,0))),"")</f>
        <v/>
      </c>
      <c r="M7331" s="132" t="str">
        <f>IFERROR(IFERROR(INDEX(Кат!$B:$B,MATCH($C7331,Кат!$I:$I,0)),INDEX(Торг!$B:$B,MATCH($C7331,Торг!$I:$I,0))),"")</f>
        <v/>
      </c>
      <c r="N7331" s="132" t="str">
        <f t="shared" si="114"/>
        <v>АГК 21080-3501045-00</v>
      </c>
      <c r="O7331" s="132" t="str">
        <f>IFERROR(IFERROR(INDEX(Кат!$B:$B,MATCH($N7331,Кат!$I:$I,0)),INDEX(Торг!$B:$B,MATCH($N7331,Торг!$I:$I,0))),"")</f>
        <v/>
      </c>
    </row>
    <row r="7332" spans="1:15" outlineLevel="2">
      <c r="A7332" t="s">
        <v>19263</v>
      </c>
      <c r="C7332" s="191" t="s">
        <v>3542</v>
      </c>
      <c r="E7332" t="s">
        <v>3543</v>
      </c>
      <c r="F7332" t="s">
        <v>3537</v>
      </c>
      <c r="G7332" t="s">
        <v>399</v>
      </c>
      <c r="H7332">
        <v>700</v>
      </c>
      <c r="J7332" t="s">
        <v>22634</v>
      </c>
      <c r="K7332" s="132" t="str">
        <f>IFERROR(IFERROR(INDEX(Кат!$O:$O,MATCH($C7332,Кат!$I:$I,0)),INDEX(Торг!$L:$L,MATCH($C7332,Торг!$I:$I,0))),"")</f>
        <v/>
      </c>
      <c r="L7332" s="132" t="str">
        <f>IFERROR(IFERROR(INDEX(Кат!$A:$A,MATCH($C7332,Кат!$I:$I,0)),INDEX(Торг!$A:$A,MATCH($C7332,Торг!$I:$I,0))),"")</f>
        <v/>
      </c>
      <c r="M7332" s="132" t="str">
        <f>IFERROR(IFERROR(INDEX(Кат!$B:$B,MATCH($C7332,Кат!$I:$I,0)),INDEX(Торг!$B:$B,MATCH($C7332,Торг!$I:$I,0))),"")</f>
        <v/>
      </c>
      <c r="N7332" s="132" t="str">
        <f t="shared" si="114"/>
        <v>АГК 21210-3501179-00</v>
      </c>
      <c r="O7332" s="132" t="str">
        <f>IFERROR(IFERROR(INDEX(Кат!$B:$B,MATCH($N7332,Кат!$I:$I,0)),INDEX(Торг!$B:$B,MATCH($N7332,Торг!$I:$I,0))),"")</f>
        <v/>
      </c>
    </row>
    <row r="7333" spans="1:15" outlineLevel="2">
      <c r="A7333" t="s">
        <v>19264</v>
      </c>
      <c r="C7333" s="191" t="s">
        <v>3544</v>
      </c>
      <c r="E7333" t="s">
        <v>3545</v>
      </c>
      <c r="F7333" t="s">
        <v>3537</v>
      </c>
      <c r="G7333" t="s">
        <v>399</v>
      </c>
      <c r="H7333">
        <v>750</v>
      </c>
      <c r="J7333" t="s">
        <v>22634</v>
      </c>
      <c r="K7333" s="132" t="str">
        <f>IFERROR(IFERROR(INDEX(Кат!$O:$O,MATCH($C7333,Кат!$I:$I,0)),INDEX(Торг!$L:$L,MATCH($C7333,Торг!$I:$I,0))),"")</f>
        <v/>
      </c>
      <c r="L7333" s="132" t="str">
        <f>IFERROR(IFERROR(INDEX(Кат!$A:$A,MATCH($C7333,Кат!$I:$I,0)),INDEX(Торг!$A:$A,MATCH($C7333,Торг!$I:$I,0))),"")</f>
        <v/>
      </c>
      <c r="M7333" s="132" t="str">
        <f>IFERROR(IFERROR(INDEX(Кат!$B:$B,MATCH($C7333,Кат!$I:$I,0)),INDEX(Торг!$B:$B,MATCH($C7333,Торг!$I:$I,0))),"")</f>
        <v/>
      </c>
      <c r="N7333" s="132" t="str">
        <f t="shared" si="114"/>
        <v>АГК 21214-3501179-00</v>
      </c>
      <c r="O7333" s="132" t="str">
        <f>IFERROR(IFERROR(INDEX(Кат!$B:$B,MATCH($N7333,Кат!$I:$I,0)),INDEX(Торг!$B:$B,MATCH($N7333,Торг!$I:$I,0))),"")</f>
        <v/>
      </c>
    </row>
    <row r="7334" spans="1:15" outlineLevel="2">
      <c r="A7334" t="s">
        <v>19265</v>
      </c>
      <c r="C7334" s="191" t="s">
        <v>3546</v>
      </c>
      <c r="E7334" t="s">
        <v>3547</v>
      </c>
      <c r="F7334" t="s">
        <v>3537</v>
      </c>
      <c r="G7334" t="s">
        <v>399</v>
      </c>
      <c r="H7334">
        <v>400</v>
      </c>
      <c r="J7334" t="s">
        <v>22634</v>
      </c>
      <c r="K7334" s="132" t="str">
        <f>IFERROR(IFERROR(INDEX(Кат!$O:$O,MATCH($C7334,Кат!$I:$I,0)),INDEX(Торг!$L:$L,MATCH($C7334,Торг!$I:$I,0))),"")</f>
        <v/>
      </c>
      <c r="L7334" s="132" t="str">
        <f>IFERROR(IFERROR(INDEX(Кат!$A:$A,MATCH($C7334,Кат!$I:$I,0)),INDEX(Торг!$A:$A,MATCH($C7334,Торг!$I:$I,0))),"")</f>
        <v/>
      </c>
      <c r="M7334" s="132" t="str">
        <f>IFERROR(IFERROR(INDEX(Кат!$B:$B,MATCH($C7334,Кат!$I:$I,0)),INDEX(Торг!$B:$B,MATCH($C7334,Торг!$I:$I,0))),"")</f>
        <v/>
      </c>
      <c r="N7334" s="132" t="str">
        <f t="shared" si="114"/>
        <v>АГК 21010-3501181-00</v>
      </c>
      <c r="O7334" s="132" t="str">
        <f>IFERROR(IFERROR(INDEX(Кат!$B:$B,MATCH($N7334,Кат!$I:$I,0)),INDEX(Торг!$B:$B,MATCH($N7334,Торг!$I:$I,0))),"")</f>
        <v/>
      </c>
    </row>
    <row r="7335" spans="1:15" outlineLevel="2">
      <c r="A7335" t="s">
        <v>19266</v>
      </c>
      <c r="C7335" s="191" t="s">
        <v>3548</v>
      </c>
      <c r="E7335" t="s">
        <v>3549</v>
      </c>
      <c r="F7335" t="s">
        <v>3537</v>
      </c>
      <c r="G7335" t="s">
        <v>399</v>
      </c>
      <c r="H7335">
        <v>400</v>
      </c>
      <c r="J7335" t="s">
        <v>22634</v>
      </c>
      <c r="K7335" s="132" t="str">
        <f>IFERROR(IFERROR(INDEX(Кат!$O:$O,MATCH($C7335,Кат!$I:$I,0)),INDEX(Торг!$L:$L,MATCH($C7335,Торг!$I:$I,0))),"")</f>
        <v/>
      </c>
      <c r="L7335" s="132" t="str">
        <f>IFERROR(IFERROR(INDEX(Кат!$A:$A,MATCH($C7335,Кат!$I:$I,0)),INDEX(Торг!$A:$A,MATCH($C7335,Торг!$I:$I,0))),"")</f>
        <v/>
      </c>
      <c r="M7335" s="132" t="str">
        <f>IFERROR(IFERROR(INDEX(Кат!$B:$B,MATCH($C7335,Кат!$I:$I,0)),INDEX(Торг!$B:$B,MATCH($C7335,Торг!$I:$I,0))),"")</f>
        <v/>
      </c>
      <c r="N7335" s="132" t="str">
        <f t="shared" si="114"/>
        <v>АГК 21010-3501180-00</v>
      </c>
      <c r="O7335" s="132" t="str">
        <f>IFERROR(IFERROR(INDEX(Кат!$B:$B,MATCH($N7335,Кат!$I:$I,0)),INDEX(Торг!$B:$B,MATCH($N7335,Торг!$I:$I,0))),"")</f>
        <v/>
      </c>
    </row>
    <row r="7336" spans="1:15" outlineLevel="2">
      <c r="A7336" t="s">
        <v>19267</v>
      </c>
      <c r="C7336" s="191" t="s">
        <v>3550</v>
      </c>
      <c r="E7336" t="s">
        <v>3551</v>
      </c>
      <c r="F7336" t="s">
        <v>3537</v>
      </c>
      <c r="G7336" t="s">
        <v>399</v>
      </c>
      <c r="H7336">
        <v>470</v>
      </c>
      <c r="J7336" t="s">
        <v>22634</v>
      </c>
      <c r="K7336" s="132" t="str">
        <f>IFERROR(IFERROR(INDEX(Кат!$O:$O,MATCH($C7336,Кат!$I:$I,0)),INDEX(Торг!$L:$L,MATCH($C7336,Торг!$I:$I,0))),"")</f>
        <v/>
      </c>
      <c r="L7336" s="132" t="str">
        <f>IFERROR(IFERROR(INDEX(Кат!$A:$A,MATCH($C7336,Кат!$I:$I,0)),INDEX(Торг!$A:$A,MATCH($C7336,Торг!$I:$I,0))),"")</f>
        <v/>
      </c>
      <c r="M7336" s="132" t="str">
        <f>IFERROR(IFERROR(INDEX(Кат!$B:$B,MATCH($C7336,Кат!$I:$I,0)),INDEX(Торг!$B:$B,MATCH($C7336,Торг!$I:$I,0))),"")</f>
        <v/>
      </c>
      <c r="N7336" s="132" t="str">
        <f t="shared" si="114"/>
        <v>АГК 21080-3501044-00</v>
      </c>
      <c r="O7336" s="132" t="str">
        <f>IFERROR(IFERROR(INDEX(Кат!$B:$B,MATCH($N7336,Кат!$I:$I,0)),INDEX(Торг!$B:$B,MATCH($N7336,Торг!$I:$I,0))),"")</f>
        <v/>
      </c>
    </row>
    <row r="7337" spans="1:15" outlineLevel="1">
      <c r="A7337" t="s">
        <v>19268</v>
      </c>
      <c r="C7337" s="191" t="s">
        <v>3552</v>
      </c>
      <c r="E7337" t="s">
        <v>3553</v>
      </c>
      <c r="F7337" t="s">
        <v>3537</v>
      </c>
      <c r="G7337" t="s">
        <v>399</v>
      </c>
      <c r="H7337">
        <v>700</v>
      </c>
      <c r="J7337" t="s">
        <v>22634</v>
      </c>
      <c r="K7337" s="132" t="str">
        <f>IFERROR(IFERROR(INDEX(Кат!$O:$O,MATCH($C7337,Кат!$I:$I,0)),INDEX(Торг!$L:$L,MATCH($C7337,Торг!$I:$I,0))),"")</f>
        <v/>
      </c>
      <c r="L7337" s="132" t="str">
        <f>IFERROR(IFERROR(INDEX(Кат!$A:$A,MATCH($C7337,Кат!$I:$I,0)),INDEX(Торг!$A:$A,MATCH($C7337,Торг!$I:$I,0))),"")</f>
        <v/>
      </c>
      <c r="M7337" s="132" t="str">
        <f>IFERROR(IFERROR(INDEX(Кат!$B:$B,MATCH($C7337,Кат!$I:$I,0)),INDEX(Торг!$B:$B,MATCH($C7337,Торг!$I:$I,0))),"")</f>
        <v/>
      </c>
      <c r="N7337" s="132" t="str">
        <f t="shared" si="114"/>
        <v>АГК 21210-3501178-00</v>
      </c>
      <c r="O7337" s="132" t="str">
        <f>IFERROR(IFERROR(INDEX(Кат!$B:$B,MATCH($N7337,Кат!$I:$I,0)),INDEX(Торг!$B:$B,MATCH($N7337,Торг!$I:$I,0))),"")</f>
        <v/>
      </c>
    </row>
    <row r="7338" spans="1:15" outlineLevel="2">
      <c r="A7338" t="s">
        <v>19269</v>
      </c>
      <c r="C7338" s="191" t="s">
        <v>3554</v>
      </c>
      <c r="E7338" t="s">
        <v>3555</v>
      </c>
      <c r="F7338" t="s">
        <v>3537</v>
      </c>
      <c r="G7338" t="s">
        <v>399</v>
      </c>
      <c r="H7338">
        <v>750</v>
      </c>
      <c r="J7338" t="s">
        <v>22634</v>
      </c>
      <c r="K7338" s="132" t="str">
        <f>IFERROR(IFERROR(INDEX(Кат!$O:$O,MATCH($C7338,Кат!$I:$I,0)),INDEX(Торг!$L:$L,MATCH($C7338,Торг!$I:$I,0))),"")</f>
        <v/>
      </c>
      <c r="L7338" s="132" t="str">
        <f>IFERROR(IFERROR(INDEX(Кат!$A:$A,MATCH($C7338,Кат!$I:$I,0)),INDEX(Торг!$A:$A,MATCH($C7338,Торг!$I:$I,0))),"")</f>
        <v/>
      </c>
      <c r="M7338" s="132" t="str">
        <f>IFERROR(IFERROR(INDEX(Кат!$B:$B,MATCH($C7338,Кат!$I:$I,0)),INDEX(Торг!$B:$B,MATCH($C7338,Торг!$I:$I,0))),"")</f>
        <v/>
      </c>
      <c r="N7338" s="132" t="str">
        <f t="shared" si="114"/>
        <v>АГК 21214-3501178-00</v>
      </c>
      <c r="O7338" s="132" t="str">
        <f>IFERROR(IFERROR(INDEX(Кат!$B:$B,MATCH($N7338,Кат!$I:$I,0)),INDEX(Торг!$B:$B,MATCH($N7338,Торг!$I:$I,0))),"")</f>
        <v/>
      </c>
    </row>
    <row r="7339" spans="1:15" outlineLevel="2">
      <c r="A7339" t="s">
        <v>24459</v>
      </c>
      <c r="C7339" s="191"/>
      <c r="E7339" t="s">
        <v>24460</v>
      </c>
      <c r="J7339" t="s">
        <v>22634</v>
      </c>
      <c r="K7339" s="132" t="str">
        <f>IFERROR(IFERROR(INDEX(Кат!$O:$O,MATCH($C7339,Кат!$I:$I,0)),INDEX(Торг!$L:$L,MATCH($C7339,Торг!$I:$I,0))),"")</f>
        <v/>
      </c>
      <c r="L7339" s="132" t="str">
        <f>IFERROR(IFERROR(INDEX(Кат!$A:$A,MATCH($C7339,Кат!$I:$I,0)),INDEX(Торг!$A:$A,MATCH($C7339,Торг!$I:$I,0))),"")</f>
        <v/>
      </c>
      <c r="M7339" s="132" t="str">
        <f>IFERROR(IFERROR(INDEX(Кат!$B:$B,MATCH($C7339,Кат!$I:$I,0)),INDEX(Торг!$B:$B,MATCH($C7339,Торг!$I:$I,0))),"")</f>
        <v/>
      </c>
      <c r="N7339" s="132" t="str">
        <f t="shared" si="114"/>
        <v xml:space="preserve"> </v>
      </c>
      <c r="O7339" s="132" t="str">
        <f>IFERROR(IFERROR(INDEX(Кат!$B:$B,MATCH($N7339,Кат!$I:$I,0)),INDEX(Торг!$B:$B,MATCH($N7339,Торг!$I:$I,0))),"")</f>
        <v/>
      </c>
    </row>
    <row r="7340" spans="1:15" outlineLevel="2">
      <c r="A7340" t="s">
        <v>24461</v>
      </c>
      <c r="C7340" s="191"/>
      <c r="E7340" t="s">
        <v>24462</v>
      </c>
      <c r="J7340" t="s">
        <v>22634</v>
      </c>
      <c r="K7340" s="132" t="str">
        <f>IFERROR(IFERROR(INDEX(Кат!$O:$O,MATCH($C7340,Кат!$I:$I,0)),INDEX(Торг!$L:$L,MATCH($C7340,Торг!$I:$I,0))),"")</f>
        <v/>
      </c>
      <c r="L7340" s="132" t="str">
        <f>IFERROR(IFERROR(INDEX(Кат!$A:$A,MATCH($C7340,Кат!$I:$I,0)),INDEX(Торг!$A:$A,MATCH($C7340,Торг!$I:$I,0))),"")</f>
        <v/>
      </c>
      <c r="M7340" s="132" t="str">
        <f>IFERROR(IFERROR(INDEX(Кат!$B:$B,MATCH($C7340,Кат!$I:$I,0)),INDEX(Торг!$B:$B,MATCH($C7340,Торг!$I:$I,0))),"")</f>
        <v/>
      </c>
      <c r="N7340" s="132" t="str">
        <f t="shared" si="114"/>
        <v xml:space="preserve"> </v>
      </c>
      <c r="O7340" s="132" t="str">
        <f>IFERROR(IFERROR(INDEX(Кат!$B:$B,MATCH($N7340,Кат!$I:$I,0)),INDEX(Торг!$B:$B,MATCH($N7340,Торг!$I:$I,0))),"")</f>
        <v/>
      </c>
    </row>
    <row r="7341" spans="1:15" outlineLevel="2">
      <c r="A7341" t="s">
        <v>19270</v>
      </c>
      <c r="C7341" s="191" t="s">
        <v>3556</v>
      </c>
      <c r="E7341" t="s">
        <v>3557</v>
      </c>
      <c r="F7341" t="s">
        <v>3558</v>
      </c>
      <c r="G7341" t="s">
        <v>375</v>
      </c>
      <c r="H7341">
        <v>3450</v>
      </c>
      <c r="J7341" t="s">
        <v>22634</v>
      </c>
      <c r="K7341" s="132" t="str">
        <f>IFERROR(IFERROR(INDEX(Кат!$O:$O,MATCH($C7341,Кат!$I:$I,0)),INDEX(Торг!$L:$L,MATCH($C7341,Торг!$I:$I,0))),"")</f>
        <v/>
      </c>
      <c r="L7341" s="132" t="str">
        <f>IFERROR(IFERROR(INDEX(Кат!$A:$A,MATCH($C7341,Кат!$I:$I,0)),INDEX(Торг!$A:$A,MATCH($C7341,Торг!$I:$I,0))),"")</f>
        <v/>
      </c>
      <c r="M7341" s="132" t="str">
        <f>IFERROR(IFERROR(INDEX(Кат!$B:$B,MATCH($C7341,Кат!$I:$I,0)),INDEX(Торг!$B:$B,MATCH($C7341,Торг!$I:$I,0))),"")</f>
        <v/>
      </c>
      <c r="N7341" s="132" t="str">
        <f t="shared" si="114"/>
        <v>АЛЬТЕРНАТИВА АК2121.2915.004L</v>
      </c>
      <c r="O7341" s="132" t="str">
        <f>IFERROR(IFERROR(INDEX(Кат!$B:$B,MATCH($N7341,Кат!$I:$I,0)),INDEX(Торг!$B:$B,MATCH($N7341,Торг!$I:$I,0))),"")</f>
        <v/>
      </c>
    </row>
    <row r="7342" spans="1:15" outlineLevel="2">
      <c r="A7342" t="s">
        <v>19271</v>
      </c>
      <c r="C7342" s="191" t="s">
        <v>3559</v>
      </c>
      <c r="E7342" t="s">
        <v>3560</v>
      </c>
      <c r="F7342" t="s">
        <v>3558</v>
      </c>
      <c r="G7342" t="s">
        <v>375</v>
      </c>
      <c r="H7342">
        <v>3550</v>
      </c>
      <c r="J7342" t="s">
        <v>22634</v>
      </c>
      <c r="K7342" s="132" t="str">
        <f>IFERROR(IFERROR(INDEX(Кат!$O:$O,MATCH($C7342,Кат!$I:$I,0)),INDEX(Торг!$L:$L,MATCH($C7342,Торг!$I:$I,0))),"")</f>
        <v/>
      </c>
      <c r="L7342" s="132" t="str">
        <f>IFERROR(IFERROR(INDEX(Кат!$A:$A,MATCH($C7342,Кат!$I:$I,0)),INDEX(Торг!$A:$A,MATCH($C7342,Торг!$I:$I,0))),"")</f>
        <v/>
      </c>
      <c r="M7342" s="132" t="str">
        <f>IFERROR(IFERROR(INDEX(Кат!$B:$B,MATCH($C7342,Кат!$I:$I,0)),INDEX(Торг!$B:$B,MATCH($C7342,Торг!$I:$I,0))),"")</f>
        <v/>
      </c>
      <c r="N7342" s="132" t="str">
        <f t="shared" si="114"/>
        <v>АЛЬТЕРНАТИВА АК2123.2915.004L</v>
      </c>
      <c r="O7342" s="132" t="str">
        <f>IFERROR(IFERROR(INDEX(Кат!$B:$B,MATCH($N7342,Кат!$I:$I,0)),INDEX(Торг!$B:$B,MATCH($N7342,Торг!$I:$I,0))),"")</f>
        <v/>
      </c>
    </row>
    <row r="7343" spans="1:15" outlineLevel="2">
      <c r="A7343" t="s">
        <v>19272</v>
      </c>
      <c r="C7343" s="191" t="s">
        <v>3561</v>
      </c>
      <c r="E7343" t="s">
        <v>3562</v>
      </c>
      <c r="F7343" t="s">
        <v>3558</v>
      </c>
      <c r="G7343" t="s">
        <v>375</v>
      </c>
      <c r="H7343">
        <v>3250</v>
      </c>
      <c r="J7343" t="s">
        <v>22634</v>
      </c>
      <c r="K7343" s="132" t="str">
        <f>IFERROR(IFERROR(INDEX(Кат!$O:$O,MATCH($C7343,Кат!$I:$I,0)),INDEX(Торг!$L:$L,MATCH($C7343,Торг!$I:$I,0))),"")</f>
        <v/>
      </c>
      <c r="L7343" s="132" t="str">
        <f>IFERROR(IFERROR(INDEX(Кат!$A:$A,MATCH($C7343,Кат!$I:$I,0)),INDEX(Торг!$A:$A,MATCH($C7343,Торг!$I:$I,0))),"")</f>
        <v/>
      </c>
      <c r="M7343" s="132" t="str">
        <f>IFERROR(IFERROR(INDEX(Кат!$B:$B,MATCH($C7343,Кат!$I:$I,0)),INDEX(Торг!$B:$B,MATCH($C7343,Торг!$I:$I,0))),"")</f>
        <v/>
      </c>
      <c r="N7343" s="132" t="str">
        <f t="shared" si="114"/>
        <v>АЛЬТЕРНАТИВА АК2121.2905.004L</v>
      </c>
      <c r="O7343" s="132" t="str">
        <f>IFERROR(IFERROR(INDEX(Кат!$B:$B,MATCH($N7343,Кат!$I:$I,0)),INDEX(Торг!$B:$B,MATCH($N7343,Торг!$I:$I,0))),"")</f>
        <v/>
      </c>
    </row>
    <row r="7344" spans="1:15" outlineLevel="2">
      <c r="A7344" t="s">
        <v>19273</v>
      </c>
      <c r="C7344" s="191" t="s">
        <v>3563</v>
      </c>
      <c r="E7344" t="s">
        <v>3564</v>
      </c>
      <c r="F7344" t="s">
        <v>3558</v>
      </c>
      <c r="G7344" t="s">
        <v>375</v>
      </c>
      <c r="H7344">
        <v>3350</v>
      </c>
      <c r="J7344" t="s">
        <v>22634</v>
      </c>
      <c r="K7344" s="132" t="str">
        <f>IFERROR(IFERROR(INDEX(Кат!$O:$O,MATCH($C7344,Кат!$I:$I,0)),INDEX(Торг!$L:$L,MATCH($C7344,Торг!$I:$I,0))),"")</f>
        <v/>
      </c>
      <c r="L7344" s="132" t="str">
        <f>IFERROR(IFERROR(INDEX(Кат!$A:$A,MATCH($C7344,Кат!$I:$I,0)),INDEX(Торг!$A:$A,MATCH($C7344,Торг!$I:$I,0))),"")</f>
        <v/>
      </c>
      <c r="M7344" s="132" t="str">
        <f>IFERROR(IFERROR(INDEX(Кат!$B:$B,MATCH($C7344,Кат!$I:$I,0)),INDEX(Торг!$B:$B,MATCH($C7344,Торг!$I:$I,0))),"")</f>
        <v/>
      </c>
      <c r="N7344" s="132" t="str">
        <f t="shared" si="114"/>
        <v>АЛЬТЕРНАТИВА АК2123.2905.004L</v>
      </c>
      <c r="O7344" s="132" t="str">
        <f>IFERROR(IFERROR(INDEX(Кат!$B:$B,MATCH($N7344,Кат!$I:$I,0)),INDEX(Торг!$B:$B,MATCH($N7344,Торг!$I:$I,0))),"")</f>
        <v/>
      </c>
    </row>
    <row r="7345" spans="1:15" outlineLevel="2">
      <c r="A7345" t="s">
        <v>24463</v>
      </c>
      <c r="C7345" s="191"/>
      <c r="E7345" t="s">
        <v>24464</v>
      </c>
      <c r="J7345" t="s">
        <v>22634</v>
      </c>
      <c r="K7345" s="132" t="str">
        <f>IFERROR(IFERROR(INDEX(Кат!$O:$O,MATCH($C7345,Кат!$I:$I,0)),INDEX(Торг!$L:$L,MATCH($C7345,Торг!$I:$I,0))),"")</f>
        <v/>
      </c>
      <c r="L7345" s="132" t="str">
        <f>IFERROR(IFERROR(INDEX(Кат!$A:$A,MATCH($C7345,Кат!$I:$I,0)),INDEX(Торг!$A:$A,MATCH($C7345,Торг!$I:$I,0))),"")</f>
        <v/>
      </c>
      <c r="M7345" s="132" t="str">
        <f>IFERROR(IFERROR(INDEX(Кат!$B:$B,MATCH($C7345,Кат!$I:$I,0)),INDEX(Торг!$B:$B,MATCH($C7345,Торг!$I:$I,0))),"")</f>
        <v/>
      </c>
      <c r="N7345" s="132" t="str">
        <f t="shared" si="114"/>
        <v xml:space="preserve"> </v>
      </c>
      <c r="O7345" s="132" t="str">
        <f>IFERROR(IFERROR(INDEX(Кат!$B:$B,MATCH($N7345,Кат!$I:$I,0)),INDEX(Торг!$B:$B,MATCH($N7345,Торг!$I:$I,0))),"")</f>
        <v/>
      </c>
    </row>
    <row r="7346" spans="1:15" outlineLevel="2">
      <c r="A7346" t="s">
        <v>19274</v>
      </c>
      <c r="C7346" s="191" t="s">
        <v>3565</v>
      </c>
      <c r="E7346" t="s">
        <v>3566</v>
      </c>
      <c r="F7346" t="s">
        <v>3558</v>
      </c>
      <c r="G7346" t="s">
        <v>375</v>
      </c>
      <c r="H7346">
        <v>3000</v>
      </c>
      <c r="J7346" t="s">
        <v>22634</v>
      </c>
      <c r="K7346" s="132" t="str">
        <f>IFERROR(IFERROR(INDEX(Кат!$O:$O,MATCH($C7346,Кат!$I:$I,0)),INDEX(Торг!$L:$L,MATCH($C7346,Торг!$I:$I,0))),"")</f>
        <v/>
      </c>
      <c r="L7346" s="132" t="str">
        <f>IFERROR(IFERROR(INDEX(Кат!$A:$A,MATCH($C7346,Кат!$I:$I,0)),INDEX(Торг!$A:$A,MATCH($C7346,Торг!$I:$I,0))),"")</f>
        <v/>
      </c>
      <c r="M7346" s="132" t="str">
        <f>IFERROR(IFERROR(INDEX(Кат!$B:$B,MATCH($C7346,Кат!$I:$I,0)),INDEX(Торг!$B:$B,MATCH($C7346,Торг!$I:$I,0))),"")</f>
        <v/>
      </c>
      <c r="N7346" s="132" t="str">
        <f t="shared" si="114"/>
        <v>АЛЬТЕРНАТИВА АК119.2915.004</v>
      </c>
      <c r="O7346" s="132" t="str">
        <f>IFERROR(IFERROR(INDEX(Кат!$B:$B,MATCH($N7346,Кат!$I:$I,0)),INDEX(Торг!$B:$B,MATCH($N7346,Торг!$I:$I,0))),"")</f>
        <v/>
      </c>
    </row>
    <row r="7347" spans="1:15" outlineLevel="2">
      <c r="A7347" t="s">
        <v>19275</v>
      </c>
      <c r="C7347" s="191" t="s">
        <v>3567</v>
      </c>
      <c r="E7347" t="s">
        <v>3568</v>
      </c>
      <c r="F7347" t="s">
        <v>3558</v>
      </c>
      <c r="G7347" t="s">
        <v>375</v>
      </c>
      <c r="H7347">
        <v>2950</v>
      </c>
      <c r="J7347" t="s">
        <v>22634</v>
      </c>
      <c r="K7347" s="132" t="str">
        <f>IFERROR(IFERROR(INDEX(Кат!$O:$O,MATCH($C7347,Кат!$I:$I,0)),INDEX(Торг!$L:$L,MATCH($C7347,Торг!$I:$I,0))),"")</f>
        <v/>
      </c>
      <c r="L7347" s="132" t="str">
        <f>IFERROR(IFERROR(INDEX(Кат!$A:$A,MATCH($C7347,Кат!$I:$I,0)),INDEX(Торг!$A:$A,MATCH($C7347,Торг!$I:$I,0))),"")</f>
        <v/>
      </c>
      <c r="M7347" s="132" t="str">
        <f>IFERROR(IFERROR(INDEX(Кат!$B:$B,MATCH($C7347,Кат!$I:$I,0)),INDEX(Торг!$B:$B,MATCH($C7347,Торг!$I:$I,0))),"")</f>
        <v/>
      </c>
      <c r="N7347" s="132" t="str">
        <f t="shared" si="114"/>
        <v>АЛЬТЕРНАТИВА АК108.2915.004</v>
      </c>
      <c r="O7347" s="132" t="str">
        <f>IFERROR(IFERROR(INDEX(Кат!$B:$B,MATCH($N7347,Кат!$I:$I,0)),INDEX(Торг!$B:$B,MATCH($N7347,Торг!$I:$I,0))),"")</f>
        <v/>
      </c>
    </row>
    <row r="7348" spans="1:15" outlineLevel="2">
      <c r="A7348" t="s">
        <v>19276</v>
      </c>
      <c r="C7348" s="191" t="s">
        <v>3569</v>
      </c>
      <c r="E7348" t="s">
        <v>3570</v>
      </c>
      <c r="F7348" t="s">
        <v>3558</v>
      </c>
      <c r="G7348" t="s">
        <v>375</v>
      </c>
      <c r="H7348">
        <v>2950</v>
      </c>
      <c r="J7348" t="s">
        <v>22634</v>
      </c>
      <c r="K7348" s="132" t="str">
        <f>IFERROR(IFERROR(INDEX(Кат!$O:$O,MATCH($C7348,Кат!$I:$I,0)),INDEX(Торг!$L:$L,MATCH($C7348,Торг!$I:$I,0))),"")</f>
        <v/>
      </c>
      <c r="L7348" s="132" t="str">
        <f>IFERROR(IFERROR(INDEX(Кат!$A:$A,MATCH($C7348,Кат!$I:$I,0)),INDEX(Торг!$A:$A,MATCH($C7348,Торг!$I:$I,0))),"")</f>
        <v/>
      </c>
      <c r="M7348" s="132" t="str">
        <f>IFERROR(IFERROR(INDEX(Кат!$B:$B,MATCH($C7348,Кат!$I:$I,0)),INDEX(Торг!$B:$B,MATCH($C7348,Торг!$I:$I,0))),"")</f>
        <v/>
      </c>
      <c r="N7348" s="132" t="str">
        <f t="shared" si="114"/>
        <v>АЛЬТЕРНАТИВА АК110.2915.004</v>
      </c>
      <c r="O7348" s="132" t="str">
        <f>IFERROR(IFERROR(INDEX(Кат!$B:$B,MATCH($N7348,Кат!$I:$I,0)),INDEX(Торг!$B:$B,MATCH($N7348,Торг!$I:$I,0))),"")</f>
        <v/>
      </c>
    </row>
    <row r="7349" spans="1:15" outlineLevel="2">
      <c r="A7349" t="s">
        <v>19277</v>
      </c>
      <c r="C7349" s="191" t="s">
        <v>3571</v>
      </c>
      <c r="E7349" t="s">
        <v>3572</v>
      </c>
      <c r="F7349" t="s">
        <v>3558</v>
      </c>
      <c r="G7349" t="s">
        <v>375</v>
      </c>
      <c r="H7349">
        <v>2800</v>
      </c>
      <c r="J7349" t="s">
        <v>22634</v>
      </c>
      <c r="K7349" s="132" t="str">
        <f>IFERROR(IFERROR(INDEX(Кат!$O:$O,MATCH($C7349,Кат!$I:$I,0)),INDEX(Торг!$L:$L,MATCH($C7349,Торг!$I:$I,0))),"")</f>
        <v/>
      </c>
      <c r="L7349" s="132" t="str">
        <f>IFERROR(IFERROR(INDEX(Кат!$A:$A,MATCH($C7349,Кат!$I:$I,0)),INDEX(Торг!$A:$A,MATCH($C7349,Торг!$I:$I,0))),"")</f>
        <v/>
      </c>
      <c r="M7349" s="132" t="str">
        <f>IFERROR(IFERROR(INDEX(Кат!$B:$B,MATCH($C7349,Кат!$I:$I,0)),INDEX(Торг!$B:$B,MATCH($C7349,Торг!$I:$I,0))),"")</f>
        <v/>
      </c>
      <c r="N7349" s="132" t="str">
        <f t="shared" si="114"/>
        <v>АЛЬТЕРНАТИВА АК2121.2915.004</v>
      </c>
      <c r="O7349" s="132" t="str">
        <f>IFERROR(IFERROR(INDEX(Кат!$B:$B,MATCH($N7349,Кат!$I:$I,0)),INDEX(Торг!$B:$B,MATCH($N7349,Торг!$I:$I,0))),"")</f>
        <v/>
      </c>
    </row>
    <row r="7350" spans="1:15" outlineLevel="2">
      <c r="A7350" t="s">
        <v>19278</v>
      </c>
      <c r="C7350" s="191" t="s">
        <v>3573</v>
      </c>
      <c r="E7350" t="s">
        <v>3574</v>
      </c>
      <c r="F7350" t="s">
        <v>3558</v>
      </c>
      <c r="G7350" t="s">
        <v>375</v>
      </c>
      <c r="H7350">
        <v>2900</v>
      </c>
      <c r="J7350" t="s">
        <v>22634</v>
      </c>
      <c r="K7350" s="132" t="str">
        <f>IFERROR(IFERROR(INDEX(Кат!$O:$O,MATCH($C7350,Кат!$I:$I,0)),INDEX(Торг!$L:$L,MATCH($C7350,Торг!$I:$I,0))),"")</f>
        <v/>
      </c>
      <c r="L7350" s="132" t="str">
        <f>IFERROR(IFERROR(INDEX(Кат!$A:$A,MATCH($C7350,Кат!$I:$I,0)),INDEX(Торг!$A:$A,MATCH($C7350,Торг!$I:$I,0))),"")</f>
        <v/>
      </c>
      <c r="M7350" s="132" t="str">
        <f>IFERROR(IFERROR(INDEX(Кат!$B:$B,MATCH($C7350,Кат!$I:$I,0)),INDEX(Торг!$B:$B,MATCH($C7350,Торг!$I:$I,0))),"")</f>
        <v/>
      </c>
      <c r="N7350" s="132" t="str">
        <f t="shared" si="114"/>
        <v>АЛЬТЕРНАТИВА АК2123.2915.004</v>
      </c>
      <c r="O7350" s="132" t="str">
        <f>IFERROR(IFERROR(INDEX(Кат!$B:$B,MATCH($N7350,Кат!$I:$I,0)),INDEX(Торг!$B:$B,MATCH($N7350,Торг!$I:$I,0))),"")</f>
        <v/>
      </c>
    </row>
    <row r="7351" spans="1:15" outlineLevel="1">
      <c r="A7351" t="s">
        <v>19279</v>
      </c>
      <c r="C7351" s="191" t="s">
        <v>3575</v>
      </c>
      <c r="E7351" t="s">
        <v>3576</v>
      </c>
      <c r="F7351" t="s">
        <v>3558</v>
      </c>
      <c r="G7351" t="s">
        <v>375</v>
      </c>
      <c r="H7351">
        <v>3000</v>
      </c>
      <c r="J7351" t="s">
        <v>22634</v>
      </c>
      <c r="K7351" s="132" t="str">
        <f>IFERROR(IFERROR(INDEX(Кат!$O:$O,MATCH($C7351,Кат!$I:$I,0)),INDEX(Торг!$L:$L,MATCH($C7351,Торг!$I:$I,0))),"")</f>
        <v/>
      </c>
      <c r="L7351" s="132" t="str">
        <f>IFERROR(IFERROR(INDEX(Кат!$A:$A,MATCH($C7351,Кат!$I:$I,0)),INDEX(Торг!$A:$A,MATCH($C7351,Торг!$I:$I,0))),"")</f>
        <v/>
      </c>
      <c r="M7351" s="132" t="str">
        <f>IFERROR(IFERROR(INDEX(Кат!$B:$B,MATCH($C7351,Кат!$I:$I,0)),INDEX(Торг!$B:$B,MATCH($C7351,Торг!$I:$I,0))),"")</f>
        <v/>
      </c>
      <c r="N7351" s="132" t="str">
        <f t="shared" si="114"/>
        <v>АЛЬТЕРНАТИВА АК170.2915.004</v>
      </c>
      <c r="O7351" s="132" t="str">
        <f>IFERROR(IFERROR(INDEX(Кат!$B:$B,MATCH($N7351,Кат!$I:$I,0)),INDEX(Торг!$B:$B,MATCH($N7351,Торг!$I:$I,0))),"")</f>
        <v/>
      </c>
    </row>
    <row r="7352" spans="1:15" outlineLevel="2">
      <c r="A7352" t="s">
        <v>19280</v>
      </c>
      <c r="C7352" s="191" t="s">
        <v>3577</v>
      </c>
      <c r="E7352" t="s">
        <v>3578</v>
      </c>
      <c r="F7352" t="s">
        <v>3558</v>
      </c>
      <c r="G7352" t="s">
        <v>375</v>
      </c>
      <c r="H7352">
        <v>3000</v>
      </c>
      <c r="J7352" t="s">
        <v>22634</v>
      </c>
      <c r="K7352" s="132" t="str">
        <f>IFERROR(IFERROR(INDEX(Кат!$O:$O,MATCH($C7352,Кат!$I:$I,0)),INDEX(Торг!$L:$L,MATCH($C7352,Торг!$I:$I,0))),"")</f>
        <v/>
      </c>
      <c r="L7352" s="132" t="str">
        <f>IFERROR(IFERROR(INDEX(Кат!$A:$A,MATCH($C7352,Кат!$I:$I,0)),INDEX(Торг!$A:$A,MATCH($C7352,Торг!$I:$I,0))),"")</f>
        <v/>
      </c>
      <c r="M7352" s="132" t="str">
        <f>IFERROR(IFERROR(INDEX(Кат!$B:$B,MATCH($C7352,Кат!$I:$I,0)),INDEX(Торг!$B:$B,MATCH($C7352,Торг!$I:$I,0))),"")</f>
        <v/>
      </c>
      <c r="N7352" s="132" t="str">
        <f t="shared" si="114"/>
        <v>АЛЬТЕРНАТИВА АК190.2915.004</v>
      </c>
      <c r="O7352" s="132" t="str">
        <f>IFERROR(IFERROR(INDEX(Кат!$B:$B,MATCH($N7352,Кат!$I:$I,0)),INDEX(Торг!$B:$B,MATCH($N7352,Торг!$I:$I,0))),"")</f>
        <v/>
      </c>
    </row>
    <row r="7353" spans="1:15" outlineLevel="2">
      <c r="A7353" t="s">
        <v>19281</v>
      </c>
      <c r="C7353" s="191" t="s">
        <v>3579</v>
      </c>
      <c r="E7353" t="s">
        <v>3580</v>
      </c>
      <c r="F7353" t="s">
        <v>3558</v>
      </c>
      <c r="G7353" t="s">
        <v>375</v>
      </c>
      <c r="H7353">
        <v>2750</v>
      </c>
      <c r="J7353" t="s">
        <v>22634</v>
      </c>
      <c r="K7353" s="132" t="str">
        <f>IFERROR(IFERROR(INDEX(Кат!$O:$O,MATCH($C7353,Кат!$I:$I,0)),INDEX(Торг!$L:$L,MATCH($C7353,Торг!$I:$I,0))),"")</f>
        <v/>
      </c>
      <c r="L7353" s="132" t="str">
        <f>IFERROR(IFERROR(INDEX(Кат!$A:$A,MATCH($C7353,Кат!$I:$I,0)),INDEX(Торг!$A:$A,MATCH($C7353,Торг!$I:$I,0))),"")</f>
        <v/>
      </c>
      <c r="M7353" s="132" t="str">
        <f>IFERROR(IFERROR(INDEX(Кат!$B:$B,MATCH($C7353,Кат!$I:$I,0)),INDEX(Торг!$B:$B,MATCH($C7353,Торг!$I:$I,0))),"")</f>
        <v/>
      </c>
      <c r="N7353" s="132" t="str">
        <f t="shared" si="114"/>
        <v>АЛЬТЕРНАТИВА АК2121.2905.004</v>
      </c>
      <c r="O7353" s="132" t="str">
        <f>IFERROR(IFERROR(INDEX(Кат!$B:$B,MATCH($N7353,Кат!$I:$I,0)),INDEX(Торг!$B:$B,MATCH($N7353,Торг!$I:$I,0))),"")</f>
        <v/>
      </c>
    </row>
    <row r="7354" spans="1:15" outlineLevel="2">
      <c r="A7354" t="s">
        <v>19282</v>
      </c>
      <c r="C7354" s="191" t="s">
        <v>3581</v>
      </c>
      <c r="E7354" t="s">
        <v>3582</v>
      </c>
      <c r="F7354" t="s">
        <v>3558</v>
      </c>
      <c r="G7354" t="s">
        <v>375</v>
      </c>
      <c r="H7354">
        <v>3850</v>
      </c>
      <c r="J7354" t="s">
        <v>22634</v>
      </c>
      <c r="K7354" s="132" t="str">
        <f>IFERROR(IFERROR(INDEX(Кат!$O:$O,MATCH($C7354,Кат!$I:$I,0)),INDEX(Торг!$L:$L,MATCH($C7354,Торг!$I:$I,0))),"")</f>
        <v/>
      </c>
      <c r="L7354" s="132" t="str">
        <f>IFERROR(IFERROR(INDEX(Кат!$A:$A,MATCH($C7354,Кат!$I:$I,0)),INDEX(Торг!$A:$A,MATCH($C7354,Торг!$I:$I,0))),"")</f>
        <v/>
      </c>
      <c r="M7354" s="132" t="str">
        <f>IFERROR(IFERROR(INDEX(Кат!$B:$B,MATCH($C7354,Кат!$I:$I,0)),INDEX(Торг!$B:$B,MATCH($C7354,Торг!$I:$I,0))),"")</f>
        <v/>
      </c>
      <c r="N7354" s="132" t="str">
        <f t="shared" si="114"/>
        <v>АЛЬТЕРНАТИВА АК2123.2905.004</v>
      </c>
      <c r="O7354" s="132" t="str">
        <f>IFERROR(IFERROR(INDEX(Кат!$B:$B,MATCH($N7354,Кат!$I:$I,0)),INDEX(Торг!$B:$B,MATCH($N7354,Торг!$I:$I,0))),"")</f>
        <v/>
      </c>
    </row>
    <row r="7355" spans="1:15" outlineLevel="2">
      <c r="A7355" t="s">
        <v>19283</v>
      </c>
      <c r="C7355" s="191" t="s">
        <v>3583</v>
      </c>
      <c r="E7355" t="s">
        <v>3584</v>
      </c>
      <c r="F7355" t="s">
        <v>3558</v>
      </c>
      <c r="G7355" t="s">
        <v>375</v>
      </c>
      <c r="H7355">
        <v>4650</v>
      </c>
      <c r="J7355" t="s">
        <v>22634</v>
      </c>
      <c r="K7355" s="132" t="str">
        <f>IFERROR(IFERROR(INDEX(Кат!$O:$O,MATCH($C7355,Кат!$I:$I,0)),INDEX(Торг!$L:$L,MATCH($C7355,Торг!$I:$I,0))),"")</f>
        <v/>
      </c>
      <c r="L7355" s="132" t="str">
        <f>IFERROR(IFERROR(INDEX(Кат!$A:$A,MATCH($C7355,Кат!$I:$I,0)),INDEX(Торг!$A:$A,MATCH($C7355,Торг!$I:$I,0))),"")</f>
        <v/>
      </c>
      <c r="M7355" s="132" t="str">
        <f>IFERROR(IFERROR(INDEX(Кат!$B:$B,MATCH($C7355,Кат!$I:$I,0)),INDEX(Торг!$B:$B,MATCH($C7355,Торг!$I:$I,0))),"")</f>
        <v/>
      </c>
      <c r="N7355" s="132" t="str">
        <f t="shared" si="114"/>
        <v>АЛЬТЕРНАТИВА АК119.2905.002/003</v>
      </c>
      <c r="O7355" s="132" t="str">
        <f>IFERROR(IFERROR(INDEX(Кат!$B:$B,MATCH($N7355,Кат!$I:$I,0)),INDEX(Торг!$B:$B,MATCH($N7355,Торг!$I:$I,0))),"")</f>
        <v/>
      </c>
    </row>
    <row r="7356" spans="1:15" outlineLevel="2">
      <c r="A7356" t="s">
        <v>19284</v>
      </c>
      <c r="C7356" s="191" t="s">
        <v>3585</v>
      </c>
      <c r="E7356" t="s">
        <v>3586</v>
      </c>
      <c r="F7356" t="s">
        <v>3558</v>
      </c>
      <c r="G7356" t="s">
        <v>375</v>
      </c>
      <c r="H7356">
        <v>4600</v>
      </c>
      <c r="J7356" t="s">
        <v>22634</v>
      </c>
      <c r="K7356" s="132" t="str">
        <f>IFERROR(IFERROR(INDEX(Кат!$O:$O,MATCH($C7356,Кат!$I:$I,0)),INDEX(Торг!$L:$L,MATCH($C7356,Торг!$I:$I,0))),"")</f>
        <v/>
      </c>
      <c r="L7356" s="132" t="str">
        <f>IFERROR(IFERROR(INDEX(Кат!$A:$A,MATCH($C7356,Кат!$I:$I,0)),INDEX(Торг!$A:$A,MATCH($C7356,Торг!$I:$I,0))),"")</f>
        <v/>
      </c>
      <c r="M7356" s="132" t="str">
        <f>IFERROR(IFERROR(INDEX(Кат!$B:$B,MATCH($C7356,Кат!$I:$I,0)),INDEX(Торг!$B:$B,MATCH($C7356,Торг!$I:$I,0))),"")</f>
        <v/>
      </c>
      <c r="N7356" s="132" t="str">
        <f t="shared" si="114"/>
        <v>АЛЬТЕРНАТИВА АК108.2905.002/003</v>
      </c>
      <c r="O7356" s="132" t="str">
        <f>IFERROR(IFERROR(INDEX(Кат!$B:$B,MATCH($N7356,Кат!$I:$I,0)),INDEX(Торг!$B:$B,MATCH($N7356,Торг!$I:$I,0))),"")</f>
        <v/>
      </c>
    </row>
    <row r="7357" spans="1:15" outlineLevel="2">
      <c r="A7357" t="s">
        <v>19285</v>
      </c>
      <c r="C7357" s="191" t="s">
        <v>3587</v>
      </c>
      <c r="E7357" t="s">
        <v>3588</v>
      </c>
      <c r="F7357" t="s">
        <v>3558</v>
      </c>
      <c r="G7357" t="s">
        <v>375</v>
      </c>
      <c r="H7357">
        <v>4600</v>
      </c>
      <c r="J7357" t="s">
        <v>22634</v>
      </c>
      <c r="K7357" s="132" t="str">
        <f>IFERROR(IFERROR(INDEX(Кат!$O:$O,MATCH($C7357,Кат!$I:$I,0)),INDEX(Торг!$L:$L,MATCH($C7357,Торг!$I:$I,0))),"")</f>
        <v/>
      </c>
      <c r="L7357" s="132" t="str">
        <f>IFERROR(IFERROR(INDEX(Кат!$A:$A,MATCH($C7357,Кат!$I:$I,0)),INDEX(Торг!$A:$A,MATCH($C7357,Торг!$I:$I,0))),"")</f>
        <v/>
      </c>
      <c r="M7357" s="132" t="str">
        <f>IFERROR(IFERROR(INDEX(Кат!$B:$B,MATCH($C7357,Кат!$I:$I,0)),INDEX(Торг!$B:$B,MATCH($C7357,Торг!$I:$I,0))),"")</f>
        <v/>
      </c>
      <c r="N7357" s="132" t="str">
        <f t="shared" si="114"/>
        <v>АЛЬТЕРНАТИВА АК110.2905.002/003</v>
      </c>
      <c r="O7357" s="132" t="str">
        <f>IFERROR(IFERROR(INDEX(Кат!$B:$B,MATCH($N7357,Кат!$I:$I,0)),INDEX(Торг!$B:$B,MATCH($N7357,Торг!$I:$I,0))),"")</f>
        <v/>
      </c>
    </row>
    <row r="7358" spans="1:15" outlineLevel="2">
      <c r="A7358" t="s">
        <v>19286</v>
      </c>
      <c r="C7358" s="191" t="s">
        <v>3589</v>
      </c>
      <c r="E7358" t="s">
        <v>3590</v>
      </c>
      <c r="F7358" t="s">
        <v>3558</v>
      </c>
      <c r="G7358" t="s">
        <v>375</v>
      </c>
      <c r="H7358">
        <v>4650</v>
      </c>
      <c r="J7358" t="s">
        <v>22634</v>
      </c>
      <c r="K7358" s="132" t="str">
        <f>IFERROR(IFERROR(INDEX(Кат!$O:$O,MATCH($C7358,Кат!$I:$I,0)),INDEX(Торг!$L:$L,MATCH($C7358,Торг!$I:$I,0))),"")</f>
        <v/>
      </c>
      <c r="L7358" s="132" t="str">
        <f>IFERROR(IFERROR(INDEX(Кат!$A:$A,MATCH($C7358,Кат!$I:$I,0)),INDEX(Торг!$A:$A,MATCH($C7358,Торг!$I:$I,0))),"")</f>
        <v/>
      </c>
      <c r="M7358" s="132" t="str">
        <f>IFERROR(IFERROR(INDEX(Кат!$B:$B,MATCH($C7358,Кат!$I:$I,0)),INDEX(Торг!$B:$B,MATCH($C7358,Торг!$I:$I,0))),"")</f>
        <v/>
      </c>
      <c r="N7358" s="132" t="str">
        <f t="shared" si="114"/>
        <v>АЛЬТЕРНАТИВА АК170.2905.002/003</v>
      </c>
      <c r="O7358" s="132" t="str">
        <f>IFERROR(IFERROR(INDEX(Кат!$B:$B,MATCH($N7358,Кат!$I:$I,0)),INDEX(Торг!$B:$B,MATCH($N7358,Торг!$I:$I,0))),"")</f>
        <v/>
      </c>
    </row>
    <row r="7359" spans="1:15" outlineLevel="2">
      <c r="A7359" t="s">
        <v>19287</v>
      </c>
      <c r="C7359" s="191" t="s">
        <v>3591</v>
      </c>
      <c r="E7359" t="s">
        <v>3592</v>
      </c>
      <c r="F7359" t="s">
        <v>3558</v>
      </c>
      <c r="G7359" t="s">
        <v>375</v>
      </c>
      <c r="H7359">
        <v>4650</v>
      </c>
      <c r="J7359" t="s">
        <v>22634</v>
      </c>
      <c r="K7359" s="132" t="str">
        <f>IFERROR(IFERROR(INDEX(Кат!$O:$O,MATCH($C7359,Кат!$I:$I,0)),INDEX(Торг!$L:$L,MATCH($C7359,Торг!$I:$I,0))),"")</f>
        <v/>
      </c>
      <c r="L7359" s="132" t="str">
        <f>IFERROR(IFERROR(INDEX(Кат!$A:$A,MATCH($C7359,Кат!$I:$I,0)),INDEX(Торг!$A:$A,MATCH($C7359,Торг!$I:$I,0))),"")</f>
        <v/>
      </c>
      <c r="M7359" s="132" t="str">
        <f>IFERROR(IFERROR(INDEX(Кат!$B:$B,MATCH($C7359,Кат!$I:$I,0)),INDEX(Торг!$B:$B,MATCH($C7359,Торг!$I:$I,0))),"")</f>
        <v/>
      </c>
      <c r="N7359" s="132" t="str">
        <f t="shared" si="114"/>
        <v>АЛЬТЕРНАТИВА АК190.2905.002/003</v>
      </c>
      <c r="O7359" s="132" t="str">
        <f>IFERROR(IFERROR(INDEX(Кат!$B:$B,MATCH($N7359,Кат!$I:$I,0)),INDEX(Торг!$B:$B,MATCH($N7359,Торг!$I:$I,0))),"")</f>
        <v/>
      </c>
    </row>
    <row r="7360" spans="1:15" outlineLevel="2">
      <c r="A7360" t="s">
        <v>24465</v>
      </c>
      <c r="C7360" s="191"/>
      <c r="E7360" t="s">
        <v>24466</v>
      </c>
      <c r="J7360" t="s">
        <v>22634</v>
      </c>
      <c r="K7360" s="132" t="str">
        <f>IFERROR(IFERROR(INDEX(Кат!$O:$O,MATCH($C7360,Кат!$I:$I,0)),INDEX(Торг!$L:$L,MATCH($C7360,Торг!$I:$I,0))),"")</f>
        <v/>
      </c>
      <c r="L7360" s="132" t="str">
        <f>IFERROR(IFERROR(INDEX(Кат!$A:$A,MATCH($C7360,Кат!$I:$I,0)),INDEX(Торг!$A:$A,MATCH($C7360,Торг!$I:$I,0))),"")</f>
        <v/>
      </c>
      <c r="M7360" s="132" t="str">
        <f>IFERROR(IFERROR(INDEX(Кат!$B:$B,MATCH($C7360,Кат!$I:$I,0)),INDEX(Торг!$B:$B,MATCH($C7360,Торг!$I:$I,0))),"")</f>
        <v/>
      </c>
      <c r="N7360" s="132" t="str">
        <f t="shared" si="114"/>
        <v xml:space="preserve"> </v>
      </c>
      <c r="O7360" s="132" t="str">
        <f>IFERROR(IFERROR(INDEX(Кат!$B:$B,MATCH($N7360,Кат!$I:$I,0)),INDEX(Торг!$B:$B,MATCH($N7360,Торг!$I:$I,0))),"")</f>
        <v/>
      </c>
    </row>
    <row r="7361" spans="1:15" outlineLevel="2">
      <c r="A7361" t="s">
        <v>19288</v>
      </c>
      <c r="C7361" s="191" t="s">
        <v>3593</v>
      </c>
      <c r="E7361" t="s">
        <v>3594</v>
      </c>
      <c r="F7361" t="s">
        <v>3558</v>
      </c>
      <c r="G7361" t="s">
        <v>375</v>
      </c>
      <c r="H7361">
        <v>2950</v>
      </c>
      <c r="J7361" t="s">
        <v>22634</v>
      </c>
      <c r="K7361" s="132" t="str">
        <f>IFERROR(IFERROR(INDEX(Кат!$O:$O,MATCH($C7361,Кат!$I:$I,0)),INDEX(Торг!$L:$L,MATCH($C7361,Торг!$I:$I,0))),"")</f>
        <v/>
      </c>
      <c r="L7361" s="132" t="str">
        <f>IFERROR(IFERROR(INDEX(Кат!$A:$A,MATCH($C7361,Кат!$I:$I,0)),INDEX(Торг!$A:$A,MATCH($C7361,Торг!$I:$I,0))),"")</f>
        <v/>
      </c>
      <c r="M7361" s="132" t="str">
        <f>IFERROR(IFERROR(INDEX(Кат!$B:$B,MATCH($C7361,Кат!$I:$I,0)),INDEX(Торг!$B:$B,MATCH($C7361,Торг!$I:$I,0))),"")</f>
        <v/>
      </c>
      <c r="N7361" s="132" t="str">
        <f t="shared" si="114"/>
        <v>АЛЬТЕРНАТИВА АК119.2915.004-10</v>
      </c>
      <c r="O7361" s="132" t="str">
        <f>IFERROR(IFERROR(INDEX(Кат!$B:$B,MATCH($N7361,Кат!$I:$I,0)),INDEX(Торг!$B:$B,MATCH($N7361,Торг!$I:$I,0))),"")</f>
        <v/>
      </c>
    </row>
    <row r="7362" spans="1:15" outlineLevel="2">
      <c r="A7362" t="s">
        <v>19289</v>
      </c>
      <c r="C7362" s="191" t="s">
        <v>3595</v>
      </c>
      <c r="E7362" t="s">
        <v>3596</v>
      </c>
      <c r="F7362" t="s">
        <v>3558</v>
      </c>
      <c r="G7362" t="s">
        <v>375</v>
      </c>
      <c r="H7362">
        <v>2900</v>
      </c>
      <c r="J7362" t="s">
        <v>22634</v>
      </c>
      <c r="K7362" s="132" t="str">
        <f>IFERROR(IFERROR(INDEX(Кат!$O:$O,MATCH($C7362,Кат!$I:$I,0)),INDEX(Торг!$L:$L,MATCH($C7362,Торг!$I:$I,0))),"")</f>
        <v/>
      </c>
      <c r="L7362" s="132" t="str">
        <f>IFERROR(IFERROR(INDEX(Кат!$A:$A,MATCH($C7362,Кат!$I:$I,0)),INDEX(Торг!$A:$A,MATCH($C7362,Торг!$I:$I,0))),"")</f>
        <v/>
      </c>
      <c r="M7362" s="132" t="str">
        <f>IFERROR(IFERROR(INDEX(Кат!$B:$B,MATCH($C7362,Кат!$I:$I,0)),INDEX(Торг!$B:$B,MATCH($C7362,Торг!$I:$I,0))),"")</f>
        <v/>
      </c>
      <c r="N7362" s="132" t="str">
        <f t="shared" si="114"/>
        <v>АЛЬТЕРНАТИВА АК108.2915.004-10</v>
      </c>
      <c r="O7362" s="132" t="str">
        <f>IFERROR(IFERROR(INDEX(Кат!$B:$B,MATCH($N7362,Кат!$I:$I,0)),INDEX(Торг!$B:$B,MATCH($N7362,Торг!$I:$I,0))),"")</f>
        <v/>
      </c>
    </row>
    <row r="7363" spans="1:15" outlineLevel="2">
      <c r="A7363" t="s">
        <v>19290</v>
      </c>
      <c r="C7363" s="191" t="s">
        <v>3597</v>
      </c>
      <c r="E7363" t="s">
        <v>3598</v>
      </c>
      <c r="F7363" t="s">
        <v>3558</v>
      </c>
      <c r="G7363" t="s">
        <v>375</v>
      </c>
      <c r="H7363">
        <v>2900</v>
      </c>
      <c r="J7363" t="s">
        <v>22634</v>
      </c>
      <c r="K7363" s="132" t="str">
        <f>IFERROR(IFERROR(INDEX(Кат!$O:$O,MATCH($C7363,Кат!$I:$I,0)),INDEX(Торг!$L:$L,MATCH($C7363,Торг!$I:$I,0))),"")</f>
        <v/>
      </c>
      <c r="L7363" s="132" t="str">
        <f>IFERROR(IFERROR(INDEX(Кат!$A:$A,MATCH($C7363,Кат!$I:$I,0)),INDEX(Торг!$A:$A,MATCH($C7363,Торг!$I:$I,0))),"")</f>
        <v/>
      </c>
      <c r="M7363" s="132" t="str">
        <f>IFERROR(IFERROR(INDEX(Кат!$B:$B,MATCH($C7363,Кат!$I:$I,0)),INDEX(Торг!$B:$B,MATCH($C7363,Торг!$I:$I,0))),"")</f>
        <v/>
      </c>
      <c r="N7363" s="132" t="str">
        <f t="shared" si="114"/>
        <v>АЛЬТЕРНАТИВА АК110.2915.004-10</v>
      </c>
      <c r="O7363" s="132" t="str">
        <f>IFERROR(IFERROR(INDEX(Кат!$B:$B,MATCH($N7363,Кат!$I:$I,0)),INDEX(Торг!$B:$B,MATCH($N7363,Торг!$I:$I,0))),"")</f>
        <v/>
      </c>
    </row>
    <row r="7364" spans="1:15" outlineLevel="2">
      <c r="A7364" t="s">
        <v>19291</v>
      </c>
      <c r="C7364" s="191" t="s">
        <v>3599</v>
      </c>
      <c r="E7364" t="s">
        <v>3600</v>
      </c>
      <c r="F7364" t="s">
        <v>3558</v>
      </c>
      <c r="G7364" t="s">
        <v>375</v>
      </c>
      <c r="H7364">
        <v>2750</v>
      </c>
      <c r="J7364" t="s">
        <v>22634</v>
      </c>
      <c r="K7364" s="132" t="str">
        <f>IFERROR(IFERROR(INDEX(Кат!$O:$O,MATCH($C7364,Кат!$I:$I,0)),INDEX(Торг!$L:$L,MATCH($C7364,Торг!$I:$I,0))),"")</f>
        <v/>
      </c>
      <c r="L7364" s="132" t="str">
        <f>IFERROR(IFERROR(INDEX(Кат!$A:$A,MATCH($C7364,Кат!$I:$I,0)),INDEX(Торг!$A:$A,MATCH($C7364,Торг!$I:$I,0))),"")</f>
        <v/>
      </c>
      <c r="M7364" s="132" t="str">
        <f>IFERROR(IFERROR(INDEX(Кат!$B:$B,MATCH($C7364,Кат!$I:$I,0)),INDEX(Торг!$B:$B,MATCH($C7364,Торг!$I:$I,0))),"")</f>
        <v/>
      </c>
      <c r="N7364" s="132" t="str">
        <f t="shared" si="114"/>
        <v>АЛЬТЕРНАТИВА АК2121.2915.004-10</v>
      </c>
      <c r="O7364" s="132" t="str">
        <f>IFERROR(IFERROR(INDEX(Кат!$B:$B,MATCH($N7364,Кат!$I:$I,0)),INDEX(Торг!$B:$B,MATCH($N7364,Торг!$I:$I,0))),"")</f>
        <v/>
      </c>
    </row>
    <row r="7365" spans="1:15" outlineLevel="2">
      <c r="A7365" t="s">
        <v>19292</v>
      </c>
      <c r="C7365" s="191" t="s">
        <v>3601</v>
      </c>
      <c r="E7365" t="s">
        <v>3602</v>
      </c>
      <c r="F7365" t="s">
        <v>3558</v>
      </c>
      <c r="G7365" t="s">
        <v>375</v>
      </c>
      <c r="H7365">
        <v>2850</v>
      </c>
      <c r="J7365" t="s">
        <v>22634</v>
      </c>
      <c r="K7365" s="132" t="str">
        <f>IFERROR(IFERROR(INDEX(Кат!$O:$O,MATCH($C7365,Кат!$I:$I,0)),INDEX(Торг!$L:$L,MATCH($C7365,Торг!$I:$I,0))),"")</f>
        <v/>
      </c>
      <c r="L7365" s="132" t="str">
        <f>IFERROR(IFERROR(INDEX(Кат!$A:$A,MATCH($C7365,Кат!$I:$I,0)),INDEX(Торг!$A:$A,MATCH($C7365,Торг!$I:$I,0))),"")</f>
        <v/>
      </c>
      <c r="M7365" s="132" t="str">
        <f>IFERROR(IFERROR(INDEX(Кат!$B:$B,MATCH($C7365,Кат!$I:$I,0)),INDEX(Торг!$B:$B,MATCH($C7365,Торг!$I:$I,0))),"")</f>
        <v/>
      </c>
      <c r="N7365" s="132" t="str">
        <f t="shared" si="114"/>
        <v>АЛЬТЕРНАТИВА АК2123.2915.004-10</v>
      </c>
      <c r="O7365" s="132" t="str">
        <f>IFERROR(IFERROR(INDEX(Кат!$B:$B,MATCH($N7365,Кат!$I:$I,0)),INDEX(Торг!$B:$B,MATCH($N7365,Торг!$I:$I,0))),"")</f>
        <v/>
      </c>
    </row>
    <row r="7366" spans="1:15" outlineLevel="2">
      <c r="A7366" t="s">
        <v>19293</v>
      </c>
      <c r="C7366" s="191" t="s">
        <v>3603</v>
      </c>
      <c r="E7366" t="s">
        <v>3604</v>
      </c>
      <c r="F7366" t="s">
        <v>3558</v>
      </c>
      <c r="G7366" t="s">
        <v>375</v>
      </c>
      <c r="H7366">
        <v>2950</v>
      </c>
      <c r="J7366" t="s">
        <v>22634</v>
      </c>
      <c r="K7366" s="132" t="str">
        <f>IFERROR(IFERROR(INDEX(Кат!$O:$O,MATCH($C7366,Кат!$I:$I,0)),INDEX(Торг!$L:$L,MATCH($C7366,Торг!$I:$I,0))),"")</f>
        <v/>
      </c>
      <c r="L7366" s="132" t="str">
        <f>IFERROR(IFERROR(INDEX(Кат!$A:$A,MATCH($C7366,Кат!$I:$I,0)),INDEX(Торг!$A:$A,MATCH($C7366,Торг!$I:$I,0))),"")</f>
        <v/>
      </c>
      <c r="M7366" s="132" t="str">
        <f>IFERROR(IFERROR(INDEX(Кат!$B:$B,MATCH($C7366,Кат!$I:$I,0)),INDEX(Торг!$B:$B,MATCH($C7366,Торг!$I:$I,0))),"")</f>
        <v/>
      </c>
      <c r="N7366" s="132" t="str">
        <f t="shared" si="114"/>
        <v>АЛЬТЕРНАТИВА АК170.2915.004-10</v>
      </c>
      <c r="O7366" s="132" t="str">
        <f>IFERROR(IFERROR(INDEX(Кат!$B:$B,MATCH($N7366,Кат!$I:$I,0)),INDEX(Торг!$B:$B,MATCH($N7366,Торг!$I:$I,0))),"")</f>
        <v/>
      </c>
    </row>
    <row r="7367" spans="1:15" outlineLevel="2">
      <c r="A7367" t="s">
        <v>19294</v>
      </c>
      <c r="C7367" s="191" t="s">
        <v>3605</v>
      </c>
      <c r="E7367" t="s">
        <v>3606</v>
      </c>
      <c r="F7367" t="s">
        <v>3558</v>
      </c>
      <c r="G7367" t="s">
        <v>375</v>
      </c>
      <c r="H7367">
        <v>2950</v>
      </c>
      <c r="J7367" t="s">
        <v>22634</v>
      </c>
      <c r="K7367" s="132" t="str">
        <f>IFERROR(IFERROR(INDEX(Кат!$O:$O,MATCH($C7367,Кат!$I:$I,0)),INDEX(Торг!$L:$L,MATCH($C7367,Торг!$I:$I,0))),"")</f>
        <v/>
      </c>
      <c r="L7367" s="132" t="str">
        <f>IFERROR(IFERROR(INDEX(Кат!$A:$A,MATCH($C7367,Кат!$I:$I,0)),INDEX(Торг!$A:$A,MATCH($C7367,Торг!$I:$I,0))),"")</f>
        <v/>
      </c>
      <c r="M7367" s="132" t="str">
        <f>IFERROR(IFERROR(INDEX(Кат!$B:$B,MATCH($C7367,Кат!$I:$I,0)),INDEX(Торг!$B:$B,MATCH($C7367,Торг!$I:$I,0))),"")</f>
        <v/>
      </c>
      <c r="N7367" s="132" t="str">
        <f t="shared" si="114"/>
        <v>АЛЬТЕРНАТИВА АК190.2915.004-10</v>
      </c>
      <c r="O7367" s="132" t="str">
        <f>IFERROR(IFERROR(INDEX(Кат!$B:$B,MATCH($N7367,Кат!$I:$I,0)),INDEX(Торг!$B:$B,MATCH($N7367,Торг!$I:$I,0))),"")</f>
        <v/>
      </c>
    </row>
    <row r="7368" spans="1:15" outlineLevel="2">
      <c r="A7368" t="s">
        <v>19295</v>
      </c>
      <c r="C7368" s="191" t="s">
        <v>3607</v>
      </c>
      <c r="E7368" t="s">
        <v>3608</v>
      </c>
      <c r="F7368" t="s">
        <v>3558</v>
      </c>
      <c r="G7368" t="s">
        <v>375</v>
      </c>
      <c r="H7368">
        <v>2700</v>
      </c>
      <c r="J7368" t="s">
        <v>22634</v>
      </c>
      <c r="K7368" s="132" t="str">
        <f>IFERROR(IFERROR(INDEX(Кат!$O:$O,MATCH($C7368,Кат!$I:$I,0)),INDEX(Торг!$L:$L,MATCH($C7368,Торг!$I:$I,0))),"")</f>
        <v/>
      </c>
      <c r="L7368" s="132" t="str">
        <f>IFERROR(IFERROR(INDEX(Кат!$A:$A,MATCH($C7368,Кат!$I:$I,0)),INDEX(Торг!$A:$A,MATCH($C7368,Торг!$I:$I,0))),"")</f>
        <v/>
      </c>
      <c r="M7368" s="132" t="str">
        <f>IFERROR(IFERROR(INDEX(Кат!$B:$B,MATCH($C7368,Кат!$I:$I,0)),INDEX(Торг!$B:$B,MATCH($C7368,Торг!$I:$I,0))),"")</f>
        <v/>
      </c>
      <c r="N7368" s="132" t="str">
        <f t="shared" ref="N7368:N7431" si="115">_xlfn.CONCAT(F7368," ",C7368)</f>
        <v>АЛЬТЕРНАТИВА АК2121.2905.004-10</v>
      </c>
      <c r="O7368" s="132" t="str">
        <f>IFERROR(IFERROR(INDEX(Кат!$B:$B,MATCH($N7368,Кат!$I:$I,0)),INDEX(Торг!$B:$B,MATCH($N7368,Торг!$I:$I,0))),"")</f>
        <v/>
      </c>
    </row>
    <row r="7369" spans="1:15" outlineLevel="2">
      <c r="A7369" t="s">
        <v>19296</v>
      </c>
      <c r="C7369" s="191" t="s">
        <v>3609</v>
      </c>
      <c r="E7369" t="s">
        <v>3610</v>
      </c>
      <c r="F7369" t="s">
        <v>3558</v>
      </c>
      <c r="G7369" t="s">
        <v>375</v>
      </c>
      <c r="H7369">
        <v>2800</v>
      </c>
      <c r="J7369" t="s">
        <v>22634</v>
      </c>
      <c r="K7369" s="132" t="str">
        <f>IFERROR(IFERROR(INDEX(Кат!$O:$O,MATCH($C7369,Кат!$I:$I,0)),INDEX(Торг!$L:$L,MATCH($C7369,Торг!$I:$I,0))),"")</f>
        <v/>
      </c>
      <c r="L7369" s="132" t="str">
        <f>IFERROR(IFERROR(INDEX(Кат!$A:$A,MATCH($C7369,Кат!$I:$I,0)),INDEX(Торг!$A:$A,MATCH($C7369,Торг!$I:$I,0))),"")</f>
        <v/>
      </c>
      <c r="M7369" s="132" t="str">
        <f>IFERROR(IFERROR(INDEX(Кат!$B:$B,MATCH($C7369,Кат!$I:$I,0)),INDEX(Торг!$B:$B,MATCH($C7369,Торг!$I:$I,0))),"")</f>
        <v/>
      </c>
      <c r="N7369" s="132" t="str">
        <f t="shared" si="115"/>
        <v>АЛЬТЕРНАТИВА АК2123.2905.004-10</v>
      </c>
      <c r="O7369" s="132" t="str">
        <f>IFERROR(IFERROR(INDEX(Кат!$B:$B,MATCH($N7369,Кат!$I:$I,0)),INDEX(Торг!$B:$B,MATCH($N7369,Торг!$I:$I,0))),"")</f>
        <v/>
      </c>
    </row>
    <row r="7370" spans="1:15" outlineLevel="2">
      <c r="A7370" t="s">
        <v>19297</v>
      </c>
      <c r="C7370" s="191" t="s">
        <v>3611</v>
      </c>
      <c r="E7370" t="s">
        <v>3612</v>
      </c>
      <c r="F7370" t="s">
        <v>3558</v>
      </c>
      <c r="G7370" t="s">
        <v>375</v>
      </c>
      <c r="H7370">
        <v>4600</v>
      </c>
      <c r="J7370" t="s">
        <v>22634</v>
      </c>
      <c r="K7370" s="132" t="str">
        <f>IFERROR(IFERROR(INDEX(Кат!$O:$O,MATCH($C7370,Кат!$I:$I,0)),INDEX(Торг!$L:$L,MATCH($C7370,Торг!$I:$I,0))),"")</f>
        <v/>
      </c>
      <c r="L7370" s="132" t="str">
        <f>IFERROR(IFERROR(INDEX(Кат!$A:$A,MATCH($C7370,Кат!$I:$I,0)),INDEX(Торг!$A:$A,MATCH($C7370,Торг!$I:$I,0))),"")</f>
        <v/>
      </c>
      <c r="M7370" s="132" t="str">
        <f>IFERROR(IFERROR(INDEX(Кат!$B:$B,MATCH($C7370,Кат!$I:$I,0)),INDEX(Торг!$B:$B,MATCH($C7370,Торг!$I:$I,0))),"")</f>
        <v/>
      </c>
      <c r="N7370" s="132" t="str">
        <f t="shared" si="115"/>
        <v>АЛЬТЕРНАТИВА АК119.2905.002/003-10</v>
      </c>
      <c r="O7370" s="132" t="str">
        <f>IFERROR(IFERROR(INDEX(Кат!$B:$B,MATCH($N7370,Кат!$I:$I,0)),INDEX(Торг!$B:$B,MATCH($N7370,Торг!$I:$I,0))),"")</f>
        <v/>
      </c>
    </row>
    <row r="7371" spans="1:15" outlineLevel="2">
      <c r="A7371" t="s">
        <v>19298</v>
      </c>
      <c r="C7371" s="191" t="s">
        <v>3613</v>
      </c>
      <c r="E7371" t="s">
        <v>3614</v>
      </c>
      <c r="F7371" t="s">
        <v>3558</v>
      </c>
      <c r="G7371" t="s">
        <v>375</v>
      </c>
      <c r="H7371">
        <v>4550</v>
      </c>
      <c r="J7371" t="s">
        <v>22634</v>
      </c>
      <c r="K7371" s="132" t="str">
        <f>IFERROR(IFERROR(INDEX(Кат!$O:$O,MATCH($C7371,Кат!$I:$I,0)),INDEX(Торг!$L:$L,MATCH($C7371,Торг!$I:$I,0))),"")</f>
        <v/>
      </c>
      <c r="L7371" s="132" t="str">
        <f>IFERROR(IFERROR(INDEX(Кат!$A:$A,MATCH($C7371,Кат!$I:$I,0)),INDEX(Торг!$A:$A,MATCH($C7371,Торг!$I:$I,0))),"")</f>
        <v/>
      </c>
      <c r="M7371" s="132" t="str">
        <f>IFERROR(IFERROR(INDEX(Кат!$B:$B,MATCH($C7371,Кат!$I:$I,0)),INDEX(Торг!$B:$B,MATCH($C7371,Торг!$I:$I,0))),"")</f>
        <v/>
      </c>
      <c r="N7371" s="132" t="str">
        <f t="shared" si="115"/>
        <v>АЛЬТЕРНАТИВА АК108.2905.002/003-10</v>
      </c>
      <c r="O7371" s="132" t="str">
        <f>IFERROR(IFERROR(INDEX(Кат!$B:$B,MATCH($N7371,Кат!$I:$I,0)),INDEX(Торг!$B:$B,MATCH($N7371,Торг!$I:$I,0))),"")</f>
        <v/>
      </c>
    </row>
    <row r="7372" spans="1:15" outlineLevel="1">
      <c r="A7372" t="s">
        <v>19299</v>
      </c>
      <c r="C7372" s="191" t="s">
        <v>3615</v>
      </c>
      <c r="E7372" t="s">
        <v>3616</v>
      </c>
      <c r="F7372" t="s">
        <v>3558</v>
      </c>
      <c r="G7372" t="s">
        <v>375</v>
      </c>
      <c r="H7372">
        <v>4550</v>
      </c>
      <c r="J7372" t="s">
        <v>22634</v>
      </c>
      <c r="K7372" s="132" t="str">
        <f>IFERROR(IFERROR(INDEX(Кат!$O:$O,MATCH($C7372,Кат!$I:$I,0)),INDEX(Торг!$L:$L,MATCH($C7372,Торг!$I:$I,0))),"")</f>
        <v/>
      </c>
      <c r="L7372" s="132" t="str">
        <f>IFERROR(IFERROR(INDEX(Кат!$A:$A,MATCH($C7372,Кат!$I:$I,0)),INDEX(Торг!$A:$A,MATCH($C7372,Торг!$I:$I,0))),"")</f>
        <v/>
      </c>
      <c r="M7372" s="132" t="str">
        <f>IFERROR(IFERROR(INDEX(Кат!$B:$B,MATCH($C7372,Кат!$I:$I,0)),INDEX(Торг!$B:$B,MATCH($C7372,Торг!$I:$I,0))),"")</f>
        <v/>
      </c>
      <c r="N7372" s="132" t="str">
        <f t="shared" si="115"/>
        <v>АЛЬТЕРНАТИВА АК110.2905.002/003-10</v>
      </c>
      <c r="O7372" s="132" t="str">
        <f>IFERROR(IFERROR(INDEX(Кат!$B:$B,MATCH($N7372,Кат!$I:$I,0)),INDEX(Торг!$B:$B,MATCH($N7372,Торг!$I:$I,0))),"")</f>
        <v/>
      </c>
    </row>
    <row r="7373" spans="1:15" outlineLevel="2">
      <c r="A7373" t="s">
        <v>19300</v>
      </c>
      <c r="C7373" s="191" t="s">
        <v>3617</v>
      </c>
      <c r="E7373" t="s">
        <v>3618</v>
      </c>
      <c r="F7373" t="s">
        <v>3558</v>
      </c>
      <c r="G7373" t="s">
        <v>375</v>
      </c>
      <c r="H7373">
        <v>4600</v>
      </c>
      <c r="J7373" t="s">
        <v>22634</v>
      </c>
      <c r="K7373" s="132" t="str">
        <f>IFERROR(IFERROR(INDEX(Кат!$O:$O,MATCH($C7373,Кат!$I:$I,0)),INDEX(Торг!$L:$L,MATCH($C7373,Торг!$I:$I,0))),"")</f>
        <v/>
      </c>
      <c r="L7373" s="132" t="str">
        <f>IFERROR(IFERROR(INDEX(Кат!$A:$A,MATCH($C7373,Кат!$I:$I,0)),INDEX(Торг!$A:$A,MATCH($C7373,Торг!$I:$I,0))),"")</f>
        <v/>
      </c>
      <c r="M7373" s="132" t="str">
        <f>IFERROR(IFERROR(INDEX(Кат!$B:$B,MATCH($C7373,Кат!$I:$I,0)),INDEX(Торг!$B:$B,MATCH($C7373,Торг!$I:$I,0))),"")</f>
        <v/>
      </c>
      <c r="N7373" s="132" t="str">
        <f t="shared" si="115"/>
        <v>АЛЬТЕРНАТИВА АК170.2905.002/003-10</v>
      </c>
      <c r="O7373" s="132" t="str">
        <f>IFERROR(IFERROR(INDEX(Кат!$B:$B,MATCH($N7373,Кат!$I:$I,0)),INDEX(Торг!$B:$B,MATCH($N7373,Торг!$I:$I,0))),"")</f>
        <v/>
      </c>
    </row>
    <row r="7374" spans="1:15" outlineLevel="1">
      <c r="A7374" t="s">
        <v>19301</v>
      </c>
      <c r="C7374" s="191" t="s">
        <v>3619</v>
      </c>
      <c r="E7374" t="s">
        <v>3620</v>
      </c>
      <c r="F7374" t="s">
        <v>3558</v>
      </c>
      <c r="G7374" t="s">
        <v>375</v>
      </c>
      <c r="H7374">
        <v>4600</v>
      </c>
      <c r="J7374" t="s">
        <v>22634</v>
      </c>
      <c r="K7374" s="132" t="str">
        <f>IFERROR(IFERROR(INDEX(Кат!$O:$O,MATCH($C7374,Кат!$I:$I,0)),INDEX(Торг!$L:$L,MATCH($C7374,Торг!$I:$I,0))),"")</f>
        <v/>
      </c>
      <c r="L7374" s="132" t="str">
        <f>IFERROR(IFERROR(INDEX(Кат!$A:$A,MATCH($C7374,Кат!$I:$I,0)),INDEX(Торг!$A:$A,MATCH($C7374,Торг!$I:$I,0))),"")</f>
        <v/>
      </c>
      <c r="M7374" s="132" t="str">
        <f>IFERROR(IFERROR(INDEX(Кат!$B:$B,MATCH($C7374,Кат!$I:$I,0)),INDEX(Торг!$B:$B,MATCH($C7374,Торг!$I:$I,0))),"")</f>
        <v/>
      </c>
      <c r="N7374" s="132" t="str">
        <f t="shared" si="115"/>
        <v>АЛЬТЕРНАТИВА АК190.2905.002/003-10</v>
      </c>
      <c r="O7374" s="132" t="str">
        <f>IFERROR(IFERROR(INDEX(Кат!$B:$B,MATCH($N7374,Кат!$I:$I,0)),INDEX(Торг!$B:$B,MATCH($N7374,Торг!$I:$I,0))),"")</f>
        <v/>
      </c>
    </row>
    <row r="7375" spans="1:15" outlineLevel="2">
      <c r="A7375" t="s">
        <v>24467</v>
      </c>
      <c r="C7375" s="191"/>
      <c r="E7375" t="s">
        <v>24468</v>
      </c>
      <c r="J7375" t="s">
        <v>22634</v>
      </c>
      <c r="K7375" s="132" t="str">
        <f>IFERROR(IFERROR(INDEX(Кат!$O:$O,MATCH($C7375,Кат!$I:$I,0)),INDEX(Торг!$L:$L,MATCH($C7375,Торг!$I:$I,0))),"")</f>
        <v/>
      </c>
      <c r="L7375" s="132" t="str">
        <f>IFERROR(IFERROR(INDEX(Кат!$A:$A,MATCH($C7375,Кат!$I:$I,0)),INDEX(Торг!$A:$A,MATCH($C7375,Торг!$I:$I,0))),"")</f>
        <v/>
      </c>
      <c r="M7375" s="132" t="str">
        <f>IFERROR(IFERROR(INDEX(Кат!$B:$B,MATCH($C7375,Кат!$I:$I,0)),INDEX(Торг!$B:$B,MATCH($C7375,Торг!$I:$I,0))),"")</f>
        <v/>
      </c>
      <c r="N7375" s="132" t="str">
        <f t="shared" si="115"/>
        <v xml:space="preserve"> </v>
      </c>
      <c r="O7375" s="132" t="str">
        <f>IFERROR(IFERROR(INDEX(Кат!$B:$B,MATCH($N7375,Кат!$I:$I,0)),INDEX(Торг!$B:$B,MATCH($N7375,Торг!$I:$I,0))),"")</f>
        <v/>
      </c>
    </row>
    <row r="7376" spans="1:15" outlineLevel="2">
      <c r="A7376" t="s">
        <v>19302</v>
      </c>
      <c r="C7376" s="191" t="s">
        <v>8500</v>
      </c>
      <c r="E7376" t="s">
        <v>8501</v>
      </c>
      <c r="F7376" t="s">
        <v>3558</v>
      </c>
      <c r="G7376" t="s">
        <v>375</v>
      </c>
      <c r="H7376">
        <v>4150</v>
      </c>
      <c r="J7376" t="s">
        <v>22634</v>
      </c>
      <c r="K7376" s="132" t="str">
        <f>IFERROR(IFERROR(INDEX(Кат!$O:$O,MATCH($C7376,Кат!$I:$I,0)),INDEX(Торг!$L:$L,MATCH($C7376,Торг!$I:$I,0))),"")</f>
        <v/>
      </c>
      <c r="L7376" s="132" t="str">
        <f>IFERROR(IFERROR(INDEX(Кат!$A:$A,MATCH($C7376,Кат!$I:$I,0)),INDEX(Торг!$A:$A,MATCH($C7376,Торг!$I:$I,0))),"")</f>
        <v/>
      </c>
      <c r="M7376" s="132" t="str">
        <f>IFERROR(IFERROR(INDEX(Кат!$B:$B,MATCH($C7376,Кат!$I:$I,0)),INDEX(Торг!$B:$B,MATCH($C7376,Торг!$I:$I,0))),"")</f>
        <v/>
      </c>
      <c r="N7376" s="132" t="str">
        <f t="shared" si="115"/>
        <v>АЛЬТЕРНАТИВА АК119.2915.004-120</v>
      </c>
      <c r="O7376" s="132" t="str">
        <f>IFERROR(IFERROR(INDEX(Кат!$B:$B,MATCH($N7376,Кат!$I:$I,0)),INDEX(Торг!$B:$B,MATCH($N7376,Торг!$I:$I,0))),"")</f>
        <v/>
      </c>
    </row>
    <row r="7377" spans="1:15" outlineLevel="2">
      <c r="A7377" t="s">
        <v>19303</v>
      </c>
      <c r="C7377" s="191" t="s">
        <v>8502</v>
      </c>
      <c r="E7377" t="s">
        <v>8503</v>
      </c>
      <c r="F7377" t="s">
        <v>3558</v>
      </c>
      <c r="G7377" t="s">
        <v>375</v>
      </c>
      <c r="H7377">
        <v>4100</v>
      </c>
      <c r="J7377" t="s">
        <v>22634</v>
      </c>
      <c r="K7377" s="132" t="str">
        <f>IFERROR(IFERROR(INDEX(Кат!$O:$O,MATCH($C7377,Кат!$I:$I,0)),INDEX(Торг!$L:$L,MATCH($C7377,Торг!$I:$I,0))),"")</f>
        <v/>
      </c>
      <c r="L7377" s="132" t="str">
        <f>IFERROR(IFERROR(INDEX(Кат!$A:$A,MATCH($C7377,Кат!$I:$I,0)),INDEX(Торг!$A:$A,MATCH($C7377,Торг!$I:$I,0))),"")</f>
        <v/>
      </c>
      <c r="M7377" s="132" t="str">
        <f>IFERROR(IFERROR(INDEX(Кат!$B:$B,MATCH($C7377,Кат!$I:$I,0)),INDEX(Торг!$B:$B,MATCH($C7377,Торг!$I:$I,0))),"")</f>
        <v/>
      </c>
      <c r="N7377" s="132" t="str">
        <f t="shared" si="115"/>
        <v>АЛЬТЕРНАТИВА АК108.2915.004-120</v>
      </c>
      <c r="O7377" s="132" t="str">
        <f>IFERROR(IFERROR(INDEX(Кат!$B:$B,MATCH($N7377,Кат!$I:$I,0)),INDEX(Торг!$B:$B,MATCH($N7377,Торг!$I:$I,0))),"")</f>
        <v/>
      </c>
    </row>
    <row r="7378" spans="1:15" outlineLevel="2">
      <c r="A7378" t="s">
        <v>19304</v>
      </c>
      <c r="C7378" s="191" t="s">
        <v>8504</v>
      </c>
      <c r="E7378" t="s">
        <v>8505</v>
      </c>
      <c r="F7378" t="s">
        <v>3558</v>
      </c>
      <c r="G7378" t="s">
        <v>375</v>
      </c>
      <c r="H7378">
        <v>4100</v>
      </c>
      <c r="J7378" t="s">
        <v>22634</v>
      </c>
      <c r="K7378" s="132" t="str">
        <f>IFERROR(IFERROR(INDEX(Кат!$O:$O,MATCH($C7378,Кат!$I:$I,0)),INDEX(Торг!$L:$L,MATCH($C7378,Торг!$I:$I,0))),"")</f>
        <v/>
      </c>
      <c r="L7378" s="132" t="str">
        <f>IFERROR(IFERROR(INDEX(Кат!$A:$A,MATCH($C7378,Кат!$I:$I,0)),INDEX(Торг!$A:$A,MATCH($C7378,Торг!$I:$I,0))),"")</f>
        <v/>
      </c>
      <c r="M7378" s="132" t="str">
        <f>IFERROR(IFERROR(INDEX(Кат!$B:$B,MATCH($C7378,Кат!$I:$I,0)),INDEX(Торг!$B:$B,MATCH($C7378,Торг!$I:$I,0))),"")</f>
        <v/>
      </c>
      <c r="N7378" s="132" t="str">
        <f t="shared" si="115"/>
        <v>АЛЬТЕРНАТИВА АК110.2915.004-120</v>
      </c>
      <c r="O7378" s="132" t="str">
        <f>IFERROR(IFERROR(INDEX(Кат!$B:$B,MATCH($N7378,Кат!$I:$I,0)),INDEX(Торг!$B:$B,MATCH($N7378,Торг!$I:$I,0))),"")</f>
        <v/>
      </c>
    </row>
    <row r="7379" spans="1:15" outlineLevel="2">
      <c r="A7379" t="s">
        <v>19305</v>
      </c>
      <c r="C7379" s="191" t="s">
        <v>8506</v>
      </c>
      <c r="E7379" t="s">
        <v>8507</v>
      </c>
      <c r="F7379" t="s">
        <v>3558</v>
      </c>
      <c r="G7379" t="s">
        <v>375</v>
      </c>
      <c r="H7379">
        <v>4150</v>
      </c>
      <c r="J7379" t="s">
        <v>22634</v>
      </c>
      <c r="K7379" s="132" t="str">
        <f>IFERROR(IFERROR(INDEX(Кат!$O:$O,MATCH($C7379,Кат!$I:$I,0)),INDEX(Торг!$L:$L,MATCH($C7379,Торг!$I:$I,0))),"")</f>
        <v/>
      </c>
      <c r="L7379" s="132" t="str">
        <f>IFERROR(IFERROR(INDEX(Кат!$A:$A,MATCH($C7379,Кат!$I:$I,0)),INDEX(Торг!$A:$A,MATCH($C7379,Торг!$I:$I,0))),"")</f>
        <v/>
      </c>
      <c r="M7379" s="132" t="str">
        <f>IFERROR(IFERROR(INDEX(Кат!$B:$B,MATCH($C7379,Кат!$I:$I,0)),INDEX(Торг!$B:$B,MATCH($C7379,Торг!$I:$I,0))),"")</f>
        <v/>
      </c>
      <c r="N7379" s="132" t="str">
        <f t="shared" si="115"/>
        <v>АЛЬТЕРНАТИВА АК170.2915.004-120</v>
      </c>
      <c r="O7379" s="132" t="str">
        <f>IFERROR(IFERROR(INDEX(Кат!$B:$B,MATCH($N7379,Кат!$I:$I,0)),INDEX(Торг!$B:$B,MATCH($N7379,Торг!$I:$I,0))),"")</f>
        <v/>
      </c>
    </row>
    <row r="7380" spans="1:15" outlineLevel="2">
      <c r="A7380" t="s">
        <v>19306</v>
      </c>
      <c r="C7380" s="191" t="s">
        <v>8508</v>
      </c>
      <c r="E7380" t="s">
        <v>8509</v>
      </c>
      <c r="F7380" t="s">
        <v>3558</v>
      </c>
      <c r="G7380" t="s">
        <v>375</v>
      </c>
      <c r="H7380">
        <v>4150</v>
      </c>
      <c r="J7380" t="s">
        <v>22634</v>
      </c>
      <c r="K7380" s="132" t="str">
        <f>IFERROR(IFERROR(INDEX(Кат!$O:$O,MATCH($C7380,Кат!$I:$I,0)),INDEX(Торг!$L:$L,MATCH($C7380,Торг!$I:$I,0))),"")</f>
        <v/>
      </c>
      <c r="L7380" s="132" t="str">
        <f>IFERROR(IFERROR(INDEX(Кат!$A:$A,MATCH($C7380,Кат!$I:$I,0)),INDEX(Торг!$A:$A,MATCH($C7380,Торг!$I:$I,0))),"")</f>
        <v/>
      </c>
      <c r="M7380" s="132" t="str">
        <f>IFERROR(IFERROR(INDEX(Кат!$B:$B,MATCH($C7380,Кат!$I:$I,0)),INDEX(Торг!$B:$B,MATCH($C7380,Торг!$I:$I,0))),"")</f>
        <v/>
      </c>
      <c r="N7380" s="132" t="str">
        <f t="shared" si="115"/>
        <v>АЛЬТЕРНАТИВА АК190.2915.004-120</v>
      </c>
      <c r="O7380" s="132" t="str">
        <f>IFERROR(IFERROR(INDEX(Кат!$B:$B,MATCH($N7380,Кат!$I:$I,0)),INDEX(Торг!$B:$B,MATCH($N7380,Торг!$I:$I,0))),"")</f>
        <v/>
      </c>
    </row>
    <row r="7381" spans="1:15" outlineLevel="2">
      <c r="A7381" t="s">
        <v>19307</v>
      </c>
      <c r="C7381" s="191" t="s">
        <v>8510</v>
      </c>
      <c r="E7381" t="s">
        <v>8511</v>
      </c>
      <c r="F7381" t="s">
        <v>3558</v>
      </c>
      <c r="G7381" t="s">
        <v>375</v>
      </c>
      <c r="H7381">
        <v>3100</v>
      </c>
      <c r="J7381" t="s">
        <v>22634</v>
      </c>
      <c r="K7381" s="132" t="str">
        <f>IFERROR(IFERROR(INDEX(Кат!$O:$O,MATCH($C7381,Кат!$I:$I,0)),INDEX(Торг!$L:$L,MATCH($C7381,Торг!$I:$I,0))),"")</f>
        <v/>
      </c>
      <c r="L7381" s="132" t="str">
        <f>IFERROR(IFERROR(INDEX(Кат!$A:$A,MATCH($C7381,Кат!$I:$I,0)),INDEX(Торг!$A:$A,MATCH($C7381,Торг!$I:$I,0))),"")</f>
        <v/>
      </c>
      <c r="M7381" s="132" t="str">
        <f>IFERROR(IFERROR(INDEX(Кат!$B:$B,MATCH($C7381,Кат!$I:$I,0)),INDEX(Торг!$B:$B,MATCH($C7381,Торг!$I:$I,0))),"")</f>
        <v/>
      </c>
      <c r="N7381" s="132" t="str">
        <f t="shared" si="115"/>
        <v>АЛЬТЕРНАТИВА АК119.2915.004-30</v>
      </c>
      <c r="O7381" s="132" t="str">
        <f>IFERROR(IFERROR(INDEX(Кат!$B:$B,MATCH($N7381,Кат!$I:$I,0)),INDEX(Торг!$B:$B,MATCH($N7381,Торг!$I:$I,0))),"")</f>
        <v/>
      </c>
    </row>
    <row r="7382" spans="1:15" outlineLevel="2">
      <c r="A7382" t="s">
        <v>19308</v>
      </c>
      <c r="C7382" s="191" t="s">
        <v>8512</v>
      </c>
      <c r="E7382" t="s">
        <v>8513</v>
      </c>
      <c r="F7382" t="s">
        <v>3558</v>
      </c>
      <c r="G7382" t="s">
        <v>375</v>
      </c>
      <c r="H7382">
        <v>3050</v>
      </c>
      <c r="J7382" t="s">
        <v>22634</v>
      </c>
      <c r="K7382" s="132" t="str">
        <f>IFERROR(IFERROR(INDEX(Кат!$O:$O,MATCH($C7382,Кат!$I:$I,0)),INDEX(Торг!$L:$L,MATCH($C7382,Торг!$I:$I,0))),"")</f>
        <v/>
      </c>
      <c r="L7382" s="132" t="str">
        <f>IFERROR(IFERROR(INDEX(Кат!$A:$A,MATCH($C7382,Кат!$I:$I,0)),INDEX(Торг!$A:$A,MATCH($C7382,Торг!$I:$I,0))),"")</f>
        <v/>
      </c>
      <c r="M7382" s="132" t="str">
        <f>IFERROR(IFERROR(INDEX(Кат!$B:$B,MATCH($C7382,Кат!$I:$I,0)),INDEX(Торг!$B:$B,MATCH($C7382,Торг!$I:$I,0))),"")</f>
        <v/>
      </c>
      <c r="N7382" s="132" t="str">
        <f t="shared" si="115"/>
        <v>АЛЬТЕРНАТИВА АК108.2915.004-30</v>
      </c>
      <c r="O7382" s="132" t="str">
        <f>IFERROR(IFERROR(INDEX(Кат!$B:$B,MATCH($N7382,Кат!$I:$I,0)),INDEX(Торг!$B:$B,MATCH($N7382,Торг!$I:$I,0))),"")</f>
        <v/>
      </c>
    </row>
    <row r="7383" spans="1:15" outlineLevel="2">
      <c r="A7383" t="s">
        <v>19309</v>
      </c>
      <c r="C7383" s="191" t="s">
        <v>3621</v>
      </c>
      <c r="E7383" t="s">
        <v>3622</v>
      </c>
      <c r="F7383" t="s">
        <v>3558</v>
      </c>
      <c r="G7383" t="s">
        <v>375</v>
      </c>
      <c r="H7383">
        <v>3050</v>
      </c>
      <c r="J7383" t="s">
        <v>22634</v>
      </c>
      <c r="K7383" s="132" t="str">
        <f>IFERROR(IFERROR(INDEX(Кат!$O:$O,MATCH($C7383,Кат!$I:$I,0)),INDEX(Торг!$L:$L,MATCH($C7383,Торг!$I:$I,0))),"")</f>
        <v/>
      </c>
      <c r="L7383" s="132" t="str">
        <f>IFERROR(IFERROR(INDEX(Кат!$A:$A,MATCH($C7383,Кат!$I:$I,0)),INDEX(Торг!$A:$A,MATCH($C7383,Торг!$I:$I,0))),"")</f>
        <v/>
      </c>
      <c r="M7383" s="132" t="str">
        <f>IFERROR(IFERROR(INDEX(Кат!$B:$B,MATCH($C7383,Кат!$I:$I,0)),INDEX(Торг!$B:$B,MATCH($C7383,Торг!$I:$I,0))),"")</f>
        <v/>
      </c>
      <c r="N7383" s="132" t="str">
        <f t="shared" si="115"/>
        <v>АЛЬТЕРНАТИВА АК110.2915.004-30</v>
      </c>
      <c r="O7383" s="132" t="str">
        <f>IFERROR(IFERROR(INDEX(Кат!$B:$B,MATCH($N7383,Кат!$I:$I,0)),INDEX(Торг!$B:$B,MATCH($N7383,Торг!$I:$I,0))),"")</f>
        <v/>
      </c>
    </row>
    <row r="7384" spans="1:15" outlineLevel="2">
      <c r="A7384" t="s">
        <v>19310</v>
      </c>
      <c r="C7384" s="191" t="s">
        <v>8514</v>
      </c>
      <c r="E7384" t="s">
        <v>8515</v>
      </c>
      <c r="F7384" t="s">
        <v>3558</v>
      </c>
      <c r="G7384" t="s">
        <v>375</v>
      </c>
      <c r="H7384">
        <v>3100</v>
      </c>
      <c r="J7384" t="s">
        <v>22634</v>
      </c>
      <c r="K7384" s="132" t="str">
        <f>IFERROR(IFERROR(INDEX(Кат!$O:$O,MATCH($C7384,Кат!$I:$I,0)),INDEX(Торг!$L:$L,MATCH($C7384,Торг!$I:$I,0))),"")</f>
        <v/>
      </c>
      <c r="L7384" s="132" t="str">
        <f>IFERROR(IFERROR(INDEX(Кат!$A:$A,MATCH($C7384,Кат!$I:$I,0)),INDEX(Торг!$A:$A,MATCH($C7384,Торг!$I:$I,0))),"")</f>
        <v/>
      </c>
      <c r="M7384" s="132" t="str">
        <f>IFERROR(IFERROR(INDEX(Кат!$B:$B,MATCH($C7384,Кат!$I:$I,0)),INDEX(Торг!$B:$B,MATCH($C7384,Торг!$I:$I,0))),"")</f>
        <v/>
      </c>
      <c r="N7384" s="132" t="str">
        <f t="shared" si="115"/>
        <v>АЛЬТЕРНАТИВА АК170.2915.004-30</v>
      </c>
      <c r="O7384" s="132" t="str">
        <f>IFERROR(IFERROR(INDEX(Кат!$B:$B,MATCH($N7384,Кат!$I:$I,0)),INDEX(Торг!$B:$B,MATCH($N7384,Торг!$I:$I,0))),"")</f>
        <v/>
      </c>
    </row>
    <row r="7385" spans="1:15" outlineLevel="2">
      <c r="A7385" t="s">
        <v>19311</v>
      </c>
      <c r="C7385" s="191" t="s">
        <v>8516</v>
      </c>
      <c r="E7385" t="s">
        <v>8517</v>
      </c>
      <c r="F7385" t="s">
        <v>3558</v>
      </c>
      <c r="G7385" t="s">
        <v>375</v>
      </c>
      <c r="H7385">
        <v>3100</v>
      </c>
      <c r="J7385" t="s">
        <v>22634</v>
      </c>
      <c r="K7385" s="132" t="str">
        <f>IFERROR(IFERROR(INDEX(Кат!$O:$O,MATCH($C7385,Кат!$I:$I,0)),INDEX(Торг!$L:$L,MATCH($C7385,Торг!$I:$I,0))),"")</f>
        <v/>
      </c>
      <c r="L7385" s="132" t="str">
        <f>IFERROR(IFERROR(INDEX(Кат!$A:$A,MATCH($C7385,Кат!$I:$I,0)),INDEX(Торг!$A:$A,MATCH($C7385,Торг!$I:$I,0))),"")</f>
        <v/>
      </c>
      <c r="M7385" s="132" t="str">
        <f>IFERROR(IFERROR(INDEX(Кат!$B:$B,MATCH($C7385,Кат!$I:$I,0)),INDEX(Торг!$B:$B,MATCH($C7385,Торг!$I:$I,0))),"")</f>
        <v/>
      </c>
      <c r="N7385" s="132" t="str">
        <f t="shared" si="115"/>
        <v>АЛЬТЕРНАТИВА АК190.2915.004-30</v>
      </c>
      <c r="O7385" s="132" t="str">
        <f>IFERROR(IFERROR(INDEX(Кат!$B:$B,MATCH($N7385,Кат!$I:$I,0)),INDEX(Торг!$B:$B,MATCH($N7385,Торг!$I:$I,0))),"")</f>
        <v/>
      </c>
    </row>
    <row r="7386" spans="1:15" outlineLevel="2">
      <c r="A7386" t="s">
        <v>19312</v>
      </c>
      <c r="C7386" s="191" t="s">
        <v>8518</v>
      </c>
      <c r="E7386" t="s">
        <v>8519</v>
      </c>
      <c r="F7386" t="s">
        <v>3558</v>
      </c>
      <c r="G7386" t="s">
        <v>375</v>
      </c>
      <c r="H7386">
        <v>3100</v>
      </c>
      <c r="J7386" t="s">
        <v>22634</v>
      </c>
      <c r="K7386" s="132" t="str">
        <f>IFERROR(IFERROR(INDEX(Кат!$O:$O,MATCH($C7386,Кат!$I:$I,0)),INDEX(Торг!$L:$L,MATCH($C7386,Торг!$I:$I,0))),"")</f>
        <v/>
      </c>
      <c r="L7386" s="132" t="str">
        <f>IFERROR(IFERROR(INDEX(Кат!$A:$A,MATCH($C7386,Кат!$I:$I,0)),INDEX(Торг!$A:$A,MATCH($C7386,Торг!$I:$I,0))),"")</f>
        <v/>
      </c>
      <c r="M7386" s="132" t="str">
        <f>IFERROR(IFERROR(INDEX(Кат!$B:$B,MATCH($C7386,Кат!$I:$I,0)),INDEX(Торг!$B:$B,MATCH($C7386,Торг!$I:$I,0))),"")</f>
        <v/>
      </c>
      <c r="N7386" s="132" t="str">
        <f t="shared" si="115"/>
        <v>АЛЬТЕРНАТИВА АК119.2915.004-50</v>
      </c>
      <c r="O7386" s="132" t="str">
        <f>IFERROR(IFERROR(INDEX(Кат!$B:$B,MATCH($N7386,Кат!$I:$I,0)),INDEX(Торг!$B:$B,MATCH($N7386,Торг!$I:$I,0))),"")</f>
        <v/>
      </c>
    </row>
    <row r="7387" spans="1:15" outlineLevel="2">
      <c r="A7387" t="s">
        <v>19313</v>
      </c>
      <c r="C7387" s="191" t="s">
        <v>8520</v>
      </c>
      <c r="E7387" t="s">
        <v>8521</v>
      </c>
      <c r="F7387" t="s">
        <v>3558</v>
      </c>
      <c r="G7387" t="s">
        <v>375</v>
      </c>
      <c r="H7387">
        <v>3050</v>
      </c>
      <c r="J7387" t="s">
        <v>22634</v>
      </c>
      <c r="K7387" s="132" t="str">
        <f>IFERROR(IFERROR(INDEX(Кат!$O:$O,MATCH($C7387,Кат!$I:$I,0)),INDEX(Торг!$L:$L,MATCH($C7387,Торг!$I:$I,0))),"")</f>
        <v/>
      </c>
      <c r="L7387" s="132" t="str">
        <f>IFERROR(IFERROR(INDEX(Кат!$A:$A,MATCH($C7387,Кат!$I:$I,0)),INDEX(Торг!$A:$A,MATCH($C7387,Торг!$I:$I,0))),"")</f>
        <v/>
      </c>
      <c r="M7387" s="132" t="str">
        <f>IFERROR(IFERROR(INDEX(Кат!$B:$B,MATCH($C7387,Кат!$I:$I,0)),INDEX(Торг!$B:$B,MATCH($C7387,Торг!$I:$I,0))),"")</f>
        <v/>
      </c>
      <c r="N7387" s="132" t="str">
        <f t="shared" si="115"/>
        <v>АЛЬТЕРНАТИВА АК108.2915.004-50</v>
      </c>
      <c r="O7387" s="132" t="str">
        <f>IFERROR(IFERROR(INDEX(Кат!$B:$B,MATCH($N7387,Кат!$I:$I,0)),INDEX(Торг!$B:$B,MATCH($N7387,Торг!$I:$I,0))),"")</f>
        <v/>
      </c>
    </row>
    <row r="7388" spans="1:15" outlineLevel="2">
      <c r="A7388" t="s">
        <v>19314</v>
      </c>
      <c r="C7388" s="191" t="s">
        <v>8522</v>
      </c>
      <c r="E7388" t="s">
        <v>8523</v>
      </c>
      <c r="F7388" t="s">
        <v>3558</v>
      </c>
      <c r="G7388" t="s">
        <v>375</v>
      </c>
      <c r="H7388">
        <v>3050</v>
      </c>
      <c r="J7388" t="s">
        <v>22634</v>
      </c>
      <c r="K7388" s="132" t="str">
        <f>IFERROR(IFERROR(INDEX(Кат!$O:$O,MATCH($C7388,Кат!$I:$I,0)),INDEX(Торг!$L:$L,MATCH($C7388,Торг!$I:$I,0))),"")</f>
        <v/>
      </c>
      <c r="L7388" s="132" t="str">
        <f>IFERROR(IFERROR(INDEX(Кат!$A:$A,MATCH($C7388,Кат!$I:$I,0)),INDEX(Торг!$A:$A,MATCH($C7388,Торг!$I:$I,0))),"")</f>
        <v/>
      </c>
      <c r="M7388" s="132" t="str">
        <f>IFERROR(IFERROR(INDEX(Кат!$B:$B,MATCH($C7388,Кат!$I:$I,0)),INDEX(Торг!$B:$B,MATCH($C7388,Торг!$I:$I,0))),"")</f>
        <v/>
      </c>
      <c r="N7388" s="132" t="str">
        <f t="shared" si="115"/>
        <v>АЛЬТЕРНАТИВА АК110.2915.004-50</v>
      </c>
      <c r="O7388" s="132" t="str">
        <f>IFERROR(IFERROR(INDEX(Кат!$B:$B,MATCH($N7388,Кат!$I:$I,0)),INDEX(Торг!$B:$B,MATCH($N7388,Торг!$I:$I,0))),"")</f>
        <v/>
      </c>
    </row>
    <row r="7389" spans="1:15" outlineLevel="2">
      <c r="A7389" t="s">
        <v>19315</v>
      </c>
      <c r="C7389" s="191" t="s">
        <v>8524</v>
      </c>
      <c r="E7389" t="s">
        <v>8525</v>
      </c>
      <c r="F7389" t="s">
        <v>3558</v>
      </c>
      <c r="G7389" t="s">
        <v>375</v>
      </c>
      <c r="H7389">
        <v>3100</v>
      </c>
      <c r="J7389" t="s">
        <v>22634</v>
      </c>
      <c r="K7389" s="132" t="str">
        <f>IFERROR(IFERROR(INDEX(Кат!$O:$O,MATCH($C7389,Кат!$I:$I,0)),INDEX(Торг!$L:$L,MATCH($C7389,Торг!$I:$I,0))),"")</f>
        <v/>
      </c>
      <c r="L7389" s="132" t="str">
        <f>IFERROR(IFERROR(INDEX(Кат!$A:$A,MATCH($C7389,Кат!$I:$I,0)),INDEX(Торг!$A:$A,MATCH($C7389,Торг!$I:$I,0))),"")</f>
        <v/>
      </c>
      <c r="M7389" s="132" t="str">
        <f>IFERROR(IFERROR(INDEX(Кат!$B:$B,MATCH($C7389,Кат!$I:$I,0)),INDEX(Торг!$B:$B,MATCH($C7389,Торг!$I:$I,0))),"")</f>
        <v/>
      </c>
      <c r="N7389" s="132" t="str">
        <f t="shared" si="115"/>
        <v>АЛЬТЕРНАТИВА АК170.2915.004-50</v>
      </c>
      <c r="O7389" s="132" t="str">
        <f>IFERROR(IFERROR(INDEX(Кат!$B:$B,MATCH($N7389,Кат!$I:$I,0)),INDEX(Торг!$B:$B,MATCH($N7389,Торг!$I:$I,0))),"")</f>
        <v/>
      </c>
    </row>
    <row r="7390" spans="1:15" outlineLevel="2">
      <c r="A7390" t="s">
        <v>19316</v>
      </c>
      <c r="C7390" s="191" t="s">
        <v>8526</v>
      </c>
      <c r="E7390" t="s">
        <v>8527</v>
      </c>
      <c r="F7390" t="s">
        <v>3558</v>
      </c>
      <c r="G7390" t="s">
        <v>375</v>
      </c>
      <c r="H7390">
        <v>3100</v>
      </c>
      <c r="J7390" t="s">
        <v>22634</v>
      </c>
      <c r="K7390" s="132" t="str">
        <f>IFERROR(IFERROR(INDEX(Кат!$O:$O,MATCH($C7390,Кат!$I:$I,0)),INDEX(Торг!$L:$L,MATCH($C7390,Торг!$I:$I,0))),"")</f>
        <v/>
      </c>
      <c r="L7390" s="132" t="str">
        <f>IFERROR(IFERROR(INDEX(Кат!$A:$A,MATCH($C7390,Кат!$I:$I,0)),INDEX(Торг!$A:$A,MATCH($C7390,Торг!$I:$I,0))),"")</f>
        <v/>
      </c>
      <c r="M7390" s="132" t="str">
        <f>IFERROR(IFERROR(INDEX(Кат!$B:$B,MATCH($C7390,Кат!$I:$I,0)),INDEX(Торг!$B:$B,MATCH($C7390,Торг!$I:$I,0))),"")</f>
        <v/>
      </c>
      <c r="N7390" s="132" t="str">
        <f t="shared" si="115"/>
        <v>АЛЬТЕРНАТИВА АК190.2915.004-50</v>
      </c>
      <c r="O7390" s="132" t="str">
        <f>IFERROR(IFERROR(INDEX(Кат!$B:$B,MATCH($N7390,Кат!$I:$I,0)),INDEX(Торг!$B:$B,MATCH($N7390,Торг!$I:$I,0))),"")</f>
        <v/>
      </c>
    </row>
    <row r="7391" spans="1:15" outlineLevel="2">
      <c r="A7391" t="s">
        <v>19317</v>
      </c>
      <c r="C7391" s="191" t="s">
        <v>8528</v>
      </c>
      <c r="E7391" t="s">
        <v>8529</v>
      </c>
      <c r="F7391" t="s">
        <v>3558</v>
      </c>
      <c r="G7391" t="s">
        <v>375</v>
      </c>
      <c r="H7391">
        <v>3850</v>
      </c>
      <c r="J7391" t="s">
        <v>22634</v>
      </c>
      <c r="K7391" s="132" t="str">
        <f>IFERROR(IFERROR(INDEX(Кат!$O:$O,MATCH($C7391,Кат!$I:$I,0)),INDEX(Торг!$L:$L,MATCH($C7391,Торг!$I:$I,0))),"")</f>
        <v/>
      </c>
      <c r="L7391" s="132" t="str">
        <f>IFERROR(IFERROR(INDEX(Кат!$A:$A,MATCH($C7391,Кат!$I:$I,0)),INDEX(Торг!$A:$A,MATCH($C7391,Торг!$I:$I,0))),"")</f>
        <v/>
      </c>
      <c r="M7391" s="132" t="str">
        <f>IFERROR(IFERROR(INDEX(Кат!$B:$B,MATCH($C7391,Кат!$I:$I,0)),INDEX(Торг!$B:$B,MATCH($C7391,Торг!$I:$I,0))),"")</f>
        <v/>
      </c>
      <c r="N7391" s="132" t="str">
        <f t="shared" si="115"/>
        <v>АЛЬТЕРНАТИВА АК119.2915.004-70</v>
      </c>
      <c r="O7391" s="132" t="str">
        <f>IFERROR(IFERROR(INDEX(Кат!$B:$B,MATCH($N7391,Кат!$I:$I,0)),INDEX(Торг!$B:$B,MATCH($N7391,Торг!$I:$I,0))),"")</f>
        <v/>
      </c>
    </row>
    <row r="7392" spans="1:15" outlineLevel="2">
      <c r="A7392" t="s">
        <v>19318</v>
      </c>
      <c r="C7392" s="191" t="s">
        <v>8530</v>
      </c>
      <c r="E7392" t="s">
        <v>8531</v>
      </c>
      <c r="F7392" t="s">
        <v>3558</v>
      </c>
      <c r="G7392" t="s">
        <v>375</v>
      </c>
      <c r="H7392">
        <v>3800</v>
      </c>
      <c r="J7392" t="s">
        <v>22634</v>
      </c>
      <c r="K7392" s="132" t="str">
        <f>IFERROR(IFERROR(INDEX(Кат!$O:$O,MATCH($C7392,Кат!$I:$I,0)),INDEX(Торг!$L:$L,MATCH($C7392,Торг!$I:$I,0))),"")</f>
        <v/>
      </c>
      <c r="L7392" s="132" t="str">
        <f>IFERROR(IFERROR(INDEX(Кат!$A:$A,MATCH($C7392,Кат!$I:$I,0)),INDEX(Торг!$A:$A,MATCH($C7392,Торг!$I:$I,0))),"")</f>
        <v/>
      </c>
      <c r="M7392" s="132" t="str">
        <f>IFERROR(IFERROR(INDEX(Кат!$B:$B,MATCH($C7392,Кат!$I:$I,0)),INDEX(Торг!$B:$B,MATCH($C7392,Торг!$I:$I,0))),"")</f>
        <v/>
      </c>
      <c r="N7392" s="132" t="str">
        <f t="shared" si="115"/>
        <v>АЛЬТЕРНАТИВА АК108.2915.004-70</v>
      </c>
      <c r="O7392" s="132" t="str">
        <f>IFERROR(IFERROR(INDEX(Кат!$B:$B,MATCH($N7392,Кат!$I:$I,0)),INDEX(Торг!$B:$B,MATCH($N7392,Торг!$I:$I,0))),"")</f>
        <v/>
      </c>
    </row>
    <row r="7393" spans="1:15" outlineLevel="2">
      <c r="A7393" t="s">
        <v>19319</v>
      </c>
      <c r="C7393" s="191" t="s">
        <v>8532</v>
      </c>
      <c r="E7393" t="s">
        <v>8533</v>
      </c>
      <c r="F7393" t="s">
        <v>3558</v>
      </c>
      <c r="G7393" t="s">
        <v>375</v>
      </c>
      <c r="H7393">
        <v>3800</v>
      </c>
      <c r="J7393" t="s">
        <v>22634</v>
      </c>
      <c r="K7393" s="132" t="str">
        <f>IFERROR(IFERROR(INDEX(Кат!$O:$O,MATCH($C7393,Кат!$I:$I,0)),INDEX(Торг!$L:$L,MATCH($C7393,Торг!$I:$I,0))),"")</f>
        <v/>
      </c>
      <c r="L7393" s="132" t="str">
        <f>IFERROR(IFERROR(INDEX(Кат!$A:$A,MATCH($C7393,Кат!$I:$I,0)),INDEX(Торг!$A:$A,MATCH($C7393,Торг!$I:$I,0))),"")</f>
        <v/>
      </c>
      <c r="M7393" s="132" t="str">
        <f>IFERROR(IFERROR(INDEX(Кат!$B:$B,MATCH($C7393,Кат!$I:$I,0)),INDEX(Торг!$B:$B,MATCH($C7393,Торг!$I:$I,0))),"")</f>
        <v/>
      </c>
      <c r="N7393" s="132" t="str">
        <f t="shared" si="115"/>
        <v>АЛЬТЕРНАТИВА АК110.2915.004-70</v>
      </c>
      <c r="O7393" s="132" t="str">
        <f>IFERROR(IFERROR(INDEX(Кат!$B:$B,MATCH($N7393,Кат!$I:$I,0)),INDEX(Торг!$B:$B,MATCH($N7393,Торг!$I:$I,0))),"")</f>
        <v/>
      </c>
    </row>
    <row r="7394" spans="1:15" outlineLevel="2">
      <c r="A7394" t="s">
        <v>19320</v>
      </c>
      <c r="C7394" s="191" t="s">
        <v>8534</v>
      </c>
      <c r="E7394" t="s">
        <v>8535</v>
      </c>
      <c r="F7394" t="s">
        <v>3558</v>
      </c>
      <c r="G7394" t="s">
        <v>375</v>
      </c>
      <c r="H7394">
        <v>3850</v>
      </c>
      <c r="J7394" t="s">
        <v>22634</v>
      </c>
      <c r="K7394" s="132" t="str">
        <f>IFERROR(IFERROR(INDEX(Кат!$O:$O,MATCH($C7394,Кат!$I:$I,0)),INDEX(Торг!$L:$L,MATCH($C7394,Торг!$I:$I,0))),"")</f>
        <v/>
      </c>
      <c r="L7394" s="132" t="str">
        <f>IFERROR(IFERROR(INDEX(Кат!$A:$A,MATCH($C7394,Кат!$I:$I,0)),INDEX(Торг!$A:$A,MATCH($C7394,Торг!$I:$I,0))),"")</f>
        <v/>
      </c>
      <c r="M7394" s="132" t="str">
        <f>IFERROR(IFERROR(INDEX(Кат!$B:$B,MATCH($C7394,Кат!$I:$I,0)),INDEX(Торг!$B:$B,MATCH($C7394,Торг!$I:$I,0))),"")</f>
        <v/>
      </c>
      <c r="N7394" s="132" t="str">
        <f t="shared" si="115"/>
        <v>АЛЬТЕРНАТИВА АК170.2915.004-70</v>
      </c>
      <c r="O7394" s="132" t="str">
        <f>IFERROR(IFERROR(INDEX(Кат!$B:$B,MATCH($N7394,Кат!$I:$I,0)),INDEX(Торг!$B:$B,MATCH($N7394,Торг!$I:$I,0))),"")</f>
        <v/>
      </c>
    </row>
    <row r="7395" spans="1:15" outlineLevel="2">
      <c r="A7395" t="s">
        <v>19321</v>
      </c>
      <c r="C7395" s="191" t="s">
        <v>8536</v>
      </c>
      <c r="E7395" t="s">
        <v>8537</v>
      </c>
      <c r="F7395" t="s">
        <v>3558</v>
      </c>
      <c r="G7395" t="s">
        <v>375</v>
      </c>
      <c r="H7395">
        <v>3850</v>
      </c>
      <c r="J7395" t="s">
        <v>22634</v>
      </c>
      <c r="K7395" s="132" t="str">
        <f>IFERROR(IFERROR(INDEX(Кат!$O:$O,MATCH($C7395,Кат!$I:$I,0)),INDEX(Торг!$L:$L,MATCH($C7395,Торг!$I:$I,0))),"")</f>
        <v/>
      </c>
      <c r="L7395" s="132" t="str">
        <f>IFERROR(IFERROR(INDEX(Кат!$A:$A,MATCH($C7395,Кат!$I:$I,0)),INDEX(Торг!$A:$A,MATCH($C7395,Торг!$I:$I,0))),"")</f>
        <v/>
      </c>
      <c r="M7395" s="132" t="str">
        <f>IFERROR(IFERROR(INDEX(Кат!$B:$B,MATCH($C7395,Кат!$I:$I,0)),INDEX(Торг!$B:$B,MATCH($C7395,Торг!$I:$I,0))),"")</f>
        <v/>
      </c>
      <c r="N7395" s="132" t="str">
        <f t="shared" si="115"/>
        <v>АЛЬТЕРНАТИВА АК190.2915.004-70</v>
      </c>
      <c r="O7395" s="132" t="str">
        <f>IFERROR(IFERROR(INDEX(Кат!$B:$B,MATCH($N7395,Кат!$I:$I,0)),INDEX(Торг!$B:$B,MATCH($N7395,Торг!$I:$I,0))),"")</f>
        <v/>
      </c>
    </row>
    <row r="7396" spans="1:15" outlineLevel="2">
      <c r="A7396" t="s">
        <v>19322</v>
      </c>
      <c r="C7396" s="191" t="s">
        <v>8538</v>
      </c>
      <c r="E7396" t="s">
        <v>8539</v>
      </c>
      <c r="F7396" t="s">
        <v>3558</v>
      </c>
      <c r="G7396" t="s">
        <v>375</v>
      </c>
      <c r="H7396">
        <v>3850</v>
      </c>
      <c r="J7396" t="s">
        <v>22634</v>
      </c>
      <c r="K7396" s="132" t="str">
        <f>IFERROR(IFERROR(INDEX(Кат!$O:$O,MATCH($C7396,Кат!$I:$I,0)),INDEX(Торг!$L:$L,MATCH($C7396,Торг!$I:$I,0))),"")</f>
        <v/>
      </c>
      <c r="L7396" s="132" t="str">
        <f>IFERROR(IFERROR(INDEX(Кат!$A:$A,MATCH($C7396,Кат!$I:$I,0)),INDEX(Торг!$A:$A,MATCH($C7396,Торг!$I:$I,0))),"")</f>
        <v/>
      </c>
      <c r="M7396" s="132" t="str">
        <f>IFERROR(IFERROR(INDEX(Кат!$B:$B,MATCH($C7396,Кат!$I:$I,0)),INDEX(Торг!$B:$B,MATCH($C7396,Торг!$I:$I,0))),"")</f>
        <v/>
      </c>
      <c r="N7396" s="132" t="str">
        <f t="shared" si="115"/>
        <v>АЛЬТЕРНАТИВА АК119.2915.004-90</v>
      </c>
      <c r="O7396" s="132" t="str">
        <f>IFERROR(IFERROR(INDEX(Кат!$B:$B,MATCH($N7396,Кат!$I:$I,0)),INDEX(Торг!$B:$B,MATCH($N7396,Торг!$I:$I,0))),"")</f>
        <v/>
      </c>
    </row>
    <row r="7397" spans="1:15" outlineLevel="2">
      <c r="A7397" t="s">
        <v>19323</v>
      </c>
      <c r="C7397" s="191" t="s">
        <v>8540</v>
      </c>
      <c r="E7397" t="s">
        <v>8541</v>
      </c>
      <c r="F7397" t="s">
        <v>3558</v>
      </c>
      <c r="G7397" t="s">
        <v>375</v>
      </c>
      <c r="H7397">
        <v>3800</v>
      </c>
      <c r="J7397" t="s">
        <v>22634</v>
      </c>
      <c r="K7397" s="132" t="str">
        <f>IFERROR(IFERROR(INDEX(Кат!$O:$O,MATCH($C7397,Кат!$I:$I,0)),INDEX(Торг!$L:$L,MATCH($C7397,Торг!$I:$I,0))),"")</f>
        <v/>
      </c>
      <c r="L7397" s="132" t="str">
        <f>IFERROR(IFERROR(INDEX(Кат!$A:$A,MATCH($C7397,Кат!$I:$I,0)),INDEX(Торг!$A:$A,MATCH($C7397,Торг!$I:$I,0))),"")</f>
        <v/>
      </c>
      <c r="M7397" s="132" t="str">
        <f>IFERROR(IFERROR(INDEX(Кат!$B:$B,MATCH($C7397,Кат!$I:$I,0)),INDEX(Торг!$B:$B,MATCH($C7397,Торг!$I:$I,0))),"")</f>
        <v/>
      </c>
      <c r="N7397" s="132" t="str">
        <f t="shared" si="115"/>
        <v>АЛЬТЕРНАТИВА АК108.2915.004-90</v>
      </c>
      <c r="O7397" s="132" t="str">
        <f>IFERROR(IFERROR(INDEX(Кат!$B:$B,MATCH($N7397,Кат!$I:$I,0)),INDEX(Торг!$B:$B,MATCH($N7397,Торг!$I:$I,0))),"")</f>
        <v/>
      </c>
    </row>
    <row r="7398" spans="1:15" outlineLevel="2">
      <c r="A7398" t="s">
        <v>19324</v>
      </c>
      <c r="C7398" s="191" t="s">
        <v>8542</v>
      </c>
      <c r="E7398" t="s">
        <v>8543</v>
      </c>
      <c r="F7398" t="s">
        <v>3558</v>
      </c>
      <c r="G7398" t="s">
        <v>375</v>
      </c>
      <c r="H7398">
        <v>3800</v>
      </c>
      <c r="J7398" t="s">
        <v>22634</v>
      </c>
      <c r="K7398" s="132" t="str">
        <f>IFERROR(IFERROR(INDEX(Кат!$O:$O,MATCH($C7398,Кат!$I:$I,0)),INDEX(Торг!$L:$L,MATCH($C7398,Торг!$I:$I,0))),"")</f>
        <v/>
      </c>
      <c r="L7398" s="132" t="str">
        <f>IFERROR(IFERROR(INDEX(Кат!$A:$A,MATCH($C7398,Кат!$I:$I,0)),INDEX(Торг!$A:$A,MATCH($C7398,Торг!$I:$I,0))),"")</f>
        <v/>
      </c>
      <c r="M7398" s="132" t="str">
        <f>IFERROR(IFERROR(INDEX(Кат!$B:$B,MATCH($C7398,Кат!$I:$I,0)),INDEX(Торг!$B:$B,MATCH($C7398,Торг!$I:$I,0))),"")</f>
        <v/>
      </c>
      <c r="N7398" s="132" t="str">
        <f t="shared" si="115"/>
        <v>АЛЬТЕРНАТИВА АК110.2915.004-90</v>
      </c>
      <c r="O7398" s="132" t="str">
        <f>IFERROR(IFERROR(INDEX(Кат!$B:$B,MATCH($N7398,Кат!$I:$I,0)),INDEX(Торг!$B:$B,MATCH($N7398,Торг!$I:$I,0))),"")</f>
        <v/>
      </c>
    </row>
    <row r="7399" spans="1:15" outlineLevel="2">
      <c r="A7399" t="s">
        <v>19325</v>
      </c>
      <c r="C7399" s="191" t="s">
        <v>3623</v>
      </c>
      <c r="E7399" t="s">
        <v>3624</v>
      </c>
      <c r="F7399" t="s">
        <v>3558</v>
      </c>
      <c r="G7399" t="s">
        <v>375</v>
      </c>
      <c r="H7399">
        <v>3850</v>
      </c>
      <c r="J7399" t="s">
        <v>22634</v>
      </c>
      <c r="K7399" s="132" t="str">
        <f>IFERROR(IFERROR(INDEX(Кат!$O:$O,MATCH($C7399,Кат!$I:$I,0)),INDEX(Торг!$L:$L,MATCH($C7399,Торг!$I:$I,0))),"")</f>
        <v/>
      </c>
      <c r="L7399" s="132" t="str">
        <f>IFERROR(IFERROR(INDEX(Кат!$A:$A,MATCH($C7399,Кат!$I:$I,0)),INDEX(Торг!$A:$A,MATCH($C7399,Торг!$I:$I,0))),"")</f>
        <v/>
      </c>
      <c r="M7399" s="132" t="str">
        <f>IFERROR(IFERROR(INDEX(Кат!$B:$B,MATCH($C7399,Кат!$I:$I,0)),INDEX(Торг!$B:$B,MATCH($C7399,Торг!$I:$I,0))),"")</f>
        <v/>
      </c>
      <c r="N7399" s="132" t="str">
        <f t="shared" si="115"/>
        <v>АЛЬТЕРНАТИВА АК170.2915.004-90</v>
      </c>
      <c r="O7399" s="132" t="str">
        <f>IFERROR(IFERROR(INDEX(Кат!$B:$B,MATCH($N7399,Кат!$I:$I,0)),INDEX(Торг!$B:$B,MATCH($N7399,Торг!$I:$I,0))),"")</f>
        <v/>
      </c>
    </row>
    <row r="7400" spans="1:15" outlineLevel="2">
      <c r="A7400" t="s">
        <v>19326</v>
      </c>
      <c r="C7400" s="191" t="s">
        <v>3625</v>
      </c>
      <c r="E7400" t="s">
        <v>3626</v>
      </c>
      <c r="F7400" t="s">
        <v>3558</v>
      </c>
      <c r="G7400" t="s">
        <v>375</v>
      </c>
      <c r="H7400">
        <v>3850</v>
      </c>
      <c r="J7400" t="s">
        <v>22634</v>
      </c>
      <c r="K7400" s="132" t="str">
        <f>IFERROR(IFERROR(INDEX(Кат!$O:$O,MATCH($C7400,Кат!$I:$I,0)),INDEX(Торг!$L:$L,MATCH($C7400,Торг!$I:$I,0))),"")</f>
        <v/>
      </c>
      <c r="L7400" s="132" t="str">
        <f>IFERROR(IFERROR(INDEX(Кат!$A:$A,MATCH($C7400,Кат!$I:$I,0)),INDEX(Торг!$A:$A,MATCH($C7400,Торг!$I:$I,0))),"")</f>
        <v/>
      </c>
      <c r="M7400" s="132" t="str">
        <f>IFERROR(IFERROR(INDEX(Кат!$B:$B,MATCH($C7400,Кат!$I:$I,0)),INDEX(Торг!$B:$B,MATCH($C7400,Торг!$I:$I,0))),"")</f>
        <v/>
      </c>
      <c r="N7400" s="132" t="str">
        <f t="shared" si="115"/>
        <v>АЛЬТЕРНАТИВА АК190.2915.004-90</v>
      </c>
      <c r="O7400" s="132" t="str">
        <f>IFERROR(IFERROR(INDEX(Кат!$B:$B,MATCH($N7400,Кат!$I:$I,0)),INDEX(Торг!$B:$B,MATCH($N7400,Торг!$I:$I,0))),"")</f>
        <v/>
      </c>
    </row>
    <row r="7401" spans="1:15" outlineLevel="2">
      <c r="A7401" t="s">
        <v>19327</v>
      </c>
      <c r="C7401" s="191" t="s">
        <v>3627</v>
      </c>
      <c r="E7401" t="s">
        <v>26608</v>
      </c>
      <c r="F7401" t="s">
        <v>3558</v>
      </c>
      <c r="G7401" t="s">
        <v>375</v>
      </c>
      <c r="H7401">
        <v>3400</v>
      </c>
      <c r="J7401" t="s">
        <v>22634</v>
      </c>
      <c r="K7401" s="132" t="str">
        <f>IFERROR(IFERROR(INDEX(Кат!$O:$O,MATCH($C7401,Кат!$I:$I,0)),INDEX(Торг!$L:$L,MATCH($C7401,Торг!$I:$I,0))),"")</f>
        <v/>
      </c>
      <c r="L7401" s="132" t="str">
        <f>IFERROR(IFERROR(INDEX(Кат!$A:$A,MATCH($C7401,Кат!$I:$I,0)),INDEX(Торг!$A:$A,MATCH($C7401,Торг!$I:$I,0))),"")</f>
        <v/>
      </c>
      <c r="M7401" s="132" t="str">
        <f>IFERROR(IFERROR(INDEX(Кат!$B:$B,MATCH($C7401,Кат!$I:$I,0)),INDEX(Торг!$B:$B,MATCH($C7401,Торг!$I:$I,0))),"")</f>
        <v/>
      </c>
      <c r="N7401" s="132" t="str">
        <f t="shared" si="115"/>
        <v>АЛЬТЕРНАТИВА АК2101.2915.004-30</v>
      </c>
      <c r="O7401" s="132" t="str">
        <f>IFERROR(IFERROR(INDEX(Кат!$B:$B,MATCH($N7401,Кат!$I:$I,0)),INDEX(Торг!$B:$B,MATCH($N7401,Торг!$I:$I,0))),"")</f>
        <v/>
      </c>
    </row>
    <row r="7402" spans="1:15" outlineLevel="2">
      <c r="A7402" t="s">
        <v>19328</v>
      </c>
      <c r="C7402" s="191" t="s">
        <v>3628</v>
      </c>
      <c r="E7402" t="s">
        <v>26609</v>
      </c>
      <c r="F7402" t="s">
        <v>3558</v>
      </c>
      <c r="G7402" t="s">
        <v>375</v>
      </c>
      <c r="H7402">
        <v>3400</v>
      </c>
      <c r="J7402" t="s">
        <v>22634</v>
      </c>
      <c r="K7402" s="132" t="str">
        <f>IFERROR(IFERROR(INDEX(Кат!$O:$O,MATCH($C7402,Кат!$I:$I,0)),INDEX(Торг!$L:$L,MATCH($C7402,Торг!$I:$I,0))),"")</f>
        <v/>
      </c>
      <c r="L7402" s="132" t="str">
        <f>IFERROR(IFERROR(INDEX(Кат!$A:$A,MATCH($C7402,Кат!$I:$I,0)),INDEX(Торг!$A:$A,MATCH($C7402,Торг!$I:$I,0))),"")</f>
        <v/>
      </c>
      <c r="M7402" s="132" t="str">
        <f>IFERROR(IFERROR(INDEX(Кат!$B:$B,MATCH($C7402,Кат!$I:$I,0)),INDEX(Торг!$B:$B,MATCH($C7402,Торг!$I:$I,0))),"")</f>
        <v/>
      </c>
      <c r="N7402" s="132" t="str">
        <f t="shared" si="115"/>
        <v>АЛЬТЕРНАТИВА АК2101.2915.004-50</v>
      </c>
      <c r="O7402" s="132" t="str">
        <f>IFERROR(IFERROR(INDEX(Кат!$B:$B,MATCH($N7402,Кат!$I:$I,0)),INDEX(Торг!$B:$B,MATCH($N7402,Торг!$I:$I,0))),"")</f>
        <v/>
      </c>
    </row>
    <row r="7403" spans="1:15" outlineLevel="2">
      <c r="A7403" t="s">
        <v>19329</v>
      </c>
      <c r="C7403" s="191" t="s">
        <v>3629</v>
      </c>
      <c r="E7403" t="s">
        <v>26610</v>
      </c>
      <c r="F7403" t="s">
        <v>3558</v>
      </c>
      <c r="G7403" t="s">
        <v>375</v>
      </c>
      <c r="H7403">
        <v>3850</v>
      </c>
      <c r="J7403" t="s">
        <v>22634</v>
      </c>
      <c r="K7403" s="132" t="str">
        <f>IFERROR(IFERROR(INDEX(Кат!$O:$O,MATCH($C7403,Кат!$I:$I,0)),INDEX(Торг!$L:$L,MATCH($C7403,Торг!$I:$I,0))),"")</f>
        <v/>
      </c>
      <c r="L7403" s="132" t="str">
        <f>IFERROR(IFERROR(INDEX(Кат!$A:$A,MATCH($C7403,Кат!$I:$I,0)),INDEX(Торг!$A:$A,MATCH($C7403,Торг!$I:$I,0))),"")</f>
        <v/>
      </c>
      <c r="M7403" s="132" t="str">
        <f>IFERROR(IFERROR(INDEX(Кат!$B:$B,MATCH($C7403,Кат!$I:$I,0)),INDEX(Торг!$B:$B,MATCH($C7403,Торг!$I:$I,0))),"")</f>
        <v/>
      </c>
      <c r="N7403" s="132" t="str">
        <f t="shared" si="115"/>
        <v>АЛЬТЕРНАТИВА АК2101.2915.004-70</v>
      </c>
      <c r="O7403" s="132" t="str">
        <f>IFERROR(IFERROR(INDEX(Кат!$B:$B,MATCH($N7403,Кат!$I:$I,0)),INDEX(Торг!$B:$B,MATCH($N7403,Торг!$I:$I,0))),"")</f>
        <v/>
      </c>
    </row>
    <row r="7404" spans="1:15" outlineLevel="2">
      <c r="A7404" t="s">
        <v>19330</v>
      </c>
      <c r="C7404" s="191" t="s">
        <v>3630</v>
      </c>
      <c r="E7404" t="s">
        <v>26611</v>
      </c>
      <c r="F7404" t="s">
        <v>3558</v>
      </c>
      <c r="G7404" t="s">
        <v>375</v>
      </c>
      <c r="H7404">
        <v>3350</v>
      </c>
      <c r="J7404" t="s">
        <v>22634</v>
      </c>
      <c r="K7404" s="132" t="str">
        <f>IFERROR(IFERROR(INDEX(Кат!$O:$O,MATCH($C7404,Кат!$I:$I,0)),INDEX(Торг!$L:$L,MATCH($C7404,Торг!$I:$I,0))),"")</f>
        <v/>
      </c>
      <c r="L7404" s="132" t="str">
        <f>IFERROR(IFERROR(INDEX(Кат!$A:$A,MATCH($C7404,Кат!$I:$I,0)),INDEX(Торг!$A:$A,MATCH($C7404,Торг!$I:$I,0))),"")</f>
        <v/>
      </c>
      <c r="M7404" s="132" t="str">
        <f>IFERROR(IFERROR(INDEX(Кат!$B:$B,MATCH($C7404,Кат!$I:$I,0)),INDEX(Торг!$B:$B,MATCH($C7404,Торг!$I:$I,0))),"")</f>
        <v/>
      </c>
      <c r="N7404" s="132" t="str">
        <f t="shared" si="115"/>
        <v>АЛЬТЕРНАТИВА АК2101.2905.004-30</v>
      </c>
      <c r="O7404" s="132" t="str">
        <f>IFERROR(IFERROR(INDEX(Кат!$B:$B,MATCH($N7404,Кат!$I:$I,0)),INDEX(Торг!$B:$B,MATCH($N7404,Торг!$I:$I,0))),"")</f>
        <v/>
      </c>
    </row>
    <row r="7405" spans="1:15" outlineLevel="2">
      <c r="A7405" t="s">
        <v>19331</v>
      </c>
      <c r="C7405" s="191" t="s">
        <v>3631</v>
      </c>
      <c r="E7405" t="s">
        <v>26612</v>
      </c>
      <c r="F7405" t="s">
        <v>3558</v>
      </c>
      <c r="G7405" t="s">
        <v>375</v>
      </c>
      <c r="H7405">
        <v>3350</v>
      </c>
      <c r="J7405" t="s">
        <v>22634</v>
      </c>
      <c r="K7405" s="132" t="str">
        <f>IFERROR(IFERROR(INDEX(Кат!$O:$O,MATCH($C7405,Кат!$I:$I,0)),INDEX(Торг!$L:$L,MATCH($C7405,Торг!$I:$I,0))),"")</f>
        <v/>
      </c>
      <c r="L7405" s="132" t="str">
        <f>IFERROR(IFERROR(INDEX(Кат!$A:$A,MATCH($C7405,Кат!$I:$I,0)),INDEX(Торг!$A:$A,MATCH($C7405,Торг!$I:$I,0))),"")</f>
        <v/>
      </c>
      <c r="M7405" s="132" t="str">
        <f>IFERROR(IFERROR(INDEX(Кат!$B:$B,MATCH($C7405,Кат!$I:$I,0)),INDEX(Торг!$B:$B,MATCH($C7405,Торг!$I:$I,0))),"")</f>
        <v/>
      </c>
      <c r="N7405" s="132" t="str">
        <f t="shared" si="115"/>
        <v>АЛЬТЕРНАТИВА АК2101.2905.004-50</v>
      </c>
      <c r="O7405" s="132" t="str">
        <f>IFERROR(IFERROR(INDEX(Кат!$B:$B,MATCH($N7405,Кат!$I:$I,0)),INDEX(Торг!$B:$B,MATCH($N7405,Торг!$I:$I,0))),"")</f>
        <v/>
      </c>
    </row>
    <row r="7406" spans="1:15" outlineLevel="2">
      <c r="A7406" t="s">
        <v>19332</v>
      </c>
      <c r="C7406" s="191" t="s">
        <v>3632</v>
      </c>
      <c r="E7406" t="s">
        <v>26613</v>
      </c>
      <c r="F7406" t="s">
        <v>3558</v>
      </c>
      <c r="G7406" t="s">
        <v>375</v>
      </c>
      <c r="H7406">
        <v>3650</v>
      </c>
      <c r="J7406" t="s">
        <v>22634</v>
      </c>
      <c r="K7406" s="132" t="str">
        <f>IFERROR(IFERROR(INDEX(Кат!$O:$O,MATCH($C7406,Кат!$I:$I,0)),INDEX(Торг!$L:$L,MATCH($C7406,Торг!$I:$I,0))),"")</f>
        <v/>
      </c>
      <c r="L7406" s="132" t="str">
        <f>IFERROR(IFERROR(INDEX(Кат!$A:$A,MATCH($C7406,Кат!$I:$I,0)),INDEX(Торг!$A:$A,MATCH($C7406,Торг!$I:$I,0))),"")</f>
        <v/>
      </c>
      <c r="M7406" s="132" t="str">
        <f>IFERROR(IFERROR(INDEX(Кат!$B:$B,MATCH($C7406,Кат!$I:$I,0)),INDEX(Торг!$B:$B,MATCH($C7406,Торг!$I:$I,0))),"")</f>
        <v/>
      </c>
      <c r="N7406" s="132" t="str">
        <f t="shared" si="115"/>
        <v>АЛЬТЕРНАТИВА АК2101.2905.004-70</v>
      </c>
      <c r="O7406" s="132" t="str">
        <f>IFERROR(IFERROR(INDEX(Кат!$B:$B,MATCH($N7406,Кат!$I:$I,0)),INDEX(Торг!$B:$B,MATCH($N7406,Торг!$I:$I,0))),"")</f>
        <v/>
      </c>
    </row>
    <row r="7407" spans="1:15" outlineLevel="2">
      <c r="A7407" t="s">
        <v>19333</v>
      </c>
      <c r="C7407" s="191" t="s">
        <v>8544</v>
      </c>
      <c r="E7407" t="s">
        <v>8545</v>
      </c>
      <c r="F7407" t="s">
        <v>3558</v>
      </c>
      <c r="G7407" t="s">
        <v>375</v>
      </c>
      <c r="H7407">
        <v>6250</v>
      </c>
      <c r="J7407" t="s">
        <v>22634</v>
      </c>
      <c r="K7407" s="132" t="str">
        <f>IFERROR(IFERROR(INDEX(Кат!$O:$O,MATCH($C7407,Кат!$I:$I,0)),INDEX(Торг!$L:$L,MATCH($C7407,Торг!$I:$I,0))),"")</f>
        <v/>
      </c>
      <c r="L7407" s="132" t="str">
        <f>IFERROR(IFERROR(INDEX(Кат!$A:$A,MATCH($C7407,Кат!$I:$I,0)),INDEX(Торг!$A:$A,MATCH($C7407,Торг!$I:$I,0))),"")</f>
        <v/>
      </c>
      <c r="M7407" s="132" t="str">
        <f>IFERROR(IFERROR(INDEX(Кат!$B:$B,MATCH($C7407,Кат!$I:$I,0)),INDEX(Торг!$B:$B,MATCH($C7407,Торг!$I:$I,0))),"")</f>
        <v/>
      </c>
      <c r="N7407" s="132" t="str">
        <f t="shared" si="115"/>
        <v>АЛЬТЕРНАТИВА АК119.2905.002/003-120</v>
      </c>
      <c r="O7407" s="132" t="str">
        <f>IFERROR(IFERROR(INDEX(Кат!$B:$B,MATCH($N7407,Кат!$I:$I,0)),INDEX(Торг!$B:$B,MATCH($N7407,Торг!$I:$I,0))),"")</f>
        <v/>
      </c>
    </row>
    <row r="7408" spans="1:15" outlineLevel="2">
      <c r="A7408" t="s">
        <v>19334</v>
      </c>
      <c r="C7408" s="191" t="s">
        <v>8546</v>
      </c>
      <c r="E7408" t="s">
        <v>8547</v>
      </c>
      <c r="F7408" t="s">
        <v>3558</v>
      </c>
      <c r="G7408" t="s">
        <v>375</v>
      </c>
      <c r="H7408">
        <v>6200</v>
      </c>
      <c r="J7408" t="s">
        <v>22634</v>
      </c>
      <c r="K7408" s="132" t="str">
        <f>IFERROR(IFERROR(INDEX(Кат!$O:$O,MATCH($C7408,Кат!$I:$I,0)),INDEX(Торг!$L:$L,MATCH($C7408,Торг!$I:$I,0))),"")</f>
        <v/>
      </c>
      <c r="L7408" s="132" t="str">
        <f>IFERROR(IFERROR(INDEX(Кат!$A:$A,MATCH($C7408,Кат!$I:$I,0)),INDEX(Торг!$A:$A,MATCH($C7408,Торг!$I:$I,0))),"")</f>
        <v/>
      </c>
      <c r="M7408" s="132" t="str">
        <f>IFERROR(IFERROR(INDEX(Кат!$B:$B,MATCH($C7408,Кат!$I:$I,0)),INDEX(Торг!$B:$B,MATCH($C7408,Торг!$I:$I,0))),"")</f>
        <v/>
      </c>
      <c r="N7408" s="132" t="str">
        <f t="shared" si="115"/>
        <v>АЛЬТЕРНАТИВА АК108.2905.002/003-120</v>
      </c>
      <c r="O7408" s="132" t="str">
        <f>IFERROR(IFERROR(INDEX(Кат!$B:$B,MATCH($N7408,Кат!$I:$I,0)),INDEX(Торг!$B:$B,MATCH($N7408,Торг!$I:$I,0))),"")</f>
        <v/>
      </c>
    </row>
    <row r="7409" spans="1:15" outlineLevel="1">
      <c r="A7409" t="s">
        <v>19335</v>
      </c>
      <c r="C7409" s="191" t="s">
        <v>8548</v>
      </c>
      <c r="E7409" t="s">
        <v>8549</v>
      </c>
      <c r="F7409" t="s">
        <v>3558</v>
      </c>
      <c r="G7409" t="s">
        <v>375</v>
      </c>
      <c r="H7409">
        <v>6200</v>
      </c>
      <c r="J7409" t="s">
        <v>22634</v>
      </c>
      <c r="K7409" s="132" t="str">
        <f>IFERROR(IFERROR(INDEX(Кат!$O:$O,MATCH($C7409,Кат!$I:$I,0)),INDEX(Торг!$L:$L,MATCH($C7409,Торг!$I:$I,0))),"")</f>
        <v/>
      </c>
      <c r="L7409" s="132" t="str">
        <f>IFERROR(IFERROR(INDEX(Кат!$A:$A,MATCH($C7409,Кат!$I:$I,0)),INDEX(Торг!$A:$A,MATCH($C7409,Торг!$I:$I,0))),"")</f>
        <v/>
      </c>
      <c r="M7409" s="132" t="str">
        <f>IFERROR(IFERROR(INDEX(Кат!$B:$B,MATCH($C7409,Кат!$I:$I,0)),INDEX(Торг!$B:$B,MATCH($C7409,Торг!$I:$I,0))),"")</f>
        <v/>
      </c>
      <c r="N7409" s="132" t="str">
        <f t="shared" si="115"/>
        <v>АЛЬТЕРНАТИВА АК110.2905.002/003-120</v>
      </c>
      <c r="O7409" s="132" t="str">
        <f>IFERROR(IFERROR(INDEX(Кат!$B:$B,MATCH($N7409,Кат!$I:$I,0)),INDEX(Торг!$B:$B,MATCH($N7409,Торг!$I:$I,0))),"")</f>
        <v/>
      </c>
    </row>
    <row r="7410" spans="1:15" outlineLevel="2">
      <c r="A7410" t="s">
        <v>19336</v>
      </c>
      <c r="C7410" s="191" t="s">
        <v>8550</v>
      </c>
      <c r="E7410" t="s">
        <v>8551</v>
      </c>
      <c r="F7410" t="s">
        <v>3558</v>
      </c>
      <c r="G7410" t="s">
        <v>375</v>
      </c>
      <c r="H7410">
        <v>6250</v>
      </c>
      <c r="J7410" t="s">
        <v>22634</v>
      </c>
      <c r="K7410" s="132" t="str">
        <f>IFERROR(IFERROR(INDEX(Кат!$O:$O,MATCH($C7410,Кат!$I:$I,0)),INDEX(Торг!$L:$L,MATCH($C7410,Торг!$I:$I,0))),"")</f>
        <v/>
      </c>
      <c r="L7410" s="132" t="str">
        <f>IFERROR(IFERROR(INDEX(Кат!$A:$A,MATCH($C7410,Кат!$I:$I,0)),INDEX(Торг!$A:$A,MATCH($C7410,Торг!$I:$I,0))),"")</f>
        <v/>
      </c>
      <c r="M7410" s="132" t="str">
        <f>IFERROR(IFERROR(INDEX(Кат!$B:$B,MATCH($C7410,Кат!$I:$I,0)),INDEX(Торг!$B:$B,MATCH($C7410,Торг!$I:$I,0))),"")</f>
        <v/>
      </c>
      <c r="N7410" s="132" t="str">
        <f t="shared" si="115"/>
        <v>АЛЬТЕРНАТИВА АК170.2905.002/003-120</v>
      </c>
      <c r="O7410" s="132" t="str">
        <f>IFERROR(IFERROR(INDEX(Кат!$B:$B,MATCH($N7410,Кат!$I:$I,0)),INDEX(Торг!$B:$B,MATCH($N7410,Торг!$I:$I,0))),"")</f>
        <v/>
      </c>
    </row>
    <row r="7411" spans="1:15" outlineLevel="2">
      <c r="A7411" t="s">
        <v>19337</v>
      </c>
      <c r="C7411" s="191" t="s">
        <v>8552</v>
      </c>
      <c r="E7411" t="s">
        <v>8553</v>
      </c>
      <c r="F7411" t="s">
        <v>3558</v>
      </c>
      <c r="G7411" t="s">
        <v>375</v>
      </c>
      <c r="H7411">
        <v>6250</v>
      </c>
      <c r="J7411" t="s">
        <v>22634</v>
      </c>
      <c r="K7411" s="132" t="str">
        <f>IFERROR(IFERROR(INDEX(Кат!$O:$O,MATCH($C7411,Кат!$I:$I,0)),INDEX(Торг!$L:$L,MATCH($C7411,Торг!$I:$I,0))),"")</f>
        <v/>
      </c>
      <c r="L7411" s="132" t="str">
        <f>IFERROR(IFERROR(INDEX(Кат!$A:$A,MATCH($C7411,Кат!$I:$I,0)),INDEX(Торг!$A:$A,MATCH($C7411,Торг!$I:$I,0))),"")</f>
        <v/>
      </c>
      <c r="M7411" s="132" t="str">
        <f>IFERROR(IFERROR(INDEX(Кат!$B:$B,MATCH($C7411,Кат!$I:$I,0)),INDEX(Торг!$B:$B,MATCH($C7411,Торг!$I:$I,0))),"")</f>
        <v/>
      </c>
      <c r="N7411" s="132" t="str">
        <f t="shared" si="115"/>
        <v>АЛЬТЕРНАТИВА АК190.2905.002/003-120</v>
      </c>
      <c r="O7411" s="132" t="str">
        <f>IFERROR(IFERROR(INDEX(Кат!$B:$B,MATCH($N7411,Кат!$I:$I,0)),INDEX(Торг!$B:$B,MATCH($N7411,Торг!$I:$I,0))),"")</f>
        <v/>
      </c>
    </row>
    <row r="7412" spans="1:15" outlineLevel="2">
      <c r="A7412" t="s">
        <v>19338</v>
      </c>
      <c r="C7412" s="191" t="s">
        <v>8554</v>
      </c>
      <c r="E7412" t="s">
        <v>8555</v>
      </c>
      <c r="F7412" t="s">
        <v>3558</v>
      </c>
      <c r="G7412" t="s">
        <v>375</v>
      </c>
      <c r="H7412">
        <v>4850</v>
      </c>
      <c r="J7412" t="s">
        <v>22634</v>
      </c>
      <c r="K7412" s="132" t="str">
        <f>IFERROR(IFERROR(INDEX(Кат!$O:$O,MATCH($C7412,Кат!$I:$I,0)),INDEX(Торг!$L:$L,MATCH($C7412,Торг!$I:$I,0))),"")</f>
        <v/>
      </c>
      <c r="L7412" s="132" t="str">
        <f>IFERROR(IFERROR(INDEX(Кат!$A:$A,MATCH($C7412,Кат!$I:$I,0)),INDEX(Торг!$A:$A,MATCH($C7412,Торг!$I:$I,0))),"")</f>
        <v/>
      </c>
      <c r="M7412" s="132" t="str">
        <f>IFERROR(IFERROR(INDEX(Кат!$B:$B,MATCH($C7412,Кат!$I:$I,0)),INDEX(Торг!$B:$B,MATCH($C7412,Торг!$I:$I,0))),"")</f>
        <v/>
      </c>
      <c r="N7412" s="132" t="str">
        <f t="shared" si="115"/>
        <v>АЛЬТЕРНАТИВА АК119.2905.002/003-30</v>
      </c>
      <c r="O7412" s="132" t="str">
        <f>IFERROR(IFERROR(INDEX(Кат!$B:$B,MATCH($N7412,Кат!$I:$I,0)),INDEX(Торг!$B:$B,MATCH($N7412,Торг!$I:$I,0))),"")</f>
        <v/>
      </c>
    </row>
    <row r="7413" spans="1:15" outlineLevel="2">
      <c r="A7413" t="s">
        <v>19339</v>
      </c>
      <c r="C7413" s="191" t="s">
        <v>8556</v>
      </c>
      <c r="E7413" t="s">
        <v>8557</v>
      </c>
      <c r="F7413" t="s">
        <v>3558</v>
      </c>
      <c r="G7413" t="s">
        <v>375</v>
      </c>
      <c r="H7413">
        <v>4800</v>
      </c>
      <c r="J7413" t="s">
        <v>22634</v>
      </c>
      <c r="K7413" s="132" t="str">
        <f>IFERROR(IFERROR(INDEX(Кат!$O:$O,MATCH($C7413,Кат!$I:$I,0)),INDEX(Торг!$L:$L,MATCH($C7413,Торг!$I:$I,0))),"")</f>
        <v/>
      </c>
      <c r="L7413" s="132" t="str">
        <f>IFERROR(IFERROR(INDEX(Кат!$A:$A,MATCH($C7413,Кат!$I:$I,0)),INDEX(Торг!$A:$A,MATCH($C7413,Торг!$I:$I,0))),"")</f>
        <v/>
      </c>
      <c r="M7413" s="132" t="str">
        <f>IFERROR(IFERROR(INDEX(Кат!$B:$B,MATCH($C7413,Кат!$I:$I,0)),INDEX(Торг!$B:$B,MATCH($C7413,Торг!$I:$I,0))),"")</f>
        <v/>
      </c>
      <c r="N7413" s="132" t="str">
        <f t="shared" si="115"/>
        <v>АЛЬТЕРНАТИВА АК108.2905.002/003-30</v>
      </c>
      <c r="O7413" s="132" t="str">
        <f>IFERROR(IFERROR(INDEX(Кат!$B:$B,MATCH($N7413,Кат!$I:$I,0)),INDEX(Торг!$B:$B,MATCH($N7413,Торг!$I:$I,0))),"")</f>
        <v/>
      </c>
    </row>
    <row r="7414" spans="1:15" outlineLevel="2">
      <c r="A7414" t="s">
        <v>19340</v>
      </c>
      <c r="C7414" s="191" t="s">
        <v>8558</v>
      </c>
      <c r="E7414" t="s">
        <v>8559</v>
      </c>
      <c r="F7414" t="s">
        <v>3558</v>
      </c>
      <c r="G7414" t="s">
        <v>375</v>
      </c>
      <c r="H7414">
        <v>4800</v>
      </c>
      <c r="J7414" t="s">
        <v>22634</v>
      </c>
      <c r="K7414" s="132" t="str">
        <f>IFERROR(IFERROR(INDEX(Кат!$O:$O,MATCH($C7414,Кат!$I:$I,0)),INDEX(Торг!$L:$L,MATCH($C7414,Торг!$I:$I,0))),"")</f>
        <v/>
      </c>
      <c r="L7414" s="132" t="str">
        <f>IFERROR(IFERROR(INDEX(Кат!$A:$A,MATCH($C7414,Кат!$I:$I,0)),INDEX(Торг!$A:$A,MATCH($C7414,Торг!$I:$I,0))),"")</f>
        <v/>
      </c>
      <c r="M7414" s="132" t="str">
        <f>IFERROR(IFERROR(INDEX(Кат!$B:$B,MATCH($C7414,Кат!$I:$I,0)),INDEX(Торг!$B:$B,MATCH($C7414,Торг!$I:$I,0))),"")</f>
        <v/>
      </c>
      <c r="N7414" s="132" t="str">
        <f t="shared" si="115"/>
        <v>АЛЬТЕРНАТИВА АК110.2905.002/003-30</v>
      </c>
      <c r="O7414" s="132" t="str">
        <f>IFERROR(IFERROR(INDEX(Кат!$B:$B,MATCH($N7414,Кат!$I:$I,0)),INDEX(Торг!$B:$B,MATCH($N7414,Торг!$I:$I,0))),"")</f>
        <v/>
      </c>
    </row>
    <row r="7415" spans="1:15" outlineLevel="2">
      <c r="A7415" t="s">
        <v>19341</v>
      </c>
      <c r="C7415" s="191" t="s">
        <v>8560</v>
      </c>
      <c r="E7415" t="s">
        <v>8561</v>
      </c>
      <c r="F7415" t="s">
        <v>3558</v>
      </c>
      <c r="G7415" t="s">
        <v>375</v>
      </c>
      <c r="H7415">
        <v>4850</v>
      </c>
      <c r="J7415" t="s">
        <v>22634</v>
      </c>
      <c r="K7415" s="132" t="str">
        <f>IFERROR(IFERROR(INDEX(Кат!$O:$O,MATCH($C7415,Кат!$I:$I,0)),INDEX(Торг!$L:$L,MATCH($C7415,Торг!$I:$I,0))),"")</f>
        <v/>
      </c>
      <c r="L7415" s="132" t="str">
        <f>IFERROR(IFERROR(INDEX(Кат!$A:$A,MATCH($C7415,Кат!$I:$I,0)),INDEX(Торг!$A:$A,MATCH($C7415,Торг!$I:$I,0))),"")</f>
        <v/>
      </c>
      <c r="M7415" s="132" t="str">
        <f>IFERROR(IFERROR(INDEX(Кат!$B:$B,MATCH($C7415,Кат!$I:$I,0)),INDEX(Торг!$B:$B,MATCH($C7415,Торг!$I:$I,0))),"")</f>
        <v/>
      </c>
      <c r="N7415" s="132" t="str">
        <f t="shared" si="115"/>
        <v>АЛЬТЕРНАТИВА АК170.2905.002/003-30</v>
      </c>
      <c r="O7415" s="132" t="str">
        <f>IFERROR(IFERROR(INDEX(Кат!$B:$B,MATCH($N7415,Кат!$I:$I,0)),INDEX(Торг!$B:$B,MATCH($N7415,Торг!$I:$I,0))),"")</f>
        <v/>
      </c>
    </row>
    <row r="7416" spans="1:15" outlineLevel="2">
      <c r="A7416" t="s">
        <v>19342</v>
      </c>
      <c r="C7416" s="191" t="s">
        <v>8562</v>
      </c>
      <c r="E7416" t="s">
        <v>8563</v>
      </c>
      <c r="F7416" t="s">
        <v>3558</v>
      </c>
      <c r="G7416" t="s">
        <v>375</v>
      </c>
      <c r="H7416">
        <v>4850</v>
      </c>
      <c r="J7416" t="s">
        <v>22634</v>
      </c>
      <c r="K7416" s="132" t="str">
        <f>IFERROR(IFERROR(INDEX(Кат!$O:$O,MATCH($C7416,Кат!$I:$I,0)),INDEX(Торг!$L:$L,MATCH($C7416,Торг!$I:$I,0))),"")</f>
        <v/>
      </c>
      <c r="L7416" s="132" t="str">
        <f>IFERROR(IFERROR(INDEX(Кат!$A:$A,MATCH($C7416,Кат!$I:$I,0)),INDEX(Торг!$A:$A,MATCH($C7416,Торг!$I:$I,0))),"")</f>
        <v/>
      </c>
      <c r="M7416" s="132" t="str">
        <f>IFERROR(IFERROR(INDEX(Кат!$B:$B,MATCH($C7416,Кат!$I:$I,0)),INDEX(Торг!$B:$B,MATCH($C7416,Торг!$I:$I,0))),"")</f>
        <v/>
      </c>
      <c r="N7416" s="132" t="str">
        <f t="shared" si="115"/>
        <v>АЛЬТЕРНАТИВА АК190.2905.002/003-30</v>
      </c>
      <c r="O7416" s="132" t="str">
        <f>IFERROR(IFERROR(INDEX(Кат!$B:$B,MATCH($N7416,Кат!$I:$I,0)),INDEX(Торг!$B:$B,MATCH($N7416,Торг!$I:$I,0))),"")</f>
        <v/>
      </c>
    </row>
    <row r="7417" spans="1:15" outlineLevel="2">
      <c r="A7417" t="s">
        <v>19343</v>
      </c>
      <c r="C7417" s="191" t="s">
        <v>8564</v>
      </c>
      <c r="E7417" t="s">
        <v>8565</v>
      </c>
      <c r="F7417" t="s">
        <v>3558</v>
      </c>
      <c r="G7417" t="s">
        <v>375</v>
      </c>
      <c r="H7417">
        <v>4850</v>
      </c>
      <c r="J7417" t="s">
        <v>22634</v>
      </c>
      <c r="K7417" s="132" t="str">
        <f>IFERROR(IFERROR(INDEX(Кат!$O:$O,MATCH($C7417,Кат!$I:$I,0)),INDEX(Торг!$L:$L,MATCH($C7417,Торг!$I:$I,0))),"")</f>
        <v/>
      </c>
      <c r="L7417" s="132" t="str">
        <f>IFERROR(IFERROR(INDEX(Кат!$A:$A,MATCH($C7417,Кат!$I:$I,0)),INDEX(Торг!$A:$A,MATCH($C7417,Торг!$I:$I,0))),"")</f>
        <v/>
      </c>
      <c r="M7417" s="132" t="str">
        <f>IFERROR(IFERROR(INDEX(Кат!$B:$B,MATCH($C7417,Кат!$I:$I,0)),INDEX(Торг!$B:$B,MATCH($C7417,Торг!$I:$I,0))),"")</f>
        <v/>
      </c>
      <c r="N7417" s="132" t="str">
        <f t="shared" si="115"/>
        <v>АЛЬТЕРНАТИВА АК119.2905.002/003-50</v>
      </c>
      <c r="O7417" s="132" t="str">
        <f>IFERROR(IFERROR(INDEX(Кат!$B:$B,MATCH($N7417,Кат!$I:$I,0)),INDEX(Торг!$B:$B,MATCH($N7417,Торг!$I:$I,0))),"")</f>
        <v/>
      </c>
    </row>
    <row r="7418" spans="1:15" outlineLevel="2">
      <c r="A7418" t="s">
        <v>19344</v>
      </c>
      <c r="C7418" s="191" t="s">
        <v>8566</v>
      </c>
      <c r="E7418" t="s">
        <v>8567</v>
      </c>
      <c r="F7418" t="s">
        <v>3558</v>
      </c>
      <c r="G7418" t="s">
        <v>375</v>
      </c>
      <c r="H7418">
        <v>4800</v>
      </c>
      <c r="J7418" t="s">
        <v>22634</v>
      </c>
      <c r="K7418" s="132" t="str">
        <f>IFERROR(IFERROR(INDEX(Кат!$O:$O,MATCH($C7418,Кат!$I:$I,0)),INDEX(Торг!$L:$L,MATCH($C7418,Торг!$I:$I,0))),"")</f>
        <v/>
      </c>
      <c r="L7418" s="132" t="str">
        <f>IFERROR(IFERROR(INDEX(Кат!$A:$A,MATCH($C7418,Кат!$I:$I,0)),INDEX(Торг!$A:$A,MATCH($C7418,Торг!$I:$I,0))),"")</f>
        <v/>
      </c>
      <c r="M7418" s="132" t="str">
        <f>IFERROR(IFERROR(INDEX(Кат!$B:$B,MATCH($C7418,Кат!$I:$I,0)),INDEX(Торг!$B:$B,MATCH($C7418,Торг!$I:$I,0))),"")</f>
        <v/>
      </c>
      <c r="N7418" s="132" t="str">
        <f t="shared" si="115"/>
        <v>АЛЬТЕРНАТИВА АК108.2905.002/003-50</v>
      </c>
      <c r="O7418" s="132" t="str">
        <f>IFERROR(IFERROR(INDEX(Кат!$B:$B,MATCH($N7418,Кат!$I:$I,0)),INDEX(Торг!$B:$B,MATCH($N7418,Торг!$I:$I,0))),"")</f>
        <v/>
      </c>
    </row>
    <row r="7419" spans="1:15" outlineLevel="2">
      <c r="A7419" t="s">
        <v>19345</v>
      </c>
      <c r="C7419" s="191" t="s">
        <v>8568</v>
      </c>
      <c r="E7419" t="s">
        <v>8569</v>
      </c>
      <c r="F7419" t="s">
        <v>3558</v>
      </c>
      <c r="G7419" t="s">
        <v>375</v>
      </c>
      <c r="H7419">
        <v>4800</v>
      </c>
      <c r="J7419" t="s">
        <v>22634</v>
      </c>
      <c r="K7419" s="132" t="str">
        <f>IFERROR(IFERROR(INDEX(Кат!$O:$O,MATCH($C7419,Кат!$I:$I,0)),INDEX(Торг!$L:$L,MATCH($C7419,Торг!$I:$I,0))),"")</f>
        <v/>
      </c>
      <c r="L7419" s="132" t="str">
        <f>IFERROR(IFERROR(INDEX(Кат!$A:$A,MATCH($C7419,Кат!$I:$I,0)),INDEX(Торг!$A:$A,MATCH($C7419,Торг!$I:$I,0))),"")</f>
        <v/>
      </c>
      <c r="M7419" s="132" t="str">
        <f>IFERROR(IFERROR(INDEX(Кат!$B:$B,MATCH($C7419,Кат!$I:$I,0)),INDEX(Торг!$B:$B,MATCH($C7419,Торг!$I:$I,0))),"")</f>
        <v/>
      </c>
      <c r="N7419" s="132" t="str">
        <f t="shared" si="115"/>
        <v>АЛЬТЕРНАТИВА АК110.2905.002/003-50</v>
      </c>
      <c r="O7419" s="132" t="str">
        <f>IFERROR(IFERROR(INDEX(Кат!$B:$B,MATCH($N7419,Кат!$I:$I,0)),INDEX(Торг!$B:$B,MATCH($N7419,Торг!$I:$I,0))),"")</f>
        <v/>
      </c>
    </row>
    <row r="7420" spans="1:15" outlineLevel="2">
      <c r="A7420" t="s">
        <v>19346</v>
      </c>
      <c r="C7420" s="191" t="s">
        <v>8570</v>
      </c>
      <c r="E7420" t="s">
        <v>8571</v>
      </c>
      <c r="F7420" t="s">
        <v>3558</v>
      </c>
      <c r="G7420" t="s">
        <v>375</v>
      </c>
      <c r="H7420">
        <v>4850</v>
      </c>
      <c r="J7420" t="s">
        <v>22634</v>
      </c>
      <c r="K7420" s="132" t="str">
        <f>IFERROR(IFERROR(INDEX(Кат!$O:$O,MATCH($C7420,Кат!$I:$I,0)),INDEX(Торг!$L:$L,MATCH($C7420,Торг!$I:$I,0))),"")</f>
        <v/>
      </c>
      <c r="L7420" s="132" t="str">
        <f>IFERROR(IFERROR(INDEX(Кат!$A:$A,MATCH($C7420,Кат!$I:$I,0)),INDEX(Торг!$A:$A,MATCH($C7420,Торг!$I:$I,0))),"")</f>
        <v/>
      </c>
      <c r="M7420" s="132" t="str">
        <f>IFERROR(IFERROR(INDEX(Кат!$B:$B,MATCH($C7420,Кат!$I:$I,0)),INDEX(Торг!$B:$B,MATCH($C7420,Торг!$I:$I,0))),"")</f>
        <v/>
      </c>
      <c r="N7420" s="132" t="str">
        <f t="shared" si="115"/>
        <v>АЛЬТЕРНАТИВА АК170.2905.002/003-50</v>
      </c>
      <c r="O7420" s="132" t="str">
        <f>IFERROR(IFERROR(INDEX(Кат!$B:$B,MATCH($N7420,Кат!$I:$I,0)),INDEX(Торг!$B:$B,MATCH($N7420,Торг!$I:$I,0))),"")</f>
        <v/>
      </c>
    </row>
    <row r="7421" spans="1:15" outlineLevel="2">
      <c r="A7421" t="s">
        <v>19347</v>
      </c>
      <c r="C7421" s="191" t="s">
        <v>8572</v>
      </c>
      <c r="E7421" t="s">
        <v>8573</v>
      </c>
      <c r="F7421" t="s">
        <v>3558</v>
      </c>
      <c r="G7421" t="s">
        <v>375</v>
      </c>
      <c r="H7421">
        <v>4850</v>
      </c>
      <c r="J7421" t="s">
        <v>22634</v>
      </c>
      <c r="K7421" s="132" t="str">
        <f>IFERROR(IFERROR(INDEX(Кат!$O:$O,MATCH($C7421,Кат!$I:$I,0)),INDEX(Торг!$L:$L,MATCH($C7421,Торг!$I:$I,0))),"")</f>
        <v/>
      </c>
      <c r="L7421" s="132" t="str">
        <f>IFERROR(IFERROR(INDEX(Кат!$A:$A,MATCH($C7421,Кат!$I:$I,0)),INDEX(Торг!$A:$A,MATCH($C7421,Торг!$I:$I,0))),"")</f>
        <v/>
      </c>
      <c r="M7421" s="132" t="str">
        <f>IFERROR(IFERROR(INDEX(Кат!$B:$B,MATCH($C7421,Кат!$I:$I,0)),INDEX(Торг!$B:$B,MATCH($C7421,Торг!$I:$I,0))),"")</f>
        <v/>
      </c>
      <c r="N7421" s="132" t="str">
        <f t="shared" si="115"/>
        <v>АЛЬТЕРНАТИВА АК190.2905.002/003-50</v>
      </c>
      <c r="O7421" s="132" t="str">
        <f>IFERROR(IFERROR(INDEX(Кат!$B:$B,MATCH($N7421,Кат!$I:$I,0)),INDEX(Торг!$B:$B,MATCH($N7421,Торг!$I:$I,0))),"")</f>
        <v/>
      </c>
    </row>
    <row r="7422" spans="1:15" outlineLevel="2">
      <c r="A7422" t="s">
        <v>19348</v>
      </c>
      <c r="C7422" s="191" t="s">
        <v>8574</v>
      </c>
      <c r="E7422" t="s">
        <v>8575</v>
      </c>
      <c r="F7422" t="s">
        <v>3558</v>
      </c>
      <c r="G7422" t="s">
        <v>375</v>
      </c>
      <c r="H7422">
        <v>5950</v>
      </c>
      <c r="J7422" t="s">
        <v>22634</v>
      </c>
      <c r="K7422" s="132" t="str">
        <f>IFERROR(IFERROR(INDEX(Кат!$O:$O,MATCH($C7422,Кат!$I:$I,0)),INDEX(Торг!$L:$L,MATCH($C7422,Торг!$I:$I,0))),"")</f>
        <v/>
      </c>
      <c r="L7422" s="132" t="str">
        <f>IFERROR(IFERROR(INDEX(Кат!$A:$A,MATCH($C7422,Кат!$I:$I,0)),INDEX(Торг!$A:$A,MATCH($C7422,Торг!$I:$I,0))),"")</f>
        <v/>
      </c>
      <c r="M7422" s="132" t="str">
        <f>IFERROR(IFERROR(INDEX(Кат!$B:$B,MATCH($C7422,Кат!$I:$I,0)),INDEX(Торг!$B:$B,MATCH($C7422,Торг!$I:$I,0))),"")</f>
        <v/>
      </c>
      <c r="N7422" s="132" t="str">
        <f t="shared" si="115"/>
        <v>АЛЬТЕРНАТИВА АК119.2905.002/003-70</v>
      </c>
      <c r="O7422" s="132" t="str">
        <f>IFERROR(IFERROR(INDEX(Кат!$B:$B,MATCH($N7422,Кат!$I:$I,0)),INDEX(Торг!$B:$B,MATCH($N7422,Торг!$I:$I,0))),"")</f>
        <v/>
      </c>
    </row>
    <row r="7423" spans="1:15" outlineLevel="2">
      <c r="A7423" t="s">
        <v>19349</v>
      </c>
      <c r="C7423" s="191" t="s">
        <v>8576</v>
      </c>
      <c r="E7423" t="s">
        <v>8577</v>
      </c>
      <c r="F7423" t="s">
        <v>3558</v>
      </c>
      <c r="G7423" t="s">
        <v>375</v>
      </c>
      <c r="H7423">
        <v>5900</v>
      </c>
      <c r="J7423" t="s">
        <v>22634</v>
      </c>
      <c r="K7423" s="132" t="str">
        <f>IFERROR(IFERROR(INDEX(Кат!$O:$O,MATCH($C7423,Кат!$I:$I,0)),INDEX(Торг!$L:$L,MATCH($C7423,Торг!$I:$I,0))),"")</f>
        <v/>
      </c>
      <c r="L7423" s="132" t="str">
        <f>IFERROR(IFERROR(INDEX(Кат!$A:$A,MATCH($C7423,Кат!$I:$I,0)),INDEX(Торг!$A:$A,MATCH($C7423,Торг!$I:$I,0))),"")</f>
        <v/>
      </c>
      <c r="M7423" s="132" t="str">
        <f>IFERROR(IFERROR(INDEX(Кат!$B:$B,MATCH($C7423,Кат!$I:$I,0)),INDEX(Торг!$B:$B,MATCH($C7423,Торг!$I:$I,0))),"")</f>
        <v/>
      </c>
      <c r="N7423" s="132" t="str">
        <f t="shared" si="115"/>
        <v>АЛЬТЕРНАТИВА АК108.2905.002/003-70</v>
      </c>
      <c r="O7423" s="132" t="str">
        <f>IFERROR(IFERROR(INDEX(Кат!$B:$B,MATCH($N7423,Кат!$I:$I,0)),INDEX(Торг!$B:$B,MATCH($N7423,Торг!$I:$I,0))),"")</f>
        <v/>
      </c>
    </row>
    <row r="7424" spans="1:15" outlineLevel="2">
      <c r="A7424" t="s">
        <v>19350</v>
      </c>
      <c r="C7424" s="191" t="s">
        <v>8578</v>
      </c>
      <c r="E7424" t="s">
        <v>8579</v>
      </c>
      <c r="F7424" t="s">
        <v>3558</v>
      </c>
      <c r="G7424" t="s">
        <v>375</v>
      </c>
      <c r="H7424">
        <v>5900</v>
      </c>
      <c r="J7424" t="s">
        <v>22634</v>
      </c>
      <c r="K7424" s="132" t="str">
        <f>IFERROR(IFERROR(INDEX(Кат!$O:$O,MATCH($C7424,Кат!$I:$I,0)),INDEX(Торг!$L:$L,MATCH($C7424,Торг!$I:$I,0))),"")</f>
        <v/>
      </c>
      <c r="L7424" s="132" t="str">
        <f>IFERROR(IFERROR(INDEX(Кат!$A:$A,MATCH($C7424,Кат!$I:$I,0)),INDEX(Торг!$A:$A,MATCH($C7424,Торг!$I:$I,0))),"")</f>
        <v/>
      </c>
      <c r="M7424" s="132" t="str">
        <f>IFERROR(IFERROR(INDEX(Кат!$B:$B,MATCH($C7424,Кат!$I:$I,0)),INDEX(Торг!$B:$B,MATCH($C7424,Торг!$I:$I,0))),"")</f>
        <v/>
      </c>
      <c r="N7424" s="132" t="str">
        <f t="shared" si="115"/>
        <v>АЛЬТЕРНАТИВА АК110.2905.002/003-70</v>
      </c>
      <c r="O7424" s="132" t="str">
        <f>IFERROR(IFERROR(INDEX(Кат!$B:$B,MATCH($N7424,Кат!$I:$I,0)),INDEX(Торг!$B:$B,MATCH($N7424,Торг!$I:$I,0))),"")</f>
        <v/>
      </c>
    </row>
    <row r="7425" spans="1:15" outlineLevel="2">
      <c r="A7425" t="s">
        <v>19351</v>
      </c>
      <c r="C7425" s="191" t="s">
        <v>8580</v>
      </c>
      <c r="E7425" t="s">
        <v>8581</v>
      </c>
      <c r="F7425" t="s">
        <v>3558</v>
      </c>
      <c r="G7425" t="s">
        <v>375</v>
      </c>
      <c r="H7425">
        <v>5950</v>
      </c>
      <c r="J7425" t="s">
        <v>22634</v>
      </c>
      <c r="K7425" s="132" t="str">
        <f>IFERROR(IFERROR(INDEX(Кат!$O:$O,MATCH($C7425,Кат!$I:$I,0)),INDEX(Торг!$L:$L,MATCH($C7425,Торг!$I:$I,0))),"")</f>
        <v/>
      </c>
      <c r="L7425" s="132" t="str">
        <f>IFERROR(IFERROR(INDEX(Кат!$A:$A,MATCH($C7425,Кат!$I:$I,0)),INDEX(Торг!$A:$A,MATCH($C7425,Торг!$I:$I,0))),"")</f>
        <v/>
      </c>
      <c r="M7425" s="132" t="str">
        <f>IFERROR(IFERROR(INDEX(Кат!$B:$B,MATCH($C7425,Кат!$I:$I,0)),INDEX(Торг!$B:$B,MATCH($C7425,Торг!$I:$I,0))),"")</f>
        <v/>
      </c>
      <c r="N7425" s="132" t="str">
        <f t="shared" si="115"/>
        <v>АЛЬТЕРНАТИВА АК170.2905.002/003-70</v>
      </c>
      <c r="O7425" s="132" t="str">
        <f>IFERROR(IFERROR(INDEX(Кат!$B:$B,MATCH($N7425,Кат!$I:$I,0)),INDEX(Торг!$B:$B,MATCH($N7425,Торг!$I:$I,0))),"")</f>
        <v/>
      </c>
    </row>
    <row r="7426" spans="1:15" outlineLevel="2">
      <c r="A7426" t="s">
        <v>19352</v>
      </c>
      <c r="C7426" s="191" t="s">
        <v>8582</v>
      </c>
      <c r="E7426" t="s">
        <v>8583</v>
      </c>
      <c r="F7426" t="s">
        <v>3558</v>
      </c>
      <c r="G7426" t="s">
        <v>375</v>
      </c>
      <c r="H7426">
        <v>5950</v>
      </c>
      <c r="J7426" t="s">
        <v>22634</v>
      </c>
      <c r="K7426" s="132" t="str">
        <f>IFERROR(IFERROR(INDEX(Кат!$O:$O,MATCH($C7426,Кат!$I:$I,0)),INDEX(Торг!$L:$L,MATCH($C7426,Торг!$I:$I,0))),"")</f>
        <v/>
      </c>
      <c r="L7426" s="132" t="str">
        <f>IFERROR(IFERROR(INDEX(Кат!$A:$A,MATCH($C7426,Кат!$I:$I,0)),INDEX(Торг!$A:$A,MATCH($C7426,Торг!$I:$I,0))),"")</f>
        <v/>
      </c>
      <c r="M7426" s="132" t="str">
        <f>IFERROR(IFERROR(INDEX(Кат!$B:$B,MATCH($C7426,Кат!$I:$I,0)),INDEX(Торг!$B:$B,MATCH($C7426,Торг!$I:$I,0))),"")</f>
        <v/>
      </c>
      <c r="N7426" s="132" t="str">
        <f t="shared" si="115"/>
        <v>АЛЬТЕРНАТИВА АК190.2905.002/003-70</v>
      </c>
      <c r="O7426" s="132" t="str">
        <f>IFERROR(IFERROR(INDEX(Кат!$B:$B,MATCH($N7426,Кат!$I:$I,0)),INDEX(Торг!$B:$B,MATCH($N7426,Торг!$I:$I,0))),"")</f>
        <v/>
      </c>
    </row>
    <row r="7427" spans="1:15" outlineLevel="2">
      <c r="A7427" t="s">
        <v>19353</v>
      </c>
      <c r="C7427" s="191" t="s">
        <v>8584</v>
      </c>
      <c r="E7427" t="s">
        <v>8585</v>
      </c>
      <c r="F7427" t="s">
        <v>3558</v>
      </c>
      <c r="G7427" t="s">
        <v>375</v>
      </c>
      <c r="H7427">
        <v>5950</v>
      </c>
      <c r="J7427" t="s">
        <v>22634</v>
      </c>
      <c r="K7427" s="132" t="str">
        <f>IFERROR(IFERROR(INDEX(Кат!$O:$O,MATCH($C7427,Кат!$I:$I,0)),INDEX(Торг!$L:$L,MATCH($C7427,Торг!$I:$I,0))),"")</f>
        <v/>
      </c>
      <c r="L7427" s="132" t="str">
        <f>IFERROR(IFERROR(INDEX(Кат!$A:$A,MATCH($C7427,Кат!$I:$I,0)),INDEX(Торг!$A:$A,MATCH($C7427,Торг!$I:$I,0))),"")</f>
        <v/>
      </c>
      <c r="M7427" s="132" t="str">
        <f>IFERROR(IFERROR(INDEX(Кат!$B:$B,MATCH($C7427,Кат!$I:$I,0)),INDEX(Торг!$B:$B,MATCH($C7427,Торг!$I:$I,0))),"")</f>
        <v/>
      </c>
      <c r="N7427" s="132" t="str">
        <f t="shared" si="115"/>
        <v>АЛЬТЕРНАТИВА АК119.2905.002/003-90</v>
      </c>
      <c r="O7427" s="132" t="str">
        <f>IFERROR(IFERROR(INDEX(Кат!$B:$B,MATCH($N7427,Кат!$I:$I,0)),INDEX(Торг!$B:$B,MATCH($N7427,Торг!$I:$I,0))),"")</f>
        <v/>
      </c>
    </row>
    <row r="7428" spans="1:15" outlineLevel="2">
      <c r="A7428" t="s">
        <v>19354</v>
      </c>
      <c r="C7428" s="191" t="s">
        <v>8586</v>
      </c>
      <c r="E7428" t="s">
        <v>8587</v>
      </c>
      <c r="F7428" t="s">
        <v>3558</v>
      </c>
      <c r="G7428" t="s">
        <v>375</v>
      </c>
      <c r="H7428">
        <v>5900</v>
      </c>
      <c r="J7428" t="s">
        <v>22634</v>
      </c>
      <c r="K7428" s="132" t="str">
        <f>IFERROR(IFERROR(INDEX(Кат!$O:$O,MATCH($C7428,Кат!$I:$I,0)),INDEX(Торг!$L:$L,MATCH($C7428,Торг!$I:$I,0))),"")</f>
        <v/>
      </c>
      <c r="L7428" s="132" t="str">
        <f>IFERROR(IFERROR(INDEX(Кат!$A:$A,MATCH($C7428,Кат!$I:$I,0)),INDEX(Торг!$A:$A,MATCH($C7428,Торг!$I:$I,0))),"")</f>
        <v/>
      </c>
      <c r="M7428" s="132" t="str">
        <f>IFERROR(IFERROR(INDEX(Кат!$B:$B,MATCH($C7428,Кат!$I:$I,0)),INDEX(Торг!$B:$B,MATCH($C7428,Торг!$I:$I,0))),"")</f>
        <v/>
      </c>
      <c r="N7428" s="132" t="str">
        <f t="shared" si="115"/>
        <v>АЛЬТЕРНАТИВА АК108.2905.002/003-90</v>
      </c>
      <c r="O7428" s="132" t="str">
        <f>IFERROR(IFERROR(INDEX(Кат!$B:$B,MATCH($N7428,Кат!$I:$I,0)),INDEX(Торг!$B:$B,MATCH($N7428,Торг!$I:$I,0))),"")</f>
        <v/>
      </c>
    </row>
    <row r="7429" spans="1:15" outlineLevel="2">
      <c r="A7429" t="s">
        <v>19355</v>
      </c>
      <c r="C7429" s="191" t="s">
        <v>8588</v>
      </c>
      <c r="E7429" t="s">
        <v>8589</v>
      </c>
      <c r="F7429" t="s">
        <v>3558</v>
      </c>
      <c r="G7429" t="s">
        <v>375</v>
      </c>
      <c r="H7429">
        <v>5900</v>
      </c>
      <c r="J7429" t="s">
        <v>22634</v>
      </c>
      <c r="K7429" s="132" t="str">
        <f>IFERROR(IFERROR(INDEX(Кат!$O:$O,MATCH($C7429,Кат!$I:$I,0)),INDEX(Торг!$L:$L,MATCH($C7429,Торг!$I:$I,0))),"")</f>
        <v/>
      </c>
      <c r="L7429" s="132" t="str">
        <f>IFERROR(IFERROR(INDEX(Кат!$A:$A,MATCH($C7429,Кат!$I:$I,0)),INDEX(Торг!$A:$A,MATCH($C7429,Торг!$I:$I,0))),"")</f>
        <v/>
      </c>
      <c r="M7429" s="132" t="str">
        <f>IFERROR(IFERROR(INDEX(Кат!$B:$B,MATCH($C7429,Кат!$I:$I,0)),INDEX(Торг!$B:$B,MATCH($C7429,Торг!$I:$I,0))),"")</f>
        <v/>
      </c>
      <c r="N7429" s="132" t="str">
        <f t="shared" si="115"/>
        <v>АЛЬТЕРНАТИВА АК110.2905.002/003-90</v>
      </c>
      <c r="O7429" s="132" t="str">
        <f>IFERROR(IFERROR(INDEX(Кат!$B:$B,MATCH($N7429,Кат!$I:$I,0)),INDEX(Торг!$B:$B,MATCH($N7429,Торг!$I:$I,0))),"")</f>
        <v/>
      </c>
    </row>
    <row r="7430" spans="1:15" outlineLevel="2">
      <c r="A7430" t="s">
        <v>19356</v>
      </c>
      <c r="C7430" s="191" t="s">
        <v>3633</v>
      </c>
      <c r="E7430" t="s">
        <v>3634</v>
      </c>
      <c r="F7430" t="s">
        <v>3558</v>
      </c>
      <c r="G7430" t="s">
        <v>375</v>
      </c>
      <c r="H7430">
        <v>5950</v>
      </c>
      <c r="J7430" t="s">
        <v>22634</v>
      </c>
      <c r="K7430" s="132" t="str">
        <f>IFERROR(IFERROR(INDEX(Кат!$O:$O,MATCH($C7430,Кат!$I:$I,0)),INDEX(Торг!$L:$L,MATCH($C7430,Торг!$I:$I,0))),"")</f>
        <v/>
      </c>
      <c r="L7430" s="132" t="str">
        <f>IFERROR(IFERROR(INDEX(Кат!$A:$A,MATCH($C7430,Кат!$I:$I,0)),INDEX(Торг!$A:$A,MATCH($C7430,Торг!$I:$I,0))),"")</f>
        <v/>
      </c>
      <c r="M7430" s="132" t="str">
        <f>IFERROR(IFERROR(INDEX(Кат!$B:$B,MATCH($C7430,Кат!$I:$I,0)),INDEX(Торг!$B:$B,MATCH($C7430,Торг!$I:$I,0))),"")</f>
        <v/>
      </c>
      <c r="N7430" s="132" t="str">
        <f t="shared" si="115"/>
        <v>АЛЬТЕРНАТИВА АК170.2905.002/003-90</v>
      </c>
      <c r="O7430" s="132" t="str">
        <f>IFERROR(IFERROR(INDEX(Кат!$B:$B,MATCH($N7430,Кат!$I:$I,0)),INDEX(Торг!$B:$B,MATCH($N7430,Торг!$I:$I,0))),"")</f>
        <v/>
      </c>
    </row>
    <row r="7431" spans="1:15" outlineLevel="2">
      <c r="A7431" t="s">
        <v>19357</v>
      </c>
      <c r="C7431" s="191" t="s">
        <v>3635</v>
      </c>
      <c r="E7431" t="s">
        <v>3636</v>
      </c>
      <c r="F7431" t="s">
        <v>3558</v>
      </c>
      <c r="G7431" t="s">
        <v>375</v>
      </c>
      <c r="H7431">
        <v>5950</v>
      </c>
      <c r="J7431" t="s">
        <v>22634</v>
      </c>
      <c r="K7431" s="132" t="str">
        <f>IFERROR(IFERROR(INDEX(Кат!$O:$O,MATCH($C7431,Кат!$I:$I,0)),INDEX(Торг!$L:$L,MATCH($C7431,Торг!$I:$I,0))),"")</f>
        <v/>
      </c>
      <c r="L7431" s="132" t="str">
        <f>IFERROR(IFERROR(INDEX(Кат!$A:$A,MATCH($C7431,Кат!$I:$I,0)),INDEX(Торг!$A:$A,MATCH($C7431,Торг!$I:$I,0))),"")</f>
        <v/>
      </c>
      <c r="M7431" s="132" t="str">
        <f>IFERROR(IFERROR(INDEX(Кат!$B:$B,MATCH($C7431,Кат!$I:$I,0)),INDEX(Торг!$B:$B,MATCH($C7431,Торг!$I:$I,0))),"")</f>
        <v/>
      </c>
      <c r="N7431" s="132" t="str">
        <f t="shared" si="115"/>
        <v>АЛЬТЕРНАТИВА АК190.2905.002/003-90</v>
      </c>
      <c r="O7431" s="132" t="str">
        <f>IFERROR(IFERROR(INDEX(Кат!$B:$B,MATCH($N7431,Кат!$I:$I,0)),INDEX(Торг!$B:$B,MATCH($N7431,Торг!$I:$I,0))),"")</f>
        <v/>
      </c>
    </row>
    <row r="7432" spans="1:15" outlineLevel="2">
      <c r="A7432" t="s">
        <v>24469</v>
      </c>
      <c r="C7432" s="191"/>
      <c r="E7432" t="s">
        <v>24470</v>
      </c>
      <c r="J7432" t="s">
        <v>22634</v>
      </c>
      <c r="K7432" s="132" t="str">
        <f>IFERROR(IFERROR(INDEX(Кат!$O:$O,MATCH($C7432,Кат!$I:$I,0)),INDEX(Торг!$L:$L,MATCH($C7432,Торг!$I:$I,0))),"")</f>
        <v/>
      </c>
      <c r="L7432" s="132" t="str">
        <f>IFERROR(IFERROR(INDEX(Кат!$A:$A,MATCH($C7432,Кат!$I:$I,0)),INDEX(Торг!$A:$A,MATCH($C7432,Торг!$I:$I,0))),"")</f>
        <v/>
      </c>
      <c r="M7432" s="132" t="str">
        <f>IFERROR(IFERROR(INDEX(Кат!$B:$B,MATCH($C7432,Кат!$I:$I,0)),INDEX(Торг!$B:$B,MATCH($C7432,Торг!$I:$I,0))),"")</f>
        <v/>
      </c>
      <c r="N7432" s="132" t="str">
        <f t="shared" ref="N7432:N7495" si="116">_xlfn.CONCAT(F7432," ",C7432)</f>
        <v xml:space="preserve"> </v>
      </c>
      <c r="O7432" s="132" t="str">
        <f>IFERROR(IFERROR(INDEX(Кат!$B:$B,MATCH($N7432,Кат!$I:$I,0)),INDEX(Торг!$B:$B,MATCH($N7432,Торг!$I:$I,0))),"")</f>
        <v/>
      </c>
    </row>
    <row r="7433" spans="1:15" outlineLevel="2">
      <c r="A7433" t="s">
        <v>32769</v>
      </c>
      <c r="C7433" s="191" t="s">
        <v>32770</v>
      </c>
      <c r="E7433" t="s">
        <v>32771</v>
      </c>
      <c r="F7433" t="s">
        <v>3558</v>
      </c>
      <c r="G7433" t="s">
        <v>375</v>
      </c>
      <c r="H7433">
        <v>3100</v>
      </c>
      <c r="J7433" t="s">
        <v>22634</v>
      </c>
      <c r="K7433" s="132" t="str">
        <f>IFERROR(IFERROR(INDEX(Кат!$O:$O,MATCH($C7433,Кат!$I:$I,0)),INDEX(Торг!$L:$L,MATCH($C7433,Торг!$I:$I,0))),"")</f>
        <v/>
      </c>
      <c r="L7433" s="132" t="str">
        <f>IFERROR(IFERROR(INDEX(Кат!$A:$A,MATCH($C7433,Кат!$I:$I,0)),INDEX(Торг!$A:$A,MATCH($C7433,Торг!$I:$I,0))),"")</f>
        <v/>
      </c>
      <c r="M7433" s="132" t="str">
        <f>IFERROR(IFERROR(INDEX(Кат!$B:$B,MATCH($C7433,Кат!$I:$I,0)),INDEX(Торг!$B:$B,MATCH($C7433,Торг!$I:$I,0))),"")</f>
        <v/>
      </c>
      <c r="N7433" s="132" t="str">
        <f t="shared" si="116"/>
        <v>АЛЬТЕРНАТИВА АКLGS.2915.004-01</v>
      </c>
      <c r="O7433" s="132" t="str">
        <f>IFERROR(IFERROR(INDEX(Кат!$B:$B,MATCH($N7433,Кат!$I:$I,0)),INDEX(Торг!$B:$B,MATCH($N7433,Торг!$I:$I,0))),"")</f>
        <v/>
      </c>
    </row>
    <row r="7434" spans="1:15" outlineLevel="2">
      <c r="A7434" t="s">
        <v>32772</v>
      </c>
      <c r="C7434" s="191" t="s">
        <v>32773</v>
      </c>
      <c r="E7434" t="s">
        <v>32774</v>
      </c>
      <c r="F7434" t="s">
        <v>3558</v>
      </c>
      <c r="G7434" t="s">
        <v>375</v>
      </c>
      <c r="H7434">
        <v>3000</v>
      </c>
      <c r="J7434" t="s">
        <v>22634</v>
      </c>
      <c r="K7434" s="132" t="str">
        <f>IFERROR(IFERROR(INDEX(Кат!$O:$O,MATCH($C7434,Кат!$I:$I,0)),INDEX(Торг!$L:$L,MATCH($C7434,Торг!$I:$I,0))),"")</f>
        <v/>
      </c>
      <c r="L7434" s="132" t="str">
        <f>IFERROR(IFERROR(INDEX(Кат!$A:$A,MATCH($C7434,Кат!$I:$I,0)),INDEX(Торг!$A:$A,MATCH($C7434,Торг!$I:$I,0))),"")</f>
        <v/>
      </c>
      <c r="M7434" s="132" t="str">
        <f>IFERROR(IFERROR(INDEX(Кат!$B:$B,MATCH($C7434,Кат!$I:$I,0)),INDEX(Торг!$B:$B,MATCH($C7434,Торг!$I:$I,0))),"")</f>
        <v/>
      </c>
      <c r="N7434" s="132" t="str">
        <f t="shared" si="116"/>
        <v>АЛЬТЕРНАТИВА АКVST.2915.004-01</v>
      </c>
      <c r="O7434" s="132" t="str">
        <f>IFERROR(IFERROR(INDEX(Кат!$B:$B,MATCH($N7434,Кат!$I:$I,0)),INDEX(Торг!$B:$B,MATCH($N7434,Торг!$I:$I,0))),"")</f>
        <v/>
      </c>
    </row>
    <row r="7435" spans="1:15" outlineLevel="2">
      <c r="A7435" t="s">
        <v>19358</v>
      </c>
      <c r="C7435" s="191" t="s">
        <v>8590</v>
      </c>
      <c r="E7435" t="s">
        <v>8591</v>
      </c>
      <c r="F7435" t="s">
        <v>3558</v>
      </c>
      <c r="G7435" t="s">
        <v>375</v>
      </c>
      <c r="H7435">
        <v>2450</v>
      </c>
      <c r="J7435" t="s">
        <v>22634</v>
      </c>
      <c r="K7435" s="132" t="str">
        <f>IFERROR(IFERROR(INDEX(Кат!$O:$O,MATCH($C7435,Кат!$I:$I,0)),INDEX(Торг!$L:$L,MATCH($C7435,Торг!$I:$I,0))),"")</f>
        <v/>
      </c>
      <c r="L7435" s="132" t="str">
        <f>IFERROR(IFERROR(INDEX(Кат!$A:$A,MATCH($C7435,Кат!$I:$I,0)),INDEX(Торг!$A:$A,MATCH($C7435,Торг!$I:$I,0))),"")</f>
        <v/>
      </c>
      <c r="M7435" s="132" t="str">
        <f>IFERROR(IFERROR(INDEX(Кат!$B:$B,MATCH($C7435,Кат!$I:$I,0)),INDEX(Торг!$B:$B,MATCH($C7435,Торг!$I:$I,0))),"")</f>
        <v/>
      </c>
      <c r="N7435" s="132" t="str">
        <f t="shared" si="116"/>
        <v>АЛЬТЕРНАТИВА АК119.2915.004-01</v>
      </c>
      <c r="O7435" s="132" t="str">
        <f>IFERROR(IFERROR(INDEX(Кат!$B:$B,MATCH($N7435,Кат!$I:$I,0)),INDEX(Торг!$B:$B,MATCH($N7435,Торг!$I:$I,0))),"")</f>
        <v/>
      </c>
    </row>
    <row r="7436" spans="1:15" outlineLevel="2">
      <c r="A7436" t="s">
        <v>19359</v>
      </c>
      <c r="C7436" s="191" t="s">
        <v>8592</v>
      </c>
      <c r="E7436" t="s">
        <v>8593</v>
      </c>
      <c r="F7436" t="s">
        <v>3558</v>
      </c>
      <c r="G7436" t="s">
        <v>375</v>
      </c>
      <c r="H7436">
        <v>2450</v>
      </c>
      <c r="J7436" t="s">
        <v>22634</v>
      </c>
      <c r="K7436" s="132" t="str">
        <f>IFERROR(IFERROR(INDEX(Кат!$O:$O,MATCH($C7436,Кат!$I:$I,0)),INDEX(Торг!$L:$L,MATCH($C7436,Торг!$I:$I,0))),"")</f>
        <v/>
      </c>
      <c r="L7436" s="132" t="str">
        <f>IFERROR(IFERROR(INDEX(Кат!$A:$A,MATCH($C7436,Кат!$I:$I,0)),INDEX(Торг!$A:$A,MATCH($C7436,Торг!$I:$I,0))),"")</f>
        <v/>
      </c>
      <c r="M7436" s="132" t="str">
        <f>IFERROR(IFERROR(INDEX(Кат!$B:$B,MATCH($C7436,Кат!$I:$I,0)),INDEX(Торг!$B:$B,MATCH($C7436,Торг!$I:$I,0))),"")</f>
        <v/>
      </c>
      <c r="N7436" s="132" t="str">
        <f t="shared" si="116"/>
        <v>АЛЬТЕРНАТИВА АК108.2915.004-01</v>
      </c>
      <c r="O7436" s="132" t="str">
        <f>IFERROR(IFERROR(INDEX(Кат!$B:$B,MATCH($N7436,Кат!$I:$I,0)),INDEX(Торг!$B:$B,MATCH($N7436,Торг!$I:$I,0))),"")</f>
        <v/>
      </c>
    </row>
    <row r="7437" spans="1:15" outlineLevel="2">
      <c r="A7437" t="s">
        <v>19360</v>
      </c>
      <c r="C7437" s="191" t="s">
        <v>3637</v>
      </c>
      <c r="E7437" t="s">
        <v>3638</v>
      </c>
      <c r="F7437" t="s">
        <v>3558</v>
      </c>
      <c r="G7437" t="s">
        <v>375</v>
      </c>
      <c r="H7437">
        <v>2450</v>
      </c>
      <c r="J7437" t="s">
        <v>22634</v>
      </c>
      <c r="K7437" s="132" t="str">
        <f>IFERROR(IFERROR(INDEX(Кат!$O:$O,MATCH($C7437,Кат!$I:$I,0)),INDEX(Торг!$L:$L,MATCH($C7437,Торг!$I:$I,0))),"")</f>
        <v/>
      </c>
      <c r="L7437" s="132" t="str">
        <f>IFERROR(IFERROR(INDEX(Кат!$A:$A,MATCH($C7437,Кат!$I:$I,0)),INDEX(Торг!$A:$A,MATCH($C7437,Торг!$I:$I,0))),"")</f>
        <v/>
      </c>
      <c r="M7437" s="132" t="str">
        <f>IFERROR(IFERROR(INDEX(Кат!$B:$B,MATCH($C7437,Кат!$I:$I,0)),INDEX(Торг!$B:$B,MATCH($C7437,Торг!$I:$I,0))),"")</f>
        <v/>
      </c>
      <c r="N7437" s="132" t="str">
        <f t="shared" si="116"/>
        <v>АЛЬТЕРНАТИВА АК110.2915.004-01</v>
      </c>
      <c r="O7437" s="132" t="str">
        <f>IFERROR(IFERROR(INDEX(Кат!$B:$B,MATCH($N7437,Кат!$I:$I,0)),INDEX(Торг!$B:$B,MATCH($N7437,Торг!$I:$I,0))),"")</f>
        <v/>
      </c>
    </row>
    <row r="7438" spans="1:15" outlineLevel="2">
      <c r="A7438" t="s">
        <v>19361</v>
      </c>
      <c r="C7438" s="191" t="s">
        <v>8594</v>
      </c>
      <c r="E7438" t="s">
        <v>8595</v>
      </c>
      <c r="F7438" t="s">
        <v>3558</v>
      </c>
      <c r="G7438" t="s">
        <v>375</v>
      </c>
      <c r="H7438">
        <v>2450</v>
      </c>
      <c r="J7438" t="s">
        <v>22634</v>
      </c>
      <c r="K7438" s="132" t="str">
        <f>IFERROR(IFERROR(INDEX(Кат!$O:$O,MATCH($C7438,Кат!$I:$I,0)),INDEX(Торг!$L:$L,MATCH($C7438,Торг!$I:$I,0))),"")</f>
        <v/>
      </c>
      <c r="L7438" s="132" t="str">
        <f>IFERROR(IFERROR(INDEX(Кат!$A:$A,MATCH($C7438,Кат!$I:$I,0)),INDEX(Торг!$A:$A,MATCH($C7438,Торг!$I:$I,0))),"")</f>
        <v/>
      </c>
      <c r="M7438" s="132" t="str">
        <f>IFERROR(IFERROR(INDEX(Кат!$B:$B,MATCH($C7438,Кат!$I:$I,0)),INDEX(Торг!$B:$B,MATCH($C7438,Торг!$I:$I,0))),"")</f>
        <v/>
      </c>
      <c r="N7438" s="132" t="str">
        <f t="shared" si="116"/>
        <v>АЛЬТЕРНАТИВА АК170.2915.004-01</v>
      </c>
      <c r="O7438" s="132" t="str">
        <f>IFERROR(IFERROR(INDEX(Кат!$B:$B,MATCH($N7438,Кат!$I:$I,0)),INDEX(Торг!$B:$B,MATCH($N7438,Торг!$I:$I,0))),"")</f>
        <v/>
      </c>
    </row>
    <row r="7439" spans="1:15" outlineLevel="2">
      <c r="A7439" t="s">
        <v>19362</v>
      </c>
      <c r="C7439" s="191" t="s">
        <v>8596</v>
      </c>
      <c r="E7439" t="s">
        <v>8597</v>
      </c>
      <c r="F7439" t="s">
        <v>3558</v>
      </c>
      <c r="G7439" t="s">
        <v>375</v>
      </c>
      <c r="H7439">
        <v>2450</v>
      </c>
      <c r="J7439" t="s">
        <v>22634</v>
      </c>
      <c r="K7439" s="132" t="str">
        <f>IFERROR(IFERROR(INDEX(Кат!$O:$O,MATCH($C7439,Кат!$I:$I,0)),INDEX(Торг!$L:$L,MATCH($C7439,Торг!$I:$I,0))),"")</f>
        <v/>
      </c>
      <c r="L7439" s="132" t="str">
        <f>IFERROR(IFERROR(INDEX(Кат!$A:$A,MATCH($C7439,Кат!$I:$I,0)),INDEX(Торг!$A:$A,MATCH($C7439,Торг!$I:$I,0))),"")</f>
        <v/>
      </c>
      <c r="M7439" s="132" t="str">
        <f>IFERROR(IFERROR(INDEX(Кат!$B:$B,MATCH($C7439,Кат!$I:$I,0)),INDEX(Торг!$B:$B,MATCH($C7439,Торг!$I:$I,0))),"")</f>
        <v/>
      </c>
      <c r="N7439" s="132" t="str">
        <f t="shared" si="116"/>
        <v>АЛЬТЕРНАТИВА АК190.2915.004-01</v>
      </c>
      <c r="O7439" s="132" t="str">
        <f>IFERROR(IFERROR(INDEX(Кат!$B:$B,MATCH($N7439,Кат!$I:$I,0)),INDEX(Торг!$B:$B,MATCH($N7439,Торг!$I:$I,0))),"")</f>
        <v/>
      </c>
    </row>
    <row r="7440" spans="1:15" outlineLevel="2">
      <c r="A7440" t="s">
        <v>19363</v>
      </c>
      <c r="C7440" s="191" t="s">
        <v>3639</v>
      </c>
      <c r="E7440" t="s">
        <v>3640</v>
      </c>
      <c r="F7440" t="s">
        <v>3558</v>
      </c>
      <c r="G7440" t="s">
        <v>375</v>
      </c>
      <c r="H7440">
        <v>3850</v>
      </c>
      <c r="J7440" t="s">
        <v>22634</v>
      </c>
      <c r="K7440" s="132" t="str">
        <f>IFERROR(IFERROR(INDEX(Кат!$O:$O,MATCH($C7440,Кат!$I:$I,0)),INDEX(Торг!$L:$L,MATCH($C7440,Торг!$I:$I,0))),"")</f>
        <v/>
      </c>
      <c r="L7440" s="132" t="str">
        <f>IFERROR(IFERROR(INDEX(Кат!$A:$A,MATCH($C7440,Кат!$I:$I,0)),INDEX(Торг!$A:$A,MATCH($C7440,Торг!$I:$I,0))),"")</f>
        <v/>
      </c>
      <c r="M7440" s="132" t="str">
        <f>IFERROR(IFERROR(INDEX(Кат!$B:$B,MATCH($C7440,Кат!$I:$I,0)),INDEX(Торг!$B:$B,MATCH($C7440,Торг!$I:$I,0))),"")</f>
        <v/>
      </c>
      <c r="N7440" s="132" t="str">
        <f t="shared" si="116"/>
        <v>АЛЬТЕРНАТИВА АК119.2905.002/003-01</v>
      </c>
      <c r="O7440" s="132" t="str">
        <f>IFERROR(IFERROR(INDEX(Кат!$B:$B,MATCH($N7440,Кат!$I:$I,0)),INDEX(Торг!$B:$B,MATCH($N7440,Торг!$I:$I,0))),"")</f>
        <v/>
      </c>
    </row>
    <row r="7441" spans="1:15" outlineLevel="2">
      <c r="A7441" t="s">
        <v>19364</v>
      </c>
      <c r="C7441" s="191" t="s">
        <v>3641</v>
      </c>
      <c r="E7441" t="s">
        <v>3642</v>
      </c>
      <c r="F7441" t="s">
        <v>3558</v>
      </c>
      <c r="G7441" t="s">
        <v>375</v>
      </c>
      <c r="H7441">
        <v>3800</v>
      </c>
      <c r="J7441" t="s">
        <v>22634</v>
      </c>
      <c r="K7441" s="132" t="str">
        <f>IFERROR(IFERROR(INDEX(Кат!$O:$O,MATCH($C7441,Кат!$I:$I,0)),INDEX(Торг!$L:$L,MATCH($C7441,Торг!$I:$I,0))),"")</f>
        <v/>
      </c>
      <c r="L7441" s="132" t="str">
        <f>IFERROR(IFERROR(INDEX(Кат!$A:$A,MATCH($C7441,Кат!$I:$I,0)),INDEX(Торг!$A:$A,MATCH($C7441,Торг!$I:$I,0))),"")</f>
        <v/>
      </c>
      <c r="M7441" s="132" t="str">
        <f>IFERROR(IFERROR(INDEX(Кат!$B:$B,MATCH($C7441,Кат!$I:$I,0)),INDEX(Торг!$B:$B,MATCH($C7441,Торг!$I:$I,0))),"")</f>
        <v/>
      </c>
      <c r="N7441" s="132" t="str">
        <f t="shared" si="116"/>
        <v>АЛЬТЕРНАТИВА АК108.2905.002/003-01</v>
      </c>
      <c r="O7441" s="132" t="str">
        <f>IFERROR(IFERROR(INDEX(Кат!$B:$B,MATCH($N7441,Кат!$I:$I,0)),INDEX(Торг!$B:$B,MATCH($N7441,Торг!$I:$I,0))),"")</f>
        <v/>
      </c>
    </row>
    <row r="7442" spans="1:15" outlineLevel="1">
      <c r="A7442" t="s">
        <v>19365</v>
      </c>
      <c r="C7442" s="191" t="s">
        <v>3643</v>
      </c>
      <c r="E7442" t="s">
        <v>3644</v>
      </c>
      <c r="F7442" t="s">
        <v>3558</v>
      </c>
      <c r="G7442" t="s">
        <v>375</v>
      </c>
      <c r="H7442">
        <v>3800</v>
      </c>
      <c r="J7442" t="s">
        <v>22634</v>
      </c>
      <c r="K7442" s="132" t="str">
        <f>IFERROR(IFERROR(INDEX(Кат!$O:$O,MATCH($C7442,Кат!$I:$I,0)),INDEX(Торг!$L:$L,MATCH($C7442,Торг!$I:$I,0))),"")</f>
        <v/>
      </c>
      <c r="L7442" s="132" t="str">
        <f>IFERROR(IFERROR(INDEX(Кат!$A:$A,MATCH($C7442,Кат!$I:$I,0)),INDEX(Торг!$A:$A,MATCH($C7442,Торг!$I:$I,0))),"")</f>
        <v/>
      </c>
      <c r="M7442" s="132" t="str">
        <f>IFERROR(IFERROR(INDEX(Кат!$B:$B,MATCH($C7442,Кат!$I:$I,0)),INDEX(Торг!$B:$B,MATCH($C7442,Торг!$I:$I,0))),"")</f>
        <v/>
      </c>
      <c r="N7442" s="132" t="str">
        <f t="shared" si="116"/>
        <v>АЛЬТЕРНАТИВА АК110.2905.002/003-01</v>
      </c>
      <c r="O7442" s="132" t="str">
        <f>IFERROR(IFERROR(INDEX(Кат!$B:$B,MATCH($N7442,Кат!$I:$I,0)),INDEX(Торг!$B:$B,MATCH($N7442,Торг!$I:$I,0))),"")</f>
        <v/>
      </c>
    </row>
    <row r="7443" spans="1:15" outlineLevel="2">
      <c r="A7443" t="s">
        <v>19366</v>
      </c>
      <c r="C7443" s="191" t="s">
        <v>3645</v>
      </c>
      <c r="E7443" t="s">
        <v>3646</v>
      </c>
      <c r="F7443" t="s">
        <v>3558</v>
      </c>
      <c r="G7443" t="s">
        <v>375</v>
      </c>
      <c r="H7443">
        <v>3850</v>
      </c>
      <c r="J7443" t="s">
        <v>22634</v>
      </c>
      <c r="K7443" s="132" t="str">
        <f>IFERROR(IFERROR(INDEX(Кат!$O:$O,MATCH($C7443,Кат!$I:$I,0)),INDEX(Торг!$L:$L,MATCH($C7443,Торг!$I:$I,0))),"")</f>
        <v/>
      </c>
      <c r="L7443" s="132" t="str">
        <f>IFERROR(IFERROR(INDEX(Кат!$A:$A,MATCH($C7443,Кат!$I:$I,0)),INDEX(Торг!$A:$A,MATCH($C7443,Торг!$I:$I,0))),"")</f>
        <v/>
      </c>
      <c r="M7443" s="132" t="str">
        <f>IFERROR(IFERROR(INDEX(Кат!$B:$B,MATCH($C7443,Кат!$I:$I,0)),INDEX(Торг!$B:$B,MATCH($C7443,Торг!$I:$I,0))),"")</f>
        <v/>
      </c>
      <c r="N7443" s="132" t="str">
        <f t="shared" si="116"/>
        <v>АЛЬТЕРНАТИВА АК170.2905.002/003-01</v>
      </c>
      <c r="O7443" s="132" t="str">
        <f>IFERROR(IFERROR(INDEX(Кат!$B:$B,MATCH($N7443,Кат!$I:$I,0)),INDEX(Торг!$B:$B,MATCH($N7443,Торг!$I:$I,0))),"")</f>
        <v/>
      </c>
    </row>
    <row r="7444" spans="1:15" outlineLevel="2">
      <c r="A7444" t="s">
        <v>19367</v>
      </c>
      <c r="C7444" s="191" t="s">
        <v>3647</v>
      </c>
      <c r="E7444" t="s">
        <v>3648</v>
      </c>
      <c r="F7444" t="s">
        <v>3558</v>
      </c>
      <c r="G7444" t="s">
        <v>375</v>
      </c>
      <c r="H7444">
        <v>3850</v>
      </c>
      <c r="J7444" t="s">
        <v>22634</v>
      </c>
      <c r="K7444" s="132" t="str">
        <f>IFERROR(IFERROR(INDEX(Кат!$O:$O,MATCH($C7444,Кат!$I:$I,0)),INDEX(Торг!$L:$L,MATCH($C7444,Торг!$I:$I,0))),"")</f>
        <v/>
      </c>
      <c r="L7444" s="132" t="str">
        <f>IFERROR(IFERROR(INDEX(Кат!$A:$A,MATCH($C7444,Кат!$I:$I,0)),INDEX(Торг!$A:$A,MATCH($C7444,Торг!$I:$I,0))),"")</f>
        <v/>
      </c>
      <c r="M7444" s="132" t="str">
        <f>IFERROR(IFERROR(INDEX(Кат!$B:$B,MATCH($C7444,Кат!$I:$I,0)),INDEX(Торг!$B:$B,MATCH($C7444,Торг!$I:$I,0))),"")</f>
        <v/>
      </c>
      <c r="N7444" s="132" t="str">
        <f t="shared" si="116"/>
        <v>АЛЬТЕРНАТИВА АК190.2905.002/003-01</v>
      </c>
      <c r="O7444" s="132" t="str">
        <f>IFERROR(IFERROR(INDEX(Кат!$B:$B,MATCH($N7444,Кат!$I:$I,0)),INDEX(Торг!$B:$B,MATCH($N7444,Торг!$I:$I,0))),"")</f>
        <v/>
      </c>
    </row>
    <row r="7445" spans="1:15" outlineLevel="2">
      <c r="A7445" t="s">
        <v>32775</v>
      </c>
      <c r="C7445" s="191" t="s">
        <v>32776</v>
      </c>
      <c r="E7445" t="s">
        <v>32777</v>
      </c>
      <c r="F7445" t="s">
        <v>3558</v>
      </c>
      <c r="G7445" t="s">
        <v>375</v>
      </c>
      <c r="H7445">
        <v>4500</v>
      </c>
      <c r="J7445" t="s">
        <v>22634</v>
      </c>
      <c r="K7445" s="132" t="str">
        <f>IFERROR(IFERROR(INDEX(Кат!$O:$O,MATCH($C7445,Кат!$I:$I,0)),INDEX(Торг!$L:$L,MATCH($C7445,Торг!$I:$I,0))),"")</f>
        <v/>
      </c>
      <c r="L7445" s="132" t="str">
        <f>IFERROR(IFERROR(INDEX(Кат!$A:$A,MATCH($C7445,Кат!$I:$I,0)),INDEX(Торг!$A:$A,MATCH($C7445,Торг!$I:$I,0))),"")</f>
        <v/>
      </c>
      <c r="M7445" s="132" t="str">
        <f>IFERROR(IFERROR(INDEX(Кат!$B:$B,MATCH($C7445,Кат!$I:$I,0)),INDEX(Торг!$B:$B,MATCH($C7445,Торг!$I:$I,0))),"")</f>
        <v/>
      </c>
      <c r="N7445" s="132" t="str">
        <f t="shared" si="116"/>
        <v>АЛЬТЕРНАТИВА АКLGS.2905.002/003</v>
      </c>
      <c r="O7445" s="132" t="str">
        <f>IFERROR(IFERROR(INDEX(Кат!$B:$B,MATCH($N7445,Кат!$I:$I,0)),INDEX(Торг!$B:$B,MATCH($N7445,Торг!$I:$I,0))),"")</f>
        <v/>
      </c>
    </row>
    <row r="7446" spans="1:15" outlineLevel="2">
      <c r="A7446" t="s">
        <v>32778</v>
      </c>
      <c r="C7446" s="191" t="s">
        <v>32779</v>
      </c>
      <c r="E7446" t="s">
        <v>32780</v>
      </c>
      <c r="F7446" t="s">
        <v>3558</v>
      </c>
      <c r="G7446" t="s">
        <v>375</v>
      </c>
      <c r="H7446">
        <v>4300</v>
      </c>
      <c r="J7446" t="s">
        <v>22634</v>
      </c>
      <c r="K7446" s="132" t="str">
        <f>IFERROR(IFERROR(INDEX(Кат!$O:$O,MATCH($C7446,Кат!$I:$I,0)),INDEX(Торг!$L:$L,MATCH($C7446,Торг!$I:$I,0))),"")</f>
        <v/>
      </c>
      <c r="L7446" s="132" t="str">
        <f>IFERROR(IFERROR(INDEX(Кат!$A:$A,MATCH($C7446,Кат!$I:$I,0)),INDEX(Торг!$A:$A,MATCH($C7446,Торг!$I:$I,0))),"")</f>
        <v/>
      </c>
      <c r="M7446" s="132" t="str">
        <f>IFERROR(IFERROR(INDEX(Кат!$B:$B,MATCH($C7446,Кат!$I:$I,0)),INDEX(Торг!$B:$B,MATCH($C7446,Торг!$I:$I,0))),"")</f>
        <v/>
      </c>
      <c r="N7446" s="132" t="str">
        <f t="shared" si="116"/>
        <v>АЛЬТЕРНАТИВА АКVST.2905.002/003</v>
      </c>
      <c r="O7446" s="132" t="str">
        <f>IFERROR(IFERROR(INDEX(Кат!$B:$B,MATCH($N7446,Кат!$I:$I,0)),INDEX(Торг!$B:$B,MATCH($N7446,Торг!$I:$I,0))),"")</f>
        <v/>
      </c>
    </row>
    <row r="7447" spans="1:15" outlineLevel="2">
      <c r="A7447" t="s">
        <v>24471</v>
      </c>
      <c r="C7447" s="191"/>
      <c r="E7447" t="s">
        <v>8598</v>
      </c>
      <c r="J7447" t="s">
        <v>22634</v>
      </c>
      <c r="K7447" s="132" t="str">
        <f>IFERROR(IFERROR(INDEX(Кат!$O:$O,MATCH($C7447,Кат!$I:$I,0)),INDEX(Торг!$L:$L,MATCH($C7447,Торг!$I:$I,0))),"")</f>
        <v/>
      </c>
      <c r="L7447" s="132" t="str">
        <f>IFERROR(IFERROR(INDEX(Кат!$A:$A,MATCH($C7447,Кат!$I:$I,0)),INDEX(Торг!$A:$A,MATCH($C7447,Торг!$I:$I,0))),"")</f>
        <v/>
      </c>
      <c r="M7447" s="132" t="str">
        <f>IFERROR(IFERROR(INDEX(Кат!$B:$B,MATCH($C7447,Кат!$I:$I,0)),INDEX(Торг!$B:$B,MATCH($C7447,Торг!$I:$I,0))),"")</f>
        <v/>
      </c>
      <c r="N7447" s="132" t="str">
        <f t="shared" si="116"/>
        <v xml:space="preserve"> </v>
      </c>
      <c r="O7447" s="132" t="str">
        <f>IFERROR(IFERROR(INDEX(Кат!$B:$B,MATCH($N7447,Кат!$I:$I,0)),INDEX(Торг!$B:$B,MATCH($N7447,Торг!$I:$I,0))),"")</f>
        <v/>
      </c>
    </row>
    <row r="7448" spans="1:15" outlineLevel="2">
      <c r="A7448" t="s">
        <v>19368</v>
      </c>
      <c r="C7448" s="191">
        <v>6302</v>
      </c>
      <c r="E7448" t="s">
        <v>8599</v>
      </c>
      <c r="F7448" t="s">
        <v>8598</v>
      </c>
      <c r="G7448" t="s">
        <v>399</v>
      </c>
      <c r="H7448">
        <v>130</v>
      </c>
      <c r="J7448" t="s">
        <v>22634</v>
      </c>
      <c r="K7448" s="132" t="str">
        <f>IFERROR(IFERROR(INDEX(Кат!$O:$O,MATCH($C7448,Кат!$I:$I,0)),INDEX(Торг!$L:$L,MATCH($C7448,Торг!$I:$I,0))),"")</f>
        <v/>
      </c>
      <c r="L7448" s="132" t="str">
        <f>IFERROR(IFERROR(INDEX(Кат!$A:$A,MATCH($C7448,Кат!$I:$I,0)),INDEX(Торг!$A:$A,MATCH($C7448,Торг!$I:$I,0))),"")</f>
        <v/>
      </c>
      <c r="M7448" s="132" t="str">
        <f>IFERROR(IFERROR(INDEX(Кат!$B:$B,MATCH($C7448,Кат!$I:$I,0)),INDEX(Торг!$B:$B,MATCH($C7448,Торг!$I:$I,0))),"")</f>
        <v/>
      </c>
      <c r="N7448" s="132" t="str">
        <f t="shared" si="116"/>
        <v>АПП-Групп 6302</v>
      </c>
      <c r="O7448" s="132" t="str">
        <f>IFERROR(IFERROR(INDEX(Кат!$B:$B,MATCH($N7448,Кат!$I:$I,0)),INDEX(Торг!$B:$B,MATCH($N7448,Торг!$I:$I,0))),"")</f>
        <v/>
      </c>
    </row>
    <row r="7449" spans="1:15" outlineLevel="2">
      <c r="A7449" t="s">
        <v>19369</v>
      </c>
      <c r="C7449" s="191">
        <v>6201</v>
      </c>
      <c r="E7449" t="s">
        <v>8600</v>
      </c>
      <c r="F7449" t="s">
        <v>8598</v>
      </c>
      <c r="G7449" t="s">
        <v>399</v>
      </c>
      <c r="H7449">
        <v>70</v>
      </c>
      <c r="J7449" t="s">
        <v>22634</v>
      </c>
      <c r="K7449" s="132" t="str">
        <f>IFERROR(IFERROR(INDEX(Кат!$O:$O,MATCH($C7449,Кат!$I:$I,0)),INDEX(Торг!$L:$L,MATCH($C7449,Торг!$I:$I,0))),"")</f>
        <v/>
      </c>
      <c r="L7449" s="132" t="str">
        <f>IFERROR(IFERROR(INDEX(Кат!$A:$A,MATCH($C7449,Кат!$I:$I,0)),INDEX(Торг!$A:$A,MATCH($C7449,Торг!$I:$I,0))),"")</f>
        <v/>
      </c>
      <c r="M7449" s="132" t="str">
        <f>IFERROR(IFERROR(INDEX(Кат!$B:$B,MATCH($C7449,Кат!$I:$I,0)),INDEX(Торг!$B:$B,MATCH($C7449,Торг!$I:$I,0))),"")</f>
        <v/>
      </c>
      <c r="N7449" s="132" t="str">
        <f t="shared" si="116"/>
        <v>АПП-Групп 6201</v>
      </c>
      <c r="O7449" s="132" t="str">
        <f>IFERROR(IFERROR(INDEX(Кат!$B:$B,MATCH($N7449,Кат!$I:$I,0)),INDEX(Торг!$B:$B,MATCH($N7449,Торг!$I:$I,0))),"")</f>
        <v/>
      </c>
    </row>
    <row r="7450" spans="1:15" outlineLevel="2">
      <c r="A7450" t="s">
        <v>19370</v>
      </c>
      <c r="C7450" s="191">
        <v>6303</v>
      </c>
      <c r="E7450" t="s">
        <v>8601</v>
      </c>
      <c r="F7450" t="s">
        <v>8598</v>
      </c>
      <c r="G7450" t="s">
        <v>399</v>
      </c>
      <c r="H7450">
        <v>150</v>
      </c>
      <c r="J7450" t="s">
        <v>22634</v>
      </c>
      <c r="K7450" s="132" t="str">
        <f>IFERROR(IFERROR(INDEX(Кат!$O:$O,MATCH($C7450,Кат!$I:$I,0)),INDEX(Торг!$L:$L,MATCH($C7450,Торг!$I:$I,0))),"")</f>
        <v/>
      </c>
      <c r="L7450" s="132" t="str">
        <f>IFERROR(IFERROR(INDEX(Кат!$A:$A,MATCH($C7450,Кат!$I:$I,0)),INDEX(Торг!$A:$A,MATCH($C7450,Торг!$I:$I,0))),"")</f>
        <v/>
      </c>
      <c r="M7450" s="132" t="str">
        <f>IFERROR(IFERROR(INDEX(Кат!$B:$B,MATCH($C7450,Кат!$I:$I,0)),INDEX(Торг!$B:$B,MATCH($C7450,Торг!$I:$I,0))),"")</f>
        <v/>
      </c>
      <c r="N7450" s="132" t="str">
        <f t="shared" si="116"/>
        <v>АПП-Групп 6303</v>
      </c>
      <c r="O7450" s="132" t="str">
        <f>IFERROR(IFERROR(INDEX(Кат!$B:$B,MATCH($N7450,Кат!$I:$I,0)),INDEX(Торг!$B:$B,MATCH($N7450,Торг!$I:$I,0))),"")</f>
        <v/>
      </c>
    </row>
    <row r="7451" spans="1:15" outlineLevel="2">
      <c r="A7451" t="s">
        <v>19371</v>
      </c>
      <c r="C7451" s="191">
        <v>6202</v>
      </c>
      <c r="E7451" t="s">
        <v>8602</v>
      </c>
      <c r="F7451" t="s">
        <v>8598</v>
      </c>
      <c r="G7451" t="s">
        <v>399</v>
      </c>
      <c r="H7451">
        <v>70</v>
      </c>
      <c r="J7451" t="s">
        <v>22634</v>
      </c>
      <c r="K7451" s="132" t="str">
        <f>IFERROR(IFERROR(INDEX(Кат!$O:$O,MATCH($C7451,Кат!$I:$I,0)),INDEX(Торг!$L:$L,MATCH($C7451,Торг!$I:$I,0))),"")</f>
        <v/>
      </c>
      <c r="L7451" s="132" t="str">
        <f>IFERROR(IFERROR(INDEX(Кат!$A:$A,MATCH($C7451,Кат!$I:$I,0)),INDEX(Торг!$A:$A,MATCH($C7451,Торг!$I:$I,0))),"")</f>
        <v/>
      </c>
      <c r="M7451" s="132" t="str">
        <f>IFERROR(IFERROR(INDEX(Кат!$B:$B,MATCH($C7451,Кат!$I:$I,0)),INDEX(Торг!$B:$B,MATCH($C7451,Торг!$I:$I,0))),"")</f>
        <v/>
      </c>
      <c r="N7451" s="132" t="str">
        <f t="shared" si="116"/>
        <v>АПП-Групп 6202</v>
      </c>
      <c r="O7451" s="132" t="str">
        <f>IFERROR(IFERROR(INDEX(Кат!$B:$B,MATCH($N7451,Кат!$I:$I,0)),INDEX(Торг!$B:$B,MATCH($N7451,Торг!$I:$I,0))),"")</f>
        <v/>
      </c>
    </row>
    <row r="7452" spans="1:15" outlineLevel="2">
      <c r="A7452" t="s">
        <v>19372</v>
      </c>
      <c r="C7452" s="191">
        <v>6203</v>
      </c>
      <c r="E7452" t="s">
        <v>8603</v>
      </c>
      <c r="F7452" t="s">
        <v>8598</v>
      </c>
      <c r="G7452" t="s">
        <v>399</v>
      </c>
      <c r="H7452">
        <v>110</v>
      </c>
      <c r="J7452" t="s">
        <v>22634</v>
      </c>
      <c r="K7452" s="132" t="str">
        <f>IFERROR(IFERROR(INDEX(Кат!$O:$O,MATCH($C7452,Кат!$I:$I,0)),INDEX(Торг!$L:$L,MATCH($C7452,Торг!$I:$I,0))),"")</f>
        <v/>
      </c>
      <c r="L7452" s="132" t="str">
        <f>IFERROR(IFERROR(INDEX(Кат!$A:$A,MATCH($C7452,Кат!$I:$I,0)),INDEX(Торг!$A:$A,MATCH($C7452,Торг!$I:$I,0))),"")</f>
        <v/>
      </c>
      <c r="M7452" s="132" t="str">
        <f>IFERROR(IFERROR(INDEX(Кат!$B:$B,MATCH($C7452,Кат!$I:$I,0)),INDEX(Торг!$B:$B,MATCH($C7452,Торг!$I:$I,0))),"")</f>
        <v/>
      </c>
      <c r="N7452" s="132" t="str">
        <f t="shared" si="116"/>
        <v>АПП-Групп 6203</v>
      </c>
      <c r="O7452" s="132" t="str">
        <f>IFERROR(IFERROR(INDEX(Кат!$B:$B,MATCH($N7452,Кат!$I:$I,0)),INDEX(Торг!$B:$B,MATCH($N7452,Торг!$I:$I,0))),"")</f>
        <v/>
      </c>
    </row>
    <row r="7453" spans="1:15" outlineLevel="2">
      <c r="A7453" t="s">
        <v>24472</v>
      </c>
      <c r="C7453" s="191"/>
      <c r="E7453" t="s">
        <v>24473</v>
      </c>
      <c r="J7453" t="s">
        <v>22634</v>
      </c>
      <c r="K7453" s="132" t="str">
        <f>IFERROR(IFERROR(INDEX(Кат!$O:$O,MATCH($C7453,Кат!$I:$I,0)),INDEX(Торг!$L:$L,MATCH($C7453,Торг!$I:$I,0))),"")</f>
        <v/>
      </c>
      <c r="L7453" s="132" t="str">
        <f>IFERROR(IFERROR(INDEX(Кат!$A:$A,MATCH($C7453,Кат!$I:$I,0)),INDEX(Торг!$A:$A,MATCH($C7453,Торг!$I:$I,0))),"")</f>
        <v/>
      </c>
      <c r="M7453" s="132" t="str">
        <f>IFERROR(IFERROR(INDEX(Кат!$B:$B,MATCH($C7453,Кат!$I:$I,0)),INDEX(Торг!$B:$B,MATCH($C7453,Торг!$I:$I,0))),"")</f>
        <v/>
      </c>
      <c r="N7453" s="132" t="str">
        <f t="shared" si="116"/>
        <v xml:space="preserve"> </v>
      </c>
      <c r="O7453" s="132" t="str">
        <f>IFERROR(IFERROR(INDEX(Кат!$B:$B,MATCH($N7453,Кат!$I:$I,0)),INDEX(Торг!$B:$B,MATCH($N7453,Торг!$I:$I,0))),"")</f>
        <v/>
      </c>
    </row>
    <row r="7454" spans="1:15" outlineLevel="2">
      <c r="A7454" t="s">
        <v>24474</v>
      </c>
      <c r="C7454" s="191"/>
      <c r="E7454" t="s">
        <v>24313</v>
      </c>
      <c r="J7454" t="s">
        <v>22634</v>
      </c>
      <c r="K7454" s="132" t="str">
        <f>IFERROR(IFERROR(INDEX(Кат!$O:$O,MATCH($C7454,Кат!$I:$I,0)),INDEX(Торг!$L:$L,MATCH($C7454,Торг!$I:$I,0))),"")</f>
        <v/>
      </c>
      <c r="L7454" s="132" t="str">
        <f>IFERROR(IFERROR(INDEX(Кат!$A:$A,MATCH($C7454,Кат!$I:$I,0)),INDEX(Торг!$A:$A,MATCH($C7454,Торг!$I:$I,0))),"")</f>
        <v/>
      </c>
      <c r="M7454" s="132" t="str">
        <f>IFERROR(IFERROR(INDEX(Кат!$B:$B,MATCH($C7454,Кат!$I:$I,0)),INDEX(Торг!$B:$B,MATCH($C7454,Торг!$I:$I,0))),"")</f>
        <v/>
      </c>
      <c r="N7454" s="132" t="str">
        <f t="shared" si="116"/>
        <v xml:space="preserve"> </v>
      </c>
      <c r="O7454" s="132" t="str">
        <f>IFERROR(IFERROR(INDEX(Кат!$B:$B,MATCH($N7454,Кат!$I:$I,0)),INDEX(Торг!$B:$B,MATCH($N7454,Торг!$I:$I,0))),"")</f>
        <v/>
      </c>
    </row>
    <row r="7455" spans="1:15" outlineLevel="2">
      <c r="A7455" t="s">
        <v>19373</v>
      </c>
      <c r="C7455" s="191" t="s">
        <v>8604</v>
      </c>
      <c r="E7455" t="s">
        <v>8605</v>
      </c>
      <c r="F7455" t="s">
        <v>3651</v>
      </c>
      <c r="G7455" t="s">
        <v>375</v>
      </c>
      <c r="H7455">
        <v>7050</v>
      </c>
      <c r="J7455" t="s">
        <v>22634</v>
      </c>
      <c r="K7455" s="132" t="str">
        <f>IFERROR(IFERROR(INDEX(Кат!$O:$O,MATCH($C7455,Кат!$I:$I,0)),INDEX(Торг!$L:$L,MATCH($C7455,Торг!$I:$I,0))),"")</f>
        <v/>
      </c>
      <c r="L7455" s="132" t="str">
        <f>IFERROR(IFERROR(INDEX(Кат!$A:$A,MATCH($C7455,Кат!$I:$I,0)),INDEX(Торг!$A:$A,MATCH($C7455,Торг!$I:$I,0))),"")</f>
        <v/>
      </c>
      <c r="M7455" s="132" t="str">
        <f>IFERROR(IFERROR(INDEX(Кат!$B:$B,MATCH($C7455,Кат!$I:$I,0)),INDEX(Торг!$B:$B,MATCH($C7455,Торг!$I:$I,0))),"")</f>
        <v/>
      </c>
      <c r="N7455" s="132" t="str">
        <f t="shared" si="116"/>
        <v>АСОМИ А119.2910.004</v>
      </c>
      <c r="O7455" s="132" t="str">
        <f>IFERROR(IFERROR(INDEX(Кат!$B:$B,MATCH($N7455,Кат!$I:$I,0)),INDEX(Торг!$B:$B,MATCH($N7455,Торг!$I:$I,0))),"")</f>
        <v/>
      </c>
    </row>
    <row r="7456" spans="1:15" outlineLevel="2">
      <c r="A7456" t="s">
        <v>19374</v>
      </c>
      <c r="C7456" s="191" t="s">
        <v>8606</v>
      </c>
      <c r="E7456" t="s">
        <v>8607</v>
      </c>
      <c r="F7456" t="s">
        <v>3651</v>
      </c>
      <c r="G7456" t="s">
        <v>375</v>
      </c>
      <c r="H7456">
        <v>6950</v>
      </c>
      <c r="J7456" t="s">
        <v>22634</v>
      </c>
      <c r="K7456" s="132" t="str">
        <f>IFERROR(IFERROR(INDEX(Кат!$O:$O,MATCH($C7456,Кат!$I:$I,0)),INDEX(Торг!$L:$L,MATCH($C7456,Торг!$I:$I,0))),"")</f>
        <v/>
      </c>
      <c r="L7456" s="132" t="str">
        <f>IFERROR(IFERROR(INDEX(Кат!$A:$A,MATCH($C7456,Кат!$I:$I,0)),INDEX(Торг!$A:$A,MATCH($C7456,Торг!$I:$I,0))),"")</f>
        <v/>
      </c>
      <c r="M7456" s="132" t="str">
        <f>IFERROR(IFERROR(INDEX(Кат!$B:$B,MATCH($C7456,Кат!$I:$I,0)),INDEX(Торг!$B:$B,MATCH($C7456,Торг!$I:$I,0))),"")</f>
        <v/>
      </c>
      <c r="N7456" s="132" t="str">
        <f t="shared" si="116"/>
        <v>АСОМИ А108.2910.004</v>
      </c>
      <c r="O7456" s="132" t="str">
        <f>IFERROR(IFERROR(INDEX(Кат!$B:$B,MATCH($N7456,Кат!$I:$I,0)),INDEX(Торг!$B:$B,MATCH($N7456,Торг!$I:$I,0))),"")</f>
        <v/>
      </c>
    </row>
    <row r="7457" spans="1:15" outlineLevel="2">
      <c r="A7457" t="s">
        <v>19375</v>
      </c>
      <c r="C7457" s="191" t="s">
        <v>8608</v>
      </c>
      <c r="E7457" t="s">
        <v>8609</v>
      </c>
      <c r="F7457" t="s">
        <v>3651</v>
      </c>
      <c r="G7457" t="s">
        <v>375</v>
      </c>
      <c r="H7457">
        <v>6950</v>
      </c>
      <c r="J7457" t="s">
        <v>22634</v>
      </c>
      <c r="K7457" s="132" t="str">
        <f>IFERROR(IFERROR(INDEX(Кат!$O:$O,MATCH($C7457,Кат!$I:$I,0)),INDEX(Торг!$L:$L,MATCH($C7457,Торг!$I:$I,0))),"")</f>
        <v/>
      </c>
      <c r="L7457" s="132" t="str">
        <f>IFERROR(IFERROR(INDEX(Кат!$A:$A,MATCH($C7457,Кат!$I:$I,0)),INDEX(Торг!$A:$A,MATCH($C7457,Торг!$I:$I,0))),"")</f>
        <v/>
      </c>
      <c r="M7457" s="132" t="str">
        <f>IFERROR(IFERROR(INDEX(Кат!$B:$B,MATCH($C7457,Кат!$I:$I,0)),INDEX(Торг!$B:$B,MATCH($C7457,Торг!$I:$I,0))),"")</f>
        <v/>
      </c>
      <c r="N7457" s="132" t="str">
        <f t="shared" si="116"/>
        <v>АСОМИ А110.2910.004</v>
      </c>
      <c r="O7457" s="132" t="str">
        <f>IFERROR(IFERROR(INDEX(Кат!$B:$B,MATCH($N7457,Кат!$I:$I,0)),INDEX(Торг!$B:$B,MATCH($N7457,Торг!$I:$I,0))),"")</f>
        <v/>
      </c>
    </row>
    <row r="7458" spans="1:15" outlineLevel="2">
      <c r="A7458" t="s">
        <v>19376</v>
      </c>
      <c r="C7458" s="191" t="s">
        <v>8610</v>
      </c>
      <c r="E7458" t="s">
        <v>8611</v>
      </c>
      <c r="F7458" t="s">
        <v>3651</v>
      </c>
      <c r="G7458" t="s">
        <v>375</v>
      </c>
      <c r="H7458">
        <v>7050</v>
      </c>
      <c r="J7458" t="s">
        <v>22634</v>
      </c>
      <c r="K7458" s="132" t="str">
        <f>IFERROR(IFERROR(INDEX(Кат!$O:$O,MATCH($C7458,Кат!$I:$I,0)),INDEX(Торг!$L:$L,MATCH($C7458,Торг!$I:$I,0))),"")</f>
        <v/>
      </c>
      <c r="L7458" s="132" t="str">
        <f>IFERROR(IFERROR(INDEX(Кат!$A:$A,MATCH($C7458,Кат!$I:$I,0)),INDEX(Торг!$A:$A,MATCH($C7458,Торг!$I:$I,0))),"")</f>
        <v/>
      </c>
      <c r="M7458" s="132" t="str">
        <f>IFERROR(IFERROR(INDEX(Кат!$B:$B,MATCH($C7458,Кат!$I:$I,0)),INDEX(Торг!$B:$B,MATCH($C7458,Торг!$I:$I,0))),"")</f>
        <v/>
      </c>
      <c r="N7458" s="132" t="str">
        <f t="shared" si="116"/>
        <v>АСОМИ А170.2910.004</v>
      </c>
      <c r="O7458" s="132" t="str">
        <f>IFERROR(IFERROR(INDEX(Кат!$B:$B,MATCH($N7458,Кат!$I:$I,0)),INDEX(Торг!$B:$B,MATCH($N7458,Торг!$I:$I,0))),"")</f>
        <v/>
      </c>
    </row>
    <row r="7459" spans="1:15" outlineLevel="2">
      <c r="A7459" t="s">
        <v>19377</v>
      </c>
      <c r="C7459" s="191" t="s">
        <v>8612</v>
      </c>
      <c r="E7459" t="s">
        <v>8613</v>
      </c>
      <c r="F7459" t="s">
        <v>3651</v>
      </c>
      <c r="G7459" t="s">
        <v>375</v>
      </c>
      <c r="H7459">
        <v>7050</v>
      </c>
      <c r="J7459" t="s">
        <v>22634</v>
      </c>
      <c r="K7459" s="132" t="str">
        <f>IFERROR(IFERROR(INDEX(Кат!$O:$O,MATCH($C7459,Кат!$I:$I,0)),INDEX(Торг!$L:$L,MATCH($C7459,Торг!$I:$I,0))),"")</f>
        <v/>
      </c>
      <c r="L7459" s="132" t="str">
        <f>IFERROR(IFERROR(INDEX(Кат!$A:$A,MATCH($C7459,Кат!$I:$I,0)),INDEX(Торг!$A:$A,MATCH($C7459,Торг!$I:$I,0))),"")</f>
        <v/>
      </c>
      <c r="M7459" s="132" t="str">
        <f>IFERROR(IFERROR(INDEX(Кат!$B:$B,MATCH($C7459,Кат!$I:$I,0)),INDEX(Торг!$B:$B,MATCH($C7459,Торг!$I:$I,0))),"")</f>
        <v/>
      </c>
      <c r="N7459" s="132" t="str">
        <f t="shared" si="116"/>
        <v>АСОМИ А190.2910.004</v>
      </c>
      <c r="O7459" s="132" t="str">
        <f>IFERROR(IFERROR(INDEX(Кат!$B:$B,MATCH($N7459,Кат!$I:$I,0)),INDEX(Торг!$B:$B,MATCH($N7459,Торг!$I:$I,0))),"")</f>
        <v/>
      </c>
    </row>
    <row r="7460" spans="1:15" outlineLevel="2">
      <c r="A7460" t="s">
        <v>19378</v>
      </c>
      <c r="C7460" s="191" t="s">
        <v>8614</v>
      </c>
      <c r="E7460" t="s">
        <v>8615</v>
      </c>
      <c r="F7460" t="s">
        <v>3651</v>
      </c>
      <c r="G7460" t="s">
        <v>375</v>
      </c>
      <c r="H7460">
        <v>7050</v>
      </c>
      <c r="J7460" t="s">
        <v>22634</v>
      </c>
      <c r="K7460" s="132" t="str">
        <f>IFERROR(IFERROR(INDEX(Кат!$O:$O,MATCH($C7460,Кат!$I:$I,0)),INDEX(Торг!$L:$L,MATCH($C7460,Торг!$I:$I,0))),"")</f>
        <v/>
      </c>
      <c r="L7460" s="132" t="str">
        <f>IFERROR(IFERROR(INDEX(Кат!$A:$A,MATCH($C7460,Кат!$I:$I,0)),INDEX(Торг!$A:$A,MATCH($C7460,Торг!$I:$I,0))),"")</f>
        <v/>
      </c>
      <c r="M7460" s="132" t="str">
        <f>IFERROR(IFERROR(INDEX(Кат!$B:$B,MATCH($C7460,Кат!$I:$I,0)),INDEX(Торг!$B:$B,MATCH($C7460,Торг!$I:$I,0))),"")</f>
        <v/>
      </c>
      <c r="N7460" s="132" t="str">
        <f t="shared" si="116"/>
        <v>АСОМИ А194.2910.004+15</v>
      </c>
      <c r="O7460" s="132" t="str">
        <f>IFERROR(IFERROR(INDEX(Кат!$B:$B,MATCH($N7460,Кат!$I:$I,0)),INDEX(Торг!$B:$B,MATCH($N7460,Торг!$I:$I,0))),"")</f>
        <v/>
      </c>
    </row>
    <row r="7461" spans="1:15" outlineLevel="2">
      <c r="A7461" t="s">
        <v>19379</v>
      </c>
      <c r="C7461" s="191" t="s">
        <v>8616</v>
      </c>
      <c r="E7461" t="s">
        <v>8617</v>
      </c>
      <c r="F7461" t="s">
        <v>3651</v>
      </c>
      <c r="G7461" t="s">
        <v>375</v>
      </c>
      <c r="H7461">
        <v>7600</v>
      </c>
      <c r="J7461" t="s">
        <v>22634</v>
      </c>
      <c r="K7461" s="132" t="str">
        <f>IFERROR(IFERROR(INDEX(Кат!$O:$O,MATCH($C7461,Кат!$I:$I,0)),INDEX(Торг!$L:$L,MATCH($C7461,Торг!$I:$I,0))),"")</f>
        <v/>
      </c>
      <c r="L7461" s="132" t="str">
        <f>IFERROR(IFERROR(INDEX(Кат!$A:$A,MATCH($C7461,Кат!$I:$I,0)),INDEX(Торг!$A:$A,MATCH($C7461,Торг!$I:$I,0))),"")</f>
        <v/>
      </c>
      <c r="M7461" s="132" t="str">
        <f>IFERROR(IFERROR(INDEX(Кат!$B:$B,MATCH($C7461,Кат!$I:$I,0)),INDEX(Торг!$B:$B,MATCH($C7461,Торг!$I:$I,0))),"")</f>
        <v/>
      </c>
      <c r="N7461" s="132" t="str">
        <f t="shared" si="116"/>
        <v>АСОМИ А108.2910.004-30</v>
      </c>
      <c r="O7461" s="132" t="str">
        <f>IFERROR(IFERROR(INDEX(Кат!$B:$B,MATCH($N7461,Кат!$I:$I,0)),INDEX(Торг!$B:$B,MATCH($N7461,Торг!$I:$I,0))),"")</f>
        <v/>
      </c>
    </row>
    <row r="7462" spans="1:15" outlineLevel="2">
      <c r="A7462" t="s">
        <v>19380</v>
      </c>
      <c r="C7462" s="191" t="s">
        <v>8618</v>
      </c>
      <c r="E7462" t="s">
        <v>8619</v>
      </c>
      <c r="F7462" t="s">
        <v>3651</v>
      </c>
      <c r="G7462" t="s">
        <v>375</v>
      </c>
      <c r="H7462">
        <v>7900</v>
      </c>
      <c r="J7462" t="s">
        <v>22634</v>
      </c>
      <c r="K7462" s="132" t="str">
        <f>IFERROR(IFERROR(INDEX(Кат!$O:$O,MATCH($C7462,Кат!$I:$I,0)),INDEX(Торг!$L:$L,MATCH($C7462,Торг!$I:$I,0))),"")</f>
        <v/>
      </c>
      <c r="L7462" s="132" t="str">
        <f>IFERROR(IFERROR(INDEX(Кат!$A:$A,MATCH($C7462,Кат!$I:$I,0)),INDEX(Торг!$A:$A,MATCH($C7462,Торг!$I:$I,0))),"")</f>
        <v/>
      </c>
      <c r="M7462" s="132" t="str">
        <f>IFERROR(IFERROR(INDEX(Кат!$B:$B,MATCH($C7462,Кат!$I:$I,0)),INDEX(Торг!$B:$B,MATCH($C7462,Торг!$I:$I,0))),"")</f>
        <v/>
      </c>
      <c r="N7462" s="132" t="str">
        <f t="shared" si="116"/>
        <v>АСОМИ А110.2910.004-30</v>
      </c>
      <c r="O7462" s="132" t="str">
        <f>IFERROR(IFERROR(INDEX(Кат!$B:$B,MATCH($N7462,Кат!$I:$I,0)),INDEX(Торг!$B:$B,MATCH($N7462,Торг!$I:$I,0))),"")</f>
        <v/>
      </c>
    </row>
    <row r="7463" spans="1:15" outlineLevel="2">
      <c r="A7463" t="s">
        <v>19381</v>
      </c>
      <c r="C7463" s="191" t="s">
        <v>8620</v>
      </c>
      <c r="E7463" t="s">
        <v>8621</v>
      </c>
      <c r="F7463" t="s">
        <v>3651</v>
      </c>
      <c r="G7463" t="s">
        <v>375</v>
      </c>
      <c r="H7463">
        <v>7900</v>
      </c>
      <c r="J7463" t="s">
        <v>22634</v>
      </c>
      <c r="K7463" s="132" t="str">
        <f>IFERROR(IFERROR(INDEX(Кат!$O:$O,MATCH($C7463,Кат!$I:$I,0)),INDEX(Торг!$L:$L,MATCH($C7463,Торг!$I:$I,0))),"")</f>
        <v/>
      </c>
      <c r="L7463" s="132" t="str">
        <f>IFERROR(IFERROR(INDEX(Кат!$A:$A,MATCH($C7463,Кат!$I:$I,0)),INDEX(Торг!$A:$A,MATCH($C7463,Торг!$I:$I,0))),"")</f>
        <v/>
      </c>
      <c r="M7463" s="132" t="str">
        <f>IFERROR(IFERROR(INDEX(Кат!$B:$B,MATCH($C7463,Кат!$I:$I,0)),INDEX(Торг!$B:$B,MATCH($C7463,Торг!$I:$I,0))),"")</f>
        <v/>
      </c>
      <c r="N7463" s="132" t="str">
        <f t="shared" si="116"/>
        <v>АСОМИ А110.2910.004-50</v>
      </c>
      <c r="O7463" s="132" t="str">
        <f>IFERROR(IFERROR(INDEX(Кат!$B:$B,MATCH($N7463,Кат!$I:$I,0)),INDEX(Торг!$B:$B,MATCH($N7463,Торг!$I:$I,0))),"")</f>
        <v/>
      </c>
    </row>
    <row r="7464" spans="1:15" outlineLevel="2">
      <c r="A7464" t="s">
        <v>19382</v>
      </c>
      <c r="C7464" s="191" t="s">
        <v>8622</v>
      </c>
      <c r="E7464" t="s">
        <v>8623</v>
      </c>
      <c r="F7464" t="s">
        <v>3651</v>
      </c>
      <c r="G7464" t="s">
        <v>375</v>
      </c>
      <c r="H7464">
        <v>7000</v>
      </c>
      <c r="J7464" t="s">
        <v>22634</v>
      </c>
      <c r="K7464" s="132" t="str">
        <f>IFERROR(IFERROR(INDEX(Кат!$O:$O,MATCH($C7464,Кат!$I:$I,0)),INDEX(Торг!$L:$L,MATCH($C7464,Торг!$I:$I,0))),"")</f>
        <v/>
      </c>
      <c r="L7464" s="132" t="str">
        <f>IFERROR(IFERROR(INDEX(Кат!$A:$A,MATCH($C7464,Кат!$I:$I,0)),INDEX(Торг!$A:$A,MATCH($C7464,Торг!$I:$I,0))),"")</f>
        <v/>
      </c>
      <c r="M7464" s="132" t="str">
        <f>IFERROR(IFERROR(INDEX(Кат!$B:$B,MATCH($C7464,Кат!$I:$I,0)),INDEX(Торг!$B:$B,MATCH($C7464,Торг!$I:$I,0))),"")</f>
        <v/>
      </c>
      <c r="N7464" s="132" t="str">
        <f t="shared" si="116"/>
        <v>АСОМИ А119.2910.004-05</v>
      </c>
      <c r="O7464" s="132" t="str">
        <f>IFERROR(IFERROR(INDEX(Кат!$B:$B,MATCH($N7464,Кат!$I:$I,0)),INDEX(Торг!$B:$B,MATCH($N7464,Торг!$I:$I,0))),"")</f>
        <v/>
      </c>
    </row>
    <row r="7465" spans="1:15" outlineLevel="2">
      <c r="A7465" t="s">
        <v>19383</v>
      </c>
      <c r="C7465" s="191" t="s">
        <v>8624</v>
      </c>
      <c r="E7465" t="s">
        <v>8625</v>
      </c>
      <c r="F7465" t="s">
        <v>3651</v>
      </c>
      <c r="G7465" t="s">
        <v>375</v>
      </c>
      <c r="H7465">
        <v>6900</v>
      </c>
      <c r="J7465" t="s">
        <v>22634</v>
      </c>
      <c r="K7465" s="132" t="str">
        <f>IFERROR(IFERROR(INDEX(Кат!$O:$O,MATCH($C7465,Кат!$I:$I,0)),INDEX(Торг!$L:$L,MATCH($C7465,Торг!$I:$I,0))),"")</f>
        <v/>
      </c>
      <c r="L7465" s="132" t="str">
        <f>IFERROR(IFERROR(INDEX(Кат!$A:$A,MATCH($C7465,Кат!$I:$I,0)),INDEX(Торг!$A:$A,MATCH($C7465,Торг!$I:$I,0))),"")</f>
        <v/>
      </c>
      <c r="M7465" s="132" t="str">
        <f>IFERROR(IFERROR(INDEX(Кат!$B:$B,MATCH($C7465,Кат!$I:$I,0)),INDEX(Торг!$B:$B,MATCH($C7465,Торг!$I:$I,0))),"")</f>
        <v/>
      </c>
      <c r="N7465" s="132" t="str">
        <f t="shared" si="116"/>
        <v>АСОМИ А108.2910.004-05</v>
      </c>
      <c r="O7465" s="132" t="str">
        <f>IFERROR(IFERROR(INDEX(Кат!$B:$B,MATCH($N7465,Кат!$I:$I,0)),INDEX(Торг!$B:$B,MATCH($N7465,Торг!$I:$I,0))),"")</f>
        <v/>
      </c>
    </row>
    <row r="7466" spans="1:15" outlineLevel="2">
      <c r="A7466" t="s">
        <v>19384</v>
      </c>
      <c r="C7466" s="191" t="s">
        <v>8626</v>
      </c>
      <c r="E7466" t="s">
        <v>8627</v>
      </c>
      <c r="F7466" t="s">
        <v>3651</v>
      </c>
      <c r="G7466" t="s">
        <v>375</v>
      </c>
      <c r="H7466">
        <v>6900</v>
      </c>
      <c r="J7466" t="s">
        <v>22634</v>
      </c>
      <c r="K7466" s="132" t="str">
        <f>IFERROR(IFERROR(INDEX(Кат!$O:$O,MATCH($C7466,Кат!$I:$I,0)),INDEX(Торг!$L:$L,MATCH($C7466,Торг!$I:$I,0))),"")</f>
        <v/>
      </c>
      <c r="L7466" s="132" t="str">
        <f>IFERROR(IFERROR(INDEX(Кат!$A:$A,MATCH($C7466,Кат!$I:$I,0)),INDEX(Торг!$A:$A,MATCH($C7466,Торг!$I:$I,0))),"")</f>
        <v/>
      </c>
      <c r="M7466" s="132" t="str">
        <f>IFERROR(IFERROR(INDEX(Кат!$B:$B,MATCH($C7466,Кат!$I:$I,0)),INDEX(Торг!$B:$B,MATCH($C7466,Торг!$I:$I,0))),"")</f>
        <v/>
      </c>
      <c r="N7466" s="132" t="str">
        <f t="shared" si="116"/>
        <v>АСОМИ А110.2910.004-05</v>
      </c>
      <c r="O7466" s="132" t="str">
        <f>IFERROR(IFERROR(INDEX(Кат!$B:$B,MATCH($N7466,Кат!$I:$I,0)),INDEX(Торг!$B:$B,MATCH($N7466,Торг!$I:$I,0))),"")</f>
        <v/>
      </c>
    </row>
    <row r="7467" spans="1:15" outlineLevel="2">
      <c r="A7467" t="s">
        <v>19385</v>
      </c>
      <c r="C7467" s="191" t="s">
        <v>8628</v>
      </c>
      <c r="E7467" t="s">
        <v>8629</v>
      </c>
      <c r="F7467" t="s">
        <v>3651</v>
      </c>
      <c r="G7467" t="s">
        <v>375</v>
      </c>
      <c r="H7467">
        <v>7000</v>
      </c>
      <c r="J7467" t="s">
        <v>22634</v>
      </c>
      <c r="K7467" s="132" t="str">
        <f>IFERROR(IFERROR(INDEX(Кат!$O:$O,MATCH($C7467,Кат!$I:$I,0)),INDEX(Торг!$L:$L,MATCH($C7467,Торг!$I:$I,0))),"")</f>
        <v/>
      </c>
      <c r="L7467" s="132" t="str">
        <f>IFERROR(IFERROR(INDEX(Кат!$A:$A,MATCH($C7467,Кат!$I:$I,0)),INDEX(Торг!$A:$A,MATCH($C7467,Торг!$I:$I,0))),"")</f>
        <v/>
      </c>
      <c r="M7467" s="132" t="str">
        <f>IFERROR(IFERROR(INDEX(Кат!$B:$B,MATCH($C7467,Кат!$I:$I,0)),INDEX(Торг!$B:$B,MATCH($C7467,Торг!$I:$I,0))),"")</f>
        <v/>
      </c>
      <c r="N7467" s="132" t="str">
        <f t="shared" si="116"/>
        <v>АСОМИ А170.2910.004-05</v>
      </c>
      <c r="O7467" s="132" t="str">
        <f>IFERROR(IFERROR(INDEX(Кат!$B:$B,MATCH($N7467,Кат!$I:$I,0)),INDEX(Торг!$B:$B,MATCH($N7467,Торг!$I:$I,0))),"")</f>
        <v/>
      </c>
    </row>
    <row r="7468" spans="1:15" outlineLevel="2">
      <c r="A7468" t="s">
        <v>19386</v>
      </c>
      <c r="C7468" s="191" t="s">
        <v>8630</v>
      </c>
      <c r="E7468" t="s">
        <v>8631</v>
      </c>
      <c r="F7468" t="s">
        <v>3651</v>
      </c>
      <c r="G7468" t="s">
        <v>375</v>
      </c>
      <c r="H7468">
        <v>7000</v>
      </c>
      <c r="J7468" t="s">
        <v>22634</v>
      </c>
      <c r="K7468" s="132" t="str">
        <f>IFERROR(IFERROR(INDEX(Кат!$O:$O,MATCH($C7468,Кат!$I:$I,0)),INDEX(Торг!$L:$L,MATCH($C7468,Торг!$I:$I,0))),"")</f>
        <v/>
      </c>
      <c r="L7468" s="132" t="str">
        <f>IFERROR(IFERROR(INDEX(Кат!$A:$A,MATCH($C7468,Кат!$I:$I,0)),INDEX(Торг!$A:$A,MATCH($C7468,Торг!$I:$I,0))),"")</f>
        <v/>
      </c>
      <c r="M7468" s="132" t="str">
        <f>IFERROR(IFERROR(INDEX(Кат!$B:$B,MATCH($C7468,Кат!$I:$I,0)),INDEX(Торг!$B:$B,MATCH($C7468,Торг!$I:$I,0))),"")</f>
        <v/>
      </c>
      <c r="N7468" s="132" t="str">
        <f t="shared" si="116"/>
        <v>АСОМИ А190.2910.004-05</v>
      </c>
      <c r="O7468" s="132" t="str">
        <f>IFERROR(IFERROR(INDEX(Кат!$B:$B,MATCH($N7468,Кат!$I:$I,0)),INDEX(Торг!$B:$B,MATCH($N7468,Торг!$I:$I,0))),"")</f>
        <v/>
      </c>
    </row>
    <row r="7469" spans="1:15" outlineLevel="2">
      <c r="A7469" t="s">
        <v>19387</v>
      </c>
      <c r="C7469" s="191" t="s">
        <v>8632</v>
      </c>
      <c r="E7469" t="s">
        <v>8633</v>
      </c>
      <c r="F7469" t="s">
        <v>3651</v>
      </c>
      <c r="G7469" t="s">
        <v>375</v>
      </c>
      <c r="H7469">
        <v>11600</v>
      </c>
      <c r="J7469" t="s">
        <v>22634</v>
      </c>
      <c r="K7469" s="132" t="str">
        <f>IFERROR(IFERROR(INDEX(Кат!$O:$O,MATCH($C7469,Кат!$I:$I,0)),INDEX(Торг!$L:$L,MATCH($C7469,Торг!$I:$I,0))),"")</f>
        <v/>
      </c>
      <c r="L7469" s="132" t="str">
        <f>IFERROR(IFERROR(INDEX(Кат!$A:$A,MATCH($C7469,Кат!$I:$I,0)),INDEX(Торг!$A:$A,MATCH($C7469,Торг!$I:$I,0))),"")</f>
        <v/>
      </c>
      <c r="M7469" s="132" t="str">
        <f>IFERROR(IFERROR(INDEX(Кат!$B:$B,MATCH($C7469,Кат!$I:$I,0)),INDEX(Торг!$B:$B,MATCH($C7469,Торг!$I:$I,0))),"")</f>
        <v/>
      </c>
      <c r="N7469" s="132" t="str">
        <f t="shared" si="116"/>
        <v>АСОМИ А119.2901.030/031</v>
      </c>
      <c r="O7469" s="132" t="str">
        <f>IFERROR(IFERROR(INDEX(Кат!$B:$B,MATCH($N7469,Кат!$I:$I,0)),INDEX(Торг!$B:$B,MATCH($N7469,Торг!$I:$I,0))),"")</f>
        <v/>
      </c>
    </row>
    <row r="7470" spans="1:15" outlineLevel="2">
      <c r="A7470" t="s">
        <v>19388</v>
      </c>
      <c r="C7470" s="191" t="s">
        <v>8634</v>
      </c>
      <c r="E7470" t="s">
        <v>8635</v>
      </c>
      <c r="F7470" t="s">
        <v>3651</v>
      </c>
      <c r="G7470" t="s">
        <v>375</v>
      </c>
      <c r="H7470">
        <v>10800</v>
      </c>
      <c r="J7470" t="s">
        <v>22634</v>
      </c>
      <c r="K7470" s="132" t="str">
        <f>IFERROR(IFERROR(INDEX(Кат!$O:$O,MATCH($C7470,Кат!$I:$I,0)),INDEX(Торг!$L:$L,MATCH($C7470,Торг!$I:$I,0))),"")</f>
        <v/>
      </c>
      <c r="L7470" s="132" t="str">
        <f>IFERROR(IFERROR(INDEX(Кат!$A:$A,MATCH($C7470,Кат!$I:$I,0)),INDEX(Торг!$A:$A,MATCH($C7470,Торг!$I:$I,0))),"")</f>
        <v/>
      </c>
      <c r="M7470" s="132" t="str">
        <f>IFERROR(IFERROR(INDEX(Кат!$B:$B,MATCH($C7470,Кат!$I:$I,0)),INDEX(Торг!$B:$B,MATCH($C7470,Торг!$I:$I,0))),"")</f>
        <v/>
      </c>
      <c r="N7470" s="132" t="str">
        <f t="shared" si="116"/>
        <v>АСОМИ А108.2901.030/031</v>
      </c>
      <c r="O7470" s="132" t="str">
        <f>IFERROR(IFERROR(INDEX(Кат!$B:$B,MATCH($N7470,Кат!$I:$I,0)),INDEX(Торг!$B:$B,MATCH($N7470,Торг!$I:$I,0))),"")</f>
        <v/>
      </c>
    </row>
    <row r="7471" spans="1:15" outlineLevel="2">
      <c r="A7471" t="s">
        <v>19389</v>
      </c>
      <c r="C7471" s="191" t="s">
        <v>8636</v>
      </c>
      <c r="E7471" t="s">
        <v>8637</v>
      </c>
      <c r="F7471" t="s">
        <v>3651</v>
      </c>
      <c r="G7471" t="s">
        <v>375</v>
      </c>
      <c r="H7471">
        <v>10900</v>
      </c>
      <c r="J7471" t="s">
        <v>22634</v>
      </c>
      <c r="K7471" s="132" t="str">
        <f>IFERROR(IFERROR(INDEX(Кат!$O:$O,MATCH($C7471,Кат!$I:$I,0)),INDEX(Торг!$L:$L,MATCH($C7471,Торг!$I:$I,0))),"")</f>
        <v/>
      </c>
      <c r="L7471" s="132" t="str">
        <f>IFERROR(IFERROR(INDEX(Кат!$A:$A,MATCH($C7471,Кат!$I:$I,0)),INDEX(Торг!$A:$A,MATCH($C7471,Торг!$I:$I,0))),"")</f>
        <v/>
      </c>
      <c r="M7471" s="132" t="str">
        <f>IFERROR(IFERROR(INDEX(Кат!$B:$B,MATCH($C7471,Кат!$I:$I,0)),INDEX(Торг!$B:$B,MATCH($C7471,Торг!$I:$I,0))),"")</f>
        <v/>
      </c>
      <c r="N7471" s="132" t="str">
        <f t="shared" si="116"/>
        <v>АСОМИ А110.2901.030/031</v>
      </c>
      <c r="O7471" s="132" t="str">
        <f>IFERROR(IFERROR(INDEX(Кат!$B:$B,MATCH($N7471,Кат!$I:$I,0)),INDEX(Торг!$B:$B,MATCH($N7471,Торг!$I:$I,0))),"")</f>
        <v/>
      </c>
    </row>
    <row r="7472" spans="1:15" outlineLevel="2">
      <c r="A7472" t="s">
        <v>19390</v>
      </c>
      <c r="C7472" s="191" t="s">
        <v>8638</v>
      </c>
      <c r="E7472" t="s">
        <v>8639</v>
      </c>
      <c r="F7472" t="s">
        <v>3651</v>
      </c>
      <c r="G7472" t="s">
        <v>375</v>
      </c>
      <c r="H7472">
        <v>11600</v>
      </c>
      <c r="J7472" t="s">
        <v>22634</v>
      </c>
      <c r="K7472" s="132" t="str">
        <f>IFERROR(IFERROR(INDEX(Кат!$O:$O,MATCH($C7472,Кат!$I:$I,0)),INDEX(Торг!$L:$L,MATCH($C7472,Торг!$I:$I,0))),"")</f>
        <v/>
      </c>
      <c r="L7472" s="132" t="str">
        <f>IFERROR(IFERROR(INDEX(Кат!$A:$A,MATCH($C7472,Кат!$I:$I,0)),INDEX(Торг!$A:$A,MATCH($C7472,Торг!$I:$I,0))),"")</f>
        <v/>
      </c>
      <c r="M7472" s="132" t="str">
        <f>IFERROR(IFERROR(INDEX(Кат!$B:$B,MATCH($C7472,Кат!$I:$I,0)),INDEX(Торг!$B:$B,MATCH($C7472,Торг!$I:$I,0))),"")</f>
        <v/>
      </c>
      <c r="N7472" s="132" t="str">
        <f t="shared" si="116"/>
        <v>АСОМИ А170.2901.030/031</v>
      </c>
      <c r="O7472" s="132" t="str">
        <f>IFERROR(IFERROR(INDEX(Кат!$B:$B,MATCH($N7472,Кат!$I:$I,0)),INDEX(Торг!$B:$B,MATCH($N7472,Торг!$I:$I,0))),"")</f>
        <v/>
      </c>
    </row>
    <row r="7473" spans="1:15">
      <c r="A7473" t="s">
        <v>19391</v>
      </c>
      <c r="C7473" s="191" t="s">
        <v>8640</v>
      </c>
      <c r="E7473" t="s">
        <v>8641</v>
      </c>
      <c r="F7473" t="s">
        <v>3651</v>
      </c>
      <c r="G7473" t="s">
        <v>375</v>
      </c>
      <c r="H7473">
        <v>11600</v>
      </c>
      <c r="J7473" t="s">
        <v>22634</v>
      </c>
      <c r="K7473" s="132" t="str">
        <f>IFERROR(IFERROR(INDEX(Кат!$O:$O,MATCH($C7473,Кат!$I:$I,0)),INDEX(Торг!$L:$L,MATCH($C7473,Торг!$I:$I,0))),"")</f>
        <v/>
      </c>
      <c r="L7473" s="132" t="str">
        <f>IFERROR(IFERROR(INDEX(Кат!$A:$A,MATCH($C7473,Кат!$I:$I,0)),INDEX(Торг!$A:$A,MATCH($C7473,Торг!$I:$I,0))),"")</f>
        <v/>
      </c>
      <c r="M7473" s="132" t="str">
        <f>IFERROR(IFERROR(INDEX(Кат!$B:$B,MATCH($C7473,Кат!$I:$I,0)),INDEX(Торг!$B:$B,MATCH($C7473,Торг!$I:$I,0))),"")</f>
        <v/>
      </c>
      <c r="N7473" s="132" t="str">
        <f t="shared" si="116"/>
        <v>АСОМИ А190.2901.030/031</v>
      </c>
      <c r="O7473" s="132" t="str">
        <f>IFERROR(IFERROR(INDEX(Кат!$B:$B,MATCH($N7473,Кат!$I:$I,0)),INDEX(Торг!$B:$B,MATCH($N7473,Торг!$I:$I,0))),"")</f>
        <v/>
      </c>
    </row>
    <row r="7474" spans="1:15" outlineLevel="1">
      <c r="A7474" t="s">
        <v>19392</v>
      </c>
      <c r="C7474" s="191" t="s">
        <v>8642</v>
      </c>
      <c r="E7474" t="s">
        <v>8643</v>
      </c>
      <c r="F7474" t="s">
        <v>3651</v>
      </c>
      <c r="G7474" t="s">
        <v>375</v>
      </c>
      <c r="H7474">
        <v>11800</v>
      </c>
      <c r="J7474" t="s">
        <v>22634</v>
      </c>
      <c r="K7474" s="132" t="str">
        <f>IFERROR(IFERROR(INDEX(Кат!$O:$O,MATCH($C7474,Кат!$I:$I,0)),INDEX(Торг!$L:$L,MATCH($C7474,Торг!$I:$I,0))),"")</f>
        <v/>
      </c>
      <c r="L7474" s="132" t="str">
        <f>IFERROR(IFERROR(INDEX(Кат!$A:$A,MATCH($C7474,Кат!$I:$I,0)),INDEX(Торг!$A:$A,MATCH($C7474,Торг!$I:$I,0))),"")</f>
        <v/>
      </c>
      <c r="M7474" s="132" t="str">
        <f>IFERROR(IFERROR(INDEX(Кат!$B:$B,MATCH($C7474,Кат!$I:$I,0)),INDEX(Торг!$B:$B,MATCH($C7474,Торг!$I:$I,0))),"")</f>
        <v/>
      </c>
      <c r="N7474" s="132" t="str">
        <f t="shared" si="116"/>
        <v>АСОМИ А194.2901.030/031+15</v>
      </c>
      <c r="O7474" s="132" t="str">
        <f>IFERROR(IFERROR(INDEX(Кат!$B:$B,MATCH($N7474,Кат!$I:$I,0)),INDEX(Торг!$B:$B,MATCH($N7474,Торг!$I:$I,0))),"")</f>
        <v/>
      </c>
    </row>
    <row r="7475" spans="1:15" outlineLevel="1">
      <c r="A7475" t="s">
        <v>19393</v>
      </c>
      <c r="C7475" s="191" t="s">
        <v>8644</v>
      </c>
      <c r="E7475" t="s">
        <v>8645</v>
      </c>
      <c r="F7475" t="s">
        <v>3651</v>
      </c>
      <c r="G7475" t="s">
        <v>375</v>
      </c>
      <c r="H7475">
        <v>12500</v>
      </c>
      <c r="J7475" t="s">
        <v>22634</v>
      </c>
      <c r="K7475" s="132" t="str">
        <f>IFERROR(IFERROR(INDEX(Кат!$O:$O,MATCH($C7475,Кат!$I:$I,0)),INDEX(Торг!$L:$L,MATCH($C7475,Торг!$I:$I,0))),"")</f>
        <v/>
      </c>
      <c r="L7475" s="132" t="str">
        <f>IFERROR(IFERROR(INDEX(Кат!$A:$A,MATCH($C7475,Кат!$I:$I,0)),INDEX(Торг!$A:$A,MATCH($C7475,Торг!$I:$I,0))),"")</f>
        <v/>
      </c>
      <c r="M7475" s="132" t="str">
        <f>IFERROR(IFERROR(INDEX(Кат!$B:$B,MATCH($C7475,Кат!$I:$I,0)),INDEX(Торг!$B:$B,MATCH($C7475,Торг!$I:$I,0))),"")</f>
        <v/>
      </c>
      <c r="N7475" s="132" t="str">
        <f t="shared" si="116"/>
        <v>АСОМИ А170.2901.030/031-30С</v>
      </c>
      <c r="O7475" s="132" t="str">
        <f>IFERROR(IFERROR(INDEX(Кат!$B:$B,MATCH($N7475,Кат!$I:$I,0)),INDEX(Торг!$B:$B,MATCH($N7475,Торг!$I:$I,0))),"")</f>
        <v/>
      </c>
    </row>
    <row r="7476" spans="1:15">
      <c r="A7476" t="s">
        <v>19394</v>
      </c>
      <c r="C7476" s="191" t="s">
        <v>8646</v>
      </c>
      <c r="E7476" t="s">
        <v>8647</v>
      </c>
      <c r="F7476" t="s">
        <v>3651</v>
      </c>
      <c r="G7476" t="s">
        <v>375</v>
      </c>
      <c r="H7476">
        <v>11000</v>
      </c>
      <c r="J7476" t="s">
        <v>22634</v>
      </c>
      <c r="K7476" s="132" t="str">
        <f>IFERROR(IFERROR(INDEX(Кат!$O:$O,MATCH($C7476,Кат!$I:$I,0)),INDEX(Торг!$L:$L,MATCH($C7476,Торг!$I:$I,0))),"")</f>
        <v/>
      </c>
      <c r="L7476" s="132" t="str">
        <f>IFERROR(IFERROR(INDEX(Кат!$A:$A,MATCH($C7476,Кат!$I:$I,0)),INDEX(Торг!$A:$A,MATCH($C7476,Торг!$I:$I,0))),"")</f>
        <v/>
      </c>
      <c r="M7476" s="132" t="str">
        <f>IFERROR(IFERROR(INDEX(Кат!$B:$B,MATCH($C7476,Кат!$I:$I,0)),INDEX(Торг!$B:$B,MATCH($C7476,Торг!$I:$I,0))),"")</f>
        <v/>
      </c>
      <c r="N7476" s="132" t="str">
        <f t="shared" si="116"/>
        <v>АСОМИ А108.2901.030/031-30</v>
      </c>
      <c r="O7476" s="132" t="str">
        <f>IFERROR(IFERROR(INDEX(Кат!$B:$B,MATCH($N7476,Кат!$I:$I,0)),INDEX(Торг!$B:$B,MATCH($N7476,Торг!$I:$I,0))),"")</f>
        <v/>
      </c>
    </row>
    <row r="7477" spans="1:15" outlineLevel="1">
      <c r="A7477" t="s">
        <v>19395</v>
      </c>
      <c r="C7477" s="191" t="s">
        <v>8648</v>
      </c>
      <c r="E7477" t="s">
        <v>8649</v>
      </c>
      <c r="F7477" t="s">
        <v>3651</v>
      </c>
      <c r="G7477" t="s">
        <v>375</v>
      </c>
      <c r="H7477">
        <v>12500</v>
      </c>
      <c r="J7477" t="s">
        <v>22634</v>
      </c>
      <c r="K7477" s="132" t="str">
        <f>IFERROR(IFERROR(INDEX(Кат!$O:$O,MATCH($C7477,Кат!$I:$I,0)),INDEX(Торг!$L:$L,MATCH($C7477,Торг!$I:$I,0))),"")</f>
        <v/>
      </c>
      <c r="L7477" s="132" t="str">
        <f>IFERROR(IFERROR(INDEX(Кат!$A:$A,MATCH($C7477,Кат!$I:$I,0)),INDEX(Торг!$A:$A,MATCH($C7477,Торг!$I:$I,0))),"")</f>
        <v/>
      </c>
      <c r="M7477" s="132" t="str">
        <f>IFERROR(IFERROR(INDEX(Кат!$B:$B,MATCH($C7477,Кат!$I:$I,0)),INDEX(Торг!$B:$B,MATCH($C7477,Торг!$I:$I,0))),"")</f>
        <v/>
      </c>
      <c r="N7477" s="132" t="str">
        <f t="shared" si="116"/>
        <v>АСОМИ А110.2901.030/031-30</v>
      </c>
      <c r="O7477" s="132" t="str">
        <f>IFERROR(IFERROR(INDEX(Кат!$B:$B,MATCH($N7477,Кат!$I:$I,0)),INDEX(Торг!$B:$B,MATCH($N7477,Торг!$I:$I,0))),"")</f>
        <v/>
      </c>
    </row>
    <row r="7478" spans="1:15" outlineLevel="1">
      <c r="A7478" t="s">
        <v>19396</v>
      </c>
      <c r="C7478" s="191" t="s">
        <v>8650</v>
      </c>
      <c r="E7478" t="s">
        <v>8651</v>
      </c>
      <c r="F7478" t="s">
        <v>3651</v>
      </c>
      <c r="G7478" t="s">
        <v>375</v>
      </c>
      <c r="H7478">
        <v>11450</v>
      </c>
      <c r="J7478" t="s">
        <v>22634</v>
      </c>
      <c r="K7478" s="132" t="str">
        <f>IFERROR(IFERROR(INDEX(Кат!$O:$O,MATCH($C7478,Кат!$I:$I,0)),INDEX(Торг!$L:$L,MATCH($C7478,Торг!$I:$I,0))),"")</f>
        <v/>
      </c>
      <c r="L7478" s="132" t="str">
        <f>IFERROR(IFERROR(INDEX(Кат!$A:$A,MATCH($C7478,Кат!$I:$I,0)),INDEX(Торг!$A:$A,MATCH($C7478,Торг!$I:$I,0))),"")</f>
        <v/>
      </c>
      <c r="M7478" s="132" t="str">
        <f>IFERROR(IFERROR(INDEX(Кат!$B:$B,MATCH($C7478,Кат!$I:$I,0)),INDEX(Торг!$B:$B,MATCH($C7478,Торг!$I:$I,0))),"")</f>
        <v/>
      </c>
      <c r="N7478" s="132" t="str">
        <f t="shared" si="116"/>
        <v>АСОМИ А190.2901.030/031-30</v>
      </c>
      <c r="O7478" s="132" t="str">
        <f>IFERROR(IFERROR(INDEX(Кат!$B:$B,MATCH($N7478,Кат!$I:$I,0)),INDEX(Торг!$B:$B,MATCH($N7478,Торг!$I:$I,0))),"")</f>
        <v/>
      </c>
    </row>
    <row r="7479" spans="1:15">
      <c r="A7479" t="s">
        <v>19397</v>
      </c>
      <c r="C7479" s="191" t="s">
        <v>8652</v>
      </c>
      <c r="E7479" t="s">
        <v>8653</v>
      </c>
      <c r="F7479" t="s">
        <v>3651</v>
      </c>
      <c r="G7479" t="s">
        <v>375</v>
      </c>
      <c r="H7479">
        <v>12500</v>
      </c>
      <c r="J7479" t="s">
        <v>22634</v>
      </c>
      <c r="K7479" s="132" t="str">
        <f>IFERROR(IFERROR(INDEX(Кат!$O:$O,MATCH($C7479,Кат!$I:$I,0)),INDEX(Торг!$L:$L,MATCH($C7479,Торг!$I:$I,0))),"")</f>
        <v/>
      </c>
      <c r="L7479" s="132" t="str">
        <f>IFERROR(IFERROR(INDEX(Кат!$A:$A,MATCH($C7479,Кат!$I:$I,0)),INDEX(Торг!$A:$A,MATCH($C7479,Торг!$I:$I,0))),"")</f>
        <v/>
      </c>
      <c r="M7479" s="132" t="str">
        <f>IFERROR(IFERROR(INDEX(Кат!$B:$B,MATCH($C7479,Кат!$I:$I,0)),INDEX(Торг!$B:$B,MATCH($C7479,Торг!$I:$I,0))),"")</f>
        <v/>
      </c>
      <c r="N7479" s="132" t="str">
        <f t="shared" si="116"/>
        <v>АСОМИ А170.2901.030/031-50С</v>
      </c>
      <c r="O7479" s="132" t="str">
        <f>IFERROR(IFERROR(INDEX(Кат!$B:$B,MATCH($N7479,Кат!$I:$I,0)),INDEX(Торг!$B:$B,MATCH($N7479,Торг!$I:$I,0))),"")</f>
        <v/>
      </c>
    </row>
    <row r="7480" spans="1:15" outlineLevel="1">
      <c r="A7480" t="s">
        <v>19398</v>
      </c>
      <c r="C7480" s="191" t="s">
        <v>8654</v>
      </c>
      <c r="E7480" t="s">
        <v>8655</v>
      </c>
      <c r="F7480" t="s">
        <v>3651</v>
      </c>
      <c r="G7480" t="s">
        <v>375</v>
      </c>
      <c r="H7480">
        <v>11100</v>
      </c>
      <c r="J7480" t="s">
        <v>22634</v>
      </c>
      <c r="K7480" s="132" t="str">
        <f>IFERROR(IFERROR(INDEX(Кат!$O:$O,MATCH($C7480,Кат!$I:$I,0)),INDEX(Торг!$L:$L,MATCH($C7480,Торг!$I:$I,0))),"")</f>
        <v/>
      </c>
      <c r="L7480" s="132" t="str">
        <f>IFERROR(IFERROR(INDEX(Кат!$A:$A,MATCH($C7480,Кат!$I:$I,0)),INDEX(Торг!$A:$A,MATCH($C7480,Торг!$I:$I,0))),"")</f>
        <v/>
      </c>
      <c r="M7480" s="132" t="str">
        <f>IFERROR(IFERROR(INDEX(Кат!$B:$B,MATCH($C7480,Кат!$I:$I,0)),INDEX(Торг!$B:$B,MATCH($C7480,Торг!$I:$I,0))),"")</f>
        <v/>
      </c>
      <c r="N7480" s="132" t="str">
        <f t="shared" si="116"/>
        <v>АСОМИ А108.2901.030/031-50</v>
      </c>
      <c r="O7480" s="132" t="str">
        <f>IFERROR(IFERROR(INDEX(Кат!$B:$B,MATCH($N7480,Кат!$I:$I,0)),INDEX(Торг!$B:$B,MATCH($N7480,Торг!$I:$I,0))),"")</f>
        <v/>
      </c>
    </row>
    <row r="7481" spans="1:15" outlineLevel="1">
      <c r="A7481" t="s">
        <v>19399</v>
      </c>
      <c r="C7481" s="191" t="s">
        <v>8656</v>
      </c>
      <c r="E7481" t="s">
        <v>8657</v>
      </c>
      <c r="F7481" t="s">
        <v>3651</v>
      </c>
      <c r="G7481" t="s">
        <v>375</v>
      </c>
      <c r="H7481">
        <v>12000</v>
      </c>
      <c r="J7481" t="s">
        <v>22634</v>
      </c>
      <c r="K7481" s="132" t="str">
        <f>IFERROR(IFERROR(INDEX(Кат!$O:$O,MATCH($C7481,Кат!$I:$I,0)),INDEX(Торг!$L:$L,MATCH($C7481,Торг!$I:$I,0))),"")</f>
        <v/>
      </c>
      <c r="L7481" s="132" t="str">
        <f>IFERROR(IFERROR(INDEX(Кат!$A:$A,MATCH($C7481,Кат!$I:$I,0)),INDEX(Торг!$A:$A,MATCH($C7481,Торг!$I:$I,0))),"")</f>
        <v/>
      </c>
      <c r="M7481" s="132" t="str">
        <f>IFERROR(IFERROR(INDEX(Кат!$B:$B,MATCH($C7481,Кат!$I:$I,0)),INDEX(Торг!$B:$B,MATCH($C7481,Торг!$I:$I,0))),"")</f>
        <v/>
      </c>
      <c r="N7481" s="132" t="str">
        <f t="shared" si="116"/>
        <v>АСОМИ А110.2901.030/031-50</v>
      </c>
      <c r="O7481" s="132" t="str">
        <f>IFERROR(IFERROR(INDEX(Кат!$B:$B,MATCH($N7481,Кат!$I:$I,0)),INDEX(Торг!$B:$B,MATCH($N7481,Торг!$I:$I,0))),"")</f>
        <v/>
      </c>
    </row>
    <row r="7482" spans="1:15" outlineLevel="1">
      <c r="A7482" t="s">
        <v>19400</v>
      </c>
      <c r="C7482" s="191" t="s">
        <v>8658</v>
      </c>
      <c r="E7482" t="s">
        <v>8659</v>
      </c>
      <c r="F7482" t="s">
        <v>3651</v>
      </c>
      <c r="G7482" t="s">
        <v>375</v>
      </c>
      <c r="H7482">
        <v>11450</v>
      </c>
      <c r="J7482" t="s">
        <v>22634</v>
      </c>
      <c r="K7482" s="132" t="str">
        <f>IFERROR(IFERROR(INDEX(Кат!$O:$O,MATCH($C7482,Кат!$I:$I,0)),INDEX(Торг!$L:$L,MATCH($C7482,Торг!$I:$I,0))),"")</f>
        <v/>
      </c>
      <c r="L7482" s="132" t="str">
        <f>IFERROR(IFERROR(INDEX(Кат!$A:$A,MATCH($C7482,Кат!$I:$I,0)),INDEX(Торг!$A:$A,MATCH($C7482,Торг!$I:$I,0))),"")</f>
        <v/>
      </c>
      <c r="M7482" s="132" t="str">
        <f>IFERROR(IFERROR(INDEX(Кат!$B:$B,MATCH($C7482,Кат!$I:$I,0)),INDEX(Торг!$B:$B,MATCH($C7482,Торг!$I:$I,0))),"")</f>
        <v/>
      </c>
      <c r="N7482" s="132" t="str">
        <f t="shared" si="116"/>
        <v>АСОМИ А190.2901.030/031-50</v>
      </c>
      <c r="O7482" s="132" t="str">
        <f>IFERROR(IFERROR(INDEX(Кат!$B:$B,MATCH($N7482,Кат!$I:$I,0)),INDEX(Торг!$B:$B,MATCH($N7482,Торг!$I:$I,0))),"")</f>
        <v/>
      </c>
    </row>
    <row r="7483" spans="1:15" outlineLevel="1">
      <c r="A7483" t="s">
        <v>19401</v>
      </c>
      <c r="C7483" s="191" t="s">
        <v>8660</v>
      </c>
      <c r="E7483" t="s">
        <v>8661</v>
      </c>
      <c r="F7483" t="s">
        <v>3651</v>
      </c>
      <c r="G7483" t="s">
        <v>375</v>
      </c>
      <c r="H7483">
        <v>11500</v>
      </c>
      <c r="J7483" t="s">
        <v>22634</v>
      </c>
      <c r="K7483" s="132" t="str">
        <f>IFERROR(IFERROR(INDEX(Кат!$O:$O,MATCH($C7483,Кат!$I:$I,0)),INDEX(Торг!$L:$L,MATCH($C7483,Торг!$I:$I,0))),"")</f>
        <v/>
      </c>
      <c r="L7483" s="132" t="str">
        <f>IFERROR(IFERROR(INDEX(Кат!$A:$A,MATCH($C7483,Кат!$I:$I,0)),INDEX(Торг!$A:$A,MATCH($C7483,Торг!$I:$I,0))),"")</f>
        <v/>
      </c>
      <c r="M7483" s="132" t="str">
        <f>IFERROR(IFERROR(INDEX(Кат!$B:$B,MATCH($C7483,Кат!$I:$I,0)),INDEX(Торг!$B:$B,MATCH($C7483,Торг!$I:$I,0))),"")</f>
        <v/>
      </c>
      <c r="N7483" s="132" t="str">
        <f t="shared" si="116"/>
        <v>АСОМИ А119.2901.030/031-05</v>
      </c>
      <c r="O7483" s="132" t="str">
        <f>IFERROR(IFERROR(INDEX(Кат!$B:$B,MATCH($N7483,Кат!$I:$I,0)),INDEX(Торг!$B:$B,MATCH($N7483,Торг!$I:$I,0))),"")</f>
        <v/>
      </c>
    </row>
    <row r="7484" spans="1:15" outlineLevel="1">
      <c r="A7484" t="s">
        <v>19402</v>
      </c>
      <c r="C7484" s="191" t="s">
        <v>8662</v>
      </c>
      <c r="E7484" t="s">
        <v>8663</v>
      </c>
      <c r="F7484" t="s">
        <v>3651</v>
      </c>
      <c r="G7484" t="s">
        <v>375</v>
      </c>
      <c r="H7484">
        <v>10700</v>
      </c>
      <c r="J7484" t="s">
        <v>22634</v>
      </c>
      <c r="K7484" s="132" t="str">
        <f>IFERROR(IFERROR(INDEX(Кат!$O:$O,MATCH($C7484,Кат!$I:$I,0)),INDEX(Торг!$L:$L,MATCH($C7484,Торг!$I:$I,0))),"")</f>
        <v/>
      </c>
      <c r="L7484" s="132" t="str">
        <f>IFERROR(IFERROR(INDEX(Кат!$A:$A,MATCH($C7484,Кат!$I:$I,0)),INDEX(Торг!$A:$A,MATCH($C7484,Торг!$I:$I,0))),"")</f>
        <v/>
      </c>
      <c r="M7484" s="132" t="str">
        <f>IFERROR(IFERROR(INDEX(Кат!$B:$B,MATCH($C7484,Кат!$I:$I,0)),INDEX(Торг!$B:$B,MATCH($C7484,Торг!$I:$I,0))),"")</f>
        <v/>
      </c>
      <c r="N7484" s="132" t="str">
        <f t="shared" si="116"/>
        <v>АСОМИ А108.2901.030/031-05</v>
      </c>
      <c r="O7484" s="132" t="str">
        <f>IFERROR(IFERROR(INDEX(Кат!$B:$B,MATCH($N7484,Кат!$I:$I,0)),INDEX(Торг!$B:$B,MATCH($N7484,Торг!$I:$I,0))),"")</f>
        <v/>
      </c>
    </row>
    <row r="7485" spans="1:15" outlineLevel="1">
      <c r="A7485" t="s">
        <v>19403</v>
      </c>
      <c r="C7485" s="191" t="s">
        <v>8664</v>
      </c>
      <c r="E7485" t="s">
        <v>8665</v>
      </c>
      <c r="F7485" t="s">
        <v>3651</v>
      </c>
      <c r="G7485" t="s">
        <v>375</v>
      </c>
      <c r="H7485">
        <v>10800</v>
      </c>
      <c r="J7485" t="s">
        <v>22634</v>
      </c>
      <c r="K7485" s="132" t="str">
        <f>IFERROR(IFERROR(INDEX(Кат!$O:$O,MATCH($C7485,Кат!$I:$I,0)),INDEX(Торг!$L:$L,MATCH($C7485,Торг!$I:$I,0))),"")</f>
        <v/>
      </c>
      <c r="L7485" s="132" t="str">
        <f>IFERROR(IFERROR(INDEX(Кат!$A:$A,MATCH($C7485,Кат!$I:$I,0)),INDEX(Торг!$A:$A,MATCH($C7485,Торг!$I:$I,0))),"")</f>
        <v/>
      </c>
      <c r="M7485" s="132" t="str">
        <f>IFERROR(IFERROR(INDEX(Кат!$B:$B,MATCH($C7485,Кат!$I:$I,0)),INDEX(Торг!$B:$B,MATCH($C7485,Торг!$I:$I,0))),"")</f>
        <v/>
      </c>
      <c r="N7485" s="132" t="str">
        <f t="shared" si="116"/>
        <v>АСОМИ А110.2901.030/031-05</v>
      </c>
      <c r="O7485" s="132" t="str">
        <f>IFERROR(IFERROR(INDEX(Кат!$B:$B,MATCH($N7485,Кат!$I:$I,0)),INDEX(Торг!$B:$B,MATCH($N7485,Торг!$I:$I,0))),"")</f>
        <v/>
      </c>
    </row>
    <row r="7486" spans="1:15" outlineLevel="1">
      <c r="A7486" t="s">
        <v>19404</v>
      </c>
      <c r="C7486" s="191" t="s">
        <v>8666</v>
      </c>
      <c r="E7486" t="s">
        <v>8667</v>
      </c>
      <c r="F7486" t="s">
        <v>3651</v>
      </c>
      <c r="G7486" t="s">
        <v>375</v>
      </c>
      <c r="H7486">
        <v>11500</v>
      </c>
      <c r="J7486" t="s">
        <v>22634</v>
      </c>
      <c r="K7486" s="132" t="str">
        <f>IFERROR(IFERROR(INDEX(Кат!$O:$O,MATCH($C7486,Кат!$I:$I,0)),INDEX(Торг!$L:$L,MATCH($C7486,Торг!$I:$I,0))),"")</f>
        <v/>
      </c>
      <c r="L7486" s="132" t="str">
        <f>IFERROR(IFERROR(INDEX(Кат!$A:$A,MATCH($C7486,Кат!$I:$I,0)),INDEX(Торг!$A:$A,MATCH($C7486,Торг!$I:$I,0))),"")</f>
        <v/>
      </c>
      <c r="M7486" s="132" t="str">
        <f>IFERROR(IFERROR(INDEX(Кат!$B:$B,MATCH($C7486,Кат!$I:$I,0)),INDEX(Торг!$B:$B,MATCH($C7486,Торг!$I:$I,0))),"")</f>
        <v/>
      </c>
      <c r="N7486" s="132" t="str">
        <f t="shared" si="116"/>
        <v>АСОМИ А170.2901.030/031-05</v>
      </c>
      <c r="O7486" s="132" t="str">
        <f>IFERROR(IFERROR(INDEX(Кат!$B:$B,MATCH($N7486,Кат!$I:$I,0)),INDEX(Торг!$B:$B,MATCH($N7486,Торг!$I:$I,0))),"")</f>
        <v/>
      </c>
    </row>
    <row r="7487" spans="1:15" outlineLevel="1">
      <c r="A7487" t="s">
        <v>19405</v>
      </c>
      <c r="C7487" s="191" t="s">
        <v>8668</v>
      </c>
      <c r="E7487" t="s">
        <v>8669</v>
      </c>
      <c r="F7487" t="s">
        <v>3651</v>
      </c>
      <c r="G7487" t="s">
        <v>375</v>
      </c>
      <c r="H7487">
        <v>11650</v>
      </c>
      <c r="J7487" t="s">
        <v>22634</v>
      </c>
      <c r="K7487" s="132" t="str">
        <f>IFERROR(IFERROR(INDEX(Кат!$O:$O,MATCH($C7487,Кат!$I:$I,0)),INDEX(Торг!$L:$L,MATCH($C7487,Торг!$I:$I,0))),"")</f>
        <v/>
      </c>
      <c r="L7487" s="132" t="str">
        <f>IFERROR(IFERROR(INDEX(Кат!$A:$A,MATCH($C7487,Кат!$I:$I,0)),INDEX(Торг!$A:$A,MATCH($C7487,Торг!$I:$I,0))),"")</f>
        <v/>
      </c>
      <c r="M7487" s="132" t="str">
        <f>IFERROR(IFERROR(INDEX(Кат!$B:$B,MATCH($C7487,Кат!$I:$I,0)),INDEX(Торг!$B:$B,MATCH($C7487,Торг!$I:$I,0))),"")</f>
        <v/>
      </c>
      <c r="N7487" s="132" t="str">
        <f t="shared" si="116"/>
        <v>АСОМИ А190.2901.030/031-05</v>
      </c>
      <c r="O7487" s="132" t="str">
        <f>IFERROR(IFERROR(INDEX(Кат!$B:$B,MATCH($N7487,Кат!$I:$I,0)),INDEX(Торг!$B:$B,MATCH($N7487,Торг!$I:$I,0))),"")</f>
        <v/>
      </c>
    </row>
    <row r="7488" spans="1:15" outlineLevel="1">
      <c r="A7488" t="s">
        <v>24475</v>
      </c>
      <c r="C7488" s="191"/>
      <c r="E7488" t="s">
        <v>23620</v>
      </c>
      <c r="J7488" t="s">
        <v>22634</v>
      </c>
      <c r="K7488" s="132" t="str">
        <f>IFERROR(IFERROR(INDEX(Кат!$O:$O,MATCH($C7488,Кат!$I:$I,0)),INDEX(Торг!$L:$L,MATCH($C7488,Торг!$I:$I,0))),"")</f>
        <v/>
      </c>
      <c r="L7488" s="132" t="str">
        <f>IFERROR(IFERROR(INDEX(Кат!$A:$A,MATCH($C7488,Кат!$I:$I,0)),INDEX(Торг!$A:$A,MATCH($C7488,Торг!$I:$I,0))),"")</f>
        <v/>
      </c>
      <c r="M7488" s="132" t="str">
        <f>IFERROR(IFERROR(INDEX(Кат!$B:$B,MATCH($C7488,Кат!$I:$I,0)),INDEX(Торг!$B:$B,MATCH($C7488,Торг!$I:$I,0))),"")</f>
        <v/>
      </c>
      <c r="N7488" s="132" t="str">
        <f t="shared" si="116"/>
        <v xml:space="preserve"> </v>
      </c>
      <c r="O7488" s="132" t="str">
        <f>IFERROR(IFERROR(INDEX(Кат!$B:$B,MATCH($N7488,Кат!$I:$I,0)),INDEX(Торг!$B:$B,MATCH($N7488,Торг!$I:$I,0))),"")</f>
        <v/>
      </c>
    </row>
    <row r="7489" spans="1:15" outlineLevel="1">
      <c r="A7489" t="s">
        <v>19406</v>
      </c>
      <c r="C7489" s="191" t="s">
        <v>8670</v>
      </c>
      <c r="E7489" t="s">
        <v>8671</v>
      </c>
      <c r="F7489" t="s">
        <v>3651</v>
      </c>
      <c r="G7489" t="s">
        <v>375</v>
      </c>
      <c r="H7489">
        <v>1500</v>
      </c>
      <c r="J7489" t="s">
        <v>22634</v>
      </c>
      <c r="K7489" s="132" t="str">
        <f>IFERROR(IFERROR(INDEX(Кат!$O:$O,MATCH($C7489,Кат!$I:$I,0)),INDEX(Торг!$L:$L,MATCH($C7489,Торг!$I:$I,0))),"")</f>
        <v/>
      </c>
      <c r="L7489" s="132" t="str">
        <f>IFERROR(IFERROR(INDEX(Кат!$A:$A,MATCH($C7489,Кат!$I:$I,0)),INDEX(Торг!$A:$A,MATCH($C7489,Торг!$I:$I,0))),"")</f>
        <v/>
      </c>
      <c r="M7489" s="132" t="str">
        <f>IFERROR(IFERROR(INDEX(Кат!$B:$B,MATCH($C7489,Кат!$I:$I,0)),INDEX(Торг!$B:$B,MATCH($C7489,Торг!$I:$I,0))),"")</f>
        <v/>
      </c>
      <c r="N7489" s="132" t="str">
        <f t="shared" si="116"/>
        <v>АСОМИ А110.2912.822</v>
      </c>
      <c r="O7489" s="132" t="str">
        <f>IFERROR(IFERROR(INDEX(Кат!$B:$B,MATCH($N7489,Кат!$I:$I,0)),INDEX(Торг!$B:$B,MATCH($N7489,Торг!$I:$I,0))),"")</f>
        <v/>
      </c>
    </row>
    <row r="7490" spans="1:15" outlineLevel="1">
      <c r="A7490" t="s">
        <v>19407</v>
      </c>
      <c r="C7490" s="191" t="s">
        <v>8672</v>
      </c>
      <c r="E7490" t="s">
        <v>8673</v>
      </c>
      <c r="F7490" t="s">
        <v>3651</v>
      </c>
      <c r="G7490" t="s">
        <v>375</v>
      </c>
      <c r="H7490">
        <v>3150</v>
      </c>
      <c r="J7490" t="s">
        <v>22634</v>
      </c>
      <c r="K7490" s="132" t="str">
        <f>IFERROR(IFERROR(INDEX(Кат!$O:$O,MATCH($C7490,Кат!$I:$I,0)),INDEX(Торг!$L:$L,MATCH($C7490,Торг!$I:$I,0))),"")</f>
        <v/>
      </c>
      <c r="L7490" s="132" t="str">
        <f>IFERROR(IFERROR(INDEX(Кат!$A:$A,MATCH($C7490,Кат!$I:$I,0)),INDEX(Торг!$A:$A,MATCH($C7490,Торг!$I:$I,0))),"")</f>
        <v/>
      </c>
      <c r="M7490" s="132" t="str">
        <f>IFERROR(IFERROR(INDEX(Кат!$B:$B,MATCH($C7490,Кат!$I:$I,0)),INDEX(Торг!$B:$B,MATCH($C7490,Торг!$I:$I,0))),"")</f>
        <v/>
      </c>
      <c r="N7490" s="132" t="str">
        <f t="shared" si="116"/>
        <v>АСОМИ А119.2902.821</v>
      </c>
      <c r="O7490" s="132" t="str">
        <f>IFERROR(IFERROR(INDEX(Кат!$B:$B,MATCH($N7490,Кат!$I:$I,0)),INDEX(Торг!$B:$B,MATCH($N7490,Торг!$I:$I,0))),"")</f>
        <v/>
      </c>
    </row>
    <row r="7491" spans="1:15">
      <c r="A7491" t="s">
        <v>19408</v>
      </c>
      <c r="C7491" s="191" t="s">
        <v>8674</v>
      </c>
      <c r="E7491" t="s">
        <v>8675</v>
      </c>
      <c r="F7491" t="s">
        <v>3651</v>
      </c>
      <c r="G7491" t="s">
        <v>375</v>
      </c>
      <c r="H7491">
        <v>2400</v>
      </c>
      <c r="J7491" t="s">
        <v>22634</v>
      </c>
      <c r="K7491" s="132" t="str">
        <f>IFERROR(IFERROR(INDEX(Кат!$O:$O,MATCH($C7491,Кат!$I:$I,0)),INDEX(Торг!$L:$L,MATCH($C7491,Торг!$I:$I,0))),"")</f>
        <v/>
      </c>
      <c r="L7491" s="132" t="str">
        <f>IFERROR(IFERROR(INDEX(Кат!$A:$A,MATCH($C7491,Кат!$I:$I,0)),INDEX(Торг!$A:$A,MATCH($C7491,Торг!$I:$I,0))),"")</f>
        <v/>
      </c>
      <c r="M7491" s="132" t="str">
        <f>IFERROR(IFERROR(INDEX(Кат!$B:$B,MATCH($C7491,Кат!$I:$I,0)),INDEX(Торг!$B:$B,MATCH($C7491,Торг!$I:$I,0))),"")</f>
        <v/>
      </c>
      <c r="N7491" s="132" t="str">
        <f t="shared" si="116"/>
        <v>АСОМИ А119.2902.821-L</v>
      </c>
      <c r="O7491" s="132" t="str">
        <f>IFERROR(IFERROR(INDEX(Кат!$B:$B,MATCH($N7491,Кат!$I:$I,0)),INDEX(Торг!$B:$B,MATCH($N7491,Торг!$I:$I,0))),"")</f>
        <v/>
      </c>
    </row>
    <row r="7492" spans="1:15" outlineLevel="1">
      <c r="A7492" t="s">
        <v>19409</v>
      </c>
      <c r="C7492" s="191" t="s">
        <v>8676</v>
      </c>
      <c r="E7492" t="s">
        <v>8677</v>
      </c>
      <c r="F7492" t="s">
        <v>3651</v>
      </c>
      <c r="G7492" t="s">
        <v>375</v>
      </c>
      <c r="H7492">
        <v>2600</v>
      </c>
      <c r="J7492" t="s">
        <v>22634</v>
      </c>
      <c r="K7492" s="132" t="str">
        <f>IFERROR(IFERROR(INDEX(Кат!$O:$O,MATCH($C7492,Кат!$I:$I,0)),INDEX(Торг!$L:$L,MATCH($C7492,Торг!$I:$I,0))),"")</f>
        <v/>
      </c>
      <c r="L7492" s="132" t="str">
        <f>IFERROR(IFERROR(INDEX(Кат!$A:$A,MATCH($C7492,Кат!$I:$I,0)),INDEX(Торг!$A:$A,MATCH($C7492,Торг!$I:$I,0))),"")</f>
        <v/>
      </c>
      <c r="M7492" s="132" t="str">
        <f>IFERROR(IFERROR(INDEX(Кат!$B:$B,MATCH($C7492,Кат!$I:$I,0)),INDEX(Торг!$B:$B,MATCH($C7492,Торг!$I:$I,0))),"")</f>
        <v/>
      </c>
      <c r="N7492" s="132" t="str">
        <f t="shared" si="116"/>
        <v>АСОМИ А108.2902.820</v>
      </c>
      <c r="O7492" s="132" t="str">
        <f>IFERROR(IFERROR(INDEX(Кат!$B:$B,MATCH($N7492,Кат!$I:$I,0)),INDEX(Торг!$B:$B,MATCH($N7492,Торг!$I:$I,0))),"")</f>
        <v/>
      </c>
    </row>
    <row r="7493" spans="1:15">
      <c r="A7493" t="s">
        <v>19410</v>
      </c>
      <c r="C7493" s="191" t="s">
        <v>8678</v>
      </c>
      <c r="E7493" t="s">
        <v>26720</v>
      </c>
      <c r="F7493" t="s">
        <v>3651</v>
      </c>
      <c r="G7493" t="s">
        <v>375</v>
      </c>
      <c r="H7493">
        <v>2700</v>
      </c>
      <c r="J7493" t="s">
        <v>22634</v>
      </c>
      <c r="K7493" s="132" t="str">
        <f>IFERROR(IFERROR(INDEX(Кат!$O:$O,MATCH($C7493,Кат!$I:$I,0)),INDEX(Торг!$L:$L,MATCH($C7493,Торг!$I:$I,0))),"")</f>
        <v/>
      </c>
      <c r="L7493" s="132" t="str">
        <f>IFERROR(IFERROR(INDEX(Кат!$A:$A,MATCH($C7493,Кат!$I:$I,0)),INDEX(Торг!$A:$A,MATCH($C7493,Торг!$I:$I,0))),"")</f>
        <v/>
      </c>
      <c r="M7493" s="132" t="str">
        <f>IFERROR(IFERROR(INDEX(Кат!$B:$B,MATCH($C7493,Кат!$I:$I,0)),INDEX(Торг!$B:$B,MATCH($C7493,Торг!$I:$I,0))),"")</f>
        <v/>
      </c>
      <c r="N7493" s="132" t="str">
        <f t="shared" si="116"/>
        <v>АСОМИ А110.2902.820-31</v>
      </c>
      <c r="O7493" s="132" t="str">
        <f>IFERROR(IFERROR(INDEX(Кат!$B:$B,MATCH($N7493,Кат!$I:$I,0)),INDEX(Торг!$B:$B,MATCH($N7493,Торг!$I:$I,0))),"")</f>
        <v/>
      </c>
    </row>
    <row r="7494" spans="1:15" outlineLevel="1">
      <c r="A7494" t="s">
        <v>19411</v>
      </c>
      <c r="C7494" s="191" t="s">
        <v>8679</v>
      </c>
      <c r="E7494" t="s">
        <v>8680</v>
      </c>
      <c r="F7494" t="s">
        <v>3651</v>
      </c>
      <c r="G7494" t="s">
        <v>375</v>
      </c>
      <c r="H7494">
        <v>2850</v>
      </c>
      <c r="J7494" t="s">
        <v>22634</v>
      </c>
      <c r="K7494" s="132" t="str">
        <f>IFERROR(IFERROR(INDEX(Кат!$O:$O,MATCH($C7494,Кат!$I:$I,0)),INDEX(Торг!$L:$L,MATCH($C7494,Торг!$I:$I,0))),"")</f>
        <v/>
      </c>
      <c r="L7494" s="132" t="str">
        <f>IFERROR(IFERROR(INDEX(Кат!$A:$A,MATCH($C7494,Кат!$I:$I,0)),INDEX(Торг!$A:$A,MATCH($C7494,Торг!$I:$I,0))),"")</f>
        <v/>
      </c>
      <c r="M7494" s="132" t="str">
        <f>IFERROR(IFERROR(INDEX(Кат!$B:$B,MATCH($C7494,Кат!$I:$I,0)),INDEX(Торг!$B:$B,MATCH($C7494,Торг!$I:$I,0))),"")</f>
        <v/>
      </c>
      <c r="N7494" s="132" t="str">
        <f t="shared" si="116"/>
        <v>АСОМИ А170.2902.820-31</v>
      </c>
      <c r="O7494" s="132" t="str">
        <f>IFERROR(IFERROR(INDEX(Кат!$B:$B,MATCH($N7494,Кат!$I:$I,0)),INDEX(Торг!$B:$B,MATCH($N7494,Торг!$I:$I,0))),"")</f>
        <v/>
      </c>
    </row>
    <row r="7495" spans="1:15" outlineLevel="1">
      <c r="A7495" t="s">
        <v>19412</v>
      </c>
      <c r="C7495" s="191" t="s">
        <v>8681</v>
      </c>
      <c r="E7495" t="s">
        <v>8682</v>
      </c>
      <c r="F7495" t="s">
        <v>3651</v>
      </c>
      <c r="G7495" t="s">
        <v>375</v>
      </c>
      <c r="H7495">
        <v>2200</v>
      </c>
      <c r="J7495" t="s">
        <v>22634</v>
      </c>
      <c r="K7495" s="132" t="str">
        <f>IFERROR(IFERROR(INDEX(Кат!$O:$O,MATCH($C7495,Кат!$I:$I,0)),INDEX(Торг!$L:$L,MATCH($C7495,Торг!$I:$I,0))),"")</f>
        <v/>
      </c>
      <c r="L7495" s="132" t="str">
        <f>IFERROR(IFERROR(INDEX(Кат!$A:$A,MATCH($C7495,Кат!$I:$I,0)),INDEX(Торг!$A:$A,MATCH($C7495,Торг!$I:$I,0))),"")</f>
        <v/>
      </c>
      <c r="M7495" s="132" t="str">
        <f>IFERROR(IFERROR(INDEX(Кат!$B:$B,MATCH($C7495,Кат!$I:$I,0)),INDEX(Торг!$B:$B,MATCH($C7495,Торг!$I:$I,0))),"")</f>
        <v/>
      </c>
      <c r="N7495" s="132" t="str">
        <f t="shared" si="116"/>
        <v>АСОМИ А170.2902.821-L</v>
      </c>
      <c r="O7495" s="132" t="str">
        <f>IFERROR(IFERROR(INDEX(Кат!$B:$B,MATCH($N7495,Кат!$I:$I,0)),INDEX(Торг!$B:$B,MATCH($N7495,Торг!$I:$I,0))),"")</f>
        <v/>
      </c>
    </row>
    <row r="7496" spans="1:15" outlineLevel="1">
      <c r="A7496" t="s">
        <v>19413</v>
      </c>
      <c r="C7496" s="191" t="s">
        <v>8683</v>
      </c>
      <c r="E7496" t="s">
        <v>8684</v>
      </c>
      <c r="F7496" t="s">
        <v>3651</v>
      </c>
      <c r="G7496" t="s">
        <v>375</v>
      </c>
      <c r="H7496">
        <v>2400</v>
      </c>
      <c r="J7496" t="s">
        <v>22634</v>
      </c>
      <c r="K7496" s="132" t="str">
        <f>IFERROR(IFERROR(INDEX(Кат!$O:$O,MATCH($C7496,Кат!$I:$I,0)),INDEX(Торг!$L:$L,MATCH($C7496,Торг!$I:$I,0))),"")</f>
        <v/>
      </c>
      <c r="L7496" s="132" t="str">
        <f>IFERROR(IFERROR(INDEX(Кат!$A:$A,MATCH($C7496,Кат!$I:$I,0)),INDEX(Торг!$A:$A,MATCH($C7496,Торг!$I:$I,0))),"")</f>
        <v/>
      </c>
      <c r="M7496" s="132" t="str">
        <f>IFERROR(IFERROR(INDEX(Кат!$B:$B,MATCH($C7496,Кат!$I:$I,0)),INDEX(Торг!$B:$B,MATCH($C7496,Торг!$I:$I,0))),"")</f>
        <v/>
      </c>
      <c r="N7496" s="132" t="str">
        <f t="shared" ref="N7496:N7559" si="117">_xlfn.CONCAT(F7496," ",C7496)</f>
        <v>АСОМИ А190.2902.821-L</v>
      </c>
      <c r="O7496" s="132" t="str">
        <f>IFERROR(IFERROR(INDEX(Кат!$B:$B,MATCH($N7496,Кат!$I:$I,0)),INDEX(Торг!$B:$B,MATCH($N7496,Торг!$I:$I,0))),"")</f>
        <v/>
      </c>
    </row>
    <row r="7497" spans="1:15" outlineLevel="1">
      <c r="A7497" t="s">
        <v>19414</v>
      </c>
      <c r="C7497" s="191" t="s">
        <v>8685</v>
      </c>
      <c r="E7497" t="s">
        <v>8686</v>
      </c>
      <c r="F7497" t="s">
        <v>3651</v>
      </c>
      <c r="G7497" t="s">
        <v>375</v>
      </c>
      <c r="H7497">
        <v>2200</v>
      </c>
      <c r="J7497" t="s">
        <v>22634</v>
      </c>
      <c r="K7497" s="132" t="str">
        <f>IFERROR(IFERROR(INDEX(Кат!$O:$O,MATCH($C7497,Кат!$I:$I,0)),INDEX(Торг!$L:$L,MATCH($C7497,Торг!$I:$I,0))),"")</f>
        <v/>
      </c>
      <c r="L7497" s="132" t="str">
        <f>IFERROR(IFERROR(INDEX(Кат!$A:$A,MATCH($C7497,Кат!$I:$I,0)),INDEX(Торг!$A:$A,MATCH($C7497,Торг!$I:$I,0))),"")</f>
        <v/>
      </c>
      <c r="M7497" s="132" t="str">
        <f>IFERROR(IFERROR(INDEX(Кат!$B:$B,MATCH($C7497,Кат!$I:$I,0)),INDEX(Торг!$B:$B,MATCH($C7497,Торг!$I:$I,0))),"")</f>
        <v/>
      </c>
      <c r="N7497" s="132" t="str">
        <f t="shared" si="117"/>
        <v>АСОМИ А1906.2902.821-L</v>
      </c>
      <c r="O7497" s="132" t="str">
        <f>IFERROR(IFERROR(INDEX(Кат!$B:$B,MATCH($N7497,Кат!$I:$I,0)),INDEX(Торг!$B:$B,MATCH($N7497,Торг!$I:$I,0))),"")</f>
        <v/>
      </c>
    </row>
    <row r="7498" spans="1:15">
      <c r="A7498" t="s">
        <v>19415</v>
      </c>
      <c r="C7498" s="191" t="s">
        <v>8687</v>
      </c>
      <c r="E7498" t="s">
        <v>8688</v>
      </c>
      <c r="F7498" t="s">
        <v>3651</v>
      </c>
      <c r="G7498" t="s">
        <v>375</v>
      </c>
      <c r="H7498">
        <v>3150</v>
      </c>
      <c r="J7498" t="s">
        <v>22634</v>
      </c>
      <c r="K7498" s="132" t="str">
        <f>IFERROR(IFERROR(INDEX(Кат!$O:$O,MATCH($C7498,Кат!$I:$I,0)),INDEX(Торг!$L:$L,MATCH($C7498,Торг!$I:$I,0))),"")</f>
        <v/>
      </c>
      <c r="L7498" s="132" t="str">
        <f>IFERROR(IFERROR(INDEX(Кат!$A:$A,MATCH($C7498,Кат!$I:$I,0)),INDEX(Торг!$A:$A,MATCH($C7498,Торг!$I:$I,0))),"")</f>
        <v/>
      </c>
      <c r="M7498" s="132" t="str">
        <f>IFERROR(IFERROR(INDEX(Кат!$B:$B,MATCH($C7498,Кат!$I:$I,0)),INDEX(Торг!$B:$B,MATCH($C7498,Торг!$I:$I,0))),"")</f>
        <v/>
      </c>
      <c r="N7498" s="132" t="str">
        <f t="shared" si="117"/>
        <v>АСОМИ А190.2902.821</v>
      </c>
      <c r="O7498" s="132" t="str">
        <f>IFERROR(IFERROR(INDEX(Кат!$B:$B,MATCH($N7498,Кат!$I:$I,0)),INDEX(Торг!$B:$B,MATCH($N7498,Торг!$I:$I,0))),"")</f>
        <v/>
      </c>
    </row>
    <row r="7499" spans="1:15" outlineLevel="1">
      <c r="A7499" t="s">
        <v>19416</v>
      </c>
      <c r="C7499" s="191" t="s">
        <v>8689</v>
      </c>
      <c r="E7499" t="s">
        <v>8690</v>
      </c>
      <c r="F7499" t="s">
        <v>3651</v>
      </c>
      <c r="G7499" t="s">
        <v>375</v>
      </c>
      <c r="H7499">
        <v>2850</v>
      </c>
      <c r="J7499" t="s">
        <v>22634</v>
      </c>
      <c r="K7499" s="132" t="str">
        <f>IFERROR(IFERROR(INDEX(Кат!$O:$O,MATCH($C7499,Кат!$I:$I,0)),INDEX(Торг!$L:$L,MATCH($C7499,Торг!$I:$I,0))),"")</f>
        <v/>
      </c>
      <c r="L7499" s="132" t="str">
        <f>IFERROR(IFERROR(INDEX(Кат!$A:$A,MATCH($C7499,Кат!$I:$I,0)),INDEX(Торг!$A:$A,MATCH($C7499,Торг!$I:$I,0))),"")</f>
        <v/>
      </c>
      <c r="M7499" s="132" t="str">
        <f>IFERROR(IFERROR(INDEX(Кат!$B:$B,MATCH($C7499,Кат!$I:$I,0)),INDEX(Торг!$B:$B,MATCH($C7499,Торг!$I:$I,0))),"")</f>
        <v/>
      </c>
      <c r="N7499" s="132" t="str">
        <f t="shared" si="117"/>
        <v>АСОМИ А190.2902.822</v>
      </c>
      <c r="O7499" s="132" t="str">
        <f>IFERROR(IFERROR(INDEX(Кат!$B:$B,MATCH($N7499,Кат!$I:$I,0)),INDEX(Торг!$B:$B,MATCH($N7499,Торг!$I:$I,0))),"")</f>
        <v/>
      </c>
    </row>
    <row r="7500" spans="1:15">
      <c r="A7500" t="s">
        <v>24476</v>
      </c>
      <c r="C7500" s="191"/>
      <c r="E7500" t="s">
        <v>24001</v>
      </c>
      <c r="J7500" t="s">
        <v>22634</v>
      </c>
      <c r="K7500" s="132" t="str">
        <f>IFERROR(IFERROR(INDEX(Кат!$O:$O,MATCH($C7500,Кат!$I:$I,0)),INDEX(Торг!$L:$L,MATCH($C7500,Торг!$I:$I,0))),"")</f>
        <v/>
      </c>
      <c r="L7500" s="132" t="str">
        <f>IFERROR(IFERROR(INDEX(Кат!$A:$A,MATCH($C7500,Кат!$I:$I,0)),INDEX(Торг!$A:$A,MATCH($C7500,Торг!$I:$I,0))),"")</f>
        <v/>
      </c>
      <c r="M7500" s="132" t="str">
        <f>IFERROR(IFERROR(INDEX(Кат!$B:$B,MATCH($C7500,Кат!$I:$I,0)),INDEX(Торг!$B:$B,MATCH($C7500,Торг!$I:$I,0))),"")</f>
        <v/>
      </c>
      <c r="N7500" s="132" t="str">
        <f t="shared" si="117"/>
        <v xml:space="preserve"> </v>
      </c>
      <c r="O7500" s="132" t="str">
        <f>IFERROR(IFERROR(INDEX(Кат!$B:$B,MATCH($N7500,Кат!$I:$I,0)),INDEX(Торг!$B:$B,MATCH($N7500,Торг!$I:$I,0))),"")</f>
        <v/>
      </c>
    </row>
    <row r="7501" spans="1:15" outlineLevel="1">
      <c r="A7501" t="s">
        <v>19417</v>
      </c>
      <c r="C7501" s="191" t="s">
        <v>8691</v>
      </c>
      <c r="E7501" t="s">
        <v>8692</v>
      </c>
      <c r="F7501" t="s">
        <v>3651</v>
      </c>
      <c r="G7501" t="s">
        <v>375</v>
      </c>
      <c r="H7501">
        <v>1900</v>
      </c>
      <c r="J7501" t="s">
        <v>22634</v>
      </c>
      <c r="K7501" s="132" t="str">
        <f>IFERROR(IFERROR(INDEX(Кат!$O:$O,MATCH($C7501,Кат!$I:$I,0)),INDEX(Торг!$L:$L,MATCH($C7501,Торг!$I:$I,0))),"")</f>
        <v/>
      </c>
      <c r="L7501" s="132" t="str">
        <f>IFERROR(IFERROR(INDEX(Кат!$A:$A,MATCH($C7501,Кат!$I:$I,0)),INDEX(Торг!$A:$A,MATCH($C7501,Торг!$I:$I,0))),"")</f>
        <v/>
      </c>
      <c r="M7501" s="132" t="str">
        <f>IFERROR(IFERROR(INDEX(Кат!$B:$B,MATCH($C7501,Кат!$I:$I,0)),INDEX(Торг!$B:$B,MATCH($C7501,Торг!$I:$I,0))),"")</f>
        <v/>
      </c>
      <c r="N7501" s="132" t="str">
        <f t="shared" si="117"/>
        <v>АСОМИ A108.2912.712-30</v>
      </c>
      <c r="O7501" s="132" t="str">
        <f>IFERROR(IFERROR(INDEX(Кат!$B:$B,MATCH($N7501,Кат!$I:$I,0)),INDEX(Торг!$B:$B,MATCH($N7501,Торг!$I:$I,0))),"")</f>
        <v/>
      </c>
    </row>
    <row r="7502" spans="1:15">
      <c r="A7502" t="s">
        <v>19418</v>
      </c>
      <c r="C7502" s="191" t="s">
        <v>8693</v>
      </c>
      <c r="E7502" t="s">
        <v>8694</v>
      </c>
      <c r="F7502" t="s">
        <v>3651</v>
      </c>
      <c r="G7502" t="s">
        <v>375</v>
      </c>
      <c r="H7502">
        <v>2050</v>
      </c>
      <c r="J7502" t="s">
        <v>22634</v>
      </c>
      <c r="K7502" s="132" t="str">
        <f>IFERROR(IFERROR(INDEX(Кат!$O:$O,MATCH($C7502,Кат!$I:$I,0)),INDEX(Торг!$L:$L,MATCH($C7502,Торг!$I:$I,0))),"")</f>
        <v/>
      </c>
      <c r="L7502" s="132" t="str">
        <f>IFERROR(IFERROR(INDEX(Кат!$A:$A,MATCH($C7502,Кат!$I:$I,0)),INDEX(Торг!$A:$A,MATCH($C7502,Торг!$I:$I,0))),"")</f>
        <v/>
      </c>
      <c r="M7502" s="132" t="str">
        <f>IFERROR(IFERROR(INDEX(Кат!$B:$B,MATCH($C7502,Кат!$I:$I,0)),INDEX(Торг!$B:$B,MATCH($C7502,Торг!$I:$I,0))),"")</f>
        <v/>
      </c>
      <c r="N7502" s="132" t="str">
        <f t="shared" si="117"/>
        <v>АСОМИ A110.2912.712-30</v>
      </c>
      <c r="O7502" s="132" t="str">
        <f>IFERROR(IFERROR(INDEX(Кат!$B:$B,MATCH($N7502,Кат!$I:$I,0)),INDEX(Торг!$B:$B,MATCH($N7502,Торг!$I:$I,0))),"")</f>
        <v/>
      </c>
    </row>
    <row r="7503" spans="1:15" outlineLevel="1">
      <c r="A7503" t="s">
        <v>19419</v>
      </c>
      <c r="C7503" s="191" t="s">
        <v>8695</v>
      </c>
      <c r="E7503" t="s">
        <v>8696</v>
      </c>
      <c r="F7503" t="s">
        <v>3651</v>
      </c>
      <c r="G7503" t="s">
        <v>375</v>
      </c>
      <c r="H7503">
        <v>2050</v>
      </c>
      <c r="J7503" t="s">
        <v>22634</v>
      </c>
      <c r="K7503" s="132" t="str">
        <f>IFERROR(IFERROR(INDEX(Кат!$O:$O,MATCH($C7503,Кат!$I:$I,0)),INDEX(Торг!$L:$L,MATCH($C7503,Торг!$I:$I,0))),"")</f>
        <v/>
      </c>
      <c r="L7503" s="132" t="str">
        <f>IFERROR(IFERROR(INDEX(Кат!$A:$A,MATCH($C7503,Кат!$I:$I,0)),INDEX(Торг!$A:$A,MATCH($C7503,Торг!$I:$I,0))),"")</f>
        <v/>
      </c>
      <c r="M7503" s="132" t="str">
        <f>IFERROR(IFERROR(INDEX(Кат!$B:$B,MATCH($C7503,Кат!$I:$I,0)),INDEX(Торг!$B:$B,MATCH($C7503,Торг!$I:$I,0))),"")</f>
        <v/>
      </c>
      <c r="N7503" s="132" t="str">
        <f t="shared" si="117"/>
        <v>АСОМИ A110.2912.712-50</v>
      </c>
      <c r="O7503" s="132" t="str">
        <f>IFERROR(IFERROR(INDEX(Кат!$B:$B,MATCH($N7503,Кат!$I:$I,0)),INDEX(Торг!$B:$B,MATCH($N7503,Торг!$I:$I,0))),"")</f>
        <v/>
      </c>
    </row>
    <row r="7504" spans="1:15" outlineLevel="1">
      <c r="A7504" t="s">
        <v>19420</v>
      </c>
      <c r="C7504" s="191" t="s">
        <v>3649</v>
      </c>
      <c r="E7504" t="s">
        <v>3650</v>
      </c>
      <c r="F7504" t="s">
        <v>3651</v>
      </c>
      <c r="G7504" t="s">
        <v>375</v>
      </c>
      <c r="H7504">
        <v>2300</v>
      </c>
      <c r="J7504" t="s">
        <v>22634</v>
      </c>
      <c r="K7504" s="132" t="str">
        <f>IFERROR(IFERROR(INDEX(Кат!$O:$O,MATCH($C7504,Кат!$I:$I,0)),INDEX(Торг!$L:$L,MATCH($C7504,Торг!$I:$I,0))),"")</f>
        <v/>
      </c>
      <c r="L7504" s="132" t="str">
        <f>IFERROR(IFERROR(INDEX(Кат!$A:$A,MATCH($C7504,Кат!$I:$I,0)),INDEX(Торг!$A:$A,MATCH($C7504,Торг!$I:$I,0))),"")</f>
        <v/>
      </c>
      <c r="M7504" s="132" t="str">
        <f>IFERROR(IFERROR(INDEX(Кат!$B:$B,MATCH($C7504,Кат!$I:$I,0)),INDEX(Торг!$B:$B,MATCH($C7504,Торг!$I:$I,0))),"")</f>
        <v/>
      </c>
      <c r="N7504" s="132" t="str">
        <f t="shared" si="117"/>
        <v>АСОМИ A119.2902.712-30</v>
      </c>
      <c r="O7504" s="132" t="str">
        <f>IFERROR(IFERROR(INDEX(Кат!$B:$B,MATCH($N7504,Кат!$I:$I,0)),INDEX(Торг!$B:$B,MATCH($N7504,Торг!$I:$I,0))),"")</f>
        <v/>
      </c>
    </row>
    <row r="7505" spans="1:15" outlineLevel="1">
      <c r="A7505" t="s">
        <v>24477</v>
      </c>
      <c r="C7505" s="191"/>
      <c r="E7505" t="s">
        <v>23949</v>
      </c>
      <c r="J7505" t="s">
        <v>22634</v>
      </c>
      <c r="K7505" s="132" t="str">
        <f>IFERROR(IFERROR(INDEX(Кат!$O:$O,MATCH($C7505,Кат!$I:$I,0)),INDEX(Торг!$L:$L,MATCH($C7505,Торг!$I:$I,0))),"")</f>
        <v/>
      </c>
      <c r="L7505" s="132" t="str">
        <f>IFERROR(IFERROR(INDEX(Кат!$A:$A,MATCH($C7505,Кат!$I:$I,0)),INDEX(Торг!$A:$A,MATCH($C7505,Торг!$I:$I,0))),"")</f>
        <v/>
      </c>
      <c r="M7505" s="132" t="str">
        <f>IFERROR(IFERROR(INDEX(Кат!$B:$B,MATCH($C7505,Кат!$I:$I,0)),INDEX(Торг!$B:$B,MATCH($C7505,Торг!$I:$I,0))),"")</f>
        <v/>
      </c>
      <c r="N7505" s="132" t="str">
        <f t="shared" si="117"/>
        <v xml:space="preserve"> </v>
      </c>
      <c r="O7505" s="132" t="str">
        <f>IFERROR(IFERROR(INDEX(Кат!$B:$B,MATCH($N7505,Кат!$I:$I,0)),INDEX(Торг!$B:$B,MATCH($N7505,Торг!$I:$I,0))),"")</f>
        <v/>
      </c>
    </row>
    <row r="7506" spans="1:15" outlineLevel="1">
      <c r="A7506" t="s">
        <v>19421</v>
      </c>
      <c r="C7506" s="191" t="s">
        <v>8697</v>
      </c>
      <c r="E7506" t="s">
        <v>8698</v>
      </c>
      <c r="F7506" t="s">
        <v>3651</v>
      </c>
      <c r="G7506" t="s">
        <v>375</v>
      </c>
      <c r="H7506">
        <v>3950</v>
      </c>
      <c r="J7506" t="s">
        <v>22634</v>
      </c>
      <c r="K7506" s="132" t="str">
        <f>IFERROR(IFERROR(INDEX(Кат!$O:$O,MATCH($C7506,Кат!$I:$I,0)),INDEX(Торг!$L:$L,MATCH($C7506,Торг!$I:$I,0))),"")</f>
        <v/>
      </c>
      <c r="L7506" s="132" t="str">
        <f>IFERROR(IFERROR(INDEX(Кат!$A:$A,MATCH($C7506,Кат!$I:$I,0)),INDEX(Торг!$A:$A,MATCH($C7506,Торг!$I:$I,0))),"")</f>
        <v/>
      </c>
      <c r="M7506" s="132" t="str">
        <f>IFERROR(IFERROR(INDEX(Кат!$B:$B,MATCH($C7506,Кат!$I:$I,0)),INDEX(Торг!$B:$B,MATCH($C7506,Торг!$I:$I,0))),"")</f>
        <v/>
      </c>
      <c r="N7506" s="132" t="str">
        <f t="shared" si="117"/>
        <v>АСОМИ А194.2915.004+15</v>
      </c>
      <c r="O7506" s="132" t="str">
        <f>IFERROR(IFERROR(INDEX(Кат!$B:$B,MATCH($N7506,Кат!$I:$I,0)),INDEX(Торг!$B:$B,MATCH($N7506,Торг!$I:$I,0))),"")</f>
        <v/>
      </c>
    </row>
    <row r="7507" spans="1:15" outlineLevel="1">
      <c r="A7507" t="s">
        <v>19422</v>
      </c>
      <c r="C7507" s="191" t="s">
        <v>8699</v>
      </c>
      <c r="E7507" t="s">
        <v>8700</v>
      </c>
      <c r="F7507" t="s">
        <v>3651</v>
      </c>
      <c r="G7507" t="s">
        <v>375</v>
      </c>
      <c r="H7507">
        <v>6200</v>
      </c>
      <c r="J7507" t="s">
        <v>22634</v>
      </c>
      <c r="K7507" s="132" t="str">
        <f>IFERROR(IFERROR(INDEX(Кат!$O:$O,MATCH($C7507,Кат!$I:$I,0)),INDEX(Торг!$L:$L,MATCH($C7507,Торг!$I:$I,0))),"")</f>
        <v/>
      </c>
      <c r="L7507" s="132" t="str">
        <f>IFERROR(IFERROR(INDEX(Кат!$A:$A,MATCH($C7507,Кат!$I:$I,0)),INDEX(Торг!$A:$A,MATCH($C7507,Торг!$I:$I,0))),"")</f>
        <v/>
      </c>
      <c r="M7507" s="132" t="str">
        <f>IFERROR(IFERROR(INDEX(Кат!$B:$B,MATCH($C7507,Кат!$I:$I,0)),INDEX(Торг!$B:$B,MATCH($C7507,Торг!$I:$I,0))),"")</f>
        <v/>
      </c>
      <c r="N7507" s="132" t="str">
        <f t="shared" si="117"/>
        <v>АСОМИ А011.2905.001-К</v>
      </c>
      <c r="O7507" s="132" t="str">
        <f>IFERROR(IFERROR(INDEX(Кат!$B:$B,MATCH($N7507,Кат!$I:$I,0)),INDEX(Торг!$B:$B,MATCH($N7507,Торг!$I:$I,0))),"")</f>
        <v/>
      </c>
    </row>
    <row r="7508" spans="1:15" outlineLevel="1">
      <c r="A7508" t="s">
        <v>19423</v>
      </c>
      <c r="C7508" s="191" t="s">
        <v>8701</v>
      </c>
      <c r="E7508" t="s">
        <v>8702</v>
      </c>
      <c r="F7508" t="s">
        <v>3651</v>
      </c>
      <c r="G7508" t="s">
        <v>375</v>
      </c>
      <c r="H7508">
        <v>6550</v>
      </c>
      <c r="J7508" t="s">
        <v>22634</v>
      </c>
      <c r="K7508" s="132" t="str">
        <f>IFERROR(IFERROR(INDEX(Кат!$O:$O,MATCH($C7508,Кат!$I:$I,0)),INDEX(Торг!$L:$L,MATCH($C7508,Торг!$I:$I,0))),"")</f>
        <v/>
      </c>
      <c r="L7508" s="132" t="str">
        <f>IFERROR(IFERROR(INDEX(Кат!$A:$A,MATCH($C7508,Кат!$I:$I,0)),INDEX(Торг!$A:$A,MATCH($C7508,Торг!$I:$I,0))),"")</f>
        <v/>
      </c>
      <c r="M7508" s="132" t="str">
        <f>IFERROR(IFERROR(INDEX(Кат!$B:$B,MATCH($C7508,Кат!$I:$I,0)),INDEX(Торг!$B:$B,MATCH($C7508,Торг!$I:$I,0))),"")</f>
        <v/>
      </c>
      <c r="N7508" s="132" t="str">
        <f t="shared" si="117"/>
        <v>АСОМИ А194.2905.002/003+15</v>
      </c>
      <c r="O7508" s="132" t="str">
        <f>IFERROR(IFERROR(INDEX(Кат!$B:$B,MATCH($N7508,Кат!$I:$I,0)),INDEX(Торг!$B:$B,MATCH($N7508,Торг!$I:$I,0))),"")</f>
        <v/>
      </c>
    </row>
    <row r="7509" spans="1:15" outlineLevel="1">
      <c r="A7509" t="s">
        <v>24478</v>
      </c>
      <c r="C7509" s="191"/>
      <c r="E7509" t="s">
        <v>24479</v>
      </c>
      <c r="J7509" t="s">
        <v>22634</v>
      </c>
      <c r="K7509" s="132" t="str">
        <f>IFERROR(IFERROR(INDEX(Кат!$O:$O,MATCH($C7509,Кат!$I:$I,0)),INDEX(Торг!$L:$L,MATCH($C7509,Торг!$I:$I,0))),"")</f>
        <v/>
      </c>
      <c r="L7509" s="132" t="str">
        <f>IFERROR(IFERROR(INDEX(Кат!$A:$A,MATCH($C7509,Кат!$I:$I,0)),INDEX(Торг!$A:$A,MATCH($C7509,Торг!$I:$I,0))),"")</f>
        <v/>
      </c>
      <c r="M7509" s="132" t="str">
        <f>IFERROR(IFERROR(INDEX(Кат!$B:$B,MATCH($C7509,Кат!$I:$I,0)),INDEX(Торг!$B:$B,MATCH($C7509,Торг!$I:$I,0))),"")</f>
        <v/>
      </c>
      <c r="N7509" s="132" t="str">
        <f t="shared" si="117"/>
        <v xml:space="preserve"> </v>
      </c>
      <c r="O7509" s="132" t="str">
        <f>IFERROR(IFERROR(INDEX(Кат!$B:$B,MATCH($N7509,Кат!$I:$I,0)),INDEX(Торг!$B:$B,MATCH($N7509,Торг!$I:$I,0))),"")</f>
        <v/>
      </c>
    </row>
    <row r="7510" spans="1:15" outlineLevel="1">
      <c r="A7510" t="s">
        <v>19424</v>
      </c>
      <c r="C7510" s="191" t="s">
        <v>8703</v>
      </c>
      <c r="E7510" t="s">
        <v>8704</v>
      </c>
      <c r="F7510" t="s">
        <v>3651</v>
      </c>
      <c r="G7510" t="s">
        <v>375</v>
      </c>
      <c r="H7510">
        <v>3500</v>
      </c>
      <c r="J7510" t="s">
        <v>22634</v>
      </c>
      <c r="K7510" s="132" t="str">
        <f>IFERROR(IFERROR(INDEX(Кат!$O:$O,MATCH($C7510,Кат!$I:$I,0)),INDEX(Торг!$L:$L,MATCH($C7510,Торг!$I:$I,0))),"")</f>
        <v/>
      </c>
      <c r="L7510" s="132" t="str">
        <f>IFERROR(IFERROR(INDEX(Кат!$A:$A,MATCH($C7510,Кат!$I:$I,0)),INDEX(Торг!$A:$A,MATCH($C7510,Торг!$I:$I,0))),"")</f>
        <v/>
      </c>
      <c r="M7510" s="132" t="str">
        <f>IFERROR(IFERROR(INDEX(Кат!$B:$B,MATCH($C7510,Кат!$I:$I,0)),INDEX(Торг!$B:$B,MATCH($C7510,Торг!$I:$I,0))),"")</f>
        <v/>
      </c>
      <c r="N7510" s="132" t="str">
        <f t="shared" si="117"/>
        <v>АСОМИ А190.2915.004-00</v>
      </c>
      <c r="O7510" s="132" t="str">
        <f>IFERROR(IFERROR(INDEX(Кат!$B:$B,MATCH($N7510,Кат!$I:$I,0)),INDEX(Торг!$B:$B,MATCH($N7510,Торг!$I:$I,0))),"")</f>
        <v/>
      </c>
    </row>
    <row r="7511" spans="1:15" outlineLevel="1">
      <c r="A7511" t="s">
        <v>19425</v>
      </c>
      <c r="C7511" s="191" t="s">
        <v>8705</v>
      </c>
      <c r="E7511" t="s">
        <v>8706</v>
      </c>
      <c r="F7511" t="s">
        <v>3651</v>
      </c>
      <c r="G7511" t="s">
        <v>375</v>
      </c>
      <c r="H7511">
        <v>3500</v>
      </c>
      <c r="J7511" t="s">
        <v>22634</v>
      </c>
      <c r="K7511" s="132" t="str">
        <f>IFERROR(IFERROR(INDEX(Кат!$O:$O,MATCH($C7511,Кат!$I:$I,0)),INDEX(Торг!$L:$L,MATCH($C7511,Торг!$I:$I,0))),"")</f>
        <v/>
      </c>
      <c r="L7511" s="132" t="str">
        <f>IFERROR(IFERROR(INDEX(Кат!$A:$A,MATCH($C7511,Кат!$I:$I,0)),INDEX(Торг!$A:$A,MATCH($C7511,Торг!$I:$I,0))),"")</f>
        <v/>
      </c>
      <c r="M7511" s="132" t="str">
        <f>IFERROR(IFERROR(INDEX(Кат!$B:$B,MATCH($C7511,Кат!$I:$I,0)),INDEX(Торг!$B:$B,MATCH($C7511,Торг!$I:$I,0))),"")</f>
        <v/>
      </c>
      <c r="N7511" s="132" t="str">
        <f t="shared" si="117"/>
        <v>АСОМИ А110.2915.004-30</v>
      </c>
      <c r="O7511" s="132" t="str">
        <f>IFERROR(IFERROR(INDEX(Кат!$B:$B,MATCH($N7511,Кат!$I:$I,0)),INDEX(Торг!$B:$B,MATCH($N7511,Торг!$I:$I,0))),"")</f>
        <v/>
      </c>
    </row>
    <row r="7512" spans="1:15" outlineLevel="1">
      <c r="A7512" t="s">
        <v>19426</v>
      </c>
      <c r="C7512" s="191" t="s">
        <v>8707</v>
      </c>
      <c r="E7512" t="s">
        <v>8708</v>
      </c>
      <c r="F7512" t="s">
        <v>3651</v>
      </c>
      <c r="G7512" t="s">
        <v>375</v>
      </c>
      <c r="H7512">
        <v>3600</v>
      </c>
      <c r="J7512" t="s">
        <v>22634</v>
      </c>
      <c r="K7512" s="132" t="str">
        <f>IFERROR(IFERROR(INDEX(Кат!$O:$O,MATCH($C7512,Кат!$I:$I,0)),INDEX(Торг!$L:$L,MATCH($C7512,Торг!$I:$I,0))),"")</f>
        <v/>
      </c>
      <c r="L7512" s="132" t="str">
        <f>IFERROR(IFERROR(INDEX(Кат!$A:$A,MATCH($C7512,Кат!$I:$I,0)),INDEX(Торг!$A:$A,MATCH($C7512,Торг!$I:$I,0))),"")</f>
        <v/>
      </c>
      <c r="M7512" s="132" t="str">
        <f>IFERROR(IFERROR(INDEX(Кат!$B:$B,MATCH($C7512,Кат!$I:$I,0)),INDEX(Торг!$B:$B,MATCH($C7512,Торг!$I:$I,0))),"")</f>
        <v/>
      </c>
      <c r="N7512" s="132" t="str">
        <f t="shared" si="117"/>
        <v>АСОМИ А190.2915.004-41</v>
      </c>
      <c r="O7512" s="132" t="str">
        <f>IFERROR(IFERROR(INDEX(Кат!$B:$B,MATCH($N7512,Кат!$I:$I,0)),INDEX(Торг!$B:$B,MATCH($N7512,Торг!$I:$I,0))),"")</f>
        <v/>
      </c>
    </row>
    <row r="7513" spans="1:15" outlineLevel="1">
      <c r="A7513" t="s">
        <v>19427</v>
      </c>
      <c r="C7513" s="191" t="s">
        <v>8709</v>
      </c>
      <c r="E7513" t="s">
        <v>8710</v>
      </c>
      <c r="F7513" t="s">
        <v>3651</v>
      </c>
      <c r="G7513" t="s">
        <v>375</v>
      </c>
      <c r="H7513">
        <v>3600</v>
      </c>
      <c r="J7513" t="s">
        <v>22634</v>
      </c>
      <c r="K7513" s="132" t="str">
        <f>IFERROR(IFERROR(INDEX(Кат!$O:$O,MATCH($C7513,Кат!$I:$I,0)),INDEX(Торг!$L:$L,MATCH($C7513,Торг!$I:$I,0))),"")</f>
        <v/>
      </c>
      <c r="L7513" s="132" t="str">
        <f>IFERROR(IFERROR(INDEX(Кат!$A:$A,MATCH($C7513,Кат!$I:$I,0)),INDEX(Торг!$A:$A,MATCH($C7513,Торг!$I:$I,0))),"")</f>
        <v/>
      </c>
      <c r="M7513" s="132" t="str">
        <f>IFERROR(IFERROR(INDEX(Кат!$B:$B,MATCH($C7513,Кат!$I:$I,0)),INDEX(Торг!$B:$B,MATCH($C7513,Торг!$I:$I,0))),"")</f>
        <v/>
      </c>
      <c r="N7513" s="132" t="str">
        <f t="shared" si="117"/>
        <v>АСОМИ А190.2915.004-40</v>
      </c>
      <c r="O7513" s="132" t="str">
        <f>IFERROR(IFERROR(INDEX(Кат!$B:$B,MATCH($N7513,Кат!$I:$I,0)),INDEX(Торг!$B:$B,MATCH($N7513,Торг!$I:$I,0))),"")</f>
        <v/>
      </c>
    </row>
    <row r="7514" spans="1:15" outlineLevel="1">
      <c r="A7514" t="s">
        <v>19428</v>
      </c>
      <c r="C7514" s="191" t="s">
        <v>8711</v>
      </c>
      <c r="E7514" t="s">
        <v>8712</v>
      </c>
      <c r="F7514" t="s">
        <v>3651</v>
      </c>
      <c r="G7514" t="s">
        <v>375</v>
      </c>
      <c r="H7514">
        <v>3500</v>
      </c>
      <c r="J7514" t="s">
        <v>22634</v>
      </c>
      <c r="K7514" s="132" t="str">
        <f>IFERROR(IFERROR(INDEX(Кат!$O:$O,MATCH($C7514,Кат!$I:$I,0)),INDEX(Торг!$L:$L,MATCH($C7514,Торг!$I:$I,0))),"")</f>
        <v/>
      </c>
      <c r="L7514" s="132" t="str">
        <f>IFERROR(IFERROR(INDEX(Кат!$A:$A,MATCH($C7514,Кат!$I:$I,0)),INDEX(Торг!$A:$A,MATCH($C7514,Торг!$I:$I,0))),"")</f>
        <v/>
      </c>
      <c r="M7514" s="132" t="str">
        <f>IFERROR(IFERROR(INDEX(Кат!$B:$B,MATCH($C7514,Кат!$I:$I,0)),INDEX(Торг!$B:$B,MATCH($C7514,Торг!$I:$I,0))),"")</f>
        <v/>
      </c>
      <c r="N7514" s="132" t="str">
        <f t="shared" si="117"/>
        <v>АСОМИ А110.2915.004-50</v>
      </c>
      <c r="O7514" s="132" t="str">
        <f>IFERROR(IFERROR(INDEX(Кат!$B:$B,MATCH($N7514,Кат!$I:$I,0)),INDEX(Торг!$B:$B,MATCH($N7514,Торг!$I:$I,0))),"")</f>
        <v/>
      </c>
    </row>
    <row r="7515" spans="1:15" outlineLevel="1">
      <c r="A7515" t="s">
        <v>25577</v>
      </c>
      <c r="C7515" s="191" t="s">
        <v>25578</v>
      </c>
      <c r="E7515" t="s">
        <v>25579</v>
      </c>
      <c r="F7515" t="s">
        <v>3651</v>
      </c>
      <c r="G7515" t="s">
        <v>375</v>
      </c>
      <c r="H7515">
        <v>3700</v>
      </c>
      <c r="J7515" t="s">
        <v>22634</v>
      </c>
      <c r="K7515" s="132" t="str">
        <f>IFERROR(IFERROR(INDEX(Кат!$O:$O,MATCH($C7515,Кат!$I:$I,0)),INDEX(Торг!$L:$L,MATCH($C7515,Торг!$I:$I,0))),"")</f>
        <v/>
      </c>
      <c r="L7515" s="132" t="str">
        <f>IFERROR(IFERROR(INDEX(Кат!$A:$A,MATCH($C7515,Кат!$I:$I,0)),INDEX(Торг!$A:$A,MATCH($C7515,Торг!$I:$I,0))),"")</f>
        <v/>
      </c>
      <c r="M7515" s="132" t="str">
        <f>IFERROR(IFERROR(INDEX(Кат!$B:$B,MATCH($C7515,Кат!$I:$I,0)),INDEX(Торг!$B:$B,MATCH($C7515,Торг!$I:$I,0))),"")</f>
        <v/>
      </c>
      <c r="N7515" s="132" t="str">
        <f t="shared" si="117"/>
        <v>АСОМИ A190.2915.004-41</v>
      </c>
      <c r="O7515" s="132" t="str">
        <f>IFERROR(IFERROR(INDEX(Кат!$B:$B,MATCH($N7515,Кат!$I:$I,0)),INDEX(Торг!$B:$B,MATCH($N7515,Торг!$I:$I,0))),"")</f>
        <v/>
      </c>
    </row>
    <row r="7516" spans="1:15" outlineLevel="1">
      <c r="A7516" t="s">
        <v>19429</v>
      </c>
      <c r="C7516" s="191" t="s">
        <v>8713</v>
      </c>
      <c r="E7516" t="s">
        <v>8714</v>
      </c>
      <c r="F7516" t="s">
        <v>3651</v>
      </c>
      <c r="G7516" t="s">
        <v>375</v>
      </c>
      <c r="H7516">
        <v>5950</v>
      </c>
      <c r="J7516" t="s">
        <v>22634</v>
      </c>
      <c r="K7516" s="132" t="str">
        <f>IFERROR(IFERROR(INDEX(Кат!$O:$O,MATCH($C7516,Кат!$I:$I,0)),INDEX(Торг!$L:$L,MATCH($C7516,Торг!$I:$I,0))),"")</f>
        <v/>
      </c>
      <c r="L7516" s="132" t="str">
        <f>IFERROR(IFERROR(INDEX(Кат!$A:$A,MATCH($C7516,Кат!$I:$I,0)),INDEX(Торг!$A:$A,MATCH($C7516,Торг!$I:$I,0))),"")</f>
        <v/>
      </c>
      <c r="M7516" s="132" t="str">
        <f>IFERROR(IFERROR(INDEX(Кат!$B:$B,MATCH($C7516,Кат!$I:$I,0)),INDEX(Торг!$B:$B,MATCH($C7516,Торг!$I:$I,0))),"")</f>
        <v/>
      </c>
      <c r="N7516" s="132" t="str">
        <f t="shared" si="117"/>
        <v>АСОМИ А119.2905.002/003-00</v>
      </c>
      <c r="O7516" s="132" t="str">
        <f>IFERROR(IFERROR(INDEX(Кат!$B:$B,MATCH($N7516,Кат!$I:$I,0)),INDEX(Торг!$B:$B,MATCH($N7516,Торг!$I:$I,0))),"")</f>
        <v/>
      </c>
    </row>
    <row r="7517" spans="1:15" outlineLevel="1">
      <c r="A7517" t="s">
        <v>19430</v>
      </c>
      <c r="C7517" s="191" t="s">
        <v>8715</v>
      </c>
      <c r="E7517" t="s">
        <v>8716</v>
      </c>
      <c r="F7517" t="s">
        <v>3651</v>
      </c>
      <c r="G7517" t="s">
        <v>375</v>
      </c>
      <c r="H7517">
        <v>5950</v>
      </c>
      <c r="J7517" t="s">
        <v>22634</v>
      </c>
      <c r="K7517" s="132" t="str">
        <f>IFERROR(IFERROR(INDEX(Кат!$O:$O,MATCH($C7517,Кат!$I:$I,0)),INDEX(Торг!$L:$L,MATCH($C7517,Торг!$I:$I,0))),"")</f>
        <v/>
      </c>
      <c r="L7517" s="132" t="str">
        <f>IFERROR(IFERROR(INDEX(Кат!$A:$A,MATCH($C7517,Кат!$I:$I,0)),INDEX(Торг!$A:$A,MATCH($C7517,Торг!$I:$I,0))),"")</f>
        <v/>
      </c>
      <c r="M7517" s="132" t="str">
        <f>IFERROR(IFERROR(INDEX(Кат!$B:$B,MATCH($C7517,Кат!$I:$I,0)),INDEX(Торг!$B:$B,MATCH($C7517,Торг!$I:$I,0))),"")</f>
        <v/>
      </c>
      <c r="N7517" s="132" t="str">
        <f t="shared" si="117"/>
        <v>АСОМИ А110.2905.002/003-00</v>
      </c>
      <c r="O7517" s="132" t="str">
        <f>IFERROR(IFERROR(INDEX(Кат!$B:$B,MATCH($N7517,Кат!$I:$I,0)),INDEX(Торг!$B:$B,MATCH($N7517,Торг!$I:$I,0))),"")</f>
        <v/>
      </c>
    </row>
    <row r="7518" spans="1:15" outlineLevel="1">
      <c r="A7518" t="s">
        <v>19431</v>
      </c>
      <c r="C7518" s="191" t="s">
        <v>8717</v>
      </c>
      <c r="E7518" t="s">
        <v>8718</v>
      </c>
      <c r="F7518" t="s">
        <v>3651</v>
      </c>
      <c r="G7518" t="s">
        <v>375</v>
      </c>
      <c r="H7518">
        <v>5950</v>
      </c>
      <c r="J7518" t="s">
        <v>22634</v>
      </c>
      <c r="K7518" s="132" t="str">
        <f>IFERROR(IFERROR(INDEX(Кат!$O:$O,MATCH($C7518,Кат!$I:$I,0)),INDEX(Торг!$L:$L,MATCH($C7518,Торг!$I:$I,0))),"")</f>
        <v/>
      </c>
      <c r="L7518" s="132" t="str">
        <f>IFERROR(IFERROR(INDEX(Кат!$A:$A,MATCH($C7518,Кат!$I:$I,0)),INDEX(Торг!$A:$A,MATCH($C7518,Торг!$I:$I,0))),"")</f>
        <v/>
      </c>
      <c r="M7518" s="132" t="str">
        <f>IFERROR(IFERROR(INDEX(Кат!$B:$B,MATCH($C7518,Кат!$I:$I,0)),INDEX(Торг!$B:$B,MATCH($C7518,Торг!$I:$I,0))),"")</f>
        <v/>
      </c>
      <c r="N7518" s="132" t="str">
        <f t="shared" si="117"/>
        <v>АСОМИ А170.2905.002/003-00</v>
      </c>
      <c r="O7518" s="132" t="str">
        <f>IFERROR(IFERROR(INDEX(Кат!$B:$B,MATCH($N7518,Кат!$I:$I,0)),INDEX(Торг!$B:$B,MATCH($N7518,Торг!$I:$I,0))),"")</f>
        <v/>
      </c>
    </row>
    <row r="7519" spans="1:15" outlineLevel="1">
      <c r="A7519" t="s">
        <v>19432</v>
      </c>
      <c r="C7519" s="191" t="s">
        <v>8719</v>
      </c>
      <c r="E7519" t="s">
        <v>8720</v>
      </c>
      <c r="F7519" t="s">
        <v>3651</v>
      </c>
      <c r="G7519" t="s">
        <v>375</v>
      </c>
      <c r="H7519">
        <v>5950</v>
      </c>
      <c r="J7519" t="s">
        <v>22634</v>
      </c>
      <c r="K7519" s="132" t="str">
        <f>IFERROR(IFERROR(INDEX(Кат!$O:$O,MATCH($C7519,Кат!$I:$I,0)),INDEX(Торг!$L:$L,MATCH($C7519,Торг!$I:$I,0))),"")</f>
        <v/>
      </c>
      <c r="L7519" s="132" t="str">
        <f>IFERROR(IFERROR(INDEX(Кат!$A:$A,MATCH($C7519,Кат!$I:$I,0)),INDEX(Торг!$A:$A,MATCH($C7519,Торг!$I:$I,0))),"")</f>
        <v/>
      </c>
      <c r="M7519" s="132" t="str">
        <f>IFERROR(IFERROR(INDEX(Кат!$B:$B,MATCH($C7519,Кат!$I:$I,0)),INDEX(Торг!$B:$B,MATCH($C7519,Торг!$I:$I,0))),"")</f>
        <v/>
      </c>
      <c r="N7519" s="132" t="str">
        <f t="shared" si="117"/>
        <v>АСОМИ А190.2905.002/003-00</v>
      </c>
      <c r="O7519" s="132" t="str">
        <f>IFERROR(IFERROR(INDEX(Кат!$B:$B,MATCH($N7519,Кат!$I:$I,0)),INDEX(Торг!$B:$B,MATCH($N7519,Торг!$I:$I,0))),"")</f>
        <v/>
      </c>
    </row>
    <row r="7520" spans="1:15" outlineLevel="1">
      <c r="A7520" t="s">
        <v>19433</v>
      </c>
      <c r="C7520" s="191" t="s">
        <v>8721</v>
      </c>
      <c r="E7520" t="s">
        <v>8722</v>
      </c>
      <c r="F7520" t="s">
        <v>3651</v>
      </c>
      <c r="G7520" t="s">
        <v>375</v>
      </c>
      <c r="H7520">
        <v>5950</v>
      </c>
      <c r="J7520" t="s">
        <v>22634</v>
      </c>
      <c r="K7520" s="132" t="str">
        <f>IFERROR(IFERROR(INDEX(Кат!$O:$O,MATCH($C7520,Кат!$I:$I,0)),INDEX(Торг!$L:$L,MATCH($C7520,Торг!$I:$I,0))),"")</f>
        <v/>
      </c>
      <c r="L7520" s="132" t="str">
        <f>IFERROR(IFERROR(INDEX(Кат!$A:$A,MATCH($C7520,Кат!$I:$I,0)),INDEX(Торг!$A:$A,MATCH($C7520,Торг!$I:$I,0))),"")</f>
        <v/>
      </c>
      <c r="M7520" s="132" t="str">
        <f>IFERROR(IFERROR(INDEX(Кат!$B:$B,MATCH($C7520,Кат!$I:$I,0)),INDEX(Торг!$B:$B,MATCH($C7520,Торг!$I:$I,0))),"")</f>
        <v/>
      </c>
      <c r="N7520" s="132" t="str">
        <f t="shared" si="117"/>
        <v>АСОМИ А119.2905.002/003-30</v>
      </c>
      <c r="O7520" s="132" t="str">
        <f>IFERROR(IFERROR(INDEX(Кат!$B:$B,MATCH($N7520,Кат!$I:$I,0)),INDEX(Торг!$B:$B,MATCH($N7520,Торг!$I:$I,0))),"")</f>
        <v/>
      </c>
    </row>
    <row r="7521" spans="1:15" outlineLevel="1">
      <c r="A7521" t="s">
        <v>19434</v>
      </c>
      <c r="C7521" s="191" t="s">
        <v>8723</v>
      </c>
      <c r="E7521" t="s">
        <v>8724</v>
      </c>
      <c r="F7521" t="s">
        <v>3651</v>
      </c>
      <c r="G7521" t="s">
        <v>375</v>
      </c>
      <c r="H7521">
        <v>5950</v>
      </c>
      <c r="J7521" t="s">
        <v>22634</v>
      </c>
      <c r="K7521" s="132" t="str">
        <f>IFERROR(IFERROR(INDEX(Кат!$O:$O,MATCH($C7521,Кат!$I:$I,0)),INDEX(Торг!$L:$L,MATCH($C7521,Торг!$I:$I,0))),"")</f>
        <v/>
      </c>
      <c r="L7521" s="132" t="str">
        <f>IFERROR(IFERROR(INDEX(Кат!$A:$A,MATCH($C7521,Кат!$I:$I,0)),INDEX(Торг!$A:$A,MATCH($C7521,Торг!$I:$I,0))),"")</f>
        <v/>
      </c>
      <c r="M7521" s="132" t="str">
        <f>IFERROR(IFERROR(INDEX(Кат!$B:$B,MATCH($C7521,Кат!$I:$I,0)),INDEX(Торг!$B:$B,MATCH($C7521,Торг!$I:$I,0))),"")</f>
        <v/>
      </c>
      <c r="N7521" s="132" t="str">
        <f t="shared" si="117"/>
        <v>АСОМИ А110.2905.002/003-30</v>
      </c>
      <c r="O7521" s="132" t="str">
        <f>IFERROR(IFERROR(INDEX(Кат!$B:$B,MATCH($N7521,Кат!$I:$I,0)),INDEX(Торг!$B:$B,MATCH($N7521,Торг!$I:$I,0))),"")</f>
        <v/>
      </c>
    </row>
    <row r="7522" spans="1:15" outlineLevel="1">
      <c r="A7522" t="s">
        <v>19435</v>
      </c>
      <c r="C7522" s="191" t="s">
        <v>8725</v>
      </c>
      <c r="E7522" t="s">
        <v>8726</v>
      </c>
      <c r="F7522" t="s">
        <v>3651</v>
      </c>
      <c r="G7522" t="s">
        <v>375</v>
      </c>
      <c r="H7522">
        <v>5950</v>
      </c>
      <c r="J7522" t="s">
        <v>22634</v>
      </c>
      <c r="K7522" s="132" t="str">
        <f>IFERROR(IFERROR(INDEX(Кат!$O:$O,MATCH($C7522,Кат!$I:$I,0)),INDEX(Торг!$L:$L,MATCH($C7522,Торг!$I:$I,0))),"")</f>
        <v/>
      </c>
      <c r="L7522" s="132" t="str">
        <f>IFERROR(IFERROR(INDEX(Кат!$A:$A,MATCH($C7522,Кат!$I:$I,0)),INDEX(Торг!$A:$A,MATCH($C7522,Торг!$I:$I,0))),"")</f>
        <v/>
      </c>
      <c r="M7522" s="132" t="str">
        <f>IFERROR(IFERROR(INDEX(Кат!$B:$B,MATCH($C7522,Кат!$I:$I,0)),INDEX(Торг!$B:$B,MATCH($C7522,Торг!$I:$I,0))),"")</f>
        <v/>
      </c>
      <c r="N7522" s="132" t="str">
        <f t="shared" si="117"/>
        <v>АСОМИ А170.2905.002/003-30</v>
      </c>
      <c r="O7522" s="132" t="str">
        <f>IFERROR(IFERROR(INDEX(Кат!$B:$B,MATCH($N7522,Кат!$I:$I,0)),INDEX(Торг!$B:$B,MATCH($N7522,Торг!$I:$I,0))),"")</f>
        <v/>
      </c>
    </row>
    <row r="7523" spans="1:15" outlineLevel="1">
      <c r="A7523" t="s">
        <v>19437</v>
      </c>
      <c r="C7523" s="191" t="s">
        <v>8727</v>
      </c>
      <c r="E7523" t="s">
        <v>8728</v>
      </c>
      <c r="F7523" t="s">
        <v>3651</v>
      </c>
      <c r="G7523" t="s">
        <v>375</v>
      </c>
      <c r="H7523">
        <v>6200</v>
      </c>
      <c r="J7523" t="s">
        <v>22634</v>
      </c>
      <c r="K7523" s="132" t="str">
        <f>IFERROR(IFERROR(INDEX(Кат!$O:$O,MATCH($C7523,Кат!$I:$I,0)),INDEX(Торг!$L:$L,MATCH($C7523,Торг!$I:$I,0))),"")</f>
        <v/>
      </c>
      <c r="L7523" s="132" t="str">
        <f>IFERROR(IFERROR(INDEX(Кат!$A:$A,MATCH($C7523,Кат!$I:$I,0)),INDEX(Торг!$A:$A,MATCH($C7523,Торг!$I:$I,0))),"")</f>
        <v/>
      </c>
      <c r="M7523" s="132" t="str">
        <f>IFERROR(IFERROR(INDEX(Кат!$B:$B,MATCH($C7523,Кат!$I:$I,0)),INDEX(Торг!$B:$B,MATCH($C7523,Торг!$I:$I,0))),"")</f>
        <v/>
      </c>
      <c r="N7523" s="132" t="str">
        <f t="shared" si="117"/>
        <v>АСОМИ А190.2905.002/003-41</v>
      </c>
      <c r="O7523" s="132" t="str">
        <f>IFERROR(IFERROR(INDEX(Кат!$B:$B,MATCH($N7523,Кат!$I:$I,0)),INDEX(Торг!$B:$B,MATCH($N7523,Торг!$I:$I,0))),"")</f>
        <v/>
      </c>
    </row>
    <row r="7524" spans="1:15" outlineLevel="1">
      <c r="A7524" t="s">
        <v>19438</v>
      </c>
      <c r="C7524" s="191" t="s">
        <v>8729</v>
      </c>
      <c r="E7524" t="s">
        <v>8730</v>
      </c>
      <c r="F7524" t="s">
        <v>3651</v>
      </c>
      <c r="G7524" t="s">
        <v>375</v>
      </c>
      <c r="H7524">
        <v>6200</v>
      </c>
      <c r="J7524" t="s">
        <v>22634</v>
      </c>
      <c r="K7524" s="132" t="str">
        <f>IFERROR(IFERROR(INDEX(Кат!$O:$O,MATCH($C7524,Кат!$I:$I,0)),INDEX(Торг!$L:$L,MATCH($C7524,Торг!$I:$I,0))),"")</f>
        <v/>
      </c>
      <c r="L7524" s="132" t="str">
        <f>IFERROR(IFERROR(INDEX(Кат!$A:$A,MATCH($C7524,Кат!$I:$I,0)),INDEX(Торг!$A:$A,MATCH($C7524,Торг!$I:$I,0))),"")</f>
        <v/>
      </c>
      <c r="M7524" s="132" t="str">
        <f>IFERROR(IFERROR(INDEX(Кат!$B:$B,MATCH($C7524,Кат!$I:$I,0)),INDEX(Торг!$B:$B,MATCH($C7524,Торг!$I:$I,0))),"")</f>
        <v/>
      </c>
      <c r="N7524" s="132" t="str">
        <f t="shared" si="117"/>
        <v>АСОМИ А190.2905.002/003-40</v>
      </c>
      <c r="O7524" s="132" t="str">
        <f>IFERROR(IFERROR(INDEX(Кат!$B:$B,MATCH($N7524,Кат!$I:$I,0)),INDEX(Торг!$B:$B,MATCH($N7524,Торг!$I:$I,0))),"")</f>
        <v/>
      </c>
    </row>
    <row r="7525" spans="1:15" outlineLevel="1">
      <c r="A7525" t="s">
        <v>19436</v>
      </c>
      <c r="C7525" s="191" t="s">
        <v>8727</v>
      </c>
      <c r="E7525" t="s">
        <v>25580</v>
      </c>
      <c r="F7525" t="s">
        <v>3651</v>
      </c>
      <c r="G7525" t="s">
        <v>375</v>
      </c>
      <c r="H7525">
        <v>6200</v>
      </c>
      <c r="J7525" t="s">
        <v>22634</v>
      </c>
      <c r="K7525" s="132" t="str">
        <f>IFERROR(IFERROR(INDEX(Кат!$O:$O,MATCH($C7525,Кат!$I:$I,0)),INDEX(Торг!$L:$L,MATCH($C7525,Торг!$I:$I,0))),"")</f>
        <v/>
      </c>
      <c r="L7525" s="132" t="str">
        <f>IFERROR(IFERROR(INDEX(Кат!$A:$A,MATCH($C7525,Кат!$I:$I,0)),INDEX(Торг!$A:$A,MATCH($C7525,Торг!$I:$I,0))),"")</f>
        <v/>
      </c>
      <c r="M7525" s="132" t="str">
        <f>IFERROR(IFERROR(INDEX(Кат!$B:$B,MATCH($C7525,Кат!$I:$I,0)),INDEX(Торг!$B:$B,MATCH($C7525,Торг!$I:$I,0))),"")</f>
        <v/>
      </c>
      <c r="N7525" s="132" t="str">
        <f t="shared" si="117"/>
        <v>АСОМИ А190.2905.002/003-41</v>
      </c>
      <c r="O7525" s="132" t="str">
        <f>IFERROR(IFERROR(INDEX(Кат!$B:$B,MATCH($N7525,Кат!$I:$I,0)),INDEX(Торг!$B:$B,MATCH($N7525,Торг!$I:$I,0))),"")</f>
        <v/>
      </c>
    </row>
    <row r="7526" spans="1:15" outlineLevel="1">
      <c r="A7526" t="s">
        <v>19439</v>
      </c>
      <c r="C7526" s="191" t="s">
        <v>8731</v>
      </c>
      <c r="E7526" t="s">
        <v>8732</v>
      </c>
      <c r="F7526" t="s">
        <v>3651</v>
      </c>
      <c r="G7526" t="s">
        <v>375</v>
      </c>
      <c r="H7526">
        <v>5950</v>
      </c>
      <c r="J7526" t="s">
        <v>22634</v>
      </c>
      <c r="K7526" s="132" t="str">
        <f>IFERROR(IFERROR(INDEX(Кат!$O:$O,MATCH($C7526,Кат!$I:$I,0)),INDEX(Торг!$L:$L,MATCH($C7526,Торг!$I:$I,0))),"")</f>
        <v/>
      </c>
      <c r="L7526" s="132" t="str">
        <f>IFERROR(IFERROR(INDEX(Кат!$A:$A,MATCH($C7526,Кат!$I:$I,0)),INDEX(Торг!$A:$A,MATCH($C7526,Торг!$I:$I,0))),"")</f>
        <v/>
      </c>
      <c r="M7526" s="132" t="str">
        <f>IFERROR(IFERROR(INDEX(Кат!$B:$B,MATCH($C7526,Кат!$I:$I,0)),INDEX(Торг!$B:$B,MATCH($C7526,Торг!$I:$I,0))),"")</f>
        <v/>
      </c>
      <c r="N7526" s="132" t="str">
        <f t="shared" si="117"/>
        <v>АСОМИ А119.2905.002/003-50</v>
      </c>
      <c r="O7526" s="132" t="str">
        <f>IFERROR(IFERROR(INDEX(Кат!$B:$B,MATCH($N7526,Кат!$I:$I,0)),INDEX(Торг!$B:$B,MATCH($N7526,Торг!$I:$I,0))),"")</f>
        <v/>
      </c>
    </row>
    <row r="7527" spans="1:15">
      <c r="A7527" t="s">
        <v>19440</v>
      </c>
      <c r="C7527" s="191" t="s">
        <v>8733</v>
      </c>
      <c r="E7527" t="s">
        <v>8734</v>
      </c>
      <c r="F7527" t="s">
        <v>3651</v>
      </c>
      <c r="G7527" t="s">
        <v>375</v>
      </c>
      <c r="H7527">
        <v>5950</v>
      </c>
      <c r="J7527" t="s">
        <v>22634</v>
      </c>
      <c r="K7527" s="132" t="str">
        <f>IFERROR(IFERROR(INDEX(Кат!$O:$O,MATCH($C7527,Кат!$I:$I,0)),INDEX(Торг!$L:$L,MATCH($C7527,Торг!$I:$I,0))),"")</f>
        <v/>
      </c>
      <c r="L7527" s="132" t="str">
        <f>IFERROR(IFERROR(INDEX(Кат!$A:$A,MATCH($C7527,Кат!$I:$I,0)),INDEX(Торг!$A:$A,MATCH($C7527,Торг!$I:$I,0))),"")</f>
        <v/>
      </c>
      <c r="M7527" s="132" t="str">
        <f>IFERROR(IFERROR(INDEX(Кат!$B:$B,MATCH($C7527,Кат!$I:$I,0)),INDEX(Торг!$B:$B,MATCH($C7527,Торг!$I:$I,0))),"")</f>
        <v/>
      </c>
      <c r="N7527" s="132" t="str">
        <f t="shared" si="117"/>
        <v>АСОМИ А110.2905.002/003-50</v>
      </c>
      <c r="O7527" s="132" t="str">
        <f>IFERROR(IFERROR(INDEX(Кат!$B:$B,MATCH($N7527,Кат!$I:$I,0)),INDEX(Торг!$B:$B,MATCH($N7527,Торг!$I:$I,0))),"")</f>
        <v/>
      </c>
    </row>
    <row r="7528" spans="1:15" outlineLevel="1">
      <c r="A7528" t="s">
        <v>19441</v>
      </c>
      <c r="C7528" s="191" t="s">
        <v>8735</v>
      </c>
      <c r="E7528" t="s">
        <v>8736</v>
      </c>
      <c r="F7528" t="s">
        <v>3651</v>
      </c>
      <c r="G7528" t="s">
        <v>375</v>
      </c>
      <c r="H7528">
        <v>5950</v>
      </c>
      <c r="J7528" t="s">
        <v>22634</v>
      </c>
      <c r="K7528" s="132" t="str">
        <f>IFERROR(IFERROR(INDEX(Кат!$O:$O,MATCH($C7528,Кат!$I:$I,0)),INDEX(Торг!$L:$L,MATCH($C7528,Торг!$I:$I,0))),"")</f>
        <v/>
      </c>
      <c r="L7528" s="132" t="str">
        <f>IFERROR(IFERROR(INDEX(Кат!$A:$A,MATCH($C7528,Кат!$I:$I,0)),INDEX(Торг!$A:$A,MATCH($C7528,Торг!$I:$I,0))),"")</f>
        <v/>
      </c>
      <c r="M7528" s="132" t="str">
        <f>IFERROR(IFERROR(INDEX(Кат!$B:$B,MATCH($C7528,Кат!$I:$I,0)),INDEX(Торг!$B:$B,MATCH($C7528,Торг!$I:$I,0))),"")</f>
        <v/>
      </c>
      <c r="N7528" s="132" t="str">
        <f t="shared" si="117"/>
        <v>АСОМИ А170.2905.002/003-50</v>
      </c>
      <c r="O7528" s="132" t="str">
        <f>IFERROR(IFERROR(INDEX(Кат!$B:$B,MATCH($N7528,Кат!$I:$I,0)),INDEX(Торг!$B:$B,MATCH($N7528,Торг!$I:$I,0))),"")</f>
        <v/>
      </c>
    </row>
    <row r="7529" spans="1:15" outlineLevel="1">
      <c r="A7529" t="s">
        <v>19442</v>
      </c>
      <c r="C7529" s="191" t="s">
        <v>8737</v>
      </c>
      <c r="E7529" t="s">
        <v>8738</v>
      </c>
      <c r="F7529" t="s">
        <v>3651</v>
      </c>
      <c r="G7529" t="s">
        <v>375</v>
      </c>
      <c r="H7529">
        <v>5950</v>
      </c>
      <c r="J7529" t="s">
        <v>22634</v>
      </c>
      <c r="K7529" s="132" t="str">
        <f>IFERROR(IFERROR(INDEX(Кат!$O:$O,MATCH($C7529,Кат!$I:$I,0)),INDEX(Торг!$L:$L,MATCH($C7529,Торг!$I:$I,0))),"")</f>
        <v/>
      </c>
      <c r="L7529" s="132" t="str">
        <f>IFERROR(IFERROR(INDEX(Кат!$A:$A,MATCH($C7529,Кат!$I:$I,0)),INDEX(Торг!$A:$A,MATCH($C7529,Торг!$I:$I,0))),"")</f>
        <v/>
      </c>
      <c r="M7529" s="132" t="str">
        <f>IFERROR(IFERROR(INDEX(Кат!$B:$B,MATCH($C7529,Кат!$I:$I,0)),INDEX(Торг!$B:$B,MATCH($C7529,Торг!$I:$I,0))),"")</f>
        <v/>
      </c>
      <c r="N7529" s="132" t="str">
        <f t="shared" si="117"/>
        <v>АСОМИ А190.2905.002/003-50</v>
      </c>
      <c r="O7529" s="132" t="str">
        <f>IFERROR(IFERROR(INDEX(Кат!$B:$B,MATCH($N7529,Кат!$I:$I,0)),INDEX(Торг!$B:$B,MATCH($N7529,Торг!$I:$I,0))),"")</f>
        <v/>
      </c>
    </row>
    <row r="7530" spans="1:15" outlineLevel="1">
      <c r="A7530" t="s">
        <v>24480</v>
      </c>
      <c r="C7530" s="191"/>
      <c r="E7530" t="s">
        <v>24481</v>
      </c>
      <c r="J7530" t="s">
        <v>22634</v>
      </c>
      <c r="K7530" s="132" t="str">
        <f>IFERROR(IFERROR(INDEX(Кат!$O:$O,MATCH($C7530,Кат!$I:$I,0)),INDEX(Торг!$L:$L,MATCH($C7530,Торг!$I:$I,0))),"")</f>
        <v/>
      </c>
      <c r="L7530" s="132" t="str">
        <f>IFERROR(IFERROR(INDEX(Кат!$A:$A,MATCH($C7530,Кат!$I:$I,0)),INDEX(Торг!$A:$A,MATCH($C7530,Торг!$I:$I,0))),"")</f>
        <v/>
      </c>
      <c r="M7530" s="132" t="str">
        <f>IFERROR(IFERROR(INDEX(Кат!$B:$B,MATCH($C7530,Кат!$I:$I,0)),INDEX(Торг!$B:$B,MATCH($C7530,Торг!$I:$I,0))),"")</f>
        <v/>
      </c>
      <c r="N7530" s="132" t="str">
        <f t="shared" si="117"/>
        <v xml:space="preserve"> </v>
      </c>
      <c r="O7530" s="132" t="str">
        <f>IFERROR(IFERROR(INDEX(Кат!$B:$B,MATCH($N7530,Кат!$I:$I,0)),INDEX(Торг!$B:$B,MATCH($N7530,Торг!$I:$I,0))),"")</f>
        <v/>
      </c>
    </row>
    <row r="7531" spans="1:15" outlineLevel="1">
      <c r="A7531" t="s">
        <v>19443</v>
      </c>
      <c r="C7531" s="191" t="s">
        <v>8739</v>
      </c>
      <c r="E7531" t="s">
        <v>8740</v>
      </c>
      <c r="F7531" t="s">
        <v>3651</v>
      </c>
      <c r="G7531" t="s">
        <v>375</v>
      </c>
      <c r="H7531">
        <v>3350</v>
      </c>
      <c r="J7531" t="s">
        <v>22634</v>
      </c>
      <c r="K7531" s="132" t="str">
        <f>IFERROR(IFERROR(INDEX(Кат!$O:$O,MATCH($C7531,Кат!$I:$I,0)),INDEX(Торг!$L:$L,MATCH($C7531,Торг!$I:$I,0))),"")</f>
        <v/>
      </c>
      <c r="L7531" s="132" t="str">
        <f>IFERROR(IFERROR(INDEX(Кат!$A:$A,MATCH($C7531,Кат!$I:$I,0)),INDEX(Торг!$A:$A,MATCH($C7531,Торг!$I:$I,0))),"")</f>
        <v/>
      </c>
      <c r="M7531" s="132" t="str">
        <f>IFERROR(IFERROR(INDEX(Кат!$B:$B,MATCH($C7531,Кат!$I:$I,0)),INDEX(Торг!$B:$B,MATCH($C7531,Торг!$I:$I,0))),"")</f>
        <v/>
      </c>
      <c r="N7531" s="132" t="str">
        <f t="shared" si="117"/>
        <v>АСОМИ À119.2915.004-05</v>
      </c>
      <c r="O7531" s="132" t="str">
        <f>IFERROR(IFERROR(INDEX(Кат!$B:$B,MATCH($N7531,Кат!$I:$I,0)),INDEX(Торг!$B:$B,MATCH($N7531,Торг!$I:$I,0))),"")</f>
        <v/>
      </c>
    </row>
    <row r="7532" spans="1:15" outlineLevel="1">
      <c r="A7532" t="s">
        <v>19444</v>
      </c>
      <c r="C7532" s="191" t="s">
        <v>8741</v>
      </c>
      <c r="E7532" t="s">
        <v>8742</v>
      </c>
      <c r="F7532" t="s">
        <v>3651</v>
      </c>
      <c r="G7532" t="s">
        <v>375</v>
      </c>
      <c r="H7532">
        <v>3250</v>
      </c>
      <c r="J7532" t="s">
        <v>22634</v>
      </c>
      <c r="K7532" s="132" t="str">
        <f>IFERROR(IFERROR(INDEX(Кат!$O:$O,MATCH($C7532,Кат!$I:$I,0)),INDEX(Торг!$L:$L,MATCH($C7532,Торг!$I:$I,0))),"")</f>
        <v/>
      </c>
      <c r="L7532" s="132" t="str">
        <f>IFERROR(IFERROR(INDEX(Кат!$A:$A,MATCH($C7532,Кат!$I:$I,0)),INDEX(Торг!$A:$A,MATCH($C7532,Торг!$I:$I,0))),"")</f>
        <v/>
      </c>
      <c r="M7532" s="132" t="str">
        <f>IFERROR(IFERROR(INDEX(Кат!$B:$B,MATCH($C7532,Кат!$I:$I,0)),INDEX(Торг!$B:$B,MATCH($C7532,Торг!$I:$I,0))),"")</f>
        <v/>
      </c>
      <c r="N7532" s="132" t="str">
        <f t="shared" si="117"/>
        <v>АСОМИ À108.2915.004-05</v>
      </c>
      <c r="O7532" s="132" t="str">
        <f>IFERROR(IFERROR(INDEX(Кат!$B:$B,MATCH($N7532,Кат!$I:$I,0)),INDEX(Торг!$B:$B,MATCH($N7532,Торг!$I:$I,0))),"")</f>
        <v/>
      </c>
    </row>
    <row r="7533" spans="1:15" outlineLevel="1">
      <c r="A7533" t="s">
        <v>19445</v>
      </c>
      <c r="C7533" s="191" t="s">
        <v>8743</v>
      </c>
      <c r="E7533" t="s">
        <v>8744</v>
      </c>
      <c r="F7533" t="s">
        <v>3651</v>
      </c>
      <c r="G7533" t="s">
        <v>375</v>
      </c>
      <c r="H7533">
        <v>3250</v>
      </c>
      <c r="J7533" t="s">
        <v>22634</v>
      </c>
      <c r="K7533" s="132" t="str">
        <f>IFERROR(IFERROR(INDEX(Кат!$O:$O,MATCH($C7533,Кат!$I:$I,0)),INDEX(Торг!$L:$L,MATCH($C7533,Торг!$I:$I,0))),"")</f>
        <v/>
      </c>
      <c r="L7533" s="132" t="str">
        <f>IFERROR(IFERROR(INDEX(Кат!$A:$A,MATCH($C7533,Кат!$I:$I,0)),INDEX(Торг!$A:$A,MATCH($C7533,Торг!$I:$I,0))),"")</f>
        <v/>
      </c>
      <c r="M7533" s="132" t="str">
        <f>IFERROR(IFERROR(INDEX(Кат!$B:$B,MATCH($C7533,Кат!$I:$I,0)),INDEX(Торг!$B:$B,MATCH($C7533,Торг!$I:$I,0))),"")</f>
        <v/>
      </c>
      <c r="N7533" s="132" t="str">
        <f t="shared" si="117"/>
        <v>АСОМИ À110.2915.004-05</v>
      </c>
      <c r="O7533" s="132" t="str">
        <f>IFERROR(IFERROR(INDEX(Кат!$B:$B,MATCH($N7533,Кат!$I:$I,0)),INDEX(Торг!$B:$B,MATCH($N7533,Торг!$I:$I,0))),"")</f>
        <v/>
      </c>
    </row>
    <row r="7534" spans="1:15" outlineLevel="1">
      <c r="A7534" t="s">
        <v>19446</v>
      </c>
      <c r="C7534" s="191" t="s">
        <v>8745</v>
      </c>
      <c r="E7534" t="s">
        <v>8746</v>
      </c>
      <c r="F7534" t="s">
        <v>3651</v>
      </c>
      <c r="G7534" t="s">
        <v>375</v>
      </c>
      <c r="H7534">
        <v>3350</v>
      </c>
      <c r="J7534" t="s">
        <v>22634</v>
      </c>
      <c r="K7534" s="132" t="str">
        <f>IFERROR(IFERROR(INDEX(Кат!$O:$O,MATCH($C7534,Кат!$I:$I,0)),INDEX(Торг!$L:$L,MATCH($C7534,Торг!$I:$I,0))),"")</f>
        <v/>
      </c>
      <c r="L7534" s="132" t="str">
        <f>IFERROR(IFERROR(INDEX(Кат!$A:$A,MATCH($C7534,Кат!$I:$I,0)),INDEX(Торг!$A:$A,MATCH($C7534,Торг!$I:$I,0))),"")</f>
        <v/>
      </c>
      <c r="M7534" s="132" t="str">
        <f>IFERROR(IFERROR(INDEX(Кат!$B:$B,MATCH($C7534,Кат!$I:$I,0)),INDEX(Торг!$B:$B,MATCH($C7534,Торг!$I:$I,0))),"")</f>
        <v/>
      </c>
      <c r="N7534" s="132" t="str">
        <f t="shared" si="117"/>
        <v>АСОМИ À170.2915.004-05</v>
      </c>
      <c r="O7534" s="132" t="str">
        <f>IFERROR(IFERROR(INDEX(Кат!$B:$B,MATCH($N7534,Кат!$I:$I,0)),INDEX(Торг!$B:$B,MATCH($N7534,Торг!$I:$I,0))),"")</f>
        <v/>
      </c>
    </row>
    <row r="7535" spans="1:15" outlineLevel="1">
      <c r="A7535" t="s">
        <v>19447</v>
      </c>
      <c r="C7535" s="191" t="s">
        <v>8747</v>
      </c>
      <c r="E7535" t="s">
        <v>8748</v>
      </c>
      <c r="F7535" t="s">
        <v>3651</v>
      </c>
      <c r="G7535" t="s">
        <v>375</v>
      </c>
      <c r="H7535">
        <v>3350</v>
      </c>
      <c r="J7535" t="s">
        <v>22634</v>
      </c>
      <c r="K7535" s="132" t="str">
        <f>IFERROR(IFERROR(INDEX(Кат!$O:$O,MATCH($C7535,Кат!$I:$I,0)),INDEX(Торг!$L:$L,MATCH($C7535,Торг!$I:$I,0))),"")</f>
        <v/>
      </c>
      <c r="L7535" s="132" t="str">
        <f>IFERROR(IFERROR(INDEX(Кат!$A:$A,MATCH($C7535,Кат!$I:$I,0)),INDEX(Торг!$A:$A,MATCH($C7535,Торг!$I:$I,0))),"")</f>
        <v/>
      </c>
      <c r="M7535" s="132" t="str">
        <f>IFERROR(IFERROR(INDEX(Кат!$B:$B,MATCH($C7535,Кат!$I:$I,0)),INDEX(Торг!$B:$B,MATCH($C7535,Торг!$I:$I,0))),"")</f>
        <v/>
      </c>
      <c r="N7535" s="132" t="str">
        <f t="shared" si="117"/>
        <v>АСОМИ À190.2915.004-05</v>
      </c>
      <c r="O7535" s="132" t="str">
        <f>IFERROR(IFERROR(INDEX(Кат!$B:$B,MATCH($N7535,Кат!$I:$I,0)),INDEX(Торг!$B:$B,MATCH($N7535,Торг!$I:$I,0))),"")</f>
        <v/>
      </c>
    </row>
    <row r="7536" spans="1:15">
      <c r="A7536" t="s">
        <v>19448</v>
      </c>
      <c r="C7536" s="191" t="s">
        <v>8749</v>
      </c>
      <c r="E7536" t="s">
        <v>8750</v>
      </c>
      <c r="F7536" t="s">
        <v>3651</v>
      </c>
      <c r="G7536" t="s">
        <v>375</v>
      </c>
      <c r="H7536">
        <v>5700</v>
      </c>
      <c r="J7536" t="s">
        <v>22634</v>
      </c>
      <c r="K7536" s="132" t="str">
        <f>IFERROR(IFERROR(INDEX(Кат!$O:$O,MATCH($C7536,Кат!$I:$I,0)),INDEX(Торг!$L:$L,MATCH($C7536,Торг!$I:$I,0))),"")</f>
        <v/>
      </c>
      <c r="L7536" s="132" t="str">
        <f>IFERROR(IFERROR(INDEX(Кат!$A:$A,MATCH($C7536,Кат!$I:$I,0)),INDEX(Торг!$A:$A,MATCH($C7536,Торг!$I:$I,0))),"")</f>
        <v/>
      </c>
      <c r="M7536" s="132" t="str">
        <f>IFERROR(IFERROR(INDEX(Кат!$B:$B,MATCH($C7536,Кат!$I:$I,0)),INDEX(Торг!$B:$B,MATCH($C7536,Торг!$I:$I,0))),"")</f>
        <v/>
      </c>
      <c r="N7536" s="132" t="str">
        <f t="shared" si="117"/>
        <v>АСОМИ А119.2905.002/003-05</v>
      </c>
      <c r="O7536" s="132" t="str">
        <f>IFERROR(IFERROR(INDEX(Кат!$B:$B,MATCH($N7536,Кат!$I:$I,0)),INDEX(Торг!$B:$B,MATCH($N7536,Торг!$I:$I,0))),"")</f>
        <v/>
      </c>
    </row>
    <row r="7537" spans="1:15" outlineLevel="1">
      <c r="A7537" t="s">
        <v>19449</v>
      </c>
      <c r="C7537" s="191" t="s">
        <v>8751</v>
      </c>
      <c r="E7537" t="s">
        <v>8752</v>
      </c>
      <c r="F7537" t="s">
        <v>3651</v>
      </c>
      <c r="G7537" t="s">
        <v>375</v>
      </c>
      <c r="H7537">
        <v>5500</v>
      </c>
      <c r="J7537" t="s">
        <v>22634</v>
      </c>
      <c r="K7537" s="132" t="str">
        <f>IFERROR(IFERROR(INDEX(Кат!$O:$O,MATCH($C7537,Кат!$I:$I,0)),INDEX(Торг!$L:$L,MATCH($C7537,Торг!$I:$I,0))),"")</f>
        <v/>
      </c>
      <c r="L7537" s="132" t="str">
        <f>IFERROR(IFERROR(INDEX(Кат!$A:$A,MATCH($C7537,Кат!$I:$I,0)),INDEX(Торг!$A:$A,MATCH($C7537,Торг!$I:$I,0))),"")</f>
        <v/>
      </c>
      <c r="M7537" s="132" t="str">
        <f>IFERROR(IFERROR(INDEX(Кат!$B:$B,MATCH($C7537,Кат!$I:$I,0)),INDEX(Торг!$B:$B,MATCH($C7537,Торг!$I:$I,0))),"")</f>
        <v/>
      </c>
      <c r="N7537" s="132" t="str">
        <f t="shared" si="117"/>
        <v>АСОМИ А108.2905.002/003-05</v>
      </c>
      <c r="O7537" s="132" t="str">
        <f>IFERROR(IFERROR(INDEX(Кат!$B:$B,MATCH($N7537,Кат!$I:$I,0)),INDEX(Торг!$B:$B,MATCH($N7537,Торг!$I:$I,0))),"")</f>
        <v/>
      </c>
    </row>
    <row r="7538" spans="1:15" outlineLevel="1">
      <c r="A7538" t="s">
        <v>19450</v>
      </c>
      <c r="C7538" s="191" t="s">
        <v>8753</v>
      </c>
      <c r="E7538" t="s">
        <v>8754</v>
      </c>
      <c r="F7538" t="s">
        <v>3651</v>
      </c>
      <c r="G7538" t="s">
        <v>375</v>
      </c>
      <c r="H7538">
        <v>5500</v>
      </c>
      <c r="J7538" t="s">
        <v>22634</v>
      </c>
      <c r="K7538" s="132" t="str">
        <f>IFERROR(IFERROR(INDEX(Кат!$O:$O,MATCH($C7538,Кат!$I:$I,0)),INDEX(Торг!$L:$L,MATCH($C7538,Торг!$I:$I,0))),"")</f>
        <v/>
      </c>
      <c r="L7538" s="132" t="str">
        <f>IFERROR(IFERROR(INDEX(Кат!$A:$A,MATCH($C7538,Кат!$I:$I,0)),INDEX(Торг!$A:$A,MATCH($C7538,Торг!$I:$I,0))),"")</f>
        <v/>
      </c>
      <c r="M7538" s="132" t="str">
        <f>IFERROR(IFERROR(INDEX(Кат!$B:$B,MATCH($C7538,Кат!$I:$I,0)),INDEX(Торг!$B:$B,MATCH($C7538,Торг!$I:$I,0))),"")</f>
        <v/>
      </c>
      <c r="N7538" s="132" t="str">
        <f t="shared" si="117"/>
        <v>АСОМИ А110.2905.002/003-05</v>
      </c>
      <c r="O7538" s="132" t="str">
        <f>IFERROR(IFERROR(INDEX(Кат!$B:$B,MATCH($N7538,Кат!$I:$I,0)),INDEX(Торг!$B:$B,MATCH($N7538,Торг!$I:$I,0))),"")</f>
        <v/>
      </c>
    </row>
    <row r="7539" spans="1:15">
      <c r="A7539" t="s">
        <v>19451</v>
      </c>
      <c r="C7539" s="191" t="s">
        <v>8755</v>
      </c>
      <c r="E7539" t="s">
        <v>8756</v>
      </c>
      <c r="F7539" t="s">
        <v>3651</v>
      </c>
      <c r="G7539" t="s">
        <v>375</v>
      </c>
      <c r="H7539">
        <v>5700</v>
      </c>
      <c r="J7539" t="s">
        <v>22634</v>
      </c>
      <c r="K7539" s="132" t="str">
        <f>IFERROR(IFERROR(INDEX(Кат!$O:$O,MATCH($C7539,Кат!$I:$I,0)),INDEX(Торг!$L:$L,MATCH($C7539,Торг!$I:$I,0))),"")</f>
        <v/>
      </c>
      <c r="L7539" s="132" t="str">
        <f>IFERROR(IFERROR(INDEX(Кат!$A:$A,MATCH($C7539,Кат!$I:$I,0)),INDEX(Торг!$A:$A,MATCH($C7539,Торг!$I:$I,0))),"")</f>
        <v/>
      </c>
      <c r="M7539" s="132" t="str">
        <f>IFERROR(IFERROR(INDEX(Кат!$B:$B,MATCH($C7539,Кат!$I:$I,0)),INDEX(Торг!$B:$B,MATCH($C7539,Торг!$I:$I,0))),"")</f>
        <v/>
      </c>
      <c r="N7539" s="132" t="str">
        <f t="shared" si="117"/>
        <v>АСОМИ А170.2905.002/003-05</v>
      </c>
      <c r="O7539" s="132" t="str">
        <f>IFERROR(IFERROR(INDEX(Кат!$B:$B,MATCH($N7539,Кат!$I:$I,0)),INDEX(Торг!$B:$B,MATCH($N7539,Торг!$I:$I,0))),"")</f>
        <v/>
      </c>
    </row>
    <row r="7540" spans="1:15" outlineLevel="1">
      <c r="A7540" t="s">
        <v>19452</v>
      </c>
      <c r="C7540" s="191" t="s">
        <v>8757</v>
      </c>
      <c r="E7540" t="s">
        <v>8758</v>
      </c>
      <c r="F7540" t="s">
        <v>3651</v>
      </c>
      <c r="G7540" t="s">
        <v>375</v>
      </c>
      <c r="H7540">
        <v>5700</v>
      </c>
      <c r="J7540" t="s">
        <v>22634</v>
      </c>
      <c r="K7540" s="132" t="str">
        <f>IFERROR(IFERROR(INDEX(Кат!$O:$O,MATCH($C7540,Кат!$I:$I,0)),INDEX(Торг!$L:$L,MATCH($C7540,Торг!$I:$I,0))),"")</f>
        <v/>
      </c>
      <c r="L7540" s="132" t="str">
        <f>IFERROR(IFERROR(INDEX(Кат!$A:$A,MATCH($C7540,Кат!$I:$I,0)),INDEX(Торг!$A:$A,MATCH($C7540,Торг!$I:$I,0))),"")</f>
        <v/>
      </c>
      <c r="M7540" s="132" t="str">
        <f>IFERROR(IFERROR(INDEX(Кат!$B:$B,MATCH($C7540,Кат!$I:$I,0)),INDEX(Торг!$B:$B,MATCH($C7540,Торг!$I:$I,0))),"")</f>
        <v/>
      </c>
      <c r="N7540" s="132" t="str">
        <f t="shared" si="117"/>
        <v>АСОМИ А190.2905.002/003-05</v>
      </c>
      <c r="O7540" s="132" t="str">
        <f>IFERROR(IFERROR(INDEX(Кат!$B:$B,MATCH($N7540,Кат!$I:$I,0)),INDEX(Торг!$B:$B,MATCH($N7540,Торг!$I:$I,0))),"")</f>
        <v/>
      </c>
    </row>
    <row r="7541" spans="1:15" outlineLevel="1">
      <c r="A7541" t="s">
        <v>24482</v>
      </c>
      <c r="C7541" s="191"/>
      <c r="E7541" t="s">
        <v>24483</v>
      </c>
      <c r="J7541" t="s">
        <v>22634</v>
      </c>
      <c r="K7541" s="132" t="str">
        <f>IFERROR(IFERROR(INDEX(Кат!$O:$O,MATCH($C7541,Кат!$I:$I,0)),INDEX(Торг!$L:$L,MATCH($C7541,Торг!$I:$I,0))),"")</f>
        <v/>
      </c>
      <c r="L7541" s="132" t="str">
        <f>IFERROR(IFERROR(INDEX(Кат!$A:$A,MATCH($C7541,Кат!$I:$I,0)),INDEX(Торг!$A:$A,MATCH($C7541,Торг!$I:$I,0))),"")</f>
        <v/>
      </c>
      <c r="M7541" s="132" t="str">
        <f>IFERROR(IFERROR(INDEX(Кат!$B:$B,MATCH($C7541,Кат!$I:$I,0)),INDEX(Торг!$B:$B,MATCH($C7541,Торг!$I:$I,0))),"")</f>
        <v/>
      </c>
      <c r="N7541" s="132" t="str">
        <f t="shared" si="117"/>
        <v xml:space="preserve"> </v>
      </c>
      <c r="O7541" s="132" t="str">
        <f>IFERROR(IFERROR(INDEX(Кат!$B:$B,MATCH($N7541,Кат!$I:$I,0)),INDEX(Торг!$B:$B,MATCH($N7541,Торг!$I:$I,0))),"")</f>
        <v/>
      </c>
    </row>
    <row r="7542" spans="1:15" outlineLevel="1">
      <c r="A7542" t="s">
        <v>19453</v>
      </c>
      <c r="C7542" s="191" t="s">
        <v>8759</v>
      </c>
      <c r="E7542" t="s">
        <v>8760</v>
      </c>
      <c r="F7542" t="s">
        <v>3651</v>
      </c>
      <c r="G7542" t="s">
        <v>375</v>
      </c>
      <c r="H7542">
        <v>3400</v>
      </c>
      <c r="J7542" t="s">
        <v>22634</v>
      </c>
      <c r="K7542" s="132" t="str">
        <f>IFERROR(IFERROR(INDEX(Кат!$O:$O,MATCH($C7542,Кат!$I:$I,0)),INDEX(Торг!$L:$L,MATCH($C7542,Торг!$I:$I,0))),"")</f>
        <v/>
      </c>
      <c r="L7542" s="132" t="str">
        <f>IFERROR(IFERROR(INDEX(Кат!$A:$A,MATCH($C7542,Кат!$I:$I,0)),INDEX(Торг!$A:$A,MATCH($C7542,Торг!$I:$I,0))),"")</f>
        <v/>
      </c>
      <c r="M7542" s="132" t="str">
        <f>IFERROR(IFERROR(INDEX(Кат!$B:$B,MATCH($C7542,Кат!$I:$I,0)),INDEX(Торг!$B:$B,MATCH($C7542,Торг!$I:$I,0))),"")</f>
        <v/>
      </c>
      <c r="N7542" s="132" t="str">
        <f t="shared" si="117"/>
        <v>АСОМИ А119.2915.004</v>
      </c>
      <c r="O7542" s="132" t="str">
        <f>IFERROR(IFERROR(INDEX(Кат!$B:$B,MATCH($N7542,Кат!$I:$I,0)),INDEX(Торг!$B:$B,MATCH($N7542,Торг!$I:$I,0))),"")</f>
        <v/>
      </c>
    </row>
    <row r="7543" spans="1:15" outlineLevel="1">
      <c r="A7543" t="s">
        <v>19454</v>
      </c>
      <c r="C7543" s="191" t="s">
        <v>8761</v>
      </c>
      <c r="E7543" t="s">
        <v>8762</v>
      </c>
      <c r="F7543" t="s">
        <v>3651</v>
      </c>
      <c r="G7543" t="s">
        <v>375</v>
      </c>
      <c r="H7543">
        <v>3300</v>
      </c>
      <c r="J7543" t="s">
        <v>22634</v>
      </c>
      <c r="K7543" s="132" t="str">
        <f>IFERROR(IFERROR(INDEX(Кат!$O:$O,MATCH($C7543,Кат!$I:$I,0)),INDEX(Торг!$L:$L,MATCH($C7543,Торг!$I:$I,0))),"")</f>
        <v/>
      </c>
      <c r="L7543" s="132" t="str">
        <f>IFERROR(IFERROR(INDEX(Кат!$A:$A,MATCH($C7543,Кат!$I:$I,0)),INDEX(Торг!$A:$A,MATCH($C7543,Торг!$I:$I,0))),"")</f>
        <v/>
      </c>
      <c r="M7543" s="132" t="str">
        <f>IFERROR(IFERROR(INDEX(Кат!$B:$B,MATCH($C7543,Кат!$I:$I,0)),INDEX(Торг!$B:$B,MATCH($C7543,Торг!$I:$I,0))),"")</f>
        <v/>
      </c>
      <c r="N7543" s="132" t="str">
        <f t="shared" si="117"/>
        <v>АСОМИ А108.2915.004</v>
      </c>
      <c r="O7543" s="132" t="str">
        <f>IFERROR(IFERROR(INDEX(Кат!$B:$B,MATCH($N7543,Кат!$I:$I,0)),INDEX(Торг!$B:$B,MATCH($N7543,Торг!$I:$I,0))),"")</f>
        <v/>
      </c>
    </row>
    <row r="7544" spans="1:15" outlineLevel="1">
      <c r="A7544" t="s">
        <v>19455</v>
      </c>
      <c r="C7544" s="191" t="s">
        <v>8763</v>
      </c>
      <c r="E7544" t="s">
        <v>8764</v>
      </c>
      <c r="F7544" t="s">
        <v>3651</v>
      </c>
      <c r="G7544" t="s">
        <v>375</v>
      </c>
      <c r="H7544">
        <v>3300</v>
      </c>
      <c r="J7544" t="s">
        <v>22634</v>
      </c>
      <c r="K7544" s="132" t="str">
        <f>IFERROR(IFERROR(INDEX(Кат!$O:$O,MATCH($C7544,Кат!$I:$I,0)),INDEX(Торг!$L:$L,MATCH($C7544,Торг!$I:$I,0))),"")</f>
        <v/>
      </c>
      <c r="L7544" s="132" t="str">
        <f>IFERROR(IFERROR(INDEX(Кат!$A:$A,MATCH($C7544,Кат!$I:$I,0)),INDEX(Торг!$A:$A,MATCH($C7544,Торг!$I:$I,0))),"")</f>
        <v/>
      </c>
      <c r="M7544" s="132" t="str">
        <f>IFERROR(IFERROR(INDEX(Кат!$B:$B,MATCH($C7544,Кат!$I:$I,0)),INDEX(Торг!$B:$B,MATCH($C7544,Торг!$I:$I,0))),"")</f>
        <v/>
      </c>
      <c r="N7544" s="132" t="str">
        <f t="shared" si="117"/>
        <v>АСОМИ А110.2915.004</v>
      </c>
      <c r="O7544" s="132" t="str">
        <f>IFERROR(IFERROR(INDEX(Кат!$B:$B,MATCH($N7544,Кат!$I:$I,0)),INDEX(Торг!$B:$B,MATCH($N7544,Торг!$I:$I,0))),"")</f>
        <v/>
      </c>
    </row>
    <row r="7545" spans="1:15" outlineLevel="1">
      <c r="A7545" t="s">
        <v>19456</v>
      </c>
      <c r="C7545" s="191" t="s">
        <v>8765</v>
      </c>
      <c r="E7545" t="s">
        <v>8766</v>
      </c>
      <c r="F7545" t="s">
        <v>3651</v>
      </c>
      <c r="G7545" t="s">
        <v>375</v>
      </c>
      <c r="H7545">
        <v>2700</v>
      </c>
      <c r="J7545" t="s">
        <v>22634</v>
      </c>
      <c r="K7545" s="132" t="str">
        <f>IFERROR(IFERROR(INDEX(Кат!$O:$O,MATCH($C7545,Кат!$I:$I,0)),INDEX(Торг!$L:$L,MATCH($C7545,Торг!$I:$I,0))),"")</f>
        <v/>
      </c>
      <c r="L7545" s="132" t="str">
        <f>IFERROR(IFERROR(INDEX(Кат!$A:$A,MATCH($C7545,Кат!$I:$I,0)),INDEX(Торг!$A:$A,MATCH($C7545,Торг!$I:$I,0))),"")</f>
        <v/>
      </c>
      <c r="M7545" s="132" t="str">
        <f>IFERROR(IFERROR(INDEX(Кат!$B:$B,MATCH($C7545,Кат!$I:$I,0)),INDEX(Торг!$B:$B,MATCH($C7545,Торг!$I:$I,0))),"")</f>
        <v/>
      </c>
      <c r="N7545" s="132" t="str">
        <f t="shared" si="117"/>
        <v>АСОМИ А123.2915.190</v>
      </c>
      <c r="O7545" s="132" t="str">
        <f>IFERROR(IFERROR(INDEX(Кат!$B:$B,MATCH($N7545,Кат!$I:$I,0)),INDEX(Торг!$B:$B,MATCH($N7545,Торг!$I:$I,0))),"")</f>
        <v/>
      </c>
    </row>
    <row r="7546" spans="1:15" outlineLevel="1">
      <c r="A7546" t="s">
        <v>19457</v>
      </c>
      <c r="C7546" s="191" t="s">
        <v>8767</v>
      </c>
      <c r="E7546" t="s">
        <v>8768</v>
      </c>
      <c r="F7546" t="s">
        <v>3651</v>
      </c>
      <c r="G7546" t="s">
        <v>375</v>
      </c>
      <c r="H7546">
        <v>3400</v>
      </c>
      <c r="J7546" t="s">
        <v>22634</v>
      </c>
      <c r="K7546" s="132" t="str">
        <f>IFERROR(IFERROR(INDEX(Кат!$O:$O,MATCH($C7546,Кат!$I:$I,0)),INDEX(Торг!$L:$L,MATCH($C7546,Торг!$I:$I,0))),"")</f>
        <v/>
      </c>
      <c r="L7546" s="132" t="str">
        <f>IFERROR(IFERROR(INDEX(Кат!$A:$A,MATCH($C7546,Кат!$I:$I,0)),INDEX(Торг!$A:$A,MATCH($C7546,Торг!$I:$I,0))),"")</f>
        <v/>
      </c>
      <c r="M7546" s="132" t="str">
        <f>IFERROR(IFERROR(INDEX(Кат!$B:$B,MATCH($C7546,Кат!$I:$I,0)),INDEX(Торг!$B:$B,MATCH($C7546,Торг!$I:$I,0))),"")</f>
        <v/>
      </c>
      <c r="N7546" s="132" t="str">
        <f t="shared" si="117"/>
        <v>АСОМИ А170.2915.004</v>
      </c>
      <c r="O7546" s="132" t="str">
        <f>IFERROR(IFERROR(INDEX(Кат!$B:$B,MATCH($N7546,Кат!$I:$I,0)),INDEX(Торг!$B:$B,MATCH($N7546,Торг!$I:$I,0))),"")</f>
        <v/>
      </c>
    </row>
    <row r="7547" spans="1:15" outlineLevel="1">
      <c r="A7547" t="s">
        <v>19458</v>
      </c>
      <c r="C7547" s="191" t="s">
        <v>8769</v>
      </c>
      <c r="E7547" t="s">
        <v>8770</v>
      </c>
      <c r="F7547" t="s">
        <v>3651</v>
      </c>
      <c r="G7547" t="s">
        <v>375</v>
      </c>
      <c r="H7547">
        <v>3400</v>
      </c>
      <c r="J7547" t="s">
        <v>22634</v>
      </c>
      <c r="K7547" s="132" t="str">
        <f>IFERROR(IFERROR(INDEX(Кат!$O:$O,MATCH($C7547,Кат!$I:$I,0)),INDEX(Торг!$L:$L,MATCH($C7547,Торг!$I:$I,0))),"")</f>
        <v/>
      </c>
      <c r="L7547" s="132" t="str">
        <f>IFERROR(IFERROR(INDEX(Кат!$A:$A,MATCH($C7547,Кат!$I:$I,0)),INDEX(Торг!$A:$A,MATCH($C7547,Торг!$I:$I,0))),"")</f>
        <v/>
      </c>
      <c r="M7547" s="132" t="str">
        <f>IFERROR(IFERROR(INDEX(Кат!$B:$B,MATCH($C7547,Кат!$I:$I,0)),INDEX(Торг!$B:$B,MATCH($C7547,Торг!$I:$I,0))),"")</f>
        <v/>
      </c>
      <c r="N7547" s="132" t="str">
        <f t="shared" si="117"/>
        <v>АСОМИ А190.2915.004</v>
      </c>
      <c r="O7547" s="132" t="str">
        <f>IFERROR(IFERROR(INDEX(Кат!$B:$B,MATCH($N7547,Кат!$I:$I,0)),INDEX(Торг!$B:$B,MATCH($N7547,Торг!$I:$I,0))),"")</f>
        <v/>
      </c>
    </row>
    <row r="7548" spans="1:15" outlineLevel="1">
      <c r="A7548" t="s">
        <v>19459</v>
      </c>
      <c r="C7548" s="191" t="s">
        <v>8771</v>
      </c>
      <c r="E7548" t="s">
        <v>8772</v>
      </c>
      <c r="F7548" t="s">
        <v>3651</v>
      </c>
      <c r="G7548" t="s">
        <v>375</v>
      </c>
      <c r="H7548">
        <v>3900</v>
      </c>
      <c r="J7548" t="s">
        <v>22634</v>
      </c>
      <c r="K7548" s="132" t="str">
        <f>IFERROR(IFERROR(INDEX(Кат!$O:$O,MATCH($C7548,Кат!$I:$I,0)),INDEX(Торг!$L:$L,MATCH($C7548,Торг!$I:$I,0))),"")</f>
        <v/>
      </c>
      <c r="L7548" s="132" t="str">
        <f>IFERROR(IFERROR(INDEX(Кат!$A:$A,MATCH($C7548,Кат!$I:$I,0)),INDEX(Торг!$A:$A,MATCH($C7548,Торг!$I:$I,0))),"")</f>
        <v/>
      </c>
      <c r="M7548" s="132" t="str">
        <f>IFERROR(IFERROR(INDEX(Кат!$B:$B,MATCH($C7548,Кат!$I:$I,0)),INDEX(Торг!$B:$B,MATCH($C7548,Торг!$I:$I,0))),"")</f>
        <v/>
      </c>
      <c r="N7548" s="132" t="str">
        <f t="shared" si="117"/>
        <v>АСОМИ А010.2915.004</v>
      </c>
      <c r="O7548" s="132" t="str">
        <f>IFERROR(IFERROR(INDEX(Кат!$B:$B,MATCH($N7548,Кат!$I:$I,0)),INDEX(Торг!$B:$B,MATCH($N7548,Торг!$I:$I,0))),"")</f>
        <v/>
      </c>
    </row>
    <row r="7549" spans="1:15" outlineLevel="1">
      <c r="A7549" t="s">
        <v>19460</v>
      </c>
      <c r="C7549" s="191" t="s">
        <v>3652</v>
      </c>
      <c r="E7549" t="s">
        <v>3653</v>
      </c>
      <c r="F7549" t="s">
        <v>3651</v>
      </c>
      <c r="G7549" t="s">
        <v>375</v>
      </c>
      <c r="H7549">
        <v>4250</v>
      </c>
      <c r="J7549" t="s">
        <v>22634</v>
      </c>
      <c r="K7549" s="132" t="str">
        <f>IFERROR(IFERROR(INDEX(Кат!$O:$O,MATCH($C7549,Кат!$I:$I,0)),INDEX(Торг!$L:$L,MATCH($C7549,Торг!$I:$I,0))),"")</f>
        <v/>
      </c>
      <c r="L7549" s="132" t="str">
        <f>IFERROR(IFERROR(INDEX(Кат!$A:$A,MATCH($C7549,Кат!$I:$I,0)),INDEX(Торг!$A:$A,MATCH($C7549,Торг!$I:$I,0))),"")</f>
        <v/>
      </c>
      <c r="M7549" s="132" t="str">
        <f>IFERROR(IFERROR(INDEX(Кат!$B:$B,MATCH($C7549,Кат!$I:$I,0)),INDEX(Торг!$B:$B,MATCH($C7549,Торг!$I:$I,0))),"")</f>
        <v/>
      </c>
      <c r="N7549" s="132" t="str">
        <f t="shared" si="117"/>
        <v>АСОМИ A180.2915.004-K</v>
      </c>
      <c r="O7549" s="132" t="str">
        <f>IFERROR(IFERROR(INDEX(Кат!$B:$B,MATCH($N7549,Кат!$I:$I,0)),INDEX(Торг!$B:$B,MATCH($N7549,Торг!$I:$I,0))),"")</f>
        <v/>
      </c>
    </row>
    <row r="7550" spans="1:15" outlineLevel="1">
      <c r="A7550" t="s">
        <v>19461</v>
      </c>
      <c r="C7550" s="191" t="s">
        <v>8773</v>
      </c>
      <c r="E7550" t="s">
        <v>8774</v>
      </c>
      <c r="F7550" t="s">
        <v>3651</v>
      </c>
      <c r="G7550" t="s">
        <v>375</v>
      </c>
      <c r="H7550">
        <v>3550</v>
      </c>
      <c r="J7550" t="s">
        <v>22634</v>
      </c>
      <c r="K7550" s="132" t="str">
        <f>IFERROR(IFERROR(INDEX(Кат!$O:$O,MATCH($C7550,Кат!$I:$I,0)),INDEX(Торг!$L:$L,MATCH($C7550,Торг!$I:$I,0))),"")</f>
        <v/>
      </c>
      <c r="L7550" s="132" t="str">
        <f>IFERROR(IFERROR(INDEX(Кат!$A:$A,MATCH($C7550,Кат!$I:$I,0)),INDEX(Торг!$A:$A,MATCH($C7550,Торг!$I:$I,0))),"")</f>
        <v/>
      </c>
      <c r="M7550" s="132" t="str">
        <f>IFERROR(IFERROR(INDEX(Кат!$B:$B,MATCH($C7550,Кат!$I:$I,0)),INDEX(Торг!$B:$B,MATCH($C7550,Торг!$I:$I,0))),"")</f>
        <v/>
      </c>
      <c r="N7550" s="132" t="str">
        <f t="shared" si="117"/>
        <v>АСОМИ А180.2915.004</v>
      </c>
      <c r="O7550" s="132" t="str">
        <f>IFERROR(IFERROR(INDEX(Кат!$B:$B,MATCH($N7550,Кат!$I:$I,0)),INDEX(Торг!$B:$B,MATCH($N7550,Торг!$I:$I,0))),"")</f>
        <v/>
      </c>
    </row>
    <row r="7551" spans="1:15" outlineLevel="1">
      <c r="A7551" t="s">
        <v>19462</v>
      </c>
      <c r="C7551" s="191" t="s">
        <v>8775</v>
      </c>
      <c r="E7551" t="s">
        <v>8776</v>
      </c>
      <c r="F7551" t="s">
        <v>3651</v>
      </c>
      <c r="G7551" t="s">
        <v>375</v>
      </c>
      <c r="H7551">
        <v>3900</v>
      </c>
      <c r="J7551" t="s">
        <v>22634</v>
      </c>
      <c r="K7551" s="132" t="str">
        <f>IFERROR(IFERROR(INDEX(Кат!$O:$O,MATCH($C7551,Кат!$I:$I,0)),INDEX(Торг!$L:$L,MATCH($C7551,Торг!$I:$I,0))),"")</f>
        <v/>
      </c>
      <c r="L7551" s="132" t="str">
        <f>IFERROR(IFERROR(INDEX(Кат!$A:$A,MATCH($C7551,Кат!$I:$I,0)),INDEX(Торг!$A:$A,MATCH($C7551,Торг!$I:$I,0))),"")</f>
        <v/>
      </c>
      <c r="M7551" s="132" t="str">
        <f>IFERROR(IFERROR(INDEX(Кат!$B:$B,MATCH($C7551,Кат!$I:$I,0)),INDEX(Торг!$B:$B,MATCH($C7551,Торг!$I:$I,0))),"")</f>
        <v/>
      </c>
      <c r="N7551" s="132" t="str">
        <f t="shared" si="117"/>
        <v>АСОМИ А030.2915.004</v>
      </c>
      <c r="O7551" s="132" t="str">
        <f>IFERROR(IFERROR(INDEX(Кат!$B:$B,MATCH($N7551,Кат!$I:$I,0)),INDEX(Торг!$B:$B,MATCH($N7551,Торг!$I:$I,0))),"")</f>
        <v/>
      </c>
    </row>
    <row r="7552" spans="1:15" outlineLevel="1">
      <c r="A7552" t="s">
        <v>19463</v>
      </c>
      <c r="C7552" s="191" t="s">
        <v>8777</v>
      </c>
      <c r="E7552" t="s">
        <v>8778</v>
      </c>
      <c r="F7552" t="s">
        <v>3651</v>
      </c>
      <c r="G7552" t="s">
        <v>375</v>
      </c>
      <c r="H7552">
        <v>4400</v>
      </c>
      <c r="J7552" t="s">
        <v>22634</v>
      </c>
      <c r="K7552" s="132" t="str">
        <f>IFERROR(IFERROR(INDEX(Кат!$O:$O,MATCH($C7552,Кат!$I:$I,0)),INDEX(Торг!$L:$L,MATCH($C7552,Торг!$I:$I,0))),"")</f>
        <v/>
      </c>
      <c r="L7552" s="132" t="str">
        <f>IFERROR(IFERROR(INDEX(Кат!$A:$A,MATCH($C7552,Кат!$I:$I,0)),INDEX(Торг!$A:$A,MATCH($C7552,Торг!$I:$I,0))),"")</f>
        <v/>
      </c>
      <c r="M7552" s="132" t="str">
        <f>IFERROR(IFERROR(INDEX(Кат!$B:$B,MATCH($C7552,Кат!$I:$I,0)),INDEX(Торг!$B:$B,MATCH($C7552,Торг!$I:$I,0))),"")</f>
        <v/>
      </c>
      <c r="N7552" s="132" t="str">
        <f t="shared" si="117"/>
        <v>АСОМИ А011.2915.004</v>
      </c>
      <c r="O7552" s="132" t="str">
        <f>IFERROR(IFERROR(INDEX(Кат!$B:$B,MATCH($N7552,Кат!$I:$I,0)),INDEX(Торг!$B:$B,MATCH($N7552,Торг!$I:$I,0))),"")</f>
        <v/>
      </c>
    </row>
    <row r="7553" spans="1:15" outlineLevel="1">
      <c r="A7553" t="s">
        <v>19464</v>
      </c>
      <c r="C7553" s="191" t="s">
        <v>8779</v>
      </c>
      <c r="E7553" t="s">
        <v>8780</v>
      </c>
      <c r="F7553" t="s">
        <v>3651</v>
      </c>
      <c r="G7553" t="s">
        <v>375</v>
      </c>
      <c r="H7553">
        <v>2700</v>
      </c>
      <c r="J7553" t="s">
        <v>22634</v>
      </c>
      <c r="K7553" s="132" t="str">
        <f>IFERROR(IFERROR(INDEX(Кат!$O:$O,MATCH($C7553,Кат!$I:$I,0)),INDEX(Торг!$L:$L,MATCH($C7553,Торг!$I:$I,0))),"")</f>
        <v/>
      </c>
      <c r="L7553" s="132" t="str">
        <f>IFERROR(IFERROR(INDEX(Кат!$A:$A,MATCH($C7553,Кат!$I:$I,0)),INDEX(Торг!$A:$A,MATCH($C7553,Торг!$I:$I,0))),"")</f>
        <v/>
      </c>
      <c r="M7553" s="132" t="str">
        <f>IFERROR(IFERROR(INDEX(Кат!$B:$B,MATCH($C7553,Кат!$I:$I,0)),INDEX(Торг!$B:$B,MATCH($C7553,Торг!$I:$I,0))),"")</f>
        <v/>
      </c>
      <c r="N7553" s="132" t="str">
        <f t="shared" si="117"/>
        <v>АСОМИ А123.2905.190</v>
      </c>
      <c r="O7553" s="132" t="str">
        <f>IFERROR(IFERROR(INDEX(Кат!$B:$B,MATCH($N7553,Кат!$I:$I,0)),INDEX(Торг!$B:$B,MATCH($N7553,Торг!$I:$I,0))),"")</f>
        <v/>
      </c>
    </row>
    <row r="7554" spans="1:15" outlineLevel="1">
      <c r="A7554" t="s">
        <v>19465</v>
      </c>
      <c r="C7554" s="191" t="s">
        <v>8781</v>
      </c>
      <c r="E7554" t="s">
        <v>8782</v>
      </c>
      <c r="F7554" t="s">
        <v>3651</v>
      </c>
      <c r="G7554" t="s">
        <v>375</v>
      </c>
      <c r="H7554">
        <v>5600</v>
      </c>
      <c r="J7554" t="s">
        <v>22634</v>
      </c>
      <c r="K7554" s="132" t="str">
        <f>IFERROR(IFERROR(INDEX(Кат!$O:$O,MATCH($C7554,Кат!$I:$I,0)),INDEX(Торг!$L:$L,MATCH($C7554,Торг!$I:$I,0))),"")</f>
        <v/>
      </c>
      <c r="L7554" s="132" t="str">
        <f>IFERROR(IFERROR(INDEX(Кат!$A:$A,MATCH($C7554,Кат!$I:$I,0)),INDEX(Торг!$A:$A,MATCH($C7554,Торг!$I:$I,0))),"")</f>
        <v/>
      </c>
      <c r="M7554" s="132" t="str">
        <f>IFERROR(IFERROR(INDEX(Кат!$B:$B,MATCH($C7554,Кат!$I:$I,0)),INDEX(Торг!$B:$B,MATCH($C7554,Торг!$I:$I,0))),"")</f>
        <v/>
      </c>
      <c r="N7554" s="132" t="str">
        <f t="shared" si="117"/>
        <v>АСОМИ А119.2905.002/003</v>
      </c>
      <c r="O7554" s="132" t="str">
        <f>IFERROR(IFERROR(INDEX(Кат!$B:$B,MATCH($N7554,Кат!$I:$I,0)),INDEX(Торг!$B:$B,MATCH($N7554,Торг!$I:$I,0))),"")</f>
        <v/>
      </c>
    </row>
    <row r="7555" spans="1:15" outlineLevel="1">
      <c r="A7555" t="s">
        <v>19466</v>
      </c>
      <c r="C7555" s="191" t="s">
        <v>8783</v>
      </c>
      <c r="E7555" t="s">
        <v>8784</v>
      </c>
      <c r="F7555" t="s">
        <v>3651</v>
      </c>
      <c r="G7555" t="s">
        <v>375</v>
      </c>
      <c r="H7555">
        <v>5550</v>
      </c>
      <c r="J7555" t="s">
        <v>22634</v>
      </c>
      <c r="K7555" s="132" t="str">
        <f>IFERROR(IFERROR(INDEX(Кат!$O:$O,MATCH($C7555,Кат!$I:$I,0)),INDEX(Торг!$L:$L,MATCH($C7555,Торг!$I:$I,0))),"")</f>
        <v/>
      </c>
      <c r="L7555" s="132" t="str">
        <f>IFERROR(IFERROR(INDEX(Кат!$A:$A,MATCH($C7555,Кат!$I:$I,0)),INDEX(Торг!$A:$A,MATCH($C7555,Торг!$I:$I,0))),"")</f>
        <v/>
      </c>
      <c r="M7555" s="132" t="str">
        <f>IFERROR(IFERROR(INDEX(Кат!$B:$B,MATCH($C7555,Кат!$I:$I,0)),INDEX(Торг!$B:$B,MATCH($C7555,Торг!$I:$I,0))),"")</f>
        <v/>
      </c>
      <c r="N7555" s="132" t="str">
        <f t="shared" si="117"/>
        <v>АСОМИ А108.2905.002/003</v>
      </c>
      <c r="O7555" s="132" t="str">
        <f>IFERROR(IFERROR(INDEX(Кат!$B:$B,MATCH($N7555,Кат!$I:$I,0)),INDEX(Торг!$B:$B,MATCH($N7555,Торг!$I:$I,0))),"")</f>
        <v/>
      </c>
    </row>
    <row r="7556" spans="1:15" outlineLevel="1">
      <c r="A7556" t="s">
        <v>19467</v>
      </c>
      <c r="C7556" s="191" t="s">
        <v>8785</v>
      </c>
      <c r="E7556" t="s">
        <v>8786</v>
      </c>
      <c r="F7556" t="s">
        <v>3651</v>
      </c>
      <c r="G7556" t="s">
        <v>375</v>
      </c>
      <c r="H7556">
        <v>5550</v>
      </c>
      <c r="J7556" t="s">
        <v>22634</v>
      </c>
      <c r="K7556" s="132" t="str">
        <f>IFERROR(IFERROR(INDEX(Кат!$O:$O,MATCH($C7556,Кат!$I:$I,0)),INDEX(Торг!$L:$L,MATCH($C7556,Торг!$I:$I,0))),"")</f>
        <v/>
      </c>
      <c r="L7556" s="132" t="str">
        <f>IFERROR(IFERROR(INDEX(Кат!$A:$A,MATCH($C7556,Кат!$I:$I,0)),INDEX(Торг!$A:$A,MATCH($C7556,Торг!$I:$I,0))),"")</f>
        <v/>
      </c>
      <c r="M7556" s="132" t="str">
        <f>IFERROR(IFERROR(INDEX(Кат!$B:$B,MATCH($C7556,Кат!$I:$I,0)),INDEX(Торг!$B:$B,MATCH($C7556,Торг!$I:$I,0))),"")</f>
        <v/>
      </c>
      <c r="N7556" s="132" t="str">
        <f t="shared" si="117"/>
        <v>АСОМИ А110.2905.002/003</v>
      </c>
      <c r="O7556" s="132" t="str">
        <f>IFERROR(IFERROR(INDEX(Кат!$B:$B,MATCH($N7556,Кат!$I:$I,0)),INDEX(Торг!$B:$B,MATCH($N7556,Торг!$I:$I,0))),"")</f>
        <v/>
      </c>
    </row>
    <row r="7557" spans="1:15" outlineLevel="1">
      <c r="A7557" t="s">
        <v>19468</v>
      </c>
      <c r="C7557" s="191" t="s">
        <v>8787</v>
      </c>
      <c r="E7557" t="s">
        <v>8788</v>
      </c>
      <c r="F7557" t="s">
        <v>3651</v>
      </c>
      <c r="G7557" t="s">
        <v>375</v>
      </c>
      <c r="H7557">
        <v>5800</v>
      </c>
      <c r="J7557" t="s">
        <v>22634</v>
      </c>
      <c r="K7557" s="132" t="str">
        <f>IFERROR(IFERROR(INDEX(Кат!$O:$O,MATCH($C7557,Кат!$I:$I,0)),INDEX(Торг!$L:$L,MATCH($C7557,Торг!$I:$I,0))),"")</f>
        <v/>
      </c>
      <c r="L7557" s="132" t="str">
        <f>IFERROR(IFERROR(INDEX(Кат!$A:$A,MATCH($C7557,Кат!$I:$I,0)),INDEX(Торг!$A:$A,MATCH($C7557,Торг!$I:$I,0))),"")</f>
        <v/>
      </c>
      <c r="M7557" s="132" t="str">
        <f>IFERROR(IFERROR(INDEX(Кат!$B:$B,MATCH($C7557,Кат!$I:$I,0)),INDEX(Торг!$B:$B,MATCH($C7557,Торг!$I:$I,0))),"")</f>
        <v/>
      </c>
      <c r="N7557" s="132" t="str">
        <f t="shared" si="117"/>
        <v>АСОМИ А170.2905.002/003</v>
      </c>
      <c r="O7557" s="132" t="str">
        <f>IFERROR(IFERROR(INDEX(Кат!$B:$B,MATCH($N7557,Кат!$I:$I,0)),INDEX(Торг!$B:$B,MATCH($N7557,Торг!$I:$I,0))),"")</f>
        <v/>
      </c>
    </row>
    <row r="7558" spans="1:15" outlineLevel="1">
      <c r="A7558" t="s">
        <v>19469</v>
      </c>
      <c r="C7558" s="191" t="s">
        <v>8789</v>
      </c>
      <c r="E7558" t="s">
        <v>8790</v>
      </c>
      <c r="F7558" t="s">
        <v>3651</v>
      </c>
      <c r="G7558" t="s">
        <v>375</v>
      </c>
      <c r="H7558">
        <v>6200</v>
      </c>
      <c r="J7558" t="s">
        <v>22634</v>
      </c>
      <c r="K7558" s="132" t="str">
        <f>IFERROR(IFERROR(INDEX(Кат!$O:$O,MATCH($C7558,Кат!$I:$I,0)),INDEX(Торг!$L:$L,MATCH($C7558,Торг!$I:$I,0))),"")</f>
        <v/>
      </c>
      <c r="L7558" s="132" t="str">
        <f>IFERROR(IFERROR(INDEX(Кат!$A:$A,MATCH($C7558,Кат!$I:$I,0)),INDEX(Торг!$A:$A,MATCH($C7558,Торг!$I:$I,0))),"")</f>
        <v/>
      </c>
      <c r="M7558" s="132" t="str">
        <f>IFERROR(IFERROR(INDEX(Кат!$B:$B,MATCH($C7558,Кат!$I:$I,0)),INDEX(Торг!$B:$B,MATCH($C7558,Торг!$I:$I,0))),"")</f>
        <v/>
      </c>
      <c r="N7558" s="132" t="str">
        <f t="shared" si="117"/>
        <v>АСОМИ А190.2905.002/003</v>
      </c>
      <c r="O7558" s="132" t="str">
        <f>IFERROR(IFERROR(INDEX(Кат!$B:$B,MATCH($N7558,Кат!$I:$I,0)),INDEX(Торг!$B:$B,MATCH($N7558,Торг!$I:$I,0))),"")</f>
        <v/>
      </c>
    </row>
    <row r="7559" spans="1:15" outlineLevel="1">
      <c r="A7559" t="s">
        <v>19470</v>
      </c>
      <c r="C7559" s="191" t="s">
        <v>8791</v>
      </c>
      <c r="E7559" t="s">
        <v>8792</v>
      </c>
      <c r="F7559" t="s">
        <v>3651</v>
      </c>
      <c r="G7559" t="s">
        <v>375</v>
      </c>
      <c r="H7559">
        <v>5450</v>
      </c>
      <c r="J7559" t="s">
        <v>22634</v>
      </c>
      <c r="K7559" s="132" t="str">
        <f>IFERROR(IFERROR(INDEX(Кат!$O:$O,MATCH($C7559,Кат!$I:$I,0)),INDEX(Торг!$L:$L,MATCH($C7559,Торг!$I:$I,0))),"")</f>
        <v/>
      </c>
      <c r="L7559" s="132" t="str">
        <f>IFERROR(IFERROR(INDEX(Кат!$A:$A,MATCH($C7559,Кат!$I:$I,0)),INDEX(Торг!$A:$A,MATCH($C7559,Торг!$I:$I,0))),"")</f>
        <v/>
      </c>
      <c r="M7559" s="132" t="str">
        <f>IFERROR(IFERROR(INDEX(Кат!$B:$B,MATCH($C7559,Кат!$I:$I,0)),INDEX(Торг!$B:$B,MATCH($C7559,Торг!$I:$I,0))),"")</f>
        <v/>
      </c>
      <c r="N7559" s="132" t="str">
        <f t="shared" si="117"/>
        <v>АСОМИ А030.2905.001</v>
      </c>
      <c r="O7559" s="132" t="str">
        <f>IFERROR(IFERROR(INDEX(Кат!$B:$B,MATCH($N7559,Кат!$I:$I,0)),INDEX(Торг!$B:$B,MATCH($N7559,Торг!$I:$I,0))),"")</f>
        <v/>
      </c>
    </row>
    <row r="7560" spans="1:15" outlineLevel="1">
      <c r="A7560" t="s">
        <v>19471</v>
      </c>
      <c r="C7560" s="191" t="s">
        <v>3654</v>
      </c>
      <c r="E7560" t="s">
        <v>3655</v>
      </c>
      <c r="F7560" t="s">
        <v>3651</v>
      </c>
      <c r="G7560" t="s">
        <v>375</v>
      </c>
      <c r="H7560">
        <v>6200</v>
      </c>
      <c r="J7560" t="s">
        <v>22634</v>
      </c>
      <c r="K7560" s="132" t="str">
        <f>IFERROR(IFERROR(INDEX(Кат!$O:$O,MATCH($C7560,Кат!$I:$I,0)),INDEX(Торг!$L:$L,MATCH($C7560,Торг!$I:$I,0))),"")</f>
        <v/>
      </c>
      <c r="L7560" s="132" t="str">
        <f>IFERROR(IFERROR(INDEX(Кат!$A:$A,MATCH($C7560,Кат!$I:$I,0)),INDEX(Торг!$A:$A,MATCH($C7560,Торг!$I:$I,0))),"")</f>
        <v/>
      </c>
      <c r="M7560" s="132" t="str">
        <f>IFERROR(IFERROR(INDEX(Кат!$B:$B,MATCH($C7560,Кат!$I:$I,0)),INDEX(Торг!$B:$B,MATCH($C7560,Торг!$I:$I,0))),"")</f>
        <v/>
      </c>
      <c r="N7560" s="132" t="str">
        <f t="shared" ref="N7560:N7623" si="118">_xlfn.CONCAT(F7560," ",C7560)</f>
        <v>АСОМИ А010.2905.001</v>
      </c>
      <c r="O7560" s="132" t="str">
        <f>IFERROR(IFERROR(INDEX(Кат!$B:$B,MATCH($N7560,Кат!$I:$I,0)),INDEX(Торг!$B:$B,MATCH($N7560,Торг!$I:$I,0))),"")</f>
        <v/>
      </c>
    </row>
    <row r="7561" spans="1:15" outlineLevel="1">
      <c r="A7561" t="s">
        <v>19472</v>
      </c>
      <c r="C7561" s="191" t="s">
        <v>8793</v>
      </c>
      <c r="E7561" t="s">
        <v>8794</v>
      </c>
      <c r="F7561" t="s">
        <v>3651</v>
      </c>
      <c r="G7561" t="s">
        <v>375</v>
      </c>
      <c r="H7561">
        <v>6700</v>
      </c>
      <c r="J7561" t="s">
        <v>22634</v>
      </c>
      <c r="K7561" s="132" t="str">
        <f>IFERROR(IFERROR(INDEX(Кат!$O:$O,MATCH($C7561,Кат!$I:$I,0)),INDEX(Торг!$L:$L,MATCH($C7561,Торг!$I:$I,0))),"")</f>
        <v/>
      </c>
      <c r="L7561" s="132" t="str">
        <f>IFERROR(IFERROR(INDEX(Кат!$A:$A,MATCH($C7561,Кат!$I:$I,0)),INDEX(Торг!$A:$A,MATCH($C7561,Торг!$I:$I,0))),"")</f>
        <v/>
      </c>
      <c r="M7561" s="132" t="str">
        <f>IFERROR(IFERROR(INDEX(Кат!$B:$B,MATCH($C7561,Кат!$I:$I,0)),INDEX(Торг!$B:$B,MATCH($C7561,Торг!$I:$I,0))),"")</f>
        <v/>
      </c>
      <c r="N7561" s="132" t="str">
        <f t="shared" si="118"/>
        <v>АСОМИ А180.2905.002/003-K</v>
      </c>
      <c r="O7561" s="132" t="str">
        <f>IFERROR(IFERROR(INDEX(Кат!$B:$B,MATCH($N7561,Кат!$I:$I,0)),INDEX(Торг!$B:$B,MATCH($N7561,Торг!$I:$I,0))),"")</f>
        <v/>
      </c>
    </row>
    <row r="7562" spans="1:15" outlineLevel="1">
      <c r="A7562" t="s">
        <v>19473</v>
      </c>
      <c r="C7562" s="191" t="s">
        <v>8795</v>
      </c>
      <c r="E7562" t="s">
        <v>8796</v>
      </c>
      <c r="F7562" t="s">
        <v>3651</v>
      </c>
      <c r="G7562" t="s">
        <v>375</v>
      </c>
      <c r="H7562">
        <v>6050</v>
      </c>
      <c r="J7562" t="s">
        <v>22634</v>
      </c>
      <c r="K7562" s="132" t="str">
        <f>IFERROR(IFERROR(INDEX(Кат!$O:$O,MATCH($C7562,Кат!$I:$I,0)),INDEX(Торг!$L:$L,MATCH($C7562,Торг!$I:$I,0))),"")</f>
        <v/>
      </c>
      <c r="L7562" s="132" t="str">
        <f>IFERROR(IFERROR(INDEX(Кат!$A:$A,MATCH($C7562,Кат!$I:$I,0)),INDEX(Торг!$A:$A,MATCH($C7562,Торг!$I:$I,0))),"")</f>
        <v/>
      </c>
      <c r="M7562" s="132" t="str">
        <f>IFERROR(IFERROR(INDEX(Кат!$B:$B,MATCH($C7562,Кат!$I:$I,0)),INDEX(Торг!$B:$B,MATCH($C7562,Торг!$I:$I,0))),"")</f>
        <v/>
      </c>
      <c r="N7562" s="132" t="str">
        <f t="shared" si="118"/>
        <v>АСОМИ А180.2905.002/003</v>
      </c>
      <c r="O7562" s="132" t="str">
        <f>IFERROR(IFERROR(INDEX(Кат!$B:$B,MATCH($N7562,Кат!$I:$I,0)),INDEX(Торг!$B:$B,MATCH($N7562,Торг!$I:$I,0))),"")</f>
        <v/>
      </c>
    </row>
    <row r="7563" spans="1:15" outlineLevel="1">
      <c r="A7563" t="s">
        <v>24484</v>
      </c>
      <c r="C7563" s="191"/>
      <c r="E7563" t="s">
        <v>24485</v>
      </c>
      <c r="J7563" t="s">
        <v>22634</v>
      </c>
      <c r="K7563" s="132" t="str">
        <f>IFERROR(IFERROR(INDEX(Кат!$O:$O,MATCH($C7563,Кат!$I:$I,0)),INDEX(Торг!$L:$L,MATCH($C7563,Торг!$I:$I,0))),"")</f>
        <v/>
      </c>
      <c r="L7563" s="132" t="str">
        <f>IFERROR(IFERROR(INDEX(Кат!$A:$A,MATCH($C7563,Кат!$I:$I,0)),INDEX(Торг!$A:$A,MATCH($C7563,Торг!$I:$I,0))),"")</f>
        <v/>
      </c>
      <c r="M7563" s="132" t="str">
        <f>IFERROR(IFERROR(INDEX(Кат!$B:$B,MATCH($C7563,Кат!$I:$I,0)),INDEX(Торг!$B:$B,MATCH($C7563,Торг!$I:$I,0))),"")</f>
        <v/>
      </c>
      <c r="N7563" s="132" t="str">
        <f t="shared" si="118"/>
        <v xml:space="preserve"> </v>
      </c>
      <c r="O7563" s="132" t="str">
        <f>IFERROR(IFERROR(INDEX(Кат!$B:$B,MATCH($N7563,Кат!$I:$I,0)),INDEX(Торг!$B:$B,MATCH($N7563,Торг!$I:$I,0))),"")</f>
        <v/>
      </c>
    </row>
    <row r="7564" spans="1:15" outlineLevel="1">
      <c r="A7564" t="s">
        <v>24486</v>
      </c>
      <c r="C7564" s="191"/>
      <c r="E7564" t="s">
        <v>24487</v>
      </c>
      <c r="J7564" t="s">
        <v>22634</v>
      </c>
      <c r="K7564" s="132" t="str">
        <f>IFERROR(IFERROR(INDEX(Кат!$O:$O,MATCH($C7564,Кат!$I:$I,0)),INDEX(Торг!$L:$L,MATCH($C7564,Торг!$I:$I,0))),"")</f>
        <v/>
      </c>
      <c r="L7564" s="132" t="str">
        <f>IFERROR(IFERROR(INDEX(Кат!$A:$A,MATCH($C7564,Кат!$I:$I,0)),INDEX(Торг!$A:$A,MATCH($C7564,Торг!$I:$I,0))),"")</f>
        <v/>
      </c>
      <c r="M7564" s="132" t="str">
        <f>IFERROR(IFERROR(INDEX(Кат!$B:$B,MATCH($C7564,Кат!$I:$I,0)),INDEX(Торг!$B:$B,MATCH($C7564,Торг!$I:$I,0))),"")</f>
        <v/>
      </c>
      <c r="N7564" s="132" t="str">
        <f t="shared" si="118"/>
        <v xml:space="preserve"> </v>
      </c>
      <c r="O7564" s="132" t="str">
        <f>IFERROR(IFERROR(INDEX(Кат!$B:$B,MATCH($N7564,Кат!$I:$I,0)),INDEX(Торг!$B:$B,MATCH($N7564,Торг!$I:$I,0))),"")</f>
        <v/>
      </c>
    </row>
    <row r="7565" spans="1:15" outlineLevel="1">
      <c r="A7565" t="s">
        <v>19474</v>
      </c>
      <c r="C7565" s="191" t="s">
        <v>8797</v>
      </c>
      <c r="E7565" t="s">
        <v>8798</v>
      </c>
      <c r="F7565" t="s">
        <v>3658</v>
      </c>
      <c r="G7565" t="s">
        <v>375</v>
      </c>
      <c r="H7565">
        <v>5300</v>
      </c>
      <c r="J7565" t="s">
        <v>22634</v>
      </c>
      <c r="K7565" s="132" t="str">
        <f>IFERROR(IFERROR(INDEX(Кат!$O:$O,MATCH($C7565,Кат!$I:$I,0)),INDEX(Торг!$L:$L,MATCH($C7565,Торг!$I:$I,0))),"")</f>
        <v/>
      </c>
      <c r="L7565" s="132" t="str">
        <f>IFERROR(IFERROR(INDEX(Кат!$A:$A,MATCH($C7565,Кат!$I:$I,0)),INDEX(Торг!$A:$A,MATCH($C7565,Торг!$I:$I,0))),"")</f>
        <v/>
      </c>
      <c r="M7565" s="132" t="str">
        <f>IFERROR(IFERROR(INDEX(Кат!$B:$B,MATCH($C7565,Кат!$I:$I,0)),INDEX(Торг!$B:$B,MATCH($C7565,Торг!$I:$I,0))),"")</f>
        <v/>
      </c>
      <c r="N7565" s="132" t="str">
        <f t="shared" si="118"/>
        <v>АСТОН AN10-2915004-120</v>
      </c>
      <c r="O7565" s="132" t="str">
        <f>IFERROR(IFERROR(INDEX(Кат!$B:$B,MATCH($N7565,Кат!$I:$I,0)),INDEX(Торг!$B:$B,MATCH($N7565,Торг!$I:$I,0))),"")</f>
        <v/>
      </c>
    </row>
    <row r="7566" spans="1:15" outlineLevel="1">
      <c r="A7566" t="s">
        <v>32633</v>
      </c>
      <c r="C7566" s="191" t="s">
        <v>32634</v>
      </c>
      <c r="E7566" t="s">
        <v>32635</v>
      </c>
      <c r="G7566" t="s">
        <v>375</v>
      </c>
      <c r="H7566">
        <v>5300</v>
      </c>
      <c r="J7566" t="s">
        <v>22634</v>
      </c>
      <c r="K7566" s="132" t="str">
        <f>IFERROR(IFERROR(INDEX(Кат!$O:$O,MATCH($C7566,Кат!$I:$I,0)),INDEX(Торг!$L:$L,MATCH($C7566,Торг!$I:$I,0))),"")</f>
        <v/>
      </c>
      <c r="L7566" s="132" t="str">
        <f>IFERROR(IFERROR(INDEX(Кат!$A:$A,MATCH($C7566,Кат!$I:$I,0)),INDEX(Торг!$A:$A,MATCH($C7566,Торг!$I:$I,0))),"")</f>
        <v/>
      </c>
      <c r="M7566" s="132" t="str">
        <f>IFERROR(IFERROR(INDEX(Кат!$B:$B,MATCH($C7566,Кат!$I:$I,0)),INDEX(Торг!$B:$B,MATCH($C7566,Торг!$I:$I,0))),"")</f>
        <v/>
      </c>
      <c r="N7566" s="132" t="str">
        <f t="shared" si="118"/>
        <v xml:space="preserve"> AN70-2915004-120</v>
      </c>
      <c r="O7566" s="132" t="str">
        <f>IFERROR(IFERROR(INDEX(Кат!$B:$B,MATCH($N7566,Кат!$I:$I,0)),INDEX(Торг!$B:$B,MATCH($N7566,Торг!$I:$I,0))),"")</f>
        <v/>
      </c>
    </row>
    <row r="7567" spans="1:15" outlineLevel="1">
      <c r="A7567" t="s">
        <v>30641</v>
      </c>
      <c r="C7567" s="191" t="s">
        <v>30642</v>
      </c>
      <c r="E7567" t="s">
        <v>30643</v>
      </c>
      <c r="F7567" t="s">
        <v>3658</v>
      </c>
      <c r="G7567" t="s">
        <v>375</v>
      </c>
      <c r="H7567">
        <v>5300</v>
      </c>
      <c r="J7567" t="s">
        <v>22634</v>
      </c>
      <c r="K7567" s="132" t="str">
        <f>IFERROR(IFERROR(INDEX(Кат!$O:$O,MATCH($C7567,Кат!$I:$I,0)),INDEX(Торг!$L:$L,MATCH($C7567,Торг!$I:$I,0))),"")</f>
        <v/>
      </c>
      <c r="L7567" s="132" t="str">
        <f>IFERROR(IFERROR(INDEX(Кат!$A:$A,MATCH($C7567,Кат!$I:$I,0)),INDEX(Торг!$A:$A,MATCH($C7567,Торг!$I:$I,0))),"")</f>
        <v/>
      </c>
      <c r="M7567" s="132" t="str">
        <f>IFERROR(IFERROR(INDEX(Кат!$B:$B,MATCH($C7567,Кат!$I:$I,0)),INDEX(Торг!$B:$B,MATCH($C7567,Торг!$I:$I,0))),"")</f>
        <v/>
      </c>
      <c r="N7567" s="132" t="str">
        <f t="shared" si="118"/>
        <v>АСТОН AN90-2915004-120</v>
      </c>
      <c r="O7567" s="132" t="str">
        <f>IFERROR(IFERROR(INDEX(Кат!$B:$B,MATCH($N7567,Кат!$I:$I,0)),INDEX(Торг!$B:$B,MATCH($N7567,Торг!$I:$I,0))),"")</f>
        <v/>
      </c>
    </row>
    <row r="7568" spans="1:15">
      <c r="A7568" t="s">
        <v>27391</v>
      </c>
      <c r="C7568" s="191" t="s">
        <v>27392</v>
      </c>
      <c r="E7568" t="s">
        <v>27393</v>
      </c>
      <c r="F7568" t="s">
        <v>3658</v>
      </c>
      <c r="G7568" t="s">
        <v>375</v>
      </c>
      <c r="H7568">
        <v>5400</v>
      </c>
      <c r="J7568" t="s">
        <v>22634</v>
      </c>
      <c r="K7568" s="132" t="str">
        <f>IFERROR(IFERROR(INDEX(Кат!$O:$O,MATCH($C7568,Кат!$I:$I,0)),INDEX(Торг!$L:$L,MATCH($C7568,Торг!$I:$I,0))),"")</f>
        <v/>
      </c>
      <c r="L7568" s="132" t="str">
        <f>IFERROR(IFERROR(INDEX(Кат!$A:$A,MATCH($C7568,Кат!$I:$I,0)),INDEX(Торг!$A:$A,MATCH($C7568,Торг!$I:$I,0))),"")</f>
        <v/>
      </c>
      <c r="M7568" s="132" t="str">
        <f>IFERROR(IFERROR(INDEX(Кат!$B:$B,MATCH($C7568,Кат!$I:$I,0)),INDEX(Торг!$B:$B,MATCH($C7568,Торг!$I:$I,0))),"")</f>
        <v/>
      </c>
      <c r="N7568" s="132" t="str">
        <f t="shared" si="118"/>
        <v>АСТОН AN08-2915004-30</v>
      </c>
      <c r="O7568" s="132" t="str">
        <f>IFERROR(IFERROR(INDEX(Кат!$B:$B,MATCH($N7568,Кат!$I:$I,0)),INDEX(Торг!$B:$B,MATCH($N7568,Торг!$I:$I,0))),"")</f>
        <v/>
      </c>
    </row>
    <row r="7569" spans="1:15" outlineLevel="1">
      <c r="A7569" t="s">
        <v>27394</v>
      </c>
      <c r="C7569" s="191" t="s">
        <v>27395</v>
      </c>
      <c r="E7569" t="s">
        <v>27396</v>
      </c>
      <c r="F7569" t="s">
        <v>3658</v>
      </c>
      <c r="G7569" t="s">
        <v>375</v>
      </c>
      <c r="H7569">
        <v>4800</v>
      </c>
      <c r="J7569" t="s">
        <v>22634</v>
      </c>
      <c r="K7569" s="132" t="str">
        <f>IFERROR(IFERROR(INDEX(Кат!$O:$O,MATCH($C7569,Кат!$I:$I,0)),INDEX(Торг!$L:$L,MATCH($C7569,Торг!$I:$I,0))),"")</f>
        <v/>
      </c>
      <c r="L7569" s="132" t="str">
        <f>IFERROR(IFERROR(INDEX(Кат!$A:$A,MATCH($C7569,Кат!$I:$I,0)),INDEX(Торг!$A:$A,MATCH($C7569,Торг!$I:$I,0))),"")</f>
        <v/>
      </c>
      <c r="M7569" s="132" t="str">
        <f>IFERROR(IFERROR(INDEX(Кат!$B:$B,MATCH($C7569,Кат!$I:$I,0)),INDEX(Торг!$B:$B,MATCH($C7569,Торг!$I:$I,0))),"")</f>
        <v/>
      </c>
      <c r="N7569" s="132" t="str">
        <f t="shared" si="118"/>
        <v>АСТОН AN10-2915004-30</v>
      </c>
      <c r="O7569" s="132" t="str">
        <f>IFERROR(IFERROR(INDEX(Кат!$B:$B,MATCH($N7569,Кат!$I:$I,0)),INDEX(Торг!$B:$B,MATCH($N7569,Торг!$I:$I,0))),"")</f>
        <v/>
      </c>
    </row>
    <row r="7570" spans="1:15" outlineLevel="1">
      <c r="A7570" t="s">
        <v>27207</v>
      </c>
      <c r="C7570" s="191" t="s">
        <v>27397</v>
      </c>
      <c r="E7570" t="s">
        <v>27398</v>
      </c>
      <c r="F7570" t="s">
        <v>3658</v>
      </c>
      <c r="G7570" t="s">
        <v>375</v>
      </c>
      <c r="H7570">
        <v>6100</v>
      </c>
      <c r="J7570" t="s">
        <v>22634</v>
      </c>
      <c r="K7570" s="132" t="str">
        <f>IFERROR(IFERROR(INDEX(Кат!$O:$O,MATCH($C7570,Кат!$I:$I,0)),INDEX(Торг!$L:$L,MATCH($C7570,Торг!$I:$I,0))),"")</f>
        <v/>
      </c>
      <c r="L7570" s="132" t="str">
        <f>IFERROR(IFERROR(INDEX(Кат!$A:$A,MATCH($C7570,Кат!$I:$I,0)),INDEX(Торг!$A:$A,MATCH($C7570,Торг!$I:$I,0))),"")</f>
        <v/>
      </c>
      <c r="M7570" s="132" t="str">
        <f>IFERROR(IFERROR(INDEX(Кат!$B:$B,MATCH($C7570,Кат!$I:$I,0)),INDEX(Торг!$B:$B,MATCH($C7570,Торг!$I:$I,0))),"")</f>
        <v/>
      </c>
      <c r="N7570" s="132" t="str">
        <f t="shared" si="118"/>
        <v>АСТОН AN80-2915004-30</v>
      </c>
      <c r="O7570" s="132" t="str">
        <f>IFERROR(IFERROR(INDEX(Кат!$B:$B,MATCH($N7570,Кат!$I:$I,0)),INDEX(Торг!$B:$B,MATCH($N7570,Торг!$I:$I,0))),"")</f>
        <v/>
      </c>
    </row>
    <row r="7571" spans="1:15" outlineLevel="1">
      <c r="A7571" t="s">
        <v>19475</v>
      </c>
      <c r="C7571" s="191" t="s">
        <v>8799</v>
      </c>
      <c r="E7571" t="s">
        <v>8800</v>
      </c>
      <c r="F7571" t="s">
        <v>3658</v>
      </c>
      <c r="G7571" t="s">
        <v>375</v>
      </c>
      <c r="H7571">
        <v>4800</v>
      </c>
      <c r="J7571" t="s">
        <v>22634</v>
      </c>
      <c r="K7571" s="132" t="str">
        <f>IFERROR(IFERROR(INDEX(Кат!$O:$O,MATCH($C7571,Кат!$I:$I,0)),INDEX(Торг!$L:$L,MATCH($C7571,Торг!$I:$I,0))),"")</f>
        <v/>
      </c>
      <c r="L7571" s="132" t="str">
        <f>IFERROR(IFERROR(INDEX(Кат!$A:$A,MATCH($C7571,Кат!$I:$I,0)),INDEX(Торг!$A:$A,MATCH($C7571,Торг!$I:$I,0))),"")</f>
        <v/>
      </c>
      <c r="M7571" s="132" t="str">
        <f>IFERROR(IFERROR(INDEX(Кат!$B:$B,MATCH($C7571,Кат!$I:$I,0)),INDEX(Торг!$B:$B,MATCH($C7571,Торг!$I:$I,0))),"")</f>
        <v/>
      </c>
      <c r="N7571" s="132" t="str">
        <f t="shared" si="118"/>
        <v>АСТОН AN08-2915004-50</v>
      </c>
      <c r="O7571" s="132" t="str">
        <f>IFERROR(IFERROR(INDEX(Кат!$B:$B,MATCH($N7571,Кат!$I:$I,0)),INDEX(Торг!$B:$B,MATCH($N7571,Торг!$I:$I,0))),"")</f>
        <v/>
      </c>
    </row>
    <row r="7572" spans="1:15" outlineLevel="1">
      <c r="A7572" t="s">
        <v>19476</v>
      </c>
      <c r="C7572" s="191" t="s">
        <v>8801</v>
      </c>
      <c r="E7572" t="s">
        <v>8802</v>
      </c>
      <c r="F7572" t="s">
        <v>3658</v>
      </c>
      <c r="G7572" t="s">
        <v>375</v>
      </c>
      <c r="H7572">
        <v>5200</v>
      </c>
      <c r="J7572" t="s">
        <v>22634</v>
      </c>
      <c r="K7572" s="132" t="str">
        <f>IFERROR(IFERROR(INDEX(Кат!$O:$O,MATCH($C7572,Кат!$I:$I,0)),INDEX(Торг!$L:$L,MATCH($C7572,Торг!$I:$I,0))),"")</f>
        <v/>
      </c>
      <c r="L7572" s="132" t="str">
        <f>IFERROR(IFERROR(INDEX(Кат!$A:$A,MATCH($C7572,Кат!$I:$I,0)),INDEX(Торг!$A:$A,MATCH($C7572,Торг!$I:$I,0))),"")</f>
        <v/>
      </c>
      <c r="M7572" s="132" t="str">
        <f>IFERROR(IFERROR(INDEX(Кат!$B:$B,MATCH($C7572,Кат!$I:$I,0)),INDEX(Торг!$B:$B,MATCH($C7572,Торг!$I:$I,0))),"")</f>
        <v/>
      </c>
      <c r="N7572" s="132" t="str">
        <f t="shared" si="118"/>
        <v>АСТОН AN10-2915004-50</v>
      </c>
      <c r="O7572" s="132" t="str">
        <f>IFERROR(IFERROR(INDEX(Кат!$B:$B,MATCH($N7572,Кат!$I:$I,0)),INDEX(Торг!$B:$B,MATCH($N7572,Торг!$I:$I,0))),"")</f>
        <v/>
      </c>
    </row>
    <row r="7573" spans="1:15" outlineLevel="1">
      <c r="A7573" t="s">
        <v>19477</v>
      </c>
      <c r="C7573" s="191" t="s">
        <v>8803</v>
      </c>
      <c r="E7573" t="s">
        <v>8804</v>
      </c>
      <c r="F7573" t="s">
        <v>3658</v>
      </c>
      <c r="G7573" t="s">
        <v>375</v>
      </c>
      <c r="H7573">
        <v>4800</v>
      </c>
      <c r="J7573" t="s">
        <v>22634</v>
      </c>
      <c r="K7573" s="132" t="str">
        <f>IFERROR(IFERROR(INDEX(Кат!$O:$O,MATCH($C7573,Кат!$I:$I,0)),INDEX(Торг!$L:$L,MATCH($C7573,Торг!$I:$I,0))),"")</f>
        <v/>
      </c>
      <c r="L7573" s="132" t="str">
        <f>IFERROR(IFERROR(INDEX(Кат!$A:$A,MATCH($C7573,Кат!$I:$I,0)),INDEX(Торг!$A:$A,MATCH($C7573,Торг!$I:$I,0))),"")</f>
        <v/>
      </c>
      <c r="M7573" s="132" t="str">
        <f>IFERROR(IFERROR(INDEX(Кат!$B:$B,MATCH($C7573,Кат!$I:$I,0)),INDEX(Торг!$B:$B,MATCH($C7573,Торг!$I:$I,0))),"")</f>
        <v/>
      </c>
      <c r="N7573" s="132" t="str">
        <f t="shared" si="118"/>
        <v>АСТОН AN70-2915004-50</v>
      </c>
      <c r="O7573" s="132" t="str">
        <f>IFERROR(IFERROR(INDEX(Кат!$B:$B,MATCH($N7573,Кат!$I:$I,0)),INDEX(Торг!$B:$B,MATCH($N7573,Торг!$I:$I,0))),"")</f>
        <v/>
      </c>
    </row>
    <row r="7574" spans="1:15" outlineLevel="1">
      <c r="A7574" t="s">
        <v>32636</v>
      </c>
      <c r="C7574" s="191" t="s">
        <v>32637</v>
      </c>
      <c r="E7574" t="s">
        <v>32638</v>
      </c>
      <c r="F7574" t="s">
        <v>3658</v>
      </c>
      <c r="G7574" t="s">
        <v>375</v>
      </c>
      <c r="H7574">
        <v>4800</v>
      </c>
      <c r="J7574" t="s">
        <v>22634</v>
      </c>
      <c r="K7574" s="132" t="str">
        <f>IFERROR(IFERROR(INDEX(Кат!$O:$O,MATCH($C7574,Кат!$I:$I,0)),INDEX(Торг!$L:$L,MATCH($C7574,Торг!$I:$I,0))),"")</f>
        <v/>
      </c>
      <c r="L7574" s="132" t="str">
        <f>IFERROR(IFERROR(INDEX(Кат!$A:$A,MATCH($C7574,Кат!$I:$I,0)),INDEX(Торг!$A:$A,MATCH($C7574,Торг!$I:$I,0))),"")</f>
        <v/>
      </c>
      <c r="M7574" s="132" t="str">
        <f>IFERROR(IFERROR(INDEX(Кат!$B:$B,MATCH($C7574,Кат!$I:$I,0)),INDEX(Торг!$B:$B,MATCH($C7574,Торг!$I:$I,0))),"")</f>
        <v/>
      </c>
      <c r="N7574" s="132" t="str">
        <f t="shared" si="118"/>
        <v>АСТОН AN90-2915004-50</v>
      </c>
      <c r="O7574" s="132" t="str">
        <f>IFERROR(IFERROR(INDEX(Кат!$B:$B,MATCH($N7574,Кат!$I:$I,0)),INDEX(Торг!$B:$B,MATCH($N7574,Торг!$I:$I,0))),"")</f>
        <v/>
      </c>
    </row>
    <row r="7575" spans="1:15" outlineLevel="1">
      <c r="A7575" t="s">
        <v>19478</v>
      </c>
      <c r="C7575" s="191" t="s">
        <v>8805</v>
      </c>
      <c r="E7575" t="s">
        <v>8806</v>
      </c>
      <c r="F7575" t="s">
        <v>3658</v>
      </c>
      <c r="G7575" t="s">
        <v>375</v>
      </c>
      <c r="H7575">
        <v>6100</v>
      </c>
      <c r="J7575" t="s">
        <v>22634</v>
      </c>
      <c r="K7575" s="132" t="str">
        <f>IFERROR(IFERROR(INDEX(Кат!$O:$O,MATCH($C7575,Кат!$I:$I,0)),INDEX(Торг!$L:$L,MATCH($C7575,Торг!$I:$I,0))),"")</f>
        <v/>
      </c>
      <c r="L7575" s="132" t="str">
        <f>IFERROR(IFERROR(INDEX(Кат!$A:$A,MATCH($C7575,Кат!$I:$I,0)),INDEX(Торг!$A:$A,MATCH($C7575,Торг!$I:$I,0))),"")</f>
        <v/>
      </c>
      <c r="M7575" s="132" t="str">
        <f>IFERROR(IFERROR(INDEX(Кат!$B:$B,MATCH($C7575,Кат!$I:$I,0)),INDEX(Торг!$B:$B,MATCH($C7575,Торг!$I:$I,0))),"")</f>
        <v/>
      </c>
      <c r="N7575" s="132" t="str">
        <f t="shared" si="118"/>
        <v>АСТОН AN80-2915004-50</v>
      </c>
      <c r="O7575" s="132" t="str">
        <f>IFERROR(IFERROR(INDEX(Кат!$B:$B,MATCH($N7575,Кат!$I:$I,0)),INDEX(Торг!$B:$B,MATCH($N7575,Торг!$I:$I,0))),"")</f>
        <v/>
      </c>
    </row>
    <row r="7576" spans="1:15" outlineLevel="1">
      <c r="A7576" t="s">
        <v>19479</v>
      </c>
      <c r="C7576" s="191" t="s">
        <v>8807</v>
      </c>
      <c r="E7576" t="s">
        <v>8808</v>
      </c>
      <c r="F7576" t="s">
        <v>3658</v>
      </c>
      <c r="G7576" t="s">
        <v>375</v>
      </c>
      <c r="H7576">
        <v>4800</v>
      </c>
      <c r="J7576" t="s">
        <v>22634</v>
      </c>
      <c r="K7576" s="132" t="str">
        <f>IFERROR(IFERROR(INDEX(Кат!$O:$O,MATCH($C7576,Кат!$I:$I,0)),INDEX(Торг!$L:$L,MATCH($C7576,Торг!$I:$I,0))),"")</f>
        <v/>
      </c>
      <c r="L7576" s="132" t="str">
        <f>IFERROR(IFERROR(INDEX(Кат!$A:$A,MATCH($C7576,Кат!$I:$I,0)),INDEX(Торг!$A:$A,MATCH($C7576,Торг!$I:$I,0))),"")</f>
        <v/>
      </c>
      <c r="M7576" s="132" t="str">
        <f>IFERROR(IFERROR(INDEX(Кат!$B:$B,MATCH($C7576,Кат!$I:$I,0)),INDEX(Торг!$B:$B,MATCH($C7576,Торг!$I:$I,0))),"")</f>
        <v/>
      </c>
      <c r="N7576" s="132" t="str">
        <f t="shared" si="118"/>
        <v>АСТОН AN19-2915004-70</v>
      </c>
      <c r="O7576" s="132" t="str">
        <f>IFERROR(IFERROR(INDEX(Кат!$B:$B,MATCH($N7576,Кат!$I:$I,0)),INDEX(Торг!$B:$B,MATCH($N7576,Торг!$I:$I,0))),"")</f>
        <v/>
      </c>
    </row>
    <row r="7577" spans="1:15" outlineLevel="1">
      <c r="A7577" t="s">
        <v>19480</v>
      </c>
      <c r="C7577" s="191" t="s">
        <v>8809</v>
      </c>
      <c r="E7577" t="s">
        <v>8810</v>
      </c>
      <c r="F7577" t="s">
        <v>3658</v>
      </c>
      <c r="G7577" t="s">
        <v>375</v>
      </c>
      <c r="H7577">
        <v>4800</v>
      </c>
      <c r="J7577" t="s">
        <v>22634</v>
      </c>
      <c r="K7577" s="132" t="str">
        <f>IFERROR(IFERROR(INDEX(Кат!$O:$O,MATCH($C7577,Кат!$I:$I,0)),INDEX(Торг!$L:$L,MATCH($C7577,Торг!$I:$I,0))),"")</f>
        <v/>
      </c>
      <c r="L7577" s="132" t="str">
        <f>IFERROR(IFERROR(INDEX(Кат!$A:$A,MATCH($C7577,Кат!$I:$I,0)),INDEX(Торг!$A:$A,MATCH($C7577,Торг!$I:$I,0))),"")</f>
        <v/>
      </c>
      <c r="M7577" s="132" t="str">
        <f>IFERROR(IFERROR(INDEX(Кат!$B:$B,MATCH($C7577,Кат!$I:$I,0)),INDEX(Торг!$B:$B,MATCH($C7577,Торг!$I:$I,0))),"")</f>
        <v/>
      </c>
      <c r="N7577" s="132" t="str">
        <f t="shared" si="118"/>
        <v>АСТОН AN08-2915004-70</v>
      </c>
      <c r="O7577" s="132" t="str">
        <f>IFERROR(IFERROR(INDEX(Кат!$B:$B,MATCH($N7577,Кат!$I:$I,0)),INDEX(Торг!$B:$B,MATCH($N7577,Торг!$I:$I,0))),"")</f>
        <v/>
      </c>
    </row>
    <row r="7578" spans="1:15" outlineLevel="1">
      <c r="A7578" t="s">
        <v>19481</v>
      </c>
      <c r="C7578" s="191" t="s">
        <v>8811</v>
      </c>
      <c r="E7578" t="s">
        <v>8812</v>
      </c>
      <c r="F7578" t="s">
        <v>3658</v>
      </c>
      <c r="G7578" t="s">
        <v>375</v>
      </c>
      <c r="H7578">
        <v>4800</v>
      </c>
      <c r="J7578" t="s">
        <v>22634</v>
      </c>
      <c r="K7578" s="132" t="str">
        <f>IFERROR(IFERROR(INDEX(Кат!$O:$O,MATCH($C7578,Кат!$I:$I,0)),INDEX(Торг!$L:$L,MATCH($C7578,Торг!$I:$I,0))),"")</f>
        <v/>
      </c>
      <c r="L7578" s="132" t="str">
        <f>IFERROR(IFERROR(INDEX(Кат!$A:$A,MATCH($C7578,Кат!$I:$I,0)),INDEX(Торг!$A:$A,MATCH($C7578,Торг!$I:$I,0))),"")</f>
        <v/>
      </c>
      <c r="M7578" s="132" t="str">
        <f>IFERROR(IFERROR(INDEX(Кат!$B:$B,MATCH($C7578,Кат!$I:$I,0)),INDEX(Торг!$B:$B,MATCH($C7578,Торг!$I:$I,0))),"")</f>
        <v/>
      </c>
      <c r="N7578" s="132" t="str">
        <f t="shared" si="118"/>
        <v>АСТОН AN10-2915004-70</v>
      </c>
      <c r="O7578" s="132" t="str">
        <f>IFERROR(IFERROR(INDEX(Кат!$B:$B,MATCH($N7578,Кат!$I:$I,0)),INDEX(Торг!$B:$B,MATCH($N7578,Торг!$I:$I,0))),"")</f>
        <v/>
      </c>
    </row>
    <row r="7579" spans="1:15" outlineLevel="1">
      <c r="A7579" t="s">
        <v>19482</v>
      </c>
      <c r="C7579" s="191" t="s">
        <v>8813</v>
      </c>
      <c r="E7579" t="s">
        <v>14123</v>
      </c>
      <c r="F7579" t="s">
        <v>3658</v>
      </c>
      <c r="G7579" t="s">
        <v>375</v>
      </c>
      <c r="H7579">
        <v>4800</v>
      </c>
      <c r="J7579" t="s">
        <v>22634</v>
      </c>
      <c r="K7579" s="132" t="str">
        <f>IFERROR(IFERROR(INDEX(Кат!$O:$O,MATCH($C7579,Кат!$I:$I,0)),INDEX(Торг!$L:$L,MATCH($C7579,Торг!$I:$I,0))),"")</f>
        <v/>
      </c>
      <c r="L7579" s="132" t="str">
        <f>IFERROR(IFERROR(INDEX(Кат!$A:$A,MATCH($C7579,Кат!$I:$I,0)),INDEX(Торг!$A:$A,MATCH($C7579,Торг!$I:$I,0))),"")</f>
        <v/>
      </c>
      <c r="M7579" s="132" t="str">
        <f>IFERROR(IFERROR(INDEX(Кат!$B:$B,MATCH($C7579,Кат!$I:$I,0)),INDEX(Торг!$B:$B,MATCH($C7579,Торг!$I:$I,0))),"")</f>
        <v/>
      </c>
      <c r="N7579" s="132" t="str">
        <f t="shared" si="118"/>
        <v>АСТОН AN70-2915004-70</v>
      </c>
      <c r="O7579" s="132" t="str">
        <f>IFERROR(IFERROR(INDEX(Кат!$B:$B,MATCH($N7579,Кат!$I:$I,0)),INDEX(Торг!$B:$B,MATCH($N7579,Торг!$I:$I,0))),"")</f>
        <v/>
      </c>
    </row>
    <row r="7580" spans="1:15" outlineLevel="1">
      <c r="A7580" t="s">
        <v>27399</v>
      </c>
      <c r="C7580" s="191" t="s">
        <v>27400</v>
      </c>
      <c r="E7580" t="s">
        <v>27401</v>
      </c>
      <c r="F7580" t="s">
        <v>3658</v>
      </c>
      <c r="G7580" t="s">
        <v>375</v>
      </c>
      <c r="H7580">
        <v>4800</v>
      </c>
      <c r="J7580" t="s">
        <v>22634</v>
      </c>
      <c r="K7580" s="132" t="str">
        <f>IFERROR(IFERROR(INDEX(Кат!$O:$O,MATCH($C7580,Кат!$I:$I,0)),INDEX(Торг!$L:$L,MATCH($C7580,Торг!$I:$I,0))),"")</f>
        <v/>
      </c>
      <c r="L7580" s="132" t="str">
        <f>IFERROR(IFERROR(INDEX(Кат!$A:$A,MATCH($C7580,Кат!$I:$I,0)),INDEX(Торг!$A:$A,MATCH($C7580,Торг!$I:$I,0))),"")</f>
        <v/>
      </c>
      <c r="M7580" s="132" t="str">
        <f>IFERROR(IFERROR(INDEX(Кат!$B:$B,MATCH($C7580,Кат!$I:$I,0)),INDEX(Торг!$B:$B,MATCH($C7580,Торг!$I:$I,0))),"")</f>
        <v/>
      </c>
      <c r="N7580" s="132" t="str">
        <f t="shared" si="118"/>
        <v>АСТОН AN90-2915004-70</v>
      </c>
      <c r="O7580" s="132" t="str">
        <f>IFERROR(IFERROR(INDEX(Кат!$B:$B,MATCH($N7580,Кат!$I:$I,0)),INDEX(Торг!$B:$B,MATCH($N7580,Торг!$I:$I,0))),"")</f>
        <v/>
      </c>
    </row>
    <row r="7581" spans="1:15" outlineLevel="1">
      <c r="A7581" t="s">
        <v>19483</v>
      </c>
      <c r="C7581" s="191" t="s">
        <v>8814</v>
      </c>
      <c r="E7581" t="s">
        <v>8815</v>
      </c>
      <c r="F7581" t="s">
        <v>3658</v>
      </c>
      <c r="G7581" t="s">
        <v>375</v>
      </c>
      <c r="H7581">
        <v>6100</v>
      </c>
      <c r="J7581" t="s">
        <v>22634</v>
      </c>
      <c r="K7581" s="132" t="str">
        <f>IFERROR(IFERROR(INDEX(Кат!$O:$O,MATCH($C7581,Кат!$I:$I,0)),INDEX(Торг!$L:$L,MATCH($C7581,Торг!$I:$I,0))),"")</f>
        <v/>
      </c>
      <c r="L7581" s="132" t="str">
        <f>IFERROR(IFERROR(INDEX(Кат!$A:$A,MATCH($C7581,Кат!$I:$I,0)),INDEX(Торг!$A:$A,MATCH($C7581,Торг!$I:$I,0))),"")</f>
        <v/>
      </c>
      <c r="M7581" s="132" t="str">
        <f>IFERROR(IFERROR(INDEX(Кат!$B:$B,MATCH($C7581,Кат!$I:$I,0)),INDEX(Торг!$B:$B,MATCH($C7581,Торг!$I:$I,0))),"")</f>
        <v/>
      </c>
      <c r="N7581" s="132" t="str">
        <f t="shared" si="118"/>
        <v>АСТОН AN80-2915004-70</v>
      </c>
      <c r="O7581" s="132" t="str">
        <f>IFERROR(IFERROR(INDEX(Кат!$B:$B,MATCH($N7581,Кат!$I:$I,0)),INDEX(Торг!$B:$B,MATCH($N7581,Торг!$I:$I,0))),"")</f>
        <v/>
      </c>
    </row>
    <row r="7582" spans="1:15" outlineLevel="1">
      <c r="A7582" t="s">
        <v>19484</v>
      </c>
      <c r="C7582" s="191" t="s">
        <v>8816</v>
      </c>
      <c r="E7582" t="s">
        <v>8817</v>
      </c>
      <c r="F7582" t="s">
        <v>3658</v>
      </c>
      <c r="G7582" t="s">
        <v>375</v>
      </c>
      <c r="H7582">
        <v>4800</v>
      </c>
      <c r="J7582" t="s">
        <v>22634</v>
      </c>
      <c r="K7582" s="132" t="str">
        <f>IFERROR(IFERROR(INDEX(Кат!$O:$O,MATCH($C7582,Кат!$I:$I,0)),INDEX(Торг!$L:$L,MATCH($C7582,Торг!$I:$I,0))),"")</f>
        <v/>
      </c>
      <c r="L7582" s="132" t="str">
        <f>IFERROR(IFERROR(INDEX(Кат!$A:$A,MATCH($C7582,Кат!$I:$I,0)),INDEX(Торг!$A:$A,MATCH($C7582,Торг!$I:$I,0))),"")</f>
        <v/>
      </c>
      <c r="M7582" s="132" t="str">
        <f>IFERROR(IFERROR(INDEX(Кат!$B:$B,MATCH($C7582,Кат!$I:$I,0)),INDEX(Торг!$B:$B,MATCH($C7582,Торг!$I:$I,0))),"")</f>
        <v/>
      </c>
      <c r="N7582" s="132" t="str">
        <f t="shared" si="118"/>
        <v>АСТОН AN08-2915004-90</v>
      </c>
      <c r="O7582" s="132" t="str">
        <f>IFERROR(IFERROR(INDEX(Кат!$B:$B,MATCH($N7582,Кат!$I:$I,0)),INDEX(Торг!$B:$B,MATCH($N7582,Торг!$I:$I,0))),"")</f>
        <v/>
      </c>
    </row>
    <row r="7583" spans="1:15" outlineLevel="1">
      <c r="A7583" t="s">
        <v>19485</v>
      </c>
      <c r="C7583" s="191" t="s">
        <v>8818</v>
      </c>
      <c r="E7583" t="s">
        <v>8819</v>
      </c>
      <c r="F7583" t="s">
        <v>3658</v>
      </c>
      <c r="G7583" t="s">
        <v>375</v>
      </c>
      <c r="H7583">
        <v>4800</v>
      </c>
      <c r="J7583" t="s">
        <v>22634</v>
      </c>
      <c r="K7583" s="132" t="str">
        <f>IFERROR(IFERROR(INDEX(Кат!$O:$O,MATCH($C7583,Кат!$I:$I,0)),INDEX(Торг!$L:$L,MATCH($C7583,Торг!$I:$I,0))),"")</f>
        <v/>
      </c>
      <c r="L7583" s="132" t="str">
        <f>IFERROR(IFERROR(INDEX(Кат!$A:$A,MATCH($C7583,Кат!$I:$I,0)),INDEX(Торг!$A:$A,MATCH($C7583,Торг!$I:$I,0))),"")</f>
        <v/>
      </c>
      <c r="M7583" s="132" t="str">
        <f>IFERROR(IFERROR(INDEX(Кат!$B:$B,MATCH($C7583,Кат!$I:$I,0)),INDEX(Торг!$B:$B,MATCH($C7583,Торг!$I:$I,0))),"")</f>
        <v/>
      </c>
      <c r="N7583" s="132" t="str">
        <f t="shared" si="118"/>
        <v>АСТОН AN10-2915004-90</v>
      </c>
      <c r="O7583" s="132" t="str">
        <f>IFERROR(IFERROR(INDEX(Кат!$B:$B,MATCH($N7583,Кат!$I:$I,0)),INDEX(Торг!$B:$B,MATCH($N7583,Торг!$I:$I,0))),"")</f>
        <v/>
      </c>
    </row>
    <row r="7584" spans="1:15" outlineLevel="1">
      <c r="A7584" t="s">
        <v>19486</v>
      </c>
      <c r="C7584" s="191" t="s">
        <v>8820</v>
      </c>
      <c r="E7584" t="s">
        <v>8821</v>
      </c>
      <c r="F7584" t="s">
        <v>3658</v>
      </c>
      <c r="G7584" t="s">
        <v>375</v>
      </c>
      <c r="H7584">
        <v>4800</v>
      </c>
      <c r="J7584" t="s">
        <v>22634</v>
      </c>
      <c r="K7584" s="132" t="str">
        <f>IFERROR(IFERROR(INDEX(Кат!$O:$O,MATCH($C7584,Кат!$I:$I,0)),INDEX(Торг!$L:$L,MATCH($C7584,Торг!$I:$I,0))),"")</f>
        <v/>
      </c>
      <c r="L7584" s="132" t="str">
        <f>IFERROR(IFERROR(INDEX(Кат!$A:$A,MATCH($C7584,Кат!$I:$I,0)),INDEX(Торг!$A:$A,MATCH($C7584,Торг!$I:$I,0))),"")</f>
        <v/>
      </c>
      <c r="M7584" s="132" t="str">
        <f>IFERROR(IFERROR(INDEX(Кат!$B:$B,MATCH($C7584,Кат!$I:$I,0)),INDEX(Торг!$B:$B,MATCH($C7584,Торг!$I:$I,0))),"")</f>
        <v/>
      </c>
      <c r="N7584" s="132" t="str">
        <f t="shared" si="118"/>
        <v>АСТОН AN70-2915004-90</v>
      </c>
      <c r="O7584" s="132" t="str">
        <f>IFERROR(IFERROR(INDEX(Кат!$B:$B,MATCH($N7584,Кат!$I:$I,0)),INDEX(Торг!$B:$B,MATCH($N7584,Торг!$I:$I,0))),"")</f>
        <v/>
      </c>
    </row>
    <row r="7585" spans="1:15" outlineLevel="1">
      <c r="A7585" t="s">
        <v>19487</v>
      </c>
      <c r="C7585" s="191" t="s">
        <v>8822</v>
      </c>
      <c r="E7585" t="s">
        <v>8823</v>
      </c>
      <c r="F7585" t="s">
        <v>3658</v>
      </c>
      <c r="G7585" t="s">
        <v>375</v>
      </c>
      <c r="H7585">
        <v>4800</v>
      </c>
      <c r="J7585" t="s">
        <v>22634</v>
      </c>
      <c r="K7585" s="132" t="str">
        <f>IFERROR(IFERROR(INDEX(Кат!$O:$O,MATCH($C7585,Кат!$I:$I,0)),INDEX(Торг!$L:$L,MATCH($C7585,Торг!$I:$I,0))),"")</f>
        <v/>
      </c>
      <c r="L7585" s="132" t="str">
        <f>IFERROR(IFERROR(INDEX(Кат!$A:$A,MATCH($C7585,Кат!$I:$I,0)),INDEX(Торг!$A:$A,MATCH($C7585,Торг!$I:$I,0))),"")</f>
        <v/>
      </c>
      <c r="M7585" s="132" t="str">
        <f>IFERROR(IFERROR(INDEX(Кат!$B:$B,MATCH($C7585,Кат!$I:$I,0)),INDEX(Торг!$B:$B,MATCH($C7585,Торг!$I:$I,0))),"")</f>
        <v/>
      </c>
      <c r="N7585" s="132" t="str">
        <f t="shared" si="118"/>
        <v>АСТОН AN90-2915004-90</v>
      </c>
      <c r="O7585" s="132" t="str">
        <f>IFERROR(IFERROR(INDEX(Кат!$B:$B,MATCH($N7585,Кат!$I:$I,0)),INDEX(Торг!$B:$B,MATCH($N7585,Торг!$I:$I,0))),"")</f>
        <v/>
      </c>
    </row>
    <row r="7586" spans="1:15" outlineLevel="1">
      <c r="A7586" t="s">
        <v>27215</v>
      </c>
      <c r="C7586" s="191" t="s">
        <v>27402</v>
      </c>
      <c r="E7586" t="s">
        <v>27403</v>
      </c>
      <c r="F7586" t="s">
        <v>3658</v>
      </c>
      <c r="G7586" t="s">
        <v>375</v>
      </c>
      <c r="H7586">
        <v>6100</v>
      </c>
      <c r="J7586" t="s">
        <v>22634</v>
      </c>
      <c r="K7586" s="132" t="str">
        <f>IFERROR(IFERROR(INDEX(Кат!$O:$O,MATCH($C7586,Кат!$I:$I,0)),INDEX(Торг!$L:$L,MATCH($C7586,Торг!$I:$I,0))),"")</f>
        <v/>
      </c>
      <c r="L7586" s="132" t="str">
        <f>IFERROR(IFERROR(INDEX(Кат!$A:$A,MATCH($C7586,Кат!$I:$I,0)),INDEX(Торг!$A:$A,MATCH($C7586,Торг!$I:$I,0))),"")</f>
        <v/>
      </c>
      <c r="M7586" s="132" t="str">
        <f>IFERROR(IFERROR(INDEX(Кат!$B:$B,MATCH($C7586,Кат!$I:$I,0)),INDEX(Торг!$B:$B,MATCH($C7586,Торг!$I:$I,0))),"")</f>
        <v/>
      </c>
      <c r="N7586" s="132" t="str">
        <f t="shared" si="118"/>
        <v>АСТОН AN80-2915004-90</v>
      </c>
      <c r="O7586" s="132" t="str">
        <f>IFERROR(IFERROR(INDEX(Кат!$B:$B,MATCH($N7586,Кат!$I:$I,0)),INDEX(Торг!$B:$B,MATCH($N7586,Торг!$I:$I,0))),"")</f>
        <v/>
      </c>
    </row>
    <row r="7587" spans="1:15" outlineLevel="1">
      <c r="A7587" t="s">
        <v>19488</v>
      </c>
      <c r="C7587" s="191" t="s">
        <v>8824</v>
      </c>
      <c r="E7587" t="s">
        <v>8825</v>
      </c>
      <c r="F7587" t="s">
        <v>3658</v>
      </c>
      <c r="G7587" t="s">
        <v>375</v>
      </c>
      <c r="H7587">
        <v>5700</v>
      </c>
      <c r="J7587" t="s">
        <v>22634</v>
      </c>
      <c r="K7587" s="132" t="str">
        <f>IFERROR(IFERROR(INDEX(Кат!$O:$O,MATCH($C7587,Кат!$I:$I,0)),INDEX(Торг!$L:$L,MATCH($C7587,Торг!$I:$I,0))),"")</f>
        <v/>
      </c>
      <c r="L7587" s="132" t="str">
        <f>IFERROR(IFERROR(INDEX(Кат!$A:$A,MATCH($C7587,Кат!$I:$I,0)),INDEX(Торг!$A:$A,MATCH($C7587,Торг!$I:$I,0))),"")</f>
        <v/>
      </c>
      <c r="M7587" s="132" t="str">
        <f>IFERROR(IFERROR(INDEX(Кат!$B:$B,MATCH($C7587,Кат!$I:$I,0)),INDEX(Торг!$B:$B,MATCH($C7587,Торг!$I:$I,0))),"")</f>
        <v/>
      </c>
      <c r="N7587" s="132" t="str">
        <f t="shared" si="118"/>
        <v>АСТОН AN80-2905002</v>
      </c>
      <c r="O7587" s="132" t="str">
        <f>IFERROR(IFERROR(INDEX(Кат!$B:$B,MATCH($N7587,Кат!$I:$I,0)),INDEX(Торг!$B:$B,MATCH($N7587,Торг!$I:$I,0))),"")</f>
        <v/>
      </c>
    </row>
    <row r="7588" spans="1:15" outlineLevel="1">
      <c r="A7588" t="s">
        <v>19489</v>
      </c>
      <c r="C7588" s="191" t="s">
        <v>8826</v>
      </c>
      <c r="E7588" t="s">
        <v>8827</v>
      </c>
      <c r="F7588" t="s">
        <v>3658</v>
      </c>
      <c r="G7588" t="s">
        <v>375</v>
      </c>
      <c r="H7588">
        <v>4000</v>
      </c>
      <c r="J7588" t="s">
        <v>22634</v>
      </c>
      <c r="K7588" s="132" t="str">
        <f>IFERROR(IFERROR(INDEX(Кат!$O:$O,MATCH($C7588,Кат!$I:$I,0)),INDEX(Торг!$L:$L,MATCH($C7588,Торг!$I:$I,0))),"")</f>
        <v/>
      </c>
      <c r="L7588" s="132" t="str">
        <f>IFERROR(IFERROR(INDEX(Кат!$A:$A,MATCH($C7588,Кат!$I:$I,0)),INDEX(Торг!$A:$A,MATCH($C7588,Торг!$I:$I,0))),"")</f>
        <v/>
      </c>
      <c r="M7588" s="132" t="str">
        <f>IFERROR(IFERROR(INDEX(Кат!$B:$B,MATCH($C7588,Кат!$I:$I,0)),INDEX(Торг!$B:$B,MATCH($C7588,Торг!$I:$I,0))),"")</f>
        <v/>
      </c>
      <c r="N7588" s="132" t="str">
        <f t="shared" si="118"/>
        <v>АСТОН AN19-2905002</v>
      </c>
      <c r="O7588" s="132" t="str">
        <f>IFERROR(IFERROR(INDEX(Кат!$B:$B,MATCH($N7588,Кат!$I:$I,0)),INDEX(Торг!$B:$B,MATCH($N7588,Торг!$I:$I,0))),"")</f>
        <v/>
      </c>
    </row>
    <row r="7589" spans="1:15" outlineLevel="1">
      <c r="A7589" t="s">
        <v>19490</v>
      </c>
      <c r="C7589" s="191" t="s">
        <v>8828</v>
      </c>
      <c r="E7589" t="s">
        <v>8829</v>
      </c>
      <c r="F7589" t="s">
        <v>3658</v>
      </c>
      <c r="G7589" t="s">
        <v>375</v>
      </c>
      <c r="H7589">
        <v>4100</v>
      </c>
      <c r="J7589" t="s">
        <v>22634</v>
      </c>
      <c r="K7589" s="132" t="str">
        <f>IFERROR(IFERROR(INDEX(Кат!$O:$O,MATCH($C7589,Кат!$I:$I,0)),INDEX(Торг!$L:$L,MATCH($C7589,Торг!$I:$I,0))),"")</f>
        <v/>
      </c>
      <c r="L7589" s="132" t="str">
        <f>IFERROR(IFERROR(INDEX(Кат!$A:$A,MATCH($C7589,Кат!$I:$I,0)),INDEX(Торг!$A:$A,MATCH($C7589,Торг!$I:$I,0))),"")</f>
        <v/>
      </c>
      <c r="M7589" s="132" t="str">
        <f>IFERROR(IFERROR(INDEX(Кат!$B:$B,MATCH($C7589,Кат!$I:$I,0)),INDEX(Торг!$B:$B,MATCH($C7589,Торг!$I:$I,0))),"")</f>
        <v/>
      </c>
      <c r="N7589" s="132" t="str">
        <f t="shared" si="118"/>
        <v>АСТОН AN08-2905002</v>
      </c>
      <c r="O7589" s="132" t="str">
        <f>IFERROR(IFERROR(INDEX(Кат!$B:$B,MATCH($N7589,Кат!$I:$I,0)),INDEX(Торг!$B:$B,MATCH($N7589,Торг!$I:$I,0))),"")</f>
        <v/>
      </c>
    </row>
    <row r="7590" spans="1:15" outlineLevel="1">
      <c r="A7590" t="s">
        <v>19491</v>
      </c>
      <c r="C7590" s="191" t="s">
        <v>3656</v>
      </c>
      <c r="E7590" t="s">
        <v>3657</v>
      </c>
      <c r="F7590" t="s">
        <v>3658</v>
      </c>
      <c r="G7590" t="s">
        <v>375</v>
      </c>
      <c r="H7590">
        <v>4100</v>
      </c>
      <c r="J7590" t="s">
        <v>22634</v>
      </c>
      <c r="K7590" s="132" t="str">
        <f>IFERROR(IFERROR(INDEX(Кат!$O:$O,MATCH($C7590,Кат!$I:$I,0)),INDEX(Торг!$L:$L,MATCH($C7590,Торг!$I:$I,0))),"")</f>
        <v/>
      </c>
      <c r="L7590" s="132" t="str">
        <f>IFERROR(IFERROR(INDEX(Кат!$A:$A,MATCH($C7590,Кат!$I:$I,0)),INDEX(Торг!$A:$A,MATCH($C7590,Торг!$I:$I,0))),"")</f>
        <v/>
      </c>
      <c r="M7590" s="132" t="str">
        <f>IFERROR(IFERROR(INDEX(Кат!$B:$B,MATCH($C7590,Кат!$I:$I,0)),INDEX(Торг!$B:$B,MATCH($C7590,Торг!$I:$I,0))),"")</f>
        <v/>
      </c>
      <c r="N7590" s="132" t="str">
        <f t="shared" si="118"/>
        <v>АСТОН AN10-2905002</v>
      </c>
      <c r="O7590" s="132" t="str">
        <f>IFERROR(IFERROR(INDEX(Кат!$B:$B,MATCH($N7590,Кат!$I:$I,0)),INDEX(Торг!$B:$B,MATCH($N7590,Торг!$I:$I,0))),"")</f>
        <v/>
      </c>
    </row>
    <row r="7591" spans="1:15">
      <c r="A7591" t="s">
        <v>19492</v>
      </c>
      <c r="C7591" s="191" t="s">
        <v>8830</v>
      </c>
      <c r="E7591" t="s">
        <v>8831</v>
      </c>
      <c r="F7591" t="s">
        <v>3658</v>
      </c>
      <c r="G7591" t="s">
        <v>375</v>
      </c>
      <c r="H7591">
        <v>4100</v>
      </c>
      <c r="J7591" t="s">
        <v>22634</v>
      </c>
      <c r="K7591" s="132" t="str">
        <f>IFERROR(IFERROR(INDEX(Кат!$O:$O,MATCH($C7591,Кат!$I:$I,0)),INDEX(Торг!$L:$L,MATCH($C7591,Торг!$I:$I,0))),"")</f>
        <v/>
      </c>
      <c r="L7591" s="132" t="str">
        <f>IFERROR(IFERROR(INDEX(Кат!$A:$A,MATCH($C7591,Кат!$I:$I,0)),INDEX(Торг!$A:$A,MATCH($C7591,Торг!$I:$I,0))),"")</f>
        <v/>
      </c>
      <c r="M7591" s="132" t="str">
        <f>IFERROR(IFERROR(INDEX(Кат!$B:$B,MATCH($C7591,Кат!$I:$I,0)),INDEX(Торг!$B:$B,MATCH($C7591,Торг!$I:$I,0))),"")</f>
        <v/>
      </c>
      <c r="N7591" s="132" t="str">
        <f t="shared" si="118"/>
        <v>АСТОН AN70-2905002</v>
      </c>
      <c r="O7591" s="132" t="str">
        <f>IFERROR(IFERROR(INDEX(Кат!$B:$B,MATCH($N7591,Кат!$I:$I,0)),INDEX(Торг!$B:$B,MATCH($N7591,Торг!$I:$I,0))),"")</f>
        <v/>
      </c>
    </row>
    <row r="7592" spans="1:15" outlineLevel="1">
      <c r="A7592" t="s">
        <v>19493</v>
      </c>
      <c r="C7592" s="191" t="s">
        <v>8832</v>
      </c>
      <c r="E7592" t="s">
        <v>8833</v>
      </c>
      <c r="F7592" t="s">
        <v>3658</v>
      </c>
      <c r="G7592" t="s">
        <v>375</v>
      </c>
      <c r="H7592">
        <v>4000</v>
      </c>
      <c r="J7592" t="s">
        <v>22634</v>
      </c>
      <c r="K7592" s="132" t="str">
        <f>IFERROR(IFERROR(INDEX(Кат!$O:$O,MATCH($C7592,Кат!$I:$I,0)),INDEX(Торг!$L:$L,MATCH($C7592,Торг!$I:$I,0))),"")</f>
        <v/>
      </c>
      <c r="L7592" s="132" t="str">
        <f>IFERROR(IFERROR(INDEX(Кат!$A:$A,MATCH($C7592,Кат!$I:$I,0)),INDEX(Торг!$A:$A,MATCH($C7592,Торг!$I:$I,0))),"")</f>
        <v/>
      </c>
      <c r="M7592" s="132" t="str">
        <f>IFERROR(IFERROR(INDEX(Кат!$B:$B,MATCH($C7592,Кат!$I:$I,0)),INDEX(Торг!$B:$B,MATCH($C7592,Торг!$I:$I,0))),"")</f>
        <v/>
      </c>
      <c r="N7592" s="132" t="str">
        <f t="shared" si="118"/>
        <v>АСТОН AN90-2905002</v>
      </c>
      <c r="O7592" s="132" t="str">
        <f>IFERROR(IFERROR(INDEX(Кат!$B:$B,MATCH($N7592,Кат!$I:$I,0)),INDEX(Торг!$B:$B,MATCH($N7592,Торг!$I:$I,0))),"")</f>
        <v/>
      </c>
    </row>
    <row r="7593" spans="1:15" outlineLevel="1">
      <c r="A7593" t="s">
        <v>30550</v>
      </c>
      <c r="C7593" s="191" t="s">
        <v>30551</v>
      </c>
      <c r="E7593" t="s">
        <v>30552</v>
      </c>
      <c r="F7593" t="s">
        <v>3658</v>
      </c>
      <c r="G7593" t="s">
        <v>375</v>
      </c>
      <c r="H7593">
        <v>12000</v>
      </c>
      <c r="J7593" t="s">
        <v>22634</v>
      </c>
      <c r="K7593" s="132" t="str">
        <f>IFERROR(IFERROR(INDEX(Кат!$O:$O,MATCH($C7593,Кат!$I:$I,0)),INDEX(Торг!$L:$L,MATCH($C7593,Торг!$I:$I,0))),"")</f>
        <v/>
      </c>
      <c r="L7593" s="132" t="str">
        <f>IFERROR(IFERROR(INDEX(Кат!$A:$A,MATCH($C7593,Кат!$I:$I,0)),INDEX(Торг!$A:$A,MATCH($C7593,Торг!$I:$I,0))),"")</f>
        <v/>
      </c>
      <c r="M7593" s="132" t="str">
        <f>IFERROR(IFERROR(INDEX(Кат!$B:$B,MATCH($C7593,Кат!$I:$I,0)),INDEX(Торг!$B:$B,MATCH($C7593,Торг!$I:$I,0))),"")</f>
        <v/>
      </c>
      <c r="N7593" s="132" t="str">
        <f t="shared" si="118"/>
        <v>АСТОН AN90-2915002-90-M</v>
      </c>
      <c r="O7593" s="132" t="str">
        <f>IFERROR(IFERROR(INDEX(Кат!$B:$B,MATCH($N7593,Кат!$I:$I,0)),INDEX(Торг!$B:$B,MATCH($N7593,Торг!$I:$I,0))),"")</f>
        <v/>
      </c>
    </row>
    <row r="7594" spans="1:15" outlineLevel="1">
      <c r="A7594" t="s">
        <v>30300</v>
      </c>
      <c r="C7594" s="191" t="s">
        <v>30301</v>
      </c>
      <c r="E7594" t="s">
        <v>30302</v>
      </c>
      <c r="F7594" t="s">
        <v>3658</v>
      </c>
      <c r="G7594" t="s">
        <v>375</v>
      </c>
      <c r="H7594">
        <v>18000</v>
      </c>
      <c r="J7594" t="s">
        <v>22634</v>
      </c>
      <c r="K7594" s="132" t="str">
        <f>IFERROR(IFERROR(INDEX(Кат!$O:$O,MATCH($C7594,Кат!$I:$I,0)),INDEX(Торг!$L:$L,MATCH($C7594,Торг!$I:$I,0))),"")</f>
        <v/>
      </c>
      <c r="L7594" s="132" t="str">
        <f>IFERROR(IFERROR(INDEX(Кат!$A:$A,MATCH($C7594,Кат!$I:$I,0)),INDEX(Торг!$A:$A,MATCH($C7594,Торг!$I:$I,0))),"")</f>
        <v/>
      </c>
      <c r="M7594" s="132" t="str">
        <f>IFERROR(IFERROR(INDEX(Кат!$B:$B,MATCH($C7594,Кат!$I:$I,0)),INDEX(Торг!$B:$B,MATCH($C7594,Торг!$I:$I,0))),"")</f>
        <v/>
      </c>
      <c r="N7594" s="132" t="str">
        <f t="shared" si="118"/>
        <v>АСТОН AN70-2905002-30-M</v>
      </c>
      <c r="O7594" s="132" t="str">
        <f>IFERROR(IFERROR(INDEX(Кат!$B:$B,MATCH($N7594,Кат!$I:$I,0)),INDEX(Торг!$B:$B,MATCH($N7594,Торг!$I:$I,0))),"")</f>
        <v/>
      </c>
    </row>
    <row r="7595" spans="1:15" outlineLevel="1">
      <c r="A7595" t="s">
        <v>26270</v>
      </c>
      <c r="C7595" s="191" t="s">
        <v>26271</v>
      </c>
      <c r="E7595" t="s">
        <v>26272</v>
      </c>
      <c r="F7595" t="s">
        <v>3658</v>
      </c>
      <c r="G7595" t="s">
        <v>375</v>
      </c>
      <c r="H7595">
        <v>16800</v>
      </c>
      <c r="J7595" t="s">
        <v>22634</v>
      </c>
      <c r="K7595" s="132" t="str">
        <f>IFERROR(IFERROR(INDEX(Кат!$O:$O,MATCH($C7595,Кат!$I:$I,0)),INDEX(Торг!$L:$L,MATCH($C7595,Торг!$I:$I,0))),"")</f>
        <v/>
      </c>
      <c r="L7595" s="132" t="str">
        <f>IFERROR(IFERROR(INDEX(Кат!$A:$A,MATCH($C7595,Кат!$I:$I,0)),INDEX(Торг!$A:$A,MATCH($C7595,Торг!$I:$I,0))),"")</f>
        <v/>
      </c>
      <c r="M7595" s="132" t="str">
        <f>IFERROR(IFERROR(INDEX(Кат!$B:$B,MATCH($C7595,Кат!$I:$I,0)),INDEX(Торг!$B:$B,MATCH($C7595,Торг!$I:$I,0))),"")</f>
        <v/>
      </c>
      <c r="N7595" s="132" t="str">
        <f t="shared" si="118"/>
        <v>АСТОН AN08-2905002-70-M</v>
      </c>
      <c r="O7595" s="132" t="str">
        <f>IFERROR(IFERROR(INDEX(Кат!$B:$B,MATCH($N7595,Кат!$I:$I,0)),INDEX(Торг!$B:$B,MATCH($N7595,Торг!$I:$I,0))),"")</f>
        <v/>
      </c>
    </row>
    <row r="7596" spans="1:15" outlineLevel="1">
      <c r="A7596" t="s">
        <v>29946</v>
      </c>
      <c r="C7596" s="191" t="s">
        <v>29947</v>
      </c>
      <c r="E7596" t="s">
        <v>29948</v>
      </c>
      <c r="F7596" t="s">
        <v>3658</v>
      </c>
      <c r="G7596" t="s">
        <v>375</v>
      </c>
      <c r="H7596">
        <v>16800</v>
      </c>
      <c r="J7596" t="s">
        <v>22634</v>
      </c>
      <c r="K7596" s="132" t="str">
        <f>IFERROR(IFERROR(INDEX(Кат!$O:$O,MATCH($C7596,Кат!$I:$I,0)),INDEX(Торг!$L:$L,MATCH($C7596,Торг!$I:$I,0))),"")</f>
        <v/>
      </c>
      <c r="L7596" s="132" t="str">
        <f>IFERROR(IFERROR(INDEX(Кат!$A:$A,MATCH($C7596,Кат!$I:$I,0)),INDEX(Торг!$A:$A,MATCH($C7596,Торг!$I:$I,0))),"")</f>
        <v/>
      </c>
      <c r="M7596" s="132" t="str">
        <f>IFERROR(IFERROR(INDEX(Кат!$B:$B,MATCH($C7596,Кат!$I:$I,0)),INDEX(Торг!$B:$B,MATCH($C7596,Торг!$I:$I,0))),"")</f>
        <v/>
      </c>
      <c r="N7596" s="132" t="str">
        <f t="shared" si="118"/>
        <v>АСТОН AN10-2905002-70-M</v>
      </c>
      <c r="O7596" s="132" t="str">
        <f>IFERROR(IFERROR(INDEX(Кат!$B:$B,MATCH($N7596,Кат!$I:$I,0)),INDEX(Торг!$B:$B,MATCH($N7596,Торг!$I:$I,0))),"")</f>
        <v/>
      </c>
    </row>
    <row r="7597" spans="1:15" outlineLevel="1">
      <c r="A7597" t="s">
        <v>25619</v>
      </c>
      <c r="C7597" s="191" t="s">
        <v>25620</v>
      </c>
      <c r="E7597" t="s">
        <v>25621</v>
      </c>
      <c r="F7597" t="s">
        <v>3658</v>
      </c>
      <c r="G7597" t="s">
        <v>375</v>
      </c>
      <c r="H7597">
        <v>19000</v>
      </c>
      <c r="J7597" t="s">
        <v>22634</v>
      </c>
      <c r="K7597" s="132" t="str">
        <f>IFERROR(IFERROR(INDEX(Кат!$O:$O,MATCH($C7597,Кат!$I:$I,0)),INDEX(Торг!$L:$L,MATCH($C7597,Торг!$I:$I,0))),"")</f>
        <v/>
      </c>
      <c r="L7597" s="132" t="str">
        <f>IFERROR(IFERROR(INDEX(Кат!$A:$A,MATCH($C7597,Кат!$I:$I,0)),INDEX(Торг!$A:$A,MATCH($C7597,Торг!$I:$I,0))),"")</f>
        <v/>
      </c>
      <c r="M7597" s="132" t="str">
        <f>IFERROR(IFERROR(INDEX(Кат!$B:$B,MATCH($C7597,Кат!$I:$I,0)),INDEX(Торг!$B:$B,MATCH($C7597,Торг!$I:$I,0))),"")</f>
        <v/>
      </c>
      <c r="N7597" s="132" t="str">
        <f t="shared" si="118"/>
        <v>АСТОН AN70-2905002-70-M</v>
      </c>
      <c r="O7597" s="132" t="str">
        <f>IFERROR(IFERROR(INDEX(Кат!$B:$B,MATCH($N7597,Кат!$I:$I,0)),INDEX(Торг!$B:$B,MATCH($N7597,Торг!$I:$I,0))),"")</f>
        <v/>
      </c>
    </row>
    <row r="7598" spans="1:15" outlineLevel="1">
      <c r="A7598" t="s">
        <v>30303</v>
      </c>
      <c r="C7598" s="191" t="s">
        <v>30304</v>
      </c>
      <c r="E7598" t="s">
        <v>30305</v>
      </c>
      <c r="F7598" t="s">
        <v>3658</v>
      </c>
      <c r="G7598" t="s">
        <v>375</v>
      </c>
      <c r="H7598">
        <v>19000</v>
      </c>
      <c r="J7598" t="s">
        <v>22634</v>
      </c>
      <c r="K7598" s="132" t="str">
        <f>IFERROR(IFERROR(INDEX(Кат!$O:$O,MATCH($C7598,Кат!$I:$I,0)),INDEX(Торг!$L:$L,MATCH($C7598,Торг!$I:$I,0))),"")</f>
        <v/>
      </c>
      <c r="L7598" s="132" t="str">
        <f>IFERROR(IFERROR(INDEX(Кат!$A:$A,MATCH($C7598,Кат!$I:$I,0)),INDEX(Торг!$A:$A,MATCH($C7598,Торг!$I:$I,0))),"")</f>
        <v/>
      </c>
      <c r="M7598" s="132" t="str">
        <f>IFERROR(IFERROR(INDEX(Кат!$B:$B,MATCH($C7598,Кат!$I:$I,0)),INDEX(Торг!$B:$B,MATCH($C7598,Торг!$I:$I,0))),"")</f>
        <v/>
      </c>
      <c r="N7598" s="132" t="str">
        <f t="shared" si="118"/>
        <v>АСТОН AN90-2905002-70-M</v>
      </c>
      <c r="O7598" s="132" t="str">
        <f>IFERROR(IFERROR(INDEX(Кат!$B:$B,MATCH($N7598,Кат!$I:$I,0)),INDEX(Торг!$B:$B,MATCH($N7598,Торг!$I:$I,0))),"")</f>
        <v/>
      </c>
    </row>
    <row r="7599" spans="1:15" outlineLevel="1">
      <c r="A7599" t="s">
        <v>30553</v>
      </c>
      <c r="C7599" s="191" t="s">
        <v>30554</v>
      </c>
      <c r="E7599" t="s">
        <v>30555</v>
      </c>
      <c r="F7599" t="s">
        <v>3658</v>
      </c>
      <c r="G7599" t="s">
        <v>375</v>
      </c>
      <c r="H7599">
        <v>17000</v>
      </c>
      <c r="J7599" t="s">
        <v>22634</v>
      </c>
      <c r="K7599" s="132" t="str">
        <f>IFERROR(IFERROR(INDEX(Кат!$O:$O,MATCH($C7599,Кат!$I:$I,0)),INDEX(Торг!$L:$L,MATCH($C7599,Торг!$I:$I,0))),"")</f>
        <v/>
      </c>
      <c r="L7599" s="132" t="str">
        <f>IFERROR(IFERROR(INDEX(Кат!$A:$A,MATCH($C7599,Кат!$I:$I,0)),INDEX(Торг!$A:$A,MATCH($C7599,Торг!$I:$I,0))),"")</f>
        <v/>
      </c>
      <c r="M7599" s="132" t="str">
        <f>IFERROR(IFERROR(INDEX(Кат!$B:$B,MATCH($C7599,Кат!$I:$I,0)),INDEX(Торг!$B:$B,MATCH($C7599,Торг!$I:$I,0))),"")</f>
        <v/>
      </c>
      <c r="N7599" s="132" t="str">
        <f t="shared" si="118"/>
        <v>АСТОН AN08-2905002-90-M</v>
      </c>
      <c r="O7599" s="132" t="str">
        <f>IFERROR(IFERROR(INDEX(Кат!$B:$B,MATCH($N7599,Кат!$I:$I,0)),INDEX(Торг!$B:$B,MATCH($N7599,Торг!$I:$I,0))),"")</f>
        <v/>
      </c>
    </row>
    <row r="7600" spans="1:15" outlineLevel="1">
      <c r="A7600" t="s">
        <v>26273</v>
      </c>
      <c r="C7600" s="191" t="s">
        <v>26274</v>
      </c>
      <c r="E7600" t="s">
        <v>26275</v>
      </c>
      <c r="F7600" t="s">
        <v>3658</v>
      </c>
      <c r="G7600" t="s">
        <v>375</v>
      </c>
      <c r="H7600">
        <v>17500</v>
      </c>
      <c r="J7600" t="s">
        <v>22634</v>
      </c>
      <c r="K7600" s="132" t="str">
        <f>IFERROR(IFERROR(INDEX(Кат!$O:$O,MATCH($C7600,Кат!$I:$I,0)),INDEX(Торг!$L:$L,MATCH($C7600,Торг!$I:$I,0))),"")</f>
        <v/>
      </c>
      <c r="L7600" s="132" t="str">
        <f>IFERROR(IFERROR(INDEX(Кат!$A:$A,MATCH($C7600,Кат!$I:$I,0)),INDEX(Торг!$A:$A,MATCH($C7600,Торг!$I:$I,0))),"")</f>
        <v/>
      </c>
      <c r="M7600" s="132" t="str">
        <f>IFERROR(IFERROR(INDEX(Кат!$B:$B,MATCH($C7600,Кат!$I:$I,0)),INDEX(Торг!$B:$B,MATCH($C7600,Торг!$I:$I,0))),"")</f>
        <v/>
      </c>
      <c r="N7600" s="132" t="str">
        <f t="shared" si="118"/>
        <v>АСТОН AN70-2905002-90-M</v>
      </c>
      <c r="O7600" s="132" t="str">
        <f>IFERROR(IFERROR(INDEX(Кат!$B:$B,MATCH($N7600,Кат!$I:$I,0)),INDEX(Торг!$B:$B,MATCH($N7600,Торг!$I:$I,0))),"")</f>
        <v/>
      </c>
    </row>
    <row r="7601" spans="1:15" outlineLevel="1">
      <c r="A7601" t="s">
        <v>30159</v>
      </c>
      <c r="C7601" s="191" t="s">
        <v>30160</v>
      </c>
      <c r="E7601" t="s">
        <v>30161</v>
      </c>
      <c r="F7601" t="s">
        <v>3658</v>
      </c>
      <c r="G7601" t="s">
        <v>375</v>
      </c>
      <c r="H7601">
        <v>19000</v>
      </c>
      <c r="J7601" t="s">
        <v>22634</v>
      </c>
      <c r="K7601" s="132" t="str">
        <f>IFERROR(IFERROR(INDEX(Кат!$O:$O,MATCH($C7601,Кат!$I:$I,0)),INDEX(Торг!$L:$L,MATCH($C7601,Торг!$I:$I,0))),"")</f>
        <v/>
      </c>
      <c r="L7601" s="132" t="str">
        <f>IFERROR(IFERROR(INDEX(Кат!$A:$A,MATCH($C7601,Кат!$I:$I,0)),INDEX(Торг!$A:$A,MATCH($C7601,Торг!$I:$I,0))),"")</f>
        <v/>
      </c>
      <c r="M7601" s="132" t="str">
        <f>IFERROR(IFERROR(INDEX(Кат!$B:$B,MATCH($C7601,Кат!$I:$I,0)),INDEX(Торг!$B:$B,MATCH($C7601,Торг!$I:$I,0))),"")</f>
        <v/>
      </c>
      <c r="N7601" s="132" t="str">
        <f t="shared" si="118"/>
        <v>АСТОН AN90-2905002-90-M</v>
      </c>
      <c r="O7601" s="132" t="str">
        <f>IFERROR(IFERROR(INDEX(Кат!$B:$B,MATCH($N7601,Кат!$I:$I,0)),INDEX(Торг!$B:$B,MATCH($N7601,Торг!$I:$I,0))),"")</f>
        <v/>
      </c>
    </row>
    <row r="7602" spans="1:15" outlineLevel="1">
      <c r="A7602" t="s">
        <v>26276</v>
      </c>
      <c r="C7602" s="191" t="s">
        <v>26277</v>
      </c>
      <c r="E7602" t="s">
        <v>26278</v>
      </c>
      <c r="F7602" t="s">
        <v>3658</v>
      </c>
      <c r="G7602" t="s">
        <v>375</v>
      </c>
      <c r="H7602">
        <v>16800</v>
      </c>
      <c r="J7602" t="s">
        <v>22634</v>
      </c>
      <c r="K7602" s="132" t="str">
        <f>IFERROR(IFERROR(INDEX(Кат!$O:$O,MATCH($C7602,Кат!$I:$I,0)),INDEX(Торг!$L:$L,MATCH($C7602,Торг!$I:$I,0))),"")</f>
        <v/>
      </c>
      <c r="L7602" s="132" t="str">
        <f>IFERROR(IFERROR(INDEX(Кат!$A:$A,MATCH($C7602,Кат!$I:$I,0)),INDEX(Торг!$A:$A,MATCH($C7602,Торг!$I:$I,0))),"")</f>
        <v/>
      </c>
      <c r="M7602" s="132" t="str">
        <f>IFERROR(IFERROR(INDEX(Кат!$B:$B,MATCH($C7602,Кат!$I:$I,0)),INDEX(Торг!$B:$B,MATCH($C7602,Торг!$I:$I,0))),"")</f>
        <v/>
      </c>
      <c r="N7602" s="132" t="str">
        <f t="shared" si="118"/>
        <v>АСТОН AN08-2905002-М</v>
      </c>
      <c r="O7602" s="132" t="str">
        <f>IFERROR(IFERROR(INDEX(Кат!$B:$B,MATCH($N7602,Кат!$I:$I,0)),INDEX(Торг!$B:$B,MATCH($N7602,Торг!$I:$I,0))),"")</f>
        <v/>
      </c>
    </row>
    <row r="7603" spans="1:15" outlineLevel="1">
      <c r="A7603" t="s">
        <v>25622</v>
      </c>
      <c r="C7603" s="191" t="s">
        <v>25623</v>
      </c>
      <c r="E7603" t="s">
        <v>25624</v>
      </c>
      <c r="F7603" t="s">
        <v>3658</v>
      </c>
      <c r="G7603" t="s">
        <v>375</v>
      </c>
      <c r="H7603">
        <v>16800</v>
      </c>
      <c r="J7603" t="s">
        <v>22634</v>
      </c>
      <c r="K7603" s="132" t="str">
        <f>IFERROR(IFERROR(INDEX(Кат!$O:$O,MATCH($C7603,Кат!$I:$I,0)),INDEX(Торг!$L:$L,MATCH($C7603,Торг!$I:$I,0))),"")</f>
        <v/>
      </c>
      <c r="L7603" s="132" t="str">
        <f>IFERROR(IFERROR(INDEX(Кат!$A:$A,MATCH($C7603,Кат!$I:$I,0)),INDEX(Торг!$A:$A,MATCH($C7603,Торг!$I:$I,0))),"")</f>
        <v/>
      </c>
      <c r="M7603" s="132" t="str">
        <f>IFERROR(IFERROR(INDEX(Кат!$B:$B,MATCH($C7603,Кат!$I:$I,0)),INDEX(Торг!$B:$B,MATCH($C7603,Торг!$I:$I,0))),"")</f>
        <v/>
      </c>
      <c r="N7603" s="132" t="str">
        <f t="shared" si="118"/>
        <v>АСТОН AN70-2905002-М</v>
      </c>
      <c r="O7603" s="132" t="str">
        <f>IFERROR(IFERROR(INDEX(Кат!$B:$B,MATCH($N7603,Кат!$I:$I,0)),INDEX(Торг!$B:$B,MATCH($N7603,Торг!$I:$I,0))),"")</f>
        <v/>
      </c>
    </row>
    <row r="7604" spans="1:15" outlineLevel="1">
      <c r="A7604" t="s">
        <v>19494</v>
      </c>
      <c r="C7604" s="191" t="s">
        <v>8834</v>
      </c>
      <c r="E7604" t="s">
        <v>8835</v>
      </c>
      <c r="F7604" t="s">
        <v>3658</v>
      </c>
      <c r="G7604" t="s">
        <v>375</v>
      </c>
      <c r="H7604">
        <v>5800</v>
      </c>
      <c r="J7604" t="s">
        <v>22634</v>
      </c>
      <c r="K7604" s="132" t="str">
        <f>IFERROR(IFERROR(INDEX(Кат!$O:$O,MATCH($C7604,Кат!$I:$I,0)),INDEX(Торг!$L:$L,MATCH($C7604,Торг!$I:$I,0))),"")</f>
        <v/>
      </c>
      <c r="L7604" s="132" t="str">
        <f>IFERROR(IFERROR(INDEX(Кат!$A:$A,MATCH($C7604,Кат!$I:$I,0)),INDEX(Торг!$A:$A,MATCH($C7604,Торг!$I:$I,0))),"")</f>
        <v/>
      </c>
      <c r="M7604" s="132" t="str">
        <f>IFERROR(IFERROR(INDEX(Кат!$B:$B,MATCH($C7604,Кат!$I:$I,0)),INDEX(Торг!$B:$B,MATCH($C7604,Торг!$I:$I,0))),"")</f>
        <v/>
      </c>
      <c r="N7604" s="132" t="str">
        <f t="shared" si="118"/>
        <v>АСТОН AN18-2905002</v>
      </c>
      <c r="O7604" s="132" t="str">
        <f>IFERROR(IFERROR(INDEX(Кат!$B:$B,MATCH($N7604,Кат!$I:$I,0)),INDEX(Торг!$B:$B,MATCH($N7604,Торг!$I:$I,0))),"")</f>
        <v/>
      </c>
    </row>
    <row r="7605" spans="1:15" outlineLevel="1">
      <c r="A7605" t="s">
        <v>19495</v>
      </c>
      <c r="C7605" s="191" t="s">
        <v>8826</v>
      </c>
      <c r="E7605" t="s">
        <v>8836</v>
      </c>
      <c r="F7605" t="s">
        <v>3658</v>
      </c>
      <c r="G7605" t="s">
        <v>375</v>
      </c>
      <c r="H7605">
        <v>5500</v>
      </c>
      <c r="J7605" t="s">
        <v>22634</v>
      </c>
      <c r="K7605" s="132" t="str">
        <f>IFERROR(IFERROR(INDEX(Кат!$O:$O,MATCH($C7605,Кат!$I:$I,0)),INDEX(Торг!$L:$L,MATCH($C7605,Торг!$I:$I,0))),"")</f>
        <v/>
      </c>
      <c r="L7605" s="132" t="str">
        <f>IFERROR(IFERROR(INDEX(Кат!$A:$A,MATCH($C7605,Кат!$I:$I,0)),INDEX(Торг!$A:$A,MATCH($C7605,Торг!$I:$I,0))),"")</f>
        <v/>
      </c>
      <c r="M7605" s="132" t="str">
        <f>IFERROR(IFERROR(INDEX(Кат!$B:$B,MATCH($C7605,Кат!$I:$I,0)),INDEX(Торг!$B:$B,MATCH($C7605,Торг!$I:$I,0))),"")</f>
        <v/>
      </c>
      <c r="N7605" s="132" t="str">
        <f t="shared" si="118"/>
        <v>АСТОН AN19-2905002</v>
      </c>
      <c r="O7605" s="132" t="str">
        <f>IFERROR(IFERROR(INDEX(Кат!$B:$B,MATCH($N7605,Кат!$I:$I,0)),INDEX(Торг!$B:$B,MATCH($N7605,Торг!$I:$I,0))),"")</f>
        <v/>
      </c>
    </row>
    <row r="7606" spans="1:15" outlineLevel="1">
      <c r="A7606" t="s">
        <v>19496</v>
      </c>
      <c r="C7606" s="191" t="s">
        <v>8828</v>
      </c>
      <c r="E7606" t="s">
        <v>8837</v>
      </c>
      <c r="F7606" t="s">
        <v>3658</v>
      </c>
      <c r="G7606" t="s">
        <v>375</v>
      </c>
      <c r="H7606">
        <v>5300</v>
      </c>
      <c r="J7606" t="s">
        <v>22634</v>
      </c>
      <c r="K7606" s="132" t="str">
        <f>IFERROR(IFERROR(INDEX(Кат!$O:$O,MATCH($C7606,Кат!$I:$I,0)),INDEX(Торг!$L:$L,MATCH($C7606,Торг!$I:$I,0))),"")</f>
        <v/>
      </c>
      <c r="L7606" s="132" t="str">
        <f>IFERROR(IFERROR(INDEX(Кат!$A:$A,MATCH($C7606,Кат!$I:$I,0)),INDEX(Торг!$A:$A,MATCH($C7606,Торг!$I:$I,0))),"")</f>
        <v/>
      </c>
      <c r="M7606" s="132" t="str">
        <f>IFERROR(IFERROR(INDEX(Кат!$B:$B,MATCH($C7606,Кат!$I:$I,0)),INDEX(Торг!$B:$B,MATCH($C7606,Торг!$I:$I,0))),"")</f>
        <v/>
      </c>
      <c r="N7606" s="132" t="str">
        <f t="shared" si="118"/>
        <v>АСТОН AN08-2905002</v>
      </c>
      <c r="O7606" s="132" t="str">
        <f>IFERROR(IFERROR(INDEX(Кат!$B:$B,MATCH($N7606,Кат!$I:$I,0)),INDEX(Торг!$B:$B,MATCH($N7606,Торг!$I:$I,0))),"")</f>
        <v/>
      </c>
    </row>
    <row r="7607" spans="1:15" outlineLevel="1">
      <c r="A7607" t="s">
        <v>19497</v>
      </c>
      <c r="C7607" s="191" t="s">
        <v>3656</v>
      </c>
      <c r="E7607" t="s">
        <v>8838</v>
      </c>
      <c r="F7607" t="s">
        <v>3658</v>
      </c>
      <c r="G7607" t="s">
        <v>375</v>
      </c>
      <c r="H7607">
        <v>5300</v>
      </c>
      <c r="J7607" t="s">
        <v>22634</v>
      </c>
      <c r="K7607" s="132" t="str">
        <f>IFERROR(IFERROR(INDEX(Кат!$O:$O,MATCH($C7607,Кат!$I:$I,0)),INDEX(Торг!$L:$L,MATCH($C7607,Торг!$I:$I,0))),"")</f>
        <v/>
      </c>
      <c r="L7607" s="132" t="str">
        <f>IFERROR(IFERROR(INDEX(Кат!$A:$A,MATCH($C7607,Кат!$I:$I,0)),INDEX(Торг!$A:$A,MATCH($C7607,Торг!$I:$I,0))),"")</f>
        <v/>
      </c>
      <c r="M7607" s="132" t="str">
        <f>IFERROR(IFERROR(INDEX(Кат!$B:$B,MATCH($C7607,Кат!$I:$I,0)),INDEX(Торг!$B:$B,MATCH($C7607,Торг!$I:$I,0))),"")</f>
        <v/>
      </c>
      <c r="N7607" s="132" t="str">
        <f t="shared" si="118"/>
        <v>АСТОН AN10-2905002</v>
      </c>
      <c r="O7607" s="132" t="str">
        <f>IFERROR(IFERROR(INDEX(Кат!$B:$B,MATCH($N7607,Кат!$I:$I,0)),INDEX(Торг!$B:$B,MATCH($N7607,Торг!$I:$I,0))),"")</f>
        <v/>
      </c>
    </row>
    <row r="7608" spans="1:15" outlineLevel="1">
      <c r="A7608" t="s">
        <v>19498</v>
      </c>
      <c r="C7608" s="191" t="s">
        <v>8830</v>
      </c>
      <c r="E7608" t="s">
        <v>8839</v>
      </c>
      <c r="F7608" t="s">
        <v>3658</v>
      </c>
      <c r="G7608" t="s">
        <v>375</v>
      </c>
      <c r="H7608">
        <v>5500</v>
      </c>
      <c r="J7608" t="s">
        <v>22634</v>
      </c>
      <c r="K7608" s="132" t="str">
        <f>IFERROR(IFERROR(INDEX(Кат!$O:$O,MATCH($C7608,Кат!$I:$I,0)),INDEX(Торг!$L:$L,MATCH($C7608,Торг!$I:$I,0))),"")</f>
        <v/>
      </c>
      <c r="L7608" s="132" t="str">
        <f>IFERROR(IFERROR(INDEX(Кат!$A:$A,MATCH($C7608,Кат!$I:$I,0)),INDEX(Торг!$A:$A,MATCH($C7608,Торг!$I:$I,0))),"")</f>
        <v/>
      </c>
      <c r="M7608" s="132" t="str">
        <f>IFERROR(IFERROR(INDEX(Кат!$B:$B,MATCH($C7608,Кат!$I:$I,0)),INDEX(Торг!$B:$B,MATCH($C7608,Торг!$I:$I,0))),"")</f>
        <v/>
      </c>
      <c r="N7608" s="132" t="str">
        <f t="shared" si="118"/>
        <v>АСТОН AN70-2905002</v>
      </c>
      <c r="O7608" s="132" t="str">
        <f>IFERROR(IFERROR(INDEX(Кат!$B:$B,MATCH($N7608,Кат!$I:$I,0)),INDEX(Торг!$B:$B,MATCH($N7608,Торг!$I:$I,0))),"")</f>
        <v/>
      </c>
    </row>
    <row r="7609" spans="1:15" outlineLevel="1">
      <c r="A7609" t="s">
        <v>19499</v>
      </c>
      <c r="C7609" s="191" t="s">
        <v>8832</v>
      </c>
      <c r="E7609" t="s">
        <v>8840</v>
      </c>
      <c r="F7609" t="s">
        <v>3658</v>
      </c>
      <c r="G7609" t="s">
        <v>375</v>
      </c>
      <c r="H7609">
        <v>5500</v>
      </c>
      <c r="J7609" t="s">
        <v>22634</v>
      </c>
      <c r="K7609" s="132" t="str">
        <f>IFERROR(IFERROR(INDEX(Кат!$O:$O,MATCH($C7609,Кат!$I:$I,0)),INDEX(Торг!$L:$L,MATCH($C7609,Торг!$I:$I,0))),"")</f>
        <v/>
      </c>
      <c r="L7609" s="132" t="str">
        <f>IFERROR(IFERROR(INDEX(Кат!$A:$A,MATCH($C7609,Кат!$I:$I,0)),INDEX(Торг!$A:$A,MATCH($C7609,Торг!$I:$I,0))),"")</f>
        <v/>
      </c>
      <c r="M7609" s="132" t="str">
        <f>IFERROR(IFERROR(INDEX(Кат!$B:$B,MATCH($C7609,Кат!$I:$I,0)),INDEX(Торг!$B:$B,MATCH($C7609,Торг!$I:$I,0))),"")</f>
        <v/>
      </c>
      <c r="N7609" s="132" t="str">
        <f t="shared" si="118"/>
        <v>АСТОН AN90-2905002</v>
      </c>
      <c r="O7609" s="132" t="str">
        <f>IFERROR(IFERROR(INDEX(Кат!$B:$B,MATCH($N7609,Кат!$I:$I,0)),INDEX(Торг!$B:$B,MATCH($N7609,Торг!$I:$I,0))),"")</f>
        <v/>
      </c>
    </row>
    <row r="7610" spans="1:15" outlineLevel="1">
      <c r="A7610" t="s">
        <v>19500</v>
      </c>
      <c r="C7610" s="191" t="s">
        <v>8824</v>
      </c>
      <c r="E7610" t="s">
        <v>8841</v>
      </c>
      <c r="F7610" t="s">
        <v>3658</v>
      </c>
      <c r="G7610" t="s">
        <v>375</v>
      </c>
      <c r="H7610">
        <v>6700</v>
      </c>
      <c r="J7610" t="s">
        <v>22634</v>
      </c>
      <c r="K7610" s="132" t="str">
        <f>IFERROR(IFERROR(INDEX(Кат!$O:$O,MATCH($C7610,Кат!$I:$I,0)),INDEX(Торг!$L:$L,MATCH($C7610,Торг!$I:$I,0))),"")</f>
        <v/>
      </c>
      <c r="L7610" s="132" t="str">
        <f>IFERROR(IFERROR(INDEX(Кат!$A:$A,MATCH($C7610,Кат!$I:$I,0)),INDEX(Торг!$A:$A,MATCH($C7610,Торг!$I:$I,0))),"")</f>
        <v/>
      </c>
      <c r="M7610" s="132" t="str">
        <f>IFERROR(IFERROR(INDEX(Кат!$B:$B,MATCH($C7610,Кат!$I:$I,0)),INDEX(Торг!$B:$B,MATCH($C7610,Торг!$I:$I,0))),"")</f>
        <v/>
      </c>
      <c r="N7610" s="132" t="str">
        <f t="shared" si="118"/>
        <v>АСТОН AN80-2905002</v>
      </c>
      <c r="O7610" s="132" t="str">
        <f>IFERROR(IFERROR(INDEX(Кат!$B:$B,MATCH($N7610,Кат!$I:$I,0)),INDEX(Торг!$B:$B,MATCH($N7610,Торг!$I:$I,0))),"")</f>
        <v/>
      </c>
    </row>
    <row r="7611" spans="1:15" outlineLevel="1">
      <c r="A7611" t="s">
        <v>30306</v>
      </c>
      <c r="C7611" s="191" t="s">
        <v>30307</v>
      </c>
      <c r="E7611" t="s">
        <v>30308</v>
      </c>
      <c r="F7611" t="s">
        <v>3658</v>
      </c>
      <c r="G7611" t="s">
        <v>375</v>
      </c>
      <c r="H7611">
        <v>7300</v>
      </c>
      <c r="J7611" t="s">
        <v>22634</v>
      </c>
      <c r="K7611" s="132" t="str">
        <f>IFERROR(IFERROR(INDEX(Кат!$O:$O,MATCH($C7611,Кат!$I:$I,0)),INDEX(Торг!$L:$L,MATCH($C7611,Торг!$I:$I,0))),"")</f>
        <v/>
      </c>
      <c r="L7611" s="132" t="str">
        <f>IFERROR(IFERROR(INDEX(Кат!$A:$A,MATCH($C7611,Кат!$I:$I,0)),INDEX(Торг!$A:$A,MATCH($C7611,Торг!$I:$I,0))),"")</f>
        <v/>
      </c>
      <c r="M7611" s="132" t="str">
        <f>IFERROR(IFERROR(INDEX(Кат!$B:$B,MATCH($C7611,Кат!$I:$I,0)),INDEX(Торг!$B:$B,MATCH($C7611,Торг!$I:$I,0))),"")</f>
        <v/>
      </c>
      <c r="N7611" s="132" t="str">
        <f t="shared" si="118"/>
        <v>АСТОН AN08-2905002-12</v>
      </c>
      <c r="O7611" s="132" t="str">
        <f>IFERROR(IFERROR(INDEX(Кат!$B:$B,MATCH($N7611,Кат!$I:$I,0)),INDEX(Торг!$B:$B,MATCH($N7611,Торг!$I:$I,0))),"")</f>
        <v/>
      </c>
    </row>
    <row r="7612" spans="1:15">
      <c r="A7612" t="s">
        <v>19501</v>
      </c>
      <c r="C7612" s="191" t="s">
        <v>8842</v>
      </c>
      <c r="E7612" t="s">
        <v>8843</v>
      </c>
      <c r="F7612" t="s">
        <v>3658</v>
      </c>
      <c r="G7612" t="s">
        <v>375</v>
      </c>
      <c r="H7612">
        <v>7300</v>
      </c>
      <c r="J7612" t="s">
        <v>22634</v>
      </c>
      <c r="K7612" s="132" t="str">
        <f>IFERROR(IFERROR(INDEX(Кат!$O:$O,MATCH($C7612,Кат!$I:$I,0)),INDEX(Торг!$L:$L,MATCH($C7612,Торг!$I:$I,0))),"")</f>
        <v/>
      </c>
      <c r="L7612" s="132" t="str">
        <f>IFERROR(IFERROR(INDEX(Кат!$A:$A,MATCH($C7612,Кат!$I:$I,0)),INDEX(Торг!$A:$A,MATCH($C7612,Торг!$I:$I,0))),"")</f>
        <v/>
      </c>
      <c r="M7612" s="132" t="str">
        <f>IFERROR(IFERROR(INDEX(Кат!$B:$B,MATCH($C7612,Кат!$I:$I,0)),INDEX(Торг!$B:$B,MATCH($C7612,Торг!$I:$I,0))),"")</f>
        <v/>
      </c>
      <c r="N7612" s="132" t="str">
        <f t="shared" si="118"/>
        <v>АСТОН AN10-2905002-12</v>
      </c>
      <c r="O7612" s="132" t="str">
        <f>IFERROR(IFERROR(INDEX(Кат!$B:$B,MATCH($N7612,Кат!$I:$I,0)),INDEX(Торг!$B:$B,MATCH($N7612,Торг!$I:$I,0))),"")</f>
        <v/>
      </c>
    </row>
    <row r="7613" spans="1:15" outlineLevel="1">
      <c r="A7613" t="s">
        <v>19502</v>
      </c>
      <c r="C7613" s="191" t="s">
        <v>3659</v>
      </c>
      <c r="E7613" t="s">
        <v>3660</v>
      </c>
      <c r="F7613" t="s">
        <v>3658</v>
      </c>
      <c r="G7613" t="s">
        <v>375</v>
      </c>
      <c r="H7613">
        <v>7300</v>
      </c>
      <c r="J7613" t="s">
        <v>22634</v>
      </c>
      <c r="K7613" s="132" t="str">
        <f>IFERROR(IFERROR(INDEX(Кат!$O:$O,MATCH($C7613,Кат!$I:$I,0)),INDEX(Торг!$L:$L,MATCH($C7613,Торг!$I:$I,0))),"")</f>
        <v/>
      </c>
      <c r="L7613" s="132" t="str">
        <f>IFERROR(IFERROR(INDEX(Кат!$A:$A,MATCH($C7613,Кат!$I:$I,0)),INDEX(Торг!$A:$A,MATCH($C7613,Торг!$I:$I,0))),"")</f>
        <v/>
      </c>
      <c r="M7613" s="132" t="str">
        <f>IFERROR(IFERROR(INDEX(Кат!$B:$B,MATCH($C7613,Кат!$I:$I,0)),INDEX(Торг!$B:$B,MATCH($C7613,Торг!$I:$I,0))),"")</f>
        <v/>
      </c>
      <c r="N7613" s="132" t="str">
        <f t="shared" si="118"/>
        <v>АСТОН AN70-2905002-12</v>
      </c>
      <c r="O7613" s="132" t="str">
        <f>IFERROR(IFERROR(INDEX(Кат!$B:$B,MATCH($N7613,Кат!$I:$I,0)),INDEX(Торг!$B:$B,MATCH($N7613,Торг!$I:$I,0))),"")</f>
        <v/>
      </c>
    </row>
    <row r="7614" spans="1:15" outlineLevel="2">
      <c r="A7614" t="s">
        <v>30309</v>
      </c>
      <c r="C7614" s="191" t="s">
        <v>30310</v>
      </c>
      <c r="E7614" t="s">
        <v>30311</v>
      </c>
      <c r="F7614" t="s">
        <v>3658</v>
      </c>
      <c r="G7614" t="s">
        <v>375</v>
      </c>
      <c r="H7614">
        <v>7300</v>
      </c>
      <c r="J7614" t="s">
        <v>22634</v>
      </c>
      <c r="K7614" s="132" t="str">
        <f>IFERROR(IFERROR(INDEX(Кат!$O:$O,MATCH($C7614,Кат!$I:$I,0)),INDEX(Торг!$L:$L,MATCH($C7614,Торг!$I:$I,0))),"")</f>
        <v/>
      </c>
      <c r="L7614" s="132" t="str">
        <f>IFERROR(IFERROR(INDEX(Кат!$A:$A,MATCH($C7614,Кат!$I:$I,0)),INDEX(Торг!$A:$A,MATCH($C7614,Торг!$I:$I,0))),"")</f>
        <v/>
      </c>
      <c r="M7614" s="132" t="str">
        <f>IFERROR(IFERROR(INDEX(Кат!$B:$B,MATCH($C7614,Кат!$I:$I,0)),INDEX(Торг!$B:$B,MATCH($C7614,Торг!$I:$I,0))),"")</f>
        <v/>
      </c>
      <c r="N7614" s="132" t="str">
        <f t="shared" si="118"/>
        <v>АСТОН AN90-2905002-12</v>
      </c>
      <c r="O7614" s="132" t="str">
        <f>IFERROR(IFERROR(INDEX(Кат!$B:$B,MATCH($N7614,Кат!$I:$I,0)),INDEX(Торг!$B:$B,MATCH($N7614,Торг!$I:$I,0))),"")</f>
        <v/>
      </c>
    </row>
    <row r="7615" spans="1:15" outlineLevel="2">
      <c r="A7615" t="s">
        <v>27212</v>
      </c>
      <c r="C7615" s="191" t="s">
        <v>27404</v>
      </c>
      <c r="E7615" t="s">
        <v>27405</v>
      </c>
      <c r="F7615" t="s">
        <v>3658</v>
      </c>
      <c r="G7615" t="s">
        <v>375</v>
      </c>
      <c r="H7615">
        <v>6500</v>
      </c>
      <c r="J7615" t="s">
        <v>22634</v>
      </c>
      <c r="K7615" s="132" t="str">
        <f>IFERROR(IFERROR(INDEX(Кат!$O:$O,MATCH($C7615,Кат!$I:$I,0)),INDEX(Торг!$L:$L,MATCH($C7615,Торг!$I:$I,0))),"")</f>
        <v/>
      </c>
      <c r="L7615" s="132" t="str">
        <f>IFERROR(IFERROR(INDEX(Кат!$A:$A,MATCH($C7615,Кат!$I:$I,0)),INDEX(Торг!$A:$A,MATCH($C7615,Торг!$I:$I,0))),"")</f>
        <v/>
      </c>
      <c r="M7615" s="132" t="str">
        <f>IFERROR(IFERROR(INDEX(Кат!$B:$B,MATCH($C7615,Кат!$I:$I,0)),INDEX(Торг!$B:$B,MATCH($C7615,Торг!$I:$I,0))),"")</f>
        <v/>
      </c>
      <c r="N7615" s="132" t="str">
        <f t="shared" si="118"/>
        <v>АСТОН AN19-2905002-30</v>
      </c>
      <c r="O7615" s="132" t="str">
        <f>IFERROR(IFERROR(INDEX(Кат!$B:$B,MATCH($N7615,Кат!$I:$I,0)),INDEX(Торг!$B:$B,MATCH($N7615,Торг!$I:$I,0))),"")</f>
        <v/>
      </c>
    </row>
    <row r="7616" spans="1:15" outlineLevel="2">
      <c r="A7616" t="s">
        <v>27406</v>
      </c>
      <c r="C7616" s="191" t="s">
        <v>27407</v>
      </c>
      <c r="E7616" t="s">
        <v>27408</v>
      </c>
      <c r="F7616" t="s">
        <v>3658</v>
      </c>
      <c r="G7616" t="s">
        <v>375</v>
      </c>
      <c r="H7616">
        <v>6300</v>
      </c>
      <c r="J7616" t="s">
        <v>22634</v>
      </c>
      <c r="K7616" s="132" t="str">
        <f>IFERROR(IFERROR(INDEX(Кат!$O:$O,MATCH($C7616,Кат!$I:$I,0)),INDEX(Торг!$L:$L,MATCH($C7616,Торг!$I:$I,0))),"")</f>
        <v/>
      </c>
      <c r="L7616" s="132" t="str">
        <f>IFERROR(IFERROR(INDEX(Кат!$A:$A,MATCH($C7616,Кат!$I:$I,0)),INDEX(Торг!$A:$A,MATCH($C7616,Торг!$I:$I,0))),"")</f>
        <v/>
      </c>
      <c r="M7616" s="132" t="str">
        <f>IFERROR(IFERROR(INDEX(Кат!$B:$B,MATCH($C7616,Кат!$I:$I,0)),INDEX(Торг!$B:$B,MATCH($C7616,Торг!$I:$I,0))),"")</f>
        <v/>
      </c>
      <c r="N7616" s="132" t="str">
        <f t="shared" si="118"/>
        <v>АСТОН AN08-2905002-30</v>
      </c>
      <c r="O7616" s="132" t="str">
        <f>IFERROR(IFERROR(INDEX(Кат!$B:$B,MATCH($N7616,Кат!$I:$I,0)),INDEX(Торг!$B:$B,MATCH($N7616,Торг!$I:$I,0))),"")</f>
        <v/>
      </c>
    </row>
    <row r="7617" spans="1:15" outlineLevel="2">
      <c r="A7617" t="s">
        <v>27409</v>
      </c>
      <c r="C7617" s="191" t="s">
        <v>27410</v>
      </c>
      <c r="E7617" t="s">
        <v>27411</v>
      </c>
      <c r="F7617" t="s">
        <v>3658</v>
      </c>
      <c r="G7617" t="s">
        <v>375</v>
      </c>
      <c r="H7617">
        <v>6300</v>
      </c>
      <c r="J7617" t="s">
        <v>22634</v>
      </c>
      <c r="K7617" s="132" t="str">
        <f>IFERROR(IFERROR(INDEX(Кат!$O:$O,MATCH($C7617,Кат!$I:$I,0)),INDEX(Торг!$L:$L,MATCH($C7617,Торг!$I:$I,0))),"")</f>
        <v/>
      </c>
      <c r="L7617" s="132" t="str">
        <f>IFERROR(IFERROR(INDEX(Кат!$A:$A,MATCH($C7617,Кат!$I:$I,0)),INDEX(Торг!$A:$A,MATCH($C7617,Торг!$I:$I,0))),"")</f>
        <v/>
      </c>
      <c r="M7617" s="132" t="str">
        <f>IFERROR(IFERROR(INDEX(Кат!$B:$B,MATCH($C7617,Кат!$I:$I,0)),INDEX(Торг!$B:$B,MATCH($C7617,Торг!$I:$I,0))),"")</f>
        <v/>
      </c>
      <c r="N7617" s="132" t="str">
        <f t="shared" si="118"/>
        <v>АСТОН AN10-2905002-30</v>
      </c>
      <c r="O7617" s="132" t="str">
        <f>IFERROR(IFERROR(INDEX(Кат!$B:$B,MATCH($N7617,Кат!$I:$I,0)),INDEX(Торг!$B:$B,MATCH($N7617,Торг!$I:$I,0))),"")</f>
        <v/>
      </c>
    </row>
    <row r="7618" spans="1:15" outlineLevel="2">
      <c r="A7618" t="s">
        <v>27175</v>
      </c>
      <c r="C7618" s="191" t="s">
        <v>27412</v>
      </c>
      <c r="E7618" t="s">
        <v>27413</v>
      </c>
      <c r="F7618" t="s">
        <v>3658</v>
      </c>
      <c r="G7618" t="s">
        <v>375</v>
      </c>
      <c r="H7618">
        <v>6500</v>
      </c>
      <c r="J7618" t="s">
        <v>22634</v>
      </c>
      <c r="K7618" s="132" t="str">
        <f>IFERROR(IFERROR(INDEX(Кат!$O:$O,MATCH($C7618,Кат!$I:$I,0)),INDEX(Торг!$L:$L,MATCH($C7618,Торг!$I:$I,0))),"")</f>
        <v/>
      </c>
      <c r="L7618" s="132" t="str">
        <f>IFERROR(IFERROR(INDEX(Кат!$A:$A,MATCH($C7618,Кат!$I:$I,0)),INDEX(Торг!$A:$A,MATCH($C7618,Торг!$I:$I,0))),"")</f>
        <v/>
      </c>
      <c r="M7618" s="132" t="str">
        <f>IFERROR(IFERROR(INDEX(Кат!$B:$B,MATCH($C7618,Кат!$I:$I,0)),INDEX(Торг!$B:$B,MATCH($C7618,Торг!$I:$I,0))),"")</f>
        <v/>
      </c>
      <c r="N7618" s="132" t="str">
        <f t="shared" si="118"/>
        <v>АСТОН AN70-2905002-30</v>
      </c>
      <c r="O7618" s="132" t="str">
        <f>IFERROR(IFERROR(INDEX(Кат!$B:$B,MATCH($N7618,Кат!$I:$I,0)),INDEX(Торг!$B:$B,MATCH($N7618,Торг!$I:$I,0))),"")</f>
        <v/>
      </c>
    </row>
    <row r="7619" spans="1:15" outlineLevel="1">
      <c r="A7619" t="s">
        <v>27216</v>
      </c>
      <c r="C7619" s="191" t="s">
        <v>27414</v>
      </c>
      <c r="E7619" t="s">
        <v>27415</v>
      </c>
      <c r="F7619" t="s">
        <v>3658</v>
      </c>
      <c r="G7619" t="s">
        <v>375</v>
      </c>
      <c r="H7619">
        <v>6500</v>
      </c>
      <c r="J7619" t="s">
        <v>22634</v>
      </c>
      <c r="K7619" s="132" t="str">
        <f>IFERROR(IFERROR(INDEX(Кат!$O:$O,MATCH($C7619,Кат!$I:$I,0)),INDEX(Торг!$L:$L,MATCH($C7619,Торг!$I:$I,0))),"")</f>
        <v/>
      </c>
      <c r="L7619" s="132" t="str">
        <f>IFERROR(IFERROR(INDEX(Кат!$A:$A,MATCH($C7619,Кат!$I:$I,0)),INDEX(Торг!$A:$A,MATCH($C7619,Торг!$I:$I,0))),"")</f>
        <v/>
      </c>
      <c r="M7619" s="132" t="str">
        <f>IFERROR(IFERROR(INDEX(Кат!$B:$B,MATCH($C7619,Кат!$I:$I,0)),INDEX(Торг!$B:$B,MATCH($C7619,Торг!$I:$I,0))),"")</f>
        <v/>
      </c>
      <c r="N7619" s="132" t="str">
        <f t="shared" si="118"/>
        <v>АСТОН AN90-2905002-30</v>
      </c>
      <c r="O7619" s="132" t="str">
        <f>IFERROR(IFERROR(INDEX(Кат!$B:$B,MATCH($N7619,Кат!$I:$I,0)),INDEX(Торг!$B:$B,MATCH($N7619,Торг!$I:$I,0))),"")</f>
        <v/>
      </c>
    </row>
    <row r="7620" spans="1:15" outlineLevel="2">
      <c r="A7620" t="s">
        <v>27240</v>
      </c>
      <c r="C7620" s="191" t="s">
        <v>27416</v>
      </c>
      <c r="E7620" t="s">
        <v>27417</v>
      </c>
      <c r="F7620" t="s">
        <v>3658</v>
      </c>
      <c r="G7620" t="s">
        <v>375</v>
      </c>
      <c r="H7620">
        <v>7200</v>
      </c>
      <c r="J7620" t="s">
        <v>22634</v>
      </c>
      <c r="K7620" s="132" t="str">
        <f>IFERROR(IFERROR(INDEX(Кат!$O:$O,MATCH($C7620,Кат!$I:$I,0)),INDEX(Торг!$L:$L,MATCH($C7620,Торг!$I:$I,0))),"")</f>
        <v/>
      </c>
      <c r="L7620" s="132" t="str">
        <f>IFERROR(IFERROR(INDEX(Кат!$A:$A,MATCH($C7620,Кат!$I:$I,0)),INDEX(Торг!$A:$A,MATCH($C7620,Торг!$I:$I,0))),"")</f>
        <v/>
      </c>
      <c r="M7620" s="132" t="str">
        <f>IFERROR(IFERROR(INDEX(Кат!$B:$B,MATCH($C7620,Кат!$I:$I,0)),INDEX(Торг!$B:$B,MATCH($C7620,Торг!$I:$I,0))),"")</f>
        <v/>
      </c>
      <c r="N7620" s="132" t="str">
        <f t="shared" si="118"/>
        <v>АСТОН AN80-2905002-30</v>
      </c>
      <c r="O7620" s="132" t="str">
        <f>IFERROR(IFERROR(INDEX(Кат!$B:$B,MATCH($N7620,Кат!$I:$I,0)),INDEX(Торг!$B:$B,MATCH($N7620,Торг!$I:$I,0))),"")</f>
        <v/>
      </c>
    </row>
    <row r="7621" spans="1:15" outlineLevel="2">
      <c r="A7621" t="s">
        <v>27418</v>
      </c>
      <c r="C7621" s="191" t="s">
        <v>27419</v>
      </c>
      <c r="E7621" t="s">
        <v>27420</v>
      </c>
      <c r="F7621" t="s">
        <v>3658</v>
      </c>
      <c r="G7621" t="s">
        <v>375</v>
      </c>
      <c r="H7621">
        <v>6500</v>
      </c>
      <c r="J7621" t="s">
        <v>22634</v>
      </c>
      <c r="K7621" s="132" t="str">
        <f>IFERROR(IFERROR(INDEX(Кат!$O:$O,MATCH($C7621,Кат!$I:$I,0)),INDEX(Торг!$L:$L,MATCH($C7621,Торг!$I:$I,0))),"")</f>
        <v/>
      </c>
      <c r="L7621" s="132" t="str">
        <f>IFERROR(IFERROR(INDEX(Кат!$A:$A,MATCH($C7621,Кат!$I:$I,0)),INDEX(Торг!$A:$A,MATCH($C7621,Торг!$I:$I,0))),"")</f>
        <v/>
      </c>
      <c r="M7621" s="132" t="str">
        <f>IFERROR(IFERROR(INDEX(Кат!$B:$B,MATCH($C7621,Кат!$I:$I,0)),INDEX(Торг!$B:$B,MATCH($C7621,Торг!$I:$I,0))),"")</f>
        <v/>
      </c>
      <c r="N7621" s="132" t="str">
        <f t="shared" si="118"/>
        <v>АСТОН AN19-2905002-50</v>
      </c>
      <c r="O7621" s="132" t="str">
        <f>IFERROR(IFERROR(INDEX(Кат!$B:$B,MATCH($N7621,Кат!$I:$I,0)),INDEX(Торг!$B:$B,MATCH($N7621,Торг!$I:$I,0))),"")</f>
        <v/>
      </c>
    </row>
    <row r="7622" spans="1:15" outlineLevel="2">
      <c r="A7622" t="s">
        <v>19503</v>
      </c>
      <c r="C7622" s="191" t="s">
        <v>8844</v>
      </c>
      <c r="E7622" t="s">
        <v>8845</v>
      </c>
      <c r="F7622" t="s">
        <v>3658</v>
      </c>
      <c r="G7622" t="s">
        <v>375</v>
      </c>
      <c r="H7622">
        <v>6300</v>
      </c>
      <c r="J7622" t="s">
        <v>22634</v>
      </c>
      <c r="K7622" s="132" t="str">
        <f>IFERROR(IFERROR(INDEX(Кат!$O:$O,MATCH($C7622,Кат!$I:$I,0)),INDEX(Торг!$L:$L,MATCH($C7622,Торг!$I:$I,0))),"")</f>
        <v/>
      </c>
      <c r="L7622" s="132" t="str">
        <f>IFERROR(IFERROR(INDEX(Кат!$A:$A,MATCH($C7622,Кат!$I:$I,0)),INDEX(Торг!$A:$A,MATCH($C7622,Торг!$I:$I,0))),"")</f>
        <v/>
      </c>
      <c r="M7622" s="132" t="str">
        <f>IFERROR(IFERROR(INDEX(Кат!$B:$B,MATCH($C7622,Кат!$I:$I,0)),INDEX(Торг!$B:$B,MATCH($C7622,Торг!$I:$I,0))),"")</f>
        <v/>
      </c>
      <c r="N7622" s="132" t="str">
        <f t="shared" si="118"/>
        <v>АСТОН AN08-2905002-50</v>
      </c>
      <c r="O7622" s="132" t="str">
        <f>IFERROR(IFERROR(INDEX(Кат!$B:$B,MATCH($N7622,Кат!$I:$I,0)),INDEX(Торг!$B:$B,MATCH($N7622,Торг!$I:$I,0))),"")</f>
        <v/>
      </c>
    </row>
    <row r="7623" spans="1:15" outlineLevel="2">
      <c r="A7623" t="s">
        <v>19504</v>
      </c>
      <c r="C7623" s="191" t="s">
        <v>8846</v>
      </c>
      <c r="E7623" t="s">
        <v>8847</v>
      </c>
      <c r="F7623" t="s">
        <v>3658</v>
      </c>
      <c r="G7623" t="s">
        <v>375</v>
      </c>
      <c r="H7623">
        <v>6300</v>
      </c>
      <c r="J7623" t="s">
        <v>22634</v>
      </c>
      <c r="K7623" s="132" t="str">
        <f>IFERROR(IFERROR(INDEX(Кат!$O:$O,MATCH($C7623,Кат!$I:$I,0)),INDEX(Торг!$L:$L,MATCH($C7623,Торг!$I:$I,0))),"")</f>
        <v/>
      </c>
      <c r="L7623" s="132" t="str">
        <f>IFERROR(IFERROR(INDEX(Кат!$A:$A,MATCH($C7623,Кат!$I:$I,0)),INDEX(Торг!$A:$A,MATCH($C7623,Торг!$I:$I,0))),"")</f>
        <v/>
      </c>
      <c r="M7623" s="132" t="str">
        <f>IFERROR(IFERROR(INDEX(Кат!$B:$B,MATCH($C7623,Кат!$I:$I,0)),INDEX(Торг!$B:$B,MATCH($C7623,Торг!$I:$I,0))),"")</f>
        <v/>
      </c>
      <c r="N7623" s="132" t="str">
        <f t="shared" si="118"/>
        <v>АСТОН AN10-2905002-50</v>
      </c>
      <c r="O7623" s="132" t="str">
        <f>IFERROR(IFERROR(INDEX(Кат!$B:$B,MATCH($N7623,Кат!$I:$I,0)),INDEX(Торг!$B:$B,MATCH($N7623,Торг!$I:$I,0))),"")</f>
        <v/>
      </c>
    </row>
    <row r="7624" spans="1:15" outlineLevel="2">
      <c r="A7624" t="s">
        <v>19505</v>
      </c>
      <c r="C7624" s="191" t="s">
        <v>8848</v>
      </c>
      <c r="E7624" t="s">
        <v>8849</v>
      </c>
      <c r="F7624" t="s">
        <v>3658</v>
      </c>
      <c r="G7624" t="s">
        <v>375</v>
      </c>
      <c r="H7624">
        <v>6500</v>
      </c>
      <c r="J7624" t="s">
        <v>22634</v>
      </c>
      <c r="K7624" s="132" t="str">
        <f>IFERROR(IFERROR(INDEX(Кат!$O:$O,MATCH($C7624,Кат!$I:$I,0)),INDEX(Торг!$L:$L,MATCH($C7624,Торг!$I:$I,0))),"")</f>
        <v/>
      </c>
      <c r="L7624" s="132" t="str">
        <f>IFERROR(IFERROR(INDEX(Кат!$A:$A,MATCH($C7624,Кат!$I:$I,0)),INDEX(Торг!$A:$A,MATCH($C7624,Торг!$I:$I,0))),"")</f>
        <v/>
      </c>
      <c r="M7624" s="132" t="str">
        <f>IFERROR(IFERROR(INDEX(Кат!$B:$B,MATCH($C7624,Кат!$I:$I,0)),INDEX(Торг!$B:$B,MATCH($C7624,Торг!$I:$I,0))),"")</f>
        <v/>
      </c>
      <c r="N7624" s="132" t="str">
        <f t="shared" ref="N7624:N7687" si="119">_xlfn.CONCAT(F7624," ",C7624)</f>
        <v>АСТОН AN70-2905002-50</v>
      </c>
      <c r="O7624" s="132" t="str">
        <f>IFERROR(IFERROR(INDEX(Кат!$B:$B,MATCH($N7624,Кат!$I:$I,0)),INDEX(Торг!$B:$B,MATCH($N7624,Торг!$I:$I,0))),"")</f>
        <v/>
      </c>
    </row>
    <row r="7625" spans="1:15" outlineLevel="2">
      <c r="A7625" t="s">
        <v>26614</v>
      </c>
      <c r="C7625" s="191" t="s">
        <v>26615</v>
      </c>
      <c r="E7625" t="s">
        <v>26616</v>
      </c>
      <c r="F7625" t="s">
        <v>3658</v>
      </c>
      <c r="G7625" t="s">
        <v>375</v>
      </c>
      <c r="H7625">
        <v>6500</v>
      </c>
      <c r="J7625" t="s">
        <v>22634</v>
      </c>
      <c r="K7625" s="132" t="str">
        <f>IFERROR(IFERROR(INDEX(Кат!$O:$O,MATCH($C7625,Кат!$I:$I,0)),INDEX(Торг!$L:$L,MATCH($C7625,Торг!$I:$I,0))),"")</f>
        <v/>
      </c>
      <c r="L7625" s="132" t="str">
        <f>IFERROR(IFERROR(INDEX(Кат!$A:$A,MATCH($C7625,Кат!$I:$I,0)),INDEX(Торг!$A:$A,MATCH($C7625,Торг!$I:$I,0))),"")</f>
        <v/>
      </c>
      <c r="M7625" s="132" t="str">
        <f>IFERROR(IFERROR(INDEX(Кат!$B:$B,MATCH($C7625,Кат!$I:$I,0)),INDEX(Торг!$B:$B,MATCH($C7625,Торг!$I:$I,0))),"")</f>
        <v/>
      </c>
      <c r="N7625" s="132" t="str">
        <f t="shared" si="119"/>
        <v>АСТОН AN90-2905002-50</v>
      </c>
      <c r="O7625" s="132" t="str">
        <f>IFERROR(IFERROR(INDEX(Кат!$B:$B,MATCH($N7625,Кат!$I:$I,0)),INDEX(Торг!$B:$B,MATCH($N7625,Торг!$I:$I,0))),"")</f>
        <v/>
      </c>
    </row>
    <row r="7626" spans="1:15" outlineLevel="2">
      <c r="A7626" t="s">
        <v>19506</v>
      </c>
      <c r="C7626" s="191" t="s">
        <v>8850</v>
      </c>
      <c r="E7626" t="s">
        <v>8851</v>
      </c>
      <c r="F7626" t="s">
        <v>3658</v>
      </c>
      <c r="G7626" t="s">
        <v>375</v>
      </c>
      <c r="H7626">
        <v>7200</v>
      </c>
      <c r="J7626" t="s">
        <v>22634</v>
      </c>
      <c r="K7626" s="132" t="str">
        <f>IFERROR(IFERROR(INDEX(Кат!$O:$O,MATCH($C7626,Кат!$I:$I,0)),INDEX(Торг!$L:$L,MATCH($C7626,Торг!$I:$I,0))),"")</f>
        <v/>
      </c>
      <c r="L7626" s="132" t="str">
        <f>IFERROR(IFERROR(INDEX(Кат!$A:$A,MATCH($C7626,Кат!$I:$I,0)),INDEX(Торг!$A:$A,MATCH($C7626,Торг!$I:$I,0))),"")</f>
        <v/>
      </c>
      <c r="M7626" s="132" t="str">
        <f>IFERROR(IFERROR(INDEX(Кат!$B:$B,MATCH($C7626,Кат!$I:$I,0)),INDEX(Торг!$B:$B,MATCH($C7626,Торг!$I:$I,0))),"")</f>
        <v/>
      </c>
      <c r="N7626" s="132" t="str">
        <f t="shared" si="119"/>
        <v>АСТОН AN80-2905002-50</v>
      </c>
      <c r="O7626" s="132" t="str">
        <f>IFERROR(IFERROR(INDEX(Кат!$B:$B,MATCH($N7626,Кат!$I:$I,0)),INDEX(Торг!$B:$B,MATCH($N7626,Торг!$I:$I,0))),"")</f>
        <v/>
      </c>
    </row>
    <row r="7627" spans="1:15" outlineLevel="2">
      <c r="A7627" t="s">
        <v>19507</v>
      </c>
      <c r="C7627" s="191" t="s">
        <v>8852</v>
      </c>
      <c r="E7627" t="s">
        <v>8853</v>
      </c>
      <c r="F7627" t="s">
        <v>3658</v>
      </c>
      <c r="G7627" t="s">
        <v>375</v>
      </c>
      <c r="H7627">
        <v>6500</v>
      </c>
      <c r="J7627" t="s">
        <v>22634</v>
      </c>
      <c r="K7627" s="132" t="str">
        <f>IFERROR(IFERROR(INDEX(Кат!$O:$O,MATCH($C7627,Кат!$I:$I,0)),INDEX(Торг!$L:$L,MATCH($C7627,Торг!$I:$I,0))),"")</f>
        <v/>
      </c>
      <c r="L7627" s="132" t="str">
        <f>IFERROR(IFERROR(INDEX(Кат!$A:$A,MATCH($C7627,Кат!$I:$I,0)),INDEX(Торг!$A:$A,MATCH($C7627,Торг!$I:$I,0))),"")</f>
        <v/>
      </c>
      <c r="M7627" s="132" t="str">
        <f>IFERROR(IFERROR(INDEX(Кат!$B:$B,MATCH($C7627,Кат!$I:$I,0)),INDEX(Торг!$B:$B,MATCH($C7627,Торг!$I:$I,0))),"")</f>
        <v/>
      </c>
      <c r="N7627" s="132" t="str">
        <f t="shared" si="119"/>
        <v>АСТОН AN19-2905002-70</v>
      </c>
      <c r="O7627" s="132" t="str">
        <f>IFERROR(IFERROR(INDEX(Кат!$B:$B,MATCH($N7627,Кат!$I:$I,0)),INDEX(Торг!$B:$B,MATCH($N7627,Торг!$I:$I,0))),"")</f>
        <v/>
      </c>
    </row>
    <row r="7628" spans="1:15" outlineLevel="2">
      <c r="A7628" t="s">
        <v>19508</v>
      </c>
      <c r="C7628" s="191" t="s">
        <v>8854</v>
      </c>
      <c r="E7628" t="s">
        <v>31703</v>
      </c>
      <c r="F7628" t="s">
        <v>3658</v>
      </c>
      <c r="G7628" t="s">
        <v>375</v>
      </c>
      <c r="H7628">
        <v>6300</v>
      </c>
      <c r="J7628" t="s">
        <v>22634</v>
      </c>
      <c r="K7628" s="132" t="str">
        <f>IFERROR(IFERROR(INDEX(Кат!$O:$O,MATCH($C7628,Кат!$I:$I,0)),INDEX(Торг!$L:$L,MATCH($C7628,Торг!$I:$I,0))),"")</f>
        <v/>
      </c>
      <c r="L7628" s="132" t="str">
        <f>IFERROR(IFERROR(INDEX(Кат!$A:$A,MATCH($C7628,Кат!$I:$I,0)),INDEX(Торг!$A:$A,MATCH($C7628,Торг!$I:$I,0))),"")</f>
        <v/>
      </c>
      <c r="M7628" s="132" t="str">
        <f>IFERROR(IFERROR(INDEX(Кат!$B:$B,MATCH($C7628,Кат!$I:$I,0)),INDEX(Торг!$B:$B,MATCH($C7628,Торг!$I:$I,0))),"")</f>
        <v/>
      </c>
      <c r="N7628" s="132" t="str">
        <f t="shared" si="119"/>
        <v>АСТОН AN08-2905002-70</v>
      </c>
      <c r="O7628" s="132" t="str">
        <f>IFERROR(IFERROR(INDEX(Кат!$B:$B,MATCH($N7628,Кат!$I:$I,0)),INDEX(Торг!$B:$B,MATCH($N7628,Торг!$I:$I,0))),"")</f>
        <v/>
      </c>
    </row>
    <row r="7629" spans="1:15" outlineLevel="2">
      <c r="A7629" t="s">
        <v>19509</v>
      </c>
      <c r="C7629" s="191" t="s">
        <v>8855</v>
      </c>
      <c r="E7629" t="s">
        <v>8856</v>
      </c>
      <c r="F7629" t="s">
        <v>3658</v>
      </c>
      <c r="G7629" t="s">
        <v>375</v>
      </c>
      <c r="H7629">
        <v>6400</v>
      </c>
      <c r="J7629" t="s">
        <v>22634</v>
      </c>
      <c r="K7629" s="132" t="str">
        <f>IFERROR(IFERROR(INDEX(Кат!$O:$O,MATCH($C7629,Кат!$I:$I,0)),INDEX(Торг!$L:$L,MATCH($C7629,Торг!$I:$I,0))),"")</f>
        <v/>
      </c>
      <c r="L7629" s="132" t="str">
        <f>IFERROR(IFERROR(INDEX(Кат!$A:$A,MATCH($C7629,Кат!$I:$I,0)),INDEX(Торг!$A:$A,MATCH($C7629,Торг!$I:$I,0))),"")</f>
        <v/>
      </c>
      <c r="M7629" s="132" t="str">
        <f>IFERROR(IFERROR(INDEX(Кат!$B:$B,MATCH($C7629,Кат!$I:$I,0)),INDEX(Торг!$B:$B,MATCH($C7629,Торг!$I:$I,0))),"")</f>
        <v/>
      </c>
      <c r="N7629" s="132" t="str">
        <f t="shared" si="119"/>
        <v>АСТОН AN10-2905002-70</v>
      </c>
      <c r="O7629" s="132" t="str">
        <f>IFERROR(IFERROR(INDEX(Кат!$B:$B,MATCH($N7629,Кат!$I:$I,0)),INDEX(Торг!$B:$B,MATCH($N7629,Торг!$I:$I,0))),"")</f>
        <v/>
      </c>
    </row>
    <row r="7630" spans="1:15" outlineLevel="2">
      <c r="A7630" t="s">
        <v>19510</v>
      </c>
      <c r="C7630" s="191" t="s">
        <v>8857</v>
      </c>
      <c r="E7630" t="s">
        <v>8858</v>
      </c>
      <c r="F7630" t="s">
        <v>3658</v>
      </c>
      <c r="G7630" t="s">
        <v>375</v>
      </c>
      <c r="H7630">
        <v>6500</v>
      </c>
      <c r="J7630" t="s">
        <v>22634</v>
      </c>
      <c r="K7630" s="132" t="str">
        <f>IFERROR(IFERROR(INDEX(Кат!$O:$O,MATCH($C7630,Кат!$I:$I,0)),INDEX(Торг!$L:$L,MATCH($C7630,Торг!$I:$I,0))),"")</f>
        <v/>
      </c>
      <c r="L7630" s="132" t="str">
        <f>IFERROR(IFERROR(INDEX(Кат!$A:$A,MATCH($C7630,Кат!$I:$I,0)),INDEX(Торг!$A:$A,MATCH($C7630,Торг!$I:$I,0))),"")</f>
        <v/>
      </c>
      <c r="M7630" s="132" t="str">
        <f>IFERROR(IFERROR(INDEX(Кат!$B:$B,MATCH($C7630,Кат!$I:$I,0)),INDEX(Торг!$B:$B,MATCH($C7630,Торг!$I:$I,0))),"")</f>
        <v/>
      </c>
      <c r="N7630" s="132" t="str">
        <f t="shared" si="119"/>
        <v>АСТОН AN70-2905002-70</v>
      </c>
      <c r="O7630" s="132" t="str">
        <f>IFERROR(IFERROR(INDEX(Кат!$B:$B,MATCH($N7630,Кат!$I:$I,0)),INDEX(Торг!$B:$B,MATCH($N7630,Торг!$I:$I,0))),"")</f>
        <v/>
      </c>
    </row>
    <row r="7631" spans="1:15" outlineLevel="1">
      <c r="A7631" t="s">
        <v>19511</v>
      </c>
      <c r="C7631" s="191" t="s">
        <v>3661</v>
      </c>
      <c r="E7631" t="s">
        <v>3662</v>
      </c>
      <c r="F7631" t="s">
        <v>3658</v>
      </c>
      <c r="G7631" t="s">
        <v>375</v>
      </c>
      <c r="H7631">
        <v>6500</v>
      </c>
      <c r="J7631" t="s">
        <v>22634</v>
      </c>
      <c r="K7631" s="132" t="str">
        <f>IFERROR(IFERROR(INDEX(Кат!$O:$O,MATCH($C7631,Кат!$I:$I,0)),INDEX(Торг!$L:$L,MATCH($C7631,Торг!$I:$I,0))),"")</f>
        <v/>
      </c>
      <c r="L7631" s="132" t="str">
        <f>IFERROR(IFERROR(INDEX(Кат!$A:$A,MATCH($C7631,Кат!$I:$I,0)),INDEX(Торг!$A:$A,MATCH($C7631,Торг!$I:$I,0))),"")</f>
        <v/>
      </c>
      <c r="M7631" s="132" t="str">
        <f>IFERROR(IFERROR(INDEX(Кат!$B:$B,MATCH($C7631,Кат!$I:$I,0)),INDEX(Торг!$B:$B,MATCH($C7631,Торг!$I:$I,0))),"")</f>
        <v/>
      </c>
      <c r="N7631" s="132" t="str">
        <f t="shared" si="119"/>
        <v>АСТОН AN90-2905002-70</v>
      </c>
      <c r="O7631" s="132" t="str">
        <f>IFERROR(IFERROR(INDEX(Кат!$B:$B,MATCH($N7631,Кат!$I:$I,0)),INDEX(Торг!$B:$B,MATCH($N7631,Торг!$I:$I,0))),"")</f>
        <v/>
      </c>
    </row>
    <row r="7632" spans="1:15" outlineLevel="2">
      <c r="A7632" t="s">
        <v>19512</v>
      </c>
      <c r="C7632" s="191" t="s">
        <v>8859</v>
      </c>
      <c r="E7632" t="s">
        <v>8860</v>
      </c>
      <c r="F7632" t="s">
        <v>3658</v>
      </c>
      <c r="G7632" t="s">
        <v>375</v>
      </c>
      <c r="H7632">
        <v>7200</v>
      </c>
      <c r="J7632" t="s">
        <v>22634</v>
      </c>
      <c r="K7632" s="132" t="str">
        <f>IFERROR(IFERROR(INDEX(Кат!$O:$O,MATCH($C7632,Кат!$I:$I,0)),INDEX(Торг!$L:$L,MATCH($C7632,Торг!$I:$I,0))),"")</f>
        <v/>
      </c>
      <c r="L7632" s="132" t="str">
        <f>IFERROR(IFERROR(INDEX(Кат!$A:$A,MATCH($C7632,Кат!$I:$I,0)),INDEX(Торг!$A:$A,MATCH($C7632,Торг!$I:$I,0))),"")</f>
        <v/>
      </c>
      <c r="M7632" s="132" t="str">
        <f>IFERROR(IFERROR(INDEX(Кат!$B:$B,MATCH($C7632,Кат!$I:$I,0)),INDEX(Торг!$B:$B,MATCH($C7632,Торг!$I:$I,0))),"")</f>
        <v/>
      </c>
      <c r="N7632" s="132" t="str">
        <f t="shared" si="119"/>
        <v>АСТОН AN80-2905002-70</v>
      </c>
      <c r="O7632" s="132" t="str">
        <f>IFERROR(IFERROR(INDEX(Кат!$B:$B,MATCH($N7632,Кат!$I:$I,0)),INDEX(Торг!$B:$B,MATCH($N7632,Торг!$I:$I,0))),"")</f>
        <v/>
      </c>
    </row>
    <row r="7633" spans="1:15" outlineLevel="2">
      <c r="A7633" t="s">
        <v>30312</v>
      </c>
      <c r="C7633" s="191" t="s">
        <v>30313</v>
      </c>
      <c r="E7633" t="s">
        <v>30314</v>
      </c>
      <c r="F7633" t="s">
        <v>3658</v>
      </c>
      <c r="G7633" t="s">
        <v>375</v>
      </c>
      <c r="H7633">
        <v>6500</v>
      </c>
      <c r="J7633" t="s">
        <v>22634</v>
      </c>
      <c r="K7633" s="132" t="str">
        <f>IFERROR(IFERROR(INDEX(Кат!$O:$O,MATCH($C7633,Кат!$I:$I,0)),INDEX(Торг!$L:$L,MATCH($C7633,Торг!$I:$I,0))),"")</f>
        <v/>
      </c>
      <c r="L7633" s="132" t="str">
        <f>IFERROR(IFERROR(INDEX(Кат!$A:$A,MATCH($C7633,Кат!$I:$I,0)),INDEX(Торг!$A:$A,MATCH($C7633,Торг!$I:$I,0))),"")</f>
        <v/>
      </c>
      <c r="M7633" s="132" t="str">
        <f>IFERROR(IFERROR(INDEX(Кат!$B:$B,MATCH($C7633,Кат!$I:$I,0)),INDEX(Торг!$B:$B,MATCH($C7633,Торг!$I:$I,0))),"")</f>
        <v/>
      </c>
      <c r="N7633" s="132" t="str">
        <f t="shared" si="119"/>
        <v>АСТОН AN19-2905002-90</v>
      </c>
      <c r="O7633" s="132" t="str">
        <f>IFERROR(IFERROR(INDEX(Кат!$B:$B,MATCH($N7633,Кат!$I:$I,0)),INDEX(Торг!$B:$B,MATCH($N7633,Торг!$I:$I,0))),"")</f>
        <v/>
      </c>
    </row>
    <row r="7634" spans="1:15" outlineLevel="2">
      <c r="A7634" t="s">
        <v>19513</v>
      </c>
      <c r="C7634" s="191" t="s">
        <v>8861</v>
      </c>
      <c r="E7634" t="s">
        <v>8862</v>
      </c>
      <c r="F7634" t="s">
        <v>3658</v>
      </c>
      <c r="G7634" t="s">
        <v>375</v>
      </c>
      <c r="H7634">
        <v>6300</v>
      </c>
      <c r="J7634" t="s">
        <v>22634</v>
      </c>
      <c r="K7634" s="132" t="str">
        <f>IFERROR(IFERROR(INDEX(Кат!$O:$O,MATCH($C7634,Кат!$I:$I,0)),INDEX(Торг!$L:$L,MATCH($C7634,Торг!$I:$I,0))),"")</f>
        <v/>
      </c>
      <c r="L7634" s="132" t="str">
        <f>IFERROR(IFERROR(INDEX(Кат!$A:$A,MATCH($C7634,Кат!$I:$I,0)),INDEX(Торг!$A:$A,MATCH($C7634,Торг!$I:$I,0))),"")</f>
        <v/>
      </c>
      <c r="M7634" s="132" t="str">
        <f>IFERROR(IFERROR(INDEX(Кат!$B:$B,MATCH($C7634,Кат!$I:$I,0)),INDEX(Торг!$B:$B,MATCH($C7634,Торг!$I:$I,0))),"")</f>
        <v/>
      </c>
      <c r="N7634" s="132" t="str">
        <f t="shared" si="119"/>
        <v>АСТОН AN08-2905002-90</v>
      </c>
      <c r="O7634" s="132" t="str">
        <f>IFERROR(IFERROR(INDEX(Кат!$B:$B,MATCH($N7634,Кат!$I:$I,0)),INDEX(Торг!$B:$B,MATCH($N7634,Торг!$I:$I,0))),"")</f>
        <v/>
      </c>
    </row>
    <row r="7635" spans="1:15" outlineLevel="2">
      <c r="A7635" t="s">
        <v>19514</v>
      </c>
      <c r="C7635" s="191" t="s">
        <v>8863</v>
      </c>
      <c r="E7635" t="s">
        <v>8864</v>
      </c>
      <c r="F7635" t="s">
        <v>3658</v>
      </c>
      <c r="G7635" t="s">
        <v>375</v>
      </c>
      <c r="H7635">
        <v>6300</v>
      </c>
      <c r="J7635" t="s">
        <v>22634</v>
      </c>
      <c r="K7635" s="132" t="str">
        <f>IFERROR(IFERROR(INDEX(Кат!$O:$O,MATCH($C7635,Кат!$I:$I,0)),INDEX(Торг!$L:$L,MATCH($C7635,Торг!$I:$I,0))),"")</f>
        <v/>
      </c>
      <c r="L7635" s="132" t="str">
        <f>IFERROR(IFERROR(INDEX(Кат!$A:$A,MATCH($C7635,Кат!$I:$I,0)),INDEX(Торг!$A:$A,MATCH($C7635,Торг!$I:$I,0))),"")</f>
        <v/>
      </c>
      <c r="M7635" s="132" t="str">
        <f>IFERROR(IFERROR(INDEX(Кат!$B:$B,MATCH($C7635,Кат!$I:$I,0)),INDEX(Торг!$B:$B,MATCH($C7635,Торг!$I:$I,0))),"")</f>
        <v/>
      </c>
      <c r="N7635" s="132" t="str">
        <f t="shared" si="119"/>
        <v>АСТОН AN10-2905002-90</v>
      </c>
      <c r="O7635" s="132" t="str">
        <f>IFERROR(IFERROR(INDEX(Кат!$B:$B,MATCH($N7635,Кат!$I:$I,0)),INDEX(Торг!$B:$B,MATCH($N7635,Торг!$I:$I,0))),"")</f>
        <v/>
      </c>
    </row>
    <row r="7636" spans="1:15" outlineLevel="2">
      <c r="A7636" t="s">
        <v>19515</v>
      </c>
      <c r="C7636" s="191" t="s">
        <v>8865</v>
      </c>
      <c r="E7636" t="s">
        <v>8866</v>
      </c>
      <c r="F7636" t="s">
        <v>3658</v>
      </c>
      <c r="G7636" t="s">
        <v>375</v>
      </c>
      <c r="H7636">
        <v>6500</v>
      </c>
      <c r="J7636" t="s">
        <v>22634</v>
      </c>
      <c r="K7636" s="132" t="str">
        <f>IFERROR(IFERROR(INDEX(Кат!$O:$O,MATCH($C7636,Кат!$I:$I,0)),INDEX(Торг!$L:$L,MATCH($C7636,Торг!$I:$I,0))),"")</f>
        <v/>
      </c>
      <c r="L7636" s="132" t="str">
        <f>IFERROR(IFERROR(INDEX(Кат!$A:$A,MATCH($C7636,Кат!$I:$I,0)),INDEX(Торг!$A:$A,MATCH($C7636,Торг!$I:$I,0))),"")</f>
        <v/>
      </c>
      <c r="M7636" s="132" t="str">
        <f>IFERROR(IFERROR(INDEX(Кат!$B:$B,MATCH($C7636,Кат!$I:$I,0)),INDEX(Торг!$B:$B,MATCH($C7636,Торг!$I:$I,0))),"")</f>
        <v/>
      </c>
      <c r="N7636" s="132" t="str">
        <f t="shared" si="119"/>
        <v>АСТОН AN70-2905002-90</v>
      </c>
      <c r="O7636" s="132" t="str">
        <f>IFERROR(IFERROR(INDEX(Кат!$B:$B,MATCH($N7636,Кат!$I:$I,0)),INDEX(Торг!$B:$B,MATCH($N7636,Торг!$I:$I,0))),"")</f>
        <v/>
      </c>
    </row>
    <row r="7637" spans="1:15" outlineLevel="2">
      <c r="A7637" t="s">
        <v>19516</v>
      </c>
      <c r="C7637" s="191" t="s">
        <v>8867</v>
      </c>
      <c r="E7637" t="s">
        <v>8868</v>
      </c>
      <c r="F7637" t="s">
        <v>3658</v>
      </c>
      <c r="G7637" t="s">
        <v>375</v>
      </c>
      <c r="H7637">
        <v>6500</v>
      </c>
      <c r="J7637" t="s">
        <v>22634</v>
      </c>
      <c r="K7637" s="132" t="str">
        <f>IFERROR(IFERROR(INDEX(Кат!$O:$O,MATCH($C7637,Кат!$I:$I,0)),INDEX(Торг!$L:$L,MATCH($C7637,Торг!$I:$I,0))),"")</f>
        <v/>
      </c>
      <c r="L7637" s="132" t="str">
        <f>IFERROR(IFERROR(INDEX(Кат!$A:$A,MATCH($C7637,Кат!$I:$I,0)),INDEX(Торг!$A:$A,MATCH($C7637,Торг!$I:$I,0))),"")</f>
        <v/>
      </c>
      <c r="M7637" s="132" t="str">
        <f>IFERROR(IFERROR(INDEX(Кат!$B:$B,MATCH($C7637,Кат!$I:$I,0)),INDEX(Торг!$B:$B,MATCH($C7637,Торг!$I:$I,0))),"")</f>
        <v/>
      </c>
      <c r="N7637" s="132" t="str">
        <f t="shared" si="119"/>
        <v>АСТОН AN90-2905002-90</v>
      </c>
      <c r="O7637" s="132" t="str">
        <f>IFERROR(IFERROR(INDEX(Кат!$B:$B,MATCH($N7637,Кат!$I:$I,0)),INDEX(Торг!$B:$B,MATCH($N7637,Торг!$I:$I,0))),"")</f>
        <v/>
      </c>
    </row>
    <row r="7638" spans="1:15" outlineLevel="2">
      <c r="A7638" t="s">
        <v>27206</v>
      </c>
      <c r="C7638" s="191" t="s">
        <v>27421</v>
      </c>
      <c r="E7638" t="s">
        <v>27422</v>
      </c>
      <c r="F7638" t="s">
        <v>3658</v>
      </c>
      <c r="G7638" t="s">
        <v>375</v>
      </c>
      <c r="H7638">
        <v>7200</v>
      </c>
      <c r="J7638" t="s">
        <v>22634</v>
      </c>
      <c r="K7638" s="132" t="str">
        <f>IFERROR(IFERROR(INDEX(Кат!$O:$O,MATCH($C7638,Кат!$I:$I,0)),INDEX(Торг!$L:$L,MATCH($C7638,Торг!$I:$I,0))),"")</f>
        <v/>
      </c>
      <c r="L7638" s="132" t="str">
        <f>IFERROR(IFERROR(INDEX(Кат!$A:$A,MATCH($C7638,Кат!$I:$I,0)),INDEX(Торг!$A:$A,MATCH($C7638,Торг!$I:$I,0))),"")</f>
        <v/>
      </c>
      <c r="M7638" s="132" t="str">
        <f>IFERROR(IFERROR(INDEX(Кат!$B:$B,MATCH($C7638,Кат!$I:$I,0)),INDEX(Торг!$B:$B,MATCH($C7638,Торг!$I:$I,0))),"")</f>
        <v/>
      </c>
      <c r="N7638" s="132" t="str">
        <f t="shared" si="119"/>
        <v>АСТОН AN80-2905002-90</v>
      </c>
      <c r="O7638" s="132" t="str">
        <f>IFERROR(IFERROR(INDEX(Кат!$B:$B,MATCH($N7638,Кат!$I:$I,0)),INDEX(Торг!$B:$B,MATCH($N7638,Торг!$I:$I,0))),"")</f>
        <v/>
      </c>
    </row>
    <row r="7639" spans="1:15" outlineLevel="2">
      <c r="A7639" t="s">
        <v>27297</v>
      </c>
      <c r="C7639" s="191"/>
      <c r="E7639" t="s">
        <v>23864</v>
      </c>
      <c r="J7639" t="s">
        <v>22634</v>
      </c>
      <c r="K7639" s="132" t="str">
        <f>IFERROR(IFERROR(INDEX(Кат!$O:$O,MATCH($C7639,Кат!$I:$I,0)),INDEX(Торг!$L:$L,MATCH($C7639,Торг!$I:$I,0))),"")</f>
        <v/>
      </c>
      <c r="L7639" s="132" t="str">
        <f>IFERROR(IFERROR(INDEX(Кат!$A:$A,MATCH($C7639,Кат!$I:$I,0)),INDEX(Торг!$A:$A,MATCH($C7639,Торг!$I:$I,0))),"")</f>
        <v/>
      </c>
      <c r="M7639" s="132" t="str">
        <f>IFERROR(IFERROR(INDEX(Кат!$B:$B,MATCH($C7639,Кат!$I:$I,0)),INDEX(Торг!$B:$B,MATCH($C7639,Торг!$I:$I,0))),"")</f>
        <v/>
      </c>
      <c r="N7639" s="132" t="str">
        <f t="shared" si="119"/>
        <v xml:space="preserve"> </v>
      </c>
      <c r="O7639" s="132" t="str">
        <f>IFERROR(IFERROR(INDEX(Кат!$B:$B,MATCH($N7639,Кат!$I:$I,0)),INDEX(Торг!$B:$B,MATCH($N7639,Торг!$I:$I,0))),"")</f>
        <v/>
      </c>
    </row>
    <row r="7640" spans="1:15" outlineLevel="2">
      <c r="A7640" t="s">
        <v>27298</v>
      </c>
      <c r="C7640" s="191" t="s">
        <v>27299</v>
      </c>
      <c r="E7640" t="s">
        <v>27300</v>
      </c>
      <c r="F7640" t="s">
        <v>3658</v>
      </c>
      <c r="G7640" t="s">
        <v>399</v>
      </c>
      <c r="H7640">
        <v>450</v>
      </c>
      <c r="J7640" t="s">
        <v>22634</v>
      </c>
      <c r="K7640" s="132" t="str">
        <f>IFERROR(IFERROR(INDEX(Кат!$O:$O,MATCH($C7640,Кат!$I:$I,0)),INDEX(Торг!$L:$L,MATCH($C7640,Торг!$I:$I,0))),"")</f>
        <v/>
      </c>
      <c r="L7640" s="132" t="str">
        <f>IFERROR(IFERROR(INDEX(Кат!$A:$A,MATCH($C7640,Кат!$I:$I,0)),INDEX(Торг!$A:$A,MATCH($C7640,Торг!$I:$I,0))),"")</f>
        <v/>
      </c>
      <c r="M7640" s="132" t="str">
        <f>IFERROR(IFERROR(INDEX(Кат!$B:$B,MATCH($C7640,Кат!$I:$I,0)),INDEX(Торг!$B:$B,MATCH($C7640,Торг!$I:$I,0))),"")</f>
        <v/>
      </c>
      <c r="N7640" s="132" t="str">
        <f t="shared" si="119"/>
        <v>АСТОН AN21-3003080</v>
      </c>
      <c r="O7640" s="132" t="str">
        <f>IFERROR(IFERROR(INDEX(Кат!$B:$B,MATCH($N7640,Кат!$I:$I,0)),INDEX(Торг!$B:$B,MATCH($N7640,Торг!$I:$I,0))),"")</f>
        <v/>
      </c>
    </row>
    <row r="7641" spans="1:15" outlineLevel="2">
      <c r="A7641" t="s">
        <v>24488</v>
      </c>
      <c r="C7641" s="191"/>
      <c r="E7641" t="s">
        <v>23874</v>
      </c>
      <c r="J7641" t="s">
        <v>22634</v>
      </c>
      <c r="K7641" s="132" t="str">
        <f>IFERROR(IFERROR(INDEX(Кат!$O:$O,MATCH($C7641,Кат!$I:$I,0)),INDEX(Торг!$L:$L,MATCH($C7641,Торг!$I:$I,0))),"")</f>
        <v/>
      </c>
      <c r="L7641" s="132" t="str">
        <f>IFERROR(IFERROR(INDEX(Кат!$A:$A,MATCH($C7641,Кат!$I:$I,0)),INDEX(Торг!$A:$A,MATCH($C7641,Торг!$I:$I,0))),"")</f>
        <v/>
      </c>
      <c r="M7641" s="132" t="str">
        <f>IFERROR(IFERROR(INDEX(Кат!$B:$B,MATCH($C7641,Кат!$I:$I,0)),INDEX(Торг!$B:$B,MATCH($C7641,Торг!$I:$I,0))),"")</f>
        <v/>
      </c>
      <c r="N7641" s="132" t="str">
        <f t="shared" si="119"/>
        <v xml:space="preserve"> </v>
      </c>
      <c r="O7641" s="132" t="str">
        <f>IFERROR(IFERROR(INDEX(Кат!$B:$B,MATCH($N7641,Кат!$I:$I,0)),INDEX(Торг!$B:$B,MATCH($N7641,Торг!$I:$I,0))),"")</f>
        <v/>
      </c>
    </row>
    <row r="7642" spans="1:15" outlineLevel="2">
      <c r="A7642" t="s">
        <v>19517</v>
      </c>
      <c r="C7642" s="191" t="s">
        <v>3663</v>
      </c>
      <c r="E7642" t="s">
        <v>3664</v>
      </c>
      <c r="F7642" t="s">
        <v>3658</v>
      </c>
      <c r="G7642" t="s">
        <v>375</v>
      </c>
      <c r="H7642">
        <v>900</v>
      </c>
      <c r="J7642" t="s">
        <v>22634</v>
      </c>
      <c r="K7642" s="132" t="str">
        <f>IFERROR(IFERROR(INDEX(Кат!$O:$O,MATCH($C7642,Кат!$I:$I,0)),INDEX(Торг!$L:$L,MATCH($C7642,Торг!$I:$I,0))),"")</f>
        <v/>
      </c>
      <c r="L7642" s="132" t="str">
        <f>IFERROR(IFERROR(INDEX(Кат!$A:$A,MATCH($C7642,Кат!$I:$I,0)),INDEX(Торг!$A:$A,MATCH($C7642,Торг!$I:$I,0))),"")</f>
        <v/>
      </c>
      <c r="M7642" s="132" t="str">
        <f>IFERROR(IFERROR(INDEX(Кат!$B:$B,MATCH($C7642,Кат!$I:$I,0)),INDEX(Торг!$B:$B,MATCH($C7642,Торг!$I:$I,0))),"")</f>
        <v/>
      </c>
      <c r="N7642" s="132" t="str">
        <f t="shared" si="119"/>
        <v>АСТОН AN08-3414100-00</v>
      </c>
      <c r="O7642" s="132" t="str">
        <f>IFERROR(IFERROR(INDEX(Кат!$B:$B,MATCH($N7642,Кат!$I:$I,0)),INDEX(Торг!$B:$B,MATCH($N7642,Торг!$I:$I,0))),"")</f>
        <v/>
      </c>
    </row>
    <row r="7643" spans="1:15" outlineLevel="2">
      <c r="A7643" t="s">
        <v>19518</v>
      </c>
      <c r="C7643" s="191" t="s">
        <v>3665</v>
      </c>
      <c r="E7643" t="s">
        <v>3666</v>
      </c>
      <c r="F7643" t="s">
        <v>3658</v>
      </c>
      <c r="G7643" t="s">
        <v>375</v>
      </c>
      <c r="H7643">
        <v>1300</v>
      </c>
      <c r="J7643" t="s">
        <v>22634</v>
      </c>
      <c r="K7643" s="132" t="str">
        <f>IFERROR(IFERROR(INDEX(Кат!$O:$O,MATCH($C7643,Кат!$I:$I,0)),INDEX(Торг!$L:$L,MATCH($C7643,Торг!$I:$I,0))),"")</f>
        <v/>
      </c>
      <c r="L7643" s="132" t="str">
        <f>IFERROR(IFERROR(INDEX(Кат!$A:$A,MATCH($C7643,Кат!$I:$I,0)),INDEX(Торг!$A:$A,MATCH($C7643,Торг!$I:$I,0))),"")</f>
        <v/>
      </c>
      <c r="M7643" s="132" t="str">
        <f>IFERROR(IFERROR(INDEX(Кат!$B:$B,MATCH($C7643,Кат!$I:$I,0)),INDEX(Торг!$B:$B,MATCH($C7643,Торг!$I:$I,0))),"")</f>
        <v/>
      </c>
      <c r="N7643" s="132" t="str">
        <f t="shared" si="119"/>
        <v>АСТОН AN10-3414100-00</v>
      </c>
      <c r="O7643" s="132" t="str">
        <f>IFERROR(IFERROR(INDEX(Кат!$B:$B,MATCH($N7643,Кат!$I:$I,0)),INDEX(Торг!$B:$B,MATCH($N7643,Торг!$I:$I,0))),"")</f>
        <v/>
      </c>
    </row>
    <row r="7644" spans="1:15" outlineLevel="2">
      <c r="A7644" t="s">
        <v>19519</v>
      </c>
      <c r="C7644" s="191" t="s">
        <v>3667</v>
      </c>
      <c r="E7644" t="s">
        <v>3668</v>
      </c>
      <c r="F7644" t="s">
        <v>3658</v>
      </c>
      <c r="G7644" t="s">
        <v>375</v>
      </c>
      <c r="H7644">
        <v>2900</v>
      </c>
      <c r="J7644" t="s">
        <v>22634</v>
      </c>
      <c r="K7644" s="132" t="str">
        <f>IFERROR(IFERROR(INDEX(Кат!$O:$O,MATCH($C7644,Кат!$I:$I,0)),INDEX(Торг!$L:$L,MATCH($C7644,Торг!$I:$I,0))),"")</f>
        <v/>
      </c>
      <c r="L7644" s="132" t="str">
        <f>IFERROR(IFERROR(INDEX(Кат!$A:$A,MATCH($C7644,Кат!$I:$I,0)),INDEX(Торг!$A:$A,MATCH($C7644,Торг!$I:$I,0))),"")</f>
        <v/>
      </c>
      <c r="M7644" s="132" t="str">
        <f>IFERROR(IFERROR(INDEX(Кат!$B:$B,MATCH($C7644,Кат!$I:$I,0)),INDEX(Торг!$B:$B,MATCH($C7644,Торг!$I:$I,0))),"")</f>
        <v/>
      </c>
      <c r="N7644" s="132" t="str">
        <f t="shared" si="119"/>
        <v>АСТОН AN01-3003000</v>
      </c>
      <c r="O7644" s="132" t="str">
        <f>IFERROR(IFERROR(INDEX(Кат!$B:$B,MATCH($N7644,Кат!$I:$I,0)),INDEX(Торг!$B:$B,MATCH($N7644,Торг!$I:$I,0))),"")</f>
        <v/>
      </c>
    </row>
    <row r="7645" spans="1:15" outlineLevel="2">
      <c r="A7645" t="s">
        <v>19520</v>
      </c>
      <c r="C7645" s="191" t="s">
        <v>3669</v>
      </c>
      <c r="E7645" t="s">
        <v>3670</v>
      </c>
      <c r="F7645" t="s">
        <v>3658</v>
      </c>
      <c r="G7645" t="s">
        <v>375</v>
      </c>
      <c r="H7645">
        <v>3000</v>
      </c>
      <c r="J7645" t="s">
        <v>22634</v>
      </c>
      <c r="K7645" s="132" t="str">
        <f>IFERROR(IFERROR(INDEX(Кат!$O:$O,MATCH($C7645,Кат!$I:$I,0)),INDEX(Торг!$L:$L,MATCH($C7645,Торг!$I:$I,0))),"")</f>
        <v/>
      </c>
      <c r="L7645" s="132" t="str">
        <f>IFERROR(IFERROR(INDEX(Кат!$A:$A,MATCH($C7645,Кат!$I:$I,0)),INDEX(Торг!$A:$A,MATCH($C7645,Торг!$I:$I,0))),"")</f>
        <v/>
      </c>
      <c r="M7645" s="132" t="str">
        <f>IFERROR(IFERROR(INDEX(Кат!$B:$B,MATCH($C7645,Кат!$I:$I,0)),INDEX(Торг!$B:$B,MATCH($C7645,Торг!$I:$I,0))),"")</f>
        <v/>
      </c>
      <c r="N7645" s="132" t="str">
        <f t="shared" si="119"/>
        <v>АСТОН AN21-3414000</v>
      </c>
      <c r="O7645" s="132" t="str">
        <f>IFERROR(IFERROR(INDEX(Кат!$B:$B,MATCH($N7645,Кат!$I:$I,0)),INDEX(Торг!$B:$B,MATCH($N7645,Торг!$I:$I,0))),"")</f>
        <v/>
      </c>
    </row>
    <row r="7646" spans="1:15" outlineLevel="2">
      <c r="A7646" t="s">
        <v>19521</v>
      </c>
      <c r="C7646" s="191" t="s">
        <v>3671</v>
      </c>
      <c r="E7646" t="s">
        <v>3672</v>
      </c>
      <c r="F7646" t="s">
        <v>3658</v>
      </c>
      <c r="G7646" t="s">
        <v>375</v>
      </c>
      <c r="H7646">
        <v>3000</v>
      </c>
      <c r="J7646" t="s">
        <v>22634</v>
      </c>
      <c r="K7646" s="132" t="str">
        <f>IFERROR(IFERROR(INDEX(Кат!$O:$O,MATCH($C7646,Кат!$I:$I,0)),INDEX(Торг!$L:$L,MATCH($C7646,Торг!$I:$I,0))),"")</f>
        <v/>
      </c>
      <c r="L7646" s="132" t="str">
        <f>IFERROR(IFERROR(INDEX(Кат!$A:$A,MATCH($C7646,Кат!$I:$I,0)),INDEX(Торг!$A:$A,MATCH($C7646,Торг!$I:$I,0))),"")</f>
        <v/>
      </c>
      <c r="M7646" s="132" t="str">
        <f>IFERROR(IFERROR(INDEX(Кат!$B:$B,MATCH($C7646,Кат!$I:$I,0)),INDEX(Торг!$B:$B,MATCH($C7646,Торг!$I:$I,0))),"")</f>
        <v/>
      </c>
      <c r="N7646" s="132" t="str">
        <f t="shared" si="119"/>
        <v>АСТОН AN23-3414000</v>
      </c>
      <c r="O7646" s="132" t="str">
        <f>IFERROR(IFERROR(INDEX(Кат!$B:$B,MATCH($N7646,Кат!$I:$I,0)),INDEX(Торг!$B:$B,MATCH($N7646,Торг!$I:$I,0))),"")</f>
        <v/>
      </c>
    </row>
    <row r="7647" spans="1:15" outlineLevel="1">
      <c r="A7647" t="s">
        <v>19522</v>
      </c>
      <c r="C7647" s="191" t="s">
        <v>3673</v>
      </c>
      <c r="E7647" t="s">
        <v>3674</v>
      </c>
      <c r="F7647" t="s">
        <v>3658</v>
      </c>
      <c r="G7647" t="s">
        <v>399</v>
      </c>
      <c r="H7647">
        <v>370</v>
      </c>
      <c r="J7647" t="s">
        <v>22634</v>
      </c>
      <c r="K7647" s="132" t="str">
        <f>IFERROR(IFERROR(INDEX(Кат!$O:$O,MATCH($C7647,Кат!$I:$I,0)),INDEX(Торг!$L:$L,MATCH($C7647,Торг!$I:$I,0))),"")</f>
        <v/>
      </c>
      <c r="L7647" s="132" t="str">
        <f>IFERROR(IFERROR(INDEX(Кат!$A:$A,MATCH($C7647,Кат!$I:$I,0)),INDEX(Торг!$A:$A,MATCH($C7647,Торг!$I:$I,0))),"")</f>
        <v/>
      </c>
      <c r="M7647" s="132" t="str">
        <f>IFERROR(IFERROR(INDEX(Кат!$B:$B,MATCH($C7647,Кат!$I:$I,0)),INDEX(Торг!$B:$B,MATCH($C7647,Торг!$I:$I,0))),"")</f>
        <v/>
      </c>
      <c r="N7647" s="132" t="str">
        <f t="shared" si="119"/>
        <v>АСТОН AN01-2904192</v>
      </c>
      <c r="O7647" s="132" t="str">
        <f>IFERROR(IFERROR(INDEX(Кат!$B:$B,MATCH($N7647,Кат!$I:$I,0)),INDEX(Торг!$B:$B,MATCH($N7647,Торг!$I:$I,0))),"")</f>
        <v/>
      </c>
    </row>
    <row r="7648" spans="1:15" outlineLevel="2">
      <c r="A7648" t="s">
        <v>19523</v>
      </c>
      <c r="C7648" s="191" t="s">
        <v>3675</v>
      </c>
      <c r="E7648" t="s">
        <v>3676</v>
      </c>
      <c r="F7648" t="s">
        <v>3658</v>
      </c>
      <c r="G7648" t="s">
        <v>399</v>
      </c>
      <c r="H7648">
        <v>370</v>
      </c>
      <c r="J7648" t="s">
        <v>22634</v>
      </c>
      <c r="K7648" s="132" t="str">
        <f>IFERROR(IFERROR(INDEX(Кат!$O:$O,MATCH($C7648,Кат!$I:$I,0)),INDEX(Торг!$L:$L,MATCH($C7648,Торг!$I:$I,0))),"")</f>
        <v/>
      </c>
      <c r="L7648" s="132" t="str">
        <f>IFERROR(IFERROR(INDEX(Кат!$A:$A,MATCH($C7648,Кат!$I:$I,0)),INDEX(Торг!$A:$A,MATCH($C7648,Торг!$I:$I,0))),"")</f>
        <v/>
      </c>
      <c r="M7648" s="132" t="str">
        <f>IFERROR(IFERROR(INDEX(Кат!$B:$B,MATCH($C7648,Кат!$I:$I,0)),INDEX(Торг!$B:$B,MATCH($C7648,Торг!$I:$I,0))),"")</f>
        <v/>
      </c>
      <c r="N7648" s="132" t="str">
        <f t="shared" si="119"/>
        <v>АСТОН AN01-2904063</v>
      </c>
      <c r="O7648" s="132" t="str">
        <f>IFERROR(IFERROR(INDEX(Кат!$B:$B,MATCH($N7648,Кат!$I:$I,0)),INDEX(Торг!$B:$B,MATCH($N7648,Торг!$I:$I,0))),"")</f>
        <v/>
      </c>
    </row>
    <row r="7649" spans="1:15" outlineLevel="2">
      <c r="A7649" t="s">
        <v>19524</v>
      </c>
      <c r="C7649" s="191" t="s">
        <v>3677</v>
      </c>
      <c r="E7649" t="s">
        <v>3678</v>
      </c>
      <c r="F7649" t="s">
        <v>3658</v>
      </c>
      <c r="G7649" t="s">
        <v>399</v>
      </c>
      <c r="H7649">
        <v>330</v>
      </c>
      <c r="J7649" t="s">
        <v>22634</v>
      </c>
      <c r="K7649" s="132" t="str">
        <f>IFERROR(IFERROR(INDEX(Кат!$O:$O,MATCH($C7649,Кат!$I:$I,0)),INDEX(Торг!$L:$L,MATCH($C7649,Торг!$I:$I,0))),"")</f>
        <v/>
      </c>
      <c r="L7649" s="132" t="str">
        <f>IFERROR(IFERROR(INDEX(Кат!$A:$A,MATCH($C7649,Кат!$I:$I,0)),INDEX(Торг!$A:$A,MATCH($C7649,Торг!$I:$I,0))),"")</f>
        <v/>
      </c>
      <c r="M7649" s="132" t="str">
        <f>IFERROR(IFERROR(INDEX(Кат!$B:$B,MATCH($C7649,Кат!$I:$I,0)),INDEX(Торг!$B:$B,MATCH($C7649,Торг!$I:$I,0))),"")</f>
        <v/>
      </c>
      <c r="N7649" s="132" t="str">
        <f t="shared" si="119"/>
        <v>АСТОН AN08-2904192</v>
      </c>
      <c r="O7649" s="132" t="str">
        <f>IFERROR(IFERROR(INDEX(Кат!$B:$B,MATCH($N7649,Кат!$I:$I,0)),INDEX(Торг!$B:$B,MATCH($N7649,Торг!$I:$I,0))),"")</f>
        <v/>
      </c>
    </row>
    <row r="7650" spans="1:15" outlineLevel="2">
      <c r="A7650" t="s">
        <v>19525</v>
      </c>
      <c r="C7650" s="191" t="s">
        <v>3679</v>
      </c>
      <c r="E7650" t="s">
        <v>3680</v>
      </c>
      <c r="F7650" t="s">
        <v>3658</v>
      </c>
      <c r="G7650" t="s">
        <v>399</v>
      </c>
      <c r="H7650">
        <v>370</v>
      </c>
      <c r="J7650" t="s">
        <v>22634</v>
      </c>
      <c r="K7650" s="132" t="str">
        <f>IFERROR(IFERROR(INDEX(Кат!$O:$O,MATCH($C7650,Кат!$I:$I,0)),INDEX(Торг!$L:$L,MATCH($C7650,Торг!$I:$I,0))),"")</f>
        <v/>
      </c>
      <c r="L7650" s="132" t="str">
        <f>IFERROR(IFERROR(INDEX(Кат!$A:$A,MATCH($C7650,Кат!$I:$I,0)),INDEX(Торг!$A:$A,MATCH($C7650,Торг!$I:$I,0))),"")</f>
        <v/>
      </c>
      <c r="M7650" s="132" t="str">
        <f>IFERROR(IFERROR(INDEX(Кат!$B:$B,MATCH($C7650,Кат!$I:$I,0)),INDEX(Торг!$B:$B,MATCH($C7650,Торг!$I:$I,0))),"")</f>
        <v/>
      </c>
      <c r="N7650" s="132" t="str">
        <f t="shared" si="119"/>
        <v>АСТОН AN10-2904185</v>
      </c>
      <c r="O7650" s="132" t="str">
        <f>IFERROR(IFERROR(INDEX(Кат!$B:$B,MATCH($N7650,Кат!$I:$I,0)),INDEX(Торг!$B:$B,MATCH($N7650,Торг!$I:$I,0))),"")</f>
        <v/>
      </c>
    </row>
    <row r="7651" spans="1:15" outlineLevel="2">
      <c r="A7651" t="s">
        <v>19526</v>
      </c>
      <c r="C7651" s="191" t="s">
        <v>3681</v>
      </c>
      <c r="E7651" t="s">
        <v>3682</v>
      </c>
      <c r="F7651" t="s">
        <v>3658</v>
      </c>
      <c r="G7651" t="s">
        <v>399</v>
      </c>
      <c r="H7651">
        <v>550</v>
      </c>
      <c r="J7651" t="s">
        <v>22634</v>
      </c>
      <c r="K7651" s="132" t="str">
        <f>IFERROR(IFERROR(INDEX(Кат!$O:$O,MATCH($C7651,Кат!$I:$I,0)),INDEX(Торг!$L:$L,MATCH($C7651,Торг!$I:$I,0))),"")</f>
        <v/>
      </c>
      <c r="L7651" s="132" t="str">
        <f>IFERROR(IFERROR(INDEX(Кат!$A:$A,MATCH($C7651,Кат!$I:$I,0)),INDEX(Торг!$A:$A,MATCH($C7651,Торг!$I:$I,0))),"")</f>
        <v/>
      </c>
      <c r="M7651" s="132" t="str">
        <f>IFERROR(IFERROR(INDEX(Кат!$B:$B,MATCH($C7651,Кат!$I:$I,0)),INDEX(Торг!$B:$B,MATCH($C7651,Торг!$I:$I,0))),"")</f>
        <v/>
      </c>
      <c r="N7651" s="132" t="str">
        <f t="shared" si="119"/>
        <v>АСТОН AN23-2904192</v>
      </c>
      <c r="O7651" s="132" t="str">
        <f>IFERROR(IFERROR(INDEX(Кат!$B:$B,MATCH($N7651,Кат!$I:$I,0)),INDEX(Торг!$B:$B,MATCH($N7651,Торг!$I:$I,0))),"")</f>
        <v/>
      </c>
    </row>
    <row r="7652" spans="1:15" outlineLevel="2">
      <c r="A7652" t="s">
        <v>30162</v>
      </c>
      <c r="C7652" s="191"/>
      <c r="E7652" t="s">
        <v>23638</v>
      </c>
      <c r="J7652" t="s">
        <v>22634</v>
      </c>
      <c r="K7652" s="132" t="str">
        <f>IFERROR(IFERROR(INDEX(Кат!$O:$O,MATCH($C7652,Кат!$I:$I,0)),INDEX(Торг!$L:$L,MATCH($C7652,Торг!$I:$I,0))),"")</f>
        <v/>
      </c>
      <c r="L7652" s="132" t="str">
        <f>IFERROR(IFERROR(INDEX(Кат!$A:$A,MATCH($C7652,Кат!$I:$I,0)),INDEX(Торг!$A:$A,MATCH($C7652,Торг!$I:$I,0))),"")</f>
        <v/>
      </c>
      <c r="M7652" s="132" t="str">
        <f>IFERROR(IFERROR(INDEX(Кат!$B:$B,MATCH($C7652,Кат!$I:$I,0)),INDEX(Торг!$B:$B,MATCH($C7652,Торг!$I:$I,0))),"")</f>
        <v/>
      </c>
      <c r="N7652" s="132" t="str">
        <f t="shared" si="119"/>
        <v xml:space="preserve"> </v>
      </c>
      <c r="O7652" s="132" t="str">
        <f>IFERROR(IFERROR(INDEX(Кат!$B:$B,MATCH($N7652,Кат!$I:$I,0)),INDEX(Торг!$B:$B,MATCH($N7652,Торг!$I:$I,0))),"")</f>
        <v/>
      </c>
    </row>
    <row r="7653" spans="1:15" outlineLevel="1">
      <c r="A7653" t="s">
        <v>30163</v>
      </c>
      <c r="C7653" s="191" t="s">
        <v>30164</v>
      </c>
      <c r="E7653" t="s">
        <v>30165</v>
      </c>
      <c r="F7653" t="s">
        <v>3658</v>
      </c>
      <c r="G7653" t="s">
        <v>375</v>
      </c>
      <c r="H7653">
        <v>400</v>
      </c>
      <c r="J7653" t="s">
        <v>22634</v>
      </c>
      <c r="K7653" s="132" t="str">
        <f>IFERROR(IFERROR(INDEX(Кат!$O:$O,MATCH($C7653,Кат!$I:$I,0)),INDEX(Торг!$L:$L,MATCH($C7653,Торг!$I:$I,0))),"")</f>
        <v/>
      </c>
      <c r="L7653" s="132" t="str">
        <f>IFERROR(IFERROR(INDEX(Кат!$A:$A,MATCH($C7653,Кат!$I:$I,0)),INDEX(Торг!$A:$A,MATCH($C7653,Торг!$I:$I,0))),"")</f>
        <v/>
      </c>
      <c r="M7653" s="132" t="str">
        <f>IFERROR(IFERROR(INDEX(Кат!$B:$B,MATCH($C7653,Кат!$I:$I,0)),INDEX(Торг!$B:$B,MATCH($C7653,Торг!$I:$I,0))),"")</f>
        <v/>
      </c>
      <c r="N7653" s="132" t="str">
        <f t="shared" si="119"/>
        <v>АСТОН AN90-2906050-00</v>
      </c>
      <c r="O7653" s="132" t="str">
        <f>IFERROR(IFERROR(INDEX(Кат!$B:$B,MATCH($N7653,Кат!$I:$I,0)),INDEX(Торг!$B:$B,MATCH($N7653,Торг!$I:$I,0))),"")</f>
        <v/>
      </c>
    </row>
    <row r="7654" spans="1:15" outlineLevel="2">
      <c r="A7654" t="s">
        <v>24489</v>
      </c>
      <c r="C7654" s="191"/>
      <c r="E7654" t="s">
        <v>23446</v>
      </c>
      <c r="J7654" t="s">
        <v>22634</v>
      </c>
      <c r="K7654" s="132" t="str">
        <f>IFERROR(IFERROR(INDEX(Кат!$O:$O,MATCH($C7654,Кат!$I:$I,0)),INDEX(Торг!$L:$L,MATCH($C7654,Торг!$I:$I,0))),"")</f>
        <v/>
      </c>
      <c r="L7654" s="132" t="str">
        <f>IFERROR(IFERROR(INDEX(Кат!$A:$A,MATCH($C7654,Кат!$I:$I,0)),INDEX(Торг!$A:$A,MATCH($C7654,Торг!$I:$I,0))),"")</f>
        <v/>
      </c>
      <c r="M7654" s="132" t="str">
        <f>IFERROR(IFERROR(INDEX(Кат!$B:$B,MATCH($C7654,Кат!$I:$I,0)),INDEX(Торг!$B:$B,MATCH($C7654,Торг!$I:$I,0))),"")</f>
        <v/>
      </c>
      <c r="N7654" s="132" t="str">
        <f t="shared" si="119"/>
        <v xml:space="preserve"> </v>
      </c>
      <c r="O7654" s="132" t="str">
        <f>IFERROR(IFERROR(INDEX(Кат!$B:$B,MATCH($N7654,Кат!$I:$I,0)),INDEX(Торг!$B:$B,MATCH($N7654,Торг!$I:$I,0))),"")</f>
        <v/>
      </c>
    </row>
    <row r="7655" spans="1:15" outlineLevel="1">
      <c r="A7655" t="s">
        <v>19527</v>
      </c>
      <c r="C7655" s="191" t="s">
        <v>3683</v>
      </c>
      <c r="E7655" t="s">
        <v>27423</v>
      </c>
      <c r="F7655" t="s">
        <v>3658</v>
      </c>
      <c r="G7655" t="s">
        <v>399</v>
      </c>
      <c r="H7655">
        <v>380</v>
      </c>
      <c r="J7655" t="s">
        <v>22634</v>
      </c>
      <c r="K7655" s="132" t="str">
        <f>IFERROR(IFERROR(INDEX(Кат!$O:$O,MATCH($C7655,Кат!$I:$I,0)),INDEX(Торг!$L:$L,MATCH($C7655,Торг!$I:$I,0))),"")</f>
        <v/>
      </c>
      <c r="L7655" s="132" t="str">
        <f>IFERROR(IFERROR(INDEX(Кат!$A:$A,MATCH($C7655,Кат!$I:$I,0)),INDEX(Торг!$A:$A,MATCH($C7655,Торг!$I:$I,0))),"")</f>
        <v/>
      </c>
      <c r="M7655" s="132" t="str">
        <f>IFERROR(IFERROR(INDEX(Кат!$B:$B,MATCH($C7655,Кат!$I:$I,0)),INDEX(Торг!$B:$B,MATCH($C7655,Торг!$I:$I,0))),"")</f>
        <v/>
      </c>
      <c r="N7655" s="132" t="str">
        <f t="shared" si="119"/>
        <v>АСТОН AN2105-3502040</v>
      </c>
      <c r="O7655" s="132" t="str">
        <f>IFERROR(IFERROR(INDEX(Кат!$B:$B,MATCH($N7655,Кат!$I:$I,0)),INDEX(Торг!$B:$B,MATCH($N7655,Торг!$I:$I,0))),"")</f>
        <v/>
      </c>
    </row>
    <row r="7656" spans="1:15" outlineLevel="2">
      <c r="A7656" t="s">
        <v>24490</v>
      </c>
      <c r="C7656" s="191"/>
      <c r="E7656" t="s">
        <v>24491</v>
      </c>
      <c r="J7656" t="s">
        <v>22634</v>
      </c>
      <c r="K7656" s="132" t="str">
        <f>IFERROR(IFERROR(INDEX(Кат!$O:$O,MATCH($C7656,Кат!$I:$I,0)),INDEX(Торг!$L:$L,MATCH($C7656,Торг!$I:$I,0))),"")</f>
        <v/>
      </c>
      <c r="L7656" s="132" t="str">
        <f>IFERROR(IFERROR(INDEX(Кат!$A:$A,MATCH($C7656,Кат!$I:$I,0)),INDEX(Торг!$A:$A,MATCH($C7656,Торг!$I:$I,0))),"")</f>
        <v/>
      </c>
      <c r="M7656" s="132" t="str">
        <f>IFERROR(IFERROR(INDEX(Кат!$B:$B,MATCH($C7656,Кат!$I:$I,0)),INDEX(Торг!$B:$B,MATCH($C7656,Торг!$I:$I,0))),"")</f>
        <v/>
      </c>
      <c r="N7656" s="132" t="str">
        <f t="shared" si="119"/>
        <v xml:space="preserve"> </v>
      </c>
      <c r="O7656" s="132" t="str">
        <f>IFERROR(IFERROR(INDEX(Кат!$B:$B,MATCH($N7656,Кат!$I:$I,0)),INDEX(Торг!$B:$B,MATCH($N7656,Торг!$I:$I,0))),"")</f>
        <v/>
      </c>
    </row>
    <row r="7657" spans="1:15" outlineLevel="2">
      <c r="A7657" t="s">
        <v>19528</v>
      </c>
      <c r="C7657" s="191" t="s">
        <v>8870</v>
      </c>
      <c r="E7657" t="s">
        <v>8871</v>
      </c>
      <c r="F7657" t="s">
        <v>8869</v>
      </c>
      <c r="G7657" t="s">
        <v>399</v>
      </c>
      <c r="H7657">
        <v>130</v>
      </c>
      <c r="J7657" t="s">
        <v>22634</v>
      </c>
      <c r="K7657" s="132" t="str">
        <f>IFERROR(IFERROR(INDEX(Кат!$O:$O,MATCH($C7657,Кат!$I:$I,0)),INDEX(Торг!$L:$L,MATCH($C7657,Торг!$I:$I,0))),"")</f>
        <v/>
      </c>
      <c r="L7657" s="132" t="str">
        <f>IFERROR(IFERROR(INDEX(Кат!$A:$A,MATCH($C7657,Кат!$I:$I,0)),INDEX(Торг!$A:$A,MATCH($C7657,Торг!$I:$I,0))),"")</f>
        <v/>
      </c>
      <c r="M7657" s="132" t="str">
        <f>IFERROR(IFERROR(INDEX(Кат!$B:$B,MATCH($C7657,Кат!$I:$I,0)),INDEX(Торг!$B:$B,MATCH($C7657,Торг!$I:$I,0))),"")</f>
        <v/>
      </c>
      <c r="N7657" s="132" t="str">
        <f t="shared" si="119"/>
        <v>АСТРО 591.3702-01</v>
      </c>
      <c r="O7657" s="132" t="str">
        <f>IFERROR(IFERROR(INDEX(Кат!$B:$B,MATCH($N7657,Кат!$I:$I,0)),INDEX(Торг!$B:$B,MATCH($N7657,Торг!$I:$I,0))),"")</f>
        <v/>
      </c>
    </row>
    <row r="7658" spans="1:15" outlineLevel="2">
      <c r="A7658" t="s">
        <v>19529</v>
      </c>
      <c r="C7658" s="191" t="s">
        <v>8872</v>
      </c>
      <c r="E7658" t="s">
        <v>14124</v>
      </c>
      <c r="F7658" t="s">
        <v>8869</v>
      </c>
      <c r="G7658" t="s">
        <v>399</v>
      </c>
      <c r="H7658">
        <v>120</v>
      </c>
      <c r="J7658" t="s">
        <v>22634</v>
      </c>
      <c r="K7658" s="132" t="str">
        <f>IFERROR(IFERROR(INDEX(Кат!$O:$O,MATCH($C7658,Кат!$I:$I,0)),INDEX(Торг!$L:$L,MATCH($C7658,Торг!$I:$I,0))),"")</f>
        <v/>
      </c>
      <c r="L7658" s="132" t="str">
        <f>IFERROR(IFERROR(INDEX(Кат!$A:$A,MATCH($C7658,Кат!$I:$I,0)),INDEX(Торг!$A:$A,MATCH($C7658,Торг!$I:$I,0))),"")</f>
        <v/>
      </c>
      <c r="M7658" s="132" t="str">
        <f>IFERROR(IFERROR(INDEX(Кат!$B:$B,MATCH($C7658,Кат!$I:$I,0)),INDEX(Торг!$B:$B,MATCH($C7658,Торг!$I:$I,0))),"")</f>
        <v/>
      </c>
      <c r="N7658" s="132" t="str">
        <f t="shared" si="119"/>
        <v>АСТРО 778.3702</v>
      </c>
      <c r="O7658" s="132" t="str">
        <f>IFERROR(IFERROR(INDEX(Кат!$B:$B,MATCH($N7658,Кат!$I:$I,0)),INDEX(Торг!$B:$B,MATCH($N7658,Торг!$I:$I,0))),"")</f>
        <v/>
      </c>
    </row>
    <row r="7659" spans="1:15" outlineLevel="2">
      <c r="A7659" t="s">
        <v>24492</v>
      </c>
      <c r="C7659" s="191"/>
      <c r="E7659" t="s">
        <v>8873</v>
      </c>
      <c r="J7659" t="s">
        <v>22634</v>
      </c>
      <c r="K7659" s="132" t="str">
        <f>IFERROR(IFERROR(INDEX(Кат!$O:$O,MATCH($C7659,Кат!$I:$I,0)),INDEX(Торг!$L:$L,MATCH($C7659,Торг!$I:$I,0))),"")</f>
        <v/>
      </c>
      <c r="L7659" s="132" t="str">
        <f>IFERROR(IFERROR(INDEX(Кат!$A:$A,MATCH($C7659,Кат!$I:$I,0)),INDEX(Торг!$A:$A,MATCH($C7659,Торг!$I:$I,0))),"")</f>
        <v/>
      </c>
      <c r="M7659" s="132" t="str">
        <f>IFERROR(IFERROR(INDEX(Кат!$B:$B,MATCH($C7659,Кат!$I:$I,0)),INDEX(Торг!$B:$B,MATCH($C7659,Торг!$I:$I,0))),"")</f>
        <v/>
      </c>
      <c r="N7659" s="132" t="str">
        <f t="shared" si="119"/>
        <v xml:space="preserve"> </v>
      </c>
      <c r="O7659" s="132" t="str">
        <f>IFERROR(IFERROR(INDEX(Кат!$B:$B,MATCH($N7659,Кат!$I:$I,0)),INDEX(Торг!$B:$B,MATCH($N7659,Торг!$I:$I,0))),"")</f>
        <v/>
      </c>
    </row>
    <row r="7660" spans="1:15" outlineLevel="2">
      <c r="A7660" t="s">
        <v>19530</v>
      </c>
      <c r="C7660" s="191" t="s">
        <v>8874</v>
      </c>
      <c r="E7660" t="s">
        <v>8875</v>
      </c>
      <c r="F7660" t="s">
        <v>3823</v>
      </c>
      <c r="G7660" t="s">
        <v>375</v>
      </c>
      <c r="H7660">
        <v>700</v>
      </c>
      <c r="J7660" t="s">
        <v>22634</v>
      </c>
      <c r="K7660" s="132" t="str">
        <f>IFERROR(IFERROR(INDEX(Кат!$O:$O,MATCH($C7660,Кат!$I:$I,0)),INDEX(Торг!$L:$L,MATCH($C7660,Торг!$I:$I,0))),"")</f>
        <v/>
      </c>
      <c r="L7660" s="132" t="str">
        <f>IFERROR(IFERROR(INDEX(Кат!$A:$A,MATCH($C7660,Кат!$I:$I,0)),INDEX(Торг!$A:$A,MATCH($C7660,Торг!$I:$I,0))),"")</f>
        <v/>
      </c>
      <c r="M7660" s="132" t="str">
        <f>IFERROR(IFERROR(INDEX(Кат!$B:$B,MATCH($C7660,Кат!$I:$I,0)),INDEX(Торг!$B:$B,MATCH($C7660,Торг!$I:$I,0))),"")</f>
        <v/>
      </c>
      <c r="N7660" s="132" t="str">
        <f t="shared" si="119"/>
        <v>НЕИЗВЕСТНЫЙ БРЕНД EVT.0100013012.12</v>
      </c>
      <c r="O7660" s="132" t="str">
        <f>IFERROR(IFERROR(INDEX(Кат!$B:$B,MATCH($N7660,Кат!$I:$I,0)),INDEX(Торг!$B:$B,MATCH($N7660,Торг!$I:$I,0))),"")</f>
        <v/>
      </c>
    </row>
    <row r="7661" spans="1:15" outlineLevel="2">
      <c r="A7661" t="s">
        <v>19531</v>
      </c>
      <c r="C7661" s="191" t="s">
        <v>8876</v>
      </c>
      <c r="E7661" t="s">
        <v>8877</v>
      </c>
      <c r="F7661" t="s">
        <v>3823</v>
      </c>
      <c r="G7661" t="s">
        <v>375</v>
      </c>
      <c r="H7661">
        <v>700</v>
      </c>
      <c r="J7661" t="s">
        <v>22634</v>
      </c>
      <c r="K7661" s="132" t="str">
        <f>IFERROR(IFERROR(INDEX(Кат!$O:$O,MATCH($C7661,Кат!$I:$I,0)),INDEX(Торг!$L:$L,MATCH($C7661,Торг!$I:$I,0))),"")</f>
        <v/>
      </c>
      <c r="L7661" s="132" t="str">
        <f>IFERROR(IFERROR(INDEX(Кат!$A:$A,MATCH($C7661,Кат!$I:$I,0)),INDEX(Торг!$A:$A,MATCH($C7661,Торг!$I:$I,0))),"")</f>
        <v/>
      </c>
      <c r="M7661" s="132" t="str">
        <f>IFERROR(IFERROR(INDEX(Кат!$B:$B,MATCH($C7661,Кат!$I:$I,0)),INDEX(Торг!$B:$B,MATCH($C7661,Торг!$I:$I,0))),"")</f>
        <v/>
      </c>
      <c r="N7661" s="132" t="str">
        <f t="shared" si="119"/>
        <v>НЕИЗВЕСТНЫЙ БРЕНД EVT.0100031012.12</v>
      </c>
      <c r="O7661" s="132" t="str">
        <f>IFERROR(IFERROR(INDEX(Кат!$B:$B,MATCH($N7661,Кат!$I:$I,0)),INDEX(Торг!$B:$B,MATCH($N7661,Торг!$I:$I,0))),"")</f>
        <v/>
      </c>
    </row>
    <row r="7662" spans="1:15" outlineLevel="2">
      <c r="A7662" t="s">
        <v>19532</v>
      </c>
      <c r="C7662" s="191" t="s">
        <v>8878</v>
      </c>
      <c r="E7662" t="s">
        <v>8879</v>
      </c>
      <c r="F7662" t="s">
        <v>3823</v>
      </c>
      <c r="G7662" t="s">
        <v>375</v>
      </c>
      <c r="H7662">
        <v>750</v>
      </c>
      <c r="J7662" t="s">
        <v>22634</v>
      </c>
      <c r="K7662" s="132" t="str">
        <f>IFERROR(IFERROR(INDEX(Кат!$O:$O,MATCH($C7662,Кат!$I:$I,0)),INDEX(Торг!$L:$L,MATCH($C7662,Торг!$I:$I,0))),"")</f>
        <v/>
      </c>
      <c r="L7662" s="132" t="str">
        <f>IFERROR(IFERROR(INDEX(Кат!$A:$A,MATCH($C7662,Кат!$I:$I,0)),INDEX(Торг!$A:$A,MATCH($C7662,Торг!$I:$I,0))),"")</f>
        <v/>
      </c>
      <c r="M7662" s="132" t="str">
        <f>IFERROR(IFERROR(INDEX(Кат!$B:$B,MATCH($C7662,Кат!$I:$I,0)),INDEX(Торг!$B:$B,MATCH($C7662,Торг!$I:$I,0))),"")</f>
        <v/>
      </c>
      <c r="N7662" s="132" t="str">
        <f t="shared" si="119"/>
        <v>НЕИЗВЕСТНЫЙ БРЕНД EVT.0100062010.12</v>
      </c>
      <c r="O7662" s="132" t="str">
        <f>IFERROR(IFERROR(INDEX(Кат!$B:$B,MATCH($N7662,Кат!$I:$I,0)),INDEX(Торг!$B:$B,MATCH($N7662,Торг!$I:$I,0))),"")</f>
        <v/>
      </c>
    </row>
    <row r="7663" spans="1:15" outlineLevel="1">
      <c r="A7663" t="s">
        <v>19533</v>
      </c>
      <c r="C7663" s="191" t="s">
        <v>8880</v>
      </c>
      <c r="E7663" t="s">
        <v>8881</v>
      </c>
      <c r="F7663" t="s">
        <v>3823</v>
      </c>
      <c r="G7663" t="s">
        <v>375</v>
      </c>
      <c r="H7663">
        <v>750</v>
      </c>
      <c r="J7663" t="s">
        <v>22634</v>
      </c>
      <c r="K7663" s="132" t="str">
        <f>IFERROR(IFERROR(INDEX(Кат!$O:$O,MATCH($C7663,Кат!$I:$I,0)),INDEX(Торг!$L:$L,MATCH($C7663,Торг!$I:$I,0))),"")</f>
        <v/>
      </c>
      <c r="L7663" s="132" t="str">
        <f>IFERROR(IFERROR(INDEX(Кат!$A:$A,MATCH($C7663,Кат!$I:$I,0)),INDEX(Торг!$A:$A,MATCH($C7663,Торг!$I:$I,0))),"")</f>
        <v/>
      </c>
      <c r="M7663" s="132" t="str">
        <f>IFERROR(IFERROR(INDEX(Кат!$B:$B,MATCH($C7663,Кат!$I:$I,0)),INDEX(Торг!$B:$B,MATCH($C7663,Торг!$I:$I,0))),"")</f>
        <v/>
      </c>
      <c r="N7663" s="132" t="str">
        <f t="shared" si="119"/>
        <v>НЕИЗВЕСТНЫЙ БРЕНД EVT.0100052012.12</v>
      </c>
      <c r="O7663" s="132" t="str">
        <f>IFERROR(IFERROR(INDEX(Кат!$B:$B,MATCH($N7663,Кат!$I:$I,0)),INDEX(Торг!$B:$B,MATCH($N7663,Торг!$I:$I,0))),"")</f>
        <v/>
      </c>
    </row>
    <row r="7664" spans="1:15" outlineLevel="2">
      <c r="A7664" t="s">
        <v>19534</v>
      </c>
      <c r="C7664" s="191" t="s">
        <v>8882</v>
      </c>
      <c r="E7664" t="s">
        <v>8883</v>
      </c>
      <c r="F7664" t="s">
        <v>3823</v>
      </c>
      <c r="G7664" t="s">
        <v>375</v>
      </c>
      <c r="H7664">
        <v>600</v>
      </c>
      <c r="J7664" t="s">
        <v>22634</v>
      </c>
      <c r="K7664" s="132" t="str">
        <f>IFERROR(IFERROR(INDEX(Кат!$O:$O,MATCH($C7664,Кат!$I:$I,0)),INDEX(Торг!$L:$L,MATCH($C7664,Торг!$I:$I,0))),"")</f>
        <v/>
      </c>
      <c r="L7664" s="132" t="str">
        <f>IFERROR(IFERROR(INDEX(Кат!$A:$A,MATCH($C7664,Кат!$I:$I,0)),INDEX(Торг!$A:$A,MATCH($C7664,Торг!$I:$I,0))),"")</f>
        <v/>
      </c>
      <c r="M7664" s="132" t="str">
        <f>IFERROR(IFERROR(INDEX(Кат!$B:$B,MATCH($C7664,Кат!$I:$I,0)),INDEX(Торг!$B:$B,MATCH($C7664,Торг!$I:$I,0))),"")</f>
        <v/>
      </c>
      <c r="N7664" s="132" t="str">
        <f t="shared" si="119"/>
        <v>НЕИЗВЕСТНЫЙ БРЕНД EVT.0111071011.12</v>
      </c>
      <c r="O7664" s="132" t="str">
        <f>IFERROR(IFERROR(INDEX(Кат!$B:$B,MATCH($N7664,Кат!$I:$I,0)),INDEX(Торг!$B:$B,MATCH($N7664,Торг!$I:$I,0))),"")</f>
        <v/>
      </c>
    </row>
    <row r="7665" spans="1:15" outlineLevel="2">
      <c r="A7665" t="s">
        <v>19535</v>
      </c>
      <c r="C7665" s="191" t="s">
        <v>8884</v>
      </c>
      <c r="E7665" t="s">
        <v>8885</v>
      </c>
      <c r="F7665" t="s">
        <v>3823</v>
      </c>
      <c r="G7665" t="s">
        <v>375</v>
      </c>
      <c r="H7665">
        <v>750</v>
      </c>
      <c r="J7665" t="s">
        <v>22634</v>
      </c>
      <c r="K7665" s="132" t="str">
        <f>IFERROR(IFERROR(INDEX(Кат!$O:$O,MATCH($C7665,Кат!$I:$I,0)),INDEX(Торг!$L:$L,MATCH($C7665,Торг!$I:$I,0))),"")</f>
        <v/>
      </c>
      <c r="L7665" s="132" t="str">
        <f>IFERROR(IFERROR(INDEX(Кат!$A:$A,MATCH($C7665,Кат!$I:$I,0)),INDEX(Торг!$A:$A,MATCH($C7665,Торг!$I:$I,0))),"")</f>
        <v/>
      </c>
      <c r="M7665" s="132" t="str">
        <f>IFERROR(IFERROR(INDEX(Кат!$B:$B,MATCH($C7665,Кат!$I:$I,0)),INDEX(Торг!$B:$B,MATCH($C7665,Торг!$I:$I,0))),"")</f>
        <v/>
      </c>
      <c r="N7665" s="132" t="str">
        <f t="shared" si="119"/>
        <v>НЕИЗВЕСТНЫЙ БРЕНД EVT.0100062013.12</v>
      </c>
      <c r="O7665" s="132" t="str">
        <f>IFERROR(IFERROR(INDEX(Кат!$B:$B,MATCH($N7665,Кат!$I:$I,0)),INDEX(Торг!$B:$B,MATCH($N7665,Торг!$I:$I,0))),"")</f>
        <v/>
      </c>
    </row>
    <row r="7666" spans="1:15" outlineLevel="2">
      <c r="A7666" t="s">
        <v>19536</v>
      </c>
      <c r="C7666" s="191" t="s">
        <v>8886</v>
      </c>
      <c r="E7666" t="s">
        <v>8887</v>
      </c>
      <c r="F7666" t="s">
        <v>3823</v>
      </c>
      <c r="G7666" t="s">
        <v>375</v>
      </c>
      <c r="H7666">
        <v>750</v>
      </c>
      <c r="J7666" t="s">
        <v>22634</v>
      </c>
      <c r="K7666" s="132" t="str">
        <f>IFERROR(IFERROR(INDEX(Кат!$O:$O,MATCH($C7666,Кат!$I:$I,0)),INDEX(Торг!$L:$L,MATCH($C7666,Торг!$I:$I,0))),"")</f>
        <v/>
      </c>
      <c r="L7666" s="132" t="str">
        <f>IFERROR(IFERROR(INDEX(Кат!$A:$A,MATCH($C7666,Кат!$I:$I,0)),INDEX(Торг!$A:$A,MATCH($C7666,Торг!$I:$I,0))),"")</f>
        <v/>
      </c>
      <c r="M7666" s="132" t="str">
        <f>IFERROR(IFERROR(INDEX(Кат!$B:$B,MATCH($C7666,Кат!$I:$I,0)),INDEX(Торг!$B:$B,MATCH($C7666,Торг!$I:$I,0))),"")</f>
        <v/>
      </c>
      <c r="N7666" s="132" t="str">
        <f t="shared" si="119"/>
        <v>НЕИЗВЕСТНЫЙ БРЕНД EVT.0100073013.12</v>
      </c>
      <c r="O7666" s="132" t="str">
        <f>IFERROR(IFERROR(INDEX(Кат!$B:$B,MATCH($N7666,Кат!$I:$I,0)),INDEX(Торг!$B:$B,MATCH($N7666,Торг!$I:$I,0))),"")</f>
        <v/>
      </c>
    </row>
    <row r="7667" spans="1:15" outlineLevel="2">
      <c r="A7667" t="s">
        <v>19537</v>
      </c>
      <c r="C7667" s="191" t="s">
        <v>8888</v>
      </c>
      <c r="E7667" t="s">
        <v>8889</v>
      </c>
      <c r="F7667" t="s">
        <v>3823</v>
      </c>
      <c r="G7667" t="s">
        <v>375</v>
      </c>
      <c r="H7667">
        <v>750</v>
      </c>
      <c r="J7667" t="s">
        <v>22634</v>
      </c>
      <c r="K7667" s="132" t="str">
        <f>IFERROR(IFERROR(INDEX(Кат!$O:$O,MATCH($C7667,Кат!$I:$I,0)),INDEX(Торг!$L:$L,MATCH($C7667,Торг!$I:$I,0))),"")</f>
        <v/>
      </c>
      <c r="L7667" s="132" t="str">
        <f>IFERROR(IFERROR(INDEX(Кат!$A:$A,MATCH($C7667,Кат!$I:$I,0)),INDEX(Торг!$A:$A,MATCH($C7667,Торг!$I:$I,0))),"")</f>
        <v/>
      </c>
      <c r="M7667" s="132" t="str">
        <f>IFERROR(IFERROR(INDEX(Кат!$B:$B,MATCH($C7667,Кат!$I:$I,0)),INDEX(Торг!$B:$B,MATCH($C7667,Торг!$I:$I,0))),"")</f>
        <v/>
      </c>
      <c r="N7667" s="132" t="str">
        <f t="shared" si="119"/>
        <v>НЕИЗВЕСТНЫЙ БРЕНД EVT.0100013012</v>
      </c>
      <c r="O7667" s="132" t="str">
        <f>IFERROR(IFERROR(INDEX(Кат!$B:$B,MATCH($N7667,Кат!$I:$I,0)),INDEX(Торг!$B:$B,MATCH($N7667,Торг!$I:$I,0))),"")</f>
        <v/>
      </c>
    </row>
    <row r="7668" spans="1:15" outlineLevel="2">
      <c r="A7668" t="s">
        <v>19538</v>
      </c>
      <c r="C7668" s="191" t="s">
        <v>8890</v>
      </c>
      <c r="E7668" t="s">
        <v>8891</v>
      </c>
      <c r="F7668" t="s">
        <v>8873</v>
      </c>
      <c r="G7668" t="s">
        <v>375</v>
      </c>
      <c r="H7668">
        <v>800</v>
      </c>
      <c r="J7668" t="s">
        <v>22634</v>
      </c>
      <c r="K7668" s="132" t="str">
        <f>IFERROR(IFERROR(INDEX(Кат!$O:$O,MATCH($C7668,Кат!$I:$I,0)),INDEX(Торг!$L:$L,MATCH($C7668,Торг!$I:$I,0))),"")</f>
        <v/>
      </c>
      <c r="L7668" s="132" t="str">
        <f>IFERROR(IFERROR(INDEX(Кат!$A:$A,MATCH($C7668,Кат!$I:$I,0)),INDEX(Торг!$A:$A,MATCH($C7668,Торг!$I:$I,0))),"")</f>
        <v/>
      </c>
      <c r="M7668" s="132" t="str">
        <f>IFERROR(IFERROR(INDEX(Кат!$B:$B,MATCH($C7668,Кат!$I:$I,0)),INDEX(Торг!$B:$B,MATCH($C7668,Торг!$I:$I,0))),"")</f>
        <v/>
      </c>
      <c r="N7668" s="132" t="str">
        <f t="shared" si="119"/>
        <v>АТОЛЛ EVT.0100022012</v>
      </c>
      <c r="O7668" s="132" t="str">
        <f>IFERROR(IFERROR(INDEX(Кат!$B:$B,MATCH($N7668,Кат!$I:$I,0)),INDEX(Торг!$B:$B,MATCH($N7668,Торг!$I:$I,0))),"")</f>
        <v/>
      </c>
    </row>
    <row r="7669" spans="1:15" outlineLevel="2">
      <c r="A7669" t="s">
        <v>19539</v>
      </c>
      <c r="C7669" s="191" t="s">
        <v>8892</v>
      </c>
      <c r="E7669" t="s">
        <v>8893</v>
      </c>
      <c r="F7669" t="s">
        <v>3823</v>
      </c>
      <c r="G7669" t="s">
        <v>375</v>
      </c>
      <c r="H7669">
        <v>1050</v>
      </c>
      <c r="J7669" t="s">
        <v>22634</v>
      </c>
      <c r="K7669" s="132" t="str">
        <f>IFERROR(IFERROR(INDEX(Кат!$O:$O,MATCH($C7669,Кат!$I:$I,0)),INDEX(Торг!$L:$L,MATCH($C7669,Торг!$I:$I,0))),"")</f>
        <v/>
      </c>
      <c r="L7669" s="132" t="str">
        <f>IFERROR(IFERROR(INDEX(Кат!$A:$A,MATCH($C7669,Кат!$I:$I,0)),INDEX(Торг!$A:$A,MATCH($C7669,Торг!$I:$I,0))),"")</f>
        <v/>
      </c>
      <c r="M7669" s="132" t="str">
        <f>IFERROR(IFERROR(INDEX(Кат!$B:$B,MATCH($C7669,Кат!$I:$I,0)),INDEX(Торг!$B:$B,MATCH($C7669,Торг!$I:$I,0))),"")</f>
        <v/>
      </c>
      <c r="N7669" s="132" t="str">
        <f t="shared" si="119"/>
        <v>НЕИЗВЕСТНЫЙ БРЕНД EVT.0100062010</v>
      </c>
      <c r="O7669" s="132" t="str">
        <f>IFERROR(IFERROR(INDEX(Кат!$B:$B,MATCH($N7669,Кат!$I:$I,0)),INDEX(Торг!$B:$B,MATCH($N7669,Торг!$I:$I,0))),"")</f>
        <v/>
      </c>
    </row>
    <row r="7670" spans="1:15" outlineLevel="1">
      <c r="A7670" t="s">
        <v>19540</v>
      </c>
      <c r="C7670" s="191" t="s">
        <v>8894</v>
      </c>
      <c r="E7670" t="s">
        <v>8895</v>
      </c>
      <c r="F7670" t="s">
        <v>3823</v>
      </c>
      <c r="G7670" t="s">
        <v>375</v>
      </c>
      <c r="H7670">
        <v>1050</v>
      </c>
      <c r="J7670" t="s">
        <v>22634</v>
      </c>
      <c r="K7670" s="132" t="str">
        <f>IFERROR(IFERROR(INDEX(Кат!$O:$O,MATCH($C7670,Кат!$I:$I,0)),INDEX(Торг!$L:$L,MATCH($C7670,Торг!$I:$I,0))),"")</f>
        <v/>
      </c>
      <c r="L7670" s="132" t="str">
        <f>IFERROR(IFERROR(INDEX(Кат!$A:$A,MATCH($C7670,Кат!$I:$I,0)),INDEX(Торг!$A:$A,MATCH($C7670,Торг!$I:$I,0))),"")</f>
        <v/>
      </c>
      <c r="M7670" s="132" t="str">
        <f>IFERROR(IFERROR(INDEX(Кат!$B:$B,MATCH($C7670,Кат!$I:$I,0)),INDEX(Торг!$B:$B,MATCH($C7670,Торг!$I:$I,0))),"")</f>
        <v/>
      </c>
      <c r="N7670" s="132" t="str">
        <f t="shared" si="119"/>
        <v>НЕИЗВЕСТНЫЙ БРЕНД EVT.0100051011</v>
      </c>
      <c r="O7670" s="132" t="str">
        <f>IFERROR(IFERROR(INDEX(Кат!$B:$B,MATCH($N7670,Кат!$I:$I,0)),INDEX(Торг!$B:$B,MATCH($N7670,Торг!$I:$I,0))),"")</f>
        <v/>
      </c>
    </row>
    <row r="7671" spans="1:15" outlineLevel="2">
      <c r="A7671" t="s">
        <v>19541</v>
      </c>
      <c r="C7671" s="191" t="s">
        <v>8896</v>
      </c>
      <c r="E7671" t="s">
        <v>8897</v>
      </c>
      <c r="F7671" t="s">
        <v>3823</v>
      </c>
      <c r="G7671" t="s">
        <v>375</v>
      </c>
      <c r="H7671">
        <v>1050</v>
      </c>
      <c r="J7671" t="s">
        <v>22634</v>
      </c>
      <c r="K7671" s="132" t="str">
        <f>IFERROR(IFERROR(INDEX(Кат!$O:$O,MATCH($C7671,Кат!$I:$I,0)),INDEX(Торг!$L:$L,MATCH($C7671,Торг!$I:$I,0))),"")</f>
        <v/>
      </c>
      <c r="L7671" s="132" t="str">
        <f>IFERROR(IFERROR(INDEX(Кат!$A:$A,MATCH($C7671,Кат!$I:$I,0)),INDEX(Торг!$A:$A,MATCH($C7671,Торг!$I:$I,0))),"")</f>
        <v/>
      </c>
      <c r="M7671" s="132" t="str">
        <f>IFERROR(IFERROR(INDEX(Кат!$B:$B,MATCH($C7671,Кат!$I:$I,0)),INDEX(Торг!$B:$B,MATCH($C7671,Торг!$I:$I,0))),"")</f>
        <v/>
      </c>
      <c r="N7671" s="132" t="str">
        <f t="shared" si="119"/>
        <v>НЕИЗВЕСТНЫЙ БРЕНД EVT.0111071011</v>
      </c>
      <c r="O7671" s="132" t="str">
        <f>IFERROR(IFERROR(INDEX(Кат!$B:$B,MATCH($N7671,Кат!$I:$I,0)),INDEX(Торг!$B:$B,MATCH($N7671,Торг!$I:$I,0))),"")</f>
        <v/>
      </c>
    </row>
    <row r="7672" spans="1:15" outlineLevel="2">
      <c r="A7672" t="s">
        <v>19542</v>
      </c>
      <c r="C7672" s="191" t="s">
        <v>8898</v>
      </c>
      <c r="E7672" t="s">
        <v>8899</v>
      </c>
      <c r="F7672" t="s">
        <v>3823</v>
      </c>
      <c r="G7672" t="s">
        <v>375</v>
      </c>
      <c r="H7672">
        <v>800</v>
      </c>
      <c r="J7672" t="s">
        <v>22634</v>
      </c>
      <c r="K7672" s="132" t="str">
        <f>IFERROR(IFERROR(INDEX(Кат!$O:$O,MATCH($C7672,Кат!$I:$I,0)),INDEX(Торг!$L:$L,MATCH($C7672,Торг!$I:$I,0))),"")</f>
        <v/>
      </c>
      <c r="L7672" s="132" t="str">
        <f>IFERROR(IFERROR(INDEX(Кат!$A:$A,MATCH($C7672,Кат!$I:$I,0)),INDEX(Торг!$A:$A,MATCH($C7672,Торг!$I:$I,0))),"")</f>
        <v/>
      </c>
      <c r="M7672" s="132" t="str">
        <f>IFERROR(IFERROR(INDEX(Кат!$B:$B,MATCH($C7672,Кат!$I:$I,0)),INDEX(Торг!$B:$B,MATCH($C7672,Торг!$I:$I,0))),"")</f>
        <v/>
      </c>
      <c r="N7672" s="132" t="str">
        <f t="shared" si="119"/>
        <v>НЕИЗВЕСТНЫЙ БРЕНД EVT.0100062013</v>
      </c>
      <c r="O7672" s="132" t="str">
        <f>IFERROR(IFERROR(INDEX(Кат!$B:$B,MATCH($N7672,Кат!$I:$I,0)),INDEX(Торг!$B:$B,MATCH($N7672,Торг!$I:$I,0))),"")</f>
        <v/>
      </c>
    </row>
    <row r="7673" spans="1:15" outlineLevel="2">
      <c r="A7673" t="s">
        <v>19543</v>
      </c>
      <c r="C7673" s="191" t="s">
        <v>8900</v>
      </c>
      <c r="E7673" t="s">
        <v>8901</v>
      </c>
      <c r="F7673" t="s">
        <v>3823</v>
      </c>
      <c r="G7673" t="s">
        <v>375</v>
      </c>
      <c r="H7673">
        <v>1050</v>
      </c>
      <c r="J7673" t="s">
        <v>22634</v>
      </c>
      <c r="K7673" s="132" t="str">
        <f>IFERROR(IFERROR(INDEX(Кат!$O:$O,MATCH($C7673,Кат!$I:$I,0)),INDEX(Торг!$L:$L,MATCH($C7673,Торг!$I:$I,0))),"")</f>
        <v/>
      </c>
      <c r="L7673" s="132" t="str">
        <f>IFERROR(IFERROR(INDEX(Кат!$A:$A,MATCH($C7673,Кат!$I:$I,0)),INDEX(Торг!$A:$A,MATCH($C7673,Торг!$I:$I,0))),"")</f>
        <v/>
      </c>
      <c r="M7673" s="132" t="str">
        <f>IFERROR(IFERROR(INDEX(Кат!$B:$B,MATCH($C7673,Кат!$I:$I,0)),INDEX(Торг!$B:$B,MATCH($C7673,Торг!$I:$I,0))),"")</f>
        <v/>
      </c>
      <c r="N7673" s="132" t="str">
        <f t="shared" si="119"/>
        <v>НЕИЗВЕСТНЫЙ БРЕНД EVT.0100075010</v>
      </c>
      <c r="O7673" s="132" t="str">
        <f>IFERROR(IFERROR(INDEX(Кат!$B:$B,MATCH($N7673,Кат!$I:$I,0)),INDEX(Торг!$B:$B,MATCH($N7673,Торг!$I:$I,0))),"")</f>
        <v/>
      </c>
    </row>
    <row r="7674" spans="1:15" outlineLevel="2">
      <c r="A7674" t="s">
        <v>24493</v>
      </c>
      <c r="C7674" s="191"/>
      <c r="E7674" t="s">
        <v>24494</v>
      </c>
      <c r="J7674" t="s">
        <v>22634</v>
      </c>
      <c r="K7674" s="132" t="str">
        <f>IFERROR(IFERROR(INDEX(Кат!$O:$O,MATCH($C7674,Кат!$I:$I,0)),INDEX(Торг!$L:$L,MATCH($C7674,Торг!$I:$I,0))),"")</f>
        <v/>
      </c>
      <c r="L7674" s="132" t="str">
        <f>IFERROR(IFERROR(INDEX(Кат!$A:$A,MATCH($C7674,Кат!$I:$I,0)),INDEX(Торг!$A:$A,MATCH($C7674,Торг!$I:$I,0))),"")</f>
        <v/>
      </c>
      <c r="M7674" s="132" t="str">
        <f>IFERROR(IFERROR(INDEX(Кат!$B:$B,MATCH($C7674,Кат!$I:$I,0)),INDEX(Торг!$B:$B,MATCH($C7674,Торг!$I:$I,0))),"")</f>
        <v/>
      </c>
      <c r="N7674" s="132" t="str">
        <f t="shared" si="119"/>
        <v xml:space="preserve"> </v>
      </c>
      <c r="O7674" s="132" t="str">
        <f>IFERROR(IFERROR(INDEX(Кат!$B:$B,MATCH($N7674,Кат!$I:$I,0)),INDEX(Торг!$B:$B,MATCH($N7674,Торг!$I:$I,0))),"")</f>
        <v/>
      </c>
    </row>
    <row r="7675" spans="1:15" outlineLevel="2">
      <c r="A7675" t="s">
        <v>33758</v>
      </c>
      <c r="C7675" s="191" t="s">
        <v>33759</v>
      </c>
      <c r="E7675" t="s">
        <v>33760</v>
      </c>
      <c r="F7675" t="s">
        <v>3686</v>
      </c>
      <c r="G7675" t="s">
        <v>399</v>
      </c>
      <c r="H7675">
        <v>1900</v>
      </c>
      <c r="J7675" t="s">
        <v>22634</v>
      </c>
      <c r="K7675" s="132" t="str">
        <f>IFERROR(IFERROR(INDEX(Кат!$O:$O,MATCH($C7675,Кат!$I:$I,0)),INDEX(Торг!$L:$L,MATCH($C7675,Торг!$I:$I,0))),"")</f>
        <v/>
      </c>
      <c r="L7675" s="132" t="str">
        <f>IFERROR(IFERROR(INDEX(Кат!$A:$A,MATCH($C7675,Кат!$I:$I,0)),INDEX(Торг!$A:$A,MATCH($C7675,Торг!$I:$I,0))),"")</f>
        <v/>
      </c>
      <c r="M7675" s="132" t="str">
        <f>IFERROR(IFERROR(INDEX(Кат!$B:$B,MATCH($C7675,Кат!$I:$I,0)),INDEX(Торг!$B:$B,MATCH($C7675,Торг!$I:$I,0))),"")</f>
        <v/>
      </c>
      <c r="N7675" s="132" t="str">
        <f t="shared" si="119"/>
        <v>АТС АТС0112</v>
      </c>
      <c r="O7675" s="132" t="str">
        <f>IFERROR(IFERROR(INDEX(Кат!$B:$B,MATCH($N7675,Кат!$I:$I,0)),INDEX(Торг!$B:$B,MATCH($N7675,Торг!$I:$I,0))),"")</f>
        <v/>
      </c>
    </row>
    <row r="7676" spans="1:15" outlineLevel="2">
      <c r="A7676" t="s">
        <v>30462</v>
      </c>
      <c r="C7676" s="191" t="s">
        <v>30463</v>
      </c>
      <c r="E7676" t="s">
        <v>30464</v>
      </c>
      <c r="F7676" t="s">
        <v>3686</v>
      </c>
      <c r="G7676" t="s">
        <v>399</v>
      </c>
      <c r="H7676">
        <v>500</v>
      </c>
      <c r="J7676" t="s">
        <v>22634</v>
      </c>
      <c r="K7676" s="132" t="str">
        <f>IFERROR(IFERROR(INDEX(Кат!$O:$O,MATCH($C7676,Кат!$I:$I,0)),INDEX(Торг!$L:$L,MATCH($C7676,Торг!$I:$I,0))),"")</f>
        <v/>
      </c>
      <c r="L7676" s="132" t="str">
        <f>IFERROR(IFERROR(INDEX(Кат!$A:$A,MATCH($C7676,Кат!$I:$I,0)),INDEX(Торг!$A:$A,MATCH($C7676,Торг!$I:$I,0))),"")</f>
        <v/>
      </c>
      <c r="M7676" s="132" t="str">
        <f>IFERROR(IFERROR(INDEX(Кат!$B:$B,MATCH($C7676,Кат!$I:$I,0)),INDEX(Торг!$B:$B,MATCH($C7676,Торг!$I:$I,0))),"")</f>
        <v/>
      </c>
      <c r="N7676" s="132" t="str">
        <f t="shared" si="119"/>
        <v>АТС АТС0001</v>
      </c>
      <c r="O7676" s="132" t="str">
        <f>IFERROR(IFERROR(INDEX(Кат!$B:$B,MATCH($N7676,Кат!$I:$I,0)),INDEX(Торг!$B:$B,MATCH($N7676,Торг!$I:$I,0))),"")</f>
        <v/>
      </c>
    </row>
    <row r="7677" spans="1:15" outlineLevel="2">
      <c r="A7677" t="s">
        <v>30465</v>
      </c>
      <c r="C7677" s="191" t="s">
        <v>30466</v>
      </c>
      <c r="E7677" t="s">
        <v>30467</v>
      </c>
      <c r="F7677" t="s">
        <v>3686</v>
      </c>
      <c r="G7677" t="s">
        <v>399</v>
      </c>
      <c r="H7677">
        <v>900</v>
      </c>
      <c r="J7677" t="s">
        <v>22634</v>
      </c>
      <c r="K7677" s="132" t="str">
        <f>IFERROR(IFERROR(INDEX(Кат!$O:$O,MATCH($C7677,Кат!$I:$I,0)),INDEX(Торг!$L:$L,MATCH($C7677,Торг!$I:$I,0))),"")</f>
        <v/>
      </c>
      <c r="L7677" s="132" t="str">
        <f>IFERROR(IFERROR(INDEX(Кат!$A:$A,MATCH($C7677,Кат!$I:$I,0)),INDEX(Торг!$A:$A,MATCH($C7677,Торг!$I:$I,0))),"")</f>
        <v/>
      </c>
      <c r="M7677" s="132" t="str">
        <f>IFERROR(IFERROR(INDEX(Кат!$B:$B,MATCH($C7677,Кат!$I:$I,0)),INDEX(Торг!$B:$B,MATCH($C7677,Торг!$I:$I,0))),"")</f>
        <v/>
      </c>
      <c r="N7677" s="132" t="str">
        <f t="shared" si="119"/>
        <v>АТС АТС0003</v>
      </c>
      <c r="O7677" s="132" t="str">
        <f>IFERROR(IFERROR(INDEX(Кат!$B:$B,MATCH($N7677,Кат!$I:$I,0)),INDEX(Торг!$B:$B,MATCH($N7677,Торг!$I:$I,0))),"")</f>
        <v/>
      </c>
    </row>
    <row r="7678" spans="1:15" outlineLevel="2">
      <c r="A7678" t="s">
        <v>30468</v>
      </c>
      <c r="C7678" s="191" t="s">
        <v>30469</v>
      </c>
      <c r="E7678" t="s">
        <v>30470</v>
      </c>
      <c r="F7678" t="s">
        <v>3686</v>
      </c>
      <c r="G7678" t="s">
        <v>399</v>
      </c>
      <c r="H7678">
        <v>500</v>
      </c>
      <c r="J7678" t="s">
        <v>22634</v>
      </c>
      <c r="K7678" s="132" t="str">
        <f>IFERROR(IFERROR(INDEX(Кат!$O:$O,MATCH($C7678,Кат!$I:$I,0)),INDEX(Торг!$L:$L,MATCH($C7678,Торг!$I:$I,0))),"")</f>
        <v/>
      </c>
      <c r="L7678" s="132" t="str">
        <f>IFERROR(IFERROR(INDEX(Кат!$A:$A,MATCH($C7678,Кат!$I:$I,0)),INDEX(Торг!$A:$A,MATCH($C7678,Торг!$I:$I,0))),"")</f>
        <v/>
      </c>
      <c r="M7678" s="132" t="str">
        <f>IFERROR(IFERROR(INDEX(Кат!$B:$B,MATCH($C7678,Кат!$I:$I,0)),INDEX(Торг!$B:$B,MATCH($C7678,Торг!$I:$I,0))),"")</f>
        <v/>
      </c>
      <c r="N7678" s="132" t="str">
        <f t="shared" si="119"/>
        <v>АТС АТС0002</v>
      </c>
      <c r="O7678" s="132" t="str">
        <f>IFERROR(IFERROR(INDEX(Кат!$B:$B,MATCH($N7678,Кат!$I:$I,0)),INDEX(Торг!$B:$B,MATCH($N7678,Торг!$I:$I,0))),"")</f>
        <v/>
      </c>
    </row>
    <row r="7679" spans="1:15">
      <c r="A7679" t="s">
        <v>30471</v>
      </c>
      <c r="C7679" s="191" t="s">
        <v>30472</v>
      </c>
      <c r="E7679" t="s">
        <v>30473</v>
      </c>
      <c r="F7679" t="s">
        <v>3686</v>
      </c>
      <c r="G7679" t="s">
        <v>399</v>
      </c>
      <c r="H7679">
        <v>700</v>
      </c>
      <c r="J7679" t="s">
        <v>22634</v>
      </c>
      <c r="K7679" s="132" t="str">
        <f>IFERROR(IFERROR(INDEX(Кат!$O:$O,MATCH($C7679,Кат!$I:$I,0)),INDEX(Торг!$L:$L,MATCH($C7679,Торг!$I:$I,0))),"")</f>
        <v/>
      </c>
      <c r="L7679" s="132" t="str">
        <f>IFERROR(IFERROR(INDEX(Кат!$A:$A,MATCH($C7679,Кат!$I:$I,0)),INDEX(Торг!$A:$A,MATCH($C7679,Торг!$I:$I,0))),"")</f>
        <v/>
      </c>
      <c r="M7679" s="132" t="str">
        <f>IFERROR(IFERROR(INDEX(Кат!$B:$B,MATCH($C7679,Кат!$I:$I,0)),INDEX(Торг!$B:$B,MATCH($C7679,Торг!$I:$I,0))),"")</f>
        <v/>
      </c>
      <c r="N7679" s="132" t="str">
        <f t="shared" si="119"/>
        <v>АТС АТС0005</v>
      </c>
      <c r="O7679" s="132" t="str">
        <f>IFERROR(IFERROR(INDEX(Кат!$B:$B,MATCH($N7679,Кат!$I:$I,0)),INDEX(Торг!$B:$B,MATCH($N7679,Торг!$I:$I,0))),"")</f>
        <v/>
      </c>
    </row>
    <row r="7680" spans="1:15" outlineLevel="1">
      <c r="A7680" t="s">
        <v>30474</v>
      </c>
      <c r="C7680" s="191" t="s">
        <v>30475</v>
      </c>
      <c r="E7680" t="s">
        <v>30476</v>
      </c>
      <c r="F7680" t="s">
        <v>3686</v>
      </c>
      <c r="G7680" t="s">
        <v>399</v>
      </c>
      <c r="H7680">
        <v>1650</v>
      </c>
      <c r="J7680" t="s">
        <v>22634</v>
      </c>
      <c r="K7680" s="132" t="str">
        <f>IFERROR(IFERROR(INDEX(Кат!$O:$O,MATCH($C7680,Кат!$I:$I,0)),INDEX(Торг!$L:$L,MATCH($C7680,Торг!$I:$I,0))),"")</f>
        <v/>
      </c>
      <c r="L7680" s="132" t="str">
        <f>IFERROR(IFERROR(INDEX(Кат!$A:$A,MATCH($C7680,Кат!$I:$I,0)),INDEX(Торг!$A:$A,MATCH($C7680,Торг!$I:$I,0))),"")</f>
        <v/>
      </c>
      <c r="M7680" s="132" t="str">
        <f>IFERROR(IFERROR(INDEX(Кат!$B:$B,MATCH($C7680,Кат!$I:$I,0)),INDEX(Торг!$B:$B,MATCH($C7680,Торг!$I:$I,0))),"")</f>
        <v/>
      </c>
      <c r="N7680" s="132" t="str">
        <f t="shared" si="119"/>
        <v>АТС АТС00011</v>
      </c>
      <c r="O7680" s="132" t="str">
        <f>IFERROR(IFERROR(INDEX(Кат!$B:$B,MATCH($N7680,Кат!$I:$I,0)),INDEX(Торг!$B:$B,MATCH($N7680,Торг!$I:$I,0))),"")</f>
        <v/>
      </c>
    </row>
    <row r="7681" spans="1:15" outlineLevel="1">
      <c r="A7681" t="s">
        <v>30477</v>
      </c>
      <c r="C7681" s="191" t="s">
        <v>30478</v>
      </c>
      <c r="E7681" t="s">
        <v>30479</v>
      </c>
      <c r="F7681" t="s">
        <v>3686</v>
      </c>
      <c r="G7681" t="s">
        <v>399</v>
      </c>
      <c r="H7681">
        <v>1450</v>
      </c>
      <c r="J7681" t="s">
        <v>22634</v>
      </c>
      <c r="K7681" s="132" t="str">
        <f>IFERROR(IFERROR(INDEX(Кат!$O:$O,MATCH($C7681,Кат!$I:$I,0)),INDEX(Торг!$L:$L,MATCH($C7681,Торг!$I:$I,0))),"")</f>
        <v/>
      </c>
      <c r="L7681" s="132" t="str">
        <f>IFERROR(IFERROR(INDEX(Кат!$A:$A,MATCH($C7681,Кат!$I:$I,0)),INDEX(Торг!$A:$A,MATCH($C7681,Торг!$I:$I,0))),"")</f>
        <v/>
      </c>
      <c r="M7681" s="132" t="str">
        <f>IFERROR(IFERROR(INDEX(Кат!$B:$B,MATCH($C7681,Кат!$I:$I,0)),INDEX(Торг!$B:$B,MATCH($C7681,Торг!$I:$I,0))),"")</f>
        <v/>
      </c>
      <c r="N7681" s="132" t="str">
        <f t="shared" si="119"/>
        <v>АТС АТС0007</v>
      </c>
      <c r="O7681" s="132" t="str">
        <f>IFERROR(IFERROR(INDEX(Кат!$B:$B,MATCH($N7681,Кат!$I:$I,0)),INDEX(Торг!$B:$B,MATCH($N7681,Торг!$I:$I,0))),"")</f>
        <v/>
      </c>
    </row>
    <row r="7682" spans="1:15" outlineLevel="1">
      <c r="A7682" t="s">
        <v>30480</v>
      </c>
      <c r="C7682" s="191" t="s">
        <v>30481</v>
      </c>
      <c r="E7682" t="s">
        <v>30482</v>
      </c>
      <c r="F7682" t="s">
        <v>3686</v>
      </c>
      <c r="G7682" t="s">
        <v>399</v>
      </c>
      <c r="H7682">
        <v>3400</v>
      </c>
      <c r="J7682" t="s">
        <v>22634</v>
      </c>
      <c r="K7682" s="132" t="str">
        <f>IFERROR(IFERROR(INDEX(Кат!$O:$O,MATCH($C7682,Кат!$I:$I,0)),INDEX(Торг!$L:$L,MATCH($C7682,Торг!$I:$I,0))),"")</f>
        <v/>
      </c>
      <c r="L7682" s="132" t="str">
        <f>IFERROR(IFERROR(INDEX(Кат!$A:$A,MATCH($C7682,Кат!$I:$I,0)),INDEX(Торг!$A:$A,MATCH($C7682,Торг!$I:$I,0))),"")</f>
        <v/>
      </c>
      <c r="M7682" s="132" t="str">
        <f>IFERROR(IFERROR(INDEX(Кат!$B:$B,MATCH($C7682,Кат!$I:$I,0)),INDEX(Торг!$B:$B,MATCH($C7682,Торг!$I:$I,0))),"")</f>
        <v/>
      </c>
      <c r="N7682" s="132" t="str">
        <f t="shared" si="119"/>
        <v>АТС АТС00012</v>
      </c>
      <c r="O7682" s="132" t="str">
        <f>IFERROR(IFERROR(INDEX(Кат!$B:$B,MATCH($N7682,Кат!$I:$I,0)),INDEX(Торг!$B:$B,MATCH($N7682,Торг!$I:$I,0))),"")</f>
        <v/>
      </c>
    </row>
    <row r="7683" spans="1:15" outlineLevel="1">
      <c r="A7683" t="s">
        <v>19544</v>
      </c>
      <c r="C7683" s="191" t="s">
        <v>8902</v>
      </c>
      <c r="E7683" t="s">
        <v>13963</v>
      </c>
      <c r="F7683" t="s">
        <v>3686</v>
      </c>
      <c r="G7683" t="s">
        <v>399</v>
      </c>
      <c r="H7683">
        <v>2500</v>
      </c>
      <c r="J7683" t="s">
        <v>22634</v>
      </c>
      <c r="K7683" s="132" t="str">
        <f>IFERROR(IFERROR(INDEX(Кат!$O:$O,MATCH($C7683,Кат!$I:$I,0)),INDEX(Торг!$L:$L,MATCH($C7683,Торг!$I:$I,0))),"")</f>
        <v/>
      </c>
      <c r="L7683" s="132" t="str">
        <f>IFERROR(IFERROR(INDEX(Кат!$A:$A,MATCH($C7683,Кат!$I:$I,0)),INDEX(Торг!$A:$A,MATCH($C7683,Торг!$I:$I,0))),"")</f>
        <v/>
      </c>
      <c r="M7683" s="132" t="str">
        <f>IFERROR(IFERROR(INDEX(Кат!$B:$B,MATCH($C7683,Кат!$I:$I,0)),INDEX(Торг!$B:$B,MATCH($C7683,Торг!$I:$I,0))),"")</f>
        <v/>
      </c>
      <c r="N7683" s="132" t="str">
        <f t="shared" si="119"/>
        <v>АТС АТС2411-03</v>
      </c>
      <c r="O7683" s="132" t="str">
        <f>IFERROR(IFERROR(INDEX(Кат!$B:$B,MATCH($N7683,Кат!$I:$I,0)),INDEX(Торг!$B:$B,MATCH($N7683,Торг!$I:$I,0))),"")</f>
        <v/>
      </c>
    </row>
    <row r="7684" spans="1:15" outlineLevel="1">
      <c r="A7684" t="s">
        <v>19545</v>
      </c>
      <c r="C7684" s="191" t="s">
        <v>26813</v>
      </c>
      <c r="E7684" t="s">
        <v>26814</v>
      </c>
      <c r="F7684" t="s">
        <v>3686</v>
      </c>
      <c r="G7684" t="s">
        <v>399</v>
      </c>
      <c r="H7684">
        <v>4300</v>
      </c>
      <c r="J7684" t="s">
        <v>22634</v>
      </c>
      <c r="K7684" s="132" t="str">
        <f>IFERROR(IFERROR(INDEX(Кат!$O:$O,MATCH($C7684,Кат!$I:$I,0)),INDEX(Торг!$L:$L,MATCH($C7684,Торг!$I:$I,0))),"")</f>
        <v/>
      </c>
      <c r="L7684" s="132" t="str">
        <f>IFERROR(IFERROR(INDEX(Кат!$A:$A,MATCH($C7684,Кат!$I:$I,0)),INDEX(Торг!$A:$A,MATCH($C7684,Торг!$I:$I,0))),"")</f>
        <v/>
      </c>
      <c r="M7684" s="132" t="str">
        <f>IFERROR(IFERROR(INDEX(Кат!$B:$B,MATCH($C7684,Кат!$I:$I,0)),INDEX(Торг!$B:$B,MATCH($C7684,Торг!$I:$I,0))),"")</f>
        <v/>
      </c>
      <c r="N7684" s="132" t="str">
        <f t="shared" si="119"/>
        <v>АТС АТС2411-03-02</v>
      </c>
      <c r="O7684" s="132" t="str">
        <f>IFERROR(IFERROR(INDEX(Кат!$B:$B,MATCH($N7684,Кат!$I:$I,0)),INDEX(Торг!$B:$B,MATCH($N7684,Торг!$I:$I,0))),"")</f>
        <v/>
      </c>
    </row>
    <row r="7685" spans="1:15" outlineLevel="1">
      <c r="A7685" t="s">
        <v>31259</v>
      </c>
      <c r="C7685" s="191" t="s">
        <v>31260</v>
      </c>
      <c r="E7685" t="s">
        <v>31261</v>
      </c>
      <c r="F7685" t="s">
        <v>3686</v>
      </c>
      <c r="G7685" t="s">
        <v>399</v>
      </c>
      <c r="H7685">
        <v>1950</v>
      </c>
      <c r="J7685" t="s">
        <v>22634</v>
      </c>
      <c r="K7685" s="132" t="str">
        <f>IFERROR(IFERROR(INDEX(Кат!$O:$O,MATCH($C7685,Кат!$I:$I,0)),INDEX(Торг!$L:$L,MATCH($C7685,Торг!$I:$I,0))),"")</f>
        <v/>
      </c>
      <c r="L7685" s="132" t="str">
        <f>IFERROR(IFERROR(INDEX(Кат!$A:$A,MATCH($C7685,Кат!$I:$I,0)),INDEX(Торг!$A:$A,MATCH($C7685,Торг!$I:$I,0))),"")</f>
        <v/>
      </c>
      <c r="M7685" s="132" t="str">
        <f>IFERROR(IFERROR(INDEX(Кат!$B:$B,MATCH($C7685,Кат!$I:$I,0)),INDEX(Торг!$B:$B,MATCH($C7685,Торг!$I:$I,0))),"")</f>
        <v/>
      </c>
      <c r="N7685" s="132" t="str">
        <f t="shared" si="119"/>
        <v>АТС АТС3002-03</v>
      </c>
      <c r="O7685" s="132" t="str">
        <f>IFERROR(IFERROR(INDEX(Кат!$B:$B,MATCH($N7685,Кат!$I:$I,0)),INDEX(Торг!$B:$B,MATCH($N7685,Торг!$I:$I,0))),"")</f>
        <v/>
      </c>
    </row>
    <row r="7686" spans="1:15" outlineLevel="1">
      <c r="A7686" t="s">
        <v>29949</v>
      </c>
      <c r="C7686" s="191" t="s">
        <v>29950</v>
      </c>
      <c r="E7686" t="s">
        <v>29951</v>
      </c>
      <c r="F7686" t="s">
        <v>3686</v>
      </c>
      <c r="G7686" t="s">
        <v>375</v>
      </c>
      <c r="H7686">
        <v>2100</v>
      </c>
      <c r="J7686" t="s">
        <v>22634</v>
      </c>
      <c r="K7686" s="132" t="str">
        <f>IFERROR(IFERROR(INDEX(Кат!$O:$O,MATCH($C7686,Кат!$I:$I,0)),INDEX(Торг!$L:$L,MATCH($C7686,Торг!$I:$I,0))),"")</f>
        <v/>
      </c>
      <c r="L7686" s="132" t="str">
        <f>IFERROR(IFERROR(INDEX(Кат!$A:$A,MATCH($C7686,Кат!$I:$I,0)),INDEX(Торг!$A:$A,MATCH($C7686,Торг!$I:$I,0))),"")</f>
        <v/>
      </c>
      <c r="M7686" s="132" t="str">
        <f>IFERROR(IFERROR(INDEX(Кат!$B:$B,MATCH($C7686,Кат!$I:$I,0)),INDEX(Торг!$B:$B,MATCH($C7686,Торг!$I:$I,0))),"")</f>
        <v/>
      </c>
      <c r="N7686" s="132" t="str">
        <f t="shared" si="119"/>
        <v>АТС АТС3002-02</v>
      </c>
      <c r="O7686" s="132" t="str">
        <f>IFERROR(IFERROR(INDEX(Кат!$B:$B,MATCH($N7686,Кат!$I:$I,0)),INDEX(Торг!$B:$B,MATCH($N7686,Торг!$I:$I,0))),"")</f>
        <v/>
      </c>
    </row>
    <row r="7687" spans="1:15" outlineLevel="1">
      <c r="A7687" t="s">
        <v>19546</v>
      </c>
      <c r="C7687" s="191" t="s">
        <v>3684</v>
      </c>
      <c r="E7687" t="s">
        <v>3685</v>
      </c>
      <c r="F7687" t="s">
        <v>3686</v>
      </c>
      <c r="G7687" t="s">
        <v>375</v>
      </c>
      <c r="H7687">
        <v>1900</v>
      </c>
      <c r="J7687" t="s">
        <v>22634</v>
      </c>
      <c r="K7687" s="132" t="str">
        <f>IFERROR(IFERROR(INDEX(Кат!$O:$O,MATCH($C7687,Кат!$I:$I,0)),INDEX(Торг!$L:$L,MATCH($C7687,Торг!$I:$I,0))),"")</f>
        <v/>
      </c>
      <c r="L7687" s="132" t="str">
        <f>IFERROR(IFERROR(INDEX(Кат!$A:$A,MATCH($C7687,Кат!$I:$I,0)),INDEX(Торг!$A:$A,MATCH($C7687,Торг!$I:$I,0))),"")</f>
        <v/>
      </c>
      <c r="M7687" s="132" t="str">
        <f>IFERROR(IFERROR(INDEX(Кат!$B:$B,MATCH($C7687,Кат!$I:$I,0)),INDEX(Торг!$B:$B,MATCH($C7687,Торг!$I:$I,0))),"")</f>
        <v/>
      </c>
      <c r="N7687" s="132" t="str">
        <f t="shared" si="119"/>
        <v>АТС АТС11186</v>
      </c>
      <c r="O7687" s="132" t="str">
        <f>IFERROR(IFERROR(INDEX(Кат!$B:$B,MATCH($N7687,Кат!$I:$I,0)),INDEX(Торг!$B:$B,MATCH($N7687,Торг!$I:$I,0))),"")</f>
        <v/>
      </c>
    </row>
    <row r="7688" spans="1:15" outlineLevel="1">
      <c r="A7688" t="s">
        <v>19547</v>
      </c>
      <c r="C7688" s="191" t="s">
        <v>8903</v>
      </c>
      <c r="E7688" t="s">
        <v>8904</v>
      </c>
      <c r="F7688" t="s">
        <v>3686</v>
      </c>
      <c r="G7688" t="s">
        <v>375</v>
      </c>
      <c r="H7688">
        <v>2750</v>
      </c>
      <c r="J7688" t="s">
        <v>22634</v>
      </c>
      <c r="K7688" s="132" t="str">
        <f>IFERROR(IFERROR(INDEX(Кат!$O:$O,MATCH($C7688,Кат!$I:$I,0)),INDEX(Торг!$L:$L,MATCH($C7688,Торг!$I:$I,0))),"")</f>
        <v/>
      </c>
      <c r="L7688" s="132" t="str">
        <f>IFERROR(IFERROR(INDEX(Кат!$A:$A,MATCH($C7688,Кат!$I:$I,0)),INDEX(Торг!$A:$A,MATCH($C7688,Торг!$I:$I,0))),"")</f>
        <v/>
      </c>
      <c r="M7688" s="132" t="str">
        <f>IFERROR(IFERROR(INDEX(Кат!$B:$B,MATCH($C7688,Кат!$I:$I,0)),INDEX(Торг!$B:$B,MATCH($C7688,Торг!$I:$I,0))),"")</f>
        <v/>
      </c>
      <c r="N7688" s="132" t="str">
        <f t="shared" ref="N7688:N7751" si="120">_xlfn.CONCAT(F7688," ",C7688)</f>
        <v>АТС АТС2411-01</v>
      </c>
      <c r="O7688" s="132" t="str">
        <f>IFERROR(IFERROR(INDEX(Кат!$B:$B,MATCH($N7688,Кат!$I:$I,0)),INDEX(Торг!$B:$B,MATCH($N7688,Торг!$I:$I,0))),"")</f>
        <v/>
      </c>
    </row>
    <row r="7689" spans="1:15" outlineLevel="1">
      <c r="A7689" t="s">
        <v>19548</v>
      </c>
      <c r="C7689" s="191" t="s">
        <v>3687</v>
      </c>
      <c r="E7689" t="s">
        <v>3688</v>
      </c>
      <c r="F7689" t="s">
        <v>3686</v>
      </c>
      <c r="G7689" t="s">
        <v>375</v>
      </c>
      <c r="H7689">
        <v>2750</v>
      </c>
      <c r="J7689" t="s">
        <v>22634</v>
      </c>
      <c r="K7689" s="132" t="str">
        <f>IFERROR(IFERROR(INDEX(Кат!$O:$O,MATCH($C7689,Кат!$I:$I,0)),INDEX(Торг!$L:$L,MATCH($C7689,Торг!$I:$I,0))),"")</f>
        <v/>
      </c>
      <c r="L7689" s="132" t="str">
        <f>IFERROR(IFERROR(INDEX(Кат!$A:$A,MATCH($C7689,Кат!$I:$I,0)),INDEX(Торг!$A:$A,MATCH($C7689,Торг!$I:$I,0))),"")</f>
        <v/>
      </c>
      <c r="M7689" s="132" t="str">
        <f>IFERROR(IFERROR(INDEX(Кат!$B:$B,MATCH($C7689,Кат!$I:$I,0)),INDEX(Торг!$B:$B,MATCH($C7689,Торг!$I:$I,0))),"")</f>
        <v/>
      </c>
      <c r="N7689" s="132" t="str">
        <f t="shared" si="120"/>
        <v>АТС АТС2411-02</v>
      </c>
      <c r="O7689" s="132" t="str">
        <f>IFERROR(IFERROR(INDEX(Кат!$B:$B,MATCH($N7689,Кат!$I:$I,0)),INDEX(Торг!$B:$B,MATCH($N7689,Торг!$I:$I,0))),"")</f>
        <v/>
      </c>
    </row>
    <row r="7690" spans="1:15" outlineLevel="1">
      <c r="A7690" t="s">
        <v>19549</v>
      </c>
      <c r="C7690" s="191" t="s">
        <v>27217</v>
      </c>
      <c r="E7690" t="s">
        <v>27218</v>
      </c>
      <c r="F7690" t="s">
        <v>3686</v>
      </c>
      <c r="G7690" t="s">
        <v>375</v>
      </c>
      <c r="H7690">
        <v>5400</v>
      </c>
      <c r="J7690" t="s">
        <v>22634</v>
      </c>
      <c r="K7690" s="132" t="str">
        <f>IFERROR(IFERROR(INDEX(Кат!$O:$O,MATCH($C7690,Кат!$I:$I,0)),INDEX(Торг!$L:$L,MATCH($C7690,Торг!$I:$I,0))),"")</f>
        <v/>
      </c>
      <c r="L7690" s="132" t="str">
        <f>IFERROR(IFERROR(INDEX(Кат!$A:$A,MATCH($C7690,Кат!$I:$I,0)),INDEX(Торг!$A:$A,MATCH($C7690,Торг!$I:$I,0))),"")</f>
        <v/>
      </c>
      <c r="M7690" s="132" t="str">
        <f>IFERROR(IFERROR(INDEX(Кат!$B:$B,MATCH($C7690,Кат!$I:$I,0)),INDEX(Торг!$B:$B,MATCH($C7690,Торг!$I:$I,0))),"")</f>
        <v/>
      </c>
      <c r="N7690" s="132" t="str">
        <f t="shared" si="120"/>
        <v>АТС АТС2411-02-02</v>
      </c>
      <c r="O7690" s="132" t="str">
        <f>IFERROR(IFERROR(INDEX(Кат!$B:$B,MATCH($N7690,Кат!$I:$I,0)),INDEX(Торг!$B:$B,MATCH($N7690,Торг!$I:$I,0))),"")</f>
        <v/>
      </c>
    </row>
    <row r="7691" spans="1:15" outlineLevel="1">
      <c r="A7691" t="s">
        <v>30644</v>
      </c>
      <c r="C7691" s="191" t="s">
        <v>30645</v>
      </c>
      <c r="E7691" t="s">
        <v>30646</v>
      </c>
      <c r="F7691" t="s">
        <v>3686</v>
      </c>
      <c r="G7691" t="s">
        <v>375</v>
      </c>
      <c r="H7691">
        <v>5500</v>
      </c>
      <c r="J7691" t="s">
        <v>22634</v>
      </c>
      <c r="K7691" s="132" t="str">
        <f>IFERROR(IFERROR(INDEX(Кат!$O:$O,MATCH($C7691,Кат!$I:$I,0)),INDEX(Торг!$L:$L,MATCH($C7691,Торг!$I:$I,0))),"")</f>
        <v/>
      </c>
      <c r="L7691" s="132" t="str">
        <f>IFERROR(IFERROR(INDEX(Кат!$A:$A,MATCH($C7691,Кат!$I:$I,0)),INDEX(Торг!$A:$A,MATCH($C7691,Торг!$I:$I,0))),"")</f>
        <v/>
      </c>
      <c r="M7691" s="132" t="str">
        <f>IFERROR(IFERROR(INDEX(Кат!$B:$B,MATCH($C7691,Кат!$I:$I,0)),INDEX(Торг!$B:$B,MATCH($C7691,Торг!$I:$I,0))),"")</f>
        <v/>
      </c>
      <c r="N7691" s="132" t="str">
        <f t="shared" si="120"/>
        <v>АТС АТС2808-05</v>
      </c>
      <c r="O7691" s="132" t="str">
        <f>IFERROR(IFERROR(INDEX(Кат!$B:$B,MATCH($N7691,Кат!$I:$I,0)),INDEX(Торг!$B:$B,MATCH($N7691,Торг!$I:$I,0))),"")</f>
        <v/>
      </c>
    </row>
    <row r="7692" spans="1:15" outlineLevel="1">
      <c r="A7692" t="s">
        <v>19550</v>
      </c>
      <c r="C7692" s="191" t="s">
        <v>3689</v>
      </c>
      <c r="E7692" t="s">
        <v>3690</v>
      </c>
      <c r="F7692" t="s">
        <v>3686</v>
      </c>
      <c r="G7692" t="s">
        <v>375</v>
      </c>
      <c r="H7692">
        <v>2800</v>
      </c>
      <c r="J7692" t="s">
        <v>22634</v>
      </c>
      <c r="K7692" s="132" t="str">
        <f>IFERROR(IFERROR(INDEX(Кат!$O:$O,MATCH($C7692,Кат!$I:$I,0)),INDEX(Торг!$L:$L,MATCH($C7692,Торг!$I:$I,0))),"")</f>
        <v/>
      </c>
      <c r="L7692" s="132" t="str">
        <f>IFERROR(IFERROR(INDEX(Кат!$A:$A,MATCH($C7692,Кат!$I:$I,0)),INDEX(Торг!$A:$A,MATCH($C7692,Торг!$I:$I,0))),"")</f>
        <v/>
      </c>
      <c r="M7692" s="132" t="str">
        <f>IFERROR(IFERROR(INDEX(Кат!$B:$B,MATCH($C7692,Кат!$I:$I,0)),INDEX(Торг!$B:$B,MATCH($C7692,Торг!$I:$I,0))),"")</f>
        <v/>
      </c>
      <c r="N7692" s="132" t="str">
        <f t="shared" si="120"/>
        <v>АТС АТС11186-01</v>
      </c>
      <c r="O7692" s="132" t="str">
        <f>IFERROR(IFERROR(INDEX(Кат!$B:$B,MATCH($N7692,Кат!$I:$I,0)),INDEX(Торг!$B:$B,MATCH($N7692,Торг!$I:$I,0))),"")</f>
        <v/>
      </c>
    </row>
    <row r="7693" spans="1:15" outlineLevel="1">
      <c r="A7693" t="s">
        <v>19551</v>
      </c>
      <c r="C7693" s="191" t="s">
        <v>3691</v>
      </c>
      <c r="E7693" t="s">
        <v>3692</v>
      </c>
      <c r="F7693" t="s">
        <v>3686</v>
      </c>
      <c r="G7693" t="s">
        <v>375</v>
      </c>
      <c r="H7693">
        <v>3300</v>
      </c>
      <c r="J7693" t="s">
        <v>22634</v>
      </c>
      <c r="K7693" s="132" t="str">
        <f>IFERROR(IFERROR(INDEX(Кат!$O:$O,MATCH($C7693,Кат!$I:$I,0)),INDEX(Торг!$L:$L,MATCH($C7693,Торг!$I:$I,0))),"")</f>
        <v/>
      </c>
      <c r="L7693" s="132" t="str">
        <f>IFERROR(IFERROR(INDEX(Кат!$A:$A,MATCH($C7693,Кат!$I:$I,0)),INDEX(Торг!$A:$A,MATCH($C7693,Торг!$I:$I,0))),"")</f>
        <v/>
      </c>
      <c r="M7693" s="132" t="str">
        <f>IFERROR(IFERROR(INDEX(Кат!$B:$B,MATCH($C7693,Кат!$I:$I,0)),INDEX(Торг!$B:$B,MATCH($C7693,Торг!$I:$I,0))),"")</f>
        <v/>
      </c>
      <c r="N7693" s="132" t="str">
        <f t="shared" si="120"/>
        <v>АТС АТС11186-05</v>
      </c>
      <c r="O7693" s="132" t="str">
        <f>IFERROR(IFERROR(INDEX(Кат!$B:$B,MATCH($N7693,Кат!$I:$I,0)),INDEX(Торг!$B:$B,MATCH($N7693,Торг!$I:$I,0))),"")</f>
        <v/>
      </c>
    </row>
    <row r="7694" spans="1:15" outlineLevel="1">
      <c r="A7694" t="s">
        <v>19552</v>
      </c>
      <c r="C7694" s="191" t="s">
        <v>3693</v>
      </c>
      <c r="E7694" t="s">
        <v>3694</v>
      </c>
      <c r="F7694" t="s">
        <v>3686</v>
      </c>
      <c r="G7694" t="s">
        <v>375</v>
      </c>
      <c r="H7694">
        <v>2400</v>
      </c>
      <c r="J7694" t="s">
        <v>22634</v>
      </c>
      <c r="K7694" s="132" t="str">
        <f>IFERROR(IFERROR(INDEX(Кат!$O:$O,MATCH($C7694,Кат!$I:$I,0)),INDEX(Торг!$L:$L,MATCH($C7694,Торг!$I:$I,0))),"")</f>
        <v/>
      </c>
      <c r="L7694" s="132" t="str">
        <f>IFERROR(IFERROR(INDEX(Кат!$A:$A,MATCH($C7694,Кат!$I:$I,0)),INDEX(Торг!$A:$A,MATCH($C7694,Торг!$I:$I,0))),"")</f>
        <v/>
      </c>
      <c r="M7694" s="132" t="str">
        <f>IFERROR(IFERROR(INDEX(Кат!$B:$B,MATCH($C7694,Кат!$I:$I,0)),INDEX(Торг!$B:$B,MATCH($C7694,Торг!$I:$I,0))),"")</f>
        <v/>
      </c>
      <c r="N7694" s="132" t="str">
        <f t="shared" si="120"/>
        <v>АТС АТС2101-05</v>
      </c>
      <c r="O7694" s="132" t="str">
        <f>IFERROR(IFERROR(INDEX(Кат!$B:$B,MATCH($N7694,Кат!$I:$I,0)),INDEX(Торг!$B:$B,MATCH($N7694,Торг!$I:$I,0))),"")</f>
        <v/>
      </c>
    </row>
    <row r="7695" spans="1:15" outlineLevel="1">
      <c r="A7695" t="s">
        <v>19553</v>
      </c>
      <c r="C7695" s="191" t="s">
        <v>3695</v>
      </c>
      <c r="E7695" t="s">
        <v>3696</v>
      </c>
      <c r="F7695" t="s">
        <v>3686</v>
      </c>
      <c r="G7695" t="s">
        <v>375</v>
      </c>
      <c r="H7695">
        <v>1950</v>
      </c>
      <c r="J7695" t="s">
        <v>22634</v>
      </c>
      <c r="K7695" s="132" t="str">
        <f>IFERROR(IFERROR(INDEX(Кат!$O:$O,MATCH($C7695,Кат!$I:$I,0)),INDEX(Торг!$L:$L,MATCH($C7695,Торг!$I:$I,0))),"")</f>
        <v/>
      </c>
      <c r="L7695" s="132" t="str">
        <f>IFERROR(IFERROR(INDEX(Кат!$A:$A,MATCH($C7695,Кат!$I:$I,0)),INDEX(Торг!$A:$A,MATCH($C7695,Торг!$I:$I,0))),"")</f>
        <v/>
      </c>
      <c r="M7695" s="132" t="str">
        <f>IFERROR(IFERROR(INDEX(Кат!$B:$B,MATCH($C7695,Кат!$I:$I,0)),INDEX(Торг!$B:$B,MATCH($C7695,Торг!$I:$I,0))),"")</f>
        <v/>
      </c>
      <c r="N7695" s="132" t="str">
        <f t="shared" si="120"/>
        <v>АТС АТС2101-01</v>
      </c>
      <c r="O7695" s="132" t="str">
        <f>IFERROR(IFERROR(INDEX(Кат!$B:$B,MATCH($N7695,Кат!$I:$I,0)),INDEX(Торг!$B:$B,MATCH($N7695,Торг!$I:$I,0))),"")</f>
        <v/>
      </c>
    </row>
    <row r="7696" spans="1:15" outlineLevel="1">
      <c r="A7696" t="s">
        <v>19554</v>
      </c>
      <c r="C7696" s="191" t="s">
        <v>3697</v>
      </c>
      <c r="E7696" t="s">
        <v>13699</v>
      </c>
      <c r="F7696" t="s">
        <v>3686</v>
      </c>
      <c r="G7696" t="s">
        <v>375</v>
      </c>
      <c r="H7696">
        <v>2260</v>
      </c>
      <c r="J7696" t="s">
        <v>22634</v>
      </c>
      <c r="K7696" s="132" t="str">
        <f>IFERROR(IFERROR(INDEX(Кат!$O:$O,MATCH($C7696,Кат!$I:$I,0)),INDEX(Торг!$L:$L,MATCH($C7696,Торг!$I:$I,0))),"")</f>
        <v/>
      </c>
      <c r="L7696" s="132" t="str">
        <f>IFERROR(IFERROR(INDEX(Кат!$A:$A,MATCH($C7696,Кат!$I:$I,0)),INDEX(Торг!$A:$A,MATCH($C7696,Торг!$I:$I,0))),"")</f>
        <v/>
      </c>
      <c r="M7696" s="132" t="str">
        <f>IFERROR(IFERROR(INDEX(Кат!$B:$B,MATCH($C7696,Кат!$I:$I,0)),INDEX(Торг!$B:$B,MATCH($C7696,Торг!$I:$I,0))),"")</f>
        <v/>
      </c>
      <c r="N7696" s="132" t="str">
        <f t="shared" si="120"/>
        <v>АТС АТС2108-05</v>
      </c>
      <c r="O7696" s="132" t="str">
        <f>IFERROR(IFERROR(INDEX(Кат!$B:$B,MATCH($N7696,Кат!$I:$I,0)),INDEX(Торг!$B:$B,MATCH($N7696,Торг!$I:$I,0))),"")</f>
        <v/>
      </c>
    </row>
    <row r="7697" spans="1:15" outlineLevel="1">
      <c r="A7697" t="s">
        <v>19555</v>
      </c>
      <c r="C7697" s="191" t="s">
        <v>3698</v>
      </c>
      <c r="E7697" t="s">
        <v>3699</v>
      </c>
      <c r="F7697" t="s">
        <v>3686</v>
      </c>
      <c r="G7697" t="s">
        <v>375</v>
      </c>
      <c r="H7697">
        <v>1750</v>
      </c>
      <c r="J7697" t="s">
        <v>22634</v>
      </c>
      <c r="K7697" s="132" t="str">
        <f>IFERROR(IFERROR(INDEX(Кат!$O:$O,MATCH($C7697,Кат!$I:$I,0)),INDEX(Торг!$L:$L,MATCH($C7697,Торг!$I:$I,0))),"")</f>
        <v/>
      </c>
      <c r="L7697" s="132" t="str">
        <f>IFERROR(IFERROR(INDEX(Кат!$A:$A,MATCH($C7697,Кат!$I:$I,0)),INDEX(Торг!$A:$A,MATCH($C7697,Торг!$I:$I,0))),"")</f>
        <v/>
      </c>
      <c r="M7697" s="132" t="str">
        <f>IFERROR(IFERROR(INDEX(Кат!$B:$B,MATCH($C7697,Кат!$I:$I,0)),INDEX(Торг!$B:$B,MATCH($C7697,Торг!$I:$I,0))),"")</f>
        <v/>
      </c>
      <c r="N7697" s="132" t="str">
        <f t="shared" si="120"/>
        <v>АТС АТС2108-01</v>
      </c>
      <c r="O7697" s="132" t="str">
        <f>IFERROR(IFERROR(INDEX(Кат!$B:$B,MATCH($N7697,Кат!$I:$I,0)),INDEX(Торг!$B:$B,MATCH($N7697,Торг!$I:$I,0))),"")</f>
        <v/>
      </c>
    </row>
    <row r="7698" spans="1:15" outlineLevel="1">
      <c r="A7698" t="s">
        <v>19556</v>
      </c>
      <c r="C7698" s="191" t="s">
        <v>3700</v>
      </c>
      <c r="E7698" t="s">
        <v>3701</v>
      </c>
      <c r="F7698" t="s">
        <v>3686</v>
      </c>
      <c r="G7698" t="s">
        <v>375</v>
      </c>
      <c r="H7698">
        <v>1900</v>
      </c>
      <c r="J7698" t="s">
        <v>22634</v>
      </c>
      <c r="K7698" s="132" t="str">
        <f>IFERROR(IFERROR(INDEX(Кат!$O:$O,MATCH($C7698,Кат!$I:$I,0)),INDEX(Торг!$L:$L,MATCH($C7698,Торг!$I:$I,0))),"")</f>
        <v/>
      </c>
      <c r="L7698" s="132" t="str">
        <f>IFERROR(IFERROR(INDEX(Кат!$A:$A,MATCH($C7698,Кат!$I:$I,0)),INDEX(Торг!$A:$A,MATCH($C7698,Торг!$I:$I,0))),"")</f>
        <v/>
      </c>
      <c r="M7698" s="132" t="str">
        <f>IFERROR(IFERROR(INDEX(Кат!$B:$B,MATCH($C7698,Кат!$I:$I,0)),INDEX(Торг!$B:$B,MATCH($C7698,Торг!$I:$I,0))),"")</f>
        <v/>
      </c>
      <c r="N7698" s="132" t="str">
        <f t="shared" si="120"/>
        <v>АТС АТС2110-01</v>
      </c>
      <c r="O7698" s="132" t="str">
        <f>IFERROR(IFERROR(INDEX(Кат!$B:$B,MATCH($N7698,Кат!$I:$I,0)),INDEX(Торг!$B:$B,MATCH($N7698,Торг!$I:$I,0))),"")</f>
        <v/>
      </c>
    </row>
    <row r="7699" spans="1:15" outlineLevel="1">
      <c r="A7699" t="s">
        <v>26552</v>
      </c>
      <c r="C7699" s="191" t="s">
        <v>26553</v>
      </c>
      <c r="E7699" t="s">
        <v>26554</v>
      </c>
      <c r="F7699" t="s">
        <v>3686</v>
      </c>
      <c r="G7699" t="s">
        <v>375</v>
      </c>
      <c r="H7699">
        <v>2350</v>
      </c>
      <c r="J7699" t="s">
        <v>22634</v>
      </c>
      <c r="K7699" s="132" t="str">
        <f>IFERROR(IFERROR(INDEX(Кат!$O:$O,MATCH($C7699,Кат!$I:$I,0)),INDEX(Торг!$L:$L,MATCH($C7699,Торг!$I:$I,0))),"")</f>
        <v/>
      </c>
      <c r="L7699" s="132" t="str">
        <f>IFERROR(IFERROR(INDEX(Кат!$A:$A,MATCH($C7699,Кат!$I:$I,0)),INDEX(Торг!$A:$A,MATCH($C7699,Торг!$I:$I,0))),"")</f>
        <v/>
      </c>
      <c r="M7699" s="132" t="str">
        <f>IFERROR(IFERROR(INDEX(Кат!$B:$B,MATCH($C7699,Кат!$I:$I,0)),INDEX(Торг!$B:$B,MATCH($C7699,Торг!$I:$I,0))),"")</f>
        <v/>
      </c>
      <c r="N7699" s="132" t="str">
        <f t="shared" si="120"/>
        <v>АТС АТС2110-03</v>
      </c>
      <c r="O7699" s="132" t="str">
        <f>IFERROR(IFERROR(INDEX(Кат!$B:$B,MATCH($N7699,Кат!$I:$I,0)),INDEX(Торг!$B:$B,MATCH($N7699,Торг!$I:$I,0))),"")</f>
        <v/>
      </c>
    </row>
    <row r="7700" spans="1:15" outlineLevel="1">
      <c r="A7700" t="s">
        <v>19557</v>
      </c>
      <c r="C7700" s="191" t="s">
        <v>3702</v>
      </c>
      <c r="E7700" t="s">
        <v>3703</v>
      </c>
      <c r="F7700" t="s">
        <v>3686</v>
      </c>
      <c r="G7700" t="s">
        <v>375</v>
      </c>
      <c r="H7700">
        <v>2500</v>
      </c>
      <c r="J7700" t="s">
        <v>22634</v>
      </c>
      <c r="K7700" s="132" t="str">
        <f>IFERROR(IFERROR(INDEX(Кат!$O:$O,MATCH($C7700,Кат!$I:$I,0)),INDEX(Торг!$L:$L,MATCH($C7700,Торг!$I:$I,0))),"")</f>
        <v/>
      </c>
      <c r="L7700" s="132" t="str">
        <f>IFERROR(IFERROR(INDEX(Кат!$A:$A,MATCH($C7700,Кат!$I:$I,0)),INDEX(Торг!$A:$A,MATCH($C7700,Торг!$I:$I,0))),"")</f>
        <v/>
      </c>
      <c r="M7700" s="132" t="str">
        <f>IFERROR(IFERROR(INDEX(Кат!$B:$B,MATCH($C7700,Кат!$I:$I,0)),INDEX(Торг!$B:$B,MATCH($C7700,Торг!$I:$I,0))),"")</f>
        <v/>
      </c>
      <c r="N7700" s="132" t="str">
        <f t="shared" si="120"/>
        <v>АТС АТС2110-06</v>
      </c>
      <c r="O7700" s="132" t="str">
        <f>IFERROR(IFERROR(INDEX(Кат!$B:$B,MATCH($N7700,Кат!$I:$I,0)),INDEX(Торг!$B:$B,MATCH($N7700,Торг!$I:$I,0))),"")</f>
        <v/>
      </c>
    </row>
    <row r="7701" spans="1:15" outlineLevel="1">
      <c r="A7701" t="s">
        <v>19558</v>
      </c>
      <c r="C7701" s="191" t="s">
        <v>3704</v>
      </c>
      <c r="E7701" t="s">
        <v>3705</v>
      </c>
      <c r="F7701" t="s">
        <v>3686</v>
      </c>
      <c r="G7701" t="s">
        <v>375</v>
      </c>
      <c r="H7701">
        <v>2600</v>
      </c>
      <c r="J7701" t="s">
        <v>22634</v>
      </c>
      <c r="K7701" s="132" t="str">
        <f>IFERROR(IFERROR(INDEX(Кат!$O:$O,MATCH($C7701,Кат!$I:$I,0)),INDEX(Торг!$L:$L,MATCH($C7701,Торг!$I:$I,0))),"")</f>
        <v/>
      </c>
      <c r="L7701" s="132" t="str">
        <f>IFERROR(IFERROR(INDEX(Кат!$A:$A,MATCH($C7701,Кат!$I:$I,0)),INDEX(Торг!$A:$A,MATCH($C7701,Торг!$I:$I,0))),"")</f>
        <v/>
      </c>
      <c r="M7701" s="132" t="str">
        <f>IFERROR(IFERROR(INDEX(Кат!$B:$B,MATCH($C7701,Кат!$I:$I,0)),INDEX(Торг!$B:$B,MATCH($C7701,Торг!$I:$I,0))),"")</f>
        <v/>
      </c>
      <c r="N7701" s="132" t="str">
        <f t="shared" si="120"/>
        <v>АТС АТС2110-05</v>
      </c>
      <c r="O7701" s="132" t="str">
        <f>IFERROR(IFERROR(INDEX(Кат!$B:$B,MATCH($N7701,Кат!$I:$I,0)),INDEX(Торг!$B:$B,MATCH($N7701,Торг!$I:$I,0))),"")</f>
        <v/>
      </c>
    </row>
    <row r="7702" spans="1:15" outlineLevel="1">
      <c r="A7702" t="s">
        <v>26555</v>
      </c>
      <c r="C7702" s="191" t="s">
        <v>26556</v>
      </c>
      <c r="E7702" t="s">
        <v>26557</v>
      </c>
      <c r="F7702" t="s">
        <v>3686</v>
      </c>
      <c r="G7702" t="s">
        <v>375</v>
      </c>
      <c r="H7702">
        <v>2300</v>
      </c>
      <c r="J7702" t="s">
        <v>22634</v>
      </c>
      <c r="K7702" s="132" t="str">
        <f>IFERROR(IFERROR(INDEX(Кат!$O:$O,MATCH($C7702,Кат!$I:$I,0)),INDEX(Торг!$L:$L,MATCH($C7702,Торг!$I:$I,0))),"")</f>
        <v/>
      </c>
      <c r="L7702" s="132" t="str">
        <f>IFERROR(IFERROR(INDEX(Кат!$A:$A,MATCH($C7702,Кат!$I:$I,0)),INDEX(Торг!$A:$A,MATCH($C7702,Торг!$I:$I,0))),"")</f>
        <v/>
      </c>
      <c r="M7702" s="132" t="str">
        <f>IFERROR(IFERROR(INDEX(Кат!$B:$B,MATCH($C7702,Кат!$I:$I,0)),INDEX(Торг!$B:$B,MATCH($C7702,Торг!$I:$I,0))),"")</f>
        <v/>
      </c>
      <c r="N7702" s="132" t="str">
        <f t="shared" si="120"/>
        <v>АТС АТС2110-02</v>
      </c>
      <c r="O7702" s="132" t="str">
        <f>IFERROR(IFERROR(INDEX(Кат!$B:$B,MATCH($N7702,Кат!$I:$I,0)),INDEX(Торг!$B:$B,MATCH($N7702,Торг!$I:$I,0))),"")</f>
        <v/>
      </c>
    </row>
    <row r="7703" spans="1:15">
      <c r="A7703" t="s">
        <v>19559</v>
      </c>
      <c r="C7703" s="191" t="s">
        <v>3706</v>
      </c>
      <c r="E7703" t="s">
        <v>3707</v>
      </c>
      <c r="F7703" t="s">
        <v>3686</v>
      </c>
      <c r="G7703" t="s">
        <v>375</v>
      </c>
      <c r="H7703">
        <v>2000</v>
      </c>
      <c r="J7703" t="s">
        <v>22634</v>
      </c>
      <c r="K7703" s="132" t="str">
        <f>IFERROR(IFERROR(INDEX(Кат!$O:$O,MATCH($C7703,Кат!$I:$I,0)),INDEX(Торг!$L:$L,MATCH($C7703,Торг!$I:$I,0))),"")</f>
        <v/>
      </c>
      <c r="L7703" s="132" t="str">
        <f>IFERROR(IFERROR(INDEX(Кат!$A:$A,MATCH($C7703,Кат!$I:$I,0)),INDEX(Торг!$A:$A,MATCH($C7703,Торг!$I:$I,0))),"")</f>
        <v/>
      </c>
      <c r="M7703" s="132" t="str">
        <f>IFERROR(IFERROR(INDEX(Кат!$B:$B,MATCH($C7703,Кат!$I:$I,0)),INDEX(Торг!$B:$B,MATCH($C7703,Торг!$I:$I,0))),"")</f>
        <v/>
      </c>
      <c r="N7703" s="132" t="str">
        <f t="shared" si="120"/>
        <v>АТС АТС2112-01</v>
      </c>
      <c r="O7703" s="132" t="str">
        <f>IFERROR(IFERROR(INDEX(Кат!$B:$B,MATCH($N7703,Кат!$I:$I,0)),INDEX(Торг!$B:$B,MATCH($N7703,Торг!$I:$I,0))),"")</f>
        <v/>
      </c>
    </row>
    <row r="7704" spans="1:15" outlineLevel="1">
      <c r="A7704" t="s">
        <v>25189</v>
      </c>
      <c r="C7704" s="191" t="s">
        <v>25190</v>
      </c>
      <c r="E7704" t="s">
        <v>25191</v>
      </c>
      <c r="F7704" t="s">
        <v>3686</v>
      </c>
      <c r="G7704" t="s">
        <v>375</v>
      </c>
      <c r="H7704">
        <v>2300</v>
      </c>
      <c r="J7704" t="s">
        <v>22634</v>
      </c>
      <c r="K7704" s="132" t="str">
        <f>IFERROR(IFERROR(INDEX(Кат!$O:$O,MATCH($C7704,Кат!$I:$I,0)),INDEX(Торг!$L:$L,MATCH($C7704,Торг!$I:$I,0))),"")</f>
        <v/>
      </c>
      <c r="L7704" s="132" t="str">
        <f>IFERROR(IFERROR(INDEX(Кат!$A:$A,MATCH($C7704,Кат!$I:$I,0)),INDEX(Торг!$A:$A,MATCH($C7704,Торг!$I:$I,0))),"")</f>
        <v/>
      </c>
      <c r="M7704" s="132" t="str">
        <f>IFERROR(IFERROR(INDEX(Кат!$B:$B,MATCH($C7704,Кат!$I:$I,0)),INDEX(Торг!$B:$B,MATCH($C7704,Торг!$I:$I,0))),"")</f>
        <v/>
      </c>
      <c r="N7704" s="132" t="str">
        <f t="shared" si="120"/>
        <v>АТС АТС2112-03</v>
      </c>
      <c r="O7704" s="132" t="str">
        <f>IFERROR(IFERROR(INDEX(Кат!$B:$B,MATCH($N7704,Кат!$I:$I,0)),INDEX(Торг!$B:$B,MATCH($N7704,Торг!$I:$I,0))),"")</f>
        <v/>
      </c>
    </row>
    <row r="7705" spans="1:15" outlineLevel="1">
      <c r="A7705" t="s">
        <v>19560</v>
      </c>
      <c r="C7705" s="191" t="s">
        <v>3708</v>
      </c>
      <c r="E7705" t="s">
        <v>14125</v>
      </c>
      <c r="F7705" t="s">
        <v>3686</v>
      </c>
      <c r="G7705" t="s">
        <v>375</v>
      </c>
      <c r="H7705">
        <v>3100</v>
      </c>
      <c r="J7705" t="s">
        <v>22634</v>
      </c>
      <c r="K7705" s="132" t="str">
        <f>IFERROR(IFERROR(INDEX(Кат!$O:$O,MATCH($C7705,Кат!$I:$I,0)),INDEX(Торг!$L:$L,MATCH($C7705,Торг!$I:$I,0))),"")</f>
        <v/>
      </c>
      <c r="L7705" s="132" t="str">
        <f>IFERROR(IFERROR(INDEX(Кат!$A:$A,MATCH($C7705,Кат!$I:$I,0)),INDEX(Торг!$A:$A,MATCH($C7705,Торг!$I:$I,0))),"")</f>
        <v/>
      </c>
      <c r="M7705" s="132" t="str">
        <f>IFERROR(IFERROR(INDEX(Кат!$B:$B,MATCH($C7705,Кат!$I:$I,0)),INDEX(Торг!$B:$B,MATCH($C7705,Торг!$I:$I,0))),"")</f>
        <v/>
      </c>
      <c r="N7705" s="132" t="str">
        <f t="shared" si="120"/>
        <v>АТС АТС2112-06</v>
      </c>
      <c r="O7705" s="132" t="str">
        <f>IFERROR(IFERROR(INDEX(Кат!$B:$B,MATCH($N7705,Кат!$I:$I,0)),INDEX(Торг!$B:$B,MATCH($N7705,Торг!$I:$I,0))),"")</f>
        <v/>
      </c>
    </row>
    <row r="7706" spans="1:15">
      <c r="A7706" t="s">
        <v>19561</v>
      </c>
      <c r="C7706" s="191" t="s">
        <v>3709</v>
      </c>
      <c r="E7706" t="s">
        <v>3710</v>
      </c>
      <c r="F7706" t="s">
        <v>3686</v>
      </c>
      <c r="G7706" t="s">
        <v>375</v>
      </c>
      <c r="H7706">
        <v>2950</v>
      </c>
      <c r="J7706" t="s">
        <v>22634</v>
      </c>
      <c r="K7706" s="132" t="str">
        <f>IFERROR(IFERROR(INDEX(Кат!$O:$O,MATCH($C7706,Кат!$I:$I,0)),INDEX(Торг!$L:$L,MATCH($C7706,Торг!$I:$I,0))),"")</f>
        <v/>
      </c>
      <c r="L7706" s="132" t="str">
        <f>IFERROR(IFERROR(INDEX(Кат!$A:$A,MATCH($C7706,Кат!$I:$I,0)),INDEX(Торг!$A:$A,MATCH($C7706,Торг!$I:$I,0))),"")</f>
        <v/>
      </c>
      <c r="M7706" s="132" t="str">
        <f>IFERROR(IFERROR(INDEX(Кат!$B:$B,MATCH($C7706,Кат!$I:$I,0)),INDEX(Торг!$B:$B,MATCH($C7706,Торг!$I:$I,0))),"")</f>
        <v/>
      </c>
      <c r="N7706" s="132" t="str">
        <f t="shared" si="120"/>
        <v>АТС АТС2112-05</v>
      </c>
      <c r="O7706" s="132" t="str">
        <f>IFERROR(IFERROR(INDEX(Кат!$B:$B,MATCH($N7706,Кат!$I:$I,0)),INDEX(Торг!$B:$B,MATCH($N7706,Торг!$I:$I,0))),"")</f>
        <v/>
      </c>
    </row>
    <row r="7707" spans="1:15" outlineLevel="1">
      <c r="A7707" t="s">
        <v>25192</v>
      </c>
      <c r="C7707" s="191" t="s">
        <v>25193</v>
      </c>
      <c r="E7707" t="s">
        <v>25194</v>
      </c>
      <c r="F7707" t="s">
        <v>3686</v>
      </c>
      <c r="G7707" t="s">
        <v>375</v>
      </c>
      <c r="H7707">
        <v>2300</v>
      </c>
      <c r="J7707" t="s">
        <v>22634</v>
      </c>
      <c r="K7707" s="132" t="str">
        <f>IFERROR(IFERROR(INDEX(Кат!$O:$O,MATCH($C7707,Кат!$I:$I,0)),INDEX(Торг!$L:$L,MATCH($C7707,Торг!$I:$I,0))),"")</f>
        <v/>
      </c>
      <c r="L7707" s="132" t="str">
        <f>IFERROR(IFERROR(INDEX(Кат!$A:$A,MATCH($C7707,Кат!$I:$I,0)),INDEX(Торг!$A:$A,MATCH($C7707,Торг!$I:$I,0))),"")</f>
        <v/>
      </c>
      <c r="M7707" s="132" t="str">
        <f>IFERROR(IFERROR(INDEX(Кат!$B:$B,MATCH($C7707,Кат!$I:$I,0)),INDEX(Торг!$B:$B,MATCH($C7707,Торг!$I:$I,0))),"")</f>
        <v/>
      </c>
      <c r="N7707" s="132" t="str">
        <f t="shared" si="120"/>
        <v>АТС АТС2112-02</v>
      </c>
      <c r="O7707" s="132" t="str">
        <f>IFERROR(IFERROR(INDEX(Кат!$B:$B,MATCH($N7707,Кат!$I:$I,0)),INDEX(Торг!$B:$B,MATCH($N7707,Торг!$I:$I,0))),"")</f>
        <v/>
      </c>
    </row>
    <row r="7708" spans="1:15" outlineLevel="1">
      <c r="A7708" t="s">
        <v>25195</v>
      </c>
      <c r="C7708" s="191" t="s">
        <v>25196</v>
      </c>
      <c r="E7708" t="s">
        <v>25197</v>
      </c>
      <c r="F7708" t="s">
        <v>3686</v>
      </c>
      <c r="G7708" t="s">
        <v>375</v>
      </c>
      <c r="H7708">
        <v>2900</v>
      </c>
      <c r="J7708" t="s">
        <v>22634</v>
      </c>
      <c r="K7708" s="132" t="str">
        <f>IFERROR(IFERROR(INDEX(Кат!$O:$O,MATCH($C7708,Кат!$I:$I,0)),INDEX(Торг!$L:$L,MATCH($C7708,Торг!$I:$I,0))),"")</f>
        <v/>
      </c>
      <c r="L7708" s="132" t="str">
        <f>IFERROR(IFERROR(INDEX(Кат!$A:$A,MATCH($C7708,Кат!$I:$I,0)),INDEX(Торг!$A:$A,MATCH($C7708,Торг!$I:$I,0))),"")</f>
        <v/>
      </c>
      <c r="M7708" s="132" t="str">
        <f>IFERROR(IFERROR(INDEX(Кат!$B:$B,MATCH($C7708,Кат!$I:$I,0)),INDEX(Торг!$B:$B,MATCH($C7708,Торг!$I:$I,0))),"")</f>
        <v/>
      </c>
      <c r="N7708" s="132" t="str">
        <f t="shared" si="120"/>
        <v>АТС АТС2112-07</v>
      </c>
      <c r="O7708" s="132" t="str">
        <f>IFERROR(IFERROR(INDEX(Кат!$B:$B,MATCH($N7708,Кат!$I:$I,0)),INDEX(Торг!$B:$B,MATCH($N7708,Торг!$I:$I,0))),"")</f>
        <v/>
      </c>
    </row>
    <row r="7709" spans="1:15" outlineLevel="1">
      <c r="A7709" t="s">
        <v>19562</v>
      </c>
      <c r="C7709" s="191" t="s">
        <v>3711</v>
      </c>
      <c r="E7709" t="s">
        <v>3712</v>
      </c>
      <c r="F7709" t="s">
        <v>3686</v>
      </c>
      <c r="G7709" t="s">
        <v>375</v>
      </c>
      <c r="H7709">
        <v>2600</v>
      </c>
      <c r="J7709" t="s">
        <v>22634</v>
      </c>
      <c r="K7709" s="132" t="str">
        <f>IFERROR(IFERROR(INDEX(Кат!$O:$O,MATCH($C7709,Кат!$I:$I,0)),INDEX(Торг!$L:$L,MATCH($C7709,Торг!$I:$I,0))),"")</f>
        <v/>
      </c>
      <c r="L7709" s="132" t="str">
        <f>IFERROR(IFERROR(INDEX(Кат!$A:$A,MATCH($C7709,Кат!$I:$I,0)),INDEX(Торг!$A:$A,MATCH($C7709,Торг!$I:$I,0))),"")</f>
        <v/>
      </c>
      <c r="M7709" s="132" t="str">
        <f>IFERROR(IFERROR(INDEX(Кат!$B:$B,MATCH($C7709,Кат!$I:$I,0)),INDEX(Торг!$B:$B,MATCH($C7709,Торг!$I:$I,0))),"")</f>
        <v/>
      </c>
      <c r="N7709" s="132" t="str">
        <f t="shared" si="120"/>
        <v>АТС АТС2121-05</v>
      </c>
      <c r="O7709" s="132" t="str">
        <f>IFERROR(IFERROR(INDEX(Кат!$B:$B,MATCH($N7709,Кат!$I:$I,0)),INDEX(Торг!$B:$B,MATCH($N7709,Торг!$I:$I,0))),"")</f>
        <v/>
      </c>
    </row>
    <row r="7710" spans="1:15" outlineLevel="1">
      <c r="A7710" t="s">
        <v>19563</v>
      </c>
      <c r="C7710" s="191" t="s">
        <v>3713</v>
      </c>
      <c r="E7710" t="s">
        <v>3714</v>
      </c>
      <c r="F7710" t="s">
        <v>3686</v>
      </c>
      <c r="G7710" t="s">
        <v>375</v>
      </c>
      <c r="H7710">
        <v>2200</v>
      </c>
      <c r="J7710" t="s">
        <v>22634</v>
      </c>
      <c r="K7710" s="132" t="str">
        <f>IFERROR(IFERROR(INDEX(Кат!$O:$O,MATCH($C7710,Кат!$I:$I,0)),INDEX(Торг!$L:$L,MATCH($C7710,Торг!$I:$I,0))),"")</f>
        <v/>
      </c>
      <c r="L7710" s="132" t="str">
        <f>IFERROR(IFERROR(INDEX(Кат!$A:$A,MATCH($C7710,Кат!$I:$I,0)),INDEX(Торг!$A:$A,MATCH($C7710,Торг!$I:$I,0))),"")</f>
        <v/>
      </c>
      <c r="M7710" s="132" t="str">
        <f>IFERROR(IFERROR(INDEX(Кат!$B:$B,MATCH($C7710,Кат!$I:$I,0)),INDEX(Торг!$B:$B,MATCH($C7710,Торг!$I:$I,0))),"")</f>
        <v/>
      </c>
      <c r="N7710" s="132" t="str">
        <f t="shared" si="120"/>
        <v>АТС АТС2121-01</v>
      </c>
      <c r="O7710" s="132" t="str">
        <f>IFERROR(IFERROR(INDEX(Кат!$B:$B,MATCH($N7710,Кат!$I:$I,0)),INDEX(Торг!$B:$B,MATCH($N7710,Торг!$I:$I,0))),"")</f>
        <v/>
      </c>
    </row>
    <row r="7711" spans="1:15" outlineLevel="1">
      <c r="A7711" t="s">
        <v>19564</v>
      </c>
      <c r="C7711" s="191" t="s">
        <v>3715</v>
      </c>
      <c r="E7711" t="s">
        <v>3716</v>
      </c>
      <c r="F7711" t="s">
        <v>3686</v>
      </c>
      <c r="G7711" t="s">
        <v>375</v>
      </c>
      <c r="H7711">
        <v>2900</v>
      </c>
      <c r="J7711" t="s">
        <v>22634</v>
      </c>
      <c r="K7711" s="132" t="str">
        <f>IFERROR(IFERROR(INDEX(Кат!$O:$O,MATCH($C7711,Кат!$I:$I,0)),INDEX(Торг!$L:$L,MATCH($C7711,Торг!$I:$I,0))),"")</f>
        <v/>
      </c>
      <c r="L7711" s="132" t="str">
        <f>IFERROR(IFERROR(INDEX(Кат!$A:$A,MATCH($C7711,Кат!$I:$I,0)),INDEX(Торг!$A:$A,MATCH($C7711,Торг!$I:$I,0))),"")</f>
        <v/>
      </c>
      <c r="M7711" s="132" t="str">
        <f>IFERROR(IFERROR(INDEX(Кат!$B:$B,MATCH($C7711,Кат!$I:$I,0)),INDEX(Торг!$B:$B,MATCH($C7711,Торг!$I:$I,0))),"")</f>
        <v/>
      </c>
      <c r="N7711" s="132" t="str">
        <f t="shared" si="120"/>
        <v>АТС АТС2417-05</v>
      </c>
      <c r="O7711" s="132" t="str">
        <f>IFERROR(IFERROR(INDEX(Кат!$B:$B,MATCH($N7711,Кат!$I:$I,0)),INDEX(Торг!$B:$B,MATCH($N7711,Торг!$I:$I,0))),"")</f>
        <v/>
      </c>
    </row>
    <row r="7712" spans="1:15" outlineLevel="1">
      <c r="A7712" t="s">
        <v>19565</v>
      </c>
      <c r="C7712" s="191" t="s">
        <v>3717</v>
      </c>
      <c r="E7712" t="s">
        <v>3718</v>
      </c>
      <c r="F7712" t="s">
        <v>3686</v>
      </c>
      <c r="G7712" t="s">
        <v>375</v>
      </c>
      <c r="H7712">
        <v>2600</v>
      </c>
      <c r="J7712" t="s">
        <v>22634</v>
      </c>
      <c r="K7712" s="132" t="str">
        <f>IFERROR(IFERROR(INDEX(Кат!$O:$O,MATCH($C7712,Кат!$I:$I,0)),INDEX(Торг!$L:$L,MATCH($C7712,Торг!$I:$I,0))),"")</f>
        <v/>
      </c>
      <c r="L7712" s="132" t="str">
        <f>IFERROR(IFERROR(INDEX(Кат!$A:$A,MATCH($C7712,Кат!$I:$I,0)),INDEX(Торг!$A:$A,MATCH($C7712,Торг!$I:$I,0))),"")</f>
        <v/>
      </c>
      <c r="M7712" s="132" t="str">
        <f>IFERROR(IFERROR(INDEX(Кат!$B:$B,MATCH($C7712,Кат!$I:$I,0)),INDEX(Торг!$B:$B,MATCH($C7712,Торг!$I:$I,0))),"")</f>
        <v/>
      </c>
      <c r="N7712" s="132" t="str">
        <f t="shared" si="120"/>
        <v>АТС АТС2417-01</v>
      </c>
      <c r="O7712" s="132" t="str">
        <f>IFERROR(IFERROR(INDEX(Кат!$B:$B,MATCH($N7712,Кат!$I:$I,0)),INDEX(Торг!$B:$B,MATCH($N7712,Торг!$I:$I,0))),"")</f>
        <v/>
      </c>
    </row>
    <row r="7713" spans="1:15" outlineLevel="1">
      <c r="A7713" t="s">
        <v>19567</v>
      </c>
      <c r="C7713" s="191" t="s">
        <v>13700</v>
      </c>
      <c r="E7713" t="s">
        <v>27661</v>
      </c>
      <c r="F7713" t="s">
        <v>3686</v>
      </c>
      <c r="G7713" t="s">
        <v>375</v>
      </c>
      <c r="H7713">
        <v>3800</v>
      </c>
      <c r="J7713" t="s">
        <v>22634</v>
      </c>
      <c r="K7713" s="132" t="str">
        <f>IFERROR(IFERROR(INDEX(Кат!$O:$O,MATCH($C7713,Кат!$I:$I,0)),INDEX(Торг!$L:$L,MATCH($C7713,Торг!$I:$I,0))),"")</f>
        <v/>
      </c>
      <c r="L7713" s="132" t="str">
        <f>IFERROR(IFERROR(INDEX(Кат!$A:$A,MATCH($C7713,Кат!$I:$I,0)),INDEX(Торг!$A:$A,MATCH($C7713,Торг!$I:$I,0))),"")</f>
        <v/>
      </c>
      <c r="M7713" s="132" t="str">
        <f>IFERROR(IFERROR(INDEX(Кат!$B:$B,MATCH($C7713,Кат!$I:$I,0)),INDEX(Торг!$B:$B,MATCH($C7713,Торг!$I:$I,0))),"")</f>
        <v/>
      </c>
      <c r="N7713" s="132" t="str">
        <f t="shared" si="120"/>
        <v>АТС АТС2502-01</v>
      </c>
      <c r="O7713" s="132" t="str">
        <f>IFERROR(IFERROR(INDEX(Кат!$B:$B,MATCH($N7713,Кат!$I:$I,0)),INDEX(Торг!$B:$B,MATCH($N7713,Торг!$I:$I,0))),"")</f>
        <v/>
      </c>
    </row>
    <row r="7714" spans="1:15">
      <c r="A7714" t="s">
        <v>19566</v>
      </c>
      <c r="C7714" s="191" t="s">
        <v>8905</v>
      </c>
      <c r="E7714" t="s">
        <v>30799</v>
      </c>
      <c r="F7714" t="s">
        <v>3686</v>
      </c>
      <c r="G7714" t="s">
        <v>375</v>
      </c>
      <c r="H7714">
        <v>2800</v>
      </c>
      <c r="J7714" t="s">
        <v>22634</v>
      </c>
      <c r="K7714" s="132" t="str">
        <f>IFERROR(IFERROR(INDEX(Кат!$O:$O,MATCH($C7714,Кат!$I:$I,0)),INDEX(Торг!$L:$L,MATCH($C7714,Торг!$I:$I,0))),"")</f>
        <v/>
      </c>
      <c r="L7714" s="132" t="str">
        <f>IFERROR(IFERROR(INDEX(Кат!$A:$A,MATCH($C7714,Кат!$I:$I,0)),INDEX(Торг!$A:$A,MATCH($C7714,Торг!$I:$I,0))),"")</f>
        <v/>
      </c>
      <c r="M7714" s="132" t="str">
        <f>IFERROR(IFERROR(INDEX(Кат!$B:$B,MATCH($C7714,Кат!$I:$I,0)),INDEX(Торг!$B:$B,MATCH($C7714,Торг!$I:$I,0))),"")</f>
        <v/>
      </c>
      <c r="N7714" s="132" t="str">
        <f t="shared" si="120"/>
        <v>АТС АТС3302-01</v>
      </c>
      <c r="O7714" s="132" t="str">
        <f>IFERROR(IFERROR(INDEX(Кат!$B:$B,MATCH($N7714,Кат!$I:$I,0)),INDEX(Торг!$B:$B,MATCH($N7714,Торг!$I:$I,0))),"")</f>
        <v/>
      </c>
    </row>
    <row r="7715" spans="1:15" outlineLevel="1">
      <c r="A7715" t="s">
        <v>19568</v>
      </c>
      <c r="C7715" s="191" t="s">
        <v>3719</v>
      </c>
      <c r="E7715" t="s">
        <v>3720</v>
      </c>
      <c r="F7715" t="s">
        <v>3686</v>
      </c>
      <c r="G7715" t="s">
        <v>375</v>
      </c>
      <c r="H7715">
        <v>2900</v>
      </c>
      <c r="J7715" t="s">
        <v>22634</v>
      </c>
      <c r="K7715" s="132" t="str">
        <f>IFERROR(IFERROR(INDEX(Кат!$O:$O,MATCH($C7715,Кат!$I:$I,0)),INDEX(Торг!$L:$L,MATCH($C7715,Торг!$I:$I,0))),"")</f>
        <v/>
      </c>
      <c r="L7715" s="132" t="str">
        <f>IFERROR(IFERROR(INDEX(Кат!$A:$A,MATCH($C7715,Кат!$I:$I,0)),INDEX(Торг!$A:$A,MATCH($C7715,Торг!$I:$I,0))),"")</f>
        <v/>
      </c>
      <c r="M7715" s="132" t="str">
        <f>IFERROR(IFERROR(INDEX(Кат!$B:$B,MATCH($C7715,Кат!$I:$I,0)),INDEX(Торг!$B:$B,MATCH($C7715,Торг!$I:$I,0))),"")</f>
        <v/>
      </c>
      <c r="N7715" s="132" t="str">
        <f t="shared" si="120"/>
        <v>АТС АТС2412-01</v>
      </c>
      <c r="O7715" s="132" t="str">
        <f>IFERROR(IFERROR(INDEX(Кат!$B:$B,MATCH($N7715,Кат!$I:$I,0)),INDEX(Торг!$B:$B,MATCH($N7715,Торг!$I:$I,0))),"")</f>
        <v/>
      </c>
    </row>
    <row r="7716" spans="1:15" outlineLevel="1">
      <c r="A7716" t="s">
        <v>26362</v>
      </c>
      <c r="C7716" s="191" t="s">
        <v>26363</v>
      </c>
      <c r="E7716" t="s">
        <v>26364</v>
      </c>
      <c r="F7716" t="s">
        <v>3686</v>
      </c>
      <c r="G7716" t="s">
        <v>375</v>
      </c>
      <c r="H7716">
        <v>3200</v>
      </c>
      <c r="J7716" t="s">
        <v>22634</v>
      </c>
      <c r="K7716" s="132" t="str">
        <f>IFERROR(IFERROR(INDEX(Кат!$O:$O,MATCH($C7716,Кат!$I:$I,0)),INDEX(Торг!$L:$L,MATCH($C7716,Торг!$I:$I,0))),"")</f>
        <v/>
      </c>
      <c r="L7716" s="132" t="str">
        <f>IFERROR(IFERROR(INDEX(Кат!$A:$A,MATCH($C7716,Кат!$I:$I,0)),INDEX(Торг!$A:$A,MATCH($C7716,Торг!$I:$I,0))),"")</f>
        <v/>
      </c>
      <c r="M7716" s="132" t="str">
        <f>IFERROR(IFERROR(INDEX(Кат!$B:$B,MATCH($C7716,Кат!$I:$I,0)),INDEX(Торг!$B:$B,MATCH($C7716,Торг!$I:$I,0))),"")</f>
        <v/>
      </c>
      <c r="N7716" s="132" t="str">
        <f t="shared" si="120"/>
        <v>АТС АТС2412-03</v>
      </c>
      <c r="O7716" s="132" t="str">
        <f>IFERROR(IFERROR(INDEX(Кат!$B:$B,MATCH($N7716,Кат!$I:$I,0)),INDEX(Торг!$B:$B,MATCH($N7716,Торг!$I:$I,0))),"")</f>
        <v/>
      </c>
    </row>
    <row r="7717" spans="1:15" outlineLevel="1">
      <c r="A7717" t="s">
        <v>26365</v>
      </c>
      <c r="C7717" s="191" t="s">
        <v>26366</v>
      </c>
      <c r="E7717" t="s">
        <v>26367</v>
      </c>
      <c r="F7717" t="s">
        <v>3686</v>
      </c>
      <c r="G7717" t="s">
        <v>375</v>
      </c>
      <c r="H7717">
        <v>3200</v>
      </c>
      <c r="J7717" t="s">
        <v>22634</v>
      </c>
      <c r="K7717" s="132" t="str">
        <f>IFERROR(IFERROR(INDEX(Кат!$O:$O,MATCH($C7717,Кат!$I:$I,0)),INDEX(Торг!$L:$L,MATCH($C7717,Торг!$I:$I,0))),"")</f>
        <v/>
      </c>
      <c r="L7717" s="132" t="str">
        <f>IFERROR(IFERROR(INDEX(Кат!$A:$A,MATCH($C7717,Кат!$I:$I,0)),INDEX(Торг!$A:$A,MATCH($C7717,Торг!$I:$I,0))),"")</f>
        <v/>
      </c>
      <c r="M7717" s="132" t="str">
        <f>IFERROR(IFERROR(INDEX(Кат!$B:$B,MATCH($C7717,Кат!$I:$I,0)),INDEX(Торг!$B:$B,MATCH($C7717,Торг!$I:$I,0))),"")</f>
        <v/>
      </c>
      <c r="N7717" s="132" t="str">
        <f t="shared" si="120"/>
        <v>АТС АТС2412-02</v>
      </c>
      <c r="O7717" s="132" t="str">
        <f>IFERROR(IFERROR(INDEX(Кат!$B:$B,MATCH($N7717,Кат!$I:$I,0)),INDEX(Торг!$B:$B,MATCH($N7717,Торг!$I:$I,0))),"")</f>
        <v/>
      </c>
    </row>
    <row r="7718" spans="1:15">
      <c r="A7718" t="s">
        <v>25198</v>
      </c>
      <c r="C7718" s="191" t="s">
        <v>25199</v>
      </c>
      <c r="E7718" t="s">
        <v>25200</v>
      </c>
      <c r="F7718" t="s">
        <v>3686</v>
      </c>
      <c r="G7718" t="s">
        <v>375</v>
      </c>
      <c r="H7718">
        <v>4000</v>
      </c>
      <c r="J7718" t="s">
        <v>22634</v>
      </c>
      <c r="K7718" s="132" t="str">
        <f>IFERROR(IFERROR(INDEX(Кат!$O:$O,MATCH($C7718,Кат!$I:$I,0)),INDEX(Торг!$L:$L,MATCH($C7718,Торг!$I:$I,0))),"")</f>
        <v/>
      </c>
      <c r="L7718" s="132" t="str">
        <f>IFERROR(IFERROR(INDEX(Кат!$A:$A,MATCH($C7718,Кат!$I:$I,0)),INDEX(Торг!$A:$A,MATCH($C7718,Торг!$I:$I,0))),"")</f>
        <v/>
      </c>
      <c r="M7718" s="132" t="str">
        <f>IFERROR(IFERROR(INDEX(Кат!$B:$B,MATCH($C7718,Кат!$I:$I,0)),INDEX(Торг!$B:$B,MATCH($C7718,Торг!$I:$I,0))),"")</f>
        <v/>
      </c>
      <c r="N7718" s="132" t="str">
        <f t="shared" si="120"/>
        <v>АТС АТС2412-06</v>
      </c>
      <c r="O7718" s="132" t="str">
        <f>IFERROR(IFERROR(INDEX(Кат!$B:$B,MATCH($N7718,Кат!$I:$I,0)),INDEX(Торг!$B:$B,MATCH($N7718,Торг!$I:$I,0))),"")</f>
        <v/>
      </c>
    </row>
    <row r="7719" spans="1:15" outlineLevel="1">
      <c r="A7719" t="s">
        <v>19569</v>
      </c>
      <c r="C7719" s="191" t="s">
        <v>3721</v>
      </c>
      <c r="E7719" t="s">
        <v>3722</v>
      </c>
      <c r="F7719" t="s">
        <v>3686</v>
      </c>
      <c r="G7719" t="s">
        <v>375</v>
      </c>
      <c r="H7719">
        <v>3400</v>
      </c>
      <c r="J7719" t="s">
        <v>22634</v>
      </c>
      <c r="K7719" s="132" t="str">
        <f>IFERROR(IFERROR(INDEX(Кат!$O:$O,MATCH($C7719,Кат!$I:$I,0)),INDEX(Торг!$L:$L,MATCH($C7719,Торг!$I:$I,0))),"")</f>
        <v/>
      </c>
      <c r="L7719" s="132" t="str">
        <f>IFERROR(IFERROR(INDEX(Кат!$A:$A,MATCH($C7719,Кат!$I:$I,0)),INDEX(Торг!$A:$A,MATCH($C7719,Торг!$I:$I,0))),"")</f>
        <v/>
      </c>
      <c r="M7719" s="132" t="str">
        <f>IFERROR(IFERROR(INDEX(Кат!$B:$B,MATCH($C7719,Кат!$I:$I,0)),INDEX(Торг!$B:$B,MATCH($C7719,Торг!$I:$I,0))),"")</f>
        <v/>
      </c>
      <c r="N7719" s="132" t="str">
        <f t="shared" si="120"/>
        <v>АТС АТС2412-05</v>
      </c>
      <c r="O7719" s="132" t="str">
        <f>IFERROR(IFERROR(INDEX(Кат!$B:$B,MATCH($N7719,Кат!$I:$I,0)),INDEX(Торг!$B:$B,MATCH($N7719,Торг!$I:$I,0))),"")</f>
        <v/>
      </c>
    </row>
    <row r="7720" spans="1:15" outlineLevel="1">
      <c r="A7720" t="s">
        <v>25201</v>
      </c>
      <c r="C7720" s="191" t="s">
        <v>25202</v>
      </c>
      <c r="E7720" t="s">
        <v>25203</v>
      </c>
      <c r="F7720" t="s">
        <v>3686</v>
      </c>
      <c r="G7720" t="s">
        <v>375</v>
      </c>
      <c r="H7720">
        <v>4300</v>
      </c>
      <c r="J7720" t="s">
        <v>22634</v>
      </c>
      <c r="K7720" s="132" t="str">
        <f>IFERROR(IFERROR(INDEX(Кат!$O:$O,MATCH($C7720,Кат!$I:$I,0)),INDEX(Торг!$L:$L,MATCH($C7720,Торг!$I:$I,0))),"")</f>
        <v/>
      </c>
      <c r="L7720" s="132" t="str">
        <f>IFERROR(IFERROR(INDEX(Кат!$A:$A,MATCH($C7720,Кат!$I:$I,0)),INDEX(Торг!$A:$A,MATCH($C7720,Торг!$I:$I,0))),"")</f>
        <v/>
      </c>
      <c r="M7720" s="132" t="str">
        <f>IFERROR(IFERROR(INDEX(Кат!$B:$B,MATCH($C7720,Кат!$I:$I,0)),INDEX(Торг!$B:$B,MATCH($C7720,Торг!$I:$I,0))),"")</f>
        <v/>
      </c>
      <c r="N7720" s="132" t="str">
        <f t="shared" si="120"/>
        <v>АТС АТС2412-07</v>
      </c>
      <c r="O7720" s="132" t="str">
        <f>IFERROR(IFERROR(INDEX(Кат!$B:$B,MATCH($N7720,Кат!$I:$I,0)),INDEX(Торг!$B:$B,MATCH($N7720,Торг!$I:$I,0))),"")</f>
        <v/>
      </c>
    </row>
    <row r="7721" spans="1:15" outlineLevel="1">
      <c r="A7721" t="s">
        <v>19570</v>
      </c>
      <c r="C7721" s="191" t="s">
        <v>33999</v>
      </c>
      <c r="E7721" t="s">
        <v>14674</v>
      </c>
      <c r="F7721" t="s">
        <v>3686</v>
      </c>
      <c r="G7721" t="s">
        <v>375</v>
      </c>
      <c r="H7721">
        <v>2300</v>
      </c>
      <c r="J7721" t="s">
        <v>22634</v>
      </c>
      <c r="K7721" s="132" t="str">
        <f>IFERROR(IFERROR(INDEX(Кат!$O:$O,MATCH($C7721,Кат!$I:$I,0)),INDEX(Торг!$L:$L,MATCH($C7721,Торг!$I:$I,0))),"")</f>
        <v/>
      </c>
      <c r="L7721" s="132" t="str">
        <f>IFERROR(IFERROR(INDEX(Кат!$A:$A,MATCH($C7721,Кат!$I:$I,0)),INDEX(Торг!$A:$A,MATCH($C7721,Торг!$I:$I,0))),"")</f>
        <v/>
      </c>
      <c r="M7721" s="132" t="str">
        <f>IFERROR(IFERROR(INDEX(Кат!$B:$B,MATCH($C7721,Кат!$I:$I,0)),INDEX(Торг!$B:$B,MATCH($C7721,Торг!$I:$I,0))),"")</f>
        <v/>
      </c>
      <c r="N7721" s="132" t="str">
        <f t="shared" si="120"/>
        <v xml:space="preserve">АТС АТС2414-01 </v>
      </c>
      <c r="O7721" s="132" t="str">
        <f>IFERROR(IFERROR(INDEX(Кат!$B:$B,MATCH($N7721,Кат!$I:$I,0)),INDEX(Торг!$B:$B,MATCH($N7721,Торг!$I:$I,0))),"")</f>
        <v/>
      </c>
    </row>
    <row r="7722" spans="1:15" outlineLevel="1">
      <c r="A7722" t="s">
        <v>19571</v>
      </c>
      <c r="C7722" s="191" t="s">
        <v>8906</v>
      </c>
      <c r="E7722" t="s">
        <v>8907</v>
      </c>
      <c r="F7722" t="s">
        <v>3686</v>
      </c>
      <c r="G7722" t="s">
        <v>375</v>
      </c>
      <c r="H7722">
        <v>3000</v>
      </c>
      <c r="J7722" t="s">
        <v>22634</v>
      </c>
      <c r="K7722" s="132" t="str">
        <f>IFERROR(IFERROR(INDEX(Кат!$O:$O,MATCH($C7722,Кат!$I:$I,0)),INDEX(Торг!$L:$L,MATCH($C7722,Торг!$I:$I,0))),"")</f>
        <v/>
      </c>
      <c r="L7722" s="132" t="str">
        <f>IFERROR(IFERROR(INDEX(Кат!$A:$A,MATCH($C7722,Кат!$I:$I,0)),INDEX(Торг!$A:$A,MATCH($C7722,Торг!$I:$I,0))),"")</f>
        <v/>
      </c>
      <c r="M7722" s="132" t="str">
        <f>IFERROR(IFERROR(INDEX(Кат!$B:$B,MATCH($C7722,Кат!$I:$I,0)),INDEX(Торг!$B:$B,MATCH($C7722,Торг!$I:$I,0))),"")</f>
        <v/>
      </c>
      <c r="N7722" s="132" t="str">
        <f t="shared" si="120"/>
        <v>АТС АТС2418-05</v>
      </c>
      <c r="O7722" s="132" t="str">
        <f>IFERROR(IFERROR(INDEX(Кат!$B:$B,MATCH($N7722,Кат!$I:$I,0)),INDEX(Торг!$B:$B,MATCH($N7722,Торг!$I:$I,0))),"")</f>
        <v/>
      </c>
    </row>
    <row r="7723" spans="1:15" outlineLevel="1">
      <c r="A7723" t="s">
        <v>19572</v>
      </c>
      <c r="C7723" s="191" t="s">
        <v>3723</v>
      </c>
      <c r="E7723" t="s">
        <v>3724</v>
      </c>
      <c r="F7723" t="s">
        <v>3686</v>
      </c>
      <c r="G7723" t="s">
        <v>375</v>
      </c>
      <c r="H7723">
        <v>2600</v>
      </c>
      <c r="J7723" t="s">
        <v>22634</v>
      </c>
      <c r="K7723" s="132" t="str">
        <f>IFERROR(IFERROR(INDEX(Кат!$O:$O,MATCH($C7723,Кат!$I:$I,0)),INDEX(Торг!$L:$L,MATCH($C7723,Торг!$I:$I,0))),"")</f>
        <v/>
      </c>
      <c r="L7723" s="132" t="str">
        <f>IFERROR(IFERROR(INDEX(Кат!$A:$A,MATCH($C7723,Кат!$I:$I,0)),INDEX(Торг!$A:$A,MATCH($C7723,Торг!$I:$I,0))),"")</f>
        <v/>
      </c>
      <c r="M7723" s="132" t="str">
        <f>IFERROR(IFERROR(INDEX(Кат!$B:$B,MATCH($C7723,Кат!$I:$I,0)),INDEX(Торг!$B:$B,MATCH($C7723,Торг!$I:$I,0))),"")</f>
        <v/>
      </c>
      <c r="N7723" s="132" t="str">
        <f t="shared" si="120"/>
        <v>АТС АТС2418-01</v>
      </c>
      <c r="O7723" s="132" t="str">
        <f>IFERROR(IFERROR(INDEX(Кат!$B:$B,MATCH($N7723,Кат!$I:$I,0)),INDEX(Торг!$B:$B,MATCH($N7723,Торг!$I:$I,0))),"")</f>
        <v/>
      </c>
    </row>
    <row r="7724" spans="1:15" outlineLevel="1">
      <c r="A7724" t="s">
        <v>19573</v>
      </c>
      <c r="C7724" s="191" t="s">
        <v>3725</v>
      </c>
      <c r="E7724" t="s">
        <v>3726</v>
      </c>
      <c r="F7724" t="s">
        <v>3686</v>
      </c>
      <c r="G7724" t="s">
        <v>375</v>
      </c>
      <c r="H7724">
        <v>2400</v>
      </c>
      <c r="J7724" t="s">
        <v>22634</v>
      </c>
      <c r="K7724" s="132" t="str">
        <f>IFERROR(IFERROR(INDEX(Кат!$O:$O,MATCH($C7724,Кат!$I:$I,0)),INDEX(Торг!$L:$L,MATCH($C7724,Торг!$I:$I,0))),"")</f>
        <v/>
      </c>
      <c r="L7724" s="132" t="str">
        <f>IFERROR(IFERROR(INDEX(Кат!$A:$A,MATCH($C7724,Кат!$I:$I,0)),INDEX(Торг!$A:$A,MATCH($C7724,Торг!$I:$I,0))),"")</f>
        <v/>
      </c>
      <c r="M7724" s="132" t="str">
        <f>IFERROR(IFERROR(INDEX(Кат!$B:$B,MATCH($C7724,Кат!$I:$I,0)),INDEX(Торг!$B:$B,MATCH($C7724,Торг!$I:$I,0))),"")</f>
        <v/>
      </c>
      <c r="N7724" s="132" t="str">
        <f t="shared" si="120"/>
        <v>АТС АТС2108-06</v>
      </c>
      <c r="O7724" s="132" t="str">
        <f>IFERROR(IFERROR(INDEX(Кат!$B:$B,MATCH($N7724,Кат!$I:$I,0)),INDEX(Торг!$B:$B,MATCH($N7724,Торг!$I:$I,0))),"")</f>
        <v/>
      </c>
    </row>
    <row r="7725" spans="1:15">
      <c r="A7725" t="s">
        <v>29952</v>
      </c>
      <c r="C7725" s="191" t="s">
        <v>29953</v>
      </c>
      <c r="E7725" t="s">
        <v>29954</v>
      </c>
      <c r="F7725" t="s">
        <v>3686</v>
      </c>
      <c r="G7725" t="s">
        <v>399</v>
      </c>
      <c r="H7725">
        <v>150</v>
      </c>
      <c r="J7725" t="s">
        <v>22634</v>
      </c>
      <c r="K7725" s="132" t="str">
        <f>IFERROR(IFERROR(INDEX(Кат!$O:$O,MATCH($C7725,Кат!$I:$I,0)),INDEX(Торг!$L:$L,MATCH($C7725,Торг!$I:$I,0))),"")</f>
        <v/>
      </c>
      <c r="L7725" s="132" t="str">
        <f>IFERROR(IFERROR(INDEX(Кат!$A:$A,MATCH($C7725,Кат!$I:$I,0)),INDEX(Торг!$A:$A,MATCH($C7725,Торг!$I:$I,0))),"")</f>
        <v/>
      </c>
      <c r="M7725" s="132" t="str">
        <f>IFERROR(IFERROR(INDEX(Кат!$B:$B,MATCH($C7725,Кат!$I:$I,0)),INDEX(Торг!$B:$B,MATCH($C7725,Торг!$I:$I,0))),"")</f>
        <v/>
      </c>
      <c r="N7725" s="132" t="str">
        <f t="shared" si="120"/>
        <v>АТС У-АТС</v>
      </c>
      <c r="O7725" s="132" t="str">
        <f>IFERROR(IFERROR(INDEX(Кат!$B:$B,MATCH($N7725,Кат!$I:$I,0)),INDEX(Торг!$B:$B,MATCH($N7725,Торг!$I:$I,0))),"")</f>
        <v/>
      </c>
    </row>
    <row r="7726" spans="1:15" outlineLevel="1">
      <c r="A7726" t="s">
        <v>24495</v>
      </c>
      <c r="C7726" s="191"/>
      <c r="E7726" t="s">
        <v>24496</v>
      </c>
      <c r="J7726" t="s">
        <v>22634</v>
      </c>
      <c r="K7726" s="132" t="str">
        <f>IFERROR(IFERROR(INDEX(Кат!$O:$O,MATCH($C7726,Кат!$I:$I,0)),INDEX(Торг!$L:$L,MATCH($C7726,Торг!$I:$I,0))),"")</f>
        <v/>
      </c>
      <c r="L7726" s="132" t="str">
        <f>IFERROR(IFERROR(INDEX(Кат!$A:$A,MATCH($C7726,Кат!$I:$I,0)),INDEX(Торг!$A:$A,MATCH($C7726,Торг!$I:$I,0))),"")</f>
        <v/>
      </c>
      <c r="M7726" s="132" t="str">
        <f>IFERROR(IFERROR(INDEX(Кат!$B:$B,MATCH($C7726,Кат!$I:$I,0)),INDEX(Торг!$B:$B,MATCH($C7726,Торг!$I:$I,0))),"")</f>
        <v/>
      </c>
      <c r="N7726" s="132" t="str">
        <f t="shared" si="120"/>
        <v xml:space="preserve"> </v>
      </c>
      <c r="O7726" s="132" t="str">
        <f>IFERROR(IFERROR(INDEX(Кат!$B:$B,MATCH($N7726,Кат!$I:$I,0)),INDEX(Торг!$B:$B,MATCH($N7726,Торг!$I:$I,0))),"")</f>
        <v/>
      </c>
    </row>
    <row r="7727" spans="1:15" outlineLevel="1">
      <c r="A7727" t="s">
        <v>24497</v>
      </c>
      <c r="C7727" s="191"/>
      <c r="E7727" t="s">
        <v>23851</v>
      </c>
      <c r="J7727" t="s">
        <v>22634</v>
      </c>
      <c r="K7727" s="132" t="str">
        <f>IFERROR(IFERROR(INDEX(Кат!$O:$O,MATCH($C7727,Кат!$I:$I,0)),INDEX(Торг!$L:$L,MATCH($C7727,Торг!$I:$I,0))),"")</f>
        <v/>
      </c>
      <c r="L7727" s="132" t="str">
        <f>IFERROR(IFERROR(INDEX(Кат!$A:$A,MATCH($C7727,Кат!$I:$I,0)),INDEX(Торг!$A:$A,MATCH($C7727,Торг!$I:$I,0))),"")</f>
        <v/>
      </c>
      <c r="M7727" s="132" t="str">
        <f>IFERROR(IFERROR(INDEX(Кат!$B:$B,MATCH($C7727,Кат!$I:$I,0)),INDEX(Торг!$B:$B,MATCH($C7727,Торг!$I:$I,0))),"")</f>
        <v/>
      </c>
      <c r="N7727" s="132" t="str">
        <f t="shared" si="120"/>
        <v xml:space="preserve"> </v>
      </c>
      <c r="O7727" s="132" t="str">
        <f>IFERROR(IFERROR(INDEX(Кат!$B:$B,MATCH($N7727,Кат!$I:$I,0)),INDEX(Торг!$B:$B,MATCH($N7727,Торг!$I:$I,0))),"")</f>
        <v/>
      </c>
    </row>
    <row r="7728" spans="1:15" outlineLevel="1">
      <c r="A7728" t="s">
        <v>19574</v>
      </c>
      <c r="C7728" s="191" t="s">
        <v>14283</v>
      </c>
      <c r="E7728" t="s">
        <v>14284</v>
      </c>
      <c r="F7728" t="s">
        <v>8910</v>
      </c>
      <c r="G7728" t="s">
        <v>399</v>
      </c>
      <c r="H7728">
        <v>5900</v>
      </c>
      <c r="J7728" t="s">
        <v>22634</v>
      </c>
      <c r="K7728" s="132" t="str">
        <f>IFERROR(IFERROR(INDEX(Кат!$O:$O,MATCH($C7728,Кат!$I:$I,0)),INDEX(Торг!$L:$L,MATCH($C7728,Торг!$I:$I,0))),"")</f>
        <v/>
      </c>
      <c r="L7728" s="132" t="str">
        <f>IFERROR(IFERROR(INDEX(Кат!$A:$A,MATCH($C7728,Кат!$I:$I,0)),INDEX(Торг!$A:$A,MATCH($C7728,Торг!$I:$I,0))),"")</f>
        <v/>
      </c>
      <c r="M7728" s="132" t="str">
        <f>IFERROR(IFERROR(INDEX(Кат!$B:$B,MATCH($C7728,Кат!$I:$I,0)),INDEX(Торг!$B:$B,MATCH($C7728,Торг!$I:$I,0))),"")</f>
        <v/>
      </c>
      <c r="N7728" s="132" t="str">
        <f t="shared" si="120"/>
        <v>АТЭ-1 9402.3701-06</v>
      </c>
      <c r="O7728" s="132" t="str">
        <f>IFERROR(IFERROR(INDEX(Кат!$B:$B,MATCH($N7728,Кат!$I:$I,0)),INDEX(Торг!$B:$B,MATCH($N7728,Торг!$I:$I,0))),"")</f>
        <v/>
      </c>
    </row>
    <row r="7729" spans="1:15">
      <c r="A7729" t="s">
        <v>19575</v>
      </c>
      <c r="C7729" s="191" t="s">
        <v>8908</v>
      </c>
      <c r="E7729" t="s">
        <v>8909</v>
      </c>
      <c r="F7729" t="s">
        <v>8910</v>
      </c>
      <c r="G7729" t="s">
        <v>399</v>
      </c>
      <c r="H7729">
        <v>5850</v>
      </c>
      <c r="J7729" t="s">
        <v>22634</v>
      </c>
      <c r="K7729" s="132" t="str">
        <f>IFERROR(IFERROR(INDEX(Кат!$O:$O,MATCH($C7729,Кат!$I:$I,0)),INDEX(Торг!$L:$L,MATCH($C7729,Торг!$I:$I,0))),"")</f>
        <v/>
      </c>
      <c r="L7729" s="132" t="str">
        <f>IFERROR(IFERROR(INDEX(Кат!$A:$A,MATCH($C7729,Кат!$I:$I,0)),INDEX(Торг!$A:$A,MATCH($C7729,Торг!$I:$I,0))),"")</f>
        <v/>
      </c>
      <c r="M7729" s="132" t="str">
        <f>IFERROR(IFERROR(INDEX(Кат!$B:$B,MATCH($C7729,Кат!$I:$I,0)),INDEX(Торг!$B:$B,MATCH($C7729,Торг!$I:$I,0))),"")</f>
        <v/>
      </c>
      <c r="N7729" s="132" t="str">
        <f t="shared" si="120"/>
        <v>АТЭ-1 9402.3701-14 АТЭ-1</v>
      </c>
      <c r="O7729" s="132" t="str">
        <f>IFERROR(IFERROR(INDEX(Кат!$B:$B,MATCH($N7729,Кат!$I:$I,0)),INDEX(Торг!$B:$B,MATCH($N7729,Торг!$I:$I,0))),"")</f>
        <v/>
      </c>
    </row>
    <row r="7730" spans="1:15" outlineLevel="1">
      <c r="A7730" t="s">
        <v>19576</v>
      </c>
      <c r="C7730" s="191" t="s">
        <v>8911</v>
      </c>
      <c r="E7730" t="s">
        <v>8912</v>
      </c>
      <c r="F7730" t="s">
        <v>8910</v>
      </c>
      <c r="G7730" t="s">
        <v>399</v>
      </c>
      <c r="H7730">
        <v>6600</v>
      </c>
      <c r="J7730" t="s">
        <v>22634</v>
      </c>
      <c r="K7730" s="132" t="str">
        <f>IFERROR(IFERROR(INDEX(Кат!$O:$O,MATCH($C7730,Кат!$I:$I,0)),INDEX(Торг!$L:$L,MATCH($C7730,Торг!$I:$I,0))),"")</f>
        <v/>
      </c>
      <c r="L7730" s="132" t="str">
        <f>IFERROR(IFERROR(INDEX(Кат!$A:$A,MATCH($C7730,Кат!$I:$I,0)),INDEX(Торг!$A:$A,MATCH($C7730,Торг!$I:$I,0))),"")</f>
        <v/>
      </c>
      <c r="M7730" s="132" t="str">
        <f>IFERROR(IFERROR(INDEX(Кат!$B:$B,MATCH($C7730,Кат!$I:$I,0)),INDEX(Торг!$B:$B,MATCH($C7730,Торг!$I:$I,0))),"")</f>
        <v/>
      </c>
      <c r="N7730" s="132" t="str">
        <f t="shared" si="120"/>
        <v>АТЭ-1 9402.3701-14У АТЭ-1</v>
      </c>
      <c r="O7730" s="132" t="str">
        <f>IFERROR(IFERROR(INDEX(Кат!$B:$B,MATCH($N7730,Кат!$I:$I,0)),INDEX(Торг!$B:$B,MATCH($N7730,Торг!$I:$I,0))),"")</f>
        <v/>
      </c>
    </row>
    <row r="7731" spans="1:15" outlineLevel="2">
      <c r="A7731" t="s">
        <v>19577</v>
      </c>
      <c r="C7731" s="191" t="s">
        <v>14285</v>
      </c>
      <c r="E7731" t="s">
        <v>14286</v>
      </c>
      <c r="F7731" t="s">
        <v>8910</v>
      </c>
      <c r="G7731" t="s">
        <v>399</v>
      </c>
      <c r="H7731">
        <v>4400</v>
      </c>
      <c r="J7731" t="s">
        <v>22634</v>
      </c>
      <c r="K7731" s="132" t="str">
        <f>IFERROR(IFERROR(INDEX(Кат!$O:$O,MATCH($C7731,Кат!$I:$I,0)),INDEX(Торг!$L:$L,MATCH($C7731,Торг!$I:$I,0))),"")</f>
        <v/>
      </c>
      <c r="L7731" s="132" t="str">
        <f>IFERROR(IFERROR(INDEX(Кат!$A:$A,MATCH($C7731,Кат!$I:$I,0)),INDEX(Торг!$A:$A,MATCH($C7731,Торг!$I:$I,0))),"")</f>
        <v/>
      </c>
      <c r="M7731" s="132" t="str">
        <f>IFERROR(IFERROR(INDEX(Кат!$B:$B,MATCH($C7731,Кат!$I:$I,0)),INDEX(Торг!$B:$B,MATCH($C7731,Торг!$I:$I,0))),"")</f>
        <v/>
      </c>
      <c r="N7731" s="132" t="str">
        <f t="shared" si="120"/>
        <v>АТЭ-1 Г221А.3701</v>
      </c>
      <c r="O7731" s="132" t="str">
        <f>IFERROR(IFERROR(INDEX(Кат!$B:$B,MATCH($N7731,Кат!$I:$I,0)),INDEX(Торг!$B:$B,MATCH($N7731,Торг!$I:$I,0))),"")</f>
        <v/>
      </c>
    </row>
    <row r="7732" spans="1:15" outlineLevel="2">
      <c r="A7732" t="s">
        <v>19578</v>
      </c>
      <c r="C7732" s="191" t="s">
        <v>14287</v>
      </c>
      <c r="E7732" t="s">
        <v>14288</v>
      </c>
      <c r="F7732" t="s">
        <v>8910</v>
      </c>
      <c r="G7732" t="s">
        <v>399</v>
      </c>
      <c r="H7732">
        <v>4300</v>
      </c>
      <c r="J7732" t="s">
        <v>22634</v>
      </c>
      <c r="K7732" s="132" t="str">
        <f>IFERROR(IFERROR(INDEX(Кат!$O:$O,MATCH($C7732,Кат!$I:$I,0)),INDEX(Торг!$L:$L,MATCH($C7732,Торг!$I:$I,0))),"")</f>
        <v/>
      </c>
      <c r="L7732" s="132" t="str">
        <f>IFERROR(IFERROR(INDEX(Кат!$A:$A,MATCH($C7732,Кат!$I:$I,0)),INDEX(Торг!$A:$A,MATCH($C7732,Торг!$I:$I,0))),"")</f>
        <v/>
      </c>
      <c r="M7732" s="132" t="str">
        <f>IFERROR(IFERROR(INDEX(Кат!$B:$B,MATCH($C7732,Кат!$I:$I,0)),INDEX(Торг!$B:$B,MATCH($C7732,Торг!$I:$I,0))),"")</f>
        <v/>
      </c>
      <c r="N7732" s="132" t="str">
        <f t="shared" si="120"/>
        <v>АТЭ-1 Г222.3701</v>
      </c>
      <c r="O7732" s="132" t="str">
        <f>IFERROR(IFERROR(INDEX(Кат!$B:$B,MATCH($N7732,Кат!$I:$I,0)),INDEX(Торг!$B:$B,MATCH($N7732,Торг!$I:$I,0))),"")</f>
        <v/>
      </c>
    </row>
    <row r="7733" spans="1:15" outlineLevel="2">
      <c r="A7733" t="s">
        <v>19579</v>
      </c>
      <c r="C7733" s="191" t="s">
        <v>14289</v>
      </c>
      <c r="E7733" t="s">
        <v>14290</v>
      </c>
      <c r="F7733" t="s">
        <v>8910</v>
      </c>
      <c r="G7733" t="s">
        <v>399</v>
      </c>
      <c r="H7733">
        <v>4250</v>
      </c>
      <c r="J7733" t="s">
        <v>22634</v>
      </c>
      <c r="K7733" s="132" t="str">
        <f>IFERROR(IFERROR(INDEX(Кат!$O:$O,MATCH($C7733,Кат!$I:$I,0)),INDEX(Торг!$L:$L,MATCH($C7733,Торг!$I:$I,0))),"")</f>
        <v/>
      </c>
      <c r="L7733" s="132" t="str">
        <f>IFERROR(IFERROR(INDEX(Кат!$A:$A,MATCH($C7733,Кат!$I:$I,0)),INDEX(Торг!$A:$A,MATCH($C7733,Торг!$I:$I,0))),"")</f>
        <v/>
      </c>
      <c r="M7733" s="132" t="str">
        <f>IFERROR(IFERROR(INDEX(Кат!$B:$B,MATCH($C7733,Кат!$I:$I,0)),INDEX(Торг!$B:$B,MATCH($C7733,Торг!$I:$I,0))),"")</f>
        <v/>
      </c>
      <c r="N7733" s="132" t="str">
        <f t="shared" si="120"/>
        <v>АТЭ-1 372.3701</v>
      </c>
      <c r="O7733" s="132" t="str">
        <f>IFERROR(IFERROR(INDEX(Кат!$B:$B,MATCH($N7733,Кат!$I:$I,0)),INDEX(Торг!$B:$B,MATCH($N7733,Торг!$I:$I,0))),"")</f>
        <v/>
      </c>
    </row>
    <row r="7734" spans="1:15" outlineLevel="2">
      <c r="A7734" t="s">
        <v>19580</v>
      </c>
      <c r="C7734" s="191" t="s">
        <v>8913</v>
      </c>
      <c r="E7734" t="s">
        <v>8914</v>
      </c>
      <c r="F7734" t="s">
        <v>8910</v>
      </c>
      <c r="G7734" t="s">
        <v>399</v>
      </c>
      <c r="H7734">
        <v>5100</v>
      </c>
      <c r="J7734" t="s">
        <v>22634</v>
      </c>
      <c r="K7734" s="132" t="str">
        <f>IFERROR(IFERROR(INDEX(Кат!$O:$O,MATCH($C7734,Кат!$I:$I,0)),INDEX(Торг!$L:$L,MATCH($C7734,Торг!$I:$I,0))),"")</f>
        <v/>
      </c>
      <c r="L7734" s="132" t="str">
        <f>IFERROR(IFERROR(INDEX(Кат!$A:$A,MATCH($C7734,Кат!$I:$I,0)),INDEX(Торг!$A:$A,MATCH($C7734,Торг!$I:$I,0))),"")</f>
        <v/>
      </c>
      <c r="M7734" s="132" t="str">
        <f>IFERROR(IFERROR(INDEX(Кат!$B:$B,MATCH($C7734,Кат!$I:$I,0)),INDEX(Торг!$B:$B,MATCH($C7734,Торг!$I:$I,0))),"")</f>
        <v/>
      </c>
      <c r="N7734" s="132" t="str">
        <f t="shared" si="120"/>
        <v>АТЭ-1 9402.3701 АТЭ-1</v>
      </c>
      <c r="O7734" s="132" t="str">
        <f>IFERROR(IFERROR(INDEX(Кат!$B:$B,MATCH($N7734,Кат!$I:$I,0)),INDEX(Торг!$B:$B,MATCH($N7734,Торг!$I:$I,0))),"")</f>
        <v/>
      </c>
    </row>
    <row r="7735" spans="1:15" outlineLevel="2">
      <c r="A7735" t="s">
        <v>19581</v>
      </c>
      <c r="C7735" s="191" t="s">
        <v>8915</v>
      </c>
      <c r="E7735" t="s">
        <v>8916</v>
      </c>
      <c r="F7735" t="s">
        <v>8910</v>
      </c>
      <c r="G7735" t="s">
        <v>399</v>
      </c>
      <c r="H7735">
        <v>5650</v>
      </c>
      <c r="J7735" t="s">
        <v>22634</v>
      </c>
      <c r="K7735" s="132" t="str">
        <f>IFERROR(IFERROR(INDEX(Кат!$O:$O,MATCH($C7735,Кат!$I:$I,0)),INDEX(Торг!$L:$L,MATCH($C7735,Торг!$I:$I,0))),"")</f>
        <v/>
      </c>
      <c r="L7735" s="132" t="str">
        <f>IFERROR(IFERROR(INDEX(Кат!$A:$A,MATCH($C7735,Кат!$I:$I,0)),INDEX(Торг!$A:$A,MATCH($C7735,Торг!$I:$I,0))),"")</f>
        <v/>
      </c>
      <c r="M7735" s="132" t="str">
        <f>IFERROR(IFERROR(INDEX(Кат!$B:$B,MATCH($C7735,Кат!$I:$I,0)),INDEX(Торг!$B:$B,MATCH($C7735,Торг!$I:$I,0))),"")</f>
        <v/>
      </c>
      <c r="N7735" s="132" t="str">
        <f t="shared" si="120"/>
        <v>АТЭ-1 9402.3701У АТЭ-1</v>
      </c>
      <c r="O7735" s="132" t="str">
        <f>IFERROR(IFERROR(INDEX(Кат!$B:$B,MATCH($N7735,Кат!$I:$I,0)),INDEX(Торг!$B:$B,MATCH($N7735,Торг!$I:$I,0))),"")</f>
        <v/>
      </c>
    </row>
    <row r="7736" spans="1:15" outlineLevel="2">
      <c r="A7736" t="s">
        <v>19582</v>
      </c>
      <c r="C7736" s="191" t="s">
        <v>14291</v>
      </c>
      <c r="E7736" t="s">
        <v>14292</v>
      </c>
      <c r="F7736" t="s">
        <v>8910</v>
      </c>
      <c r="G7736" t="s">
        <v>399</v>
      </c>
      <c r="H7736">
        <v>3750</v>
      </c>
      <c r="J7736" t="s">
        <v>22634</v>
      </c>
      <c r="K7736" s="132" t="str">
        <f>IFERROR(IFERROR(INDEX(Кат!$O:$O,MATCH($C7736,Кат!$I:$I,0)),INDEX(Торг!$L:$L,MATCH($C7736,Торг!$I:$I,0))),"")</f>
        <v/>
      </c>
      <c r="L7736" s="132" t="str">
        <f>IFERROR(IFERROR(INDEX(Кат!$A:$A,MATCH($C7736,Кат!$I:$I,0)),INDEX(Торг!$A:$A,MATCH($C7736,Торг!$I:$I,0))),"")</f>
        <v/>
      </c>
      <c r="M7736" s="132" t="str">
        <f>IFERROR(IFERROR(INDEX(Кат!$B:$B,MATCH($C7736,Кат!$I:$I,0)),INDEX(Торг!$B:$B,MATCH($C7736,Торг!$I:$I,0))),"")</f>
        <v/>
      </c>
      <c r="N7736" s="132" t="str">
        <f t="shared" si="120"/>
        <v>АТЭ-1 371.3701</v>
      </c>
      <c r="O7736" s="132" t="str">
        <f>IFERROR(IFERROR(INDEX(Кат!$B:$B,MATCH($N7736,Кат!$I:$I,0)),INDEX(Торг!$B:$B,MATCH($N7736,Торг!$I:$I,0))),"")</f>
        <v/>
      </c>
    </row>
    <row r="7737" spans="1:15" outlineLevel="1">
      <c r="A7737" t="s">
        <v>19583</v>
      </c>
      <c r="C7737" s="191" t="s">
        <v>14293</v>
      </c>
      <c r="E7737" t="s">
        <v>14294</v>
      </c>
      <c r="F7737" t="s">
        <v>8910</v>
      </c>
      <c r="G7737" t="s">
        <v>399</v>
      </c>
      <c r="H7737">
        <v>3850</v>
      </c>
      <c r="J7737" t="s">
        <v>22634</v>
      </c>
      <c r="K7737" s="132" t="str">
        <f>IFERROR(IFERROR(INDEX(Кат!$O:$O,MATCH($C7737,Кат!$I:$I,0)),INDEX(Торг!$L:$L,MATCH($C7737,Торг!$I:$I,0))),"")</f>
        <v/>
      </c>
      <c r="L7737" s="132" t="str">
        <f>IFERROR(IFERROR(INDEX(Кат!$A:$A,MATCH($C7737,Кат!$I:$I,0)),INDEX(Торг!$A:$A,MATCH($C7737,Торг!$I:$I,0))),"")</f>
        <v/>
      </c>
      <c r="M7737" s="132" t="str">
        <f>IFERROR(IFERROR(INDEX(Кат!$B:$B,MATCH($C7737,Кат!$I:$I,0)),INDEX(Торг!$B:$B,MATCH($C7737,Торг!$I:$I,0))),"")</f>
        <v/>
      </c>
      <c r="N7737" s="132" t="str">
        <f t="shared" si="120"/>
        <v>АТЭ-1 9412.3701</v>
      </c>
      <c r="O7737" s="132" t="str">
        <f>IFERROR(IFERROR(INDEX(Кат!$B:$B,MATCH($N7737,Кат!$I:$I,0)),INDEX(Торг!$B:$B,MATCH($N7737,Торг!$I:$I,0))),"")</f>
        <v/>
      </c>
    </row>
    <row r="7738" spans="1:15" outlineLevel="2">
      <c r="A7738" t="s">
        <v>19584</v>
      </c>
      <c r="C7738" s="191" t="s">
        <v>14295</v>
      </c>
      <c r="E7738" t="s">
        <v>14296</v>
      </c>
      <c r="F7738" t="s">
        <v>8910</v>
      </c>
      <c r="G7738" t="s">
        <v>399</v>
      </c>
      <c r="H7738">
        <v>5650</v>
      </c>
      <c r="J7738" t="s">
        <v>22634</v>
      </c>
      <c r="K7738" s="132" t="str">
        <f>IFERROR(IFERROR(INDEX(Кат!$O:$O,MATCH($C7738,Кат!$I:$I,0)),INDEX(Торг!$L:$L,MATCH($C7738,Торг!$I:$I,0))),"")</f>
        <v/>
      </c>
      <c r="L7738" s="132" t="str">
        <f>IFERROR(IFERROR(INDEX(Кат!$A:$A,MATCH($C7738,Кат!$I:$I,0)),INDEX(Торг!$A:$A,MATCH($C7738,Торг!$I:$I,0))),"")</f>
        <v/>
      </c>
      <c r="M7738" s="132" t="str">
        <f>IFERROR(IFERROR(INDEX(Кат!$B:$B,MATCH($C7738,Кат!$I:$I,0)),INDEX(Торг!$B:$B,MATCH($C7738,Торг!$I:$I,0))),"")</f>
        <v/>
      </c>
      <c r="N7738" s="132" t="str">
        <f t="shared" si="120"/>
        <v>АТЭ-1 9402.3701-04</v>
      </c>
      <c r="O7738" s="132" t="str">
        <f>IFERROR(IFERROR(INDEX(Кат!$B:$B,MATCH($N7738,Кат!$I:$I,0)),INDEX(Торг!$B:$B,MATCH($N7738,Торг!$I:$I,0))),"")</f>
        <v/>
      </c>
    </row>
    <row r="7739" spans="1:15" outlineLevel="2">
      <c r="A7739" t="s">
        <v>19585</v>
      </c>
      <c r="C7739" s="191" t="s">
        <v>8917</v>
      </c>
      <c r="E7739" t="s">
        <v>14297</v>
      </c>
      <c r="F7739" t="s">
        <v>8910</v>
      </c>
      <c r="G7739" t="s">
        <v>399</v>
      </c>
      <c r="H7739">
        <v>6400</v>
      </c>
      <c r="J7739" t="s">
        <v>22634</v>
      </c>
      <c r="K7739" s="132" t="str">
        <f>IFERROR(IFERROR(INDEX(Кат!$O:$O,MATCH($C7739,Кат!$I:$I,0)),INDEX(Торг!$L:$L,MATCH($C7739,Торг!$I:$I,0))),"")</f>
        <v/>
      </c>
      <c r="L7739" s="132" t="str">
        <f>IFERROR(IFERROR(INDEX(Кат!$A:$A,MATCH($C7739,Кат!$I:$I,0)),INDEX(Торг!$A:$A,MATCH($C7739,Торг!$I:$I,0))),"")</f>
        <v/>
      </c>
      <c r="M7739" s="132" t="str">
        <f>IFERROR(IFERROR(INDEX(Кат!$B:$B,MATCH($C7739,Кат!$I:$I,0)),INDEX(Торг!$B:$B,MATCH($C7739,Торг!$I:$I,0))),"")</f>
        <v/>
      </c>
      <c r="N7739" s="132" t="str">
        <f t="shared" si="120"/>
        <v>АТЭ-1 9412.3701У АТЭ-1</v>
      </c>
      <c r="O7739" s="132" t="str">
        <f>IFERROR(IFERROR(INDEX(Кат!$B:$B,MATCH($N7739,Кат!$I:$I,0)),INDEX(Торг!$B:$B,MATCH($N7739,Торг!$I:$I,0))),"")</f>
        <v/>
      </c>
    </row>
    <row r="7740" spans="1:15" outlineLevel="2">
      <c r="A7740" t="s">
        <v>19586</v>
      </c>
      <c r="C7740" s="191" t="s">
        <v>8918</v>
      </c>
      <c r="E7740" t="s">
        <v>8919</v>
      </c>
      <c r="F7740" t="s">
        <v>8910</v>
      </c>
      <c r="G7740" t="s">
        <v>399</v>
      </c>
      <c r="H7740">
        <v>7920</v>
      </c>
      <c r="J7740" t="s">
        <v>22634</v>
      </c>
      <c r="K7740" s="132" t="str">
        <f>IFERROR(IFERROR(INDEX(Кат!$O:$O,MATCH($C7740,Кат!$I:$I,0)),INDEX(Торг!$L:$L,MATCH($C7740,Торг!$I:$I,0))),"")</f>
        <v/>
      </c>
      <c r="L7740" s="132" t="str">
        <f>IFERROR(IFERROR(INDEX(Кат!$A:$A,MATCH($C7740,Кат!$I:$I,0)),INDEX(Торг!$A:$A,MATCH($C7740,Торг!$I:$I,0))),"")</f>
        <v/>
      </c>
      <c r="M7740" s="132" t="str">
        <f>IFERROR(IFERROR(INDEX(Кат!$B:$B,MATCH($C7740,Кат!$I:$I,0)),INDEX(Торг!$B:$B,MATCH($C7740,Торг!$I:$I,0))),"")</f>
        <v/>
      </c>
      <c r="N7740" s="132" t="str">
        <f t="shared" si="120"/>
        <v>АТЭ-1 231008432R</v>
      </c>
      <c r="O7740" s="132" t="str">
        <f>IFERROR(IFERROR(INDEX(Кат!$B:$B,MATCH($N7740,Кат!$I:$I,0)),INDEX(Торг!$B:$B,MATCH($N7740,Торг!$I:$I,0))),"")</f>
        <v/>
      </c>
    </row>
    <row r="7741" spans="1:15" outlineLevel="2">
      <c r="A7741" t="s">
        <v>19587</v>
      </c>
      <c r="C7741" s="191" t="s">
        <v>14298</v>
      </c>
      <c r="E7741" t="s">
        <v>14299</v>
      </c>
      <c r="F7741" t="s">
        <v>8910</v>
      </c>
      <c r="G7741" t="s">
        <v>399</v>
      </c>
      <c r="H7741">
        <v>3600</v>
      </c>
      <c r="J7741" t="s">
        <v>22634</v>
      </c>
      <c r="K7741" s="132" t="str">
        <f>IFERROR(IFERROR(INDEX(Кат!$O:$O,MATCH($C7741,Кат!$I:$I,0)),INDEX(Торг!$L:$L,MATCH($C7741,Торг!$I:$I,0))),"")</f>
        <v/>
      </c>
      <c r="L7741" s="132" t="str">
        <f>IFERROR(IFERROR(INDEX(Кат!$A:$A,MATCH($C7741,Кат!$I:$I,0)),INDEX(Торг!$A:$A,MATCH($C7741,Торг!$I:$I,0))),"")</f>
        <v/>
      </c>
      <c r="M7741" s="132" t="str">
        <f>IFERROR(IFERROR(INDEX(Кат!$B:$B,MATCH($C7741,Кат!$I:$I,0)),INDEX(Торг!$B:$B,MATCH($C7741,Торг!$I:$I,0))),"")</f>
        <v/>
      </c>
      <c r="N7741" s="132" t="str">
        <f t="shared" si="120"/>
        <v>АТЭ-1 9422.3701</v>
      </c>
      <c r="O7741" s="132" t="str">
        <f>IFERROR(IFERROR(INDEX(Кат!$B:$B,MATCH($N7741,Кат!$I:$I,0)),INDEX(Торг!$B:$B,MATCH($N7741,Торг!$I:$I,0))),"")</f>
        <v/>
      </c>
    </row>
    <row r="7742" spans="1:15" outlineLevel="2">
      <c r="A7742" t="s">
        <v>19588</v>
      </c>
      <c r="C7742" s="191" t="s">
        <v>8920</v>
      </c>
      <c r="E7742" t="s">
        <v>8921</v>
      </c>
      <c r="F7742" t="s">
        <v>8910</v>
      </c>
      <c r="G7742" t="s">
        <v>399</v>
      </c>
      <c r="H7742">
        <v>4700</v>
      </c>
      <c r="J7742" t="s">
        <v>22634</v>
      </c>
      <c r="K7742" s="132" t="str">
        <f>IFERROR(IFERROR(INDEX(Кат!$O:$O,MATCH($C7742,Кат!$I:$I,0)),INDEX(Торг!$L:$L,MATCH($C7742,Торг!$I:$I,0))),"")</f>
        <v/>
      </c>
      <c r="L7742" s="132" t="str">
        <f>IFERROR(IFERROR(INDEX(Кат!$A:$A,MATCH($C7742,Кат!$I:$I,0)),INDEX(Торг!$A:$A,MATCH($C7742,Торг!$I:$I,0))),"")</f>
        <v/>
      </c>
      <c r="M7742" s="132" t="str">
        <f>IFERROR(IFERROR(INDEX(Кат!$B:$B,MATCH($C7742,Кат!$I:$I,0)),INDEX(Торг!$B:$B,MATCH($C7742,Торг!$I:$I,0))),"")</f>
        <v/>
      </c>
      <c r="N7742" s="132" t="str">
        <f t="shared" si="120"/>
        <v>АТЭ-1 9402.3701-17</v>
      </c>
      <c r="O7742" s="132" t="str">
        <f>IFERROR(IFERROR(INDEX(Кат!$B:$B,MATCH($N7742,Кат!$I:$I,0)),INDEX(Торг!$B:$B,MATCH($N7742,Торг!$I:$I,0))),"")</f>
        <v/>
      </c>
    </row>
    <row r="7743" spans="1:15" outlineLevel="2">
      <c r="A7743" t="s">
        <v>19589</v>
      </c>
      <c r="C7743" s="191" t="s">
        <v>8922</v>
      </c>
      <c r="E7743" t="s">
        <v>8923</v>
      </c>
      <c r="F7743" t="s">
        <v>8910</v>
      </c>
      <c r="G7743" t="s">
        <v>399</v>
      </c>
      <c r="H7743">
        <v>4550</v>
      </c>
      <c r="J7743" t="s">
        <v>22634</v>
      </c>
      <c r="K7743" s="132" t="str">
        <f>IFERROR(IFERROR(INDEX(Кат!$O:$O,MATCH($C7743,Кат!$I:$I,0)),INDEX(Торг!$L:$L,MATCH($C7743,Торг!$I:$I,0))),"")</f>
        <v/>
      </c>
      <c r="L7743" s="132" t="str">
        <f>IFERROR(IFERROR(INDEX(Кат!$A:$A,MATCH($C7743,Кат!$I:$I,0)),INDEX(Торг!$A:$A,MATCH($C7743,Торг!$I:$I,0))),"")</f>
        <v/>
      </c>
      <c r="M7743" s="132" t="str">
        <f>IFERROR(IFERROR(INDEX(Кат!$B:$B,MATCH($C7743,Кат!$I:$I,0)),INDEX(Торг!$B:$B,MATCH($C7743,Торг!$I:$I,0))),"")</f>
        <v/>
      </c>
      <c r="N7743" s="132" t="str">
        <f t="shared" si="120"/>
        <v>АТЭ-1 9402.3701-18У</v>
      </c>
      <c r="O7743" s="132" t="str">
        <f>IFERROR(IFERROR(INDEX(Кат!$B:$B,MATCH($N7743,Кат!$I:$I,0)),INDEX(Торг!$B:$B,MATCH($N7743,Торг!$I:$I,0))),"")</f>
        <v/>
      </c>
    </row>
    <row r="7744" spans="1:15" outlineLevel="2">
      <c r="A7744" t="s">
        <v>24498</v>
      </c>
      <c r="C7744" s="191"/>
      <c r="E7744" t="s">
        <v>23548</v>
      </c>
      <c r="J7744" t="s">
        <v>22634</v>
      </c>
      <c r="K7744" s="132" t="str">
        <f>IFERROR(IFERROR(INDEX(Кат!$O:$O,MATCH($C7744,Кат!$I:$I,0)),INDEX(Торг!$L:$L,MATCH($C7744,Торг!$I:$I,0))),"")</f>
        <v/>
      </c>
      <c r="L7744" s="132" t="str">
        <f>IFERROR(IFERROR(INDEX(Кат!$A:$A,MATCH($C7744,Кат!$I:$I,0)),INDEX(Торг!$A:$A,MATCH($C7744,Торг!$I:$I,0))),"")</f>
        <v/>
      </c>
      <c r="M7744" s="132" t="str">
        <f>IFERROR(IFERROR(INDEX(Кат!$B:$B,MATCH($C7744,Кат!$I:$I,0)),INDEX(Торг!$B:$B,MATCH($C7744,Торг!$I:$I,0))),"")</f>
        <v/>
      </c>
      <c r="N7744" s="132" t="str">
        <f t="shared" si="120"/>
        <v xml:space="preserve"> </v>
      </c>
      <c r="O7744" s="132" t="str">
        <f>IFERROR(IFERROR(INDEX(Кат!$B:$B,MATCH($N7744,Кат!$I:$I,0)),INDEX(Торг!$B:$B,MATCH($N7744,Торг!$I:$I,0))),"")</f>
        <v/>
      </c>
    </row>
    <row r="7745" spans="1:15" outlineLevel="2">
      <c r="A7745" t="s">
        <v>19590</v>
      </c>
      <c r="C7745" s="191" t="s">
        <v>34000</v>
      </c>
      <c r="E7745" t="s">
        <v>8924</v>
      </c>
      <c r="F7745" t="s">
        <v>8910</v>
      </c>
      <c r="G7745" t="s">
        <v>399</v>
      </c>
      <c r="H7745">
        <v>3900</v>
      </c>
      <c r="J7745" t="s">
        <v>22634</v>
      </c>
      <c r="K7745" s="132" t="str">
        <f>IFERROR(IFERROR(INDEX(Кат!$O:$O,MATCH($C7745,Кат!$I:$I,0)),INDEX(Торг!$L:$L,MATCH($C7745,Торг!$I:$I,0))),"")</f>
        <v/>
      </c>
      <c r="L7745" s="132" t="str">
        <f>IFERROR(IFERROR(INDEX(Кат!$A:$A,MATCH($C7745,Кат!$I:$I,0)),INDEX(Торг!$A:$A,MATCH($C7745,Торг!$I:$I,0))),"")</f>
        <v/>
      </c>
      <c r="M7745" s="132" t="str">
        <f>IFERROR(IFERROR(INDEX(Кат!$B:$B,MATCH($C7745,Кат!$I:$I,0)),INDEX(Торг!$B:$B,MATCH($C7745,Торг!$I:$I,0))),"")</f>
        <v/>
      </c>
      <c r="N7745" s="132" t="str">
        <f t="shared" si="120"/>
        <v xml:space="preserve">АТЭ-1 7102.3708000 </v>
      </c>
      <c r="O7745" s="132" t="str">
        <f>IFERROR(IFERROR(INDEX(Кат!$B:$B,MATCH($N7745,Кат!$I:$I,0)),INDEX(Торг!$B:$B,MATCH($N7745,Торг!$I:$I,0))),"")</f>
        <v/>
      </c>
    </row>
    <row r="7746" spans="1:15" outlineLevel="2">
      <c r="A7746" t="s">
        <v>19591</v>
      </c>
      <c r="C7746" s="191" t="s">
        <v>8925</v>
      </c>
      <c r="E7746" t="s">
        <v>14530</v>
      </c>
      <c r="F7746" t="s">
        <v>8910</v>
      </c>
      <c r="G7746" t="s">
        <v>399</v>
      </c>
      <c r="H7746">
        <v>3800</v>
      </c>
      <c r="J7746" t="s">
        <v>22634</v>
      </c>
      <c r="K7746" s="132" t="str">
        <f>IFERROR(IFERROR(INDEX(Кат!$O:$O,MATCH($C7746,Кат!$I:$I,0)),INDEX(Торг!$L:$L,MATCH($C7746,Торг!$I:$I,0))),"")</f>
        <v/>
      </c>
      <c r="L7746" s="132" t="str">
        <f>IFERROR(IFERROR(INDEX(Кат!$A:$A,MATCH($C7746,Кат!$I:$I,0)),INDEX(Торг!$A:$A,MATCH($C7746,Торг!$I:$I,0))),"")</f>
        <v/>
      </c>
      <c r="M7746" s="132" t="str">
        <f>IFERROR(IFERROR(INDEX(Кат!$B:$B,MATCH($C7746,Кат!$I:$I,0)),INDEX(Торг!$B:$B,MATCH($C7746,Торг!$I:$I,0))),"")</f>
        <v/>
      </c>
      <c r="N7746" s="132" t="str">
        <f t="shared" si="120"/>
        <v>АТЭ-1 2101.3708</v>
      </c>
      <c r="O7746" s="132" t="str">
        <f>IFERROR(IFERROR(INDEX(Кат!$B:$B,MATCH($N7746,Кат!$I:$I,0)),INDEX(Торг!$B:$B,MATCH($N7746,Торг!$I:$I,0))),"")</f>
        <v/>
      </c>
    </row>
    <row r="7747" spans="1:15" outlineLevel="2">
      <c r="A7747" t="s">
        <v>19592</v>
      </c>
      <c r="C7747" s="191" t="s">
        <v>8926</v>
      </c>
      <c r="E7747" t="s">
        <v>8927</v>
      </c>
      <c r="F7747" t="s">
        <v>8910</v>
      </c>
      <c r="G7747" t="s">
        <v>399</v>
      </c>
      <c r="H7747">
        <v>3800</v>
      </c>
      <c r="J7747" t="s">
        <v>22634</v>
      </c>
      <c r="K7747" s="132" t="str">
        <f>IFERROR(IFERROR(INDEX(Кат!$O:$O,MATCH($C7747,Кат!$I:$I,0)),INDEX(Торг!$L:$L,MATCH($C7747,Торг!$I:$I,0))),"")</f>
        <v/>
      </c>
      <c r="L7747" s="132" t="str">
        <f>IFERROR(IFERROR(INDEX(Кат!$A:$A,MATCH($C7747,Кат!$I:$I,0)),INDEX(Торг!$A:$A,MATCH($C7747,Торг!$I:$I,0))),"")</f>
        <v/>
      </c>
      <c r="M7747" s="132" t="str">
        <f>IFERROR(IFERROR(INDEX(Кат!$B:$B,MATCH($C7747,Кат!$I:$I,0)),INDEX(Торг!$B:$B,MATCH($C7747,Торг!$I:$I,0))),"")</f>
        <v/>
      </c>
      <c r="N7747" s="132" t="str">
        <f t="shared" si="120"/>
        <v>АТЭ-1 2108.3708</v>
      </c>
      <c r="O7747" s="132" t="str">
        <f>IFERROR(IFERROR(INDEX(Кат!$B:$B,MATCH($N7747,Кат!$I:$I,0)),INDEX(Торг!$B:$B,MATCH($N7747,Торг!$I:$I,0))),"")</f>
        <v/>
      </c>
    </row>
    <row r="7748" spans="1:15" outlineLevel="2">
      <c r="A7748" t="s">
        <v>19593</v>
      </c>
      <c r="C7748" s="191" t="s">
        <v>8928</v>
      </c>
      <c r="E7748" t="s">
        <v>8929</v>
      </c>
      <c r="F7748" t="s">
        <v>8910</v>
      </c>
      <c r="G7748" t="s">
        <v>399</v>
      </c>
      <c r="H7748">
        <v>3850</v>
      </c>
      <c r="J7748" t="s">
        <v>22634</v>
      </c>
      <c r="K7748" s="132" t="str">
        <f>IFERROR(IFERROR(INDEX(Кат!$O:$O,MATCH($C7748,Кат!$I:$I,0)),INDEX(Торг!$L:$L,MATCH($C7748,Торг!$I:$I,0))),"")</f>
        <v/>
      </c>
      <c r="L7748" s="132" t="str">
        <f>IFERROR(IFERROR(INDEX(Кат!$A:$A,MATCH($C7748,Кат!$I:$I,0)),INDEX(Торг!$A:$A,MATCH($C7748,Торг!$I:$I,0))),"")</f>
        <v/>
      </c>
      <c r="M7748" s="132" t="str">
        <f>IFERROR(IFERROR(INDEX(Кат!$B:$B,MATCH($C7748,Кат!$I:$I,0)),INDEX(Торг!$B:$B,MATCH($C7748,Торг!$I:$I,0))),"")</f>
        <v/>
      </c>
      <c r="N7748" s="132" t="str">
        <f t="shared" si="120"/>
        <v>АТЭ-1 2110.3708</v>
      </c>
      <c r="O7748" s="132" t="str">
        <f>IFERROR(IFERROR(INDEX(Кат!$B:$B,MATCH($N7748,Кат!$I:$I,0)),INDEX(Торг!$B:$B,MATCH($N7748,Торг!$I:$I,0))),"")</f>
        <v/>
      </c>
    </row>
    <row r="7749" spans="1:15" outlineLevel="2">
      <c r="A7749" t="s">
        <v>19594</v>
      </c>
      <c r="C7749" s="191" t="s">
        <v>8930</v>
      </c>
      <c r="E7749" t="s">
        <v>8931</v>
      </c>
      <c r="F7749" t="s">
        <v>8910</v>
      </c>
      <c r="G7749" t="s">
        <v>399</v>
      </c>
      <c r="H7749">
        <v>4050</v>
      </c>
      <c r="J7749" t="s">
        <v>22634</v>
      </c>
      <c r="K7749" s="132" t="str">
        <f>IFERROR(IFERROR(INDEX(Кат!$O:$O,MATCH($C7749,Кат!$I:$I,0)),INDEX(Торг!$L:$L,MATCH($C7749,Торг!$I:$I,0))),"")</f>
        <v/>
      </c>
      <c r="L7749" s="132" t="str">
        <f>IFERROR(IFERROR(INDEX(Кат!$A:$A,MATCH($C7749,Кат!$I:$I,0)),INDEX(Торг!$A:$A,MATCH($C7749,Торг!$I:$I,0))),"")</f>
        <v/>
      </c>
      <c r="M7749" s="132" t="str">
        <f>IFERROR(IFERROR(INDEX(Кат!$B:$B,MATCH($C7749,Кат!$I:$I,0)),INDEX(Торг!$B:$B,MATCH($C7749,Торг!$I:$I,0))),"")</f>
        <v/>
      </c>
      <c r="N7749" s="132" t="str">
        <f t="shared" si="120"/>
        <v>АТЭ-1 5702.3708-15</v>
      </c>
      <c r="O7749" s="132" t="str">
        <f>IFERROR(IFERROR(INDEX(Кат!$B:$B,MATCH($N7749,Кат!$I:$I,0)),INDEX(Торг!$B:$B,MATCH($N7749,Торг!$I:$I,0))),"")</f>
        <v/>
      </c>
    </row>
    <row r="7750" spans="1:15" outlineLevel="2">
      <c r="A7750" t="s">
        <v>19595</v>
      </c>
      <c r="C7750" s="191">
        <v>8200266777</v>
      </c>
      <c r="E7750" t="s">
        <v>14300</v>
      </c>
      <c r="F7750" t="s">
        <v>8910</v>
      </c>
      <c r="G7750" t="s">
        <v>399</v>
      </c>
      <c r="H7750">
        <v>4300</v>
      </c>
      <c r="J7750" t="s">
        <v>22634</v>
      </c>
      <c r="K7750" s="132" t="str">
        <f>IFERROR(IFERROR(INDEX(Кат!$O:$O,MATCH($C7750,Кат!$I:$I,0)),INDEX(Торг!$L:$L,MATCH($C7750,Торг!$I:$I,0))),"")</f>
        <v/>
      </c>
      <c r="L7750" s="132" t="str">
        <f>IFERROR(IFERROR(INDEX(Кат!$A:$A,MATCH($C7750,Кат!$I:$I,0)),INDEX(Торг!$A:$A,MATCH($C7750,Торг!$I:$I,0))),"")</f>
        <v/>
      </c>
      <c r="M7750" s="132" t="str">
        <f>IFERROR(IFERROR(INDEX(Кат!$B:$B,MATCH($C7750,Кат!$I:$I,0)),INDEX(Торг!$B:$B,MATCH($C7750,Торг!$I:$I,0))),"")</f>
        <v/>
      </c>
      <c r="N7750" s="132" t="str">
        <f t="shared" si="120"/>
        <v>АТЭ-1 8200266777</v>
      </c>
      <c r="O7750" s="132" t="str">
        <f>IFERROR(IFERROR(INDEX(Кат!$B:$B,MATCH($N7750,Кат!$I:$I,0)),INDEX(Торг!$B:$B,MATCH($N7750,Торг!$I:$I,0))),"")</f>
        <v/>
      </c>
    </row>
    <row r="7751" spans="1:15" outlineLevel="2">
      <c r="A7751" t="s">
        <v>19596</v>
      </c>
      <c r="C7751" s="191" t="s">
        <v>8932</v>
      </c>
      <c r="E7751" t="s">
        <v>8933</v>
      </c>
      <c r="F7751" t="s">
        <v>8910</v>
      </c>
      <c r="G7751" t="s">
        <v>399</v>
      </c>
      <c r="H7751">
        <v>3000</v>
      </c>
      <c r="J7751" t="s">
        <v>22634</v>
      </c>
      <c r="K7751" s="132" t="str">
        <f>IFERROR(IFERROR(INDEX(Кат!$O:$O,MATCH($C7751,Кат!$I:$I,0)),INDEX(Торг!$L:$L,MATCH($C7751,Торг!$I:$I,0))),"")</f>
        <v/>
      </c>
      <c r="L7751" s="132" t="str">
        <f>IFERROR(IFERROR(INDEX(Кат!$A:$A,MATCH($C7751,Кат!$I:$I,0)),INDEX(Торг!$A:$A,MATCH($C7751,Торг!$I:$I,0))),"")</f>
        <v/>
      </c>
      <c r="M7751" s="132" t="str">
        <f>IFERROR(IFERROR(INDEX(Кат!$B:$B,MATCH($C7751,Кат!$I:$I,0)),INDEX(Торг!$B:$B,MATCH($C7751,Торг!$I:$I,0))),"")</f>
        <v/>
      </c>
      <c r="N7751" s="132" t="str">
        <f t="shared" si="120"/>
        <v>АТЭ-1 5732.3708</v>
      </c>
      <c r="O7751" s="132" t="str">
        <f>IFERROR(IFERROR(INDEX(Кат!$B:$B,MATCH($N7751,Кат!$I:$I,0)),INDEX(Торг!$B:$B,MATCH($N7751,Торг!$I:$I,0))),"")</f>
        <v/>
      </c>
    </row>
    <row r="7752" spans="1:15" outlineLevel="2">
      <c r="A7752" t="s">
        <v>19597</v>
      </c>
      <c r="C7752" s="191" t="s">
        <v>8934</v>
      </c>
      <c r="E7752" t="s">
        <v>8935</v>
      </c>
      <c r="F7752" t="s">
        <v>8910</v>
      </c>
      <c r="G7752" t="s">
        <v>399</v>
      </c>
      <c r="H7752">
        <v>3400</v>
      </c>
      <c r="J7752" t="s">
        <v>22634</v>
      </c>
      <c r="K7752" s="132" t="str">
        <f>IFERROR(IFERROR(INDEX(Кат!$O:$O,MATCH($C7752,Кат!$I:$I,0)),INDEX(Торг!$L:$L,MATCH($C7752,Торг!$I:$I,0))),"")</f>
        <v/>
      </c>
      <c r="L7752" s="132" t="str">
        <f>IFERROR(IFERROR(INDEX(Кат!$A:$A,MATCH($C7752,Кат!$I:$I,0)),INDEX(Торг!$A:$A,MATCH($C7752,Торг!$I:$I,0))),"")</f>
        <v/>
      </c>
      <c r="M7752" s="132" t="str">
        <f>IFERROR(IFERROR(INDEX(Кат!$B:$B,MATCH($C7752,Кат!$I:$I,0)),INDEX(Торг!$B:$B,MATCH($C7752,Торг!$I:$I,0))),"")</f>
        <v/>
      </c>
      <c r="N7752" s="132" t="str">
        <f t="shared" ref="N7752:N7815" si="121">_xlfn.CONCAT(F7752," ",C7752)</f>
        <v>АТЭ-1 6012.3708</v>
      </c>
      <c r="O7752" s="132" t="str">
        <f>IFERROR(IFERROR(INDEX(Кат!$B:$B,MATCH($N7752,Кат!$I:$I,0)),INDEX(Торг!$B:$B,MATCH($N7752,Торг!$I:$I,0))),"")</f>
        <v/>
      </c>
    </row>
    <row r="7753" spans="1:15" outlineLevel="2">
      <c r="A7753" t="s">
        <v>19598</v>
      </c>
      <c r="C7753" s="191" t="s">
        <v>8936</v>
      </c>
      <c r="E7753" t="s">
        <v>8937</v>
      </c>
      <c r="F7753" t="s">
        <v>8910</v>
      </c>
      <c r="G7753" t="s">
        <v>399</v>
      </c>
      <c r="H7753">
        <v>4250</v>
      </c>
      <c r="J7753" t="s">
        <v>22634</v>
      </c>
      <c r="K7753" s="132" t="str">
        <f>IFERROR(IFERROR(INDEX(Кат!$O:$O,MATCH($C7753,Кат!$I:$I,0)),INDEX(Торг!$L:$L,MATCH($C7753,Торг!$I:$I,0))),"")</f>
        <v/>
      </c>
      <c r="L7753" s="132" t="str">
        <f>IFERROR(IFERROR(INDEX(Кат!$A:$A,MATCH($C7753,Кат!$I:$I,0)),INDEX(Торг!$A:$A,MATCH($C7753,Торг!$I:$I,0))),"")</f>
        <v/>
      </c>
      <c r="M7753" s="132" t="str">
        <f>IFERROR(IFERROR(INDEX(Кат!$B:$B,MATCH($C7753,Кат!$I:$I,0)),INDEX(Торг!$B:$B,MATCH($C7753,Торг!$I:$I,0))),"")</f>
        <v/>
      </c>
      <c r="N7753" s="132" t="str">
        <f t="shared" si="121"/>
        <v>АТЭ-1 TS12E901</v>
      </c>
      <c r="O7753" s="132" t="str">
        <f>IFERROR(IFERROR(INDEX(Кат!$B:$B,MATCH($N7753,Кат!$I:$I,0)),INDEX(Торг!$B:$B,MATCH($N7753,Торг!$I:$I,0))),"")</f>
        <v/>
      </c>
    </row>
    <row r="7754" spans="1:15" outlineLevel="2">
      <c r="A7754" t="s">
        <v>24499</v>
      </c>
      <c r="C7754" s="191"/>
      <c r="E7754" t="s">
        <v>24500</v>
      </c>
      <c r="J7754" t="s">
        <v>22634</v>
      </c>
      <c r="K7754" s="132" t="str">
        <f>IFERROR(IFERROR(INDEX(Кат!$O:$O,MATCH($C7754,Кат!$I:$I,0)),INDEX(Торг!$L:$L,MATCH($C7754,Торг!$I:$I,0))),"")</f>
        <v/>
      </c>
      <c r="L7754" s="132" t="str">
        <f>IFERROR(IFERROR(INDEX(Кат!$A:$A,MATCH($C7754,Кат!$I:$I,0)),INDEX(Торг!$A:$A,MATCH($C7754,Торг!$I:$I,0))),"")</f>
        <v/>
      </c>
      <c r="M7754" s="132" t="str">
        <f>IFERROR(IFERROR(INDEX(Кат!$B:$B,MATCH($C7754,Кат!$I:$I,0)),INDEX(Торг!$B:$B,MATCH($C7754,Торг!$I:$I,0))),"")</f>
        <v/>
      </c>
      <c r="N7754" s="132" t="str">
        <f t="shared" si="121"/>
        <v xml:space="preserve"> </v>
      </c>
      <c r="O7754" s="132" t="str">
        <f>IFERROR(IFERROR(INDEX(Кат!$B:$B,MATCH($N7754,Кат!$I:$I,0)),INDEX(Торг!$B:$B,MATCH($N7754,Торг!$I:$I,0))),"")</f>
        <v/>
      </c>
    </row>
    <row r="7755" spans="1:15" outlineLevel="2">
      <c r="A7755" t="s">
        <v>19599</v>
      </c>
      <c r="C7755" s="191" t="s">
        <v>14531</v>
      </c>
      <c r="E7755" t="s">
        <v>14532</v>
      </c>
      <c r="F7755" t="s">
        <v>3729</v>
      </c>
      <c r="G7755" t="s">
        <v>399</v>
      </c>
      <c r="H7755">
        <v>2200</v>
      </c>
      <c r="J7755" t="s">
        <v>22634</v>
      </c>
      <c r="K7755" s="132" t="str">
        <f>IFERROR(IFERROR(INDEX(Кат!$O:$O,MATCH($C7755,Кат!$I:$I,0)),INDEX(Торг!$L:$L,MATCH($C7755,Торг!$I:$I,0))),"")</f>
        <v/>
      </c>
      <c r="L7755" s="132" t="str">
        <f>IFERROR(IFERROR(INDEX(Кат!$A:$A,MATCH($C7755,Кат!$I:$I,0)),INDEX(Торг!$A:$A,MATCH($C7755,Торг!$I:$I,0))),"")</f>
        <v/>
      </c>
      <c r="M7755" s="132" t="str">
        <f>IFERROR(IFERROR(INDEX(Кат!$B:$B,MATCH($C7755,Кат!$I:$I,0)),INDEX(Торг!$B:$B,MATCH($C7755,Торг!$I:$I,0))),"")</f>
        <v/>
      </c>
      <c r="N7755" s="132" t="str">
        <f t="shared" si="121"/>
        <v>БАЗАЛЬТ 1118-3505010Бз</v>
      </c>
      <c r="O7755" s="132" t="str">
        <f>IFERROR(IFERROR(INDEX(Кат!$B:$B,MATCH($N7755,Кат!$I:$I,0)),INDEX(Торг!$B:$B,MATCH($N7755,Торг!$I:$I,0))),"")</f>
        <v/>
      </c>
    </row>
    <row r="7756" spans="1:15" outlineLevel="2">
      <c r="A7756" t="s">
        <v>19600</v>
      </c>
      <c r="C7756" s="191" t="s">
        <v>8938</v>
      </c>
      <c r="E7756" t="s">
        <v>8939</v>
      </c>
      <c r="F7756" t="s">
        <v>3729</v>
      </c>
      <c r="G7756" t="s">
        <v>399</v>
      </c>
      <c r="H7756">
        <v>1000</v>
      </c>
      <c r="J7756" t="s">
        <v>22634</v>
      </c>
      <c r="K7756" s="132" t="str">
        <f>IFERROR(IFERROR(INDEX(Кат!$O:$O,MATCH($C7756,Кат!$I:$I,0)),INDEX(Торг!$L:$L,MATCH($C7756,Торг!$I:$I,0))),"")</f>
        <v/>
      </c>
      <c r="L7756" s="132" t="str">
        <f>IFERROR(IFERROR(INDEX(Кат!$A:$A,MATCH($C7756,Кат!$I:$I,0)),INDEX(Торг!$A:$A,MATCH($C7756,Торг!$I:$I,0))),"")</f>
        <v/>
      </c>
      <c r="M7756" s="132" t="str">
        <f>IFERROR(IFERROR(INDEX(Кат!$B:$B,MATCH($C7756,Кат!$I:$I,0)),INDEX(Торг!$B:$B,MATCH($C7756,Торг!$I:$I,0))),"")</f>
        <v/>
      </c>
      <c r="N7756" s="132" t="str">
        <f t="shared" si="121"/>
        <v>БАЗАЛЬТ 2101-3505008Бз</v>
      </c>
      <c r="O7756" s="132" t="str">
        <f>IFERROR(IFERROR(INDEX(Кат!$B:$B,MATCH($N7756,Кат!$I:$I,0)),INDEX(Торг!$B:$B,MATCH($N7756,Торг!$I:$I,0))),"")</f>
        <v/>
      </c>
    </row>
    <row r="7757" spans="1:15" outlineLevel="2">
      <c r="A7757" t="s">
        <v>19601</v>
      </c>
      <c r="C7757" s="191" t="s">
        <v>8940</v>
      </c>
      <c r="E7757" t="s">
        <v>8941</v>
      </c>
      <c r="F7757" t="s">
        <v>3729</v>
      </c>
      <c r="G7757" t="s">
        <v>399</v>
      </c>
      <c r="H7757">
        <v>1500</v>
      </c>
      <c r="J7757" t="s">
        <v>22634</v>
      </c>
      <c r="K7757" s="132" t="str">
        <f>IFERROR(IFERROR(INDEX(Кат!$O:$O,MATCH($C7757,Кат!$I:$I,0)),INDEX(Торг!$L:$L,MATCH($C7757,Торг!$I:$I,0))),"")</f>
        <v/>
      </c>
      <c r="L7757" s="132" t="str">
        <f>IFERROR(IFERROR(INDEX(Кат!$A:$A,MATCH($C7757,Кат!$I:$I,0)),INDEX(Торг!$A:$A,MATCH($C7757,Торг!$I:$I,0))),"")</f>
        <v/>
      </c>
      <c r="M7757" s="132" t="str">
        <f>IFERROR(IFERROR(INDEX(Кат!$B:$B,MATCH($C7757,Кат!$I:$I,0)),INDEX(Торг!$B:$B,MATCH($C7757,Торг!$I:$I,0))),"")</f>
        <v/>
      </c>
      <c r="N7757" s="132" t="str">
        <f t="shared" si="121"/>
        <v>БАЗАЛЬТ 2108-3505006Бз</v>
      </c>
      <c r="O7757" s="132" t="str">
        <f>IFERROR(IFERROR(INDEX(Кат!$B:$B,MATCH($N7757,Кат!$I:$I,0)),INDEX(Торг!$B:$B,MATCH($N7757,Торг!$I:$I,0))),"")</f>
        <v/>
      </c>
    </row>
    <row r="7758" spans="1:15" outlineLevel="1">
      <c r="A7758" t="s">
        <v>19602</v>
      </c>
      <c r="C7758" s="191" t="s">
        <v>3727</v>
      </c>
      <c r="E7758" t="s">
        <v>3728</v>
      </c>
      <c r="F7758" t="s">
        <v>3729</v>
      </c>
      <c r="G7758" t="s">
        <v>399</v>
      </c>
      <c r="H7758">
        <v>1240</v>
      </c>
      <c r="J7758" t="s">
        <v>22634</v>
      </c>
      <c r="K7758" s="132" t="str">
        <f>IFERROR(IFERROR(INDEX(Кат!$O:$O,MATCH($C7758,Кат!$I:$I,0)),INDEX(Торг!$L:$L,MATCH($C7758,Торг!$I:$I,0))),"")</f>
        <v/>
      </c>
      <c r="L7758" s="132" t="str">
        <f>IFERROR(IFERROR(INDEX(Кат!$A:$A,MATCH($C7758,Кат!$I:$I,0)),INDEX(Торг!$A:$A,MATCH($C7758,Торг!$I:$I,0))),"")</f>
        <v/>
      </c>
      <c r="M7758" s="132" t="str">
        <f>IFERROR(IFERROR(INDEX(Кат!$B:$B,MATCH($C7758,Кат!$I:$I,0)),INDEX(Торг!$B:$B,MATCH($C7758,Торг!$I:$I,0))),"")</f>
        <v/>
      </c>
      <c r="N7758" s="132" t="str">
        <f t="shared" si="121"/>
        <v>БАЗАЛЬТ 2108-3505010Бз</v>
      </c>
      <c r="O7758" s="132" t="str">
        <f>IFERROR(IFERROR(INDEX(Кат!$B:$B,MATCH($N7758,Кат!$I:$I,0)),INDEX(Торг!$B:$B,MATCH($N7758,Торг!$I:$I,0))),"")</f>
        <v/>
      </c>
    </row>
    <row r="7759" spans="1:15" outlineLevel="2">
      <c r="A7759" t="s">
        <v>19603</v>
      </c>
      <c r="C7759" s="191" t="s">
        <v>8942</v>
      </c>
      <c r="E7759" t="s">
        <v>8943</v>
      </c>
      <c r="F7759" t="s">
        <v>3729</v>
      </c>
      <c r="G7759" t="s">
        <v>399</v>
      </c>
      <c r="H7759">
        <v>1000</v>
      </c>
      <c r="J7759" t="s">
        <v>22634</v>
      </c>
      <c r="K7759" s="132" t="str">
        <f>IFERROR(IFERROR(INDEX(Кат!$O:$O,MATCH($C7759,Кат!$I:$I,0)),INDEX(Торг!$L:$L,MATCH($C7759,Торг!$I:$I,0))),"")</f>
        <v/>
      </c>
      <c r="L7759" s="132" t="str">
        <f>IFERROR(IFERROR(INDEX(Кат!$A:$A,MATCH($C7759,Кат!$I:$I,0)),INDEX(Торг!$A:$A,MATCH($C7759,Торг!$I:$I,0))),"")</f>
        <v/>
      </c>
      <c r="M7759" s="132" t="str">
        <f>IFERROR(IFERROR(INDEX(Кат!$B:$B,MATCH($C7759,Кат!$I:$I,0)),INDEX(Торг!$B:$B,MATCH($C7759,Торг!$I:$I,0))),"")</f>
        <v/>
      </c>
      <c r="N7759" s="132" t="str">
        <f t="shared" si="121"/>
        <v>БАЗАЛЬТ 2121-3505009Бз</v>
      </c>
      <c r="O7759" s="132" t="str">
        <f>IFERROR(IFERROR(INDEX(Кат!$B:$B,MATCH($N7759,Кат!$I:$I,0)),INDEX(Торг!$B:$B,MATCH($N7759,Торг!$I:$I,0))),"")</f>
        <v/>
      </c>
    </row>
    <row r="7760" spans="1:15" outlineLevel="2">
      <c r="A7760" t="s">
        <v>19604</v>
      </c>
      <c r="C7760" s="191" t="s">
        <v>8944</v>
      </c>
      <c r="E7760" t="s">
        <v>8945</v>
      </c>
      <c r="F7760" t="s">
        <v>3729</v>
      </c>
      <c r="G7760" t="s">
        <v>399</v>
      </c>
      <c r="H7760">
        <v>950</v>
      </c>
      <c r="J7760" t="s">
        <v>22634</v>
      </c>
      <c r="K7760" s="132" t="str">
        <f>IFERROR(IFERROR(INDEX(Кат!$O:$O,MATCH($C7760,Кат!$I:$I,0)),INDEX(Торг!$L:$L,MATCH($C7760,Торг!$I:$I,0))),"")</f>
        <v/>
      </c>
      <c r="L7760" s="132" t="str">
        <f>IFERROR(IFERROR(INDEX(Кат!$A:$A,MATCH($C7760,Кат!$I:$I,0)),INDEX(Торг!$A:$A,MATCH($C7760,Торг!$I:$I,0))),"")</f>
        <v/>
      </c>
      <c r="M7760" s="132" t="str">
        <f>IFERROR(IFERROR(INDEX(Кат!$B:$B,MATCH($C7760,Кат!$I:$I,0)),INDEX(Торг!$B:$B,MATCH($C7760,Торг!$I:$I,0))),"")</f>
        <v/>
      </c>
      <c r="N7760" s="132" t="str">
        <f t="shared" si="121"/>
        <v>БАЗАЛЬТ 21213-3505009Бз</v>
      </c>
      <c r="O7760" s="132" t="str">
        <f>IFERROR(IFERROR(INDEX(Кат!$B:$B,MATCH($N7760,Кат!$I:$I,0)),INDEX(Торг!$B:$B,MATCH($N7760,Торг!$I:$I,0))),"")</f>
        <v/>
      </c>
    </row>
    <row r="7761" spans="1:15" outlineLevel="2">
      <c r="A7761" t="s">
        <v>19605</v>
      </c>
      <c r="C7761" s="191" t="s">
        <v>8946</v>
      </c>
      <c r="E7761" t="s">
        <v>8947</v>
      </c>
      <c r="F7761" t="s">
        <v>3729</v>
      </c>
      <c r="G7761" t="s">
        <v>399</v>
      </c>
      <c r="H7761">
        <v>650</v>
      </c>
      <c r="J7761" t="s">
        <v>22634</v>
      </c>
      <c r="K7761" s="132" t="str">
        <f>IFERROR(IFERROR(INDEX(Кат!$O:$O,MATCH($C7761,Кат!$I:$I,0)),INDEX(Торг!$L:$L,MATCH($C7761,Торг!$I:$I,0))),"")</f>
        <v/>
      </c>
      <c r="L7761" s="132" t="str">
        <f>IFERROR(IFERROR(INDEX(Кат!$A:$A,MATCH($C7761,Кат!$I:$I,0)),INDEX(Торг!$A:$A,MATCH($C7761,Торг!$I:$I,0))),"")</f>
        <v/>
      </c>
      <c r="M7761" s="132" t="str">
        <f>IFERROR(IFERROR(INDEX(Кат!$B:$B,MATCH($C7761,Кат!$I:$I,0)),INDEX(Торг!$B:$B,MATCH($C7761,Торг!$I:$I,0))),"")</f>
        <v/>
      </c>
      <c r="N7761" s="132" t="str">
        <f t="shared" si="121"/>
        <v>БАЗАЛЬТ 2101-1602610Бз</v>
      </c>
      <c r="O7761" s="132" t="str">
        <f>IFERROR(IFERROR(INDEX(Кат!$B:$B,MATCH($N7761,Кат!$I:$I,0)),INDEX(Торг!$B:$B,MATCH($N7761,Торг!$I:$I,0))),"")</f>
        <v/>
      </c>
    </row>
    <row r="7762" spans="1:15" outlineLevel="2">
      <c r="A7762" t="s">
        <v>19606</v>
      </c>
      <c r="C7762" s="191" t="s">
        <v>8948</v>
      </c>
      <c r="E7762" t="s">
        <v>8949</v>
      </c>
      <c r="F7762" t="s">
        <v>3729</v>
      </c>
      <c r="G7762" t="s">
        <v>399</v>
      </c>
      <c r="H7762">
        <v>700</v>
      </c>
      <c r="J7762" t="s">
        <v>22634</v>
      </c>
      <c r="K7762" s="132" t="str">
        <f>IFERROR(IFERROR(INDEX(Кат!$O:$O,MATCH($C7762,Кат!$I:$I,0)),INDEX(Торг!$L:$L,MATCH($C7762,Торг!$I:$I,0))),"")</f>
        <v/>
      </c>
      <c r="L7762" s="132" t="str">
        <f>IFERROR(IFERROR(INDEX(Кат!$A:$A,MATCH($C7762,Кат!$I:$I,0)),INDEX(Торг!$A:$A,MATCH($C7762,Торг!$I:$I,0))),"")</f>
        <v/>
      </c>
      <c r="M7762" s="132" t="str">
        <f>IFERROR(IFERROR(INDEX(Кат!$B:$B,MATCH($C7762,Кат!$I:$I,0)),INDEX(Торг!$B:$B,MATCH($C7762,Торг!$I:$I,0))),"")</f>
        <v/>
      </c>
      <c r="N7762" s="132" t="str">
        <f t="shared" si="121"/>
        <v>БАЗАЛЬТ 2121-1602610Бз</v>
      </c>
      <c r="O7762" s="132" t="str">
        <f>IFERROR(IFERROR(INDEX(Кат!$B:$B,MATCH($N7762,Кат!$I:$I,0)),INDEX(Торг!$B:$B,MATCH($N7762,Торг!$I:$I,0))),"")</f>
        <v/>
      </c>
    </row>
    <row r="7763" spans="1:15" outlineLevel="2">
      <c r="A7763" t="s">
        <v>19607</v>
      </c>
      <c r="C7763" s="191" t="s">
        <v>8950</v>
      </c>
      <c r="E7763" t="s">
        <v>27424</v>
      </c>
      <c r="F7763" t="s">
        <v>3729</v>
      </c>
      <c r="G7763" t="s">
        <v>399</v>
      </c>
      <c r="H7763">
        <v>260</v>
      </c>
      <c r="J7763" t="s">
        <v>22634</v>
      </c>
      <c r="K7763" s="132" t="str">
        <f>IFERROR(IFERROR(INDEX(Кат!$O:$O,MATCH($C7763,Кат!$I:$I,0)),INDEX(Торг!$L:$L,MATCH($C7763,Торг!$I:$I,0))),"")</f>
        <v/>
      </c>
      <c r="L7763" s="132" t="str">
        <f>IFERROR(IFERROR(INDEX(Кат!$A:$A,MATCH($C7763,Кат!$I:$I,0)),INDEX(Торг!$A:$A,MATCH($C7763,Торг!$I:$I,0))),"")</f>
        <v/>
      </c>
      <c r="M7763" s="132" t="str">
        <f>IFERROR(IFERROR(INDEX(Кат!$B:$B,MATCH($C7763,Кат!$I:$I,0)),INDEX(Торг!$B:$B,MATCH($C7763,Торг!$I:$I,0))),"")</f>
        <v/>
      </c>
      <c r="N7763" s="132" t="str">
        <f t="shared" si="121"/>
        <v>БАЗАЛЬТ 2101-3502040Бз</v>
      </c>
      <c r="O7763" s="132" t="str">
        <f>IFERROR(IFERROR(INDEX(Кат!$B:$B,MATCH($N7763,Кат!$I:$I,0)),INDEX(Торг!$B:$B,MATCH($N7763,Торг!$I:$I,0))),"")</f>
        <v/>
      </c>
    </row>
    <row r="7764" spans="1:15" outlineLevel="2">
      <c r="A7764" t="s">
        <v>19608</v>
      </c>
      <c r="C7764" s="191" t="s">
        <v>3730</v>
      </c>
      <c r="E7764" t="s">
        <v>27425</v>
      </c>
      <c r="F7764" t="s">
        <v>3729</v>
      </c>
      <c r="G7764" t="s">
        <v>399</v>
      </c>
      <c r="H7764">
        <v>370</v>
      </c>
      <c r="J7764" t="s">
        <v>22634</v>
      </c>
      <c r="K7764" s="132" t="str">
        <f>IFERROR(IFERROR(INDEX(Кат!$O:$O,MATCH($C7764,Кат!$I:$I,0)),INDEX(Торг!$L:$L,MATCH($C7764,Торг!$I:$I,0))),"")</f>
        <v/>
      </c>
      <c r="L7764" s="132" t="str">
        <f>IFERROR(IFERROR(INDEX(Кат!$A:$A,MATCH($C7764,Кат!$I:$I,0)),INDEX(Торг!$A:$A,MATCH($C7764,Торг!$I:$I,0))),"")</f>
        <v/>
      </c>
      <c r="M7764" s="132" t="str">
        <f>IFERROR(IFERROR(INDEX(Кат!$B:$B,MATCH($C7764,Кат!$I:$I,0)),INDEX(Торг!$B:$B,MATCH($C7764,Торг!$I:$I,0))),"")</f>
        <v/>
      </c>
      <c r="N7764" s="132" t="str">
        <f t="shared" si="121"/>
        <v>БАЗАЛЬТ 2105-3502040Бз</v>
      </c>
      <c r="O7764" s="132" t="str">
        <f>IFERROR(IFERROR(INDEX(Кат!$B:$B,MATCH($N7764,Кат!$I:$I,0)),INDEX(Торг!$B:$B,MATCH($N7764,Торг!$I:$I,0))),"")</f>
        <v/>
      </c>
    </row>
    <row r="7765" spans="1:15" outlineLevel="2">
      <c r="A7765" t="s">
        <v>19609</v>
      </c>
      <c r="C7765" s="191" t="s">
        <v>8951</v>
      </c>
      <c r="E7765" t="s">
        <v>27586</v>
      </c>
      <c r="F7765" t="s">
        <v>3729</v>
      </c>
      <c r="G7765" t="s">
        <v>399</v>
      </c>
      <c r="H7765">
        <v>550</v>
      </c>
      <c r="J7765" t="s">
        <v>22634</v>
      </c>
      <c r="K7765" s="132" t="str">
        <f>IFERROR(IFERROR(INDEX(Кат!$O:$O,MATCH($C7765,Кат!$I:$I,0)),INDEX(Торг!$L:$L,MATCH($C7765,Торг!$I:$I,0))),"")</f>
        <v/>
      </c>
      <c r="L7765" s="132" t="str">
        <f>IFERROR(IFERROR(INDEX(Кат!$A:$A,MATCH($C7765,Кат!$I:$I,0)),INDEX(Торг!$A:$A,MATCH($C7765,Торг!$I:$I,0))),"")</f>
        <v/>
      </c>
      <c r="M7765" s="132" t="str">
        <f>IFERROR(IFERROR(INDEX(Кат!$B:$B,MATCH($C7765,Кат!$I:$I,0)),INDEX(Торг!$B:$B,MATCH($C7765,Торг!$I:$I,0))),"")</f>
        <v/>
      </c>
      <c r="N7765" s="132" t="str">
        <f t="shared" si="121"/>
        <v>БАЗАЛЬТ 2101-1602510Бз</v>
      </c>
      <c r="O7765" s="132" t="str">
        <f>IFERROR(IFERROR(INDEX(Кат!$B:$B,MATCH($N7765,Кат!$I:$I,0)),INDEX(Торг!$B:$B,MATCH($N7765,Торг!$I:$I,0))),"")</f>
        <v/>
      </c>
    </row>
    <row r="7766" spans="1:15" outlineLevel="2">
      <c r="A7766" t="s">
        <v>19610</v>
      </c>
      <c r="C7766" s="191" t="s">
        <v>8952</v>
      </c>
      <c r="E7766" t="s">
        <v>27587</v>
      </c>
      <c r="F7766" t="s">
        <v>3729</v>
      </c>
      <c r="G7766" t="s">
        <v>399</v>
      </c>
      <c r="H7766">
        <v>1120</v>
      </c>
      <c r="J7766" t="s">
        <v>22634</v>
      </c>
      <c r="K7766" s="132" t="str">
        <f>IFERROR(IFERROR(INDEX(Кат!$O:$O,MATCH($C7766,Кат!$I:$I,0)),INDEX(Торг!$L:$L,MATCH($C7766,Торг!$I:$I,0))),"")</f>
        <v/>
      </c>
      <c r="L7766" s="132" t="str">
        <f>IFERROR(IFERROR(INDEX(Кат!$A:$A,MATCH($C7766,Кат!$I:$I,0)),INDEX(Торг!$A:$A,MATCH($C7766,Торг!$I:$I,0))),"")</f>
        <v/>
      </c>
      <c r="M7766" s="132" t="str">
        <f>IFERROR(IFERROR(INDEX(Кат!$B:$B,MATCH($C7766,Кат!$I:$I,0)),INDEX(Торг!$B:$B,MATCH($C7766,Торг!$I:$I,0))),"")</f>
        <v/>
      </c>
      <c r="N7766" s="132" t="str">
        <f t="shared" si="121"/>
        <v>БАЗАЛЬТ 21214-1602510Бз</v>
      </c>
      <c r="O7766" s="132" t="str">
        <f>IFERROR(IFERROR(INDEX(Кат!$B:$B,MATCH($N7766,Кат!$I:$I,0)),INDEX(Торг!$B:$B,MATCH($N7766,Торг!$I:$I,0))),"")</f>
        <v/>
      </c>
    </row>
    <row r="7767" spans="1:15" outlineLevel="2">
      <c r="A7767" t="s">
        <v>19611</v>
      </c>
      <c r="C7767" s="191" t="s">
        <v>8953</v>
      </c>
      <c r="E7767" t="s">
        <v>8954</v>
      </c>
      <c r="F7767" t="s">
        <v>3729</v>
      </c>
      <c r="G7767" t="s">
        <v>399</v>
      </c>
      <c r="H7767">
        <v>500</v>
      </c>
      <c r="J7767" t="s">
        <v>22634</v>
      </c>
      <c r="K7767" s="132" t="str">
        <f>IFERROR(IFERROR(INDEX(Кат!$O:$O,MATCH($C7767,Кат!$I:$I,0)),INDEX(Торг!$L:$L,MATCH($C7767,Торг!$I:$I,0))),"")</f>
        <v/>
      </c>
      <c r="L7767" s="132" t="str">
        <f>IFERROR(IFERROR(INDEX(Кат!$A:$A,MATCH($C7767,Кат!$I:$I,0)),INDEX(Торг!$A:$A,MATCH($C7767,Торг!$I:$I,0))),"")</f>
        <v/>
      </c>
      <c r="M7767" s="132" t="str">
        <f>IFERROR(IFERROR(INDEX(Кат!$B:$B,MATCH($C7767,Кат!$I:$I,0)),INDEX(Торг!$B:$B,MATCH($C7767,Торг!$I:$I,0))),"")</f>
        <v/>
      </c>
      <c r="N7767" s="132" t="str">
        <f t="shared" si="121"/>
        <v>БАЗАЛЬТ 2101-3501183Бз</v>
      </c>
      <c r="O7767" s="132" t="str">
        <f>IFERROR(IFERROR(INDEX(Кат!$B:$B,MATCH($N7767,Кат!$I:$I,0)),INDEX(Торг!$B:$B,MATCH($N7767,Торг!$I:$I,0))),"")</f>
        <v/>
      </c>
    </row>
    <row r="7768" spans="1:15" outlineLevel="2">
      <c r="A7768" t="s">
        <v>19612</v>
      </c>
      <c r="C7768" s="191" t="s">
        <v>8955</v>
      </c>
      <c r="E7768" t="s">
        <v>8956</v>
      </c>
      <c r="F7768" t="s">
        <v>3729</v>
      </c>
      <c r="G7768" t="s">
        <v>399</v>
      </c>
      <c r="H7768">
        <v>500</v>
      </c>
      <c r="J7768" t="s">
        <v>22634</v>
      </c>
      <c r="K7768" s="132" t="str">
        <f>IFERROR(IFERROR(INDEX(Кат!$O:$O,MATCH($C7768,Кат!$I:$I,0)),INDEX(Торг!$L:$L,MATCH($C7768,Торг!$I:$I,0))),"")</f>
        <v/>
      </c>
      <c r="L7768" s="132" t="str">
        <f>IFERROR(IFERROR(INDEX(Кат!$A:$A,MATCH($C7768,Кат!$I:$I,0)),INDEX(Торг!$A:$A,MATCH($C7768,Торг!$I:$I,0))),"")</f>
        <v/>
      </c>
      <c r="M7768" s="132" t="str">
        <f>IFERROR(IFERROR(INDEX(Кат!$B:$B,MATCH($C7768,Кат!$I:$I,0)),INDEX(Торг!$B:$B,MATCH($C7768,Торг!$I:$I,0))),"")</f>
        <v/>
      </c>
      <c r="N7768" s="132" t="str">
        <f t="shared" si="121"/>
        <v>БАЗАЛЬТ 2101-3501182Бз</v>
      </c>
      <c r="O7768" s="132" t="str">
        <f>IFERROR(IFERROR(INDEX(Кат!$B:$B,MATCH($N7768,Кат!$I:$I,0)),INDEX(Торг!$B:$B,MATCH($N7768,Торг!$I:$I,0))),"")</f>
        <v/>
      </c>
    </row>
    <row r="7769" spans="1:15" outlineLevel="2">
      <c r="A7769" t="s">
        <v>19613</v>
      </c>
      <c r="C7769" s="191" t="s">
        <v>8957</v>
      </c>
      <c r="E7769" t="s">
        <v>8958</v>
      </c>
      <c r="F7769" t="s">
        <v>3729</v>
      </c>
      <c r="G7769" t="s">
        <v>399</v>
      </c>
      <c r="H7769">
        <v>600</v>
      </c>
      <c r="J7769" t="s">
        <v>22634</v>
      </c>
      <c r="K7769" s="132" t="str">
        <f>IFERROR(IFERROR(INDEX(Кат!$O:$O,MATCH($C7769,Кат!$I:$I,0)),INDEX(Торг!$L:$L,MATCH($C7769,Торг!$I:$I,0))),"")</f>
        <v/>
      </c>
      <c r="L7769" s="132" t="str">
        <f>IFERROR(IFERROR(INDEX(Кат!$A:$A,MATCH($C7769,Кат!$I:$I,0)),INDEX(Торг!$A:$A,MATCH($C7769,Торг!$I:$I,0))),"")</f>
        <v/>
      </c>
      <c r="M7769" s="132" t="str">
        <f>IFERROR(IFERROR(INDEX(Кат!$B:$B,MATCH($C7769,Кат!$I:$I,0)),INDEX(Торг!$B:$B,MATCH($C7769,Торг!$I:$I,0))),"")</f>
        <v/>
      </c>
      <c r="N7769" s="132" t="str">
        <f t="shared" si="121"/>
        <v>БАЗАЛЬТ 2108-3501045Бз</v>
      </c>
      <c r="O7769" s="132" t="str">
        <f>IFERROR(IFERROR(INDEX(Кат!$B:$B,MATCH($N7769,Кат!$I:$I,0)),INDEX(Торг!$B:$B,MATCH($N7769,Торг!$I:$I,0))),"")</f>
        <v/>
      </c>
    </row>
    <row r="7770" spans="1:15" outlineLevel="2">
      <c r="A7770" t="s">
        <v>19614</v>
      </c>
      <c r="C7770" s="191" t="s">
        <v>8959</v>
      </c>
      <c r="E7770" t="s">
        <v>8960</v>
      </c>
      <c r="F7770" t="s">
        <v>3729</v>
      </c>
      <c r="G7770" t="s">
        <v>399</v>
      </c>
      <c r="H7770">
        <v>920</v>
      </c>
      <c r="J7770" t="s">
        <v>22634</v>
      </c>
      <c r="K7770" s="132" t="str">
        <f>IFERROR(IFERROR(INDEX(Кат!$O:$O,MATCH($C7770,Кат!$I:$I,0)),INDEX(Торг!$L:$L,MATCH($C7770,Торг!$I:$I,0))),"")</f>
        <v/>
      </c>
      <c r="L7770" s="132" t="str">
        <f>IFERROR(IFERROR(INDEX(Кат!$A:$A,MATCH($C7770,Кат!$I:$I,0)),INDEX(Торг!$A:$A,MATCH($C7770,Торг!$I:$I,0))),"")</f>
        <v/>
      </c>
      <c r="M7770" s="132" t="str">
        <f>IFERROR(IFERROR(INDEX(Кат!$B:$B,MATCH($C7770,Кат!$I:$I,0)),INDEX(Торг!$B:$B,MATCH($C7770,Торг!$I:$I,0))),"")</f>
        <v/>
      </c>
      <c r="N7770" s="132" t="str">
        <f t="shared" si="121"/>
        <v>БАЗАЛЬТ 2121-3501179Бз</v>
      </c>
      <c r="O7770" s="132" t="str">
        <f>IFERROR(IFERROR(INDEX(Кат!$B:$B,MATCH($N7770,Кат!$I:$I,0)),INDEX(Торг!$B:$B,MATCH($N7770,Торг!$I:$I,0))),"")</f>
        <v/>
      </c>
    </row>
    <row r="7771" spans="1:15" outlineLevel="2">
      <c r="A7771" t="s">
        <v>19615</v>
      </c>
      <c r="C7771" s="191" t="s">
        <v>8961</v>
      </c>
      <c r="E7771" t="s">
        <v>8962</v>
      </c>
      <c r="F7771" t="s">
        <v>3729</v>
      </c>
      <c r="G7771" t="s">
        <v>399</v>
      </c>
      <c r="H7771">
        <v>500</v>
      </c>
      <c r="J7771" t="s">
        <v>22634</v>
      </c>
      <c r="K7771" s="132" t="str">
        <f>IFERROR(IFERROR(INDEX(Кат!$O:$O,MATCH($C7771,Кат!$I:$I,0)),INDEX(Торг!$L:$L,MATCH($C7771,Торг!$I:$I,0))),"")</f>
        <v/>
      </c>
      <c r="L7771" s="132" t="str">
        <f>IFERROR(IFERROR(INDEX(Кат!$A:$A,MATCH($C7771,Кат!$I:$I,0)),INDEX(Торг!$A:$A,MATCH($C7771,Торг!$I:$I,0))),"")</f>
        <v/>
      </c>
      <c r="M7771" s="132" t="str">
        <f>IFERROR(IFERROR(INDEX(Кат!$B:$B,MATCH($C7771,Кат!$I:$I,0)),INDEX(Торг!$B:$B,MATCH($C7771,Торг!$I:$I,0))),"")</f>
        <v/>
      </c>
      <c r="N7771" s="132" t="str">
        <f t="shared" si="121"/>
        <v>БАЗАЛЬТ 2101-3501181Бз</v>
      </c>
      <c r="O7771" s="132" t="str">
        <f>IFERROR(IFERROR(INDEX(Кат!$B:$B,MATCH($N7771,Кат!$I:$I,0)),INDEX(Торг!$B:$B,MATCH($N7771,Торг!$I:$I,0))),"")</f>
        <v/>
      </c>
    </row>
    <row r="7772" spans="1:15" outlineLevel="2">
      <c r="A7772" t="s">
        <v>19616</v>
      </c>
      <c r="C7772" s="191" t="s">
        <v>8963</v>
      </c>
      <c r="E7772" t="s">
        <v>8964</v>
      </c>
      <c r="F7772" t="s">
        <v>3729</v>
      </c>
      <c r="G7772" t="s">
        <v>399</v>
      </c>
      <c r="H7772">
        <v>500</v>
      </c>
      <c r="J7772" t="s">
        <v>22634</v>
      </c>
      <c r="K7772" s="132" t="str">
        <f>IFERROR(IFERROR(INDEX(Кат!$O:$O,MATCH($C7772,Кат!$I:$I,0)),INDEX(Торг!$L:$L,MATCH($C7772,Торг!$I:$I,0))),"")</f>
        <v/>
      </c>
      <c r="L7772" s="132" t="str">
        <f>IFERROR(IFERROR(INDEX(Кат!$A:$A,MATCH($C7772,Кат!$I:$I,0)),INDEX(Торг!$A:$A,MATCH($C7772,Торг!$I:$I,0))),"")</f>
        <v/>
      </c>
      <c r="M7772" s="132" t="str">
        <f>IFERROR(IFERROR(INDEX(Кат!$B:$B,MATCH($C7772,Кат!$I:$I,0)),INDEX(Торг!$B:$B,MATCH($C7772,Торг!$I:$I,0))),"")</f>
        <v/>
      </c>
      <c r="N7772" s="132" t="str">
        <f t="shared" si="121"/>
        <v>БАЗАЛЬТ 2101-3501180Бз</v>
      </c>
      <c r="O7772" s="132" t="str">
        <f>IFERROR(IFERROR(INDEX(Кат!$B:$B,MATCH($N7772,Кат!$I:$I,0)),INDEX(Торг!$B:$B,MATCH($N7772,Торг!$I:$I,0))),"")</f>
        <v/>
      </c>
    </row>
    <row r="7773" spans="1:15" outlineLevel="2">
      <c r="A7773" t="s">
        <v>19617</v>
      </c>
      <c r="C7773" s="191" t="s">
        <v>8965</v>
      </c>
      <c r="E7773" t="s">
        <v>8966</v>
      </c>
      <c r="F7773" t="s">
        <v>3729</v>
      </c>
      <c r="G7773" t="s">
        <v>399</v>
      </c>
      <c r="H7773">
        <v>630</v>
      </c>
      <c r="J7773" t="s">
        <v>22634</v>
      </c>
      <c r="K7773" s="132" t="str">
        <f>IFERROR(IFERROR(INDEX(Кат!$O:$O,MATCH($C7773,Кат!$I:$I,0)),INDEX(Торг!$L:$L,MATCH($C7773,Торг!$I:$I,0))),"")</f>
        <v/>
      </c>
      <c r="L7773" s="132" t="str">
        <f>IFERROR(IFERROR(INDEX(Кат!$A:$A,MATCH($C7773,Кат!$I:$I,0)),INDEX(Торг!$A:$A,MATCH($C7773,Торг!$I:$I,0))),"")</f>
        <v/>
      </c>
      <c r="M7773" s="132" t="str">
        <f>IFERROR(IFERROR(INDEX(Кат!$B:$B,MATCH($C7773,Кат!$I:$I,0)),INDEX(Торг!$B:$B,MATCH($C7773,Торг!$I:$I,0))),"")</f>
        <v/>
      </c>
      <c r="N7773" s="132" t="str">
        <f t="shared" si="121"/>
        <v>БАЗАЛЬТ 2108-3501044Бз</v>
      </c>
      <c r="O7773" s="132" t="str">
        <f>IFERROR(IFERROR(INDEX(Кат!$B:$B,MATCH($N7773,Кат!$I:$I,0)),INDEX(Торг!$B:$B,MATCH($N7773,Торг!$I:$I,0))),"")</f>
        <v/>
      </c>
    </row>
    <row r="7774" spans="1:15" outlineLevel="2">
      <c r="A7774" t="s">
        <v>19618</v>
      </c>
      <c r="C7774" s="191" t="s">
        <v>8967</v>
      </c>
      <c r="E7774" t="s">
        <v>8968</v>
      </c>
      <c r="F7774" t="s">
        <v>3729</v>
      </c>
      <c r="G7774" t="s">
        <v>399</v>
      </c>
      <c r="H7774">
        <v>810</v>
      </c>
      <c r="J7774" t="s">
        <v>22634</v>
      </c>
      <c r="K7774" s="132" t="str">
        <f>IFERROR(IFERROR(INDEX(Кат!$O:$O,MATCH($C7774,Кат!$I:$I,0)),INDEX(Торг!$L:$L,MATCH($C7774,Торг!$I:$I,0))),"")</f>
        <v/>
      </c>
      <c r="L7774" s="132" t="str">
        <f>IFERROR(IFERROR(INDEX(Кат!$A:$A,MATCH($C7774,Кат!$I:$I,0)),INDEX(Торг!$A:$A,MATCH($C7774,Торг!$I:$I,0))),"")</f>
        <v/>
      </c>
      <c r="M7774" s="132" t="str">
        <f>IFERROR(IFERROR(INDEX(Кат!$B:$B,MATCH($C7774,Кат!$I:$I,0)),INDEX(Торг!$B:$B,MATCH($C7774,Торг!$I:$I,0))),"")</f>
        <v/>
      </c>
      <c r="N7774" s="132" t="str">
        <f t="shared" si="121"/>
        <v>БАЗАЛЬТ 2121-3501178Бз</v>
      </c>
      <c r="O7774" s="132" t="str">
        <f>IFERROR(IFERROR(INDEX(Кат!$B:$B,MATCH($N7774,Кат!$I:$I,0)),INDEX(Торг!$B:$B,MATCH($N7774,Торг!$I:$I,0))),"")</f>
        <v/>
      </c>
    </row>
    <row r="7775" spans="1:15" outlineLevel="2">
      <c r="A7775" t="s">
        <v>24501</v>
      </c>
      <c r="C7775" s="191"/>
      <c r="E7775" t="s">
        <v>24502</v>
      </c>
      <c r="J7775" t="s">
        <v>22634</v>
      </c>
      <c r="K7775" s="132" t="str">
        <f>IFERROR(IFERROR(INDEX(Кат!$O:$O,MATCH($C7775,Кат!$I:$I,0)),INDEX(Торг!$L:$L,MATCH($C7775,Торг!$I:$I,0))),"")</f>
        <v/>
      </c>
      <c r="L7775" s="132" t="str">
        <f>IFERROR(IFERROR(INDEX(Кат!$A:$A,MATCH($C7775,Кат!$I:$I,0)),INDEX(Торг!$A:$A,MATCH($C7775,Торг!$I:$I,0))),"")</f>
        <v/>
      </c>
      <c r="M7775" s="132" t="str">
        <f>IFERROR(IFERROR(INDEX(Кат!$B:$B,MATCH($C7775,Кат!$I:$I,0)),INDEX(Торг!$B:$B,MATCH($C7775,Торг!$I:$I,0))),"")</f>
        <v/>
      </c>
      <c r="N7775" s="132" t="str">
        <f t="shared" si="121"/>
        <v xml:space="preserve"> </v>
      </c>
      <c r="O7775" s="132" t="str">
        <f>IFERROR(IFERROR(INDEX(Кат!$B:$B,MATCH($N7775,Кат!$I:$I,0)),INDEX(Торг!$B:$B,MATCH($N7775,Торг!$I:$I,0))),"")</f>
        <v/>
      </c>
    </row>
    <row r="7776" spans="1:15" outlineLevel="2">
      <c r="A7776" t="s">
        <v>19619</v>
      </c>
      <c r="C7776" s="191" t="s">
        <v>8969</v>
      </c>
      <c r="E7776" t="s">
        <v>29304</v>
      </c>
      <c r="F7776" t="s">
        <v>3733</v>
      </c>
      <c r="G7776" t="s">
        <v>375</v>
      </c>
      <c r="H7776">
        <v>750</v>
      </c>
      <c r="J7776" t="s">
        <v>22634</v>
      </c>
      <c r="K7776" s="132" t="str">
        <f>IFERROR(IFERROR(INDEX(Кат!$O:$O,MATCH($C7776,Кат!$I:$I,0)),INDEX(Торг!$L:$L,MATCH($C7776,Торг!$I:$I,0))),"")</f>
        <v/>
      </c>
      <c r="L7776" s="132" t="str">
        <f>IFERROR(IFERROR(INDEX(Кат!$A:$A,MATCH($C7776,Кат!$I:$I,0)),INDEX(Торг!$A:$A,MATCH($C7776,Торг!$I:$I,0))),"")</f>
        <v/>
      </c>
      <c r="M7776" s="132" t="str">
        <f>IFERROR(IFERROR(INDEX(Кат!$B:$B,MATCH($C7776,Кат!$I:$I,0)),INDEX(Торг!$B:$B,MATCH($C7776,Торг!$I:$I,0))),"")</f>
        <v/>
      </c>
      <c r="N7776" s="132" t="str">
        <f t="shared" si="121"/>
        <v>БАЛАКОВО РЕЗИНО-ТЕХНИКА 21100-8101205-00</v>
      </c>
      <c r="O7776" s="132" t="str">
        <f>IFERROR(IFERROR(INDEX(Кат!$B:$B,MATCH($N7776,Кат!$I:$I,0)),INDEX(Торг!$B:$B,MATCH($N7776,Торг!$I:$I,0))),"")</f>
        <v/>
      </c>
    </row>
    <row r="7777" spans="1:15" outlineLevel="2">
      <c r="A7777" t="s">
        <v>30800</v>
      </c>
      <c r="C7777" s="191">
        <v>6001547499</v>
      </c>
      <c r="E7777" t="s">
        <v>30801</v>
      </c>
      <c r="F7777" t="s">
        <v>3733</v>
      </c>
      <c r="G7777" t="s">
        <v>399</v>
      </c>
      <c r="H7777">
        <v>650</v>
      </c>
      <c r="J7777" t="s">
        <v>22634</v>
      </c>
      <c r="K7777" s="132" t="str">
        <f>IFERROR(IFERROR(INDEX(Кат!$O:$O,MATCH($C7777,Кат!$I:$I,0)),INDEX(Торг!$L:$L,MATCH($C7777,Торг!$I:$I,0))),"")</f>
        <v/>
      </c>
      <c r="L7777" s="132" t="str">
        <f>IFERROR(IFERROR(INDEX(Кат!$A:$A,MATCH($C7777,Кат!$I:$I,0)),INDEX(Торг!$A:$A,MATCH($C7777,Торг!$I:$I,0))),"")</f>
        <v/>
      </c>
      <c r="M7777" s="132" t="str">
        <f>IFERROR(IFERROR(INDEX(Кат!$B:$B,MATCH($C7777,Кат!$I:$I,0)),INDEX(Торг!$B:$B,MATCH($C7777,Торг!$I:$I,0))),"")</f>
        <v/>
      </c>
      <c r="N7777" s="132" t="str">
        <f t="shared" si="121"/>
        <v>БАЛАКОВО РЕЗИНО-ТЕХНИКА 6001547499</v>
      </c>
      <c r="O7777" s="132" t="str">
        <f>IFERROR(IFERROR(INDEX(Кат!$B:$B,MATCH($N7777,Кат!$I:$I,0)),INDEX(Торг!$B:$B,MATCH($N7777,Торг!$I:$I,0))),"")</f>
        <v/>
      </c>
    </row>
    <row r="7778" spans="1:15" outlineLevel="2">
      <c r="A7778" t="s">
        <v>19620</v>
      </c>
      <c r="C7778" s="191" t="s">
        <v>8970</v>
      </c>
      <c r="E7778" t="s">
        <v>8971</v>
      </c>
      <c r="F7778" t="s">
        <v>3733</v>
      </c>
      <c r="G7778" t="s">
        <v>399</v>
      </c>
      <c r="H7778">
        <v>600</v>
      </c>
      <c r="J7778" t="s">
        <v>22634</v>
      </c>
      <c r="K7778" s="132" t="str">
        <f>IFERROR(IFERROR(INDEX(Кат!$O:$O,MATCH($C7778,Кат!$I:$I,0)),INDEX(Торг!$L:$L,MATCH($C7778,Торг!$I:$I,0))),"")</f>
        <v/>
      </c>
      <c r="L7778" s="132" t="str">
        <f>IFERROR(IFERROR(INDEX(Кат!$A:$A,MATCH($C7778,Кат!$I:$I,0)),INDEX(Торг!$A:$A,MATCH($C7778,Торг!$I:$I,0))),"")</f>
        <v/>
      </c>
      <c r="M7778" s="132" t="str">
        <f>IFERROR(IFERROR(INDEX(Кат!$B:$B,MATCH($C7778,Кат!$I:$I,0)),INDEX(Торг!$B:$B,MATCH($C7778,Торг!$I:$I,0))),"")</f>
        <v/>
      </c>
      <c r="N7778" s="132" t="str">
        <f t="shared" si="121"/>
        <v>БАЛАКОВО РЕЗИНО-ТЕХНИКА 2110-1001240-Л</v>
      </c>
      <c r="O7778" s="132" t="str">
        <f>IFERROR(IFERROR(INDEX(Кат!$B:$B,MATCH($N7778,Кат!$I:$I,0)),INDEX(Торг!$B:$B,MATCH($N7778,Торг!$I:$I,0))),"")</f>
        <v/>
      </c>
    </row>
    <row r="7779" spans="1:15" outlineLevel="2">
      <c r="A7779" t="s">
        <v>19621</v>
      </c>
      <c r="C7779" s="191" t="s">
        <v>3731</v>
      </c>
      <c r="E7779" t="s">
        <v>3732</v>
      </c>
      <c r="F7779" t="s">
        <v>3733</v>
      </c>
      <c r="G7779" t="s">
        <v>399</v>
      </c>
      <c r="H7779">
        <v>600</v>
      </c>
      <c r="J7779" t="s">
        <v>22634</v>
      </c>
      <c r="K7779" s="132" t="str">
        <f>IFERROR(IFERROR(INDEX(Кат!$O:$O,MATCH($C7779,Кат!$I:$I,0)),INDEX(Торг!$L:$L,MATCH($C7779,Торг!$I:$I,0))),"")</f>
        <v/>
      </c>
      <c r="L7779" s="132" t="str">
        <f>IFERROR(IFERROR(INDEX(Кат!$A:$A,MATCH($C7779,Кат!$I:$I,0)),INDEX(Торг!$A:$A,MATCH($C7779,Торг!$I:$I,0))),"")</f>
        <v/>
      </c>
      <c r="M7779" s="132" t="str">
        <f>IFERROR(IFERROR(INDEX(Кат!$B:$B,MATCH($C7779,Кат!$I:$I,0)),INDEX(Торг!$B:$B,MATCH($C7779,Торг!$I:$I,0))),"")</f>
        <v/>
      </c>
      <c r="N7779" s="132" t="str">
        <f t="shared" si="121"/>
        <v>БАЛАКОВО РЕЗИНО-ТЕХНИКА 2110-1001240</v>
      </c>
      <c r="O7779" s="132" t="str">
        <f>IFERROR(IFERROR(INDEX(Кат!$B:$B,MATCH($N7779,Кат!$I:$I,0)),INDEX(Торг!$B:$B,MATCH($N7779,Торг!$I:$I,0))),"")</f>
        <v/>
      </c>
    </row>
    <row r="7780" spans="1:15" outlineLevel="2">
      <c r="A7780" t="s">
        <v>32504</v>
      </c>
      <c r="C7780" s="191" t="s">
        <v>32505</v>
      </c>
      <c r="E7780" t="s">
        <v>32506</v>
      </c>
      <c r="F7780" t="s">
        <v>3733</v>
      </c>
      <c r="G7780" t="s">
        <v>399</v>
      </c>
      <c r="H7780">
        <v>420</v>
      </c>
      <c r="J7780" t="s">
        <v>22634</v>
      </c>
      <c r="K7780" s="132" t="str">
        <f>IFERROR(IFERROR(INDEX(Кат!$O:$O,MATCH($C7780,Кат!$I:$I,0)),INDEX(Торг!$L:$L,MATCH($C7780,Торг!$I:$I,0))),"")</f>
        <v/>
      </c>
      <c r="L7780" s="132" t="str">
        <f>IFERROR(IFERROR(INDEX(Кат!$A:$A,MATCH($C7780,Кат!$I:$I,0)),INDEX(Торг!$A:$A,MATCH($C7780,Торг!$I:$I,0))),"")</f>
        <v/>
      </c>
      <c r="M7780" s="132" t="str">
        <f>IFERROR(IFERROR(INDEX(Кат!$B:$B,MATCH($C7780,Кат!$I:$I,0)),INDEX(Торг!$B:$B,MATCH($C7780,Торг!$I:$I,0))),"")</f>
        <v/>
      </c>
      <c r="N7780" s="132" t="str">
        <f t="shared" si="121"/>
        <v>БАЛАКОВО РЕЗИНО-ТЕХНИКА 21100-1703190-00</v>
      </c>
      <c r="O7780" s="132" t="str">
        <f>IFERROR(IFERROR(INDEX(Кат!$B:$B,MATCH($N7780,Кат!$I:$I,0)),INDEX(Торг!$B:$B,MATCH($N7780,Торг!$I:$I,0))),"")</f>
        <v/>
      </c>
    </row>
    <row r="7781" spans="1:15" outlineLevel="2">
      <c r="A7781" t="s">
        <v>19622</v>
      </c>
      <c r="C7781" s="191" t="s">
        <v>8972</v>
      </c>
      <c r="E7781" t="s">
        <v>8973</v>
      </c>
      <c r="F7781" t="s">
        <v>3733</v>
      </c>
      <c r="G7781" t="s">
        <v>399</v>
      </c>
      <c r="H7781">
        <v>90</v>
      </c>
      <c r="J7781" t="s">
        <v>22634</v>
      </c>
      <c r="K7781" s="132" t="str">
        <f>IFERROR(IFERROR(INDEX(Кат!$O:$O,MATCH($C7781,Кат!$I:$I,0)),INDEX(Торг!$L:$L,MATCH($C7781,Торг!$I:$I,0))),"")</f>
        <v/>
      </c>
      <c r="L7781" s="132" t="str">
        <f>IFERROR(IFERROR(INDEX(Кат!$A:$A,MATCH($C7781,Кат!$I:$I,0)),INDEX(Торг!$A:$A,MATCH($C7781,Торг!$I:$I,0))),"")</f>
        <v/>
      </c>
      <c r="M7781" s="132" t="str">
        <f>IFERROR(IFERROR(INDEX(Кат!$B:$B,MATCH($C7781,Кат!$I:$I,0)),INDEX(Торг!$B:$B,MATCH($C7781,Торг!$I:$I,0))),"")</f>
        <v/>
      </c>
      <c r="N7781" s="132" t="str">
        <f t="shared" si="121"/>
        <v>БАЛАКОВО РЕЗИНО-ТЕХНИКА 2108-1003270-01</v>
      </c>
      <c r="O7781" s="132" t="str">
        <f>IFERROR(IFERROR(INDEX(Кат!$B:$B,MATCH($N7781,Кат!$I:$I,0)),INDEX(Торг!$B:$B,MATCH($N7781,Торг!$I:$I,0))),"")</f>
        <v/>
      </c>
    </row>
    <row r="7782" spans="1:15" outlineLevel="2">
      <c r="A7782" t="s">
        <v>19623</v>
      </c>
      <c r="C7782" s="191" t="s">
        <v>3734</v>
      </c>
      <c r="E7782" t="s">
        <v>3735</v>
      </c>
      <c r="F7782" t="s">
        <v>3733</v>
      </c>
      <c r="G7782" t="s">
        <v>375</v>
      </c>
      <c r="H7782">
        <v>140</v>
      </c>
      <c r="J7782" t="s">
        <v>22634</v>
      </c>
      <c r="K7782" s="132" t="str">
        <f>IFERROR(IFERROR(INDEX(Кат!$O:$O,MATCH($C7782,Кат!$I:$I,0)),INDEX(Торг!$L:$L,MATCH($C7782,Торг!$I:$I,0))),"")</f>
        <v/>
      </c>
      <c r="L7782" s="132" t="str">
        <f>IFERROR(IFERROR(INDEX(Кат!$A:$A,MATCH($C7782,Кат!$I:$I,0)),INDEX(Торг!$A:$A,MATCH($C7782,Торг!$I:$I,0))),"")</f>
        <v/>
      </c>
      <c r="M7782" s="132" t="str">
        <f>IFERROR(IFERROR(INDEX(Кат!$B:$B,MATCH($C7782,Кат!$I:$I,0)),INDEX(Торг!$B:$B,MATCH($C7782,Торг!$I:$I,0))),"")</f>
        <v/>
      </c>
      <c r="N7782" s="132" t="str">
        <f t="shared" si="121"/>
        <v>БАЛАКОВО РЕЗИНО-ТЕХНИКА 70-2902723</v>
      </c>
      <c r="O7782" s="132" t="str">
        <f>IFERROR(IFERROR(INDEX(Кат!$B:$B,MATCH($N7782,Кат!$I:$I,0)),INDEX(Торг!$B:$B,MATCH($N7782,Торг!$I:$I,0))),"")</f>
        <v/>
      </c>
    </row>
    <row r="7783" spans="1:15" outlineLevel="2">
      <c r="A7783" t="s">
        <v>32370</v>
      </c>
      <c r="C7783" s="191" t="s">
        <v>32371</v>
      </c>
      <c r="E7783" t="s">
        <v>32372</v>
      </c>
      <c r="F7783" t="s">
        <v>3733</v>
      </c>
      <c r="G7783" t="s">
        <v>399</v>
      </c>
      <c r="H7783">
        <v>280</v>
      </c>
      <c r="J7783" t="s">
        <v>22634</v>
      </c>
      <c r="K7783" s="132" t="str">
        <f>IFERROR(IFERROR(INDEX(Кат!$O:$O,MATCH($C7783,Кат!$I:$I,0)),INDEX(Торг!$L:$L,MATCH($C7783,Торг!$I:$I,0))),"")</f>
        <v/>
      </c>
      <c r="L7783" s="132" t="str">
        <f>IFERROR(IFERROR(INDEX(Кат!$A:$A,MATCH($C7783,Кат!$I:$I,0)),INDEX(Торг!$A:$A,MATCH($C7783,Торг!$I:$I,0))),"")</f>
        <v/>
      </c>
      <c r="M7783" s="132" t="str">
        <f>IFERROR(IFERROR(INDEX(Кат!$B:$B,MATCH($C7783,Кат!$I:$I,0)),INDEX(Торг!$B:$B,MATCH($C7783,Торг!$I:$I,0))),"")</f>
        <v/>
      </c>
      <c r="N7783" s="132" t="str">
        <f t="shared" si="121"/>
        <v>БАЛАКОВО РЕЗИНО-ТЕХНИКА 2110-3401224-Р</v>
      </c>
      <c r="O7783" s="132" t="str">
        <f>IFERROR(IFERROR(INDEX(Кат!$B:$B,MATCH($N7783,Кат!$I:$I,0)),INDEX(Торг!$B:$B,MATCH($N7783,Торг!$I:$I,0))),"")</f>
        <v/>
      </c>
    </row>
    <row r="7784" spans="1:15" outlineLevel="2">
      <c r="A7784" t="s">
        <v>19624</v>
      </c>
      <c r="C7784" s="191" t="s">
        <v>8974</v>
      </c>
      <c r="E7784" t="s">
        <v>8975</v>
      </c>
      <c r="F7784" t="s">
        <v>3733</v>
      </c>
      <c r="G7784" t="s">
        <v>399</v>
      </c>
      <c r="H7784">
        <v>110</v>
      </c>
      <c r="J7784" t="s">
        <v>22634</v>
      </c>
      <c r="K7784" s="132" t="str">
        <f>IFERROR(IFERROR(INDEX(Кат!$O:$O,MATCH($C7784,Кат!$I:$I,0)),INDEX(Торг!$L:$L,MATCH($C7784,Торг!$I:$I,0))),"")</f>
        <v/>
      </c>
      <c r="L7784" s="132" t="str">
        <f>IFERROR(IFERROR(INDEX(Кат!$A:$A,MATCH($C7784,Кат!$I:$I,0)),INDEX(Торг!$A:$A,MATCH($C7784,Торг!$I:$I,0))),"")</f>
        <v/>
      </c>
      <c r="M7784" s="132" t="str">
        <f>IFERROR(IFERROR(INDEX(Кат!$B:$B,MATCH($C7784,Кат!$I:$I,0)),INDEX(Торг!$B:$B,MATCH($C7784,Торг!$I:$I,0))),"")</f>
        <v/>
      </c>
      <c r="N7784" s="132" t="str">
        <f t="shared" si="121"/>
        <v>БАЛАКОВО РЕЗИНО-ТЕХНИКА 1111-3701720-01Р</v>
      </c>
      <c r="O7784" s="132" t="str">
        <f>IFERROR(IFERROR(INDEX(Кат!$B:$B,MATCH($N7784,Кат!$I:$I,0)),INDEX(Торг!$B:$B,MATCH($N7784,Торг!$I:$I,0))),"")</f>
        <v/>
      </c>
    </row>
    <row r="7785" spans="1:15" outlineLevel="2">
      <c r="A7785" t="s">
        <v>19625</v>
      </c>
      <c r="C7785" s="191" t="s">
        <v>8976</v>
      </c>
      <c r="E7785" t="s">
        <v>8977</v>
      </c>
      <c r="F7785" t="s">
        <v>3733</v>
      </c>
      <c r="G7785" t="s">
        <v>399</v>
      </c>
      <c r="H7785">
        <v>100</v>
      </c>
      <c r="J7785" t="s">
        <v>22634</v>
      </c>
      <c r="K7785" s="132" t="str">
        <f>IFERROR(IFERROR(INDEX(Кат!$O:$O,MATCH($C7785,Кат!$I:$I,0)),INDEX(Торг!$L:$L,MATCH($C7785,Торг!$I:$I,0))),"")</f>
        <v/>
      </c>
      <c r="L7785" s="132" t="str">
        <f>IFERROR(IFERROR(INDEX(Кат!$A:$A,MATCH($C7785,Кат!$I:$I,0)),INDEX(Торг!$A:$A,MATCH($C7785,Торг!$I:$I,0))),"")</f>
        <v/>
      </c>
      <c r="M7785" s="132" t="str">
        <f>IFERROR(IFERROR(INDEX(Кат!$B:$B,MATCH($C7785,Кат!$I:$I,0)),INDEX(Торг!$B:$B,MATCH($C7785,Торг!$I:$I,0))),"")</f>
        <v/>
      </c>
      <c r="N7785" s="132" t="str">
        <f t="shared" si="121"/>
        <v>БАЛАКОВО РЕЗИНО-ТЕХНИКА 2101-1308020Р</v>
      </c>
      <c r="O7785" s="132" t="str">
        <f>IFERROR(IFERROR(INDEX(Кат!$B:$B,MATCH($N7785,Кат!$I:$I,0)),INDEX(Торг!$B:$B,MATCH($N7785,Торг!$I:$I,0))),"")</f>
        <v/>
      </c>
    </row>
    <row r="7786" spans="1:15" outlineLevel="2">
      <c r="A7786" t="s">
        <v>19626</v>
      </c>
      <c r="C7786" s="191" t="s">
        <v>1144</v>
      </c>
      <c r="E7786" t="s">
        <v>8978</v>
      </c>
      <c r="F7786" t="s">
        <v>3733</v>
      </c>
      <c r="G7786" t="s">
        <v>399</v>
      </c>
      <c r="H7786">
        <v>650</v>
      </c>
      <c r="J7786" t="s">
        <v>22634</v>
      </c>
      <c r="K7786" s="132" t="str">
        <f>IFERROR(IFERROR(INDEX(Кат!$O:$O,MATCH($C7786,Кат!$I:$I,0)),INDEX(Торг!$L:$L,MATCH($C7786,Торг!$I:$I,0))),"")</f>
        <v/>
      </c>
      <c r="L7786" s="132" t="str">
        <f>IFERROR(IFERROR(INDEX(Кат!$A:$A,MATCH($C7786,Кат!$I:$I,0)),INDEX(Торг!$A:$A,MATCH($C7786,Торг!$I:$I,0))),"")</f>
        <v/>
      </c>
      <c r="M7786" s="132" t="str">
        <f>IFERROR(IFERROR(INDEX(Кат!$B:$B,MATCH($C7786,Кат!$I:$I,0)),INDEX(Торг!$B:$B,MATCH($C7786,Торг!$I:$I,0))),"")</f>
        <v/>
      </c>
      <c r="N7786" s="132" t="str">
        <f t="shared" si="121"/>
        <v>БАЛАКОВО РЕЗИНО-ТЕХНИКА 6PK698</v>
      </c>
      <c r="O7786" s="132" t="str">
        <f>IFERROR(IFERROR(INDEX(Кат!$B:$B,MATCH($N7786,Кат!$I:$I,0)),INDEX(Торг!$B:$B,MATCH($N7786,Торг!$I:$I,0))),"")</f>
        <v/>
      </c>
    </row>
    <row r="7787" spans="1:15" outlineLevel="2">
      <c r="A7787" t="s">
        <v>23118</v>
      </c>
      <c r="C7787" s="191" t="s">
        <v>23119</v>
      </c>
      <c r="E7787" t="s">
        <v>23120</v>
      </c>
      <c r="F7787" t="s">
        <v>3733</v>
      </c>
      <c r="G7787" t="s">
        <v>399</v>
      </c>
      <c r="H7787">
        <v>1705</v>
      </c>
      <c r="J7787" t="s">
        <v>22634</v>
      </c>
      <c r="K7787" s="132" t="str">
        <f>IFERROR(IFERROR(INDEX(Кат!$O:$O,MATCH($C7787,Кат!$I:$I,0)),INDEX(Торг!$L:$L,MATCH($C7787,Торг!$I:$I,0))),"")</f>
        <v/>
      </c>
      <c r="L7787" s="132" t="str">
        <f>IFERROR(IFERROR(INDEX(Кат!$A:$A,MATCH($C7787,Кат!$I:$I,0)),INDEX(Торг!$A:$A,MATCH($C7787,Торг!$I:$I,0))),"")</f>
        <v/>
      </c>
      <c r="M7787" s="132" t="str">
        <f>IFERROR(IFERROR(INDEX(Кат!$B:$B,MATCH($C7787,Кат!$I:$I,0)),INDEX(Торг!$B:$B,MATCH($C7787,Торг!$I:$I,0))),"")</f>
        <v/>
      </c>
      <c r="N7787" s="132" t="str">
        <f t="shared" si="121"/>
        <v>БАЛАКОВО РЕЗИНО-ТЕХНИКА 21126-1006040-00</v>
      </c>
      <c r="O7787" s="132" t="str">
        <f>IFERROR(IFERROR(INDEX(Кат!$B:$B,MATCH($N7787,Кат!$I:$I,0)),INDEX(Торг!$B:$B,MATCH($N7787,Торг!$I:$I,0))),"")</f>
        <v/>
      </c>
    </row>
    <row r="7788" spans="1:15" outlineLevel="2">
      <c r="A7788" t="s">
        <v>19627</v>
      </c>
      <c r="C7788" s="191" t="s">
        <v>8979</v>
      </c>
      <c r="E7788" t="s">
        <v>8980</v>
      </c>
      <c r="F7788" t="s">
        <v>3733</v>
      </c>
      <c r="G7788" t="s">
        <v>399</v>
      </c>
      <c r="H7788">
        <v>120</v>
      </c>
      <c r="J7788" t="s">
        <v>22634</v>
      </c>
      <c r="K7788" s="132" t="str">
        <f>IFERROR(IFERROR(INDEX(Кат!$O:$O,MATCH($C7788,Кат!$I:$I,0)),INDEX(Торг!$L:$L,MATCH($C7788,Торг!$I:$I,0))),"")</f>
        <v/>
      </c>
      <c r="L7788" s="132" t="str">
        <f>IFERROR(IFERROR(INDEX(Кат!$A:$A,MATCH($C7788,Кат!$I:$I,0)),INDEX(Торг!$A:$A,MATCH($C7788,Торг!$I:$I,0))),"")</f>
        <v/>
      </c>
      <c r="M7788" s="132" t="str">
        <f>IFERROR(IFERROR(INDEX(Кат!$B:$B,MATCH($C7788,Кат!$I:$I,0)),INDEX(Торг!$B:$B,MATCH($C7788,Торг!$I:$I,0))),"")</f>
        <v/>
      </c>
      <c r="N7788" s="132" t="str">
        <f t="shared" si="121"/>
        <v>БАЛАКОВО РЕЗИНО-ТЕХНИКА 21214-3407042РУ</v>
      </c>
      <c r="O7788" s="132" t="str">
        <f>IFERROR(IFERROR(INDEX(Кат!$B:$B,MATCH($N7788,Кат!$I:$I,0)),INDEX(Торг!$B:$B,MATCH($N7788,Торг!$I:$I,0))),"")</f>
        <v/>
      </c>
    </row>
    <row r="7789" spans="1:15" outlineLevel="2">
      <c r="A7789" t="s">
        <v>28916</v>
      </c>
      <c r="C7789" s="191" t="s">
        <v>28917</v>
      </c>
      <c r="E7789" t="s">
        <v>28918</v>
      </c>
      <c r="F7789" t="s">
        <v>3733</v>
      </c>
      <c r="G7789" t="s">
        <v>399</v>
      </c>
      <c r="H7789">
        <v>80</v>
      </c>
      <c r="J7789" t="s">
        <v>22634</v>
      </c>
      <c r="K7789" s="132" t="str">
        <f>IFERROR(IFERROR(INDEX(Кат!$O:$O,MATCH($C7789,Кат!$I:$I,0)),INDEX(Торг!$L:$L,MATCH($C7789,Торг!$I:$I,0))),"")</f>
        <v/>
      </c>
      <c r="L7789" s="132" t="str">
        <f>IFERROR(IFERROR(INDEX(Кат!$A:$A,MATCH($C7789,Кат!$I:$I,0)),INDEX(Торг!$A:$A,MATCH($C7789,Торг!$I:$I,0))),"")</f>
        <v/>
      </c>
      <c r="M7789" s="132" t="str">
        <f>IFERROR(IFERROR(INDEX(Кат!$B:$B,MATCH($C7789,Кат!$I:$I,0)),INDEX(Торг!$B:$B,MATCH($C7789,Торг!$I:$I,0))),"")</f>
        <v/>
      </c>
      <c r="N7789" s="132" t="str">
        <f t="shared" si="121"/>
        <v>БАЛАКОВО РЕЗИНО-ТЕХНИКА 2108-1005034</v>
      </c>
      <c r="O7789" s="132" t="str">
        <f>IFERROR(IFERROR(INDEX(Кат!$B:$B,MATCH($N7789,Кат!$I:$I,0)),INDEX(Торг!$B:$B,MATCH($N7789,Торг!$I:$I,0))),"")</f>
        <v/>
      </c>
    </row>
    <row r="7790" spans="1:15" outlineLevel="2">
      <c r="A7790" t="s">
        <v>29208</v>
      </c>
      <c r="C7790" s="191" t="s">
        <v>29209</v>
      </c>
      <c r="E7790" t="s">
        <v>29210</v>
      </c>
      <c r="F7790" t="s">
        <v>3733</v>
      </c>
      <c r="G7790" t="s">
        <v>399</v>
      </c>
      <c r="H7790">
        <v>75</v>
      </c>
      <c r="J7790" t="s">
        <v>22634</v>
      </c>
      <c r="K7790" s="132" t="str">
        <f>IFERROR(IFERROR(INDEX(Кат!$O:$O,MATCH($C7790,Кат!$I:$I,0)),INDEX(Торг!$L:$L,MATCH($C7790,Торг!$I:$I,0))),"")</f>
        <v/>
      </c>
      <c r="L7790" s="132" t="str">
        <f>IFERROR(IFERROR(INDEX(Кат!$A:$A,MATCH($C7790,Кат!$I:$I,0)),INDEX(Торг!$A:$A,MATCH($C7790,Торг!$I:$I,0))),"")</f>
        <v/>
      </c>
      <c r="M7790" s="132" t="str">
        <f>IFERROR(IFERROR(INDEX(Кат!$B:$B,MATCH($C7790,Кат!$I:$I,0)),INDEX(Торг!$B:$B,MATCH($C7790,Торг!$I:$I,0))),"")</f>
        <v/>
      </c>
      <c r="N7790" s="132" t="str">
        <f t="shared" si="121"/>
        <v>БАЛАКОВО РЕЗИНО-ТЕХНИКА 21100-2301035-00</v>
      </c>
      <c r="O7790" s="132" t="str">
        <f>IFERROR(IFERROR(INDEX(Кат!$B:$B,MATCH($N7790,Кат!$I:$I,0)),INDEX(Торг!$B:$B,MATCH($N7790,Торг!$I:$I,0))),"")</f>
        <v/>
      </c>
    </row>
    <row r="7791" spans="1:15" outlineLevel="2">
      <c r="A7791" t="s">
        <v>29211</v>
      </c>
      <c r="C7791" s="191" t="s">
        <v>29212</v>
      </c>
      <c r="E7791" t="s">
        <v>29213</v>
      </c>
      <c r="F7791" t="s">
        <v>3733</v>
      </c>
      <c r="G7791" t="s">
        <v>399</v>
      </c>
      <c r="H7791">
        <v>75</v>
      </c>
      <c r="J7791" t="s">
        <v>22634</v>
      </c>
      <c r="K7791" s="132" t="str">
        <f>IFERROR(IFERROR(INDEX(Кат!$O:$O,MATCH($C7791,Кат!$I:$I,0)),INDEX(Торг!$L:$L,MATCH($C7791,Торг!$I:$I,0))),"")</f>
        <v/>
      </c>
      <c r="L7791" s="132" t="str">
        <f>IFERROR(IFERROR(INDEX(Кат!$A:$A,MATCH($C7791,Кат!$I:$I,0)),INDEX(Торг!$A:$A,MATCH($C7791,Торг!$I:$I,0))),"")</f>
        <v/>
      </c>
      <c r="M7791" s="132" t="str">
        <f>IFERROR(IFERROR(INDEX(Кат!$B:$B,MATCH($C7791,Кат!$I:$I,0)),INDEX(Торг!$B:$B,MATCH($C7791,Торг!$I:$I,0))),"")</f>
        <v/>
      </c>
      <c r="N7791" s="132" t="str">
        <f t="shared" si="121"/>
        <v>БАЛАКОВО РЕЗИНО-ТЕХНИКА 21100-2301034-00</v>
      </c>
      <c r="O7791" s="132" t="str">
        <f>IFERROR(IFERROR(INDEX(Кат!$B:$B,MATCH($N7791,Кат!$I:$I,0)),INDEX(Торг!$B:$B,MATCH($N7791,Торг!$I:$I,0))),"")</f>
        <v/>
      </c>
    </row>
    <row r="7792" spans="1:15" outlineLevel="2">
      <c r="A7792" t="s">
        <v>19628</v>
      </c>
      <c r="C7792" s="191">
        <v>9001547017</v>
      </c>
      <c r="E7792" t="s">
        <v>14126</v>
      </c>
      <c r="F7792" t="s">
        <v>3823</v>
      </c>
      <c r="G7792" t="s">
        <v>375</v>
      </c>
      <c r="H7792">
        <v>1500</v>
      </c>
      <c r="J7792" t="s">
        <v>22634</v>
      </c>
      <c r="K7792" s="132" t="str">
        <f>IFERROR(IFERROR(INDEX(Кат!$O:$O,MATCH($C7792,Кат!$I:$I,0)),INDEX(Торг!$L:$L,MATCH($C7792,Торг!$I:$I,0))),"")</f>
        <v/>
      </c>
      <c r="L7792" s="132" t="str">
        <f>IFERROR(IFERROR(INDEX(Кат!$A:$A,MATCH($C7792,Кат!$I:$I,0)),INDEX(Торг!$A:$A,MATCH($C7792,Торг!$I:$I,0))),"")</f>
        <v/>
      </c>
      <c r="M7792" s="132" t="str">
        <f>IFERROR(IFERROR(INDEX(Кат!$B:$B,MATCH($C7792,Кат!$I:$I,0)),INDEX(Торг!$B:$B,MATCH($C7792,Торг!$I:$I,0))),"")</f>
        <v/>
      </c>
      <c r="N7792" s="132" t="str">
        <f t="shared" si="121"/>
        <v>НЕИЗВЕСТНЫЙ БРЕНД 9001547017</v>
      </c>
      <c r="O7792" s="132" t="str">
        <f>IFERROR(IFERROR(INDEX(Кат!$B:$B,MATCH($N7792,Кат!$I:$I,0)),INDEX(Торг!$B:$B,MATCH($N7792,Торг!$I:$I,0))),"")</f>
        <v/>
      </c>
    </row>
    <row r="7793" spans="1:15" outlineLevel="1">
      <c r="A7793" t="s">
        <v>19629</v>
      </c>
      <c r="C7793" s="191" t="s">
        <v>8981</v>
      </c>
      <c r="E7793" t="s">
        <v>8982</v>
      </c>
      <c r="F7793" t="s">
        <v>3733</v>
      </c>
      <c r="G7793" t="s">
        <v>399</v>
      </c>
      <c r="H7793">
        <v>300</v>
      </c>
      <c r="J7793" t="s">
        <v>22634</v>
      </c>
      <c r="K7793" s="132" t="str">
        <f>IFERROR(IFERROR(INDEX(Кат!$O:$O,MATCH($C7793,Кат!$I:$I,0)),INDEX(Торг!$L:$L,MATCH($C7793,Торг!$I:$I,0))),"")</f>
        <v/>
      </c>
      <c r="L7793" s="132" t="str">
        <f>IFERROR(IFERROR(INDEX(Кат!$A:$A,MATCH($C7793,Кат!$I:$I,0)),INDEX(Торг!$A:$A,MATCH($C7793,Торг!$I:$I,0))),"")</f>
        <v/>
      </c>
      <c r="M7793" s="132" t="str">
        <f>IFERROR(IFERROR(INDEX(Кат!$B:$B,MATCH($C7793,Кат!$I:$I,0)),INDEX(Торг!$B:$B,MATCH($C7793,Торг!$I:$I,0))),"")</f>
        <v/>
      </c>
      <c r="N7793" s="132" t="str">
        <f t="shared" si="121"/>
        <v>БАЛАКОВО РЕЗИНО-ТЕХНИКА 21100-6307024-02</v>
      </c>
      <c r="O7793" s="132" t="str">
        <f>IFERROR(IFERROR(INDEX(Кат!$B:$B,MATCH($N7793,Кат!$I:$I,0)),INDEX(Торг!$B:$B,MATCH($N7793,Торг!$I:$I,0))),"")</f>
        <v/>
      </c>
    </row>
    <row r="7794" spans="1:15" outlineLevel="2">
      <c r="A7794" t="s">
        <v>19630</v>
      </c>
      <c r="C7794" s="191" t="s">
        <v>8983</v>
      </c>
      <c r="E7794" t="s">
        <v>8984</v>
      </c>
      <c r="F7794" t="s">
        <v>3733</v>
      </c>
      <c r="G7794" t="s">
        <v>399</v>
      </c>
      <c r="H7794">
        <v>450</v>
      </c>
      <c r="J7794" t="s">
        <v>22634</v>
      </c>
      <c r="K7794" s="132" t="str">
        <f>IFERROR(IFERROR(INDEX(Кат!$O:$O,MATCH($C7794,Кат!$I:$I,0)),INDEX(Торг!$L:$L,MATCH($C7794,Торг!$I:$I,0))),"")</f>
        <v/>
      </c>
      <c r="L7794" s="132" t="str">
        <f>IFERROR(IFERROR(INDEX(Кат!$A:$A,MATCH($C7794,Кат!$I:$I,0)),INDEX(Торг!$A:$A,MATCH($C7794,Торг!$I:$I,0))),"")</f>
        <v/>
      </c>
      <c r="M7794" s="132" t="str">
        <f>IFERROR(IFERROR(INDEX(Кат!$B:$B,MATCH($C7794,Кат!$I:$I,0)),INDEX(Торг!$B:$B,MATCH($C7794,Торг!$I:$I,0))),"")</f>
        <v/>
      </c>
      <c r="N7794" s="132" t="str">
        <f t="shared" si="121"/>
        <v>БАЛАКОВО РЕЗИНО-ТЕХНИКА 21120-6307024-02</v>
      </c>
      <c r="O7794" s="132" t="str">
        <f>IFERROR(IFERROR(INDEX(Кат!$B:$B,MATCH($N7794,Кат!$I:$I,0)),INDEX(Торг!$B:$B,MATCH($N7794,Торг!$I:$I,0))),"")</f>
        <v/>
      </c>
    </row>
    <row r="7795" spans="1:15" outlineLevel="2">
      <c r="A7795" t="s">
        <v>19631</v>
      </c>
      <c r="C7795" s="191" t="s">
        <v>8985</v>
      </c>
      <c r="E7795" t="s">
        <v>8986</v>
      </c>
      <c r="F7795" t="s">
        <v>3733</v>
      </c>
      <c r="G7795" t="s">
        <v>399</v>
      </c>
      <c r="H7795">
        <v>350</v>
      </c>
      <c r="J7795" t="s">
        <v>22634</v>
      </c>
      <c r="K7795" s="132" t="str">
        <f>IFERROR(IFERROR(INDEX(Кат!$O:$O,MATCH($C7795,Кат!$I:$I,0)),INDEX(Торг!$L:$L,MATCH($C7795,Торг!$I:$I,0))),"")</f>
        <v/>
      </c>
      <c r="L7795" s="132" t="str">
        <f>IFERROR(IFERROR(INDEX(Кат!$A:$A,MATCH($C7795,Кат!$I:$I,0)),INDEX(Торг!$A:$A,MATCH($C7795,Торг!$I:$I,0))),"")</f>
        <v/>
      </c>
      <c r="M7795" s="132" t="str">
        <f>IFERROR(IFERROR(INDEX(Кат!$B:$B,MATCH($C7795,Кат!$I:$I,0)),INDEX(Торг!$B:$B,MATCH($C7795,Торг!$I:$I,0))),"")</f>
        <v/>
      </c>
      <c r="N7795" s="132" t="str">
        <f t="shared" si="121"/>
        <v>БАЛАКОВО РЕЗИНО-ТЕХНИКА 21720-6307024-02</v>
      </c>
      <c r="O7795" s="132" t="str">
        <f>IFERROR(IFERROR(INDEX(Кат!$B:$B,MATCH($N7795,Кат!$I:$I,0)),INDEX(Торг!$B:$B,MATCH($N7795,Торг!$I:$I,0))),"")</f>
        <v/>
      </c>
    </row>
    <row r="7796" spans="1:15" outlineLevel="2">
      <c r="A7796" t="s">
        <v>19632</v>
      </c>
      <c r="C7796" s="191" t="s">
        <v>8987</v>
      </c>
      <c r="E7796" t="s">
        <v>8988</v>
      </c>
      <c r="F7796" t="s">
        <v>3733</v>
      </c>
      <c r="G7796" t="s">
        <v>375</v>
      </c>
      <c r="H7796">
        <v>1850</v>
      </c>
      <c r="J7796" t="s">
        <v>22634</v>
      </c>
      <c r="K7796" s="132" t="str">
        <f>IFERROR(IFERROR(INDEX(Кат!$O:$O,MATCH($C7796,Кат!$I:$I,0)),INDEX(Торг!$L:$L,MATCH($C7796,Торг!$I:$I,0))),"")</f>
        <v/>
      </c>
      <c r="L7796" s="132" t="str">
        <f>IFERROR(IFERROR(INDEX(Кат!$A:$A,MATCH($C7796,Кат!$I:$I,0)),INDEX(Торг!$A:$A,MATCH($C7796,Торг!$I:$I,0))),"")</f>
        <v/>
      </c>
      <c r="M7796" s="132" t="str">
        <f>IFERROR(IFERROR(INDEX(Кат!$B:$B,MATCH($C7796,Кат!$I:$I,0)),INDEX(Торг!$B:$B,MATCH($C7796,Торг!$I:$I,0))),"")</f>
        <v/>
      </c>
      <c r="N7796" s="132" t="str">
        <f t="shared" si="121"/>
        <v>БАЛАКОВО РЕЗИНО-ТЕХНИКА 2110-6107015</v>
      </c>
      <c r="O7796" s="132" t="str">
        <f>IFERROR(IFERROR(INDEX(Кат!$B:$B,MATCH($N7796,Кат!$I:$I,0)),INDEX(Торг!$B:$B,MATCH($N7796,Торг!$I:$I,0))),"")</f>
        <v/>
      </c>
    </row>
    <row r="7797" spans="1:15" outlineLevel="2">
      <c r="A7797" t="s">
        <v>19633</v>
      </c>
      <c r="C7797" s="191" t="s">
        <v>8989</v>
      </c>
      <c r="E7797" t="s">
        <v>8990</v>
      </c>
      <c r="F7797" t="s">
        <v>3733</v>
      </c>
      <c r="G7797" t="s">
        <v>375</v>
      </c>
      <c r="H7797">
        <v>2100</v>
      </c>
      <c r="J7797" t="s">
        <v>22634</v>
      </c>
      <c r="K7797" s="132" t="str">
        <f>IFERROR(IFERROR(INDEX(Кат!$O:$O,MATCH($C7797,Кат!$I:$I,0)),INDEX(Торг!$L:$L,MATCH($C7797,Торг!$I:$I,0))),"")</f>
        <v/>
      </c>
      <c r="L7797" s="132" t="str">
        <f>IFERROR(IFERROR(INDEX(Кат!$A:$A,MATCH($C7797,Кат!$I:$I,0)),INDEX(Торг!$A:$A,MATCH($C7797,Торг!$I:$I,0))),"")</f>
        <v/>
      </c>
      <c r="M7797" s="132" t="str">
        <f>IFERROR(IFERROR(INDEX(Кат!$B:$B,MATCH($C7797,Кат!$I:$I,0)),INDEX(Торг!$B:$B,MATCH($C7797,Торг!$I:$I,0))),"")</f>
        <v/>
      </c>
      <c r="N7797" s="132" t="str">
        <f t="shared" si="121"/>
        <v>БАЛАКОВО РЕЗИНО-ТЕХНИКА 2170-6107015</v>
      </c>
      <c r="O7797" s="132" t="str">
        <f>IFERROR(IFERROR(INDEX(Кат!$B:$B,MATCH($N7797,Кат!$I:$I,0)),INDEX(Торг!$B:$B,MATCH($N7797,Торг!$I:$I,0))),"")</f>
        <v/>
      </c>
    </row>
    <row r="7798" spans="1:15" outlineLevel="2">
      <c r="A7798" t="s">
        <v>19634</v>
      </c>
      <c r="C7798" s="191">
        <v>6001549468</v>
      </c>
      <c r="E7798" t="s">
        <v>14127</v>
      </c>
      <c r="F7798" t="s">
        <v>3823</v>
      </c>
      <c r="G7798" t="s">
        <v>399</v>
      </c>
      <c r="H7798">
        <v>600</v>
      </c>
      <c r="J7798" t="s">
        <v>22634</v>
      </c>
      <c r="K7798" s="132" t="str">
        <f>IFERROR(IFERROR(INDEX(Кат!$O:$O,MATCH($C7798,Кат!$I:$I,0)),INDEX(Торг!$L:$L,MATCH($C7798,Торг!$I:$I,0))),"")</f>
        <v/>
      </c>
      <c r="L7798" s="132" t="str">
        <f>IFERROR(IFERROR(INDEX(Кат!$A:$A,MATCH($C7798,Кат!$I:$I,0)),INDEX(Торг!$A:$A,MATCH($C7798,Торг!$I:$I,0))),"")</f>
        <v/>
      </c>
      <c r="M7798" s="132" t="str">
        <f>IFERROR(IFERROR(INDEX(Кат!$B:$B,MATCH($C7798,Кат!$I:$I,0)),INDEX(Торг!$B:$B,MATCH($C7798,Торг!$I:$I,0))),"")</f>
        <v/>
      </c>
      <c r="N7798" s="132" t="str">
        <f t="shared" si="121"/>
        <v>НЕИЗВЕСТНЫЙ БРЕНД 6001549468</v>
      </c>
      <c r="O7798" s="132" t="str">
        <f>IFERROR(IFERROR(INDEX(Кат!$B:$B,MATCH($N7798,Кат!$I:$I,0)),INDEX(Торг!$B:$B,MATCH($N7798,Торг!$I:$I,0))),"")</f>
        <v/>
      </c>
    </row>
    <row r="7799" spans="1:15" outlineLevel="2">
      <c r="A7799" t="s">
        <v>28799</v>
      </c>
      <c r="C7799" s="191" t="s">
        <v>28800</v>
      </c>
      <c r="E7799" t="s">
        <v>28801</v>
      </c>
      <c r="F7799" t="s">
        <v>3733</v>
      </c>
      <c r="G7799" t="s">
        <v>375</v>
      </c>
      <c r="H7799">
        <v>200</v>
      </c>
      <c r="J7799" t="s">
        <v>22634</v>
      </c>
      <c r="K7799" s="132" t="str">
        <f>IFERROR(IFERROR(INDEX(Кат!$O:$O,MATCH($C7799,Кат!$I:$I,0)),INDEX(Торг!$L:$L,MATCH($C7799,Торг!$I:$I,0))),"")</f>
        <v/>
      </c>
      <c r="L7799" s="132" t="str">
        <f>IFERROR(IFERROR(INDEX(Кат!$A:$A,MATCH($C7799,Кат!$I:$I,0)),INDEX(Торг!$A:$A,MATCH($C7799,Торг!$I:$I,0))),"")</f>
        <v/>
      </c>
      <c r="M7799" s="132" t="str">
        <f>IFERROR(IFERROR(INDEX(Кат!$B:$B,MATCH($C7799,Кат!$I:$I,0)),INDEX(Торг!$B:$B,MATCH($C7799,Торг!$I:$I,0))),"")</f>
        <v/>
      </c>
      <c r="N7799" s="132" t="str">
        <f t="shared" si="121"/>
        <v>БАЛАКОВО РЕЗИНО-ТЕХНИКА 21080-2904040ЛВ</v>
      </c>
      <c r="O7799" s="132" t="str">
        <f>IFERROR(IFERROR(INDEX(Кат!$B:$B,MATCH($N7799,Кат!$I:$I,0)),INDEX(Торг!$B:$B,MATCH($N7799,Торг!$I:$I,0))),"")</f>
        <v/>
      </c>
    </row>
    <row r="7800" spans="1:15" outlineLevel="2">
      <c r="A7800" t="s">
        <v>19635</v>
      </c>
      <c r="C7800" s="191" t="s">
        <v>14675</v>
      </c>
      <c r="E7800" t="s">
        <v>14676</v>
      </c>
      <c r="F7800" t="s">
        <v>3733</v>
      </c>
      <c r="G7800" t="s">
        <v>399</v>
      </c>
      <c r="H7800">
        <v>550</v>
      </c>
      <c r="J7800" t="s">
        <v>22634</v>
      </c>
      <c r="K7800" s="132" t="str">
        <f>IFERROR(IFERROR(INDEX(Кат!$O:$O,MATCH($C7800,Кат!$I:$I,0)),INDEX(Торг!$L:$L,MATCH($C7800,Торг!$I:$I,0))),"")</f>
        <v/>
      </c>
      <c r="L7800" s="132" t="str">
        <f>IFERROR(IFERROR(INDEX(Кат!$A:$A,MATCH($C7800,Кат!$I:$I,0)),INDEX(Торг!$A:$A,MATCH($C7800,Торг!$I:$I,0))),"")</f>
        <v/>
      </c>
      <c r="M7800" s="132" t="str">
        <f>IFERROR(IFERROR(INDEX(Кат!$B:$B,MATCH($C7800,Кат!$I:$I,0)),INDEX(Торг!$B:$B,MATCH($C7800,Торг!$I:$I,0))),"")</f>
        <v/>
      </c>
      <c r="N7800" s="132" t="str">
        <f t="shared" si="121"/>
        <v>БАЛАКОВО РЕЗИНО-ТЕХНИКА 2111-1148035-14</v>
      </c>
      <c r="O7800" s="132" t="str">
        <f>IFERROR(IFERROR(INDEX(Кат!$B:$B,MATCH($N7800,Кат!$I:$I,0)),INDEX(Торг!$B:$B,MATCH($N7800,Торг!$I:$I,0))),"")</f>
        <v/>
      </c>
    </row>
    <row r="7801" spans="1:15" outlineLevel="2">
      <c r="A7801" t="s">
        <v>19636</v>
      </c>
      <c r="C7801" s="191" t="s">
        <v>14677</v>
      </c>
      <c r="E7801" t="s">
        <v>14678</v>
      </c>
      <c r="F7801" t="s">
        <v>3733</v>
      </c>
      <c r="G7801" t="s">
        <v>399</v>
      </c>
      <c r="H7801">
        <v>570</v>
      </c>
      <c r="J7801" t="s">
        <v>22634</v>
      </c>
      <c r="K7801" s="132" t="str">
        <f>IFERROR(IFERROR(INDEX(Кат!$O:$O,MATCH($C7801,Кат!$I:$I,0)),INDEX(Торг!$L:$L,MATCH($C7801,Торг!$I:$I,0))),"")</f>
        <v/>
      </c>
      <c r="L7801" s="132" t="str">
        <f>IFERROR(IFERROR(INDEX(Кат!$A:$A,MATCH($C7801,Кат!$I:$I,0)),INDEX(Торг!$A:$A,MATCH($C7801,Торг!$I:$I,0))),"")</f>
        <v/>
      </c>
      <c r="M7801" s="132" t="str">
        <f>IFERROR(IFERROR(INDEX(Кат!$B:$B,MATCH($C7801,Кат!$I:$I,0)),INDEX(Торг!$B:$B,MATCH($C7801,Торг!$I:$I,0))),"")</f>
        <v/>
      </c>
      <c r="N7801" s="132" t="str">
        <f t="shared" si="121"/>
        <v>БАЛАКОВО РЕЗИНО-ТЕХНИКА 2112-1148035-14</v>
      </c>
      <c r="O7801" s="132" t="str">
        <f>IFERROR(IFERROR(INDEX(Кат!$B:$B,MATCH($N7801,Кат!$I:$I,0)),INDEX(Торг!$B:$B,MATCH($N7801,Торг!$I:$I,0))),"")</f>
        <v/>
      </c>
    </row>
    <row r="7802" spans="1:15" outlineLevel="2">
      <c r="A7802" t="s">
        <v>19637</v>
      </c>
      <c r="C7802" s="191" t="s">
        <v>8991</v>
      </c>
      <c r="E7802" t="s">
        <v>8992</v>
      </c>
      <c r="F7802" t="s">
        <v>3733</v>
      </c>
      <c r="G7802" t="s">
        <v>399</v>
      </c>
      <c r="H7802">
        <v>130</v>
      </c>
      <c r="J7802" t="s">
        <v>22634</v>
      </c>
      <c r="K7802" s="132" t="str">
        <f>IFERROR(IFERROR(INDEX(Кат!$O:$O,MATCH($C7802,Кат!$I:$I,0)),INDEX(Торг!$L:$L,MATCH($C7802,Торг!$I:$I,0))),"")</f>
        <v/>
      </c>
      <c r="L7802" s="132" t="str">
        <f>IFERROR(IFERROR(INDEX(Кат!$A:$A,MATCH($C7802,Кат!$I:$I,0)),INDEX(Торг!$A:$A,MATCH($C7802,Торг!$I:$I,0))),"")</f>
        <v/>
      </c>
      <c r="M7802" s="132" t="str">
        <f>IFERROR(IFERROR(INDEX(Кат!$B:$B,MATCH($C7802,Кат!$I:$I,0)),INDEX(Торг!$B:$B,MATCH($C7802,Торг!$I:$I,0))),"")</f>
        <v/>
      </c>
      <c r="N7802" s="132" t="str">
        <f t="shared" si="121"/>
        <v>БАЛАКОВО РЕЗИНО-ТЕХНИКА ШТ81</v>
      </c>
      <c r="O7802" s="132" t="str">
        <f>IFERROR(IFERROR(INDEX(Кат!$B:$B,MATCH($N7802,Кат!$I:$I,0)),INDEX(Торг!$B:$B,MATCH($N7802,Торг!$I:$I,0))),"")</f>
        <v/>
      </c>
    </row>
    <row r="7803" spans="1:15" outlineLevel="2">
      <c r="A7803" t="s">
        <v>19638</v>
      </c>
      <c r="C7803" s="191" t="s">
        <v>8993</v>
      </c>
      <c r="E7803" t="s">
        <v>8994</v>
      </c>
      <c r="F7803" t="s">
        <v>3733</v>
      </c>
      <c r="G7803" t="s">
        <v>375</v>
      </c>
      <c r="H7803">
        <v>160</v>
      </c>
      <c r="J7803" t="s">
        <v>22634</v>
      </c>
      <c r="K7803" s="132" t="str">
        <f>IFERROR(IFERROR(INDEX(Кат!$O:$O,MATCH($C7803,Кат!$I:$I,0)),INDEX(Торг!$L:$L,MATCH($C7803,Торг!$I:$I,0))),"")</f>
        <v/>
      </c>
      <c r="L7803" s="132" t="str">
        <f>IFERROR(IFERROR(INDEX(Кат!$A:$A,MATCH($C7803,Кат!$I:$I,0)),INDEX(Торг!$A:$A,MATCH($C7803,Торг!$I:$I,0))),"")</f>
        <v/>
      </c>
      <c r="M7803" s="132" t="str">
        <f>IFERROR(IFERROR(INDEX(Кат!$B:$B,MATCH($C7803,Кат!$I:$I,0)),INDEX(Торг!$B:$B,MATCH($C7803,Торг!$I:$I,0))),"")</f>
        <v/>
      </c>
      <c r="N7803" s="132" t="str">
        <f t="shared" si="121"/>
        <v>БАЛАКОВО РЕЗИНО-ТЕХНИКА ШПЗ2110</v>
      </c>
      <c r="O7803" s="132" t="str">
        <f>IFERROR(IFERROR(INDEX(Кат!$B:$B,MATCH($N7803,Кат!$I:$I,0)),INDEX(Торг!$B:$B,MATCH($N7803,Торг!$I:$I,0))),"")</f>
        <v/>
      </c>
    </row>
    <row r="7804" spans="1:15" outlineLevel="2">
      <c r="A7804" t="s">
        <v>19639</v>
      </c>
      <c r="C7804" s="191" t="s">
        <v>8995</v>
      </c>
      <c r="E7804" t="s">
        <v>8996</v>
      </c>
      <c r="F7804" t="s">
        <v>3733</v>
      </c>
      <c r="G7804" t="s">
        <v>375</v>
      </c>
      <c r="H7804">
        <v>360</v>
      </c>
      <c r="J7804" t="s">
        <v>22634</v>
      </c>
      <c r="K7804" s="132" t="str">
        <f>IFERROR(IFERROR(INDEX(Кат!$O:$O,MATCH($C7804,Кат!$I:$I,0)),INDEX(Торг!$L:$L,MATCH($C7804,Торг!$I:$I,0))),"")</f>
        <v/>
      </c>
      <c r="L7804" s="132" t="str">
        <f>IFERROR(IFERROR(INDEX(Кат!$A:$A,MATCH($C7804,Кат!$I:$I,0)),INDEX(Торг!$A:$A,MATCH($C7804,Торг!$I:$I,0))),"")</f>
        <v/>
      </c>
      <c r="M7804" s="132" t="str">
        <f>IFERROR(IFERROR(INDEX(Кат!$B:$B,MATCH($C7804,Кат!$I:$I,0)),INDEX(Торг!$B:$B,MATCH($C7804,Торг!$I:$I,0))),"")</f>
        <v/>
      </c>
      <c r="N7804" s="132" t="str">
        <f t="shared" si="121"/>
        <v>БАЛАКОВО РЕЗИНО-ТЕХНИКА ШПП2110</v>
      </c>
      <c r="O7804" s="132" t="str">
        <f>IFERROR(IFERROR(INDEX(Кат!$B:$B,MATCH($N7804,Кат!$I:$I,0)),INDEX(Торг!$B:$B,MATCH($N7804,Торг!$I:$I,0))),"")</f>
        <v/>
      </c>
    </row>
    <row r="7805" spans="1:15" outlineLevel="2">
      <c r="A7805" t="s">
        <v>24503</v>
      </c>
      <c r="C7805" s="191"/>
      <c r="E7805" t="s">
        <v>24504</v>
      </c>
      <c r="J7805" t="s">
        <v>22634</v>
      </c>
      <c r="K7805" s="132" t="str">
        <f>IFERROR(IFERROR(INDEX(Кат!$O:$O,MATCH($C7805,Кат!$I:$I,0)),INDEX(Торг!$L:$L,MATCH($C7805,Торг!$I:$I,0))),"")</f>
        <v/>
      </c>
      <c r="L7805" s="132" t="str">
        <f>IFERROR(IFERROR(INDEX(Кат!$A:$A,MATCH($C7805,Кат!$I:$I,0)),INDEX(Торг!$A:$A,MATCH($C7805,Торг!$I:$I,0))),"")</f>
        <v/>
      </c>
      <c r="M7805" s="132" t="str">
        <f>IFERROR(IFERROR(INDEX(Кат!$B:$B,MATCH($C7805,Кат!$I:$I,0)),INDEX(Торг!$B:$B,MATCH($C7805,Торг!$I:$I,0))),"")</f>
        <v/>
      </c>
      <c r="N7805" s="132" t="str">
        <f t="shared" si="121"/>
        <v xml:space="preserve"> </v>
      </c>
      <c r="O7805" s="132" t="str">
        <f>IFERROR(IFERROR(INDEX(Кат!$B:$B,MATCH($N7805,Кат!$I:$I,0)),INDEX(Торг!$B:$B,MATCH($N7805,Торг!$I:$I,0))),"")</f>
        <v/>
      </c>
    </row>
    <row r="7806" spans="1:15" outlineLevel="2">
      <c r="A7806" t="s">
        <v>22863</v>
      </c>
      <c r="C7806" s="191" t="s">
        <v>22864</v>
      </c>
      <c r="E7806" t="s">
        <v>22865</v>
      </c>
      <c r="F7806" t="s">
        <v>3823</v>
      </c>
      <c r="G7806" t="s">
        <v>375</v>
      </c>
      <c r="H7806">
        <v>1600</v>
      </c>
      <c r="J7806" t="s">
        <v>22634</v>
      </c>
      <c r="K7806" s="132" t="str">
        <f>IFERROR(IFERROR(INDEX(Кат!$O:$O,MATCH($C7806,Кат!$I:$I,0)),INDEX(Торг!$L:$L,MATCH($C7806,Торг!$I:$I,0))),"")</f>
        <v/>
      </c>
      <c r="L7806" s="132" t="str">
        <f>IFERROR(IFERROR(INDEX(Кат!$A:$A,MATCH($C7806,Кат!$I:$I,0)),INDEX(Торг!$A:$A,MATCH($C7806,Торг!$I:$I,0))),"")</f>
        <v/>
      </c>
      <c r="M7806" s="132" t="str">
        <f>IFERROR(IFERROR(INDEX(Кат!$B:$B,MATCH($C7806,Кат!$I:$I,0)),INDEX(Торг!$B:$B,MATCH($C7806,Торг!$I:$I,0))),"")</f>
        <v/>
      </c>
      <c r="N7806" s="132" t="str">
        <f t="shared" si="121"/>
        <v>НЕИЗВЕСТНЫЙ БРЕНД Ch-8450100(990/991/992/993)</v>
      </c>
      <c r="O7806" s="132" t="str">
        <f>IFERROR(IFERROR(INDEX(Кат!$B:$B,MATCH($N7806,Кат!$I:$I,0)),INDEX(Торг!$B:$B,MATCH($N7806,Торг!$I:$I,0))),"")</f>
        <v/>
      </c>
    </row>
    <row r="7807" spans="1:15" outlineLevel="2">
      <c r="A7807" t="s">
        <v>22866</v>
      </c>
      <c r="C7807" s="191" t="s">
        <v>22867</v>
      </c>
      <c r="E7807" t="s">
        <v>22868</v>
      </c>
      <c r="F7807" t="s">
        <v>3823</v>
      </c>
      <c r="G7807" t="s">
        <v>375</v>
      </c>
      <c r="H7807">
        <v>3900</v>
      </c>
      <c r="J7807" t="s">
        <v>22634</v>
      </c>
      <c r="K7807" s="132" t="str">
        <f>IFERROR(IFERROR(INDEX(Кат!$O:$O,MATCH($C7807,Кат!$I:$I,0)),INDEX(Торг!$L:$L,MATCH($C7807,Торг!$I:$I,0))),"")</f>
        <v/>
      </c>
      <c r="L7807" s="132" t="str">
        <f>IFERROR(IFERROR(INDEX(Кат!$A:$A,MATCH($C7807,Кат!$I:$I,0)),INDEX(Торг!$A:$A,MATCH($C7807,Торг!$I:$I,0))),"")</f>
        <v/>
      </c>
      <c r="M7807" s="132" t="str">
        <f>IFERROR(IFERROR(INDEX(Кат!$B:$B,MATCH($C7807,Кат!$I:$I,0)),INDEX(Торг!$B:$B,MATCH($C7807,Торг!$I:$I,0))),"")</f>
        <v/>
      </c>
      <c r="N7807" s="132" t="str">
        <f t="shared" si="121"/>
        <v>НЕИЗВЕСТНЫЙ БРЕНД 8450100(990/991/992/993)</v>
      </c>
      <c r="O7807" s="132" t="str">
        <f>IFERROR(IFERROR(INDEX(Кат!$B:$B,MATCH($N7807,Кат!$I:$I,0)),INDEX(Торг!$B:$B,MATCH($N7807,Торг!$I:$I,0))),"")</f>
        <v/>
      </c>
    </row>
    <row r="7808" spans="1:15" outlineLevel="2">
      <c r="A7808" t="s">
        <v>22869</v>
      </c>
      <c r="C7808" s="191" t="s">
        <v>22870</v>
      </c>
      <c r="E7808" t="s">
        <v>22871</v>
      </c>
      <c r="F7808" t="s">
        <v>3823</v>
      </c>
      <c r="G7808" t="s">
        <v>375</v>
      </c>
      <c r="H7808">
        <v>4400</v>
      </c>
      <c r="J7808" t="s">
        <v>22634</v>
      </c>
      <c r="K7808" s="132" t="str">
        <f>IFERROR(IFERROR(INDEX(Кат!$O:$O,MATCH($C7808,Кат!$I:$I,0)),INDEX(Торг!$L:$L,MATCH($C7808,Торг!$I:$I,0))),"")</f>
        <v/>
      </c>
      <c r="L7808" s="132" t="str">
        <f>IFERROR(IFERROR(INDEX(Кат!$A:$A,MATCH($C7808,Кат!$I:$I,0)),INDEX(Торг!$A:$A,MATCH($C7808,Торг!$I:$I,0))),"")</f>
        <v/>
      </c>
      <c r="M7808" s="132" t="str">
        <f>IFERROR(IFERROR(INDEX(Кат!$B:$B,MATCH($C7808,Кат!$I:$I,0)),INDEX(Торг!$B:$B,MATCH($C7808,Торг!$I:$I,0))),"")</f>
        <v/>
      </c>
      <c r="N7808" s="132" t="str">
        <f t="shared" si="121"/>
        <v>НЕИЗВЕСТНЫЙ БРЕНД 8450090(633/634/635/636)</v>
      </c>
      <c r="O7808" s="132" t="str">
        <f>IFERROR(IFERROR(INDEX(Кат!$B:$B,MATCH($N7808,Кат!$I:$I,0)),INDEX(Торг!$B:$B,MATCH($N7808,Торг!$I:$I,0))),"")</f>
        <v/>
      </c>
    </row>
    <row r="7809" spans="1:15" outlineLevel="2">
      <c r="A7809" t="s">
        <v>22872</v>
      </c>
      <c r="C7809" s="191" t="s">
        <v>22873</v>
      </c>
      <c r="E7809" t="s">
        <v>22874</v>
      </c>
      <c r="F7809" t="s">
        <v>3823</v>
      </c>
      <c r="G7809" t="s">
        <v>375</v>
      </c>
      <c r="H7809">
        <v>2200</v>
      </c>
      <c r="J7809" t="s">
        <v>22634</v>
      </c>
      <c r="K7809" s="132" t="str">
        <f>IFERROR(IFERROR(INDEX(Кат!$O:$O,MATCH($C7809,Кат!$I:$I,0)),INDEX(Торг!$L:$L,MATCH($C7809,Торг!$I:$I,0))),"")</f>
        <v/>
      </c>
      <c r="L7809" s="132" t="str">
        <f>IFERROR(IFERROR(INDEX(Кат!$A:$A,MATCH($C7809,Кат!$I:$I,0)),INDEX(Торг!$A:$A,MATCH($C7809,Торг!$I:$I,0))),"")</f>
        <v/>
      </c>
      <c r="M7809" s="132" t="str">
        <f>IFERROR(IFERROR(INDEX(Кат!$B:$B,MATCH($C7809,Кат!$I:$I,0)),INDEX(Торг!$B:$B,MATCH($C7809,Торг!$I:$I,0))),"")</f>
        <v/>
      </c>
      <c r="N7809" s="132" t="str">
        <f t="shared" si="121"/>
        <v>НЕИЗВЕСТНЫЙ БРЕНД Ch-8450008(669/670/923/924)</v>
      </c>
      <c r="O7809" s="132" t="str">
        <f>IFERROR(IFERROR(INDEX(Кат!$B:$B,MATCH($N7809,Кат!$I:$I,0)),INDEX(Торг!$B:$B,MATCH($N7809,Торг!$I:$I,0))),"")</f>
        <v/>
      </c>
    </row>
    <row r="7810" spans="1:15" outlineLevel="2">
      <c r="A7810" t="s">
        <v>22875</v>
      </c>
      <c r="C7810" s="191" t="s">
        <v>22876</v>
      </c>
      <c r="E7810" t="s">
        <v>22877</v>
      </c>
      <c r="F7810" t="s">
        <v>3823</v>
      </c>
      <c r="G7810" t="s">
        <v>375</v>
      </c>
      <c r="H7810">
        <v>4400</v>
      </c>
      <c r="J7810" t="s">
        <v>22634</v>
      </c>
      <c r="K7810" s="132" t="str">
        <f>IFERROR(IFERROR(INDEX(Кат!$O:$O,MATCH($C7810,Кат!$I:$I,0)),INDEX(Торг!$L:$L,MATCH($C7810,Торг!$I:$I,0))),"")</f>
        <v/>
      </c>
      <c r="L7810" s="132" t="str">
        <f>IFERROR(IFERROR(INDEX(Кат!$A:$A,MATCH($C7810,Кат!$I:$I,0)),INDEX(Торг!$A:$A,MATCH($C7810,Торг!$I:$I,0))),"")</f>
        <v/>
      </c>
      <c r="M7810" s="132" t="str">
        <f>IFERROR(IFERROR(INDEX(Кат!$B:$B,MATCH($C7810,Кат!$I:$I,0)),INDEX(Торг!$B:$B,MATCH($C7810,Торг!$I:$I,0))),"")</f>
        <v/>
      </c>
      <c r="N7810" s="132" t="str">
        <f t="shared" si="121"/>
        <v>НЕИЗВЕСТНЫЙ БРЕНД 8450008(669/670/923/924)</v>
      </c>
      <c r="O7810" s="132" t="str">
        <f>IFERROR(IFERROR(INDEX(Кат!$B:$B,MATCH($N7810,Кат!$I:$I,0)),INDEX(Торг!$B:$B,MATCH($N7810,Торг!$I:$I,0))),"")</f>
        <v/>
      </c>
    </row>
    <row r="7811" spans="1:15" outlineLevel="2">
      <c r="A7811" t="s">
        <v>24505</v>
      </c>
      <c r="C7811" s="191"/>
      <c r="E7811" t="s">
        <v>8997</v>
      </c>
      <c r="J7811" t="s">
        <v>22634</v>
      </c>
      <c r="K7811" s="132" t="str">
        <f>IFERROR(IFERROR(INDEX(Кат!$O:$O,MATCH($C7811,Кат!$I:$I,0)),INDEX(Торг!$L:$L,MATCH($C7811,Торг!$I:$I,0))),"")</f>
        <v/>
      </c>
      <c r="L7811" s="132" t="str">
        <f>IFERROR(IFERROR(INDEX(Кат!$A:$A,MATCH($C7811,Кат!$I:$I,0)),INDEX(Торг!$A:$A,MATCH($C7811,Торг!$I:$I,0))),"")</f>
        <v/>
      </c>
      <c r="M7811" s="132" t="str">
        <f>IFERROR(IFERROR(INDEX(Кат!$B:$B,MATCH($C7811,Кат!$I:$I,0)),INDEX(Торг!$B:$B,MATCH($C7811,Торг!$I:$I,0))),"")</f>
        <v/>
      </c>
      <c r="N7811" s="132" t="str">
        <f t="shared" si="121"/>
        <v xml:space="preserve"> </v>
      </c>
      <c r="O7811" s="132" t="str">
        <f>IFERROR(IFERROR(INDEX(Кат!$B:$B,MATCH($N7811,Кат!$I:$I,0)),INDEX(Торг!$B:$B,MATCH($N7811,Торг!$I:$I,0))),"")</f>
        <v/>
      </c>
    </row>
    <row r="7812" spans="1:15" outlineLevel="2">
      <c r="A7812" t="s">
        <v>19640</v>
      </c>
      <c r="C7812" s="191" t="s">
        <v>8998</v>
      </c>
      <c r="E7812" t="s">
        <v>8999</v>
      </c>
      <c r="F7812" t="s">
        <v>8997</v>
      </c>
      <c r="G7812" t="s">
        <v>399</v>
      </c>
      <c r="H7812">
        <v>750</v>
      </c>
      <c r="J7812" t="s">
        <v>22634</v>
      </c>
      <c r="K7812" s="132" t="str">
        <f>IFERROR(IFERROR(INDEX(Кат!$O:$O,MATCH($C7812,Кат!$I:$I,0)),INDEX(Торг!$L:$L,MATCH($C7812,Торг!$I:$I,0))),"")</f>
        <v/>
      </c>
      <c r="L7812" s="132" t="str">
        <f>IFERROR(IFERROR(INDEX(Кат!$A:$A,MATCH($C7812,Кат!$I:$I,0)),INDEX(Торг!$A:$A,MATCH($C7812,Торг!$I:$I,0))),"")</f>
        <v/>
      </c>
      <c r="M7812" s="132" t="str">
        <f>IFERROR(IFERROR(INDEX(Кат!$B:$B,MATCH($C7812,Кат!$I:$I,0)),INDEX(Торг!$B:$B,MATCH($C7812,Торг!$I:$I,0))),"")</f>
        <v/>
      </c>
      <c r="N7812" s="132" t="str">
        <f t="shared" si="121"/>
        <v>БАРНАУЛ УК16-А/175</v>
      </c>
      <c r="O7812" s="132" t="str">
        <f>IFERROR(IFERROR(INDEX(Кат!$B:$B,MATCH($N7812,Кат!$I:$I,0)),INDEX(Торг!$B:$B,MATCH($N7812,Торг!$I:$I,0))),"")</f>
        <v/>
      </c>
    </row>
    <row r="7813" spans="1:15" outlineLevel="2">
      <c r="A7813" t="s">
        <v>24506</v>
      </c>
      <c r="C7813" s="191"/>
      <c r="E7813" t="s">
        <v>24507</v>
      </c>
      <c r="J7813" t="s">
        <v>22634</v>
      </c>
      <c r="K7813" s="132" t="str">
        <f>IFERROR(IFERROR(INDEX(Кат!$O:$O,MATCH($C7813,Кат!$I:$I,0)),INDEX(Торг!$L:$L,MATCH($C7813,Торг!$I:$I,0))),"")</f>
        <v/>
      </c>
      <c r="L7813" s="132" t="str">
        <f>IFERROR(IFERROR(INDEX(Кат!$A:$A,MATCH($C7813,Кат!$I:$I,0)),INDEX(Торг!$A:$A,MATCH($C7813,Торг!$I:$I,0))),"")</f>
        <v/>
      </c>
      <c r="M7813" s="132" t="str">
        <f>IFERROR(IFERROR(INDEX(Кат!$B:$B,MATCH($C7813,Кат!$I:$I,0)),INDEX(Торг!$B:$B,MATCH($C7813,Торг!$I:$I,0))),"")</f>
        <v/>
      </c>
      <c r="N7813" s="132" t="str">
        <f t="shared" si="121"/>
        <v xml:space="preserve"> </v>
      </c>
      <c r="O7813" s="132" t="str">
        <f>IFERROR(IFERROR(INDEX(Кат!$B:$B,MATCH($N7813,Кат!$I:$I,0)),INDEX(Торг!$B:$B,MATCH($N7813,Торг!$I:$I,0))),"")</f>
        <v/>
      </c>
    </row>
    <row r="7814" spans="1:15" outlineLevel="2">
      <c r="A7814" t="s">
        <v>19641</v>
      </c>
      <c r="C7814" s="191" t="s">
        <v>3736</v>
      </c>
      <c r="E7814" t="s">
        <v>3737</v>
      </c>
      <c r="F7814" t="s">
        <v>3738</v>
      </c>
      <c r="G7814" t="s">
        <v>375</v>
      </c>
      <c r="H7814">
        <v>2000</v>
      </c>
      <c r="J7814" t="s">
        <v>22634</v>
      </c>
      <c r="K7814" s="132" t="str">
        <f>IFERROR(IFERROR(INDEX(Кат!$O:$O,MATCH($C7814,Кат!$I:$I,0)),INDEX(Торг!$L:$L,MATCH($C7814,Торг!$I:$I,0))),"")</f>
        <v>шпак</v>
      </c>
      <c r="L7814" s="132">
        <f>IFERROR(IFERROR(INDEX(Кат!$A:$A,MATCH($C7814,Кат!$I:$I,0)),INDEX(Торг!$A:$A,MATCH($C7814,Торг!$I:$I,0))),"")</f>
        <v>219489</v>
      </c>
      <c r="M7814" s="132">
        <f>IFERROR(IFERROR(INDEX(Кат!$B:$B,MATCH($C7814,Кат!$I:$I,0)),INDEX(Торг!$B:$B,MATCH($C7814,Торг!$I:$I,0))),"")</f>
        <v>16850</v>
      </c>
      <c r="N7814" s="132" t="str">
        <f t="shared" si="121"/>
        <v>БАС БС1118-3502070-77</v>
      </c>
      <c r="O7814" s="132" t="str">
        <f>IFERROR(IFERROR(INDEX(Кат!$B:$B,MATCH($N7814,Кат!$I:$I,0)),INDEX(Торг!$B:$B,MATCH($N7814,Торг!$I:$I,0))),"")</f>
        <v/>
      </c>
    </row>
    <row r="7815" spans="1:15" outlineLevel="2">
      <c r="A7815" t="s">
        <v>19642</v>
      </c>
      <c r="C7815" s="191" t="s">
        <v>3739</v>
      </c>
      <c r="E7815" t="s">
        <v>3740</v>
      </c>
      <c r="F7815" t="s">
        <v>3738</v>
      </c>
      <c r="G7815" t="s">
        <v>375</v>
      </c>
      <c r="H7815">
        <v>1700</v>
      </c>
      <c r="J7815" t="s">
        <v>22634</v>
      </c>
      <c r="K7815" s="132" t="str">
        <f>IFERROR(IFERROR(INDEX(Кат!$O:$O,MATCH($C7815,Кат!$I:$I,0)),INDEX(Торг!$L:$L,MATCH($C7815,Торг!$I:$I,0))),"")</f>
        <v/>
      </c>
      <c r="L7815" s="132" t="str">
        <f>IFERROR(IFERROR(INDEX(Кат!$A:$A,MATCH($C7815,Кат!$I:$I,0)),INDEX(Торг!$A:$A,MATCH($C7815,Торг!$I:$I,0))),"")</f>
        <v/>
      </c>
      <c r="M7815" s="132" t="str">
        <f>IFERROR(IFERROR(INDEX(Кат!$B:$B,MATCH($C7815,Кат!$I:$I,0)),INDEX(Торг!$B:$B,MATCH($C7815,Торг!$I:$I,0))),"")</f>
        <v/>
      </c>
      <c r="N7815" s="132" t="str">
        <f t="shared" si="121"/>
        <v>БАС БС1118-3502070-77R</v>
      </c>
      <c r="O7815" s="132" t="str">
        <f>IFERROR(IFERROR(INDEX(Кат!$B:$B,MATCH($N7815,Кат!$I:$I,0)),INDEX(Торг!$B:$B,MATCH($N7815,Торг!$I:$I,0))),"")</f>
        <v/>
      </c>
    </row>
    <row r="7816" spans="1:15" outlineLevel="2">
      <c r="A7816" t="s">
        <v>19643</v>
      </c>
      <c r="C7816" s="191" t="s">
        <v>3741</v>
      </c>
      <c r="E7816" t="s">
        <v>3742</v>
      </c>
      <c r="F7816" t="s">
        <v>3738</v>
      </c>
      <c r="G7816" t="s">
        <v>375</v>
      </c>
      <c r="H7816">
        <v>2700</v>
      </c>
      <c r="J7816" t="s">
        <v>22634</v>
      </c>
      <c r="K7816" s="132" t="str">
        <f>IFERROR(IFERROR(INDEX(Кат!$O:$O,MATCH($C7816,Кат!$I:$I,0)),INDEX(Торг!$L:$L,MATCH($C7816,Торг!$I:$I,0))),"")</f>
        <v/>
      </c>
      <c r="L7816" s="132" t="str">
        <f>IFERROR(IFERROR(INDEX(Кат!$A:$A,MATCH($C7816,Кат!$I:$I,0)),INDEX(Торг!$A:$A,MATCH($C7816,Торг!$I:$I,0))),"")</f>
        <v/>
      </c>
      <c r="M7816" s="132" t="str">
        <f>IFERROR(IFERROR(INDEX(Кат!$B:$B,MATCH($C7816,Кат!$I:$I,0)),INDEX(Торг!$B:$B,MATCH($C7816,Торг!$I:$I,0))),"")</f>
        <v/>
      </c>
      <c r="N7816" s="132" t="str">
        <f t="shared" ref="N7816:N7879" si="122">_xlfn.CONCAT(F7816," ",C7816)</f>
        <v>БАС БС11186-3501070-01</v>
      </c>
      <c r="O7816" s="132" t="str">
        <f>IFERROR(IFERROR(INDEX(Кат!$B:$B,MATCH($N7816,Кат!$I:$I,0)),INDEX(Торг!$B:$B,MATCH($N7816,Торг!$I:$I,0))),"")</f>
        <v/>
      </c>
    </row>
    <row r="7817" spans="1:15" outlineLevel="2">
      <c r="A7817" t="s">
        <v>19644</v>
      </c>
      <c r="C7817" s="191" t="s">
        <v>3743</v>
      </c>
      <c r="E7817" t="s">
        <v>3744</v>
      </c>
      <c r="F7817" t="s">
        <v>3738</v>
      </c>
      <c r="G7817" t="s">
        <v>375</v>
      </c>
      <c r="H7817">
        <v>3250</v>
      </c>
      <c r="J7817" t="s">
        <v>22634</v>
      </c>
      <c r="K7817" s="132" t="str">
        <f>IFERROR(IFERROR(INDEX(Кат!$O:$O,MATCH($C7817,Кат!$I:$I,0)),INDEX(Торг!$L:$L,MATCH($C7817,Торг!$I:$I,0))),"")</f>
        <v/>
      </c>
      <c r="L7817" s="132" t="str">
        <f>IFERROR(IFERROR(INDEX(Кат!$A:$A,MATCH($C7817,Кат!$I:$I,0)),INDEX(Торг!$A:$A,MATCH($C7817,Торг!$I:$I,0))),"")</f>
        <v/>
      </c>
      <c r="M7817" s="132" t="str">
        <f>IFERROR(IFERROR(INDEX(Кат!$B:$B,MATCH($C7817,Кат!$I:$I,0)),INDEX(Торг!$B:$B,MATCH($C7817,Торг!$I:$I,0))),"")</f>
        <v/>
      </c>
      <c r="N7817" s="132" t="str">
        <f t="shared" si="122"/>
        <v>БАС БС186-3501070-04</v>
      </c>
      <c r="O7817" s="132" t="str">
        <f>IFERROR(IFERROR(INDEX(Кат!$B:$B,MATCH($N7817,Кат!$I:$I,0)),INDEX(Торг!$B:$B,MATCH($N7817,Торг!$I:$I,0))),"")</f>
        <v/>
      </c>
    </row>
    <row r="7818" spans="1:15" outlineLevel="2">
      <c r="A7818" t="s">
        <v>19645</v>
      </c>
      <c r="C7818" s="191" t="s">
        <v>3745</v>
      </c>
      <c r="E7818" t="s">
        <v>3746</v>
      </c>
      <c r="F7818" t="s">
        <v>3738</v>
      </c>
      <c r="G7818" t="s">
        <v>375</v>
      </c>
      <c r="H7818">
        <v>1950</v>
      </c>
      <c r="J7818" t="s">
        <v>22634</v>
      </c>
      <c r="K7818" s="132" t="str">
        <f>IFERROR(IFERROR(INDEX(Кат!$O:$O,MATCH($C7818,Кат!$I:$I,0)),INDEX(Торг!$L:$L,MATCH($C7818,Торг!$I:$I,0))),"")</f>
        <v/>
      </c>
      <c r="L7818" s="132" t="str">
        <f>IFERROR(IFERROR(INDEX(Кат!$A:$A,MATCH($C7818,Кат!$I:$I,0)),INDEX(Торг!$A:$A,MATCH($C7818,Торг!$I:$I,0))),"")</f>
        <v/>
      </c>
      <c r="M7818" s="132" t="str">
        <f>IFERROR(IFERROR(INDEX(Кат!$B:$B,MATCH($C7818,Кат!$I:$I,0)),INDEX(Торг!$B:$B,MATCH($C7818,Торг!$I:$I,0))),"")</f>
        <v/>
      </c>
      <c r="N7818" s="132" t="str">
        <f t="shared" si="122"/>
        <v>БАС БС2101-3501070-01</v>
      </c>
      <c r="O7818" s="132" t="str">
        <f>IFERROR(IFERROR(INDEX(Кат!$B:$B,MATCH($N7818,Кат!$I:$I,0)),INDEX(Торг!$B:$B,MATCH($N7818,Торг!$I:$I,0))),"")</f>
        <v/>
      </c>
    </row>
    <row r="7819" spans="1:15" outlineLevel="2">
      <c r="A7819" t="s">
        <v>27178</v>
      </c>
      <c r="C7819" s="191" t="s">
        <v>27179</v>
      </c>
      <c r="E7819" t="s">
        <v>27180</v>
      </c>
      <c r="F7819" t="s">
        <v>3738</v>
      </c>
      <c r="G7819" t="s">
        <v>375</v>
      </c>
      <c r="H7819">
        <v>1750</v>
      </c>
      <c r="J7819" t="s">
        <v>22634</v>
      </c>
      <c r="K7819" s="132" t="str">
        <f>IFERROR(IFERROR(INDEX(Кат!$O:$O,MATCH($C7819,Кат!$I:$I,0)),INDEX(Торг!$L:$L,MATCH($C7819,Торг!$I:$I,0))),"")</f>
        <v/>
      </c>
      <c r="L7819" s="132" t="str">
        <f>IFERROR(IFERROR(INDEX(Кат!$A:$A,MATCH($C7819,Кат!$I:$I,0)),INDEX(Торг!$A:$A,MATCH($C7819,Торг!$I:$I,0))),"")</f>
        <v/>
      </c>
      <c r="M7819" s="132" t="str">
        <f>IFERROR(IFERROR(INDEX(Кат!$B:$B,MATCH($C7819,Кат!$I:$I,0)),INDEX(Торг!$B:$B,MATCH($C7819,Торг!$I:$I,0))),"")</f>
        <v/>
      </c>
      <c r="N7819" s="132" t="str">
        <f t="shared" si="122"/>
        <v>БАС БС2108-3501070-01</v>
      </c>
      <c r="O7819" s="132" t="str">
        <f>IFERROR(IFERROR(INDEX(Кат!$B:$B,MATCH($N7819,Кат!$I:$I,0)),INDEX(Торг!$B:$B,MATCH($N7819,Торг!$I:$I,0))),"")</f>
        <v/>
      </c>
    </row>
    <row r="7820" spans="1:15" outlineLevel="2">
      <c r="A7820" t="s">
        <v>27253</v>
      </c>
      <c r="C7820" s="191" t="s">
        <v>27426</v>
      </c>
      <c r="E7820" t="s">
        <v>27427</v>
      </c>
      <c r="F7820" t="s">
        <v>3738</v>
      </c>
      <c r="G7820" t="s">
        <v>375</v>
      </c>
      <c r="H7820">
        <v>2100</v>
      </c>
      <c r="J7820" t="s">
        <v>22634</v>
      </c>
      <c r="K7820" s="132" t="str">
        <f>IFERROR(IFERROR(INDEX(Кат!$O:$O,MATCH($C7820,Кат!$I:$I,0)),INDEX(Торг!$L:$L,MATCH($C7820,Торг!$I:$I,0))),"")</f>
        <v/>
      </c>
      <c r="L7820" s="132" t="str">
        <f>IFERROR(IFERROR(INDEX(Кат!$A:$A,MATCH($C7820,Кат!$I:$I,0)),INDEX(Торг!$A:$A,MATCH($C7820,Торг!$I:$I,0))),"")</f>
        <v/>
      </c>
      <c r="M7820" s="132" t="str">
        <f>IFERROR(IFERROR(INDEX(Кат!$B:$B,MATCH($C7820,Кат!$I:$I,0)),INDEX(Торг!$B:$B,MATCH($C7820,Торг!$I:$I,0))),"")</f>
        <v/>
      </c>
      <c r="N7820" s="132" t="str">
        <f t="shared" si="122"/>
        <v>БАС БС2110-3501070-02</v>
      </c>
      <c r="O7820" s="132" t="str">
        <f>IFERROR(IFERROR(INDEX(Кат!$B:$B,MATCH($N7820,Кат!$I:$I,0)),INDEX(Торг!$B:$B,MATCH($N7820,Торг!$I:$I,0))),"")</f>
        <v/>
      </c>
    </row>
    <row r="7821" spans="1:15" outlineLevel="2">
      <c r="A7821" t="s">
        <v>19646</v>
      </c>
      <c r="C7821" s="191" t="s">
        <v>3747</v>
      </c>
      <c r="E7821" t="s">
        <v>3748</v>
      </c>
      <c r="F7821" t="s">
        <v>3738</v>
      </c>
      <c r="G7821" t="s">
        <v>375</v>
      </c>
      <c r="H7821">
        <v>2300</v>
      </c>
      <c r="J7821" t="s">
        <v>22634</v>
      </c>
      <c r="K7821" s="132" t="str">
        <f>IFERROR(IFERROR(INDEX(Кат!$O:$O,MATCH($C7821,Кат!$I:$I,0)),INDEX(Торг!$L:$L,MATCH($C7821,Торг!$I:$I,0))),"")</f>
        <v>шпак</v>
      </c>
      <c r="L7821" s="132">
        <f>IFERROR(IFERROR(INDEX(Кат!$A:$A,MATCH($C7821,Кат!$I:$I,0)),INDEX(Торг!$A:$A,MATCH($C7821,Торг!$I:$I,0))),"")</f>
        <v>219560</v>
      </c>
      <c r="M7821" s="132">
        <f>IFERROR(IFERROR(INDEX(Кат!$B:$B,MATCH($C7821,Кат!$I:$I,0)),INDEX(Торг!$B:$B,MATCH($C7821,Торг!$I:$I,0))),"")</f>
        <v>32883</v>
      </c>
      <c r="N7821" s="132" t="str">
        <f t="shared" si="122"/>
        <v>БАС БС2112-3501070-02</v>
      </c>
      <c r="O7821" s="132" t="str">
        <f>IFERROR(IFERROR(INDEX(Кат!$B:$B,MATCH($N7821,Кат!$I:$I,0)),INDEX(Торг!$B:$B,MATCH($N7821,Торг!$I:$I,0))),"")</f>
        <v/>
      </c>
    </row>
    <row r="7822" spans="1:15" outlineLevel="2">
      <c r="A7822" t="s">
        <v>19647</v>
      </c>
      <c r="C7822" s="191" t="s">
        <v>3749</v>
      </c>
      <c r="E7822" t="s">
        <v>3750</v>
      </c>
      <c r="F7822" t="s">
        <v>3738</v>
      </c>
      <c r="G7822" t="s">
        <v>375</v>
      </c>
      <c r="H7822">
        <v>3200</v>
      </c>
      <c r="J7822" t="s">
        <v>22634</v>
      </c>
      <c r="K7822" s="132" t="str">
        <f>IFERROR(IFERROR(INDEX(Кат!$O:$O,MATCH($C7822,Кат!$I:$I,0)),INDEX(Торг!$L:$L,MATCH($C7822,Торг!$I:$I,0))),"")</f>
        <v/>
      </c>
      <c r="L7822" s="132" t="str">
        <f>IFERROR(IFERROR(INDEX(Кат!$A:$A,MATCH($C7822,Кат!$I:$I,0)),INDEX(Торг!$A:$A,MATCH($C7822,Торг!$I:$I,0))),"")</f>
        <v/>
      </c>
      <c r="M7822" s="132" t="str">
        <f>IFERROR(IFERROR(INDEX(Кат!$B:$B,MATCH($C7822,Кат!$I:$I,0)),INDEX(Торг!$B:$B,MATCH($C7822,Торг!$I:$I,0))),"")</f>
        <v/>
      </c>
      <c r="N7822" s="132" t="str">
        <f t="shared" si="122"/>
        <v>БАС БС2112-3501070-04/05</v>
      </c>
      <c r="O7822" s="132" t="str">
        <f>IFERROR(IFERROR(INDEX(Кат!$B:$B,MATCH($N7822,Кат!$I:$I,0)),INDEX(Торг!$B:$B,MATCH($N7822,Торг!$I:$I,0))),"")</f>
        <v/>
      </c>
    </row>
    <row r="7823" spans="1:15" outlineLevel="2">
      <c r="A7823" t="s">
        <v>28728</v>
      </c>
      <c r="C7823" s="191" t="s">
        <v>28729</v>
      </c>
      <c r="E7823" t="s">
        <v>28730</v>
      </c>
      <c r="F7823" t="s">
        <v>3738</v>
      </c>
      <c r="G7823" t="s">
        <v>375</v>
      </c>
      <c r="H7823">
        <v>2220</v>
      </c>
      <c r="J7823" t="s">
        <v>22634</v>
      </c>
      <c r="K7823" s="132" t="str">
        <f>IFERROR(IFERROR(INDEX(Кат!$O:$O,MATCH($C7823,Кат!$I:$I,0)),INDEX(Торг!$L:$L,MATCH($C7823,Торг!$I:$I,0))),"")</f>
        <v/>
      </c>
      <c r="L7823" s="132" t="str">
        <f>IFERROR(IFERROR(INDEX(Кат!$A:$A,MATCH($C7823,Кат!$I:$I,0)),INDEX(Торг!$A:$A,MATCH($C7823,Торг!$I:$I,0))),"")</f>
        <v/>
      </c>
      <c r="M7823" s="132" t="str">
        <f>IFERROR(IFERROR(INDEX(Кат!$B:$B,MATCH($C7823,Кат!$I:$I,0)),INDEX(Торг!$B:$B,MATCH($C7823,Торг!$I:$I,0))),"")</f>
        <v/>
      </c>
      <c r="N7823" s="132" t="str">
        <f t="shared" si="122"/>
        <v>БАС БС2121-3501070-01</v>
      </c>
      <c r="O7823" s="132" t="str">
        <f>IFERROR(IFERROR(INDEX(Кат!$B:$B,MATCH($N7823,Кат!$I:$I,0)),INDEX(Торг!$B:$B,MATCH($N7823,Торг!$I:$I,0))),"")</f>
        <v/>
      </c>
    </row>
    <row r="7824" spans="1:15" outlineLevel="2">
      <c r="A7824" t="s">
        <v>19648</v>
      </c>
      <c r="C7824" s="191" t="s">
        <v>248</v>
      </c>
      <c r="E7824" t="s">
        <v>9000</v>
      </c>
      <c r="F7824" t="s">
        <v>3738</v>
      </c>
      <c r="G7824" t="s">
        <v>375</v>
      </c>
      <c r="H7824">
        <v>3000</v>
      </c>
      <c r="J7824" t="s">
        <v>22634</v>
      </c>
      <c r="K7824" s="132" t="str">
        <f>IFERROR(IFERROR(INDEX(Кат!$O:$O,MATCH($C7824,Кат!$I:$I,0)),INDEX(Торг!$L:$L,MATCH($C7824,Торг!$I:$I,0))),"")</f>
        <v>шпак</v>
      </c>
      <c r="L7824" s="132">
        <f>IFERROR(IFERROR(INDEX(Кат!$A:$A,MATCH($C7824,Кат!$I:$I,0)),INDEX(Торг!$A:$A,MATCH($C7824,Торг!$I:$I,0))),"")</f>
        <v>187457</v>
      </c>
      <c r="M7824" s="132">
        <f>IFERROR(IFERROR(INDEX(Кат!$B:$B,MATCH($C7824,Кат!$I:$I,0)),INDEX(Торг!$B:$B,MATCH($C7824,Торг!$I:$I,0))),"")</f>
        <v>15435</v>
      </c>
      <c r="N7824" s="132" t="str">
        <f t="shared" si="122"/>
        <v>БАС A8450031577</v>
      </c>
      <c r="O7824" s="132" t="str">
        <f>IFERROR(IFERROR(INDEX(Кат!$B:$B,MATCH($N7824,Кат!$I:$I,0)),INDEX(Торг!$B:$B,MATCH($N7824,Торг!$I:$I,0))),"")</f>
        <v/>
      </c>
    </row>
    <row r="7825" spans="1:15" outlineLevel="2">
      <c r="A7825" t="s">
        <v>25113</v>
      </c>
      <c r="C7825" s="191" t="s">
        <v>25114</v>
      </c>
      <c r="E7825" t="s">
        <v>25115</v>
      </c>
      <c r="F7825" t="s">
        <v>3738</v>
      </c>
      <c r="G7825" t="s">
        <v>375</v>
      </c>
      <c r="H7825">
        <v>3700</v>
      </c>
      <c r="J7825" t="s">
        <v>22634</v>
      </c>
      <c r="K7825" s="132" t="str">
        <f>IFERROR(IFERROR(INDEX(Кат!$O:$O,MATCH($C7825,Кат!$I:$I,0)),INDEX(Торг!$L:$L,MATCH($C7825,Торг!$I:$I,0))),"")</f>
        <v/>
      </c>
      <c r="L7825" s="132" t="str">
        <f>IFERROR(IFERROR(INDEX(Кат!$A:$A,MATCH($C7825,Кат!$I:$I,0)),INDEX(Торг!$A:$A,MATCH($C7825,Торг!$I:$I,0))),"")</f>
        <v/>
      </c>
      <c r="M7825" s="132" t="str">
        <f>IFERROR(IFERROR(INDEX(Кат!$B:$B,MATCH($C7825,Кат!$I:$I,0)),INDEX(Торг!$B:$B,MATCH($C7825,Торг!$I:$I,0))),"")</f>
        <v/>
      </c>
      <c r="N7825" s="132" t="str">
        <f t="shared" si="122"/>
        <v>БАС A8450031577ЕУ</v>
      </c>
      <c r="O7825" s="132" t="str">
        <f>IFERROR(IFERROR(INDEX(Кат!$B:$B,MATCH($N7825,Кат!$I:$I,0)),INDEX(Торг!$B:$B,MATCH($N7825,Торг!$I:$I,0))),"")</f>
        <v/>
      </c>
    </row>
    <row r="7826" spans="1:15" outlineLevel="2">
      <c r="A7826" t="s">
        <v>19649</v>
      </c>
      <c r="C7826" s="191" t="s">
        <v>9001</v>
      </c>
      <c r="E7826" t="s">
        <v>9002</v>
      </c>
      <c r="F7826" t="s">
        <v>3738</v>
      </c>
      <c r="G7826" t="s">
        <v>399</v>
      </c>
      <c r="H7826">
        <v>550</v>
      </c>
      <c r="J7826" t="s">
        <v>22634</v>
      </c>
      <c r="K7826" s="132" t="str">
        <f>IFERROR(IFERROR(INDEX(Кат!$O:$O,MATCH($C7826,Кат!$I:$I,0)),INDEX(Торг!$L:$L,MATCH($C7826,Торг!$I:$I,0))),"")</f>
        <v/>
      </c>
      <c r="L7826" s="132" t="str">
        <f>IFERROR(IFERROR(INDEX(Кат!$A:$A,MATCH($C7826,Кат!$I:$I,0)),INDEX(Торг!$A:$A,MATCH($C7826,Торг!$I:$I,0))),"")</f>
        <v/>
      </c>
      <c r="M7826" s="132" t="str">
        <f>IFERROR(IFERROR(INDEX(Кат!$B:$B,MATCH($C7826,Кат!$I:$I,0)),INDEX(Торг!$B:$B,MATCH($C7826,Торг!$I:$I,0))),"")</f>
        <v/>
      </c>
      <c r="N7826" s="132" t="str">
        <f t="shared" si="122"/>
        <v>БАС БС08-3501045</v>
      </c>
      <c r="O7826" s="132" t="str">
        <f>IFERROR(IFERROR(INDEX(Кат!$B:$B,MATCH($N7826,Кат!$I:$I,0)),INDEX(Торг!$B:$B,MATCH($N7826,Торг!$I:$I,0))),"")</f>
        <v/>
      </c>
    </row>
    <row r="7827" spans="1:15" outlineLevel="2">
      <c r="A7827" t="s">
        <v>19650</v>
      </c>
      <c r="C7827" s="191" t="s">
        <v>3751</v>
      </c>
      <c r="E7827" t="s">
        <v>3752</v>
      </c>
      <c r="F7827" t="s">
        <v>3738</v>
      </c>
      <c r="G7827" t="s">
        <v>399</v>
      </c>
      <c r="H7827">
        <v>770</v>
      </c>
      <c r="J7827" t="s">
        <v>22634</v>
      </c>
      <c r="K7827" s="132" t="str">
        <f>IFERROR(IFERROR(INDEX(Кат!$O:$O,MATCH($C7827,Кат!$I:$I,0)),INDEX(Торг!$L:$L,MATCH($C7827,Торг!$I:$I,0))),"")</f>
        <v/>
      </c>
      <c r="L7827" s="132" t="str">
        <f>IFERROR(IFERROR(INDEX(Кат!$A:$A,MATCH($C7827,Кат!$I:$I,0)),INDEX(Торг!$A:$A,MATCH($C7827,Торг!$I:$I,0))),"")</f>
        <v/>
      </c>
      <c r="M7827" s="132" t="str">
        <f>IFERROR(IFERROR(INDEX(Кат!$B:$B,MATCH($C7827,Кат!$I:$I,0)),INDEX(Торг!$B:$B,MATCH($C7827,Торг!$I:$I,0))),"")</f>
        <v/>
      </c>
      <c r="N7827" s="132" t="str">
        <f t="shared" si="122"/>
        <v>БАС БС21-3501179</v>
      </c>
      <c r="O7827" s="132" t="str">
        <f>IFERROR(IFERROR(INDEX(Кат!$B:$B,MATCH($N7827,Кат!$I:$I,0)),INDEX(Торг!$B:$B,MATCH($N7827,Торг!$I:$I,0))),"")</f>
        <v/>
      </c>
    </row>
    <row r="7828" spans="1:15" outlineLevel="2">
      <c r="A7828" t="s">
        <v>19651</v>
      </c>
      <c r="C7828" s="191" t="s">
        <v>9003</v>
      </c>
      <c r="E7828" t="s">
        <v>9004</v>
      </c>
      <c r="F7828" t="s">
        <v>3738</v>
      </c>
      <c r="G7828" t="s">
        <v>399</v>
      </c>
      <c r="H7828">
        <v>550</v>
      </c>
      <c r="J7828" t="s">
        <v>22634</v>
      </c>
      <c r="K7828" s="132" t="str">
        <f>IFERROR(IFERROR(INDEX(Кат!$O:$O,MATCH($C7828,Кат!$I:$I,0)),INDEX(Торг!$L:$L,MATCH($C7828,Торг!$I:$I,0))),"")</f>
        <v/>
      </c>
      <c r="L7828" s="132" t="str">
        <f>IFERROR(IFERROR(INDEX(Кат!$A:$A,MATCH($C7828,Кат!$I:$I,0)),INDEX(Торг!$A:$A,MATCH($C7828,Торг!$I:$I,0))),"")</f>
        <v/>
      </c>
      <c r="M7828" s="132" t="str">
        <f>IFERROR(IFERROR(INDEX(Кат!$B:$B,MATCH($C7828,Кат!$I:$I,0)),INDEX(Торг!$B:$B,MATCH($C7828,Торг!$I:$I,0))),"")</f>
        <v/>
      </c>
      <c r="N7828" s="132" t="str">
        <f t="shared" si="122"/>
        <v>БАС БС08-3501044</v>
      </c>
      <c r="O7828" s="132" t="str">
        <f>IFERROR(IFERROR(INDEX(Кат!$B:$B,MATCH($N7828,Кат!$I:$I,0)),INDEX(Торг!$B:$B,MATCH($N7828,Торг!$I:$I,0))),"")</f>
        <v/>
      </c>
    </row>
    <row r="7829" spans="1:15" outlineLevel="2">
      <c r="A7829" t="s">
        <v>19652</v>
      </c>
      <c r="C7829" s="191" t="s">
        <v>3753</v>
      </c>
      <c r="E7829" t="s">
        <v>3754</v>
      </c>
      <c r="F7829" t="s">
        <v>3738</v>
      </c>
      <c r="G7829" t="s">
        <v>399</v>
      </c>
      <c r="H7829">
        <v>770</v>
      </c>
      <c r="J7829" t="s">
        <v>22634</v>
      </c>
      <c r="K7829" s="132" t="str">
        <f>IFERROR(IFERROR(INDEX(Кат!$O:$O,MATCH($C7829,Кат!$I:$I,0)),INDEX(Торг!$L:$L,MATCH($C7829,Торг!$I:$I,0))),"")</f>
        <v/>
      </c>
      <c r="L7829" s="132" t="str">
        <f>IFERROR(IFERROR(INDEX(Кат!$A:$A,MATCH($C7829,Кат!$I:$I,0)),INDEX(Торг!$A:$A,MATCH($C7829,Торг!$I:$I,0))),"")</f>
        <v/>
      </c>
      <c r="M7829" s="132" t="str">
        <f>IFERROR(IFERROR(INDEX(Кат!$B:$B,MATCH($C7829,Кат!$I:$I,0)),INDEX(Торг!$B:$B,MATCH($C7829,Торг!$I:$I,0))),"")</f>
        <v/>
      </c>
      <c r="N7829" s="132" t="str">
        <f t="shared" si="122"/>
        <v>БАС БС21-3501178</v>
      </c>
      <c r="O7829" s="132" t="str">
        <f>IFERROR(IFERROR(INDEX(Кат!$B:$B,MATCH($N7829,Кат!$I:$I,0)),INDEX(Торг!$B:$B,MATCH($N7829,Торг!$I:$I,0))),"")</f>
        <v/>
      </c>
    </row>
    <row r="7830" spans="1:15" outlineLevel="2">
      <c r="A7830" t="s">
        <v>26558</v>
      </c>
      <c r="C7830" s="191"/>
      <c r="E7830" t="s">
        <v>26559</v>
      </c>
      <c r="J7830" t="s">
        <v>22634</v>
      </c>
      <c r="K7830" s="132" t="str">
        <f>IFERROR(IFERROR(INDEX(Кат!$O:$O,MATCH($C7830,Кат!$I:$I,0)),INDEX(Торг!$L:$L,MATCH($C7830,Торг!$I:$I,0))),"")</f>
        <v/>
      </c>
      <c r="L7830" s="132" t="str">
        <f>IFERROR(IFERROR(INDEX(Кат!$A:$A,MATCH($C7830,Кат!$I:$I,0)),INDEX(Торг!$A:$A,MATCH($C7830,Торг!$I:$I,0))),"")</f>
        <v/>
      </c>
      <c r="M7830" s="132" t="str">
        <f>IFERROR(IFERROR(INDEX(Кат!$B:$B,MATCH($C7830,Кат!$I:$I,0)),INDEX(Торг!$B:$B,MATCH($C7830,Торг!$I:$I,0))),"")</f>
        <v/>
      </c>
      <c r="N7830" s="132" t="str">
        <f t="shared" si="122"/>
        <v xml:space="preserve"> </v>
      </c>
      <c r="O7830" s="132" t="str">
        <f>IFERROR(IFERROR(INDEX(Кат!$B:$B,MATCH($N7830,Кат!$I:$I,0)),INDEX(Торг!$B:$B,MATCH($N7830,Торг!$I:$I,0))),"")</f>
        <v/>
      </c>
    </row>
    <row r="7831" spans="1:15" outlineLevel="2">
      <c r="A7831" t="s">
        <v>30061</v>
      </c>
      <c r="C7831" s="191" t="s">
        <v>30062</v>
      </c>
      <c r="E7831" t="s">
        <v>30063</v>
      </c>
      <c r="F7831" t="s">
        <v>26563</v>
      </c>
      <c r="G7831" t="s">
        <v>399</v>
      </c>
      <c r="H7831">
        <v>330</v>
      </c>
      <c r="J7831" t="s">
        <v>22634</v>
      </c>
      <c r="K7831" s="132" t="str">
        <f>IFERROR(IFERROR(INDEX(Кат!$O:$O,MATCH($C7831,Кат!$I:$I,0)),INDEX(Торг!$L:$L,MATCH($C7831,Торг!$I:$I,0))),"")</f>
        <v/>
      </c>
      <c r="L7831" s="132" t="str">
        <f>IFERROR(IFERROR(INDEX(Кат!$A:$A,MATCH($C7831,Кат!$I:$I,0)),INDEX(Торг!$A:$A,MATCH($C7831,Торг!$I:$I,0))),"")</f>
        <v/>
      </c>
      <c r="M7831" s="132" t="str">
        <f>IFERROR(IFERROR(INDEX(Кат!$B:$B,MATCH($C7831,Кат!$I:$I,0)),INDEX(Торг!$B:$B,MATCH($C7831,Торг!$I:$I,0))),"")</f>
        <v/>
      </c>
      <c r="N7831" s="132" t="str">
        <f t="shared" si="122"/>
        <v>БАТЭ 7904.3702А3</v>
      </c>
      <c r="O7831" s="132" t="str">
        <f>IFERROR(IFERROR(INDEX(Кат!$B:$B,MATCH($N7831,Кат!$I:$I,0)),INDEX(Торг!$B:$B,MATCH($N7831,Торг!$I:$I,0))),"")</f>
        <v/>
      </c>
    </row>
    <row r="7832" spans="1:15" outlineLevel="2">
      <c r="A7832" t="s">
        <v>30064</v>
      </c>
      <c r="C7832" s="191" t="s">
        <v>30065</v>
      </c>
      <c r="E7832" t="s">
        <v>30066</v>
      </c>
      <c r="F7832" t="s">
        <v>26563</v>
      </c>
      <c r="G7832" t="s">
        <v>399</v>
      </c>
      <c r="H7832">
        <v>700</v>
      </c>
      <c r="J7832" t="s">
        <v>22634</v>
      </c>
      <c r="K7832" s="132" t="str">
        <f>IFERROR(IFERROR(INDEX(Кат!$O:$O,MATCH($C7832,Кат!$I:$I,0)),INDEX(Торг!$L:$L,MATCH($C7832,Торг!$I:$I,0))),"")</f>
        <v/>
      </c>
      <c r="L7832" s="132" t="str">
        <f>IFERROR(IFERROR(INDEX(Кат!$A:$A,MATCH($C7832,Кат!$I:$I,0)),INDEX(Торг!$A:$A,MATCH($C7832,Торг!$I:$I,0))),"")</f>
        <v/>
      </c>
      <c r="M7832" s="132" t="str">
        <f>IFERROR(IFERROR(INDEX(Кат!$B:$B,MATCH($C7832,Кат!$I:$I,0)),INDEX(Торг!$B:$B,MATCH($C7832,Торг!$I:$I,0))),"")</f>
        <v/>
      </c>
      <c r="N7832" s="132" t="str">
        <f t="shared" si="122"/>
        <v>БАТЭ 7931.3702И4М</v>
      </c>
      <c r="O7832" s="132" t="str">
        <f>IFERROR(IFERROR(INDEX(Кат!$B:$B,MATCH($N7832,Кат!$I:$I,0)),INDEX(Торг!$B:$B,MATCH($N7832,Торг!$I:$I,0))),"")</f>
        <v/>
      </c>
    </row>
    <row r="7833" spans="1:15" outlineLevel="2">
      <c r="A7833" t="s">
        <v>26560</v>
      </c>
      <c r="C7833" s="191" t="s">
        <v>26561</v>
      </c>
      <c r="E7833" t="s">
        <v>26562</v>
      </c>
      <c r="F7833" t="s">
        <v>26563</v>
      </c>
      <c r="G7833" t="s">
        <v>399</v>
      </c>
      <c r="H7833">
        <v>150</v>
      </c>
      <c r="J7833" t="s">
        <v>22634</v>
      </c>
      <c r="K7833" s="132" t="str">
        <f>IFERROR(IFERROR(INDEX(Кат!$O:$O,MATCH($C7833,Кат!$I:$I,0)),INDEX(Торг!$L:$L,MATCH($C7833,Торг!$I:$I,0))),"")</f>
        <v/>
      </c>
      <c r="L7833" s="132" t="str">
        <f>IFERROR(IFERROR(INDEX(Кат!$A:$A,MATCH($C7833,Кат!$I:$I,0)),INDEX(Торг!$A:$A,MATCH($C7833,Торг!$I:$I,0))),"")</f>
        <v/>
      </c>
      <c r="M7833" s="132" t="str">
        <f>IFERROR(IFERROR(INDEX(Кат!$B:$B,MATCH($C7833,Кат!$I:$I,0)),INDEX(Торг!$B:$B,MATCH($C7833,Торг!$I:$I,0))),"")</f>
        <v/>
      </c>
      <c r="N7833" s="132" t="str">
        <f t="shared" si="122"/>
        <v>БАТЭ 5121.3708310</v>
      </c>
      <c r="O7833" s="132" t="str">
        <f>IFERROR(IFERROR(INDEX(Кат!$B:$B,MATCH($N7833,Кат!$I:$I,0)),INDEX(Торг!$B:$B,MATCH($N7833,Торг!$I:$I,0))),"")</f>
        <v/>
      </c>
    </row>
    <row r="7834" spans="1:15" outlineLevel="2">
      <c r="A7834" t="s">
        <v>24508</v>
      </c>
      <c r="C7834" s="191"/>
      <c r="E7834" t="s">
        <v>24509</v>
      </c>
      <c r="J7834" t="s">
        <v>22634</v>
      </c>
      <c r="K7834" s="132" t="str">
        <f>IFERROR(IFERROR(INDEX(Кат!$O:$O,MATCH($C7834,Кат!$I:$I,0)),INDEX(Торг!$L:$L,MATCH($C7834,Торг!$I:$I,0))),"")</f>
        <v/>
      </c>
      <c r="L7834" s="132" t="str">
        <f>IFERROR(IFERROR(INDEX(Кат!$A:$A,MATCH($C7834,Кат!$I:$I,0)),INDEX(Торг!$A:$A,MATCH($C7834,Торг!$I:$I,0))),"")</f>
        <v/>
      </c>
      <c r="M7834" s="132" t="str">
        <f>IFERROR(IFERROR(INDEX(Кат!$B:$B,MATCH($C7834,Кат!$I:$I,0)),INDEX(Торг!$B:$B,MATCH($C7834,Торг!$I:$I,0))),"")</f>
        <v/>
      </c>
      <c r="N7834" s="132" t="str">
        <f t="shared" si="122"/>
        <v xml:space="preserve"> </v>
      </c>
      <c r="O7834" s="132" t="str">
        <f>IFERROR(IFERROR(INDEX(Кат!$B:$B,MATCH($N7834,Кат!$I:$I,0)),INDEX(Торг!$B:$B,MATCH($N7834,Торг!$I:$I,0))),"")</f>
        <v/>
      </c>
    </row>
    <row r="7835" spans="1:15" outlineLevel="2">
      <c r="A7835" t="s">
        <v>19653</v>
      </c>
      <c r="C7835" s="191" t="s">
        <v>34001</v>
      </c>
      <c r="E7835" t="s">
        <v>14128</v>
      </c>
      <c r="F7835" t="s">
        <v>3823</v>
      </c>
      <c r="G7835" t="s">
        <v>399</v>
      </c>
      <c r="H7835">
        <v>90</v>
      </c>
      <c r="J7835" t="s">
        <v>22634</v>
      </c>
      <c r="K7835" s="132" t="str">
        <f>IFERROR(IFERROR(INDEX(Кат!$O:$O,MATCH($C7835,Кат!$I:$I,0)),INDEX(Торг!$L:$L,MATCH($C7835,Торг!$I:$I,0))),"")</f>
        <v/>
      </c>
      <c r="L7835" s="132" t="str">
        <f>IFERROR(IFERROR(INDEX(Кат!$A:$A,MATCH($C7835,Кат!$I:$I,0)),INDEX(Торг!$A:$A,MATCH($C7835,Торг!$I:$I,0))),"")</f>
        <v/>
      </c>
      <c r="M7835" s="132" t="str">
        <f>IFERROR(IFERROR(INDEX(Кат!$B:$B,MATCH($C7835,Кат!$I:$I,0)),INDEX(Торг!$B:$B,MATCH($C7835,Торг!$I:$I,0))),"")</f>
        <v/>
      </c>
      <c r="N7835" s="132" t="str">
        <f t="shared" si="122"/>
        <v>НЕИЗВЕСТНЫЙ БРЕНД  11180-3505102-00</v>
      </c>
      <c r="O7835" s="132" t="str">
        <f>IFERROR(IFERROR(INDEX(Кат!$B:$B,MATCH($N7835,Кат!$I:$I,0)),INDEX(Торг!$B:$B,MATCH($N7835,Торг!$I:$I,0))),"")</f>
        <v/>
      </c>
    </row>
    <row r="7836" spans="1:15" outlineLevel="2">
      <c r="A7836" t="s">
        <v>19654</v>
      </c>
      <c r="C7836" s="191" t="s">
        <v>9005</v>
      </c>
      <c r="E7836" t="s">
        <v>14129</v>
      </c>
      <c r="F7836" t="s">
        <v>3823</v>
      </c>
      <c r="G7836" t="s">
        <v>399</v>
      </c>
      <c r="H7836">
        <v>220</v>
      </c>
      <c r="J7836" t="s">
        <v>22634</v>
      </c>
      <c r="K7836" s="132" t="str">
        <f>IFERROR(IFERROR(INDEX(Кат!$O:$O,MATCH($C7836,Кат!$I:$I,0)),INDEX(Торг!$L:$L,MATCH($C7836,Торг!$I:$I,0))),"")</f>
        <v/>
      </c>
      <c r="L7836" s="132" t="str">
        <f>IFERROR(IFERROR(INDEX(Кат!$A:$A,MATCH($C7836,Кат!$I:$I,0)),INDEX(Торг!$A:$A,MATCH($C7836,Торг!$I:$I,0))),"")</f>
        <v/>
      </c>
      <c r="M7836" s="132" t="str">
        <f>IFERROR(IFERROR(INDEX(Кат!$B:$B,MATCH($C7836,Кат!$I:$I,0)),INDEX(Торг!$B:$B,MATCH($C7836,Торг!$I:$I,0))),"")</f>
        <v/>
      </c>
      <c r="N7836" s="132" t="str">
        <f t="shared" si="122"/>
        <v>НЕИЗВЕСТНЫЙ БРЕНД 21080-5208102-50</v>
      </c>
      <c r="O7836" s="132" t="str">
        <f>IFERROR(IFERROR(INDEX(Кат!$B:$B,MATCH($N7836,Кат!$I:$I,0)),INDEX(Торг!$B:$B,MATCH($N7836,Торг!$I:$I,0))),"")</f>
        <v/>
      </c>
    </row>
    <row r="7837" spans="1:15" outlineLevel="2">
      <c r="A7837" t="s">
        <v>19655</v>
      </c>
      <c r="C7837" s="191" t="s">
        <v>9006</v>
      </c>
      <c r="E7837" t="s">
        <v>9007</v>
      </c>
      <c r="F7837" t="s">
        <v>3823</v>
      </c>
      <c r="G7837" t="s">
        <v>399</v>
      </c>
      <c r="H7837">
        <v>220</v>
      </c>
      <c r="J7837" t="s">
        <v>22634</v>
      </c>
      <c r="K7837" s="132" t="str">
        <f>IFERROR(IFERROR(INDEX(Кат!$O:$O,MATCH($C7837,Кат!$I:$I,0)),INDEX(Торг!$L:$L,MATCH($C7837,Торг!$I:$I,0))),"")</f>
        <v/>
      </c>
      <c r="L7837" s="132" t="str">
        <f>IFERROR(IFERROR(INDEX(Кат!$A:$A,MATCH($C7837,Кат!$I:$I,0)),INDEX(Торг!$A:$A,MATCH($C7837,Торг!$I:$I,0))),"")</f>
        <v/>
      </c>
      <c r="M7837" s="132" t="str">
        <f>IFERROR(IFERROR(INDEX(Кат!$B:$B,MATCH($C7837,Кат!$I:$I,0)),INDEX(Торг!$B:$B,MATCH($C7837,Торг!$I:$I,0))),"")</f>
        <v/>
      </c>
      <c r="N7837" s="132" t="str">
        <f t="shared" si="122"/>
        <v>НЕИЗВЕСТНЫЙ БРЕНД 21100-5208008-00</v>
      </c>
      <c r="O7837" s="132" t="str">
        <f>IFERROR(IFERROR(INDEX(Кат!$B:$B,MATCH($N7837,Кат!$I:$I,0)),INDEX(Торг!$B:$B,MATCH($N7837,Торг!$I:$I,0))),"")</f>
        <v/>
      </c>
    </row>
    <row r="7838" spans="1:15" outlineLevel="2">
      <c r="A7838" t="s">
        <v>19656</v>
      </c>
      <c r="C7838" s="191" t="s">
        <v>9008</v>
      </c>
      <c r="E7838" t="s">
        <v>9009</v>
      </c>
      <c r="F7838" t="s">
        <v>3823</v>
      </c>
      <c r="G7838" t="s">
        <v>399</v>
      </c>
      <c r="H7838">
        <v>220</v>
      </c>
      <c r="J7838" t="s">
        <v>22634</v>
      </c>
      <c r="K7838" s="132" t="str">
        <f>IFERROR(IFERROR(INDEX(Кат!$O:$O,MATCH($C7838,Кат!$I:$I,0)),INDEX(Торг!$L:$L,MATCH($C7838,Торг!$I:$I,0))),"")</f>
        <v/>
      </c>
      <c r="L7838" s="132" t="str">
        <f>IFERROR(IFERROR(INDEX(Кат!$A:$A,MATCH($C7838,Кат!$I:$I,0)),INDEX(Торг!$A:$A,MATCH($C7838,Торг!$I:$I,0))),"")</f>
        <v/>
      </c>
      <c r="M7838" s="132" t="str">
        <f>IFERROR(IFERROR(INDEX(Кат!$B:$B,MATCH($C7838,Кат!$I:$I,0)),INDEX(Торг!$B:$B,MATCH($C7838,Торг!$I:$I,0))),"")</f>
        <v/>
      </c>
      <c r="N7838" s="132" t="str">
        <f t="shared" si="122"/>
        <v>НЕИЗВЕСТНЫЙ БРЕНД 2110-1311014-01</v>
      </c>
      <c r="O7838" s="132" t="str">
        <f>IFERROR(IFERROR(INDEX(Кат!$B:$B,MATCH($N7838,Кат!$I:$I,0)),INDEX(Торг!$B:$B,MATCH($N7838,Торг!$I:$I,0))),"")</f>
        <v/>
      </c>
    </row>
    <row r="7839" spans="1:15" outlineLevel="2">
      <c r="A7839" t="s">
        <v>19657</v>
      </c>
      <c r="C7839" s="191" t="s">
        <v>9010</v>
      </c>
      <c r="E7839" t="s">
        <v>9011</v>
      </c>
      <c r="F7839" t="s">
        <v>3823</v>
      </c>
      <c r="G7839" t="s">
        <v>399</v>
      </c>
      <c r="H7839">
        <v>190</v>
      </c>
      <c r="J7839" t="s">
        <v>22634</v>
      </c>
      <c r="K7839" s="132" t="str">
        <f>IFERROR(IFERROR(INDEX(Кат!$O:$O,MATCH($C7839,Кат!$I:$I,0)),INDEX(Торг!$L:$L,MATCH($C7839,Торг!$I:$I,0))),"")</f>
        <v/>
      </c>
      <c r="L7839" s="132" t="str">
        <f>IFERROR(IFERROR(INDEX(Кат!$A:$A,MATCH($C7839,Кат!$I:$I,0)),INDEX(Торг!$A:$A,MATCH($C7839,Торг!$I:$I,0))),"")</f>
        <v/>
      </c>
      <c r="M7839" s="132" t="str">
        <f>IFERROR(IFERROR(INDEX(Кат!$B:$B,MATCH($C7839,Кат!$I:$I,0)),INDEX(Торг!$B:$B,MATCH($C7839,Торг!$I:$I,0))),"")</f>
        <v/>
      </c>
      <c r="N7839" s="132" t="str">
        <f t="shared" si="122"/>
        <v>НЕИЗВЕСТНЫЙ БРЕНД 21700-5208102-10</v>
      </c>
      <c r="O7839" s="132" t="str">
        <f>IFERROR(IFERROR(INDEX(Кат!$B:$B,MATCH($N7839,Кат!$I:$I,0)),INDEX(Торг!$B:$B,MATCH($N7839,Торг!$I:$I,0))),"")</f>
        <v/>
      </c>
    </row>
    <row r="7840" spans="1:15" outlineLevel="2">
      <c r="A7840" t="s">
        <v>19658</v>
      </c>
      <c r="C7840" s="191" t="s">
        <v>9012</v>
      </c>
      <c r="E7840" t="s">
        <v>9013</v>
      </c>
      <c r="F7840" t="s">
        <v>3823</v>
      </c>
      <c r="G7840" t="s">
        <v>399</v>
      </c>
      <c r="H7840">
        <v>220</v>
      </c>
      <c r="J7840" t="s">
        <v>22634</v>
      </c>
      <c r="K7840" s="132" t="str">
        <f>IFERROR(IFERROR(INDEX(Кат!$O:$O,MATCH($C7840,Кат!$I:$I,0)),INDEX(Торг!$L:$L,MATCH($C7840,Торг!$I:$I,0))),"")</f>
        <v/>
      </c>
      <c r="L7840" s="132" t="str">
        <f>IFERROR(IFERROR(INDEX(Кат!$A:$A,MATCH($C7840,Кат!$I:$I,0)),INDEX(Торг!$A:$A,MATCH($C7840,Торг!$I:$I,0))),"")</f>
        <v/>
      </c>
      <c r="M7840" s="132" t="str">
        <f>IFERROR(IFERROR(INDEX(Кат!$B:$B,MATCH($C7840,Кат!$I:$I,0)),INDEX(Торг!$B:$B,MATCH($C7840,Торг!$I:$I,0))),"")</f>
        <v/>
      </c>
      <c r="N7840" s="132" t="str">
        <f t="shared" si="122"/>
        <v>НЕИЗВЕСТНЫЙ БРЕНД 21900-5208102-00</v>
      </c>
      <c r="O7840" s="132" t="str">
        <f>IFERROR(IFERROR(INDEX(Кат!$B:$B,MATCH($N7840,Кат!$I:$I,0)),INDEX(Торг!$B:$B,MATCH($N7840,Торг!$I:$I,0))),"")</f>
        <v/>
      </c>
    </row>
    <row r="7841" spans="1:15" outlineLevel="2">
      <c r="A7841" t="s">
        <v>19659</v>
      </c>
      <c r="C7841" s="191" t="s">
        <v>9014</v>
      </c>
      <c r="E7841" t="s">
        <v>9015</v>
      </c>
      <c r="F7841" t="s">
        <v>3823</v>
      </c>
      <c r="G7841" t="s">
        <v>399</v>
      </c>
      <c r="H7841">
        <v>220</v>
      </c>
      <c r="J7841" t="s">
        <v>22634</v>
      </c>
      <c r="K7841" s="132" t="str">
        <f>IFERROR(IFERROR(INDEX(Кат!$O:$O,MATCH($C7841,Кат!$I:$I,0)),INDEX(Торг!$L:$L,MATCH($C7841,Торг!$I:$I,0))),"")</f>
        <v/>
      </c>
      <c r="L7841" s="132" t="str">
        <f>IFERROR(IFERROR(INDEX(Кат!$A:$A,MATCH($C7841,Кат!$I:$I,0)),INDEX(Торг!$A:$A,MATCH($C7841,Торг!$I:$I,0))),"")</f>
        <v/>
      </c>
      <c r="M7841" s="132" t="str">
        <f>IFERROR(IFERROR(INDEX(Кат!$B:$B,MATCH($C7841,Кат!$I:$I,0)),INDEX(Торг!$B:$B,MATCH($C7841,Торг!$I:$I,0))),"")</f>
        <v/>
      </c>
      <c r="N7841" s="132" t="str">
        <f t="shared" si="122"/>
        <v>НЕИЗВЕСТНЫЙ БРЕНД 21080-1311014-00</v>
      </c>
      <c r="O7841" s="132" t="str">
        <f>IFERROR(IFERROR(INDEX(Кат!$B:$B,MATCH($N7841,Кат!$I:$I,0)),INDEX(Торг!$B:$B,MATCH($N7841,Торг!$I:$I,0))),"")</f>
        <v/>
      </c>
    </row>
    <row r="7842" spans="1:15" outlineLevel="2">
      <c r="A7842" t="s">
        <v>19660</v>
      </c>
      <c r="C7842" s="191" t="s">
        <v>9016</v>
      </c>
      <c r="E7842" t="s">
        <v>26564</v>
      </c>
      <c r="F7842" t="s">
        <v>3823</v>
      </c>
      <c r="G7842" t="s">
        <v>399</v>
      </c>
      <c r="H7842">
        <v>250</v>
      </c>
      <c r="J7842" t="s">
        <v>22634</v>
      </c>
      <c r="K7842" s="132" t="str">
        <f>IFERROR(IFERROR(INDEX(Кат!$O:$O,MATCH($C7842,Кат!$I:$I,0)),INDEX(Торг!$L:$L,MATCH($C7842,Торг!$I:$I,0))),"")</f>
        <v/>
      </c>
      <c r="L7842" s="132" t="str">
        <f>IFERROR(IFERROR(INDEX(Кат!$A:$A,MATCH($C7842,Кат!$I:$I,0)),INDEX(Торг!$A:$A,MATCH($C7842,Торг!$I:$I,0))),"")</f>
        <v/>
      </c>
      <c r="M7842" s="132" t="str">
        <f>IFERROR(IFERROR(INDEX(Кат!$B:$B,MATCH($C7842,Кат!$I:$I,0)),INDEX(Торг!$B:$B,MATCH($C7842,Торг!$I:$I,0))),"")</f>
        <v/>
      </c>
      <c r="N7842" s="132" t="str">
        <f t="shared" si="122"/>
        <v>НЕИЗВЕСТНЫЙ БРЕНД 21083-1311014-10</v>
      </c>
      <c r="O7842" s="132" t="str">
        <f>IFERROR(IFERROR(INDEX(Кат!$B:$B,MATCH($N7842,Кат!$I:$I,0)),INDEX(Торг!$B:$B,MATCH($N7842,Торг!$I:$I,0))),"")</f>
        <v/>
      </c>
    </row>
    <row r="7843" spans="1:15" outlineLevel="2">
      <c r="A7843" t="s">
        <v>19661</v>
      </c>
      <c r="C7843" s="191" t="s">
        <v>9017</v>
      </c>
      <c r="E7843" t="s">
        <v>9018</v>
      </c>
      <c r="F7843" t="s">
        <v>3823</v>
      </c>
      <c r="G7843" t="s">
        <v>399</v>
      </c>
      <c r="H7843">
        <v>250</v>
      </c>
      <c r="J7843" t="s">
        <v>22634</v>
      </c>
      <c r="K7843" s="132" t="str">
        <f>IFERROR(IFERROR(INDEX(Кат!$O:$O,MATCH($C7843,Кат!$I:$I,0)),INDEX(Торг!$L:$L,MATCH($C7843,Торг!$I:$I,0))),"")</f>
        <v/>
      </c>
      <c r="L7843" s="132" t="str">
        <f>IFERROR(IFERROR(INDEX(Кат!$A:$A,MATCH($C7843,Кат!$I:$I,0)),INDEX(Торг!$A:$A,MATCH($C7843,Торг!$I:$I,0))),"")</f>
        <v/>
      </c>
      <c r="M7843" s="132" t="str">
        <f>IFERROR(IFERROR(INDEX(Кат!$B:$B,MATCH($C7843,Кат!$I:$I,0)),INDEX(Торг!$B:$B,MATCH($C7843,Торг!$I:$I,0))),"")</f>
        <v/>
      </c>
      <c r="N7843" s="132" t="str">
        <f t="shared" si="122"/>
        <v>НЕИЗВЕСТНЫЙ БРЕНД 2123-1311014</v>
      </c>
      <c r="O7843" s="132" t="str">
        <f>IFERROR(IFERROR(INDEX(Кат!$B:$B,MATCH($N7843,Кат!$I:$I,0)),INDEX(Торг!$B:$B,MATCH($N7843,Торг!$I:$I,0))),"")</f>
        <v/>
      </c>
    </row>
    <row r="7844" spans="1:15" outlineLevel="2">
      <c r="A7844" t="s">
        <v>19662</v>
      </c>
      <c r="C7844" s="191" t="s">
        <v>9019</v>
      </c>
      <c r="E7844" t="s">
        <v>14130</v>
      </c>
      <c r="F7844" t="s">
        <v>3823</v>
      </c>
      <c r="G7844" t="s">
        <v>399</v>
      </c>
      <c r="H7844">
        <v>250</v>
      </c>
      <c r="J7844" t="s">
        <v>22634</v>
      </c>
      <c r="K7844" s="132" t="str">
        <f>IFERROR(IFERROR(INDEX(Кат!$O:$O,MATCH($C7844,Кат!$I:$I,0)),INDEX(Торг!$L:$L,MATCH($C7844,Торг!$I:$I,0))),"")</f>
        <v/>
      </c>
      <c r="L7844" s="132" t="str">
        <f>IFERROR(IFERROR(INDEX(Кат!$A:$A,MATCH($C7844,Кат!$I:$I,0)),INDEX(Торг!$A:$A,MATCH($C7844,Торг!$I:$I,0))),"")</f>
        <v/>
      </c>
      <c r="M7844" s="132" t="str">
        <f>IFERROR(IFERROR(INDEX(Кат!$B:$B,MATCH($C7844,Кат!$I:$I,0)),INDEX(Торг!$B:$B,MATCH($C7844,Торг!$I:$I,0))),"")</f>
        <v/>
      </c>
      <c r="N7844" s="132" t="str">
        <f t="shared" si="122"/>
        <v>НЕИЗВЕСТНЫЙ БРЕНД 21700-1311010-10</v>
      </c>
      <c r="O7844" s="132" t="str">
        <f>IFERROR(IFERROR(INDEX(Кат!$B:$B,MATCH($N7844,Кат!$I:$I,0)),INDEX(Торг!$B:$B,MATCH($N7844,Торг!$I:$I,0))),"")</f>
        <v/>
      </c>
    </row>
    <row r="7845" spans="1:15" outlineLevel="2">
      <c r="A7845" t="s">
        <v>27662</v>
      </c>
      <c r="C7845" s="191" t="s">
        <v>27663</v>
      </c>
      <c r="E7845" t="s">
        <v>27664</v>
      </c>
      <c r="F7845" t="s">
        <v>3522</v>
      </c>
      <c r="G7845" t="s">
        <v>399</v>
      </c>
      <c r="H7845">
        <v>250</v>
      </c>
      <c r="J7845" t="s">
        <v>22634</v>
      </c>
      <c r="K7845" s="132" t="str">
        <f>IFERROR(IFERROR(INDEX(Кат!$O:$O,MATCH($C7845,Кат!$I:$I,0)),INDEX(Торг!$L:$L,MATCH($C7845,Торг!$I:$I,0))),"")</f>
        <v/>
      </c>
      <c r="L7845" s="132" t="str">
        <f>IFERROR(IFERROR(INDEX(Кат!$A:$A,MATCH($C7845,Кат!$I:$I,0)),INDEX(Торг!$A:$A,MATCH($C7845,Торг!$I:$I,0))),"")</f>
        <v/>
      </c>
      <c r="M7845" s="132" t="str">
        <f>IFERROR(IFERROR(INDEX(Кат!$B:$B,MATCH($C7845,Кат!$I:$I,0)),INDEX(Торг!$B:$B,MATCH($C7845,Торг!$I:$I,0))),"")</f>
        <v/>
      </c>
      <c r="N7845" s="132" t="str">
        <f t="shared" si="122"/>
        <v>АВТОВАЗ 21900-1300060-00</v>
      </c>
      <c r="O7845" s="132" t="str">
        <f>IFERROR(IFERROR(INDEX(Кат!$B:$B,MATCH($N7845,Кат!$I:$I,0)),INDEX(Торг!$B:$B,MATCH($N7845,Торг!$I:$I,0))),"")</f>
        <v/>
      </c>
    </row>
    <row r="7846" spans="1:15" outlineLevel="2">
      <c r="A7846" t="s">
        <v>24510</v>
      </c>
      <c r="C7846" s="191"/>
      <c r="E7846" t="s">
        <v>24511</v>
      </c>
      <c r="J7846" t="s">
        <v>22634</v>
      </c>
      <c r="K7846" s="132" t="str">
        <f>IFERROR(IFERROR(INDEX(Кат!$O:$O,MATCH($C7846,Кат!$I:$I,0)),INDEX(Торг!$L:$L,MATCH($C7846,Торг!$I:$I,0))),"")</f>
        <v/>
      </c>
      <c r="L7846" s="132" t="str">
        <f>IFERROR(IFERROR(INDEX(Кат!$A:$A,MATCH($C7846,Кат!$I:$I,0)),INDEX(Торг!$A:$A,MATCH($C7846,Торг!$I:$I,0))),"")</f>
        <v/>
      </c>
      <c r="M7846" s="132" t="str">
        <f>IFERROR(IFERROR(INDEX(Кат!$B:$B,MATCH($C7846,Кат!$I:$I,0)),INDEX(Торг!$B:$B,MATCH($C7846,Торг!$I:$I,0))),"")</f>
        <v/>
      </c>
      <c r="N7846" s="132" t="str">
        <f t="shared" si="122"/>
        <v xml:space="preserve"> </v>
      </c>
      <c r="O7846" s="132" t="str">
        <f>IFERROR(IFERROR(INDEX(Кат!$B:$B,MATCH($N7846,Кат!$I:$I,0)),INDEX(Торг!$B:$B,MATCH($N7846,Торг!$I:$I,0))),"")</f>
        <v/>
      </c>
    </row>
    <row r="7847" spans="1:15" outlineLevel="2">
      <c r="A7847" t="s">
        <v>19663</v>
      </c>
      <c r="C7847" s="191" t="s">
        <v>9020</v>
      </c>
      <c r="E7847" t="s">
        <v>9021</v>
      </c>
      <c r="F7847" t="s">
        <v>9022</v>
      </c>
      <c r="G7847" t="s">
        <v>375</v>
      </c>
      <c r="H7847">
        <v>250</v>
      </c>
      <c r="J7847" t="s">
        <v>22634</v>
      </c>
      <c r="K7847" s="132" t="str">
        <f>IFERROR(IFERROR(INDEX(Кат!$O:$O,MATCH($C7847,Кат!$I:$I,0)),INDEX(Торг!$L:$L,MATCH($C7847,Торг!$I:$I,0))),"")</f>
        <v/>
      </c>
      <c r="L7847" s="132" t="str">
        <f>IFERROR(IFERROR(INDEX(Кат!$A:$A,MATCH($C7847,Кат!$I:$I,0)),INDEX(Торг!$A:$A,MATCH($C7847,Торг!$I:$I,0))),"")</f>
        <v/>
      </c>
      <c r="M7847" s="132" t="str">
        <f>IFERROR(IFERROR(INDEX(Кат!$B:$B,MATCH($C7847,Кат!$I:$I,0)),INDEX(Торг!$B:$B,MATCH($C7847,Торг!$I:$I,0))),"")</f>
        <v/>
      </c>
      <c r="N7847" s="132" t="str">
        <f t="shared" si="122"/>
        <v>БЕКО БК01-3501080</v>
      </c>
      <c r="O7847" s="132" t="str">
        <f>IFERROR(IFERROR(INDEX(Кат!$B:$B,MATCH($N7847,Кат!$I:$I,0)),INDEX(Торг!$B:$B,MATCH($N7847,Торг!$I:$I,0))),"")</f>
        <v/>
      </c>
    </row>
    <row r="7848" spans="1:15" outlineLevel="2">
      <c r="A7848" t="s">
        <v>19664</v>
      </c>
      <c r="C7848" s="191" t="s">
        <v>9023</v>
      </c>
      <c r="E7848" t="s">
        <v>9024</v>
      </c>
      <c r="F7848" t="s">
        <v>9022</v>
      </c>
      <c r="G7848" t="s">
        <v>375</v>
      </c>
      <c r="H7848">
        <v>250</v>
      </c>
      <c r="J7848" t="s">
        <v>22634</v>
      </c>
      <c r="K7848" s="132" t="str">
        <f>IFERROR(IFERROR(INDEX(Кат!$O:$O,MATCH($C7848,Кат!$I:$I,0)),INDEX(Торг!$L:$L,MATCH($C7848,Торг!$I:$I,0))),"")</f>
        <v/>
      </c>
      <c r="L7848" s="132" t="str">
        <f>IFERROR(IFERROR(INDEX(Кат!$A:$A,MATCH($C7848,Кат!$I:$I,0)),INDEX(Торг!$A:$A,MATCH($C7848,Торг!$I:$I,0))),"")</f>
        <v/>
      </c>
      <c r="M7848" s="132" t="str">
        <f>IFERROR(IFERROR(INDEX(Кат!$B:$B,MATCH($C7848,Кат!$I:$I,0)),INDEX(Торг!$B:$B,MATCH($C7848,Торг!$I:$I,0))),"")</f>
        <v/>
      </c>
      <c r="N7848" s="132" t="str">
        <f t="shared" si="122"/>
        <v>БЕКО БК08-3501080</v>
      </c>
      <c r="O7848" s="132" t="str">
        <f>IFERROR(IFERROR(INDEX(Кат!$B:$B,MATCH($N7848,Кат!$I:$I,0)),INDEX(Торг!$B:$B,MATCH($N7848,Торг!$I:$I,0))),"")</f>
        <v/>
      </c>
    </row>
    <row r="7849" spans="1:15" outlineLevel="1">
      <c r="A7849" t="s">
        <v>19665</v>
      </c>
      <c r="C7849" s="191" t="s">
        <v>9025</v>
      </c>
      <c r="E7849" t="s">
        <v>9026</v>
      </c>
      <c r="F7849" t="s">
        <v>9022</v>
      </c>
      <c r="G7849" t="s">
        <v>375</v>
      </c>
      <c r="H7849">
        <v>280</v>
      </c>
      <c r="J7849" t="s">
        <v>22634</v>
      </c>
      <c r="K7849" s="132" t="str">
        <f>IFERROR(IFERROR(INDEX(Кат!$O:$O,MATCH($C7849,Кат!$I:$I,0)),INDEX(Торг!$L:$L,MATCH($C7849,Торг!$I:$I,0))),"")</f>
        <v/>
      </c>
      <c r="L7849" s="132" t="str">
        <f>IFERROR(IFERROR(INDEX(Кат!$A:$A,MATCH($C7849,Кат!$I:$I,0)),INDEX(Торг!$A:$A,MATCH($C7849,Торг!$I:$I,0))),"")</f>
        <v/>
      </c>
      <c r="M7849" s="132" t="str">
        <f>IFERROR(IFERROR(INDEX(Кат!$B:$B,MATCH($C7849,Кат!$I:$I,0)),INDEX(Торг!$B:$B,MATCH($C7849,Торг!$I:$I,0))),"")</f>
        <v/>
      </c>
      <c r="N7849" s="132" t="str">
        <f t="shared" si="122"/>
        <v>БЕКО БК10-3501080</v>
      </c>
      <c r="O7849" s="132" t="str">
        <f>IFERROR(IFERROR(INDEX(Кат!$B:$B,MATCH($N7849,Кат!$I:$I,0)),INDEX(Торг!$B:$B,MATCH($N7849,Торг!$I:$I,0))),"")</f>
        <v/>
      </c>
    </row>
    <row r="7850" spans="1:15" outlineLevel="2">
      <c r="A7850" t="s">
        <v>19666</v>
      </c>
      <c r="C7850" s="191" t="s">
        <v>9027</v>
      </c>
      <c r="E7850" t="s">
        <v>9028</v>
      </c>
      <c r="F7850" t="s">
        <v>9022</v>
      </c>
      <c r="G7850" t="s">
        <v>375</v>
      </c>
      <c r="H7850">
        <v>260</v>
      </c>
      <c r="J7850" t="s">
        <v>22634</v>
      </c>
      <c r="K7850" s="132" t="str">
        <f>IFERROR(IFERROR(INDEX(Кат!$O:$O,MATCH($C7850,Кат!$I:$I,0)),INDEX(Торг!$L:$L,MATCH($C7850,Торг!$I:$I,0))),"")</f>
        <v/>
      </c>
      <c r="L7850" s="132" t="str">
        <f>IFERROR(IFERROR(INDEX(Кат!$A:$A,MATCH($C7850,Кат!$I:$I,0)),INDEX(Торг!$A:$A,MATCH($C7850,Торг!$I:$I,0))),"")</f>
        <v/>
      </c>
      <c r="M7850" s="132" t="str">
        <f>IFERROR(IFERROR(INDEX(Кат!$B:$B,MATCH($C7850,Кат!$I:$I,0)),INDEX(Торг!$B:$B,MATCH($C7850,Торг!$I:$I,0))),"")</f>
        <v/>
      </c>
      <c r="N7850" s="132" t="str">
        <f t="shared" si="122"/>
        <v>БЕКО БК21-3501080</v>
      </c>
      <c r="O7850" s="132" t="str">
        <f>IFERROR(IFERROR(INDEX(Кат!$B:$B,MATCH($N7850,Кат!$I:$I,0)),INDEX(Торг!$B:$B,MATCH($N7850,Торг!$I:$I,0))),"")</f>
        <v/>
      </c>
    </row>
    <row r="7851" spans="1:15" outlineLevel="2">
      <c r="A7851" t="s">
        <v>24512</v>
      </c>
      <c r="C7851" s="191"/>
      <c r="E7851" t="s">
        <v>24513</v>
      </c>
      <c r="J7851" t="s">
        <v>22634</v>
      </c>
      <c r="K7851" s="132" t="str">
        <f>IFERROR(IFERROR(INDEX(Кат!$O:$O,MATCH($C7851,Кат!$I:$I,0)),INDEX(Торг!$L:$L,MATCH($C7851,Торг!$I:$I,0))),"")</f>
        <v/>
      </c>
      <c r="L7851" s="132" t="str">
        <f>IFERROR(IFERROR(INDEX(Кат!$A:$A,MATCH($C7851,Кат!$I:$I,0)),INDEX(Торг!$A:$A,MATCH($C7851,Торг!$I:$I,0))),"")</f>
        <v/>
      </c>
      <c r="M7851" s="132" t="str">
        <f>IFERROR(IFERROR(INDEX(Кат!$B:$B,MATCH($C7851,Кат!$I:$I,0)),INDEX(Торг!$B:$B,MATCH($C7851,Торг!$I:$I,0))),"")</f>
        <v/>
      </c>
      <c r="N7851" s="132" t="str">
        <f t="shared" si="122"/>
        <v xml:space="preserve"> </v>
      </c>
      <c r="O7851" s="132" t="str">
        <f>IFERROR(IFERROR(INDEX(Кат!$B:$B,MATCH($N7851,Кат!$I:$I,0)),INDEX(Торг!$B:$B,MATCH($N7851,Торг!$I:$I,0))),"")</f>
        <v/>
      </c>
    </row>
    <row r="7852" spans="1:15" outlineLevel="2">
      <c r="A7852" t="s">
        <v>19667</v>
      </c>
      <c r="C7852" s="191" t="s">
        <v>9029</v>
      </c>
      <c r="E7852" t="s">
        <v>9030</v>
      </c>
      <c r="F7852" t="s">
        <v>9031</v>
      </c>
      <c r="G7852" t="s">
        <v>399</v>
      </c>
      <c r="H7852">
        <v>10500</v>
      </c>
      <c r="J7852" t="s">
        <v>22634</v>
      </c>
      <c r="K7852" s="132" t="str">
        <f>IFERROR(IFERROR(INDEX(Кат!$O:$O,MATCH($C7852,Кат!$I:$I,0)),INDEX(Торг!$L:$L,MATCH($C7852,Торг!$I:$I,0))),"")</f>
        <v/>
      </c>
      <c r="L7852" s="132" t="str">
        <f>IFERROR(IFERROR(INDEX(Кат!$A:$A,MATCH($C7852,Кат!$I:$I,0)),INDEX(Торг!$A:$A,MATCH($C7852,Торг!$I:$I,0))),"")</f>
        <v/>
      </c>
      <c r="M7852" s="132" t="str">
        <f>IFERROR(IFERROR(INDEX(Кат!$B:$B,MATCH($C7852,Кат!$I:$I,0)),INDEX(Торг!$B:$B,MATCH($C7852,Торг!$I:$I,0))),"")</f>
        <v/>
      </c>
      <c r="N7852" s="132" t="str">
        <f t="shared" si="122"/>
        <v>БЕЛКАРД 2121-2201012-04</v>
      </c>
      <c r="O7852" s="132" t="str">
        <f>IFERROR(IFERROR(INDEX(Кат!$B:$B,MATCH($N7852,Кат!$I:$I,0)),INDEX(Торг!$B:$B,MATCH($N7852,Торг!$I:$I,0))),"")</f>
        <v/>
      </c>
    </row>
    <row r="7853" spans="1:15" outlineLevel="2">
      <c r="A7853" t="s">
        <v>19668</v>
      </c>
      <c r="C7853" s="191" t="s">
        <v>9032</v>
      </c>
      <c r="E7853" t="s">
        <v>9033</v>
      </c>
      <c r="F7853" t="s">
        <v>9031</v>
      </c>
      <c r="G7853" t="s">
        <v>399</v>
      </c>
      <c r="H7853">
        <v>10500</v>
      </c>
      <c r="J7853" t="s">
        <v>22634</v>
      </c>
      <c r="K7853" s="132" t="str">
        <f>IFERROR(IFERROR(INDEX(Кат!$O:$O,MATCH($C7853,Кат!$I:$I,0)),INDEX(Торг!$L:$L,MATCH($C7853,Торг!$I:$I,0))),"")</f>
        <v/>
      </c>
      <c r="L7853" s="132" t="str">
        <f>IFERROR(IFERROR(INDEX(Кат!$A:$A,MATCH($C7853,Кат!$I:$I,0)),INDEX(Торг!$A:$A,MATCH($C7853,Торг!$I:$I,0))),"")</f>
        <v/>
      </c>
      <c r="M7853" s="132" t="str">
        <f>IFERROR(IFERROR(INDEX(Кат!$B:$B,MATCH($C7853,Кат!$I:$I,0)),INDEX(Торг!$B:$B,MATCH($C7853,Торг!$I:$I,0))),"")</f>
        <v/>
      </c>
      <c r="N7853" s="132" t="str">
        <f t="shared" si="122"/>
        <v>БЕЛКАРД 2121-2203012-04</v>
      </c>
      <c r="O7853" s="132" t="str">
        <f>IFERROR(IFERROR(INDEX(Кат!$B:$B,MATCH($N7853,Кат!$I:$I,0)),INDEX(Торг!$B:$B,MATCH($N7853,Торг!$I:$I,0))),"")</f>
        <v/>
      </c>
    </row>
    <row r="7854" spans="1:15" outlineLevel="2">
      <c r="A7854" t="s">
        <v>24514</v>
      </c>
      <c r="C7854" s="191"/>
      <c r="E7854" t="s">
        <v>24515</v>
      </c>
      <c r="J7854" t="s">
        <v>22634</v>
      </c>
      <c r="K7854" s="132" t="str">
        <f>IFERROR(IFERROR(INDEX(Кат!$O:$O,MATCH($C7854,Кат!$I:$I,0)),INDEX(Торг!$L:$L,MATCH($C7854,Торг!$I:$I,0))),"")</f>
        <v/>
      </c>
      <c r="L7854" s="132" t="str">
        <f>IFERROR(IFERROR(INDEX(Кат!$A:$A,MATCH($C7854,Кат!$I:$I,0)),INDEX(Торг!$A:$A,MATCH($C7854,Торг!$I:$I,0))),"")</f>
        <v/>
      </c>
      <c r="M7854" s="132" t="str">
        <f>IFERROR(IFERROR(INDEX(Кат!$B:$B,MATCH($C7854,Кат!$I:$I,0)),INDEX(Торг!$B:$B,MATCH($C7854,Торг!$I:$I,0))),"")</f>
        <v/>
      </c>
      <c r="N7854" s="132" t="str">
        <f t="shared" si="122"/>
        <v xml:space="preserve"> </v>
      </c>
      <c r="O7854" s="132" t="str">
        <f>IFERROR(IFERROR(INDEX(Кат!$B:$B,MATCH($N7854,Кат!$I:$I,0)),INDEX(Торг!$B:$B,MATCH($N7854,Торг!$I:$I,0))),"")</f>
        <v/>
      </c>
    </row>
    <row r="7855" spans="1:15" outlineLevel="2">
      <c r="A7855" t="s">
        <v>24516</v>
      </c>
      <c r="C7855" s="191"/>
      <c r="E7855" t="s">
        <v>24517</v>
      </c>
      <c r="J7855" t="s">
        <v>22634</v>
      </c>
      <c r="K7855" s="132" t="str">
        <f>IFERROR(IFERROR(INDEX(Кат!$O:$O,MATCH($C7855,Кат!$I:$I,0)),INDEX(Торг!$L:$L,MATCH($C7855,Торг!$I:$I,0))),"")</f>
        <v/>
      </c>
      <c r="L7855" s="132" t="str">
        <f>IFERROR(IFERROR(INDEX(Кат!$A:$A,MATCH($C7855,Кат!$I:$I,0)),INDEX(Торг!$A:$A,MATCH($C7855,Торг!$I:$I,0))),"")</f>
        <v/>
      </c>
      <c r="M7855" s="132" t="str">
        <f>IFERROR(IFERROR(INDEX(Кат!$B:$B,MATCH($C7855,Кат!$I:$I,0)),INDEX(Торг!$B:$B,MATCH($C7855,Торг!$I:$I,0))),"")</f>
        <v/>
      </c>
      <c r="N7855" s="132" t="str">
        <f t="shared" si="122"/>
        <v xml:space="preserve"> </v>
      </c>
      <c r="O7855" s="132" t="str">
        <f>IFERROR(IFERROR(INDEX(Кат!$B:$B,MATCH($N7855,Кат!$I:$I,0)),INDEX(Торг!$B:$B,MATCH($N7855,Торг!$I:$I,0))),"")</f>
        <v/>
      </c>
    </row>
    <row r="7856" spans="1:15" outlineLevel="2">
      <c r="A7856" t="s">
        <v>19669</v>
      </c>
      <c r="C7856" s="191" t="s">
        <v>9034</v>
      </c>
      <c r="E7856" t="s">
        <v>9035</v>
      </c>
      <c r="F7856" t="s">
        <v>3756</v>
      </c>
      <c r="G7856" t="s">
        <v>399</v>
      </c>
      <c r="H7856">
        <v>1860</v>
      </c>
      <c r="J7856" t="s">
        <v>22634</v>
      </c>
      <c r="K7856" s="132" t="str">
        <f>IFERROR(IFERROR(INDEX(Кат!$O:$O,MATCH($C7856,Кат!$I:$I,0)),INDEX(Торг!$L:$L,MATCH($C7856,Торг!$I:$I,0))),"")</f>
        <v/>
      </c>
      <c r="L7856" s="132" t="str">
        <f>IFERROR(IFERROR(INDEX(Кат!$A:$A,MATCH($C7856,Кат!$I:$I,0)),INDEX(Торг!$A:$A,MATCH($C7856,Торг!$I:$I,0))),"")</f>
        <v/>
      </c>
      <c r="M7856" s="132" t="str">
        <f>IFERROR(IFERROR(INDEX(Кат!$B:$B,MATCH($C7856,Кат!$I:$I,0)),INDEX(Торг!$B:$B,MATCH($C7856,Торг!$I:$I,0))),"")</f>
        <v/>
      </c>
      <c r="N7856" s="132" t="str">
        <f t="shared" si="122"/>
        <v>БЕЛМАГ BM.0171</v>
      </c>
      <c r="O7856" s="132" t="str">
        <f>IFERROR(IFERROR(INDEX(Кат!$B:$B,MATCH($N7856,Кат!$I:$I,0)),INDEX(Торг!$B:$B,MATCH($N7856,Торг!$I:$I,0))),"")</f>
        <v/>
      </c>
    </row>
    <row r="7857" spans="1:15" outlineLevel="2">
      <c r="A7857" t="s">
        <v>19670</v>
      </c>
      <c r="C7857" s="191" t="s">
        <v>9036</v>
      </c>
      <c r="E7857" t="s">
        <v>9037</v>
      </c>
      <c r="F7857" t="s">
        <v>3756</v>
      </c>
      <c r="G7857" t="s">
        <v>399</v>
      </c>
      <c r="H7857">
        <v>3010</v>
      </c>
      <c r="J7857" t="s">
        <v>22634</v>
      </c>
      <c r="K7857" s="132" t="str">
        <f>IFERROR(IFERROR(INDEX(Кат!$O:$O,MATCH($C7857,Кат!$I:$I,0)),INDEX(Торг!$L:$L,MATCH($C7857,Торг!$I:$I,0))),"")</f>
        <v/>
      </c>
      <c r="L7857" s="132" t="str">
        <f>IFERROR(IFERROR(INDEX(Кат!$A:$A,MATCH($C7857,Кат!$I:$I,0)),INDEX(Торг!$A:$A,MATCH($C7857,Торг!$I:$I,0))),"")</f>
        <v/>
      </c>
      <c r="M7857" s="132" t="str">
        <f>IFERROR(IFERROR(INDEX(Кат!$B:$B,MATCH($C7857,Кат!$I:$I,0)),INDEX(Торг!$B:$B,MATCH($C7857,Торг!$I:$I,0))),"")</f>
        <v/>
      </c>
      <c r="N7857" s="132" t="str">
        <f t="shared" si="122"/>
        <v>БЕЛМАГ BM.0121</v>
      </c>
      <c r="O7857" s="132" t="str">
        <f>IFERROR(IFERROR(INDEX(Кат!$B:$B,MATCH($N7857,Кат!$I:$I,0)),INDEX(Торг!$B:$B,MATCH($N7857,Торг!$I:$I,0))),"")</f>
        <v/>
      </c>
    </row>
    <row r="7858" spans="1:15" outlineLevel="2">
      <c r="A7858" t="s">
        <v>19671</v>
      </c>
      <c r="C7858" s="191" t="s">
        <v>9038</v>
      </c>
      <c r="E7858" t="s">
        <v>9039</v>
      </c>
      <c r="F7858" t="s">
        <v>3756</v>
      </c>
      <c r="G7858" t="s">
        <v>399</v>
      </c>
      <c r="H7858">
        <v>3010</v>
      </c>
      <c r="J7858" t="s">
        <v>22634</v>
      </c>
      <c r="K7858" s="132" t="str">
        <f>IFERROR(IFERROR(INDEX(Кат!$O:$O,MATCH($C7858,Кат!$I:$I,0)),INDEX(Торг!$L:$L,MATCH($C7858,Торг!$I:$I,0))),"")</f>
        <v/>
      </c>
      <c r="L7858" s="132" t="str">
        <f>IFERROR(IFERROR(INDEX(Кат!$A:$A,MATCH($C7858,Кат!$I:$I,0)),INDEX(Торг!$A:$A,MATCH($C7858,Торг!$I:$I,0))),"")</f>
        <v/>
      </c>
      <c r="M7858" s="132" t="str">
        <f>IFERROR(IFERROR(INDEX(Кат!$B:$B,MATCH($C7858,Кат!$I:$I,0)),INDEX(Торг!$B:$B,MATCH($C7858,Торг!$I:$I,0))),"")</f>
        <v/>
      </c>
      <c r="N7858" s="132" t="str">
        <f t="shared" si="122"/>
        <v>БЕЛМАГ BM.0122</v>
      </c>
      <c r="O7858" s="132" t="str">
        <f>IFERROR(IFERROR(INDEX(Кат!$B:$B,MATCH($N7858,Кат!$I:$I,0)),INDEX(Торг!$B:$B,MATCH($N7858,Торг!$I:$I,0))),"")</f>
        <v/>
      </c>
    </row>
    <row r="7859" spans="1:15" outlineLevel="2">
      <c r="A7859" t="s">
        <v>26565</v>
      </c>
      <c r="C7859" s="191"/>
      <c r="E7859" t="s">
        <v>23750</v>
      </c>
      <c r="J7859" t="s">
        <v>22634</v>
      </c>
      <c r="K7859" s="132" t="str">
        <f>IFERROR(IFERROR(INDEX(Кат!$O:$O,MATCH($C7859,Кат!$I:$I,0)),INDEX(Торг!$L:$L,MATCH($C7859,Торг!$I:$I,0))),"")</f>
        <v/>
      </c>
      <c r="L7859" s="132" t="str">
        <f>IFERROR(IFERROR(INDEX(Кат!$A:$A,MATCH($C7859,Кат!$I:$I,0)),INDEX(Торг!$A:$A,MATCH($C7859,Торг!$I:$I,0))),"")</f>
        <v/>
      </c>
      <c r="M7859" s="132" t="str">
        <f>IFERROR(IFERROR(INDEX(Кат!$B:$B,MATCH($C7859,Кат!$I:$I,0)),INDEX(Торг!$B:$B,MATCH($C7859,Торг!$I:$I,0))),"")</f>
        <v/>
      </c>
      <c r="N7859" s="132" t="str">
        <f t="shared" si="122"/>
        <v xml:space="preserve"> </v>
      </c>
      <c r="O7859" s="132" t="str">
        <f>IFERROR(IFERROR(INDEX(Кат!$B:$B,MATCH($N7859,Кат!$I:$I,0)),INDEX(Торг!$B:$B,MATCH($N7859,Торг!$I:$I,0))),"")</f>
        <v/>
      </c>
    </row>
    <row r="7860" spans="1:15" outlineLevel="2">
      <c r="A7860" t="s">
        <v>26617</v>
      </c>
      <c r="C7860" s="191" t="s">
        <v>26618</v>
      </c>
      <c r="E7860" t="s">
        <v>26619</v>
      </c>
      <c r="F7860" t="s">
        <v>3756</v>
      </c>
      <c r="G7860" t="s">
        <v>399</v>
      </c>
      <c r="H7860">
        <v>360</v>
      </c>
      <c r="J7860" t="s">
        <v>22634</v>
      </c>
      <c r="K7860" s="132" t="str">
        <f>IFERROR(IFERROR(INDEX(Кат!$O:$O,MATCH($C7860,Кат!$I:$I,0)),INDEX(Торг!$L:$L,MATCH($C7860,Торг!$I:$I,0))),"")</f>
        <v/>
      </c>
      <c r="L7860" s="132" t="str">
        <f>IFERROR(IFERROR(INDEX(Кат!$A:$A,MATCH($C7860,Кат!$I:$I,0)),INDEX(Торг!$A:$A,MATCH($C7860,Торг!$I:$I,0))),"")</f>
        <v/>
      </c>
      <c r="M7860" s="132" t="str">
        <f>IFERROR(IFERROR(INDEX(Кат!$B:$B,MATCH($C7860,Кат!$I:$I,0)),INDEX(Торг!$B:$B,MATCH($C7860,Торг!$I:$I,0))),"")</f>
        <v/>
      </c>
      <c r="N7860" s="132" t="str">
        <f t="shared" si="122"/>
        <v>БЕЛМАГ BM.0259</v>
      </c>
      <c r="O7860" s="132" t="str">
        <f>IFERROR(IFERROR(INDEX(Кат!$B:$B,MATCH($N7860,Кат!$I:$I,0)),INDEX(Торг!$B:$B,MATCH($N7860,Торг!$I:$I,0))),"")</f>
        <v/>
      </c>
    </row>
    <row r="7861" spans="1:15" outlineLevel="2">
      <c r="A7861" t="s">
        <v>26566</v>
      </c>
      <c r="C7861" s="191" t="s">
        <v>26567</v>
      </c>
      <c r="E7861" t="s">
        <v>26568</v>
      </c>
      <c r="F7861" t="s">
        <v>3756</v>
      </c>
      <c r="G7861" t="s">
        <v>399</v>
      </c>
      <c r="H7861">
        <v>540</v>
      </c>
      <c r="J7861" t="s">
        <v>22634</v>
      </c>
      <c r="K7861" s="132" t="str">
        <f>IFERROR(IFERROR(INDEX(Кат!$O:$O,MATCH($C7861,Кат!$I:$I,0)),INDEX(Торг!$L:$L,MATCH($C7861,Торг!$I:$I,0))),"")</f>
        <v/>
      </c>
      <c r="L7861" s="132" t="str">
        <f>IFERROR(IFERROR(INDEX(Кат!$A:$A,MATCH($C7861,Кат!$I:$I,0)),INDEX(Торг!$A:$A,MATCH($C7861,Торг!$I:$I,0))),"")</f>
        <v/>
      </c>
      <c r="M7861" s="132" t="str">
        <f>IFERROR(IFERROR(INDEX(Кат!$B:$B,MATCH($C7861,Кат!$I:$I,0)),INDEX(Торг!$B:$B,MATCH($C7861,Торг!$I:$I,0))),"")</f>
        <v/>
      </c>
      <c r="N7861" s="132" t="str">
        <f t="shared" si="122"/>
        <v>БЕЛМАГ BM.0260</v>
      </c>
      <c r="O7861" s="132" t="str">
        <f>IFERROR(IFERROR(INDEX(Кат!$B:$B,MATCH($N7861,Кат!$I:$I,0)),INDEX(Торг!$B:$B,MATCH($N7861,Торг!$I:$I,0))),"")</f>
        <v/>
      </c>
    </row>
    <row r="7862" spans="1:15" outlineLevel="2">
      <c r="A7862" t="s">
        <v>24518</v>
      </c>
      <c r="C7862" s="191"/>
      <c r="E7862" t="s">
        <v>23713</v>
      </c>
      <c r="J7862" t="s">
        <v>22634</v>
      </c>
      <c r="K7862" s="132" t="str">
        <f>IFERROR(IFERROR(INDEX(Кат!$O:$O,MATCH($C7862,Кат!$I:$I,0)),INDEX(Торг!$L:$L,MATCH($C7862,Торг!$I:$I,0))),"")</f>
        <v/>
      </c>
      <c r="L7862" s="132" t="str">
        <f>IFERROR(IFERROR(INDEX(Кат!$A:$A,MATCH($C7862,Кат!$I:$I,0)),INDEX(Торг!$A:$A,MATCH($C7862,Торг!$I:$I,0))),"")</f>
        <v/>
      </c>
      <c r="M7862" s="132" t="str">
        <f>IFERROR(IFERROR(INDEX(Кат!$B:$B,MATCH($C7862,Кат!$I:$I,0)),INDEX(Торг!$B:$B,MATCH($C7862,Торг!$I:$I,0))),"")</f>
        <v/>
      </c>
      <c r="N7862" s="132" t="str">
        <f t="shared" si="122"/>
        <v xml:space="preserve"> </v>
      </c>
      <c r="O7862" s="132" t="str">
        <f>IFERROR(IFERROR(INDEX(Кат!$B:$B,MATCH($N7862,Кат!$I:$I,0)),INDEX(Торг!$B:$B,MATCH($N7862,Торг!$I:$I,0))),"")</f>
        <v/>
      </c>
    </row>
    <row r="7863" spans="1:15" outlineLevel="2">
      <c r="A7863" t="s">
        <v>24519</v>
      </c>
      <c r="C7863" s="191"/>
      <c r="E7863" t="s">
        <v>23678</v>
      </c>
      <c r="J7863" t="s">
        <v>22634</v>
      </c>
      <c r="K7863" s="132" t="str">
        <f>IFERROR(IFERROR(INDEX(Кат!$O:$O,MATCH($C7863,Кат!$I:$I,0)),INDEX(Торг!$L:$L,MATCH($C7863,Торг!$I:$I,0))),"")</f>
        <v/>
      </c>
      <c r="L7863" s="132" t="str">
        <f>IFERROR(IFERROR(INDEX(Кат!$A:$A,MATCH($C7863,Кат!$I:$I,0)),INDEX(Торг!$A:$A,MATCH($C7863,Торг!$I:$I,0))),"")</f>
        <v/>
      </c>
      <c r="M7863" s="132" t="str">
        <f>IFERROR(IFERROR(INDEX(Кат!$B:$B,MATCH($C7863,Кат!$I:$I,0)),INDEX(Торг!$B:$B,MATCH($C7863,Торг!$I:$I,0))),"")</f>
        <v/>
      </c>
      <c r="N7863" s="132" t="str">
        <f t="shared" si="122"/>
        <v xml:space="preserve"> </v>
      </c>
      <c r="O7863" s="132" t="str">
        <f>IFERROR(IFERROR(INDEX(Кат!$B:$B,MATCH($N7863,Кат!$I:$I,0)),INDEX(Торг!$B:$B,MATCH($N7863,Торг!$I:$I,0))),"")</f>
        <v/>
      </c>
    </row>
    <row r="7864" spans="1:15" outlineLevel="2">
      <c r="A7864" t="s">
        <v>19672</v>
      </c>
      <c r="C7864" s="191" t="s">
        <v>9040</v>
      </c>
      <c r="E7864" t="s">
        <v>9041</v>
      </c>
      <c r="F7864" t="s">
        <v>3756</v>
      </c>
      <c r="G7864" t="s">
        <v>375</v>
      </c>
      <c r="H7864">
        <v>930</v>
      </c>
      <c r="J7864" t="s">
        <v>22634</v>
      </c>
      <c r="K7864" s="132" t="str">
        <f>IFERROR(IFERROR(INDEX(Кат!$O:$O,MATCH($C7864,Кат!$I:$I,0)),INDEX(Торг!$L:$L,MATCH($C7864,Торг!$I:$I,0))),"")</f>
        <v/>
      </c>
      <c r="L7864" s="132" t="str">
        <f>IFERROR(IFERROR(INDEX(Кат!$A:$A,MATCH($C7864,Кат!$I:$I,0)),INDEX(Торг!$A:$A,MATCH($C7864,Торг!$I:$I,0))),"")</f>
        <v/>
      </c>
      <c r="M7864" s="132" t="str">
        <f>IFERROR(IFERROR(INDEX(Кат!$B:$B,MATCH($C7864,Кат!$I:$I,0)),INDEX(Торг!$B:$B,MATCH($C7864,Торг!$I:$I,0))),"")</f>
        <v/>
      </c>
      <c r="N7864" s="132" t="str">
        <f t="shared" si="122"/>
        <v>БЕЛМАГ BM.0706</v>
      </c>
      <c r="O7864" s="132" t="str">
        <f>IFERROR(IFERROR(INDEX(Кат!$B:$B,MATCH($N7864,Кат!$I:$I,0)),INDEX(Торг!$B:$B,MATCH($N7864,Торг!$I:$I,0))),"")</f>
        <v/>
      </c>
    </row>
    <row r="7865" spans="1:15" outlineLevel="2">
      <c r="A7865" t="s">
        <v>19673</v>
      </c>
      <c r="C7865" s="191" t="s">
        <v>9042</v>
      </c>
      <c r="E7865" t="s">
        <v>9043</v>
      </c>
      <c r="F7865" t="s">
        <v>3756</v>
      </c>
      <c r="G7865" t="s">
        <v>375</v>
      </c>
      <c r="H7865">
        <v>1160</v>
      </c>
      <c r="J7865" t="s">
        <v>22634</v>
      </c>
      <c r="K7865" s="132" t="str">
        <f>IFERROR(IFERROR(INDEX(Кат!$O:$O,MATCH($C7865,Кат!$I:$I,0)),INDEX(Торг!$L:$L,MATCH($C7865,Торг!$I:$I,0))),"")</f>
        <v/>
      </c>
      <c r="L7865" s="132" t="str">
        <f>IFERROR(IFERROR(INDEX(Кат!$A:$A,MATCH($C7865,Кат!$I:$I,0)),INDEX(Торг!$A:$A,MATCH($C7865,Торг!$I:$I,0))),"")</f>
        <v/>
      </c>
      <c r="M7865" s="132" t="str">
        <f>IFERROR(IFERROR(INDEX(Кат!$B:$B,MATCH($C7865,Кат!$I:$I,0)),INDEX(Торг!$B:$B,MATCH($C7865,Торг!$I:$I,0))),"")</f>
        <v/>
      </c>
      <c r="N7865" s="132" t="str">
        <f t="shared" si="122"/>
        <v>БЕЛМАГ BM.0717</v>
      </c>
      <c r="O7865" s="132" t="str">
        <f>IFERROR(IFERROR(INDEX(Кат!$B:$B,MATCH($N7865,Кат!$I:$I,0)),INDEX(Торг!$B:$B,MATCH($N7865,Торг!$I:$I,0))),"")</f>
        <v/>
      </c>
    </row>
    <row r="7866" spans="1:15" outlineLevel="2">
      <c r="A7866" t="s">
        <v>19674</v>
      </c>
      <c r="C7866" s="191" t="s">
        <v>9044</v>
      </c>
      <c r="E7866" t="s">
        <v>9045</v>
      </c>
      <c r="F7866" t="s">
        <v>3756</v>
      </c>
      <c r="G7866" t="s">
        <v>375</v>
      </c>
      <c r="H7866">
        <v>1410</v>
      </c>
      <c r="J7866" t="s">
        <v>22634</v>
      </c>
      <c r="K7866" s="132" t="str">
        <f>IFERROR(IFERROR(INDEX(Кат!$O:$O,MATCH($C7866,Кат!$I:$I,0)),INDEX(Торг!$L:$L,MATCH($C7866,Торг!$I:$I,0))),"")</f>
        <v/>
      </c>
      <c r="L7866" s="132" t="str">
        <f>IFERROR(IFERROR(INDEX(Кат!$A:$A,MATCH($C7866,Кат!$I:$I,0)),INDEX(Торг!$A:$A,MATCH($C7866,Торг!$I:$I,0))),"")</f>
        <v/>
      </c>
      <c r="M7866" s="132" t="str">
        <f>IFERROR(IFERROR(INDEX(Кат!$B:$B,MATCH($C7866,Кат!$I:$I,0)),INDEX(Торг!$B:$B,MATCH($C7866,Торг!$I:$I,0))),"")</f>
        <v/>
      </c>
      <c r="N7866" s="132" t="str">
        <f t="shared" si="122"/>
        <v>БЕЛМАГ BM.0776</v>
      </c>
      <c r="O7866" s="132" t="str">
        <f>IFERROR(IFERROR(INDEX(Кат!$B:$B,MATCH($N7866,Кат!$I:$I,0)),INDEX(Торг!$B:$B,MATCH($N7866,Торг!$I:$I,0))),"")</f>
        <v/>
      </c>
    </row>
    <row r="7867" spans="1:15" outlineLevel="2">
      <c r="A7867" t="s">
        <v>19675</v>
      </c>
      <c r="C7867" s="191" t="s">
        <v>9046</v>
      </c>
      <c r="E7867" t="s">
        <v>9047</v>
      </c>
      <c r="F7867" t="s">
        <v>3756</v>
      </c>
      <c r="G7867" t="s">
        <v>375</v>
      </c>
      <c r="H7867">
        <v>1040</v>
      </c>
      <c r="J7867" t="s">
        <v>22634</v>
      </c>
      <c r="K7867" s="132" t="str">
        <f>IFERROR(IFERROR(INDEX(Кат!$O:$O,MATCH($C7867,Кат!$I:$I,0)),INDEX(Торг!$L:$L,MATCH($C7867,Торг!$I:$I,0))),"")</f>
        <v/>
      </c>
      <c r="L7867" s="132" t="str">
        <f>IFERROR(IFERROR(INDEX(Кат!$A:$A,MATCH($C7867,Кат!$I:$I,0)),INDEX(Торг!$A:$A,MATCH($C7867,Торг!$I:$I,0))),"")</f>
        <v/>
      </c>
      <c r="M7867" s="132" t="str">
        <f>IFERROR(IFERROR(INDEX(Кат!$B:$B,MATCH($C7867,Кат!$I:$I,0)),INDEX(Торг!$B:$B,MATCH($C7867,Торг!$I:$I,0))),"")</f>
        <v/>
      </c>
      <c r="N7867" s="132" t="str">
        <f t="shared" si="122"/>
        <v>БЕЛМАГ BM.0707</v>
      </c>
      <c r="O7867" s="132" t="str">
        <f>IFERROR(IFERROR(INDEX(Кат!$B:$B,MATCH($N7867,Кат!$I:$I,0)),INDEX(Торг!$B:$B,MATCH($N7867,Торг!$I:$I,0))),"")</f>
        <v/>
      </c>
    </row>
    <row r="7868" spans="1:15" outlineLevel="2">
      <c r="A7868" t="s">
        <v>19676</v>
      </c>
      <c r="C7868" s="191" t="s">
        <v>9048</v>
      </c>
      <c r="E7868" t="s">
        <v>9049</v>
      </c>
      <c r="F7868" t="s">
        <v>3756</v>
      </c>
      <c r="G7868" t="s">
        <v>375</v>
      </c>
      <c r="H7868">
        <v>3290</v>
      </c>
      <c r="J7868" t="s">
        <v>22634</v>
      </c>
      <c r="K7868" s="132" t="str">
        <f>IFERROR(IFERROR(INDEX(Кат!$O:$O,MATCH($C7868,Кат!$I:$I,0)),INDEX(Торг!$L:$L,MATCH($C7868,Торг!$I:$I,0))),"")</f>
        <v/>
      </c>
      <c r="L7868" s="132" t="str">
        <f>IFERROR(IFERROR(INDEX(Кат!$A:$A,MATCH($C7868,Кат!$I:$I,0)),INDEX(Торг!$A:$A,MATCH($C7868,Торг!$I:$I,0))),"")</f>
        <v/>
      </c>
      <c r="M7868" s="132" t="str">
        <f>IFERROR(IFERROR(INDEX(Кат!$B:$B,MATCH($C7868,Кат!$I:$I,0)),INDEX(Торг!$B:$B,MATCH($C7868,Торг!$I:$I,0))),"")</f>
        <v/>
      </c>
      <c r="N7868" s="132" t="str">
        <f t="shared" si="122"/>
        <v>БЕЛМАГ BM.0709</v>
      </c>
      <c r="O7868" s="132" t="str">
        <f>IFERROR(IFERROR(INDEX(Кат!$B:$B,MATCH($N7868,Кат!$I:$I,0)),INDEX(Торг!$B:$B,MATCH($N7868,Торг!$I:$I,0))),"")</f>
        <v/>
      </c>
    </row>
    <row r="7869" spans="1:15" outlineLevel="2">
      <c r="A7869" t="s">
        <v>19677</v>
      </c>
      <c r="C7869" s="191" t="s">
        <v>9050</v>
      </c>
      <c r="E7869" t="s">
        <v>9051</v>
      </c>
      <c r="F7869" t="s">
        <v>3756</v>
      </c>
      <c r="G7869" t="s">
        <v>375</v>
      </c>
      <c r="H7869">
        <v>3430</v>
      </c>
      <c r="J7869" t="s">
        <v>22634</v>
      </c>
      <c r="K7869" s="132" t="str">
        <f>IFERROR(IFERROR(INDEX(Кат!$O:$O,MATCH($C7869,Кат!$I:$I,0)),INDEX(Торг!$L:$L,MATCH($C7869,Торг!$I:$I,0))),"")</f>
        <v/>
      </c>
      <c r="L7869" s="132" t="str">
        <f>IFERROR(IFERROR(INDEX(Кат!$A:$A,MATCH($C7869,Кат!$I:$I,0)),INDEX(Торг!$A:$A,MATCH($C7869,Торг!$I:$I,0))),"")</f>
        <v/>
      </c>
      <c r="M7869" s="132" t="str">
        <f>IFERROR(IFERROR(INDEX(Кат!$B:$B,MATCH($C7869,Кат!$I:$I,0)),INDEX(Торг!$B:$B,MATCH($C7869,Торг!$I:$I,0))),"")</f>
        <v/>
      </c>
      <c r="N7869" s="132" t="str">
        <f t="shared" si="122"/>
        <v>БЕЛМАГ BM.1151</v>
      </c>
      <c r="O7869" s="132" t="str">
        <f>IFERROR(IFERROR(INDEX(Кат!$B:$B,MATCH($N7869,Кат!$I:$I,0)),INDEX(Торг!$B:$B,MATCH($N7869,Торг!$I:$I,0))),"")</f>
        <v/>
      </c>
    </row>
    <row r="7870" spans="1:15" outlineLevel="2">
      <c r="A7870" t="s">
        <v>24520</v>
      </c>
      <c r="C7870" s="191"/>
      <c r="E7870" t="s">
        <v>24521</v>
      </c>
      <c r="J7870" t="s">
        <v>22634</v>
      </c>
      <c r="K7870" s="132" t="str">
        <f>IFERROR(IFERROR(INDEX(Кат!$O:$O,MATCH($C7870,Кат!$I:$I,0)),INDEX(Торг!$L:$L,MATCH($C7870,Торг!$I:$I,0))),"")</f>
        <v/>
      </c>
      <c r="L7870" s="132" t="str">
        <f>IFERROR(IFERROR(INDEX(Кат!$A:$A,MATCH($C7870,Кат!$I:$I,0)),INDEX(Торг!$A:$A,MATCH($C7870,Торг!$I:$I,0))),"")</f>
        <v/>
      </c>
      <c r="M7870" s="132" t="str">
        <f>IFERROR(IFERROR(INDEX(Кат!$B:$B,MATCH($C7870,Кат!$I:$I,0)),INDEX(Торг!$B:$B,MATCH($C7870,Торг!$I:$I,0))),"")</f>
        <v/>
      </c>
      <c r="N7870" s="132" t="str">
        <f t="shared" si="122"/>
        <v xml:space="preserve"> </v>
      </c>
      <c r="O7870" s="132" t="str">
        <f>IFERROR(IFERROR(INDEX(Кат!$B:$B,MATCH($N7870,Кат!$I:$I,0)),INDEX(Торг!$B:$B,MATCH($N7870,Торг!$I:$I,0))),"")</f>
        <v/>
      </c>
    </row>
    <row r="7871" spans="1:15" outlineLevel="2">
      <c r="A7871" t="s">
        <v>19678</v>
      </c>
      <c r="C7871" s="191" t="s">
        <v>9052</v>
      </c>
      <c r="E7871" t="s">
        <v>9053</v>
      </c>
      <c r="F7871" t="s">
        <v>3756</v>
      </c>
      <c r="G7871" t="s">
        <v>399</v>
      </c>
      <c r="H7871">
        <v>710</v>
      </c>
      <c r="J7871" t="s">
        <v>22634</v>
      </c>
      <c r="K7871" s="132" t="str">
        <f>IFERROR(IFERROR(INDEX(Кат!$O:$O,MATCH($C7871,Кат!$I:$I,0)),INDEX(Торг!$L:$L,MATCH($C7871,Торг!$I:$I,0))),"")</f>
        <v/>
      </c>
      <c r="L7871" s="132" t="str">
        <f>IFERROR(IFERROR(INDEX(Кат!$A:$A,MATCH($C7871,Кат!$I:$I,0)),INDEX(Торг!$A:$A,MATCH($C7871,Торг!$I:$I,0))),"")</f>
        <v/>
      </c>
      <c r="M7871" s="132" t="str">
        <f>IFERROR(IFERROR(INDEX(Кат!$B:$B,MATCH($C7871,Кат!$I:$I,0)),INDEX(Торг!$B:$B,MATCH($C7871,Торг!$I:$I,0))),"")</f>
        <v/>
      </c>
      <c r="N7871" s="132" t="str">
        <f t="shared" si="122"/>
        <v>БЕЛМАГ BM.0225</v>
      </c>
      <c r="O7871" s="132" t="str">
        <f>IFERROR(IFERROR(INDEX(Кат!$B:$B,MATCH($N7871,Кат!$I:$I,0)),INDEX(Торг!$B:$B,MATCH($N7871,Торг!$I:$I,0))),"")</f>
        <v/>
      </c>
    </row>
    <row r="7872" spans="1:15" outlineLevel="2">
      <c r="A7872" t="s">
        <v>19679</v>
      </c>
      <c r="C7872" s="191" t="s">
        <v>9054</v>
      </c>
      <c r="E7872" t="s">
        <v>9055</v>
      </c>
      <c r="F7872" t="s">
        <v>3756</v>
      </c>
      <c r="G7872" t="s">
        <v>399</v>
      </c>
      <c r="H7872">
        <v>710</v>
      </c>
      <c r="J7872" t="s">
        <v>22634</v>
      </c>
      <c r="K7872" s="132" t="str">
        <f>IFERROR(IFERROR(INDEX(Кат!$O:$O,MATCH($C7872,Кат!$I:$I,0)),INDEX(Торг!$L:$L,MATCH($C7872,Торг!$I:$I,0))),"")</f>
        <v/>
      </c>
      <c r="L7872" s="132" t="str">
        <f>IFERROR(IFERROR(INDEX(Кат!$A:$A,MATCH($C7872,Кат!$I:$I,0)),INDEX(Торг!$A:$A,MATCH($C7872,Торг!$I:$I,0))),"")</f>
        <v/>
      </c>
      <c r="M7872" s="132" t="str">
        <f>IFERROR(IFERROR(INDEX(Кат!$B:$B,MATCH($C7872,Кат!$I:$I,0)),INDEX(Торг!$B:$B,MATCH($C7872,Торг!$I:$I,0))),"")</f>
        <v/>
      </c>
      <c r="N7872" s="132" t="str">
        <f t="shared" si="122"/>
        <v>БЕЛМАГ BM.0226</v>
      </c>
      <c r="O7872" s="132" t="str">
        <f>IFERROR(IFERROR(INDEX(Кат!$B:$B,MATCH($N7872,Кат!$I:$I,0)),INDEX(Торг!$B:$B,MATCH($N7872,Торг!$I:$I,0))),"")</f>
        <v/>
      </c>
    </row>
    <row r="7873" spans="1:15" outlineLevel="2">
      <c r="A7873" t="s">
        <v>19680</v>
      </c>
      <c r="C7873" s="191" t="s">
        <v>9056</v>
      </c>
      <c r="E7873" t="s">
        <v>9057</v>
      </c>
      <c r="F7873" t="s">
        <v>3756</v>
      </c>
      <c r="G7873" t="s">
        <v>375</v>
      </c>
      <c r="H7873">
        <v>1400</v>
      </c>
      <c r="J7873" t="s">
        <v>22634</v>
      </c>
      <c r="K7873" s="132" t="str">
        <f>IFERROR(IFERROR(INDEX(Кат!$O:$O,MATCH($C7873,Кат!$I:$I,0)),INDEX(Торг!$L:$L,MATCH($C7873,Торг!$I:$I,0))),"")</f>
        <v/>
      </c>
      <c r="L7873" s="132" t="str">
        <f>IFERROR(IFERROR(INDEX(Кат!$A:$A,MATCH($C7873,Кат!$I:$I,0)),INDEX(Торг!$A:$A,MATCH($C7873,Торг!$I:$I,0))),"")</f>
        <v/>
      </c>
      <c r="M7873" s="132" t="str">
        <f>IFERROR(IFERROR(INDEX(Кат!$B:$B,MATCH($C7873,Кат!$I:$I,0)),INDEX(Торг!$B:$B,MATCH($C7873,Торг!$I:$I,0))),"")</f>
        <v/>
      </c>
      <c r="N7873" s="132" t="str">
        <f t="shared" si="122"/>
        <v>БЕЛМАГ BM.9519</v>
      </c>
      <c r="O7873" s="132" t="str">
        <f>IFERROR(IFERROR(INDEX(Кат!$B:$B,MATCH($N7873,Кат!$I:$I,0)),INDEX(Торг!$B:$B,MATCH($N7873,Торг!$I:$I,0))),"")</f>
        <v/>
      </c>
    </row>
    <row r="7874" spans="1:15" outlineLevel="2">
      <c r="A7874" t="s">
        <v>19681</v>
      </c>
      <c r="C7874" s="191" t="s">
        <v>9058</v>
      </c>
      <c r="E7874" t="s">
        <v>9059</v>
      </c>
      <c r="F7874" t="s">
        <v>3756</v>
      </c>
      <c r="G7874" t="s">
        <v>399</v>
      </c>
      <c r="H7874">
        <v>1620</v>
      </c>
      <c r="J7874" t="s">
        <v>22634</v>
      </c>
      <c r="K7874" s="132" t="str">
        <f>IFERROR(IFERROR(INDEX(Кат!$O:$O,MATCH($C7874,Кат!$I:$I,0)),INDEX(Торг!$L:$L,MATCH($C7874,Торг!$I:$I,0))),"")</f>
        <v/>
      </c>
      <c r="L7874" s="132" t="str">
        <f>IFERROR(IFERROR(INDEX(Кат!$A:$A,MATCH($C7874,Кат!$I:$I,0)),INDEX(Торг!$A:$A,MATCH($C7874,Торг!$I:$I,0))),"")</f>
        <v/>
      </c>
      <c r="M7874" s="132" t="str">
        <f>IFERROR(IFERROR(INDEX(Кат!$B:$B,MATCH($C7874,Кат!$I:$I,0)),INDEX(Торг!$B:$B,MATCH($C7874,Торг!$I:$I,0))),"")</f>
        <v/>
      </c>
      <c r="N7874" s="132" t="str">
        <f t="shared" si="122"/>
        <v>БЕЛМАГ BM.0080</v>
      </c>
      <c r="O7874" s="132" t="str">
        <f>IFERROR(IFERROR(INDEX(Кат!$B:$B,MATCH($N7874,Кат!$I:$I,0)),INDEX(Торг!$B:$B,MATCH($N7874,Торг!$I:$I,0))),"")</f>
        <v/>
      </c>
    </row>
    <row r="7875" spans="1:15" outlineLevel="2">
      <c r="A7875" t="s">
        <v>19682</v>
      </c>
      <c r="C7875" s="191" t="s">
        <v>9060</v>
      </c>
      <c r="E7875" t="s">
        <v>9061</v>
      </c>
      <c r="F7875" t="s">
        <v>3756</v>
      </c>
      <c r="G7875" t="s">
        <v>399</v>
      </c>
      <c r="H7875">
        <v>1700</v>
      </c>
      <c r="J7875" t="s">
        <v>22634</v>
      </c>
      <c r="K7875" s="132" t="str">
        <f>IFERROR(IFERROR(INDEX(Кат!$O:$O,MATCH($C7875,Кат!$I:$I,0)),INDEX(Торг!$L:$L,MATCH($C7875,Торг!$I:$I,0))),"")</f>
        <v/>
      </c>
      <c r="L7875" s="132" t="str">
        <f>IFERROR(IFERROR(INDEX(Кат!$A:$A,MATCH($C7875,Кат!$I:$I,0)),INDEX(Торг!$A:$A,MATCH($C7875,Торг!$I:$I,0))),"")</f>
        <v/>
      </c>
      <c r="M7875" s="132" t="str">
        <f>IFERROR(IFERROR(INDEX(Кат!$B:$B,MATCH($C7875,Кат!$I:$I,0)),INDEX(Торг!$B:$B,MATCH($C7875,Торг!$I:$I,0))),"")</f>
        <v/>
      </c>
      <c r="N7875" s="132" t="str">
        <f t="shared" si="122"/>
        <v>БЕЛМАГ BM.0082</v>
      </c>
      <c r="O7875" s="132" t="str">
        <f>IFERROR(IFERROR(INDEX(Кат!$B:$B,MATCH($N7875,Кат!$I:$I,0)),INDEX(Торг!$B:$B,MATCH($N7875,Торг!$I:$I,0))),"")</f>
        <v/>
      </c>
    </row>
    <row r="7876" spans="1:15" outlineLevel="2">
      <c r="A7876" t="s">
        <v>19683</v>
      </c>
      <c r="C7876" s="191" t="s">
        <v>9062</v>
      </c>
      <c r="E7876" t="s">
        <v>9063</v>
      </c>
      <c r="F7876" t="s">
        <v>3756</v>
      </c>
      <c r="G7876" t="s">
        <v>399</v>
      </c>
      <c r="H7876">
        <v>1620</v>
      </c>
      <c r="J7876" t="s">
        <v>22634</v>
      </c>
      <c r="K7876" s="132" t="str">
        <f>IFERROR(IFERROR(INDEX(Кат!$O:$O,MATCH($C7876,Кат!$I:$I,0)),INDEX(Торг!$L:$L,MATCH($C7876,Торг!$I:$I,0))),"")</f>
        <v/>
      </c>
      <c r="L7876" s="132" t="str">
        <f>IFERROR(IFERROR(INDEX(Кат!$A:$A,MATCH($C7876,Кат!$I:$I,0)),INDEX(Торг!$A:$A,MATCH($C7876,Торг!$I:$I,0))),"")</f>
        <v/>
      </c>
      <c r="M7876" s="132" t="str">
        <f>IFERROR(IFERROR(INDEX(Кат!$B:$B,MATCH($C7876,Кат!$I:$I,0)),INDEX(Торг!$B:$B,MATCH($C7876,Торг!$I:$I,0))),"")</f>
        <v/>
      </c>
      <c r="N7876" s="132" t="str">
        <f t="shared" si="122"/>
        <v>БЕЛМАГ BM.0081</v>
      </c>
      <c r="O7876" s="132" t="str">
        <f>IFERROR(IFERROR(INDEX(Кат!$B:$B,MATCH($N7876,Кат!$I:$I,0)),INDEX(Торг!$B:$B,MATCH($N7876,Торг!$I:$I,0))),"")</f>
        <v/>
      </c>
    </row>
    <row r="7877" spans="1:15" outlineLevel="2">
      <c r="A7877" t="s">
        <v>19684</v>
      </c>
      <c r="C7877" s="191" t="s">
        <v>9064</v>
      </c>
      <c r="E7877" t="s">
        <v>9065</v>
      </c>
      <c r="F7877" t="s">
        <v>3756</v>
      </c>
      <c r="G7877" t="s">
        <v>399</v>
      </c>
      <c r="H7877">
        <v>1700</v>
      </c>
      <c r="J7877" t="s">
        <v>22634</v>
      </c>
      <c r="K7877" s="132" t="str">
        <f>IFERROR(IFERROR(INDEX(Кат!$O:$O,MATCH($C7877,Кат!$I:$I,0)),INDEX(Торг!$L:$L,MATCH($C7877,Торг!$I:$I,0))),"")</f>
        <v/>
      </c>
      <c r="L7877" s="132" t="str">
        <f>IFERROR(IFERROR(INDEX(Кат!$A:$A,MATCH($C7877,Кат!$I:$I,0)),INDEX(Торг!$A:$A,MATCH($C7877,Торг!$I:$I,0))),"")</f>
        <v/>
      </c>
      <c r="M7877" s="132" t="str">
        <f>IFERROR(IFERROR(INDEX(Кат!$B:$B,MATCH($C7877,Кат!$I:$I,0)),INDEX(Торг!$B:$B,MATCH($C7877,Торг!$I:$I,0))),"")</f>
        <v/>
      </c>
      <c r="N7877" s="132" t="str">
        <f t="shared" si="122"/>
        <v>БЕЛМАГ BM.0083</v>
      </c>
      <c r="O7877" s="132" t="str">
        <f>IFERROR(IFERROR(INDEX(Кат!$B:$B,MATCH($N7877,Кат!$I:$I,0)),INDEX(Торг!$B:$B,MATCH($N7877,Торг!$I:$I,0))),"")</f>
        <v/>
      </c>
    </row>
    <row r="7878" spans="1:15" outlineLevel="2">
      <c r="A7878" t="s">
        <v>24522</v>
      </c>
      <c r="C7878" s="191"/>
      <c r="E7878" t="s">
        <v>23680</v>
      </c>
      <c r="J7878" t="s">
        <v>22634</v>
      </c>
      <c r="K7878" s="132" t="str">
        <f>IFERROR(IFERROR(INDEX(Кат!$O:$O,MATCH($C7878,Кат!$I:$I,0)),INDEX(Торг!$L:$L,MATCH($C7878,Торг!$I:$I,0))),"")</f>
        <v/>
      </c>
      <c r="L7878" s="132" t="str">
        <f>IFERROR(IFERROR(INDEX(Кат!$A:$A,MATCH($C7878,Кат!$I:$I,0)),INDEX(Торг!$A:$A,MATCH($C7878,Торг!$I:$I,0))),"")</f>
        <v/>
      </c>
      <c r="M7878" s="132" t="str">
        <f>IFERROR(IFERROR(INDEX(Кат!$B:$B,MATCH($C7878,Кат!$I:$I,0)),INDEX(Торг!$B:$B,MATCH($C7878,Торг!$I:$I,0))),"")</f>
        <v/>
      </c>
      <c r="N7878" s="132" t="str">
        <f t="shared" si="122"/>
        <v xml:space="preserve"> </v>
      </c>
      <c r="O7878" s="132" t="str">
        <f>IFERROR(IFERROR(INDEX(Кат!$B:$B,MATCH($N7878,Кат!$I:$I,0)),INDEX(Торг!$B:$B,MATCH($N7878,Торг!$I:$I,0))),"")</f>
        <v/>
      </c>
    </row>
    <row r="7879" spans="1:15" outlineLevel="2">
      <c r="A7879" t="s">
        <v>19685</v>
      </c>
      <c r="C7879" s="191" t="s">
        <v>9066</v>
      </c>
      <c r="E7879" t="s">
        <v>9067</v>
      </c>
      <c r="F7879" t="s">
        <v>3756</v>
      </c>
      <c r="G7879" t="s">
        <v>399</v>
      </c>
      <c r="H7879">
        <v>500</v>
      </c>
      <c r="J7879" t="s">
        <v>22634</v>
      </c>
      <c r="K7879" s="132" t="str">
        <f>IFERROR(IFERROR(INDEX(Кат!$O:$O,MATCH($C7879,Кат!$I:$I,0)),INDEX(Торг!$L:$L,MATCH($C7879,Торг!$I:$I,0))),"")</f>
        <v/>
      </c>
      <c r="L7879" s="132" t="str">
        <f>IFERROR(IFERROR(INDEX(Кат!$A:$A,MATCH($C7879,Кат!$I:$I,0)),INDEX(Торг!$A:$A,MATCH($C7879,Торг!$I:$I,0))),"")</f>
        <v/>
      </c>
      <c r="M7879" s="132" t="str">
        <f>IFERROR(IFERROR(INDEX(Кат!$B:$B,MATCH($C7879,Кат!$I:$I,0)),INDEX(Торг!$B:$B,MATCH($C7879,Торг!$I:$I,0))),"")</f>
        <v/>
      </c>
      <c r="N7879" s="132" t="str">
        <f t="shared" si="122"/>
        <v>БЕЛМАГ BM.4981</v>
      </c>
      <c r="O7879" s="132" t="str">
        <f>IFERROR(IFERROR(INDEX(Кат!$B:$B,MATCH($N7879,Кат!$I:$I,0)),INDEX(Торг!$B:$B,MATCH($N7879,Торг!$I:$I,0))),"")</f>
        <v/>
      </c>
    </row>
    <row r="7880" spans="1:15" outlineLevel="2">
      <c r="A7880" t="s">
        <v>19686</v>
      </c>
      <c r="C7880" s="191" t="s">
        <v>9068</v>
      </c>
      <c r="E7880" t="s">
        <v>9069</v>
      </c>
      <c r="F7880" t="s">
        <v>3756</v>
      </c>
      <c r="G7880" t="s">
        <v>399</v>
      </c>
      <c r="H7880">
        <v>500</v>
      </c>
      <c r="J7880" t="s">
        <v>22634</v>
      </c>
      <c r="K7880" s="132" t="str">
        <f>IFERROR(IFERROR(INDEX(Кат!$O:$O,MATCH($C7880,Кат!$I:$I,0)),INDEX(Торг!$L:$L,MATCH($C7880,Торг!$I:$I,0))),"")</f>
        <v/>
      </c>
      <c r="L7880" s="132" t="str">
        <f>IFERROR(IFERROR(INDEX(Кат!$A:$A,MATCH($C7880,Кат!$I:$I,0)),INDEX(Торг!$A:$A,MATCH($C7880,Торг!$I:$I,0))),"")</f>
        <v/>
      </c>
      <c r="M7880" s="132" t="str">
        <f>IFERROR(IFERROR(INDEX(Кат!$B:$B,MATCH($C7880,Кат!$I:$I,0)),INDEX(Торг!$B:$B,MATCH($C7880,Торг!$I:$I,0))),"")</f>
        <v/>
      </c>
      <c r="N7880" s="132" t="str">
        <f t="shared" ref="N7880:N7943" si="123">_xlfn.CONCAT(F7880," ",C7880)</f>
        <v>БЕЛМАГ BM.4980</v>
      </c>
      <c r="O7880" s="132" t="str">
        <f>IFERROR(IFERROR(INDEX(Кат!$B:$B,MATCH($N7880,Кат!$I:$I,0)),INDEX(Торг!$B:$B,MATCH($N7880,Торг!$I:$I,0))),"")</f>
        <v/>
      </c>
    </row>
    <row r="7881" spans="1:15" outlineLevel="2">
      <c r="A7881" t="s">
        <v>19687</v>
      </c>
      <c r="C7881" s="191" t="s">
        <v>9070</v>
      </c>
      <c r="E7881" t="s">
        <v>9071</v>
      </c>
      <c r="F7881" t="s">
        <v>3756</v>
      </c>
      <c r="G7881" t="s">
        <v>399</v>
      </c>
      <c r="H7881">
        <v>570</v>
      </c>
      <c r="J7881" t="s">
        <v>22634</v>
      </c>
      <c r="K7881" s="132" t="str">
        <f>IFERROR(IFERROR(INDEX(Кат!$O:$O,MATCH($C7881,Кат!$I:$I,0)),INDEX(Торг!$L:$L,MATCH($C7881,Торг!$I:$I,0))),"")</f>
        <v/>
      </c>
      <c r="L7881" s="132" t="str">
        <f>IFERROR(IFERROR(INDEX(Кат!$A:$A,MATCH($C7881,Кат!$I:$I,0)),INDEX(Торг!$A:$A,MATCH($C7881,Торг!$I:$I,0))),"")</f>
        <v/>
      </c>
      <c r="M7881" s="132" t="str">
        <f>IFERROR(IFERROR(INDEX(Кат!$B:$B,MATCH($C7881,Кат!$I:$I,0)),INDEX(Торг!$B:$B,MATCH($C7881,Торг!$I:$I,0))),"")</f>
        <v/>
      </c>
      <c r="N7881" s="132" t="str">
        <f t="shared" si="123"/>
        <v>БЕЛМАГ BM.4987</v>
      </c>
      <c r="O7881" s="132" t="str">
        <f>IFERROR(IFERROR(INDEX(Кат!$B:$B,MATCH($N7881,Кат!$I:$I,0)),INDEX(Торг!$B:$B,MATCH($N7881,Торг!$I:$I,0))),"")</f>
        <v/>
      </c>
    </row>
    <row r="7882" spans="1:15" outlineLevel="2">
      <c r="A7882" t="s">
        <v>19688</v>
      </c>
      <c r="C7882" s="191" t="s">
        <v>9072</v>
      </c>
      <c r="E7882" t="s">
        <v>9073</v>
      </c>
      <c r="F7882" t="s">
        <v>3756</v>
      </c>
      <c r="G7882" t="s">
        <v>399</v>
      </c>
      <c r="H7882">
        <v>660</v>
      </c>
      <c r="J7882" t="s">
        <v>22634</v>
      </c>
      <c r="K7882" s="132" t="str">
        <f>IFERROR(IFERROR(INDEX(Кат!$O:$O,MATCH($C7882,Кат!$I:$I,0)),INDEX(Торг!$L:$L,MATCH($C7882,Торг!$I:$I,0))),"")</f>
        <v/>
      </c>
      <c r="L7882" s="132" t="str">
        <f>IFERROR(IFERROR(INDEX(Кат!$A:$A,MATCH($C7882,Кат!$I:$I,0)),INDEX(Торг!$A:$A,MATCH($C7882,Торг!$I:$I,0))),"")</f>
        <v/>
      </c>
      <c r="M7882" s="132" t="str">
        <f>IFERROR(IFERROR(INDEX(Кат!$B:$B,MATCH($C7882,Кат!$I:$I,0)),INDEX(Торг!$B:$B,MATCH($C7882,Торг!$I:$I,0))),"")</f>
        <v/>
      </c>
      <c r="N7882" s="132" t="str">
        <f t="shared" si="123"/>
        <v>БЕЛМАГ BM.OBJ.080L</v>
      </c>
      <c r="O7882" s="132" t="str">
        <f>IFERROR(IFERROR(INDEX(Кат!$B:$B,MATCH($N7882,Кат!$I:$I,0)),INDEX(Торг!$B:$B,MATCH($N7882,Торг!$I:$I,0))),"")</f>
        <v/>
      </c>
    </row>
    <row r="7883" spans="1:15" outlineLevel="2">
      <c r="A7883" t="s">
        <v>19689</v>
      </c>
      <c r="C7883" s="191" t="s">
        <v>9074</v>
      </c>
      <c r="E7883" t="s">
        <v>9075</v>
      </c>
      <c r="F7883" t="s">
        <v>3756</v>
      </c>
      <c r="G7883" t="s">
        <v>399</v>
      </c>
      <c r="H7883">
        <v>1100</v>
      </c>
      <c r="J7883" t="s">
        <v>22634</v>
      </c>
      <c r="K7883" s="132" t="str">
        <f>IFERROR(IFERROR(INDEX(Кат!$O:$O,MATCH($C7883,Кат!$I:$I,0)),INDEX(Торг!$L:$L,MATCH($C7883,Торг!$I:$I,0))),"")</f>
        <v/>
      </c>
      <c r="L7883" s="132" t="str">
        <f>IFERROR(IFERROR(INDEX(Кат!$A:$A,MATCH($C7883,Кат!$I:$I,0)),INDEX(Торг!$A:$A,MATCH($C7883,Торг!$I:$I,0))),"")</f>
        <v/>
      </c>
      <c r="M7883" s="132" t="str">
        <f>IFERROR(IFERROR(INDEX(Кат!$B:$B,MATCH($C7883,Кат!$I:$I,0)),INDEX(Торг!$B:$B,MATCH($C7883,Торг!$I:$I,0))),"")</f>
        <v/>
      </c>
      <c r="N7883" s="132" t="str">
        <f t="shared" si="123"/>
        <v>БЕЛМАГ BM.0201</v>
      </c>
      <c r="O7883" s="132" t="str">
        <f>IFERROR(IFERROR(INDEX(Кат!$B:$B,MATCH($N7883,Кат!$I:$I,0)),INDEX(Торг!$B:$B,MATCH($N7883,Торг!$I:$I,0))),"")</f>
        <v/>
      </c>
    </row>
    <row r="7884" spans="1:15" outlineLevel="2">
      <c r="A7884" t="s">
        <v>19690</v>
      </c>
      <c r="C7884" s="191" t="s">
        <v>9076</v>
      </c>
      <c r="E7884" t="s">
        <v>9077</v>
      </c>
      <c r="F7884" t="s">
        <v>3756</v>
      </c>
      <c r="G7884" t="s">
        <v>375</v>
      </c>
      <c r="H7884">
        <v>880</v>
      </c>
      <c r="J7884" t="s">
        <v>22634</v>
      </c>
      <c r="K7884" s="132" t="str">
        <f>IFERROR(IFERROR(INDEX(Кат!$O:$O,MATCH($C7884,Кат!$I:$I,0)),INDEX(Торг!$L:$L,MATCH($C7884,Торг!$I:$I,0))),"")</f>
        <v/>
      </c>
      <c r="L7884" s="132" t="str">
        <f>IFERROR(IFERROR(INDEX(Кат!$A:$A,MATCH($C7884,Кат!$I:$I,0)),INDEX(Торг!$A:$A,MATCH($C7884,Торг!$I:$I,0))),"")</f>
        <v/>
      </c>
      <c r="M7884" s="132" t="str">
        <f>IFERROR(IFERROR(INDEX(Кат!$B:$B,MATCH($C7884,Кат!$I:$I,0)),INDEX(Торг!$B:$B,MATCH($C7884,Торг!$I:$I,0))),"")</f>
        <v/>
      </c>
      <c r="N7884" s="132" t="str">
        <f t="shared" si="123"/>
        <v>БЕЛМАГ BM.0071</v>
      </c>
      <c r="O7884" s="132" t="str">
        <f>IFERROR(IFERROR(INDEX(Кат!$B:$B,MATCH($N7884,Кат!$I:$I,0)),INDEX(Торг!$B:$B,MATCH($N7884,Торг!$I:$I,0))),"")</f>
        <v/>
      </c>
    </row>
    <row r="7885" spans="1:15" outlineLevel="2">
      <c r="A7885" t="s">
        <v>19691</v>
      </c>
      <c r="C7885" s="191" t="s">
        <v>9078</v>
      </c>
      <c r="E7885" t="s">
        <v>9079</v>
      </c>
      <c r="F7885" t="s">
        <v>3756</v>
      </c>
      <c r="G7885" t="s">
        <v>399</v>
      </c>
      <c r="H7885">
        <v>450</v>
      </c>
      <c r="J7885" t="s">
        <v>22634</v>
      </c>
      <c r="K7885" s="132" t="str">
        <f>IFERROR(IFERROR(INDEX(Кат!$O:$O,MATCH($C7885,Кат!$I:$I,0)),INDEX(Торг!$L:$L,MATCH($C7885,Торг!$I:$I,0))),"")</f>
        <v/>
      </c>
      <c r="L7885" s="132" t="str">
        <f>IFERROR(IFERROR(INDEX(Кат!$A:$A,MATCH($C7885,Кат!$I:$I,0)),INDEX(Торг!$A:$A,MATCH($C7885,Торг!$I:$I,0))),"")</f>
        <v/>
      </c>
      <c r="M7885" s="132" t="str">
        <f>IFERROR(IFERROR(INDEX(Кат!$B:$B,MATCH($C7885,Кат!$I:$I,0)),INDEX(Торг!$B:$B,MATCH($C7885,Торг!$I:$I,0))),"")</f>
        <v/>
      </c>
      <c r="N7885" s="132" t="str">
        <f t="shared" si="123"/>
        <v>БЕЛМАГ BM.4982</v>
      </c>
      <c r="O7885" s="132" t="str">
        <f>IFERROR(IFERROR(INDEX(Кат!$B:$B,MATCH($N7885,Кат!$I:$I,0)),INDEX(Торг!$B:$B,MATCH($N7885,Торг!$I:$I,0))),"")</f>
        <v/>
      </c>
    </row>
    <row r="7886" spans="1:15" outlineLevel="2">
      <c r="A7886" t="s">
        <v>19692</v>
      </c>
      <c r="C7886" s="191" t="s">
        <v>9080</v>
      </c>
      <c r="E7886" t="s">
        <v>9081</v>
      </c>
      <c r="F7886" t="s">
        <v>3756</v>
      </c>
      <c r="G7886" t="s">
        <v>399</v>
      </c>
      <c r="H7886">
        <v>570</v>
      </c>
      <c r="J7886" t="s">
        <v>22634</v>
      </c>
      <c r="K7886" s="132" t="str">
        <f>IFERROR(IFERROR(INDEX(Кат!$O:$O,MATCH($C7886,Кат!$I:$I,0)),INDEX(Торг!$L:$L,MATCH($C7886,Торг!$I:$I,0))),"")</f>
        <v/>
      </c>
      <c r="L7886" s="132" t="str">
        <f>IFERROR(IFERROR(INDEX(Кат!$A:$A,MATCH($C7886,Кат!$I:$I,0)),INDEX(Торг!$A:$A,MATCH($C7886,Торг!$I:$I,0))),"")</f>
        <v/>
      </c>
      <c r="M7886" s="132" t="str">
        <f>IFERROR(IFERROR(INDEX(Кат!$B:$B,MATCH($C7886,Кат!$I:$I,0)),INDEX(Торг!$B:$B,MATCH($C7886,Торг!$I:$I,0))),"")</f>
        <v/>
      </c>
      <c r="N7886" s="132" t="str">
        <f t="shared" si="123"/>
        <v>БЕЛМАГ BM.4988</v>
      </c>
      <c r="O7886" s="132" t="str">
        <f>IFERROR(IFERROR(INDEX(Кат!$B:$B,MATCH($N7886,Кат!$I:$I,0)),INDEX(Торг!$B:$B,MATCH($N7886,Торг!$I:$I,0))),"")</f>
        <v/>
      </c>
    </row>
    <row r="7887" spans="1:15" outlineLevel="2">
      <c r="A7887" t="s">
        <v>19693</v>
      </c>
      <c r="C7887" s="191" t="s">
        <v>9082</v>
      </c>
      <c r="E7887" t="s">
        <v>9083</v>
      </c>
      <c r="F7887" t="s">
        <v>3756</v>
      </c>
      <c r="G7887" t="s">
        <v>399</v>
      </c>
      <c r="H7887">
        <v>660</v>
      </c>
      <c r="J7887" t="s">
        <v>22634</v>
      </c>
      <c r="K7887" s="132" t="str">
        <f>IFERROR(IFERROR(INDEX(Кат!$O:$O,MATCH($C7887,Кат!$I:$I,0)),INDEX(Торг!$L:$L,MATCH($C7887,Торг!$I:$I,0))),"")</f>
        <v/>
      </c>
      <c r="L7887" s="132" t="str">
        <f>IFERROR(IFERROR(INDEX(Кат!$A:$A,MATCH($C7887,Кат!$I:$I,0)),INDEX(Торг!$A:$A,MATCH($C7887,Торг!$I:$I,0))),"")</f>
        <v/>
      </c>
      <c r="M7887" s="132" t="str">
        <f>IFERROR(IFERROR(INDEX(Кат!$B:$B,MATCH($C7887,Кат!$I:$I,0)),INDEX(Торг!$B:$B,MATCH($C7887,Торг!$I:$I,0))),"")</f>
        <v/>
      </c>
      <c r="N7887" s="132" t="str">
        <f t="shared" si="123"/>
        <v>БЕЛМАГ BM.OBJ.080R</v>
      </c>
      <c r="O7887" s="132" t="str">
        <f>IFERROR(IFERROR(INDEX(Кат!$B:$B,MATCH($N7887,Кат!$I:$I,0)),INDEX(Торг!$B:$B,MATCH($N7887,Торг!$I:$I,0))),"")</f>
        <v/>
      </c>
    </row>
    <row r="7888" spans="1:15" outlineLevel="2">
      <c r="A7888" t="s">
        <v>19694</v>
      </c>
      <c r="C7888" s="191" t="s">
        <v>9084</v>
      </c>
      <c r="E7888" t="s">
        <v>9085</v>
      </c>
      <c r="F7888" t="s">
        <v>3756</v>
      </c>
      <c r="G7888" t="s">
        <v>399</v>
      </c>
      <c r="H7888">
        <v>1100</v>
      </c>
      <c r="J7888" t="s">
        <v>22634</v>
      </c>
      <c r="K7888" s="132" t="str">
        <f>IFERROR(IFERROR(INDEX(Кат!$O:$O,MATCH($C7888,Кат!$I:$I,0)),INDEX(Торг!$L:$L,MATCH($C7888,Торг!$I:$I,0))),"")</f>
        <v/>
      </c>
      <c r="L7888" s="132" t="str">
        <f>IFERROR(IFERROR(INDEX(Кат!$A:$A,MATCH($C7888,Кат!$I:$I,0)),INDEX(Торг!$A:$A,MATCH($C7888,Торг!$I:$I,0))),"")</f>
        <v/>
      </c>
      <c r="M7888" s="132" t="str">
        <f>IFERROR(IFERROR(INDEX(Кат!$B:$B,MATCH($C7888,Кат!$I:$I,0)),INDEX(Торг!$B:$B,MATCH($C7888,Торг!$I:$I,0))),"")</f>
        <v/>
      </c>
      <c r="N7888" s="132" t="str">
        <f t="shared" si="123"/>
        <v>БЕЛМАГ BM.0202</v>
      </c>
      <c r="O7888" s="132" t="str">
        <f>IFERROR(IFERROR(INDEX(Кат!$B:$B,MATCH($N7888,Кат!$I:$I,0)),INDEX(Торг!$B:$B,MATCH($N7888,Торг!$I:$I,0))),"")</f>
        <v/>
      </c>
    </row>
    <row r="7889" spans="1:15" outlineLevel="2">
      <c r="A7889" t="s">
        <v>19695</v>
      </c>
      <c r="C7889" s="191" t="s">
        <v>9086</v>
      </c>
      <c r="E7889" t="s">
        <v>14131</v>
      </c>
      <c r="F7889" t="s">
        <v>3756</v>
      </c>
      <c r="G7889" t="s">
        <v>375</v>
      </c>
      <c r="H7889">
        <v>1900</v>
      </c>
      <c r="J7889" t="s">
        <v>22634</v>
      </c>
      <c r="K7889" s="132" t="str">
        <f>IFERROR(IFERROR(INDEX(Кат!$O:$O,MATCH($C7889,Кат!$I:$I,0)),INDEX(Торг!$L:$L,MATCH($C7889,Торг!$I:$I,0))),"")</f>
        <v/>
      </c>
      <c r="L7889" s="132" t="str">
        <f>IFERROR(IFERROR(INDEX(Кат!$A:$A,MATCH($C7889,Кат!$I:$I,0)),INDEX(Торг!$A:$A,MATCH($C7889,Торг!$I:$I,0))),"")</f>
        <v/>
      </c>
      <c r="M7889" s="132" t="str">
        <f>IFERROR(IFERROR(INDEX(Кат!$B:$B,MATCH($C7889,Кат!$I:$I,0)),INDEX(Торг!$B:$B,MATCH($C7889,Торг!$I:$I,0))),"")</f>
        <v/>
      </c>
      <c r="N7889" s="132" t="str">
        <f t="shared" si="123"/>
        <v>БЕЛМАГ BM.5522</v>
      </c>
      <c r="O7889" s="132" t="str">
        <f>IFERROR(IFERROR(INDEX(Кат!$B:$B,MATCH($N7889,Кат!$I:$I,0)),INDEX(Торг!$B:$B,MATCH($N7889,Торг!$I:$I,0))),"")</f>
        <v/>
      </c>
    </row>
    <row r="7890" spans="1:15" outlineLevel="2">
      <c r="A7890" t="s">
        <v>19696</v>
      </c>
      <c r="C7890" s="191" t="s">
        <v>9087</v>
      </c>
      <c r="E7890" t="s">
        <v>9088</v>
      </c>
      <c r="F7890" t="s">
        <v>3756</v>
      </c>
      <c r="G7890" t="s">
        <v>375</v>
      </c>
      <c r="H7890">
        <v>1100</v>
      </c>
      <c r="J7890" t="s">
        <v>22634</v>
      </c>
      <c r="K7890" s="132" t="str">
        <f>IFERROR(IFERROR(INDEX(Кат!$O:$O,MATCH($C7890,Кат!$I:$I,0)),INDEX(Торг!$L:$L,MATCH($C7890,Торг!$I:$I,0))),"")</f>
        <v/>
      </c>
      <c r="L7890" s="132" t="str">
        <f>IFERROR(IFERROR(INDEX(Кат!$A:$A,MATCH($C7890,Кат!$I:$I,0)),INDEX(Торг!$A:$A,MATCH($C7890,Торг!$I:$I,0))),"")</f>
        <v/>
      </c>
      <c r="M7890" s="132" t="str">
        <f>IFERROR(IFERROR(INDEX(Кат!$B:$B,MATCH($C7890,Кат!$I:$I,0)),INDEX(Торг!$B:$B,MATCH($C7890,Торг!$I:$I,0))),"")</f>
        <v/>
      </c>
      <c r="N7890" s="132" t="str">
        <f t="shared" si="123"/>
        <v>БЕЛМАГ BM.0460</v>
      </c>
      <c r="O7890" s="132" t="str">
        <f>IFERROR(IFERROR(INDEX(Кат!$B:$B,MATCH($N7890,Кат!$I:$I,0)),INDEX(Торг!$B:$B,MATCH($N7890,Торг!$I:$I,0))),"")</f>
        <v/>
      </c>
    </row>
    <row r="7891" spans="1:15" outlineLevel="2">
      <c r="A7891" t="s">
        <v>19697</v>
      </c>
      <c r="C7891" s="191" t="s">
        <v>9089</v>
      </c>
      <c r="E7891" t="s">
        <v>9090</v>
      </c>
      <c r="F7891" t="s">
        <v>3756</v>
      </c>
      <c r="G7891" t="s">
        <v>375</v>
      </c>
      <c r="H7891">
        <v>1240</v>
      </c>
      <c r="J7891" t="s">
        <v>22634</v>
      </c>
      <c r="K7891" s="132" t="str">
        <f>IFERROR(IFERROR(INDEX(Кат!$O:$O,MATCH($C7891,Кат!$I:$I,0)),INDEX(Торг!$L:$L,MATCH($C7891,Торг!$I:$I,0))),"")</f>
        <v/>
      </c>
      <c r="L7891" s="132" t="str">
        <f>IFERROR(IFERROR(INDEX(Кат!$A:$A,MATCH($C7891,Кат!$I:$I,0)),INDEX(Торг!$A:$A,MATCH($C7891,Торг!$I:$I,0))),"")</f>
        <v/>
      </c>
      <c r="M7891" s="132" t="str">
        <f>IFERROR(IFERROR(INDEX(Кат!$B:$B,MATCH($C7891,Кат!$I:$I,0)),INDEX(Торг!$B:$B,MATCH($C7891,Торг!$I:$I,0))),"")</f>
        <v/>
      </c>
      <c r="N7891" s="132" t="str">
        <f t="shared" si="123"/>
        <v>БЕЛМАГ BM.3106</v>
      </c>
      <c r="O7891" s="132" t="str">
        <f>IFERROR(IFERROR(INDEX(Кат!$B:$B,MATCH($N7891,Кат!$I:$I,0)),INDEX(Торг!$B:$B,MATCH($N7891,Торг!$I:$I,0))),"")</f>
        <v/>
      </c>
    </row>
    <row r="7892" spans="1:15" outlineLevel="2">
      <c r="A7892" t="s">
        <v>19698</v>
      </c>
      <c r="C7892" s="191" t="s">
        <v>9091</v>
      </c>
      <c r="E7892" t="s">
        <v>9092</v>
      </c>
      <c r="F7892" t="s">
        <v>3756</v>
      </c>
      <c r="G7892" t="s">
        <v>375</v>
      </c>
      <c r="H7892">
        <v>2150</v>
      </c>
      <c r="J7892" t="s">
        <v>22634</v>
      </c>
      <c r="K7892" s="132" t="str">
        <f>IFERROR(IFERROR(INDEX(Кат!$O:$O,MATCH($C7892,Кат!$I:$I,0)),INDEX(Торг!$L:$L,MATCH($C7892,Торг!$I:$I,0))),"")</f>
        <v/>
      </c>
      <c r="L7892" s="132" t="str">
        <f>IFERROR(IFERROR(INDEX(Кат!$A:$A,MATCH($C7892,Кат!$I:$I,0)),INDEX(Торг!$A:$A,MATCH($C7892,Торг!$I:$I,0))),"")</f>
        <v/>
      </c>
      <c r="M7892" s="132" t="str">
        <f>IFERROR(IFERROR(INDEX(Кат!$B:$B,MATCH($C7892,Кат!$I:$I,0)),INDEX(Торг!$B:$B,MATCH($C7892,Торг!$I:$I,0))),"")</f>
        <v/>
      </c>
      <c r="N7892" s="132" t="str">
        <f t="shared" si="123"/>
        <v>БЕЛМАГ BM.0220</v>
      </c>
      <c r="O7892" s="132" t="str">
        <f>IFERROR(IFERROR(INDEX(Кат!$B:$B,MATCH($N7892,Кат!$I:$I,0)),INDEX(Торг!$B:$B,MATCH($N7892,Торг!$I:$I,0))),"")</f>
        <v/>
      </c>
    </row>
    <row r="7893" spans="1:15" outlineLevel="2">
      <c r="A7893" t="s">
        <v>19699</v>
      </c>
      <c r="C7893" s="191" t="s">
        <v>9093</v>
      </c>
      <c r="E7893" t="s">
        <v>9094</v>
      </c>
      <c r="F7893" t="s">
        <v>3756</v>
      </c>
      <c r="G7893" t="s">
        <v>375</v>
      </c>
      <c r="H7893">
        <v>970</v>
      </c>
      <c r="J7893" t="s">
        <v>22634</v>
      </c>
      <c r="K7893" s="132" t="str">
        <f>IFERROR(IFERROR(INDEX(Кат!$O:$O,MATCH($C7893,Кат!$I:$I,0)),INDEX(Торг!$L:$L,MATCH($C7893,Торг!$I:$I,0))),"")</f>
        <v/>
      </c>
      <c r="L7893" s="132" t="str">
        <f>IFERROR(IFERROR(INDEX(Кат!$A:$A,MATCH($C7893,Кат!$I:$I,0)),INDEX(Торг!$A:$A,MATCH($C7893,Торг!$I:$I,0))),"")</f>
        <v/>
      </c>
      <c r="M7893" s="132" t="str">
        <f>IFERROR(IFERROR(INDEX(Кат!$B:$B,MATCH($C7893,Кат!$I:$I,0)),INDEX(Торг!$B:$B,MATCH($C7893,Торг!$I:$I,0))),"")</f>
        <v/>
      </c>
      <c r="N7893" s="132" t="str">
        <f t="shared" si="123"/>
        <v>БЕЛМАГ BM.0072</v>
      </c>
      <c r="O7893" s="132" t="str">
        <f>IFERROR(IFERROR(INDEX(Кат!$B:$B,MATCH($N7893,Кат!$I:$I,0)),INDEX(Торг!$B:$B,MATCH($N7893,Торг!$I:$I,0))),"")</f>
        <v/>
      </c>
    </row>
    <row r="7894" spans="1:15" outlineLevel="2">
      <c r="A7894" t="s">
        <v>19700</v>
      </c>
      <c r="C7894" s="191" t="s">
        <v>9095</v>
      </c>
      <c r="E7894" t="s">
        <v>9096</v>
      </c>
      <c r="F7894" t="s">
        <v>3756</v>
      </c>
      <c r="G7894" t="s">
        <v>375</v>
      </c>
      <c r="H7894">
        <v>970</v>
      </c>
      <c r="J7894" t="s">
        <v>22634</v>
      </c>
      <c r="K7894" s="132" t="str">
        <f>IFERROR(IFERROR(INDEX(Кат!$O:$O,MATCH($C7894,Кат!$I:$I,0)),INDEX(Торг!$L:$L,MATCH($C7894,Торг!$I:$I,0))),"")</f>
        <v/>
      </c>
      <c r="L7894" s="132" t="str">
        <f>IFERROR(IFERROR(INDEX(Кат!$A:$A,MATCH($C7894,Кат!$I:$I,0)),INDEX(Торг!$A:$A,MATCH($C7894,Торг!$I:$I,0))),"")</f>
        <v/>
      </c>
      <c r="M7894" s="132" t="str">
        <f>IFERROR(IFERROR(INDEX(Кат!$B:$B,MATCH($C7894,Кат!$I:$I,0)),INDEX(Торг!$B:$B,MATCH($C7894,Торг!$I:$I,0))),"")</f>
        <v/>
      </c>
      <c r="N7894" s="132" t="str">
        <f t="shared" si="123"/>
        <v>БЕЛМАГ BM.0597</v>
      </c>
      <c r="O7894" s="132" t="str">
        <f>IFERROR(IFERROR(INDEX(Кат!$B:$B,MATCH($N7894,Кат!$I:$I,0)),INDEX(Торг!$B:$B,MATCH($N7894,Торг!$I:$I,0))),"")</f>
        <v/>
      </c>
    </row>
    <row r="7895" spans="1:15" outlineLevel="2">
      <c r="A7895" t="s">
        <v>19701</v>
      </c>
      <c r="C7895" s="191" t="s">
        <v>9097</v>
      </c>
      <c r="E7895" t="s">
        <v>9098</v>
      </c>
      <c r="F7895" t="s">
        <v>3756</v>
      </c>
      <c r="G7895" t="s">
        <v>375</v>
      </c>
      <c r="H7895">
        <v>1000</v>
      </c>
      <c r="J7895" t="s">
        <v>22634</v>
      </c>
      <c r="K7895" s="132" t="str">
        <f>IFERROR(IFERROR(INDEX(Кат!$O:$O,MATCH($C7895,Кат!$I:$I,0)),INDEX(Торг!$L:$L,MATCH($C7895,Торг!$I:$I,0))),"")</f>
        <v/>
      </c>
      <c r="L7895" s="132" t="str">
        <f>IFERROR(IFERROR(INDEX(Кат!$A:$A,MATCH($C7895,Кат!$I:$I,0)),INDEX(Торг!$A:$A,MATCH($C7895,Торг!$I:$I,0))),"")</f>
        <v/>
      </c>
      <c r="M7895" s="132" t="str">
        <f>IFERROR(IFERROR(INDEX(Кат!$B:$B,MATCH($C7895,Кат!$I:$I,0)),INDEX(Торг!$B:$B,MATCH($C7895,Торг!$I:$I,0))),"")</f>
        <v/>
      </c>
      <c r="N7895" s="132" t="str">
        <f t="shared" si="123"/>
        <v>БЕЛМАГ BM.0127</v>
      </c>
      <c r="O7895" s="132" t="str">
        <f>IFERROR(IFERROR(INDEX(Кат!$B:$B,MATCH($N7895,Кат!$I:$I,0)),INDEX(Торг!$B:$B,MATCH($N7895,Торг!$I:$I,0))),"")</f>
        <v/>
      </c>
    </row>
    <row r="7896" spans="1:15" outlineLevel="2">
      <c r="A7896" t="s">
        <v>19702</v>
      </c>
      <c r="C7896" s="191" t="s">
        <v>9099</v>
      </c>
      <c r="E7896" t="s">
        <v>9100</v>
      </c>
      <c r="F7896" t="s">
        <v>3756</v>
      </c>
      <c r="G7896" t="s">
        <v>375</v>
      </c>
      <c r="H7896">
        <v>3180</v>
      </c>
      <c r="J7896" t="s">
        <v>22634</v>
      </c>
      <c r="K7896" s="132" t="str">
        <f>IFERROR(IFERROR(INDEX(Кат!$O:$O,MATCH($C7896,Кат!$I:$I,0)),INDEX(Торг!$L:$L,MATCH($C7896,Торг!$I:$I,0))),"")</f>
        <v/>
      </c>
      <c r="L7896" s="132" t="str">
        <f>IFERROR(IFERROR(INDEX(Кат!$A:$A,MATCH($C7896,Кат!$I:$I,0)),INDEX(Торг!$A:$A,MATCH($C7896,Торг!$I:$I,0))),"")</f>
        <v/>
      </c>
      <c r="M7896" s="132" t="str">
        <f>IFERROR(IFERROR(INDEX(Кат!$B:$B,MATCH($C7896,Кат!$I:$I,0)),INDEX(Торг!$B:$B,MATCH($C7896,Торг!$I:$I,0))),"")</f>
        <v/>
      </c>
      <c r="N7896" s="132" t="str">
        <f t="shared" si="123"/>
        <v>БЕЛМАГ BM.0130</v>
      </c>
      <c r="O7896" s="132" t="str">
        <f>IFERROR(IFERROR(INDEX(Кат!$B:$B,MATCH($N7896,Кат!$I:$I,0)),INDEX(Торг!$B:$B,MATCH($N7896,Торг!$I:$I,0))),"")</f>
        <v/>
      </c>
    </row>
    <row r="7897" spans="1:15" outlineLevel="2">
      <c r="A7897" t="s">
        <v>19703</v>
      </c>
      <c r="C7897" s="191" t="s">
        <v>9101</v>
      </c>
      <c r="E7897" t="s">
        <v>9102</v>
      </c>
      <c r="F7897" t="s">
        <v>3756</v>
      </c>
      <c r="G7897" t="s">
        <v>375</v>
      </c>
      <c r="H7897">
        <v>3270</v>
      </c>
      <c r="J7897" t="s">
        <v>22634</v>
      </c>
      <c r="K7897" s="132" t="str">
        <f>IFERROR(IFERROR(INDEX(Кат!$O:$O,MATCH($C7897,Кат!$I:$I,0)),INDEX(Торг!$L:$L,MATCH($C7897,Торг!$I:$I,0))),"")</f>
        <v/>
      </c>
      <c r="L7897" s="132" t="str">
        <f>IFERROR(IFERROR(INDEX(Кат!$A:$A,MATCH($C7897,Кат!$I:$I,0)),INDEX(Торг!$A:$A,MATCH($C7897,Торг!$I:$I,0))),"")</f>
        <v/>
      </c>
      <c r="M7897" s="132" t="str">
        <f>IFERROR(IFERROR(INDEX(Кат!$B:$B,MATCH($C7897,Кат!$I:$I,0)),INDEX(Торг!$B:$B,MATCH($C7897,Торг!$I:$I,0))),"")</f>
        <v/>
      </c>
      <c r="N7897" s="132" t="str">
        <f t="shared" si="123"/>
        <v>БЕЛМАГ BM.0514</v>
      </c>
      <c r="O7897" s="132" t="str">
        <f>IFERROR(IFERROR(INDEX(Кат!$B:$B,MATCH($N7897,Кат!$I:$I,0)),INDEX(Торг!$B:$B,MATCH($N7897,Торг!$I:$I,0))),"")</f>
        <v/>
      </c>
    </row>
    <row r="7898" spans="1:15" outlineLevel="2">
      <c r="A7898" t="s">
        <v>19704</v>
      </c>
      <c r="C7898" s="191" t="s">
        <v>9103</v>
      </c>
      <c r="E7898" t="s">
        <v>9104</v>
      </c>
      <c r="F7898" t="s">
        <v>3756</v>
      </c>
      <c r="G7898" t="s">
        <v>375</v>
      </c>
      <c r="H7898">
        <v>3290</v>
      </c>
      <c r="J7898" t="s">
        <v>22634</v>
      </c>
      <c r="K7898" s="132" t="str">
        <f>IFERROR(IFERROR(INDEX(Кат!$O:$O,MATCH($C7898,Кат!$I:$I,0)),INDEX(Торг!$L:$L,MATCH($C7898,Торг!$I:$I,0))),"")</f>
        <v/>
      </c>
      <c r="L7898" s="132" t="str">
        <f>IFERROR(IFERROR(INDEX(Кат!$A:$A,MATCH($C7898,Кат!$I:$I,0)),INDEX(Торг!$A:$A,MATCH($C7898,Торг!$I:$I,0))),"")</f>
        <v/>
      </c>
      <c r="M7898" s="132" t="str">
        <f>IFERROR(IFERROR(INDEX(Кат!$B:$B,MATCH($C7898,Кат!$I:$I,0)),INDEX(Торг!$B:$B,MATCH($C7898,Торг!$I:$I,0))),"")</f>
        <v/>
      </c>
      <c r="N7898" s="132" t="str">
        <f t="shared" si="123"/>
        <v>БЕЛМАГ BM.9262</v>
      </c>
      <c r="O7898" s="132" t="str">
        <f>IFERROR(IFERROR(INDEX(Кат!$B:$B,MATCH($N7898,Кат!$I:$I,0)),INDEX(Торг!$B:$B,MATCH($N7898,Торг!$I:$I,0))),"")</f>
        <v/>
      </c>
    </row>
    <row r="7899" spans="1:15" outlineLevel="2">
      <c r="A7899" t="s">
        <v>19705</v>
      </c>
      <c r="C7899" s="191" t="s">
        <v>9105</v>
      </c>
      <c r="E7899" t="s">
        <v>9106</v>
      </c>
      <c r="F7899" t="s">
        <v>3756</v>
      </c>
      <c r="G7899" t="s">
        <v>375</v>
      </c>
      <c r="H7899">
        <v>3390</v>
      </c>
      <c r="J7899" t="s">
        <v>22634</v>
      </c>
      <c r="K7899" s="132" t="str">
        <f>IFERROR(IFERROR(INDEX(Кат!$O:$O,MATCH($C7899,Кат!$I:$I,0)),INDEX(Торг!$L:$L,MATCH($C7899,Торг!$I:$I,0))),"")</f>
        <v/>
      </c>
      <c r="L7899" s="132" t="str">
        <f>IFERROR(IFERROR(INDEX(Кат!$A:$A,MATCH($C7899,Кат!$I:$I,0)),INDEX(Торг!$A:$A,MATCH($C7899,Торг!$I:$I,0))),"")</f>
        <v/>
      </c>
      <c r="M7899" s="132" t="str">
        <f>IFERROR(IFERROR(INDEX(Кат!$B:$B,MATCH($C7899,Кат!$I:$I,0)),INDEX(Торг!$B:$B,MATCH($C7899,Торг!$I:$I,0))),"")</f>
        <v/>
      </c>
      <c r="N7899" s="132" t="str">
        <f t="shared" si="123"/>
        <v>БЕЛМАГ BM.0111</v>
      </c>
      <c r="O7899" s="132" t="str">
        <f>IFERROR(IFERROR(INDEX(Кат!$B:$B,MATCH($N7899,Кат!$I:$I,0)),INDEX(Торг!$B:$B,MATCH($N7899,Торг!$I:$I,0))),"")</f>
        <v/>
      </c>
    </row>
    <row r="7900" spans="1:15" outlineLevel="2">
      <c r="A7900" t="s">
        <v>19706</v>
      </c>
      <c r="C7900" s="191" t="s">
        <v>9107</v>
      </c>
      <c r="E7900" t="s">
        <v>9108</v>
      </c>
      <c r="F7900" t="s">
        <v>3756</v>
      </c>
      <c r="G7900" t="s">
        <v>375</v>
      </c>
      <c r="H7900">
        <v>3570</v>
      </c>
      <c r="J7900" t="s">
        <v>22634</v>
      </c>
      <c r="K7900" s="132" t="str">
        <f>IFERROR(IFERROR(INDEX(Кат!$O:$O,MATCH($C7900,Кат!$I:$I,0)),INDEX(Торг!$L:$L,MATCH($C7900,Торг!$I:$I,0))),"")</f>
        <v/>
      </c>
      <c r="L7900" s="132" t="str">
        <f>IFERROR(IFERROR(INDEX(Кат!$A:$A,MATCH($C7900,Кат!$I:$I,0)),INDEX(Торг!$A:$A,MATCH($C7900,Торг!$I:$I,0))),"")</f>
        <v/>
      </c>
      <c r="M7900" s="132" t="str">
        <f>IFERROR(IFERROR(INDEX(Кат!$B:$B,MATCH($C7900,Кат!$I:$I,0)),INDEX(Торг!$B:$B,MATCH($C7900,Торг!$I:$I,0))),"")</f>
        <v/>
      </c>
      <c r="N7900" s="132" t="str">
        <f t="shared" si="123"/>
        <v>БЕЛМАГ BM.0279</v>
      </c>
      <c r="O7900" s="132" t="str">
        <f>IFERROR(IFERROR(INDEX(Кат!$B:$B,MATCH($N7900,Кат!$I:$I,0)),INDEX(Торг!$B:$B,MATCH($N7900,Торг!$I:$I,0))),"")</f>
        <v/>
      </c>
    </row>
    <row r="7901" spans="1:15" outlineLevel="2">
      <c r="A7901" t="s">
        <v>19707</v>
      </c>
      <c r="C7901" s="191" t="s">
        <v>9109</v>
      </c>
      <c r="E7901" t="s">
        <v>9110</v>
      </c>
      <c r="F7901" t="s">
        <v>3756</v>
      </c>
      <c r="G7901" t="s">
        <v>375</v>
      </c>
      <c r="H7901">
        <v>3310</v>
      </c>
      <c r="J7901" t="s">
        <v>22634</v>
      </c>
      <c r="K7901" s="132" t="str">
        <f>IFERROR(IFERROR(INDEX(Кат!$O:$O,MATCH($C7901,Кат!$I:$I,0)),INDEX(Торг!$L:$L,MATCH($C7901,Торг!$I:$I,0))),"")</f>
        <v/>
      </c>
      <c r="L7901" s="132" t="str">
        <f>IFERROR(IFERROR(INDEX(Кат!$A:$A,MATCH($C7901,Кат!$I:$I,0)),INDEX(Торг!$A:$A,MATCH($C7901,Торг!$I:$I,0))),"")</f>
        <v/>
      </c>
      <c r="M7901" s="132" t="str">
        <f>IFERROR(IFERROR(INDEX(Кат!$B:$B,MATCH($C7901,Кат!$I:$I,0)),INDEX(Торг!$B:$B,MATCH($C7901,Торг!$I:$I,0))),"")</f>
        <v/>
      </c>
      <c r="N7901" s="132" t="str">
        <f t="shared" si="123"/>
        <v>БЕЛМАГ BM.0095</v>
      </c>
      <c r="O7901" s="132" t="str">
        <f>IFERROR(IFERROR(INDEX(Кат!$B:$B,MATCH($N7901,Кат!$I:$I,0)),INDEX(Торг!$B:$B,MATCH($N7901,Торг!$I:$I,0))),"")</f>
        <v/>
      </c>
    </row>
    <row r="7902" spans="1:15" outlineLevel="2">
      <c r="A7902" t="s">
        <v>19708</v>
      </c>
      <c r="C7902" s="191" t="s">
        <v>9111</v>
      </c>
      <c r="E7902" t="s">
        <v>9112</v>
      </c>
      <c r="F7902" t="s">
        <v>3756</v>
      </c>
      <c r="G7902" t="s">
        <v>375</v>
      </c>
      <c r="H7902">
        <v>3410</v>
      </c>
      <c r="J7902" t="s">
        <v>22634</v>
      </c>
      <c r="K7902" s="132" t="str">
        <f>IFERROR(IFERROR(INDEX(Кат!$O:$O,MATCH($C7902,Кат!$I:$I,0)),INDEX(Торг!$L:$L,MATCH($C7902,Торг!$I:$I,0))),"")</f>
        <v/>
      </c>
      <c r="L7902" s="132" t="str">
        <f>IFERROR(IFERROR(INDEX(Кат!$A:$A,MATCH($C7902,Кат!$I:$I,0)),INDEX(Торг!$A:$A,MATCH($C7902,Торг!$I:$I,0))),"")</f>
        <v/>
      </c>
      <c r="M7902" s="132" t="str">
        <f>IFERROR(IFERROR(INDEX(Кат!$B:$B,MATCH($C7902,Кат!$I:$I,0)),INDEX(Торг!$B:$B,MATCH($C7902,Торг!$I:$I,0))),"")</f>
        <v/>
      </c>
      <c r="N7902" s="132" t="str">
        <f t="shared" si="123"/>
        <v>БЕЛМАГ BM.0112</v>
      </c>
      <c r="O7902" s="132" t="str">
        <f>IFERROR(IFERROR(INDEX(Кат!$B:$B,MATCH($N7902,Кат!$I:$I,0)),INDEX(Торг!$B:$B,MATCH($N7902,Торг!$I:$I,0))),"")</f>
        <v/>
      </c>
    </row>
    <row r="7903" spans="1:15" outlineLevel="1">
      <c r="A7903" t="s">
        <v>19709</v>
      </c>
      <c r="C7903" s="191" t="s">
        <v>9113</v>
      </c>
      <c r="E7903" t="s">
        <v>9114</v>
      </c>
      <c r="F7903" t="s">
        <v>3756</v>
      </c>
      <c r="G7903" t="s">
        <v>399</v>
      </c>
      <c r="H7903">
        <v>540</v>
      </c>
      <c r="J7903" t="s">
        <v>22634</v>
      </c>
      <c r="K7903" s="132" t="str">
        <f>IFERROR(IFERROR(INDEX(Кат!$O:$O,MATCH($C7903,Кат!$I:$I,0)),INDEX(Торг!$L:$L,MATCH($C7903,Торг!$I:$I,0))),"")</f>
        <v/>
      </c>
      <c r="L7903" s="132" t="str">
        <f>IFERROR(IFERROR(INDEX(Кат!$A:$A,MATCH($C7903,Кат!$I:$I,0)),INDEX(Торг!$A:$A,MATCH($C7903,Торг!$I:$I,0))),"")</f>
        <v/>
      </c>
      <c r="M7903" s="132" t="str">
        <f>IFERROR(IFERROR(INDEX(Кат!$B:$B,MATCH($C7903,Кат!$I:$I,0)),INDEX(Торг!$B:$B,MATCH($C7903,Торг!$I:$I,0))),"")</f>
        <v/>
      </c>
      <c r="N7903" s="132" t="str">
        <f t="shared" si="123"/>
        <v>БЕЛМАГ BM.IBJ.080</v>
      </c>
      <c r="O7903" s="132" t="str">
        <f>IFERROR(IFERROR(INDEX(Кат!$B:$B,MATCH($N7903,Кат!$I:$I,0)),INDEX(Торг!$B:$B,MATCH($N7903,Торг!$I:$I,0))),"")</f>
        <v/>
      </c>
    </row>
    <row r="7904" spans="1:15" outlineLevel="2">
      <c r="A7904" t="s">
        <v>34002</v>
      </c>
      <c r="C7904" s="191" t="s">
        <v>34003</v>
      </c>
      <c r="E7904" t="s">
        <v>34004</v>
      </c>
      <c r="F7904" t="s">
        <v>3756</v>
      </c>
      <c r="G7904" t="s">
        <v>399</v>
      </c>
      <c r="H7904">
        <v>980</v>
      </c>
      <c r="J7904" t="s">
        <v>22634</v>
      </c>
      <c r="K7904" s="132" t="str">
        <f>IFERROR(IFERROR(INDEX(Кат!$O:$O,MATCH($C7904,Кат!$I:$I,0)),INDEX(Торг!$L:$L,MATCH($C7904,Торг!$I:$I,0))),"")</f>
        <v/>
      </c>
      <c r="L7904" s="132" t="str">
        <f>IFERROR(IFERROR(INDEX(Кат!$A:$A,MATCH($C7904,Кат!$I:$I,0)),INDEX(Торг!$A:$A,MATCH($C7904,Торг!$I:$I,0))),"")</f>
        <v/>
      </c>
      <c r="M7904" s="132" t="str">
        <f>IFERROR(IFERROR(INDEX(Кат!$B:$B,MATCH($C7904,Кат!$I:$I,0)),INDEX(Торг!$B:$B,MATCH($C7904,Торг!$I:$I,0))),"")</f>
        <v/>
      </c>
      <c r="N7904" s="132" t="str">
        <f t="shared" si="123"/>
        <v>БЕЛМАГ BM.0594</v>
      </c>
      <c r="O7904" s="132" t="str">
        <f>IFERROR(IFERROR(INDEX(Кат!$B:$B,MATCH($N7904,Кат!$I:$I,0)),INDEX(Торг!$B:$B,MATCH($N7904,Торг!$I:$I,0))),"")</f>
        <v/>
      </c>
    </row>
    <row r="7905" spans="1:15" outlineLevel="2">
      <c r="A7905" t="s">
        <v>19710</v>
      </c>
      <c r="C7905" s="191" t="s">
        <v>9115</v>
      </c>
      <c r="E7905" t="s">
        <v>9116</v>
      </c>
      <c r="F7905" t="s">
        <v>3756</v>
      </c>
      <c r="G7905" t="s">
        <v>375</v>
      </c>
      <c r="H7905">
        <v>1110</v>
      </c>
      <c r="J7905" t="s">
        <v>22634</v>
      </c>
      <c r="K7905" s="132" t="str">
        <f>IFERROR(IFERROR(INDEX(Кат!$O:$O,MATCH($C7905,Кат!$I:$I,0)),INDEX(Торг!$L:$L,MATCH($C7905,Торг!$I:$I,0))),"")</f>
        <v/>
      </c>
      <c r="L7905" s="132" t="str">
        <f>IFERROR(IFERROR(INDEX(Кат!$A:$A,MATCH($C7905,Кат!$I:$I,0)),INDEX(Торг!$A:$A,MATCH($C7905,Торг!$I:$I,0))),"")</f>
        <v/>
      </c>
      <c r="M7905" s="132" t="str">
        <f>IFERROR(IFERROR(INDEX(Кат!$B:$B,MATCH($C7905,Кат!$I:$I,0)),INDEX(Торг!$B:$B,MATCH($C7905,Торг!$I:$I,0))),"")</f>
        <v/>
      </c>
      <c r="N7905" s="132" t="str">
        <f t="shared" si="123"/>
        <v>БЕЛМАГ BM.3757</v>
      </c>
      <c r="O7905" s="132" t="str">
        <f>IFERROR(IFERROR(INDEX(Кат!$B:$B,MATCH($N7905,Кат!$I:$I,0)),INDEX(Торг!$B:$B,MATCH($N7905,Торг!$I:$I,0))),"")</f>
        <v/>
      </c>
    </row>
    <row r="7906" spans="1:15" outlineLevel="2">
      <c r="A7906" t="s">
        <v>19711</v>
      </c>
      <c r="C7906" s="191" t="s">
        <v>33280</v>
      </c>
      <c r="E7906" t="s">
        <v>9117</v>
      </c>
      <c r="F7906" t="s">
        <v>3756</v>
      </c>
      <c r="G7906" t="s">
        <v>375</v>
      </c>
      <c r="H7906">
        <v>1110</v>
      </c>
      <c r="J7906" t="s">
        <v>22634</v>
      </c>
      <c r="K7906" s="132" t="str">
        <f>IFERROR(IFERROR(INDEX(Кат!$O:$O,MATCH($C7906,Кат!$I:$I,0)),INDEX(Торг!$L:$L,MATCH($C7906,Торг!$I:$I,0))),"")</f>
        <v/>
      </c>
      <c r="L7906" s="132" t="str">
        <f>IFERROR(IFERROR(INDEX(Кат!$A:$A,MATCH($C7906,Кат!$I:$I,0)),INDEX(Торг!$A:$A,MATCH($C7906,Торг!$I:$I,0))),"")</f>
        <v/>
      </c>
      <c r="M7906" s="132" t="str">
        <f>IFERROR(IFERROR(INDEX(Кат!$B:$B,MATCH($C7906,Кат!$I:$I,0)),INDEX(Торг!$B:$B,MATCH($C7906,Торг!$I:$I,0))),"")</f>
        <v/>
      </c>
      <c r="N7906" s="132" t="str">
        <f t="shared" si="123"/>
        <v>БЕЛМАГ BM.3762</v>
      </c>
      <c r="O7906" s="132" t="str">
        <f>IFERROR(IFERROR(INDEX(Кат!$B:$B,MATCH($N7906,Кат!$I:$I,0)),INDEX(Торг!$B:$B,MATCH($N7906,Торг!$I:$I,0))),"")</f>
        <v/>
      </c>
    </row>
    <row r="7907" spans="1:15" outlineLevel="2">
      <c r="A7907" t="s">
        <v>19712</v>
      </c>
      <c r="C7907" s="191" t="s">
        <v>9118</v>
      </c>
      <c r="E7907" t="s">
        <v>9119</v>
      </c>
      <c r="F7907" t="s">
        <v>3756</v>
      </c>
      <c r="G7907" t="s">
        <v>399</v>
      </c>
      <c r="H7907">
        <v>1120</v>
      </c>
      <c r="J7907" t="s">
        <v>22634</v>
      </c>
      <c r="K7907" s="132" t="str">
        <f>IFERROR(IFERROR(INDEX(Кат!$O:$O,MATCH($C7907,Кат!$I:$I,0)),INDEX(Торг!$L:$L,MATCH($C7907,Торг!$I:$I,0))),"")</f>
        <v/>
      </c>
      <c r="L7907" s="132" t="str">
        <f>IFERROR(IFERROR(INDEX(Кат!$A:$A,MATCH($C7907,Кат!$I:$I,0)),INDEX(Торг!$A:$A,MATCH($C7907,Торг!$I:$I,0))),"")</f>
        <v/>
      </c>
      <c r="M7907" s="132" t="str">
        <f>IFERROR(IFERROR(INDEX(Кат!$B:$B,MATCH($C7907,Кат!$I:$I,0)),INDEX(Торг!$B:$B,MATCH($C7907,Торг!$I:$I,0))),"")</f>
        <v/>
      </c>
      <c r="N7907" s="132" t="str">
        <f t="shared" si="123"/>
        <v>БЕЛМАГ BM.0065</v>
      </c>
      <c r="O7907" s="132" t="str">
        <f>IFERROR(IFERROR(INDEX(Кат!$B:$B,MATCH($N7907,Кат!$I:$I,0)),INDEX(Торг!$B:$B,MATCH($N7907,Торг!$I:$I,0))),"")</f>
        <v/>
      </c>
    </row>
    <row r="7908" spans="1:15" outlineLevel="2">
      <c r="A7908" t="s">
        <v>19713</v>
      </c>
      <c r="C7908" s="191" t="s">
        <v>9120</v>
      </c>
      <c r="E7908" t="s">
        <v>9121</v>
      </c>
      <c r="F7908" t="s">
        <v>3756</v>
      </c>
      <c r="G7908" t="s">
        <v>399</v>
      </c>
      <c r="H7908">
        <v>1230</v>
      </c>
      <c r="J7908" t="s">
        <v>22634</v>
      </c>
      <c r="K7908" s="132" t="str">
        <f>IFERROR(IFERROR(INDEX(Кат!$O:$O,MATCH($C7908,Кат!$I:$I,0)),INDEX(Торг!$L:$L,MATCH($C7908,Торг!$I:$I,0))),"")</f>
        <v/>
      </c>
      <c r="L7908" s="132" t="str">
        <f>IFERROR(IFERROR(INDEX(Кат!$A:$A,MATCH($C7908,Кат!$I:$I,0)),INDEX(Торг!$A:$A,MATCH($C7908,Торг!$I:$I,0))),"")</f>
        <v/>
      </c>
      <c r="M7908" s="132" t="str">
        <f>IFERROR(IFERROR(INDEX(Кат!$B:$B,MATCH($C7908,Кат!$I:$I,0)),INDEX(Торг!$B:$B,MATCH($C7908,Торг!$I:$I,0))),"")</f>
        <v/>
      </c>
      <c r="N7908" s="132" t="str">
        <f t="shared" si="123"/>
        <v>БЕЛМАГ BM.8279</v>
      </c>
      <c r="O7908" s="132" t="str">
        <f>IFERROR(IFERROR(INDEX(Кат!$B:$B,MATCH($N7908,Кат!$I:$I,0)),INDEX(Торг!$B:$B,MATCH($N7908,Торг!$I:$I,0))),"")</f>
        <v/>
      </c>
    </row>
    <row r="7909" spans="1:15" outlineLevel="2">
      <c r="A7909" t="s">
        <v>19714</v>
      </c>
      <c r="C7909" s="191" t="s">
        <v>9122</v>
      </c>
      <c r="E7909" t="s">
        <v>9123</v>
      </c>
      <c r="F7909" t="s">
        <v>3756</v>
      </c>
      <c r="G7909" t="s">
        <v>399</v>
      </c>
      <c r="H7909">
        <v>1280</v>
      </c>
      <c r="J7909" t="s">
        <v>22634</v>
      </c>
      <c r="K7909" s="132" t="str">
        <f>IFERROR(IFERROR(INDEX(Кат!$O:$O,MATCH($C7909,Кат!$I:$I,0)),INDEX(Торг!$L:$L,MATCH($C7909,Торг!$I:$I,0))),"")</f>
        <v/>
      </c>
      <c r="L7909" s="132" t="str">
        <f>IFERROR(IFERROR(INDEX(Кат!$A:$A,MATCH($C7909,Кат!$I:$I,0)),INDEX(Торг!$A:$A,MATCH($C7909,Торг!$I:$I,0))),"")</f>
        <v/>
      </c>
      <c r="M7909" s="132" t="str">
        <f>IFERROR(IFERROR(INDEX(Кат!$B:$B,MATCH($C7909,Кат!$I:$I,0)),INDEX(Торг!$B:$B,MATCH($C7909,Торг!$I:$I,0))),"")</f>
        <v/>
      </c>
      <c r="N7909" s="132" t="str">
        <f t="shared" si="123"/>
        <v>БЕЛМАГ BM.0281</v>
      </c>
      <c r="O7909" s="132" t="str">
        <f>IFERROR(IFERROR(INDEX(Кат!$B:$B,MATCH($N7909,Кат!$I:$I,0)),INDEX(Торг!$B:$B,MATCH($N7909,Торг!$I:$I,0))),"")</f>
        <v/>
      </c>
    </row>
    <row r="7910" spans="1:15" outlineLevel="2">
      <c r="A7910" t="s">
        <v>24523</v>
      </c>
      <c r="C7910" s="191"/>
      <c r="E7910" t="s">
        <v>23715</v>
      </c>
      <c r="J7910" t="s">
        <v>22634</v>
      </c>
      <c r="K7910" s="132" t="str">
        <f>IFERROR(IFERROR(INDEX(Кат!$O:$O,MATCH($C7910,Кат!$I:$I,0)),INDEX(Торг!$L:$L,MATCH($C7910,Торг!$I:$I,0))),"")</f>
        <v/>
      </c>
      <c r="L7910" s="132" t="str">
        <f>IFERROR(IFERROR(INDEX(Кат!$A:$A,MATCH($C7910,Кат!$I:$I,0)),INDEX(Торг!$A:$A,MATCH($C7910,Торг!$I:$I,0))),"")</f>
        <v/>
      </c>
      <c r="M7910" s="132" t="str">
        <f>IFERROR(IFERROR(INDEX(Кат!$B:$B,MATCH($C7910,Кат!$I:$I,0)),INDEX(Торг!$B:$B,MATCH($C7910,Торг!$I:$I,0))),"")</f>
        <v/>
      </c>
      <c r="N7910" s="132" t="str">
        <f t="shared" si="123"/>
        <v xml:space="preserve"> </v>
      </c>
      <c r="O7910" s="132" t="str">
        <f>IFERROR(IFERROR(INDEX(Кат!$B:$B,MATCH($N7910,Кат!$I:$I,0)),INDEX(Торг!$B:$B,MATCH($N7910,Торг!$I:$I,0))),"")</f>
        <v/>
      </c>
    </row>
    <row r="7911" spans="1:15" outlineLevel="2">
      <c r="A7911" t="s">
        <v>19715</v>
      </c>
      <c r="C7911" s="191" t="s">
        <v>9124</v>
      </c>
      <c r="E7911" t="s">
        <v>9125</v>
      </c>
      <c r="F7911" t="s">
        <v>3756</v>
      </c>
      <c r="G7911" t="s">
        <v>399</v>
      </c>
      <c r="H7911">
        <v>1150</v>
      </c>
      <c r="J7911" t="s">
        <v>22634</v>
      </c>
      <c r="K7911" s="132" t="str">
        <f>IFERROR(IFERROR(INDEX(Кат!$O:$O,MATCH($C7911,Кат!$I:$I,0)),INDEX(Торг!$L:$L,MATCH($C7911,Торг!$I:$I,0))),"")</f>
        <v/>
      </c>
      <c r="L7911" s="132" t="str">
        <f>IFERROR(IFERROR(INDEX(Кат!$A:$A,MATCH($C7911,Кат!$I:$I,0)),INDEX(Торг!$A:$A,MATCH($C7911,Торг!$I:$I,0))),"")</f>
        <v/>
      </c>
      <c r="M7911" s="132" t="str">
        <f>IFERROR(IFERROR(INDEX(Кат!$B:$B,MATCH($C7911,Кат!$I:$I,0)),INDEX(Торг!$B:$B,MATCH($C7911,Торг!$I:$I,0))),"")</f>
        <v/>
      </c>
      <c r="N7911" s="132" t="str">
        <f t="shared" si="123"/>
        <v>БЕЛМАГ BM.7510</v>
      </c>
      <c r="O7911" s="132" t="str">
        <f>IFERROR(IFERROR(INDEX(Кат!$B:$B,MATCH($N7911,Кат!$I:$I,0)),INDEX(Торг!$B:$B,MATCH($N7911,Торг!$I:$I,0))),"")</f>
        <v/>
      </c>
    </row>
    <row r="7912" spans="1:15" outlineLevel="2">
      <c r="A7912" t="s">
        <v>19716</v>
      </c>
      <c r="C7912" s="191" t="s">
        <v>9126</v>
      </c>
      <c r="E7912" t="s">
        <v>9127</v>
      </c>
      <c r="F7912" t="s">
        <v>3756</v>
      </c>
      <c r="G7912" t="s">
        <v>399</v>
      </c>
      <c r="H7912">
        <v>1180</v>
      </c>
      <c r="J7912" t="s">
        <v>22634</v>
      </c>
      <c r="K7912" s="132" t="str">
        <f>IFERROR(IFERROR(INDEX(Кат!$O:$O,MATCH($C7912,Кат!$I:$I,0)),INDEX(Торг!$L:$L,MATCH($C7912,Торг!$I:$I,0))),"")</f>
        <v/>
      </c>
      <c r="L7912" s="132" t="str">
        <f>IFERROR(IFERROR(INDEX(Кат!$A:$A,MATCH($C7912,Кат!$I:$I,0)),INDEX(Торг!$A:$A,MATCH($C7912,Торг!$I:$I,0))),"")</f>
        <v/>
      </c>
      <c r="M7912" s="132" t="str">
        <f>IFERROR(IFERROR(INDEX(Кат!$B:$B,MATCH($C7912,Кат!$I:$I,0)),INDEX(Торг!$B:$B,MATCH($C7912,Торг!$I:$I,0))),"")</f>
        <v/>
      </c>
      <c r="N7912" s="132" t="str">
        <f t="shared" si="123"/>
        <v>БЕЛМАГ BM.7511</v>
      </c>
      <c r="O7912" s="132" t="str">
        <f>IFERROR(IFERROR(INDEX(Кат!$B:$B,MATCH($N7912,Кат!$I:$I,0)),INDEX(Торг!$B:$B,MATCH($N7912,Торг!$I:$I,0))),"")</f>
        <v/>
      </c>
    </row>
    <row r="7913" spans="1:15" outlineLevel="2">
      <c r="A7913" t="s">
        <v>19717</v>
      </c>
      <c r="C7913" s="191" t="s">
        <v>9128</v>
      </c>
      <c r="E7913" t="s">
        <v>9129</v>
      </c>
      <c r="F7913" t="s">
        <v>3756</v>
      </c>
      <c r="G7913" t="s">
        <v>399</v>
      </c>
      <c r="H7913">
        <v>1230</v>
      </c>
      <c r="J7913" t="s">
        <v>22634</v>
      </c>
      <c r="K7913" s="132" t="str">
        <f>IFERROR(IFERROR(INDEX(Кат!$O:$O,MATCH($C7913,Кат!$I:$I,0)),INDEX(Торг!$L:$L,MATCH($C7913,Торг!$I:$I,0))),"")</f>
        <v/>
      </c>
      <c r="L7913" s="132" t="str">
        <f>IFERROR(IFERROR(INDEX(Кат!$A:$A,MATCH($C7913,Кат!$I:$I,0)),INDEX(Торг!$A:$A,MATCH($C7913,Торг!$I:$I,0))),"")</f>
        <v/>
      </c>
      <c r="M7913" s="132" t="str">
        <f>IFERROR(IFERROR(INDEX(Кат!$B:$B,MATCH($C7913,Кат!$I:$I,0)),INDEX(Торг!$B:$B,MATCH($C7913,Торг!$I:$I,0))),"")</f>
        <v/>
      </c>
      <c r="N7913" s="132" t="str">
        <f t="shared" si="123"/>
        <v>БЕЛМАГ BM.7512</v>
      </c>
      <c r="O7913" s="132" t="str">
        <f>IFERROR(IFERROR(INDEX(Кат!$B:$B,MATCH($N7913,Кат!$I:$I,0)),INDEX(Торг!$B:$B,MATCH($N7913,Торг!$I:$I,0))),"")</f>
        <v/>
      </c>
    </row>
    <row r="7914" spans="1:15" outlineLevel="2">
      <c r="A7914" t="s">
        <v>19718</v>
      </c>
      <c r="C7914" s="191" t="s">
        <v>9130</v>
      </c>
      <c r="E7914" t="s">
        <v>9131</v>
      </c>
      <c r="F7914" t="s">
        <v>3756</v>
      </c>
      <c r="G7914" t="s">
        <v>399</v>
      </c>
      <c r="H7914">
        <v>1320</v>
      </c>
      <c r="J7914" t="s">
        <v>22634</v>
      </c>
      <c r="K7914" s="132" t="str">
        <f>IFERROR(IFERROR(INDEX(Кат!$O:$O,MATCH($C7914,Кат!$I:$I,0)),INDEX(Торг!$L:$L,MATCH($C7914,Торг!$I:$I,0))),"")</f>
        <v/>
      </c>
      <c r="L7914" s="132" t="str">
        <f>IFERROR(IFERROR(INDEX(Кат!$A:$A,MATCH($C7914,Кат!$I:$I,0)),INDEX(Торг!$A:$A,MATCH($C7914,Торг!$I:$I,0))),"")</f>
        <v/>
      </c>
      <c r="M7914" s="132" t="str">
        <f>IFERROR(IFERROR(INDEX(Кат!$B:$B,MATCH($C7914,Кат!$I:$I,0)),INDEX(Торг!$B:$B,MATCH($C7914,Торг!$I:$I,0))),"")</f>
        <v/>
      </c>
      <c r="N7914" s="132" t="str">
        <f t="shared" si="123"/>
        <v>БЕЛМАГ BM.0191</v>
      </c>
      <c r="O7914" s="132" t="str">
        <f>IFERROR(IFERROR(INDEX(Кат!$B:$B,MATCH($N7914,Кат!$I:$I,0)),INDEX(Торг!$B:$B,MATCH($N7914,Торг!$I:$I,0))),"")</f>
        <v/>
      </c>
    </row>
    <row r="7915" spans="1:15" outlineLevel="2">
      <c r="A7915" t="s">
        <v>19719</v>
      </c>
      <c r="C7915" s="191" t="s">
        <v>9132</v>
      </c>
      <c r="E7915" t="s">
        <v>9133</v>
      </c>
      <c r="F7915" t="s">
        <v>3756</v>
      </c>
      <c r="G7915" t="s">
        <v>399</v>
      </c>
      <c r="H7915">
        <v>1240</v>
      </c>
      <c r="J7915" t="s">
        <v>22634</v>
      </c>
      <c r="K7915" s="132" t="str">
        <f>IFERROR(IFERROR(INDEX(Кат!$O:$O,MATCH($C7915,Кат!$I:$I,0)),INDEX(Торг!$L:$L,MATCH($C7915,Торг!$I:$I,0))),"")</f>
        <v/>
      </c>
      <c r="L7915" s="132" t="str">
        <f>IFERROR(IFERROR(INDEX(Кат!$A:$A,MATCH($C7915,Кат!$I:$I,0)),INDEX(Торг!$A:$A,MATCH($C7915,Торг!$I:$I,0))),"")</f>
        <v/>
      </c>
      <c r="M7915" s="132" t="str">
        <f>IFERROR(IFERROR(INDEX(Кат!$B:$B,MATCH($C7915,Кат!$I:$I,0)),INDEX(Торг!$B:$B,MATCH($C7915,Торг!$I:$I,0))),"")</f>
        <v/>
      </c>
      <c r="N7915" s="132" t="str">
        <f t="shared" si="123"/>
        <v>БЕЛМАГ BM.0193</v>
      </c>
      <c r="O7915" s="132" t="str">
        <f>IFERROR(IFERROR(INDEX(Кат!$B:$B,MATCH($N7915,Кат!$I:$I,0)),INDEX(Торг!$B:$B,MATCH($N7915,Торг!$I:$I,0))),"")</f>
        <v/>
      </c>
    </row>
    <row r="7916" spans="1:15" outlineLevel="2">
      <c r="A7916" t="s">
        <v>19720</v>
      </c>
      <c r="C7916" s="191" t="s">
        <v>9134</v>
      </c>
      <c r="E7916" t="s">
        <v>9135</v>
      </c>
      <c r="F7916" t="s">
        <v>3756</v>
      </c>
      <c r="G7916" t="s">
        <v>399</v>
      </c>
      <c r="H7916">
        <v>1300</v>
      </c>
      <c r="J7916" t="s">
        <v>22634</v>
      </c>
      <c r="K7916" s="132" t="str">
        <f>IFERROR(IFERROR(INDEX(Кат!$O:$O,MATCH($C7916,Кат!$I:$I,0)),INDEX(Торг!$L:$L,MATCH($C7916,Торг!$I:$I,0))),"")</f>
        <v/>
      </c>
      <c r="L7916" s="132" t="str">
        <f>IFERROR(IFERROR(INDEX(Кат!$A:$A,MATCH($C7916,Кат!$I:$I,0)),INDEX(Торг!$A:$A,MATCH($C7916,Торг!$I:$I,0))),"")</f>
        <v/>
      </c>
      <c r="M7916" s="132" t="str">
        <f>IFERROR(IFERROR(INDEX(Кат!$B:$B,MATCH($C7916,Кат!$I:$I,0)),INDEX(Торг!$B:$B,MATCH($C7916,Торг!$I:$I,0))),"")</f>
        <v/>
      </c>
      <c r="N7916" s="132" t="str">
        <f t="shared" si="123"/>
        <v>БЕЛМАГ BM.0192</v>
      </c>
      <c r="O7916" s="132" t="str">
        <f>IFERROR(IFERROR(INDEX(Кат!$B:$B,MATCH($N7916,Кат!$I:$I,0)),INDEX(Торг!$B:$B,MATCH($N7916,Торг!$I:$I,0))),"")</f>
        <v/>
      </c>
    </row>
    <row r="7917" spans="1:15" outlineLevel="1">
      <c r="A7917" t="s">
        <v>19721</v>
      </c>
      <c r="C7917" s="191" t="s">
        <v>9136</v>
      </c>
      <c r="E7917" t="s">
        <v>9137</v>
      </c>
      <c r="F7917" t="s">
        <v>3756</v>
      </c>
      <c r="G7917" t="s">
        <v>399</v>
      </c>
      <c r="H7917">
        <v>1520</v>
      </c>
      <c r="J7917" t="s">
        <v>22634</v>
      </c>
      <c r="K7917" s="132" t="str">
        <f>IFERROR(IFERROR(INDEX(Кат!$O:$O,MATCH($C7917,Кат!$I:$I,0)),INDEX(Торг!$L:$L,MATCH($C7917,Торг!$I:$I,0))),"")</f>
        <v/>
      </c>
      <c r="L7917" s="132" t="str">
        <f>IFERROR(IFERROR(INDEX(Кат!$A:$A,MATCH($C7917,Кат!$I:$I,0)),INDEX(Торг!$A:$A,MATCH($C7917,Торг!$I:$I,0))),"")</f>
        <v/>
      </c>
      <c r="M7917" s="132" t="str">
        <f>IFERROR(IFERROR(INDEX(Кат!$B:$B,MATCH($C7917,Кат!$I:$I,0)),INDEX(Торг!$B:$B,MATCH($C7917,Торг!$I:$I,0))),"")</f>
        <v/>
      </c>
      <c r="N7917" s="132" t="str">
        <f t="shared" si="123"/>
        <v>БЕЛМАГ BM.WTP.082</v>
      </c>
      <c r="O7917" s="132" t="str">
        <f>IFERROR(IFERROR(INDEX(Кат!$B:$B,MATCH($N7917,Кат!$I:$I,0)),INDEX(Торг!$B:$B,MATCH($N7917,Торг!$I:$I,0))),"")</f>
        <v/>
      </c>
    </row>
    <row r="7918" spans="1:15" outlineLevel="2">
      <c r="A7918" t="s">
        <v>19722</v>
      </c>
      <c r="C7918" s="191" t="s">
        <v>9138</v>
      </c>
      <c r="E7918" t="s">
        <v>9139</v>
      </c>
      <c r="F7918" t="s">
        <v>3756</v>
      </c>
      <c r="G7918" t="s">
        <v>399</v>
      </c>
      <c r="H7918">
        <v>1670</v>
      </c>
      <c r="J7918" t="s">
        <v>22634</v>
      </c>
      <c r="K7918" s="132" t="str">
        <f>IFERROR(IFERROR(INDEX(Кат!$O:$O,MATCH($C7918,Кат!$I:$I,0)),INDEX(Торг!$L:$L,MATCH($C7918,Торг!$I:$I,0))),"")</f>
        <v/>
      </c>
      <c r="L7918" s="132" t="str">
        <f>IFERROR(IFERROR(INDEX(Кат!$A:$A,MATCH($C7918,Кат!$I:$I,0)),INDEX(Торг!$A:$A,MATCH($C7918,Торг!$I:$I,0))),"")</f>
        <v/>
      </c>
      <c r="M7918" s="132" t="str">
        <f>IFERROR(IFERROR(INDEX(Кат!$B:$B,MATCH($C7918,Кат!$I:$I,0)),INDEX(Торг!$B:$B,MATCH($C7918,Торг!$I:$I,0))),"")</f>
        <v/>
      </c>
      <c r="N7918" s="132" t="str">
        <f t="shared" si="123"/>
        <v>БЕЛМАГ BM.WTP.083</v>
      </c>
      <c r="O7918" s="132" t="str">
        <f>IFERROR(IFERROR(INDEX(Кат!$B:$B,MATCH($N7918,Кат!$I:$I,0)),INDEX(Торг!$B:$B,MATCH($N7918,Торг!$I:$I,0))),"")</f>
        <v/>
      </c>
    </row>
    <row r="7919" spans="1:15" outlineLevel="2">
      <c r="A7919" t="s">
        <v>24524</v>
      </c>
      <c r="C7919" s="191"/>
      <c r="E7919" t="s">
        <v>24001</v>
      </c>
      <c r="J7919" t="s">
        <v>22634</v>
      </c>
      <c r="K7919" s="132" t="str">
        <f>IFERROR(IFERROR(INDEX(Кат!$O:$O,MATCH($C7919,Кат!$I:$I,0)),INDEX(Торг!$L:$L,MATCH($C7919,Торг!$I:$I,0))),"")</f>
        <v/>
      </c>
      <c r="L7919" s="132" t="str">
        <f>IFERROR(IFERROR(INDEX(Кат!$A:$A,MATCH($C7919,Кат!$I:$I,0)),INDEX(Торг!$A:$A,MATCH($C7919,Торг!$I:$I,0))),"")</f>
        <v/>
      </c>
      <c r="M7919" s="132" t="str">
        <f>IFERROR(IFERROR(INDEX(Кат!$B:$B,MATCH($C7919,Кат!$I:$I,0)),INDEX(Торг!$B:$B,MATCH($C7919,Торг!$I:$I,0))),"")</f>
        <v/>
      </c>
      <c r="N7919" s="132" t="str">
        <f t="shared" si="123"/>
        <v xml:space="preserve"> </v>
      </c>
      <c r="O7919" s="132" t="str">
        <f>IFERROR(IFERROR(INDEX(Кат!$B:$B,MATCH($N7919,Кат!$I:$I,0)),INDEX(Торг!$B:$B,MATCH($N7919,Торг!$I:$I,0))),"")</f>
        <v/>
      </c>
    </row>
    <row r="7920" spans="1:15" outlineLevel="2">
      <c r="A7920" t="s">
        <v>19723</v>
      </c>
      <c r="C7920" s="191" t="s">
        <v>9140</v>
      </c>
      <c r="E7920" t="s">
        <v>9141</v>
      </c>
      <c r="F7920" t="s">
        <v>3756</v>
      </c>
      <c r="G7920" t="s">
        <v>375</v>
      </c>
      <c r="H7920">
        <v>1740</v>
      </c>
      <c r="J7920" t="s">
        <v>22634</v>
      </c>
      <c r="K7920" s="132" t="str">
        <f>IFERROR(IFERROR(INDEX(Кат!$O:$O,MATCH($C7920,Кат!$I:$I,0)),INDEX(Торг!$L:$L,MATCH($C7920,Торг!$I:$I,0))),"")</f>
        <v/>
      </c>
      <c r="L7920" s="132" t="str">
        <f>IFERROR(IFERROR(INDEX(Кат!$A:$A,MATCH($C7920,Кат!$I:$I,0)),INDEX(Торг!$A:$A,MATCH($C7920,Торг!$I:$I,0))),"")</f>
        <v/>
      </c>
      <c r="M7920" s="132" t="str">
        <f>IFERROR(IFERROR(INDEX(Кат!$B:$B,MATCH($C7920,Кат!$I:$I,0)),INDEX(Торг!$B:$B,MATCH($C7920,Торг!$I:$I,0))),"")</f>
        <v/>
      </c>
      <c r="N7920" s="132" t="str">
        <f t="shared" si="123"/>
        <v>БЕЛМАГ BM.0048</v>
      </c>
      <c r="O7920" s="132" t="str">
        <f>IFERROR(IFERROR(INDEX(Кат!$B:$B,MATCH($N7920,Кат!$I:$I,0)),INDEX(Торг!$B:$B,MATCH($N7920,Торг!$I:$I,0))),"")</f>
        <v/>
      </c>
    </row>
    <row r="7921" spans="1:15" outlineLevel="2">
      <c r="A7921" t="s">
        <v>19724</v>
      </c>
      <c r="C7921" s="191" t="s">
        <v>9142</v>
      </c>
      <c r="E7921" t="s">
        <v>9143</v>
      </c>
      <c r="F7921" t="s">
        <v>3756</v>
      </c>
      <c r="G7921" t="s">
        <v>375</v>
      </c>
      <c r="H7921">
        <v>1740</v>
      </c>
      <c r="J7921" t="s">
        <v>22634</v>
      </c>
      <c r="K7921" s="132" t="str">
        <f>IFERROR(IFERROR(INDEX(Кат!$O:$O,MATCH($C7921,Кат!$I:$I,0)),INDEX(Торг!$L:$L,MATCH($C7921,Торг!$I:$I,0))),"")</f>
        <v/>
      </c>
      <c r="L7921" s="132" t="str">
        <f>IFERROR(IFERROR(INDEX(Кат!$A:$A,MATCH($C7921,Кат!$I:$I,0)),INDEX(Торг!$A:$A,MATCH($C7921,Торг!$I:$I,0))),"")</f>
        <v/>
      </c>
      <c r="M7921" s="132" t="str">
        <f>IFERROR(IFERROR(INDEX(Кат!$B:$B,MATCH($C7921,Кат!$I:$I,0)),INDEX(Торг!$B:$B,MATCH($C7921,Торг!$I:$I,0))),"")</f>
        <v/>
      </c>
      <c r="N7921" s="132" t="str">
        <f t="shared" si="123"/>
        <v>БЕЛМАГ BM.0049</v>
      </c>
      <c r="O7921" s="132" t="str">
        <f>IFERROR(IFERROR(INDEX(Кат!$B:$B,MATCH($N7921,Кат!$I:$I,0)),INDEX(Торг!$B:$B,MATCH($N7921,Торг!$I:$I,0))),"")</f>
        <v/>
      </c>
    </row>
    <row r="7922" spans="1:15" outlineLevel="2">
      <c r="A7922" t="s">
        <v>19725</v>
      </c>
      <c r="C7922" s="191" t="s">
        <v>9144</v>
      </c>
      <c r="E7922" t="s">
        <v>9145</v>
      </c>
      <c r="F7922" t="s">
        <v>3756</v>
      </c>
      <c r="G7922" t="s">
        <v>375</v>
      </c>
      <c r="H7922">
        <v>3260</v>
      </c>
      <c r="J7922" t="s">
        <v>22634</v>
      </c>
      <c r="K7922" s="132" t="str">
        <f>IFERROR(IFERROR(INDEX(Кат!$O:$O,MATCH($C7922,Кат!$I:$I,0)),INDEX(Торг!$L:$L,MATCH($C7922,Торг!$I:$I,0))),"")</f>
        <v/>
      </c>
      <c r="L7922" s="132" t="str">
        <f>IFERROR(IFERROR(INDEX(Кат!$A:$A,MATCH($C7922,Кат!$I:$I,0)),INDEX(Торг!$A:$A,MATCH($C7922,Торг!$I:$I,0))),"")</f>
        <v/>
      </c>
      <c r="M7922" s="132" t="str">
        <f>IFERROR(IFERROR(INDEX(Кат!$B:$B,MATCH($C7922,Кат!$I:$I,0)),INDEX(Торг!$B:$B,MATCH($C7922,Торг!$I:$I,0))),"")</f>
        <v/>
      </c>
      <c r="N7922" s="132" t="str">
        <f t="shared" si="123"/>
        <v>БЕЛМАГ BM.0211</v>
      </c>
      <c r="O7922" s="132" t="str">
        <f>IFERROR(IFERROR(INDEX(Кат!$B:$B,MATCH($N7922,Кат!$I:$I,0)),INDEX(Торг!$B:$B,MATCH($N7922,Торг!$I:$I,0))),"")</f>
        <v/>
      </c>
    </row>
    <row r="7923" spans="1:15" outlineLevel="2">
      <c r="A7923" t="s">
        <v>19726</v>
      </c>
      <c r="C7923" s="191" t="s">
        <v>9146</v>
      </c>
      <c r="E7923" t="s">
        <v>9147</v>
      </c>
      <c r="F7923" t="s">
        <v>3756</v>
      </c>
      <c r="G7923" t="s">
        <v>375</v>
      </c>
      <c r="H7923">
        <v>1880</v>
      </c>
      <c r="J7923" t="s">
        <v>22634</v>
      </c>
      <c r="K7923" s="132" t="str">
        <f>IFERROR(IFERROR(INDEX(Кат!$O:$O,MATCH($C7923,Кат!$I:$I,0)),INDEX(Торг!$L:$L,MATCH($C7923,Торг!$I:$I,0))),"")</f>
        <v/>
      </c>
      <c r="L7923" s="132" t="str">
        <f>IFERROR(IFERROR(INDEX(Кат!$A:$A,MATCH($C7923,Кат!$I:$I,0)),INDEX(Торг!$A:$A,MATCH($C7923,Торг!$I:$I,0))),"")</f>
        <v/>
      </c>
      <c r="M7923" s="132" t="str">
        <f>IFERROR(IFERROR(INDEX(Кат!$B:$B,MATCH($C7923,Кат!$I:$I,0)),INDEX(Торг!$B:$B,MATCH($C7923,Торг!$I:$I,0))),"")</f>
        <v/>
      </c>
      <c r="N7923" s="132" t="str">
        <f t="shared" si="123"/>
        <v>БЕЛМАГ BM.0045</v>
      </c>
      <c r="O7923" s="132" t="str">
        <f>IFERROR(IFERROR(INDEX(Кат!$B:$B,MATCH($N7923,Кат!$I:$I,0)),INDEX(Торг!$B:$B,MATCH($N7923,Торг!$I:$I,0))),"")</f>
        <v/>
      </c>
    </row>
    <row r="7924" spans="1:15" outlineLevel="2">
      <c r="A7924" t="s">
        <v>19727</v>
      </c>
      <c r="C7924" s="191" t="s">
        <v>9148</v>
      </c>
      <c r="E7924" t="s">
        <v>9149</v>
      </c>
      <c r="F7924" t="s">
        <v>3756</v>
      </c>
      <c r="G7924" t="s">
        <v>375</v>
      </c>
      <c r="H7924">
        <v>1890</v>
      </c>
      <c r="J7924" t="s">
        <v>22634</v>
      </c>
      <c r="K7924" s="132" t="str">
        <f>IFERROR(IFERROR(INDEX(Кат!$O:$O,MATCH($C7924,Кат!$I:$I,0)),INDEX(Торг!$L:$L,MATCH($C7924,Торг!$I:$I,0))),"")</f>
        <v/>
      </c>
      <c r="L7924" s="132" t="str">
        <f>IFERROR(IFERROR(INDEX(Кат!$A:$A,MATCH($C7924,Кат!$I:$I,0)),INDEX(Торг!$A:$A,MATCH($C7924,Торг!$I:$I,0))),"")</f>
        <v/>
      </c>
      <c r="M7924" s="132" t="str">
        <f>IFERROR(IFERROR(INDEX(Кат!$B:$B,MATCH($C7924,Кат!$I:$I,0)),INDEX(Торг!$B:$B,MATCH($C7924,Торг!$I:$I,0))),"")</f>
        <v/>
      </c>
      <c r="N7924" s="132" t="str">
        <f t="shared" si="123"/>
        <v>БЕЛМАГ BM.0047</v>
      </c>
      <c r="O7924" s="132" t="str">
        <f>IFERROR(IFERROR(INDEX(Кат!$B:$B,MATCH($N7924,Кат!$I:$I,0)),INDEX(Торг!$B:$B,MATCH($N7924,Торг!$I:$I,0))),"")</f>
        <v/>
      </c>
    </row>
    <row r="7925" spans="1:15" outlineLevel="2">
      <c r="A7925" t="s">
        <v>19728</v>
      </c>
      <c r="C7925" s="191" t="s">
        <v>9150</v>
      </c>
      <c r="E7925" t="s">
        <v>9151</v>
      </c>
      <c r="F7925" t="s">
        <v>3756</v>
      </c>
      <c r="G7925" t="s">
        <v>375</v>
      </c>
      <c r="H7925">
        <v>3340</v>
      </c>
      <c r="J7925" t="s">
        <v>22634</v>
      </c>
      <c r="K7925" s="132" t="str">
        <f>IFERROR(IFERROR(INDEX(Кат!$O:$O,MATCH($C7925,Кат!$I:$I,0)),INDEX(Торг!$L:$L,MATCH($C7925,Торг!$I:$I,0))),"")</f>
        <v/>
      </c>
      <c r="L7925" s="132" t="str">
        <f>IFERROR(IFERROR(INDEX(Кат!$A:$A,MATCH($C7925,Кат!$I:$I,0)),INDEX(Торг!$A:$A,MATCH($C7925,Торг!$I:$I,0))),"")</f>
        <v/>
      </c>
      <c r="M7925" s="132" t="str">
        <f>IFERROR(IFERROR(INDEX(Кат!$B:$B,MATCH($C7925,Кат!$I:$I,0)),INDEX(Торг!$B:$B,MATCH($C7925,Торг!$I:$I,0))),"")</f>
        <v/>
      </c>
      <c r="N7925" s="132" t="str">
        <f t="shared" si="123"/>
        <v>БЕЛМАГ BM.0210</v>
      </c>
      <c r="O7925" s="132" t="str">
        <f>IFERROR(IFERROR(INDEX(Кат!$B:$B,MATCH($N7925,Кат!$I:$I,0)),INDEX(Торг!$B:$B,MATCH($N7925,Торг!$I:$I,0))),"")</f>
        <v/>
      </c>
    </row>
    <row r="7926" spans="1:15" outlineLevel="2">
      <c r="A7926" t="s">
        <v>24525</v>
      </c>
      <c r="C7926" s="191"/>
      <c r="E7926" t="s">
        <v>23762</v>
      </c>
      <c r="J7926" t="s">
        <v>22634</v>
      </c>
      <c r="K7926" s="132" t="str">
        <f>IFERROR(IFERROR(INDEX(Кат!$O:$O,MATCH($C7926,Кат!$I:$I,0)),INDEX(Торг!$L:$L,MATCH($C7926,Торг!$I:$I,0))),"")</f>
        <v/>
      </c>
      <c r="L7926" s="132" t="str">
        <f>IFERROR(IFERROR(INDEX(Кат!$A:$A,MATCH($C7926,Кат!$I:$I,0)),INDEX(Торг!$A:$A,MATCH($C7926,Торг!$I:$I,0))),"")</f>
        <v/>
      </c>
      <c r="M7926" s="132" t="str">
        <f>IFERROR(IFERROR(INDEX(Кат!$B:$B,MATCH($C7926,Кат!$I:$I,0)),INDEX(Торг!$B:$B,MATCH($C7926,Торг!$I:$I,0))),"")</f>
        <v/>
      </c>
      <c r="N7926" s="132" t="str">
        <f t="shared" si="123"/>
        <v xml:space="preserve"> </v>
      </c>
      <c r="O7926" s="132" t="str">
        <f>IFERROR(IFERROR(INDEX(Кат!$B:$B,MATCH($N7926,Кат!$I:$I,0)),INDEX(Торг!$B:$B,MATCH($N7926,Торг!$I:$I,0))),"")</f>
        <v/>
      </c>
    </row>
    <row r="7927" spans="1:15" outlineLevel="2">
      <c r="A7927" t="s">
        <v>19729</v>
      </c>
      <c r="C7927" s="191" t="s">
        <v>9152</v>
      </c>
      <c r="E7927" t="s">
        <v>9153</v>
      </c>
      <c r="F7927" t="s">
        <v>3756</v>
      </c>
      <c r="G7927" t="s">
        <v>399</v>
      </c>
      <c r="H7927">
        <v>2120</v>
      </c>
      <c r="J7927" t="s">
        <v>22634</v>
      </c>
      <c r="K7927" s="132" t="str">
        <f>IFERROR(IFERROR(INDEX(Кат!$O:$O,MATCH($C7927,Кат!$I:$I,0)),INDEX(Торг!$L:$L,MATCH($C7927,Торг!$I:$I,0))),"")</f>
        <v/>
      </c>
      <c r="L7927" s="132" t="str">
        <f>IFERROR(IFERROR(INDEX(Кат!$A:$A,MATCH($C7927,Кат!$I:$I,0)),INDEX(Торг!$A:$A,MATCH($C7927,Торг!$I:$I,0))),"")</f>
        <v/>
      </c>
      <c r="M7927" s="132" t="str">
        <f>IFERROR(IFERROR(INDEX(Кат!$B:$B,MATCH($C7927,Кат!$I:$I,0)),INDEX(Торг!$B:$B,MATCH($C7927,Торг!$I:$I,0))),"")</f>
        <v/>
      </c>
      <c r="N7927" s="132" t="str">
        <f t="shared" si="123"/>
        <v>БЕЛМАГ BM.5736</v>
      </c>
      <c r="O7927" s="132" t="str">
        <f>IFERROR(IFERROR(INDEX(Кат!$B:$B,MATCH($N7927,Кат!$I:$I,0)),INDEX(Торг!$B:$B,MATCH($N7927,Торг!$I:$I,0))),"")</f>
        <v/>
      </c>
    </row>
    <row r="7928" spans="1:15" outlineLevel="2">
      <c r="A7928" t="s">
        <v>19730</v>
      </c>
      <c r="C7928" s="191" t="s">
        <v>9154</v>
      </c>
      <c r="E7928" t="s">
        <v>9155</v>
      </c>
      <c r="F7928" t="s">
        <v>3756</v>
      </c>
      <c r="G7928" t="s">
        <v>399</v>
      </c>
      <c r="H7928">
        <v>2120</v>
      </c>
      <c r="J7928" t="s">
        <v>22634</v>
      </c>
      <c r="K7928" s="132" t="str">
        <f>IFERROR(IFERROR(INDEX(Кат!$O:$O,MATCH($C7928,Кат!$I:$I,0)),INDEX(Торг!$L:$L,MATCH($C7928,Торг!$I:$I,0))),"")</f>
        <v/>
      </c>
      <c r="L7928" s="132" t="str">
        <f>IFERROR(IFERROR(INDEX(Кат!$A:$A,MATCH($C7928,Кат!$I:$I,0)),INDEX(Торг!$A:$A,MATCH($C7928,Торг!$I:$I,0))),"")</f>
        <v/>
      </c>
      <c r="M7928" s="132" t="str">
        <f>IFERROR(IFERROR(INDEX(Кат!$B:$B,MATCH($C7928,Кат!$I:$I,0)),INDEX(Торг!$B:$B,MATCH($C7928,Торг!$I:$I,0))),"")</f>
        <v/>
      </c>
      <c r="N7928" s="132" t="str">
        <f t="shared" si="123"/>
        <v>БЕЛМАГ BM.5735</v>
      </c>
      <c r="O7928" s="132" t="str">
        <f>IFERROR(IFERROR(INDEX(Кат!$B:$B,MATCH($N7928,Кат!$I:$I,0)),INDEX(Торг!$B:$B,MATCH($N7928,Торг!$I:$I,0))),"")</f>
        <v/>
      </c>
    </row>
    <row r="7929" spans="1:15" outlineLevel="2">
      <c r="A7929" t="s">
        <v>19731</v>
      </c>
      <c r="C7929" s="191" t="s">
        <v>9156</v>
      </c>
      <c r="E7929" t="s">
        <v>9157</v>
      </c>
      <c r="F7929" t="s">
        <v>3756</v>
      </c>
      <c r="G7929" t="s">
        <v>399</v>
      </c>
      <c r="H7929">
        <v>3130</v>
      </c>
      <c r="J7929" t="s">
        <v>22634</v>
      </c>
      <c r="K7929" s="132" t="str">
        <f>IFERROR(IFERROR(INDEX(Кат!$O:$O,MATCH($C7929,Кат!$I:$I,0)),INDEX(Торг!$L:$L,MATCH($C7929,Торг!$I:$I,0))),"")</f>
        <v/>
      </c>
      <c r="L7929" s="132" t="str">
        <f>IFERROR(IFERROR(INDEX(Кат!$A:$A,MATCH($C7929,Кат!$I:$I,0)),INDEX(Торг!$A:$A,MATCH($C7929,Торг!$I:$I,0))),"")</f>
        <v/>
      </c>
      <c r="M7929" s="132" t="str">
        <f>IFERROR(IFERROR(INDEX(Кат!$B:$B,MATCH($C7929,Кат!$I:$I,0)),INDEX(Торг!$B:$B,MATCH($C7929,Торг!$I:$I,0))),"")</f>
        <v/>
      </c>
      <c r="N7929" s="132" t="str">
        <f t="shared" si="123"/>
        <v>БЕЛМАГ BM.5738</v>
      </c>
      <c r="O7929" s="132" t="str">
        <f>IFERROR(IFERROR(INDEX(Кат!$B:$B,MATCH($N7929,Кат!$I:$I,0)),INDEX(Торг!$B:$B,MATCH($N7929,Торг!$I:$I,0))),"")</f>
        <v/>
      </c>
    </row>
    <row r="7930" spans="1:15" outlineLevel="2">
      <c r="A7930" t="s">
        <v>19732</v>
      </c>
      <c r="C7930" s="191" t="s">
        <v>9158</v>
      </c>
      <c r="E7930" t="s">
        <v>9159</v>
      </c>
      <c r="F7930" t="s">
        <v>3756</v>
      </c>
      <c r="G7930" t="s">
        <v>399</v>
      </c>
      <c r="H7930">
        <v>3130</v>
      </c>
      <c r="J7930" t="s">
        <v>22634</v>
      </c>
      <c r="K7930" s="132" t="str">
        <f>IFERROR(IFERROR(INDEX(Кат!$O:$O,MATCH($C7930,Кат!$I:$I,0)),INDEX(Торг!$L:$L,MATCH($C7930,Торг!$I:$I,0))),"")</f>
        <v/>
      </c>
      <c r="L7930" s="132" t="str">
        <f>IFERROR(IFERROR(INDEX(Кат!$A:$A,MATCH($C7930,Кат!$I:$I,0)),INDEX(Торг!$A:$A,MATCH($C7930,Торг!$I:$I,0))),"")</f>
        <v/>
      </c>
      <c r="M7930" s="132" t="str">
        <f>IFERROR(IFERROR(INDEX(Кат!$B:$B,MATCH($C7930,Кат!$I:$I,0)),INDEX(Торг!$B:$B,MATCH($C7930,Торг!$I:$I,0))),"")</f>
        <v/>
      </c>
      <c r="N7930" s="132" t="str">
        <f t="shared" si="123"/>
        <v>БЕЛМАГ BM.5737</v>
      </c>
      <c r="O7930" s="132" t="str">
        <f>IFERROR(IFERROR(INDEX(Кат!$B:$B,MATCH($N7930,Кат!$I:$I,0)),INDEX(Торг!$B:$B,MATCH($N7930,Торг!$I:$I,0))),"")</f>
        <v/>
      </c>
    </row>
    <row r="7931" spans="1:15" outlineLevel="2">
      <c r="A7931" t="s">
        <v>24526</v>
      </c>
      <c r="C7931" s="191"/>
      <c r="E7931" t="s">
        <v>23638</v>
      </c>
      <c r="J7931" t="s">
        <v>22634</v>
      </c>
      <c r="K7931" s="132" t="str">
        <f>IFERROR(IFERROR(INDEX(Кат!$O:$O,MATCH($C7931,Кат!$I:$I,0)),INDEX(Торг!$L:$L,MATCH($C7931,Торг!$I:$I,0))),"")</f>
        <v/>
      </c>
      <c r="L7931" s="132" t="str">
        <f>IFERROR(IFERROR(INDEX(Кат!$A:$A,MATCH($C7931,Кат!$I:$I,0)),INDEX(Торг!$A:$A,MATCH($C7931,Торг!$I:$I,0))),"")</f>
        <v/>
      </c>
      <c r="M7931" s="132" t="str">
        <f>IFERROR(IFERROR(INDEX(Кат!$B:$B,MATCH($C7931,Кат!$I:$I,0)),INDEX(Торг!$B:$B,MATCH($C7931,Торг!$I:$I,0))),"")</f>
        <v/>
      </c>
      <c r="N7931" s="132" t="str">
        <f t="shared" si="123"/>
        <v xml:space="preserve"> </v>
      </c>
      <c r="O7931" s="132" t="str">
        <f>IFERROR(IFERROR(INDEX(Кат!$B:$B,MATCH($N7931,Кат!$I:$I,0)),INDEX(Торг!$B:$B,MATCH($N7931,Торг!$I:$I,0))),"")</f>
        <v/>
      </c>
    </row>
    <row r="7932" spans="1:15" outlineLevel="2">
      <c r="A7932" t="s">
        <v>19733</v>
      </c>
      <c r="C7932" s="191" t="s">
        <v>9160</v>
      </c>
      <c r="E7932" t="s">
        <v>9161</v>
      </c>
      <c r="F7932" t="s">
        <v>3756</v>
      </c>
      <c r="G7932" t="s">
        <v>399</v>
      </c>
      <c r="H7932">
        <v>220</v>
      </c>
      <c r="J7932" t="s">
        <v>22634</v>
      </c>
      <c r="K7932" s="132" t="str">
        <f>IFERROR(IFERROR(INDEX(Кат!$O:$O,MATCH($C7932,Кат!$I:$I,0)),INDEX(Торг!$L:$L,MATCH($C7932,Торг!$I:$I,0))),"")</f>
        <v/>
      </c>
      <c r="L7932" s="132" t="str">
        <f>IFERROR(IFERROR(INDEX(Кат!$A:$A,MATCH($C7932,Кат!$I:$I,0)),INDEX(Торг!$A:$A,MATCH($C7932,Торг!$I:$I,0))),"")</f>
        <v/>
      </c>
      <c r="M7932" s="132" t="str">
        <f>IFERROR(IFERROR(INDEX(Кат!$B:$B,MATCH($C7932,Кат!$I:$I,0)),INDEX(Торг!$B:$B,MATCH($C7932,Торг!$I:$I,0))),"")</f>
        <v/>
      </c>
      <c r="N7932" s="132" t="str">
        <f t="shared" si="123"/>
        <v>БЕЛМАГ BM.STL.080</v>
      </c>
      <c r="O7932" s="132" t="str">
        <f>IFERROR(IFERROR(INDEX(Кат!$B:$B,MATCH($N7932,Кат!$I:$I,0)),INDEX(Торг!$B:$B,MATCH($N7932,Торг!$I:$I,0))),"")</f>
        <v/>
      </c>
    </row>
    <row r="7933" spans="1:15" outlineLevel="2">
      <c r="A7933" t="s">
        <v>19734</v>
      </c>
      <c r="C7933" s="191" t="s">
        <v>9162</v>
      </c>
      <c r="E7933" t="s">
        <v>9163</v>
      </c>
      <c r="F7933" t="s">
        <v>3756</v>
      </c>
      <c r="G7933" t="s">
        <v>399</v>
      </c>
      <c r="H7933">
        <v>830</v>
      </c>
      <c r="J7933" t="s">
        <v>22634</v>
      </c>
      <c r="K7933" s="132" t="str">
        <f>IFERROR(IFERROR(INDEX(Кат!$O:$O,MATCH($C7933,Кат!$I:$I,0)),INDEX(Торг!$L:$L,MATCH($C7933,Торг!$I:$I,0))),"")</f>
        <v/>
      </c>
      <c r="L7933" s="132" t="str">
        <f>IFERROR(IFERROR(INDEX(Кат!$A:$A,MATCH($C7933,Кат!$I:$I,0)),INDEX(Торг!$A:$A,MATCH($C7933,Торг!$I:$I,0))),"")</f>
        <v/>
      </c>
      <c r="M7933" s="132" t="str">
        <f>IFERROR(IFERROR(INDEX(Кат!$B:$B,MATCH($C7933,Кат!$I:$I,0)),INDEX(Торг!$B:$B,MATCH($C7933,Торг!$I:$I,0))),"")</f>
        <v/>
      </c>
      <c r="N7933" s="132" t="str">
        <f t="shared" si="123"/>
        <v>БЕЛМАГ BM.0167</v>
      </c>
      <c r="O7933" s="132" t="str">
        <f>IFERROR(IFERROR(INDEX(Кат!$B:$B,MATCH($N7933,Кат!$I:$I,0)),INDEX(Торг!$B:$B,MATCH($N7933,Торг!$I:$I,0))),"")</f>
        <v/>
      </c>
    </row>
    <row r="7934" spans="1:15" outlineLevel="2">
      <c r="A7934" t="s">
        <v>19735</v>
      </c>
      <c r="C7934" s="191" t="s">
        <v>9164</v>
      </c>
      <c r="E7934" t="s">
        <v>9165</v>
      </c>
      <c r="F7934" t="s">
        <v>3756</v>
      </c>
      <c r="G7934" t="s">
        <v>399</v>
      </c>
      <c r="H7934">
        <v>650</v>
      </c>
      <c r="J7934" t="s">
        <v>22634</v>
      </c>
      <c r="K7934" s="132" t="str">
        <f>IFERROR(IFERROR(INDEX(Кат!$O:$O,MATCH($C7934,Кат!$I:$I,0)),INDEX(Торг!$L:$L,MATCH($C7934,Торг!$I:$I,0))),"")</f>
        <v/>
      </c>
      <c r="L7934" s="132" t="str">
        <f>IFERROR(IFERROR(INDEX(Кат!$A:$A,MATCH($C7934,Кат!$I:$I,0)),INDEX(Торг!$A:$A,MATCH($C7934,Торг!$I:$I,0))),"")</f>
        <v/>
      </c>
      <c r="M7934" s="132" t="str">
        <f>IFERROR(IFERROR(INDEX(Кат!$B:$B,MATCH($C7934,Кат!$I:$I,0)),INDEX(Торг!$B:$B,MATCH($C7934,Торг!$I:$I,0))),"")</f>
        <v/>
      </c>
      <c r="N7934" s="132" t="str">
        <f t="shared" si="123"/>
        <v>БЕЛМАГ BM.0246</v>
      </c>
      <c r="O7934" s="132" t="str">
        <f>IFERROR(IFERROR(INDEX(Кат!$B:$B,MATCH($N7934,Кат!$I:$I,0)),INDEX(Торг!$B:$B,MATCH($N7934,Торг!$I:$I,0))),"")</f>
        <v/>
      </c>
    </row>
    <row r="7935" spans="1:15" outlineLevel="2">
      <c r="A7935" t="s">
        <v>28919</v>
      </c>
      <c r="C7935" s="191" t="s">
        <v>28920</v>
      </c>
      <c r="E7935" t="s">
        <v>28921</v>
      </c>
      <c r="F7935" t="s">
        <v>3756</v>
      </c>
      <c r="G7935" t="s">
        <v>399</v>
      </c>
      <c r="H7935">
        <v>740</v>
      </c>
      <c r="J7935" t="s">
        <v>22634</v>
      </c>
      <c r="K7935" s="132" t="str">
        <f>IFERROR(IFERROR(INDEX(Кат!$O:$O,MATCH($C7935,Кат!$I:$I,0)),INDEX(Торг!$L:$L,MATCH($C7935,Торг!$I:$I,0))),"")</f>
        <v/>
      </c>
      <c r="L7935" s="132" t="str">
        <f>IFERROR(IFERROR(INDEX(Кат!$A:$A,MATCH($C7935,Кат!$I:$I,0)),INDEX(Торг!$A:$A,MATCH($C7935,Торг!$I:$I,0))),"")</f>
        <v/>
      </c>
      <c r="M7935" s="132" t="str">
        <f>IFERROR(IFERROR(INDEX(Кат!$B:$B,MATCH($C7935,Кат!$I:$I,0)),INDEX(Торг!$B:$B,MATCH($C7935,Торг!$I:$I,0))),"")</f>
        <v/>
      </c>
      <c r="N7935" s="132" t="str">
        <f t="shared" si="123"/>
        <v>БЕЛМАГ BM.0478</v>
      </c>
      <c r="O7935" s="132" t="str">
        <f>IFERROR(IFERROR(INDEX(Кат!$B:$B,MATCH($N7935,Кат!$I:$I,0)),INDEX(Торг!$B:$B,MATCH($N7935,Торг!$I:$I,0))),"")</f>
        <v/>
      </c>
    </row>
    <row r="7936" spans="1:15" outlineLevel="2">
      <c r="A7936" t="s">
        <v>24527</v>
      </c>
      <c r="C7936" s="191"/>
      <c r="E7936" t="s">
        <v>23910</v>
      </c>
      <c r="J7936" t="s">
        <v>22634</v>
      </c>
      <c r="K7936" s="132" t="str">
        <f>IFERROR(IFERROR(INDEX(Кат!$O:$O,MATCH($C7936,Кат!$I:$I,0)),INDEX(Торг!$L:$L,MATCH($C7936,Торг!$I:$I,0))),"")</f>
        <v/>
      </c>
      <c r="L7936" s="132" t="str">
        <f>IFERROR(IFERROR(INDEX(Кат!$A:$A,MATCH($C7936,Кат!$I:$I,0)),INDEX(Торг!$A:$A,MATCH($C7936,Торг!$I:$I,0))),"")</f>
        <v/>
      </c>
      <c r="M7936" s="132" t="str">
        <f>IFERROR(IFERROR(INDEX(Кат!$B:$B,MATCH($C7936,Кат!$I:$I,0)),INDEX(Торг!$B:$B,MATCH($C7936,Торг!$I:$I,0))),"")</f>
        <v/>
      </c>
      <c r="N7936" s="132" t="str">
        <f t="shared" si="123"/>
        <v xml:space="preserve"> </v>
      </c>
      <c r="O7936" s="132" t="str">
        <f>IFERROR(IFERROR(INDEX(Кат!$B:$B,MATCH($N7936,Кат!$I:$I,0)),INDEX(Торг!$B:$B,MATCH($N7936,Торг!$I:$I,0))),"")</f>
        <v/>
      </c>
    </row>
    <row r="7937" spans="1:15" outlineLevel="2">
      <c r="A7937" t="s">
        <v>19736</v>
      </c>
      <c r="C7937" s="191" t="s">
        <v>9166</v>
      </c>
      <c r="E7937" t="s">
        <v>9167</v>
      </c>
      <c r="F7937" t="s">
        <v>3756</v>
      </c>
      <c r="G7937" t="s">
        <v>399</v>
      </c>
      <c r="H7937">
        <v>1470</v>
      </c>
      <c r="J7937" t="s">
        <v>22634</v>
      </c>
      <c r="K7937" s="132" t="str">
        <f>IFERROR(IFERROR(INDEX(Кат!$O:$O,MATCH($C7937,Кат!$I:$I,0)),INDEX(Торг!$L:$L,MATCH($C7937,Торг!$I:$I,0))),"")</f>
        <v/>
      </c>
      <c r="L7937" s="132" t="str">
        <f>IFERROR(IFERROR(INDEX(Кат!$A:$A,MATCH($C7937,Кат!$I:$I,0)),INDEX(Торг!$A:$A,MATCH($C7937,Торг!$I:$I,0))),"")</f>
        <v/>
      </c>
      <c r="M7937" s="132" t="str">
        <f>IFERROR(IFERROR(INDEX(Кат!$B:$B,MATCH($C7937,Кат!$I:$I,0)),INDEX(Торг!$B:$B,MATCH($C7937,Торг!$I:$I,0))),"")</f>
        <v/>
      </c>
      <c r="N7937" s="132" t="str">
        <f t="shared" si="123"/>
        <v>БЕЛМАГ BM.5931</v>
      </c>
      <c r="O7937" s="132" t="str">
        <f>IFERROR(IFERROR(INDEX(Кат!$B:$B,MATCH($N7937,Кат!$I:$I,0)),INDEX(Торг!$B:$B,MATCH($N7937,Торг!$I:$I,0))),"")</f>
        <v/>
      </c>
    </row>
    <row r="7938" spans="1:15" outlineLevel="2">
      <c r="A7938" t="s">
        <v>19737</v>
      </c>
      <c r="C7938" s="191" t="s">
        <v>9168</v>
      </c>
      <c r="E7938" t="s">
        <v>9169</v>
      </c>
      <c r="F7938" t="s">
        <v>3756</v>
      </c>
      <c r="G7938" t="s">
        <v>399</v>
      </c>
      <c r="H7938">
        <v>1420</v>
      </c>
      <c r="J7938" t="s">
        <v>22634</v>
      </c>
      <c r="K7938" s="132" t="str">
        <f>IFERROR(IFERROR(INDEX(Кат!$O:$O,MATCH($C7938,Кат!$I:$I,0)),INDEX(Торг!$L:$L,MATCH($C7938,Торг!$I:$I,0))),"")</f>
        <v/>
      </c>
      <c r="L7938" s="132" t="str">
        <f>IFERROR(IFERROR(INDEX(Кат!$A:$A,MATCH($C7938,Кат!$I:$I,0)),INDEX(Торг!$A:$A,MATCH($C7938,Торг!$I:$I,0))),"")</f>
        <v/>
      </c>
      <c r="M7938" s="132" t="str">
        <f>IFERROR(IFERROR(INDEX(Кат!$B:$B,MATCH($C7938,Кат!$I:$I,0)),INDEX(Торг!$B:$B,MATCH($C7938,Торг!$I:$I,0))),"")</f>
        <v/>
      </c>
      <c r="N7938" s="132" t="str">
        <f t="shared" si="123"/>
        <v>БЕЛМАГ BM.5621</v>
      </c>
      <c r="O7938" s="132" t="str">
        <f>IFERROR(IFERROR(INDEX(Кат!$B:$B,MATCH($N7938,Кат!$I:$I,0)),INDEX(Торг!$B:$B,MATCH($N7938,Торг!$I:$I,0))),"")</f>
        <v/>
      </c>
    </row>
    <row r="7939" spans="1:15" outlineLevel="2">
      <c r="A7939" t="s">
        <v>19738</v>
      </c>
      <c r="C7939" s="191" t="s">
        <v>9170</v>
      </c>
      <c r="E7939" t="s">
        <v>9171</v>
      </c>
      <c r="F7939" t="s">
        <v>3756</v>
      </c>
      <c r="G7939" t="s">
        <v>399</v>
      </c>
      <c r="H7939">
        <v>1520</v>
      </c>
      <c r="J7939" t="s">
        <v>22634</v>
      </c>
      <c r="K7939" s="132" t="str">
        <f>IFERROR(IFERROR(INDEX(Кат!$O:$O,MATCH($C7939,Кат!$I:$I,0)),INDEX(Торг!$L:$L,MATCH($C7939,Торг!$I:$I,0))),"")</f>
        <v/>
      </c>
      <c r="L7939" s="132" t="str">
        <f>IFERROR(IFERROR(INDEX(Кат!$A:$A,MATCH($C7939,Кат!$I:$I,0)),INDEX(Торг!$A:$A,MATCH($C7939,Торг!$I:$I,0))),"")</f>
        <v/>
      </c>
      <c r="M7939" s="132" t="str">
        <f>IFERROR(IFERROR(INDEX(Кат!$B:$B,MATCH($C7939,Кат!$I:$I,0)),INDEX(Торг!$B:$B,MATCH($C7939,Торг!$I:$I,0))),"")</f>
        <v/>
      </c>
      <c r="N7939" s="132" t="str">
        <f t="shared" si="123"/>
        <v>БЕЛМАГ BM.5930</v>
      </c>
      <c r="O7939" s="132" t="str">
        <f>IFERROR(IFERROR(INDEX(Кат!$B:$B,MATCH($N7939,Кат!$I:$I,0)),INDEX(Торг!$B:$B,MATCH($N7939,Торг!$I:$I,0))),"")</f>
        <v/>
      </c>
    </row>
    <row r="7940" spans="1:15" outlineLevel="2">
      <c r="A7940" t="s">
        <v>19739</v>
      </c>
      <c r="C7940" s="191" t="s">
        <v>9172</v>
      </c>
      <c r="E7940" t="s">
        <v>9173</v>
      </c>
      <c r="F7940" t="s">
        <v>3756</v>
      </c>
      <c r="G7940" t="s">
        <v>399</v>
      </c>
      <c r="H7940">
        <v>2090</v>
      </c>
      <c r="J7940" t="s">
        <v>22634</v>
      </c>
      <c r="K7940" s="132" t="str">
        <f>IFERROR(IFERROR(INDEX(Кат!$O:$O,MATCH($C7940,Кат!$I:$I,0)),INDEX(Торг!$L:$L,MATCH($C7940,Торг!$I:$I,0))),"")</f>
        <v/>
      </c>
      <c r="L7940" s="132" t="str">
        <f>IFERROR(IFERROR(INDEX(Кат!$A:$A,MATCH($C7940,Кат!$I:$I,0)),INDEX(Торг!$A:$A,MATCH($C7940,Торг!$I:$I,0))),"")</f>
        <v/>
      </c>
      <c r="M7940" s="132" t="str">
        <f>IFERROR(IFERROR(INDEX(Кат!$B:$B,MATCH($C7940,Кат!$I:$I,0)),INDEX(Торг!$B:$B,MATCH($C7940,Торг!$I:$I,0))),"")</f>
        <v/>
      </c>
      <c r="N7940" s="132" t="str">
        <f t="shared" si="123"/>
        <v>БЕЛМАГ BM.1689</v>
      </c>
      <c r="O7940" s="132" t="str">
        <f>IFERROR(IFERROR(INDEX(Кат!$B:$B,MATCH($N7940,Кат!$I:$I,0)),INDEX(Торг!$B:$B,MATCH($N7940,Торг!$I:$I,0))),"")</f>
        <v/>
      </c>
    </row>
    <row r="7941" spans="1:15" outlineLevel="2">
      <c r="A7941" t="s">
        <v>19740</v>
      </c>
      <c r="C7941" s="191" t="s">
        <v>9174</v>
      </c>
      <c r="E7941" t="s">
        <v>9175</v>
      </c>
      <c r="F7941" t="s">
        <v>3756</v>
      </c>
      <c r="G7941" t="s">
        <v>399</v>
      </c>
      <c r="H7941">
        <v>1930</v>
      </c>
      <c r="J7941" t="s">
        <v>22634</v>
      </c>
      <c r="K7941" s="132" t="str">
        <f>IFERROR(IFERROR(INDEX(Кат!$O:$O,MATCH($C7941,Кат!$I:$I,0)),INDEX(Торг!$L:$L,MATCH($C7941,Торг!$I:$I,0))),"")</f>
        <v/>
      </c>
      <c r="L7941" s="132" t="str">
        <f>IFERROR(IFERROR(INDEX(Кат!$A:$A,MATCH($C7941,Кат!$I:$I,0)),INDEX(Торг!$A:$A,MATCH($C7941,Торг!$I:$I,0))),"")</f>
        <v/>
      </c>
      <c r="M7941" s="132" t="str">
        <f>IFERROR(IFERROR(INDEX(Кат!$B:$B,MATCH($C7941,Кат!$I:$I,0)),INDEX(Торг!$B:$B,MATCH($C7941,Торг!$I:$I,0))),"")</f>
        <v/>
      </c>
      <c r="N7941" s="132" t="str">
        <f t="shared" si="123"/>
        <v>БЕЛМАГ BM.3792</v>
      </c>
      <c r="O7941" s="132" t="str">
        <f>IFERROR(IFERROR(INDEX(Кат!$B:$B,MATCH($N7941,Кат!$I:$I,0)),INDEX(Торг!$B:$B,MATCH($N7941,Торг!$I:$I,0))),"")</f>
        <v/>
      </c>
    </row>
    <row r="7942" spans="1:15" outlineLevel="2">
      <c r="A7942" t="s">
        <v>19741</v>
      </c>
      <c r="C7942" s="191" t="s">
        <v>9176</v>
      </c>
      <c r="E7942" t="s">
        <v>9177</v>
      </c>
      <c r="F7942" t="s">
        <v>3756</v>
      </c>
      <c r="G7942" t="s">
        <v>399</v>
      </c>
      <c r="H7942">
        <v>2030</v>
      </c>
      <c r="J7942" t="s">
        <v>22634</v>
      </c>
      <c r="K7942" s="132" t="str">
        <f>IFERROR(IFERROR(INDEX(Кат!$O:$O,MATCH($C7942,Кат!$I:$I,0)),INDEX(Торг!$L:$L,MATCH($C7942,Торг!$I:$I,0))),"")</f>
        <v/>
      </c>
      <c r="L7942" s="132" t="str">
        <f>IFERROR(IFERROR(INDEX(Кат!$A:$A,MATCH($C7942,Кат!$I:$I,0)),INDEX(Торг!$A:$A,MATCH($C7942,Торг!$I:$I,0))),"")</f>
        <v/>
      </c>
      <c r="M7942" s="132" t="str">
        <f>IFERROR(IFERROR(INDEX(Кат!$B:$B,MATCH($C7942,Кат!$I:$I,0)),INDEX(Торг!$B:$B,MATCH($C7942,Торг!$I:$I,0))),"")</f>
        <v/>
      </c>
      <c r="N7942" s="132" t="str">
        <f t="shared" si="123"/>
        <v>БЕЛМАГ BM.1690</v>
      </c>
      <c r="O7942" s="132" t="str">
        <f>IFERROR(IFERROR(INDEX(Кат!$B:$B,MATCH($N7942,Кат!$I:$I,0)),INDEX(Торг!$B:$B,MATCH($N7942,Торг!$I:$I,0))),"")</f>
        <v/>
      </c>
    </row>
    <row r="7943" spans="1:15" outlineLevel="2">
      <c r="A7943" t="s">
        <v>19742</v>
      </c>
      <c r="C7943" s="191" t="s">
        <v>9178</v>
      </c>
      <c r="E7943" t="s">
        <v>9179</v>
      </c>
      <c r="F7943" t="s">
        <v>3756</v>
      </c>
      <c r="G7943" t="s">
        <v>375</v>
      </c>
      <c r="H7943">
        <v>4780</v>
      </c>
      <c r="J7943" t="s">
        <v>22634</v>
      </c>
      <c r="K7943" s="132" t="str">
        <f>IFERROR(IFERROR(INDEX(Кат!$O:$O,MATCH($C7943,Кат!$I:$I,0)),INDEX(Торг!$L:$L,MATCH($C7943,Торг!$I:$I,0))),"")</f>
        <v/>
      </c>
      <c r="L7943" s="132" t="str">
        <f>IFERROR(IFERROR(INDEX(Кат!$A:$A,MATCH($C7943,Кат!$I:$I,0)),INDEX(Торг!$A:$A,MATCH($C7943,Торг!$I:$I,0))),"")</f>
        <v/>
      </c>
      <c r="M7943" s="132" t="str">
        <f>IFERROR(IFERROR(INDEX(Кат!$B:$B,MATCH($C7943,Кат!$I:$I,0)),INDEX(Торг!$B:$B,MATCH($C7943,Торг!$I:$I,0))),"")</f>
        <v/>
      </c>
      <c r="N7943" s="132" t="str">
        <f t="shared" si="123"/>
        <v>БЕЛМАГ BM.0212</v>
      </c>
      <c r="O7943" s="132" t="str">
        <f>IFERROR(IFERROR(INDEX(Кат!$B:$B,MATCH($N7943,Кат!$I:$I,0)),INDEX(Торг!$B:$B,MATCH($N7943,Торг!$I:$I,0))),"")</f>
        <v/>
      </c>
    </row>
    <row r="7944" spans="1:15" outlineLevel="2">
      <c r="A7944" t="s">
        <v>30556</v>
      </c>
      <c r="C7944" s="191" t="s">
        <v>30557</v>
      </c>
      <c r="E7944" t="s">
        <v>30558</v>
      </c>
      <c r="F7944" t="s">
        <v>3756</v>
      </c>
      <c r="G7944" t="s">
        <v>375</v>
      </c>
      <c r="H7944">
        <v>6360</v>
      </c>
      <c r="J7944" t="s">
        <v>22634</v>
      </c>
      <c r="K7944" s="132" t="str">
        <f>IFERROR(IFERROR(INDEX(Кат!$O:$O,MATCH($C7944,Кат!$I:$I,0)),INDEX(Торг!$L:$L,MATCH($C7944,Торг!$I:$I,0))),"")</f>
        <v/>
      </c>
      <c r="L7944" s="132" t="str">
        <f>IFERROR(IFERROR(INDEX(Кат!$A:$A,MATCH($C7944,Кат!$I:$I,0)),INDEX(Торг!$A:$A,MATCH($C7944,Торг!$I:$I,0))),"")</f>
        <v/>
      </c>
      <c r="M7944" s="132" t="str">
        <f>IFERROR(IFERROR(INDEX(Кат!$B:$B,MATCH($C7944,Кат!$I:$I,0)),INDEX(Торг!$B:$B,MATCH($C7944,Торг!$I:$I,0))),"")</f>
        <v/>
      </c>
      <c r="N7944" s="132" t="str">
        <f t="shared" ref="N7944:N8007" si="124">_xlfn.CONCAT(F7944," ",C7944)</f>
        <v>БЕЛМАГ BM.0293</v>
      </c>
      <c r="O7944" s="132" t="str">
        <f>IFERROR(IFERROR(INDEX(Кат!$B:$B,MATCH($N7944,Кат!$I:$I,0)),INDEX(Торг!$B:$B,MATCH($N7944,Торг!$I:$I,0))),"")</f>
        <v/>
      </c>
    </row>
    <row r="7945" spans="1:15" outlineLevel="2">
      <c r="A7945" t="s">
        <v>19743</v>
      </c>
      <c r="C7945" s="191" t="s">
        <v>9180</v>
      </c>
      <c r="E7945" t="s">
        <v>9181</v>
      </c>
      <c r="F7945" t="s">
        <v>3756</v>
      </c>
      <c r="G7945" t="s">
        <v>375</v>
      </c>
      <c r="H7945">
        <v>4590</v>
      </c>
      <c r="J7945" t="s">
        <v>22634</v>
      </c>
      <c r="K7945" s="132" t="str">
        <f>IFERROR(IFERROR(INDEX(Кат!$O:$O,MATCH($C7945,Кат!$I:$I,0)),INDEX(Торг!$L:$L,MATCH($C7945,Торг!$I:$I,0))),"")</f>
        <v/>
      </c>
      <c r="L7945" s="132" t="str">
        <f>IFERROR(IFERROR(INDEX(Кат!$A:$A,MATCH($C7945,Кат!$I:$I,0)),INDEX(Торг!$A:$A,MATCH($C7945,Торг!$I:$I,0))),"")</f>
        <v/>
      </c>
      <c r="M7945" s="132" t="str">
        <f>IFERROR(IFERROR(INDEX(Кат!$B:$B,MATCH($C7945,Кат!$I:$I,0)),INDEX(Торг!$B:$B,MATCH($C7945,Торг!$I:$I,0))),"")</f>
        <v/>
      </c>
      <c r="N7945" s="132" t="str">
        <f t="shared" si="124"/>
        <v>БЕЛМАГ BM.0203</v>
      </c>
      <c r="O7945" s="132" t="str">
        <f>IFERROR(IFERROR(INDEX(Кат!$B:$B,MATCH($N7945,Кат!$I:$I,0)),INDEX(Торг!$B:$B,MATCH($N7945,Торг!$I:$I,0))),"")</f>
        <v/>
      </c>
    </row>
    <row r="7946" spans="1:15" outlineLevel="2">
      <c r="A7946" t="s">
        <v>19744</v>
      </c>
      <c r="C7946" s="191" t="s">
        <v>9182</v>
      </c>
      <c r="E7946" t="s">
        <v>9183</v>
      </c>
      <c r="F7946" t="s">
        <v>3756</v>
      </c>
      <c r="G7946" t="s">
        <v>375</v>
      </c>
      <c r="H7946">
        <v>4630</v>
      </c>
      <c r="J7946" t="s">
        <v>22634</v>
      </c>
      <c r="K7946" s="132" t="str">
        <f>IFERROR(IFERROR(INDEX(Кат!$O:$O,MATCH($C7946,Кат!$I:$I,0)),INDEX(Торг!$L:$L,MATCH($C7946,Торг!$I:$I,0))),"")</f>
        <v/>
      </c>
      <c r="L7946" s="132" t="str">
        <f>IFERROR(IFERROR(INDEX(Кат!$A:$A,MATCH($C7946,Кат!$I:$I,0)),INDEX(Торг!$A:$A,MATCH($C7946,Торг!$I:$I,0))),"")</f>
        <v/>
      </c>
      <c r="M7946" s="132" t="str">
        <f>IFERROR(IFERROR(INDEX(Кат!$B:$B,MATCH($C7946,Кат!$I:$I,0)),INDEX(Торг!$B:$B,MATCH($C7946,Торг!$I:$I,0))),"")</f>
        <v/>
      </c>
      <c r="N7946" s="132" t="str">
        <f t="shared" si="124"/>
        <v>БЕЛМАГ BM.1691</v>
      </c>
      <c r="O7946" s="132" t="str">
        <f>IFERROR(IFERROR(INDEX(Кат!$B:$B,MATCH($N7946,Кат!$I:$I,0)),INDEX(Торг!$B:$B,MATCH($N7946,Торг!$I:$I,0))),"")</f>
        <v/>
      </c>
    </row>
    <row r="7947" spans="1:15" outlineLevel="2">
      <c r="A7947" t="s">
        <v>19745</v>
      </c>
      <c r="C7947" s="191" t="s">
        <v>9184</v>
      </c>
      <c r="E7947" t="s">
        <v>9185</v>
      </c>
      <c r="F7947" t="s">
        <v>3756</v>
      </c>
      <c r="G7947" t="s">
        <v>375</v>
      </c>
      <c r="H7947">
        <v>4360</v>
      </c>
      <c r="J7947" t="s">
        <v>22634</v>
      </c>
      <c r="K7947" s="132" t="str">
        <f>IFERROR(IFERROR(INDEX(Кат!$O:$O,MATCH($C7947,Кат!$I:$I,0)),INDEX(Торг!$L:$L,MATCH($C7947,Торг!$I:$I,0))),"")</f>
        <v/>
      </c>
      <c r="L7947" s="132" t="str">
        <f>IFERROR(IFERROR(INDEX(Кат!$A:$A,MATCH($C7947,Кат!$I:$I,0)),INDEX(Торг!$A:$A,MATCH($C7947,Торг!$I:$I,0))),"")</f>
        <v/>
      </c>
      <c r="M7947" s="132" t="str">
        <f>IFERROR(IFERROR(INDEX(Кат!$B:$B,MATCH($C7947,Кат!$I:$I,0)),INDEX(Торг!$B:$B,MATCH($C7947,Торг!$I:$I,0))),"")</f>
        <v/>
      </c>
      <c r="N7947" s="132" t="str">
        <f t="shared" si="124"/>
        <v>БЕЛМАГ BM.3793</v>
      </c>
      <c r="O7947" s="132" t="str">
        <f>IFERROR(IFERROR(INDEX(Кат!$B:$B,MATCH($N7947,Кат!$I:$I,0)),INDEX(Торг!$B:$B,MATCH($N7947,Торг!$I:$I,0))),"")</f>
        <v/>
      </c>
    </row>
    <row r="7948" spans="1:15" outlineLevel="2">
      <c r="A7948" t="s">
        <v>19746</v>
      </c>
      <c r="C7948" s="191" t="s">
        <v>9186</v>
      </c>
      <c r="E7948" t="s">
        <v>9187</v>
      </c>
      <c r="F7948" t="s">
        <v>3756</v>
      </c>
      <c r="G7948" t="s">
        <v>375</v>
      </c>
      <c r="H7948">
        <v>4380</v>
      </c>
      <c r="J7948" t="s">
        <v>22634</v>
      </c>
      <c r="K7948" s="132" t="str">
        <f>IFERROR(IFERROR(INDEX(Кат!$O:$O,MATCH($C7948,Кат!$I:$I,0)),INDEX(Торг!$L:$L,MATCH($C7948,Торг!$I:$I,0))),"")</f>
        <v/>
      </c>
      <c r="L7948" s="132" t="str">
        <f>IFERROR(IFERROR(INDEX(Кат!$A:$A,MATCH($C7948,Кат!$I:$I,0)),INDEX(Торг!$A:$A,MATCH($C7948,Торг!$I:$I,0))),"")</f>
        <v/>
      </c>
      <c r="M7948" s="132" t="str">
        <f>IFERROR(IFERROR(INDEX(Кат!$B:$B,MATCH($C7948,Кат!$I:$I,0)),INDEX(Торг!$B:$B,MATCH($C7948,Торг!$I:$I,0))),"")</f>
        <v/>
      </c>
      <c r="N7948" s="132" t="str">
        <f t="shared" si="124"/>
        <v>БЕЛМАГ BM.1692</v>
      </c>
      <c r="O7948" s="132" t="str">
        <f>IFERROR(IFERROR(INDEX(Кат!$B:$B,MATCH($N7948,Кат!$I:$I,0)),INDEX(Торг!$B:$B,MATCH($N7948,Торг!$I:$I,0))),"")</f>
        <v/>
      </c>
    </row>
    <row r="7949" spans="1:15" outlineLevel="2">
      <c r="A7949" t="s">
        <v>19747</v>
      </c>
      <c r="C7949" s="191" t="s">
        <v>9188</v>
      </c>
      <c r="E7949" t="s">
        <v>9189</v>
      </c>
      <c r="F7949" t="s">
        <v>3756</v>
      </c>
      <c r="G7949" t="s">
        <v>375</v>
      </c>
      <c r="H7949">
        <v>4730</v>
      </c>
      <c r="J7949" t="s">
        <v>22634</v>
      </c>
      <c r="K7949" s="132" t="str">
        <f>IFERROR(IFERROR(INDEX(Кат!$O:$O,MATCH($C7949,Кат!$I:$I,0)),INDEX(Торг!$L:$L,MATCH($C7949,Торг!$I:$I,0))),"")</f>
        <v/>
      </c>
      <c r="L7949" s="132" t="str">
        <f>IFERROR(IFERROR(INDEX(Кат!$A:$A,MATCH($C7949,Кат!$I:$I,0)),INDEX(Торг!$A:$A,MATCH($C7949,Торг!$I:$I,0))),"")</f>
        <v/>
      </c>
      <c r="M7949" s="132" t="str">
        <f>IFERROR(IFERROR(INDEX(Кат!$B:$B,MATCH($C7949,Кат!$I:$I,0)),INDEX(Торг!$B:$B,MATCH($C7949,Торг!$I:$I,0))),"")</f>
        <v/>
      </c>
      <c r="N7949" s="132" t="str">
        <f t="shared" si="124"/>
        <v>БЕЛМАГ BM.0204</v>
      </c>
      <c r="O7949" s="132" t="str">
        <f>IFERROR(IFERROR(INDEX(Кат!$B:$B,MATCH($N7949,Кат!$I:$I,0)),INDEX(Торг!$B:$B,MATCH($N7949,Торг!$I:$I,0))),"")</f>
        <v/>
      </c>
    </row>
    <row r="7950" spans="1:15" outlineLevel="2">
      <c r="A7950" t="s">
        <v>19748</v>
      </c>
      <c r="C7950" s="191" t="s">
        <v>9190</v>
      </c>
      <c r="E7950" t="s">
        <v>9191</v>
      </c>
      <c r="F7950" t="s">
        <v>3756</v>
      </c>
      <c r="G7950" t="s">
        <v>375</v>
      </c>
      <c r="H7950">
        <v>4820</v>
      </c>
      <c r="J7950" t="s">
        <v>22634</v>
      </c>
      <c r="K7950" s="132" t="str">
        <f>IFERROR(IFERROR(INDEX(Кат!$O:$O,MATCH($C7950,Кат!$I:$I,0)),INDEX(Торг!$L:$L,MATCH($C7950,Торг!$I:$I,0))),"")</f>
        <v/>
      </c>
      <c r="L7950" s="132" t="str">
        <f>IFERROR(IFERROR(INDEX(Кат!$A:$A,MATCH($C7950,Кат!$I:$I,0)),INDEX(Торг!$A:$A,MATCH($C7950,Торг!$I:$I,0))),"")</f>
        <v/>
      </c>
      <c r="M7950" s="132" t="str">
        <f>IFERROR(IFERROR(INDEX(Кат!$B:$B,MATCH($C7950,Кат!$I:$I,0)),INDEX(Торг!$B:$B,MATCH($C7950,Торг!$I:$I,0))),"")</f>
        <v/>
      </c>
      <c r="N7950" s="132" t="str">
        <f t="shared" si="124"/>
        <v>БЕЛМАГ BM.0205</v>
      </c>
      <c r="O7950" s="132" t="str">
        <f>IFERROR(IFERROR(INDEX(Кат!$B:$B,MATCH($N7950,Кат!$I:$I,0)),INDEX(Торг!$B:$B,MATCH($N7950,Торг!$I:$I,0))),"")</f>
        <v/>
      </c>
    </row>
    <row r="7951" spans="1:15" outlineLevel="2">
      <c r="A7951" t="s">
        <v>19749</v>
      </c>
      <c r="C7951" s="191" t="s">
        <v>9192</v>
      </c>
      <c r="E7951" t="s">
        <v>9193</v>
      </c>
      <c r="F7951" t="s">
        <v>3756</v>
      </c>
      <c r="G7951" t="s">
        <v>375</v>
      </c>
      <c r="H7951">
        <v>5490</v>
      </c>
      <c r="J7951" t="s">
        <v>22634</v>
      </c>
      <c r="K7951" s="132" t="str">
        <f>IFERROR(IFERROR(INDEX(Кат!$O:$O,MATCH($C7951,Кат!$I:$I,0)),INDEX(Торг!$L:$L,MATCH($C7951,Торг!$I:$I,0))),"")</f>
        <v/>
      </c>
      <c r="L7951" s="132" t="str">
        <f>IFERROR(IFERROR(INDEX(Кат!$A:$A,MATCH($C7951,Кат!$I:$I,0)),INDEX(Торг!$A:$A,MATCH($C7951,Торг!$I:$I,0))),"")</f>
        <v/>
      </c>
      <c r="M7951" s="132" t="str">
        <f>IFERROR(IFERROR(INDEX(Кат!$B:$B,MATCH($C7951,Кат!$I:$I,0)),INDEX(Торг!$B:$B,MATCH($C7951,Торг!$I:$I,0))),"")</f>
        <v/>
      </c>
      <c r="N7951" s="132" t="str">
        <f t="shared" si="124"/>
        <v>БЕЛМАГ BM.0206</v>
      </c>
      <c r="O7951" s="132" t="str">
        <f>IFERROR(IFERROR(INDEX(Кат!$B:$B,MATCH($N7951,Кат!$I:$I,0)),INDEX(Торг!$B:$B,MATCH($N7951,Торг!$I:$I,0))),"")</f>
        <v/>
      </c>
    </row>
    <row r="7952" spans="1:15" outlineLevel="1">
      <c r="A7952" t="s">
        <v>19750</v>
      </c>
      <c r="C7952" s="191" t="s">
        <v>9194</v>
      </c>
      <c r="E7952" t="s">
        <v>9195</v>
      </c>
      <c r="F7952" t="s">
        <v>3756</v>
      </c>
      <c r="G7952" t="s">
        <v>375</v>
      </c>
      <c r="H7952">
        <v>4460</v>
      </c>
      <c r="J7952" t="s">
        <v>22634</v>
      </c>
      <c r="K7952" s="132" t="str">
        <f>IFERROR(IFERROR(INDEX(Кат!$O:$O,MATCH($C7952,Кат!$I:$I,0)),INDEX(Торг!$L:$L,MATCH($C7952,Торг!$I:$I,0))),"")</f>
        <v/>
      </c>
      <c r="L7952" s="132" t="str">
        <f>IFERROR(IFERROR(INDEX(Кат!$A:$A,MATCH($C7952,Кат!$I:$I,0)),INDEX(Торг!$A:$A,MATCH($C7952,Торг!$I:$I,0))),"")</f>
        <v/>
      </c>
      <c r="M7952" s="132" t="str">
        <f>IFERROR(IFERROR(INDEX(Кат!$B:$B,MATCH($C7952,Кат!$I:$I,0)),INDEX(Торг!$B:$B,MATCH($C7952,Торг!$I:$I,0))),"")</f>
        <v/>
      </c>
      <c r="N7952" s="132" t="str">
        <f t="shared" si="124"/>
        <v>БЕЛМАГ BM.0207</v>
      </c>
      <c r="O7952" s="132" t="str">
        <f>IFERROR(IFERROR(INDEX(Кат!$B:$B,MATCH($N7952,Кат!$I:$I,0)),INDEX(Торг!$B:$B,MATCH($N7952,Торг!$I:$I,0))),"")</f>
        <v/>
      </c>
    </row>
    <row r="7953" spans="1:15" outlineLevel="2">
      <c r="A7953" t="s">
        <v>24528</v>
      </c>
      <c r="C7953" s="191"/>
      <c r="E7953" t="s">
        <v>23764</v>
      </c>
      <c r="J7953" t="s">
        <v>22634</v>
      </c>
      <c r="K7953" s="132" t="str">
        <f>IFERROR(IFERROR(INDEX(Кат!$O:$O,MATCH($C7953,Кат!$I:$I,0)),INDEX(Торг!$L:$L,MATCH($C7953,Торг!$I:$I,0))),"")</f>
        <v/>
      </c>
      <c r="L7953" s="132" t="str">
        <f>IFERROR(IFERROR(INDEX(Кат!$A:$A,MATCH($C7953,Кат!$I:$I,0)),INDEX(Торг!$A:$A,MATCH($C7953,Торг!$I:$I,0))),"")</f>
        <v/>
      </c>
      <c r="M7953" s="132" t="str">
        <f>IFERROR(IFERROR(INDEX(Кат!$B:$B,MATCH($C7953,Кат!$I:$I,0)),INDEX(Торг!$B:$B,MATCH($C7953,Торг!$I:$I,0))),"")</f>
        <v/>
      </c>
      <c r="N7953" s="132" t="str">
        <f t="shared" si="124"/>
        <v xml:space="preserve"> </v>
      </c>
      <c r="O7953" s="132" t="str">
        <f>IFERROR(IFERROR(INDEX(Кат!$B:$B,MATCH($N7953,Кат!$I:$I,0)),INDEX(Торг!$B:$B,MATCH($N7953,Торг!$I:$I,0))),"")</f>
        <v/>
      </c>
    </row>
    <row r="7954" spans="1:15" outlineLevel="2">
      <c r="A7954" t="s">
        <v>19751</v>
      </c>
      <c r="C7954" s="191" t="s">
        <v>9196</v>
      </c>
      <c r="E7954" t="s">
        <v>9197</v>
      </c>
      <c r="F7954" t="s">
        <v>3756</v>
      </c>
      <c r="G7954" t="s">
        <v>399</v>
      </c>
      <c r="H7954">
        <v>650</v>
      </c>
      <c r="J7954" t="s">
        <v>22634</v>
      </c>
      <c r="K7954" s="132" t="str">
        <f>IFERROR(IFERROR(INDEX(Кат!$O:$O,MATCH($C7954,Кат!$I:$I,0)),INDEX(Торг!$L:$L,MATCH($C7954,Торг!$I:$I,0))),"")</f>
        <v/>
      </c>
      <c r="L7954" s="132" t="str">
        <f>IFERROR(IFERROR(INDEX(Кат!$A:$A,MATCH($C7954,Кат!$I:$I,0)),INDEX(Торг!$A:$A,MATCH($C7954,Торг!$I:$I,0))),"")</f>
        <v/>
      </c>
      <c r="M7954" s="132" t="str">
        <f>IFERROR(IFERROR(INDEX(Кат!$B:$B,MATCH($C7954,Кат!$I:$I,0)),INDEX(Торг!$B:$B,MATCH($C7954,Торг!$I:$I,0))),"")</f>
        <v/>
      </c>
      <c r="N7954" s="132" t="str">
        <f t="shared" si="124"/>
        <v>БЕЛМАГ BM.7748</v>
      </c>
      <c r="O7954" s="132" t="str">
        <f>IFERROR(IFERROR(INDEX(Кат!$B:$B,MATCH($N7954,Кат!$I:$I,0)),INDEX(Торг!$B:$B,MATCH($N7954,Торг!$I:$I,0))),"")</f>
        <v/>
      </c>
    </row>
    <row r="7955" spans="1:15" outlineLevel="2">
      <c r="A7955" t="s">
        <v>19752</v>
      </c>
      <c r="C7955" s="191" t="s">
        <v>9198</v>
      </c>
      <c r="E7955" t="s">
        <v>9199</v>
      </c>
      <c r="F7955" t="s">
        <v>3756</v>
      </c>
      <c r="G7955" t="s">
        <v>399</v>
      </c>
      <c r="H7955">
        <v>600</v>
      </c>
      <c r="J7955" t="s">
        <v>22634</v>
      </c>
      <c r="K7955" s="132" t="str">
        <f>IFERROR(IFERROR(INDEX(Кат!$O:$O,MATCH($C7955,Кат!$I:$I,0)),INDEX(Торг!$L:$L,MATCH($C7955,Торг!$I:$I,0))),"")</f>
        <v/>
      </c>
      <c r="L7955" s="132" t="str">
        <f>IFERROR(IFERROR(INDEX(Кат!$A:$A,MATCH($C7955,Кат!$I:$I,0)),INDEX(Торг!$A:$A,MATCH($C7955,Торг!$I:$I,0))),"")</f>
        <v/>
      </c>
      <c r="M7955" s="132" t="str">
        <f>IFERROR(IFERROR(INDEX(Кат!$B:$B,MATCH($C7955,Кат!$I:$I,0)),INDEX(Торг!$B:$B,MATCH($C7955,Торг!$I:$I,0))),"")</f>
        <v/>
      </c>
      <c r="N7955" s="132" t="str">
        <f t="shared" si="124"/>
        <v>БЕЛМАГ BM.7749</v>
      </c>
      <c r="O7955" s="132" t="str">
        <f>IFERROR(IFERROR(INDEX(Кат!$B:$B,MATCH($N7955,Кат!$I:$I,0)),INDEX(Торг!$B:$B,MATCH($N7955,Торг!$I:$I,0))),"")</f>
        <v/>
      </c>
    </row>
    <row r="7956" spans="1:15" outlineLevel="2">
      <c r="A7956" t="s">
        <v>19753</v>
      </c>
      <c r="C7956" s="191" t="s">
        <v>9200</v>
      </c>
      <c r="E7956" t="s">
        <v>9201</v>
      </c>
      <c r="F7956" t="s">
        <v>3756</v>
      </c>
      <c r="G7956" t="s">
        <v>399</v>
      </c>
      <c r="H7956">
        <v>590</v>
      </c>
      <c r="J7956" t="s">
        <v>22634</v>
      </c>
      <c r="K7956" s="132" t="str">
        <f>IFERROR(IFERROR(INDEX(Кат!$O:$O,MATCH($C7956,Кат!$I:$I,0)),INDEX(Торг!$L:$L,MATCH($C7956,Торг!$I:$I,0))),"")</f>
        <v/>
      </c>
      <c r="L7956" s="132" t="str">
        <f>IFERROR(IFERROR(INDEX(Кат!$A:$A,MATCH($C7956,Кат!$I:$I,0)),INDEX(Торг!$A:$A,MATCH($C7956,Торг!$I:$I,0))),"")</f>
        <v/>
      </c>
      <c r="M7956" s="132" t="str">
        <f>IFERROR(IFERROR(INDEX(Кат!$B:$B,MATCH($C7956,Кат!$I:$I,0)),INDEX(Торг!$B:$B,MATCH($C7956,Торг!$I:$I,0))),"")</f>
        <v/>
      </c>
      <c r="N7956" s="132" t="str">
        <f t="shared" si="124"/>
        <v>БЕЛМАГ BM.7750</v>
      </c>
      <c r="O7956" s="132" t="str">
        <f>IFERROR(IFERROR(INDEX(Кат!$B:$B,MATCH($N7956,Кат!$I:$I,0)),INDEX(Торг!$B:$B,MATCH($N7956,Торг!$I:$I,0))),"")</f>
        <v/>
      </c>
    </row>
    <row r="7957" spans="1:15" outlineLevel="2">
      <c r="A7957" t="s">
        <v>19754</v>
      </c>
      <c r="C7957" s="191" t="s">
        <v>9202</v>
      </c>
      <c r="E7957" t="s">
        <v>9203</v>
      </c>
      <c r="F7957" t="s">
        <v>3756</v>
      </c>
      <c r="G7957" t="s">
        <v>399</v>
      </c>
      <c r="H7957">
        <v>610</v>
      </c>
      <c r="J7957" t="s">
        <v>22634</v>
      </c>
      <c r="K7957" s="132" t="str">
        <f>IFERROR(IFERROR(INDEX(Кат!$O:$O,MATCH($C7957,Кат!$I:$I,0)),INDEX(Торг!$L:$L,MATCH($C7957,Торг!$I:$I,0))),"")</f>
        <v/>
      </c>
      <c r="L7957" s="132" t="str">
        <f>IFERROR(IFERROR(INDEX(Кат!$A:$A,MATCH($C7957,Кат!$I:$I,0)),INDEX(Торг!$A:$A,MATCH($C7957,Торг!$I:$I,0))),"")</f>
        <v/>
      </c>
      <c r="M7957" s="132" t="str">
        <f>IFERROR(IFERROR(INDEX(Кат!$B:$B,MATCH($C7957,Кат!$I:$I,0)),INDEX(Торг!$B:$B,MATCH($C7957,Торг!$I:$I,0))),"")</f>
        <v/>
      </c>
      <c r="N7957" s="132" t="str">
        <f t="shared" si="124"/>
        <v>БЕЛМАГ BM.0239</v>
      </c>
      <c r="O7957" s="132" t="str">
        <f>IFERROR(IFERROR(INDEX(Кат!$B:$B,MATCH($N7957,Кат!$I:$I,0)),INDEX(Торг!$B:$B,MATCH($N7957,Торг!$I:$I,0))),"")</f>
        <v/>
      </c>
    </row>
    <row r="7958" spans="1:15" outlineLevel="2">
      <c r="A7958" t="s">
        <v>19755</v>
      </c>
      <c r="C7958" s="191" t="s">
        <v>9204</v>
      </c>
      <c r="E7958" t="s">
        <v>22878</v>
      </c>
      <c r="F7958" t="s">
        <v>3756</v>
      </c>
      <c r="G7958" t="s">
        <v>399</v>
      </c>
      <c r="H7958">
        <v>740</v>
      </c>
      <c r="J7958" t="s">
        <v>22634</v>
      </c>
      <c r="K7958" s="132" t="str">
        <f>IFERROR(IFERROR(INDEX(Кат!$O:$O,MATCH($C7958,Кат!$I:$I,0)),INDEX(Торг!$L:$L,MATCH($C7958,Торг!$I:$I,0))),"")</f>
        <v/>
      </c>
      <c r="L7958" s="132" t="str">
        <f>IFERROR(IFERROR(INDEX(Кат!$A:$A,MATCH($C7958,Кат!$I:$I,0)),INDEX(Торг!$A:$A,MATCH($C7958,Торг!$I:$I,0))),"")</f>
        <v/>
      </c>
      <c r="M7958" s="132" t="str">
        <f>IFERROR(IFERROR(INDEX(Кат!$B:$B,MATCH($C7958,Кат!$I:$I,0)),INDEX(Торг!$B:$B,MATCH($C7958,Торг!$I:$I,0))),"")</f>
        <v/>
      </c>
      <c r="N7958" s="132" t="str">
        <f t="shared" si="124"/>
        <v>БЕЛМАГ BM.0240</v>
      </c>
      <c r="O7958" s="132" t="str">
        <f>IFERROR(IFERROR(INDEX(Кат!$B:$B,MATCH($N7958,Кат!$I:$I,0)),INDEX(Торг!$B:$B,MATCH($N7958,Торг!$I:$I,0))),"")</f>
        <v/>
      </c>
    </row>
    <row r="7959" spans="1:15" outlineLevel="2">
      <c r="A7959" t="s">
        <v>19756</v>
      </c>
      <c r="C7959" s="191" t="s">
        <v>9205</v>
      </c>
      <c r="E7959" t="s">
        <v>9206</v>
      </c>
      <c r="F7959" t="s">
        <v>3756</v>
      </c>
      <c r="G7959" t="s">
        <v>399</v>
      </c>
      <c r="H7959">
        <v>1110</v>
      </c>
      <c r="J7959" t="s">
        <v>22634</v>
      </c>
      <c r="K7959" s="132" t="str">
        <f>IFERROR(IFERROR(INDEX(Кат!$O:$O,MATCH($C7959,Кат!$I:$I,0)),INDEX(Торг!$L:$L,MATCH($C7959,Торг!$I:$I,0))),"")</f>
        <v/>
      </c>
      <c r="L7959" s="132" t="str">
        <f>IFERROR(IFERROR(INDEX(Кат!$A:$A,MATCH($C7959,Кат!$I:$I,0)),INDEX(Торг!$A:$A,MATCH($C7959,Торг!$I:$I,0))),"")</f>
        <v/>
      </c>
      <c r="M7959" s="132" t="str">
        <f>IFERROR(IFERROR(INDEX(Кат!$B:$B,MATCH($C7959,Кат!$I:$I,0)),INDEX(Торг!$B:$B,MATCH($C7959,Торг!$I:$I,0))),"")</f>
        <v/>
      </c>
      <c r="N7959" s="132" t="str">
        <f t="shared" si="124"/>
        <v>БЕЛМАГ BM.0241</v>
      </c>
      <c r="O7959" s="132" t="str">
        <f>IFERROR(IFERROR(INDEX(Кат!$B:$B,MATCH($N7959,Кат!$I:$I,0)),INDEX(Торг!$B:$B,MATCH($N7959,Торг!$I:$I,0))),"")</f>
        <v/>
      </c>
    </row>
    <row r="7960" spans="1:15" outlineLevel="2">
      <c r="A7960" t="s">
        <v>19757</v>
      </c>
      <c r="C7960" s="191" t="s">
        <v>9207</v>
      </c>
      <c r="E7960" t="s">
        <v>9208</v>
      </c>
      <c r="F7960" t="s">
        <v>3756</v>
      </c>
      <c r="G7960" t="s">
        <v>399</v>
      </c>
      <c r="H7960">
        <v>1270</v>
      </c>
      <c r="J7960" t="s">
        <v>22634</v>
      </c>
      <c r="K7960" s="132" t="str">
        <f>IFERROR(IFERROR(INDEX(Кат!$O:$O,MATCH($C7960,Кат!$I:$I,0)),INDEX(Торг!$L:$L,MATCH($C7960,Торг!$I:$I,0))),"")</f>
        <v/>
      </c>
      <c r="L7960" s="132" t="str">
        <f>IFERROR(IFERROR(INDEX(Кат!$A:$A,MATCH($C7960,Кат!$I:$I,0)),INDEX(Торг!$A:$A,MATCH($C7960,Торг!$I:$I,0))),"")</f>
        <v/>
      </c>
      <c r="M7960" s="132" t="str">
        <f>IFERROR(IFERROR(INDEX(Кат!$B:$B,MATCH($C7960,Кат!$I:$I,0)),INDEX(Торг!$B:$B,MATCH($C7960,Торг!$I:$I,0))),"")</f>
        <v/>
      </c>
      <c r="N7960" s="132" t="str">
        <f t="shared" si="124"/>
        <v>БЕЛМАГ BM.0242</v>
      </c>
      <c r="O7960" s="132" t="str">
        <f>IFERROR(IFERROR(INDEX(Кат!$B:$B,MATCH($N7960,Кат!$I:$I,0)),INDEX(Торг!$B:$B,MATCH($N7960,Торг!$I:$I,0))),"")</f>
        <v/>
      </c>
    </row>
    <row r="7961" spans="1:15" outlineLevel="1">
      <c r="A7961" t="s">
        <v>24529</v>
      </c>
      <c r="C7961" s="191"/>
      <c r="E7961" t="s">
        <v>24264</v>
      </c>
      <c r="J7961" t="s">
        <v>22634</v>
      </c>
      <c r="K7961" s="132" t="str">
        <f>IFERROR(IFERROR(INDEX(Кат!$O:$O,MATCH($C7961,Кат!$I:$I,0)),INDEX(Торг!$L:$L,MATCH($C7961,Торг!$I:$I,0))),"")</f>
        <v/>
      </c>
      <c r="L7961" s="132" t="str">
        <f>IFERROR(IFERROR(INDEX(Кат!$A:$A,MATCH($C7961,Кат!$I:$I,0)),INDEX(Торг!$A:$A,MATCH($C7961,Торг!$I:$I,0))),"")</f>
        <v/>
      </c>
      <c r="M7961" s="132" t="str">
        <f>IFERROR(IFERROR(INDEX(Кат!$B:$B,MATCH($C7961,Кат!$I:$I,0)),INDEX(Торг!$B:$B,MATCH($C7961,Торг!$I:$I,0))),"")</f>
        <v/>
      </c>
      <c r="N7961" s="132" t="str">
        <f t="shared" si="124"/>
        <v xml:space="preserve"> </v>
      </c>
      <c r="O7961" s="132" t="str">
        <f>IFERROR(IFERROR(INDEX(Кат!$B:$B,MATCH($N7961,Кат!$I:$I,0)),INDEX(Торг!$B:$B,MATCH($N7961,Торг!$I:$I,0))),"")</f>
        <v/>
      </c>
    </row>
    <row r="7962" spans="1:15" outlineLevel="2">
      <c r="A7962" t="s">
        <v>19759</v>
      </c>
      <c r="C7962" s="191" t="s">
        <v>9211</v>
      </c>
      <c r="E7962" t="s">
        <v>28991</v>
      </c>
      <c r="F7962" t="s">
        <v>3756</v>
      </c>
      <c r="G7962" t="s">
        <v>399</v>
      </c>
      <c r="H7962">
        <v>2040</v>
      </c>
      <c r="J7962" t="s">
        <v>22634</v>
      </c>
      <c r="K7962" s="132" t="str">
        <f>IFERROR(IFERROR(INDEX(Кат!$O:$O,MATCH($C7962,Кат!$I:$I,0)),INDEX(Торг!$L:$L,MATCH($C7962,Торг!$I:$I,0))),"")</f>
        <v/>
      </c>
      <c r="L7962" s="132" t="str">
        <f>IFERROR(IFERROR(INDEX(Кат!$A:$A,MATCH($C7962,Кат!$I:$I,0)),INDEX(Торг!$A:$A,MATCH($C7962,Торг!$I:$I,0))),"")</f>
        <v/>
      </c>
      <c r="M7962" s="132" t="str">
        <f>IFERROR(IFERROR(INDEX(Кат!$B:$B,MATCH($C7962,Кат!$I:$I,0)),INDEX(Торг!$B:$B,MATCH($C7962,Торг!$I:$I,0))),"")</f>
        <v/>
      </c>
      <c r="N7962" s="132" t="str">
        <f t="shared" si="124"/>
        <v>БЕЛМАГ BM.1198</v>
      </c>
      <c r="O7962" s="132" t="str">
        <f>IFERROR(IFERROR(INDEX(Кат!$B:$B,MATCH($N7962,Кат!$I:$I,0)),INDEX(Торг!$B:$B,MATCH($N7962,Торг!$I:$I,0))),"")</f>
        <v/>
      </c>
    </row>
    <row r="7963" spans="1:15" outlineLevel="2">
      <c r="A7963" t="s">
        <v>19760</v>
      </c>
      <c r="C7963" s="191" t="s">
        <v>9212</v>
      </c>
      <c r="E7963" t="s">
        <v>30802</v>
      </c>
      <c r="F7963" t="s">
        <v>3756</v>
      </c>
      <c r="G7963" t="s">
        <v>399</v>
      </c>
      <c r="H7963">
        <v>2930</v>
      </c>
      <c r="J7963" t="s">
        <v>22634</v>
      </c>
      <c r="K7963" s="132" t="str">
        <f>IFERROR(IFERROR(INDEX(Кат!$O:$O,MATCH($C7963,Кат!$I:$I,0)),INDEX(Торг!$L:$L,MATCH($C7963,Торг!$I:$I,0))),"")</f>
        <v/>
      </c>
      <c r="L7963" s="132" t="str">
        <f>IFERROR(IFERROR(INDEX(Кат!$A:$A,MATCH($C7963,Кат!$I:$I,0)),INDEX(Торг!$A:$A,MATCH($C7963,Торг!$I:$I,0))),"")</f>
        <v/>
      </c>
      <c r="M7963" s="132" t="str">
        <f>IFERROR(IFERROR(INDEX(Кат!$B:$B,MATCH($C7963,Кат!$I:$I,0)),INDEX(Торг!$B:$B,MATCH($C7963,Торг!$I:$I,0))),"")</f>
        <v/>
      </c>
      <c r="N7963" s="132" t="str">
        <f t="shared" si="124"/>
        <v>БЕЛМАГ BM.6713</v>
      </c>
      <c r="O7963" s="132" t="str">
        <f>IFERROR(IFERROR(INDEX(Кат!$B:$B,MATCH($N7963,Кат!$I:$I,0)),INDEX(Торг!$B:$B,MATCH($N7963,Торг!$I:$I,0))),"")</f>
        <v/>
      </c>
    </row>
    <row r="7964" spans="1:15" outlineLevel="2">
      <c r="A7964" t="s">
        <v>19758</v>
      </c>
      <c r="C7964" s="191" t="s">
        <v>9209</v>
      </c>
      <c r="E7964" t="s">
        <v>9210</v>
      </c>
      <c r="F7964" t="s">
        <v>3756</v>
      </c>
      <c r="G7964" t="s">
        <v>399</v>
      </c>
      <c r="H7964">
        <v>2600</v>
      </c>
      <c r="J7964" t="s">
        <v>22634</v>
      </c>
      <c r="K7964" s="132" t="str">
        <f>IFERROR(IFERROR(INDEX(Кат!$O:$O,MATCH($C7964,Кат!$I:$I,0)),INDEX(Торг!$L:$L,MATCH($C7964,Торг!$I:$I,0))),"")</f>
        <v/>
      </c>
      <c r="L7964" s="132" t="str">
        <f>IFERROR(IFERROR(INDEX(Кат!$A:$A,MATCH($C7964,Кат!$I:$I,0)),INDEX(Торг!$A:$A,MATCH($C7964,Торг!$I:$I,0))),"")</f>
        <v/>
      </c>
      <c r="M7964" s="132" t="str">
        <f>IFERROR(IFERROR(INDEX(Кат!$B:$B,MATCH($C7964,Кат!$I:$I,0)),INDEX(Торг!$B:$B,MATCH($C7964,Торг!$I:$I,0))),"")</f>
        <v/>
      </c>
      <c r="N7964" s="132" t="str">
        <f t="shared" si="124"/>
        <v>БЕЛМАГ BM.1520</v>
      </c>
      <c r="O7964" s="132" t="str">
        <f>IFERROR(IFERROR(INDEX(Кат!$B:$B,MATCH($N7964,Кат!$I:$I,0)),INDEX(Торг!$B:$B,MATCH($N7964,Торг!$I:$I,0))),"")</f>
        <v/>
      </c>
    </row>
    <row r="7965" spans="1:15" outlineLevel="2">
      <c r="A7965" t="s">
        <v>24530</v>
      </c>
      <c r="C7965" s="191"/>
      <c r="E7965" t="s">
        <v>23486</v>
      </c>
      <c r="J7965" t="s">
        <v>22634</v>
      </c>
      <c r="K7965" s="132" t="str">
        <f>IFERROR(IFERROR(INDEX(Кат!$O:$O,MATCH($C7965,Кат!$I:$I,0)),INDEX(Торг!$L:$L,MATCH($C7965,Торг!$I:$I,0))),"")</f>
        <v/>
      </c>
      <c r="L7965" s="132" t="str">
        <f>IFERROR(IFERROR(INDEX(Кат!$A:$A,MATCH($C7965,Кат!$I:$I,0)),INDEX(Торг!$A:$A,MATCH($C7965,Торг!$I:$I,0))),"")</f>
        <v/>
      </c>
      <c r="M7965" s="132" t="str">
        <f>IFERROR(IFERROR(INDEX(Кат!$B:$B,MATCH($C7965,Кат!$I:$I,0)),INDEX(Торг!$B:$B,MATCH($C7965,Торг!$I:$I,0))),"")</f>
        <v/>
      </c>
      <c r="N7965" s="132" t="str">
        <f t="shared" si="124"/>
        <v xml:space="preserve"> </v>
      </c>
      <c r="O7965" s="132" t="str">
        <f>IFERROR(IFERROR(INDEX(Кат!$B:$B,MATCH($N7965,Кат!$I:$I,0)),INDEX(Торг!$B:$B,MATCH($N7965,Торг!$I:$I,0))),"")</f>
        <v/>
      </c>
    </row>
    <row r="7966" spans="1:15" outlineLevel="2">
      <c r="A7966" t="s">
        <v>19761</v>
      </c>
      <c r="C7966" s="191" t="s">
        <v>9213</v>
      </c>
      <c r="E7966" t="s">
        <v>9214</v>
      </c>
      <c r="F7966" t="s">
        <v>3756</v>
      </c>
      <c r="G7966" t="s">
        <v>399</v>
      </c>
      <c r="H7966">
        <v>570</v>
      </c>
      <c r="J7966" t="s">
        <v>22634</v>
      </c>
      <c r="K7966" s="132" t="str">
        <f>IFERROR(IFERROR(INDEX(Кат!$O:$O,MATCH($C7966,Кат!$I:$I,0)),INDEX(Торг!$L:$L,MATCH($C7966,Торг!$I:$I,0))),"")</f>
        <v/>
      </c>
      <c r="L7966" s="132" t="str">
        <f>IFERROR(IFERROR(INDEX(Кат!$A:$A,MATCH($C7966,Кат!$I:$I,0)),INDEX(Торг!$A:$A,MATCH($C7966,Торг!$I:$I,0))),"")</f>
        <v/>
      </c>
      <c r="M7966" s="132" t="str">
        <f>IFERROR(IFERROR(INDEX(Кат!$B:$B,MATCH($C7966,Кат!$I:$I,0)),INDEX(Торг!$B:$B,MATCH($C7966,Торг!$I:$I,0))),"")</f>
        <v/>
      </c>
      <c r="N7966" s="132" t="str">
        <f t="shared" si="124"/>
        <v>БЕЛМАГ BM.1379</v>
      </c>
      <c r="O7966" s="132" t="str">
        <f>IFERROR(IFERROR(INDEX(Кат!$B:$B,MATCH($N7966,Кат!$I:$I,0)),INDEX(Торг!$B:$B,MATCH($N7966,Торг!$I:$I,0))),"")</f>
        <v/>
      </c>
    </row>
    <row r="7967" spans="1:15" outlineLevel="2">
      <c r="A7967" t="s">
        <v>24531</v>
      </c>
      <c r="C7967" s="191"/>
      <c r="E7967" t="s">
        <v>23917</v>
      </c>
      <c r="J7967" t="s">
        <v>22634</v>
      </c>
      <c r="K7967" s="132" t="str">
        <f>IFERROR(IFERROR(INDEX(Кат!$O:$O,MATCH($C7967,Кат!$I:$I,0)),INDEX(Торг!$L:$L,MATCH($C7967,Торг!$I:$I,0))),"")</f>
        <v/>
      </c>
      <c r="L7967" s="132" t="str">
        <f>IFERROR(IFERROR(INDEX(Кат!$A:$A,MATCH($C7967,Кат!$I:$I,0)),INDEX(Торг!$A:$A,MATCH($C7967,Торг!$I:$I,0))),"")</f>
        <v/>
      </c>
      <c r="M7967" s="132" t="str">
        <f>IFERROR(IFERROR(INDEX(Кат!$B:$B,MATCH($C7967,Кат!$I:$I,0)),INDEX(Торг!$B:$B,MATCH($C7967,Торг!$I:$I,0))),"")</f>
        <v/>
      </c>
      <c r="N7967" s="132" t="str">
        <f t="shared" si="124"/>
        <v xml:space="preserve"> </v>
      </c>
      <c r="O7967" s="132" t="str">
        <f>IFERROR(IFERROR(INDEX(Кат!$B:$B,MATCH($N7967,Кат!$I:$I,0)),INDEX(Торг!$B:$B,MATCH($N7967,Торг!$I:$I,0))),"")</f>
        <v/>
      </c>
    </row>
    <row r="7968" spans="1:15" outlineLevel="2">
      <c r="A7968" t="s">
        <v>19762</v>
      </c>
      <c r="C7968" s="191" t="s">
        <v>9215</v>
      </c>
      <c r="E7968" t="s">
        <v>9216</v>
      </c>
      <c r="F7968" t="s">
        <v>3756</v>
      </c>
      <c r="G7968" t="s">
        <v>399</v>
      </c>
      <c r="H7968">
        <v>230</v>
      </c>
      <c r="J7968" t="s">
        <v>22634</v>
      </c>
      <c r="K7968" s="132" t="str">
        <f>IFERROR(IFERROR(INDEX(Кат!$O:$O,MATCH($C7968,Кат!$I:$I,0)),INDEX(Торг!$L:$L,MATCH($C7968,Торг!$I:$I,0))),"")</f>
        <v/>
      </c>
      <c r="L7968" s="132" t="str">
        <f>IFERROR(IFERROR(INDEX(Кат!$A:$A,MATCH($C7968,Кат!$I:$I,0)),INDEX(Торг!$A:$A,MATCH($C7968,Торг!$I:$I,0))),"")</f>
        <v/>
      </c>
      <c r="M7968" s="132" t="str">
        <f>IFERROR(IFERROR(INDEX(Кат!$B:$B,MATCH($C7968,Кат!$I:$I,0)),INDEX(Торг!$B:$B,MATCH($C7968,Торг!$I:$I,0))),"")</f>
        <v/>
      </c>
      <c r="N7968" s="132" t="str">
        <f t="shared" si="124"/>
        <v>БЕЛМАГ BM.0229</v>
      </c>
      <c r="O7968" s="132" t="str">
        <f>IFERROR(IFERROR(INDEX(Кат!$B:$B,MATCH($N7968,Кат!$I:$I,0)),INDEX(Торг!$B:$B,MATCH($N7968,Торг!$I:$I,0))),"")</f>
        <v/>
      </c>
    </row>
    <row r="7969" spans="1:15" outlineLevel="2">
      <c r="A7969" t="s">
        <v>19763</v>
      </c>
      <c r="C7969" s="191" t="s">
        <v>9217</v>
      </c>
      <c r="E7969" t="s">
        <v>9218</v>
      </c>
      <c r="F7969" t="s">
        <v>3756</v>
      </c>
      <c r="G7969" t="s">
        <v>399</v>
      </c>
      <c r="H7969">
        <v>240</v>
      </c>
      <c r="J7969" t="s">
        <v>22634</v>
      </c>
      <c r="K7969" s="132" t="str">
        <f>IFERROR(IFERROR(INDEX(Кат!$O:$O,MATCH($C7969,Кат!$I:$I,0)),INDEX(Торг!$L:$L,MATCH($C7969,Торг!$I:$I,0))),"")</f>
        <v/>
      </c>
      <c r="L7969" s="132" t="str">
        <f>IFERROR(IFERROR(INDEX(Кат!$A:$A,MATCH($C7969,Кат!$I:$I,0)),INDEX(Торг!$A:$A,MATCH($C7969,Торг!$I:$I,0))),"")</f>
        <v/>
      </c>
      <c r="M7969" s="132" t="str">
        <f>IFERROR(IFERROR(INDEX(Кат!$B:$B,MATCH($C7969,Кат!$I:$I,0)),INDEX(Торг!$B:$B,MATCH($C7969,Торг!$I:$I,0))),"")</f>
        <v/>
      </c>
      <c r="N7969" s="132" t="str">
        <f t="shared" si="124"/>
        <v>БЕЛМАГ BM.0230</v>
      </c>
      <c r="O7969" s="132" t="str">
        <f>IFERROR(IFERROR(INDEX(Кат!$B:$B,MATCH($N7969,Кат!$I:$I,0)),INDEX(Торг!$B:$B,MATCH($N7969,Торг!$I:$I,0))),"")</f>
        <v/>
      </c>
    </row>
    <row r="7970" spans="1:15" outlineLevel="2">
      <c r="A7970" t="s">
        <v>24532</v>
      </c>
      <c r="C7970" s="191"/>
      <c r="E7970" t="s">
        <v>23919</v>
      </c>
      <c r="J7970" t="s">
        <v>22634</v>
      </c>
      <c r="K7970" s="132" t="str">
        <f>IFERROR(IFERROR(INDEX(Кат!$O:$O,MATCH($C7970,Кат!$I:$I,0)),INDEX(Торг!$L:$L,MATCH($C7970,Торг!$I:$I,0))),"")</f>
        <v/>
      </c>
      <c r="L7970" s="132" t="str">
        <f>IFERROR(IFERROR(INDEX(Кат!$A:$A,MATCH($C7970,Кат!$I:$I,0)),INDEX(Торг!$A:$A,MATCH($C7970,Торг!$I:$I,0))),"")</f>
        <v/>
      </c>
      <c r="M7970" s="132" t="str">
        <f>IFERROR(IFERROR(INDEX(Кат!$B:$B,MATCH($C7970,Кат!$I:$I,0)),INDEX(Торг!$B:$B,MATCH($C7970,Торг!$I:$I,0))),"")</f>
        <v/>
      </c>
      <c r="N7970" s="132" t="str">
        <f t="shared" si="124"/>
        <v xml:space="preserve"> </v>
      </c>
      <c r="O7970" s="132" t="str">
        <f>IFERROR(IFERROR(INDEX(Кат!$B:$B,MATCH($N7970,Кат!$I:$I,0)),INDEX(Торг!$B:$B,MATCH($N7970,Торг!$I:$I,0))),"")</f>
        <v/>
      </c>
    </row>
    <row r="7971" spans="1:15" outlineLevel="2">
      <c r="A7971" t="s">
        <v>19764</v>
      </c>
      <c r="C7971" s="191" t="s">
        <v>9219</v>
      </c>
      <c r="E7971" t="s">
        <v>9220</v>
      </c>
      <c r="F7971" t="s">
        <v>3756</v>
      </c>
      <c r="G7971" t="s">
        <v>399</v>
      </c>
      <c r="H7971">
        <v>2110</v>
      </c>
      <c r="J7971" t="s">
        <v>22634</v>
      </c>
      <c r="K7971" s="132" t="str">
        <f>IFERROR(IFERROR(INDEX(Кат!$O:$O,MATCH($C7971,Кат!$I:$I,0)),INDEX(Торг!$L:$L,MATCH($C7971,Торг!$I:$I,0))),"")</f>
        <v/>
      </c>
      <c r="L7971" s="132" t="str">
        <f>IFERROR(IFERROR(INDEX(Кат!$A:$A,MATCH($C7971,Кат!$I:$I,0)),INDEX(Торг!$A:$A,MATCH($C7971,Торг!$I:$I,0))),"")</f>
        <v/>
      </c>
      <c r="M7971" s="132" t="str">
        <f>IFERROR(IFERROR(INDEX(Кат!$B:$B,MATCH($C7971,Кат!$I:$I,0)),INDEX(Торг!$B:$B,MATCH($C7971,Торг!$I:$I,0))),"")</f>
        <v/>
      </c>
      <c r="N7971" s="132" t="str">
        <f t="shared" si="124"/>
        <v>БЕЛМАГ BM.5583</v>
      </c>
      <c r="O7971" s="132" t="str">
        <f>IFERROR(IFERROR(INDEX(Кат!$B:$B,MATCH($N7971,Кат!$I:$I,0)),INDEX(Торг!$B:$B,MATCH($N7971,Торг!$I:$I,0))),"")</f>
        <v/>
      </c>
    </row>
    <row r="7972" spans="1:15" outlineLevel="2">
      <c r="A7972" t="s">
        <v>19765</v>
      </c>
      <c r="C7972" s="191" t="s">
        <v>9221</v>
      </c>
      <c r="E7972" t="s">
        <v>9222</v>
      </c>
      <c r="F7972" t="s">
        <v>3756</v>
      </c>
      <c r="G7972" t="s">
        <v>399</v>
      </c>
      <c r="H7972">
        <v>1420</v>
      </c>
      <c r="J7972" t="s">
        <v>22634</v>
      </c>
      <c r="K7972" s="132" t="str">
        <f>IFERROR(IFERROR(INDEX(Кат!$O:$O,MATCH($C7972,Кат!$I:$I,0)),INDEX(Торг!$L:$L,MATCH($C7972,Торг!$I:$I,0))),"")</f>
        <v/>
      </c>
      <c r="L7972" s="132" t="str">
        <f>IFERROR(IFERROR(INDEX(Кат!$A:$A,MATCH($C7972,Кат!$I:$I,0)),INDEX(Торг!$A:$A,MATCH($C7972,Торг!$I:$I,0))),"")</f>
        <v/>
      </c>
      <c r="M7972" s="132" t="str">
        <f>IFERROR(IFERROR(INDEX(Кат!$B:$B,MATCH($C7972,Кат!$I:$I,0)),INDEX(Торг!$B:$B,MATCH($C7972,Торг!$I:$I,0))),"")</f>
        <v/>
      </c>
      <c r="N7972" s="132" t="str">
        <f t="shared" si="124"/>
        <v>БЕЛМАГ BM.4161</v>
      </c>
      <c r="O7972" s="132" t="str">
        <f>IFERROR(IFERROR(INDEX(Кат!$B:$B,MATCH($N7972,Кат!$I:$I,0)),INDEX(Торг!$B:$B,MATCH($N7972,Торг!$I:$I,0))),"")</f>
        <v/>
      </c>
    </row>
    <row r="7973" spans="1:15" outlineLevel="2">
      <c r="A7973" t="s">
        <v>19766</v>
      </c>
      <c r="C7973" s="191" t="s">
        <v>9223</v>
      </c>
      <c r="E7973" t="s">
        <v>9224</v>
      </c>
      <c r="F7973" t="s">
        <v>3756</v>
      </c>
      <c r="G7973" t="s">
        <v>399</v>
      </c>
      <c r="H7973">
        <v>1590</v>
      </c>
      <c r="J7973" t="s">
        <v>22634</v>
      </c>
      <c r="K7973" s="132" t="str">
        <f>IFERROR(IFERROR(INDEX(Кат!$O:$O,MATCH($C7973,Кат!$I:$I,0)),INDEX(Торг!$L:$L,MATCH($C7973,Торг!$I:$I,0))),"")</f>
        <v/>
      </c>
      <c r="L7973" s="132" t="str">
        <f>IFERROR(IFERROR(INDEX(Кат!$A:$A,MATCH($C7973,Кат!$I:$I,0)),INDEX(Торг!$A:$A,MATCH($C7973,Торг!$I:$I,0))),"")</f>
        <v/>
      </c>
      <c r="M7973" s="132" t="str">
        <f>IFERROR(IFERROR(INDEX(Кат!$B:$B,MATCH($C7973,Кат!$I:$I,0)),INDEX(Торг!$B:$B,MATCH($C7973,Торг!$I:$I,0))),"")</f>
        <v/>
      </c>
      <c r="N7973" s="132" t="str">
        <f t="shared" si="124"/>
        <v>БЕЛМАГ BM.4162</v>
      </c>
      <c r="O7973" s="132" t="str">
        <f>IFERROR(IFERROR(INDEX(Кат!$B:$B,MATCH($N7973,Кат!$I:$I,0)),INDEX(Торг!$B:$B,MATCH($N7973,Торг!$I:$I,0))),"")</f>
        <v/>
      </c>
    </row>
    <row r="7974" spans="1:15" outlineLevel="2">
      <c r="A7974" t="s">
        <v>19767</v>
      </c>
      <c r="C7974" s="191" t="s">
        <v>9225</v>
      </c>
      <c r="E7974" t="s">
        <v>9226</v>
      </c>
      <c r="F7974" t="s">
        <v>3756</v>
      </c>
      <c r="G7974" t="s">
        <v>399</v>
      </c>
      <c r="H7974">
        <v>1460</v>
      </c>
      <c r="J7974" t="s">
        <v>22634</v>
      </c>
      <c r="K7974" s="132" t="str">
        <f>IFERROR(IFERROR(INDEX(Кат!$O:$O,MATCH($C7974,Кат!$I:$I,0)),INDEX(Торг!$L:$L,MATCH($C7974,Торг!$I:$I,0))),"")</f>
        <v/>
      </c>
      <c r="L7974" s="132" t="str">
        <f>IFERROR(IFERROR(INDEX(Кат!$A:$A,MATCH($C7974,Кат!$I:$I,0)),INDEX(Торг!$A:$A,MATCH($C7974,Торг!$I:$I,0))),"")</f>
        <v/>
      </c>
      <c r="M7974" s="132" t="str">
        <f>IFERROR(IFERROR(INDEX(Кат!$B:$B,MATCH($C7974,Кат!$I:$I,0)),INDEX(Торг!$B:$B,MATCH($C7974,Торг!$I:$I,0))),"")</f>
        <v/>
      </c>
      <c r="N7974" s="132" t="str">
        <f t="shared" si="124"/>
        <v>БЕЛМАГ BM.0054</v>
      </c>
      <c r="O7974" s="132" t="str">
        <f>IFERROR(IFERROR(INDEX(Кат!$B:$B,MATCH($N7974,Кат!$I:$I,0)),INDEX(Торг!$B:$B,MATCH($N7974,Торг!$I:$I,0))),"")</f>
        <v/>
      </c>
    </row>
    <row r="7975" spans="1:15" outlineLevel="2">
      <c r="A7975" t="s">
        <v>19768</v>
      </c>
      <c r="C7975" s="191" t="s">
        <v>9227</v>
      </c>
      <c r="E7975" t="s">
        <v>9228</v>
      </c>
      <c r="F7975" t="s">
        <v>3756</v>
      </c>
      <c r="G7975" t="s">
        <v>399</v>
      </c>
      <c r="H7975">
        <v>1730</v>
      </c>
      <c r="J7975" t="s">
        <v>22634</v>
      </c>
      <c r="K7975" s="132" t="str">
        <f>IFERROR(IFERROR(INDEX(Кат!$O:$O,MATCH($C7975,Кат!$I:$I,0)),INDEX(Торг!$L:$L,MATCH($C7975,Торг!$I:$I,0))),"")</f>
        <v/>
      </c>
      <c r="L7975" s="132" t="str">
        <f>IFERROR(IFERROR(INDEX(Кат!$A:$A,MATCH($C7975,Кат!$I:$I,0)),INDEX(Торг!$A:$A,MATCH($C7975,Торг!$I:$I,0))),"")</f>
        <v/>
      </c>
      <c r="M7975" s="132" t="str">
        <f>IFERROR(IFERROR(INDEX(Кат!$B:$B,MATCH($C7975,Кат!$I:$I,0)),INDEX(Торг!$B:$B,MATCH($C7975,Торг!$I:$I,0))),"")</f>
        <v/>
      </c>
      <c r="N7975" s="132" t="str">
        <f t="shared" si="124"/>
        <v>БЕЛМАГ BM.0137</v>
      </c>
      <c r="O7975" s="132" t="str">
        <f>IFERROR(IFERROR(INDEX(Кат!$B:$B,MATCH($N7975,Кат!$I:$I,0)),INDEX(Торг!$B:$B,MATCH($N7975,Торг!$I:$I,0))),"")</f>
        <v/>
      </c>
    </row>
    <row r="7976" spans="1:15" outlineLevel="2">
      <c r="A7976" t="s">
        <v>19769</v>
      </c>
      <c r="C7976" s="191" t="s">
        <v>9229</v>
      </c>
      <c r="E7976" t="s">
        <v>9230</v>
      </c>
      <c r="F7976" t="s">
        <v>3756</v>
      </c>
      <c r="G7976" t="s">
        <v>399</v>
      </c>
      <c r="H7976">
        <v>920</v>
      </c>
      <c r="J7976" t="s">
        <v>22634</v>
      </c>
      <c r="K7976" s="132" t="str">
        <f>IFERROR(IFERROR(INDEX(Кат!$O:$O,MATCH($C7976,Кат!$I:$I,0)),INDEX(Торг!$L:$L,MATCH($C7976,Торг!$I:$I,0))),"")</f>
        <v/>
      </c>
      <c r="L7976" s="132" t="str">
        <f>IFERROR(IFERROR(INDEX(Кат!$A:$A,MATCH($C7976,Кат!$I:$I,0)),INDEX(Торг!$A:$A,MATCH($C7976,Торг!$I:$I,0))),"")</f>
        <v/>
      </c>
      <c r="M7976" s="132" t="str">
        <f>IFERROR(IFERROR(INDEX(Кат!$B:$B,MATCH($C7976,Кат!$I:$I,0)),INDEX(Торг!$B:$B,MATCH($C7976,Торг!$I:$I,0))),"")</f>
        <v/>
      </c>
      <c r="N7976" s="132" t="str">
        <f t="shared" si="124"/>
        <v>БЕЛМАГ BM.4163</v>
      </c>
      <c r="O7976" s="132" t="str">
        <f>IFERROR(IFERROR(INDEX(Кат!$B:$B,MATCH($N7976,Кат!$I:$I,0)),INDEX(Торг!$B:$B,MATCH($N7976,Торг!$I:$I,0))),"")</f>
        <v/>
      </c>
    </row>
    <row r="7977" spans="1:15" outlineLevel="2">
      <c r="A7977" t="s">
        <v>19770</v>
      </c>
      <c r="C7977" s="191" t="s">
        <v>9231</v>
      </c>
      <c r="E7977" t="s">
        <v>9232</v>
      </c>
      <c r="F7977" t="s">
        <v>3756</v>
      </c>
      <c r="G7977" t="s">
        <v>399</v>
      </c>
      <c r="H7977">
        <v>950</v>
      </c>
      <c r="J7977" t="s">
        <v>22634</v>
      </c>
      <c r="K7977" s="132" t="str">
        <f>IFERROR(IFERROR(INDEX(Кат!$O:$O,MATCH($C7977,Кат!$I:$I,0)),INDEX(Торг!$L:$L,MATCH($C7977,Торг!$I:$I,0))),"")</f>
        <v/>
      </c>
      <c r="L7977" s="132" t="str">
        <f>IFERROR(IFERROR(INDEX(Кат!$A:$A,MATCH($C7977,Кат!$I:$I,0)),INDEX(Торг!$A:$A,MATCH($C7977,Торг!$I:$I,0))),"")</f>
        <v/>
      </c>
      <c r="M7977" s="132" t="str">
        <f>IFERROR(IFERROR(INDEX(Кат!$B:$B,MATCH($C7977,Кат!$I:$I,0)),INDEX(Торг!$B:$B,MATCH($C7977,Торг!$I:$I,0))),"")</f>
        <v/>
      </c>
      <c r="N7977" s="132" t="str">
        <f t="shared" si="124"/>
        <v>БЕЛМАГ BM.0055</v>
      </c>
      <c r="O7977" s="132" t="str">
        <f>IFERROR(IFERROR(INDEX(Кат!$B:$B,MATCH($N7977,Кат!$I:$I,0)),INDEX(Торг!$B:$B,MATCH($N7977,Торг!$I:$I,0))),"")</f>
        <v/>
      </c>
    </row>
    <row r="7978" spans="1:15" outlineLevel="2">
      <c r="A7978" t="s">
        <v>19771</v>
      </c>
      <c r="C7978" s="191" t="s">
        <v>9233</v>
      </c>
      <c r="E7978" t="s">
        <v>27428</v>
      </c>
      <c r="F7978" t="s">
        <v>3756</v>
      </c>
      <c r="G7978" t="s">
        <v>399</v>
      </c>
      <c r="H7978">
        <v>470</v>
      </c>
      <c r="J7978" t="s">
        <v>22634</v>
      </c>
      <c r="K7978" s="132" t="str">
        <f>IFERROR(IFERROR(INDEX(Кат!$O:$O,MATCH($C7978,Кат!$I:$I,0)),INDEX(Торг!$L:$L,MATCH($C7978,Торг!$I:$I,0))),"")</f>
        <v/>
      </c>
      <c r="L7978" s="132" t="str">
        <f>IFERROR(IFERROR(INDEX(Кат!$A:$A,MATCH($C7978,Кат!$I:$I,0)),INDEX(Торг!$A:$A,MATCH($C7978,Торг!$I:$I,0))),"")</f>
        <v/>
      </c>
      <c r="M7978" s="132" t="str">
        <f>IFERROR(IFERROR(INDEX(Кат!$B:$B,MATCH($C7978,Кат!$I:$I,0)),INDEX(Торг!$B:$B,MATCH($C7978,Торг!$I:$I,0))),"")</f>
        <v/>
      </c>
      <c r="N7978" s="132" t="str">
        <f t="shared" si="124"/>
        <v>БЕЛМАГ BM.0053</v>
      </c>
      <c r="O7978" s="132" t="str">
        <f>IFERROR(IFERROR(INDEX(Кат!$B:$B,MATCH($N7978,Кат!$I:$I,0)),INDEX(Торг!$B:$B,MATCH($N7978,Торг!$I:$I,0))),"")</f>
        <v/>
      </c>
    </row>
    <row r="7979" spans="1:15" outlineLevel="2">
      <c r="A7979" t="s">
        <v>19772</v>
      </c>
      <c r="C7979" s="191" t="s">
        <v>3755</v>
      </c>
      <c r="E7979" t="s">
        <v>27429</v>
      </c>
      <c r="F7979" t="s">
        <v>3756</v>
      </c>
      <c r="G7979" t="s">
        <v>399</v>
      </c>
      <c r="H7979">
        <v>490</v>
      </c>
      <c r="J7979" t="s">
        <v>22634</v>
      </c>
      <c r="K7979" s="132" t="str">
        <f>IFERROR(IFERROR(INDEX(Кат!$O:$O,MATCH($C7979,Кат!$I:$I,0)),INDEX(Торг!$L:$L,MATCH($C7979,Торг!$I:$I,0))),"")</f>
        <v/>
      </c>
      <c r="L7979" s="132" t="str">
        <f>IFERROR(IFERROR(INDEX(Кат!$A:$A,MATCH($C7979,Кат!$I:$I,0)),INDEX(Торг!$A:$A,MATCH($C7979,Торг!$I:$I,0))),"")</f>
        <v/>
      </c>
      <c r="M7979" s="132" t="str">
        <f>IFERROR(IFERROR(INDEX(Кат!$B:$B,MATCH($C7979,Кат!$I:$I,0)),INDEX(Торг!$B:$B,MATCH($C7979,Торг!$I:$I,0))),"")</f>
        <v/>
      </c>
      <c r="N7979" s="132" t="str">
        <f t="shared" si="124"/>
        <v>БЕЛМАГ BM.4160</v>
      </c>
      <c r="O7979" s="132" t="str">
        <f>IFERROR(IFERROR(INDEX(Кат!$B:$B,MATCH($N7979,Кат!$I:$I,0)),INDEX(Торг!$B:$B,MATCH($N7979,Торг!$I:$I,0))),"")</f>
        <v/>
      </c>
    </row>
    <row r="7980" spans="1:15" outlineLevel="2">
      <c r="A7980" t="s">
        <v>19773</v>
      </c>
      <c r="C7980" s="191" t="s">
        <v>9234</v>
      </c>
      <c r="E7980" t="s">
        <v>27588</v>
      </c>
      <c r="F7980" t="s">
        <v>3756</v>
      </c>
      <c r="G7980" t="s">
        <v>399</v>
      </c>
      <c r="H7980">
        <v>700</v>
      </c>
      <c r="J7980" t="s">
        <v>22634</v>
      </c>
      <c r="K7980" s="132" t="str">
        <f>IFERROR(IFERROR(INDEX(Кат!$O:$O,MATCH($C7980,Кат!$I:$I,0)),INDEX(Торг!$L:$L,MATCH($C7980,Торг!$I:$I,0))),"")</f>
        <v/>
      </c>
      <c r="L7980" s="132" t="str">
        <f>IFERROR(IFERROR(INDEX(Кат!$A:$A,MATCH($C7980,Кат!$I:$I,0)),INDEX(Торг!$A:$A,MATCH($C7980,Торг!$I:$I,0))),"")</f>
        <v/>
      </c>
      <c r="M7980" s="132" t="str">
        <f>IFERROR(IFERROR(INDEX(Кат!$B:$B,MATCH($C7980,Кат!$I:$I,0)),INDEX(Торг!$B:$B,MATCH($C7980,Торг!$I:$I,0))),"")</f>
        <v/>
      </c>
      <c r="N7980" s="132" t="str">
        <f t="shared" si="124"/>
        <v>БЕЛМАГ BM.4164</v>
      </c>
      <c r="O7980" s="132" t="str">
        <f>IFERROR(IFERROR(INDEX(Кат!$B:$B,MATCH($N7980,Кат!$I:$I,0)),INDEX(Торг!$B:$B,MATCH($N7980,Торг!$I:$I,0))),"")</f>
        <v/>
      </c>
    </row>
    <row r="7981" spans="1:15" outlineLevel="2">
      <c r="A7981" t="s">
        <v>19774</v>
      </c>
      <c r="C7981" s="191" t="s">
        <v>9235</v>
      </c>
      <c r="E7981" t="s">
        <v>27589</v>
      </c>
      <c r="F7981" t="s">
        <v>3756</v>
      </c>
      <c r="G7981" t="s">
        <v>399</v>
      </c>
      <c r="H7981">
        <v>1140</v>
      </c>
      <c r="J7981" t="s">
        <v>22634</v>
      </c>
      <c r="K7981" s="132" t="str">
        <f>IFERROR(IFERROR(INDEX(Кат!$O:$O,MATCH($C7981,Кат!$I:$I,0)),INDEX(Торг!$L:$L,MATCH($C7981,Торг!$I:$I,0))),"")</f>
        <v/>
      </c>
      <c r="L7981" s="132" t="str">
        <f>IFERROR(IFERROR(INDEX(Кат!$A:$A,MATCH($C7981,Кат!$I:$I,0)),INDEX(Торг!$A:$A,MATCH($C7981,Торг!$I:$I,0))),"")</f>
        <v/>
      </c>
      <c r="M7981" s="132" t="str">
        <f>IFERROR(IFERROR(INDEX(Кат!$B:$B,MATCH($C7981,Кат!$I:$I,0)),INDEX(Торг!$B:$B,MATCH($C7981,Торг!$I:$I,0))),"")</f>
        <v/>
      </c>
      <c r="N7981" s="132" t="str">
        <f t="shared" si="124"/>
        <v>БЕЛМАГ BM.0143</v>
      </c>
      <c r="O7981" s="132" t="str">
        <f>IFERROR(IFERROR(INDEX(Кат!$B:$B,MATCH($N7981,Кат!$I:$I,0)),INDEX(Торг!$B:$B,MATCH($N7981,Торг!$I:$I,0))),"")</f>
        <v/>
      </c>
    </row>
    <row r="7982" spans="1:15" outlineLevel="2">
      <c r="A7982" t="s">
        <v>19775</v>
      </c>
      <c r="C7982" s="191" t="s">
        <v>9236</v>
      </c>
      <c r="E7982" t="s">
        <v>9237</v>
      </c>
      <c r="F7982" t="s">
        <v>3756</v>
      </c>
      <c r="G7982" t="s">
        <v>399</v>
      </c>
      <c r="H7982">
        <v>640</v>
      </c>
      <c r="J7982" t="s">
        <v>22634</v>
      </c>
      <c r="K7982" s="132" t="str">
        <f>IFERROR(IFERROR(INDEX(Кат!$O:$O,MATCH($C7982,Кат!$I:$I,0)),INDEX(Торг!$L:$L,MATCH($C7982,Торг!$I:$I,0))),"")</f>
        <v/>
      </c>
      <c r="L7982" s="132" t="str">
        <f>IFERROR(IFERROR(INDEX(Кат!$A:$A,MATCH($C7982,Кат!$I:$I,0)),INDEX(Торг!$A:$A,MATCH($C7982,Торг!$I:$I,0))),"")</f>
        <v/>
      </c>
      <c r="M7982" s="132" t="str">
        <f>IFERROR(IFERROR(INDEX(Кат!$B:$B,MATCH($C7982,Кат!$I:$I,0)),INDEX(Торг!$B:$B,MATCH($C7982,Торг!$I:$I,0))),"")</f>
        <v/>
      </c>
      <c r="N7982" s="132" t="str">
        <f t="shared" si="124"/>
        <v>БЕЛМАГ BM.1126</v>
      </c>
      <c r="O7982" s="132" t="str">
        <f>IFERROR(IFERROR(INDEX(Кат!$B:$B,MATCH($N7982,Кат!$I:$I,0)),INDEX(Торг!$B:$B,MATCH($N7982,Торг!$I:$I,0))),"")</f>
        <v/>
      </c>
    </row>
    <row r="7983" spans="1:15" outlineLevel="2">
      <c r="A7983" t="s">
        <v>19776</v>
      </c>
      <c r="C7983" s="191" t="s">
        <v>9238</v>
      </c>
      <c r="E7983" t="s">
        <v>9239</v>
      </c>
      <c r="F7983" t="s">
        <v>3756</v>
      </c>
      <c r="G7983" t="s">
        <v>399</v>
      </c>
      <c r="H7983">
        <v>640</v>
      </c>
      <c r="J7983" t="s">
        <v>22634</v>
      </c>
      <c r="K7983" s="132" t="str">
        <f>IFERROR(IFERROR(INDEX(Кат!$O:$O,MATCH($C7983,Кат!$I:$I,0)),INDEX(Торг!$L:$L,MATCH($C7983,Торг!$I:$I,0))),"")</f>
        <v/>
      </c>
      <c r="L7983" s="132" t="str">
        <f>IFERROR(IFERROR(INDEX(Кат!$A:$A,MATCH($C7983,Кат!$I:$I,0)),INDEX(Торг!$A:$A,MATCH($C7983,Торг!$I:$I,0))),"")</f>
        <v/>
      </c>
      <c r="M7983" s="132" t="str">
        <f>IFERROR(IFERROR(INDEX(Кат!$B:$B,MATCH($C7983,Кат!$I:$I,0)),INDEX(Торг!$B:$B,MATCH($C7983,Торг!$I:$I,0))),"")</f>
        <v/>
      </c>
      <c r="N7983" s="132" t="str">
        <f t="shared" si="124"/>
        <v>БЕЛМАГ BM.1125</v>
      </c>
      <c r="O7983" s="132" t="str">
        <f>IFERROR(IFERROR(INDEX(Кат!$B:$B,MATCH($N7983,Кат!$I:$I,0)),INDEX(Торг!$B:$B,MATCH($N7983,Торг!$I:$I,0))),"")</f>
        <v/>
      </c>
    </row>
    <row r="7984" spans="1:15" outlineLevel="2">
      <c r="A7984" t="s">
        <v>19777</v>
      </c>
      <c r="C7984" s="191" t="s">
        <v>9240</v>
      </c>
      <c r="E7984" t="s">
        <v>9241</v>
      </c>
      <c r="F7984" t="s">
        <v>3756</v>
      </c>
      <c r="G7984" t="s">
        <v>399</v>
      </c>
      <c r="H7984">
        <v>910</v>
      </c>
      <c r="J7984" t="s">
        <v>22634</v>
      </c>
      <c r="K7984" s="132" t="str">
        <f>IFERROR(IFERROR(INDEX(Кат!$O:$O,MATCH($C7984,Кат!$I:$I,0)),INDEX(Торг!$L:$L,MATCH($C7984,Торг!$I:$I,0))),"")</f>
        <v/>
      </c>
      <c r="L7984" s="132" t="str">
        <f>IFERROR(IFERROR(INDEX(Кат!$A:$A,MATCH($C7984,Кат!$I:$I,0)),INDEX(Торг!$A:$A,MATCH($C7984,Торг!$I:$I,0))),"")</f>
        <v/>
      </c>
      <c r="M7984" s="132" t="str">
        <f>IFERROR(IFERROR(INDEX(Кат!$B:$B,MATCH($C7984,Кат!$I:$I,0)),INDEX(Торг!$B:$B,MATCH($C7984,Торг!$I:$I,0))),"")</f>
        <v/>
      </c>
      <c r="N7984" s="132" t="str">
        <f t="shared" si="124"/>
        <v>БЕЛМАГ BM.1129</v>
      </c>
      <c r="O7984" s="132" t="str">
        <f>IFERROR(IFERROR(INDEX(Кат!$B:$B,MATCH($N7984,Кат!$I:$I,0)),INDEX(Торг!$B:$B,MATCH($N7984,Торг!$I:$I,0))),"")</f>
        <v/>
      </c>
    </row>
    <row r="7985" spans="1:15" outlineLevel="2">
      <c r="A7985" t="s">
        <v>19778</v>
      </c>
      <c r="C7985" s="191" t="s">
        <v>9242</v>
      </c>
      <c r="E7985" t="s">
        <v>9243</v>
      </c>
      <c r="F7985" t="s">
        <v>3756</v>
      </c>
      <c r="G7985" t="s">
        <v>399</v>
      </c>
      <c r="H7985">
        <v>1460</v>
      </c>
      <c r="J7985" t="s">
        <v>22634</v>
      </c>
      <c r="K7985" s="132" t="str">
        <f>IFERROR(IFERROR(INDEX(Кат!$O:$O,MATCH($C7985,Кат!$I:$I,0)),INDEX(Торг!$L:$L,MATCH($C7985,Торг!$I:$I,0))),"")</f>
        <v/>
      </c>
      <c r="L7985" s="132" t="str">
        <f>IFERROR(IFERROR(INDEX(Кат!$A:$A,MATCH($C7985,Кат!$I:$I,0)),INDEX(Торг!$A:$A,MATCH($C7985,Торг!$I:$I,0))),"")</f>
        <v/>
      </c>
      <c r="M7985" s="132" t="str">
        <f>IFERROR(IFERROR(INDEX(Кат!$B:$B,MATCH($C7985,Кат!$I:$I,0)),INDEX(Торг!$B:$B,MATCH($C7985,Торг!$I:$I,0))),"")</f>
        <v/>
      </c>
      <c r="N7985" s="132" t="str">
        <f t="shared" si="124"/>
        <v>БЕЛМАГ BM.0194</v>
      </c>
      <c r="O7985" s="132" t="str">
        <f>IFERROR(IFERROR(INDEX(Кат!$B:$B,MATCH($N7985,Кат!$I:$I,0)),INDEX(Торг!$B:$B,MATCH($N7985,Торг!$I:$I,0))),"")</f>
        <v/>
      </c>
    </row>
    <row r="7986" spans="1:15" outlineLevel="2">
      <c r="A7986" t="s">
        <v>19779</v>
      </c>
      <c r="C7986" s="191" t="s">
        <v>9244</v>
      </c>
      <c r="E7986" t="s">
        <v>9245</v>
      </c>
      <c r="F7986" t="s">
        <v>3756</v>
      </c>
      <c r="G7986" t="s">
        <v>399</v>
      </c>
      <c r="H7986">
        <v>1480</v>
      </c>
      <c r="J7986" t="s">
        <v>22634</v>
      </c>
      <c r="K7986" s="132" t="str">
        <f>IFERROR(IFERROR(INDEX(Кат!$O:$O,MATCH($C7986,Кат!$I:$I,0)),INDEX(Торг!$L:$L,MATCH($C7986,Торг!$I:$I,0))),"")</f>
        <v/>
      </c>
      <c r="L7986" s="132" t="str">
        <f>IFERROR(IFERROR(INDEX(Кат!$A:$A,MATCH($C7986,Кат!$I:$I,0)),INDEX(Торг!$A:$A,MATCH($C7986,Торг!$I:$I,0))),"")</f>
        <v/>
      </c>
      <c r="M7986" s="132" t="str">
        <f>IFERROR(IFERROR(INDEX(Кат!$B:$B,MATCH($C7986,Кат!$I:$I,0)),INDEX(Торг!$B:$B,MATCH($C7986,Торг!$I:$I,0))),"")</f>
        <v/>
      </c>
      <c r="N7986" s="132" t="str">
        <f t="shared" si="124"/>
        <v>БЕЛМАГ BM.0215</v>
      </c>
      <c r="O7986" s="132" t="str">
        <f>IFERROR(IFERROR(INDEX(Кат!$B:$B,MATCH($N7986,Кат!$I:$I,0)),INDEX(Торг!$B:$B,MATCH($N7986,Торг!$I:$I,0))),"")</f>
        <v/>
      </c>
    </row>
    <row r="7987" spans="1:15" outlineLevel="2">
      <c r="A7987" t="s">
        <v>19780</v>
      </c>
      <c r="C7987" s="191" t="s">
        <v>9246</v>
      </c>
      <c r="E7987" t="s">
        <v>9247</v>
      </c>
      <c r="F7987" t="s">
        <v>3756</v>
      </c>
      <c r="G7987" t="s">
        <v>399</v>
      </c>
      <c r="H7987">
        <v>640</v>
      </c>
      <c r="J7987" t="s">
        <v>22634</v>
      </c>
      <c r="K7987" s="132" t="str">
        <f>IFERROR(IFERROR(INDEX(Кат!$O:$O,MATCH($C7987,Кат!$I:$I,0)),INDEX(Торг!$L:$L,MATCH($C7987,Торг!$I:$I,0))),"")</f>
        <v/>
      </c>
      <c r="L7987" s="132" t="str">
        <f>IFERROR(IFERROR(INDEX(Кат!$A:$A,MATCH($C7987,Кат!$I:$I,0)),INDEX(Торг!$A:$A,MATCH($C7987,Торг!$I:$I,0))),"")</f>
        <v/>
      </c>
      <c r="M7987" s="132" t="str">
        <f>IFERROR(IFERROR(INDEX(Кат!$B:$B,MATCH($C7987,Кат!$I:$I,0)),INDEX(Торг!$B:$B,MATCH($C7987,Торг!$I:$I,0))),"")</f>
        <v/>
      </c>
      <c r="N7987" s="132" t="str">
        <f t="shared" si="124"/>
        <v>БЕЛМАГ BM.1124</v>
      </c>
      <c r="O7987" s="132" t="str">
        <f>IFERROR(IFERROR(INDEX(Кат!$B:$B,MATCH($N7987,Кат!$I:$I,0)),INDEX(Торг!$B:$B,MATCH($N7987,Торг!$I:$I,0))),"")</f>
        <v/>
      </c>
    </row>
    <row r="7988" spans="1:15" outlineLevel="2">
      <c r="A7988" t="s">
        <v>19781</v>
      </c>
      <c r="C7988" s="191" t="s">
        <v>9248</v>
      </c>
      <c r="E7988" t="s">
        <v>9249</v>
      </c>
      <c r="F7988" t="s">
        <v>3756</v>
      </c>
      <c r="G7988" t="s">
        <v>399</v>
      </c>
      <c r="H7988">
        <v>640</v>
      </c>
      <c r="J7988" t="s">
        <v>22634</v>
      </c>
      <c r="K7988" s="132" t="str">
        <f>IFERROR(IFERROR(INDEX(Кат!$O:$O,MATCH($C7988,Кат!$I:$I,0)),INDEX(Торг!$L:$L,MATCH($C7988,Торг!$I:$I,0))),"")</f>
        <v/>
      </c>
      <c r="L7988" s="132" t="str">
        <f>IFERROR(IFERROR(INDEX(Кат!$A:$A,MATCH($C7988,Кат!$I:$I,0)),INDEX(Торг!$A:$A,MATCH($C7988,Торг!$I:$I,0))),"")</f>
        <v/>
      </c>
      <c r="M7988" s="132" t="str">
        <f>IFERROR(IFERROR(INDEX(Кат!$B:$B,MATCH($C7988,Кат!$I:$I,0)),INDEX(Торг!$B:$B,MATCH($C7988,Торг!$I:$I,0))),"")</f>
        <v/>
      </c>
      <c r="N7988" s="132" t="str">
        <f t="shared" si="124"/>
        <v>БЕЛМАГ BM.1123</v>
      </c>
      <c r="O7988" s="132" t="str">
        <f>IFERROR(IFERROR(INDEX(Кат!$B:$B,MATCH($N7988,Кат!$I:$I,0)),INDEX(Торг!$B:$B,MATCH($N7988,Торг!$I:$I,0))),"")</f>
        <v/>
      </c>
    </row>
    <row r="7989" spans="1:15" outlineLevel="2">
      <c r="A7989" t="s">
        <v>19782</v>
      </c>
      <c r="C7989" s="191" t="s">
        <v>9250</v>
      </c>
      <c r="E7989" t="s">
        <v>9251</v>
      </c>
      <c r="F7989" t="s">
        <v>3756</v>
      </c>
      <c r="G7989" t="s">
        <v>399</v>
      </c>
      <c r="H7989">
        <v>910</v>
      </c>
      <c r="J7989" t="s">
        <v>22634</v>
      </c>
      <c r="K7989" s="132" t="str">
        <f>IFERROR(IFERROR(INDEX(Кат!$O:$O,MATCH($C7989,Кат!$I:$I,0)),INDEX(Торг!$L:$L,MATCH($C7989,Торг!$I:$I,0))),"")</f>
        <v/>
      </c>
      <c r="L7989" s="132" t="str">
        <f>IFERROR(IFERROR(INDEX(Кат!$A:$A,MATCH($C7989,Кат!$I:$I,0)),INDEX(Торг!$A:$A,MATCH($C7989,Торг!$I:$I,0))),"")</f>
        <v/>
      </c>
      <c r="M7989" s="132" t="str">
        <f>IFERROR(IFERROR(INDEX(Кат!$B:$B,MATCH($C7989,Кат!$I:$I,0)),INDEX(Торг!$B:$B,MATCH($C7989,Торг!$I:$I,0))),"")</f>
        <v/>
      </c>
      <c r="N7989" s="132" t="str">
        <f t="shared" si="124"/>
        <v>БЕЛМАГ BM.1128</v>
      </c>
      <c r="O7989" s="132" t="str">
        <f>IFERROR(IFERROR(INDEX(Кат!$B:$B,MATCH($N7989,Кат!$I:$I,0)),INDEX(Торг!$B:$B,MATCH($N7989,Торг!$I:$I,0))),"")</f>
        <v/>
      </c>
    </row>
    <row r="7990" spans="1:15" outlineLevel="2">
      <c r="A7990" t="s">
        <v>19783</v>
      </c>
      <c r="C7990" s="191" t="s">
        <v>9252</v>
      </c>
      <c r="E7990" t="s">
        <v>9253</v>
      </c>
      <c r="F7990" t="s">
        <v>3756</v>
      </c>
      <c r="G7990" t="s">
        <v>399</v>
      </c>
      <c r="H7990">
        <v>1460</v>
      </c>
      <c r="J7990" t="s">
        <v>22634</v>
      </c>
      <c r="K7990" s="132" t="str">
        <f>IFERROR(IFERROR(INDEX(Кат!$O:$O,MATCH($C7990,Кат!$I:$I,0)),INDEX(Торг!$L:$L,MATCH($C7990,Торг!$I:$I,0))),"")</f>
        <v/>
      </c>
      <c r="L7990" s="132" t="str">
        <f>IFERROR(IFERROR(INDEX(Кат!$A:$A,MATCH($C7990,Кат!$I:$I,0)),INDEX(Торг!$A:$A,MATCH($C7990,Торг!$I:$I,0))),"")</f>
        <v/>
      </c>
      <c r="M7990" s="132" t="str">
        <f>IFERROR(IFERROR(INDEX(Кат!$B:$B,MATCH($C7990,Кат!$I:$I,0)),INDEX(Торг!$B:$B,MATCH($C7990,Торг!$I:$I,0))),"")</f>
        <v/>
      </c>
      <c r="N7990" s="132" t="str">
        <f t="shared" si="124"/>
        <v>БЕЛМАГ BM.0195</v>
      </c>
      <c r="O7990" s="132" t="str">
        <f>IFERROR(IFERROR(INDEX(Кат!$B:$B,MATCH($N7990,Кат!$I:$I,0)),INDEX(Торг!$B:$B,MATCH($N7990,Торг!$I:$I,0))),"")</f>
        <v/>
      </c>
    </row>
    <row r="7991" spans="1:15" outlineLevel="2">
      <c r="A7991" t="s">
        <v>19784</v>
      </c>
      <c r="C7991" s="191" t="s">
        <v>9254</v>
      </c>
      <c r="E7991" t="s">
        <v>9255</v>
      </c>
      <c r="F7991" t="s">
        <v>3756</v>
      </c>
      <c r="G7991" t="s">
        <v>399</v>
      </c>
      <c r="H7991">
        <v>1480</v>
      </c>
      <c r="J7991" t="s">
        <v>22634</v>
      </c>
      <c r="K7991" s="132" t="str">
        <f>IFERROR(IFERROR(INDEX(Кат!$O:$O,MATCH($C7991,Кат!$I:$I,0)),INDEX(Торг!$L:$L,MATCH($C7991,Торг!$I:$I,0))),"")</f>
        <v/>
      </c>
      <c r="L7991" s="132" t="str">
        <f>IFERROR(IFERROR(INDEX(Кат!$A:$A,MATCH($C7991,Кат!$I:$I,0)),INDEX(Торг!$A:$A,MATCH($C7991,Торг!$I:$I,0))),"")</f>
        <v/>
      </c>
      <c r="M7991" s="132" t="str">
        <f>IFERROR(IFERROR(INDEX(Кат!$B:$B,MATCH($C7991,Кат!$I:$I,0)),INDEX(Торг!$B:$B,MATCH($C7991,Торг!$I:$I,0))),"")</f>
        <v/>
      </c>
      <c r="N7991" s="132" t="str">
        <f t="shared" si="124"/>
        <v>БЕЛМАГ BM.0216</v>
      </c>
      <c r="O7991" s="132" t="str">
        <f>IFERROR(IFERROR(INDEX(Кат!$B:$B,MATCH($N7991,Кат!$I:$I,0)),INDEX(Торг!$B:$B,MATCH($N7991,Торг!$I:$I,0))),"")</f>
        <v/>
      </c>
    </row>
    <row r="7992" spans="1:15" outlineLevel="2">
      <c r="A7992" t="s">
        <v>24533</v>
      </c>
      <c r="C7992" s="191"/>
      <c r="E7992" t="s">
        <v>23768</v>
      </c>
      <c r="J7992" t="s">
        <v>22634</v>
      </c>
      <c r="K7992" s="132" t="str">
        <f>IFERROR(IFERROR(INDEX(Кат!$O:$O,MATCH($C7992,Кат!$I:$I,0)),INDEX(Торг!$L:$L,MATCH($C7992,Торг!$I:$I,0))),"")</f>
        <v/>
      </c>
      <c r="L7992" s="132" t="str">
        <f>IFERROR(IFERROR(INDEX(Кат!$A:$A,MATCH($C7992,Кат!$I:$I,0)),INDEX(Торг!$A:$A,MATCH($C7992,Торг!$I:$I,0))),"")</f>
        <v/>
      </c>
      <c r="M7992" s="132" t="str">
        <f>IFERROR(IFERROR(INDEX(Кат!$B:$B,MATCH($C7992,Кат!$I:$I,0)),INDEX(Торг!$B:$B,MATCH($C7992,Торг!$I:$I,0))),"")</f>
        <v/>
      </c>
      <c r="N7992" s="132" t="str">
        <f t="shared" si="124"/>
        <v xml:space="preserve"> </v>
      </c>
      <c r="O7992" s="132" t="str">
        <f>IFERROR(IFERROR(INDEX(Кат!$B:$B,MATCH($N7992,Кат!$I:$I,0)),INDEX(Торг!$B:$B,MATCH($N7992,Торг!$I:$I,0))),"")</f>
        <v/>
      </c>
    </row>
    <row r="7993" spans="1:15" outlineLevel="2">
      <c r="A7993" t="s">
        <v>24534</v>
      </c>
      <c r="C7993" s="191"/>
      <c r="E7993" t="s">
        <v>23678</v>
      </c>
      <c r="J7993" t="s">
        <v>22634</v>
      </c>
      <c r="K7993" s="132" t="str">
        <f>IFERROR(IFERROR(INDEX(Кат!$O:$O,MATCH($C7993,Кат!$I:$I,0)),INDEX(Торг!$L:$L,MATCH($C7993,Торг!$I:$I,0))),"")</f>
        <v/>
      </c>
      <c r="L7993" s="132" t="str">
        <f>IFERROR(IFERROR(INDEX(Кат!$A:$A,MATCH($C7993,Кат!$I:$I,0)),INDEX(Торг!$A:$A,MATCH($C7993,Торг!$I:$I,0))),"")</f>
        <v/>
      </c>
      <c r="M7993" s="132" t="str">
        <f>IFERROR(IFERROR(INDEX(Кат!$B:$B,MATCH($C7993,Кат!$I:$I,0)),INDEX(Торг!$B:$B,MATCH($C7993,Торг!$I:$I,0))),"")</f>
        <v/>
      </c>
      <c r="N7993" s="132" t="str">
        <f t="shared" si="124"/>
        <v xml:space="preserve"> </v>
      </c>
      <c r="O7993" s="132" t="str">
        <f>IFERROR(IFERROR(INDEX(Кат!$B:$B,MATCH($N7993,Кат!$I:$I,0)),INDEX(Торг!$B:$B,MATCH($N7993,Торг!$I:$I,0))),"")</f>
        <v/>
      </c>
    </row>
    <row r="7994" spans="1:15" outlineLevel="2">
      <c r="A7994" t="s">
        <v>19785</v>
      </c>
      <c r="C7994" s="191" t="s">
        <v>9256</v>
      </c>
      <c r="E7994" t="s">
        <v>9257</v>
      </c>
      <c r="F7994" t="s">
        <v>3756</v>
      </c>
      <c r="G7994" t="s">
        <v>375</v>
      </c>
      <c r="H7994">
        <v>2230</v>
      </c>
      <c r="J7994" t="s">
        <v>22634</v>
      </c>
      <c r="K7994" s="132" t="str">
        <f>IFERROR(IFERROR(INDEX(Кат!$O:$O,MATCH($C7994,Кат!$I:$I,0)),INDEX(Торг!$L:$L,MATCH($C7994,Торг!$I:$I,0))),"")</f>
        <v/>
      </c>
      <c r="L7994" s="132" t="str">
        <f>IFERROR(IFERROR(INDEX(Кат!$A:$A,MATCH($C7994,Кат!$I:$I,0)),INDEX(Торг!$A:$A,MATCH($C7994,Торг!$I:$I,0))),"")</f>
        <v/>
      </c>
      <c r="M7994" s="132" t="str">
        <f>IFERROR(IFERROR(INDEX(Кат!$B:$B,MATCH($C7994,Кат!$I:$I,0)),INDEX(Торг!$B:$B,MATCH($C7994,Торг!$I:$I,0))),"")</f>
        <v/>
      </c>
      <c r="N7994" s="132" t="str">
        <f t="shared" si="124"/>
        <v>БЕЛМАГ BM.1137</v>
      </c>
      <c r="O7994" s="132" t="str">
        <f>IFERROR(IFERROR(INDEX(Кат!$B:$B,MATCH($N7994,Кат!$I:$I,0)),INDEX(Торг!$B:$B,MATCH($N7994,Торг!$I:$I,0))),"")</f>
        <v/>
      </c>
    </row>
    <row r="7995" spans="1:15" outlineLevel="2">
      <c r="A7995" t="s">
        <v>19786</v>
      </c>
      <c r="C7995" s="191" t="s">
        <v>9258</v>
      </c>
      <c r="E7995" t="s">
        <v>9259</v>
      </c>
      <c r="F7995" t="s">
        <v>3756</v>
      </c>
      <c r="G7995" t="s">
        <v>375</v>
      </c>
      <c r="H7995">
        <v>2390</v>
      </c>
      <c r="J7995" t="s">
        <v>22634</v>
      </c>
      <c r="K7995" s="132" t="str">
        <f>IFERROR(IFERROR(INDEX(Кат!$O:$O,MATCH($C7995,Кат!$I:$I,0)),INDEX(Торг!$L:$L,MATCH($C7995,Торг!$I:$I,0))),"")</f>
        <v/>
      </c>
      <c r="L7995" s="132" t="str">
        <f>IFERROR(IFERROR(INDEX(Кат!$A:$A,MATCH($C7995,Кат!$I:$I,0)),INDEX(Торг!$A:$A,MATCH($C7995,Торг!$I:$I,0))),"")</f>
        <v/>
      </c>
      <c r="M7995" s="132" t="str">
        <f>IFERROR(IFERROR(INDEX(Кат!$B:$B,MATCH($C7995,Кат!$I:$I,0)),INDEX(Торг!$B:$B,MATCH($C7995,Торг!$I:$I,0))),"")</f>
        <v/>
      </c>
      <c r="N7995" s="132" t="str">
        <f t="shared" si="124"/>
        <v>БЕЛМАГ BM.1138</v>
      </c>
      <c r="O7995" s="132" t="str">
        <f>IFERROR(IFERROR(INDEX(Кат!$B:$B,MATCH($N7995,Кат!$I:$I,0)),INDEX(Торг!$B:$B,MATCH($N7995,Торг!$I:$I,0))),"")</f>
        <v/>
      </c>
    </row>
    <row r="7996" spans="1:15" outlineLevel="2">
      <c r="A7996" t="s">
        <v>19787</v>
      </c>
      <c r="C7996" s="191" t="s">
        <v>9260</v>
      </c>
      <c r="E7996" t="s">
        <v>9261</v>
      </c>
      <c r="F7996" t="s">
        <v>3756</v>
      </c>
      <c r="G7996" t="s">
        <v>399</v>
      </c>
      <c r="H7996">
        <v>960</v>
      </c>
      <c r="J7996" t="s">
        <v>22634</v>
      </c>
      <c r="K7996" s="132" t="str">
        <f>IFERROR(IFERROR(INDEX(Кат!$O:$O,MATCH($C7996,Кат!$I:$I,0)),INDEX(Торг!$L:$L,MATCH($C7996,Торг!$I:$I,0))),"")</f>
        <v/>
      </c>
      <c r="L7996" s="132" t="str">
        <f>IFERROR(IFERROR(INDEX(Кат!$A:$A,MATCH($C7996,Кат!$I:$I,0)),INDEX(Торг!$A:$A,MATCH($C7996,Торг!$I:$I,0))),"")</f>
        <v/>
      </c>
      <c r="M7996" s="132" t="str">
        <f>IFERROR(IFERROR(INDEX(Кат!$B:$B,MATCH($C7996,Кат!$I:$I,0)),INDEX(Торг!$B:$B,MATCH($C7996,Торг!$I:$I,0))),"")</f>
        <v/>
      </c>
      <c r="N7996" s="132" t="str">
        <f t="shared" si="124"/>
        <v>БЕЛМАГ BM.0078</v>
      </c>
      <c r="O7996" s="132" t="str">
        <f>IFERROR(IFERROR(INDEX(Кат!$B:$B,MATCH($N7996,Кат!$I:$I,0)),INDEX(Торг!$B:$B,MATCH($N7996,Торг!$I:$I,0))),"")</f>
        <v/>
      </c>
    </row>
    <row r="7997" spans="1:15" outlineLevel="2">
      <c r="A7997" t="s">
        <v>19788</v>
      </c>
      <c r="C7997" s="191" t="s">
        <v>9262</v>
      </c>
      <c r="E7997" t="s">
        <v>9263</v>
      </c>
      <c r="F7997" t="s">
        <v>3756</v>
      </c>
      <c r="G7997" t="s">
        <v>399</v>
      </c>
      <c r="H7997">
        <v>1160</v>
      </c>
      <c r="J7997" t="s">
        <v>22634</v>
      </c>
      <c r="K7997" s="132" t="str">
        <f>IFERROR(IFERROR(INDEX(Кат!$O:$O,MATCH($C7997,Кат!$I:$I,0)),INDEX(Торг!$L:$L,MATCH($C7997,Торг!$I:$I,0))),"")</f>
        <v/>
      </c>
      <c r="L7997" s="132" t="str">
        <f>IFERROR(IFERROR(INDEX(Кат!$A:$A,MATCH($C7997,Кат!$I:$I,0)),INDEX(Торг!$A:$A,MATCH($C7997,Торг!$I:$I,0))),"")</f>
        <v/>
      </c>
      <c r="M7997" s="132" t="str">
        <f>IFERROR(IFERROR(INDEX(Кат!$B:$B,MATCH($C7997,Кат!$I:$I,0)),INDEX(Торг!$B:$B,MATCH($C7997,Торг!$I:$I,0))),"")</f>
        <v/>
      </c>
      <c r="N7997" s="132" t="str">
        <f t="shared" si="124"/>
        <v>БЕЛМАГ BM.0079</v>
      </c>
      <c r="O7997" s="132" t="str">
        <f>IFERROR(IFERROR(INDEX(Кат!$B:$B,MATCH($N7997,Кат!$I:$I,0)),INDEX(Торг!$B:$B,MATCH($N7997,Торг!$I:$I,0))),"")</f>
        <v/>
      </c>
    </row>
    <row r="7998" spans="1:15" outlineLevel="2">
      <c r="A7998" t="s">
        <v>19789</v>
      </c>
      <c r="C7998" s="191" t="s">
        <v>9264</v>
      </c>
      <c r="E7998" t="s">
        <v>9265</v>
      </c>
      <c r="F7998" t="s">
        <v>3756</v>
      </c>
      <c r="G7998" t="s">
        <v>399</v>
      </c>
      <c r="H7998">
        <v>560</v>
      </c>
      <c r="J7998" t="s">
        <v>22634</v>
      </c>
      <c r="K7998" s="132" t="str">
        <f>IFERROR(IFERROR(INDEX(Кат!$O:$O,MATCH($C7998,Кат!$I:$I,0)),INDEX(Торг!$L:$L,MATCH($C7998,Торг!$I:$I,0))),"")</f>
        <v/>
      </c>
      <c r="L7998" s="132" t="str">
        <f>IFERROR(IFERROR(INDEX(Кат!$A:$A,MATCH($C7998,Кат!$I:$I,0)),INDEX(Торг!$A:$A,MATCH($C7998,Торг!$I:$I,0))),"")</f>
        <v/>
      </c>
      <c r="M7998" s="132" t="str">
        <f>IFERROR(IFERROR(INDEX(Кат!$B:$B,MATCH($C7998,Кат!$I:$I,0)),INDEX(Торг!$B:$B,MATCH($C7998,Торг!$I:$I,0))),"")</f>
        <v/>
      </c>
      <c r="N7998" s="132" t="str">
        <f t="shared" si="124"/>
        <v>БЕЛМАГ BM.0362</v>
      </c>
      <c r="O7998" s="132" t="str">
        <f>IFERROR(IFERROR(INDEX(Кат!$B:$B,MATCH($N7998,Кат!$I:$I,0)),INDEX(Торг!$B:$B,MATCH($N7998,Торг!$I:$I,0))),"")</f>
        <v/>
      </c>
    </row>
    <row r="7999" spans="1:15" outlineLevel="2">
      <c r="A7999" t="s">
        <v>19790</v>
      </c>
      <c r="C7999" s="191" t="s">
        <v>9266</v>
      </c>
      <c r="E7999" t="s">
        <v>9267</v>
      </c>
      <c r="F7999" t="s">
        <v>3756</v>
      </c>
      <c r="G7999" t="s">
        <v>399</v>
      </c>
      <c r="H7999">
        <v>560</v>
      </c>
      <c r="J7999" t="s">
        <v>22634</v>
      </c>
      <c r="K7999" s="132" t="str">
        <f>IFERROR(IFERROR(INDEX(Кат!$O:$O,MATCH($C7999,Кат!$I:$I,0)),INDEX(Торг!$L:$L,MATCH($C7999,Торг!$I:$I,0))),"")</f>
        <v/>
      </c>
      <c r="L7999" s="132" t="str">
        <f>IFERROR(IFERROR(INDEX(Кат!$A:$A,MATCH($C7999,Кат!$I:$I,0)),INDEX(Торг!$A:$A,MATCH($C7999,Торг!$I:$I,0))),"")</f>
        <v/>
      </c>
      <c r="M7999" s="132" t="str">
        <f>IFERROR(IFERROR(INDEX(Кат!$B:$B,MATCH($C7999,Кат!$I:$I,0)),INDEX(Торг!$B:$B,MATCH($C7999,Торг!$I:$I,0))),"")</f>
        <v/>
      </c>
      <c r="N7999" s="132" t="str">
        <f t="shared" si="124"/>
        <v>БЕЛМАГ BM.0363</v>
      </c>
      <c r="O7999" s="132" t="str">
        <f>IFERROR(IFERROR(INDEX(Кат!$B:$B,MATCH($N7999,Кат!$I:$I,0)),INDEX(Торг!$B:$B,MATCH($N7999,Торг!$I:$I,0))),"")</f>
        <v/>
      </c>
    </row>
    <row r="8000" spans="1:15" outlineLevel="2">
      <c r="A8000" t="s">
        <v>19791</v>
      </c>
      <c r="C8000" s="191" t="s">
        <v>9268</v>
      </c>
      <c r="E8000" t="s">
        <v>9269</v>
      </c>
      <c r="F8000" t="s">
        <v>3756</v>
      </c>
      <c r="G8000" t="s">
        <v>399</v>
      </c>
      <c r="H8000">
        <v>540</v>
      </c>
      <c r="J8000" t="s">
        <v>22634</v>
      </c>
      <c r="K8000" s="132" t="str">
        <f>IFERROR(IFERROR(INDEX(Кат!$O:$O,MATCH($C8000,Кат!$I:$I,0)),INDEX(Торг!$L:$L,MATCH($C8000,Торг!$I:$I,0))),"")</f>
        <v/>
      </c>
      <c r="L8000" s="132" t="str">
        <f>IFERROR(IFERROR(INDEX(Кат!$A:$A,MATCH($C8000,Кат!$I:$I,0)),INDEX(Торг!$A:$A,MATCH($C8000,Торг!$I:$I,0))),"")</f>
        <v/>
      </c>
      <c r="M8000" s="132" t="str">
        <f>IFERROR(IFERROR(INDEX(Кат!$B:$B,MATCH($C8000,Кат!$I:$I,0)),INDEX(Торг!$B:$B,MATCH($C8000,Торг!$I:$I,0))),"")</f>
        <v/>
      </c>
      <c r="N8000" s="132" t="str">
        <f t="shared" si="124"/>
        <v>БЕЛМАГ BM.0369</v>
      </c>
      <c r="O8000" s="132" t="str">
        <f>IFERROR(IFERROR(INDEX(Кат!$B:$B,MATCH($N8000,Кат!$I:$I,0)),INDEX(Торг!$B:$B,MATCH($N8000,Торг!$I:$I,0))),"")</f>
        <v/>
      </c>
    </row>
    <row r="8001" spans="1:15" outlineLevel="2">
      <c r="A8001" t="s">
        <v>24535</v>
      </c>
      <c r="C8001" s="191"/>
      <c r="E8001" t="s">
        <v>24521</v>
      </c>
      <c r="J8001" t="s">
        <v>22634</v>
      </c>
      <c r="K8001" s="132" t="str">
        <f>IFERROR(IFERROR(INDEX(Кат!$O:$O,MATCH($C8001,Кат!$I:$I,0)),INDEX(Торг!$L:$L,MATCH($C8001,Торг!$I:$I,0))),"")</f>
        <v/>
      </c>
      <c r="L8001" s="132" t="str">
        <f>IFERROR(IFERROR(INDEX(Кат!$A:$A,MATCH($C8001,Кат!$I:$I,0)),INDEX(Торг!$A:$A,MATCH($C8001,Торг!$I:$I,0))),"")</f>
        <v/>
      </c>
      <c r="M8001" s="132" t="str">
        <f>IFERROR(IFERROR(INDEX(Кат!$B:$B,MATCH($C8001,Кат!$I:$I,0)),INDEX(Торг!$B:$B,MATCH($C8001,Торг!$I:$I,0))),"")</f>
        <v/>
      </c>
      <c r="N8001" s="132" t="str">
        <f t="shared" si="124"/>
        <v xml:space="preserve"> </v>
      </c>
      <c r="O8001" s="132" t="str">
        <f>IFERROR(IFERROR(INDEX(Кат!$B:$B,MATCH($N8001,Кат!$I:$I,0)),INDEX(Торг!$B:$B,MATCH($N8001,Торг!$I:$I,0))),"")</f>
        <v/>
      </c>
    </row>
    <row r="8002" spans="1:15" outlineLevel="2">
      <c r="A8002" t="s">
        <v>19792</v>
      </c>
      <c r="C8002" s="191" t="s">
        <v>3759</v>
      </c>
      <c r="E8002" t="s">
        <v>3760</v>
      </c>
      <c r="F8002" t="s">
        <v>3756</v>
      </c>
      <c r="G8002" t="s">
        <v>375</v>
      </c>
      <c r="H8002">
        <v>960</v>
      </c>
      <c r="J8002" t="s">
        <v>22634</v>
      </c>
      <c r="K8002" s="132" t="str">
        <f>IFERROR(IFERROR(INDEX(Кат!$O:$O,MATCH($C8002,Кат!$I:$I,0)),INDEX(Торг!$L:$L,MATCH($C8002,Торг!$I:$I,0))),"")</f>
        <v/>
      </c>
      <c r="L8002" s="132" t="str">
        <f>IFERROR(IFERROR(INDEX(Кат!$A:$A,MATCH($C8002,Кат!$I:$I,0)),INDEX(Торг!$A:$A,MATCH($C8002,Торг!$I:$I,0))),"")</f>
        <v/>
      </c>
      <c r="M8002" s="132" t="str">
        <f>IFERROR(IFERROR(INDEX(Кат!$B:$B,MATCH($C8002,Кат!$I:$I,0)),INDEX(Торг!$B:$B,MATCH($C8002,Торг!$I:$I,0))),"")</f>
        <v/>
      </c>
      <c r="N8002" s="132" t="str">
        <f t="shared" si="124"/>
        <v>БЕЛМАГ BM.0090</v>
      </c>
      <c r="O8002" s="132" t="str">
        <f>IFERROR(IFERROR(INDEX(Кат!$B:$B,MATCH($N8002,Кат!$I:$I,0)),INDEX(Торг!$B:$B,MATCH($N8002,Торг!$I:$I,0))),"")</f>
        <v/>
      </c>
    </row>
    <row r="8003" spans="1:15" outlineLevel="2">
      <c r="A8003" t="s">
        <v>19793</v>
      </c>
      <c r="C8003" s="191" t="s">
        <v>3757</v>
      </c>
      <c r="E8003" t="s">
        <v>3758</v>
      </c>
      <c r="F8003" t="s">
        <v>3756</v>
      </c>
      <c r="G8003" t="s">
        <v>375</v>
      </c>
      <c r="H8003">
        <v>2260</v>
      </c>
      <c r="J8003" t="s">
        <v>22634</v>
      </c>
      <c r="K8003" s="132" t="str">
        <f>IFERROR(IFERROR(INDEX(Кат!$O:$O,MATCH($C8003,Кат!$I:$I,0)),INDEX(Торг!$L:$L,MATCH($C8003,Торг!$I:$I,0))),"")</f>
        <v/>
      </c>
      <c r="L8003" s="132" t="str">
        <f>IFERROR(IFERROR(INDEX(Кат!$A:$A,MATCH($C8003,Кат!$I:$I,0)),INDEX(Торг!$A:$A,MATCH($C8003,Торг!$I:$I,0))),"")</f>
        <v/>
      </c>
      <c r="M8003" s="132" t="str">
        <f>IFERROR(IFERROR(INDEX(Кат!$B:$B,MATCH($C8003,Кат!$I:$I,0)),INDEX(Торг!$B:$B,MATCH($C8003,Торг!$I:$I,0))),"")</f>
        <v/>
      </c>
      <c r="N8003" s="132" t="str">
        <f t="shared" si="124"/>
        <v>БЕЛМАГ BM.0146</v>
      </c>
      <c r="O8003" s="132" t="str">
        <f>IFERROR(IFERROR(INDEX(Кат!$B:$B,MATCH($N8003,Кат!$I:$I,0)),INDEX(Торг!$B:$B,MATCH($N8003,Торг!$I:$I,0))),"")</f>
        <v/>
      </c>
    </row>
    <row r="8004" spans="1:15" outlineLevel="2">
      <c r="A8004" t="s">
        <v>19794</v>
      </c>
      <c r="C8004" s="191" t="s">
        <v>9270</v>
      </c>
      <c r="E8004" t="s">
        <v>9271</v>
      </c>
      <c r="F8004" t="s">
        <v>3756</v>
      </c>
      <c r="G8004" t="s">
        <v>375</v>
      </c>
      <c r="H8004">
        <v>2230</v>
      </c>
      <c r="J8004" t="s">
        <v>22634</v>
      </c>
      <c r="K8004" s="132" t="str">
        <f>IFERROR(IFERROR(INDEX(Кат!$O:$O,MATCH($C8004,Кат!$I:$I,0)),INDEX(Торг!$L:$L,MATCH($C8004,Торг!$I:$I,0))),"")</f>
        <v/>
      </c>
      <c r="L8004" s="132" t="str">
        <f>IFERROR(IFERROR(INDEX(Кат!$A:$A,MATCH($C8004,Кат!$I:$I,0)),INDEX(Торг!$A:$A,MATCH($C8004,Торг!$I:$I,0))),"")</f>
        <v/>
      </c>
      <c r="M8004" s="132" t="str">
        <f>IFERROR(IFERROR(INDEX(Кат!$B:$B,MATCH($C8004,Кат!$I:$I,0)),INDEX(Торг!$B:$B,MATCH($C8004,Торг!$I:$I,0))),"")</f>
        <v/>
      </c>
      <c r="N8004" s="132" t="str">
        <f t="shared" si="124"/>
        <v>БЕЛМАГ BM.0145</v>
      </c>
      <c r="O8004" s="132" t="str">
        <f>IFERROR(IFERROR(INDEX(Кат!$B:$B,MATCH($N8004,Кат!$I:$I,0)),INDEX(Торг!$B:$B,MATCH($N8004,Торг!$I:$I,0))),"")</f>
        <v/>
      </c>
    </row>
    <row r="8005" spans="1:15" outlineLevel="2">
      <c r="A8005" t="s">
        <v>19795</v>
      </c>
      <c r="C8005" s="191" t="s">
        <v>9272</v>
      </c>
      <c r="E8005" t="s">
        <v>9273</v>
      </c>
      <c r="F8005" t="s">
        <v>3756</v>
      </c>
      <c r="G8005" t="s">
        <v>375</v>
      </c>
      <c r="H8005">
        <v>2200</v>
      </c>
      <c r="J8005" t="s">
        <v>22634</v>
      </c>
      <c r="K8005" s="132" t="str">
        <f>IFERROR(IFERROR(INDEX(Кат!$O:$O,MATCH($C8005,Кат!$I:$I,0)),INDEX(Торг!$L:$L,MATCH($C8005,Торг!$I:$I,0))),"")</f>
        <v/>
      </c>
      <c r="L8005" s="132" t="str">
        <f>IFERROR(IFERROR(INDEX(Кат!$A:$A,MATCH($C8005,Кат!$I:$I,0)),INDEX(Торг!$A:$A,MATCH($C8005,Торг!$I:$I,0))),"")</f>
        <v/>
      </c>
      <c r="M8005" s="132" t="str">
        <f>IFERROR(IFERROR(INDEX(Кат!$B:$B,MATCH($C8005,Кат!$I:$I,0)),INDEX(Торг!$B:$B,MATCH($C8005,Торг!$I:$I,0))),"")</f>
        <v/>
      </c>
      <c r="N8005" s="132" t="str">
        <f t="shared" si="124"/>
        <v>БЕЛМАГ BM.0091</v>
      </c>
      <c r="O8005" s="132" t="str">
        <f>IFERROR(IFERROR(INDEX(Кат!$B:$B,MATCH($N8005,Кат!$I:$I,0)),INDEX(Торг!$B:$B,MATCH($N8005,Торг!$I:$I,0))),"")</f>
        <v/>
      </c>
    </row>
    <row r="8006" spans="1:15" outlineLevel="2">
      <c r="A8006" t="s">
        <v>19796</v>
      </c>
      <c r="C8006" s="191" t="s">
        <v>9314</v>
      </c>
      <c r="E8006" t="s">
        <v>9315</v>
      </c>
      <c r="F8006" t="s">
        <v>3756</v>
      </c>
      <c r="G8006" t="s">
        <v>399</v>
      </c>
      <c r="H8006">
        <v>420</v>
      </c>
      <c r="J8006" t="s">
        <v>22634</v>
      </c>
      <c r="K8006" s="132" t="str">
        <f>IFERROR(IFERROR(INDEX(Кат!$O:$O,MATCH($C8006,Кат!$I:$I,0)),INDEX(Торг!$L:$L,MATCH($C8006,Торг!$I:$I,0))),"")</f>
        <v/>
      </c>
      <c r="L8006" s="132" t="str">
        <f>IFERROR(IFERROR(INDEX(Кат!$A:$A,MATCH($C8006,Кат!$I:$I,0)),INDEX(Торг!$A:$A,MATCH($C8006,Торг!$I:$I,0))),"")</f>
        <v/>
      </c>
      <c r="M8006" s="132" t="str">
        <f>IFERROR(IFERROR(INDEX(Кат!$B:$B,MATCH($C8006,Кат!$I:$I,0)),INDEX(Торг!$B:$B,MATCH($C8006,Торг!$I:$I,0))),"")</f>
        <v/>
      </c>
      <c r="N8006" s="132" t="str">
        <f t="shared" si="124"/>
        <v>БЕЛМАГ BM.0144</v>
      </c>
      <c r="O8006" s="132" t="str">
        <f>IFERROR(IFERROR(INDEX(Кат!$B:$B,MATCH($N8006,Кат!$I:$I,0)),INDEX(Торг!$B:$B,MATCH($N8006,Торг!$I:$I,0))),"")</f>
        <v/>
      </c>
    </row>
    <row r="8007" spans="1:15" outlineLevel="2">
      <c r="A8007" t="s">
        <v>19797</v>
      </c>
      <c r="C8007" s="191" t="s">
        <v>9274</v>
      </c>
      <c r="E8007" t="s">
        <v>9275</v>
      </c>
      <c r="F8007" t="s">
        <v>3756</v>
      </c>
      <c r="G8007" t="s">
        <v>399</v>
      </c>
      <c r="H8007">
        <v>490</v>
      </c>
      <c r="J8007" t="s">
        <v>22634</v>
      </c>
      <c r="K8007" s="132" t="str">
        <f>IFERROR(IFERROR(INDEX(Кат!$O:$O,MATCH($C8007,Кат!$I:$I,0)),INDEX(Торг!$L:$L,MATCH($C8007,Торг!$I:$I,0))),"")</f>
        <v/>
      </c>
      <c r="L8007" s="132" t="str">
        <f>IFERROR(IFERROR(INDEX(Кат!$A:$A,MATCH($C8007,Кат!$I:$I,0)),INDEX(Торг!$A:$A,MATCH($C8007,Торг!$I:$I,0))),"")</f>
        <v/>
      </c>
      <c r="M8007" s="132" t="str">
        <f>IFERROR(IFERROR(INDEX(Кат!$B:$B,MATCH($C8007,Кат!$I:$I,0)),INDEX(Торг!$B:$B,MATCH($C8007,Торг!$I:$I,0))),"")</f>
        <v/>
      </c>
      <c r="N8007" s="132" t="str">
        <f t="shared" si="124"/>
        <v>БЕЛМАГ BM.1665</v>
      </c>
      <c r="O8007" s="132" t="str">
        <f>IFERROR(IFERROR(INDEX(Кат!$B:$B,MATCH($N8007,Кат!$I:$I,0)),INDEX(Торг!$B:$B,MATCH($N8007,Торг!$I:$I,0))),"")</f>
        <v/>
      </c>
    </row>
    <row r="8008" spans="1:15" outlineLevel="2">
      <c r="A8008" t="s">
        <v>19798</v>
      </c>
      <c r="C8008" s="191" t="s">
        <v>9276</v>
      </c>
      <c r="E8008" t="s">
        <v>9277</v>
      </c>
      <c r="F8008" t="s">
        <v>3756</v>
      </c>
      <c r="G8008" t="s">
        <v>399</v>
      </c>
      <c r="H8008">
        <v>590</v>
      </c>
      <c r="J8008" t="s">
        <v>22634</v>
      </c>
      <c r="K8008" s="132" t="str">
        <f>IFERROR(IFERROR(INDEX(Кат!$O:$O,MATCH($C8008,Кат!$I:$I,0)),INDEX(Торг!$L:$L,MATCH($C8008,Торг!$I:$I,0))),"")</f>
        <v/>
      </c>
      <c r="L8008" s="132" t="str">
        <f>IFERROR(IFERROR(INDEX(Кат!$A:$A,MATCH($C8008,Кат!$I:$I,0)),INDEX(Торг!$A:$A,MATCH($C8008,Торг!$I:$I,0))),"")</f>
        <v/>
      </c>
      <c r="M8008" s="132" t="str">
        <f>IFERROR(IFERROR(INDEX(Кат!$B:$B,MATCH($C8008,Кат!$I:$I,0)),INDEX(Торг!$B:$B,MATCH($C8008,Торг!$I:$I,0))),"")</f>
        <v/>
      </c>
      <c r="N8008" s="132" t="str">
        <f t="shared" ref="N8008:N8071" si="125">_xlfn.CONCAT(F8008," ",C8008)</f>
        <v>БЕЛМАГ BM.6132</v>
      </c>
      <c r="O8008" s="132" t="str">
        <f>IFERROR(IFERROR(INDEX(Кат!$B:$B,MATCH($N8008,Кат!$I:$I,0)),INDEX(Торг!$B:$B,MATCH($N8008,Торг!$I:$I,0))),"")</f>
        <v/>
      </c>
    </row>
    <row r="8009" spans="1:15" outlineLevel="2">
      <c r="A8009" t="s">
        <v>30840</v>
      </c>
      <c r="C8009" s="191" t="s">
        <v>30841</v>
      </c>
      <c r="E8009" t="s">
        <v>30842</v>
      </c>
      <c r="F8009" t="s">
        <v>3756</v>
      </c>
      <c r="G8009" t="s">
        <v>399</v>
      </c>
      <c r="H8009">
        <v>500</v>
      </c>
      <c r="J8009" t="s">
        <v>22634</v>
      </c>
      <c r="K8009" s="132" t="str">
        <f>IFERROR(IFERROR(INDEX(Кат!$O:$O,MATCH($C8009,Кат!$I:$I,0)),INDEX(Торг!$L:$L,MATCH($C8009,Торг!$I:$I,0))),"")</f>
        <v/>
      </c>
      <c r="L8009" s="132" t="str">
        <f>IFERROR(IFERROR(INDEX(Кат!$A:$A,MATCH($C8009,Кат!$I:$I,0)),INDEX(Торг!$A:$A,MATCH($C8009,Торг!$I:$I,0))),"")</f>
        <v/>
      </c>
      <c r="M8009" s="132" t="str">
        <f>IFERROR(IFERROR(INDEX(Кат!$B:$B,MATCH($C8009,Кат!$I:$I,0)),INDEX(Торг!$B:$B,MATCH($C8009,Торг!$I:$I,0))),"")</f>
        <v/>
      </c>
      <c r="N8009" s="132" t="str">
        <f t="shared" si="125"/>
        <v>БЕЛМАГ BM.0148</v>
      </c>
      <c r="O8009" s="132" t="str">
        <f>IFERROR(IFERROR(INDEX(Кат!$B:$B,MATCH($N8009,Кат!$I:$I,0)),INDEX(Торг!$B:$B,MATCH($N8009,Торг!$I:$I,0))),"")</f>
        <v/>
      </c>
    </row>
    <row r="8010" spans="1:15" outlineLevel="2">
      <c r="A8010" t="s">
        <v>19799</v>
      </c>
      <c r="C8010" s="191" t="s">
        <v>3761</v>
      </c>
      <c r="E8010" t="s">
        <v>3762</v>
      </c>
      <c r="F8010" t="s">
        <v>3756</v>
      </c>
      <c r="G8010" t="s">
        <v>399</v>
      </c>
      <c r="H8010">
        <v>590</v>
      </c>
      <c r="J8010" t="s">
        <v>22634</v>
      </c>
      <c r="K8010" s="132" t="str">
        <f>IFERROR(IFERROR(INDEX(Кат!$O:$O,MATCH($C8010,Кат!$I:$I,0)),INDEX(Торг!$L:$L,MATCH($C8010,Торг!$I:$I,0))),"")</f>
        <v/>
      </c>
      <c r="L8010" s="132" t="str">
        <f>IFERROR(IFERROR(INDEX(Кат!$A:$A,MATCH($C8010,Кат!$I:$I,0)),INDEX(Торг!$A:$A,MATCH($C8010,Торг!$I:$I,0))),"")</f>
        <v/>
      </c>
      <c r="M8010" s="132" t="str">
        <f>IFERROR(IFERROR(INDEX(Кат!$B:$B,MATCH($C8010,Кат!$I:$I,0)),INDEX(Торг!$B:$B,MATCH($C8010,Торг!$I:$I,0))),"")</f>
        <v/>
      </c>
      <c r="N8010" s="132" t="str">
        <f t="shared" si="125"/>
        <v>БЕЛМАГ BM.1683</v>
      </c>
      <c r="O8010" s="132" t="str">
        <f>IFERROR(IFERROR(INDEX(Кат!$B:$B,MATCH($N8010,Кат!$I:$I,0)),INDEX(Торг!$B:$B,MATCH($N8010,Торг!$I:$I,0))),"")</f>
        <v/>
      </c>
    </row>
    <row r="8011" spans="1:15" outlineLevel="2">
      <c r="A8011" t="s">
        <v>19800</v>
      </c>
      <c r="C8011" s="191" t="s">
        <v>9278</v>
      </c>
      <c r="E8011" t="s">
        <v>9279</v>
      </c>
      <c r="F8011" t="s">
        <v>3756</v>
      </c>
      <c r="G8011" t="s">
        <v>399</v>
      </c>
      <c r="H8011">
        <v>730</v>
      </c>
      <c r="J8011" t="s">
        <v>22634</v>
      </c>
      <c r="K8011" s="132" t="str">
        <f>IFERROR(IFERROR(INDEX(Кат!$O:$O,MATCH($C8011,Кат!$I:$I,0)),INDEX(Торг!$L:$L,MATCH($C8011,Торг!$I:$I,0))),"")</f>
        <v/>
      </c>
      <c r="L8011" s="132" t="str">
        <f>IFERROR(IFERROR(INDEX(Кат!$A:$A,MATCH($C8011,Кат!$I:$I,0)),INDEX(Торг!$A:$A,MATCH($C8011,Торг!$I:$I,0))),"")</f>
        <v/>
      </c>
      <c r="M8011" s="132" t="str">
        <f>IFERROR(IFERROR(INDEX(Кат!$B:$B,MATCH($C8011,Кат!$I:$I,0)),INDEX(Торг!$B:$B,MATCH($C8011,Торг!$I:$I,0))),"")</f>
        <v/>
      </c>
      <c r="N8011" s="132" t="str">
        <f t="shared" si="125"/>
        <v>БЕЛМАГ BM.0169</v>
      </c>
      <c r="O8011" s="132" t="str">
        <f>IFERROR(IFERROR(INDEX(Кат!$B:$B,MATCH($N8011,Кат!$I:$I,0)),INDEX(Торг!$B:$B,MATCH($N8011,Торг!$I:$I,0))),"")</f>
        <v/>
      </c>
    </row>
    <row r="8012" spans="1:15" outlineLevel="2">
      <c r="A8012" t="s">
        <v>19801</v>
      </c>
      <c r="C8012" s="191" t="s">
        <v>9280</v>
      </c>
      <c r="E8012" t="s">
        <v>9281</v>
      </c>
      <c r="F8012" t="s">
        <v>3756</v>
      </c>
      <c r="G8012" t="s">
        <v>399</v>
      </c>
      <c r="H8012">
        <v>730</v>
      </c>
      <c r="J8012" t="s">
        <v>22634</v>
      </c>
      <c r="K8012" s="132" t="str">
        <f>IFERROR(IFERROR(INDEX(Кат!$O:$O,MATCH($C8012,Кат!$I:$I,0)),INDEX(Торг!$L:$L,MATCH($C8012,Торг!$I:$I,0))),"")</f>
        <v/>
      </c>
      <c r="L8012" s="132" t="str">
        <f>IFERROR(IFERROR(INDEX(Кат!$A:$A,MATCH($C8012,Кат!$I:$I,0)),INDEX(Торг!$A:$A,MATCH($C8012,Торг!$I:$I,0))),"")</f>
        <v/>
      </c>
      <c r="M8012" s="132" t="str">
        <f>IFERROR(IFERROR(INDEX(Кат!$B:$B,MATCH($C8012,Кат!$I:$I,0)),INDEX(Торг!$B:$B,MATCH($C8012,Торг!$I:$I,0))),"")</f>
        <v/>
      </c>
      <c r="N8012" s="132" t="str">
        <f t="shared" si="125"/>
        <v>БЕЛМАГ BM.0168</v>
      </c>
      <c r="O8012" s="132" t="str">
        <f>IFERROR(IFERROR(INDEX(Кат!$B:$B,MATCH($N8012,Кат!$I:$I,0)),INDEX(Торг!$B:$B,MATCH($N8012,Торг!$I:$I,0))),"")</f>
        <v/>
      </c>
    </row>
    <row r="8013" spans="1:15" outlineLevel="2">
      <c r="A8013" t="s">
        <v>19802</v>
      </c>
      <c r="C8013" s="191" t="s">
        <v>3763</v>
      </c>
      <c r="E8013" t="s">
        <v>3764</v>
      </c>
      <c r="F8013" t="s">
        <v>3756</v>
      </c>
      <c r="G8013" t="s">
        <v>399</v>
      </c>
      <c r="H8013">
        <v>600</v>
      </c>
      <c r="J8013" t="s">
        <v>22634</v>
      </c>
      <c r="K8013" s="132" t="str">
        <f>IFERROR(IFERROR(INDEX(Кат!$O:$O,MATCH($C8013,Кат!$I:$I,0)),INDEX(Торг!$L:$L,MATCH($C8013,Торг!$I:$I,0))),"")</f>
        <v/>
      </c>
      <c r="L8013" s="132" t="str">
        <f>IFERROR(IFERROR(INDEX(Кат!$A:$A,MATCH($C8013,Кат!$I:$I,0)),INDEX(Торг!$A:$A,MATCH($C8013,Торг!$I:$I,0))),"")</f>
        <v/>
      </c>
      <c r="M8013" s="132" t="str">
        <f>IFERROR(IFERROR(INDEX(Кат!$B:$B,MATCH($C8013,Кат!$I:$I,0)),INDEX(Торг!$B:$B,MATCH($C8013,Торг!$I:$I,0))),"")</f>
        <v/>
      </c>
      <c r="N8013" s="132" t="str">
        <f t="shared" si="125"/>
        <v>БЕЛМАГ BM.0164</v>
      </c>
      <c r="O8013" s="132" t="str">
        <f>IFERROR(IFERROR(INDEX(Кат!$B:$B,MATCH($N8013,Кат!$I:$I,0)),INDEX(Торг!$B:$B,MATCH($N8013,Торг!$I:$I,0))),"")</f>
        <v/>
      </c>
    </row>
    <row r="8014" spans="1:15" outlineLevel="2">
      <c r="A8014" t="s">
        <v>19803</v>
      </c>
      <c r="C8014" s="191" t="s">
        <v>3765</v>
      </c>
      <c r="E8014" t="s">
        <v>3766</v>
      </c>
      <c r="F8014" t="s">
        <v>3756</v>
      </c>
      <c r="G8014" t="s">
        <v>399</v>
      </c>
      <c r="H8014">
        <v>660</v>
      </c>
      <c r="J8014" t="s">
        <v>22634</v>
      </c>
      <c r="K8014" s="132" t="str">
        <f>IFERROR(IFERROR(INDEX(Кат!$O:$O,MATCH($C8014,Кат!$I:$I,0)),INDEX(Торг!$L:$L,MATCH($C8014,Торг!$I:$I,0))),"")</f>
        <v/>
      </c>
      <c r="L8014" s="132" t="str">
        <f>IFERROR(IFERROR(INDEX(Кат!$A:$A,MATCH($C8014,Кат!$I:$I,0)),INDEX(Торг!$A:$A,MATCH($C8014,Торг!$I:$I,0))),"")</f>
        <v/>
      </c>
      <c r="M8014" s="132" t="str">
        <f>IFERROR(IFERROR(INDEX(Кат!$B:$B,MATCH($C8014,Кат!$I:$I,0)),INDEX(Торг!$B:$B,MATCH($C8014,Торг!$I:$I,0))),"")</f>
        <v/>
      </c>
      <c r="N8014" s="132" t="str">
        <f t="shared" si="125"/>
        <v>БЕЛМАГ BM.0174</v>
      </c>
      <c r="O8014" s="132" t="str">
        <f>IFERROR(IFERROR(INDEX(Кат!$B:$B,MATCH($N8014,Кат!$I:$I,0)),INDEX(Торг!$B:$B,MATCH($N8014,Торг!$I:$I,0))),"")</f>
        <v/>
      </c>
    </row>
    <row r="8015" spans="1:15" outlineLevel="2">
      <c r="A8015" t="s">
        <v>24536</v>
      </c>
      <c r="C8015" s="191"/>
      <c r="E8015" t="s">
        <v>24537</v>
      </c>
      <c r="J8015" t="s">
        <v>22634</v>
      </c>
      <c r="K8015" s="132" t="str">
        <f>IFERROR(IFERROR(INDEX(Кат!$O:$O,MATCH($C8015,Кат!$I:$I,0)),INDEX(Торг!$L:$L,MATCH($C8015,Торг!$I:$I,0))),"")</f>
        <v/>
      </c>
      <c r="L8015" s="132" t="str">
        <f>IFERROR(IFERROR(INDEX(Кат!$A:$A,MATCH($C8015,Кат!$I:$I,0)),INDEX(Торг!$A:$A,MATCH($C8015,Торг!$I:$I,0))),"")</f>
        <v/>
      </c>
      <c r="M8015" s="132" t="str">
        <f>IFERROR(IFERROR(INDEX(Кат!$B:$B,MATCH($C8015,Кат!$I:$I,0)),INDEX(Торг!$B:$B,MATCH($C8015,Торг!$I:$I,0))),"")</f>
        <v/>
      </c>
      <c r="N8015" s="132" t="str">
        <f t="shared" si="125"/>
        <v xml:space="preserve"> </v>
      </c>
      <c r="O8015" s="132" t="str">
        <f>IFERROR(IFERROR(INDEX(Кат!$B:$B,MATCH($N8015,Кат!$I:$I,0)),INDEX(Торг!$B:$B,MATCH($N8015,Торг!$I:$I,0))),"")</f>
        <v/>
      </c>
    </row>
    <row r="8016" spans="1:15" outlineLevel="2">
      <c r="A8016" t="s">
        <v>19804</v>
      </c>
      <c r="C8016" s="191" t="s">
        <v>9282</v>
      </c>
      <c r="E8016" t="s">
        <v>9283</v>
      </c>
      <c r="F8016" t="s">
        <v>3756</v>
      </c>
      <c r="G8016" t="s">
        <v>375</v>
      </c>
      <c r="H8016">
        <v>2290</v>
      </c>
      <c r="J8016" t="s">
        <v>22634</v>
      </c>
      <c r="K8016" s="132" t="str">
        <f>IFERROR(IFERROR(INDEX(Кат!$O:$O,MATCH($C8016,Кат!$I:$I,0)),INDEX(Торг!$L:$L,MATCH($C8016,Торг!$I:$I,0))),"")</f>
        <v/>
      </c>
      <c r="L8016" s="132" t="str">
        <f>IFERROR(IFERROR(INDEX(Кат!$A:$A,MATCH($C8016,Кат!$I:$I,0)),INDEX(Торг!$A:$A,MATCH($C8016,Торг!$I:$I,0))),"")</f>
        <v/>
      </c>
      <c r="M8016" s="132" t="str">
        <f>IFERROR(IFERROR(INDEX(Кат!$B:$B,MATCH($C8016,Кат!$I:$I,0)),INDEX(Торг!$B:$B,MATCH($C8016,Торг!$I:$I,0))),"")</f>
        <v/>
      </c>
      <c r="N8016" s="132" t="str">
        <f t="shared" si="125"/>
        <v>БЕЛМАГ BM.0444</v>
      </c>
      <c r="O8016" s="132" t="str">
        <f>IFERROR(IFERROR(INDEX(Кат!$B:$B,MATCH($N8016,Кат!$I:$I,0)),INDEX(Торг!$B:$B,MATCH($N8016,Торг!$I:$I,0))),"")</f>
        <v/>
      </c>
    </row>
    <row r="8017" spans="1:15" outlineLevel="2">
      <c r="A8017" t="s">
        <v>19805</v>
      </c>
      <c r="C8017" s="191" t="s">
        <v>9284</v>
      </c>
      <c r="E8017" t="s">
        <v>9285</v>
      </c>
      <c r="F8017" t="s">
        <v>3756</v>
      </c>
      <c r="G8017" t="s">
        <v>399</v>
      </c>
      <c r="H8017">
        <v>610</v>
      </c>
      <c r="J8017" t="s">
        <v>22634</v>
      </c>
      <c r="K8017" s="132" t="str">
        <f>IFERROR(IFERROR(INDEX(Кат!$O:$O,MATCH($C8017,Кат!$I:$I,0)),INDEX(Торг!$L:$L,MATCH($C8017,Торг!$I:$I,0))),"")</f>
        <v/>
      </c>
      <c r="L8017" s="132" t="str">
        <f>IFERROR(IFERROR(INDEX(Кат!$A:$A,MATCH($C8017,Кат!$I:$I,0)),INDEX(Торг!$A:$A,MATCH($C8017,Торг!$I:$I,0))),"")</f>
        <v/>
      </c>
      <c r="M8017" s="132" t="str">
        <f>IFERROR(IFERROR(INDEX(Кат!$B:$B,MATCH($C8017,Кат!$I:$I,0)),INDEX(Торг!$B:$B,MATCH($C8017,Торг!$I:$I,0))),"")</f>
        <v/>
      </c>
      <c r="N8017" s="132" t="str">
        <f t="shared" si="125"/>
        <v>БЕЛМАГ BM.0367</v>
      </c>
      <c r="O8017" s="132" t="str">
        <f>IFERROR(IFERROR(INDEX(Кат!$B:$B,MATCH($N8017,Кат!$I:$I,0)),INDEX(Торг!$B:$B,MATCH($N8017,Торг!$I:$I,0))),"")</f>
        <v/>
      </c>
    </row>
    <row r="8018" spans="1:15" outlineLevel="2">
      <c r="A8018" t="s">
        <v>19806</v>
      </c>
      <c r="C8018" s="191" t="s">
        <v>9286</v>
      </c>
      <c r="E8018" t="s">
        <v>9287</v>
      </c>
      <c r="F8018" t="s">
        <v>3756</v>
      </c>
      <c r="G8018" t="s">
        <v>399</v>
      </c>
      <c r="H8018">
        <v>750</v>
      </c>
      <c r="J8018" t="s">
        <v>22634</v>
      </c>
      <c r="K8018" s="132" t="str">
        <f>IFERROR(IFERROR(INDEX(Кат!$O:$O,MATCH($C8018,Кат!$I:$I,0)),INDEX(Торг!$L:$L,MATCH($C8018,Торг!$I:$I,0))),"")</f>
        <v/>
      </c>
      <c r="L8018" s="132" t="str">
        <f>IFERROR(IFERROR(INDEX(Кат!$A:$A,MATCH($C8018,Кат!$I:$I,0)),INDEX(Торг!$A:$A,MATCH($C8018,Торг!$I:$I,0))),"")</f>
        <v/>
      </c>
      <c r="M8018" s="132" t="str">
        <f>IFERROR(IFERROR(INDEX(Кат!$B:$B,MATCH($C8018,Кат!$I:$I,0)),INDEX(Торг!$B:$B,MATCH($C8018,Торг!$I:$I,0))),"")</f>
        <v/>
      </c>
      <c r="N8018" s="132" t="str">
        <f t="shared" si="125"/>
        <v>БЕЛМАГ BM.1127</v>
      </c>
      <c r="O8018" s="132" t="str">
        <f>IFERROR(IFERROR(INDEX(Кат!$B:$B,MATCH($N8018,Кат!$I:$I,0)),INDEX(Торг!$B:$B,MATCH($N8018,Торг!$I:$I,0))),"")</f>
        <v/>
      </c>
    </row>
    <row r="8019" spans="1:15" outlineLevel="2">
      <c r="A8019" t="s">
        <v>24538</v>
      </c>
      <c r="C8019" s="191"/>
      <c r="E8019" t="s">
        <v>23680</v>
      </c>
      <c r="J8019" t="s">
        <v>22634</v>
      </c>
      <c r="K8019" s="132" t="str">
        <f>IFERROR(IFERROR(INDEX(Кат!$O:$O,MATCH($C8019,Кат!$I:$I,0)),INDEX(Торг!$L:$L,MATCH($C8019,Торг!$I:$I,0))),"")</f>
        <v/>
      </c>
      <c r="L8019" s="132" t="str">
        <f>IFERROR(IFERROR(INDEX(Кат!$A:$A,MATCH($C8019,Кат!$I:$I,0)),INDEX(Торг!$A:$A,MATCH($C8019,Торг!$I:$I,0))),"")</f>
        <v/>
      </c>
      <c r="M8019" s="132" t="str">
        <f>IFERROR(IFERROR(INDEX(Кат!$B:$B,MATCH($C8019,Кат!$I:$I,0)),INDEX(Торг!$B:$B,MATCH($C8019,Торг!$I:$I,0))),"")</f>
        <v/>
      </c>
      <c r="N8019" s="132" t="str">
        <f t="shared" si="125"/>
        <v xml:space="preserve"> </v>
      </c>
      <c r="O8019" s="132" t="str">
        <f>IFERROR(IFERROR(INDEX(Кат!$B:$B,MATCH($N8019,Кат!$I:$I,0)),INDEX(Торг!$B:$B,MATCH($N8019,Торг!$I:$I,0))),"")</f>
        <v/>
      </c>
    </row>
    <row r="8020" spans="1:15" outlineLevel="2">
      <c r="A8020" t="s">
        <v>19807</v>
      </c>
      <c r="C8020" s="191" t="s">
        <v>9288</v>
      </c>
      <c r="E8020" t="s">
        <v>9289</v>
      </c>
      <c r="F8020" t="s">
        <v>3756</v>
      </c>
      <c r="G8020" t="s">
        <v>375</v>
      </c>
      <c r="H8020">
        <v>1870</v>
      </c>
      <c r="J8020" t="s">
        <v>22634</v>
      </c>
      <c r="K8020" s="132" t="str">
        <f>IFERROR(IFERROR(INDEX(Кат!$O:$O,MATCH($C8020,Кат!$I:$I,0)),INDEX(Торг!$L:$L,MATCH($C8020,Торг!$I:$I,0))),"")</f>
        <v/>
      </c>
      <c r="L8020" s="132" t="str">
        <f>IFERROR(IFERROR(INDEX(Кат!$A:$A,MATCH($C8020,Кат!$I:$I,0)),INDEX(Торг!$A:$A,MATCH($C8020,Торг!$I:$I,0))),"")</f>
        <v/>
      </c>
      <c r="M8020" s="132" t="str">
        <f>IFERROR(IFERROR(INDEX(Кат!$B:$B,MATCH($C8020,Кат!$I:$I,0)),INDEX(Торг!$B:$B,MATCH($C8020,Торг!$I:$I,0))),"")</f>
        <v/>
      </c>
      <c r="N8020" s="132" t="str">
        <f t="shared" si="125"/>
        <v>БЕЛМАГ BM.1136</v>
      </c>
      <c r="O8020" s="132" t="str">
        <f>IFERROR(IFERROR(INDEX(Кат!$B:$B,MATCH($N8020,Кат!$I:$I,0)),INDEX(Торг!$B:$B,MATCH($N8020,Торг!$I:$I,0))),"")</f>
        <v/>
      </c>
    </row>
    <row r="8021" spans="1:15" outlineLevel="1">
      <c r="A8021" t="s">
        <v>19808</v>
      </c>
      <c r="C8021" s="191" t="s">
        <v>9290</v>
      </c>
      <c r="E8021" t="s">
        <v>9291</v>
      </c>
      <c r="F8021" t="s">
        <v>3756</v>
      </c>
      <c r="G8021" t="s">
        <v>375</v>
      </c>
      <c r="H8021">
        <v>920</v>
      </c>
      <c r="J8021" t="s">
        <v>22634</v>
      </c>
      <c r="K8021" s="132" t="str">
        <f>IFERROR(IFERROR(INDEX(Кат!$O:$O,MATCH($C8021,Кат!$I:$I,0)),INDEX(Торг!$L:$L,MATCH($C8021,Торг!$I:$I,0))),"")</f>
        <v/>
      </c>
      <c r="L8021" s="132" t="str">
        <f>IFERROR(IFERROR(INDEX(Кат!$A:$A,MATCH($C8021,Кат!$I:$I,0)),INDEX(Торг!$A:$A,MATCH($C8021,Торг!$I:$I,0))),"")</f>
        <v/>
      </c>
      <c r="M8021" s="132" t="str">
        <f>IFERROR(IFERROR(INDEX(Кат!$B:$B,MATCH($C8021,Кат!$I:$I,0)),INDEX(Торг!$B:$B,MATCH($C8021,Торг!$I:$I,0))),"")</f>
        <v/>
      </c>
      <c r="N8021" s="132" t="str">
        <f t="shared" si="125"/>
        <v>БЕЛМАГ BM.0089</v>
      </c>
      <c r="O8021" s="132" t="str">
        <f>IFERROR(IFERROR(INDEX(Кат!$B:$B,MATCH($N8021,Кат!$I:$I,0)),INDEX(Торг!$B:$B,MATCH($N8021,Торг!$I:$I,0))),"")</f>
        <v/>
      </c>
    </row>
    <row r="8022" spans="1:15" outlineLevel="2">
      <c r="A8022" t="s">
        <v>19809</v>
      </c>
      <c r="C8022" s="191" t="s">
        <v>9292</v>
      </c>
      <c r="E8022" t="s">
        <v>9293</v>
      </c>
      <c r="F8022" t="s">
        <v>3756</v>
      </c>
      <c r="G8022" t="s">
        <v>399</v>
      </c>
      <c r="H8022">
        <v>450</v>
      </c>
      <c r="J8022" t="s">
        <v>22634</v>
      </c>
      <c r="K8022" s="132" t="str">
        <f>IFERROR(IFERROR(INDEX(Кат!$O:$O,MATCH($C8022,Кат!$I:$I,0)),INDEX(Торг!$L:$L,MATCH($C8022,Торг!$I:$I,0))),"")</f>
        <v/>
      </c>
      <c r="L8022" s="132" t="str">
        <f>IFERROR(IFERROR(INDEX(Кат!$A:$A,MATCH($C8022,Кат!$I:$I,0)),INDEX(Торг!$A:$A,MATCH($C8022,Торг!$I:$I,0))),"")</f>
        <v/>
      </c>
      <c r="M8022" s="132" t="str">
        <f>IFERROR(IFERROR(INDEX(Кат!$B:$B,MATCH($C8022,Кат!$I:$I,0)),INDEX(Торг!$B:$B,MATCH($C8022,Торг!$I:$I,0))),"")</f>
        <v/>
      </c>
      <c r="N8022" s="132" t="str">
        <f t="shared" si="125"/>
        <v>БЕЛМАГ BM.0031</v>
      </c>
      <c r="O8022" s="132" t="str">
        <f>IFERROR(IFERROR(INDEX(Кат!$B:$B,MATCH($N8022,Кат!$I:$I,0)),INDEX(Торг!$B:$B,MATCH($N8022,Торг!$I:$I,0))),"")</f>
        <v/>
      </c>
    </row>
    <row r="8023" spans="1:15" outlineLevel="2">
      <c r="A8023" t="s">
        <v>19810</v>
      </c>
      <c r="C8023" s="191" t="s">
        <v>9294</v>
      </c>
      <c r="E8023" t="s">
        <v>9295</v>
      </c>
      <c r="F8023" t="s">
        <v>3756</v>
      </c>
      <c r="G8023" t="s">
        <v>399</v>
      </c>
      <c r="H8023">
        <v>450</v>
      </c>
      <c r="J8023" t="s">
        <v>22634</v>
      </c>
      <c r="K8023" s="132" t="str">
        <f>IFERROR(IFERROR(INDEX(Кат!$O:$O,MATCH($C8023,Кат!$I:$I,0)),INDEX(Торг!$L:$L,MATCH($C8023,Торг!$I:$I,0))),"")</f>
        <v/>
      </c>
      <c r="L8023" s="132" t="str">
        <f>IFERROR(IFERROR(INDEX(Кат!$A:$A,MATCH($C8023,Кат!$I:$I,0)),INDEX(Торг!$A:$A,MATCH($C8023,Торг!$I:$I,0))),"")</f>
        <v/>
      </c>
      <c r="M8023" s="132" t="str">
        <f>IFERROR(IFERROR(INDEX(Кат!$B:$B,MATCH($C8023,Кат!$I:$I,0)),INDEX(Торг!$B:$B,MATCH($C8023,Торг!$I:$I,0))),"")</f>
        <v/>
      </c>
      <c r="N8023" s="132" t="str">
        <f t="shared" si="125"/>
        <v>БЕЛМАГ BM.0032</v>
      </c>
      <c r="O8023" s="132" t="str">
        <f>IFERROR(IFERROR(INDEX(Кат!$B:$B,MATCH($N8023,Кат!$I:$I,0)),INDEX(Торг!$B:$B,MATCH($N8023,Торг!$I:$I,0))),"")</f>
        <v/>
      </c>
    </row>
    <row r="8024" spans="1:15" outlineLevel="2">
      <c r="A8024" t="s">
        <v>19811</v>
      </c>
      <c r="C8024" s="191" t="s">
        <v>9296</v>
      </c>
      <c r="E8024" t="s">
        <v>9297</v>
      </c>
      <c r="F8024" t="s">
        <v>3756</v>
      </c>
      <c r="G8024" t="s">
        <v>399</v>
      </c>
      <c r="H8024">
        <v>410</v>
      </c>
      <c r="J8024" t="s">
        <v>22634</v>
      </c>
      <c r="K8024" s="132" t="str">
        <f>IFERROR(IFERROR(INDEX(Кат!$O:$O,MATCH($C8024,Кат!$I:$I,0)),INDEX(Торг!$L:$L,MATCH($C8024,Торг!$I:$I,0))),"")</f>
        <v/>
      </c>
      <c r="L8024" s="132" t="str">
        <f>IFERROR(IFERROR(INDEX(Кат!$A:$A,MATCH($C8024,Кат!$I:$I,0)),INDEX(Торг!$A:$A,MATCH($C8024,Торг!$I:$I,0))),"")</f>
        <v/>
      </c>
      <c r="M8024" s="132" t="str">
        <f>IFERROR(IFERROR(INDEX(Кат!$B:$B,MATCH($C8024,Кат!$I:$I,0)),INDEX(Торг!$B:$B,MATCH($C8024,Торг!$I:$I,0))),"")</f>
        <v/>
      </c>
      <c r="N8024" s="132" t="str">
        <f t="shared" si="125"/>
        <v>БЕЛМАГ BM.0033</v>
      </c>
      <c r="O8024" s="132" t="str">
        <f>IFERROR(IFERROR(INDEX(Кат!$B:$B,MATCH($N8024,Кат!$I:$I,0)),INDEX(Торг!$B:$B,MATCH($N8024,Торг!$I:$I,0))),"")</f>
        <v/>
      </c>
    </row>
    <row r="8025" spans="1:15" outlineLevel="2">
      <c r="A8025" t="s">
        <v>19812</v>
      </c>
      <c r="C8025" s="191" t="s">
        <v>9316</v>
      </c>
      <c r="E8025" t="s">
        <v>19813</v>
      </c>
      <c r="F8025" t="s">
        <v>3756</v>
      </c>
      <c r="G8025" t="s">
        <v>399</v>
      </c>
      <c r="H8025">
        <v>580</v>
      </c>
      <c r="J8025" t="s">
        <v>22634</v>
      </c>
      <c r="K8025" s="132" t="str">
        <f>IFERROR(IFERROR(INDEX(Кат!$O:$O,MATCH($C8025,Кат!$I:$I,0)),INDEX(Торг!$L:$L,MATCH($C8025,Торг!$I:$I,0))),"")</f>
        <v/>
      </c>
      <c r="L8025" s="132" t="str">
        <f>IFERROR(IFERROR(INDEX(Кат!$A:$A,MATCH($C8025,Кат!$I:$I,0)),INDEX(Торг!$A:$A,MATCH($C8025,Торг!$I:$I,0))),"")</f>
        <v/>
      </c>
      <c r="M8025" s="132" t="str">
        <f>IFERROR(IFERROR(INDEX(Кат!$B:$B,MATCH($C8025,Кат!$I:$I,0)),INDEX(Торг!$B:$B,MATCH($C8025,Торг!$I:$I,0))),"")</f>
        <v/>
      </c>
      <c r="N8025" s="132" t="str">
        <f t="shared" si="125"/>
        <v>БЕЛМАГ BM.SBJ.080</v>
      </c>
      <c r="O8025" s="132" t="str">
        <f>IFERROR(IFERROR(INDEX(Кат!$B:$B,MATCH($N8025,Кат!$I:$I,0)),INDEX(Торг!$B:$B,MATCH($N8025,Торг!$I:$I,0))),"")</f>
        <v/>
      </c>
    </row>
    <row r="8026" spans="1:15" outlineLevel="2">
      <c r="A8026" t="s">
        <v>19814</v>
      </c>
      <c r="C8026" s="191" t="s">
        <v>9317</v>
      </c>
      <c r="E8026" t="s">
        <v>19815</v>
      </c>
      <c r="F8026" t="s">
        <v>3756</v>
      </c>
      <c r="G8026" t="s">
        <v>399</v>
      </c>
      <c r="H8026">
        <v>610</v>
      </c>
      <c r="J8026" t="s">
        <v>22634</v>
      </c>
      <c r="K8026" s="132" t="str">
        <f>IFERROR(IFERROR(INDEX(Кат!$O:$O,MATCH($C8026,Кат!$I:$I,0)),INDEX(Торг!$L:$L,MATCH($C8026,Торг!$I:$I,0))),"")</f>
        <v/>
      </c>
      <c r="L8026" s="132" t="str">
        <f>IFERROR(IFERROR(INDEX(Кат!$A:$A,MATCH($C8026,Кат!$I:$I,0)),INDEX(Торг!$A:$A,MATCH($C8026,Торг!$I:$I,0))),"")</f>
        <v/>
      </c>
      <c r="M8026" s="132" t="str">
        <f>IFERROR(IFERROR(INDEX(Кат!$B:$B,MATCH($C8026,Кат!$I:$I,0)),INDEX(Торг!$B:$B,MATCH($C8026,Торг!$I:$I,0))),"")</f>
        <v/>
      </c>
      <c r="N8026" s="132" t="str">
        <f t="shared" si="125"/>
        <v>БЕЛМАГ BM.SBJ.081</v>
      </c>
      <c r="O8026" s="132" t="str">
        <f>IFERROR(IFERROR(INDEX(Кат!$B:$B,MATCH($N8026,Кат!$I:$I,0)),INDEX(Торг!$B:$B,MATCH($N8026,Торг!$I:$I,0))),"")</f>
        <v/>
      </c>
    </row>
    <row r="8027" spans="1:15" outlineLevel="2">
      <c r="A8027" t="s">
        <v>24539</v>
      </c>
      <c r="C8027" s="191"/>
      <c r="E8027" t="s">
        <v>24540</v>
      </c>
      <c r="J8027" t="s">
        <v>22634</v>
      </c>
      <c r="K8027" s="132" t="str">
        <f>IFERROR(IFERROR(INDEX(Кат!$O:$O,MATCH($C8027,Кат!$I:$I,0)),INDEX(Торг!$L:$L,MATCH($C8027,Торг!$I:$I,0))),"")</f>
        <v/>
      </c>
      <c r="L8027" s="132" t="str">
        <f>IFERROR(IFERROR(INDEX(Кат!$A:$A,MATCH($C8027,Кат!$I:$I,0)),INDEX(Торг!$A:$A,MATCH($C8027,Торг!$I:$I,0))),"")</f>
        <v/>
      </c>
      <c r="M8027" s="132" t="str">
        <f>IFERROR(IFERROR(INDEX(Кат!$B:$B,MATCH($C8027,Кат!$I:$I,0)),INDEX(Торг!$B:$B,MATCH($C8027,Торг!$I:$I,0))),"")</f>
        <v/>
      </c>
      <c r="N8027" s="132" t="str">
        <f t="shared" si="125"/>
        <v xml:space="preserve"> </v>
      </c>
      <c r="O8027" s="132" t="str">
        <f>IFERROR(IFERROR(INDEX(Кат!$B:$B,MATCH($N8027,Кат!$I:$I,0)),INDEX(Торг!$B:$B,MATCH($N8027,Торг!$I:$I,0))),"")</f>
        <v/>
      </c>
    </row>
    <row r="8028" spans="1:15" outlineLevel="2">
      <c r="A8028" t="s">
        <v>19816</v>
      </c>
      <c r="C8028" s="191" t="s">
        <v>9298</v>
      </c>
      <c r="E8028" t="s">
        <v>9299</v>
      </c>
      <c r="F8028" t="s">
        <v>3756</v>
      </c>
      <c r="G8028" t="s">
        <v>375</v>
      </c>
      <c r="H8028">
        <v>2080</v>
      </c>
      <c r="J8028" t="s">
        <v>22634</v>
      </c>
      <c r="K8028" s="132" t="str">
        <f>IFERROR(IFERROR(INDEX(Кат!$O:$O,MATCH($C8028,Кат!$I:$I,0)),INDEX(Торг!$L:$L,MATCH($C8028,Торг!$I:$I,0))),"")</f>
        <v/>
      </c>
      <c r="L8028" s="132" t="str">
        <f>IFERROR(IFERROR(INDEX(Кат!$A:$A,MATCH($C8028,Кат!$I:$I,0)),INDEX(Торг!$A:$A,MATCH($C8028,Торг!$I:$I,0))),"")</f>
        <v/>
      </c>
      <c r="M8028" s="132" t="str">
        <f>IFERROR(IFERROR(INDEX(Кат!$B:$B,MATCH($C8028,Кат!$I:$I,0)),INDEX(Торг!$B:$B,MATCH($C8028,Торг!$I:$I,0))),"")</f>
        <v/>
      </c>
      <c r="N8028" s="132" t="str">
        <f t="shared" si="125"/>
        <v>БЕЛМАГ BM.0088</v>
      </c>
      <c r="O8028" s="132" t="str">
        <f>IFERROR(IFERROR(INDEX(Кат!$B:$B,MATCH($N8028,Кат!$I:$I,0)),INDEX(Торг!$B:$B,MATCH($N8028,Торг!$I:$I,0))),"")</f>
        <v/>
      </c>
    </row>
    <row r="8029" spans="1:15" outlineLevel="2">
      <c r="A8029" t="s">
        <v>19817</v>
      </c>
      <c r="C8029" s="191" t="s">
        <v>9300</v>
      </c>
      <c r="E8029" t="s">
        <v>9301</v>
      </c>
      <c r="F8029" t="s">
        <v>3756</v>
      </c>
      <c r="G8029" t="s">
        <v>399</v>
      </c>
      <c r="H8029">
        <v>550</v>
      </c>
      <c r="J8029" t="s">
        <v>22634</v>
      </c>
      <c r="K8029" s="132" t="str">
        <f>IFERROR(IFERROR(INDEX(Кат!$O:$O,MATCH($C8029,Кат!$I:$I,0)),INDEX(Торг!$L:$L,MATCH($C8029,Торг!$I:$I,0))),"")</f>
        <v/>
      </c>
      <c r="L8029" s="132" t="str">
        <f>IFERROR(IFERROR(INDEX(Кат!$A:$A,MATCH($C8029,Кат!$I:$I,0)),INDEX(Торг!$A:$A,MATCH($C8029,Торг!$I:$I,0))),"")</f>
        <v/>
      </c>
      <c r="M8029" s="132" t="str">
        <f>IFERROR(IFERROR(INDEX(Кат!$B:$B,MATCH($C8029,Кат!$I:$I,0)),INDEX(Торг!$B:$B,MATCH($C8029,Торг!$I:$I,0))),"")</f>
        <v/>
      </c>
      <c r="N8029" s="132" t="str">
        <f t="shared" si="125"/>
        <v>БЕЛМАГ BM.1656</v>
      </c>
      <c r="O8029" s="132" t="str">
        <f>IFERROR(IFERROR(INDEX(Кат!$B:$B,MATCH($N8029,Кат!$I:$I,0)),INDEX(Торг!$B:$B,MATCH($N8029,Торг!$I:$I,0))),"")</f>
        <v/>
      </c>
    </row>
    <row r="8030" spans="1:15" outlineLevel="2">
      <c r="A8030" t="s">
        <v>19818</v>
      </c>
      <c r="C8030" s="191" t="s">
        <v>9302</v>
      </c>
      <c r="E8030" t="s">
        <v>9303</v>
      </c>
      <c r="F8030" t="s">
        <v>3756</v>
      </c>
      <c r="G8030" t="s">
        <v>399</v>
      </c>
      <c r="H8030">
        <v>610</v>
      </c>
      <c r="J8030" t="s">
        <v>22634</v>
      </c>
      <c r="K8030" s="132" t="str">
        <f>IFERROR(IFERROR(INDEX(Кат!$O:$O,MATCH($C8030,Кат!$I:$I,0)),INDEX(Торг!$L:$L,MATCH($C8030,Торг!$I:$I,0))),"")</f>
        <v/>
      </c>
      <c r="L8030" s="132" t="str">
        <f>IFERROR(IFERROR(INDEX(Кат!$A:$A,MATCH($C8030,Кат!$I:$I,0)),INDEX(Торг!$A:$A,MATCH($C8030,Торг!$I:$I,0))),"")</f>
        <v/>
      </c>
      <c r="M8030" s="132" t="str">
        <f>IFERROR(IFERROR(INDEX(Кат!$B:$B,MATCH($C8030,Кат!$I:$I,0)),INDEX(Торг!$B:$B,MATCH($C8030,Торг!$I:$I,0))),"")</f>
        <v/>
      </c>
      <c r="N8030" s="132" t="str">
        <f t="shared" si="125"/>
        <v>БЕЛМАГ BM.1014</v>
      </c>
      <c r="O8030" s="132" t="str">
        <f>IFERROR(IFERROR(INDEX(Кат!$B:$B,MATCH($N8030,Кат!$I:$I,0)),INDEX(Торг!$B:$B,MATCH($N8030,Торг!$I:$I,0))),"")</f>
        <v/>
      </c>
    </row>
    <row r="8031" spans="1:15" outlineLevel="2">
      <c r="A8031" t="s">
        <v>19819</v>
      </c>
      <c r="C8031" s="191" t="s">
        <v>9304</v>
      </c>
      <c r="E8031" t="s">
        <v>9305</v>
      </c>
      <c r="F8031" t="s">
        <v>3756</v>
      </c>
      <c r="G8031" t="s">
        <v>399</v>
      </c>
      <c r="H8031">
        <v>550</v>
      </c>
      <c r="J8031" t="s">
        <v>22634</v>
      </c>
      <c r="K8031" s="132" t="str">
        <f>IFERROR(IFERROR(INDEX(Кат!$O:$O,MATCH($C8031,Кат!$I:$I,0)),INDEX(Торг!$L:$L,MATCH($C8031,Торг!$I:$I,0))),"")</f>
        <v/>
      </c>
      <c r="L8031" s="132" t="str">
        <f>IFERROR(IFERROR(INDEX(Кат!$A:$A,MATCH($C8031,Кат!$I:$I,0)),INDEX(Торг!$A:$A,MATCH($C8031,Торг!$I:$I,0))),"")</f>
        <v/>
      </c>
      <c r="M8031" s="132" t="str">
        <f>IFERROR(IFERROR(INDEX(Кат!$B:$B,MATCH($C8031,Кат!$I:$I,0)),INDEX(Торг!$B:$B,MATCH($C8031,Торг!$I:$I,0))),"")</f>
        <v/>
      </c>
      <c r="N8031" s="132" t="str">
        <f t="shared" si="125"/>
        <v>БЕЛМАГ BM.1657</v>
      </c>
      <c r="O8031" s="132" t="str">
        <f>IFERROR(IFERROR(INDEX(Кат!$B:$B,MATCH($N8031,Кат!$I:$I,0)),INDEX(Торг!$B:$B,MATCH($N8031,Торг!$I:$I,0))),"")</f>
        <v/>
      </c>
    </row>
    <row r="8032" spans="1:15" outlineLevel="2">
      <c r="A8032" t="s">
        <v>19820</v>
      </c>
      <c r="C8032" s="191" t="s">
        <v>9306</v>
      </c>
      <c r="E8032" t="s">
        <v>9307</v>
      </c>
      <c r="F8032" t="s">
        <v>3756</v>
      </c>
      <c r="G8032" t="s">
        <v>399</v>
      </c>
      <c r="H8032">
        <v>610</v>
      </c>
      <c r="J8032" t="s">
        <v>22634</v>
      </c>
      <c r="K8032" s="132" t="str">
        <f>IFERROR(IFERROR(INDEX(Кат!$O:$O,MATCH($C8032,Кат!$I:$I,0)),INDEX(Торг!$L:$L,MATCH($C8032,Торг!$I:$I,0))),"")</f>
        <v/>
      </c>
      <c r="L8032" s="132" t="str">
        <f>IFERROR(IFERROR(INDEX(Кат!$A:$A,MATCH($C8032,Кат!$I:$I,0)),INDEX(Торг!$A:$A,MATCH($C8032,Торг!$I:$I,0))),"")</f>
        <v/>
      </c>
      <c r="M8032" s="132" t="str">
        <f>IFERROR(IFERROR(INDEX(Кат!$B:$B,MATCH($C8032,Кат!$I:$I,0)),INDEX(Торг!$B:$B,MATCH($C8032,Торг!$I:$I,0))),"")</f>
        <v/>
      </c>
      <c r="N8032" s="132" t="str">
        <f t="shared" si="125"/>
        <v>БЕЛМАГ BM.1015</v>
      </c>
      <c r="O8032" s="132" t="str">
        <f>IFERROR(IFERROR(INDEX(Кат!$B:$B,MATCH($N8032,Кат!$I:$I,0)),INDEX(Торг!$B:$B,MATCH($N8032,Торг!$I:$I,0))),"")</f>
        <v/>
      </c>
    </row>
    <row r="8033" spans="1:15" outlineLevel="2">
      <c r="A8033" t="s">
        <v>19821</v>
      </c>
      <c r="C8033" s="191" t="s">
        <v>9308</v>
      </c>
      <c r="E8033" t="s">
        <v>9309</v>
      </c>
      <c r="F8033" t="s">
        <v>3756</v>
      </c>
      <c r="G8033" t="s">
        <v>399</v>
      </c>
      <c r="H8033">
        <v>550</v>
      </c>
      <c r="J8033" t="s">
        <v>22634</v>
      </c>
      <c r="K8033" s="132" t="str">
        <f>IFERROR(IFERROR(INDEX(Кат!$O:$O,MATCH($C8033,Кат!$I:$I,0)),INDEX(Торг!$L:$L,MATCH($C8033,Торг!$I:$I,0))),"")</f>
        <v/>
      </c>
      <c r="L8033" s="132" t="str">
        <f>IFERROR(IFERROR(INDEX(Кат!$A:$A,MATCH($C8033,Кат!$I:$I,0)),INDEX(Торг!$A:$A,MATCH($C8033,Торг!$I:$I,0))),"")</f>
        <v/>
      </c>
      <c r="M8033" s="132" t="str">
        <f>IFERROR(IFERROR(INDEX(Кат!$B:$B,MATCH($C8033,Кат!$I:$I,0)),INDEX(Торг!$B:$B,MATCH($C8033,Торг!$I:$I,0))),"")</f>
        <v/>
      </c>
      <c r="N8033" s="132" t="str">
        <f t="shared" si="125"/>
        <v>БЕЛМАГ BM.1388</v>
      </c>
      <c r="O8033" s="132" t="str">
        <f>IFERROR(IFERROR(INDEX(Кат!$B:$B,MATCH($N8033,Кат!$I:$I,0)),INDEX(Торг!$B:$B,MATCH($N8033,Торг!$I:$I,0))),"")</f>
        <v/>
      </c>
    </row>
    <row r="8034" spans="1:15" outlineLevel="2">
      <c r="A8034" t="s">
        <v>24541</v>
      </c>
      <c r="C8034" s="191"/>
      <c r="E8034" t="s">
        <v>24542</v>
      </c>
      <c r="J8034" t="s">
        <v>22634</v>
      </c>
      <c r="K8034" s="132" t="str">
        <f>IFERROR(IFERROR(INDEX(Кат!$O:$O,MATCH($C8034,Кат!$I:$I,0)),INDEX(Торг!$L:$L,MATCH($C8034,Торг!$I:$I,0))),"")</f>
        <v/>
      </c>
      <c r="L8034" s="132" t="str">
        <f>IFERROR(IFERROR(INDEX(Кат!$A:$A,MATCH($C8034,Кат!$I:$I,0)),INDEX(Торг!$A:$A,MATCH($C8034,Торг!$I:$I,0))),"")</f>
        <v/>
      </c>
      <c r="M8034" s="132" t="str">
        <f>IFERROR(IFERROR(INDEX(Кат!$B:$B,MATCH($C8034,Кат!$I:$I,0)),INDEX(Торг!$B:$B,MATCH($C8034,Торг!$I:$I,0))),"")</f>
        <v/>
      </c>
      <c r="N8034" s="132" t="str">
        <f t="shared" si="125"/>
        <v xml:space="preserve"> </v>
      </c>
      <c r="O8034" s="132" t="str">
        <f>IFERROR(IFERROR(INDEX(Кат!$B:$B,MATCH($N8034,Кат!$I:$I,0)),INDEX(Торг!$B:$B,MATCH($N8034,Торг!$I:$I,0))),"")</f>
        <v/>
      </c>
    </row>
    <row r="8035" spans="1:15" outlineLevel="2">
      <c r="A8035" t="s">
        <v>19822</v>
      </c>
      <c r="C8035" s="191" t="s">
        <v>9310</v>
      </c>
      <c r="E8035" t="s">
        <v>9311</v>
      </c>
      <c r="F8035" t="s">
        <v>3756</v>
      </c>
      <c r="G8035" t="s">
        <v>399</v>
      </c>
      <c r="H8035">
        <v>660</v>
      </c>
      <c r="J8035" t="s">
        <v>22634</v>
      </c>
      <c r="K8035" s="132" t="str">
        <f>IFERROR(IFERROR(INDEX(Кат!$O:$O,MATCH($C8035,Кат!$I:$I,0)),INDEX(Торг!$L:$L,MATCH($C8035,Торг!$I:$I,0))),"")</f>
        <v/>
      </c>
      <c r="L8035" s="132" t="str">
        <f>IFERROR(IFERROR(INDEX(Кат!$A:$A,MATCH($C8035,Кат!$I:$I,0)),INDEX(Торг!$A:$A,MATCH($C8035,Торг!$I:$I,0))),"")</f>
        <v/>
      </c>
      <c r="M8035" s="132" t="str">
        <f>IFERROR(IFERROR(INDEX(Кат!$B:$B,MATCH($C8035,Кат!$I:$I,0)),INDEX(Торг!$B:$B,MATCH($C8035,Торг!$I:$I,0))),"")</f>
        <v/>
      </c>
      <c r="N8035" s="132" t="str">
        <f t="shared" si="125"/>
        <v>БЕЛМАГ BM.0217</v>
      </c>
      <c r="O8035" s="132" t="str">
        <f>IFERROR(IFERROR(INDEX(Кат!$B:$B,MATCH($N8035,Кат!$I:$I,0)),INDEX(Торг!$B:$B,MATCH($N8035,Торг!$I:$I,0))),"")</f>
        <v/>
      </c>
    </row>
    <row r="8036" spans="1:15" outlineLevel="2">
      <c r="A8036" t="s">
        <v>19823</v>
      </c>
      <c r="C8036" s="191" t="s">
        <v>9312</v>
      </c>
      <c r="E8036" t="s">
        <v>9313</v>
      </c>
      <c r="F8036" t="s">
        <v>3756</v>
      </c>
      <c r="G8036" t="s">
        <v>399</v>
      </c>
      <c r="H8036">
        <v>660</v>
      </c>
      <c r="J8036" t="s">
        <v>22634</v>
      </c>
      <c r="K8036" s="132" t="str">
        <f>IFERROR(IFERROR(INDEX(Кат!$O:$O,MATCH($C8036,Кат!$I:$I,0)),INDEX(Торг!$L:$L,MATCH($C8036,Торг!$I:$I,0))),"")</f>
        <v/>
      </c>
      <c r="L8036" s="132" t="str">
        <f>IFERROR(IFERROR(INDEX(Кат!$A:$A,MATCH($C8036,Кат!$I:$I,0)),INDEX(Торг!$A:$A,MATCH($C8036,Торг!$I:$I,0))),"")</f>
        <v/>
      </c>
      <c r="M8036" s="132" t="str">
        <f>IFERROR(IFERROR(INDEX(Кат!$B:$B,MATCH($C8036,Кат!$I:$I,0)),INDEX(Торг!$B:$B,MATCH($C8036,Торг!$I:$I,0))),"")</f>
        <v/>
      </c>
      <c r="N8036" s="132" t="str">
        <f t="shared" si="125"/>
        <v>БЕЛМАГ BM.0218</v>
      </c>
      <c r="O8036" s="132" t="str">
        <f>IFERROR(IFERROR(INDEX(Кат!$B:$B,MATCH($N8036,Кат!$I:$I,0)),INDEX(Торг!$B:$B,MATCH($N8036,Торг!$I:$I,0))),"")</f>
        <v/>
      </c>
    </row>
    <row r="8037" spans="1:15" outlineLevel="2">
      <c r="A8037" t="s">
        <v>24543</v>
      </c>
      <c r="C8037" s="191"/>
      <c r="E8037" t="s">
        <v>23923</v>
      </c>
      <c r="J8037" t="s">
        <v>22634</v>
      </c>
      <c r="K8037" s="132" t="str">
        <f>IFERROR(IFERROR(INDEX(Кат!$O:$O,MATCH($C8037,Кат!$I:$I,0)),INDEX(Торг!$L:$L,MATCH($C8037,Торг!$I:$I,0))),"")</f>
        <v/>
      </c>
      <c r="L8037" s="132" t="str">
        <f>IFERROR(IFERROR(INDEX(Кат!$A:$A,MATCH($C8037,Кат!$I:$I,0)),INDEX(Торг!$A:$A,MATCH($C8037,Торг!$I:$I,0))),"")</f>
        <v/>
      </c>
      <c r="M8037" s="132" t="str">
        <f>IFERROR(IFERROR(INDEX(Кат!$B:$B,MATCH($C8037,Кат!$I:$I,0)),INDEX(Торг!$B:$B,MATCH($C8037,Торг!$I:$I,0))),"")</f>
        <v/>
      </c>
      <c r="N8037" s="132" t="str">
        <f t="shared" si="125"/>
        <v xml:space="preserve"> </v>
      </c>
      <c r="O8037" s="132" t="str">
        <f>IFERROR(IFERROR(INDEX(Кат!$B:$B,MATCH($N8037,Кат!$I:$I,0)),INDEX(Торг!$B:$B,MATCH($N8037,Торг!$I:$I,0))),"")</f>
        <v/>
      </c>
    </row>
    <row r="8038" spans="1:15" outlineLevel="2">
      <c r="A8038" t="s">
        <v>19824</v>
      </c>
      <c r="C8038" s="191" t="s">
        <v>9318</v>
      </c>
      <c r="E8038" t="s">
        <v>9319</v>
      </c>
      <c r="G8038" t="s">
        <v>399</v>
      </c>
      <c r="H8038">
        <v>5510</v>
      </c>
      <c r="J8038" t="s">
        <v>22634</v>
      </c>
      <c r="K8038" s="132" t="str">
        <f>IFERROR(IFERROR(INDEX(Кат!$O:$O,MATCH($C8038,Кат!$I:$I,0)),INDEX(Торг!$L:$L,MATCH($C8038,Торг!$I:$I,0))),"")</f>
        <v/>
      </c>
      <c r="L8038" s="132" t="str">
        <f>IFERROR(IFERROR(INDEX(Кат!$A:$A,MATCH($C8038,Кат!$I:$I,0)),INDEX(Торг!$A:$A,MATCH($C8038,Торг!$I:$I,0))),"")</f>
        <v/>
      </c>
      <c r="M8038" s="132" t="str">
        <f>IFERROR(IFERROR(INDEX(Кат!$B:$B,MATCH($C8038,Кат!$I:$I,0)),INDEX(Торг!$B:$B,MATCH($C8038,Торг!$I:$I,0))),"")</f>
        <v/>
      </c>
      <c r="N8038" s="132" t="str">
        <f t="shared" si="125"/>
        <v xml:space="preserve"> BM.5985</v>
      </c>
      <c r="O8038" s="132" t="str">
        <f>IFERROR(IFERROR(INDEX(Кат!$B:$B,MATCH($N8038,Кат!$I:$I,0)),INDEX(Торг!$B:$B,MATCH($N8038,Торг!$I:$I,0))),"")</f>
        <v/>
      </c>
    </row>
    <row r="8039" spans="1:15" outlineLevel="2">
      <c r="A8039" t="s">
        <v>19825</v>
      </c>
      <c r="C8039" s="191" t="s">
        <v>9320</v>
      </c>
      <c r="E8039" t="s">
        <v>9321</v>
      </c>
      <c r="F8039" t="s">
        <v>3756</v>
      </c>
      <c r="G8039" t="s">
        <v>399</v>
      </c>
      <c r="H8039">
        <v>6600</v>
      </c>
      <c r="J8039" t="s">
        <v>22634</v>
      </c>
      <c r="K8039" s="132" t="str">
        <f>IFERROR(IFERROR(INDEX(Кат!$O:$O,MATCH($C8039,Кат!$I:$I,0)),INDEX(Торг!$L:$L,MATCH($C8039,Торг!$I:$I,0))),"")</f>
        <v/>
      </c>
      <c r="L8039" s="132" t="str">
        <f>IFERROR(IFERROR(INDEX(Кат!$A:$A,MATCH($C8039,Кат!$I:$I,0)),INDEX(Торг!$A:$A,MATCH($C8039,Торг!$I:$I,0))),"")</f>
        <v/>
      </c>
      <c r="M8039" s="132" t="str">
        <f>IFERROR(IFERROR(INDEX(Кат!$B:$B,MATCH($C8039,Кат!$I:$I,0)),INDEX(Торг!$B:$B,MATCH($C8039,Торг!$I:$I,0))),"")</f>
        <v/>
      </c>
      <c r="N8039" s="132" t="str">
        <f t="shared" si="125"/>
        <v>БЕЛМАГ BM.9517</v>
      </c>
      <c r="O8039" s="132" t="str">
        <f>IFERROR(IFERROR(INDEX(Кат!$B:$B,MATCH($N8039,Кат!$I:$I,0)),INDEX(Торг!$B:$B,MATCH($N8039,Торг!$I:$I,0))),"")</f>
        <v/>
      </c>
    </row>
    <row r="8040" spans="1:15" outlineLevel="2">
      <c r="A8040" t="s">
        <v>19826</v>
      </c>
      <c r="C8040" s="191" t="s">
        <v>9322</v>
      </c>
      <c r="E8040" t="s">
        <v>9323</v>
      </c>
      <c r="F8040" t="s">
        <v>3756</v>
      </c>
      <c r="G8040" t="s">
        <v>399</v>
      </c>
      <c r="H8040">
        <v>7010</v>
      </c>
      <c r="J8040" t="s">
        <v>22634</v>
      </c>
      <c r="K8040" s="132" t="str">
        <f>IFERROR(IFERROR(INDEX(Кат!$O:$O,MATCH($C8040,Кат!$I:$I,0)),INDEX(Торг!$L:$L,MATCH($C8040,Торг!$I:$I,0))),"")</f>
        <v/>
      </c>
      <c r="L8040" s="132" t="str">
        <f>IFERROR(IFERROR(INDEX(Кат!$A:$A,MATCH($C8040,Кат!$I:$I,0)),INDEX(Торг!$A:$A,MATCH($C8040,Торг!$I:$I,0))),"")</f>
        <v/>
      </c>
      <c r="M8040" s="132" t="str">
        <f>IFERROR(IFERROR(INDEX(Кат!$B:$B,MATCH($C8040,Кат!$I:$I,0)),INDEX(Торг!$B:$B,MATCH($C8040,Торг!$I:$I,0))),"")</f>
        <v/>
      </c>
      <c r="N8040" s="132" t="str">
        <f t="shared" si="125"/>
        <v>БЕЛМАГ BM.9516</v>
      </c>
      <c r="O8040" s="132" t="str">
        <f>IFERROR(IFERROR(INDEX(Кат!$B:$B,MATCH($N8040,Кат!$I:$I,0)),INDEX(Торг!$B:$B,MATCH($N8040,Торг!$I:$I,0))),"")</f>
        <v/>
      </c>
    </row>
    <row r="8041" spans="1:15" outlineLevel="2">
      <c r="A8041" t="s">
        <v>19827</v>
      </c>
      <c r="C8041" s="191" t="s">
        <v>9324</v>
      </c>
      <c r="E8041" t="s">
        <v>9325</v>
      </c>
      <c r="F8041" t="s">
        <v>3756</v>
      </c>
      <c r="G8041" t="s">
        <v>399</v>
      </c>
      <c r="H8041">
        <v>6600</v>
      </c>
      <c r="J8041" t="s">
        <v>22634</v>
      </c>
      <c r="K8041" s="132" t="str">
        <f>IFERROR(IFERROR(INDEX(Кат!$O:$O,MATCH($C8041,Кат!$I:$I,0)),INDEX(Торг!$L:$L,MATCH($C8041,Торг!$I:$I,0))),"")</f>
        <v/>
      </c>
      <c r="L8041" s="132" t="str">
        <f>IFERROR(IFERROR(INDEX(Кат!$A:$A,MATCH($C8041,Кат!$I:$I,0)),INDEX(Торг!$A:$A,MATCH($C8041,Торг!$I:$I,0))),"")</f>
        <v/>
      </c>
      <c r="M8041" s="132" t="str">
        <f>IFERROR(IFERROR(INDEX(Кат!$B:$B,MATCH($C8041,Кат!$I:$I,0)),INDEX(Торг!$B:$B,MATCH($C8041,Торг!$I:$I,0))),"")</f>
        <v/>
      </c>
      <c r="N8041" s="132" t="str">
        <f t="shared" si="125"/>
        <v>БЕЛМАГ BM.8667</v>
      </c>
      <c r="O8041" s="132" t="str">
        <f>IFERROR(IFERROR(INDEX(Кат!$B:$B,MATCH($N8041,Кат!$I:$I,0)),INDEX(Торг!$B:$B,MATCH($N8041,Торг!$I:$I,0))),"")</f>
        <v/>
      </c>
    </row>
    <row r="8042" spans="1:15" outlineLevel="2">
      <c r="A8042" t="s">
        <v>19828</v>
      </c>
      <c r="C8042" s="191" t="s">
        <v>9326</v>
      </c>
      <c r="E8042" t="s">
        <v>9327</v>
      </c>
      <c r="F8042" t="s">
        <v>3756</v>
      </c>
      <c r="G8042" t="s">
        <v>399</v>
      </c>
      <c r="H8042">
        <v>7010</v>
      </c>
      <c r="J8042" t="s">
        <v>22634</v>
      </c>
      <c r="K8042" s="132" t="str">
        <f>IFERROR(IFERROR(INDEX(Кат!$O:$O,MATCH($C8042,Кат!$I:$I,0)),INDEX(Торг!$L:$L,MATCH($C8042,Торг!$I:$I,0))),"")</f>
        <v/>
      </c>
      <c r="L8042" s="132" t="str">
        <f>IFERROR(IFERROR(INDEX(Кат!$A:$A,MATCH($C8042,Кат!$I:$I,0)),INDEX(Торг!$A:$A,MATCH($C8042,Торг!$I:$I,0))),"")</f>
        <v/>
      </c>
      <c r="M8042" s="132" t="str">
        <f>IFERROR(IFERROR(INDEX(Кат!$B:$B,MATCH($C8042,Кат!$I:$I,0)),INDEX(Торг!$B:$B,MATCH($C8042,Торг!$I:$I,0))),"")</f>
        <v/>
      </c>
      <c r="N8042" s="132" t="str">
        <f t="shared" si="125"/>
        <v>БЕЛМАГ BM.8666</v>
      </c>
      <c r="O8042" s="132" t="str">
        <f>IFERROR(IFERROR(INDEX(Кат!$B:$B,MATCH($N8042,Кат!$I:$I,0)),INDEX(Торг!$B:$B,MATCH($N8042,Торг!$I:$I,0))),"")</f>
        <v/>
      </c>
    </row>
    <row r="8043" spans="1:15" outlineLevel="2">
      <c r="A8043" t="s">
        <v>19829</v>
      </c>
      <c r="C8043" s="191" t="s">
        <v>9328</v>
      </c>
      <c r="E8043" t="s">
        <v>9329</v>
      </c>
      <c r="F8043" t="s">
        <v>3756</v>
      </c>
      <c r="G8043" t="s">
        <v>399</v>
      </c>
      <c r="H8043">
        <v>6790</v>
      </c>
      <c r="J8043" t="s">
        <v>22634</v>
      </c>
      <c r="K8043" s="132" t="str">
        <f>IFERROR(IFERROR(INDEX(Кат!$O:$O,MATCH($C8043,Кат!$I:$I,0)),INDEX(Торг!$L:$L,MATCH($C8043,Торг!$I:$I,0))),"")</f>
        <v/>
      </c>
      <c r="L8043" s="132" t="str">
        <f>IFERROR(IFERROR(INDEX(Кат!$A:$A,MATCH($C8043,Кат!$I:$I,0)),INDEX(Торг!$A:$A,MATCH($C8043,Торг!$I:$I,0))),"")</f>
        <v/>
      </c>
      <c r="M8043" s="132" t="str">
        <f>IFERROR(IFERROR(INDEX(Кат!$B:$B,MATCH($C8043,Кат!$I:$I,0)),INDEX(Торг!$B:$B,MATCH($C8043,Торг!$I:$I,0))),"")</f>
        <v/>
      </c>
      <c r="N8043" s="132" t="str">
        <f t="shared" si="125"/>
        <v>БЕЛМАГ BM.0198</v>
      </c>
      <c r="O8043" s="132" t="str">
        <f>IFERROR(IFERROR(INDEX(Кат!$B:$B,MATCH($N8043,Кат!$I:$I,0)),INDEX(Торг!$B:$B,MATCH($N8043,Торг!$I:$I,0))),"")</f>
        <v/>
      </c>
    </row>
    <row r="8044" spans="1:15" outlineLevel="2">
      <c r="A8044" t="s">
        <v>19830</v>
      </c>
      <c r="C8044" s="191" t="s">
        <v>9330</v>
      </c>
      <c r="E8044" t="s">
        <v>9331</v>
      </c>
      <c r="F8044" t="s">
        <v>3756</v>
      </c>
      <c r="G8044" t="s">
        <v>399</v>
      </c>
      <c r="H8044">
        <v>7110</v>
      </c>
      <c r="J8044" t="s">
        <v>22634</v>
      </c>
      <c r="K8044" s="132" t="str">
        <f>IFERROR(IFERROR(INDEX(Кат!$O:$O,MATCH($C8044,Кат!$I:$I,0)),INDEX(Торг!$L:$L,MATCH($C8044,Торг!$I:$I,0))),"")</f>
        <v/>
      </c>
      <c r="L8044" s="132" t="str">
        <f>IFERROR(IFERROR(INDEX(Кат!$A:$A,MATCH($C8044,Кат!$I:$I,0)),INDEX(Торг!$A:$A,MATCH($C8044,Торг!$I:$I,0))),"")</f>
        <v/>
      </c>
      <c r="M8044" s="132" t="str">
        <f>IFERROR(IFERROR(INDEX(Кат!$B:$B,MATCH($C8044,Кат!$I:$I,0)),INDEX(Торг!$B:$B,MATCH($C8044,Торг!$I:$I,0))),"")</f>
        <v/>
      </c>
      <c r="N8044" s="132" t="str">
        <f t="shared" si="125"/>
        <v>БЕЛМАГ BM.0197</v>
      </c>
      <c r="O8044" s="132" t="str">
        <f>IFERROR(IFERROR(INDEX(Кат!$B:$B,MATCH($N8044,Кат!$I:$I,0)),INDEX(Торг!$B:$B,MATCH($N8044,Торг!$I:$I,0))),"")</f>
        <v/>
      </c>
    </row>
    <row r="8045" spans="1:15" outlineLevel="2">
      <c r="A8045" t="s">
        <v>27193</v>
      </c>
      <c r="C8045" s="191" t="s">
        <v>27430</v>
      </c>
      <c r="E8045" t="s">
        <v>27431</v>
      </c>
      <c r="F8045" t="s">
        <v>3756</v>
      </c>
      <c r="G8045" t="s">
        <v>399</v>
      </c>
      <c r="H8045">
        <v>9520</v>
      </c>
      <c r="J8045" t="s">
        <v>22634</v>
      </c>
      <c r="K8045" s="132" t="str">
        <f>IFERROR(IFERROR(INDEX(Кат!$O:$O,MATCH($C8045,Кат!$I:$I,0)),INDEX(Торг!$L:$L,MATCH($C8045,Торг!$I:$I,0))),"")</f>
        <v/>
      </c>
      <c r="L8045" s="132" t="str">
        <f>IFERROR(IFERROR(INDEX(Кат!$A:$A,MATCH($C8045,Кат!$I:$I,0)),INDEX(Торг!$A:$A,MATCH($C8045,Торг!$I:$I,0))),"")</f>
        <v/>
      </c>
      <c r="M8045" s="132" t="str">
        <f>IFERROR(IFERROR(INDEX(Кат!$B:$B,MATCH($C8045,Кат!$I:$I,0)),INDEX(Торг!$B:$B,MATCH($C8045,Торг!$I:$I,0))),"")</f>
        <v/>
      </c>
      <c r="N8045" s="132" t="str">
        <f t="shared" si="125"/>
        <v>БЕЛМАГ BM.0509</v>
      </c>
      <c r="O8045" s="132" t="str">
        <f>IFERROR(IFERROR(INDEX(Кат!$B:$B,MATCH($N8045,Кат!$I:$I,0)),INDEX(Торг!$B:$B,MATCH($N8045,Торг!$I:$I,0))),"")</f>
        <v/>
      </c>
    </row>
    <row r="8046" spans="1:15" outlineLevel="2">
      <c r="A8046" t="s">
        <v>19831</v>
      </c>
      <c r="C8046" s="191" t="s">
        <v>9332</v>
      </c>
      <c r="E8046" t="s">
        <v>9333</v>
      </c>
      <c r="F8046" t="s">
        <v>3756</v>
      </c>
      <c r="G8046" t="s">
        <v>399</v>
      </c>
      <c r="H8046">
        <v>2150</v>
      </c>
      <c r="J8046" t="s">
        <v>22634</v>
      </c>
      <c r="K8046" s="132" t="str">
        <f>IFERROR(IFERROR(INDEX(Кат!$O:$O,MATCH($C8046,Кат!$I:$I,0)),INDEX(Торг!$L:$L,MATCH($C8046,Торг!$I:$I,0))),"")</f>
        <v/>
      </c>
      <c r="L8046" s="132" t="str">
        <f>IFERROR(IFERROR(INDEX(Кат!$A:$A,MATCH($C8046,Кат!$I:$I,0)),INDEX(Торг!$A:$A,MATCH($C8046,Торг!$I:$I,0))),"")</f>
        <v/>
      </c>
      <c r="M8046" s="132" t="str">
        <f>IFERROR(IFERROR(INDEX(Кат!$B:$B,MATCH($C8046,Кат!$I:$I,0)),INDEX(Торг!$B:$B,MATCH($C8046,Торг!$I:$I,0))),"")</f>
        <v/>
      </c>
      <c r="N8046" s="132" t="str">
        <f t="shared" si="125"/>
        <v>БЕЛМАГ BM.6201</v>
      </c>
      <c r="O8046" s="132" t="str">
        <f>IFERROR(IFERROR(INDEX(Кат!$B:$B,MATCH($N8046,Кат!$I:$I,0)),INDEX(Торг!$B:$B,MATCH($N8046,Торг!$I:$I,0))),"")</f>
        <v/>
      </c>
    </row>
    <row r="8047" spans="1:15" outlineLevel="2">
      <c r="A8047" t="s">
        <v>19832</v>
      </c>
      <c r="C8047" s="191" t="s">
        <v>3767</v>
      </c>
      <c r="E8047" t="s">
        <v>3768</v>
      </c>
      <c r="F8047" t="s">
        <v>3756</v>
      </c>
      <c r="G8047" t="s">
        <v>399</v>
      </c>
      <c r="H8047">
        <v>1860</v>
      </c>
      <c r="J8047" t="s">
        <v>22634</v>
      </c>
      <c r="K8047" s="132" t="str">
        <f>IFERROR(IFERROR(INDEX(Кат!$O:$O,MATCH($C8047,Кат!$I:$I,0)),INDEX(Торг!$L:$L,MATCH($C8047,Торг!$I:$I,0))),"")</f>
        <v/>
      </c>
      <c r="L8047" s="132" t="str">
        <f>IFERROR(IFERROR(INDEX(Кат!$A:$A,MATCH($C8047,Кат!$I:$I,0)),INDEX(Торг!$A:$A,MATCH($C8047,Торг!$I:$I,0))),"")</f>
        <v/>
      </c>
      <c r="M8047" s="132" t="str">
        <f>IFERROR(IFERROR(INDEX(Кат!$B:$B,MATCH($C8047,Кат!$I:$I,0)),INDEX(Торг!$B:$B,MATCH($C8047,Торг!$I:$I,0))),"")</f>
        <v/>
      </c>
      <c r="N8047" s="132" t="str">
        <f t="shared" si="125"/>
        <v>БЕЛМАГ BM.1633</v>
      </c>
      <c r="O8047" s="132" t="str">
        <f>IFERROR(IFERROR(INDEX(Кат!$B:$B,MATCH($N8047,Кат!$I:$I,0)),INDEX(Торг!$B:$B,MATCH($N8047,Торг!$I:$I,0))),"")</f>
        <v/>
      </c>
    </row>
    <row r="8048" spans="1:15" outlineLevel="2">
      <c r="A8048" t="s">
        <v>19833</v>
      </c>
      <c r="C8048" s="191" t="s">
        <v>9334</v>
      </c>
      <c r="E8048" t="s">
        <v>9335</v>
      </c>
      <c r="F8048" t="s">
        <v>3756</v>
      </c>
      <c r="G8048" t="s">
        <v>399</v>
      </c>
      <c r="H8048">
        <v>2070</v>
      </c>
      <c r="J8048" t="s">
        <v>22634</v>
      </c>
      <c r="K8048" s="132" t="str">
        <f>IFERROR(IFERROR(INDEX(Кат!$O:$O,MATCH($C8048,Кат!$I:$I,0)),INDEX(Торг!$L:$L,MATCH($C8048,Торг!$I:$I,0))),"")</f>
        <v/>
      </c>
      <c r="L8048" s="132" t="str">
        <f>IFERROR(IFERROR(INDEX(Кат!$A:$A,MATCH($C8048,Кат!$I:$I,0)),INDEX(Торг!$A:$A,MATCH($C8048,Торг!$I:$I,0))),"")</f>
        <v/>
      </c>
      <c r="M8048" s="132" t="str">
        <f>IFERROR(IFERROR(INDEX(Кат!$B:$B,MATCH($C8048,Кат!$I:$I,0)),INDEX(Торг!$B:$B,MATCH($C8048,Торг!$I:$I,0))),"")</f>
        <v/>
      </c>
      <c r="N8048" s="132" t="str">
        <f t="shared" si="125"/>
        <v>БЕЛМАГ BM.9221</v>
      </c>
      <c r="O8048" s="132" t="str">
        <f>IFERROR(IFERROR(INDEX(Кат!$B:$B,MATCH($N8048,Кат!$I:$I,0)),INDEX(Торг!$B:$B,MATCH($N8048,Торг!$I:$I,0))),"")</f>
        <v/>
      </c>
    </row>
    <row r="8049" spans="1:15" outlineLevel="2">
      <c r="A8049" t="s">
        <v>19834</v>
      </c>
      <c r="C8049" s="191" t="s">
        <v>9336</v>
      </c>
      <c r="E8049" t="s">
        <v>9337</v>
      </c>
      <c r="F8049" t="s">
        <v>3756</v>
      </c>
      <c r="G8049" t="s">
        <v>399</v>
      </c>
      <c r="H8049">
        <v>2340</v>
      </c>
      <c r="J8049" t="s">
        <v>22634</v>
      </c>
      <c r="K8049" s="132" t="str">
        <f>IFERROR(IFERROR(INDEX(Кат!$O:$O,MATCH($C8049,Кат!$I:$I,0)),INDEX(Торг!$L:$L,MATCH($C8049,Торг!$I:$I,0))),"")</f>
        <v/>
      </c>
      <c r="L8049" s="132" t="str">
        <f>IFERROR(IFERROR(INDEX(Кат!$A:$A,MATCH($C8049,Кат!$I:$I,0)),INDEX(Торг!$A:$A,MATCH($C8049,Торг!$I:$I,0))),"")</f>
        <v/>
      </c>
      <c r="M8049" s="132" t="str">
        <f>IFERROR(IFERROR(INDEX(Кат!$B:$B,MATCH($C8049,Кат!$I:$I,0)),INDEX(Торг!$B:$B,MATCH($C8049,Торг!$I:$I,0))),"")</f>
        <v/>
      </c>
      <c r="N8049" s="132" t="str">
        <f t="shared" si="125"/>
        <v>БЕЛМАГ BM.ICJ.081</v>
      </c>
      <c r="O8049" s="132" t="str">
        <f>IFERROR(IFERROR(INDEX(Кат!$B:$B,MATCH($N8049,Кат!$I:$I,0)),INDEX(Торг!$B:$B,MATCH($N8049,Торг!$I:$I,0))),"")</f>
        <v/>
      </c>
    </row>
    <row r="8050" spans="1:15" outlineLevel="2">
      <c r="A8050" t="s">
        <v>19835</v>
      </c>
      <c r="C8050" s="191" t="s">
        <v>9338</v>
      </c>
      <c r="E8050" t="s">
        <v>9339</v>
      </c>
      <c r="F8050" t="s">
        <v>3756</v>
      </c>
      <c r="G8050" t="s">
        <v>399</v>
      </c>
      <c r="H8050">
        <v>2670</v>
      </c>
      <c r="J8050" t="s">
        <v>22634</v>
      </c>
      <c r="K8050" s="132" t="str">
        <f>IFERROR(IFERROR(INDEX(Кат!$O:$O,MATCH($C8050,Кат!$I:$I,0)),INDEX(Торг!$L:$L,MATCH($C8050,Торг!$I:$I,0))),"")</f>
        <v/>
      </c>
      <c r="L8050" s="132" t="str">
        <f>IFERROR(IFERROR(INDEX(Кат!$A:$A,MATCH($C8050,Кат!$I:$I,0)),INDEX(Торг!$A:$A,MATCH($C8050,Торг!$I:$I,0))),"")</f>
        <v/>
      </c>
      <c r="M8050" s="132" t="str">
        <f>IFERROR(IFERROR(INDEX(Кат!$B:$B,MATCH($C8050,Кат!$I:$I,0)),INDEX(Торг!$B:$B,MATCH($C8050,Торг!$I:$I,0))),"")</f>
        <v/>
      </c>
      <c r="N8050" s="132" t="str">
        <f t="shared" si="125"/>
        <v>БЕЛМАГ BM.0262</v>
      </c>
      <c r="O8050" s="132" t="str">
        <f>IFERROR(IFERROR(INDEX(Кат!$B:$B,MATCH($N8050,Кат!$I:$I,0)),INDEX(Торг!$B:$B,MATCH($N8050,Торг!$I:$I,0))),"")</f>
        <v/>
      </c>
    </row>
    <row r="8051" spans="1:15" outlineLevel="2">
      <c r="A8051" t="s">
        <v>19836</v>
      </c>
      <c r="C8051" s="191" t="s">
        <v>9340</v>
      </c>
      <c r="E8051" t="s">
        <v>9341</v>
      </c>
      <c r="F8051" t="s">
        <v>3756</v>
      </c>
      <c r="G8051" t="s">
        <v>399</v>
      </c>
      <c r="H8051">
        <v>2590</v>
      </c>
      <c r="J8051" t="s">
        <v>22634</v>
      </c>
      <c r="K8051" s="132" t="str">
        <f>IFERROR(IFERROR(INDEX(Кат!$O:$O,MATCH($C8051,Кат!$I:$I,0)),INDEX(Торг!$L:$L,MATCH($C8051,Торг!$I:$I,0))),"")</f>
        <v/>
      </c>
      <c r="L8051" s="132" t="str">
        <f>IFERROR(IFERROR(INDEX(Кат!$A:$A,MATCH($C8051,Кат!$I:$I,0)),INDEX(Торг!$A:$A,MATCH($C8051,Торг!$I:$I,0))),"")</f>
        <v/>
      </c>
      <c r="M8051" s="132" t="str">
        <f>IFERROR(IFERROR(INDEX(Кат!$B:$B,MATCH($C8051,Кат!$I:$I,0)),INDEX(Торг!$B:$B,MATCH($C8051,Торг!$I:$I,0))),"")</f>
        <v/>
      </c>
      <c r="N8051" s="132" t="str">
        <f t="shared" si="125"/>
        <v>БЕЛМАГ BM.1674</v>
      </c>
      <c r="O8051" s="132" t="str">
        <f>IFERROR(IFERROR(INDEX(Кат!$B:$B,MATCH($N8051,Кат!$I:$I,0)),INDEX(Торг!$B:$B,MATCH($N8051,Торг!$I:$I,0))),"")</f>
        <v/>
      </c>
    </row>
    <row r="8052" spans="1:15" outlineLevel="2">
      <c r="A8052" t="s">
        <v>19837</v>
      </c>
      <c r="C8052" s="191" t="s">
        <v>9342</v>
      </c>
      <c r="E8052" t="s">
        <v>9343</v>
      </c>
      <c r="F8052" t="s">
        <v>3756</v>
      </c>
      <c r="G8052" t="s">
        <v>399</v>
      </c>
      <c r="H8052">
        <v>2890</v>
      </c>
      <c r="J8052" t="s">
        <v>22634</v>
      </c>
      <c r="K8052" s="132" t="str">
        <f>IFERROR(IFERROR(INDEX(Кат!$O:$O,MATCH($C8052,Кат!$I:$I,0)),INDEX(Торг!$L:$L,MATCH($C8052,Торг!$I:$I,0))),"")</f>
        <v/>
      </c>
      <c r="L8052" s="132" t="str">
        <f>IFERROR(IFERROR(INDEX(Кат!$A:$A,MATCH($C8052,Кат!$I:$I,0)),INDEX(Торг!$A:$A,MATCH($C8052,Торг!$I:$I,0))),"")</f>
        <v/>
      </c>
      <c r="M8052" s="132" t="str">
        <f>IFERROR(IFERROR(INDEX(Кат!$B:$B,MATCH($C8052,Кат!$I:$I,0)),INDEX(Торг!$B:$B,MATCH($C8052,Торг!$I:$I,0))),"")</f>
        <v/>
      </c>
      <c r="N8052" s="132" t="str">
        <f t="shared" si="125"/>
        <v>БЕЛМАГ BM.5581</v>
      </c>
      <c r="O8052" s="132" t="str">
        <f>IFERROR(IFERROR(INDEX(Кат!$B:$B,MATCH($N8052,Кат!$I:$I,0)),INDEX(Торг!$B:$B,MATCH($N8052,Торг!$I:$I,0))),"")</f>
        <v/>
      </c>
    </row>
    <row r="8053" spans="1:15" outlineLevel="2">
      <c r="A8053" t="s">
        <v>19838</v>
      </c>
      <c r="C8053" s="191" t="s">
        <v>9344</v>
      </c>
      <c r="E8053" t="s">
        <v>9345</v>
      </c>
      <c r="F8053" t="s">
        <v>3756</v>
      </c>
      <c r="G8053" t="s">
        <v>399</v>
      </c>
      <c r="H8053">
        <v>3070</v>
      </c>
      <c r="J8053" t="s">
        <v>22634</v>
      </c>
      <c r="K8053" s="132" t="str">
        <f>IFERROR(IFERROR(INDEX(Кат!$O:$O,MATCH($C8053,Кат!$I:$I,0)),INDEX(Торг!$L:$L,MATCH($C8053,Торг!$I:$I,0))),"")</f>
        <v/>
      </c>
      <c r="L8053" s="132" t="str">
        <f>IFERROR(IFERROR(INDEX(Кат!$A:$A,MATCH($C8053,Кат!$I:$I,0)),INDEX(Торг!$A:$A,MATCH($C8053,Торг!$I:$I,0))),"")</f>
        <v/>
      </c>
      <c r="M8053" s="132" t="str">
        <f>IFERROR(IFERROR(INDEX(Кат!$B:$B,MATCH($C8053,Кат!$I:$I,0)),INDEX(Торг!$B:$B,MATCH($C8053,Торг!$I:$I,0))),"")</f>
        <v/>
      </c>
      <c r="N8053" s="132" t="str">
        <f t="shared" si="125"/>
        <v>БЕЛМАГ BM.0104</v>
      </c>
      <c r="O8053" s="132" t="str">
        <f>IFERROR(IFERROR(INDEX(Кат!$B:$B,MATCH($N8053,Кат!$I:$I,0)),INDEX(Торг!$B:$B,MATCH($N8053,Торг!$I:$I,0))),"")</f>
        <v/>
      </c>
    </row>
    <row r="8054" spans="1:15" outlineLevel="2">
      <c r="A8054" t="s">
        <v>19839</v>
      </c>
      <c r="C8054" s="191" t="s">
        <v>9346</v>
      </c>
      <c r="E8054" t="s">
        <v>9347</v>
      </c>
      <c r="F8054" t="s">
        <v>3756</v>
      </c>
      <c r="G8054" t="s">
        <v>399</v>
      </c>
      <c r="H8054">
        <v>2930</v>
      </c>
      <c r="J8054" t="s">
        <v>22634</v>
      </c>
      <c r="K8054" s="132" t="str">
        <f>IFERROR(IFERROR(INDEX(Кат!$O:$O,MATCH($C8054,Кат!$I:$I,0)),INDEX(Торг!$L:$L,MATCH($C8054,Торг!$I:$I,0))),"")</f>
        <v/>
      </c>
      <c r="L8054" s="132" t="str">
        <f>IFERROR(IFERROR(INDEX(Кат!$A:$A,MATCH($C8054,Кат!$I:$I,0)),INDEX(Торг!$A:$A,MATCH($C8054,Торг!$I:$I,0))),"")</f>
        <v/>
      </c>
      <c r="M8054" s="132" t="str">
        <f>IFERROR(IFERROR(INDEX(Кат!$B:$B,MATCH($C8054,Кат!$I:$I,0)),INDEX(Торг!$B:$B,MATCH($C8054,Торг!$I:$I,0))),"")</f>
        <v/>
      </c>
      <c r="N8054" s="132" t="str">
        <f t="shared" si="125"/>
        <v>БЕЛМАГ BM.9223</v>
      </c>
      <c r="O8054" s="132" t="str">
        <f>IFERROR(IFERROR(INDEX(Кат!$B:$B,MATCH($N8054,Кат!$I:$I,0)),INDEX(Торг!$B:$B,MATCH($N8054,Торг!$I:$I,0))),"")</f>
        <v/>
      </c>
    </row>
    <row r="8055" spans="1:15" outlineLevel="2">
      <c r="A8055" t="s">
        <v>19840</v>
      </c>
      <c r="C8055" s="191" t="s">
        <v>9348</v>
      </c>
      <c r="E8055" t="s">
        <v>9349</v>
      </c>
      <c r="F8055" t="s">
        <v>3756</v>
      </c>
      <c r="G8055" t="s">
        <v>399</v>
      </c>
      <c r="H8055">
        <v>3020</v>
      </c>
      <c r="J8055" t="s">
        <v>22634</v>
      </c>
      <c r="K8055" s="132" t="str">
        <f>IFERROR(IFERROR(INDEX(Кат!$O:$O,MATCH($C8055,Кат!$I:$I,0)),INDEX(Торг!$L:$L,MATCH($C8055,Торг!$I:$I,0))),"")</f>
        <v/>
      </c>
      <c r="L8055" s="132" t="str">
        <f>IFERROR(IFERROR(INDEX(Кат!$A:$A,MATCH($C8055,Кат!$I:$I,0)),INDEX(Торг!$A:$A,MATCH($C8055,Торг!$I:$I,0))),"")</f>
        <v/>
      </c>
      <c r="M8055" s="132" t="str">
        <f>IFERROR(IFERROR(INDEX(Кат!$B:$B,MATCH($C8055,Кат!$I:$I,0)),INDEX(Торг!$B:$B,MATCH($C8055,Торг!$I:$I,0))),"")</f>
        <v/>
      </c>
      <c r="N8055" s="132" t="str">
        <f t="shared" si="125"/>
        <v>БЕЛМАГ BM.1677</v>
      </c>
      <c r="O8055" s="132" t="str">
        <f>IFERROR(IFERROR(INDEX(Кат!$B:$B,MATCH($N8055,Кат!$I:$I,0)),INDEX(Торг!$B:$B,MATCH($N8055,Торг!$I:$I,0))),"")</f>
        <v/>
      </c>
    </row>
    <row r="8056" spans="1:15" outlineLevel="2">
      <c r="A8056" t="s">
        <v>19841</v>
      </c>
      <c r="C8056" s="191" t="s">
        <v>9350</v>
      </c>
      <c r="E8056" t="s">
        <v>9351</v>
      </c>
      <c r="F8056" t="s">
        <v>3756</v>
      </c>
      <c r="G8056" t="s">
        <v>399</v>
      </c>
      <c r="H8056">
        <v>3170</v>
      </c>
      <c r="J8056" t="s">
        <v>22634</v>
      </c>
      <c r="K8056" s="132" t="str">
        <f>IFERROR(IFERROR(INDEX(Кат!$O:$O,MATCH($C8056,Кат!$I:$I,0)),INDEX(Торг!$L:$L,MATCH($C8056,Торг!$I:$I,0))),"")</f>
        <v/>
      </c>
      <c r="L8056" s="132" t="str">
        <f>IFERROR(IFERROR(INDEX(Кат!$A:$A,MATCH($C8056,Кат!$I:$I,0)),INDEX(Торг!$A:$A,MATCH($C8056,Торг!$I:$I,0))),"")</f>
        <v/>
      </c>
      <c r="M8056" s="132" t="str">
        <f>IFERROR(IFERROR(INDEX(Кат!$B:$B,MATCH($C8056,Кат!$I:$I,0)),INDEX(Торг!$B:$B,MATCH($C8056,Торг!$I:$I,0))),"")</f>
        <v/>
      </c>
      <c r="N8056" s="132" t="str">
        <f t="shared" si="125"/>
        <v>БЕЛМАГ BM.5580</v>
      </c>
      <c r="O8056" s="132" t="str">
        <f>IFERROR(IFERROR(INDEX(Кат!$B:$B,MATCH($N8056,Кат!$I:$I,0)),INDEX(Торг!$B:$B,MATCH($N8056,Торг!$I:$I,0))),"")</f>
        <v/>
      </c>
    </row>
    <row r="8057" spans="1:15" outlineLevel="2">
      <c r="A8057" t="s">
        <v>19842</v>
      </c>
      <c r="C8057" s="191" t="s">
        <v>9352</v>
      </c>
      <c r="E8057" t="s">
        <v>9353</v>
      </c>
      <c r="F8057" t="s">
        <v>3756</v>
      </c>
      <c r="G8057" t="s">
        <v>399</v>
      </c>
      <c r="H8057">
        <v>3310</v>
      </c>
      <c r="J8057" t="s">
        <v>22634</v>
      </c>
      <c r="K8057" s="132" t="str">
        <f>IFERROR(IFERROR(INDEX(Кат!$O:$O,MATCH($C8057,Кат!$I:$I,0)),INDEX(Торг!$L:$L,MATCH($C8057,Торг!$I:$I,0))),"")</f>
        <v/>
      </c>
      <c r="L8057" s="132" t="str">
        <f>IFERROR(IFERROR(INDEX(Кат!$A:$A,MATCH($C8057,Кат!$I:$I,0)),INDEX(Торг!$A:$A,MATCH($C8057,Торг!$I:$I,0))),"")</f>
        <v/>
      </c>
      <c r="M8057" s="132" t="str">
        <f>IFERROR(IFERROR(INDEX(Кат!$B:$B,MATCH($C8057,Кат!$I:$I,0)),INDEX(Торг!$B:$B,MATCH($C8057,Торг!$I:$I,0))),"")</f>
        <v/>
      </c>
      <c r="N8057" s="132" t="str">
        <f t="shared" si="125"/>
        <v>БЕЛМАГ BM.0103</v>
      </c>
      <c r="O8057" s="132" t="str">
        <f>IFERROR(IFERROR(INDEX(Кат!$B:$B,MATCH($N8057,Кат!$I:$I,0)),INDEX(Торг!$B:$B,MATCH($N8057,Торг!$I:$I,0))),"")</f>
        <v/>
      </c>
    </row>
    <row r="8058" spans="1:15" outlineLevel="2">
      <c r="A8058" t="s">
        <v>19843</v>
      </c>
      <c r="C8058" s="191" t="s">
        <v>9354</v>
      </c>
      <c r="E8058" t="s">
        <v>9355</v>
      </c>
      <c r="F8058" t="s">
        <v>3756</v>
      </c>
      <c r="G8058" t="s">
        <v>399</v>
      </c>
      <c r="H8058">
        <v>3150</v>
      </c>
      <c r="J8058" t="s">
        <v>22634</v>
      </c>
      <c r="K8058" s="132" t="str">
        <f>IFERROR(IFERROR(INDEX(Кат!$O:$O,MATCH($C8058,Кат!$I:$I,0)),INDEX(Торг!$L:$L,MATCH($C8058,Торг!$I:$I,0))),"")</f>
        <v/>
      </c>
      <c r="L8058" s="132" t="str">
        <f>IFERROR(IFERROR(INDEX(Кат!$A:$A,MATCH($C8058,Кат!$I:$I,0)),INDEX(Торг!$A:$A,MATCH($C8058,Торг!$I:$I,0))),"")</f>
        <v/>
      </c>
      <c r="M8058" s="132" t="str">
        <f>IFERROR(IFERROR(INDEX(Кат!$B:$B,MATCH($C8058,Кат!$I:$I,0)),INDEX(Торг!$B:$B,MATCH($C8058,Торг!$I:$I,0))),"")</f>
        <v/>
      </c>
      <c r="N8058" s="132" t="str">
        <f t="shared" si="125"/>
        <v>БЕЛМАГ BM.9222</v>
      </c>
      <c r="O8058" s="132" t="str">
        <f>IFERROR(IFERROR(INDEX(Кат!$B:$B,MATCH($N8058,Кат!$I:$I,0)),INDEX(Торг!$B:$B,MATCH($N8058,Торг!$I:$I,0))),"")</f>
        <v/>
      </c>
    </row>
    <row r="8059" spans="1:15" outlineLevel="2">
      <c r="A8059" t="s">
        <v>19844</v>
      </c>
      <c r="C8059" s="191" t="s">
        <v>9356</v>
      </c>
      <c r="E8059" t="s">
        <v>9357</v>
      </c>
      <c r="F8059" t="s">
        <v>3756</v>
      </c>
      <c r="G8059" t="s">
        <v>399</v>
      </c>
      <c r="H8059">
        <v>1710</v>
      </c>
      <c r="J8059" t="s">
        <v>22634</v>
      </c>
      <c r="K8059" s="132" t="str">
        <f>IFERROR(IFERROR(INDEX(Кат!$O:$O,MATCH($C8059,Кат!$I:$I,0)),INDEX(Торг!$L:$L,MATCH($C8059,Торг!$I:$I,0))),"")</f>
        <v/>
      </c>
      <c r="L8059" s="132" t="str">
        <f>IFERROR(IFERROR(INDEX(Кат!$A:$A,MATCH($C8059,Кат!$I:$I,0)),INDEX(Торг!$A:$A,MATCH($C8059,Торг!$I:$I,0))),"")</f>
        <v/>
      </c>
      <c r="M8059" s="132" t="str">
        <f>IFERROR(IFERROR(INDEX(Кат!$B:$B,MATCH($C8059,Кат!$I:$I,0)),INDEX(Торг!$B:$B,MATCH($C8059,Торг!$I:$I,0))),"")</f>
        <v/>
      </c>
      <c r="N8059" s="132" t="str">
        <f t="shared" si="125"/>
        <v>БЕЛМАГ BM.6202</v>
      </c>
      <c r="O8059" s="132" t="str">
        <f>IFERROR(IFERROR(INDEX(Кат!$B:$B,MATCH($N8059,Кат!$I:$I,0)),INDEX(Торг!$B:$B,MATCH($N8059,Торг!$I:$I,0))),"")</f>
        <v/>
      </c>
    </row>
    <row r="8060" spans="1:15" outlineLevel="2">
      <c r="A8060" t="s">
        <v>19845</v>
      </c>
      <c r="C8060" s="191" t="s">
        <v>9358</v>
      </c>
      <c r="E8060" t="s">
        <v>9359</v>
      </c>
      <c r="F8060" t="s">
        <v>3756</v>
      </c>
      <c r="G8060" t="s">
        <v>399</v>
      </c>
      <c r="H8060">
        <v>1340</v>
      </c>
      <c r="J8060" t="s">
        <v>22634</v>
      </c>
      <c r="K8060" s="132" t="str">
        <f>IFERROR(IFERROR(INDEX(Кат!$O:$O,MATCH($C8060,Кат!$I:$I,0)),INDEX(Торг!$L:$L,MATCH($C8060,Торг!$I:$I,0))),"")</f>
        <v/>
      </c>
      <c r="L8060" s="132" t="str">
        <f>IFERROR(IFERROR(INDEX(Кат!$A:$A,MATCH($C8060,Кат!$I:$I,0)),INDEX(Торг!$A:$A,MATCH($C8060,Торг!$I:$I,0))),"")</f>
        <v/>
      </c>
      <c r="M8060" s="132" t="str">
        <f>IFERROR(IFERROR(INDEX(Кат!$B:$B,MATCH($C8060,Кат!$I:$I,0)),INDEX(Торг!$B:$B,MATCH($C8060,Торг!$I:$I,0))),"")</f>
        <v/>
      </c>
      <c r="N8060" s="132" t="str">
        <f t="shared" si="125"/>
        <v>БЕЛМАГ BM.1632</v>
      </c>
      <c r="O8060" s="132" t="str">
        <f>IFERROR(IFERROR(INDEX(Кат!$B:$B,MATCH($N8060,Кат!$I:$I,0)),INDEX(Торг!$B:$B,MATCH($N8060,Торг!$I:$I,0))),"")</f>
        <v/>
      </c>
    </row>
    <row r="8061" spans="1:15" outlineLevel="2">
      <c r="A8061" t="s">
        <v>19846</v>
      </c>
      <c r="C8061" s="191" t="s">
        <v>9360</v>
      </c>
      <c r="E8061" t="s">
        <v>9361</v>
      </c>
      <c r="F8061" t="s">
        <v>3756</v>
      </c>
      <c r="G8061" t="s">
        <v>399</v>
      </c>
      <c r="H8061">
        <v>1970</v>
      </c>
      <c r="J8061" t="s">
        <v>22634</v>
      </c>
      <c r="K8061" s="132" t="str">
        <f>IFERROR(IFERROR(INDEX(Кат!$O:$O,MATCH($C8061,Кат!$I:$I,0)),INDEX(Торг!$L:$L,MATCH($C8061,Торг!$I:$I,0))),"")</f>
        <v/>
      </c>
      <c r="L8061" s="132" t="str">
        <f>IFERROR(IFERROR(INDEX(Кат!$A:$A,MATCH($C8061,Кат!$I:$I,0)),INDEX(Торг!$A:$A,MATCH($C8061,Торг!$I:$I,0))),"")</f>
        <v/>
      </c>
      <c r="M8061" s="132" t="str">
        <f>IFERROR(IFERROR(INDEX(Кат!$B:$B,MATCH($C8061,Кат!$I:$I,0)),INDEX(Торг!$B:$B,MATCH($C8061,Торг!$I:$I,0))),"")</f>
        <v/>
      </c>
      <c r="N8061" s="132" t="str">
        <f t="shared" si="125"/>
        <v>БЕЛМАГ BM.1673</v>
      </c>
      <c r="O8061" s="132" t="str">
        <f>IFERROR(IFERROR(INDEX(Кат!$B:$B,MATCH($N8061,Кат!$I:$I,0)),INDEX(Торг!$B:$B,MATCH($N8061,Торг!$I:$I,0))),"")</f>
        <v/>
      </c>
    </row>
    <row r="8062" spans="1:15" outlineLevel="2">
      <c r="A8062" t="s">
        <v>19847</v>
      </c>
      <c r="C8062" s="191" t="s">
        <v>9362</v>
      </c>
      <c r="E8062" t="s">
        <v>9363</v>
      </c>
      <c r="F8062" t="s">
        <v>3756</v>
      </c>
      <c r="G8062" t="s">
        <v>399</v>
      </c>
      <c r="H8062">
        <v>2040</v>
      </c>
      <c r="J8062" t="s">
        <v>22634</v>
      </c>
      <c r="K8062" s="132" t="str">
        <f>IFERROR(IFERROR(INDEX(Кат!$O:$O,MATCH($C8062,Кат!$I:$I,0)),INDEX(Торг!$L:$L,MATCH($C8062,Торг!$I:$I,0))),"")</f>
        <v/>
      </c>
      <c r="L8062" s="132" t="str">
        <f>IFERROR(IFERROR(INDEX(Кат!$A:$A,MATCH($C8062,Кат!$I:$I,0)),INDEX(Торг!$A:$A,MATCH($C8062,Торг!$I:$I,0))),"")</f>
        <v/>
      </c>
      <c r="M8062" s="132" t="str">
        <f>IFERROR(IFERROR(INDEX(Кат!$B:$B,MATCH($C8062,Кат!$I:$I,0)),INDEX(Торг!$B:$B,MATCH($C8062,Торг!$I:$I,0))),"")</f>
        <v/>
      </c>
      <c r="N8062" s="132" t="str">
        <f t="shared" si="125"/>
        <v>БЕЛМАГ BM.5582</v>
      </c>
      <c r="O8062" s="132" t="str">
        <f>IFERROR(IFERROR(INDEX(Кат!$B:$B,MATCH($N8062,Кат!$I:$I,0)),INDEX(Торг!$B:$B,MATCH($N8062,Торг!$I:$I,0))),"")</f>
        <v/>
      </c>
    </row>
    <row r="8063" spans="1:15" outlineLevel="2">
      <c r="A8063" t="s">
        <v>19848</v>
      </c>
      <c r="C8063" s="191" t="s">
        <v>9364</v>
      </c>
      <c r="E8063" t="s">
        <v>9365</v>
      </c>
      <c r="F8063" t="s">
        <v>3756</v>
      </c>
      <c r="G8063" t="s">
        <v>399</v>
      </c>
      <c r="H8063">
        <v>2030</v>
      </c>
      <c r="J8063" t="s">
        <v>22634</v>
      </c>
      <c r="K8063" s="132" t="str">
        <f>IFERROR(IFERROR(INDEX(Кат!$O:$O,MATCH($C8063,Кат!$I:$I,0)),INDEX(Торг!$L:$L,MATCH($C8063,Торг!$I:$I,0))),"")</f>
        <v/>
      </c>
      <c r="L8063" s="132" t="str">
        <f>IFERROR(IFERROR(INDEX(Кат!$A:$A,MATCH($C8063,Кат!$I:$I,0)),INDEX(Торг!$A:$A,MATCH($C8063,Торг!$I:$I,0))),"")</f>
        <v/>
      </c>
      <c r="M8063" s="132" t="str">
        <f>IFERROR(IFERROR(INDEX(Кат!$B:$B,MATCH($C8063,Кат!$I:$I,0)),INDEX(Торг!$B:$B,MATCH($C8063,Торг!$I:$I,0))),"")</f>
        <v/>
      </c>
      <c r="N8063" s="132" t="str">
        <f t="shared" si="125"/>
        <v>БЕЛМАГ BM.OCJ.081</v>
      </c>
      <c r="O8063" s="132" t="str">
        <f>IFERROR(IFERROR(INDEX(Кат!$B:$B,MATCH($N8063,Кат!$I:$I,0)),INDEX(Торг!$B:$B,MATCH($N8063,Торг!$I:$I,0))),"")</f>
        <v/>
      </c>
    </row>
    <row r="8064" spans="1:15" outlineLevel="2">
      <c r="A8064" t="s">
        <v>19849</v>
      </c>
      <c r="C8064" s="191" t="s">
        <v>9366</v>
      </c>
      <c r="E8064" t="s">
        <v>9367</v>
      </c>
      <c r="F8064" t="s">
        <v>3756</v>
      </c>
      <c r="G8064" t="s">
        <v>399</v>
      </c>
      <c r="H8064">
        <v>2330</v>
      </c>
      <c r="J8064" t="s">
        <v>22634</v>
      </c>
      <c r="K8064" s="132" t="str">
        <f>IFERROR(IFERROR(INDEX(Кат!$O:$O,MATCH($C8064,Кат!$I:$I,0)),INDEX(Торг!$L:$L,MATCH($C8064,Торг!$I:$I,0))),"")</f>
        <v/>
      </c>
      <c r="L8064" s="132" t="str">
        <f>IFERROR(IFERROR(INDEX(Кат!$A:$A,MATCH($C8064,Кат!$I:$I,0)),INDEX(Торг!$A:$A,MATCH($C8064,Торг!$I:$I,0))),"")</f>
        <v/>
      </c>
      <c r="M8064" s="132" t="str">
        <f>IFERROR(IFERROR(INDEX(Кат!$B:$B,MATCH($C8064,Кат!$I:$I,0)),INDEX(Торг!$B:$B,MATCH($C8064,Торг!$I:$I,0))),"")</f>
        <v/>
      </c>
      <c r="N8064" s="132" t="str">
        <f t="shared" si="125"/>
        <v>БЕЛМАГ BM.0264</v>
      </c>
      <c r="O8064" s="132" t="str">
        <f>IFERROR(IFERROR(INDEX(Кат!$B:$B,MATCH($N8064,Кат!$I:$I,0)),INDEX(Торг!$B:$B,MATCH($N8064,Торг!$I:$I,0))),"")</f>
        <v/>
      </c>
    </row>
    <row r="8065" spans="1:15" outlineLevel="2">
      <c r="A8065" t="s">
        <v>19850</v>
      </c>
      <c r="C8065" s="191" t="s">
        <v>9368</v>
      </c>
      <c r="E8065" t="s">
        <v>9369</v>
      </c>
      <c r="F8065" t="s">
        <v>3756</v>
      </c>
      <c r="G8065" t="s">
        <v>399</v>
      </c>
      <c r="H8065">
        <v>1540</v>
      </c>
      <c r="J8065" t="s">
        <v>22634</v>
      </c>
      <c r="K8065" s="132" t="str">
        <f>IFERROR(IFERROR(INDEX(Кат!$O:$O,MATCH($C8065,Кат!$I:$I,0)),INDEX(Торг!$L:$L,MATCH($C8065,Торг!$I:$I,0))),"")</f>
        <v/>
      </c>
      <c r="L8065" s="132" t="str">
        <f>IFERROR(IFERROR(INDEX(Кат!$A:$A,MATCH($C8065,Кат!$I:$I,0)),INDEX(Торг!$A:$A,MATCH($C8065,Торг!$I:$I,0))),"")</f>
        <v/>
      </c>
      <c r="M8065" s="132" t="str">
        <f>IFERROR(IFERROR(INDEX(Кат!$B:$B,MATCH($C8065,Кат!$I:$I,0)),INDEX(Торг!$B:$B,MATCH($C8065,Торг!$I:$I,0))),"")</f>
        <v/>
      </c>
      <c r="N8065" s="132" t="str">
        <f t="shared" si="125"/>
        <v>БЕЛМАГ BM.8665</v>
      </c>
      <c r="O8065" s="132" t="str">
        <f>IFERROR(IFERROR(INDEX(Кат!$B:$B,MATCH($N8065,Кат!$I:$I,0)),INDEX(Торг!$B:$B,MATCH($N8065,Торг!$I:$I,0))),"")</f>
        <v/>
      </c>
    </row>
    <row r="8066" spans="1:15" outlineLevel="2">
      <c r="A8066" t="s">
        <v>30647</v>
      </c>
      <c r="C8066" s="191" t="s">
        <v>30648</v>
      </c>
      <c r="E8066" t="s">
        <v>30649</v>
      </c>
      <c r="F8066" t="s">
        <v>3771</v>
      </c>
      <c r="G8066" t="s">
        <v>399</v>
      </c>
      <c r="H8066">
        <v>2830</v>
      </c>
      <c r="J8066" t="s">
        <v>22634</v>
      </c>
      <c r="K8066" s="132" t="str">
        <f>IFERROR(IFERROR(INDEX(Кат!$O:$O,MATCH($C8066,Кат!$I:$I,0)),INDEX(Торг!$L:$L,MATCH($C8066,Торг!$I:$I,0))),"")</f>
        <v/>
      </c>
      <c r="L8066" s="132" t="str">
        <f>IFERROR(IFERROR(INDEX(Кат!$A:$A,MATCH($C8066,Кат!$I:$I,0)),INDEX(Торг!$A:$A,MATCH($C8066,Торг!$I:$I,0))),"")</f>
        <v/>
      </c>
      <c r="M8066" s="132" t="str">
        <f>IFERROR(IFERROR(INDEX(Кат!$B:$B,MATCH($C8066,Кат!$I:$I,0)),INDEX(Торг!$B:$B,MATCH($C8066,Торг!$I:$I,0))),"")</f>
        <v/>
      </c>
      <c r="N8066" s="132" t="str">
        <f t="shared" si="125"/>
        <v>БЗАК BM.0356</v>
      </c>
      <c r="O8066" s="132" t="str">
        <f>IFERROR(IFERROR(INDEX(Кат!$B:$B,MATCH($N8066,Кат!$I:$I,0)),INDEX(Торг!$B:$B,MATCH($N8066,Торг!$I:$I,0))),"")</f>
        <v/>
      </c>
    </row>
    <row r="8067" spans="1:15" outlineLevel="2">
      <c r="A8067" t="s">
        <v>19851</v>
      </c>
      <c r="C8067" s="191" t="s">
        <v>9370</v>
      </c>
      <c r="E8067" t="s">
        <v>9371</v>
      </c>
      <c r="F8067" t="s">
        <v>3756</v>
      </c>
      <c r="G8067" t="s">
        <v>399</v>
      </c>
      <c r="H8067">
        <v>2390</v>
      </c>
      <c r="J8067" t="s">
        <v>22634</v>
      </c>
      <c r="K8067" s="132" t="str">
        <f>IFERROR(IFERROR(INDEX(Кат!$O:$O,MATCH($C8067,Кат!$I:$I,0)),INDEX(Торг!$L:$L,MATCH($C8067,Торг!$I:$I,0))),"")</f>
        <v/>
      </c>
      <c r="L8067" s="132" t="str">
        <f>IFERROR(IFERROR(INDEX(Кат!$A:$A,MATCH($C8067,Кат!$I:$I,0)),INDEX(Торг!$A:$A,MATCH($C8067,Торг!$I:$I,0))),"")</f>
        <v/>
      </c>
      <c r="M8067" s="132" t="str">
        <f>IFERROR(IFERROR(INDEX(Кат!$B:$B,MATCH($C8067,Кат!$I:$I,0)),INDEX(Торг!$B:$B,MATCH($C8067,Торг!$I:$I,0))),"")</f>
        <v/>
      </c>
      <c r="N8067" s="132" t="str">
        <f t="shared" si="125"/>
        <v>БЕЛМАГ BM.0173</v>
      </c>
      <c r="O8067" s="132" t="str">
        <f>IFERROR(IFERROR(INDEX(Кат!$B:$B,MATCH($N8067,Кат!$I:$I,0)),INDEX(Торг!$B:$B,MATCH($N8067,Торг!$I:$I,0))),"")</f>
        <v/>
      </c>
    </row>
    <row r="8068" spans="1:15" outlineLevel="2">
      <c r="A8068" t="s">
        <v>24544</v>
      </c>
      <c r="C8068" s="191"/>
      <c r="E8068" t="s">
        <v>23649</v>
      </c>
      <c r="J8068" t="s">
        <v>22634</v>
      </c>
      <c r="K8068" s="132" t="str">
        <f>IFERROR(IFERROR(INDEX(Кат!$O:$O,MATCH($C8068,Кат!$I:$I,0)),INDEX(Торг!$L:$L,MATCH($C8068,Торг!$I:$I,0))),"")</f>
        <v/>
      </c>
      <c r="L8068" s="132" t="str">
        <f>IFERROR(IFERROR(INDEX(Кат!$A:$A,MATCH($C8068,Кат!$I:$I,0)),INDEX(Торг!$A:$A,MATCH($C8068,Торг!$I:$I,0))),"")</f>
        <v/>
      </c>
      <c r="M8068" s="132" t="str">
        <f>IFERROR(IFERROR(INDEX(Кат!$B:$B,MATCH($C8068,Кат!$I:$I,0)),INDEX(Торг!$B:$B,MATCH($C8068,Торг!$I:$I,0))),"")</f>
        <v/>
      </c>
      <c r="N8068" s="132" t="str">
        <f t="shared" si="125"/>
        <v xml:space="preserve"> </v>
      </c>
      <c r="O8068" s="132" t="str">
        <f>IFERROR(IFERROR(INDEX(Кат!$B:$B,MATCH($N8068,Кат!$I:$I,0)),INDEX(Торг!$B:$B,MATCH($N8068,Торг!$I:$I,0))),"")</f>
        <v/>
      </c>
    </row>
    <row r="8069" spans="1:15" outlineLevel="2">
      <c r="A8069" t="s">
        <v>19852</v>
      </c>
      <c r="C8069" s="191" t="s">
        <v>9372</v>
      </c>
      <c r="E8069" t="s">
        <v>9373</v>
      </c>
      <c r="F8069" t="s">
        <v>3756</v>
      </c>
      <c r="G8069" t="s">
        <v>375</v>
      </c>
      <c r="H8069">
        <v>4450</v>
      </c>
      <c r="J8069" t="s">
        <v>22634</v>
      </c>
      <c r="K8069" s="132" t="str">
        <f>IFERROR(IFERROR(INDEX(Кат!$O:$O,MATCH($C8069,Кат!$I:$I,0)),INDEX(Торг!$L:$L,MATCH($C8069,Торг!$I:$I,0))),"")</f>
        <v/>
      </c>
      <c r="L8069" s="132" t="str">
        <f>IFERROR(IFERROR(INDEX(Кат!$A:$A,MATCH($C8069,Кат!$I:$I,0)),INDEX(Торг!$A:$A,MATCH($C8069,Торг!$I:$I,0))),"")</f>
        <v/>
      </c>
      <c r="M8069" s="132" t="str">
        <f>IFERROR(IFERROR(INDEX(Кат!$B:$B,MATCH($C8069,Кат!$I:$I,0)),INDEX(Торг!$B:$B,MATCH($C8069,Торг!$I:$I,0))),"")</f>
        <v/>
      </c>
      <c r="N8069" s="132" t="str">
        <f t="shared" si="125"/>
        <v>БЕЛМАГ BM.0245</v>
      </c>
      <c r="O8069" s="132" t="str">
        <f>IFERROR(IFERROR(INDEX(Кат!$B:$B,MATCH($N8069,Кат!$I:$I,0)),INDEX(Торг!$B:$B,MATCH($N8069,Торг!$I:$I,0))),"")</f>
        <v/>
      </c>
    </row>
    <row r="8070" spans="1:15" outlineLevel="2">
      <c r="A8070" t="s">
        <v>24545</v>
      </c>
      <c r="C8070" s="191"/>
      <c r="E8070" t="s">
        <v>24546</v>
      </c>
      <c r="J8070" t="s">
        <v>22634</v>
      </c>
      <c r="K8070" s="132" t="str">
        <f>IFERROR(IFERROR(INDEX(Кат!$O:$O,MATCH($C8070,Кат!$I:$I,0)),INDEX(Торг!$L:$L,MATCH($C8070,Торг!$I:$I,0))),"")</f>
        <v/>
      </c>
      <c r="L8070" s="132" t="str">
        <f>IFERROR(IFERROR(INDEX(Кат!$A:$A,MATCH($C8070,Кат!$I:$I,0)),INDEX(Торг!$A:$A,MATCH($C8070,Торг!$I:$I,0))),"")</f>
        <v/>
      </c>
      <c r="M8070" s="132" t="str">
        <f>IFERROR(IFERROR(INDEX(Кат!$B:$B,MATCH($C8070,Кат!$I:$I,0)),INDEX(Торг!$B:$B,MATCH($C8070,Торг!$I:$I,0))),"")</f>
        <v/>
      </c>
      <c r="N8070" s="132" t="str">
        <f t="shared" si="125"/>
        <v xml:space="preserve"> </v>
      </c>
      <c r="O8070" s="132" t="str">
        <f>IFERROR(IFERROR(INDEX(Кат!$B:$B,MATCH($N8070,Кат!$I:$I,0)),INDEX(Торг!$B:$B,MATCH($N8070,Торг!$I:$I,0))),"")</f>
        <v/>
      </c>
    </row>
    <row r="8071" spans="1:15" outlineLevel="2">
      <c r="A8071" t="s">
        <v>19853</v>
      </c>
      <c r="C8071" s="191" t="s">
        <v>9374</v>
      </c>
      <c r="E8071" t="s">
        <v>9375</v>
      </c>
      <c r="F8071" t="s">
        <v>3771</v>
      </c>
      <c r="G8071" t="s">
        <v>399</v>
      </c>
      <c r="H8071">
        <v>420</v>
      </c>
      <c r="J8071" t="s">
        <v>22634</v>
      </c>
      <c r="K8071" s="132" t="str">
        <f>IFERROR(IFERROR(INDEX(Кат!$O:$O,MATCH($C8071,Кат!$I:$I,0)),INDEX(Торг!$L:$L,MATCH($C8071,Торг!$I:$I,0))),"")</f>
        <v/>
      </c>
      <c r="L8071" s="132" t="str">
        <f>IFERROR(IFERROR(INDEX(Кат!$A:$A,MATCH($C8071,Кат!$I:$I,0)),INDEX(Торг!$A:$A,MATCH($C8071,Торг!$I:$I,0))),"")</f>
        <v/>
      </c>
      <c r="M8071" s="132" t="str">
        <f>IFERROR(IFERROR(INDEX(Кат!$B:$B,MATCH($C8071,Кат!$I:$I,0)),INDEX(Торг!$B:$B,MATCH($C8071,Торг!$I:$I,0))),"")</f>
        <v/>
      </c>
      <c r="N8071" s="132" t="str">
        <f t="shared" si="125"/>
        <v>БЗАК БА18-2904192-01</v>
      </c>
      <c r="O8071" s="132" t="str">
        <f>IFERROR(IFERROR(INDEX(Кат!$B:$B,MATCH($N8071,Кат!$I:$I,0)),INDEX(Торг!$B:$B,MATCH($N8071,Торг!$I:$I,0))),"")</f>
        <v/>
      </c>
    </row>
    <row r="8072" spans="1:15" outlineLevel="2">
      <c r="A8072" t="s">
        <v>19854</v>
      </c>
      <c r="C8072" s="191" t="s">
        <v>3769</v>
      </c>
      <c r="E8072" t="s">
        <v>14132</v>
      </c>
      <c r="F8072" t="s">
        <v>3771</v>
      </c>
      <c r="G8072" t="s">
        <v>399</v>
      </c>
      <c r="H8072">
        <v>380</v>
      </c>
      <c r="J8072" t="s">
        <v>22634</v>
      </c>
      <c r="K8072" s="132" t="str">
        <f>IFERROR(IFERROR(INDEX(Кат!$O:$O,MATCH($C8072,Кат!$I:$I,0)),INDEX(Торг!$L:$L,MATCH($C8072,Торг!$I:$I,0))),"")</f>
        <v/>
      </c>
      <c r="L8072" s="132" t="str">
        <f>IFERROR(IFERROR(INDEX(Кат!$A:$A,MATCH($C8072,Кат!$I:$I,0)),INDEX(Торг!$A:$A,MATCH($C8072,Торг!$I:$I,0))),"")</f>
        <v/>
      </c>
      <c r="M8072" s="132" t="str">
        <f>IFERROR(IFERROR(INDEX(Кат!$B:$B,MATCH($C8072,Кат!$I:$I,0)),INDEX(Торг!$B:$B,MATCH($C8072,Торг!$I:$I,0))),"")</f>
        <v/>
      </c>
      <c r="N8072" s="132" t="str">
        <f t="shared" ref="N8072:N8135" si="126">_xlfn.CONCAT(F8072," ",C8072)</f>
        <v>БЗАК БЗ08-2904185</v>
      </c>
      <c r="O8072" s="132" t="str">
        <f>IFERROR(IFERROR(INDEX(Кат!$B:$B,MATCH($N8072,Кат!$I:$I,0)),INDEX(Торг!$B:$B,MATCH($N8072,Торг!$I:$I,0))),"")</f>
        <v/>
      </c>
    </row>
    <row r="8073" spans="1:15" outlineLevel="2">
      <c r="A8073" t="s">
        <v>19855</v>
      </c>
      <c r="C8073" s="191" t="s">
        <v>3769</v>
      </c>
      <c r="E8073" t="s">
        <v>3770</v>
      </c>
      <c r="F8073" t="s">
        <v>3771</v>
      </c>
      <c r="G8073" t="s">
        <v>399</v>
      </c>
      <c r="H8073">
        <v>400</v>
      </c>
      <c r="J8073" t="s">
        <v>22634</v>
      </c>
      <c r="K8073" s="132" t="str">
        <f>IFERROR(IFERROR(INDEX(Кат!$O:$O,MATCH($C8073,Кат!$I:$I,0)),INDEX(Торг!$L:$L,MATCH($C8073,Торг!$I:$I,0))),"")</f>
        <v/>
      </c>
      <c r="L8073" s="132" t="str">
        <f>IFERROR(IFERROR(INDEX(Кат!$A:$A,MATCH($C8073,Кат!$I:$I,0)),INDEX(Торг!$A:$A,MATCH($C8073,Торг!$I:$I,0))),"")</f>
        <v/>
      </c>
      <c r="M8073" s="132" t="str">
        <f>IFERROR(IFERROR(INDEX(Кат!$B:$B,MATCH($C8073,Кат!$I:$I,0)),INDEX(Торг!$B:$B,MATCH($C8073,Торг!$I:$I,0))),"")</f>
        <v/>
      </c>
      <c r="N8073" s="132" t="str">
        <f t="shared" si="126"/>
        <v>БЗАК БЗ08-2904185</v>
      </c>
      <c r="O8073" s="132" t="str">
        <f>IFERROR(IFERROR(INDEX(Кат!$B:$B,MATCH($N8073,Кат!$I:$I,0)),INDEX(Торг!$B:$B,MATCH($N8073,Торг!$I:$I,0))),"")</f>
        <v/>
      </c>
    </row>
    <row r="8074" spans="1:15" outlineLevel="2">
      <c r="A8074" t="s">
        <v>24547</v>
      </c>
      <c r="C8074" s="191"/>
      <c r="E8074" t="s">
        <v>24548</v>
      </c>
      <c r="J8074" t="s">
        <v>22634</v>
      </c>
      <c r="K8074" s="132" t="str">
        <f>IFERROR(IFERROR(INDEX(Кат!$O:$O,MATCH($C8074,Кат!$I:$I,0)),INDEX(Торг!$L:$L,MATCH($C8074,Торг!$I:$I,0))),"")</f>
        <v/>
      </c>
      <c r="L8074" s="132" t="str">
        <f>IFERROR(IFERROR(INDEX(Кат!$A:$A,MATCH($C8074,Кат!$I:$I,0)),INDEX(Торг!$A:$A,MATCH($C8074,Торг!$I:$I,0))),"")</f>
        <v/>
      </c>
      <c r="M8074" s="132" t="str">
        <f>IFERROR(IFERROR(INDEX(Кат!$B:$B,MATCH($C8074,Кат!$I:$I,0)),INDEX(Торг!$B:$B,MATCH($C8074,Торг!$I:$I,0))),"")</f>
        <v/>
      </c>
      <c r="N8074" s="132" t="str">
        <f t="shared" si="126"/>
        <v xml:space="preserve"> </v>
      </c>
      <c r="O8074" s="132" t="str">
        <f>IFERROR(IFERROR(INDEX(Кат!$B:$B,MATCH($N8074,Кат!$I:$I,0)),INDEX(Торг!$B:$B,MATCH($N8074,Торг!$I:$I,0))),"")</f>
        <v/>
      </c>
    </row>
    <row r="8075" spans="1:15" outlineLevel="2">
      <c r="A8075" t="s">
        <v>19856</v>
      </c>
      <c r="C8075" s="191" t="s">
        <v>9376</v>
      </c>
      <c r="E8075" t="s">
        <v>9377</v>
      </c>
      <c r="F8075" t="s">
        <v>9378</v>
      </c>
      <c r="G8075" t="s">
        <v>375</v>
      </c>
      <c r="H8075">
        <v>260</v>
      </c>
      <c r="J8075" t="s">
        <v>22634</v>
      </c>
      <c r="K8075" s="132" t="str">
        <f>IFERROR(IFERROR(INDEX(Кат!$O:$O,MATCH($C8075,Кат!$I:$I,0)),INDEX(Торг!$L:$L,MATCH($C8075,Торг!$I:$I,0))),"")</f>
        <v/>
      </c>
      <c r="L8075" s="132" t="str">
        <f>IFERROR(IFERROR(INDEX(Кат!$A:$A,MATCH($C8075,Кат!$I:$I,0)),INDEX(Торг!$A:$A,MATCH($C8075,Торг!$I:$I,0))),"")</f>
        <v/>
      </c>
      <c r="M8075" s="132" t="str">
        <f>IFERROR(IFERROR(INDEX(Кат!$B:$B,MATCH($C8075,Кат!$I:$I,0)),INDEX(Торг!$B:$B,MATCH($C8075,Торг!$I:$I,0))),"")</f>
        <v/>
      </c>
      <c r="N8075" s="132" t="str">
        <f t="shared" si="126"/>
        <v>БЦМ 21083-1008081</v>
      </c>
      <c r="O8075" s="132" t="str">
        <f>IFERROR(IFERROR(INDEX(Кат!$B:$B,MATCH($N8075,Кат!$I:$I,0)),INDEX(Торг!$B:$B,MATCH($N8075,Торг!$I:$I,0))),"")</f>
        <v/>
      </c>
    </row>
    <row r="8076" spans="1:15" outlineLevel="1">
      <c r="A8076" t="s">
        <v>19857</v>
      </c>
      <c r="C8076" s="191" t="s">
        <v>9379</v>
      </c>
      <c r="E8076" t="s">
        <v>9380</v>
      </c>
      <c r="F8076" t="s">
        <v>9378</v>
      </c>
      <c r="G8076" t="s">
        <v>375</v>
      </c>
      <c r="H8076">
        <v>280</v>
      </c>
      <c r="J8076" t="s">
        <v>22634</v>
      </c>
      <c r="K8076" s="132" t="str">
        <f>IFERROR(IFERROR(INDEX(Кат!$O:$O,MATCH($C8076,Кат!$I:$I,0)),INDEX(Торг!$L:$L,MATCH($C8076,Торг!$I:$I,0))),"")</f>
        <v/>
      </c>
      <c r="L8076" s="132" t="str">
        <f>IFERROR(IFERROR(INDEX(Кат!$A:$A,MATCH($C8076,Кат!$I:$I,0)),INDEX(Торг!$A:$A,MATCH($C8076,Торг!$I:$I,0))),"")</f>
        <v/>
      </c>
      <c r="M8076" s="132" t="str">
        <f>IFERROR(IFERROR(INDEX(Кат!$B:$B,MATCH($C8076,Кат!$I:$I,0)),INDEX(Торг!$B:$B,MATCH($C8076,Торг!$I:$I,0))),"")</f>
        <v/>
      </c>
      <c r="N8076" s="132" t="str">
        <f t="shared" si="126"/>
        <v>БЦМ 21114-1008080</v>
      </c>
      <c r="O8076" s="132" t="str">
        <f>IFERROR(IFERROR(INDEX(Кат!$B:$B,MATCH($N8076,Кат!$I:$I,0)),INDEX(Торг!$B:$B,MATCH($N8076,Торг!$I:$I,0))),"")</f>
        <v/>
      </c>
    </row>
    <row r="8077" spans="1:15" outlineLevel="2">
      <c r="A8077" t="s">
        <v>19858</v>
      </c>
      <c r="C8077" s="191" t="s">
        <v>9381</v>
      </c>
      <c r="E8077" t="s">
        <v>9382</v>
      </c>
      <c r="F8077" t="s">
        <v>9378</v>
      </c>
      <c r="G8077" t="s">
        <v>399</v>
      </c>
      <c r="H8077">
        <v>300</v>
      </c>
      <c r="J8077" t="s">
        <v>22634</v>
      </c>
      <c r="K8077" s="132" t="str">
        <f>IFERROR(IFERROR(INDEX(Кат!$O:$O,MATCH($C8077,Кат!$I:$I,0)),INDEX(Торг!$L:$L,MATCH($C8077,Торг!$I:$I,0))),"")</f>
        <v/>
      </c>
      <c r="L8077" s="132" t="str">
        <f>IFERROR(IFERROR(INDEX(Кат!$A:$A,MATCH($C8077,Кат!$I:$I,0)),INDEX(Торг!$A:$A,MATCH($C8077,Торг!$I:$I,0))),"")</f>
        <v/>
      </c>
      <c r="M8077" s="132" t="str">
        <f>IFERROR(IFERROR(INDEX(Кат!$B:$B,MATCH($C8077,Кат!$I:$I,0)),INDEX(Торг!$B:$B,MATCH($C8077,Торг!$I:$I,0))),"")</f>
        <v/>
      </c>
      <c r="N8077" s="132" t="str">
        <f t="shared" si="126"/>
        <v>БЦМ 2123-1008081-01</v>
      </c>
      <c r="O8077" s="132" t="str">
        <f>IFERROR(IFERROR(INDEX(Кат!$B:$B,MATCH($N8077,Кат!$I:$I,0)),INDEX(Торг!$B:$B,MATCH($N8077,Торг!$I:$I,0))),"")</f>
        <v/>
      </c>
    </row>
    <row r="8078" spans="1:15" outlineLevel="2">
      <c r="A8078" t="s">
        <v>29955</v>
      </c>
      <c r="C8078" s="191" t="s">
        <v>9379</v>
      </c>
      <c r="E8078" t="s">
        <v>29956</v>
      </c>
      <c r="F8078" t="s">
        <v>9378</v>
      </c>
      <c r="G8078" t="s">
        <v>399</v>
      </c>
      <c r="H8078">
        <v>280</v>
      </c>
      <c r="J8078" t="s">
        <v>22634</v>
      </c>
      <c r="K8078" s="132" t="str">
        <f>IFERROR(IFERROR(INDEX(Кат!$O:$O,MATCH($C8078,Кат!$I:$I,0)),INDEX(Торг!$L:$L,MATCH($C8078,Торг!$I:$I,0))),"")</f>
        <v/>
      </c>
      <c r="L8078" s="132" t="str">
        <f>IFERROR(IFERROR(INDEX(Кат!$A:$A,MATCH($C8078,Кат!$I:$I,0)),INDEX(Торг!$A:$A,MATCH($C8078,Торг!$I:$I,0))),"")</f>
        <v/>
      </c>
      <c r="M8078" s="132" t="str">
        <f>IFERROR(IFERROR(INDEX(Кат!$B:$B,MATCH($C8078,Кат!$I:$I,0)),INDEX(Торг!$B:$B,MATCH($C8078,Торг!$I:$I,0))),"")</f>
        <v/>
      </c>
      <c r="N8078" s="132" t="str">
        <f t="shared" si="126"/>
        <v>БЦМ 21114-1008080</v>
      </c>
      <c r="O8078" s="132" t="str">
        <f>IFERROR(IFERROR(INDEX(Кат!$B:$B,MATCH($N8078,Кат!$I:$I,0)),INDEX(Торг!$B:$B,MATCH($N8078,Торг!$I:$I,0))),"")</f>
        <v/>
      </c>
    </row>
    <row r="8079" spans="1:15" outlineLevel="2">
      <c r="A8079" t="s">
        <v>19859</v>
      </c>
      <c r="C8079" s="191" t="s">
        <v>9383</v>
      </c>
      <c r="E8079" t="s">
        <v>9384</v>
      </c>
      <c r="F8079" t="s">
        <v>9378</v>
      </c>
      <c r="G8079" t="s">
        <v>399</v>
      </c>
      <c r="H8079">
        <v>25</v>
      </c>
      <c r="J8079" t="s">
        <v>22634</v>
      </c>
      <c r="K8079" s="132" t="str">
        <f>IFERROR(IFERROR(INDEX(Кат!$O:$O,MATCH($C8079,Кат!$I:$I,0)),INDEX(Торг!$L:$L,MATCH($C8079,Торг!$I:$I,0))),"")</f>
        <v/>
      </c>
      <c r="L8079" s="132" t="str">
        <f>IFERROR(IFERROR(INDEX(Кат!$A:$A,MATCH($C8079,Кат!$I:$I,0)),INDEX(Торг!$A:$A,MATCH($C8079,Торг!$I:$I,0))),"")</f>
        <v/>
      </c>
      <c r="M8079" s="132" t="str">
        <f>IFERROR(IFERROR(INDEX(Кат!$B:$B,MATCH($C8079,Кат!$I:$I,0)),INDEX(Торг!$B:$B,MATCH($C8079,Торг!$I:$I,0))),"")</f>
        <v/>
      </c>
      <c r="N8079" s="132" t="str">
        <f t="shared" si="126"/>
        <v>БЦМ 21100-1203021-00</v>
      </c>
      <c r="O8079" s="132" t="str">
        <f>IFERROR(IFERROR(INDEX(Кат!$B:$B,MATCH($N8079,Кат!$I:$I,0)),INDEX(Торг!$B:$B,MATCH($N8079,Торг!$I:$I,0))),"")</f>
        <v/>
      </c>
    </row>
    <row r="8080" spans="1:15" outlineLevel="2">
      <c r="A8080" t="s">
        <v>19860</v>
      </c>
      <c r="C8080" s="191" t="s">
        <v>9385</v>
      </c>
      <c r="E8080" t="s">
        <v>9386</v>
      </c>
      <c r="F8080" t="s">
        <v>9378</v>
      </c>
      <c r="G8080" t="s">
        <v>399</v>
      </c>
      <c r="H8080">
        <v>25</v>
      </c>
      <c r="J8080" t="s">
        <v>22634</v>
      </c>
      <c r="K8080" s="132" t="str">
        <f>IFERROR(IFERROR(INDEX(Кат!$O:$O,MATCH($C8080,Кат!$I:$I,0)),INDEX(Торг!$L:$L,MATCH($C8080,Торг!$I:$I,0))),"")</f>
        <v/>
      </c>
      <c r="L8080" s="132" t="str">
        <f>IFERROR(IFERROR(INDEX(Кат!$A:$A,MATCH($C8080,Кат!$I:$I,0)),INDEX(Торг!$A:$A,MATCH($C8080,Торг!$I:$I,0))),"")</f>
        <v/>
      </c>
      <c r="M8080" s="132" t="str">
        <f>IFERROR(IFERROR(INDEX(Кат!$B:$B,MATCH($C8080,Кат!$I:$I,0)),INDEX(Торг!$B:$B,MATCH($C8080,Торг!$I:$I,0))),"")</f>
        <v/>
      </c>
      <c r="N8080" s="132" t="str">
        <f t="shared" si="126"/>
        <v>БЦМ 21100-1203020</v>
      </c>
      <c r="O8080" s="132" t="str">
        <f>IFERROR(IFERROR(INDEX(Кат!$B:$B,MATCH($N8080,Кат!$I:$I,0)),INDEX(Торг!$B:$B,MATCH($N8080,Торг!$I:$I,0))),"")</f>
        <v/>
      </c>
    </row>
    <row r="8081" spans="1:15" outlineLevel="2">
      <c r="A8081" t="s">
        <v>24549</v>
      </c>
      <c r="C8081" s="191"/>
      <c r="E8081" t="s">
        <v>24550</v>
      </c>
      <c r="J8081" t="s">
        <v>22634</v>
      </c>
      <c r="K8081" s="132" t="str">
        <f>IFERROR(IFERROR(INDEX(Кат!$O:$O,MATCH($C8081,Кат!$I:$I,0)),INDEX(Торг!$L:$L,MATCH($C8081,Торг!$I:$I,0))),"")</f>
        <v/>
      </c>
      <c r="L8081" s="132" t="str">
        <f>IFERROR(IFERROR(INDEX(Кат!$A:$A,MATCH($C8081,Кат!$I:$I,0)),INDEX(Торг!$A:$A,MATCH($C8081,Торг!$I:$I,0))),"")</f>
        <v/>
      </c>
      <c r="M8081" s="132" t="str">
        <f>IFERROR(IFERROR(INDEX(Кат!$B:$B,MATCH($C8081,Кат!$I:$I,0)),INDEX(Торг!$B:$B,MATCH($C8081,Торг!$I:$I,0))),"")</f>
        <v/>
      </c>
      <c r="N8081" s="132" t="str">
        <f t="shared" si="126"/>
        <v xml:space="preserve"> </v>
      </c>
      <c r="O8081" s="132" t="str">
        <f>IFERROR(IFERROR(INDEX(Кат!$B:$B,MATCH($N8081,Кат!$I:$I,0)),INDEX(Торг!$B:$B,MATCH($N8081,Торг!$I:$I,0))),"")</f>
        <v/>
      </c>
    </row>
    <row r="8082" spans="1:15" outlineLevel="2">
      <c r="A8082" t="s">
        <v>19861</v>
      </c>
      <c r="C8082" s="191" t="s">
        <v>9387</v>
      </c>
      <c r="E8082" t="s">
        <v>9388</v>
      </c>
      <c r="F8082" t="s">
        <v>9389</v>
      </c>
      <c r="G8082" t="s">
        <v>399</v>
      </c>
      <c r="H8082">
        <v>810</v>
      </c>
      <c r="J8082" t="s">
        <v>22634</v>
      </c>
      <c r="K8082" s="132" t="str">
        <f>IFERROR(IFERROR(INDEX(Кат!$O:$O,MATCH($C8082,Кат!$I:$I,0)),INDEX(Торг!$L:$L,MATCH($C8082,Торг!$I:$I,0))),"")</f>
        <v/>
      </c>
      <c r="L8082" s="132" t="str">
        <f>IFERROR(IFERROR(INDEX(Кат!$A:$A,MATCH($C8082,Кат!$I:$I,0)),INDEX(Торг!$A:$A,MATCH($C8082,Торг!$I:$I,0))),"")</f>
        <v/>
      </c>
      <c r="M8082" s="132" t="str">
        <f>IFERROR(IFERROR(INDEX(Кат!$B:$B,MATCH($C8082,Кат!$I:$I,0)),INDEX(Торг!$B:$B,MATCH($C8082,Торг!$I:$I,0))),"")</f>
        <v/>
      </c>
      <c r="N8082" s="132" t="str">
        <f t="shared" si="126"/>
        <v>ВАЛЕЕ95 ВЕ08-8101080</v>
      </c>
      <c r="O8082" s="132" t="str">
        <f>IFERROR(IFERROR(INDEX(Кат!$B:$B,MATCH($N8082,Кат!$I:$I,0)),INDEX(Торг!$B:$B,MATCH($N8082,Торг!$I:$I,0))),"")</f>
        <v/>
      </c>
    </row>
    <row r="8083" spans="1:15" outlineLevel="2">
      <c r="A8083" t="s">
        <v>19862</v>
      </c>
      <c r="C8083" s="191" t="s">
        <v>9390</v>
      </c>
      <c r="E8083" t="s">
        <v>9391</v>
      </c>
      <c r="F8083" t="s">
        <v>9389</v>
      </c>
      <c r="G8083" t="s">
        <v>399</v>
      </c>
      <c r="H8083">
        <v>4500</v>
      </c>
      <c r="J8083" t="s">
        <v>22634</v>
      </c>
      <c r="K8083" s="132" t="str">
        <f>IFERROR(IFERROR(INDEX(Кат!$O:$O,MATCH($C8083,Кат!$I:$I,0)),INDEX(Торг!$L:$L,MATCH($C8083,Торг!$I:$I,0))),"")</f>
        <v/>
      </c>
      <c r="L8083" s="132" t="str">
        <f>IFERROR(IFERROR(INDEX(Кат!$A:$A,MATCH($C8083,Кат!$I:$I,0)),INDEX(Торг!$A:$A,MATCH($C8083,Торг!$I:$I,0))),"")</f>
        <v/>
      </c>
      <c r="M8083" s="132" t="str">
        <f>IFERROR(IFERROR(INDEX(Кат!$B:$B,MATCH($C8083,Кат!$I:$I,0)),INDEX(Торг!$B:$B,MATCH($C8083,Торг!$I:$I,0))),"")</f>
        <v/>
      </c>
      <c r="N8083" s="132" t="str">
        <f t="shared" si="126"/>
        <v>ВАЛЕЕ95 21214-1300025-00</v>
      </c>
      <c r="O8083" s="132" t="str">
        <f>IFERROR(IFERROR(INDEX(Кат!$B:$B,MATCH($N8083,Кат!$I:$I,0)),INDEX(Торг!$B:$B,MATCH($N8083,Торг!$I:$I,0))),"")</f>
        <v/>
      </c>
    </row>
    <row r="8084" spans="1:15" outlineLevel="2">
      <c r="A8084" t="s">
        <v>19863</v>
      </c>
      <c r="C8084" s="191" t="s">
        <v>9416</v>
      </c>
      <c r="E8084" t="s">
        <v>14679</v>
      </c>
      <c r="F8084" t="s">
        <v>9389</v>
      </c>
      <c r="G8084" t="s">
        <v>399</v>
      </c>
      <c r="H8084">
        <v>4400</v>
      </c>
      <c r="J8084" t="s">
        <v>22634</v>
      </c>
      <c r="K8084" s="132" t="str">
        <f>IFERROR(IFERROR(INDEX(Кат!$O:$O,MATCH($C8084,Кат!$I:$I,0)),INDEX(Торг!$L:$L,MATCH($C8084,Торг!$I:$I,0))),"")</f>
        <v/>
      </c>
      <c r="L8084" s="132" t="str">
        <f>IFERROR(IFERROR(INDEX(Кат!$A:$A,MATCH($C8084,Кат!$I:$I,0)),INDEX(Торг!$A:$A,MATCH($C8084,Торг!$I:$I,0))),"")</f>
        <v/>
      </c>
      <c r="M8084" s="132" t="str">
        <f>IFERROR(IFERROR(INDEX(Кат!$B:$B,MATCH($C8084,Кат!$I:$I,0)),INDEX(Торг!$B:$B,MATCH($C8084,Торг!$I:$I,0))),"")</f>
        <v/>
      </c>
      <c r="N8084" s="132" t="str">
        <f t="shared" si="126"/>
        <v>ВАЛЕЕ95 21230-1300025-01</v>
      </c>
      <c r="O8084" s="132" t="str">
        <f>IFERROR(IFERROR(INDEX(Кат!$B:$B,MATCH($N8084,Кат!$I:$I,0)),INDEX(Торг!$B:$B,MATCH($N8084,Торг!$I:$I,0))),"")</f>
        <v/>
      </c>
    </row>
    <row r="8085" spans="1:15" outlineLevel="2">
      <c r="A8085" t="s">
        <v>19864</v>
      </c>
      <c r="C8085" s="191" t="s">
        <v>9418</v>
      </c>
      <c r="E8085" t="s">
        <v>14680</v>
      </c>
      <c r="F8085" t="s">
        <v>9389</v>
      </c>
      <c r="G8085" t="s">
        <v>399</v>
      </c>
      <c r="H8085">
        <v>4000</v>
      </c>
      <c r="J8085" t="s">
        <v>22634</v>
      </c>
      <c r="K8085" s="132" t="str">
        <f>IFERROR(IFERROR(INDEX(Кат!$O:$O,MATCH($C8085,Кат!$I:$I,0)),INDEX(Торг!$L:$L,MATCH($C8085,Торг!$I:$I,0))),"")</f>
        <v/>
      </c>
      <c r="L8085" s="132" t="str">
        <f>IFERROR(IFERROR(INDEX(Кат!$A:$A,MATCH($C8085,Кат!$I:$I,0)),INDEX(Торг!$A:$A,MATCH($C8085,Торг!$I:$I,0))),"")</f>
        <v/>
      </c>
      <c r="M8085" s="132" t="str">
        <f>IFERROR(IFERROR(INDEX(Кат!$B:$B,MATCH($C8085,Кат!$I:$I,0)),INDEX(Торг!$B:$B,MATCH($C8085,Торг!$I:$I,0))),"")</f>
        <v/>
      </c>
      <c r="N8085" s="132" t="str">
        <f t="shared" si="126"/>
        <v>ВАЛЕЕ95 21214-1300024-UR</v>
      </c>
      <c r="O8085" s="132" t="str">
        <f>IFERROR(IFERROR(INDEX(Кат!$B:$B,MATCH($N8085,Кат!$I:$I,0)),INDEX(Торг!$B:$B,MATCH($N8085,Торг!$I:$I,0))),"")</f>
        <v/>
      </c>
    </row>
    <row r="8086" spans="1:15" outlineLevel="2">
      <c r="A8086" t="s">
        <v>19865</v>
      </c>
      <c r="C8086" s="191" t="s">
        <v>9392</v>
      </c>
      <c r="E8086" t="s">
        <v>9393</v>
      </c>
      <c r="F8086" t="s">
        <v>9389</v>
      </c>
      <c r="G8086" t="s">
        <v>399</v>
      </c>
      <c r="H8086">
        <v>3900</v>
      </c>
      <c r="J8086" t="s">
        <v>22634</v>
      </c>
      <c r="K8086" s="132" t="str">
        <f>IFERROR(IFERROR(INDEX(Кат!$O:$O,MATCH($C8086,Кат!$I:$I,0)),INDEX(Торг!$L:$L,MATCH($C8086,Торг!$I:$I,0))),"")</f>
        <v/>
      </c>
      <c r="L8086" s="132" t="str">
        <f>IFERROR(IFERROR(INDEX(Кат!$A:$A,MATCH($C8086,Кат!$I:$I,0)),INDEX(Торг!$A:$A,MATCH($C8086,Торг!$I:$I,0))),"")</f>
        <v/>
      </c>
      <c r="M8086" s="132" t="str">
        <f>IFERROR(IFERROR(INDEX(Кат!$B:$B,MATCH($C8086,Кат!$I:$I,0)),INDEX(Торг!$B:$B,MATCH($C8086,Торг!$I:$I,0))),"")</f>
        <v/>
      </c>
      <c r="N8086" s="132" t="str">
        <f t="shared" si="126"/>
        <v>ВАЛЕЕ95 2180-1300025</v>
      </c>
      <c r="O8086" s="132" t="str">
        <f>IFERROR(IFERROR(INDEX(Кат!$B:$B,MATCH($N8086,Кат!$I:$I,0)),INDEX(Торг!$B:$B,MATCH($N8086,Торг!$I:$I,0))),"")</f>
        <v/>
      </c>
    </row>
    <row r="8087" spans="1:15" outlineLevel="2">
      <c r="A8087" t="s">
        <v>19866</v>
      </c>
      <c r="C8087" s="191" t="s">
        <v>9394</v>
      </c>
      <c r="E8087" t="s">
        <v>9395</v>
      </c>
      <c r="F8087" t="s">
        <v>9389</v>
      </c>
      <c r="G8087" t="s">
        <v>399</v>
      </c>
      <c r="H8087">
        <v>2600</v>
      </c>
      <c r="J8087" t="s">
        <v>22634</v>
      </c>
      <c r="K8087" s="132" t="str">
        <f>IFERROR(IFERROR(INDEX(Кат!$O:$O,MATCH($C8087,Кат!$I:$I,0)),INDEX(Торг!$L:$L,MATCH($C8087,Торг!$I:$I,0))),"")</f>
        <v/>
      </c>
      <c r="L8087" s="132" t="str">
        <f>IFERROR(IFERROR(INDEX(Кат!$A:$A,MATCH($C8087,Кат!$I:$I,0)),INDEX(Торг!$A:$A,MATCH($C8087,Торг!$I:$I,0))),"")</f>
        <v/>
      </c>
      <c r="M8087" s="132" t="str">
        <f>IFERROR(IFERROR(INDEX(Кат!$B:$B,MATCH($C8087,Кат!$I:$I,0)),INDEX(Торг!$B:$B,MATCH($C8087,Торг!$I:$I,0))),"")</f>
        <v/>
      </c>
      <c r="N8087" s="132" t="str">
        <f t="shared" si="126"/>
        <v>ВАЛЕЕ95 1118-1300025-10</v>
      </c>
      <c r="O8087" s="132" t="str">
        <f>IFERROR(IFERROR(INDEX(Кат!$B:$B,MATCH($N8087,Кат!$I:$I,0)),INDEX(Торг!$B:$B,MATCH($N8087,Торг!$I:$I,0))),"")</f>
        <v/>
      </c>
    </row>
    <row r="8088" spans="1:15" outlineLevel="2">
      <c r="A8088" t="s">
        <v>19867</v>
      </c>
      <c r="C8088" s="191" t="s">
        <v>9396</v>
      </c>
      <c r="E8088" t="s">
        <v>9397</v>
      </c>
      <c r="F8088" t="s">
        <v>9389</v>
      </c>
      <c r="G8088" t="s">
        <v>399</v>
      </c>
      <c r="H8088">
        <v>2800</v>
      </c>
      <c r="J8088" t="s">
        <v>22634</v>
      </c>
      <c r="K8088" s="132" t="str">
        <f>IFERROR(IFERROR(INDEX(Кат!$O:$O,MATCH($C8088,Кат!$I:$I,0)),INDEX(Торг!$L:$L,MATCH($C8088,Торг!$I:$I,0))),"")</f>
        <v/>
      </c>
      <c r="L8088" s="132" t="str">
        <f>IFERROR(IFERROR(INDEX(Кат!$A:$A,MATCH($C8088,Кат!$I:$I,0)),INDEX(Торг!$A:$A,MATCH($C8088,Торг!$I:$I,0))),"")</f>
        <v/>
      </c>
      <c r="M8088" s="132" t="str">
        <f>IFERROR(IFERROR(INDEX(Кат!$B:$B,MATCH($C8088,Кат!$I:$I,0)),INDEX(Торг!$B:$B,MATCH($C8088,Торг!$I:$I,0))),"")</f>
        <v/>
      </c>
      <c r="N8088" s="132" t="str">
        <f t="shared" si="126"/>
        <v>ВАЛЕЕ95 2190-1300025</v>
      </c>
      <c r="O8088" s="132" t="str">
        <f>IFERROR(IFERROR(INDEX(Кат!$B:$B,MATCH($N8088,Кат!$I:$I,0)),INDEX(Торг!$B:$B,MATCH($N8088,Торг!$I:$I,0))),"")</f>
        <v/>
      </c>
    </row>
    <row r="8089" spans="1:15" outlineLevel="2">
      <c r="A8089" t="s">
        <v>19868</v>
      </c>
      <c r="C8089" s="191" t="s">
        <v>9398</v>
      </c>
      <c r="E8089" t="s">
        <v>9399</v>
      </c>
      <c r="F8089" t="s">
        <v>9389</v>
      </c>
      <c r="G8089" t="s">
        <v>399</v>
      </c>
      <c r="H8089">
        <v>4300</v>
      </c>
      <c r="J8089" t="s">
        <v>22634</v>
      </c>
      <c r="K8089" s="132" t="str">
        <f>IFERROR(IFERROR(INDEX(Кат!$O:$O,MATCH($C8089,Кат!$I:$I,0)),INDEX(Торг!$L:$L,MATCH($C8089,Торг!$I:$I,0))),"")</f>
        <v/>
      </c>
      <c r="L8089" s="132" t="str">
        <f>IFERROR(IFERROR(INDEX(Кат!$A:$A,MATCH($C8089,Кат!$I:$I,0)),INDEX(Торг!$A:$A,MATCH($C8089,Торг!$I:$I,0))),"")</f>
        <v/>
      </c>
      <c r="M8089" s="132" t="str">
        <f>IFERROR(IFERROR(INDEX(Кат!$B:$B,MATCH($C8089,Кат!$I:$I,0)),INDEX(Торг!$B:$B,MATCH($C8089,Торг!$I:$I,0))),"")</f>
        <v/>
      </c>
      <c r="N8089" s="132" t="str">
        <f t="shared" si="126"/>
        <v>ВАЛЕЕ95 214810679B</v>
      </c>
      <c r="O8089" s="132" t="str">
        <f>IFERROR(IFERROR(INDEX(Кат!$B:$B,MATCH($N8089,Кат!$I:$I,0)),INDEX(Торг!$B:$B,MATCH($N8089,Торг!$I:$I,0))),"")</f>
        <v/>
      </c>
    </row>
    <row r="8090" spans="1:15" outlineLevel="2">
      <c r="A8090" t="s">
        <v>24552</v>
      </c>
      <c r="C8090" s="191"/>
      <c r="E8090" t="s">
        <v>24553</v>
      </c>
      <c r="J8090" t="s">
        <v>22634</v>
      </c>
      <c r="K8090" s="132" t="str">
        <f>IFERROR(IFERROR(INDEX(Кат!$O:$O,MATCH($C8090,Кат!$I:$I,0)),INDEX(Торг!$L:$L,MATCH($C8090,Торг!$I:$I,0))),"")</f>
        <v/>
      </c>
      <c r="L8090" s="132" t="str">
        <f>IFERROR(IFERROR(INDEX(Кат!$A:$A,MATCH($C8090,Кат!$I:$I,0)),INDEX(Торг!$A:$A,MATCH($C8090,Торг!$I:$I,0))),"")</f>
        <v/>
      </c>
      <c r="M8090" s="132" t="str">
        <f>IFERROR(IFERROR(INDEX(Кат!$B:$B,MATCH($C8090,Кат!$I:$I,0)),INDEX(Торг!$B:$B,MATCH($C8090,Торг!$I:$I,0))),"")</f>
        <v/>
      </c>
      <c r="N8090" s="132" t="str">
        <f t="shared" si="126"/>
        <v xml:space="preserve"> </v>
      </c>
      <c r="O8090" s="132" t="str">
        <f>IFERROR(IFERROR(INDEX(Кат!$B:$B,MATCH($N8090,Кат!$I:$I,0)),INDEX(Торг!$B:$B,MATCH($N8090,Торг!$I:$I,0))),"")</f>
        <v/>
      </c>
    </row>
    <row r="8091" spans="1:15" outlineLevel="2">
      <c r="A8091" t="s">
        <v>19871</v>
      </c>
      <c r="C8091" s="191" t="s">
        <v>9405</v>
      </c>
      <c r="E8091" t="s">
        <v>9406</v>
      </c>
      <c r="F8091" t="s">
        <v>9407</v>
      </c>
      <c r="G8091" t="s">
        <v>399</v>
      </c>
      <c r="H8091">
        <v>1850</v>
      </c>
      <c r="J8091" t="s">
        <v>22634</v>
      </c>
      <c r="K8091" s="132" t="str">
        <f>IFERROR(IFERROR(INDEX(Кат!$O:$O,MATCH($C8091,Кат!$I:$I,0)),INDEX(Торг!$L:$L,MATCH($C8091,Торг!$I:$I,0))),"")</f>
        <v/>
      </c>
      <c r="L8091" s="132" t="str">
        <f>IFERROR(IFERROR(INDEX(Кат!$A:$A,MATCH($C8091,Кат!$I:$I,0)),INDEX(Торг!$A:$A,MATCH($C8091,Торг!$I:$I,0))),"")</f>
        <v/>
      </c>
      <c r="M8091" s="132" t="str">
        <f>IFERROR(IFERROR(INDEX(Кат!$B:$B,MATCH($C8091,Кат!$I:$I,0)),INDEX(Торг!$B:$B,MATCH($C8091,Торг!$I:$I,0))),"")</f>
        <v/>
      </c>
      <c r="N8091" s="132" t="str">
        <f t="shared" si="126"/>
        <v>ВЕНТО 1118-8118020-02</v>
      </c>
      <c r="O8091" s="132" t="str">
        <f>IFERROR(IFERROR(INDEX(Кат!$B:$B,MATCH($N8091,Кат!$I:$I,0)),INDEX(Торг!$B:$B,MATCH($N8091,Торг!$I:$I,0))),"")</f>
        <v/>
      </c>
    </row>
    <row r="8092" spans="1:15" outlineLevel="2">
      <c r="A8092" t="s">
        <v>19872</v>
      </c>
      <c r="C8092" s="191" t="s">
        <v>9408</v>
      </c>
      <c r="E8092" t="s">
        <v>9409</v>
      </c>
      <c r="F8092" t="s">
        <v>9407</v>
      </c>
      <c r="G8092" t="s">
        <v>399</v>
      </c>
      <c r="H8092">
        <v>2050</v>
      </c>
      <c r="J8092" t="s">
        <v>22634</v>
      </c>
      <c r="K8092" s="132" t="str">
        <f>IFERROR(IFERROR(INDEX(Кат!$O:$O,MATCH($C8092,Кат!$I:$I,0)),INDEX(Торг!$L:$L,MATCH($C8092,Торг!$I:$I,0))),"")</f>
        <v/>
      </c>
      <c r="L8092" s="132" t="str">
        <f>IFERROR(IFERROR(INDEX(Кат!$A:$A,MATCH($C8092,Кат!$I:$I,0)),INDEX(Торг!$A:$A,MATCH($C8092,Торг!$I:$I,0))),"")</f>
        <v/>
      </c>
      <c r="M8092" s="132" t="str">
        <f>IFERROR(IFERROR(INDEX(Кат!$B:$B,MATCH($C8092,Кат!$I:$I,0)),INDEX(Торг!$B:$B,MATCH($C8092,Торг!$I:$I,0))),"")</f>
        <v/>
      </c>
      <c r="N8092" s="132" t="str">
        <f t="shared" si="126"/>
        <v>ВЕНТО 21110-8118020-02</v>
      </c>
      <c r="O8092" s="132" t="str">
        <f>IFERROR(IFERROR(INDEX(Кат!$B:$B,MATCH($N8092,Кат!$I:$I,0)),INDEX(Торг!$B:$B,MATCH($N8092,Торг!$I:$I,0))),"")</f>
        <v/>
      </c>
    </row>
    <row r="8093" spans="1:15" outlineLevel="2">
      <c r="A8093" t="s">
        <v>19873</v>
      </c>
      <c r="C8093" s="191" t="s">
        <v>9410</v>
      </c>
      <c r="E8093" t="s">
        <v>9411</v>
      </c>
      <c r="F8093" t="s">
        <v>9407</v>
      </c>
      <c r="G8093" t="s">
        <v>399</v>
      </c>
      <c r="H8093">
        <v>2000</v>
      </c>
      <c r="J8093" t="s">
        <v>22634</v>
      </c>
      <c r="K8093" s="132" t="str">
        <f>IFERROR(IFERROR(INDEX(Кат!$O:$O,MATCH($C8093,Кат!$I:$I,0)),INDEX(Торг!$L:$L,MATCH($C8093,Торг!$I:$I,0))),"")</f>
        <v/>
      </c>
      <c r="L8093" s="132" t="str">
        <f>IFERROR(IFERROR(INDEX(Кат!$A:$A,MATCH($C8093,Кат!$I:$I,0)),INDEX(Торг!$A:$A,MATCH($C8093,Торг!$I:$I,0))),"")</f>
        <v/>
      </c>
      <c r="M8093" s="132" t="str">
        <f>IFERROR(IFERROR(INDEX(Кат!$B:$B,MATCH($C8093,Кат!$I:$I,0)),INDEX(Торг!$B:$B,MATCH($C8093,Торг!$I:$I,0))),"")</f>
        <v/>
      </c>
      <c r="N8093" s="132" t="str">
        <f t="shared" si="126"/>
        <v>ВЕНТО 2109-1308008-01</v>
      </c>
      <c r="O8093" s="132" t="str">
        <f>IFERROR(IFERROR(INDEX(Кат!$B:$B,MATCH($N8093,Кат!$I:$I,0)),INDEX(Торг!$B:$B,MATCH($N8093,Торг!$I:$I,0))),"")</f>
        <v/>
      </c>
    </row>
    <row r="8094" spans="1:15" outlineLevel="2">
      <c r="A8094" t="s">
        <v>19874</v>
      </c>
      <c r="C8094" s="191" t="s">
        <v>9412</v>
      </c>
      <c r="E8094" t="s">
        <v>9413</v>
      </c>
      <c r="F8094" t="s">
        <v>9407</v>
      </c>
      <c r="G8094" t="s">
        <v>399</v>
      </c>
      <c r="H8094">
        <v>1700</v>
      </c>
      <c r="J8094" t="s">
        <v>22634</v>
      </c>
      <c r="K8094" s="132" t="str">
        <f>IFERROR(IFERROR(INDEX(Кат!$O:$O,MATCH($C8094,Кат!$I:$I,0)),INDEX(Торг!$L:$L,MATCH($C8094,Торг!$I:$I,0))),"")</f>
        <v/>
      </c>
      <c r="L8094" s="132" t="str">
        <f>IFERROR(IFERROR(INDEX(Кат!$A:$A,MATCH($C8094,Кат!$I:$I,0)),INDEX(Торг!$A:$A,MATCH($C8094,Торг!$I:$I,0))),"")</f>
        <v/>
      </c>
      <c r="M8094" s="132" t="str">
        <f>IFERROR(IFERROR(INDEX(Кат!$B:$B,MATCH($C8094,Кат!$I:$I,0)),INDEX(Торг!$B:$B,MATCH($C8094,Торг!$I:$I,0))),"")</f>
        <v/>
      </c>
      <c r="N8094" s="132" t="str">
        <f t="shared" si="126"/>
        <v>ВЕНТО 2109-1308008-83</v>
      </c>
      <c r="O8094" s="132" t="str">
        <f>IFERROR(IFERROR(INDEX(Кат!$B:$B,MATCH($N8094,Кат!$I:$I,0)),INDEX(Торг!$B:$B,MATCH($N8094,Торг!$I:$I,0))),"")</f>
        <v/>
      </c>
    </row>
    <row r="8095" spans="1:15" outlineLevel="2">
      <c r="A8095" t="s">
        <v>19875</v>
      </c>
      <c r="C8095" s="191" t="s">
        <v>9414</v>
      </c>
      <c r="E8095" t="s">
        <v>9415</v>
      </c>
      <c r="F8095" t="s">
        <v>9407</v>
      </c>
      <c r="G8095" t="s">
        <v>399</v>
      </c>
      <c r="H8095">
        <v>4700</v>
      </c>
      <c r="J8095" t="s">
        <v>22634</v>
      </c>
      <c r="K8095" s="132" t="str">
        <f>IFERROR(IFERROR(INDEX(Кат!$O:$O,MATCH($C8095,Кат!$I:$I,0)),INDEX(Торг!$L:$L,MATCH($C8095,Торг!$I:$I,0))),"")</f>
        <v/>
      </c>
      <c r="L8095" s="132" t="str">
        <f>IFERROR(IFERROR(INDEX(Кат!$A:$A,MATCH($C8095,Кат!$I:$I,0)),INDEX(Торг!$A:$A,MATCH($C8095,Торг!$I:$I,0))),"")</f>
        <v/>
      </c>
      <c r="M8095" s="132" t="str">
        <f>IFERROR(IFERROR(INDEX(Кат!$B:$B,MATCH($C8095,Кат!$I:$I,0)),INDEX(Торг!$B:$B,MATCH($C8095,Торг!$I:$I,0))),"")</f>
        <v/>
      </c>
      <c r="N8095" s="132" t="str">
        <f t="shared" si="126"/>
        <v>ВЕНТО 21214-1300024-41</v>
      </c>
      <c r="O8095" s="132" t="str">
        <f>IFERROR(IFERROR(INDEX(Кат!$B:$B,MATCH($N8095,Кат!$I:$I,0)),INDEX(Торг!$B:$B,MATCH($N8095,Торг!$I:$I,0))),"")</f>
        <v/>
      </c>
    </row>
    <row r="8096" spans="1:15" outlineLevel="2">
      <c r="A8096" t="s">
        <v>19876</v>
      </c>
      <c r="C8096" s="191" t="s">
        <v>9416</v>
      </c>
      <c r="E8096" t="s">
        <v>9417</v>
      </c>
      <c r="F8096" t="s">
        <v>9407</v>
      </c>
      <c r="G8096" t="s">
        <v>399</v>
      </c>
      <c r="H8096">
        <v>4940</v>
      </c>
      <c r="J8096" t="s">
        <v>22634</v>
      </c>
      <c r="K8096" s="132" t="str">
        <f>IFERROR(IFERROR(INDEX(Кат!$O:$O,MATCH($C8096,Кат!$I:$I,0)),INDEX(Торг!$L:$L,MATCH($C8096,Торг!$I:$I,0))),"")</f>
        <v/>
      </c>
      <c r="L8096" s="132" t="str">
        <f>IFERROR(IFERROR(INDEX(Кат!$A:$A,MATCH($C8096,Кат!$I:$I,0)),INDEX(Торг!$A:$A,MATCH($C8096,Торг!$I:$I,0))),"")</f>
        <v/>
      </c>
      <c r="M8096" s="132" t="str">
        <f>IFERROR(IFERROR(INDEX(Кат!$B:$B,MATCH($C8096,Кат!$I:$I,0)),INDEX(Торг!$B:$B,MATCH($C8096,Торг!$I:$I,0))),"")</f>
        <v/>
      </c>
      <c r="N8096" s="132" t="str">
        <f t="shared" si="126"/>
        <v>ВЕНТО 21230-1300025-01</v>
      </c>
      <c r="O8096" s="132" t="str">
        <f>IFERROR(IFERROR(INDEX(Кат!$B:$B,MATCH($N8096,Кат!$I:$I,0)),INDEX(Торг!$B:$B,MATCH($N8096,Торг!$I:$I,0))),"")</f>
        <v/>
      </c>
    </row>
    <row r="8097" spans="1:15" outlineLevel="2">
      <c r="A8097" t="s">
        <v>19877</v>
      </c>
      <c r="C8097" s="191" t="s">
        <v>9418</v>
      </c>
      <c r="E8097" t="s">
        <v>9419</v>
      </c>
      <c r="F8097" t="s">
        <v>9407</v>
      </c>
      <c r="G8097" t="s">
        <v>399</v>
      </c>
      <c r="H8097">
        <v>4800</v>
      </c>
      <c r="J8097" t="s">
        <v>22634</v>
      </c>
      <c r="K8097" s="132" t="str">
        <f>IFERROR(IFERROR(INDEX(Кат!$O:$O,MATCH($C8097,Кат!$I:$I,0)),INDEX(Торг!$L:$L,MATCH($C8097,Торг!$I:$I,0))),"")</f>
        <v/>
      </c>
      <c r="L8097" s="132" t="str">
        <f>IFERROR(IFERROR(INDEX(Кат!$A:$A,MATCH($C8097,Кат!$I:$I,0)),INDEX(Торг!$A:$A,MATCH($C8097,Торг!$I:$I,0))),"")</f>
        <v/>
      </c>
      <c r="M8097" s="132" t="str">
        <f>IFERROR(IFERROR(INDEX(Кат!$B:$B,MATCH($C8097,Кат!$I:$I,0)),INDEX(Торг!$B:$B,MATCH($C8097,Торг!$I:$I,0))),"")</f>
        <v/>
      </c>
      <c r="N8097" s="132" t="str">
        <f t="shared" si="126"/>
        <v>ВЕНТО 21214-1300024-UR</v>
      </c>
      <c r="O8097" s="132" t="str">
        <f>IFERROR(IFERROR(INDEX(Кат!$B:$B,MATCH($N8097,Кат!$I:$I,0)),INDEX(Торг!$B:$B,MATCH($N8097,Торг!$I:$I,0))),"")</f>
        <v/>
      </c>
    </row>
    <row r="8098" spans="1:15" outlineLevel="2">
      <c r="A8098" t="s">
        <v>19878</v>
      </c>
      <c r="C8098" s="191" t="s">
        <v>9420</v>
      </c>
      <c r="E8098" t="s">
        <v>9421</v>
      </c>
      <c r="F8098" t="s">
        <v>9407</v>
      </c>
      <c r="G8098" t="s">
        <v>399</v>
      </c>
      <c r="H8098">
        <v>2400</v>
      </c>
      <c r="J8098" t="s">
        <v>22634</v>
      </c>
      <c r="K8098" s="132" t="str">
        <f>IFERROR(IFERROR(INDEX(Кат!$O:$O,MATCH($C8098,Кат!$I:$I,0)),INDEX(Торг!$L:$L,MATCH($C8098,Торг!$I:$I,0))),"")</f>
        <v/>
      </c>
      <c r="L8098" s="132" t="str">
        <f>IFERROR(IFERROR(INDEX(Кат!$A:$A,MATCH($C8098,Кат!$I:$I,0)),INDEX(Торг!$A:$A,MATCH($C8098,Торг!$I:$I,0))),"")</f>
        <v/>
      </c>
      <c r="M8098" s="132" t="str">
        <f>IFERROR(IFERROR(INDEX(Кат!$B:$B,MATCH($C8098,Кат!$I:$I,0)),INDEX(Торг!$B:$B,MATCH($C8098,Торг!$I:$I,0))),"")</f>
        <v/>
      </c>
      <c r="N8098" s="132" t="str">
        <f t="shared" si="126"/>
        <v>ВЕНТО 1118-1300025-11</v>
      </c>
      <c r="O8098" s="132" t="str">
        <f>IFERROR(IFERROR(INDEX(Кат!$B:$B,MATCH($N8098,Кат!$I:$I,0)),INDEX(Торг!$B:$B,MATCH($N8098,Торг!$I:$I,0))),"")</f>
        <v/>
      </c>
    </row>
    <row r="8099" spans="1:15" outlineLevel="2">
      <c r="A8099" t="s">
        <v>19879</v>
      </c>
      <c r="C8099" s="191" t="s">
        <v>9422</v>
      </c>
      <c r="E8099" t="s">
        <v>9423</v>
      </c>
      <c r="F8099" t="s">
        <v>9407</v>
      </c>
      <c r="G8099" t="s">
        <v>399</v>
      </c>
      <c r="H8099">
        <v>2700</v>
      </c>
      <c r="J8099" t="s">
        <v>22634</v>
      </c>
      <c r="K8099" s="132" t="str">
        <f>IFERROR(IFERROR(INDEX(Кат!$O:$O,MATCH($C8099,Кат!$I:$I,0)),INDEX(Торг!$L:$L,MATCH($C8099,Торг!$I:$I,0))),"")</f>
        <v/>
      </c>
      <c r="L8099" s="132" t="str">
        <f>IFERROR(IFERROR(INDEX(Кат!$A:$A,MATCH($C8099,Кат!$I:$I,0)),INDEX(Торг!$A:$A,MATCH($C8099,Торг!$I:$I,0))),"")</f>
        <v/>
      </c>
      <c r="M8099" s="132" t="str">
        <f>IFERROR(IFERROR(INDEX(Кат!$B:$B,MATCH($C8099,Кат!$I:$I,0)),INDEX(Торг!$B:$B,MATCH($C8099,Торг!$I:$I,0))),"")</f>
        <v/>
      </c>
      <c r="N8099" s="132" t="str">
        <f t="shared" si="126"/>
        <v>ВЕНТО 219.00.0000</v>
      </c>
      <c r="O8099" s="132" t="str">
        <f>IFERROR(IFERROR(INDEX(Кат!$B:$B,MATCH($N8099,Кат!$I:$I,0)),INDEX(Торг!$B:$B,MATCH($N8099,Торг!$I:$I,0))),"")</f>
        <v/>
      </c>
    </row>
    <row r="8100" spans="1:15" outlineLevel="2">
      <c r="A8100" t="s">
        <v>24554</v>
      </c>
      <c r="C8100" s="191"/>
      <c r="E8100" t="s">
        <v>24555</v>
      </c>
      <c r="J8100" t="s">
        <v>22634</v>
      </c>
      <c r="K8100" s="132" t="str">
        <f>IFERROR(IFERROR(INDEX(Кат!$O:$O,MATCH($C8100,Кат!$I:$I,0)),INDEX(Торг!$L:$L,MATCH($C8100,Торг!$I:$I,0))),"")</f>
        <v/>
      </c>
      <c r="L8100" s="132" t="str">
        <f>IFERROR(IFERROR(INDEX(Кат!$A:$A,MATCH($C8100,Кат!$I:$I,0)),INDEX(Торг!$A:$A,MATCH($C8100,Торг!$I:$I,0))),"")</f>
        <v/>
      </c>
      <c r="M8100" s="132" t="str">
        <f>IFERROR(IFERROR(INDEX(Кат!$B:$B,MATCH($C8100,Кат!$I:$I,0)),INDEX(Торг!$B:$B,MATCH($C8100,Торг!$I:$I,0))),"")</f>
        <v/>
      </c>
      <c r="N8100" s="132" t="str">
        <f t="shared" si="126"/>
        <v xml:space="preserve"> </v>
      </c>
      <c r="O8100" s="132" t="str">
        <f>IFERROR(IFERROR(INDEX(Кат!$B:$B,MATCH($N8100,Кат!$I:$I,0)),INDEX(Торг!$B:$B,MATCH($N8100,Торг!$I:$I,0))),"")</f>
        <v/>
      </c>
    </row>
    <row r="8101" spans="1:15" outlineLevel="2">
      <c r="A8101" t="s">
        <v>19880</v>
      </c>
      <c r="C8101" s="191" t="s">
        <v>9425</v>
      </c>
      <c r="E8101" t="s">
        <v>9426</v>
      </c>
      <c r="F8101" t="s">
        <v>9424</v>
      </c>
      <c r="G8101" t="s">
        <v>399</v>
      </c>
      <c r="H8101">
        <v>500</v>
      </c>
      <c r="J8101" t="s">
        <v>22634</v>
      </c>
      <c r="K8101" s="132" t="str">
        <f>IFERROR(IFERROR(INDEX(Кат!$O:$O,MATCH($C8101,Кат!$I:$I,0)),INDEX(Торг!$L:$L,MATCH($C8101,Торг!$I:$I,0))),"")</f>
        <v/>
      </c>
      <c r="L8101" s="132" t="str">
        <f>IFERROR(IFERROR(INDEX(Кат!$A:$A,MATCH($C8101,Кат!$I:$I,0)),INDEX(Торг!$A:$A,MATCH($C8101,Торг!$I:$I,0))),"")</f>
        <v/>
      </c>
      <c r="M8101" s="132" t="str">
        <f>IFERROR(IFERROR(INDEX(Кат!$B:$B,MATCH($C8101,Кат!$I:$I,0)),INDEX(Торг!$B:$B,MATCH($C8101,Торг!$I:$I,0))),"")</f>
        <v/>
      </c>
      <c r="N8101" s="132" t="str">
        <f t="shared" si="126"/>
        <v>ВИННИЦА 761.3734</v>
      </c>
      <c r="O8101" s="132" t="str">
        <f>IFERROR(IFERROR(INDEX(Кат!$B:$B,MATCH($N8101,Кат!$I:$I,0)),INDEX(Торг!$B:$B,MATCH($N8101,Торг!$I:$I,0))),"")</f>
        <v/>
      </c>
    </row>
    <row r="8102" spans="1:15" outlineLevel="2">
      <c r="A8102" t="s">
        <v>33205</v>
      </c>
      <c r="C8102" s="191" t="s">
        <v>33206</v>
      </c>
      <c r="E8102" t="s">
        <v>33207</v>
      </c>
      <c r="F8102" t="s">
        <v>9424</v>
      </c>
      <c r="G8102" t="s">
        <v>399</v>
      </c>
      <c r="H8102">
        <v>250</v>
      </c>
      <c r="J8102" t="s">
        <v>22634</v>
      </c>
      <c r="K8102" s="132" t="str">
        <f>IFERROR(IFERROR(INDEX(Кат!$O:$O,MATCH($C8102,Кат!$I:$I,0)),INDEX(Торг!$L:$L,MATCH($C8102,Торг!$I:$I,0))),"")</f>
        <v/>
      </c>
      <c r="L8102" s="132" t="str">
        <f>IFERROR(IFERROR(INDEX(Кат!$A:$A,MATCH($C8102,Кат!$I:$I,0)),INDEX(Торг!$A:$A,MATCH($C8102,Торг!$I:$I,0))),"")</f>
        <v/>
      </c>
      <c r="M8102" s="132" t="str">
        <f>IFERROR(IFERROR(INDEX(Кат!$B:$B,MATCH($C8102,Кат!$I:$I,0)),INDEX(Торг!$B:$B,MATCH($C8102,Торг!$I:$I,0))),"")</f>
        <v/>
      </c>
      <c r="N8102" s="132" t="str">
        <f t="shared" si="126"/>
        <v>ВИННИЦА ПК0507ВТН</v>
      </c>
      <c r="O8102" s="132" t="str">
        <f>IFERROR(IFERROR(INDEX(Кат!$B:$B,MATCH($N8102,Кат!$I:$I,0)),INDEX(Торг!$B:$B,MATCH($N8102,Торг!$I:$I,0))),"")</f>
        <v/>
      </c>
    </row>
    <row r="8103" spans="1:15" outlineLevel="2">
      <c r="A8103" t="s">
        <v>24556</v>
      </c>
      <c r="C8103" s="191"/>
      <c r="E8103" t="s">
        <v>24557</v>
      </c>
      <c r="J8103" t="s">
        <v>22634</v>
      </c>
      <c r="K8103" s="132" t="str">
        <f>IFERROR(IFERROR(INDEX(Кат!$O:$O,MATCH($C8103,Кат!$I:$I,0)),INDEX(Торг!$L:$L,MATCH($C8103,Торг!$I:$I,0))),"")</f>
        <v/>
      </c>
      <c r="L8103" s="132" t="str">
        <f>IFERROR(IFERROR(INDEX(Кат!$A:$A,MATCH($C8103,Кат!$I:$I,0)),INDEX(Торг!$A:$A,MATCH($C8103,Торг!$I:$I,0))),"")</f>
        <v/>
      </c>
      <c r="M8103" s="132" t="str">
        <f>IFERROR(IFERROR(INDEX(Кат!$B:$B,MATCH($C8103,Кат!$I:$I,0)),INDEX(Торг!$B:$B,MATCH($C8103,Торг!$I:$I,0))),"")</f>
        <v/>
      </c>
      <c r="N8103" s="132" t="str">
        <f t="shared" si="126"/>
        <v xml:space="preserve"> </v>
      </c>
      <c r="O8103" s="132" t="str">
        <f>IFERROR(IFERROR(INDEX(Кат!$B:$B,MATCH($N8103,Кат!$I:$I,0)),INDEX(Торг!$B:$B,MATCH($N8103,Торг!$I:$I,0))),"")</f>
        <v/>
      </c>
    </row>
    <row r="8104" spans="1:15" outlineLevel="2">
      <c r="A8104" t="s">
        <v>19881</v>
      </c>
      <c r="C8104" s="191" t="s">
        <v>9427</v>
      </c>
      <c r="E8104" t="s">
        <v>9428</v>
      </c>
      <c r="F8104" t="s">
        <v>9429</v>
      </c>
      <c r="G8104" t="s">
        <v>399</v>
      </c>
      <c r="H8104">
        <v>1500</v>
      </c>
      <c r="J8104" t="s">
        <v>22634</v>
      </c>
      <c r="K8104" s="132" t="str">
        <f>IFERROR(IFERROR(INDEX(Кат!$O:$O,MATCH($C8104,Кат!$I:$I,0)),INDEX(Торг!$L:$L,MATCH($C8104,Торг!$I:$I,0))),"")</f>
        <v/>
      </c>
      <c r="L8104" s="132" t="str">
        <f>IFERROR(IFERROR(INDEX(Кат!$A:$A,MATCH($C8104,Кат!$I:$I,0)),INDEX(Торг!$A:$A,MATCH($C8104,Торг!$I:$I,0))),"")</f>
        <v/>
      </c>
      <c r="M8104" s="132" t="str">
        <f>IFERROR(IFERROR(INDEX(Кат!$B:$B,MATCH($C8104,Кат!$I:$I,0)),INDEX(Торг!$B:$B,MATCH($C8104,Торг!$I:$I,0))),"")</f>
        <v/>
      </c>
      <c r="N8104" s="132" t="str">
        <f t="shared" si="126"/>
        <v>ВИЭ ВИЭ12-1148110-46</v>
      </c>
      <c r="O8104" s="132" t="str">
        <f>IFERROR(IFERROR(INDEX(Кат!$B:$B,MATCH($N8104,Кат!$I:$I,0)),INDEX(Торг!$B:$B,MATCH($N8104,Торг!$I:$I,0))),"")</f>
        <v/>
      </c>
    </row>
    <row r="8105" spans="1:15" outlineLevel="2">
      <c r="A8105" t="s">
        <v>19882</v>
      </c>
      <c r="C8105" s="191" t="s">
        <v>9430</v>
      </c>
      <c r="E8105" t="s">
        <v>9431</v>
      </c>
      <c r="F8105" t="s">
        <v>9429</v>
      </c>
      <c r="G8105" t="s">
        <v>399</v>
      </c>
      <c r="H8105">
        <v>1600</v>
      </c>
      <c r="J8105" t="s">
        <v>22634</v>
      </c>
      <c r="K8105" s="132" t="str">
        <f>IFERROR(IFERROR(INDEX(Кат!$O:$O,MATCH($C8105,Кат!$I:$I,0)),INDEX(Торг!$L:$L,MATCH($C8105,Торг!$I:$I,0))),"")</f>
        <v/>
      </c>
      <c r="L8105" s="132" t="str">
        <f>IFERROR(IFERROR(INDEX(Кат!$A:$A,MATCH($C8105,Кат!$I:$I,0)),INDEX(Торг!$A:$A,MATCH($C8105,Торг!$I:$I,0))),"")</f>
        <v/>
      </c>
      <c r="M8105" s="132" t="str">
        <f>IFERROR(IFERROR(INDEX(Кат!$B:$B,MATCH($C8105,Кат!$I:$I,0)),INDEX(Торг!$B:$B,MATCH($C8105,Торг!$I:$I,0))),"")</f>
        <v/>
      </c>
      <c r="N8105" s="132" t="str">
        <f t="shared" si="126"/>
        <v>ВИЭ ВИЭ12-1148110-52</v>
      </c>
      <c r="O8105" s="132" t="str">
        <f>IFERROR(IFERROR(INDEX(Кат!$B:$B,MATCH($N8105,Кат!$I:$I,0)),INDEX(Торг!$B:$B,MATCH($N8105,Торг!$I:$I,0))),"")</f>
        <v/>
      </c>
    </row>
    <row r="8106" spans="1:15" outlineLevel="2">
      <c r="A8106" t="s">
        <v>19883</v>
      </c>
      <c r="C8106" s="191" t="s">
        <v>9432</v>
      </c>
      <c r="E8106" t="s">
        <v>9433</v>
      </c>
      <c r="F8106" t="s">
        <v>9429</v>
      </c>
      <c r="G8106" t="s">
        <v>399</v>
      </c>
      <c r="H8106">
        <v>1600</v>
      </c>
      <c r="J8106" t="s">
        <v>22634</v>
      </c>
      <c r="K8106" s="132" t="str">
        <f>IFERROR(IFERROR(INDEX(Кат!$O:$O,MATCH($C8106,Кат!$I:$I,0)),INDEX(Торг!$L:$L,MATCH($C8106,Торг!$I:$I,0))),"")</f>
        <v/>
      </c>
      <c r="L8106" s="132" t="str">
        <f>IFERROR(IFERROR(INDEX(Кат!$A:$A,MATCH($C8106,Кат!$I:$I,0)),INDEX(Торг!$A:$A,MATCH($C8106,Торг!$I:$I,0))),"")</f>
        <v/>
      </c>
      <c r="M8106" s="132" t="str">
        <f>IFERROR(IFERROR(INDEX(Кат!$B:$B,MATCH($C8106,Кат!$I:$I,0)),INDEX(Торг!$B:$B,MATCH($C8106,Торг!$I:$I,0))),"")</f>
        <v/>
      </c>
      <c r="N8106" s="132" t="str">
        <f t="shared" si="126"/>
        <v>ВИЭ ВИЭ12-1148110-54</v>
      </c>
      <c r="O8106" s="132" t="str">
        <f>IFERROR(IFERROR(INDEX(Кат!$B:$B,MATCH($N8106,Кат!$I:$I,0)),INDEX(Торг!$B:$B,MATCH($N8106,Торг!$I:$I,0))),"")</f>
        <v/>
      </c>
    </row>
    <row r="8107" spans="1:15" outlineLevel="2">
      <c r="A8107" t="s">
        <v>19884</v>
      </c>
      <c r="C8107" s="191" t="s">
        <v>9434</v>
      </c>
      <c r="E8107" t="s">
        <v>9435</v>
      </c>
      <c r="F8107" t="s">
        <v>9429</v>
      </c>
      <c r="G8107" t="s">
        <v>399</v>
      </c>
      <c r="H8107">
        <v>1600</v>
      </c>
      <c r="J8107" t="s">
        <v>22634</v>
      </c>
      <c r="K8107" s="132" t="str">
        <f>IFERROR(IFERROR(INDEX(Кат!$O:$O,MATCH($C8107,Кат!$I:$I,0)),INDEX(Торг!$L:$L,MATCH($C8107,Торг!$I:$I,0))),"")</f>
        <v/>
      </c>
      <c r="L8107" s="132" t="str">
        <f>IFERROR(IFERROR(INDEX(Кат!$A:$A,MATCH($C8107,Кат!$I:$I,0)),INDEX(Торг!$A:$A,MATCH($C8107,Торг!$I:$I,0))),"")</f>
        <v/>
      </c>
      <c r="M8107" s="132" t="str">
        <f>IFERROR(IFERROR(INDEX(Кат!$B:$B,MATCH($C8107,Кат!$I:$I,0)),INDEX(Торг!$B:$B,MATCH($C8107,Торг!$I:$I,0))),"")</f>
        <v/>
      </c>
      <c r="N8107" s="132" t="str">
        <f t="shared" si="126"/>
        <v>ВИЭ ВИЭ12-1148110-56</v>
      </c>
      <c r="O8107" s="132" t="str">
        <f>IFERROR(IFERROR(INDEX(Кат!$B:$B,MATCH($N8107,Кат!$I:$I,0)),INDEX(Торг!$B:$B,MATCH($N8107,Торг!$I:$I,0))),"")</f>
        <v/>
      </c>
    </row>
    <row r="8108" spans="1:15" outlineLevel="2">
      <c r="A8108" t="s">
        <v>25268</v>
      </c>
      <c r="C8108" s="191" t="s">
        <v>25269</v>
      </c>
      <c r="E8108" t="s">
        <v>25270</v>
      </c>
      <c r="F8108" t="s">
        <v>9429</v>
      </c>
      <c r="G8108" t="s">
        <v>399</v>
      </c>
      <c r="H8108">
        <v>1600</v>
      </c>
      <c r="J8108" t="s">
        <v>22634</v>
      </c>
      <c r="K8108" s="132" t="str">
        <f>IFERROR(IFERROR(INDEX(Кат!$O:$O,MATCH($C8108,Кат!$I:$I,0)),INDEX(Торг!$L:$L,MATCH($C8108,Торг!$I:$I,0))),"")</f>
        <v/>
      </c>
      <c r="L8108" s="132" t="str">
        <f>IFERROR(IFERROR(INDEX(Кат!$A:$A,MATCH($C8108,Кат!$I:$I,0)),INDEX(Торг!$A:$A,MATCH($C8108,Торг!$I:$I,0))),"")</f>
        <v/>
      </c>
      <c r="M8108" s="132" t="str">
        <f>IFERROR(IFERROR(INDEX(Кат!$B:$B,MATCH($C8108,Кат!$I:$I,0)),INDEX(Торг!$B:$B,MATCH($C8108,Торг!$I:$I,0))),"")</f>
        <v/>
      </c>
      <c r="N8108" s="132" t="str">
        <f t="shared" si="126"/>
        <v>ВИЭ 21230-1148010-46</v>
      </c>
      <c r="O8108" s="132" t="str">
        <f>IFERROR(IFERROR(INDEX(Кат!$B:$B,MATCH($N8108,Кат!$I:$I,0)),INDEX(Торг!$B:$B,MATCH($N8108,Торг!$I:$I,0))),"")</f>
        <v/>
      </c>
    </row>
    <row r="8109" spans="1:15" outlineLevel="2">
      <c r="A8109" t="s">
        <v>19885</v>
      </c>
      <c r="C8109" s="191" t="s">
        <v>9436</v>
      </c>
      <c r="E8109" t="s">
        <v>9437</v>
      </c>
      <c r="F8109" t="s">
        <v>9429</v>
      </c>
      <c r="G8109" t="s">
        <v>399</v>
      </c>
      <c r="H8109">
        <v>1700</v>
      </c>
      <c r="J8109" t="s">
        <v>22634</v>
      </c>
      <c r="K8109" s="132" t="str">
        <f>IFERROR(IFERROR(INDEX(Кат!$O:$O,MATCH($C8109,Кат!$I:$I,0)),INDEX(Торг!$L:$L,MATCH($C8109,Торг!$I:$I,0))),"")</f>
        <v/>
      </c>
      <c r="L8109" s="132" t="str">
        <f>IFERROR(IFERROR(INDEX(Кат!$A:$A,MATCH($C8109,Кат!$I:$I,0)),INDEX(Торг!$A:$A,MATCH($C8109,Торг!$I:$I,0))),"")</f>
        <v/>
      </c>
      <c r="M8109" s="132" t="str">
        <f>IFERROR(IFERROR(INDEX(Кат!$B:$B,MATCH($C8109,Кат!$I:$I,0)),INDEX(Торг!$B:$B,MATCH($C8109,Торг!$I:$I,0))),"")</f>
        <v/>
      </c>
      <c r="N8109" s="132" t="str">
        <f t="shared" si="126"/>
        <v>ВИЭ 21230-1148010-52</v>
      </c>
      <c r="O8109" s="132" t="str">
        <f>IFERROR(IFERROR(INDEX(Кат!$B:$B,MATCH($N8109,Кат!$I:$I,0)),INDEX(Торг!$B:$B,MATCH($N8109,Торг!$I:$I,0))),"")</f>
        <v/>
      </c>
    </row>
    <row r="8110" spans="1:15" outlineLevel="2">
      <c r="A8110" t="s">
        <v>19886</v>
      </c>
      <c r="C8110" s="191" t="s">
        <v>9438</v>
      </c>
      <c r="E8110" t="s">
        <v>9439</v>
      </c>
      <c r="F8110" t="s">
        <v>9429</v>
      </c>
      <c r="G8110" t="s">
        <v>399</v>
      </c>
      <c r="H8110">
        <v>1700</v>
      </c>
      <c r="J8110" t="s">
        <v>22634</v>
      </c>
      <c r="K8110" s="132" t="str">
        <f>IFERROR(IFERROR(INDEX(Кат!$O:$O,MATCH($C8110,Кат!$I:$I,0)),INDEX(Торг!$L:$L,MATCH($C8110,Торг!$I:$I,0))),"")</f>
        <v/>
      </c>
      <c r="L8110" s="132" t="str">
        <f>IFERROR(IFERROR(INDEX(Кат!$A:$A,MATCH($C8110,Кат!$I:$I,0)),INDEX(Торг!$A:$A,MATCH($C8110,Торг!$I:$I,0))),"")</f>
        <v/>
      </c>
      <c r="M8110" s="132" t="str">
        <f>IFERROR(IFERROR(INDEX(Кат!$B:$B,MATCH($C8110,Кат!$I:$I,0)),INDEX(Торг!$B:$B,MATCH($C8110,Торг!$I:$I,0))),"")</f>
        <v/>
      </c>
      <c r="N8110" s="132" t="str">
        <f t="shared" si="126"/>
        <v>ВИЭ 21230-1148010-54</v>
      </c>
      <c r="O8110" s="132" t="str">
        <f>IFERROR(IFERROR(INDEX(Кат!$B:$B,MATCH($N8110,Кат!$I:$I,0)),INDEX(Торг!$B:$B,MATCH($N8110,Торг!$I:$I,0))),"")</f>
        <v/>
      </c>
    </row>
    <row r="8111" spans="1:15" outlineLevel="2">
      <c r="A8111" t="s">
        <v>19887</v>
      </c>
      <c r="C8111" s="191" t="s">
        <v>9440</v>
      </c>
      <c r="E8111" t="s">
        <v>9441</v>
      </c>
      <c r="F8111" t="s">
        <v>9429</v>
      </c>
      <c r="G8111" t="s">
        <v>399</v>
      </c>
      <c r="H8111">
        <v>1700</v>
      </c>
      <c r="J8111" t="s">
        <v>22634</v>
      </c>
      <c r="K8111" s="132" t="str">
        <f>IFERROR(IFERROR(INDEX(Кат!$O:$O,MATCH($C8111,Кат!$I:$I,0)),INDEX(Торг!$L:$L,MATCH($C8111,Торг!$I:$I,0))),"")</f>
        <v/>
      </c>
      <c r="L8111" s="132" t="str">
        <f>IFERROR(IFERROR(INDEX(Кат!$A:$A,MATCH($C8111,Кат!$I:$I,0)),INDEX(Торг!$A:$A,MATCH($C8111,Торг!$I:$I,0))),"")</f>
        <v/>
      </c>
      <c r="M8111" s="132" t="str">
        <f>IFERROR(IFERROR(INDEX(Кат!$B:$B,MATCH($C8111,Кат!$I:$I,0)),INDEX(Торг!$B:$B,MATCH($C8111,Торг!$I:$I,0))),"")</f>
        <v/>
      </c>
      <c r="N8111" s="132" t="str">
        <f t="shared" si="126"/>
        <v>ВИЭ 21230-1148010-56</v>
      </c>
      <c r="O8111" s="132" t="str">
        <f>IFERROR(IFERROR(INDEX(Кат!$B:$B,MATCH($N8111,Кат!$I:$I,0)),INDEX(Торг!$B:$B,MATCH($N8111,Торг!$I:$I,0))),"")</f>
        <v/>
      </c>
    </row>
    <row r="8112" spans="1:15" outlineLevel="2">
      <c r="A8112" t="s">
        <v>25012</v>
      </c>
      <c r="C8112" s="191" t="s">
        <v>25013</v>
      </c>
      <c r="E8112" t="s">
        <v>30843</v>
      </c>
      <c r="F8112" t="s">
        <v>9429</v>
      </c>
      <c r="G8112" t="s">
        <v>399</v>
      </c>
      <c r="H8112">
        <v>1600</v>
      </c>
      <c r="J8112" t="s">
        <v>22634</v>
      </c>
      <c r="K8112" s="132" t="str">
        <f>IFERROR(IFERROR(INDEX(Кат!$O:$O,MATCH($C8112,Кат!$I:$I,0)),INDEX(Торг!$L:$L,MATCH($C8112,Торг!$I:$I,0))),"")</f>
        <v/>
      </c>
      <c r="L8112" s="132" t="str">
        <f>IFERROR(IFERROR(INDEX(Кат!$A:$A,MATCH($C8112,Кат!$I:$I,0)),INDEX(Торг!$A:$A,MATCH($C8112,Торг!$I:$I,0))),"")</f>
        <v/>
      </c>
      <c r="M8112" s="132" t="str">
        <f>IFERROR(IFERROR(INDEX(Кат!$B:$B,MATCH($C8112,Кат!$I:$I,0)),INDEX(Торг!$B:$B,MATCH($C8112,Торг!$I:$I,0))),"")</f>
        <v/>
      </c>
      <c r="N8112" s="132" t="str">
        <f t="shared" si="126"/>
        <v>ВИЭ ВИЭ91-8101060</v>
      </c>
      <c r="O8112" s="132" t="str">
        <f>IFERROR(IFERROR(INDEX(Кат!$B:$B,MATCH($N8112,Кат!$I:$I,0)),INDEX(Торг!$B:$B,MATCH($N8112,Торг!$I:$I,0))),"")</f>
        <v/>
      </c>
    </row>
    <row r="8113" spans="1:15" outlineLevel="2">
      <c r="A8113" t="s">
        <v>24558</v>
      </c>
      <c r="C8113" s="191"/>
      <c r="E8113" t="s">
        <v>24559</v>
      </c>
      <c r="J8113" t="s">
        <v>22634</v>
      </c>
      <c r="K8113" s="132" t="str">
        <f>IFERROR(IFERROR(INDEX(Кат!$O:$O,MATCH($C8113,Кат!$I:$I,0)),INDEX(Торг!$L:$L,MATCH($C8113,Торг!$I:$I,0))),"")</f>
        <v/>
      </c>
      <c r="L8113" s="132" t="str">
        <f>IFERROR(IFERROR(INDEX(Кат!$A:$A,MATCH($C8113,Кат!$I:$I,0)),INDEX(Торг!$A:$A,MATCH($C8113,Торг!$I:$I,0))),"")</f>
        <v/>
      </c>
      <c r="M8113" s="132" t="str">
        <f>IFERROR(IFERROR(INDEX(Кат!$B:$B,MATCH($C8113,Кат!$I:$I,0)),INDEX(Торг!$B:$B,MATCH($C8113,Торг!$I:$I,0))),"")</f>
        <v/>
      </c>
      <c r="N8113" s="132" t="str">
        <f t="shared" si="126"/>
        <v xml:space="preserve"> </v>
      </c>
      <c r="O8113" s="132" t="str">
        <f>IFERROR(IFERROR(INDEX(Кат!$B:$B,MATCH($N8113,Кат!$I:$I,0)),INDEX(Торг!$B:$B,MATCH($N8113,Торг!$I:$I,0))),"")</f>
        <v/>
      </c>
    </row>
    <row r="8114" spans="1:15" outlineLevel="2">
      <c r="A8114" t="s">
        <v>19888</v>
      </c>
      <c r="C8114" s="191" t="s">
        <v>9442</v>
      </c>
      <c r="E8114" t="s">
        <v>9443</v>
      </c>
      <c r="F8114" t="s">
        <v>9444</v>
      </c>
      <c r="G8114" t="s">
        <v>399</v>
      </c>
      <c r="H8114">
        <v>190</v>
      </c>
      <c r="J8114" t="s">
        <v>22634</v>
      </c>
      <c r="K8114" s="132" t="str">
        <f>IFERROR(IFERROR(INDEX(Кат!$O:$O,MATCH($C8114,Кат!$I:$I,0)),INDEX(Торг!$L:$L,MATCH($C8114,Торг!$I:$I,0))),"")</f>
        <v/>
      </c>
      <c r="L8114" s="132" t="str">
        <f>IFERROR(IFERROR(INDEX(Кат!$A:$A,MATCH($C8114,Кат!$I:$I,0)),INDEX(Торг!$A:$A,MATCH($C8114,Торг!$I:$I,0))),"")</f>
        <v/>
      </c>
      <c r="M8114" s="132" t="str">
        <f>IFERROR(IFERROR(INDEX(Кат!$B:$B,MATCH($C8114,Кат!$I:$I,0)),INDEX(Торг!$B:$B,MATCH($C8114,Торг!$I:$I,0))),"")</f>
        <v/>
      </c>
      <c r="N8114" s="132" t="str">
        <f t="shared" si="126"/>
        <v>ВМПАВТО ПП4К</v>
      </c>
      <c r="O8114" s="132" t="str">
        <f>IFERROR(IFERROR(INDEX(Кат!$B:$B,MATCH($N8114,Кат!$I:$I,0)),INDEX(Торг!$B:$B,MATCH($N8114,Торг!$I:$I,0))),"")</f>
        <v/>
      </c>
    </row>
    <row r="8115" spans="1:15" outlineLevel="2">
      <c r="A8115" t="s">
        <v>19889</v>
      </c>
      <c r="C8115" s="191" t="s">
        <v>9445</v>
      </c>
      <c r="E8115" t="s">
        <v>9446</v>
      </c>
      <c r="F8115" t="s">
        <v>9444</v>
      </c>
      <c r="G8115" t="s">
        <v>399</v>
      </c>
      <c r="H8115">
        <v>205</v>
      </c>
      <c r="J8115" t="s">
        <v>22634</v>
      </c>
      <c r="K8115" s="132" t="str">
        <f>IFERROR(IFERROR(INDEX(Кат!$O:$O,MATCH($C8115,Кат!$I:$I,0)),INDEX(Торг!$L:$L,MATCH($C8115,Торг!$I:$I,0))),"")</f>
        <v/>
      </c>
      <c r="L8115" s="132" t="str">
        <f>IFERROR(IFERROR(INDEX(Кат!$A:$A,MATCH($C8115,Кат!$I:$I,0)),INDEX(Торг!$A:$A,MATCH($C8115,Торг!$I:$I,0))),"")</f>
        <v/>
      </c>
      <c r="M8115" s="132" t="str">
        <f>IFERROR(IFERROR(INDEX(Кат!$B:$B,MATCH($C8115,Кат!$I:$I,0)),INDEX(Торг!$B:$B,MATCH($C8115,Торг!$I:$I,0))),"")</f>
        <v/>
      </c>
      <c r="N8115" s="132" t="str">
        <f t="shared" si="126"/>
        <v>ВМПАВТО ПП4П</v>
      </c>
      <c r="O8115" s="132" t="str">
        <f>IFERROR(IFERROR(INDEX(Кат!$B:$B,MATCH($N8115,Кат!$I:$I,0)),INDEX(Торг!$B:$B,MATCH($N8115,Торг!$I:$I,0))),"")</f>
        <v/>
      </c>
    </row>
    <row r="8116" spans="1:15" outlineLevel="2">
      <c r="A8116" t="s">
        <v>19890</v>
      </c>
      <c r="C8116" s="191">
        <v>1804</v>
      </c>
      <c r="E8116" t="s">
        <v>9447</v>
      </c>
      <c r="F8116" t="s">
        <v>9444</v>
      </c>
      <c r="G8116" t="s">
        <v>399</v>
      </c>
      <c r="H8116">
        <v>300</v>
      </c>
      <c r="J8116" t="s">
        <v>22634</v>
      </c>
      <c r="K8116" s="132" t="str">
        <f>IFERROR(IFERROR(INDEX(Кат!$O:$O,MATCH($C8116,Кат!$I:$I,0)),INDEX(Торг!$L:$L,MATCH($C8116,Торг!$I:$I,0))),"")</f>
        <v/>
      </c>
      <c r="L8116" s="132" t="str">
        <f>IFERROR(IFERROR(INDEX(Кат!$A:$A,MATCH($C8116,Кат!$I:$I,0)),INDEX(Торг!$A:$A,MATCH($C8116,Торг!$I:$I,0))),"")</f>
        <v/>
      </c>
      <c r="M8116" s="132" t="str">
        <f>IFERROR(IFERROR(INDEX(Кат!$B:$B,MATCH($C8116,Кат!$I:$I,0)),INDEX(Торг!$B:$B,MATCH($C8116,Торг!$I:$I,0))),"")</f>
        <v/>
      </c>
      <c r="N8116" s="132" t="str">
        <f t="shared" si="126"/>
        <v>ВМПАВТО 1804</v>
      </c>
      <c r="O8116" s="132" t="str">
        <f>IFERROR(IFERROR(INDEX(Кат!$B:$B,MATCH($N8116,Кат!$I:$I,0)),INDEX(Торг!$B:$B,MATCH($N8116,Торг!$I:$I,0))),"")</f>
        <v/>
      </c>
    </row>
    <row r="8117" spans="1:15" outlineLevel="2">
      <c r="A8117" t="s">
        <v>24560</v>
      </c>
      <c r="C8117" s="191"/>
      <c r="E8117" t="s">
        <v>24561</v>
      </c>
      <c r="J8117" t="s">
        <v>22634</v>
      </c>
      <c r="K8117" s="132" t="str">
        <f>IFERROR(IFERROR(INDEX(Кат!$O:$O,MATCH($C8117,Кат!$I:$I,0)),INDEX(Торг!$L:$L,MATCH($C8117,Торг!$I:$I,0))),"")</f>
        <v/>
      </c>
      <c r="L8117" s="132" t="str">
        <f>IFERROR(IFERROR(INDEX(Кат!$A:$A,MATCH($C8117,Кат!$I:$I,0)),INDEX(Торг!$A:$A,MATCH($C8117,Торг!$I:$I,0))),"")</f>
        <v/>
      </c>
      <c r="M8117" s="132" t="str">
        <f>IFERROR(IFERROR(INDEX(Кат!$B:$B,MATCH($C8117,Кат!$I:$I,0)),INDEX(Торг!$B:$B,MATCH($C8117,Торг!$I:$I,0))),"")</f>
        <v/>
      </c>
      <c r="N8117" s="132" t="str">
        <f t="shared" si="126"/>
        <v xml:space="preserve"> </v>
      </c>
      <c r="O8117" s="132" t="str">
        <f>IFERROR(IFERROR(INDEX(Кат!$B:$B,MATCH($N8117,Кат!$I:$I,0)),INDEX(Торг!$B:$B,MATCH($N8117,Торг!$I:$I,0))),"")</f>
        <v/>
      </c>
    </row>
    <row r="8118" spans="1:15" outlineLevel="2">
      <c r="A8118" t="s">
        <v>24562</v>
      </c>
      <c r="C8118" s="191"/>
      <c r="E8118" t="s">
        <v>24563</v>
      </c>
      <c r="J8118" t="s">
        <v>22634</v>
      </c>
      <c r="K8118" s="132" t="str">
        <f>IFERROR(IFERROR(INDEX(Кат!$O:$O,MATCH($C8118,Кат!$I:$I,0)),INDEX(Торг!$L:$L,MATCH($C8118,Торг!$I:$I,0))),"")</f>
        <v/>
      </c>
      <c r="L8118" s="132" t="str">
        <f>IFERROR(IFERROR(INDEX(Кат!$A:$A,MATCH($C8118,Кат!$I:$I,0)),INDEX(Торг!$A:$A,MATCH($C8118,Торг!$I:$I,0))),"")</f>
        <v/>
      </c>
      <c r="M8118" s="132" t="str">
        <f>IFERROR(IFERROR(INDEX(Кат!$B:$B,MATCH($C8118,Кат!$I:$I,0)),INDEX(Торг!$B:$B,MATCH($C8118,Торг!$I:$I,0))),"")</f>
        <v/>
      </c>
      <c r="N8118" s="132" t="str">
        <f t="shared" si="126"/>
        <v xml:space="preserve"> </v>
      </c>
      <c r="O8118" s="132" t="str">
        <f>IFERROR(IFERROR(INDEX(Кат!$B:$B,MATCH($N8118,Кат!$I:$I,0)),INDEX(Торг!$B:$B,MATCH($N8118,Торг!$I:$I,0))),"")</f>
        <v/>
      </c>
    </row>
    <row r="8119" spans="1:15" outlineLevel="2">
      <c r="A8119" t="s">
        <v>19891</v>
      </c>
      <c r="C8119" s="191" t="s">
        <v>9448</v>
      </c>
      <c r="E8119" t="s">
        <v>9449</v>
      </c>
      <c r="F8119" t="s">
        <v>3774</v>
      </c>
      <c r="G8119" t="s">
        <v>375</v>
      </c>
      <c r="H8119">
        <v>950</v>
      </c>
      <c r="J8119" t="s">
        <v>22634</v>
      </c>
      <c r="K8119" s="132" t="str">
        <f>IFERROR(IFERROR(INDEX(Кат!$O:$O,MATCH($C8119,Кат!$I:$I,0)),INDEX(Торг!$L:$L,MATCH($C8119,Торг!$I:$I,0))),"")</f>
        <v/>
      </c>
      <c r="L8119" s="132" t="str">
        <f>IFERROR(IFERROR(INDEX(Кат!$A:$A,MATCH($C8119,Кат!$I:$I,0)),INDEX(Торг!$A:$A,MATCH($C8119,Торг!$I:$I,0))),"")</f>
        <v/>
      </c>
      <c r="M8119" s="132" t="str">
        <f>IFERROR(IFERROR(INDEX(Кат!$B:$B,MATCH($C8119,Кат!$I:$I,0)),INDEX(Торг!$B:$B,MATCH($C8119,Торг!$I:$I,0))),"")</f>
        <v/>
      </c>
      <c r="N8119" s="132" t="str">
        <f t="shared" si="126"/>
        <v>ВОЛГААВТОПРОМ ВП01-1006020</v>
      </c>
      <c r="O8119" s="132" t="str">
        <f>IFERROR(IFERROR(INDEX(Кат!$B:$B,MATCH($N8119,Кат!$I:$I,0)),INDEX(Торг!$B:$B,MATCH($N8119,Торг!$I:$I,0))),"")</f>
        <v/>
      </c>
    </row>
    <row r="8120" spans="1:15" outlineLevel="2">
      <c r="A8120" t="s">
        <v>19892</v>
      </c>
      <c r="C8120" s="191" t="s">
        <v>9450</v>
      </c>
      <c r="E8120" t="s">
        <v>9451</v>
      </c>
      <c r="F8120" t="s">
        <v>3774</v>
      </c>
      <c r="G8120" t="s">
        <v>375</v>
      </c>
      <c r="H8120">
        <v>950</v>
      </c>
      <c r="J8120" t="s">
        <v>22634</v>
      </c>
      <c r="K8120" s="132" t="str">
        <f>IFERROR(IFERROR(INDEX(Кат!$O:$O,MATCH($C8120,Кат!$I:$I,0)),INDEX(Торг!$L:$L,MATCH($C8120,Торг!$I:$I,0))),"")</f>
        <v/>
      </c>
      <c r="L8120" s="132" t="str">
        <f>IFERROR(IFERROR(INDEX(Кат!$A:$A,MATCH($C8120,Кат!$I:$I,0)),INDEX(Торг!$A:$A,MATCH($C8120,Торг!$I:$I,0))),"")</f>
        <v/>
      </c>
      <c r="M8120" s="132" t="str">
        <f>IFERROR(IFERROR(INDEX(Кат!$B:$B,MATCH($C8120,Кат!$I:$I,0)),INDEX(Торг!$B:$B,MATCH($C8120,Торг!$I:$I,0))),"")</f>
        <v/>
      </c>
      <c r="N8120" s="132" t="str">
        <f t="shared" si="126"/>
        <v>ВОЛГААВТОПРОМ ВП213-1006020</v>
      </c>
      <c r="O8120" s="132" t="str">
        <f>IFERROR(IFERROR(INDEX(Кат!$B:$B,MATCH($N8120,Кат!$I:$I,0)),INDEX(Торг!$B:$B,MATCH($N8120,Торг!$I:$I,0))),"")</f>
        <v/>
      </c>
    </row>
    <row r="8121" spans="1:15" outlineLevel="2">
      <c r="A8121" t="s">
        <v>19893</v>
      </c>
      <c r="C8121" s="191" t="s">
        <v>9452</v>
      </c>
      <c r="E8121" t="s">
        <v>9453</v>
      </c>
      <c r="F8121" t="s">
        <v>3774</v>
      </c>
      <c r="G8121" t="s">
        <v>375</v>
      </c>
      <c r="H8121">
        <v>950</v>
      </c>
      <c r="J8121" t="s">
        <v>22634</v>
      </c>
      <c r="K8121" s="132" t="str">
        <f>IFERROR(IFERROR(INDEX(Кат!$O:$O,MATCH($C8121,Кат!$I:$I,0)),INDEX(Торг!$L:$L,MATCH($C8121,Торг!$I:$I,0))),"")</f>
        <v/>
      </c>
      <c r="L8121" s="132" t="str">
        <f>IFERROR(IFERROR(INDEX(Кат!$A:$A,MATCH($C8121,Кат!$I:$I,0)),INDEX(Торг!$A:$A,MATCH($C8121,Торг!$I:$I,0))),"")</f>
        <v/>
      </c>
      <c r="M8121" s="132" t="str">
        <f>IFERROR(IFERROR(INDEX(Кат!$B:$B,MATCH($C8121,Кат!$I:$I,0)),INDEX(Торг!$B:$B,MATCH($C8121,Торг!$I:$I,0))),"")</f>
        <v/>
      </c>
      <c r="N8121" s="132" t="str">
        <f t="shared" si="126"/>
        <v>ВОЛГААВТОПРОМ ВП23-1006020</v>
      </c>
      <c r="O8121" s="132" t="str">
        <f>IFERROR(IFERROR(INDEX(Кат!$B:$B,MATCH($N8121,Кат!$I:$I,0)),INDEX(Торг!$B:$B,MATCH($N8121,Торг!$I:$I,0))),"")</f>
        <v/>
      </c>
    </row>
    <row r="8122" spans="1:15" outlineLevel="2">
      <c r="A8122" t="s">
        <v>24564</v>
      </c>
      <c r="C8122" s="191"/>
      <c r="E8122" t="s">
        <v>23828</v>
      </c>
      <c r="J8122" t="s">
        <v>22634</v>
      </c>
      <c r="K8122" s="132" t="str">
        <f>IFERROR(IFERROR(INDEX(Кат!$O:$O,MATCH($C8122,Кат!$I:$I,0)),INDEX(Торг!$L:$L,MATCH($C8122,Торг!$I:$I,0))),"")</f>
        <v/>
      </c>
      <c r="L8122" s="132" t="str">
        <f>IFERROR(IFERROR(INDEX(Кат!$A:$A,MATCH($C8122,Кат!$I:$I,0)),INDEX(Торг!$A:$A,MATCH($C8122,Торг!$I:$I,0))),"")</f>
        <v/>
      </c>
      <c r="M8122" s="132" t="str">
        <f>IFERROR(IFERROR(INDEX(Кат!$B:$B,MATCH($C8122,Кат!$I:$I,0)),INDEX(Торг!$B:$B,MATCH($C8122,Торг!$I:$I,0))),"")</f>
        <v/>
      </c>
      <c r="N8122" s="132" t="str">
        <f t="shared" si="126"/>
        <v xml:space="preserve"> </v>
      </c>
      <c r="O8122" s="132" t="str">
        <f>IFERROR(IFERROR(INDEX(Кат!$B:$B,MATCH($N8122,Кат!$I:$I,0)),INDEX(Торг!$B:$B,MATCH($N8122,Торг!$I:$I,0))),"")</f>
        <v/>
      </c>
    </row>
    <row r="8123" spans="1:15" outlineLevel="2">
      <c r="A8123" t="s">
        <v>19894</v>
      </c>
      <c r="C8123" s="191" t="s">
        <v>9454</v>
      </c>
      <c r="E8123" t="s">
        <v>9455</v>
      </c>
      <c r="F8123" t="s">
        <v>3774</v>
      </c>
      <c r="G8123" t="s">
        <v>399</v>
      </c>
      <c r="H8123">
        <v>1000</v>
      </c>
      <c r="J8123" t="s">
        <v>22634</v>
      </c>
      <c r="K8123" s="132" t="str">
        <f>IFERROR(IFERROR(INDEX(Кат!$O:$O,MATCH($C8123,Кат!$I:$I,0)),INDEX(Торг!$L:$L,MATCH($C8123,Торг!$I:$I,0))),"")</f>
        <v/>
      </c>
      <c r="L8123" s="132" t="str">
        <f>IFERROR(IFERROR(INDEX(Кат!$A:$A,MATCH($C8123,Кат!$I:$I,0)),INDEX(Торг!$A:$A,MATCH($C8123,Торг!$I:$I,0))),"")</f>
        <v/>
      </c>
      <c r="M8123" s="132" t="str">
        <f>IFERROR(IFERROR(INDEX(Кат!$B:$B,MATCH($C8123,Кат!$I:$I,0)),INDEX(Торг!$B:$B,MATCH($C8123,Торг!$I:$I,0))),"")</f>
        <v/>
      </c>
      <c r="N8123" s="132" t="str">
        <f t="shared" si="126"/>
        <v>ВОЛГААВТОПРОМ ВП214-1001185</v>
      </c>
      <c r="O8123" s="132" t="str">
        <f>IFERROR(IFERROR(INDEX(Кат!$B:$B,MATCH($N8123,Кат!$I:$I,0)),INDEX(Торг!$B:$B,MATCH($N8123,Торг!$I:$I,0))),"")</f>
        <v/>
      </c>
    </row>
    <row r="8124" spans="1:15" outlineLevel="2">
      <c r="A8124" t="s">
        <v>19895</v>
      </c>
      <c r="C8124" s="191" t="s">
        <v>9456</v>
      </c>
      <c r="E8124" t="s">
        <v>14133</v>
      </c>
      <c r="F8124" t="s">
        <v>3774</v>
      </c>
      <c r="G8124" t="s">
        <v>399</v>
      </c>
      <c r="H8124">
        <v>360</v>
      </c>
      <c r="J8124" t="s">
        <v>22634</v>
      </c>
      <c r="K8124" s="132" t="str">
        <f>IFERROR(IFERROR(INDEX(Кат!$O:$O,MATCH($C8124,Кат!$I:$I,0)),INDEX(Торг!$L:$L,MATCH($C8124,Торг!$I:$I,0))),"")</f>
        <v/>
      </c>
      <c r="L8124" s="132" t="str">
        <f>IFERROR(IFERROR(INDEX(Кат!$A:$A,MATCH($C8124,Кат!$I:$I,0)),INDEX(Торг!$A:$A,MATCH($C8124,Торг!$I:$I,0))),"")</f>
        <v/>
      </c>
      <c r="M8124" s="132" t="str">
        <f>IFERROR(IFERROR(INDEX(Кат!$B:$B,MATCH($C8124,Кат!$I:$I,0)),INDEX(Торг!$B:$B,MATCH($C8124,Торг!$I:$I,0))),"")</f>
        <v/>
      </c>
      <c r="N8124" s="132" t="str">
        <f t="shared" si="126"/>
        <v>ВОЛГААВТОПРОМ ВП05-1005030</v>
      </c>
      <c r="O8124" s="132" t="str">
        <f>IFERROR(IFERROR(INDEX(Кат!$B:$B,MATCH($N8124,Кат!$I:$I,0)),INDEX(Торг!$B:$B,MATCH($N8124,Торг!$I:$I,0))),"")</f>
        <v/>
      </c>
    </row>
    <row r="8125" spans="1:15" outlineLevel="2">
      <c r="A8125" t="s">
        <v>19896</v>
      </c>
      <c r="C8125" s="191" t="s">
        <v>9457</v>
      </c>
      <c r="E8125" t="s">
        <v>14134</v>
      </c>
      <c r="F8125" t="s">
        <v>3774</v>
      </c>
      <c r="G8125" t="s">
        <v>1888</v>
      </c>
      <c r="H8125">
        <v>340</v>
      </c>
      <c r="J8125" t="s">
        <v>22634</v>
      </c>
      <c r="K8125" s="132" t="str">
        <f>IFERROR(IFERROR(INDEX(Кат!$O:$O,MATCH($C8125,Кат!$I:$I,0)),INDEX(Торг!$L:$L,MATCH($C8125,Торг!$I:$I,0))),"")</f>
        <v/>
      </c>
      <c r="L8125" s="132" t="str">
        <f>IFERROR(IFERROR(INDEX(Кат!$A:$A,MATCH($C8125,Кат!$I:$I,0)),INDEX(Торг!$A:$A,MATCH($C8125,Торг!$I:$I,0))),"")</f>
        <v/>
      </c>
      <c r="M8125" s="132" t="str">
        <f>IFERROR(IFERROR(INDEX(Кат!$B:$B,MATCH($C8125,Кат!$I:$I,0)),INDEX(Торг!$B:$B,MATCH($C8125,Торг!$I:$I,0))),"")</f>
        <v/>
      </c>
      <c r="N8125" s="132" t="str">
        <f t="shared" si="126"/>
        <v>ВОЛГААВТОПРОМ ВП05-1006020</v>
      </c>
      <c r="O8125" s="132" t="str">
        <f>IFERROR(IFERROR(INDEX(Кат!$B:$B,MATCH($N8125,Кат!$I:$I,0)),INDEX(Торг!$B:$B,MATCH($N8125,Торг!$I:$I,0))),"")</f>
        <v/>
      </c>
    </row>
    <row r="8126" spans="1:15" outlineLevel="2">
      <c r="A8126" t="s">
        <v>24565</v>
      </c>
      <c r="C8126" s="191"/>
      <c r="E8126" t="s">
        <v>24566</v>
      </c>
      <c r="J8126" t="s">
        <v>22634</v>
      </c>
      <c r="K8126" s="132" t="str">
        <f>IFERROR(IFERROR(INDEX(Кат!$O:$O,MATCH($C8126,Кат!$I:$I,0)),INDEX(Торг!$L:$L,MATCH($C8126,Торг!$I:$I,0))),"")</f>
        <v/>
      </c>
      <c r="L8126" s="132" t="str">
        <f>IFERROR(IFERROR(INDEX(Кат!$A:$A,MATCH($C8126,Кат!$I:$I,0)),INDEX(Торг!$A:$A,MATCH($C8126,Торг!$I:$I,0))),"")</f>
        <v/>
      </c>
      <c r="M8126" s="132" t="str">
        <f>IFERROR(IFERROR(INDEX(Кат!$B:$B,MATCH($C8126,Кат!$I:$I,0)),INDEX(Торг!$B:$B,MATCH($C8126,Торг!$I:$I,0))),"")</f>
        <v/>
      </c>
      <c r="N8126" s="132" t="str">
        <f t="shared" si="126"/>
        <v xml:space="preserve"> </v>
      </c>
      <c r="O8126" s="132" t="str">
        <f>IFERROR(IFERROR(INDEX(Кат!$B:$B,MATCH($N8126,Кат!$I:$I,0)),INDEX(Торг!$B:$B,MATCH($N8126,Торг!$I:$I,0))),"")</f>
        <v/>
      </c>
    </row>
    <row r="8127" spans="1:15" outlineLevel="2">
      <c r="A8127" t="s">
        <v>19897</v>
      </c>
      <c r="C8127" s="191" t="s">
        <v>9458</v>
      </c>
      <c r="E8127" t="s">
        <v>9459</v>
      </c>
      <c r="F8127" t="s">
        <v>3774</v>
      </c>
      <c r="G8127" t="s">
        <v>375</v>
      </c>
      <c r="H8127">
        <v>800</v>
      </c>
      <c r="J8127" t="s">
        <v>22634</v>
      </c>
      <c r="K8127" s="132" t="str">
        <f>IFERROR(IFERROR(INDEX(Кат!$O:$O,MATCH($C8127,Кат!$I:$I,0)),INDEX(Торг!$L:$L,MATCH($C8127,Торг!$I:$I,0))),"")</f>
        <v/>
      </c>
      <c r="L8127" s="132" t="str">
        <f>IFERROR(IFERROR(INDEX(Кат!$A:$A,MATCH($C8127,Кат!$I:$I,0)),INDEX(Торг!$A:$A,MATCH($C8127,Торг!$I:$I,0))),"")</f>
        <v/>
      </c>
      <c r="M8127" s="132" t="str">
        <f>IFERROR(IFERROR(INDEX(Кат!$B:$B,MATCH($C8127,Кат!$I:$I,0)),INDEX(Торг!$B:$B,MATCH($C8127,Торг!$I:$I,0))),"")</f>
        <v/>
      </c>
      <c r="N8127" s="132" t="str">
        <f t="shared" si="126"/>
        <v>ВОЛГААВТОПРОМ ВП01-1001010</v>
      </c>
      <c r="O8127" s="132" t="str">
        <f>IFERROR(IFERROR(INDEX(Кат!$B:$B,MATCH($N8127,Кат!$I:$I,0)),INDEX(Торг!$B:$B,MATCH($N8127,Торг!$I:$I,0))),"")</f>
        <v/>
      </c>
    </row>
    <row r="8128" spans="1:15" outlineLevel="2">
      <c r="A8128" t="s">
        <v>19898</v>
      </c>
      <c r="C8128" s="191" t="s">
        <v>9460</v>
      </c>
      <c r="E8128" t="s">
        <v>9461</v>
      </c>
      <c r="F8128" t="s">
        <v>3774</v>
      </c>
      <c r="G8128" t="s">
        <v>375</v>
      </c>
      <c r="H8128">
        <v>1300</v>
      </c>
      <c r="J8128" t="s">
        <v>22634</v>
      </c>
      <c r="K8128" s="132" t="str">
        <f>IFERROR(IFERROR(INDEX(Кат!$O:$O,MATCH($C8128,Кат!$I:$I,0)),INDEX(Торг!$L:$L,MATCH($C8128,Торг!$I:$I,0))),"")</f>
        <v/>
      </c>
      <c r="L8128" s="132" t="str">
        <f>IFERROR(IFERROR(INDEX(Кат!$A:$A,MATCH($C8128,Кат!$I:$I,0)),INDEX(Торг!$A:$A,MATCH($C8128,Торг!$I:$I,0))),"")</f>
        <v/>
      </c>
      <c r="M8128" s="132" t="str">
        <f>IFERROR(IFERROR(INDEX(Кат!$B:$B,MATCH($C8128,Кат!$I:$I,0)),INDEX(Торг!$B:$B,MATCH($C8128,Торг!$I:$I,0))),"")</f>
        <v/>
      </c>
      <c r="N8128" s="132" t="str">
        <f t="shared" si="126"/>
        <v>ВОЛГААВТОПРОМ ВП01-1001012</v>
      </c>
      <c r="O8128" s="132" t="str">
        <f>IFERROR(IFERROR(INDEX(Кат!$B:$B,MATCH($N8128,Кат!$I:$I,0)),INDEX(Торг!$B:$B,MATCH($N8128,Торг!$I:$I,0))),"")</f>
        <v/>
      </c>
    </row>
    <row r="8129" spans="1:15" outlineLevel="2">
      <c r="A8129" t="s">
        <v>19899</v>
      </c>
      <c r="C8129" s="191" t="s">
        <v>9462</v>
      </c>
      <c r="E8129" t="s">
        <v>9463</v>
      </c>
      <c r="F8129" t="s">
        <v>3774</v>
      </c>
      <c r="G8129" t="s">
        <v>375</v>
      </c>
      <c r="H8129">
        <v>800</v>
      </c>
      <c r="J8129" t="s">
        <v>22634</v>
      </c>
      <c r="K8129" s="132" t="str">
        <f>IFERROR(IFERROR(INDEX(Кат!$O:$O,MATCH($C8129,Кат!$I:$I,0)),INDEX(Торг!$L:$L,MATCH($C8129,Торг!$I:$I,0))),"")</f>
        <v/>
      </c>
      <c r="L8129" s="132" t="str">
        <f>IFERROR(IFERROR(INDEX(Кат!$A:$A,MATCH($C8129,Кат!$I:$I,0)),INDEX(Торг!$A:$A,MATCH($C8129,Торг!$I:$I,0))),"")</f>
        <v/>
      </c>
      <c r="M8129" s="132" t="str">
        <f>IFERROR(IFERROR(INDEX(Кат!$B:$B,MATCH($C8129,Кат!$I:$I,0)),INDEX(Торг!$B:$B,MATCH($C8129,Торг!$I:$I,0))),"")</f>
        <v/>
      </c>
      <c r="N8129" s="132" t="str">
        <f t="shared" si="126"/>
        <v>ВОЛГААВТОПРОМ ВП08-1001010</v>
      </c>
      <c r="O8129" s="132" t="str">
        <f>IFERROR(IFERROR(INDEX(Кат!$B:$B,MATCH($N8129,Кат!$I:$I,0)),INDEX(Торг!$B:$B,MATCH($N8129,Торг!$I:$I,0))),"")</f>
        <v/>
      </c>
    </row>
    <row r="8130" spans="1:15" outlineLevel="2">
      <c r="A8130" t="s">
        <v>19900</v>
      </c>
      <c r="C8130" s="191" t="s">
        <v>9464</v>
      </c>
      <c r="E8130" t="s">
        <v>9465</v>
      </c>
      <c r="F8130" t="s">
        <v>3774</v>
      </c>
      <c r="G8130" t="s">
        <v>375</v>
      </c>
      <c r="H8130">
        <v>1170</v>
      </c>
      <c r="J8130" t="s">
        <v>22634</v>
      </c>
      <c r="K8130" s="132" t="str">
        <f>IFERROR(IFERROR(INDEX(Кат!$O:$O,MATCH($C8130,Кат!$I:$I,0)),INDEX(Торг!$L:$L,MATCH($C8130,Торг!$I:$I,0))),"")</f>
        <v/>
      </c>
      <c r="L8130" s="132" t="str">
        <f>IFERROR(IFERROR(INDEX(Кат!$A:$A,MATCH($C8130,Кат!$I:$I,0)),INDEX(Торг!$A:$A,MATCH($C8130,Торг!$I:$I,0))),"")</f>
        <v/>
      </c>
      <c r="M8130" s="132" t="str">
        <f>IFERROR(IFERROR(INDEX(Кат!$B:$B,MATCH($C8130,Кат!$I:$I,0)),INDEX(Торг!$B:$B,MATCH($C8130,Торг!$I:$I,0))),"")</f>
        <v/>
      </c>
      <c r="N8130" s="132" t="str">
        <f t="shared" si="126"/>
        <v>ВОЛГААВТОПРОМ ВП08-1001012</v>
      </c>
      <c r="O8130" s="132" t="str">
        <f>IFERROR(IFERROR(INDEX(Кат!$B:$B,MATCH($N8130,Кат!$I:$I,0)),INDEX(Торг!$B:$B,MATCH($N8130,Торг!$I:$I,0))),"")</f>
        <v/>
      </c>
    </row>
    <row r="8131" spans="1:15" outlineLevel="2">
      <c r="A8131" t="s">
        <v>19901</v>
      </c>
      <c r="C8131" s="191" t="s">
        <v>9466</v>
      </c>
      <c r="E8131" t="s">
        <v>9467</v>
      </c>
      <c r="F8131" t="s">
        <v>3774</v>
      </c>
      <c r="G8131" t="s">
        <v>375</v>
      </c>
      <c r="H8131">
        <v>1110</v>
      </c>
      <c r="J8131" t="s">
        <v>22634</v>
      </c>
      <c r="K8131" s="132" t="str">
        <f>IFERROR(IFERROR(INDEX(Кат!$O:$O,MATCH($C8131,Кат!$I:$I,0)),INDEX(Торг!$L:$L,MATCH($C8131,Торг!$I:$I,0))),"")</f>
        <v/>
      </c>
      <c r="L8131" s="132" t="str">
        <f>IFERROR(IFERROR(INDEX(Кат!$A:$A,MATCH($C8131,Кат!$I:$I,0)),INDEX(Торг!$A:$A,MATCH($C8131,Торг!$I:$I,0))),"")</f>
        <v/>
      </c>
      <c r="M8131" s="132" t="str">
        <f>IFERROR(IFERROR(INDEX(Кат!$B:$B,MATCH($C8131,Кат!$I:$I,0)),INDEX(Торг!$B:$B,MATCH($C8131,Торг!$I:$I,0))),"")</f>
        <v/>
      </c>
      <c r="N8131" s="132" t="str">
        <f t="shared" si="126"/>
        <v>ВОЛГААВТОПРОМ ВП12-1001010</v>
      </c>
      <c r="O8131" s="132" t="str">
        <f>IFERROR(IFERROR(INDEX(Кат!$B:$B,MATCH($N8131,Кат!$I:$I,0)),INDEX(Торг!$B:$B,MATCH($N8131,Торг!$I:$I,0))),"")</f>
        <v/>
      </c>
    </row>
    <row r="8132" spans="1:15" outlineLevel="2">
      <c r="A8132" t="s">
        <v>19902</v>
      </c>
      <c r="C8132" s="191" t="s">
        <v>9468</v>
      </c>
      <c r="E8132" t="s">
        <v>9469</v>
      </c>
      <c r="F8132" t="s">
        <v>3774</v>
      </c>
      <c r="G8132" t="s">
        <v>375</v>
      </c>
      <c r="H8132">
        <v>2680</v>
      </c>
      <c r="J8132" t="s">
        <v>22634</v>
      </c>
      <c r="K8132" s="132" t="str">
        <f>IFERROR(IFERROR(INDEX(Кат!$O:$O,MATCH($C8132,Кат!$I:$I,0)),INDEX(Торг!$L:$L,MATCH($C8132,Торг!$I:$I,0))),"")</f>
        <v/>
      </c>
      <c r="L8132" s="132" t="str">
        <f>IFERROR(IFERROR(INDEX(Кат!$A:$A,MATCH($C8132,Кат!$I:$I,0)),INDEX(Торг!$A:$A,MATCH($C8132,Торг!$I:$I,0))),"")</f>
        <v/>
      </c>
      <c r="M8132" s="132" t="str">
        <f>IFERROR(IFERROR(INDEX(Кат!$B:$B,MATCH($C8132,Кат!$I:$I,0)),INDEX(Торг!$B:$B,MATCH($C8132,Торг!$I:$I,0))),"")</f>
        <v/>
      </c>
      <c r="N8132" s="132" t="str">
        <f t="shared" si="126"/>
        <v>ВОЛГААВТОПРОМ ВП12-1001012</v>
      </c>
      <c r="O8132" s="132" t="str">
        <f>IFERROR(IFERROR(INDEX(Кат!$B:$B,MATCH($N8132,Кат!$I:$I,0)),INDEX(Торг!$B:$B,MATCH($N8132,Торг!$I:$I,0))),"")</f>
        <v/>
      </c>
    </row>
    <row r="8133" spans="1:15" outlineLevel="2">
      <c r="A8133" t="s">
        <v>19903</v>
      </c>
      <c r="C8133" s="191" t="s">
        <v>9470</v>
      </c>
      <c r="E8133" t="s">
        <v>9471</v>
      </c>
      <c r="F8133" t="s">
        <v>3774</v>
      </c>
      <c r="G8133" t="s">
        <v>375</v>
      </c>
      <c r="H8133">
        <v>2050</v>
      </c>
      <c r="J8133" t="s">
        <v>22634</v>
      </c>
      <c r="K8133" s="132" t="str">
        <f>IFERROR(IFERROR(INDEX(Кат!$O:$O,MATCH($C8133,Кат!$I:$I,0)),INDEX(Торг!$L:$L,MATCH($C8133,Торг!$I:$I,0))),"")</f>
        <v/>
      </c>
      <c r="L8133" s="132" t="str">
        <f>IFERROR(IFERROR(INDEX(Кат!$A:$A,MATCH($C8133,Кат!$I:$I,0)),INDEX(Торг!$A:$A,MATCH($C8133,Торг!$I:$I,0))),"")</f>
        <v/>
      </c>
      <c r="M8133" s="132" t="str">
        <f>IFERROR(IFERROR(INDEX(Кат!$B:$B,MATCH($C8133,Кат!$I:$I,0)),INDEX(Торг!$B:$B,MATCH($C8133,Торг!$I:$I,0))),"")</f>
        <v/>
      </c>
      <c r="N8133" s="132" t="str">
        <f t="shared" si="126"/>
        <v>ВОЛГААВТОПРОМ ВП01-1007010</v>
      </c>
      <c r="O8133" s="132" t="str">
        <f>IFERROR(IFERROR(INDEX(Кат!$B:$B,MATCH($N8133,Кат!$I:$I,0)),INDEX(Торг!$B:$B,MATCH($N8133,Торг!$I:$I,0))),"")</f>
        <v/>
      </c>
    </row>
    <row r="8134" spans="1:15" outlineLevel="2">
      <c r="A8134" t="s">
        <v>19904</v>
      </c>
      <c r="C8134" s="191" t="s">
        <v>9472</v>
      </c>
      <c r="E8134" t="s">
        <v>9473</v>
      </c>
      <c r="F8134" t="s">
        <v>3774</v>
      </c>
      <c r="G8134" t="s">
        <v>375</v>
      </c>
      <c r="H8134">
        <v>1860</v>
      </c>
      <c r="J8134" t="s">
        <v>22634</v>
      </c>
      <c r="K8134" s="132" t="str">
        <f>IFERROR(IFERROR(INDEX(Кат!$O:$O,MATCH($C8134,Кат!$I:$I,0)),INDEX(Торг!$L:$L,MATCH($C8134,Торг!$I:$I,0))),"")</f>
        <v/>
      </c>
      <c r="L8134" s="132" t="str">
        <f>IFERROR(IFERROR(INDEX(Кат!$A:$A,MATCH($C8134,Кат!$I:$I,0)),INDEX(Торг!$A:$A,MATCH($C8134,Торг!$I:$I,0))),"")</f>
        <v/>
      </c>
      <c r="M8134" s="132" t="str">
        <f>IFERROR(IFERROR(INDEX(Кат!$B:$B,MATCH($C8134,Кат!$I:$I,0)),INDEX(Торг!$B:$B,MATCH($C8134,Торг!$I:$I,0))),"")</f>
        <v/>
      </c>
      <c r="N8134" s="132" t="str">
        <f t="shared" si="126"/>
        <v>ВОЛГААВТОПРОМ ВП08-1007010</v>
      </c>
      <c r="O8134" s="132" t="str">
        <f>IFERROR(IFERROR(INDEX(Кат!$B:$B,MATCH($N8134,Кат!$I:$I,0)),INDEX(Торг!$B:$B,MATCH($N8134,Торг!$I:$I,0))),"")</f>
        <v/>
      </c>
    </row>
    <row r="8135" spans="1:15" outlineLevel="2">
      <c r="A8135" t="s">
        <v>19905</v>
      </c>
      <c r="C8135" s="191" t="s">
        <v>9474</v>
      </c>
      <c r="E8135" t="s">
        <v>9475</v>
      </c>
      <c r="F8135" t="s">
        <v>3774</v>
      </c>
      <c r="G8135" t="s">
        <v>375</v>
      </c>
      <c r="H8135">
        <v>3720</v>
      </c>
      <c r="J8135" t="s">
        <v>22634</v>
      </c>
      <c r="K8135" s="132" t="str">
        <f>IFERROR(IFERROR(INDEX(Кат!$O:$O,MATCH($C8135,Кат!$I:$I,0)),INDEX(Торг!$L:$L,MATCH($C8135,Торг!$I:$I,0))),"")</f>
        <v/>
      </c>
      <c r="L8135" s="132" t="str">
        <f>IFERROR(IFERROR(INDEX(Кат!$A:$A,MATCH($C8135,Кат!$I:$I,0)),INDEX(Торг!$A:$A,MATCH($C8135,Торг!$I:$I,0))),"")</f>
        <v/>
      </c>
      <c r="M8135" s="132" t="str">
        <f>IFERROR(IFERROR(INDEX(Кат!$B:$B,MATCH($C8135,Кат!$I:$I,0)),INDEX(Торг!$B:$B,MATCH($C8135,Торг!$I:$I,0))),"")</f>
        <v/>
      </c>
      <c r="N8135" s="132" t="str">
        <f t="shared" si="126"/>
        <v>ВОЛГААВТОПРОМ ВП12-1007010</v>
      </c>
      <c r="O8135" s="132" t="str">
        <f>IFERROR(IFERROR(INDEX(Кат!$B:$B,MATCH($N8135,Кат!$I:$I,0)),INDEX(Торг!$B:$B,MATCH($N8135,Торг!$I:$I,0))),"")</f>
        <v/>
      </c>
    </row>
    <row r="8136" spans="1:15" outlineLevel="2">
      <c r="A8136" t="s">
        <v>19906</v>
      </c>
      <c r="C8136" s="191" t="s">
        <v>9476</v>
      </c>
      <c r="E8136" t="s">
        <v>9477</v>
      </c>
      <c r="F8136" t="s">
        <v>3774</v>
      </c>
      <c r="G8136" t="s">
        <v>375</v>
      </c>
      <c r="H8136">
        <v>390</v>
      </c>
      <c r="J8136" t="s">
        <v>22634</v>
      </c>
      <c r="K8136" s="132" t="str">
        <f>IFERROR(IFERROR(INDEX(Кат!$O:$O,MATCH($C8136,Кат!$I:$I,0)),INDEX(Торг!$L:$L,MATCH($C8136,Торг!$I:$I,0))),"")</f>
        <v/>
      </c>
      <c r="L8136" s="132" t="str">
        <f>IFERROR(IFERROR(INDEX(Кат!$A:$A,MATCH($C8136,Кат!$I:$I,0)),INDEX(Торг!$A:$A,MATCH($C8136,Торг!$I:$I,0))),"")</f>
        <v/>
      </c>
      <c r="M8136" s="132" t="str">
        <f>IFERROR(IFERROR(INDEX(Кат!$B:$B,MATCH($C8136,Кат!$I:$I,0)),INDEX(Торг!$B:$B,MATCH($C8136,Торг!$I:$I,0))),"")</f>
        <v/>
      </c>
      <c r="N8136" s="132" t="str">
        <f t="shared" ref="N8136:N8199" si="127">_xlfn.CONCAT(F8136," ",C8136)</f>
        <v>ВОЛГААВТОПРОМ ВП01-1007032/33</v>
      </c>
      <c r="O8136" s="132" t="str">
        <f>IFERROR(IFERROR(INDEX(Кат!$B:$B,MATCH($N8136,Кат!$I:$I,0)),INDEX(Торг!$B:$B,MATCH($N8136,Торг!$I:$I,0))),"")</f>
        <v/>
      </c>
    </row>
    <row r="8137" spans="1:15" outlineLevel="2">
      <c r="A8137" t="s">
        <v>19907</v>
      </c>
      <c r="C8137" s="191" t="s">
        <v>9478</v>
      </c>
      <c r="E8137" t="s">
        <v>9479</v>
      </c>
      <c r="F8137" t="s">
        <v>3774</v>
      </c>
      <c r="G8137" t="s">
        <v>375</v>
      </c>
      <c r="H8137">
        <v>390</v>
      </c>
      <c r="J8137" t="s">
        <v>22634</v>
      </c>
      <c r="K8137" s="132" t="str">
        <f>IFERROR(IFERROR(INDEX(Кат!$O:$O,MATCH($C8137,Кат!$I:$I,0)),INDEX(Торг!$L:$L,MATCH($C8137,Торг!$I:$I,0))),"")</f>
        <v/>
      </c>
      <c r="L8137" s="132" t="str">
        <f>IFERROR(IFERROR(INDEX(Кат!$A:$A,MATCH($C8137,Кат!$I:$I,0)),INDEX(Торг!$A:$A,MATCH($C8137,Торг!$I:$I,0))),"")</f>
        <v/>
      </c>
      <c r="M8137" s="132" t="str">
        <f>IFERROR(IFERROR(INDEX(Кат!$B:$B,MATCH($C8137,Кат!$I:$I,0)),INDEX(Торг!$B:$B,MATCH($C8137,Торг!$I:$I,0))),"")</f>
        <v/>
      </c>
      <c r="N8137" s="132" t="str">
        <f t="shared" si="127"/>
        <v>ВОЛГААВТОПРОМ ВП08-1007032/33</v>
      </c>
      <c r="O8137" s="132" t="str">
        <f>IFERROR(IFERROR(INDEX(Кат!$B:$B,MATCH($N8137,Кат!$I:$I,0)),INDEX(Торг!$B:$B,MATCH($N8137,Торг!$I:$I,0))),"")</f>
        <v/>
      </c>
    </row>
    <row r="8138" spans="1:15" outlineLevel="2">
      <c r="A8138" t="s">
        <v>19908</v>
      </c>
      <c r="C8138" s="191" t="s">
        <v>9480</v>
      </c>
      <c r="E8138" t="s">
        <v>9481</v>
      </c>
      <c r="F8138" t="s">
        <v>3774</v>
      </c>
      <c r="G8138" t="s">
        <v>375</v>
      </c>
      <c r="H8138">
        <v>1280</v>
      </c>
      <c r="J8138" t="s">
        <v>22634</v>
      </c>
      <c r="K8138" s="132" t="str">
        <f>IFERROR(IFERROR(INDEX(Кат!$O:$O,MATCH($C8138,Кат!$I:$I,0)),INDEX(Торг!$L:$L,MATCH($C8138,Торг!$I:$I,0))),"")</f>
        <v/>
      </c>
      <c r="L8138" s="132" t="str">
        <f>IFERROR(IFERROR(INDEX(Кат!$A:$A,MATCH($C8138,Кат!$I:$I,0)),INDEX(Торг!$A:$A,MATCH($C8138,Торг!$I:$I,0))),"")</f>
        <v/>
      </c>
      <c r="M8138" s="132" t="str">
        <f>IFERROR(IFERROR(INDEX(Кат!$B:$B,MATCH($C8138,Кат!$I:$I,0)),INDEX(Торг!$B:$B,MATCH($C8138,Торг!$I:$I,0))),"")</f>
        <v/>
      </c>
      <c r="N8138" s="132" t="str">
        <f t="shared" si="127"/>
        <v>ВОЛГААВТОПРОМ ВП01-1007116</v>
      </c>
      <c r="O8138" s="132" t="str">
        <f>IFERROR(IFERROR(INDEX(Кат!$B:$B,MATCH($N8138,Кат!$I:$I,0)),INDEX(Торг!$B:$B,MATCH($N8138,Торг!$I:$I,0))),"")</f>
        <v/>
      </c>
    </row>
    <row r="8139" spans="1:15" outlineLevel="2">
      <c r="A8139" t="s">
        <v>19909</v>
      </c>
      <c r="C8139" s="191" t="s">
        <v>9482</v>
      </c>
      <c r="E8139" t="s">
        <v>9483</v>
      </c>
      <c r="F8139" t="s">
        <v>3774</v>
      </c>
      <c r="G8139" t="s">
        <v>375</v>
      </c>
      <c r="H8139">
        <v>1330</v>
      </c>
      <c r="J8139" t="s">
        <v>22634</v>
      </c>
      <c r="K8139" s="132" t="str">
        <f>IFERROR(IFERROR(INDEX(Кат!$O:$O,MATCH($C8139,Кат!$I:$I,0)),INDEX(Торг!$L:$L,MATCH($C8139,Торг!$I:$I,0))),"")</f>
        <v/>
      </c>
      <c r="L8139" s="132" t="str">
        <f>IFERROR(IFERROR(INDEX(Кат!$A:$A,MATCH($C8139,Кат!$I:$I,0)),INDEX(Торг!$A:$A,MATCH($C8139,Торг!$I:$I,0))),"")</f>
        <v/>
      </c>
      <c r="M8139" s="132" t="str">
        <f>IFERROR(IFERROR(INDEX(Кат!$B:$B,MATCH($C8139,Кат!$I:$I,0)),INDEX(Торг!$B:$B,MATCH($C8139,Торг!$I:$I,0))),"")</f>
        <v/>
      </c>
      <c r="N8139" s="132" t="str">
        <f t="shared" si="127"/>
        <v>ВОЛГААВТОПРОМ ВП214-1007116</v>
      </c>
      <c r="O8139" s="132" t="str">
        <f>IFERROR(IFERROR(INDEX(Кат!$B:$B,MATCH($N8139,Кат!$I:$I,0)),INDEX(Торг!$B:$B,MATCH($N8139,Торг!$I:$I,0))),"")</f>
        <v/>
      </c>
    </row>
    <row r="8140" spans="1:15" outlineLevel="2">
      <c r="A8140" t="s">
        <v>19910</v>
      </c>
      <c r="C8140" s="191" t="s">
        <v>9484</v>
      </c>
      <c r="E8140" t="s">
        <v>9485</v>
      </c>
      <c r="F8140" t="s">
        <v>3774</v>
      </c>
      <c r="G8140" t="s">
        <v>375</v>
      </c>
      <c r="H8140">
        <v>730</v>
      </c>
      <c r="J8140" t="s">
        <v>22634</v>
      </c>
      <c r="K8140" s="132" t="str">
        <f>IFERROR(IFERROR(INDEX(Кат!$O:$O,MATCH($C8140,Кат!$I:$I,0)),INDEX(Торг!$L:$L,MATCH($C8140,Торг!$I:$I,0))),"")</f>
        <v/>
      </c>
      <c r="L8140" s="132" t="str">
        <f>IFERROR(IFERROR(INDEX(Кат!$A:$A,MATCH($C8140,Кат!$I:$I,0)),INDEX(Торг!$A:$A,MATCH($C8140,Торг!$I:$I,0))),"")</f>
        <v/>
      </c>
      <c r="M8140" s="132" t="str">
        <f>IFERROR(IFERROR(INDEX(Кат!$B:$B,MATCH($C8140,Кат!$I:$I,0)),INDEX(Торг!$B:$B,MATCH($C8140,Торг!$I:$I,0))),"")</f>
        <v/>
      </c>
      <c r="N8140" s="132" t="str">
        <f t="shared" si="127"/>
        <v>ВОЛГААВТОПРОМ ВП083-1007080/82</v>
      </c>
      <c r="O8140" s="132" t="str">
        <f>IFERROR(IFERROR(INDEX(Кат!$B:$B,MATCH($N8140,Кат!$I:$I,0)),INDEX(Торг!$B:$B,MATCH($N8140,Торг!$I:$I,0))),"")</f>
        <v/>
      </c>
    </row>
    <row r="8141" spans="1:15" outlineLevel="2">
      <c r="A8141" t="s">
        <v>24567</v>
      </c>
      <c r="C8141" s="191"/>
      <c r="E8141" t="s">
        <v>23750</v>
      </c>
      <c r="J8141" t="s">
        <v>22634</v>
      </c>
      <c r="K8141" s="132" t="str">
        <f>IFERROR(IFERROR(INDEX(Кат!$O:$O,MATCH($C8141,Кат!$I:$I,0)),INDEX(Торг!$L:$L,MATCH($C8141,Торг!$I:$I,0))),"")</f>
        <v/>
      </c>
      <c r="L8141" s="132" t="str">
        <f>IFERROR(IFERROR(INDEX(Кат!$A:$A,MATCH($C8141,Кат!$I:$I,0)),INDEX(Торг!$A:$A,MATCH($C8141,Торг!$I:$I,0))),"")</f>
        <v/>
      </c>
      <c r="M8141" s="132" t="str">
        <f>IFERROR(IFERROR(INDEX(Кат!$B:$B,MATCH($C8141,Кат!$I:$I,0)),INDEX(Торг!$B:$B,MATCH($C8141,Торг!$I:$I,0))),"")</f>
        <v/>
      </c>
      <c r="N8141" s="132" t="str">
        <f t="shared" si="127"/>
        <v xml:space="preserve"> </v>
      </c>
      <c r="O8141" s="132" t="str">
        <f>IFERROR(IFERROR(INDEX(Кат!$B:$B,MATCH($N8141,Кат!$I:$I,0)),INDEX(Торг!$B:$B,MATCH($N8141,Торг!$I:$I,0))),"")</f>
        <v/>
      </c>
    </row>
    <row r="8142" spans="1:15" outlineLevel="2">
      <c r="A8142" t="s">
        <v>19911</v>
      </c>
      <c r="C8142" s="191" t="s">
        <v>9486</v>
      </c>
      <c r="E8142" t="s">
        <v>9487</v>
      </c>
      <c r="F8142" t="s">
        <v>3774</v>
      </c>
      <c r="G8142" t="s">
        <v>399</v>
      </c>
      <c r="H8142">
        <v>330</v>
      </c>
      <c r="J8142" t="s">
        <v>22634</v>
      </c>
      <c r="K8142" s="132" t="str">
        <f>IFERROR(IFERROR(INDEX(Кат!$O:$O,MATCH($C8142,Кат!$I:$I,0)),INDEX(Торг!$L:$L,MATCH($C8142,Торг!$I:$I,0))),"")</f>
        <v/>
      </c>
      <c r="L8142" s="132" t="str">
        <f>IFERROR(IFERROR(INDEX(Кат!$A:$A,MATCH($C8142,Кат!$I:$I,0)),INDEX(Торг!$A:$A,MATCH($C8142,Торг!$I:$I,0))),"")</f>
        <v/>
      </c>
      <c r="M8142" s="132" t="str">
        <f>IFERROR(IFERROR(INDEX(Кат!$B:$B,MATCH($C8142,Кат!$I:$I,0)),INDEX(Торг!$B:$B,MATCH($C8142,Торг!$I:$I,0))),"")</f>
        <v/>
      </c>
      <c r="N8142" s="132" t="str">
        <f t="shared" si="127"/>
        <v>ВОЛГААВТОПРОМ ВП05-2202030</v>
      </c>
      <c r="O8142" s="132" t="str">
        <f>IFERROR(IFERROR(INDEX(Кат!$B:$B,MATCH($N8142,Кат!$I:$I,0)),INDEX(Торг!$B:$B,MATCH($N8142,Торг!$I:$I,0))),"")</f>
        <v/>
      </c>
    </row>
    <row r="8143" spans="1:15" outlineLevel="2">
      <c r="A8143" t="s">
        <v>19912</v>
      </c>
      <c r="C8143" s="191" t="s">
        <v>9488</v>
      </c>
      <c r="E8143" t="s">
        <v>9489</v>
      </c>
      <c r="F8143" t="s">
        <v>3774</v>
      </c>
      <c r="G8143" t="s">
        <v>399</v>
      </c>
      <c r="H8143">
        <v>490</v>
      </c>
      <c r="J8143" t="s">
        <v>22634</v>
      </c>
      <c r="K8143" s="132" t="str">
        <f>IFERROR(IFERROR(INDEX(Кат!$O:$O,MATCH($C8143,Кат!$I:$I,0)),INDEX(Торг!$L:$L,MATCH($C8143,Торг!$I:$I,0))),"")</f>
        <v/>
      </c>
      <c r="L8143" s="132" t="str">
        <f>IFERROR(IFERROR(INDEX(Кат!$A:$A,MATCH($C8143,Кат!$I:$I,0)),INDEX(Торг!$A:$A,MATCH($C8143,Торг!$I:$I,0))),"")</f>
        <v/>
      </c>
      <c r="M8143" s="132" t="str">
        <f>IFERROR(IFERROR(INDEX(Кат!$B:$B,MATCH($C8143,Кат!$I:$I,0)),INDEX(Торг!$B:$B,MATCH($C8143,Торг!$I:$I,0))),"")</f>
        <v/>
      </c>
      <c r="N8143" s="132" t="str">
        <f t="shared" si="127"/>
        <v>ВОЛГААВТОПРОМ ВП211-2202030</v>
      </c>
      <c r="O8143" s="132" t="str">
        <f>IFERROR(IFERROR(INDEX(Кат!$B:$B,MATCH($N8143,Кат!$I:$I,0)),INDEX(Торг!$B:$B,MATCH($N8143,Торг!$I:$I,0))),"")</f>
        <v/>
      </c>
    </row>
    <row r="8144" spans="1:15" outlineLevel="2">
      <c r="A8144" t="s">
        <v>19913</v>
      </c>
      <c r="C8144" s="191" t="s">
        <v>3772</v>
      </c>
      <c r="E8144" t="s">
        <v>3773</v>
      </c>
      <c r="F8144" t="s">
        <v>3774</v>
      </c>
      <c r="G8144" t="s">
        <v>399</v>
      </c>
      <c r="H8144">
        <v>150</v>
      </c>
      <c r="J8144" t="s">
        <v>22634</v>
      </c>
      <c r="K8144" s="132" t="str">
        <f>IFERROR(IFERROR(INDEX(Кат!$O:$O,MATCH($C8144,Кат!$I:$I,0)),INDEX(Торг!$L:$L,MATCH($C8144,Торг!$I:$I,0))),"")</f>
        <v/>
      </c>
      <c r="L8144" s="132" t="str">
        <f>IFERROR(IFERROR(INDEX(Кат!$A:$A,MATCH($C8144,Кат!$I:$I,0)),INDEX(Торг!$A:$A,MATCH($C8144,Торг!$I:$I,0))),"")</f>
        <v/>
      </c>
      <c r="M8144" s="132" t="str">
        <f>IFERROR(IFERROR(INDEX(Кат!$B:$B,MATCH($C8144,Кат!$I:$I,0)),INDEX(Торг!$B:$B,MATCH($C8144,Торг!$I:$I,0))),"")</f>
        <v/>
      </c>
      <c r="N8144" s="132" t="str">
        <f t="shared" si="127"/>
        <v>ВОЛГААВТОПРОМ ВП05-3401104</v>
      </c>
      <c r="O8144" s="132" t="str">
        <f>IFERROR(IFERROR(INDEX(Кат!$B:$B,MATCH($N8144,Кат!$I:$I,0)),INDEX(Торг!$B:$B,MATCH($N8144,Торг!$I:$I,0))),"")</f>
        <v/>
      </c>
    </row>
    <row r="8145" spans="1:15" outlineLevel="2">
      <c r="A8145" t="s">
        <v>24568</v>
      </c>
      <c r="C8145" s="191"/>
      <c r="E8145" t="s">
        <v>24569</v>
      </c>
      <c r="J8145" t="s">
        <v>22634</v>
      </c>
      <c r="K8145" s="132" t="str">
        <f>IFERROR(IFERROR(INDEX(Кат!$O:$O,MATCH($C8145,Кат!$I:$I,0)),INDEX(Торг!$L:$L,MATCH($C8145,Торг!$I:$I,0))),"")</f>
        <v/>
      </c>
      <c r="L8145" s="132" t="str">
        <f>IFERROR(IFERROR(INDEX(Кат!$A:$A,MATCH($C8145,Кат!$I:$I,0)),INDEX(Торг!$A:$A,MATCH($C8145,Торг!$I:$I,0))),"")</f>
        <v/>
      </c>
      <c r="M8145" s="132" t="str">
        <f>IFERROR(IFERROR(INDEX(Кат!$B:$B,MATCH($C8145,Кат!$I:$I,0)),INDEX(Торг!$B:$B,MATCH($C8145,Торг!$I:$I,0))),"")</f>
        <v/>
      </c>
      <c r="N8145" s="132" t="str">
        <f t="shared" si="127"/>
        <v xml:space="preserve"> </v>
      </c>
      <c r="O8145" s="132" t="str">
        <f>IFERROR(IFERROR(INDEX(Кат!$B:$B,MATCH($N8145,Кат!$I:$I,0)),INDEX(Торг!$B:$B,MATCH($N8145,Торг!$I:$I,0))),"")</f>
        <v/>
      </c>
    </row>
    <row r="8146" spans="1:15" outlineLevel="2">
      <c r="A8146" t="s">
        <v>19914</v>
      </c>
      <c r="C8146" s="191" t="s">
        <v>9490</v>
      </c>
      <c r="E8146" t="s">
        <v>9491</v>
      </c>
      <c r="F8146" t="s">
        <v>3774</v>
      </c>
      <c r="G8146" t="s">
        <v>399</v>
      </c>
      <c r="H8146">
        <v>260</v>
      </c>
      <c r="J8146" t="s">
        <v>22634</v>
      </c>
      <c r="K8146" s="132" t="str">
        <f>IFERROR(IFERROR(INDEX(Кат!$O:$O,MATCH($C8146,Кат!$I:$I,0)),INDEX(Торг!$L:$L,MATCH($C8146,Торг!$I:$I,0))),"")</f>
        <v/>
      </c>
      <c r="L8146" s="132" t="str">
        <f>IFERROR(IFERROR(INDEX(Кат!$A:$A,MATCH($C8146,Кат!$I:$I,0)),INDEX(Торг!$A:$A,MATCH($C8146,Торг!$I:$I,0))),"")</f>
        <v/>
      </c>
      <c r="M8146" s="132" t="str">
        <f>IFERROR(IFERROR(INDEX(Кат!$B:$B,MATCH($C8146,Кат!$I:$I,0)),INDEX(Торг!$B:$B,MATCH($C8146,Торг!$I:$I,0))),"")</f>
        <v/>
      </c>
      <c r="N8146" s="132" t="str">
        <f t="shared" si="127"/>
        <v>ВОЛГААВТОПРОМ ВП01-1011010Р</v>
      </c>
      <c r="O8146" s="132" t="str">
        <f>IFERROR(IFERROR(INDEX(Кат!$B:$B,MATCH($N8146,Кат!$I:$I,0)),INDEX(Торг!$B:$B,MATCH($N8146,Торг!$I:$I,0))),"")</f>
        <v/>
      </c>
    </row>
    <row r="8147" spans="1:15" outlineLevel="2">
      <c r="A8147" t="s">
        <v>19915</v>
      </c>
      <c r="C8147" s="191" t="s">
        <v>9492</v>
      </c>
      <c r="E8147" t="s">
        <v>9493</v>
      </c>
      <c r="F8147" t="s">
        <v>3774</v>
      </c>
      <c r="G8147" t="s">
        <v>399</v>
      </c>
      <c r="H8147">
        <v>100</v>
      </c>
      <c r="J8147" t="s">
        <v>22634</v>
      </c>
      <c r="K8147" s="132" t="str">
        <f>IFERROR(IFERROR(INDEX(Кат!$O:$O,MATCH($C8147,Кат!$I:$I,0)),INDEX(Торг!$L:$L,MATCH($C8147,Торг!$I:$I,0))),"")</f>
        <v/>
      </c>
      <c r="L8147" s="132" t="str">
        <f>IFERROR(IFERROR(INDEX(Кат!$A:$A,MATCH($C8147,Кат!$I:$I,0)),INDEX(Торг!$A:$A,MATCH($C8147,Торг!$I:$I,0))),"")</f>
        <v/>
      </c>
      <c r="M8147" s="132" t="str">
        <f>IFERROR(IFERROR(INDEX(Кат!$B:$B,MATCH($C8147,Кат!$I:$I,0)),INDEX(Торг!$B:$B,MATCH($C8147,Торг!$I:$I,0))),"")</f>
        <v/>
      </c>
      <c r="N8147" s="132" t="str">
        <f t="shared" si="127"/>
        <v>ВОЛГААВТОПРОМ ВП01-1011228</v>
      </c>
      <c r="O8147" s="132" t="str">
        <f>IFERROR(IFERROR(INDEX(Кат!$B:$B,MATCH($N8147,Кат!$I:$I,0)),INDEX(Торг!$B:$B,MATCH($N8147,Торг!$I:$I,0))),"")</f>
        <v/>
      </c>
    </row>
    <row r="8148" spans="1:15" outlineLevel="2">
      <c r="A8148" t="s">
        <v>19916</v>
      </c>
      <c r="C8148" s="191" t="s">
        <v>9494</v>
      </c>
      <c r="E8148" t="s">
        <v>9495</v>
      </c>
      <c r="F8148" t="s">
        <v>3774</v>
      </c>
      <c r="G8148" t="s">
        <v>399</v>
      </c>
      <c r="H8148">
        <v>85</v>
      </c>
      <c r="J8148" t="s">
        <v>22634</v>
      </c>
      <c r="K8148" s="132" t="str">
        <f>IFERROR(IFERROR(INDEX(Кат!$O:$O,MATCH($C8148,Кат!$I:$I,0)),INDEX(Торг!$L:$L,MATCH($C8148,Торг!$I:$I,0))),"")</f>
        <v/>
      </c>
      <c r="L8148" s="132" t="str">
        <f>IFERROR(IFERROR(INDEX(Кат!$A:$A,MATCH($C8148,Кат!$I:$I,0)),INDEX(Торг!$A:$A,MATCH($C8148,Торг!$I:$I,0))),"")</f>
        <v/>
      </c>
      <c r="M8148" s="132" t="str">
        <f>IFERROR(IFERROR(INDEX(Кат!$B:$B,MATCH($C8148,Кат!$I:$I,0)),INDEX(Торг!$B:$B,MATCH($C8148,Торг!$I:$I,0))),"")</f>
        <v/>
      </c>
      <c r="N8148" s="132" t="str">
        <f t="shared" si="127"/>
        <v>ВОЛГААВТОПРОМ ВП21-1011228</v>
      </c>
      <c r="O8148" s="132" t="str">
        <f>IFERROR(IFERROR(INDEX(Кат!$B:$B,MATCH($N8148,Кат!$I:$I,0)),INDEX(Торг!$B:$B,MATCH($N8148,Торг!$I:$I,0))),"")</f>
        <v/>
      </c>
    </row>
    <row r="8149" spans="1:15" outlineLevel="2">
      <c r="A8149" t="s">
        <v>19917</v>
      </c>
      <c r="C8149" s="191" t="s">
        <v>9496</v>
      </c>
      <c r="E8149" t="s">
        <v>9497</v>
      </c>
      <c r="F8149" t="s">
        <v>3774</v>
      </c>
      <c r="G8149" t="s">
        <v>399</v>
      </c>
      <c r="H8149">
        <v>150</v>
      </c>
      <c r="J8149" t="s">
        <v>22634</v>
      </c>
      <c r="K8149" s="132" t="str">
        <f>IFERROR(IFERROR(INDEX(Кат!$O:$O,MATCH($C8149,Кат!$I:$I,0)),INDEX(Торг!$L:$L,MATCH($C8149,Торг!$I:$I,0))),"")</f>
        <v/>
      </c>
      <c r="L8149" s="132" t="str">
        <f>IFERROR(IFERROR(INDEX(Кат!$A:$A,MATCH($C8149,Кат!$I:$I,0)),INDEX(Торг!$A:$A,MATCH($C8149,Торг!$I:$I,0))),"")</f>
        <v/>
      </c>
      <c r="M8149" s="132" t="str">
        <f>IFERROR(IFERROR(INDEX(Кат!$B:$B,MATCH($C8149,Кат!$I:$I,0)),INDEX(Торг!$B:$B,MATCH($C8149,Торг!$I:$I,0))),"")</f>
        <v/>
      </c>
      <c r="N8149" s="132" t="str">
        <f t="shared" si="127"/>
        <v>ВОЛГААВТОПРОМ ВП213-1011228</v>
      </c>
      <c r="O8149" s="132" t="str">
        <f>IFERROR(IFERROR(INDEX(Кат!$B:$B,MATCH($N8149,Кат!$I:$I,0)),INDEX(Торг!$B:$B,MATCH($N8149,Торг!$I:$I,0))),"")</f>
        <v/>
      </c>
    </row>
    <row r="8150" spans="1:15" outlineLevel="2">
      <c r="A8150" t="s">
        <v>24570</v>
      </c>
      <c r="C8150" s="191"/>
      <c r="E8150" t="s">
        <v>24571</v>
      </c>
      <c r="J8150" t="s">
        <v>22634</v>
      </c>
      <c r="K8150" s="132" t="str">
        <f>IFERROR(IFERROR(INDEX(Кат!$O:$O,MATCH($C8150,Кат!$I:$I,0)),INDEX(Торг!$L:$L,MATCH($C8150,Торг!$I:$I,0))),"")</f>
        <v/>
      </c>
      <c r="L8150" s="132" t="str">
        <f>IFERROR(IFERROR(INDEX(Кат!$A:$A,MATCH($C8150,Кат!$I:$I,0)),INDEX(Торг!$A:$A,MATCH($C8150,Торг!$I:$I,0))),"")</f>
        <v/>
      </c>
      <c r="M8150" s="132" t="str">
        <f>IFERROR(IFERROR(INDEX(Кат!$B:$B,MATCH($C8150,Кат!$I:$I,0)),INDEX(Торг!$B:$B,MATCH($C8150,Торг!$I:$I,0))),"")</f>
        <v/>
      </c>
      <c r="N8150" s="132" t="str">
        <f t="shared" si="127"/>
        <v xml:space="preserve"> </v>
      </c>
      <c r="O8150" s="132" t="str">
        <f>IFERROR(IFERROR(INDEX(Кат!$B:$B,MATCH($N8150,Кат!$I:$I,0)),INDEX(Торг!$B:$B,MATCH($N8150,Торг!$I:$I,0))),"")</f>
        <v/>
      </c>
    </row>
    <row r="8151" spans="1:15" outlineLevel="2">
      <c r="A8151" t="s">
        <v>19918</v>
      </c>
      <c r="C8151" s="191" t="s">
        <v>9498</v>
      </c>
      <c r="E8151" t="s">
        <v>9499</v>
      </c>
      <c r="F8151" t="s">
        <v>3774</v>
      </c>
      <c r="G8151" t="s">
        <v>399</v>
      </c>
      <c r="H8151">
        <v>330</v>
      </c>
      <c r="J8151" t="s">
        <v>22634</v>
      </c>
      <c r="K8151" s="132" t="str">
        <f>IFERROR(IFERROR(INDEX(Кат!$O:$O,MATCH($C8151,Кат!$I:$I,0)),INDEX(Торг!$L:$L,MATCH($C8151,Торг!$I:$I,0))),"")</f>
        <v/>
      </c>
      <c r="L8151" s="132" t="str">
        <f>IFERROR(IFERROR(INDEX(Кат!$A:$A,MATCH($C8151,Кат!$I:$I,0)),INDEX(Торг!$A:$A,MATCH($C8151,Торг!$I:$I,0))),"")</f>
        <v/>
      </c>
      <c r="M8151" s="132" t="str">
        <f>IFERROR(IFERROR(INDEX(Кат!$B:$B,MATCH($C8151,Кат!$I:$I,0)),INDEX(Торг!$B:$B,MATCH($C8151,Торг!$I:$I,0))),"")</f>
        <v/>
      </c>
      <c r="N8151" s="132" t="str">
        <f t="shared" si="127"/>
        <v>ВОЛГААВТОПРОМ ВП01-1005115</v>
      </c>
      <c r="O8151" s="132" t="str">
        <f>IFERROR(IFERROR(INDEX(Кат!$B:$B,MATCH($N8151,Кат!$I:$I,0)),INDEX(Торг!$B:$B,MATCH($N8151,Торг!$I:$I,0))),"")</f>
        <v/>
      </c>
    </row>
    <row r="8152" spans="1:15" outlineLevel="2">
      <c r="A8152" t="s">
        <v>19919</v>
      </c>
      <c r="C8152" s="191" t="s">
        <v>9500</v>
      </c>
      <c r="E8152" t="s">
        <v>9501</v>
      </c>
      <c r="F8152" t="s">
        <v>3774</v>
      </c>
      <c r="G8152" t="s">
        <v>399</v>
      </c>
      <c r="H8152">
        <v>360</v>
      </c>
      <c r="J8152" t="s">
        <v>22634</v>
      </c>
      <c r="K8152" s="132" t="str">
        <f>IFERROR(IFERROR(INDEX(Кат!$O:$O,MATCH($C8152,Кат!$I:$I,0)),INDEX(Торг!$L:$L,MATCH($C8152,Торг!$I:$I,0))),"")</f>
        <v/>
      </c>
      <c r="L8152" s="132" t="str">
        <f>IFERROR(IFERROR(INDEX(Кат!$A:$A,MATCH($C8152,Кат!$I:$I,0)),INDEX(Торг!$A:$A,MATCH($C8152,Торг!$I:$I,0))),"")</f>
        <v/>
      </c>
      <c r="M8152" s="132" t="str">
        <f>IFERROR(IFERROR(INDEX(Кат!$B:$B,MATCH($C8152,Кат!$I:$I,0)),INDEX(Торг!$B:$B,MATCH($C8152,Торг!$I:$I,0))),"")</f>
        <v/>
      </c>
      <c r="N8152" s="132" t="str">
        <f t="shared" si="127"/>
        <v>ВОЛГААВТОПРОМ ВП08-1005115</v>
      </c>
      <c r="O8152" s="132" t="str">
        <f>IFERROR(IFERROR(INDEX(Кат!$B:$B,MATCH($N8152,Кат!$I:$I,0)),INDEX(Торг!$B:$B,MATCH($N8152,Торг!$I:$I,0))),"")</f>
        <v/>
      </c>
    </row>
    <row r="8153" spans="1:15" outlineLevel="2">
      <c r="A8153" t="s">
        <v>19920</v>
      </c>
      <c r="C8153" s="191" t="s">
        <v>9502</v>
      </c>
      <c r="E8153" t="s">
        <v>9503</v>
      </c>
      <c r="F8153" t="s">
        <v>3774</v>
      </c>
      <c r="G8153" t="s">
        <v>399</v>
      </c>
      <c r="H8153">
        <v>330</v>
      </c>
      <c r="J8153" t="s">
        <v>22634</v>
      </c>
      <c r="K8153" s="132" t="str">
        <f>IFERROR(IFERROR(INDEX(Кат!$O:$O,MATCH($C8153,Кат!$I:$I,0)),INDEX(Торг!$L:$L,MATCH($C8153,Торг!$I:$I,0))),"")</f>
        <v/>
      </c>
      <c r="L8153" s="132" t="str">
        <f>IFERROR(IFERROR(INDEX(Кат!$A:$A,MATCH($C8153,Кат!$I:$I,0)),INDEX(Торг!$A:$A,MATCH($C8153,Торг!$I:$I,0))),"")</f>
        <v/>
      </c>
      <c r="M8153" s="132" t="str">
        <f>IFERROR(IFERROR(INDEX(Кат!$B:$B,MATCH($C8153,Кат!$I:$I,0)),INDEX(Торг!$B:$B,MATCH($C8153,Торг!$I:$I,0))),"")</f>
        <v/>
      </c>
      <c r="N8153" s="132" t="str">
        <f t="shared" si="127"/>
        <v>ВОЛГААВТОПРОМ ВП10-1005115</v>
      </c>
      <c r="O8153" s="132" t="str">
        <f>IFERROR(IFERROR(INDEX(Кат!$B:$B,MATCH($N8153,Кат!$I:$I,0)),INDEX(Торг!$B:$B,MATCH($N8153,Торг!$I:$I,0))),"")</f>
        <v/>
      </c>
    </row>
    <row r="8154" spans="1:15" outlineLevel="2">
      <c r="A8154" t="s">
        <v>19921</v>
      </c>
      <c r="C8154" s="191" t="s">
        <v>9498</v>
      </c>
      <c r="E8154" t="s">
        <v>14135</v>
      </c>
      <c r="F8154" t="s">
        <v>3774</v>
      </c>
      <c r="G8154" t="s">
        <v>399</v>
      </c>
      <c r="H8154">
        <v>2650</v>
      </c>
      <c r="J8154" t="s">
        <v>22634</v>
      </c>
      <c r="K8154" s="132" t="str">
        <f>IFERROR(IFERROR(INDEX(Кат!$O:$O,MATCH($C8154,Кат!$I:$I,0)),INDEX(Торг!$L:$L,MATCH($C8154,Торг!$I:$I,0))),"")</f>
        <v/>
      </c>
      <c r="L8154" s="132" t="str">
        <f>IFERROR(IFERROR(INDEX(Кат!$A:$A,MATCH($C8154,Кат!$I:$I,0)),INDEX(Торг!$A:$A,MATCH($C8154,Торг!$I:$I,0))),"")</f>
        <v/>
      </c>
      <c r="M8154" s="132" t="str">
        <f>IFERROR(IFERROR(INDEX(Кат!$B:$B,MATCH($C8154,Кат!$I:$I,0)),INDEX(Торг!$B:$B,MATCH($C8154,Торг!$I:$I,0))),"")</f>
        <v/>
      </c>
      <c r="N8154" s="132" t="str">
        <f t="shared" si="127"/>
        <v>ВОЛГААВТОПРОМ ВП01-1005115</v>
      </c>
      <c r="O8154" s="132" t="str">
        <f>IFERROR(IFERROR(INDEX(Кат!$B:$B,MATCH($N8154,Кат!$I:$I,0)),INDEX(Торг!$B:$B,MATCH($N8154,Торг!$I:$I,0))),"")</f>
        <v/>
      </c>
    </row>
    <row r="8155" spans="1:15" outlineLevel="2">
      <c r="A8155" t="s">
        <v>19922</v>
      </c>
      <c r="C8155" s="191" t="s">
        <v>9500</v>
      </c>
      <c r="E8155" t="s">
        <v>14136</v>
      </c>
      <c r="F8155" t="s">
        <v>3774</v>
      </c>
      <c r="G8155" t="s">
        <v>399</v>
      </c>
      <c r="H8155">
        <v>2550</v>
      </c>
      <c r="J8155" t="s">
        <v>22634</v>
      </c>
      <c r="K8155" s="132" t="str">
        <f>IFERROR(IFERROR(INDEX(Кат!$O:$O,MATCH($C8155,Кат!$I:$I,0)),INDEX(Торг!$L:$L,MATCH($C8155,Торг!$I:$I,0))),"")</f>
        <v/>
      </c>
      <c r="L8155" s="132" t="str">
        <f>IFERROR(IFERROR(INDEX(Кат!$A:$A,MATCH($C8155,Кат!$I:$I,0)),INDEX(Торг!$A:$A,MATCH($C8155,Торг!$I:$I,0))),"")</f>
        <v/>
      </c>
      <c r="M8155" s="132" t="str">
        <f>IFERROR(IFERROR(INDEX(Кат!$B:$B,MATCH($C8155,Кат!$I:$I,0)),INDEX(Торг!$B:$B,MATCH($C8155,Торг!$I:$I,0))),"")</f>
        <v/>
      </c>
      <c r="N8155" s="132" t="str">
        <f t="shared" si="127"/>
        <v>ВОЛГААВТОПРОМ ВП08-1005115</v>
      </c>
      <c r="O8155" s="132" t="str">
        <f>IFERROR(IFERROR(INDEX(Кат!$B:$B,MATCH($N8155,Кат!$I:$I,0)),INDEX(Торг!$B:$B,MATCH($N8155,Торг!$I:$I,0))),"")</f>
        <v/>
      </c>
    </row>
    <row r="8156" spans="1:15" outlineLevel="1">
      <c r="A8156" t="s">
        <v>19923</v>
      </c>
      <c r="C8156" s="191" t="s">
        <v>9502</v>
      </c>
      <c r="E8156" t="s">
        <v>14137</v>
      </c>
      <c r="F8156" t="s">
        <v>3774</v>
      </c>
      <c r="G8156" t="s">
        <v>399</v>
      </c>
      <c r="H8156">
        <v>2650</v>
      </c>
      <c r="J8156" t="s">
        <v>22634</v>
      </c>
      <c r="K8156" s="132" t="str">
        <f>IFERROR(IFERROR(INDEX(Кат!$O:$O,MATCH($C8156,Кат!$I:$I,0)),INDEX(Торг!$L:$L,MATCH($C8156,Торг!$I:$I,0))),"")</f>
        <v/>
      </c>
      <c r="L8156" s="132" t="str">
        <f>IFERROR(IFERROR(INDEX(Кат!$A:$A,MATCH($C8156,Кат!$I:$I,0)),INDEX(Торг!$A:$A,MATCH($C8156,Торг!$I:$I,0))),"")</f>
        <v/>
      </c>
      <c r="M8156" s="132" t="str">
        <f>IFERROR(IFERROR(INDEX(Кат!$B:$B,MATCH($C8156,Кат!$I:$I,0)),INDEX(Торг!$B:$B,MATCH($C8156,Торг!$I:$I,0))),"")</f>
        <v/>
      </c>
      <c r="N8156" s="132" t="str">
        <f t="shared" si="127"/>
        <v>ВОЛГААВТОПРОМ ВП10-1005115</v>
      </c>
      <c r="O8156" s="132" t="str">
        <f>IFERROR(IFERROR(INDEX(Кат!$B:$B,MATCH($N8156,Кат!$I:$I,0)),INDEX(Торг!$B:$B,MATCH($N8156,Торг!$I:$I,0))),"")</f>
        <v/>
      </c>
    </row>
    <row r="8157" spans="1:15" outlineLevel="2">
      <c r="A8157" t="s">
        <v>19924</v>
      </c>
      <c r="C8157" s="191" t="s">
        <v>9504</v>
      </c>
      <c r="E8157" t="s">
        <v>14138</v>
      </c>
      <c r="F8157" t="s">
        <v>3774</v>
      </c>
      <c r="G8157" t="s">
        <v>399</v>
      </c>
      <c r="H8157">
        <v>2320</v>
      </c>
      <c r="J8157" t="s">
        <v>22634</v>
      </c>
      <c r="K8157" s="132" t="str">
        <f>IFERROR(IFERROR(INDEX(Кат!$O:$O,MATCH($C8157,Кат!$I:$I,0)),INDEX(Торг!$L:$L,MATCH($C8157,Торг!$I:$I,0))),"")</f>
        <v/>
      </c>
      <c r="L8157" s="132" t="str">
        <f>IFERROR(IFERROR(INDEX(Кат!$A:$A,MATCH($C8157,Кат!$I:$I,0)),INDEX(Торг!$A:$A,MATCH($C8157,Торг!$I:$I,0))),"")</f>
        <v/>
      </c>
      <c r="M8157" s="132" t="str">
        <f>IFERROR(IFERROR(INDEX(Кат!$B:$B,MATCH($C8157,Кат!$I:$I,0)),INDEX(Торг!$B:$B,MATCH($C8157,Торг!$I:$I,0))),"")</f>
        <v/>
      </c>
      <c r="N8157" s="132" t="str">
        <f t="shared" si="127"/>
        <v>ВОЛГААВТОПРОМ ВП213-1005115</v>
      </c>
      <c r="O8157" s="132" t="str">
        <f>IFERROR(IFERROR(INDEX(Кат!$B:$B,MATCH($N8157,Кат!$I:$I,0)),INDEX(Торг!$B:$B,MATCH($N8157,Торг!$I:$I,0))),"")</f>
        <v/>
      </c>
    </row>
    <row r="8158" spans="1:15" outlineLevel="2">
      <c r="A8158" t="s">
        <v>19925</v>
      </c>
      <c r="C8158" s="191" t="s">
        <v>9505</v>
      </c>
      <c r="E8158" t="s">
        <v>14139</v>
      </c>
      <c r="F8158" t="s">
        <v>3774</v>
      </c>
      <c r="G8158" t="s">
        <v>399</v>
      </c>
      <c r="H8158">
        <v>2520</v>
      </c>
      <c r="J8158" t="s">
        <v>22634</v>
      </c>
      <c r="K8158" s="132" t="str">
        <f>IFERROR(IFERROR(INDEX(Кат!$O:$O,MATCH($C8158,Кат!$I:$I,0)),INDEX(Торг!$L:$L,MATCH($C8158,Торг!$I:$I,0))),"")</f>
        <v/>
      </c>
      <c r="L8158" s="132" t="str">
        <f>IFERROR(IFERROR(INDEX(Кат!$A:$A,MATCH($C8158,Кат!$I:$I,0)),INDEX(Торг!$A:$A,MATCH($C8158,Торг!$I:$I,0))),"")</f>
        <v/>
      </c>
      <c r="M8158" s="132" t="str">
        <f>IFERROR(IFERROR(INDEX(Кат!$B:$B,MATCH($C8158,Кат!$I:$I,0)),INDEX(Торг!$B:$B,MATCH($C8158,Торг!$I:$I,0))),"")</f>
        <v/>
      </c>
      <c r="N8158" s="132" t="str">
        <f t="shared" si="127"/>
        <v>ВОЛГААВТОПРОМ ВП23-1005115</v>
      </c>
      <c r="O8158" s="132" t="str">
        <f>IFERROR(IFERROR(INDEX(Кат!$B:$B,MATCH($N8158,Кат!$I:$I,0)),INDEX(Торг!$B:$B,MATCH($N8158,Торг!$I:$I,0))),"")</f>
        <v/>
      </c>
    </row>
    <row r="8159" spans="1:15" outlineLevel="2">
      <c r="A8159" t="s">
        <v>19926</v>
      </c>
      <c r="C8159" s="191" t="s">
        <v>9506</v>
      </c>
      <c r="E8159" t="s">
        <v>9507</v>
      </c>
      <c r="F8159" t="s">
        <v>3774</v>
      </c>
      <c r="G8159" t="s">
        <v>399</v>
      </c>
      <c r="H8159">
        <v>370</v>
      </c>
      <c r="J8159" t="s">
        <v>22634</v>
      </c>
      <c r="K8159" s="132" t="str">
        <f>IFERROR(IFERROR(INDEX(Кат!$O:$O,MATCH($C8159,Кат!$I:$I,0)),INDEX(Торг!$L:$L,MATCH($C8159,Торг!$I:$I,0))),"")</f>
        <v/>
      </c>
      <c r="L8159" s="132" t="str">
        <f>IFERROR(IFERROR(INDEX(Кат!$A:$A,MATCH($C8159,Кат!$I:$I,0)),INDEX(Торг!$A:$A,MATCH($C8159,Торг!$I:$I,0))),"")</f>
        <v/>
      </c>
      <c r="M8159" s="132" t="str">
        <f>IFERROR(IFERROR(INDEX(Кат!$B:$B,MATCH($C8159,Кат!$I:$I,0)),INDEX(Торг!$B:$B,MATCH($C8159,Торг!$I:$I,0))),"")</f>
        <v/>
      </c>
      <c r="N8159" s="132" t="str">
        <f t="shared" si="127"/>
        <v>ВОЛГААВТОПРОМ ВП01-1601180</v>
      </c>
      <c r="O8159" s="132" t="str">
        <f>IFERROR(IFERROR(INDEX(Кат!$B:$B,MATCH($N8159,Кат!$I:$I,0)),INDEX(Торг!$B:$B,MATCH($N8159,Торг!$I:$I,0))),"")</f>
        <v/>
      </c>
    </row>
    <row r="8160" spans="1:15" outlineLevel="2">
      <c r="A8160" t="s">
        <v>19927</v>
      </c>
      <c r="C8160" s="191" t="s">
        <v>9508</v>
      </c>
      <c r="E8160" t="s">
        <v>9509</v>
      </c>
      <c r="F8160" t="s">
        <v>3774</v>
      </c>
      <c r="G8160" t="s">
        <v>399</v>
      </c>
      <c r="H8160">
        <v>330</v>
      </c>
      <c r="J8160" t="s">
        <v>22634</v>
      </c>
      <c r="K8160" s="132" t="str">
        <f>IFERROR(IFERROR(INDEX(Кат!$O:$O,MATCH($C8160,Кат!$I:$I,0)),INDEX(Торг!$L:$L,MATCH($C8160,Торг!$I:$I,0))),"")</f>
        <v/>
      </c>
      <c r="L8160" s="132" t="str">
        <f>IFERROR(IFERROR(INDEX(Кат!$A:$A,MATCH($C8160,Кат!$I:$I,0)),INDEX(Торг!$A:$A,MATCH($C8160,Торг!$I:$I,0))),"")</f>
        <v/>
      </c>
      <c r="M8160" s="132" t="str">
        <f>IFERROR(IFERROR(INDEX(Кат!$B:$B,MATCH($C8160,Кат!$I:$I,0)),INDEX(Торг!$B:$B,MATCH($C8160,Торг!$I:$I,0))),"")</f>
        <v/>
      </c>
      <c r="N8160" s="132" t="str">
        <f t="shared" si="127"/>
        <v>ВОЛГААВТОПРОМ ВП08-1601180</v>
      </c>
      <c r="O8160" s="132" t="str">
        <f>IFERROR(IFERROR(INDEX(Кат!$B:$B,MATCH($N8160,Кат!$I:$I,0)),INDEX(Торг!$B:$B,MATCH($N8160,Торг!$I:$I,0))),"")</f>
        <v/>
      </c>
    </row>
    <row r="8161" spans="1:15" outlineLevel="2">
      <c r="A8161" t="s">
        <v>24572</v>
      </c>
      <c r="C8161" s="191"/>
      <c r="E8161" t="s">
        <v>23864</v>
      </c>
      <c r="J8161" t="s">
        <v>22634</v>
      </c>
      <c r="K8161" s="132" t="str">
        <f>IFERROR(IFERROR(INDEX(Кат!$O:$O,MATCH($C8161,Кат!$I:$I,0)),INDEX(Торг!$L:$L,MATCH($C8161,Торг!$I:$I,0))),"")</f>
        <v/>
      </c>
      <c r="L8161" s="132" t="str">
        <f>IFERROR(IFERROR(INDEX(Кат!$A:$A,MATCH($C8161,Кат!$I:$I,0)),INDEX(Торг!$A:$A,MATCH($C8161,Торг!$I:$I,0))),"")</f>
        <v/>
      </c>
      <c r="M8161" s="132" t="str">
        <f>IFERROR(IFERROR(INDEX(Кат!$B:$B,MATCH($C8161,Кат!$I:$I,0)),INDEX(Торг!$B:$B,MATCH($C8161,Торг!$I:$I,0))),"")</f>
        <v/>
      </c>
      <c r="N8161" s="132" t="str">
        <f t="shared" si="127"/>
        <v xml:space="preserve"> </v>
      </c>
      <c r="O8161" s="132" t="str">
        <f>IFERROR(IFERROR(INDEX(Кат!$B:$B,MATCH($N8161,Кат!$I:$I,0)),INDEX(Торг!$B:$B,MATCH($N8161,Торг!$I:$I,0))),"")</f>
        <v/>
      </c>
    </row>
    <row r="8162" spans="1:15" outlineLevel="2">
      <c r="A8162" t="s">
        <v>19928</v>
      </c>
      <c r="C8162" s="191" t="s">
        <v>9510</v>
      </c>
      <c r="E8162" t="s">
        <v>9511</v>
      </c>
      <c r="F8162" t="s">
        <v>3774</v>
      </c>
      <c r="G8162" t="s">
        <v>399</v>
      </c>
      <c r="H8162">
        <v>520</v>
      </c>
      <c r="J8162" t="s">
        <v>22634</v>
      </c>
      <c r="K8162" s="132" t="str">
        <f>IFERROR(IFERROR(INDEX(Кат!$O:$O,MATCH($C8162,Кат!$I:$I,0)),INDEX(Торг!$L:$L,MATCH($C8162,Торг!$I:$I,0))),"")</f>
        <v/>
      </c>
      <c r="L8162" s="132" t="str">
        <f>IFERROR(IFERROR(INDEX(Кат!$A:$A,MATCH($C8162,Кат!$I:$I,0)),INDEX(Торг!$A:$A,MATCH($C8162,Торг!$I:$I,0))),"")</f>
        <v/>
      </c>
      <c r="M8162" s="132" t="str">
        <f>IFERROR(IFERROR(INDEX(Кат!$B:$B,MATCH($C8162,Кат!$I:$I,0)),INDEX(Торг!$B:$B,MATCH($C8162,Торг!$I:$I,0))),"")</f>
        <v/>
      </c>
      <c r="N8162" s="132" t="str">
        <f t="shared" si="127"/>
        <v>ВОЛГААВТОПРОМ ВП03-3401160</v>
      </c>
      <c r="O8162" s="132" t="str">
        <f>IFERROR(IFERROR(INDEX(Кат!$B:$B,MATCH($N8162,Кат!$I:$I,0)),INDEX(Торг!$B:$B,MATCH($N8162,Торг!$I:$I,0))),"")</f>
        <v/>
      </c>
    </row>
    <row r="8163" spans="1:15" outlineLevel="2">
      <c r="A8163" t="s">
        <v>19929</v>
      </c>
      <c r="C8163" s="191" t="s">
        <v>9512</v>
      </c>
      <c r="E8163" t="s">
        <v>9513</v>
      </c>
      <c r="F8163" t="s">
        <v>3774</v>
      </c>
      <c r="G8163" t="s">
        <v>399</v>
      </c>
      <c r="H8163">
        <v>780</v>
      </c>
      <c r="J8163" t="s">
        <v>22634</v>
      </c>
      <c r="K8163" s="132" t="str">
        <f>IFERROR(IFERROR(INDEX(Кат!$O:$O,MATCH($C8163,Кат!$I:$I,0)),INDEX(Торг!$L:$L,MATCH($C8163,Торг!$I:$I,0))),"")</f>
        <v/>
      </c>
      <c r="L8163" s="132" t="str">
        <f>IFERROR(IFERROR(INDEX(Кат!$A:$A,MATCH($C8163,Кат!$I:$I,0)),INDEX(Торг!$A:$A,MATCH($C8163,Торг!$I:$I,0))),"")</f>
        <v/>
      </c>
      <c r="M8163" s="132" t="str">
        <f>IFERROR(IFERROR(INDEX(Кат!$B:$B,MATCH($C8163,Кат!$I:$I,0)),INDEX(Торг!$B:$B,MATCH($C8163,Торг!$I:$I,0))),"")</f>
        <v/>
      </c>
      <c r="N8163" s="132" t="str">
        <f t="shared" si="127"/>
        <v>ВОЛГААВТОПРОМ ВП01-3003080</v>
      </c>
      <c r="O8163" s="132" t="str">
        <f>IFERROR(IFERROR(INDEX(Кат!$B:$B,MATCH($N8163,Кат!$I:$I,0)),INDEX(Торг!$B:$B,MATCH($N8163,Торг!$I:$I,0))),"")</f>
        <v/>
      </c>
    </row>
    <row r="8164" spans="1:15" outlineLevel="2">
      <c r="A8164" t="s">
        <v>19930</v>
      </c>
      <c r="C8164" s="191" t="s">
        <v>9514</v>
      </c>
      <c r="E8164" t="s">
        <v>9515</v>
      </c>
      <c r="F8164" t="s">
        <v>3774</v>
      </c>
      <c r="G8164" t="s">
        <v>399</v>
      </c>
      <c r="H8164">
        <v>780</v>
      </c>
      <c r="J8164" t="s">
        <v>22634</v>
      </c>
      <c r="K8164" s="132" t="str">
        <f>IFERROR(IFERROR(INDEX(Кат!$O:$O,MATCH($C8164,Кат!$I:$I,0)),INDEX(Торг!$L:$L,MATCH($C8164,Торг!$I:$I,0))),"")</f>
        <v/>
      </c>
      <c r="L8164" s="132" t="str">
        <f>IFERROR(IFERROR(INDEX(Кат!$A:$A,MATCH($C8164,Кат!$I:$I,0)),INDEX(Торг!$A:$A,MATCH($C8164,Торг!$I:$I,0))),"")</f>
        <v/>
      </c>
      <c r="M8164" s="132" t="str">
        <f>IFERROR(IFERROR(INDEX(Кат!$B:$B,MATCH($C8164,Кат!$I:$I,0)),INDEX(Торг!$B:$B,MATCH($C8164,Торг!$I:$I,0))),"")</f>
        <v/>
      </c>
      <c r="N8164" s="132" t="str">
        <f t="shared" si="127"/>
        <v>ВОЛГААВТОПРОМ ВП21-3003080</v>
      </c>
      <c r="O8164" s="132" t="str">
        <f>IFERROR(IFERROR(INDEX(Кат!$B:$B,MATCH($N8164,Кат!$I:$I,0)),INDEX(Торг!$B:$B,MATCH($N8164,Торг!$I:$I,0))),"")</f>
        <v/>
      </c>
    </row>
    <row r="8165" spans="1:15" outlineLevel="2">
      <c r="A8165" t="s">
        <v>19931</v>
      </c>
      <c r="C8165" s="191" t="s">
        <v>9516</v>
      </c>
      <c r="E8165" t="s">
        <v>9517</v>
      </c>
      <c r="F8165" t="s">
        <v>3774</v>
      </c>
      <c r="G8165" t="s">
        <v>399</v>
      </c>
      <c r="H8165">
        <v>780</v>
      </c>
      <c r="J8165" t="s">
        <v>22634</v>
      </c>
      <c r="K8165" s="132" t="str">
        <f>IFERROR(IFERROR(INDEX(Кат!$O:$O,MATCH($C8165,Кат!$I:$I,0)),INDEX(Торг!$L:$L,MATCH($C8165,Торг!$I:$I,0))),"")</f>
        <v/>
      </c>
      <c r="L8165" s="132" t="str">
        <f>IFERROR(IFERROR(INDEX(Кат!$A:$A,MATCH($C8165,Кат!$I:$I,0)),INDEX(Торг!$A:$A,MATCH($C8165,Торг!$I:$I,0))),"")</f>
        <v/>
      </c>
      <c r="M8165" s="132" t="str">
        <f>IFERROR(IFERROR(INDEX(Кат!$B:$B,MATCH($C8165,Кат!$I:$I,0)),INDEX(Торг!$B:$B,MATCH($C8165,Торг!$I:$I,0))),"")</f>
        <v/>
      </c>
      <c r="N8165" s="132" t="str">
        <f t="shared" si="127"/>
        <v>ВОЛГААВТОПРОМ ВП213-3003080</v>
      </c>
      <c r="O8165" s="132" t="str">
        <f>IFERROR(IFERROR(INDEX(Кат!$B:$B,MATCH($N8165,Кат!$I:$I,0)),INDEX(Торг!$B:$B,MATCH($N8165,Торг!$I:$I,0))),"")</f>
        <v/>
      </c>
    </row>
    <row r="8166" spans="1:15" outlineLevel="2">
      <c r="A8166" t="s">
        <v>24573</v>
      </c>
      <c r="C8166" s="191"/>
      <c r="E8166" t="s">
        <v>23715</v>
      </c>
      <c r="J8166" t="s">
        <v>22634</v>
      </c>
      <c r="K8166" s="132" t="str">
        <f>IFERROR(IFERROR(INDEX(Кат!$O:$O,MATCH($C8166,Кат!$I:$I,0)),INDEX(Торг!$L:$L,MATCH($C8166,Торг!$I:$I,0))),"")</f>
        <v/>
      </c>
      <c r="L8166" s="132" t="str">
        <f>IFERROR(IFERROR(INDEX(Кат!$A:$A,MATCH($C8166,Кат!$I:$I,0)),INDEX(Торг!$A:$A,MATCH($C8166,Торг!$I:$I,0))),"")</f>
        <v/>
      </c>
      <c r="M8166" s="132" t="str">
        <f>IFERROR(IFERROR(INDEX(Кат!$B:$B,MATCH($C8166,Кат!$I:$I,0)),INDEX(Торг!$B:$B,MATCH($C8166,Торг!$I:$I,0))),"")</f>
        <v/>
      </c>
      <c r="N8166" s="132" t="str">
        <f t="shared" si="127"/>
        <v xml:space="preserve"> </v>
      </c>
      <c r="O8166" s="132" t="str">
        <f>IFERROR(IFERROR(INDEX(Кат!$B:$B,MATCH($N8166,Кат!$I:$I,0)),INDEX(Торг!$B:$B,MATCH($N8166,Торг!$I:$I,0))),"")</f>
        <v/>
      </c>
    </row>
    <row r="8167" spans="1:15" outlineLevel="2">
      <c r="A8167" t="s">
        <v>19932</v>
      </c>
      <c r="C8167" s="191" t="s">
        <v>9518</v>
      </c>
      <c r="E8167" t="s">
        <v>9519</v>
      </c>
      <c r="F8167" t="s">
        <v>3774</v>
      </c>
      <c r="G8167" t="s">
        <v>399</v>
      </c>
      <c r="H8167">
        <v>1140</v>
      </c>
      <c r="J8167" t="s">
        <v>22634</v>
      </c>
      <c r="K8167" s="132" t="str">
        <f>IFERROR(IFERROR(INDEX(Кат!$O:$O,MATCH($C8167,Кат!$I:$I,0)),INDEX(Торг!$L:$L,MATCH($C8167,Торг!$I:$I,0))),"")</f>
        <v/>
      </c>
      <c r="L8167" s="132" t="str">
        <f>IFERROR(IFERROR(INDEX(Кат!$A:$A,MATCH($C8167,Кат!$I:$I,0)),INDEX(Торг!$A:$A,MATCH($C8167,Торг!$I:$I,0))),"")</f>
        <v/>
      </c>
      <c r="M8167" s="132" t="str">
        <f>IFERROR(IFERROR(INDEX(Кат!$B:$B,MATCH($C8167,Кат!$I:$I,0)),INDEX(Торг!$B:$B,MATCH($C8167,Торг!$I:$I,0))),"")</f>
        <v/>
      </c>
      <c r="N8167" s="132" t="str">
        <f t="shared" si="127"/>
        <v>ВОЛГААВТОПРОМ ВП07-1307010</v>
      </c>
      <c r="O8167" s="132" t="str">
        <f>IFERROR(IFERROR(INDEX(Кат!$B:$B,MATCH($N8167,Кат!$I:$I,0)),INDEX(Торг!$B:$B,MATCH($N8167,Торг!$I:$I,0))),"")</f>
        <v/>
      </c>
    </row>
    <row r="8168" spans="1:15" outlineLevel="2">
      <c r="A8168" t="s">
        <v>19933</v>
      </c>
      <c r="C8168" s="191" t="s">
        <v>9520</v>
      </c>
      <c r="E8168" t="s">
        <v>9521</v>
      </c>
      <c r="F8168" t="s">
        <v>3774</v>
      </c>
      <c r="G8168" t="s">
        <v>399</v>
      </c>
      <c r="H8168">
        <v>780</v>
      </c>
      <c r="J8168" t="s">
        <v>22634</v>
      </c>
      <c r="K8168" s="132" t="str">
        <f>IFERROR(IFERROR(INDEX(Кат!$O:$O,MATCH($C8168,Кат!$I:$I,0)),INDEX(Торг!$L:$L,MATCH($C8168,Торг!$I:$I,0))),"")</f>
        <v/>
      </c>
      <c r="L8168" s="132" t="str">
        <f>IFERROR(IFERROR(INDEX(Кат!$A:$A,MATCH($C8168,Кат!$I:$I,0)),INDEX(Торг!$A:$A,MATCH($C8168,Торг!$I:$I,0))),"")</f>
        <v/>
      </c>
      <c r="M8168" s="132" t="str">
        <f>IFERROR(IFERROR(INDEX(Кат!$B:$B,MATCH($C8168,Кат!$I:$I,0)),INDEX(Торг!$B:$B,MATCH($C8168,Торг!$I:$I,0))),"")</f>
        <v/>
      </c>
      <c r="N8168" s="132" t="str">
        <f t="shared" si="127"/>
        <v>ВОЛГААВТОПРОМ ВП07-1307011</v>
      </c>
      <c r="O8168" s="132" t="str">
        <f>IFERROR(IFERROR(INDEX(Кат!$B:$B,MATCH($N8168,Кат!$I:$I,0)),INDEX(Торг!$B:$B,MATCH($N8168,Торг!$I:$I,0))),"")</f>
        <v/>
      </c>
    </row>
    <row r="8169" spans="1:15" outlineLevel="2">
      <c r="A8169" t="s">
        <v>19934</v>
      </c>
      <c r="C8169" s="191" t="s">
        <v>9522</v>
      </c>
      <c r="E8169" t="s">
        <v>9523</v>
      </c>
      <c r="F8169" t="s">
        <v>3774</v>
      </c>
      <c r="G8169" t="s">
        <v>399</v>
      </c>
      <c r="H8169">
        <v>780</v>
      </c>
      <c r="J8169" t="s">
        <v>22634</v>
      </c>
      <c r="K8169" s="132" t="str">
        <f>IFERROR(IFERROR(INDEX(Кат!$O:$O,MATCH($C8169,Кат!$I:$I,0)),INDEX(Торг!$L:$L,MATCH($C8169,Торг!$I:$I,0))),"")</f>
        <v/>
      </c>
      <c r="L8169" s="132" t="str">
        <f>IFERROR(IFERROR(INDEX(Кат!$A:$A,MATCH($C8169,Кат!$I:$I,0)),INDEX(Торг!$A:$A,MATCH($C8169,Торг!$I:$I,0))),"")</f>
        <v/>
      </c>
      <c r="M8169" s="132" t="str">
        <f>IFERROR(IFERROR(INDEX(Кат!$B:$B,MATCH($C8169,Кат!$I:$I,0)),INDEX(Торг!$B:$B,MATCH($C8169,Торг!$I:$I,0))),"")</f>
        <v/>
      </c>
      <c r="N8169" s="132" t="str">
        <f t="shared" si="127"/>
        <v>ВОЛГААВТОПРОМ ВП09-1307010</v>
      </c>
      <c r="O8169" s="132" t="str">
        <f>IFERROR(IFERROR(INDEX(Кат!$B:$B,MATCH($N8169,Кат!$I:$I,0)),INDEX(Торг!$B:$B,MATCH($N8169,Торг!$I:$I,0))),"")</f>
        <v/>
      </c>
    </row>
    <row r="8170" spans="1:15" outlineLevel="2">
      <c r="A8170" t="s">
        <v>19935</v>
      </c>
      <c r="C8170" s="191" t="s">
        <v>9524</v>
      </c>
      <c r="E8170" t="s">
        <v>9525</v>
      </c>
      <c r="F8170" t="s">
        <v>3774</v>
      </c>
      <c r="G8170" t="s">
        <v>399</v>
      </c>
      <c r="H8170">
        <v>800</v>
      </c>
      <c r="J8170" t="s">
        <v>22634</v>
      </c>
      <c r="K8170" s="132" t="str">
        <f>IFERROR(IFERROR(INDEX(Кат!$O:$O,MATCH($C8170,Кат!$I:$I,0)),INDEX(Торг!$L:$L,MATCH($C8170,Торг!$I:$I,0))),"")</f>
        <v/>
      </c>
      <c r="L8170" s="132" t="str">
        <f>IFERROR(IFERROR(INDEX(Кат!$A:$A,MATCH($C8170,Кат!$I:$I,0)),INDEX(Торг!$A:$A,MATCH($C8170,Торг!$I:$I,0))),"")</f>
        <v/>
      </c>
      <c r="M8170" s="132" t="str">
        <f>IFERROR(IFERROR(INDEX(Кат!$B:$B,MATCH($C8170,Кат!$I:$I,0)),INDEX(Торг!$B:$B,MATCH($C8170,Торг!$I:$I,0))),"")</f>
        <v/>
      </c>
      <c r="N8170" s="132" t="str">
        <f t="shared" si="127"/>
        <v>ВОЛГААВТОПРОМ ВП12-1307010</v>
      </c>
      <c r="O8170" s="132" t="str">
        <f>IFERROR(IFERROR(INDEX(Кат!$B:$B,MATCH($N8170,Кат!$I:$I,0)),INDEX(Торг!$B:$B,MATCH($N8170,Торг!$I:$I,0))),"")</f>
        <v/>
      </c>
    </row>
    <row r="8171" spans="1:15" outlineLevel="2">
      <c r="A8171" t="s">
        <v>19936</v>
      </c>
      <c r="C8171" s="191" t="s">
        <v>9526</v>
      </c>
      <c r="E8171" t="s">
        <v>9527</v>
      </c>
      <c r="F8171" t="s">
        <v>3774</v>
      </c>
      <c r="G8171" t="s">
        <v>399</v>
      </c>
      <c r="H8171">
        <v>770</v>
      </c>
      <c r="J8171" t="s">
        <v>22634</v>
      </c>
      <c r="K8171" s="132" t="str">
        <f>IFERROR(IFERROR(INDEX(Кат!$O:$O,MATCH($C8171,Кат!$I:$I,0)),INDEX(Торг!$L:$L,MATCH($C8171,Торг!$I:$I,0))),"")</f>
        <v/>
      </c>
      <c r="L8171" s="132" t="str">
        <f>IFERROR(IFERROR(INDEX(Кат!$A:$A,MATCH($C8171,Кат!$I:$I,0)),INDEX(Торг!$A:$A,MATCH($C8171,Торг!$I:$I,0))),"")</f>
        <v/>
      </c>
      <c r="M8171" s="132" t="str">
        <f>IFERROR(IFERROR(INDEX(Кат!$B:$B,MATCH($C8171,Кат!$I:$I,0)),INDEX(Торг!$B:$B,MATCH($C8171,Торг!$I:$I,0))),"")</f>
        <v/>
      </c>
      <c r="N8171" s="132" t="str">
        <f t="shared" si="127"/>
        <v>ВОЛГААВТОПРОМ ВП126-1307010</v>
      </c>
      <c r="O8171" s="132" t="str">
        <f>IFERROR(IFERROR(INDEX(Кат!$B:$B,MATCH($N8171,Кат!$I:$I,0)),INDEX(Торг!$B:$B,MATCH($N8171,Торг!$I:$I,0))),"")</f>
        <v/>
      </c>
    </row>
    <row r="8172" spans="1:15" outlineLevel="2">
      <c r="A8172" t="s">
        <v>19937</v>
      </c>
      <c r="C8172" s="191" t="s">
        <v>9528</v>
      </c>
      <c r="E8172" t="s">
        <v>9529</v>
      </c>
      <c r="F8172" t="s">
        <v>3774</v>
      </c>
      <c r="G8172" t="s">
        <v>399</v>
      </c>
      <c r="H8172">
        <v>800</v>
      </c>
      <c r="J8172" t="s">
        <v>22634</v>
      </c>
      <c r="K8172" s="132" t="str">
        <f>IFERROR(IFERROR(INDEX(Кат!$O:$O,MATCH($C8172,Кат!$I:$I,0)),INDEX(Торг!$L:$L,MATCH($C8172,Торг!$I:$I,0))),"")</f>
        <v/>
      </c>
      <c r="L8172" s="132" t="str">
        <f>IFERROR(IFERROR(INDEX(Кат!$A:$A,MATCH($C8172,Кат!$I:$I,0)),INDEX(Торг!$A:$A,MATCH($C8172,Торг!$I:$I,0))),"")</f>
        <v/>
      </c>
      <c r="M8172" s="132" t="str">
        <f>IFERROR(IFERROR(INDEX(Кат!$B:$B,MATCH($C8172,Кат!$I:$I,0)),INDEX(Торг!$B:$B,MATCH($C8172,Торг!$I:$I,0))),"")</f>
        <v/>
      </c>
      <c r="N8172" s="132" t="str">
        <f t="shared" si="127"/>
        <v>ВОЛГААВТОПРОМ ВП116-1307010</v>
      </c>
      <c r="O8172" s="132" t="str">
        <f>IFERROR(IFERROR(INDEX(Кат!$B:$B,MATCH($N8172,Кат!$I:$I,0)),INDEX(Торг!$B:$B,MATCH($N8172,Торг!$I:$I,0))),"")</f>
        <v/>
      </c>
    </row>
    <row r="8173" spans="1:15" outlineLevel="2">
      <c r="A8173" t="s">
        <v>24574</v>
      </c>
      <c r="C8173" s="191"/>
      <c r="E8173" t="s">
        <v>24575</v>
      </c>
      <c r="J8173" t="s">
        <v>22634</v>
      </c>
      <c r="K8173" s="132" t="str">
        <f>IFERROR(IFERROR(INDEX(Кат!$O:$O,MATCH($C8173,Кат!$I:$I,0)),INDEX(Торг!$L:$L,MATCH($C8173,Торг!$I:$I,0))),"")</f>
        <v/>
      </c>
      <c r="L8173" s="132" t="str">
        <f>IFERROR(IFERROR(INDEX(Кат!$A:$A,MATCH($C8173,Кат!$I:$I,0)),INDEX(Торг!$A:$A,MATCH($C8173,Торг!$I:$I,0))),"")</f>
        <v/>
      </c>
      <c r="M8173" s="132" t="str">
        <f>IFERROR(IFERROR(INDEX(Кат!$B:$B,MATCH($C8173,Кат!$I:$I,0)),INDEX(Торг!$B:$B,MATCH($C8173,Торг!$I:$I,0))),"")</f>
        <v/>
      </c>
      <c r="N8173" s="132" t="str">
        <f t="shared" si="127"/>
        <v xml:space="preserve"> </v>
      </c>
      <c r="O8173" s="132" t="str">
        <f>IFERROR(IFERROR(INDEX(Кат!$B:$B,MATCH($N8173,Кат!$I:$I,0)),INDEX(Торг!$B:$B,MATCH($N8173,Торг!$I:$I,0))),"")</f>
        <v/>
      </c>
    </row>
    <row r="8174" spans="1:15" outlineLevel="2">
      <c r="A8174" t="s">
        <v>19938</v>
      </c>
      <c r="C8174" s="191" t="s">
        <v>9530</v>
      </c>
      <c r="E8174" t="s">
        <v>9531</v>
      </c>
      <c r="F8174" t="s">
        <v>3774</v>
      </c>
      <c r="G8174" t="s">
        <v>399</v>
      </c>
      <c r="H8174">
        <v>910</v>
      </c>
      <c r="J8174" t="s">
        <v>22634</v>
      </c>
      <c r="K8174" s="132" t="str">
        <f>IFERROR(IFERROR(INDEX(Кат!$O:$O,MATCH($C8174,Кат!$I:$I,0)),INDEX(Торг!$L:$L,MATCH($C8174,Торг!$I:$I,0))),"")</f>
        <v/>
      </c>
      <c r="L8174" s="132" t="str">
        <f>IFERROR(IFERROR(INDEX(Кат!$A:$A,MATCH($C8174,Кат!$I:$I,0)),INDEX(Торг!$A:$A,MATCH($C8174,Торг!$I:$I,0))),"")</f>
        <v/>
      </c>
      <c r="M8174" s="132" t="str">
        <f>IFERROR(IFERROR(INDEX(Кат!$B:$B,MATCH($C8174,Кат!$I:$I,0)),INDEX(Торг!$B:$B,MATCH($C8174,Торг!$I:$I,0))),"")</f>
        <v/>
      </c>
      <c r="N8174" s="132" t="str">
        <f t="shared" si="127"/>
        <v>ВОЛГААВТОПРОМ ВП18-3104055</v>
      </c>
      <c r="O8174" s="132" t="str">
        <f>IFERROR(IFERROR(INDEX(Кат!$B:$B,MATCH($N8174,Кат!$I:$I,0)),INDEX(Торг!$B:$B,MATCH($N8174,Торг!$I:$I,0))),"")</f>
        <v/>
      </c>
    </row>
    <row r="8175" spans="1:15" outlineLevel="2">
      <c r="A8175" t="s">
        <v>19939</v>
      </c>
      <c r="C8175" s="191" t="s">
        <v>9530</v>
      </c>
      <c r="E8175" t="s">
        <v>9532</v>
      </c>
      <c r="F8175" t="s">
        <v>3774</v>
      </c>
      <c r="G8175" t="s">
        <v>399</v>
      </c>
      <c r="H8175">
        <v>890</v>
      </c>
      <c r="J8175" t="s">
        <v>22634</v>
      </c>
      <c r="K8175" s="132" t="str">
        <f>IFERROR(IFERROR(INDEX(Кат!$O:$O,MATCH($C8175,Кат!$I:$I,0)),INDEX(Торг!$L:$L,MATCH($C8175,Торг!$I:$I,0))),"")</f>
        <v/>
      </c>
      <c r="L8175" s="132" t="str">
        <f>IFERROR(IFERROR(INDEX(Кат!$A:$A,MATCH($C8175,Кат!$I:$I,0)),INDEX(Торг!$A:$A,MATCH($C8175,Торг!$I:$I,0))),"")</f>
        <v/>
      </c>
      <c r="M8175" s="132" t="str">
        <f>IFERROR(IFERROR(INDEX(Кат!$B:$B,MATCH($C8175,Кат!$I:$I,0)),INDEX(Торг!$B:$B,MATCH($C8175,Торг!$I:$I,0))),"")</f>
        <v/>
      </c>
      <c r="N8175" s="132" t="str">
        <f t="shared" si="127"/>
        <v>ВОЛГААВТОПРОМ ВП18-3104055</v>
      </c>
      <c r="O8175" s="132" t="str">
        <f>IFERROR(IFERROR(INDEX(Кат!$B:$B,MATCH($N8175,Кат!$I:$I,0)),INDEX(Торг!$B:$B,MATCH($N8175,Торг!$I:$I,0))),"")</f>
        <v/>
      </c>
    </row>
    <row r="8176" spans="1:15" outlineLevel="2">
      <c r="A8176" t="s">
        <v>19940</v>
      </c>
      <c r="C8176" s="191" t="s">
        <v>9533</v>
      </c>
      <c r="E8176" t="s">
        <v>9534</v>
      </c>
      <c r="F8176" t="s">
        <v>3774</v>
      </c>
      <c r="G8176" t="s">
        <v>399</v>
      </c>
      <c r="H8176">
        <v>710</v>
      </c>
      <c r="J8176" t="s">
        <v>22634</v>
      </c>
      <c r="K8176" s="132" t="str">
        <f>IFERROR(IFERROR(INDEX(Кат!$O:$O,MATCH($C8176,Кат!$I:$I,0)),INDEX(Торг!$L:$L,MATCH($C8176,Торг!$I:$I,0))),"")</f>
        <v/>
      </c>
      <c r="L8176" s="132" t="str">
        <f>IFERROR(IFERROR(INDEX(Кат!$A:$A,MATCH($C8176,Кат!$I:$I,0)),INDEX(Торг!$A:$A,MATCH($C8176,Торг!$I:$I,0))),"")</f>
        <v/>
      </c>
      <c r="M8176" s="132" t="str">
        <f>IFERROR(IFERROR(INDEX(Кат!$B:$B,MATCH($C8176,Кат!$I:$I,0)),INDEX(Торг!$B:$B,MATCH($C8176,Торг!$I:$I,0))),"")</f>
        <v/>
      </c>
      <c r="N8176" s="132" t="str">
        <f t="shared" si="127"/>
        <v>ВОЛГААВТОПРОМ ВП18-3104055Г</v>
      </c>
      <c r="O8176" s="132" t="str">
        <f>IFERROR(IFERROR(INDEX(Кат!$B:$B,MATCH($N8176,Кат!$I:$I,0)),INDEX(Торг!$B:$B,MATCH($N8176,Торг!$I:$I,0))),"")</f>
        <v/>
      </c>
    </row>
    <row r="8177" spans="1:15" outlineLevel="2">
      <c r="A8177" t="s">
        <v>19941</v>
      </c>
      <c r="C8177" s="191" t="s">
        <v>9533</v>
      </c>
      <c r="E8177" t="s">
        <v>9535</v>
      </c>
      <c r="F8177" t="s">
        <v>3774</v>
      </c>
      <c r="G8177" t="s">
        <v>399</v>
      </c>
      <c r="H8177">
        <v>890</v>
      </c>
      <c r="J8177" t="s">
        <v>22634</v>
      </c>
      <c r="K8177" s="132" t="str">
        <f>IFERROR(IFERROR(INDEX(Кат!$O:$O,MATCH($C8177,Кат!$I:$I,0)),INDEX(Торг!$L:$L,MATCH($C8177,Торг!$I:$I,0))),"")</f>
        <v/>
      </c>
      <c r="L8177" s="132" t="str">
        <f>IFERROR(IFERROR(INDEX(Кат!$A:$A,MATCH($C8177,Кат!$I:$I,0)),INDEX(Торг!$A:$A,MATCH($C8177,Торг!$I:$I,0))),"")</f>
        <v/>
      </c>
      <c r="M8177" s="132" t="str">
        <f>IFERROR(IFERROR(INDEX(Кат!$B:$B,MATCH($C8177,Кат!$I:$I,0)),INDEX(Торг!$B:$B,MATCH($C8177,Торг!$I:$I,0))),"")</f>
        <v/>
      </c>
      <c r="N8177" s="132" t="str">
        <f t="shared" si="127"/>
        <v>ВОЛГААВТОПРОМ ВП18-3104055Г</v>
      </c>
      <c r="O8177" s="132" t="str">
        <f>IFERROR(IFERROR(INDEX(Кат!$B:$B,MATCH($N8177,Кат!$I:$I,0)),INDEX(Торг!$B:$B,MATCH($N8177,Торг!$I:$I,0))),"")</f>
        <v/>
      </c>
    </row>
    <row r="8178" spans="1:15" outlineLevel="2">
      <c r="A8178" t="s">
        <v>19942</v>
      </c>
      <c r="C8178" s="191" t="s">
        <v>9536</v>
      </c>
      <c r="E8178" t="s">
        <v>9537</v>
      </c>
      <c r="F8178" t="s">
        <v>3774</v>
      </c>
      <c r="G8178" t="s">
        <v>399</v>
      </c>
      <c r="H8178">
        <v>535</v>
      </c>
      <c r="J8178" t="s">
        <v>22634</v>
      </c>
      <c r="K8178" s="132" t="str">
        <f>IFERROR(IFERROR(INDEX(Кат!$O:$O,MATCH($C8178,Кат!$I:$I,0)),INDEX(Торг!$L:$L,MATCH($C8178,Торг!$I:$I,0))),"")</f>
        <v/>
      </c>
      <c r="L8178" s="132" t="str">
        <f>IFERROR(IFERROR(INDEX(Кат!$A:$A,MATCH($C8178,Кат!$I:$I,0)),INDEX(Торг!$A:$A,MATCH($C8178,Торг!$I:$I,0))),"")</f>
        <v/>
      </c>
      <c r="M8178" s="132" t="str">
        <f>IFERROR(IFERROR(INDEX(Кат!$B:$B,MATCH($C8178,Кат!$I:$I,0)),INDEX(Торг!$B:$B,MATCH($C8178,Торг!$I:$I,0))),"")</f>
        <v/>
      </c>
      <c r="N8178" s="132" t="str">
        <f t="shared" si="127"/>
        <v>ВОЛГААВТОПРОМ ВП08-3104055</v>
      </c>
      <c r="O8178" s="132" t="str">
        <f>IFERROR(IFERROR(INDEX(Кат!$B:$B,MATCH($N8178,Кат!$I:$I,0)),INDEX(Торг!$B:$B,MATCH($N8178,Торг!$I:$I,0))),"")</f>
        <v/>
      </c>
    </row>
    <row r="8179" spans="1:15" outlineLevel="2">
      <c r="A8179" t="s">
        <v>19943</v>
      </c>
      <c r="C8179" s="191" t="s">
        <v>9536</v>
      </c>
      <c r="E8179" t="s">
        <v>9538</v>
      </c>
      <c r="F8179" t="s">
        <v>3774</v>
      </c>
      <c r="G8179" t="s">
        <v>399</v>
      </c>
      <c r="H8179">
        <v>650</v>
      </c>
      <c r="J8179" t="s">
        <v>22634</v>
      </c>
      <c r="K8179" s="132" t="str">
        <f>IFERROR(IFERROR(INDEX(Кат!$O:$O,MATCH($C8179,Кат!$I:$I,0)),INDEX(Торг!$L:$L,MATCH($C8179,Торг!$I:$I,0))),"")</f>
        <v/>
      </c>
      <c r="L8179" s="132" t="str">
        <f>IFERROR(IFERROR(INDEX(Кат!$A:$A,MATCH($C8179,Кат!$I:$I,0)),INDEX(Торг!$A:$A,MATCH($C8179,Торг!$I:$I,0))),"")</f>
        <v/>
      </c>
      <c r="M8179" s="132" t="str">
        <f>IFERROR(IFERROR(INDEX(Кат!$B:$B,MATCH($C8179,Кат!$I:$I,0)),INDEX(Торг!$B:$B,MATCH($C8179,Торг!$I:$I,0))),"")</f>
        <v/>
      </c>
      <c r="N8179" s="132" t="str">
        <f t="shared" si="127"/>
        <v>ВОЛГААВТОПРОМ ВП08-3104055</v>
      </c>
      <c r="O8179" s="132" t="str">
        <f>IFERROR(IFERROR(INDEX(Кат!$B:$B,MATCH($N8179,Кат!$I:$I,0)),INDEX(Торг!$B:$B,MATCH($N8179,Торг!$I:$I,0))),"")</f>
        <v/>
      </c>
    </row>
    <row r="8180" spans="1:15" outlineLevel="2">
      <c r="A8180" t="s">
        <v>19944</v>
      </c>
      <c r="C8180" s="191" t="s">
        <v>3775</v>
      </c>
      <c r="E8180" t="s">
        <v>3776</v>
      </c>
      <c r="F8180" t="s">
        <v>3774</v>
      </c>
      <c r="G8180" t="s">
        <v>399</v>
      </c>
      <c r="H8180">
        <v>570</v>
      </c>
      <c r="J8180" t="s">
        <v>22634</v>
      </c>
      <c r="K8180" s="132" t="str">
        <f>IFERROR(IFERROR(INDEX(Кат!$O:$O,MATCH($C8180,Кат!$I:$I,0)),INDEX(Торг!$L:$L,MATCH($C8180,Торг!$I:$I,0))),"")</f>
        <v/>
      </c>
      <c r="L8180" s="132" t="str">
        <f>IFERROR(IFERROR(INDEX(Кат!$A:$A,MATCH($C8180,Кат!$I:$I,0)),INDEX(Торг!$A:$A,MATCH($C8180,Торг!$I:$I,0))),"")</f>
        <v/>
      </c>
      <c r="M8180" s="132" t="str">
        <f>IFERROR(IFERROR(INDEX(Кат!$B:$B,MATCH($C8180,Кат!$I:$I,0)),INDEX(Торг!$B:$B,MATCH($C8180,Торг!$I:$I,0))),"")</f>
        <v/>
      </c>
      <c r="N8180" s="132" t="str">
        <f t="shared" si="127"/>
        <v>ВОЛГААВТОПРОМ ВП08-3104055Г</v>
      </c>
      <c r="O8180" s="132" t="str">
        <f>IFERROR(IFERROR(INDEX(Кат!$B:$B,MATCH($N8180,Кат!$I:$I,0)),INDEX(Торг!$B:$B,MATCH($N8180,Торг!$I:$I,0))),"")</f>
        <v/>
      </c>
    </row>
    <row r="8181" spans="1:15" outlineLevel="2">
      <c r="A8181" t="s">
        <v>19945</v>
      </c>
      <c r="C8181" s="191" t="s">
        <v>3775</v>
      </c>
      <c r="E8181" t="s">
        <v>9539</v>
      </c>
      <c r="F8181" t="s">
        <v>3774</v>
      </c>
      <c r="G8181" t="s">
        <v>399</v>
      </c>
      <c r="H8181">
        <v>650</v>
      </c>
      <c r="J8181" t="s">
        <v>22634</v>
      </c>
      <c r="K8181" s="132" t="str">
        <f>IFERROR(IFERROR(INDEX(Кат!$O:$O,MATCH($C8181,Кат!$I:$I,0)),INDEX(Торг!$L:$L,MATCH($C8181,Торг!$I:$I,0))),"")</f>
        <v/>
      </c>
      <c r="L8181" s="132" t="str">
        <f>IFERROR(IFERROR(INDEX(Кат!$A:$A,MATCH($C8181,Кат!$I:$I,0)),INDEX(Торг!$A:$A,MATCH($C8181,Торг!$I:$I,0))),"")</f>
        <v/>
      </c>
      <c r="M8181" s="132" t="str">
        <f>IFERROR(IFERROR(INDEX(Кат!$B:$B,MATCH($C8181,Кат!$I:$I,0)),INDEX(Торг!$B:$B,MATCH($C8181,Торг!$I:$I,0))),"")</f>
        <v/>
      </c>
      <c r="N8181" s="132" t="str">
        <f t="shared" si="127"/>
        <v>ВОЛГААВТОПРОМ ВП08-3104055Г</v>
      </c>
      <c r="O8181" s="132" t="str">
        <f>IFERROR(IFERROR(INDEX(Кат!$B:$B,MATCH($N8181,Кат!$I:$I,0)),INDEX(Торг!$B:$B,MATCH($N8181,Торг!$I:$I,0))),"")</f>
        <v/>
      </c>
    </row>
    <row r="8182" spans="1:15" outlineLevel="2">
      <c r="A8182" t="s">
        <v>19946</v>
      </c>
      <c r="C8182" s="191" t="s">
        <v>3777</v>
      </c>
      <c r="E8182" t="s">
        <v>3778</v>
      </c>
      <c r="F8182" t="s">
        <v>3774</v>
      </c>
      <c r="G8182" t="s">
        <v>399</v>
      </c>
      <c r="H8182">
        <v>830</v>
      </c>
      <c r="J8182" t="s">
        <v>22634</v>
      </c>
      <c r="K8182" s="132" t="str">
        <f>IFERROR(IFERROR(INDEX(Кат!$O:$O,MATCH($C8182,Кат!$I:$I,0)),INDEX(Торг!$L:$L,MATCH($C8182,Торг!$I:$I,0))),"")</f>
        <v/>
      </c>
      <c r="L8182" s="132" t="str">
        <f>IFERROR(IFERROR(INDEX(Кат!$A:$A,MATCH($C8182,Кат!$I:$I,0)),INDEX(Торг!$A:$A,MATCH($C8182,Торг!$I:$I,0))),"")</f>
        <v/>
      </c>
      <c r="M8182" s="132" t="str">
        <f>IFERROR(IFERROR(INDEX(Кат!$B:$B,MATCH($C8182,Кат!$I:$I,0)),INDEX(Торг!$B:$B,MATCH($C8182,Торг!$I:$I,0))),"")</f>
        <v/>
      </c>
      <c r="N8182" s="132" t="str">
        <f t="shared" si="127"/>
        <v>ВОЛГААВТОПРОМ ВП430425964R</v>
      </c>
      <c r="O8182" s="132" t="str">
        <f>IFERROR(IFERROR(INDEX(Кат!$B:$B,MATCH($N8182,Кат!$I:$I,0)),INDEX(Торг!$B:$B,MATCH($N8182,Торг!$I:$I,0))),"")</f>
        <v/>
      </c>
    </row>
    <row r="8183" spans="1:15" outlineLevel="2">
      <c r="A8183" t="s">
        <v>23352</v>
      </c>
      <c r="C8183" s="191" t="s">
        <v>23353</v>
      </c>
      <c r="E8183" t="s">
        <v>23354</v>
      </c>
      <c r="F8183" t="s">
        <v>3774</v>
      </c>
      <c r="G8183" t="s">
        <v>399</v>
      </c>
      <c r="H8183">
        <v>445</v>
      </c>
      <c r="J8183" t="s">
        <v>22634</v>
      </c>
      <c r="K8183" s="132" t="str">
        <f>IFERROR(IFERROR(INDEX(Кат!$O:$O,MATCH($C8183,Кат!$I:$I,0)),INDEX(Торг!$L:$L,MATCH($C8183,Торг!$I:$I,0))),"")</f>
        <v/>
      </c>
      <c r="L8183" s="132" t="str">
        <f>IFERROR(IFERROR(INDEX(Кат!$A:$A,MATCH($C8183,Кат!$I:$I,0)),INDEX(Торг!$A:$A,MATCH($C8183,Торг!$I:$I,0))),"")</f>
        <v/>
      </c>
      <c r="M8183" s="132" t="str">
        <f>IFERROR(IFERROR(INDEX(Кат!$B:$B,MATCH($C8183,Кат!$I:$I,0)),INDEX(Торг!$B:$B,MATCH($C8183,Торг!$I:$I,0))),"")</f>
        <v/>
      </c>
      <c r="N8183" s="132" t="str">
        <f t="shared" si="127"/>
        <v>ВОЛГААВТОПРОМ ВП430423019R</v>
      </c>
      <c r="O8183" s="132" t="str">
        <f>IFERROR(IFERROR(INDEX(Кат!$B:$B,MATCH($N8183,Кат!$I:$I,0)),INDEX(Торг!$B:$B,MATCH($N8183,Торг!$I:$I,0))),"")</f>
        <v/>
      </c>
    </row>
    <row r="8184" spans="1:15" outlineLevel="2">
      <c r="A8184" t="s">
        <v>23355</v>
      </c>
      <c r="C8184" s="191" t="s">
        <v>23356</v>
      </c>
      <c r="E8184" t="s">
        <v>23357</v>
      </c>
      <c r="F8184" t="s">
        <v>3774</v>
      </c>
      <c r="G8184" t="s">
        <v>399</v>
      </c>
      <c r="H8184">
        <v>830</v>
      </c>
      <c r="J8184" t="s">
        <v>22634</v>
      </c>
      <c r="K8184" s="132" t="str">
        <f>IFERROR(IFERROR(INDEX(Кат!$O:$O,MATCH($C8184,Кат!$I:$I,0)),INDEX(Торг!$L:$L,MATCH($C8184,Торг!$I:$I,0))),"")</f>
        <v/>
      </c>
      <c r="L8184" s="132" t="str">
        <f>IFERROR(IFERROR(INDEX(Кат!$A:$A,MATCH($C8184,Кат!$I:$I,0)),INDEX(Торг!$A:$A,MATCH($C8184,Торг!$I:$I,0))),"")</f>
        <v/>
      </c>
      <c r="M8184" s="132" t="str">
        <f>IFERROR(IFERROR(INDEX(Кат!$B:$B,MATCH($C8184,Кат!$I:$I,0)),INDEX(Торг!$B:$B,MATCH($C8184,Торг!$I:$I,0))),"")</f>
        <v/>
      </c>
      <c r="N8184" s="132" t="str">
        <f t="shared" si="127"/>
        <v>ВОЛГААВТОПРОМ ВП8450030988</v>
      </c>
      <c r="O8184" s="132" t="str">
        <f>IFERROR(IFERROR(INDEX(Кат!$B:$B,MATCH($N8184,Кат!$I:$I,0)),INDEX(Торг!$B:$B,MATCH($N8184,Торг!$I:$I,0))),"")</f>
        <v/>
      </c>
    </row>
    <row r="8185" spans="1:15" outlineLevel="2">
      <c r="A8185" t="s">
        <v>24576</v>
      </c>
      <c r="C8185" s="191"/>
      <c r="E8185" t="s">
        <v>24577</v>
      </c>
      <c r="J8185" t="s">
        <v>22634</v>
      </c>
      <c r="K8185" s="132" t="str">
        <f>IFERROR(IFERROR(INDEX(Кат!$O:$O,MATCH($C8185,Кат!$I:$I,0)),INDEX(Торг!$L:$L,MATCH($C8185,Торг!$I:$I,0))),"")</f>
        <v/>
      </c>
      <c r="L8185" s="132" t="str">
        <f>IFERROR(IFERROR(INDEX(Кат!$A:$A,MATCH($C8185,Кат!$I:$I,0)),INDEX(Торг!$A:$A,MATCH($C8185,Торг!$I:$I,0))),"")</f>
        <v/>
      </c>
      <c r="M8185" s="132" t="str">
        <f>IFERROR(IFERROR(INDEX(Кат!$B:$B,MATCH($C8185,Кат!$I:$I,0)),INDEX(Торг!$B:$B,MATCH($C8185,Торг!$I:$I,0))),"")</f>
        <v/>
      </c>
      <c r="N8185" s="132" t="str">
        <f t="shared" si="127"/>
        <v xml:space="preserve"> </v>
      </c>
      <c r="O8185" s="132" t="str">
        <f>IFERROR(IFERROR(INDEX(Кат!$B:$B,MATCH($N8185,Кат!$I:$I,0)),INDEX(Торг!$B:$B,MATCH($N8185,Торг!$I:$I,0))),"")</f>
        <v/>
      </c>
    </row>
    <row r="8186" spans="1:15" outlineLevel="2">
      <c r="A8186" t="s">
        <v>19947</v>
      </c>
      <c r="C8186" s="191" t="s">
        <v>9540</v>
      </c>
      <c r="E8186" t="s">
        <v>9541</v>
      </c>
      <c r="F8186" t="s">
        <v>3774</v>
      </c>
      <c r="G8186" t="s">
        <v>399</v>
      </c>
      <c r="H8186">
        <v>4150</v>
      </c>
      <c r="J8186" t="s">
        <v>22634</v>
      </c>
      <c r="K8186" s="132" t="str">
        <f>IFERROR(IFERROR(INDEX(Кат!$O:$O,MATCH($C8186,Кат!$I:$I,0)),INDEX(Торг!$L:$L,MATCH($C8186,Торг!$I:$I,0))),"")</f>
        <v/>
      </c>
      <c r="L8186" s="132" t="str">
        <f>IFERROR(IFERROR(INDEX(Кат!$A:$A,MATCH($C8186,Кат!$I:$I,0)),INDEX(Торг!$A:$A,MATCH($C8186,Торг!$I:$I,0))),"")</f>
        <v/>
      </c>
      <c r="M8186" s="132" t="str">
        <f>IFERROR(IFERROR(INDEX(Кат!$B:$B,MATCH($C8186,Кат!$I:$I,0)),INDEX(Торг!$B:$B,MATCH($C8186,Торг!$I:$I,0))),"")</f>
        <v/>
      </c>
      <c r="N8186" s="132" t="str">
        <f t="shared" si="127"/>
        <v>ВОЛГААВТОПРОМ ВПМ2121</v>
      </c>
      <c r="O8186" s="132" t="str">
        <f>IFERROR(IFERROR(INDEX(Кат!$B:$B,MATCH($N8186,Кат!$I:$I,0)),INDEX(Торг!$B:$B,MATCH($N8186,Торг!$I:$I,0))),"")</f>
        <v/>
      </c>
    </row>
    <row r="8187" spans="1:15" outlineLevel="2">
      <c r="A8187" t="s">
        <v>19948</v>
      </c>
      <c r="C8187" s="191" t="s">
        <v>3779</v>
      </c>
      <c r="E8187" t="s">
        <v>3780</v>
      </c>
      <c r="F8187" t="s">
        <v>3774</v>
      </c>
      <c r="G8187" t="s">
        <v>399</v>
      </c>
      <c r="H8187">
        <v>5600</v>
      </c>
      <c r="J8187" t="s">
        <v>22634</v>
      </c>
      <c r="K8187" s="132" t="str">
        <f>IFERROR(IFERROR(INDEX(Кат!$O:$O,MATCH($C8187,Кат!$I:$I,0)),INDEX(Торг!$L:$L,MATCH($C8187,Торг!$I:$I,0))),"")</f>
        <v/>
      </c>
      <c r="L8187" s="132" t="str">
        <f>IFERROR(IFERROR(INDEX(Кат!$A:$A,MATCH($C8187,Кат!$I:$I,0)),INDEX(Торг!$A:$A,MATCH($C8187,Торг!$I:$I,0))),"")</f>
        <v/>
      </c>
      <c r="M8187" s="132" t="str">
        <f>IFERROR(IFERROR(INDEX(Кат!$B:$B,MATCH($C8187,Кат!$I:$I,0)),INDEX(Торг!$B:$B,MATCH($C8187,Торг!$I:$I,0))),"")</f>
        <v/>
      </c>
      <c r="N8187" s="132" t="str">
        <f t="shared" si="127"/>
        <v>ВОЛГААВТОПРОМ ВПМ2123</v>
      </c>
      <c r="O8187" s="132" t="str">
        <f>IFERROR(IFERROR(INDEX(Кат!$B:$B,MATCH($N8187,Кат!$I:$I,0)),INDEX(Торг!$B:$B,MATCH($N8187,Торг!$I:$I,0))),"")</f>
        <v/>
      </c>
    </row>
    <row r="8188" spans="1:15" outlineLevel="2">
      <c r="A8188" t="s">
        <v>19949</v>
      </c>
      <c r="C8188" s="191" t="s">
        <v>9542</v>
      </c>
      <c r="E8188" t="s">
        <v>9543</v>
      </c>
      <c r="F8188" t="s">
        <v>3774</v>
      </c>
      <c r="G8188" t="s">
        <v>399</v>
      </c>
      <c r="H8188">
        <v>4850</v>
      </c>
      <c r="J8188" t="s">
        <v>22634</v>
      </c>
      <c r="K8188" s="132" t="str">
        <f>IFERROR(IFERROR(INDEX(Кат!$O:$O,MATCH($C8188,Кат!$I:$I,0)),INDEX(Торг!$L:$L,MATCH($C8188,Торг!$I:$I,0))),"")</f>
        <v/>
      </c>
      <c r="L8188" s="132" t="str">
        <f>IFERROR(IFERROR(INDEX(Кат!$A:$A,MATCH($C8188,Кат!$I:$I,0)),INDEX(Торг!$A:$A,MATCH($C8188,Торг!$I:$I,0))),"")</f>
        <v/>
      </c>
      <c r="M8188" s="132" t="str">
        <f>IFERROR(IFERROR(INDEX(Кат!$B:$B,MATCH($C8188,Кат!$I:$I,0)),INDEX(Торг!$B:$B,MATCH($C8188,Торг!$I:$I,0))),"")</f>
        <v/>
      </c>
      <c r="N8188" s="132" t="str">
        <f t="shared" si="127"/>
        <v>ВОЛГААВТОПРОМ ВПМ2123АБС</v>
      </c>
      <c r="O8188" s="132" t="str">
        <f>IFERROR(IFERROR(INDEX(Кат!$B:$B,MATCH($N8188,Кат!$I:$I,0)),INDEX(Торг!$B:$B,MATCH($N8188,Торг!$I:$I,0))),"")</f>
        <v/>
      </c>
    </row>
    <row r="8189" spans="1:15" outlineLevel="2">
      <c r="A8189" t="s">
        <v>24578</v>
      </c>
      <c r="C8189" s="191"/>
      <c r="E8189" t="s">
        <v>24579</v>
      </c>
      <c r="J8189" t="s">
        <v>22634</v>
      </c>
      <c r="K8189" s="132" t="str">
        <f>IFERROR(IFERROR(INDEX(Кат!$O:$O,MATCH($C8189,Кат!$I:$I,0)),INDEX(Торг!$L:$L,MATCH($C8189,Торг!$I:$I,0))),"")</f>
        <v/>
      </c>
      <c r="L8189" s="132" t="str">
        <f>IFERROR(IFERROR(INDEX(Кат!$A:$A,MATCH($C8189,Кат!$I:$I,0)),INDEX(Торг!$A:$A,MATCH($C8189,Торг!$I:$I,0))),"")</f>
        <v/>
      </c>
      <c r="M8189" s="132" t="str">
        <f>IFERROR(IFERROR(INDEX(Кат!$B:$B,MATCH($C8189,Кат!$I:$I,0)),INDEX(Торг!$B:$B,MATCH($C8189,Торг!$I:$I,0))),"")</f>
        <v/>
      </c>
      <c r="N8189" s="132" t="str">
        <f t="shared" si="127"/>
        <v xml:space="preserve"> </v>
      </c>
      <c r="O8189" s="132" t="str">
        <f>IFERROR(IFERROR(INDEX(Кат!$B:$B,MATCH($N8189,Кат!$I:$I,0)),INDEX(Торг!$B:$B,MATCH($N8189,Торг!$I:$I,0))),"")</f>
        <v/>
      </c>
    </row>
    <row r="8190" spans="1:15" outlineLevel="2">
      <c r="A8190" t="s">
        <v>19950</v>
      </c>
      <c r="C8190" s="191" t="s">
        <v>9544</v>
      </c>
      <c r="E8190" t="s">
        <v>9545</v>
      </c>
      <c r="F8190" t="s">
        <v>3774</v>
      </c>
      <c r="G8190" t="s">
        <v>399</v>
      </c>
      <c r="H8190">
        <v>420</v>
      </c>
      <c r="J8190" t="s">
        <v>22634</v>
      </c>
      <c r="K8190" s="132" t="str">
        <f>IFERROR(IFERROR(INDEX(Кат!$O:$O,MATCH($C8190,Кат!$I:$I,0)),INDEX(Торг!$L:$L,MATCH($C8190,Торг!$I:$I,0))),"")</f>
        <v/>
      </c>
      <c r="L8190" s="132" t="str">
        <f>IFERROR(IFERROR(INDEX(Кат!$A:$A,MATCH($C8190,Кат!$I:$I,0)),INDEX(Торг!$A:$A,MATCH($C8190,Торг!$I:$I,0))),"")</f>
        <v/>
      </c>
      <c r="M8190" s="132" t="str">
        <f>IFERROR(IFERROR(INDEX(Кат!$B:$B,MATCH($C8190,Кат!$I:$I,0)),INDEX(Торг!$B:$B,MATCH($C8190,Торг!$I:$I,0))),"")</f>
        <v/>
      </c>
      <c r="N8190" s="132" t="str">
        <f t="shared" si="127"/>
        <v>ВОЛГААВТОПРОМ ВП18-2215070</v>
      </c>
      <c r="O8190" s="132" t="str">
        <f>IFERROR(IFERROR(INDEX(Кат!$B:$B,MATCH($N8190,Кат!$I:$I,0)),INDEX(Торг!$B:$B,MATCH($N8190,Торг!$I:$I,0))),"")</f>
        <v/>
      </c>
    </row>
    <row r="8191" spans="1:15" outlineLevel="2">
      <c r="A8191" t="s">
        <v>19951</v>
      </c>
      <c r="C8191" s="191" t="s">
        <v>9546</v>
      </c>
      <c r="E8191" t="s">
        <v>9547</v>
      </c>
      <c r="F8191" t="s">
        <v>3774</v>
      </c>
      <c r="G8191" t="s">
        <v>399</v>
      </c>
      <c r="H8191">
        <v>410</v>
      </c>
      <c r="J8191" t="s">
        <v>22634</v>
      </c>
      <c r="K8191" s="132" t="str">
        <f>IFERROR(IFERROR(INDEX(Кат!$O:$O,MATCH($C8191,Кат!$I:$I,0)),INDEX(Торг!$L:$L,MATCH($C8191,Торг!$I:$I,0))),"")</f>
        <v/>
      </c>
      <c r="L8191" s="132" t="str">
        <f>IFERROR(IFERROR(INDEX(Кат!$A:$A,MATCH($C8191,Кат!$I:$I,0)),INDEX(Торг!$A:$A,MATCH($C8191,Торг!$I:$I,0))),"")</f>
        <v/>
      </c>
      <c r="M8191" s="132" t="str">
        <f>IFERROR(IFERROR(INDEX(Кат!$B:$B,MATCH($C8191,Кат!$I:$I,0)),INDEX(Торг!$B:$B,MATCH($C8191,Торг!$I:$I,0))),"")</f>
        <v/>
      </c>
      <c r="N8191" s="132" t="str">
        <f t="shared" si="127"/>
        <v>ВОЛГААВТОПРОМ ВП08-2215070</v>
      </c>
      <c r="O8191" s="132" t="str">
        <f>IFERROR(IFERROR(INDEX(Кат!$B:$B,MATCH($N8191,Кат!$I:$I,0)),INDEX(Торг!$B:$B,MATCH($N8191,Торг!$I:$I,0))),"")</f>
        <v/>
      </c>
    </row>
    <row r="8192" spans="1:15" outlineLevel="2">
      <c r="A8192" t="s">
        <v>19952</v>
      </c>
      <c r="C8192" s="191" t="s">
        <v>9548</v>
      </c>
      <c r="E8192" t="s">
        <v>9549</v>
      </c>
      <c r="F8192" t="s">
        <v>3774</v>
      </c>
      <c r="G8192" t="s">
        <v>399</v>
      </c>
      <c r="H8192">
        <v>420</v>
      </c>
      <c r="J8192" t="s">
        <v>22634</v>
      </c>
      <c r="K8192" s="132" t="str">
        <f>IFERROR(IFERROR(INDEX(Кат!$O:$O,MATCH($C8192,Кат!$I:$I,0)),INDEX(Торг!$L:$L,MATCH($C8192,Торг!$I:$I,0))),"")</f>
        <v/>
      </c>
      <c r="L8192" s="132" t="str">
        <f>IFERROR(IFERROR(INDEX(Кат!$A:$A,MATCH($C8192,Кат!$I:$I,0)),INDEX(Торг!$A:$A,MATCH($C8192,Торг!$I:$I,0))),"")</f>
        <v/>
      </c>
      <c r="M8192" s="132" t="str">
        <f>IFERROR(IFERROR(INDEX(Кат!$B:$B,MATCH($C8192,Кат!$I:$I,0)),INDEX(Торг!$B:$B,MATCH($C8192,Торг!$I:$I,0))),"")</f>
        <v/>
      </c>
      <c r="N8192" s="132" t="str">
        <f t="shared" si="127"/>
        <v>ВОЛГААВТОПРОМ ВП10-2215070</v>
      </c>
      <c r="O8192" s="132" t="str">
        <f>IFERROR(IFERROR(INDEX(Кат!$B:$B,MATCH($N8192,Кат!$I:$I,0)),INDEX(Торг!$B:$B,MATCH($N8192,Торг!$I:$I,0))),"")</f>
        <v/>
      </c>
    </row>
    <row r="8193" spans="1:15" outlineLevel="2">
      <c r="A8193" t="s">
        <v>19953</v>
      </c>
      <c r="C8193" s="191" t="s">
        <v>9550</v>
      </c>
      <c r="E8193" t="s">
        <v>9551</v>
      </c>
      <c r="F8193" t="s">
        <v>3774</v>
      </c>
      <c r="G8193" t="s">
        <v>399</v>
      </c>
      <c r="H8193">
        <v>885</v>
      </c>
      <c r="J8193" t="s">
        <v>22634</v>
      </c>
      <c r="K8193" s="132" t="str">
        <f>IFERROR(IFERROR(INDEX(Кат!$O:$O,MATCH($C8193,Кат!$I:$I,0)),INDEX(Торг!$L:$L,MATCH($C8193,Торг!$I:$I,0))),"")</f>
        <v/>
      </c>
      <c r="L8193" s="132" t="str">
        <f>IFERROR(IFERROR(INDEX(Кат!$A:$A,MATCH($C8193,Кат!$I:$I,0)),INDEX(Торг!$A:$A,MATCH($C8193,Торг!$I:$I,0))),"")</f>
        <v/>
      </c>
      <c r="M8193" s="132" t="str">
        <f>IFERROR(IFERROR(INDEX(Кат!$B:$B,MATCH($C8193,Кат!$I:$I,0)),INDEX(Торг!$B:$B,MATCH($C8193,Торг!$I:$I,0))),"")</f>
        <v/>
      </c>
      <c r="N8193" s="132" t="str">
        <f t="shared" si="127"/>
        <v>ВОЛГААВТОПРОМ ВП18-2215092</v>
      </c>
      <c r="O8193" s="132" t="str">
        <f>IFERROR(IFERROR(INDEX(Кат!$B:$B,MATCH($N8193,Кат!$I:$I,0)),INDEX(Торг!$B:$B,MATCH($N8193,Торг!$I:$I,0))),"")</f>
        <v/>
      </c>
    </row>
    <row r="8194" spans="1:15" outlineLevel="2">
      <c r="A8194" t="s">
        <v>19954</v>
      </c>
      <c r="C8194" s="191" t="s">
        <v>9552</v>
      </c>
      <c r="E8194" t="s">
        <v>9553</v>
      </c>
      <c r="F8194" t="s">
        <v>3774</v>
      </c>
      <c r="G8194" t="s">
        <v>399</v>
      </c>
      <c r="H8194">
        <v>435</v>
      </c>
      <c r="J8194" t="s">
        <v>22634</v>
      </c>
      <c r="K8194" s="132" t="str">
        <f>IFERROR(IFERROR(INDEX(Кат!$O:$O,MATCH($C8194,Кат!$I:$I,0)),INDEX(Торг!$L:$L,MATCH($C8194,Торг!$I:$I,0))),"")</f>
        <v/>
      </c>
      <c r="L8194" s="132" t="str">
        <f>IFERROR(IFERROR(INDEX(Кат!$A:$A,MATCH($C8194,Кат!$I:$I,0)),INDEX(Торг!$A:$A,MATCH($C8194,Торг!$I:$I,0))),"")</f>
        <v/>
      </c>
      <c r="M8194" s="132" t="str">
        <f>IFERROR(IFERROR(INDEX(Кат!$B:$B,MATCH($C8194,Кат!$I:$I,0)),INDEX(Торг!$B:$B,MATCH($C8194,Торг!$I:$I,0))),"")</f>
        <v/>
      </c>
      <c r="N8194" s="132" t="str">
        <f t="shared" si="127"/>
        <v>ВОЛГААВТОПРОМ ВП21-2215070</v>
      </c>
      <c r="O8194" s="132" t="str">
        <f>IFERROR(IFERROR(INDEX(Кат!$B:$B,MATCH($N8194,Кат!$I:$I,0)),INDEX(Торг!$B:$B,MATCH($N8194,Торг!$I:$I,0))),"")</f>
        <v/>
      </c>
    </row>
    <row r="8195" spans="1:15" outlineLevel="2">
      <c r="A8195" t="s">
        <v>24580</v>
      </c>
      <c r="C8195" s="191"/>
      <c r="E8195" t="s">
        <v>24581</v>
      </c>
      <c r="J8195" t="s">
        <v>22634</v>
      </c>
      <c r="K8195" s="132" t="str">
        <f>IFERROR(IFERROR(INDEX(Кат!$O:$O,MATCH($C8195,Кат!$I:$I,0)),INDEX(Торг!$L:$L,MATCH($C8195,Торг!$I:$I,0))),"")</f>
        <v/>
      </c>
      <c r="L8195" s="132" t="str">
        <f>IFERROR(IFERROR(INDEX(Кат!$A:$A,MATCH($C8195,Кат!$I:$I,0)),INDEX(Торг!$A:$A,MATCH($C8195,Торг!$I:$I,0))),"")</f>
        <v/>
      </c>
      <c r="M8195" s="132" t="str">
        <f>IFERROR(IFERROR(INDEX(Кат!$B:$B,MATCH($C8195,Кат!$I:$I,0)),INDEX(Торг!$B:$B,MATCH($C8195,Торг!$I:$I,0))),"")</f>
        <v/>
      </c>
      <c r="N8195" s="132" t="str">
        <f t="shared" si="127"/>
        <v xml:space="preserve"> </v>
      </c>
      <c r="O8195" s="132" t="str">
        <f>IFERROR(IFERROR(INDEX(Кат!$B:$B,MATCH($N8195,Кат!$I:$I,0)),INDEX(Торг!$B:$B,MATCH($N8195,Торг!$I:$I,0))),"")</f>
        <v/>
      </c>
    </row>
    <row r="8196" spans="1:15" outlineLevel="2">
      <c r="A8196" t="s">
        <v>19955</v>
      </c>
      <c r="C8196" s="191" t="s">
        <v>34005</v>
      </c>
      <c r="E8196" t="s">
        <v>9554</v>
      </c>
      <c r="F8196" t="s">
        <v>3774</v>
      </c>
      <c r="G8196" t="s">
        <v>399</v>
      </c>
      <c r="H8196">
        <v>3700</v>
      </c>
      <c r="J8196" t="s">
        <v>22634</v>
      </c>
      <c r="K8196" s="132" t="str">
        <f>IFERROR(IFERROR(INDEX(Кат!$O:$O,MATCH($C8196,Кат!$I:$I,0)),INDEX(Торг!$L:$L,MATCH($C8196,Торг!$I:$I,0))),"")</f>
        <v/>
      </c>
      <c r="L8196" s="132" t="str">
        <f>IFERROR(IFERROR(INDEX(Кат!$A:$A,MATCH($C8196,Кат!$I:$I,0)),INDEX(Торг!$A:$A,MATCH($C8196,Торг!$I:$I,0))),"")</f>
        <v/>
      </c>
      <c r="M8196" s="132" t="str">
        <f>IFERROR(IFERROR(INDEX(Кат!$B:$B,MATCH($C8196,Кат!$I:$I,0)),INDEX(Торг!$B:$B,MATCH($C8196,Торг!$I:$I,0))),"")</f>
        <v/>
      </c>
      <c r="N8196" s="132" t="str">
        <f t="shared" si="127"/>
        <v xml:space="preserve">ВОЛГААВТОПРОМ ВП213-2202010 </v>
      </c>
      <c r="O8196" s="132" t="str">
        <f>IFERROR(IFERROR(INDEX(Кат!$B:$B,MATCH($N8196,Кат!$I:$I,0)),INDEX(Торг!$B:$B,MATCH($N8196,Торг!$I:$I,0))),"")</f>
        <v/>
      </c>
    </row>
    <row r="8197" spans="1:15" outlineLevel="2">
      <c r="A8197" t="s">
        <v>19956</v>
      </c>
      <c r="C8197" s="191" t="s">
        <v>34005</v>
      </c>
      <c r="E8197" t="s">
        <v>9555</v>
      </c>
      <c r="F8197" t="s">
        <v>3774</v>
      </c>
      <c r="G8197" t="s">
        <v>399</v>
      </c>
      <c r="H8197">
        <v>3700</v>
      </c>
      <c r="J8197" t="s">
        <v>22634</v>
      </c>
      <c r="K8197" s="132" t="str">
        <f>IFERROR(IFERROR(INDEX(Кат!$O:$O,MATCH($C8197,Кат!$I:$I,0)),INDEX(Торг!$L:$L,MATCH($C8197,Торг!$I:$I,0))),"")</f>
        <v/>
      </c>
      <c r="L8197" s="132" t="str">
        <f>IFERROR(IFERROR(INDEX(Кат!$A:$A,MATCH($C8197,Кат!$I:$I,0)),INDEX(Торг!$A:$A,MATCH($C8197,Торг!$I:$I,0))),"")</f>
        <v/>
      </c>
      <c r="M8197" s="132" t="str">
        <f>IFERROR(IFERROR(INDEX(Кат!$B:$B,MATCH($C8197,Кат!$I:$I,0)),INDEX(Торг!$B:$B,MATCH($C8197,Торг!$I:$I,0))),"")</f>
        <v/>
      </c>
      <c r="N8197" s="132" t="str">
        <f t="shared" si="127"/>
        <v xml:space="preserve">ВОЛГААВТОПРОМ ВП213-2202010 </v>
      </c>
      <c r="O8197" s="132" t="str">
        <f>IFERROR(IFERROR(INDEX(Кат!$B:$B,MATCH($N8197,Кат!$I:$I,0)),INDEX(Торг!$B:$B,MATCH($N8197,Торг!$I:$I,0))),"")</f>
        <v/>
      </c>
    </row>
    <row r="8198" spans="1:15" outlineLevel="2">
      <c r="A8198" t="s">
        <v>19957</v>
      </c>
      <c r="C8198" s="191" t="s">
        <v>34005</v>
      </c>
      <c r="E8198" t="s">
        <v>13499</v>
      </c>
      <c r="F8198" t="s">
        <v>3774</v>
      </c>
      <c r="G8198" t="s">
        <v>399</v>
      </c>
      <c r="H8198">
        <v>2815</v>
      </c>
      <c r="J8198" t="s">
        <v>22634</v>
      </c>
      <c r="K8198" s="132" t="str">
        <f>IFERROR(IFERROR(INDEX(Кат!$O:$O,MATCH($C8198,Кат!$I:$I,0)),INDEX(Торг!$L:$L,MATCH($C8198,Торг!$I:$I,0))),"")</f>
        <v/>
      </c>
      <c r="L8198" s="132" t="str">
        <f>IFERROR(IFERROR(INDEX(Кат!$A:$A,MATCH($C8198,Кат!$I:$I,0)),INDEX(Торг!$A:$A,MATCH($C8198,Торг!$I:$I,0))),"")</f>
        <v/>
      </c>
      <c r="M8198" s="132" t="str">
        <f>IFERROR(IFERROR(INDEX(Кат!$B:$B,MATCH($C8198,Кат!$I:$I,0)),INDEX(Торг!$B:$B,MATCH($C8198,Торг!$I:$I,0))),"")</f>
        <v/>
      </c>
      <c r="N8198" s="132" t="str">
        <f t="shared" si="127"/>
        <v xml:space="preserve">ВОЛГААВТОПРОМ ВП213-2202010 </v>
      </c>
      <c r="O8198" s="132" t="str">
        <f>IFERROR(IFERROR(INDEX(Кат!$B:$B,MATCH($N8198,Кат!$I:$I,0)),INDEX(Торг!$B:$B,MATCH($N8198,Торг!$I:$I,0))),"")</f>
        <v/>
      </c>
    </row>
    <row r="8199" spans="1:15" outlineLevel="2">
      <c r="A8199" t="s">
        <v>19958</v>
      </c>
      <c r="C8199" s="191" t="s">
        <v>34006</v>
      </c>
      <c r="E8199" t="s">
        <v>9556</v>
      </c>
      <c r="F8199" t="s">
        <v>3774</v>
      </c>
      <c r="G8199" t="s">
        <v>399</v>
      </c>
      <c r="H8199">
        <v>3590</v>
      </c>
      <c r="J8199" t="s">
        <v>22634</v>
      </c>
      <c r="K8199" s="132" t="str">
        <f>IFERROR(IFERROR(INDEX(Кат!$O:$O,MATCH($C8199,Кат!$I:$I,0)),INDEX(Торг!$L:$L,MATCH($C8199,Торг!$I:$I,0))),"")</f>
        <v/>
      </c>
      <c r="L8199" s="132" t="str">
        <f>IFERROR(IFERROR(INDEX(Кат!$A:$A,MATCH($C8199,Кат!$I:$I,0)),INDEX(Торг!$A:$A,MATCH($C8199,Торг!$I:$I,0))),"")</f>
        <v/>
      </c>
      <c r="M8199" s="132" t="str">
        <f>IFERROR(IFERROR(INDEX(Кат!$B:$B,MATCH($C8199,Кат!$I:$I,0)),INDEX(Торг!$B:$B,MATCH($C8199,Торг!$I:$I,0))),"")</f>
        <v/>
      </c>
      <c r="N8199" s="132" t="str">
        <f t="shared" si="127"/>
        <v xml:space="preserve">ВОЛГААВТОПРОМ ВП23-2202010 </v>
      </c>
      <c r="O8199" s="132" t="str">
        <f>IFERROR(IFERROR(INDEX(Кат!$B:$B,MATCH($N8199,Кат!$I:$I,0)),INDEX(Торг!$B:$B,MATCH($N8199,Торг!$I:$I,0))),"")</f>
        <v/>
      </c>
    </row>
    <row r="8200" spans="1:15" outlineLevel="2">
      <c r="A8200" t="s">
        <v>19959</v>
      </c>
      <c r="C8200" s="191" t="s">
        <v>34006</v>
      </c>
      <c r="E8200" t="s">
        <v>9557</v>
      </c>
      <c r="F8200" t="s">
        <v>3774</v>
      </c>
      <c r="G8200" t="s">
        <v>399</v>
      </c>
      <c r="H8200">
        <v>3300</v>
      </c>
      <c r="J8200" t="s">
        <v>22634</v>
      </c>
      <c r="K8200" s="132" t="str">
        <f>IFERROR(IFERROR(INDEX(Кат!$O:$O,MATCH($C8200,Кат!$I:$I,0)),INDEX(Торг!$L:$L,MATCH($C8200,Торг!$I:$I,0))),"")</f>
        <v/>
      </c>
      <c r="L8200" s="132" t="str">
        <f>IFERROR(IFERROR(INDEX(Кат!$A:$A,MATCH($C8200,Кат!$I:$I,0)),INDEX(Торг!$A:$A,MATCH($C8200,Торг!$I:$I,0))),"")</f>
        <v/>
      </c>
      <c r="M8200" s="132" t="str">
        <f>IFERROR(IFERROR(INDEX(Кат!$B:$B,MATCH($C8200,Кат!$I:$I,0)),INDEX(Торг!$B:$B,MATCH($C8200,Торг!$I:$I,0))),"")</f>
        <v/>
      </c>
      <c r="N8200" s="132" t="str">
        <f t="shared" ref="N8200:N8263" si="128">_xlfn.CONCAT(F8200," ",C8200)</f>
        <v xml:space="preserve">ВОЛГААВТОПРОМ ВП23-2202010 </v>
      </c>
      <c r="O8200" s="132" t="str">
        <f>IFERROR(IFERROR(INDEX(Кат!$B:$B,MATCH($N8200,Кат!$I:$I,0)),INDEX(Торг!$B:$B,MATCH($N8200,Торг!$I:$I,0))),"")</f>
        <v/>
      </c>
    </row>
    <row r="8201" spans="1:15" outlineLevel="2">
      <c r="A8201" t="s">
        <v>19960</v>
      </c>
      <c r="C8201" s="191" t="s">
        <v>9558</v>
      </c>
      <c r="E8201" t="s">
        <v>9559</v>
      </c>
      <c r="F8201" t="s">
        <v>3774</v>
      </c>
      <c r="G8201" t="s">
        <v>399</v>
      </c>
      <c r="H8201">
        <v>1240</v>
      </c>
      <c r="J8201" t="s">
        <v>22634</v>
      </c>
      <c r="K8201" s="132" t="str">
        <f>IFERROR(IFERROR(INDEX(Кат!$O:$O,MATCH($C8201,Кат!$I:$I,0)),INDEX(Торг!$L:$L,MATCH($C8201,Торг!$I:$I,0))),"")</f>
        <v/>
      </c>
      <c r="L8201" s="132" t="str">
        <f>IFERROR(IFERROR(INDEX(Кат!$A:$A,MATCH($C8201,Кат!$I:$I,0)),INDEX(Торг!$A:$A,MATCH($C8201,Торг!$I:$I,0))),"")</f>
        <v/>
      </c>
      <c r="M8201" s="132" t="str">
        <f>IFERROR(IFERROR(INDEX(Кат!$B:$B,MATCH($C8201,Кат!$I:$I,0)),INDEX(Торг!$B:$B,MATCH($C8201,Торг!$I:$I,0))),"")</f>
        <v/>
      </c>
      <c r="N8201" s="132" t="str">
        <f t="shared" si="128"/>
        <v>ВОЛГААВТОПРОМ ВП23-2202016</v>
      </c>
      <c r="O8201" s="132" t="str">
        <f>IFERROR(IFERROR(INDEX(Кат!$B:$B,MATCH($N8201,Кат!$I:$I,0)),INDEX(Торг!$B:$B,MATCH($N8201,Торг!$I:$I,0))),"")</f>
        <v/>
      </c>
    </row>
    <row r="8202" spans="1:15" outlineLevel="2">
      <c r="A8202" t="s">
        <v>19961</v>
      </c>
      <c r="C8202" s="191" t="s">
        <v>9558</v>
      </c>
      <c r="E8202" t="s">
        <v>9560</v>
      </c>
      <c r="F8202" t="s">
        <v>3774</v>
      </c>
      <c r="G8202" t="s">
        <v>399</v>
      </c>
      <c r="H8202">
        <v>1240</v>
      </c>
      <c r="J8202" t="s">
        <v>22634</v>
      </c>
      <c r="K8202" s="132" t="str">
        <f>IFERROR(IFERROR(INDEX(Кат!$O:$O,MATCH($C8202,Кат!$I:$I,0)),INDEX(Торг!$L:$L,MATCH($C8202,Торг!$I:$I,0))),"")</f>
        <v/>
      </c>
      <c r="L8202" s="132" t="str">
        <f>IFERROR(IFERROR(INDEX(Кат!$A:$A,MATCH($C8202,Кат!$I:$I,0)),INDEX(Торг!$A:$A,MATCH($C8202,Торг!$I:$I,0))),"")</f>
        <v/>
      </c>
      <c r="M8202" s="132" t="str">
        <f>IFERROR(IFERROR(INDEX(Кат!$B:$B,MATCH($C8202,Кат!$I:$I,0)),INDEX(Торг!$B:$B,MATCH($C8202,Торг!$I:$I,0))),"")</f>
        <v/>
      </c>
      <c r="N8202" s="132" t="str">
        <f t="shared" si="128"/>
        <v>ВОЛГААВТОПРОМ ВП23-2202016</v>
      </c>
      <c r="O8202" s="132" t="str">
        <f>IFERROR(IFERROR(INDEX(Кат!$B:$B,MATCH($N8202,Кат!$I:$I,0)),INDEX(Торг!$B:$B,MATCH($N8202,Торг!$I:$I,0))),"")</f>
        <v/>
      </c>
    </row>
    <row r="8203" spans="1:15" outlineLevel="2">
      <c r="A8203" t="s">
        <v>24582</v>
      </c>
      <c r="C8203" s="191"/>
      <c r="E8203" t="s">
        <v>24376</v>
      </c>
      <c r="J8203" t="s">
        <v>22634</v>
      </c>
      <c r="K8203" s="132" t="str">
        <f>IFERROR(IFERROR(INDEX(Кат!$O:$O,MATCH($C8203,Кат!$I:$I,0)),INDEX(Торг!$L:$L,MATCH($C8203,Торг!$I:$I,0))),"")</f>
        <v/>
      </c>
      <c r="L8203" s="132" t="str">
        <f>IFERROR(IFERROR(INDEX(Кат!$A:$A,MATCH($C8203,Кат!$I:$I,0)),INDEX(Торг!$A:$A,MATCH($C8203,Торг!$I:$I,0))),"")</f>
        <v/>
      </c>
      <c r="M8203" s="132" t="str">
        <f>IFERROR(IFERROR(INDEX(Кат!$B:$B,MATCH($C8203,Кат!$I:$I,0)),INDEX(Торг!$B:$B,MATCH($C8203,Торг!$I:$I,0))),"")</f>
        <v/>
      </c>
      <c r="N8203" s="132" t="str">
        <f t="shared" si="128"/>
        <v xml:space="preserve"> </v>
      </c>
      <c r="O8203" s="132" t="str">
        <f>IFERROR(IFERROR(INDEX(Кат!$B:$B,MATCH($N8203,Кат!$I:$I,0)),INDEX(Торг!$B:$B,MATCH($N8203,Торг!$I:$I,0))),"")</f>
        <v/>
      </c>
    </row>
    <row r="8204" spans="1:15" outlineLevel="2">
      <c r="A8204" t="s">
        <v>19962</v>
      </c>
      <c r="C8204" s="191" t="s">
        <v>9561</v>
      </c>
      <c r="E8204" t="s">
        <v>9562</v>
      </c>
      <c r="F8204" t="s">
        <v>3774</v>
      </c>
      <c r="G8204" t="s">
        <v>399</v>
      </c>
      <c r="H8204">
        <v>1550</v>
      </c>
      <c r="J8204" t="s">
        <v>22634</v>
      </c>
      <c r="K8204" s="132" t="str">
        <f>IFERROR(IFERROR(INDEX(Кат!$O:$O,MATCH($C8204,Кат!$I:$I,0)),INDEX(Торг!$L:$L,MATCH($C8204,Торг!$I:$I,0))),"")</f>
        <v/>
      </c>
      <c r="L8204" s="132" t="str">
        <f>IFERROR(IFERROR(INDEX(Кат!$A:$A,MATCH($C8204,Кат!$I:$I,0)),INDEX(Торг!$A:$A,MATCH($C8204,Торг!$I:$I,0))),"")</f>
        <v/>
      </c>
      <c r="M8204" s="132" t="str">
        <f>IFERROR(IFERROR(INDEX(Кат!$B:$B,MATCH($C8204,Кат!$I:$I,0)),INDEX(Торг!$B:$B,MATCH($C8204,Торг!$I:$I,0))),"")</f>
        <v/>
      </c>
      <c r="N8204" s="132" t="str">
        <f t="shared" si="128"/>
        <v>ВОЛГААВТОПРОМ ВП08-2904020СП</v>
      </c>
      <c r="O8204" s="132" t="str">
        <f>IFERROR(IFERROR(INDEX(Кат!$B:$B,MATCH($N8204,Кат!$I:$I,0)),INDEX(Торг!$B:$B,MATCH($N8204,Торг!$I:$I,0))),"")</f>
        <v/>
      </c>
    </row>
    <row r="8205" spans="1:15" outlineLevel="2">
      <c r="A8205" t="s">
        <v>19963</v>
      </c>
      <c r="C8205" s="191" t="s">
        <v>9563</v>
      </c>
      <c r="E8205" t="s">
        <v>9564</v>
      </c>
      <c r="F8205" t="s">
        <v>3774</v>
      </c>
      <c r="G8205" t="s">
        <v>399</v>
      </c>
      <c r="H8205">
        <v>1080</v>
      </c>
      <c r="J8205" t="s">
        <v>22634</v>
      </c>
      <c r="K8205" s="132" t="str">
        <f>IFERROR(IFERROR(INDEX(Кат!$O:$O,MATCH($C8205,Кат!$I:$I,0)),INDEX(Торг!$L:$L,MATCH($C8205,Торг!$I:$I,0))),"")</f>
        <v/>
      </c>
      <c r="L8205" s="132" t="str">
        <f>IFERROR(IFERROR(INDEX(Кат!$A:$A,MATCH($C8205,Кат!$I:$I,0)),INDEX(Торг!$A:$A,MATCH($C8205,Торг!$I:$I,0))),"")</f>
        <v/>
      </c>
      <c r="M8205" s="132" t="str">
        <f>IFERROR(IFERROR(INDEX(Кат!$B:$B,MATCH($C8205,Кат!$I:$I,0)),INDEX(Торг!$B:$B,MATCH($C8205,Торг!$I:$I,0))),"")</f>
        <v/>
      </c>
      <c r="N8205" s="132" t="str">
        <f t="shared" si="128"/>
        <v>ВОЛГААВТОПРОМ ВП08-2904020</v>
      </c>
      <c r="O8205" s="132" t="str">
        <f>IFERROR(IFERROR(INDEX(Кат!$B:$B,MATCH($N8205,Кат!$I:$I,0)),INDEX(Торг!$B:$B,MATCH($N8205,Торг!$I:$I,0))),"")</f>
        <v/>
      </c>
    </row>
    <row r="8206" spans="1:15" outlineLevel="2">
      <c r="A8206" t="s">
        <v>24583</v>
      </c>
      <c r="C8206" s="191"/>
      <c r="E8206" t="s">
        <v>24584</v>
      </c>
      <c r="J8206" t="s">
        <v>22634</v>
      </c>
      <c r="K8206" s="132" t="str">
        <f>IFERROR(IFERROR(INDEX(Кат!$O:$O,MATCH($C8206,Кат!$I:$I,0)),INDEX(Торг!$L:$L,MATCH($C8206,Торг!$I:$I,0))),"")</f>
        <v/>
      </c>
      <c r="L8206" s="132" t="str">
        <f>IFERROR(IFERROR(INDEX(Кат!$A:$A,MATCH($C8206,Кат!$I:$I,0)),INDEX(Торг!$A:$A,MATCH($C8206,Торг!$I:$I,0))),"")</f>
        <v/>
      </c>
      <c r="M8206" s="132" t="str">
        <f>IFERROR(IFERROR(INDEX(Кат!$B:$B,MATCH($C8206,Кат!$I:$I,0)),INDEX(Торг!$B:$B,MATCH($C8206,Торг!$I:$I,0))),"")</f>
        <v/>
      </c>
      <c r="N8206" s="132" t="str">
        <f t="shared" si="128"/>
        <v xml:space="preserve"> </v>
      </c>
      <c r="O8206" s="132" t="str">
        <f>IFERROR(IFERROR(INDEX(Кат!$B:$B,MATCH($N8206,Кат!$I:$I,0)),INDEX(Торг!$B:$B,MATCH($N8206,Торг!$I:$I,0))),"")</f>
        <v/>
      </c>
    </row>
    <row r="8207" spans="1:15" outlineLevel="2">
      <c r="A8207" t="s">
        <v>19964</v>
      </c>
      <c r="C8207" s="191" t="s">
        <v>9565</v>
      </c>
      <c r="E8207" t="s">
        <v>9566</v>
      </c>
      <c r="F8207" t="s">
        <v>3774</v>
      </c>
      <c r="G8207" t="s">
        <v>375</v>
      </c>
      <c r="H8207">
        <v>510</v>
      </c>
      <c r="J8207" t="s">
        <v>22634</v>
      </c>
      <c r="K8207" s="132" t="str">
        <f>IFERROR(IFERROR(INDEX(Кат!$O:$O,MATCH($C8207,Кат!$I:$I,0)),INDEX(Торг!$L:$L,MATCH($C8207,Торг!$I:$I,0))),"")</f>
        <v/>
      </c>
      <c r="L8207" s="132" t="str">
        <f>IFERROR(IFERROR(INDEX(Кат!$A:$A,MATCH($C8207,Кат!$I:$I,0)),INDEX(Торг!$A:$A,MATCH($C8207,Торг!$I:$I,0))),"")</f>
        <v/>
      </c>
      <c r="M8207" s="132" t="str">
        <f>IFERROR(IFERROR(INDEX(Кат!$B:$B,MATCH($C8207,Кат!$I:$I,0)),INDEX(Торг!$B:$B,MATCH($C8207,Торг!$I:$I,0))),"")</f>
        <v/>
      </c>
      <c r="N8207" s="132" t="str">
        <f t="shared" si="128"/>
        <v>ВОЛГААВТОПРОМ ВП01-3103020</v>
      </c>
      <c r="O8207" s="132" t="str">
        <f>IFERROR(IFERROR(INDEX(Кат!$B:$B,MATCH($N8207,Кат!$I:$I,0)),INDEX(Торг!$B:$B,MATCH($N8207,Торг!$I:$I,0))),"")</f>
        <v/>
      </c>
    </row>
    <row r="8208" spans="1:15" outlineLevel="2">
      <c r="A8208" t="s">
        <v>19965</v>
      </c>
      <c r="C8208" s="191" t="s">
        <v>9567</v>
      </c>
      <c r="E8208" t="s">
        <v>9568</v>
      </c>
      <c r="F8208" t="s">
        <v>3774</v>
      </c>
      <c r="G8208" t="s">
        <v>375</v>
      </c>
      <c r="H8208">
        <v>650</v>
      </c>
      <c r="J8208" t="s">
        <v>22634</v>
      </c>
      <c r="K8208" s="132" t="str">
        <f>IFERROR(IFERROR(INDEX(Кат!$O:$O,MATCH($C8208,Кат!$I:$I,0)),INDEX(Торг!$L:$L,MATCH($C8208,Торг!$I:$I,0))),"")</f>
        <v/>
      </c>
      <c r="L8208" s="132" t="str">
        <f>IFERROR(IFERROR(INDEX(Кат!$A:$A,MATCH($C8208,Кат!$I:$I,0)),INDEX(Торг!$A:$A,MATCH($C8208,Торг!$I:$I,0))),"")</f>
        <v/>
      </c>
      <c r="M8208" s="132" t="str">
        <f>IFERROR(IFERROR(INDEX(Кат!$B:$B,MATCH($C8208,Кат!$I:$I,0)),INDEX(Торг!$B:$B,MATCH($C8208,Торг!$I:$I,0))),"")</f>
        <v/>
      </c>
      <c r="N8208" s="132" t="str">
        <f t="shared" si="128"/>
        <v>ВОЛГААВТОПРОМ ВП21-3103020</v>
      </c>
      <c r="O8208" s="132" t="str">
        <f>IFERROR(IFERROR(INDEX(Кат!$B:$B,MATCH($N8208,Кат!$I:$I,0)),INDEX(Торг!$B:$B,MATCH($N8208,Торг!$I:$I,0))),"")</f>
        <v/>
      </c>
    </row>
    <row r="8209" spans="1:15" outlineLevel="2">
      <c r="A8209" t="s">
        <v>19966</v>
      </c>
      <c r="C8209" s="191" t="s">
        <v>9569</v>
      </c>
      <c r="E8209" t="s">
        <v>14140</v>
      </c>
      <c r="F8209" t="s">
        <v>3774</v>
      </c>
      <c r="G8209" t="s">
        <v>399</v>
      </c>
      <c r="H8209">
        <v>1585</v>
      </c>
      <c r="J8209" t="s">
        <v>22634</v>
      </c>
      <c r="K8209" s="132" t="str">
        <f>IFERROR(IFERROR(INDEX(Кат!$O:$O,MATCH($C8209,Кат!$I:$I,0)),INDEX(Торг!$L:$L,MATCH($C8209,Торг!$I:$I,0))),"")</f>
        <v/>
      </c>
      <c r="L8209" s="132" t="str">
        <f>IFERROR(IFERROR(INDEX(Кат!$A:$A,MATCH($C8209,Кат!$I:$I,0)),INDEX(Торг!$A:$A,MATCH($C8209,Торг!$I:$I,0))),"")</f>
        <v/>
      </c>
      <c r="M8209" s="132" t="str">
        <f>IFERROR(IFERROR(INDEX(Кат!$B:$B,MATCH($C8209,Кат!$I:$I,0)),INDEX(Торг!$B:$B,MATCH($C8209,Торг!$I:$I,0))),"")</f>
        <v/>
      </c>
      <c r="N8209" s="132" t="str">
        <f t="shared" si="128"/>
        <v>ВОЛГААВТОПРОМ ВП18-3104014СБ</v>
      </c>
      <c r="O8209" s="132" t="str">
        <f>IFERROR(IFERROR(INDEX(Кат!$B:$B,MATCH($N8209,Кат!$I:$I,0)),INDEX(Торг!$B:$B,MATCH($N8209,Торг!$I:$I,0))),"")</f>
        <v/>
      </c>
    </row>
    <row r="8210" spans="1:15" outlineLevel="2">
      <c r="A8210" t="s">
        <v>19967</v>
      </c>
      <c r="C8210" s="191" t="s">
        <v>9569</v>
      </c>
      <c r="E8210" t="s">
        <v>14141</v>
      </c>
      <c r="F8210" t="s">
        <v>3774</v>
      </c>
      <c r="G8210" t="s">
        <v>399</v>
      </c>
      <c r="H8210">
        <v>1505</v>
      </c>
      <c r="J8210" t="s">
        <v>22634</v>
      </c>
      <c r="K8210" s="132" t="str">
        <f>IFERROR(IFERROR(INDEX(Кат!$O:$O,MATCH($C8210,Кат!$I:$I,0)),INDEX(Торг!$L:$L,MATCH($C8210,Торг!$I:$I,0))),"")</f>
        <v/>
      </c>
      <c r="L8210" s="132" t="str">
        <f>IFERROR(IFERROR(INDEX(Кат!$A:$A,MATCH($C8210,Кат!$I:$I,0)),INDEX(Торг!$A:$A,MATCH($C8210,Торг!$I:$I,0))),"")</f>
        <v/>
      </c>
      <c r="M8210" s="132" t="str">
        <f>IFERROR(IFERROR(INDEX(Кат!$B:$B,MATCH($C8210,Кат!$I:$I,0)),INDEX(Торг!$B:$B,MATCH($C8210,Торг!$I:$I,0))),"")</f>
        <v/>
      </c>
      <c r="N8210" s="132" t="str">
        <f t="shared" si="128"/>
        <v>ВОЛГААВТОПРОМ ВП18-3104014СБ</v>
      </c>
      <c r="O8210" s="132" t="str">
        <f>IFERROR(IFERROR(INDEX(Кат!$B:$B,MATCH($N8210,Кат!$I:$I,0)),INDEX(Торг!$B:$B,MATCH($N8210,Торг!$I:$I,0))),"")</f>
        <v/>
      </c>
    </row>
    <row r="8211" spans="1:15" outlineLevel="2">
      <c r="A8211" t="s">
        <v>19968</v>
      </c>
      <c r="C8211" s="191" t="s">
        <v>9570</v>
      </c>
      <c r="E8211" t="s">
        <v>14142</v>
      </c>
      <c r="F8211" t="s">
        <v>3774</v>
      </c>
      <c r="G8211" t="s">
        <v>399</v>
      </c>
      <c r="H8211">
        <v>530</v>
      </c>
      <c r="J8211" t="s">
        <v>22634</v>
      </c>
      <c r="K8211" s="132" t="str">
        <f>IFERROR(IFERROR(INDEX(Кат!$O:$O,MATCH($C8211,Кат!$I:$I,0)),INDEX(Торг!$L:$L,MATCH($C8211,Торг!$I:$I,0))),"")</f>
        <v/>
      </c>
      <c r="L8211" s="132" t="str">
        <f>IFERROR(IFERROR(INDEX(Кат!$A:$A,MATCH($C8211,Кат!$I:$I,0)),INDEX(Торг!$A:$A,MATCH($C8211,Торг!$I:$I,0))),"")</f>
        <v/>
      </c>
      <c r="M8211" s="132" t="str">
        <f>IFERROR(IFERROR(INDEX(Кат!$B:$B,MATCH($C8211,Кат!$I:$I,0)),INDEX(Торг!$B:$B,MATCH($C8211,Торг!$I:$I,0))),"")</f>
        <v/>
      </c>
      <c r="N8211" s="132" t="str">
        <f t="shared" si="128"/>
        <v>ВОЛГААВТОПРОМ ВП08-3104014</v>
      </c>
      <c r="O8211" s="132" t="str">
        <f>IFERROR(IFERROR(INDEX(Кат!$B:$B,MATCH($N8211,Кат!$I:$I,0)),INDEX(Торг!$B:$B,MATCH($N8211,Торг!$I:$I,0))),"")</f>
        <v/>
      </c>
    </row>
    <row r="8212" spans="1:15" outlineLevel="2">
      <c r="A8212" t="s">
        <v>19969</v>
      </c>
      <c r="C8212" s="191" t="s">
        <v>9570</v>
      </c>
      <c r="E8212" t="s">
        <v>14143</v>
      </c>
      <c r="F8212" t="s">
        <v>3774</v>
      </c>
      <c r="G8212" t="s">
        <v>399</v>
      </c>
      <c r="H8212">
        <v>530</v>
      </c>
      <c r="J8212" t="s">
        <v>22634</v>
      </c>
      <c r="K8212" s="132" t="str">
        <f>IFERROR(IFERROR(INDEX(Кат!$O:$O,MATCH($C8212,Кат!$I:$I,0)),INDEX(Торг!$L:$L,MATCH($C8212,Торг!$I:$I,0))),"")</f>
        <v/>
      </c>
      <c r="L8212" s="132" t="str">
        <f>IFERROR(IFERROR(INDEX(Кат!$A:$A,MATCH($C8212,Кат!$I:$I,0)),INDEX(Торг!$A:$A,MATCH($C8212,Торг!$I:$I,0))),"")</f>
        <v/>
      </c>
      <c r="M8212" s="132" t="str">
        <f>IFERROR(IFERROR(INDEX(Кат!$B:$B,MATCH($C8212,Кат!$I:$I,0)),INDEX(Торг!$B:$B,MATCH($C8212,Торг!$I:$I,0))),"")</f>
        <v/>
      </c>
      <c r="N8212" s="132" t="str">
        <f t="shared" si="128"/>
        <v>ВОЛГААВТОПРОМ ВП08-3104014</v>
      </c>
      <c r="O8212" s="132" t="str">
        <f>IFERROR(IFERROR(INDEX(Кат!$B:$B,MATCH($N8212,Кат!$I:$I,0)),INDEX(Торг!$B:$B,MATCH($N8212,Торг!$I:$I,0))),"")</f>
        <v/>
      </c>
    </row>
    <row r="8213" spans="1:15" outlineLevel="2">
      <c r="A8213" t="s">
        <v>19970</v>
      </c>
      <c r="C8213" s="191" t="s">
        <v>9571</v>
      </c>
      <c r="E8213" t="s">
        <v>14144</v>
      </c>
      <c r="F8213" t="s">
        <v>3774</v>
      </c>
      <c r="G8213" t="s">
        <v>399</v>
      </c>
      <c r="H8213">
        <v>1640</v>
      </c>
      <c r="J8213" t="s">
        <v>22634</v>
      </c>
      <c r="K8213" s="132" t="str">
        <f>IFERROR(IFERROR(INDEX(Кат!$O:$O,MATCH($C8213,Кат!$I:$I,0)),INDEX(Торг!$L:$L,MATCH($C8213,Торг!$I:$I,0))),"")</f>
        <v/>
      </c>
      <c r="L8213" s="132" t="str">
        <f>IFERROR(IFERROR(INDEX(Кат!$A:$A,MATCH($C8213,Кат!$I:$I,0)),INDEX(Торг!$A:$A,MATCH($C8213,Торг!$I:$I,0))),"")</f>
        <v/>
      </c>
      <c r="M8213" s="132" t="str">
        <f>IFERROR(IFERROR(INDEX(Кат!$B:$B,MATCH($C8213,Кат!$I:$I,0)),INDEX(Торг!$B:$B,MATCH($C8213,Торг!$I:$I,0))),"")</f>
        <v/>
      </c>
      <c r="N8213" s="132" t="str">
        <f t="shared" si="128"/>
        <v>ВОЛГААВТОПРОМ ВП08-3104014СБ</v>
      </c>
      <c r="O8213" s="132" t="str">
        <f>IFERROR(IFERROR(INDEX(Кат!$B:$B,MATCH($N8213,Кат!$I:$I,0)),INDEX(Торг!$B:$B,MATCH($N8213,Торг!$I:$I,0))),"")</f>
        <v/>
      </c>
    </row>
    <row r="8214" spans="1:15" outlineLevel="2">
      <c r="A8214" t="s">
        <v>19971</v>
      </c>
      <c r="C8214" s="191" t="s">
        <v>9571</v>
      </c>
      <c r="E8214" t="s">
        <v>14145</v>
      </c>
      <c r="F8214" t="s">
        <v>3774</v>
      </c>
      <c r="G8214" t="s">
        <v>399</v>
      </c>
      <c r="H8214">
        <v>1640</v>
      </c>
      <c r="J8214" t="s">
        <v>22634</v>
      </c>
      <c r="K8214" s="132" t="str">
        <f>IFERROR(IFERROR(INDEX(Кат!$O:$O,MATCH($C8214,Кат!$I:$I,0)),INDEX(Торг!$L:$L,MATCH($C8214,Торг!$I:$I,0))),"")</f>
        <v/>
      </c>
      <c r="L8214" s="132" t="str">
        <f>IFERROR(IFERROR(INDEX(Кат!$A:$A,MATCH($C8214,Кат!$I:$I,0)),INDEX(Торг!$A:$A,MATCH($C8214,Торг!$I:$I,0))),"")</f>
        <v/>
      </c>
      <c r="M8214" s="132" t="str">
        <f>IFERROR(IFERROR(INDEX(Кат!$B:$B,MATCH($C8214,Кат!$I:$I,0)),INDEX(Торг!$B:$B,MATCH($C8214,Торг!$I:$I,0))),"")</f>
        <v/>
      </c>
      <c r="N8214" s="132" t="str">
        <f t="shared" si="128"/>
        <v>ВОЛГААВТОПРОМ ВП08-3104014СБ</v>
      </c>
      <c r="O8214" s="132" t="str">
        <f>IFERROR(IFERROR(INDEX(Кат!$B:$B,MATCH($N8214,Кат!$I:$I,0)),INDEX(Торг!$B:$B,MATCH($N8214,Торг!$I:$I,0))),"")</f>
        <v/>
      </c>
    </row>
    <row r="8215" spans="1:15" outlineLevel="2">
      <c r="A8215" t="s">
        <v>19972</v>
      </c>
      <c r="C8215" s="191" t="s">
        <v>9570</v>
      </c>
      <c r="E8215" t="s">
        <v>14146</v>
      </c>
      <c r="F8215" t="s">
        <v>3774</v>
      </c>
      <c r="G8215" t="s">
        <v>399</v>
      </c>
      <c r="H8215">
        <v>1130</v>
      </c>
      <c r="J8215" t="s">
        <v>22634</v>
      </c>
      <c r="K8215" s="132" t="str">
        <f>IFERROR(IFERROR(INDEX(Кат!$O:$O,MATCH($C8215,Кат!$I:$I,0)),INDEX(Торг!$L:$L,MATCH($C8215,Торг!$I:$I,0))),"")</f>
        <v/>
      </c>
      <c r="L8215" s="132" t="str">
        <f>IFERROR(IFERROR(INDEX(Кат!$A:$A,MATCH($C8215,Кат!$I:$I,0)),INDEX(Торг!$A:$A,MATCH($C8215,Торг!$I:$I,0))),"")</f>
        <v/>
      </c>
      <c r="M8215" s="132" t="str">
        <f>IFERROR(IFERROR(INDEX(Кат!$B:$B,MATCH($C8215,Кат!$I:$I,0)),INDEX(Торг!$B:$B,MATCH($C8215,Торг!$I:$I,0))),"")</f>
        <v/>
      </c>
      <c r="N8215" s="132" t="str">
        <f t="shared" si="128"/>
        <v>ВОЛГААВТОПРОМ ВП08-3104014</v>
      </c>
      <c r="O8215" s="132" t="str">
        <f>IFERROR(IFERROR(INDEX(Кат!$B:$B,MATCH($N8215,Кат!$I:$I,0)),INDEX(Торг!$B:$B,MATCH($N8215,Торг!$I:$I,0))),"")</f>
        <v/>
      </c>
    </row>
    <row r="8216" spans="1:15" outlineLevel="2">
      <c r="A8216" t="s">
        <v>19973</v>
      </c>
      <c r="C8216" s="191" t="s">
        <v>9570</v>
      </c>
      <c r="E8216" t="s">
        <v>14147</v>
      </c>
      <c r="F8216" t="s">
        <v>3774</v>
      </c>
      <c r="G8216" t="s">
        <v>399</v>
      </c>
      <c r="H8216">
        <v>1130</v>
      </c>
      <c r="J8216" t="s">
        <v>22634</v>
      </c>
      <c r="K8216" s="132" t="str">
        <f>IFERROR(IFERROR(INDEX(Кат!$O:$O,MATCH($C8216,Кат!$I:$I,0)),INDEX(Торг!$L:$L,MATCH($C8216,Торг!$I:$I,0))),"")</f>
        <v/>
      </c>
      <c r="L8216" s="132" t="str">
        <f>IFERROR(IFERROR(INDEX(Кат!$A:$A,MATCH($C8216,Кат!$I:$I,0)),INDEX(Торг!$A:$A,MATCH($C8216,Торг!$I:$I,0))),"")</f>
        <v/>
      </c>
      <c r="M8216" s="132" t="str">
        <f>IFERROR(IFERROR(INDEX(Кат!$B:$B,MATCH($C8216,Кат!$I:$I,0)),INDEX(Торг!$B:$B,MATCH($C8216,Торг!$I:$I,0))),"")</f>
        <v/>
      </c>
      <c r="N8216" s="132" t="str">
        <f t="shared" si="128"/>
        <v>ВОЛГААВТОПРОМ ВП08-3104014</v>
      </c>
      <c r="O8216" s="132" t="str">
        <f>IFERROR(IFERROR(INDEX(Кат!$B:$B,MATCH($N8216,Кат!$I:$I,0)),INDEX(Торг!$B:$B,MATCH($N8216,Торг!$I:$I,0))),"")</f>
        <v/>
      </c>
    </row>
    <row r="8217" spans="1:15" outlineLevel="2">
      <c r="A8217" t="s">
        <v>19974</v>
      </c>
      <c r="C8217" s="191" t="s">
        <v>9572</v>
      </c>
      <c r="E8217" t="s">
        <v>32314</v>
      </c>
      <c r="F8217" t="s">
        <v>3774</v>
      </c>
      <c r="G8217" t="s">
        <v>399</v>
      </c>
      <c r="H8217">
        <v>1010</v>
      </c>
      <c r="J8217" t="s">
        <v>22634</v>
      </c>
      <c r="K8217" s="132" t="str">
        <f>IFERROR(IFERROR(INDEX(Кат!$O:$O,MATCH($C8217,Кат!$I:$I,0)),INDEX(Торг!$L:$L,MATCH($C8217,Торг!$I:$I,0))),"")</f>
        <v/>
      </c>
      <c r="L8217" s="132" t="str">
        <f>IFERROR(IFERROR(INDEX(Кат!$A:$A,MATCH($C8217,Кат!$I:$I,0)),INDEX(Торг!$A:$A,MATCH($C8217,Торг!$I:$I,0))),"")</f>
        <v/>
      </c>
      <c r="M8217" s="132" t="str">
        <f>IFERROR(IFERROR(INDEX(Кат!$B:$B,MATCH($C8217,Кат!$I:$I,0)),INDEX(Торг!$B:$B,MATCH($C8217,Торг!$I:$I,0))),"")</f>
        <v/>
      </c>
      <c r="N8217" s="132" t="str">
        <f t="shared" si="128"/>
        <v>ВОЛГААВТОПРОМ ВП214-3103014</v>
      </c>
      <c r="O8217" s="132" t="str">
        <f>IFERROR(IFERROR(INDEX(Кат!$B:$B,MATCH($N8217,Кат!$I:$I,0)),INDEX(Торг!$B:$B,MATCH($N8217,Торг!$I:$I,0))),"")</f>
        <v/>
      </c>
    </row>
    <row r="8218" spans="1:15" outlineLevel="2">
      <c r="A8218" t="s">
        <v>19975</v>
      </c>
      <c r="C8218" s="191" t="s">
        <v>3781</v>
      </c>
      <c r="E8218" t="s">
        <v>14148</v>
      </c>
      <c r="F8218" t="s">
        <v>3774</v>
      </c>
      <c r="G8218" t="s">
        <v>399</v>
      </c>
      <c r="H8218">
        <v>610</v>
      </c>
      <c r="J8218" t="s">
        <v>22634</v>
      </c>
      <c r="K8218" s="132" t="str">
        <f>IFERROR(IFERROR(INDEX(Кат!$O:$O,MATCH($C8218,Кат!$I:$I,0)),INDEX(Торг!$L:$L,MATCH($C8218,Торг!$I:$I,0))),"")</f>
        <v/>
      </c>
      <c r="L8218" s="132" t="str">
        <f>IFERROR(IFERROR(INDEX(Кат!$A:$A,MATCH($C8218,Кат!$I:$I,0)),INDEX(Торг!$A:$A,MATCH($C8218,Торг!$I:$I,0))),"")</f>
        <v/>
      </c>
      <c r="M8218" s="132" t="str">
        <f>IFERROR(IFERROR(INDEX(Кат!$B:$B,MATCH($C8218,Кат!$I:$I,0)),INDEX(Торг!$B:$B,MATCH($C8218,Торг!$I:$I,0))),"")</f>
        <v/>
      </c>
      <c r="N8218" s="132" t="str">
        <f t="shared" si="128"/>
        <v>ВОЛГААВТОПРОМ ВП18-3103012</v>
      </c>
      <c r="O8218" s="132" t="str">
        <f>IFERROR(IFERROR(INDEX(Кат!$B:$B,MATCH($N8218,Кат!$I:$I,0)),INDEX(Торг!$B:$B,MATCH($N8218,Торг!$I:$I,0))),"")</f>
        <v/>
      </c>
    </row>
    <row r="8219" spans="1:15" outlineLevel="2">
      <c r="A8219" t="s">
        <v>19976</v>
      </c>
      <c r="C8219" s="191" t="s">
        <v>3781</v>
      </c>
      <c r="E8219" t="s">
        <v>14149</v>
      </c>
      <c r="F8219" t="s">
        <v>3774</v>
      </c>
      <c r="G8219" t="s">
        <v>399</v>
      </c>
      <c r="H8219">
        <v>610</v>
      </c>
      <c r="J8219" t="s">
        <v>22634</v>
      </c>
      <c r="K8219" s="132" t="str">
        <f>IFERROR(IFERROR(INDEX(Кат!$O:$O,MATCH($C8219,Кат!$I:$I,0)),INDEX(Торг!$L:$L,MATCH($C8219,Торг!$I:$I,0))),"")</f>
        <v/>
      </c>
      <c r="L8219" s="132" t="str">
        <f>IFERROR(IFERROR(INDEX(Кат!$A:$A,MATCH($C8219,Кат!$I:$I,0)),INDEX(Торг!$A:$A,MATCH($C8219,Торг!$I:$I,0))),"")</f>
        <v/>
      </c>
      <c r="M8219" s="132" t="str">
        <f>IFERROR(IFERROR(INDEX(Кат!$B:$B,MATCH($C8219,Кат!$I:$I,0)),INDEX(Торг!$B:$B,MATCH($C8219,Торг!$I:$I,0))),"")</f>
        <v/>
      </c>
      <c r="N8219" s="132" t="str">
        <f t="shared" si="128"/>
        <v>ВОЛГААВТОПРОМ ВП18-3103012</v>
      </c>
      <c r="O8219" s="132" t="str">
        <f>IFERROR(IFERROR(INDEX(Кат!$B:$B,MATCH($N8219,Кат!$I:$I,0)),INDEX(Торг!$B:$B,MATCH($N8219,Торг!$I:$I,0))),"")</f>
        <v/>
      </c>
    </row>
    <row r="8220" spans="1:15" outlineLevel="2">
      <c r="A8220" t="s">
        <v>19977</v>
      </c>
      <c r="C8220" s="191" t="s">
        <v>9573</v>
      </c>
      <c r="E8220" t="s">
        <v>14150</v>
      </c>
      <c r="F8220" t="s">
        <v>3774</v>
      </c>
      <c r="G8220" t="s">
        <v>399</v>
      </c>
      <c r="H8220">
        <v>530</v>
      </c>
      <c r="J8220" t="s">
        <v>22634</v>
      </c>
      <c r="K8220" s="132" t="str">
        <f>IFERROR(IFERROR(INDEX(Кат!$O:$O,MATCH($C8220,Кат!$I:$I,0)),INDEX(Торг!$L:$L,MATCH($C8220,Торг!$I:$I,0))),"")</f>
        <v/>
      </c>
      <c r="L8220" s="132" t="str">
        <f>IFERROR(IFERROR(INDEX(Кат!$A:$A,MATCH($C8220,Кат!$I:$I,0)),INDEX(Торг!$A:$A,MATCH($C8220,Торг!$I:$I,0))),"")</f>
        <v/>
      </c>
      <c r="M8220" s="132" t="str">
        <f>IFERROR(IFERROR(INDEX(Кат!$B:$B,MATCH($C8220,Кат!$I:$I,0)),INDEX(Торг!$B:$B,MATCH($C8220,Торг!$I:$I,0))),"")</f>
        <v/>
      </c>
      <c r="N8220" s="132" t="str">
        <f t="shared" si="128"/>
        <v>ВОЛГААВТОПРОМ ВП01-3103015</v>
      </c>
      <c r="O8220" s="132" t="str">
        <f>IFERROR(IFERROR(INDEX(Кат!$B:$B,MATCH($N8220,Кат!$I:$I,0)),INDEX(Торг!$B:$B,MATCH($N8220,Торг!$I:$I,0))),"")</f>
        <v/>
      </c>
    </row>
    <row r="8221" spans="1:15" outlineLevel="2">
      <c r="A8221" t="s">
        <v>19978</v>
      </c>
      <c r="C8221" s="191" t="s">
        <v>9573</v>
      </c>
      <c r="E8221" t="s">
        <v>14151</v>
      </c>
      <c r="F8221" t="s">
        <v>3774</v>
      </c>
      <c r="G8221" t="s">
        <v>399</v>
      </c>
      <c r="H8221">
        <v>480</v>
      </c>
      <c r="J8221" t="s">
        <v>22634</v>
      </c>
      <c r="K8221" s="132" t="str">
        <f>IFERROR(IFERROR(INDEX(Кат!$O:$O,MATCH($C8221,Кат!$I:$I,0)),INDEX(Торг!$L:$L,MATCH($C8221,Торг!$I:$I,0))),"")</f>
        <v/>
      </c>
      <c r="L8221" s="132" t="str">
        <f>IFERROR(IFERROR(INDEX(Кат!$A:$A,MATCH($C8221,Кат!$I:$I,0)),INDEX(Торг!$A:$A,MATCH($C8221,Торг!$I:$I,0))),"")</f>
        <v/>
      </c>
      <c r="M8221" s="132" t="str">
        <f>IFERROR(IFERROR(INDEX(Кат!$B:$B,MATCH($C8221,Кат!$I:$I,0)),INDEX(Торг!$B:$B,MATCH($C8221,Торг!$I:$I,0))),"")</f>
        <v/>
      </c>
      <c r="N8221" s="132" t="str">
        <f t="shared" si="128"/>
        <v>ВОЛГААВТОПРОМ ВП01-3103015</v>
      </c>
      <c r="O8221" s="132" t="str">
        <f>IFERROR(IFERROR(INDEX(Кат!$B:$B,MATCH($N8221,Кат!$I:$I,0)),INDEX(Торг!$B:$B,MATCH($N8221,Торг!$I:$I,0))),"")</f>
        <v/>
      </c>
    </row>
    <row r="8222" spans="1:15" outlineLevel="2">
      <c r="A8222" t="s">
        <v>19979</v>
      </c>
      <c r="C8222" s="191" t="s">
        <v>9573</v>
      </c>
      <c r="E8222" t="s">
        <v>14152</v>
      </c>
      <c r="F8222" t="s">
        <v>3774</v>
      </c>
      <c r="G8222" t="s">
        <v>399</v>
      </c>
      <c r="H8222">
        <v>800</v>
      </c>
      <c r="J8222" t="s">
        <v>22634</v>
      </c>
      <c r="K8222" s="132" t="str">
        <f>IFERROR(IFERROR(INDEX(Кат!$O:$O,MATCH($C8222,Кат!$I:$I,0)),INDEX(Торг!$L:$L,MATCH($C8222,Торг!$I:$I,0))),"")</f>
        <v/>
      </c>
      <c r="L8222" s="132" t="str">
        <f>IFERROR(IFERROR(INDEX(Кат!$A:$A,MATCH($C8222,Кат!$I:$I,0)),INDEX(Торг!$A:$A,MATCH($C8222,Торг!$I:$I,0))),"")</f>
        <v/>
      </c>
      <c r="M8222" s="132" t="str">
        <f>IFERROR(IFERROR(INDEX(Кат!$B:$B,MATCH($C8222,Кат!$I:$I,0)),INDEX(Торг!$B:$B,MATCH($C8222,Торг!$I:$I,0))),"")</f>
        <v/>
      </c>
      <c r="N8222" s="132" t="str">
        <f t="shared" si="128"/>
        <v>ВОЛГААВТОПРОМ ВП01-3103015</v>
      </c>
      <c r="O8222" s="132" t="str">
        <f>IFERROR(IFERROR(INDEX(Кат!$B:$B,MATCH($N8222,Кат!$I:$I,0)),INDEX(Торг!$B:$B,MATCH($N8222,Торг!$I:$I,0))),"")</f>
        <v/>
      </c>
    </row>
    <row r="8223" spans="1:15" outlineLevel="2">
      <c r="A8223" t="s">
        <v>27665</v>
      </c>
      <c r="C8223" s="191" t="s">
        <v>9573</v>
      </c>
      <c r="E8223" t="s">
        <v>27666</v>
      </c>
      <c r="F8223" t="s">
        <v>3774</v>
      </c>
      <c r="G8223" t="s">
        <v>399</v>
      </c>
      <c r="H8223">
        <v>790</v>
      </c>
      <c r="J8223" t="s">
        <v>22634</v>
      </c>
      <c r="K8223" s="132" t="str">
        <f>IFERROR(IFERROR(INDEX(Кат!$O:$O,MATCH($C8223,Кат!$I:$I,0)),INDEX(Торг!$L:$L,MATCH($C8223,Торг!$I:$I,0))),"")</f>
        <v/>
      </c>
      <c r="L8223" s="132" t="str">
        <f>IFERROR(IFERROR(INDEX(Кат!$A:$A,MATCH($C8223,Кат!$I:$I,0)),INDEX(Торг!$A:$A,MATCH($C8223,Торг!$I:$I,0))),"")</f>
        <v/>
      </c>
      <c r="M8223" s="132" t="str">
        <f>IFERROR(IFERROR(INDEX(Кат!$B:$B,MATCH($C8223,Кат!$I:$I,0)),INDEX(Торг!$B:$B,MATCH($C8223,Торг!$I:$I,0))),"")</f>
        <v/>
      </c>
      <c r="N8223" s="132" t="str">
        <f t="shared" si="128"/>
        <v>ВОЛГААВТОПРОМ ВП01-3103015</v>
      </c>
      <c r="O8223" s="132" t="str">
        <f>IFERROR(IFERROR(INDEX(Кат!$B:$B,MATCH($N8223,Кат!$I:$I,0)),INDEX(Торг!$B:$B,MATCH($N8223,Торг!$I:$I,0))),"")</f>
        <v/>
      </c>
    </row>
    <row r="8224" spans="1:15" outlineLevel="2">
      <c r="A8224" t="s">
        <v>19980</v>
      </c>
      <c r="C8224" s="191" t="s">
        <v>3782</v>
      </c>
      <c r="E8224" t="s">
        <v>14153</v>
      </c>
      <c r="F8224" t="s">
        <v>3774</v>
      </c>
      <c r="G8224" t="s">
        <v>399</v>
      </c>
      <c r="H8224">
        <v>610</v>
      </c>
      <c r="J8224" t="s">
        <v>22634</v>
      </c>
      <c r="K8224" s="132" t="str">
        <f>IFERROR(IFERROR(INDEX(Кат!$O:$O,MATCH($C8224,Кат!$I:$I,0)),INDEX(Торг!$L:$L,MATCH($C8224,Торг!$I:$I,0))),"")</f>
        <v/>
      </c>
      <c r="L8224" s="132" t="str">
        <f>IFERROR(IFERROR(INDEX(Кат!$A:$A,MATCH($C8224,Кат!$I:$I,0)),INDEX(Торг!$A:$A,MATCH($C8224,Торг!$I:$I,0))),"")</f>
        <v/>
      </c>
      <c r="M8224" s="132" t="str">
        <f>IFERROR(IFERROR(INDEX(Кат!$B:$B,MATCH($C8224,Кат!$I:$I,0)),INDEX(Торг!$B:$B,MATCH($C8224,Торг!$I:$I,0))),"")</f>
        <v/>
      </c>
      <c r="N8224" s="132" t="str">
        <f t="shared" si="128"/>
        <v>ВОЛГААВТОПРОМ ВП08-3103012</v>
      </c>
      <c r="O8224" s="132" t="str">
        <f>IFERROR(IFERROR(INDEX(Кат!$B:$B,MATCH($N8224,Кат!$I:$I,0)),INDEX(Торг!$B:$B,MATCH($N8224,Торг!$I:$I,0))),"")</f>
        <v/>
      </c>
    </row>
    <row r="8225" spans="1:15" outlineLevel="2">
      <c r="A8225" t="s">
        <v>19981</v>
      </c>
      <c r="C8225" s="191" t="s">
        <v>3782</v>
      </c>
      <c r="E8225" t="s">
        <v>14154</v>
      </c>
      <c r="F8225" t="s">
        <v>3774</v>
      </c>
      <c r="G8225" t="s">
        <v>399</v>
      </c>
      <c r="H8225">
        <v>610</v>
      </c>
      <c r="J8225" t="s">
        <v>22634</v>
      </c>
      <c r="K8225" s="132" t="str">
        <f>IFERROR(IFERROR(INDEX(Кат!$O:$O,MATCH($C8225,Кат!$I:$I,0)),INDEX(Торг!$L:$L,MATCH($C8225,Торг!$I:$I,0))),"")</f>
        <v/>
      </c>
      <c r="L8225" s="132" t="str">
        <f>IFERROR(IFERROR(INDEX(Кат!$A:$A,MATCH($C8225,Кат!$I:$I,0)),INDEX(Торг!$A:$A,MATCH($C8225,Торг!$I:$I,0))),"")</f>
        <v/>
      </c>
      <c r="M8225" s="132" t="str">
        <f>IFERROR(IFERROR(INDEX(Кат!$B:$B,MATCH($C8225,Кат!$I:$I,0)),INDEX(Торг!$B:$B,MATCH($C8225,Торг!$I:$I,0))),"")</f>
        <v/>
      </c>
      <c r="N8225" s="132" t="str">
        <f t="shared" si="128"/>
        <v>ВОЛГААВТОПРОМ ВП08-3103012</v>
      </c>
      <c r="O8225" s="132" t="str">
        <f>IFERROR(IFERROR(INDEX(Кат!$B:$B,MATCH($N8225,Кат!$I:$I,0)),INDEX(Торг!$B:$B,MATCH($N8225,Торг!$I:$I,0))),"")</f>
        <v/>
      </c>
    </row>
    <row r="8226" spans="1:15" outlineLevel="2">
      <c r="A8226" t="s">
        <v>19982</v>
      </c>
      <c r="C8226" s="191" t="s">
        <v>9574</v>
      </c>
      <c r="E8226" t="s">
        <v>14155</v>
      </c>
      <c r="F8226" t="s">
        <v>3774</v>
      </c>
      <c r="G8226" t="s">
        <v>399</v>
      </c>
      <c r="H8226">
        <v>875</v>
      </c>
      <c r="J8226" t="s">
        <v>22634</v>
      </c>
      <c r="K8226" s="132" t="str">
        <f>IFERROR(IFERROR(INDEX(Кат!$O:$O,MATCH($C8226,Кат!$I:$I,0)),INDEX(Торг!$L:$L,MATCH($C8226,Торг!$I:$I,0))),"")</f>
        <v/>
      </c>
      <c r="L8226" s="132" t="str">
        <f>IFERROR(IFERROR(INDEX(Кат!$A:$A,MATCH($C8226,Кат!$I:$I,0)),INDEX(Торг!$A:$A,MATCH($C8226,Торг!$I:$I,0))),"")</f>
        <v/>
      </c>
      <c r="M8226" s="132" t="str">
        <f>IFERROR(IFERROR(INDEX(Кат!$B:$B,MATCH($C8226,Кат!$I:$I,0)),INDEX(Торг!$B:$B,MATCH($C8226,Торг!$I:$I,0))),"")</f>
        <v/>
      </c>
      <c r="N8226" s="132" t="str">
        <f t="shared" si="128"/>
        <v>ВОЛГААВТОПРОМ ВП21-3103014</v>
      </c>
      <c r="O8226" s="132" t="str">
        <f>IFERROR(IFERROR(INDEX(Кат!$B:$B,MATCH($N8226,Кат!$I:$I,0)),INDEX(Торг!$B:$B,MATCH($N8226,Торг!$I:$I,0))),"")</f>
        <v/>
      </c>
    </row>
    <row r="8227" spans="1:15" outlineLevel="2">
      <c r="A8227" t="s">
        <v>19983</v>
      </c>
      <c r="C8227" s="191" t="s">
        <v>9574</v>
      </c>
      <c r="E8227" t="s">
        <v>14156</v>
      </c>
      <c r="F8227" t="s">
        <v>3774</v>
      </c>
      <c r="G8227" t="s">
        <v>399</v>
      </c>
      <c r="H8227">
        <v>840</v>
      </c>
      <c r="J8227" t="s">
        <v>22634</v>
      </c>
      <c r="K8227" s="132" t="str">
        <f>IFERROR(IFERROR(INDEX(Кат!$O:$O,MATCH($C8227,Кат!$I:$I,0)),INDEX(Торг!$L:$L,MATCH($C8227,Торг!$I:$I,0))),"")</f>
        <v/>
      </c>
      <c r="L8227" s="132" t="str">
        <f>IFERROR(IFERROR(INDEX(Кат!$A:$A,MATCH($C8227,Кат!$I:$I,0)),INDEX(Торг!$A:$A,MATCH($C8227,Торг!$I:$I,0))),"")</f>
        <v/>
      </c>
      <c r="M8227" s="132" t="str">
        <f>IFERROR(IFERROR(INDEX(Кат!$B:$B,MATCH($C8227,Кат!$I:$I,0)),INDEX(Торг!$B:$B,MATCH($C8227,Торг!$I:$I,0))),"")</f>
        <v/>
      </c>
      <c r="N8227" s="132" t="str">
        <f t="shared" si="128"/>
        <v>ВОЛГААВТОПРОМ ВП21-3103014</v>
      </c>
      <c r="O8227" s="132" t="str">
        <f>IFERROR(IFERROR(INDEX(Кат!$B:$B,MATCH($N8227,Кат!$I:$I,0)),INDEX(Торг!$B:$B,MATCH($N8227,Торг!$I:$I,0))),"")</f>
        <v/>
      </c>
    </row>
    <row r="8228" spans="1:15" outlineLevel="2">
      <c r="A8228" t="s">
        <v>19984</v>
      </c>
      <c r="C8228" s="191" t="s">
        <v>9575</v>
      </c>
      <c r="E8228" t="s">
        <v>14157</v>
      </c>
      <c r="F8228" t="s">
        <v>3774</v>
      </c>
      <c r="G8228" t="s">
        <v>399</v>
      </c>
      <c r="H8228">
        <v>990</v>
      </c>
      <c r="J8228" t="s">
        <v>22634</v>
      </c>
      <c r="K8228" s="132" t="str">
        <f>IFERROR(IFERROR(INDEX(Кат!$O:$O,MATCH($C8228,Кат!$I:$I,0)),INDEX(Торг!$L:$L,MATCH($C8228,Торг!$I:$I,0))),"")</f>
        <v/>
      </c>
      <c r="L8228" s="132" t="str">
        <f>IFERROR(IFERROR(INDEX(Кат!$A:$A,MATCH($C8228,Кат!$I:$I,0)),INDEX(Торг!$A:$A,MATCH($C8228,Торг!$I:$I,0))),"")</f>
        <v/>
      </c>
      <c r="M8228" s="132" t="str">
        <f>IFERROR(IFERROR(INDEX(Кат!$B:$B,MATCH($C8228,Кат!$I:$I,0)),INDEX(Торг!$B:$B,MATCH($C8228,Торг!$I:$I,0))),"")</f>
        <v/>
      </c>
      <c r="N8228" s="132" t="str">
        <f t="shared" si="128"/>
        <v>ВОЛГААВТОПРОМ ВП23-3103014</v>
      </c>
      <c r="O8228" s="132" t="str">
        <f>IFERROR(IFERROR(INDEX(Кат!$B:$B,MATCH($N8228,Кат!$I:$I,0)),INDEX(Торг!$B:$B,MATCH($N8228,Торг!$I:$I,0))),"")</f>
        <v/>
      </c>
    </row>
    <row r="8229" spans="1:15" outlineLevel="2">
      <c r="A8229" t="s">
        <v>19985</v>
      </c>
      <c r="C8229" s="191" t="s">
        <v>9575</v>
      </c>
      <c r="E8229" t="s">
        <v>14158</v>
      </c>
      <c r="F8229" t="s">
        <v>3774</v>
      </c>
      <c r="G8229" t="s">
        <v>399</v>
      </c>
      <c r="H8229">
        <v>990</v>
      </c>
      <c r="J8229" t="s">
        <v>22634</v>
      </c>
      <c r="K8229" s="132" t="str">
        <f>IFERROR(IFERROR(INDEX(Кат!$O:$O,MATCH($C8229,Кат!$I:$I,0)),INDEX(Торг!$L:$L,MATCH($C8229,Торг!$I:$I,0))),"")</f>
        <v/>
      </c>
      <c r="L8229" s="132" t="str">
        <f>IFERROR(IFERROR(INDEX(Кат!$A:$A,MATCH($C8229,Кат!$I:$I,0)),INDEX(Торг!$A:$A,MATCH($C8229,Торг!$I:$I,0))),"")</f>
        <v/>
      </c>
      <c r="M8229" s="132" t="str">
        <f>IFERROR(IFERROR(INDEX(Кат!$B:$B,MATCH($C8229,Кат!$I:$I,0)),INDEX(Торг!$B:$B,MATCH($C8229,Торг!$I:$I,0))),"")</f>
        <v/>
      </c>
      <c r="N8229" s="132" t="str">
        <f t="shared" si="128"/>
        <v>ВОЛГААВТОПРОМ ВП23-3103014</v>
      </c>
      <c r="O8229" s="132" t="str">
        <f>IFERROR(IFERROR(INDEX(Кат!$B:$B,MATCH($N8229,Кат!$I:$I,0)),INDEX(Торг!$B:$B,MATCH($N8229,Торг!$I:$I,0))),"")</f>
        <v/>
      </c>
    </row>
    <row r="8230" spans="1:15" outlineLevel="2">
      <c r="A8230" t="s">
        <v>19986</v>
      </c>
      <c r="C8230" s="191" t="s">
        <v>9576</v>
      </c>
      <c r="E8230" t="s">
        <v>14159</v>
      </c>
      <c r="F8230" t="s">
        <v>3774</v>
      </c>
      <c r="G8230" t="s">
        <v>399</v>
      </c>
      <c r="H8230">
        <v>610</v>
      </c>
      <c r="J8230" t="s">
        <v>22634</v>
      </c>
      <c r="K8230" s="132" t="str">
        <f>IFERROR(IFERROR(INDEX(Кат!$O:$O,MATCH($C8230,Кат!$I:$I,0)),INDEX(Торг!$L:$L,MATCH($C8230,Торг!$I:$I,0))),"")</f>
        <v/>
      </c>
      <c r="L8230" s="132" t="str">
        <f>IFERROR(IFERROR(INDEX(Кат!$A:$A,MATCH($C8230,Кат!$I:$I,0)),INDEX(Торг!$A:$A,MATCH($C8230,Торг!$I:$I,0))),"")</f>
        <v/>
      </c>
      <c r="M8230" s="132" t="str">
        <f>IFERROR(IFERROR(INDEX(Кат!$B:$B,MATCH($C8230,Кат!$I:$I,0)),INDEX(Торг!$B:$B,MATCH($C8230,Торг!$I:$I,0))),"")</f>
        <v/>
      </c>
      <c r="N8230" s="132" t="str">
        <f t="shared" si="128"/>
        <v>ВОЛГААВТОПРОМ ВП402027463R</v>
      </c>
      <c r="O8230" s="132" t="str">
        <f>IFERROR(IFERROR(INDEX(Кат!$B:$B,MATCH($N8230,Кат!$I:$I,0)),INDEX(Торг!$B:$B,MATCH($N8230,Торг!$I:$I,0))),"")</f>
        <v/>
      </c>
    </row>
    <row r="8231" spans="1:15" outlineLevel="2">
      <c r="A8231" t="s">
        <v>19987</v>
      </c>
      <c r="C8231" s="191" t="s">
        <v>9577</v>
      </c>
      <c r="E8231" t="s">
        <v>9578</v>
      </c>
      <c r="F8231" t="s">
        <v>3774</v>
      </c>
      <c r="G8231" t="s">
        <v>399</v>
      </c>
      <c r="H8231">
        <v>570</v>
      </c>
      <c r="J8231" t="s">
        <v>22634</v>
      </c>
      <c r="K8231" s="132" t="str">
        <f>IFERROR(IFERROR(INDEX(Кат!$O:$O,MATCH($C8231,Кат!$I:$I,0)),INDEX(Торг!$L:$L,MATCH($C8231,Торг!$I:$I,0))),"")</f>
        <v/>
      </c>
      <c r="L8231" s="132" t="str">
        <f>IFERROR(IFERROR(INDEX(Кат!$A:$A,MATCH($C8231,Кат!$I:$I,0)),INDEX(Торг!$A:$A,MATCH($C8231,Торг!$I:$I,0))),"")</f>
        <v/>
      </c>
      <c r="M8231" s="132" t="str">
        <f>IFERROR(IFERROR(INDEX(Кат!$B:$B,MATCH($C8231,Кат!$I:$I,0)),INDEX(Торг!$B:$B,MATCH($C8231,Торг!$I:$I,0))),"")</f>
        <v/>
      </c>
      <c r="N8231" s="132" t="str">
        <f t="shared" si="128"/>
        <v>ВОЛГААВТОПРОМ ВП8450006806</v>
      </c>
      <c r="O8231" s="132" t="str">
        <f>IFERROR(IFERROR(INDEX(Кат!$B:$B,MATCH($N8231,Кат!$I:$I,0)),INDEX(Торг!$B:$B,MATCH($N8231,Торг!$I:$I,0))),"")</f>
        <v/>
      </c>
    </row>
    <row r="8232" spans="1:15" outlineLevel="2">
      <c r="A8232" t="s">
        <v>24585</v>
      </c>
      <c r="C8232" s="191"/>
      <c r="E8232" t="s">
        <v>24586</v>
      </c>
      <c r="J8232" t="s">
        <v>22634</v>
      </c>
      <c r="K8232" s="132" t="str">
        <f>IFERROR(IFERROR(INDEX(Кат!$O:$O,MATCH($C8232,Кат!$I:$I,0)),INDEX(Торг!$L:$L,MATCH($C8232,Торг!$I:$I,0))),"")</f>
        <v/>
      </c>
      <c r="L8232" s="132" t="str">
        <f>IFERROR(IFERROR(INDEX(Кат!$A:$A,MATCH($C8232,Кат!$I:$I,0)),INDEX(Торг!$A:$A,MATCH($C8232,Торг!$I:$I,0))),"")</f>
        <v/>
      </c>
      <c r="M8232" s="132" t="str">
        <f>IFERROR(IFERROR(INDEX(Кат!$B:$B,MATCH($C8232,Кат!$I:$I,0)),INDEX(Торг!$B:$B,MATCH($C8232,Торг!$I:$I,0))),"")</f>
        <v/>
      </c>
      <c r="N8232" s="132" t="str">
        <f t="shared" si="128"/>
        <v xml:space="preserve"> </v>
      </c>
      <c r="O8232" s="132" t="str">
        <f>IFERROR(IFERROR(INDEX(Кат!$B:$B,MATCH($N8232,Кат!$I:$I,0)),INDEX(Торг!$B:$B,MATCH($N8232,Торг!$I:$I,0))),"")</f>
        <v/>
      </c>
    </row>
    <row r="8233" spans="1:15" outlineLevel="2">
      <c r="A8233" t="s">
        <v>19988</v>
      </c>
      <c r="C8233" s="191" t="s">
        <v>9579</v>
      </c>
      <c r="E8233" t="s">
        <v>9580</v>
      </c>
      <c r="F8233" t="s">
        <v>3774</v>
      </c>
      <c r="G8233" t="s">
        <v>375</v>
      </c>
      <c r="H8233">
        <v>5405</v>
      </c>
      <c r="J8233" t="s">
        <v>22634</v>
      </c>
      <c r="K8233" s="132" t="str">
        <f>IFERROR(IFERROR(INDEX(Кат!$O:$O,MATCH($C8233,Кат!$I:$I,0)),INDEX(Торг!$L:$L,MATCH($C8233,Торг!$I:$I,0))),"")</f>
        <v/>
      </c>
      <c r="L8233" s="132" t="str">
        <f>IFERROR(IFERROR(INDEX(Кат!$A:$A,MATCH($C8233,Кат!$I:$I,0)),INDEX(Торг!$A:$A,MATCH($C8233,Торг!$I:$I,0))),"")</f>
        <v/>
      </c>
      <c r="M8233" s="132" t="str">
        <f>IFERROR(IFERROR(INDEX(Кат!$B:$B,MATCH($C8233,Кат!$I:$I,0)),INDEX(Торг!$B:$B,MATCH($C8233,Торг!$I:$I,0))),"")</f>
        <v/>
      </c>
      <c r="N8233" s="132" t="str">
        <f t="shared" si="128"/>
        <v>ВОЛГААВТОПРОМ ВП2101</v>
      </c>
      <c r="O8233" s="132" t="str">
        <f>IFERROR(IFERROR(INDEX(Кат!$B:$B,MATCH($N8233,Кат!$I:$I,0)),INDEX(Торг!$B:$B,MATCH($N8233,Торг!$I:$I,0))),"")</f>
        <v/>
      </c>
    </row>
    <row r="8234" spans="1:15" outlineLevel="2">
      <c r="A8234" t="s">
        <v>19989</v>
      </c>
      <c r="C8234" s="191" t="s">
        <v>3783</v>
      </c>
      <c r="E8234" t="s">
        <v>3784</v>
      </c>
      <c r="F8234" t="s">
        <v>3774</v>
      </c>
      <c r="G8234" t="s">
        <v>375</v>
      </c>
      <c r="H8234">
        <v>12550</v>
      </c>
      <c r="J8234" t="s">
        <v>22634</v>
      </c>
      <c r="K8234" s="132" t="str">
        <f>IFERROR(IFERROR(INDEX(Кат!$O:$O,MATCH($C8234,Кат!$I:$I,0)),INDEX(Торг!$L:$L,MATCH($C8234,Торг!$I:$I,0))),"")</f>
        <v/>
      </c>
      <c r="L8234" s="132" t="str">
        <f>IFERROR(IFERROR(INDEX(Кат!$A:$A,MATCH($C8234,Кат!$I:$I,0)),INDEX(Торг!$A:$A,MATCH($C8234,Торг!$I:$I,0))),"")</f>
        <v/>
      </c>
      <c r="M8234" s="132" t="str">
        <f>IFERROR(IFERROR(INDEX(Кат!$B:$B,MATCH($C8234,Кат!$I:$I,0)),INDEX(Торг!$B:$B,MATCH($C8234,Торг!$I:$I,0))),"")</f>
        <v/>
      </c>
      <c r="N8234" s="132" t="str">
        <f t="shared" si="128"/>
        <v>ВОЛГААВТОПРОМ ВП2121</v>
      </c>
      <c r="O8234" s="132" t="str">
        <f>IFERROR(IFERROR(INDEX(Кат!$B:$B,MATCH($N8234,Кат!$I:$I,0)),INDEX(Торг!$B:$B,MATCH($N8234,Торг!$I:$I,0))),"")</f>
        <v/>
      </c>
    </row>
    <row r="8235" spans="1:15" outlineLevel="2">
      <c r="A8235" t="s">
        <v>19990</v>
      </c>
      <c r="C8235" s="191" t="s">
        <v>9581</v>
      </c>
      <c r="E8235" t="s">
        <v>9582</v>
      </c>
      <c r="F8235" t="s">
        <v>3774</v>
      </c>
      <c r="G8235" t="s">
        <v>375</v>
      </c>
      <c r="H8235">
        <v>11500</v>
      </c>
      <c r="J8235" t="s">
        <v>22634</v>
      </c>
      <c r="K8235" s="132" t="str">
        <f>IFERROR(IFERROR(INDEX(Кат!$O:$O,MATCH($C8235,Кат!$I:$I,0)),INDEX(Торг!$L:$L,MATCH($C8235,Торг!$I:$I,0))),"")</f>
        <v/>
      </c>
      <c r="L8235" s="132" t="str">
        <f>IFERROR(IFERROR(INDEX(Кат!$A:$A,MATCH($C8235,Кат!$I:$I,0)),INDEX(Торг!$A:$A,MATCH($C8235,Торг!$I:$I,0))),"")</f>
        <v/>
      </c>
      <c r="M8235" s="132" t="str">
        <f>IFERROR(IFERROR(INDEX(Кат!$B:$B,MATCH($C8235,Кат!$I:$I,0)),INDEX(Торг!$B:$B,MATCH($C8235,Торг!$I:$I,0))),"")</f>
        <v/>
      </c>
      <c r="N8235" s="132" t="str">
        <f t="shared" si="128"/>
        <v>ВОЛГААВТОПРОМ ВПД2121</v>
      </c>
      <c r="O8235" s="132" t="str">
        <f>IFERROR(IFERROR(INDEX(Кат!$B:$B,MATCH($N8235,Кат!$I:$I,0)),INDEX(Торг!$B:$B,MATCH($N8235,Торг!$I:$I,0))),"")</f>
        <v/>
      </c>
    </row>
    <row r="8236" spans="1:15" outlineLevel="2">
      <c r="A8236" t="s">
        <v>19991</v>
      </c>
      <c r="C8236" s="191" t="s">
        <v>3785</v>
      </c>
      <c r="E8236" t="s">
        <v>3786</v>
      </c>
      <c r="F8236" t="s">
        <v>3774</v>
      </c>
      <c r="G8236" t="s">
        <v>375</v>
      </c>
      <c r="H8236">
        <v>12765</v>
      </c>
      <c r="J8236" t="s">
        <v>22634</v>
      </c>
      <c r="K8236" s="132" t="str">
        <f>IFERROR(IFERROR(INDEX(Кат!$O:$O,MATCH($C8236,Кат!$I:$I,0)),INDEX(Торг!$L:$L,MATCH($C8236,Торг!$I:$I,0))),"")</f>
        <v/>
      </c>
      <c r="L8236" s="132" t="str">
        <f>IFERROR(IFERROR(INDEX(Кат!$A:$A,MATCH($C8236,Кат!$I:$I,0)),INDEX(Торг!$A:$A,MATCH($C8236,Торг!$I:$I,0))),"")</f>
        <v/>
      </c>
      <c r="M8236" s="132" t="str">
        <f>IFERROR(IFERROR(INDEX(Кат!$B:$B,MATCH($C8236,Кат!$I:$I,0)),INDEX(Торг!$B:$B,MATCH($C8236,Торг!$I:$I,0))),"")</f>
        <v/>
      </c>
      <c r="N8236" s="132" t="str">
        <f t="shared" si="128"/>
        <v>ВОЛГААВТОПРОМ ВП2121/23</v>
      </c>
      <c r="O8236" s="132" t="str">
        <f>IFERROR(IFERROR(INDEX(Кат!$B:$B,MATCH($N8236,Кат!$I:$I,0)),INDEX(Торг!$B:$B,MATCH($N8236,Торг!$I:$I,0))),"")</f>
        <v/>
      </c>
    </row>
    <row r="8237" spans="1:15" outlineLevel="2">
      <c r="A8237" t="s">
        <v>19992</v>
      </c>
      <c r="C8237" s="191" t="s">
        <v>9583</v>
      </c>
      <c r="E8237" t="s">
        <v>9584</v>
      </c>
      <c r="F8237" t="s">
        <v>3774</v>
      </c>
      <c r="G8237" t="s">
        <v>375</v>
      </c>
      <c r="H8237">
        <v>16880</v>
      </c>
      <c r="J8237" t="s">
        <v>22634</v>
      </c>
      <c r="K8237" s="132" t="str">
        <f>IFERROR(IFERROR(INDEX(Кат!$O:$O,MATCH($C8237,Кат!$I:$I,0)),INDEX(Торг!$L:$L,MATCH($C8237,Торг!$I:$I,0))),"")</f>
        <v/>
      </c>
      <c r="L8237" s="132" t="str">
        <f>IFERROR(IFERROR(INDEX(Кат!$A:$A,MATCH($C8237,Кат!$I:$I,0)),INDEX(Торг!$A:$A,MATCH($C8237,Торг!$I:$I,0))),"")</f>
        <v/>
      </c>
      <c r="M8237" s="132" t="str">
        <f>IFERROR(IFERROR(INDEX(Кат!$B:$B,MATCH($C8237,Кат!$I:$I,0)),INDEX(Торг!$B:$B,MATCH($C8237,Торг!$I:$I,0))),"")</f>
        <v/>
      </c>
      <c r="N8237" s="132" t="str">
        <f t="shared" si="128"/>
        <v>ВОЛГААВТОПРОМ ВПД2121/23АБС</v>
      </c>
      <c r="O8237" s="132" t="str">
        <f>IFERROR(IFERROR(INDEX(Кат!$B:$B,MATCH($N8237,Кат!$I:$I,0)),INDEX(Торг!$B:$B,MATCH($N8237,Торг!$I:$I,0))),"")</f>
        <v/>
      </c>
    </row>
    <row r="8238" spans="1:15">
      <c r="A8238" t="s">
        <v>19993</v>
      </c>
      <c r="C8238" s="191" t="s">
        <v>3787</v>
      </c>
      <c r="E8238" t="s">
        <v>3788</v>
      </c>
      <c r="F8238" t="s">
        <v>3774</v>
      </c>
      <c r="G8238" t="s">
        <v>375</v>
      </c>
      <c r="H8238">
        <v>17640</v>
      </c>
      <c r="J8238" t="s">
        <v>22634</v>
      </c>
      <c r="K8238" s="132" t="str">
        <f>IFERROR(IFERROR(INDEX(Кат!$O:$O,MATCH($C8238,Кат!$I:$I,0)),INDEX(Торг!$L:$L,MATCH($C8238,Торг!$I:$I,0))),"")</f>
        <v/>
      </c>
      <c r="L8238" s="132" t="str">
        <f>IFERROR(IFERROR(INDEX(Кат!$A:$A,MATCH($C8238,Кат!$I:$I,0)),INDEX(Торг!$A:$A,MATCH($C8238,Торг!$I:$I,0))),"")</f>
        <v/>
      </c>
      <c r="M8238" s="132" t="str">
        <f>IFERROR(IFERROR(INDEX(Кат!$B:$B,MATCH($C8238,Кат!$I:$I,0)),INDEX(Торг!$B:$B,MATCH($C8238,Торг!$I:$I,0))),"")</f>
        <v/>
      </c>
      <c r="N8238" s="132" t="str">
        <f t="shared" si="128"/>
        <v>ВОЛГААВТОПРОМ ВПД2121/23</v>
      </c>
      <c r="O8238" s="132" t="str">
        <f>IFERROR(IFERROR(INDEX(Кат!$B:$B,MATCH($N8238,Кат!$I:$I,0)),INDEX(Торг!$B:$B,MATCH($N8238,Торг!$I:$I,0))),"")</f>
        <v/>
      </c>
    </row>
    <row r="8239" spans="1:15" outlineLevel="1">
      <c r="A8239" t="s">
        <v>19994</v>
      </c>
      <c r="C8239" s="191" t="s">
        <v>9585</v>
      </c>
      <c r="E8239" t="s">
        <v>9586</v>
      </c>
      <c r="F8239" t="s">
        <v>3774</v>
      </c>
      <c r="G8239" t="s">
        <v>375</v>
      </c>
      <c r="H8239">
        <v>13230</v>
      </c>
      <c r="J8239" t="s">
        <v>22634</v>
      </c>
      <c r="K8239" s="132" t="str">
        <f>IFERROR(IFERROR(INDEX(Кат!$O:$O,MATCH($C8239,Кат!$I:$I,0)),INDEX(Торг!$L:$L,MATCH($C8239,Торг!$I:$I,0))),"")</f>
        <v/>
      </c>
      <c r="L8239" s="132" t="str">
        <f>IFERROR(IFERROR(INDEX(Кат!$A:$A,MATCH($C8239,Кат!$I:$I,0)),INDEX(Торг!$A:$A,MATCH($C8239,Торг!$I:$I,0))),"")</f>
        <v/>
      </c>
      <c r="M8239" s="132" t="str">
        <f>IFERROR(IFERROR(INDEX(Кат!$B:$B,MATCH($C8239,Кат!$I:$I,0)),INDEX(Торг!$B:$B,MATCH($C8239,Торг!$I:$I,0))),"")</f>
        <v/>
      </c>
      <c r="N8239" s="132" t="str">
        <f t="shared" si="128"/>
        <v>ВОЛГААВТОПРОМ ВП2121/23АБС</v>
      </c>
      <c r="O8239" s="132" t="str">
        <f>IFERROR(IFERROR(INDEX(Кат!$B:$B,MATCH($N8239,Кат!$I:$I,0)),INDEX(Торг!$B:$B,MATCH($N8239,Торг!$I:$I,0))),"")</f>
        <v/>
      </c>
    </row>
    <row r="8240" spans="1:15" outlineLevel="1">
      <c r="A8240" t="s">
        <v>19995</v>
      </c>
      <c r="C8240" s="191" t="s">
        <v>9587</v>
      </c>
      <c r="E8240" t="s">
        <v>9588</v>
      </c>
      <c r="F8240" t="s">
        <v>3774</v>
      </c>
      <c r="G8240" t="s">
        <v>375</v>
      </c>
      <c r="H8240">
        <v>18750</v>
      </c>
      <c r="J8240" t="s">
        <v>22634</v>
      </c>
      <c r="K8240" s="132" t="str">
        <f>IFERROR(IFERROR(INDEX(Кат!$O:$O,MATCH($C8240,Кат!$I:$I,0)),INDEX(Торг!$L:$L,MATCH($C8240,Торг!$I:$I,0))),"")</f>
        <v/>
      </c>
      <c r="L8240" s="132" t="str">
        <f>IFERROR(IFERROR(INDEX(Кат!$A:$A,MATCH($C8240,Кат!$I:$I,0)),INDEX(Торг!$A:$A,MATCH($C8240,Торг!$I:$I,0))),"")</f>
        <v/>
      </c>
      <c r="M8240" s="132" t="str">
        <f>IFERROR(IFERROR(INDEX(Кат!$B:$B,MATCH($C8240,Кат!$I:$I,0)),INDEX(Торг!$B:$B,MATCH($C8240,Торг!$I:$I,0))),"")</f>
        <v/>
      </c>
      <c r="N8240" s="132" t="str">
        <f t="shared" si="128"/>
        <v>ВОЛГААВТОПРОМ ВПД2121/23ВК</v>
      </c>
      <c r="O8240" s="132" t="str">
        <f>IFERROR(IFERROR(INDEX(Кат!$B:$B,MATCH($N8240,Кат!$I:$I,0)),INDEX(Торг!$B:$B,MATCH($N8240,Торг!$I:$I,0))),"")</f>
        <v/>
      </c>
    </row>
    <row r="8241" spans="1:15" outlineLevel="1">
      <c r="A8241" t="s">
        <v>24587</v>
      </c>
      <c r="C8241" s="191"/>
      <c r="E8241" t="s">
        <v>24239</v>
      </c>
      <c r="J8241" t="s">
        <v>22634</v>
      </c>
      <c r="K8241" s="132" t="str">
        <f>IFERROR(IFERROR(INDEX(Кат!$O:$O,MATCH($C8241,Кат!$I:$I,0)),INDEX(Торг!$L:$L,MATCH($C8241,Торг!$I:$I,0))),"")</f>
        <v/>
      </c>
      <c r="L8241" s="132" t="str">
        <f>IFERROR(IFERROR(INDEX(Кат!$A:$A,MATCH($C8241,Кат!$I:$I,0)),INDEX(Торг!$A:$A,MATCH($C8241,Торг!$I:$I,0))),"")</f>
        <v/>
      </c>
      <c r="M8241" s="132" t="str">
        <f>IFERROR(IFERROR(INDEX(Кат!$B:$B,MATCH($C8241,Кат!$I:$I,0)),INDEX(Торг!$B:$B,MATCH($C8241,Торг!$I:$I,0))),"")</f>
        <v/>
      </c>
      <c r="N8241" s="132" t="str">
        <f t="shared" si="128"/>
        <v xml:space="preserve"> </v>
      </c>
      <c r="O8241" s="132" t="str">
        <f>IFERROR(IFERROR(INDEX(Кат!$B:$B,MATCH($N8241,Кат!$I:$I,0)),INDEX(Торг!$B:$B,MATCH($N8241,Торг!$I:$I,0))),"")</f>
        <v/>
      </c>
    </row>
    <row r="8242" spans="1:15" outlineLevel="1">
      <c r="A8242" t="s">
        <v>19996</v>
      </c>
      <c r="C8242" s="191" t="s">
        <v>9589</v>
      </c>
      <c r="E8242" t="s">
        <v>9590</v>
      </c>
      <c r="F8242" t="s">
        <v>3774</v>
      </c>
      <c r="G8242" t="s">
        <v>399</v>
      </c>
      <c r="H8242">
        <v>270</v>
      </c>
      <c r="J8242" t="s">
        <v>22634</v>
      </c>
      <c r="K8242" s="132" t="str">
        <f>IFERROR(IFERROR(INDEX(Кат!$O:$O,MATCH($C8242,Кат!$I:$I,0)),INDEX(Торг!$L:$L,MATCH($C8242,Торг!$I:$I,0))),"")</f>
        <v/>
      </c>
      <c r="L8242" s="132" t="str">
        <f>IFERROR(IFERROR(INDEX(Кат!$A:$A,MATCH($C8242,Кат!$I:$I,0)),INDEX(Торг!$A:$A,MATCH($C8242,Торг!$I:$I,0))),"")</f>
        <v/>
      </c>
      <c r="M8242" s="132" t="str">
        <f>IFERROR(IFERROR(INDEX(Кат!$B:$B,MATCH($C8242,Кат!$I:$I,0)),INDEX(Торг!$B:$B,MATCH($C8242,Торг!$I:$I,0))),"")</f>
        <v/>
      </c>
      <c r="N8242" s="132" t="str">
        <f t="shared" si="128"/>
        <v>ВОЛГААВТОПРОМ ВП01-1005060-01</v>
      </c>
      <c r="O8242" s="132" t="str">
        <f>IFERROR(IFERROR(INDEX(Кат!$B:$B,MATCH($N8242,Кат!$I:$I,0)),INDEX(Торг!$B:$B,MATCH($N8242,Торг!$I:$I,0))),"")</f>
        <v/>
      </c>
    </row>
    <row r="8243" spans="1:15" outlineLevel="1">
      <c r="A8243" t="s">
        <v>19997</v>
      </c>
      <c r="C8243" s="191" t="s">
        <v>9589</v>
      </c>
      <c r="E8243" t="s">
        <v>9591</v>
      </c>
      <c r="F8243" t="s">
        <v>3774</v>
      </c>
      <c r="G8243" t="s">
        <v>399</v>
      </c>
      <c r="H8243">
        <v>590</v>
      </c>
      <c r="J8243" t="s">
        <v>22634</v>
      </c>
      <c r="K8243" s="132" t="str">
        <f>IFERROR(IFERROR(INDEX(Кат!$O:$O,MATCH($C8243,Кат!$I:$I,0)),INDEX(Торг!$L:$L,MATCH($C8243,Торг!$I:$I,0))),"")</f>
        <v/>
      </c>
      <c r="L8243" s="132" t="str">
        <f>IFERROR(IFERROR(INDEX(Кат!$A:$A,MATCH($C8243,Кат!$I:$I,0)),INDEX(Торг!$A:$A,MATCH($C8243,Торг!$I:$I,0))),"")</f>
        <v/>
      </c>
      <c r="M8243" s="132" t="str">
        <f>IFERROR(IFERROR(INDEX(Кат!$B:$B,MATCH($C8243,Кат!$I:$I,0)),INDEX(Торг!$B:$B,MATCH($C8243,Торг!$I:$I,0))),"")</f>
        <v/>
      </c>
      <c r="N8243" s="132" t="str">
        <f t="shared" si="128"/>
        <v>ВОЛГААВТОПРОМ ВП01-1005060-01</v>
      </c>
      <c r="O8243" s="132" t="str">
        <f>IFERROR(IFERROR(INDEX(Кат!$B:$B,MATCH($N8243,Кат!$I:$I,0)),INDEX(Торг!$B:$B,MATCH($N8243,Торг!$I:$I,0))),"")</f>
        <v/>
      </c>
    </row>
    <row r="8244" spans="1:15" outlineLevel="1">
      <c r="A8244" t="s">
        <v>19998</v>
      </c>
      <c r="C8244" s="191" t="s">
        <v>9592</v>
      </c>
      <c r="E8244" t="s">
        <v>9593</v>
      </c>
      <c r="F8244" t="s">
        <v>3774</v>
      </c>
      <c r="G8244" t="s">
        <v>399</v>
      </c>
      <c r="H8244">
        <v>630</v>
      </c>
      <c r="J8244" t="s">
        <v>22634</v>
      </c>
      <c r="K8244" s="132" t="str">
        <f>IFERROR(IFERROR(INDEX(Кат!$O:$O,MATCH($C8244,Кат!$I:$I,0)),INDEX(Торг!$L:$L,MATCH($C8244,Торг!$I:$I,0))),"")</f>
        <v/>
      </c>
      <c r="L8244" s="132" t="str">
        <f>IFERROR(IFERROR(INDEX(Кат!$A:$A,MATCH($C8244,Кат!$I:$I,0)),INDEX(Торг!$A:$A,MATCH($C8244,Торг!$I:$I,0))),"")</f>
        <v/>
      </c>
      <c r="M8244" s="132" t="str">
        <f>IFERROR(IFERROR(INDEX(Кат!$B:$B,MATCH($C8244,Кат!$I:$I,0)),INDEX(Торг!$B:$B,MATCH($C8244,Торг!$I:$I,0))),"")</f>
        <v/>
      </c>
      <c r="N8244" s="132" t="str">
        <f t="shared" si="128"/>
        <v>ВОЛГААВТОПРОМ ВП10-1005058</v>
      </c>
      <c r="O8244" s="132" t="str">
        <f>IFERROR(IFERROR(INDEX(Кат!$B:$B,MATCH($N8244,Кат!$I:$I,0)),INDEX(Торг!$B:$B,MATCH($N8244,Торг!$I:$I,0))),"")</f>
        <v/>
      </c>
    </row>
    <row r="8245" spans="1:15" outlineLevel="1">
      <c r="A8245" t="s">
        <v>19999</v>
      </c>
      <c r="C8245" s="191" t="s">
        <v>9592</v>
      </c>
      <c r="E8245" t="s">
        <v>9594</v>
      </c>
      <c r="F8245" t="s">
        <v>3774</v>
      </c>
      <c r="G8245" t="s">
        <v>399</v>
      </c>
      <c r="H8245">
        <v>630</v>
      </c>
      <c r="J8245" t="s">
        <v>22634</v>
      </c>
      <c r="K8245" s="132" t="str">
        <f>IFERROR(IFERROR(INDEX(Кат!$O:$O,MATCH($C8245,Кат!$I:$I,0)),INDEX(Торг!$L:$L,MATCH($C8245,Торг!$I:$I,0))),"")</f>
        <v/>
      </c>
      <c r="L8245" s="132" t="str">
        <f>IFERROR(IFERROR(INDEX(Кат!$A:$A,MATCH($C8245,Кат!$I:$I,0)),INDEX(Торг!$A:$A,MATCH($C8245,Торг!$I:$I,0))),"")</f>
        <v/>
      </c>
      <c r="M8245" s="132" t="str">
        <f>IFERROR(IFERROR(INDEX(Кат!$B:$B,MATCH($C8245,Кат!$I:$I,0)),INDEX(Торг!$B:$B,MATCH($C8245,Торг!$I:$I,0))),"")</f>
        <v/>
      </c>
      <c r="N8245" s="132" t="str">
        <f t="shared" si="128"/>
        <v>ВОЛГААВТОПРОМ ВП10-1005058</v>
      </c>
      <c r="O8245" s="132" t="str">
        <f>IFERROR(IFERROR(INDEX(Кат!$B:$B,MATCH($N8245,Кат!$I:$I,0)),INDEX(Торг!$B:$B,MATCH($N8245,Торг!$I:$I,0))),"")</f>
        <v/>
      </c>
    </row>
    <row r="8246" spans="1:15" outlineLevel="1">
      <c r="A8246" t="s">
        <v>20000</v>
      </c>
      <c r="C8246" s="191" t="s">
        <v>3789</v>
      </c>
      <c r="E8246" t="s">
        <v>9595</v>
      </c>
      <c r="F8246" t="s">
        <v>3774</v>
      </c>
      <c r="G8246" t="s">
        <v>399</v>
      </c>
      <c r="H8246">
        <v>630</v>
      </c>
      <c r="J8246" t="s">
        <v>22634</v>
      </c>
      <c r="K8246" s="132" t="str">
        <f>IFERROR(IFERROR(INDEX(Кат!$O:$O,MATCH($C8246,Кат!$I:$I,0)),INDEX(Торг!$L:$L,MATCH($C8246,Торг!$I:$I,0))),"")</f>
        <v/>
      </c>
      <c r="L8246" s="132" t="str">
        <f>IFERROR(IFERROR(INDEX(Кат!$A:$A,MATCH($C8246,Кат!$I:$I,0)),INDEX(Торг!$A:$A,MATCH($C8246,Торг!$I:$I,0))),"")</f>
        <v/>
      </c>
      <c r="M8246" s="132" t="str">
        <f>IFERROR(IFERROR(INDEX(Кат!$B:$B,MATCH($C8246,Кат!$I:$I,0)),INDEX(Торг!$B:$B,MATCH($C8246,Торг!$I:$I,0))),"")</f>
        <v/>
      </c>
      <c r="N8246" s="132" t="str">
        <f t="shared" si="128"/>
        <v>ВОЛГААВТОПРОМ ВП12-1005058</v>
      </c>
      <c r="O8246" s="132" t="str">
        <f>IFERROR(IFERROR(INDEX(Кат!$B:$B,MATCH($N8246,Кат!$I:$I,0)),INDEX(Торг!$B:$B,MATCH($N8246,Торг!$I:$I,0))),"")</f>
        <v/>
      </c>
    </row>
    <row r="8247" spans="1:15" outlineLevel="1">
      <c r="A8247" t="s">
        <v>20001</v>
      </c>
      <c r="C8247" s="191" t="s">
        <v>3789</v>
      </c>
      <c r="E8247" t="s">
        <v>3790</v>
      </c>
      <c r="F8247" t="s">
        <v>3774</v>
      </c>
      <c r="G8247" t="s">
        <v>399</v>
      </c>
      <c r="H8247">
        <v>660</v>
      </c>
      <c r="J8247" t="s">
        <v>22634</v>
      </c>
      <c r="K8247" s="132" t="str">
        <f>IFERROR(IFERROR(INDEX(Кат!$O:$O,MATCH($C8247,Кат!$I:$I,0)),INDEX(Торг!$L:$L,MATCH($C8247,Торг!$I:$I,0))),"")</f>
        <v/>
      </c>
      <c r="L8247" s="132" t="str">
        <f>IFERROR(IFERROR(INDEX(Кат!$A:$A,MATCH($C8247,Кат!$I:$I,0)),INDEX(Торг!$A:$A,MATCH($C8247,Торг!$I:$I,0))),"")</f>
        <v/>
      </c>
      <c r="M8247" s="132" t="str">
        <f>IFERROR(IFERROR(INDEX(Кат!$B:$B,MATCH($C8247,Кат!$I:$I,0)),INDEX(Торг!$B:$B,MATCH($C8247,Торг!$I:$I,0))),"")</f>
        <v/>
      </c>
      <c r="N8247" s="132" t="str">
        <f t="shared" si="128"/>
        <v>ВОЛГААВТОПРОМ ВП12-1005058</v>
      </c>
      <c r="O8247" s="132" t="str">
        <f>IFERROR(IFERROR(INDEX(Кат!$B:$B,MATCH($N8247,Кат!$I:$I,0)),INDEX(Торг!$B:$B,MATCH($N8247,Торг!$I:$I,0))),"")</f>
        <v/>
      </c>
    </row>
    <row r="8248" spans="1:15" outlineLevel="1">
      <c r="A8248" t="s">
        <v>20002</v>
      </c>
      <c r="C8248" s="191" t="s">
        <v>9596</v>
      </c>
      <c r="E8248" t="s">
        <v>9597</v>
      </c>
      <c r="F8248" t="s">
        <v>3774</v>
      </c>
      <c r="G8248" t="s">
        <v>399</v>
      </c>
      <c r="H8248">
        <v>590</v>
      </c>
      <c r="J8248" t="s">
        <v>22634</v>
      </c>
      <c r="K8248" s="132" t="str">
        <f>IFERROR(IFERROR(INDEX(Кат!$O:$O,MATCH($C8248,Кат!$I:$I,0)),INDEX(Торг!$L:$L,MATCH($C8248,Торг!$I:$I,0))),"")</f>
        <v/>
      </c>
      <c r="L8248" s="132" t="str">
        <f>IFERROR(IFERROR(INDEX(Кат!$A:$A,MATCH($C8248,Кат!$I:$I,0)),INDEX(Торг!$A:$A,MATCH($C8248,Торг!$I:$I,0))),"")</f>
        <v/>
      </c>
      <c r="M8248" s="132" t="str">
        <f>IFERROR(IFERROR(INDEX(Кат!$B:$B,MATCH($C8248,Кат!$I:$I,0)),INDEX(Торг!$B:$B,MATCH($C8248,Торг!$I:$I,0))),"")</f>
        <v/>
      </c>
      <c r="N8248" s="132" t="str">
        <f t="shared" si="128"/>
        <v>ВОЛГААВТОПРОМ ВП214-1005060-40</v>
      </c>
      <c r="O8248" s="132" t="str">
        <f>IFERROR(IFERROR(INDEX(Кат!$B:$B,MATCH($N8248,Кат!$I:$I,0)),INDEX(Торг!$B:$B,MATCH($N8248,Торг!$I:$I,0))),"")</f>
        <v/>
      </c>
    </row>
    <row r="8249" spans="1:15">
      <c r="A8249" t="s">
        <v>20003</v>
      </c>
      <c r="C8249" s="191" t="s">
        <v>9596</v>
      </c>
      <c r="E8249" t="s">
        <v>9598</v>
      </c>
      <c r="F8249" t="s">
        <v>3774</v>
      </c>
      <c r="G8249" t="s">
        <v>399</v>
      </c>
      <c r="H8249">
        <v>870</v>
      </c>
      <c r="J8249" t="s">
        <v>22634</v>
      </c>
      <c r="K8249" s="132" t="str">
        <f>IFERROR(IFERROR(INDEX(Кат!$O:$O,MATCH($C8249,Кат!$I:$I,0)),INDEX(Торг!$L:$L,MATCH($C8249,Торг!$I:$I,0))),"")</f>
        <v/>
      </c>
      <c r="L8249" s="132" t="str">
        <f>IFERROR(IFERROR(INDEX(Кат!$A:$A,MATCH($C8249,Кат!$I:$I,0)),INDEX(Торг!$A:$A,MATCH($C8249,Торг!$I:$I,0))),"")</f>
        <v/>
      </c>
      <c r="M8249" s="132" t="str">
        <f>IFERROR(IFERROR(INDEX(Кат!$B:$B,MATCH($C8249,Кат!$I:$I,0)),INDEX(Торг!$B:$B,MATCH($C8249,Торг!$I:$I,0))),"")</f>
        <v/>
      </c>
      <c r="N8249" s="132" t="str">
        <f t="shared" si="128"/>
        <v>ВОЛГААВТОПРОМ ВП214-1005060-40</v>
      </c>
      <c r="O8249" s="132" t="str">
        <f>IFERROR(IFERROR(INDEX(Кат!$B:$B,MATCH($N8249,Кат!$I:$I,0)),INDEX(Торг!$B:$B,MATCH($N8249,Торг!$I:$I,0))),"")</f>
        <v/>
      </c>
    </row>
    <row r="8250" spans="1:15" outlineLevel="1">
      <c r="A8250" t="s">
        <v>20004</v>
      </c>
      <c r="C8250" s="191" t="s">
        <v>3791</v>
      </c>
      <c r="E8250" t="s">
        <v>3792</v>
      </c>
      <c r="F8250" t="s">
        <v>3774</v>
      </c>
      <c r="G8250" t="s">
        <v>399</v>
      </c>
      <c r="H8250">
        <v>610</v>
      </c>
      <c r="J8250" t="s">
        <v>22634</v>
      </c>
      <c r="K8250" s="132" t="str">
        <f>IFERROR(IFERROR(INDEX(Кат!$O:$O,MATCH($C8250,Кат!$I:$I,0)),INDEX(Торг!$L:$L,MATCH($C8250,Торг!$I:$I,0))),"")</f>
        <v/>
      </c>
      <c r="L8250" s="132" t="str">
        <f>IFERROR(IFERROR(INDEX(Кат!$A:$A,MATCH($C8250,Кат!$I:$I,0)),INDEX(Торг!$A:$A,MATCH($C8250,Торг!$I:$I,0))),"")</f>
        <v/>
      </c>
      <c r="M8250" s="132" t="str">
        <f>IFERROR(IFERROR(INDEX(Кат!$B:$B,MATCH($C8250,Кат!$I:$I,0)),INDEX(Торг!$B:$B,MATCH($C8250,Торг!$I:$I,0))),"")</f>
        <v/>
      </c>
      <c r="N8250" s="132" t="str">
        <f t="shared" si="128"/>
        <v>ВОЛГААВТОПРОМ ВП23-1005060-40</v>
      </c>
      <c r="O8250" s="132" t="str">
        <f>IFERROR(IFERROR(INDEX(Кат!$B:$B,MATCH($N8250,Кат!$I:$I,0)),INDEX(Торг!$B:$B,MATCH($N8250,Торг!$I:$I,0))),"")</f>
        <v/>
      </c>
    </row>
    <row r="8251" spans="1:15" outlineLevel="1">
      <c r="A8251" t="s">
        <v>20005</v>
      </c>
      <c r="C8251" s="191" t="s">
        <v>3791</v>
      </c>
      <c r="E8251" t="s">
        <v>9599</v>
      </c>
      <c r="F8251" t="s">
        <v>3774</v>
      </c>
      <c r="G8251" t="s">
        <v>399</v>
      </c>
      <c r="H8251">
        <v>610</v>
      </c>
      <c r="J8251" t="s">
        <v>22634</v>
      </c>
      <c r="K8251" s="132" t="str">
        <f>IFERROR(IFERROR(INDEX(Кат!$O:$O,MATCH($C8251,Кат!$I:$I,0)),INDEX(Торг!$L:$L,MATCH($C8251,Торг!$I:$I,0))),"")</f>
        <v/>
      </c>
      <c r="L8251" s="132" t="str">
        <f>IFERROR(IFERROR(INDEX(Кат!$A:$A,MATCH($C8251,Кат!$I:$I,0)),INDEX(Торг!$A:$A,MATCH($C8251,Торг!$I:$I,0))),"")</f>
        <v/>
      </c>
      <c r="M8251" s="132" t="str">
        <f>IFERROR(IFERROR(INDEX(Кат!$B:$B,MATCH($C8251,Кат!$I:$I,0)),INDEX(Торг!$B:$B,MATCH($C8251,Торг!$I:$I,0))),"")</f>
        <v/>
      </c>
      <c r="N8251" s="132" t="str">
        <f t="shared" si="128"/>
        <v>ВОЛГААВТОПРОМ ВП23-1005060-40</v>
      </c>
      <c r="O8251" s="132" t="str">
        <f>IFERROR(IFERROR(INDEX(Кат!$B:$B,MATCH($N8251,Кат!$I:$I,0)),INDEX(Торг!$B:$B,MATCH($N8251,Торг!$I:$I,0))),"")</f>
        <v/>
      </c>
    </row>
    <row r="8252" spans="1:15" outlineLevel="1">
      <c r="A8252" t="s">
        <v>20006</v>
      </c>
      <c r="C8252" s="191" t="s">
        <v>9600</v>
      </c>
      <c r="E8252" t="s">
        <v>9601</v>
      </c>
      <c r="F8252" t="s">
        <v>3774</v>
      </c>
      <c r="G8252" t="s">
        <v>399</v>
      </c>
      <c r="H8252">
        <v>200</v>
      </c>
      <c r="J8252" t="s">
        <v>22634</v>
      </c>
      <c r="K8252" s="132" t="str">
        <f>IFERROR(IFERROR(INDEX(Кат!$O:$O,MATCH($C8252,Кат!$I:$I,0)),INDEX(Торг!$L:$L,MATCH($C8252,Торг!$I:$I,0))),"")</f>
        <v/>
      </c>
      <c r="L8252" s="132" t="str">
        <f>IFERROR(IFERROR(INDEX(Кат!$A:$A,MATCH($C8252,Кат!$I:$I,0)),INDEX(Торг!$A:$A,MATCH($C8252,Торг!$I:$I,0))),"")</f>
        <v/>
      </c>
      <c r="M8252" s="132" t="str">
        <f>IFERROR(IFERROR(INDEX(Кат!$B:$B,MATCH($C8252,Кат!$I:$I,0)),INDEX(Торг!$B:$B,MATCH($C8252,Торг!$I:$I,0))),"")</f>
        <v/>
      </c>
      <c r="N8252" s="132" t="str">
        <f t="shared" si="128"/>
        <v>ВОЛГААВТОПРОМ ВП10-3701051</v>
      </c>
      <c r="O8252" s="132" t="str">
        <f>IFERROR(IFERROR(INDEX(Кат!$B:$B,MATCH($N8252,Кат!$I:$I,0)),INDEX(Торг!$B:$B,MATCH($N8252,Торг!$I:$I,0))),"")</f>
        <v/>
      </c>
    </row>
    <row r="8253" spans="1:15" outlineLevel="1">
      <c r="A8253" t="s">
        <v>20007</v>
      </c>
      <c r="C8253" s="191" t="s">
        <v>9602</v>
      </c>
      <c r="E8253" t="s">
        <v>9603</v>
      </c>
      <c r="F8253" t="s">
        <v>3774</v>
      </c>
      <c r="G8253" t="s">
        <v>399</v>
      </c>
      <c r="H8253">
        <v>190</v>
      </c>
      <c r="J8253" t="s">
        <v>22634</v>
      </c>
      <c r="K8253" s="132" t="str">
        <f>IFERROR(IFERROR(INDEX(Кат!$O:$O,MATCH($C8253,Кат!$I:$I,0)),INDEX(Торг!$L:$L,MATCH($C8253,Торг!$I:$I,0))),"")</f>
        <v/>
      </c>
      <c r="L8253" s="132" t="str">
        <f>IFERROR(IFERROR(INDEX(Кат!$A:$A,MATCH($C8253,Кат!$I:$I,0)),INDEX(Торг!$A:$A,MATCH($C8253,Торг!$I:$I,0))),"")</f>
        <v/>
      </c>
      <c r="M8253" s="132" t="str">
        <f>IFERROR(IFERROR(INDEX(Кат!$B:$B,MATCH($C8253,Кат!$I:$I,0)),INDEX(Торг!$B:$B,MATCH($C8253,Торг!$I:$I,0))),"")</f>
        <v/>
      </c>
      <c r="N8253" s="132" t="str">
        <f t="shared" si="128"/>
        <v>ВОЛГААВТОПРОМ ВП23-3701051</v>
      </c>
      <c r="O8253" s="132" t="str">
        <f>IFERROR(IFERROR(INDEX(Кат!$B:$B,MATCH($N8253,Кат!$I:$I,0)),INDEX(Торг!$B:$B,MATCH($N8253,Торг!$I:$I,0))),"")</f>
        <v/>
      </c>
    </row>
    <row r="8254" spans="1:15">
      <c r="A8254" t="s">
        <v>24588</v>
      </c>
      <c r="C8254" s="191"/>
      <c r="E8254" t="s">
        <v>24589</v>
      </c>
      <c r="J8254" t="s">
        <v>22634</v>
      </c>
      <c r="K8254" s="132" t="str">
        <f>IFERROR(IFERROR(INDEX(Кат!$O:$O,MATCH($C8254,Кат!$I:$I,0)),INDEX(Торг!$L:$L,MATCH($C8254,Торг!$I:$I,0))),"")</f>
        <v/>
      </c>
      <c r="L8254" s="132" t="str">
        <f>IFERROR(IFERROR(INDEX(Кат!$A:$A,MATCH($C8254,Кат!$I:$I,0)),INDEX(Торг!$A:$A,MATCH($C8254,Торг!$I:$I,0))),"")</f>
        <v/>
      </c>
      <c r="M8254" s="132" t="str">
        <f>IFERROR(IFERROR(INDEX(Кат!$B:$B,MATCH($C8254,Кат!$I:$I,0)),INDEX(Торг!$B:$B,MATCH($C8254,Торг!$I:$I,0))),"")</f>
        <v/>
      </c>
      <c r="N8254" s="132" t="str">
        <f t="shared" si="128"/>
        <v xml:space="preserve"> </v>
      </c>
      <c r="O8254" s="132" t="str">
        <f>IFERROR(IFERROR(INDEX(Кат!$B:$B,MATCH($N8254,Кат!$I:$I,0)),INDEX(Торг!$B:$B,MATCH($N8254,Торг!$I:$I,0))),"")</f>
        <v/>
      </c>
    </row>
    <row r="8255" spans="1:15" outlineLevel="1">
      <c r="A8255" t="s">
        <v>20008</v>
      </c>
      <c r="C8255" s="191" t="s">
        <v>9604</v>
      </c>
      <c r="E8255" t="s">
        <v>9605</v>
      </c>
      <c r="F8255" t="s">
        <v>9606</v>
      </c>
      <c r="G8255" t="s">
        <v>399</v>
      </c>
      <c r="H8255">
        <v>260</v>
      </c>
      <c r="J8255" t="s">
        <v>22634</v>
      </c>
      <c r="K8255" s="132" t="str">
        <f>IFERROR(IFERROR(INDEX(Кат!$O:$O,MATCH($C8255,Кат!$I:$I,0)),INDEX(Торг!$L:$L,MATCH($C8255,Торг!$I:$I,0))),"")</f>
        <v/>
      </c>
      <c r="L8255" s="132" t="str">
        <f>IFERROR(IFERROR(INDEX(Кат!$A:$A,MATCH($C8255,Кат!$I:$I,0)),INDEX(Торг!$A:$A,MATCH($C8255,Торг!$I:$I,0))),"")</f>
        <v/>
      </c>
      <c r="M8255" s="132" t="str">
        <f>IFERROR(IFERROR(INDEX(Кат!$B:$B,MATCH($C8255,Кат!$I:$I,0)),INDEX(Торг!$B:$B,MATCH($C8255,Торг!$I:$I,0))),"")</f>
        <v/>
      </c>
      <c r="N8255" s="132" t="str">
        <f t="shared" si="128"/>
        <v>ВОЛОГОДСКИЙ ПОДШИПНИКОВЫЙ ЗАВОД 6302VBF</v>
      </c>
      <c r="O8255" s="132" t="str">
        <f>IFERROR(IFERROR(INDEX(Кат!$B:$B,MATCH($N8255,Кат!$I:$I,0)),INDEX(Торг!$B:$B,MATCH($N8255,Торг!$I:$I,0))),"")</f>
        <v/>
      </c>
    </row>
    <row r="8256" spans="1:15">
      <c r="A8256" t="s">
        <v>20009</v>
      </c>
      <c r="C8256" s="191" t="s">
        <v>9607</v>
      </c>
      <c r="E8256" t="s">
        <v>9608</v>
      </c>
      <c r="F8256" t="s">
        <v>9606</v>
      </c>
      <c r="G8256" t="s">
        <v>399</v>
      </c>
      <c r="H8256">
        <v>360</v>
      </c>
      <c r="J8256" t="s">
        <v>22634</v>
      </c>
      <c r="K8256" s="132" t="str">
        <f>IFERROR(IFERROR(INDEX(Кат!$O:$O,MATCH($C8256,Кат!$I:$I,0)),INDEX(Торг!$L:$L,MATCH($C8256,Торг!$I:$I,0))),"")</f>
        <v/>
      </c>
      <c r="L8256" s="132" t="str">
        <f>IFERROR(IFERROR(INDEX(Кат!$A:$A,MATCH($C8256,Кат!$I:$I,0)),INDEX(Торг!$A:$A,MATCH($C8256,Торг!$I:$I,0))),"")</f>
        <v/>
      </c>
      <c r="M8256" s="132" t="str">
        <f>IFERROR(IFERROR(INDEX(Кат!$B:$B,MATCH($C8256,Кат!$I:$I,0)),INDEX(Торг!$B:$B,MATCH($C8256,Торг!$I:$I,0))),"")</f>
        <v/>
      </c>
      <c r="N8256" s="132" t="str">
        <f t="shared" si="128"/>
        <v>ВОЛОГОДСКИЙ ПОДШИПНИКОВЫЙ ЗАВОД 6303VBF</v>
      </c>
      <c r="O8256" s="132" t="str">
        <f>IFERROR(IFERROR(INDEX(Кат!$B:$B,MATCH($N8256,Кат!$I:$I,0)),INDEX(Торг!$B:$B,MATCH($N8256,Торг!$I:$I,0))),"")</f>
        <v/>
      </c>
    </row>
    <row r="8257" spans="1:15" outlineLevel="1">
      <c r="A8257" t="s">
        <v>20010</v>
      </c>
      <c r="C8257" s="191" t="s">
        <v>9609</v>
      </c>
      <c r="E8257" t="s">
        <v>9610</v>
      </c>
      <c r="F8257" t="s">
        <v>9606</v>
      </c>
      <c r="G8257" t="s">
        <v>399</v>
      </c>
      <c r="H8257">
        <v>220</v>
      </c>
      <c r="J8257" t="s">
        <v>22634</v>
      </c>
      <c r="K8257" s="132" t="str">
        <f>IFERROR(IFERROR(INDEX(Кат!$O:$O,MATCH($C8257,Кат!$I:$I,0)),INDEX(Торг!$L:$L,MATCH($C8257,Торг!$I:$I,0))),"")</f>
        <v/>
      </c>
      <c r="L8257" s="132" t="str">
        <f>IFERROR(IFERROR(INDEX(Кат!$A:$A,MATCH($C8257,Кат!$I:$I,0)),INDEX(Торг!$A:$A,MATCH($C8257,Торг!$I:$I,0))),"")</f>
        <v/>
      </c>
      <c r="M8257" s="132" t="str">
        <f>IFERROR(IFERROR(INDEX(Кат!$B:$B,MATCH($C8257,Кат!$I:$I,0)),INDEX(Торг!$B:$B,MATCH($C8257,Торг!$I:$I,0))),"")</f>
        <v/>
      </c>
      <c r="N8257" s="132" t="str">
        <f t="shared" si="128"/>
        <v>ВОЛОГОДСКИЙ ПОДШИПНИКОВЫЙ ЗАВОД 6202VBF</v>
      </c>
      <c r="O8257" s="132" t="str">
        <f>IFERROR(IFERROR(INDEX(Кат!$B:$B,MATCH($N8257,Кат!$I:$I,0)),INDEX(Торг!$B:$B,MATCH($N8257,Торг!$I:$I,0))),"")</f>
        <v/>
      </c>
    </row>
    <row r="8258" spans="1:15" outlineLevel="1">
      <c r="A8258" t="s">
        <v>20011</v>
      </c>
      <c r="C8258" s="191" t="s">
        <v>9611</v>
      </c>
      <c r="E8258" t="s">
        <v>9612</v>
      </c>
      <c r="F8258" t="s">
        <v>9606</v>
      </c>
      <c r="G8258" t="s">
        <v>399</v>
      </c>
      <c r="H8258">
        <v>170</v>
      </c>
      <c r="J8258" t="s">
        <v>22634</v>
      </c>
      <c r="K8258" s="132" t="str">
        <f>IFERROR(IFERROR(INDEX(Кат!$O:$O,MATCH($C8258,Кат!$I:$I,0)),INDEX(Торг!$L:$L,MATCH($C8258,Торг!$I:$I,0))),"")</f>
        <v/>
      </c>
      <c r="L8258" s="132" t="str">
        <f>IFERROR(IFERROR(INDEX(Кат!$A:$A,MATCH($C8258,Кат!$I:$I,0)),INDEX(Торг!$A:$A,MATCH($C8258,Торг!$I:$I,0))),"")</f>
        <v/>
      </c>
      <c r="M8258" s="132" t="str">
        <f>IFERROR(IFERROR(INDEX(Кат!$B:$B,MATCH($C8258,Кат!$I:$I,0)),INDEX(Торг!$B:$B,MATCH($C8258,Торг!$I:$I,0))),"")</f>
        <v/>
      </c>
      <c r="N8258" s="132" t="str">
        <f t="shared" si="128"/>
        <v>ВОЛОГОДСКИЙ ПОДШИПНИКОВЫЙ ЗАВОД 6203VBF</v>
      </c>
      <c r="O8258" s="132" t="str">
        <f>IFERROR(IFERROR(INDEX(Кат!$B:$B,MATCH($N8258,Кат!$I:$I,0)),INDEX(Торг!$B:$B,MATCH($N8258,Торг!$I:$I,0))),"")</f>
        <v/>
      </c>
    </row>
    <row r="8259" spans="1:15" outlineLevel="1">
      <c r="A8259" t="s">
        <v>20012</v>
      </c>
      <c r="C8259" s="191" t="s">
        <v>9613</v>
      </c>
      <c r="E8259" t="s">
        <v>9614</v>
      </c>
      <c r="F8259" t="s">
        <v>9606</v>
      </c>
      <c r="G8259" t="s">
        <v>399</v>
      </c>
      <c r="H8259">
        <v>2300</v>
      </c>
      <c r="J8259" t="s">
        <v>22634</v>
      </c>
      <c r="K8259" s="132" t="str">
        <f>IFERROR(IFERROR(INDEX(Кат!$O:$O,MATCH($C8259,Кат!$I:$I,0)),INDEX(Торг!$L:$L,MATCH($C8259,Торг!$I:$I,0))),"")</f>
        <v/>
      </c>
      <c r="L8259" s="132" t="str">
        <f>IFERROR(IFERROR(INDEX(Кат!$A:$A,MATCH($C8259,Кат!$I:$I,0)),INDEX(Торг!$A:$A,MATCH($C8259,Торг!$I:$I,0))),"")</f>
        <v/>
      </c>
      <c r="M8259" s="132" t="str">
        <f>IFERROR(IFERROR(INDEX(Кат!$B:$B,MATCH($C8259,Кат!$I:$I,0)),INDEX(Торг!$B:$B,MATCH($C8259,Торг!$I:$I,0))),"")</f>
        <v/>
      </c>
      <c r="N8259" s="132" t="str">
        <f t="shared" si="128"/>
        <v>ВОЛОГОДСКИЙ ПОДШИПНИКОВЫЙ ЗАВОД 256706AKE12</v>
      </c>
      <c r="O8259" s="132" t="str">
        <f>IFERROR(IFERROR(INDEX(Кат!$B:$B,MATCH($N8259,Кат!$I:$I,0)),INDEX(Торг!$B:$B,MATCH($N8259,Торг!$I:$I,0))),"")</f>
        <v/>
      </c>
    </row>
    <row r="8260" spans="1:15" outlineLevel="1">
      <c r="A8260" t="s">
        <v>20013</v>
      </c>
      <c r="C8260" s="191" t="s">
        <v>9615</v>
      </c>
      <c r="E8260" t="s">
        <v>9616</v>
      </c>
      <c r="F8260" t="s">
        <v>9606</v>
      </c>
      <c r="G8260" t="s">
        <v>399</v>
      </c>
      <c r="H8260">
        <v>2200</v>
      </c>
      <c r="J8260" t="s">
        <v>22634</v>
      </c>
      <c r="K8260" s="132" t="str">
        <f>IFERROR(IFERROR(INDEX(Кат!$O:$O,MATCH($C8260,Кат!$I:$I,0)),INDEX(Торг!$L:$L,MATCH($C8260,Торг!$I:$I,0))),"")</f>
        <v/>
      </c>
      <c r="L8260" s="132" t="str">
        <f>IFERROR(IFERROR(INDEX(Кат!$A:$A,MATCH($C8260,Кат!$I:$I,0)),INDEX(Торг!$A:$A,MATCH($C8260,Торг!$I:$I,0))),"")</f>
        <v/>
      </c>
      <c r="M8260" s="132" t="str">
        <f>IFERROR(IFERROR(INDEX(Кат!$B:$B,MATCH($C8260,Кат!$I:$I,0)),INDEX(Торг!$B:$B,MATCH($C8260,Торг!$I:$I,0))),"")</f>
        <v/>
      </c>
      <c r="N8260" s="132" t="str">
        <f t="shared" si="128"/>
        <v>ВОЛОГОДСКИЙ ПОДШИПНИКОВЫЙ ЗАВОД 256707A1KE12</v>
      </c>
      <c r="O8260" s="132" t="str">
        <f>IFERROR(IFERROR(INDEX(Кат!$B:$B,MATCH($N8260,Кат!$I:$I,0)),INDEX(Торг!$B:$B,MATCH($N8260,Торг!$I:$I,0))),"")</f>
        <v/>
      </c>
    </row>
    <row r="8261" spans="1:15" outlineLevel="1">
      <c r="A8261" t="s">
        <v>20014</v>
      </c>
      <c r="C8261" s="191" t="s">
        <v>9617</v>
      </c>
      <c r="E8261" t="s">
        <v>9618</v>
      </c>
      <c r="F8261" t="s">
        <v>9606</v>
      </c>
      <c r="G8261" t="s">
        <v>399</v>
      </c>
      <c r="H8261">
        <v>2300</v>
      </c>
      <c r="J8261" t="s">
        <v>22634</v>
      </c>
      <c r="K8261" s="132" t="str">
        <f>IFERROR(IFERROR(INDEX(Кат!$O:$O,MATCH($C8261,Кат!$I:$I,0)),INDEX(Торг!$L:$L,MATCH($C8261,Торг!$I:$I,0))),"")</f>
        <v/>
      </c>
      <c r="L8261" s="132" t="str">
        <f>IFERROR(IFERROR(INDEX(Кат!$A:$A,MATCH($C8261,Кат!$I:$I,0)),INDEX(Торг!$A:$A,MATCH($C8261,Торг!$I:$I,0))),"")</f>
        <v/>
      </c>
      <c r="M8261" s="132" t="str">
        <f>IFERROR(IFERROR(INDEX(Кат!$B:$B,MATCH($C8261,Кат!$I:$I,0)),INDEX(Торг!$B:$B,MATCH($C8261,Торг!$I:$I,0))),"")</f>
        <v/>
      </c>
      <c r="N8261" s="132" t="str">
        <f t="shared" si="128"/>
        <v>ВОЛОГОДСКИЙ ПОДШИПНИКОВЫЙ ЗАВОД 256907AKE12</v>
      </c>
      <c r="O8261" s="132" t="str">
        <f>IFERROR(IFERROR(INDEX(Кат!$B:$B,MATCH($N8261,Кат!$I:$I,0)),INDEX(Торг!$B:$B,MATCH($N8261,Торг!$I:$I,0))),"")</f>
        <v/>
      </c>
    </row>
    <row r="8262" spans="1:15" outlineLevel="1">
      <c r="A8262" t="s">
        <v>20015</v>
      </c>
      <c r="C8262" s="191" t="s">
        <v>9619</v>
      </c>
      <c r="E8262" t="s">
        <v>9620</v>
      </c>
      <c r="F8262" t="s">
        <v>9606</v>
      </c>
      <c r="G8262" t="s">
        <v>399</v>
      </c>
      <c r="H8262">
        <v>1250</v>
      </c>
      <c r="J8262" t="s">
        <v>22634</v>
      </c>
      <c r="K8262" s="132" t="str">
        <f>IFERROR(IFERROR(INDEX(Кат!$O:$O,MATCH($C8262,Кат!$I:$I,0)),INDEX(Торг!$L:$L,MATCH($C8262,Торг!$I:$I,0))),"")</f>
        <v/>
      </c>
      <c r="L8262" s="132" t="str">
        <f>IFERROR(IFERROR(INDEX(Кат!$A:$A,MATCH($C8262,Кат!$I:$I,0)),INDEX(Торг!$A:$A,MATCH($C8262,Торг!$I:$I,0))),"")</f>
        <v/>
      </c>
      <c r="M8262" s="132" t="str">
        <f>IFERROR(IFERROR(INDEX(Кат!$B:$B,MATCH($C8262,Кат!$I:$I,0)),INDEX(Торг!$B:$B,MATCH($C8262,Торг!$I:$I,0))),"")</f>
        <v/>
      </c>
      <c r="N8262" s="132" t="str">
        <f t="shared" si="128"/>
        <v>ВОЛОГОДСКИЙ ПОДШИПНИКОВЫЙ ЗАВОД 830900AE2</v>
      </c>
      <c r="O8262" s="132" t="str">
        <f>IFERROR(IFERROR(INDEX(Кат!$B:$B,MATCH($N8262,Кат!$I:$I,0)),INDEX(Торг!$B:$B,MATCH($N8262,Торг!$I:$I,0))),"")</f>
        <v/>
      </c>
    </row>
    <row r="8263" spans="1:15" outlineLevel="1">
      <c r="A8263" t="s">
        <v>20016</v>
      </c>
      <c r="C8263" s="191" t="s">
        <v>9621</v>
      </c>
      <c r="E8263" t="s">
        <v>9622</v>
      </c>
      <c r="F8263" t="s">
        <v>9606</v>
      </c>
      <c r="G8263" t="s">
        <v>399</v>
      </c>
      <c r="H8263">
        <v>1250</v>
      </c>
      <c r="J8263" t="s">
        <v>22634</v>
      </c>
      <c r="K8263" s="132" t="str">
        <f>IFERROR(IFERROR(INDEX(Кат!$O:$O,MATCH($C8263,Кат!$I:$I,0)),INDEX(Торг!$L:$L,MATCH($C8263,Торг!$I:$I,0))),"")</f>
        <v/>
      </c>
      <c r="L8263" s="132" t="str">
        <f>IFERROR(IFERROR(INDEX(Кат!$A:$A,MATCH($C8263,Кат!$I:$I,0)),INDEX(Торг!$A:$A,MATCH($C8263,Торг!$I:$I,0))),"")</f>
        <v/>
      </c>
      <c r="M8263" s="132" t="str">
        <f>IFERROR(IFERROR(INDEX(Кат!$B:$B,MATCH($C8263,Кат!$I:$I,0)),INDEX(Торг!$B:$B,MATCH($C8263,Торг!$I:$I,0))),"")</f>
        <v/>
      </c>
      <c r="N8263" s="132" t="str">
        <f t="shared" si="128"/>
        <v>ВОЛОГОДСКИЙ ПОДШИПНИКОВЫЙ ЗАВОД 21230-1041056-11</v>
      </c>
      <c r="O8263" s="132" t="str">
        <f>IFERROR(IFERROR(INDEX(Кат!$B:$B,MATCH($N8263,Кат!$I:$I,0)),INDEX(Торг!$B:$B,MATCH($N8263,Торг!$I:$I,0))),"")</f>
        <v/>
      </c>
    </row>
    <row r="8264" spans="1:15" outlineLevel="1">
      <c r="A8264" t="s">
        <v>20017</v>
      </c>
      <c r="C8264" s="191" t="s">
        <v>26040</v>
      </c>
      <c r="E8264" t="s">
        <v>9623</v>
      </c>
      <c r="F8264" t="s">
        <v>9606</v>
      </c>
      <c r="G8264" t="s">
        <v>399</v>
      </c>
      <c r="H8264">
        <v>1580</v>
      </c>
      <c r="J8264" t="s">
        <v>22634</v>
      </c>
      <c r="K8264" s="132" t="str">
        <f>IFERROR(IFERROR(INDEX(Кат!$O:$O,MATCH($C8264,Кат!$I:$I,0)),INDEX(Торг!$L:$L,MATCH($C8264,Торг!$I:$I,0))),"")</f>
        <v/>
      </c>
      <c r="L8264" s="132" t="str">
        <f>IFERROR(IFERROR(INDEX(Кат!$A:$A,MATCH($C8264,Кат!$I:$I,0)),INDEX(Торг!$A:$A,MATCH($C8264,Торг!$I:$I,0))),"")</f>
        <v/>
      </c>
      <c r="M8264" s="132" t="str">
        <f>IFERROR(IFERROR(INDEX(Кат!$B:$B,MATCH($C8264,Кат!$I:$I,0)),INDEX(Торг!$B:$B,MATCH($C8264,Торг!$I:$I,0))),"")</f>
        <v/>
      </c>
      <c r="N8264" s="132" t="str">
        <f t="shared" ref="N8264:N8327" si="129">_xlfn.CONCAT(F8264," ",C8264)</f>
        <v>ВОЛОГОДСКИЙ ПОДШИПНИКОВЫЙ ЗАВОД 830900AKF</v>
      </c>
      <c r="O8264" s="132" t="str">
        <f>IFERROR(IFERROR(INDEX(Кат!$B:$B,MATCH($N8264,Кат!$I:$I,0)),INDEX(Торг!$B:$B,MATCH($N8264,Торг!$I:$I,0))),"")</f>
        <v/>
      </c>
    </row>
    <row r="8265" spans="1:15" outlineLevel="1">
      <c r="A8265" t="s">
        <v>24590</v>
      </c>
      <c r="C8265" s="191"/>
      <c r="E8265" t="s">
        <v>24591</v>
      </c>
      <c r="J8265" t="s">
        <v>22634</v>
      </c>
      <c r="K8265" s="132" t="str">
        <f>IFERROR(IFERROR(INDEX(Кат!$O:$O,MATCH($C8265,Кат!$I:$I,0)),INDEX(Торг!$L:$L,MATCH($C8265,Торг!$I:$I,0))),"")</f>
        <v/>
      </c>
      <c r="L8265" s="132" t="str">
        <f>IFERROR(IFERROR(INDEX(Кат!$A:$A,MATCH($C8265,Кат!$I:$I,0)),INDEX(Торг!$A:$A,MATCH($C8265,Торг!$I:$I,0))),"")</f>
        <v/>
      </c>
      <c r="M8265" s="132" t="str">
        <f>IFERROR(IFERROR(INDEX(Кат!$B:$B,MATCH($C8265,Кат!$I:$I,0)),INDEX(Торг!$B:$B,MATCH($C8265,Торг!$I:$I,0))),"")</f>
        <v/>
      </c>
      <c r="N8265" s="132" t="str">
        <f t="shared" si="129"/>
        <v xml:space="preserve"> </v>
      </c>
      <c r="O8265" s="132" t="str">
        <f>IFERROR(IFERROR(INDEX(Кат!$B:$B,MATCH($N8265,Кат!$I:$I,0)),INDEX(Торг!$B:$B,MATCH($N8265,Торг!$I:$I,0))),"")</f>
        <v/>
      </c>
    </row>
    <row r="8266" spans="1:15" outlineLevel="1">
      <c r="A8266" t="s">
        <v>20018</v>
      </c>
      <c r="C8266" s="191" t="s">
        <v>3793</v>
      </c>
      <c r="E8266" t="s">
        <v>3794</v>
      </c>
      <c r="F8266" t="s">
        <v>3795</v>
      </c>
      <c r="G8266" t="s">
        <v>399</v>
      </c>
      <c r="H8266">
        <v>75</v>
      </c>
      <c r="J8266" t="s">
        <v>22634</v>
      </c>
      <c r="K8266" s="132" t="str">
        <f>IFERROR(IFERROR(INDEX(Кат!$O:$O,MATCH($C8266,Кат!$I:$I,0)),INDEX(Торг!$L:$L,MATCH($C8266,Торг!$I:$I,0))),"")</f>
        <v/>
      </c>
      <c r="L8266" s="132" t="str">
        <f>IFERROR(IFERROR(INDEX(Кат!$A:$A,MATCH($C8266,Кат!$I:$I,0)),INDEX(Торг!$A:$A,MATCH($C8266,Торг!$I:$I,0))),"")</f>
        <v/>
      </c>
      <c r="M8266" s="132" t="str">
        <f>IFERROR(IFERROR(INDEX(Кат!$B:$B,MATCH($C8266,Кат!$I:$I,0)),INDEX(Торг!$B:$B,MATCH($C8266,Торг!$I:$I,0))),"")</f>
        <v/>
      </c>
      <c r="N8266" s="132" t="str">
        <f t="shared" si="129"/>
        <v>ВОСТОК АМФИБИЯ 2108-1311065-04уп</v>
      </c>
      <c r="O8266" s="132" t="str">
        <f>IFERROR(IFERROR(INDEX(Кат!$B:$B,MATCH($N8266,Кат!$I:$I,0)),INDEX(Торг!$B:$B,MATCH($N8266,Торг!$I:$I,0))),"")</f>
        <v/>
      </c>
    </row>
    <row r="8267" spans="1:15" outlineLevel="1">
      <c r="A8267" t="s">
        <v>24592</v>
      </c>
      <c r="C8267" s="191"/>
      <c r="E8267" t="s">
        <v>24593</v>
      </c>
      <c r="J8267" t="s">
        <v>22634</v>
      </c>
      <c r="K8267" s="132" t="str">
        <f>IFERROR(IFERROR(INDEX(Кат!$O:$O,MATCH($C8267,Кат!$I:$I,0)),INDEX(Торг!$L:$L,MATCH($C8267,Торг!$I:$I,0))),"")</f>
        <v/>
      </c>
      <c r="L8267" s="132" t="str">
        <f>IFERROR(IFERROR(INDEX(Кат!$A:$A,MATCH($C8267,Кат!$I:$I,0)),INDEX(Торг!$A:$A,MATCH($C8267,Торг!$I:$I,0))),"")</f>
        <v/>
      </c>
      <c r="M8267" s="132" t="str">
        <f>IFERROR(IFERROR(INDEX(Кат!$B:$B,MATCH($C8267,Кат!$I:$I,0)),INDEX(Торг!$B:$B,MATCH($C8267,Торг!$I:$I,0))),"")</f>
        <v/>
      </c>
      <c r="N8267" s="132" t="str">
        <f t="shared" si="129"/>
        <v xml:space="preserve"> </v>
      </c>
      <c r="O8267" s="132" t="str">
        <f>IFERROR(IFERROR(INDEX(Кат!$B:$B,MATCH($N8267,Кат!$I:$I,0)),INDEX(Торг!$B:$B,MATCH($N8267,Торг!$I:$I,0))),"")</f>
        <v/>
      </c>
    </row>
    <row r="8268" spans="1:15" outlineLevel="1">
      <c r="A8268" t="s">
        <v>20019</v>
      </c>
      <c r="C8268" s="191" t="s">
        <v>9624</v>
      </c>
      <c r="E8268" t="s">
        <v>9625</v>
      </c>
      <c r="F8268" t="s">
        <v>9626</v>
      </c>
      <c r="G8268" t="s">
        <v>375</v>
      </c>
      <c r="H8268">
        <v>250</v>
      </c>
      <c r="J8268" t="s">
        <v>22634</v>
      </c>
      <c r="K8268" s="132" t="str">
        <f>IFERROR(IFERROR(INDEX(Кат!$O:$O,MATCH($C8268,Кат!$I:$I,0)),INDEX(Торг!$L:$L,MATCH($C8268,Торг!$I:$I,0))),"")</f>
        <v/>
      </c>
      <c r="L8268" s="132" t="str">
        <f>IFERROR(IFERROR(INDEX(Кат!$A:$A,MATCH($C8268,Кат!$I:$I,0)),INDEX(Торг!$A:$A,MATCH($C8268,Торг!$I:$I,0))),"")</f>
        <v/>
      </c>
      <c r="M8268" s="132" t="str">
        <f>IFERROR(IFERROR(INDEX(Кат!$B:$B,MATCH($C8268,Кат!$I:$I,0)),INDEX(Торг!$B:$B,MATCH($C8268,Торг!$I:$I,0))),"")</f>
        <v/>
      </c>
      <c r="N8268" s="132" t="str">
        <f t="shared" si="129"/>
        <v>ВОСХОД 2105-6105151-10</v>
      </c>
      <c r="O8268" s="132" t="str">
        <f>IFERROR(IFERROR(INDEX(Кат!$B:$B,MATCH($N8268,Кат!$I:$I,0)),INDEX(Торг!$B:$B,MATCH($N8268,Торг!$I:$I,0))),"")</f>
        <v/>
      </c>
    </row>
    <row r="8269" spans="1:15" outlineLevel="1">
      <c r="A8269" t="s">
        <v>20020</v>
      </c>
      <c r="C8269" s="191" t="s">
        <v>9627</v>
      </c>
      <c r="E8269" t="s">
        <v>9628</v>
      </c>
      <c r="F8269" t="s">
        <v>9626</v>
      </c>
      <c r="G8269" t="s">
        <v>399</v>
      </c>
      <c r="H8269">
        <v>230</v>
      </c>
      <c r="J8269" t="s">
        <v>22634</v>
      </c>
      <c r="K8269" s="132" t="str">
        <f>IFERROR(IFERROR(INDEX(Кат!$O:$O,MATCH($C8269,Кат!$I:$I,0)),INDEX(Торг!$L:$L,MATCH($C8269,Торг!$I:$I,0))),"")</f>
        <v/>
      </c>
      <c r="L8269" s="132" t="str">
        <f>IFERROR(IFERROR(INDEX(Кат!$A:$A,MATCH($C8269,Кат!$I:$I,0)),INDEX(Торг!$A:$A,MATCH($C8269,Торг!$I:$I,0))),"")</f>
        <v/>
      </c>
      <c r="M8269" s="132" t="str">
        <f>IFERROR(IFERROR(INDEX(Кат!$B:$B,MATCH($C8269,Кат!$I:$I,0)),INDEX(Торг!$B:$B,MATCH($C8269,Торг!$I:$I,0))),"")</f>
        <v/>
      </c>
      <c r="N8269" s="132" t="str">
        <f t="shared" si="129"/>
        <v>ВОСХОД 2105-6105151</v>
      </c>
      <c r="O8269" s="132" t="str">
        <f>IFERROR(IFERROR(INDEX(Кат!$B:$B,MATCH($N8269,Кат!$I:$I,0)),INDEX(Торг!$B:$B,MATCH($N8269,Торг!$I:$I,0))),"")</f>
        <v/>
      </c>
    </row>
    <row r="8270" spans="1:15" outlineLevel="1">
      <c r="A8270" t="s">
        <v>20021</v>
      </c>
      <c r="C8270" s="191" t="s">
        <v>9629</v>
      </c>
      <c r="E8270" t="s">
        <v>9630</v>
      </c>
      <c r="F8270" t="s">
        <v>9626</v>
      </c>
      <c r="G8270" t="s">
        <v>375</v>
      </c>
      <c r="H8270">
        <v>250</v>
      </c>
      <c r="J8270" t="s">
        <v>22634</v>
      </c>
      <c r="K8270" s="132" t="str">
        <f>IFERROR(IFERROR(INDEX(Кат!$O:$O,MATCH($C8270,Кат!$I:$I,0)),INDEX(Торг!$L:$L,MATCH($C8270,Торг!$I:$I,0))),"")</f>
        <v/>
      </c>
      <c r="L8270" s="132" t="str">
        <f>IFERROR(IFERROR(INDEX(Кат!$A:$A,MATCH($C8270,Кат!$I:$I,0)),INDEX(Торг!$A:$A,MATCH($C8270,Торг!$I:$I,0))),"")</f>
        <v/>
      </c>
      <c r="M8270" s="132" t="str">
        <f>IFERROR(IFERROR(INDEX(Кат!$B:$B,MATCH($C8270,Кат!$I:$I,0)),INDEX(Торг!$B:$B,MATCH($C8270,Торг!$I:$I,0))),"")</f>
        <v/>
      </c>
      <c r="N8270" s="132" t="str">
        <f t="shared" si="129"/>
        <v>ВОСХОД 2105-6105150-10</v>
      </c>
      <c r="O8270" s="132" t="str">
        <f>IFERROR(IFERROR(INDEX(Кат!$B:$B,MATCH($N8270,Кат!$I:$I,0)),INDEX(Торг!$B:$B,MATCH($N8270,Торг!$I:$I,0))),"")</f>
        <v/>
      </c>
    </row>
    <row r="8271" spans="1:15" outlineLevel="1">
      <c r="A8271" t="s">
        <v>20022</v>
      </c>
      <c r="C8271" s="191" t="s">
        <v>9631</v>
      </c>
      <c r="E8271" t="s">
        <v>9632</v>
      </c>
      <c r="F8271" t="s">
        <v>9626</v>
      </c>
      <c r="G8271" t="s">
        <v>399</v>
      </c>
      <c r="H8271">
        <v>250</v>
      </c>
      <c r="J8271" t="s">
        <v>22634</v>
      </c>
      <c r="K8271" s="132" t="str">
        <f>IFERROR(IFERROR(INDEX(Кат!$O:$O,MATCH($C8271,Кат!$I:$I,0)),INDEX(Торг!$L:$L,MATCH($C8271,Торг!$I:$I,0))),"")</f>
        <v/>
      </c>
      <c r="L8271" s="132" t="str">
        <f>IFERROR(IFERROR(INDEX(Кат!$A:$A,MATCH($C8271,Кат!$I:$I,0)),INDEX(Торг!$A:$A,MATCH($C8271,Торг!$I:$I,0))),"")</f>
        <v/>
      </c>
      <c r="M8271" s="132" t="str">
        <f>IFERROR(IFERROR(INDEX(Кат!$B:$B,MATCH($C8271,Кат!$I:$I,0)),INDEX(Торг!$B:$B,MATCH($C8271,Торг!$I:$I,0))),"")</f>
        <v/>
      </c>
      <c r="N8271" s="132" t="str">
        <f t="shared" si="129"/>
        <v>ВОСХОД 2105-6105150</v>
      </c>
      <c r="O8271" s="132" t="str">
        <f>IFERROR(IFERROR(INDEX(Кат!$B:$B,MATCH($N8271,Кат!$I:$I,0)),INDEX(Торг!$B:$B,MATCH($N8271,Торг!$I:$I,0))),"")</f>
        <v/>
      </c>
    </row>
    <row r="8272" spans="1:15">
      <c r="A8272" t="s">
        <v>24594</v>
      </c>
      <c r="C8272" s="191"/>
      <c r="E8272" t="s">
        <v>24595</v>
      </c>
      <c r="J8272" t="s">
        <v>22634</v>
      </c>
      <c r="K8272" s="132" t="str">
        <f>IFERROR(IFERROR(INDEX(Кат!$O:$O,MATCH($C8272,Кат!$I:$I,0)),INDEX(Торг!$L:$L,MATCH($C8272,Торг!$I:$I,0))),"")</f>
        <v/>
      </c>
      <c r="L8272" s="132" t="str">
        <f>IFERROR(IFERROR(INDEX(Кат!$A:$A,MATCH($C8272,Кат!$I:$I,0)),INDEX(Торг!$A:$A,MATCH($C8272,Торг!$I:$I,0))),"")</f>
        <v/>
      </c>
      <c r="M8272" s="132" t="str">
        <f>IFERROR(IFERROR(INDEX(Кат!$B:$B,MATCH($C8272,Кат!$I:$I,0)),INDEX(Торг!$B:$B,MATCH($C8272,Торг!$I:$I,0))),"")</f>
        <v/>
      </c>
      <c r="N8272" s="132" t="str">
        <f t="shared" si="129"/>
        <v xml:space="preserve"> </v>
      </c>
      <c r="O8272" s="132" t="str">
        <f>IFERROR(IFERROR(INDEX(Кат!$B:$B,MATCH($N8272,Кат!$I:$I,0)),INDEX(Торг!$B:$B,MATCH($N8272,Торг!$I:$I,0))),"")</f>
        <v/>
      </c>
    </row>
    <row r="8273" spans="1:15" outlineLevel="1">
      <c r="A8273" t="s">
        <v>20023</v>
      </c>
      <c r="C8273" s="191" t="s">
        <v>9633</v>
      </c>
      <c r="E8273" t="s">
        <v>28922</v>
      </c>
      <c r="F8273" t="s">
        <v>9634</v>
      </c>
      <c r="G8273" t="s">
        <v>375</v>
      </c>
      <c r="H8273">
        <v>400</v>
      </c>
      <c r="J8273" t="s">
        <v>22634</v>
      </c>
      <c r="K8273" s="132" t="str">
        <f>IFERROR(IFERROR(INDEX(Кат!$O:$O,MATCH($C8273,Кат!$I:$I,0)),INDEX(Торг!$L:$L,MATCH($C8273,Торг!$I:$I,0))),"")</f>
        <v/>
      </c>
      <c r="L8273" s="132" t="str">
        <f>IFERROR(IFERROR(INDEX(Кат!$A:$A,MATCH($C8273,Кат!$I:$I,0)),INDEX(Торг!$A:$A,MATCH($C8273,Торг!$I:$I,0))),"")</f>
        <v/>
      </c>
      <c r="M8273" s="132" t="str">
        <f>IFERROR(IFERROR(INDEX(Кат!$B:$B,MATCH($C8273,Кат!$I:$I,0)),INDEX(Торг!$B:$B,MATCH($C8273,Торг!$I:$I,0))),"")</f>
        <v/>
      </c>
      <c r="N8273" s="132" t="str">
        <f t="shared" si="129"/>
        <v>ВЭЛКОНТ 21177-1007026-10</v>
      </c>
      <c r="O8273" s="132" t="str">
        <f>IFERROR(IFERROR(INDEX(Кат!$B:$B,MATCH($N8273,Кат!$I:$I,0)),INDEX(Торг!$B:$B,MATCH($N8273,Торг!$I:$I,0))),"")</f>
        <v/>
      </c>
    </row>
    <row r="8274" spans="1:15" outlineLevel="1">
      <c r="A8274" t="s">
        <v>24596</v>
      </c>
      <c r="C8274" s="191"/>
      <c r="E8274" t="s">
        <v>24597</v>
      </c>
      <c r="J8274" t="s">
        <v>22634</v>
      </c>
      <c r="K8274" s="132" t="str">
        <f>IFERROR(IFERROR(INDEX(Кат!$O:$O,MATCH($C8274,Кат!$I:$I,0)),INDEX(Торг!$L:$L,MATCH($C8274,Торг!$I:$I,0))),"")</f>
        <v/>
      </c>
      <c r="L8274" s="132" t="str">
        <f>IFERROR(IFERROR(INDEX(Кат!$A:$A,MATCH($C8274,Кат!$I:$I,0)),INDEX(Торг!$A:$A,MATCH($C8274,Торг!$I:$I,0))),"")</f>
        <v/>
      </c>
      <c r="M8274" s="132" t="str">
        <f>IFERROR(IFERROR(INDEX(Кат!$B:$B,MATCH($C8274,Кат!$I:$I,0)),INDEX(Торг!$B:$B,MATCH($C8274,Торг!$I:$I,0))),"")</f>
        <v/>
      </c>
      <c r="N8274" s="132" t="str">
        <f t="shared" si="129"/>
        <v xml:space="preserve"> </v>
      </c>
      <c r="O8274" s="132" t="str">
        <f>IFERROR(IFERROR(INDEX(Кат!$B:$B,MATCH($N8274,Кат!$I:$I,0)),INDEX(Торг!$B:$B,MATCH($N8274,Торг!$I:$I,0))),"")</f>
        <v/>
      </c>
    </row>
    <row r="8275" spans="1:15" outlineLevel="1">
      <c r="A8275" t="s">
        <v>20024</v>
      </c>
      <c r="C8275" s="191" t="s">
        <v>9635</v>
      </c>
      <c r="E8275" t="s">
        <v>9636</v>
      </c>
      <c r="F8275" t="s">
        <v>9637</v>
      </c>
      <c r="G8275" t="s">
        <v>375</v>
      </c>
      <c r="H8275">
        <v>650</v>
      </c>
      <c r="J8275" t="s">
        <v>22634</v>
      </c>
      <c r="K8275" s="132" t="str">
        <f>IFERROR(IFERROR(INDEX(Кат!$O:$O,MATCH($C8275,Кат!$I:$I,0)),INDEX(Торг!$L:$L,MATCH($C8275,Торг!$I:$I,0))),"")</f>
        <v/>
      </c>
      <c r="L8275" s="132" t="str">
        <f>IFERROR(IFERROR(INDEX(Кат!$A:$A,MATCH($C8275,Кат!$I:$I,0)),INDEX(Торг!$A:$A,MATCH($C8275,Торг!$I:$I,0))),"")</f>
        <v/>
      </c>
      <c r="M8275" s="132" t="str">
        <f>IFERROR(IFERROR(INDEX(Кат!$B:$B,MATCH($C8275,Кат!$I:$I,0)),INDEX(Торг!$B:$B,MATCH($C8275,Торг!$I:$I,0))),"")</f>
        <v/>
      </c>
      <c r="N8275" s="132" t="str">
        <f t="shared" si="129"/>
        <v>ГРАНДРИАЛ 21213-6100040-10</v>
      </c>
      <c r="O8275" s="132" t="str">
        <f>IFERROR(IFERROR(INDEX(Кат!$B:$B,MATCH($N8275,Кат!$I:$I,0)),INDEX(Торг!$B:$B,MATCH($N8275,Торг!$I:$I,0))),"")</f>
        <v/>
      </c>
    </row>
    <row r="8276" spans="1:15" outlineLevel="1">
      <c r="A8276" t="s">
        <v>20025</v>
      </c>
      <c r="C8276" s="191" t="s">
        <v>9638</v>
      </c>
      <c r="E8276" t="s">
        <v>9639</v>
      </c>
      <c r="F8276" t="s">
        <v>9637</v>
      </c>
      <c r="G8276" t="s">
        <v>375</v>
      </c>
      <c r="H8276">
        <v>550</v>
      </c>
      <c r="J8276" t="s">
        <v>22634</v>
      </c>
      <c r="K8276" s="132" t="str">
        <f>IFERROR(IFERROR(INDEX(Кат!$O:$O,MATCH($C8276,Кат!$I:$I,0)),INDEX(Торг!$L:$L,MATCH($C8276,Торг!$I:$I,0))),"")</f>
        <v/>
      </c>
      <c r="L8276" s="132" t="str">
        <f>IFERROR(IFERROR(INDEX(Кат!$A:$A,MATCH($C8276,Кат!$I:$I,0)),INDEX(Торг!$A:$A,MATCH($C8276,Торг!$I:$I,0))),"")</f>
        <v/>
      </c>
      <c r="M8276" s="132" t="str">
        <f>IFERROR(IFERROR(INDEX(Кат!$B:$B,MATCH($C8276,Кат!$I:$I,0)),INDEX(Торг!$B:$B,MATCH($C8276,Торг!$I:$I,0))),"")</f>
        <v/>
      </c>
      <c r="N8276" s="132" t="str">
        <f t="shared" si="129"/>
        <v>ГРАНДРИАЛ 21213-6100040-20</v>
      </c>
      <c r="O8276" s="132" t="str">
        <f>IFERROR(IFERROR(INDEX(Кат!$B:$B,MATCH($N8276,Кат!$I:$I,0)),INDEX(Торг!$B:$B,MATCH($N8276,Торг!$I:$I,0))),"")</f>
        <v/>
      </c>
    </row>
    <row r="8277" spans="1:15" outlineLevel="1">
      <c r="A8277" t="s">
        <v>20026</v>
      </c>
      <c r="C8277" s="191" t="s">
        <v>9640</v>
      </c>
      <c r="E8277" t="s">
        <v>9641</v>
      </c>
      <c r="F8277" t="s">
        <v>9637</v>
      </c>
      <c r="G8277" t="s">
        <v>375</v>
      </c>
      <c r="H8277">
        <v>850</v>
      </c>
      <c r="J8277" t="s">
        <v>22634</v>
      </c>
      <c r="K8277" s="132" t="str">
        <f>IFERROR(IFERROR(INDEX(Кат!$O:$O,MATCH($C8277,Кат!$I:$I,0)),INDEX(Торг!$L:$L,MATCH($C8277,Торг!$I:$I,0))),"")</f>
        <v/>
      </c>
      <c r="L8277" s="132" t="str">
        <f>IFERROR(IFERROR(INDEX(Кат!$A:$A,MATCH($C8277,Кат!$I:$I,0)),INDEX(Торг!$A:$A,MATCH($C8277,Торг!$I:$I,0))),"")</f>
        <v/>
      </c>
      <c r="M8277" s="132" t="str">
        <f>IFERROR(IFERROR(INDEX(Кат!$B:$B,MATCH($C8277,Кат!$I:$I,0)),INDEX(Торг!$B:$B,MATCH($C8277,Торг!$I:$I,0))),"")</f>
        <v/>
      </c>
      <c r="N8277" s="132" t="str">
        <f t="shared" si="129"/>
        <v>ГРАНДРИАЛ GR02053</v>
      </c>
      <c r="O8277" s="132" t="str">
        <f>IFERROR(IFERROR(INDEX(Кат!$B:$B,MATCH($N8277,Кат!$I:$I,0)),INDEX(Торг!$B:$B,MATCH($N8277,Торг!$I:$I,0))),"")</f>
        <v/>
      </c>
    </row>
    <row r="8278" spans="1:15" outlineLevel="1">
      <c r="A8278" t="s">
        <v>24598</v>
      </c>
      <c r="C8278" s="191"/>
      <c r="E8278" t="s">
        <v>24599</v>
      </c>
      <c r="J8278" t="s">
        <v>22634</v>
      </c>
      <c r="K8278" s="132" t="str">
        <f>IFERROR(IFERROR(INDEX(Кат!$O:$O,MATCH($C8278,Кат!$I:$I,0)),INDEX(Торг!$L:$L,MATCH($C8278,Торг!$I:$I,0))),"")</f>
        <v/>
      </c>
      <c r="L8278" s="132" t="str">
        <f>IFERROR(IFERROR(INDEX(Кат!$A:$A,MATCH($C8278,Кат!$I:$I,0)),INDEX(Торг!$A:$A,MATCH($C8278,Торг!$I:$I,0))),"")</f>
        <v/>
      </c>
      <c r="M8278" s="132" t="str">
        <f>IFERROR(IFERROR(INDEX(Кат!$B:$B,MATCH($C8278,Кат!$I:$I,0)),INDEX(Торг!$B:$B,MATCH($C8278,Торг!$I:$I,0))),"")</f>
        <v/>
      </c>
      <c r="N8278" s="132" t="str">
        <f t="shared" si="129"/>
        <v xml:space="preserve"> </v>
      </c>
      <c r="O8278" s="132" t="str">
        <f>IFERROR(IFERROR(INDEX(Кат!$B:$B,MATCH($N8278,Кат!$I:$I,0)),INDEX(Торг!$B:$B,MATCH($N8278,Торг!$I:$I,0))),"")</f>
        <v/>
      </c>
    </row>
    <row r="8279" spans="1:15" outlineLevel="1">
      <c r="A8279" t="s">
        <v>20027</v>
      </c>
      <c r="C8279" s="191" t="s">
        <v>9642</v>
      </c>
      <c r="E8279" t="s">
        <v>9643</v>
      </c>
      <c r="F8279" t="s">
        <v>3798</v>
      </c>
      <c r="G8279" t="s">
        <v>375</v>
      </c>
      <c r="H8279">
        <v>510</v>
      </c>
      <c r="J8279" t="s">
        <v>22634</v>
      </c>
      <c r="K8279" s="132" t="str">
        <f>IFERROR(IFERROR(INDEX(Кат!$O:$O,MATCH($C8279,Кат!$I:$I,0)),INDEX(Торг!$L:$L,MATCH($C8279,Торг!$I:$I,0))),"")</f>
        <v/>
      </c>
      <c r="L8279" s="132" t="str">
        <f>IFERROR(IFERROR(INDEX(Кат!$A:$A,MATCH($C8279,Кат!$I:$I,0)),INDEX(Торг!$A:$A,MATCH($C8279,Торг!$I:$I,0))),"")</f>
        <v/>
      </c>
      <c r="M8279" s="132" t="str">
        <f>IFERROR(IFERROR(INDEX(Кат!$B:$B,MATCH($C8279,Кат!$I:$I,0)),INDEX(Торг!$B:$B,MATCH($C8279,Торг!$I:$I,0))),"")</f>
        <v/>
      </c>
      <c r="N8279" s="132" t="str">
        <f t="shared" si="129"/>
        <v>ДАЙДО МЕТАЛЛ РУСЬ 21010-1000102-15 0,05</v>
      </c>
      <c r="O8279" s="132" t="str">
        <f>IFERROR(IFERROR(INDEX(Кат!$B:$B,MATCH($N8279,Кат!$I:$I,0)),INDEX(Торг!$B:$B,MATCH($N8279,Торг!$I:$I,0))),"")</f>
        <v/>
      </c>
    </row>
    <row r="8280" spans="1:15" outlineLevel="1">
      <c r="A8280" t="s">
        <v>20028</v>
      </c>
      <c r="C8280" s="191" t="s">
        <v>9644</v>
      </c>
      <c r="E8280" t="s">
        <v>9645</v>
      </c>
      <c r="F8280" t="s">
        <v>3798</v>
      </c>
      <c r="G8280" t="s">
        <v>375</v>
      </c>
      <c r="H8280">
        <v>520</v>
      </c>
      <c r="J8280" t="s">
        <v>22634</v>
      </c>
      <c r="K8280" s="132" t="str">
        <f>IFERROR(IFERROR(INDEX(Кат!$O:$O,MATCH($C8280,Кат!$I:$I,0)),INDEX(Торг!$L:$L,MATCH($C8280,Торг!$I:$I,0))),"")</f>
        <v/>
      </c>
      <c r="L8280" s="132" t="str">
        <f>IFERROR(IFERROR(INDEX(Кат!$A:$A,MATCH($C8280,Кат!$I:$I,0)),INDEX(Торг!$A:$A,MATCH($C8280,Торг!$I:$I,0))),"")</f>
        <v/>
      </c>
      <c r="M8280" s="132" t="str">
        <f>IFERROR(IFERROR(INDEX(Кат!$B:$B,MATCH($C8280,Кат!$I:$I,0)),INDEX(Торг!$B:$B,MATCH($C8280,Торг!$I:$I,0))),"")</f>
        <v/>
      </c>
      <c r="N8280" s="132" t="str">
        <f t="shared" si="129"/>
        <v>ДАЙДО МЕТАЛЛ РУСЬ 21010-1000102-11 0,25</v>
      </c>
      <c r="O8280" s="132" t="str">
        <f>IFERROR(IFERROR(INDEX(Кат!$B:$B,MATCH($N8280,Кат!$I:$I,0)),INDEX(Торг!$B:$B,MATCH($N8280,Торг!$I:$I,0))),"")</f>
        <v/>
      </c>
    </row>
    <row r="8281" spans="1:15" outlineLevel="1">
      <c r="A8281" t="s">
        <v>20029</v>
      </c>
      <c r="C8281" s="191" t="s">
        <v>9646</v>
      </c>
      <c r="E8281" t="s">
        <v>9647</v>
      </c>
      <c r="F8281" t="s">
        <v>3798</v>
      </c>
      <c r="G8281" t="s">
        <v>375</v>
      </c>
      <c r="H8281">
        <v>550</v>
      </c>
      <c r="J8281" t="s">
        <v>22634</v>
      </c>
      <c r="K8281" s="132" t="str">
        <f>IFERROR(IFERROR(INDEX(Кат!$O:$O,MATCH($C8281,Кат!$I:$I,0)),INDEX(Торг!$L:$L,MATCH($C8281,Торг!$I:$I,0))),"")</f>
        <v/>
      </c>
      <c r="L8281" s="132" t="str">
        <f>IFERROR(IFERROR(INDEX(Кат!$A:$A,MATCH($C8281,Кат!$I:$I,0)),INDEX(Торг!$A:$A,MATCH($C8281,Торг!$I:$I,0))),"")</f>
        <v/>
      </c>
      <c r="M8281" s="132" t="str">
        <f>IFERROR(IFERROR(INDEX(Кат!$B:$B,MATCH($C8281,Кат!$I:$I,0)),INDEX(Торг!$B:$B,MATCH($C8281,Торг!$I:$I,0))),"")</f>
        <v/>
      </c>
      <c r="N8281" s="132" t="str">
        <f t="shared" si="129"/>
        <v>ДАЙДО МЕТАЛЛ РУСЬ 21010-1000102-12 0,50</v>
      </c>
      <c r="O8281" s="132" t="str">
        <f>IFERROR(IFERROR(INDEX(Кат!$B:$B,MATCH($N8281,Кат!$I:$I,0)),INDEX(Торг!$B:$B,MATCH($N8281,Торг!$I:$I,0))),"")</f>
        <v/>
      </c>
    </row>
    <row r="8282" spans="1:15" outlineLevel="1">
      <c r="A8282" t="s">
        <v>20030</v>
      </c>
      <c r="C8282" s="191" t="s">
        <v>9648</v>
      </c>
      <c r="E8282" t="s">
        <v>9649</v>
      </c>
      <c r="F8282" t="s">
        <v>3798</v>
      </c>
      <c r="G8282" t="s">
        <v>375</v>
      </c>
      <c r="H8282">
        <v>425</v>
      </c>
      <c r="J8282" t="s">
        <v>22634</v>
      </c>
      <c r="K8282" s="132" t="str">
        <f>IFERROR(IFERROR(INDEX(Кат!$O:$O,MATCH($C8282,Кат!$I:$I,0)),INDEX(Торг!$L:$L,MATCH($C8282,Торг!$I:$I,0))),"")</f>
        <v/>
      </c>
      <c r="L8282" s="132" t="str">
        <f>IFERROR(IFERROR(INDEX(Кат!$A:$A,MATCH($C8282,Кат!$I:$I,0)),INDEX(Торг!$A:$A,MATCH($C8282,Торг!$I:$I,0))),"")</f>
        <v/>
      </c>
      <c r="M8282" s="132" t="str">
        <f>IFERROR(IFERROR(INDEX(Кат!$B:$B,MATCH($C8282,Кат!$I:$I,0)),INDEX(Торг!$B:$B,MATCH($C8282,Торг!$I:$I,0))),"")</f>
        <v/>
      </c>
      <c r="N8282" s="132" t="str">
        <f t="shared" si="129"/>
        <v>ДАЙДО МЕТАЛЛ РУСЬ 21010-1000102-13 0,75</v>
      </c>
      <c r="O8282" s="132" t="str">
        <f>IFERROR(IFERROR(INDEX(Кат!$B:$B,MATCH($N8282,Кат!$I:$I,0)),INDEX(Торг!$B:$B,MATCH($N8282,Торг!$I:$I,0))),"")</f>
        <v/>
      </c>
    </row>
    <row r="8283" spans="1:15" outlineLevel="1">
      <c r="A8283" t="s">
        <v>20031</v>
      </c>
      <c r="C8283" s="191" t="s">
        <v>9650</v>
      </c>
      <c r="E8283" t="s">
        <v>9651</v>
      </c>
      <c r="F8283" t="s">
        <v>3798</v>
      </c>
      <c r="G8283" t="s">
        <v>375</v>
      </c>
      <c r="H8283">
        <v>520</v>
      </c>
      <c r="J8283" t="s">
        <v>22634</v>
      </c>
      <c r="K8283" s="132" t="str">
        <f>IFERROR(IFERROR(INDEX(Кат!$O:$O,MATCH($C8283,Кат!$I:$I,0)),INDEX(Торг!$L:$L,MATCH($C8283,Торг!$I:$I,0))),"")</f>
        <v/>
      </c>
      <c r="L8283" s="132" t="str">
        <f>IFERROR(IFERROR(INDEX(Кат!$A:$A,MATCH($C8283,Кат!$I:$I,0)),INDEX(Торг!$A:$A,MATCH($C8283,Торг!$I:$I,0))),"")</f>
        <v/>
      </c>
      <c r="M8283" s="132" t="str">
        <f>IFERROR(IFERROR(INDEX(Кат!$B:$B,MATCH($C8283,Кат!$I:$I,0)),INDEX(Торг!$B:$B,MATCH($C8283,Торг!$I:$I,0))),"")</f>
        <v/>
      </c>
      <c r="N8283" s="132" t="str">
        <f t="shared" si="129"/>
        <v>ДАЙДО МЕТАЛЛ РУСЬ 21010-1000102-14 1,00</v>
      </c>
      <c r="O8283" s="132" t="str">
        <f>IFERROR(IFERROR(INDEX(Кат!$B:$B,MATCH($N8283,Кат!$I:$I,0)),INDEX(Торг!$B:$B,MATCH($N8283,Торг!$I:$I,0))),"")</f>
        <v/>
      </c>
    </row>
    <row r="8284" spans="1:15" outlineLevel="1">
      <c r="A8284" t="s">
        <v>20032</v>
      </c>
      <c r="C8284" s="191" t="s">
        <v>9652</v>
      </c>
      <c r="E8284" t="s">
        <v>9653</v>
      </c>
      <c r="F8284" t="s">
        <v>3798</v>
      </c>
      <c r="G8284" t="s">
        <v>375</v>
      </c>
      <c r="H8284">
        <v>400</v>
      </c>
      <c r="J8284" t="s">
        <v>22634</v>
      </c>
      <c r="K8284" s="132" t="str">
        <f>IFERROR(IFERROR(INDEX(Кат!$O:$O,MATCH($C8284,Кат!$I:$I,0)),INDEX(Торг!$L:$L,MATCH($C8284,Торг!$I:$I,0))),"")</f>
        <v/>
      </c>
      <c r="L8284" s="132" t="str">
        <f>IFERROR(IFERROR(INDEX(Кат!$A:$A,MATCH($C8284,Кат!$I:$I,0)),INDEX(Торг!$A:$A,MATCH($C8284,Торг!$I:$I,0))),"")</f>
        <v/>
      </c>
      <c r="M8284" s="132" t="str">
        <f>IFERROR(IFERROR(INDEX(Кат!$B:$B,MATCH($C8284,Кат!$I:$I,0)),INDEX(Торг!$B:$B,MATCH($C8284,Торг!$I:$I,0))),"")</f>
        <v/>
      </c>
      <c r="N8284" s="132" t="str">
        <f t="shared" si="129"/>
        <v>ДАЙДО МЕТАЛЛ РУСЬ 21010-1000102-16 1,50</v>
      </c>
      <c r="O8284" s="132" t="str">
        <f>IFERROR(IFERROR(INDEX(Кат!$B:$B,MATCH($N8284,Кат!$I:$I,0)),INDEX(Торг!$B:$B,MATCH($N8284,Торг!$I:$I,0))),"")</f>
        <v/>
      </c>
    </row>
    <row r="8285" spans="1:15">
      <c r="A8285" t="s">
        <v>20033</v>
      </c>
      <c r="C8285" s="191" t="s">
        <v>9654</v>
      </c>
      <c r="E8285" t="s">
        <v>9655</v>
      </c>
      <c r="F8285" t="s">
        <v>3798</v>
      </c>
      <c r="G8285" t="s">
        <v>375</v>
      </c>
      <c r="H8285">
        <v>520</v>
      </c>
      <c r="J8285" t="s">
        <v>22634</v>
      </c>
      <c r="K8285" s="132" t="str">
        <f>IFERROR(IFERROR(INDEX(Кат!$O:$O,MATCH($C8285,Кат!$I:$I,0)),INDEX(Торг!$L:$L,MATCH($C8285,Торг!$I:$I,0))),"")</f>
        <v/>
      </c>
      <c r="L8285" s="132" t="str">
        <f>IFERROR(IFERROR(INDEX(Кат!$A:$A,MATCH($C8285,Кат!$I:$I,0)),INDEX(Торг!$A:$A,MATCH($C8285,Торг!$I:$I,0))),"")</f>
        <v/>
      </c>
      <c r="M8285" s="132" t="str">
        <f>IFERROR(IFERROR(INDEX(Кат!$B:$B,MATCH($C8285,Кат!$I:$I,0)),INDEX(Торг!$B:$B,MATCH($C8285,Торг!$I:$I,0))),"")</f>
        <v/>
      </c>
      <c r="N8285" s="132" t="str">
        <f t="shared" si="129"/>
        <v>ДАЙДО МЕТАЛЛ РУСЬ 21010-1000102-01 ст.</v>
      </c>
      <c r="O8285" s="132" t="str">
        <f>IFERROR(IFERROR(INDEX(Кат!$B:$B,MATCH($N8285,Кат!$I:$I,0)),INDEX(Торг!$B:$B,MATCH($N8285,Торг!$I:$I,0))),"")</f>
        <v/>
      </c>
    </row>
    <row r="8286" spans="1:15" outlineLevel="1">
      <c r="A8286" t="s">
        <v>20034</v>
      </c>
      <c r="C8286" s="191" t="s">
        <v>9656</v>
      </c>
      <c r="E8286" t="s">
        <v>9657</v>
      </c>
      <c r="F8286" t="s">
        <v>3798</v>
      </c>
      <c r="G8286" t="s">
        <v>375</v>
      </c>
      <c r="H8286">
        <v>420</v>
      </c>
      <c r="J8286" t="s">
        <v>22634</v>
      </c>
      <c r="K8286" s="132" t="str">
        <f>IFERROR(IFERROR(INDEX(Кат!$O:$O,MATCH($C8286,Кат!$I:$I,0)),INDEX(Торг!$L:$L,MATCH($C8286,Торг!$I:$I,0))),"")</f>
        <v/>
      </c>
      <c r="L8286" s="132" t="str">
        <f>IFERROR(IFERROR(INDEX(Кат!$A:$A,MATCH($C8286,Кат!$I:$I,0)),INDEX(Торг!$A:$A,MATCH($C8286,Торг!$I:$I,0))),"")</f>
        <v/>
      </c>
      <c r="M8286" s="132" t="str">
        <f>IFERROR(IFERROR(INDEX(Кат!$B:$B,MATCH($C8286,Кат!$I:$I,0)),INDEX(Торг!$B:$B,MATCH($C8286,Торг!$I:$I,0))),"")</f>
        <v/>
      </c>
      <c r="N8286" s="132" t="str">
        <f t="shared" si="129"/>
        <v>ДАЙДО МЕТАЛЛ РУСЬ 21080-1000102-15 0,05</v>
      </c>
      <c r="O8286" s="132" t="str">
        <f>IFERROR(IFERROR(INDEX(Кат!$B:$B,MATCH($N8286,Кат!$I:$I,0)),INDEX(Торг!$B:$B,MATCH($N8286,Торг!$I:$I,0))),"")</f>
        <v/>
      </c>
    </row>
    <row r="8287" spans="1:15" outlineLevel="1">
      <c r="A8287" t="s">
        <v>20035</v>
      </c>
      <c r="C8287" s="191" t="s">
        <v>9658</v>
      </c>
      <c r="E8287" t="s">
        <v>9659</v>
      </c>
      <c r="F8287" t="s">
        <v>3798</v>
      </c>
      <c r="G8287" t="s">
        <v>375</v>
      </c>
      <c r="H8287">
        <v>560</v>
      </c>
      <c r="J8287" t="s">
        <v>22634</v>
      </c>
      <c r="K8287" s="132" t="str">
        <f>IFERROR(IFERROR(INDEX(Кат!$O:$O,MATCH($C8287,Кат!$I:$I,0)),INDEX(Торг!$L:$L,MATCH($C8287,Торг!$I:$I,0))),"")</f>
        <v/>
      </c>
      <c r="L8287" s="132" t="str">
        <f>IFERROR(IFERROR(INDEX(Кат!$A:$A,MATCH($C8287,Кат!$I:$I,0)),INDEX(Торг!$A:$A,MATCH($C8287,Торг!$I:$I,0))),"")</f>
        <v/>
      </c>
      <c r="M8287" s="132" t="str">
        <f>IFERROR(IFERROR(INDEX(Кат!$B:$B,MATCH($C8287,Кат!$I:$I,0)),INDEX(Торг!$B:$B,MATCH($C8287,Торг!$I:$I,0))),"")</f>
        <v/>
      </c>
      <c r="N8287" s="132" t="str">
        <f t="shared" si="129"/>
        <v>ДАЙДО МЕТАЛЛ РУСЬ 21080-1000102-11 0,25</v>
      </c>
      <c r="O8287" s="132" t="str">
        <f>IFERROR(IFERROR(INDEX(Кат!$B:$B,MATCH($N8287,Кат!$I:$I,0)),INDEX(Торг!$B:$B,MATCH($N8287,Торг!$I:$I,0))),"")</f>
        <v/>
      </c>
    </row>
    <row r="8288" spans="1:15" outlineLevel="1">
      <c r="A8288" t="s">
        <v>20036</v>
      </c>
      <c r="C8288" s="191" t="s">
        <v>9660</v>
      </c>
      <c r="E8288" t="s">
        <v>9661</v>
      </c>
      <c r="F8288" t="s">
        <v>3798</v>
      </c>
      <c r="G8288" t="s">
        <v>375</v>
      </c>
      <c r="H8288">
        <v>550</v>
      </c>
      <c r="J8288" t="s">
        <v>22634</v>
      </c>
      <c r="K8288" s="132" t="str">
        <f>IFERROR(IFERROR(INDEX(Кат!$O:$O,MATCH($C8288,Кат!$I:$I,0)),INDEX(Торг!$L:$L,MATCH($C8288,Торг!$I:$I,0))),"")</f>
        <v/>
      </c>
      <c r="L8288" s="132" t="str">
        <f>IFERROR(IFERROR(INDEX(Кат!$A:$A,MATCH($C8288,Кат!$I:$I,0)),INDEX(Торг!$A:$A,MATCH($C8288,Торг!$I:$I,0))),"")</f>
        <v/>
      </c>
      <c r="M8288" s="132" t="str">
        <f>IFERROR(IFERROR(INDEX(Кат!$B:$B,MATCH($C8288,Кат!$I:$I,0)),INDEX(Торг!$B:$B,MATCH($C8288,Торг!$I:$I,0))),"")</f>
        <v/>
      </c>
      <c r="N8288" s="132" t="str">
        <f t="shared" si="129"/>
        <v>ДАЙДО МЕТАЛЛ РУСЬ 21080-1000102-12 0,50</v>
      </c>
      <c r="O8288" s="132" t="str">
        <f>IFERROR(IFERROR(INDEX(Кат!$B:$B,MATCH($N8288,Кат!$I:$I,0)),INDEX(Торг!$B:$B,MATCH($N8288,Торг!$I:$I,0))),"")</f>
        <v/>
      </c>
    </row>
    <row r="8289" spans="1:15" outlineLevel="1">
      <c r="A8289" t="s">
        <v>20037</v>
      </c>
      <c r="C8289" s="191" t="s">
        <v>9662</v>
      </c>
      <c r="E8289" t="s">
        <v>9663</v>
      </c>
      <c r="F8289" t="s">
        <v>3798</v>
      </c>
      <c r="G8289" t="s">
        <v>375</v>
      </c>
      <c r="H8289">
        <v>560</v>
      </c>
      <c r="J8289" t="s">
        <v>22634</v>
      </c>
      <c r="K8289" s="132" t="str">
        <f>IFERROR(IFERROR(INDEX(Кат!$O:$O,MATCH($C8289,Кат!$I:$I,0)),INDEX(Торг!$L:$L,MATCH($C8289,Торг!$I:$I,0))),"")</f>
        <v/>
      </c>
      <c r="L8289" s="132" t="str">
        <f>IFERROR(IFERROR(INDEX(Кат!$A:$A,MATCH($C8289,Кат!$I:$I,0)),INDEX(Торг!$A:$A,MATCH($C8289,Торг!$I:$I,0))),"")</f>
        <v/>
      </c>
      <c r="M8289" s="132" t="str">
        <f>IFERROR(IFERROR(INDEX(Кат!$B:$B,MATCH($C8289,Кат!$I:$I,0)),INDEX(Торг!$B:$B,MATCH($C8289,Торг!$I:$I,0))),"")</f>
        <v/>
      </c>
      <c r="N8289" s="132" t="str">
        <f t="shared" si="129"/>
        <v>ДАЙДО МЕТАЛЛ РУСЬ 21080-1000102-13 0,75</v>
      </c>
      <c r="O8289" s="132" t="str">
        <f>IFERROR(IFERROR(INDEX(Кат!$B:$B,MATCH($N8289,Кат!$I:$I,0)),INDEX(Торг!$B:$B,MATCH($N8289,Торг!$I:$I,0))),"")</f>
        <v/>
      </c>
    </row>
    <row r="8290" spans="1:15" outlineLevel="1">
      <c r="A8290" t="s">
        <v>20038</v>
      </c>
      <c r="C8290" s="191" t="s">
        <v>9664</v>
      </c>
      <c r="E8290" t="s">
        <v>9665</v>
      </c>
      <c r="F8290" t="s">
        <v>3798</v>
      </c>
      <c r="G8290" t="s">
        <v>375</v>
      </c>
      <c r="H8290">
        <v>530</v>
      </c>
      <c r="J8290" t="s">
        <v>22634</v>
      </c>
      <c r="K8290" s="132" t="str">
        <f>IFERROR(IFERROR(INDEX(Кат!$O:$O,MATCH($C8290,Кат!$I:$I,0)),INDEX(Торг!$L:$L,MATCH($C8290,Торг!$I:$I,0))),"")</f>
        <v/>
      </c>
      <c r="L8290" s="132" t="str">
        <f>IFERROR(IFERROR(INDEX(Кат!$A:$A,MATCH($C8290,Кат!$I:$I,0)),INDEX(Торг!$A:$A,MATCH($C8290,Торг!$I:$I,0))),"")</f>
        <v/>
      </c>
      <c r="M8290" s="132" t="str">
        <f>IFERROR(IFERROR(INDEX(Кат!$B:$B,MATCH($C8290,Кат!$I:$I,0)),INDEX(Торг!$B:$B,MATCH($C8290,Торг!$I:$I,0))),"")</f>
        <v/>
      </c>
      <c r="N8290" s="132" t="str">
        <f t="shared" si="129"/>
        <v>ДАЙДО МЕТАЛЛ РУСЬ 21080-1000102-14 1,00</v>
      </c>
      <c r="O8290" s="132" t="str">
        <f>IFERROR(IFERROR(INDEX(Кат!$B:$B,MATCH($N8290,Кат!$I:$I,0)),INDEX(Торг!$B:$B,MATCH($N8290,Торг!$I:$I,0))),"")</f>
        <v/>
      </c>
    </row>
    <row r="8291" spans="1:15" outlineLevel="1">
      <c r="A8291" t="s">
        <v>20039</v>
      </c>
      <c r="C8291" s="191" t="s">
        <v>9666</v>
      </c>
      <c r="E8291" t="s">
        <v>9667</v>
      </c>
      <c r="F8291" t="s">
        <v>3798</v>
      </c>
      <c r="G8291" t="s">
        <v>375</v>
      </c>
      <c r="H8291">
        <v>560</v>
      </c>
      <c r="J8291" t="s">
        <v>22634</v>
      </c>
      <c r="K8291" s="132" t="str">
        <f>IFERROR(IFERROR(INDEX(Кат!$O:$O,MATCH($C8291,Кат!$I:$I,0)),INDEX(Торг!$L:$L,MATCH($C8291,Торг!$I:$I,0))),"")</f>
        <v/>
      </c>
      <c r="L8291" s="132" t="str">
        <f>IFERROR(IFERROR(INDEX(Кат!$A:$A,MATCH($C8291,Кат!$I:$I,0)),INDEX(Торг!$A:$A,MATCH($C8291,Торг!$I:$I,0))),"")</f>
        <v/>
      </c>
      <c r="M8291" s="132" t="str">
        <f>IFERROR(IFERROR(INDEX(Кат!$B:$B,MATCH($C8291,Кат!$I:$I,0)),INDEX(Торг!$B:$B,MATCH($C8291,Торг!$I:$I,0))),"")</f>
        <v/>
      </c>
      <c r="N8291" s="132" t="str">
        <f t="shared" si="129"/>
        <v>ДАЙДО МЕТАЛЛ РУСЬ 21080-1000102-01 ст.</v>
      </c>
      <c r="O8291" s="132" t="str">
        <f>IFERROR(IFERROR(INDEX(Кат!$B:$B,MATCH($N8291,Кат!$I:$I,0)),INDEX(Торг!$B:$B,MATCH($N8291,Торг!$I:$I,0))),"")</f>
        <v/>
      </c>
    </row>
    <row r="8292" spans="1:15">
      <c r="A8292" t="s">
        <v>20040</v>
      </c>
      <c r="C8292" s="191" t="s">
        <v>3796</v>
      </c>
      <c r="E8292" t="s">
        <v>3797</v>
      </c>
      <c r="F8292" t="s">
        <v>3798</v>
      </c>
      <c r="G8292" t="s">
        <v>375</v>
      </c>
      <c r="H8292">
        <v>2100</v>
      </c>
      <c r="J8292" t="s">
        <v>22634</v>
      </c>
      <c r="K8292" s="132" t="str">
        <f>IFERROR(IFERROR(INDEX(Кат!$O:$O,MATCH($C8292,Кат!$I:$I,0)),INDEX(Торг!$L:$L,MATCH($C8292,Торг!$I:$I,0))),"")</f>
        <v/>
      </c>
      <c r="L8292" s="132" t="str">
        <f>IFERROR(IFERROR(INDEX(Кат!$A:$A,MATCH($C8292,Кат!$I:$I,0)),INDEX(Торг!$A:$A,MATCH($C8292,Торг!$I:$I,0))),"")</f>
        <v/>
      </c>
      <c r="M8292" s="132" t="str">
        <f>IFERROR(IFERROR(INDEX(Кат!$B:$B,MATCH($C8292,Кат!$I:$I,0)),INDEX(Торг!$B:$B,MATCH($C8292,Торг!$I:$I,0))),"")</f>
        <v/>
      </c>
      <c r="N8292" s="132" t="str">
        <f t="shared" si="129"/>
        <v>ДАЙДО МЕТАЛЛ РУСЬ 21179-1000102-10</v>
      </c>
      <c r="O8292" s="132" t="str">
        <f>IFERROR(IFERROR(INDEX(Кат!$B:$B,MATCH($N8292,Кат!$I:$I,0)),INDEX(Торг!$B:$B,MATCH($N8292,Торг!$I:$I,0))),"")</f>
        <v/>
      </c>
    </row>
    <row r="8293" spans="1:15" outlineLevel="1">
      <c r="A8293" t="s">
        <v>20041</v>
      </c>
      <c r="C8293" s="191" t="s">
        <v>9668</v>
      </c>
      <c r="E8293" t="s">
        <v>9669</v>
      </c>
      <c r="F8293" t="s">
        <v>3798</v>
      </c>
      <c r="G8293" t="s">
        <v>375</v>
      </c>
      <c r="H8293">
        <v>1710</v>
      </c>
      <c r="J8293" t="s">
        <v>22634</v>
      </c>
      <c r="K8293" s="132" t="str">
        <f>IFERROR(IFERROR(INDEX(Кат!$O:$O,MATCH($C8293,Кат!$I:$I,0)),INDEX(Торг!$L:$L,MATCH($C8293,Торг!$I:$I,0))),"")</f>
        <v/>
      </c>
      <c r="L8293" s="132" t="str">
        <f>IFERROR(IFERROR(INDEX(Кат!$A:$A,MATCH($C8293,Кат!$I:$I,0)),INDEX(Торг!$A:$A,MATCH($C8293,Торг!$I:$I,0))),"")</f>
        <v/>
      </c>
      <c r="M8293" s="132" t="str">
        <f>IFERROR(IFERROR(INDEX(Кат!$B:$B,MATCH($C8293,Кат!$I:$I,0)),INDEX(Торг!$B:$B,MATCH($C8293,Торг!$I:$I,0))),"")</f>
        <v/>
      </c>
      <c r="N8293" s="132" t="str">
        <f t="shared" si="129"/>
        <v>ДАЙДО МЕТАЛЛ РУСЬ 21179-1000102-20</v>
      </c>
      <c r="O8293" s="132" t="str">
        <f>IFERROR(IFERROR(INDEX(Кат!$B:$B,MATCH($N8293,Кат!$I:$I,0)),INDEX(Торг!$B:$B,MATCH($N8293,Торг!$I:$I,0))),"")</f>
        <v/>
      </c>
    </row>
    <row r="8294" spans="1:15" outlineLevel="2">
      <c r="A8294" t="s">
        <v>20042</v>
      </c>
      <c r="C8294" s="191" t="s">
        <v>9670</v>
      </c>
      <c r="E8294" t="s">
        <v>9671</v>
      </c>
      <c r="F8294" t="s">
        <v>3798</v>
      </c>
      <c r="G8294" t="s">
        <v>375</v>
      </c>
      <c r="H8294">
        <v>2000</v>
      </c>
      <c r="J8294" t="s">
        <v>22634</v>
      </c>
      <c r="K8294" s="132" t="str">
        <f>IFERROR(IFERROR(INDEX(Кат!$O:$O,MATCH($C8294,Кат!$I:$I,0)),INDEX(Торг!$L:$L,MATCH($C8294,Торг!$I:$I,0))),"")</f>
        <v/>
      </c>
      <c r="L8294" s="132" t="str">
        <f>IFERROR(IFERROR(INDEX(Кат!$A:$A,MATCH($C8294,Кат!$I:$I,0)),INDEX(Торг!$A:$A,MATCH($C8294,Торг!$I:$I,0))),"")</f>
        <v/>
      </c>
      <c r="M8294" s="132" t="str">
        <f>IFERROR(IFERROR(INDEX(Кат!$B:$B,MATCH($C8294,Кат!$I:$I,0)),INDEX(Торг!$B:$B,MATCH($C8294,Торг!$I:$I,0))),"")</f>
        <v/>
      </c>
      <c r="N8294" s="132" t="str">
        <f t="shared" si="129"/>
        <v>ДАЙДО МЕТАЛЛ РУСЬ 21179-1000102</v>
      </c>
      <c r="O8294" s="132" t="str">
        <f>IFERROR(IFERROR(INDEX(Кат!$B:$B,MATCH($N8294,Кат!$I:$I,0)),INDEX(Торг!$B:$B,MATCH($N8294,Торг!$I:$I,0))),"")</f>
        <v/>
      </c>
    </row>
    <row r="8295" spans="1:15" outlineLevel="2">
      <c r="A8295" t="s">
        <v>20043</v>
      </c>
      <c r="C8295" s="191">
        <v>520141010</v>
      </c>
      <c r="E8295" t="s">
        <v>9672</v>
      </c>
      <c r="F8295" t="s">
        <v>3798</v>
      </c>
      <c r="G8295" t="s">
        <v>375</v>
      </c>
      <c r="H8295">
        <v>1130</v>
      </c>
      <c r="J8295" t="s">
        <v>22634</v>
      </c>
      <c r="K8295" s="132" t="str">
        <f>IFERROR(IFERROR(INDEX(Кат!$O:$O,MATCH($C8295,Кат!$I:$I,0)),INDEX(Торг!$L:$L,MATCH($C8295,Торг!$I:$I,0))),"")</f>
        <v/>
      </c>
      <c r="L8295" s="132" t="str">
        <f>IFERROR(IFERROR(INDEX(Кат!$A:$A,MATCH($C8295,Кат!$I:$I,0)),INDEX(Торг!$A:$A,MATCH($C8295,Торг!$I:$I,0))),"")</f>
        <v/>
      </c>
      <c r="M8295" s="132" t="str">
        <f>IFERROR(IFERROR(INDEX(Кат!$B:$B,MATCH($C8295,Кат!$I:$I,0)),INDEX(Торг!$B:$B,MATCH($C8295,Торг!$I:$I,0))),"")</f>
        <v/>
      </c>
      <c r="N8295" s="132" t="str">
        <f t="shared" si="129"/>
        <v>ДАЙДО МЕТАЛЛ РУСЬ 520141010</v>
      </c>
      <c r="O8295" s="132" t="str">
        <f>IFERROR(IFERROR(INDEX(Кат!$B:$B,MATCH($N8295,Кат!$I:$I,0)),INDEX(Торг!$B:$B,MATCH($N8295,Торг!$I:$I,0))),"")</f>
        <v/>
      </c>
    </row>
    <row r="8296" spans="1:15" outlineLevel="2">
      <c r="A8296" t="s">
        <v>20044</v>
      </c>
      <c r="C8296" s="191">
        <v>520141020</v>
      </c>
      <c r="E8296" t="s">
        <v>9673</v>
      </c>
      <c r="F8296" t="s">
        <v>3798</v>
      </c>
      <c r="G8296" t="s">
        <v>375</v>
      </c>
      <c r="H8296">
        <v>1310</v>
      </c>
      <c r="J8296" t="s">
        <v>22634</v>
      </c>
      <c r="K8296" s="132" t="str">
        <f>IFERROR(IFERROR(INDEX(Кат!$O:$O,MATCH($C8296,Кат!$I:$I,0)),INDEX(Торг!$L:$L,MATCH($C8296,Торг!$I:$I,0))),"")</f>
        <v/>
      </c>
      <c r="L8296" s="132" t="str">
        <f>IFERROR(IFERROR(INDEX(Кат!$A:$A,MATCH($C8296,Кат!$I:$I,0)),INDEX(Торг!$A:$A,MATCH($C8296,Торг!$I:$I,0))),"")</f>
        <v/>
      </c>
      <c r="M8296" s="132" t="str">
        <f>IFERROR(IFERROR(INDEX(Кат!$B:$B,MATCH($C8296,Кат!$I:$I,0)),INDEX(Торг!$B:$B,MATCH($C8296,Торг!$I:$I,0))),"")</f>
        <v/>
      </c>
      <c r="N8296" s="132" t="str">
        <f t="shared" si="129"/>
        <v>ДАЙДО МЕТАЛЛ РУСЬ 520141020</v>
      </c>
      <c r="O8296" s="132" t="str">
        <f>IFERROR(IFERROR(INDEX(Кат!$B:$B,MATCH($N8296,Кат!$I:$I,0)),INDEX(Торг!$B:$B,MATCH($N8296,Торг!$I:$I,0))),"")</f>
        <v/>
      </c>
    </row>
    <row r="8297" spans="1:15" outlineLevel="2">
      <c r="A8297" t="s">
        <v>26279</v>
      </c>
      <c r="C8297" s="191">
        <v>520141030</v>
      </c>
      <c r="E8297" t="s">
        <v>26280</v>
      </c>
      <c r="F8297" t="s">
        <v>3798</v>
      </c>
      <c r="G8297" t="s">
        <v>375</v>
      </c>
      <c r="H8297">
        <v>1150</v>
      </c>
      <c r="J8297" t="s">
        <v>22634</v>
      </c>
      <c r="K8297" s="132" t="str">
        <f>IFERROR(IFERROR(INDEX(Кат!$O:$O,MATCH($C8297,Кат!$I:$I,0)),INDEX(Торг!$L:$L,MATCH($C8297,Торг!$I:$I,0))),"")</f>
        <v/>
      </c>
      <c r="L8297" s="132" t="str">
        <f>IFERROR(IFERROR(INDEX(Кат!$A:$A,MATCH($C8297,Кат!$I:$I,0)),INDEX(Торг!$A:$A,MATCH($C8297,Торг!$I:$I,0))),"")</f>
        <v/>
      </c>
      <c r="M8297" s="132" t="str">
        <f>IFERROR(IFERROR(INDEX(Кат!$B:$B,MATCH($C8297,Кат!$I:$I,0)),INDEX(Торг!$B:$B,MATCH($C8297,Торг!$I:$I,0))),"")</f>
        <v/>
      </c>
      <c r="N8297" s="132" t="str">
        <f t="shared" si="129"/>
        <v>ДАЙДО МЕТАЛЛ РУСЬ 520141030</v>
      </c>
      <c r="O8297" s="132" t="str">
        <f>IFERROR(IFERROR(INDEX(Кат!$B:$B,MATCH($N8297,Кат!$I:$I,0)),INDEX(Торг!$B:$B,MATCH($N8297,Торг!$I:$I,0))),"")</f>
        <v/>
      </c>
    </row>
    <row r="8298" spans="1:15" outlineLevel="2">
      <c r="A8298" t="s">
        <v>20045</v>
      </c>
      <c r="C8298" s="191">
        <v>520141</v>
      </c>
      <c r="E8298" t="s">
        <v>9674</v>
      </c>
      <c r="F8298" t="s">
        <v>3798</v>
      </c>
      <c r="G8298" t="s">
        <v>375</v>
      </c>
      <c r="H8298">
        <v>1130</v>
      </c>
      <c r="J8298" t="s">
        <v>22634</v>
      </c>
      <c r="K8298" s="132" t="str">
        <f>IFERROR(IFERROR(INDEX(Кат!$O:$O,MATCH($C8298,Кат!$I:$I,0)),INDEX(Торг!$L:$L,MATCH($C8298,Торг!$I:$I,0))),"")</f>
        <v/>
      </c>
      <c r="L8298" s="132" t="str">
        <f>IFERROR(IFERROR(INDEX(Кат!$A:$A,MATCH($C8298,Кат!$I:$I,0)),INDEX(Торг!$A:$A,MATCH($C8298,Торг!$I:$I,0))),"")</f>
        <v/>
      </c>
      <c r="M8298" s="132" t="str">
        <f>IFERROR(IFERROR(INDEX(Кат!$B:$B,MATCH($C8298,Кат!$I:$I,0)),INDEX(Торг!$B:$B,MATCH($C8298,Торг!$I:$I,0))),"")</f>
        <v/>
      </c>
      <c r="N8298" s="132" t="str">
        <f t="shared" si="129"/>
        <v>ДАЙДО МЕТАЛЛ РУСЬ 520141</v>
      </c>
      <c r="O8298" s="132" t="str">
        <f>IFERROR(IFERROR(INDEX(Кат!$B:$B,MATCH($N8298,Кат!$I:$I,0)),INDEX(Торг!$B:$B,MATCH($N8298,Торг!$I:$I,0))),"")</f>
        <v/>
      </c>
    </row>
    <row r="8299" spans="1:15" outlineLevel="2">
      <c r="A8299" t="s">
        <v>20046</v>
      </c>
      <c r="C8299" s="191" t="s">
        <v>9675</v>
      </c>
      <c r="E8299" t="s">
        <v>9676</v>
      </c>
      <c r="F8299" t="s">
        <v>3798</v>
      </c>
      <c r="G8299" t="s">
        <v>375</v>
      </c>
      <c r="H8299">
        <v>440</v>
      </c>
      <c r="J8299" t="s">
        <v>22634</v>
      </c>
      <c r="K8299" s="132" t="str">
        <f>IFERROR(IFERROR(INDEX(Кат!$O:$O,MATCH($C8299,Кат!$I:$I,0)),INDEX(Торг!$L:$L,MATCH($C8299,Торг!$I:$I,0))),"")</f>
        <v/>
      </c>
      <c r="L8299" s="132" t="str">
        <f>IFERROR(IFERROR(INDEX(Кат!$A:$A,MATCH($C8299,Кат!$I:$I,0)),INDEX(Торг!$A:$A,MATCH($C8299,Торг!$I:$I,0))),"")</f>
        <v/>
      </c>
      <c r="M8299" s="132" t="str">
        <f>IFERROR(IFERROR(INDEX(Кат!$B:$B,MATCH($C8299,Кат!$I:$I,0)),INDEX(Торг!$B:$B,MATCH($C8299,Торг!$I:$I,0))),"")</f>
        <v/>
      </c>
      <c r="N8299" s="132" t="str">
        <f t="shared" si="129"/>
        <v>ДАЙДО МЕТАЛЛ РУСЬ 21010-1000104-15 0,05</v>
      </c>
      <c r="O8299" s="132" t="str">
        <f>IFERROR(IFERROR(INDEX(Кат!$B:$B,MATCH($N8299,Кат!$I:$I,0)),INDEX(Торг!$B:$B,MATCH($N8299,Торг!$I:$I,0))),"")</f>
        <v/>
      </c>
    </row>
    <row r="8300" spans="1:15" outlineLevel="2">
      <c r="A8300" t="s">
        <v>20047</v>
      </c>
      <c r="C8300" s="191" t="s">
        <v>9677</v>
      </c>
      <c r="E8300" t="s">
        <v>9678</v>
      </c>
      <c r="F8300" t="s">
        <v>3798</v>
      </c>
      <c r="G8300" t="s">
        <v>375</v>
      </c>
      <c r="H8300">
        <v>450</v>
      </c>
      <c r="J8300" t="s">
        <v>22634</v>
      </c>
      <c r="K8300" s="132" t="str">
        <f>IFERROR(IFERROR(INDEX(Кат!$O:$O,MATCH($C8300,Кат!$I:$I,0)),INDEX(Торг!$L:$L,MATCH($C8300,Торг!$I:$I,0))),"")</f>
        <v/>
      </c>
      <c r="L8300" s="132" t="str">
        <f>IFERROR(IFERROR(INDEX(Кат!$A:$A,MATCH($C8300,Кат!$I:$I,0)),INDEX(Торг!$A:$A,MATCH($C8300,Торг!$I:$I,0))),"")</f>
        <v/>
      </c>
      <c r="M8300" s="132" t="str">
        <f>IFERROR(IFERROR(INDEX(Кат!$B:$B,MATCH($C8300,Кат!$I:$I,0)),INDEX(Торг!$B:$B,MATCH($C8300,Торг!$I:$I,0))),"")</f>
        <v/>
      </c>
      <c r="N8300" s="132" t="str">
        <f t="shared" si="129"/>
        <v>ДАЙДО МЕТАЛЛ РУСЬ 21010-1000104-11 0,25</v>
      </c>
      <c r="O8300" s="132" t="str">
        <f>IFERROR(IFERROR(INDEX(Кат!$B:$B,MATCH($N8300,Кат!$I:$I,0)),INDEX(Торг!$B:$B,MATCH($N8300,Торг!$I:$I,0))),"")</f>
        <v/>
      </c>
    </row>
    <row r="8301" spans="1:15" outlineLevel="2">
      <c r="A8301" t="s">
        <v>20048</v>
      </c>
      <c r="C8301" s="191" t="s">
        <v>9679</v>
      </c>
      <c r="E8301" t="s">
        <v>9680</v>
      </c>
      <c r="F8301" t="s">
        <v>3798</v>
      </c>
      <c r="G8301" t="s">
        <v>375</v>
      </c>
      <c r="H8301">
        <v>450</v>
      </c>
      <c r="J8301" t="s">
        <v>22634</v>
      </c>
      <c r="K8301" s="132" t="str">
        <f>IFERROR(IFERROR(INDEX(Кат!$O:$O,MATCH($C8301,Кат!$I:$I,0)),INDEX(Торг!$L:$L,MATCH($C8301,Торг!$I:$I,0))),"")</f>
        <v/>
      </c>
      <c r="L8301" s="132" t="str">
        <f>IFERROR(IFERROR(INDEX(Кат!$A:$A,MATCH($C8301,Кат!$I:$I,0)),INDEX(Торг!$A:$A,MATCH($C8301,Торг!$I:$I,0))),"")</f>
        <v/>
      </c>
      <c r="M8301" s="132" t="str">
        <f>IFERROR(IFERROR(INDEX(Кат!$B:$B,MATCH($C8301,Кат!$I:$I,0)),INDEX(Торг!$B:$B,MATCH($C8301,Торг!$I:$I,0))),"")</f>
        <v/>
      </c>
      <c r="N8301" s="132" t="str">
        <f t="shared" si="129"/>
        <v>ДАЙДО МЕТАЛЛ РУСЬ 21010-1000104-12 0,50</v>
      </c>
      <c r="O8301" s="132" t="str">
        <f>IFERROR(IFERROR(INDEX(Кат!$B:$B,MATCH($N8301,Кат!$I:$I,0)),INDEX(Торг!$B:$B,MATCH($N8301,Торг!$I:$I,0))),"")</f>
        <v/>
      </c>
    </row>
    <row r="8302" spans="1:15" outlineLevel="2">
      <c r="A8302" t="s">
        <v>20049</v>
      </c>
      <c r="C8302" s="191" t="s">
        <v>9681</v>
      </c>
      <c r="E8302" t="s">
        <v>9682</v>
      </c>
      <c r="F8302" t="s">
        <v>3798</v>
      </c>
      <c r="G8302" t="s">
        <v>375</v>
      </c>
      <c r="H8302">
        <v>440</v>
      </c>
      <c r="J8302" t="s">
        <v>22634</v>
      </c>
      <c r="K8302" s="132" t="str">
        <f>IFERROR(IFERROR(INDEX(Кат!$O:$O,MATCH($C8302,Кат!$I:$I,0)),INDEX(Торг!$L:$L,MATCH($C8302,Торг!$I:$I,0))),"")</f>
        <v/>
      </c>
      <c r="L8302" s="132" t="str">
        <f>IFERROR(IFERROR(INDEX(Кат!$A:$A,MATCH($C8302,Кат!$I:$I,0)),INDEX(Торг!$A:$A,MATCH($C8302,Торг!$I:$I,0))),"")</f>
        <v/>
      </c>
      <c r="M8302" s="132" t="str">
        <f>IFERROR(IFERROR(INDEX(Кат!$B:$B,MATCH($C8302,Кат!$I:$I,0)),INDEX(Торг!$B:$B,MATCH($C8302,Торг!$I:$I,0))),"")</f>
        <v/>
      </c>
      <c r="N8302" s="132" t="str">
        <f t="shared" si="129"/>
        <v>ДАЙДО МЕТАЛЛ РУСЬ 21010-1000104-13 0,75</v>
      </c>
      <c r="O8302" s="132" t="str">
        <f>IFERROR(IFERROR(INDEX(Кат!$B:$B,MATCH($N8302,Кат!$I:$I,0)),INDEX(Торг!$B:$B,MATCH($N8302,Торг!$I:$I,0))),"")</f>
        <v/>
      </c>
    </row>
    <row r="8303" spans="1:15" outlineLevel="2">
      <c r="A8303" t="s">
        <v>20050</v>
      </c>
      <c r="C8303" s="191" t="s">
        <v>9683</v>
      </c>
      <c r="E8303" t="s">
        <v>9684</v>
      </c>
      <c r="F8303" t="s">
        <v>3798</v>
      </c>
      <c r="G8303" t="s">
        <v>375</v>
      </c>
      <c r="H8303">
        <v>340</v>
      </c>
      <c r="J8303" t="s">
        <v>22634</v>
      </c>
      <c r="K8303" s="132" t="str">
        <f>IFERROR(IFERROR(INDEX(Кат!$O:$O,MATCH($C8303,Кат!$I:$I,0)),INDEX(Торг!$L:$L,MATCH($C8303,Торг!$I:$I,0))),"")</f>
        <v/>
      </c>
      <c r="L8303" s="132" t="str">
        <f>IFERROR(IFERROR(INDEX(Кат!$A:$A,MATCH($C8303,Кат!$I:$I,0)),INDEX(Торг!$A:$A,MATCH($C8303,Торг!$I:$I,0))),"")</f>
        <v/>
      </c>
      <c r="M8303" s="132" t="str">
        <f>IFERROR(IFERROR(INDEX(Кат!$B:$B,MATCH($C8303,Кат!$I:$I,0)),INDEX(Торг!$B:$B,MATCH($C8303,Торг!$I:$I,0))),"")</f>
        <v/>
      </c>
      <c r="N8303" s="132" t="str">
        <f t="shared" si="129"/>
        <v>ДАЙДО МЕТАЛЛ РУСЬ 21010-1000104-14 1,00</v>
      </c>
      <c r="O8303" s="132" t="str">
        <f>IFERROR(IFERROR(INDEX(Кат!$B:$B,MATCH($N8303,Кат!$I:$I,0)),INDEX(Торг!$B:$B,MATCH($N8303,Торг!$I:$I,0))),"")</f>
        <v/>
      </c>
    </row>
    <row r="8304" spans="1:15" outlineLevel="2">
      <c r="A8304" t="s">
        <v>20051</v>
      </c>
      <c r="C8304" s="191" t="s">
        <v>9685</v>
      </c>
      <c r="E8304" t="s">
        <v>9686</v>
      </c>
      <c r="F8304" t="s">
        <v>3798</v>
      </c>
      <c r="G8304" t="s">
        <v>375</v>
      </c>
      <c r="H8304">
        <v>330</v>
      </c>
      <c r="J8304" t="s">
        <v>22634</v>
      </c>
      <c r="K8304" s="132" t="str">
        <f>IFERROR(IFERROR(INDEX(Кат!$O:$O,MATCH($C8304,Кат!$I:$I,0)),INDEX(Торг!$L:$L,MATCH($C8304,Торг!$I:$I,0))),"")</f>
        <v/>
      </c>
      <c r="L8304" s="132" t="str">
        <f>IFERROR(IFERROR(INDEX(Кат!$A:$A,MATCH($C8304,Кат!$I:$I,0)),INDEX(Торг!$A:$A,MATCH($C8304,Торг!$I:$I,0))),"")</f>
        <v/>
      </c>
      <c r="M8304" s="132" t="str">
        <f>IFERROR(IFERROR(INDEX(Кат!$B:$B,MATCH($C8304,Кат!$I:$I,0)),INDEX(Торг!$B:$B,MATCH($C8304,Торг!$I:$I,0))),"")</f>
        <v/>
      </c>
      <c r="N8304" s="132" t="str">
        <f t="shared" si="129"/>
        <v>ДАЙДО МЕТАЛЛ РУСЬ 21010-1000104-16 1,25</v>
      </c>
      <c r="O8304" s="132" t="str">
        <f>IFERROR(IFERROR(INDEX(Кат!$B:$B,MATCH($N8304,Кат!$I:$I,0)),INDEX(Торг!$B:$B,MATCH($N8304,Торг!$I:$I,0))),"")</f>
        <v/>
      </c>
    </row>
    <row r="8305" spans="1:15" outlineLevel="2">
      <c r="A8305" t="s">
        <v>20052</v>
      </c>
      <c r="C8305" s="191" t="s">
        <v>3799</v>
      </c>
      <c r="E8305" t="s">
        <v>3800</v>
      </c>
      <c r="F8305" t="s">
        <v>3798</v>
      </c>
      <c r="G8305" t="s">
        <v>375</v>
      </c>
      <c r="H8305">
        <v>330</v>
      </c>
      <c r="J8305" t="s">
        <v>22634</v>
      </c>
      <c r="K8305" s="132" t="str">
        <f>IFERROR(IFERROR(INDEX(Кат!$O:$O,MATCH($C8305,Кат!$I:$I,0)),INDEX(Торг!$L:$L,MATCH($C8305,Торг!$I:$I,0))),"")</f>
        <v/>
      </c>
      <c r="L8305" s="132" t="str">
        <f>IFERROR(IFERROR(INDEX(Кат!$A:$A,MATCH($C8305,Кат!$I:$I,0)),INDEX(Торг!$A:$A,MATCH($C8305,Торг!$I:$I,0))),"")</f>
        <v/>
      </c>
      <c r="M8305" s="132" t="str">
        <f>IFERROR(IFERROR(INDEX(Кат!$B:$B,MATCH($C8305,Кат!$I:$I,0)),INDEX(Торг!$B:$B,MATCH($C8305,Торг!$I:$I,0))),"")</f>
        <v/>
      </c>
      <c r="N8305" s="132" t="str">
        <f t="shared" si="129"/>
        <v>ДАЙДО МЕТАЛЛ РУСЬ 21010-1000104-17 1,50</v>
      </c>
      <c r="O8305" s="132" t="str">
        <f>IFERROR(IFERROR(INDEX(Кат!$B:$B,MATCH($N8305,Кат!$I:$I,0)),INDEX(Торг!$B:$B,MATCH($N8305,Торг!$I:$I,0))),"")</f>
        <v/>
      </c>
    </row>
    <row r="8306" spans="1:15" outlineLevel="2">
      <c r="A8306" t="s">
        <v>20053</v>
      </c>
      <c r="C8306" s="191" t="s">
        <v>9687</v>
      </c>
      <c r="E8306" t="s">
        <v>9688</v>
      </c>
      <c r="F8306" t="s">
        <v>3798</v>
      </c>
      <c r="G8306" t="s">
        <v>375</v>
      </c>
      <c r="H8306">
        <v>450</v>
      </c>
      <c r="J8306" t="s">
        <v>22634</v>
      </c>
      <c r="K8306" s="132" t="str">
        <f>IFERROR(IFERROR(INDEX(Кат!$O:$O,MATCH($C8306,Кат!$I:$I,0)),INDEX(Торг!$L:$L,MATCH($C8306,Торг!$I:$I,0))),"")</f>
        <v/>
      </c>
      <c r="L8306" s="132" t="str">
        <f>IFERROR(IFERROR(INDEX(Кат!$A:$A,MATCH($C8306,Кат!$I:$I,0)),INDEX(Торг!$A:$A,MATCH($C8306,Торг!$I:$I,0))),"")</f>
        <v/>
      </c>
      <c r="M8306" s="132" t="str">
        <f>IFERROR(IFERROR(INDEX(Кат!$B:$B,MATCH($C8306,Кат!$I:$I,0)),INDEX(Торг!$B:$B,MATCH($C8306,Торг!$I:$I,0))),"")</f>
        <v/>
      </c>
      <c r="N8306" s="132" t="str">
        <f t="shared" si="129"/>
        <v>ДАЙДО МЕТАЛЛ РУСЬ 21010-1000104-01 ст.</v>
      </c>
      <c r="O8306" s="132" t="str">
        <f>IFERROR(IFERROR(INDEX(Кат!$B:$B,MATCH($N8306,Кат!$I:$I,0)),INDEX(Торг!$B:$B,MATCH($N8306,Торг!$I:$I,0))),"")</f>
        <v/>
      </c>
    </row>
    <row r="8307" spans="1:15" outlineLevel="2">
      <c r="A8307" t="s">
        <v>20054</v>
      </c>
      <c r="C8307" s="191" t="s">
        <v>9689</v>
      </c>
      <c r="E8307" t="s">
        <v>9690</v>
      </c>
      <c r="F8307" t="s">
        <v>3798</v>
      </c>
      <c r="G8307" t="s">
        <v>375</v>
      </c>
      <c r="H8307">
        <v>1600</v>
      </c>
      <c r="J8307" t="s">
        <v>22634</v>
      </c>
      <c r="K8307" s="132" t="str">
        <f>IFERROR(IFERROR(INDEX(Кат!$O:$O,MATCH($C8307,Кат!$I:$I,0)),INDEX(Торг!$L:$L,MATCH($C8307,Торг!$I:$I,0))),"")</f>
        <v/>
      </c>
      <c r="L8307" s="132" t="str">
        <f>IFERROR(IFERROR(INDEX(Кат!$A:$A,MATCH($C8307,Кат!$I:$I,0)),INDEX(Торг!$A:$A,MATCH($C8307,Торг!$I:$I,0))),"")</f>
        <v/>
      </c>
      <c r="M8307" s="132" t="str">
        <f>IFERROR(IFERROR(INDEX(Кат!$B:$B,MATCH($C8307,Кат!$I:$I,0)),INDEX(Торг!$B:$B,MATCH($C8307,Торг!$I:$I,0))),"")</f>
        <v/>
      </c>
      <c r="N8307" s="132" t="str">
        <f t="shared" si="129"/>
        <v>ДАЙДО МЕТАЛЛ РУСЬ 21179-1000104-10</v>
      </c>
      <c r="O8307" s="132" t="str">
        <f>IFERROR(IFERROR(INDEX(Кат!$B:$B,MATCH($N8307,Кат!$I:$I,0)),INDEX(Торг!$B:$B,MATCH($N8307,Торг!$I:$I,0))),"")</f>
        <v/>
      </c>
    </row>
    <row r="8308" spans="1:15" outlineLevel="2">
      <c r="A8308" t="s">
        <v>20055</v>
      </c>
      <c r="C8308" s="191" t="s">
        <v>9691</v>
      </c>
      <c r="E8308" t="s">
        <v>9692</v>
      </c>
      <c r="F8308" t="s">
        <v>3798</v>
      </c>
      <c r="G8308" t="s">
        <v>375</v>
      </c>
      <c r="H8308">
        <v>1350</v>
      </c>
      <c r="J8308" t="s">
        <v>22634</v>
      </c>
      <c r="K8308" s="132" t="str">
        <f>IFERROR(IFERROR(INDEX(Кат!$O:$O,MATCH($C8308,Кат!$I:$I,0)),INDEX(Торг!$L:$L,MATCH($C8308,Торг!$I:$I,0))),"")</f>
        <v/>
      </c>
      <c r="L8308" s="132" t="str">
        <f>IFERROR(IFERROR(INDEX(Кат!$A:$A,MATCH($C8308,Кат!$I:$I,0)),INDEX(Торг!$A:$A,MATCH($C8308,Торг!$I:$I,0))),"")</f>
        <v/>
      </c>
      <c r="M8308" s="132" t="str">
        <f>IFERROR(IFERROR(INDEX(Кат!$B:$B,MATCH($C8308,Кат!$I:$I,0)),INDEX(Торг!$B:$B,MATCH($C8308,Торг!$I:$I,0))),"")</f>
        <v/>
      </c>
      <c r="N8308" s="132" t="str">
        <f t="shared" si="129"/>
        <v>ДАЙДО МЕТАЛЛ РУСЬ 21179-1000104-20</v>
      </c>
      <c r="O8308" s="132" t="str">
        <f>IFERROR(IFERROR(INDEX(Кат!$B:$B,MATCH($N8308,Кат!$I:$I,0)),INDEX(Торг!$B:$B,MATCH($N8308,Торг!$I:$I,0))),"")</f>
        <v/>
      </c>
    </row>
    <row r="8309" spans="1:15" outlineLevel="1">
      <c r="A8309" t="s">
        <v>20056</v>
      </c>
      <c r="C8309" s="191" t="s">
        <v>9693</v>
      </c>
      <c r="E8309" t="s">
        <v>9694</v>
      </c>
      <c r="F8309" t="s">
        <v>3798</v>
      </c>
      <c r="G8309" t="s">
        <v>375</v>
      </c>
      <c r="H8309">
        <v>1420</v>
      </c>
      <c r="J8309" t="s">
        <v>22634</v>
      </c>
      <c r="K8309" s="132" t="str">
        <f>IFERROR(IFERROR(INDEX(Кат!$O:$O,MATCH($C8309,Кат!$I:$I,0)),INDEX(Торг!$L:$L,MATCH($C8309,Торг!$I:$I,0))),"")</f>
        <v/>
      </c>
      <c r="L8309" s="132" t="str">
        <f>IFERROR(IFERROR(INDEX(Кат!$A:$A,MATCH($C8309,Кат!$I:$I,0)),INDEX(Торг!$A:$A,MATCH($C8309,Торг!$I:$I,0))),"")</f>
        <v/>
      </c>
      <c r="M8309" s="132" t="str">
        <f>IFERROR(IFERROR(INDEX(Кат!$B:$B,MATCH($C8309,Кат!$I:$I,0)),INDEX(Торг!$B:$B,MATCH($C8309,Торг!$I:$I,0))),"")</f>
        <v/>
      </c>
      <c r="N8309" s="132" t="str">
        <f t="shared" si="129"/>
        <v>ДАЙДО МЕТАЛЛ РУСЬ 21179-1000104</v>
      </c>
      <c r="O8309" s="132" t="str">
        <f>IFERROR(IFERROR(INDEX(Кат!$B:$B,MATCH($N8309,Кат!$I:$I,0)),INDEX(Торг!$B:$B,MATCH($N8309,Торг!$I:$I,0))),"")</f>
        <v/>
      </c>
    </row>
    <row r="8310" spans="1:15" outlineLevel="2">
      <c r="A8310" t="s">
        <v>20057</v>
      </c>
      <c r="C8310" s="191">
        <v>480140010</v>
      </c>
      <c r="E8310" t="s">
        <v>9695</v>
      </c>
      <c r="F8310" t="s">
        <v>3798</v>
      </c>
      <c r="G8310" t="s">
        <v>375</v>
      </c>
      <c r="H8310">
        <v>950</v>
      </c>
      <c r="J8310" t="s">
        <v>22634</v>
      </c>
      <c r="K8310" s="132" t="str">
        <f>IFERROR(IFERROR(INDEX(Кат!$O:$O,MATCH($C8310,Кат!$I:$I,0)),INDEX(Торг!$L:$L,MATCH($C8310,Торг!$I:$I,0))),"")</f>
        <v/>
      </c>
      <c r="L8310" s="132" t="str">
        <f>IFERROR(IFERROR(INDEX(Кат!$A:$A,MATCH($C8310,Кат!$I:$I,0)),INDEX(Торг!$A:$A,MATCH($C8310,Торг!$I:$I,0))),"")</f>
        <v/>
      </c>
      <c r="M8310" s="132" t="str">
        <f>IFERROR(IFERROR(INDEX(Кат!$B:$B,MATCH($C8310,Кат!$I:$I,0)),INDEX(Торг!$B:$B,MATCH($C8310,Торг!$I:$I,0))),"")</f>
        <v/>
      </c>
      <c r="N8310" s="132" t="str">
        <f t="shared" si="129"/>
        <v>ДАЙДО МЕТАЛЛ РУСЬ 480140010</v>
      </c>
      <c r="O8310" s="132" t="str">
        <f>IFERROR(IFERROR(INDEX(Кат!$B:$B,MATCH($N8310,Кат!$I:$I,0)),INDEX(Торг!$B:$B,MATCH($N8310,Торг!$I:$I,0))),"")</f>
        <v/>
      </c>
    </row>
    <row r="8311" spans="1:15" outlineLevel="2">
      <c r="A8311" t="s">
        <v>20058</v>
      </c>
      <c r="C8311" s="191">
        <v>480140</v>
      </c>
      <c r="E8311" t="s">
        <v>9696</v>
      </c>
      <c r="F8311" t="s">
        <v>3798</v>
      </c>
      <c r="G8311" t="s">
        <v>375</v>
      </c>
      <c r="H8311">
        <v>750</v>
      </c>
      <c r="J8311" t="s">
        <v>22634</v>
      </c>
      <c r="K8311" s="132" t="str">
        <f>IFERROR(IFERROR(INDEX(Кат!$O:$O,MATCH($C8311,Кат!$I:$I,0)),INDEX(Торг!$L:$L,MATCH($C8311,Торг!$I:$I,0))),"")</f>
        <v/>
      </c>
      <c r="L8311" s="132" t="str">
        <f>IFERROR(IFERROR(INDEX(Кат!$A:$A,MATCH($C8311,Кат!$I:$I,0)),INDEX(Торг!$A:$A,MATCH($C8311,Торг!$I:$I,0))),"")</f>
        <v/>
      </c>
      <c r="M8311" s="132" t="str">
        <f>IFERROR(IFERROR(INDEX(Кат!$B:$B,MATCH($C8311,Кат!$I:$I,0)),INDEX(Торг!$B:$B,MATCH($C8311,Торг!$I:$I,0))),"")</f>
        <v/>
      </c>
      <c r="N8311" s="132" t="str">
        <f t="shared" si="129"/>
        <v>ДАЙДО МЕТАЛЛ РУСЬ 480140</v>
      </c>
      <c r="O8311" s="132" t="str">
        <f>IFERROR(IFERROR(INDEX(Кат!$B:$B,MATCH($N8311,Кат!$I:$I,0)),INDEX(Торг!$B:$B,MATCH($N8311,Торг!$I:$I,0))),"")</f>
        <v/>
      </c>
    </row>
    <row r="8312" spans="1:15" outlineLevel="2">
      <c r="A8312" t="s">
        <v>20059</v>
      </c>
      <c r="C8312" s="191">
        <v>480140020</v>
      </c>
      <c r="E8312" t="s">
        <v>9697</v>
      </c>
      <c r="F8312" t="s">
        <v>3798</v>
      </c>
      <c r="G8312" t="s">
        <v>375</v>
      </c>
      <c r="H8312">
        <v>880</v>
      </c>
      <c r="J8312" t="s">
        <v>22634</v>
      </c>
      <c r="K8312" s="132" t="str">
        <f>IFERROR(IFERROR(INDEX(Кат!$O:$O,MATCH($C8312,Кат!$I:$I,0)),INDEX(Торг!$L:$L,MATCH($C8312,Торг!$I:$I,0))),"")</f>
        <v/>
      </c>
      <c r="L8312" s="132" t="str">
        <f>IFERROR(IFERROR(INDEX(Кат!$A:$A,MATCH($C8312,Кат!$I:$I,0)),INDEX(Торг!$A:$A,MATCH($C8312,Торг!$I:$I,0))),"")</f>
        <v/>
      </c>
      <c r="M8312" s="132" t="str">
        <f>IFERROR(IFERROR(INDEX(Кат!$B:$B,MATCH($C8312,Кат!$I:$I,0)),INDEX(Торг!$B:$B,MATCH($C8312,Торг!$I:$I,0))),"")</f>
        <v/>
      </c>
      <c r="N8312" s="132" t="str">
        <f t="shared" si="129"/>
        <v>ДАЙДО МЕТАЛЛ РУСЬ 480140020</v>
      </c>
      <c r="O8312" s="132" t="str">
        <f>IFERROR(IFERROR(INDEX(Кат!$B:$B,MATCH($N8312,Кат!$I:$I,0)),INDEX(Торг!$B:$B,MATCH($N8312,Торг!$I:$I,0))),"")</f>
        <v/>
      </c>
    </row>
    <row r="8313" spans="1:15" outlineLevel="2">
      <c r="A8313" t="s">
        <v>26281</v>
      </c>
      <c r="C8313" s="191">
        <v>480140030</v>
      </c>
      <c r="E8313" t="s">
        <v>26282</v>
      </c>
      <c r="F8313" t="s">
        <v>3798</v>
      </c>
      <c r="G8313" t="s">
        <v>375</v>
      </c>
      <c r="H8313">
        <v>880</v>
      </c>
      <c r="J8313" t="s">
        <v>22634</v>
      </c>
      <c r="K8313" s="132" t="str">
        <f>IFERROR(IFERROR(INDEX(Кат!$O:$O,MATCH($C8313,Кат!$I:$I,0)),INDEX(Торг!$L:$L,MATCH($C8313,Торг!$I:$I,0))),"")</f>
        <v/>
      </c>
      <c r="L8313" s="132" t="str">
        <f>IFERROR(IFERROR(INDEX(Кат!$A:$A,MATCH($C8313,Кат!$I:$I,0)),INDEX(Торг!$A:$A,MATCH($C8313,Торг!$I:$I,0))),"")</f>
        <v/>
      </c>
      <c r="M8313" s="132" t="str">
        <f>IFERROR(IFERROR(INDEX(Кат!$B:$B,MATCH($C8313,Кат!$I:$I,0)),INDEX(Торг!$B:$B,MATCH($C8313,Торг!$I:$I,0))),"")</f>
        <v/>
      </c>
      <c r="N8313" s="132" t="str">
        <f t="shared" si="129"/>
        <v>ДАЙДО МЕТАЛЛ РУСЬ 480140030</v>
      </c>
      <c r="O8313" s="132" t="str">
        <f>IFERROR(IFERROR(INDEX(Кат!$B:$B,MATCH($N8313,Кат!$I:$I,0)),INDEX(Торг!$B:$B,MATCH($N8313,Торг!$I:$I,0))),"")</f>
        <v/>
      </c>
    </row>
    <row r="8314" spans="1:15" outlineLevel="2">
      <c r="A8314" t="s">
        <v>20060</v>
      </c>
      <c r="C8314" s="191">
        <v>480140</v>
      </c>
      <c r="E8314" t="s">
        <v>9698</v>
      </c>
      <c r="F8314" t="s">
        <v>3798</v>
      </c>
      <c r="G8314" t="s">
        <v>375</v>
      </c>
      <c r="H8314">
        <v>750</v>
      </c>
      <c r="J8314" t="s">
        <v>22634</v>
      </c>
      <c r="K8314" s="132" t="str">
        <f>IFERROR(IFERROR(INDEX(Кат!$O:$O,MATCH($C8314,Кат!$I:$I,0)),INDEX(Торг!$L:$L,MATCH($C8314,Торг!$I:$I,0))),"")</f>
        <v/>
      </c>
      <c r="L8314" s="132" t="str">
        <f>IFERROR(IFERROR(INDEX(Кат!$A:$A,MATCH($C8314,Кат!$I:$I,0)),INDEX(Торг!$A:$A,MATCH($C8314,Торг!$I:$I,0))),"")</f>
        <v/>
      </c>
      <c r="M8314" s="132" t="str">
        <f>IFERROR(IFERROR(INDEX(Кат!$B:$B,MATCH($C8314,Кат!$I:$I,0)),INDEX(Торг!$B:$B,MATCH($C8314,Торг!$I:$I,0))),"")</f>
        <v/>
      </c>
      <c r="N8314" s="132" t="str">
        <f t="shared" si="129"/>
        <v>ДАЙДО МЕТАЛЛ РУСЬ 480140</v>
      </c>
      <c r="O8314" s="132" t="str">
        <f>IFERROR(IFERROR(INDEX(Кат!$B:$B,MATCH($N8314,Кат!$I:$I,0)),INDEX(Торг!$B:$B,MATCH($N8314,Торг!$I:$I,0))),"")</f>
        <v/>
      </c>
    </row>
    <row r="8315" spans="1:15" outlineLevel="2">
      <c r="A8315" t="s">
        <v>20061</v>
      </c>
      <c r="C8315" s="191" t="s">
        <v>27623</v>
      </c>
      <c r="E8315" t="s">
        <v>3801</v>
      </c>
      <c r="F8315" t="s">
        <v>3798</v>
      </c>
      <c r="G8315" t="s">
        <v>375</v>
      </c>
      <c r="H8315">
        <v>330</v>
      </c>
      <c r="J8315" t="s">
        <v>22634</v>
      </c>
      <c r="K8315" s="132" t="str">
        <f>IFERROR(IFERROR(INDEX(Кат!$O:$O,MATCH($C8315,Кат!$I:$I,0)),INDEX(Торг!$L:$L,MATCH($C8315,Торг!$I:$I,0))),"")</f>
        <v/>
      </c>
      <c r="L8315" s="132" t="str">
        <f>IFERROR(IFERROR(INDEX(Кат!$A:$A,MATCH($C8315,Кат!$I:$I,0)),INDEX(Торг!$A:$A,MATCH($C8315,Торг!$I:$I,0))),"")</f>
        <v/>
      </c>
      <c r="M8315" s="132" t="str">
        <f>IFERROR(IFERROR(INDEX(Кат!$B:$B,MATCH($C8315,Кат!$I:$I,0)),INDEX(Торг!$B:$B,MATCH($C8315,Торг!$I:$I,0))),"")</f>
        <v/>
      </c>
      <c r="N8315" s="132" t="str">
        <f t="shared" si="129"/>
        <v>ДАЙДО МЕТАЛЛ РУСЬ 11194-1000104-10</v>
      </c>
      <c r="O8315" s="132" t="str">
        <f>IFERROR(IFERROR(INDEX(Кат!$B:$B,MATCH($N8315,Кат!$I:$I,0)),INDEX(Торг!$B:$B,MATCH($N8315,Торг!$I:$I,0))),"")</f>
        <v/>
      </c>
    </row>
    <row r="8316" spans="1:15" outlineLevel="2">
      <c r="A8316" t="s">
        <v>20062</v>
      </c>
      <c r="C8316" s="191" t="s">
        <v>9699</v>
      </c>
      <c r="E8316" t="s">
        <v>9700</v>
      </c>
      <c r="F8316" t="s">
        <v>3798</v>
      </c>
      <c r="G8316" t="s">
        <v>375</v>
      </c>
      <c r="H8316">
        <v>1080</v>
      </c>
      <c r="J8316" t="s">
        <v>22634</v>
      </c>
      <c r="K8316" s="132" t="str">
        <f>IFERROR(IFERROR(INDEX(Кат!$O:$O,MATCH($C8316,Кат!$I:$I,0)),INDEX(Торг!$L:$L,MATCH($C8316,Торг!$I:$I,0))),"")</f>
        <v/>
      </c>
      <c r="L8316" s="132" t="str">
        <f>IFERROR(IFERROR(INDEX(Кат!$A:$A,MATCH($C8316,Кат!$I:$I,0)),INDEX(Торг!$A:$A,MATCH($C8316,Торг!$I:$I,0))),"")</f>
        <v/>
      </c>
      <c r="M8316" s="132" t="str">
        <f>IFERROR(IFERROR(INDEX(Кат!$B:$B,MATCH($C8316,Кат!$I:$I,0)),INDEX(Торг!$B:$B,MATCH($C8316,Торг!$I:$I,0))),"")</f>
        <v/>
      </c>
      <c r="N8316" s="132" t="str">
        <f t="shared" si="129"/>
        <v>ДАЙДО МЕТАЛЛ РУСЬ 11194-1000104-11 0,05</v>
      </c>
      <c r="O8316" s="132" t="str">
        <f>IFERROR(IFERROR(INDEX(Кат!$B:$B,MATCH($N8316,Кат!$I:$I,0)),INDEX(Торг!$B:$B,MATCH($N8316,Торг!$I:$I,0))),"")</f>
        <v/>
      </c>
    </row>
    <row r="8317" spans="1:15" outlineLevel="1">
      <c r="A8317" t="s">
        <v>20063</v>
      </c>
      <c r="C8317" s="191" t="s">
        <v>9701</v>
      </c>
      <c r="E8317" t="s">
        <v>9702</v>
      </c>
      <c r="F8317" t="s">
        <v>3798</v>
      </c>
      <c r="G8317" t="s">
        <v>375</v>
      </c>
      <c r="H8317">
        <v>1450</v>
      </c>
      <c r="J8317" t="s">
        <v>22634</v>
      </c>
      <c r="K8317" s="132" t="str">
        <f>IFERROR(IFERROR(INDEX(Кат!$O:$O,MATCH($C8317,Кат!$I:$I,0)),INDEX(Торг!$L:$L,MATCH($C8317,Торг!$I:$I,0))),"")</f>
        <v/>
      </c>
      <c r="L8317" s="132" t="str">
        <f>IFERROR(IFERROR(INDEX(Кат!$A:$A,MATCH($C8317,Кат!$I:$I,0)),INDEX(Торг!$A:$A,MATCH($C8317,Торг!$I:$I,0))),"")</f>
        <v/>
      </c>
      <c r="M8317" s="132" t="str">
        <f>IFERROR(IFERROR(INDEX(Кат!$B:$B,MATCH($C8317,Кат!$I:$I,0)),INDEX(Торг!$B:$B,MATCH($C8317,Торг!$I:$I,0))),"")</f>
        <v/>
      </c>
      <c r="N8317" s="132" t="str">
        <f t="shared" si="129"/>
        <v>ДАЙДО МЕТАЛЛ РУСЬ 11194-1000104-12 0,25</v>
      </c>
      <c r="O8317" s="132" t="str">
        <f>IFERROR(IFERROR(INDEX(Кат!$B:$B,MATCH($N8317,Кат!$I:$I,0)),INDEX(Торг!$B:$B,MATCH($N8317,Торг!$I:$I,0))),"")</f>
        <v/>
      </c>
    </row>
    <row r="8318" spans="1:15" outlineLevel="2">
      <c r="A8318" t="s">
        <v>20064</v>
      </c>
      <c r="C8318" s="191" t="s">
        <v>9703</v>
      </c>
      <c r="E8318" t="s">
        <v>9704</v>
      </c>
      <c r="F8318" t="s">
        <v>3798</v>
      </c>
      <c r="G8318" t="s">
        <v>375</v>
      </c>
      <c r="H8318">
        <v>1400</v>
      </c>
      <c r="J8318" t="s">
        <v>22634</v>
      </c>
      <c r="K8318" s="132" t="str">
        <f>IFERROR(IFERROR(INDEX(Кат!$O:$O,MATCH($C8318,Кат!$I:$I,0)),INDEX(Торг!$L:$L,MATCH($C8318,Торг!$I:$I,0))),"")</f>
        <v/>
      </c>
      <c r="L8318" s="132" t="str">
        <f>IFERROR(IFERROR(INDEX(Кат!$A:$A,MATCH($C8318,Кат!$I:$I,0)),INDEX(Торг!$A:$A,MATCH($C8318,Торг!$I:$I,0))),"")</f>
        <v/>
      </c>
      <c r="M8318" s="132" t="str">
        <f>IFERROR(IFERROR(INDEX(Кат!$B:$B,MATCH($C8318,Кат!$I:$I,0)),INDEX(Торг!$B:$B,MATCH($C8318,Торг!$I:$I,0))),"")</f>
        <v/>
      </c>
      <c r="N8318" s="132" t="str">
        <f t="shared" si="129"/>
        <v>ДАЙДО МЕТАЛЛ РУСЬ 11194-1000104-13 0,50</v>
      </c>
      <c r="O8318" s="132" t="str">
        <f>IFERROR(IFERROR(INDEX(Кат!$B:$B,MATCH($N8318,Кат!$I:$I,0)),INDEX(Торг!$B:$B,MATCH($N8318,Торг!$I:$I,0))),"")</f>
        <v/>
      </c>
    </row>
    <row r="8319" spans="1:15" outlineLevel="2">
      <c r="A8319" t="s">
        <v>20065</v>
      </c>
      <c r="C8319" s="191" t="s">
        <v>9705</v>
      </c>
      <c r="E8319" t="s">
        <v>9706</v>
      </c>
      <c r="F8319" t="s">
        <v>3798</v>
      </c>
      <c r="G8319" t="s">
        <v>375</v>
      </c>
      <c r="H8319">
        <v>1130</v>
      </c>
      <c r="J8319" t="s">
        <v>22634</v>
      </c>
      <c r="K8319" s="132" t="str">
        <f>IFERROR(IFERROR(INDEX(Кат!$O:$O,MATCH($C8319,Кат!$I:$I,0)),INDEX(Торг!$L:$L,MATCH($C8319,Торг!$I:$I,0))),"")</f>
        <v/>
      </c>
      <c r="L8319" s="132" t="str">
        <f>IFERROR(IFERROR(INDEX(Кат!$A:$A,MATCH($C8319,Кат!$I:$I,0)),INDEX(Торг!$A:$A,MATCH($C8319,Торг!$I:$I,0))),"")</f>
        <v/>
      </c>
      <c r="M8319" s="132" t="str">
        <f>IFERROR(IFERROR(INDEX(Кат!$B:$B,MATCH($C8319,Кат!$I:$I,0)),INDEX(Торг!$B:$B,MATCH($C8319,Торг!$I:$I,0))),"")</f>
        <v/>
      </c>
      <c r="N8319" s="132" t="str">
        <f t="shared" si="129"/>
        <v>ДАЙДО МЕТАЛЛ РУСЬ 11194-1000104-14 0,75</v>
      </c>
      <c r="O8319" s="132" t="str">
        <f>IFERROR(IFERROR(INDEX(Кат!$B:$B,MATCH($N8319,Кат!$I:$I,0)),INDEX(Торг!$B:$B,MATCH($N8319,Торг!$I:$I,0))),"")</f>
        <v/>
      </c>
    </row>
    <row r="8320" spans="1:15" outlineLevel="2">
      <c r="A8320" t="s">
        <v>20066</v>
      </c>
      <c r="C8320" s="191" t="s">
        <v>9707</v>
      </c>
      <c r="E8320" t="s">
        <v>9708</v>
      </c>
      <c r="F8320" t="s">
        <v>3798</v>
      </c>
      <c r="G8320" t="s">
        <v>375</v>
      </c>
      <c r="H8320">
        <v>1250</v>
      </c>
      <c r="J8320" t="s">
        <v>22634</v>
      </c>
      <c r="K8320" s="132" t="str">
        <f>IFERROR(IFERROR(INDEX(Кат!$O:$O,MATCH($C8320,Кат!$I:$I,0)),INDEX(Торг!$L:$L,MATCH($C8320,Торг!$I:$I,0))),"")</f>
        <v/>
      </c>
      <c r="L8320" s="132" t="str">
        <f>IFERROR(IFERROR(INDEX(Кат!$A:$A,MATCH($C8320,Кат!$I:$I,0)),INDEX(Торг!$A:$A,MATCH($C8320,Торг!$I:$I,0))),"")</f>
        <v/>
      </c>
      <c r="M8320" s="132" t="str">
        <f>IFERROR(IFERROR(INDEX(Кат!$B:$B,MATCH($C8320,Кат!$I:$I,0)),INDEX(Торг!$B:$B,MATCH($C8320,Торг!$I:$I,0))),"")</f>
        <v/>
      </c>
      <c r="N8320" s="132" t="str">
        <f t="shared" si="129"/>
        <v>ДАЙДО МЕТАЛЛ РУСЬ 11194-1000104-15 1,00</v>
      </c>
      <c r="O8320" s="132" t="str">
        <f>IFERROR(IFERROR(INDEX(Кат!$B:$B,MATCH($N8320,Кат!$I:$I,0)),INDEX(Торг!$B:$B,MATCH($N8320,Торг!$I:$I,0))),"")</f>
        <v/>
      </c>
    </row>
    <row r="8321" spans="1:15" outlineLevel="1">
      <c r="A8321" t="s">
        <v>24600</v>
      </c>
      <c r="C8321" s="191"/>
      <c r="E8321" t="s">
        <v>24601</v>
      </c>
      <c r="J8321" t="s">
        <v>22634</v>
      </c>
      <c r="K8321" s="132" t="str">
        <f>IFERROR(IFERROR(INDEX(Кат!$O:$O,MATCH($C8321,Кат!$I:$I,0)),INDEX(Торг!$L:$L,MATCH($C8321,Торг!$I:$I,0))),"")</f>
        <v/>
      </c>
      <c r="L8321" s="132" t="str">
        <f>IFERROR(IFERROR(INDEX(Кат!$A:$A,MATCH($C8321,Кат!$I:$I,0)),INDEX(Торг!$A:$A,MATCH($C8321,Торг!$I:$I,0))),"")</f>
        <v/>
      </c>
      <c r="M8321" s="132" t="str">
        <f>IFERROR(IFERROR(INDEX(Кат!$B:$B,MATCH($C8321,Кат!$I:$I,0)),INDEX(Торг!$B:$B,MATCH($C8321,Торг!$I:$I,0))),"")</f>
        <v/>
      </c>
      <c r="N8321" s="132" t="str">
        <f t="shared" si="129"/>
        <v xml:space="preserve"> </v>
      </c>
      <c r="O8321" s="132" t="str">
        <f>IFERROR(IFERROR(INDEX(Кат!$B:$B,MATCH($N8321,Кат!$I:$I,0)),INDEX(Торг!$B:$B,MATCH($N8321,Торг!$I:$I,0))),"")</f>
        <v/>
      </c>
    </row>
    <row r="8322" spans="1:15" outlineLevel="2">
      <c r="A8322" t="s">
        <v>24602</v>
      </c>
      <c r="C8322" s="191"/>
      <c r="E8322" t="s">
        <v>24603</v>
      </c>
      <c r="J8322" t="s">
        <v>22634</v>
      </c>
      <c r="K8322" s="132" t="str">
        <f>IFERROR(IFERROR(INDEX(Кат!$O:$O,MATCH($C8322,Кат!$I:$I,0)),INDEX(Торг!$L:$L,MATCH($C8322,Торг!$I:$I,0))),"")</f>
        <v/>
      </c>
      <c r="L8322" s="132" t="str">
        <f>IFERROR(IFERROR(INDEX(Кат!$A:$A,MATCH($C8322,Кат!$I:$I,0)),INDEX(Торг!$A:$A,MATCH($C8322,Торг!$I:$I,0))),"")</f>
        <v/>
      </c>
      <c r="M8322" s="132" t="str">
        <f>IFERROR(IFERROR(INDEX(Кат!$B:$B,MATCH($C8322,Кат!$I:$I,0)),INDEX(Торг!$B:$B,MATCH($C8322,Торг!$I:$I,0))),"")</f>
        <v/>
      </c>
      <c r="N8322" s="132" t="str">
        <f t="shared" si="129"/>
        <v xml:space="preserve"> </v>
      </c>
      <c r="O8322" s="132" t="str">
        <f>IFERROR(IFERROR(INDEX(Кат!$B:$B,MATCH($N8322,Кат!$I:$I,0)),INDEX(Торг!$B:$B,MATCH($N8322,Торг!$I:$I,0))),"")</f>
        <v/>
      </c>
    </row>
    <row r="8323" spans="1:15" outlineLevel="2">
      <c r="A8323" t="s">
        <v>20067</v>
      </c>
      <c r="C8323" s="191" t="s">
        <v>155</v>
      </c>
      <c r="E8323" t="s">
        <v>3802</v>
      </c>
      <c r="F8323" t="s">
        <v>3803</v>
      </c>
      <c r="G8323" t="s">
        <v>375</v>
      </c>
      <c r="H8323">
        <v>370</v>
      </c>
      <c r="J8323" t="s">
        <v>22634</v>
      </c>
      <c r="K8323" s="132" t="str">
        <f>IFERROR(IFERROR(INDEX(Кат!$O:$O,MATCH($C8323,Кат!$I:$I,0)),INDEX(Торг!$L:$L,MATCH($C8323,Торг!$I:$I,0))),"")</f>
        <v>шпак</v>
      </c>
      <c r="L8323" s="132">
        <f>IFERROR(IFERROR(INDEX(Кат!$A:$A,MATCH($C8323,Кат!$I:$I,0)),INDEX(Торг!$A:$A,MATCH($C8323,Торг!$I:$I,0))),"")</f>
        <v>213828</v>
      </c>
      <c r="M8323" s="132">
        <f>IFERROR(IFERROR(INDEX(Кат!$B:$B,MATCH($C8323,Кат!$I:$I,0)),INDEX(Торг!$B:$B,MATCH($C8323,Торг!$I:$I,0))),"")</f>
        <v>4042</v>
      </c>
      <c r="N8323" s="132" t="str">
        <f t="shared" si="129"/>
        <v>ДВРМ А17ДВ</v>
      </c>
      <c r="O8323" s="132" t="str">
        <f>IFERROR(IFERROR(INDEX(Кат!$B:$B,MATCH($N8323,Кат!$I:$I,0)),INDEX(Торг!$B:$B,MATCH($N8323,Торг!$I:$I,0))),"")</f>
        <v/>
      </c>
    </row>
    <row r="8324" spans="1:15" outlineLevel="2">
      <c r="A8324" t="s">
        <v>20068</v>
      </c>
      <c r="C8324" s="191" t="s">
        <v>150</v>
      </c>
      <c r="E8324" t="s">
        <v>3804</v>
      </c>
      <c r="F8324" t="s">
        <v>3803</v>
      </c>
      <c r="G8324" t="s">
        <v>375</v>
      </c>
      <c r="H8324">
        <v>370</v>
      </c>
      <c r="J8324" t="s">
        <v>22634</v>
      </c>
      <c r="K8324" s="132" t="str">
        <f>IFERROR(IFERROR(INDEX(Кат!$O:$O,MATCH($C8324,Кат!$I:$I,0)),INDEX(Торг!$L:$L,MATCH($C8324,Торг!$I:$I,0))),"")</f>
        <v>шпак</v>
      </c>
      <c r="L8324" s="132">
        <f>IFERROR(IFERROR(INDEX(Кат!$A:$A,MATCH($C8324,Кат!$I:$I,0)),INDEX(Торг!$A:$A,MATCH($C8324,Торг!$I:$I,0))),"")</f>
        <v>213820</v>
      </c>
      <c r="M8324" s="132">
        <f>IFERROR(IFERROR(INDEX(Кат!$B:$B,MATCH($C8324,Кат!$I:$I,0)),INDEX(Торг!$B:$B,MATCH($C8324,Торг!$I:$I,0))),"")</f>
        <v>4037</v>
      </c>
      <c r="N8324" s="132" t="str">
        <f t="shared" si="129"/>
        <v>ДВРМ А17ДВ-10</v>
      </c>
      <c r="O8324" s="132" t="str">
        <f>IFERROR(IFERROR(INDEX(Кат!$B:$B,MATCH($N8324,Кат!$I:$I,0)),INDEX(Торг!$B:$B,MATCH($N8324,Торг!$I:$I,0))),"")</f>
        <v/>
      </c>
    </row>
    <row r="8325" spans="1:15" outlineLevel="2">
      <c r="A8325" t="s">
        <v>20069</v>
      </c>
      <c r="C8325" s="191" t="s">
        <v>155</v>
      </c>
      <c r="E8325" t="s">
        <v>3805</v>
      </c>
      <c r="F8325" t="s">
        <v>3803</v>
      </c>
      <c r="G8325" t="s">
        <v>375</v>
      </c>
      <c r="H8325">
        <v>370</v>
      </c>
      <c r="J8325" t="s">
        <v>22634</v>
      </c>
      <c r="K8325" s="132" t="str">
        <f>IFERROR(IFERROR(INDEX(Кат!$O:$O,MATCH($C8325,Кат!$I:$I,0)),INDEX(Торг!$L:$L,MATCH($C8325,Торг!$I:$I,0))),"")</f>
        <v>шпак</v>
      </c>
      <c r="L8325" s="132">
        <f>IFERROR(IFERROR(INDEX(Кат!$A:$A,MATCH($C8325,Кат!$I:$I,0)),INDEX(Торг!$A:$A,MATCH($C8325,Торг!$I:$I,0))),"")</f>
        <v>213828</v>
      </c>
      <c r="M8325" s="132">
        <f>IFERROR(IFERROR(INDEX(Кат!$B:$B,MATCH($C8325,Кат!$I:$I,0)),INDEX(Торг!$B:$B,MATCH($C8325,Торг!$I:$I,0))),"")</f>
        <v>4042</v>
      </c>
      <c r="N8325" s="132" t="str">
        <f t="shared" si="129"/>
        <v>ДВРМ А17ДВ</v>
      </c>
      <c r="O8325" s="132" t="str">
        <f>IFERROR(IFERROR(INDEX(Кат!$B:$B,MATCH($N8325,Кат!$I:$I,0)),INDEX(Торг!$B:$B,MATCH($N8325,Торг!$I:$I,0))),"")</f>
        <v/>
      </c>
    </row>
    <row r="8326" spans="1:15" outlineLevel="1">
      <c r="A8326" t="s">
        <v>20070</v>
      </c>
      <c r="C8326" s="191" t="s">
        <v>150</v>
      </c>
      <c r="E8326" t="s">
        <v>3805</v>
      </c>
      <c r="F8326" t="s">
        <v>3803</v>
      </c>
      <c r="G8326" t="s">
        <v>375</v>
      </c>
      <c r="H8326">
        <v>370</v>
      </c>
      <c r="J8326" t="s">
        <v>22634</v>
      </c>
      <c r="K8326" s="132" t="str">
        <f>IFERROR(IFERROR(INDEX(Кат!$O:$O,MATCH($C8326,Кат!$I:$I,0)),INDEX(Торг!$L:$L,MATCH($C8326,Торг!$I:$I,0))),"")</f>
        <v>шпак</v>
      </c>
      <c r="L8326" s="132">
        <f>IFERROR(IFERROR(INDEX(Кат!$A:$A,MATCH($C8326,Кат!$I:$I,0)),INDEX(Торг!$A:$A,MATCH($C8326,Торг!$I:$I,0))),"")</f>
        <v>213820</v>
      </c>
      <c r="M8326" s="132">
        <f>IFERROR(IFERROR(INDEX(Кат!$B:$B,MATCH($C8326,Кат!$I:$I,0)),INDEX(Торг!$B:$B,MATCH($C8326,Торг!$I:$I,0))),"")</f>
        <v>4037</v>
      </c>
      <c r="N8326" s="132" t="str">
        <f t="shared" si="129"/>
        <v>ДВРМ А17ДВ-10</v>
      </c>
      <c r="O8326" s="132" t="str">
        <f>IFERROR(IFERROR(INDEX(Кат!$B:$B,MATCH($N8326,Кат!$I:$I,0)),INDEX(Торг!$B:$B,MATCH($N8326,Торг!$I:$I,0))),"")</f>
        <v/>
      </c>
    </row>
    <row r="8327" spans="1:15" outlineLevel="2">
      <c r="A8327" t="s">
        <v>20071</v>
      </c>
      <c r="C8327" s="191" t="s">
        <v>152</v>
      </c>
      <c r="E8327" t="s">
        <v>3806</v>
      </c>
      <c r="F8327" t="s">
        <v>3803</v>
      </c>
      <c r="G8327" t="s">
        <v>375</v>
      </c>
      <c r="H8327">
        <v>390</v>
      </c>
      <c r="J8327" t="s">
        <v>22634</v>
      </c>
      <c r="K8327" s="132" t="str">
        <f>IFERROR(IFERROR(INDEX(Кат!$O:$O,MATCH($C8327,Кат!$I:$I,0)),INDEX(Торг!$L:$L,MATCH($C8327,Торг!$I:$I,0))),"")</f>
        <v>шпак</v>
      </c>
      <c r="L8327" s="132">
        <f>IFERROR(IFERROR(INDEX(Кат!$A:$A,MATCH($C8327,Кат!$I:$I,0)),INDEX(Торг!$A:$A,MATCH($C8327,Торг!$I:$I,0))),"")</f>
        <v>213822</v>
      </c>
      <c r="M8327" s="132">
        <f>IFERROR(IFERROR(INDEX(Кат!$B:$B,MATCH($C8327,Кат!$I:$I,0)),INDEX(Торг!$B:$B,MATCH($C8327,Торг!$I:$I,0))),"")</f>
        <v>14205</v>
      </c>
      <c r="N8327" s="132" t="str">
        <f t="shared" si="129"/>
        <v>ДВРМ А17ДВРМ0,7</v>
      </c>
      <c r="O8327" s="132" t="str">
        <f>IFERROR(IFERROR(INDEX(Кат!$B:$B,MATCH($N8327,Кат!$I:$I,0)),INDEX(Торг!$B:$B,MATCH($N8327,Торг!$I:$I,0))),"")</f>
        <v/>
      </c>
    </row>
    <row r="8328" spans="1:15" outlineLevel="2">
      <c r="A8328" t="s">
        <v>20072</v>
      </c>
      <c r="C8328" s="191" t="s">
        <v>149</v>
      </c>
      <c r="E8328" t="s">
        <v>3806</v>
      </c>
      <c r="F8328" t="s">
        <v>3803</v>
      </c>
      <c r="G8328" t="s">
        <v>375</v>
      </c>
      <c r="H8328">
        <v>380</v>
      </c>
      <c r="J8328" t="s">
        <v>22634</v>
      </c>
      <c r="K8328" s="132" t="str">
        <f>IFERROR(IFERROR(INDEX(Кат!$O:$O,MATCH($C8328,Кат!$I:$I,0)),INDEX(Торг!$L:$L,MATCH($C8328,Торг!$I:$I,0))),"")</f>
        <v>шпак</v>
      </c>
      <c r="L8328" s="132">
        <f>IFERROR(IFERROR(INDEX(Кат!$A:$A,MATCH($C8328,Кат!$I:$I,0)),INDEX(Торг!$A:$A,MATCH($C8328,Торг!$I:$I,0))),"")</f>
        <v>213821</v>
      </c>
      <c r="M8328" s="132">
        <f>IFERROR(IFERROR(INDEX(Кат!$B:$B,MATCH($C8328,Кат!$I:$I,0)),INDEX(Торг!$B:$B,MATCH($C8328,Торг!$I:$I,0))),"")</f>
        <v>4036</v>
      </c>
      <c r="N8328" s="132" t="str">
        <f t="shared" ref="N8328:N8391" si="130">_xlfn.CONCAT(F8328," ",C8328)</f>
        <v>ДВРМ А17ДВР</v>
      </c>
      <c r="O8328" s="132" t="str">
        <f>IFERROR(IFERROR(INDEX(Кат!$B:$B,MATCH($N8328,Кат!$I:$I,0)),INDEX(Торг!$B:$B,MATCH($N8328,Торг!$I:$I,0))),"")</f>
        <v/>
      </c>
    </row>
    <row r="8329" spans="1:15" outlineLevel="2">
      <c r="A8329" t="s">
        <v>20073</v>
      </c>
      <c r="C8329" s="191" t="s">
        <v>152</v>
      </c>
      <c r="E8329" t="s">
        <v>3807</v>
      </c>
      <c r="F8329" t="s">
        <v>3803</v>
      </c>
      <c r="G8329" t="s">
        <v>375</v>
      </c>
      <c r="H8329">
        <v>370</v>
      </c>
      <c r="J8329" t="s">
        <v>22634</v>
      </c>
      <c r="K8329" s="132" t="str">
        <f>IFERROR(IFERROR(INDEX(Кат!$O:$O,MATCH($C8329,Кат!$I:$I,0)),INDEX(Торг!$L:$L,MATCH($C8329,Торг!$I:$I,0))),"")</f>
        <v>шпак</v>
      </c>
      <c r="L8329" s="132">
        <f>IFERROR(IFERROR(INDEX(Кат!$A:$A,MATCH($C8329,Кат!$I:$I,0)),INDEX(Торг!$A:$A,MATCH($C8329,Торг!$I:$I,0))),"")</f>
        <v>213822</v>
      </c>
      <c r="M8329" s="132">
        <f>IFERROR(IFERROR(INDEX(Кат!$B:$B,MATCH($C8329,Кат!$I:$I,0)),INDEX(Торг!$B:$B,MATCH($C8329,Торг!$I:$I,0))),"")</f>
        <v>14205</v>
      </c>
      <c r="N8329" s="132" t="str">
        <f t="shared" si="130"/>
        <v>ДВРМ А17ДВРМ0,7</v>
      </c>
      <c r="O8329" s="132" t="str">
        <f>IFERROR(IFERROR(INDEX(Кат!$B:$B,MATCH($N8329,Кат!$I:$I,0)),INDEX(Торг!$B:$B,MATCH($N8329,Торг!$I:$I,0))),"")</f>
        <v/>
      </c>
    </row>
    <row r="8330" spans="1:15" outlineLevel="2">
      <c r="A8330" t="s">
        <v>20074</v>
      </c>
      <c r="C8330" s="191" t="s">
        <v>149</v>
      </c>
      <c r="E8330" t="s">
        <v>3807</v>
      </c>
      <c r="F8330" t="s">
        <v>3803</v>
      </c>
      <c r="G8330" t="s">
        <v>375</v>
      </c>
      <c r="H8330">
        <v>370</v>
      </c>
      <c r="J8330" t="s">
        <v>22634</v>
      </c>
      <c r="K8330" s="132" t="str">
        <f>IFERROR(IFERROR(INDEX(Кат!$O:$O,MATCH($C8330,Кат!$I:$I,0)),INDEX(Торг!$L:$L,MATCH($C8330,Торг!$I:$I,0))),"")</f>
        <v>шпак</v>
      </c>
      <c r="L8330" s="132">
        <f>IFERROR(IFERROR(INDEX(Кат!$A:$A,MATCH($C8330,Кат!$I:$I,0)),INDEX(Торг!$A:$A,MATCH($C8330,Торг!$I:$I,0))),"")</f>
        <v>213821</v>
      </c>
      <c r="M8330" s="132">
        <f>IFERROR(IFERROR(INDEX(Кат!$B:$B,MATCH($C8330,Кат!$I:$I,0)),INDEX(Торг!$B:$B,MATCH($C8330,Торг!$I:$I,0))),"")</f>
        <v>4036</v>
      </c>
      <c r="N8330" s="132" t="str">
        <f t="shared" si="130"/>
        <v>ДВРМ А17ДВР</v>
      </c>
      <c r="O8330" s="132" t="str">
        <f>IFERROR(IFERROR(INDEX(Кат!$B:$B,MATCH($N8330,Кат!$I:$I,0)),INDEX(Торг!$B:$B,MATCH($N8330,Торг!$I:$I,0))),"")</f>
        <v/>
      </c>
    </row>
    <row r="8331" spans="1:15" outlineLevel="2">
      <c r="A8331" t="s">
        <v>32781</v>
      </c>
      <c r="C8331" s="191" t="s">
        <v>32782</v>
      </c>
      <c r="E8331" t="s">
        <v>32783</v>
      </c>
      <c r="F8331" t="s">
        <v>3803</v>
      </c>
      <c r="G8331" t="s">
        <v>375</v>
      </c>
      <c r="H8331">
        <v>390</v>
      </c>
      <c r="J8331" t="s">
        <v>22634</v>
      </c>
      <c r="K8331" s="132" t="str">
        <f>IFERROR(IFERROR(INDEX(Кат!$O:$O,MATCH($C8331,Кат!$I:$I,0)),INDEX(Торг!$L:$L,MATCH($C8331,Торг!$I:$I,0))),"")</f>
        <v/>
      </c>
      <c r="L8331" s="132" t="str">
        <f>IFERROR(IFERROR(INDEX(Кат!$A:$A,MATCH($C8331,Кат!$I:$I,0)),INDEX(Торг!$A:$A,MATCH($C8331,Торг!$I:$I,0))),"")</f>
        <v/>
      </c>
      <c r="M8331" s="132" t="str">
        <f>IFERROR(IFERROR(INDEX(Кат!$B:$B,MATCH($C8331,Кат!$I:$I,0)),INDEX(Торг!$B:$B,MATCH($C8331,Торг!$I:$I,0))),"")</f>
        <v/>
      </c>
      <c r="N8331" s="132" t="str">
        <f t="shared" si="130"/>
        <v>ДВРМ LPG4</v>
      </c>
      <c r="O8331" s="132" t="str">
        <f>IFERROR(IFERROR(INDEX(Кат!$B:$B,MATCH($N8331,Кат!$I:$I,0)),INDEX(Торг!$B:$B,MATCH($N8331,Торг!$I:$I,0))),"")</f>
        <v/>
      </c>
    </row>
    <row r="8332" spans="1:15" outlineLevel="2">
      <c r="A8332" t="s">
        <v>26398</v>
      </c>
      <c r="C8332" s="191" t="s">
        <v>26399</v>
      </c>
      <c r="E8332" t="s">
        <v>26400</v>
      </c>
      <c r="F8332" t="s">
        <v>3803</v>
      </c>
      <c r="G8332" t="s">
        <v>375</v>
      </c>
      <c r="H8332">
        <v>440</v>
      </c>
      <c r="J8332" t="s">
        <v>22634</v>
      </c>
      <c r="K8332" s="132" t="str">
        <f>IFERROR(IFERROR(INDEX(Кат!$O:$O,MATCH($C8332,Кат!$I:$I,0)),INDEX(Торг!$L:$L,MATCH($C8332,Торг!$I:$I,0))),"")</f>
        <v/>
      </c>
      <c r="L8332" s="132" t="str">
        <f>IFERROR(IFERROR(INDEX(Кат!$A:$A,MATCH($C8332,Кат!$I:$I,0)),INDEX(Торг!$A:$A,MATCH($C8332,Торг!$I:$I,0))),"")</f>
        <v/>
      </c>
      <c r="M8332" s="132" t="str">
        <f>IFERROR(IFERROR(INDEX(Кат!$B:$B,MATCH($C8332,Кат!$I:$I,0)),INDEX(Торг!$B:$B,MATCH($C8332,Торг!$I:$I,0))),"")</f>
        <v/>
      </c>
      <c r="N8332" s="132" t="str">
        <f t="shared" si="130"/>
        <v>ДВРМ Т17ДВРМ1.0</v>
      </c>
      <c r="O8332" s="132" t="str">
        <f>IFERROR(IFERROR(INDEX(Кат!$B:$B,MATCH($N8332,Кат!$I:$I,0)),INDEX(Торг!$B:$B,MATCH($N8332,Торг!$I:$I,0))),"")</f>
        <v/>
      </c>
    </row>
    <row r="8333" spans="1:15">
      <c r="A8333" t="s">
        <v>20075</v>
      </c>
      <c r="C8333" s="191" t="s">
        <v>153</v>
      </c>
      <c r="E8333" t="s">
        <v>3808</v>
      </c>
      <c r="F8333" t="s">
        <v>3803</v>
      </c>
      <c r="G8333" t="s">
        <v>375</v>
      </c>
      <c r="H8333">
        <v>390</v>
      </c>
      <c r="J8333" t="s">
        <v>22634</v>
      </c>
      <c r="K8333" s="132" t="str">
        <f>IFERROR(IFERROR(INDEX(Кат!$O:$O,MATCH($C8333,Кат!$I:$I,0)),INDEX(Торг!$L:$L,MATCH($C8333,Торг!$I:$I,0))),"")</f>
        <v>шпак</v>
      </c>
      <c r="L8333" s="132">
        <f>IFERROR(IFERROR(INDEX(Кат!$A:$A,MATCH($C8333,Кат!$I:$I,0)),INDEX(Торг!$A:$A,MATCH($C8333,Торг!$I:$I,0))),"")</f>
        <v>213823</v>
      </c>
      <c r="M8333" s="132">
        <f>IFERROR(IFERROR(INDEX(Кат!$B:$B,MATCH($C8333,Кат!$I:$I,0)),INDEX(Торг!$B:$B,MATCH($C8333,Торг!$I:$I,0))),"")</f>
        <v>4040</v>
      </c>
      <c r="N8333" s="132" t="str">
        <f t="shared" si="130"/>
        <v>ДВРМ А17ДВРМ1,0</v>
      </c>
      <c r="O8333" s="132" t="str">
        <f>IFERROR(IFERROR(INDEX(Кат!$B:$B,MATCH($N8333,Кат!$I:$I,0)),INDEX(Торг!$B:$B,MATCH($N8333,Торг!$I:$I,0))),"")</f>
        <v/>
      </c>
    </row>
    <row r="8334" spans="1:15" outlineLevel="1">
      <c r="A8334" t="s">
        <v>20076</v>
      </c>
      <c r="C8334" s="191" t="s">
        <v>153</v>
      </c>
      <c r="E8334" t="s">
        <v>9709</v>
      </c>
      <c r="F8334" t="s">
        <v>3803</v>
      </c>
      <c r="G8334" t="s">
        <v>375</v>
      </c>
      <c r="H8334">
        <v>380</v>
      </c>
      <c r="J8334" t="s">
        <v>22634</v>
      </c>
      <c r="K8334" s="132" t="str">
        <f>IFERROR(IFERROR(INDEX(Кат!$O:$O,MATCH($C8334,Кат!$I:$I,0)),INDEX(Торг!$L:$L,MATCH($C8334,Торг!$I:$I,0))),"")</f>
        <v>шпак</v>
      </c>
      <c r="L8334" s="132">
        <f>IFERROR(IFERROR(INDEX(Кат!$A:$A,MATCH($C8334,Кат!$I:$I,0)),INDEX(Торг!$A:$A,MATCH($C8334,Торг!$I:$I,0))),"")</f>
        <v>213823</v>
      </c>
      <c r="M8334" s="132">
        <f>IFERROR(IFERROR(INDEX(Кат!$B:$B,MATCH($C8334,Кат!$I:$I,0)),INDEX(Торг!$B:$B,MATCH($C8334,Торг!$I:$I,0))),"")</f>
        <v>4040</v>
      </c>
      <c r="N8334" s="132" t="str">
        <f t="shared" si="130"/>
        <v>ДВРМ А17ДВРМ1,0</v>
      </c>
      <c r="O8334" s="132" t="str">
        <f>IFERROR(IFERROR(INDEX(Кат!$B:$B,MATCH($N8334,Кат!$I:$I,0)),INDEX(Торг!$B:$B,MATCH($N8334,Торг!$I:$I,0))),"")</f>
        <v/>
      </c>
    </row>
    <row r="8335" spans="1:15" outlineLevel="1">
      <c r="A8335" t="s">
        <v>23121</v>
      </c>
      <c r="C8335" s="191" t="s">
        <v>243</v>
      </c>
      <c r="E8335" t="s">
        <v>23122</v>
      </c>
      <c r="F8335" t="s">
        <v>3803</v>
      </c>
      <c r="G8335" t="s">
        <v>375</v>
      </c>
      <c r="H8335">
        <v>430</v>
      </c>
      <c r="J8335" t="s">
        <v>22634</v>
      </c>
      <c r="K8335" s="132" t="str">
        <f>IFERROR(IFERROR(INDEX(Кат!$O:$O,MATCH($C8335,Кат!$I:$I,0)),INDEX(Торг!$L:$L,MATCH($C8335,Торг!$I:$I,0))),"")</f>
        <v>шпак</v>
      </c>
      <c r="L8335" s="132">
        <f>IFERROR(IFERROR(INDEX(Кат!$A:$A,MATCH($C8335,Кат!$I:$I,0)),INDEX(Торг!$A:$A,MATCH($C8335,Торг!$I:$I,0))),"")</f>
        <v>213825</v>
      </c>
      <c r="M8335" s="132">
        <f>IFERROR(IFERROR(INDEX(Кат!$B:$B,MATCH($C8335,Кат!$I:$I,0)),INDEX(Торг!$B:$B,MATCH($C8335,Торг!$I:$I,0))),"")</f>
        <v>14207</v>
      </c>
      <c r="N8335" s="132" t="str">
        <f t="shared" si="130"/>
        <v>ДВРМ LPG5</v>
      </c>
      <c r="O8335" s="132" t="str">
        <f>IFERROR(IFERROR(INDEX(Кат!$B:$B,MATCH($N8335,Кат!$I:$I,0)),INDEX(Торг!$B:$B,MATCH($N8335,Торг!$I:$I,0))),"")</f>
        <v/>
      </c>
    </row>
    <row r="8336" spans="1:15" outlineLevel="1">
      <c r="A8336" t="s">
        <v>26401</v>
      </c>
      <c r="C8336" s="191" t="s">
        <v>242</v>
      </c>
      <c r="E8336" t="s">
        <v>26402</v>
      </c>
      <c r="F8336" t="s">
        <v>3803</v>
      </c>
      <c r="G8336" t="s">
        <v>375</v>
      </c>
      <c r="H8336">
        <v>470</v>
      </c>
      <c r="J8336" t="s">
        <v>22634</v>
      </c>
      <c r="K8336" s="132" t="str">
        <f>IFERROR(IFERROR(INDEX(Кат!$O:$O,MATCH($C8336,Кат!$I:$I,0)),INDEX(Торг!$L:$L,MATCH($C8336,Торг!$I:$I,0))),"")</f>
        <v>шпак</v>
      </c>
      <c r="L8336" s="132">
        <f>IFERROR(IFERROR(INDEX(Кат!$A:$A,MATCH($C8336,Кат!$I:$I,0)),INDEX(Торг!$A:$A,MATCH($C8336,Торг!$I:$I,0))),"")</f>
        <v>213829</v>
      </c>
      <c r="M8336" s="132">
        <f>IFERROR(IFERROR(INDEX(Кат!$B:$B,MATCH($C8336,Кат!$I:$I,0)),INDEX(Торг!$B:$B,MATCH($C8336,Торг!$I:$I,0))),"")</f>
        <v>14206</v>
      </c>
      <c r="N8336" s="132" t="str">
        <f t="shared" si="130"/>
        <v>ДВРМ ТУ17ДВРМ</v>
      </c>
      <c r="O8336" s="132" t="str">
        <f>IFERROR(IFERROR(INDEX(Кат!$B:$B,MATCH($N8336,Кат!$I:$I,0)),INDEX(Торг!$B:$B,MATCH($N8336,Торг!$I:$I,0))),"")</f>
        <v/>
      </c>
    </row>
    <row r="8337" spans="1:15" outlineLevel="1">
      <c r="A8337" t="s">
        <v>20077</v>
      </c>
      <c r="C8337" s="191" t="s">
        <v>151</v>
      </c>
      <c r="E8337" t="s">
        <v>14552</v>
      </c>
      <c r="F8337" t="s">
        <v>3803</v>
      </c>
      <c r="G8337" t="s">
        <v>375</v>
      </c>
      <c r="H8337">
        <v>410</v>
      </c>
      <c r="J8337" t="s">
        <v>22634</v>
      </c>
      <c r="K8337" s="132" t="str">
        <f>IFERROR(IFERROR(INDEX(Кат!$O:$O,MATCH($C8337,Кат!$I:$I,0)),INDEX(Торг!$L:$L,MATCH($C8337,Торг!$I:$I,0))),"")</f>
        <v>шпак</v>
      </c>
      <c r="L8337" s="132">
        <f>IFERROR(IFERROR(INDEX(Кат!$A:$A,MATCH($C8337,Кат!$I:$I,0)),INDEX(Торг!$A:$A,MATCH($C8337,Торг!$I:$I,0))),"")</f>
        <v>213824</v>
      </c>
      <c r="M8337" s="132">
        <f>IFERROR(IFERROR(INDEX(Кат!$B:$B,MATCH($C8337,Кат!$I:$I,0)),INDEX(Торг!$B:$B,MATCH($C8337,Торг!$I:$I,0))),"")</f>
        <v>4038</v>
      </c>
      <c r="N8337" s="132" t="str">
        <f t="shared" si="130"/>
        <v>ДВРМ АУ17ДВРМ</v>
      </c>
      <c r="O8337" s="132" t="str">
        <f>IFERROR(IFERROR(INDEX(Кат!$B:$B,MATCH($N8337,Кат!$I:$I,0)),INDEX(Торг!$B:$B,MATCH($N8337,Торг!$I:$I,0))),"")</f>
        <v/>
      </c>
    </row>
    <row r="8338" spans="1:15">
      <c r="A8338" t="s">
        <v>26403</v>
      </c>
      <c r="C8338" s="191" t="s">
        <v>151</v>
      </c>
      <c r="E8338" t="s">
        <v>26404</v>
      </c>
      <c r="F8338" t="s">
        <v>3803</v>
      </c>
      <c r="G8338" t="s">
        <v>375</v>
      </c>
      <c r="H8338">
        <v>390</v>
      </c>
      <c r="J8338" t="s">
        <v>22634</v>
      </c>
      <c r="K8338" s="132" t="str">
        <f>IFERROR(IFERROR(INDEX(Кат!$O:$O,MATCH($C8338,Кат!$I:$I,0)),INDEX(Торг!$L:$L,MATCH($C8338,Торг!$I:$I,0))),"")</f>
        <v>шпак</v>
      </c>
      <c r="L8338" s="132">
        <f>IFERROR(IFERROR(INDEX(Кат!$A:$A,MATCH($C8338,Кат!$I:$I,0)),INDEX(Торг!$A:$A,MATCH($C8338,Торг!$I:$I,0))),"")</f>
        <v>213824</v>
      </c>
      <c r="M8338" s="132">
        <f>IFERROR(IFERROR(INDEX(Кат!$B:$B,MATCH($C8338,Кат!$I:$I,0)),INDEX(Торг!$B:$B,MATCH($C8338,Торг!$I:$I,0))),"")</f>
        <v>4038</v>
      </c>
      <c r="N8338" s="132" t="str">
        <f t="shared" si="130"/>
        <v>ДВРМ АУ17ДВРМ</v>
      </c>
      <c r="O8338" s="132" t="str">
        <f>IFERROR(IFERROR(INDEX(Кат!$B:$B,MATCH($N8338,Кат!$I:$I,0)),INDEX(Торг!$B:$B,MATCH($N8338,Торг!$I:$I,0))),"")</f>
        <v/>
      </c>
    </row>
    <row r="8339" spans="1:15" outlineLevel="1">
      <c r="A8339" t="s">
        <v>20078</v>
      </c>
      <c r="C8339" s="191" t="s">
        <v>244</v>
      </c>
      <c r="E8339" t="s">
        <v>3809</v>
      </c>
      <c r="F8339" t="s">
        <v>3803</v>
      </c>
      <c r="G8339" t="s">
        <v>375</v>
      </c>
      <c r="H8339">
        <v>440</v>
      </c>
      <c r="J8339" t="s">
        <v>22634</v>
      </c>
      <c r="K8339" s="132" t="str">
        <f>IFERROR(IFERROR(INDEX(Кат!$O:$O,MATCH($C8339,Кат!$I:$I,0)),INDEX(Торг!$L:$L,MATCH($C8339,Торг!$I:$I,0))),"")</f>
        <v>шпак</v>
      </c>
      <c r="L8339" s="132">
        <f>IFERROR(IFERROR(INDEX(Кат!$A:$A,MATCH($C8339,Кат!$I:$I,0)),INDEX(Торг!$A:$A,MATCH($C8339,Торг!$I:$I,0))),"")</f>
        <v>213826</v>
      </c>
      <c r="M8339" s="132">
        <f>IFERROR(IFERROR(INDEX(Кат!$B:$B,MATCH($C8339,Кат!$I:$I,0)),INDEX(Торг!$B:$B,MATCH($C8339,Торг!$I:$I,0))),"")</f>
        <v>14208</v>
      </c>
      <c r="N8339" s="132" t="str">
        <f t="shared" si="130"/>
        <v>ДВРМ LPG6</v>
      </c>
      <c r="O8339" s="132" t="str">
        <f>IFERROR(IFERROR(INDEX(Кат!$B:$B,MATCH($N8339,Кат!$I:$I,0)),INDEX(Торг!$B:$B,MATCH($N8339,Торг!$I:$I,0))),"")</f>
        <v/>
      </c>
    </row>
    <row r="8340" spans="1:15">
      <c r="A8340" t="s">
        <v>27727</v>
      </c>
      <c r="C8340" s="191" t="s">
        <v>27728</v>
      </c>
      <c r="E8340" t="s">
        <v>32942</v>
      </c>
      <c r="F8340" t="s">
        <v>3803</v>
      </c>
      <c r="G8340" t="s">
        <v>375</v>
      </c>
      <c r="H8340">
        <v>400</v>
      </c>
      <c r="J8340" t="s">
        <v>22634</v>
      </c>
      <c r="K8340" s="132" t="str">
        <f>IFERROR(IFERROR(INDEX(Кат!$O:$O,MATCH($C8340,Кат!$I:$I,0)),INDEX(Торг!$L:$L,MATCH($C8340,Торг!$I:$I,0))),"")</f>
        <v/>
      </c>
      <c r="L8340" s="132" t="str">
        <f>IFERROR(IFERROR(INDEX(Кат!$A:$A,MATCH($C8340,Кат!$I:$I,0)),INDEX(Торг!$A:$A,MATCH($C8340,Торг!$I:$I,0))),"")</f>
        <v/>
      </c>
      <c r="M8340" s="132" t="str">
        <f>IFERROR(IFERROR(INDEX(Кат!$B:$B,MATCH($C8340,Кат!$I:$I,0)),INDEX(Торг!$B:$B,MATCH($C8340,Торг!$I:$I,0))),"")</f>
        <v/>
      </c>
      <c r="N8340" s="132" t="str">
        <f t="shared" si="130"/>
        <v>ДВРМ АУ14ДВРМ</v>
      </c>
      <c r="O8340" s="132" t="str">
        <f>IFERROR(IFERROR(INDEX(Кат!$B:$B,MATCH($N8340,Кат!$I:$I,0)),INDEX(Торг!$B:$B,MATCH($N8340,Торг!$I:$I,0))),"")</f>
        <v/>
      </c>
    </row>
    <row r="8341" spans="1:15" outlineLevel="1">
      <c r="A8341" t="s">
        <v>32377</v>
      </c>
      <c r="C8341" s="191" t="s">
        <v>32378</v>
      </c>
      <c r="E8341" t="s">
        <v>32379</v>
      </c>
      <c r="F8341" t="s">
        <v>3803</v>
      </c>
      <c r="G8341" t="s">
        <v>375</v>
      </c>
      <c r="H8341">
        <v>390</v>
      </c>
      <c r="J8341" t="s">
        <v>22634</v>
      </c>
      <c r="K8341" s="132" t="str">
        <f>IFERROR(IFERROR(INDEX(Кат!$O:$O,MATCH($C8341,Кат!$I:$I,0)),INDEX(Торг!$L:$L,MATCH($C8341,Торг!$I:$I,0))),"")</f>
        <v/>
      </c>
      <c r="L8341" s="132" t="str">
        <f>IFERROR(IFERROR(INDEX(Кат!$A:$A,MATCH($C8341,Кат!$I:$I,0)),INDEX(Торг!$A:$A,MATCH($C8341,Торг!$I:$I,0))),"")</f>
        <v/>
      </c>
      <c r="M8341" s="132" t="str">
        <f>IFERROR(IFERROR(INDEX(Кат!$B:$B,MATCH($C8341,Кат!$I:$I,0)),INDEX(Торг!$B:$B,MATCH($C8341,Торг!$I:$I,0))),"")</f>
        <v/>
      </c>
      <c r="N8341" s="132" t="str">
        <f t="shared" si="130"/>
        <v>ДВРМ А14ДВРМ 0,7</v>
      </c>
      <c r="O8341" s="132" t="str">
        <f>IFERROR(IFERROR(INDEX(Кат!$B:$B,MATCH($N8341,Кат!$I:$I,0)),INDEX(Торг!$B:$B,MATCH($N8341,Торг!$I:$I,0))),"")</f>
        <v/>
      </c>
    </row>
    <row r="8342" spans="1:15">
      <c r="A8342" t="s">
        <v>27473</v>
      </c>
      <c r="C8342" s="191" t="s">
        <v>3813</v>
      </c>
      <c r="E8342" t="s">
        <v>3810</v>
      </c>
      <c r="F8342" t="s">
        <v>3803</v>
      </c>
      <c r="G8342" t="s">
        <v>375</v>
      </c>
      <c r="H8342">
        <v>365</v>
      </c>
      <c r="J8342" t="s">
        <v>22634</v>
      </c>
      <c r="K8342" s="132" t="str">
        <f>IFERROR(IFERROR(INDEX(Кат!$O:$O,MATCH($C8342,Кат!$I:$I,0)),INDEX(Торг!$L:$L,MATCH($C8342,Торг!$I:$I,0))),"")</f>
        <v/>
      </c>
      <c r="L8342" s="132" t="str">
        <f>IFERROR(IFERROR(INDEX(Кат!$A:$A,MATCH($C8342,Кат!$I:$I,0)),INDEX(Торг!$A:$A,MATCH($C8342,Торг!$I:$I,0))),"")</f>
        <v/>
      </c>
      <c r="M8342" s="132" t="str">
        <f>IFERROR(IFERROR(INDEX(Кат!$B:$B,MATCH($C8342,Кат!$I:$I,0)),INDEX(Торг!$B:$B,MATCH($C8342,Торг!$I:$I,0))),"")</f>
        <v/>
      </c>
      <c r="N8342" s="132" t="str">
        <f t="shared" si="130"/>
        <v>ДВРМ А17В</v>
      </c>
      <c r="O8342" s="132" t="str">
        <f>IFERROR(IFERROR(INDEX(Кат!$B:$B,MATCH($N8342,Кат!$I:$I,0)),INDEX(Торг!$B:$B,MATCH($N8342,Торг!$I:$I,0))),"")</f>
        <v/>
      </c>
    </row>
    <row r="8343" spans="1:15" outlineLevel="1">
      <c r="A8343" t="s">
        <v>26620</v>
      </c>
      <c r="C8343" s="191" t="s">
        <v>154</v>
      </c>
      <c r="E8343" t="s">
        <v>3810</v>
      </c>
      <c r="F8343" t="s">
        <v>3803</v>
      </c>
      <c r="G8343" t="s">
        <v>375</v>
      </c>
      <c r="H8343">
        <v>365</v>
      </c>
      <c r="J8343" t="s">
        <v>22634</v>
      </c>
      <c r="K8343" s="132" t="str">
        <f>IFERROR(IFERROR(INDEX(Кат!$O:$O,MATCH($C8343,Кат!$I:$I,0)),INDEX(Торг!$L:$L,MATCH($C8343,Торг!$I:$I,0))),"")</f>
        <v>шпак</v>
      </c>
      <c r="L8343" s="132">
        <f>IFERROR(IFERROR(INDEX(Кат!$A:$A,MATCH($C8343,Кат!$I:$I,0)),INDEX(Торг!$A:$A,MATCH($C8343,Торг!$I:$I,0))),"")</f>
        <v>213827</v>
      </c>
      <c r="M8343" s="132">
        <f>IFERROR(IFERROR(INDEX(Кат!$B:$B,MATCH($C8343,Кат!$I:$I,0)),INDEX(Торг!$B:$B,MATCH($C8343,Торг!$I:$I,0))),"")</f>
        <v>4041</v>
      </c>
      <c r="N8343" s="132" t="str">
        <f t="shared" si="130"/>
        <v>ДВРМ А14-В2</v>
      </c>
      <c r="O8343" s="132" t="str">
        <f>IFERROR(IFERROR(INDEX(Кат!$B:$B,MATCH($N8343,Кат!$I:$I,0)),INDEX(Торг!$B:$B,MATCH($N8343,Торг!$I:$I,0))),"")</f>
        <v/>
      </c>
    </row>
    <row r="8344" spans="1:15" outlineLevel="1">
      <c r="A8344" t="s">
        <v>20079</v>
      </c>
      <c r="C8344" s="191" t="s">
        <v>3811</v>
      </c>
      <c r="E8344" t="s">
        <v>3810</v>
      </c>
      <c r="F8344" t="s">
        <v>3803</v>
      </c>
      <c r="G8344" t="s">
        <v>375</v>
      </c>
      <c r="H8344">
        <v>365</v>
      </c>
      <c r="J8344" t="s">
        <v>22634</v>
      </c>
      <c r="K8344" s="132" t="str">
        <f>IFERROR(IFERROR(INDEX(Кат!$O:$O,MATCH($C8344,Кат!$I:$I,0)),INDEX(Торг!$L:$L,MATCH($C8344,Торг!$I:$I,0))),"")</f>
        <v/>
      </c>
      <c r="L8344" s="132" t="str">
        <f>IFERROR(IFERROR(INDEX(Кат!$A:$A,MATCH($C8344,Кат!$I:$I,0)),INDEX(Торг!$A:$A,MATCH($C8344,Торг!$I:$I,0))),"")</f>
        <v/>
      </c>
      <c r="M8344" s="132" t="str">
        <f>IFERROR(IFERROR(INDEX(Кат!$B:$B,MATCH($C8344,Кат!$I:$I,0)),INDEX(Торг!$B:$B,MATCH($C8344,Торг!$I:$I,0))),"")</f>
        <v/>
      </c>
      <c r="N8344" s="132" t="str">
        <f t="shared" si="130"/>
        <v>ДВРМ А11</v>
      </c>
      <c r="O8344" s="132" t="str">
        <f>IFERROR(IFERROR(INDEX(Кат!$B:$B,MATCH($N8344,Кат!$I:$I,0)),INDEX(Торг!$B:$B,MATCH($N8344,Торг!$I:$I,0))),"")</f>
        <v/>
      </c>
    </row>
    <row r="8345" spans="1:15" outlineLevel="1">
      <c r="A8345" t="s">
        <v>23123</v>
      </c>
      <c r="C8345" s="191" t="s">
        <v>3811</v>
      </c>
      <c r="E8345" t="s">
        <v>3812</v>
      </c>
      <c r="F8345" t="s">
        <v>3803</v>
      </c>
      <c r="G8345" t="s">
        <v>375</v>
      </c>
      <c r="H8345">
        <v>350</v>
      </c>
      <c r="J8345" t="s">
        <v>22634</v>
      </c>
      <c r="K8345" s="132" t="str">
        <f>IFERROR(IFERROR(INDEX(Кат!$O:$O,MATCH($C8345,Кат!$I:$I,0)),INDEX(Торг!$L:$L,MATCH($C8345,Торг!$I:$I,0))),"")</f>
        <v/>
      </c>
      <c r="L8345" s="132" t="str">
        <f>IFERROR(IFERROR(INDEX(Кат!$A:$A,MATCH($C8345,Кат!$I:$I,0)),INDEX(Торг!$A:$A,MATCH($C8345,Торг!$I:$I,0))),"")</f>
        <v/>
      </c>
      <c r="M8345" s="132" t="str">
        <f>IFERROR(IFERROR(INDEX(Кат!$B:$B,MATCH($C8345,Кат!$I:$I,0)),INDEX(Торг!$B:$B,MATCH($C8345,Торг!$I:$I,0))),"")</f>
        <v/>
      </c>
      <c r="N8345" s="132" t="str">
        <f t="shared" si="130"/>
        <v>ДВРМ А11</v>
      </c>
      <c r="O8345" s="132" t="str">
        <f>IFERROR(IFERROR(INDEX(Кат!$B:$B,MATCH($N8345,Кат!$I:$I,0)),INDEX(Торг!$B:$B,MATCH($N8345,Торг!$I:$I,0))),"")</f>
        <v/>
      </c>
    </row>
    <row r="8346" spans="1:15" outlineLevel="1">
      <c r="A8346" t="s">
        <v>20080</v>
      </c>
      <c r="C8346" s="191" t="s">
        <v>3813</v>
      </c>
      <c r="E8346" t="s">
        <v>3812</v>
      </c>
      <c r="F8346" t="s">
        <v>3803</v>
      </c>
      <c r="G8346" t="s">
        <v>375</v>
      </c>
      <c r="H8346">
        <v>350</v>
      </c>
      <c r="J8346" t="s">
        <v>22634</v>
      </c>
      <c r="K8346" s="132" t="str">
        <f>IFERROR(IFERROR(INDEX(Кат!$O:$O,MATCH($C8346,Кат!$I:$I,0)),INDEX(Торг!$L:$L,MATCH($C8346,Торг!$I:$I,0))),"")</f>
        <v/>
      </c>
      <c r="L8346" s="132" t="str">
        <f>IFERROR(IFERROR(INDEX(Кат!$A:$A,MATCH($C8346,Кат!$I:$I,0)),INDEX(Торг!$A:$A,MATCH($C8346,Торг!$I:$I,0))),"")</f>
        <v/>
      </c>
      <c r="M8346" s="132" t="str">
        <f>IFERROR(IFERROR(INDEX(Кат!$B:$B,MATCH($C8346,Кат!$I:$I,0)),INDEX(Торг!$B:$B,MATCH($C8346,Торг!$I:$I,0))),"")</f>
        <v/>
      </c>
      <c r="N8346" s="132" t="str">
        <f t="shared" si="130"/>
        <v>ДВРМ А17В</v>
      </c>
      <c r="O8346" s="132" t="str">
        <f>IFERROR(IFERROR(INDEX(Кат!$B:$B,MATCH($N8346,Кат!$I:$I,0)),INDEX(Торг!$B:$B,MATCH($N8346,Торг!$I:$I,0))),"")</f>
        <v/>
      </c>
    </row>
    <row r="8347" spans="1:15" outlineLevel="1">
      <c r="A8347" t="s">
        <v>20081</v>
      </c>
      <c r="C8347" s="191" t="s">
        <v>154</v>
      </c>
      <c r="E8347" t="s">
        <v>3812</v>
      </c>
      <c r="F8347" t="s">
        <v>3803</v>
      </c>
      <c r="G8347" t="s">
        <v>375</v>
      </c>
      <c r="H8347">
        <v>350</v>
      </c>
      <c r="J8347" t="s">
        <v>22634</v>
      </c>
      <c r="K8347" s="132" t="str">
        <f>IFERROR(IFERROR(INDEX(Кат!$O:$O,MATCH($C8347,Кат!$I:$I,0)),INDEX(Торг!$L:$L,MATCH($C8347,Торг!$I:$I,0))),"")</f>
        <v>шпак</v>
      </c>
      <c r="L8347" s="132">
        <f>IFERROR(IFERROR(INDEX(Кат!$A:$A,MATCH($C8347,Кат!$I:$I,0)),INDEX(Торг!$A:$A,MATCH($C8347,Торг!$I:$I,0))),"")</f>
        <v>213827</v>
      </c>
      <c r="M8347" s="132">
        <f>IFERROR(IFERROR(INDEX(Кат!$B:$B,MATCH($C8347,Кат!$I:$I,0)),INDEX(Торг!$B:$B,MATCH($C8347,Торг!$I:$I,0))),"")</f>
        <v>4041</v>
      </c>
      <c r="N8347" s="132" t="str">
        <f t="shared" si="130"/>
        <v>ДВРМ А14-В2</v>
      </c>
      <c r="O8347" s="132" t="str">
        <f>IFERROR(IFERROR(INDEX(Кат!$B:$B,MATCH($N8347,Кат!$I:$I,0)),INDEX(Торг!$B:$B,MATCH($N8347,Торг!$I:$I,0))),"")</f>
        <v/>
      </c>
    </row>
    <row r="8348" spans="1:15">
      <c r="A8348" t="s">
        <v>24604</v>
      </c>
      <c r="C8348" s="191"/>
      <c r="E8348" t="s">
        <v>24605</v>
      </c>
      <c r="J8348" t="s">
        <v>22634</v>
      </c>
      <c r="K8348" s="132" t="str">
        <f>IFERROR(IFERROR(INDEX(Кат!$O:$O,MATCH($C8348,Кат!$I:$I,0)),INDEX(Торг!$L:$L,MATCH($C8348,Торг!$I:$I,0))),"")</f>
        <v/>
      </c>
      <c r="L8348" s="132" t="str">
        <f>IFERROR(IFERROR(INDEX(Кат!$A:$A,MATCH($C8348,Кат!$I:$I,0)),INDEX(Торг!$A:$A,MATCH($C8348,Торг!$I:$I,0))),"")</f>
        <v/>
      </c>
      <c r="M8348" s="132" t="str">
        <f>IFERROR(IFERROR(INDEX(Кат!$B:$B,MATCH($C8348,Кат!$I:$I,0)),INDEX(Торг!$B:$B,MATCH($C8348,Торг!$I:$I,0))),"")</f>
        <v/>
      </c>
      <c r="N8348" s="132" t="str">
        <f t="shared" si="130"/>
        <v xml:space="preserve"> </v>
      </c>
      <c r="O8348" s="132" t="str">
        <f>IFERROR(IFERROR(INDEX(Кат!$B:$B,MATCH($N8348,Кат!$I:$I,0)),INDEX(Торг!$B:$B,MATCH($N8348,Торг!$I:$I,0))),"")</f>
        <v/>
      </c>
    </row>
    <row r="8349" spans="1:15" outlineLevel="1">
      <c r="A8349" t="s">
        <v>20082</v>
      </c>
      <c r="C8349" s="191" t="s">
        <v>3814</v>
      </c>
      <c r="E8349" t="s">
        <v>3815</v>
      </c>
      <c r="F8349" t="s">
        <v>3803</v>
      </c>
      <c r="G8349" t="s">
        <v>375</v>
      </c>
      <c r="H8349">
        <v>580</v>
      </c>
      <c r="J8349" t="s">
        <v>22634</v>
      </c>
      <c r="K8349" s="132" t="str">
        <f>IFERROR(IFERROR(INDEX(Кат!$O:$O,MATCH($C8349,Кат!$I:$I,0)),INDEX(Торг!$L:$L,MATCH($C8349,Торг!$I:$I,0))),"")</f>
        <v/>
      </c>
      <c r="L8349" s="132" t="str">
        <f>IFERROR(IFERROR(INDEX(Кат!$A:$A,MATCH($C8349,Кат!$I:$I,0)),INDEX(Торг!$A:$A,MATCH($C8349,Торг!$I:$I,0))),"")</f>
        <v/>
      </c>
      <c r="M8349" s="132" t="str">
        <f>IFERROR(IFERROR(INDEX(Кат!$B:$B,MATCH($C8349,Кат!$I:$I,0)),INDEX(Торг!$B:$B,MATCH($C8349,Торг!$I:$I,0))),"")</f>
        <v/>
      </c>
      <c r="N8349" s="132" t="str">
        <f t="shared" si="130"/>
        <v>ДВРМ WR7DC+</v>
      </c>
      <c r="O8349" s="132" t="str">
        <f>IFERROR(IFERROR(INDEX(Кат!$B:$B,MATCH($N8349,Кат!$I:$I,0)),INDEX(Торг!$B:$B,MATCH($N8349,Торг!$I:$I,0))),"")</f>
        <v/>
      </c>
    </row>
    <row r="8350" spans="1:15" outlineLevel="2">
      <c r="A8350" t="s">
        <v>20083</v>
      </c>
      <c r="C8350" s="191" t="s">
        <v>3816</v>
      </c>
      <c r="E8350" t="s">
        <v>3817</v>
      </c>
      <c r="F8350" t="s">
        <v>3803</v>
      </c>
      <c r="G8350" t="s">
        <v>375</v>
      </c>
      <c r="H8350">
        <v>580</v>
      </c>
      <c r="J8350" t="s">
        <v>22634</v>
      </c>
      <c r="K8350" s="132" t="str">
        <f>IFERROR(IFERROR(INDEX(Кат!$O:$O,MATCH($C8350,Кат!$I:$I,0)),INDEX(Торг!$L:$L,MATCH($C8350,Торг!$I:$I,0))),"")</f>
        <v/>
      </c>
      <c r="L8350" s="132" t="str">
        <f>IFERROR(IFERROR(INDEX(Кат!$A:$A,MATCH($C8350,Кат!$I:$I,0)),INDEX(Торг!$A:$A,MATCH($C8350,Торг!$I:$I,0))),"")</f>
        <v/>
      </c>
      <c r="M8350" s="132" t="str">
        <f>IFERROR(IFERROR(INDEX(Кат!$B:$B,MATCH($C8350,Кат!$I:$I,0)),INDEX(Торг!$B:$B,MATCH($C8350,Торг!$I:$I,0))),"")</f>
        <v/>
      </c>
      <c r="N8350" s="132" t="str">
        <f t="shared" si="130"/>
        <v>ДВРМ WR7DCX+</v>
      </c>
      <c r="O8350" s="132" t="str">
        <f>IFERROR(IFERROR(INDEX(Кат!$B:$B,MATCH($N8350,Кат!$I:$I,0)),INDEX(Торг!$B:$B,MATCH($N8350,Торг!$I:$I,0))),"")</f>
        <v/>
      </c>
    </row>
    <row r="8351" spans="1:15" outlineLevel="2">
      <c r="A8351" t="s">
        <v>20084</v>
      </c>
      <c r="C8351" s="191" t="s">
        <v>3818</v>
      </c>
      <c r="E8351" t="s">
        <v>3819</v>
      </c>
      <c r="F8351" t="s">
        <v>3803</v>
      </c>
      <c r="G8351" t="s">
        <v>375</v>
      </c>
      <c r="H8351">
        <v>580</v>
      </c>
      <c r="J8351" t="s">
        <v>22634</v>
      </c>
      <c r="K8351" s="132" t="str">
        <f>IFERROR(IFERROR(INDEX(Кат!$O:$O,MATCH($C8351,Кат!$I:$I,0)),INDEX(Торг!$L:$L,MATCH($C8351,Торг!$I:$I,0))),"")</f>
        <v/>
      </c>
      <c r="L8351" s="132" t="str">
        <f>IFERROR(IFERROR(INDEX(Кат!$A:$A,MATCH($C8351,Кат!$I:$I,0)),INDEX(Торг!$A:$A,MATCH($C8351,Торг!$I:$I,0))),"")</f>
        <v/>
      </c>
      <c r="M8351" s="132" t="str">
        <f>IFERROR(IFERROR(INDEX(Кат!$B:$B,MATCH($C8351,Кат!$I:$I,0)),INDEX(Торг!$B:$B,MATCH($C8351,Торг!$I:$I,0))),"")</f>
        <v/>
      </c>
      <c r="N8351" s="132" t="str">
        <f t="shared" si="130"/>
        <v>ДВРМ FR7DCX+</v>
      </c>
      <c r="O8351" s="132" t="str">
        <f>IFERROR(IFERROR(INDEX(Кат!$B:$B,MATCH($N8351,Кат!$I:$I,0)),INDEX(Торг!$B:$B,MATCH($N8351,Торг!$I:$I,0))),"")</f>
        <v/>
      </c>
    </row>
    <row r="8352" spans="1:15" outlineLevel="1">
      <c r="A8352" t="s">
        <v>28802</v>
      </c>
      <c r="C8352" s="191" t="s">
        <v>28803</v>
      </c>
      <c r="E8352" t="s">
        <v>28804</v>
      </c>
      <c r="F8352" t="s">
        <v>3803</v>
      </c>
      <c r="G8352" t="s">
        <v>375</v>
      </c>
      <c r="H8352">
        <v>630</v>
      </c>
      <c r="J8352" t="s">
        <v>22634</v>
      </c>
      <c r="K8352" s="132" t="str">
        <f>IFERROR(IFERROR(INDEX(Кат!$O:$O,MATCH($C8352,Кат!$I:$I,0)),INDEX(Торг!$L:$L,MATCH($C8352,Торг!$I:$I,0))),"")</f>
        <v>шпак</v>
      </c>
      <c r="L8352" s="132">
        <f>IFERROR(IFERROR(INDEX(Кат!$A:$A,MATCH($C8352,Кат!$I:$I,0)),INDEX(Торг!$A:$A,MATCH($C8352,Торг!$I:$I,0))),"")</f>
        <v>359510</v>
      </c>
      <c r="M8352" s="132">
        <f>IFERROR(IFERROR(INDEX(Кат!$B:$B,MATCH($C8352,Кат!$I:$I,0)),INDEX(Торг!$B:$B,MATCH($C8352,Торг!$I:$I,0))),"")</f>
        <v>359510</v>
      </c>
      <c r="N8352" s="132" t="str">
        <f t="shared" si="130"/>
        <v>ДВРМ VR8SC+</v>
      </c>
      <c r="O8352" s="132" t="str">
        <f>IFERROR(IFERROR(INDEX(Кат!$B:$B,MATCH($N8352,Кат!$I:$I,0)),INDEX(Торг!$B:$B,MATCH($N8352,Торг!$I:$I,0))),"")</f>
        <v/>
      </c>
    </row>
    <row r="8353" spans="1:15" outlineLevel="2">
      <c r="A8353" t="s">
        <v>20085</v>
      </c>
      <c r="C8353" s="191" t="s">
        <v>3820</v>
      </c>
      <c r="E8353" t="s">
        <v>3821</v>
      </c>
      <c r="F8353" t="s">
        <v>3803</v>
      </c>
      <c r="G8353" t="s">
        <v>375</v>
      </c>
      <c r="H8353">
        <v>580</v>
      </c>
      <c r="J8353" t="s">
        <v>22634</v>
      </c>
      <c r="K8353" s="132" t="str">
        <f>IFERROR(IFERROR(INDEX(Кат!$O:$O,MATCH($C8353,Кат!$I:$I,0)),INDEX(Торг!$L:$L,MATCH($C8353,Торг!$I:$I,0))),"")</f>
        <v/>
      </c>
      <c r="L8353" s="132" t="str">
        <f>IFERROR(IFERROR(INDEX(Кат!$A:$A,MATCH($C8353,Кат!$I:$I,0)),INDEX(Торг!$A:$A,MATCH($C8353,Торг!$I:$I,0))),"")</f>
        <v/>
      </c>
      <c r="M8353" s="132" t="str">
        <f>IFERROR(IFERROR(INDEX(Кат!$B:$B,MATCH($C8353,Кат!$I:$I,0)),INDEX(Торг!$B:$B,MATCH($C8353,Торг!$I:$I,0))),"")</f>
        <v/>
      </c>
      <c r="N8353" s="132" t="str">
        <f t="shared" si="130"/>
        <v>ДВРМ FR7LDC+</v>
      </c>
      <c r="O8353" s="132" t="str">
        <f>IFERROR(IFERROR(INDEX(Кат!$B:$B,MATCH($N8353,Кат!$I:$I,0)),INDEX(Торг!$B:$B,MATCH($N8353,Торг!$I:$I,0))),"")</f>
        <v/>
      </c>
    </row>
    <row r="8354" spans="1:15" outlineLevel="2">
      <c r="A8354" t="s">
        <v>24606</v>
      </c>
      <c r="C8354" s="191"/>
      <c r="E8354" t="s">
        <v>24607</v>
      </c>
      <c r="J8354" t="s">
        <v>22634</v>
      </c>
      <c r="K8354" s="132" t="str">
        <f>IFERROR(IFERROR(INDEX(Кат!$O:$O,MATCH($C8354,Кат!$I:$I,0)),INDEX(Торг!$L:$L,MATCH($C8354,Торг!$I:$I,0))),"")</f>
        <v/>
      </c>
      <c r="L8354" s="132" t="str">
        <f>IFERROR(IFERROR(INDEX(Кат!$A:$A,MATCH($C8354,Кат!$I:$I,0)),INDEX(Торг!$A:$A,MATCH($C8354,Торг!$I:$I,0))),"")</f>
        <v/>
      </c>
      <c r="M8354" s="132" t="str">
        <f>IFERROR(IFERROR(INDEX(Кат!$B:$B,MATCH($C8354,Кат!$I:$I,0)),INDEX(Торг!$B:$B,MATCH($C8354,Торг!$I:$I,0))),"")</f>
        <v/>
      </c>
      <c r="N8354" s="132" t="str">
        <f t="shared" si="130"/>
        <v xml:space="preserve"> </v>
      </c>
      <c r="O8354" s="132" t="str">
        <f>IFERROR(IFERROR(INDEX(Кат!$B:$B,MATCH($N8354,Кат!$I:$I,0)),INDEX(Торг!$B:$B,MATCH($N8354,Торг!$I:$I,0))),"")</f>
        <v/>
      </c>
    </row>
    <row r="8355" spans="1:15" outlineLevel="2">
      <c r="A8355" t="s">
        <v>20086</v>
      </c>
      <c r="C8355" s="191" t="s">
        <v>9710</v>
      </c>
      <c r="E8355" t="s">
        <v>9711</v>
      </c>
      <c r="F8355" t="s">
        <v>9712</v>
      </c>
      <c r="G8355" t="s">
        <v>375</v>
      </c>
      <c r="H8355">
        <v>2600</v>
      </c>
      <c r="J8355" t="s">
        <v>22634</v>
      </c>
      <c r="K8355" s="132" t="str">
        <f>IFERROR(IFERROR(INDEX(Кат!$O:$O,MATCH($C8355,Кат!$I:$I,0)),INDEX(Торг!$L:$L,MATCH($C8355,Торг!$I:$I,0))),"")</f>
        <v/>
      </c>
      <c r="L8355" s="132" t="str">
        <f>IFERROR(IFERROR(INDEX(Кат!$A:$A,MATCH($C8355,Кат!$I:$I,0)),INDEX(Торг!$A:$A,MATCH($C8355,Торг!$I:$I,0))),"")</f>
        <v/>
      </c>
      <c r="M8355" s="132" t="str">
        <f>IFERROR(IFERROR(INDEX(Кат!$B:$B,MATCH($C8355,Кат!$I:$I,0)),INDEX(Торг!$B:$B,MATCH($C8355,Торг!$I:$I,0))),"")</f>
        <v/>
      </c>
      <c r="N8355" s="132" t="str">
        <f t="shared" si="130"/>
        <v>ДЕТАЛЬ-РЕСУРС 21217-2910000</v>
      </c>
      <c r="O8355" s="132" t="str">
        <f>IFERROR(IFERROR(INDEX(Кат!$B:$B,MATCH($N8355,Кат!$I:$I,0)),INDEX(Торг!$B:$B,MATCH($N8355,Торг!$I:$I,0))),"")</f>
        <v/>
      </c>
    </row>
    <row r="8356" spans="1:15" outlineLevel="2">
      <c r="A8356" t="s">
        <v>24608</v>
      </c>
      <c r="C8356" s="191"/>
      <c r="E8356" t="s">
        <v>24609</v>
      </c>
      <c r="J8356" t="s">
        <v>22634</v>
      </c>
      <c r="K8356" s="132" t="str">
        <f>IFERROR(IFERROR(INDEX(Кат!$O:$O,MATCH($C8356,Кат!$I:$I,0)),INDEX(Торг!$L:$L,MATCH($C8356,Торг!$I:$I,0))),"")</f>
        <v/>
      </c>
      <c r="L8356" s="132" t="str">
        <f>IFERROR(IFERROR(INDEX(Кат!$A:$A,MATCH($C8356,Кат!$I:$I,0)),INDEX(Торг!$A:$A,MATCH($C8356,Торг!$I:$I,0))),"")</f>
        <v/>
      </c>
      <c r="M8356" s="132" t="str">
        <f>IFERROR(IFERROR(INDEX(Кат!$B:$B,MATCH($C8356,Кат!$I:$I,0)),INDEX(Торг!$B:$B,MATCH($C8356,Торг!$I:$I,0))),"")</f>
        <v/>
      </c>
      <c r="N8356" s="132" t="str">
        <f t="shared" si="130"/>
        <v xml:space="preserve"> </v>
      </c>
      <c r="O8356" s="132" t="str">
        <f>IFERROR(IFERROR(INDEX(Кат!$B:$B,MATCH($N8356,Кат!$I:$I,0)),INDEX(Торг!$B:$B,MATCH($N8356,Торг!$I:$I,0))),"")</f>
        <v/>
      </c>
    </row>
    <row r="8357" spans="1:15" outlineLevel="2">
      <c r="A8357" t="s">
        <v>24610</v>
      </c>
      <c r="C8357" s="191"/>
      <c r="E8357" t="s">
        <v>24611</v>
      </c>
      <c r="J8357" t="s">
        <v>22634</v>
      </c>
      <c r="K8357" s="132" t="str">
        <f>IFERROR(IFERROR(INDEX(Кат!$O:$O,MATCH($C8357,Кат!$I:$I,0)),INDEX(Торг!$L:$L,MATCH($C8357,Торг!$I:$I,0))),"")</f>
        <v/>
      </c>
      <c r="L8357" s="132" t="str">
        <f>IFERROR(IFERROR(INDEX(Кат!$A:$A,MATCH($C8357,Кат!$I:$I,0)),INDEX(Торг!$A:$A,MATCH($C8357,Торг!$I:$I,0))),"")</f>
        <v/>
      </c>
      <c r="M8357" s="132" t="str">
        <f>IFERROR(IFERROR(INDEX(Кат!$B:$B,MATCH($C8357,Кат!$I:$I,0)),INDEX(Торг!$B:$B,MATCH($C8357,Торг!$I:$I,0))),"")</f>
        <v/>
      </c>
      <c r="N8357" s="132" t="str">
        <f t="shared" si="130"/>
        <v xml:space="preserve"> </v>
      </c>
      <c r="O8357" s="132" t="str">
        <f>IFERROR(IFERROR(INDEX(Кат!$B:$B,MATCH($N8357,Кат!$I:$I,0)),INDEX(Торг!$B:$B,MATCH($N8357,Торг!$I:$I,0))),"")</f>
        <v/>
      </c>
    </row>
    <row r="8358" spans="1:15" outlineLevel="2">
      <c r="A8358" t="s">
        <v>20087</v>
      </c>
      <c r="C8358" s="191" t="s">
        <v>9713</v>
      </c>
      <c r="E8358" t="s">
        <v>9714</v>
      </c>
      <c r="F8358" t="s">
        <v>3823</v>
      </c>
      <c r="G8358" t="s">
        <v>399</v>
      </c>
      <c r="H8358">
        <v>380</v>
      </c>
      <c r="J8358" t="s">
        <v>22634</v>
      </c>
      <c r="K8358" s="132" t="str">
        <f>IFERROR(IFERROR(INDEX(Кат!$O:$O,MATCH($C8358,Кат!$I:$I,0)),INDEX(Торг!$L:$L,MATCH($C8358,Торг!$I:$I,0))),"")</f>
        <v/>
      </c>
      <c r="L8358" s="132" t="str">
        <f>IFERROR(IFERROR(INDEX(Кат!$A:$A,MATCH($C8358,Кат!$I:$I,0)),INDEX(Торг!$A:$A,MATCH($C8358,Торг!$I:$I,0))),"")</f>
        <v/>
      </c>
      <c r="M8358" s="132" t="str">
        <f>IFERROR(IFERROR(INDEX(Кат!$B:$B,MATCH($C8358,Кат!$I:$I,0)),INDEX(Торг!$B:$B,MATCH($C8358,Торг!$I:$I,0))),"")</f>
        <v/>
      </c>
      <c r="N8358" s="132" t="str">
        <f t="shared" si="130"/>
        <v>НЕИЗВЕСТНЫЙ БРЕНД 21214-1006060-01</v>
      </c>
      <c r="O8358" s="132" t="str">
        <f>IFERROR(IFERROR(INDEX(Кат!$B:$B,MATCH($N8358,Кат!$I:$I,0)),INDEX(Торг!$B:$B,MATCH($N8358,Торг!$I:$I,0))),"")</f>
        <v/>
      </c>
    </row>
    <row r="8359" spans="1:15" outlineLevel="2">
      <c r="A8359" t="s">
        <v>20088</v>
      </c>
      <c r="C8359" s="191" t="s">
        <v>9715</v>
      </c>
      <c r="E8359" t="s">
        <v>9716</v>
      </c>
      <c r="F8359" t="s">
        <v>3823</v>
      </c>
      <c r="G8359" t="s">
        <v>399</v>
      </c>
      <c r="H8359">
        <v>380</v>
      </c>
      <c r="J8359" t="s">
        <v>22634</v>
      </c>
      <c r="K8359" s="132" t="str">
        <f>IFERROR(IFERROR(INDEX(Кат!$O:$O,MATCH($C8359,Кат!$I:$I,0)),INDEX(Торг!$L:$L,MATCH($C8359,Торг!$I:$I,0))),"")</f>
        <v/>
      </c>
      <c r="L8359" s="132" t="str">
        <f>IFERROR(IFERROR(INDEX(Кат!$A:$A,MATCH($C8359,Кат!$I:$I,0)),INDEX(Торг!$A:$A,MATCH($C8359,Торг!$I:$I,0))),"")</f>
        <v/>
      </c>
      <c r="M8359" s="132" t="str">
        <f>IFERROR(IFERROR(INDEX(Кат!$B:$B,MATCH($C8359,Кат!$I:$I,0)),INDEX(Торг!$B:$B,MATCH($C8359,Торг!$I:$I,0))),"")</f>
        <v/>
      </c>
      <c r="N8359" s="132" t="str">
        <f t="shared" si="130"/>
        <v>НЕИЗВЕСТНЫЙ БРЕНД 21214-1006060-00</v>
      </c>
      <c r="O8359" s="132" t="str">
        <f>IFERROR(IFERROR(INDEX(Кат!$B:$B,MATCH($N8359,Кат!$I:$I,0)),INDEX(Торг!$B:$B,MATCH($N8359,Торг!$I:$I,0))),"")</f>
        <v/>
      </c>
    </row>
    <row r="8360" spans="1:15" outlineLevel="2">
      <c r="A8360" t="s">
        <v>20089</v>
      </c>
      <c r="C8360" s="191">
        <v>7700107555</v>
      </c>
      <c r="E8360" t="s">
        <v>9717</v>
      </c>
      <c r="F8360" t="s">
        <v>3823</v>
      </c>
      <c r="G8360" t="s">
        <v>399</v>
      </c>
      <c r="H8360">
        <v>160</v>
      </c>
      <c r="J8360" t="s">
        <v>22634</v>
      </c>
      <c r="K8360" s="132" t="str">
        <f>IFERROR(IFERROR(INDEX(Кат!$O:$O,MATCH($C8360,Кат!$I:$I,0)),INDEX(Торг!$L:$L,MATCH($C8360,Торг!$I:$I,0))),"")</f>
        <v/>
      </c>
      <c r="L8360" s="132" t="str">
        <f>IFERROR(IFERROR(INDEX(Кат!$A:$A,MATCH($C8360,Кат!$I:$I,0)),INDEX(Торг!$A:$A,MATCH($C8360,Торг!$I:$I,0))),"")</f>
        <v/>
      </c>
      <c r="M8360" s="132" t="str">
        <f>IFERROR(IFERROR(INDEX(Кат!$B:$B,MATCH($C8360,Кат!$I:$I,0)),INDEX(Торг!$B:$B,MATCH($C8360,Торг!$I:$I,0))),"")</f>
        <v/>
      </c>
      <c r="N8360" s="132" t="str">
        <f t="shared" si="130"/>
        <v>НЕИЗВЕСТНЫЙ БРЕНД 7700107555</v>
      </c>
      <c r="O8360" s="132" t="str">
        <f>IFERROR(IFERROR(INDEX(Кат!$B:$B,MATCH($N8360,Кат!$I:$I,0)),INDEX(Торг!$B:$B,MATCH($N8360,Торг!$I:$I,0))),"")</f>
        <v/>
      </c>
    </row>
    <row r="8361" spans="1:15" outlineLevel="2">
      <c r="A8361" t="s">
        <v>20091</v>
      </c>
      <c r="C8361" s="191" t="s">
        <v>9718</v>
      </c>
      <c r="E8361" t="s">
        <v>9719</v>
      </c>
      <c r="F8361" t="s">
        <v>3823</v>
      </c>
      <c r="G8361" t="s">
        <v>399</v>
      </c>
      <c r="H8361">
        <v>1900</v>
      </c>
      <c r="J8361" t="s">
        <v>22634</v>
      </c>
      <c r="K8361" s="132" t="str">
        <f>IFERROR(IFERROR(INDEX(Кат!$O:$O,MATCH($C8361,Кат!$I:$I,0)),INDEX(Торг!$L:$L,MATCH($C8361,Торг!$I:$I,0))),"")</f>
        <v/>
      </c>
      <c r="L8361" s="132" t="str">
        <f>IFERROR(IFERROR(INDEX(Кат!$A:$A,MATCH($C8361,Кат!$I:$I,0)),INDEX(Торг!$A:$A,MATCH($C8361,Торг!$I:$I,0))),"")</f>
        <v/>
      </c>
      <c r="M8361" s="132" t="str">
        <f>IFERROR(IFERROR(INDEX(Кат!$B:$B,MATCH($C8361,Кат!$I:$I,0)),INDEX(Торг!$B:$B,MATCH($C8361,Торг!$I:$I,0))),"")</f>
        <v/>
      </c>
      <c r="N8361" s="132" t="str">
        <f t="shared" si="130"/>
        <v>НЕИЗВЕСТНЫЙ БРЕНД 21214-1007160-00</v>
      </c>
      <c r="O8361" s="132" t="str">
        <f>IFERROR(IFERROR(INDEX(Кат!$B:$B,MATCH($N8361,Кат!$I:$I,0)),INDEX(Торг!$B:$B,MATCH($N8361,Торг!$I:$I,0))),"")</f>
        <v/>
      </c>
    </row>
    <row r="8362" spans="1:15" outlineLevel="2">
      <c r="A8362" t="s">
        <v>20092</v>
      </c>
      <c r="C8362" s="191" t="s">
        <v>9720</v>
      </c>
      <c r="E8362" t="s">
        <v>9721</v>
      </c>
      <c r="F8362" t="s">
        <v>3823</v>
      </c>
      <c r="G8362" t="s">
        <v>399</v>
      </c>
      <c r="H8362">
        <v>600</v>
      </c>
      <c r="J8362" t="s">
        <v>22634</v>
      </c>
      <c r="K8362" s="132" t="str">
        <f>IFERROR(IFERROR(INDEX(Кат!$O:$O,MATCH($C8362,Кат!$I:$I,0)),INDEX(Торг!$L:$L,MATCH($C8362,Торг!$I:$I,0))),"")</f>
        <v/>
      </c>
      <c r="L8362" s="132" t="str">
        <f>IFERROR(IFERROR(INDEX(Кат!$A:$A,MATCH($C8362,Кат!$I:$I,0)),INDEX(Торг!$A:$A,MATCH($C8362,Торг!$I:$I,0))),"")</f>
        <v/>
      </c>
      <c r="M8362" s="132" t="str">
        <f>IFERROR(IFERROR(INDEX(Кат!$B:$B,MATCH($C8362,Кат!$I:$I,0)),INDEX(Торг!$B:$B,MATCH($C8362,Торг!$I:$I,0))),"")</f>
        <v/>
      </c>
      <c r="N8362" s="132" t="str">
        <f t="shared" si="130"/>
        <v>НЕИЗВЕСТНЫЙ БРЕНД 21214-1007180-01</v>
      </c>
      <c r="O8362" s="132" t="str">
        <f>IFERROR(IFERROR(INDEX(Кат!$B:$B,MATCH($N8362,Кат!$I:$I,0)),INDEX(Торг!$B:$B,MATCH($N8362,Торг!$I:$I,0))),"")</f>
        <v/>
      </c>
    </row>
    <row r="8363" spans="1:15" outlineLevel="2">
      <c r="A8363" t="s">
        <v>20093</v>
      </c>
      <c r="C8363" s="191" t="s">
        <v>9722</v>
      </c>
      <c r="E8363" t="s">
        <v>9723</v>
      </c>
      <c r="F8363" t="s">
        <v>3823</v>
      </c>
      <c r="G8363" t="s">
        <v>399</v>
      </c>
      <c r="H8363">
        <v>500</v>
      </c>
      <c r="J8363" t="s">
        <v>22634</v>
      </c>
      <c r="K8363" s="132" t="str">
        <f>IFERROR(IFERROR(INDEX(Кат!$O:$O,MATCH($C8363,Кат!$I:$I,0)),INDEX(Торг!$L:$L,MATCH($C8363,Торг!$I:$I,0))),"")</f>
        <v/>
      </c>
      <c r="L8363" s="132" t="str">
        <f>IFERROR(IFERROR(INDEX(Кат!$A:$A,MATCH($C8363,Кат!$I:$I,0)),INDEX(Торг!$A:$A,MATCH($C8363,Торг!$I:$I,0))),"")</f>
        <v/>
      </c>
      <c r="M8363" s="132" t="str">
        <f>IFERROR(IFERROR(INDEX(Кат!$B:$B,MATCH($C8363,Кат!$I:$I,0)),INDEX(Торг!$B:$B,MATCH($C8363,Торг!$I:$I,0))),"")</f>
        <v/>
      </c>
      <c r="N8363" s="132" t="str">
        <f t="shared" si="130"/>
        <v>НЕИЗВЕСТНЫЙ БРЕНД 21214-1007180-00</v>
      </c>
      <c r="O8363" s="132" t="str">
        <f>IFERROR(IFERROR(INDEX(Кат!$B:$B,MATCH($N8363,Кат!$I:$I,0)),INDEX(Торг!$B:$B,MATCH($N8363,Торг!$I:$I,0))),"")</f>
        <v/>
      </c>
    </row>
    <row r="8364" spans="1:15" outlineLevel="1">
      <c r="A8364" t="s">
        <v>20094</v>
      </c>
      <c r="C8364" s="191">
        <v>7700107556</v>
      </c>
      <c r="E8364" t="s">
        <v>9724</v>
      </c>
      <c r="F8364" t="s">
        <v>3823</v>
      </c>
      <c r="G8364" t="s">
        <v>399</v>
      </c>
      <c r="H8364">
        <v>190</v>
      </c>
      <c r="J8364" t="s">
        <v>22634</v>
      </c>
      <c r="K8364" s="132" t="str">
        <f>IFERROR(IFERROR(INDEX(Кат!$O:$O,MATCH($C8364,Кат!$I:$I,0)),INDEX(Торг!$L:$L,MATCH($C8364,Торг!$I:$I,0))),"")</f>
        <v/>
      </c>
      <c r="L8364" s="132" t="str">
        <f>IFERROR(IFERROR(INDEX(Кат!$A:$A,MATCH($C8364,Кат!$I:$I,0)),INDEX(Торг!$A:$A,MATCH($C8364,Торг!$I:$I,0))),"")</f>
        <v/>
      </c>
      <c r="M8364" s="132" t="str">
        <f>IFERROR(IFERROR(INDEX(Кат!$B:$B,MATCH($C8364,Кат!$I:$I,0)),INDEX(Торг!$B:$B,MATCH($C8364,Торг!$I:$I,0))),"")</f>
        <v/>
      </c>
      <c r="N8364" s="132" t="str">
        <f t="shared" si="130"/>
        <v>НЕИЗВЕСТНЫЙ БРЕНД 7700107556</v>
      </c>
      <c r="O8364" s="132" t="str">
        <f>IFERROR(IFERROR(INDEX(Кат!$B:$B,MATCH($N8364,Кат!$I:$I,0)),INDEX(Торг!$B:$B,MATCH($N8364,Торг!$I:$I,0))),"")</f>
        <v/>
      </c>
    </row>
    <row r="8365" spans="1:15" outlineLevel="2">
      <c r="A8365" t="s">
        <v>24612</v>
      </c>
      <c r="C8365" s="191"/>
      <c r="E8365" t="s">
        <v>24613</v>
      </c>
      <c r="J8365" t="s">
        <v>22634</v>
      </c>
      <c r="K8365" s="132" t="str">
        <f>IFERROR(IFERROR(INDEX(Кат!$O:$O,MATCH($C8365,Кат!$I:$I,0)),INDEX(Торг!$L:$L,MATCH($C8365,Торг!$I:$I,0))),"")</f>
        <v/>
      </c>
      <c r="L8365" s="132" t="str">
        <f>IFERROR(IFERROR(INDEX(Кат!$A:$A,MATCH($C8365,Кат!$I:$I,0)),INDEX(Торг!$A:$A,MATCH($C8365,Торг!$I:$I,0))),"")</f>
        <v/>
      </c>
      <c r="M8365" s="132" t="str">
        <f>IFERROR(IFERROR(INDEX(Кат!$B:$B,MATCH($C8365,Кат!$I:$I,0)),INDEX(Торг!$B:$B,MATCH($C8365,Торг!$I:$I,0))),"")</f>
        <v/>
      </c>
      <c r="N8365" s="132" t="str">
        <f t="shared" si="130"/>
        <v xml:space="preserve"> </v>
      </c>
      <c r="O8365" s="132" t="str">
        <f>IFERROR(IFERROR(INDEX(Кат!$B:$B,MATCH($N8365,Кат!$I:$I,0)),INDEX(Торг!$B:$B,MATCH($N8365,Торг!$I:$I,0))),"")</f>
        <v/>
      </c>
    </row>
    <row r="8366" spans="1:15" outlineLevel="2">
      <c r="A8366" t="s">
        <v>20095</v>
      </c>
      <c r="C8366" s="191" t="s">
        <v>9725</v>
      </c>
      <c r="E8366" t="s">
        <v>9726</v>
      </c>
      <c r="F8366" t="s">
        <v>3823</v>
      </c>
      <c r="G8366" t="s">
        <v>399</v>
      </c>
      <c r="H8366">
        <v>720</v>
      </c>
      <c r="J8366" t="s">
        <v>22634</v>
      </c>
      <c r="K8366" s="132" t="str">
        <f>IFERROR(IFERROR(INDEX(Кат!$O:$O,MATCH($C8366,Кат!$I:$I,0)),INDEX(Торг!$L:$L,MATCH($C8366,Торг!$I:$I,0))),"")</f>
        <v/>
      </c>
      <c r="L8366" s="132" t="str">
        <f>IFERROR(IFERROR(INDEX(Кат!$A:$A,MATCH($C8366,Кат!$I:$I,0)),INDEX(Торг!$A:$A,MATCH($C8366,Торг!$I:$I,0))),"")</f>
        <v/>
      </c>
      <c r="M8366" s="132" t="str">
        <f>IFERROR(IFERROR(INDEX(Кат!$B:$B,MATCH($C8366,Кат!$I:$I,0)),INDEX(Торг!$B:$B,MATCH($C8366,Торг!$I:$I,0))),"")</f>
        <v/>
      </c>
      <c r="N8366" s="132" t="str">
        <f t="shared" si="130"/>
        <v>НЕИЗВЕСТНЫЙ БРЕНД 21100-1701105</v>
      </c>
      <c r="O8366" s="132" t="str">
        <f>IFERROR(IFERROR(INDEX(Кат!$B:$B,MATCH($N8366,Кат!$I:$I,0)),INDEX(Торг!$B:$B,MATCH($N8366,Торг!$I:$I,0))),"")</f>
        <v/>
      </c>
    </row>
    <row r="8367" spans="1:15" outlineLevel="2">
      <c r="A8367" t="s">
        <v>20096</v>
      </c>
      <c r="C8367" s="191" t="s">
        <v>9727</v>
      </c>
      <c r="E8367" t="s">
        <v>9728</v>
      </c>
      <c r="F8367" t="s">
        <v>3823</v>
      </c>
      <c r="G8367" t="s">
        <v>399</v>
      </c>
      <c r="H8367">
        <v>550</v>
      </c>
      <c r="J8367" t="s">
        <v>22634</v>
      </c>
      <c r="K8367" s="132" t="str">
        <f>IFERROR(IFERROR(INDEX(Кат!$O:$O,MATCH($C8367,Кат!$I:$I,0)),INDEX(Торг!$L:$L,MATCH($C8367,Торг!$I:$I,0))),"")</f>
        <v/>
      </c>
      <c r="L8367" s="132" t="str">
        <f>IFERROR(IFERROR(INDEX(Кат!$A:$A,MATCH($C8367,Кат!$I:$I,0)),INDEX(Торг!$A:$A,MATCH($C8367,Торг!$I:$I,0))),"")</f>
        <v/>
      </c>
      <c r="M8367" s="132" t="str">
        <f>IFERROR(IFERROR(INDEX(Кат!$B:$B,MATCH($C8367,Кат!$I:$I,0)),INDEX(Торг!$B:$B,MATCH($C8367,Торг!$I:$I,0))),"")</f>
        <v/>
      </c>
      <c r="N8367" s="132" t="str">
        <f t="shared" si="130"/>
        <v>НЕИЗВЕСТНЫЙ БРЕНД 21100-1701030</v>
      </c>
      <c r="O8367" s="132" t="str">
        <f>IFERROR(IFERROR(INDEX(Кат!$B:$B,MATCH($N8367,Кат!$I:$I,0)),INDEX(Торг!$B:$B,MATCH($N8367,Торг!$I:$I,0))),"")</f>
        <v/>
      </c>
    </row>
    <row r="8368" spans="1:15" outlineLevel="2">
      <c r="A8368" t="s">
        <v>20097</v>
      </c>
      <c r="C8368" s="191" t="s">
        <v>9729</v>
      </c>
      <c r="E8368" t="s">
        <v>9730</v>
      </c>
      <c r="F8368" t="s">
        <v>3823</v>
      </c>
      <c r="G8368" t="s">
        <v>399</v>
      </c>
      <c r="H8368">
        <v>210</v>
      </c>
      <c r="J8368" t="s">
        <v>22634</v>
      </c>
      <c r="K8368" s="132" t="str">
        <f>IFERROR(IFERROR(INDEX(Кат!$O:$O,MATCH($C8368,Кат!$I:$I,0)),INDEX(Торг!$L:$L,MATCH($C8368,Торг!$I:$I,0))),"")</f>
        <v/>
      </c>
      <c r="L8368" s="132" t="str">
        <f>IFERROR(IFERROR(INDEX(Кат!$A:$A,MATCH($C8368,Кат!$I:$I,0)),INDEX(Торг!$A:$A,MATCH($C8368,Торг!$I:$I,0))),"")</f>
        <v/>
      </c>
      <c r="M8368" s="132" t="str">
        <f>IFERROR(IFERROR(INDEX(Кат!$B:$B,MATCH($C8368,Кат!$I:$I,0)),INDEX(Торг!$B:$B,MATCH($C8368,Торг!$I:$I,0))),"")</f>
        <v/>
      </c>
      <c r="N8368" s="132" t="str">
        <f t="shared" si="130"/>
        <v>НЕИЗВЕСТНЫЙ БРЕНД 21010-1005115</v>
      </c>
      <c r="O8368" s="132" t="str">
        <f>IFERROR(IFERROR(INDEX(Кат!$B:$B,MATCH($N8368,Кат!$I:$I,0)),INDEX(Торг!$B:$B,MATCH($N8368,Торг!$I:$I,0))),"")</f>
        <v/>
      </c>
    </row>
    <row r="8369" spans="1:15" outlineLevel="2">
      <c r="A8369" t="s">
        <v>20098</v>
      </c>
      <c r="C8369" s="191" t="s">
        <v>9731</v>
      </c>
      <c r="E8369" t="s">
        <v>9732</v>
      </c>
      <c r="F8369" t="s">
        <v>3823</v>
      </c>
      <c r="G8369" t="s">
        <v>399</v>
      </c>
      <c r="H8369">
        <v>280</v>
      </c>
      <c r="J8369" t="s">
        <v>22634</v>
      </c>
      <c r="K8369" s="132" t="str">
        <f>IFERROR(IFERROR(INDEX(Кат!$O:$O,MATCH($C8369,Кат!$I:$I,0)),INDEX(Торг!$L:$L,MATCH($C8369,Торг!$I:$I,0))),"")</f>
        <v/>
      </c>
      <c r="L8369" s="132" t="str">
        <f>IFERROR(IFERROR(INDEX(Кат!$A:$A,MATCH($C8369,Кат!$I:$I,0)),INDEX(Торг!$A:$A,MATCH($C8369,Торг!$I:$I,0))),"")</f>
        <v/>
      </c>
      <c r="M8369" s="132" t="str">
        <f>IFERROR(IFERROR(INDEX(Кат!$B:$B,MATCH($C8369,Кат!$I:$I,0)),INDEX(Торг!$B:$B,MATCH($C8369,Торг!$I:$I,0))),"")</f>
        <v/>
      </c>
      <c r="N8369" s="132" t="str">
        <f t="shared" si="130"/>
        <v>НЕИЗВЕСТНЫЙ БРЕНД 21080-1005115</v>
      </c>
      <c r="O8369" s="132" t="str">
        <f>IFERROR(IFERROR(INDEX(Кат!$B:$B,MATCH($N8369,Кат!$I:$I,0)),INDEX(Торг!$B:$B,MATCH($N8369,Торг!$I:$I,0))),"")</f>
        <v/>
      </c>
    </row>
    <row r="8370" spans="1:15" outlineLevel="2">
      <c r="A8370" t="s">
        <v>20099</v>
      </c>
      <c r="C8370" s="191" t="s">
        <v>9733</v>
      </c>
      <c r="E8370" t="s">
        <v>9734</v>
      </c>
      <c r="F8370" t="s">
        <v>3823</v>
      </c>
      <c r="G8370" t="s">
        <v>399</v>
      </c>
      <c r="H8370">
        <v>450</v>
      </c>
      <c r="J8370" t="s">
        <v>22634</v>
      </c>
      <c r="K8370" s="132" t="str">
        <f>IFERROR(IFERROR(INDEX(Кат!$O:$O,MATCH($C8370,Кат!$I:$I,0)),INDEX(Торг!$L:$L,MATCH($C8370,Торг!$I:$I,0))),"")</f>
        <v/>
      </c>
      <c r="L8370" s="132" t="str">
        <f>IFERROR(IFERROR(INDEX(Кат!$A:$A,MATCH($C8370,Кат!$I:$I,0)),INDEX(Торг!$A:$A,MATCH($C8370,Торг!$I:$I,0))),"")</f>
        <v/>
      </c>
      <c r="M8370" s="132" t="str">
        <f>IFERROR(IFERROR(INDEX(Кат!$B:$B,MATCH($C8370,Кат!$I:$I,0)),INDEX(Торг!$B:$B,MATCH($C8370,Торг!$I:$I,0))),"")</f>
        <v/>
      </c>
      <c r="N8370" s="132" t="str">
        <f t="shared" si="130"/>
        <v>НЕИЗВЕСТНЫЙ БРЕНД 21100-1005115</v>
      </c>
      <c r="O8370" s="132" t="str">
        <f>IFERROR(IFERROR(INDEX(Кат!$B:$B,MATCH($N8370,Кат!$I:$I,0)),INDEX(Торг!$B:$B,MATCH($N8370,Торг!$I:$I,0))),"")</f>
        <v/>
      </c>
    </row>
    <row r="8371" spans="1:15" outlineLevel="2">
      <c r="A8371" t="s">
        <v>32943</v>
      </c>
      <c r="C8371" s="191" t="s">
        <v>32944</v>
      </c>
      <c r="E8371" t="s">
        <v>32945</v>
      </c>
      <c r="F8371" t="s">
        <v>3823</v>
      </c>
      <c r="G8371" t="s">
        <v>399</v>
      </c>
      <c r="H8371">
        <v>200</v>
      </c>
      <c r="J8371" t="s">
        <v>22634</v>
      </c>
      <c r="K8371" s="132" t="str">
        <f>IFERROR(IFERROR(INDEX(Кат!$O:$O,MATCH($C8371,Кат!$I:$I,0)),INDEX(Торг!$L:$L,MATCH($C8371,Торг!$I:$I,0))),"")</f>
        <v/>
      </c>
      <c r="L8371" s="132" t="str">
        <f>IFERROR(IFERROR(INDEX(Кат!$A:$A,MATCH($C8371,Кат!$I:$I,0)),INDEX(Торг!$A:$A,MATCH($C8371,Торг!$I:$I,0))),"")</f>
        <v/>
      </c>
      <c r="M8371" s="132" t="str">
        <f>IFERROR(IFERROR(INDEX(Кат!$B:$B,MATCH($C8371,Кат!$I:$I,0)),INDEX(Торг!$B:$B,MATCH($C8371,Торг!$I:$I,0))),"")</f>
        <v/>
      </c>
      <c r="N8371" s="132" t="str">
        <f t="shared" si="130"/>
        <v>НЕИЗВЕСТНЫЙ БРЕНД 21010-1602210</v>
      </c>
      <c r="O8371" s="132" t="str">
        <f>IFERROR(IFERROR(INDEX(Кат!$B:$B,MATCH($N8371,Кат!$I:$I,0)),INDEX(Торг!$B:$B,MATCH($N8371,Торг!$I:$I,0))),"")</f>
        <v/>
      </c>
    </row>
    <row r="8372" spans="1:15" outlineLevel="2">
      <c r="A8372" t="s">
        <v>20100</v>
      </c>
      <c r="C8372" s="191" t="s">
        <v>9735</v>
      </c>
      <c r="E8372" t="s">
        <v>9736</v>
      </c>
      <c r="F8372" t="s">
        <v>3823</v>
      </c>
      <c r="G8372" t="s">
        <v>399</v>
      </c>
      <c r="H8372">
        <v>250</v>
      </c>
      <c r="J8372" t="s">
        <v>22634</v>
      </c>
      <c r="K8372" s="132" t="str">
        <f>IFERROR(IFERROR(INDEX(Кат!$O:$O,MATCH($C8372,Кат!$I:$I,0)),INDEX(Торг!$L:$L,MATCH($C8372,Торг!$I:$I,0))),"")</f>
        <v/>
      </c>
      <c r="L8372" s="132" t="str">
        <f>IFERROR(IFERROR(INDEX(Кат!$A:$A,MATCH($C8372,Кат!$I:$I,0)),INDEX(Торг!$A:$A,MATCH($C8372,Торг!$I:$I,0))),"")</f>
        <v/>
      </c>
      <c r="M8372" s="132" t="str">
        <f>IFERROR(IFERROR(INDEX(Кат!$B:$B,MATCH($C8372,Кат!$I:$I,0)),INDEX(Торг!$B:$B,MATCH($C8372,Торг!$I:$I,0))),"")</f>
        <v/>
      </c>
      <c r="N8372" s="132" t="str">
        <f t="shared" si="130"/>
        <v>НЕИЗВЕСТНЫЙ БРЕНД 21090-1602210</v>
      </c>
      <c r="O8372" s="132" t="str">
        <f>IFERROR(IFERROR(INDEX(Кат!$B:$B,MATCH($N8372,Кат!$I:$I,0)),INDEX(Торг!$B:$B,MATCH($N8372,Торг!$I:$I,0))),"")</f>
        <v/>
      </c>
    </row>
    <row r="8373" spans="1:15" outlineLevel="1">
      <c r="A8373" t="s">
        <v>20101</v>
      </c>
      <c r="C8373" s="191" t="s">
        <v>9737</v>
      </c>
      <c r="E8373" t="s">
        <v>9738</v>
      </c>
      <c r="F8373" t="s">
        <v>3823</v>
      </c>
      <c r="G8373" t="s">
        <v>399</v>
      </c>
      <c r="H8373">
        <v>270</v>
      </c>
      <c r="J8373" t="s">
        <v>22634</v>
      </c>
      <c r="K8373" s="132" t="str">
        <f>IFERROR(IFERROR(INDEX(Кат!$O:$O,MATCH($C8373,Кат!$I:$I,0)),INDEX(Торг!$L:$L,MATCH($C8373,Торг!$I:$I,0))),"")</f>
        <v/>
      </c>
      <c r="L8373" s="132" t="str">
        <f>IFERROR(IFERROR(INDEX(Кат!$A:$A,MATCH($C8373,Кат!$I:$I,0)),INDEX(Торг!$A:$A,MATCH($C8373,Торг!$I:$I,0))),"")</f>
        <v/>
      </c>
      <c r="M8373" s="132" t="str">
        <f>IFERROR(IFERROR(INDEX(Кат!$B:$B,MATCH($C8373,Кат!$I:$I,0)),INDEX(Торг!$B:$B,MATCH($C8373,Торг!$I:$I,0))),"")</f>
        <v/>
      </c>
      <c r="N8373" s="132" t="str">
        <f t="shared" si="130"/>
        <v>НЕИЗВЕСТНЫЙ БРЕНД 21100-1602210</v>
      </c>
      <c r="O8373" s="132" t="str">
        <f>IFERROR(IFERROR(INDEX(Кат!$B:$B,MATCH($N8373,Кат!$I:$I,0)),INDEX(Торг!$B:$B,MATCH($N8373,Торг!$I:$I,0))),"")</f>
        <v/>
      </c>
    </row>
    <row r="8374" spans="1:15" outlineLevel="2">
      <c r="A8374" t="s">
        <v>20102</v>
      </c>
      <c r="C8374" s="191" t="s">
        <v>9739</v>
      </c>
      <c r="E8374" t="s">
        <v>9740</v>
      </c>
      <c r="F8374" t="s">
        <v>3823</v>
      </c>
      <c r="G8374" t="s">
        <v>399</v>
      </c>
      <c r="H8374">
        <v>200</v>
      </c>
      <c r="J8374" t="s">
        <v>22634</v>
      </c>
      <c r="K8374" s="132" t="str">
        <f>IFERROR(IFERROR(INDEX(Кат!$O:$O,MATCH($C8374,Кат!$I:$I,0)),INDEX(Торг!$L:$L,MATCH($C8374,Торг!$I:$I,0))),"")</f>
        <v/>
      </c>
      <c r="L8374" s="132" t="str">
        <f>IFERROR(IFERROR(INDEX(Кат!$A:$A,MATCH($C8374,Кат!$I:$I,0)),INDEX(Торг!$A:$A,MATCH($C8374,Торг!$I:$I,0))),"")</f>
        <v/>
      </c>
      <c r="M8374" s="132" t="str">
        <f>IFERROR(IFERROR(INDEX(Кат!$B:$B,MATCH($C8374,Кат!$I:$I,0)),INDEX(Торг!$B:$B,MATCH($C8374,Торг!$I:$I,0))),"")</f>
        <v/>
      </c>
      <c r="N8374" s="132" t="str">
        <f t="shared" si="130"/>
        <v>НЕИЗВЕСТНЫЙ БРЕНД 21810-1601200-01</v>
      </c>
      <c r="O8374" s="132" t="str">
        <f>IFERROR(IFERROR(INDEX(Кат!$B:$B,MATCH($N8374,Кат!$I:$I,0)),INDEX(Торг!$B:$B,MATCH($N8374,Торг!$I:$I,0))),"")</f>
        <v/>
      </c>
    </row>
    <row r="8375" spans="1:15" outlineLevel="2">
      <c r="A8375" t="s">
        <v>25136</v>
      </c>
      <c r="C8375" s="191" t="s">
        <v>25137</v>
      </c>
      <c r="E8375" t="s">
        <v>25138</v>
      </c>
      <c r="F8375" t="s">
        <v>3823</v>
      </c>
      <c r="G8375" t="s">
        <v>399</v>
      </c>
      <c r="H8375">
        <v>200</v>
      </c>
      <c r="J8375" t="s">
        <v>22634</v>
      </c>
      <c r="K8375" s="132" t="str">
        <f>IFERROR(IFERROR(INDEX(Кат!$O:$O,MATCH($C8375,Кат!$I:$I,0)),INDEX(Торг!$L:$L,MATCH($C8375,Торг!$I:$I,0))),"")</f>
        <v/>
      </c>
      <c r="L8375" s="132" t="str">
        <f>IFERROR(IFERROR(INDEX(Кат!$A:$A,MATCH($C8375,Кат!$I:$I,0)),INDEX(Торг!$A:$A,MATCH($C8375,Торг!$I:$I,0))),"")</f>
        <v/>
      </c>
      <c r="M8375" s="132" t="str">
        <f>IFERROR(IFERROR(INDEX(Кат!$B:$B,MATCH($C8375,Кат!$I:$I,0)),INDEX(Торг!$B:$B,MATCH($C8375,Торг!$I:$I,0))),"")</f>
        <v/>
      </c>
      <c r="N8375" s="132" t="str">
        <f t="shared" si="130"/>
        <v>НЕИЗВЕСТНЫЙ БРЕНД 21820-1601200-00</v>
      </c>
      <c r="O8375" s="132" t="str">
        <f>IFERROR(IFERROR(INDEX(Кат!$B:$B,MATCH($N8375,Кат!$I:$I,0)),INDEX(Торг!$B:$B,MATCH($N8375,Торг!$I:$I,0))),"")</f>
        <v/>
      </c>
    </row>
    <row r="8376" spans="1:15" outlineLevel="2">
      <c r="A8376" t="s">
        <v>20103</v>
      </c>
      <c r="C8376" s="191" t="s">
        <v>9741</v>
      </c>
      <c r="E8376" t="s">
        <v>9742</v>
      </c>
      <c r="F8376" t="s">
        <v>3823</v>
      </c>
      <c r="G8376" t="s">
        <v>399</v>
      </c>
      <c r="H8376">
        <v>300</v>
      </c>
      <c r="J8376" t="s">
        <v>22634</v>
      </c>
      <c r="K8376" s="132" t="str">
        <f>IFERROR(IFERROR(INDEX(Кат!$O:$O,MATCH($C8376,Кат!$I:$I,0)),INDEX(Торг!$L:$L,MATCH($C8376,Торг!$I:$I,0))),"")</f>
        <v/>
      </c>
      <c r="L8376" s="132" t="str">
        <f>IFERROR(IFERROR(INDEX(Кат!$A:$A,MATCH($C8376,Кат!$I:$I,0)),INDEX(Торг!$A:$A,MATCH($C8376,Торг!$I:$I,0))),"")</f>
        <v/>
      </c>
      <c r="M8376" s="132" t="str">
        <f>IFERROR(IFERROR(INDEX(Кат!$B:$B,MATCH($C8376,Кат!$I:$I,0)),INDEX(Торг!$B:$B,MATCH($C8376,Торг!$I:$I,0))),"")</f>
        <v/>
      </c>
      <c r="N8376" s="132" t="str">
        <f t="shared" si="130"/>
        <v>НЕИЗВЕСТНЫЙ БРЕНД 21080-1702024</v>
      </c>
      <c r="O8376" s="132" t="str">
        <f>IFERROR(IFERROR(INDEX(Кат!$B:$B,MATCH($N8376,Кат!$I:$I,0)),INDEX(Торг!$B:$B,MATCH($N8376,Торг!$I:$I,0))),"")</f>
        <v/>
      </c>
    </row>
    <row r="8377" spans="1:15" outlineLevel="2">
      <c r="A8377" t="s">
        <v>20104</v>
      </c>
      <c r="C8377" s="191" t="s">
        <v>9743</v>
      </c>
      <c r="E8377" t="s">
        <v>9744</v>
      </c>
      <c r="F8377" t="s">
        <v>3823</v>
      </c>
      <c r="G8377" t="s">
        <v>399</v>
      </c>
      <c r="H8377">
        <v>200</v>
      </c>
      <c r="J8377" t="s">
        <v>22634</v>
      </c>
      <c r="K8377" s="132" t="str">
        <f>IFERROR(IFERROR(INDEX(Кат!$O:$O,MATCH($C8377,Кат!$I:$I,0)),INDEX(Торг!$L:$L,MATCH($C8377,Торг!$I:$I,0))),"")</f>
        <v/>
      </c>
      <c r="L8377" s="132" t="str">
        <f>IFERROR(IFERROR(INDEX(Кат!$A:$A,MATCH($C8377,Кат!$I:$I,0)),INDEX(Торг!$A:$A,MATCH($C8377,Торг!$I:$I,0))),"")</f>
        <v/>
      </c>
      <c r="M8377" s="132" t="str">
        <f>IFERROR(IFERROR(INDEX(Кат!$B:$B,MATCH($C8377,Кат!$I:$I,0)),INDEX(Торг!$B:$B,MATCH($C8377,Торг!$I:$I,0))),"")</f>
        <v/>
      </c>
      <c r="N8377" s="132" t="str">
        <f t="shared" si="130"/>
        <v>НЕИЗВЕСТНЫЙ БРЕНД 21010-1702024</v>
      </c>
      <c r="O8377" s="132" t="str">
        <f>IFERROR(IFERROR(INDEX(Кат!$B:$B,MATCH($N8377,Кат!$I:$I,0)),INDEX(Торг!$B:$B,MATCH($N8377,Торг!$I:$I,0))),"")</f>
        <v/>
      </c>
    </row>
    <row r="8378" spans="1:15" outlineLevel="2">
      <c r="A8378" t="s">
        <v>20105</v>
      </c>
      <c r="C8378" s="191" t="s">
        <v>9745</v>
      </c>
      <c r="E8378" t="s">
        <v>9746</v>
      </c>
      <c r="F8378" t="s">
        <v>3823</v>
      </c>
      <c r="G8378" t="s">
        <v>375</v>
      </c>
      <c r="H8378">
        <v>550</v>
      </c>
      <c r="J8378" t="s">
        <v>22634</v>
      </c>
      <c r="K8378" s="132" t="str">
        <f>IFERROR(IFERROR(INDEX(Кат!$O:$O,MATCH($C8378,Кат!$I:$I,0)),INDEX(Торг!$L:$L,MATCH($C8378,Торг!$I:$I,0))),"")</f>
        <v/>
      </c>
      <c r="L8378" s="132" t="str">
        <f>IFERROR(IFERROR(INDEX(Кат!$A:$A,MATCH($C8378,Кат!$I:$I,0)),INDEX(Торг!$A:$A,MATCH($C8378,Торг!$I:$I,0))),"")</f>
        <v/>
      </c>
      <c r="M8378" s="132" t="str">
        <f>IFERROR(IFERROR(INDEX(Кат!$B:$B,MATCH($C8378,Кат!$I:$I,0)),INDEX(Торг!$B:$B,MATCH($C8378,Торг!$I:$I,0))),"")</f>
        <v/>
      </c>
      <c r="N8378" s="132" t="str">
        <f t="shared" si="130"/>
        <v>НЕИЗВЕСТНЫЙ БРЕНД 21010-1701164</v>
      </c>
      <c r="O8378" s="132" t="str">
        <f>IFERROR(IFERROR(INDEX(Кат!$B:$B,MATCH($N8378,Кат!$I:$I,0)),INDEX(Торг!$B:$B,MATCH($N8378,Торг!$I:$I,0))),"")</f>
        <v/>
      </c>
    </row>
    <row r="8379" spans="1:15" outlineLevel="2">
      <c r="A8379" t="s">
        <v>20106</v>
      </c>
      <c r="C8379" s="191" t="s">
        <v>9747</v>
      </c>
      <c r="E8379" t="s">
        <v>9748</v>
      </c>
      <c r="F8379" t="s">
        <v>3823</v>
      </c>
      <c r="G8379" t="s">
        <v>375</v>
      </c>
      <c r="H8379">
        <v>800</v>
      </c>
      <c r="J8379" t="s">
        <v>22634</v>
      </c>
      <c r="K8379" s="132" t="str">
        <f>IFERROR(IFERROR(INDEX(Кат!$O:$O,MATCH($C8379,Кат!$I:$I,0)),INDEX(Торг!$L:$L,MATCH($C8379,Торг!$I:$I,0))),"")</f>
        <v/>
      </c>
      <c r="L8379" s="132" t="str">
        <f>IFERROR(IFERROR(INDEX(Кат!$A:$A,MATCH($C8379,Кат!$I:$I,0)),INDEX(Торг!$A:$A,MATCH($C8379,Торг!$I:$I,0))),"")</f>
        <v/>
      </c>
      <c r="M8379" s="132" t="str">
        <f>IFERROR(IFERROR(INDEX(Кат!$B:$B,MATCH($C8379,Кат!$I:$I,0)),INDEX(Торг!$B:$B,MATCH($C8379,Торг!$I:$I,0))),"")</f>
        <v/>
      </c>
      <c r="N8379" s="132" t="str">
        <f t="shared" si="130"/>
        <v>НЕИЗВЕСТНЫЙ БРЕНД 21080-1701164</v>
      </c>
      <c r="O8379" s="132" t="str">
        <f>IFERROR(IFERROR(INDEX(Кат!$B:$B,MATCH($N8379,Кат!$I:$I,0)),INDEX(Торг!$B:$B,MATCH($N8379,Торг!$I:$I,0))),"")</f>
        <v/>
      </c>
    </row>
    <row r="8380" spans="1:15" outlineLevel="2">
      <c r="A8380" t="s">
        <v>20107</v>
      </c>
      <c r="C8380" s="191" t="s">
        <v>9749</v>
      </c>
      <c r="E8380" t="s">
        <v>9750</v>
      </c>
      <c r="F8380" t="s">
        <v>3823</v>
      </c>
      <c r="G8380" t="s">
        <v>375</v>
      </c>
      <c r="H8380">
        <v>400</v>
      </c>
      <c r="J8380" t="s">
        <v>22634</v>
      </c>
      <c r="K8380" s="132" t="str">
        <f>IFERROR(IFERROR(INDEX(Кат!$O:$O,MATCH($C8380,Кат!$I:$I,0)),INDEX(Торг!$L:$L,MATCH($C8380,Торг!$I:$I,0))),"")</f>
        <v/>
      </c>
      <c r="L8380" s="132" t="str">
        <f>IFERROR(IFERROR(INDEX(Кат!$A:$A,MATCH($C8380,Кат!$I:$I,0)),INDEX(Торг!$A:$A,MATCH($C8380,Торг!$I:$I,0))),"")</f>
        <v/>
      </c>
      <c r="M8380" s="132" t="str">
        <f>IFERROR(IFERROR(INDEX(Кат!$B:$B,MATCH($C8380,Кат!$I:$I,0)),INDEX(Торг!$B:$B,MATCH($C8380,Торг!$I:$I,0))),"")</f>
        <v/>
      </c>
      <c r="N8380" s="132" t="str">
        <f t="shared" si="130"/>
        <v>НЕИЗВЕСТНЫЙ БРЕНД 21080-1701164-01</v>
      </c>
      <c r="O8380" s="132" t="str">
        <f>IFERROR(IFERROR(INDEX(Кат!$B:$B,MATCH($N8380,Кат!$I:$I,0)),INDEX(Торг!$B:$B,MATCH($N8380,Торг!$I:$I,0))),"")</f>
        <v/>
      </c>
    </row>
    <row r="8381" spans="1:15" outlineLevel="2">
      <c r="A8381" t="s">
        <v>20108</v>
      </c>
      <c r="C8381" s="191" t="s">
        <v>9751</v>
      </c>
      <c r="E8381" t="s">
        <v>9752</v>
      </c>
      <c r="F8381" t="s">
        <v>3823</v>
      </c>
      <c r="G8381" t="s">
        <v>375</v>
      </c>
      <c r="H8381">
        <v>800</v>
      </c>
      <c r="J8381" t="s">
        <v>22634</v>
      </c>
      <c r="K8381" s="132" t="str">
        <f>IFERROR(IFERROR(INDEX(Кат!$O:$O,MATCH($C8381,Кат!$I:$I,0)),INDEX(Торг!$L:$L,MATCH($C8381,Торг!$I:$I,0))),"")</f>
        <v/>
      </c>
      <c r="L8381" s="132" t="str">
        <f>IFERROR(IFERROR(INDEX(Кат!$A:$A,MATCH($C8381,Кат!$I:$I,0)),INDEX(Торг!$A:$A,MATCH($C8381,Торг!$I:$I,0))),"")</f>
        <v/>
      </c>
      <c r="M8381" s="132" t="str">
        <f>IFERROR(IFERROR(INDEX(Кат!$B:$B,MATCH($C8381,Кат!$I:$I,0)),INDEX(Торг!$B:$B,MATCH($C8381,Торг!$I:$I,0))),"")</f>
        <v/>
      </c>
      <c r="N8381" s="132" t="str">
        <f t="shared" si="130"/>
        <v>НЕИЗВЕСТНЫЙ БРЕНД 21100-1701164</v>
      </c>
      <c r="O8381" s="132" t="str">
        <f>IFERROR(IFERROR(INDEX(Кат!$B:$B,MATCH($N8381,Кат!$I:$I,0)),INDEX(Торг!$B:$B,MATCH($N8381,Торг!$I:$I,0))),"")</f>
        <v/>
      </c>
    </row>
    <row r="8382" spans="1:15" outlineLevel="2">
      <c r="A8382" t="s">
        <v>20109</v>
      </c>
      <c r="C8382" s="191" t="s">
        <v>9753</v>
      </c>
      <c r="E8382" t="s">
        <v>9754</v>
      </c>
      <c r="F8382" t="s">
        <v>3823</v>
      </c>
      <c r="G8382" t="s">
        <v>375</v>
      </c>
      <c r="H8382">
        <v>850</v>
      </c>
      <c r="J8382" t="s">
        <v>22634</v>
      </c>
      <c r="K8382" s="132" t="str">
        <f>IFERROR(IFERROR(INDEX(Кат!$O:$O,MATCH($C8382,Кат!$I:$I,0)),INDEX(Торг!$L:$L,MATCH($C8382,Торг!$I:$I,0))),"")</f>
        <v/>
      </c>
      <c r="L8382" s="132" t="str">
        <f>IFERROR(IFERROR(INDEX(Кат!$A:$A,MATCH($C8382,Кат!$I:$I,0)),INDEX(Торг!$A:$A,MATCH($C8382,Торг!$I:$I,0))),"")</f>
        <v/>
      </c>
      <c r="M8382" s="132" t="str">
        <f>IFERROR(IFERROR(INDEX(Кат!$B:$B,MATCH($C8382,Кат!$I:$I,0)),INDEX(Торг!$B:$B,MATCH($C8382,Торг!$I:$I,0))),"")</f>
        <v/>
      </c>
      <c r="N8382" s="132" t="str">
        <f t="shared" si="130"/>
        <v>НЕИЗВЕСТНЫЙ БРЕНД 21900-1701164</v>
      </c>
      <c r="O8382" s="132" t="str">
        <f>IFERROR(IFERROR(INDEX(Кат!$B:$B,MATCH($N8382,Кат!$I:$I,0)),INDEX(Торг!$B:$B,MATCH($N8382,Торг!$I:$I,0))),"")</f>
        <v/>
      </c>
    </row>
    <row r="8383" spans="1:15" outlineLevel="2">
      <c r="A8383" t="s">
        <v>20110</v>
      </c>
      <c r="C8383" s="191" t="s">
        <v>9729</v>
      </c>
      <c r="E8383" t="s">
        <v>9755</v>
      </c>
      <c r="F8383" t="s">
        <v>3823</v>
      </c>
      <c r="G8383" t="s">
        <v>399</v>
      </c>
      <c r="H8383">
        <v>1200</v>
      </c>
      <c r="J8383" t="s">
        <v>22634</v>
      </c>
      <c r="K8383" s="132" t="str">
        <f>IFERROR(IFERROR(INDEX(Кат!$O:$O,MATCH($C8383,Кат!$I:$I,0)),INDEX(Торг!$L:$L,MATCH($C8383,Торг!$I:$I,0))),"")</f>
        <v/>
      </c>
      <c r="L8383" s="132" t="str">
        <f>IFERROR(IFERROR(INDEX(Кат!$A:$A,MATCH($C8383,Кат!$I:$I,0)),INDEX(Торг!$A:$A,MATCH($C8383,Торг!$I:$I,0))),"")</f>
        <v/>
      </c>
      <c r="M8383" s="132" t="str">
        <f>IFERROR(IFERROR(INDEX(Кат!$B:$B,MATCH($C8383,Кат!$I:$I,0)),INDEX(Торг!$B:$B,MATCH($C8383,Торг!$I:$I,0))),"")</f>
        <v/>
      </c>
      <c r="N8383" s="132" t="str">
        <f t="shared" si="130"/>
        <v>НЕИЗВЕСТНЫЙ БРЕНД 21010-1005115</v>
      </c>
      <c r="O8383" s="132" t="str">
        <f>IFERROR(IFERROR(INDEX(Кат!$B:$B,MATCH($N8383,Кат!$I:$I,0)),INDEX(Торг!$B:$B,MATCH($N8383,Торг!$I:$I,0))),"")</f>
        <v/>
      </c>
    </row>
    <row r="8384" spans="1:15" outlineLevel="2">
      <c r="A8384" t="s">
        <v>20111</v>
      </c>
      <c r="C8384" s="191" t="s">
        <v>9731</v>
      </c>
      <c r="E8384" t="s">
        <v>9756</v>
      </c>
      <c r="F8384" t="s">
        <v>3823</v>
      </c>
      <c r="G8384" t="s">
        <v>399</v>
      </c>
      <c r="H8384">
        <v>1800</v>
      </c>
      <c r="J8384" t="s">
        <v>22634</v>
      </c>
      <c r="K8384" s="132" t="str">
        <f>IFERROR(IFERROR(INDEX(Кат!$O:$O,MATCH($C8384,Кат!$I:$I,0)),INDEX(Торг!$L:$L,MATCH($C8384,Торг!$I:$I,0))),"")</f>
        <v/>
      </c>
      <c r="L8384" s="132" t="str">
        <f>IFERROR(IFERROR(INDEX(Кат!$A:$A,MATCH($C8384,Кат!$I:$I,0)),INDEX(Торг!$A:$A,MATCH($C8384,Торг!$I:$I,0))),"")</f>
        <v/>
      </c>
      <c r="M8384" s="132" t="str">
        <f>IFERROR(IFERROR(INDEX(Кат!$B:$B,MATCH($C8384,Кат!$I:$I,0)),INDEX(Торг!$B:$B,MATCH($C8384,Торг!$I:$I,0))),"")</f>
        <v/>
      </c>
      <c r="N8384" s="132" t="str">
        <f t="shared" si="130"/>
        <v>НЕИЗВЕСТНЫЙ БРЕНД 21080-1005115</v>
      </c>
      <c r="O8384" s="132" t="str">
        <f>IFERROR(IFERROR(INDEX(Кат!$B:$B,MATCH($N8384,Кат!$I:$I,0)),INDEX(Торг!$B:$B,MATCH($N8384,Торг!$I:$I,0))),"")</f>
        <v/>
      </c>
    </row>
    <row r="8385" spans="1:15">
      <c r="A8385" t="s">
        <v>20112</v>
      </c>
      <c r="C8385" s="191" t="s">
        <v>9733</v>
      </c>
      <c r="E8385" t="s">
        <v>9757</v>
      </c>
      <c r="F8385" t="s">
        <v>3823</v>
      </c>
      <c r="G8385" t="s">
        <v>399</v>
      </c>
      <c r="H8385">
        <v>2200</v>
      </c>
      <c r="J8385" t="s">
        <v>22634</v>
      </c>
      <c r="K8385" s="132" t="str">
        <f>IFERROR(IFERROR(INDEX(Кат!$O:$O,MATCH($C8385,Кат!$I:$I,0)),INDEX(Торг!$L:$L,MATCH($C8385,Торг!$I:$I,0))),"")</f>
        <v/>
      </c>
      <c r="L8385" s="132" t="str">
        <f>IFERROR(IFERROR(INDEX(Кат!$A:$A,MATCH($C8385,Кат!$I:$I,0)),INDEX(Торг!$A:$A,MATCH($C8385,Торг!$I:$I,0))),"")</f>
        <v/>
      </c>
      <c r="M8385" s="132" t="str">
        <f>IFERROR(IFERROR(INDEX(Кат!$B:$B,MATCH($C8385,Кат!$I:$I,0)),INDEX(Торг!$B:$B,MATCH($C8385,Торг!$I:$I,0))),"")</f>
        <v/>
      </c>
      <c r="N8385" s="132" t="str">
        <f t="shared" si="130"/>
        <v>НЕИЗВЕСТНЫЙ БРЕНД 21100-1005115</v>
      </c>
      <c r="O8385" s="132" t="str">
        <f>IFERROR(IFERROR(INDEX(Кат!$B:$B,MATCH($N8385,Кат!$I:$I,0)),INDEX(Торг!$B:$B,MATCH($N8385,Торг!$I:$I,0))),"")</f>
        <v/>
      </c>
    </row>
    <row r="8386" spans="1:15" outlineLevel="1">
      <c r="A8386" t="s">
        <v>20113</v>
      </c>
      <c r="C8386" s="191" t="s">
        <v>9758</v>
      </c>
      <c r="E8386" t="s">
        <v>9759</v>
      </c>
      <c r="F8386" t="s">
        <v>3823</v>
      </c>
      <c r="G8386" t="s">
        <v>399</v>
      </c>
      <c r="H8386">
        <v>2200</v>
      </c>
      <c r="J8386" t="s">
        <v>22634</v>
      </c>
      <c r="K8386" s="132" t="str">
        <f>IFERROR(IFERROR(INDEX(Кат!$O:$O,MATCH($C8386,Кат!$I:$I,0)),INDEX(Торг!$L:$L,MATCH($C8386,Торг!$I:$I,0))),"")</f>
        <v/>
      </c>
      <c r="L8386" s="132" t="str">
        <f>IFERROR(IFERROR(INDEX(Кат!$A:$A,MATCH($C8386,Кат!$I:$I,0)),INDEX(Торг!$A:$A,MATCH($C8386,Торг!$I:$I,0))),"")</f>
        <v/>
      </c>
      <c r="M8386" s="132" t="str">
        <f>IFERROR(IFERROR(INDEX(Кат!$B:$B,MATCH($C8386,Кат!$I:$I,0)),INDEX(Торг!$B:$B,MATCH($C8386,Торг!$I:$I,0))),"")</f>
        <v/>
      </c>
      <c r="N8386" s="132" t="str">
        <f t="shared" si="130"/>
        <v>НЕИЗВЕСТНЫЙ БРЕНД 21800-1005115-00</v>
      </c>
      <c r="O8386" s="132" t="str">
        <f>IFERROR(IFERROR(INDEX(Кат!$B:$B,MATCH($N8386,Кат!$I:$I,0)),INDEX(Торг!$B:$B,MATCH($N8386,Торг!$I:$I,0))),"")</f>
        <v/>
      </c>
    </row>
    <row r="8387" spans="1:15" outlineLevel="1">
      <c r="A8387" t="s">
        <v>20114</v>
      </c>
      <c r="C8387" s="191" t="s">
        <v>9760</v>
      </c>
      <c r="E8387" t="s">
        <v>9761</v>
      </c>
      <c r="F8387" t="s">
        <v>3823</v>
      </c>
      <c r="G8387" t="s">
        <v>399</v>
      </c>
      <c r="H8387">
        <v>650</v>
      </c>
      <c r="J8387" t="s">
        <v>22634</v>
      </c>
      <c r="K8387" s="132" t="str">
        <f>IFERROR(IFERROR(INDEX(Кат!$O:$O,MATCH($C8387,Кат!$I:$I,0)),INDEX(Торг!$L:$L,MATCH($C8387,Торг!$I:$I,0))),"")</f>
        <v/>
      </c>
      <c r="L8387" s="132" t="str">
        <f>IFERROR(IFERROR(INDEX(Кат!$A:$A,MATCH($C8387,Кат!$I:$I,0)),INDEX(Торг!$A:$A,MATCH($C8387,Торг!$I:$I,0))),"")</f>
        <v/>
      </c>
      <c r="M8387" s="132" t="str">
        <f>IFERROR(IFERROR(INDEX(Кат!$B:$B,MATCH($C8387,Кат!$I:$I,0)),INDEX(Торг!$B:$B,MATCH($C8387,Торг!$I:$I,0))),"")</f>
        <v/>
      </c>
      <c r="N8387" s="132" t="str">
        <f t="shared" si="130"/>
        <v>НЕИЗВЕСТНЫЙ БРЕНД 21080-1703050</v>
      </c>
      <c r="O8387" s="132" t="str">
        <f>IFERROR(IFERROR(INDEX(Кат!$B:$B,MATCH($N8387,Кат!$I:$I,0)),INDEX(Торг!$B:$B,MATCH($N8387,Торг!$I:$I,0))),"")</f>
        <v/>
      </c>
    </row>
    <row r="8388" spans="1:15" outlineLevel="1">
      <c r="A8388" t="s">
        <v>20115</v>
      </c>
      <c r="C8388" s="191" t="s">
        <v>9762</v>
      </c>
      <c r="E8388" t="s">
        <v>9763</v>
      </c>
      <c r="F8388" t="s">
        <v>3823</v>
      </c>
      <c r="G8388" t="s">
        <v>399</v>
      </c>
      <c r="H8388">
        <v>1200</v>
      </c>
      <c r="J8388" t="s">
        <v>22634</v>
      </c>
      <c r="K8388" s="132" t="str">
        <f>IFERROR(IFERROR(INDEX(Кат!$O:$O,MATCH($C8388,Кат!$I:$I,0)),INDEX(Торг!$L:$L,MATCH($C8388,Торг!$I:$I,0))),"")</f>
        <v/>
      </c>
      <c r="L8388" s="132" t="str">
        <f>IFERROR(IFERROR(INDEX(Кат!$A:$A,MATCH($C8388,Кат!$I:$I,0)),INDEX(Торг!$A:$A,MATCH($C8388,Торг!$I:$I,0))),"")</f>
        <v/>
      </c>
      <c r="M8388" s="132" t="str">
        <f>IFERROR(IFERROR(INDEX(Кат!$B:$B,MATCH($C8388,Кат!$I:$I,0)),INDEX(Торг!$B:$B,MATCH($C8388,Торг!$I:$I,0))),"")</f>
        <v/>
      </c>
      <c r="N8388" s="132" t="str">
        <f t="shared" si="130"/>
        <v>НЕИЗВЕСТНЫЙ БРЕНД 21100-1703050</v>
      </c>
      <c r="O8388" s="132" t="str">
        <f>IFERROR(IFERROR(INDEX(Кат!$B:$B,MATCH($N8388,Кат!$I:$I,0)),INDEX(Торг!$B:$B,MATCH($N8388,Торг!$I:$I,0))),"")</f>
        <v/>
      </c>
    </row>
    <row r="8389" spans="1:15" outlineLevel="1">
      <c r="A8389" t="s">
        <v>20116</v>
      </c>
      <c r="C8389" s="191" t="s">
        <v>9764</v>
      </c>
      <c r="E8389" t="s">
        <v>9765</v>
      </c>
      <c r="F8389" t="s">
        <v>3823</v>
      </c>
      <c r="G8389" t="s">
        <v>399</v>
      </c>
      <c r="H8389">
        <v>650</v>
      </c>
      <c r="J8389" t="s">
        <v>22634</v>
      </c>
      <c r="K8389" s="132" t="str">
        <f>IFERROR(IFERROR(INDEX(Кат!$O:$O,MATCH($C8389,Кат!$I:$I,0)),INDEX(Торг!$L:$L,MATCH($C8389,Торг!$I:$I,0))),"")</f>
        <v/>
      </c>
      <c r="L8389" s="132" t="str">
        <f>IFERROR(IFERROR(INDEX(Кат!$A:$A,MATCH($C8389,Кат!$I:$I,0)),INDEX(Торг!$A:$A,MATCH($C8389,Торг!$I:$I,0))),"")</f>
        <v/>
      </c>
      <c r="M8389" s="132" t="str">
        <f>IFERROR(IFERROR(INDEX(Кат!$B:$B,MATCH($C8389,Кат!$I:$I,0)),INDEX(Торг!$B:$B,MATCH($C8389,Торг!$I:$I,0))),"")</f>
        <v/>
      </c>
      <c r="N8389" s="132" t="str">
        <f t="shared" si="130"/>
        <v>НЕИЗВЕСТНЫЙ БРЕНД 21100-1701110</v>
      </c>
      <c r="O8389" s="132" t="str">
        <f>IFERROR(IFERROR(INDEX(Кат!$B:$B,MATCH($N8389,Кат!$I:$I,0)),INDEX(Торг!$B:$B,MATCH($N8389,Торг!$I:$I,0))),"")</f>
        <v/>
      </c>
    </row>
    <row r="8390" spans="1:15" outlineLevel="1">
      <c r="A8390" t="s">
        <v>20117</v>
      </c>
      <c r="C8390" s="191" t="s">
        <v>9766</v>
      </c>
      <c r="E8390" t="s">
        <v>9767</v>
      </c>
      <c r="F8390" t="s">
        <v>3823</v>
      </c>
      <c r="G8390" t="s">
        <v>399</v>
      </c>
      <c r="H8390">
        <v>900</v>
      </c>
      <c r="J8390" t="s">
        <v>22634</v>
      </c>
      <c r="K8390" s="132" t="str">
        <f>IFERROR(IFERROR(INDEX(Кат!$O:$O,MATCH($C8390,Кат!$I:$I,0)),INDEX(Торг!$L:$L,MATCH($C8390,Торг!$I:$I,0))),"")</f>
        <v/>
      </c>
      <c r="L8390" s="132" t="str">
        <f>IFERROR(IFERROR(INDEX(Кат!$A:$A,MATCH($C8390,Кат!$I:$I,0)),INDEX(Торг!$A:$A,MATCH($C8390,Торг!$I:$I,0))),"")</f>
        <v/>
      </c>
      <c r="M8390" s="132" t="str">
        <f>IFERROR(IFERROR(INDEX(Кат!$B:$B,MATCH($C8390,Кат!$I:$I,0)),INDEX(Торг!$B:$B,MATCH($C8390,Торг!$I:$I,0))),"")</f>
        <v/>
      </c>
      <c r="N8390" s="132" t="str">
        <f t="shared" si="130"/>
        <v>НЕИЗВЕСТНЫЙ БРЕНД 21100-1701175</v>
      </c>
      <c r="O8390" s="132" t="str">
        <f>IFERROR(IFERROR(INDEX(Кат!$B:$B,MATCH($N8390,Кат!$I:$I,0)),INDEX(Торг!$B:$B,MATCH($N8390,Торг!$I:$I,0))),"")</f>
        <v/>
      </c>
    </row>
    <row r="8391" spans="1:15">
      <c r="A8391" t="s">
        <v>20118</v>
      </c>
      <c r="C8391" s="191" t="s">
        <v>9768</v>
      </c>
      <c r="E8391" t="s">
        <v>9769</v>
      </c>
      <c r="F8391" t="s">
        <v>3823</v>
      </c>
      <c r="G8391" t="s">
        <v>399</v>
      </c>
      <c r="H8391">
        <v>650</v>
      </c>
      <c r="J8391" t="s">
        <v>22634</v>
      </c>
      <c r="K8391" s="132" t="str">
        <f>IFERROR(IFERROR(INDEX(Кат!$O:$O,MATCH($C8391,Кат!$I:$I,0)),INDEX(Торг!$L:$L,MATCH($C8391,Торг!$I:$I,0))),"")</f>
        <v/>
      </c>
      <c r="L8391" s="132" t="str">
        <f>IFERROR(IFERROR(INDEX(Кат!$A:$A,MATCH($C8391,Кат!$I:$I,0)),INDEX(Торг!$A:$A,MATCH($C8391,Торг!$I:$I,0))),"")</f>
        <v/>
      </c>
      <c r="M8391" s="132" t="str">
        <f>IFERROR(IFERROR(INDEX(Кат!$B:$B,MATCH($C8391,Кат!$I:$I,0)),INDEX(Торг!$B:$B,MATCH($C8391,Торг!$I:$I,0))),"")</f>
        <v/>
      </c>
      <c r="N8391" s="132" t="str">
        <f t="shared" si="130"/>
        <v>НЕИЗВЕСТНЫЙ БРЕНД 21100-1701175-00</v>
      </c>
      <c r="O8391" s="132" t="str">
        <f>IFERROR(IFERROR(INDEX(Кат!$B:$B,MATCH($N8391,Кат!$I:$I,0)),INDEX(Торг!$B:$B,MATCH($N8391,Торг!$I:$I,0))),"")</f>
        <v/>
      </c>
    </row>
    <row r="8392" spans="1:15" outlineLevel="1">
      <c r="A8392" t="s">
        <v>20119</v>
      </c>
      <c r="C8392" s="191" t="s">
        <v>9770</v>
      </c>
      <c r="E8392" t="s">
        <v>9771</v>
      </c>
      <c r="F8392" t="s">
        <v>3823</v>
      </c>
      <c r="G8392" t="s">
        <v>399</v>
      </c>
      <c r="H8392">
        <v>550</v>
      </c>
      <c r="J8392" t="s">
        <v>22634</v>
      </c>
      <c r="K8392" s="132" t="str">
        <f>IFERROR(IFERROR(INDEX(Кат!$O:$O,MATCH($C8392,Кат!$I:$I,0)),INDEX(Торг!$L:$L,MATCH($C8392,Торг!$I:$I,0))),"")</f>
        <v/>
      </c>
      <c r="L8392" s="132" t="str">
        <f>IFERROR(IFERROR(INDEX(Кат!$A:$A,MATCH($C8392,Кат!$I:$I,0)),INDEX(Торг!$A:$A,MATCH($C8392,Торг!$I:$I,0))),"")</f>
        <v/>
      </c>
      <c r="M8392" s="132" t="str">
        <f>IFERROR(IFERROR(INDEX(Кат!$B:$B,MATCH($C8392,Кат!$I:$I,0)),INDEX(Торг!$B:$B,MATCH($C8392,Торг!$I:$I,0))),"")</f>
        <v/>
      </c>
      <c r="N8392" s="132" t="str">
        <f t="shared" ref="N8392:N8455" si="131">_xlfn.CONCAT(F8392," ",C8392)</f>
        <v>НЕИЗВЕСТНЫЙ БРЕНД 21080-1701116</v>
      </c>
      <c r="O8392" s="132" t="str">
        <f>IFERROR(IFERROR(INDEX(Кат!$B:$B,MATCH($N8392,Кат!$I:$I,0)),INDEX(Торг!$B:$B,MATCH($N8392,Торг!$I:$I,0))),"")</f>
        <v/>
      </c>
    </row>
    <row r="8393" spans="1:15" outlineLevel="1">
      <c r="A8393" t="s">
        <v>20120</v>
      </c>
      <c r="C8393" s="191" t="s">
        <v>9772</v>
      </c>
      <c r="E8393" t="s">
        <v>9773</v>
      </c>
      <c r="F8393" t="s">
        <v>3823</v>
      </c>
      <c r="G8393" t="s">
        <v>399</v>
      </c>
      <c r="H8393">
        <v>550</v>
      </c>
      <c r="J8393" t="s">
        <v>22634</v>
      </c>
      <c r="K8393" s="132" t="str">
        <f>IFERROR(IFERROR(INDEX(Кат!$O:$O,MATCH($C8393,Кат!$I:$I,0)),INDEX(Торг!$L:$L,MATCH($C8393,Торг!$I:$I,0))),"")</f>
        <v/>
      </c>
      <c r="L8393" s="132" t="str">
        <f>IFERROR(IFERROR(INDEX(Кат!$A:$A,MATCH($C8393,Кат!$I:$I,0)),INDEX(Торг!$A:$A,MATCH($C8393,Торг!$I:$I,0))),"")</f>
        <v/>
      </c>
      <c r="M8393" s="132" t="str">
        <f>IFERROR(IFERROR(INDEX(Кат!$B:$B,MATCH($C8393,Кат!$I:$I,0)),INDEX(Торг!$B:$B,MATCH($C8393,Торг!$I:$I,0))),"")</f>
        <v/>
      </c>
      <c r="N8393" s="132" t="str">
        <f t="shared" si="131"/>
        <v>НЕИЗВЕСТНЫЙ БРЕНД 21080-1701116-00</v>
      </c>
      <c r="O8393" s="132" t="str">
        <f>IFERROR(IFERROR(INDEX(Кат!$B:$B,MATCH($N8393,Кат!$I:$I,0)),INDEX(Торг!$B:$B,MATCH($N8393,Торг!$I:$I,0))),"")</f>
        <v/>
      </c>
    </row>
    <row r="8394" spans="1:15">
      <c r="A8394" t="s">
        <v>20121</v>
      </c>
      <c r="C8394" s="191" t="s">
        <v>9774</v>
      </c>
      <c r="E8394" t="s">
        <v>9775</v>
      </c>
      <c r="F8394" t="s">
        <v>3823</v>
      </c>
      <c r="G8394" t="s">
        <v>399</v>
      </c>
      <c r="H8394">
        <v>260</v>
      </c>
      <c r="J8394" t="s">
        <v>22634</v>
      </c>
      <c r="K8394" s="132" t="str">
        <f>IFERROR(IFERROR(INDEX(Кат!$O:$O,MATCH($C8394,Кат!$I:$I,0)),INDEX(Торг!$L:$L,MATCH($C8394,Торг!$I:$I,0))),"")</f>
        <v/>
      </c>
      <c r="L8394" s="132" t="str">
        <f>IFERROR(IFERROR(INDEX(Кат!$A:$A,MATCH($C8394,Кат!$I:$I,0)),INDEX(Торг!$A:$A,MATCH($C8394,Торг!$I:$I,0))),"")</f>
        <v/>
      </c>
      <c r="M8394" s="132" t="str">
        <f>IFERROR(IFERROR(INDEX(Кат!$B:$B,MATCH($C8394,Кат!$I:$I,0)),INDEX(Торг!$B:$B,MATCH($C8394,Торг!$I:$I,0))),"")</f>
        <v/>
      </c>
      <c r="N8394" s="132" t="str">
        <f t="shared" si="131"/>
        <v>НЕИЗВЕСТНЫЙ БРЕНД 21010-1701036</v>
      </c>
      <c r="O8394" s="132" t="str">
        <f>IFERROR(IFERROR(INDEX(Кат!$B:$B,MATCH($N8394,Кат!$I:$I,0)),INDEX(Торг!$B:$B,MATCH($N8394,Торг!$I:$I,0))),"")</f>
        <v/>
      </c>
    </row>
    <row r="8395" spans="1:15" outlineLevel="1">
      <c r="A8395" t="s">
        <v>20122</v>
      </c>
      <c r="C8395" s="191" t="s">
        <v>9776</v>
      </c>
      <c r="E8395" t="s">
        <v>9777</v>
      </c>
      <c r="F8395" t="s">
        <v>3823</v>
      </c>
      <c r="G8395" t="s">
        <v>399</v>
      </c>
      <c r="H8395">
        <v>90</v>
      </c>
      <c r="J8395" t="s">
        <v>22634</v>
      </c>
      <c r="K8395" s="132" t="str">
        <f>IFERROR(IFERROR(INDEX(Кат!$O:$O,MATCH($C8395,Кат!$I:$I,0)),INDEX(Торг!$L:$L,MATCH($C8395,Торг!$I:$I,0))),"")</f>
        <v/>
      </c>
      <c r="L8395" s="132" t="str">
        <f>IFERROR(IFERROR(INDEX(Кат!$A:$A,MATCH($C8395,Кат!$I:$I,0)),INDEX(Торг!$A:$A,MATCH($C8395,Торг!$I:$I,0))),"")</f>
        <v/>
      </c>
      <c r="M8395" s="132" t="str">
        <f>IFERROR(IFERROR(INDEX(Кат!$B:$B,MATCH($C8395,Кат!$I:$I,0)),INDEX(Торг!$B:$B,MATCH($C8395,Торг!$I:$I,0))),"")</f>
        <v/>
      </c>
      <c r="N8395" s="132" t="str">
        <f t="shared" si="131"/>
        <v>НЕИЗВЕСТНЫЙ БРЕНД 21080-1701036</v>
      </c>
      <c r="O8395" s="132" t="str">
        <f>IFERROR(IFERROR(INDEX(Кат!$B:$B,MATCH($N8395,Кат!$I:$I,0)),INDEX(Торг!$B:$B,MATCH($N8395,Торг!$I:$I,0))),"")</f>
        <v/>
      </c>
    </row>
    <row r="8396" spans="1:15" outlineLevel="2">
      <c r="A8396" t="s">
        <v>20123</v>
      </c>
      <c r="C8396" s="191" t="s">
        <v>9778</v>
      </c>
      <c r="E8396" t="s">
        <v>9779</v>
      </c>
      <c r="F8396" t="s">
        <v>3823</v>
      </c>
      <c r="G8396" t="s">
        <v>399</v>
      </c>
      <c r="H8396">
        <v>300</v>
      </c>
      <c r="J8396" t="s">
        <v>22634</v>
      </c>
      <c r="K8396" s="132" t="str">
        <f>IFERROR(IFERROR(INDEX(Кат!$O:$O,MATCH($C8396,Кат!$I:$I,0)),INDEX(Торг!$L:$L,MATCH($C8396,Торг!$I:$I,0))),"")</f>
        <v/>
      </c>
      <c r="L8396" s="132" t="str">
        <f>IFERROR(IFERROR(INDEX(Кат!$A:$A,MATCH($C8396,Кат!$I:$I,0)),INDEX(Торг!$A:$A,MATCH($C8396,Торг!$I:$I,0))),"")</f>
        <v/>
      </c>
      <c r="M8396" s="132" t="str">
        <f>IFERROR(IFERROR(INDEX(Кат!$B:$B,MATCH($C8396,Кат!$I:$I,0)),INDEX(Торг!$B:$B,MATCH($C8396,Торг!$I:$I,0))),"")</f>
        <v/>
      </c>
      <c r="N8396" s="132" t="str">
        <f t="shared" si="131"/>
        <v>НЕИЗВЕСТНЫЙ БРЕНД CH810-1601180</v>
      </c>
      <c r="O8396" s="132" t="str">
        <f>IFERROR(IFERROR(INDEX(Кат!$B:$B,MATCH($N8396,Кат!$I:$I,0)),INDEX(Торг!$B:$B,MATCH($N8396,Торг!$I:$I,0))),"")</f>
        <v/>
      </c>
    </row>
    <row r="8397" spans="1:15" outlineLevel="2">
      <c r="A8397" t="s">
        <v>20124</v>
      </c>
      <c r="C8397" s="191" t="s">
        <v>9780</v>
      </c>
      <c r="E8397" t="s">
        <v>9781</v>
      </c>
      <c r="F8397" t="s">
        <v>3823</v>
      </c>
      <c r="G8397" t="s">
        <v>399</v>
      </c>
      <c r="H8397">
        <v>3100</v>
      </c>
      <c r="J8397" t="s">
        <v>22634</v>
      </c>
      <c r="K8397" s="132" t="str">
        <f>IFERROR(IFERROR(INDEX(Кат!$O:$O,MATCH($C8397,Кат!$I:$I,0)),INDEX(Торг!$L:$L,MATCH($C8397,Торг!$I:$I,0))),"")</f>
        <v/>
      </c>
      <c r="L8397" s="132" t="str">
        <f>IFERROR(IFERROR(INDEX(Кат!$A:$A,MATCH($C8397,Кат!$I:$I,0)),INDEX(Торг!$A:$A,MATCH($C8397,Торг!$I:$I,0))),"")</f>
        <v/>
      </c>
      <c r="M8397" s="132" t="str">
        <f>IFERROR(IFERROR(INDEX(Кат!$B:$B,MATCH($C8397,Кат!$I:$I,0)),INDEX(Торг!$B:$B,MATCH($C8397,Торг!$I:$I,0))),"")</f>
        <v/>
      </c>
      <c r="N8397" s="132" t="str">
        <f t="shared" si="131"/>
        <v>НЕИЗВЕСТНЫЙ БРЕНД 21213-2202016</v>
      </c>
      <c r="O8397" s="132" t="str">
        <f>IFERROR(IFERROR(INDEX(Кат!$B:$B,MATCH($N8397,Кат!$I:$I,0)),INDEX(Торг!$B:$B,MATCH($N8397,Торг!$I:$I,0))),"")</f>
        <v/>
      </c>
    </row>
    <row r="8398" spans="1:15" outlineLevel="2">
      <c r="A8398" t="s">
        <v>20125</v>
      </c>
      <c r="C8398" s="191" t="s">
        <v>9782</v>
      </c>
      <c r="E8398" t="s">
        <v>9783</v>
      </c>
      <c r="F8398" t="s">
        <v>3823</v>
      </c>
      <c r="G8398" t="s">
        <v>399</v>
      </c>
      <c r="H8398">
        <v>3360</v>
      </c>
      <c r="J8398" t="s">
        <v>22634</v>
      </c>
      <c r="K8398" s="132" t="str">
        <f>IFERROR(IFERROR(INDEX(Кат!$O:$O,MATCH($C8398,Кат!$I:$I,0)),INDEX(Торг!$L:$L,MATCH($C8398,Торг!$I:$I,0))),"")</f>
        <v/>
      </c>
      <c r="L8398" s="132" t="str">
        <f>IFERROR(IFERROR(INDEX(Кат!$A:$A,MATCH($C8398,Кат!$I:$I,0)),INDEX(Торг!$A:$A,MATCH($C8398,Торг!$I:$I,0))),"")</f>
        <v/>
      </c>
      <c r="M8398" s="132" t="str">
        <f>IFERROR(IFERROR(INDEX(Кат!$B:$B,MATCH($C8398,Кат!$I:$I,0)),INDEX(Торг!$B:$B,MATCH($C8398,Торг!$I:$I,0))),"")</f>
        <v/>
      </c>
      <c r="N8398" s="132" t="str">
        <f t="shared" si="131"/>
        <v>НЕИЗВЕСТНЫЙ БРЕНД 21230-2202016</v>
      </c>
      <c r="O8398" s="132" t="str">
        <f>IFERROR(IFERROR(INDEX(Кат!$B:$B,MATCH($N8398,Кат!$I:$I,0)),INDEX(Торг!$B:$B,MATCH($N8398,Торг!$I:$I,0))),"")</f>
        <v/>
      </c>
    </row>
    <row r="8399" spans="1:15" outlineLevel="2">
      <c r="A8399" t="s">
        <v>20126</v>
      </c>
      <c r="C8399" s="191" t="s">
        <v>9784</v>
      </c>
      <c r="E8399" t="s">
        <v>9785</v>
      </c>
      <c r="F8399" t="s">
        <v>3823</v>
      </c>
      <c r="G8399" t="s">
        <v>399</v>
      </c>
      <c r="H8399">
        <v>315</v>
      </c>
      <c r="J8399" t="s">
        <v>22634</v>
      </c>
      <c r="K8399" s="132" t="str">
        <f>IFERROR(IFERROR(INDEX(Кат!$O:$O,MATCH($C8399,Кат!$I:$I,0)),INDEX(Торг!$L:$L,MATCH($C8399,Торг!$I:$I,0))),"")</f>
        <v/>
      </c>
      <c r="L8399" s="132" t="str">
        <f>IFERROR(IFERROR(INDEX(Кат!$A:$A,MATCH($C8399,Кат!$I:$I,0)),INDEX(Торг!$A:$A,MATCH($C8399,Торг!$I:$I,0))),"")</f>
        <v/>
      </c>
      <c r="M8399" s="132" t="str">
        <f>IFERROR(IFERROR(INDEX(Кат!$B:$B,MATCH($C8399,Кат!$I:$I,0)),INDEX(Торг!$B:$B,MATCH($C8399,Торг!$I:$I,0))),"")</f>
        <v/>
      </c>
      <c r="N8399" s="132" t="str">
        <f t="shared" si="131"/>
        <v>НЕИЗВЕСТНЫЙ БРЕНД 21010-1703057</v>
      </c>
      <c r="O8399" s="132" t="str">
        <f>IFERROR(IFERROR(INDEX(Кат!$B:$B,MATCH($N8399,Кат!$I:$I,0)),INDEX(Торг!$B:$B,MATCH($N8399,Торг!$I:$I,0))),"")</f>
        <v/>
      </c>
    </row>
    <row r="8400" spans="1:15" outlineLevel="2">
      <c r="A8400" t="s">
        <v>20127</v>
      </c>
      <c r="C8400" s="191" t="s">
        <v>9786</v>
      </c>
      <c r="E8400" t="s">
        <v>9787</v>
      </c>
      <c r="F8400" t="s">
        <v>3823</v>
      </c>
      <c r="G8400" t="s">
        <v>399</v>
      </c>
      <c r="H8400">
        <v>410</v>
      </c>
      <c r="J8400" t="s">
        <v>22634</v>
      </c>
      <c r="K8400" s="132" t="str">
        <f>IFERROR(IFERROR(INDEX(Кат!$O:$O,MATCH($C8400,Кат!$I:$I,0)),INDEX(Торг!$L:$L,MATCH($C8400,Торг!$I:$I,0))),"")</f>
        <v/>
      </c>
      <c r="L8400" s="132" t="str">
        <f>IFERROR(IFERROR(INDEX(Кат!$A:$A,MATCH($C8400,Кат!$I:$I,0)),INDEX(Торг!$A:$A,MATCH($C8400,Торг!$I:$I,0))),"")</f>
        <v/>
      </c>
      <c r="M8400" s="132" t="str">
        <f>IFERROR(IFERROR(INDEX(Кат!$B:$B,MATCH($C8400,Кат!$I:$I,0)),INDEX(Торг!$B:$B,MATCH($C8400,Торг!$I:$I,0))),"")</f>
        <v/>
      </c>
      <c r="N8400" s="132" t="str">
        <f t="shared" si="131"/>
        <v>НЕИЗВЕСТНЫЙ БРЕНД 21070-1703057</v>
      </c>
      <c r="O8400" s="132" t="str">
        <f>IFERROR(IFERROR(INDEX(Кат!$B:$B,MATCH($N8400,Кат!$I:$I,0)),INDEX(Торг!$B:$B,MATCH($N8400,Торг!$I:$I,0))),"")</f>
        <v/>
      </c>
    </row>
    <row r="8401" spans="1:15">
      <c r="A8401" t="s">
        <v>20128</v>
      </c>
      <c r="C8401" s="191" t="s">
        <v>9788</v>
      </c>
      <c r="E8401" t="s">
        <v>9789</v>
      </c>
      <c r="F8401" t="s">
        <v>3823</v>
      </c>
      <c r="G8401" t="s">
        <v>399</v>
      </c>
      <c r="H8401">
        <v>350</v>
      </c>
      <c r="J8401" t="s">
        <v>22634</v>
      </c>
      <c r="K8401" s="132" t="str">
        <f>IFERROR(IFERROR(INDEX(Кат!$O:$O,MATCH($C8401,Кат!$I:$I,0)),INDEX(Торг!$L:$L,MATCH($C8401,Торг!$I:$I,0))),"")</f>
        <v/>
      </c>
      <c r="L8401" s="132" t="str">
        <f>IFERROR(IFERROR(INDEX(Кат!$A:$A,MATCH($C8401,Кат!$I:$I,0)),INDEX(Торг!$A:$A,MATCH($C8401,Торг!$I:$I,0))),"")</f>
        <v/>
      </c>
      <c r="M8401" s="132" t="str">
        <f>IFERROR(IFERROR(INDEX(Кат!$B:$B,MATCH($C8401,Кат!$I:$I,0)),INDEX(Торг!$B:$B,MATCH($C8401,Торг!$I:$I,0))),"")</f>
        <v/>
      </c>
      <c r="N8401" s="132" t="str">
        <f t="shared" si="131"/>
        <v>НЕИЗВЕСТНЫЙ БРЕНД 21230-1703057</v>
      </c>
      <c r="O8401" s="132" t="str">
        <f>IFERROR(IFERROR(INDEX(Кат!$B:$B,MATCH($N8401,Кат!$I:$I,0)),INDEX(Торг!$B:$B,MATCH($N8401,Торг!$I:$I,0))),"")</f>
        <v/>
      </c>
    </row>
    <row r="8402" spans="1:15" outlineLevel="1">
      <c r="A8402" t="s">
        <v>20129</v>
      </c>
      <c r="C8402" s="191" t="s">
        <v>9784</v>
      </c>
      <c r="E8402" t="s">
        <v>9790</v>
      </c>
      <c r="F8402" t="s">
        <v>3823</v>
      </c>
      <c r="G8402" t="s">
        <v>399</v>
      </c>
      <c r="H8402">
        <v>500</v>
      </c>
      <c r="J8402" t="s">
        <v>22634</v>
      </c>
      <c r="K8402" s="132" t="str">
        <f>IFERROR(IFERROR(INDEX(Кат!$O:$O,MATCH($C8402,Кат!$I:$I,0)),INDEX(Торг!$L:$L,MATCH($C8402,Торг!$I:$I,0))),"")</f>
        <v/>
      </c>
      <c r="L8402" s="132" t="str">
        <f>IFERROR(IFERROR(INDEX(Кат!$A:$A,MATCH($C8402,Кат!$I:$I,0)),INDEX(Торг!$A:$A,MATCH($C8402,Торг!$I:$I,0))),"")</f>
        <v/>
      </c>
      <c r="M8402" s="132" t="str">
        <f>IFERROR(IFERROR(INDEX(Кат!$B:$B,MATCH($C8402,Кат!$I:$I,0)),INDEX(Торг!$B:$B,MATCH($C8402,Торг!$I:$I,0))),"")</f>
        <v/>
      </c>
      <c r="N8402" s="132" t="str">
        <f t="shared" si="131"/>
        <v>НЕИЗВЕСТНЫЙ БРЕНД 21010-1703057</v>
      </c>
      <c r="O8402" s="132" t="str">
        <f>IFERROR(IFERROR(INDEX(Кат!$B:$B,MATCH($N8402,Кат!$I:$I,0)),INDEX(Торг!$B:$B,MATCH($N8402,Торг!$I:$I,0))),"")</f>
        <v/>
      </c>
    </row>
    <row r="8403" spans="1:15" outlineLevel="1">
      <c r="A8403" t="s">
        <v>20130</v>
      </c>
      <c r="C8403" s="191" t="s">
        <v>9786</v>
      </c>
      <c r="E8403" t="s">
        <v>9791</v>
      </c>
      <c r="F8403" t="s">
        <v>3823</v>
      </c>
      <c r="G8403" t="s">
        <v>399</v>
      </c>
      <c r="H8403">
        <v>1000</v>
      </c>
      <c r="J8403" t="s">
        <v>22634</v>
      </c>
      <c r="K8403" s="132" t="str">
        <f>IFERROR(IFERROR(INDEX(Кат!$O:$O,MATCH($C8403,Кат!$I:$I,0)),INDEX(Торг!$L:$L,MATCH($C8403,Торг!$I:$I,0))),"")</f>
        <v/>
      </c>
      <c r="L8403" s="132" t="str">
        <f>IFERROR(IFERROR(INDEX(Кат!$A:$A,MATCH($C8403,Кат!$I:$I,0)),INDEX(Торг!$A:$A,MATCH($C8403,Торг!$I:$I,0))),"")</f>
        <v/>
      </c>
      <c r="M8403" s="132" t="str">
        <f>IFERROR(IFERROR(INDEX(Кат!$B:$B,MATCH($C8403,Кат!$I:$I,0)),INDEX(Торг!$B:$B,MATCH($C8403,Торг!$I:$I,0))),"")</f>
        <v/>
      </c>
      <c r="N8403" s="132" t="str">
        <f t="shared" si="131"/>
        <v>НЕИЗВЕСТНЫЙ БРЕНД 21070-1703057</v>
      </c>
      <c r="O8403" s="132" t="str">
        <f>IFERROR(IFERROR(INDEX(Кат!$B:$B,MATCH($N8403,Кат!$I:$I,0)),INDEX(Торг!$B:$B,MATCH($N8403,Торг!$I:$I,0))),"")</f>
        <v/>
      </c>
    </row>
    <row r="8404" spans="1:15" outlineLevel="1">
      <c r="A8404" t="s">
        <v>20131</v>
      </c>
      <c r="C8404" s="191" t="s">
        <v>9788</v>
      </c>
      <c r="E8404" t="s">
        <v>9792</v>
      </c>
      <c r="F8404" t="s">
        <v>3823</v>
      </c>
      <c r="G8404" t="s">
        <v>399</v>
      </c>
      <c r="H8404">
        <v>1550</v>
      </c>
      <c r="J8404" t="s">
        <v>22634</v>
      </c>
      <c r="K8404" s="132" t="str">
        <f>IFERROR(IFERROR(INDEX(Кат!$O:$O,MATCH($C8404,Кат!$I:$I,0)),INDEX(Торг!$L:$L,MATCH($C8404,Торг!$I:$I,0))),"")</f>
        <v/>
      </c>
      <c r="L8404" s="132" t="str">
        <f>IFERROR(IFERROR(INDEX(Кат!$A:$A,MATCH($C8404,Кат!$I:$I,0)),INDEX(Торг!$A:$A,MATCH($C8404,Торг!$I:$I,0))),"")</f>
        <v/>
      </c>
      <c r="M8404" s="132" t="str">
        <f>IFERROR(IFERROR(INDEX(Кат!$B:$B,MATCH($C8404,Кат!$I:$I,0)),INDEX(Торг!$B:$B,MATCH($C8404,Торг!$I:$I,0))),"")</f>
        <v/>
      </c>
      <c r="N8404" s="132" t="str">
        <f t="shared" si="131"/>
        <v>НЕИЗВЕСТНЫЙ БРЕНД 21230-1703057</v>
      </c>
      <c r="O8404" s="132" t="str">
        <f>IFERROR(IFERROR(INDEX(Кат!$B:$B,MATCH($N8404,Кат!$I:$I,0)),INDEX(Торг!$B:$B,MATCH($N8404,Торг!$I:$I,0))),"")</f>
        <v/>
      </c>
    </row>
    <row r="8405" spans="1:15" outlineLevel="1">
      <c r="A8405" t="s">
        <v>20132</v>
      </c>
      <c r="C8405" s="191" t="s">
        <v>9793</v>
      </c>
      <c r="E8405" t="s">
        <v>9794</v>
      </c>
      <c r="F8405" t="s">
        <v>3823</v>
      </c>
      <c r="G8405" t="s">
        <v>375</v>
      </c>
      <c r="H8405">
        <v>68.5</v>
      </c>
      <c r="J8405" t="s">
        <v>22634</v>
      </c>
      <c r="K8405" s="132" t="str">
        <f>IFERROR(IFERROR(INDEX(Кат!$O:$O,MATCH($C8405,Кат!$I:$I,0)),INDEX(Торг!$L:$L,MATCH($C8405,Торг!$I:$I,0))),"")</f>
        <v/>
      </c>
      <c r="L8405" s="132" t="str">
        <f>IFERROR(IFERROR(INDEX(Кат!$A:$A,MATCH($C8405,Кат!$I:$I,0)),INDEX(Торг!$A:$A,MATCH($C8405,Торг!$I:$I,0))),"")</f>
        <v/>
      </c>
      <c r="M8405" s="132" t="str">
        <f>IFERROR(IFERROR(INDEX(Кат!$B:$B,MATCH($C8405,Кат!$I:$I,0)),INDEX(Торг!$B:$B,MATCH($C8405,Торг!$I:$I,0))),"")</f>
        <v/>
      </c>
      <c r="N8405" s="132" t="str">
        <f t="shared" si="131"/>
        <v>НЕИЗВЕСТНЫЙ БРЕНД 2101-2403055</v>
      </c>
      <c r="O8405" s="132" t="str">
        <f>IFERROR(IFERROR(INDEX(Кат!$B:$B,MATCH($N8405,Кат!$I:$I,0)),INDEX(Торг!$B:$B,MATCH($N8405,Торг!$I:$I,0))),"")</f>
        <v/>
      </c>
    </row>
    <row r="8406" spans="1:15" outlineLevel="1">
      <c r="A8406" t="s">
        <v>20133</v>
      </c>
      <c r="C8406" s="191" t="s">
        <v>9795</v>
      </c>
      <c r="E8406" t="s">
        <v>9796</v>
      </c>
      <c r="F8406" t="s">
        <v>3823</v>
      </c>
      <c r="G8406" t="s">
        <v>399</v>
      </c>
      <c r="H8406">
        <v>310</v>
      </c>
      <c r="J8406" t="s">
        <v>22634</v>
      </c>
      <c r="K8406" s="132" t="str">
        <f>IFERROR(IFERROR(INDEX(Кат!$O:$O,MATCH($C8406,Кат!$I:$I,0)),INDEX(Торг!$L:$L,MATCH($C8406,Торг!$I:$I,0))),"")</f>
        <v/>
      </c>
      <c r="L8406" s="132" t="str">
        <f>IFERROR(IFERROR(INDEX(Кат!$A:$A,MATCH($C8406,Кат!$I:$I,0)),INDEX(Торг!$A:$A,MATCH($C8406,Торг!$I:$I,0))),"")</f>
        <v/>
      </c>
      <c r="M8406" s="132" t="str">
        <f>IFERROR(IFERROR(INDEX(Кат!$B:$B,MATCH($C8406,Кат!$I:$I,0)),INDEX(Торг!$B:$B,MATCH($C8406,Торг!$I:$I,0))),"")</f>
        <v/>
      </c>
      <c r="N8406" s="132" t="str">
        <f t="shared" si="131"/>
        <v>НЕИЗВЕСТНЫЙ БРЕНД 21080-1701175</v>
      </c>
      <c r="O8406" s="132" t="str">
        <f>IFERROR(IFERROR(INDEX(Кат!$B:$B,MATCH($N8406,Кат!$I:$I,0)),INDEX(Торг!$B:$B,MATCH($N8406,Торг!$I:$I,0))),"")</f>
        <v/>
      </c>
    </row>
    <row r="8407" spans="1:15" outlineLevel="1">
      <c r="A8407" t="s">
        <v>20134</v>
      </c>
      <c r="C8407" s="191" t="s">
        <v>9797</v>
      </c>
      <c r="E8407" t="s">
        <v>9798</v>
      </c>
      <c r="F8407" t="s">
        <v>3823</v>
      </c>
      <c r="G8407" t="s">
        <v>399</v>
      </c>
      <c r="H8407">
        <v>210</v>
      </c>
      <c r="J8407" t="s">
        <v>22634</v>
      </c>
      <c r="K8407" s="132" t="str">
        <f>IFERROR(IFERROR(INDEX(Кат!$O:$O,MATCH($C8407,Кат!$I:$I,0)),INDEX(Торг!$L:$L,MATCH($C8407,Торг!$I:$I,0))),"")</f>
        <v/>
      </c>
      <c r="L8407" s="132" t="str">
        <f>IFERROR(IFERROR(INDEX(Кат!$A:$A,MATCH($C8407,Кат!$I:$I,0)),INDEX(Торг!$A:$A,MATCH($C8407,Торг!$I:$I,0))),"")</f>
        <v/>
      </c>
      <c r="M8407" s="132" t="str">
        <f>IFERROR(IFERROR(INDEX(Кат!$B:$B,MATCH($C8407,Кат!$I:$I,0)),INDEX(Торг!$B:$B,MATCH($C8407,Торг!$I:$I,0))),"")</f>
        <v/>
      </c>
      <c r="N8407" s="132" t="str">
        <f t="shared" si="131"/>
        <v>НЕИЗВЕСТНЫЙ БРЕНД 21700-1701175</v>
      </c>
      <c r="O8407" s="132" t="str">
        <f>IFERROR(IFERROR(INDEX(Кат!$B:$B,MATCH($N8407,Кат!$I:$I,0)),INDEX(Торг!$B:$B,MATCH($N8407,Торг!$I:$I,0))),"")</f>
        <v/>
      </c>
    </row>
    <row r="8408" spans="1:15" outlineLevel="1">
      <c r="A8408" t="s">
        <v>20135</v>
      </c>
      <c r="C8408" s="191" t="s">
        <v>9799</v>
      </c>
      <c r="E8408" t="s">
        <v>9800</v>
      </c>
      <c r="F8408" t="s">
        <v>3823</v>
      </c>
      <c r="G8408" t="s">
        <v>399</v>
      </c>
      <c r="H8408">
        <v>250</v>
      </c>
      <c r="J8408" t="s">
        <v>22634</v>
      </c>
      <c r="K8408" s="132" t="str">
        <f>IFERROR(IFERROR(INDEX(Кат!$O:$O,MATCH($C8408,Кат!$I:$I,0)),INDEX(Торг!$L:$L,MATCH($C8408,Торг!$I:$I,0))),"")</f>
        <v/>
      </c>
      <c r="L8408" s="132" t="str">
        <f>IFERROR(IFERROR(INDEX(Кат!$A:$A,MATCH($C8408,Кат!$I:$I,0)),INDEX(Торг!$A:$A,MATCH($C8408,Торг!$I:$I,0))),"")</f>
        <v/>
      </c>
      <c r="M8408" s="132" t="str">
        <f>IFERROR(IFERROR(INDEX(Кат!$B:$B,MATCH($C8408,Кат!$I:$I,0)),INDEX(Торг!$B:$B,MATCH($C8408,Торг!$I:$I,0))),"")</f>
        <v/>
      </c>
      <c r="N8408" s="132" t="str">
        <f t="shared" si="131"/>
        <v>НЕИЗВЕСТНЫЙ БРЕНД 21080-1701149</v>
      </c>
      <c r="O8408" s="132" t="str">
        <f>IFERROR(IFERROR(INDEX(Кат!$B:$B,MATCH($N8408,Кат!$I:$I,0)),INDEX(Торг!$B:$B,MATCH($N8408,Торг!$I:$I,0))),"")</f>
        <v/>
      </c>
    </row>
    <row r="8409" spans="1:15">
      <c r="A8409" t="s">
        <v>20136</v>
      </c>
      <c r="C8409" s="191" t="s">
        <v>9801</v>
      </c>
      <c r="E8409" t="s">
        <v>9802</v>
      </c>
      <c r="F8409" t="s">
        <v>3823</v>
      </c>
      <c r="G8409" t="s">
        <v>399</v>
      </c>
      <c r="H8409">
        <v>180</v>
      </c>
      <c r="J8409" t="s">
        <v>22634</v>
      </c>
      <c r="K8409" s="132" t="str">
        <f>IFERROR(IFERROR(INDEX(Кат!$O:$O,MATCH($C8409,Кат!$I:$I,0)),INDEX(Торг!$L:$L,MATCH($C8409,Торг!$I:$I,0))),"")</f>
        <v/>
      </c>
      <c r="L8409" s="132" t="str">
        <f>IFERROR(IFERROR(INDEX(Кат!$A:$A,MATCH($C8409,Кат!$I:$I,0)),INDEX(Торг!$A:$A,MATCH($C8409,Торг!$I:$I,0))),"")</f>
        <v/>
      </c>
      <c r="M8409" s="132" t="str">
        <f>IFERROR(IFERROR(INDEX(Кат!$B:$B,MATCH($C8409,Кат!$I:$I,0)),INDEX(Торг!$B:$B,MATCH($C8409,Торг!$I:$I,0))),"")</f>
        <v/>
      </c>
      <c r="N8409" s="132" t="str">
        <f t="shared" si="131"/>
        <v>НЕИЗВЕСТНЫЙ БРЕНД 21083-1701174</v>
      </c>
      <c r="O8409" s="132" t="str">
        <f>IFERROR(IFERROR(INDEX(Кат!$B:$B,MATCH($N8409,Кат!$I:$I,0)),INDEX(Торг!$B:$B,MATCH($N8409,Торг!$I:$I,0))),"")</f>
        <v/>
      </c>
    </row>
    <row r="8410" spans="1:15" outlineLevel="1">
      <c r="A8410" t="s">
        <v>20137</v>
      </c>
      <c r="C8410" s="191" t="s">
        <v>9803</v>
      </c>
      <c r="E8410" t="s">
        <v>9804</v>
      </c>
      <c r="F8410" t="s">
        <v>3823</v>
      </c>
      <c r="G8410" t="s">
        <v>399</v>
      </c>
      <c r="H8410">
        <v>20</v>
      </c>
      <c r="J8410" t="s">
        <v>22634</v>
      </c>
      <c r="K8410" s="132" t="str">
        <f>IFERROR(IFERROR(INDEX(Кат!$O:$O,MATCH($C8410,Кат!$I:$I,0)),INDEX(Торг!$L:$L,MATCH($C8410,Торг!$I:$I,0))),"")</f>
        <v/>
      </c>
      <c r="L8410" s="132" t="str">
        <f>IFERROR(IFERROR(INDEX(Кат!$A:$A,MATCH($C8410,Кат!$I:$I,0)),INDEX(Торг!$A:$A,MATCH($C8410,Торг!$I:$I,0))),"")</f>
        <v/>
      </c>
      <c r="M8410" s="132" t="str">
        <f>IFERROR(IFERROR(INDEX(Кат!$B:$B,MATCH($C8410,Кат!$I:$I,0)),INDEX(Торг!$B:$B,MATCH($C8410,Торг!$I:$I,0))),"")</f>
        <v/>
      </c>
      <c r="N8410" s="132" t="str">
        <f t="shared" si="131"/>
        <v>НЕИЗВЕСТНЫЙ БРЕНД 2108-1701171</v>
      </c>
      <c r="O8410" s="132" t="str">
        <f>IFERROR(IFERROR(INDEX(Кат!$B:$B,MATCH($N8410,Кат!$I:$I,0)),INDEX(Торг!$B:$B,MATCH($N8410,Торг!$I:$I,0))),"")</f>
        <v/>
      </c>
    </row>
    <row r="8411" spans="1:15" outlineLevel="1">
      <c r="A8411" t="s">
        <v>20138</v>
      </c>
      <c r="C8411" s="191" t="s">
        <v>9782</v>
      </c>
      <c r="E8411" t="s">
        <v>9805</v>
      </c>
      <c r="F8411" t="s">
        <v>3823</v>
      </c>
      <c r="G8411" t="s">
        <v>399</v>
      </c>
      <c r="H8411">
        <v>1000</v>
      </c>
      <c r="J8411" t="s">
        <v>22634</v>
      </c>
      <c r="K8411" s="132" t="str">
        <f>IFERROR(IFERROR(INDEX(Кат!$O:$O,MATCH($C8411,Кат!$I:$I,0)),INDEX(Торг!$L:$L,MATCH($C8411,Торг!$I:$I,0))),"")</f>
        <v/>
      </c>
      <c r="L8411" s="132" t="str">
        <f>IFERROR(IFERROR(INDEX(Кат!$A:$A,MATCH($C8411,Кат!$I:$I,0)),INDEX(Торг!$A:$A,MATCH($C8411,Торг!$I:$I,0))),"")</f>
        <v/>
      </c>
      <c r="M8411" s="132" t="str">
        <f>IFERROR(IFERROR(INDEX(Кат!$B:$B,MATCH($C8411,Кат!$I:$I,0)),INDEX(Торг!$B:$B,MATCH($C8411,Торг!$I:$I,0))),"")</f>
        <v/>
      </c>
      <c r="N8411" s="132" t="str">
        <f t="shared" si="131"/>
        <v>НЕИЗВЕСТНЫЙ БРЕНД 21230-2202016</v>
      </c>
      <c r="O8411" s="132" t="str">
        <f>IFERROR(IFERROR(INDEX(Кат!$B:$B,MATCH($N8411,Кат!$I:$I,0)),INDEX(Торг!$B:$B,MATCH($N8411,Торг!$I:$I,0))),"")</f>
        <v/>
      </c>
    </row>
    <row r="8412" spans="1:15" outlineLevel="1">
      <c r="A8412" t="s">
        <v>20139</v>
      </c>
      <c r="C8412" s="191" t="s">
        <v>9806</v>
      </c>
      <c r="E8412" t="s">
        <v>9807</v>
      </c>
      <c r="F8412" t="s">
        <v>3823</v>
      </c>
      <c r="G8412" t="s">
        <v>399</v>
      </c>
      <c r="H8412">
        <v>800</v>
      </c>
      <c r="J8412" t="s">
        <v>22634</v>
      </c>
      <c r="K8412" s="132" t="str">
        <f>IFERROR(IFERROR(INDEX(Кат!$O:$O,MATCH($C8412,Кат!$I:$I,0)),INDEX(Торг!$L:$L,MATCH($C8412,Торг!$I:$I,0))),"")</f>
        <v/>
      </c>
      <c r="L8412" s="132" t="str">
        <f>IFERROR(IFERROR(INDEX(Кат!$A:$A,MATCH($C8412,Кат!$I:$I,0)),INDEX(Торг!$A:$A,MATCH($C8412,Торг!$I:$I,0))),"")</f>
        <v/>
      </c>
      <c r="M8412" s="132" t="str">
        <f>IFERROR(IFERROR(INDEX(Кат!$B:$B,MATCH($C8412,Кат!$I:$I,0)),INDEX(Торг!$B:$B,MATCH($C8412,Торг!$I:$I,0))),"")</f>
        <v/>
      </c>
      <c r="N8412" s="132" t="str">
        <f t="shared" si="131"/>
        <v>НЕИЗВЕСТНЫЙ БРЕНД 21120-1701112</v>
      </c>
      <c r="O8412" s="132" t="str">
        <f>IFERROR(IFERROR(INDEX(Кат!$B:$B,MATCH($N8412,Кат!$I:$I,0)),INDEX(Торг!$B:$B,MATCH($N8412,Торг!$I:$I,0))),"")</f>
        <v/>
      </c>
    </row>
    <row r="8413" spans="1:15" outlineLevel="1">
      <c r="A8413" t="s">
        <v>20140</v>
      </c>
      <c r="C8413" s="191" t="s">
        <v>9808</v>
      </c>
      <c r="E8413" t="s">
        <v>9809</v>
      </c>
      <c r="F8413" t="s">
        <v>3823</v>
      </c>
      <c r="G8413" t="s">
        <v>399</v>
      </c>
      <c r="H8413">
        <v>750</v>
      </c>
      <c r="J8413" t="s">
        <v>22634</v>
      </c>
      <c r="K8413" s="132" t="str">
        <f>IFERROR(IFERROR(INDEX(Кат!$O:$O,MATCH($C8413,Кат!$I:$I,0)),INDEX(Торг!$L:$L,MATCH($C8413,Торг!$I:$I,0))),"")</f>
        <v/>
      </c>
      <c r="L8413" s="132" t="str">
        <f>IFERROR(IFERROR(INDEX(Кат!$A:$A,MATCH($C8413,Кат!$I:$I,0)),INDEX(Торг!$A:$A,MATCH($C8413,Торг!$I:$I,0))),"")</f>
        <v/>
      </c>
      <c r="M8413" s="132" t="str">
        <f>IFERROR(IFERROR(INDEX(Кат!$B:$B,MATCH($C8413,Кат!$I:$I,0)),INDEX(Торг!$B:$B,MATCH($C8413,Торг!$I:$I,0))),"")</f>
        <v/>
      </c>
      <c r="N8413" s="132" t="str">
        <f t="shared" si="131"/>
        <v>НЕИЗВЕСТНЫЙ БРЕНД 21100-1701112</v>
      </c>
      <c r="O8413" s="132" t="str">
        <f>IFERROR(IFERROR(INDEX(Кат!$B:$B,MATCH($N8413,Кат!$I:$I,0)),INDEX(Торг!$B:$B,MATCH($N8413,Торг!$I:$I,0))),"")</f>
        <v/>
      </c>
    </row>
    <row r="8414" spans="1:15" outlineLevel="1">
      <c r="A8414" t="s">
        <v>20141</v>
      </c>
      <c r="C8414" s="191" t="s">
        <v>9810</v>
      </c>
      <c r="E8414" t="s">
        <v>9811</v>
      </c>
      <c r="F8414" t="s">
        <v>3823</v>
      </c>
      <c r="G8414" t="s">
        <v>399</v>
      </c>
      <c r="H8414">
        <v>750</v>
      </c>
      <c r="J8414" t="s">
        <v>22634</v>
      </c>
      <c r="K8414" s="132" t="str">
        <f>IFERROR(IFERROR(INDEX(Кат!$O:$O,MATCH($C8414,Кат!$I:$I,0)),INDEX(Торг!$L:$L,MATCH($C8414,Торг!$I:$I,0))),"")</f>
        <v/>
      </c>
      <c r="L8414" s="132" t="str">
        <f>IFERROR(IFERROR(INDEX(Кат!$A:$A,MATCH($C8414,Кат!$I:$I,0)),INDEX(Торг!$A:$A,MATCH($C8414,Торг!$I:$I,0))),"")</f>
        <v/>
      </c>
      <c r="M8414" s="132" t="str">
        <f>IFERROR(IFERROR(INDEX(Кат!$B:$B,MATCH($C8414,Кат!$I:$I,0)),INDEX(Торг!$B:$B,MATCH($C8414,Торг!$I:$I,0))),"")</f>
        <v/>
      </c>
      <c r="N8414" s="132" t="str">
        <f t="shared" si="131"/>
        <v>НЕИЗВЕСТНЫЙ БРЕНД 21080-1701112</v>
      </c>
      <c r="O8414" s="132" t="str">
        <f>IFERROR(IFERROR(INDEX(Кат!$B:$B,MATCH($N8414,Кат!$I:$I,0)),INDEX(Торг!$B:$B,MATCH($N8414,Торг!$I:$I,0))),"")</f>
        <v/>
      </c>
    </row>
    <row r="8415" spans="1:15" outlineLevel="1">
      <c r="A8415" t="s">
        <v>20142</v>
      </c>
      <c r="C8415" s="191" t="s">
        <v>9812</v>
      </c>
      <c r="E8415" t="s">
        <v>9813</v>
      </c>
      <c r="F8415" t="s">
        <v>3823</v>
      </c>
      <c r="G8415" t="s">
        <v>399</v>
      </c>
      <c r="H8415">
        <v>800</v>
      </c>
      <c r="J8415" t="s">
        <v>22634</v>
      </c>
      <c r="K8415" s="132" t="str">
        <f>IFERROR(IFERROR(INDEX(Кат!$O:$O,MATCH($C8415,Кат!$I:$I,0)),INDEX(Торг!$L:$L,MATCH($C8415,Торг!$I:$I,0))),"")</f>
        <v/>
      </c>
      <c r="L8415" s="132" t="str">
        <f>IFERROR(IFERROR(INDEX(Кат!$A:$A,MATCH($C8415,Кат!$I:$I,0)),INDEX(Торг!$A:$A,MATCH($C8415,Торг!$I:$I,0))),"")</f>
        <v/>
      </c>
      <c r="M8415" s="132" t="str">
        <f>IFERROR(IFERROR(INDEX(Кат!$B:$B,MATCH($C8415,Кат!$I:$I,0)),INDEX(Торг!$B:$B,MATCH($C8415,Торг!$I:$I,0))),"")</f>
        <v/>
      </c>
      <c r="N8415" s="132" t="str">
        <f t="shared" si="131"/>
        <v>НЕИЗВЕСТНЫЙ БРЕНД 21120-1701127</v>
      </c>
      <c r="O8415" s="132" t="str">
        <f>IFERROR(IFERROR(INDEX(Кат!$B:$B,MATCH($N8415,Кат!$I:$I,0)),INDEX(Торг!$B:$B,MATCH($N8415,Торг!$I:$I,0))),"")</f>
        <v/>
      </c>
    </row>
    <row r="8416" spans="1:15" outlineLevel="1">
      <c r="A8416" t="s">
        <v>20143</v>
      </c>
      <c r="C8416" s="191" t="s">
        <v>9814</v>
      </c>
      <c r="E8416" t="s">
        <v>9815</v>
      </c>
      <c r="F8416" t="s">
        <v>3823</v>
      </c>
      <c r="G8416" t="s">
        <v>399</v>
      </c>
      <c r="H8416">
        <v>650</v>
      </c>
      <c r="J8416" t="s">
        <v>22634</v>
      </c>
      <c r="K8416" s="132" t="str">
        <f>IFERROR(IFERROR(INDEX(Кат!$O:$O,MATCH($C8416,Кат!$I:$I,0)),INDEX(Торг!$L:$L,MATCH($C8416,Торг!$I:$I,0))),"")</f>
        <v/>
      </c>
      <c r="L8416" s="132" t="str">
        <f>IFERROR(IFERROR(INDEX(Кат!$A:$A,MATCH($C8416,Кат!$I:$I,0)),INDEX(Торг!$A:$A,MATCH($C8416,Торг!$I:$I,0))),"")</f>
        <v/>
      </c>
      <c r="M8416" s="132" t="str">
        <f>IFERROR(IFERROR(INDEX(Кат!$B:$B,MATCH($C8416,Кат!$I:$I,0)),INDEX(Торг!$B:$B,MATCH($C8416,Торг!$I:$I,0))),"")</f>
        <v/>
      </c>
      <c r="N8416" s="132" t="str">
        <f t="shared" si="131"/>
        <v>НЕИЗВЕСТНЫЙ БРЕНД 21100-1701127</v>
      </c>
      <c r="O8416" s="132" t="str">
        <f>IFERROR(IFERROR(INDEX(Кат!$B:$B,MATCH($N8416,Кат!$I:$I,0)),INDEX(Торг!$B:$B,MATCH($N8416,Торг!$I:$I,0))),"")</f>
        <v/>
      </c>
    </row>
    <row r="8417" spans="1:15" outlineLevel="1">
      <c r="A8417" t="s">
        <v>20144</v>
      </c>
      <c r="C8417" s="191" t="s">
        <v>9816</v>
      </c>
      <c r="E8417" t="s">
        <v>9817</v>
      </c>
      <c r="F8417" t="s">
        <v>3823</v>
      </c>
      <c r="G8417" t="s">
        <v>399</v>
      </c>
      <c r="H8417">
        <v>650</v>
      </c>
      <c r="J8417" t="s">
        <v>22634</v>
      </c>
      <c r="K8417" s="132" t="str">
        <f>IFERROR(IFERROR(INDEX(Кат!$O:$O,MATCH($C8417,Кат!$I:$I,0)),INDEX(Торг!$L:$L,MATCH($C8417,Торг!$I:$I,0))),"")</f>
        <v/>
      </c>
      <c r="L8417" s="132" t="str">
        <f>IFERROR(IFERROR(INDEX(Кат!$A:$A,MATCH($C8417,Кат!$I:$I,0)),INDEX(Торг!$A:$A,MATCH($C8417,Торг!$I:$I,0))),"")</f>
        <v/>
      </c>
      <c r="M8417" s="132" t="str">
        <f>IFERROR(IFERROR(INDEX(Кат!$B:$B,MATCH($C8417,Кат!$I:$I,0)),INDEX(Торг!$B:$B,MATCH($C8417,Торг!$I:$I,0))),"")</f>
        <v/>
      </c>
      <c r="N8417" s="132" t="str">
        <f t="shared" si="131"/>
        <v>НЕИЗВЕСТНЫЙ БРЕНД 21080-1701127</v>
      </c>
      <c r="O8417" s="132" t="str">
        <f>IFERROR(IFERROR(INDEX(Кат!$B:$B,MATCH($N8417,Кат!$I:$I,0)),INDEX(Торг!$B:$B,MATCH($N8417,Торг!$I:$I,0))),"")</f>
        <v/>
      </c>
    </row>
    <row r="8418" spans="1:15" outlineLevel="1">
      <c r="A8418" t="s">
        <v>20145</v>
      </c>
      <c r="C8418" s="191" t="s">
        <v>9818</v>
      </c>
      <c r="E8418" t="s">
        <v>9819</v>
      </c>
      <c r="F8418" t="s">
        <v>3823</v>
      </c>
      <c r="G8418" t="s">
        <v>399</v>
      </c>
      <c r="H8418">
        <v>530</v>
      </c>
      <c r="J8418" t="s">
        <v>22634</v>
      </c>
      <c r="K8418" s="132" t="str">
        <f>IFERROR(IFERROR(INDEX(Кат!$O:$O,MATCH($C8418,Кат!$I:$I,0)),INDEX(Торг!$L:$L,MATCH($C8418,Торг!$I:$I,0))),"")</f>
        <v/>
      </c>
      <c r="L8418" s="132" t="str">
        <f>IFERROR(IFERROR(INDEX(Кат!$A:$A,MATCH($C8418,Кат!$I:$I,0)),INDEX(Торг!$A:$A,MATCH($C8418,Торг!$I:$I,0))),"")</f>
        <v/>
      </c>
      <c r="M8418" s="132" t="str">
        <f>IFERROR(IFERROR(INDEX(Кат!$B:$B,MATCH($C8418,Кат!$I:$I,0)),INDEX(Торг!$B:$B,MATCH($C8418,Торг!$I:$I,0))),"")</f>
        <v/>
      </c>
      <c r="N8418" s="132" t="str">
        <f t="shared" si="131"/>
        <v>НЕИЗВЕСТНЫЙ БРЕНД 21100-1701131</v>
      </c>
      <c r="O8418" s="132" t="str">
        <f>IFERROR(IFERROR(INDEX(Кат!$B:$B,MATCH($N8418,Кат!$I:$I,0)),INDEX(Торг!$B:$B,MATCH($N8418,Торг!$I:$I,0))),"")</f>
        <v/>
      </c>
    </row>
    <row r="8419" spans="1:15" outlineLevel="1">
      <c r="A8419" t="s">
        <v>20146</v>
      </c>
      <c r="C8419" s="191" t="s">
        <v>9820</v>
      </c>
      <c r="E8419" t="s">
        <v>9821</v>
      </c>
      <c r="F8419" t="s">
        <v>3823</v>
      </c>
      <c r="G8419" t="s">
        <v>399</v>
      </c>
      <c r="H8419">
        <v>700</v>
      </c>
      <c r="J8419" t="s">
        <v>22634</v>
      </c>
      <c r="K8419" s="132" t="str">
        <f>IFERROR(IFERROR(INDEX(Кат!$O:$O,MATCH($C8419,Кат!$I:$I,0)),INDEX(Торг!$L:$L,MATCH($C8419,Торг!$I:$I,0))),"")</f>
        <v/>
      </c>
      <c r="L8419" s="132" t="str">
        <f>IFERROR(IFERROR(INDEX(Кат!$A:$A,MATCH($C8419,Кат!$I:$I,0)),INDEX(Торг!$A:$A,MATCH($C8419,Торг!$I:$I,0))),"")</f>
        <v/>
      </c>
      <c r="M8419" s="132" t="str">
        <f>IFERROR(IFERROR(INDEX(Кат!$B:$B,MATCH($C8419,Кат!$I:$I,0)),INDEX(Торг!$B:$B,MATCH($C8419,Торг!$I:$I,0))),"")</f>
        <v/>
      </c>
      <c r="N8419" s="132" t="str">
        <f t="shared" si="131"/>
        <v>НЕИЗВЕСТНЫЙ БРЕНД 21100-1701146</v>
      </c>
      <c r="O8419" s="132" t="str">
        <f>IFERROR(IFERROR(INDEX(Кат!$B:$B,MATCH($N8419,Кат!$I:$I,0)),INDEX(Торг!$B:$B,MATCH($N8419,Торг!$I:$I,0))),"")</f>
        <v/>
      </c>
    </row>
    <row r="8420" spans="1:15" outlineLevel="1">
      <c r="A8420" t="s">
        <v>20147</v>
      </c>
      <c r="C8420" s="191" t="s">
        <v>9822</v>
      </c>
      <c r="E8420" t="s">
        <v>9823</v>
      </c>
      <c r="F8420" t="s">
        <v>3823</v>
      </c>
      <c r="G8420" t="s">
        <v>399</v>
      </c>
      <c r="H8420">
        <v>465</v>
      </c>
      <c r="J8420" t="s">
        <v>22634</v>
      </c>
      <c r="K8420" s="132" t="str">
        <f>IFERROR(IFERROR(INDEX(Кат!$O:$O,MATCH($C8420,Кат!$I:$I,0)),INDEX(Торг!$L:$L,MATCH($C8420,Торг!$I:$I,0))),"")</f>
        <v/>
      </c>
      <c r="L8420" s="132" t="str">
        <f>IFERROR(IFERROR(INDEX(Кат!$A:$A,MATCH($C8420,Кат!$I:$I,0)),INDEX(Торг!$A:$A,MATCH($C8420,Торг!$I:$I,0))),"")</f>
        <v/>
      </c>
      <c r="M8420" s="132" t="str">
        <f>IFERROR(IFERROR(INDEX(Кат!$B:$B,MATCH($C8420,Кат!$I:$I,0)),INDEX(Торг!$B:$B,MATCH($C8420,Торг!$I:$I,0))),"")</f>
        <v/>
      </c>
      <c r="N8420" s="132" t="str">
        <f t="shared" si="131"/>
        <v>НЕИЗВЕСТНЫЙ БРЕНД 21100-1701158</v>
      </c>
      <c r="O8420" s="132" t="str">
        <f>IFERROR(IFERROR(INDEX(Кат!$B:$B,MATCH($N8420,Кат!$I:$I,0)),INDEX(Торг!$B:$B,MATCH($N8420,Торг!$I:$I,0))),"")</f>
        <v/>
      </c>
    </row>
    <row r="8421" spans="1:15" outlineLevel="1">
      <c r="A8421" t="s">
        <v>20148</v>
      </c>
      <c r="C8421" s="191" t="s">
        <v>9824</v>
      </c>
      <c r="E8421" t="s">
        <v>9825</v>
      </c>
      <c r="F8421" t="s">
        <v>3823</v>
      </c>
      <c r="G8421" t="s">
        <v>399</v>
      </c>
      <c r="H8421">
        <v>270</v>
      </c>
      <c r="J8421" t="s">
        <v>22634</v>
      </c>
      <c r="K8421" s="132" t="str">
        <f>IFERROR(IFERROR(INDEX(Кат!$O:$O,MATCH($C8421,Кат!$I:$I,0)),INDEX(Торг!$L:$L,MATCH($C8421,Торг!$I:$I,0))),"")</f>
        <v/>
      </c>
      <c r="L8421" s="132" t="str">
        <f>IFERROR(IFERROR(INDEX(Кат!$A:$A,MATCH($C8421,Кат!$I:$I,0)),INDEX(Торг!$A:$A,MATCH($C8421,Торг!$I:$I,0))),"")</f>
        <v/>
      </c>
      <c r="M8421" s="132" t="str">
        <f>IFERROR(IFERROR(INDEX(Кат!$B:$B,MATCH($C8421,Кат!$I:$I,0)),INDEX(Торг!$B:$B,MATCH($C8421,Торг!$I:$I,0))),"")</f>
        <v/>
      </c>
      <c r="N8421" s="132" t="str">
        <f t="shared" si="131"/>
        <v>НЕИЗВЕСТНЫЙ БРЕНД 21100-1701092</v>
      </c>
      <c r="O8421" s="132" t="str">
        <f>IFERROR(IFERROR(INDEX(Кат!$B:$B,MATCH($N8421,Кат!$I:$I,0)),INDEX(Торг!$B:$B,MATCH($N8421,Торг!$I:$I,0))),"")</f>
        <v/>
      </c>
    </row>
    <row r="8422" spans="1:15" outlineLevel="1">
      <c r="A8422" t="s">
        <v>20149</v>
      </c>
      <c r="C8422" s="191" t="s">
        <v>9826</v>
      </c>
      <c r="E8422" t="s">
        <v>9827</v>
      </c>
      <c r="F8422" t="s">
        <v>3823</v>
      </c>
      <c r="G8422" t="s">
        <v>399</v>
      </c>
      <c r="H8422">
        <v>145</v>
      </c>
      <c r="J8422" t="s">
        <v>22634</v>
      </c>
      <c r="K8422" s="132" t="str">
        <f>IFERROR(IFERROR(INDEX(Кат!$O:$O,MATCH($C8422,Кат!$I:$I,0)),INDEX(Торг!$L:$L,MATCH($C8422,Торг!$I:$I,0))),"")</f>
        <v/>
      </c>
      <c r="L8422" s="132" t="str">
        <f>IFERROR(IFERROR(INDEX(Кат!$A:$A,MATCH($C8422,Кат!$I:$I,0)),INDEX(Торг!$A:$A,MATCH($C8422,Торг!$I:$I,0))),"")</f>
        <v/>
      </c>
      <c r="M8422" s="132" t="str">
        <f>IFERROR(IFERROR(INDEX(Кат!$B:$B,MATCH($C8422,Кат!$I:$I,0)),INDEX(Торг!$B:$B,MATCH($C8422,Торг!$I:$I,0))),"")</f>
        <v/>
      </c>
      <c r="N8422" s="132" t="str">
        <f t="shared" si="131"/>
        <v>НЕИЗВЕСТНЫЙ БРЕНД 21010-2403050</v>
      </c>
      <c r="O8422" s="132" t="str">
        <f>IFERROR(IFERROR(INDEX(Кат!$B:$B,MATCH($N8422,Кат!$I:$I,0)),INDEX(Торг!$B:$B,MATCH($N8422,Торг!$I:$I,0))),"")</f>
        <v/>
      </c>
    </row>
    <row r="8423" spans="1:15" outlineLevel="1">
      <c r="A8423" t="s">
        <v>20150</v>
      </c>
      <c r="C8423" s="191" t="s">
        <v>9828</v>
      </c>
      <c r="E8423" t="s">
        <v>9829</v>
      </c>
      <c r="F8423" t="s">
        <v>3823</v>
      </c>
      <c r="G8423" t="s">
        <v>399</v>
      </c>
      <c r="H8423">
        <v>300</v>
      </c>
      <c r="J8423" t="s">
        <v>22634</v>
      </c>
      <c r="K8423" s="132" t="str">
        <f>IFERROR(IFERROR(INDEX(Кат!$O:$O,MATCH($C8423,Кат!$I:$I,0)),INDEX(Торг!$L:$L,MATCH($C8423,Торг!$I:$I,0))),"")</f>
        <v/>
      </c>
      <c r="L8423" s="132" t="str">
        <f>IFERROR(IFERROR(INDEX(Кат!$A:$A,MATCH($C8423,Кат!$I:$I,0)),INDEX(Торг!$A:$A,MATCH($C8423,Торг!$I:$I,0))),"")</f>
        <v/>
      </c>
      <c r="M8423" s="132" t="str">
        <f>IFERROR(IFERROR(INDEX(Кат!$B:$B,MATCH($C8423,Кат!$I:$I,0)),INDEX(Торг!$B:$B,MATCH($C8423,Торг!$I:$I,0))),"")</f>
        <v/>
      </c>
      <c r="N8423" s="132" t="str">
        <f t="shared" si="131"/>
        <v>НЕИЗВЕСТНЫЙ БРЕНД 21080-2303050</v>
      </c>
      <c r="O8423" s="132" t="str">
        <f>IFERROR(IFERROR(INDEX(Кат!$B:$B,MATCH($N8423,Кат!$I:$I,0)),INDEX(Торг!$B:$B,MATCH($N8423,Торг!$I:$I,0))),"")</f>
        <v/>
      </c>
    </row>
    <row r="8424" spans="1:15" outlineLevel="1">
      <c r="A8424" t="s">
        <v>20151</v>
      </c>
      <c r="C8424" s="191" t="s">
        <v>9826</v>
      </c>
      <c r="E8424" t="s">
        <v>9830</v>
      </c>
      <c r="F8424" t="s">
        <v>3823</v>
      </c>
      <c r="G8424" t="s">
        <v>399</v>
      </c>
      <c r="H8424">
        <v>630</v>
      </c>
      <c r="J8424" t="s">
        <v>22634</v>
      </c>
      <c r="K8424" s="132" t="str">
        <f>IFERROR(IFERROR(INDEX(Кат!$O:$O,MATCH($C8424,Кат!$I:$I,0)),INDEX(Торг!$L:$L,MATCH($C8424,Торг!$I:$I,0))),"")</f>
        <v/>
      </c>
      <c r="L8424" s="132" t="str">
        <f>IFERROR(IFERROR(INDEX(Кат!$A:$A,MATCH($C8424,Кат!$I:$I,0)),INDEX(Торг!$A:$A,MATCH($C8424,Торг!$I:$I,0))),"")</f>
        <v/>
      </c>
      <c r="M8424" s="132" t="str">
        <f>IFERROR(IFERROR(INDEX(Кат!$B:$B,MATCH($C8424,Кат!$I:$I,0)),INDEX(Торг!$B:$B,MATCH($C8424,Торг!$I:$I,0))),"")</f>
        <v/>
      </c>
      <c r="N8424" s="132" t="str">
        <f t="shared" si="131"/>
        <v>НЕИЗВЕСТНЫЙ БРЕНД 21010-2403050</v>
      </c>
      <c r="O8424" s="132" t="str">
        <f>IFERROR(IFERROR(INDEX(Кат!$B:$B,MATCH($N8424,Кат!$I:$I,0)),INDEX(Торг!$B:$B,MATCH($N8424,Торг!$I:$I,0))),"")</f>
        <v/>
      </c>
    </row>
    <row r="8425" spans="1:15" outlineLevel="1">
      <c r="A8425" t="s">
        <v>20152</v>
      </c>
      <c r="C8425" s="191" t="s">
        <v>9831</v>
      </c>
      <c r="E8425" t="s">
        <v>9832</v>
      </c>
      <c r="F8425" t="s">
        <v>3823</v>
      </c>
      <c r="G8425" t="s">
        <v>399</v>
      </c>
      <c r="H8425">
        <v>630</v>
      </c>
      <c r="J8425" t="s">
        <v>22634</v>
      </c>
      <c r="K8425" s="132" t="str">
        <f>IFERROR(IFERROR(INDEX(Кат!$O:$O,MATCH($C8425,Кат!$I:$I,0)),INDEX(Торг!$L:$L,MATCH($C8425,Торг!$I:$I,0))),"")</f>
        <v/>
      </c>
      <c r="L8425" s="132" t="str">
        <f>IFERROR(IFERROR(INDEX(Кат!$A:$A,MATCH($C8425,Кат!$I:$I,0)),INDEX(Торг!$A:$A,MATCH($C8425,Торг!$I:$I,0))),"")</f>
        <v/>
      </c>
      <c r="M8425" s="132" t="str">
        <f>IFERROR(IFERROR(INDEX(Кат!$B:$B,MATCH($C8425,Кат!$I:$I,0)),INDEX(Торг!$B:$B,MATCH($C8425,Торг!$I:$I,0))),"")</f>
        <v/>
      </c>
      <c r="N8425" s="132" t="str">
        <f t="shared" si="131"/>
        <v>НЕИЗВЕСТНЫЙ БРЕНД 21070-2403050</v>
      </c>
      <c r="O8425" s="132" t="str">
        <f>IFERROR(IFERROR(INDEX(Кат!$B:$B,MATCH($N8425,Кат!$I:$I,0)),INDEX(Торг!$B:$B,MATCH($N8425,Торг!$I:$I,0))),"")</f>
        <v/>
      </c>
    </row>
    <row r="8426" spans="1:15" outlineLevel="1">
      <c r="A8426" t="s">
        <v>20153</v>
      </c>
      <c r="C8426" s="191" t="s">
        <v>9828</v>
      </c>
      <c r="E8426" t="s">
        <v>9833</v>
      </c>
      <c r="F8426" t="s">
        <v>3823</v>
      </c>
      <c r="G8426" t="s">
        <v>399</v>
      </c>
      <c r="H8426">
        <v>525</v>
      </c>
      <c r="J8426" t="s">
        <v>22634</v>
      </c>
      <c r="K8426" s="132" t="str">
        <f>IFERROR(IFERROR(INDEX(Кат!$O:$O,MATCH($C8426,Кат!$I:$I,0)),INDEX(Торг!$L:$L,MATCH($C8426,Торг!$I:$I,0))),"")</f>
        <v/>
      </c>
      <c r="L8426" s="132" t="str">
        <f>IFERROR(IFERROR(INDEX(Кат!$A:$A,MATCH($C8426,Кат!$I:$I,0)),INDEX(Торг!$A:$A,MATCH($C8426,Торг!$I:$I,0))),"")</f>
        <v/>
      </c>
      <c r="M8426" s="132" t="str">
        <f>IFERROR(IFERROR(INDEX(Кат!$B:$B,MATCH($C8426,Кат!$I:$I,0)),INDEX(Торг!$B:$B,MATCH($C8426,Торг!$I:$I,0))),"")</f>
        <v/>
      </c>
      <c r="N8426" s="132" t="str">
        <f t="shared" si="131"/>
        <v>НЕИЗВЕСТНЫЙ БРЕНД 21080-2303050</v>
      </c>
      <c r="O8426" s="132" t="str">
        <f>IFERROR(IFERROR(INDEX(Кат!$B:$B,MATCH($N8426,Кат!$I:$I,0)),INDEX(Торг!$B:$B,MATCH($N8426,Торг!$I:$I,0))),"")</f>
        <v/>
      </c>
    </row>
    <row r="8427" spans="1:15" outlineLevel="1">
      <c r="A8427" t="s">
        <v>20154</v>
      </c>
      <c r="C8427" s="191" t="s">
        <v>9834</v>
      </c>
      <c r="E8427" t="s">
        <v>9835</v>
      </c>
      <c r="F8427" t="s">
        <v>3823</v>
      </c>
      <c r="G8427" t="s">
        <v>399</v>
      </c>
      <c r="H8427">
        <v>685</v>
      </c>
      <c r="J8427" t="s">
        <v>22634</v>
      </c>
      <c r="K8427" s="132" t="str">
        <f>IFERROR(IFERROR(INDEX(Кат!$O:$O,MATCH($C8427,Кат!$I:$I,0)),INDEX(Торг!$L:$L,MATCH($C8427,Торг!$I:$I,0))),"")</f>
        <v/>
      </c>
      <c r="L8427" s="132" t="str">
        <f>IFERROR(IFERROR(INDEX(Кат!$A:$A,MATCH($C8427,Кат!$I:$I,0)),INDEX(Торг!$A:$A,MATCH($C8427,Торг!$I:$I,0))),"")</f>
        <v/>
      </c>
      <c r="M8427" s="132" t="str">
        <f>IFERROR(IFERROR(INDEX(Кат!$B:$B,MATCH($C8427,Кат!$I:$I,0)),INDEX(Торг!$B:$B,MATCH($C8427,Торг!$I:$I,0))),"")</f>
        <v/>
      </c>
      <c r="N8427" s="132" t="str">
        <f t="shared" si="131"/>
        <v>НЕИЗВЕСТНЫЙ БРЕНД 21230-2403050</v>
      </c>
      <c r="O8427" s="132" t="str">
        <f>IFERROR(IFERROR(INDEX(Кат!$B:$B,MATCH($N8427,Кат!$I:$I,0)),INDEX(Торг!$B:$B,MATCH($N8427,Торг!$I:$I,0))),"")</f>
        <v/>
      </c>
    </row>
    <row r="8428" spans="1:15" outlineLevel="1">
      <c r="A8428" t="s">
        <v>24614</v>
      </c>
      <c r="C8428" s="191"/>
      <c r="E8428" t="s">
        <v>24615</v>
      </c>
      <c r="J8428" t="s">
        <v>22634</v>
      </c>
      <c r="K8428" s="132" t="str">
        <f>IFERROR(IFERROR(INDEX(Кат!$O:$O,MATCH($C8428,Кат!$I:$I,0)),INDEX(Торг!$L:$L,MATCH($C8428,Торг!$I:$I,0))),"")</f>
        <v/>
      </c>
      <c r="L8428" s="132" t="str">
        <f>IFERROR(IFERROR(INDEX(Кат!$A:$A,MATCH($C8428,Кат!$I:$I,0)),INDEX(Торг!$A:$A,MATCH($C8428,Торг!$I:$I,0))),"")</f>
        <v/>
      </c>
      <c r="M8428" s="132" t="str">
        <f>IFERROR(IFERROR(INDEX(Кат!$B:$B,MATCH($C8428,Кат!$I:$I,0)),INDEX(Торг!$B:$B,MATCH($C8428,Торг!$I:$I,0))),"")</f>
        <v/>
      </c>
      <c r="N8428" s="132" t="str">
        <f t="shared" si="131"/>
        <v xml:space="preserve"> </v>
      </c>
      <c r="O8428" s="132" t="str">
        <f>IFERROR(IFERROR(INDEX(Кат!$B:$B,MATCH($N8428,Кат!$I:$I,0)),INDEX(Торг!$B:$B,MATCH($N8428,Торг!$I:$I,0))),"")</f>
        <v/>
      </c>
    </row>
    <row r="8429" spans="1:15" outlineLevel="1">
      <c r="A8429" t="s">
        <v>20155</v>
      </c>
      <c r="C8429" s="191" t="s">
        <v>9836</v>
      </c>
      <c r="E8429" t="s">
        <v>9837</v>
      </c>
      <c r="F8429" t="s">
        <v>3823</v>
      </c>
      <c r="G8429" t="s">
        <v>399</v>
      </c>
      <c r="H8429">
        <v>900</v>
      </c>
      <c r="J8429" t="s">
        <v>22634</v>
      </c>
      <c r="K8429" s="132" t="str">
        <f>IFERROR(IFERROR(INDEX(Кат!$O:$O,MATCH($C8429,Кат!$I:$I,0)),INDEX(Торг!$L:$L,MATCH($C8429,Торг!$I:$I,0))),"")</f>
        <v/>
      </c>
      <c r="L8429" s="132" t="str">
        <f>IFERROR(IFERROR(INDEX(Кат!$A:$A,MATCH($C8429,Кат!$I:$I,0)),INDEX(Торг!$A:$A,MATCH($C8429,Торг!$I:$I,0))),"")</f>
        <v/>
      </c>
      <c r="M8429" s="132" t="str">
        <f>IFERROR(IFERROR(INDEX(Кат!$B:$B,MATCH($C8429,Кат!$I:$I,0)),INDEX(Торг!$B:$B,MATCH($C8429,Торг!$I:$I,0))),"")</f>
        <v/>
      </c>
      <c r="N8429" s="132" t="str">
        <f t="shared" si="131"/>
        <v>НЕИЗВЕСТНЫЙ БРЕНД 11180-3401100-63</v>
      </c>
      <c r="O8429" s="132" t="str">
        <f>IFERROR(IFERROR(INDEX(Кат!$B:$B,MATCH($N8429,Кат!$I:$I,0)),INDEX(Торг!$B:$B,MATCH($N8429,Торг!$I:$I,0))),"")</f>
        <v/>
      </c>
    </row>
    <row r="8430" spans="1:15" outlineLevel="1">
      <c r="A8430" t="s">
        <v>20156</v>
      </c>
      <c r="C8430" s="191" t="s">
        <v>9838</v>
      </c>
      <c r="E8430" t="s">
        <v>9839</v>
      </c>
      <c r="F8430" t="s">
        <v>3823</v>
      </c>
      <c r="G8430" t="s">
        <v>399</v>
      </c>
      <c r="H8430">
        <v>1100</v>
      </c>
      <c r="J8430" t="s">
        <v>22634</v>
      </c>
      <c r="K8430" s="132" t="str">
        <f>IFERROR(IFERROR(INDEX(Кат!$O:$O,MATCH($C8430,Кат!$I:$I,0)),INDEX(Торг!$L:$L,MATCH($C8430,Торг!$I:$I,0))),"")</f>
        <v/>
      </c>
      <c r="L8430" s="132" t="str">
        <f>IFERROR(IFERROR(INDEX(Кат!$A:$A,MATCH($C8430,Кат!$I:$I,0)),INDEX(Торг!$A:$A,MATCH($C8430,Торг!$I:$I,0))),"")</f>
        <v/>
      </c>
      <c r="M8430" s="132" t="str">
        <f>IFERROR(IFERROR(INDEX(Кат!$B:$B,MATCH($C8430,Кат!$I:$I,0)),INDEX(Торг!$B:$B,MATCH($C8430,Торг!$I:$I,0))),"")</f>
        <v/>
      </c>
      <c r="N8430" s="132" t="str">
        <f t="shared" si="131"/>
        <v>НЕИЗВЕСТНЫЙ БРЕНД 21700-3401092</v>
      </c>
      <c r="O8430" s="132" t="str">
        <f>IFERROR(IFERROR(INDEX(Кат!$B:$B,MATCH($N8430,Кат!$I:$I,0)),INDEX(Торг!$B:$B,MATCH($N8430,Торг!$I:$I,0))),"")</f>
        <v/>
      </c>
    </row>
    <row r="8431" spans="1:15" outlineLevel="1">
      <c r="A8431" t="s">
        <v>20157</v>
      </c>
      <c r="C8431" s="191" t="s">
        <v>9840</v>
      </c>
      <c r="E8431" t="s">
        <v>9841</v>
      </c>
      <c r="F8431" t="s">
        <v>3823</v>
      </c>
      <c r="G8431" t="s">
        <v>399</v>
      </c>
      <c r="H8431">
        <v>650</v>
      </c>
      <c r="J8431" t="s">
        <v>22634</v>
      </c>
      <c r="K8431" s="132" t="str">
        <f>IFERROR(IFERROR(INDEX(Кат!$O:$O,MATCH($C8431,Кат!$I:$I,0)),INDEX(Торг!$L:$L,MATCH($C8431,Торг!$I:$I,0))),"")</f>
        <v/>
      </c>
      <c r="L8431" s="132" t="str">
        <f>IFERROR(IFERROR(INDEX(Кат!$A:$A,MATCH($C8431,Кат!$I:$I,0)),INDEX(Торг!$A:$A,MATCH($C8431,Торг!$I:$I,0))),"")</f>
        <v/>
      </c>
      <c r="M8431" s="132" t="str">
        <f>IFERROR(IFERROR(INDEX(Кат!$B:$B,MATCH($C8431,Кат!$I:$I,0)),INDEX(Торг!$B:$B,MATCH($C8431,Торг!$I:$I,0))),"")</f>
        <v/>
      </c>
      <c r="N8431" s="132" t="str">
        <f t="shared" si="131"/>
        <v>НЕИЗВЕСТНЫЙ БРЕНД 21070-3401092</v>
      </c>
      <c r="O8431" s="132" t="str">
        <f>IFERROR(IFERROR(INDEX(Кат!$B:$B,MATCH($N8431,Кат!$I:$I,0)),INDEX(Торг!$B:$B,MATCH($N8431,Торг!$I:$I,0))),"")</f>
        <v/>
      </c>
    </row>
    <row r="8432" spans="1:15" outlineLevel="1">
      <c r="A8432" t="s">
        <v>20158</v>
      </c>
      <c r="C8432" s="191" t="s">
        <v>9842</v>
      </c>
      <c r="E8432" t="s">
        <v>9843</v>
      </c>
      <c r="F8432" t="s">
        <v>3823</v>
      </c>
      <c r="G8432" t="s">
        <v>399</v>
      </c>
      <c r="H8432">
        <v>1050</v>
      </c>
      <c r="J8432" t="s">
        <v>22634</v>
      </c>
      <c r="K8432" s="132" t="str">
        <f>IFERROR(IFERROR(INDEX(Кат!$O:$O,MATCH($C8432,Кат!$I:$I,0)),INDEX(Торг!$L:$L,MATCH($C8432,Торг!$I:$I,0))),"")</f>
        <v/>
      </c>
      <c r="L8432" s="132" t="str">
        <f>IFERROR(IFERROR(INDEX(Кат!$A:$A,MATCH($C8432,Кат!$I:$I,0)),INDEX(Торг!$A:$A,MATCH($C8432,Торг!$I:$I,0))),"")</f>
        <v/>
      </c>
      <c r="M8432" s="132" t="str">
        <f>IFERROR(IFERROR(INDEX(Кат!$B:$B,MATCH($C8432,Кат!$I:$I,0)),INDEX(Торг!$B:$B,MATCH($C8432,Торг!$I:$I,0))),"")</f>
        <v/>
      </c>
      <c r="N8432" s="132" t="str">
        <f t="shared" si="131"/>
        <v>НЕИЗВЕСТНЫЙ БРЕНД 21100-3401160-63</v>
      </c>
      <c r="O8432" s="132" t="str">
        <f>IFERROR(IFERROR(INDEX(Кат!$B:$B,MATCH($N8432,Кат!$I:$I,0)),INDEX(Торг!$B:$B,MATCH($N8432,Торг!$I:$I,0))),"")</f>
        <v/>
      </c>
    </row>
    <row r="8433" spans="1:15" outlineLevel="1">
      <c r="A8433" t="s">
        <v>20159</v>
      </c>
      <c r="C8433" s="191" t="s">
        <v>9844</v>
      </c>
      <c r="E8433" t="s">
        <v>9845</v>
      </c>
      <c r="F8433" t="s">
        <v>3823</v>
      </c>
      <c r="G8433" t="s">
        <v>399</v>
      </c>
      <c r="H8433">
        <v>850</v>
      </c>
      <c r="J8433" t="s">
        <v>22634</v>
      </c>
      <c r="K8433" s="132" t="str">
        <f>IFERROR(IFERROR(INDEX(Кат!$O:$O,MATCH($C8433,Кат!$I:$I,0)),INDEX(Торг!$L:$L,MATCH($C8433,Торг!$I:$I,0))),"")</f>
        <v/>
      </c>
      <c r="L8433" s="132" t="str">
        <f>IFERROR(IFERROR(INDEX(Кат!$A:$A,MATCH($C8433,Кат!$I:$I,0)),INDEX(Торг!$A:$A,MATCH($C8433,Торг!$I:$I,0))),"")</f>
        <v/>
      </c>
      <c r="M8433" s="132" t="str">
        <f>IFERROR(IFERROR(INDEX(Кат!$B:$B,MATCH($C8433,Кат!$I:$I,0)),INDEX(Торг!$B:$B,MATCH($C8433,Торг!$I:$I,0))),"")</f>
        <v/>
      </c>
      <c r="N8433" s="132" t="str">
        <f t="shared" si="131"/>
        <v>НЕИЗВЕСТНЫЙ БРЕНД 21120-3401092-63</v>
      </c>
      <c r="O8433" s="132" t="str">
        <f>IFERROR(IFERROR(INDEX(Кат!$B:$B,MATCH($N8433,Кат!$I:$I,0)),INDEX(Торг!$B:$B,MATCH($N8433,Торг!$I:$I,0))),"")</f>
        <v/>
      </c>
    </row>
    <row r="8434" spans="1:15" outlineLevel="1">
      <c r="A8434" t="s">
        <v>20160</v>
      </c>
      <c r="C8434" s="191" t="s">
        <v>9846</v>
      </c>
      <c r="E8434" t="s">
        <v>9847</v>
      </c>
      <c r="F8434" t="s">
        <v>3823</v>
      </c>
      <c r="G8434" t="s">
        <v>399</v>
      </c>
      <c r="H8434">
        <v>1000</v>
      </c>
      <c r="J8434" t="s">
        <v>22634</v>
      </c>
      <c r="K8434" s="132" t="str">
        <f>IFERROR(IFERROR(INDEX(Кат!$O:$O,MATCH($C8434,Кат!$I:$I,0)),INDEX(Торг!$L:$L,MATCH($C8434,Торг!$I:$I,0))),"")</f>
        <v/>
      </c>
      <c r="L8434" s="132" t="str">
        <f>IFERROR(IFERROR(INDEX(Кат!$A:$A,MATCH($C8434,Кат!$I:$I,0)),INDEX(Торг!$A:$A,MATCH($C8434,Торг!$I:$I,0))),"")</f>
        <v/>
      </c>
      <c r="M8434" s="132" t="str">
        <f>IFERROR(IFERROR(INDEX(Кат!$B:$B,MATCH($C8434,Кат!$I:$I,0)),INDEX(Торг!$B:$B,MATCH($C8434,Торг!$I:$I,0))),"")</f>
        <v/>
      </c>
      <c r="N8434" s="132" t="str">
        <f t="shared" si="131"/>
        <v>НЕИЗВЕСТНЫЙ БРЕНД 21140-3401092-63</v>
      </c>
      <c r="O8434" s="132" t="str">
        <f>IFERROR(IFERROR(INDEX(Кат!$B:$B,MATCH($N8434,Кат!$I:$I,0)),INDEX(Торг!$B:$B,MATCH($N8434,Торг!$I:$I,0))),"")</f>
        <v/>
      </c>
    </row>
    <row r="8435" spans="1:15" outlineLevel="1">
      <c r="A8435" t="s">
        <v>20161</v>
      </c>
      <c r="C8435" s="191" t="s">
        <v>9848</v>
      </c>
      <c r="E8435" t="s">
        <v>9849</v>
      </c>
      <c r="F8435" t="s">
        <v>3823</v>
      </c>
      <c r="G8435" t="s">
        <v>399</v>
      </c>
      <c r="H8435">
        <v>700</v>
      </c>
      <c r="J8435" t="s">
        <v>22634</v>
      </c>
      <c r="K8435" s="132" t="str">
        <f>IFERROR(IFERROR(INDEX(Кат!$O:$O,MATCH($C8435,Кат!$I:$I,0)),INDEX(Торг!$L:$L,MATCH($C8435,Торг!$I:$I,0))),"")</f>
        <v/>
      </c>
      <c r="L8435" s="132" t="str">
        <f>IFERROR(IFERROR(INDEX(Кат!$A:$A,MATCH($C8435,Кат!$I:$I,0)),INDEX(Торг!$A:$A,MATCH($C8435,Торг!$I:$I,0))),"")</f>
        <v/>
      </c>
      <c r="M8435" s="132" t="str">
        <f>IFERROR(IFERROR(INDEX(Кат!$B:$B,MATCH($C8435,Кат!$I:$I,0)),INDEX(Торг!$B:$B,MATCH($C8435,Торг!$I:$I,0))),"")</f>
        <v/>
      </c>
      <c r="N8435" s="132" t="str">
        <f t="shared" si="131"/>
        <v>НЕИЗВЕСТНЫЙ БРЕНД 21210-3401092-63</v>
      </c>
      <c r="O8435" s="132" t="str">
        <f>IFERROR(IFERROR(INDEX(Кат!$B:$B,MATCH($N8435,Кат!$I:$I,0)),INDEX(Торг!$B:$B,MATCH($N8435,Торг!$I:$I,0))),"")</f>
        <v/>
      </c>
    </row>
    <row r="8436" spans="1:15" outlineLevel="1">
      <c r="A8436" t="s">
        <v>20162</v>
      </c>
      <c r="C8436" s="191" t="s">
        <v>9850</v>
      </c>
      <c r="E8436" t="s">
        <v>9851</v>
      </c>
      <c r="F8436" t="s">
        <v>3823</v>
      </c>
      <c r="G8436" t="s">
        <v>399</v>
      </c>
      <c r="H8436">
        <v>750</v>
      </c>
      <c r="J8436" t="s">
        <v>22634</v>
      </c>
      <c r="K8436" s="132" t="str">
        <f>IFERROR(IFERROR(INDEX(Кат!$O:$O,MATCH($C8436,Кат!$I:$I,0)),INDEX(Торг!$L:$L,MATCH($C8436,Торг!$I:$I,0))),"")</f>
        <v/>
      </c>
      <c r="L8436" s="132" t="str">
        <f>IFERROR(IFERROR(INDEX(Кат!$A:$A,MATCH($C8436,Кат!$I:$I,0)),INDEX(Торг!$A:$A,MATCH($C8436,Торг!$I:$I,0))),"")</f>
        <v/>
      </c>
      <c r="M8436" s="132" t="str">
        <f>IFERROR(IFERROR(INDEX(Кат!$B:$B,MATCH($C8436,Кат!$I:$I,0)),INDEX(Торг!$B:$B,MATCH($C8436,Торг!$I:$I,0))),"")</f>
        <v/>
      </c>
      <c r="N8436" s="132" t="str">
        <f t="shared" si="131"/>
        <v>НЕИЗВЕСТНЫЙ БРЕНД 21213-3401092-63</v>
      </c>
      <c r="O8436" s="132" t="str">
        <f>IFERROR(IFERROR(INDEX(Кат!$B:$B,MATCH($N8436,Кат!$I:$I,0)),INDEX(Торг!$B:$B,MATCH($N8436,Торг!$I:$I,0))),"")</f>
        <v/>
      </c>
    </row>
    <row r="8437" spans="1:15" outlineLevel="1">
      <c r="A8437" t="s">
        <v>20163</v>
      </c>
      <c r="C8437" s="191" t="s">
        <v>9852</v>
      </c>
      <c r="E8437" t="s">
        <v>9853</v>
      </c>
      <c r="F8437" t="s">
        <v>3823</v>
      </c>
      <c r="G8437" t="s">
        <v>399</v>
      </c>
      <c r="H8437">
        <v>2000</v>
      </c>
      <c r="J8437" t="s">
        <v>22634</v>
      </c>
      <c r="K8437" s="132" t="str">
        <f>IFERROR(IFERROR(INDEX(Кат!$O:$O,MATCH($C8437,Кат!$I:$I,0)),INDEX(Торг!$L:$L,MATCH($C8437,Торг!$I:$I,0))),"")</f>
        <v/>
      </c>
      <c r="L8437" s="132" t="str">
        <f>IFERROR(IFERROR(INDEX(Кат!$A:$A,MATCH($C8437,Кат!$I:$I,0)),INDEX(Торг!$A:$A,MATCH($C8437,Торг!$I:$I,0))),"")</f>
        <v/>
      </c>
      <c r="M8437" s="132" t="str">
        <f>IFERROR(IFERROR(INDEX(Кат!$B:$B,MATCH($C8437,Кат!$I:$I,0)),INDEX(Торг!$B:$B,MATCH($C8437,Торг!$I:$I,0))),"")</f>
        <v/>
      </c>
      <c r="N8437" s="132" t="str">
        <f t="shared" si="131"/>
        <v>НЕИЗВЕСТНЫЙ БРЕНД 21213-3401092-А</v>
      </c>
      <c r="O8437" s="132" t="str">
        <f>IFERROR(IFERROR(INDEX(Кат!$B:$B,MATCH($N8437,Кат!$I:$I,0)),INDEX(Торг!$B:$B,MATCH($N8437,Торг!$I:$I,0))),"")</f>
        <v/>
      </c>
    </row>
    <row r="8438" spans="1:15" outlineLevel="1">
      <c r="A8438" t="s">
        <v>20164</v>
      </c>
      <c r="C8438" s="191" t="s">
        <v>9854</v>
      </c>
      <c r="E8438" t="s">
        <v>9855</v>
      </c>
      <c r="F8438" t="s">
        <v>3823</v>
      </c>
      <c r="G8438" t="s">
        <v>399</v>
      </c>
      <c r="H8438">
        <v>750</v>
      </c>
      <c r="J8438" t="s">
        <v>22634</v>
      </c>
      <c r="K8438" s="132" t="str">
        <f>IFERROR(IFERROR(INDEX(Кат!$O:$O,MATCH($C8438,Кат!$I:$I,0)),INDEX(Торг!$L:$L,MATCH($C8438,Торг!$I:$I,0))),"")</f>
        <v/>
      </c>
      <c r="L8438" s="132" t="str">
        <f>IFERROR(IFERROR(INDEX(Кат!$A:$A,MATCH($C8438,Кат!$I:$I,0)),INDEX(Торг!$A:$A,MATCH($C8438,Торг!$I:$I,0))),"")</f>
        <v/>
      </c>
      <c r="M8438" s="132" t="str">
        <f>IFERROR(IFERROR(INDEX(Кат!$B:$B,MATCH($C8438,Кат!$I:$I,0)),INDEX(Торг!$B:$B,MATCH($C8438,Торг!$I:$I,0))),"")</f>
        <v/>
      </c>
      <c r="N8438" s="132" t="str">
        <f t="shared" si="131"/>
        <v>НЕИЗВЕСТНЫЙ БРЕНД 21230-3401092</v>
      </c>
      <c r="O8438" s="132" t="str">
        <f>IFERROR(IFERROR(INDEX(Кат!$B:$B,MATCH($N8438,Кат!$I:$I,0)),INDEX(Торг!$B:$B,MATCH($N8438,Торг!$I:$I,0))),"")</f>
        <v/>
      </c>
    </row>
    <row r="8439" spans="1:15" outlineLevel="1">
      <c r="A8439" t="s">
        <v>20165</v>
      </c>
      <c r="C8439" s="191" t="s">
        <v>9854</v>
      </c>
      <c r="E8439" t="s">
        <v>9856</v>
      </c>
      <c r="F8439" t="s">
        <v>3823</v>
      </c>
      <c r="G8439" t="s">
        <v>399</v>
      </c>
      <c r="H8439">
        <v>1700</v>
      </c>
      <c r="J8439" t="s">
        <v>22634</v>
      </c>
      <c r="K8439" s="132" t="str">
        <f>IFERROR(IFERROR(INDEX(Кат!$O:$O,MATCH($C8439,Кат!$I:$I,0)),INDEX(Торг!$L:$L,MATCH($C8439,Торг!$I:$I,0))),"")</f>
        <v/>
      </c>
      <c r="L8439" s="132" t="str">
        <f>IFERROR(IFERROR(INDEX(Кат!$A:$A,MATCH($C8439,Кат!$I:$I,0)),INDEX(Торг!$A:$A,MATCH($C8439,Торг!$I:$I,0))),"")</f>
        <v/>
      </c>
      <c r="M8439" s="132" t="str">
        <f>IFERROR(IFERROR(INDEX(Кат!$B:$B,MATCH($C8439,Кат!$I:$I,0)),INDEX(Торг!$B:$B,MATCH($C8439,Торг!$I:$I,0))),"")</f>
        <v/>
      </c>
      <c r="N8439" s="132" t="str">
        <f t="shared" si="131"/>
        <v>НЕИЗВЕСТНЫЙ БРЕНД 21230-3401092</v>
      </c>
      <c r="O8439" s="132" t="str">
        <f>IFERROR(IFERROR(INDEX(Кат!$B:$B,MATCH($N8439,Кат!$I:$I,0)),INDEX(Торг!$B:$B,MATCH($N8439,Торг!$I:$I,0))),"")</f>
        <v/>
      </c>
    </row>
    <row r="8440" spans="1:15" outlineLevel="1">
      <c r="A8440" t="s">
        <v>20166</v>
      </c>
      <c r="C8440" s="191" t="s">
        <v>9838</v>
      </c>
      <c r="E8440" t="s">
        <v>9857</v>
      </c>
      <c r="F8440" t="s">
        <v>3823</v>
      </c>
      <c r="G8440" t="s">
        <v>399</v>
      </c>
      <c r="H8440">
        <v>800</v>
      </c>
      <c r="J8440" t="s">
        <v>22634</v>
      </c>
      <c r="K8440" s="132" t="str">
        <f>IFERROR(IFERROR(INDEX(Кат!$O:$O,MATCH($C8440,Кат!$I:$I,0)),INDEX(Торг!$L:$L,MATCH($C8440,Торг!$I:$I,0))),"")</f>
        <v/>
      </c>
      <c r="L8440" s="132" t="str">
        <f>IFERROR(IFERROR(INDEX(Кат!$A:$A,MATCH($C8440,Кат!$I:$I,0)),INDEX(Торг!$A:$A,MATCH($C8440,Торг!$I:$I,0))),"")</f>
        <v/>
      </c>
      <c r="M8440" s="132" t="str">
        <f>IFERROR(IFERROR(INDEX(Кат!$B:$B,MATCH($C8440,Кат!$I:$I,0)),INDEX(Торг!$B:$B,MATCH($C8440,Торг!$I:$I,0))),"")</f>
        <v/>
      </c>
      <c r="N8440" s="132" t="str">
        <f t="shared" si="131"/>
        <v>НЕИЗВЕСТНЫЙ БРЕНД 21700-3401092</v>
      </c>
      <c r="O8440" s="132" t="str">
        <f>IFERROR(IFERROR(INDEX(Кат!$B:$B,MATCH($N8440,Кат!$I:$I,0)),INDEX(Торг!$B:$B,MATCH($N8440,Торг!$I:$I,0))),"")</f>
        <v/>
      </c>
    </row>
    <row r="8441" spans="1:15" outlineLevel="1">
      <c r="A8441" t="s">
        <v>20167</v>
      </c>
      <c r="C8441" s="191" t="s">
        <v>9858</v>
      </c>
      <c r="E8441" t="s">
        <v>9859</v>
      </c>
      <c r="F8441" t="s">
        <v>3823</v>
      </c>
      <c r="G8441" t="s">
        <v>399</v>
      </c>
      <c r="H8441">
        <v>450</v>
      </c>
      <c r="J8441" t="s">
        <v>22634</v>
      </c>
      <c r="K8441" s="132" t="str">
        <f>IFERROR(IFERROR(INDEX(Кат!$O:$O,MATCH($C8441,Кат!$I:$I,0)),INDEX(Торг!$L:$L,MATCH($C8441,Торг!$I:$I,0))),"")</f>
        <v/>
      </c>
      <c r="L8441" s="132" t="str">
        <f>IFERROR(IFERROR(INDEX(Кат!$A:$A,MATCH($C8441,Кат!$I:$I,0)),INDEX(Торг!$A:$A,MATCH($C8441,Торг!$I:$I,0))),"")</f>
        <v/>
      </c>
      <c r="M8441" s="132" t="str">
        <f>IFERROR(IFERROR(INDEX(Кат!$B:$B,MATCH($C8441,Кат!$I:$I,0)),INDEX(Торг!$B:$B,MATCH($C8441,Торг!$I:$I,0))),"")</f>
        <v/>
      </c>
      <c r="N8441" s="132" t="str">
        <f t="shared" si="131"/>
        <v>НЕИЗВЕСТНЫЙ БРЕНД 21700-3401092-А</v>
      </c>
      <c r="O8441" s="132" t="str">
        <f>IFERROR(IFERROR(INDEX(Кат!$B:$B,MATCH($N8441,Кат!$I:$I,0)),INDEX(Торг!$B:$B,MATCH($N8441,Торг!$I:$I,0))),"")</f>
        <v/>
      </c>
    </row>
    <row r="8442" spans="1:15" outlineLevel="1">
      <c r="A8442" t="s">
        <v>20168</v>
      </c>
      <c r="C8442" s="191" t="s">
        <v>9860</v>
      </c>
      <c r="E8442" t="s">
        <v>9861</v>
      </c>
      <c r="F8442" t="s">
        <v>3823</v>
      </c>
      <c r="G8442" t="s">
        <v>399</v>
      </c>
      <c r="H8442">
        <v>5700</v>
      </c>
      <c r="J8442" t="s">
        <v>22634</v>
      </c>
      <c r="K8442" s="132" t="str">
        <f>IFERROR(IFERROR(INDEX(Кат!$O:$O,MATCH($C8442,Кат!$I:$I,0)),INDEX(Торг!$L:$L,MATCH($C8442,Торг!$I:$I,0))),"")</f>
        <v/>
      </c>
      <c r="L8442" s="132" t="str">
        <f>IFERROR(IFERROR(INDEX(Кат!$A:$A,MATCH($C8442,Кат!$I:$I,0)),INDEX(Торг!$A:$A,MATCH($C8442,Торг!$I:$I,0))),"")</f>
        <v/>
      </c>
      <c r="M8442" s="132" t="str">
        <f>IFERROR(IFERROR(INDEX(Кат!$B:$B,MATCH($C8442,Кат!$I:$I,0)),INDEX(Торг!$B:$B,MATCH($C8442,Торг!$I:$I,0))),"")</f>
        <v/>
      </c>
      <c r="N8442" s="132" t="str">
        <f t="shared" si="131"/>
        <v>НЕИЗВЕСТНЫЙ БРЕНД 11180-3400010</v>
      </c>
      <c r="O8442" s="132" t="str">
        <f>IFERROR(IFERROR(INDEX(Кат!$B:$B,MATCH($N8442,Кат!$I:$I,0)),INDEX(Торг!$B:$B,MATCH($N8442,Торг!$I:$I,0))),"")</f>
        <v/>
      </c>
    </row>
    <row r="8443" spans="1:15" outlineLevel="1">
      <c r="A8443" t="s">
        <v>20169</v>
      </c>
      <c r="C8443" s="191" t="s">
        <v>9862</v>
      </c>
      <c r="E8443" t="s">
        <v>28992</v>
      </c>
      <c r="F8443" t="s">
        <v>3823</v>
      </c>
      <c r="G8443" t="s">
        <v>399</v>
      </c>
      <c r="H8443">
        <v>5000</v>
      </c>
      <c r="J8443" t="s">
        <v>22634</v>
      </c>
      <c r="K8443" s="132" t="str">
        <f>IFERROR(IFERROR(INDEX(Кат!$O:$O,MATCH($C8443,Кат!$I:$I,0)),INDEX(Торг!$L:$L,MATCH($C8443,Торг!$I:$I,0))),"")</f>
        <v/>
      </c>
      <c r="L8443" s="132" t="str">
        <f>IFERROR(IFERROR(INDEX(Кат!$A:$A,MATCH($C8443,Кат!$I:$I,0)),INDEX(Торг!$A:$A,MATCH($C8443,Торг!$I:$I,0))),"")</f>
        <v/>
      </c>
      <c r="M8443" s="132" t="str">
        <f>IFERROR(IFERROR(INDEX(Кат!$B:$B,MATCH($C8443,Кат!$I:$I,0)),INDEX(Торг!$B:$B,MATCH($C8443,Торг!$I:$I,0))),"")</f>
        <v/>
      </c>
      <c r="N8443" s="132" t="str">
        <f t="shared" si="131"/>
        <v>НЕИЗВЕСТНЫЙ БРЕНД 11183-3400010</v>
      </c>
      <c r="O8443" s="132" t="str">
        <f>IFERROR(IFERROR(INDEX(Кат!$B:$B,MATCH($N8443,Кат!$I:$I,0)),INDEX(Торг!$B:$B,MATCH($N8443,Торг!$I:$I,0))),"")</f>
        <v/>
      </c>
    </row>
    <row r="8444" spans="1:15" outlineLevel="1">
      <c r="A8444" t="s">
        <v>20170</v>
      </c>
      <c r="C8444" s="191" t="s">
        <v>9863</v>
      </c>
      <c r="E8444" t="s">
        <v>9864</v>
      </c>
      <c r="F8444" t="s">
        <v>3823</v>
      </c>
      <c r="G8444" t="s">
        <v>399</v>
      </c>
      <c r="H8444">
        <v>4800</v>
      </c>
      <c r="J8444" t="s">
        <v>22634</v>
      </c>
      <c r="K8444" s="132" t="str">
        <f>IFERROR(IFERROR(INDEX(Кат!$O:$O,MATCH($C8444,Кат!$I:$I,0)),INDEX(Торг!$L:$L,MATCH($C8444,Торг!$I:$I,0))),"")</f>
        <v/>
      </c>
      <c r="L8444" s="132" t="str">
        <f>IFERROR(IFERROR(INDEX(Кат!$A:$A,MATCH($C8444,Кат!$I:$I,0)),INDEX(Торг!$A:$A,MATCH($C8444,Торг!$I:$I,0))),"")</f>
        <v/>
      </c>
      <c r="M8444" s="132" t="str">
        <f>IFERROR(IFERROR(INDEX(Кат!$B:$B,MATCH($C8444,Кат!$I:$I,0)),INDEX(Торг!$B:$B,MATCH($C8444,Торг!$I:$I,0))),"")</f>
        <v/>
      </c>
      <c r="N8444" s="132" t="str">
        <f t="shared" si="131"/>
        <v>НЕИЗВЕСТНЫЙ БРЕНД 21100-3400012-10</v>
      </c>
      <c r="O8444" s="132" t="str">
        <f>IFERROR(IFERROR(INDEX(Кат!$B:$B,MATCH($N8444,Кат!$I:$I,0)),INDEX(Торг!$B:$B,MATCH($N8444,Торг!$I:$I,0))),"")</f>
        <v/>
      </c>
    </row>
    <row r="8445" spans="1:15" outlineLevel="1">
      <c r="A8445" t="s">
        <v>20172</v>
      </c>
      <c r="C8445" s="191" t="s">
        <v>9865</v>
      </c>
      <c r="E8445" t="s">
        <v>9866</v>
      </c>
      <c r="F8445" t="s">
        <v>3823</v>
      </c>
      <c r="G8445" t="s">
        <v>399</v>
      </c>
      <c r="H8445">
        <v>14500</v>
      </c>
      <c r="J8445" t="s">
        <v>22634</v>
      </c>
      <c r="K8445" s="132" t="str">
        <f>IFERROR(IFERROR(INDEX(Кат!$O:$O,MATCH($C8445,Кат!$I:$I,0)),INDEX(Торг!$L:$L,MATCH($C8445,Торг!$I:$I,0))),"")</f>
        <v/>
      </c>
      <c r="L8445" s="132" t="str">
        <f>IFERROR(IFERROR(INDEX(Кат!$A:$A,MATCH($C8445,Кат!$I:$I,0)),INDEX(Торг!$A:$A,MATCH($C8445,Торг!$I:$I,0))),"")</f>
        <v/>
      </c>
      <c r="M8445" s="132" t="str">
        <f>IFERROR(IFERROR(INDEX(Кат!$B:$B,MATCH($C8445,Кат!$I:$I,0)),INDEX(Торг!$B:$B,MATCH($C8445,Торг!$I:$I,0))),"")</f>
        <v/>
      </c>
      <c r="N8445" s="132" t="str">
        <f t="shared" si="131"/>
        <v>НЕИЗВЕСТНЫЙ БРЕНД 21100-3400010-30</v>
      </c>
      <c r="O8445" s="132" t="str">
        <f>IFERROR(IFERROR(INDEX(Кат!$B:$B,MATCH($N8445,Кат!$I:$I,0)),INDEX(Торг!$B:$B,MATCH($N8445,Торг!$I:$I,0))),"")</f>
        <v/>
      </c>
    </row>
    <row r="8446" spans="1:15" outlineLevel="1">
      <c r="A8446" t="s">
        <v>20173</v>
      </c>
      <c r="C8446" s="191" t="s">
        <v>9867</v>
      </c>
      <c r="E8446" t="s">
        <v>9868</v>
      </c>
      <c r="F8446" t="s">
        <v>3823</v>
      </c>
      <c r="G8446" t="s">
        <v>399</v>
      </c>
      <c r="H8446">
        <v>12000</v>
      </c>
      <c r="J8446" t="s">
        <v>22634</v>
      </c>
      <c r="K8446" s="132" t="str">
        <f>IFERROR(IFERROR(INDEX(Кат!$O:$O,MATCH($C8446,Кат!$I:$I,0)),INDEX(Торг!$L:$L,MATCH($C8446,Торг!$I:$I,0))),"")</f>
        <v/>
      </c>
      <c r="L8446" s="132" t="str">
        <f>IFERROR(IFERROR(INDEX(Кат!$A:$A,MATCH($C8446,Кат!$I:$I,0)),INDEX(Торг!$A:$A,MATCH($C8446,Торг!$I:$I,0))),"")</f>
        <v/>
      </c>
      <c r="M8446" s="132" t="str">
        <f>IFERROR(IFERROR(INDEX(Кат!$B:$B,MATCH($C8446,Кат!$I:$I,0)),INDEX(Торг!$B:$B,MATCH($C8446,Торг!$I:$I,0))),"")</f>
        <v/>
      </c>
      <c r="N8446" s="132" t="str">
        <f t="shared" si="131"/>
        <v>НЕИЗВЕСТНЫЙ БРЕНД 21920-3400010-10</v>
      </c>
      <c r="O8446" s="132" t="str">
        <f>IFERROR(IFERROR(INDEX(Кат!$B:$B,MATCH($N8446,Кат!$I:$I,0)),INDEX(Торг!$B:$B,MATCH($N8446,Торг!$I:$I,0))),"")</f>
        <v/>
      </c>
    </row>
    <row r="8447" spans="1:15" outlineLevel="1">
      <c r="A8447" t="s">
        <v>20171</v>
      </c>
      <c r="C8447" s="191">
        <v>8450006828</v>
      </c>
      <c r="E8447" t="s">
        <v>32428</v>
      </c>
      <c r="F8447" t="s">
        <v>3823</v>
      </c>
      <c r="G8447" t="s">
        <v>399</v>
      </c>
      <c r="H8447">
        <v>19000</v>
      </c>
      <c r="J8447" t="s">
        <v>22634</v>
      </c>
      <c r="K8447" s="132" t="str">
        <f>IFERROR(IFERROR(INDEX(Кат!$O:$O,MATCH($C8447,Кат!$I:$I,0)),INDEX(Торг!$L:$L,MATCH($C8447,Торг!$I:$I,0))),"")</f>
        <v/>
      </c>
      <c r="L8447" s="132" t="str">
        <f>IFERROR(IFERROR(INDEX(Кат!$A:$A,MATCH($C8447,Кат!$I:$I,0)),INDEX(Торг!$A:$A,MATCH($C8447,Торг!$I:$I,0))),"")</f>
        <v/>
      </c>
      <c r="M8447" s="132" t="str">
        <f>IFERROR(IFERROR(INDEX(Кат!$B:$B,MATCH($C8447,Кат!$I:$I,0)),INDEX(Торг!$B:$B,MATCH($C8447,Торг!$I:$I,0))),"")</f>
        <v/>
      </c>
      <c r="N8447" s="132" t="str">
        <f t="shared" si="131"/>
        <v>НЕИЗВЕСТНЫЙ БРЕНД 8450006828</v>
      </c>
      <c r="O8447" s="132" t="str">
        <f>IFERROR(IFERROR(INDEX(Кат!$B:$B,MATCH($N8447,Кат!$I:$I,0)),INDEX(Торг!$B:$B,MATCH($N8447,Торг!$I:$I,0))),"")</f>
        <v/>
      </c>
    </row>
    <row r="8448" spans="1:15" outlineLevel="1">
      <c r="A8448" t="s">
        <v>24616</v>
      </c>
      <c r="C8448" s="191"/>
      <c r="E8448" t="s">
        <v>24273</v>
      </c>
      <c r="J8448" t="s">
        <v>22634</v>
      </c>
      <c r="K8448" s="132" t="str">
        <f>IFERROR(IFERROR(INDEX(Кат!$O:$O,MATCH($C8448,Кат!$I:$I,0)),INDEX(Торг!$L:$L,MATCH($C8448,Торг!$I:$I,0))),"")</f>
        <v/>
      </c>
      <c r="L8448" s="132" t="str">
        <f>IFERROR(IFERROR(INDEX(Кат!$A:$A,MATCH($C8448,Кат!$I:$I,0)),INDEX(Торг!$A:$A,MATCH($C8448,Торг!$I:$I,0))),"")</f>
        <v/>
      </c>
      <c r="M8448" s="132" t="str">
        <f>IFERROR(IFERROR(INDEX(Кат!$B:$B,MATCH($C8448,Кат!$I:$I,0)),INDEX(Торг!$B:$B,MATCH($C8448,Торг!$I:$I,0))),"")</f>
        <v/>
      </c>
      <c r="N8448" s="132" t="str">
        <f t="shared" si="131"/>
        <v xml:space="preserve"> </v>
      </c>
      <c r="O8448" s="132" t="str">
        <f>IFERROR(IFERROR(INDEX(Кат!$B:$B,MATCH($N8448,Кат!$I:$I,0)),INDEX(Торг!$B:$B,MATCH($N8448,Торг!$I:$I,0))),"")</f>
        <v/>
      </c>
    </row>
    <row r="8449" spans="1:15" outlineLevel="1">
      <c r="A8449" t="s">
        <v>20174</v>
      </c>
      <c r="C8449" s="191" t="s">
        <v>9869</v>
      </c>
      <c r="E8449" t="s">
        <v>25014</v>
      </c>
      <c r="F8449" t="s">
        <v>3823</v>
      </c>
      <c r="G8449" t="s">
        <v>399</v>
      </c>
      <c r="H8449">
        <v>750</v>
      </c>
      <c r="J8449" t="s">
        <v>22634</v>
      </c>
      <c r="K8449" s="132" t="str">
        <f>IFERROR(IFERROR(INDEX(Кат!$O:$O,MATCH($C8449,Кат!$I:$I,0)),INDEX(Торг!$L:$L,MATCH($C8449,Торг!$I:$I,0))),"")</f>
        <v/>
      </c>
      <c r="L8449" s="132" t="str">
        <f>IFERROR(IFERROR(INDEX(Кат!$A:$A,MATCH($C8449,Кат!$I:$I,0)),INDEX(Торг!$A:$A,MATCH($C8449,Торг!$I:$I,0))),"")</f>
        <v/>
      </c>
      <c r="M8449" s="132" t="str">
        <f>IFERROR(IFERROR(INDEX(Кат!$B:$B,MATCH($C8449,Кат!$I:$I,0)),INDEX(Торг!$B:$B,MATCH($C8449,Торг!$I:$I,0))),"")</f>
        <v/>
      </c>
      <c r="N8449" s="132" t="str">
        <f t="shared" si="131"/>
        <v>НЕИЗВЕСТНЫЙ БРЕНД 21080-2904270</v>
      </c>
      <c r="O8449" s="132" t="str">
        <f>IFERROR(IFERROR(INDEX(Кат!$B:$B,MATCH($N8449,Кат!$I:$I,0)),INDEX(Торг!$B:$B,MATCH($N8449,Торг!$I:$I,0))),"")</f>
        <v/>
      </c>
    </row>
    <row r="8450" spans="1:15" outlineLevel="1">
      <c r="A8450" t="s">
        <v>20175</v>
      </c>
      <c r="C8450" s="191" t="s">
        <v>3824</v>
      </c>
      <c r="E8450" t="s">
        <v>3825</v>
      </c>
      <c r="F8450" t="s">
        <v>3823</v>
      </c>
      <c r="G8450" t="s">
        <v>399</v>
      </c>
      <c r="H8450">
        <v>1000</v>
      </c>
      <c r="J8450" t="s">
        <v>22634</v>
      </c>
      <c r="K8450" s="132" t="str">
        <f>IFERROR(IFERROR(INDEX(Кат!$O:$O,MATCH($C8450,Кат!$I:$I,0)),INDEX(Торг!$L:$L,MATCH($C8450,Торг!$I:$I,0))),"")</f>
        <v/>
      </c>
      <c r="L8450" s="132" t="str">
        <f>IFERROR(IFERROR(INDEX(Кат!$A:$A,MATCH($C8450,Кат!$I:$I,0)),INDEX(Торг!$A:$A,MATCH($C8450,Торг!$I:$I,0))),"")</f>
        <v/>
      </c>
      <c r="M8450" s="132" t="str">
        <f>IFERROR(IFERROR(INDEX(Кат!$B:$B,MATCH($C8450,Кат!$I:$I,0)),INDEX(Торг!$B:$B,MATCH($C8450,Торг!$I:$I,0))),"")</f>
        <v/>
      </c>
      <c r="N8450" s="132" t="str">
        <f t="shared" si="131"/>
        <v>НЕИЗВЕСТНЫЙ БРЕНД 21080-2904020</v>
      </c>
      <c r="O8450" s="132" t="str">
        <f>IFERROR(IFERROR(INDEX(Кат!$B:$B,MATCH($N8450,Кат!$I:$I,0)),INDEX(Торг!$B:$B,MATCH($N8450,Торг!$I:$I,0))),"")</f>
        <v/>
      </c>
    </row>
    <row r="8451" spans="1:15" outlineLevel="1">
      <c r="A8451" t="s">
        <v>20176</v>
      </c>
      <c r="C8451" s="191" t="s">
        <v>9870</v>
      </c>
      <c r="E8451" t="s">
        <v>9871</v>
      </c>
      <c r="F8451" t="s">
        <v>3823</v>
      </c>
      <c r="G8451" t="s">
        <v>399</v>
      </c>
      <c r="H8451">
        <v>1000</v>
      </c>
      <c r="J8451" t="s">
        <v>22634</v>
      </c>
      <c r="K8451" s="132" t="str">
        <f>IFERROR(IFERROR(INDEX(Кат!$O:$O,MATCH($C8451,Кат!$I:$I,0)),INDEX(Торг!$L:$L,MATCH($C8451,Торг!$I:$I,0))),"")</f>
        <v/>
      </c>
      <c r="L8451" s="132" t="str">
        <f>IFERROR(IFERROR(INDEX(Кат!$A:$A,MATCH($C8451,Кат!$I:$I,0)),INDEX(Торг!$A:$A,MATCH($C8451,Торг!$I:$I,0))),"")</f>
        <v/>
      </c>
      <c r="M8451" s="132" t="str">
        <f>IFERROR(IFERROR(INDEX(Кат!$B:$B,MATCH($C8451,Кат!$I:$I,0)),INDEX(Торг!$B:$B,MATCH($C8451,Торг!$I:$I,0))),"")</f>
        <v/>
      </c>
      <c r="N8451" s="132" t="str">
        <f t="shared" si="131"/>
        <v>НЕИЗВЕСТНЫЙ БРЕНД 21010-2904001</v>
      </c>
      <c r="O8451" s="132" t="str">
        <f>IFERROR(IFERROR(INDEX(Кат!$B:$B,MATCH($N8451,Кат!$I:$I,0)),INDEX(Торг!$B:$B,MATCH($N8451,Торг!$I:$I,0))),"")</f>
        <v/>
      </c>
    </row>
    <row r="8452" spans="1:15" outlineLevel="1">
      <c r="A8452" t="s">
        <v>20177</v>
      </c>
      <c r="C8452" s="191" t="s">
        <v>9872</v>
      </c>
      <c r="E8452" t="s">
        <v>9873</v>
      </c>
      <c r="F8452" t="s">
        <v>3823</v>
      </c>
      <c r="G8452" t="s">
        <v>399</v>
      </c>
      <c r="H8452">
        <v>1000</v>
      </c>
      <c r="J8452" t="s">
        <v>22634</v>
      </c>
      <c r="K8452" s="132" t="str">
        <f>IFERROR(IFERROR(INDEX(Кат!$O:$O,MATCH($C8452,Кат!$I:$I,0)),INDEX(Торг!$L:$L,MATCH($C8452,Торг!$I:$I,0))),"")</f>
        <v/>
      </c>
      <c r="L8452" s="132" t="str">
        <f>IFERROR(IFERROR(INDEX(Кат!$A:$A,MATCH($C8452,Кат!$I:$I,0)),INDEX(Торг!$A:$A,MATCH($C8452,Торг!$I:$I,0))),"")</f>
        <v/>
      </c>
      <c r="M8452" s="132" t="str">
        <f>IFERROR(IFERROR(INDEX(Кат!$B:$B,MATCH($C8452,Кат!$I:$I,0)),INDEX(Торг!$B:$B,MATCH($C8452,Торг!$I:$I,0))),"")</f>
        <v/>
      </c>
      <c r="N8452" s="132" t="str">
        <f t="shared" si="131"/>
        <v>НЕИЗВЕСТНЫЙ БРЕНД 21010-2904000</v>
      </c>
      <c r="O8452" s="132" t="str">
        <f>IFERROR(IFERROR(INDEX(Кат!$B:$B,MATCH($N8452,Кат!$I:$I,0)),INDEX(Торг!$B:$B,MATCH($N8452,Торг!$I:$I,0))),"")</f>
        <v/>
      </c>
    </row>
    <row r="8453" spans="1:15" outlineLevel="1">
      <c r="A8453" t="s">
        <v>20178</v>
      </c>
      <c r="C8453" s="191" t="s">
        <v>9874</v>
      </c>
      <c r="E8453" t="s">
        <v>9875</v>
      </c>
      <c r="F8453" t="s">
        <v>3823</v>
      </c>
      <c r="G8453" t="s">
        <v>399</v>
      </c>
      <c r="H8453">
        <v>1800</v>
      </c>
      <c r="J8453" t="s">
        <v>22634</v>
      </c>
      <c r="K8453" s="132" t="str">
        <f>IFERROR(IFERROR(INDEX(Кат!$O:$O,MATCH($C8453,Кат!$I:$I,0)),INDEX(Торг!$L:$L,MATCH($C8453,Торг!$I:$I,0))),"")</f>
        <v/>
      </c>
      <c r="L8453" s="132" t="str">
        <f>IFERROR(IFERROR(INDEX(Кат!$A:$A,MATCH($C8453,Кат!$I:$I,0)),INDEX(Торг!$A:$A,MATCH($C8453,Торг!$I:$I,0))),"")</f>
        <v/>
      </c>
      <c r="M8453" s="132" t="str">
        <f>IFERROR(IFERROR(INDEX(Кат!$B:$B,MATCH($C8453,Кат!$I:$I,0)),INDEX(Торг!$B:$B,MATCH($C8453,Торг!$I:$I,0))),"")</f>
        <v/>
      </c>
      <c r="N8453" s="132" t="str">
        <f t="shared" si="131"/>
        <v>НЕИЗВЕСТНЫЙ БРЕНД 21010-2904021</v>
      </c>
      <c r="O8453" s="132" t="str">
        <f>IFERROR(IFERROR(INDEX(Кат!$B:$B,MATCH($N8453,Кат!$I:$I,0)),INDEX(Торг!$B:$B,MATCH($N8453,Торг!$I:$I,0))),"")</f>
        <v/>
      </c>
    </row>
    <row r="8454" spans="1:15" outlineLevel="1">
      <c r="A8454" t="s">
        <v>20179</v>
      </c>
      <c r="C8454" s="191" t="s">
        <v>9876</v>
      </c>
      <c r="E8454" t="s">
        <v>9877</v>
      </c>
      <c r="F8454" t="s">
        <v>3823</v>
      </c>
      <c r="G8454" t="s">
        <v>399</v>
      </c>
      <c r="H8454">
        <v>1800</v>
      </c>
      <c r="J8454" t="s">
        <v>22634</v>
      </c>
      <c r="K8454" s="132" t="str">
        <f>IFERROR(IFERROR(INDEX(Кат!$O:$O,MATCH($C8454,Кат!$I:$I,0)),INDEX(Торг!$L:$L,MATCH($C8454,Торг!$I:$I,0))),"")</f>
        <v/>
      </c>
      <c r="L8454" s="132" t="str">
        <f>IFERROR(IFERROR(INDEX(Кат!$A:$A,MATCH($C8454,Кат!$I:$I,0)),INDEX(Торг!$A:$A,MATCH($C8454,Торг!$I:$I,0))),"")</f>
        <v/>
      </c>
      <c r="M8454" s="132" t="str">
        <f>IFERROR(IFERROR(INDEX(Кат!$B:$B,MATCH($C8454,Кат!$I:$I,0)),INDEX(Торг!$B:$B,MATCH($C8454,Торг!$I:$I,0))),"")</f>
        <v/>
      </c>
      <c r="N8454" s="132" t="str">
        <f t="shared" si="131"/>
        <v>НЕИЗВЕСТНЫЙ БРЕНД 21010-2904020</v>
      </c>
      <c r="O8454" s="132" t="str">
        <f>IFERROR(IFERROR(INDEX(Кат!$B:$B,MATCH($N8454,Кат!$I:$I,0)),INDEX(Торг!$B:$B,MATCH($N8454,Торг!$I:$I,0))),"")</f>
        <v/>
      </c>
    </row>
    <row r="8455" spans="1:15" outlineLevel="1">
      <c r="A8455" t="s">
        <v>20180</v>
      </c>
      <c r="C8455" s="191" t="s">
        <v>9878</v>
      </c>
      <c r="E8455" t="s">
        <v>9879</v>
      </c>
      <c r="F8455" t="s">
        <v>3823</v>
      </c>
      <c r="G8455" t="s">
        <v>399</v>
      </c>
      <c r="H8455">
        <v>1450</v>
      </c>
      <c r="J8455" t="s">
        <v>22634</v>
      </c>
      <c r="K8455" s="132" t="str">
        <f>IFERROR(IFERROR(INDEX(Кат!$O:$O,MATCH($C8455,Кат!$I:$I,0)),INDEX(Торг!$L:$L,MATCH($C8455,Торг!$I:$I,0))),"")</f>
        <v/>
      </c>
      <c r="L8455" s="132" t="str">
        <f>IFERROR(IFERROR(INDEX(Кат!$A:$A,MATCH($C8455,Кат!$I:$I,0)),INDEX(Торг!$A:$A,MATCH($C8455,Торг!$I:$I,0))),"")</f>
        <v/>
      </c>
      <c r="M8455" s="132" t="str">
        <f>IFERROR(IFERROR(INDEX(Кат!$B:$B,MATCH($C8455,Кат!$I:$I,0)),INDEX(Торг!$B:$B,MATCH($C8455,Торг!$I:$I,0))),"")</f>
        <v/>
      </c>
      <c r="N8455" s="132" t="str">
        <f t="shared" si="131"/>
        <v>НЕИЗВЕСТНЫЙ БРЕНД 11190-2906010</v>
      </c>
      <c r="O8455" s="132" t="str">
        <f>IFERROR(IFERROR(INDEX(Кат!$B:$B,MATCH($N8455,Кат!$I:$I,0)),INDEX(Торг!$B:$B,MATCH($N8455,Торг!$I:$I,0))),"")</f>
        <v/>
      </c>
    </row>
    <row r="8456" spans="1:15" outlineLevel="1">
      <c r="A8456" t="s">
        <v>20181</v>
      </c>
      <c r="C8456" s="191" t="s">
        <v>9880</v>
      </c>
      <c r="E8456" t="s">
        <v>9881</v>
      </c>
      <c r="F8456" t="s">
        <v>3823</v>
      </c>
      <c r="G8456" t="s">
        <v>399</v>
      </c>
      <c r="H8456">
        <v>900</v>
      </c>
      <c r="J8456" t="s">
        <v>22634</v>
      </c>
      <c r="K8456" s="132" t="str">
        <f>IFERROR(IFERROR(INDEX(Кат!$O:$O,MATCH($C8456,Кат!$I:$I,0)),INDEX(Торг!$L:$L,MATCH($C8456,Торг!$I:$I,0))),"")</f>
        <v/>
      </c>
      <c r="L8456" s="132" t="str">
        <f>IFERROR(IFERROR(INDEX(Кат!$A:$A,MATCH($C8456,Кат!$I:$I,0)),INDEX(Торг!$A:$A,MATCH($C8456,Торг!$I:$I,0))),"")</f>
        <v/>
      </c>
      <c r="M8456" s="132" t="str">
        <f>IFERROR(IFERROR(INDEX(Кат!$B:$B,MATCH($C8456,Кат!$I:$I,0)),INDEX(Торг!$B:$B,MATCH($C8456,Торг!$I:$I,0))),"")</f>
        <v/>
      </c>
      <c r="N8456" s="132" t="str">
        <f t="shared" ref="N8456:N8519" si="132">_xlfn.CONCAT(F8456," ",C8456)</f>
        <v>НЕИЗВЕСТНЫЙ БРЕНД 21010-2906010</v>
      </c>
      <c r="O8456" s="132" t="str">
        <f>IFERROR(IFERROR(INDEX(Кат!$B:$B,MATCH($N8456,Кат!$I:$I,0)),INDEX(Торг!$B:$B,MATCH($N8456,Торг!$I:$I,0))),"")</f>
        <v/>
      </c>
    </row>
    <row r="8457" spans="1:15" outlineLevel="1">
      <c r="A8457" t="s">
        <v>20182</v>
      </c>
      <c r="C8457" s="191" t="s">
        <v>9882</v>
      </c>
      <c r="E8457" t="s">
        <v>9883</v>
      </c>
      <c r="F8457" t="s">
        <v>3823</v>
      </c>
      <c r="G8457" t="s">
        <v>399</v>
      </c>
      <c r="H8457">
        <v>355</v>
      </c>
      <c r="J8457" t="s">
        <v>22634</v>
      </c>
      <c r="K8457" s="132" t="str">
        <f>IFERROR(IFERROR(INDEX(Кат!$O:$O,MATCH($C8457,Кат!$I:$I,0)),INDEX(Торг!$L:$L,MATCH($C8457,Торг!$I:$I,0))),"")</f>
        <v/>
      </c>
      <c r="L8457" s="132" t="str">
        <f>IFERROR(IFERROR(INDEX(Кат!$A:$A,MATCH($C8457,Кат!$I:$I,0)),INDEX(Торг!$A:$A,MATCH($C8457,Торг!$I:$I,0))),"")</f>
        <v/>
      </c>
      <c r="M8457" s="132" t="str">
        <f>IFERROR(IFERROR(INDEX(Кат!$B:$B,MATCH($C8457,Кат!$I:$I,0)),INDEX(Торг!$B:$B,MATCH($C8457,Торг!$I:$I,0))),"")</f>
        <v/>
      </c>
      <c r="N8457" s="132" t="str">
        <f t="shared" si="132"/>
        <v>НЕИЗВЕСТНЫЙ БРЕНД 21100-2906010</v>
      </c>
      <c r="O8457" s="132" t="str">
        <f>IFERROR(IFERROR(INDEX(Кат!$B:$B,MATCH($N8457,Кат!$I:$I,0)),INDEX(Торг!$B:$B,MATCH($N8457,Торг!$I:$I,0))),"")</f>
        <v/>
      </c>
    </row>
    <row r="8458" spans="1:15" outlineLevel="1">
      <c r="A8458" t="s">
        <v>20183</v>
      </c>
      <c r="C8458" s="191" t="s">
        <v>9884</v>
      </c>
      <c r="E8458" t="s">
        <v>9885</v>
      </c>
      <c r="F8458" t="s">
        <v>3823</v>
      </c>
      <c r="G8458" t="s">
        <v>399</v>
      </c>
      <c r="H8458">
        <v>950</v>
      </c>
      <c r="J8458" t="s">
        <v>22634</v>
      </c>
      <c r="K8458" s="132" t="str">
        <f>IFERROR(IFERROR(INDEX(Кат!$O:$O,MATCH($C8458,Кат!$I:$I,0)),INDEX(Торг!$L:$L,MATCH($C8458,Торг!$I:$I,0))),"")</f>
        <v/>
      </c>
      <c r="L8458" s="132" t="str">
        <f>IFERROR(IFERROR(INDEX(Кат!$A:$A,MATCH($C8458,Кат!$I:$I,0)),INDEX(Торг!$A:$A,MATCH($C8458,Торг!$I:$I,0))),"")</f>
        <v/>
      </c>
      <c r="M8458" s="132" t="str">
        <f>IFERROR(IFERROR(INDEX(Кат!$B:$B,MATCH($C8458,Кат!$I:$I,0)),INDEX(Торг!$B:$B,MATCH($C8458,Торг!$I:$I,0))),"")</f>
        <v/>
      </c>
      <c r="N8458" s="132" t="str">
        <f t="shared" si="132"/>
        <v>НЕИЗВЕСТНЫЙ БРЕНД 21210-2906010</v>
      </c>
      <c r="O8458" s="132" t="str">
        <f>IFERROR(IFERROR(INDEX(Кат!$B:$B,MATCH($N8458,Кат!$I:$I,0)),INDEX(Торг!$B:$B,MATCH($N8458,Торг!$I:$I,0))),"")</f>
        <v/>
      </c>
    </row>
    <row r="8459" spans="1:15" outlineLevel="1">
      <c r="A8459" t="s">
        <v>20184</v>
      </c>
      <c r="C8459" s="191" t="s">
        <v>9886</v>
      </c>
      <c r="E8459" t="s">
        <v>9887</v>
      </c>
      <c r="F8459" t="s">
        <v>3823</v>
      </c>
      <c r="G8459" t="s">
        <v>399</v>
      </c>
      <c r="H8459">
        <v>950</v>
      </c>
      <c r="J8459" t="s">
        <v>22634</v>
      </c>
      <c r="K8459" s="132" t="str">
        <f>IFERROR(IFERROR(INDEX(Кат!$O:$O,MATCH($C8459,Кат!$I:$I,0)),INDEX(Торг!$L:$L,MATCH($C8459,Торг!$I:$I,0))),"")</f>
        <v/>
      </c>
      <c r="L8459" s="132" t="str">
        <f>IFERROR(IFERROR(INDEX(Кат!$A:$A,MATCH($C8459,Кат!$I:$I,0)),INDEX(Торг!$A:$A,MATCH($C8459,Торг!$I:$I,0))),"")</f>
        <v/>
      </c>
      <c r="M8459" s="132" t="str">
        <f>IFERROR(IFERROR(INDEX(Кат!$B:$B,MATCH($C8459,Кат!$I:$I,0)),INDEX(Торг!$B:$B,MATCH($C8459,Торг!$I:$I,0))),"")</f>
        <v/>
      </c>
      <c r="N8459" s="132" t="str">
        <f t="shared" si="132"/>
        <v>НЕИЗВЕСТНЫЙ БРЕНД 21214-2906010</v>
      </c>
      <c r="O8459" s="132" t="str">
        <f>IFERROR(IFERROR(INDEX(Кат!$B:$B,MATCH($N8459,Кат!$I:$I,0)),INDEX(Торг!$B:$B,MATCH($N8459,Торг!$I:$I,0))),"")</f>
        <v/>
      </c>
    </row>
    <row r="8460" spans="1:15" outlineLevel="1">
      <c r="A8460" t="s">
        <v>20185</v>
      </c>
      <c r="C8460" s="191" t="s">
        <v>9888</v>
      </c>
      <c r="E8460" t="s">
        <v>9889</v>
      </c>
      <c r="F8460" t="s">
        <v>3823</v>
      </c>
      <c r="G8460" t="s">
        <v>399</v>
      </c>
      <c r="H8460">
        <v>1050</v>
      </c>
      <c r="J8460" t="s">
        <v>22634</v>
      </c>
      <c r="K8460" s="132" t="str">
        <f>IFERROR(IFERROR(INDEX(Кат!$O:$O,MATCH($C8460,Кат!$I:$I,0)),INDEX(Торг!$L:$L,MATCH($C8460,Торг!$I:$I,0))),"")</f>
        <v/>
      </c>
      <c r="L8460" s="132" t="str">
        <f>IFERROR(IFERROR(INDEX(Кат!$A:$A,MATCH($C8460,Кат!$I:$I,0)),INDEX(Торг!$A:$A,MATCH($C8460,Торг!$I:$I,0))),"")</f>
        <v/>
      </c>
      <c r="M8460" s="132" t="str">
        <f>IFERROR(IFERROR(INDEX(Кат!$B:$B,MATCH($C8460,Кат!$I:$I,0)),INDEX(Торг!$B:$B,MATCH($C8460,Торг!$I:$I,0))),"")</f>
        <v/>
      </c>
      <c r="N8460" s="132" t="str">
        <f t="shared" si="132"/>
        <v>НЕИЗВЕСТНЫЙ БРЕНД 21230-2906010</v>
      </c>
      <c r="O8460" s="132" t="str">
        <f>IFERROR(IFERROR(INDEX(Кат!$B:$B,MATCH($N8460,Кат!$I:$I,0)),INDEX(Торг!$B:$B,MATCH($N8460,Торг!$I:$I,0))),"")</f>
        <v/>
      </c>
    </row>
    <row r="8461" spans="1:15">
      <c r="A8461" t="s">
        <v>20186</v>
      </c>
      <c r="C8461" s="191" t="s">
        <v>9890</v>
      </c>
      <c r="E8461" t="s">
        <v>9891</v>
      </c>
      <c r="F8461" t="s">
        <v>3823</v>
      </c>
      <c r="G8461" t="s">
        <v>399</v>
      </c>
      <c r="H8461">
        <v>900</v>
      </c>
      <c r="J8461" t="s">
        <v>22634</v>
      </c>
      <c r="K8461" s="132" t="str">
        <f>IFERROR(IFERROR(INDEX(Кат!$O:$O,MATCH($C8461,Кат!$I:$I,0)),INDEX(Торг!$L:$L,MATCH($C8461,Торг!$I:$I,0))),"")</f>
        <v/>
      </c>
      <c r="L8461" s="132" t="str">
        <f>IFERROR(IFERROR(INDEX(Кат!$A:$A,MATCH($C8461,Кат!$I:$I,0)),INDEX(Торг!$A:$A,MATCH($C8461,Торг!$I:$I,0))),"")</f>
        <v/>
      </c>
      <c r="M8461" s="132" t="str">
        <f>IFERROR(IFERROR(INDEX(Кат!$B:$B,MATCH($C8461,Кат!$I:$I,0)),INDEX(Торг!$B:$B,MATCH($C8461,Торг!$I:$I,0))),"")</f>
        <v/>
      </c>
      <c r="N8461" s="132" t="str">
        <f t="shared" si="132"/>
        <v>НЕИЗВЕСТНЫЙ БРЕНД 21700-2906010</v>
      </c>
      <c r="O8461" s="132" t="str">
        <f>IFERROR(IFERROR(INDEX(Кат!$B:$B,MATCH($N8461,Кат!$I:$I,0)),INDEX(Торг!$B:$B,MATCH($N8461,Торг!$I:$I,0))),"")</f>
        <v/>
      </c>
    </row>
    <row r="8462" spans="1:15" outlineLevel="1">
      <c r="A8462" t="s">
        <v>20187</v>
      </c>
      <c r="C8462" s="191" t="s">
        <v>9892</v>
      </c>
      <c r="E8462" t="s">
        <v>9893</v>
      </c>
      <c r="F8462" t="s">
        <v>3823</v>
      </c>
      <c r="G8462" t="s">
        <v>375</v>
      </c>
      <c r="H8462">
        <v>1550</v>
      </c>
      <c r="J8462" t="s">
        <v>22634</v>
      </c>
      <c r="K8462" s="132" t="str">
        <f>IFERROR(IFERROR(INDEX(Кат!$O:$O,MATCH($C8462,Кат!$I:$I,0)),INDEX(Торг!$L:$L,MATCH($C8462,Торг!$I:$I,0))),"")</f>
        <v/>
      </c>
      <c r="L8462" s="132" t="str">
        <f>IFERROR(IFERROR(INDEX(Кат!$A:$A,MATCH($C8462,Кат!$I:$I,0)),INDEX(Торг!$A:$A,MATCH($C8462,Торг!$I:$I,0))),"")</f>
        <v/>
      </c>
      <c r="M8462" s="132" t="str">
        <f>IFERROR(IFERROR(INDEX(Кат!$B:$B,MATCH($C8462,Кат!$I:$I,0)),INDEX(Торг!$B:$B,MATCH($C8462,Торг!$I:$I,0))),"")</f>
        <v/>
      </c>
      <c r="N8462" s="132" t="str">
        <f t="shared" si="132"/>
        <v>НЕИЗВЕСТНЫЙ БРЕНД 21010-2919010-02</v>
      </c>
      <c r="O8462" s="132" t="str">
        <f>IFERROR(IFERROR(INDEX(Кат!$B:$B,MATCH($N8462,Кат!$I:$I,0)),INDEX(Торг!$B:$B,MATCH($N8462,Торг!$I:$I,0))),"")</f>
        <v/>
      </c>
    </row>
    <row r="8463" spans="1:15" outlineLevel="1">
      <c r="A8463" t="s">
        <v>20188</v>
      </c>
      <c r="C8463" s="191" t="s">
        <v>9894</v>
      </c>
      <c r="E8463" t="s">
        <v>9895</v>
      </c>
      <c r="F8463" t="s">
        <v>3823</v>
      </c>
      <c r="G8463" t="s">
        <v>375</v>
      </c>
      <c r="H8463">
        <v>1550</v>
      </c>
      <c r="J8463" t="s">
        <v>22634</v>
      </c>
      <c r="K8463" s="132" t="str">
        <f>IFERROR(IFERROR(INDEX(Кат!$O:$O,MATCH($C8463,Кат!$I:$I,0)),INDEX(Торг!$L:$L,MATCH($C8463,Торг!$I:$I,0))),"")</f>
        <v/>
      </c>
      <c r="L8463" s="132" t="str">
        <f>IFERROR(IFERROR(INDEX(Кат!$A:$A,MATCH($C8463,Кат!$I:$I,0)),INDEX(Торг!$A:$A,MATCH($C8463,Торг!$I:$I,0))),"")</f>
        <v/>
      </c>
      <c r="M8463" s="132" t="str">
        <f>IFERROR(IFERROR(INDEX(Кат!$B:$B,MATCH($C8463,Кат!$I:$I,0)),INDEX(Торг!$B:$B,MATCH($C8463,Торг!$I:$I,0))),"")</f>
        <v/>
      </c>
      <c r="N8463" s="132" t="str">
        <f t="shared" si="132"/>
        <v>НЕИЗВЕСТНЫЙ БРЕНД 21213-2919010-02</v>
      </c>
      <c r="O8463" s="132" t="str">
        <f>IFERROR(IFERROR(INDEX(Кат!$B:$B,MATCH($N8463,Кат!$I:$I,0)),INDEX(Торг!$B:$B,MATCH($N8463,Торг!$I:$I,0))),"")</f>
        <v/>
      </c>
    </row>
    <row r="8464" spans="1:15" outlineLevel="1">
      <c r="A8464" t="s">
        <v>20189</v>
      </c>
      <c r="C8464" s="191" t="s">
        <v>9896</v>
      </c>
      <c r="E8464" t="s">
        <v>9897</v>
      </c>
      <c r="F8464" t="s">
        <v>3823</v>
      </c>
      <c r="G8464" t="s">
        <v>375</v>
      </c>
      <c r="H8464">
        <v>1350</v>
      </c>
      <c r="J8464" t="s">
        <v>22634</v>
      </c>
      <c r="K8464" s="132" t="str">
        <f>IFERROR(IFERROR(INDEX(Кат!$O:$O,MATCH($C8464,Кат!$I:$I,0)),INDEX(Торг!$L:$L,MATCH($C8464,Торг!$I:$I,0))),"")</f>
        <v/>
      </c>
      <c r="L8464" s="132" t="str">
        <f>IFERROR(IFERROR(INDEX(Кат!$A:$A,MATCH($C8464,Кат!$I:$I,0)),INDEX(Торг!$A:$A,MATCH($C8464,Торг!$I:$I,0))),"")</f>
        <v/>
      </c>
      <c r="M8464" s="132" t="str">
        <f>IFERROR(IFERROR(INDEX(Кат!$B:$B,MATCH($C8464,Кат!$I:$I,0)),INDEX(Торг!$B:$B,MATCH($C8464,Торг!$I:$I,0))),"")</f>
        <v/>
      </c>
      <c r="N8464" s="132" t="str">
        <f t="shared" si="132"/>
        <v>НЕИЗВЕСТНЫЙ БРЕНД 21010-2919010-01</v>
      </c>
      <c r="O8464" s="132" t="str">
        <f>IFERROR(IFERROR(INDEX(Кат!$B:$B,MATCH($N8464,Кат!$I:$I,0)),INDEX(Торг!$B:$B,MATCH($N8464,Торг!$I:$I,0))),"")</f>
        <v/>
      </c>
    </row>
    <row r="8465" spans="1:15" outlineLevel="1">
      <c r="A8465" t="s">
        <v>20190</v>
      </c>
      <c r="C8465" s="191" t="s">
        <v>9898</v>
      </c>
      <c r="E8465" t="s">
        <v>9899</v>
      </c>
      <c r="F8465" t="s">
        <v>3823</v>
      </c>
      <c r="G8465" t="s">
        <v>375</v>
      </c>
      <c r="H8465">
        <v>1350</v>
      </c>
      <c r="J8465" t="s">
        <v>22634</v>
      </c>
      <c r="K8465" s="132" t="str">
        <f>IFERROR(IFERROR(INDEX(Кат!$O:$O,MATCH($C8465,Кат!$I:$I,0)),INDEX(Торг!$L:$L,MATCH($C8465,Торг!$I:$I,0))),"")</f>
        <v/>
      </c>
      <c r="L8465" s="132" t="str">
        <f>IFERROR(IFERROR(INDEX(Кат!$A:$A,MATCH($C8465,Кат!$I:$I,0)),INDEX(Торг!$A:$A,MATCH($C8465,Торг!$I:$I,0))),"")</f>
        <v/>
      </c>
      <c r="M8465" s="132" t="str">
        <f>IFERROR(IFERROR(INDEX(Кат!$B:$B,MATCH($C8465,Кат!$I:$I,0)),INDEX(Торг!$B:$B,MATCH($C8465,Торг!$I:$I,0))),"")</f>
        <v/>
      </c>
      <c r="N8465" s="132" t="str">
        <f t="shared" si="132"/>
        <v>НЕИЗВЕСТНЫЙ БРЕНД 21213-2919010-01</v>
      </c>
      <c r="O8465" s="132" t="str">
        <f>IFERROR(IFERROR(INDEX(Кат!$B:$B,MATCH($N8465,Кат!$I:$I,0)),INDEX(Торг!$B:$B,MATCH($N8465,Торг!$I:$I,0))),"")</f>
        <v/>
      </c>
    </row>
    <row r="8466" spans="1:15" outlineLevel="1">
      <c r="A8466" t="s">
        <v>24617</v>
      </c>
      <c r="C8466" s="191"/>
      <c r="E8466" t="s">
        <v>24618</v>
      </c>
      <c r="J8466" t="s">
        <v>22634</v>
      </c>
      <c r="K8466" s="132" t="str">
        <f>IFERROR(IFERROR(INDEX(Кат!$O:$O,MATCH($C8466,Кат!$I:$I,0)),INDEX(Торг!$L:$L,MATCH($C8466,Торг!$I:$I,0))),"")</f>
        <v/>
      </c>
      <c r="L8466" s="132" t="str">
        <f>IFERROR(IFERROR(INDEX(Кат!$A:$A,MATCH($C8466,Кат!$I:$I,0)),INDEX(Торг!$A:$A,MATCH($C8466,Торг!$I:$I,0))),"")</f>
        <v/>
      </c>
      <c r="M8466" s="132" t="str">
        <f>IFERROR(IFERROR(INDEX(Кат!$B:$B,MATCH($C8466,Кат!$I:$I,0)),INDEX(Торг!$B:$B,MATCH($C8466,Торг!$I:$I,0))),"")</f>
        <v/>
      </c>
      <c r="N8466" s="132" t="str">
        <f t="shared" si="132"/>
        <v xml:space="preserve"> </v>
      </c>
      <c r="O8466" s="132" t="str">
        <f>IFERROR(IFERROR(INDEX(Кат!$B:$B,MATCH($N8466,Кат!$I:$I,0)),INDEX(Торг!$B:$B,MATCH($N8466,Торг!$I:$I,0))),"")</f>
        <v/>
      </c>
    </row>
    <row r="8467" spans="1:15" outlineLevel="1">
      <c r="A8467" t="s">
        <v>24619</v>
      </c>
      <c r="C8467" s="191"/>
      <c r="E8467" t="s">
        <v>24620</v>
      </c>
      <c r="J8467" t="s">
        <v>22634</v>
      </c>
      <c r="K8467" s="132" t="str">
        <f>IFERROR(IFERROR(INDEX(Кат!$O:$O,MATCH($C8467,Кат!$I:$I,0)),INDEX(Торг!$L:$L,MATCH($C8467,Торг!$I:$I,0))),"")</f>
        <v/>
      </c>
      <c r="L8467" s="132" t="str">
        <f>IFERROR(IFERROR(INDEX(Кат!$A:$A,MATCH($C8467,Кат!$I:$I,0)),INDEX(Торг!$A:$A,MATCH($C8467,Торг!$I:$I,0))),"")</f>
        <v/>
      </c>
      <c r="M8467" s="132" t="str">
        <f>IFERROR(IFERROR(INDEX(Кат!$B:$B,MATCH($C8467,Кат!$I:$I,0)),INDEX(Торг!$B:$B,MATCH($C8467,Торг!$I:$I,0))),"")</f>
        <v/>
      </c>
      <c r="N8467" s="132" t="str">
        <f t="shared" si="132"/>
        <v xml:space="preserve"> </v>
      </c>
      <c r="O8467" s="132" t="str">
        <f>IFERROR(IFERROR(INDEX(Кат!$B:$B,MATCH($N8467,Кат!$I:$I,0)),INDEX(Торг!$B:$B,MATCH($N8467,Торг!$I:$I,0))),"")</f>
        <v/>
      </c>
    </row>
    <row r="8468" spans="1:15" outlineLevel="1">
      <c r="A8468" t="s">
        <v>20192</v>
      </c>
      <c r="C8468" s="191" t="s">
        <v>9900</v>
      </c>
      <c r="E8468" t="s">
        <v>9901</v>
      </c>
      <c r="F8468" t="s">
        <v>3828</v>
      </c>
      <c r="G8468" t="s">
        <v>375</v>
      </c>
      <c r="H8468">
        <v>550</v>
      </c>
      <c r="J8468" t="s">
        <v>22634</v>
      </c>
      <c r="K8468" s="132" t="str">
        <f>IFERROR(IFERROR(INDEX(Кат!$O:$O,MATCH($C8468,Кат!$I:$I,0)),INDEX(Торг!$L:$L,MATCH($C8468,Торг!$I:$I,0))),"")</f>
        <v/>
      </c>
      <c r="L8468" s="132" t="str">
        <f>IFERROR(IFERROR(INDEX(Кат!$A:$A,MATCH($C8468,Кат!$I:$I,0)),INDEX(Торг!$A:$A,MATCH($C8468,Торг!$I:$I,0))),"")</f>
        <v/>
      </c>
      <c r="M8468" s="132" t="str">
        <f>IFERROR(IFERROR(INDEX(Кат!$B:$B,MATCH($C8468,Кат!$I:$I,0)),INDEX(Торг!$B:$B,MATCH($C8468,Торг!$I:$I,0))),"")</f>
        <v/>
      </c>
      <c r="N8468" s="132" t="str">
        <f t="shared" si="132"/>
        <v>ЕВРОДЕТАЛЬ ED6-435P</v>
      </c>
      <c r="O8468" s="132" t="str">
        <f>IFERROR(IFERROR(INDEX(Кат!$B:$B,MATCH($N8468,Кат!$I:$I,0)),INDEX(Торг!$B:$B,MATCH($N8468,Торг!$I:$I,0))),"")</f>
        <v/>
      </c>
    </row>
    <row r="8469" spans="1:15" outlineLevel="1">
      <c r="A8469" t="s">
        <v>20193</v>
      </c>
      <c r="C8469" s="191" t="s">
        <v>9902</v>
      </c>
      <c r="E8469" t="s">
        <v>9903</v>
      </c>
      <c r="F8469" t="s">
        <v>3828</v>
      </c>
      <c r="G8469" t="s">
        <v>375</v>
      </c>
      <c r="H8469">
        <v>1450</v>
      </c>
      <c r="J8469" t="s">
        <v>22634</v>
      </c>
      <c r="K8469" s="132" t="str">
        <f>IFERROR(IFERROR(INDEX(Кат!$O:$O,MATCH($C8469,Кат!$I:$I,0)),INDEX(Торг!$L:$L,MATCH($C8469,Торг!$I:$I,0))),"")</f>
        <v/>
      </c>
      <c r="L8469" s="132" t="str">
        <f>IFERROR(IFERROR(INDEX(Кат!$A:$A,MATCH($C8469,Кат!$I:$I,0)),INDEX(Торг!$A:$A,MATCH($C8469,Торг!$I:$I,0))),"")</f>
        <v/>
      </c>
      <c r="M8469" s="132" t="str">
        <f>IFERROR(IFERROR(INDEX(Кат!$B:$B,MATCH($C8469,Кат!$I:$I,0)),INDEX(Торг!$B:$B,MATCH($C8469,Торг!$I:$I,0))),"")</f>
        <v/>
      </c>
      <c r="N8469" s="132" t="str">
        <f t="shared" si="132"/>
        <v>ЕВРОДЕТАЛЬ ED2-118F/ED6-115T</v>
      </c>
      <c r="O8469" s="132" t="str">
        <f>IFERROR(IFERROR(INDEX(Кат!$B:$B,MATCH($N8469,Кат!$I:$I,0)),INDEX(Торг!$B:$B,MATCH($N8469,Торг!$I:$I,0))),"")</f>
        <v/>
      </c>
    </row>
    <row r="8470" spans="1:15">
      <c r="A8470" t="s">
        <v>20194</v>
      </c>
      <c r="C8470" s="191" t="s">
        <v>9904</v>
      </c>
      <c r="E8470" t="s">
        <v>9905</v>
      </c>
      <c r="F8470" t="s">
        <v>3828</v>
      </c>
      <c r="G8470" t="s">
        <v>375</v>
      </c>
      <c r="H8470">
        <v>1260</v>
      </c>
      <c r="J8470" t="s">
        <v>22634</v>
      </c>
      <c r="K8470" s="132" t="str">
        <f>IFERROR(IFERROR(INDEX(Кат!$O:$O,MATCH($C8470,Кат!$I:$I,0)),INDEX(Торг!$L:$L,MATCH($C8470,Торг!$I:$I,0))),"")</f>
        <v/>
      </c>
      <c r="L8470" s="132" t="str">
        <f>IFERROR(IFERROR(INDEX(Кат!$A:$A,MATCH($C8470,Кат!$I:$I,0)),INDEX(Торг!$A:$A,MATCH($C8470,Торг!$I:$I,0))),"")</f>
        <v/>
      </c>
      <c r="M8470" s="132" t="str">
        <f>IFERROR(IFERROR(INDEX(Кат!$B:$B,MATCH($C8470,Кат!$I:$I,0)),INDEX(Торг!$B:$B,MATCH($C8470,Торг!$I:$I,0))),"")</f>
        <v/>
      </c>
      <c r="N8470" s="132" t="str">
        <f t="shared" si="132"/>
        <v>ЕВРОДЕТАЛЬ ED2-001F/ED6-125T</v>
      </c>
      <c r="O8470" s="132" t="str">
        <f>IFERROR(IFERROR(INDEX(Кат!$B:$B,MATCH($N8470,Кат!$I:$I,0)),INDEX(Торг!$B:$B,MATCH($N8470,Торг!$I:$I,0))),"")</f>
        <v/>
      </c>
    </row>
    <row r="8471" spans="1:15" outlineLevel="1">
      <c r="A8471" t="s">
        <v>20195</v>
      </c>
      <c r="C8471" s="191" t="s">
        <v>9906</v>
      </c>
      <c r="E8471" t="s">
        <v>9907</v>
      </c>
      <c r="F8471" t="s">
        <v>3828</v>
      </c>
      <c r="G8471" t="s">
        <v>375</v>
      </c>
      <c r="H8471">
        <v>1300</v>
      </c>
      <c r="J8471" t="s">
        <v>22634</v>
      </c>
      <c r="K8471" s="132" t="str">
        <f>IFERROR(IFERROR(INDEX(Кат!$O:$O,MATCH($C8471,Кат!$I:$I,0)),INDEX(Торг!$L:$L,MATCH($C8471,Торг!$I:$I,0))),"")</f>
        <v/>
      </c>
      <c r="L8471" s="132" t="str">
        <f>IFERROR(IFERROR(INDEX(Кат!$A:$A,MATCH($C8471,Кат!$I:$I,0)),INDEX(Торг!$A:$A,MATCH($C8471,Торг!$I:$I,0))),"")</f>
        <v/>
      </c>
      <c r="M8471" s="132" t="str">
        <f>IFERROR(IFERROR(INDEX(Кат!$B:$B,MATCH($C8471,Кат!$I:$I,0)),INDEX(Торг!$B:$B,MATCH($C8471,Торг!$I:$I,0))),"")</f>
        <v/>
      </c>
      <c r="N8471" s="132" t="str">
        <f t="shared" si="132"/>
        <v>ЕВРОДЕТАЛЬ ED2-001F/ED6-115T</v>
      </c>
      <c r="O8471" s="132" t="str">
        <f>IFERROR(IFERROR(INDEX(Кат!$B:$B,MATCH($N8471,Кат!$I:$I,0)),INDEX(Торг!$B:$B,MATCH($N8471,Торг!$I:$I,0))),"")</f>
        <v/>
      </c>
    </row>
    <row r="8472" spans="1:15" outlineLevel="1">
      <c r="A8472" t="s">
        <v>20196</v>
      </c>
      <c r="C8472" s="191" t="s">
        <v>27432</v>
      </c>
      <c r="E8472" t="s">
        <v>9908</v>
      </c>
      <c r="F8472" t="s">
        <v>3828</v>
      </c>
      <c r="G8472" t="s">
        <v>375</v>
      </c>
      <c r="H8472">
        <v>1400</v>
      </c>
      <c r="J8472" t="s">
        <v>22634</v>
      </c>
      <c r="K8472" s="132" t="str">
        <f>IFERROR(IFERROR(INDEX(Кат!$O:$O,MATCH($C8472,Кат!$I:$I,0)),INDEX(Торг!$L:$L,MATCH($C8472,Торг!$I:$I,0))),"")</f>
        <v/>
      </c>
      <c r="L8472" s="132" t="str">
        <f>IFERROR(IFERROR(INDEX(Кат!$A:$A,MATCH($C8472,Кат!$I:$I,0)),INDEX(Торг!$A:$A,MATCH($C8472,Торг!$I:$I,0))),"")</f>
        <v/>
      </c>
      <c r="M8472" s="132" t="str">
        <f>IFERROR(IFERROR(INDEX(Кат!$B:$B,MATCH($C8472,Кат!$I:$I,0)),INDEX(Торг!$B:$B,MATCH($C8472,Торг!$I:$I,0))),"")</f>
        <v/>
      </c>
      <c r="N8472" s="132" t="str">
        <f t="shared" si="132"/>
        <v>ЕВРОДЕТАЛЬ ED2-110F/ED7-210S</v>
      </c>
      <c r="O8472" s="132" t="str">
        <f>IFERROR(IFERROR(INDEX(Кат!$B:$B,MATCH($N8472,Кат!$I:$I,0)),INDEX(Торг!$B:$B,MATCH($N8472,Торг!$I:$I,0))),"")</f>
        <v/>
      </c>
    </row>
    <row r="8473" spans="1:15" outlineLevel="1">
      <c r="A8473" t="s">
        <v>20197</v>
      </c>
      <c r="C8473" s="191" t="s">
        <v>9909</v>
      </c>
      <c r="E8473" t="s">
        <v>9910</v>
      </c>
      <c r="F8473" t="s">
        <v>3828</v>
      </c>
      <c r="G8473" t="s">
        <v>375</v>
      </c>
      <c r="H8473">
        <v>1350</v>
      </c>
      <c r="J8473" t="s">
        <v>22634</v>
      </c>
      <c r="K8473" s="132" t="str">
        <f>IFERROR(IFERROR(INDEX(Кат!$O:$O,MATCH($C8473,Кат!$I:$I,0)),INDEX(Торг!$L:$L,MATCH($C8473,Торг!$I:$I,0))),"")</f>
        <v/>
      </c>
      <c r="L8473" s="132" t="str">
        <f>IFERROR(IFERROR(INDEX(Кат!$A:$A,MATCH($C8473,Кат!$I:$I,0)),INDEX(Торг!$A:$A,MATCH($C8473,Торг!$I:$I,0))),"")</f>
        <v/>
      </c>
      <c r="M8473" s="132" t="str">
        <f>IFERROR(IFERROR(INDEX(Кат!$B:$B,MATCH($C8473,Кат!$I:$I,0)),INDEX(Торг!$B:$B,MATCH($C8473,Торг!$I:$I,0))),"")</f>
        <v/>
      </c>
      <c r="N8473" s="132" t="str">
        <f t="shared" si="132"/>
        <v>ЕВРОДЕТАЛЬ ED2-001F/ED6-135T</v>
      </c>
      <c r="O8473" s="132" t="str">
        <f>IFERROR(IFERROR(INDEX(Кат!$B:$B,MATCH($N8473,Кат!$I:$I,0)),INDEX(Торг!$B:$B,MATCH($N8473,Торг!$I:$I,0))),"")</f>
        <v/>
      </c>
    </row>
    <row r="8474" spans="1:15" outlineLevel="1">
      <c r="A8474" t="s">
        <v>20198</v>
      </c>
      <c r="C8474" s="191" t="s">
        <v>25271</v>
      </c>
      <c r="E8474" t="s">
        <v>9911</v>
      </c>
      <c r="F8474" t="s">
        <v>3828</v>
      </c>
      <c r="G8474" t="s">
        <v>375</v>
      </c>
      <c r="H8474">
        <v>2000</v>
      </c>
      <c r="J8474" t="s">
        <v>22634</v>
      </c>
      <c r="K8474" s="132" t="str">
        <f>IFERROR(IFERROR(INDEX(Кат!$O:$O,MATCH($C8474,Кат!$I:$I,0)),INDEX(Торг!$L:$L,MATCH($C8474,Торг!$I:$I,0))),"")</f>
        <v/>
      </c>
      <c r="L8474" s="132" t="str">
        <f>IFERROR(IFERROR(INDEX(Кат!$A:$A,MATCH($C8474,Кат!$I:$I,0)),INDEX(Торг!$A:$A,MATCH($C8474,Торг!$I:$I,0))),"")</f>
        <v/>
      </c>
      <c r="M8474" s="132" t="str">
        <f>IFERROR(IFERROR(INDEX(Кат!$B:$B,MATCH($C8474,Кат!$I:$I,0)),INDEX(Торг!$B:$B,MATCH($C8474,Торг!$I:$I,0))),"")</f>
        <v/>
      </c>
      <c r="N8474" s="132" t="str">
        <f t="shared" si="132"/>
        <v>ЕВРОДЕТАЛЬ ED2-123F/ED7-235S</v>
      </c>
      <c r="O8474" s="132" t="str">
        <f>IFERROR(IFERROR(INDEX(Кат!$B:$B,MATCH($N8474,Кат!$I:$I,0)),INDEX(Торг!$B:$B,MATCH($N8474,Торг!$I:$I,0))),"")</f>
        <v/>
      </c>
    </row>
    <row r="8475" spans="1:15" outlineLevel="1">
      <c r="A8475" t="s">
        <v>20199</v>
      </c>
      <c r="C8475" s="191" t="s">
        <v>25272</v>
      </c>
      <c r="E8475" t="s">
        <v>9912</v>
      </c>
      <c r="F8475" t="s">
        <v>3828</v>
      </c>
      <c r="G8475" t="s">
        <v>375</v>
      </c>
      <c r="H8475">
        <v>1700</v>
      </c>
      <c r="J8475" t="s">
        <v>22634</v>
      </c>
      <c r="K8475" s="132" t="str">
        <f>IFERROR(IFERROR(INDEX(Кат!$O:$O,MATCH($C8475,Кат!$I:$I,0)),INDEX(Торг!$L:$L,MATCH($C8475,Торг!$I:$I,0))),"")</f>
        <v/>
      </c>
      <c r="L8475" s="132" t="str">
        <f>IFERROR(IFERROR(INDEX(Кат!$A:$A,MATCH($C8475,Кат!$I:$I,0)),INDEX(Торг!$A:$A,MATCH($C8475,Торг!$I:$I,0))),"")</f>
        <v/>
      </c>
      <c r="M8475" s="132" t="str">
        <f>IFERROR(IFERROR(INDEX(Кат!$B:$B,MATCH($C8475,Кат!$I:$I,0)),INDEX(Торг!$B:$B,MATCH($C8475,Торг!$I:$I,0))),"")</f>
        <v/>
      </c>
      <c r="N8475" s="132" t="str">
        <f t="shared" si="132"/>
        <v>ЕВРОДЕТАЛЬ ED2-170F/ED7-210S</v>
      </c>
      <c r="O8475" s="132" t="str">
        <f>IFERROR(IFERROR(INDEX(Кат!$B:$B,MATCH($N8475,Кат!$I:$I,0)),INDEX(Торг!$B:$B,MATCH($N8475,Торг!$I:$I,0))),"")</f>
        <v/>
      </c>
    </row>
    <row r="8476" spans="1:15" outlineLevel="1">
      <c r="A8476" t="s">
        <v>20200</v>
      </c>
      <c r="C8476" s="191" t="s">
        <v>9913</v>
      </c>
      <c r="E8476" t="s">
        <v>9914</v>
      </c>
      <c r="F8476" t="s">
        <v>3828</v>
      </c>
      <c r="G8476" t="s">
        <v>375</v>
      </c>
      <c r="H8476">
        <v>2200</v>
      </c>
      <c r="J8476" t="s">
        <v>22634</v>
      </c>
      <c r="K8476" s="132" t="str">
        <f>IFERROR(IFERROR(INDEX(Кат!$O:$O,MATCH($C8476,Кат!$I:$I,0)),INDEX(Торг!$L:$L,MATCH($C8476,Торг!$I:$I,0))),"")</f>
        <v/>
      </c>
      <c r="L8476" s="132" t="str">
        <f>IFERROR(IFERROR(INDEX(Кат!$A:$A,MATCH($C8476,Кат!$I:$I,0)),INDEX(Торг!$A:$A,MATCH($C8476,Торг!$I:$I,0))),"")</f>
        <v/>
      </c>
      <c r="M8476" s="132" t="str">
        <f>IFERROR(IFERROR(INDEX(Кат!$B:$B,MATCH($C8476,Кат!$I:$I,0)),INDEX(Торг!$B:$B,MATCH($C8476,Торг!$I:$I,0))),"")</f>
        <v/>
      </c>
      <c r="N8476" s="132" t="str">
        <f t="shared" si="132"/>
        <v>ЕВРОДЕТАЛЬ ED2-004F/ED7-225S</v>
      </c>
      <c r="O8476" s="132" t="str">
        <f>IFERROR(IFERROR(INDEX(Кат!$B:$B,MATCH($N8476,Кат!$I:$I,0)),INDEX(Торг!$B:$B,MATCH($N8476,Торг!$I:$I,0))),"")</f>
        <v/>
      </c>
    </row>
    <row r="8477" spans="1:15" outlineLevel="1">
      <c r="A8477" t="s">
        <v>20201</v>
      </c>
      <c r="C8477" s="191" t="s">
        <v>3826</v>
      </c>
      <c r="E8477" t="s">
        <v>3827</v>
      </c>
      <c r="F8477" t="s">
        <v>3828</v>
      </c>
      <c r="G8477" t="s">
        <v>375</v>
      </c>
      <c r="H8477">
        <v>1550</v>
      </c>
      <c r="J8477" t="s">
        <v>22634</v>
      </c>
      <c r="K8477" s="132" t="str">
        <f>IFERROR(IFERROR(INDEX(Кат!$O:$O,MATCH($C8477,Кат!$I:$I,0)),INDEX(Торг!$L:$L,MATCH($C8477,Торг!$I:$I,0))),"")</f>
        <v/>
      </c>
      <c r="L8477" s="132" t="str">
        <f>IFERROR(IFERROR(INDEX(Кат!$A:$A,MATCH($C8477,Кат!$I:$I,0)),INDEX(Торг!$A:$A,MATCH($C8477,Торг!$I:$I,0))),"")</f>
        <v/>
      </c>
      <c r="M8477" s="132" t="str">
        <f>IFERROR(IFERROR(INDEX(Кат!$B:$B,MATCH($C8477,Кат!$I:$I,0)),INDEX(Торг!$B:$B,MATCH($C8477,Торг!$I:$I,0))),"")</f>
        <v/>
      </c>
      <c r="N8477" s="132" t="str">
        <f t="shared" si="132"/>
        <v>ЕВРОДЕТАЛЬ ED2-002F/ED6-125T</v>
      </c>
      <c r="O8477" s="132" t="str">
        <f>IFERROR(IFERROR(INDEX(Кат!$B:$B,MATCH($N8477,Кат!$I:$I,0)),INDEX(Торг!$B:$B,MATCH($N8477,Торг!$I:$I,0))),"")</f>
        <v/>
      </c>
    </row>
    <row r="8478" spans="1:15" outlineLevel="1">
      <c r="A8478" t="s">
        <v>20202</v>
      </c>
      <c r="C8478" s="191" t="s">
        <v>9915</v>
      </c>
      <c r="E8478" t="s">
        <v>9916</v>
      </c>
      <c r="F8478" t="s">
        <v>3828</v>
      </c>
      <c r="G8478" t="s">
        <v>375</v>
      </c>
      <c r="H8478">
        <v>1450</v>
      </c>
      <c r="J8478" t="s">
        <v>22634</v>
      </c>
      <c r="K8478" s="132" t="str">
        <f>IFERROR(IFERROR(INDEX(Кат!$O:$O,MATCH($C8478,Кат!$I:$I,0)),INDEX(Торг!$L:$L,MATCH($C8478,Торг!$I:$I,0))),"")</f>
        <v/>
      </c>
      <c r="L8478" s="132" t="str">
        <f>IFERROR(IFERROR(INDEX(Кат!$A:$A,MATCH($C8478,Кат!$I:$I,0)),INDEX(Торг!$A:$A,MATCH($C8478,Торг!$I:$I,0))),"")</f>
        <v/>
      </c>
      <c r="M8478" s="132" t="str">
        <f>IFERROR(IFERROR(INDEX(Кат!$B:$B,MATCH($C8478,Кат!$I:$I,0)),INDEX(Торг!$B:$B,MATCH($C8478,Торг!$I:$I,0))),"")</f>
        <v/>
      </c>
      <c r="N8478" s="132" t="str">
        <f t="shared" si="132"/>
        <v>ЕВРОДЕТАЛЬ ED2-003F/ED6-115T</v>
      </c>
      <c r="O8478" s="132" t="str">
        <f>IFERROR(IFERROR(INDEX(Кат!$B:$B,MATCH($N8478,Кат!$I:$I,0)),INDEX(Торг!$B:$B,MATCH($N8478,Торг!$I:$I,0))),"")</f>
        <v/>
      </c>
    </row>
    <row r="8479" spans="1:15" outlineLevel="1">
      <c r="A8479" t="s">
        <v>20203</v>
      </c>
      <c r="C8479" s="191" t="s">
        <v>9917</v>
      </c>
      <c r="E8479" t="s">
        <v>9918</v>
      </c>
      <c r="F8479" t="s">
        <v>3828</v>
      </c>
      <c r="G8479" t="s">
        <v>375</v>
      </c>
      <c r="H8479">
        <v>3900</v>
      </c>
      <c r="J8479" t="s">
        <v>22634</v>
      </c>
      <c r="K8479" s="132" t="str">
        <f>IFERROR(IFERROR(INDEX(Кат!$O:$O,MATCH($C8479,Кат!$I:$I,0)),INDEX(Торг!$L:$L,MATCH($C8479,Торг!$I:$I,0))),"")</f>
        <v/>
      </c>
      <c r="L8479" s="132" t="str">
        <f>IFERROR(IFERROR(INDEX(Кат!$A:$A,MATCH($C8479,Кат!$I:$I,0)),INDEX(Торг!$A:$A,MATCH($C8479,Торг!$I:$I,0))),"")</f>
        <v/>
      </c>
      <c r="M8479" s="132" t="str">
        <f>IFERROR(IFERROR(INDEX(Кат!$B:$B,MATCH($C8479,Кат!$I:$I,0)),INDEX(Торг!$B:$B,MATCH($C8479,Торг!$I:$I,0))),"")</f>
        <v/>
      </c>
      <c r="N8479" s="132" t="str">
        <f t="shared" si="132"/>
        <v>ЕВРОДЕТАЛЬ ED2-011F/ED7-310K</v>
      </c>
      <c r="O8479" s="132" t="str">
        <f>IFERROR(IFERROR(INDEX(Кат!$B:$B,MATCH($N8479,Кат!$I:$I,0)),INDEX(Торг!$B:$B,MATCH($N8479,Торг!$I:$I,0))),"")</f>
        <v/>
      </c>
    </row>
    <row r="8480" spans="1:15" outlineLevel="1">
      <c r="A8480" t="s">
        <v>20204</v>
      </c>
      <c r="C8480" s="191" t="s">
        <v>9919</v>
      </c>
      <c r="E8480" t="s">
        <v>9920</v>
      </c>
      <c r="F8480" t="s">
        <v>3828</v>
      </c>
      <c r="G8480" t="s">
        <v>375</v>
      </c>
      <c r="H8480">
        <v>4250</v>
      </c>
      <c r="J8480" t="s">
        <v>22634</v>
      </c>
      <c r="K8480" s="132" t="str">
        <f>IFERROR(IFERROR(INDEX(Кат!$O:$O,MATCH($C8480,Кат!$I:$I,0)),INDEX(Торг!$L:$L,MATCH($C8480,Торг!$I:$I,0))),"")</f>
        <v/>
      </c>
      <c r="L8480" s="132" t="str">
        <f>IFERROR(IFERROR(INDEX(Кат!$A:$A,MATCH($C8480,Кат!$I:$I,0)),INDEX(Торг!$A:$A,MATCH($C8480,Торг!$I:$I,0))),"")</f>
        <v/>
      </c>
      <c r="M8480" s="132" t="str">
        <f>IFERROR(IFERROR(INDEX(Кат!$B:$B,MATCH($C8480,Кат!$I:$I,0)),INDEX(Торг!$B:$B,MATCH($C8480,Торг!$I:$I,0))),"")</f>
        <v/>
      </c>
      <c r="N8480" s="132" t="str">
        <f t="shared" si="132"/>
        <v>ЕВРОДЕТАЛЬ ED2-011F/ED7-325K</v>
      </c>
      <c r="O8480" s="132" t="str">
        <f>IFERROR(IFERROR(INDEX(Кат!$B:$B,MATCH($N8480,Кат!$I:$I,0)),INDEX(Торг!$B:$B,MATCH($N8480,Торг!$I:$I,0))),"")</f>
        <v/>
      </c>
    </row>
    <row r="8481" spans="1:15" outlineLevel="1">
      <c r="A8481" t="s">
        <v>20205</v>
      </c>
      <c r="C8481" s="191" t="s">
        <v>9921</v>
      </c>
      <c r="E8481" t="s">
        <v>9922</v>
      </c>
      <c r="F8481" t="s">
        <v>3828</v>
      </c>
      <c r="G8481" t="s">
        <v>375</v>
      </c>
      <c r="H8481">
        <v>4400</v>
      </c>
      <c r="J8481" t="s">
        <v>22634</v>
      </c>
      <c r="K8481" s="132" t="str">
        <f>IFERROR(IFERROR(INDEX(Кат!$O:$O,MATCH($C8481,Кат!$I:$I,0)),INDEX(Торг!$L:$L,MATCH($C8481,Торг!$I:$I,0))),"")</f>
        <v/>
      </c>
      <c r="L8481" s="132" t="str">
        <f>IFERROR(IFERROR(INDEX(Кат!$A:$A,MATCH($C8481,Кат!$I:$I,0)),INDEX(Торг!$A:$A,MATCH($C8481,Торг!$I:$I,0))),"")</f>
        <v/>
      </c>
      <c r="M8481" s="132" t="str">
        <f>IFERROR(IFERROR(INDEX(Кат!$B:$B,MATCH($C8481,Кат!$I:$I,0)),INDEX(Торг!$B:$B,MATCH($C8481,Торг!$I:$I,0))),"")</f>
        <v/>
      </c>
      <c r="N8481" s="132" t="str">
        <f t="shared" si="132"/>
        <v>ЕВРОДЕТАЛЬ ED2-011F/ED7-335K</v>
      </c>
      <c r="O8481" s="132" t="str">
        <f>IFERROR(IFERROR(INDEX(Кат!$B:$B,MATCH($N8481,Кат!$I:$I,0)),INDEX(Торг!$B:$B,MATCH($N8481,Торг!$I:$I,0))),"")</f>
        <v/>
      </c>
    </row>
    <row r="8482" spans="1:15" outlineLevel="1">
      <c r="A8482" t="s">
        <v>20206</v>
      </c>
      <c r="C8482" s="191" t="s">
        <v>9923</v>
      </c>
      <c r="E8482" t="s">
        <v>9924</v>
      </c>
      <c r="F8482" t="s">
        <v>3828</v>
      </c>
      <c r="G8482" t="s">
        <v>375</v>
      </c>
      <c r="H8482">
        <v>2300</v>
      </c>
      <c r="J8482" t="s">
        <v>22634</v>
      </c>
      <c r="K8482" s="132" t="str">
        <f>IFERROR(IFERROR(INDEX(Кат!$O:$O,MATCH($C8482,Кат!$I:$I,0)),INDEX(Торг!$L:$L,MATCH($C8482,Торг!$I:$I,0))),"")</f>
        <v/>
      </c>
      <c r="L8482" s="132" t="str">
        <f>IFERROR(IFERROR(INDEX(Кат!$A:$A,MATCH($C8482,Кат!$I:$I,0)),INDEX(Торг!$A:$A,MATCH($C8482,Торг!$I:$I,0))),"")</f>
        <v/>
      </c>
      <c r="M8482" s="132" t="str">
        <f>IFERROR(IFERROR(INDEX(Кат!$B:$B,MATCH($C8482,Кат!$I:$I,0)),INDEX(Торг!$B:$B,MATCH($C8482,Торг!$I:$I,0))),"")</f>
        <v/>
      </c>
      <c r="N8482" s="132" t="str">
        <f t="shared" si="132"/>
        <v>ЕВРОДЕТАЛЬ ED2-011F/ED7-210S</v>
      </c>
      <c r="O8482" s="132" t="str">
        <f>IFERROR(IFERROR(INDEX(Кат!$B:$B,MATCH($N8482,Кат!$I:$I,0)),INDEX(Торг!$B:$B,MATCH($N8482,Торг!$I:$I,0))),"")</f>
        <v/>
      </c>
    </row>
    <row r="8483" spans="1:15" outlineLevel="1">
      <c r="A8483" t="s">
        <v>20207</v>
      </c>
      <c r="C8483" s="191" t="s">
        <v>9925</v>
      </c>
      <c r="E8483" t="s">
        <v>9926</v>
      </c>
      <c r="F8483" t="s">
        <v>3828</v>
      </c>
      <c r="G8483" t="s">
        <v>375</v>
      </c>
      <c r="H8483">
        <v>2350</v>
      </c>
      <c r="J8483" t="s">
        <v>22634</v>
      </c>
      <c r="K8483" s="132" t="str">
        <f>IFERROR(IFERROR(INDEX(Кат!$O:$O,MATCH($C8483,Кат!$I:$I,0)),INDEX(Торг!$L:$L,MATCH($C8483,Торг!$I:$I,0))),"")</f>
        <v/>
      </c>
      <c r="L8483" s="132" t="str">
        <f>IFERROR(IFERROR(INDEX(Кат!$A:$A,MATCH($C8483,Кат!$I:$I,0)),INDEX(Торг!$A:$A,MATCH($C8483,Торг!$I:$I,0))),"")</f>
        <v/>
      </c>
      <c r="M8483" s="132" t="str">
        <f>IFERROR(IFERROR(INDEX(Кат!$B:$B,MATCH($C8483,Кат!$I:$I,0)),INDEX(Торг!$B:$B,MATCH($C8483,Торг!$I:$I,0))),"")</f>
        <v/>
      </c>
      <c r="N8483" s="132" t="str">
        <f t="shared" si="132"/>
        <v>ЕВРОДЕТАЛЬ ED2-011F/ED7-225S</v>
      </c>
      <c r="O8483" s="132" t="str">
        <f>IFERROR(IFERROR(INDEX(Кат!$B:$B,MATCH($N8483,Кат!$I:$I,0)),INDEX(Торг!$B:$B,MATCH($N8483,Торг!$I:$I,0))),"")</f>
        <v/>
      </c>
    </row>
    <row r="8484" spans="1:15" outlineLevel="1">
      <c r="A8484" t="s">
        <v>20208</v>
      </c>
      <c r="C8484" s="191" t="s">
        <v>26212</v>
      </c>
      <c r="E8484" t="s">
        <v>3829</v>
      </c>
      <c r="F8484" t="s">
        <v>3828</v>
      </c>
      <c r="G8484" t="s">
        <v>375</v>
      </c>
      <c r="H8484">
        <v>2500</v>
      </c>
      <c r="J8484" t="s">
        <v>22634</v>
      </c>
      <c r="K8484" s="132" t="str">
        <f>IFERROR(IFERROR(INDEX(Кат!$O:$O,MATCH($C8484,Кат!$I:$I,0)),INDEX(Торг!$L:$L,MATCH($C8484,Торг!$I:$I,0))),"")</f>
        <v/>
      </c>
      <c r="L8484" s="132" t="str">
        <f>IFERROR(IFERROR(INDEX(Кат!$A:$A,MATCH($C8484,Кат!$I:$I,0)),INDEX(Торг!$A:$A,MATCH($C8484,Торг!$I:$I,0))),"")</f>
        <v/>
      </c>
      <c r="M8484" s="132" t="str">
        <f>IFERROR(IFERROR(INDEX(Кат!$B:$B,MATCH($C8484,Кат!$I:$I,0)),INDEX(Торг!$B:$B,MATCH($C8484,Торг!$I:$I,0))),"")</f>
        <v/>
      </c>
      <c r="N8484" s="132" t="str">
        <f t="shared" si="132"/>
        <v>ЕВРОДЕТАЛЬ ED2-301F/ED7-235S</v>
      </c>
      <c r="O8484" s="132" t="str">
        <f>IFERROR(IFERROR(INDEX(Кат!$B:$B,MATCH($N8484,Кат!$I:$I,0)),INDEX(Торг!$B:$B,MATCH($N8484,Торг!$I:$I,0))),"")</f>
        <v/>
      </c>
    </row>
    <row r="8485" spans="1:15" outlineLevel="1">
      <c r="A8485" t="s">
        <v>20209</v>
      </c>
      <c r="C8485" s="191" t="s">
        <v>9927</v>
      </c>
      <c r="E8485" t="s">
        <v>9928</v>
      </c>
      <c r="F8485" t="s">
        <v>3828</v>
      </c>
      <c r="G8485" t="s">
        <v>375</v>
      </c>
      <c r="H8485">
        <v>3450</v>
      </c>
      <c r="J8485" t="s">
        <v>22634</v>
      </c>
      <c r="K8485" s="132" t="str">
        <f>IFERROR(IFERROR(INDEX(Кат!$O:$O,MATCH($C8485,Кат!$I:$I,0)),INDEX(Торг!$L:$L,MATCH($C8485,Торг!$I:$I,0))),"")</f>
        <v/>
      </c>
      <c r="L8485" s="132" t="str">
        <f>IFERROR(IFERROR(INDEX(Кат!$A:$A,MATCH($C8485,Кат!$I:$I,0)),INDEX(Торг!$A:$A,MATCH($C8485,Торг!$I:$I,0))),"")</f>
        <v/>
      </c>
      <c r="M8485" s="132" t="str">
        <f>IFERROR(IFERROR(INDEX(Кат!$B:$B,MATCH($C8485,Кат!$I:$I,0)),INDEX(Торг!$B:$B,MATCH($C8485,Торг!$I:$I,0))),"")</f>
        <v/>
      </c>
      <c r="N8485" s="132" t="str">
        <f t="shared" si="132"/>
        <v>ЕВРОДЕТАЛЬ ED2-011F/ED7-010A</v>
      </c>
      <c r="O8485" s="132" t="str">
        <f>IFERROR(IFERROR(INDEX(Кат!$B:$B,MATCH($N8485,Кат!$I:$I,0)),INDEX(Торг!$B:$B,MATCH($N8485,Торг!$I:$I,0))),"")</f>
        <v/>
      </c>
    </row>
    <row r="8486" spans="1:15" outlineLevel="1">
      <c r="A8486" t="s">
        <v>20210</v>
      </c>
      <c r="C8486" s="191" t="s">
        <v>9929</v>
      </c>
      <c r="E8486" t="s">
        <v>9930</v>
      </c>
      <c r="F8486" t="s">
        <v>3828</v>
      </c>
      <c r="G8486" t="s">
        <v>375</v>
      </c>
      <c r="H8486">
        <v>3650</v>
      </c>
      <c r="J8486" t="s">
        <v>22634</v>
      </c>
      <c r="K8486" s="132" t="str">
        <f>IFERROR(IFERROR(INDEX(Кат!$O:$O,MATCH($C8486,Кат!$I:$I,0)),INDEX(Торг!$L:$L,MATCH($C8486,Торг!$I:$I,0))),"")</f>
        <v/>
      </c>
      <c r="L8486" s="132" t="str">
        <f>IFERROR(IFERROR(INDEX(Кат!$A:$A,MATCH($C8486,Кат!$I:$I,0)),INDEX(Торг!$A:$A,MATCH($C8486,Торг!$I:$I,0))),"")</f>
        <v/>
      </c>
      <c r="M8486" s="132" t="str">
        <f>IFERROR(IFERROR(INDEX(Кат!$B:$B,MATCH($C8486,Кат!$I:$I,0)),INDEX(Торг!$B:$B,MATCH($C8486,Торг!$I:$I,0))),"")</f>
        <v/>
      </c>
      <c r="N8486" s="132" t="str">
        <f t="shared" si="132"/>
        <v>ЕВРОДЕТАЛЬ ED2-011F/ED7-025A</v>
      </c>
      <c r="O8486" s="132" t="str">
        <f>IFERROR(IFERROR(INDEX(Кат!$B:$B,MATCH($N8486,Кат!$I:$I,0)),INDEX(Торг!$B:$B,MATCH($N8486,Торг!$I:$I,0))),"")</f>
        <v/>
      </c>
    </row>
    <row r="8487" spans="1:15" outlineLevel="1">
      <c r="A8487" t="s">
        <v>20211</v>
      </c>
      <c r="C8487" s="191" t="s">
        <v>9931</v>
      </c>
      <c r="E8487" t="s">
        <v>9932</v>
      </c>
      <c r="F8487" t="s">
        <v>3828</v>
      </c>
      <c r="G8487" t="s">
        <v>375</v>
      </c>
      <c r="H8487">
        <v>3850</v>
      </c>
      <c r="J8487" t="s">
        <v>22634</v>
      </c>
      <c r="K8487" s="132" t="str">
        <f>IFERROR(IFERROR(INDEX(Кат!$O:$O,MATCH($C8487,Кат!$I:$I,0)),INDEX(Торг!$L:$L,MATCH($C8487,Торг!$I:$I,0))),"")</f>
        <v/>
      </c>
      <c r="L8487" s="132" t="str">
        <f>IFERROR(IFERROR(INDEX(Кат!$A:$A,MATCH($C8487,Кат!$I:$I,0)),INDEX(Торг!$A:$A,MATCH($C8487,Торг!$I:$I,0))),"")</f>
        <v/>
      </c>
      <c r="M8487" s="132" t="str">
        <f>IFERROR(IFERROR(INDEX(Кат!$B:$B,MATCH($C8487,Кат!$I:$I,0)),INDEX(Торг!$B:$B,MATCH($C8487,Торг!$I:$I,0))),"")</f>
        <v/>
      </c>
      <c r="N8487" s="132" t="str">
        <f t="shared" si="132"/>
        <v>ЕВРОДЕТАЛЬ ED2-011F/ED7-035A</v>
      </c>
      <c r="O8487" s="132" t="str">
        <f>IFERROR(IFERROR(INDEX(Кат!$B:$B,MATCH($N8487,Кат!$I:$I,0)),INDEX(Торг!$B:$B,MATCH($N8487,Торг!$I:$I,0))),"")</f>
        <v/>
      </c>
    </row>
    <row r="8488" spans="1:15" outlineLevel="1">
      <c r="A8488" t="s">
        <v>20212</v>
      </c>
      <c r="C8488" s="191" t="s">
        <v>9933</v>
      </c>
      <c r="E8488" t="s">
        <v>9934</v>
      </c>
      <c r="F8488" t="s">
        <v>3828</v>
      </c>
      <c r="G8488" t="s">
        <v>375</v>
      </c>
      <c r="H8488">
        <v>3550</v>
      </c>
      <c r="J8488" t="s">
        <v>22634</v>
      </c>
      <c r="K8488" s="132" t="str">
        <f>IFERROR(IFERROR(INDEX(Кат!$O:$O,MATCH($C8488,Кат!$I:$I,0)),INDEX(Торг!$L:$L,MATCH($C8488,Торг!$I:$I,0))),"")</f>
        <v/>
      </c>
      <c r="L8488" s="132" t="str">
        <f>IFERROR(IFERROR(INDEX(Кат!$A:$A,MATCH($C8488,Кат!$I:$I,0)),INDEX(Торг!$A:$A,MATCH($C8488,Торг!$I:$I,0))),"")</f>
        <v/>
      </c>
      <c r="M8488" s="132" t="str">
        <f>IFERROR(IFERROR(INDEX(Кат!$B:$B,MATCH($C8488,Кат!$I:$I,0)),INDEX(Торг!$B:$B,MATCH($C8488,Торг!$I:$I,0))),"")</f>
        <v/>
      </c>
      <c r="N8488" s="132" t="str">
        <f t="shared" si="132"/>
        <v>ЕВРОДЕТАЛЬ ED2-011F/ED7-610B</v>
      </c>
      <c r="O8488" s="132" t="str">
        <f>IFERROR(IFERROR(INDEX(Кат!$B:$B,MATCH($N8488,Кат!$I:$I,0)),INDEX(Торг!$B:$B,MATCH($N8488,Торг!$I:$I,0))),"")</f>
        <v/>
      </c>
    </row>
    <row r="8489" spans="1:15" outlineLevel="1">
      <c r="A8489" t="s">
        <v>20213</v>
      </c>
      <c r="C8489" s="191" t="s">
        <v>9935</v>
      </c>
      <c r="E8489" t="s">
        <v>9936</v>
      </c>
      <c r="F8489" t="s">
        <v>3828</v>
      </c>
      <c r="G8489" t="s">
        <v>375</v>
      </c>
      <c r="H8489">
        <v>3650</v>
      </c>
      <c r="J8489" t="s">
        <v>22634</v>
      </c>
      <c r="K8489" s="132" t="str">
        <f>IFERROR(IFERROR(INDEX(Кат!$O:$O,MATCH($C8489,Кат!$I:$I,0)),INDEX(Торг!$L:$L,MATCH($C8489,Торг!$I:$I,0))),"")</f>
        <v/>
      </c>
      <c r="L8489" s="132" t="str">
        <f>IFERROR(IFERROR(INDEX(Кат!$A:$A,MATCH($C8489,Кат!$I:$I,0)),INDEX(Торг!$A:$A,MATCH($C8489,Торг!$I:$I,0))),"")</f>
        <v/>
      </c>
      <c r="M8489" s="132" t="str">
        <f>IFERROR(IFERROR(INDEX(Кат!$B:$B,MATCH($C8489,Кат!$I:$I,0)),INDEX(Торг!$B:$B,MATCH($C8489,Торг!$I:$I,0))),"")</f>
        <v/>
      </c>
      <c r="N8489" s="132" t="str">
        <f t="shared" si="132"/>
        <v>ЕВРОДЕТАЛЬ ED2-011F/ED7-625B</v>
      </c>
      <c r="O8489" s="132" t="str">
        <f>IFERROR(IFERROR(INDEX(Кат!$B:$B,MATCH($N8489,Кат!$I:$I,0)),INDEX(Торг!$B:$B,MATCH($N8489,Торг!$I:$I,0))),"")</f>
        <v/>
      </c>
    </row>
    <row r="8490" spans="1:15" outlineLevel="1">
      <c r="A8490" t="s">
        <v>20214</v>
      </c>
      <c r="C8490" s="191" t="s">
        <v>9937</v>
      </c>
      <c r="E8490" t="s">
        <v>9938</v>
      </c>
      <c r="F8490" t="s">
        <v>3828</v>
      </c>
      <c r="G8490" t="s">
        <v>375</v>
      </c>
      <c r="H8490">
        <v>3600</v>
      </c>
      <c r="J8490" t="s">
        <v>22634</v>
      </c>
      <c r="K8490" s="132" t="str">
        <f>IFERROR(IFERROR(INDEX(Кат!$O:$O,MATCH($C8490,Кат!$I:$I,0)),INDEX(Торг!$L:$L,MATCH($C8490,Торг!$I:$I,0))),"")</f>
        <v/>
      </c>
      <c r="L8490" s="132" t="str">
        <f>IFERROR(IFERROR(INDEX(Кат!$A:$A,MATCH($C8490,Кат!$I:$I,0)),INDEX(Торг!$A:$A,MATCH($C8490,Торг!$I:$I,0))),"")</f>
        <v/>
      </c>
      <c r="M8490" s="132" t="str">
        <f>IFERROR(IFERROR(INDEX(Кат!$B:$B,MATCH($C8490,Кат!$I:$I,0)),INDEX(Торг!$B:$B,MATCH($C8490,Торг!$I:$I,0))),"")</f>
        <v/>
      </c>
      <c r="N8490" s="132" t="str">
        <f t="shared" si="132"/>
        <v>ЕВРОДЕТАЛЬ ED2-011F/ED7-635B</v>
      </c>
      <c r="O8490" s="132" t="str">
        <f>IFERROR(IFERROR(INDEX(Кат!$B:$B,MATCH($N8490,Кат!$I:$I,0)),INDEX(Торг!$B:$B,MATCH($N8490,Торг!$I:$I,0))),"")</f>
        <v/>
      </c>
    </row>
    <row r="8491" spans="1:15" outlineLevel="1">
      <c r="A8491" t="s">
        <v>20215</v>
      </c>
      <c r="C8491" s="191" t="s">
        <v>9939</v>
      </c>
      <c r="E8491" t="s">
        <v>9940</v>
      </c>
      <c r="F8491" t="s">
        <v>3828</v>
      </c>
      <c r="G8491" t="s">
        <v>375</v>
      </c>
      <c r="H8491">
        <v>1400</v>
      </c>
      <c r="J8491" t="s">
        <v>22634</v>
      </c>
      <c r="K8491" s="132" t="str">
        <f>IFERROR(IFERROR(INDEX(Кат!$O:$O,MATCH($C8491,Кат!$I:$I,0)),INDEX(Торг!$L:$L,MATCH($C8491,Торг!$I:$I,0))),"")</f>
        <v/>
      </c>
      <c r="L8491" s="132" t="str">
        <f>IFERROR(IFERROR(INDEX(Кат!$A:$A,MATCH($C8491,Кат!$I:$I,0)),INDEX(Торг!$A:$A,MATCH($C8491,Торг!$I:$I,0))),"")</f>
        <v/>
      </c>
      <c r="M8491" s="132" t="str">
        <f>IFERROR(IFERROR(INDEX(Кат!$B:$B,MATCH($C8491,Кат!$I:$I,0)),INDEX(Торг!$B:$B,MATCH($C8491,Торг!$I:$I,0))),"")</f>
        <v/>
      </c>
      <c r="N8491" s="132" t="str">
        <f t="shared" si="132"/>
        <v>ЕВРОДЕТАЛЬ ED7-510C</v>
      </c>
      <c r="O8491" s="132" t="str">
        <f>IFERROR(IFERROR(INDEX(Кат!$B:$B,MATCH($N8491,Кат!$I:$I,0)),INDEX(Торг!$B:$B,MATCH($N8491,Торг!$I:$I,0))),"")</f>
        <v/>
      </c>
    </row>
    <row r="8492" spans="1:15" outlineLevel="1">
      <c r="A8492" t="s">
        <v>20216</v>
      </c>
      <c r="C8492" s="191" t="s">
        <v>9941</v>
      </c>
      <c r="E8492" t="s">
        <v>9942</v>
      </c>
      <c r="F8492" t="s">
        <v>3828</v>
      </c>
      <c r="G8492" t="s">
        <v>399</v>
      </c>
      <c r="H8492">
        <v>1250</v>
      </c>
      <c r="J8492" t="s">
        <v>22634</v>
      </c>
      <c r="K8492" s="132" t="str">
        <f>IFERROR(IFERROR(INDEX(Кат!$O:$O,MATCH($C8492,Кат!$I:$I,0)),INDEX(Торг!$L:$L,MATCH($C8492,Торг!$I:$I,0))),"")</f>
        <v/>
      </c>
      <c r="L8492" s="132" t="str">
        <f>IFERROR(IFERROR(INDEX(Кат!$A:$A,MATCH($C8492,Кат!$I:$I,0)),INDEX(Торг!$A:$A,MATCH($C8492,Торг!$I:$I,0))),"")</f>
        <v/>
      </c>
      <c r="M8492" s="132" t="str">
        <f>IFERROR(IFERROR(INDEX(Кат!$B:$B,MATCH($C8492,Кат!$I:$I,0)),INDEX(Торг!$B:$B,MATCH($C8492,Торг!$I:$I,0))),"")</f>
        <v/>
      </c>
      <c r="N8492" s="132" t="str">
        <f t="shared" si="132"/>
        <v>ЕВРОДЕТАЛЬ ED7-525C</v>
      </c>
      <c r="O8492" s="132" t="str">
        <f>IFERROR(IFERROR(INDEX(Кат!$B:$B,MATCH($N8492,Кат!$I:$I,0)),INDEX(Торг!$B:$B,MATCH($N8492,Торг!$I:$I,0))),"")</f>
        <v/>
      </c>
    </row>
    <row r="8493" spans="1:15" outlineLevel="1">
      <c r="A8493" t="s">
        <v>20217</v>
      </c>
      <c r="C8493" s="191" t="s">
        <v>9943</v>
      </c>
      <c r="E8493" t="s">
        <v>9944</v>
      </c>
      <c r="F8493" t="s">
        <v>3828</v>
      </c>
      <c r="G8493" t="s">
        <v>399</v>
      </c>
      <c r="H8493">
        <v>1610</v>
      </c>
      <c r="J8493" t="s">
        <v>22634</v>
      </c>
      <c r="K8493" s="132" t="str">
        <f>IFERROR(IFERROR(INDEX(Кат!$O:$O,MATCH($C8493,Кат!$I:$I,0)),INDEX(Торг!$L:$L,MATCH($C8493,Торг!$I:$I,0))),"")</f>
        <v/>
      </c>
      <c r="L8493" s="132" t="str">
        <f>IFERROR(IFERROR(INDEX(Кат!$A:$A,MATCH($C8493,Кат!$I:$I,0)),INDEX(Торг!$A:$A,MATCH($C8493,Торг!$I:$I,0))),"")</f>
        <v/>
      </c>
      <c r="M8493" s="132" t="str">
        <f>IFERROR(IFERROR(INDEX(Кат!$B:$B,MATCH($C8493,Кат!$I:$I,0)),INDEX(Торг!$B:$B,MATCH($C8493,Торг!$I:$I,0))),"")</f>
        <v/>
      </c>
      <c r="N8493" s="132" t="str">
        <f t="shared" si="132"/>
        <v>ЕВРОДЕТАЛЬ ED7-535C</v>
      </c>
      <c r="O8493" s="132" t="str">
        <f>IFERROR(IFERROR(INDEX(Кат!$B:$B,MATCH($N8493,Кат!$I:$I,0)),INDEX(Торг!$B:$B,MATCH($N8493,Торг!$I:$I,0))),"")</f>
        <v/>
      </c>
    </row>
    <row r="8494" spans="1:15" outlineLevel="1">
      <c r="A8494" t="s">
        <v>20218</v>
      </c>
      <c r="C8494" s="191" t="s">
        <v>9945</v>
      </c>
      <c r="E8494" t="s">
        <v>9946</v>
      </c>
      <c r="F8494" t="s">
        <v>3828</v>
      </c>
      <c r="G8494" t="s">
        <v>375</v>
      </c>
      <c r="H8494">
        <v>1850</v>
      </c>
      <c r="J8494" t="s">
        <v>22634</v>
      </c>
      <c r="K8494" s="132" t="str">
        <f>IFERROR(IFERROR(INDEX(Кат!$O:$O,MATCH($C8494,Кат!$I:$I,0)),INDEX(Торг!$L:$L,MATCH($C8494,Торг!$I:$I,0))),"")</f>
        <v/>
      </c>
      <c r="L8494" s="132" t="str">
        <f>IFERROR(IFERROR(INDEX(Кат!$A:$A,MATCH($C8494,Кат!$I:$I,0)),INDEX(Торг!$A:$A,MATCH($C8494,Торг!$I:$I,0))),"")</f>
        <v/>
      </c>
      <c r="M8494" s="132" t="str">
        <f>IFERROR(IFERROR(INDEX(Кат!$B:$B,MATCH($C8494,Кат!$I:$I,0)),INDEX(Торг!$B:$B,MATCH($C8494,Торг!$I:$I,0))),"")</f>
        <v/>
      </c>
      <c r="N8494" s="132" t="str">
        <f t="shared" si="132"/>
        <v>ЕВРОДЕТАЛЬ ED7-550C</v>
      </c>
      <c r="O8494" s="132" t="str">
        <f>IFERROR(IFERROR(INDEX(Кат!$B:$B,MATCH($N8494,Кат!$I:$I,0)),INDEX(Торг!$B:$B,MATCH($N8494,Торг!$I:$I,0))),"")</f>
        <v/>
      </c>
    </row>
    <row r="8495" spans="1:15" outlineLevel="1">
      <c r="A8495" t="s">
        <v>20219</v>
      </c>
      <c r="C8495" s="191" t="s">
        <v>9947</v>
      </c>
      <c r="E8495" t="s">
        <v>9948</v>
      </c>
      <c r="F8495" t="s">
        <v>3828</v>
      </c>
      <c r="G8495" t="s">
        <v>375</v>
      </c>
      <c r="H8495">
        <v>2000</v>
      </c>
      <c r="J8495" t="s">
        <v>22634</v>
      </c>
      <c r="K8495" s="132" t="str">
        <f>IFERROR(IFERROR(INDEX(Кат!$O:$O,MATCH($C8495,Кат!$I:$I,0)),INDEX(Торг!$L:$L,MATCH($C8495,Торг!$I:$I,0))),"")</f>
        <v/>
      </c>
      <c r="L8495" s="132" t="str">
        <f>IFERROR(IFERROR(INDEX(Кат!$A:$A,MATCH($C8495,Кат!$I:$I,0)),INDEX(Торг!$A:$A,MATCH($C8495,Торг!$I:$I,0))),"")</f>
        <v/>
      </c>
      <c r="M8495" s="132" t="str">
        <f>IFERROR(IFERROR(INDEX(Кат!$B:$B,MATCH($C8495,Кат!$I:$I,0)),INDEX(Торг!$B:$B,MATCH($C8495,Торг!$I:$I,0))),"")</f>
        <v/>
      </c>
      <c r="N8495" s="132" t="str">
        <f t="shared" si="132"/>
        <v>ЕВРОДЕТАЛЬ ED2-004F/ED7-335R</v>
      </c>
      <c r="O8495" s="132" t="str">
        <f>IFERROR(IFERROR(INDEX(Кат!$B:$B,MATCH($N8495,Кат!$I:$I,0)),INDEX(Торг!$B:$B,MATCH($N8495,Торг!$I:$I,0))),"")</f>
        <v/>
      </c>
    </row>
    <row r="8496" spans="1:15" outlineLevel="1">
      <c r="A8496" t="s">
        <v>20220</v>
      </c>
      <c r="C8496" s="191" t="s">
        <v>9949</v>
      </c>
      <c r="E8496" t="s">
        <v>9950</v>
      </c>
      <c r="F8496" t="s">
        <v>3828</v>
      </c>
      <c r="G8496" t="s">
        <v>375</v>
      </c>
      <c r="H8496">
        <v>2000</v>
      </c>
      <c r="J8496" t="s">
        <v>22634</v>
      </c>
      <c r="K8496" s="132" t="str">
        <f>IFERROR(IFERROR(INDEX(Кат!$O:$O,MATCH($C8496,Кат!$I:$I,0)),INDEX(Торг!$L:$L,MATCH($C8496,Торг!$I:$I,0))),"")</f>
        <v/>
      </c>
      <c r="L8496" s="132" t="str">
        <f>IFERROR(IFERROR(INDEX(Кат!$A:$A,MATCH($C8496,Кат!$I:$I,0)),INDEX(Торг!$A:$A,MATCH($C8496,Торг!$I:$I,0))),"")</f>
        <v/>
      </c>
      <c r="M8496" s="132" t="str">
        <f>IFERROR(IFERROR(INDEX(Кат!$B:$B,MATCH($C8496,Кат!$I:$I,0)),INDEX(Торг!$B:$B,MATCH($C8496,Торг!$I:$I,0))),"")</f>
        <v/>
      </c>
      <c r="N8496" s="132" t="str">
        <f t="shared" si="132"/>
        <v>ЕВРОДЕТАЛЬ ED2-005F/ED7-335R</v>
      </c>
      <c r="O8496" s="132" t="str">
        <f>IFERROR(IFERROR(INDEX(Кат!$B:$B,MATCH($N8496,Кат!$I:$I,0)),INDEX(Торг!$B:$B,MATCH($N8496,Торг!$I:$I,0))),"")</f>
        <v/>
      </c>
    </row>
    <row r="8497" spans="1:15" outlineLevel="1">
      <c r="A8497" t="s">
        <v>20221</v>
      </c>
      <c r="C8497" s="191" t="s">
        <v>9951</v>
      </c>
      <c r="E8497" t="s">
        <v>9952</v>
      </c>
      <c r="F8497" t="s">
        <v>3828</v>
      </c>
      <c r="G8497" t="s">
        <v>399</v>
      </c>
      <c r="H8497">
        <v>20</v>
      </c>
      <c r="J8497" t="s">
        <v>22634</v>
      </c>
      <c r="K8497" s="132" t="str">
        <f>IFERROR(IFERROR(INDEX(Кат!$O:$O,MATCH($C8497,Кат!$I:$I,0)),INDEX(Торг!$L:$L,MATCH($C8497,Торг!$I:$I,0))),"")</f>
        <v/>
      </c>
      <c r="L8497" s="132" t="str">
        <f>IFERROR(IFERROR(INDEX(Кат!$A:$A,MATCH($C8497,Кат!$I:$I,0)),INDEX(Торг!$A:$A,MATCH($C8497,Торг!$I:$I,0))),"")</f>
        <v/>
      </c>
      <c r="M8497" s="132" t="str">
        <f>IFERROR(IFERROR(INDEX(Кат!$B:$B,MATCH($C8497,Кат!$I:$I,0)),INDEX(Торг!$B:$B,MATCH($C8497,Торг!$I:$I,0))),"")</f>
        <v/>
      </c>
      <c r="N8497" s="132" t="str">
        <f t="shared" si="132"/>
        <v>ЕВРОДЕТАЛЬ ED0-001RP</v>
      </c>
      <c r="O8497" s="132" t="str">
        <f>IFERROR(IFERROR(INDEX(Кат!$B:$B,MATCH($N8497,Кат!$I:$I,0)),INDEX(Торг!$B:$B,MATCH($N8497,Торг!$I:$I,0))),"")</f>
        <v/>
      </c>
    </row>
    <row r="8498" spans="1:15" outlineLevel="1">
      <c r="A8498" t="s">
        <v>20222</v>
      </c>
      <c r="C8498" s="191" t="s">
        <v>9953</v>
      </c>
      <c r="E8498" t="s">
        <v>9954</v>
      </c>
      <c r="F8498" t="s">
        <v>3828</v>
      </c>
      <c r="G8498" t="s">
        <v>399</v>
      </c>
      <c r="H8498">
        <v>950</v>
      </c>
      <c r="J8498" t="s">
        <v>22634</v>
      </c>
      <c r="K8498" s="132" t="str">
        <f>IFERROR(IFERROR(INDEX(Кат!$O:$O,MATCH($C8498,Кат!$I:$I,0)),INDEX(Торг!$L:$L,MATCH($C8498,Торг!$I:$I,0))),"")</f>
        <v/>
      </c>
      <c r="L8498" s="132" t="str">
        <f>IFERROR(IFERROR(INDEX(Кат!$A:$A,MATCH($C8498,Кат!$I:$I,0)),INDEX(Торг!$A:$A,MATCH($C8498,Торг!$I:$I,0))),"")</f>
        <v/>
      </c>
      <c r="M8498" s="132" t="str">
        <f>IFERROR(IFERROR(INDEX(Кат!$B:$B,MATCH($C8498,Кат!$I:$I,0)),INDEX(Торг!$B:$B,MATCH($C8498,Торг!$I:$I,0))),"")</f>
        <v/>
      </c>
      <c r="N8498" s="132" t="str">
        <f t="shared" si="132"/>
        <v>ЕВРОДЕТАЛЬ ED10-009</v>
      </c>
      <c r="O8498" s="132" t="str">
        <f>IFERROR(IFERROR(INDEX(Кат!$B:$B,MATCH($N8498,Кат!$I:$I,0)),INDEX(Торг!$B:$B,MATCH($N8498,Торг!$I:$I,0))),"")</f>
        <v/>
      </c>
    </row>
    <row r="8499" spans="1:15" outlineLevel="1">
      <c r="A8499" t="s">
        <v>20223</v>
      </c>
      <c r="C8499" s="191" t="s">
        <v>9955</v>
      </c>
      <c r="E8499" t="s">
        <v>9956</v>
      </c>
      <c r="F8499" t="s">
        <v>3828</v>
      </c>
      <c r="G8499" t="s">
        <v>375</v>
      </c>
      <c r="H8499">
        <v>2150</v>
      </c>
      <c r="J8499" t="s">
        <v>22634</v>
      </c>
      <c r="K8499" s="132" t="str">
        <f>IFERROR(IFERROR(INDEX(Кат!$O:$O,MATCH($C8499,Кат!$I:$I,0)),INDEX(Торг!$L:$L,MATCH($C8499,Торг!$I:$I,0))),"")</f>
        <v/>
      </c>
      <c r="L8499" s="132" t="str">
        <f>IFERROR(IFERROR(INDEX(Кат!$A:$A,MATCH($C8499,Кат!$I:$I,0)),INDEX(Торг!$A:$A,MATCH($C8499,Торг!$I:$I,0))),"")</f>
        <v/>
      </c>
      <c r="M8499" s="132" t="str">
        <f>IFERROR(IFERROR(INDEX(Кат!$B:$B,MATCH($C8499,Кат!$I:$I,0)),INDEX(Торг!$B:$B,MATCH($C8499,Торг!$I:$I,0))),"")</f>
        <v/>
      </c>
      <c r="N8499" s="132" t="str">
        <f t="shared" si="132"/>
        <v>ЕВРОДЕТАЛЬ ED2-112F</v>
      </c>
      <c r="O8499" s="132" t="str">
        <f>IFERROR(IFERROR(INDEX(Кат!$B:$B,MATCH($N8499,Кат!$I:$I,0)),INDEX(Торг!$B:$B,MATCH($N8499,Торг!$I:$I,0))),"")</f>
        <v/>
      </c>
    </row>
    <row r="8500" spans="1:15" outlineLevel="1">
      <c r="A8500" t="s">
        <v>20224</v>
      </c>
      <c r="C8500" s="191" t="s">
        <v>25065</v>
      </c>
      <c r="E8500" t="s">
        <v>9957</v>
      </c>
      <c r="F8500" t="s">
        <v>3828</v>
      </c>
      <c r="G8500" t="s">
        <v>375</v>
      </c>
      <c r="H8500">
        <v>950</v>
      </c>
      <c r="J8500" t="s">
        <v>22634</v>
      </c>
      <c r="K8500" s="132" t="str">
        <f>IFERROR(IFERROR(INDEX(Кат!$O:$O,MATCH($C8500,Кат!$I:$I,0)),INDEX(Торг!$L:$L,MATCH($C8500,Торг!$I:$I,0))),"")</f>
        <v/>
      </c>
      <c r="L8500" s="132" t="str">
        <f>IFERROR(IFERROR(INDEX(Кат!$A:$A,MATCH($C8500,Кат!$I:$I,0)),INDEX(Торг!$A:$A,MATCH($C8500,Торг!$I:$I,0))),"")</f>
        <v/>
      </c>
      <c r="M8500" s="132" t="str">
        <f>IFERROR(IFERROR(INDEX(Кат!$B:$B,MATCH($C8500,Кат!$I:$I,0)),INDEX(Торг!$B:$B,MATCH($C8500,Торг!$I:$I,0))),"")</f>
        <v/>
      </c>
      <c r="N8500" s="132" t="str">
        <f t="shared" si="132"/>
        <v>ЕВРОДЕТАЛЬ ED2-170F</v>
      </c>
      <c r="O8500" s="132" t="str">
        <f>IFERROR(IFERROR(INDEX(Кат!$B:$B,MATCH($N8500,Кат!$I:$I,0)),INDEX(Торг!$B:$B,MATCH($N8500,Торг!$I:$I,0))),"")</f>
        <v/>
      </c>
    </row>
    <row r="8501" spans="1:15" outlineLevel="1">
      <c r="A8501" t="s">
        <v>20225</v>
      </c>
      <c r="C8501" s="191" t="s">
        <v>9958</v>
      </c>
      <c r="E8501" t="s">
        <v>9959</v>
      </c>
      <c r="F8501" t="s">
        <v>3828</v>
      </c>
      <c r="G8501" t="s">
        <v>375</v>
      </c>
      <c r="H8501">
        <v>630</v>
      </c>
      <c r="J8501" t="s">
        <v>22634</v>
      </c>
      <c r="K8501" s="132" t="str">
        <f>IFERROR(IFERROR(INDEX(Кат!$O:$O,MATCH($C8501,Кат!$I:$I,0)),INDEX(Торг!$L:$L,MATCH($C8501,Торг!$I:$I,0))),"")</f>
        <v/>
      </c>
      <c r="L8501" s="132" t="str">
        <f>IFERROR(IFERROR(INDEX(Кат!$A:$A,MATCH($C8501,Кат!$I:$I,0)),INDEX(Торг!$A:$A,MATCH($C8501,Торг!$I:$I,0))),"")</f>
        <v/>
      </c>
      <c r="M8501" s="132" t="str">
        <f>IFERROR(IFERROR(INDEX(Кат!$B:$B,MATCH($C8501,Кат!$I:$I,0)),INDEX(Торг!$B:$B,MATCH($C8501,Торг!$I:$I,0))),"")</f>
        <v/>
      </c>
      <c r="N8501" s="132" t="str">
        <f t="shared" si="132"/>
        <v>ЕВРОДЕТАЛЬ ED2-001F</v>
      </c>
      <c r="O8501" s="132" t="str">
        <f>IFERROR(IFERROR(INDEX(Кат!$B:$B,MATCH($N8501,Кат!$I:$I,0)),INDEX(Торг!$B:$B,MATCH($N8501,Торг!$I:$I,0))),"")</f>
        <v/>
      </c>
    </row>
    <row r="8502" spans="1:15" outlineLevel="1">
      <c r="A8502" t="s">
        <v>20226</v>
      </c>
      <c r="C8502" s="191" t="s">
        <v>25066</v>
      </c>
      <c r="E8502" t="s">
        <v>9960</v>
      </c>
      <c r="F8502" t="s">
        <v>3828</v>
      </c>
      <c r="G8502" t="s">
        <v>375</v>
      </c>
      <c r="H8502">
        <v>970</v>
      </c>
      <c r="J8502" t="s">
        <v>22634</v>
      </c>
      <c r="K8502" s="132" t="str">
        <f>IFERROR(IFERROR(INDEX(Кат!$O:$O,MATCH($C8502,Кат!$I:$I,0)),INDEX(Торг!$L:$L,MATCH($C8502,Торг!$I:$I,0))),"")</f>
        <v/>
      </c>
      <c r="L8502" s="132" t="str">
        <f>IFERROR(IFERROR(INDEX(Кат!$A:$A,MATCH($C8502,Кат!$I:$I,0)),INDEX(Торг!$A:$A,MATCH($C8502,Торг!$I:$I,0))),"")</f>
        <v/>
      </c>
      <c r="M8502" s="132" t="str">
        <f>IFERROR(IFERROR(INDEX(Кат!$B:$B,MATCH($C8502,Кат!$I:$I,0)),INDEX(Торг!$B:$B,MATCH($C8502,Торг!$I:$I,0))),"")</f>
        <v/>
      </c>
      <c r="N8502" s="132" t="str">
        <f t="shared" si="132"/>
        <v>ЕВРОДЕТАЛЬ ED2-123F</v>
      </c>
      <c r="O8502" s="132" t="str">
        <f>IFERROR(IFERROR(INDEX(Кат!$B:$B,MATCH($N8502,Кат!$I:$I,0)),INDEX(Торг!$B:$B,MATCH($N8502,Торг!$I:$I,0))),"")</f>
        <v/>
      </c>
    </row>
    <row r="8503" spans="1:15">
      <c r="A8503" t="s">
        <v>20227</v>
      </c>
      <c r="C8503" s="191" t="s">
        <v>9961</v>
      </c>
      <c r="E8503" t="s">
        <v>9962</v>
      </c>
      <c r="F8503" t="s">
        <v>3828</v>
      </c>
      <c r="G8503" t="s">
        <v>375</v>
      </c>
      <c r="H8503">
        <v>1500</v>
      </c>
      <c r="J8503" t="s">
        <v>22634</v>
      </c>
      <c r="K8503" s="132" t="str">
        <f>IFERROR(IFERROR(INDEX(Кат!$O:$O,MATCH($C8503,Кат!$I:$I,0)),INDEX(Торг!$L:$L,MATCH($C8503,Торг!$I:$I,0))),"")</f>
        <v/>
      </c>
      <c r="L8503" s="132" t="str">
        <f>IFERROR(IFERROR(INDEX(Кат!$A:$A,MATCH($C8503,Кат!$I:$I,0)),INDEX(Торг!$A:$A,MATCH($C8503,Торг!$I:$I,0))),"")</f>
        <v/>
      </c>
      <c r="M8503" s="132" t="str">
        <f>IFERROR(IFERROR(INDEX(Кат!$B:$B,MATCH($C8503,Кат!$I:$I,0)),INDEX(Торг!$B:$B,MATCH($C8503,Торг!$I:$I,0))),"")</f>
        <v/>
      </c>
      <c r="N8503" s="132" t="str">
        <f t="shared" si="132"/>
        <v>ЕВРОДЕТАЛЬ ED2-011F</v>
      </c>
      <c r="O8503" s="132" t="str">
        <f>IFERROR(IFERROR(INDEX(Кат!$B:$B,MATCH($N8503,Кат!$I:$I,0)),INDEX(Торг!$B:$B,MATCH($N8503,Торг!$I:$I,0))),"")</f>
        <v/>
      </c>
    </row>
    <row r="8504" spans="1:15" outlineLevel="1">
      <c r="A8504" t="s">
        <v>20228</v>
      </c>
      <c r="C8504" s="191" t="s">
        <v>9963</v>
      </c>
      <c r="E8504" t="s">
        <v>9964</v>
      </c>
      <c r="F8504" t="s">
        <v>3828</v>
      </c>
      <c r="G8504" t="s">
        <v>375</v>
      </c>
      <c r="H8504">
        <v>1900</v>
      </c>
      <c r="J8504" t="s">
        <v>22634</v>
      </c>
      <c r="K8504" s="132" t="str">
        <f>IFERROR(IFERROR(INDEX(Кат!$O:$O,MATCH($C8504,Кат!$I:$I,0)),INDEX(Торг!$L:$L,MATCH($C8504,Торг!$I:$I,0))),"")</f>
        <v/>
      </c>
      <c r="L8504" s="132" t="str">
        <f>IFERROR(IFERROR(INDEX(Кат!$A:$A,MATCH($C8504,Кат!$I:$I,0)),INDEX(Торг!$A:$A,MATCH($C8504,Торг!$I:$I,0))),"")</f>
        <v/>
      </c>
      <c r="M8504" s="132" t="str">
        <f>IFERROR(IFERROR(INDEX(Кат!$B:$B,MATCH($C8504,Кат!$I:$I,0)),INDEX(Торг!$B:$B,MATCH($C8504,Торг!$I:$I,0))),"")</f>
        <v/>
      </c>
      <c r="N8504" s="132" t="str">
        <f t="shared" si="132"/>
        <v>ЕВРОДЕТАЛЬ ED2-111F</v>
      </c>
      <c r="O8504" s="132" t="str">
        <f>IFERROR(IFERROR(INDEX(Кат!$B:$B,MATCH($N8504,Кат!$I:$I,0)),INDEX(Торг!$B:$B,MATCH($N8504,Торг!$I:$I,0))),"")</f>
        <v/>
      </c>
    </row>
    <row r="8505" spans="1:15" outlineLevel="1">
      <c r="A8505" t="s">
        <v>20229</v>
      </c>
      <c r="C8505" s="191" t="s">
        <v>9965</v>
      </c>
      <c r="E8505" t="s">
        <v>9966</v>
      </c>
      <c r="F8505" t="s">
        <v>3828</v>
      </c>
      <c r="G8505" t="s">
        <v>375</v>
      </c>
      <c r="H8505">
        <v>1350</v>
      </c>
      <c r="J8505" t="s">
        <v>22634</v>
      </c>
      <c r="K8505" s="132" t="str">
        <f>IFERROR(IFERROR(INDEX(Кат!$O:$O,MATCH($C8505,Кат!$I:$I,0)),INDEX(Торг!$L:$L,MATCH($C8505,Торг!$I:$I,0))),"")</f>
        <v/>
      </c>
      <c r="L8505" s="132" t="str">
        <f>IFERROR(IFERROR(INDEX(Кат!$A:$A,MATCH($C8505,Кат!$I:$I,0)),INDEX(Торг!$A:$A,MATCH($C8505,Торг!$I:$I,0))),"")</f>
        <v/>
      </c>
      <c r="M8505" s="132" t="str">
        <f>IFERROR(IFERROR(INDEX(Кат!$B:$B,MATCH($C8505,Кат!$I:$I,0)),INDEX(Торг!$B:$B,MATCH($C8505,Торг!$I:$I,0))),"")</f>
        <v/>
      </c>
      <c r="N8505" s="132" t="str">
        <f t="shared" si="132"/>
        <v>ЕВРОДЕТАЛЬ ED2-004F</v>
      </c>
      <c r="O8505" s="132" t="str">
        <f>IFERROR(IFERROR(INDEX(Кат!$B:$B,MATCH($N8505,Кат!$I:$I,0)),INDEX(Торг!$B:$B,MATCH($N8505,Торг!$I:$I,0))),"")</f>
        <v/>
      </c>
    </row>
    <row r="8506" spans="1:15" outlineLevel="1">
      <c r="A8506" t="s">
        <v>20230</v>
      </c>
      <c r="C8506" s="191" t="s">
        <v>9967</v>
      </c>
      <c r="E8506" t="s">
        <v>9968</v>
      </c>
      <c r="F8506" t="s">
        <v>3828</v>
      </c>
      <c r="G8506" t="s">
        <v>375</v>
      </c>
      <c r="H8506">
        <v>1350</v>
      </c>
      <c r="J8506" t="s">
        <v>22634</v>
      </c>
      <c r="K8506" s="132" t="str">
        <f>IFERROR(IFERROR(INDEX(Кат!$O:$O,MATCH($C8506,Кат!$I:$I,0)),INDEX(Торг!$L:$L,MATCH($C8506,Торг!$I:$I,0))),"")</f>
        <v/>
      </c>
      <c r="L8506" s="132" t="str">
        <f>IFERROR(IFERROR(INDEX(Кат!$A:$A,MATCH($C8506,Кат!$I:$I,0)),INDEX(Торг!$A:$A,MATCH($C8506,Торг!$I:$I,0))),"")</f>
        <v/>
      </c>
      <c r="M8506" s="132" t="str">
        <f>IFERROR(IFERROR(INDEX(Кат!$B:$B,MATCH($C8506,Кат!$I:$I,0)),INDEX(Торг!$B:$B,MATCH($C8506,Торг!$I:$I,0))),"")</f>
        <v/>
      </c>
      <c r="N8506" s="132" t="str">
        <f t="shared" si="132"/>
        <v>ЕВРОДЕТАЛЬ ED2-005F</v>
      </c>
      <c r="O8506" s="132" t="str">
        <f>IFERROR(IFERROR(INDEX(Кат!$B:$B,MATCH($N8506,Кат!$I:$I,0)),INDEX(Торг!$B:$B,MATCH($N8506,Торг!$I:$I,0))),"")</f>
        <v/>
      </c>
    </row>
    <row r="8507" spans="1:15" outlineLevel="1">
      <c r="A8507" t="s">
        <v>20231</v>
      </c>
      <c r="C8507" s="191" t="s">
        <v>9969</v>
      </c>
      <c r="E8507" t="s">
        <v>9970</v>
      </c>
      <c r="F8507" t="s">
        <v>3828</v>
      </c>
      <c r="G8507" t="s">
        <v>399</v>
      </c>
      <c r="H8507">
        <v>1800</v>
      </c>
      <c r="J8507" t="s">
        <v>22634</v>
      </c>
      <c r="K8507" s="132" t="str">
        <f>IFERROR(IFERROR(INDEX(Кат!$O:$O,MATCH($C8507,Кат!$I:$I,0)),INDEX(Торг!$L:$L,MATCH($C8507,Торг!$I:$I,0))),"")</f>
        <v/>
      </c>
      <c r="L8507" s="132" t="str">
        <f>IFERROR(IFERROR(INDEX(Кат!$A:$A,MATCH($C8507,Кат!$I:$I,0)),INDEX(Торг!$A:$A,MATCH($C8507,Торг!$I:$I,0))),"")</f>
        <v/>
      </c>
      <c r="M8507" s="132" t="str">
        <f>IFERROR(IFERROR(INDEX(Кат!$B:$B,MATCH($C8507,Кат!$I:$I,0)),INDEX(Торг!$B:$B,MATCH($C8507,Торг!$I:$I,0))),"")</f>
        <v/>
      </c>
      <c r="N8507" s="132" t="str">
        <f t="shared" si="132"/>
        <v>ЕВРОДЕТАЛЬ ED2-201F</v>
      </c>
      <c r="O8507" s="132" t="str">
        <f>IFERROR(IFERROR(INDEX(Кат!$B:$B,MATCH($N8507,Кат!$I:$I,0)),INDEX(Торг!$B:$B,MATCH($N8507,Торг!$I:$I,0))),"")</f>
        <v/>
      </c>
    </row>
    <row r="8508" spans="1:15" outlineLevel="1">
      <c r="A8508" t="s">
        <v>20232</v>
      </c>
      <c r="C8508" s="191" t="s">
        <v>9971</v>
      </c>
      <c r="E8508" t="s">
        <v>9972</v>
      </c>
      <c r="F8508" t="s">
        <v>3828</v>
      </c>
      <c r="G8508" t="s">
        <v>399</v>
      </c>
      <c r="H8508">
        <v>1900</v>
      </c>
      <c r="J8508" t="s">
        <v>22634</v>
      </c>
      <c r="K8508" s="132" t="str">
        <f>IFERROR(IFERROR(INDEX(Кат!$O:$O,MATCH($C8508,Кат!$I:$I,0)),INDEX(Торг!$L:$L,MATCH($C8508,Торг!$I:$I,0))),"")</f>
        <v/>
      </c>
      <c r="L8508" s="132" t="str">
        <f>IFERROR(IFERROR(INDEX(Кат!$A:$A,MATCH($C8508,Кат!$I:$I,0)),INDEX(Торг!$A:$A,MATCH($C8508,Торг!$I:$I,0))),"")</f>
        <v/>
      </c>
      <c r="M8508" s="132" t="str">
        <f>IFERROR(IFERROR(INDEX(Кат!$B:$B,MATCH($C8508,Кат!$I:$I,0)),INDEX(Торг!$B:$B,MATCH($C8508,Торг!$I:$I,0))),"")</f>
        <v/>
      </c>
      <c r="N8508" s="132" t="str">
        <f t="shared" si="132"/>
        <v>ЕВРОДЕТАЛЬ ED5-101B</v>
      </c>
      <c r="O8508" s="132" t="str">
        <f>IFERROR(IFERROR(INDEX(Кат!$B:$B,MATCH($N8508,Кат!$I:$I,0)),INDEX(Торг!$B:$B,MATCH($N8508,Торг!$I:$I,0))),"")</f>
        <v/>
      </c>
    </row>
    <row r="8509" spans="1:15">
      <c r="A8509" t="s">
        <v>20233</v>
      </c>
      <c r="C8509" s="191" t="s">
        <v>9973</v>
      </c>
      <c r="E8509" t="s">
        <v>9974</v>
      </c>
      <c r="F8509" t="s">
        <v>3828</v>
      </c>
      <c r="G8509" t="s">
        <v>399</v>
      </c>
      <c r="H8509">
        <v>1450</v>
      </c>
      <c r="J8509" t="s">
        <v>22634</v>
      </c>
      <c r="K8509" s="132" t="str">
        <f>IFERROR(IFERROR(INDEX(Кат!$O:$O,MATCH($C8509,Кат!$I:$I,0)),INDEX(Торг!$L:$L,MATCH($C8509,Торг!$I:$I,0))),"")</f>
        <v/>
      </c>
      <c r="L8509" s="132" t="str">
        <f>IFERROR(IFERROR(INDEX(Кат!$A:$A,MATCH($C8509,Кат!$I:$I,0)),INDEX(Торг!$A:$A,MATCH($C8509,Торг!$I:$I,0))),"")</f>
        <v/>
      </c>
      <c r="M8509" s="132" t="str">
        <f>IFERROR(IFERROR(INDEX(Кат!$B:$B,MATCH($C8509,Кат!$I:$I,0)),INDEX(Торг!$B:$B,MATCH($C8509,Торг!$I:$I,0))),"")</f>
        <v/>
      </c>
      <c r="N8509" s="132" t="str">
        <f t="shared" si="132"/>
        <v>ЕВРОДЕТАЛЬ ED5-102B</v>
      </c>
      <c r="O8509" s="132" t="str">
        <f>IFERROR(IFERROR(INDEX(Кат!$B:$B,MATCH($N8509,Кат!$I:$I,0)),INDEX(Торг!$B:$B,MATCH($N8509,Торг!$I:$I,0))),"")</f>
        <v/>
      </c>
    </row>
    <row r="8510" spans="1:15" outlineLevel="1">
      <c r="A8510" t="s">
        <v>20234</v>
      </c>
      <c r="C8510" s="191" t="s">
        <v>9975</v>
      </c>
      <c r="E8510" t="s">
        <v>9976</v>
      </c>
      <c r="F8510" t="s">
        <v>3828</v>
      </c>
      <c r="G8510" t="s">
        <v>375</v>
      </c>
      <c r="H8510">
        <v>2000</v>
      </c>
      <c r="J8510" t="s">
        <v>22634</v>
      </c>
      <c r="K8510" s="132" t="str">
        <f>IFERROR(IFERROR(INDEX(Кат!$O:$O,MATCH($C8510,Кат!$I:$I,0)),INDEX(Торг!$L:$L,MATCH($C8510,Торг!$I:$I,0))),"")</f>
        <v/>
      </c>
      <c r="L8510" s="132" t="str">
        <f>IFERROR(IFERROR(INDEX(Кат!$A:$A,MATCH($C8510,Кат!$I:$I,0)),INDEX(Торг!$A:$A,MATCH($C8510,Торг!$I:$I,0))),"")</f>
        <v/>
      </c>
      <c r="M8510" s="132" t="str">
        <f>IFERROR(IFERROR(INDEX(Кат!$B:$B,MATCH($C8510,Кат!$I:$I,0)),INDEX(Торг!$B:$B,MATCH($C8510,Торг!$I:$I,0))),"")</f>
        <v/>
      </c>
      <c r="N8510" s="132" t="str">
        <f t="shared" si="132"/>
        <v>ЕВРОДЕТАЛЬ ED5-104A</v>
      </c>
      <c r="O8510" s="132" t="str">
        <f>IFERROR(IFERROR(INDEX(Кат!$B:$B,MATCH($N8510,Кат!$I:$I,0)),INDEX(Торг!$B:$B,MATCH($N8510,Торг!$I:$I,0))),"")</f>
        <v/>
      </c>
    </row>
    <row r="8511" spans="1:15" outlineLevel="2">
      <c r="A8511" t="s">
        <v>20235</v>
      </c>
      <c r="C8511" s="191" t="s">
        <v>9977</v>
      </c>
      <c r="E8511" t="s">
        <v>9978</v>
      </c>
      <c r="F8511" t="s">
        <v>3828</v>
      </c>
      <c r="G8511" t="s">
        <v>375</v>
      </c>
      <c r="H8511">
        <v>2500</v>
      </c>
      <c r="J8511" t="s">
        <v>22634</v>
      </c>
      <c r="K8511" s="132" t="str">
        <f>IFERROR(IFERROR(INDEX(Кат!$O:$O,MATCH($C8511,Кат!$I:$I,0)),INDEX(Торг!$L:$L,MATCH($C8511,Торг!$I:$I,0))),"")</f>
        <v/>
      </c>
      <c r="L8511" s="132" t="str">
        <f>IFERROR(IFERROR(INDEX(Кат!$A:$A,MATCH($C8511,Кат!$I:$I,0)),INDEX(Торг!$A:$A,MATCH($C8511,Торг!$I:$I,0))),"")</f>
        <v/>
      </c>
      <c r="M8511" s="132" t="str">
        <f>IFERROR(IFERROR(INDEX(Кат!$B:$B,MATCH($C8511,Кат!$I:$I,0)),INDEX(Торг!$B:$B,MATCH($C8511,Торг!$I:$I,0))),"")</f>
        <v/>
      </c>
      <c r="N8511" s="132" t="str">
        <f t="shared" si="132"/>
        <v>ЕВРОДЕТАЛЬ ED5-106A</v>
      </c>
      <c r="O8511" s="132" t="str">
        <f>IFERROR(IFERROR(INDEX(Кат!$B:$B,MATCH($N8511,Кат!$I:$I,0)),INDEX(Торг!$B:$B,MATCH($N8511,Торг!$I:$I,0))),"")</f>
        <v/>
      </c>
    </row>
    <row r="8512" spans="1:15" outlineLevel="2">
      <c r="A8512" t="s">
        <v>20236</v>
      </c>
      <c r="C8512" s="191" t="s">
        <v>9979</v>
      </c>
      <c r="E8512" t="s">
        <v>9980</v>
      </c>
      <c r="F8512" t="s">
        <v>3828</v>
      </c>
      <c r="G8512" t="s">
        <v>375</v>
      </c>
      <c r="H8512">
        <v>2550</v>
      </c>
      <c r="J8512" t="s">
        <v>22634</v>
      </c>
      <c r="K8512" s="132" t="str">
        <f>IFERROR(IFERROR(INDEX(Кат!$O:$O,MATCH($C8512,Кат!$I:$I,0)),INDEX(Торг!$L:$L,MATCH($C8512,Торг!$I:$I,0))),"")</f>
        <v/>
      </c>
      <c r="L8512" s="132" t="str">
        <f>IFERROR(IFERROR(INDEX(Кат!$A:$A,MATCH($C8512,Кат!$I:$I,0)),INDEX(Торг!$A:$A,MATCH($C8512,Торг!$I:$I,0))),"")</f>
        <v/>
      </c>
      <c r="M8512" s="132" t="str">
        <f>IFERROR(IFERROR(INDEX(Кат!$B:$B,MATCH($C8512,Кат!$I:$I,0)),INDEX(Торг!$B:$B,MATCH($C8512,Торг!$I:$I,0))),"")</f>
        <v/>
      </c>
      <c r="N8512" s="132" t="str">
        <f t="shared" si="132"/>
        <v>ЕВРОДЕТАЛЬ ED7-135K</v>
      </c>
      <c r="O8512" s="132" t="str">
        <f>IFERROR(IFERROR(INDEX(Кат!$B:$B,MATCH($N8512,Кат!$I:$I,0)),INDEX(Торг!$B:$B,MATCH($N8512,Торг!$I:$I,0))),"")</f>
        <v/>
      </c>
    </row>
    <row r="8513" spans="1:15" outlineLevel="2">
      <c r="A8513" t="s">
        <v>20237</v>
      </c>
      <c r="C8513" s="191" t="s">
        <v>9981</v>
      </c>
      <c r="E8513" t="s">
        <v>9982</v>
      </c>
      <c r="F8513" t="s">
        <v>3828</v>
      </c>
      <c r="G8513" t="s">
        <v>375</v>
      </c>
      <c r="H8513">
        <v>900</v>
      </c>
      <c r="J8513" t="s">
        <v>22634</v>
      </c>
      <c r="K8513" s="132" t="str">
        <f>IFERROR(IFERROR(INDEX(Кат!$O:$O,MATCH($C8513,Кат!$I:$I,0)),INDEX(Торг!$L:$L,MATCH($C8513,Торг!$I:$I,0))),"")</f>
        <v/>
      </c>
      <c r="L8513" s="132" t="str">
        <f>IFERROR(IFERROR(INDEX(Кат!$A:$A,MATCH($C8513,Кат!$I:$I,0)),INDEX(Торг!$A:$A,MATCH($C8513,Торг!$I:$I,0))),"")</f>
        <v/>
      </c>
      <c r="M8513" s="132" t="str">
        <f>IFERROR(IFERROR(INDEX(Кат!$B:$B,MATCH($C8513,Кат!$I:$I,0)),INDEX(Торг!$B:$B,MATCH($C8513,Торг!$I:$I,0))),"")</f>
        <v/>
      </c>
      <c r="N8513" s="132" t="str">
        <f t="shared" si="132"/>
        <v>ЕВРОДЕТАЛЬ ED7-225S</v>
      </c>
      <c r="O8513" s="132" t="str">
        <f>IFERROR(IFERROR(INDEX(Кат!$B:$B,MATCH($N8513,Кат!$I:$I,0)),INDEX(Торг!$B:$B,MATCH($N8513,Торг!$I:$I,0))),"")</f>
        <v/>
      </c>
    </row>
    <row r="8514" spans="1:15" outlineLevel="2">
      <c r="A8514" t="s">
        <v>20238</v>
      </c>
      <c r="C8514" s="191" t="s">
        <v>9983</v>
      </c>
      <c r="E8514" t="s">
        <v>9984</v>
      </c>
      <c r="F8514" t="s">
        <v>3828</v>
      </c>
      <c r="G8514" t="s">
        <v>375</v>
      </c>
      <c r="H8514">
        <v>2200</v>
      </c>
      <c r="J8514" t="s">
        <v>22634</v>
      </c>
      <c r="K8514" s="132" t="str">
        <f>IFERROR(IFERROR(INDEX(Кат!$O:$O,MATCH($C8514,Кат!$I:$I,0)),INDEX(Торг!$L:$L,MATCH($C8514,Торг!$I:$I,0))),"")</f>
        <v/>
      </c>
      <c r="L8514" s="132" t="str">
        <f>IFERROR(IFERROR(INDEX(Кат!$A:$A,MATCH($C8514,Кат!$I:$I,0)),INDEX(Торг!$A:$A,MATCH($C8514,Торг!$I:$I,0))),"")</f>
        <v/>
      </c>
      <c r="M8514" s="132" t="str">
        <f>IFERROR(IFERROR(INDEX(Кат!$B:$B,MATCH($C8514,Кат!$I:$I,0)),INDEX(Торг!$B:$B,MATCH($C8514,Торг!$I:$I,0))),"")</f>
        <v/>
      </c>
      <c r="N8514" s="132" t="str">
        <f t="shared" si="132"/>
        <v>ЕВРОДЕТАЛЬ ED7-025A</v>
      </c>
      <c r="O8514" s="132" t="str">
        <f>IFERROR(IFERROR(INDEX(Кат!$B:$B,MATCH($N8514,Кат!$I:$I,0)),INDEX(Торг!$B:$B,MATCH($N8514,Торг!$I:$I,0))),"")</f>
        <v/>
      </c>
    </row>
    <row r="8515" spans="1:15" outlineLevel="2">
      <c r="A8515" t="s">
        <v>20239</v>
      </c>
      <c r="C8515" s="191" t="s">
        <v>9985</v>
      </c>
      <c r="E8515" t="s">
        <v>9986</v>
      </c>
      <c r="F8515" t="s">
        <v>3828</v>
      </c>
      <c r="G8515" t="s">
        <v>375</v>
      </c>
      <c r="H8515">
        <v>2300</v>
      </c>
      <c r="J8515" t="s">
        <v>22634</v>
      </c>
      <c r="K8515" s="132" t="str">
        <f>IFERROR(IFERROR(INDEX(Кат!$O:$O,MATCH($C8515,Кат!$I:$I,0)),INDEX(Торг!$L:$L,MATCH($C8515,Торг!$I:$I,0))),"")</f>
        <v/>
      </c>
      <c r="L8515" s="132" t="str">
        <f>IFERROR(IFERROR(INDEX(Кат!$A:$A,MATCH($C8515,Кат!$I:$I,0)),INDEX(Торг!$A:$A,MATCH($C8515,Торг!$I:$I,0))),"")</f>
        <v/>
      </c>
      <c r="M8515" s="132" t="str">
        <f>IFERROR(IFERROR(INDEX(Кат!$B:$B,MATCH($C8515,Кат!$I:$I,0)),INDEX(Торг!$B:$B,MATCH($C8515,Торг!$I:$I,0))),"")</f>
        <v/>
      </c>
      <c r="N8515" s="132" t="str">
        <f t="shared" si="132"/>
        <v>ЕВРОДЕТАЛЬ ED7-035A</v>
      </c>
      <c r="O8515" s="132" t="str">
        <f>IFERROR(IFERROR(INDEX(Кат!$B:$B,MATCH($N8515,Кат!$I:$I,0)),INDEX(Торг!$B:$B,MATCH($N8515,Торг!$I:$I,0))),"")</f>
        <v/>
      </c>
    </row>
    <row r="8516" spans="1:15" outlineLevel="2">
      <c r="A8516" t="s">
        <v>20240</v>
      </c>
      <c r="C8516" s="191" t="s">
        <v>9987</v>
      </c>
      <c r="E8516" t="s">
        <v>9988</v>
      </c>
      <c r="F8516" t="s">
        <v>3828</v>
      </c>
      <c r="G8516" t="s">
        <v>375</v>
      </c>
      <c r="H8516">
        <v>620</v>
      </c>
      <c r="J8516" t="s">
        <v>22634</v>
      </c>
      <c r="K8516" s="132" t="str">
        <f>IFERROR(IFERROR(INDEX(Кат!$O:$O,MATCH($C8516,Кат!$I:$I,0)),INDEX(Торг!$L:$L,MATCH($C8516,Торг!$I:$I,0))),"")</f>
        <v/>
      </c>
      <c r="L8516" s="132" t="str">
        <f>IFERROR(IFERROR(INDEX(Кат!$A:$A,MATCH($C8516,Кат!$I:$I,0)),INDEX(Торг!$A:$A,MATCH($C8516,Торг!$I:$I,0))),"")</f>
        <v/>
      </c>
      <c r="M8516" s="132" t="str">
        <f>IFERROR(IFERROR(INDEX(Кат!$B:$B,MATCH($C8516,Кат!$I:$I,0)),INDEX(Торг!$B:$B,MATCH($C8516,Торг!$I:$I,0))),"")</f>
        <v/>
      </c>
      <c r="N8516" s="132" t="str">
        <f t="shared" si="132"/>
        <v>ЕВРОДЕТАЛЬ ED6-115T</v>
      </c>
      <c r="O8516" s="132" t="str">
        <f>IFERROR(IFERROR(INDEX(Кат!$B:$B,MATCH($N8516,Кат!$I:$I,0)),INDEX(Торг!$B:$B,MATCH($N8516,Торг!$I:$I,0))),"")</f>
        <v/>
      </c>
    </row>
    <row r="8517" spans="1:15" outlineLevel="1">
      <c r="A8517" t="s">
        <v>20241</v>
      </c>
      <c r="C8517" s="191" t="s">
        <v>9989</v>
      </c>
      <c r="E8517" t="s">
        <v>9990</v>
      </c>
      <c r="F8517" t="s">
        <v>3828</v>
      </c>
      <c r="G8517" t="s">
        <v>375</v>
      </c>
      <c r="H8517">
        <v>670</v>
      </c>
      <c r="J8517" t="s">
        <v>22634</v>
      </c>
      <c r="K8517" s="132" t="str">
        <f>IFERROR(IFERROR(INDEX(Кат!$O:$O,MATCH($C8517,Кат!$I:$I,0)),INDEX(Торг!$L:$L,MATCH($C8517,Торг!$I:$I,0))),"")</f>
        <v/>
      </c>
      <c r="L8517" s="132" t="str">
        <f>IFERROR(IFERROR(INDEX(Кат!$A:$A,MATCH($C8517,Кат!$I:$I,0)),INDEX(Торг!$A:$A,MATCH($C8517,Торг!$I:$I,0))),"")</f>
        <v/>
      </c>
      <c r="M8517" s="132" t="str">
        <f>IFERROR(IFERROR(INDEX(Кат!$B:$B,MATCH($C8517,Кат!$I:$I,0)),INDEX(Торг!$B:$B,MATCH($C8517,Торг!$I:$I,0))),"")</f>
        <v/>
      </c>
      <c r="N8517" s="132" t="str">
        <f t="shared" si="132"/>
        <v>ЕВРОДЕТАЛЬ ED6-125T</v>
      </c>
      <c r="O8517" s="132" t="str">
        <f>IFERROR(IFERROR(INDEX(Кат!$B:$B,MATCH($N8517,Кат!$I:$I,0)),INDEX(Торг!$B:$B,MATCH($N8517,Торг!$I:$I,0))),"")</f>
        <v/>
      </c>
    </row>
    <row r="8518" spans="1:15" outlineLevel="2">
      <c r="A8518" t="s">
        <v>20242</v>
      </c>
      <c r="C8518" s="191" t="s">
        <v>9991</v>
      </c>
      <c r="E8518" t="s">
        <v>9992</v>
      </c>
      <c r="F8518" t="s">
        <v>3828</v>
      </c>
      <c r="G8518" t="s">
        <v>375</v>
      </c>
      <c r="H8518">
        <v>750</v>
      </c>
      <c r="J8518" t="s">
        <v>22634</v>
      </c>
      <c r="K8518" s="132" t="str">
        <f>IFERROR(IFERROR(INDEX(Кат!$O:$O,MATCH($C8518,Кат!$I:$I,0)),INDEX(Торг!$L:$L,MATCH($C8518,Торг!$I:$I,0))),"")</f>
        <v/>
      </c>
      <c r="L8518" s="132" t="str">
        <f>IFERROR(IFERROR(INDEX(Кат!$A:$A,MATCH($C8518,Кат!$I:$I,0)),INDEX(Торг!$A:$A,MATCH($C8518,Торг!$I:$I,0))),"")</f>
        <v/>
      </c>
      <c r="M8518" s="132" t="str">
        <f>IFERROR(IFERROR(INDEX(Кат!$B:$B,MATCH($C8518,Кат!$I:$I,0)),INDEX(Торг!$B:$B,MATCH($C8518,Торг!$I:$I,0))),"")</f>
        <v/>
      </c>
      <c r="N8518" s="132" t="str">
        <f t="shared" si="132"/>
        <v>ЕВРОДЕТАЛЬ ED6-135T</v>
      </c>
      <c r="O8518" s="132" t="str">
        <f>IFERROR(IFERROR(INDEX(Кат!$B:$B,MATCH($N8518,Кат!$I:$I,0)),INDEX(Торг!$B:$B,MATCH($N8518,Торг!$I:$I,0))),"")</f>
        <v/>
      </c>
    </row>
    <row r="8519" spans="1:15" outlineLevel="2">
      <c r="A8519" t="s">
        <v>24621</v>
      </c>
      <c r="C8519" s="191"/>
      <c r="E8519" t="s">
        <v>24622</v>
      </c>
      <c r="J8519" t="s">
        <v>22634</v>
      </c>
      <c r="K8519" s="132" t="str">
        <f>IFERROR(IFERROR(INDEX(Кат!$O:$O,MATCH($C8519,Кат!$I:$I,0)),INDEX(Торг!$L:$L,MATCH($C8519,Торг!$I:$I,0))),"")</f>
        <v/>
      </c>
      <c r="L8519" s="132" t="str">
        <f>IFERROR(IFERROR(INDEX(Кат!$A:$A,MATCH($C8519,Кат!$I:$I,0)),INDEX(Торг!$A:$A,MATCH($C8519,Торг!$I:$I,0))),"")</f>
        <v/>
      </c>
      <c r="M8519" s="132" t="str">
        <f>IFERROR(IFERROR(INDEX(Кат!$B:$B,MATCH($C8519,Кат!$I:$I,0)),INDEX(Торг!$B:$B,MATCH($C8519,Торг!$I:$I,0))),"")</f>
        <v/>
      </c>
      <c r="N8519" s="132" t="str">
        <f t="shared" si="132"/>
        <v xml:space="preserve"> </v>
      </c>
      <c r="O8519" s="132" t="str">
        <f>IFERROR(IFERROR(INDEX(Кат!$B:$B,MATCH($N8519,Кат!$I:$I,0)),INDEX(Торг!$B:$B,MATCH($N8519,Торг!$I:$I,0))),"")</f>
        <v/>
      </c>
    </row>
    <row r="8520" spans="1:15" outlineLevel="2">
      <c r="A8520" t="s">
        <v>20243</v>
      </c>
      <c r="C8520" s="191" t="s">
        <v>9993</v>
      </c>
      <c r="E8520" t="s">
        <v>14160</v>
      </c>
      <c r="F8520" t="s">
        <v>3828</v>
      </c>
      <c r="G8520" t="s">
        <v>399</v>
      </c>
      <c r="H8520">
        <v>20500</v>
      </c>
      <c r="J8520" t="s">
        <v>22634</v>
      </c>
      <c r="K8520" s="132" t="str">
        <f>IFERROR(IFERROR(INDEX(Кат!$O:$O,MATCH($C8520,Кат!$I:$I,0)),INDEX(Торг!$L:$L,MATCH($C8520,Торг!$I:$I,0))),"")</f>
        <v/>
      </c>
      <c r="L8520" s="132" t="str">
        <f>IFERROR(IFERROR(INDEX(Кат!$A:$A,MATCH($C8520,Кат!$I:$I,0)),INDEX(Торг!$A:$A,MATCH($C8520,Торг!$I:$I,0))),"")</f>
        <v/>
      </c>
      <c r="M8520" s="132" t="str">
        <f>IFERROR(IFERROR(INDEX(Кат!$B:$B,MATCH($C8520,Кат!$I:$I,0)),INDEX(Торг!$B:$B,MATCH($C8520,Торг!$I:$I,0))),"")</f>
        <v/>
      </c>
      <c r="N8520" s="132" t="str">
        <f t="shared" ref="N8520:N8583" si="133">_xlfn.CONCAT(F8520," ",C8520)</f>
        <v>ЕВРОДЕТАЛЬ ED5-047B</v>
      </c>
      <c r="O8520" s="132" t="str">
        <f>IFERROR(IFERROR(INDEX(Кат!$B:$B,MATCH($N8520,Кат!$I:$I,0)),INDEX(Торг!$B:$B,MATCH($N8520,Торг!$I:$I,0))),"")</f>
        <v/>
      </c>
    </row>
    <row r="8521" spans="1:15" outlineLevel="2">
      <c r="A8521" t="s">
        <v>24623</v>
      </c>
      <c r="C8521" s="191"/>
      <c r="E8521" t="s">
        <v>24624</v>
      </c>
      <c r="J8521" t="s">
        <v>22634</v>
      </c>
      <c r="K8521" s="132" t="str">
        <f>IFERROR(IFERROR(INDEX(Кат!$O:$O,MATCH($C8521,Кат!$I:$I,0)),INDEX(Торг!$L:$L,MATCH($C8521,Торг!$I:$I,0))),"")</f>
        <v/>
      </c>
      <c r="L8521" s="132" t="str">
        <f>IFERROR(IFERROR(INDEX(Кат!$A:$A,MATCH($C8521,Кат!$I:$I,0)),INDEX(Торг!$A:$A,MATCH($C8521,Торг!$I:$I,0))),"")</f>
        <v/>
      </c>
      <c r="M8521" s="132" t="str">
        <f>IFERROR(IFERROR(INDEX(Кат!$B:$B,MATCH($C8521,Кат!$I:$I,0)),INDEX(Торг!$B:$B,MATCH($C8521,Торг!$I:$I,0))),"")</f>
        <v/>
      </c>
      <c r="N8521" s="132" t="str">
        <f t="shared" si="133"/>
        <v xml:space="preserve"> </v>
      </c>
      <c r="O8521" s="132" t="str">
        <f>IFERROR(IFERROR(INDEX(Кат!$B:$B,MATCH($N8521,Кат!$I:$I,0)),INDEX(Торг!$B:$B,MATCH($N8521,Торг!$I:$I,0))),"")</f>
        <v/>
      </c>
    </row>
    <row r="8522" spans="1:15" outlineLevel="2">
      <c r="A8522" t="s">
        <v>20244</v>
      </c>
      <c r="C8522" s="191" t="s">
        <v>9994</v>
      </c>
      <c r="E8522" t="s">
        <v>9995</v>
      </c>
      <c r="F8522" t="s">
        <v>3828</v>
      </c>
      <c r="G8522" t="s">
        <v>399</v>
      </c>
      <c r="H8522">
        <v>60</v>
      </c>
      <c r="J8522" t="s">
        <v>22634</v>
      </c>
      <c r="K8522" s="132" t="str">
        <f>IFERROR(IFERROR(INDEX(Кат!$O:$O,MATCH($C8522,Кат!$I:$I,0)),INDEX(Торг!$L:$L,MATCH($C8522,Торг!$I:$I,0))),"")</f>
        <v/>
      </c>
      <c r="L8522" s="132" t="str">
        <f>IFERROR(IFERROR(INDEX(Кат!$A:$A,MATCH($C8522,Кат!$I:$I,0)),INDEX(Торг!$A:$A,MATCH($C8522,Торг!$I:$I,0))),"")</f>
        <v/>
      </c>
      <c r="M8522" s="132" t="str">
        <f>IFERROR(IFERROR(INDEX(Кат!$B:$B,MATCH($C8522,Кат!$I:$I,0)),INDEX(Торг!$B:$B,MATCH($C8522,Торг!$I:$I,0))),"")</f>
        <v/>
      </c>
      <c r="N8522" s="132" t="str">
        <f t="shared" si="133"/>
        <v>ЕВРОДЕТАЛЬ ED1-108R</v>
      </c>
      <c r="O8522" s="132" t="str">
        <f>IFERROR(IFERROR(INDEX(Кат!$B:$B,MATCH($N8522,Кат!$I:$I,0)),INDEX(Торг!$B:$B,MATCH($N8522,Торг!$I:$I,0))),"")</f>
        <v/>
      </c>
    </row>
    <row r="8523" spans="1:15" outlineLevel="2">
      <c r="A8523" t="s">
        <v>20245</v>
      </c>
      <c r="C8523" s="191" t="s">
        <v>9996</v>
      </c>
      <c r="E8523" t="s">
        <v>9997</v>
      </c>
      <c r="F8523" t="s">
        <v>3828</v>
      </c>
      <c r="G8523" t="s">
        <v>399</v>
      </c>
      <c r="H8523">
        <v>32</v>
      </c>
      <c r="J8523" t="s">
        <v>22634</v>
      </c>
      <c r="K8523" s="132" t="str">
        <f>IFERROR(IFERROR(INDEX(Кат!$O:$O,MATCH($C8523,Кат!$I:$I,0)),INDEX(Торг!$L:$L,MATCH($C8523,Торг!$I:$I,0))),"")</f>
        <v/>
      </c>
      <c r="L8523" s="132" t="str">
        <f>IFERROR(IFERROR(INDEX(Кат!$A:$A,MATCH($C8523,Кат!$I:$I,0)),INDEX(Торг!$A:$A,MATCH($C8523,Торг!$I:$I,0))),"")</f>
        <v/>
      </c>
      <c r="M8523" s="132" t="str">
        <f>IFERROR(IFERROR(INDEX(Кат!$B:$B,MATCH($C8523,Кат!$I:$I,0)),INDEX(Торг!$B:$B,MATCH($C8523,Торг!$I:$I,0))),"")</f>
        <v/>
      </c>
      <c r="N8523" s="132" t="str">
        <f t="shared" si="133"/>
        <v>ЕВРОДЕТАЛЬ ED1-109R</v>
      </c>
      <c r="O8523" s="132" t="str">
        <f>IFERROR(IFERROR(INDEX(Кат!$B:$B,MATCH($N8523,Кат!$I:$I,0)),INDEX(Торг!$B:$B,MATCH($N8523,Торг!$I:$I,0))),"")</f>
        <v/>
      </c>
    </row>
    <row r="8524" spans="1:15" outlineLevel="2">
      <c r="A8524" t="s">
        <v>20246</v>
      </c>
      <c r="C8524" s="191" t="s">
        <v>33208</v>
      </c>
      <c r="E8524" t="s">
        <v>9998</v>
      </c>
      <c r="F8524" t="s">
        <v>3828</v>
      </c>
      <c r="G8524" t="s">
        <v>399</v>
      </c>
      <c r="H8524">
        <v>120</v>
      </c>
      <c r="J8524" t="s">
        <v>22634</v>
      </c>
      <c r="K8524" s="132" t="str">
        <f>IFERROR(IFERROR(INDEX(Кат!$O:$O,MATCH($C8524,Кат!$I:$I,0)),INDEX(Торг!$L:$L,MATCH($C8524,Торг!$I:$I,0))),"")</f>
        <v/>
      </c>
      <c r="L8524" s="132" t="str">
        <f>IFERROR(IFERROR(INDEX(Кат!$A:$A,MATCH($C8524,Кат!$I:$I,0)),INDEX(Торг!$A:$A,MATCH($C8524,Торг!$I:$I,0))),"")</f>
        <v/>
      </c>
      <c r="M8524" s="132" t="str">
        <f>IFERROR(IFERROR(INDEX(Кат!$B:$B,MATCH($C8524,Кат!$I:$I,0)),INDEX(Торг!$B:$B,MATCH($C8524,Торг!$I:$I,0))),"")</f>
        <v/>
      </c>
      <c r="N8524" s="132" t="str">
        <f t="shared" si="133"/>
        <v>ЕВРОДЕТАЛЬ ED1201T</v>
      </c>
      <c r="O8524" s="132" t="str">
        <f>IFERROR(IFERROR(INDEX(Кат!$B:$B,MATCH($N8524,Кат!$I:$I,0)),INDEX(Торг!$B:$B,MATCH($N8524,Торг!$I:$I,0))),"")</f>
        <v/>
      </c>
    </row>
    <row r="8525" spans="1:15" outlineLevel="2">
      <c r="A8525" t="s">
        <v>20247</v>
      </c>
      <c r="C8525" s="191" t="s">
        <v>34007</v>
      </c>
      <c r="E8525" t="s">
        <v>9999</v>
      </c>
      <c r="F8525" t="s">
        <v>3828</v>
      </c>
      <c r="G8525" t="s">
        <v>399</v>
      </c>
      <c r="H8525">
        <v>65</v>
      </c>
      <c r="J8525" t="s">
        <v>22634</v>
      </c>
      <c r="K8525" s="132" t="str">
        <f>IFERROR(IFERROR(INDEX(Кат!$O:$O,MATCH($C8525,Кат!$I:$I,0)),INDEX(Торг!$L:$L,MATCH($C8525,Торг!$I:$I,0))),"")</f>
        <v/>
      </c>
      <c r="L8525" s="132" t="str">
        <f>IFERROR(IFERROR(INDEX(Кат!$A:$A,MATCH($C8525,Кат!$I:$I,0)),INDEX(Торг!$A:$A,MATCH($C8525,Торг!$I:$I,0))),"")</f>
        <v/>
      </c>
      <c r="M8525" s="132" t="str">
        <f>IFERROR(IFERROR(INDEX(Кат!$B:$B,MATCH($C8525,Кат!$I:$I,0)),INDEX(Торг!$B:$B,MATCH($C8525,Торг!$I:$I,0))),"")</f>
        <v/>
      </c>
      <c r="N8525" s="132" t="str">
        <f t="shared" si="133"/>
        <v>ЕВРОДЕТАЛЬ ED1019M</v>
      </c>
      <c r="O8525" s="132" t="str">
        <f>IFERROR(IFERROR(INDEX(Кат!$B:$B,MATCH($N8525,Кат!$I:$I,0)),INDEX(Торг!$B:$B,MATCH($N8525,Торг!$I:$I,0))),"")</f>
        <v/>
      </c>
    </row>
    <row r="8526" spans="1:15" outlineLevel="2">
      <c r="A8526" t="s">
        <v>20248</v>
      </c>
      <c r="C8526" s="191" t="s">
        <v>34008</v>
      </c>
      <c r="E8526" t="s">
        <v>10000</v>
      </c>
      <c r="F8526" t="s">
        <v>3828</v>
      </c>
      <c r="G8526" t="s">
        <v>399</v>
      </c>
      <c r="H8526">
        <v>65</v>
      </c>
      <c r="J8526" t="s">
        <v>22634</v>
      </c>
      <c r="K8526" s="132" t="str">
        <f>IFERROR(IFERROR(INDEX(Кат!$O:$O,MATCH($C8526,Кат!$I:$I,0)),INDEX(Торг!$L:$L,MATCH($C8526,Торг!$I:$I,0))),"")</f>
        <v/>
      </c>
      <c r="L8526" s="132" t="str">
        <f>IFERROR(IFERROR(INDEX(Кат!$A:$A,MATCH($C8526,Кат!$I:$I,0)),INDEX(Торг!$A:$A,MATCH($C8526,Торг!$I:$I,0))),"")</f>
        <v/>
      </c>
      <c r="M8526" s="132" t="str">
        <f>IFERROR(IFERROR(INDEX(Кат!$B:$B,MATCH($C8526,Кат!$I:$I,0)),INDEX(Торг!$B:$B,MATCH($C8526,Торг!$I:$I,0))),"")</f>
        <v/>
      </c>
      <c r="N8526" s="132" t="str">
        <f t="shared" si="133"/>
        <v>ЕВРОДЕТАЛЬ ED1001M</v>
      </c>
      <c r="O8526" s="132" t="str">
        <f>IFERROR(IFERROR(INDEX(Кат!$B:$B,MATCH($N8526,Кат!$I:$I,0)),INDEX(Торг!$B:$B,MATCH($N8526,Торг!$I:$I,0))),"")</f>
        <v/>
      </c>
    </row>
    <row r="8527" spans="1:15" outlineLevel="1">
      <c r="A8527" t="s">
        <v>20249</v>
      </c>
      <c r="C8527" s="191" t="s">
        <v>34009</v>
      </c>
      <c r="E8527" t="s">
        <v>10001</v>
      </c>
      <c r="F8527" t="s">
        <v>3828</v>
      </c>
      <c r="G8527" t="s">
        <v>399</v>
      </c>
      <c r="H8527">
        <v>60</v>
      </c>
      <c r="J8527" t="s">
        <v>22634</v>
      </c>
      <c r="K8527" s="132" t="str">
        <f>IFERROR(IFERROR(INDEX(Кат!$O:$O,MATCH($C8527,Кат!$I:$I,0)),INDEX(Торг!$L:$L,MATCH($C8527,Торг!$I:$I,0))),"")</f>
        <v/>
      </c>
      <c r="L8527" s="132" t="str">
        <f>IFERROR(IFERROR(INDEX(Кат!$A:$A,MATCH($C8527,Кат!$I:$I,0)),INDEX(Торг!$A:$A,MATCH($C8527,Торг!$I:$I,0))),"")</f>
        <v/>
      </c>
      <c r="M8527" s="132" t="str">
        <f>IFERROR(IFERROR(INDEX(Кат!$B:$B,MATCH($C8527,Кат!$I:$I,0)),INDEX(Торг!$B:$B,MATCH($C8527,Торг!$I:$I,0))),"")</f>
        <v/>
      </c>
      <c r="N8527" s="132" t="str">
        <f t="shared" si="133"/>
        <v>ЕВРОДЕТАЛЬ ED1012M</v>
      </c>
      <c r="O8527" s="132" t="str">
        <f>IFERROR(IFERROR(INDEX(Кат!$B:$B,MATCH($N8527,Кат!$I:$I,0)),INDEX(Торг!$B:$B,MATCH($N8527,Торг!$I:$I,0))),"")</f>
        <v/>
      </c>
    </row>
    <row r="8528" spans="1:15" outlineLevel="2">
      <c r="A8528" t="s">
        <v>33037</v>
      </c>
      <c r="C8528" s="191" t="s">
        <v>33038</v>
      </c>
      <c r="E8528" t="s">
        <v>33039</v>
      </c>
      <c r="F8528" t="s">
        <v>3828</v>
      </c>
      <c r="G8528" t="s">
        <v>399</v>
      </c>
      <c r="H8528">
        <v>70</v>
      </c>
      <c r="J8528" t="s">
        <v>22634</v>
      </c>
      <c r="K8528" s="132" t="str">
        <f>IFERROR(IFERROR(INDEX(Кат!$O:$O,MATCH($C8528,Кат!$I:$I,0)),INDEX(Торг!$L:$L,MATCH($C8528,Торг!$I:$I,0))),"")</f>
        <v/>
      </c>
      <c r="L8528" s="132" t="str">
        <f>IFERROR(IFERROR(INDEX(Кат!$A:$A,MATCH($C8528,Кат!$I:$I,0)),INDEX(Торг!$A:$A,MATCH($C8528,Торг!$I:$I,0))),"")</f>
        <v/>
      </c>
      <c r="M8528" s="132" t="str">
        <f>IFERROR(IFERROR(INDEX(Кат!$B:$B,MATCH($C8528,Кат!$I:$I,0)),INDEX(Торг!$B:$B,MATCH($C8528,Торг!$I:$I,0))),"")</f>
        <v/>
      </c>
      <c r="N8528" s="132" t="str">
        <f t="shared" si="133"/>
        <v>ЕВРОДЕТАЛЬ ED1023M</v>
      </c>
      <c r="O8528" s="132" t="str">
        <f>IFERROR(IFERROR(INDEX(Кат!$B:$B,MATCH($N8528,Кат!$I:$I,0)),INDEX(Торг!$B:$B,MATCH($N8528,Торг!$I:$I,0))),"")</f>
        <v/>
      </c>
    </row>
    <row r="8529" spans="1:15" outlineLevel="2">
      <c r="A8529" t="s">
        <v>20250</v>
      </c>
      <c r="C8529" s="191" t="s">
        <v>10002</v>
      </c>
      <c r="E8529" t="s">
        <v>10003</v>
      </c>
      <c r="F8529" t="s">
        <v>3828</v>
      </c>
      <c r="G8529" t="s">
        <v>399</v>
      </c>
      <c r="H8529">
        <v>65</v>
      </c>
      <c r="J8529" t="s">
        <v>22634</v>
      </c>
      <c r="K8529" s="132" t="str">
        <f>IFERROR(IFERROR(INDEX(Кат!$O:$O,MATCH($C8529,Кат!$I:$I,0)),INDEX(Торг!$L:$L,MATCH($C8529,Торг!$I:$I,0))),"")</f>
        <v/>
      </c>
      <c r="L8529" s="132" t="str">
        <f>IFERROR(IFERROR(INDEX(Кат!$A:$A,MATCH($C8529,Кат!$I:$I,0)),INDEX(Торг!$A:$A,MATCH($C8529,Торг!$I:$I,0))),"")</f>
        <v/>
      </c>
      <c r="M8529" s="132" t="str">
        <f>IFERROR(IFERROR(INDEX(Кат!$B:$B,MATCH($C8529,Кат!$I:$I,0)),INDEX(Торг!$B:$B,MATCH($C8529,Торг!$I:$I,0))),"")</f>
        <v/>
      </c>
      <c r="N8529" s="132" t="str">
        <f t="shared" si="133"/>
        <v>ЕВРОДЕТАЛЬ ED1-402M</v>
      </c>
      <c r="O8529" s="132" t="str">
        <f>IFERROR(IFERROR(INDEX(Кат!$B:$B,MATCH($N8529,Кат!$I:$I,0)),INDEX(Торг!$B:$B,MATCH($N8529,Торг!$I:$I,0))),"")</f>
        <v/>
      </c>
    </row>
    <row r="8530" spans="1:15" outlineLevel="1">
      <c r="A8530" t="s">
        <v>20251</v>
      </c>
      <c r="C8530" s="191" t="s">
        <v>10004</v>
      </c>
      <c r="E8530" t="s">
        <v>10005</v>
      </c>
      <c r="F8530" t="s">
        <v>3828</v>
      </c>
      <c r="G8530" t="s">
        <v>399</v>
      </c>
      <c r="H8530">
        <v>65</v>
      </c>
      <c r="J8530" t="s">
        <v>22634</v>
      </c>
      <c r="K8530" s="132" t="str">
        <f>IFERROR(IFERROR(INDEX(Кат!$O:$O,MATCH($C8530,Кат!$I:$I,0)),INDEX(Торг!$L:$L,MATCH($C8530,Торг!$I:$I,0))),"")</f>
        <v/>
      </c>
      <c r="L8530" s="132" t="str">
        <f>IFERROR(IFERROR(INDEX(Кат!$A:$A,MATCH($C8530,Кат!$I:$I,0)),INDEX(Торг!$A:$A,MATCH($C8530,Торг!$I:$I,0))),"")</f>
        <v/>
      </c>
      <c r="M8530" s="132" t="str">
        <f>IFERROR(IFERROR(INDEX(Кат!$B:$B,MATCH($C8530,Кат!$I:$I,0)),INDEX(Торг!$B:$B,MATCH($C8530,Торг!$I:$I,0))),"")</f>
        <v/>
      </c>
      <c r="N8530" s="132" t="str">
        <f t="shared" si="133"/>
        <v>ЕВРОДЕТАЛЬ ED1-406M</v>
      </c>
      <c r="O8530" s="132" t="str">
        <f>IFERROR(IFERROR(INDEX(Кат!$B:$B,MATCH($N8530,Кат!$I:$I,0)),INDEX(Торг!$B:$B,MATCH($N8530,Торг!$I:$I,0))),"")</f>
        <v/>
      </c>
    </row>
    <row r="8531" spans="1:15" outlineLevel="2">
      <c r="A8531" t="s">
        <v>20252</v>
      </c>
      <c r="C8531" s="191" t="s">
        <v>26786</v>
      </c>
      <c r="E8531" t="s">
        <v>14161</v>
      </c>
      <c r="F8531" t="s">
        <v>3828</v>
      </c>
      <c r="G8531" t="s">
        <v>399</v>
      </c>
      <c r="H8531">
        <v>100</v>
      </c>
      <c r="J8531" t="s">
        <v>22634</v>
      </c>
      <c r="K8531" s="132" t="str">
        <f>IFERROR(IFERROR(INDEX(Кат!$O:$O,MATCH($C8531,Кат!$I:$I,0)),INDEX(Торг!$L:$L,MATCH($C8531,Торг!$I:$I,0))),"")</f>
        <v/>
      </c>
      <c r="L8531" s="132" t="str">
        <f>IFERROR(IFERROR(INDEX(Кат!$A:$A,MATCH($C8531,Кат!$I:$I,0)),INDEX(Торг!$A:$A,MATCH($C8531,Торг!$I:$I,0))),"")</f>
        <v/>
      </c>
      <c r="M8531" s="132" t="str">
        <f>IFERROR(IFERROR(INDEX(Кат!$B:$B,MATCH($C8531,Кат!$I:$I,0)),INDEX(Торг!$B:$B,MATCH($C8531,Торг!$I:$I,0))),"")</f>
        <v/>
      </c>
      <c r="N8531" s="132" t="str">
        <f t="shared" si="133"/>
        <v>ЕВРОДЕТАЛЬ ET1107R</v>
      </c>
      <c r="O8531" s="132" t="str">
        <f>IFERROR(IFERROR(INDEX(Кат!$B:$B,MATCH($N8531,Кат!$I:$I,0)),INDEX(Торг!$B:$B,MATCH($N8531,Торг!$I:$I,0))),"")</f>
        <v/>
      </c>
    </row>
    <row r="8532" spans="1:15" outlineLevel="2">
      <c r="A8532" t="s">
        <v>20253</v>
      </c>
      <c r="C8532" s="191" t="s">
        <v>10006</v>
      </c>
      <c r="E8532" t="s">
        <v>10007</v>
      </c>
      <c r="F8532" t="s">
        <v>3828</v>
      </c>
      <c r="G8532" t="s">
        <v>399</v>
      </c>
      <c r="H8532">
        <v>80</v>
      </c>
      <c r="J8532" t="s">
        <v>22634</v>
      </c>
      <c r="K8532" s="132" t="str">
        <f>IFERROR(IFERROR(INDEX(Кат!$O:$O,MATCH($C8532,Кат!$I:$I,0)),INDEX(Торг!$L:$L,MATCH($C8532,Торг!$I:$I,0))),"")</f>
        <v/>
      </c>
      <c r="L8532" s="132" t="str">
        <f>IFERROR(IFERROR(INDEX(Кат!$A:$A,MATCH($C8532,Кат!$I:$I,0)),INDEX(Торг!$A:$A,MATCH($C8532,Торг!$I:$I,0))),"")</f>
        <v/>
      </c>
      <c r="M8532" s="132" t="str">
        <f>IFERROR(IFERROR(INDEX(Кат!$B:$B,MATCH($C8532,Кат!$I:$I,0)),INDEX(Торг!$B:$B,MATCH($C8532,Торг!$I:$I,0))),"")</f>
        <v/>
      </c>
      <c r="N8532" s="132" t="str">
        <f t="shared" si="133"/>
        <v>ЕВРОДЕТАЛЬ ED3-001P</v>
      </c>
      <c r="O8532" s="132" t="str">
        <f>IFERROR(IFERROR(INDEX(Кат!$B:$B,MATCH($N8532,Кат!$I:$I,0)),INDEX(Торг!$B:$B,MATCH($N8532,Торг!$I:$I,0))),"")</f>
        <v/>
      </c>
    </row>
    <row r="8533" spans="1:15" outlineLevel="2">
      <c r="A8533" t="s">
        <v>20254</v>
      </c>
      <c r="C8533" s="191" t="s">
        <v>10008</v>
      </c>
      <c r="E8533" t="s">
        <v>10009</v>
      </c>
      <c r="F8533" t="s">
        <v>3828</v>
      </c>
      <c r="G8533" t="s">
        <v>399</v>
      </c>
      <c r="H8533">
        <v>80</v>
      </c>
      <c r="J8533" t="s">
        <v>22634</v>
      </c>
      <c r="K8533" s="132" t="str">
        <f>IFERROR(IFERROR(INDEX(Кат!$O:$O,MATCH($C8533,Кат!$I:$I,0)),INDEX(Торг!$L:$L,MATCH($C8533,Торг!$I:$I,0))),"")</f>
        <v/>
      </c>
      <c r="L8533" s="132" t="str">
        <f>IFERROR(IFERROR(INDEX(Кат!$A:$A,MATCH($C8533,Кат!$I:$I,0)),INDEX(Торг!$A:$A,MATCH($C8533,Торг!$I:$I,0))),"")</f>
        <v/>
      </c>
      <c r="M8533" s="132" t="str">
        <f>IFERROR(IFERROR(INDEX(Кат!$B:$B,MATCH($C8533,Кат!$I:$I,0)),INDEX(Торг!$B:$B,MATCH($C8533,Торг!$I:$I,0))),"")</f>
        <v/>
      </c>
      <c r="N8533" s="132" t="str">
        <f t="shared" si="133"/>
        <v>ЕВРОДЕТАЛЬ ED3-003P</v>
      </c>
      <c r="O8533" s="132" t="str">
        <f>IFERROR(IFERROR(INDEX(Кат!$B:$B,MATCH($N8533,Кат!$I:$I,0)),INDEX(Торг!$B:$B,MATCH($N8533,Торг!$I:$I,0))),"")</f>
        <v/>
      </c>
    </row>
    <row r="8534" spans="1:15" outlineLevel="2">
      <c r="A8534" t="s">
        <v>20255</v>
      </c>
      <c r="C8534" s="191" t="s">
        <v>10010</v>
      </c>
      <c r="E8534" t="s">
        <v>10011</v>
      </c>
      <c r="F8534" t="s">
        <v>3828</v>
      </c>
      <c r="G8534" t="s">
        <v>399</v>
      </c>
      <c r="H8534">
        <v>85</v>
      </c>
      <c r="J8534" t="s">
        <v>22634</v>
      </c>
      <c r="K8534" s="132" t="str">
        <f>IFERROR(IFERROR(INDEX(Кат!$O:$O,MATCH($C8534,Кат!$I:$I,0)),INDEX(Торг!$L:$L,MATCH($C8534,Торг!$I:$I,0))),"")</f>
        <v/>
      </c>
      <c r="L8534" s="132" t="str">
        <f>IFERROR(IFERROR(INDEX(Кат!$A:$A,MATCH($C8534,Кат!$I:$I,0)),INDEX(Торг!$A:$A,MATCH($C8534,Торг!$I:$I,0))),"")</f>
        <v/>
      </c>
      <c r="M8534" s="132" t="str">
        <f>IFERROR(IFERROR(INDEX(Кат!$B:$B,MATCH($C8534,Кат!$I:$I,0)),INDEX(Торг!$B:$B,MATCH($C8534,Торг!$I:$I,0))),"")</f>
        <v/>
      </c>
      <c r="N8534" s="132" t="str">
        <f t="shared" si="133"/>
        <v>ЕВРОДЕТАЛЬ ED3-008P</v>
      </c>
      <c r="O8534" s="132" t="str">
        <f>IFERROR(IFERROR(INDEX(Кат!$B:$B,MATCH($N8534,Кат!$I:$I,0)),INDEX(Торг!$B:$B,MATCH($N8534,Торг!$I:$I,0))),"")</f>
        <v/>
      </c>
    </row>
    <row r="8535" spans="1:15" outlineLevel="2">
      <c r="A8535" t="s">
        <v>20256</v>
      </c>
      <c r="C8535" s="191" t="s">
        <v>10012</v>
      </c>
      <c r="E8535" t="s">
        <v>10013</v>
      </c>
      <c r="F8535" t="s">
        <v>3828</v>
      </c>
      <c r="G8535" t="s">
        <v>399</v>
      </c>
      <c r="H8535">
        <v>80</v>
      </c>
      <c r="J8535" t="s">
        <v>22634</v>
      </c>
      <c r="K8535" s="132" t="str">
        <f>IFERROR(IFERROR(INDEX(Кат!$O:$O,MATCH($C8535,Кат!$I:$I,0)),INDEX(Торг!$L:$L,MATCH($C8535,Торг!$I:$I,0))),"")</f>
        <v/>
      </c>
      <c r="L8535" s="132" t="str">
        <f>IFERROR(IFERROR(INDEX(Кат!$A:$A,MATCH($C8535,Кат!$I:$I,0)),INDEX(Торг!$A:$A,MATCH($C8535,Торг!$I:$I,0))),"")</f>
        <v/>
      </c>
      <c r="M8535" s="132" t="str">
        <f>IFERROR(IFERROR(INDEX(Кат!$B:$B,MATCH($C8535,Кат!$I:$I,0)),INDEX(Торг!$B:$B,MATCH($C8535,Торг!$I:$I,0))),"")</f>
        <v/>
      </c>
      <c r="N8535" s="132" t="str">
        <f t="shared" si="133"/>
        <v>ЕВРОДЕТАЛЬ ED3-021P</v>
      </c>
      <c r="O8535" s="132" t="str">
        <f>IFERROR(IFERROR(INDEX(Кат!$B:$B,MATCH($N8535,Кат!$I:$I,0)),INDEX(Торг!$B:$B,MATCH($N8535,Торг!$I:$I,0))),"")</f>
        <v/>
      </c>
    </row>
    <row r="8536" spans="1:15" outlineLevel="2">
      <c r="A8536" t="s">
        <v>24625</v>
      </c>
      <c r="C8536" s="191"/>
      <c r="E8536" t="s">
        <v>23484</v>
      </c>
      <c r="J8536" t="s">
        <v>22634</v>
      </c>
      <c r="K8536" s="132" t="str">
        <f>IFERROR(IFERROR(INDEX(Кат!$O:$O,MATCH($C8536,Кат!$I:$I,0)),INDEX(Торг!$L:$L,MATCH($C8536,Торг!$I:$I,0))),"")</f>
        <v/>
      </c>
      <c r="L8536" s="132" t="str">
        <f>IFERROR(IFERROR(INDEX(Кат!$A:$A,MATCH($C8536,Кат!$I:$I,0)),INDEX(Торг!$A:$A,MATCH($C8536,Торг!$I:$I,0))),"")</f>
        <v/>
      </c>
      <c r="M8536" s="132" t="str">
        <f>IFERROR(IFERROR(INDEX(Кат!$B:$B,MATCH($C8536,Кат!$I:$I,0)),INDEX(Торг!$B:$B,MATCH($C8536,Торг!$I:$I,0))),"")</f>
        <v/>
      </c>
      <c r="N8536" s="132" t="str">
        <f t="shared" si="133"/>
        <v xml:space="preserve"> </v>
      </c>
      <c r="O8536" s="132" t="str">
        <f>IFERROR(IFERROR(INDEX(Кат!$B:$B,MATCH($N8536,Кат!$I:$I,0)),INDEX(Торг!$B:$B,MATCH($N8536,Торг!$I:$I,0))),"")</f>
        <v/>
      </c>
    </row>
    <row r="8537" spans="1:15" outlineLevel="1">
      <c r="A8537" t="s">
        <v>20257</v>
      </c>
      <c r="C8537" s="191" t="s">
        <v>10014</v>
      </c>
      <c r="E8537" t="s">
        <v>10015</v>
      </c>
      <c r="F8537" t="s">
        <v>3828</v>
      </c>
      <c r="G8537" t="s">
        <v>375</v>
      </c>
      <c r="H8537">
        <v>620</v>
      </c>
      <c r="J8537" t="s">
        <v>22634</v>
      </c>
      <c r="K8537" s="132" t="str">
        <f>IFERROR(IFERROR(INDEX(Кат!$O:$O,MATCH($C8537,Кат!$I:$I,0)),INDEX(Торг!$L:$L,MATCH($C8537,Торг!$I:$I,0))),"")</f>
        <v/>
      </c>
      <c r="L8537" s="132" t="str">
        <f>IFERROR(IFERROR(INDEX(Кат!$A:$A,MATCH($C8537,Кат!$I:$I,0)),INDEX(Торг!$A:$A,MATCH($C8537,Торг!$I:$I,0))),"")</f>
        <v/>
      </c>
      <c r="M8537" s="132" t="str">
        <f>IFERROR(IFERROR(INDEX(Кат!$B:$B,MATCH($C8537,Кат!$I:$I,0)),INDEX(Торг!$B:$B,MATCH($C8537,Торг!$I:$I,0))),"")</f>
        <v/>
      </c>
      <c r="N8537" s="132" t="str">
        <f t="shared" si="133"/>
        <v>ЕВРОДЕТАЛЬ ED4-101B</v>
      </c>
      <c r="O8537" s="132" t="str">
        <f>IFERROR(IFERROR(INDEX(Кат!$B:$B,MATCH($N8537,Кат!$I:$I,0)),INDEX(Торг!$B:$B,MATCH($N8537,Торг!$I:$I,0))),"")</f>
        <v/>
      </c>
    </row>
    <row r="8538" spans="1:15" outlineLevel="2">
      <c r="A8538" t="s">
        <v>20258</v>
      </c>
      <c r="C8538" s="191" t="s">
        <v>10016</v>
      </c>
      <c r="E8538" t="s">
        <v>10017</v>
      </c>
      <c r="F8538" t="s">
        <v>3828</v>
      </c>
      <c r="G8538" t="s">
        <v>375</v>
      </c>
      <c r="H8538">
        <v>550</v>
      </c>
      <c r="J8538" t="s">
        <v>22634</v>
      </c>
      <c r="K8538" s="132" t="str">
        <f>IFERROR(IFERROR(INDEX(Кат!$O:$O,MATCH($C8538,Кат!$I:$I,0)),INDEX(Торг!$L:$L,MATCH($C8538,Торг!$I:$I,0))),"")</f>
        <v/>
      </c>
      <c r="L8538" s="132" t="str">
        <f>IFERROR(IFERROR(INDEX(Кат!$A:$A,MATCH($C8538,Кат!$I:$I,0)),INDEX(Торг!$A:$A,MATCH($C8538,Торг!$I:$I,0))),"")</f>
        <v/>
      </c>
      <c r="M8538" s="132" t="str">
        <f>IFERROR(IFERROR(INDEX(Кат!$B:$B,MATCH($C8538,Кат!$I:$I,0)),INDEX(Торг!$B:$B,MATCH($C8538,Торг!$I:$I,0))),"")</f>
        <v/>
      </c>
      <c r="N8538" s="132" t="str">
        <f t="shared" si="133"/>
        <v>ЕВРОДЕТАЛЬ ED4-108B</v>
      </c>
      <c r="O8538" s="132" t="str">
        <f>IFERROR(IFERROR(INDEX(Кат!$B:$B,MATCH($N8538,Кат!$I:$I,0)),INDEX(Торг!$B:$B,MATCH($N8538,Торг!$I:$I,0))),"")</f>
        <v/>
      </c>
    </row>
    <row r="8539" spans="1:15" outlineLevel="2">
      <c r="A8539" t="s">
        <v>20259</v>
      </c>
      <c r="C8539" s="191" t="s">
        <v>10018</v>
      </c>
      <c r="E8539" t="s">
        <v>10019</v>
      </c>
      <c r="F8539" t="s">
        <v>3828</v>
      </c>
      <c r="G8539" t="s">
        <v>375</v>
      </c>
      <c r="H8539">
        <v>310</v>
      </c>
      <c r="J8539" t="s">
        <v>22634</v>
      </c>
      <c r="K8539" s="132" t="str">
        <f>IFERROR(IFERROR(INDEX(Кат!$O:$O,MATCH($C8539,Кат!$I:$I,0)),INDEX(Торг!$L:$L,MATCH($C8539,Торг!$I:$I,0))),"")</f>
        <v/>
      </c>
      <c r="L8539" s="132" t="str">
        <f>IFERROR(IFERROR(INDEX(Кат!$A:$A,MATCH($C8539,Кат!$I:$I,0)),INDEX(Торг!$A:$A,MATCH($C8539,Торг!$I:$I,0))),"")</f>
        <v/>
      </c>
      <c r="M8539" s="132" t="str">
        <f>IFERROR(IFERROR(INDEX(Кат!$B:$B,MATCH($C8539,Кат!$I:$I,0)),INDEX(Торг!$B:$B,MATCH($C8539,Торг!$I:$I,0))),"")</f>
        <v/>
      </c>
      <c r="N8539" s="132" t="str">
        <f t="shared" si="133"/>
        <v>ЕВРОДЕТАЛЬ ED4-211B</v>
      </c>
      <c r="O8539" s="132" t="str">
        <f>IFERROR(IFERROR(INDEX(Кат!$B:$B,MATCH($N8539,Кат!$I:$I,0)),INDEX(Торг!$B:$B,MATCH($N8539,Торг!$I:$I,0))),"")</f>
        <v/>
      </c>
    </row>
    <row r="8540" spans="1:15" outlineLevel="2">
      <c r="A8540" t="s">
        <v>20260</v>
      </c>
      <c r="C8540" s="191" t="s">
        <v>10020</v>
      </c>
      <c r="E8540" t="s">
        <v>10021</v>
      </c>
      <c r="F8540" t="s">
        <v>3828</v>
      </c>
      <c r="G8540" t="s">
        <v>375</v>
      </c>
      <c r="H8540">
        <v>310</v>
      </c>
      <c r="J8540" t="s">
        <v>22634</v>
      </c>
      <c r="K8540" s="132" t="str">
        <f>IFERROR(IFERROR(INDEX(Кат!$O:$O,MATCH($C8540,Кат!$I:$I,0)),INDEX(Торг!$L:$L,MATCH($C8540,Торг!$I:$I,0))),"")</f>
        <v/>
      </c>
      <c r="L8540" s="132" t="str">
        <f>IFERROR(IFERROR(INDEX(Кат!$A:$A,MATCH($C8540,Кат!$I:$I,0)),INDEX(Торг!$A:$A,MATCH($C8540,Торг!$I:$I,0))),"")</f>
        <v/>
      </c>
      <c r="M8540" s="132" t="str">
        <f>IFERROR(IFERROR(INDEX(Кат!$B:$B,MATCH($C8540,Кат!$I:$I,0)),INDEX(Торг!$B:$B,MATCH($C8540,Торг!$I:$I,0))),"")</f>
        <v/>
      </c>
      <c r="N8540" s="132" t="str">
        <f t="shared" si="133"/>
        <v>ЕВРОДЕТАЛЬ ED4-201B</v>
      </c>
      <c r="O8540" s="132" t="str">
        <f>IFERROR(IFERROR(INDEX(Кат!$B:$B,MATCH($N8540,Кат!$I:$I,0)),INDEX(Торг!$B:$B,MATCH($N8540,Торг!$I:$I,0))),"")</f>
        <v/>
      </c>
    </row>
    <row r="8541" spans="1:15" outlineLevel="2">
      <c r="A8541" t="s">
        <v>20261</v>
      </c>
      <c r="C8541" s="191" t="s">
        <v>10022</v>
      </c>
      <c r="E8541" t="s">
        <v>10023</v>
      </c>
      <c r="F8541" t="s">
        <v>3828</v>
      </c>
      <c r="G8541" t="s">
        <v>375</v>
      </c>
      <c r="H8541">
        <v>350</v>
      </c>
      <c r="J8541" t="s">
        <v>22634</v>
      </c>
      <c r="K8541" s="132" t="str">
        <f>IFERROR(IFERROR(INDEX(Кат!$O:$O,MATCH($C8541,Кат!$I:$I,0)),INDEX(Торг!$L:$L,MATCH($C8541,Торг!$I:$I,0))),"")</f>
        <v/>
      </c>
      <c r="L8541" s="132" t="str">
        <f>IFERROR(IFERROR(INDEX(Кат!$A:$A,MATCH($C8541,Кат!$I:$I,0)),INDEX(Торг!$A:$A,MATCH($C8541,Торг!$I:$I,0))),"")</f>
        <v/>
      </c>
      <c r="M8541" s="132" t="str">
        <f>IFERROR(IFERROR(INDEX(Кат!$B:$B,MATCH($C8541,Кат!$I:$I,0)),INDEX(Торг!$B:$B,MATCH($C8541,Торг!$I:$I,0))),"")</f>
        <v/>
      </c>
      <c r="N8541" s="132" t="str">
        <f t="shared" si="133"/>
        <v>ЕВРОДЕТАЛЬ ED4-208B</v>
      </c>
      <c r="O8541" s="132" t="str">
        <f>IFERROR(IFERROR(INDEX(Кат!$B:$B,MATCH($N8541,Кат!$I:$I,0)),INDEX(Торг!$B:$B,MATCH($N8541,Торг!$I:$I,0))),"")</f>
        <v/>
      </c>
    </row>
    <row r="8542" spans="1:15" outlineLevel="1">
      <c r="A8542" t="s">
        <v>20262</v>
      </c>
      <c r="C8542" s="191" t="s">
        <v>10024</v>
      </c>
      <c r="E8542" t="s">
        <v>10025</v>
      </c>
      <c r="F8542" t="s">
        <v>3828</v>
      </c>
      <c r="G8542" t="s">
        <v>375</v>
      </c>
      <c r="H8542">
        <v>360</v>
      </c>
      <c r="J8542" t="s">
        <v>22634</v>
      </c>
      <c r="K8542" s="132" t="str">
        <f>IFERROR(IFERROR(INDEX(Кат!$O:$O,MATCH($C8542,Кат!$I:$I,0)),INDEX(Торг!$L:$L,MATCH($C8542,Торг!$I:$I,0))),"")</f>
        <v/>
      </c>
      <c r="L8542" s="132" t="str">
        <f>IFERROR(IFERROR(INDEX(Кат!$A:$A,MATCH($C8542,Кат!$I:$I,0)),INDEX(Торг!$A:$A,MATCH($C8542,Торг!$I:$I,0))),"")</f>
        <v/>
      </c>
      <c r="M8542" s="132" t="str">
        <f>IFERROR(IFERROR(INDEX(Кат!$B:$B,MATCH($C8542,Кат!$I:$I,0)),INDEX(Торг!$B:$B,MATCH($C8542,Торг!$I:$I,0))),"")</f>
        <v/>
      </c>
      <c r="N8542" s="132" t="str">
        <f t="shared" si="133"/>
        <v>ЕВРОДЕТАЛЬ ED4-210B</v>
      </c>
      <c r="O8542" s="132" t="str">
        <f>IFERROR(IFERROR(INDEX(Кат!$B:$B,MATCH($N8542,Кат!$I:$I,0)),INDEX(Торг!$B:$B,MATCH($N8542,Торг!$I:$I,0))),"")</f>
        <v/>
      </c>
    </row>
    <row r="8543" spans="1:15" outlineLevel="2">
      <c r="A8543" t="s">
        <v>20263</v>
      </c>
      <c r="C8543" s="191" t="s">
        <v>10026</v>
      </c>
      <c r="E8543" t="s">
        <v>10027</v>
      </c>
      <c r="F8543" t="s">
        <v>3828</v>
      </c>
      <c r="G8543" t="s">
        <v>375</v>
      </c>
      <c r="H8543">
        <v>340</v>
      </c>
      <c r="J8543" t="s">
        <v>22634</v>
      </c>
      <c r="K8543" s="132" t="str">
        <f>IFERROR(IFERROR(INDEX(Кат!$O:$O,MATCH($C8543,Кат!$I:$I,0)),INDEX(Торг!$L:$L,MATCH($C8543,Торг!$I:$I,0))),"")</f>
        <v/>
      </c>
      <c r="L8543" s="132" t="str">
        <f>IFERROR(IFERROR(INDEX(Кат!$A:$A,MATCH($C8543,Кат!$I:$I,0)),INDEX(Торг!$A:$A,MATCH($C8543,Торг!$I:$I,0))),"")</f>
        <v/>
      </c>
      <c r="M8543" s="132" t="str">
        <f>IFERROR(IFERROR(INDEX(Кат!$B:$B,MATCH($C8543,Кат!$I:$I,0)),INDEX(Торг!$B:$B,MATCH($C8543,Торг!$I:$I,0))),"")</f>
        <v/>
      </c>
      <c r="N8543" s="132" t="str">
        <f t="shared" si="133"/>
        <v>ЕВРОДЕТАЛЬ ED4-221B</v>
      </c>
      <c r="O8543" s="132" t="str">
        <f>IFERROR(IFERROR(INDEX(Кат!$B:$B,MATCH($N8543,Кат!$I:$I,0)),INDEX(Торг!$B:$B,MATCH($N8543,Торг!$I:$I,0))),"")</f>
        <v/>
      </c>
    </row>
    <row r="8544" spans="1:15" outlineLevel="1">
      <c r="A8544" t="s">
        <v>20264</v>
      </c>
      <c r="C8544" s="191" t="s">
        <v>10028</v>
      </c>
      <c r="E8544" t="s">
        <v>10029</v>
      </c>
      <c r="F8544" t="s">
        <v>3828</v>
      </c>
      <c r="G8544" t="s">
        <v>375</v>
      </c>
      <c r="H8544">
        <v>660</v>
      </c>
      <c r="J8544" t="s">
        <v>22634</v>
      </c>
      <c r="K8544" s="132" t="str">
        <f>IFERROR(IFERROR(INDEX(Кат!$O:$O,MATCH($C8544,Кат!$I:$I,0)),INDEX(Торг!$L:$L,MATCH($C8544,Торг!$I:$I,0))),"")</f>
        <v/>
      </c>
      <c r="L8544" s="132" t="str">
        <f>IFERROR(IFERROR(INDEX(Кат!$A:$A,MATCH($C8544,Кат!$I:$I,0)),INDEX(Торг!$A:$A,MATCH($C8544,Торг!$I:$I,0))),"")</f>
        <v/>
      </c>
      <c r="M8544" s="132" t="str">
        <f>IFERROR(IFERROR(INDEX(Кат!$B:$B,MATCH($C8544,Кат!$I:$I,0)),INDEX(Торг!$B:$B,MATCH($C8544,Торг!$I:$I,0))),"")</f>
        <v/>
      </c>
      <c r="N8544" s="132" t="str">
        <f t="shared" si="133"/>
        <v>ЕВРОДЕТАЛЬ ED4-234В</v>
      </c>
      <c r="O8544" s="132" t="str">
        <f>IFERROR(IFERROR(INDEX(Кат!$B:$B,MATCH($N8544,Кат!$I:$I,0)),INDEX(Торг!$B:$B,MATCH($N8544,Торг!$I:$I,0))),"")</f>
        <v/>
      </c>
    </row>
    <row r="8545" spans="1:15" outlineLevel="2">
      <c r="A8545" t="s">
        <v>20265</v>
      </c>
      <c r="C8545" s="191" t="s">
        <v>10030</v>
      </c>
      <c r="E8545" t="s">
        <v>10031</v>
      </c>
      <c r="F8545" t="s">
        <v>3828</v>
      </c>
      <c r="G8545" t="s">
        <v>375</v>
      </c>
      <c r="H8545">
        <v>430</v>
      </c>
      <c r="J8545" t="s">
        <v>22634</v>
      </c>
      <c r="K8545" s="132" t="str">
        <f>IFERROR(IFERROR(INDEX(Кат!$O:$O,MATCH($C8545,Кат!$I:$I,0)),INDEX(Торг!$L:$L,MATCH($C8545,Торг!$I:$I,0))),"")</f>
        <v/>
      </c>
      <c r="L8545" s="132" t="str">
        <f>IFERROR(IFERROR(INDEX(Кат!$A:$A,MATCH($C8545,Кат!$I:$I,0)),INDEX(Торг!$A:$A,MATCH($C8545,Торг!$I:$I,0))),"")</f>
        <v/>
      </c>
      <c r="M8545" s="132" t="str">
        <f>IFERROR(IFERROR(INDEX(Кат!$B:$B,MATCH($C8545,Кат!$I:$I,0)),INDEX(Торг!$B:$B,MATCH($C8545,Торг!$I:$I,0))),"")</f>
        <v/>
      </c>
      <c r="N8545" s="132" t="str">
        <f t="shared" si="133"/>
        <v>ЕВРОДЕТАЛЬ ED4-300R</v>
      </c>
      <c r="O8545" s="132" t="str">
        <f>IFERROR(IFERROR(INDEX(Кат!$B:$B,MATCH($N8545,Кат!$I:$I,0)),INDEX(Торг!$B:$B,MATCH($N8545,Торг!$I:$I,0))),"")</f>
        <v/>
      </c>
    </row>
    <row r="8546" spans="1:15" outlineLevel="2">
      <c r="A8546" t="s">
        <v>20266</v>
      </c>
      <c r="C8546" s="191" t="s">
        <v>3830</v>
      </c>
      <c r="E8546" t="s">
        <v>3831</v>
      </c>
      <c r="F8546" t="s">
        <v>3828</v>
      </c>
      <c r="G8546" t="s">
        <v>375</v>
      </c>
      <c r="H8546">
        <v>430</v>
      </c>
      <c r="J8546" t="s">
        <v>22634</v>
      </c>
      <c r="K8546" s="132" t="str">
        <f>IFERROR(IFERROR(INDEX(Кат!$O:$O,MATCH($C8546,Кат!$I:$I,0)),INDEX(Торг!$L:$L,MATCH($C8546,Торг!$I:$I,0))),"")</f>
        <v/>
      </c>
      <c r="L8546" s="132" t="str">
        <f>IFERROR(IFERROR(INDEX(Кат!$A:$A,MATCH($C8546,Кат!$I:$I,0)),INDEX(Торг!$A:$A,MATCH($C8546,Торг!$I:$I,0))),"")</f>
        <v/>
      </c>
      <c r="M8546" s="132" t="str">
        <f>IFERROR(IFERROR(INDEX(Кат!$B:$B,MATCH($C8546,Кат!$I:$I,0)),INDEX(Торг!$B:$B,MATCH($C8546,Торг!$I:$I,0))),"")</f>
        <v/>
      </c>
      <c r="N8546" s="132" t="str">
        <f t="shared" si="133"/>
        <v>ЕВРОДЕТАЛЬ ED4-301R</v>
      </c>
      <c r="O8546" s="132" t="str">
        <f>IFERROR(IFERROR(INDEX(Кат!$B:$B,MATCH($N8546,Кат!$I:$I,0)),INDEX(Торг!$B:$B,MATCH($N8546,Торг!$I:$I,0))),"")</f>
        <v/>
      </c>
    </row>
    <row r="8547" spans="1:15" outlineLevel="2">
      <c r="A8547" t="s">
        <v>20267</v>
      </c>
      <c r="C8547" s="191" t="s">
        <v>10032</v>
      </c>
      <c r="E8547" t="s">
        <v>10033</v>
      </c>
      <c r="F8547" t="s">
        <v>3828</v>
      </c>
      <c r="G8547" t="s">
        <v>375</v>
      </c>
      <c r="H8547">
        <v>530</v>
      </c>
      <c r="J8547" t="s">
        <v>22634</v>
      </c>
      <c r="K8547" s="132" t="str">
        <f>IFERROR(IFERROR(INDEX(Кат!$O:$O,MATCH($C8547,Кат!$I:$I,0)),INDEX(Торг!$L:$L,MATCH($C8547,Торг!$I:$I,0))),"")</f>
        <v/>
      </c>
      <c r="L8547" s="132" t="str">
        <f>IFERROR(IFERROR(INDEX(Кат!$A:$A,MATCH($C8547,Кат!$I:$I,0)),INDEX(Торг!$A:$A,MATCH($C8547,Торг!$I:$I,0))),"")</f>
        <v/>
      </c>
      <c r="M8547" s="132" t="str">
        <f>IFERROR(IFERROR(INDEX(Кат!$B:$B,MATCH($C8547,Кат!$I:$I,0)),INDEX(Торг!$B:$B,MATCH($C8547,Торг!$I:$I,0))),"")</f>
        <v/>
      </c>
      <c r="N8547" s="132" t="str">
        <f t="shared" si="133"/>
        <v>ЕВРОДЕТАЛЬ ED4-233B</v>
      </c>
      <c r="O8547" s="132" t="str">
        <f>IFERROR(IFERROR(INDEX(Кат!$B:$B,MATCH($N8547,Кат!$I:$I,0)),INDEX(Торг!$B:$B,MATCH($N8547,Торг!$I:$I,0))),"")</f>
        <v/>
      </c>
    </row>
    <row r="8548" spans="1:15" outlineLevel="2">
      <c r="A8548" t="s">
        <v>24626</v>
      </c>
      <c r="C8548" s="191"/>
      <c r="E8548" t="s">
        <v>24627</v>
      </c>
      <c r="J8548" t="s">
        <v>22634</v>
      </c>
      <c r="K8548" s="132" t="str">
        <f>IFERROR(IFERROR(INDEX(Кат!$O:$O,MATCH($C8548,Кат!$I:$I,0)),INDEX(Торг!$L:$L,MATCH($C8548,Торг!$I:$I,0))),"")</f>
        <v/>
      </c>
      <c r="L8548" s="132" t="str">
        <f>IFERROR(IFERROR(INDEX(Кат!$A:$A,MATCH($C8548,Кат!$I:$I,0)),INDEX(Торг!$A:$A,MATCH($C8548,Торг!$I:$I,0))),"")</f>
        <v/>
      </c>
      <c r="M8548" s="132" t="str">
        <f>IFERROR(IFERROR(INDEX(Кат!$B:$B,MATCH($C8548,Кат!$I:$I,0)),INDEX(Торг!$B:$B,MATCH($C8548,Торг!$I:$I,0))),"")</f>
        <v/>
      </c>
      <c r="N8548" s="132" t="str">
        <f t="shared" si="133"/>
        <v xml:space="preserve"> </v>
      </c>
      <c r="O8548" s="132" t="str">
        <f>IFERROR(IFERROR(INDEX(Кат!$B:$B,MATCH($N8548,Кат!$I:$I,0)),INDEX(Торг!$B:$B,MATCH($N8548,Торг!$I:$I,0))),"")</f>
        <v/>
      </c>
    </row>
    <row r="8549" spans="1:15" outlineLevel="2">
      <c r="A8549" t="s">
        <v>20268</v>
      </c>
      <c r="C8549" s="191" t="s">
        <v>10034</v>
      </c>
      <c r="E8549" t="s">
        <v>10035</v>
      </c>
      <c r="F8549" t="s">
        <v>10036</v>
      </c>
      <c r="G8549" t="s">
        <v>399</v>
      </c>
      <c r="H8549">
        <v>250</v>
      </c>
      <c r="J8549" t="s">
        <v>22634</v>
      </c>
      <c r="K8549" s="132" t="str">
        <f>IFERROR(IFERROR(INDEX(Кат!$O:$O,MATCH($C8549,Кат!$I:$I,0)),INDEX(Торг!$L:$L,MATCH($C8549,Торг!$I:$I,0))),"")</f>
        <v/>
      </c>
      <c r="L8549" s="132" t="str">
        <f>IFERROR(IFERROR(INDEX(Кат!$A:$A,MATCH($C8549,Кат!$I:$I,0)),INDEX(Торг!$A:$A,MATCH($C8549,Торг!$I:$I,0))),"")</f>
        <v/>
      </c>
      <c r="M8549" s="132" t="str">
        <f>IFERROR(IFERROR(INDEX(Кат!$B:$B,MATCH($C8549,Кат!$I:$I,0)),INDEX(Торг!$B:$B,MATCH($C8549,Торг!$I:$I,0))),"")</f>
        <v/>
      </c>
      <c r="N8549" s="132" t="str">
        <f t="shared" si="133"/>
        <v>ЕЗАТИ 21083-1003020</v>
      </c>
      <c r="O8549" s="132" t="str">
        <f>IFERROR(IFERROR(INDEX(Кат!$B:$B,MATCH($N8549,Кат!$I:$I,0)),INDEX(Торг!$B:$B,MATCH($N8549,Торг!$I:$I,0))),"")</f>
        <v/>
      </c>
    </row>
    <row r="8550" spans="1:15" outlineLevel="1">
      <c r="A8550" t="s">
        <v>24628</v>
      </c>
      <c r="C8550" s="191"/>
      <c r="E8550" t="s">
        <v>24629</v>
      </c>
      <c r="J8550" t="s">
        <v>22634</v>
      </c>
      <c r="K8550" s="132" t="str">
        <f>IFERROR(IFERROR(INDEX(Кат!$O:$O,MATCH($C8550,Кат!$I:$I,0)),INDEX(Торг!$L:$L,MATCH($C8550,Торг!$I:$I,0))),"")</f>
        <v/>
      </c>
      <c r="L8550" s="132" t="str">
        <f>IFERROR(IFERROR(INDEX(Кат!$A:$A,MATCH($C8550,Кат!$I:$I,0)),INDEX(Торг!$A:$A,MATCH($C8550,Торг!$I:$I,0))),"")</f>
        <v/>
      </c>
      <c r="M8550" s="132" t="str">
        <f>IFERROR(IFERROR(INDEX(Кат!$B:$B,MATCH($C8550,Кат!$I:$I,0)),INDEX(Торг!$B:$B,MATCH($C8550,Торг!$I:$I,0))),"")</f>
        <v/>
      </c>
      <c r="N8550" s="132" t="str">
        <f t="shared" si="133"/>
        <v xml:space="preserve"> </v>
      </c>
      <c r="O8550" s="132" t="str">
        <f>IFERROR(IFERROR(INDEX(Кат!$B:$B,MATCH($N8550,Кат!$I:$I,0)),INDEX(Торг!$B:$B,MATCH($N8550,Торг!$I:$I,0))),"")</f>
        <v/>
      </c>
    </row>
    <row r="8551" spans="1:15" outlineLevel="2">
      <c r="A8551" t="s">
        <v>20269</v>
      </c>
      <c r="C8551" s="191" t="s">
        <v>10037</v>
      </c>
      <c r="E8551" t="s">
        <v>10038</v>
      </c>
      <c r="F8551" t="s">
        <v>10039</v>
      </c>
      <c r="G8551" t="s">
        <v>375</v>
      </c>
      <c r="H8551">
        <v>400</v>
      </c>
      <c r="J8551" t="s">
        <v>22634</v>
      </c>
      <c r="K8551" s="132" t="str">
        <f>IFERROR(IFERROR(INDEX(Кат!$O:$O,MATCH($C8551,Кат!$I:$I,0)),INDEX(Торг!$L:$L,MATCH($C8551,Торг!$I:$I,0))),"")</f>
        <v/>
      </c>
      <c r="L8551" s="132" t="str">
        <f>IFERROR(IFERROR(INDEX(Кат!$A:$A,MATCH($C8551,Кат!$I:$I,0)),INDEX(Торг!$A:$A,MATCH($C8551,Торг!$I:$I,0))),"")</f>
        <v/>
      </c>
      <c r="M8551" s="132" t="str">
        <f>IFERROR(IFERROR(INDEX(Кат!$B:$B,MATCH($C8551,Кат!$I:$I,0)),INDEX(Торг!$B:$B,MATCH($C8551,Торг!$I:$I,0))),"")</f>
        <v/>
      </c>
      <c r="N8551" s="132" t="str">
        <f t="shared" si="133"/>
        <v>ЕПК Волжский РСПК01(спз)</v>
      </c>
      <c r="O8551" s="132" t="str">
        <f>IFERROR(IFERROR(INDEX(Кат!$B:$B,MATCH($N8551,Кат!$I:$I,0)),INDEX(Торг!$B:$B,MATCH($N8551,Торг!$I:$I,0))),"")</f>
        <v/>
      </c>
    </row>
    <row r="8552" spans="1:15" outlineLevel="2">
      <c r="A8552" t="s">
        <v>20270</v>
      </c>
      <c r="C8552" s="191" t="s">
        <v>10040</v>
      </c>
      <c r="E8552" t="s">
        <v>10041</v>
      </c>
      <c r="F8552" t="s">
        <v>10039</v>
      </c>
      <c r="G8552" t="s">
        <v>375</v>
      </c>
      <c r="H8552">
        <v>350</v>
      </c>
      <c r="J8552" t="s">
        <v>22634</v>
      </c>
      <c r="K8552" s="132" t="str">
        <f>IFERROR(IFERROR(INDEX(Кат!$O:$O,MATCH($C8552,Кат!$I:$I,0)),INDEX(Торг!$L:$L,MATCH($C8552,Торг!$I:$I,0))),"")</f>
        <v/>
      </c>
      <c r="L8552" s="132" t="str">
        <f>IFERROR(IFERROR(INDEX(Кат!$A:$A,MATCH($C8552,Кат!$I:$I,0)),INDEX(Торг!$A:$A,MATCH($C8552,Торг!$I:$I,0))),"")</f>
        <v/>
      </c>
      <c r="M8552" s="132" t="str">
        <f>IFERROR(IFERROR(INDEX(Кат!$B:$B,MATCH($C8552,Кат!$I:$I,0)),INDEX(Торг!$B:$B,MATCH($C8552,Торг!$I:$I,0))),"")</f>
        <v/>
      </c>
      <c r="N8552" s="132" t="str">
        <f t="shared" si="133"/>
        <v>ЕПК Волжский LADA1</v>
      </c>
      <c r="O8552" s="132" t="str">
        <f>IFERROR(IFERROR(INDEX(Кат!$B:$B,MATCH($N8552,Кат!$I:$I,0)),INDEX(Торг!$B:$B,MATCH($N8552,Торг!$I:$I,0))),"")</f>
        <v/>
      </c>
    </row>
    <row r="8553" spans="1:15" outlineLevel="2">
      <c r="A8553" t="s">
        <v>20271</v>
      </c>
      <c r="C8553" s="191" t="s">
        <v>10042</v>
      </c>
      <c r="E8553" t="s">
        <v>10043</v>
      </c>
      <c r="F8553" t="s">
        <v>10039</v>
      </c>
      <c r="G8553" t="s">
        <v>375</v>
      </c>
      <c r="H8553">
        <v>500</v>
      </c>
      <c r="J8553" t="s">
        <v>22634</v>
      </c>
      <c r="K8553" s="132" t="str">
        <f>IFERROR(IFERROR(INDEX(Кат!$O:$O,MATCH($C8553,Кат!$I:$I,0)),INDEX(Торг!$L:$L,MATCH($C8553,Торг!$I:$I,0))),"")</f>
        <v/>
      </c>
      <c r="L8553" s="132" t="str">
        <f>IFERROR(IFERROR(INDEX(Кат!$A:$A,MATCH($C8553,Кат!$I:$I,0)),INDEX(Торг!$A:$A,MATCH($C8553,Торг!$I:$I,0))),"")</f>
        <v/>
      </c>
      <c r="M8553" s="132" t="str">
        <f>IFERROR(IFERROR(INDEX(Кат!$B:$B,MATCH($C8553,Кат!$I:$I,0)),INDEX(Торг!$B:$B,MATCH($C8553,Торг!$I:$I,0))),"")</f>
        <v/>
      </c>
      <c r="N8553" s="132" t="str">
        <f t="shared" si="133"/>
        <v>ЕПК Волжский РСПК21(спз)</v>
      </c>
      <c r="O8553" s="132" t="str">
        <f>IFERROR(IFERROR(INDEX(Кат!$B:$B,MATCH($N8553,Кат!$I:$I,0)),INDEX(Торг!$B:$B,MATCH($N8553,Торг!$I:$I,0))),"")</f>
        <v/>
      </c>
    </row>
    <row r="8554" spans="1:15" outlineLevel="1">
      <c r="A8554" t="s">
        <v>20272</v>
      </c>
      <c r="C8554" s="191" t="s">
        <v>10044</v>
      </c>
      <c r="E8554" t="s">
        <v>10045</v>
      </c>
      <c r="F8554" t="s">
        <v>10039</v>
      </c>
      <c r="G8554" t="s">
        <v>375</v>
      </c>
      <c r="H8554">
        <v>450</v>
      </c>
      <c r="J8554" t="s">
        <v>22634</v>
      </c>
      <c r="K8554" s="132" t="str">
        <f>IFERROR(IFERROR(INDEX(Кат!$O:$O,MATCH($C8554,Кат!$I:$I,0)),INDEX(Торг!$L:$L,MATCH($C8554,Торг!$I:$I,0))),"")</f>
        <v/>
      </c>
      <c r="L8554" s="132" t="str">
        <f>IFERROR(IFERROR(INDEX(Кат!$A:$A,MATCH($C8554,Кат!$I:$I,0)),INDEX(Торг!$A:$A,MATCH($C8554,Торг!$I:$I,0))),"")</f>
        <v/>
      </c>
      <c r="M8554" s="132" t="str">
        <f>IFERROR(IFERROR(INDEX(Кат!$B:$B,MATCH($C8554,Кат!$I:$I,0)),INDEX(Торг!$B:$B,MATCH($C8554,Торг!$I:$I,0))),"")</f>
        <v/>
      </c>
      <c r="N8554" s="132" t="str">
        <f t="shared" si="133"/>
        <v>ЕПК Волжский LADA21</v>
      </c>
      <c r="O8554" s="132" t="str">
        <f>IFERROR(IFERROR(INDEX(Кат!$B:$B,MATCH($N8554,Кат!$I:$I,0)),INDEX(Торг!$B:$B,MATCH($N8554,Торг!$I:$I,0))),"")</f>
        <v/>
      </c>
    </row>
    <row r="8555" spans="1:15" outlineLevel="2">
      <c r="A8555" t="s">
        <v>24630</v>
      </c>
      <c r="C8555" s="191"/>
      <c r="E8555" t="s">
        <v>24631</v>
      </c>
      <c r="J8555" t="s">
        <v>22634</v>
      </c>
      <c r="K8555" s="132" t="str">
        <f>IFERROR(IFERROR(INDEX(Кат!$O:$O,MATCH($C8555,Кат!$I:$I,0)),INDEX(Торг!$L:$L,MATCH($C8555,Торг!$I:$I,0))),"")</f>
        <v/>
      </c>
      <c r="L8555" s="132" t="str">
        <f>IFERROR(IFERROR(INDEX(Кат!$A:$A,MATCH($C8555,Кат!$I:$I,0)),INDEX(Торг!$A:$A,MATCH($C8555,Торг!$I:$I,0))),"")</f>
        <v/>
      </c>
      <c r="M8555" s="132" t="str">
        <f>IFERROR(IFERROR(INDEX(Кат!$B:$B,MATCH($C8555,Кат!$I:$I,0)),INDEX(Торг!$B:$B,MATCH($C8555,Торг!$I:$I,0))),"")</f>
        <v/>
      </c>
      <c r="N8555" s="132" t="str">
        <f t="shared" si="133"/>
        <v xml:space="preserve"> </v>
      </c>
      <c r="O8555" s="132" t="str">
        <f>IFERROR(IFERROR(INDEX(Кат!$B:$B,MATCH($N8555,Кат!$I:$I,0)),INDEX(Торг!$B:$B,MATCH($N8555,Торг!$I:$I,0))),"")</f>
        <v/>
      </c>
    </row>
    <row r="8556" spans="1:15" outlineLevel="2">
      <c r="A8556" t="s">
        <v>20273</v>
      </c>
      <c r="C8556" s="191">
        <v>8450006786</v>
      </c>
      <c r="E8556" t="s">
        <v>14162</v>
      </c>
      <c r="F8556" t="s">
        <v>3823</v>
      </c>
      <c r="G8556" t="s">
        <v>399</v>
      </c>
      <c r="H8556">
        <v>2200</v>
      </c>
      <c r="J8556" t="s">
        <v>22634</v>
      </c>
      <c r="K8556" s="132" t="str">
        <f>IFERROR(IFERROR(INDEX(Кат!$O:$O,MATCH($C8556,Кат!$I:$I,0)),INDEX(Торг!$L:$L,MATCH($C8556,Торг!$I:$I,0))),"")</f>
        <v/>
      </c>
      <c r="L8556" s="132" t="str">
        <f>IFERROR(IFERROR(INDEX(Кат!$A:$A,MATCH($C8556,Кат!$I:$I,0)),INDEX(Торг!$A:$A,MATCH($C8556,Торг!$I:$I,0))),"")</f>
        <v/>
      </c>
      <c r="M8556" s="132" t="str">
        <f>IFERROR(IFERROR(INDEX(Кат!$B:$B,MATCH($C8556,Кат!$I:$I,0)),INDEX(Торг!$B:$B,MATCH($C8556,Торг!$I:$I,0))),"")</f>
        <v/>
      </c>
      <c r="N8556" s="132" t="str">
        <f t="shared" si="133"/>
        <v>НЕИЗВЕСТНЫЙ БРЕНД 8450006786</v>
      </c>
      <c r="O8556" s="132" t="str">
        <f>IFERROR(IFERROR(INDEX(Кат!$B:$B,MATCH($N8556,Кат!$I:$I,0)),INDEX(Торг!$B:$B,MATCH($N8556,Торг!$I:$I,0))),"")</f>
        <v/>
      </c>
    </row>
    <row r="8557" spans="1:15" outlineLevel="2">
      <c r="A8557" t="s">
        <v>20274</v>
      </c>
      <c r="C8557" s="191" t="s">
        <v>10046</v>
      </c>
      <c r="E8557" t="s">
        <v>10047</v>
      </c>
      <c r="F8557" t="s">
        <v>3823</v>
      </c>
      <c r="G8557" t="s">
        <v>399</v>
      </c>
      <c r="H8557">
        <v>2200</v>
      </c>
      <c r="J8557" t="s">
        <v>22634</v>
      </c>
      <c r="K8557" s="132" t="str">
        <f>IFERROR(IFERROR(INDEX(Кат!$O:$O,MATCH($C8557,Кат!$I:$I,0)),INDEX(Торг!$L:$L,MATCH($C8557,Торг!$I:$I,0))),"")</f>
        <v/>
      </c>
      <c r="L8557" s="132" t="str">
        <f>IFERROR(IFERROR(INDEX(Кат!$A:$A,MATCH($C8557,Кат!$I:$I,0)),INDEX(Торг!$A:$A,MATCH($C8557,Торг!$I:$I,0))),"")</f>
        <v/>
      </c>
      <c r="M8557" s="132" t="str">
        <f>IFERROR(IFERROR(INDEX(Кат!$B:$B,MATCH($C8557,Кат!$I:$I,0)),INDEX(Торг!$B:$B,MATCH($C8557,Торг!$I:$I,0))),"")</f>
        <v/>
      </c>
      <c r="N8557" s="132" t="str">
        <f t="shared" si="133"/>
        <v>НЕИЗВЕСТНЫЙ БРЕНД 2111-2803012</v>
      </c>
      <c r="O8557" s="132" t="str">
        <f>IFERROR(IFERROR(INDEX(Кат!$B:$B,MATCH($N8557,Кат!$I:$I,0)),INDEX(Торг!$B:$B,MATCH($N8557,Торг!$I:$I,0))),"")</f>
        <v/>
      </c>
    </row>
    <row r="8558" spans="1:15" outlineLevel="2">
      <c r="A8558" t="s">
        <v>20275</v>
      </c>
      <c r="C8558" s="191" t="s">
        <v>10048</v>
      </c>
      <c r="E8558" t="s">
        <v>10049</v>
      </c>
      <c r="F8558" t="s">
        <v>3823</v>
      </c>
      <c r="G8558" t="s">
        <v>399</v>
      </c>
      <c r="H8558">
        <v>2300</v>
      </c>
      <c r="J8558" t="s">
        <v>22634</v>
      </c>
      <c r="K8558" s="132" t="str">
        <f>IFERROR(IFERROR(INDEX(Кат!$O:$O,MATCH($C8558,Кат!$I:$I,0)),INDEX(Торг!$L:$L,MATCH($C8558,Торг!$I:$I,0))),"")</f>
        <v/>
      </c>
      <c r="L8558" s="132" t="str">
        <f>IFERROR(IFERROR(INDEX(Кат!$A:$A,MATCH($C8558,Кат!$I:$I,0)),INDEX(Торг!$A:$A,MATCH($C8558,Торг!$I:$I,0))),"")</f>
        <v/>
      </c>
      <c r="M8558" s="132" t="str">
        <f>IFERROR(IFERROR(INDEX(Кат!$B:$B,MATCH($C8558,Кат!$I:$I,0)),INDEX(Торг!$B:$B,MATCH($C8558,Торг!$I:$I,0))),"")</f>
        <v/>
      </c>
      <c r="N8558" s="132" t="str">
        <f t="shared" si="133"/>
        <v>НЕИЗВЕСТНЫЙ БРЕНД 2115-2803015</v>
      </c>
      <c r="O8558" s="132" t="str">
        <f>IFERROR(IFERROR(INDEX(Кат!$B:$B,MATCH($N8558,Кат!$I:$I,0)),INDEX(Торг!$B:$B,MATCH($N8558,Торг!$I:$I,0))),"")</f>
        <v/>
      </c>
    </row>
    <row r="8559" spans="1:15" outlineLevel="2">
      <c r="A8559" t="s">
        <v>20276</v>
      </c>
      <c r="C8559" s="191" t="s">
        <v>10050</v>
      </c>
      <c r="E8559" t="s">
        <v>10051</v>
      </c>
      <c r="F8559" t="s">
        <v>3823</v>
      </c>
      <c r="G8559" t="s">
        <v>399</v>
      </c>
      <c r="H8559">
        <v>350</v>
      </c>
      <c r="J8559" t="s">
        <v>22634</v>
      </c>
      <c r="K8559" s="132" t="str">
        <f>IFERROR(IFERROR(INDEX(Кат!$O:$O,MATCH($C8559,Кат!$I:$I,0)),INDEX(Торг!$L:$L,MATCH($C8559,Торг!$I:$I,0))),"")</f>
        <v/>
      </c>
      <c r="L8559" s="132" t="str">
        <f>IFERROR(IFERROR(INDEX(Кат!$A:$A,MATCH($C8559,Кат!$I:$I,0)),INDEX(Торг!$A:$A,MATCH($C8559,Торг!$I:$I,0))),"")</f>
        <v/>
      </c>
      <c r="M8559" s="132" t="str">
        <f>IFERROR(IFERROR(INDEX(Кат!$B:$B,MATCH($C8559,Кат!$I:$I,0)),INDEX(Торг!$B:$B,MATCH($C8559,Торг!$I:$I,0))),"")</f>
        <v/>
      </c>
      <c r="N8559" s="132" t="str">
        <f t="shared" si="133"/>
        <v>НЕИЗВЕСТНЫЙ БРЕНД 2180-1311053</v>
      </c>
      <c r="O8559" s="132" t="str">
        <f>IFERROR(IFERROR(INDEX(Кат!$B:$B,MATCH($N8559,Кат!$I:$I,0)),INDEX(Торг!$B:$B,MATCH($N8559,Торг!$I:$I,0))),"")</f>
        <v/>
      </c>
    </row>
    <row r="8560" spans="1:15" outlineLevel="2">
      <c r="A8560" t="s">
        <v>20278</v>
      </c>
      <c r="C8560" s="191" t="s">
        <v>10052</v>
      </c>
      <c r="E8560" t="s">
        <v>10053</v>
      </c>
      <c r="F8560" t="s">
        <v>3823</v>
      </c>
      <c r="G8560" t="s">
        <v>399</v>
      </c>
      <c r="H8560">
        <v>70</v>
      </c>
      <c r="J8560" t="s">
        <v>22634</v>
      </c>
      <c r="K8560" s="132" t="str">
        <f>IFERROR(IFERROR(INDEX(Кат!$O:$O,MATCH($C8560,Кат!$I:$I,0)),INDEX(Торг!$L:$L,MATCH($C8560,Торг!$I:$I,0))),"")</f>
        <v/>
      </c>
      <c r="L8560" s="132" t="str">
        <f>IFERROR(IFERROR(INDEX(Кат!$A:$A,MATCH($C8560,Кат!$I:$I,0)),INDEX(Торг!$A:$A,MATCH($C8560,Торг!$I:$I,0))),"")</f>
        <v/>
      </c>
      <c r="M8560" s="132" t="str">
        <f>IFERROR(IFERROR(INDEX(Кат!$B:$B,MATCH($C8560,Кат!$I:$I,0)),INDEX(Торг!$B:$B,MATCH($C8560,Торг!$I:$I,0))),"")</f>
        <v/>
      </c>
      <c r="N8560" s="132" t="str">
        <f t="shared" si="133"/>
        <v>НЕИЗВЕСТНЫЙ БРЕНД 21214-1006090-01</v>
      </c>
      <c r="O8560" s="132" t="str">
        <f>IFERROR(IFERROR(INDEX(Кат!$B:$B,MATCH($N8560,Кат!$I:$I,0)),INDEX(Торг!$B:$B,MATCH($N8560,Торг!$I:$I,0))),"")</f>
        <v/>
      </c>
    </row>
    <row r="8561" spans="1:15" outlineLevel="2">
      <c r="A8561" t="s">
        <v>20279</v>
      </c>
      <c r="C8561" s="191" t="s">
        <v>3832</v>
      </c>
      <c r="E8561" t="s">
        <v>3833</v>
      </c>
      <c r="F8561" t="s">
        <v>3823</v>
      </c>
      <c r="G8561" t="s">
        <v>399</v>
      </c>
      <c r="H8561">
        <v>160</v>
      </c>
      <c r="J8561" t="s">
        <v>22634</v>
      </c>
      <c r="K8561" s="132" t="str">
        <f>IFERROR(IFERROR(INDEX(Кат!$O:$O,MATCH($C8561,Кат!$I:$I,0)),INDEX(Торг!$L:$L,MATCH($C8561,Торг!$I:$I,0))),"")</f>
        <v/>
      </c>
      <c r="L8561" s="132" t="str">
        <f>IFERROR(IFERROR(INDEX(Кат!$A:$A,MATCH($C8561,Кат!$I:$I,0)),INDEX(Торг!$A:$A,MATCH($C8561,Торг!$I:$I,0))),"")</f>
        <v/>
      </c>
      <c r="M8561" s="132" t="str">
        <f>IFERROR(IFERROR(INDEX(Кат!$B:$B,MATCH($C8561,Кат!$I:$I,0)),INDEX(Торг!$B:$B,MATCH($C8561,Торг!$I:$I,0))),"")</f>
        <v/>
      </c>
      <c r="N8561" s="132" t="str">
        <f t="shared" si="133"/>
        <v>НЕИЗВЕСТНЫЙ БРЕНД 2108-2901050</v>
      </c>
      <c r="O8561" s="132" t="str">
        <f>IFERROR(IFERROR(INDEX(Кат!$B:$B,MATCH($N8561,Кат!$I:$I,0)),INDEX(Торг!$B:$B,MATCH($N8561,Торг!$I:$I,0))),"")</f>
        <v/>
      </c>
    </row>
    <row r="8562" spans="1:15" outlineLevel="2">
      <c r="A8562" t="s">
        <v>20280</v>
      </c>
      <c r="C8562" s="191" t="s">
        <v>10054</v>
      </c>
      <c r="E8562" t="s">
        <v>10055</v>
      </c>
      <c r="F8562" t="s">
        <v>3823</v>
      </c>
      <c r="G8562" t="s">
        <v>399</v>
      </c>
      <c r="H8562">
        <v>20</v>
      </c>
      <c r="J8562" t="s">
        <v>22634</v>
      </c>
      <c r="K8562" s="132" t="str">
        <f>IFERROR(IFERROR(INDEX(Кат!$O:$O,MATCH($C8562,Кат!$I:$I,0)),INDEX(Торг!$L:$L,MATCH($C8562,Торг!$I:$I,0))),"")</f>
        <v/>
      </c>
      <c r="L8562" s="132" t="str">
        <f>IFERROR(IFERROR(INDEX(Кат!$A:$A,MATCH($C8562,Кат!$I:$I,0)),INDEX(Торг!$A:$A,MATCH($C8562,Торг!$I:$I,0))),"")</f>
        <v/>
      </c>
      <c r="M8562" s="132" t="str">
        <f>IFERROR(IFERROR(INDEX(Кат!$B:$B,MATCH($C8562,Кат!$I:$I,0)),INDEX(Торг!$B:$B,MATCH($C8562,Торг!$I:$I,0))),"")</f>
        <v/>
      </c>
      <c r="N8562" s="132" t="str">
        <f t="shared" si="133"/>
        <v>НЕИЗВЕСТНЫЙ БРЕНД БДЗБ10</v>
      </c>
      <c r="O8562" s="132" t="str">
        <f>IFERROR(IFERROR(INDEX(Кат!$B:$B,MATCH($N8562,Кат!$I:$I,0)),INDEX(Торг!$B:$B,MATCH($N8562,Торг!$I:$I,0))),"")</f>
        <v/>
      </c>
    </row>
    <row r="8563" spans="1:15" outlineLevel="2">
      <c r="A8563" t="s">
        <v>20281</v>
      </c>
      <c r="C8563" s="191" t="s">
        <v>10056</v>
      </c>
      <c r="E8563" t="s">
        <v>10057</v>
      </c>
      <c r="F8563" t="s">
        <v>3823</v>
      </c>
      <c r="G8563" t="s">
        <v>399</v>
      </c>
      <c r="H8563">
        <v>20</v>
      </c>
      <c r="J8563" t="s">
        <v>22634</v>
      </c>
      <c r="K8563" s="132" t="str">
        <f>IFERROR(IFERROR(INDEX(Кат!$O:$O,MATCH($C8563,Кат!$I:$I,0)),INDEX(Торг!$L:$L,MATCH($C8563,Торг!$I:$I,0))),"")</f>
        <v/>
      </c>
      <c r="L8563" s="132" t="str">
        <f>IFERROR(IFERROR(INDEX(Кат!$A:$A,MATCH($C8563,Кат!$I:$I,0)),INDEX(Торг!$A:$A,MATCH($C8563,Торг!$I:$I,0))),"")</f>
        <v/>
      </c>
      <c r="M8563" s="132" t="str">
        <f>IFERROR(IFERROR(INDEX(Кат!$B:$B,MATCH($C8563,Кат!$I:$I,0)),INDEX(Торг!$B:$B,MATCH($C8563,Торг!$I:$I,0))),"")</f>
        <v/>
      </c>
      <c r="N8563" s="132" t="str">
        <f t="shared" si="133"/>
        <v>НЕИЗВЕСТНЫЙ БРЕНД БДЗБ70</v>
      </c>
      <c r="O8563" s="132" t="str">
        <f>IFERROR(IFERROR(INDEX(Кат!$B:$B,MATCH($N8563,Кат!$I:$I,0)),INDEX(Торг!$B:$B,MATCH($N8563,Торг!$I:$I,0))),"")</f>
        <v/>
      </c>
    </row>
    <row r="8564" spans="1:15" outlineLevel="1">
      <c r="A8564" t="s">
        <v>20282</v>
      </c>
      <c r="C8564" s="191" t="s">
        <v>10058</v>
      </c>
      <c r="E8564" t="s">
        <v>10059</v>
      </c>
      <c r="F8564" t="s">
        <v>3823</v>
      </c>
      <c r="G8564" t="s">
        <v>375</v>
      </c>
      <c r="H8564">
        <v>260</v>
      </c>
      <c r="J8564" t="s">
        <v>22634</v>
      </c>
      <c r="K8564" s="132" t="str">
        <f>IFERROR(IFERROR(INDEX(Кат!$O:$O,MATCH($C8564,Кат!$I:$I,0)),INDEX(Торг!$L:$L,MATCH($C8564,Торг!$I:$I,0))),"")</f>
        <v/>
      </c>
      <c r="L8564" s="132" t="str">
        <f>IFERROR(IFERROR(INDEX(Кат!$A:$A,MATCH($C8564,Кат!$I:$I,0)),INDEX(Торг!$A:$A,MATCH($C8564,Торг!$I:$I,0))),"")</f>
        <v/>
      </c>
      <c r="M8564" s="132" t="str">
        <f>IFERROR(IFERROR(INDEX(Кат!$B:$B,MATCH($C8564,Кат!$I:$I,0)),INDEX(Торг!$B:$B,MATCH($C8564,Торг!$I:$I,0))),"")</f>
        <v/>
      </c>
      <c r="N8564" s="132" t="str">
        <f t="shared" si="133"/>
        <v>НЕИЗВЕСТНЫЙ БРЕНД БР-7958</v>
      </c>
      <c r="O8564" s="132" t="str">
        <f>IFERROR(IFERROR(INDEX(Кат!$B:$B,MATCH($N8564,Кат!$I:$I,0)),INDEX(Торг!$B:$B,MATCH($N8564,Торг!$I:$I,0))),"")</f>
        <v/>
      </c>
    </row>
    <row r="8565" spans="1:15" outlineLevel="2">
      <c r="A8565" t="s">
        <v>20283</v>
      </c>
      <c r="C8565" s="191" t="s">
        <v>10060</v>
      </c>
      <c r="E8565" t="s">
        <v>10061</v>
      </c>
      <c r="F8565" t="s">
        <v>3823</v>
      </c>
      <c r="G8565" t="s">
        <v>375</v>
      </c>
      <c r="H8565">
        <v>290</v>
      </c>
      <c r="J8565" t="s">
        <v>22634</v>
      </c>
      <c r="K8565" s="132" t="str">
        <f>IFERROR(IFERROR(INDEX(Кат!$O:$O,MATCH($C8565,Кат!$I:$I,0)),INDEX(Торг!$L:$L,MATCH($C8565,Торг!$I:$I,0))),"")</f>
        <v/>
      </c>
      <c r="L8565" s="132" t="str">
        <f>IFERROR(IFERROR(INDEX(Кат!$A:$A,MATCH($C8565,Кат!$I:$I,0)),INDEX(Торг!$A:$A,MATCH($C8565,Торг!$I:$I,0))),"")</f>
        <v/>
      </c>
      <c r="M8565" s="132" t="str">
        <f>IFERROR(IFERROR(INDEX(Кат!$B:$B,MATCH($C8565,Кат!$I:$I,0)),INDEX(Торг!$B:$B,MATCH($C8565,Торг!$I:$I,0))),"")</f>
        <v/>
      </c>
      <c r="N8565" s="132" t="str">
        <f t="shared" si="133"/>
        <v>НЕИЗВЕСТНЫЙ БРЕНД БР-7959</v>
      </c>
      <c r="O8565" s="132" t="str">
        <f>IFERROR(IFERROR(INDEX(Кат!$B:$B,MATCH($N8565,Кат!$I:$I,0)),INDEX(Торг!$B:$B,MATCH($N8565,Торг!$I:$I,0))),"")</f>
        <v/>
      </c>
    </row>
    <row r="8566" spans="1:15" outlineLevel="2">
      <c r="A8566" t="s">
        <v>20284</v>
      </c>
      <c r="C8566" s="191" t="s">
        <v>34010</v>
      </c>
      <c r="E8566" t="s">
        <v>14163</v>
      </c>
      <c r="F8566" t="s">
        <v>3823</v>
      </c>
      <c r="G8566" t="s">
        <v>399</v>
      </c>
      <c r="H8566">
        <v>330</v>
      </c>
      <c r="J8566" t="s">
        <v>22634</v>
      </c>
      <c r="K8566" s="132" t="str">
        <f>IFERROR(IFERROR(INDEX(Кат!$O:$O,MATCH($C8566,Кат!$I:$I,0)),INDEX(Торг!$L:$L,MATCH($C8566,Торг!$I:$I,0))),"")</f>
        <v/>
      </c>
      <c r="L8566" s="132" t="str">
        <f>IFERROR(IFERROR(INDEX(Кат!$A:$A,MATCH($C8566,Кат!$I:$I,0)),INDEX(Торг!$A:$A,MATCH($C8566,Торг!$I:$I,0))),"")</f>
        <v/>
      </c>
      <c r="M8566" s="132" t="str">
        <f>IFERROR(IFERROR(INDEX(Кат!$B:$B,MATCH($C8566,Кат!$I:$I,0)),INDEX(Торг!$B:$B,MATCH($C8566,Торг!$I:$I,0))),"")</f>
        <v/>
      </c>
      <c r="N8566" s="132" t="str">
        <f t="shared" si="133"/>
        <v>НЕИЗВЕСТНЫЙ БРЕНД  2121-1108026</v>
      </c>
      <c r="O8566" s="132" t="str">
        <f>IFERROR(IFERROR(INDEX(Кат!$B:$B,MATCH($N8566,Кат!$I:$I,0)),INDEX(Торг!$B:$B,MATCH($N8566,Торг!$I:$I,0))),"")</f>
        <v/>
      </c>
    </row>
    <row r="8567" spans="1:15" outlineLevel="1">
      <c r="A8567" t="s">
        <v>20285</v>
      </c>
      <c r="C8567" s="191" t="s">
        <v>34011</v>
      </c>
      <c r="E8567" t="s">
        <v>10062</v>
      </c>
      <c r="F8567" t="s">
        <v>3823</v>
      </c>
      <c r="G8567" t="s">
        <v>399</v>
      </c>
      <c r="H8567">
        <v>450</v>
      </c>
      <c r="J8567" t="s">
        <v>22634</v>
      </c>
      <c r="K8567" s="132" t="str">
        <f>IFERROR(IFERROR(INDEX(Кат!$O:$O,MATCH($C8567,Кат!$I:$I,0)),INDEX(Торг!$L:$L,MATCH($C8567,Торг!$I:$I,0))),"")</f>
        <v/>
      </c>
      <c r="L8567" s="132" t="str">
        <f>IFERROR(IFERROR(INDEX(Кат!$A:$A,MATCH($C8567,Кат!$I:$I,0)),INDEX(Торг!$A:$A,MATCH($C8567,Торг!$I:$I,0))),"")</f>
        <v/>
      </c>
      <c r="M8567" s="132" t="str">
        <f>IFERROR(IFERROR(INDEX(Кат!$B:$B,MATCH($C8567,Кат!$I:$I,0)),INDEX(Торг!$B:$B,MATCH($C8567,Торг!$I:$I,0))),"")</f>
        <v/>
      </c>
      <c r="N8567" s="132" t="str">
        <f t="shared" si="133"/>
        <v>НЕИЗВЕСТНЫЙ БРЕНД  21214-1108026</v>
      </c>
      <c r="O8567" s="132" t="str">
        <f>IFERROR(IFERROR(INDEX(Кат!$B:$B,MATCH($N8567,Кат!$I:$I,0)),INDEX(Торг!$B:$B,MATCH($N8567,Торг!$I:$I,0))),"")</f>
        <v/>
      </c>
    </row>
    <row r="8568" spans="1:15" outlineLevel="2">
      <c r="A8568" t="s">
        <v>20286</v>
      </c>
      <c r="C8568" s="191" t="s">
        <v>10063</v>
      </c>
      <c r="E8568" t="s">
        <v>10064</v>
      </c>
      <c r="F8568" t="s">
        <v>3522</v>
      </c>
      <c r="G8568" t="s">
        <v>375</v>
      </c>
      <c r="H8568">
        <v>17500</v>
      </c>
      <c r="J8568" t="s">
        <v>22634</v>
      </c>
      <c r="K8568" s="132" t="str">
        <f>IFERROR(IFERROR(INDEX(Кат!$O:$O,MATCH($C8568,Кат!$I:$I,0)),INDEX(Торг!$L:$L,MATCH($C8568,Торг!$I:$I,0))),"")</f>
        <v/>
      </c>
      <c r="L8568" s="132" t="str">
        <f>IFERROR(IFERROR(INDEX(Кат!$A:$A,MATCH($C8568,Кат!$I:$I,0)),INDEX(Торг!$A:$A,MATCH($C8568,Торг!$I:$I,0))),"")</f>
        <v/>
      </c>
      <c r="M8568" s="132" t="str">
        <f>IFERROR(IFERROR(INDEX(Кат!$B:$B,MATCH($C8568,Кат!$I:$I,0)),INDEX(Торг!$B:$B,MATCH($C8568,Торг!$I:$I,0))),"")</f>
        <v/>
      </c>
      <c r="N8568" s="132" t="str">
        <f t="shared" si="133"/>
        <v>АВТОВАЗ 130208342R/130205358R</v>
      </c>
      <c r="O8568" s="132" t="str">
        <f>IFERROR(IFERROR(INDEX(Кат!$B:$B,MATCH($N8568,Кат!$I:$I,0)),INDEX(Торг!$B:$B,MATCH($N8568,Торг!$I:$I,0))),"")</f>
        <v/>
      </c>
    </row>
    <row r="8569" spans="1:15" outlineLevel="2">
      <c r="A8569" t="s">
        <v>20287</v>
      </c>
      <c r="C8569" s="191" t="s">
        <v>10065</v>
      </c>
      <c r="E8569" t="s">
        <v>10066</v>
      </c>
      <c r="F8569" t="s">
        <v>3823</v>
      </c>
      <c r="G8569" t="s">
        <v>399</v>
      </c>
      <c r="H8569">
        <v>470</v>
      </c>
      <c r="J8569" t="s">
        <v>22634</v>
      </c>
      <c r="K8569" s="132" t="str">
        <f>IFERROR(IFERROR(INDEX(Кат!$O:$O,MATCH($C8569,Кат!$I:$I,0)),INDEX(Торг!$L:$L,MATCH($C8569,Торг!$I:$I,0))),"")</f>
        <v/>
      </c>
      <c r="L8569" s="132" t="str">
        <f>IFERROR(IFERROR(INDEX(Кат!$A:$A,MATCH($C8569,Кат!$I:$I,0)),INDEX(Торг!$A:$A,MATCH($C8569,Торг!$I:$I,0))),"")</f>
        <v/>
      </c>
      <c r="M8569" s="132" t="str">
        <f>IFERROR(IFERROR(INDEX(Кат!$B:$B,MATCH($C8569,Кат!$I:$I,0)),INDEX(Торг!$B:$B,MATCH($C8569,Торг!$I:$I,0))),"")</f>
        <v/>
      </c>
      <c r="N8569" s="132" t="str">
        <f t="shared" si="133"/>
        <v>НЕИЗВЕСТНЫЙ БРЕНД 08-8101078АН</v>
      </c>
      <c r="O8569" s="132" t="str">
        <f>IFERROR(IFERROR(INDEX(Кат!$B:$B,MATCH($N8569,Кат!$I:$I,0)),INDEX(Торг!$B:$B,MATCH($N8569,Торг!$I:$I,0))),"")</f>
        <v/>
      </c>
    </row>
    <row r="8570" spans="1:15" outlineLevel="2">
      <c r="A8570" t="s">
        <v>20288</v>
      </c>
      <c r="C8570" s="191">
        <v>10045</v>
      </c>
      <c r="E8570" t="s">
        <v>10067</v>
      </c>
      <c r="F8570" t="s">
        <v>3823</v>
      </c>
      <c r="G8570" t="s">
        <v>399</v>
      </c>
      <c r="H8570">
        <v>400</v>
      </c>
      <c r="J8570" t="s">
        <v>22634</v>
      </c>
      <c r="K8570" s="132" t="str">
        <f>IFERROR(IFERROR(INDEX(Кат!$O:$O,MATCH($C8570,Кат!$I:$I,0)),INDEX(Торг!$L:$L,MATCH($C8570,Торг!$I:$I,0))),"")</f>
        <v/>
      </c>
      <c r="L8570" s="132" t="str">
        <f>IFERROR(IFERROR(INDEX(Кат!$A:$A,MATCH($C8570,Кат!$I:$I,0)),INDEX(Торг!$A:$A,MATCH($C8570,Торг!$I:$I,0))),"")</f>
        <v/>
      </c>
      <c r="M8570" s="132" t="str">
        <f>IFERROR(IFERROR(INDEX(Кат!$B:$B,MATCH($C8570,Кат!$I:$I,0)),INDEX(Торг!$B:$B,MATCH($C8570,Торг!$I:$I,0))),"")</f>
        <v/>
      </c>
      <c r="N8570" s="132" t="str">
        <f t="shared" si="133"/>
        <v>НЕИЗВЕСТНЫЙ БРЕНД 10045</v>
      </c>
      <c r="O8570" s="132" t="str">
        <f>IFERROR(IFERROR(INDEX(Кат!$B:$B,MATCH($N8570,Кат!$I:$I,0)),INDEX(Торг!$B:$B,MATCH($N8570,Торг!$I:$I,0))),"")</f>
        <v/>
      </c>
    </row>
    <row r="8571" spans="1:15" outlineLevel="2">
      <c r="A8571" t="s">
        <v>20289</v>
      </c>
      <c r="C8571" s="191">
        <v>10051</v>
      </c>
      <c r="E8571" t="s">
        <v>10068</v>
      </c>
      <c r="F8571" t="s">
        <v>3823</v>
      </c>
      <c r="G8571" t="s">
        <v>399</v>
      </c>
      <c r="H8571">
        <v>400</v>
      </c>
      <c r="J8571" t="s">
        <v>22634</v>
      </c>
      <c r="K8571" s="132" t="str">
        <f>IFERROR(IFERROR(INDEX(Кат!$O:$O,MATCH($C8571,Кат!$I:$I,0)),INDEX(Торг!$L:$L,MATCH($C8571,Торг!$I:$I,0))),"")</f>
        <v/>
      </c>
      <c r="L8571" s="132" t="str">
        <f>IFERROR(IFERROR(INDEX(Кат!$A:$A,MATCH($C8571,Кат!$I:$I,0)),INDEX(Торг!$A:$A,MATCH($C8571,Торг!$I:$I,0))),"")</f>
        <v/>
      </c>
      <c r="M8571" s="132" t="str">
        <f>IFERROR(IFERROR(INDEX(Кат!$B:$B,MATCH($C8571,Кат!$I:$I,0)),INDEX(Торг!$B:$B,MATCH($C8571,Торг!$I:$I,0))),"")</f>
        <v/>
      </c>
      <c r="N8571" s="132" t="str">
        <f t="shared" si="133"/>
        <v>НЕИЗВЕСТНЫЙ БРЕНД 10051</v>
      </c>
      <c r="O8571" s="132" t="str">
        <f>IFERROR(IFERROR(INDEX(Кат!$B:$B,MATCH($N8571,Кат!$I:$I,0)),INDEX(Торг!$B:$B,MATCH($N8571,Торг!$I:$I,0))),"")</f>
        <v/>
      </c>
    </row>
    <row r="8572" spans="1:15" outlineLevel="2">
      <c r="A8572" t="s">
        <v>20290</v>
      </c>
      <c r="C8572" s="191">
        <v>12051</v>
      </c>
      <c r="E8572" t="s">
        <v>10069</v>
      </c>
      <c r="F8572" t="s">
        <v>3823</v>
      </c>
      <c r="G8572" t="s">
        <v>399</v>
      </c>
      <c r="H8572">
        <v>450</v>
      </c>
      <c r="J8572" t="s">
        <v>22634</v>
      </c>
      <c r="K8572" s="132" t="str">
        <f>IFERROR(IFERROR(INDEX(Кат!$O:$O,MATCH($C8572,Кат!$I:$I,0)),INDEX(Торг!$L:$L,MATCH($C8572,Торг!$I:$I,0))),"")</f>
        <v/>
      </c>
      <c r="L8572" s="132" t="str">
        <f>IFERROR(IFERROR(INDEX(Кат!$A:$A,MATCH($C8572,Кат!$I:$I,0)),INDEX(Торг!$A:$A,MATCH($C8572,Торг!$I:$I,0))),"")</f>
        <v/>
      </c>
      <c r="M8572" s="132" t="str">
        <f>IFERROR(IFERROR(INDEX(Кат!$B:$B,MATCH($C8572,Кат!$I:$I,0)),INDEX(Торг!$B:$B,MATCH($C8572,Торг!$I:$I,0))),"")</f>
        <v/>
      </c>
      <c r="N8572" s="132" t="str">
        <f t="shared" si="133"/>
        <v>НЕИЗВЕСТНЫЙ БРЕНД 12051</v>
      </c>
      <c r="O8572" s="132" t="str">
        <f>IFERROR(IFERROR(INDEX(Кат!$B:$B,MATCH($N8572,Кат!$I:$I,0)),INDEX(Торг!$B:$B,MATCH($N8572,Торг!$I:$I,0))),"")</f>
        <v/>
      </c>
    </row>
    <row r="8573" spans="1:15" outlineLevel="2">
      <c r="A8573" t="s">
        <v>20291</v>
      </c>
      <c r="C8573" s="191">
        <v>15051</v>
      </c>
      <c r="E8573" t="s">
        <v>10070</v>
      </c>
      <c r="F8573" t="s">
        <v>3823</v>
      </c>
      <c r="G8573" t="s">
        <v>399</v>
      </c>
      <c r="H8573">
        <v>550</v>
      </c>
      <c r="J8573" t="s">
        <v>22634</v>
      </c>
      <c r="K8573" s="132" t="str">
        <f>IFERROR(IFERROR(INDEX(Кат!$O:$O,MATCH($C8573,Кат!$I:$I,0)),INDEX(Торг!$L:$L,MATCH($C8573,Торг!$I:$I,0))),"")</f>
        <v/>
      </c>
      <c r="L8573" s="132" t="str">
        <f>IFERROR(IFERROR(INDEX(Кат!$A:$A,MATCH($C8573,Кат!$I:$I,0)),INDEX(Торг!$A:$A,MATCH($C8573,Торг!$I:$I,0))),"")</f>
        <v/>
      </c>
      <c r="M8573" s="132" t="str">
        <f>IFERROR(IFERROR(INDEX(Кат!$B:$B,MATCH($C8573,Кат!$I:$I,0)),INDEX(Торг!$B:$B,MATCH($C8573,Торг!$I:$I,0))),"")</f>
        <v/>
      </c>
      <c r="N8573" s="132" t="str">
        <f t="shared" si="133"/>
        <v>НЕИЗВЕСТНЫЙ БРЕНД 15051</v>
      </c>
      <c r="O8573" s="132" t="str">
        <f>IFERROR(IFERROR(INDEX(Кат!$B:$B,MATCH($N8573,Кат!$I:$I,0)),INDEX(Торг!$B:$B,MATCH($N8573,Торг!$I:$I,0))),"")</f>
        <v/>
      </c>
    </row>
    <row r="8574" spans="1:15" outlineLevel="2">
      <c r="A8574" t="s">
        <v>20292</v>
      </c>
      <c r="C8574" s="191">
        <v>20051</v>
      </c>
      <c r="E8574" t="s">
        <v>10071</v>
      </c>
      <c r="F8574" t="s">
        <v>3823</v>
      </c>
      <c r="G8574" t="s">
        <v>399</v>
      </c>
      <c r="H8574">
        <v>650</v>
      </c>
      <c r="J8574" t="s">
        <v>22634</v>
      </c>
      <c r="K8574" s="132" t="str">
        <f>IFERROR(IFERROR(INDEX(Кат!$O:$O,MATCH($C8574,Кат!$I:$I,0)),INDEX(Торг!$L:$L,MATCH($C8574,Торг!$I:$I,0))),"")</f>
        <v/>
      </c>
      <c r="L8574" s="132" t="str">
        <f>IFERROR(IFERROR(INDEX(Кат!$A:$A,MATCH($C8574,Кат!$I:$I,0)),INDEX(Торг!$A:$A,MATCH($C8574,Торг!$I:$I,0))),"")</f>
        <v/>
      </c>
      <c r="M8574" s="132" t="str">
        <f>IFERROR(IFERROR(INDEX(Кат!$B:$B,MATCH($C8574,Кат!$I:$I,0)),INDEX(Торг!$B:$B,MATCH($C8574,Торг!$I:$I,0))),"")</f>
        <v/>
      </c>
      <c r="N8574" s="132" t="str">
        <f t="shared" si="133"/>
        <v>НЕИЗВЕСТНЫЙ БРЕНД 20051</v>
      </c>
      <c r="O8574" s="132" t="str">
        <f>IFERROR(IFERROR(INDEX(Кат!$B:$B,MATCH($N8574,Кат!$I:$I,0)),INDEX(Торг!$B:$B,MATCH($N8574,Торг!$I:$I,0))),"")</f>
        <v/>
      </c>
    </row>
    <row r="8575" spans="1:15">
      <c r="A8575" t="s">
        <v>27590</v>
      </c>
      <c r="C8575" s="191" t="s">
        <v>27591</v>
      </c>
      <c r="E8575" t="s">
        <v>27592</v>
      </c>
      <c r="F8575" t="s">
        <v>3823</v>
      </c>
      <c r="G8575" t="s">
        <v>399</v>
      </c>
      <c r="H8575">
        <v>550</v>
      </c>
      <c r="J8575" t="s">
        <v>22634</v>
      </c>
      <c r="K8575" s="132" t="str">
        <f>IFERROR(IFERROR(INDEX(Кат!$O:$O,MATCH($C8575,Кат!$I:$I,0)),INDEX(Торг!$L:$L,MATCH($C8575,Торг!$I:$I,0))),"")</f>
        <v/>
      </c>
      <c r="L8575" s="132" t="str">
        <f>IFERROR(IFERROR(INDEX(Кат!$A:$A,MATCH($C8575,Кат!$I:$I,0)),INDEX(Торг!$A:$A,MATCH($C8575,Торг!$I:$I,0))),"")</f>
        <v/>
      </c>
      <c r="M8575" s="132" t="str">
        <f>IFERROR(IFERROR(INDEX(Кат!$B:$B,MATCH($C8575,Кат!$I:$I,0)),INDEX(Торг!$B:$B,MATCH($C8575,Торг!$I:$I,0))),"")</f>
        <v/>
      </c>
      <c r="N8575" s="132" t="str">
        <f t="shared" si="133"/>
        <v>НЕИЗВЕСТНЫЙ БРЕНД 2121-1803020</v>
      </c>
      <c r="O8575" s="132" t="str">
        <f>IFERROR(IFERROR(INDEX(Кат!$B:$B,MATCH($N8575,Кат!$I:$I,0)),INDEX(Торг!$B:$B,MATCH($N8575,Торг!$I:$I,0))),"")</f>
        <v/>
      </c>
    </row>
    <row r="8576" spans="1:15" outlineLevel="1">
      <c r="A8576" t="s">
        <v>27593</v>
      </c>
      <c r="C8576" s="191" t="s">
        <v>27594</v>
      </c>
      <c r="E8576" t="s">
        <v>27595</v>
      </c>
      <c r="F8576" t="s">
        <v>3823</v>
      </c>
      <c r="G8576" t="s">
        <v>399</v>
      </c>
      <c r="H8576">
        <v>550</v>
      </c>
      <c r="J8576" t="s">
        <v>22634</v>
      </c>
      <c r="K8576" s="132" t="str">
        <f>IFERROR(IFERROR(INDEX(Кат!$O:$O,MATCH($C8576,Кат!$I:$I,0)),INDEX(Торг!$L:$L,MATCH($C8576,Торг!$I:$I,0))),"")</f>
        <v/>
      </c>
      <c r="L8576" s="132" t="str">
        <f>IFERROR(IFERROR(INDEX(Кат!$A:$A,MATCH($C8576,Кат!$I:$I,0)),INDEX(Торг!$A:$A,MATCH($C8576,Торг!$I:$I,0))),"")</f>
        <v/>
      </c>
      <c r="M8576" s="132" t="str">
        <f>IFERROR(IFERROR(INDEX(Кат!$B:$B,MATCH($C8576,Кат!$I:$I,0)),INDEX(Торг!$B:$B,MATCH($C8576,Торг!$I:$I,0))),"")</f>
        <v/>
      </c>
      <c r="N8576" s="132" t="str">
        <f t="shared" si="133"/>
        <v>НЕИЗВЕСТНЫЙ БРЕНД 2121-1803028</v>
      </c>
      <c r="O8576" s="132" t="str">
        <f>IFERROR(IFERROR(INDEX(Кат!$B:$B,MATCH($N8576,Кат!$I:$I,0)),INDEX(Торг!$B:$B,MATCH($N8576,Торг!$I:$I,0))),"")</f>
        <v/>
      </c>
    </row>
    <row r="8577" spans="1:15" outlineLevel="1">
      <c r="A8577" t="s">
        <v>20293</v>
      </c>
      <c r="C8577" s="191" t="s">
        <v>10072</v>
      </c>
      <c r="E8577" t="s">
        <v>10073</v>
      </c>
      <c r="F8577" t="s">
        <v>3823</v>
      </c>
      <c r="G8577" t="s">
        <v>399</v>
      </c>
      <c r="H8577">
        <v>120</v>
      </c>
      <c r="J8577" t="s">
        <v>22634</v>
      </c>
      <c r="K8577" s="132" t="str">
        <f>IFERROR(IFERROR(INDEX(Кат!$O:$O,MATCH($C8577,Кат!$I:$I,0)),INDEX(Торг!$L:$L,MATCH($C8577,Торг!$I:$I,0))),"")</f>
        <v/>
      </c>
      <c r="L8577" s="132" t="str">
        <f>IFERROR(IFERROR(INDEX(Кат!$A:$A,MATCH($C8577,Кат!$I:$I,0)),INDEX(Торг!$A:$A,MATCH($C8577,Торг!$I:$I,0))),"")</f>
        <v/>
      </c>
      <c r="M8577" s="132" t="str">
        <f>IFERROR(IFERROR(INDEX(Кат!$B:$B,MATCH($C8577,Кат!$I:$I,0)),INDEX(Торг!$B:$B,MATCH($C8577,Торг!$I:$I,0))),"")</f>
        <v/>
      </c>
      <c r="N8577" s="132" t="str">
        <f t="shared" si="133"/>
        <v>НЕИЗВЕСТНЫЙ БРЕНД ГК19/70</v>
      </c>
      <c r="O8577" s="132" t="str">
        <f>IFERROR(IFERROR(INDEX(Кат!$B:$B,MATCH($N8577,Кат!$I:$I,0)),INDEX(Торг!$B:$B,MATCH($N8577,Торг!$I:$I,0))),"")</f>
        <v/>
      </c>
    </row>
    <row r="8578" spans="1:15" outlineLevel="1">
      <c r="A8578" t="s">
        <v>30019</v>
      </c>
      <c r="C8578" s="191" t="s">
        <v>30020</v>
      </c>
      <c r="E8578" t="s">
        <v>30021</v>
      </c>
      <c r="F8578" t="s">
        <v>3823</v>
      </c>
      <c r="G8578" t="s">
        <v>399</v>
      </c>
      <c r="H8578">
        <v>100</v>
      </c>
      <c r="J8578" t="s">
        <v>22634</v>
      </c>
      <c r="K8578" s="132" t="str">
        <f>IFERROR(IFERROR(INDEX(Кат!$O:$O,MATCH($C8578,Кат!$I:$I,0)),INDEX(Торг!$L:$L,MATCH($C8578,Торг!$I:$I,0))),"")</f>
        <v/>
      </c>
      <c r="L8578" s="132" t="str">
        <f>IFERROR(IFERROR(INDEX(Кат!$A:$A,MATCH($C8578,Кат!$I:$I,0)),INDEX(Торг!$A:$A,MATCH($C8578,Торг!$I:$I,0))),"")</f>
        <v/>
      </c>
      <c r="M8578" s="132" t="str">
        <f>IFERROR(IFERROR(INDEX(Кат!$B:$B,MATCH($C8578,Кат!$I:$I,0)),INDEX(Торг!$B:$B,MATCH($C8578,Торг!$I:$I,0))),"")</f>
        <v/>
      </c>
      <c r="N8578" s="132" t="str">
        <f t="shared" si="133"/>
        <v>НЕИЗВЕСТНЫЙ БРЕНД 2108-2901056</v>
      </c>
      <c r="O8578" s="132" t="str">
        <f>IFERROR(IFERROR(INDEX(Кат!$B:$B,MATCH($N8578,Кат!$I:$I,0)),INDEX(Торг!$B:$B,MATCH($N8578,Торг!$I:$I,0))),"")</f>
        <v/>
      </c>
    </row>
    <row r="8579" spans="1:15" outlineLevel="1">
      <c r="A8579" t="s">
        <v>20294</v>
      </c>
      <c r="C8579" s="191" t="s">
        <v>10074</v>
      </c>
      <c r="E8579" t="s">
        <v>10075</v>
      </c>
      <c r="F8579" t="s">
        <v>3522</v>
      </c>
      <c r="G8579" t="s">
        <v>399</v>
      </c>
      <c r="H8579">
        <v>1600</v>
      </c>
      <c r="J8579" t="s">
        <v>22634</v>
      </c>
      <c r="K8579" s="132" t="str">
        <f>IFERROR(IFERROR(INDEX(Кат!$O:$O,MATCH($C8579,Кат!$I:$I,0)),INDEX(Торг!$L:$L,MATCH($C8579,Торг!$I:$I,0))),"")</f>
        <v/>
      </c>
      <c r="L8579" s="132" t="str">
        <f>IFERROR(IFERROR(INDEX(Кат!$A:$A,MATCH($C8579,Кат!$I:$I,0)),INDEX(Торг!$A:$A,MATCH($C8579,Торг!$I:$I,0))),"")</f>
        <v/>
      </c>
      <c r="M8579" s="132" t="str">
        <f>IFERROR(IFERROR(INDEX(Кат!$B:$B,MATCH($C8579,Кат!$I:$I,0)),INDEX(Торг!$B:$B,MATCH($C8579,Торг!$I:$I,0))),"")</f>
        <v/>
      </c>
      <c r="N8579" s="132" t="str">
        <f t="shared" si="133"/>
        <v>АВТОВАЗ 21230-3505010-00</v>
      </c>
      <c r="O8579" s="132" t="str">
        <f>IFERROR(IFERROR(INDEX(Кат!$B:$B,MATCH($N8579,Кат!$I:$I,0)),INDEX(Торг!$B:$B,MATCH($N8579,Торг!$I:$I,0))),"")</f>
        <v/>
      </c>
    </row>
    <row r="8580" spans="1:15" outlineLevel="1">
      <c r="A8580" t="s">
        <v>20295</v>
      </c>
      <c r="C8580" s="191" t="s">
        <v>3834</v>
      </c>
      <c r="E8580" t="s">
        <v>3835</v>
      </c>
      <c r="F8580" t="s">
        <v>3522</v>
      </c>
      <c r="G8580" t="s">
        <v>399</v>
      </c>
      <c r="H8580">
        <v>370</v>
      </c>
      <c r="J8580" t="s">
        <v>22634</v>
      </c>
      <c r="K8580" s="132" t="str">
        <f>IFERROR(IFERROR(INDEX(Кат!$O:$O,MATCH($C8580,Кат!$I:$I,0)),INDEX(Торг!$L:$L,MATCH($C8580,Торг!$I:$I,0))),"")</f>
        <v/>
      </c>
      <c r="L8580" s="132" t="str">
        <f>IFERROR(IFERROR(INDEX(Кат!$A:$A,MATCH($C8580,Кат!$I:$I,0)),INDEX(Торг!$A:$A,MATCH($C8580,Торг!$I:$I,0))),"")</f>
        <v/>
      </c>
      <c r="M8580" s="132" t="str">
        <f>IFERROR(IFERROR(INDEX(Кат!$B:$B,MATCH($C8580,Кат!$I:$I,0)),INDEX(Торг!$B:$B,MATCH($C8580,Торг!$I:$I,0))),"")</f>
        <v/>
      </c>
      <c r="N8580" s="132" t="str">
        <f t="shared" si="133"/>
        <v>АВТОВАЗ ГЦС-1602610-01</v>
      </c>
      <c r="O8580" s="132" t="str">
        <f>IFERROR(IFERROR(INDEX(Кат!$B:$B,MATCH($N8580,Кат!$I:$I,0)),INDEX(Торг!$B:$B,MATCH($N8580,Торг!$I:$I,0))),"")</f>
        <v/>
      </c>
    </row>
    <row r="8581" spans="1:15" outlineLevel="1">
      <c r="A8581" t="s">
        <v>20296</v>
      </c>
      <c r="C8581" s="191" t="s">
        <v>10076</v>
      </c>
      <c r="E8581" t="s">
        <v>10077</v>
      </c>
      <c r="F8581" t="s">
        <v>3823</v>
      </c>
      <c r="G8581" t="s">
        <v>399</v>
      </c>
      <c r="H8581">
        <v>150</v>
      </c>
      <c r="J8581" t="s">
        <v>22634</v>
      </c>
      <c r="K8581" s="132" t="str">
        <f>IFERROR(IFERROR(INDEX(Кат!$O:$O,MATCH($C8581,Кат!$I:$I,0)),INDEX(Торг!$L:$L,MATCH($C8581,Торг!$I:$I,0))),"")</f>
        <v/>
      </c>
      <c r="L8581" s="132" t="str">
        <f>IFERROR(IFERROR(INDEX(Кат!$A:$A,MATCH($C8581,Кат!$I:$I,0)),INDEX(Торг!$A:$A,MATCH($C8581,Торг!$I:$I,0))),"")</f>
        <v/>
      </c>
      <c r="M8581" s="132" t="str">
        <f>IFERROR(IFERROR(INDEX(Кат!$B:$B,MATCH($C8581,Кат!$I:$I,0)),INDEX(Торг!$B:$B,MATCH($C8581,Торг!$I:$I,0))),"")</f>
        <v/>
      </c>
      <c r="N8581" s="132" t="str">
        <f t="shared" si="133"/>
        <v>НЕИЗВЕСТНЫЙ БРЕНД 2170-1109175</v>
      </c>
      <c r="O8581" s="132" t="str">
        <f>IFERROR(IFERROR(INDEX(Кат!$B:$B,MATCH($N8581,Кат!$I:$I,0)),INDEX(Торг!$B:$B,MATCH($N8581,Торг!$I:$I,0))),"")</f>
        <v/>
      </c>
    </row>
    <row r="8582" spans="1:15" outlineLevel="1">
      <c r="A8582" t="s">
        <v>20297</v>
      </c>
      <c r="C8582" s="191" t="s">
        <v>10078</v>
      </c>
      <c r="E8582" t="s">
        <v>10079</v>
      </c>
      <c r="F8582" t="s">
        <v>3823</v>
      </c>
      <c r="G8582" t="s">
        <v>399</v>
      </c>
      <c r="H8582">
        <v>450</v>
      </c>
      <c r="J8582" t="s">
        <v>22634</v>
      </c>
      <c r="K8582" s="132" t="str">
        <f>IFERROR(IFERROR(INDEX(Кат!$O:$O,MATCH($C8582,Кат!$I:$I,0)),INDEX(Торг!$L:$L,MATCH($C8582,Торг!$I:$I,0))),"")</f>
        <v/>
      </c>
      <c r="L8582" s="132" t="str">
        <f>IFERROR(IFERROR(INDEX(Кат!$A:$A,MATCH($C8582,Кат!$I:$I,0)),INDEX(Торг!$A:$A,MATCH($C8582,Торг!$I:$I,0))),"")</f>
        <v/>
      </c>
      <c r="M8582" s="132" t="str">
        <f>IFERROR(IFERROR(INDEX(Кат!$B:$B,MATCH($C8582,Кат!$I:$I,0)),INDEX(Торг!$B:$B,MATCH($C8582,Торг!$I:$I,0))),"")</f>
        <v/>
      </c>
      <c r="N8582" s="132" t="str">
        <f t="shared" si="133"/>
        <v>НЕИЗВЕСТНЫЙ БРЕНД 479000527R</v>
      </c>
      <c r="O8582" s="132" t="str">
        <f>IFERROR(IFERROR(INDEX(Кат!$B:$B,MATCH($N8582,Кат!$I:$I,0)),INDEX(Торг!$B:$B,MATCH($N8582,Торг!$I:$I,0))),"")</f>
        <v/>
      </c>
    </row>
    <row r="8583" spans="1:15" outlineLevel="1">
      <c r="A8583" t="s">
        <v>20298</v>
      </c>
      <c r="C8583" s="191">
        <v>8450006894</v>
      </c>
      <c r="E8583" t="s">
        <v>10080</v>
      </c>
      <c r="F8583" t="s">
        <v>3823</v>
      </c>
      <c r="G8583" t="s">
        <v>399</v>
      </c>
      <c r="H8583">
        <v>550</v>
      </c>
      <c r="J8583" t="s">
        <v>22634</v>
      </c>
      <c r="K8583" s="132" t="str">
        <f>IFERROR(IFERROR(INDEX(Кат!$O:$O,MATCH($C8583,Кат!$I:$I,0)),INDEX(Торг!$L:$L,MATCH($C8583,Торг!$I:$I,0))),"")</f>
        <v/>
      </c>
      <c r="L8583" s="132" t="str">
        <f>IFERROR(IFERROR(INDEX(Кат!$A:$A,MATCH($C8583,Кат!$I:$I,0)),INDEX(Торг!$A:$A,MATCH($C8583,Торг!$I:$I,0))),"")</f>
        <v/>
      </c>
      <c r="M8583" s="132" t="str">
        <f>IFERROR(IFERROR(INDEX(Кат!$B:$B,MATCH($C8583,Кат!$I:$I,0)),INDEX(Торг!$B:$B,MATCH($C8583,Торг!$I:$I,0))),"")</f>
        <v/>
      </c>
      <c r="N8583" s="132" t="str">
        <f t="shared" si="133"/>
        <v>НЕИЗВЕСТНЫЙ БРЕНД 8450006894</v>
      </c>
      <c r="O8583" s="132" t="str">
        <f>IFERROR(IFERROR(INDEX(Кат!$B:$B,MATCH($N8583,Кат!$I:$I,0)),INDEX(Торг!$B:$B,MATCH($N8583,Торг!$I:$I,0))),"")</f>
        <v/>
      </c>
    </row>
    <row r="8584" spans="1:15" outlineLevel="1">
      <c r="A8584" t="s">
        <v>20299</v>
      </c>
      <c r="C8584" s="191">
        <v>8450006893</v>
      </c>
      <c r="E8584" t="s">
        <v>10081</v>
      </c>
      <c r="F8584" t="s">
        <v>3823</v>
      </c>
      <c r="G8584" t="s">
        <v>399</v>
      </c>
      <c r="H8584">
        <v>550</v>
      </c>
      <c r="J8584" t="s">
        <v>22634</v>
      </c>
      <c r="K8584" s="132" t="str">
        <f>IFERROR(IFERROR(INDEX(Кат!$O:$O,MATCH($C8584,Кат!$I:$I,0)),INDEX(Торг!$L:$L,MATCH($C8584,Торг!$I:$I,0))),"")</f>
        <v/>
      </c>
      <c r="L8584" s="132" t="str">
        <f>IFERROR(IFERROR(INDEX(Кат!$A:$A,MATCH($C8584,Кат!$I:$I,0)),INDEX(Торг!$A:$A,MATCH($C8584,Торг!$I:$I,0))),"")</f>
        <v/>
      </c>
      <c r="M8584" s="132" t="str">
        <f>IFERROR(IFERROR(INDEX(Кат!$B:$B,MATCH($C8584,Кат!$I:$I,0)),INDEX(Торг!$B:$B,MATCH($C8584,Торг!$I:$I,0))),"")</f>
        <v/>
      </c>
      <c r="N8584" s="132" t="str">
        <f t="shared" ref="N8584:N8647" si="134">_xlfn.CONCAT(F8584," ",C8584)</f>
        <v>НЕИЗВЕСТНЫЙ БРЕНД 8450006893</v>
      </c>
      <c r="O8584" s="132" t="str">
        <f>IFERROR(IFERROR(INDEX(Кат!$B:$B,MATCH($N8584,Кат!$I:$I,0)),INDEX(Торг!$B:$B,MATCH($N8584,Торг!$I:$I,0))),"")</f>
        <v/>
      </c>
    </row>
    <row r="8585" spans="1:15" outlineLevel="1">
      <c r="A8585" t="s">
        <v>20300</v>
      </c>
      <c r="C8585" s="191" t="s">
        <v>10082</v>
      </c>
      <c r="E8585" t="s">
        <v>14164</v>
      </c>
      <c r="F8585" t="s">
        <v>3823</v>
      </c>
      <c r="G8585" t="s">
        <v>399</v>
      </c>
      <c r="H8585">
        <v>450</v>
      </c>
      <c r="J8585" t="s">
        <v>22634</v>
      </c>
      <c r="K8585" s="132" t="str">
        <f>IFERROR(IFERROR(INDEX(Кат!$O:$O,MATCH($C8585,Кат!$I:$I,0)),INDEX(Торг!$L:$L,MATCH($C8585,Торг!$I:$I,0))),"")</f>
        <v/>
      </c>
      <c r="L8585" s="132" t="str">
        <f>IFERROR(IFERROR(INDEX(Кат!$A:$A,MATCH($C8585,Кат!$I:$I,0)),INDEX(Торг!$A:$A,MATCH($C8585,Торг!$I:$I,0))),"")</f>
        <v/>
      </c>
      <c r="M8585" s="132" t="str">
        <f>IFERROR(IFERROR(INDEX(Кат!$B:$B,MATCH($C8585,Кат!$I:$I,0)),INDEX(Торг!$B:$B,MATCH($C8585,Торг!$I:$I,0))),"")</f>
        <v/>
      </c>
      <c r="N8585" s="132" t="str">
        <f t="shared" si="134"/>
        <v>НЕИЗВЕСТНЫЙ БРЕНД 479101292R</v>
      </c>
      <c r="O8585" s="132" t="str">
        <f>IFERROR(IFERROR(INDEX(Кат!$B:$B,MATCH($N8585,Кат!$I:$I,0)),INDEX(Торг!$B:$B,MATCH($N8585,Торг!$I:$I,0))),"")</f>
        <v/>
      </c>
    </row>
    <row r="8586" spans="1:15" outlineLevel="1">
      <c r="A8586" t="s">
        <v>20301</v>
      </c>
      <c r="C8586" s="191">
        <v>8450006892</v>
      </c>
      <c r="E8586" t="s">
        <v>10083</v>
      </c>
      <c r="F8586" t="s">
        <v>3823</v>
      </c>
      <c r="G8586" t="s">
        <v>399</v>
      </c>
      <c r="H8586">
        <v>600</v>
      </c>
      <c r="J8586" t="s">
        <v>22634</v>
      </c>
      <c r="K8586" s="132" t="str">
        <f>IFERROR(IFERROR(INDEX(Кат!$O:$O,MATCH($C8586,Кат!$I:$I,0)),INDEX(Торг!$L:$L,MATCH($C8586,Торг!$I:$I,0))),"")</f>
        <v/>
      </c>
      <c r="L8586" s="132" t="str">
        <f>IFERROR(IFERROR(INDEX(Кат!$A:$A,MATCH($C8586,Кат!$I:$I,0)),INDEX(Торг!$A:$A,MATCH($C8586,Торг!$I:$I,0))),"")</f>
        <v/>
      </c>
      <c r="M8586" s="132" t="str">
        <f>IFERROR(IFERROR(INDEX(Кат!$B:$B,MATCH($C8586,Кат!$I:$I,0)),INDEX(Торг!$B:$B,MATCH($C8586,Торг!$I:$I,0))),"")</f>
        <v/>
      </c>
      <c r="N8586" s="132" t="str">
        <f t="shared" si="134"/>
        <v>НЕИЗВЕСТНЫЙ БРЕНД 8450006892</v>
      </c>
      <c r="O8586" s="132" t="str">
        <f>IFERROR(IFERROR(INDEX(Кат!$B:$B,MATCH($N8586,Кат!$I:$I,0)),INDEX(Торг!$B:$B,MATCH($N8586,Торг!$I:$I,0))),"")</f>
        <v/>
      </c>
    </row>
    <row r="8587" spans="1:15" outlineLevel="1">
      <c r="A8587" t="s">
        <v>20302</v>
      </c>
      <c r="C8587" s="191" t="s">
        <v>10084</v>
      </c>
      <c r="E8587" t="s">
        <v>14165</v>
      </c>
      <c r="F8587" t="s">
        <v>3823</v>
      </c>
      <c r="G8587" t="s">
        <v>399</v>
      </c>
      <c r="H8587">
        <v>450</v>
      </c>
      <c r="J8587" t="s">
        <v>22634</v>
      </c>
      <c r="K8587" s="132" t="str">
        <f>IFERROR(IFERROR(INDEX(Кат!$O:$O,MATCH($C8587,Кат!$I:$I,0)),INDEX(Торг!$L:$L,MATCH($C8587,Торг!$I:$I,0))),"")</f>
        <v/>
      </c>
      <c r="L8587" s="132" t="str">
        <f>IFERROR(IFERROR(INDEX(Кат!$A:$A,MATCH($C8587,Кат!$I:$I,0)),INDEX(Торг!$A:$A,MATCH($C8587,Торг!$I:$I,0))),"")</f>
        <v/>
      </c>
      <c r="M8587" s="132" t="str">
        <f>IFERROR(IFERROR(INDEX(Кат!$B:$B,MATCH($C8587,Кат!$I:$I,0)),INDEX(Торг!$B:$B,MATCH($C8587,Торг!$I:$I,0))),"")</f>
        <v/>
      </c>
      <c r="N8587" s="132" t="str">
        <f t="shared" si="134"/>
        <v>НЕИЗВЕСТНЫЙ БРЕНД ДУТ-Л</v>
      </c>
      <c r="O8587" s="132" t="str">
        <f>IFERROR(IFERROR(INDEX(Кат!$B:$B,MATCH($N8587,Кат!$I:$I,0)),INDEX(Торг!$B:$B,MATCH($N8587,Торг!$I:$I,0))),"")</f>
        <v/>
      </c>
    </row>
    <row r="8588" spans="1:15" outlineLevel="1">
      <c r="A8588" t="s">
        <v>20303</v>
      </c>
      <c r="C8588" s="191" t="s">
        <v>10085</v>
      </c>
      <c r="E8588" t="s">
        <v>14166</v>
      </c>
      <c r="F8588" t="s">
        <v>3823</v>
      </c>
      <c r="G8588" t="s">
        <v>375</v>
      </c>
      <c r="H8588">
        <v>600</v>
      </c>
      <c r="J8588" t="s">
        <v>22634</v>
      </c>
      <c r="K8588" s="132" t="str">
        <f>IFERROR(IFERROR(INDEX(Кат!$O:$O,MATCH($C8588,Кат!$I:$I,0)),INDEX(Торг!$L:$L,MATCH($C8588,Торг!$I:$I,0))),"")</f>
        <v/>
      </c>
      <c r="L8588" s="132" t="str">
        <f>IFERROR(IFERROR(INDEX(Кат!$A:$A,MATCH($C8588,Кат!$I:$I,0)),INDEX(Торг!$A:$A,MATCH($C8588,Торг!$I:$I,0))),"")</f>
        <v/>
      </c>
      <c r="M8588" s="132" t="str">
        <f>IFERROR(IFERROR(INDEX(Кат!$B:$B,MATCH($C8588,Кат!$I:$I,0)),INDEX(Торг!$B:$B,MATCH($C8588,Торг!$I:$I,0))),"")</f>
        <v/>
      </c>
      <c r="N8588" s="132" t="str">
        <f t="shared" si="134"/>
        <v>НЕИЗВЕСТНЫЙ БРЕНД 2172-3724550/51-30</v>
      </c>
      <c r="O8588" s="132" t="str">
        <f>IFERROR(IFERROR(INDEX(Кат!$B:$B,MATCH($N8588,Кат!$I:$I,0)),INDEX(Торг!$B:$B,MATCH($N8588,Торг!$I:$I,0))),"")</f>
        <v/>
      </c>
    </row>
    <row r="8589" spans="1:15" outlineLevel="1">
      <c r="A8589" t="s">
        <v>20304</v>
      </c>
      <c r="C8589" s="191" t="s">
        <v>10086</v>
      </c>
      <c r="E8589" t="s">
        <v>10087</v>
      </c>
      <c r="F8589" t="s">
        <v>3823</v>
      </c>
      <c r="G8589" t="s">
        <v>375</v>
      </c>
      <c r="H8589">
        <v>1650</v>
      </c>
      <c r="J8589" t="s">
        <v>22634</v>
      </c>
      <c r="K8589" s="132" t="str">
        <f>IFERROR(IFERROR(INDEX(Кат!$O:$O,MATCH($C8589,Кат!$I:$I,0)),INDEX(Торг!$L:$L,MATCH($C8589,Торг!$I:$I,0))),"")</f>
        <v/>
      </c>
      <c r="L8589" s="132" t="str">
        <f>IFERROR(IFERROR(INDEX(Кат!$A:$A,MATCH($C8589,Кат!$I:$I,0)),INDEX(Торг!$A:$A,MATCH($C8589,Торг!$I:$I,0))),"")</f>
        <v/>
      </c>
      <c r="M8589" s="132" t="str">
        <f>IFERROR(IFERROR(INDEX(Кат!$B:$B,MATCH($C8589,Кат!$I:$I,0)),INDEX(Торг!$B:$B,MATCH($C8589,Торг!$I:$I,0))),"")</f>
        <v/>
      </c>
      <c r="N8589" s="132" t="str">
        <f t="shared" si="134"/>
        <v>НЕИЗВЕСТНЫЙ БРЕНД 2114-3724030</v>
      </c>
      <c r="O8589" s="132" t="str">
        <f>IFERROR(IFERROR(INDEX(Кат!$B:$B,MATCH($N8589,Кат!$I:$I,0)),INDEX(Торг!$B:$B,MATCH($N8589,Торг!$I:$I,0))),"")</f>
        <v/>
      </c>
    </row>
    <row r="8590" spans="1:15" outlineLevel="1">
      <c r="A8590" t="s">
        <v>26405</v>
      </c>
      <c r="C8590" s="191" t="s">
        <v>3941</v>
      </c>
      <c r="E8590" t="s">
        <v>26406</v>
      </c>
      <c r="F8590" t="s">
        <v>3823</v>
      </c>
      <c r="G8590" t="s">
        <v>375</v>
      </c>
      <c r="H8590">
        <v>500</v>
      </c>
      <c r="J8590" t="s">
        <v>22634</v>
      </c>
      <c r="K8590" s="132" t="str">
        <f>IFERROR(IFERROR(INDEX(Кат!$O:$O,MATCH($C8590,Кат!$I:$I,0)),INDEX(Торг!$L:$L,MATCH($C8590,Торг!$I:$I,0))),"")</f>
        <v/>
      </c>
      <c r="L8590" s="132" t="str">
        <f>IFERROR(IFERROR(INDEX(Кат!$A:$A,MATCH($C8590,Кат!$I:$I,0)),INDEX(Торг!$A:$A,MATCH($C8590,Торг!$I:$I,0))),"")</f>
        <v/>
      </c>
      <c r="M8590" s="132" t="str">
        <f>IFERROR(IFERROR(INDEX(Кат!$B:$B,MATCH($C8590,Кат!$I:$I,0)),INDEX(Торг!$B:$B,MATCH($C8590,Торг!$I:$I,0))),"")</f>
        <v/>
      </c>
      <c r="N8590" s="132" t="str">
        <f t="shared" si="134"/>
        <v>НЕИЗВЕСТНЫЙ БРЕНД 21010-3502090-55</v>
      </c>
      <c r="O8590" s="132" t="str">
        <f>IFERROR(IFERROR(INDEX(Кат!$B:$B,MATCH($N8590,Кат!$I:$I,0)),INDEX(Торг!$B:$B,MATCH($N8590,Торг!$I:$I,0))),"")</f>
        <v/>
      </c>
    </row>
    <row r="8591" spans="1:15" outlineLevel="1">
      <c r="A8591" t="s">
        <v>26407</v>
      </c>
      <c r="C8591" s="191" t="s">
        <v>3944</v>
      </c>
      <c r="E8591" t="s">
        <v>26408</v>
      </c>
      <c r="F8591" t="s">
        <v>3823</v>
      </c>
      <c r="G8591" t="s">
        <v>375</v>
      </c>
      <c r="H8591">
        <v>400</v>
      </c>
      <c r="J8591" t="s">
        <v>22634</v>
      </c>
      <c r="K8591" s="132" t="str">
        <f>IFERROR(IFERROR(INDEX(Кат!$O:$O,MATCH($C8591,Кат!$I:$I,0)),INDEX(Торг!$L:$L,MATCH($C8591,Торг!$I:$I,0))),"")</f>
        <v/>
      </c>
      <c r="L8591" s="132" t="str">
        <f>IFERROR(IFERROR(INDEX(Кат!$A:$A,MATCH($C8591,Кат!$I:$I,0)),INDEX(Торг!$A:$A,MATCH($C8591,Торг!$I:$I,0))),"")</f>
        <v/>
      </c>
      <c r="M8591" s="132" t="str">
        <f>IFERROR(IFERROR(INDEX(Кат!$B:$B,MATCH($C8591,Кат!$I:$I,0)),INDEX(Торг!$B:$B,MATCH($C8591,Торг!$I:$I,0))),"")</f>
        <v/>
      </c>
      <c r="N8591" s="132" t="str">
        <f t="shared" si="134"/>
        <v>НЕИЗВЕСТНЫЙ БРЕНД 21080-3502090-55</v>
      </c>
      <c r="O8591" s="132" t="str">
        <f>IFERROR(IFERROR(INDEX(Кат!$B:$B,MATCH($N8591,Кат!$I:$I,0)),INDEX(Торг!$B:$B,MATCH($N8591,Торг!$I:$I,0))),"")</f>
        <v/>
      </c>
    </row>
    <row r="8592" spans="1:15" outlineLevel="1">
      <c r="A8592" t="s">
        <v>20305</v>
      </c>
      <c r="C8592" s="191" t="s">
        <v>10088</v>
      </c>
      <c r="E8592" t="s">
        <v>10089</v>
      </c>
      <c r="F8592" t="s">
        <v>3823</v>
      </c>
      <c r="G8592" t="s">
        <v>375</v>
      </c>
      <c r="H8592">
        <v>350</v>
      </c>
      <c r="J8592" t="s">
        <v>22634</v>
      </c>
      <c r="K8592" s="132" t="str">
        <f>IFERROR(IFERROR(INDEX(Кат!$O:$O,MATCH($C8592,Кат!$I:$I,0)),INDEX(Торг!$L:$L,MATCH($C8592,Торг!$I:$I,0))),"")</f>
        <v/>
      </c>
      <c r="L8592" s="132" t="str">
        <f>IFERROR(IFERROR(INDEX(Кат!$A:$A,MATCH($C8592,Кат!$I:$I,0)),INDEX(Торг!$A:$A,MATCH($C8592,Торг!$I:$I,0))),"")</f>
        <v/>
      </c>
      <c r="M8592" s="132" t="str">
        <f>IFERROR(IFERROR(INDEX(Кат!$B:$B,MATCH($C8592,Кат!$I:$I,0)),INDEX(Торг!$B:$B,MATCH($C8592,Торг!$I:$I,0))),"")</f>
        <v/>
      </c>
      <c r="N8592" s="132" t="str">
        <f t="shared" si="134"/>
        <v>НЕИЗВЕСТНЫЙ БРЕНД 2108-6105015-01</v>
      </c>
      <c r="O8592" s="132" t="str">
        <f>IFERROR(IFERROR(INDEX(Кат!$B:$B,MATCH($N8592,Кат!$I:$I,0)),INDEX(Торг!$B:$B,MATCH($N8592,Торг!$I:$I,0))),"")</f>
        <v/>
      </c>
    </row>
    <row r="8593" spans="1:15" outlineLevel="1">
      <c r="A8593" t="s">
        <v>20306</v>
      </c>
      <c r="C8593" s="191" t="s">
        <v>3836</v>
      </c>
      <c r="E8593" t="s">
        <v>14167</v>
      </c>
      <c r="F8593" t="s">
        <v>3823</v>
      </c>
      <c r="G8593" t="s">
        <v>375</v>
      </c>
      <c r="H8593">
        <v>370</v>
      </c>
      <c r="J8593" t="s">
        <v>22634</v>
      </c>
      <c r="K8593" s="132" t="str">
        <f>IFERROR(IFERROR(INDEX(Кат!$O:$O,MATCH($C8593,Кат!$I:$I,0)),INDEX(Торг!$L:$L,MATCH($C8593,Торг!$I:$I,0))),"")</f>
        <v/>
      </c>
      <c r="L8593" s="132" t="str">
        <f>IFERROR(IFERROR(INDEX(Кат!$A:$A,MATCH($C8593,Кат!$I:$I,0)),INDEX(Торг!$A:$A,MATCH($C8593,Торг!$I:$I,0))),"")</f>
        <v/>
      </c>
      <c r="M8593" s="132" t="str">
        <f>IFERROR(IFERROR(INDEX(Кат!$B:$B,MATCH($C8593,Кат!$I:$I,0)),INDEX(Торг!$B:$B,MATCH($C8593,Торг!$I:$I,0))),"")</f>
        <v/>
      </c>
      <c r="N8593" s="132" t="str">
        <f t="shared" si="134"/>
        <v>НЕИЗВЕСТНЫЙ БРЕНД 18-2902850</v>
      </c>
      <c r="O8593" s="132" t="str">
        <f>IFERROR(IFERROR(INDEX(Кат!$B:$B,MATCH($N8593,Кат!$I:$I,0)),INDEX(Торг!$B:$B,MATCH($N8593,Торг!$I:$I,0))),"")</f>
        <v/>
      </c>
    </row>
    <row r="8594" spans="1:15" outlineLevel="1">
      <c r="A8594" t="s">
        <v>20307</v>
      </c>
      <c r="C8594" s="191" t="s">
        <v>10090</v>
      </c>
      <c r="E8594" t="s">
        <v>10091</v>
      </c>
      <c r="F8594" t="s">
        <v>3823</v>
      </c>
      <c r="G8594" t="s">
        <v>375</v>
      </c>
      <c r="H8594">
        <v>400</v>
      </c>
      <c r="J8594" t="s">
        <v>22634</v>
      </c>
      <c r="K8594" s="132" t="str">
        <f>IFERROR(IFERROR(INDEX(Кат!$O:$O,MATCH($C8594,Кат!$I:$I,0)),INDEX(Торг!$L:$L,MATCH($C8594,Торг!$I:$I,0))),"")</f>
        <v/>
      </c>
      <c r="L8594" s="132" t="str">
        <f>IFERROR(IFERROR(INDEX(Кат!$A:$A,MATCH($C8594,Кат!$I:$I,0)),INDEX(Торг!$A:$A,MATCH($C8594,Торг!$I:$I,0))),"")</f>
        <v/>
      </c>
      <c r="M8594" s="132" t="str">
        <f>IFERROR(IFERROR(INDEX(Кат!$B:$B,MATCH($C8594,Кат!$I:$I,0)),INDEX(Торг!$B:$B,MATCH($C8594,Торг!$I:$I,0))),"")</f>
        <v/>
      </c>
      <c r="N8594" s="132" t="str">
        <f t="shared" si="134"/>
        <v>НЕИЗВЕСТНЫЙ БРЕНД ЗС0189</v>
      </c>
      <c r="O8594" s="132" t="str">
        <f>IFERROR(IFERROR(INDEX(Кат!$B:$B,MATCH($N8594,Кат!$I:$I,0)),INDEX(Торг!$B:$B,MATCH($N8594,Торг!$I:$I,0))),"")</f>
        <v/>
      </c>
    </row>
    <row r="8595" spans="1:15" outlineLevel="1">
      <c r="A8595" t="s">
        <v>20308</v>
      </c>
      <c r="C8595" s="191" t="s">
        <v>10092</v>
      </c>
      <c r="E8595" t="s">
        <v>10093</v>
      </c>
      <c r="F8595" t="s">
        <v>3823</v>
      </c>
      <c r="G8595" t="s">
        <v>399</v>
      </c>
      <c r="H8595">
        <v>450</v>
      </c>
      <c r="J8595" t="s">
        <v>22634</v>
      </c>
      <c r="K8595" s="132" t="str">
        <f>IFERROR(IFERROR(INDEX(Кат!$O:$O,MATCH($C8595,Кат!$I:$I,0)),INDEX(Торг!$L:$L,MATCH($C8595,Торг!$I:$I,0))),"")</f>
        <v/>
      </c>
      <c r="L8595" s="132" t="str">
        <f>IFERROR(IFERROR(INDEX(Кат!$A:$A,MATCH($C8595,Кат!$I:$I,0)),INDEX(Торг!$A:$A,MATCH($C8595,Торг!$I:$I,0))),"")</f>
        <v/>
      </c>
      <c r="M8595" s="132" t="str">
        <f>IFERROR(IFERROR(INDEX(Кат!$B:$B,MATCH($C8595,Кат!$I:$I,0)),INDEX(Торг!$B:$B,MATCH($C8595,Торг!$I:$I,0))),"")</f>
        <v/>
      </c>
      <c r="N8595" s="132" t="str">
        <f t="shared" si="134"/>
        <v>НЕИЗВЕСТНЫЙ БРЕНД 21080-8201051</v>
      </c>
      <c r="O8595" s="132" t="str">
        <f>IFERROR(IFERROR(INDEX(Кат!$B:$B,MATCH($N8595,Кат!$I:$I,0)),INDEX(Торг!$B:$B,MATCH($N8595,Торг!$I:$I,0))),"")</f>
        <v/>
      </c>
    </row>
    <row r="8596" spans="1:15" outlineLevel="1">
      <c r="A8596" t="s">
        <v>20309</v>
      </c>
      <c r="C8596" s="191" t="s">
        <v>10094</v>
      </c>
      <c r="E8596" t="s">
        <v>10095</v>
      </c>
      <c r="F8596" t="s">
        <v>3823</v>
      </c>
      <c r="G8596" t="s">
        <v>399</v>
      </c>
      <c r="H8596">
        <v>450</v>
      </c>
      <c r="J8596" t="s">
        <v>22634</v>
      </c>
      <c r="K8596" s="132" t="str">
        <f>IFERROR(IFERROR(INDEX(Кат!$O:$O,MATCH($C8596,Кат!$I:$I,0)),INDEX(Торг!$L:$L,MATCH($C8596,Торг!$I:$I,0))),"")</f>
        <v/>
      </c>
      <c r="L8596" s="132" t="str">
        <f>IFERROR(IFERROR(INDEX(Кат!$A:$A,MATCH($C8596,Кат!$I:$I,0)),INDEX(Торг!$A:$A,MATCH($C8596,Торг!$I:$I,0))),"")</f>
        <v/>
      </c>
      <c r="M8596" s="132" t="str">
        <f>IFERROR(IFERROR(INDEX(Кат!$B:$B,MATCH($C8596,Кат!$I:$I,0)),INDEX(Торг!$B:$B,MATCH($C8596,Торг!$I:$I,0))),"")</f>
        <v/>
      </c>
      <c r="N8596" s="132" t="str">
        <f t="shared" si="134"/>
        <v>НЕИЗВЕСТНЫЙ БРЕНД 21080-8201050</v>
      </c>
      <c r="O8596" s="132" t="str">
        <f>IFERROR(IFERROR(INDEX(Кат!$B:$B,MATCH($N8596,Кат!$I:$I,0)),INDEX(Торг!$B:$B,MATCH($N8596,Торг!$I:$I,0))),"")</f>
        <v/>
      </c>
    </row>
    <row r="8597" spans="1:15" outlineLevel="1">
      <c r="A8597" t="s">
        <v>20310</v>
      </c>
      <c r="C8597" s="191" t="s">
        <v>10096</v>
      </c>
      <c r="E8597" t="s">
        <v>10097</v>
      </c>
      <c r="F8597" t="s">
        <v>3522</v>
      </c>
      <c r="G8597" t="s">
        <v>399</v>
      </c>
      <c r="H8597">
        <v>900</v>
      </c>
      <c r="J8597" t="s">
        <v>22634</v>
      </c>
      <c r="K8597" s="132" t="str">
        <f>IFERROR(IFERROR(INDEX(Кат!$O:$O,MATCH($C8597,Кат!$I:$I,0)),INDEX(Торг!$L:$L,MATCH($C8597,Торг!$I:$I,0))),"")</f>
        <v/>
      </c>
      <c r="L8597" s="132" t="str">
        <f>IFERROR(IFERROR(INDEX(Кат!$A:$A,MATCH($C8597,Кат!$I:$I,0)),INDEX(Торг!$A:$A,MATCH($C8597,Торг!$I:$I,0))),"")</f>
        <v/>
      </c>
      <c r="M8597" s="132" t="str">
        <f>IFERROR(IFERROR(INDEX(Кат!$B:$B,MATCH($C8597,Кат!$I:$I,0)),INDEX(Торг!$B:$B,MATCH($C8597,Торг!$I:$I,0))),"")</f>
        <v/>
      </c>
      <c r="N8597" s="132" t="str">
        <f t="shared" si="134"/>
        <v>АВТОВАЗ 21010-1009010-00</v>
      </c>
      <c r="O8597" s="132" t="str">
        <f>IFERROR(IFERROR(INDEX(Кат!$B:$B,MATCH($N8597,Кат!$I:$I,0)),INDEX(Торг!$B:$B,MATCH($N8597,Торг!$I:$I,0))),"")</f>
        <v/>
      </c>
    </row>
    <row r="8598" spans="1:15" outlineLevel="1">
      <c r="A8598" t="s">
        <v>20311</v>
      </c>
      <c r="C8598" s="191">
        <v>7711120025</v>
      </c>
      <c r="E8598" t="s">
        <v>10098</v>
      </c>
      <c r="F8598" t="s">
        <v>3823</v>
      </c>
      <c r="G8598" t="s">
        <v>399</v>
      </c>
      <c r="H8598">
        <v>3900</v>
      </c>
      <c r="J8598" t="s">
        <v>22634</v>
      </c>
      <c r="K8598" s="132" t="str">
        <f>IFERROR(IFERROR(INDEX(Кат!$O:$O,MATCH($C8598,Кат!$I:$I,0)),INDEX(Торг!$L:$L,MATCH($C8598,Торг!$I:$I,0))),"")</f>
        <v/>
      </c>
      <c r="L8598" s="132" t="str">
        <f>IFERROR(IFERROR(INDEX(Кат!$A:$A,MATCH($C8598,Кат!$I:$I,0)),INDEX(Торг!$A:$A,MATCH($C8598,Торг!$I:$I,0))),"")</f>
        <v/>
      </c>
      <c r="M8598" s="132" t="str">
        <f>IFERROR(IFERROR(INDEX(Кат!$B:$B,MATCH($C8598,Кат!$I:$I,0)),INDEX(Торг!$B:$B,MATCH($C8598,Торг!$I:$I,0))),"")</f>
        <v/>
      </c>
      <c r="N8598" s="132" t="str">
        <f t="shared" si="134"/>
        <v>НЕИЗВЕСТНЫЙ БРЕНД 7711120025</v>
      </c>
      <c r="O8598" s="132" t="str">
        <f>IFERROR(IFERROR(INDEX(Кат!$B:$B,MATCH($N8598,Кат!$I:$I,0)),INDEX(Торг!$B:$B,MATCH($N8598,Торг!$I:$I,0))),"")</f>
        <v/>
      </c>
    </row>
    <row r="8599" spans="1:15" outlineLevel="1">
      <c r="A8599" t="s">
        <v>20312</v>
      </c>
      <c r="C8599" s="191" t="s">
        <v>3837</v>
      </c>
      <c r="E8599" t="s">
        <v>3838</v>
      </c>
      <c r="F8599" t="s">
        <v>3823</v>
      </c>
      <c r="G8599" t="s">
        <v>399</v>
      </c>
      <c r="H8599">
        <v>1800</v>
      </c>
      <c r="J8599" t="s">
        <v>22634</v>
      </c>
      <c r="K8599" s="132" t="str">
        <f>IFERROR(IFERROR(INDEX(Кат!$O:$O,MATCH($C8599,Кат!$I:$I,0)),INDEX(Торг!$L:$L,MATCH($C8599,Торг!$I:$I,0))),"")</f>
        <v/>
      </c>
      <c r="L8599" s="132" t="str">
        <f>IFERROR(IFERROR(INDEX(Кат!$A:$A,MATCH($C8599,Кат!$I:$I,0)),INDEX(Торг!$A:$A,MATCH($C8599,Торг!$I:$I,0))),"")</f>
        <v/>
      </c>
      <c r="M8599" s="132" t="str">
        <f>IFERROR(IFERROR(INDEX(Кат!$B:$B,MATCH($C8599,Кат!$I:$I,0)),INDEX(Торг!$B:$B,MATCH($C8599,Торг!$I:$I,0))),"")</f>
        <v/>
      </c>
      <c r="N8599" s="132" t="str">
        <f t="shared" si="134"/>
        <v>НЕИЗВЕСТНЫЙ БРЕНД 12-3705010Ch</v>
      </c>
      <c r="O8599" s="132" t="str">
        <f>IFERROR(IFERROR(INDEX(Кат!$B:$B,MATCH($N8599,Кат!$I:$I,0)),INDEX(Торг!$B:$B,MATCH($N8599,Торг!$I:$I,0))),"")</f>
        <v/>
      </c>
    </row>
    <row r="8600" spans="1:15" outlineLevel="1">
      <c r="A8600" t="s">
        <v>20313</v>
      </c>
      <c r="C8600" s="191" t="s">
        <v>10099</v>
      </c>
      <c r="E8600" t="s">
        <v>10100</v>
      </c>
      <c r="F8600" t="s">
        <v>3823</v>
      </c>
      <c r="G8600" t="s">
        <v>399</v>
      </c>
      <c r="H8600">
        <v>950</v>
      </c>
      <c r="J8600" t="s">
        <v>22634</v>
      </c>
      <c r="K8600" s="132" t="str">
        <f>IFERROR(IFERROR(INDEX(Кат!$O:$O,MATCH($C8600,Кат!$I:$I,0)),INDEX(Торг!$L:$L,MATCH($C8600,Торг!$I:$I,0))),"")</f>
        <v/>
      </c>
      <c r="L8600" s="132" t="str">
        <f>IFERROR(IFERROR(INDEX(Кат!$A:$A,MATCH($C8600,Кат!$I:$I,0)),INDEX(Торг!$A:$A,MATCH($C8600,Торг!$I:$I,0))),"")</f>
        <v/>
      </c>
      <c r="M8600" s="132" t="str">
        <f>IFERROR(IFERROR(INDEX(Кат!$B:$B,MATCH($C8600,Кат!$I:$I,0)),INDEX(Торг!$B:$B,MATCH($C8600,Торг!$I:$I,0))),"")</f>
        <v/>
      </c>
      <c r="N8600" s="132" t="str">
        <f t="shared" si="134"/>
        <v>НЕИЗВЕСТНЫЙ БРЕНД 21090-5109008-00</v>
      </c>
      <c r="O8600" s="132" t="str">
        <f>IFERROR(IFERROR(INDEX(Кат!$B:$B,MATCH($N8600,Кат!$I:$I,0)),INDEX(Торг!$B:$B,MATCH($N8600,Торг!$I:$I,0))),"")</f>
        <v/>
      </c>
    </row>
    <row r="8601" spans="1:15" outlineLevel="1">
      <c r="A8601" t="s">
        <v>20314</v>
      </c>
      <c r="C8601" s="191" t="s">
        <v>10101</v>
      </c>
      <c r="E8601" t="s">
        <v>10102</v>
      </c>
      <c r="F8601" t="s">
        <v>3823</v>
      </c>
      <c r="G8601" t="s">
        <v>399</v>
      </c>
      <c r="H8601">
        <v>1100</v>
      </c>
      <c r="J8601" t="s">
        <v>22634</v>
      </c>
      <c r="K8601" s="132" t="str">
        <f>IFERROR(IFERROR(INDEX(Кат!$O:$O,MATCH($C8601,Кат!$I:$I,0)),INDEX(Торг!$L:$L,MATCH($C8601,Торг!$I:$I,0))),"")</f>
        <v/>
      </c>
      <c r="L8601" s="132" t="str">
        <f>IFERROR(IFERROR(INDEX(Кат!$A:$A,MATCH($C8601,Кат!$I:$I,0)),INDEX(Торг!$A:$A,MATCH($C8601,Торг!$I:$I,0))),"")</f>
        <v/>
      </c>
      <c r="M8601" s="132" t="str">
        <f>IFERROR(IFERROR(INDEX(Кат!$B:$B,MATCH($C8601,Кат!$I:$I,0)),INDEX(Торг!$B:$B,MATCH($C8601,Торг!$I:$I,0))),"")</f>
        <v/>
      </c>
      <c r="N8601" s="132" t="str">
        <f t="shared" si="134"/>
        <v>НЕИЗВЕСТНЫЙ БРЕНД 21100-5109008-00</v>
      </c>
      <c r="O8601" s="132" t="str">
        <f>IFERROR(IFERROR(INDEX(Кат!$B:$B,MATCH($N8601,Кат!$I:$I,0)),INDEX(Торг!$B:$B,MATCH($N8601,Торг!$I:$I,0))),"")</f>
        <v/>
      </c>
    </row>
    <row r="8602" spans="1:15" outlineLevel="1">
      <c r="A8602" t="s">
        <v>20315</v>
      </c>
      <c r="C8602" s="191" t="s">
        <v>10103</v>
      </c>
      <c r="E8602" t="s">
        <v>10104</v>
      </c>
      <c r="F8602" t="s">
        <v>3823</v>
      </c>
      <c r="G8602" t="s">
        <v>399</v>
      </c>
      <c r="H8602">
        <v>1450</v>
      </c>
      <c r="J8602" t="s">
        <v>22634</v>
      </c>
      <c r="K8602" s="132" t="str">
        <f>IFERROR(IFERROR(INDEX(Кат!$O:$O,MATCH($C8602,Кат!$I:$I,0)),INDEX(Торг!$L:$L,MATCH($C8602,Торг!$I:$I,0))),"")</f>
        <v/>
      </c>
      <c r="L8602" s="132" t="str">
        <f>IFERROR(IFERROR(INDEX(Кат!$A:$A,MATCH($C8602,Кат!$I:$I,0)),INDEX(Торг!$A:$A,MATCH($C8602,Торг!$I:$I,0))),"")</f>
        <v/>
      </c>
      <c r="M8602" s="132" t="str">
        <f>IFERROR(IFERROR(INDEX(Кат!$B:$B,MATCH($C8602,Кат!$I:$I,0)),INDEX(Торг!$B:$B,MATCH($C8602,Торг!$I:$I,0))),"")</f>
        <v/>
      </c>
      <c r="N8602" s="132" t="str">
        <f t="shared" si="134"/>
        <v>НЕИЗВЕСТНЫЙ БРЕНД 21214-5109008-00</v>
      </c>
      <c r="O8602" s="132" t="str">
        <f>IFERROR(IFERROR(INDEX(Кат!$B:$B,MATCH($N8602,Кат!$I:$I,0)),INDEX(Торг!$B:$B,MATCH($N8602,Торг!$I:$I,0))),"")</f>
        <v/>
      </c>
    </row>
    <row r="8603" spans="1:15" outlineLevel="1">
      <c r="A8603" t="s">
        <v>20316</v>
      </c>
      <c r="C8603" s="191" t="s">
        <v>10105</v>
      </c>
      <c r="E8603" t="s">
        <v>10106</v>
      </c>
      <c r="F8603" t="s">
        <v>3823</v>
      </c>
      <c r="G8603" t="s">
        <v>399</v>
      </c>
      <c r="H8603">
        <v>1750</v>
      </c>
      <c r="J8603" t="s">
        <v>22634</v>
      </c>
      <c r="K8603" s="132" t="str">
        <f>IFERROR(IFERROR(INDEX(Кат!$O:$O,MATCH($C8603,Кат!$I:$I,0)),INDEX(Торг!$L:$L,MATCH($C8603,Торг!$I:$I,0))),"")</f>
        <v/>
      </c>
      <c r="L8603" s="132" t="str">
        <f>IFERROR(IFERROR(INDEX(Кат!$A:$A,MATCH($C8603,Кат!$I:$I,0)),INDEX(Торг!$A:$A,MATCH($C8603,Торг!$I:$I,0))),"")</f>
        <v/>
      </c>
      <c r="M8603" s="132" t="str">
        <f>IFERROR(IFERROR(INDEX(Кат!$B:$B,MATCH($C8603,Кат!$I:$I,0)),INDEX(Торг!$B:$B,MATCH($C8603,Торг!$I:$I,0))),"")</f>
        <v/>
      </c>
      <c r="N8603" s="132" t="str">
        <f t="shared" si="134"/>
        <v>НЕИЗВЕСТНЫЙ БРЕНД 21700-5109008-00</v>
      </c>
      <c r="O8603" s="132" t="str">
        <f>IFERROR(IFERROR(INDEX(Кат!$B:$B,MATCH($N8603,Кат!$I:$I,0)),INDEX(Торг!$B:$B,MATCH($N8603,Торг!$I:$I,0))),"")</f>
        <v/>
      </c>
    </row>
    <row r="8604" spans="1:15" outlineLevel="1">
      <c r="A8604" t="s">
        <v>20317</v>
      </c>
      <c r="C8604" s="191" t="s">
        <v>10107</v>
      </c>
      <c r="E8604" t="s">
        <v>10108</v>
      </c>
      <c r="F8604" t="s">
        <v>3823</v>
      </c>
      <c r="G8604" t="s">
        <v>399</v>
      </c>
      <c r="H8604">
        <v>1650</v>
      </c>
      <c r="J8604" t="s">
        <v>22634</v>
      </c>
      <c r="K8604" s="132" t="str">
        <f>IFERROR(IFERROR(INDEX(Кат!$O:$O,MATCH($C8604,Кат!$I:$I,0)),INDEX(Торг!$L:$L,MATCH($C8604,Торг!$I:$I,0))),"")</f>
        <v/>
      </c>
      <c r="L8604" s="132" t="str">
        <f>IFERROR(IFERROR(INDEX(Кат!$A:$A,MATCH($C8604,Кат!$I:$I,0)),INDEX(Торг!$A:$A,MATCH($C8604,Торг!$I:$I,0))),"")</f>
        <v/>
      </c>
      <c r="M8604" s="132" t="str">
        <f>IFERROR(IFERROR(INDEX(Кат!$B:$B,MATCH($C8604,Кат!$I:$I,0)),INDEX(Торг!$B:$B,MATCH($C8604,Торг!$I:$I,0))),"")</f>
        <v/>
      </c>
      <c r="N8604" s="132" t="str">
        <f t="shared" si="134"/>
        <v>НЕИЗВЕСТНЫЙ БРЕНД 21900-5109008-00</v>
      </c>
      <c r="O8604" s="132" t="str">
        <f>IFERROR(IFERROR(INDEX(Кат!$B:$B,MATCH($N8604,Кат!$I:$I,0)),INDEX(Торг!$B:$B,MATCH($N8604,Торг!$I:$I,0))),"")</f>
        <v/>
      </c>
    </row>
    <row r="8605" spans="1:15" outlineLevel="1">
      <c r="A8605" t="s">
        <v>20318</v>
      </c>
      <c r="C8605" s="191" t="s">
        <v>10109</v>
      </c>
      <c r="E8605" t="s">
        <v>10110</v>
      </c>
      <c r="F8605" t="s">
        <v>3823</v>
      </c>
      <c r="G8605" t="s">
        <v>375</v>
      </c>
      <c r="H8605">
        <v>850</v>
      </c>
      <c r="J8605" t="s">
        <v>22634</v>
      </c>
      <c r="K8605" s="132" t="str">
        <f>IFERROR(IFERROR(INDEX(Кат!$O:$O,MATCH($C8605,Кат!$I:$I,0)),INDEX(Торг!$L:$L,MATCH($C8605,Торг!$I:$I,0))),"")</f>
        <v/>
      </c>
      <c r="L8605" s="132" t="str">
        <f>IFERROR(IFERROR(INDEX(Кат!$A:$A,MATCH($C8605,Кат!$I:$I,0)),INDEX(Торг!$A:$A,MATCH($C8605,Торг!$I:$I,0))),"")</f>
        <v/>
      </c>
      <c r="M8605" s="132" t="str">
        <f>IFERROR(IFERROR(INDEX(Кат!$B:$B,MATCH($C8605,Кат!$I:$I,0)),INDEX(Торг!$B:$B,MATCH($C8605,Торг!$I:$I,0))),"")</f>
        <v/>
      </c>
      <c r="N8605" s="132" t="str">
        <f t="shared" si="134"/>
        <v>НЕИЗВЕСТНЫЙ БРЕНД 1118-3403065/72</v>
      </c>
      <c r="O8605" s="132" t="str">
        <f>IFERROR(IFERROR(INDEX(Кат!$B:$B,MATCH($N8605,Кат!$I:$I,0)),INDEX(Торг!$B:$B,MATCH($N8605,Торг!$I:$I,0))),"")</f>
        <v/>
      </c>
    </row>
    <row r="8606" spans="1:15" outlineLevel="1">
      <c r="A8606" t="s">
        <v>20319</v>
      </c>
      <c r="C8606" s="191" t="s">
        <v>10111</v>
      </c>
      <c r="E8606" t="s">
        <v>10112</v>
      </c>
      <c r="F8606" t="s">
        <v>3823</v>
      </c>
      <c r="G8606" t="s">
        <v>375</v>
      </c>
      <c r="H8606">
        <v>410</v>
      </c>
      <c r="J8606" t="s">
        <v>22634</v>
      </c>
      <c r="K8606" s="132" t="str">
        <f>IFERROR(IFERROR(INDEX(Кат!$O:$O,MATCH($C8606,Кат!$I:$I,0)),INDEX(Торг!$L:$L,MATCH($C8606,Торг!$I:$I,0))),"")</f>
        <v/>
      </c>
      <c r="L8606" s="132" t="str">
        <f>IFERROR(IFERROR(INDEX(Кат!$A:$A,MATCH($C8606,Кат!$I:$I,0)),INDEX(Торг!$A:$A,MATCH($C8606,Торг!$I:$I,0))),"")</f>
        <v/>
      </c>
      <c r="M8606" s="132" t="str">
        <f>IFERROR(IFERROR(INDEX(Кат!$B:$B,MATCH($C8606,Кат!$I:$I,0)),INDEX(Торг!$B:$B,MATCH($C8606,Торг!$I:$I,0))),"")</f>
        <v/>
      </c>
      <c r="N8606" s="132" t="str">
        <f t="shared" si="134"/>
        <v>НЕИЗВЕСТНЫЙ БРЕНД 21090-3403065/72</v>
      </c>
      <c r="O8606" s="132" t="str">
        <f>IFERROR(IFERROR(INDEX(Кат!$B:$B,MATCH($N8606,Кат!$I:$I,0)),INDEX(Торг!$B:$B,MATCH($N8606,Торг!$I:$I,0))),"")</f>
        <v/>
      </c>
    </row>
    <row r="8607" spans="1:15" outlineLevel="1">
      <c r="A8607" t="s">
        <v>20320</v>
      </c>
      <c r="C8607" s="191" t="s">
        <v>10113</v>
      </c>
      <c r="E8607" t="s">
        <v>10114</v>
      </c>
      <c r="F8607" t="s">
        <v>3823</v>
      </c>
      <c r="G8607" t="s">
        <v>375</v>
      </c>
      <c r="H8607">
        <v>900</v>
      </c>
      <c r="J8607" t="s">
        <v>22634</v>
      </c>
      <c r="K8607" s="132" t="str">
        <f>IFERROR(IFERROR(INDEX(Кат!$O:$O,MATCH($C8607,Кат!$I:$I,0)),INDEX(Торг!$L:$L,MATCH($C8607,Торг!$I:$I,0))),"")</f>
        <v/>
      </c>
      <c r="L8607" s="132" t="str">
        <f>IFERROR(IFERROR(INDEX(Кат!$A:$A,MATCH($C8607,Кат!$I:$I,0)),INDEX(Торг!$A:$A,MATCH($C8607,Торг!$I:$I,0))),"")</f>
        <v/>
      </c>
      <c r="M8607" s="132" t="str">
        <f>IFERROR(IFERROR(INDEX(Кат!$B:$B,MATCH($C8607,Кат!$I:$I,0)),INDEX(Торг!$B:$B,MATCH($C8607,Торг!$I:$I,0))),"")</f>
        <v/>
      </c>
      <c r="N8607" s="132" t="str">
        <f t="shared" si="134"/>
        <v>НЕИЗВЕСТНЫЙ БРЕНД 21100-3403065/72</v>
      </c>
      <c r="O8607" s="132" t="str">
        <f>IFERROR(IFERROR(INDEX(Кат!$B:$B,MATCH($N8607,Кат!$I:$I,0)),INDEX(Торг!$B:$B,MATCH($N8607,Торг!$I:$I,0))),"")</f>
        <v/>
      </c>
    </row>
    <row r="8608" spans="1:15" outlineLevel="1">
      <c r="A8608" t="s">
        <v>20321</v>
      </c>
      <c r="C8608" s="191" t="s">
        <v>10115</v>
      </c>
      <c r="E8608" t="s">
        <v>10116</v>
      </c>
      <c r="F8608" t="s">
        <v>3823</v>
      </c>
      <c r="G8608" t="s">
        <v>399</v>
      </c>
      <c r="H8608">
        <v>1000</v>
      </c>
      <c r="J8608" t="s">
        <v>22634</v>
      </c>
      <c r="K8608" s="132" t="str">
        <f>IFERROR(IFERROR(INDEX(Кат!$O:$O,MATCH($C8608,Кат!$I:$I,0)),INDEX(Торг!$L:$L,MATCH($C8608,Торг!$I:$I,0))),"")</f>
        <v/>
      </c>
      <c r="L8608" s="132" t="str">
        <f>IFERROR(IFERROR(INDEX(Кат!$A:$A,MATCH($C8608,Кат!$I:$I,0)),INDEX(Торг!$A:$A,MATCH($C8608,Торг!$I:$I,0))),"")</f>
        <v/>
      </c>
      <c r="M8608" s="132" t="str">
        <f>IFERROR(IFERROR(INDEX(Кат!$B:$B,MATCH($C8608,Кат!$I:$I,0)),INDEX(Торг!$B:$B,MATCH($C8608,Торг!$I:$I,0))),"")</f>
        <v/>
      </c>
      <c r="N8608" s="132" t="str">
        <f t="shared" si="134"/>
        <v>НЕИЗВЕСТНЫЙ БРЕНД 21120-3403065/72</v>
      </c>
      <c r="O8608" s="132" t="str">
        <f>IFERROR(IFERROR(INDEX(Кат!$B:$B,MATCH($N8608,Кат!$I:$I,0)),INDEX(Торг!$B:$B,MATCH($N8608,Торг!$I:$I,0))),"")</f>
        <v/>
      </c>
    </row>
    <row r="8609" spans="1:15" outlineLevel="1">
      <c r="A8609" t="s">
        <v>20322</v>
      </c>
      <c r="C8609" s="191" t="s">
        <v>10117</v>
      </c>
      <c r="E8609" t="s">
        <v>14168</v>
      </c>
      <c r="F8609" t="s">
        <v>3823</v>
      </c>
      <c r="G8609" t="s">
        <v>375</v>
      </c>
      <c r="H8609">
        <v>950</v>
      </c>
      <c r="J8609" t="s">
        <v>22634</v>
      </c>
      <c r="K8609" s="132" t="str">
        <f>IFERROR(IFERROR(INDEX(Кат!$O:$O,MATCH($C8609,Кат!$I:$I,0)),INDEX(Торг!$L:$L,MATCH($C8609,Торг!$I:$I,0))),"")</f>
        <v/>
      </c>
      <c r="L8609" s="132" t="str">
        <f>IFERROR(IFERROR(INDEX(Кат!$A:$A,MATCH($C8609,Кат!$I:$I,0)),INDEX(Торг!$A:$A,MATCH($C8609,Торг!$I:$I,0))),"")</f>
        <v/>
      </c>
      <c r="M8609" s="132" t="str">
        <f>IFERROR(IFERROR(INDEX(Кат!$B:$B,MATCH($C8609,Кат!$I:$I,0)),INDEX(Торг!$B:$B,MATCH($C8609,Торг!$I:$I,0))),"")</f>
        <v/>
      </c>
      <c r="N8609" s="132" t="str">
        <f t="shared" si="134"/>
        <v>НЕИЗВЕСТНЫЙ БРЕНД 21700-3403065/72</v>
      </c>
      <c r="O8609" s="132" t="str">
        <f>IFERROR(IFERROR(INDEX(Кат!$B:$B,MATCH($N8609,Кат!$I:$I,0)),INDEX(Торг!$B:$B,MATCH($N8609,Торг!$I:$I,0))),"")</f>
        <v/>
      </c>
    </row>
    <row r="8610" spans="1:15" outlineLevel="1">
      <c r="A8610" t="s">
        <v>20323</v>
      </c>
      <c r="C8610" s="191" t="s">
        <v>10118</v>
      </c>
      <c r="E8610" t="s">
        <v>14169</v>
      </c>
      <c r="F8610" t="s">
        <v>3823</v>
      </c>
      <c r="G8610" t="s">
        <v>399</v>
      </c>
      <c r="H8610">
        <v>3500</v>
      </c>
      <c r="J8610" t="s">
        <v>22634</v>
      </c>
      <c r="K8610" s="132" t="str">
        <f>IFERROR(IFERROR(INDEX(Кат!$O:$O,MATCH($C8610,Кат!$I:$I,0)),INDEX(Торг!$L:$L,MATCH($C8610,Торг!$I:$I,0))),"")</f>
        <v/>
      </c>
      <c r="L8610" s="132" t="str">
        <f>IFERROR(IFERROR(INDEX(Кат!$A:$A,MATCH($C8610,Кат!$I:$I,0)),INDEX(Торг!$A:$A,MATCH($C8610,Торг!$I:$I,0))),"")</f>
        <v/>
      </c>
      <c r="M8610" s="132" t="str">
        <f>IFERROR(IFERROR(INDEX(Кат!$B:$B,MATCH($C8610,Кат!$I:$I,0)),INDEX(Торг!$B:$B,MATCH($C8610,Торг!$I:$I,0))),"")</f>
        <v/>
      </c>
      <c r="N8610" s="132" t="str">
        <f t="shared" si="134"/>
        <v>НЕИЗВЕСТНЫЙ БРЕНД 2101-1005020</v>
      </c>
      <c r="O8610" s="132" t="str">
        <f>IFERROR(IFERROR(INDEX(Кат!$B:$B,MATCH($N8610,Кат!$I:$I,0)),INDEX(Торг!$B:$B,MATCH($N8610,Торг!$I:$I,0))),"")</f>
        <v/>
      </c>
    </row>
    <row r="8611" spans="1:15" outlineLevel="1">
      <c r="A8611" t="s">
        <v>20324</v>
      </c>
      <c r="C8611" s="191" t="s">
        <v>10119</v>
      </c>
      <c r="E8611" t="s">
        <v>14170</v>
      </c>
      <c r="F8611" t="s">
        <v>3823</v>
      </c>
      <c r="G8611" t="s">
        <v>399</v>
      </c>
      <c r="H8611">
        <v>4200</v>
      </c>
      <c r="J8611" t="s">
        <v>22634</v>
      </c>
      <c r="K8611" s="132" t="str">
        <f>IFERROR(IFERROR(INDEX(Кат!$O:$O,MATCH($C8611,Кат!$I:$I,0)),INDEX(Торг!$L:$L,MATCH($C8611,Торг!$I:$I,0))),"")</f>
        <v/>
      </c>
      <c r="L8611" s="132" t="str">
        <f>IFERROR(IFERROR(INDEX(Кат!$A:$A,MATCH($C8611,Кат!$I:$I,0)),INDEX(Торг!$A:$A,MATCH($C8611,Торг!$I:$I,0))),"")</f>
        <v/>
      </c>
      <c r="M8611" s="132" t="str">
        <f>IFERROR(IFERROR(INDEX(Кат!$B:$B,MATCH($C8611,Кат!$I:$I,0)),INDEX(Торг!$B:$B,MATCH($C8611,Торг!$I:$I,0))),"")</f>
        <v/>
      </c>
      <c r="N8611" s="132" t="str">
        <f t="shared" si="134"/>
        <v>НЕИЗВЕСТНЫЙ БРЕНД 2103-1005020</v>
      </c>
      <c r="O8611" s="132" t="str">
        <f>IFERROR(IFERROR(INDEX(Кат!$B:$B,MATCH($N8611,Кат!$I:$I,0)),INDEX(Торг!$B:$B,MATCH($N8611,Торг!$I:$I,0))),"")</f>
        <v/>
      </c>
    </row>
    <row r="8612" spans="1:15" outlineLevel="1">
      <c r="A8612" t="s">
        <v>20325</v>
      </c>
      <c r="C8612" s="191" t="s">
        <v>10120</v>
      </c>
      <c r="E8612" t="s">
        <v>14171</v>
      </c>
      <c r="F8612" t="s">
        <v>3823</v>
      </c>
      <c r="G8612" t="s">
        <v>399</v>
      </c>
      <c r="H8612">
        <v>8000</v>
      </c>
      <c r="J8612" t="s">
        <v>22634</v>
      </c>
      <c r="K8612" s="132" t="str">
        <f>IFERROR(IFERROR(INDEX(Кат!$O:$O,MATCH($C8612,Кат!$I:$I,0)),INDEX(Торг!$L:$L,MATCH($C8612,Торг!$I:$I,0))),"")</f>
        <v/>
      </c>
      <c r="L8612" s="132" t="str">
        <f>IFERROR(IFERROR(INDEX(Кат!$A:$A,MATCH($C8612,Кат!$I:$I,0)),INDEX(Торг!$A:$A,MATCH($C8612,Торг!$I:$I,0))),"")</f>
        <v/>
      </c>
      <c r="M8612" s="132" t="str">
        <f>IFERROR(IFERROR(INDEX(Кат!$B:$B,MATCH($C8612,Кат!$I:$I,0)),INDEX(Торг!$B:$B,MATCH($C8612,Торг!$I:$I,0))),"")</f>
        <v/>
      </c>
      <c r="N8612" s="132" t="str">
        <f t="shared" si="134"/>
        <v>НЕИЗВЕСТНЫЙ БРЕНД 2111-1005020</v>
      </c>
      <c r="O8612" s="132" t="str">
        <f>IFERROR(IFERROR(INDEX(Кат!$B:$B,MATCH($N8612,Кат!$I:$I,0)),INDEX(Торг!$B:$B,MATCH($N8612,Торг!$I:$I,0))),"")</f>
        <v/>
      </c>
    </row>
    <row r="8613" spans="1:15">
      <c r="A8613" t="s">
        <v>20326</v>
      </c>
      <c r="C8613" s="191" t="s">
        <v>10121</v>
      </c>
      <c r="E8613" t="s">
        <v>14172</v>
      </c>
      <c r="F8613" t="s">
        <v>3823</v>
      </c>
      <c r="G8613" t="s">
        <v>399</v>
      </c>
      <c r="H8613">
        <v>1650</v>
      </c>
      <c r="J8613" t="s">
        <v>22634</v>
      </c>
      <c r="K8613" s="132" t="str">
        <f>IFERROR(IFERROR(INDEX(Кат!$O:$O,MATCH($C8613,Кат!$I:$I,0)),INDEX(Торг!$L:$L,MATCH($C8613,Торг!$I:$I,0))),"")</f>
        <v/>
      </c>
      <c r="L8613" s="132" t="str">
        <f>IFERROR(IFERROR(INDEX(Кат!$A:$A,MATCH($C8613,Кат!$I:$I,0)),INDEX(Торг!$A:$A,MATCH($C8613,Торг!$I:$I,0))),"")</f>
        <v/>
      </c>
      <c r="M8613" s="132" t="str">
        <f>IFERROR(IFERROR(INDEX(Кат!$B:$B,MATCH($C8613,Кат!$I:$I,0)),INDEX(Торг!$B:$B,MATCH($C8613,Торг!$I:$I,0))),"")</f>
        <v/>
      </c>
      <c r="N8613" s="132" t="str">
        <f t="shared" si="134"/>
        <v>НЕИЗВЕСТНЫЙ БРЕНД 2111-1008031-00</v>
      </c>
      <c r="O8613" s="132" t="str">
        <f>IFERROR(IFERROR(INDEX(Кат!$B:$B,MATCH($N8613,Кат!$I:$I,0)),INDEX(Торг!$B:$B,MATCH($N8613,Торг!$I:$I,0))),"")</f>
        <v/>
      </c>
    </row>
    <row r="8614" spans="1:15" outlineLevel="1">
      <c r="A8614" t="s">
        <v>20327</v>
      </c>
      <c r="C8614" s="191" t="s">
        <v>10122</v>
      </c>
      <c r="E8614" t="s">
        <v>14173</v>
      </c>
      <c r="F8614" t="s">
        <v>3823</v>
      </c>
      <c r="G8614" t="s">
        <v>399</v>
      </c>
      <c r="H8614">
        <v>2400</v>
      </c>
      <c r="J8614" t="s">
        <v>22634</v>
      </c>
      <c r="K8614" s="132" t="str">
        <f>IFERROR(IFERROR(INDEX(Кат!$O:$O,MATCH($C8614,Кат!$I:$I,0)),INDEX(Торг!$L:$L,MATCH($C8614,Торг!$I:$I,0))),"")</f>
        <v/>
      </c>
      <c r="L8614" s="132" t="str">
        <f>IFERROR(IFERROR(INDEX(Кат!$A:$A,MATCH($C8614,Кат!$I:$I,0)),INDEX(Торг!$A:$A,MATCH($C8614,Торг!$I:$I,0))),"")</f>
        <v/>
      </c>
      <c r="M8614" s="132" t="str">
        <f>IFERROR(IFERROR(INDEX(Кат!$B:$B,MATCH($C8614,Кат!$I:$I,0)),INDEX(Торг!$B:$B,MATCH($C8614,Торг!$I:$I,0))),"")</f>
        <v/>
      </c>
      <c r="N8614" s="132" t="str">
        <f t="shared" si="134"/>
        <v>НЕИЗВЕСТНЫЙ БРЕНД 21110-1008600-00</v>
      </c>
      <c r="O8614" s="132" t="str">
        <f>IFERROR(IFERROR(INDEX(Кат!$B:$B,MATCH($N8614,Кат!$I:$I,0)),INDEX(Торг!$B:$B,MATCH($N8614,Торг!$I:$I,0))),"")</f>
        <v/>
      </c>
    </row>
    <row r="8615" spans="1:15" outlineLevel="1">
      <c r="A8615" t="s">
        <v>26621</v>
      </c>
      <c r="C8615" s="191" t="s">
        <v>26622</v>
      </c>
      <c r="E8615" t="s">
        <v>26623</v>
      </c>
      <c r="F8615" t="s">
        <v>3522</v>
      </c>
      <c r="G8615" t="s">
        <v>375</v>
      </c>
      <c r="H8615">
        <v>2800</v>
      </c>
      <c r="J8615" t="s">
        <v>22634</v>
      </c>
      <c r="K8615" s="132" t="str">
        <f>IFERROR(IFERROR(INDEX(Кат!$O:$O,MATCH($C8615,Кат!$I:$I,0)),INDEX(Торг!$L:$L,MATCH($C8615,Торг!$I:$I,0))),"")</f>
        <v/>
      </c>
      <c r="L8615" s="132" t="str">
        <f>IFERROR(IFERROR(INDEX(Кат!$A:$A,MATCH($C8615,Кат!$I:$I,0)),INDEX(Торг!$A:$A,MATCH($C8615,Торг!$I:$I,0))),"")</f>
        <v/>
      </c>
      <c r="M8615" s="132" t="str">
        <f>IFERROR(IFERROR(INDEX(Кат!$B:$B,MATCH($C8615,Кат!$I:$I,0)),INDEX(Торг!$B:$B,MATCH($C8615,Торг!$I:$I,0))),"")</f>
        <v/>
      </c>
      <c r="N8615" s="132" t="str">
        <f t="shared" si="134"/>
        <v>АВТОВАЗ 21910-3102010</v>
      </c>
      <c r="O8615" s="132" t="str">
        <f>IFERROR(IFERROR(INDEX(Кат!$B:$B,MATCH($N8615,Кат!$I:$I,0)),INDEX(Торг!$B:$B,MATCH($N8615,Торг!$I:$I,0))),"")</f>
        <v/>
      </c>
    </row>
    <row r="8616" spans="1:15" outlineLevel="1">
      <c r="A8616" t="s">
        <v>20328</v>
      </c>
      <c r="C8616" s="191" t="s">
        <v>3839</v>
      </c>
      <c r="E8616" t="s">
        <v>14174</v>
      </c>
      <c r="F8616" t="s">
        <v>3823</v>
      </c>
      <c r="G8616" t="s">
        <v>399</v>
      </c>
      <c r="H8616">
        <v>30</v>
      </c>
      <c r="J8616" t="s">
        <v>22634</v>
      </c>
      <c r="K8616" s="132" t="str">
        <f>IFERROR(IFERROR(INDEX(Кат!$O:$O,MATCH($C8616,Кат!$I:$I,0)),INDEX(Торг!$L:$L,MATCH($C8616,Торг!$I:$I,0))),"")</f>
        <v/>
      </c>
      <c r="L8616" s="132" t="str">
        <f>IFERROR(IFERROR(INDEX(Кат!$A:$A,MATCH($C8616,Кат!$I:$I,0)),INDEX(Торг!$A:$A,MATCH($C8616,Торг!$I:$I,0))),"")</f>
        <v/>
      </c>
      <c r="M8616" s="132" t="str">
        <f>IFERROR(IFERROR(INDEX(Кат!$B:$B,MATCH($C8616,Кат!$I:$I,0)),INDEX(Торг!$B:$B,MATCH($C8616,Торг!$I:$I,0))),"")</f>
        <v/>
      </c>
      <c r="N8616" s="132" t="str">
        <f t="shared" si="134"/>
        <v>НЕИЗВЕСТНЫЙ БРЕНД 2110-1206057</v>
      </c>
      <c r="O8616" s="132" t="str">
        <f>IFERROR(IFERROR(INDEX(Кат!$B:$B,MATCH($N8616,Кат!$I:$I,0)),INDEX(Торг!$B:$B,MATCH($N8616,Торг!$I:$I,0))),"")</f>
        <v/>
      </c>
    </row>
    <row r="8617" spans="1:15" outlineLevel="1">
      <c r="A8617" t="s">
        <v>33711</v>
      </c>
      <c r="C8617" s="191" t="s">
        <v>33712</v>
      </c>
      <c r="E8617" t="s">
        <v>33713</v>
      </c>
      <c r="F8617" t="s">
        <v>3823</v>
      </c>
      <c r="G8617" t="s">
        <v>399</v>
      </c>
      <c r="H8617">
        <v>6</v>
      </c>
      <c r="J8617" t="s">
        <v>22634</v>
      </c>
      <c r="K8617" s="132" t="str">
        <f>IFERROR(IFERROR(INDEX(Кат!$O:$O,MATCH($C8617,Кат!$I:$I,0)),INDEX(Торг!$L:$L,MATCH($C8617,Торг!$I:$I,0))),"")</f>
        <v/>
      </c>
      <c r="L8617" s="132" t="str">
        <f>IFERROR(IFERROR(INDEX(Кат!$A:$A,MATCH($C8617,Кат!$I:$I,0)),INDEX(Торг!$A:$A,MATCH($C8617,Торг!$I:$I,0))),"")</f>
        <v/>
      </c>
      <c r="M8617" s="132" t="str">
        <f>IFERROR(IFERROR(INDEX(Кат!$B:$B,MATCH($C8617,Кат!$I:$I,0)),INDEX(Торг!$B:$B,MATCH($C8617,Торг!$I:$I,0))),"")</f>
        <v/>
      </c>
      <c r="N8617" s="132" t="str">
        <f t="shared" si="134"/>
        <v>НЕИЗВЕСТНЫЙ БРЕНД 2111-1132188</v>
      </c>
      <c r="O8617" s="132" t="str">
        <f>IFERROR(IFERROR(INDEX(Кат!$B:$B,MATCH($N8617,Кат!$I:$I,0)),INDEX(Торг!$B:$B,MATCH($N8617,Торг!$I:$I,0))),"")</f>
        <v/>
      </c>
    </row>
    <row r="8618" spans="1:15" outlineLevel="1">
      <c r="A8618" t="s">
        <v>20329</v>
      </c>
      <c r="C8618" s="191" t="s">
        <v>3840</v>
      </c>
      <c r="E8618" t="s">
        <v>3841</v>
      </c>
      <c r="F8618" t="s">
        <v>3823</v>
      </c>
      <c r="G8618" t="s">
        <v>399</v>
      </c>
      <c r="H8618">
        <v>450</v>
      </c>
      <c r="J8618" t="s">
        <v>22634</v>
      </c>
      <c r="K8618" s="132" t="str">
        <f>IFERROR(IFERROR(INDEX(Кат!$O:$O,MATCH($C8618,Кат!$I:$I,0)),INDEX(Торг!$L:$L,MATCH($C8618,Торг!$I:$I,0))),"")</f>
        <v/>
      </c>
      <c r="L8618" s="132" t="str">
        <f>IFERROR(IFERROR(INDEX(Кат!$A:$A,MATCH($C8618,Кат!$I:$I,0)),INDEX(Торг!$A:$A,MATCH($C8618,Торг!$I:$I,0))),"")</f>
        <v/>
      </c>
      <c r="M8618" s="132" t="str">
        <f>IFERROR(IFERROR(INDEX(Кат!$B:$B,MATCH($C8618,Кат!$I:$I,0)),INDEX(Торг!$B:$B,MATCH($C8618,Торг!$I:$I,0))),"")</f>
        <v/>
      </c>
      <c r="N8618" s="132" t="str">
        <f t="shared" si="134"/>
        <v>НЕИЗВЕСТНЫЙ БРЕНД 76.3734</v>
      </c>
      <c r="O8618" s="132" t="str">
        <f>IFERROR(IFERROR(INDEX(Кат!$B:$B,MATCH($N8618,Кат!$I:$I,0)),INDEX(Торг!$B:$B,MATCH($N8618,Торг!$I:$I,0))),"")</f>
        <v/>
      </c>
    </row>
    <row r="8619" spans="1:15" outlineLevel="1">
      <c r="A8619" t="s">
        <v>28758</v>
      </c>
      <c r="C8619" s="191" t="s">
        <v>28759</v>
      </c>
      <c r="E8619" t="s">
        <v>28760</v>
      </c>
      <c r="F8619" t="s">
        <v>3823</v>
      </c>
      <c r="G8619" t="s">
        <v>375</v>
      </c>
      <c r="H8619">
        <v>270</v>
      </c>
      <c r="J8619" t="s">
        <v>22634</v>
      </c>
      <c r="K8619" s="132" t="str">
        <f>IFERROR(IFERROR(INDEX(Кат!$O:$O,MATCH($C8619,Кат!$I:$I,0)),INDEX(Торг!$L:$L,MATCH($C8619,Торг!$I:$I,0))),"")</f>
        <v/>
      </c>
      <c r="L8619" s="132" t="str">
        <f>IFERROR(IFERROR(INDEX(Кат!$A:$A,MATCH($C8619,Кат!$I:$I,0)),INDEX(Торг!$A:$A,MATCH($C8619,Торг!$I:$I,0))),"")</f>
        <v/>
      </c>
      <c r="M8619" s="132" t="str">
        <f>IFERROR(IFERROR(INDEX(Кат!$B:$B,MATCH($C8619,Кат!$I:$I,0)),INDEX(Торг!$B:$B,MATCH($C8619,Торг!$I:$I,0))),"")</f>
        <v/>
      </c>
      <c r="N8619" s="132" t="str">
        <f t="shared" si="134"/>
        <v>НЕИЗВЕСТНЫЙ БРЕНД KTRo-8450039726</v>
      </c>
      <c r="O8619" s="132" t="str">
        <f>IFERROR(IFERROR(INDEX(Кат!$B:$B,MATCH($N8619,Кат!$I:$I,0)),INDEX(Торг!$B:$B,MATCH($N8619,Торг!$I:$I,0))),"")</f>
        <v/>
      </c>
    </row>
    <row r="8620" spans="1:15" outlineLevel="1">
      <c r="A8620" t="s">
        <v>20330</v>
      </c>
      <c r="C8620" s="191" t="s">
        <v>10123</v>
      </c>
      <c r="E8620" t="s">
        <v>10124</v>
      </c>
      <c r="F8620" t="s">
        <v>3823</v>
      </c>
      <c r="G8620" t="s">
        <v>399</v>
      </c>
      <c r="H8620">
        <v>2600</v>
      </c>
      <c r="J8620" t="s">
        <v>22634</v>
      </c>
      <c r="K8620" s="132" t="str">
        <f>IFERROR(IFERROR(INDEX(Кат!$O:$O,MATCH($C8620,Кат!$I:$I,0)),INDEX(Торг!$L:$L,MATCH($C8620,Торг!$I:$I,0))),"")</f>
        <v/>
      </c>
      <c r="L8620" s="132" t="str">
        <f>IFERROR(IFERROR(INDEX(Кат!$A:$A,MATCH($C8620,Кат!$I:$I,0)),INDEX(Торг!$A:$A,MATCH($C8620,Торг!$I:$I,0))),"")</f>
        <v/>
      </c>
      <c r="M8620" s="132" t="str">
        <f>IFERROR(IFERROR(INDEX(Кат!$B:$B,MATCH($C8620,Кат!$I:$I,0)),INDEX(Торг!$B:$B,MATCH($C8620,Торг!$I:$I,0))),"")</f>
        <v/>
      </c>
      <c r="N8620" s="132" t="str">
        <f t="shared" si="134"/>
        <v>НЕИЗВЕСТНЫЙ БРЕНД МТ214</v>
      </c>
      <c r="O8620" s="132" t="str">
        <f>IFERROR(IFERROR(INDEX(Кат!$B:$B,MATCH($N8620,Кат!$I:$I,0)),INDEX(Торг!$B:$B,MATCH($N8620,Торг!$I:$I,0))),"")</f>
        <v/>
      </c>
    </row>
    <row r="8621" spans="1:15" outlineLevel="1">
      <c r="A8621" t="s">
        <v>20331</v>
      </c>
      <c r="C8621" s="191" t="s">
        <v>10125</v>
      </c>
      <c r="E8621" t="s">
        <v>10126</v>
      </c>
      <c r="F8621" t="s">
        <v>3823</v>
      </c>
      <c r="G8621" t="s">
        <v>399</v>
      </c>
      <c r="H8621">
        <v>500</v>
      </c>
      <c r="J8621" t="s">
        <v>22634</v>
      </c>
      <c r="K8621" s="132" t="str">
        <f>IFERROR(IFERROR(INDEX(Кат!$O:$O,MATCH($C8621,Кат!$I:$I,0)),INDEX(Торг!$L:$L,MATCH($C8621,Торг!$I:$I,0))),"")</f>
        <v/>
      </c>
      <c r="L8621" s="132" t="str">
        <f>IFERROR(IFERROR(INDEX(Кат!$A:$A,MATCH($C8621,Кат!$I:$I,0)),INDEX(Торг!$A:$A,MATCH($C8621,Торг!$I:$I,0))),"")</f>
        <v/>
      </c>
      <c r="M8621" s="132" t="str">
        <f>IFERROR(IFERROR(INDEX(Кат!$B:$B,MATCH($C8621,Кат!$I:$I,0)),INDEX(Торг!$B:$B,MATCH($C8621,Торг!$I:$I,0))),"")</f>
        <v/>
      </c>
      <c r="N8621" s="132" t="str">
        <f t="shared" si="134"/>
        <v>НЕИЗВЕСТНЫЙ БРЕНД 8200052311/12</v>
      </c>
      <c r="O8621" s="132" t="str">
        <f>IFERROR(IFERROR(INDEX(Кат!$B:$B,MATCH($N8621,Кат!$I:$I,0)),INDEX(Торг!$B:$B,MATCH($N8621,Торг!$I:$I,0))),"")</f>
        <v/>
      </c>
    </row>
    <row r="8622" spans="1:15" outlineLevel="1">
      <c r="A8622" t="s">
        <v>20332</v>
      </c>
      <c r="C8622" s="191" t="s">
        <v>10127</v>
      </c>
      <c r="E8622" t="s">
        <v>10128</v>
      </c>
      <c r="F8622" t="s">
        <v>3823</v>
      </c>
      <c r="G8622" t="s">
        <v>375</v>
      </c>
      <c r="H8622">
        <v>2500</v>
      </c>
      <c r="J8622" t="s">
        <v>22634</v>
      </c>
      <c r="K8622" s="132" t="str">
        <f>IFERROR(IFERROR(INDEX(Кат!$O:$O,MATCH($C8622,Кат!$I:$I,0)),INDEX(Торг!$L:$L,MATCH($C8622,Торг!$I:$I,0))),"")</f>
        <v/>
      </c>
      <c r="L8622" s="132" t="str">
        <f>IFERROR(IFERROR(INDEX(Кат!$A:$A,MATCH($C8622,Кат!$I:$I,0)),INDEX(Торг!$A:$A,MATCH($C8622,Торг!$I:$I,0))),"")</f>
        <v/>
      </c>
      <c r="M8622" s="132" t="str">
        <f>IFERROR(IFERROR(INDEX(Кат!$B:$B,MATCH($C8622,Кат!$I:$I,0)),INDEX(Торг!$B:$B,MATCH($C8622,Торг!$I:$I,0))),"")</f>
        <v/>
      </c>
      <c r="N8622" s="132" t="str">
        <f t="shared" si="134"/>
        <v>НЕИЗВЕСТНЫЙ БРЕНД M04VESU00186</v>
      </c>
      <c r="O8622" s="132" t="str">
        <f>IFERROR(IFERROR(INDEX(Кат!$B:$B,MATCH($N8622,Кат!$I:$I,0)),INDEX(Торг!$B:$B,MATCH($N8622,Торг!$I:$I,0))),"")</f>
        <v/>
      </c>
    </row>
    <row r="8623" spans="1:15" outlineLevel="1">
      <c r="A8623" t="s">
        <v>20333</v>
      </c>
      <c r="C8623" s="191" t="s">
        <v>10129</v>
      </c>
      <c r="E8623" t="s">
        <v>10130</v>
      </c>
      <c r="F8623" t="s">
        <v>3823</v>
      </c>
      <c r="G8623" t="s">
        <v>375</v>
      </c>
      <c r="H8623">
        <v>1250</v>
      </c>
      <c r="J8623" t="s">
        <v>22634</v>
      </c>
      <c r="K8623" s="132" t="str">
        <f>IFERROR(IFERROR(INDEX(Кат!$O:$O,MATCH($C8623,Кат!$I:$I,0)),INDEX(Торг!$L:$L,MATCH($C8623,Торг!$I:$I,0))),"")</f>
        <v/>
      </c>
      <c r="L8623" s="132" t="str">
        <f>IFERROR(IFERROR(INDEX(Кат!$A:$A,MATCH($C8623,Кат!$I:$I,0)),INDEX(Торг!$A:$A,MATCH($C8623,Торг!$I:$I,0))),"")</f>
        <v/>
      </c>
      <c r="M8623" s="132" t="str">
        <f>IFERROR(IFERROR(INDEX(Кат!$B:$B,MATCH($C8623,Кат!$I:$I,0)),INDEX(Торг!$B:$B,MATCH($C8623,Торг!$I:$I,0))),"")</f>
        <v/>
      </c>
      <c r="N8623" s="132" t="str">
        <f t="shared" si="134"/>
        <v>НЕИЗВЕСТНЫЙ БРЕНД 2115-3724010</v>
      </c>
      <c r="O8623" s="132" t="str">
        <f>IFERROR(IFERROR(INDEX(Кат!$B:$B,MATCH($N8623,Кат!$I:$I,0)),INDEX(Торг!$B:$B,MATCH($N8623,Торг!$I:$I,0))),"")</f>
        <v/>
      </c>
    </row>
    <row r="8624" spans="1:15" outlineLevel="1">
      <c r="A8624" t="s">
        <v>20334</v>
      </c>
      <c r="C8624" s="191" t="s">
        <v>10131</v>
      </c>
      <c r="E8624" t="s">
        <v>10132</v>
      </c>
      <c r="F8624" t="s">
        <v>3823</v>
      </c>
      <c r="G8624" t="s">
        <v>399</v>
      </c>
      <c r="H8624">
        <v>900</v>
      </c>
      <c r="J8624" t="s">
        <v>22634</v>
      </c>
      <c r="K8624" s="132" t="str">
        <f>IFERROR(IFERROR(INDEX(Кат!$O:$O,MATCH($C8624,Кат!$I:$I,0)),INDEX(Торг!$L:$L,MATCH($C8624,Торг!$I:$I,0))),"")</f>
        <v/>
      </c>
      <c r="L8624" s="132" t="str">
        <f>IFERROR(IFERROR(INDEX(Кат!$A:$A,MATCH($C8624,Кат!$I:$I,0)),INDEX(Торг!$A:$A,MATCH($C8624,Торг!$I:$I,0))),"")</f>
        <v/>
      </c>
      <c r="M8624" s="132" t="str">
        <f>IFERROR(IFERROR(INDEX(Кат!$B:$B,MATCH($C8624,Кат!$I:$I,0)),INDEX(Торг!$B:$B,MATCH($C8624,Торг!$I:$I,0))),"")</f>
        <v/>
      </c>
      <c r="N8624" s="132" t="str">
        <f t="shared" si="134"/>
        <v>НЕИЗВЕСТНЫЙ БРЕНД 2108-1006033</v>
      </c>
      <c r="O8624" s="132" t="str">
        <f>IFERROR(IFERROR(INDEX(Кат!$B:$B,MATCH($N8624,Кат!$I:$I,0)),INDEX(Торг!$B:$B,MATCH($N8624,Торг!$I:$I,0))),"")</f>
        <v/>
      </c>
    </row>
    <row r="8625" spans="1:15" outlineLevel="1">
      <c r="A8625" t="s">
        <v>20335</v>
      </c>
      <c r="C8625" s="191" t="s">
        <v>10133</v>
      </c>
      <c r="E8625" t="s">
        <v>10134</v>
      </c>
      <c r="F8625" t="s">
        <v>3823</v>
      </c>
      <c r="G8625" t="s">
        <v>399</v>
      </c>
      <c r="H8625">
        <v>170</v>
      </c>
      <c r="J8625" t="s">
        <v>22634</v>
      </c>
      <c r="K8625" s="132" t="str">
        <f>IFERROR(IFERROR(INDEX(Кат!$O:$O,MATCH($C8625,Кат!$I:$I,0)),INDEX(Торг!$L:$L,MATCH($C8625,Торг!$I:$I,0))),"")</f>
        <v/>
      </c>
      <c r="L8625" s="132" t="str">
        <f>IFERROR(IFERROR(INDEX(Кат!$A:$A,MATCH($C8625,Кат!$I:$I,0)),INDEX(Торг!$A:$A,MATCH($C8625,Торг!$I:$I,0))),"")</f>
        <v/>
      </c>
      <c r="M8625" s="132" t="str">
        <f>IFERROR(IFERROR(INDEX(Кат!$B:$B,MATCH($C8625,Кат!$I:$I,0)),INDEX(Торг!$B:$B,MATCH($C8625,Торг!$I:$I,0))),"")</f>
        <v/>
      </c>
      <c r="N8625" s="132" t="str">
        <f t="shared" si="134"/>
        <v>НЕИЗВЕСТНЫЙ БРЕНД 21080-3701652</v>
      </c>
      <c r="O8625" s="132" t="str">
        <f>IFERROR(IFERROR(INDEX(Кат!$B:$B,MATCH($N8625,Кат!$I:$I,0)),INDEX(Торг!$B:$B,MATCH($N8625,Торг!$I:$I,0))),"")</f>
        <v/>
      </c>
    </row>
    <row r="8626" spans="1:15" outlineLevel="1">
      <c r="A8626" t="s">
        <v>20336</v>
      </c>
      <c r="C8626" s="191" t="s">
        <v>10135</v>
      </c>
      <c r="E8626" t="s">
        <v>10136</v>
      </c>
      <c r="F8626" t="s">
        <v>3823</v>
      </c>
      <c r="G8626" t="s">
        <v>399</v>
      </c>
      <c r="H8626">
        <v>550</v>
      </c>
      <c r="J8626" t="s">
        <v>22634</v>
      </c>
      <c r="K8626" s="132" t="str">
        <f>IFERROR(IFERROR(INDEX(Кат!$O:$O,MATCH($C8626,Кат!$I:$I,0)),INDEX(Торг!$L:$L,MATCH($C8626,Торг!$I:$I,0))),"")</f>
        <v/>
      </c>
      <c r="L8626" s="132" t="str">
        <f>IFERROR(IFERROR(INDEX(Кат!$A:$A,MATCH($C8626,Кат!$I:$I,0)),INDEX(Торг!$A:$A,MATCH($C8626,Торг!$I:$I,0))),"")</f>
        <v/>
      </c>
      <c r="M8626" s="132" t="str">
        <f>IFERROR(IFERROR(INDEX(Кат!$B:$B,MATCH($C8626,Кат!$I:$I,0)),INDEX(Торг!$B:$B,MATCH($C8626,Торг!$I:$I,0))),"")</f>
        <v/>
      </c>
      <c r="N8626" s="132" t="str">
        <f t="shared" si="134"/>
        <v>НЕИЗВЕСТНЫЙ БРЕНД 21082-3701652</v>
      </c>
      <c r="O8626" s="132" t="str">
        <f>IFERROR(IFERROR(INDEX(Кат!$B:$B,MATCH($N8626,Кат!$I:$I,0)),INDEX(Торг!$B:$B,MATCH($N8626,Торг!$I:$I,0))),"")</f>
        <v/>
      </c>
    </row>
    <row r="8627" spans="1:15" outlineLevel="1">
      <c r="A8627" t="s">
        <v>20337</v>
      </c>
      <c r="C8627" s="191" t="s">
        <v>3842</v>
      </c>
      <c r="E8627" t="s">
        <v>3843</v>
      </c>
      <c r="F8627" t="s">
        <v>3823</v>
      </c>
      <c r="G8627" t="s">
        <v>399</v>
      </c>
      <c r="H8627">
        <v>950</v>
      </c>
      <c r="J8627" t="s">
        <v>22634</v>
      </c>
      <c r="K8627" s="132" t="str">
        <f>IFERROR(IFERROR(INDEX(Кат!$O:$O,MATCH($C8627,Кат!$I:$I,0)),INDEX(Торг!$L:$L,MATCH($C8627,Торг!$I:$I,0))),"")</f>
        <v/>
      </c>
      <c r="L8627" s="132" t="str">
        <f>IFERROR(IFERROR(INDEX(Кат!$A:$A,MATCH($C8627,Кат!$I:$I,0)),INDEX(Торг!$A:$A,MATCH($C8627,Торг!$I:$I,0))),"")</f>
        <v/>
      </c>
      <c r="M8627" s="132" t="str">
        <f>IFERROR(IFERROR(INDEX(Кат!$B:$B,MATCH($C8627,Кат!$I:$I,0)),INDEX(Торг!$B:$B,MATCH($C8627,Торг!$I:$I,0))),"")</f>
        <v/>
      </c>
      <c r="N8627" s="132" t="str">
        <f t="shared" si="134"/>
        <v>НЕИЗВЕСТНЫЙ БРЕНД 21100-3701652</v>
      </c>
      <c r="O8627" s="132" t="str">
        <f>IFERROR(IFERROR(INDEX(Кат!$B:$B,MATCH($N8627,Кат!$I:$I,0)),INDEX(Торг!$B:$B,MATCH($N8627,Торг!$I:$I,0))),"")</f>
        <v/>
      </c>
    </row>
    <row r="8628" spans="1:15" outlineLevel="1">
      <c r="A8628" t="s">
        <v>20338</v>
      </c>
      <c r="C8628" s="191" t="s">
        <v>3844</v>
      </c>
      <c r="E8628" t="s">
        <v>3845</v>
      </c>
      <c r="F8628" t="s">
        <v>3823</v>
      </c>
      <c r="G8628" t="s">
        <v>399</v>
      </c>
      <c r="H8628">
        <v>1200</v>
      </c>
      <c r="J8628" t="s">
        <v>22634</v>
      </c>
      <c r="K8628" s="132" t="str">
        <f>IFERROR(IFERROR(INDEX(Кат!$O:$O,MATCH($C8628,Кат!$I:$I,0)),INDEX(Торг!$L:$L,MATCH($C8628,Торг!$I:$I,0))),"")</f>
        <v/>
      </c>
      <c r="L8628" s="132" t="str">
        <f>IFERROR(IFERROR(INDEX(Кат!$A:$A,MATCH($C8628,Кат!$I:$I,0)),INDEX(Торг!$A:$A,MATCH($C8628,Торг!$I:$I,0))),"")</f>
        <v/>
      </c>
      <c r="M8628" s="132" t="str">
        <f>IFERROR(IFERROR(INDEX(Кат!$B:$B,MATCH($C8628,Кат!$I:$I,0)),INDEX(Торг!$B:$B,MATCH($C8628,Торг!$I:$I,0))),"")</f>
        <v/>
      </c>
      <c r="N8628" s="132" t="str">
        <f t="shared" si="134"/>
        <v>НЕИЗВЕСТНЫЙ БРЕНД 21120-1001362</v>
      </c>
      <c r="O8628" s="132" t="str">
        <f>IFERROR(IFERROR(INDEX(Кат!$B:$B,MATCH($N8628,Кат!$I:$I,0)),INDEX(Торг!$B:$B,MATCH($N8628,Торг!$I:$I,0))),"")</f>
        <v/>
      </c>
    </row>
    <row r="8629" spans="1:15" outlineLevel="1">
      <c r="A8629" t="s">
        <v>20339</v>
      </c>
      <c r="C8629" s="191" t="s">
        <v>10137</v>
      </c>
      <c r="E8629" t="s">
        <v>10138</v>
      </c>
      <c r="F8629" t="s">
        <v>3823</v>
      </c>
      <c r="G8629" t="s">
        <v>399</v>
      </c>
      <c r="H8629">
        <v>400</v>
      </c>
      <c r="J8629" t="s">
        <v>22634</v>
      </c>
      <c r="K8629" s="132" t="str">
        <f>IFERROR(IFERROR(INDEX(Кат!$O:$O,MATCH($C8629,Кат!$I:$I,0)),INDEX(Торг!$L:$L,MATCH($C8629,Торг!$I:$I,0))),"")</f>
        <v/>
      </c>
      <c r="L8629" s="132" t="str">
        <f>IFERROR(IFERROR(INDEX(Кат!$A:$A,MATCH($C8629,Кат!$I:$I,0)),INDEX(Торг!$A:$A,MATCH($C8629,Торг!$I:$I,0))),"")</f>
        <v/>
      </c>
      <c r="M8629" s="132" t="str">
        <f>IFERROR(IFERROR(INDEX(Кат!$B:$B,MATCH($C8629,Кат!$I:$I,0)),INDEX(Торг!$B:$B,MATCH($C8629,Торг!$I:$I,0))),"")</f>
        <v/>
      </c>
      <c r="N8629" s="132" t="str">
        <f t="shared" si="134"/>
        <v>НЕИЗВЕСТНЫЙ БРЕНД 21214-3701650</v>
      </c>
      <c r="O8629" s="132" t="str">
        <f>IFERROR(IFERROR(INDEX(Кат!$B:$B,MATCH($N8629,Кат!$I:$I,0)),INDEX(Торг!$B:$B,MATCH($N8629,Торг!$I:$I,0))),"")</f>
        <v/>
      </c>
    </row>
    <row r="8630" spans="1:15" outlineLevel="1">
      <c r="A8630" t="s">
        <v>20340</v>
      </c>
      <c r="C8630" s="191" t="s">
        <v>10139</v>
      </c>
      <c r="E8630" t="s">
        <v>10140</v>
      </c>
      <c r="F8630" t="s">
        <v>3823</v>
      </c>
      <c r="G8630" t="s">
        <v>399</v>
      </c>
      <c r="H8630">
        <v>660</v>
      </c>
      <c r="J8630" t="s">
        <v>22634</v>
      </c>
      <c r="K8630" s="132" t="str">
        <f>IFERROR(IFERROR(INDEX(Кат!$O:$O,MATCH($C8630,Кат!$I:$I,0)),INDEX(Торг!$L:$L,MATCH($C8630,Торг!$I:$I,0))),"")</f>
        <v/>
      </c>
      <c r="L8630" s="132" t="str">
        <f>IFERROR(IFERROR(INDEX(Кат!$A:$A,MATCH($C8630,Кат!$I:$I,0)),INDEX(Торг!$A:$A,MATCH($C8630,Торг!$I:$I,0))),"")</f>
        <v/>
      </c>
      <c r="M8630" s="132" t="str">
        <f>IFERROR(IFERROR(INDEX(Кат!$B:$B,MATCH($C8630,Кат!$I:$I,0)),INDEX(Торг!$B:$B,MATCH($C8630,Торг!$I:$I,0))),"")</f>
        <v/>
      </c>
      <c r="N8630" s="132" t="str">
        <f t="shared" si="134"/>
        <v>НЕИЗВЕСТНЫЙ БРЕНД 21100-1041034-20</v>
      </c>
      <c r="O8630" s="132" t="str">
        <f>IFERROR(IFERROR(INDEX(Кат!$B:$B,MATCH($N8630,Кат!$I:$I,0)),INDEX(Торг!$B:$B,MATCH($N8630,Торг!$I:$I,0))),"")</f>
        <v/>
      </c>
    </row>
    <row r="8631" spans="1:15" outlineLevel="1">
      <c r="A8631" t="s">
        <v>20341</v>
      </c>
      <c r="C8631" s="191" t="s">
        <v>10141</v>
      </c>
      <c r="E8631" t="s">
        <v>10142</v>
      </c>
      <c r="F8631" t="s">
        <v>3823</v>
      </c>
      <c r="G8631" t="s">
        <v>399</v>
      </c>
      <c r="H8631">
        <v>650</v>
      </c>
      <c r="J8631" t="s">
        <v>22634</v>
      </c>
      <c r="K8631" s="132" t="str">
        <f>IFERROR(IFERROR(INDEX(Кат!$O:$O,MATCH($C8631,Кат!$I:$I,0)),INDEX(Торг!$L:$L,MATCH($C8631,Торг!$I:$I,0))),"")</f>
        <v/>
      </c>
      <c r="L8631" s="132" t="str">
        <f>IFERROR(IFERROR(INDEX(Кат!$A:$A,MATCH($C8631,Кат!$I:$I,0)),INDEX(Торг!$A:$A,MATCH($C8631,Торг!$I:$I,0))),"")</f>
        <v/>
      </c>
      <c r="M8631" s="132" t="str">
        <f>IFERROR(IFERROR(INDEX(Кат!$B:$B,MATCH($C8631,Кат!$I:$I,0)),INDEX(Торг!$B:$B,MATCH($C8631,Торг!$I:$I,0))),"")</f>
        <v/>
      </c>
      <c r="N8631" s="132" t="str">
        <f t="shared" si="134"/>
        <v>НЕИЗВЕСТНЫЙ БРЕНД 21100-1041034</v>
      </c>
      <c r="O8631" s="132" t="str">
        <f>IFERROR(IFERROR(INDEX(Кат!$B:$B,MATCH($N8631,Кат!$I:$I,0)),INDEX(Торг!$B:$B,MATCH($N8631,Торг!$I:$I,0))),"")</f>
        <v/>
      </c>
    </row>
    <row r="8632" spans="1:15" outlineLevel="1">
      <c r="A8632" t="s">
        <v>31096</v>
      </c>
      <c r="C8632" s="191" t="s">
        <v>31097</v>
      </c>
      <c r="E8632" t="s">
        <v>31098</v>
      </c>
      <c r="F8632" t="s">
        <v>3823</v>
      </c>
      <c r="G8632" t="s">
        <v>399</v>
      </c>
      <c r="H8632">
        <v>500</v>
      </c>
      <c r="J8632" t="s">
        <v>22634</v>
      </c>
      <c r="K8632" s="132" t="str">
        <f>IFERROR(IFERROR(INDEX(Кат!$O:$O,MATCH($C8632,Кат!$I:$I,0)),INDEX(Торг!$L:$L,MATCH($C8632,Торг!$I:$I,0))),"")</f>
        <v/>
      </c>
      <c r="L8632" s="132" t="str">
        <f>IFERROR(IFERROR(INDEX(Кат!$A:$A,MATCH($C8632,Кат!$I:$I,0)),INDEX(Торг!$A:$A,MATCH($C8632,Торг!$I:$I,0))),"")</f>
        <v/>
      </c>
      <c r="M8632" s="132" t="str">
        <f>IFERROR(IFERROR(INDEX(Кат!$B:$B,MATCH($C8632,Кат!$I:$I,0)),INDEX(Торг!$B:$B,MATCH($C8632,Торг!$I:$I,0))),"")</f>
        <v/>
      </c>
      <c r="N8632" s="132" t="str">
        <f t="shared" si="134"/>
        <v>НЕИЗВЕСТНЫЙ БРЕНД 21050-3701630-00</v>
      </c>
      <c r="O8632" s="132" t="str">
        <f>IFERROR(IFERROR(INDEX(Кат!$B:$B,MATCH($N8632,Кат!$I:$I,0)),INDEX(Торг!$B:$B,MATCH($N8632,Торг!$I:$I,0))),"")</f>
        <v/>
      </c>
    </row>
    <row r="8633" spans="1:15" outlineLevel="1">
      <c r="A8633" t="s">
        <v>20342</v>
      </c>
      <c r="C8633" s="191" t="s">
        <v>10143</v>
      </c>
      <c r="E8633" t="s">
        <v>10144</v>
      </c>
      <c r="F8633" t="s">
        <v>3823</v>
      </c>
      <c r="G8633" t="s">
        <v>399</v>
      </c>
      <c r="H8633">
        <v>1850</v>
      </c>
      <c r="J8633" t="s">
        <v>22634</v>
      </c>
      <c r="K8633" s="132" t="str">
        <f>IFERROR(IFERROR(INDEX(Кат!$O:$O,MATCH($C8633,Кат!$I:$I,0)),INDEX(Торг!$L:$L,MATCH($C8633,Торг!$I:$I,0))),"")</f>
        <v/>
      </c>
      <c r="L8633" s="132" t="str">
        <f>IFERROR(IFERROR(INDEX(Кат!$A:$A,MATCH($C8633,Кат!$I:$I,0)),INDEX(Торг!$A:$A,MATCH($C8633,Торг!$I:$I,0))),"")</f>
        <v/>
      </c>
      <c r="M8633" s="132" t="str">
        <f>IFERROR(IFERROR(INDEX(Кат!$B:$B,MATCH($C8633,Кат!$I:$I,0)),INDEX(Торг!$B:$B,MATCH($C8633,Торг!$I:$I,0))),"")</f>
        <v/>
      </c>
      <c r="N8633" s="132" t="str">
        <f t="shared" si="134"/>
        <v>НЕИЗВЕСТНЫЙ БРЕНД 11180-1041034-00</v>
      </c>
      <c r="O8633" s="132" t="str">
        <f>IFERROR(IFERROR(INDEX(Кат!$B:$B,MATCH($N8633,Кат!$I:$I,0)),INDEX(Торг!$B:$B,MATCH($N8633,Торг!$I:$I,0))),"")</f>
        <v/>
      </c>
    </row>
    <row r="8634" spans="1:15" outlineLevel="1">
      <c r="A8634" t="s">
        <v>31099</v>
      </c>
      <c r="C8634" s="191" t="s">
        <v>31100</v>
      </c>
      <c r="E8634" t="s">
        <v>31101</v>
      </c>
      <c r="F8634" t="s">
        <v>3823</v>
      </c>
      <c r="G8634" t="s">
        <v>399</v>
      </c>
      <c r="H8634">
        <v>600</v>
      </c>
      <c r="J8634" t="s">
        <v>22634</v>
      </c>
      <c r="K8634" s="132" t="str">
        <f>IFERROR(IFERROR(INDEX(Кат!$O:$O,MATCH($C8634,Кат!$I:$I,0)),INDEX(Торг!$L:$L,MATCH($C8634,Торг!$I:$I,0))),"")</f>
        <v/>
      </c>
      <c r="L8634" s="132" t="str">
        <f>IFERROR(IFERROR(INDEX(Кат!$A:$A,MATCH($C8634,Кат!$I:$I,0)),INDEX(Торг!$A:$A,MATCH($C8634,Торг!$I:$I,0))),"")</f>
        <v/>
      </c>
      <c r="M8634" s="132" t="str">
        <f>IFERROR(IFERROR(INDEX(Кат!$B:$B,MATCH($C8634,Кат!$I:$I,0)),INDEX(Торг!$B:$B,MATCH($C8634,Торг!$I:$I,0))),"")</f>
        <v/>
      </c>
      <c r="N8634" s="132" t="str">
        <f t="shared" si="134"/>
        <v>НЕИЗВЕСТНЫЙ БРЕНД 21900-1001231</v>
      </c>
      <c r="O8634" s="132" t="str">
        <f>IFERROR(IFERROR(INDEX(Кат!$B:$B,MATCH($N8634,Кат!$I:$I,0)),INDEX(Торг!$B:$B,MATCH($N8634,Торг!$I:$I,0))),"")</f>
        <v/>
      </c>
    </row>
    <row r="8635" spans="1:15" outlineLevel="1">
      <c r="A8635" t="s">
        <v>31102</v>
      </c>
      <c r="C8635" s="191" t="s">
        <v>31103</v>
      </c>
      <c r="E8635" t="s">
        <v>31104</v>
      </c>
      <c r="F8635" t="s">
        <v>3823</v>
      </c>
      <c r="G8635" t="s">
        <v>399</v>
      </c>
      <c r="H8635">
        <v>600</v>
      </c>
      <c r="J8635" t="s">
        <v>22634</v>
      </c>
      <c r="K8635" s="132" t="str">
        <f>IFERROR(IFERROR(INDEX(Кат!$O:$O,MATCH($C8635,Кат!$I:$I,0)),INDEX(Торг!$L:$L,MATCH($C8635,Торг!$I:$I,0))),"")</f>
        <v/>
      </c>
      <c r="L8635" s="132" t="str">
        <f>IFERROR(IFERROR(INDEX(Кат!$A:$A,MATCH($C8635,Кат!$I:$I,0)),INDEX(Торг!$A:$A,MATCH($C8635,Торг!$I:$I,0))),"")</f>
        <v/>
      </c>
      <c r="M8635" s="132" t="str">
        <f>IFERROR(IFERROR(INDEX(Кат!$B:$B,MATCH($C8635,Кат!$I:$I,0)),INDEX(Торг!$B:$B,MATCH($C8635,Торг!$I:$I,0))),"")</f>
        <v/>
      </c>
      <c r="N8635" s="132" t="str">
        <f t="shared" si="134"/>
        <v>НЕИЗВЕСТНЫЙ БРЕНД 21900-1001231-00</v>
      </c>
      <c r="O8635" s="132" t="str">
        <f>IFERROR(IFERROR(INDEX(Кат!$B:$B,MATCH($N8635,Кат!$I:$I,0)),INDEX(Торг!$B:$B,MATCH($N8635,Торг!$I:$I,0))),"")</f>
        <v/>
      </c>
    </row>
    <row r="8636" spans="1:15" outlineLevel="1">
      <c r="A8636" t="s">
        <v>20343</v>
      </c>
      <c r="C8636" s="191" t="s">
        <v>10145</v>
      </c>
      <c r="E8636" t="s">
        <v>14175</v>
      </c>
      <c r="F8636" t="s">
        <v>3823</v>
      </c>
      <c r="G8636" t="s">
        <v>399</v>
      </c>
      <c r="H8636">
        <v>150</v>
      </c>
      <c r="J8636" t="s">
        <v>22634</v>
      </c>
      <c r="K8636" s="132" t="str">
        <f>IFERROR(IFERROR(INDEX(Кат!$O:$O,MATCH($C8636,Кат!$I:$I,0)),INDEX(Торг!$L:$L,MATCH($C8636,Торг!$I:$I,0))),"")</f>
        <v/>
      </c>
      <c r="L8636" s="132" t="str">
        <f>IFERROR(IFERROR(INDEX(Кат!$A:$A,MATCH($C8636,Кат!$I:$I,0)),INDEX(Торг!$A:$A,MATCH($C8636,Торг!$I:$I,0))),"")</f>
        <v/>
      </c>
      <c r="M8636" s="132" t="str">
        <f>IFERROR(IFERROR(INDEX(Кат!$B:$B,MATCH($C8636,Кат!$I:$I,0)),INDEX(Торг!$B:$B,MATCH($C8636,Торг!$I:$I,0))),"")</f>
        <v/>
      </c>
      <c r="N8636" s="132" t="str">
        <f t="shared" si="134"/>
        <v>НЕИЗВЕСТНЫЙ БРЕНД 2106-5208138</v>
      </c>
      <c r="O8636" s="132" t="str">
        <f>IFERROR(IFERROR(INDEX(Кат!$B:$B,MATCH($N8636,Кат!$I:$I,0)),INDEX(Торг!$B:$B,MATCH($N8636,Торг!$I:$I,0))),"")</f>
        <v/>
      </c>
    </row>
    <row r="8637" spans="1:15" outlineLevel="1">
      <c r="A8637" t="s">
        <v>20344</v>
      </c>
      <c r="C8637" s="191" t="s">
        <v>10146</v>
      </c>
      <c r="E8637" t="s">
        <v>10147</v>
      </c>
      <c r="F8637" t="s">
        <v>3823</v>
      </c>
      <c r="G8637" t="s">
        <v>399</v>
      </c>
      <c r="H8637">
        <v>190</v>
      </c>
      <c r="J8637" t="s">
        <v>22634</v>
      </c>
      <c r="K8637" s="132" t="str">
        <f>IFERROR(IFERROR(INDEX(Кат!$O:$O,MATCH($C8637,Кат!$I:$I,0)),INDEX(Торг!$L:$L,MATCH($C8637,Торг!$I:$I,0))),"")</f>
        <v/>
      </c>
      <c r="L8637" s="132" t="str">
        <f>IFERROR(IFERROR(INDEX(Кат!$A:$A,MATCH($C8637,Кат!$I:$I,0)),INDEX(Торг!$A:$A,MATCH($C8637,Торг!$I:$I,0))),"")</f>
        <v/>
      </c>
      <c r="M8637" s="132" t="str">
        <f>IFERROR(IFERROR(INDEX(Кат!$B:$B,MATCH($C8637,Кат!$I:$I,0)),INDEX(Торг!$B:$B,MATCH($C8637,Торг!$I:$I,0))),"")</f>
        <v/>
      </c>
      <c r="N8637" s="132" t="str">
        <f t="shared" si="134"/>
        <v>НЕИЗВЕСТНЫЙ БРЕНД 21080-1308008-00</v>
      </c>
      <c r="O8637" s="132" t="str">
        <f>IFERROR(IFERROR(INDEX(Кат!$B:$B,MATCH($N8637,Кат!$I:$I,0)),INDEX(Торг!$B:$B,MATCH($N8637,Торг!$I:$I,0))),"")</f>
        <v/>
      </c>
    </row>
    <row r="8638" spans="1:15" outlineLevel="1">
      <c r="A8638" t="s">
        <v>20345</v>
      </c>
      <c r="C8638" s="191" t="s">
        <v>10148</v>
      </c>
      <c r="E8638" t="s">
        <v>14176</v>
      </c>
      <c r="F8638" t="s">
        <v>3823</v>
      </c>
      <c r="G8638" t="s">
        <v>399</v>
      </c>
      <c r="H8638">
        <v>120</v>
      </c>
      <c r="J8638" t="s">
        <v>22634</v>
      </c>
      <c r="K8638" s="132" t="str">
        <f>IFERROR(IFERROR(INDEX(Кат!$O:$O,MATCH($C8638,Кат!$I:$I,0)),INDEX(Торг!$L:$L,MATCH($C8638,Торг!$I:$I,0))),"")</f>
        <v/>
      </c>
      <c r="L8638" s="132" t="str">
        <f>IFERROR(IFERROR(INDEX(Кат!$A:$A,MATCH($C8638,Кат!$I:$I,0)),INDEX(Торг!$A:$A,MATCH($C8638,Торг!$I:$I,0))),"")</f>
        <v/>
      </c>
      <c r="M8638" s="132" t="str">
        <f>IFERROR(IFERROR(INDEX(Кат!$B:$B,MATCH($C8638,Кат!$I:$I,0)),INDEX(Торг!$B:$B,MATCH($C8638,Торг!$I:$I,0))),"")</f>
        <v/>
      </c>
      <c r="N8638" s="132" t="str">
        <f t="shared" si="134"/>
        <v>НЕИЗВЕСТНЫЙ БРЕНД 2101-1103010</v>
      </c>
      <c r="O8638" s="132" t="str">
        <f>IFERROR(IFERROR(INDEX(Кат!$B:$B,MATCH($N8638,Кат!$I:$I,0)),INDEX(Торг!$B:$B,MATCH($N8638,Торг!$I:$I,0))),"")</f>
        <v/>
      </c>
    </row>
    <row r="8639" spans="1:15" outlineLevel="1">
      <c r="A8639" t="s">
        <v>20346</v>
      </c>
      <c r="C8639" s="191" t="s">
        <v>10149</v>
      </c>
      <c r="E8639" t="s">
        <v>10150</v>
      </c>
      <c r="F8639" t="s">
        <v>3823</v>
      </c>
      <c r="G8639" t="s">
        <v>399</v>
      </c>
      <c r="H8639">
        <v>110</v>
      </c>
      <c r="J8639" t="s">
        <v>22634</v>
      </c>
      <c r="K8639" s="132" t="str">
        <f>IFERROR(IFERROR(INDEX(Кат!$O:$O,MATCH($C8639,Кат!$I:$I,0)),INDEX(Торг!$L:$L,MATCH($C8639,Торг!$I:$I,0))),"")</f>
        <v/>
      </c>
      <c r="L8639" s="132" t="str">
        <f>IFERROR(IFERROR(INDEX(Кат!$A:$A,MATCH($C8639,Кат!$I:$I,0)),INDEX(Торг!$A:$A,MATCH($C8639,Торг!$I:$I,0))),"")</f>
        <v/>
      </c>
      <c r="M8639" s="132" t="str">
        <f>IFERROR(IFERROR(INDEX(Кат!$B:$B,MATCH($C8639,Кат!$I:$I,0)),INDEX(Торг!$B:$B,MATCH($C8639,Торг!$I:$I,0))),"")</f>
        <v/>
      </c>
      <c r="N8639" s="132" t="str">
        <f t="shared" si="134"/>
        <v>НЕИЗВЕСТНЫЙ БРЕНД 2108-1103010</v>
      </c>
      <c r="O8639" s="132" t="str">
        <f>IFERROR(IFERROR(INDEX(Кат!$B:$B,MATCH($N8639,Кат!$I:$I,0)),INDEX(Торг!$B:$B,MATCH($N8639,Торг!$I:$I,0))),"")</f>
        <v/>
      </c>
    </row>
    <row r="8640" spans="1:15" outlineLevel="1">
      <c r="A8640" t="s">
        <v>20347</v>
      </c>
      <c r="C8640" s="191" t="s">
        <v>13500</v>
      </c>
      <c r="E8640" t="s">
        <v>13501</v>
      </c>
      <c r="F8640" t="s">
        <v>3823</v>
      </c>
      <c r="G8640" t="s">
        <v>399</v>
      </c>
      <c r="H8640">
        <v>110</v>
      </c>
      <c r="J8640" t="s">
        <v>22634</v>
      </c>
      <c r="K8640" s="132" t="str">
        <f>IFERROR(IFERROR(INDEX(Кат!$O:$O,MATCH($C8640,Кат!$I:$I,0)),INDEX(Торг!$L:$L,MATCH($C8640,Торг!$I:$I,0))),"")</f>
        <v/>
      </c>
      <c r="L8640" s="132" t="str">
        <f>IFERROR(IFERROR(INDEX(Кат!$A:$A,MATCH($C8640,Кат!$I:$I,0)),INDEX(Торг!$A:$A,MATCH($C8640,Торг!$I:$I,0))),"")</f>
        <v/>
      </c>
      <c r="M8640" s="132" t="str">
        <f>IFERROR(IFERROR(INDEX(Кат!$B:$B,MATCH($C8640,Кат!$I:$I,0)),INDEX(Торг!$B:$B,MATCH($C8640,Торг!$I:$I,0))),"")</f>
        <v/>
      </c>
      <c r="N8640" s="132" t="str">
        <f t="shared" si="134"/>
        <v>НЕИЗВЕСТНЫЙ БРЕНД 21230-5107092-00</v>
      </c>
      <c r="O8640" s="132" t="str">
        <f>IFERROR(IFERROR(INDEX(Кат!$B:$B,MATCH($N8640,Кат!$I:$I,0)),INDEX(Торг!$B:$B,MATCH($N8640,Торг!$I:$I,0))),"")</f>
        <v/>
      </c>
    </row>
    <row r="8641" spans="1:15" outlineLevel="1">
      <c r="A8641" t="s">
        <v>20348</v>
      </c>
      <c r="C8641" s="191" t="s">
        <v>10151</v>
      </c>
      <c r="E8641" t="s">
        <v>10152</v>
      </c>
      <c r="F8641" t="s">
        <v>3522</v>
      </c>
      <c r="G8641" t="s">
        <v>399</v>
      </c>
      <c r="H8641">
        <v>450</v>
      </c>
      <c r="J8641" t="s">
        <v>22634</v>
      </c>
      <c r="K8641" s="132" t="str">
        <f>IFERROR(IFERROR(INDEX(Кат!$O:$O,MATCH($C8641,Кат!$I:$I,0)),INDEX(Торг!$L:$L,MATCH($C8641,Торг!$I:$I,0))),"")</f>
        <v/>
      </c>
      <c r="L8641" s="132" t="str">
        <f>IFERROR(IFERROR(INDEX(Кат!$A:$A,MATCH($C8641,Кат!$I:$I,0)),INDEX(Торг!$A:$A,MATCH($C8641,Торг!$I:$I,0))),"")</f>
        <v/>
      </c>
      <c r="M8641" s="132" t="str">
        <f>IFERROR(IFERROR(INDEX(Кат!$B:$B,MATCH($C8641,Кат!$I:$I,0)),INDEX(Торг!$B:$B,MATCH($C8641,Торг!$I:$I,0))),"")</f>
        <v/>
      </c>
      <c r="N8641" s="132" t="str">
        <f t="shared" si="134"/>
        <v>АВТОВАЗ 21010-1005153-00</v>
      </c>
      <c r="O8641" s="132" t="str">
        <f>IFERROR(IFERROR(INDEX(Кат!$B:$B,MATCH($N8641,Кат!$I:$I,0)),INDEX(Торг!$B:$B,MATCH($N8641,Торг!$I:$I,0))),"")</f>
        <v/>
      </c>
    </row>
    <row r="8642" spans="1:15" outlineLevel="1">
      <c r="A8642" t="s">
        <v>20349</v>
      </c>
      <c r="C8642" s="191" t="s">
        <v>10153</v>
      </c>
      <c r="E8642" t="s">
        <v>10154</v>
      </c>
      <c r="F8642" t="s">
        <v>3522</v>
      </c>
      <c r="G8642" t="s">
        <v>399</v>
      </c>
      <c r="H8642">
        <v>530</v>
      </c>
      <c r="J8642" t="s">
        <v>22634</v>
      </c>
      <c r="K8642" s="132" t="str">
        <f>IFERROR(IFERROR(INDEX(Кат!$O:$O,MATCH($C8642,Кат!$I:$I,0)),INDEX(Торг!$L:$L,MATCH($C8642,Торг!$I:$I,0))),"")</f>
        <v/>
      </c>
      <c r="L8642" s="132" t="str">
        <f>IFERROR(IFERROR(INDEX(Кат!$A:$A,MATCH($C8642,Кат!$I:$I,0)),INDEX(Торг!$A:$A,MATCH($C8642,Торг!$I:$I,0))),"")</f>
        <v/>
      </c>
      <c r="M8642" s="132" t="str">
        <f>IFERROR(IFERROR(INDEX(Кат!$B:$B,MATCH($C8642,Кат!$I:$I,0)),INDEX(Торг!$B:$B,MATCH($C8642,Торг!$I:$I,0))),"")</f>
        <v/>
      </c>
      <c r="N8642" s="132" t="str">
        <f t="shared" si="134"/>
        <v>АВТОВАЗ 21010-1002060-00</v>
      </c>
      <c r="O8642" s="132" t="str">
        <f>IFERROR(IFERROR(INDEX(Кат!$B:$B,MATCH($N8642,Кат!$I:$I,0)),INDEX(Торг!$B:$B,MATCH($N8642,Торг!$I:$I,0))),"")</f>
        <v/>
      </c>
    </row>
    <row r="8643" spans="1:15" outlineLevel="1">
      <c r="A8643" t="s">
        <v>20350</v>
      </c>
      <c r="C8643" s="191" t="s">
        <v>10155</v>
      </c>
      <c r="E8643" t="s">
        <v>10156</v>
      </c>
      <c r="F8643" t="s">
        <v>3823</v>
      </c>
      <c r="G8643" t="s">
        <v>399</v>
      </c>
      <c r="H8643">
        <v>270</v>
      </c>
      <c r="J8643" t="s">
        <v>22634</v>
      </c>
      <c r="K8643" s="132" t="str">
        <f>IFERROR(IFERROR(INDEX(Кат!$O:$O,MATCH($C8643,Кат!$I:$I,0)),INDEX(Торг!$L:$L,MATCH($C8643,Торг!$I:$I,0))),"")</f>
        <v/>
      </c>
      <c r="L8643" s="132" t="str">
        <f>IFERROR(IFERROR(INDEX(Кат!$A:$A,MATCH($C8643,Кат!$I:$I,0)),INDEX(Торг!$A:$A,MATCH($C8643,Торг!$I:$I,0))),"")</f>
        <v/>
      </c>
      <c r="M8643" s="132" t="str">
        <f>IFERROR(IFERROR(INDEX(Кат!$B:$B,MATCH($C8643,Кат!$I:$I,0)),INDEX(Торг!$B:$B,MATCH($C8643,Торг!$I:$I,0))),"")</f>
        <v/>
      </c>
      <c r="N8643" s="132" t="str">
        <f t="shared" si="134"/>
        <v>НЕИЗВЕСТНЫЙ БРЕНД 2110/1,6</v>
      </c>
      <c r="O8643" s="132" t="str">
        <f>IFERROR(IFERROR(INDEX(Кат!$B:$B,MATCH($N8643,Кат!$I:$I,0)),INDEX(Торг!$B:$B,MATCH($N8643,Торг!$I:$I,0))),"")</f>
        <v/>
      </c>
    </row>
    <row r="8644" spans="1:15" outlineLevel="1">
      <c r="A8644" t="s">
        <v>20351</v>
      </c>
      <c r="C8644" s="191" t="s">
        <v>10157</v>
      </c>
      <c r="E8644" t="s">
        <v>10158</v>
      </c>
      <c r="F8644" t="s">
        <v>10159</v>
      </c>
      <c r="G8644" t="s">
        <v>399</v>
      </c>
      <c r="H8644">
        <v>3300</v>
      </c>
      <c r="J8644" t="s">
        <v>22634</v>
      </c>
      <c r="K8644" s="132" t="str">
        <f>IFERROR(IFERROR(INDEX(Кат!$O:$O,MATCH($C8644,Кат!$I:$I,0)),INDEX(Торг!$L:$L,MATCH($C8644,Торг!$I:$I,0))),"")</f>
        <v/>
      </c>
      <c r="L8644" s="132" t="str">
        <f>IFERROR(IFERROR(INDEX(Кат!$A:$A,MATCH($C8644,Кат!$I:$I,0)),INDEX(Торг!$A:$A,MATCH($C8644,Торг!$I:$I,0))),"")</f>
        <v/>
      </c>
      <c r="M8644" s="132" t="str">
        <f>IFERROR(IFERROR(INDEX(Кат!$B:$B,MATCH($C8644,Кат!$I:$I,0)),INDEX(Торг!$B:$B,MATCH($C8644,Торг!$I:$I,0))),"")</f>
        <v/>
      </c>
      <c r="N8644" s="132" t="str">
        <f t="shared" si="134"/>
        <v>DRS TRK0206</v>
      </c>
      <c r="O8644" s="132" t="str">
        <f>IFERROR(IFERROR(INDEX(Кат!$B:$B,MATCH($N8644,Кат!$I:$I,0)),INDEX(Торг!$B:$B,MATCH($N8644,Торг!$I:$I,0))),"")</f>
        <v/>
      </c>
    </row>
    <row r="8645" spans="1:15" outlineLevel="1">
      <c r="A8645" t="s">
        <v>20352</v>
      </c>
      <c r="C8645" s="191" t="s">
        <v>10160</v>
      </c>
      <c r="E8645" t="s">
        <v>10161</v>
      </c>
      <c r="F8645" t="s">
        <v>10159</v>
      </c>
      <c r="G8645" t="s">
        <v>399</v>
      </c>
      <c r="H8645">
        <v>3300</v>
      </c>
      <c r="J8645" t="s">
        <v>22634</v>
      </c>
      <c r="K8645" s="132" t="str">
        <f>IFERROR(IFERROR(INDEX(Кат!$O:$O,MATCH($C8645,Кат!$I:$I,0)),INDEX(Торг!$L:$L,MATCH($C8645,Торг!$I:$I,0))),"")</f>
        <v/>
      </c>
      <c r="L8645" s="132" t="str">
        <f>IFERROR(IFERROR(INDEX(Кат!$A:$A,MATCH($C8645,Кат!$I:$I,0)),INDEX(Торг!$A:$A,MATCH($C8645,Торг!$I:$I,0))),"")</f>
        <v/>
      </c>
      <c r="M8645" s="132" t="str">
        <f>IFERROR(IFERROR(INDEX(Кат!$B:$B,MATCH($C8645,Кат!$I:$I,0)),INDEX(Торг!$B:$B,MATCH($C8645,Торг!$I:$I,0))),"")</f>
        <v/>
      </c>
      <c r="N8645" s="132" t="str">
        <f t="shared" si="134"/>
        <v>DRS TRK0207</v>
      </c>
      <c r="O8645" s="132" t="str">
        <f>IFERROR(IFERROR(INDEX(Кат!$B:$B,MATCH($N8645,Кат!$I:$I,0)),INDEX(Торг!$B:$B,MATCH($N8645,Торг!$I:$I,0))),"")</f>
        <v/>
      </c>
    </row>
    <row r="8646" spans="1:15" outlineLevel="1">
      <c r="A8646" t="s">
        <v>20353</v>
      </c>
      <c r="C8646" s="191">
        <v>8200591428</v>
      </c>
      <c r="E8646" t="s">
        <v>10162</v>
      </c>
      <c r="F8646" t="s">
        <v>3522</v>
      </c>
      <c r="G8646" t="s">
        <v>399</v>
      </c>
      <c r="H8646">
        <v>5300</v>
      </c>
      <c r="J8646" t="s">
        <v>22634</v>
      </c>
      <c r="K8646" s="132" t="str">
        <f>IFERROR(IFERROR(INDEX(Кат!$O:$O,MATCH($C8646,Кат!$I:$I,0)),INDEX(Торг!$L:$L,MATCH($C8646,Торг!$I:$I,0))),"")</f>
        <v/>
      </c>
      <c r="L8646" s="132" t="str">
        <f>IFERROR(IFERROR(INDEX(Кат!$A:$A,MATCH($C8646,Кат!$I:$I,0)),INDEX(Торг!$A:$A,MATCH($C8646,Торг!$I:$I,0))),"")</f>
        <v/>
      </c>
      <c r="M8646" s="132" t="str">
        <f>IFERROR(IFERROR(INDEX(Кат!$B:$B,MATCH($C8646,Кат!$I:$I,0)),INDEX(Торг!$B:$B,MATCH($C8646,Торг!$I:$I,0))),"")</f>
        <v/>
      </c>
      <c r="N8646" s="132" t="str">
        <f t="shared" si="134"/>
        <v>АВТОВАЗ 8200591428</v>
      </c>
      <c r="O8646" s="132" t="str">
        <f>IFERROR(IFERROR(INDEX(Кат!$B:$B,MATCH($N8646,Кат!$I:$I,0)),INDEX(Торг!$B:$B,MATCH($N8646,Торг!$I:$I,0))),"")</f>
        <v/>
      </c>
    </row>
    <row r="8647" spans="1:15" outlineLevel="1">
      <c r="A8647" t="s">
        <v>20354</v>
      </c>
      <c r="C8647" s="191" t="s">
        <v>10163</v>
      </c>
      <c r="E8647" t="s">
        <v>14177</v>
      </c>
      <c r="F8647" t="s">
        <v>3823</v>
      </c>
      <c r="G8647" t="s">
        <v>399</v>
      </c>
      <c r="H8647">
        <v>1800</v>
      </c>
      <c r="J8647" t="s">
        <v>22634</v>
      </c>
      <c r="K8647" s="132" t="str">
        <f>IFERROR(IFERROR(INDEX(Кат!$O:$O,MATCH($C8647,Кат!$I:$I,0)),INDEX(Торг!$L:$L,MATCH($C8647,Торг!$I:$I,0))),"")</f>
        <v/>
      </c>
      <c r="L8647" s="132" t="str">
        <f>IFERROR(IFERROR(INDEX(Кат!$A:$A,MATCH($C8647,Кат!$I:$I,0)),INDEX(Торг!$A:$A,MATCH($C8647,Торг!$I:$I,0))),"")</f>
        <v/>
      </c>
      <c r="M8647" s="132" t="str">
        <f>IFERROR(IFERROR(INDEX(Кат!$B:$B,MATCH($C8647,Кат!$I:$I,0)),INDEX(Торг!$B:$B,MATCH($C8647,Торг!$I:$I,0))),"")</f>
        <v/>
      </c>
      <c r="N8647" s="132" t="str">
        <f t="shared" si="134"/>
        <v>НЕИЗВЕСТНЫЙ БРЕНД 11180-1139009</v>
      </c>
      <c r="O8647" s="132" t="str">
        <f>IFERROR(IFERROR(INDEX(Кат!$B:$B,MATCH($N8647,Кат!$I:$I,0)),INDEX(Торг!$B:$B,MATCH($N8647,Торг!$I:$I,0))),"")</f>
        <v/>
      </c>
    </row>
    <row r="8648" spans="1:15" outlineLevel="1">
      <c r="A8648" t="s">
        <v>20355</v>
      </c>
      <c r="C8648" s="191" t="s">
        <v>10164</v>
      </c>
      <c r="E8648" t="s">
        <v>14178</v>
      </c>
      <c r="F8648" t="s">
        <v>3823</v>
      </c>
      <c r="G8648" t="s">
        <v>399</v>
      </c>
      <c r="H8648">
        <v>1800</v>
      </c>
      <c r="J8648" t="s">
        <v>22634</v>
      </c>
      <c r="K8648" s="132" t="str">
        <f>IFERROR(IFERROR(INDEX(Кат!$O:$O,MATCH($C8648,Кат!$I:$I,0)),INDEX(Торг!$L:$L,MATCH($C8648,Торг!$I:$I,0))),"")</f>
        <v/>
      </c>
      <c r="L8648" s="132" t="str">
        <f>IFERROR(IFERROR(INDEX(Кат!$A:$A,MATCH($C8648,Кат!$I:$I,0)),INDEX(Торг!$A:$A,MATCH($C8648,Торг!$I:$I,0))),"")</f>
        <v/>
      </c>
      <c r="M8648" s="132" t="str">
        <f>IFERROR(IFERROR(INDEX(Кат!$B:$B,MATCH($C8648,Кат!$I:$I,0)),INDEX(Торг!$B:$B,MATCH($C8648,Торг!$I:$I,0))),"")</f>
        <v/>
      </c>
      <c r="N8648" s="132" t="str">
        <f t="shared" ref="N8648:N8711" si="135">_xlfn.CONCAT(F8648," ",C8648)</f>
        <v>НЕИЗВЕСТНЫЙ БРЕНД 21101-1139009</v>
      </c>
      <c r="O8648" s="132" t="str">
        <f>IFERROR(IFERROR(INDEX(Кат!$B:$B,MATCH($N8648,Кат!$I:$I,0)),INDEX(Торг!$B:$B,MATCH($N8648,Торг!$I:$I,0))),"")</f>
        <v/>
      </c>
    </row>
    <row r="8649" spans="1:15" outlineLevel="1">
      <c r="A8649" t="s">
        <v>20356</v>
      </c>
      <c r="C8649" s="191">
        <v>8450008680</v>
      </c>
      <c r="E8649" t="s">
        <v>10165</v>
      </c>
      <c r="F8649" t="s">
        <v>3522</v>
      </c>
      <c r="G8649" t="s">
        <v>399</v>
      </c>
      <c r="H8649">
        <v>5000</v>
      </c>
      <c r="J8649" t="s">
        <v>22634</v>
      </c>
      <c r="K8649" s="132" t="str">
        <f>IFERROR(IFERROR(INDEX(Кат!$O:$O,MATCH($C8649,Кат!$I:$I,0)),INDEX(Торг!$L:$L,MATCH($C8649,Торг!$I:$I,0))),"")</f>
        <v/>
      </c>
      <c r="L8649" s="132" t="str">
        <f>IFERROR(IFERROR(INDEX(Кат!$A:$A,MATCH($C8649,Кат!$I:$I,0)),INDEX(Торг!$A:$A,MATCH($C8649,Торг!$I:$I,0))),"")</f>
        <v/>
      </c>
      <c r="M8649" s="132" t="str">
        <f>IFERROR(IFERROR(INDEX(Кат!$B:$B,MATCH($C8649,Кат!$I:$I,0)),INDEX(Торг!$B:$B,MATCH($C8649,Торг!$I:$I,0))),"")</f>
        <v/>
      </c>
      <c r="N8649" s="132" t="str">
        <f t="shared" si="135"/>
        <v>АВТОВАЗ 8450008680</v>
      </c>
      <c r="O8649" s="132" t="str">
        <f>IFERROR(IFERROR(INDEX(Кат!$B:$B,MATCH($N8649,Кат!$I:$I,0)),INDEX(Торг!$B:$B,MATCH($N8649,Торг!$I:$I,0))),"")</f>
        <v/>
      </c>
    </row>
    <row r="8650" spans="1:15" outlineLevel="1">
      <c r="A8650" t="s">
        <v>20357</v>
      </c>
      <c r="C8650" s="191" t="s">
        <v>10166</v>
      </c>
      <c r="E8650" t="s">
        <v>10167</v>
      </c>
      <c r="F8650" t="s">
        <v>3823</v>
      </c>
      <c r="G8650" t="s">
        <v>399</v>
      </c>
      <c r="H8650">
        <v>950</v>
      </c>
      <c r="J8650" t="s">
        <v>22634</v>
      </c>
      <c r="K8650" s="132" t="str">
        <f>IFERROR(IFERROR(INDEX(Кат!$O:$O,MATCH($C8650,Кат!$I:$I,0)),INDEX(Торг!$L:$L,MATCH($C8650,Торг!$I:$I,0))),"")</f>
        <v/>
      </c>
      <c r="L8650" s="132" t="str">
        <f>IFERROR(IFERROR(INDEX(Кат!$A:$A,MATCH($C8650,Кат!$I:$I,0)),INDEX(Торг!$A:$A,MATCH($C8650,Торг!$I:$I,0))),"")</f>
        <v/>
      </c>
      <c r="M8650" s="132" t="str">
        <f>IFERROR(IFERROR(INDEX(Кат!$B:$B,MATCH($C8650,Кат!$I:$I,0)),INDEX(Торг!$B:$B,MATCH($C8650,Торг!$I:$I,0))),"")</f>
        <v/>
      </c>
      <c r="N8650" s="132" t="str">
        <f t="shared" si="135"/>
        <v>НЕИЗВЕСТНЫЙ БРЕНД 11180-8127200-01</v>
      </c>
      <c r="O8650" s="132" t="str">
        <f>IFERROR(IFERROR(INDEX(Кат!$B:$B,MATCH($N8650,Кат!$I:$I,0)),INDEX(Торг!$B:$B,MATCH($N8650,Торг!$I:$I,0))),"")</f>
        <v/>
      </c>
    </row>
    <row r="8651" spans="1:15" outlineLevel="1">
      <c r="A8651" t="s">
        <v>20358</v>
      </c>
      <c r="C8651" s="191" t="s">
        <v>10168</v>
      </c>
      <c r="E8651" t="s">
        <v>10169</v>
      </c>
      <c r="F8651" t="s">
        <v>3823</v>
      </c>
      <c r="G8651" t="s">
        <v>399</v>
      </c>
      <c r="H8651">
        <v>850</v>
      </c>
      <c r="J8651" t="s">
        <v>22634</v>
      </c>
      <c r="K8651" s="132" t="str">
        <f>IFERROR(IFERROR(INDEX(Кат!$O:$O,MATCH($C8651,Кат!$I:$I,0)),INDEX(Торг!$L:$L,MATCH($C8651,Торг!$I:$I,0))),"")</f>
        <v/>
      </c>
      <c r="L8651" s="132" t="str">
        <f>IFERROR(IFERROR(INDEX(Кат!$A:$A,MATCH($C8651,Кат!$I:$I,0)),INDEX(Торг!$A:$A,MATCH($C8651,Торг!$I:$I,0))),"")</f>
        <v/>
      </c>
      <c r="M8651" s="132" t="str">
        <f>IFERROR(IFERROR(INDEX(Кат!$B:$B,MATCH($C8651,Кат!$I:$I,0)),INDEX(Торг!$B:$B,MATCH($C8651,Торг!$I:$I,0))),"")</f>
        <v/>
      </c>
      <c r="N8651" s="132" t="str">
        <f t="shared" si="135"/>
        <v>НЕИЗВЕСТНЫЙ БРЕНД 21100-8127200-12</v>
      </c>
      <c r="O8651" s="132" t="str">
        <f>IFERROR(IFERROR(INDEX(Кат!$B:$B,MATCH($N8651,Кат!$I:$I,0)),INDEX(Торг!$B:$B,MATCH($N8651,Торг!$I:$I,0))),"")</f>
        <v/>
      </c>
    </row>
    <row r="8652" spans="1:15" outlineLevel="1">
      <c r="A8652" t="s">
        <v>20359</v>
      </c>
      <c r="C8652" s="191" t="s">
        <v>10170</v>
      </c>
      <c r="E8652" t="s">
        <v>10171</v>
      </c>
      <c r="F8652" t="s">
        <v>3823</v>
      </c>
      <c r="G8652" t="s">
        <v>399</v>
      </c>
      <c r="H8652">
        <v>1500</v>
      </c>
      <c r="J8652" t="s">
        <v>22634</v>
      </c>
      <c r="K8652" s="132" t="str">
        <f>IFERROR(IFERROR(INDEX(Кат!$O:$O,MATCH($C8652,Кат!$I:$I,0)),INDEX(Торг!$L:$L,MATCH($C8652,Торг!$I:$I,0))),"")</f>
        <v/>
      </c>
      <c r="L8652" s="132" t="str">
        <f>IFERROR(IFERROR(INDEX(Кат!$A:$A,MATCH($C8652,Кат!$I:$I,0)),INDEX(Торг!$A:$A,MATCH($C8652,Торг!$I:$I,0))),"")</f>
        <v/>
      </c>
      <c r="M8652" s="132" t="str">
        <f>IFERROR(IFERROR(INDEX(Кат!$B:$B,MATCH($C8652,Кат!$I:$I,0)),INDEX(Торг!$B:$B,MATCH($C8652,Торг!$I:$I,0))),"")</f>
        <v/>
      </c>
      <c r="N8652" s="132" t="str">
        <f t="shared" si="135"/>
        <v>НЕИЗВЕСТНЫЙ БРЕНД 21100-8127200-00</v>
      </c>
      <c r="O8652" s="132" t="str">
        <f>IFERROR(IFERROR(INDEX(Кат!$B:$B,MATCH($N8652,Кат!$I:$I,0)),INDEX(Торг!$B:$B,MATCH($N8652,Торг!$I:$I,0))),"")</f>
        <v/>
      </c>
    </row>
    <row r="8653" spans="1:15" outlineLevel="1">
      <c r="A8653" t="s">
        <v>20360</v>
      </c>
      <c r="C8653" s="191" t="s">
        <v>10172</v>
      </c>
      <c r="E8653" t="s">
        <v>10173</v>
      </c>
      <c r="F8653" t="s">
        <v>3823</v>
      </c>
      <c r="G8653" t="s">
        <v>399</v>
      </c>
      <c r="H8653">
        <v>750</v>
      </c>
      <c r="J8653" t="s">
        <v>22634</v>
      </c>
      <c r="K8653" s="132" t="str">
        <f>IFERROR(IFERROR(INDEX(Кат!$O:$O,MATCH($C8653,Кат!$I:$I,0)),INDEX(Торг!$L:$L,MATCH($C8653,Торг!$I:$I,0))),"")</f>
        <v/>
      </c>
      <c r="L8653" s="132" t="str">
        <f>IFERROR(IFERROR(INDEX(Кат!$A:$A,MATCH($C8653,Кат!$I:$I,0)),INDEX(Торг!$A:$A,MATCH($C8653,Торг!$I:$I,0))),"")</f>
        <v/>
      </c>
      <c r="M8653" s="132" t="str">
        <f>IFERROR(IFERROR(INDEX(Кат!$B:$B,MATCH($C8653,Кат!$I:$I,0)),INDEX(Торг!$B:$B,MATCH($C8653,Торг!$I:$I,0))),"")</f>
        <v/>
      </c>
      <c r="N8653" s="132" t="str">
        <f t="shared" si="135"/>
        <v>НЕИЗВЕСТНЫЙ БРЕНД 21700-8127100-02</v>
      </c>
      <c r="O8653" s="132" t="str">
        <f>IFERROR(IFERROR(INDEX(Кат!$B:$B,MATCH($N8653,Кат!$I:$I,0)),INDEX(Торг!$B:$B,MATCH($N8653,Торг!$I:$I,0))),"")</f>
        <v/>
      </c>
    </row>
    <row r="8654" spans="1:15" outlineLevel="1">
      <c r="A8654" t="s">
        <v>20361</v>
      </c>
      <c r="C8654" s="191" t="s">
        <v>10174</v>
      </c>
      <c r="E8654" t="s">
        <v>10175</v>
      </c>
      <c r="F8654" t="s">
        <v>3823</v>
      </c>
      <c r="G8654" t="s">
        <v>399</v>
      </c>
      <c r="H8654">
        <v>950</v>
      </c>
      <c r="J8654" t="s">
        <v>22634</v>
      </c>
      <c r="K8654" s="132" t="str">
        <f>IFERROR(IFERROR(INDEX(Кат!$O:$O,MATCH($C8654,Кат!$I:$I,0)),INDEX(Торг!$L:$L,MATCH($C8654,Торг!$I:$I,0))),"")</f>
        <v/>
      </c>
      <c r="L8654" s="132" t="str">
        <f>IFERROR(IFERROR(INDEX(Кат!$A:$A,MATCH($C8654,Кат!$I:$I,0)),INDEX(Торг!$A:$A,MATCH($C8654,Торг!$I:$I,0))),"")</f>
        <v/>
      </c>
      <c r="M8654" s="132" t="str">
        <f>IFERROR(IFERROR(INDEX(Кат!$B:$B,MATCH($C8654,Кат!$I:$I,0)),INDEX(Торг!$B:$B,MATCH($C8654,Торг!$I:$I,0))),"")</f>
        <v/>
      </c>
      <c r="N8654" s="132" t="str">
        <f t="shared" si="135"/>
        <v>НЕИЗВЕСТНЫЙ БРЕНД 21704-3402060</v>
      </c>
      <c r="O8654" s="132" t="str">
        <f>IFERROR(IFERROR(INDEX(Кат!$B:$B,MATCH($N8654,Кат!$I:$I,0)),INDEX(Торг!$B:$B,MATCH($N8654,Торг!$I:$I,0))),"")</f>
        <v/>
      </c>
    </row>
    <row r="8655" spans="1:15" outlineLevel="1">
      <c r="A8655" t="s">
        <v>20362</v>
      </c>
      <c r="C8655" s="191" t="s">
        <v>10176</v>
      </c>
      <c r="E8655" t="s">
        <v>14179</v>
      </c>
      <c r="F8655" t="s">
        <v>3823</v>
      </c>
      <c r="G8655" t="s">
        <v>399</v>
      </c>
      <c r="H8655">
        <v>650</v>
      </c>
      <c r="J8655" t="s">
        <v>22634</v>
      </c>
      <c r="K8655" s="132" t="str">
        <f>IFERROR(IFERROR(INDEX(Кат!$O:$O,MATCH($C8655,Кат!$I:$I,0)),INDEX(Торг!$L:$L,MATCH($C8655,Торг!$I:$I,0))),"")</f>
        <v/>
      </c>
      <c r="L8655" s="132" t="str">
        <f>IFERROR(IFERROR(INDEX(Кат!$A:$A,MATCH($C8655,Кат!$I:$I,0)),INDEX(Торг!$A:$A,MATCH($C8655,Торг!$I:$I,0))),"")</f>
        <v/>
      </c>
      <c r="M8655" s="132" t="str">
        <f>IFERROR(IFERROR(INDEX(Кат!$B:$B,MATCH($C8655,Кат!$I:$I,0)),INDEX(Торг!$B:$B,MATCH($C8655,Торг!$I:$I,0))),"")</f>
        <v/>
      </c>
      <c r="N8655" s="132" t="str">
        <f t="shared" si="135"/>
        <v>НЕИЗВЕСТНЫЙ БРЕНД 2170-3402060</v>
      </c>
      <c r="O8655" s="132" t="str">
        <f>IFERROR(IFERROR(INDEX(Кат!$B:$B,MATCH($N8655,Кат!$I:$I,0)),INDEX(Торг!$B:$B,MATCH($N8655,Торг!$I:$I,0))),"")</f>
        <v/>
      </c>
    </row>
    <row r="8656" spans="1:15" outlineLevel="1">
      <c r="A8656" t="s">
        <v>20363</v>
      </c>
      <c r="C8656" s="191" t="s">
        <v>10177</v>
      </c>
      <c r="E8656" t="s">
        <v>10178</v>
      </c>
      <c r="F8656" t="s">
        <v>3823</v>
      </c>
      <c r="G8656" t="s">
        <v>399</v>
      </c>
      <c r="H8656">
        <v>900</v>
      </c>
      <c r="J8656" t="s">
        <v>22634</v>
      </c>
      <c r="K8656" s="132" t="str">
        <f>IFERROR(IFERROR(INDEX(Кат!$O:$O,MATCH($C8656,Кат!$I:$I,0)),INDEX(Торг!$L:$L,MATCH($C8656,Торг!$I:$I,0))),"")</f>
        <v/>
      </c>
      <c r="L8656" s="132" t="str">
        <f>IFERROR(IFERROR(INDEX(Кат!$A:$A,MATCH($C8656,Кат!$I:$I,0)),INDEX(Торг!$A:$A,MATCH($C8656,Торг!$I:$I,0))),"")</f>
        <v/>
      </c>
      <c r="M8656" s="132" t="str">
        <f>IFERROR(IFERROR(INDEX(Кат!$B:$B,MATCH($C8656,Кат!$I:$I,0)),INDEX(Торг!$B:$B,MATCH($C8656,Торг!$I:$I,0))),"")</f>
        <v/>
      </c>
      <c r="N8656" s="132" t="str">
        <f t="shared" si="135"/>
        <v>НЕИЗВЕСТНЫЙ БРЕНД 2190-3402060</v>
      </c>
      <c r="O8656" s="132" t="str">
        <f>IFERROR(IFERROR(INDEX(Кат!$B:$B,MATCH($N8656,Кат!$I:$I,0)),INDEX(Торг!$B:$B,MATCH($N8656,Торг!$I:$I,0))),"")</f>
        <v/>
      </c>
    </row>
    <row r="8657" spans="1:15" outlineLevel="1">
      <c r="A8657" t="s">
        <v>20364</v>
      </c>
      <c r="C8657" s="191" t="s">
        <v>10179</v>
      </c>
      <c r="E8657" t="s">
        <v>10180</v>
      </c>
      <c r="F8657" t="s">
        <v>3823</v>
      </c>
      <c r="G8657" t="s">
        <v>399</v>
      </c>
      <c r="H8657">
        <v>1000</v>
      </c>
      <c r="J8657" t="s">
        <v>22634</v>
      </c>
      <c r="K8657" s="132" t="str">
        <f>IFERROR(IFERROR(INDEX(Кат!$O:$O,MATCH($C8657,Кат!$I:$I,0)),INDEX(Торг!$L:$L,MATCH($C8657,Торг!$I:$I,0))),"")</f>
        <v/>
      </c>
      <c r="L8657" s="132" t="str">
        <f>IFERROR(IFERROR(INDEX(Кат!$A:$A,MATCH($C8657,Кат!$I:$I,0)),INDEX(Торг!$A:$A,MATCH($C8657,Торг!$I:$I,0))),"")</f>
        <v/>
      </c>
      <c r="M8657" s="132" t="str">
        <f>IFERROR(IFERROR(INDEX(Кат!$B:$B,MATCH($C8657,Кат!$I:$I,0)),INDEX(Торг!$B:$B,MATCH($C8657,Торг!$I:$I,0))),"")</f>
        <v/>
      </c>
      <c r="N8657" s="132" t="str">
        <f t="shared" si="135"/>
        <v>НЕИЗВЕСТНЫЙ БРЕНД MLARG</v>
      </c>
      <c r="O8657" s="132" t="str">
        <f>IFERROR(IFERROR(INDEX(Кат!$B:$B,MATCH($N8657,Кат!$I:$I,0)),INDEX(Торг!$B:$B,MATCH($N8657,Торг!$I:$I,0))),"")</f>
        <v/>
      </c>
    </row>
    <row r="8658" spans="1:15" outlineLevel="1">
      <c r="A8658" t="s">
        <v>20365</v>
      </c>
      <c r="C8658" s="191" t="s">
        <v>10181</v>
      </c>
      <c r="E8658" t="s">
        <v>10182</v>
      </c>
      <c r="F8658" t="s">
        <v>3823</v>
      </c>
      <c r="G8658" t="s">
        <v>399</v>
      </c>
      <c r="H8658">
        <v>950</v>
      </c>
      <c r="J8658" t="s">
        <v>22634</v>
      </c>
      <c r="K8658" s="132" t="str">
        <f>IFERROR(IFERROR(INDEX(Кат!$O:$O,MATCH($C8658,Кат!$I:$I,0)),INDEX(Торг!$L:$L,MATCH($C8658,Торг!$I:$I,0))),"")</f>
        <v/>
      </c>
      <c r="L8658" s="132" t="str">
        <f>IFERROR(IFERROR(INDEX(Кат!$A:$A,MATCH($C8658,Кат!$I:$I,0)),INDEX(Торг!$A:$A,MATCH($C8658,Торг!$I:$I,0))),"")</f>
        <v/>
      </c>
      <c r="M8658" s="132" t="str">
        <f>IFERROR(IFERROR(INDEX(Кат!$B:$B,MATCH($C8658,Кат!$I:$I,0)),INDEX(Торг!$B:$B,MATCH($C8658,Торг!$I:$I,0))),"")</f>
        <v/>
      </c>
      <c r="N8658" s="132" t="str">
        <f t="shared" si="135"/>
        <v>НЕИЗВЕСТНЫЙ БРЕНД 2181-3402060</v>
      </c>
      <c r="O8658" s="132" t="str">
        <f>IFERROR(IFERROR(INDEX(Кат!$B:$B,MATCH($N8658,Кат!$I:$I,0)),INDEX(Торг!$B:$B,MATCH($N8658,Торг!$I:$I,0))),"")</f>
        <v/>
      </c>
    </row>
    <row r="8659" spans="1:15" outlineLevel="1">
      <c r="A8659" t="s">
        <v>20366</v>
      </c>
      <c r="C8659" s="191">
        <v>8450039697</v>
      </c>
      <c r="E8659" t="s">
        <v>10183</v>
      </c>
      <c r="F8659" t="s">
        <v>3823</v>
      </c>
      <c r="G8659" t="s">
        <v>399</v>
      </c>
      <c r="H8659">
        <v>650</v>
      </c>
      <c r="J8659" t="s">
        <v>22634</v>
      </c>
      <c r="K8659" s="132" t="str">
        <f>IFERROR(IFERROR(INDEX(Кат!$O:$O,MATCH($C8659,Кат!$I:$I,0)),INDEX(Торг!$L:$L,MATCH($C8659,Торг!$I:$I,0))),"")</f>
        <v/>
      </c>
      <c r="L8659" s="132" t="str">
        <f>IFERROR(IFERROR(INDEX(Кат!$A:$A,MATCH($C8659,Кат!$I:$I,0)),INDEX(Торг!$A:$A,MATCH($C8659,Торг!$I:$I,0))),"")</f>
        <v/>
      </c>
      <c r="M8659" s="132" t="str">
        <f>IFERROR(IFERROR(INDEX(Кат!$B:$B,MATCH($C8659,Кат!$I:$I,0)),INDEX(Торг!$B:$B,MATCH($C8659,Торг!$I:$I,0))),"")</f>
        <v/>
      </c>
      <c r="N8659" s="132" t="str">
        <f t="shared" si="135"/>
        <v>НЕИЗВЕСТНЫЙ БРЕНД 8450039697</v>
      </c>
      <c r="O8659" s="132" t="str">
        <f>IFERROR(IFERROR(INDEX(Кат!$B:$B,MATCH($N8659,Кат!$I:$I,0)),INDEX(Торг!$B:$B,MATCH($N8659,Торг!$I:$I,0))),"")</f>
        <v/>
      </c>
    </row>
    <row r="8660" spans="1:15" outlineLevel="1">
      <c r="A8660" t="s">
        <v>20367</v>
      </c>
      <c r="C8660" s="191">
        <v>8450039696</v>
      </c>
      <c r="E8660" t="s">
        <v>10184</v>
      </c>
      <c r="F8660" t="s">
        <v>3823</v>
      </c>
      <c r="G8660" t="s">
        <v>399</v>
      </c>
      <c r="H8660">
        <v>650</v>
      </c>
      <c r="J8660" t="s">
        <v>22634</v>
      </c>
      <c r="K8660" s="132" t="str">
        <f>IFERROR(IFERROR(INDEX(Кат!$O:$O,MATCH($C8660,Кат!$I:$I,0)),INDEX(Торг!$L:$L,MATCH($C8660,Торг!$I:$I,0))),"")</f>
        <v/>
      </c>
      <c r="L8660" s="132" t="str">
        <f>IFERROR(IFERROR(INDEX(Кат!$A:$A,MATCH($C8660,Кат!$I:$I,0)),INDEX(Торг!$A:$A,MATCH($C8660,Торг!$I:$I,0))),"")</f>
        <v/>
      </c>
      <c r="M8660" s="132" t="str">
        <f>IFERROR(IFERROR(INDEX(Кат!$B:$B,MATCH($C8660,Кат!$I:$I,0)),INDEX(Торг!$B:$B,MATCH($C8660,Торг!$I:$I,0))),"")</f>
        <v/>
      </c>
      <c r="N8660" s="132" t="str">
        <f t="shared" si="135"/>
        <v>НЕИЗВЕСТНЫЙ БРЕНД 8450039696</v>
      </c>
      <c r="O8660" s="132" t="str">
        <f>IFERROR(IFERROR(INDEX(Кат!$B:$B,MATCH($N8660,Кат!$I:$I,0)),INDEX(Торг!$B:$B,MATCH($N8660,Торг!$I:$I,0))),"")</f>
        <v/>
      </c>
    </row>
    <row r="8661" spans="1:15" outlineLevel="1">
      <c r="A8661" t="s">
        <v>20368</v>
      </c>
      <c r="C8661" s="191" t="s">
        <v>3846</v>
      </c>
      <c r="E8661" t="s">
        <v>3847</v>
      </c>
      <c r="F8661" t="s">
        <v>3823</v>
      </c>
      <c r="G8661" t="s">
        <v>399</v>
      </c>
      <c r="H8661">
        <v>50</v>
      </c>
      <c r="J8661" t="s">
        <v>22634</v>
      </c>
      <c r="K8661" s="132" t="str">
        <f>IFERROR(IFERROR(INDEX(Кат!$O:$O,MATCH($C8661,Кат!$I:$I,0)),INDEX(Торг!$L:$L,MATCH($C8661,Торг!$I:$I,0))),"")</f>
        <v/>
      </c>
      <c r="L8661" s="132" t="str">
        <f>IFERROR(IFERROR(INDEX(Кат!$A:$A,MATCH($C8661,Кат!$I:$I,0)),INDEX(Торг!$A:$A,MATCH($C8661,Торг!$I:$I,0))),"")</f>
        <v/>
      </c>
      <c r="M8661" s="132" t="str">
        <f>IFERROR(IFERROR(INDEX(Кат!$B:$B,MATCH($C8661,Кат!$I:$I,0)),INDEX(Торг!$B:$B,MATCH($C8661,Торг!$I:$I,0))),"")</f>
        <v/>
      </c>
      <c r="N8661" s="132" t="str">
        <f t="shared" si="135"/>
        <v>НЕИЗВЕСТНЫЙ БРЕНД 2108-3501018</v>
      </c>
      <c r="O8661" s="132" t="str">
        <f>IFERROR(IFERROR(INDEX(Кат!$B:$B,MATCH($N8661,Кат!$I:$I,0)),INDEX(Торг!$B:$B,MATCH($N8661,Торг!$I:$I,0))),"")</f>
        <v/>
      </c>
    </row>
    <row r="8662" spans="1:15" outlineLevel="1">
      <c r="A8662" t="s">
        <v>26787</v>
      </c>
      <c r="C8662" s="191" t="s">
        <v>26788</v>
      </c>
      <c r="E8662" t="s">
        <v>26789</v>
      </c>
      <c r="F8662" t="s">
        <v>3823</v>
      </c>
      <c r="G8662" t="s">
        <v>399</v>
      </c>
      <c r="H8662">
        <v>110</v>
      </c>
      <c r="J8662" t="s">
        <v>22634</v>
      </c>
      <c r="K8662" s="132" t="str">
        <f>IFERROR(IFERROR(INDEX(Кат!$O:$O,MATCH($C8662,Кат!$I:$I,0)),INDEX(Торг!$L:$L,MATCH($C8662,Торг!$I:$I,0))),"")</f>
        <v/>
      </c>
      <c r="L8662" s="132" t="str">
        <f>IFERROR(IFERROR(INDEX(Кат!$A:$A,MATCH($C8662,Кат!$I:$I,0)),INDEX(Торг!$A:$A,MATCH($C8662,Торг!$I:$I,0))),"")</f>
        <v/>
      </c>
      <c r="M8662" s="132" t="str">
        <f>IFERROR(IFERROR(INDEX(Кат!$B:$B,MATCH($C8662,Кат!$I:$I,0)),INDEX(Торг!$B:$B,MATCH($C8662,Торг!$I:$I,0))),"")</f>
        <v/>
      </c>
      <c r="N8662" s="132" t="str">
        <f t="shared" si="135"/>
        <v>НЕИЗВЕСТНЫЙ БРЕНД CH2110-5208009</v>
      </c>
      <c r="O8662" s="132" t="str">
        <f>IFERROR(IFERROR(INDEX(Кат!$B:$B,MATCH($N8662,Кат!$I:$I,0)),INDEX(Торг!$B:$B,MATCH($N8662,Торг!$I:$I,0))),"")</f>
        <v/>
      </c>
    </row>
    <row r="8663" spans="1:15" outlineLevel="1">
      <c r="A8663" t="s">
        <v>20369</v>
      </c>
      <c r="C8663" s="191" t="s">
        <v>10185</v>
      </c>
      <c r="E8663" t="s">
        <v>10186</v>
      </c>
      <c r="F8663" t="s">
        <v>3823</v>
      </c>
      <c r="G8663" t="s">
        <v>399</v>
      </c>
      <c r="H8663">
        <v>2800</v>
      </c>
      <c r="J8663" t="s">
        <v>22634</v>
      </c>
      <c r="K8663" s="132" t="str">
        <f>IFERROR(IFERROR(INDEX(Кат!$O:$O,MATCH($C8663,Кат!$I:$I,0)),INDEX(Торг!$L:$L,MATCH($C8663,Торг!$I:$I,0))),"")</f>
        <v/>
      </c>
      <c r="L8663" s="132" t="str">
        <f>IFERROR(IFERROR(INDEX(Кат!$A:$A,MATCH($C8663,Кат!$I:$I,0)),INDEX(Торг!$A:$A,MATCH($C8663,Торг!$I:$I,0))),"")</f>
        <v/>
      </c>
      <c r="M8663" s="132" t="str">
        <f>IFERROR(IFERROR(INDEX(Кат!$B:$B,MATCH($C8663,Кат!$I:$I,0)),INDEX(Торг!$B:$B,MATCH($C8663,Торг!$I:$I,0))),"")</f>
        <v/>
      </c>
      <c r="N8663" s="132" t="str">
        <f t="shared" si="135"/>
        <v>НЕИЗВЕСТНЫЙ БРЕНД 21100-1206010-16</v>
      </c>
      <c r="O8663" s="132" t="str">
        <f>IFERROR(IFERROR(INDEX(Кат!$B:$B,MATCH($N8663,Кат!$I:$I,0)),INDEX(Торг!$B:$B,MATCH($N8663,Торг!$I:$I,0))),"")</f>
        <v/>
      </c>
    </row>
    <row r="8664" spans="1:15" outlineLevel="1">
      <c r="A8664" t="s">
        <v>20370</v>
      </c>
      <c r="C8664" s="191" t="s">
        <v>10187</v>
      </c>
      <c r="E8664" t="s">
        <v>10188</v>
      </c>
      <c r="G8664" t="s">
        <v>399</v>
      </c>
      <c r="H8664">
        <v>1000</v>
      </c>
      <c r="J8664" t="s">
        <v>22634</v>
      </c>
      <c r="K8664" s="132" t="str">
        <f>IFERROR(IFERROR(INDEX(Кат!$O:$O,MATCH($C8664,Кат!$I:$I,0)),INDEX(Торг!$L:$L,MATCH($C8664,Торг!$I:$I,0))),"")</f>
        <v/>
      </c>
      <c r="L8664" s="132" t="str">
        <f>IFERROR(IFERROR(INDEX(Кат!$A:$A,MATCH($C8664,Кат!$I:$I,0)),INDEX(Торг!$A:$A,MATCH($C8664,Торг!$I:$I,0))),"")</f>
        <v/>
      </c>
      <c r="M8664" s="132" t="str">
        <f>IFERROR(IFERROR(INDEX(Кат!$B:$B,MATCH($C8664,Кат!$I:$I,0)),INDEX(Торг!$B:$B,MATCH($C8664,Торг!$I:$I,0))),"")</f>
        <v/>
      </c>
      <c r="N8664" s="132" t="str">
        <f t="shared" si="135"/>
        <v xml:space="preserve"> 21900-5109154-00</v>
      </c>
      <c r="O8664" s="132" t="str">
        <f>IFERROR(IFERROR(INDEX(Кат!$B:$B,MATCH($N8664,Кат!$I:$I,0)),INDEX(Торг!$B:$B,MATCH($N8664,Торг!$I:$I,0))),"")</f>
        <v/>
      </c>
    </row>
    <row r="8665" spans="1:15" outlineLevel="1">
      <c r="A8665" t="s">
        <v>20371</v>
      </c>
      <c r="C8665" s="191">
        <v>8450006760</v>
      </c>
      <c r="E8665" t="s">
        <v>10189</v>
      </c>
      <c r="F8665" t="s">
        <v>3823</v>
      </c>
      <c r="G8665" t="s">
        <v>399</v>
      </c>
      <c r="H8665">
        <v>600</v>
      </c>
      <c r="J8665" t="s">
        <v>22634</v>
      </c>
      <c r="K8665" s="132" t="str">
        <f>IFERROR(IFERROR(INDEX(Кат!$O:$O,MATCH($C8665,Кат!$I:$I,0)),INDEX(Торг!$L:$L,MATCH($C8665,Торг!$I:$I,0))),"")</f>
        <v/>
      </c>
      <c r="L8665" s="132" t="str">
        <f>IFERROR(IFERROR(INDEX(Кат!$A:$A,MATCH($C8665,Кат!$I:$I,0)),INDEX(Торг!$A:$A,MATCH($C8665,Торг!$I:$I,0))),"")</f>
        <v/>
      </c>
      <c r="M8665" s="132" t="str">
        <f>IFERROR(IFERROR(INDEX(Кат!$B:$B,MATCH($C8665,Кат!$I:$I,0)),INDEX(Торг!$B:$B,MATCH($C8665,Торг!$I:$I,0))),"")</f>
        <v/>
      </c>
      <c r="N8665" s="132" t="str">
        <f t="shared" si="135"/>
        <v>НЕИЗВЕСТНЫЙ БРЕНД 8450006760</v>
      </c>
      <c r="O8665" s="132" t="str">
        <f>IFERROR(IFERROR(INDEX(Кат!$B:$B,MATCH($N8665,Кат!$I:$I,0)),INDEX(Торг!$B:$B,MATCH($N8665,Торг!$I:$I,0))),"")</f>
        <v/>
      </c>
    </row>
    <row r="8666" spans="1:15" outlineLevel="1">
      <c r="A8666" t="s">
        <v>20372</v>
      </c>
      <c r="C8666" s="191">
        <v>8450030109</v>
      </c>
      <c r="E8666" t="s">
        <v>10190</v>
      </c>
      <c r="F8666" t="s">
        <v>3522</v>
      </c>
      <c r="G8666" t="s">
        <v>399</v>
      </c>
      <c r="H8666">
        <v>2900</v>
      </c>
      <c r="J8666" t="s">
        <v>22634</v>
      </c>
      <c r="K8666" s="132" t="str">
        <f>IFERROR(IFERROR(INDEX(Кат!$O:$O,MATCH($C8666,Кат!$I:$I,0)),INDEX(Торг!$L:$L,MATCH($C8666,Торг!$I:$I,0))),"")</f>
        <v/>
      </c>
      <c r="L8666" s="132" t="str">
        <f>IFERROR(IFERROR(INDEX(Кат!$A:$A,MATCH($C8666,Кат!$I:$I,0)),INDEX(Торг!$A:$A,MATCH($C8666,Торг!$I:$I,0))),"")</f>
        <v/>
      </c>
      <c r="M8666" s="132" t="str">
        <f>IFERROR(IFERROR(INDEX(Кат!$B:$B,MATCH($C8666,Кат!$I:$I,0)),INDEX(Торг!$B:$B,MATCH($C8666,Торг!$I:$I,0))),"")</f>
        <v/>
      </c>
      <c r="N8666" s="132" t="str">
        <f t="shared" si="135"/>
        <v>АВТОВАЗ 8450030109</v>
      </c>
      <c r="O8666" s="132" t="str">
        <f>IFERROR(IFERROR(INDEX(Кат!$B:$B,MATCH($N8666,Кат!$I:$I,0)),INDEX(Торг!$B:$B,MATCH($N8666,Торг!$I:$I,0))),"")</f>
        <v/>
      </c>
    </row>
    <row r="8667" spans="1:15" outlineLevel="1">
      <c r="A8667" t="s">
        <v>31105</v>
      </c>
      <c r="C8667" s="191">
        <v>8450083708</v>
      </c>
      <c r="E8667" t="s">
        <v>31106</v>
      </c>
      <c r="F8667" t="s">
        <v>3823</v>
      </c>
      <c r="G8667" t="s">
        <v>399</v>
      </c>
      <c r="H8667">
        <v>27720</v>
      </c>
      <c r="J8667" t="s">
        <v>22634</v>
      </c>
      <c r="K8667" s="132" t="str">
        <f>IFERROR(IFERROR(INDEX(Кат!$O:$O,MATCH($C8667,Кат!$I:$I,0)),INDEX(Торг!$L:$L,MATCH($C8667,Торг!$I:$I,0))),"")</f>
        <v/>
      </c>
      <c r="L8667" s="132" t="str">
        <f>IFERROR(IFERROR(INDEX(Кат!$A:$A,MATCH($C8667,Кат!$I:$I,0)),INDEX(Торг!$A:$A,MATCH($C8667,Торг!$I:$I,0))),"")</f>
        <v/>
      </c>
      <c r="M8667" s="132" t="str">
        <f>IFERROR(IFERROR(INDEX(Кат!$B:$B,MATCH($C8667,Кат!$I:$I,0)),INDEX(Торг!$B:$B,MATCH($C8667,Торг!$I:$I,0))),"")</f>
        <v/>
      </c>
      <c r="N8667" s="132" t="str">
        <f t="shared" si="135"/>
        <v>НЕИЗВЕСТНЫЙ БРЕНД 8450083708</v>
      </c>
      <c r="O8667" s="132" t="str">
        <f>IFERROR(IFERROR(INDEX(Кат!$B:$B,MATCH($N8667,Кат!$I:$I,0)),INDEX(Торг!$B:$B,MATCH($N8667,Торг!$I:$I,0))),"")</f>
        <v/>
      </c>
    </row>
    <row r="8668" spans="1:15" outlineLevel="1">
      <c r="A8668" t="s">
        <v>20373</v>
      </c>
      <c r="C8668" s="191" t="s">
        <v>10191</v>
      </c>
      <c r="E8668" t="s">
        <v>10192</v>
      </c>
      <c r="F8668" t="s">
        <v>3823</v>
      </c>
      <c r="G8668" t="s">
        <v>399</v>
      </c>
      <c r="H8668">
        <v>6930</v>
      </c>
      <c r="J8668" t="s">
        <v>22634</v>
      </c>
      <c r="K8668" s="132" t="str">
        <f>IFERROR(IFERROR(INDEX(Кат!$O:$O,MATCH($C8668,Кат!$I:$I,0)),INDEX(Торг!$L:$L,MATCH($C8668,Торг!$I:$I,0))),"")</f>
        <v/>
      </c>
      <c r="L8668" s="132" t="str">
        <f>IFERROR(IFERROR(INDEX(Кат!$A:$A,MATCH($C8668,Кат!$I:$I,0)),INDEX(Торг!$A:$A,MATCH($C8668,Торг!$I:$I,0))),"")</f>
        <v/>
      </c>
      <c r="M8668" s="132" t="str">
        <f>IFERROR(IFERROR(INDEX(Кат!$B:$B,MATCH($C8668,Кат!$I:$I,0)),INDEX(Торг!$B:$B,MATCH($C8668,Торг!$I:$I,0))),"")</f>
        <v/>
      </c>
      <c r="N8668" s="132" t="str">
        <f t="shared" si="135"/>
        <v>НЕИЗВЕСТНЫЙ БРЕНД 21083-8101012-00</v>
      </c>
      <c r="O8668" s="132" t="str">
        <f>IFERROR(IFERROR(INDEX(Кат!$B:$B,MATCH($N8668,Кат!$I:$I,0)),INDEX(Торг!$B:$B,MATCH($N8668,Торг!$I:$I,0))),"")</f>
        <v/>
      </c>
    </row>
    <row r="8669" spans="1:15" outlineLevel="1">
      <c r="A8669" t="s">
        <v>31107</v>
      </c>
      <c r="C8669" s="191">
        <v>8450087396</v>
      </c>
      <c r="E8669" t="s">
        <v>31108</v>
      </c>
      <c r="F8669" t="s">
        <v>3823</v>
      </c>
      <c r="G8669" t="s">
        <v>399</v>
      </c>
      <c r="H8669">
        <v>32760</v>
      </c>
      <c r="J8669" t="s">
        <v>22634</v>
      </c>
      <c r="K8669" s="132" t="str">
        <f>IFERROR(IFERROR(INDEX(Кат!$O:$O,MATCH($C8669,Кат!$I:$I,0)),INDEX(Торг!$L:$L,MATCH($C8669,Торг!$I:$I,0))),"")</f>
        <v/>
      </c>
      <c r="L8669" s="132" t="str">
        <f>IFERROR(IFERROR(INDEX(Кат!$A:$A,MATCH($C8669,Кат!$I:$I,0)),INDEX(Торг!$A:$A,MATCH($C8669,Торг!$I:$I,0))),"")</f>
        <v/>
      </c>
      <c r="M8669" s="132" t="str">
        <f>IFERROR(IFERROR(INDEX(Кат!$B:$B,MATCH($C8669,Кат!$I:$I,0)),INDEX(Торг!$B:$B,MATCH($C8669,Торг!$I:$I,0))),"")</f>
        <v/>
      </c>
      <c r="N8669" s="132" t="str">
        <f t="shared" si="135"/>
        <v>НЕИЗВЕСТНЫЙ БРЕНД 8450087396</v>
      </c>
      <c r="O8669" s="132" t="str">
        <f>IFERROR(IFERROR(INDEX(Кат!$B:$B,MATCH($N8669,Кат!$I:$I,0)),INDEX(Торг!$B:$B,MATCH($N8669,Торг!$I:$I,0))),"")</f>
        <v/>
      </c>
    </row>
    <row r="8670" spans="1:15" outlineLevel="1">
      <c r="A8670" t="s">
        <v>20374</v>
      </c>
      <c r="C8670" s="191" t="s">
        <v>10193</v>
      </c>
      <c r="E8670" t="s">
        <v>10194</v>
      </c>
      <c r="F8670" t="s">
        <v>3823</v>
      </c>
      <c r="G8670" t="s">
        <v>399</v>
      </c>
      <c r="H8670">
        <v>4500</v>
      </c>
      <c r="J8670" t="s">
        <v>22634</v>
      </c>
      <c r="K8670" s="132" t="str">
        <f>IFERROR(IFERROR(INDEX(Кат!$O:$O,MATCH($C8670,Кат!$I:$I,0)),INDEX(Торг!$L:$L,MATCH($C8670,Торг!$I:$I,0))),"")</f>
        <v/>
      </c>
      <c r="L8670" s="132" t="str">
        <f>IFERROR(IFERROR(INDEX(Кат!$A:$A,MATCH($C8670,Кат!$I:$I,0)),INDEX(Торг!$A:$A,MATCH($C8670,Торг!$I:$I,0))),"")</f>
        <v/>
      </c>
      <c r="M8670" s="132" t="str">
        <f>IFERROR(IFERROR(INDEX(Кат!$B:$B,MATCH($C8670,Кат!$I:$I,0)),INDEX(Торг!$B:$B,MATCH($C8670,Торг!$I:$I,0))),"")</f>
        <v/>
      </c>
      <c r="N8670" s="132" t="str">
        <f t="shared" si="135"/>
        <v>НЕИЗВЕСТНЫЙ БРЕНД 2106-8101012-00</v>
      </c>
      <c r="O8670" s="132" t="str">
        <f>IFERROR(IFERROR(INDEX(Кат!$B:$B,MATCH($N8670,Кат!$I:$I,0)),INDEX(Торг!$B:$B,MATCH($N8670,Торг!$I:$I,0))),"")</f>
        <v/>
      </c>
    </row>
    <row r="8671" spans="1:15" outlineLevel="1">
      <c r="A8671" t="s">
        <v>20375</v>
      </c>
      <c r="C8671" s="191" t="s">
        <v>10195</v>
      </c>
      <c r="E8671" t="s">
        <v>10196</v>
      </c>
      <c r="F8671" t="s">
        <v>3823</v>
      </c>
      <c r="G8671" t="s">
        <v>399</v>
      </c>
      <c r="H8671">
        <v>7700</v>
      </c>
      <c r="J8671" t="s">
        <v>22634</v>
      </c>
      <c r="K8671" s="132" t="str">
        <f>IFERROR(IFERROR(INDEX(Кат!$O:$O,MATCH($C8671,Кат!$I:$I,0)),INDEX(Торг!$L:$L,MATCH($C8671,Торг!$I:$I,0))),"")</f>
        <v/>
      </c>
      <c r="L8671" s="132" t="str">
        <f>IFERROR(IFERROR(INDEX(Кат!$A:$A,MATCH($C8671,Кат!$I:$I,0)),INDEX(Торг!$A:$A,MATCH($C8671,Торг!$I:$I,0))),"")</f>
        <v/>
      </c>
      <c r="M8671" s="132" t="str">
        <f>IFERROR(IFERROR(INDEX(Кат!$B:$B,MATCH($C8671,Кат!$I:$I,0)),INDEX(Торг!$B:$B,MATCH($C8671,Торг!$I:$I,0))),"")</f>
        <v/>
      </c>
      <c r="N8671" s="132" t="str">
        <f t="shared" si="135"/>
        <v>НЕИЗВЕСТНЫЙ БРЕНД 2105-8101012-00</v>
      </c>
      <c r="O8671" s="132" t="str">
        <f>IFERROR(IFERROR(INDEX(Кат!$B:$B,MATCH($N8671,Кат!$I:$I,0)),INDEX(Торг!$B:$B,MATCH($N8671,Торг!$I:$I,0))),"")</f>
        <v/>
      </c>
    </row>
    <row r="8672" spans="1:15" outlineLevel="1">
      <c r="A8672" t="s">
        <v>20376</v>
      </c>
      <c r="C8672" s="191" t="s">
        <v>10197</v>
      </c>
      <c r="E8672" t="s">
        <v>10198</v>
      </c>
      <c r="F8672" t="s">
        <v>3823</v>
      </c>
      <c r="G8672" t="s">
        <v>399</v>
      </c>
      <c r="H8672">
        <v>5800</v>
      </c>
      <c r="J8672" t="s">
        <v>22634</v>
      </c>
      <c r="K8672" s="132" t="str">
        <f>IFERROR(IFERROR(INDEX(Кат!$O:$O,MATCH($C8672,Кат!$I:$I,0)),INDEX(Торг!$L:$L,MATCH($C8672,Торг!$I:$I,0))),"")</f>
        <v/>
      </c>
      <c r="L8672" s="132" t="str">
        <f>IFERROR(IFERROR(INDEX(Кат!$A:$A,MATCH($C8672,Кат!$I:$I,0)),INDEX(Торг!$A:$A,MATCH($C8672,Торг!$I:$I,0))),"")</f>
        <v/>
      </c>
      <c r="M8672" s="132" t="str">
        <f>IFERROR(IFERROR(INDEX(Кат!$B:$B,MATCH($C8672,Кат!$I:$I,0)),INDEX(Торг!$B:$B,MATCH($C8672,Торг!$I:$I,0))),"")</f>
        <v/>
      </c>
      <c r="N8672" s="132" t="str">
        <f t="shared" si="135"/>
        <v>НЕИЗВЕСТНЫЙ БРЕНД 2111-8101012-00</v>
      </c>
      <c r="O8672" s="132" t="str">
        <f>IFERROR(IFERROR(INDEX(Кат!$B:$B,MATCH($N8672,Кат!$I:$I,0)),INDEX(Торг!$B:$B,MATCH($N8672,Торг!$I:$I,0))),"")</f>
        <v/>
      </c>
    </row>
    <row r="8673" spans="1:15" outlineLevel="1">
      <c r="A8673" t="s">
        <v>20377</v>
      </c>
      <c r="C8673" s="191" t="s">
        <v>10199</v>
      </c>
      <c r="E8673" t="s">
        <v>10200</v>
      </c>
      <c r="F8673" t="s">
        <v>3823</v>
      </c>
      <c r="G8673" t="s">
        <v>399</v>
      </c>
      <c r="H8673">
        <v>5200</v>
      </c>
      <c r="J8673" t="s">
        <v>22634</v>
      </c>
      <c r="K8673" s="132" t="str">
        <f>IFERROR(IFERROR(INDEX(Кат!$O:$O,MATCH($C8673,Кат!$I:$I,0)),INDEX(Торг!$L:$L,MATCH($C8673,Торг!$I:$I,0))),"")</f>
        <v/>
      </c>
      <c r="L8673" s="132" t="str">
        <f>IFERROR(IFERROR(INDEX(Кат!$A:$A,MATCH($C8673,Кат!$I:$I,0)),INDEX(Торг!$A:$A,MATCH($C8673,Торг!$I:$I,0))),"")</f>
        <v/>
      </c>
      <c r="M8673" s="132" t="str">
        <f>IFERROR(IFERROR(INDEX(Кат!$B:$B,MATCH($C8673,Кат!$I:$I,0)),INDEX(Торг!$B:$B,MATCH($C8673,Торг!$I:$I,0))),"")</f>
        <v/>
      </c>
      <c r="N8673" s="132" t="str">
        <f t="shared" si="135"/>
        <v>НЕИЗВЕСТНЫЙ БРЕНД 2113-8101012-00</v>
      </c>
      <c r="O8673" s="132" t="str">
        <f>IFERROR(IFERROR(INDEX(Кат!$B:$B,MATCH($N8673,Кат!$I:$I,0)),INDEX(Торг!$B:$B,MATCH($N8673,Торг!$I:$I,0))),"")</f>
        <v/>
      </c>
    </row>
    <row r="8674" spans="1:15" outlineLevel="1">
      <c r="A8674" t="s">
        <v>20378</v>
      </c>
      <c r="C8674" s="191" t="s">
        <v>10201</v>
      </c>
      <c r="E8674" t="s">
        <v>10202</v>
      </c>
      <c r="F8674" t="s">
        <v>3522</v>
      </c>
      <c r="G8674" t="s">
        <v>375</v>
      </c>
      <c r="H8674">
        <v>1500</v>
      </c>
      <c r="J8674" t="s">
        <v>22634</v>
      </c>
      <c r="K8674" s="132" t="str">
        <f>IFERROR(IFERROR(INDEX(Кат!$O:$O,MATCH($C8674,Кат!$I:$I,0)),INDEX(Торг!$L:$L,MATCH($C8674,Торг!$I:$I,0))),"")</f>
        <v/>
      </c>
      <c r="L8674" s="132" t="str">
        <f>IFERROR(IFERROR(INDEX(Кат!$A:$A,MATCH($C8674,Кат!$I:$I,0)),INDEX(Торг!$A:$A,MATCH($C8674,Торг!$I:$I,0))),"")</f>
        <v/>
      </c>
      <c r="M8674" s="132" t="str">
        <f>IFERROR(IFERROR(INDEX(Кат!$B:$B,MATCH($C8674,Кат!$I:$I,0)),INDEX(Торг!$B:$B,MATCH($C8674,Торг!$I:$I,0))),"")</f>
        <v/>
      </c>
      <c r="N8674" s="132" t="str">
        <f t="shared" si="135"/>
        <v>АВТОВАЗ 410605536R</v>
      </c>
      <c r="O8674" s="132" t="str">
        <f>IFERROR(IFERROR(INDEX(Кат!$B:$B,MATCH($N8674,Кат!$I:$I,0)),INDEX(Торг!$B:$B,MATCH($N8674,Торг!$I:$I,0))),"")</f>
        <v/>
      </c>
    </row>
    <row r="8675" spans="1:15" outlineLevel="1">
      <c r="A8675" t="s">
        <v>20379</v>
      </c>
      <c r="C8675" s="191" t="s">
        <v>10203</v>
      </c>
      <c r="E8675" t="s">
        <v>10204</v>
      </c>
      <c r="F8675" t="s">
        <v>3823</v>
      </c>
      <c r="G8675" t="s">
        <v>375</v>
      </c>
      <c r="H8675">
        <v>14000</v>
      </c>
      <c r="J8675" t="s">
        <v>22634</v>
      </c>
      <c r="K8675" s="132" t="str">
        <f>IFERROR(IFERROR(INDEX(Кат!$O:$O,MATCH($C8675,Кат!$I:$I,0)),INDEX(Торг!$L:$L,MATCH($C8675,Торг!$I:$I,0))),"")</f>
        <v/>
      </c>
      <c r="L8675" s="132" t="str">
        <f>IFERROR(IFERROR(INDEX(Кат!$A:$A,MATCH($C8675,Кат!$I:$I,0)),INDEX(Торг!$A:$A,MATCH($C8675,Торг!$I:$I,0))),"")</f>
        <v/>
      </c>
      <c r="M8675" s="132" t="str">
        <f>IFERROR(IFERROR(INDEX(Кат!$B:$B,MATCH($C8675,Кат!$I:$I,0)),INDEX(Торг!$B:$B,MATCH($C8675,Торг!$I:$I,0))),"")</f>
        <v/>
      </c>
      <c r="N8675" s="132" t="str">
        <f t="shared" si="135"/>
        <v>НЕИЗВЕСТНЫЙ БРЕНД ПР21</v>
      </c>
      <c r="O8675" s="132" t="str">
        <f>IFERROR(IFERROR(INDEX(Кат!$B:$B,MATCH($N8675,Кат!$I:$I,0)),INDEX(Торг!$B:$B,MATCH($N8675,Торг!$I:$I,0))),"")</f>
        <v/>
      </c>
    </row>
    <row r="8676" spans="1:15" outlineLevel="1">
      <c r="A8676" t="s">
        <v>20380</v>
      </c>
      <c r="C8676" s="191" t="s">
        <v>10205</v>
      </c>
      <c r="E8676" t="s">
        <v>10206</v>
      </c>
      <c r="F8676" t="s">
        <v>3823</v>
      </c>
      <c r="G8676" t="s">
        <v>399</v>
      </c>
      <c r="H8676">
        <v>150</v>
      </c>
      <c r="J8676" t="s">
        <v>22634</v>
      </c>
      <c r="K8676" s="132" t="str">
        <f>IFERROR(IFERROR(INDEX(Кат!$O:$O,MATCH($C8676,Кат!$I:$I,0)),INDEX(Торг!$L:$L,MATCH($C8676,Торг!$I:$I,0))),"")</f>
        <v/>
      </c>
      <c r="L8676" s="132" t="str">
        <f>IFERROR(IFERROR(INDEX(Кат!$A:$A,MATCH($C8676,Кат!$I:$I,0)),INDEX(Торг!$A:$A,MATCH($C8676,Торг!$I:$I,0))),"")</f>
        <v/>
      </c>
      <c r="M8676" s="132" t="str">
        <f>IFERROR(IFERROR(INDEX(Кат!$B:$B,MATCH($C8676,Кат!$I:$I,0)),INDEX(Торг!$B:$B,MATCH($C8676,Торг!$I:$I,0))),"")</f>
        <v/>
      </c>
      <c r="N8676" s="132" t="str">
        <f t="shared" si="135"/>
        <v>НЕИЗВЕСТНЫЙ БРЕНД 2108-3507036-00</v>
      </c>
      <c r="O8676" s="132" t="str">
        <f>IFERROR(IFERROR(INDEX(Кат!$B:$B,MATCH($N8676,Кат!$I:$I,0)),INDEX(Торг!$B:$B,MATCH($N8676,Торг!$I:$I,0))),"")</f>
        <v/>
      </c>
    </row>
    <row r="8677" spans="1:15" outlineLevel="1">
      <c r="A8677" t="s">
        <v>20381</v>
      </c>
      <c r="C8677" s="191" t="s">
        <v>10207</v>
      </c>
      <c r="E8677" t="s">
        <v>10208</v>
      </c>
      <c r="F8677" t="s">
        <v>3823</v>
      </c>
      <c r="G8677" t="s">
        <v>375</v>
      </c>
      <c r="H8677">
        <v>450</v>
      </c>
      <c r="J8677" t="s">
        <v>22634</v>
      </c>
      <c r="K8677" s="132" t="str">
        <f>IFERROR(IFERROR(INDEX(Кат!$O:$O,MATCH($C8677,Кат!$I:$I,0)),INDEX(Торг!$L:$L,MATCH($C8677,Торг!$I:$I,0))),"")</f>
        <v/>
      </c>
      <c r="L8677" s="132" t="str">
        <f>IFERROR(IFERROR(INDEX(Кат!$A:$A,MATCH($C8677,Кат!$I:$I,0)),INDEX(Торг!$A:$A,MATCH($C8677,Торг!$I:$I,0))),"")</f>
        <v/>
      </c>
      <c r="M8677" s="132" t="str">
        <f>IFERROR(IFERROR(INDEX(Кат!$B:$B,MATCH($C8677,Кат!$I:$I,0)),INDEX(Торг!$B:$B,MATCH($C8677,Торг!$I:$I,0))),"")</f>
        <v/>
      </c>
      <c r="N8677" s="132" t="str">
        <f t="shared" si="135"/>
        <v>НЕИЗВЕСТНЫЙ БРЕНД К01300</v>
      </c>
      <c r="O8677" s="132" t="str">
        <f>IFERROR(IFERROR(INDEX(Кат!$B:$B,MATCH($N8677,Кат!$I:$I,0)),INDEX(Торг!$B:$B,MATCH($N8677,Торг!$I:$I,0))),"")</f>
        <v/>
      </c>
    </row>
    <row r="8678" spans="1:15" outlineLevel="1">
      <c r="A8678" t="s">
        <v>20382</v>
      </c>
      <c r="C8678" s="191" t="s">
        <v>10209</v>
      </c>
      <c r="E8678" t="s">
        <v>14180</v>
      </c>
      <c r="F8678" t="s">
        <v>3823</v>
      </c>
      <c r="G8678" t="s">
        <v>375</v>
      </c>
      <c r="H8678">
        <v>450</v>
      </c>
      <c r="J8678" t="s">
        <v>22634</v>
      </c>
      <c r="K8678" s="132" t="str">
        <f>IFERROR(IFERROR(INDEX(Кат!$O:$O,MATCH($C8678,Кат!$I:$I,0)),INDEX(Торг!$L:$L,MATCH($C8678,Торг!$I:$I,0))),"")</f>
        <v/>
      </c>
      <c r="L8678" s="132" t="str">
        <f>IFERROR(IFERROR(INDEX(Кат!$A:$A,MATCH($C8678,Кат!$I:$I,0)),INDEX(Торг!$A:$A,MATCH($C8678,Торг!$I:$I,0))),"")</f>
        <v/>
      </c>
      <c r="M8678" s="132" t="str">
        <f>IFERROR(IFERROR(INDEX(Кат!$B:$B,MATCH($C8678,Кат!$I:$I,0)),INDEX(Торг!$B:$B,MATCH($C8678,Торг!$I:$I,0))),"")</f>
        <v/>
      </c>
      <c r="N8678" s="132" t="str">
        <f t="shared" si="135"/>
        <v>НЕИЗВЕСТНЫЙ БРЕНД К01304</v>
      </c>
      <c r="O8678" s="132" t="str">
        <f>IFERROR(IFERROR(INDEX(Кат!$B:$B,MATCH($N8678,Кат!$I:$I,0)),INDEX(Торг!$B:$B,MATCH($N8678,Торг!$I:$I,0))),"")</f>
        <v/>
      </c>
    </row>
    <row r="8679" spans="1:15" outlineLevel="1">
      <c r="A8679" t="s">
        <v>20383</v>
      </c>
      <c r="C8679" s="191" t="s">
        <v>10210</v>
      </c>
      <c r="E8679" t="s">
        <v>10211</v>
      </c>
      <c r="F8679" t="s">
        <v>3823</v>
      </c>
      <c r="G8679" t="s">
        <v>375</v>
      </c>
      <c r="H8679">
        <v>450</v>
      </c>
      <c r="J8679" t="s">
        <v>22634</v>
      </c>
      <c r="K8679" s="132" t="str">
        <f>IFERROR(IFERROR(INDEX(Кат!$O:$O,MATCH($C8679,Кат!$I:$I,0)),INDEX(Торг!$L:$L,MATCH($C8679,Торг!$I:$I,0))),"")</f>
        <v/>
      </c>
      <c r="L8679" s="132" t="str">
        <f>IFERROR(IFERROR(INDEX(Кат!$A:$A,MATCH($C8679,Кат!$I:$I,0)),INDEX(Торг!$A:$A,MATCH($C8679,Торг!$I:$I,0))),"")</f>
        <v/>
      </c>
      <c r="M8679" s="132" t="str">
        <f>IFERROR(IFERROR(INDEX(Кат!$B:$B,MATCH($C8679,Кат!$I:$I,0)),INDEX(Торг!$B:$B,MATCH($C8679,Торг!$I:$I,0))),"")</f>
        <v/>
      </c>
      <c r="N8679" s="132" t="str">
        <f t="shared" si="135"/>
        <v>НЕИЗВЕСТНЫЙ БРЕНД К01312</v>
      </c>
      <c r="O8679" s="132" t="str">
        <f>IFERROR(IFERROR(INDEX(Кат!$B:$B,MATCH($N8679,Кат!$I:$I,0)),INDEX(Торг!$B:$B,MATCH($N8679,Торг!$I:$I,0))),"")</f>
        <v/>
      </c>
    </row>
    <row r="8680" spans="1:15" outlineLevel="1">
      <c r="A8680" t="s">
        <v>20384</v>
      </c>
      <c r="C8680" s="191" t="s">
        <v>10212</v>
      </c>
      <c r="E8680" t="s">
        <v>10213</v>
      </c>
      <c r="F8680" t="s">
        <v>3823</v>
      </c>
      <c r="G8680" t="s">
        <v>399</v>
      </c>
      <c r="H8680">
        <v>300</v>
      </c>
      <c r="J8680" t="s">
        <v>22634</v>
      </c>
      <c r="K8680" s="132" t="str">
        <f>IFERROR(IFERROR(INDEX(Кат!$O:$O,MATCH($C8680,Кат!$I:$I,0)),INDEX(Торг!$L:$L,MATCH($C8680,Торг!$I:$I,0))),"")</f>
        <v/>
      </c>
      <c r="L8680" s="132" t="str">
        <f>IFERROR(IFERROR(INDEX(Кат!$A:$A,MATCH($C8680,Кат!$I:$I,0)),INDEX(Торг!$A:$A,MATCH($C8680,Торг!$I:$I,0))),"")</f>
        <v/>
      </c>
      <c r="M8680" s="132" t="str">
        <f>IFERROR(IFERROR(INDEX(Кат!$B:$B,MATCH($C8680,Кат!$I:$I,0)),INDEX(Торг!$B:$B,MATCH($C8680,Торг!$I:$I,0))),"")</f>
        <v/>
      </c>
      <c r="N8680" s="132" t="str">
        <f t="shared" si="135"/>
        <v>НЕИЗВЕСТНЫЙ БРЕНД 21083-1303055-10</v>
      </c>
      <c r="O8680" s="132" t="str">
        <f>IFERROR(IFERROR(INDEX(Кат!$B:$B,MATCH($N8680,Кат!$I:$I,0)),INDEX(Торг!$B:$B,MATCH($N8680,Торг!$I:$I,0))),"")</f>
        <v/>
      </c>
    </row>
    <row r="8681" spans="1:15" outlineLevel="1">
      <c r="A8681" t="s">
        <v>20385</v>
      </c>
      <c r="C8681" s="191" t="s">
        <v>10214</v>
      </c>
      <c r="E8681" t="s">
        <v>10215</v>
      </c>
      <c r="F8681" t="s">
        <v>3823</v>
      </c>
      <c r="G8681" t="s">
        <v>399</v>
      </c>
      <c r="H8681">
        <v>310</v>
      </c>
      <c r="J8681" t="s">
        <v>22634</v>
      </c>
      <c r="K8681" s="132" t="str">
        <f>IFERROR(IFERROR(INDEX(Кат!$O:$O,MATCH($C8681,Кат!$I:$I,0)),INDEX(Торг!$L:$L,MATCH($C8681,Торг!$I:$I,0))),"")</f>
        <v/>
      </c>
      <c r="L8681" s="132" t="str">
        <f>IFERROR(IFERROR(INDEX(Кат!$A:$A,MATCH($C8681,Кат!$I:$I,0)),INDEX(Торг!$A:$A,MATCH($C8681,Торг!$I:$I,0))),"")</f>
        <v/>
      </c>
      <c r="M8681" s="132" t="str">
        <f>IFERROR(IFERROR(INDEX(Кат!$B:$B,MATCH($C8681,Кат!$I:$I,0)),INDEX(Торг!$B:$B,MATCH($C8681,Торг!$I:$I,0))),"")</f>
        <v/>
      </c>
      <c r="N8681" s="132" t="str">
        <f t="shared" si="135"/>
        <v>НЕИЗВЕСТНЫЙ БРЕНД 2110-1303055-10</v>
      </c>
      <c r="O8681" s="132" t="str">
        <f>IFERROR(IFERROR(INDEX(Кат!$B:$B,MATCH($N8681,Кат!$I:$I,0)),INDEX(Торг!$B:$B,MATCH($N8681,Торг!$I:$I,0))),"")</f>
        <v/>
      </c>
    </row>
    <row r="8682" spans="1:15" outlineLevel="1">
      <c r="A8682" t="s">
        <v>20386</v>
      </c>
      <c r="C8682" s="191" t="s">
        <v>10216</v>
      </c>
      <c r="E8682" t="s">
        <v>10217</v>
      </c>
      <c r="F8682" t="s">
        <v>3823</v>
      </c>
      <c r="G8682" t="s">
        <v>399</v>
      </c>
      <c r="H8682">
        <v>140</v>
      </c>
      <c r="J8682" t="s">
        <v>22634</v>
      </c>
      <c r="K8682" s="132" t="str">
        <f>IFERROR(IFERROR(INDEX(Кат!$O:$O,MATCH($C8682,Кат!$I:$I,0)),INDEX(Торг!$L:$L,MATCH($C8682,Торг!$I:$I,0))),"")</f>
        <v/>
      </c>
      <c r="L8682" s="132" t="str">
        <f>IFERROR(IFERROR(INDEX(Кат!$A:$A,MATCH($C8682,Кат!$I:$I,0)),INDEX(Торг!$A:$A,MATCH($C8682,Торг!$I:$I,0))),"")</f>
        <v/>
      </c>
      <c r="M8682" s="132" t="str">
        <f>IFERROR(IFERROR(INDEX(Кат!$B:$B,MATCH($C8682,Кат!$I:$I,0)),INDEX(Торг!$B:$B,MATCH($C8682,Торг!$I:$I,0))),"")</f>
        <v/>
      </c>
      <c r="N8682" s="132" t="str">
        <f t="shared" si="135"/>
        <v>НЕИЗВЕСТНЫЙ БРЕНД 2121-1303055-10</v>
      </c>
      <c r="O8682" s="132" t="str">
        <f>IFERROR(IFERROR(INDEX(Кат!$B:$B,MATCH($N8682,Кат!$I:$I,0)),INDEX(Торг!$B:$B,MATCH($N8682,Торг!$I:$I,0))),"")</f>
        <v/>
      </c>
    </row>
    <row r="8683" spans="1:15" outlineLevel="1">
      <c r="A8683" t="s">
        <v>20387</v>
      </c>
      <c r="C8683" s="191" t="s">
        <v>10218</v>
      </c>
      <c r="E8683" t="s">
        <v>10219</v>
      </c>
      <c r="F8683" t="s">
        <v>3823</v>
      </c>
      <c r="G8683" t="s">
        <v>399</v>
      </c>
      <c r="H8683">
        <v>700</v>
      </c>
      <c r="J8683" t="s">
        <v>22634</v>
      </c>
      <c r="K8683" s="132" t="str">
        <f>IFERROR(IFERROR(INDEX(Кат!$O:$O,MATCH($C8683,Кат!$I:$I,0)),INDEX(Торг!$L:$L,MATCH($C8683,Торг!$I:$I,0))),"")</f>
        <v/>
      </c>
      <c r="L8683" s="132" t="str">
        <f>IFERROR(IFERROR(INDEX(Кат!$A:$A,MATCH($C8683,Кат!$I:$I,0)),INDEX(Торг!$A:$A,MATCH($C8683,Торг!$I:$I,0))),"")</f>
        <v/>
      </c>
      <c r="M8683" s="132" t="str">
        <f>IFERROR(IFERROR(INDEX(Кат!$B:$B,MATCH($C8683,Кат!$I:$I,0)),INDEX(Торг!$B:$B,MATCH($C8683,Торг!$I:$I,0))),"")</f>
        <v/>
      </c>
      <c r="N8683" s="132" t="str">
        <f t="shared" si="135"/>
        <v>НЕИЗВЕСТНЫЙ БРЕНД ТК2190</v>
      </c>
      <c r="O8683" s="132" t="str">
        <f>IFERROR(IFERROR(INDEX(Кат!$B:$B,MATCH($N8683,Кат!$I:$I,0)),INDEX(Торг!$B:$B,MATCH($N8683,Торг!$I:$I,0))),"")</f>
        <v/>
      </c>
    </row>
    <row r="8684" spans="1:15" outlineLevel="1">
      <c r="A8684" t="s">
        <v>20388</v>
      </c>
      <c r="C8684" s="191" t="s">
        <v>10220</v>
      </c>
      <c r="E8684" t="s">
        <v>14181</v>
      </c>
      <c r="F8684" t="s">
        <v>3823</v>
      </c>
      <c r="G8684" t="s">
        <v>399</v>
      </c>
      <c r="H8684">
        <v>155</v>
      </c>
      <c r="J8684" t="s">
        <v>22634</v>
      </c>
      <c r="K8684" s="132" t="str">
        <f>IFERROR(IFERROR(INDEX(Кат!$O:$O,MATCH($C8684,Кат!$I:$I,0)),INDEX(Торг!$L:$L,MATCH($C8684,Торг!$I:$I,0))),"")</f>
        <v/>
      </c>
      <c r="L8684" s="132" t="str">
        <f>IFERROR(IFERROR(INDEX(Кат!$A:$A,MATCH($C8684,Кат!$I:$I,0)),INDEX(Торг!$A:$A,MATCH($C8684,Торг!$I:$I,0))),"")</f>
        <v/>
      </c>
      <c r="M8684" s="132" t="str">
        <f>IFERROR(IFERROR(INDEX(Кат!$B:$B,MATCH($C8684,Кат!$I:$I,0)),INDEX(Торг!$B:$B,MATCH($C8684,Торг!$I:$I,0))),"")</f>
        <v/>
      </c>
      <c r="N8684" s="132" t="str">
        <f t="shared" si="135"/>
        <v>НЕИЗВЕСТНЫЙ БРЕНД ПМУПП</v>
      </c>
      <c r="O8684" s="132" t="str">
        <f>IFERROR(IFERROR(INDEX(Кат!$B:$B,MATCH($N8684,Кат!$I:$I,0)),INDEX(Торг!$B:$B,MATCH($N8684,Торг!$I:$I,0))),"")</f>
        <v/>
      </c>
    </row>
    <row r="8685" spans="1:15" outlineLevel="1">
      <c r="A8685" t="s">
        <v>20389</v>
      </c>
      <c r="C8685" s="191" t="s">
        <v>10221</v>
      </c>
      <c r="E8685" t="s">
        <v>14182</v>
      </c>
      <c r="F8685" t="s">
        <v>3823</v>
      </c>
      <c r="G8685" t="s">
        <v>399</v>
      </c>
      <c r="H8685">
        <v>80</v>
      </c>
      <c r="J8685" t="s">
        <v>22634</v>
      </c>
      <c r="K8685" s="132" t="str">
        <f>IFERROR(IFERROR(INDEX(Кат!$O:$O,MATCH($C8685,Кат!$I:$I,0)),INDEX(Торг!$L:$L,MATCH($C8685,Торг!$I:$I,0))),"")</f>
        <v/>
      </c>
      <c r="L8685" s="132" t="str">
        <f>IFERROR(IFERROR(INDEX(Кат!$A:$A,MATCH($C8685,Кат!$I:$I,0)),INDEX(Торг!$A:$A,MATCH($C8685,Торг!$I:$I,0))),"")</f>
        <v/>
      </c>
      <c r="M8685" s="132" t="str">
        <f>IFERROR(IFERROR(INDEX(Кат!$B:$B,MATCH($C8685,Кат!$I:$I,0)),INDEX(Торг!$B:$B,MATCH($C8685,Торг!$I:$I,0))),"")</f>
        <v/>
      </c>
      <c r="N8685" s="132" t="str">
        <f t="shared" si="135"/>
        <v>НЕИЗВЕСТНЫЙ БРЕНД 8450006748N</v>
      </c>
      <c r="O8685" s="132" t="str">
        <f>IFERROR(IFERROR(INDEX(Кат!$B:$B,MATCH($N8685,Кат!$I:$I,0)),INDEX(Торг!$B:$B,MATCH($N8685,Торг!$I:$I,0))),"")</f>
        <v/>
      </c>
    </row>
    <row r="8686" spans="1:15" outlineLevel="1">
      <c r="A8686" t="s">
        <v>20390</v>
      </c>
      <c r="C8686" s="191" t="s">
        <v>10222</v>
      </c>
      <c r="E8686" t="s">
        <v>10223</v>
      </c>
      <c r="F8686" t="s">
        <v>3823</v>
      </c>
      <c r="G8686" t="s">
        <v>375</v>
      </c>
      <c r="H8686">
        <v>750</v>
      </c>
      <c r="J8686" t="s">
        <v>22634</v>
      </c>
      <c r="K8686" s="132" t="str">
        <f>IFERROR(IFERROR(INDEX(Кат!$O:$O,MATCH($C8686,Кат!$I:$I,0)),INDEX(Торг!$L:$L,MATCH($C8686,Торг!$I:$I,0))),"")</f>
        <v/>
      </c>
      <c r="L8686" s="132" t="str">
        <f>IFERROR(IFERROR(INDEX(Кат!$A:$A,MATCH($C8686,Кат!$I:$I,0)),INDEX(Торг!$A:$A,MATCH($C8686,Торг!$I:$I,0))),"")</f>
        <v/>
      </c>
      <c r="M8686" s="132" t="str">
        <f>IFERROR(IFERROR(INDEX(Кат!$B:$B,MATCH($C8686,Кат!$I:$I,0)),INDEX(Торг!$B:$B,MATCH($C8686,Торг!$I:$I,0))),"")</f>
        <v/>
      </c>
      <c r="N8686" s="132" t="str">
        <f t="shared" si="135"/>
        <v>НЕИЗВЕСТНЫЙ БРЕНД 21214-3712010/11-00</v>
      </c>
      <c r="O8686" s="132" t="str">
        <f>IFERROR(IFERROR(INDEX(Кат!$B:$B,MATCH($N8686,Кат!$I:$I,0)),INDEX(Торг!$B:$B,MATCH($N8686,Торг!$I:$I,0))),"")</f>
        <v/>
      </c>
    </row>
    <row r="8687" spans="1:15" outlineLevel="1">
      <c r="A8687" t="s">
        <v>20391</v>
      </c>
      <c r="C8687" s="191" t="s">
        <v>10224</v>
      </c>
      <c r="E8687" t="s">
        <v>10225</v>
      </c>
      <c r="F8687" t="s">
        <v>3823</v>
      </c>
      <c r="G8687" t="s">
        <v>399</v>
      </c>
      <c r="H8687">
        <v>300</v>
      </c>
      <c r="J8687" t="s">
        <v>22634</v>
      </c>
      <c r="K8687" s="132" t="str">
        <f>IFERROR(IFERROR(INDEX(Кат!$O:$O,MATCH($C8687,Кат!$I:$I,0)),INDEX(Торг!$L:$L,MATCH($C8687,Торг!$I:$I,0))),"")</f>
        <v/>
      </c>
      <c r="L8687" s="132" t="str">
        <f>IFERROR(IFERROR(INDEX(Кат!$A:$A,MATCH($C8687,Кат!$I:$I,0)),INDEX(Торг!$A:$A,MATCH($C8687,Торг!$I:$I,0))),"")</f>
        <v/>
      </c>
      <c r="M8687" s="132" t="str">
        <f>IFERROR(IFERROR(INDEX(Кат!$B:$B,MATCH($C8687,Кат!$I:$I,0)),INDEX(Торг!$B:$B,MATCH($C8687,Торг!$I:$I,0))),"")</f>
        <v/>
      </c>
      <c r="N8687" s="132" t="str">
        <f t="shared" si="135"/>
        <v>НЕИЗВЕСТНЫЙ БРЕНД 11180-2902840-КЧ</v>
      </c>
      <c r="O8687" s="132" t="str">
        <f>IFERROR(IFERROR(INDEX(Кат!$B:$B,MATCH($N8687,Кат!$I:$I,0)),INDEX(Торг!$B:$B,MATCH($N8687,Торг!$I:$I,0))),"")</f>
        <v/>
      </c>
    </row>
    <row r="8688" spans="1:15" outlineLevel="1">
      <c r="A8688" t="s">
        <v>27624</v>
      </c>
      <c r="C8688" s="191" t="s">
        <v>27625</v>
      </c>
      <c r="E8688" t="s">
        <v>27626</v>
      </c>
      <c r="F8688" t="s">
        <v>3823</v>
      </c>
      <c r="G8688" t="s">
        <v>399</v>
      </c>
      <c r="H8688">
        <v>4700</v>
      </c>
      <c r="J8688" t="s">
        <v>22634</v>
      </c>
      <c r="K8688" s="132" t="str">
        <f>IFERROR(IFERROR(INDEX(Кат!$O:$O,MATCH($C8688,Кат!$I:$I,0)),INDEX(Торг!$L:$L,MATCH($C8688,Торг!$I:$I,0))),"")</f>
        <v/>
      </c>
      <c r="L8688" s="132" t="str">
        <f>IFERROR(IFERROR(INDEX(Кат!$A:$A,MATCH($C8688,Кат!$I:$I,0)),INDEX(Торг!$A:$A,MATCH($C8688,Торг!$I:$I,0))),"")</f>
        <v/>
      </c>
      <c r="M8688" s="132" t="str">
        <f>IFERROR(IFERROR(INDEX(Кат!$B:$B,MATCH($C8688,Кат!$I:$I,0)),INDEX(Торг!$B:$B,MATCH($C8688,Торг!$I:$I,0))),"")</f>
        <v/>
      </c>
      <c r="N8688" s="132" t="str">
        <f t="shared" si="135"/>
        <v>НЕИЗВЕСТНЫЙ БРЕНД 2121ОТ</v>
      </c>
      <c r="O8688" s="132" t="str">
        <f>IFERROR(IFERROR(INDEX(Кат!$B:$B,MATCH($N8688,Кат!$I:$I,0)),INDEX(Торг!$B:$B,MATCH($N8688,Торг!$I:$I,0))),"")</f>
        <v/>
      </c>
    </row>
    <row r="8689" spans="1:15" outlineLevel="1">
      <c r="A8689" t="s">
        <v>20393</v>
      </c>
      <c r="C8689" s="191" t="s">
        <v>10238</v>
      </c>
      <c r="E8689" t="s">
        <v>10239</v>
      </c>
      <c r="F8689" t="s">
        <v>3823</v>
      </c>
      <c r="G8689" t="s">
        <v>399</v>
      </c>
      <c r="H8689">
        <v>200</v>
      </c>
      <c r="J8689" t="s">
        <v>22634</v>
      </c>
      <c r="K8689" s="132" t="str">
        <f>IFERROR(IFERROR(INDEX(Кат!$O:$O,MATCH($C8689,Кат!$I:$I,0)),INDEX(Торг!$L:$L,MATCH($C8689,Торг!$I:$I,0))),"")</f>
        <v/>
      </c>
      <c r="L8689" s="132" t="str">
        <f>IFERROR(IFERROR(INDEX(Кат!$A:$A,MATCH($C8689,Кат!$I:$I,0)),INDEX(Торг!$A:$A,MATCH($C8689,Торг!$I:$I,0))),"")</f>
        <v/>
      </c>
      <c r="M8689" s="132" t="str">
        <f>IFERROR(IFERROR(INDEX(Кат!$B:$B,MATCH($C8689,Кат!$I:$I,0)),INDEX(Торг!$B:$B,MATCH($C8689,Торг!$I:$I,0))),"")</f>
        <v/>
      </c>
      <c r="N8689" s="132" t="str">
        <f t="shared" si="135"/>
        <v>НЕИЗВЕСТНЫЙ БРЕНД RZ70S</v>
      </c>
      <c r="O8689" s="132" t="str">
        <f>IFERROR(IFERROR(INDEX(Кат!$B:$B,MATCH($N8689,Кат!$I:$I,0)),INDEX(Торг!$B:$B,MATCH($N8689,Торг!$I:$I,0))),"")</f>
        <v/>
      </c>
    </row>
    <row r="8690" spans="1:15" outlineLevel="1">
      <c r="A8690" t="s">
        <v>26569</v>
      </c>
      <c r="C8690" s="191" t="s">
        <v>28647</v>
      </c>
      <c r="E8690" t="s">
        <v>28648</v>
      </c>
      <c r="G8690" t="s">
        <v>399</v>
      </c>
      <c r="H8690">
        <v>1100</v>
      </c>
      <c r="J8690" t="s">
        <v>22634</v>
      </c>
      <c r="K8690" s="132" t="str">
        <f>IFERROR(IFERROR(INDEX(Кат!$O:$O,MATCH($C8690,Кат!$I:$I,0)),INDEX(Торг!$L:$L,MATCH($C8690,Торг!$I:$I,0))),"")</f>
        <v/>
      </c>
      <c r="L8690" s="132" t="str">
        <f>IFERROR(IFERROR(INDEX(Кат!$A:$A,MATCH($C8690,Кат!$I:$I,0)),INDEX(Торг!$A:$A,MATCH($C8690,Торг!$I:$I,0))),"")</f>
        <v/>
      </c>
      <c r="M8690" s="132" t="str">
        <f>IFERROR(IFERROR(INDEX(Кат!$B:$B,MATCH($C8690,Кат!$I:$I,0)),INDEX(Торг!$B:$B,MATCH($C8690,Торг!$I:$I,0))),"")</f>
        <v/>
      </c>
      <c r="N8690" s="132" t="str">
        <f t="shared" si="135"/>
        <v xml:space="preserve"> TG12C209</v>
      </c>
      <c r="O8690" s="132" t="str">
        <f>IFERROR(IFERROR(INDEX(Кат!$B:$B,MATCH($N8690,Кат!$I:$I,0)),INDEX(Торг!$B:$B,MATCH($N8690,Торг!$I:$I,0))),"")</f>
        <v/>
      </c>
    </row>
    <row r="8691" spans="1:15" outlineLevel="1">
      <c r="A8691" t="s">
        <v>28923</v>
      </c>
      <c r="C8691" s="191" t="s">
        <v>28924</v>
      </c>
      <c r="E8691" t="s">
        <v>28925</v>
      </c>
      <c r="F8691" t="s">
        <v>3522</v>
      </c>
      <c r="G8691" t="s">
        <v>399</v>
      </c>
      <c r="H8691">
        <v>950</v>
      </c>
      <c r="J8691" t="s">
        <v>22634</v>
      </c>
      <c r="K8691" s="132" t="str">
        <f>IFERROR(IFERROR(INDEX(Кат!$O:$O,MATCH($C8691,Кат!$I:$I,0)),INDEX(Торг!$L:$L,MATCH($C8691,Торг!$I:$I,0))),"")</f>
        <v/>
      </c>
      <c r="L8691" s="132" t="str">
        <f>IFERROR(IFERROR(INDEX(Кат!$A:$A,MATCH($C8691,Кат!$I:$I,0)),INDEX(Торг!$A:$A,MATCH($C8691,Торг!$I:$I,0))),"")</f>
        <v/>
      </c>
      <c r="M8691" s="132" t="str">
        <f>IFERROR(IFERROR(INDEX(Кат!$B:$B,MATCH($C8691,Кат!$I:$I,0)),INDEX(Торг!$B:$B,MATCH($C8691,Торг!$I:$I,0))),"")</f>
        <v/>
      </c>
      <c r="N8691" s="132" t="str">
        <f t="shared" si="135"/>
        <v>АВТОВАЗ 21900-8217020-00</v>
      </c>
      <c r="O8691" s="132" t="str">
        <f>IFERROR(IFERROR(INDEX(Кат!$B:$B,MATCH($N8691,Кат!$I:$I,0)),INDEX(Торг!$B:$B,MATCH($N8691,Торг!$I:$I,0))),"")</f>
        <v/>
      </c>
    </row>
    <row r="8692" spans="1:15">
      <c r="A8692" t="s">
        <v>20394</v>
      </c>
      <c r="C8692" s="191" t="s">
        <v>3849</v>
      </c>
      <c r="E8692" t="s">
        <v>3850</v>
      </c>
      <c r="F8692" t="s">
        <v>3823</v>
      </c>
      <c r="G8692" t="s">
        <v>399</v>
      </c>
      <c r="H8692">
        <v>100</v>
      </c>
      <c r="J8692" t="s">
        <v>22634</v>
      </c>
      <c r="K8692" s="132" t="str">
        <f>IFERROR(IFERROR(INDEX(Кат!$O:$O,MATCH($C8692,Кат!$I:$I,0)),INDEX(Торг!$L:$L,MATCH($C8692,Торг!$I:$I,0))),"")</f>
        <v/>
      </c>
      <c r="L8692" s="132" t="str">
        <f>IFERROR(IFERROR(INDEX(Кат!$A:$A,MATCH($C8692,Кат!$I:$I,0)),INDEX(Торг!$A:$A,MATCH($C8692,Торг!$I:$I,0))),"")</f>
        <v/>
      </c>
      <c r="M8692" s="132" t="str">
        <f>IFERROR(IFERROR(INDEX(Кат!$B:$B,MATCH($C8692,Кат!$I:$I,0)),INDEX(Торг!$B:$B,MATCH($C8692,Торг!$I:$I,0))),"")</f>
        <v/>
      </c>
      <c r="N8692" s="132" t="str">
        <f t="shared" si="135"/>
        <v>НЕИЗВЕСТНЫЙ БРЕНД 2110-0000000</v>
      </c>
      <c r="O8692" s="132" t="str">
        <f>IFERROR(IFERROR(INDEX(Кат!$B:$B,MATCH($N8692,Кат!$I:$I,0)),INDEX(Торг!$B:$B,MATCH($N8692,Торг!$I:$I,0))),"")</f>
        <v/>
      </c>
    </row>
    <row r="8693" spans="1:15" outlineLevel="1">
      <c r="A8693" t="s">
        <v>28805</v>
      </c>
      <c r="C8693" s="191" t="s">
        <v>28806</v>
      </c>
      <c r="E8693" t="s">
        <v>28807</v>
      </c>
      <c r="F8693" t="s">
        <v>3823</v>
      </c>
      <c r="G8693" t="s">
        <v>375</v>
      </c>
      <c r="H8693">
        <v>400</v>
      </c>
      <c r="J8693" t="s">
        <v>22634</v>
      </c>
      <c r="K8693" s="132" t="str">
        <f>IFERROR(IFERROR(INDEX(Кат!$O:$O,MATCH($C8693,Кат!$I:$I,0)),INDEX(Торг!$L:$L,MATCH($C8693,Торг!$I:$I,0))),"")</f>
        <v/>
      </c>
      <c r="L8693" s="132" t="str">
        <f>IFERROR(IFERROR(INDEX(Кат!$A:$A,MATCH($C8693,Кат!$I:$I,0)),INDEX(Торг!$A:$A,MATCH($C8693,Торг!$I:$I,0))),"")</f>
        <v/>
      </c>
      <c r="M8693" s="132" t="str">
        <f>IFERROR(IFERROR(INDEX(Кат!$B:$B,MATCH($C8693,Кат!$I:$I,0)),INDEX(Торг!$B:$B,MATCH($C8693,Торг!$I:$I,0))),"")</f>
        <v/>
      </c>
      <c r="N8693" s="132" t="str">
        <f t="shared" si="135"/>
        <v>НЕИЗВЕСТНЫЙ БРЕНД SV.10.3400002</v>
      </c>
      <c r="O8693" s="132" t="str">
        <f>IFERROR(IFERROR(INDEX(Кат!$B:$B,MATCH($N8693,Кат!$I:$I,0)),INDEX(Торг!$B:$B,MATCH($N8693,Торг!$I:$I,0))),"")</f>
        <v/>
      </c>
    </row>
    <row r="8694" spans="1:15" outlineLevel="1">
      <c r="A8694" t="s">
        <v>20395</v>
      </c>
      <c r="C8694" s="191" t="s">
        <v>10240</v>
      </c>
      <c r="E8694" t="s">
        <v>10241</v>
      </c>
      <c r="F8694" t="s">
        <v>3823</v>
      </c>
      <c r="G8694" t="s">
        <v>375</v>
      </c>
      <c r="H8694">
        <v>430</v>
      </c>
      <c r="J8694" t="s">
        <v>22634</v>
      </c>
      <c r="K8694" s="132" t="str">
        <f>IFERROR(IFERROR(INDEX(Кат!$O:$O,MATCH($C8694,Кат!$I:$I,0)),INDEX(Торг!$L:$L,MATCH($C8694,Торг!$I:$I,0))),"")</f>
        <v/>
      </c>
      <c r="L8694" s="132" t="str">
        <f>IFERROR(IFERROR(INDEX(Кат!$A:$A,MATCH($C8694,Кат!$I:$I,0)),INDEX(Торг!$A:$A,MATCH($C8694,Торг!$I:$I,0))),"")</f>
        <v/>
      </c>
      <c r="M8694" s="132" t="str">
        <f>IFERROR(IFERROR(INDEX(Кат!$B:$B,MATCH($C8694,Кат!$I:$I,0)),INDEX(Торг!$B:$B,MATCH($C8694,Торг!$I:$I,0))),"")</f>
        <v/>
      </c>
      <c r="N8694" s="132" t="str">
        <f t="shared" si="135"/>
        <v>НЕИЗВЕСТНЫЙ БРЕНД SV.90.3400002</v>
      </c>
      <c r="O8694" s="132" t="str">
        <f>IFERROR(IFERROR(INDEX(Кат!$B:$B,MATCH($N8694,Кат!$I:$I,0)),INDEX(Торг!$B:$B,MATCH($N8694,Торг!$I:$I,0))),"")</f>
        <v/>
      </c>
    </row>
    <row r="8695" spans="1:15" outlineLevel="1">
      <c r="A8695" t="s">
        <v>25819</v>
      </c>
      <c r="C8695" s="191" t="s">
        <v>25820</v>
      </c>
      <c r="E8695" t="s">
        <v>25821</v>
      </c>
      <c r="F8695" t="s">
        <v>3823</v>
      </c>
      <c r="G8695" t="s">
        <v>399</v>
      </c>
      <c r="H8695">
        <v>13000</v>
      </c>
      <c r="J8695" t="s">
        <v>22634</v>
      </c>
      <c r="K8695" s="132" t="str">
        <f>IFERROR(IFERROR(INDEX(Кат!$O:$O,MATCH($C8695,Кат!$I:$I,0)),INDEX(Торг!$L:$L,MATCH($C8695,Торг!$I:$I,0))),"")</f>
        <v/>
      </c>
      <c r="L8695" s="132" t="str">
        <f>IFERROR(IFERROR(INDEX(Кат!$A:$A,MATCH($C8695,Кат!$I:$I,0)),INDEX(Торг!$A:$A,MATCH($C8695,Торг!$I:$I,0))),"")</f>
        <v/>
      </c>
      <c r="M8695" s="132" t="str">
        <f>IFERROR(IFERROR(INDEX(Кат!$B:$B,MATCH($C8695,Кат!$I:$I,0)),INDEX(Торг!$B:$B,MATCH($C8695,Торг!$I:$I,0))),"")</f>
        <v/>
      </c>
      <c r="N8695" s="132" t="str">
        <f t="shared" si="135"/>
        <v>НЕИЗВЕСТНЫЙ БРЕНД 21127-1008600-00</v>
      </c>
      <c r="O8695" s="132" t="str">
        <f>IFERROR(IFERROR(INDEX(Кат!$B:$B,MATCH($N8695,Кат!$I:$I,0)),INDEX(Торг!$B:$B,MATCH($N8695,Торг!$I:$I,0))),"")</f>
        <v/>
      </c>
    </row>
    <row r="8696" spans="1:15" outlineLevel="1">
      <c r="A8696" t="s">
        <v>25822</v>
      </c>
      <c r="C8696" s="191" t="s">
        <v>25823</v>
      </c>
      <c r="E8696" t="s">
        <v>25824</v>
      </c>
      <c r="F8696" t="s">
        <v>3823</v>
      </c>
      <c r="G8696" t="s">
        <v>399</v>
      </c>
      <c r="H8696">
        <v>6300</v>
      </c>
      <c r="J8696" t="s">
        <v>22634</v>
      </c>
      <c r="K8696" s="132" t="str">
        <f>IFERROR(IFERROR(INDEX(Кат!$O:$O,MATCH($C8696,Кат!$I:$I,0)),INDEX(Торг!$L:$L,MATCH($C8696,Торг!$I:$I,0))),"")</f>
        <v/>
      </c>
      <c r="L8696" s="132" t="str">
        <f>IFERROR(IFERROR(INDEX(Кат!$A:$A,MATCH($C8696,Кат!$I:$I,0)),INDEX(Торг!$A:$A,MATCH($C8696,Торг!$I:$I,0))),"")</f>
        <v/>
      </c>
      <c r="M8696" s="132" t="str">
        <f>IFERROR(IFERROR(INDEX(Кат!$B:$B,MATCH($C8696,Кат!$I:$I,0)),INDEX(Торг!$B:$B,MATCH($C8696,Торг!$I:$I,0))),"")</f>
        <v/>
      </c>
      <c r="N8696" s="132" t="str">
        <f t="shared" si="135"/>
        <v>НЕИЗВЕСТНЫЙ БРЕНД 21177-1008600</v>
      </c>
      <c r="O8696" s="132" t="str">
        <f>IFERROR(IFERROR(INDEX(Кат!$B:$B,MATCH($N8696,Кат!$I:$I,0)),INDEX(Торг!$B:$B,MATCH($N8696,Торг!$I:$I,0))),"")</f>
        <v/>
      </c>
    </row>
    <row r="8697" spans="1:15" outlineLevel="1">
      <c r="A8697" t="s">
        <v>20396</v>
      </c>
      <c r="C8697" s="191" t="s">
        <v>10242</v>
      </c>
      <c r="E8697" t="s">
        <v>14183</v>
      </c>
      <c r="F8697" t="s">
        <v>3823</v>
      </c>
      <c r="G8697" t="s">
        <v>399</v>
      </c>
      <c r="H8697">
        <v>1100</v>
      </c>
      <c r="J8697" t="s">
        <v>22634</v>
      </c>
      <c r="K8697" s="132" t="str">
        <f>IFERROR(IFERROR(INDEX(Кат!$O:$O,MATCH($C8697,Кат!$I:$I,0)),INDEX(Торг!$L:$L,MATCH($C8697,Торг!$I:$I,0))),"")</f>
        <v/>
      </c>
      <c r="L8697" s="132" t="str">
        <f>IFERROR(IFERROR(INDEX(Кат!$A:$A,MATCH($C8697,Кат!$I:$I,0)),INDEX(Торг!$A:$A,MATCH($C8697,Торг!$I:$I,0))),"")</f>
        <v/>
      </c>
      <c r="M8697" s="132" t="str">
        <f>IFERROR(IFERROR(INDEX(Кат!$B:$B,MATCH($C8697,Кат!$I:$I,0)),INDEX(Торг!$B:$B,MATCH($C8697,Торг!$I:$I,0))),"")</f>
        <v/>
      </c>
      <c r="N8697" s="132" t="str">
        <f t="shared" si="135"/>
        <v>НЕИЗВЕСТНЫЙ БРЕНД 21214-8401014</v>
      </c>
      <c r="O8697" s="132" t="str">
        <f>IFERROR(IFERROR(INDEX(Кат!$B:$B,MATCH($N8697,Кат!$I:$I,0)),INDEX(Торг!$B:$B,MATCH($N8697,Торг!$I:$I,0))),"")</f>
        <v/>
      </c>
    </row>
    <row r="8698" spans="1:15" outlineLevel="1">
      <c r="A8698" t="s">
        <v>20397</v>
      </c>
      <c r="C8698" s="191" t="s">
        <v>10243</v>
      </c>
      <c r="E8698" t="s">
        <v>14184</v>
      </c>
      <c r="F8698" t="s">
        <v>3823</v>
      </c>
      <c r="G8698" t="s">
        <v>399</v>
      </c>
      <c r="H8698">
        <v>550</v>
      </c>
      <c r="J8698" t="s">
        <v>22634</v>
      </c>
      <c r="K8698" s="132" t="str">
        <f>IFERROR(IFERROR(INDEX(Кат!$O:$O,MATCH($C8698,Кат!$I:$I,0)),INDEX(Торг!$L:$L,MATCH($C8698,Торг!$I:$I,0))),"")</f>
        <v/>
      </c>
      <c r="L8698" s="132" t="str">
        <f>IFERROR(IFERROR(INDEX(Кат!$A:$A,MATCH($C8698,Кат!$I:$I,0)),INDEX(Торг!$A:$A,MATCH($C8698,Торг!$I:$I,0))),"")</f>
        <v/>
      </c>
      <c r="M8698" s="132" t="str">
        <f>IFERROR(IFERROR(INDEX(Кат!$B:$B,MATCH($C8698,Кат!$I:$I,0)),INDEX(Торг!$B:$B,MATCH($C8698,Торг!$I:$I,0))),"")</f>
        <v/>
      </c>
      <c r="N8698" s="132" t="str">
        <f t="shared" si="135"/>
        <v>НЕИЗВЕСТНЫЙ БРЕНД 2107-8401014</v>
      </c>
      <c r="O8698" s="132" t="str">
        <f>IFERROR(IFERROR(INDEX(Кат!$B:$B,MATCH($N8698,Кат!$I:$I,0)),INDEX(Торг!$B:$B,MATCH($N8698,Торг!$I:$I,0))),"")</f>
        <v/>
      </c>
    </row>
    <row r="8699" spans="1:15" outlineLevel="1">
      <c r="A8699" t="s">
        <v>20398</v>
      </c>
      <c r="C8699" s="191" t="s">
        <v>10244</v>
      </c>
      <c r="E8699" t="s">
        <v>10245</v>
      </c>
      <c r="F8699" t="s">
        <v>3823</v>
      </c>
      <c r="G8699" t="s">
        <v>399</v>
      </c>
      <c r="H8699">
        <v>350</v>
      </c>
      <c r="J8699" t="s">
        <v>22634</v>
      </c>
      <c r="K8699" s="132" t="str">
        <f>IFERROR(IFERROR(INDEX(Кат!$O:$O,MATCH($C8699,Кат!$I:$I,0)),INDEX(Торг!$L:$L,MATCH($C8699,Торг!$I:$I,0))),"")</f>
        <v/>
      </c>
      <c r="L8699" s="132" t="str">
        <f>IFERROR(IFERROR(INDEX(Кат!$A:$A,MATCH($C8699,Кат!$I:$I,0)),INDEX(Торг!$A:$A,MATCH($C8699,Торг!$I:$I,0))),"")</f>
        <v/>
      </c>
      <c r="M8699" s="132" t="str">
        <f>IFERROR(IFERROR(INDEX(Кат!$B:$B,MATCH($C8699,Кат!$I:$I,0)),INDEX(Торг!$B:$B,MATCH($C8699,Торг!$I:$I,0))),"")</f>
        <v/>
      </c>
      <c r="N8699" s="132" t="str">
        <f t="shared" si="135"/>
        <v>НЕИЗВЕСТНЫЙ БРЕНД 2107-8401014-ч</v>
      </c>
      <c r="O8699" s="132" t="str">
        <f>IFERROR(IFERROR(INDEX(Кат!$B:$B,MATCH($N8699,Кат!$I:$I,0)),INDEX(Торг!$B:$B,MATCH($N8699,Торг!$I:$I,0))),"")</f>
        <v/>
      </c>
    </row>
    <row r="8700" spans="1:15" outlineLevel="1">
      <c r="A8700" t="s">
        <v>20399</v>
      </c>
      <c r="C8700" s="191" t="s">
        <v>10246</v>
      </c>
      <c r="E8700" t="s">
        <v>10247</v>
      </c>
      <c r="F8700" t="s">
        <v>3823</v>
      </c>
      <c r="G8700" t="s">
        <v>399</v>
      </c>
      <c r="H8700">
        <v>1100</v>
      </c>
      <c r="J8700" t="s">
        <v>22634</v>
      </c>
      <c r="K8700" s="132" t="str">
        <f>IFERROR(IFERROR(INDEX(Кат!$O:$O,MATCH($C8700,Кат!$I:$I,0)),INDEX(Торг!$L:$L,MATCH($C8700,Торг!$I:$I,0))),"")</f>
        <v/>
      </c>
      <c r="L8700" s="132" t="str">
        <f>IFERROR(IFERROR(INDEX(Кат!$A:$A,MATCH($C8700,Кат!$I:$I,0)),INDEX(Торг!$A:$A,MATCH($C8700,Торг!$I:$I,0))),"")</f>
        <v/>
      </c>
      <c r="M8700" s="132" t="str">
        <f>IFERROR(IFERROR(INDEX(Кат!$B:$B,MATCH($C8700,Кат!$I:$I,0)),INDEX(Торг!$B:$B,MATCH($C8700,Торг!$I:$I,0))),"")</f>
        <v/>
      </c>
      <c r="N8700" s="132" t="str">
        <f t="shared" si="135"/>
        <v>НЕИЗВЕСТНЫЙ БРЕНД RR12K</v>
      </c>
      <c r="O8700" s="132" t="str">
        <f>IFERROR(IFERROR(INDEX(Кат!$B:$B,MATCH($N8700,Кат!$I:$I,0)),INDEX(Торг!$B:$B,MATCH($N8700,Торг!$I:$I,0))),"")</f>
        <v/>
      </c>
    </row>
    <row r="8701" spans="1:15" outlineLevel="1">
      <c r="A8701" t="s">
        <v>20400</v>
      </c>
      <c r="C8701" s="191" t="s">
        <v>10248</v>
      </c>
      <c r="E8701" t="s">
        <v>10249</v>
      </c>
      <c r="F8701" t="s">
        <v>3823</v>
      </c>
      <c r="G8701" t="s">
        <v>375</v>
      </c>
      <c r="H8701">
        <v>120</v>
      </c>
      <c r="J8701" t="s">
        <v>22634</v>
      </c>
      <c r="K8701" s="132" t="str">
        <f>IFERROR(IFERROR(INDEX(Кат!$O:$O,MATCH($C8701,Кат!$I:$I,0)),INDEX(Торг!$L:$L,MATCH($C8701,Торг!$I:$I,0))),"")</f>
        <v/>
      </c>
      <c r="L8701" s="132" t="str">
        <f>IFERROR(IFERROR(INDEX(Кат!$A:$A,MATCH($C8701,Кат!$I:$I,0)),INDEX(Торг!$A:$A,MATCH($C8701,Торг!$I:$I,0))),"")</f>
        <v/>
      </c>
      <c r="M8701" s="132" t="str">
        <f>IFERROR(IFERROR(INDEX(Кат!$B:$B,MATCH($C8701,Кат!$I:$I,0)),INDEX(Торг!$B:$B,MATCH($C8701,Торг!$I:$I,0))),"")</f>
        <v/>
      </c>
      <c r="N8701" s="132" t="str">
        <f t="shared" si="135"/>
        <v>НЕИЗВЕСТНЫЙ БРЕНД РКС2108</v>
      </c>
      <c r="O8701" s="132" t="str">
        <f>IFERROR(IFERROR(INDEX(Кат!$B:$B,MATCH($N8701,Кат!$I:$I,0)),INDEX(Торг!$B:$B,MATCH($N8701,Торг!$I:$I,0))),"")</f>
        <v/>
      </c>
    </row>
    <row r="8702" spans="1:15" outlineLevel="1">
      <c r="A8702" t="s">
        <v>20401</v>
      </c>
      <c r="C8702" s="191" t="s">
        <v>10250</v>
      </c>
      <c r="E8702" t="s">
        <v>10251</v>
      </c>
      <c r="F8702" t="s">
        <v>3823</v>
      </c>
      <c r="G8702" t="s">
        <v>375</v>
      </c>
      <c r="H8702">
        <v>240</v>
      </c>
      <c r="J8702" t="s">
        <v>22634</v>
      </c>
      <c r="K8702" s="132" t="str">
        <f>IFERROR(IFERROR(INDEX(Кат!$O:$O,MATCH($C8702,Кат!$I:$I,0)),INDEX(Торг!$L:$L,MATCH($C8702,Торг!$I:$I,0))),"")</f>
        <v/>
      </c>
      <c r="L8702" s="132" t="str">
        <f>IFERROR(IFERROR(INDEX(Кат!$A:$A,MATCH($C8702,Кат!$I:$I,0)),INDEX(Торг!$A:$A,MATCH($C8702,Торг!$I:$I,0))),"")</f>
        <v/>
      </c>
      <c r="M8702" s="132" t="str">
        <f>IFERROR(IFERROR(INDEX(Кат!$B:$B,MATCH($C8702,Кат!$I:$I,0)),INDEX(Торг!$B:$B,MATCH($C8702,Торг!$I:$I,0))),"")</f>
        <v/>
      </c>
      <c r="N8702" s="132" t="str">
        <f t="shared" si="135"/>
        <v>НЕИЗВЕСТНЫЙ БРЕНД РКС2110</v>
      </c>
      <c r="O8702" s="132" t="str">
        <f>IFERROR(IFERROR(INDEX(Кат!$B:$B,MATCH($N8702,Кат!$I:$I,0)),INDEX(Торг!$B:$B,MATCH($N8702,Торг!$I:$I,0))),"")</f>
        <v/>
      </c>
    </row>
    <row r="8703" spans="1:15" outlineLevel="1">
      <c r="A8703" t="s">
        <v>20402</v>
      </c>
      <c r="C8703" s="191" t="s">
        <v>10252</v>
      </c>
      <c r="E8703" t="s">
        <v>10253</v>
      </c>
      <c r="F8703" t="s">
        <v>3823</v>
      </c>
      <c r="G8703" t="s">
        <v>399</v>
      </c>
      <c r="H8703">
        <v>700</v>
      </c>
      <c r="J8703" t="s">
        <v>22634</v>
      </c>
      <c r="K8703" s="132" t="str">
        <f>IFERROR(IFERROR(INDEX(Кат!$O:$O,MATCH($C8703,Кат!$I:$I,0)),INDEX(Торг!$L:$L,MATCH($C8703,Торг!$I:$I,0))),"")</f>
        <v/>
      </c>
      <c r="L8703" s="132" t="str">
        <f>IFERROR(IFERROR(INDEX(Кат!$A:$A,MATCH($C8703,Кат!$I:$I,0)),INDEX(Торг!$A:$A,MATCH($C8703,Торг!$I:$I,0))),"")</f>
        <v/>
      </c>
      <c r="M8703" s="132" t="str">
        <f>IFERROR(IFERROR(INDEX(Кат!$B:$B,MATCH($C8703,Кат!$I:$I,0)),INDEX(Торг!$B:$B,MATCH($C8703,Торг!$I:$I,0))),"")</f>
        <v/>
      </c>
      <c r="N8703" s="132" t="str">
        <f t="shared" si="135"/>
        <v>НЕИЗВЕСТНЫЙ БРЕНД 21100-3501155-00</v>
      </c>
      <c r="O8703" s="132" t="str">
        <f>IFERROR(IFERROR(INDEX(Кат!$B:$B,MATCH($N8703,Кат!$I:$I,0)),INDEX(Торг!$B:$B,MATCH($N8703,Торг!$I:$I,0))),"")</f>
        <v/>
      </c>
    </row>
    <row r="8704" spans="1:15" outlineLevel="1">
      <c r="A8704" t="s">
        <v>20403</v>
      </c>
      <c r="C8704" s="191" t="s">
        <v>10254</v>
      </c>
      <c r="E8704" t="s">
        <v>14185</v>
      </c>
      <c r="F8704" t="s">
        <v>3823</v>
      </c>
      <c r="G8704" t="s">
        <v>399</v>
      </c>
      <c r="H8704">
        <v>700</v>
      </c>
      <c r="J8704" t="s">
        <v>22634</v>
      </c>
      <c r="K8704" s="132" t="str">
        <f>IFERROR(IFERROR(INDEX(Кат!$O:$O,MATCH($C8704,Кат!$I:$I,0)),INDEX(Торг!$L:$L,MATCH($C8704,Торг!$I:$I,0))),"")</f>
        <v/>
      </c>
      <c r="L8704" s="132" t="str">
        <f>IFERROR(IFERROR(INDEX(Кат!$A:$A,MATCH($C8704,Кат!$I:$I,0)),INDEX(Торг!$A:$A,MATCH($C8704,Торг!$I:$I,0))),"")</f>
        <v/>
      </c>
      <c r="M8704" s="132" t="str">
        <f>IFERROR(IFERROR(INDEX(Кат!$B:$B,MATCH($C8704,Кат!$I:$I,0)),INDEX(Торг!$B:$B,MATCH($C8704,Торг!$I:$I,0))),"")</f>
        <v/>
      </c>
      <c r="N8704" s="132" t="str">
        <f t="shared" si="135"/>
        <v>НЕИЗВЕСТНЫЙ БРЕНД 21120-3501155-00</v>
      </c>
      <c r="O8704" s="132" t="str">
        <f>IFERROR(IFERROR(INDEX(Кат!$B:$B,MATCH($N8704,Кат!$I:$I,0)),INDEX(Торг!$B:$B,MATCH($N8704,Торг!$I:$I,0))),"")</f>
        <v/>
      </c>
    </row>
    <row r="8705" spans="1:15" outlineLevel="1">
      <c r="A8705" t="s">
        <v>20404</v>
      </c>
      <c r="C8705" s="191" t="s">
        <v>10255</v>
      </c>
      <c r="E8705" t="s">
        <v>10256</v>
      </c>
      <c r="F8705" t="s">
        <v>3522</v>
      </c>
      <c r="G8705" t="s">
        <v>399</v>
      </c>
      <c r="H8705">
        <v>170</v>
      </c>
      <c r="J8705" t="s">
        <v>22634</v>
      </c>
      <c r="K8705" s="132" t="str">
        <f>IFERROR(IFERROR(INDEX(Кат!$O:$O,MATCH($C8705,Кат!$I:$I,0)),INDEX(Торг!$L:$L,MATCH($C8705,Торг!$I:$I,0))),"")</f>
        <v/>
      </c>
      <c r="L8705" s="132" t="str">
        <f>IFERROR(IFERROR(INDEX(Кат!$A:$A,MATCH($C8705,Кат!$I:$I,0)),INDEX(Торг!$A:$A,MATCH($C8705,Торг!$I:$I,0))),"")</f>
        <v/>
      </c>
      <c r="M8705" s="132" t="str">
        <f>IFERROR(IFERROR(INDEX(Кат!$B:$B,MATCH($C8705,Кат!$I:$I,0)),INDEX(Торг!$B:$B,MATCH($C8705,Торг!$I:$I,0))),"")</f>
        <v/>
      </c>
      <c r="N8705" s="132" t="str">
        <f t="shared" si="135"/>
        <v>АВТОВАЗ 2123-3501085-02</v>
      </c>
      <c r="O8705" s="132" t="str">
        <f>IFERROR(IFERROR(INDEX(Кат!$B:$B,MATCH($N8705,Кат!$I:$I,0)),INDEX(Торг!$B:$B,MATCH($N8705,Торг!$I:$I,0))),"")</f>
        <v/>
      </c>
    </row>
    <row r="8706" spans="1:15" outlineLevel="1">
      <c r="A8706" t="s">
        <v>20405</v>
      </c>
      <c r="C8706" s="191" t="s">
        <v>10257</v>
      </c>
      <c r="E8706" t="s">
        <v>14186</v>
      </c>
      <c r="F8706" t="s">
        <v>3823</v>
      </c>
      <c r="G8706" t="s">
        <v>399</v>
      </c>
      <c r="H8706">
        <v>450</v>
      </c>
      <c r="J8706" t="s">
        <v>22634</v>
      </c>
      <c r="K8706" s="132" t="str">
        <f>IFERROR(IFERROR(INDEX(Кат!$O:$O,MATCH($C8706,Кат!$I:$I,0)),INDEX(Торг!$L:$L,MATCH($C8706,Торг!$I:$I,0))),"")</f>
        <v/>
      </c>
      <c r="L8706" s="132" t="str">
        <f>IFERROR(IFERROR(INDEX(Кат!$A:$A,MATCH($C8706,Кат!$I:$I,0)),INDEX(Торг!$A:$A,MATCH($C8706,Торг!$I:$I,0))),"")</f>
        <v/>
      </c>
      <c r="M8706" s="132" t="str">
        <f>IFERROR(IFERROR(INDEX(Кат!$B:$B,MATCH($C8706,Кат!$I:$I,0)),INDEX(Торг!$B:$B,MATCH($C8706,Торг!$I:$I,0))),"")</f>
        <v/>
      </c>
      <c r="N8706" s="132" t="str">
        <f t="shared" si="135"/>
        <v>НЕИЗВЕСТНЫЙ БРЕНД 2108-6104011</v>
      </c>
      <c r="O8706" s="132" t="str">
        <f>IFERROR(IFERROR(INDEX(Кат!$B:$B,MATCH($N8706,Кат!$I:$I,0)),INDEX(Торг!$B:$B,MATCH($N8706,Торг!$I:$I,0))),"")</f>
        <v/>
      </c>
    </row>
    <row r="8707" spans="1:15" outlineLevel="1">
      <c r="A8707" t="s">
        <v>20406</v>
      </c>
      <c r="C8707" s="191" t="s">
        <v>10258</v>
      </c>
      <c r="E8707" t="s">
        <v>10259</v>
      </c>
      <c r="F8707" t="s">
        <v>3823</v>
      </c>
      <c r="G8707" t="s">
        <v>399</v>
      </c>
      <c r="H8707">
        <v>450</v>
      </c>
      <c r="J8707" t="s">
        <v>22634</v>
      </c>
      <c r="K8707" s="132" t="str">
        <f>IFERROR(IFERROR(INDEX(Кат!$O:$O,MATCH($C8707,Кат!$I:$I,0)),INDEX(Торг!$L:$L,MATCH($C8707,Торг!$I:$I,0))),"")</f>
        <v/>
      </c>
      <c r="L8707" s="132" t="str">
        <f>IFERROR(IFERROR(INDEX(Кат!$A:$A,MATCH($C8707,Кат!$I:$I,0)),INDEX(Торг!$A:$A,MATCH($C8707,Торг!$I:$I,0))),"")</f>
        <v/>
      </c>
      <c r="M8707" s="132" t="str">
        <f>IFERROR(IFERROR(INDEX(Кат!$B:$B,MATCH($C8707,Кат!$I:$I,0)),INDEX(Торг!$B:$B,MATCH($C8707,Торг!$I:$I,0))),"")</f>
        <v/>
      </c>
      <c r="N8707" s="132" t="str">
        <f t="shared" si="135"/>
        <v>НЕИЗВЕСТНЫЙ БРЕНД 2109-6104011</v>
      </c>
      <c r="O8707" s="132" t="str">
        <f>IFERROR(IFERROR(INDEX(Кат!$B:$B,MATCH($N8707,Кат!$I:$I,0)),INDEX(Торг!$B:$B,MATCH($N8707,Торг!$I:$I,0))),"")</f>
        <v/>
      </c>
    </row>
    <row r="8708" spans="1:15" outlineLevel="1">
      <c r="A8708" t="s">
        <v>20407</v>
      </c>
      <c r="C8708" s="191" t="s">
        <v>10260</v>
      </c>
      <c r="E8708" t="s">
        <v>10261</v>
      </c>
      <c r="F8708" t="s">
        <v>3823</v>
      </c>
      <c r="G8708" t="s">
        <v>399</v>
      </c>
      <c r="H8708">
        <v>450</v>
      </c>
      <c r="J8708" t="s">
        <v>22634</v>
      </c>
      <c r="K8708" s="132" t="str">
        <f>IFERROR(IFERROR(INDEX(Кат!$O:$O,MATCH($C8708,Кат!$I:$I,0)),INDEX(Торг!$L:$L,MATCH($C8708,Торг!$I:$I,0))),"")</f>
        <v/>
      </c>
      <c r="L8708" s="132" t="str">
        <f>IFERROR(IFERROR(INDEX(Кат!$A:$A,MATCH($C8708,Кат!$I:$I,0)),INDEX(Торг!$A:$A,MATCH($C8708,Торг!$I:$I,0))),"")</f>
        <v/>
      </c>
      <c r="M8708" s="132" t="str">
        <f>IFERROR(IFERROR(INDEX(Кат!$B:$B,MATCH($C8708,Кат!$I:$I,0)),INDEX(Торг!$B:$B,MATCH($C8708,Торг!$I:$I,0))),"")</f>
        <v/>
      </c>
      <c r="N8708" s="132" t="str">
        <f t="shared" si="135"/>
        <v>НЕИЗВЕСТНЫЙ БРЕНД 2108-6104010</v>
      </c>
      <c r="O8708" s="132" t="str">
        <f>IFERROR(IFERROR(INDEX(Кат!$B:$B,MATCH($N8708,Кат!$I:$I,0)),INDEX(Торг!$B:$B,MATCH($N8708,Торг!$I:$I,0))),"")</f>
        <v/>
      </c>
    </row>
    <row r="8709" spans="1:15" outlineLevel="1">
      <c r="A8709" t="s">
        <v>20408</v>
      </c>
      <c r="C8709" s="191" t="s">
        <v>10262</v>
      </c>
      <c r="E8709" t="s">
        <v>10263</v>
      </c>
      <c r="F8709" t="s">
        <v>3823</v>
      </c>
      <c r="G8709" t="s">
        <v>399</v>
      </c>
      <c r="H8709">
        <v>300</v>
      </c>
      <c r="J8709" t="s">
        <v>22634</v>
      </c>
      <c r="K8709" s="132" t="str">
        <f>IFERROR(IFERROR(INDEX(Кат!$O:$O,MATCH($C8709,Кат!$I:$I,0)),INDEX(Торг!$L:$L,MATCH($C8709,Торг!$I:$I,0))),"")</f>
        <v/>
      </c>
      <c r="L8709" s="132" t="str">
        <f>IFERROR(IFERROR(INDEX(Кат!$A:$A,MATCH($C8709,Кат!$I:$I,0)),INDEX(Торг!$A:$A,MATCH($C8709,Торг!$I:$I,0))),"")</f>
        <v/>
      </c>
      <c r="M8709" s="132" t="str">
        <f>IFERROR(IFERROR(INDEX(Кат!$B:$B,MATCH($C8709,Кат!$I:$I,0)),INDEX(Торг!$B:$B,MATCH($C8709,Торг!$I:$I,0))),"")</f>
        <v/>
      </c>
      <c r="N8709" s="132" t="str">
        <f t="shared" si="135"/>
        <v>НЕИЗВЕСТНЫЙ БРЕНД 2109-6104010</v>
      </c>
      <c r="O8709" s="132" t="str">
        <f>IFERROR(IFERROR(INDEX(Кат!$B:$B,MATCH($N8709,Кат!$I:$I,0)),INDEX(Торг!$B:$B,MATCH($N8709,Торг!$I:$I,0))),"")</f>
        <v/>
      </c>
    </row>
    <row r="8710" spans="1:15" outlineLevel="1">
      <c r="A8710" t="s">
        <v>20409</v>
      </c>
      <c r="C8710" s="191" t="s">
        <v>10264</v>
      </c>
      <c r="E8710" t="s">
        <v>10265</v>
      </c>
      <c r="F8710" t="s">
        <v>3823</v>
      </c>
      <c r="G8710" t="s">
        <v>399</v>
      </c>
      <c r="H8710">
        <v>450</v>
      </c>
      <c r="J8710" t="s">
        <v>22634</v>
      </c>
      <c r="K8710" s="132" t="str">
        <f>IFERROR(IFERROR(INDEX(Кат!$O:$O,MATCH($C8710,Кат!$I:$I,0)),INDEX(Торг!$L:$L,MATCH($C8710,Торг!$I:$I,0))),"")</f>
        <v/>
      </c>
      <c r="L8710" s="132" t="str">
        <f>IFERROR(IFERROR(INDEX(Кат!$A:$A,MATCH($C8710,Кат!$I:$I,0)),INDEX(Торг!$A:$A,MATCH($C8710,Торг!$I:$I,0))),"")</f>
        <v/>
      </c>
      <c r="M8710" s="132" t="str">
        <f>IFERROR(IFERROR(INDEX(Кат!$B:$B,MATCH($C8710,Кат!$I:$I,0)),INDEX(Торг!$B:$B,MATCH($C8710,Торг!$I:$I,0))),"")</f>
        <v/>
      </c>
      <c r="N8710" s="132" t="str">
        <f t="shared" si="135"/>
        <v>НЕИЗВЕСТНЫЙ БРЕНД 2170-6204009-34</v>
      </c>
      <c r="O8710" s="132" t="str">
        <f>IFERROR(IFERROR(INDEX(Кат!$B:$B,MATCH($N8710,Кат!$I:$I,0)),INDEX(Торг!$B:$B,MATCH($N8710,Торг!$I:$I,0))),"")</f>
        <v/>
      </c>
    </row>
    <row r="8711" spans="1:15" outlineLevel="1">
      <c r="A8711" t="s">
        <v>20410</v>
      </c>
      <c r="C8711" s="191" t="s">
        <v>10266</v>
      </c>
      <c r="E8711" t="s">
        <v>10267</v>
      </c>
      <c r="F8711" t="s">
        <v>3823</v>
      </c>
      <c r="G8711" t="s">
        <v>399</v>
      </c>
      <c r="H8711">
        <v>480</v>
      </c>
      <c r="J8711" t="s">
        <v>22634</v>
      </c>
      <c r="K8711" s="132" t="str">
        <f>IFERROR(IFERROR(INDEX(Кат!$O:$O,MATCH($C8711,Кат!$I:$I,0)),INDEX(Торг!$L:$L,MATCH($C8711,Торг!$I:$I,0))),"")</f>
        <v/>
      </c>
      <c r="L8711" s="132" t="str">
        <f>IFERROR(IFERROR(INDEX(Кат!$A:$A,MATCH($C8711,Кат!$I:$I,0)),INDEX(Торг!$A:$A,MATCH($C8711,Торг!$I:$I,0))),"")</f>
        <v/>
      </c>
      <c r="M8711" s="132" t="str">
        <f>IFERROR(IFERROR(INDEX(Кат!$B:$B,MATCH($C8711,Кат!$I:$I,0)),INDEX(Торг!$B:$B,MATCH($C8711,Торг!$I:$I,0))),"")</f>
        <v/>
      </c>
      <c r="N8711" s="132" t="str">
        <f t="shared" si="135"/>
        <v>НЕИЗВЕСТНЫЙ БРЕНД СЭ2170ПЛ</v>
      </c>
      <c r="O8711" s="132" t="str">
        <f>IFERROR(IFERROR(INDEX(Кат!$B:$B,MATCH($N8711,Кат!$I:$I,0)),INDEX(Торг!$B:$B,MATCH($N8711,Торг!$I:$I,0))),"")</f>
        <v/>
      </c>
    </row>
    <row r="8712" spans="1:15" outlineLevel="1">
      <c r="A8712" t="s">
        <v>20411</v>
      </c>
      <c r="C8712" s="191" t="s">
        <v>10268</v>
      </c>
      <c r="E8712" t="s">
        <v>14187</v>
      </c>
      <c r="F8712" t="s">
        <v>3823</v>
      </c>
      <c r="G8712" t="s">
        <v>399</v>
      </c>
      <c r="H8712">
        <v>360</v>
      </c>
      <c r="J8712" t="s">
        <v>22634</v>
      </c>
      <c r="K8712" s="132" t="str">
        <f>IFERROR(IFERROR(INDEX(Кат!$O:$O,MATCH($C8712,Кат!$I:$I,0)),INDEX(Торг!$L:$L,MATCH($C8712,Торг!$I:$I,0))),"")</f>
        <v/>
      </c>
      <c r="L8712" s="132" t="str">
        <f>IFERROR(IFERROR(INDEX(Кат!$A:$A,MATCH($C8712,Кат!$I:$I,0)),INDEX(Торг!$A:$A,MATCH($C8712,Торг!$I:$I,0))),"")</f>
        <v/>
      </c>
      <c r="M8712" s="132" t="str">
        <f>IFERROR(IFERROR(INDEX(Кат!$B:$B,MATCH($C8712,Кат!$I:$I,0)),INDEX(Торг!$B:$B,MATCH($C8712,Торг!$I:$I,0))),"")</f>
        <v/>
      </c>
      <c r="N8712" s="132" t="str">
        <f t="shared" ref="N8712:N8775" si="136">_xlfn.CONCAT(F8712," ",C8712)</f>
        <v>НЕИЗВЕСТНЫЙ БРЕНД 8450006750N</v>
      </c>
      <c r="O8712" s="132" t="str">
        <f>IFERROR(IFERROR(INDEX(Кат!$B:$B,MATCH($N8712,Кат!$I:$I,0)),INDEX(Торг!$B:$B,MATCH($N8712,Торг!$I:$I,0))),"")</f>
        <v/>
      </c>
    </row>
    <row r="8713" spans="1:15" outlineLevel="1">
      <c r="A8713" t="s">
        <v>20412</v>
      </c>
      <c r="C8713" s="191" t="s">
        <v>10269</v>
      </c>
      <c r="E8713" t="s">
        <v>10270</v>
      </c>
      <c r="F8713" t="s">
        <v>3823</v>
      </c>
      <c r="G8713" t="s">
        <v>399</v>
      </c>
      <c r="H8713">
        <v>7000</v>
      </c>
      <c r="J8713" t="s">
        <v>22634</v>
      </c>
      <c r="K8713" s="132" t="str">
        <f>IFERROR(IFERROR(INDEX(Кат!$O:$O,MATCH($C8713,Кат!$I:$I,0)),INDEX(Торг!$L:$L,MATCH($C8713,Торг!$I:$I,0))),"")</f>
        <v/>
      </c>
      <c r="L8713" s="132" t="str">
        <f>IFERROR(IFERROR(INDEX(Кат!$A:$A,MATCH($C8713,Кат!$I:$I,0)),INDEX(Торг!$A:$A,MATCH($C8713,Торг!$I:$I,0))),"")</f>
        <v/>
      </c>
      <c r="M8713" s="132" t="str">
        <f>IFERROR(IFERROR(INDEX(Кат!$B:$B,MATCH($C8713,Кат!$I:$I,0)),INDEX(Торг!$B:$B,MATCH($C8713,Торг!$I:$I,0))),"")</f>
        <v/>
      </c>
      <c r="N8713" s="132" t="str">
        <f t="shared" si="136"/>
        <v>НЕИЗВЕСТНЫЙ БРЕНД 21214-1203010-31</v>
      </c>
      <c r="O8713" s="132" t="str">
        <f>IFERROR(IFERROR(INDEX(Кат!$B:$B,MATCH($N8713,Кат!$I:$I,0)),INDEX(Торг!$B:$B,MATCH($N8713,Торг!$I:$I,0))),"")</f>
        <v/>
      </c>
    </row>
    <row r="8714" spans="1:15" outlineLevel="1">
      <c r="A8714" t="s">
        <v>20413</v>
      </c>
      <c r="C8714" s="191" t="s">
        <v>10271</v>
      </c>
      <c r="E8714" t="s">
        <v>10272</v>
      </c>
      <c r="F8714" t="s">
        <v>3823</v>
      </c>
      <c r="G8714" t="s">
        <v>399</v>
      </c>
      <c r="H8714">
        <v>140</v>
      </c>
      <c r="J8714" t="s">
        <v>22634</v>
      </c>
      <c r="K8714" s="132" t="str">
        <f>IFERROR(IFERROR(INDEX(Кат!$O:$O,MATCH($C8714,Кат!$I:$I,0)),INDEX(Торг!$L:$L,MATCH($C8714,Торг!$I:$I,0))),"")</f>
        <v/>
      </c>
      <c r="L8714" s="132" t="str">
        <f>IFERROR(IFERROR(INDEX(Кат!$A:$A,MATCH($C8714,Кат!$I:$I,0)),INDEX(Торг!$A:$A,MATCH($C8714,Торг!$I:$I,0))),"")</f>
        <v/>
      </c>
      <c r="M8714" s="132" t="str">
        <f>IFERROR(IFERROR(INDEX(Кат!$B:$B,MATCH($C8714,Кат!$I:$I,0)),INDEX(Торг!$B:$B,MATCH($C8714,Торг!$I:$I,0))),"")</f>
        <v/>
      </c>
      <c r="N8714" s="132" t="str">
        <f t="shared" si="136"/>
        <v>НЕИЗВЕСТНЫЙ БРЕНД 2103-1108026</v>
      </c>
      <c r="O8714" s="132" t="str">
        <f>IFERROR(IFERROR(INDEX(Кат!$B:$B,MATCH($N8714,Кат!$I:$I,0)),INDEX(Торг!$B:$B,MATCH($N8714,Торг!$I:$I,0))),"")</f>
        <v/>
      </c>
    </row>
    <row r="8715" spans="1:15" outlineLevel="1">
      <c r="A8715" t="s">
        <v>20414</v>
      </c>
      <c r="C8715" s="191" t="s">
        <v>10273</v>
      </c>
      <c r="E8715" t="s">
        <v>10274</v>
      </c>
      <c r="F8715" t="s">
        <v>3823</v>
      </c>
      <c r="G8715" t="s">
        <v>375</v>
      </c>
      <c r="H8715">
        <v>1550</v>
      </c>
      <c r="J8715" t="s">
        <v>22634</v>
      </c>
      <c r="K8715" s="132" t="str">
        <f>IFERROR(IFERROR(INDEX(Кат!$O:$O,MATCH($C8715,Кат!$I:$I,0)),INDEX(Торг!$L:$L,MATCH($C8715,Торг!$I:$I,0))),"")</f>
        <v/>
      </c>
      <c r="L8715" s="132" t="str">
        <f>IFERROR(IFERROR(INDEX(Кат!$A:$A,MATCH($C8715,Кат!$I:$I,0)),INDEX(Торг!$A:$A,MATCH($C8715,Торг!$I:$I,0))),"")</f>
        <v/>
      </c>
      <c r="M8715" s="132" t="str">
        <f>IFERROR(IFERROR(INDEX(Кат!$B:$B,MATCH($C8715,Кат!$I:$I,0)),INDEX(Торг!$B:$B,MATCH($C8715,Торг!$I:$I,0))),"")</f>
        <v/>
      </c>
      <c r="N8715" s="132" t="str">
        <f t="shared" si="136"/>
        <v>НЕИЗВЕСТНЫЙ БРЕНД УПК2180К</v>
      </c>
      <c r="O8715" s="132" t="str">
        <f>IFERROR(IFERROR(INDEX(Кат!$B:$B,MATCH($N8715,Кат!$I:$I,0)),INDEX(Торг!$B:$B,MATCH($N8715,Торг!$I:$I,0))),"")</f>
        <v/>
      </c>
    </row>
    <row r="8716" spans="1:15" outlineLevel="1">
      <c r="A8716" t="s">
        <v>20415</v>
      </c>
      <c r="C8716" s="191" t="s">
        <v>10275</v>
      </c>
      <c r="E8716" t="s">
        <v>10276</v>
      </c>
      <c r="F8716" t="s">
        <v>3823</v>
      </c>
      <c r="G8716" t="s">
        <v>375</v>
      </c>
      <c r="H8716">
        <v>500</v>
      </c>
      <c r="J8716" t="s">
        <v>22634</v>
      </c>
      <c r="K8716" s="132" t="str">
        <f>IFERROR(IFERROR(INDEX(Кат!$O:$O,MATCH($C8716,Кат!$I:$I,0)),INDEX(Торг!$L:$L,MATCH($C8716,Торг!$I:$I,0))),"")</f>
        <v/>
      </c>
      <c r="L8716" s="132" t="str">
        <f>IFERROR(IFERROR(INDEX(Кат!$A:$A,MATCH($C8716,Кат!$I:$I,0)),INDEX(Торг!$A:$A,MATCH($C8716,Торг!$I:$I,0))),"")</f>
        <v/>
      </c>
      <c r="M8716" s="132" t="str">
        <f>IFERROR(IFERROR(INDEX(Кат!$B:$B,MATCH($C8716,Кат!$I:$I,0)),INDEX(Торг!$B:$B,MATCH($C8716,Торг!$I:$I,0))),"")</f>
        <v/>
      </c>
      <c r="N8716" s="132" t="str">
        <f t="shared" si="136"/>
        <v>НЕИЗВЕСТНЫЙ БРЕНД M04VESU00186S</v>
      </c>
      <c r="O8716" s="132" t="str">
        <f>IFERROR(IFERROR(INDEX(Кат!$B:$B,MATCH($N8716,Кат!$I:$I,0)),INDEX(Торг!$B:$B,MATCH($N8716,Торг!$I:$I,0))),"")</f>
        <v/>
      </c>
    </row>
    <row r="8717" spans="1:15" outlineLevel="1">
      <c r="A8717" t="s">
        <v>20418</v>
      </c>
      <c r="C8717" s="191" t="s">
        <v>3851</v>
      </c>
      <c r="E8717" t="s">
        <v>3852</v>
      </c>
      <c r="F8717" t="s">
        <v>3823</v>
      </c>
      <c r="G8717" t="s">
        <v>399</v>
      </c>
      <c r="H8717">
        <v>55</v>
      </c>
      <c r="J8717" t="s">
        <v>22634</v>
      </c>
      <c r="K8717" s="132" t="str">
        <f>IFERROR(IFERROR(INDEX(Кат!$O:$O,MATCH($C8717,Кат!$I:$I,0)),INDEX(Торг!$L:$L,MATCH($C8717,Торг!$I:$I,0))),"")</f>
        <v/>
      </c>
      <c r="L8717" s="132" t="str">
        <f>IFERROR(IFERROR(INDEX(Кат!$A:$A,MATCH($C8717,Кат!$I:$I,0)),INDEX(Торг!$A:$A,MATCH($C8717,Торг!$I:$I,0))),"")</f>
        <v/>
      </c>
      <c r="M8717" s="132" t="str">
        <f>IFERROR(IFERROR(INDEX(Кат!$B:$B,MATCH($C8717,Кат!$I:$I,0)),INDEX(Торг!$B:$B,MATCH($C8717,Торг!$I:$I,0))),"")</f>
        <v/>
      </c>
      <c r="N8717" s="132" t="str">
        <f t="shared" si="136"/>
        <v>НЕИЗВЕСТНЫЙ БРЕНД 1118-2902760</v>
      </c>
      <c r="O8717" s="132" t="str">
        <f>IFERROR(IFERROR(INDEX(Кат!$B:$B,MATCH($N8717,Кат!$I:$I,0)),INDEX(Торг!$B:$B,MATCH($N8717,Торг!$I:$I,0))),"")</f>
        <v/>
      </c>
    </row>
    <row r="8718" spans="1:15" outlineLevel="1">
      <c r="A8718" t="s">
        <v>20419</v>
      </c>
      <c r="C8718" s="191" t="s">
        <v>3853</v>
      </c>
      <c r="E8718" t="s">
        <v>3854</v>
      </c>
      <c r="F8718" t="s">
        <v>3823</v>
      </c>
      <c r="G8718" t="s">
        <v>399</v>
      </c>
      <c r="H8718">
        <v>30</v>
      </c>
      <c r="J8718" t="s">
        <v>22634</v>
      </c>
      <c r="K8718" s="132" t="str">
        <f>IFERROR(IFERROR(INDEX(Кат!$O:$O,MATCH($C8718,Кат!$I:$I,0)),INDEX(Торг!$L:$L,MATCH($C8718,Торг!$I:$I,0))),"")</f>
        <v/>
      </c>
      <c r="L8718" s="132" t="str">
        <f>IFERROR(IFERROR(INDEX(Кат!$A:$A,MATCH($C8718,Кат!$I:$I,0)),INDEX(Торг!$A:$A,MATCH($C8718,Торг!$I:$I,0))),"")</f>
        <v/>
      </c>
      <c r="M8718" s="132" t="str">
        <f>IFERROR(IFERROR(INDEX(Кат!$B:$B,MATCH($C8718,Кат!$I:$I,0)),INDEX(Торг!$B:$B,MATCH($C8718,Торг!$I:$I,0))),"")</f>
        <v/>
      </c>
      <c r="N8718" s="132" t="str">
        <f t="shared" si="136"/>
        <v>НЕИЗВЕСТНЫЙ БРЕНД 21700-2902834-00</v>
      </c>
      <c r="O8718" s="132" t="str">
        <f>IFERROR(IFERROR(INDEX(Кат!$B:$B,MATCH($N8718,Кат!$I:$I,0)),INDEX(Торг!$B:$B,MATCH($N8718,Торг!$I:$I,0))),"")</f>
        <v/>
      </c>
    </row>
    <row r="8719" spans="1:15" outlineLevel="1">
      <c r="A8719" t="s">
        <v>20420</v>
      </c>
      <c r="C8719" s="191" t="s">
        <v>10277</v>
      </c>
      <c r="E8719" t="s">
        <v>10278</v>
      </c>
      <c r="F8719" t="s">
        <v>3823</v>
      </c>
      <c r="G8719" t="s">
        <v>399</v>
      </c>
      <c r="H8719">
        <v>55</v>
      </c>
      <c r="J8719" t="s">
        <v>22634</v>
      </c>
      <c r="K8719" s="132" t="str">
        <f>IFERROR(IFERROR(INDEX(Кат!$O:$O,MATCH($C8719,Кат!$I:$I,0)),INDEX(Торг!$L:$L,MATCH($C8719,Торг!$I:$I,0))),"")</f>
        <v/>
      </c>
      <c r="L8719" s="132" t="str">
        <f>IFERROR(IFERROR(INDEX(Кат!$A:$A,MATCH($C8719,Кат!$I:$I,0)),INDEX(Торг!$A:$A,MATCH($C8719,Торг!$I:$I,0))),"")</f>
        <v/>
      </c>
      <c r="M8719" s="132" t="str">
        <f>IFERROR(IFERROR(INDEX(Кат!$B:$B,MATCH($C8719,Кат!$I:$I,0)),INDEX(Торг!$B:$B,MATCH($C8719,Торг!$I:$I,0))),"")</f>
        <v/>
      </c>
      <c r="N8719" s="132" t="str">
        <f t="shared" si="136"/>
        <v>НЕИЗВЕСТНЫЙ БРЕНД 2108-1007056</v>
      </c>
      <c r="O8719" s="132" t="str">
        <f>IFERROR(IFERROR(INDEX(Кат!$B:$B,MATCH($N8719,Кат!$I:$I,0)),INDEX(Торг!$B:$B,MATCH($N8719,Торг!$I:$I,0))),"")</f>
        <v/>
      </c>
    </row>
    <row r="8720" spans="1:15">
      <c r="A8720" t="s">
        <v>20421</v>
      </c>
      <c r="C8720" s="191" t="s">
        <v>3855</v>
      </c>
      <c r="E8720" t="s">
        <v>14188</v>
      </c>
      <c r="F8720" t="s">
        <v>3823</v>
      </c>
      <c r="G8720" t="s">
        <v>399</v>
      </c>
      <c r="H8720">
        <v>350</v>
      </c>
      <c r="J8720" t="s">
        <v>22634</v>
      </c>
      <c r="K8720" s="132" t="str">
        <f>IFERROR(IFERROR(INDEX(Кат!$O:$O,MATCH($C8720,Кат!$I:$I,0)),INDEX(Торг!$L:$L,MATCH($C8720,Торг!$I:$I,0))),"")</f>
        <v/>
      </c>
      <c r="L8720" s="132" t="str">
        <f>IFERROR(IFERROR(INDEX(Кат!$A:$A,MATCH($C8720,Кат!$I:$I,0)),INDEX(Торг!$A:$A,MATCH($C8720,Торг!$I:$I,0))),"")</f>
        <v/>
      </c>
      <c r="M8720" s="132" t="str">
        <f>IFERROR(IFERROR(INDEX(Кат!$B:$B,MATCH($C8720,Кат!$I:$I,0)),INDEX(Торг!$B:$B,MATCH($C8720,Торг!$I:$I,0))),"")</f>
        <v/>
      </c>
      <c r="N8720" s="132" t="str">
        <f t="shared" si="136"/>
        <v>НЕИЗВЕСТНЫЙ БРЕНД 8450006742N</v>
      </c>
      <c r="O8720" s="132" t="str">
        <f>IFERROR(IFERROR(INDEX(Кат!$B:$B,MATCH($N8720,Кат!$I:$I,0)),INDEX(Торг!$B:$B,MATCH($N8720,Торг!$I:$I,0))),"")</f>
        <v/>
      </c>
    </row>
    <row r="8721" spans="1:15" outlineLevel="1">
      <c r="A8721" t="s">
        <v>20422</v>
      </c>
      <c r="C8721" s="191" t="s">
        <v>3856</v>
      </c>
      <c r="E8721" t="s">
        <v>3857</v>
      </c>
      <c r="F8721" t="s">
        <v>3823</v>
      </c>
      <c r="G8721" t="s">
        <v>399</v>
      </c>
      <c r="H8721">
        <v>350</v>
      </c>
      <c r="J8721" t="s">
        <v>22634</v>
      </c>
      <c r="K8721" s="132" t="str">
        <f>IFERROR(IFERROR(INDEX(Кат!$O:$O,MATCH($C8721,Кат!$I:$I,0)),INDEX(Торг!$L:$L,MATCH($C8721,Торг!$I:$I,0))),"")</f>
        <v/>
      </c>
      <c r="L8721" s="132" t="str">
        <f>IFERROR(IFERROR(INDEX(Кат!$A:$A,MATCH($C8721,Кат!$I:$I,0)),INDEX(Торг!$A:$A,MATCH($C8721,Торг!$I:$I,0))),"")</f>
        <v/>
      </c>
      <c r="M8721" s="132" t="str">
        <f>IFERROR(IFERROR(INDEX(Кат!$B:$B,MATCH($C8721,Кат!$I:$I,0)),INDEX(Торг!$B:$B,MATCH($C8721,Торг!$I:$I,0))),"")</f>
        <v/>
      </c>
      <c r="N8721" s="132" t="str">
        <f t="shared" si="136"/>
        <v>НЕИЗВЕСТНЫЙ БРЕНД 8450006741N</v>
      </c>
      <c r="O8721" s="132" t="str">
        <f>IFERROR(IFERROR(INDEX(Кат!$B:$B,MATCH($N8721,Кат!$I:$I,0)),INDEX(Торг!$B:$B,MATCH($N8721,Торг!$I:$I,0))),"")</f>
        <v/>
      </c>
    </row>
    <row r="8722" spans="1:15" outlineLevel="1">
      <c r="A8722" t="s">
        <v>20423</v>
      </c>
      <c r="C8722" s="191" t="s">
        <v>10279</v>
      </c>
      <c r="E8722" t="s">
        <v>10280</v>
      </c>
      <c r="F8722" t="s">
        <v>3823</v>
      </c>
      <c r="G8722" t="s">
        <v>399</v>
      </c>
      <c r="H8722">
        <v>800</v>
      </c>
      <c r="J8722" t="s">
        <v>22634</v>
      </c>
      <c r="K8722" s="132" t="str">
        <f>IFERROR(IFERROR(INDEX(Кат!$O:$O,MATCH($C8722,Кат!$I:$I,0)),INDEX(Торг!$L:$L,MATCH($C8722,Торг!$I:$I,0))),"")</f>
        <v/>
      </c>
      <c r="L8722" s="132" t="str">
        <f>IFERROR(IFERROR(INDEX(Кат!$A:$A,MATCH($C8722,Кат!$I:$I,0)),INDEX(Торг!$A:$A,MATCH($C8722,Торг!$I:$I,0))),"")</f>
        <v/>
      </c>
      <c r="M8722" s="132" t="str">
        <f>IFERROR(IFERROR(INDEX(Кат!$B:$B,MATCH($C8722,Кат!$I:$I,0)),INDEX(Торг!$B:$B,MATCH($C8722,Торг!$I:$I,0))),"")</f>
        <v/>
      </c>
      <c r="N8722" s="132" t="str">
        <f t="shared" si="136"/>
        <v>НЕИЗВЕСТНЫЙ БРЕНД 00815ШР</v>
      </c>
      <c r="O8722" s="132" t="str">
        <f>IFERROR(IFERROR(INDEX(Кат!$B:$B,MATCH($N8722,Кат!$I:$I,0)),INDEX(Торг!$B:$B,MATCH($N8722,Торг!$I:$I,0))),"")</f>
        <v/>
      </c>
    </row>
    <row r="8723" spans="1:15">
      <c r="A8723" t="s">
        <v>20424</v>
      </c>
      <c r="C8723" s="191" t="s">
        <v>10281</v>
      </c>
      <c r="E8723" t="s">
        <v>10282</v>
      </c>
      <c r="F8723" t="s">
        <v>3823</v>
      </c>
      <c r="G8723" t="s">
        <v>375</v>
      </c>
      <c r="H8723">
        <v>2400</v>
      </c>
      <c r="J8723" t="s">
        <v>22634</v>
      </c>
      <c r="K8723" s="132" t="str">
        <f>IFERROR(IFERROR(INDEX(Кат!$O:$O,MATCH($C8723,Кат!$I:$I,0)),INDEX(Торг!$L:$L,MATCH($C8723,Торг!$I:$I,0))),"")</f>
        <v/>
      </c>
      <c r="L8723" s="132" t="str">
        <f>IFERROR(IFERROR(INDEX(Кат!$A:$A,MATCH($C8723,Кат!$I:$I,0)),INDEX(Торг!$A:$A,MATCH($C8723,Торг!$I:$I,0))),"")</f>
        <v/>
      </c>
      <c r="M8723" s="132" t="str">
        <f>IFERROR(IFERROR(INDEX(Кат!$B:$B,MATCH($C8723,Кат!$I:$I,0)),INDEX(Торг!$B:$B,MATCH($C8723,Торг!$I:$I,0))),"")</f>
        <v/>
      </c>
      <c r="N8723" s="132" t="str">
        <f t="shared" si="136"/>
        <v>НЕИЗВЕСТНЫЙ БРЕНД 00812ШР</v>
      </c>
      <c r="O8723" s="132" t="str">
        <f>IFERROR(IFERROR(INDEX(Кат!$B:$B,MATCH($N8723,Кат!$I:$I,0)),INDEX(Торг!$B:$B,MATCH($N8723,Торг!$I:$I,0))),"")</f>
        <v/>
      </c>
    </row>
    <row r="8724" spans="1:15" outlineLevel="1">
      <c r="A8724" t="s">
        <v>20425</v>
      </c>
      <c r="C8724" s="191" t="s">
        <v>10283</v>
      </c>
      <c r="E8724" t="s">
        <v>10284</v>
      </c>
      <c r="F8724" t="s">
        <v>3823</v>
      </c>
      <c r="G8724" t="s">
        <v>399</v>
      </c>
      <c r="H8724">
        <v>1200</v>
      </c>
      <c r="J8724" t="s">
        <v>22634</v>
      </c>
      <c r="K8724" s="132" t="str">
        <f>IFERROR(IFERROR(INDEX(Кат!$O:$O,MATCH($C8724,Кат!$I:$I,0)),INDEX(Торг!$L:$L,MATCH($C8724,Торг!$I:$I,0))),"")</f>
        <v/>
      </c>
      <c r="L8724" s="132" t="str">
        <f>IFERROR(IFERROR(INDEX(Кат!$A:$A,MATCH($C8724,Кат!$I:$I,0)),INDEX(Торг!$A:$A,MATCH($C8724,Торг!$I:$I,0))),"")</f>
        <v/>
      </c>
      <c r="M8724" s="132" t="str">
        <f>IFERROR(IFERROR(INDEX(Кат!$B:$B,MATCH($C8724,Кат!$I:$I,0)),INDEX(Торг!$B:$B,MATCH($C8724,Торг!$I:$I,0))),"")</f>
        <v/>
      </c>
      <c r="N8724" s="132" t="str">
        <f t="shared" si="136"/>
        <v>НЕИЗВЕСТНЫЙ БРЕНД 00813ШР</v>
      </c>
      <c r="O8724" s="132" t="str">
        <f>IFERROR(IFERROR(INDEX(Кат!$B:$B,MATCH($N8724,Кат!$I:$I,0)),INDEX(Торг!$B:$B,MATCH($N8724,Торг!$I:$I,0))),"")</f>
        <v/>
      </c>
    </row>
    <row r="8725" spans="1:15" outlineLevel="1">
      <c r="A8725" t="s">
        <v>20426</v>
      </c>
      <c r="C8725" s="191" t="s">
        <v>10285</v>
      </c>
      <c r="E8725" t="s">
        <v>10286</v>
      </c>
      <c r="F8725" t="s">
        <v>3823</v>
      </c>
      <c r="G8725" t="s">
        <v>399</v>
      </c>
      <c r="H8725">
        <v>5</v>
      </c>
      <c r="J8725" t="s">
        <v>22634</v>
      </c>
      <c r="K8725" s="132" t="str">
        <f>IFERROR(IFERROR(INDEX(Кат!$O:$O,MATCH($C8725,Кат!$I:$I,0)),INDEX(Торг!$L:$L,MATCH($C8725,Торг!$I:$I,0))),"")</f>
        <v/>
      </c>
      <c r="L8725" s="132" t="str">
        <f>IFERROR(IFERROR(INDEX(Кат!$A:$A,MATCH($C8725,Кат!$I:$I,0)),INDEX(Торг!$A:$A,MATCH($C8725,Торг!$I:$I,0))),"")</f>
        <v/>
      </c>
      <c r="M8725" s="132" t="str">
        <f>IFERROR(IFERROR(INDEX(Кат!$B:$B,MATCH($C8725,Кат!$I:$I,0)),INDEX(Торг!$B:$B,MATCH($C8725,Торг!$I:$I,0))),"")</f>
        <v/>
      </c>
      <c r="N8725" s="132" t="str">
        <f t="shared" si="136"/>
        <v>НЕИЗВЕСТНЫЙ БРЕНД 2101-1107611</v>
      </c>
      <c r="O8725" s="132" t="str">
        <f>IFERROR(IFERROR(INDEX(Кат!$B:$B,MATCH($N8725,Кат!$I:$I,0)),INDEX(Торг!$B:$B,MATCH($N8725,Торг!$I:$I,0))),"")</f>
        <v/>
      </c>
    </row>
    <row r="8726" spans="1:15" outlineLevel="1">
      <c r="A8726" t="s">
        <v>20427</v>
      </c>
      <c r="C8726" s="191" t="s">
        <v>10287</v>
      </c>
      <c r="E8726" t="s">
        <v>14189</v>
      </c>
      <c r="F8726" t="s">
        <v>3823</v>
      </c>
      <c r="G8726" t="s">
        <v>399</v>
      </c>
      <c r="H8726">
        <v>45</v>
      </c>
      <c r="J8726" t="s">
        <v>22634</v>
      </c>
      <c r="K8726" s="132" t="str">
        <f>IFERROR(IFERROR(INDEX(Кат!$O:$O,MATCH($C8726,Кат!$I:$I,0)),INDEX(Торг!$L:$L,MATCH($C8726,Торг!$I:$I,0))),"")</f>
        <v/>
      </c>
      <c r="L8726" s="132" t="str">
        <f>IFERROR(IFERROR(INDEX(Кат!$A:$A,MATCH($C8726,Кат!$I:$I,0)),INDEX(Торг!$A:$A,MATCH($C8726,Торг!$I:$I,0))),"")</f>
        <v/>
      </c>
      <c r="M8726" s="132" t="str">
        <f>IFERROR(IFERROR(INDEX(Кат!$B:$B,MATCH($C8726,Кат!$I:$I,0)),INDEX(Торг!$B:$B,MATCH($C8726,Торг!$I:$I,0))),"")</f>
        <v/>
      </c>
      <c r="N8726" s="132" t="str">
        <f t="shared" si="136"/>
        <v>НЕИЗВЕСТНЫЙ БРЕНД B3</v>
      </c>
      <c r="O8726" s="132" t="str">
        <f>IFERROR(IFERROR(INDEX(Кат!$B:$B,MATCH($N8726,Кат!$I:$I,0)),INDEX(Торг!$B:$B,MATCH($N8726,Торг!$I:$I,0))),"")</f>
        <v/>
      </c>
    </row>
    <row r="8727" spans="1:15" outlineLevel="1">
      <c r="A8727" t="s">
        <v>20428</v>
      </c>
      <c r="C8727" s="191" t="s">
        <v>10288</v>
      </c>
      <c r="E8727" t="s">
        <v>10289</v>
      </c>
      <c r="F8727" t="s">
        <v>3823</v>
      </c>
      <c r="G8727" t="s">
        <v>399</v>
      </c>
      <c r="H8727">
        <v>45</v>
      </c>
      <c r="J8727" t="s">
        <v>22634</v>
      </c>
      <c r="K8727" s="132" t="str">
        <f>IFERROR(IFERROR(INDEX(Кат!$O:$O,MATCH($C8727,Кат!$I:$I,0)),INDEX(Торг!$L:$L,MATCH($C8727,Торг!$I:$I,0))),"")</f>
        <v/>
      </c>
      <c r="L8727" s="132" t="str">
        <f>IFERROR(IFERROR(INDEX(Кат!$A:$A,MATCH($C8727,Кат!$I:$I,0)),INDEX(Торг!$A:$A,MATCH($C8727,Торг!$I:$I,0))),"")</f>
        <v/>
      </c>
      <c r="M8727" s="132" t="str">
        <f>IFERROR(IFERROR(INDEX(Кат!$B:$B,MATCH($C8727,Кат!$I:$I,0)),INDEX(Торг!$B:$B,MATCH($C8727,Торг!$I:$I,0))),"")</f>
        <v/>
      </c>
      <c r="N8727" s="132" t="str">
        <f t="shared" si="136"/>
        <v>НЕИЗВЕСТНЫЙ БРЕНД B7</v>
      </c>
      <c r="O8727" s="132" t="str">
        <f>IFERROR(IFERROR(INDEX(Кат!$B:$B,MATCH($N8727,Кат!$I:$I,0)),INDEX(Торг!$B:$B,MATCH($N8727,Торг!$I:$I,0))),"")</f>
        <v/>
      </c>
    </row>
    <row r="8728" spans="1:15" outlineLevel="1">
      <c r="A8728" t="s">
        <v>20429</v>
      </c>
      <c r="C8728" s="191" t="s">
        <v>10290</v>
      </c>
      <c r="E8728" t="s">
        <v>10291</v>
      </c>
      <c r="F8728" t="s">
        <v>3823</v>
      </c>
      <c r="G8728" t="s">
        <v>399</v>
      </c>
      <c r="H8728">
        <v>50</v>
      </c>
      <c r="J8728" t="s">
        <v>22634</v>
      </c>
      <c r="K8728" s="132" t="str">
        <f>IFERROR(IFERROR(INDEX(Кат!$O:$O,MATCH($C8728,Кат!$I:$I,0)),INDEX(Торг!$L:$L,MATCH($C8728,Торг!$I:$I,0))),"")</f>
        <v/>
      </c>
      <c r="L8728" s="132" t="str">
        <f>IFERROR(IFERROR(INDEX(Кат!$A:$A,MATCH($C8728,Кат!$I:$I,0)),INDEX(Торг!$A:$A,MATCH($C8728,Торг!$I:$I,0))),"")</f>
        <v/>
      </c>
      <c r="M8728" s="132" t="str">
        <f>IFERROR(IFERROR(INDEX(Кат!$B:$B,MATCH($C8728,Кат!$I:$I,0)),INDEX(Торг!$B:$B,MATCH($C8728,Торг!$I:$I,0))),"")</f>
        <v/>
      </c>
      <c r="N8728" s="132" t="str">
        <f t="shared" si="136"/>
        <v>НЕИЗВЕСТНЫЙ БРЕНД B5</v>
      </c>
      <c r="O8728" s="132" t="str">
        <f>IFERROR(IFERROR(INDEX(Кат!$B:$B,MATCH($N8728,Кат!$I:$I,0)),INDEX(Торг!$B:$B,MATCH($N8728,Торг!$I:$I,0))),"")</f>
        <v/>
      </c>
    </row>
    <row r="8729" spans="1:15" outlineLevel="1">
      <c r="A8729" t="s">
        <v>20430</v>
      </c>
      <c r="C8729" s="191" t="s">
        <v>10292</v>
      </c>
      <c r="E8729" t="s">
        <v>10293</v>
      </c>
      <c r="F8729" t="s">
        <v>3823</v>
      </c>
      <c r="G8729" t="s">
        <v>399</v>
      </c>
      <c r="H8729">
        <v>45</v>
      </c>
      <c r="J8729" t="s">
        <v>22634</v>
      </c>
      <c r="K8729" s="132" t="str">
        <f>IFERROR(IFERROR(INDEX(Кат!$O:$O,MATCH($C8729,Кат!$I:$I,0)),INDEX(Торг!$L:$L,MATCH($C8729,Торг!$I:$I,0))),"")</f>
        <v/>
      </c>
      <c r="L8729" s="132" t="str">
        <f>IFERROR(IFERROR(INDEX(Кат!$A:$A,MATCH($C8729,Кат!$I:$I,0)),INDEX(Торг!$A:$A,MATCH($C8729,Торг!$I:$I,0))),"")</f>
        <v/>
      </c>
      <c r="M8729" s="132" t="str">
        <f>IFERROR(IFERROR(INDEX(Кат!$B:$B,MATCH($C8729,Кат!$I:$I,0)),INDEX(Торг!$B:$B,MATCH($C8729,Торг!$I:$I,0))),"")</f>
        <v/>
      </c>
      <c r="N8729" s="132" t="str">
        <f t="shared" si="136"/>
        <v>НЕИЗВЕСТНЫЙ БРЕНД B4</v>
      </c>
      <c r="O8729" s="132" t="str">
        <f>IFERROR(IFERROR(INDEX(Кат!$B:$B,MATCH($N8729,Кат!$I:$I,0)),INDEX(Торг!$B:$B,MATCH($N8729,Торг!$I:$I,0))),"")</f>
        <v/>
      </c>
    </row>
    <row r="8730" spans="1:15">
      <c r="A8730" t="s">
        <v>20431</v>
      </c>
      <c r="C8730" s="191" t="s">
        <v>10294</v>
      </c>
      <c r="E8730" t="s">
        <v>14190</v>
      </c>
      <c r="F8730" t="s">
        <v>3823</v>
      </c>
      <c r="G8730" t="s">
        <v>399</v>
      </c>
      <c r="H8730">
        <v>80</v>
      </c>
      <c r="J8730" t="s">
        <v>22634</v>
      </c>
      <c r="K8730" s="132" t="str">
        <f>IFERROR(IFERROR(INDEX(Кат!$O:$O,MATCH($C8730,Кат!$I:$I,0)),INDEX(Торг!$L:$L,MATCH($C8730,Торг!$I:$I,0))),"")</f>
        <v/>
      </c>
      <c r="L8730" s="132" t="str">
        <f>IFERROR(IFERROR(INDEX(Кат!$A:$A,MATCH($C8730,Кат!$I:$I,0)),INDEX(Торг!$A:$A,MATCH($C8730,Торг!$I:$I,0))),"")</f>
        <v/>
      </c>
      <c r="M8730" s="132" t="str">
        <f>IFERROR(IFERROR(INDEX(Кат!$B:$B,MATCH($C8730,Кат!$I:$I,0)),INDEX(Торг!$B:$B,MATCH($C8730,Торг!$I:$I,0))),"")</f>
        <v/>
      </c>
      <c r="N8730" s="132" t="str">
        <f t="shared" si="136"/>
        <v>НЕИЗВЕСТНЫЙ БРЕНД 2110-1700050</v>
      </c>
      <c r="O8730" s="132" t="str">
        <f>IFERROR(IFERROR(INDEX(Кат!$B:$B,MATCH($N8730,Кат!$I:$I,0)),INDEX(Торг!$B:$B,MATCH($N8730,Торг!$I:$I,0))),"")</f>
        <v/>
      </c>
    </row>
    <row r="8731" spans="1:15" outlineLevel="1">
      <c r="A8731" t="s">
        <v>20432</v>
      </c>
      <c r="C8731" s="191" t="s">
        <v>10295</v>
      </c>
      <c r="E8731" t="s">
        <v>10296</v>
      </c>
      <c r="F8731" t="s">
        <v>3522</v>
      </c>
      <c r="G8731" t="s">
        <v>399</v>
      </c>
      <c r="H8731">
        <v>310</v>
      </c>
      <c r="J8731" t="s">
        <v>22634</v>
      </c>
      <c r="K8731" s="132" t="str">
        <f>IFERROR(IFERROR(INDEX(Кат!$O:$O,MATCH($C8731,Кат!$I:$I,0)),INDEX(Торг!$L:$L,MATCH($C8731,Торг!$I:$I,0))),"")</f>
        <v/>
      </c>
      <c r="L8731" s="132" t="str">
        <f>IFERROR(IFERROR(INDEX(Кат!$A:$A,MATCH($C8731,Кат!$I:$I,0)),INDEX(Торг!$A:$A,MATCH($C8731,Торг!$I:$I,0))),"")</f>
        <v/>
      </c>
      <c r="M8731" s="132" t="str">
        <f>IFERROR(IFERROR(INDEX(Кат!$B:$B,MATCH($C8731,Кат!$I:$I,0)),INDEX(Торг!$B:$B,MATCH($C8731,Торг!$I:$I,0))),"")</f>
        <v/>
      </c>
      <c r="N8731" s="132" t="str">
        <f t="shared" si="136"/>
        <v>АВТОВАЗ 21120-1009045-00</v>
      </c>
      <c r="O8731" s="132" t="str">
        <f>IFERROR(IFERROR(INDEX(Кат!$B:$B,MATCH($N8731,Кат!$I:$I,0)),INDEX(Торг!$B:$B,MATCH($N8731,Торг!$I:$I,0))),"")</f>
        <v/>
      </c>
    </row>
    <row r="8732" spans="1:15" outlineLevel="1">
      <c r="A8732" t="s">
        <v>20433</v>
      </c>
      <c r="C8732" s="191" t="s">
        <v>10297</v>
      </c>
      <c r="E8732" t="s">
        <v>14191</v>
      </c>
      <c r="F8732" t="s">
        <v>3823</v>
      </c>
      <c r="G8732" t="s">
        <v>399</v>
      </c>
      <c r="H8732">
        <v>2000</v>
      </c>
      <c r="J8732" t="s">
        <v>22634</v>
      </c>
      <c r="K8732" s="132" t="str">
        <f>IFERROR(IFERROR(INDEX(Кат!$O:$O,MATCH($C8732,Кат!$I:$I,0)),INDEX(Торг!$L:$L,MATCH($C8732,Торг!$I:$I,0))),"")</f>
        <v/>
      </c>
      <c r="L8732" s="132" t="str">
        <f>IFERROR(IFERROR(INDEX(Кат!$A:$A,MATCH($C8732,Кат!$I:$I,0)),INDEX(Торг!$A:$A,MATCH($C8732,Торг!$I:$I,0))),"")</f>
        <v/>
      </c>
      <c r="M8732" s="132" t="str">
        <f>IFERROR(IFERROR(INDEX(Кат!$B:$B,MATCH($C8732,Кат!$I:$I,0)),INDEX(Торг!$B:$B,MATCH($C8732,Торг!$I:$I,0))),"")</f>
        <v/>
      </c>
      <c r="N8732" s="132" t="str">
        <f t="shared" si="136"/>
        <v>НЕИЗВЕСТНЫЙ БРЕНД 21900-1332025-11</v>
      </c>
      <c r="O8732" s="132" t="str">
        <f>IFERROR(IFERROR(INDEX(Кат!$B:$B,MATCH($N8732,Кат!$I:$I,0)),INDEX(Торг!$B:$B,MATCH($N8732,Торг!$I:$I,0))),"")</f>
        <v/>
      </c>
    </row>
    <row r="8733" spans="1:15" outlineLevel="1">
      <c r="A8733" t="s">
        <v>24632</v>
      </c>
      <c r="C8733" s="191"/>
      <c r="E8733" t="s">
        <v>24633</v>
      </c>
      <c r="J8733" t="s">
        <v>22634</v>
      </c>
      <c r="K8733" s="132" t="str">
        <f>IFERROR(IFERROR(INDEX(Кат!$O:$O,MATCH($C8733,Кат!$I:$I,0)),INDEX(Торг!$L:$L,MATCH($C8733,Торг!$I:$I,0))),"")</f>
        <v/>
      </c>
      <c r="L8733" s="132" t="str">
        <f>IFERROR(IFERROR(INDEX(Кат!$A:$A,MATCH($C8733,Кат!$I:$I,0)),INDEX(Торг!$A:$A,MATCH($C8733,Торг!$I:$I,0))),"")</f>
        <v/>
      </c>
      <c r="M8733" s="132" t="str">
        <f>IFERROR(IFERROR(INDEX(Кат!$B:$B,MATCH($C8733,Кат!$I:$I,0)),INDEX(Торг!$B:$B,MATCH($C8733,Торг!$I:$I,0))),"")</f>
        <v/>
      </c>
      <c r="N8733" s="132" t="str">
        <f t="shared" si="136"/>
        <v xml:space="preserve"> </v>
      </c>
      <c r="O8733" s="132" t="str">
        <f>IFERROR(IFERROR(INDEX(Кат!$B:$B,MATCH($N8733,Кат!$I:$I,0)),INDEX(Торг!$B:$B,MATCH($N8733,Торг!$I:$I,0))),"")</f>
        <v/>
      </c>
    </row>
    <row r="8734" spans="1:15" outlineLevel="1">
      <c r="A8734" t="s">
        <v>20434</v>
      </c>
      <c r="C8734" s="191" t="s">
        <v>10298</v>
      </c>
      <c r="E8734" t="s">
        <v>10299</v>
      </c>
      <c r="F8734" t="s">
        <v>3823</v>
      </c>
      <c r="G8734" t="s">
        <v>399</v>
      </c>
      <c r="H8734">
        <v>1050</v>
      </c>
      <c r="J8734" t="s">
        <v>22634</v>
      </c>
      <c r="K8734" s="132" t="str">
        <f>IFERROR(IFERROR(INDEX(Кат!$O:$O,MATCH($C8734,Кат!$I:$I,0)),INDEX(Торг!$L:$L,MATCH($C8734,Торг!$I:$I,0))),"")</f>
        <v/>
      </c>
      <c r="L8734" s="132" t="str">
        <f>IFERROR(IFERROR(INDEX(Кат!$A:$A,MATCH($C8734,Кат!$I:$I,0)),INDEX(Торг!$A:$A,MATCH($C8734,Торг!$I:$I,0))),"")</f>
        <v/>
      </c>
      <c r="M8734" s="132" t="str">
        <f>IFERROR(IFERROR(INDEX(Кат!$B:$B,MATCH($C8734,Кат!$I:$I,0)),INDEX(Торг!$B:$B,MATCH($C8734,Торг!$I:$I,0))),"")</f>
        <v/>
      </c>
      <c r="N8734" s="132" t="str">
        <f t="shared" si="136"/>
        <v>НЕИЗВЕСТНЫЙ БРЕНД ZT10-1009010-00</v>
      </c>
      <c r="O8734" s="132" t="str">
        <f>IFERROR(IFERROR(INDEX(Кат!$B:$B,MATCH($N8734,Кат!$I:$I,0)),INDEX(Торг!$B:$B,MATCH($N8734,Торг!$I:$I,0))),"")</f>
        <v/>
      </c>
    </row>
    <row r="8735" spans="1:15" outlineLevel="1">
      <c r="A8735" t="s">
        <v>20435</v>
      </c>
      <c r="C8735" s="191" t="s">
        <v>10300</v>
      </c>
      <c r="E8735" t="s">
        <v>10301</v>
      </c>
      <c r="F8735" t="s">
        <v>3823</v>
      </c>
      <c r="G8735" t="s">
        <v>399</v>
      </c>
      <c r="H8735">
        <v>250</v>
      </c>
      <c r="J8735" t="s">
        <v>22634</v>
      </c>
      <c r="K8735" s="132" t="str">
        <f>IFERROR(IFERROR(INDEX(Кат!$O:$O,MATCH($C8735,Кат!$I:$I,0)),INDEX(Торг!$L:$L,MATCH($C8735,Торг!$I:$I,0))),"")</f>
        <v/>
      </c>
      <c r="L8735" s="132" t="str">
        <f>IFERROR(IFERROR(INDEX(Кат!$A:$A,MATCH($C8735,Кат!$I:$I,0)),INDEX(Торг!$A:$A,MATCH($C8735,Торг!$I:$I,0))),"")</f>
        <v/>
      </c>
      <c r="M8735" s="132" t="str">
        <f>IFERROR(IFERROR(INDEX(Кат!$B:$B,MATCH($C8735,Кат!$I:$I,0)),INDEX(Торг!$B:$B,MATCH($C8735,Торг!$I:$I,0))),"")</f>
        <v/>
      </c>
      <c r="N8735" s="132" t="str">
        <f t="shared" si="136"/>
        <v>НЕИЗВЕСТНЫЙ БРЕНД ZT18-2904049-00</v>
      </c>
      <c r="O8735" s="132" t="str">
        <f>IFERROR(IFERROR(INDEX(Кат!$B:$B,MATCH($N8735,Кат!$I:$I,0)),INDEX(Торг!$B:$B,MATCH($N8735,Торг!$I:$I,0))),"")</f>
        <v/>
      </c>
    </row>
    <row r="8736" spans="1:15" outlineLevel="1">
      <c r="A8736" t="s">
        <v>20436</v>
      </c>
      <c r="C8736" s="191" t="s">
        <v>10302</v>
      </c>
      <c r="E8736" t="s">
        <v>10303</v>
      </c>
      <c r="F8736" t="s">
        <v>3823</v>
      </c>
      <c r="G8736" t="s">
        <v>399</v>
      </c>
      <c r="H8736">
        <v>350</v>
      </c>
      <c r="J8736" t="s">
        <v>22634</v>
      </c>
      <c r="K8736" s="132" t="str">
        <f>IFERROR(IFERROR(INDEX(Кат!$O:$O,MATCH($C8736,Кат!$I:$I,0)),INDEX(Торг!$L:$L,MATCH($C8736,Торг!$I:$I,0))),"")</f>
        <v/>
      </c>
      <c r="L8736" s="132" t="str">
        <f>IFERROR(IFERROR(INDEX(Кат!$A:$A,MATCH($C8736,Кат!$I:$I,0)),INDEX(Торг!$A:$A,MATCH($C8736,Торг!$I:$I,0))),"")</f>
        <v/>
      </c>
      <c r="M8736" s="132" t="str">
        <f>IFERROR(IFERROR(INDEX(Кат!$B:$B,MATCH($C8736,Кат!$I:$I,0)),INDEX(Торг!$B:$B,MATCH($C8736,Торг!$I:$I,0))),"")</f>
        <v/>
      </c>
      <c r="N8736" s="132" t="str">
        <f t="shared" si="136"/>
        <v>НЕИЗВЕСТНЫЙ БРЕНД ZT08-1010010-00</v>
      </c>
      <c r="O8736" s="132" t="str">
        <f>IFERROR(IFERROR(INDEX(Кат!$B:$B,MATCH($N8736,Кат!$I:$I,0)),INDEX(Торг!$B:$B,MATCH($N8736,Торг!$I:$I,0))),"")</f>
        <v/>
      </c>
    </row>
    <row r="8737" spans="1:15" outlineLevel="1">
      <c r="A8737" t="s">
        <v>20437</v>
      </c>
      <c r="C8737" s="191" t="s">
        <v>10304</v>
      </c>
      <c r="E8737" t="s">
        <v>10305</v>
      </c>
      <c r="F8737" t="s">
        <v>3823</v>
      </c>
      <c r="G8737" t="s">
        <v>399</v>
      </c>
      <c r="H8737">
        <v>1350</v>
      </c>
      <c r="J8737" t="s">
        <v>22634</v>
      </c>
      <c r="K8737" s="132" t="str">
        <f>IFERROR(IFERROR(INDEX(Кат!$O:$O,MATCH($C8737,Кат!$I:$I,0)),INDEX(Торг!$L:$L,MATCH($C8737,Торг!$I:$I,0))),"")</f>
        <v/>
      </c>
      <c r="L8737" s="132" t="str">
        <f>IFERROR(IFERROR(INDEX(Кат!$A:$A,MATCH($C8737,Кат!$I:$I,0)),INDEX(Торг!$A:$A,MATCH($C8737,Торг!$I:$I,0))),"")</f>
        <v/>
      </c>
      <c r="M8737" s="132" t="str">
        <f>IFERROR(IFERROR(INDEX(Кат!$B:$B,MATCH($C8737,Кат!$I:$I,0)),INDEX(Торг!$B:$B,MATCH($C8737,Торг!$I:$I,0))),"")</f>
        <v/>
      </c>
      <c r="N8737" s="132" t="str">
        <f t="shared" si="136"/>
        <v>НЕИЗВЕСТНЫЙ БРЕНД ZT10-2904400-00</v>
      </c>
      <c r="O8737" s="132" t="str">
        <f>IFERROR(IFERROR(INDEX(Кат!$B:$B,MATCH($N8737,Кат!$I:$I,0)),INDEX(Торг!$B:$B,MATCH($N8737,Торг!$I:$I,0))),"")</f>
        <v/>
      </c>
    </row>
    <row r="8738" spans="1:15" outlineLevel="1">
      <c r="A8738" t="s">
        <v>20438</v>
      </c>
      <c r="C8738" s="191" t="s">
        <v>10306</v>
      </c>
      <c r="E8738" t="s">
        <v>10307</v>
      </c>
      <c r="F8738" t="s">
        <v>3823</v>
      </c>
      <c r="G8738" t="s">
        <v>399</v>
      </c>
      <c r="H8738">
        <v>1550</v>
      </c>
      <c r="J8738" t="s">
        <v>22634</v>
      </c>
      <c r="K8738" s="132" t="str">
        <f>IFERROR(IFERROR(INDEX(Кат!$O:$O,MATCH($C8738,Кат!$I:$I,0)),INDEX(Торг!$L:$L,MATCH($C8738,Торг!$I:$I,0))),"")</f>
        <v/>
      </c>
      <c r="L8738" s="132" t="str">
        <f>IFERROR(IFERROR(INDEX(Кат!$A:$A,MATCH($C8738,Кат!$I:$I,0)),INDEX(Торг!$A:$A,MATCH($C8738,Торг!$I:$I,0))),"")</f>
        <v/>
      </c>
      <c r="M8738" s="132" t="str">
        <f>IFERROR(IFERROR(INDEX(Кат!$B:$B,MATCH($C8738,Кат!$I:$I,0)),INDEX(Торг!$B:$B,MATCH($C8738,Торг!$I:$I,0))),"")</f>
        <v/>
      </c>
      <c r="N8738" s="132" t="str">
        <f t="shared" si="136"/>
        <v>НЕИЗВЕСТНЫЙ БРЕНД ZT12-2904400-00</v>
      </c>
      <c r="O8738" s="132" t="str">
        <f>IFERROR(IFERROR(INDEX(Кат!$B:$B,MATCH($N8738,Кат!$I:$I,0)),INDEX(Торг!$B:$B,MATCH($N8738,Торг!$I:$I,0))),"")</f>
        <v/>
      </c>
    </row>
    <row r="8739" spans="1:15">
      <c r="A8739" t="s">
        <v>33761</v>
      </c>
      <c r="C8739" s="191" t="s">
        <v>33762</v>
      </c>
      <c r="E8739" t="s">
        <v>33763</v>
      </c>
      <c r="F8739" t="s">
        <v>3823</v>
      </c>
      <c r="G8739" t="s">
        <v>375</v>
      </c>
      <c r="H8739">
        <v>1550</v>
      </c>
      <c r="J8739" t="s">
        <v>22634</v>
      </c>
      <c r="K8739" s="132" t="str">
        <f>IFERROR(IFERROR(INDEX(Кат!$O:$O,MATCH($C8739,Кат!$I:$I,0)),INDEX(Торг!$L:$L,MATCH($C8739,Торг!$I:$I,0))),"")</f>
        <v/>
      </c>
      <c r="L8739" s="132" t="str">
        <f>IFERROR(IFERROR(INDEX(Кат!$A:$A,MATCH($C8739,Кат!$I:$I,0)),INDEX(Торг!$A:$A,MATCH($C8739,Торг!$I:$I,0))),"")</f>
        <v/>
      </c>
      <c r="M8739" s="132" t="str">
        <f>IFERROR(IFERROR(INDEX(Кат!$B:$B,MATCH($C8739,Кат!$I:$I,0)),INDEX(Торг!$B:$B,MATCH($C8739,Торг!$I:$I,0))),"")</f>
        <v/>
      </c>
      <c r="N8739" s="132" t="str">
        <f t="shared" si="136"/>
        <v>НЕИЗВЕСТНЫЙ БРЕНД ZT18-2912712-00</v>
      </c>
      <c r="O8739" s="132" t="str">
        <f>IFERROR(IFERROR(INDEX(Кат!$B:$B,MATCH($N8739,Кат!$I:$I,0)),INDEX(Торг!$B:$B,MATCH($N8739,Торг!$I:$I,0))),"")</f>
        <v/>
      </c>
    </row>
    <row r="8740" spans="1:15" outlineLevel="1">
      <c r="A8740" t="s">
        <v>20439</v>
      </c>
      <c r="C8740" s="191" t="s">
        <v>10308</v>
      </c>
      <c r="E8740" t="s">
        <v>10309</v>
      </c>
      <c r="F8740" t="s">
        <v>3823</v>
      </c>
      <c r="G8740" t="s">
        <v>375</v>
      </c>
      <c r="H8740">
        <v>1300</v>
      </c>
      <c r="J8740" t="s">
        <v>22634</v>
      </c>
      <c r="K8740" s="132" t="str">
        <f>IFERROR(IFERROR(INDEX(Кат!$O:$O,MATCH($C8740,Кат!$I:$I,0)),INDEX(Торг!$L:$L,MATCH($C8740,Торг!$I:$I,0))),"")</f>
        <v/>
      </c>
      <c r="L8740" s="132" t="str">
        <f>IFERROR(IFERROR(INDEX(Кат!$A:$A,MATCH($C8740,Кат!$I:$I,0)),INDEX(Торг!$A:$A,MATCH($C8740,Торг!$I:$I,0))),"")</f>
        <v/>
      </c>
      <c r="M8740" s="132" t="str">
        <f>IFERROR(IFERROR(INDEX(Кат!$B:$B,MATCH($C8740,Кат!$I:$I,0)),INDEX(Торг!$B:$B,MATCH($C8740,Торг!$I:$I,0))),"")</f>
        <v/>
      </c>
      <c r="N8740" s="132" t="str">
        <f t="shared" si="136"/>
        <v>НЕИЗВЕСТНЫЙ БРЕНД ZT01-2912712-00</v>
      </c>
      <c r="O8740" s="132" t="str">
        <f>IFERROR(IFERROR(INDEX(Кат!$B:$B,MATCH($N8740,Кат!$I:$I,0)),INDEX(Торг!$B:$B,MATCH($N8740,Торг!$I:$I,0))),"")</f>
        <v/>
      </c>
    </row>
    <row r="8741" spans="1:15" outlineLevel="1">
      <c r="A8741" t="s">
        <v>20440</v>
      </c>
      <c r="C8741" s="191" t="s">
        <v>10310</v>
      </c>
      <c r="E8741" t="s">
        <v>10311</v>
      </c>
      <c r="F8741" t="s">
        <v>3823</v>
      </c>
      <c r="G8741" t="s">
        <v>375</v>
      </c>
      <c r="H8741">
        <v>1350</v>
      </c>
      <c r="J8741" t="s">
        <v>22634</v>
      </c>
      <c r="K8741" s="132" t="str">
        <f>IFERROR(IFERROR(INDEX(Кат!$O:$O,MATCH($C8741,Кат!$I:$I,0)),INDEX(Торг!$L:$L,MATCH($C8741,Торг!$I:$I,0))),"")</f>
        <v/>
      </c>
      <c r="L8741" s="132" t="str">
        <f>IFERROR(IFERROR(INDEX(Кат!$A:$A,MATCH($C8741,Кат!$I:$I,0)),INDEX(Торг!$A:$A,MATCH($C8741,Торг!$I:$I,0))),"")</f>
        <v/>
      </c>
      <c r="M8741" s="132" t="str">
        <f>IFERROR(IFERROR(INDEX(Кат!$B:$B,MATCH($C8741,Кат!$I:$I,0)),INDEX(Торг!$B:$B,MATCH($C8741,Торг!$I:$I,0))),"")</f>
        <v/>
      </c>
      <c r="N8741" s="132" t="str">
        <f t="shared" si="136"/>
        <v>НЕИЗВЕСТНЫЙ БРЕНД ZT02-2912712-00</v>
      </c>
      <c r="O8741" s="132" t="str">
        <f>IFERROR(IFERROR(INDEX(Кат!$B:$B,MATCH($N8741,Кат!$I:$I,0)),INDEX(Торг!$B:$B,MATCH($N8741,Торг!$I:$I,0))),"")</f>
        <v/>
      </c>
    </row>
    <row r="8742" spans="1:15" outlineLevel="1">
      <c r="A8742" t="s">
        <v>20441</v>
      </c>
      <c r="C8742" s="191" t="s">
        <v>10312</v>
      </c>
      <c r="E8742" t="s">
        <v>10313</v>
      </c>
      <c r="F8742" t="s">
        <v>3823</v>
      </c>
      <c r="G8742" t="s">
        <v>375</v>
      </c>
      <c r="H8742">
        <v>1250</v>
      </c>
      <c r="J8742" t="s">
        <v>22634</v>
      </c>
      <c r="K8742" s="132" t="str">
        <f>IFERROR(IFERROR(INDEX(Кат!$O:$O,MATCH($C8742,Кат!$I:$I,0)),INDEX(Торг!$L:$L,MATCH($C8742,Торг!$I:$I,0))),"")</f>
        <v/>
      </c>
      <c r="L8742" s="132" t="str">
        <f>IFERROR(IFERROR(INDEX(Кат!$A:$A,MATCH($C8742,Кат!$I:$I,0)),INDEX(Торг!$A:$A,MATCH($C8742,Торг!$I:$I,0))),"")</f>
        <v/>
      </c>
      <c r="M8742" s="132" t="str">
        <f>IFERROR(IFERROR(INDEX(Кат!$B:$B,MATCH($C8742,Кат!$I:$I,0)),INDEX(Торг!$B:$B,MATCH($C8742,Торг!$I:$I,0))),"")</f>
        <v/>
      </c>
      <c r="N8742" s="132" t="str">
        <f t="shared" si="136"/>
        <v>НЕИЗВЕСТНЫЙ БРЕНД ZT99-2912712-00</v>
      </c>
      <c r="O8742" s="132" t="str">
        <f>IFERROR(IFERROR(INDEX(Кат!$B:$B,MATCH($N8742,Кат!$I:$I,0)),INDEX(Торг!$B:$B,MATCH($N8742,Торг!$I:$I,0))),"")</f>
        <v/>
      </c>
    </row>
    <row r="8743" spans="1:15" outlineLevel="1">
      <c r="A8743" t="s">
        <v>20442</v>
      </c>
      <c r="C8743" s="191" t="s">
        <v>10314</v>
      </c>
      <c r="E8743" t="s">
        <v>10315</v>
      </c>
      <c r="F8743" t="s">
        <v>3823</v>
      </c>
      <c r="G8743" t="s">
        <v>375</v>
      </c>
      <c r="H8743">
        <v>1300</v>
      </c>
      <c r="J8743" t="s">
        <v>22634</v>
      </c>
      <c r="K8743" s="132" t="str">
        <f>IFERROR(IFERROR(INDEX(Кат!$O:$O,MATCH($C8743,Кат!$I:$I,0)),INDEX(Торг!$L:$L,MATCH($C8743,Торг!$I:$I,0))),"")</f>
        <v/>
      </c>
      <c r="L8743" s="132" t="str">
        <f>IFERROR(IFERROR(INDEX(Кат!$A:$A,MATCH($C8743,Кат!$I:$I,0)),INDEX(Торг!$A:$A,MATCH($C8743,Торг!$I:$I,0))),"")</f>
        <v/>
      </c>
      <c r="M8743" s="132" t="str">
        <f>IFERROR(IFERROR(INDEX(Кат!$B:$B,MATCH($C8743,Кат!$I:$I,0)),INDEX(Торг!$B:$B,MATCH($C8743,Торг!$I:$I,0))),"")</f>
        <v/>
      </c>
      <c r="N8743" s="132" t="str">
        <f t="shared" si="136"/>
        <v>НЕИЗВЕСТНЫЙ БРЕНД ZT10-2912712-00</v>
      </c>
      <c r="O8743" s="132" t="str">
        <f>IFERROR(IFERROR(INDEX(Кат!$B:$B,MATCH($N8743,Кат!$I:$I,0)),INDEX(Торг!$B:$B,MATCH($N8743,Торг!$I:$I,0))),"")</f>
        <v/>
      </c>
    </row>
    <row r="8744" spans="1:15" outlineLevel="1">
      <c r="A8744" t="s">
        <v>20443</v>
      </c>
      <c r="C8744" s="191" t="s">
        <v>10316</v>
      </c>
      <c r="E8744" t="s">
        <v>10317</v>
      </c>
      <c r="F8744" t="s">
        <v>3823</v>
      </c>
      <c r="G8744" t="s">
        <v>375</v>
      </c>
      <c r="H8744">
        <v>1300</v>
      </c>
      <c r="J8744" t="s">
        <v>22634</v>
      </c>
      <c r="K8744" s="132" t="str">
        <f>IFERROR(IFERROR(INDEX(Кат!$O:$O,MATCH($C8744,Кат!$I:$I,0)),INDEX(Торг!$L:$L,MATCH($C8744,Торг!$I:$I,0))),"")</f>
        <v/>
      </c>
      <c r="L8744" s="132" t="str">
        <f>IFERROR(IFERROR(INDEX(Кат!$A:$A,MATCH($C8744,Кат!$I:$I,0)),INDEX(Торг!$A:$A,MATCH($C8744,Торг!$I:$I,0))),"")</f>
        <v/>
      </c>
      <c r="M8744" s="132" t="str">
        <f>IFERROR(IFERROR(INDEX(Кат!$B:$B,MATCH($C8744,Кат!$I:$I,0)),INDEX(Торг!$B:$B,MATCH($C8744,Торг!$I:$I,0))),"")</f>
        <v/>
      </c>
      <c r="N8744" s="132" t="str">
        <f t="shared" si="136"/>
        <v>НЕИЗВЕСТНЫЙ БРЕНД ZT11-2912712-00</v>
      </c>
      <c r="O8744" s="132" t="str">
        <f>IFERROR(IFERROR(INDEX(Кат!$B:$B,MATCH($N8744,Кат!$I:$I,0)),INDEX(Торг!$B:$B,MATCH($N8744,Торг!$I:$I,0))),"")</f>
        <v/>
      </c>
    </row>
    <row r="8745" spans="1:15" outlineLevel="1">
      <c r="A8745" t="s">
        <v>20444</v>
      </c>
      <c r="C8745" s="191" t="s">
        <v>10318</v>
      </c>
      <c r="E8745" t="s">
        <v>10319</v>
      </c>
      <c r="F8745" t="s">
        <v>3823</v>
      </c>
      <c r="G8745" t="s">
        <v>375</v>
      </c>
      <c r="H8745">
        <v>1400</v>
      </c>
      <c r="J8745" t="s">
        <v>22634</v>
      </c>
      <c r="K8745" s="132" t="str">
        <f>IFERROR(IFERROR(INDEX(Кат!$O:$O,MATCH($C8745,Кат!$I:$I,0)),INDEX(Торг!$L:$L,MATCH($C8745,Торг!$I:$I,0))),"")</f>
        <v/>
      </c>
      <c r="L8745" s="132" t="str">
        <f>IFERROR(IFERROR(INDEX(Кат!$A:$A,MATCH($C8745,Кат!$I:$I,0)),INDEX(Торг!$A:$A,MATCH($C8745,Торг!$I:$I,0))),"")</f>
        <v/>
      </c>
      <c r="M8745" s="132" t="str">
        <f>IFERROR(IFERROR(INDEX(Кат!$B:$B,MATCH($C8745,Кат!$I:$I,0)),INDEX(Торг!$B:$B,MATCH($C8745,Торг!$I:$I,0))),"")</f>
        <v/>
      </c>
      <c r="N8745" s="132" t="str">
        <f t="shared" si="136"/>
        <v>НЕИЗВЕСТНЫЙ БРЕНД ZT21-2912712-00</v>
      </c>
      <c r="O8745" s="132" t="str">
        <f>IFERROR(IFERROR(INDEX(Кат!$B:$B,MATCH($N8745,Кат!$I:$I,0)),INDEX(Торг!$B:$B,MATCH($N8745,Торг!$I:$I,0))),"")</f>
        <v/>
      </c>
    </row>
    <row r="8746" spans="1:15" outlineLevel="1">
      <c r="A8746" t="s">
        <v>20445</v>
      </c>
      <c r="C8746" s="191" t="s">
        <v>10320</v>
      </c>
      <c r="E8746" t="s">
        <v>10321</v>
      </c>
      <c r="F8746" t="s">
        <v>3823</v>
      </c>
      <c r="G8746" t="s">
        <v>375</v>
      </c>
      <c r="H8746">
        <v>1700</v>
      </c>
      <c r="J8746" t="s">
        <v>22634</v>
      </c>
      <c r="K8746" s="132" t="str">
        <f>IFERROR(IFERROR(INDEX(Кат!$O:$O,MATCH($C8746,Кат!$I:$I,0)),INDEX(Торг!$L:$L,MATCH($C8746,Торг!$I:$I,0))),"")</f>
        <v/>
      </c>
      <c r="L8746" s="132" t="str">
        <f>IFERROR(IFERROR(INDEX(Кат!$A:$A,MATCH($C8746,Кат!$I:$I,0)),INDEX(Торг!$A:$A,MATCH($C8746,Торг!$I:$I,0))),"")</f>
        <v/>
      </c>
      <c r="M8746" s="132" t="str">
        <f>IFERROR(IFERROR(INDEX(Кат!$B:$B,MATCH($C8746,Кат!$I:$I,0)),INDEX(Торг!$B:$B,MATCH($C8746,Торг!$I:$I,0))),"")</f>
        <v/>
      </c>
      <c r="N8746" s="132" t="str">
        <f t="shared" si="136"/>
        <v>НЕИЗВЕСТНЫЙ БРЕНД ZT23-2912712-00</v>
      </c>
      <c r="O8746" s="132" t="str">
        <f>IFERROR(IFERROR(INDEX(Кат!$B:$B,MATCH($N8746,Кат!$I:$I,0)),INDEX(Торг!$B:$B,MATCH($N8746,Торг!$I:$I,0))),"")</f>
        <v/>
      </c>
    </row>
    <row r="8747" spans="1:15" outlineLevel="1">
      <c r="A8747" t="s">
        <v>20446</v>
      </c>
      <c r="C8747" s="191" t="s">
        <v>10322</v>
      </c>
      <c r="E8747" t="s">
        <v>10323</v>
      </c>
      <c r="F8747" t="s">
        <v>3823</v>
      </c>
      <c r="G8747" t="s">
        <v>375</v>
      </c>
      <c r="H8747">
        <v>1900</v>
      </c>
      <c r="J8747" t="s">
        <v>22634</v>
      </c>
      <c r="K8747" s="132" t="str">
        <f>IFERROR(IFERROR(INDEX(Кат!$O:$O,MATCH($C8747,Кат!$I:$I,0)),INDEX(Торг!$L:$L,MATCH($C8747,Торг!$I:$I,0))),"")</f>
        <v/>
      </c>
      <c r="L8747" s="132" t="str">
        <f>IFERROR(IFERROR(INDEX(Кат!$A:$A,MATCH($C8747,Кат!$I:$I,0)),INDEX(Торг!$A:$A,MATCH($C8747,Торг!$I:$I,0))),"")</f>
        <v/>
      </c>
      <c r="M8747" s="132" t="str">
        <f>IFERROR(IFERROR(INDEX(Кат!$B:$B,MATCH($C8747,Кат!$I:$I,0)),INDEX(Торг!$B:$B,MATCH($C8747,Торг!$I:$I,0))),"")</f>
        <v/>
      </c>
      <c r="N8747" s="132" t="str">
        <f t="shared" si="136"/>
        <v>НЕИЗВЕСТНЫЙ БРЕНД ZT18-2902712-00</v>
      </c>
      <c r="O8747" s="132" t="str">
        <f>IFERROR(IFERROR(INDEX(Кат!$B:$B,MATCH($N8747,Кат!$I:$I,0)),INDEX(Торг!$B:$B,MATCH($N8747,Торг!$I:$I,0))),"")</f>
        <v/>
      </c>
    </row>
    <row r="8748" spans="1:15" outlineLevel="1">
      <c r="A8748" t="s">
        <v>20447</v>
      </c>
      <c r="C8748" s="191" t="s">
        <v>10324</v>
      </c>
      <c r="E8748" t="s">
        <v>10325</v>
      </c>
      <c r="F8748" t="s">
        <v>3823</v>
      </c>
      <c r="G8748" t="s">
        <v>375</v>
      </c>
      <c r="H8748">
        <v>1850</v>
      </c>
      <c r="J8748" t="s">
        <v>22634</v>
      </c>
      <c r="K8748" s="132" t="str">
        <f>IFERROR(IFERROR(INDEX(Кат!$O:$O,MATCH($C8748,Кат!$I:$I,0)),INDEX(Торг!$L:$L,MATCH($C8748,Торг!$I:$I,0))),"")</f>
        <v/>
      </c>
      <c r="L8748" s="132" t="str">
        <f>IFERROR(IFERROR(INDEX(Кат!$A:$A,MATCH($C8748,Кат!$I:$I,0)),INDEX(Торг!$A:$A,MATCH($C8748,Торг!$I:$I,0))),"")</f>
        <v/>
      </c>
      <c r="M8748" s="132" t="str">
        <f>IFERROR(IFERROR(INDEX(Кат!$B:$B,MATCH($C8748,Кат!$I:$I,0)),INDEX(Торг!$B:$B,MATCH($C8748,Торг!$I:$I,0))),"")</f>
        <v/>
      </c>
      <c r="N8748" s="132" t="str">
        <f t="shared" si="136"/>
        <v>НЕИЗВЕСТНЫЙ БРЕНД ZT19-2902712-00</v>
      </c>
      <c r="O8748" s="132" t="str">
        <f>IFERROR(IFERROR(INDEX(Кат!$B:$B,MATCH($N8748,Кат!$I:$I,0)),INDEX(Торг!$B:$B,MATCH($N8748,Торг!$I:$I,0))),"")</f>
        <v/>
      </c>
    </row>
    <row r="8749" spans="1:15" outlineLevel="1">
      <c r="A8749" t="s">
        <v>20448</v>
      </c>
      <c r="C8749" s="191" t="s">
        <v>10326</v>
      </c>
      <c r="E8749" t="s">
        <v>14533</v>
      </c>
      <c r="F8749" t="s">
        <v>3823</v>
      </c>
      <c r="G8749" t="s">
        <v>375</v>
      </c>
      <c r="H8749">
        <v>1300</v>
      </c>
      <c r="J8749" t="s">
        <v>22634</v>
      </c>
      <c r="K8749" s="132" t="str">
        <f>IFERROR(IFERROR(INDEX(Кат!$O:$O,MATCH($C8749,Кат!$I:$I,0)),INDEX(Торг!$L:$L,MATCH($C8749,Торг!$I:$I,0))),"")</f>
        <v/>
      </c>
      <c r="L8749" s="132" t="str">
        <f>IFERROR(IFERROR(INDEX(Кат!$A:$A,MATCH($C8749,Кат!$I:$I,0)),INDEX(Торг!$A:$A,MATCH($C8749,Торг!$I:$I,0))),"")</f>
        <v/>
      </c>
      <c r="M8749" s="132" t="str">
        <f>IFERROR(IFERROR(INDEX(Кат!$B:$B,MATCH($C8749,Кат!$I:$I,0)),INDEX(Торг!$B:$B,MATCH($C8749,Торг!$I:$I,0))),"")</f>
        <v/>
      </c>
      <c r="N8749" s="132" t="str">
        <f t="shared" si="136"/>
        <v>НЕИЗВЕСТНЫЙ БРЕНД ZT01-2902712-00</v>
      </c>
      <c r="O8749" s="132" t="str">
        <f>IFERROR(IFERROR(INDEX(Кат!$B:$B,MATCH($N8749,Кат!$I:$I,0)),INDEX(Торг!$B:$B,MATCH($N8749,Торг!$I:$I,0))),"")</f>
        <v/>
      </c>
    </row>
    <row r="8750" spans="1:15" outlineLevel="1">
      <c r="A8750" t="s">
        <v>20449</v>
      </c>
      <c r="C8750" s="191" t="s">
        <v>10327</v>
      </c>
      <c r="E8750" t="s">
        <v>10328</v>
      </c>
      <c r="F8750" t="s">
        <v>3823</v>
      </c>
      <c r="G8750" t="s">
        <v>375</v>
      </c>
      <c r="H8750">
        <v>1300</v>
      </c>
      <c r="J8750" t="s">
        <v>22634</v>
      </c>
      <c r="K8750" s="132" t="str">
        <f>IFERROR(IFERROR(INDEX(Кат!$O:$O,MATCH($C8750,Кат!$I:$I,0)),INDEX(Торг!$L:$L,MATCH($C8750,Торг!$I:$I,0))),"")</f>
        <v/>
      </c>
      <c r="L8750" s="132" t="str">
        <f>IFERROR(IFERROR(INDEX(Кат!$A:$A,MATCH($C8750,Кат!$I:$I,0)),INDEX(Торг!$A:$A,MATCH($C8750,Торг!$I:$I,0))),"")</f>
        <v/>
      </c>
      <c r="M8750" s="132" t="str">
        <f>IFERROR(IFERROR(INDEX(Кат!$B:$B,MATCH($C8750,Кат!$I:$I,0)),INDEX(Торг!$B:$B,MATCH($C8750,Торг!$I:$I,0))),"")</f>
        <v/>
      </c>
      <c r="N8750" s="132" t="str">
        <f t="shared" si="136"/>
        <v>НЕИЗВЕСТНЫЙ БРЕНД ZT08-2902712-00</v>
      </c>
      <c r="O8750" s="132" t="str">
        <f>IFERROR(IFERROR(INDEX(Кат!$B:$B,MATCH($N8750,Кат!$I:$I,0)),INDEX(Торг!$B:$B,MATCH($N8750,Торг!$I:$I,0))),"")</f>
        <v/>
      </c>
    </row>
    <row r="8751" spans="1:15" outlineLevel="1">
      <c r="A8751" t="s">
        <v>20450</v>
      </c>
      <c r="C8751" s="191" t="s">
        <v>10329</v>
      </c>
      <c r="E8751" t="s">
        <v>10330</v>
      </c>
      <c r="F8751" t="s">
        <v>3823</v>
      </c>
      <c r="G8751" t="s">
        <v>375</v>
      </c>
      <c r="H8751">
        <v>1350</v>
      </c>
      <c r="J8751" t="s">
        <v>22634</v>
      </c>
      <c r="K8751" s="132" t="str">
        <f>IFERROR(IFERROR(INDEX(Кат!$O:$O,MATCH($C8751,Кат!$I:$I,0)),INDEX(Торг!$L:$L,MATCH($C8751,Торг!$I:$I,0))),"")</f>
        <v/>
      </c>
      <c r="L8751" s="132" t="str">
        <f>IFERROR(IFERROR(INDEX(Кат!$A:$A,MATCH($C8751,Кат!$I:$I,0)),INDEX(Торг!$A:$A,MATCH($C8751,Торг!$I:$I,0))),"")</f>
        <v/>
      </c>
      <c r="M8751" s="132" t="str">
        <f>IFERROR(IFERROR(INDEX(Кат!$B:$B,MATCH($C8751,Кат!$I:$I,0)),INDEX(Торг!$B:$B,MATCH($C8751,Торг!$I:$I,0))),"")</f>
        <v/>
      </c>
      <c r="N8751" s="132" t="str">
        <f t="shared" si="136"/>
        <v>НЕИЗВЕСТНЫЙ БРЕНД ZT12-2902712-00</v>
      </c>
      <c r="O8751" s="132" t="str">
        <f>IFERROR(IFERROR(INDEX(Кат!$B:$B,MATCH($N8751,Кат!$I:$I,0)),INDEX(Торг!$B:$B,MATCH($N8751,Торг!$I:$I,0))),"")</f>
        <v/>
      </c>
    </row>
    <row r="8752" spans="1:15" outlineLevel="1">
      <c r="A8752" t="s">
        <v>20451</v>
      </c>
      <c r="C8752" s="191" t="s">
        <v>10331</v>
      </c>
      <c r="E8752" t="s">
        <v>10332</v>
      </c>
      <c r="F8752" t="s">
        <v>3823</v>
      </c>
      <c r="G8752" t="s">
        <v>375</v>
      </c>
      <c r="H8752">
        <v>1350</v>
      </c>
      <c r="J8752" t="s">
        <v>22634</v>
      </c>
      <c r="K8752" s="132" t="str">
        <f>IFERROR(IFERROR(INDEX(Кат!$O:$O,MATCH($C8752,Кат!$I:$I,0)),INDEX(Торг!$L:$L,MATCH($C8752,Торг!$I:$I,0))),"")</f>
        <v/>
      </c>
      <c r="L8752" s="132" t="str">
        <f>IFERROR(IFERROR(INDEX(Кат!$A:$A,MATCH($C8752,Кат!$I:$I,0)),INDEX(Торг!$A:$A,MATCH($C8752,Торг!$I:$I,0))),"")</f>
        <v/>
      </c>
      <c r="M8752" s="132" t="str">
        <f>IFERROR(IFERROR(INDEX(Кат!$B:$B,MATCH($C8752,Кат!$I:$I,0)),INDEX(Торг!$B:$B,MATCH($C8752,Торг!$I:$I,0))),"")</f>
        <v/>
      </c>
      <c r="N8752" s="132" t="str">
        <f t="shared" si="136"/>
        <v>НЕИЗВЕСТНЫЙ БРЕНД ZT21-2902712-00</v>
      </c>
      <c r="O8752" s="132" t="str">
        <f>IFERROR(IFERROR(INDEX(Кат!$B:$B,MATCH($N8752,Кат!$I:$I,0)),INDEX(Торг!$B:$B,MATCH($N8752,Торг!$I:$I,0))),"")</f>
        <v/>
      </c>
    </row>
    <row r="8753" spans="1:15" outlineLevel="1">
      <c r="A8753" t="s">
        <v>20452</v>
      </c>
      <c r="C8753" s="191" t="s">
        <v>10333</v>
      </c>
      <c r="E8753" t="s">
        <v>10334</v>
      </c>
      <c r="F8753" t="s">
        <v>3823</v>
      </c>
      <c r="G8753" t="s">
        <v>375</v>
      </c>
      <c r="H8753">
        <v>1500</v>
      </c>
      <c r="J8753" t="s">
        <v>22634</v>
      </c>
      <c r="K8753" s="132" t="str">
        <f>IFERROR(IFERROR(INDEX(Кат!$O:$O,MATCH($C8753,Кат!$I:$I,0)),INDEX(Торг!$L:$L,MATCH($C8753,Торг!$I:$I,0))),"")</f>
        <v/>
      </c>
      <c r="L8753" s="132" t="str">
        <f>IFERROR(IFERROR(INDEX(Кат!$A:$A,MATCH($C8753,Кат!$I:$I,0)),INDEX(Торг!$A:$A,MATCH($C8753,Торг!$I:$I,0))),"")</f>
        <v/>
      </c>
      <c r="M8753" s="132" t="str">
        <f>IFERROR(IFERROR(INDEX(Кат!$B:$B,MATCH($C8753,Кат!$I:$I,0)),INDEX(Торг!$B:$B,MATCH($C8753,Торг!$I:$I,0))),"")</f>
        <v/>
      </c>
      <c r="N8753" s="132" t="str">
        <f t="shared" si="136"/>
        <v>НЕИЗВЕСТНЫЙ БРЕНД ZT214-2902712-00</v>
      </c>
      <c r="O8753" s="132" t="str">
        <f>IFERROR(IFERROR(INDEX(Кат!$B:$B,MATCH($N8753,Кат!$I:$I,0)),INDEX(Торг!$B:$B,MATCH($N8753,Торг!$I:$I,0))),"")</f>
        <v/>
      </c>
    </row>
    <row r="8754" spans="1:15" outlineLevel="1">
      <c r="A8754" t="s">
        <v>20453</v>
      </c>
      <c r="C8754" s="191" t="s">
        <v>10335</v>
      </c>
      <c r="E8754" t="s">
        <v>10336</v>
      </c>
      <c r="F8754" t="s">
        <v>3823</v>
      </c>
      <c r="G8754" t="s">
        <v>375</v>
      </c>
      <c r="H8754">
        <v>1900</v>
      </c>
      <c r="J8754" t="s">
        <v>22634</v>
      </c>
      <c r="K8754" s="132" t="str">
        <f>IFERROR(IFERROR(INDEX(Кат!$O:$O,MATCH($C8754,Кат!$I:$I,0)),INDEX(Торг!$L:$L,MATCH($C8754,Торг!$I:$I,0))),"")</f>
        <v/>
      </c>
      <c r="L8754" s="132" t="str">
        <f>IFERROR(IFERROR(INDEX(Кат!$A:$A,MATCH($C8754,Кат!$I:$I,0)),INDEX(Торг!$A:$A,MATCH($C8754,Торг!$I:$I,0))),"")</f>
        <v/>
      </c>
      <c r="M8754" s="132" t="str">
        <f>IFERROR(IFERROR(INDEX(Кат!$B:$B,MATCH($C8754,Кат!$I:$I,0)),INDEX(Торг!$B:$B,MATCH($C8754,Торг!$I:$I,0))),"")</f>
        <v/>
      </c>
      <c r="N8754" s="132" t="str">
        <f t="shared" si="136"/>
        <v>НЕИЗВЕСТНЫЙ БРЕНД ZT23-2902712-00</v>
      </c>
      <c r="O8754" s="132" t="str">
        <f>IFERROR(IFERROR(INDEX(Кат!$B:$B,MATCH($N8754,Кат!$I:$I,0)),INDEX(Торг!$B:$B,MATCH($N8754,Торг!$I:$I,0))),"")</f>
        <v/>
      </c>
    </row>
    <row r="8755" spans="1:15" outlineLevel="1">
      <c r="A8755" t="s">
        <v>20454</v>
      </c>
      <c r="C8755" s="191" t="s">
        <v>10337</v>
      </c>
      <c r="E8755" t="s">
        <v>10338</v>
      </c>
      <c r="F8755" t="s">
        <v>3823</v>
      </c>
      <c r="G8755" t="s">
        <v>375</v>
      </c>
      <c r="H8755">
        <v>1850</v>
      </c>
      <c r="J8755" t="s">
        <v>22634</v>
      </c>
      <c r="K8755" s="132" t="str">
        <f>IFERROR(IFERROR(INDEX(Кат!$O:$O,MATCH($C8755,Кат!$I:$I,0)),INDEX(Торг!$L:$L,MATCH($C8755,Торг!$I:$I,0))),"")</f>
        <v/>
      </c>
      <c r="L8755" s="132" t="str">
        <f>IFERROR(IFERROR(INDEX(Кат!$A:$A,MATCH($C8755,Кат!$I:$I,0)),INDEX(Торг!$A:$A,MATCH($C8755,Торг!$I:$I,0))),"")</f>
        <v/>
      </c>
      <c r="M8755" s="132" t="str">
        <f>IFERROR(IFERROR(INDEX(Кат!$B:$B,MATCH($C8755,Кат!$I:$I,0)),INDEX(Торг!$B:$B,MATCH($C8755,Торг!$I:$I,0))),"")</f>
        <v/>
      </c>
      <c r="N8755" s="132" t="str">
        <f t="shared" si="136"/>
        <v>НЕИЗВЕСТНЫЙ БРЕНД ZT70-2902712-00</v>
      </c>
      <c r="O8755" s="132" t="str">
        <f>IFERROR(IFERROR(INDEX(Кат!$B:$B,MATCH($N8755,Кат!$I:$I,0)),INDEX(Торг!$B:$B,MATCH($N8755,Торг!$I:$I,0))),"")</f>
        <v/>
      </c>
    </row>
    <row r="8756" spans="1:15" outlineLevel="1">
      <c r="A8756" t="s">
        <v>20455</v>
      </c>
      <c r="C8756" s="191" t="s">
        <v>10339</v>
      </c>
      <c r="E8756" t="s">
        <v>10340</v>
      </c>
      <c r="F8756" t="s">
        <v>3823</v>
      </c>
      <c r="G8756" t="s">
        <v>399</v>
      </c>
      <c r="H8756">
        <v>27</v>
      </c>
      <c r="J8756" t="s">
        <v>22634</v>
      </c>
      <c r="K8756" s="132" t="str">
        <f>IFERROR(IFERROR(INDEX(Кат!$O:$O,MATCH($C8756,Кат!$I:$I,0)),INDEX(Торг!$L:$L,MATCH($C8756,Торг!$I:$I,0))),"")</f>
        <v/>
      </c>
      <c r="L8756" s="132" t="str">
        <f>IFERROR(IFERROR(INDEX(Кат!$A:$A,MATCH($C8756,Кат!$I:$I,0)),INDEX(Торг!$A:$A,MATCH($C8756,Торг!$I:$I,0))),"")</f>
        <v/>
      </c>
      <c r="M8756" s="132" t="str">
        <f>IFERROR(IFERROR(INDEX(Кат!$B:$B,MATCH($C8756,Кат!$I:$I,0)),INDEX(Торг!$B:$B,MATCH($C8756,Торг!$I:$I,0))),"")</f>
        <v/>
      </c>
      <c r="N8756" s="132" t="str">
        <f t="shared" si="136"/>
        <v>НЕИЗВЕСТНЫЙ БРЕНД ZT01-1011070-00</v>
      </c>
      <c r="O8756" s="132" t="str">
        <f>IFERROR(IFERROR(INDEX(Кат!$B:$B,MATCH($N8756,Кат!$I:$I,0)),INDEX(Торг!$B:$B,MATCH($N8756,Торг!$I:$I,0))),"")</f>
        <v/>
      </c>
    </row>
    <row r="8757" spans="1:15" outlineLevel="1">
      <c r="A8757" t="s">
        <v>20456</v>
      </c>
      <c r="C8757" s="191" t="s">
        <v>10341</v>
      </c>
      <c r="E8757" t="s">
        <v>10342</v>
      </c>
      <c r="F8757" t="s">
        <v>3823</v>
      </c>
      <c r="G8757" t="s">
        <v>399</v>
      </c>
      <c r="H8757">
        <v>1050</v>
      </c>
      <c r="J8757" t="s">
        <v>22634</v>
      </c>
      <c r="K8757" s="132" t="str">
        <f>IFERROR(IFERROR(INDEX(Кат!$O:$O,MATCH($C8757,Кат!$I:$I,0)),INDEX(Торг!$L:$L,MATCH($C8757,Торг!$I:$I,0))),"")</f>
        <v/>
      </c>
      <c r="L8757" s="132" t="str">
        <f>IFERROR(IFERROR(INDEX(Кат!$A:$A,MATCH($C8757,Кат!$I:$I,0)),INDEX(Торг!$A:$A,MATCH($C8757,Торг!$I:$I,0))),"")</f>
        <v/>
      </c>
      <c r="M8757" s="132" t="str">
        <f>IFERROR(IFERROR(INDEX(Кат!$B:$B,MATCH($C8757,Кат!$I:$I,0)),INDEX(Торг!$B:$B,MATCH($C8757,Торг!$I:$I,0))),"")</f>
        <v/>
      </c>
      <c r="N8757" s="132" t="str">
        <f t="shared" si="136"/>
        <v>НЕИЗВЕСТНЫЙ БРЕНД ZT23-2906010-00</v>
      </c>
      <c r="O8757" s="132" t="str">
        <f>IFERROR(IFERROR(INDEX(Кат!$B:$B,MATCH($N8757,Кат!$I:$I,0)),INDEX(Торг!$B:$B,MATCH($N8757,Торг!$I:$I,0))),"")</f>
        <v/>
      </c>
    </row>
    <row r="8758" spans="1:15" outlineLevel="1">
      <c r="A8758" t="s">
        <v>20457</v>
      </c>
      <c r="C8758" s="191" t="s">
        <v>10343</v>
      </c>
      <c r="E8758" t="s">
        <v>10344</v>
      </c>
      <c r="F8758" t="s">
        <v>3823</v>
      </c>
      <c r="G8758" t="s">
        <v>399</v>
      </c>
      <c r="H8758">
        <v>1300</v>
      </c>
      <c r="J8758" t="s">
        <v>22634</v>
      </c>
      <c r="K8758" s="132" t="str">
        <f>IFERROR(IFERROR(INDEX(Кат!$O:$O,MATCH($C8758,Кат!$I:$I,0)),INDEX(Торг!$L:$L,MATCH($C8758,Торг!$I:$I,0))),"")</f>
        <v/>
      </c>
      <c r="L8758" s="132" t="str">
        <f>IFERROR(IFERROR(INDEX(Кат!$A:$A,MATCH($C8758,Кат!$I:$I,0)),INDEX(Торг!$A:$A,MATCH($C8758,Торг!$I:$I,0))),"")</f>
        <v/>
      </c>
      <c r="M8758" s="132" t="str">
        <f>IFERROR(IFERROR(INDEX(Кат!$B:$B,MATCH($C8758,Кат!$I:$I,0)),INDEX(Торг!$B:$B,MATCH($C8758,Торг!$I:$I,0))),"")</f>
        <v/>
      </c>
      <c r="N8758" s="132" t="str">
        <f t="shared" si="136"/>
        <v>НЕИЗВЕСТНЫЙ БРЕНД ZT90-2906010-00</v>
      </c>
      <c r="O8758" s="132" t="str">
        <f>IFERROR(IFERROR(INDEX(Кат!$B:$B,MATCH($N8758,Кат!$I:$I,0)),INDEX(Торг!$B:$B,MATCH($N8758,Торг!$I:$I,0))),"")</f>
        <v/>
      </c>
    </row>
    <row r="8759" spans="1:15" outlineLevel="1">
      <c r="A8759" t="s">
        <v>20458</v>
      </c>
      <c r="C8759" s="191" t="s">
        <v>10345</v>
      </c>
      <c r="E8759" t="s">
        <v>10346</v>
      </c>
      <c r="F8759" t="s">
        <v>3823</v>
      </c>
      <c r="G8759" t="s">
        <v>399</v>
      </c>
      <c r="H8759">
        <v>1400</v>
      </c>
      <c r="J8759" t="s">
        <v>22634</v>
      </c>
      <c r="K8759" s="132" t="str">
        <f>IFERROR(IFERROR(INDEX(Кат!$O:$O,MATCH($C8759,Кат!$I:$I,0)),INDEX(Торг!$L:$L,MATCH($C8759,Торг!$I:$I,0))),"")</f>
        <v/>
      </c>
      <c r="L8759" s="132" t="str">
        <f>IFERROR(IFERROR(INDEX(Кат!$A:$A,MATCH($C8759,Кат!$I:$I,0)),INDEX(Торг!$A:$A,MATCH($C8759,Торг!$I:$I,0))),"")</f>
        <v/>
      </c>
      <c r="M8759" s="132" t="str">
        <f>IFERROR(IFERROR(INDEX(Кат!$B:$B,MATCH($C8759,Кат!$I:$I,0)),INDEX(Торг!$B:$B,MATCH($C8759,Торг!$I:$I,0))),"")</f>
        <v/>
      </c>
      <c r="N8759" s="132" t="str">
        <f t="shared" si="136"/>
        <v>НЕИЗВЕСТНЫЙ БРЕНД ZT928-2906010-00</v>
      </c>
      <c r="O8759" s="132" t="str">
        <f>IFERROR(IFERROR(INDEX(Кат!$B:$B,MATCH($N8759,Кат!$I:$I,0)),INDEX(Торг!$B:$B,MATCH($N8759,Торг!$I:$I,0))),"")</f>
        <v/>
      </c>
    </row>
    <row r="8760" spans="1:15">
      <c r="A8760" t="s">
        <v>24634</v>
      </c>
      <c r="C8760" s="191"/>
      <c r="E8760" t="s">
        <v>24635</v>
      </c>
      <c r="J8760" t="s">
        <v>22634</v>
      </c>
      <c r="K8760" s="132" t="str">
        <f>IFERROR(IFERROR(INDEX(Кат!$O:$O,MATCH($C8760,Кат!$I:$I,0)),INDEX(Торг!$L:$L,MATCH($C8760,Торг!$I:$I,0))),"")</f>
        <v/>
      </c>
      <c r="L8760" s="132" t="str">
        <f>IFERROR(IFERROR(INDEX(Кат!$A:$A,MATCH($C8760,Кат!$I:$I,0)),INDEX(Торг!$A:$A,MATCH($C8760,Торг!$I:$I,0))),"")</f>
        <v/>
      </c>
      <c r="M8760" s="132" t="str">
        <f>IFERROR(IFERROR(INDEX(Кат!$B:$B,MATCH($C8760,Кат!$I:$I,0)),INDEX(Торг!$B:$B,MATCH($C8760,Торг!$I:$I,0))),"")</f>
        <v/>
      </c>
      <c r="N8760" s="132" t="str">
        <f t="shared" si="136"/>
        <v xml:space="preserve"> </v>
      </c>
      <c r="O8760" s="132" t="str">
        <f>IFERROR(IFERROR(INDEX(Кат!$B:$B,MATCH($N8760,Кат!$I:$I,0)),INDEX(Торг!$B:$B,MATCH($N8760,Торг!$I:$I,0))),"")</f>
        <v/>
      </c>
    </row>
    <row r="8761" spans="1:15" outlineLevel="1">
      <c r="A8761" t="s">
        <v>20459</v>
      </c>
      <c r="C8761" s="191" t="s">
        <v>10347</v>
      </c>
      <c r="E8761" t="s">
        <v>10348</v>
      </c>
      <c r="F8761" t="s">
        <v>10349</v>
      </c>
      <c r="G8761" t="s">
        <v>399</v>
      </c>
      <c r="H8761">
        <v>4550</v>
      </c>
      <c r="J8761" t="s">
        <v>22634</v>
      </c>
      <c r="K8761" s="132" t="str">
        <f>IFERROR(IFERROR(INDEX(Кат!$O:$O,MATCH($C8761,Кат!$I:$I,0)),INDEX(Торг!$L:$L,MATCH($C8761,Торг!$I:$I,0))),"")</f>
        <v/>
      </c>
      <c r="L8761" s="132" t="str">
        <f>IFERROR(IFERROR(INDEX(Кат!$A:$A,MATCH($C8761,Кат!$I:$I,0)),INDEX(Торг!$A:$A,MATCH($C8761,Торг!$I:$I,0))),"")</f>
        <v/>
      </c>
      <c r="M8761" s="132" t="str">
        <f>IFERROR(IFERROR(INDEX(Кат!$B:$B,MATCH($C8761,Кат!$I:$I,0)),INDEX(Торг!$B:$B,MATCH($C8761,Торг!$I:$I,0))),"")</f>
        <v/>
      </c>
      <c r="N8761" s="132" t="str">
        <f t="shared" si="136"/>
        <v>ИТЕЛМА 21900-3840080-50</v>
      </c>
      <c r="O8761" s="132" t="str">
        <f>IFERROR(IFERROR(INDEX(Кат!$B:$B,MATCH($N8761,Кат!$I:$I,0)),INDEX(Торг!$B:$B,MATCH($N8761,Торг!$I:$I,0))),"")</f>
        <v/>
      </c>
    </row>
    <row r="8762" spans="1:15" outlineLevel="2">
      <c r="A8762" t="s">
        <v>24636</v>
      </c>
      <c r="C8762" s="191"/>
      <c r="E8762" t="s">
        <v>24637</v>
      </c>
      <c r="J8762" t="s">
        <v>22634</v>
      </c>
      <c r="K8762" s="132" t="str">
        <f>IFERROR(IFERROR(INDEX(Кат!$O:$O,MATCH($C8762,Кат!$I:$I,0)),INDEX(Торг!$L:$L,MATCH($C8762,Торг!$I:$I,0))),"")</f>
        <v/>
      </c>
      <c r="L8762" s="132" t="str">
        <f>IFERROR(IFERROR(INDEX(Кат!$A:$A,MATCH($C8762,Кат!$I:$I,0)),INDEX(Торг!$A:$A,MATCH($C8762,Торг!$I:$I,0))),"")</f>
        <v/>
      </c>
      <c r="M8762" s="132" t="str">
        <f>IFERROR(IFERROR(INDEX(Кат!$B:$B,MATCH($C8762,Кат!$I:$I,0)),INDEX(Торг!$B:$B,MATCH($C8762,Торг!$I:$I,0))),"")</f>
        <v/>
      </c>
      <c r="N8762" s="132" t="str">
        <f t="shared" si="136"/>
        <v xml:space="preserve"> </v>
      </c>
      <c r="O8762" s="132" t="str">
        <f>IFERROR(IFERROR(INDEX(Кат!$B:$B,MATCH($N8762,Кат!$I:$I,0)),INDEX(Торг!$B:$B,MATCH($N8762,Торг!$I:$I,0))),"")</f>
        <v/>
      </c>
    </row>
    <row r="8763" spans="1:15" outlineLevel="2">
      <c r="A8763" t="s">
        <v>20460</v>
      </c>
      <c r="C8763" s="191" t="s">
        <v>10350</v>
      </c>
      <c r="E8763" t="s">
        <v>10351</v>
      </c>
      <c r="F8763" t="s">
        <v>10352</v>
      </c>
      <c r="G8763" t="s">
        <v>399</v>
      </c>
      <c r="H8763">
        <v>750</v>
      </c>
      <c r="J8763" t="s">
        <v>22634</v>
      </c>
      <c r="K8763" s="132" t="str">
        <f>IFERROR(IFERROR(INDEX(Кат!$O:$O,MATCH($C8763,Кат!$I:$I,0)),INDEX(Торг!$L:$L,MATCH($C8763,Торг!$I:$I,0))),"")</f>
        <v/>
      </c>
      <c r="L8763" s="132" t="str">
        <f>IFERROR(IFERROR(INDEX(Кат!$A:$A,MATCH($C8763,Кат!$I:$I,0)),INDEX(Торг!$A:$A,MATCH($C8763,Торг!$I:$I,0))),"")</f>
        <v/>
      </c>
      <c r="M8763" s="132" t="str">
        <f>IFERROR(IFERROR(INDEX(Кат!$B:$B,MATCH($C8763,Кат!$I:$I,0)),INDEX(Торг!$B:$B,MATCH($C8763,Торг!$I:$I,0))),"")</f>
        <v/>
      </c>
      <c r="N8763" s="132" t="str">
        <f t="shared" si="136"/>
        <v>КААЗ КЗ01-3003080</v>
      </c>
      <c r="O8763" s="132" t="str">
        <f>IFERROR(IFERROR(INDEX(Кат!$B:$B,MATCH($N8763,Кат!$I:$I,0)),INDEX(Торг!$B:$B,MATCH($N8763,Торг!$I:$I,0))),"")</f>
        <v/>
      </c>
    </row>
    <row r="8764" spans="1:15" outlineLevel="2">
      <c r="A8764" t="s">
        <v>20461</v>
      </c>
      <c r="C8764" s="191" t="s">
        <v>10353</v>
      </c>
      <c r="E8764" t="s">
        <v>10354</v>
      </c>
      <c r="F8764" t="s">
        <v>10352</v>
      </c>
      <c r="G8764" t="s">
        <v>399</v>
      </c>
      <c r="H8764">
        <v>760</v>
      </c>
      <c r="J8764" t="s">
        <v>22634</v>
      </c>
      <c r="K8764" s="132" t="str">
        <f>IFERROR(IFERROR(INDEX(Кат!$O:$O,MATCH($C8764,Кат!$I:$I,0)),INDEX(Торг!$L:$L,MATCH($C8764,Торг!$I:$I,0))),"")</f>
        <v/>
      </c>
      <c r="L8764" s="132" t="str">
        <f>IFERROR(IFERROR(INDEX(Кат!$A:$A,MATCH($C8764,Кат!$I:$I,0)),INDEX(Торг!$A:$A,MATCH($C8764,Торг!$I:$I,0))),"")</f>
        <v/>
      </c>
      <c r="M8764" s="132" t="str">
        <f>IFERROR(IFERROR(INDEX(Кат!$B:$B,MATCH($C8764,Кат!$I:$I,0)),INDEX(Торг!$B:$B,MATCH($C8764,Торг!$I:$I,0))),"")</f>
        <v/>
      </c>
      <c r="N8764" s="132" t="str">
        <f t="shared" si="136"/>
        <v>КААЗ КЗ213-3003080</v>
      </c>
      <c r="O8764" s="132" t="str">
        <f>IFERROR(IFERROR(INDEX(Кат!$B:$B,MATCH($N8764,Кат!$I:$I,0)),INDEX(Торг!$B:$B,MATCH($N8764,Торг!$I:$I,0))),"")</f>
        <v/>
      </c>
    </row>
    <row r="8765" spans="1:15" outlineLevel="2">
      <c r="A8765" t="s">
        <v>20462</v>
      </c>
      <c r="C8765" s="191" t="s">
        <v>10355</v>
      </c>
      <c r="E8765" t="s">
        <v>10356</v>
      </c>
      <c r="F8765" t="s">
        <v>10352</v>
      </c>
      <c r="G8765" t="s">
        <v>399</v>
      </c>
      <c r="H8765">
        <v>810</v>
      </c>
      <c r="J8765" t="s">
        <v>22634</v>
      </c>
      <c r="K8765" s="132" t="str">
        <f>IFERROR(IFERROR(INDEX(Кат!$O:$O,MATCH($C8765,Кат!$I:$I,0)),INDEX(Торг!$L:$L,MATCH($C8765,Торг!$I:$I,0))),"")</f>
        <v/>
      </c>
      <c r="L8765" s="132" t="str">
        <f>IFERROR(IFERROR(INDEX(Кат!$A:$A,MATCH($C8765,Кат!$I:$I,0)),INDEX(Торг!$A:$A,MATCH($C8765,Торг!$I:$I,0))),"")</f>
        <v/>
      </c>
      <c r="M8765" s="132" t="str">
        <f>IFERROR(IFERROR(INDEX(Кат!$B:$B,MATCH($C8765,Кат!$I:$I,0)),INDEX(Торг!$B:$B,MATCH($C8765,Торг!$I:$I,0))),"")</f>
        <v/>
      </c>
      <c r="N8765" s="132" t="str">
        <f t="shared" si="136"/>
        <v>КААЗ КЗ23-3003080</v>
      </c>
      <c r="O8765" s="132" t="str">
        <f>IFERROR(IFERROR(INDEX(Кат!$B:$B,MATCH($N8765,Кат!$I:$I,0)),INDEX(Торг!$B:$B,MATCH($N8765,Торг!$I:$I,0))),"")</f>
        <v/>
      </c>
    </row>
    <row r="8766" spans="1:15" outlineLevel="2">
      <c r="A8766" t="s">
        <v>24638</v>
      </c>
      <c r="C8766" s="191"/>
      <c r="E8766" t="s">
        <v>24639</v>
      </c>
      <c r="J8766" t="s">
        <v>22634</v>
      </c>
      <c r="K8766" s="132" t="str">
        <f>IFERROR(IFERROR(INDEX(Кат!$O:$O,MATCH($C8766,Кат!$I:$I,0)),INDEX(Торг!$L:$L,MATCH($C8766,Торг!$I:$I,0))),"")</f>
        <v/>
      </c>
      <c r="L8766" s="132" t="str">
        <f>IFERROR(IFERROR(INDEX(Кат!$A:$A,MATCH($C8766,Кат!$I:$I,0)),INDEX(Торг!$A:$A,MATCH($C8766,Торг!$I:$I,0))),"")</f>
        <v/>
      </c>
      <c r="M8766" s="132" t="str">
        <f>IFERROR(IFERROR(INDEX(Кат!$B:$B,MATCH($C8766,Кат!$I:$I,0)),INDEX(Торг!$B:$B,MATCH($C8766,Торг!$I:$I,0))),"")</f>
        <v/>
      </c>
      <c r="N8766" s="132" t="str">
        <f t="shared" si="136"/>
        <v xml:space="preserve"> </v>
      </c>
      <c r="O8766" s="132" t="str">
        <f>IFERROR(IFERROR(INDEX(Кат!$B:$B,MATCH($N8766,Кат!$I:$I,0)),INDEX(Торг!$B:$B,MATCH($N8766,Торг!$I:$I,0))),"")</f>
        <v/>
      </c>
    </row>
    <row r="8767" spans="1:15" outlineLevel="2">
      <c r="A8767" t="s">
        <v>20463</v>
      </c>
      <c r="C8767" s="191" t="s">
        <v>34012</v>
      </c>
      <c r="E8767" t="s">
        <v>10357</v>
      </c>
      <c r="F8767" t="s">
        <v>3860</v>
      </c>
      <c r="G8767" t="s">
        <v>399</v>
      </c>
      <c r="H8767">
        <v>10200</v>
      </c>
      <c r="J8767" t="s">
        <v>22634</v>
      </c>
      <c r="K8767" s="132" t="str">
        <f>IFERROR(IFERROR(INDEX(Кат!$O:$O,MATCH($C8767,Кат!$I:$I,0)),INDEX(Торг!$L:$L,MATCH($C8767,Торг!$I:$I,0))),"")</f>
        <v/>
      </c>
      <c r="L8767" s="132" t="str">
        <f>IFERROR(IFERROR(INDEX(Кат!$A:$A,MATCH($C8767,Кат!$I:$I,0)),INDEX(Торг!$A:$A,MATCH($C8767,Торг!$I:$I,0))),"")</f>
        <v/>
      </c>
      <c r="M8767" s="132" t="str">
        <f>IFERROR(IFERROR(INDEX(Кат!$B:$B,MATCH($C8767,Кат!$I:$I,0)),INDEX(Торг!$B:$B,MATCH($C8767,Торг!$I:$I,0))),"")</f>
        <v/>
      </c>
      <c r="N8767" s="132" t="str">
        <f t="shared" si="136"/>
        <v xml:space="preserve">КАРДАН 21050-2200012-00    </v>
      </c>
      <c r="O8767" s="132" t="str">
        <f>IFERROR(IFERROR(INDEX(Кат!$B:$B,MATCH($N8767,Кат!$I:$I,0)),INDEX(Торг!$B:$B,MATCH($N8767,Торг!$I:$I,0))),"")</f>
        <v/>
      </c>
    </row>
    <row r="8768" spans="1:15" outlineLevel="2">
      <c r="A8768" t="s">
        <v>20464</v>
      </c>
      <c r="C8768" s="191" t="s">
        <v>3858</v>
      </c>
      <c r="E8768" t="s">
        <v>3859</v>
      </c>
      <c r="F8768" t="s">
        <v>3860</v>
      </c>
      <c r="G8768" t="s">
        <v>399</v>
      </c>
      <c r="H8768">
        <v>8320</v>
      </c>
      <c r="J8768" t="s">
        <v>22634</v>
      </c>
      <c r="K8768" s="132" t="str">
        <f>IFERROR(IFERROR(INDEX(Кат!$O:$O,MATCH($C8768,Кат!$I:$I,0)),INDEX(Торг!$L:$L,MATCH($C8768,Торг!$I:$I,0))),"")</f>
        <v/>
      </c>
      <c r="L8768" s="132" t="str">
        <f>IFERROR(IFERROR(INDEX(Кат!$A:$A,MATCH($C8768,Кат!$I:$I,0)),INDEX(Торг!$A:$A,MATCH($C8768,Торг!$I:$I,0))),"")</f>
        <v/>
      </c>
      <c r="M8768" s="132" t="str">
        <f>IFERROR(IFERROR(INDEX(Кат!$B:$B,MATCH($C8768,Кат!$I:$I,0)),INDEX(Торг!$B:$B,MATCH($C8768,Торг!$I:$I,0))),"")</f>
        <v/>
      </c>
      <c r="N8768" s="132" t="str">
        <f t="shared" si="136"/>
        <v>КАРДАН 21214-2201012-10</v>
      </c>
      <c r="O8768" s="132" t="str">
        <f>IFERROR(IFERROR(INDEX(Кат!$B:$B,MATCH($N8768,Кат!$I:$I,0)),INDEX(Торг!$B:$B,MATCH($N8768,Торг!$I:$I,0))),"")</f>
        <v/>
      </c>
    </row>
    <row r="8769" spans="1:15" outlineLevel="2">
      <c r="A8769" t="s">
        <v>20465</v>
      </c>
      <c r="C8769" s="191" t="s">
        <v>10358</v>
      </c>
      <c r="E8769" t="s">
        <v>10359</v>
      </c>
      <c r="F8769" t="s">
        <v>3860</v>
      </c>
      <c r="G8769" t="s">
        <v>399</v>
      </c>
      <c r="H8769">
        <v>11400</v>
      </c>
      <c r="J8769" t="s">
        <v>22634</v>
      </c>
      <c r="K8769" s="132" t="str">
        <f>IFERROR(IFERROR(INDEX(Кат!$O:$O,MATCH($C8769,Кат!$I:$I,0)),INDEX(Торг!$L:$L,MATCH($C8769,Торг!$I:$I,0))),"")</f>
        <v/>
      </c>
      <c r="L8769" s="132" t="str">
        <f>IFERROR(IFERROR(INDEX(Кат!$A:$A,MATCH($C8769,Кат!$I:$I,0)),INDEX(Торг!$A:$A,MATCH($C8769,Торг!$I:$I,0))),"")</f>
        <v/>
      </c>
      <c r="M8769" s="132" t="str">
        <f>IFERROR(IFERROR(INDEX(Кат!$B:$B,MATCH($C8769,Кат!$I:$I,0)),INDEX(Торг!$B:$B,MATCH($C8769,Торг!$I:$I,0))),"")</f>
        <v/>
      </c>
      <c r="N8769" s="132" t="str">
        <f t="shared" si="136"/>
        <v>КАРДАН 21214-2201012-00</v>
      </c>
      <c r="O8769" s="132" t="str">
        <f>IFERROR(IFERROR(INDEX(Кат!$B:$B,MATCH($N8769,Кат!$I:$I,0)),INDEX(Торг!$B:$B,MATCH($N8769,Торг!$I:$I,0))),"")</f>
        <v/>
      </c>
    </row>
    <row r="8770" spans="1:15" outlineLevel="2">
      <c r="A8770" t="s">
        <v>20466</v>
      </c>
      <c r="C8770" s="191" t="s">
        <v>10360</v>
      </c>
      <c r="E8770" t="s">
        <v>10361</v>
      </c>
      <c r="F8770" t="s">
        <v>3860</v>
      </c>
      <c r="G8770" t="s">
        <v>399</v>
      </c>
      <c r="H8770">
        <v>7200</v>
      </c>
      <c r="J8770" t="s">
        <v>22634</v>
      </c>
      <c r="K8770" s="132" t="str">
        <f>IFERROR(IFERROR(INDEX(Кат!$O:$O,MATCH($C8770,Кат!$I:$I,0)),INDEX(Торг!$L:$L,MATCH($C8770,Торг!$I:$I,0))),"")</f>
        <v/>
      </c>
      <c r="L8770" s="132" t="str">
        <f>IFERROR(IFERROR(INDEX(Кат!$A:$A,MATCH($C8770,Кат!$I:$I,0)),INDEX(Торг!$A:$A,MATCH($C8770,Торг!$I:$I,0))),"")</f>
        <v/>
      </c>
      <c r="M8770" s="132" t="str">
        <f>IFERROR(IFERROR(INDEX(Кат!$B:$B,MATCH($C8770,Кат!$I:$I,0)),INDEX(Торг!$B:$B,MATCH($C8770,Торг!$I:$I,0))),"")</f>
        <v/>
      </c>
      <c r="N8770" s="132" t="str">
        <f t="shared" si="136"/>
        <v>КАРДАН 21214-2203012-10</v>
      </c>
      <c r="O8770" s="132" t="str">
        <f>IFERROR(IFERROR(INDEX(Кат!$B:$B,MATCH($N8770,Кат!$I:$I,0)),INDEX(Торг!$B:$B,MATCH($N8770,Торг!$I:$I,0))),"")</f>
        <v/>
      </c>
    </row>
    <row r="8771" spans="1:15" outlineLevel="2">
      <c r="A8771" t="s">
        <v>20467</v>
      </c>
      <c r="C8771" s="191" t="s">
        <v>10362</v>
      </c>
      <c r="E8771" t="s">
        <v>10363</v>
      </c>
      <c r="F8771" t="s">
        <v>3860</v>
      </c>
      <c r="G8771" t="s">
        <v>399</v>
      </c>
      <c r="H8771">
        <v>9080</v>
      </c>
      <c r="J8771" t="s">
        <v>22634</v>
      </c>
      <c r="K8771" s="132" t="str">
        <f>IFERROR(IFERROR(INDEX(Кат!$O:$O,MATCH($C8771,Кат!$I:$I,0)),INDEX(Торг!$L:$L,MATCH($C8771,Торг!$I:$I,0))),"")</f>
        <v/>
      </c>
      <c r="L8771" s="132" t="str">
        <f>IFERROR(IFERROR(INDEX(Кат!$A:$A,MATCH($C8771,Кат!$I:$I,0)),INDEX(Торг!$A:$A,MATCH($C8771,Торг!$I:$I,0))),"")</f>
        <v/>
      </c>
      <c r="M8771" s="132" t="str">
        <f>IFERROR(IFERROR(INDEX(Кат!$B:$B,MATCH($C8771,Кат!$I:$I,0)),INDEX(Торг!$B:$B,MATCH($C8771,Торг!$I:$I,0))),"")</f>
        <v/>
      </c>
      <c r="N8771" s="132" t="str">
        <f t="shared" si="136"/>
        <v>КАРДАН 21214-2203012-00</v>
      </c>
      <c r="O8771" s="132" t="str">
        <f>IFERROR(IFERROR(INDEX(Кат!$B:$B,MATCH($N8771,Кат!$I:$I,0)),INDEX(Торг!$B:$B,MATCH($N8771,Торг!$I:$I,0))),"")</f>
        <v/>
      </c>
    </row>
    <row r="8772" spans="1:15" outlineLevel="2">
      <c r="A8772" t="s">
        <v>20468</v>
      </c>
      <c r="C8772" s="191" t="s">
        <v>10364</v>
      </c>
      <c r="E8772" t="s">
        <v>10365</v>
      </c>
      <c r="F8772" t="s">
        <v>3860</v>
      </c>
      <c r="G8772" t="s">
        <v>399</v>
      </c>
      <c r="H8772">
        <v>500</v>
      </c>
      <c r="J8772" t="s">
        <v>22634</v>
      </c>
      <c r="K8772" s="132" t="str">
        <f>IFERROR(IFERROR(INDEX(Кат!$O:$O,MATCH($C8772,Кат!$I:$I,0)),INDEX(Торг!$L:$L,MATCH($C8772,Торг!$I:$I,0))),"")</f>
        <v/>
      </c>
      <c r="L8772" s="132" t="str">
        <f>IFERROR(IFERROR(INDEX(Кат!$A:$A,MATCH($C8772,Кат!$I:$I,0)),INDEX(Торг!$A:$A,MATCH($C8772,Торг!$I:$I,0))),"")</f>
        <v/>
      </c>
      <c r="M8772" s="132" t="str">
        <f>IFERROR(IFERROR(INDEX(Кат!$B:$B,MATCH($C8772,Кат!$I:$I,0)),INDEX(Торг!$B:$B,MATCH($C8772,Торг!$I:$I,0))),"")</f>
        <v/>
      </c>
      <c r="N8772" s="132" t="str">
        <f t="shared" si="136"/>
        <v>КАРДАН 2105-2202030-00</v>
      </c>
      <c r="O8772" s="132" t="str">
        <f>IFERROR(IFERROR(INDEX(Кат!$B:$B,MATCH($N8772,Кат!$I:$I,0)),INDEX(Торг!$B:$B,MATCH($N8772,Торг!$I:$I,0))),"")</f>
        <v/>
      </c>
    </row>
    <row r="8773" spans="1:15" outlineLevel="1">
      <c r="A8773" t="s">
        <v>20469</v>
      </c>
      <c r="C8773" s="191" t="s">
        <v>10366</v>
      </c>
      <c r="E8773" t="s">
        <v>10367</v>
      </c>
      <c r="F8773" t="s">
        <v>3860</v>
      </c>
      <c r="G8773" t="s">
        <v>399</v>
      </c>
      <c r="H8773">
        <v>730</v>
      </c>
      <c r="J8773" t="s">
        <v>22634</v>
      </c>
      <c r="K8773" s="132" t="str">
        <f>IFERROR(IFERROR(INDEX(Кат!$O:$O,MATCH($C8773,Кат!$I:$I,0)),INDEX(Торг!$L:$L,MATCH($C8773,Торг!$I:$I,0))),"")</f>
        <v/>
      </c>
      <c r="L8773" s="132" t="str">
        <f>IFERROR(IFERROR(INDEX(Кат!$A:$A,MATCH($C8773,Кат!$I:$I,0)),INDEX(Торг!$A:$A,MATCH($C8773,Торг!$I:$I,0))),"")</f>
        <v/>
      </c>
      <c r="M8773" s="132" t="str">
        <f>IFERROR(IFERROR(INDEX(Кат!$B:$B,MATCH($C8773,Кат!$I:$I,0)),INDEX(Торг!$B:$B,MATCH($C8773,Торг!$I:$I,0))),"")</f>
        <v/>
      </c>
      <c r="N8773" s="132" t="str">
        <f t="shared" si="136"/>
        <v>КАРДАН 21211-2202030-00</v>
      </c>
      <c r="O8773" s="132" t="str">
        <f>IFERROR(IFERROR(INDEX(Кат!$B:$B,MATCH($N8773,Кат!$I:$I,0)),INDEX(Торг!$B:$B,MATCH($N8773,Торг!$I:$I,0))),"")</f>
        <v/>
      </c>
    </row>
    <row r="8774" spans="1:15" outlineLevel="2">
      <c r="A8774" t="s">
        <v>20470</v>
      </c>
      <c r="C8774" s="191" t="s">
        <v>10368</v>
      </c>
      <c r="E8774" t="s">
        <v>10369</v>
      </c>
      <c r="F8774" t="s">
        <v>3860</v>
      </c>
      <c r="G8774" t="s">
        <v>399</v>
      </c>
      <c r="H8774">
        <v>1600</v>
      </c>
      <c r="J8774" t="s">
        <v>22634</v>
      </c>
      <c r="K8774" s="132" t="str">
        <f>IFERROR(IFERROR(INDEX(Кат!$O:$O,MATCH($C8774,Кат!$I:$I,0)),INDEX(Торг!$L:$L,MATCH($C8774,Торг!$I:$I,0))),"")</f>
        <v/>
      </c>
      <c r="L8774" s="132" t="str">
        <f>IFERROR(IFERROR(INDEX(Кат!$A:$A,MATCH($C8774,Кат!$I:$I,0)),INDEX(Торг!$A:$A,MATCH($C8774,Торг!$I:$I,0))),"")</f>
        <v/>
      </c>
      <c r="M8774" s="132" t="str">
        <f>IFERROR(IFERROR(INDEX(Кат!$B:$B,MATCH($C8774,Кат!$I:$I,0)),INDEX(Торг!$B:$B,MATCH($C8774,Торг!$I:$I,0))),"")</f>
        <v/>
      </c>
      <c r="N8774" s="132" t="str">
        <f t="shared" si="136"/>
        <v>КАРДАН 21010-2202080-00</v>
      </c>
      <c r="O8774" s="132" t="str">
        <f>IFERROR(IFERROR(INDEX(Кат!$B:$B,MATCH($N8774,Кат!$I:$I,0)),INDEX(Торг!$B:$B,MATCH($N8774,Торг!$I:$I,0))),"")</f>
        <v/>
      </c>
    </row>
    <row r="8775" spans="1:15" outlineLevel="2">
      <c r="A8775" t="s">
        <v>20471</v>
      </c>
      <c r="C8775" s="191" t="s">
        <v>10370</v>
      </c>
      <c r="E8775" t="s">
        <v>10371</v>
      </c>
      <c r="F8775" t="s">
        <v>3860</v>
      </c>
      <c r="G8775" t="s">
        <v>375</v>
      </c>
      <c r="H8775">
        <v>4550</v>
      </c>
      <c r="J8775" t="s">
        <v>22634</v>
      </c>
      <c r="K8775" s="132" t="str">
        <f>IFERROR(IFERROR(INDEX(Кат!$O:$O,MATCH($C8775,Кат!$I:$I,0)),INDEX(Торг!$L:$L,MATCH($C8775,Торг!$I:$I,0))),"")</f>
        <v/>
      </c>
      <c r="L8775" s="132" t="str">
        <f>IFERROR(IFERROR(INDEX(Кат!$A:$A,MATCH($C8775,Кат!$I:$I,0)),INDEX(Торг!$A:$A,MATCH($C8775,Торг!$I:$I,0))),"")</f>
        <v/>
      </c>
      <c r="M8775" s="132" t="str">
        <f>IFERROR(IFERROR(INDEX(Кат!$B:$B,MATCH($C8775,Кат!$I:$I,0)),INDEX(Торг!$B:$B,MATCH($C8775,Торг!$I:$I,0))),"")</f>
        <v/>
      </c>
      <c r="N8775" s="132" t="str">
        <f t="shared" si="136"/>
        <v>КАРДАН 21214-2201160-00</v>
      </c>
      <c r="O8775" s="132" t="str">
        <f>IFERROR(IFERROR(INDEX(Кат!$B:$B,MATCH($N8775,Кат!$I:$I,0)),INDEX(Торг!$B:$B,MATCH($N8775,Торг!$I:$I,0))),"")</f>
        <v/>
      </c>
    </row>
    <row r="8776" spans="1:15" outlineLevel="1">
      <c r="A8776" t="s">
        <v>20472</v>
      </c>
      <c r="C8776" s="191" t="s">
        <v>10372</v>
      </c>
      <c r="E8776" t="s">
        <v>10373</v>
      </c>
      <c r="F8776" t="s">
        <v>3860</v>
      </c>
      <c r="G8776" t="s">
        <v>399</v>
      </c>
      <c r="H8776">
        <v>730</v>
      </c>
      <c r="J8776" t="s">
        <v>22634</v>
      </c>
      <c r="K8776" s="132" t="str">
        <f>IFERROR(IFERROR(INDEX(Кат!$O:$O,MATCH($C8776,Кат!$I:$I,0)),INDEX(Торг!$L:$L,MATCH($C8776,Торг!$I:$I,0))),"")</f>
        <v/>
      </c>
      <c r="L8776" s="132" t="str">
        <f>IFERROR(IFERROR(INDEX(Кат!$A:$A,MATCH($C8776,Кат!$I:$I,0)),INDEX(Торг!$A:$A,MATCH($C8776,Торг!$I:$I,0))),"")</f>
        <v/>
      </c>
      <c r="M8776" s="132" t="str">
        <f>IFERROR(IFERROR(INDEX(Кат!$B:$B,MATCH($C8776,Кат!$I:$I,0)),INDEX(Торг!$B:$B,MATCH($C8776,Торг!$I:$I,0))),"")</f>
        <v/>
      </c>
      <c r="N8776" s="132" t="str">
        <f t="shared" ref="N8776:N8839" si="137">_xlfn.CONCAT(F8776," ",C8776)</f>
        <v>КАРДАН 21010-2202023-00</v>
      </c>
      <c r="O8776" s="132" t="str">
        <f>IFERROR(IFERROR(INDEX(Кат!$B:$B,MATCH($N8776,Кат!$I:$I,0)),INDEX(Торг!$B:$B,MATCH($N8776,Торг!$I:$I,0))),"")</f>
        <v/>
      </c>
    </row>
    <row r="8777" spans="1:15" outlineLevel="2">
      <c r="A8777" t="s">
        <v>24640</v>
      </c>
      <c r="C8777" s="191"/>
      <c r="E8777" t="s">
        <v>24641</v>
      </c>
      <c r="J8777" t="s">
        <v>22634</v>
      </c>
      <c r="K8777" s="132" t="str">
        <f>IFERROR(IFERROR(INDEX(Кат!$O:$O,MATCH($C8777,Кат!$I:$I,0)),INDEX(Торг!$L:$L,MATCH($C8777,Торг!$I:$I,0))),"")</f>
        <v/>
      </c>
      <c r="L8777" s="132" t="str">
        <f>IFERROR(IFERROR(INDEX(Кат!$A:$A,MATCH($C8777,Кат!$I:$I,0)),INDEX(Торг!$A:$A,MATCH($C8777,Торг!$I:$I,0))),"")</f>
        <v/>
      </c>
      <c r="M8777" s="132" t="str">
        <f>IFERROR(IFERROR(INDEX(Кат!$B:$B,MATCH($C8777,Кат!$I:$I,0)),INDEX(Торг!$B:$B,MATCH($C8777,Торг!$I:$I,0))),"")</f>
        <v/>
      </c>
      <c r="N8777" s="132" t="str">
        <f t="shared" si="137"/>
        <v xml:space="preserve"> </v>
      </c>
      <c r="O8777" s="132" t="str">
        <f>IFERROR(IFERROR(INDEX(Кат!$B:$B,MATCH($N8777,Кат!$I:$I,0)),INDEX(Торг!$B:$B,MATCH($N8777,Торг!$I:$I,0))),"")</f>
        <v/>
      </c>
    </row>
    <row r="8778" spans="1:15" outlineLevel="2">
      <c r="A8778" t="s">
        <v>20473</v>
      </c>
      <c r="C8778" s="191" t="s">
        <v>10374</v>
      </c>
      <c r="E8778" t="s">
        <v>10375</v>
      </c>
      <c r="F8778" t="s">
        <v>3863</v>
      </c>
      <c r="G8778" t="s">
        <v>399</v>
      </c>
      <c r="H8778">
        <v>1850</v>
      </c>
      <c r="J8778" t="s">
        <v>22634</v>
      </c>
      <c r="K8778" s="132" t="str">
        <f>IFERROR(IFERROR(INDEX(Кат!$O:$O,MATCH($C8778,Кат!$I:$I,0)),INDEX(Торг!$L:$L,MATCH($C8778,Торг!$I:$I,0))),"")</f>
        <v/>
      </c>
      <c r="L8778" s="132" t="str">
        <f>IFERROR(IFERROR(INDEX(Кат!$A:$A,MATCH($C8778,Кат!$I:$I,0)),INDEX(Торг!$A:$A,MATCH($C8778,Торг!$I:$I,0))),"")</f>
        <v/>
      </c>
      <c r="M8778" s="132" t="str">
        <f>IFERROR(IFERROR(INDEX(Кат!$B:$B,MATCH($C8778,Кат!$I:$I,0)),INDEX(Торг!$B:$B,MATCH($C8778,Торг!$I:$I,0))),"")</f>
        <v/>
      </c>
      <c r="N8778" s="132" t="str">
        <f t="shared" si="137"/>
        <v>КЕДР КД2108-3505006</v>
      </c>
      <c r="O8778" s="132" t="str">
        <f>IFERROR(IFERROR(INDEX(Кат!$B:$B,MATCH($N8778,Кат!$I:$I,0)),INDEX(Торг!$B:$B,MATCH($N8778,Торг!$I:$I,0))),"")</f>
        <v/>
      </c>
    </row>
    <row r="8779" spans="1:15" outlineLevel="2">
      <c r="A8779" t="s">
        <v>20474</v>
      </c>
      <c r="C8779" s="191" t="s">
        <v>10376</v>
      </c>
      <c r="E8779" t="s">
        <v>10377</v>
      </c>
      <c r="F8779" t="s">
        <v>3863</v>
      </c>
      <c r="G8779" t="s">
        <v>399</v>
      </c>
      <c r="H8779">
        <v>1450</v>
      </c>
      <c r="J8779" t="s">
        <v>22634</v>
      </c>
      <c r="K8779" s="132" t="str">
        <f>IFERROR(IFERROR(INDEX(Кат!$O:$O,MATCH($C8779,Кат!$I:$I,0)),INDEX(Торг!$L:$L,MATCH($C8779,Торг!$I:$I,0))),"")</f>
        <v/>
      </c>
      <c r="L8779" s="132" t="str">
        <f>IFERROR(IFERROR(INDEX(Кат!$A:$A,MATCH($C8779,Кат!$I:$I,0)),INDEX(Торг!$A:$A,MATCH($C8779,Торг!$I:$I,0))),"")</f>
        <v/>
      </c>
      <c r="M8779" s="132" t="str">
        <f>IFERROR(IFERROR(INDEX(Кат!$B:$B,MATCH($C8779,Кат!$I:$I,0)),INDEX(Торг!$B:$B,MATCH($C8779,Торг!$I:$I,0))),"")</f>
        <v/>
      </c>
      <c r="N8779" s="132" t="str">
        <f t="shared" si="137"/>
        <v>КЕДР КД2108-3505010</v>
      </c>
      <c r="O8779" s="132" t="str">
        <f>IFERROR(IFERROR(INDEX(Кат!$B:$B,MATCH($N8779,Кат!$I:$I,0)),INDEX(Торг!$B:$B,MATCH($N8779,Торг!$I:$I,0))),"")</f>
        <v/>
      </c>
    </row>
    <row r="8780" spans="1:15" outlineLevel="2">
      <c r="A8780" t="s">
        <v>20475</v>
      </c>
      <c r="C8780" s="191" t="s">
        <v>10378</v>
      </c>
      <c r="E8780" t="s">
        <v>10379</v>
      </c>
      <c r="F8780" t="s">
        <v>3863</v>
      </c>
      <c r="G8780" t="s">
        <v>399</v>
      </c>
      <c r="H8780">
        <v>680</v>
      </c>
      <c r="J8780" t="s">
        <v>22634</v>
      </c>
      <c r="K8780" s="132" t="str">
        <f>IFERROR(IFERROR(INDEX(Кат!$O:$O,MATCH($C8780,Кат!$I:$I,0)),INDEX(Торг!$L:$L,MATCH($C8780,Торг!$I:$I,0))),"")</f>
        <v/>
      </c>
      <c r="L8780" s="132" t="str">
        <f>IFERROR(IFERROR(INDEX(Кат!$A:$A,MATCH($C8780,Кат!$I:$I,0)),INDEX(Торг!$A:$A,MATCH($C8780,Торг!$I:$I,0))),"")</f>
        <v/>
      </c>
      <c r="M8780" s="132" t="str">
        <f>IFERROR(IFERROR(INDEX(Кат!$B:$B,MATCH($C8780,Кат!$I:$I,0)),INDEX(Торг!$B:$B,MATCH($C8780,Торг!$I:$I,0))),"")</f>
        <v/>
      </c>
      <c r="N8780" s="132" t="str">
        <f t="shared" si="137"/>
        <v>КЕДР КД2101-1602610</v>
      </c>
      <c r="O8780" s="132" t="str">
        <f>IFERROR(IFERROR(INDEX(Кат!$B:$B,MATCH($N8780,Кат!$I:$I,0)),INDEX(Торг!$B:$B,MATCH($N8780,Торг!$I:$I,0))),"")</f>
        <v/>
      </c>
    </row>
    <row r="8781" spans="1:15" outlineLevel="2">
      <c r="A8781" t="s">
        <v>20476</v>
      </c>
      <c r="C8781" s="191" t="s">
        <v>10380</v>
      </c>
      <c r="E8781" t="s">
        <v>10381</v>
      </c>
      <c r="F8781" t="s">
        <v>3863</v>
      </c>
      <c r="G8781" t="s">
        <v>399</v>
      </c>
      <c r="H8781">
        <v>780</v>
      </c>
      <c r="J8781" t="s">
        <v>22634</v>
      </c>
      <c r="K8781" s="132" t="str">
        <f>IFERROR(IFERROR(INDEX(Кат!$O:$O,MATCH($C8781,Кат!$I:$I,0)),INDEX(Торг!$L:$L,MATCH($C8781,Торг!$I:$I,0))),"")</f>
        <v/>
      </c>
      <c r="L8781" s="132" t="str">
        <f>IFERROR(IFERROR(INDEX(Кат!$A:$A,MATCH($C8781,Кат!$I:$I,0)),INDEX(Торг!$A:$A,MATCH($C8781,Торг!$I:$I,0))),"")</f>
        <v/>
      </c>
      <c r="M8781" s="132" t="str">
        <f>IFERROR(IFERROR(INDEX(Кат!$B:$B,MATCH($C8781,Кат!$I:$I,0)),INDEX(Торг!$B:$B,MATCH($C8781,Торг!$I:$I,0))),"")</f>
        <v/>
      </c>
      <c r="N8781" s="132" t="str">
        <f t="shared" si="137"/>
        <v>КЕДР КД2121-1602610</v>
      </c>
      <c r="O8781" s="132" t="str">
        <f>IFERROR(IFERROR(INDEX(Кат!$B:$B,MATCH($N8781,Кат!$I:$I,0)),INDEX(Торг!$B:$B,MATCH($N8781,Торг!$I:$I,0))),"")</f>
        <v/>
      </c>
    </row>
    <row r="8782" spans="1:15" outlineLevel="2">
      <c r="A8782" t="s">
        <v>20477</v>
      </c>
      <c r="C8782" s="191" t="s">
        <v>10382</v>
      </c>
      <c r="E8782" t="s">
        <v>10383</v>
      </c>
      <c r="F8782" t="s">
        <v>3863</v>
      </c>
      <c r="G8782" t="s">
        <v>375</v>
      </c>
      <c r="H8782">
        <v>1580</v>
      </c>
      <c r="J8782" t="s">
        <v>22634</v>
      </c>
      <c r="K8782" s="132" t="str">
        <f>IFERROR(IFERROR(INDEX(Кат!$O:$O,MATCH($C8782,Кат!$I:$I,0)),INDEX(Торг!$L:$L,MATCH($C8782,Торг!$I:$I,0))),"")</f>
        <v/>
      </c>
      <c r="L8782" s="132" t="str">
        <f>IFERROR(IFERROR(INDEX(Кат!$A:$A,MATCH($C8782,Кат!$I:$I,0)),INDEX(Торг!$A:$A,MATCH($C8782,Торг!$I:$I,0))),"")</f>
        <v/>
      </c>
      <c r="M8782" s="132" t="str">
        <f>IFERROR(IFERROR(INDEX(Кат!$B:$B,MATCH($C8782,Кат!$I:$I,0)),INDEX(Торг!$B:$B,MATCH($C8782,Торг!$I:$I,0))),"")</f>
        <v/>
      </c>
      <c r="N8782" s="132" t="str">
        <f t="shared" si="137"/>
        <v>КЕДР КД01-2904082-05/192-06</v>
      </c>
      <c r="O8782" s="132" t="str">
        <f>IFERROR(IFERROR(INDEX(Кат!$B:$B,MATCH($N8782,Кат!$I:$I,0)),INDEX(Торг!$B:$B,MATCH($N8782,Торг!$I:$I,0))),"")</f>
        <v/>
      </c>
    </row>
    <row r="8783" spans="1:15" outlineLevel="2">
      <c r="A8783" t="s">
        <v>20478</v>
      </c>
      <c r="C8783" s="191" t="s">
        <v>10384</v>
      </c>
      <c r="E8783" t="s">
        <v>10385</v>
      </c>
      <c r="F8783" t="s">
        <v>3863</v>
      </c>
      <c r="G8783" t="s">
        <v>375</v>
      </c>
      <c r="H8783">
        <v>1950</v>
      </c>
      <c r="J8783" t="s">
        <v>22634</v>
      </c>
      <c r="K8783" s="132" t="str">
        <f>IFERROR(IFERROR(INDEX(Кат!$O:$O,MATCH($C8783,Кат!$I:$I,0)),INDEX(Торг!$L:$L,MATCH($C8783,Торг!$I:$I,0))),"")</f>
        <v/>
      </c>
      <c r="L8783" s="132" t="str">
        <f>IFERROR(IFERROR(INDEX(Кат!$A:$A,MATCH($C8783,Кат!$I:$I,0)),INDEX(Торг!$A:$A,MATCH($C8783,Торг!$I:$I,0))),"")</f>
        <v/>
      </c>
      <c r="M8783" s="132" t="str">
        <f>IFERROR(IFERROR(INDEX(Кат!$B:$B,MATCH($C8783,Кат!$I:$I,0)),INDEX(Торг!$B:$B,MATCH($C8783,Торг!$I:$I,0))),"")</f>
        <v/>
      </c>
      <c r="N8783" s="132" t="str">
        <f t="shared" si="137"/>
        <v>КЕДР КД01-2904082-05/192-06SP</v>
      </c>
      <c r="O8783" s="132" t="str">
        <f>IFERROR(IFERROR(INDEX(Кат!$B:$B,MATCH($N8783,Кат!$I:$I,0)),INDEX(Торг!$B:$B,MATCH($N8783,Торг!$I:$I,0))),"")</f>
        <v/>
      </c>
    </row>
    <row r="8784" spans="1:15" outlineLevel="2">
      <c r="A8784" t="s">
        <v>20479</v>
      </c>
      <c r="C8784" s="191" t="s">
        <v>10386</v>
      </c>
      <c r="E8784" t="s">
        <v>10387</v>
      </c>
      <c r="F8784" t="s">
        <v>3863</v>
      </c>
      <c r="G8784" t="s">
        <v>399</v>
      </c>
      <c r="H8784">
        <v>300</v>
      </c>
      <c r="J8784" t="s">
        <v>22634</v>
      </c>
      <c r="K8784" s="132" t="str">
        <f>IFERROR(IFERROR(INDEX(Кат!$O:$O,MATCH($C8784,Кат!$I:$I,0)),INDEX(Торг!$L:$L,MATCH($C8784,Торг!$I:$I,0))),"")</f>
        <v/>
      </c>
      <c r="L8784" s="132" t="str">
        <f>IFERROR(IFERROR(INDEX(Кат!$A:$A,MATCH($C8784,Кат!$I:$I,0)),INDEX(Торг!$A:$A,MATCH($C8784,Торг!$I:$I,0))),"")</f>
        <v/>
      </c>
      <c r="M8784" s="132" t="str">
        <f>IFERROR(IFERROR(INDEX(Кат!$B:$B,MATCH($C8784,Кат!$I:$I,0)),INDEX(Торг!$B:$B,MATCH($C8784,Торг!$I:$I,0))),"")</f>
        <v/>
      </c>
      <c r="N8784" s="132" t="str">
        <f t="shared" si="137"/>
        <v>КЕДР КД01-2202025</v>
      </c>
      <c r="O8784" s="132" t="str">
        <f>IFERROR(IFERROR(INDEX(Кат!$B:$B,MATCH($N8784,Кат!$I:$I,0)),INDEX(Торг!$B:$B,MATCH($N8784,Торг!$I:$I,0))),"")</f>
        <v/>
      </c>
    </row>
    <row r="8785" spans="1:15" outlineLevel="2">
      <c r="A8785" t="s">
        <v>20480</v>
      </c>
      <c r="C8785" s="191" t="s">
        <v>10388</v>
      </c>
      <c r="E8785" t="s">
        <v>10389</v>
      </c>
      <c r="F8785" t="s">
        <v>3863</v>
      </c>
      <c r="G8785" t="s">
        <v>399</v>
      </c>
      <c r="H8785">
        <v>370</v>
      </c>
      <c r="J8785" t="s">
        <v>22634</v>
      </c>
      <c r="K8785" s="132" t="str">
        <f>IFERROR(IFERROR(INDEX(Кат!$O:$O,MATCH($C8785,Кат!$I:$I,0)),INDEX(Торг!$L:$L,MATCH($C8785,Торг!$I:$I,0))),"")</f>
        <v/>
      </c>
      <c r="L8785" s="132" t="str">
        <f>IFERROR(IFERROR(INDEX(Кат!$A:$A,MATCH($C8785,Кат!$I:$I,0)),INDEX(Торг!$A:$A,MATCH($C8785,Торг!$I:$I,0))),"")</f>
        <v/>
      </c>
      <c r="M8785" s="132" t="str">
        <f>IFERROR(IFERROR(INDEX(Кат!$B:$B,MATCH($C8785,Кат!$I:$I,0)),INDEX(Торг!$B:$B,MATCH($C8785,Торг!$I:$I,0))),"")</f>
        <v/>
      </c>
      <c r="N8785" s="132" t="str">
        <f t="shared" si="137"/>
        <v>КЕДР КД05-2202030</v>
      </c>
      <c r="O8785" s="132" t="str">
        <f>IFERROR(IFERROR(INDEX(Кат!$B:$B,MATCH($N8785,Кат!$I:$I,0)),INDEX(Торг!$B:$B,MATCH($N8785,Торг!$I:$I,0))),"")</f>
        <v/>
      </c>
    </row>
    <row r="8786" spans="1:15" outlineLevel="2">
      <c r="A8786" t="s">
        <v>20481</v>
      </c>
      <c r="C8786" s="191" t="s">
        <v>10390</v>
      </c>
      <c r="E8786" t="s">
        <v>10391</v>
      </c>
      <c r="F8786" t="s">
        <v>3863</v>
      </c>
      <c r="G8786" t="s">
        <v>399</v>
      </c>
      <c r="H8786">
        <v>480</v>
      </c>
      <c r="J8786" t="s">
        <v>22634</v>
      </c>
      <c r="K8786" s="132" t="str">
        <f>IFERROR(IFERROR(INDEX(Кат!$O:$O,MATCH($C8786,Кат!$I:$I,0)),INDEX(Торг!$L:$L,MATCH($C8786,Торг!$I:$I,0))),"")</f>
        <v/>
      </c>
      <c r="L8786" s="132" t="str">
        <f>IFERROR(IFERROR(INDEX(Кат!$A:$A,MATCH($C8786,Кат!$I:$I,0)),INDEX(Торг!$A:$A,MATCH($C8786,Торг!$I:$I,0))),"")</f>
        <v/>
      </c>
      <c r="M8786" s="132" t="str">
        <f>IFERROR(IFERROR(INDEX(Кат!$B:$B,MATCH($C8786,Кат!$I:$I,0)),INDEX(Торг!$B:$B,MATCH($C8786,Торг!$I:$I,0))),"")</f>
        <v/>
      </c>
      <c r="N8786" s="132" t="str">
        <f t="shared" si="137"/>
        <v>КЕДР КД21-2202030</v>
      </c>
      <c r="O8786" s="132" t="str">
        <f>IFERROR(IFERROR(INDEX(Кат!$B:$B,MATCH($N8786,Кат!$I:$I,0)),INDEX(Торг!$B:$B,MATCH($N8786,Торг!$I:$I,0))),"")</f>
        <v/>
      </c>
    </row>
    <row r="8787" spans="1:15" outlineLevel="2">
      <c r="A8787" t="s">
        <v>20482</v>
      </c>
      <c r="C8787" s="191" t="s">
        <v>10392</v>
      </c>
      <c r="E8787" t="s">
        <v>10393</v>
      </c>
      <c r="F8787" t="s">
        <v>3863</v>
      </c>
      <c r="G8787" t="s">
        <v>399</v>
      </c>
      <c r="H8787">
        <v>670</v>
      </c>
      <c r="J8787" t="s">
        <v>22634</v>
      </c>
      <c r="K8787" s="132" t="str">
        <f>IFERROR(IFERROR(INDEX(Кат!$O:$O,MATCH($C8787,Кат!$I:$I,0)),INDEX(Торг!$L:$L,MATCH($C8787,Торг!$I:$I,0))),"")</f>
        <v/>
      </c>
      <c r="L8787" s="132" t="str">
        <f>IFERROR(IFERROR(INDEX(Кат!$A:$A,MATCH($C8787,Кат!$I:$I,0)),INDEX(Торг!$A:$A,MATCH($C8787,Торг!$I:$I,0))),"")</f>
        <v/>
      </c>
      <c r="M8787" s="132" t="str">
        <f>IFERROR(IFERROR(INDEX(Кат!$B:$B,MATCH($C8787,Кат!$I:$I,0)),INDEX(Торг!$B:$B,MATCH($C8787,Торг!$I:$I,0))),"")</f>
        <v/>
      </c>
      <c r="N8787" s="132" t="str">
        <f t="shared" si="137"/>
        <v>КЕДР КД8450039697</v>
      </c>
      <c r="O8787" s="132" t="str">
        <f>IFERROR(IFERROR(INDEX(Кат!$B:$B,MATCH($N8787,Кат!$I:$I,0)),INDEX(Торг!$B:$B,MATCH($N8787,Торг!$I:$I,0))),"")</f>
        <v/>
      </c>
    </row>
    <row r="8788" spans="1:15" outlineLevel="2">
      <c r="A8788" t="s">
        <v>20483</v>
      </c>
      <c r="C8788" s="191" t="s">
        <v>10394</v>
      </c>
      <c r="E8788" t="s">
        <v>10395</v>
      </c>
      <c r="F8788" t="s">
        <v>3863</v>
      </c>
      <c r="G8788" t="s">
        <v>399</v>
      </c>
      <c r="H8788">
        <v>670</v>
      </c>
      <c r="J8788" t="s">
        <v>22634</v>
      </c>
      <c r="K8788" s="132" t="str">
        <f>IFERROR(IFERROR(INDEX(Кат!$O:$O,MATCH($C8788,Кат!$I:$I,0)),INDEX(Торг!$L:$L,MATCH($C8788,Торг!$I:$I,0))),"")</f>
        <v/>
      </c>
      <c r="L8788" s="132" t="str">
        <f>IFERROR(IFERROR(INDEX(Кат!$A:$A,MATCH($C8788,Кат!$I:$I,0)),INDEX(Торг!$A:$A,MATCH($C8788,Торг!$I:$I,0))),"")</f>
        <v/>
      </c>
      <c r="M8788" s="132" t="str">
        <f>IFERROR(IFERROR(INDEX(Кат!$B:$B,MATCH($C8788,Кат!$I:$I,0)),INDEX(Торг!$B:$B,MATCH($C8788,Торг!$I:$I,0))),"")</f>
        <v/>
      </c>
      <c r="N8788" s="132" t="str">
        <f t="shared" si="137"/>
        <v>КЕДР КД8450039696</v>
      </c>
      <c r="O8788" s="132" t="str">
        <f>IFERROR(IFERROR(INDEX(Кат!$B:$B,MATCH($N8788,Кат!$I:$I,0)),INDEX(Торг!$B:$B,MATCH($N8788,Торг!$I:$I,0))),"")</f>
        <v/>
      </c>
    </row>
    <row r="8789" spans="1:15" outlineLevel="2">
      <c r="A8789" t="s">
        <v>20484</v>
      </c>
      <c r="C8789" s="191" t="s">
        <v>10396</v>
      </c>
      <c r="E8789" t="s">
        <v>10397</v>
      </c>
      <c r="F8789" t="s">
        <v>3863</v>
      </c>
      <c r="G8789" t="s">
        <v>375</v>
      </c>
      <c r="H8789">
        <v>1300</v>
      </c>
      <c r="J8789" t="s">
        <v>22634</v>
      </c>
      <c r="K8789" s="132" t="str">
        <f>IFERROR(IFERROR(INDEX(Кат!$O:$O,MATCH($C8789,Кат!$I:$I,0)),INDEX(Торг!$L:$L,MATCH($C8789,Торг!$I:$I,0))),"")</f>
        <v/>
      </c>
      <c r="L8789" s="132" t="str">
        <f>IFERROR(IFERROR(INDEX(Кат!$A:$A,MATCH($C8789,Кат!$I:$I,0)),INDEX(Торг!$A:$A,MATCH($C8789,Торг!$I:$I,0))),"")</f>
        <v/>
      </c>
      <c r="M8789" s="132" t="str">
        <f>IFERROR(IFERROR(INDEX(Кат!$B:$B,MATCH($C8789,Кат!$I:$I,0)),INDEX(Торг!$B:$B,MATCH($C8789,Торг!$I:$I,0))),"")</f>
        <v/>
      </c>
      <c r="N8789" s="132" t="str">
        <f t="shared" si="137"/>
        <v>КЕДР КД18-3414100</v>
      </c>
      <c r="O8789" s="132" t="str">
        <f>IFERROR(IFERROR(INDEX(Кат!$B:$B,MATCH($N8789,Кат!$I:$I,0)),INDEX(Торг!$B:$B,MATCH($N8789,Торг!$I:$I,0))),"")</f>
        <v/>
      </c>
    </row>
    <row r="8790" spans="1:15" outlineLevel="1">
      <c r="A8790" t="s">
        <v>20485</v>
      </c>
      <c r="C8790" s="191" t="s">
        <v>10398</v>
      </c>
      <c r="E8790" t="s">
        <v>10399</v>
      </c>
      <c r="F8790" t="s">
        <v>3863</v>
      </c>
      <c r="G8790" t="s">
        <v>375</v>
      </c>
      <c r="H8790">
        <v>870</v>
      </c>
      <c r="J8790" t="s">
        <v>22634</v>
      </c>
      <c r="K8790" s="132" t="str">
        <f>IFERROR(IFERROR(INDEX(Кат!$O:$O,MATCH($C8790,Кат!$I:$I,0)),INDEX(Торг!$L:$L,MATCH($C8790,Торг!$I:$I,0))),"")</f>
        <v/>
      </c>
      <c r="L8790" s="132" t="str">
        <f>IFERROR(IFERROR(INDEX(Кат!$A:$A,MATCH($C8790,Кат!$I:$I,0)),INDEX(Торг!$A:$A,MATCH($C8790,Торг!$I:$I,0))),"")</f>
        <v/>
      </c>
      <c r="M8790" s="132" t="str">
        <f>IFERROR(IFERROR(INDEX(Кат!$B:$B,MATCH($C8790,Кат!$I:$I,0)),INDEX(Торг!$B:$B,MATCH($C8790,Торг!$I:$I,0))),"")</f>
        <v/>
      </c>
      <c r="N8790" s="132" t="str">
        <f t="shared" si="137"/>
        <v>КЕДР КД08-3414100</v>
      </c>
      <c r="O8790" s="132" t="str">
        <f>IFERROR(IFERROR(INDEX(Кат!$B:$B,MATCH($N8790,Кат!$I:$I,0)),INDEX(Торг!$B:$B,MATCH($N8790,Торг!$I:$I,0))),"")</f>
        <v/>
      </c>
    </row>
    <row r="8791" spans="1:15" outlineLevel="2">
      <c r="A8791" t="s">
        <v>20486</v>
      </c>
      <c r="C8791" s="191" t="s">
        <v>3861</v>
      </c>
      <c r="E8791" t="s">
        <v>3862</v>
      </c>
      <c r="F8791" t="s">
        <v>3863</v>
      </c>
      <c r="G8791" t="s">
        <v>375</v>
      </c>
      <c r="H8791">
        <v>710</v>
      </c>
      <c r="J8791" t="s">
        <v>22634</v>
      </c>
      <c r="K8791" s="132" t="str">
        <f>IFERROR(IFERROR(INDEX(Кат!$O:$O,MATCH($C8791,Кат!$I:$I,0)),INDEX(Торг!$L:$L,MATCH($C8791,Торг!$I:$I,0))),"")</f>
        <v/>
      </c>
      <c r="L8791" s="132" t="str">
        <f>IFERROR(IFERROR(INDEX(Кат!$A:$A,MATCH($C8791,Кат!$I:$I,0)),INDEX(Торг!$A:$A,MATCH($C8791,Торг!$I:$I,0))),"")</f>
        <v/>
      </c>
      <c r="M8791" s="132" t="str">
        <f>IFERROR(IFERROR(INDEX(Кат!$B:$B,MATCH($C8791,Кат!$I:$I,0)),INDEX(Торг!$B:$B,MATCH($C8791,Торг!$I:$I,0))),"")</f>
        <v/>
      </c>
      <c r="N8791" s="132" t="str">
        <f t="shared" si="137"/>
        <v>КЕДР КД08-3414100SP</v>
      </c>
      <c r="O8791" s="132" t="str">
        <f>IFERROR(IFERROR(INDEX(Кат!$B:$B,MATCH($N8791,Кат!$I:$I,0)),INDEX(Торг!$B:$B,MATCH($N8791,Торг!$I:$I,0))),"")</f>
        <v/>
      </c>
    </row>
    <row r="8792" spans="1:15" outlineLevel="2">
      <c r="A8792" t="s">
        <v>20487</v>
      </c>
      <c r="C8792" s="191" t="s">
        <v>32507</v>
      </c>
      <c r="E8792" t="s">
        <v>10400</v>
      </c>
      <c r="F8792" t="s">
        <v>3863</v>
      </c>
      <c r="G8792" t="s">
        <v>375</v>
      </c>
      <c r="H8792">
        <v>950</v>
      </c>
      <c r="J8792" t="s">
        <v>22634</v>
      </c>
      <c r="K8792" s="132" t="str">
        <f>IFERROR(IFERROR(INDEX(Кат!$O:$O,MATCH($C8792,Кат!$I:$I,0)),INDEX(Торг!$L:$L,MATCH($C8792,Торг!$I:$I,0))),"")</f>
        <v/>
      </c>
      <c r="L8792" s="132" t="str">
        <f>IFERROR(IFERROR(INDEX(Кат!$A:$A,MATCH($C8792,Кат!$I:$I,0)),INDEX(Торг!$A:$A,MATCH($C8792,Торг!$I:$I,0))),"")</f>
        <v/>
      </c>
      <c r="M8792" s="132" t="str">
        <f>IFERROR(IFERROR(INDEX(Кат!$B:$B,MATCH($C8792,Кат!$I:$I,0)),INDEX(Торг!$B:$B,MATCH($C8792,Торг!$I:$I,0))),"")</f>
        <v/>
      </c>
      <c r="N8792" s="132" t="str">
        <f t="shared" si="137"/>
        <v>КЕДР MK10-34.14.100</v>
      </c>
      <c r="O8792" s="132" t="str">
        <f>IFERROR(IFERROR(INDEX(Кат!$B:$B,MATCH($N8792,Кат!$I:$I,0)),INDEX(Торг!$B:$B,MATCH($N8792,Торг!$I:$I,0))),"")</f>
        <v/>
      </c>
    </row>
    <row r="8793" spans="1:15" outlineLevel="2">
      <c r="A8793" t="s">
        <v>20488</v>
      </c>
      <c r="C8793" s="191" t="s">
        <v>10401</v>
      </c>
      <c r="E8793" t="s">
        <v>10402</v>
      </c>
      <c r="F8793" t="s">
        <v>3863</v>
      </c>
      <c r="G8793" t="s">
        <v>375</v>
      </c>
      <c r="H8793">
        <v>1050</v>
      </c>
      <c r="J8793" t="s">
        <v>22634</v>
      </c>
      <c r="K8793" s="132" t="str">
        <f>IFERROR(IFERROR(INDEX(Кат!$O:$O,MATCH($C8793,Кат!$I:$I,0)),INDEX(Торг!$L:$L,MATCH($C8793,Торг!$I:$I,0))),"")</f>
        <v/>
      </c>
      <c r="L8793" s="132" t="str">
        <f>IFERROR(IFERROR(INDEX(Кат!$A:$A,MATCH($C8793,Кат!$I:$I,0)),INDEX(Торг!$A:$A,MATCH($C8793,Торг!$I:$I,0))),"")</f>
        <v/>
      </c>
      <c r="M8793" s="132" t="str">
        <f>IFERROR(IFERROR(INDEX(Кат!$B:$B,MATCH($C8793,Кат!$I:$I,0)),INDEX(Торг!$B:$B,MATCH($C8793,Торг!$I:$I,0))),"")</f>
        <v/>
      </c>
      <c r="N8793" s="132" t="str">
        <f t="shared" si="137"/>
        <v>КЕДР КД10-3414100SP</v>
      </c>
      <c r="O8793" s="132" t="str">
        <f>IFERROR(IFERROR(INDEX(Кат!$B:$B,MATCH($N8793,Кат!$I:$I,0)),INDEX(Торг!$B:$B,MATCH($N8793,Торг!$I:$I,0))),"")</f>
        <v/>
      </c>
    </row>
    <row r="8794" spans="1:15" outlineLevel="2">
      <c r="A8794" t="s">
        <v>20489</v>
      </c>
      <c r="C8794" s="191" t="s">
        <v>10403</v>
      </c>
      <c r="E8794" t="s">
        <v>10404</v>
      </c>
      <c r="F8794" t="s">
        <v>3863</v>
      </c>
      <c r="G8794" t="s">
        <v>375</v>
      </c>
      <c r="H8794">
        <v>750</v>
      </c>
      <c r="J8794" t="s">
        <v>22634</v>
      </c>
      <c r="K8794" s="132" t="str">
        <f>IFERROR(IFERROR(INDEX(Кат!$O:$O,MATCH($C8794,Кат!$I:$I,0)),INDEX(Торг!$L:$L,MATCH($C8794,Торг!$I:$I,0))),"")</f>
        <v/>
      </c>
      <c r="L8794" s="132" t="str">
        <f>IFERROR(IFERROR(INDEX(Кат!$A:$A,MATCH($C8794,Кат!$I:$I,0)),INDEX(Торг!$A:$A,MATCH($C8794,Торг!$I:$I,0))),"")</f>
        <v/>
      </c>
      <c r="M8794" s="132" t="str">
        <f>IFERROR(IFERROR(INDEX(Кат!$B:$B,MATCH($C8794,Кат!$I:$I,0)),INDEX(Торг!$B:$B,MATCH($C8794,Торг!$I:$I,0))),"")</f>
        <v/>
      </c>
      <c r="N8794" s="132" t="str">
        <f t="shared" si="137"/>
        <v>КЕДР КД01-3003200</v>
      </c>
      <c r="O8794" s="132" t="str">
        <f>IFERROR(IFERROR(INDEX(Кат!$B:$B,MATCH($N8794,Кат!$I:$I,0)),INDEX(Торг!$B:$B,MATCH($N8794,Торг!$I:$I,0))),"")</f>
        <v/>
      </c>
    </row>
    <row r="8795" spans="1:15" outlineLevel="2">
      <c r="A8795" t="s">
        <v>20490</v>
      </c>
      <c r="C8795" s="191" t="s">
        <v>10405</v>
      </c>
      <c r="E8795" t="s">
        <v>10406</v>
      </c>
      <c r="F8795" t="s">
        <v>3863</v>
      </c>
      <c r="G8795" t="s">
        <v>375</v>
      </c>
      <c r="H8795">
        <v>740</v>
      </c>
      <c r="J8795" t="s">
        <v>22634</v>
      </c>
      <c r="K8795" s="132" t="str">
        <f>IFERROR(IFERROR(INDEX(Кат!$O:$O,MATCH($C8795,Кат!$I:$I,0)),INDEX(Торг!$L:$L,MATCH($C8795,Торг!$I:$I,0))),"")</f>
        <v/>
      </c>
      <c r="L8795" s="132" t="str">
        <f>IFERROR(IFERROR(INDEX(Кат!$A:$A,MATCH($C8795,Кат!$I:$I,0)),INDEX(Торг!$A:$A,MATCH($C8795,Торг!$I:$I,0))),"")</f>
        <v/>
      </c>
      <c r="M8795" s="132" t="str">
        <f>IFERROR(IFERROR(INDEX(Кат!$B:$B,MATCH($C8795,Кат!$I:$I,0)),INDEX(Торг!$B:$B,MATCH($C8795,Торг!$I:$I,0))),"")</f>
        <v/>
      </c>
      <c r="N8795" s="132" t="str">
        <f t="shared" si="137"/>
        <v>КЕДР КД21-3003200</v>
      </c>
      <c r="O8795" s="132" t="str">
        <f>IFERROR(IFERROR(INDEX(Кат!$B:$B,MATCH($N8795,Кат!$I:$I,0)),INDEX(Торг!$B:$B,MATCH($N8795,Торг!$I:$I,0))),"")</f>
        <v/>
      </c>
    </row>
    <row r="8796" spans="1:15" outlineLevel="2">
      <c r="A8796" t="s">
        <v>20491</v>
      </c>
      <c r="C8796" s="191" t="s">
        <v>10407</v>
      </c>
      <c r="E8796" t="s">
        <v>10408</v>
      </c>
      <c r="F8796" t="s">
        <v>3863</v>
      </c>
      <c r="G8796" t="s">
        <v>375</v>
      </c>
      <c r="H8796">
        <v>720</v>
      </c>
      <c r="J8796" t="s">
        <v>22634</v>
      </c>
      <c r="K8796" s="132" t="str">
        <f>IFERROR(IFERROR(INDEX(Кат!$O:$O,MATCH($C8796,Кат!$I:$I,0)),INDEX(Торг!$L:$L,MATCH($C8796,Торг!$I:$I,0))),"")</f>
        <v/>
      </c>
      <c r="L8796" s="132" t="str">
        <f>IFERROR(IFERROR(INDEX(Кат!$A:$A,MATCH($C8796,Кат!$I:$I,0)),INDEX(Торг!$A:$A,MATCH($C8796,Торг!$I:$I,0))),"")</f>
        <v/>
      </c>
      <c r="M8796" s="132" t="str">
        <f>IFERROR(IFERROR(INDEX(Кат!$B:$B,MATCH($C8796,Кат!$I:$I,0)),INDEX(Торг!$B:$B,MATCH($C8796,Торг!$I:$I,0))),"")</f>
        <v/>
      </c>
      <c r="N8796" s="132" t="str">
        <f t="shared" si="137"/>
        <v>КЕДР КД01-3003134</v>
      </c>
      <c r="O8796" s="132" t="str">
        <f>IFERROR(IFERROR(INDEX(Кат!$B:$B,MATCH($N8796,Кат!$I:$I,0)),INDEX(Торг!$B:$B,MATCH($N8796,Торг!$I:$I,0))),"")</f>
        <v/>
      </c>
    </row>
    <row r="8797" spans="1:15" outlineLevel="2">
      <c r="A8797" t="s">
        <v>20492</v>
      </c>
      <c r="C8797" s="191" t="s">
        <v>10409</v>
      </c>
      <c r="E8797" t="s">
        <v>10410</v>
      </c>
      <c r="F8797" t="s">
        <v>3863</v>
      </c>
      <c r="G8797" t="s">
        <v>399</v>
      </c>
      <c r="H8797">
        <v>480</v>
      </c>
      <c r="J8797" t="s">
        <v>22634</v>
      </c>
      <c r="K8797" s="132" t="str">
        <f>IFERROR(IFERROR(INDEX(Кат!$O:$O,MATCH($C8797,Кат!$I:$I,0)),INDEX(Торг!$L:$L,MATCH($C8797,Торг!$I:$I,0))),"")</f>
        <v/>
      </c>
      <c r="L8797" s="132" t="str">
        <f>IFERROR(IFERROR(INDEX(Кат!$A:$A,MATCH($C8797,Кат!$I:$I,0)),INDEX(Торг!$A:$A,MATCH($C8797,Торг!$I:$I,0))),"")</f>
        <v/>
      </c>
      <c r="M8797" s="132" t="str">
        <f>IFERROR(IFERROR(INDEX(Кат!$B:$B,MATCH($C8797,Кат!$I:$I,0)),INDEX(Торг!$B:$B,MATCH($C8797,Торг!$I:$I,0))),"")</f>
        <v/>
      </c>
      <c r="N8797" s="132" t="str">
        <f t="shared" si="137"/>
        <v>КЕДР КД01-2904032</v>
      </c>
      <c r="O8797" s="132" t="str">
        <f>IFERROR(IFERROR(INDEX(Кат!$B:$B,MATCH($N8797,Кат!$I:$I,0)),INDEX(Торг!$B:$B,MATCH($N8797,Торг!$I:$I,0))),"")</f>
        <v/>
      </c>
    </row>
    <row r="8798" spans="1:15" outlineLevel="1">
      <c r="A8798" t="s">
        <v>20493</v>
      </c>
      <c r="C8798" s="191" t="s">
        <v>10411</v>
      </c>
      <c r="E8798" t="s">
        <v>27597</v>
      </c>
      <c r="F8798" t="s">
        <v>3863</v>
      </c>
      <c r="G8798" t="s">
        <v>399</v>
      </c>
      <c r="H8798">
        <v>520</v>
      </c>
      <c r="J8798" t="s">
        <v>22634</v>
      </c>
      <c r="K8798" s="132" t="str">
        <f>IFERROR(IFERROR(INDEX(Кат!$O:$O,MATCH($C8798,Кат!$I:$I,0)),INDEX(Торг!$L:$L,MATCH($C8798,Торг!$I:$I,0))),"")</f>
        <v/>
      </c>
      <c r="L8798" s="132" t="str">
        <f>IFERROR(IFERROR(INDEX(Кат!$A:$A,MATCH($C8798,Кат!$I:$I,0)),INDEX(Торг!$A:$A,MATCH($C8798,Торг!$I:$I,0))),"")</f>
        <v/>
      </c>
      <c r="M8798" s="132" t="str">
        <f>IFERROR(IFERROR(INDEX(Кат!$B:$B,MATCH($C8798,Кат!$I:$I,0)),INDEX(Торг!$B:$B,MATCH($C8798,Торг!$I:$I,0))),"")</f>
        <v/>
      </c>
      <c r="N8798" s="132" t="str">
        <f t="shared" si="137"/>
        <v>КЕДР КД2101-1602510</v>
      </c>
      <c r="O8798" s="132" t="str">
        <f>IFERROR(IFERROR(INDEX(Кат!$B:$B,MATCH($N8798,Кат!$I:$I,0)),INDEX(Торг!$B:$B,MATCH($N8798,Торг!$I:$I,0))),"")</f>
        <v/>
      </c>
    </row>
    <row r="8799" spans="1:15" outlineLevel="2">
      <c r="A8799" t="s">
        <v>20494</v>
      </c>
      <c r="C8799" s="191" t="s">
        <v>14534</v>
      </c>
      <c r="E8799" t="s">
        <v>14535</v>
      </c>
      <c r="F8799" t="s">
        <v>3863</v>
      </c>
      <c r="G8799" t="s">
        <v>399</v>
      </c>
      <c r="H8799">
        <v>1210</v>
      </c>
      <c r="J8799" t="s">
        <v>22634</v>
      </c>
      <c r="K8799" s="132" t="str">
        <f>IFERROR(IFERROR(INDEX(Кат!$O:$O,MATCH($C8799,Кат!$I:$I,0)),INDEX(Торг!$L:$L,MATCH($C8799,Торг!$I:$I,0))),"")</f>
        <v/>
      </c>
      <c r="L8799" s="132" t="str">
        <f>IFERROR(IFERROR(INDEX(Кат!$A:$A,MATCH($C8799,Кат!$I:$I,0)),INDEX(Торг!$A:$A,MATCH($C8799,Торг!$I:$I,0))),"")</f>
        <v/>
      </c>
      <c r="M8799" s="132" t="str">
        <f>IFERROR(IFERROR(INDEX(Кат!$B:$B,MATCH($C8799,Кат!$I:$I,0)),INDEX(Торг!$B:$B,MATCH($C8799,Торг!$I:$I,0))),"")</f>
        <v/>
      </c>
      <c r="N8799" s="132" t="str">
        <f t="shared" si="137"/>
        <v>КЕДР КД08-3512010</v>
      </c>
      <c r="O8799" s="132" t="str">
        <f>IFERROR(IFERROR(INDEX(Кат!$B:$B,MATCH($N8799,Кат!$I:$I,0)),INDEX(Торг!$B:$B,MATCH($N8799,Торг!$I:$I,0))),"")</f>
        <v/>
      </c>
    </row>
    <row r="8800" spans="1:15">
      <c r="A8800" t="s">
        <v>20495</v>
      </c>
      <c r="C8800" s="191" t="s">
        <v>10412</v>
      </c>
      <c r="E8800" t="s">
        <v>10413</v>
      </c>
      <c r="F8800" t="s">
        <v>3863</v>
      </c>
      <c r="G8800" t="s">
        <v>399</v>
      </c>
      <c r="H8800">
        <v>1650</v>
      </c>
      <c r="J8800" t="s">
        <v>22634</v>
      </c>
      <c r="K8800" s="132" t="str">
        <f>IFERROR(IFERROR(INDEX(Кат!$O:$O,MATCH($C8800,Кат!$I:$I,0)),INDEX(Торг!$L:$L,MATCH($C8800,Торг!$I:$I,0))),"")</f>
        <v/>
      </c>
      <c r="L8800" s="132" t="str">
        <f>IFERROR(IFERROR(INDEX(Кат!$A:$A,MATCH($C8800,Кат!$I:$I,0)),INDEX(Торг!$A:$A,MATCH($C8800,Торг!$I:$I,0))),"")</f>
        <v/>
      </c>
      <c r="M8800" s="132" t="str">
        <f>IFERROR(IFERROR(INDEX(Кат!$B:$B,MATCH($C8800,Кат!$I:$I,0)),INDEX(Торг!$B:$B,MATCH($C8800,Торг!$I:$I,0))),"")</f>
        <v/>
      </c>
      <c r="N8800" s="132" t="str">
        <f t="shared" si="137"/>
        <v>КЕДР КД01-2904095</v>
      </c>
      <c r="O8800" s="132" t="str">
        <f>IFERROR(IFERROR(INDEX(Кат!$B:$B,MATCH($N8800,Кат!$I:$I,0)),INDEX(Торг!$B:$B,MATCH($N8800,Торг!$I:$I,0))),"")</f>
        <v/>
      </c>
    </row>
    <row r="8801" spans="1:15" outlineLevel="1">
      <c r="A8801" t="s">
        <v>20496</v>
      </c>
      <c r="C8801" s="191" t="s">
        <v>10414</v>
      </c>
      <c r="E8801" t="s">
        <v>10415</v>
      </c>
      <c r="F8801" t="s">
        <v>3863</v>
      </c>
      <c r="G8801" t="s">
        <v>399</v>
      </c>
      <c r="H8801">
        <v>1650</v>
      </c>
      <c r="J8801" t="s">
        <v>22634</v>
      </c>
      <c r="K8801" s="132" t="str">
        <f>IFERROR(IFERROR(INDEX(Кат!$O:$O,MATCH($C8801,Кат!$I:$I,0)),INDEX(Торг!$L:$L,MATCH($C8801,Торг!$I:$I,0))),"")</f>
        <v/>
      </c>
      <c r="L8801" s="132" t="str">
        <f>IFERROR(IFERROR(INDEX(Кат!$A:$A,MATCH($C8801,Кат!$I:$I,0)),INDEX(Торг!$A:$A,MATCH($C8801,Торг!$I:$I,0))),"")</f>
        <v/>
      </c>
      <c r="M8801" s="132" t="str">
        <f>IFERROR(IFERROR(INDEX(Кат!$B:$B,MATCH($C8801,Кат!$I:$I,0)),INDEX(Торг!$B:$B,MATCH($C8801,Торг!$I:$I,0))),"")</f>
        <v/>
      </c>
      <c r="N8801" s="132" t="str">
        <f t="shared" si="137"/>
        <v>КЕДР КД01-2904096</v>
      </c>
      <c r="O8801" s="132" t="str">
        <f>IFERROR(IFERROR(INDEX(Кат!$B:$B,MATCH($N8801,Кат!$I:$I,0)),INDEX(Торг!$B:$B,MATCH($N8801,Торг!$I:$I,0))),"")</f>
        <v/>
      </c>
    </row>
    <row r="8802" spans="1:15" outlineLevel="1">
      <c r="A8802" t="s">
        <v>20497</v>
      </c>
      <c r="C8802" s="191" t="s">
        <v>10416</v>
      </c>
      <c r="E8802" t="s">
        <v>10417</v>
      </c>
      <c r="F8802" t="s">
        <v>3863</v>
      </c>
      <c r="G8802" t="s">
        <v>399</v>
      </c>
      <c r="H8802">
        <v>2020</v>
      </c>
      <c r="J8802" t="s">
        <v>22634</v>
      </c>
      <c r="K8802" s="132" t="str">
        <f>IFERROR(IFERROR(INDEX(Кат!$O:$O,MATCH($C8802,Кат!$I:$I,0)),INDEX(Торг!$L:$L,MATCH($C8802,Торг!$I:$I,0))),"")</f>
        <v/>
      </c>
      <c r="L8802" s="132" t="str">
        <f>IFERROR(IFERROR(INDEX(Кат!$A:$A,MATCH($C8802,Кат!$I:$I,0)),INDEX(Торг!$A:$A,MATCH($C8802,Торг!$I:$I,0))),"")</f>
        <v/>
      </c>
      <c r="M8802" s="132" t="str">
        <f>IFERROR(IFERROR(INDEX(Кат!$B:$B,MATCH($C8802,Кат!$I:$I,0)),INDEX(Торг!$B:$B,MATCH($C8802,Торг!$I:$I,0))),"")</f>
        <v/>
      </c>
      <c r="N8802" s="132" t="str">
        <f t="shared" si="137"/>
        <v>КЕДР КД01-2904011</v>
      </c>
      <c r="O8802" s="132" t="str">
        <f>IFERROR(IFERROR(INDEX(Кат!$B:$B,MATCH($N8802,Кат!$I:$I,0)),INDEX(Торг!$B:$B,MATCH($N8802,Торг!$I:$I,0))),"")</f>
        <v/>
      </c>
    </row>
    <row r="8803" spans="1:15" outlineLevel="1">
      <c r="A8803" t="s">
        <v>20498</v>
      </c>
      <c r="C8803" s="191" t="s">
        <v>10418</v>
      </c>
      <c r="E8803" t="s">
        <v>10419</v>
      </c>
      <c r="F8803" t="s">
        <v>3863</v>
      </c>
      <c r="G8803" t="s">
        <v>399</v>
      </c>
      <c r="H8803">
        <v>2020</v>
      </c>
      <c r="J8803" t="s">
        <v>22634</v>
      </c>
      <c r="K8803" s="132" t="str">
        <f>IFERROR(IFERROR(INDEX(Кат!$O:$O,MATCH($C8803,Кат!$I:$I,0)),INDEX(Торг!$L:$L,MATCH($C8803,Торг!$I:$I,0))),"")</f>
        <v/>
      </c>
      <c r="L8803" s="132" t="str">
        <f>IFERROR(IFERROR(INDEX(Кат!$A:$A,MATCH($C8803,Кат!$I:$I,0)),INDEX(Торг!$A:$A,MATCH($C8803,Торг!$I:$I,0))),"")</f>
        <v/>
      </c>
      <c r="M8803" s="132" t="str">
        <f>IFERROR(IFERROR(INDEX(Кат!$B:$B,MATCH($C8803,Кат!$I:$I,0)),INDEX(Торг!$B:$B,MATCH($C8803,Торг!$I:$I,0))),"")</f>
        <v/>
      </c>
      <c r="N8803" s="132" t="str">
        <f t="shared" si="137"/>
        <v>КЕДР КД01-2904010</v>
      </c>
      <c r="O8803" s="132" t="str">
        <f>IFERROR(IFERROR(INDEX(Кат!$B:$B,MATCH($N8803,Кат!$I:$I,0)),INDEX(Торг!$B:$B,MATCH($N8803,Торг!$I:$I,0))),"")</f>
        <v/>
      </c>
    </row>
    <row r="8804" spans="1:15" outlineLevel="1">
      <c r="A8804" t="s">
        <v>20499</v>
      </c>
      <c r="C8804" s="191" t="s">
        <v>10420</v>
      </c>
      <c r="E8804" t="s">
        <v>10421</v>
      </c>
      <c r="F8804" t="s">
        <v>3863</v>
      </c>
      <c r="G8804" t="s">
        <v>375</v>
      </c>
      <c r="H8804">
        <v>2660</v>
      </c>
      <c r="J8804" t="s">
        <v>22634</v>
      </c>
      <c r="K8804" s="132" t="str">
        <f>IFERROR(IFERROR(INDEX(Кат!$O:$O,MATCH($C8804,Кат!$I:$I,0)),INDEX(Торг!$L:$L,MATCH($C8804,Торг!$I:$I,0))),"")</f>
        <v/>
      </c>
      <c r="L8804" s="132" t="str">
        <f>IFERROR(IFERROR(INDEX(Кат!$A:$A,MATCH($C8804,Кат!$I:$I,0)),INDEX(Торг!$A:$A,MATCH($C8804,Торг!$I:$I,0))),"")</f>
        <v/>
      </c>
      <c r="M8804" s="132" t="str">
        <f>IFERROR(IFERROR(INDEX(Кат!$B:$B,MATCH($C8804,Кат!$I:$I,0)),INDEX(Торг!$B:$B,MATCH($C8804,Торг!$I:$I,0))),"")</f>
        <v/>
      </c>
      <c r="N8804" s="132" t="str">
        <f t="shared" si="137"/>
        <v>КЕДР КД01-3003000</v>
      </c>
      <c r="O8804" s="132" t="str">
        <f>IFERROR(IFERROR(INDEX(Кат!$B:$B,MATCH($N8804,Кат!$I:$I,0)),INDEX(Торг!$B:$B,MATCH($N8804,Торг!$I:$I,0))),"")</f>
        <v/>
      </c>
    </row>
    <row r="8805" spans="1:15" outlineLevel="1">
      <c r="A8805" t="s">
        <v>20500</v>
      </c>
      <c r="C8805" s="191" t="s">
        <v>10422</v>
      </c>
      <c r="E8805" t="s">
        <v>10423</v>
      </c>
      <c r="F8805" t="s">
        <v>3863</v>
      </c>
      <c r="G8805" t="s">
        <v>375</v>
      </c>
      <c r="H8805">
        <v>2700</v>
      </c>
      <c r="J8805" t="s">
        <v>22634</v>
      </c>
      <c r="K8805" s="132" t="str">
        <f>IFERROR(IFERROR(INDEX(Кат!$O:$O,MATCH($C8805,Кат!$I:$I,0)),INDEX(Торг!$L:$L,MATCH($C8805,Торг!$I:$I,0))),"")</f>
        <v/>
      </c>
      <c r="L8805" s="132" t="str">
        <f>IFERROR(IFERROR(INDEX(Кат!$A:$A,MATCH($C8805,Кат!$I:$I,0)),INDEX(Торг!$A:$A,MATCH($C8805,Торг!$I:$I,0))),"")</f>
        <v/>
      </c>
      <c r="M8805" s="132" t="str">
        <f>IFERROR(IFERROR(INDEX(Кат!$B:$B,MATCH($C8805,Кат!$I:$I,0)),INDEX(Торг!$B:$B,MATCH($C8805,Торг!$I:$I,0))),"")</f>
        <v/>
      </c>
      <c r="N8805" s="132" t="str">
        <f t="shared" si="137"/>
        <v>КЕДР КД01-3003000SP</v>
      </c>
      <c r="O8805" s="132" t="str">
        <f>IFERROR(IFERROR(INDEX(Кат!$B:$B,MATCH($N8805,Кат!$I:$I,0)),INDEX(Торг!$B:$B,MATCH($N8805,Торг!$I:$I,0))),"")</f>
        <v/>
      </c>
    </row>
    <row r="8806" spans="1:15" outlineLevel="1">
      <c r="A8806" t="s">
        <v>20501</v>
      </c>
      <c r="C8806" s="191" t="s">
        <v>3864</v>
      </c>
      <c r="E8806" t="s">
        <v>3865</v>
      </c>
      <c r="F8806" t="s">
        <v>3863</v>
      </c>
      <c r="G8806" t="s">
        <v>375</v>
      </c>
      <c r="H8806">
        <v>2750</v>
      </c>
      <c r="J8806" t="s">
        <v>22634</v>
      </c>
      <c r="K8806" s="132" t="str">
        <f>IFERROR(IFERROR(INDEX(Кат!$O:$O,MATCH($C8806,Кат!$I:$I,0)),INDEX(Торг!$L:$L,MATCH($C8806,Торг!$I:$I,0))),"")</f>
        <v/>
      </c>
      <c r="L8806" s="132" t="str">
        <f>IFERROR(IFERROR(INDEX(Кат!$A:$A,MATCH($C8806,Кат!$I:$I,0)),INDEX(Торг!$A:$A,MATCH($C8806,Торг!$I:$I,0))),"")</f>
        <v/>
      </c>
      <c r="M8806" s="132" t="str">
        <f>IFERROR(IFERROR(INDEX(Кат!$B:$B,MATCH($C8806,Кат!$I:$I,0)),INDEX(Торг!$B:$B,MATCH($C8806,Торг!$I:$I,0))),"")</f>
        <v/>
      </c>
      <c r="N8806" s="132" t="str">
        <f t="shared" si="137"/>
        <v>КЕДР КД21-3414000</v>
      </c>
      <c r="O8806" s="132" t="str">
        <f>IFERROR(IFERROR(INDEX(Кат!$B:$B,MATCH($N8806,Кат!$I:$I,0)),INDEX(Торг!$B:$B,MATCH($N8806,Торг!$I:$I,0))),"")</f>
        <v/>
      </c>
    </row>
    <row r="8807" spans="1:15" outlineLevel="1">
      <c r="A8807" t="s">
        <v>20502</v>
      </c>
      <c r="C8807" s="191" t="s">
        <v>10424</v>
      </c>
      <c r="E8807" t="s">
        <v>10425</v>
      </c>
      <c r="F8807" t="s">
        <v>3863</v>
      </c>
      <c r="G8807" t="s">
        <v>375</v>
      </c>
      <c r="H8807">
        <v>2750</v>
      </c>
      <c r="J8807" t="s">
        <v>22634</v>
      </c>
      <c r="K8807" s="132" t="str">
        <f>IFERROR(IFERROR(INDEX(Кат!$O:$O,MATCH($C8807,Кат!$I:$I,0)),INDEX(Торг!$L:$L,MATCH($C8807,Торг!$I:$I,0))),"")</f>
        <v/>
      </c>
      <c r="L8807" s="132" t="str">
        <f>IFERROR(IFERROR(INDEX(Кат!$A:$A,MATCH($C8807,Кат!$I:$I,0)),INDEX(Торг!$A:$A,MATCH($C8807,Торг!$I:$I,0))),"")</f>
        <v/>
      </c>
      <c r="M8807" s="132" t="str">
        <f>IFERROR(IFERROR(INDEX(Кат!$B:$B,MATCH($C8807,Кат!$I:$I,0)),INDEX(Торг!$B:$B,MATCH($C8807,Торг!$I:$I,0))),"")</f>
        <v/>
      </c>
      <c r="N8807" s="132" t="str">
        <f t="shared" si="137"/>
        <v>КЕДР КД21-3414000SP</v>
      </c>
      <c r="O8807" s="132" t="str">
        <f>IFERROR(IFERROR(INDEX(Кат!$B:$B,MATCH($N8807,Кат!$I:$I,0)),INDEX(Торг!$B:$B,MATCH($N8807,Торг!$I:$I,0))),"")</f>
        <v/>
      </c>
    </row>
    <row r="8808" spans="1:15" outlineLevel="1">
      <c r="A8808" t="s">
        <v>20503</v>
      </c>
      <c r="C8808" s="191" t="s">
        <v>14536</v>
      </c>
      <c r="E8808" t="s">
        <v>14537</v>
      </c>
      <c r="F8808" t="s">
        <v>3863</v>
      </c>
      <c r="G8808" t="s">
        <v>375</v>
      </c>
      <c r="H8808">
        <v>2650</v>
      </c>
      <c r="J8808" t="s">
        <v>22634</v>
      </c>
      <c r="K8808" s="132" t="str">
        <f>IFERROR(IFERROR(INDEX(Кат!$O:$O,MATCH($C8808,Кат!$I:$I,0)),INDEX(Торг!$L:$L,MATCH($C8808,Торг!$I:$I,0))),"")</f>
        <v/>
      </c>
      <c r="L8808" s="132" t="str">
        <f>IFERROR(IFERROR(INDEX(Кат!$A:$A,MATCH($C8808,Кат!$I:$I,0)),INDEX(Торг!$A:$A,MATCH($C8808,Торг!$I:$I,0))),"")</f>
        <v/>
      </c>
      <c r="M8808" s="132" t="str">
        <f>IFERROR(IFERROR(INDEX(Кат!$B:$B,MATCH($C8808,Кат!$I:$I,0)),INDEX(Торг!$B:$B,MATCH($C8808,Торг!$I:$I,0))),"")</f>
        <v/>
      </c>
      <c r="N8808" s="132" t="str">
        <f t="shared" si="137"/>
        <v>КЕДР КД214-3414000</v>
      </c>
      <c r="O8808" s="132" t="str">
        <f>IFERROR(IFERROR(INDEX(Кат!$B:$B,MATCH($N8808,Кат!$I:$I,0)),INDEX(Торг!$B:$B,MATCH($N8808,Торг!$I:$I,0))),"")</f>
        <v/>
      </c>
    </row>
    <row r="8809" spans="1:15" outlineLevel="1">
      <c r="A8809" t="s">
        <v>20504</v>
      </c>
      <c r="C8809" s="191" t="s">
        <v>10426</v>
      </c>
      <c r="E8809" t="s">
        <v>10427</v>
      </c>
      <c r="F8809" t="s">
        <v>3863</v>
      </c>
      <c r="G8809" t="s">
        <v>375</v>
      </c>
      <c r="H8809">
        <v>2750</v>
      </c>
      <c r="J8809" t="s">
        <v>22634</v>
      </c>
      <c r="K8809" s="132" t="str">
        <f>IFERROR(IFERROR(INDEX(Кат!$O:$O,MATCH($C8809,Кат!$I:$I,0)),INDEX(Торг!$L:$L,MATCH($C8809,Торг!$I:$I,0))),"")</f>
        <v/>
      </c>
      <c r="L8809" s="132" t="str">
        <f>IFERROR(IFERROR(INDEX(Кат!$A:$A,MATCH($C8809,Кат!$I:$I,0)),INDEX(Торг!$A:$A,MATCH($C8809,Торг!$I:$I,0))),"")</f>
        <v/>
      </c>
      <c r="M8809" s="132" t="str">
        <f>IFERROR(IFERROR(INDEX(Кат!$B:$B,MATCH($C8809,Кат!$I:$I,0)),INDEX(Торг!$B:$B,MATCH($C8809,Торг!$I:$I,0))),"")</f>
        <v/>
      </c>
      <c r="N8809" s="132" t="str">
        <f t="shared" si="137"/>
        <v>КЕДР КД23-3414000</v>
      </c>
      <c r="O8809" s="132" t="str">
        <f>IFERROR(IFERROR(INDEX(Кат!$B:$B,MATCH($N8809,Кат!$I:$I,0)),INDEX(Торг!$B:$B,MATCH($N8809,Торг!$I:$I,0))),"")</f>
        <v/>
      </c>
    </row>
    <row r="8810" spans="1:15" outlineLevel="1">
      <c r="A8810" t="s">
        <v>20505</v>
      </c>
      <c r="C8810" s="191" t="s">
        <v>10428</v>
      </c>
      <c r="E8810" t="s">
        <v>10429</v>
      </c>
      <c r="F8810" t="s">
        <v>3863</v>
      </c>
      <c r="G8810" t="s">
        <v>399</v>
      </c>
      <c r="H8810">
        <v>900</v>
      </c>
      <c r="J8810" t="s">
        <v>22634</v>
      </c>
      <c r="K8810" s="132" t="str">
        <f>IFERROR(IFERROR(INDEX(Кат!$O:$O,MATCH($C8810,Кат!$I:$I,0)),INDEX(Торг!$L:$L,MATCH($C8810,Торг!$I:$I,0))),"")</f>
        <v/>
      </c>
      <c r="L8810" s="132" t="str">
        <f>IFERROR(IFERROR(INDEX(Кат!$A:$A,MATCH($C8810,Кат!$I:$I,0)),INDEX(Торг!$A:$A,MATCH($C8810,Торг!$I:$I,0))),"")</f>
        <v/>
      </c>
      <c r="M8810" s="132" t="str">
        <f>IFERROR(IFERROR(INDEX(Кат!$B:$B,MATCH($C8810,Кат!$I:$I,0)),INDEX(Торг!$B:$B,MATCH($C8810,Торг!$I:$I,0))),"")</f>
        <v/>
      </c>
      <c r="N8810" s="132" t="str">
        <f t="shared" si="137"/>
        <v>КЕДР КД23-3414053</v>
      </c>
      <c r="O8810" s="132" t="str">
        <f>IFERROR(IFERROR(INDEX(Кат!$B:$B,MATCH($N8810,Кат!$I:$I,0)),INDEX(Торг!$B:$B,MATCH($N8810,Торг!$I:$I,0))),"")</f>
        <v/>
      </c>
    </row>
    <row r="8811" spans="1:15" outlineLevel="1">
      <c r="A8811" t="s">
        <v>20506</v>
      </c>
      <c r="C8811" s="191" t="s">
        <v>10430</v>
      </c>
      <c r="E8811" t="s">
        <v>10431</v>
      </c>
      <c r="F8811" t="s">
        <v>3863</v>
      </c>
      <c r="G8811" t="s">
        <v>399</v>
      </c>
      <c r="H8811">
        <v>900</v>
      </c>
      <c r="J8811" t="s">
        <v>22634</v>
      </c>
      <c r="K8811" s="132" t="str">
        <f>IFERROR(IFERROR(INDEX(Кат!$O:$O,MATCH($C8811,Кат!$I:$I,0)),INDEX(Торг!$L:$L,MATCH($C8811,Торг!$I:$I,0))),"")</f>
        <v/>
      </c>
      <c r="L8811" s="132" t="str">
        <f>IFERROR(IFERROR(INDEX(Кат!$A:$A,MATCH($C8811,Кат!$I:$I,0)),INDEX(Торг!$A:$A,MATCH($C8811,Торг!$I:$I,0))),"")</f>
        <v/>
      </c>
      <c r="M8811" s="132" t="str">
        <f>IFERROR(IFERROR(INDEX(Кат!$B:$B,MATCH($C8811,Кат!$I:$I,0)),INDEX(Торг!$B:$B,MATCH($C8811,Торг!$I:$I,0))),"")</f>
        <v/>
      </c>
      <c r="N8811" s="132" t="str">
        <f t="shared" si="137"/>
        <v>КЕДР КД23-3414052</v>
      </c>
      <c r="O8811" s="132" t="str">
        <f>IFERROR(IFERROR(INDEX(Кат!$B:$B,MATCH($N8811,Кат!$I:$I,0)),INDEX(Торг!$B:$B,MATCH($N8811,Торг!$I:$I,0))),"")</f>
        <v/>
      </c>
    </row>
    <row r="8812" spans="1:15" outlineLevel="1">
      <c r="A8812" t="s">
        <v>20507</v>
      </c>
      <c r="C8812" s="191" t="s">
        <v>10432</v>
      </c>
      <c r="E8812" t="s">
        <v>10433</v>
      </c>
      <c r="F8812" t="s">
        <v>3863</v>
      </c>
      <c r="G8812" t="s">
        <v>399</v>
      </c>
      <c r="H8812">
        <v>820</v>
      </c>
      <c r="J8812" t="s">
        <v>22634</v>
      </c>
      <c r="K8812" s="132" t="str">
        <f>IFERROR(IFERROR(INDEX(Кат!$O:$O,MATCH($C8812,Кат!$I:$I,0)),INDEX(Торг!$L:$L,MATCH($C8812,Торг!$I:$I,0))),"")</f>
        <v/>
      </c>
      <c r="L8812" s="132" t="str">
        <f>IFERROR(IFERROR(INDEX(Кат!$A:$A,MATCH($C8812,Кат!$I:$I,0)),INDEX(Торг!$A:$A,MATCH($C8812,Торг!$I:$I,0))),"")</f>
        <v/>
      </c>
      <c r="M8812" s="132" t="str">
        <f>IFERROR(IFERROR(INDEX(Кат!$B:$B,MATCH($C8812,Кат!$I:$I,0)),INDEX(Торг!$B:$B,MATCH($C8812,Торг!$I:$I,0))),"")</f>
        <v/>
      </c>
      <c r="N8812" s="132" t="str">
        <f t="shared" si="137"/>
        <v>КЕДР КД01-3003010</v>
      </c>
      <c r="O8812" s="132" t="str">
        <f>IFERROR(IFERROR(INDEX(Кат!$B:$B,MATCH($N8812,Кат!$I:$I,0)),INDEX(Торг!$B:$B,MATCH($N8812,Торг!$I:$I,0))),"")</f>
        <v/>
      </c>
    </row>
    <row r="8813" spans="1:15" outlineLevel="1">
      <c r="A8813" t="s">
        <v>20508</v>
      </c>
      <c r="C8813" s="191" t="s">
        <v>10434</v>
      </c>
      <c r="E8813" t="s">
        <v>10435</v>
      </c>
      <c r="F8813" t="s">
        <v>3863</v>
      </c>
      <c r="G8813" t="s">
        <v>399</v>
      </c>
      <c r="H8813">
        <v>900</v>
      </c>
      <c r="J8813" t="s">
        <v>22634</v>
      </c>
      <c r="K8813" s="132" t="str">
        <f>IFERROR(IFERROR(INDEX(Кат!$O:$O,MATCH($C8813,Кат!$I:$I,0)),INDEX(Торг!$L:$L,MATCH($C8813,Торг!$I:$I,0))),"")</f>
        <v/>
      </c>
      <c r="L8813" s="132" t="str">
        <f>IFERROR(IFERROR(INDEX(Кат!$A:$A,MATCH($C8813,Кат!$I:$I,0)),INDEX(Торг!$A:$A,MATCH($C8813,Торг!$I:$I,0))),"")</f>
        <v/>
      </c>
      <c r="M8813" s="132" t="str">
        <f>IFERROR(IFERROR(INDEX(Кат!$B:$B,MATCH($C8813,Кат!$I:$I,0)),INDEX(Торг!$B:$B,MATCH($C8813,Торг!$I:$I,0))),"")</f>
        <v/>
      </c>
      <c r="N8813" s="132" t="str">
        <f t="shared" si="137"/>
        <v>КЕДР КД21-3414010</v>
      </c>
      <c r="O8813" s="132" t="str">
        <f>IFERROR(IFERROR(INDEX(Кат!$B:$B,MATCH($N8813,Кат!$I:$I,0)),INDEX(Торг!$B:$B,MATCH($N8813,Торг!$I:$I,0))),"")</f>
        <v/>
      </c>
    </row>
    <row r="8814" spans="1:15" outlineLevel="1">
      <c r="A8814" t="s">
        <v>20509</v>
      </c>
      <c r="C8814" s="191" t="s">
        <v>10436</v>
      </c>
      <c r="E8814" t="s">
        <v>10437</v>
      </c>
      <c r="F8814" t="s">
        <v>3863</v>
      </c>
      <c r="G8814" t="s">
        <v>399</v>
      </c>
      <c r="H8814">
        <v>370</v>
      </c>
      <c r="J8814" t="s">
        <v>22634</v>
      </c>
      <c r="K8814" s="132" t="str">
        <f>IFERROR(IFERROR(INDEX(Кат!$O:$O,MATCH($C8814,Кат!$I:$I,0)),INDEX(Торг!$L:$L,MATCH($C8814,Торг!$I:$I,0))),"")</f>
        <v/>
      </c>
      <c r="L8814" s="132" t="str">
        <f>IFERROR(IFERROR(INDEX(Кат!$A:$A,MATCH($C8814,Кат!$I:$I,0)),INDEX(Торг!$A:$A,MATCH($C8814,Торг!$I:$I,0))),"")</f>
        <v/>
      </c>
      <c r="M8814" s="132" t="str">
        <f>IFERROR(IFERROR(INDEX(Кат!$B:$B,MATCH($C8814,Кат!$I:$I,0)),INDEX(Торг!$B:$B,MATCH($C8814,Торг!$I:$I,0))),"")</f>
        <v/>
      </c>
      <c r="N8814" s="132" t="str">
        <f t="shared" si="137"/>
        <v>КЕДР КД01-2904185</v>
      </c>
      <c r="O8814" s="132" t="str">
        <f>IFERROR(IFERROR(INDEX(Кат!$B:$B,MATCH($N8814,Кат!$I:$I,0)),INDEX(Торг!$B:$B,MATCH($N8814,Торг!$I:$I,0))),"")</f>
        <v/>
      </c>
    </row>
    <row r="8815" spans="1:15" outlineLevel="1">
      <c r="A8815" t="s">
        <v>20510</v>
      </c>
      <c r="C8815" s="191" t="s">
        <v>10438</v>
      </c>
      <c r="E8815" t="s">
        <v>10439</v>
      </c>
      <c r="F8815" t="s">
        <v>3863</v>
      </c>
      <c r="G8815" t="s">
        <v>399</v>
      </c>
      <c r="H8815">
        <v>430</v>
      </c>
      <c r="J8815" t="s">
        <v>22634</v>
      </c>
      <c r="K8815" s="132" t="str">
        <f>IFERROR(IFERROR(INDEX(Кат!$O:$O,MATCH($C8815,Кат!$I:$I,0)),INDEX(Торг!$L:$L,MATCH($C8815,Торг!$I:$I,0))),"")</f>
        <v/>
      </c>
      <c r="L8815" s="132" t="str">
        <f>IFERROR(IFERROR(INDEX(Кат!$A:$A,MATCH($C8815,Кат!$I:$I,0)),INDEX(Торг!$A:$A,MATCH($C8815,Торг!$I:$I,0))),"")</f>
        <v/>
      </c>
      <c r="M8815" s="132" t="str">
        <f>IFERROR(IFERROR(INDEX(Кат!$B:$B,MATCH($C8815,Кат!$I:$I,0)),INDEX(Торг!$B:$B,MATCH($C8815,Торг!$I:$I,0))),"")</f>
        <v/>
      </c>
      <c r="N8815" s="132" t="str">
        <f t="shared" si="137"/>
        <v>КЕДР КД01-2904185SP</v>
      </c>
      <c r="O8815" s="132" t="str">
        <f>IFERROR(IFERROR(INDEX(Кат!$B:$B,MATCH($N8815,Кат!$I:$I,0)),INDEX(Торг!$B:$B,MATCH($N8815,Торг!$I:$I,0))),"")</f>
        <v/>
      </c>
    </row>
    <row r="8816" spans="1:15" outlineLevel="1">
      <c r="A8816" t="s">
        <v>20511</v>
      </c>
      <c r="C8816" s="191" t="s">
        <v>10440</v>
      </c>
      <c r="E8816" t="s">
        <v>10441</v>
      </c>
      <c r="F8816" t="s">
        <v>3863</v>
      </c>
      <c r="G8816" t="s">
        <v>399</v>
      </c>
      <c r="H8816">
        <v>340</v>
      </c>
      <c r="J8816" t="s">
        <v>22634</v>
      </c>
      <c r="K8816" s="132" t="str">
        <f>IFERROR(IFERROR(INDEX(Кат!$O:$O,MATCH($C8816,Кат!$I:$I,0)),INDEX(Торг!$L:$L,MATCH($C8816,Торг!$I:$I,0))),"")</f>
        <v/>
      </c>
      <c r="L8816" s="132" t="str">
        <f>IFERROR(IFERROR(INDEX(Кат!$A:$A,MATCH($C8816,Кат!$I:$I,0)),INDEX(Торг!$A:$A,MATCH($C8816,Торг!$I:$I,0))),"")</f>
        <v/>
      </c>
      <c r="M8816" s="132" t="str">
        <f>IFERROR(IFERROR(INDEX(Кат!$B:$B,MATCH($C8816,Кат!$I:$I,0)),INDEX(Торг!$B:$B,MATCH($C8816,Торг!$I:$I,0))),"")</f>
        <v/>
      </c>
      <c r="N8816" s="132" t="str">
        <f t="shared" si="137"/>
        <v>КЕДР КД01-2904063</v>
      </c>
      <c r="O8816" s="132" t="str">
        <f>IFERROR(IFERROR(INDEX(Кат!$B:$B,MATCH($N8816,Кат!$I:$I,0)),INDEX(Торг!$B:$B,MATCH($N8816,Торг!$I:$I,0))),"")</f>
        <v/>
      </c>
    </row>
    <row r="8817" spans="1:15" outlineLevel="1">
      <c r="A8817" t="s">
        <v>20512</v>
      </c>
      <c r="C8817" s="191" t="s">
        <v>10442</v>
      </c>
      <c r="E8817" t="s">
        <v>10443</v>
      </c>
      <c r="F8817" t="s">
        <v>3863</v>
      </c>
      <c r="G8817" t="s">
        <v>399</v>
      </c>
      <c r="H8817">
        <v>430</v>
      </c>
      <c r="J8817" t="s">
        <v>22634</v>
      </c>
      <c r="K8817" s="132" t="str">
        <f>IFERROR(IFERROR(INDEX(Кат!$O:$O,MATCH($C8817,Кат!$I:$I,0)),INDEX(Торг!$L:$L,MATCH($C8817,Торг!$I:$I,0))),"")</f>
        <v/>
      </c>
      <c r="L8817" s="132" t="str">
        <f>IFERROR(IFERROR(INDEX(Кат!$A:$A,MATCH($C8817,Кат!$I:$I,0)),INDEX(Торг!$A:$A,MATCH($C8817,Торг!$I:$I,0))),"")</f>
        <v/>
      </c>
      <c r="M8817" s="132" t="str">
        <f>IFERROR(IFERROR(INDEX(Кат!$B:$B,MATCH($C8817,Кат!$I:$I,0)),INDEX(Торг!$B:$B,MATCH($C8817,Торг!$I:$I,0))),"")</f>
        <v/>
      </c>
      <c r="N8817" s="132" t="str">
        <f t="shared" si="137"/>
        <v>КЕДР КД01-2904063SP</v>
      </c>
      <c r="O8817" s="132" t="str">
        <f>IFERROR(IFERROR(INDEX(Кат!$B:$B,MATCH($N8817,Кат!$I:$I,0)),INDEX(Торг!$B:$B,MATCH($N8817,Торг!$I:$I,0))),"")</f>
        <v/>
      </c>
    </row>
    <row r="8818" spans="1:15" outlineLevel="1">
      <c r="A8818" t="s">
        <v>20513</v>
      </c>
      <c r="C8818" s="191" t="s">
        <v>10444</v>
      </c>
      <c r="E8818" t="s">
        <v>10445</v>
      </c>
      <c r="F8818" t="s">
        <v>3863</v>
      </c>
      <c r="G8818" t="s">
        <v>399</v>
      </c>
      <c r="H8818">
        <v>400</v>
      </c>
      <c r="J8818" t="s">
        <v>22634</v>
      </c>
      <c r="K8818" s="132" t="str">
        <f>IFERROR(IFERROR(INDEX(Кат!$O:$O,MATCH($C8818,Кат!$I:$I,0)),INDEX(Торг!$L:$L,MATCH($C8818,Торг!$I:$I,0))),"")</f>
        <v/>
      </c>
      <c r="L8818" s="132" t="str">
        <f>IFERROR(IFERROR(INDEX(Кат!$A:$A,MATCH($C8818,Кат!$I:$I,0)),INDEX(Торг!$A:$A,MATCH($C8818,Торг!$I:$I,0))),"")</f>
        <v/>
      </c>
      <c r="M8818" s="132" t="str">
        <f>IFERROR(IFERROR(INDEX(Кат!$B:$B,MATCH($C8818,Кат!$I:$I,0)),INDEX(Торг!$B:$B,MATCH($C8818,Торг!$I:$I,0))),"")</f>
        <v/>
      </c>
      <c r="N8818" s="132" t="str">
        <f t="shared" si="137"/>
        <v>КЕДР КД08-2904185</v>
      </c>
      <c r="O8818" s="132" t="str">
        <f>IFERROR(IFERROR(INDEX(Кат!$B:$B,MATCH($N8818,Кат!$I:$I,0)),INDEX(Торг!$B:$B,MATCH($N8818,Торг!$I:$I,0))),"")</f>
        <v/>
      </c>
    </row>
    <row r="8819" spans="1:15" outlineLevel="1">
      <c r="A8819" t="s">
        <v>20514</v>
      </c>
      <c r="C8819" s="191" t="s">
        <v>10446</v>
      </c>
      <c r="E8819" t="s">
        <v>10447</v>
      </c>
      <c r="F8819" t="s">
        <v>3863</v>
      </c>
      <c r="G8819" t="s">
        <v>399</v>
      </c>
      <c r="H8819">
        <v>810</v>
      </c>
      <c r="J8819" t="s">
        <v>22634</v>
      </c>
      <c r="K8819" s="132" t="str">
        <f>IFERROR(IFERROR(INDEX(Кат!$O:$O,MATCH($C8819,Кат!$I:$I,0)),INDEX(Торг!$L:$L,MATCH($C8819,Торг!$I:$I,0))),"")</f>
        <v/>
      </c>
      <c r="L8819" s="132" t="str">
        <f>IFERROR(IFERROR(INDEX(Кат!$A:$A,MATCH($C8819,Кат!$I:$I,0)),INDEX(Торг!$A:$A,MATCH($C8819,Торг!$I:$I,0))),"")</f>
        <v/>
      </c>
      <c r="M8819" s="132" t="str">
        <f>IFERROR(IFERROR(INDEX(Кат!$B:$B,MATCH($C8819,Кат!$I:$I,0)),INDEX(Торг!$B:$B,MATCH($C8819,Торг!$I:$I,0))),"")</f>
        <v/>
      </c>
      <c r="N8819" s="132" t="str">
        <f t="shared" si="137"/>
        <v>КЕДР КД08-2904185SP</v>
      </c>
      <c r="O8819" s="132" t="str">
        <f>IFERROR(IFERROR(INDEX(Кат!$B:$B,MATCH($N8819,Кат!$I:$I,0)),INDEX(Торг!$B:$B,MATCH($N8819,Торг!$I:$I,0))),"")</f>
        <v/>
      </c>
    </row>
    <row r="8820" spans="1:15" outlineLevel="1">
      <c r="A8820" t="s">
        <v>20515</v>
      </c>
      <c r="C8820" s="191" t="s">
        <v>10448</v>
      </c>
      <c r="E8820" t="s">
        <v>10449</v>
      </c>
      <c r="F8820" t="s">
        <v>3863</v>
      </c>
      <c r="G8820" t="s">
        <v>399</v>
      </c>
      <c r="H8820">
        <v>430</v>
      </c>
      <c r="J8820" t="s">
        <v>22634</v>
      </c>
      <c r="K8820" s="132" t="str">
        <f>IFERROR(IFERROR(INDEX(Кат!$O:$O,MATCH($C8820,Кат!$I:$I,0)),INDEX(Торг!$L:$L,MATCH($C8820,Торг!$I:$I,0))),"")</f>
        <v/>
      </c>
      <c r="L8820" s="132" t="str">
        <f>IFERROR(IFERROR(INDEX(Кат!$A:$A,MATCH($C8820,Кат!$I:$I,0)),INDEX(Торг!$A:$A,MATCH($C8820,Торг!$I:$I,0))),"")</f>
        <v/>
      </c>
      <c r="M8820" s="132" t="str">
        <f>IFERROR(IFERROR(INDEX(Кат!$B:$B,MATCH($C8820,Кат!$I:$I,0)),INDEX(Торг!$B:$B,MATCH($C8820,Торг!$I:$I,0))),"")</f>
        <v/>
      </c>
      <c r="N8820" s="132" t="str">
        <f t="shared" si="137"/>
        <v>КЕДР КД10-2904185</v>
      </c>
      <c r="O8820" s="132" t="str">
        <f>IFERROR(IFERROR(INDEX(Кат!$B:$B,MATCH($N8820,Кат!$I:$I,0)),INDEX(Торг!$B:$B,MATCH($N8820,Торг!$I:$I,0))),"")</f>
        <v/>
      </c>
    </row>
    <row r="8821" spans="1:15" outlineLevel="1">
      <c r="A8821" t="s">
        <v>20516</v>
      </c>
      <c r="C8821" s="191" t="s">
        <v>10450</v>
      </c>
      <c r="E8821" t="s">
        <v>10451</v>
      </c>
      <c r="F8821" t="s">
        <v>3863</v>
      </c>
      <c r="G8821" t="s">
        <v>399</v>
      </c>
      <c r="H8821">
        <v>400</v>
      </c>
      <c r="J8821" t="s">
        <v>22634</v>
      </c>
      <c r="K8821" s="132" t="str">
        <f>IFERROR(IFERROR(INDEX(Кат!$O:$O,MATCH($C8821,Кат!$I:$I,0)),INDEX(Торг!$L:$L,MATCH($C8821,Торг!$I:$I,0))),"")</f>
        <v/>
      </c>
      <c r="L8821" s="132" t="str">
        <f>IFERROR(IFERROR(INDEX(Кат!$A:$A,MATCH($C8821,Кат!$I:$I,0)),INDEX(Торг!$A:$A,MATCH($C8821,Торг!$I:$I,0))),"")</f>
        <v/>
      </c>
      <c r="M8821" s="132" t="str">
        <f>IFERROR(IFERROR(INDEX(Кат!$B:$B,MATCH($C8821,Кат!$I:$I,0)),INDEX(Торг!$B:$B,MATCH($C8821,Торг!$I:$I,0))),"")</f>
        <v/>
      </c>
      <c r="N8821" s="132" t="str">
        <f t="shared" si="137"/>
        <v>КЕДР КД21-2904192</v>
      </c>
      <c r="O8821" s="132" t="str">
        <f>IFERROR(IFERROR(INDEX(Кат!$B:$B,MATCH($N8821,Кат!$I:$I,0)),INDEX(Торг!$B:$B,MATCH($N8821,Торг!$I:$I,0))),"")</f>
        <v/>
      </c>
    </row>
    <row r="8822" spans="1:15" outlineLevel="1">
      <c r="A8822" t="s">
        <v>20517</v>
      </c>
      <c r="C8822" s="191" t="s">
        <v>10452</v>
      </c>
      <c r="E8822" t="s">
        <v>10453</v>
      </c>
      <c r="F8822" t="s">
        <v>3863</v>
      </c>
      <c r="G8822" t="s">
        <v>399</v>
      </c>
      <c r="H8822">
        <v>510</v>
      </c>
      <c r="J8822" t="s">
        <v>22634</v>
      </c>
      <c r="K8822" s="132" t="str">
        <f>IFERROR(IFERROR(INDEX(Кат!$O:$O,MATCH($C8822,Кат!$I:$I,0)),INDEX(Торг!$L:$L,MATCH($C8822,Торг!$I:$I,0))),"")</f>
        <v/>
      </c>
      <c r="L8822" s="132" t="str">
        <f>IFERROR(IFERROR(INDEX(Кат!$A:$A,MATCH($C8822,Кат!$I:$I,0)),INDEX(Торг!$A:$A,MATCH($C8822,Торг!$I:$I,0))),"")</f>
        <v/>
      </c>
      <c r="M8822" s="132" t="str">
        <f>IFERROR(IFERROR(INDEX(Кат!$B:$B,MATCH($C8822,Кат!$I:$I,0)),INDEX(Торг!$B:$B,MATCH($C8822,Торг!$I:$I,0))),"")</f>
        <v/>
      </c>
      <c r="N8822" s="132" t="str">
        <f t="shared" si="137"/>
        <v>КЕДР КД23-2904192</v>
      </c>
      <c r="O8822" s="132" t="str">
        <f>IFERROR(IFERROR(INDEX(Кат!$B:$B,MATCH($N8822,Кат!$I:$I,0)),INDEX(Торг!$B:$B,MATCH($N8822,Торг!$I:$I,0))),"")</f>
        <v/>
      </c>
    </row>
    <row r="8823" spans="1:15" outlineLevel="1">
      <c r="A8823" t="s">
        <v>20518</v>
      </c>
      <c r="C8823" s="191" t="s">
        <v>10454</v>
      </c>
      <c r="E8823" t="s">
        <v>10455</v>
      </c>
      <c r="F8823" t="s">
        <v>3863</v>
      </c>
      <c r="G8823" t="s">
        <v>399</v>
      </c>
      <c r="H8823">
        <v>530</v>
      </c>
      <c r="J8823" t="s">
        <v>22634</v>
      </c>
      <c r="K8823" s="132" t="str">
        <f>IFERROR(IFERROR(INDEX(Кат!$O:$O,MATCH($C8823,Кат!$I:$I,0)),INDEX(Торг!$L:$L,MATCH($C8823,Торг!$I:$I,0))),"")</f>
        <v/>
      </c>
      <c r="L8823" s="132" t="str">
        <f>IFERROR(IFERROR(INDEX(Кат!$A:$A,MATCH($C8823,Кат!$I:$I,0)),INDEX(Торг!$A:$A,MATCH($C8823,Торг!$I:$I,0))),"")</f>
        <v/>
      </c>
      <c r="M8823" s="132" t="str">
        <f>IFERROR(IFERROR(INDEX(Кат!$B:$B,MATCH($C8823,Кат!$I:$I,0)),INDEX(Торг!$B:$B,MATCH($C8823,Торг!$I:$I,0))),"")</f>
        <v/>
      </c>
      <c r="N8823" s="132" t="str">
        <f t="shared" si="137"/>
        <v>КЕДР КД8450006741</v>
      </c>
      <c r="O8823" s="132" t="str">
        <f>IFERROR(IFERROR(INDEX(Кат!$B:$B,MATCH($N8823,Кат!$I:$I,0)),INDEX(Торг!$B:$B,MATCH($N8823,Торг!$I:$I,0))),"")</f>
        <v/>
      </c>
    </row>
    <row r="8824" spans="1:15" outlineLevel="1">
      <c r="A8824" t="s">
        <v>20519</v>
      </c>
      <c r="C8824" s="191" t="s">
        <v>10456</v>
      </c>
      <c r="E8824" t="s">
        <v>10457</v>
      </c>
      <c r="F8824" t="s">
        <v>3863</v>
      </c>
      <c r="G8824" t="s">
        <v>399</v>
      </c>
      <c r="H8824">
        <v>530</v>
      </c>
      <c r="J8824" t="s">
        <v>22634</v>
      </c>
      <c r="K8824" s="132" t="str">
        <f>IFERROR(IFERROR(INDEX(Кат!$O:$O,MATCH($C8824,Кат!$I:$I,0)),INDEX(Торг!$L:$L,MATCH($C8824,Торг!$I:$I,0))),"")</f>
        <v/>
      </c>
      <c r="L8824" s="132" t="str">
        <f>IFERROR(IFERROR(INDEX(Кат!$A:$A,MATCH($C8824,Кат!$I:$I,0)),INDEX(Торг!$A:$A,MATCH($C8824,Торг!$I:$I,0))),"")</f>
        <v/>
      </c>
      <c r="M8824" s="132" t="str">
        <f>IFERROR(IFERROR(INDEX(Кат!$B:$B,MATCH($C8824,Кат!$I:$I,0)),INDEX(Торг!$B:$B,MATCH($C8824,Торг!$I:$I,0))),"")</f>
        <v/>
      </c>
      <c r="N8824" s="132" t="str">
        <f t="shared" si="137"/>
        <v>КЕДР КД8450006742</v>
      </c>
      <c r="O8824" s="132" t="str">
        <f>IFERROR(IFERROR(INDEX(Кат!$B:$B,MATCH($N8824,Кат!$I:$I,0)),INDEX(Торг!$B:$B,MATCH($N8824,Торг!$I:$I,0))),"")</f>
        <v/>
      </c>
    </row>
    <row r="8825" spans="1:15" outlineLevel="1">
      <c r="A8825" t="s">
        <v>24642</v>
      </c>
      <c r="C8825" s="191"/>
      <c r="E8825" t="s">
        <v>24643</v>
      </c>
      <c r="J8825" t="s">
        <v>22634</v>
      </c>
      <c r="K8825" s="132" t="str">
        <f>IFERROR(IFERROR(INDEX(Кат!$O:$O,MATCH($C8825,Кат!$I:$I,0)),INDEX(Торг!$L:$L,MATCH($C8825,Торг!$I:$I,0))),"")</f>
        <v/>
      </c>
      <c r="L8825" s="132" t="str">
        <f>IFERROR(IFERROR(INDEX(Кат!$A:$A,MATCH($C8825,Кат!$I:$I,0)),INDEX(Торг!$A:$A,MATCH($C8825,Торг!$I:$I,0))),"")</f>
        <v/>
      </c>
      <c r="M8825" s="132" t="str">
        <f>IFERROR(IFERROR(INDEX(Кат!$B:$B,MATCH($C8825,Кат!$I:$I,0)),INDEX(Торг!$B:$B,MATCH($C8825,Торг!$I:$I,0))),"")</f>
        <v/>
      </c>
      <c r="N8825" s="132" t="str">
        <f t="shared" si="137"/>
        <v xml:space="preserve"> </v>
      </c>
      <c r="O8825" s="132" t="str">
        <f>IFERROR(IFERROR(INDEX(Кат!$B:$B,MATCH($N8825,Кат!$I:$I,0)),INDEX(Торг!$B:$B,MATCH($N8825,Торг!$I:$I,0))),"")</f>
        <v/>
      </c>
    </row>
    <row r="8826" spans="1:15" outlineLevel="1">
      <c r="A8826" t="s">
        <v>20520</v>
      </c>
      <c r="C8826" s="191" t="s">
        <v>10458</v>
      </c>
      <c r="E8826" t="s">
        <v>10459</v>
      </c>
      <c r="F8826" t="s">
        <v>10460</v>
      </c>
      <c r="G8826" t="s">
        <v>399</v>
      </c>
      <c r="H8826">
        <v>4900</v>
      </c>
      <c r="J8826" t="s">
        <v>22634</v>
      </c>
      <c r="K8826" s="132" t="str">
        <f>IFERROR(IFERROR(INDEX(Кат!$O:$O,MATCH($C8826,Кат!$I:$I,0)),INDEX(Торг!$L:$L,MATCH($C8826,Торг!$I:$I,0))),"")</f>
        <v/>
      </c>
      <c r="L8826" s="132" t="str">
        <f>IFERROR(IFERROR(INDEX(Кат!$A:$A,MATCH($C8826,Кат!$I:$I,0)),INDEX(Торг!$A:$A,MATCH($C8826,Торг!$I:$I,0))),"")</f>
        <v/>
      </c>
      <c r="M8826" s="132" t="str">
        <f>IFERROR(IFERROR(INDEX(Кат!$B:$B,MATCH($C8826,Кат!$I:$I,0)),INDEX(Торг!$B:$B,MATCH($C8826,Торг!$I:$I,0))),"")</f>
        <v/>
      </c>
      <c r="N8826" s="132" t="str">
        <f t="shared" si="137"/>
        <v>КЗАТЭ 9402.3701000-06</v>
      </c>
      <c r="O8826" s="132" t="str">
        <f>IFERROR(IFERROR(INDEX(Кат!$B:$B,MATCH($N8826,Кат!$I:$I,0)),INDEX(Торг!$B:$B,MATCH($N8826,Торг!$I:$I,0))),"")</f>
        <v/>
      </c>
    </row>
    <row r="8827" spans="1:15" outlineLevel="1">
      <c r="A8827" t="s">
        <v>20521</v>
      </c>
      <c r="C8827" s="191" t="s">
        <v>10462</v>
      </c>
      <c r="E8827" t="s">
        <v>10463</v>
      </c>
      <c r="F8827" t="s">
        <v>10460</v>
      </c>
      <c r="G8827" t="s">
        <v>399</v>
      </c>
      <c r="H8827">
        <v>6000</v>
      </c>
      <c r="J8827" t="s">
        <v>22634</v>
      </c>
      <c r="K8827" s="132" t="str">
        <f>IFERROR(IFERROR(INDEX(Кат!$O:$O,MATCH($C8827,Кат!$I:$I,0)),INDEX(Торг!$L:$L,MATCH($C8827,Торг!$I:$I,0))),"")</f>
        <v/>
      </c>
      <c r="L8827" s="132" t="str">
        <f>IFERROR(IFERROR(INDEX(Кат!$A:$A,MATCH($C8827,Кат!$I:$I,0)),INDEX(Торг!$A:$A,MATCH($C8827,Торг!$I:$I,0))),"")</f>
        <v/>
      </c>
      <c r="M8827" s="132" t="str">
        <f>IFERROR(IFERROR(INDEX(Кат!$B:$B,MATCH($C8827,Кат!$I:$I,0)),INDEX(Торг!$B:$B,MATCH($C8827,Торг!$I:$I,0))),"")</f>
        <v/>
      </c>
      <c r="N8827" s="132" t="str">
        <f t="shared" si="137"/>
        <v>КЗАТЭ 9402.3701-14М</v>
      </c>
      <c r="O8827" s="132" t="str">
        <f>IFERROR(IFERROR(INDEX(Кат!$B:$B,MATCH($N8827,Кат!$I:$I,0)),INDEX(Торг!$B:$B,MATCH($N8827,Торг!$I:$I,0))),"")</f>
        <v/>
      </c>
    </row>
    <row r="8828" spans="1:15" outlineLevel="1">
      <c r="A8828" t="s">
        <v>20522</v>
      </c>
      <c r="C8828" s="191" t="s">
        <v>10461</v>
      </c>
      <c r="E8828" t="s">
        <v>13548</v>
      </c>
      <c r="F8828" t="s">
        <v>10460</v>
      </c>
      <c r="G8828" t="s">
        <v>399</v>
      </c>
      <c r="H8828">
        <v>7000</v>
      </c>
      <c r="J8828" t="s">
        <v>22634</v>
      </c>
      <c r="K8828" s="132" t="str">
        <f>IFERROR(IFERROR(INDEX(Кат!$O:$O,MATCH($C8828,Кат!$I:$I,0)),INDEX(Торг!$L:$L,MATCH($C8828,Торг!$I:$I,0))),"")</f>
        <v/>
      </c>
      <c r="L8828" s="132" t="str">
        <f>IFERROR(IFERROR(INDEX(Кат!$A:$A,MATCH($C8828,Кат!$I:$I,0)),INDEX(Торг!$A:$A,MATCH($C8828,Торг!$I:$I,0))),"")</f>
        <v/>
      </c>
      <c r="M8828" s="132" t="str">
        <f>IFERROR(IFERROR(INDEX(Кат!$B:$B,MATCH($C8828,Кат!$I:$I,0)),INDEX(Торг!$B:$B,MATCH($C8828,Торг!$I:$I,0))),"")</f>
        <v/>
      </c>
      <c r="N8828" s="132" t="str">
        <f t="shared" si="137"/>
        <v>КЗАТЭ 9402.3701000-14</v>
      </c>
      <c r="O8828" s="132" t="str">
        <f>IFERROR(IFERROR(INDEX(Кат!$B:$B,MATCH($N8828,Кат!$I:$I,0)),INDEX(Торг!$B:$B,MATCH($N8828,Торг!$I:$I,0))),"")</f>
        <v/>
      </c>
    </row>
    <row r="8829" spans="1:15" outlineLevel="1">
      <c r="A8829" t="s">
        <v>20523</v>
      </c>
      <c r="C8829" s="191" t="s">
        <v>10464</v>
      </c>
      <c r="E8829" t="s">
        <v>13504</v>
      </c>
      <c r="F8829" t="s">
        <v>10460</v>
      </c>
      <c r="G8829" t="s">
        <v>399</v>
      </c>
      <c r="H8829">
        <v>5300</v>
      </c>
      <c r="J8829" t="s">
        <v>22634</v>
      </c>
      <c r="K8829" s="132" t="str">
        <f>IFERROR(IFERROR(INDEX(Кат!$O:$O,MATCH($C8829,Кат!$I:$I,0)),INDEX(Торг!$L:$L,MATCH($C8829,Торг!$I:$I,0))),"")</f>
        <v/>
      </c>
      <c r="L8829" s="132" t="str">
        <f>IFERROR(IFERROR(INDEX(Кат!$A:$A,MATCH($C8829,Кат!$I:$I,0)),INDEX(Торг!$A:$A,MATCH($C8829,Торг!$I:$I,0))),"")</f>
        <v/>
      </c>
      <c r="M8829" s="132" t="str">
        <f>IFERROR(IFERROR(INDEX(Кат!$B:$B,MATCH($C8829,Кат!$I:$I,0)),INDEX(Торг!$B:$B,MATCH($C8829,Торг!$I:$I,0))),"")</f>
        <v/>
      </c>
      <c r="N8829" s="132" t="str">
        <f t="shared" si="137"/>
        <v>КЗАТЭ 372.3701000-03</v>
      </c>
      <c r="O8829" s="132" t="str">
        <f>IFERROR(IFERROR(INDEX(Кат!$B:$B,MATCH($N8829,Кат!$I:$I,0)),INDEX(Торг!$B:$B,MATCH($N8829,Торг!$I:$I,0))),"")</f>
        <v/>
      </c>
    </row>
    <row r="8830" spans="1:15" outlineLevel="1">
      <c r="A8830" t="s">
        <v>20524</v>
      </c>
      <c r="C8830" s="191" t="s">
        <v>10465</v>
      </c>
      <c r="E8830" t="s">
        <v>10466</v>
      </c>
      <c r="F8830" t="s">
        <v>10460</v>
      </c>
      <c r="G8830" t="s">
        <v>399</v>
      </c>
      <c r="H8830">
        <v>5410</v>
      </c>
      <c r="J8830" t="s">
        <v>22634</v>
      </c>
      <c r="K8830" s="132" t="str">
        <f>IFERROR(IFERROR(INDEX(Кат!$O:$O,MATCH($C8830,Кат!$I:$I,0)),INDEX(Торг!$L:$L,MATCH($C8830,Торг!$I:$I,0))),"")</f>
        <v/>
      </c>
      <c r="L8830" s="132" t="str">
        <f>IFERROR(IFERROR(INDEX(Кат!$A:$A,MATCH($C8830,Кат!$I:$I,0)),INDEX(Торг!$A:$A,MATCH($C8830,Торг!$I:$I,0))),"")</f>
        <v/>
      </c>
      <c r="M8830" s="132" t="str">
        <f>IFERROR(IFERROR(INDEX(Кат!$B:$B,MATCH($C8830,Кат!$I:$I,0)),INDEX(Торг!$B:$B,MATCH($C8830,Торг!$I:$I,0))),"")</f>
        <v/>
      </c>
      <c r="N8830" s="132" t="str">
        <f t="shared" si="137"/>
        <v>КЗАТЭ 9402.3701000</v>
      </c>
      <c r="O8830" s="132" t="str">
        <f>IFERROR(IFERROR(INDEX(Кат!$B:$B,MATCH($N8830,Кат!$I:$I,0)),INDEX(Торг!$B:$B,MATCH($N8830,Торг!$I:$I,0))),"")</f>
        <v/>
      </c>
    </row>
    <row r="8831" spans="1:15" outlineLevel="1">
      <c r="A8831" t="s">
        <v>27729</v>
      </c>
      <c r="C8831" s="191" t="s">
        <v>27730</v>
      </c>
      <c r="E8831" t="s">
        <v>27731</v>
      </c>
      <c r="F8831" t="s">
        <v>10460</v>
      </c>
      <c r="G8831" t="s">
        <v>399</v>
      </c>
      <c r="H8831">
        <v>5800</v>
      </c>
      <c r="J8831" t="s">
        <v>22634</v>
      </c>
      <c r="K8831" s="132" t="str">
        <f>IFERROR(IFERROR(INDEX(Кат!$O:$O,MATCH($C8831,Кат!$I:$I,0)),INDEX(Торг!$L:$L,MATCH($C8831,Торг!$I:$I,0))),"")</f>
        <v/>
      </c>
      <c r="L8831" s="132" t="str">
        <f>IFERROR(IFERROR(INDEX(Кат!$A:$A,MATCH($C8831,Кат!$I:$I,0)),INDEX(Торг!$A:$A,MATCH($C8831,Торг!$I:$I,0))),"")</f>
        <v/>
      </c>
      <c r="M8831" s="132" t="str">
        <f>IFERROR(IFERROR(INDEX(Кат!$B:$B,MATCH($C8831,Кат!$I:$I,0)),INDEX(Торг!$B:$B,MATCH($C8831,Торг!$I:$I,0))),"")</f>
        <v/>
      </c>
      <c r="N8831" s="132" t="str">
        <f t="shared" si="137"/>
        <v>КЗАТЭ 9402.3701B</v>
      </c>
      <c r="O8831" s="132" t="str">
        <f>IFERROR(IFERROR(INDEX(Кат!$B:$B,MATCH($N8831,Кат!$I:$I,0)),INDEX(Торг!$B:$B,MATCH($N8831,Торг!$I:$I,0))),"")</f>
        <v/>
      </c>
    </row>
    <row r="8832" spans="1:15" outlineLevel="1">
      <c r="A8832" t="s">
        <v>27732</v>
      </c>
      <c r="C8832" s="191" t="s">
        <v>27733</v>
      </c>
      <c r="E8832" t="s">
        <v>27734</v>
      </c>
      <c r="F8832" t="s">
        <v>10460</v>
      </c>
      <c r="G8832" t="s">
        <v>399</v>
      </c>
      <c r="H8832">
        <v>6000</v>
      </c>
      <c r="J8832" t="s">
        <v>22634</v>
      </c>
      <c r="K8832" s="132" t="str">
        <f>IFERROR(IFERROR(INDEX(Кат!$O:$O,MATCH($C8832,Кат!$I:$I,0)),INDEX(Торг!$L:$L,MATCH($C8832,Торг!$I:$I,0))),"")</f>
        <v/>
      </c>
      <c r="L8832" s="132" t="str">
        <f>IFERROR(IFERROR(INDEX(Кат!$A:$A,MATCH($C8832,Кат!$I:$I,0)),INDEX(Торг!$A:$A,MATCH($C8832,Торг!$I:$I,0))),"")</f>
        <v/>
      </c>
      <c r="M8832" s="132" t="str">
        <f>IFERROR(IFERROR(INDEX(Кат!$B:$B,MATCH($C8832,Кат!$I:$I,0)),INDEX(Торг!$B:$B,MATCH($C8832,Торг!$I:$I,0))),"")</f>
        <v/>
      </c>
      <c r="N8832" s="132" t="str">
        <f t="shared" si="137"/>
        <v>КЗАТЭ 9402.3701С</v>
      </c>
      <c r="O8832" s="132" t="str">
        <f>IFERROR(IFERROR(INDEX(Кат!$B:$B,MATCH($N8832,Кат!$I:$I,0)),INDEX(Торг!$B:$B,MATCH($N8832,Торг!$I:$I,0))),"")</f>
        <v/>
      </c>
    </row>
    <row r="8833" spans="1:15" outlineLevel="1">
      <c r="A8833" t="s">
        <v>27735</v>
      </c>
      <c r="C8833" s="191" t="s">
        <v>27736</v>
      </c>
      <c r="E8833" t="s">
        <v>27737</v>
      </c>
      <c r="F8833" t="s">
        <v>10460</v>
      </c>
      <c r="G8833" t="s">
        <v>399</v>
      </c>
      <c r="H8833">
        <v>5800</v>
      </c>
      <c r="J8833" t="s">
        <v>22634</v>
      </c>
      <c r="K8833" s="132" t="str">
        <f>IFERROR(IFERROR(INDEX(Кат!$O:$O,MATCH($C8833,Кат!$I:$I,0)),INDEX(Торг!$L:$L,MATCH($C8833,Торг!$I:$I,0))),"")</f>
        <v/>
      </c>
      <c r="L8833" s="132" t="str">
        <f>IFERROR(IFERROR(INDEX(Кат!$A:$A,MATCH($C8833,Кат!$I:$I,0)),INDEX(Торг!$A:$A,MATCH($C8833,Торг!$I:$I,0))),"")</f>
        <v/>
      </c>
      <c r="M8833" s="132" t="str">
        <f>IFERROR(IFERROR(INDEX(Кат!$B:$B,MATCH($C8833,Кат!$I:$I,0)),INDEX(Торг!$B:$B,MATCH($C8833,Торг!$I:$I,0))),"")</f>
        <v/>
      </c>
      <c r="N8833" s="132" t="str">
        <f t="shared" si="137"/>
        <v>КЗАТЭ 371.3701000-02</v>
      </c>
      <c r="O8833" s="132" t="str">
        <f>IFERROR(IFERROR(INDEX(Кат!$B:$B,MATCH($N8833,Кат!$I:$I,0)),INDEX(Торг!$B:$B,MATCH($N8833,Торг!$I:$I,0))),"")</f>
        <v/>
      </c>
    </row>
    <row r="8834" spans="1:15" outlineLevel="1">
      <c r="A8834" t="s">
        <v>20525</v>
      </c>
      <c r="C8834" s="191" t="s">
        <v>10467</v>
      </c>
      <c r="E8834" t="s">
        <v>10468</v>
      </c>
      <c r="F8834" t="s">
        <v>10460</v>
      </c>
      <c r="G8834" t="s">
        <v>399</v>
      </c>
      <c r="H8834">
        <v>7100</v>
      </c>
      <c r="J8834" t="s">
        <v>22634</v>
      </c>
      <c r="K8834" s="132" t="str">
        <f>IFERROR(IFERROR(INDEX(Кат!$O:$O,MATCH($C8834,Кат!$I:$I,0)),INDEX(Торг!$L:$L,MATCH($C8834,Торг!$I:$I,0))),"")</f>
        <v/>
      </c>
      <c r="L8834" s="132" t="str">
        <f>IFERROR(IFERROR(INDEX(Кат!$A:$A,MATCH($C8834,Кат!$I:$I,0)),INDEX(Торг!$A:$A,MATCH($C8834,Торг!$I:$I,0))),"")</f>
        <v/>
      </c>
      <c r="M8834" s="132" t="str">
        <f>IFERROR(IFERROR(INDEX(Кат!$B:$B,MATCH($C8834,Кат!$I:$I,0)),INDEX(Торг!$B:$B,MATCH($C8834,Торг!$I:$I,0))),"")</f>
        <v/>
      </c>
      <c r="N8834" s="132" t="str">
        <f t="shared" si="137"/>
        <v>КЗАТЭ 9412.3701-03</v>
      </c>
      <c r="O8834" s="132" t="str">
        <f>IFERROR(IFERROR(INDEX(Кат!$B:$B,MATCH($N8834,Кат!$I:$I,0)),INDEX(Торг!$B:$B,MATCH($N8834,Торг!$I:$I,0))),"")</f>
        <v/>
      </c>
    </row>
    <row r="8835" spans="1:15" outlineLevel="1">
      <c r="A8835" t="s">
        <v>26968</v>
      </c>
      <c r="C8835" s="191" t="s">
        <v>34013</v>
      </c>
      <c r="E8835" t="s">
        <v>26969</v>
      </c>
      <c r="F8835" t="s">
        <v>10460</v>
      </c>
      <c r="G8835" t="s">
        <v>399</v>
      </c>
      <c r="H8835">
        <v>7400</v>
      </c>
      <c r="J8835" t="s">
        <v>22634</v>
      </c>
      <c r="K8835" s="132" t="str">
        <f>IFERROR(IFERROR(INDEX(Кат!$O:$O,MATCH($C8835,Кат!$I:$I,0)),INDEX(Торг!$L:$L,MATCH($C8835,Торг!$I:$I,0))),"")</f>
        <v/>
      </c>
      <c r="L8835" s="132" t="str">
        <f>IFERROR(IFERROR(INDEX(Кат!$A:$A,MATCH($C8835,Кат!$I:$I,0)),INDEX(Торг!$A:$A,MATCH($C8835,Торг!$I:$I,0))),"")</f>
        <v/>
      </c>
      <c r="M8835" s="132" t="str">
        <f>IFERROR(IFERROR(INDEX(Кат!$B:$B,MATCH($C8835,Кат!$I:$I,0)),INDEX(Торг!$B:$B,MATCH($C8835,Торг!$I:$I,0))),"")</f>
        <v/>
      </c>
      <c r="N8835" s="132" t="str">
        <f t="shared" si="137"/>
        <v xml:space="preserve">КЗАТЭ 9412.3701000С </v>
      </c>
      <c r="O8835" s="132" t="str">
        <f>IFERROR(IFERROR(INDEX(Кат!$B:$B,MATCH($N8835,Кат!$I:$I,0)),INDEX(Торг!$B:$B,MATCH($N8835,Торг!$I:$I,0))),"")</f>
        <v/>
      </c>
    </row>
    <row r="8836" spans="1:15" outlineLevel="1">
      <c r="A8836" t="s">
        <v>20526</v>
      </c>
      <c r="C8836" s="191" t="s">
        <v>10469</v>
      </c>
      <c r="E8836" t="s">
        <v>10470</v>
      </c>
      <c r="F8836" t="s">
        <v>10460</v>
      </c>
      <c r="G8836" t="s">
        <v>399</v>
      </c>
      <c r="H8836">
        <v>6300</v>
      </c>
      <c r="J8836" t="s">
        <v>22634</v>
      </c>
      <c r="K8836" s="132" t="str">
        <f>IFERROR(IFERROR(INDEX(Кат!$O:$O,MATCH($C8836,Кат!$I:$I,0)),INDEX(Торг!$L:$L,MATCH($C8836,Торг!$I:$I,0))),"")</f>
        <v/>
      </c>
      <c r="L8836" s="132" t="str">
        <f>IFERROR(IFERROR(INDEX(Кат!$A:$A,MATCH($C8836,Кат!$I:$I,0)),INDEX(Торг!$A:$A,MATCH($C8836,Торг!$I:$I,0))),"")</f>
        <v/>
      </c>
      <c r="M8836" s="132" t="str">
        <f>IFERROR(IFERROR(INDEX(Кат!$B:$B,MATCH($C8836,Кат!$I:$I,0)),INDEX(Торг!$B:$B,MATCH($C8836,Торг!$I:$I,0))),"")</f>
        <v/>
      </c>
      <c r="N8836" s="132" t="str">
        <f t="shared" si="137"/>
        <v>КЗАТЭ 9402.3701000-01</v>
      </c>
      <c r="O8836" s="132" t="str">
        <f>IFERROR(IFERROR(INDEX(Кат!$B:$B,MATCH($N8836,Кат!$I:$I,0)),INDEX(Торг!$B:$B,MATCH($N8836,Торг!$I:$I,0))),"")</f>
        <v/>
      </c>
    </row>
    <row r="8837" spans="1:15" outlineLevel="1">
      <c r="A8837" t="s">
        <v>20527</v>
      </c>
      <c r="C8837" s="191" t="s">
        <v>10471</v>
      </c>
      <c r="E8837" t="s">
        <v>10472</v>
      </c>
      <c r="F8837" t="s">
        <v>10460</v>
      </c>
      <c r="G8837" t="s">
        <v>399</v>
      </c>
      <c r="H8837">
        <v>7400</v>
      </c>
      <c r="J8837" t="s">
        <v>22634</v>
      </c>
      <c r="K8837" s="132" t="str">
        <f>IFERROR(IFERROR(INDEX(Кат!$O:$O,MATCH($C8837,Кат!$I:$I,0)),INDEX(Торг!$L:$L,MATCH($C8837,Торг!$I:$I,0))),"")</f>
        <v/>
      </c>
      <c r="L8837" s="132" t="str">
        <f>IFERROR(IFERROR(INDEX(Кат!$A:$A,MATCH($C8837,Кат!$I:$I,0)),INDEX(Торг!$A:$A,MATCH($C8837,Торг!$I:$I,0))),"")</f>
        <v/>
      </c>
      <c r="M8837" s="132" t="str">
        <f>IFERROR(IFERROR(INDEX(Кат!$B:$B,MATCH($C8837,Кат!$I:$I,0)),INDEX(Торг!$B:$B,MATCH($C8837,Торг!$I:$I,0))),"")</f>
        <v/>
      </c>
      <c r="N8837" s="132" t="str">
        <f t="shared" si="137"/>
        <v>КЗАТЭ 9482.3701-01</v>
      </c>
      <c r="O8837" s="132" t="str">
        <f>IFERROR(IFERROR(INDEX(Кат!$B:$B,MATCH($N8837,Кат!$I:$I,0)),INDEX(Торг!$B:$B,MATCH($N8837,Торг!$I:$I,0))),"")</f>
        <v/>
      </c>
    </row>
    <row r="8838" spans="1:15" outlineLevel="1">
      <c r="A8838" t="s">
        <v>20528</v>
      </c>
      <c r="C8838" s="191" t="s">
        <v>10473</v>
      </c>
      <c r="E8838" t="s">
        <v>10474</v>
      </c>
      <c r="F8838" t="s">
        <v>10460</v>
      </c>
      <c r="G8838" t="s">
        <v>399</v>
      </c>
      <c r="H8838">
        <v>650</v>
      </c>
      <c r="J8838" t="s">
        <v>22634</v>
      </c>
      <c r="K8838" s="132" t="str">
        <f>IFERROR(IFERROR(INDEX(Кат!$O:$O,MATCH($C8838,Кат!$I:$I,0)),INDEX(Торг!$L:$L,MATCH($C8838,Торг!$I:$I,0))),"")</f>
        <v/>
      </c>
      <c r="L8838" s="132" t="str">
        <f>IFERROR(IFERROR(INDEX(Кат!$A:$A,MATCH($C8838,Кат!$I:$I,0)),INDEX(Торг!$A:$A,MATCH($C8838,Торг!$I:$I,0))),"")</f>
        <v/>
      </c>
      <c r="M8838" s="132" t="str">
        <f>IFERROR(IFERROR(INDEX(Кат!$B:$B,MATCH($C8838,Кат!$I:$I,0)),INDEX(Торг!$B:$B,MATCH($C8838,Торг!$I:$I,0))),"")</f>
        <v/>
      </c>
      <c r="N8838" s="132" t="str">
        <f t="shared" si="137"/>
        <v>КЗАТЭ БВО8-105-02</v>
      </c>
      <c r="O8838" s="132" t="str">
        <f>IFERROR(IFERROR(INDEX(Кат!$B:$B,MATCH($N8838,Кат!$I:$I,0)),INDEX(Торг!$B:$B,MATCH($N8838,Торг!$I:$I,0))),"")</f>
        <v/>
      </c>
    </row>
    <row r="8839" spans="1:15" outlineLevel="1">
      <c r="A8839" t="s">
        <v>20529</v>
      </c>
      <c r="C8839" s="191" t="s">
        <v>10475</v>
      </c>
      <c r="E8839" t="s">
        <v>10476</v>
      </c>
      <c r="F8839" t="s">
        <v>10460</v>
      </c>
      <c r="G8839" t="s">
        <v>399</v>
      </c>
      <c r="H8839">
        <v>380</v>
      </c>
      <c r="J8839" t="s">
        <v>22634</v>
      </c>
      <c r="K8839" s="132" t="str">
        <f>IFERROR(IFERROR(INDEX(Кат!$O:$O,MATCH($C8839,Кат!$I:$I,0)),INDEX(Торг!$L:$L,MATCH($C8839,Торг!$I:$I,0))),"")</f>
        <v/>
      </c>
      <c r="L8839" s="132" t="str">
        <f>IFERROR(IFERROR(INDEX(Кат!$A:$A,MATCH($C8839,Кат!$I:$I,0)),INDEX(Торг!$A:$A,MATCH($C8839,Торг!$I:$I,0))),"")</f>
        <v/>
      </c>
      <c r="M8839" s="132" t="str">
        <f>IFERROR(IFERROR(INDEX(Кат!$B:$B,MATCH($C8839,Кат!$I:$I,0)),INDEX(Торг!$B:$B,MATCH($C8839,Торг!$I:$I,0))),"")</f>
        <v/>
      </c>
      <c r="N8839" s="132" t="str">
        <f t="shared" si="137"/>
        <v>КЗАТЭ 2108-3701315</v>
      </c>
      <c r="O8839" s="132" t="str">
        <f>IFERROR(IFERROR(INDEX(Кат!$B:$B,MATCH($N8839,Кат!$I:$I,0)),INDEX(Торг!$B:$B,MATCH($N8839,Торг!$I:$I,0))),"")</f>
        <v/>
      </c>
    </row>
    <row r="8840" spans="1:15" outlineLevel="1">
      <c r="A8840" t="s">
        <v>20530</v>
      </c>
      <c r="C8840" s="191" t="s">
        <v>10477</v>
      </c>
      <c r="E8840" t="s">
        <v>10478</v>
      </c>
      <c r="F8840" t="s">
        <v>10460</v>
      </c>
      <c r="G8840" t="s">
        <v>399</v>
      </c>
      <c r="H8840">
        <v>650</v>
      </c>
      <c r="J8840" t="s">
        <v>22634</v>
      </c>
      <c r="K8840" s="132" t="str">
        <f>IFERROR(IFERROR(INDEX(Кат!$O:$O,MATCH($C8840,Кат!$I:$I,0)),INDEX(Торг!$L:$L,MATCH($C8840,Торг!$I:$I,0))),"")</f>
        <v/>
      </c>
      <c r="L8840" s="132" t="str">
        <f>IFERROR(IFERROR(INDEX(Кат!$A:$A,MATCH($C8840,Кат!$I:$I,0)),INDEX(Торг!$A:$A,MATCH($C8840,Торг!$I:$I,0))),"")</f>
        <v/>
      </c>
      <c r="M8840" s="132" t="str">
        <f>IFERROR(IFERROR(INDEX(Кат!$B:$B,MATCH($C8840,Кат!$I:$I,0)),INDEX(Торг!$B:$B,MATCH($C8840,Торг!$I:$I,0))),"")</f>
        <v/>
      </c>
      <c r="N8840" s="132" t="str">
        <f t="shared" ref="N8840:N8903" si="138">_xlfn.CONCAT(F8840," ",C8840)</f>
        <v>КЗАТЭ 2110-3701315</v>
      </c>
      <c r="O8840" s="132" t="str">
        <f>IFERROR(IFERROR(INDEX(Кат!$B:$B,MATCH($N8840,Кат!$I:$I,0)),INDEX(Торг!$B:$B,MATCH($N8840,Торг!$I:$I,0))),"")</f>
        <v/>
      </c>
    </row>
    <row r="8841" spans="1:15">
      <c r="A8841" t="s">
        <v>20531</v>
      </c>
      <c r="C8841" s="191" t="s">
        <v>13701</v>
      </c>
      <c r="E8841" t="s">
        <v>13702</v>
      </c>
      <c r="F8841" t="s">
        <v>10460</v>
      </c>
      <c r="G8841" t="s">
        <v>399</v>
      </c>
      <c r="H8841">
        <v>350</v>
      </c>
      <c r="J8841" t="s">
        <v>22634</v>
      </c>
      <c r="K8841" s="132" t="str">
        <f>IFERROR(IFERROR(INDEX(Кат!$O:$O,MATCH($C8841,Кат!$I:$I,0)),INDEX(Торг!$L:$L,MATCH($C8841,Торг!$I:$I,0))),"")</f>
        <v/>
      </c>
      <c r="L8841" s="132" t="str">
        <f>IFERROR(IFERROR(INDEX(Кат!$A:$A,MATCH($C8841,Кат!$I:$I,0)),INDEX(Торг!$A:$A,MATCH($C8841,Торг!$I:$I,0))),"")</f>
        <v/>
      </c>
      <c r="M8841" s="132" t="str">
        <f>IFERROR(IFERROR(INDEX(Кат!$B:$B,MATCH($C8841,Кат!$I:$I,0)),INDEX(Торг!$B:$B,MATCH($C8841,Торг!$I:$I,0))),"")</f>
        <v/>
      </c>
      <c r="N8841" s="132" t="str">
        <f t="shared" si="138"/>
        <v>КЗАТЭ 571.3708600-02</v>
      </c>
      <c r="O8841" s="132" t="str">
        <f>IFERROR(IFERROR(INDEX(Кат!$B:$B,MATCH($N8841,Кат!$I:$I,0)),INDEX(Торг!$B:$B,MATCH($N8841,Торг!$I:$I,0))),"")</f>
        <v/>
      </c>
    </row>
    <row r="8842" spans="1:15" outlineLevel="1">
      <c r="A8842" t="s">
        <v>28926</v>
      </c>
      <c r="C8842" s="191" t="s">
        <v>28927</v>
      </c>
      <c r="E8842" t="s">
        <v>28928</v>
      </c>
      <c r="F8842" t="s">
        <v>10460</v>
      </c>
      <c r="G8842" t="s">
        <v>399</v>
      </c>
      <c r="H8842">
        <v>1100</v>
      </c>
      <c r="J8842" t="s">
        <v>22634</v>
      </c>
      <c r="K8842" s="132" t="str">
        <f>IFERROR(IFERROR(INDEX(Кат!$O:$O,MATCH($C8842,Кат!$I:$I,0)),INDEX(Торг!$L:$L,MATCH($C8842,Торг!$I:$I,0))),"")</f>
        <v/>
      </c>
      <c r="L8842" s="132" t="str">
        <f>IFERROR(IFERROR(INDEX(Кат!$A:$A,MATCH($C8842,Кат!$I:$I,0)),INDEX(Торг!$A:$A,MATCH($C8842,Торг!$I:$I,0))),"")</f>
        <v/>
      </c>
      <c r="M8842" s="132" t="str">
        <f>IFERROR(IFERROR(INDEX(Кат!$B:$B,MATCH($C8842,Кат!$I:$I,0)),INDEX(Торг!$B:$B,MATCH($C8842,Торг!$I:$I,0))),"")</f>
        <v/>
      </c>
      <c r="N8842" s="132" t="str">
        <f t="shared" si="138"/>
        <v>КЗАТЭ TRT502</v>
      </c>
      <c r="O8842" s="132" t="str">
        <f>IFERROR(IFERROR(INDEX(Кат!$B:$B,MATCH($N8842,Кат!$I:$I,0)),INDEX(Торг!$B:$B,MATCH($N8842,Торг!$I:$I,0))),"")</f>
        <v/>
      </c>
    </row>
    <row r="8843" spans="1:15" outlineLevel="1">
      <c r="A8843" t="s">
        <v>20532</v>
      </c>
      <c r="C8843" s="191" t="s">
        <v>10479</v>
      </c>
      <c r="E8843" t="s">
        <v>10480</v>
      </c>
      <c r="F8843" t="s">
        <v>10460</v>
      </c>
      <c r="G8843" t="s">
        <v>399</v>
      </c>
      <c r="H8843">
        <v>1100</v>
      </c>
      <c r="J8843" t="s">
        <v>22634</v>
      </c>
      <c r="K8843" s="132" t="str">
        <f>IFERROR(IFERROR(INDEX(Кат!$O:$O,MATCH($C8843,Кат!$I:$I,0)),INDEX(Торг!$L:$L,MATCH($C8843,Торг!$I:$I,0))),"")</f>
        <v/>
      </c>
      <c r="L8843" s="132" t="str">
        <f>IFERROR(IFERROR(INDEX(Кат!$A:$A,MATCH($C8843,Кат!$I:$I,0)),INDEX(Торг!$A:$A,MATCH($C8843,Торг!$I:$I,0))),"")</f>
        <v/>
      </c>
      <c r="M8843" s="132" t="str">
        <f>IFERROR(IFERROR(INDEX(Кат!$B:$B,MATCH($C8843,Кат!$I:$I,0)),INDEX(Торг!$B:$B,MATCH($C8843,Торг!$I:$I,0))),"")</f>
        <v/>
      </c>
      <c r="N8843" s="132" t="str">
        <f t="shared" si="138"/>
        <v>КЗАТЭ 57.3708800</v>
      </c>
      <c r="O8843" s="132" t="str">
        <f>IFERROR(IFERROR(INDEX(Кат!$B:$B,MATCH($N8843,Кат!$I:$I,0)),INDEX(Торг!$B:$B,MATCH($N8843,Торг!$I:$I,0))),"")</f>
        <v/>
      </c>
    </row>
    <row r="8844" spans="1:15" outlineLevel="1">
      <c r="A8844" t="s">
        <v>20533</v>
      </c>
      <c r="C8844" s="191" t="s">
        <v>10481</v>
      </c>
      <c r="E8844" t="s">
        <v>10482</v>
      </c>
      <c r="F8844" t="s">
        <v>10460</v>
      </c>
      <c r="G8844" t="s">
        <v>399</v>
      </c>
      <c r="H8844">
        <v>4150</v>
      </c>
      <c r="J8844" t="s">
        <v>22634</v>
      </c>
      <c r="K8844" s="132" t="str">
        <f>IFERROR(IFERROR(INDEX(Кат!$O:$O,MATCH($C8844,Кат!$I:$I,0)),INDEX(Торг!$L:$L,MATCH($C8844,Торг!$I:$I,0))),"")</f>
        <v/>
      </c>
      <c r="L8844" s="132" t="str">
        <f>IFERROR(IFERROR(INDEX(Кат!$A:$A,MATCH($C8844,Кат!$I:$I,0)),INDEX(Торг!$A:$A,MATCH($C8844,Торг!$I:$I,0))),"")</f>
        <v/>
      </c>
      <c r="M8844" s="132" t="str">
        <f>IFERROR(IFERROR(INDEX(Кат!$B:$B,MATCH($C8844,Кат!$I:$I,0)),INDEX(Торг!$B:$B,MATCH($C8844,Торг!$I:$I,0))),"")</f>
        <v/>
      </c>
      <c r="N8844" s="132" t="str">
        <f t="shared" si="138"/>
        <v>КЗАТЭ 5722.3708</v>
      </c>
      <c r="O8844" s="132" t="str">
        <f>IFERROR(IFERROR(INDEX(Кат!$B:$B,MATCH($N8844,Кат!$I:$I,0)),INDEX(Торг!$B:$B,MATCH($N8844,Торг!$I:$I,0))),"")</f>
        <v/>
      </c>
    </row>
    <row r="8845" spans="1:15" outlineLevel="1">
      <c r="A8845" t="s">
        <v>20534</v>
      </c>
      <c r="C8845" s="191" t="s">
        <v>10483</v>
      </c>
      <c r="E8845" t="s">
        <v>10484</v>
      </c>
      <c r="F8845" t="s">
        <v>10460</v>
      </c>
      <c r="G8845" t="s">
        <v>399</v>
      </c>
      <c r="H8845">
        <v>4050</v>
      </c>
      <c r="J8845" t="s">
        <v>22634</v>
      </c>
      <c r="K8845" s="132" t="str">
        <f>IFERROR(IFERROR(INDEX(Кат!$O:$O,MATCH($C8845,Кат!$I:$I,0)),INDEX(Торг!$L:$L,MATCH($C8845,Торг!$I:$I,0))),"")</f>
        <v/>
      </c>
      <c r="L8845" s="132" t="str">
        <f>IFERROR(IFERROR(INDEX(Кат!$A:$A,MATCH($C8845,Кат!$I:$I,0)),INDEX(Торг!$A:$A,MATCH($C8845,Торг!$I:$I,0))),"")</f>
        <v/>
      </c>
      <c r="M8845" s="132" t="str">
        <f>IFERROR(IFERROR(INDEX(Кат!$B:$B,MATCH($C8845,Кат!$I:$I,0)),INDEX(Торг!$B:$B,MATCH($C8845,Торг!$I:$I,0))),"")</f>
        <v/>
      </c>
      <c r="N8845" s="132" t="str">
        <f t="shared" si="138"/>
        <v>КЗАТЭ 5712.3708000</v>
      </c>
      <c r="O8845" s="132" t="str">
        <f>IFERROR(IFERROR(INDEX(Кат!$B:$B,MATCH($N8845,Кат!$I:$I,0)),INDEX(Торг!$B:$B,MATCH($N8845,Торг!$I:$I,0))),"")</f>
        <v/>
      </c>
    </row>
    <row r="8846" spans="1:15" outlineLevel="1">
      <c r="A8846" t="s">
        <v>20535</v>
      </c>
      <c r="C8846" s="191" t="s">
        <v>10485</v>
      </c>
      <c r="E8846" t="s">
        <v>10486</v>
      </c>
      <c r="F8846" t="s">
        <v>10460</v>
      </c>
      <c r="G8846" t="s">
        <v>399</v>
      </c>
      <c r="H8846">
        <v>4350</v>
      </c>
      <c r="J8846" t="s">
        <v>22634</v>
      </c>
      <c r="K8846" s="132" t="str">
        <f>IFERROR(IFERROR(INDEX(Кат!$O:$O,MATCH($C8846,Кат!$I:$I,0)),INDEX(Торг!$L:$L,MATCH($C8846,Торг!$I:$I,0))),"")</f>
        <v/>
      </c>
      <c r="L8846" s="132" t="str">
        <f>IFERROR(IFERROR(INDEX(Кат!$A:$A,MATCH($C8846,Кат!$I:$I,0)),INDEX(Торг!$A:$A,MATCH($C8846,Торг!$I:$I,0))),"")</f>
        <v/>
      </c>
      <c r="M8846" s="132" t="str">
        <f>IFERROR(IFERROR(INDEX(Кат!$B:$B,MATCH($C8846,Кат!$I:$I,0)),INDEX(Торг!$B:$B,MATCH($C8846,Торг!$I:$I,0))),"")</f>
        <v/>
      </c>
      <c r="N8846" s="132" t="str">
        <f t="shared" si="138"/>
        <v>КЗАТЭ 5702.3708000</v>
      </c>
      <c r="O8846" s="132" t="str">
        <f>IFERROR(IFERROR(INDEX(Кат!$B:$B,MATCH($N8846,Кат!$I:$I,0)),INDEX(Торг!$B:$B,MATCH($N8846,Торг!$I:$I,0))),"")</f>
        <v/>
      </c>
    </row>
    <row r="8847" spans="1:15" outlineLevel="1">
      <c r="A8847" t="s">
        <v>20536</v>
      </c>
      <c r="C8847" s="191" t="s">
        <v>10487</v>
      </c>
      <c r="E8847" t="s">
        <v>10488</v>
      </c>
      <c r="F8847" t="s">
        <v>10460</v>
      </c>
      <c r="G8847" t="s">
        <v>399</v>
      </c>
      <c r="H8847">
        <v>4200</v>
      </c>
      <c r="J8847" t="s">
        <v>22634</v>
      </c>
      <c r="K8847" s="132" t="str">
        <f>IFERROR(IFERROR(INDEX(Кат!$O:$O,MATCH($C8847,Кат!$I:$I,0)),INDEX(Торг!$L:$L,MATCH($C8847,Торг!$I:$I,0))),"")</f>
        <v/>
      </c>
      <c r="L8847" s="132" t="str">
        <f>IFERROR(IFERROR(INDEX(Кат!$A:$A,MATCH($C8847,Кат!$I:$I,0)),INDEX(Торг!$A:$A,MATCH($C8847,Торг!$I:$I,0))),"")</f>
        <v/>
      </c>
      <c r="M8847" s="132" t="str">
        <f>IFERROR(IFERROR(INDEX(Кат!$B:$B,MATCH($C8847,Кат!$I:$I,0)),INDEX(Торг!$B:$B,MATCH($C8847,Торг!$I:$I,0))),"")</f>
        <v/>
      </c>
      <c r="N8847" s="132" t="str">
        <f t="shared" si="138"/>
        <v>КЗАТЭ 5722.3708000</v>
      </c>
      <c r="O8847" s="132" t="str">
        <f>IFERROR(IFERROR(INDEX(Кат!$B:$B,MATCH($N8847,Кат!$I:$I,0)),INDEX(Торг!$B:$B,MATCH($N8847,Торг!$I:$I,0))),"")</f>
        <v/>
      </c>
    </row>
    <row r="8848" spans="1:15" outlineLevel="1">
      <c r="A8848" t="s">
        <v>20537</v>
      </c>
      <c r="C8848" s="191" t="s">
        <v>10489</v>
      </c>
      <c r="E8848" t="s">
        <v>10490</v>
      </c>
      <c r="F8848" t="s">
        <v>10460</v>
      </c>
      <c r="G8848" t="s">
        <v>399</v>
      </c>
      <c r="H8848">
        <v>4550</v>
      </c>
      <c r="J8848" t="s">
        <v>22634</v>
      </c>
      <c r="K8848" s="132" t="str">
        <f>IFERROR(IFERROR(INDEX(Кат!$O:$O,MATCH($C8848,Кат!$I:$I,0)),INDEX(Торг!$L:$L,MATCH($C8848,Торг!$I:$I,0))),"")</f>
        <v/>
      </c>
      <c r="L8848" s="132" t="str">
        <f>IFERROR(IFERROR(INDEX(Кат!$A:$A,MATCH($C8848,Кат!$I:$I,0)),INDEX(Торг!$A:$A,MATCH($C8848,Торг!$I:$I,0))),"")</f>
        <v/>
      </c>
      <c r="M8848" s="132" t="str">
        <f>IFERROR(IFERROR(INDEX(Кат!$B:$B,MATCH($C8848,Кат!$I:$I,0)),INDEX(Торг!$B:$B,MATCH($C8848,Торг!$I:$I,0))),"")</f>
        <v/>
      </c>
      <c r="N8848" s="132" t="str">
        <f t="shared" si="138"/>
        <v>КЗАТЭ 5702.3708000-15</v>
      </c>
      <c r="O8848" s="132" t="str">
        <f>IFERROR(IFERROR(INDEX(Кат!$B:$B,MATCH($N8848,Кат!$I:$I,0)),INDEX(Торг!$B:$B,MATCH($N8848,Торг!$I:$I,0))),"")</f>
        <v/>
      </c>
    </row>
    <row r="8849" spans="1:15" outlineLevel="1">
      <c r="A8849" t="s">
        <v>24644</v>
      </c>
      <c r="C8849" s="191"/>
      <c r="E8849" t="s">
        <v>24645</v>
      </c>
      <c r="J8849" t="s">
        <v>22634</v>
      </c>
      <c r="K8849" s="132" t="str">
        <f>IFERROR(IFERROR(INDEX(Кат!$O:$O,MATCH($C8849,Кат!$I:$I,0)),INDEX(Торг!$L:$L,MATCH($C8849,Торг!$I:$I,0))),"")</f>
        <v/>
      </c>
      <c r="L8849" s="132" t="str">
        <f>IFERROR(IFERROR(INDEX(Кат!$A:$A,MATCH($C8849,Кат!$I:$I,0)),INDEX(Торг!$A:$A,MATCH($C8849,Торг!$I:$I,0))),"")</f>
        <v/>
      </c>
      <c r="M8849" s="132" t="str">
        <f>IFERROR(IFERROR(INDEX(Кат!$B:$B,MATCH($C8849,Кат!$I:$I,0)),INDEX(Торг!$B:$B,MATCH($C8849,Торг!$I:$I,0))),"")</f>
        <v/>
      </c>
      <c r="N8849" s="132" t="str">
        <f t="shared" si="138"/>
        <v xml:space="preserve"> </v>
      </c>
      <c r="O8849" s="132" t="str">
        <f>IFERROR(IFERROR(INDEX(Кат!$B:$B,MATCH($N8849,Кат!$I:$I,0)),INDEX(Торг!$B:$B,MATCH($N8849,Торг!$I:$I,0))),"")</f>
        <v/>
      </c>
    </row>
    <row r="8850" spans="1:15" outlineLevel="1">
      <c r="A8850" t="s">
        <v>20538</v>
      </c>
      <c r="C8850" s="191" t="s">
        <v>10491</v>
      </c>
      <c r="E8850" t="s">
        <v>10492</v>
      </c>
      <c r="F8850" t="s">
        <v>3868</v>
      </c>
      <c r="G8850" t="s">
        <v>375</v>
      </c>
      <c r="H8850">
        <v>2800</v>
      </c>
      <c r="J8850" t="s">
        <v>22634</v>
      </c>
      <c r="K8850" s="132" t="str">
        <f>IFERROR(IFERROR(INDEX(Кат!$O:$O,MATCH($C8850,Кат!$I:$I,0)),INDEX(Торг!$L:$L,MATCH($C8850,Торг!$I:$I,0))),"")</f>
        <v/>
      </c>
      <c r="L8850" s="132" t="str">
        <f>IFERROR(IFERROR(INDEX(Кат!$A:$A,MATCH($C8850,Кат!$I:$I,0)),INDEX(Торг!$A:$A,MATCH($C8850,Торг!$I:$I,0))),"")</f>
        <v/>
      </c>
      <c r="M8850" s="132" t="str">
        <f>IFERROR(IFERROR(INDEX(Кат!$B:$B,MATCH($C8850,Кат!$I:$I,0)),INDEX(Торг!$B:$B,MATCH($C8850,Торг!$I:$I,0))),"")</f>
        <v/>
      </c>
      <c r="N8850" s="132" t="str">
        <f t="shared" si="138"/>
        <v>КИНЕШМА 6001550902КМА+</v>
      </c>
      <c r="O8850" s="132" t="str">
        <f>IFERROR(IFERROR(INDEX(Кат!$B:$B,MATCH($N8850,Кат!$I:$I,0)),INDEX(Торг!$B:$B,MATCH($N8850,Торг!$I:$I,0))),"")</f>
        <v/>
      </c>
    </row>
    <row r="8851" spans="1:15" outlineLevel="1">
      <c r="A8851" t="s">
        <v>20539</v>
      </c>
      <c r="C8851" s="191" t="s">
        <v>3866</v>
      </c>
      <c r="E8851" t="s">
        <v>3867</v>
      </c>
      <c r="F8851" t="s">
        <v>3868</v>
      </c>
      <c r="G8851" t="s">
        <v>375</v>
      </c>
      <c r="H8851">
        <v>1400</v>
      </c>
      <c r="J8851" t="s">
        <v>22634</v>
      </c>
      <c r="K8851" s="132" t="str">
        <f>IFERROR(IFERROR(INDEX(Кат!$O:$O,MATCH($C8851,Кат!$I:$I,0)),INDEX(Торг!$L:$L,MATCH($C8851,Торг!$I:$I,0))),"")</f>
        <v/>
      </c>
      <c r="L8851" s="132" t="str">
        <f>IFERROR(IFERROR(INDEX(Кат!$A:$A,MATCH($C8851,Кат!$I:$I,0)),INDEX(Торг!$A:$A,MATCH($C8851,Торг!$I:$I,0))),"")</f>
        <v/>
      </c>
      <c r="M8851" s="132" t="str">
        <f>IFERROR(IFERROR(INDEX(Кат!$B:$B,MATCH($C8851,Кат!$I:$I,0)),INDEX(Торг!$B:$B,MATCH($C8851,Торг!$I:$I,0))),"")</f>
        <v/>
      </c>
      <c r="N8851" s="132" t="str">
        <f t="shared" si="138"/>
        <v>КИНЕШМА 08-2912712КМА</v>
      </c>
      <c r="O8851" s="132" t="str">
        <f>IFERROR(IFERROR(INDEX(Кат!$B:$B,MATCH($N8851,Кат!$I:$I,0)),INDEX(Торг!$B:$B,MATCH($N8851,Торг!$I:$I,0))),"")</f>
        <v/>
      </c>
    </row>
    <row r="8852" spans="1:15" outlineLevel="1">
      <c r="A8852" t="s">
        <v>20540</v>
      </c>
      <c r="C8852" s="191" t="s">
        <v>10493</v>
      </c>
      <c r="E8852" t="s">
        <v>10494</v>
      </c>
      <c r="F8852" t="s">
        <v>3868</v>
      </c>
      <c r="G8852" t="s">
        <v>375</v>
      </c>
      <c r="H8852">
        <v>1450</v>
      </c>
      <c r="J8852" t="s">
        <v>22634</v>
      </c>
      <c r="K8852" s="132" t="str">
        <f>IFERROR(IFERROR(INDEX(Кат!$O:$O,MATCH($C8852,Кат!$I:$I,0)),INDEX(Торг!$L:$L,MATCH($C8852,Торг!$I:$I,0))),"")</f>
        <v/>
      </c>
      <c r="L8852" s="132" t="str">
        <f>IFERROR(IFERROR(INDEX(Кат!$A:$A,MATCH($C8852,Кат!$I:$I,0)),INDEX(Торг!$A:$A,MATCH($C8852,Торг!$I:$I,0))),"")</f>
        <v/>
      </c>
      <c r="M8852" s="132" t="str">
        <f>IFERROR(IFERROR(INDEX(Кат!$B:$B,MATCH($C8852,Кат!$I:$I,0)),INDEX(Торг!$B:$B,MATCH($C8852,Торг!$I:$I,0))),"")</f>
        <v/>
      </c>
      <c r="N8852" s="132" t="str">
        <f t="shared" si="138"/>
        <v>КИНЕШМА 10-2912712КМА</v>
      </c>
      <c r="O8852" s="132" t="str">
        <f>IFERROR(IFERROR(INDEX(Кат!$B:$B,MATCH($N8852,Кат!$I:$I,0)),INDEX(Торг!$B:$B,MATCH($N8852,Торг!$I:$I,0))),"")</f>
        <v/>
      </c>
    </row>
    <row r="8853" spans="1:15" outlineLevel="1">
      <c r="A8853" t="s">
        <v>20541</v>
      </c>
      <c r="C8853" s="191" t="s">
        <v>3869</v>
      </c>
      <c r="E8853" t="s">
        <v>3870</v>
      </c>
      <c r="F8853" t="s">
        <v>3868</v>
      </c>
      <c r="G8853" t="s">
        <v>375</v>
      </c>
      <c r="H8853">
        <v>1450</v>
      </c>
      <c r="J8853" t="s">
        <v>22634</v>
      </c>
      <c r="K8853" s="132" t="str">
        <f>IFERROR(IFERROR(INDEX(Кат!$O:$O,MATCH($C8853,Кат!$I:$I,0)),INDEX(Торг!$L:$L,MATCH($C8853,Торг!$I:$I,0))),"")</f>
        <v/>
      </c>
      <c r="L8853" s="132" t="str">
        <f>IFERROR(IFERROR(INDEX(Кат!$A:$A,MATCH($C8853,Кат!$I:$I,0)),INDEX(Торг!$A:$A,MATCH($C8853,Торг!$I:$I,0))),"")</f>
        <v/>
      </c>
      <c r="M8853" s="132" t="str">
        <f>IFERROR(IFERROR(INDEX(Кат!$B:$B,MATCH($C8853,Кат!$I:$I,0)),INDEX(Торг!$B:$B,MATCH($C8853,Торг!$I:$I,0))),"")</f>
        <v/>
      </c>
      <c r="N8853" s="132" t="str">
        <f t="shared" si="138"/>
        <v>КИНЕШМА 11-2912712КМА</v>
      </c>
      <c r="O8853" s="132" t="str">
        <f>IFERROR(IFERROR(INDEX(Кат!$B:$B,MATCH($N8853,Кат!$I:$I,0)),INDEX(Торг!$B:$B,MATCH($N8853,Торг!$I:$I,0))),"")</f>
        <v/>
      </c>
    </row>
    <row r="8854" spans="1:15" outlineLevel="1">
      <c r="A8854" t="s">
        <v>20542</v>
      </c>
      <c r="C8854" s="191" t="s">
        <v>3871</v>
      </c>
      <c r="E8854" t="s">
        <v>3872</v>
      </c>
      <c r="F8854" t="s">
        <v>3868</v>
      </c>
      <c r="G8854" t="s">
        <v>375</v>
      </c>
      <c r="H8854">
        <v>1550</v>
      </c>
      <c r="J8854" t="s">
        <v>22634</v>
      </c>
      <c r="K8854" s="132" t="str">
        <f>IFERROR(IFERROR(INDEX(Кат!$O:$O,MATCH($C8854,Кат!$I:$I,0)),INDEX(Торг!$L:$L,MATCH($C8854,Торг!$I:$I,0))),"")</f>
        <v/>
      </c>
      <c r="L8854" s="132" t="str">
        <f>IFERROR(IFERROR(INDEX(Кат!$A:$A,MATCH($C8854,Кат!$I:$I,0)),INDEX(Торг!$A:$A,MATCH($C8854,Торг!$I:$I,0))),"")</f>
        <v/>
      </c>
      <c r="M8854" s="132" t="str">
        <f>IFERROR(IFERROR(INDEX(Кат!$B:$B,MATCH($C8854,Кат!$I:$I,0)),INDEX(Торг!$B:$B,MATCH($C8854,Торг!$I:$I,0))),"")</f>
        <v/>
      </c>
      <c r="N8854" s="132" t="str">
        <f t="shared" si="138"/>
        <v>КИНЕШМА 21-2912712КМА</v>
      </c>
      <c r="O8854" s="132" t="str">
        <f>IFERROR(IFERROR(INDEX(Кат!$B:$B,MATCH($N8854,Кат!$I:$I,0)),INDEX(Торг!$B:$B,MATCH($N8854,Торг!$I:$I,0))),"")</f>
        <v/>
      </c>
    </row>
    <row r="8855" spans="1:15" outlineLevel="1">
      <c r="A8855" t="s">
        <v>20543</v>
      </c>
      <c r="C8855" s="191" t="s">
        <v>3873</v>
      </c>
      <c r="E8855" t="s">
        <v>3874</v>
      </c>
      <c r="F8855" t="s">
        <v>3868</v>
      </c>
      <c r="G8855" t="s">
        <v>375</v>
      </c>
      <c r="H8855">
        <v>1900</v>
      </c>
      <c r="J8855" t="s">
        <v>22634</v>
      </c>
      <c r="K8855" s="132" t="str">
        <f>IFERROR(IFERROR(INDEX(Кат!$O:$O,MATCH($C8855,Кат!$I:$I,0)),INDEX(Торг!$L:$L,MATCH($C8855,Торг!$I:$I,0))),"")</f>
        <v/>
      </c>
      <c r="L8855" s="132" t="str">
        <f>IFERROR(IFERROR(INDEX(Кат!$A:$A,MATCH($C8855,Кат!$I:$I,0)),INDEX(Торг!$A:$A,MATCH($C8855,Торг!$I:$I,0))),"")</f>
        <v/>
      </c>
      <c r="M8855" s="132" t="str">
        <f>IFERROR(IFERROR(INDEX(Кат!$B:$B,MATCH($C8855,Кат!$I:$I,0)),INDEX(Торг!$B:$B,MATCH($C8855,Торг!$I:$I,0))),"")</f>
        <v/>
      </c>
      <c r="N8855" s="132" t="str">
        <f t="shared" si="138"/>
        <v>КИНЕШМА KAC.LL-2912712</v>
      </c>
      <c r="O8855" s="132" t="str">
        <f>IFERROR(IFERROR(INDEX(Кат!$B:$B,MATCH($N8855,Кат!$I:$I,0)),INDEX(Торг!$B:$B,MATCH($N8855,Торг!$I:$I,0))),"")</f>
        <v/>
      </c>
    </row>
    <row r="8856" spans="1:15" outlineLevel="1">
      <c r="A8856" t="s">
        <v>20544</v>
      </c>
      <c r="C8856" s="191" t="s">
        <v>3875</v>
      </c>
      <c r="E8856" t="s">
        <v>14192</v>
      </c>
      <c r="F8856" t="s">
        <v>3868</v>
      </c>
      <c r="G8856" t="s">
        <v>375</v>
      </c>
      <c r="H8856">
        <v>1650</v>
      </c>
      <c r="J8856" t="s">
        <v>22634</v>
      </c>
      <c r="K8856" s="132" t="str">
        <f>IFERROR(IFERROR(INDEX(Кат!$O:$O,MATCH($C8856,Кат!$I:$I,0)),INDEX(Торг!$L:$L,MATCH($C8856,Торг!$I:$I,0))),"")</f>
        <v/>
      </c>
      <c r="L8856" s="132" t="str">
        <f>IFERROR(IFERROR(INDEX(Кат!$A:$A,MATCH($C8856,Кат!$I:$I,0)),INDEX(Торг!$A:$A,MATCH($C8856,Торг!$I:$I,0))),"")</f>
        <v/>
      </c>
      <c r="M8856" s="132" t="str">
        <f>IFERROR(IFERROR(INDEX(Кат!$B:$B,MATCH($C8856,Кат!$I:$I,0)),INDEX(Торг!$B:$B,MATCH($C8856,Торг!$I:$I,0))),"")</f>
        <v/>
      </c>
      <c r="N8856" s="132" t="str">
        <f t="shared" si="138"/>
        <v>КИНЕШМА 8450006758КМА</v>
      </c>
      <c r="O8856" s="132" t="str">
        <f>IFERROR(IFERROR(INDEX(Кат!$B:$B,MATCH($N8856,Кат!$I:$I,0)),INDEX(Торг!$B:$B,MATCH($N8856,Торг!$I:$I,0))),"")</f>
        <v/>
      </c>
    </row>
    <row r="8857" spans="1:15" outlineLevel="1">
      <c r="A8857" t="s">
        <v>20545</v>
      </c>
      <c r="C8857" s="191" t="s">
        <v>3876</v>
      </c>
      <c r="E8857" t="s">
        <v>3877</v>
      </c>
      <c r="F8857" t="s">
        <v>3868</v>
      </c>
      <c r="G8857" t="s">
        <v>375</v>
      </c>
      <c r="H8857">
        <v>1400</v>
      </c>
      <c r="J8857" t="s">
        <v>22634</v>
      </c>
      <c r="K8857" s="132" t="str">
        <f>IFERROR(IFERROR(INDEX(Кат!$O:$O,MATCH($C8857,Кат!$I:$I,0)),INDEX(Торг!$L:$L,MATCH($C8857,Торг!$I:$I,0))),"")</f>
        <v/>
      </c>
      <c r="L8857" s="132" t="str">
        <f>IFERROR(IFERROR(INDEX(Кат!$A:$A,MATCH($C8857,Кат!$I:$I,0)),INDEX(Торг!$A:$A,MATCH($C8857,Торг!$I:$I,0))),"")</f>
        <v/>
      </c>
      <c r="M8857" s="132" t="str">
        <f>IFERROR(IFERROR(INDEX(Кат!$B:$B,MATCH($C8857,Кат!$I:$I,0)),INDEX(Торг!$B:$B,MATCH($C8857,Торг!$I:$I,0))),"")</f>
        <v/>
      </c>
      <c r="N8857" s="132" t="str">
        <f t="shared" si="138"/>
        <v>КИНЕШМА KAC.LX-2912712</v>
      </c>
      <c r="O8857" s="132" t="str">
        <f>IFERROR(IFERROR(INDEX(Кат!$B:$B,MATCH($N8857,Кат!$I:$I,0)),INDEX(Торг!$B:$B,MATCH($N8857,Торг!$I:$I,0))),"")</f>
        <v/>
      </c>
    </row>
    <row r="8858" spans="1:15" outlineLevel="1">
      <c r="A8858" t="s">
        <v>20546</v>
      </c>
      <c r="C8858" s="191" t="s">
        <v>10495</v>
      </c>
      <c r="E8858" t="s">
        <v>10496</v>
      </c>
      <c r="F8858" t="s">
        <v>3868</v>
      </c>
      <c r="G8858" t="s">
        <v>375</v>
      </c>
      <c r="H8858">
        <v>1800</v>
      </c>
      <c r="J8858" t="s">
        <v>22634</v>
      </c>
      <c r="K8858" s="132" t="str">
        <f>IFERROR(IFERROR(INDEX(Кат!$O:$O,MATCH($C8858,Кат!$I:$I,0)),INDEX(Торг!$L:$L,MATCH($C8858,Торг!$I:$I,0))),"")</f>
        <v/>
      </c>
      <c r="L8858" s="132" t="str">
        <f>IFERROR(IFERROR(INDEX(Кат!$A:$A,MATCH($C8858,Кат!$I:$I,0)),INDEX(Торг!$A:$A,MATCH($C8858,Торг!$I:$I,0))),"")</f>
        <v/>
      </c>
      <c r="M8858" s="132" t="str">
        <f>IFERROR(IFERROR(INDEX(Кат!$B:$B,MATCH($C8858,Кат!$I:$I,0)),INDEX(Торг!$B:$B,MATCH($C8858,Торг!$I:$I,0))),"")</f>
        <v/>
      </c>
      <c r="N8858" s="132" t="str">
        <f t="shared" si="138"/>
        <v>КИНЕШМА 19-2902712КМА</v>
      </c>
      <c r="O8858" s="132" t="str">
        <f>IFERROR(IFERROR(INDEX(Кат!$B:$B,MATCH($N8858,Кат!$I:$I,0)),INDEX(Торг!$B:$B,MATCH($N8858,Торг!$I:$I,0))),"")</f>
        <v/>
      </c>
    </row>
    <row r="8859" spans="1:15" outlineLevel="1">
      <c r="A8859" t="s">
        <v>20547</v>
      </c>
      <c r="C8859" s="191" t="s">
        <v>3878</v>
      </c>
      <c r="E8859" t="s">
        <v>3879</v>
      </c>
      <c r="F8859" t="s">
        <v>3868</v>
      </c>
      <c r="G8859" t="s">
        <v>375</v>
      </c>
      <c r="H8859">
        <v>1400</v>
      </c>
      <c r="J8859" t="s">
        <v>22634</v>
      </c>
      <c r="K8859" s="132" t="str">
        <f>IFERROR(IFERROR(INDEX(Кат!$O:$O,MATCH($C8859,Кат!$I:$I,0)),INDEX(Торг!$L:$L,MATCH($C8859,Торг!$I:$I,0))),"")</f>
        <v/>
      </c>
      <c r="L8859" s="132" t="str">
        <f>IFERROR(IFERROR(INDEX(Кат!$A:$A,MATCH($C8859,Кат!$I:$I,0)),INDEX(Торг!$A:$A,MATCH($C8859,Торг!$I:$I,0))),"")</f>
        <v/>
      </c>
      <c r="M8859" s="132" t="str">
        <f>IFERROR(IFERROR(INDEX(Кат!$B:$B,MATCH($C8859,Кат!$I:$I,0)),INDEX(Торг!$B:$B,MATCH($C8859,Торг!$I:$I,0))),"")</f>
        <v/>
      </c>
      <c r="N8859" s="132" t="str">
        <f t="shared" si="138"/>
        <v>КИНЕШМА 08-2902712КМА</v>
      </c>
      <c r="O8859" s="132" t="str">
        <f>IFERROR(IFERROR(INDEX(Кат!$B:$B,MATCH($N8859,Кат!$I:$I,0)),INDEX(Торг!$B:$B,MATCH($N8859,Торг!$I:$I,0))),"")</f>
        <v/>
      </c>
    </row>
    <row r="8860" spans="1:15" outlineLevel="1">
      <c r="A8860" t="s">
        <v>20548</v>
      </c>
      <c r="C8860" s="191" t="s">
        <v>3880</v>
      </c>
      <c r="E8860" t="s">
        <v>3881</v>
      </c>
      <c r="F8860" t="s">
        <v>3868</v>
      </c>
      <c r="G8860" t="s">
        <v>375</v>
      </c>
      <c r="H8860">
        <v>1400</v>
      </c>
      <c r="J8860" t="s">
        <v>22634</v>
      </c>
      <c r="K8860" s="132" t="str">
        <f>IFERROR(IFERROR(INDEX(Кат!$O:$O,MATCH($C8860,Кат!$I:$I,0)),INDEX(Торг!$L:$L,MATCH($C8860,Торг!$I:$I,0))),"")</f>
        <v/>
      </c>
      <c r="L8860" s="132" t="str">
        <f>IFERROR(IFERROR(INDEX(Кат!$A:$A,MATCH($C8860,Кат!$I:$I,0)),INDEX(Торг!$A:$A,MATCH($C8860,Торг!$I:$I,0))),"")</f>
        <v/>
      </c>
      <c r="M8860" s="132" t="str">
        <f>IFERROR(IFERROR(INDEX(Кат!$B:$B,MATCH($C8860,Кат!$I:$I,0)),INDEX(Торг!$B:$B,MATCH($C8860,Торг!$I:$I,0))),"")</f>
        <v/>
      </c>
      <c r="N8860" s="132" t="str">
        <f t="shared" si="138"/>
        <v>КИНЕШМА 12-2902712КМА</v>
      </c>
      <c r="O8860" s="132" t="str">
        <f>IFERROR(IFERROR(INDEX(Кат!$B:$B,MATCH($N8860,Кат!$I:$I,0)),INDEX(Торг!$B:$B,MATCH($N8860,Торг!$I:$I,0))),"")</f>
        <v/>
      </c>
    </row>
    <row r="8861" spans="1:15" outlineLevel="1">
      <c r="A8861" t="s">
        <v>20549</v>
      </c>
      <c r="C8861" s="191" t="s">
        <v>3882</v>
      </c>
      <c r="E8861" t="s">
        <v>3883</v>
      </c>
      <c r="F8861" t="s">
        <v>3868</v>
      </c>
      <c r="G8861" t="s">
        <v>375</v>
      </c>
      <c r="H8861">
        <v>1550</v>
      </c>
      <c r="J8861" t="s">
        <v>22634</v>
      </c>
      <c r="K8861" s="132" t="str">
        <f>IFERROR(IFERROR(INDEX(Кат!$O:$O,MATCH($C8861,Кат!$I:$I,0)),INDEX(Торг!$L:$L,MATCH($C8861,Торг!$I:$I,0))),"")</f>
        <v/>
      </c>
      <c r="L8861" s="132" t="str">
        <f>IFERROR(IFERROR(INDEX(Кат!$A:$A,MATCH($C8861,Кат!$I:$I,0)),INDEX(Торг!$A:$A,MATCH($C8861,Торг!$I:$I,0))),"")</f>
        <v/>
      </c>
      <c r="M8861" s="132" t="str">
        <f>IFERROR(IFERROR(INDEX(Кат!$B:$B,MATCH($C8861,Кат!$I:$I,0)),INDEX(Торг!$B:$B,MATCH($C8861,Торг!$I:$I,0))),"")</f>
        <v/>
      </c>
      <c r="N8861" s="132" t="str">
        <f t="shared" si="138"/>
        <v>КИНЕШМА 21-2902712КМА</v>
      </c>
      <c r="O8861" s="132" t="str">
        <f>IFERROR(IFERROR(INDEX(Кат!$B:$B,MATCH($N8861,Кат!$I:$I,0)),INDEX(Торг!$B:$B,MATCH($N8861,Торг!$I:$I,0))),"")</f>
        <v/>
      </c>
    </row>
    <row r="8862" spans="1:15" outlineLevel="1">
      <c r="A8862" t="s">
        <v>20550</v>
      </c>
      <c r="C8862" s="191" t="s">
        <v>3884</v>
      </c>
      <c r="E8862" t="s">
        <v>3885</v>
      </c>
      <c r="F8862" t="s">
        <v>3868</v>
      </c>
      <c r="G8862" t="s">
        <v>375</v>
      </c>
      <c r="H8862">
        <v>1750</v>
      </c>
      <c r="J8862" t="s">
        <v>22634</v>
      </c>
      <c r="K8862" s="132" t="str">
        <f>IFERROR(IFERROR(INDEX(Кат!$O:$O,MATCH($C8862,Кат!$I:$I,0)),INDEX(Торг!$L:$L,MATCH($C8862,Торг!$I:$I,0))),"")</f>
        <v/>
      </c>
      <c r="L8862" s="132" t="str">
        <f>IFERROR(IFERROR(INDEX(Кат!$A:$A,MATCH($C8862,Кат!$I:$I,0)),INDEX(Торг!$A:$A,MATCH($C8862,Торг!$I:$I,0))),"")</f>
        <v/>
      </c>
      <c r="M8862" s="132" t="str">
        <f>IFERROR(IFERROR(INDEX(Кат!$B:$B,MATCH($C8862,Кат!$I:$I,0)),INDEX(Торг!$B:$B,MATCH($C8862,Торг!$I:$I,0))),"")</f>
        <v/>
      </c>
      <c r="N8862" s="132" t="str">
        <f t="shared" si="138"/>
        <v>КИНЕШМА 23-2902712КМА</v>
      </c>
      <c r="O8862" s="132" t="str">
        <f>IFERROR(IFERROR(INDEX(Кат!$B:$B,MATCH($N8862,Кат!$I:$I,0)),INDEX(Торг!$B:$B,MATCH($N8862,Торг!$I:$I,0))),"")</f>
        <v/>
      </c>
    </row>
    <row r="8863" spans="1:15" outlineLevel="1">
      <c r="A8863" t="s">
        <v>20551</v>
      </c>
      <c r="C8863" s="191" t="s">
        <v>3886</v>
      </c>
      <c r="E8863" t="s">
        <v>3887</v>
      </c>
      <c r="F8863" t="s">
        <v>3868</v>
      </c>
      <c r="G8863" t="s">
        <v>375</v>
      </c>
      <c r="H8863">
        <v>1800</v>
      </c>
      <c r="J8863" t="s">
        <v>22634</v>
      </c>
      <c r="K8863" s="132" t="str">
        <f>IFERROR(IFERROR(INDEX(Кат!$O:$O,MATCH($C8863,Кат!$I:$I,0)),INDEX(Торг!$L:$L,MATCH($C8863,Торг!$I:$I,0))),"")</f>
        <v/>
      </c>
      <c r="L8863" s="132" t="str">
        <f>IFERROR(IFERROR(INDEX(Кат!$A:$A,MATCH($C8863,Кат!$I:$I,0)),INDEX(Торг!$A:$A,MATCH($C8863,Торг!$I:$I,0))),"")</f>
        <v/>
      </c>
      <c r="M8863" s="132" t="str">
        <f>IFERROR(IFERROR(INDEX(Кат!$B:$B,MATCH($C8863,Кат!$I:$I,0)),INDEX(Торг!$B:$B,MATCH($C8863,Торг!$I:$I,0))),"")</f>
        <v/>
      </c>
      <c r="N8863" s="132" t="str">
        <f t="shared" si="138"/>
        <v>КИНЕШМА 70-2902712КМА</v>
      </c>
      <c r="O8863" s="132" t="str">
        <f>IFERROR(IFERROR(INDEX(Кат!$B:$B,MATCH($N8863,Кат!$I:$I,0)),INDEX(Торг!$B:$B,MATCH($N8863,Торг!$I:$I,0))),"")</f>
        <v/>
      </c>
    </row>
    <row r="8864" spans="1:15" outlineLevel="1">
      <c r="A8864" t="s">
        <v>30315</v>
      </c>
      <c r="C8864" s="191" t="s">
        <v>30316</v>
      </c>
      <c r="E8864" t="s">
        <v>30425</v>
      </c>
      <c r="F8864" t="s">
        <v>3868</v>
      </c>
      <c r="G8864" t="s">
        <v>375</v>
      </c>
      <c r="H8864">
        <v>1900</v>
      </c>
      <c r="J8864" t="s">
        <v>22634</v>
      </c>
      <c r="K8864" s="132" t="str">
        <f>IFERROR(IFERROR(INDEX(Кат!$O:$O,MATCH($C8864,Кат!$I:$I,0)),INDEX(Торг!$L:$L,MATCH($C8864,Торг!$I:$I,0))),"")</f>
        <v/>
      </c>
      <c r="L8864" s="132" t="str">
        <f>IFERROR(IFERROR(INDEX(Кат!$A:$A,MATCH($C8864,Кат!$I:$I,0)),INDEX(Торг!$A:$A,MATCH($C8864,Торг!$I:$I,0))),"")</f>
        <v/>
      </c>
      <c r="M8864" s="132" t="str">
        <f>IFERROR(IFERROR(INDEX(Кат!$B:$B,MATCH($C8864,Кат!$I:$I,0)),INDEX(Торг!$B:$B,MATCH($C8864,Торг!$I:$I,0))),"")</f>
        <v/>
      </c>
      <c r="N8864" s="132" t="str">
        <f t="shared" si="138"/>
        <v>КИНЕШМА KAC.LL-2902712</v>
      </c>
      <c r="O8864" s="132" t="str">
        <f>IFERROR(IFERROR(INDEX(Кат!$B:$B,MATCH($N8864,Кат!$I:$I,0)),INDEX(Торг!$B:$B,MATCH($N8864,Торг!$I:$I,0))),"")</f>
        <v/>
      </c>
    </row>
    <row r="8865" spans="1:15" outlineLevel="1">
      <c r="A8865" t="s">
        <v>20552</v>
      </c>
      <c r="C8865" s="191" t="s">
        <v>3888</v>
      </c>
      <c r="E8865" t="s">
        <v>3889</v>
      </c>
      <c r="F8865" t="s">
        <v>3868</v>
      </c>
      <c r="G8865" t="s">
        <v>375</v>
      </c>
      <c r="H8865">
        <v>2300</v>
      </c>
      <c r="J8865" t="s">
        <v>22634</v>
      </c>
      <c r="K8865" s="132" t="str">
        <f>IFERROR(IFERROR(INDEX(Кат!$O:$O,MATCH($C8865,Кат!$I:$I,0)),INDEX(Торг!$L:$L,MATCH($C8865,Торг!$I:$I,0))),"")</f>
        <v/>
      </c>
      <c r="L8865" s="132" t="str">
        <f>IFERROR(IFERROR(INDEX(Кат!$A:$A,MATCH($C8865,Кат!$I:$I,0)),INDEX(Торг!$A:$A,MATCH($C8865,Торг!$I:$I,0))),"")</f>
        <v/>
      </c>
      <c r="M8865" s="132" t="str">
        <f>IFERROR(IFERROR(INDEX(Кат!$B:$B,MATCH($C8865,Кат!$I:$I,0)),INDEX(Торг!$B:$B,MATCH($C8865,Торг!$I:$I,0))),"")</f>
        <v/>
      </c>
      <c r="N8865" s="132" t="str">
        <f t="shared" si="138"/>
        <v>КИНЕШМА KAC.LL-2902712-01</v>
      </c>
      <c r="O8865" s="132" t="str">
        <f>IFERROR(IFERROR(INDEX(Кат!$B:$B,MATCH($N8865,Кат!$I:$I,0)),INDEX(Торг!$B:$B,MATCH($N8865,Торг!$I:$I,0))),"")</f>
        <v/>
      </c>
    </row>
    <row r="8866" spans="1:15" outlineLevel="1">
      <c r="A8866" t="s">
        <v>20553</v>
      </c>
      <c r="C8866" s="191" t="s">
        <v>3890</v>
      </c>
      <c r="E8866" t="s">
        <v>3891</v>
      </c>
      <c r="F8866" t="s">
        <v>3868</v>
      </c>
      <c r="G8866" t="s">
        <v>375</v>
      </c>
      <c r="H8866">
        <v>2100</v>
      </c>
      <c r="J8866" t="s">
        <v>22634</v>
      </c>
      <c r="K8866" s="132" t="str">
        <f>IFERROR(IFERROR(INDEX(Кат!$O:$O,MATCH($C8866,Кат!$I:$I,0)),INDEX(Торг!$L:$L,MATCH($C8866,Торг!$I:$I,0))),"")</f>
        <v/>
      </c>
      <c r="L8866" s="132" t="str">
        <f>IFERROR(IFERROR(INDEX(Кат!$A:$A,MATCH($C8866,Кат!$I:$I,0)),INDEX(Торг!$A:$A,MATCH($C8866,Торг!$I:$I,0))),"")</f>
        <v/>
      </c>
      <c r="M8866" s="132" t="str">
        <f>IFERROR(IFERROR(INDEX(Кат!$B:$B,MATCH($C8866,Кат!$I:$I,0)),INDEX(Торг!$B:$B,MATCH($C8866,Торг!$I:$I,0))),"")</f>
        <v/>
      </c>
      <c r="N8866" s="132" t="str">
        <f t="shared" si="138"/>
        <v>КИНЕШМА KAC.LV-2902712-01</v>
      </c>
      <c r="O8866" s="132" t="str">
        <f>IFERROR(IFERROR(INDEX(Кат!$B:$B,MATCH($N8866,Кат!$I:$I,0)),INDEX(Торг!$B:$B,MATCH($N8866,Торг!$I:$I,0))),"")</f>
        <v/>
      </c>
    </row>
    <row r="8867" spans="1:15" outlineLevel="1">
      <c r="A8867" t="s">
        <v>24646</v>
      </c>
      <c r="C8867" s="191"/>
      <c r="E8867" t="s">
        <v>24647</v>
      </c>
      <c r="J8867" t="s">
        <v>22634</v>
      </c>
      <c r="K8867" s="132" t="str">
        <f>IFERROR(IFERROR(INDEX(Кат!$O:$O,MATCH($C8867,Кат!$I:$I,0)),INDEX(Торг!$L:$L,MATCH($C8867,Торг!$I:$I,0))),"")</f>
        <v/>
      </c>
      <c r="L8867" s="132" t="str">
        <f>IFERROR(IFERROR(INDEX(Кат!$A:$A,MATCH($C8867,Кат!$I:$I,0)),INDEX(Торг!$A:$A,MATCH($C8867,Торг!$I:$I,0))),"")</f>
        <v/>
      </c>
      <c r="M8867" s="132" t="str">
        <f>IFERROR(IFERROR(INDEX(Кат!$B:$B,MATCH($C8867,Кат!$I:$I,0)),INDEX(Торг!$B:$B,MATCH($C8867,Торг!$I:$I,0))),"")</f>
        <v/>
      </c>
      <c r="N8867" s="132" t="str">
        <f t="shared" si="138"/>
        <v xml:space="preserve"> </v>
      </c>
      <c r="O8867" s="132" t="str">
        <f>IFERROR(IFERROR(INDEX(Кат!$B:$B,MATCH($N8867,Кат!$I:$I,0)),INDEX(Торг!$B:$B,MATCH($N8867,Торг!$I:$I,0))),"")</f>
        <v/>
      </c>
    </row>
    <row r="8868" spans="1:15" outlineLevel="1">
      <c r="A8868" t="s">
        <v>24648</v>
      </c>
      <c r="C8868" s="191"/>
      <c r="E8868" t="s">
        <v>24649</v>
      </c>
      <c r="J8868" t="s">
        <v>22634</v>
      </c>
      <c r="K8868" s="132" t="str">
        <f>IFERROR(IFERROR(INDEX(Кат!$O:$O,MATCH($C8868,Кат!$I:$I,0)),INDEX(Торг!$L:$L,MATCH($C8868,Торг!$I:$I,0))),"")</f>
        <v/>
      </c>
      <c r="L8868" s="132" t="str">
        <f>IFERROR(IFERROR(INDEX(Кат!$A:$A,MATCH($C8868,Кат!$I:$I,0)),INDEX(Торг!$A:$A,MATCH($C8868,Торг!$I:$I,0))),"")</f>
        <v/>
      </c>
      <c r="M8868" s="132" t="str">
        <f>IFERROR(IFERROR(INDEX(Кат!$B:$B,MATCH($C8868,Кат!$I:$I,0)),INDEX(Торг!$B:$B,MATCH($C8868,Торг!$I:$I,0))),"")</f>
        <v/>
      </c>
      <c r="N8868" s="132" t="str">
        <f t="shared" si="138"/>
        <v xml:space="preserve"> </v>
      </c>
      <c r="O8868" s="132" t="str">
        <f>IFERROR(IFERROR(INDEX(Кат!$B:$B,MATCH($N8868,Кат!$I:$I,0)),INDEX(Торг!$B:$B,MATCH($N8868,Торг!$I:$I,0))),"")</f>
        <v/>
      </c>
    </row>
    <row r="8869" spans="1:15" outlineLevel="1">
      <c r="A8869" t="s">
        <v>20554</v>
      </c>
      <c r="C8869" s="191" t="s">
        <v>13703</v>
      </c>
      <c r="E8869" t="s">
        <v>13704</v>
      </c>
      <c r="F8869" t="s">
        <v>13705</v>
      </c>
      <c r="G8869" t="s">
        <v>399</v>
      </c>
      <c r="H8869">
        <v>50</v>
      </c>
      <c r="J8869" t="s">
        <v>22634</v>
      </c>
      <c r="K8869" s="132" t="str">
        <f>IFERROR(IFERROR(INDEX(Кат!$O:$O,MATCH($C8869,Кат!$I:$I,0)),INDEX(Торг!$L:$L,MATCH($C8869,Торг!$I:$I,0))),"")</f>
        <v/>
      </c>
      <c r="L8869" s="132" t="str">
        <f>IFERROR(IFERROR(INDEX(Кат!$A:$A,MATCH($C8869,Кат!$I:$I,0)),INDEX(Торг!$A:$A,MATCH($C8869,Торг!$I:$I,0))),"")</f>
        <v/>
      </c>
      <c r="M8869" s="132" t="str">
        <f>IFERROR(IFERROR(INDEX(Кат!$B:$B,MATCH($C8869,Кат!$I:$I,0)),INDEX(Торг!$B:$B,MATCH($C8869,Торг!$I:$I,0))),"")</f>
        <v/>
      </c>
      <c r="N8869" s="132" t="str">
        <f t="shared" si="138"/>
        <v>BERU KS290</v>
      </c>
      <c r="O8869" s="132" t="str">
        <f>IFERROR(IFERROR(INDEX(Кат!$B:$B,MATCH($N8869,Кат!$I:$I,0)),INDEX(Торг!$B:$B,MATCH($N8869,Торг!$I:$I,0))),"")</f>
        <v/>
      </c>
    </row>
    <row r="8870" spans="1:15">
      <c r="A8870" t="s">
        <v>24650</v>
      </c>
      <c r="C8870" s="191"/>
      <c r="E8870" t="s">
        <v>24651</v>
      </c>
      <c r="J8870" t="s">
        <v>22634</v>
      </c>
      <c r="K8870" s="132" t="str">
        <f>IFERROR(IFERROR(INDEX(Кат!$O:$O,MATCH($C8870,Кат!$I:$I,0)),INDEX(Торг!$L:$L,MATCH($C8870,Торг!$I:$I,0))),"")</f>
        <v/>
      </c>
      <c r="L8870" s="132" t="str">
        <f>IFERROR(IFERROR(INDEX(Кат!$A:$A,MATCH($C8870,Кат!$I:$I,0)),INDEX(Торг!$A:$A,MATCH($C8870,Торг!$I:$I,0))),"")</f>
        <v/>
      </c>
      <c r="M8870" s="132" t="str">
        <f>IFERROR(IFERROR(INDEX(Кат!$B:$B,MATCH($C8870,Кат!$I:$I,0)),INDEX(Торг!$B:$B,MATCH($C8870,Торг!$I:$I,0))),"")</f>
        <v/>
      </c>
      <c r="N8870" s="132" t="str">
        <f t="shared" si="138"/>
        <v xml:space="preserve"> </v>
      </c>
      <c r="O8870" s="132" t="str">
        <f>IFERROR(IFERROR(INDEX(Кат!$B:$B,MATCH($N8870,Кат!$I:$I,0)),INDEX(Торг!$B:$B,MATCH($N8870,Торг!$I:$I,0))),"")</f>
        <v/>
      </c>
    </row>
    <row r="8871" spans="1:15" outlineLevel="1">
      <c r="A8871" t="s">
        <v>20555</v>
      </c>
      <c r="C8871" s="191" t="s">
        <v>13706</v>
      </c>
      <c r="E8871" t="s">
        <v>13707</v>
      </c>
      <c r="F8871" t="s">
        <v>3892</v>
      </c>
      <c r="G8871" t="s">
        <v>399</v>
      </c>
      <c r="H8871">
        <v>170</v>
      </c>
      <c r="J8871" t="s">
        <v>22634</v>
      </c>
      <c r="K8871" s="132" t="str">
        <f>IFERROR(IFERROR(INDEX(Кат!$O:$O,MATCH($C8871,Кат!$I:$I,0)),INDEX(Торг!$L:$L,MATCH($C8871,Торг!$I:$I,0))),"")</f>
        <v/>
      </c>
      <c r="L8871" s="132" t="str">
        <f>IFERROR(IFERROR(INDEX(Кат!$A:$A,MATCH($C8871,Кат!$I:$I,0)),INDEX(Торг!$A:$A,MATCH($C8871,Торг!$I:$I,0))),"")</f>
        <v/>
      </c>
      <c r="M8871" s="132" t="str">
        <f>IFERROR(IFERROR(INDEX(Кат!$B:$B,MATCH($C8871,Кат!$I:$I,0)),INDEX(Торг!$B:$B,MATCH($C8871,Торг!$I:$I,0))),"")</f>
        <v/>
      </c>
      <c r="N8871" s="132" t="str">
        <f t="shared" si="138"/>
        <v>BIG GB-302NO</v>
      </c>
      <c r="O8871" s="132" t="str">
        <f>IFERROR(IFERROR(INDEX(Кат!$B:$B,MATCH($N8871,Кат!$I:$I,0)),INDEX(Торг!$B:$B,MATCH($N8871,Торг!$I:$I,0))),"")</f>
        <v/>
      </c>
    </row>
    <row r="8872" spans="1:15" outlineLevel="1">
      <c r="A8872" t="s">
        <v>20556</v>
      </c>
      <c r="C8872" s="191" t="s">
        <v>34014</v>
      </c>
      <c r="E8872" t="s">
        <v>13708</v>
      </c>
      <c r="F8872" t="s">
        <v>3892</v>
      </c>
      <c r="G8872" t="s">
        <v>399</v>
      </c>
      <c r="H8872">
        <v>160</v>
      </c>
      <c r="J8872" t="s">
        <v>22634</v>
      </c>
      <c r="K8872" s="132" t="str">
        <f>IFERROR(IFERROR(INDEX(Кат!$O:$O,MATCH($C8872,Кат!$I:$I,0)),INDEX(Торг!$L:$L,MATCH($C8872,Торг!$I:$I,0))),"")</f>
        <v/>
      </c>
      <c r="L8872" s="132" t="str">
        <f>IFERROR(IFERROR(INDEX(Кат!$A:$A,MATCH($C8872,Кат!$I:$I,0)),INDEX(Торг!$A:$A,MATCH($C8872,Торг!$I:$I,0))),"")</f>
        <v/>
      </c>
      <c r="M8872" s="132" t="str">
        <f>IFERROR(IFERROR(INDEX(Кат!$B:$B,MATCH($C8872,Кат!$I:$I,0)),INDEX(Торг!$B:$B,MATCH($C8872,Торг!$I:$I,0))),"")</f>
        <v/>
      </c>
      <c r="N8872" s="132" t="str">
        <f t="shared" si="138"/>
        <v xml:space="preserve">BIG GB-320NO </v>
      </c>
      <c r="O8872" s="132" t="str">
        <f>IFERROR(IFERROR(INDEX(Кат!$B:$B,MATCH($N8872,Кат!$I:$I,0)),INDEX(Торг!$B:$B,MATCH($N8872,Торг!$I:$I,0))),"")</f>
        <v/>
      </c>
    </row>
    <row r="8873" spans="1:15" outlineLevel="1">
      <c r="A8873" t="s">
        <v>24652</v>
      </c>
      <c r="C8873" s="191"/>
      <c r="E8873" t="s">
        <v>24653</v>
      </c>
      <c r="J8873" t="s">
        <v>22634</v>
      </c>
      <c r="K8873" s="132" t="str">
        <f>IFERROR(IFERROR(INDEX(Кат!$O:$O,MATCH($C8873,Кат!$I:$I,0)),INDEX(Торг!$L:$L,MATCH($C8873,Торг!$I:$I,0))),"")</f>
        <v/>
      </c>
      <c r="L8873" s="132" t="str">
        <f>IFERROR(IFERROR(INDEX(Кат!$A:$A,MATCH($C8873,Кат!$I:$I,0)),INDEX(Торг!$A:$A,MATCH($C8873,Торг!$I:$I,0))),"")</f>
        <v/>
      </c>
      <c r="M8873" s="132" t="str">
        <f>IFERROR(IFERROR(INDEX(Кат!$B:$B,MATCH($C8873,Кат!$I:$I,0)),INDEX(Торг!$B:$B,MATCH($C8873,Торг!$I:$I,0))),"")</f>
        <v/>
      </c>
      <c r="N8873" s="132" t="str">
        <f t="shared" si="138"/>
        <v xml:space="preserve"> </v>
      </c>
      <c r="O8873" s="132" t="str">
        <f>IFERROR(IFERROR(INDEX(Кат!$B:$B,MATCH($N8873,Кат!$I:$I,0)),INDEX(Торг!$B:$B,MATCH($N8873,Торг!$I:$I,0))),"")</f>
        <v/>
      </c>
    </row>
    <row r="8874" spans="1:15" outlineLevel="1">
      <c r="A8874" t="s">
        <v>20557</v>
      </c>
      <c r="C8874" s="191">
        <v>4119</v>
      </c>
      <c r="E8874" t="s">
        <v>14193</v>
      </c>
      <c r="F8874" t="s">
        <v>13709</v>
      </c>
      <c r="G8874" t="s">
        <v>399</v>
      </c>
      <c r="H8874">
        <v>1400</v>
      </c>
      <c r="J8874" t="s">
        <v>22634</v>
      </c>
      <c r="K8874" s="132" t="str">
        <f>IFERROR(IFERROR(INDEX(Кат!$O:$O,MATCH($C8874,Кат!$I:$I,0)),INDEX(Торг!$L:$L,MATCH($C8874,Торг!$I:$I,0))),"")</f>
        <v/>
      </c>
      <c r="L8874" s="132" t="str">
        <f>IFERROR(IFERROR(INDEX(Кат!$A:$A,MATCH($C8874,Кат!$I:$I,0)),INDEX(Торг!$A:$A,MATCH($C8874,Торг!$I:$I,0))),"")</f>
        <v/>
      </c>
      <c r="M8874" s="132" t="str">
        <f>IFERROR(IFERROR(INDEX(Кат!$B:$B,MATCH($C8874,Кат!$I:$I,0)),INDEX(Торг!$B:$B,MATCH($C8874,Торг!$I:$I,0))),"")</f>
        <v/>
      </c>
      <c r="N8874" s="132" t="str">
        <f t="shared" si="138"/>
        <v>BILSTAIN 4119</v>
      </c>
      <c r="O8874" s="132" t="str">
        <f>IFERROR(IFERROR(INDEX(Кат!$B:$B,MATCH($N8874,Кат!$I:$I,0)),INDEX(Торг!$B:$B,MATCH($N8874,Торг!$I:$I,0))),"")</f>
        <v/>
      </c>
    </row>
    <row r="8875" spans="1:15" outlineLevel="1">
      <c r="A8875" t="s">
        <v>20558</v>
      </c>
      <c r="C8875" s="191">
        <v>6446</v>
      </c>
      <c r="E8875" t="s">
        <v>13710</v>
      </c>
      <c r="F8875" t="s">
        <v>13709</v>
      </c>
      <c r="G8875" t="s">
        <v>399</v>
      </c>
      <c r="H8875">
        <v>1600</v>
      </c>
      <c r="J8875" t="s">
        <v>22634</v>
      </c>
      <c r="K8875" s="132" t="str">
        <f>IFERROR(IFERROR(INDEX(Кат!$O:$O,MATCH($C8875,Кат!$I:$I,0)),INDEX(Торг!$L:$L,MATCH($C8875,Торг!$I:$I,0))),"")</f>
        <v/>
      </c>
      <c r="L8875" s="132" t="str">
        <f>IFERROR(IFERROR(INDEX(Кат!$A:$A,MATCH($C8875,Кат!$I:$I,0)),INDEX(Торг!$A:$A,MATCH($C8875,Торг!$I:$I,0))),"")</f>
        <v/>
      </c>
      <c r="M8875" s="132" t="str">
        <f>IFERROR(IFERROR(INDEX(Кат!$B:$B,MATCH($C8875,Кат!$I:$I,0)),INDEX(Торг!$B:$B,MATCH($C8875,Торг!$I:$I,0))),"")</f>
        <v/>
      </c>
      <c r="N8875" s="132" t="str">
        <f t="shared" si="138"/>
        <v>BILSTAIN 6446</v>
      </c>
      <c r="O8875" s="132" t="str">
        <f>IFERROR(IFERROR(INDEX(Кат!$B:$B,MATCH($N8875,Кат!$I:$I,0)),INDEX(Торг!$B:$B,MATCH($N8875,Торг!$I:$I,0))),"")</f>
        <v/>
      </c>
    </row>
    <row r="8876" spans="1:15" outlineLevel="1">
      <c r="A8876" t="s">
        <v>20559</v>
      </c>
      <c r="C8876" s="191">
        <v>3055</v>
      </c>
      <c r="E8876" t="s">
        <v>13711</v>
      </c>
      <c r="F8876" t="s">
        <v>13709</v>
      </c>
      <c r="G8876" t="s">
        <v>399</v>
      </c>
      <c r="H8876">
        <v>1300</v>
      </c>
      <c r="J8876" t="s">
        <v>22634</v>
      </c>
      <c r="K8876" s="132" t="str">
        <f>IFERROR(IFERROR(INDEX(Кат!$O:$O,MATCH($C8876,Кат!$I:$I,0)),INDEX(Торг!$L:$L,MATCH($C8876,Торг!$I:$I,0))),"")</f>
        <v/>
      </c>
      <c r="L8876" s="132" t="str">
        <f>IFERROR(IFERROR(INDEX(Кат!$A:$A,MATCH($C8876,Кат!$I:$I,0)),INDEX(Торг!$A:$A,MATCH($C8876,Торг!$I:$I,0))),"")</f>
        <v/>
      </c>
      <c r="M8876" s="132" t="str">
        <f>IFERROR(IFERROR(INDEX(Кат!$B:$B,MATCH($C8876,Кат!$I:$I,0)),INDEX(Торг!$B:$B,MATCH($C8876,Торг!$I:$I,0))),"")</f>
        <v/>
      </c>
      <c r="N8876" s="132" t="str">
        <f t="shared" si="138"/>
        <v>BILSTAIN 3055</v>
      </c>
      <c r="O8876" s="132" t="str">
        <f>IFERROR(IFERROR(INDEX(Кат!$B:$B,MATCH($N8876,Кат!$I:$I,0)),INDEX(Торг!$B:$B,MATCH($N8876,Торг!$I:$I,0))),"")</f>
        <v/>
      </c>
    </row>
    <row r="8877" spans="1:15" outlineLevel="1">
      <c r="A8877" t="s">
        <v>20560</v>
      </c>
      <c r="C8877" s="191">
        <v>3146</v>
      </c>
      <c r="E8877" t="s">
        <v>13712</v>
      </c>
      <c r="F8877" t="s">
        <v>13709</v>
      </c>
      <c r="G8877" t="s">
        <v>399</v>
      </c>
      <c r="H8877">
        <v>1400</v>
      </c>
      <c r="J8877" t="s">
        <v>22634</v>
      </c>
      <c r="K8877" s="132" t="str">
        <f>IFERROR(IFERROR(INDEX(Кат!$O:$O,MATCH($C8877,Кат!$I:$I,0)),INDEX(Торг!$L:$L,MATCH($C8877,Торг!$I:$I,0))),"")</f>
        <v/>
      </c>
      <c r="L8877" s="132" t="str">
        <f>IFERROR(IFERROR(INDEX(Кат!$A:$A,MATCH($C8877,Кат!$I:$I,0)),INDEX(Торг!$A:$A,MATCH($C8877,Торг!$I:$I,0))),"")</f>
        <v/>
      </c>
      <c r="M8877" s="132" t="str">
        <f>IFERROR(IFERROR(INDEX(Кат!$B:$B,MATCH($C8877,Кат!$I:$I,0)),INDEX(Торг!$B:$B,MATCH($C8877,Торг!$I:$I,0))),"")</f>
        <v/>
      </c>
      <c r="N8877" s="132" t="str">
        <f t="shared" si="138"/>
        <v>BILSTAIN 3146</v>
      </c>
      <c r="O8877" s="132" t="str">
        <f>IFERROR(IFERROR(INDEX(Кат!$B:$B,MATCH($N8877,Кат!$I:$I,0)),INDEX(Торг!$B:$B,MATCH($N8877,Торг!$I:$I,0))),"")</f>
        <v/>
      </c>
    </row>
    <row r="8878" spans="1:15" outlineLevel="1">
      <c r="A8878" t="s">
        <v>20561</v>
      </c>
      <c r="C8878" s="191">
        <v>3134</v>
      </c>
      <c r="E8878" t="s">
        <v>13713</v>
      </c>
      <c r="F8878" t="s">
        <v>13709</v>
      </c>
      <c r="G8878" t="s">
        <v>399</v>
      </c>
      <c r="H8878">
        <v>1350</v>
      </c>
      <c r="J8878" t="s">
        <v>22634</v>
      </c>
      <c r="K8878" s="132" t="str">
        <f>IFERROR(IFERROR(INDEX(Кат!$O:$O,MATCH($C8878,Кат!$I:$I,0)),INDEX(Торг!$L:$L,MATCH($C8878,Торг!$I:$I,0))),"")</f>
        <v/>
      </c>
      <c r="L8878" s="132" t="str">
        <f>IFERROR(IFERROR(INDEX(Кат!$A:$A,MATCH($C8878,Кат!$I:$I,0)),INDEX(Торг!$A:$A,MATCH($C8878,Торг!$I:$I,0))),"")</f>
        <v/>
      </c>
      <c r="M8878" s="132" t="str">
        <f>IFERROR(IFERROR(INDEX(Кат!$B:$B,MATCH($C8878,Кат!$I:$I,0)),INDEX(Торг!$B:$B,MATCH($C8878,Торг!$I:$I,0))),"")</f>
        <v/>
      </c>
      <c r="N8878" s="132" t="str">
        <f t="shared" si="138"/>
        <v>BILSTAIN 3134</v>
      </c>
      <c r="O8878" s="132" t="str">
        <f>IFERROR(IFERROR(INDEX(Кат!$B:$B,MATCH($N8878,Кат!$I:$I,0)),INDEX(Торг!$B:$B,MATCH($N8878,Торг!$I:$I,0))),"")</f>
        <v/>
      </c>
    </row>
    <row r="8879" spans="1:15" outlineLevel="1">
      <c r="A8879" t="s">
        <v>20562</v>
      </c>
      <c r="C8879" s="191">
        <v>3147</v>
      </c>
      <c r="E8879" t="s">
        <v>13714</v>
      </c>
      <c r="F8879" t="s">
        <v>13709</v>
      </c>
      <c r="G8879" t="s">
        <v>399</v>
      </c>
      <c r="H8879">
        <v>1400</v>
      </c>
      <c r="J8879" t="s">
        <v>22634</v>
      </c>
      <c r="K8879" s="132" t="str">
        <f>IFERROR(IFERROR(INDEX(Кат!$O:$O,MATCH($C8879,Кат!$I:$I,0)),INDEX(Торг!$L:$L,MATCH($C8879,Торг!$I:$I,0))),"")</f>
        <v/>
      </c>
      <c r="L8879" s="132" t="str">
        <f>IFERROR(IFERROR(INDEX(Кат!$A:$A,MATCH($C8879,Кат!$I:$I,0)),INDEX(Торг!$A:$A,MATCH($C8879,Торг!$I:$I,0))),"")</f>
        <v/>
      </c>
      <c r="M8879" s="132" t="str">
        <f>IFERROR(IFERROR(INDEX(Кат!$B:$B,MATCH($C8879,Кат!$I:$I,0)),INDEX(Торг!$B:$B,MATCH($C8879,Торг!$I:$I,0))),"")</f>
        <v/>
      </c>
      <c r="N8879" s="132" t="str">
        <f t="shared" si="138"/>
        <v>BILSTAIN 3147</v>
      </c>
      <c r="O8879" s="132" t="str">
        <f>IFERROR(IFERROR(INDEX(Кат!$B:$B,MATCH($N8879,Кат!$I:$I,0)),INDEX(Торг!$B:$B,MATCH($N8879,Торг!$I:$I,0))),"")</f>
        <v/>
      </c>
    </row>
    <row r="8880" spans="1:15" outlineLevel="1">
      <c r="A8880" t="s">
        <v>24654</v>
      </c>
      <c r="C8880" s="191"/>
      <c r="E8880" t="s">
        <v>24655</v>
      </c>
      <c r="J8880" t="s">
        <v>22634</v>
      </c>
      <c r="K8880" s="132" t="str">
        <f>IFERROR(IFERROR(INDEX(Кат!$O:$O,MATCH($C8880,Кат!$I:$I,0)),INDEX(Торг!$L:$L,MATCH($C8880,Торг!$I:$I,0))),"")</f>
        <v/>
      </c>
      <c r="L8880" s="132" t="str">
        <f>IFERROR(IFERROR(INDEX(Кат!$A:$A,MATCH($C8880,Кат!$I:$I,0)),INDEX(Торг!$A:$A,MATCH($C8880,Торг!$I:$I,0))),"")</f>
        <v/>
      </c>
      <c r="M8880" s="132" t="str">
        <f>IFERROR(IFERROR(INDEX(Кат!$B:$B,MATCH($C8880,Кат!$I:$I,0)),INDEX(Торг!$B:$B,MATCH($C8880,Торг!$I:$I,0))),"")</f>
        <v/>
      </c>
      <c r="N8880" s="132" t="str">
        <f t="shared" si="138"/>
        <v xml:space="preserve"> </v>
      </c>
      <c r="O8880" s="132" t="str">
        <f>IFERROR(IFERROR(INDEX(Кат!$B:$B,MATCH($N8880,Кат!$I:$I,0)),INDEX(Торг!$B:$B,MATCH($N8880,Торг!$I:$I,0))),"")</f>
        <v/>
      </c>
    </row>
    <row r="8881" spans="1:15" outlineLevel="1">
      <c r="A8881" t="s">
        <v>20563</v>
      </c>
      <c r="C8881" s="191" t="s">
        <v>13715</v>
      </c>
      <c r="E8881" t="s">
        <v>13716</v>
      </c>
      <c r="F8881" t="s">
        <v>528</v>
      </c>
      <c r="G8881" t="s">
        <v>399</v>
      </c>
      <c r="H8881">
        <v>1100</v>
      </c>
      <c r="J8881" t="s">
        <v>22634</v>
      </c>
      <c r="K8881" s="132" t="str">
        <f>IFERROR(IFERROR(INDEX(Кат!$O:$O,MATCH($C8881,Кат!$I:$I,0)),INDEX(Торг!$L:$L,MATCH($C8881,Торг!$I:$I,0))),"")</f>
        <v/>
      </c>
      <c r="L8881" s="132" t="str">
        <f>IFERROR(IFERROR(INDEX(Кат!$A:$A,MATCH($C8881,Кат!$I:$I,0)),INDEX(Торг!$A:$A,MATCH($C8881,Торг!$I:$I,0))),"")</f>
        <v/>
      </c>
      <c r="M8881" s="132" t="str">
        <f>IFERROR(IFERROR(INDEX(Кат!$B:$B,MATCH($C8881,Кат!$I:$I,0)),INDEX(Торг!$B:$B,MATCH($C8881,Торг!$I:$I,0))),"")</f>
        <v/>
      </c>
      <c r="N8881" s="132" t="str">
        <f t="shared" si="138"/>
        <v>BOSCH 0258006537N</v>
      </c>
      <c r="O8881" s="132" t="str">
        <f>IFERROR(IFERROR(INDEX(Кат!$B:$B,MATCH($N8881,Кат!$I:$I,0)),INDEX(Торг!$B:$B,MATCH($N8881,Торг!$I:$I,0))),"")</f>
        <v/>
      </c>
    </row>
    <row r="8882" spans="1:15" outlineLevel="1">
      <c r="A8882" t="s">
        <v>20564</v>
      </c>
      <c r="C8882" s="191" t="s">
        <v>13717</v>
      </c>
      <c r="E8882" t="s">
        <v>13718</v>
      </c>
      <c r="F8882" t="s">
        <v>3823</v>
      </c>
      <c r="G8882" t="s">
        <v>399</v>
      </c>
      <c r="H8882">
        <v>230</v>
      </c>
      <c r="J8882" t="s">
        <v>22634</v>
      </c>
      <c r="K8882" s="132" t="str">
        <f>IFERROR(IFERROR(INDEX(Кат!$O:$O,MATCH($C8882,Кат!$I:$I,0)),INDEX(Торг!$L:$L,MATCH($C8882,Торг!$I:$I,0))),"")</f>
        <v/>
      </c>
      <c r="L8882" s="132" t="str">
        <f>IFERROR(IFERROR(INDEX(Кат!$A:$A,MATCH($C8882,Кат!$I:$I,0)),INDEX(Торг!$A:$A,MATCH($C8882,Торг!$I:$I,0))),"")</f>
        <v/>
      </c>
      <c r="M8882" s="132" t="str">
        <f>IFERROR(IFERROR(INDEX(Кат!$B:$B,MATCH($C8882,Кат!$I:$I,0)),INDEX(Торг!$B:$B,MATCH($C8882,Торг!$I:$I,0))),"")</f>
        <v/>
      </c>
      <c r="N8882" s="132" t="str">
        <f t="shared" si="138"/>
        <v>НЕИЗВЕСТНЫЙ БРЕНД 1987949095NO</v>
      </c>
      <c r="O8882" s="132" t="str">
        <f>IFERROR(IFERROR(INDEX(Кат!$B:$B,MATCH($N8882,Кат!$I:$I,0)),INDEX(Торг!$B:$B,MATCH($N8882,Торг!$I:$I,0))),"")</f>
        <v/>
      </c>
    </row>
    <row r="8883" spans="1:15" outlineLevel="1">
      <c r="A8883" t="s">
        <v>29305</v>
      </c>
      <c r="C8883" s="191" t="s">
        <v>29306</v>
      </c>
      <c r="E8883" t="s">
        <v>29307</v>
      </c>
      <c r="G8883" t="s">
        <v>399</v>
      </c>
      <c r="H8883">
        <v>300</v>
      </c>
      <c r="J8883" t="s">
        <v>22634</v>
      </c>
      <c r="K8883" s="132" t="str">
        <f>IFERROR(IFERROR(INDEX(Кат!$O:$O,MATCH($C8883,Кат!$I:$I,0)),INDEX(Торг!$L:$L,MATCH($C8883,Торг!$I:$I,0))),"")</f>
        <v/>
      </c>
      <c r="L8883" s="132" t="str">
        <f>IFERROR(IFERROR(INDEX(Кат!$A:$A,MATCH($C8883,Кат!$I:$I,0)),INDEX(Торг!$A:$A,MATCH($C8883,Торг!$I:$I,0))),"")</f>
        <v/>
      </c>
      <c r="M8883" s="132" t="str">
        <f>IFERROR(IFERROR(INDEX(Кат!$B:$B,MATCH($C8883,Кат!$I:$I,0)),INDEX(Торг!$B:$B,MATCH($C8883,Торг!$I:$I,0))),"")</f>
        <v/>
      </c>
      <c r="N8883" s="132" t="str">
        <f t="shared" si="138"/>
        <v xml:space="preserve"> CG-134658</v>
      </c>
      <c r="O8883" s="132" t="str">
        <f>IFERROR(IFERROR(INDEX(Кат!$B:$B,MATCH($N8883,Кат!$I:$I,0)),INDEX(Торг!$B:$B,MATCH($N8883,Торг!$I:$I,0))),"")</f>
        <v/>
      </c>
    </row>
    <row r="8884" spans="1:15">
      <c r="A8884" t="s">
        <v>24656</v>
      </c>
      <c r="C8884" s="191"/>
      <c r="E8884" t="s">
        <v>24657</v>
      </c>
      <c r="J8884" t="s">
        <v>22634</v>
      </c>
      <c r="K8884" s="132" t="str">
        <f>IFERROR(IFERROR(INDEX(Кат!$O:$O,MATCH($C8884,Кат!$I:$I,0)),INDEX(Торг!$L:$L,MATCH($C8884,Торг!$I:$I,0))),"")</f>
        <v/>
      </c>
      <c r="L8884" s="132" t="str">
        <f>IFERROR(IFERROR(INDEX(Кат!$A:$A,MATCH($C8884,Кат!$I:$I,0)),INDEX(Торг!$A:$A,MATCH($C8884,Торг!$I:$I,0))),"")</f>
        <v/>
      </c>
      <c r="M8884" s="132" t="str">
        <f>IFERROR(IFERROR(INDEX(Кат!$B:$B,MATCH($C8884,Кат!$I:$I,0)),INDEX(Торг!$B:$B,MATCH($C8884,Торг!$I:$I,0))),"")</f>
        <v/>
      </c>
      <c r="N8884" s="132" t="str">
        <f t="shared" si="138"/>
        <v xml:space="preserve"> </v>
      </c>
      <c r="O8884" s="132" t="str">
        <f>IFERROR(IFERROR(INDEX(Кат!$B:$B,MATCH($N8884,Кат!$I:$I,0)),INDEX(Торг!$B:$B,MATCH($N8884,Торг!$I:$I,0))),"")</f>
        <v/>
      </c>
    </row>
    <row r="8885" spans="1:15" outlineLevel="1">
      <c r="A8885" t="s">
        <v>20565</v>
      </c>
      <c r="C8885" s="191" t="s">
        <v>13719</v>
      </c>
      <c r="E8885" t="s">
        <v>13720</v>
      </c>
      <c r="F8885" t="s">
        <v>3823</v>
      </c>
      <c r="G8885" t="s">
        <v>375</v>
      </c>
      <c r="H8885">
        <v>300</v>
      </c>
      <c r="J8885" t="s">
        <v>22634</v>
      </c>
      <c r="K8885" s="132" t="str">
        <f>IFERROR(IFERROR(INDEX(Кат!$O:$O,MATCH($C8885,Кат!$I:$I,0)),INDEX(Торг!$L:$L,MATCH($C8885,Торг!$I:$I,0))),"")</f>
        <v/>
      </c>
      <c r="L8885" s="132" t="str">
        <f>IFERROR(IFERROR(INDEX(Кат!$A:$A,MATCH($C8885,Кат!$I:$I,0)),INDEX(Торг!$A:$A,MATCH($C8885,Торг!$I:$I,0))),"")</f>
        <v/>
      </c>
      <c r="M8885" s="132" t="str">
        <f>IFERROR(IFERROR(INDEX(Кат!$B:$B,MATCH($C8885,Кат!$I:$I,0)),INDEX(Торг!$B:$B,MATCH($C8885,Торг!$I:$I,0))),"")</f>
        <v/>
      </c>
      <c r="N8885" s="132" t="str">
        <f t="shared" si="138"/>
        <v>НЕИЗВЕСТНЫЙ БРЕНД E36/B02NO</v>
      </c>
      <c r="O8885" s="132" t="str">
        <f>IFERROR(IFERROR(INDEX(Кат!$B:$B,MATCH($N8885,Кат!$I:$I,0)),INDEX(Торг!$B:$B,MATCH($N8885,Торг!$I:$I,0))),"")</f>
        <v/>
      </c>
    </row>
    <row r="8886" spans="1:15" outlineLevel="1">
      <c r="A8886" t="s">
        <v>20566</v>
      </c>
      <c r="C8886" s="191" t="s">
        <v>13721</v>
      </c>
      <c r="E8886" t="s">
        <v>14194</v>
      </c>
      <c r="F8886" t="s">
        <v>3893</v>
      </c>
      <c r="G8886" t="s">
        <v>375</v>
      </c>
      <c r="H8886">
        <v>300</v>
      </c>
      <c r="J8886" t="s">
        <v>22634</v>
      </c>
      <c r="K8886" s="132" t="str">
        <f>IFERROR(IFERROR(INDEX(Кат!$O:$O,MATCH($C8886,Кат!$I:$I,0)),INDEX(Торг!$L:$L,MATCH($C8886,Торг!$I:$I,0))),"")</f>
        <v/>
      </c>
      <c r="L8886" s="132" t="str">
        <f>IFERROR(IFERROR(INDEX(Кат!$A:$A,MATCH($C8886,Кат!$I:$I,0)),INDEX(Торг!$A:$A,MATCH($C8886,Торг!$I:$I,0))),"")</f>
        <v/>
      </c>
      <c r="M8886" s="132" t="str">
        <f>IFERROR(IFERROR(INDEX(Кат!$B:$B,MATCH($C8886,Кат!$I:$I,0)),INDEX(Торг!$B:$B,MATCH($C8886,Торг!$I:$I,0))),"")</f>
        <v/>
      </c>
      <c r="N8886" s="132" t="str">
        <f t="shared" si="138"/>
        <v>CHAMPION E51/B02NO</v>
      </c>
      <c r="O8886" s="132" t="str">
        <f>IFERROR(IFERROR(INDEX(Кат!$B:$B,MATCH($N8886,Кат!$I:$I,0)),INDEX(Торг!$B:$B,MATCH($N8886,Торг!$I:$I,0))),"")</f>
        <v/>
      </c>
    </row>
    <row r="8887" spans="1:15" outlineLevel="1">
      <c r="A8887" t="s">
        <v>24658</v>
      </c>
      <c r="C8887" s="191"/>
      <c r="E8887" t="s">
        <v>24659</v>
      </c>
      <c r="J8887" t="s">
        <v>22634</v>
      </c>
      <c r="K8887" s="132" t="str">
        <f>IFERROR(IFERROR(INDEX(Кат!$O:$O,MATCH($C8887,Кат!$I:$I,0)),INDEX(Торг!$L:$L,MATCH($C8887,Торг!$I:$I,0))),"")</f>
        <v/>
      </c>
      <c r="L8887" s="132" t="str">
        <f>IFERROR(IFERROR(INDEX(Кат!$A:$A,MATCH($C8887,Кат!$I:$I,0)),INDEX(Торг!$A:$A,MATCH($C8887,Торг!$I:$I,0))),"")</f>
        <v/>
      </c>
      <c r="M8887" s="132" t="str">
        <f>IFERROR(IFERROR(INDEX(Кат!$B:$B,MATCH($C8887,Кат!$I:$I,0)),INDEX(Торг!$B:$B,MATCH($C8887,Торг!$I:$I,0))),"")</f>
        <v/>
      </c>
      <c r="N8887" s="132" t="str">
        <f t="shared" si="138"/>
        <v xml:space="preserve"> </v>
      </c>
      <c r="O8887" s="132" t="str">
        <f>IFERROR(IFERROR(INDEX(Кат!$B:$B,MATCH($N8887,Кат!$I:$I,0)),INDEX(Торг!$B:$B,MATCH($N8887,Торг!$I:$I,0))),"")</f>
        <v/>
      </c>
    </row>
    <row r="8888" spans="1:15" outlineLevel="1">
      <c r="A8888" t="s">
        <v>20567</v>
      </c>
      <c r="C8888" s="191" t="s">
        <v>13722</v>
      </c>
      <c r="E8888" t="s">
        <v>13723</v>
      </c>
      <c r="F8888" t="s">
        <v>587</v>
      </c>
      <c r="G8888" t="s">
        <v>399</v>
      </c>
      <c r="H8888">
        <v>220</v>
      </c>
      <c r="J8888" t="s">
        <v>22634</v>
      </c>
      <c r="K8888" s="132" t="str">
        <f>IFERROR(IFERROR(INDEX(Кат!$O:$O,MATCH($C8888,Кат!$I:$I,0)),INDEX(Торг!$L:$L,MATCH($C8888,Торг!$I:$I,0))),"")</f>
        <v/>
      </c>
      <c r="L8888" s="132" t="str">
        <f>IFERROR(IFERROR(INDEX(Кат!$A:$A,MATCH($C8888,Кат!$I:$I,0)),INDEX(Торг!$A:$A,MATCH($C8888,Торг!$I:$I,0))),"")</f>
        <v/>
      </c>
      <c r="M8888" s="132" t="str">
        <f>IFERROR(IFERROR(INDEX(Кат!$B:$B,MATCH($C8888,Кат!$I:$I,0)),INDEX(Торг!$B:$B,MATCH($C8888,Торг!$I:$I,0))),"")</f>
        <v/>
      </c>
      <c r="N8888" s="132" t="str">
        <f t="shared" si="138"/>
        <v>CONTITECH 6PK698CTN</v>
      </c>
      <c r="O8888" s="132" t="str">
        <f>IFERROR(IFERROR(INDEX(Кат!$B:$B,MATCH($N8888,Кат!$I:$I,0)),INDEX(Торг!$B:$B,MATCH($N8888,Торг!$I:$I,0))),"")</f>
        <v/>
      </c>
    </row>
    <row r="8889" spans="1:15" outlineLevel="1">
      <c r="A8889" t="s">
        <v>20568</v>
      </c>
      <c r="C8889" s="191" t="s">
        <v>13724</v>
      </c>
      <c r="E8889" t="s">
        <v>13725</v>
      </c>
      <c r="F8889" t="s">
        <v>587</v>
      </c>
      <c r="G8889" t="s">
        <v>399</v>
      </c>
      <c r="H8889">
        <v>220</v>
      </c>
      <c r="J8889" t="s">
        <v>22634</v>
      </c>
      <c r="K8889" s="132" t="str">
        <f>IFERROR(IFERROR(INDEX(Кат!$O:$O,MATCH($C8889,Кат!$I:$I,0)),INDEX(Торг!$L:$L,MATCH($C8889,Торг!$I:$I,0))),"")</f>
        <v/>
      </c>
      <c r="L8889" s="132" t="str">
        <f>IFERROR(IFERROR(INDEX(Кат!$A:$A,MATCH($C8889,Кат!$I:$I,0)),INDEX(Торг!$A:$A,MATCH($C8889,Торг!$I:$I,0))),"")</f>
        <v/>
      </c>
      <c r="M8889" s="132" t="str">
        <f>IFERROR(IFERROR(INDEX(Кат!$B:$B,MATCH($C8889,Кат!$I:$I,0)),INDEX(Торг!$B:$B,MATCH($C8889,Торг!$I:$I,0))),"")</f>
        <v/>
      </c>
      <c r="N8889" s="132" t="str">
        <f t="shared" si="138"/>
        <v>CONTITECH 6PK736CTN</v>
      </c>
      <c r="O8889" s="132" t="str">
        <f>IFERROR(IFERROR(INDEX(Кат!$B:$B,MATCH($N8889,Кат!$I:$I,0)),INDEX(Торг!$B:$B,MATCH($N8889,Торг!$I:$I,0))),"")</f>
        <v/>
      </c>
    </row>
    <row r="8890" spans="1:15" outlineLevel="1">
      <c r="A8890" t="s">
        <v>20569</v>
      </c>
      <c r="C8890" s="191" t="s">
        <v>13726</v>
      </c>
      <c r="E8890" t="s">
        <v>13727</v>
      </c>
      <c r="F8890" t="s">
        <v>587</v>
      </c>
      <c r="G8890" t="s">
        <v>399</v>
      </c>
      <c r="H8890">
        <v>190</v>
      </c>
      <c r="J8890" t="s">
        <v>22634</v>
      </c>
      <c r="K8890" s="132" t="str">
        <f>IFERROR(IFERROR(INDEX(Кат!$O:$O,MATCH($C8890,Кат!$I:$I,0)),INDEX(Торг!$L:$L,MATCH($C8890,Торг!$I:$I,0))),"")</f>
        <v/>
      </c>
      <c r="L8890" s="132" t="str">
        <f>IFERROR(IFERROR(INDEX(Кат!$A:$A,MATCH($C8890,Кат!$I:$I,0)),INDEX(Торг!$A:$A,MATCH($C8890,Торг!$I:$I,0))),"")</f>
        <v/>
      </c>
      <c r="M8890" s="132" t="str">
        <f>IFERROR(IFERROR(INDEX(Кат!$B:$B,MATCH($C8890,Кат!$I:$I,0)),INDEX(Торг!$B:$B,MATCH($C8890,Торг!$I:$I,0))),"")</f>
        <v/>
      </c>
      <c r="N8890" s="132" t="str">
        <f t="shared" si="138"/>
        <v>CONTITECH CT527A</v>
      </c>
      <c r="O8890" s="132" t="str">
        <f>IFERROR(IFERROR(INDEX(Кат!$B:$B,MATCH($N8890,Кат!$I:$I,0)),INDEX(Торг!$B:$B,MATCH($N8890,Торг!$I:$I,0))),"")</f>
        <v/>
      </c>
    </row>
    <row r="8891" spans="1:15" outlineLevel="1">
      <c r="A8891" t="s">
        <v>20570</v>
      </c>
      <c r="C8891" s="191" t="s">
        <v>13728</v>
      </c>
      <c r="E8891" t="s">
        <v>13729</v>
      </c>
      <c r="F8891" t="s">
        <v>587</v>
      </c>
      <c r="G8891" t="s">
        <v>399</v>
      </c>
      <c r="H8891">
        <v>460</v>
      </c>
      <c r="J8891" t="s">
        <v>22634</v>
      </c>
      <c r="K8891" s="132" t="str">
        <f>IFERROR(IFERROR(INDEX(Кат!$O:$O,MATCH($C8891,Кат!$I:$I,0)),INDEX(Торг!$L:$L,MATCH($C8891,Торг!$I:$I,0))),"")</f>
        <v/>
      </c>
      <c r="L8891" s="132" t="str">
        <f>IFERROR(IFERROR(INDEX(Кат!$A:$A,MATCH($C8891,Кат!$I:$I,0)),INDEX(Торг!$A:$A,MATCH($C8891,Торг!$I:$I,0))),"")</f>
        <v/>
      </c>
      <c r="M8891" s="132" t="str">
        <f>IFERROR(IFERROR(INDEX(Кат!$B:$B,MATCH($C8891,Кат!$I:$I,0)),INDEX(Торг!$B:$B,MATCH($C8891,Торг!$I:$I,0))),"")</f>
        <v/>
      </c>
      <c r="N8891" s="132" t="str">
        <f t="shared" si="138"/>
        <v>CONTITECH CT996NO</v>
      </c>
      <c r="O8891" s="132" t="str">
        <f>IFERROR(IFERROR(INDEX(Кат!$B:$B,MATCH($N8891,Кат!$I:$I,0)),INDEX(Торг!$B:$B,MATCH($N8891,Торг!$I:$I,0))),"")</f>
        <v/>
      </c>
    </row>
    <row r="8892" spans="1:15" outlineLevel="1">
      <c r="A8892" t="s">
        <v>24660</v>
      </c>
      <c r="C8892" s="191"/>
      <c r="E8892" t="s">
        <v>24661</v>
      </c>
      <c r="J8892" t="s">
        <v>22634</v>
      </c>
      <c r="K8892" s="132" t="str">
        <f>IFERROR(IFERROR(INDEX(Кат!$O:$O,MATCH($C8892,Кат!$I:$I,0)),INDEX(Торг!$L:$L,MATCH($C8892,Торг!$I:$I,0))),"")</f>
        <v/>
      </c>
      <c r="L8892" s="132" t="str">
        <f>IFERROR(IFERROR(INDEX(Кат!$A:$A,MATCH($C8892,Кат!$I:$I,0)),INDEX(Торг!$A:$A,MATCH($C8892,Торг!$I:$I,0))),"")</f>
        <v/>
      </c>
      <c r="M8892" s="132" t="str">
        <f>IFERROR(IFERROR(INDEX(Кат!$B:$B,MATCH($C8892,Кат!$I:$I,0)),INDEX(Торг!$B:$B,MATCH($C8892,Торг!$I:$I,0))),"")</f>
        <v/>
      </c>
      <c r="N8892" s="132" t="str">
        <f t="shared" si="138"/>
        <v xml:space="preserve"> </v>
      </c>
      <c r="O8892" s="132" t="str">
        <f>IFERROR(IFERROR(INDEX(Кат!$B:$B,MATCH($N8892,Кат!$I:$I,0)),INDEX(Торг!$B:$B,MATCH($N8892,Торг!$I:$I,0))),"")</f>
        <v/>
      </c>
    </row>
    <row r="8893" spans="1:15" outlineLevel="1">
      <c r="A8893" t="s">
        <v>20571</v>
      </c>
      <c r="C8893" s="191" t="s">
        <v>13730</v>
      </c>
      <c r="E8893" t="s">
        <v>13731</v>
      </c>
      <c r="F8893" t="s">
        <v>648</v>
      </c>
      <c r="G8893" t="s">
        <v>375</v>
      </c>
      <c r="H8893">
        <v>80</v>
      </c>
      <c r="J8893" t="s">
        <v>22634</v>
      </c>
      <c r="K8893" s="132" t="str">
        <f>IFERROR(IFERROR(INDEX(Кат!$O:$O,MATCH($C8893,Кат!$I:$I,0)),INDEX(Торг!$L:$L,MATCH($C8893,Торг!$I:$I,0))),"")</f>
        <v/>
      </c>
      <c r="L8893" s="132" t="str">
        <f>IFERROR(IFERROR(INDEX(Кат!$A:$A,MATCH($C8893,Кат!$I:$I,0)),INDEX(Торг!$A:$A,MATCH($C8893,Торг!$I:$I,0))),"")</f>
        <v/>
      </c>
      <c r="M8893" s="132" t="str">
        <f>IFERROR(IFERROR(INDEX(Кат!$B:$B,MATCH($C8893,Кат!$I:$I,0)),INDEX(Торг!$B:$B,MATCH($C8893,Торг!$I:$I,0))),"")</f>
        <v/>
      </c>
      <c r="N8893" s="132" t="str">
        <f t="shared" si="138"/>
        <v>CORTECO 19018251N</v>
      </c>
      <c r="O8893" s="132" t="str">
        <f>IFERROR(IFERROR(INDEX(Кат!$B:$B,MATCH($N8893,Кат!$I:$I,0)),INDEX(Торг!$B:$B,MATCH($N8893,Торг!$I:$I,0))),"")</f>
        <v/>
      </c>
    </row>
    <row r="8894" spans="1:15" outlineLevel="1">
      <c r="A8894" t="s">
        <v>20572</v>
      </c>
      <c r="C8894" s="191" t="s">
        <v>13732</v>
      </c>
      <c r="E8894" t="s">
        <v>13733</v>
      </c>
      <c r="F8894" t="s">
        <v>648</v>
      </c>
      <c r="G8894" t="s">
        <v>375</v>
      </c>
      <c r="H8894">
        <v>180</v>
      </c>
      <c r="J8894" t="s">
        <v>22634</v>
      </c>
      <c r="K8894" s="132" t="str">
        <f>IFERROR(IFERROR(INDEX(Кат!$O:$O,MATCH($C8894,Кат!$I:$I,0)),INDEX(Торг!$L:$L,MATCH($C8894,Торг!$I:$I,0))),"")</f>
        <v/>
      </c>
      <c r="L8894" s="132" t="str">
        <f>IFERROR(IFERROR(INDEX(Кат!$A:$A,MATCH($C8894,Кат!$I:$I,0)),INDEX(Торг!$A:$A,MATCH($C8894,Торг!$I:$I,0))),"")</f>
        <v/>
      </c>
      <c r="M8894" s="132" t="str">
        <f>IFERROR(IFERROR(INDEX(Кат!$B:$B,MATCH($C8894,Кат!$I:$I,0)),INDEX(Торг!$B:$B,MATCH($C8894,Торг!$I:$I,0))),"")</f>
        <v/>
      </c>
      <c r="N8894" s="132" t="str">
        <f t="shared" si="138"/>
        <v>CORTECO 19030310N</v>
      </c>
      <c r="O8894" s="132" t="str">
        <f>IFERROR(IFERROR(INDEX(Кат!$B:$B,MATCH($N8894,Кат!$I:$I,0)),INDEX(Торг!$B:$B,MATCH($N8894,Торг!$I:$I,0))),"")</f>
        <v/>
      </c>
    </row>
    <row r="8895" spans="1:15" outlineLevel="1">
      <c r="A8895" t="s">
        <v>24662</v>
      </c>
      <c r="C8895" s="191"/>
      <c r="E8895" t="s">
        <v>24663</v>
      </c>
      <c r="J8895" t="s">
        <v>22634</v>
      </c>
      <c r="K8895" s="132" t="str">
        <f>IFERROR(IFERROR(INDEX(Кат!$O:$O,MATCH($C8895,Кат!$I:$I,0)),INDEX(Торг!$L:$L,MATCH($C8895,Торг!$I:$I,0))),"")</f>
        <v/>
      </c>
      <c r="L8895" s="132" t="str">
        <f>IFERROR(IFERROR(INDEX(Кат!$A:$A,MATCH($C8895,Кат!$I:$I,0)),INDEX(Торг!$A:$A,MATCH($C8895,Торг!$I:$I,0))),"")</f>
        <v/>
      </c>
      <c r="M8895" s="132" t="str">
        <f>IFERROR(IFERROR(INDEX(Кат!$B:$B,MATCH($C8895,Кат!$I:$I,0)),INDEX(Торг!$B:$B,MATCH($C8895,Торг!$I:$I,0))),"")</f>
        <v/>
      </c>
      <c r="N8895" s="132" t="str">
        <f t="shared" si="138"/>
        <v xml:space="preserve"> </v>
      </c>
      <c r="O8895" s="132" t="str">
        <f>IFERROR(IFERROR(INDEX(Кат!$B:$B,MATCH($N8895,Кат!$I:$I,0)),INDEX(Торг!$B:$B,MATCH($N8895,Торг!$I:$I,0))),"")</f>
        <v/>
      </c>
    </row>
    <row r="8896" spans="1:15" outlineLevel="1">
      <c r="A8896" t="s">
        <v>20573</v>
      </c>
      <c r="C8896" s="191" t="s">
        <v>1136</v>
      </c>
      <c r="E8896" t="s">
        <v>13734</v>
      </c>
      <c r="F8896" t="s">
        <v>1133</v>
      </c>
      <c r="G8896" t="s">
        <v>399</v>
      </c>
      <c r="H8896">
        <v>240</v>
      </c>
      <c r="J8896" t="s">
        <v>22634</v>
      </c>
      <c r="K8896" s="132" t="str">
        <f>IFERROR(IFERROR(INDEX(Кат!$O:$O,MATCH($C8896,Кат!$I:$I,0)),INDEX(Торг!$L:$L,MATCH($C8896,Торг!$I:$I,0))),"")</f>
        <v/>
      </c>
      <c r="L8896" s="132" t="str">
        <f>IFERROR(IFERROR(INDEX(Кат!$A:$A,MATCH($C8896,Кат!$I:$I,0)),INDEX(Торг!$A:$A,MATCH($C8896,Торг!$I:$I,0))),"")</f>
        <v/>
      </c>
      <c r="M8896" s="132" t="str">
        <f>IFERROR(IFERROR(INDEX(Кат!$B:$B,MATCH($C8896,Кат!$I:$I,0)),INDEX(Торг!$B:$B,MATCH($C8896,Торг!$I:$I,0))),"")</f>
        <v/>
      </c>
      <c r="N8896" s="132" t="str">
        <f t="shared" si="138"/>
        <v>DAYCO 6PK888</v>
      </c>
      <c r="O8896" s="132" t="str">
        <f>IFERROR(IFERROR(INDEX(Кат!$B:$B,MATCH($N8896,Кат!$I:$I,0)),INDEX(Торг!$B:$B,MATCH($N8896,Торг!$I:$I,0))),"")</f>
        <v/>
      </c>
    </row>
    <row r="8897" spans="1:15">
      <c r="A8897" t="s">
        <v>20574</v>
      </c>
      <c r="C8897" s="191" t="s">
        <v>1138</v>
      </c>
      <c r="E8897" t="s">
        <v>13735</v>
      </c>
      <c r="F8897" t="s">
        <v>1133</v>
      </c>
      <c r="G8897" t="s">
        <v>399</v>
      </c>
      <c r="H8897">
        <v>270</v>
      </c>
      <c r="J8897" t="s">
        <v>22634</v>
      </c>
      <c r="K8897" s="132" t="str">
        <f>IFERROR(IFERROR(INDEX(Кат!$O:$O,MATCH($C8897,Кат!$I:$I,0)),INDEX(Торг!$L:$L,MATCH($C8897,Торг!$I:$I,0))),"")</f>
        <v/>
      </c>
      <c r="L8897" s="132" t="str">
        <f>IFERROR(IFERROR(INDEX(Кат!$A:$A,MATCH($C8897,Кат!$I:$I,0)),INDEX(Торг!$A:$A,MATCH($C8897,Торг!$I:$I,0))),"")</f>
        <v/>
      </c>
      <c r="M8897" s="132" t="str">
        <f>IFERROR(IFERROR(INDEX(Кат!$B:$B,MATCH($C8897,Кат!$I:$I,0)),INDEX(Торг!$B:$B,MATCH($C8897,Торг!$I:$I,0))),"")</f>
        <v/>
      </c>
      <c r="N8897" s="132" t="str">
        <f t="shared" si="138"/>
        <v>DAYCO 6PK1005</v>
      </c>
      <c r="O8897" s="132">
        <f>IFERROR(IFERROR(INDEX(Кат!$B:$B,MATCH($N8897,Кат!$I:$I,0)),INDEX(Торг!$B:$B,MATCH($N8897,Торг!$I:$I,0))),"")</f>
        <v>34651</v>
      </c>
    </row>
    <row r="8898" spans="1:15" outlineLevel="1">
      <c r="A8898" t="s">
        <v>20575</v>
      </c>
      <c r="C8898" s="191" t="s">
        <v>1492</v>
      </c>
      <c r="E8898" t="s">
        <v>13736</v>
      </c>
      <c r="F8898" t="s">
        <v>3823</v>
      </c>
      <c r="G8898" t="s">
        <v>399</v>
      </c>
      <c r="H8898">
        <v>400</v>
      </c>
      <c r="J8898" t="s">
        <v>22634</v>
      </c>
      <c r="K8898" s="132" t="str">
        <f>IFERROR(IFERROR(INDEX(Кат!$O:$O,MATCH($C8898,Кат!$I:$I,0)),INDEX(Торг!$L:$L,MATCH($C8898,Торг!$I:$I,0))),"")</f>
        <v/>
      </c>
      <c r="L8898" s="132" t="str">
        <f>IFERROR(IFERROR(INDEX(Кат!$A:$A,MATCH($C8898,Кат!$I:$I,0)),INDEX(Торг!$A:$A,MATCH($C8898,Торг!$I:$I,0))),"")</f>
        <v/>
      </c>
      <c r="M8898" s="132" t="str">
        <f>IFERROR(IFERROR(INDEX(Кат!$B:$B,MATCH($C8898,Кат!$I:$I,0)),INDEX(Торг!$B:$B,MATCH($C8898,Торг!$I:$I,0))),"")</f>
        <v/>
      </c>
      <c r="N8898" s="132" t="str">
        <f t="shared" si="138"/>
        <v>НЕИЗВЕСТНЫЙ БРЕНД 6PK1018</v>
      </c>
      <c r="O8898" s="132" t="str">
        <f>IFERROR(IFERROR(INDEX(Кат!$B:$B,MATCH($N8898,Кат!$I:$I,0)),INDEX(Торг!$B:$B,MATCH($N8898,Торг!$I:$I,0))),"")</f>
        <v/>
      </c>
    </row>
    <row r="8899" spans="1:15" outlineLevel="1">
      <c r="A8899" t="s">
        <v>20576</v>
      </c>
      <c r="C8899" s="191" t="s">
        <v>13737</v>
      </c>
      <c r="E8899" t="s">
        <v>13738</v>
      </c>
      <c r="F8899" t="s">
        <v>1133</v>
      </c>
      <c r="G8899" t="s">
        <v>399</v>
      </c>
      <c r="H8899">
        <v>110</v>
      </c>
      <c r="J8899" t="s">
        <v>22634</v>
      </c>
      <c r="K8899" s="132" t="str">
        <f>IFERROR(IFERROR(INDEX(Кат!$O:$O,MATCH($C8899,Кат!$I:$I,0)),INDEX(Торг!$L:$L,MATCH($C8899,Торг!$I:$I,0))),"")</f>
        <v/>
      </c>
      <c r="L8899" s="132" t="str">
        <f>IFERROR(IFERROR(INDEX(Кат!$A:$A,MATCH($C8899,Кат!$I:$I,0)),INDEX(Торг!$A:$A,MATCH($C8899,Торг!$I:$I,0))),"")</f>
        <v/>
      </c>
      <c r="M8899" s="132" t="str">
        <f>IFERROR(IFERROR(INDEX(Кат!$B:$B,MATCH($C8899,Кат!$I:$I,0)),INDEX(Торг!$B:$B,MATCH($C8899,Торг!$I:$I,0))),"")</f>
        <v/>
      </c>
      <c r="N8899" s="132" t="str">
        <f t="shared" si="138"/>
        <v>DAYCO 10A0940C</v>
      </c>
      <c r="O8899" s="132" t="str">
        <f>IFERROR(IFERROR(INDEX(Кат!$B:$B,MATCH($N8899,Кат!$I:$I,0)),INDEX(Торг!$B:$B,MATCH($N8899,Торг!$I:$I,0))),"")</f>
        <v/>
      </c>
    </row>
    <row r="8900" spans="1:15" outlineLevel="1">
      <c r="A8900" t="s">
        <v>20577</v>
      </c>
      <c r="C8900" s="191" t="s">
        <v>1142</v>
      </c>
      <c r="E8900" t="s">
        <v>13739</v>
      </c>
      <c r="F8900" t="s">
        <v>1133</v>
      </c>
      <c r="G8900" t="s">
        <v>399</v>
      </c>
      <c r="H8900">
        <v>110</v>
      </c>
      <c r="J8900" t="s">
        <v>22634</v>
      </c>
      <c r="K8900" s="132" t="str">
        <f>IFERROR(IFERROR(INDEX(Кат!$O:$O,MATCH($C8900,Кат!$I:$I,0)),INDEX(Торг!$L:$L,MATCH($C8900,Торг!$I:$I,0))),"")</f>
        <v/>
      </c>
      <c r="L8900" s="132" t="str">
        <f>IFERROR(IFERROR(INDEX(Кат!$A:$A,MATCH($C8900,Кат!$I:$I,0)),INDEX(Торг!$A:$A,MATCH($C8900,Торг!$I:$I,0))),"")</f>
        <v/>
      </c>
      <c r="M8900" s="132" t="str">
        <f>IFERROR(IFERROR(INDEX(Кат!$B:$B,MATCH($C8900,Кат!$I:$I,0)),INDEX(Торг!$B:$B,MATCH($C8900,Торг!$I:$I,0))),"")</f>
        <v/>
      </c>
      <c r="N8900" s="132" t="str">
        <f t="shared" si="138"/>
        <v>DAYCO 10A0710C</v>
      </c>
      <c r="O8900" s="132">
        <f>IFERROR(IFERROR(INDEX(Кат!$B:$B,MATCH($N8900,Кат!$I:$I,0)),INDEX(Торг!$B:$B,MATCH($N8900,Торг!$I:$I,0))),"")</f>
        <v>29516</v>
      </c>
    </row>
    <row r="8901" spans="1:15" outlineLevel="1">
      <c r="A8901" t="s">
        <v>20578</v>
      </c>
      <c r="C8901" s="191" t="s">
        <v>1144</v>
      </c>
      <c r="E8901" t="s">
        <v>13740</v>
      </c>
      <c r="F8901" t="s">
        <v>1133</v>
      </c>
      <c r="G8901" t="s">
        <v>399</v>
      </c>
      <c r="H8901">
        <v>150</v>
      </c>
      <c r="J8901" t="s">
        <v>22634</v>
      </c>
      <c r="K8901" s="132" t="str">
        <f>IFERROR(IFERROR(INDEX(Кат!$O:$O,MATCH($C8901,Кат!$I:$I,0)),INDEX(Торг!$L:$L,MATCH($C8901,Торг!$I:$I,0))),"")</f>
        <v/>
      </c>
      <c r="L8901" s="132" t="str">
        <f>IFERROR(IFERROR(INDEX(Кат!$A:$A,MATCH($C8901,Кат!$I:$I,0)),INDEX(Торг!$A:$A,MATCH($C8901,Торг!$I:$I,0))),"")</f>
        <v/>
      </c>
      <c r="M8901" s="132" t="str">
        <f>IFERROR(IFERROR(INDEX(Кат!$B:$B,MATCH($C8901,Кат!$I:$I,0)),INDEX(Торг!$B:$B,MATCH($C8901,Торг!$I:$I,0))),"")</f>
        <v/>
      </c>
      <c r="N8901" s="132" t="str">
        <f t="shared" si="138"/>
        <v>DAYCO 6PK698</v>
      </c>
      <c r="O8901" s="132" t="str">
        <f>IFERROR(IFERROR(INDEX(Кат!$B:$B,MATCH($N8901,Кат!$I:$I,0)),INDEX(Торг!$B:$B,MATCH($N8901,Торг!$I:$I,0))),"")</f>
        <v/>
      </c>
    </row>
    <row r="8902" spans="1:15">
      <c r="A8902" t="s">
        <v>20579</v>
      </c>
      <c r="C8902" s="191" t="s">
        <v>167</v>
      </c>
      <c r="E8902" t="s">
        <v>13741</v>
      </c>
      <c r="F8902" t="s">
        <v>1133</v>
      </c>
      <c r="G8902" t="s">
        <v>399</v>
      </c>
      <c r="H8902">
        <v>180</v>
      </c>
      <c r="J8902" t="s">
        <v>22634</v>
      </c>
      <c r="K8902" s="132" t="str">
        <f>IFERROR(IFERROR(INDEX(Кат!$O:$O,MATCH($C8902,Кат!$I:$I,0)),INDEX(Торг!$L:$L,MATCH($C8902,Торг!$I:$I,0))),"")</f>
        <v/>
      </c>
      <c r="L8902" s="132" t="str">
        <f>IFERROR(IFERROR(INDEX(Кат!$A:$A,MATCH($C8902,Кат!$I:$I,0)),INDEX(Торг!$A:$A,MATCH($C8902,Торг!$I:$I,0))),"")</f>
        <v/>
      </c>
      <c r="M8902" s="132" t="str">
        <f>IFERROR(IFERROR(INDEX(Кат!$B:$B,MATCH($C8902,Кат!$I:$I,0)),INDEX(Торг!$B:$B,MATCH($C8902,Торг!$I:$I,0))),"")</f>
        <v/>
      </c>
      <c r="N8902" s="132" t="str">
        <f t="shared" si="138"/>
        <v>DAYCO 6PK736</v>
      </c>
      <c r="O8902" s="132" t="str">
        <f>IFERROR(IFERROR(INDEX(Кат!$B:$B,MATCH($N8902,Кат!$I:$I,0)),INDEX(Торг!$B:$B,MATCH($N8902,Торг!$I:$I,0))),"")</f>
        <v/>
      </c>
    </row>
    <row r="8903" spans="1:15" outlineLevel="1">
      <c r="A8903" t="s">
        <v>20580</v>
      </c>
      <c r="C8903" s="191" t="s">
        <v>13742</v>
      </c>
      <c r="E8903" t="s">
        <v>13743</v>
      </c>
      <c r="F8903" t="s">
        <v>1133</v>
      </c>
      <c r="G8903" t="s">
        <v>399</v>
      </c>
      <c r="H8903">
        <v>210</v>
      </c>
      <c r="J8903" t="s">
        <v>22634</v>
      </c>
      <c r="K8903" s="132" t="str">
        <f>IFERROR(IFERROR(INDEX(Кат!$O:$O,MATCH($C8903,Кат!$I:$I,0)),INDEX(Торг!$L:$L,MATCH($C8903,Торг!$I:$I,0))),"")</f>
        <v/>
      </c>
      <c r="L8903" s="132" t="str">
        <f>IFERROR(IFERROR(INDEX(Кат!$A:$A,MATCH($C8903,Кат!$I:$I,0)),INDEX(Торг!$A:$A,MATCH($C8903,Торг!$I:$I,0))),"")</f>
        <v/>
      </c>
      <c r="M8903" s="132" t="str">
        <f>IFERROR(IFERROR(INDEX(Кат!$B:$B,MATCH($C8903,Кат!$I:$I,0)),INDEX(Торг!$B:$B,MATCH($C8903,Торг!$I:$I,0))),"")</f>
        <v/>
      </c>
      <c r="N8903" s="132" t="str">
        <f t="shared" si="138"/>
        <v>DAYCO 6PK742NO</v>
      </c>
      <c r="O8903" s="132" t="str">
        <f>IFERROR(IFERROR(INDEX(Кат!$B:$B,MATCH($N8903,Кат!$I:$I,0)),INDEX(Торг!$B:$B,MATCH($N8903,Торг!$I:$I,0))),"")</f>
        <v/>
      </c>
    </row>
    <row r="8904" spans="1:15" outlineLevel="1">
      <c r="A8904" t="s">
        <v>20581</v>
      </c>
      <c r="C8904" s="191" t="s">
        <v>1147</v>
      </c>
      <c r="E8904" t="s">
        <v>13744</v>
      </c>
      <c r="F8904" t="s">
        <v>1133</v>
      </c>
      <c r="G8904" t="s">
        <v>399</v>
      </c>
      <c r="H8904">
        <v>280</v>
      </c>
      <c r="J8904" t="s">
        <v>22634</v>
      </c>
      <c r="K8904" s="132" t="str">
        <f>IFERROR(IFERROR(INDEX(Кат!$O:$O,MATCH($C8904,Кат!$I:$I,0)),INDEX(Торг!$L:$L,MATCH($C8904,Торг!$I:$I,0))),"")</f>
        <v/>
      </c>
      <c r="L8904" s="132" t="str">
        <f>IFERROR(IFERROR(INDEX(Кат!$A:$A,MATCH($C8904,Кат!$I:$I,0)),INDEX(Торг!$A:$A,MATCH($C8904,Торг!$I:$I,0))),"")</f>
        <v/>
      </c>
      <c r="M8904" s="132" t="str">
        <f>IFERROR(IFERROR(INDEX(Кат!$B:$B,MATCH($C8904,Кат!$I:$I,0)),INDEX(Торг!$B:$B,MATCH($C8904,Торг!$I:$I,0))),"")</f>
        <v/>
      </c>
      <c r="N8904" s="132" t="str">
        <f t="shared" ref="N8904:N8967" si="139">_xlfn.CONCAT(F8904," ",C8904)</f>
        <v>DAYCO 6PK1125</v>
      </c>
      <c r="O8904" s="132" t="str">
        <f>IFERROR(IFERROR(INDEX(Кат!$B:$B,MATCH($N8904,Кат!$I:$I,0)),INDEX(Торг!$B:$B,MATCH($N8904,Торг!$I:$I,0))),"")</f>
        <v/>
      </c>
    </row>
    <row r="8905" spans="1:15" outlineLevel="1">
      <c r="A8905" t="s">
        <v>20582</v>
      </c>
      <c r="C8905" s="191" t="s">
        <v>1149</v>
      </c>
      <c r="E8905" t="s">
        <v>13745</v>
      </c>
      <c r="F8905" t="s">
        <v>1133</v>
      </c>
      <c r="G8905" t="s">
        <v>399</v>
      </c>
      <c r="H8905">
        <v>280</v>
      </c>
      <c r="J8905" t="s">
        <v>22634</v>
      </c>
      <c r="K8905" s="132" t="str">
        <f>IFERROR(IFERROR(INDEX(Кат!$O:$O,MATCH($C8905,Кат!$I:$I,0)),INDEX(Торг!$L:$L,MATCH($C8905,Торг!$I:$I,0))),"")</f>
        <v/>
      </c>
      <c r="L8905" s="132" t="str">
        <f>IFERROR(IFERROR(INDEX(Кат!$A:$A,MATCH($C8905,Кат!$I:$I,0)),INDEX(Торг!$A:$A,MATCH($C8905,Торг!$I:$I,0))),"")</f>
        <v/>
      </c>
      <c r="M8905" s="132" t="str">
        <f>IFERROR(IFERROR(INDEX(Кат!$B:$B,MATCH($C8905,Кат!$I:$I,0)),INDEX(Торг!$B:$B,MATCH($C8905,Торг!$I:$I,0))),"")</f>
        <v/>
      </c>
      <c r="N8905" s="132" t="str">
        <f t="shared" si="139"/>
        <v>DAYCO 6PK1115</v>
      </c>
      <c r="O8905" s="132" t="str">
        <f>IFERROR(IFERROR(INDEX(Кат!$B:$B,MATCH($N8905,Кат!$I:$I,0)),INDEX(Торг!$B:$B,MATCH($N8905,Торг!$I:$I,0))),"")</f>
        <v/>
      </c>
    </row>
    <row r="8906" spans="1:15" outlineLevel="1">
      <c r="A8906" t="s">
        <v>20583</v>
      </c>
      <c r="C8906" s="191" t="s">
        <v>1151</v>
      </c>
      <c r="E8906" t="s">
        <v>13746</v>
      </c>
      <c r="F8906" t="s">
        <v>1133</v>
      </c>
      <c r="G8906" t="s">
        <v>399</v>
      </c>
      <c r="H8906">
        <v>370</v>
      </c>
      <c r="J8906" t="s">
        <v>22634</v>
      </c>
      <c r="K8906" s="132" t="str">
        <f>IFERROR(IFERROR(INDEX(Кат!$O:$O,MATCH($C8906,Кат!$I:$I,0)),INDEX(Торг!$L:$L,MATCH($C8906,Торг!$I:$I,0))),"")</f>
        <v/>
      </c>
      <c r="L8906" s="132" t="str">
        <f>IFERROR(IFERROR(INDEX(Кат!$A:$A,MATCH($C8906,Кат!$I:$I,0)),INDEX(Торг!$A:$A,MATCH($C8906,Торг!$I:$I,0))),"")</f>
        <v/>
      </c>
      <c r="M8906" s="132" t="str">
        <f>IFERROR(IFERROR(INDEX(Кат!$B:$B,MATCH($C8906,Кат!$I:$I,0)),INDEX(Торг!$B:$B,MATCH($C8906,Торг!$I:$I,0))),"")</f>
        <v/>
      </c>
      <c r="N8906" s="132" t="str">
        <f t="shared" si="139"/>
        <v>DAYCO 5PK1885</v>
      </c>
      <c r="O8906" s="132">
        <f>IFERROR(IFERROR(INDEX(Кат!$B:$B,MATCH($N8906,Кат!$I:$I,0)),INDEX(Торг!$B:$B,MATCH($N8906,Торг!$I:$I,0))),"")</f>
        <v>34649</v>
      </c>
    </row>
    <row r="8907" spans="1:15">
      <c r="A8907" t="s">
        <v>20584</v>
      </c>
      <c r="C8907" s="191" t="s">
        <v>168</v>
      </c>
      <c r="E8907" t="s">
        <v>13747</v>
      </c>
      <c r="F8907" t="s">
        <v>1133</v>
      </c>
      <c r="G8907" t="s">
        <v>399</v>
      </c>
      <c r="H8907">
        <v>280</v>
      </c>
      <c r="J8907" t="s">
        <v>22634</v>
      </c>
      <c r="K8907" s="132" t="str">
        <f>IFERROR(IFERROR(INDEX(Кат!$O:$O,MATCH($C8907,Кат!$I:$I,0)),INDEX(Торг!$L:$L,MATCH($C8907,Торг!$I:$I,0))),"")</f>
        <v/>
      </c>
      <c r="L8907" s="132" t="str">
        <f>IFERROR(IFERROR(INDEX(Кат!$A:$A,MATCH($C8907,Кат!$I:$I,0)),INDEX(Торг!$A:$A,MATCH($C8907,Торг!$I:$I,0))),"")</f>
        <v/>
      </c>
      <c r="M8907" s="132" t="str">
        <f>IFERROR(IFERROR(INDEX(Кат!$B:$B,MATCH($C8907,Кат!$I:$I,0)),INDEX(Торг!$B:$B,MATCH($C8907,Торг!$I:$I,0))),"")</f>
        <v/>
      </c>
      <c r="N8907" s="132" t="str">
        <f t="shared" si="139"/>
        <v>DAYCO 6PK825</v>
      </c>
      <c r="O8907" s="132">
        <f>IFERROR(IFERROR(INDEX(Кат!$B:$B,MATCH($N8907,Кат!$I:$I,0)),INDEX(Торг!$B:$B,MATCH($N8907,Торг!$I:$I,0))),"")</f>
        <v>4282</v>
      </c>
    </row>
    <row r="8908" spans="1:15" outlineLevel="1">
      <c r="A8908" t="s">
        <v>20585</v>
      </c>
      <c r="C8908" s="191" t="s">
        <v>169</v>
      </c>
      <c r="E8908" t="s">
        <v>13748</v>
      </c>
      <c r="F8908" t="s">
        <v>1133</v>
      </c>
      <c r="G8908" t="s">
        <v>399</v>
      </c>
      <c r="H8908">
        <v>270</v>
      </c>
      <c r="J8908" t="s">
        <v>22634</v>
      </c>
      <c r="K8908" s="132" t="str">
        <f>IFERROR(IFERROR(INDEX(Кат!$O:$O,MATCH($C8908,Кат!$I:$I,0)),INDEX(Торг!$L:$L,MATCH($C8908,Торг!$I:$I,0))),"")</f>
        <v/>
      </c>
      <c r="L8908" s="132" t="str">
        <f>IFERROR(IFERROR(INDEX(Кат!$A:$A,MATCH($C8908,Кат!$I:$I,0)),INDEX(Торг!$A:$A,MATCH($C8908,Торг!$I:$I,0))),"")</f>
        <v/>
      </c>
      <c r="M8908" s="132" t="str">
        <f>IFERROR(IFERROR(INDEX(Кат!$B:$B,MATCH($C8908,Кат!$I:$I,0)),INDEX(Торг!$B:$B,MATCH($C8908,Торг!$I:$I,0))),"")</f>
        <v/>
      </c>
      <c r="N8908" s="132" t="str">
        <f t="shared" si="139"/>
        <v>DAYCO 6PK995</v>
      </c>
      <c r="O8908" s="132" t="str">
        <f>IFERROR(IFERROR(INDEX(Кат!$B:$B,MATCH($N8908,Кат!$I:$I,0)),INDEX(Торг!$B:$B,MATCH($N8908,Торг!$I:$I,0))),"")</f>
        <v/>
      </c>
    </row>
    <row r="8909" spans="1:15" outlineLevel="1">
      <c r="A8909" t="s">
        <v>20586</v>
      </c>
      <c r="C8909" s="191" t="s">
        <v>13749</v>
      </c>
      <c r="E8909" t="s">
        <v>13750</v>
      </c>
      <c r="F8909" t="s">
        <v>1133</v>
      </c>
      <c r="G8909" t="s">
        <v>399</v>
      </c>
      <c r="H8909">
        <v>190</v>
      </c>
      <c r="J8909" t="s">
        <v>22634</v>
      </c>
      <c r="K8909" s="132" t="str">
        <f>IFERROR(IFERROR(INDEX(Кат!$O:$O,MATCH($C8909,Кат!$I:$I,0)),INDEX(Торг!$L:$L,MATCH($C8909,Торг!$I:$I,0))),"")</f>
        <v/>
      </c>
      <c r="L8909" s="132" t="str">
        <f>IFERROR(IFERROR(INDEX(Кат!$A:$A,MATCH($C8909,Кат!$I:$I,0)),INDEX(Торг!$A:$A,MATCH($C8909,Торг!$I:$I,0))),"")</f>
        <v/>
      </c>
      <c r="M8909" s="132" t="str">
        <f>IFERROR(IFERROR(INDEX(Кат!$B:$B,MATCH($C8909,Кат!$I:$I,0)),INDEX(Торг!$B:$B,MATCH($C8909,Торг!$I:$I,0))),"")</f>
        <v/>
      </c>
      <c r="N8909" s="132" t="str">
        <f t="shared" si="139"/>
        <v>DAYCO 111SP190NO</v>
      </c>
      <c r="O8909" s="132" t="str">
        <f>IFERROR(IFERROR(INDEX(Кат!$B:$B,MATCH($N8909,Кат!$I:$I,0)),INDEX(Торг!$B:$B,MATCH($N8909,Торг!$I:$I,0))),"")</f>
        <v/>
      </c>
    </row>
    <row r="8910" spans="1:15" outlineLevel="1">
      <c r="A8910" t="s">
        <v>20587</v>
      </c>
      <c r="C8910" s="191" t="s">
        <v>1163</v>
      </c>
      <c r="E8910" t="s">
        <v>13751</v>
      </c>
      <c r="F8910" t="s">
        <v>1133</v>
      </c>
      <c r="G8910" t="s">
        <v>399</v>
      </c>
      <c r="H8910">
        <v>180</v>
      </c>
      <c r="J8910" t="s">
        <v>22634</v>
      </c>
      <c r="K8910" s="132" t="str">
        <f>IFERROR(IFERROR(INDEX(Кат!$O:$O,MATCH($C8910,Кат!$I:$I,0)),INDEX(Торг!$L:$L,MATCH($C8910,Торг!$I:$I,0))),"")</f>
        <v/>
      </c>
      <c r="L8910" s="132" t="str">
        <f>IFERROR(IFERROR(INDEX(Кат!$A:$A,MATCH($C8910,Кат!$I:$I,0)),INDEX(Торг!$A:$A,MATCH($C8910,Торг!$I:$I,0))),"")</f>
        <v/>
      </c>
      <c r="M8910" s="132" t="str">
        <f>IFERROR(IFERROR(INDEX(Кат!$B:$B,MATCH($C8910,Кат!$I:$I,0)),INDEX(Торг!$B:$B,MATCH($C8910,Торг!$I:$I,0))),"")</f>
        <v/>
      </c>
      <c r="N8910" s="132" t="str">
        <f t="shared" si="139"/>
        <v>DAYCO 4PK812</v>
      </c>
      <c r="O8910" s="132" t="str">
        <f>IFERROR(IFERROR(INDEX(Кат!$B:$B,MATCH($N8910,Кат!$I:$I,0)),INDEX(Торг!$B:$B,MATCH($N8910,Торг!$I:$I,0))),"")</f>
        <v/>
      </c>
    </row>
    <row r="8911" spans="1:15" outlineLevel="1">
      <c r="A8911" t="s">
        <v>24664</v>
      </c>
      <c r="C8911" s="191"/>
      <c r="E8911" t="s">
        <v>24665</v>
      </c>
      <c r="J8911" t="s">
        <v>22634</v>
      </c>
      <c r="K8911" s="132" t="str">
        <f>IFERROR(IFERROR(INDEX(Кат!$O:$O,MATCH($C8911,Кат!$I:$I,0)),INDEX(Торг!$L:$L,MATCH($C8911,Торг!$I:$I,0))),"")</f>
        <v/>
      </c>
      <c r="L8911" s="132" t="str">
        <f>IFERROR(IFERROR(INDEX(Кат!$A:$A,MATCH($C8911,Кат!$I:$I,0)),INDEX(Торг!$A:$A,MATCH($C8911,Торг!$I:$I,0))),"")</f>
        <v/>
      </c>
      <c r="M8911" s="132" t="str">
        <f>IFERROR(IFERROR(INDEX(Кат!$B:$B,MATCH($C8911,Кат!$I:$I,0)),INDEX(Торг!$B:$B,MATCH($C8911,Торг!$I:$I,0))),"")</f>
        <v/>
      </c>
      <c r="N8911" s="132" t="str">
        <f t="shared" si="139"/>
        <v xml:space="preserve"> </v>
      </c>
      <c r="O8911" s="132" t="str">
        <f>IFERROR(IFERROR(INDEX(Кат!$B:$B,MATCH($N8911,Кат!$I:$I,0)),INDEX(Торг!$B:$B,MATCH($N8911,Торг!$I:$I,0))),"")</f>
        <v/>
      </c>
    </row>
    <row r="8912" spans="1:15" outlineLevel="1">
      <c r="A8912" t="s">
        <v>20588</v>
      </c>
      <c r="C8912" s="191" t="s">
        <v>13752</v>
      </c>
      <c r="E8912" t="s">
        <v>13753</v>
      </c>
      <c r="F8912" t="s">
        <v>13754</v>
      </c>
      <c r="G8912" t="s">
        <v>399</v>
      </c>
      <c r="H8912">
        <v>1100</v>
      </c>
      <c r="J8912" t="s">
        <v>22634</v>
      </c>
      <c r="K8912" s="132" t="str">
        <f>IFERROR(IFERROR(INDEX(Кат!$O:$O,MATCH($C8912,Кат!$I:$I,0)),INDEX(Торг!$L:$L,MATCH($C8912,Торг!$I:$I,0))),"")</f>
        <v/>
      </c>
      <c r="L8912" s="132" t="str">
        <f>IFERROR(IFERROR(INDEX(Кат!$A:$A,MATCH($C8912,Кат!$I:$I,0)),INDEX(Торг!$A:$A,MATCH($C8912,Торг!$I:$I,0))),"")</f>
        <v/>
      </c>
      <c r="M8912" s="132" t="str">
        <f>IFERROR(IFERROR(INDEX(Кат!$B:$B,MATCH($C8912,Кат!$I:$I,0)),INDEX(Торг!$B:$B,MATCH($C8912,Торг!$I:$I,0))),"")</f>
        <v/>
      </c>
      <c r="N8912" s="132" t="str">
        <f t="shared" si="139"/>
        <v>DELPHI 28122177N</v>
      </c>
      <c r="O8912" s="132" t="str">
        <f>IFERROR(IFERROR(INDEX(Кат!$B:$B,MATCH($N8912,Кат!$I:$I,0)),INDEX(Торг!$B:$B,MATCH($N8912,Торг!$I:$I,0))),"")</f>
        <v/>
      </c>
    </row>
    <row r="8913" spans="1:15" outlineLevel="1">
      <c r="A8913" t="s">
        <v>24666</v>
      </c>
      <c r="C8913" s="191"/>
      <c r="E8913" t="s">
        <v>24667</v>
      </c>
      <c r="J8913" t="s">
        <v>22634</v>
      </c>
      <c r="K8913" s="132" t="str">
        <f>IFERROR(IFERROR(INDEX(Кат!$O:$O,MATCH($C8913,Кат!$I:$I,0)),INDEX(Торг!$L:$L,MATCH($C8913,Торг!$I:$I,0))),"")</f>
        <v/>
      </c>
      <c r="L8913" s="132" t="str">
        <f>IFERROR(IFERROR(INDEX(Кат!$A:$A,MATCH($C8913,Кат!$I:$I,0)),INDEX(Торг!$A:$A,MATCH($C8913,Торг!$I:$I,0))),"")</f>
        <v/>
      </c>
      <c r="M8913" s="132" t="str">
        <f>IFERROR(IFERROR(INDEX(Кат!$B:$B,MATCH($C8913,Кат!$I:$I,0)),INDEX(Торг!$B:$B,MATCH($C8913,Торг!$I:$I,0))),"")</f>
        <v/>
      </c>
      <c r="N8913" s="132" t="str">
        <f t="shared" si="139"/>
        <v xml:space="preserve"> </v>
      </c>
      <c r="O8913" s="132" t="str">
        <f>IFERROR(IFERROR(INDEX(Кат!$B:$B,MATCH($N8913,Кат!$I:$I,0)),INDEX(Торг!$B:$B,MATCH($N8913,Торг!$I:$I,0))),"")</f>
        <v/>
      </c>
    </row>
    <row r="8914" spans="1:15" outlineLevel="1">
      <c r="A8914" t="s">
        <v>20589</v>
      </c>
      <c r="C8914" s="191" t="s">
        <v>13755</v>
      </c>
      <c r="E8914" t="s">
        <v>13756</v>
      </c>
      <c r="F8914" t="s">
        <v>1362</v>
      </c>
      <c r="G8914" t="s">
        <v>399</v>
      </c>
      <c r="H8914">
        <v>100</v>
      </c>
      <c r="J8914" t="s">
        <v>22634</v>
      </c>
      <c r="K8914" s="132" t="str">
        <f>IFERROR(IFERROR(INDEX(Кат!$O:$O,MATCH($C8914,Кат!$I:$I,0)),INDEX(Торг!$L:$L,MATCH($C8914,Торг!$I:$I,0))),"")</f>
        <v/>
      </c>
      <c r="L8914" s="132" t="str">
        <f>IFERROR(IFERROR(INDEX(Кат!$A:$A,MATCH($C8914,Кат!$I:$I,0)),INDEX(Торг!$A:$A,MATCH($C8914,Торг!$I:$I,0))),"")</f>
        <v/>
      </c>
      <c r="M8914" s="132" t="str">
        <f>IFERROR(IFERROR(INDEX(Кат!$B:$B,MATCH($C8914,Кат!$I:$I,0)),INDEX(Торг!$B:$B,MATCH($C8914,Торг!$I:$I,0))),"")</f>
        <v/>
      </c>
      <c r="N8914" s="132" t="str">
        <f t="shared" si="139"/>
        <v>ELRING 513.326NO</v>
      </c>
      <c r="O8914" s="132" t="str">
        <f>IFERROR(IFERROR(INDEX(Кат!$B:$B,MATCH($N8914,Кат!$I:$I,0)),INDEX(Торг!$B:$B,MATCH($N8914,Торг!$I:$I,0))),"")</f>
        <v/>
      </c>
    </row>
    <row r="8915" spans="1:15" outlineLevel="1">
      <c r="A8915" t="s">
        <v>20590</v>
      </c>
      <c r="C8915" s="191" t="s">
        <v>13757</v>
      </c>
      <c r="E8915" t="s">
        <v>13758</v>
      </c>
      <c r="F8915" t="s">
        <v>1362</v>
      </c>
      <c r="G8915" t="s">
        <v>399</v>
      </c>
      <c r="H8915">
        <v>110</v>
      </c>
      <c r="J8915" t="s">
        <v>22634</v>
      </c>
      <c r="K8915" s="132" t="str">
        <f>IFERROR(IFERROR(INDEX(Кат!$O:$O,MATCH($C8915,Кат!$I:$I,0)),INDEX(Торг!$L:$L,MATCH($C8915,Торг!$I:$I,0))),"")</f>
        <v/>
      </c>
      <c r="L8915" s="132" t="str">
        <f>IFERROR(IFERROR(INDEX(Кат!$A:$A,MATCH($C8915,Кат!$I:$I,0)),INDEX(Торг!$A:$A,MATCH($C8915,Торг!$I:$I,0))),"")</f>
        <v/>
      </c>
      <c r="M8915" s="132" t="str">
        <f>IFERROR(IFERROR(INDEX(Кат!$B:$B,MATCH($C8915,Кат!$I:$I,0)),INDEX(Торг!$B:$B,MATCH($C8915,Торг!$I:$I,0))),"")</f>
        <v/>
      </c>
      <c r="N8915" s="132" t="str">
        <f t="shared" si="139"/>
        <v>ELRING 546.941NO</v>
      </c>
      <c r="O8915" s="132" t="str">
        <f>IFERROR(IFERROR(INDEX(Кат!$B:$B,MATCH($N8915,Кат!$I:$I,0)),INDEX(Торг!$B:$B,MATCH($N8915,Торг!$I:$I,0))),"")</f>
        <v/>
      </c>
    </row>
    <row r="8916" spans="1:15" outlineLevel="1">
      <c r="A8916" t="s">
        <v>20591</v>
      </c>
      <c r="C8916" s="191" t="s">
        <v>13759</v>
      </c>
      <c r="E8916" t="s">
        <v>13760</v>
      </c>
      <c r="F8916" t="s">
        <v>1362</v>
      </c>
      <c r="G8916" t="s">
        <v>399</v>
      </c>
      <c r="H8916">
        <v>70</v>
      </c>
      <c r="J8916" t="s">
        <v>22634</v>
      </c>
      <c r="K8916" s="132" t="str">
        <f>IFERROR(IFERROR(INDEX(Кат!$O:$O,MATCH($C8916,Кат!$I:$I,0)),INDEX(Торг!$L:$L,MATCH($C8916,Торг!$I:$I,0))),"")</f>
        <v/>
      </c>
      <c r="L8916" s="132" t="str">
        <f>IFERROR(IFERROR(INDEX(Кат!$A:$A,MATCH($C8916,Кат!$I:$I,0)),INDEX(Торг!$A:$A,MATCH($C8916,Торг!$I:$I,0))),"")</f>
        <v/>
      </c>
      <c r="M8916" s="132" t="str">
        <f>IFERROR(IFERROR(INDEX(Кат!$B:$B,MATCH($C8916,Кат!$I:$I,0)),INDEX(Торг!$B:$B,MATCH($C8916,Торг!$I:$I,0))),"")</f>
        <v/>
      </c>
      <c r="N8916" s="132" t="str">
        <f t="shared" si="139"/>
        <v>ELRING 546.968NO</v>
      </c>
      <c r="O8916" s="132" t="str">
        <f>IFERROR(IFERROR(INDEX(Кат!$B:$B,MATCH($N8916,Кат!$I:$I,0)),INDEX(Торг!$B:$B,MATCH($N8916,Торг!$I:$I,0))),"")</f>
        <v/>
      </c>
    </row>
    <row r="8917" spans="1:15" outlineLevel="1">
      <c r="A8917" t="s">
        <v>20592</v>
      </c>
      <c r="C8917" s="191" t="s">
        <v>13761</v>
      </c>
      <c r="E8917" t="s">
        <v>13762</v>
      </c>
      <c r="F8917" t="s">
        <v>1362</v>
      </c>
      <c r="G8917" t="s">
        <v>399</v>
      </c>
      <c r="H8917">
        <v>55</v>
      </c>
      <c r="J8917" t="s">
        <v>22634</v>
      </c>
      <c r="K8917" s="132" t="str">
        <f>IFERROR(IFERROR(INDEX(Кат!$O:$O,MATCH($C8917,Кат!$I:$I,0)),INDEX(Торг!$L:$L,MATCH($C8917,Торг!$I:$I,0))),"")</f>
        <v/>
      </c>
      <c r="L8917" s="132" t="str">
        <f>IFERROR(IFERROR(INDEX(Кат!$A:$A,MATCH($C8917,Кат!$I:$I,0)),INDEX(Торг!$A:$A,MATCH($C8917,Торг!$I:$I,0))),"")</f>
        <v/>
      </c>
      <c r="M8917" s="132" t="str">
        <f>IFERROR(IFERROR(INDEX(Кат!$B:$B,MATCH($C8917,Кат!$I:$I,0)),INDEX(Торг!$B:$B,MATCH($C8917,Торг!$I:$I,0))),"")</f>
        <v/>
      </c>
      <c r="N8917" s="132" t="str">
        <f t="shared" si="139"/>
        <v>ELRING 059.790NO</v>
      </c>
      <c r="O8917" s="132" t="str">
        <f>IFERROR(IFERROR(INDEX(Кат!$B:$B,MATCH($N8917,Кат!$I:$I,0)),INDEX(Торг!$B:$B,MATCH($N8917,Торг!$I:$I,0))),"")</f>
        <v/>
      </c>
    </row>
    <row r="8918" spans="1:15" outlineLevel="1">
      <c r="A8918" t="s">
        <v>20593</v>
      </c>
      <c r="C8918" s="191" t="s">
        <v>26624</v>
      </c>
      <c r="E8918" t="s">
        <v>13764</v>
      </c>
      <c r="F8918" t="s">
        <v>1362</v>
      </c>
      <c r="G8918" t="s">
        <v>375</v>
      </c>
      <c r="H8918">
        <v>100</v>
      </c>
      <c r="J8918" t="s">
        <v>22634</v>
      </c>
      <c r="K8918" s="132" t="str">
        <f>IFERROR(IFERROR(INDEX(Кат!$O:$O,MATCH($C8918,Кат!$I:$I,0)),INDEX(Торг!$L:$L,MATCH($C8918,Торг!$I:$I,0))),"")</f>
        <v/>
      </c>
      <c r="L8918" s="132" t="str">
        <f>IFERROR(IFERROR(INDEX(Кат!$A:$A,MATCH($C8918,Кат!$I:$I,0)),INDEX(Торг!$A:$A,MATCH($C8918,Торг!$I:$I,0))),"")</f>
        <v/>
      </c>
      <c r="M8918" s="132" t="str">
        <f>IFERROR(IFERROR(INDEX(Кат!$B:$B,MATCH($C8918,Кат!$I:$I,0)),INDEX(Торг!$B:$B,MATCH($C8918,Торг!$I:$I,0))),"")</f>
        <v/>
      </c>
      <c r="N8918" s="132" t="str">
        <f t="shared" si="139"/>
        <v>ELRING 553.190NO</v>
      </c>
      <c r="O8918" s="132" t="str">
        <f>IFERROR(IFERROR(INDEX(Кат!$B:$B,MATCH($N8918,Кат!$I:$I,0)),INDEX(Торг!$B:$B,MATCH($N8918,Торг!$I:$I,0))),"")</f>
        <v/>
      </c>
    </row>
    <row r="8919" spans="1:15" outlineLevel="1">
      <c r="A8919" t="s">
        <v>20594</v>
      </c>
      <c r="C8919" s="191" t="s">
        <v>26625</v>
      </c>
      <c r="E8919" t="s">
        <v>13765</v>
      </c>
      <c r="F8919" t="s">
        <v>1362</v>
      </c>
      <c r="G8919" t="s">
        <v>375</v>
      </c>
      <c r="H8919">
        <v>180</v>
      </c>
      <c r="J8919" t="s">
        <v>22634</v>
      </c>
      <c r="K8919" s="132" t="str">
        <f>IFERROR(IFERROR(INDEX(Кат!$O:$O,MATCH($C8919,Кат!$I:$I,0)),INDEX(Торг!$L:$L,MATCH($C8919,Торг!$I:$I,0))),"")</f>
        <v/>
      </c>
      <c r="L8919" s="132" t="str">
        <f>IFERROR(IFERROR(INDEX(Кат!$A:$A,MATCH($C8919,Кат!$I:$I,0)),INDEX(Торг!$A:$A,MATCH($C8919,Торг!$I:$I,0))),"")</f>
        <v/>
      </c>
      <c r="M8919" s="132" t="str">
        <f>IFERROR(IFERROR(INDEX(Кат!$B:$B,MATCH($C8919,Кат!$I:$I,0)),INDEX(Торг!$B:$B,MATCH($C8919,Торг!$I:$I,0))),"")</f>
        <v/>
      </c>
      <c r="N8919" s="132" t="str">
        <f t="shared" si="139"/>
        <v>ELRING 701.289NO</v>
      </c>
      <c r="O8919" s="132" t="str">
        <f>IFERROR(IFERROR(INDEX(Кат!$B:$B,MATCH($N8919,Кат!$I:$I,0)),INDEX(Торг!$B:$B,MATCH($N8919,Торг!$I:$I,0))),"")</f>
        <v/>
      </c>
    </row>
    <row r="8920" spans="1:15">
      <c r="A8920" t="s">
        <v>24668</v>
      </c>
      <c r="C8920" s="191"/>
      <c r="E8920" t="s">
        <v>24669</v>
      </c>
      <c r="J8920" t="s">
        <v>22634</v>
      </c>
      <c r="K8920" s="132" t="str">
        <f>IFERROR(IFERROR(INDEX(Кат!$O:$O,MATCH($C8920,Кат!$I:$I,0)),INDEX(Торг!$L:$L,MATCH($C8920,Торг!$I:$I,0))),"")</f>
        <v/>
      </c>
      <c r="L8920" s="132" t="str">
        <f>IFERROR(IFERROR(INDEX(Кат!$A:$A,MATCH($C8920,Кат!$I:$I,0)),INDEX(Торг!$A:$A,MATCH($C8920,Торг!$I:$I,0))),"")</f>
        <v/>
      </c>
      <c r="M8920" s="132" t="str">
        <f>IFERROR(IFERROR(INDEX(Кат!$B:$B,MATCH($C8920,Кат!$I:$I,0)),INDEX(Торг!$B:$B,MATCH($C8920,Торг!$I:$I,0))),"")</f>
        <v/>
      </c>
      <c r="N8920" s="132" t="str">
        <f t="shared" si="139"/>
        <v xml:space="preserve"> </v>
      </c>
      <c r="O8920" s="132" t="str">
        <f>IFERROR(IFERROR(INDEX(Кат!$B:$B,MATCH($N8920,Кат!$I:$I,0)),INDEX(Торг!$B:$B,MATCH($N8920,Торг!$I:$I,0))),"")</f>
        <v/>
      </c>
    </row>
    <row r="8921" spans="1:15" outlineLevel="1">
      <c r="A8921" t="s">
        <v>23358</v>
      </c>
      <c r="C8921" s="191" t="s">
        <v>77</v>
      </c>
      <c r="E8921" t="s">
        <v>23359</v>
      </c>
      <c r="F8921" t="s">
        <v>1374</v>
      </c>
      <c r="G8921" t="s">
        <v>375</v>
      </c>
      <c r="H8921">
        <v>380</v>
      </c>
      <c r="J8921" t="s">
        <v>22634</v>
      </c>
      <c r="K8921" s="132" t="str">
        <f>IFERROR(IFERROR(INDEX(Кат!$O:$O,MATCH($C8921,Кат!$I:$I,0)),INDEX(Торг!$L:$L,MATCH($C8921,Торг!$I:$I,0))),"")</f>
        <v>шпак</v>
      </c>
      <c r="L8921" s="132">
        <f>IFERROR(IFERROR(INDEX(Кат!$A:$A,MATCH($C8921,Кат!$I:$I,0)),INDEX(Торг!$A:$A,MATCH($C8921,Торг!$I:$I,0))),"")</f>
        <v>158043</v>
      </c>
      <c r="M8921" s="132">
        <f>IFERROR(IFERROR(INDEX(Кат!$B:$B,MATCH($C8921,Кат!$I:$I,0)),INDEX(Торг!$B:$B,MATCH($C8921,Торг!$I:$I,0))),"")</f>
        <v>1693</v>
      </c>
      <c r="N8921" s="132" t="str">
        <f t="shared" si="139"/>
        <v>FERODO TAR96</v>
      </c>
      <c r="O8921" s="132" t="str">
        <f>IFERROR(IFERROR(INDEX(Кат!$B:$B,MATCH($N8921,Кат!$I:$I,0)),INDEX(Торг!$B:$B,MATCH($N8921,Торг!$I:$I,0))),"")</f>
        <v/>
      </c>
    </row>
    <row r="8922" spans="1:15" outlineLevel="1">
      <c r="A8922" t="s">
        <v>27060</v>
      </c>
      <c r="C8922" s="191" t="s">
        <v>27061</v>
      </c>
      <c r="E8922" t="s">
        <v>27062</v>
      </c>
      <c r="F8922" t="s">
        <v>1374</v>
      </c>
      <c r="G8922" t="s">
        <v>375</v>
      </c>
      <c r="H8922">
        <v>450</v>
      </c>
      <c r="J8922" t="s">
        <v>22634</v>
      </c>
      <c r="K8922" s="132" t="str">
        <f>IFERROR(IFERROR(INDEX(Кат!$O:$O,MATCH($C8922,Кат!$I:$I,0)),INDEX(Торг!$L:$L,MATCH($C8922,Торг!$I:$I,0))),"")</f>
        <v/>
      </c>
      <c r="L8922" s="132" t="str">
        <f>IFERROR(IFERROR(INDEX(Кат!$A:$A,MATCH($C8922,Кат!$I:$I,0)),INDEX(Торг!$A:$A,MATCH($C8922,Торг!$I:$I,0))),"")</f>
        <v/>
      </c>
      <c r="M8922" s="132" t="str">
        <f>IFERROR(IFERROR(INDEX(Кат!$B:$B,MATCH($C8922,Кат!$I:$I,0)),INDEX(Торг!$B:$B,MATCH($C8922,Торг!$I:$I,0))),"")</f>
        <v/>
      </c>
      <c r="N8922" s="132" t="str">
        <f t="shared" si="139"/>
        <v>FERODO TAR527N</v>
      </c>
      <c r="O8922" s="132" t="str">
        <f>IFERROR(IFERROR(INDEX(Кат!$B:$B,MATCH($N8922,Кат!$I:$I,0)),INDEX(Торг!$B:$B,MATCH($N8922,Торг!$I:$I,0))),"")</f>
        <v/>
      </c>
    </row>
    <row r="8923" spans="1:15" outlineLevel="1">
      <c r="A8923" t="s">
        <v>27063</v>
      </c>
      <c r="C8923" s="191" t="s">
        <v>27064</v>
      </c>
      <c r="E8923" t="s">
        <v>27065</v>
      </c>
      <c r="F8923" t="s">
        <v>1374</v>
      </c>
      <c r="G8923" t="s">
        <v>375</v>
      </c>
      <c r="H8923">
        <v>440</v>
      </c>
      <c r="J8923" t="s">
        <v>22634</v>
      </c>
      <c r="K8923" s="132" t="str">
        <f>IFERROR(IFERROR(INDEX(Кат!$O:$O,MATCH($C8923,Кат!$I:$I,0)),INDEX(Торг!$L:$L,MATCH($C8923,Торг!$I:$I,0))),"")</f>
        <v/>
      </c>
      <c r="L8923" s="132" t="str">
        <f>IFERROR(IFERROR(INDEX(Кат!$A:$A,MATCH($C8923,Кат!$I:$I,0)),INDEX(Торг!$A:$A,MATCH($C8923,Торг!$I:$I,0))),"")</f>
        <v/>
      </c>
      <c r="M8923" s="132" t="str">
        <f>IFERROR(IFERROR(INDEX(Кат!$B:$B,MATCH($C8923,Кат!$I:$I,0)),INDEX(Торг!$B:$B,MATCH($C8923,Торг!$I:$I,0))),"")</f>
        <v/>
      </c>
      <c r="N8923" s="132" t="str">
        <f t="shared" si="139"/>
        <v>FERODO FDB527N</v>
      </c>
      <c r="O8923" s="132" t="str">
        <f>IFERROR(IFERROR(INDEX(Кат!$B:$B,MATCH($N8923,Кат!$I:$I,0)),INDEX(Торг!$B:$B,MATCH($N8923,Торг!$I:$I,0))),"")</f>
        <v/>
      </c>
    </row>
    <row r="8924" spans="1:15">
      <c r="A8924" t="s">
        <v>30171</v>
      </c>
      <c r="C8924" s="191" t="s">
        <v>98</v>
      </c>
      <c r="E8924" t="s">
        <v>30172</v>
      </c>
      <c r="F8924" t="s">
        <v>1374</v>
      </c>
      <c r="G8924" t="s">
        <v>375</v>
      </c>
      <c r="H8924">
        <v>520</v>
      </c>
      <c r="J8924" t="s">
        <v>22634</v>
      </c>
      <c r="K8924" s="132" t="str">
        <f>IFERROR(IFERROR(INDEX(Кат!$O:$O,MATCH($C8924,Кат!$I:$I,0)),INDEX(Торг!$L:$L,MATCH($C8924,Торг!$I:$I,0))),"")</f>
        <v/>
      </c>
      <c r="L8924" s="132" t="str">
        <f>IFERROR(IFERROR(INDEX(Кат!$A:$A,MATCH($C8924,Кат!$I:$I,0)),INDEX(Торг!$A:$A,MATCH($C8924,Торг!$I:$I,0))),"")</f>
        <v/>
      </c>
      <c r="M8924" s="132" t="str">
        <f>IFERROR(IFERROR(INDEX(Кат!$B:$B,MATCH($C8924,Кат!$I:$I,0)),INDEX(Торг!$B:$B,MATCH($C8924,Торг!$I:$I,0))),"")</f>
        <v/>
      </c>
      <c r="N8924" s="132" t="str">
        <f t="shared" si="139"/>
        <v>FERODO FDB195</v>
      </c>
      <c r="O8924" s="132" t="str">
        <f>IFERROR(IFERROR(INDEX(Кат!$B:$B,MATCH($N8924,Кат!$I:$I,0)),INDEX(Торг!$B:$B,MATCH($N8924,Торг!$I:$I,0))),"")</f>
        <v/>
      </c>
    </row>
    <row r="8925" spans="1:15" outlineLevel="1">
      <c r="A8925" t="s">
        <v>24670</v>
      </c>
      <c r="C8925" s="191"/>
      <c r="E8925" t="s">
        <v>24671</v>
      </c>
      <c r="J8925" t="s">
        <v>22634</v>
      </c>
      <c r="K8925" s="132" t="str">
        <f>IFERROR(IFERROR(INDEX(Кат!$O:$O,MATCH($C8925,Кат!$I:$I,0)),INDEX(Торг!$L:$L,MATCH($C8925,Торг!$I:$I,0))),"")</f>
        <v/>
      </c>
      <c r="L8925" s="132" t="str">
        <f>IFERROR(IFERROR(INDEX(Кат!$A:$A,MATCH($C8925,Кат!$I:$I,0)),INDEX(Торг!$A:$A,MATCH($C8925,Торг!$I:$I,0))),"")</f>
        <v/>
      </c>
      <c r="M8925" s="132" t="str">
        <f>IFERROR(IFERROR(INDEX(Кат!$B:$B,MATCH($C8925,Кат!$I:$I,0)),INDEX(Торг!$B:$B,MATCH($C8925,Торг!$I:$I,0))),"")</f>
        <v/>
      </c>
      <c r="N8925" s="132" t="str">
        <f t="shared" si="139"/>
        <v xml:space="preserve"> </v>
      </c>
      <c r="O8925" s="132" t="str">
        <f>IFERROR(IFERROR(INDEX(Кат!$B:$B,MATCH($N8925,Кат!$I:$I,0)),INDEX(Торг!$B:$B,MATCH($N8925,Торг!$I:$I,0))),"")</f>
        <v/>
      </c>
    </row>
    <row r="8926" spans="1:15" outlineLevel="1">
      <c r="A8926" t="s">
        <v>23360</v>
      </c>
      <c r="C8926" s="191" t="s">
        <v>23361</v>
      </c>
      <c r="E8926" t="s">
        <v>23362</v>
      </c>
      <c r="F8926" t="s">
        <v>1374</v>
      </c>
      <c r="G8926" t="s">
        <v>375</v>
      </c>
      <c r="H8926">
        <v>330</v>
      </c>
      <c r="J8926" t="s">
        <v>22634</v>
      </c>
      <c r="K8926" s="132" t="str">
        <f>IFERROR(IFERROR(INDEX(Кат!$O:$O,MATCH($C8926,Кат!$I:$I,0)),INDEX(Торг!$L:$L,MATCH($C8926,Торг!$I:$I,0))),"")</f>
        <v/>
      </c>
      <c r="L8926" s="132" t="str">
        <f>IFERROR(IFERROR(INDEX(Кат!$A:$A,MATCH($C8926,Кат!$I:$I,0)),INDEX(Торг!$A:$A,MATCH($C8926,Торг!$I:$I,0))),"")</f>
        <v/>
      </c>
      <c r="M8926" s="132" t="str">
        <f>IFERROR(IFERROR(INDEX(Кат!$B:$B,MATCH($C8926,Кат!$I:$I,0)),INDEX(Торг!$B:$B,MATCH($C8926,Торг!$I:$I,0))),"")</f>
        <v/>
      </c>
      <c r="N8926" s="132" t="str">
        <f t="shared" si="139"/>
        <v>FERODO TAR96NO</v>
      </c>
      <c r="O8926" s="132" t="str">
        <f>IFERROR(IFERROR(INDEX(Кат!$B:$B,MATCH($N8926,Кат!$I:$I,0)),INDEX(Торг!$B:$B,MATCH($N8926,Торг!$I:$I,0))),"")</f>
        <v/>
      </c>
    </row>
    <row r="8927" spans="1:15" outlineLevel="1">
      <c r="A8927" t="s">
        <v>23363</v>
      </c>
      <c r="C8927" s="191" t="s">
        <v>23364</v>
      </c>
      <c r="E8927" t="s">
        <v>23365</v>
      </c>
      <c r="F8927" t="s">
        <v>1374</v>
      </c>
      <c r="G8927" t="s">
        <v>375</v>
      </c>
      <c r="H8927">
        <v>340</v>
      </c>
      <c r="J8927" t="s">
        <v>22634</v>
      </c>
      <c r="K8927" s="132" t="str">
        <f>IFERROR(IFERROR(INDEX(Кат!$O:$O,MATCH($C8927,Кат!$I:$I,0)),INDEX(Торг!$L:$L,MATCH($C8927,Торг!$I:$I,0))),"")</f>
        <v/>
      </c>
      <c r="L8927" s="132" t="str">
        <f>IFERROR(IFERROR(INDEX(Кат!$A:$A,MATCH($C8927,Кат!$I:$I,0)),INDEX(Торг!$A:$A,MATCH($C8927,Торг!$I:$I,0))),"")</f>
        <v/>
      </c>
      <c r="M8927" s="132" t="str">
        <f>IFERROR(IFERROR(INDEX(Кат!$B:$B,MATCH($C8927,Кат!$I:$I,0)),INDEX(Торг!$B:$B,MATCH($C8927,Торг!$I:$I,0))),"")</f>
        <v/>
      </c>
      <c r="N8927" s="132" t="str">
        <f t="shared" si="139"/>
        <v>FERODO FDB96NO</v>
      </c>
      <c r="O8927" s="132" t="str">
        <f>IFERROR(IFERROR(INDEX(Кат!$B:$B,MATCH($N8927,Кат!$I:$I,0)),INDEX(Торг!$B:$B,MATCH($N8927,Торг!$I:$I,0))),"")</f>
        <v/>
      </c>
    </row>
    <row r="8928" spans="1:15" outlineLevel="1">
      <c r="A8928" t="s">
        <v>30022</v>
      </c>
      <c r="C8928" s="191" t="s">
        <v>30023</v>
      </c>
      <c r="E8928" t="s">
        <v>30024</v>
      </c>
      <c r="F8928" t="s">
        <v>1374</v>
      </c>
      <c r="G8928" t="s">
        <v>375</v>
      </c>
      <c r="H8928">
        <v>390</v>
      </c>
      <c r="J8928" t="s">
        <v>22634</v>
      </c>
      <c r="K8928" s="132" t="str">
        <f>IFERROR(IFERROR(INDEX(Кат!$O:$O,MATCH($C8928,Кат!$I:$I,0)),INDEX(Торг!$L:$L,MATCH($C8928,Торг!$I:$I,0))),"")</f>
        <v/>
      </c>
      <c r="L8928" s="132" t="str">
        <f>IFERROR(IFERROR(INDEX(Кат!$A:$A,MATCH($C8928,Кат!$I:$I,0)),INDEX(Торг!$A:$A,MATCH($C8928,Торг!$I:$I,0))),"")</f>
        <v/>
      </c>
      <c r="M8928" s="132" t="str">
        <f>IFERROR(IFERROR(INDEX(Кат!$B:$B,MATCH($C8928,Кат!$I:$I,0)),INDEX(Торг!$B:$B,MATCH($C8928,Торг!$I:$I,0))),"")</f>
        <v/>
      </c>
      <c r="N8928" s="132" t="str">
        <f t="shared" si="139"/>
        <v>FERODO TAR527NO</v>
      </c>
      <c r="O8928" s="132" t="str">
        <f>IFERROR(IFERROR(INDEX(Кат!$B:$B,MATCH($N8928,Кат!$I:$I,0)),INDEX(Торг!$B:$B,MATCH($N8928,Торг!$I:$I,0))),"")</f>
        <v/>
      </c>
    </row>
    <row r="8929" spans="1:15" outlineLevel="1">
      <c r="A8929" t="s">
        <v>30173</v>
      </c>
      <c r="C8929" s="191" t="s">
        <v>30174</v>
      </c>
      <c r="E8929" t="s">
        <v>30175</v>
      </c>
      <c r="F8929" t="s">
        <v>1374</v>
      </c>
      <c r="G8929" t="s">
        <v>375</v>
      </c>
      <c r="H8929">
        <v>500</v>
      </c>
      <c r="J8929" t="s">
        <v>22634</v>
      </c>
      <c r="K8929" s="132" t="str">
        <f>IFERROR(IFERROR(INDEX(Кат!$O:$O,MATCH($C8929,Кат!$I:$I,0)),INDEX(Торг!$L:$L,MATCH($C8929,Торг!$I:$I,0))),"")</f>
        <v/>
      </c>
      <c r="L8929" s="132" t="str">
        <f>IFERROR(IFERROR(INDEX(Кат!$A:$A,MATCH($C8929,Кат!$I:$I,0)),INDEX(Торг!$A:$A,MATCH($C8929,Торг!$I:$I,0))),"")</f>
        <v/>
      </c>
      <c r="M8929" s="132" t="str">
        <f>IFERROR(IFERROR(INDEX(Кат!$B:$B,MATCH($C8929,Кат!$I:$I,0)),INDEX(Торг!$B:$B,MATCH($C8929,Торг!$I:$I,0))),"")</f>
        <v/>
      </c>
      <c r="N8929" s="132" t="str">
        <f t="shared" si="139"/>
        <v>FERODO FDB195NO</v>
      </c>
      <c r="O8929" s="132" t="str">
        <f>IFERROR(IFERROR(INDEX(Кат!$B:$B,MATCH($N8929,Кат!$I:$I,0)),INDEX(Торг!$B:$B,MATCH($N8929,Торг!$I:$I,0))),"")</f>
        <v/>
      </c>
    </row>
    <row r="8930" spans="1:15" outlineLevel="1">
      <c r="A8930" t="s">
        <v>24672</v>
      </c>
      <c r="C8930" s="191"/>
      <c r="E8930" t="s">
        <v>24673</v>
      </c>
      <c r="J8930" t="s">
        <v>22634</v>
      </c>
      <c r="K8930" s="132" t="str">
        <f>IFERROR(IFERROR(INDEX(Кат!$O:$O,MATCH($C8930,Кат!$I:$I,0)),INDEX(Торг!$L:$L,MATCH($C8930,Торг!$I:$I,0))),"")</f>
        <v/>
      </c>
      <c r="L8930" s="132" t="str">
        <f>IFERROR(IFERROR(INDEX(Кат!$A:$A,MATCH($C8930,Кат!$I:$I,0)),INDEX(Торг!$A:$A,MATCH($C8930,Торг!$I:$I,0))),"")</f>
        <v/>
      </c>
      <c r="M8930" s="132" t="str">
        <f>IFERROR(IFERROR(INDEX(Кат!$B:$B,MATCH($C8930,Кат!$I:$I,0)),INDEX(Торг!$B:$B,MATCH($C8930,Торг!$I:$I,0))),"")</f>
        <v/>
      </c>
      <c r="N8930" s="132" t="str">
        <f t="shared" si="139"/>
        <v xml:space="preserve"> </v>
      </c>
      <c r="O8930" s="132" t="str">
        <f>IFERROR(IFERROR(INDEX(Кат!$B:$B,MATCH($N8930,Кат!$I:$I,0)),INDEX(Торг!$B:$B,MATCH($N8930,Торг!$I:$I,0))),"")</f>
        <v/>
      </c>
    </row>
    <row r="8931" spans="1:15" outlineLevel="1">
      <c r="A8931" t="s">
        <v>20595</v>
      </c>
      <c r="C8931" s="191" t="s">
        <v>13766</v>
      </c>
      <c r="E8931" t="s">
        <v>13767</v>
      </c>
      <c r="F8931" t="s">
        <v>1473</v>
      </c>
      <c r="G8931" t="s">
        <v>399</v>
      </c>
      <c r="H8931">
        <v>190</v>
      </c>
      <c r="J8931" t="s">
        <v>22634</v>
      </c>
      <c r="K8931" s="132" t="str">
        <f>IFERROR(IFERROR(INDEX(Кат!$O:$O,MATCH($C8931,Кат!$I:$I,0)),INDEX(Торг!$L:$L,MATCH($C8931,Торг!$I:$I,0))),"")</f>
        <v/>
      </c>
      <c r="L8931" s="132" t="str">
        <f>IFERROR(IFERROR(INDEX(Кат!$A:$A,MATCH($C8931,Кат!$I:$I,0)),INDEX(Торг!$A:$A,MATCH($C8931,Торг!$I:$I,0))),"")</f>
        <v/>
      </c>
      <c r="M8931" s="132" t="str">
        <f>IFERROR(IFERROR(INDEX(Кат!$B:$B,MATCH($C8931,Кат!$I:$I,0)),INDEX(Торг!$B:$B,MATCH($C8931,Торг!$I:$I,0))),"")</f>
        <v/>
      </c>
      <c r="N8931" s="132" t="str">
        <f t="shared" si="139"/>
        <v>GATES 5521Ch</v>
      </c>
      <c r="O8931" s="132" t="str">
        <f>IFERROR(IFERROR(INDEX(Кат!$B:$B,MATCH($N8931,Кат!$I:$I,0)),INDEX(Торг!$B:$B,MATCH($N8931,Торг!$I:$I,0))),"")</f>
        <v/>
      </c>
    </row>
    <row r="8932" spans="1:15" outlineLevel="1">
      <c r="A8932" t="s">
        <v>20596</v>
      </c>
      <c r="C8932" s="191" t="s">
        <v>13768</v>
      </c>
      <c r="E8932" t="s">
        <v>13769</v>
      </c>
      <c r="F8932" t="s">
        <v>1473</v>
      </c>
      <c r="G8932" t="s">
        <v>399</v>
      </c>
      <c r="H8932">
        <v>400</v>
      </c>
      <c r="J8932" t="s">
        <v>22634</v>
      </c>
      <c r="K8932" s="132" t="str">
        <f>IFERROR(IFERROR(INDEX(Кат!$O:$O,MATCH($C8932,Кат!$I:$I,0)),INDEX(Торг!$L:$L,MATCH($C8932,Торг!$I:$I,0))),"")</f>
        <v/>
      </c>
      <c r="L8932" s="132" t="str">
        <f>IFERROR(IFERROR(INDEX(Кат!$A:$A,MATCH($C8932,Кат!$I:$I,0)),INDEX(Торг!$A:$A,MATCH($C8932,Торг!$I:$I,0))),"")</f>
        <v/>
      </c>
      <c r="M8932" s="132" t="str">
        <f>IFERROR(IFERROR(INDEX(Кат!$B:$B,MATCH($C8932,Кат!$I:$I,0)),INDEX(Торг!$B:$B,MATCH($C8932,Торг!$I:$I,0))),"")</f>
        <v/>
      </c>
      <c r="N8932" s="132" t="str">
        <f t="shared" si="139"/>
        <v>GATES 5539Ch</v>
      </c>
      <c r="O8932" s="132" t="str">
        <f>IFERROR(IFERROR(INDEX(Кат!$B:$B,MATCH($N8932,Кат!$I:$I,0)),INDEX(Торг!$B:$B,MATCH($N8932,Торг!$I:$I,0))),"")</f>
        <v/>
      </c>
    </row>
    <row r="8933" spans="1:15" outlineLevel="1">
      <c r="A8933" t="s">
        <v>20597</v>
      </c>
      <c r="C8933" s="191" t="s">
        <v>13770</v>
      </c>
      <c r="E8933" t="s">
        <v>13771</v>
      </c>
      <c r="F8933" t="s">
        <v>1473</v>
      </c>
      <c r="G8933" t="s">
        <v>399</v>
      </c>
      <c r="H8933">
        <v>400</v>
      </c>
      <c r="J8933" t="s">
        <v>22634</v>
      </c>
      <c r="K8933" s="132" t="str">
        <f>IFERROR(IFERROR(INDEX(Кат!$O:$O,MATCH($C8933,Кат!$I:$I,0)),INDEX(Торг!$L:$L,MATCH($C8933,Торг!$I:$I,0))),"")</f>
        <v/>
      </c>
      <c r="L8933" s="132" t="str">
        <f>IFERROR(IFERROR(INDEX(Кат!$A:$A,MATCH($C8933,Кат!$I:$I,0)),INDEX(Торг!$A:$A,MATCH($C8933,Торг!$I:$I,0))),"")</f>
        <v/>
      </c>
      <c r="M8933" s="132" t="str">
        <f>IFERROR(IFERROR(INDEX(Кат!$B:$B,MATCH($C8933,Кат!$I:$I,0)),INDEX(Торг!$B:$B,MATCH($C8933,Торг!$I:$I,0))),"")</f>
        <v/>
      </c>
      <c r="N8933" s="132" t="str">
        <f t="shared" si="139"/>
        <v>GATES 5631XSCh</v>
      </c>
      <c r="O8933" s="132" t="str">
        <f>IFERROR(IFERROR(INDEX(Кат!$B:$B,MATCH($N8933,Кат!$I:$I,0)),INDEX(Торг!$B:$B,MATCH($N8933,Торг!$I:$I,0))),"")</f>
        <v/>
      </c>
    </row>
    <row r="8934" spans="1:15" outlineLevel="1">
      <c r="A8934" t="s">
        <v>25015</v>
      </c>
      <c r="C8934" s="191" t="s">
        <v>25016</v>
      </c>
      <c r="E8934" t="s">
        <v>29142</v>
      </c>
      <c r="F8934" t="s">
        <v>3823</v>
      </c>
      <c r="G8934" t="s">
        <v>399</v>
      </c>
      <c r="H8934">
        <v>300</v>
      </c>
      <c r="J8934" t="s">
        <v>22634</v>
      </c>
      <c r="K8934" s="132" t="str">
        <f>IFERROR(IFERROR(INDEX(Кат!$O:$O,MATCH($C8934,Кат!$I:$I,0)),INDEX(Торг!$L:$L,MATCH($C8934,Торг!$I:$I,0))),"")</f>
        <v/>
      </c>
      <c r="L8934" s="132" t="str">
        <f>IFERROR(IFERROR(INDEX(Кат!$A:$A,MATCH($C8934,Кат!$I:$I,0)),INDEX(Торг!$A:$A,MATCH($C8934,Торг!$I:$I,0))),"")</f>
        <v/>
      </c>
      <c r="M8934" s="132" t="str">
        <f>IFERROR(IFERROR(INDEX(Кат!$B:$B,MATCH($C8934,Кат!$I:$I,0)),INDEX(Торг!$B:$B,MATCH($C8934,Торг!$I:$I,0))),"")</f>
        <v/>
      </c>
      <c r="N8934" s="132" t="str">
        <f t="shared" si="139"/>
        <v>НЕИЗВЕСТНЫЙ БРЕНД 5670XS/CH</v>
      </c>
      <c r="O8934" s="132" t="str">
        <f>IFERROR(IFERROR(INDEX(Кат!$B:$B,MATCH($N8934,Кат!$I:$I,0)),INDEX(Торг!$B:$B,MATCH($N8934,Торг!$I:$I,0))),"")</f>
        <v/>
      </c>
    </row>
    <row r="8935" spans="1:15" outlineLevel="1">
      <c r="A8935" t="s">
        <v>20598</v>
      </c>
      <c r="C8935" s="191" t="s">
        <v>13772</v>
      </c>
      <c r="E8935" t="s">
        <v>13773</v>
      </c>
      <c r="F8935" t="s">
        <v>1473</v>
      </c>
      <c r="G8935" t="s">
        <v>399</v>
      </c>
      <c r="H8935">
        <v>350</v>
      </c>
      <c r="J8935" t="s">
        <v>22634</v>
      </c>
      <c r="K8935" s="132" t="str">
        <f>IFERROR(IFERROR(INDEX(Кат!$O:$O,MATCH($C8935,Кат!$I:$I,0)),INDEX(Торг!$L:$L,MATCH($C8935,Торг!$I:$I,0))),"")</f>
        <v/>
      </c>
      <c r="L8935" s="132" t="str">
        <f>IFERROR(IFERROR(INDEX(Кат!$A:$A,MATCH($C8935,Кат!$I:$I,0)),INDEX(Торг!$A:$A,MATCH($C8935,Торг!$I:$I,0))),"")</f>
        <v/>
      </c>
      <c r="M8935" s="132" t="str">
        <f>IFERROR(IFERROR(INDEX(Кат!$B:$B,MATCH($C8935,Кат!$I:$I,0)),INDEX(Торг!$B:$B,MATCH($C8935,Торг!$I:$I,0))),"")</f>
        <v/>
      </c>
      <c r="N8935" s="132" t="str">
        <f t="shared" si="139"/>
        <v>GATES 5050XS/CH</v>
      </c>
      <c r="O8935" s="132" t="str">
        <f>IFERROR(IFERROR(INDEX(Кат!$B:$B,MATCH($N8935,Кат!$I:$I,0)),INDEX(Торг!$B:$B,MATCH($N8935,Торг!$I:$I,0))),"")</f>
        <v/>
      </c>
    </row>
    <row r="8936" spans="1:15" outlineLevel="1">
      <c r="A8936" t="s">
        <v>24674</v>
      </c>
      <c r="C8936" s="191"/>
      <c r="E8936" t="s">
        <v>24675</v>
      </c>
      <c r="J8936" t="s">
        <v>22634</v>
      </c>
      <c r="K8936" s="132" t="str">
        <f>IFERROR(IFERROR(INDEX(Кат!$O:$O,MATCH($C8936,Кат!$I:$I,0)),INDEX(Торг!$L:$L,MATCH($C8936,Торг!$I:$I,0))),"")</f>
        <v/>
      </c>
      <c r="L8936" s="132" t="str">
        <f>IFERROR(IFERROR(INDEX(Кат!$A:$A,MATCH($C8936,Кат!$I:$I,0)),INDEX(Торг!$A:$A,MATCH($C8936,Торг!$I:$I,0))),"")</f>
        <v/>
      </c>
      <c r="M8936" s="132" t="str">
        <f>IFERROR(IFERROR(INDEX(Кат!$B:$B,MATCH($C8936,Кат!$I:$I,0)),INDEX(Торг!$B:$B,MATCH($C8936,Торг!$I:$I,0))),"")</f>
        <v/>
      </c>
      <c r="N8936" s="132" t="str">
        <f t="shared" si="139"/>
        <v xml:space="preserve"> </v>
      </c>
      <c r="O8936" s="132" t="str">
        <f>IFERROR(IFERROR(INDEX(Кат!$B:$B,MATCH($N8936,Кат!$I:$I,0)),INDEX(Торг!$B:$B,MATCH($N8936,Торг!$I:$I,0))),"")</f>
        <v/>
      </c>
    </row>
    <row r="8937" spans="1:15" outlineLevel="1">
      <c r="A8937" t="s">
        <v>20599</v>
      </c>
      <c r="C8937" s="191" t="s">
        <v>13774</v>
      </c>
      <c r="E8937" t="s">
        <v>13775</v>
      </c>
      <c r="F8937" t="s">
        <v>13467</v>
      </c>
      <c r="G8937" t="s">
        <v>375</v>
      </c>
      <c r="H8937">
        <v>90</v>
      </c>
      <c r="J8937" t="s">
        <v>22634</v>
      </c>
      <c r="K8937" s="132" t="str">
        <f>IFERROR(IFERROR(INDEX(Кат!$O:$O,MATCH($C8937,Кат!$I:$I,0)),INDEX(Торг!$L:$L,MATCH($C8937,Торг!$I:$I,0))),"")</f>
        <v/>
      </c>
      <c r="L8937" s="132" t="str">
        <f>IFERROR(IFERROR(INDEX(Кат!$A:$A,MATCH($C8937,Кат!$I:$I,0)),INDEX(Торг!$A:$A,MATCH($C8937,Торг!$I:$I,0))),"")</f>
        <v/>
      </c>
      <c r="M8937" s="132" t="str">
        <f>IFERROR(IFERROR(INDEX(Кат!$B:$B,MATCH($C8937,Кат!$I:$I,0)),INDEX(Торг!$B:$B,MATCH($C8937,Торг!$I:$I,0))),"")</f>
        <v/>
      </c>
      <c r="N8937" s="132" t="str">
        <f t="shared" si="139"/>
        <v>GOETZE 24-30667-01/0NO</v>
      </c>
      <c r="O8937" s="132" t="str">
        <f>IFERROR(IFERROR(INDEX(Кат!$B:$B,MATCH($N8937,Кат!$I:$I,0)),INDEX(Торг!$B:$B,MATCH($N8937,Торг!$I:$I,0))),"")</f>
        <v/>
      </c>
    </row>
    <row r="8938" spans="1:15" outlineLevel="1">
      <c r="A8938" t="s">
        <v>24676</v>
      </c>
      <c r="C8938" s="191"/>
      <c r="E8938" t="s">
        <v>24677</v>
      </c>
      <c r="J8938" t="s">
        <v>22634</v>
      </c>
      <c r="K8938" s="132" t="str">
        <f>IFERROR(IFERROR(INDEX(Кат!$O:$O,MATCH($C8938,Кат!$I:$I,0)),INDEX(Торг!$L:$L,MATCH($C8938,Торг!$I:$I,0))),"")</f>
        <v/>
      </c>
      <c r="L8938" s="132" t="str">
        <f>IFERROR(IFERROR(INDEX(Кат!$A:$A,MATCH($C8938,Кат!$I:$I,0)),INDEX(Торг!$A:$A,MATCH($C8938,Торг!$I:$I,0))),"")</f>
        <v/>
      </c>
      <c r="M8938" s="132" t="str">
        <f>IFERROR(IFERROR(INDEX(Кат!$B:$B,MATCH($C8938,Кат!$I:$I,0)),INDEX(Торг!$B:$B,MATCH($C8938,Торг!$I:$I,0))),"")</f>
        <v/>
      </c>
      <c r="N8938" s="132" t="str">
        <f t="shared" si="139"/>
        <v xml:space="preserve"> </v>
      </c>
      <c r="O8938" s="132" t="str">
        <f>IFERROR(IFERROR(INDEX(Кат!$B:$B,MATCH($N8938,Кат!$I:$I,0)),INDEX(Торг!$B:$B,MATCH($N8938,Торг!$I:$I,0))),"")</f>
        <v/>
      </c>
    </row>
    <row r="8939" spans="1:15" outlineLevel="1">
      <c r="A8939" t="s">
        <v>20600</v>
      </c>
      <c r="C8939" s="191" t="s">
        <v>13776</v>
      </c>
      <c r="E8939" t="s">
        <v>13777</v>
      </c>
      <c r="F8939" t="s">
        <v>2164</v>
      </c>
      <c r="G8939" t="s">
        <v>375</v>
      </c>
      <c r="H8939">
        <v>1800</v>
      </c>
      <c r="J8939" t="s">
        <v>22634</v>
      </c>
      <c r="K8939" s="132" t="str">
        <f>IFERROR(IFERROR(INDEX(Кат!$O:$O,MATCH($C8939,Кат!$I:$I,0)),INDEX(Торг!$L:$L,MATCH($C8939,Торг!$I:$I,0))),"")</f>
        <v/>
      </c>
      <c r="L8939" s="132" t="str">
        <f>IFERROR(IFERROR(INDEX(Кат!$A:$A,MATCH($C8939,Кат!$I:$I,0)),INDEX(Торг!$A:$A,MATCH($C8939,Торг!$I:$I,0))),"")</f>
        <v/>
      </c>
      <c r="M8939" s="132" t="str">
        <f>IFERROR(IFERROR(INDEX(Кат!$B:$B,MATCH($C8939,Кат!$I:$I,0)),INDEX(Торг!$B:$B,MATCH($C8939,Торг!$I:$I,0))),"")</f>
        <v/>
      </c>
      <c r="N8939" s="132" t="str">
        <f t="shared" si="139"/>
        <v>INA 420007310NO</v>
      </c>
      <c r="O8939" s="132" t="str">
        <f>IFERROR(IFERROR(INDEX(Кат!$B:$B,MATCH($N8939,Кат!$I:$I,0)),INDEX(Торг!$B:$B,MATCH($N8939,Торг!$I:$I,0))),"")</f>
        <v/>
      </c>
    </row>
    <row r="8940" spans="1:15" outlineLevel="1">
      <c r="A8940" t="s">
        <v>20090</v>
      </c>
      <c r="C8940" s="191" t="s">
        <v>3822</v>
      </c>
      <c r="E8940" t="s">
        <v>30176</v>
      </c>
      <c r="F8940" t="s">
        <v>3823</v>
      </c>
      <c r="G8940" t="s">
        <v>375</v>
      </c>
      <c r="H8940">
        <v>1900</v>
      </c>
      <c r="J8940" t="s">
        <v>22634</v>
      </c>
      <c r="K8940" s="132" t="str">
        <f>IFERROR(IFERROR(INDEX(Кат!$O:$O,MATCH($C8940,Кат!$I:$I,0)),INDEX(Торг!$L:$L,MATCH($C8940,Торг!$I:$I,0))),"")</f>
        <v/>
      </c>
      <c r="L8940" s="132" t="str">
        <f>IFERROR(IFERROR(INDEX(Кат!$A:$A,MATCH($C8940,Кат!$I:$I,0)),INDEX(Торг!$A:$A,MATCH($C8940,Торг!$I:$I,0))),"")</f>
        <v/>
      </c>
      <c r="M8940" s="132" t="str">
        <f>IFERROR(IFERROR(INDEX(Кат!$B:$B,MATCH($C8940,Кат!$I:$I,0)),INDEX(Торг!$B:$B,MATCH($C8940,Торг!$I:$I,0))),"")</f>
        <v/>
      </c>
      <c r="N8940" s="132" t="str">
        <f t="shared" si="139"/>
        <v>НЕИЗВЕСТНЫЙ БРЕНД 21214-1007160-01</v>
      </c>
      <c r="O8940" s="132" t="str">
        <f>IFERROR(IFERROR(INDEX(Кат!$B:$B,MATCH($N8940,Кат!$I:$I,0)),INDEX(Торг!$B:$B,MATCH($N8940,Торг!$I:$I,0))),"")</f>
        <v/>
      </c>
    </row>
    <row r="8941" spans="1:15" outlineLevel="1">
      <c r="A8941" t="s">
        <v>20601</v>
      </c>
      <c r="C8941" s="191">
        <v>531076010</v>
      </c>
      <c r="E8941" t="s">
        <v>13778</v>
      </c>
      <c r="F8941" t="s">
        <v>2164</v>
      </c>
      <c r="G8941" t="s">
        <v>399</v>
      </c>
      <c r="H8941">
        <v>1050</v>
      </c>
      <c r="J8941" t="s">
        <v>22634</v>
      </c>
      <c r="K8941" s="132" t="str">
        <f>IFERROR(IFERROR(INDEX(Кат!$O:$O,MATCH($C8941,Кат!$I:$I,0)),INDEX(Торг!$L:$L,MATCH($C8941,Торг!$I:$I,0))),"")</f>
        <v/>
      </c>
      <c r="L8941" s="132" t="str">
        <f>IFERROR(IFERROR(INDEX(Кат!$A:$A,MATCH($C8941,Кат!$I:$I,0)),INDEX(Торг!$A:$A,MATCH($C8941,Торг!$I:$I,0))),"")</f>
        <v/>
      </c>
      <c r="M8941" s="132" t="str">
        <f>IFERROR(IFERROR(INDEX(Кат!$B:$B,MATCH($C8941,Кат!$I:$I,0)),INDEX(Торг!$B:$B,MATCH($C8941,Торг!$I:$I,0))),"")</f>
        <v/>
      </c>
      <c r="N8941" s="132" t="str">
        <f t="shared" si="139"/>
        <v>INA 531076010</v>
      </c>
      <c r="O8941" s="132" t="str">
        <f>IFERROR(IFERROR(INDEX(Кат!$B:$B,MATCH($N8941,Кат!$I:$I,0)),INDEX(Торг!$B:$B,MATCH($N8941,Торг!$I:$I,0))),"")</f>
        <v/>
      </c>
    </row>
    <row r="8942" spans="1:15" outlineLevel="1">
      <c r="A8942" t="s">
        <v>24678</v>
      </c>
      <c r="C8942" s="191"/>
      <c r="E8942" t="s">
        <v>13779</v>
      </c>
      <c r="J8942" t="s">
        <v>22634</v>
      </c>
      <c r="K8942" s="132" t="str">
        <f>IFERROR(IFERROR(INDEX(Кат!$O:$O,MATCH($C8942,Кат!$I:$I,0)),INDEX(Торг!$L:$L,MATCH($C8942,Торг!$I:$I,0))),"")</f>
        <v/>
      </c>
      <c r="L8942" s="132" t="str">
        <f>IFERROR(IFERROR(INDEX(Кат!$A:$A,MATCH($C8942,Кат!$I:$I,0)),INDEX(Торг!$A:$A,MATCH($C8942,Торг!$I:$I,0))),"")</f>
        <v/>
      </c>
      <c r="M8942" s="132" t="str">
        <f>IFERROR(IFERROR(INDEX(Кат!$B:$B,MATCH($C8942,Кат!$I:$I,0)),INDEX(Торг!$B:$B,MATCH($C8942,Торг!$I:$I,0))),"")</f>
        <v/>
      </c>
      <c r="N8942" s="132" t="str">
        <f t="shared" si="139"/>
        <v xml:space="preserve"> </v>
      </c>
      <c r="O8942" s="132" t="str">
        <f>IFERROR(IFERROR(INDEX(Кат!$B:$B,MATCH($N8942,Кат!$I:$I,0)),INDEX(Торг!$B:$B,MATCH($N8942,Торг!$I:$I,0))),"")</f>
        <v/>
      </c>
    </row>
    <row r="8943" spans="1:15" outlineLevel="1">
      <c r="A8943" t="s">
        <v>20602</v>
      </c>
      <c r="C8943" s="191" t="s">
        <v>13780</v>
      </c>
      <c r="E8943" t="s">
        <v>31262</v>
      </c>
      <c r="F8943" t="s">
        <v>13779</v>
      </c>
      <c r="G8943" t="s">
        <v>399</v>
      </c>
      <c r="H8943">
        <v>750</v>
      </c>
      <c r="J8943" t="s">
        <v>22634</v>
      </c>
      <c r="K8943" s="132" t="str">
        <f>IFERROR(IFERROR(INDEX(Кат!$O:$O,MATCH($C8943,Кат!$I:$I,0)),INDEX(Торг!$L:$L,MATCH($C8943,Торг!$I:$I,0))),"")</f>
        <v/>
      </c>
      <c r="L8943" s="132" t="str">
        <f>IFERROR(IFERROR(INDEX(Кат!$A:$A,MATCH($C8943,Кат!$I:$I,0)),INDEX(Торг!$A:$A,MATCH($C8943,Торг!$I:$I,0))),"")</f>
        <v/>
      </c>
      <c r="M8943" s="132" t="str">
        <f>IFERROR(IFERROR(INDEX(Кат!$B:$B,MATCH($C8943,Кат!$I:$I,0)),INDEX(Торг!$B:$B,MATCH($C8943,Торг!$I:$I,0))),"")</f>
        <v/>
      </c>
      <c r="N8943" s="132" t="str">
        <f t="shared" si="139"/>
        <v>ISAI IS214</v>
      </c>
      <c r="O8943" s="132" t="str">
        <f>IFERROR(IFERROR(INDEX(Кат!$B:$B,MATCH($N8943,Кат!$I:$I,0)),INDEX(Торг!$B:$B,MATCH($N8943,Торг!$I:$I,0))),"")</f>
        <v/>
      </c>
    </row>
    <row r="8944" spans="1:15" outlineLevel="1">
      <c r="A8944" t="s">
        <v>27301</v>
      </c>
      <c r="C8944" s="191"/>
      <c r="E8944" t="s">
        <v>27302</v>
      </c>
      <c r="J8944" t="s">
        <v>22634</v>
      </c>
      <c r="K8944" s="132" t="str">
        <f>IFERROR(IFERROR(INDEX(Кат!$O:$O,MATCH($C8944,Кат!$I:$I,0)),INDEX(Торг!$L:$L,MATCH($C8944,Торг!$I:$I,0))),"")</f>
        <v/>
      </c>
      <c r="L8944" s="132" t="str">
        <f>IFERROR(IFERROR(INDEX(Кат!$A:$A,MATCH($C8944,Кат!$I:$I,0)),INDEX(Торг!$A:$A,MATCH($C8944,Торг!$I:$I,0))),"")</f>
        <v/>
      </c>
      <c r="M8944" s="132" t="str">
        <f>IFERROR(IFERROR(INDEX(Кат!$B:$B,MATCH($C8944,Кат!$I:$I,0)),INDEX(Торг!$B:$B,MATCH($C8944,Торг!$I:$I,0))),"")</f>
        <v/>
      </c>
      <c r="N8944" s="132" t="str">
        <f t="shared" si="139"/>
        <v xml:space="preserve"> </v>
      </c>
      <c r="O8944" s="132" t="str">
        <f>IFERROR(IFERROR(INDEX(Кат!$B:$B,MATCH($N8944,Кат!$I:$I,0)),INDEX(Торг!$B:$B,MATCH($N8944,Торг!$I:$I,0))),"")</f>
        <v/>
      </c>
    </row>
    <row r="8945" spans="1:15" outlineLevel="1">
      <c r="A8945" t="s">
        <v>27303</v>
      </c>
      <c r="C8945" s="191" t="s">
        <v>27304</v>
      </c>
      <c r="E8945" t="s">
        <v>27305</v>
      </c>
      <c r="F8945" t="s">
        <v>3823</v>
      </c>
      <c r="G8945" t="s">
        <v>399</v>
      </c>
      <c r="H8945">
        <v>800</v>
      </c>
      <c r="J8945" t="s">
        <v>22634</v>
      </c>
      <c r="K8945" s="132" t="str">
        <f>IFERROR(IFERROR(INDEX(Кат!$O:$O,MATCH($C8945,Кат!$I:$I,0)),INDEX(Торг!$L:$L,MATCH($C8945,Торг!$I:$I,0))),"")</f>
        <v/>
      </c>
      <c r="L8945" s="132" t="str">
        <f>IFERROR(IFERROR(INDEX(Кат!$A:$A,MATCH($C8945,Кат!$I:$I,0)),INDEX(Торг!$A:$A,MATCH($C8945,Торг!$I:$I,0))),"")</f>
        <v/>
      </c>
      <c r="M8945" s="132" t="str">
        <f>IFERROR(IFERROR(INDEX(Кат!$B:$B,MATCH($C8945,Кат!$I:$I,0)),INDEX(Торг!$B:$B,MATCH($C8945,Торг!$I:$I,0))),"")</f>
        <v/>
      </c>
      <c r="N8945" s="132" t="str">
        <f t="shared" si="139"/>
        <v>НЕИЗВЕСТНЫЙ БРЕНД KR-02</v>
      </c>
      <c r="O8945" s="132" t="str">
        <f>IFERROR(IFERROR(INDEX(Кат!$B:$B,MATCH($N8945,Кат!$I:$I,0)),INDEX(Торг!$B:$B,MATCH($N8945,Торг!$I:$I,0))),"")</f>
        <v/>
      </c>
    </row>
    <row r="8946" spans="1:15">
      <c r="A8946" t="s">
        <v>28929</v>
      </c>
      <c r="C8946" s="191"/>
      <c r="E8946" t="s">
        <v>28930</v>
      </c>
      <c r="J8946" t="s">
        <v>22634</v>
      </c>
      <c r="K8946" s="132" t="str">
        <f>IFERROR(IFERROR(INDEX(Кат!$O:$O,MATCH($C8946,Кат!$I:$I,0)),INDEX(Торг!$L:$L,MATCH($C8946,Торг!$I:$I,0))),"")</f>
        <v/>
      </c>
      <c r="L8946" s="132" t="str">
        <f>IFERROR(IFERROR(INDEX(Кат!$A:$A,MATCH($C8946,Кат!$I:$I,0)),INDEX(Торг!$A:$A,MATCH($C8946,Торг!$I:$I,0))),"")</f>
        <v/>
      </c>
      <c r="M8946" s="132" t="str">
        <f>IFERROR(IFERROR(INDEX(Кат!$B:$B,MATCH($C8946,Кат!$I:$I,0)),INDEX(Торг!$B:$B,MATCH($C8946,Торг!$I:$I,0))),"")</f>
        <v/>
      </c>
      <c r="N8946" s="132" t="str">
        <f t="shared" si="139"/>
        <v xml:space="preserve"> </v>
      </c>
      <c r="O8946" s="132" t="str">
        <f>IFERROR(IFERROR(INDEX(Кат!$B:$B,MATCH($N8946,Кат!$I:$I,0)),INDEX(Торг!$B:$B,MATCH($N8946,Торг!$I:$I,0))),"")</f>
        <v/>
      </c>
    </row>
    <row r="8947" spans="1:15" outlineLevel="1">
      <c r="A8947" t="s">
        <v>29214</v>
      </c>
      <c r="C8947" s="191" t="s">
        <v>29215</v>
      </c>
      <c r="E8947" t="s">
        <v>29216</v>
      </c>
      <c r="F8947" t="s">
        <v>3823</v>
      </c>
      <c r="G8947" t="s">
        <v>399</v>
      </c>
      <c r="H8947">
        <v>400</v>
      </c>
      <c r="J8947" t="s">
        <v>22634</v>
      </c>
      <c r="K8947" s="132" t="str">
        <f>IFERROR(IFERROR(INDEX(Кат!$O:$O,MATCH($C8947,Кат!$I:$I,0)),INDEX(Торг!$L:$L,MATCH($C8947,Торг!$I:$I,0))),"")</f>
        <v/>
      </c>
      <c r="L8947" s="132" t="str">
        <f>IFERROR(IFERROR(INDEX(Кат!$A:$A,MATCH($C8947,Кат!$I:$I,0)),INDEX(Торг!$A:$A,MATCH($C8947,Торг!$I:$I,0))),"")</f>
        <v/>
      </c>
      <c r="M8947" s="132" t="str">
        <f>IFERROR(IFERROR(INDEX(Кат!$B:$B,MATCH($C8947,Кат!$I:$I,0)),INDEX(Торг!$B:$B,MATCH($C8947,Торг!$I:$I,0))),"")</f>
        <v/>
      </c>
      <c r="N8947" s="132" t="str">
        <f t="shared" si="139"/>
        <v>НЕИЗВЕСТНЫЙ БРЕНД 21810-1601180-NO</v>
      </c>
      <c r="O8947" s="132" t="str">
        <f>IFERROR(IFERROR(INDEX(Кат!$B:$B,MATCH($N8947,Кат!$I:$I,0)),INDEX(Торг!$B:$B,MATCH($N8947,Торг!$I:$I,0))),"")</f>
        <v/>
      </c>
    </row>
    <row r="8948" spans="1:15" outlineLevel="1">
      <c r="A8948" t="s">
        <v>33281</v>
      </c>
      <c r="C8948" s="191" t="s">
        <v>33282</v>
      </c>
      <c r="E8948" t="s">
        <v>33283</v>
      </c>
      <c r="F8948" t="s">
        <v>3823</v>
      </c>
      <c r="G8948" t="s">
        <v>375</v>
      </c>
      <c r="H8948">
        <v>2520</v>
      </c>
      <c r="J8948" t="s">
        <v>22634</v>
      </c>
      <c r="K8948" s="132" t="str">
        <f>IFERROR(IFERROR(INDEX(Кат!$O:$O,MATCH($C8948,Кат!$I:$I,0)),INDEX(Торг!$L:$L,MATCH($C8948,Торг!$I:$I,0))),"")</f>
        <v/>
      </c>
      <c r="L8948" s="132" t="str">
        <f>IFERROR(IFERROR(INDEX(Кат!$A:$A,MATCH($C8948,Кат!$I:$I,0)),INDEX(Торг!$A:$A,MATCH($C8948,Торг!$I:$I,0))),"")</f>
        <v/>
      </c>
      <c r="M8948" s="132" t="str">
        <f>IFERROR(IFERROR(INDEX(Кат!$B:$B,MATCH($C8948,Кат!$I:$I,0)),INDEX(Торг!$B:$B,MATCH($C8948,Торг!$I:$I,0))),"")</f>
        <v/>
      </c>
      <c r="N8948" s="132" t="str">
        <f t="shared" si="139"/>
        <v>НЕИЗВЕСТНЫЙ БРЕНД КТ620331900БП</v>
      </c>
      <c r="O8948" s="132" t="str">
        <f>IFERROR(IFERROR(INDEX(Кат!$B:$B,MATCH($N8948,Кат!$I:$I,0)),INDEX(Торг!$B:$B,MATCH($N8948,Торг!$I:$I,0))),"")</f>
        <v/>
      </c>
    </row>
    <row r="8949" spans="1:15" outlineLevel="1">
      <c r="A8949" t="s">
        <v>28931</v>
      </c>
      <c r="C8949" s="191" t="s">
        <v>28932</v>
      </c>
      <c r="E8949" t="s">
        <v>28933</v>
      </c>
      <c r="F8949" t="s">
        <v>3823</v>
      </c>
      <c r="G8949" t="s">
        <v>375</v>
      </c>
      <c r="H8949">
        <v>4000</v>
      </c>
      <c r="J8949" t="s">
        <v>22634</v>
      </c>
      <c r="K8949" s="132" t="str">
        <f>IFERROR(IFERROR(INDEX(Кат!$O:$O,MATCH($C8949,Кат!$I:$I,0)),INDEX(Торг!$L:$L,MATCH($C8949,Торг!$I:$I,0))),"")</f>
        <v/>
      </c>
      <c r="L8949" s="132" t="str">
        <f>IFERROR(IFERROR(INDEX(Кат!$A:$A,MATCH($C8949,Кат!$I:$I,0)),INDEX(Торг!$A:$A,MATCH($C8949,Торг!$I:$I,0))),"")</f>
        <v/>
      </c>
      <c r="M8949" s="132" t="str">
        <f>IFERROR(IFERROR(INDEX(Кат!$B:$B,MATCH($C8949,Кат!$I:$I,0)),INDEX(Торг!$B:$B,MATCH($C8949,Торг!$I:$I,0))),"")</f>
        <v/>
      </c>
      <c r="N8949" s="132" t="str">
        <f t="shared" si="139"/>
        <v>НЕИЗВЕСТНЫЙ БРЕНД 619116100NO</v>
      </c>
      <c r="O8949" s="132" t="str">
        <f>IFERROR(IFERROR(INDEX(Кат!$B:$B,MATCH($N8949,Кат!$I:$I,0)),INDEX(Торг!$B:$B,MATCH($N8949,Торг!$I:$I,0))),"")</f>
        <v/>
      </c>
    </row>
    <row r="8950" spans="1:15" outlineLevel="1">
      <c r="A8950" t="s">
        <v>28934</v>
      </c>
      <c r="C8950" s="191" t="s">
        <v>28935</v>
      </c>
      <c r="E8950" t="s">
        <v>28936</v>
      </c>
      <c r="F8950" t="s">
        <v>3823</v>
      </c>
      <c r="G8950" t="s">
        <v>375</v>
      </c>
      <c r="H8950">
        <v>4000</v>
      </c>
      <c r="J8950" t="s">
        <v>22634</v>
      </c>
      <c r="K8950" s="132" t="str">
        <f>IFERROR(IFERROR(INDEX(Кат!$O:$O,MATCH($C8950,Кат!$I:$I,0)),INDEX(Торг!$L:$L,MATCH($C8950,Торг!$I:$I,0))),"")</f>
        <v/>
      </c>
      <c r="L8950" s="132" t="str">
        <f>IFERROR(IFERROR(INDEX(Кат!$A:$A,MATCH($C8950,Кат!$I:$I,0)),INDEX(Торг!$A:$A,MATCH($C8950,Торг!$I:$I,0))),"")</f>
        <v/>
      </c>
      <c r="M8950" s="132" t="str">
        <f>IFERROR(IFERROR(INDEX(Кат!$B:$B,MATCH($C8950,Кат!$I:$I,0)),INDEX(Торг!$B:$B,MATCH($C8950,Торг!$I:$I,0))),"")</f>
        <v/>
      </c>
      <c r="N8950" s="132" t="str">
        <f t="shared" si="139"/>
        <v>НЕИЗВЕСТНЫЙ БРЕНД 6203051000NO</v>
      </c>
      <c r="O8950" s="132" t="str">
        <f>IFERROR(IFERROR(INDEX(Кат!$B:$B,MATCH($N8950,Кат!$I:$I,0)),INDEX(Торг!$B:$B,MATCH($N8950,Торг!$I:$I,0))),"")</f>
        <v/>
      </c>
    </row>
    <row r="8951" spans="1:15" outlineLevel="1">
      <c r="A8951" t="s">
        <v>28937</v>
      </c>
      <c r="C8951" s="191" t="s">
        <v>28938</v>
      </c>
      <c r="E8951" t="s">
        <v>28939</v>
      </c>
      <c r="F8951" t="s">
        <v>3823</v>
      </c>
      <c r="G8951" t="s">
        <v>375</v>
      </c>
      <c r="H8951">
        <v>4000</v>
      </c>
      <c r="J8951" t="s">
        <v>22634</v>
      </c>
      <c r="K8951" s="132" t="str">
        <f>IFERROR(IFERROR(INDEX(Кат!$O:$O,MATCH($C8951,Кат!$I:$I,0)),INDEX(Торг!$L:$L,MATCH($C8951,Торг!$I:$I,0))),"")</f>
        <v/>
      </c>
      <c r="L8951" s="132" t="str">
        <f>IFERROR(IFERROR(INDEX(Кат!$A:$A,MATCH($C8951,Кат!$I:$I,0)),INDEX(Торг!$A:$A,MATCH($C8951,Торг!$I:$I,0))),"")</f>
        <v/>
      </c>
      <c r="M8951" s="132" t="str">
        <f>IFERROR(IFERROR(INDEX(Кат!$B:$B,MATCH($C8951,Кат!$I:$I,0)),INDEX(Торг!$B:$B,MATCH($C8951,Торг!$I:$I,0))),"")</f>
        <v/>
      </c>
      <c r="N8951" s="132" t="str">
        <f t="shared" si="139"/>
        <v>НЕИЗВЕСТНЫЙ БРЕНД 620316600NO</v>
      </c>
      <c r="O8951" s="132" t="str">
        <f>IFERROR(IFERROR(INDEX(Кат!$B:$B,MATCH($N8951,Кат!$I:$I,0)),INDEX(Торг!$B:$B,MATCH($N8951,Торг!$I:$I,0))),"")</f>
        <v/>
      </c>
    </row>
    <row r="8952" spans="1:15" outlineLevel="1">
      <c r="A8952" t="s">
        <v>24679</v>
      </c>
      <c r="C8952" s="191"/>
      <c r="E8952" t="s">
        <v>24680</v>
      </c>
      <c r="J8952" t="s">
        <v>22634</v>
      </c>
      <c r="K8952" s="132" t="str">
        <f>IFERROR(IFERROR(INDEX(Кат!$O:$O,MATCH($C8952,Кат!$I:$I,0)),INDEX(Торг!$L:$L,MATCH($C8952,Торг!$I:$I,0))),"")</f>
        <v/>
      </c>
      <c r="L8952" s="132" t="str">
        <f>IFERROR(IFERROR(INDEX(Кат!$A:$A,MATCH($C8952,Кат!$I:$I,0)),INDEX(Торг!$A:$A,MATCH($C8952,Торг!$I:$I,0))),"")</f>
        <v/>
      </c>
      <c r="M8952" s="132" t="str">
        <f>IFERROR(IFERROR(INDEX(Кат!$B:$B,MATCH($C8952,Кат!$I:$I,0)),INDEX(Торг!$B:$B,MATCH($C8952,Торг!$I:$I,0))),"")</f>
        <v/>
      </c>
      <c r="N8952" s="132" t="str">
        <f t="shared" si="139"/>
        <v xml:space="preserve"> </v>
      </c>
      <c r="O8952" s="132" t="str">
        <f>IFERROR(IFERROR(INDEX(Кат!$B:$B,MATCH($N8952,Кат!$I:$I,0)),INDEX(Торг!$B:$B,MATCH($N8952,Торг!$I:$I,0))),"")</f>
        <v/>
      </c>
    </row>
    <row r="8953" spans="1:15" outlineLevel="1">
      <c r="A8953" t="s">
        <v>20603</v>
      </c>
      <c r="C8953" s="191" t="s">
        <v>13781</v>
      </c>
      <c r="E8953" t="s">
        <v>13782</v>
      </c>
      <c r="F8953" t="s">
        <v>2259</v>
      </c>
      <c r="G8953" t="s">
        <v>399</v>
      </c>
      <c r="H8953">
        <v>300</v>
      </c>
      <c r="J8953" t="s">
        <v>22634</v>
      </c>
      <c r="K8953" s="132" t="str">
        <f>IFERROR(IFERROR(INDEX(Кат!$O:$O,MATCH($C8953,Кат!$I:$I,0)),INDEX(Торг!$L:$L,MATCH($C8953,Торг!$I:$I,0))),"")</f>
        <v/>
      </c>
      <c r="L8953" s="132" t="str">
        <f>IFERROR(IFERROR(INDEX(Кат!$A:$A,MATCH($C8953,Кат!$I:$I,0)),INDEX(Торг!$A:$A,MATCH($C8953,Торг!$I:$I,0))),"")</f>
        <v/>
      </c>
      <c r="M8953" s="132" t="str">
        <f>IFERROR(IFERROR(INDEX(Кат!$B:$B,MATCH($C8953,Кат!$I:$I,0)),INDEX(Торг!$B:$B,MATCH($C8953,Торг!$I:$I,0))),"")</f>
        <v/>
      </c>
      <c r="N8953" s="132" t="str">
        <f t="shared" si="139"/>
        <v>MANN W920/21NO</v>
      </c>
      <c r="O8953" s="132" t="str">
        <f>IFERROR(IFERROR(INDEX(Кат!$B:$B,MATCH($N8953,Кат!$I:$I,0)),INDEX(Торг!$B:$B,MATCH($N8953,Торг!$I:$I,0))),"")</f>
        <v/>
      </c>
    </row>
    <row r="8954" spans="1:15" outlineLevel="1">
      <c r="A8954" t="s">
        <v>20604</v>
      </c>
      <c r="C8954" s="191" t="s">
        <v>13783</v>
      </c>
      <c r="E8954" t="s">
        <v>13784</v>
      </c>
      <c r="F8954" t="s">
        <v>2259</v>
      </c>
      <c r="G8954" t="s">
        <v>399</v>
      </c>
      <c r="H8954">
        <v>300</v>
      </c>
      <c r="J8954" t="s">
        <v>22634</v>
      </c>
      <c r="K8954" s="132" t="str">
        <f>IFERROR(IFERROR(INDEX(Кат!$O:$O,MATCH($C8954,Кат!$I:$I,0)),INDEX(Торг!$L:$L,MATCH($C8954,Торг!$I:$I,0))),"")</f>
        <v/>
      </c>
      <c r="L8954" s="132" t="str">
        <f>IFERROR(IFERROR(INDEX(Кат!$A:$A,MATCH($C8954,Кат!$I:$I,0)),INDEX(Торг!$A:$A,MATCH($C8954,Торг!$I:$I,0))),"")</f>
        <v/>
      </c>
      <c r="M8954" s="132" t="str">
        <f>IFERROR(IFERROR(INDEX(Кат!$B:$B,MATCH($C8954,Кат!$I:$I,0)),INDEX(Торг!$B:$B,MATCH($C8954,Торг!$I:$I,0))),"")</f>
        <v/>
      </c>
      <c r="N8954" s="132" t="str">
        <f t="shared" si="139"/>
        <v>MANN W914/2N</v>
      </c>
      <c r="O8954" s="132" t="str">
        <f>IFERROR(IFERROR(INDEX(Кат!$B:$B,MATCH($N8954,Кат!$I:$I,0)),INDEX(Торг!$B:$B,MATCH($N8954,Торг!$I:$I,0))),"")</f>
        <v/>
      </c>
    </row>
    <row r="8955" spans="1:15" outlineLevel="1">
      <c r="A8955" t="s">
        <v>24681</v>
      </c>
      <c r="C8955" s="191"/>
      <c r="E8955" t="s">
        <v>24682</v>
      </c>
      <c r="J8955" t="s">
        <v>22634</v>
      </c>
      <c r="K8955" s="132" t="str">
        <f>IFERROR(IFERROR(INDEX(Кат!$O:$O,MATCH($C8955,Кат!$I:$I,0)),INDEX(Торг!$L:$L,MATCH($C8955,Торг!$I:$I,0))),"")</f>
        <v/>
      </c>
      <c r="L8955" s="132" t="str">
        <f>IFERROR(IFERROR(INDEX(Кат!$A:$A,MATCH($C8955,Кат!$I:$I,0)),INDEX(Торг!$A:$A,MATCH($C8955,Торг!$I:$I,0))),"")</f>
        <v/>
      </c>
      <c r="M8955" s="132" t="str">
        <f>IFERROR(IFERROR(INDEX(Кат!$B:$B,MATCH($C8955,Кат!$I:$I,0)),INDEX(Торг!$B:$B,MATCH($C8955,Торг!$I:$I,0))),"")</f>
        <v/>
      </c>
      <c r="N8955" s="132" t="str">
        <f t="shared" si="139"/>
        <v xml:space="preserve"> </v>
      </c>
      <c r="O8955" s="132" t="str">
        <f>IFERROR(IFERROR(INDEX(Кат!$B:$B,MATCH($N8955,Кат!$I:$I,0)),INDEX(Торг!$B:$B,MATCH($N8955,Торг!$I:$I,0))),"")</f>
        <v/>
      </c>
    </row>
    <row r="8956" spans="1:15" outlineLevel="1">
      <c r="A8956" t="s">
        <v>20605</v>
      </c>
      <c r="C8956" s="191" t="s">
        <v>13785</v>
      </c>
      <c r="E8956" t="s">
        <v>13786</v>
      </c>
      <c r="F8956" t="s">
        <v>2270</v>
      </c>
      <c r="G8956" t="s">
        <v>375</v>
      </c>
      <c r="H8956">
        <v>2100</v>
      </c>
      <c r="J8956" t="s">
        <v>22634</v>
      </c>
      <c r="K8956" s="132" t="str">
        <f>IFERROR(IFERROR(INDEX(Кат!$O:$O,MATCH($C8956,Кат!$I:$I,0)),INDEX(Торг!$L:$L,MATCH($C8956,Торг!$I:$I,0))),"")</f>
        <v/>
      </c>
      <c r="L8956" s="132" t="str">
        <f>IFERROR(IFERROR(INDEX(Кат!$A:$A,MATCH($C8956,Кат!$I:$I,0)),INDEX(Торг!$A:$A,MATCH($C8956,Торг!$I:$I,0))),"")</f>
        <v/>
      </c>
      <c r="M8956" s="132" t="str">
        <f>IFERROR(IFERROR(INDEX(Кат!$B:$B,MATCH($C8956,Кат!$I:$I,0)),INDEX(Торг!$B:$B,MATCH($C8956,Торг!$I:$I,0))),"")</f>
        <v/>
      </c>
      <c r="N8956" s="132" t="str">
        <f t="shared" si="139"/>
        <v>MAREL RZ126+/1006238Ch</v>
      </c>
      <c r="O8956" s="132" t="str">
        <f>IFERROR(IFERROR(INDEX(Кат!$B:$B,MATCH($N8956,Кат!$I:$I,0)),INDEX(Торг!$B:$B,MATCH($N8956,Торг!$I:$I,0))),"")</f>
        <v/>
      </c>
    </row>
    <row r="8957" spans="1:15" outlineLevel="1">
      <c r="A8957" t="s">
        <v>24683</v>
      </c>
      <c r="C8957" s="191"/>
      <c r="E8957" t="s">
        <v>24684</v>
      </c>
      <c r="J8957" t="s">
        <v>22634</v>
      </c>
      <c r="K8957" s="132" t="str">
        <f>IFERROR(IFERROR(INDEX(Кат!$O:$O,MATCH($C8957,Кат!$I:$I,0)),INDEX(Торг!$L:$L,MATCH($C8957,Торг!$I:$I,0))),"")</f>
        <v/>
      </c>
      <c r="L8957" s="132" t="str">
        <f>IFERROR(IFERROR(INDEX(Кат!$A:$A,MATCH($C8957,Кат!$I:$I,0)),INDEX(Торг!$A:$A,MATCH($C8957,Торг!$I:$I,0))),"")</f>
        <v/>
      </c>
      <c r="M8957" s="132" t="str">
        <f>IFERROR(IFERROR(INDEX(Кат!$B:$B,MATCH($C8957,Кат!$I:$I,0)),INDEX(Торг!$B:$B,MATCH($C8957,Торг!$I:$I,0))),"")</f>
        <v/>
      </c>
      <c r="N8957" s="132" t="str">
        <f t="shared" si="139"/>
        <v xml:space="preserve"> </v>
      </c>
      <c r="O8957" s="132" t="str">
        <f>IFERROR(IFERROR(INDEX(Кат!$B:$B,MATCH($N8957,Кат!$I:$I,0)),INDEX(Торг!$B:$B,MATCH($N8957,Торг!$I:$I,0))),"")</f>
        <v/>
      </c>
    </row>
    <row r="8958" spans="1:15">
      <c r="A8958" t="s">
        <v>20606</v>
      </c>
      <c r="C8958" s="191" t="s">
        <v>6778</v>
      </c>
      <c r="E8958" t="s">
        <v>13787</v>
      </c>
      <c r="F8958" t="s">
        <v>6769</v>
      </c>
      <c r="G8958" t="s">
        <v>399</v>
      </c>
      <c r="H8958">
        <v>570</v>
      </c>
      <c r="J8958" t="s">
        <v>22634</v>
      </c>
      <c r="K8958" s="132" t="str">
        <f>IFERROR(IFERROR(INDEX(Кат!$O:$O,MATCH($C8958,Кат!$I:$I,0)),INDEX(Торг!$L:$L,MATCH($C8958,Торг!$I:$I,0))),"")</f>
        <v/>
      </c>
      <c r="L8958" s="132" t="str">
        <f>IFERROR(IFERROR(INDEX(Кат!$A:$A,MATCH($C8958,Кат!$I:$I,0)),INDEX(Торг!$A:$A,MATCH($C8958,Торг!$I:$I,0))),"")</f>
        <v/>
      </c>
      <c r="M8958" s="132" t="str">
        <f>IFERROR(IFERROR(INDEX(Кат!$B:$B,MATCH($C8958,Кат!$I:$I,0)),INDEX(Торг!$B:$B,MATCH($C8958,Торг!$I:$I,0))),"")</f>
        <v/>
      </c>
      <c r="N8958" s="132" t="str">
        <f t="shared" si="139"/>
        <v>PEKAR 701-1106010-01</v>
      </c>
      <c r="O8958" s="132" t="str">
        <f>IFERROR(IFERROR(INDEX(Кат!$B:$B,MATCH($N8958,Кат!$I:$I,0)),INDEX(Торг!$B:$B,MATCH($N8958,Торг!$I:$I,0))),"")</f>
        <v/>
      </c>
    </row>
    <row r="8959" spans="1:15" outlineLevel="1">
      <c r="A8959" t="s">
        <v>20607</v>
      </c>
      <c r="C8959" s="191" t="s">
        <v>6780</v>
      </c>
      <c r="E8959" t="s">
        <v>13788</v>
      </c>
      <c r="F8959" t="s">
        <v>6769</v>
      </c>
      <c r="G8959" t="s">
        <v>399</v>
      </c>
      <c r="H8959">
        <v>390</v>
      </c>
      <c r="J8959" t="s">
        <v>22634</v>
      </c>
      <c r="K8959" s="132" t="str">
        <f>IFERROR(IFERROR(INDEX(Кат!$O:$O,MATCH($C8959,Кат!$I:$I,0)),INDEX(Торг!$L:$L,MATCH($C8959,Торг!$I:$I,0))),"")</f>
        <v/>
      </c>
      <c r="L8959" s="132" t="str">
        <f>IFERROR(IFERROR(INDEX(Кат!$A:$A,MATCH($C8959,Кат!$I:$I,0)),INDEX(Торг!$A:$A,MATCH($C8959,Торг!$I:$I,0))),"")</f>
        <v/>
      </c>
      <c r="M8959" s="132" t="str">
        <f>IFERROR(IFERROR(INDEX(Кат!$B:$B,MATCH($C8959,Кат!$I:$I,0)),INDEX(Торг!$B:$B,MATCH($C8959,Торг!$I:$I,0))),"")</f>
        <v/>
      </c>
      <c r="N8959" s="132" t="str">
        <f t="shared" si="139"/>
        <v>PEKAR 702-1106010-01</v>
      </c>
      <c r="O8959" s="132" t="str">
        <f>IFERROR(IFERROR(INDEX(Кат!$B:$B,MATCH($N8959,Кат!$I:$I,0)),INDEX(Торг!$B:$B,MATCH($N8959,Торг!$I:$I,0))),"")</f>
        <v/>
      </c>
    </row>
    <row r="8960" spans="1:15" outlineLevel="1">
      <c r="A8960" t="s">
        <v>24685</v>
      </c>
      <c r="C8960" s="191"/>
      <c r="E8960" t="s">
        <v>24686</v>
      </c>
      <c r="J8960" t="s">
        <v>22634</v>
      </c>
      <c r="K8960" s="132" t="str">
        <f>IFERROR(IFERROR(INDEX(Кат!$O:$O,MATCH($C8960,Кат!$I:$I,0)),INDEX(Торг!$L:$L,MATCH($C8960,Торг!$I:$I,0))),"")</f>
        <v/>
      </c>
      <c r="L8960" s="132" t="str">
        <f>IFERROR(IFERROR(INDEX(Кат!$A:$A,MATCH($C8960,Кат!$I:$I,0)),INDEX(Торг!$A:$A,MATCH($C8960,Торг!$I:$I,0))),"")</f>
        <v/>
      </c>
      <c r="M8960" s="132" t="str">
        <f>IFERROR(IFERROR(INDEX(Кат!$B:$B,MATCH($C8960,Кат!$I:$I,0)),INDEX(Торг!$B:$B,MATCH($C8960,Торг!$I:$I,0))),"")</f>
        <v/>
      </c>
      <c r="N8960" s="132" t="str">
        <f t="shared" si="139"/>
        <v xml:space="preserve"> </v>
      </c>
      <c r="O8960" s="132" t="str">
        <f>IFERROR(IFERROR(INDEX(Кат!$B:$B,MATCH($N8960,Кат!$I:$I,0)),INDEX(Торг!$B:$B,MATCH($N8960,Торг!$I:$I,0))),"")</f>
        <v/>
      </c>
    </row>
    <row r="8961" spans="1:15" outlineLevel="1">
      <c r="A8961" t="s">
        <v>20608</v>
      </c>
      <c r="C8961" s="191" t="s">
        <v>13789</v>
      </c>
      <c r="E8961" t="s">
        <v>13790</v>
      </c>
      <c r="F8961" t="s">
        <v>13791</v>
      </c>
      <c r="G8961" t="s">
        <v>399</v>
      </c>
      <c r="H8961">
        <v>350</v>
      </c>
      <c r="J8961" t="s">
        <v>22634</v>
      </c>
      <c r="K8961" s="132" t="str">
        <f>IFERROR(IFERROR(INDEX(Кат!$O:$O,MATCH($C8961,Кат!$I:$I,0)),INDEX(Торг!$L:$L,MATCH($C8961,Торг!$I:$I,0))),"")</f>
        <v/>
      </c>
      <c r="L8961" s="132" t="str">
        <f>IFERROR(IFERROR(INDEX(Кат!$A:$A,MATCH($C8961,Кат!$I:$I,0)),INDEX(Торг!$A:$A,MATCH($C8961,Торг!$I:$I,0))),"")</f>
        <v/>
      </c>
      <c r="M8961" s="132" t="str">
        <f>IFERROR(IFERROR(INDEX(Кат!$B:$B,MATCH($C8961,Кат!$I:$I,0)),INDEX(Торг!$B:$B,MATCH($C8961,Торг!$I:$I,0))),"")</f>
        <v/>
      </c>
      <c r="N8961" s="132" t="str">
        <f t="shared" si="139"/>
        <v>PILOT РМ21-1006060</v>
      </c>
      <c r="O8961" s="132" t="str">
        <f>IFERROR(IFERROR(INDEX(Кат!$B:$B,MATCH($N8961,Кат!$I:$I,0)),INDEX(Торг!$B:$B,MATCH($N8961,Торг!$I:$I,0))),"")</f>
        <v/>
      </c>
    </row>
    <row r="8962" spans="1:15" outlineLevel="1">
      <c r="A8962" t="s">
        <v>24687</v>
      </c>
      <c r="C8962" s="191"/>
      <c r="E8962" t="s">
        <v>24688</v>
      </c>
      <c r="J8962" t="s">
        <v>22634</v>
      </c>
      <c r="K8962" s="132" t="str">
        <f>IFERROR(IFERROR(INDEX(Кат!$O:$O,MATCH($C8962,Кат!$I:$I,0)),INDEX(Торг!$L:$L,MATCH($C8962,Торг!$I:$I,0))),"")</f>
        <v/>
      </c>
      <c r="L8962" s="132" t="str">
        <f>IFERROR(IFERROR(INDEX(Кат!$A:$A,MATCH($C8962,Кат!$I:$I,0)),INDEX(Торг!$A:$A,MATCH($C8962,Торг!$I:$I,0))),"")</f>
        <v/>
      </c>
      <c r="M8962" s="132" t="str">
        <f>IFERROR(IFERROR(INDEX(Кат!$B:$B,MATCH($C8962,Кат!$I:$I,0)),INDEX(Торг!$B:$B,MATCH($C8962,Торг!$I:$I,0))),"")</f>
        <v/>
      </c>
      <c r="N8962" s="132" t="str">
        <f t="shared" si="139"/>
        <v xml:space="preserve"> </v>
      </c>
      <c r="O8962" s="132" t="str">
        <f>IFERROR(IFERROR(INDEX(Кат!$B:$B,MATCH($N8962,Кат!$I:$I,0)),INDEX(Торг!$B:$B,MATCH($N8962,Торг!$I:$I,0))),"")</f>
        <v/>
      </c>
    </row>
    <row r="8963" spans="1:15" outlineLevel="1">
      <c r="A8963" t="s">
        <v>20610</v>
      </c>
      <c r="C8963" s="191" t="s">
        <v>13792</v>
      </c>
      <c r="E8963" t="s">
        <v>13793</v>
      </c>
      <c r="F8963" t="s">
        <v>7063</v>
      </c>
      <c r="G8963" t="s">
        <v>375</v>
      </c>
      <c r="H8963">
        <v>3030</v>
      </c>
      <c r="J8963" t="s">
        <v>22634</v>
      </c>
      <c r="K8963" s="132" t="str">
        <f>IFERROR(IFERROR(INDEX(Кат!$O:$O,MATCH($C8963,Кат!$I:$I,0)),INDEX(Торг!$L:$L,MATCH($C8963,Торг!$I:$I,0))),"")</f>
        <v/>
      </c>
      <c r="L8963" s="132" t="str">
        <f>IFERROR(IFERROR(INDEX(Кат!$A:$A,MATCH($C8963,Кат!$I:$I,0)),INDEX(Торг!$A:$A,MATCH($C8963,Торг!$I:$I,0))),"")</f>
        <v/>
      </c>
      <c r="M8963" s="132" t="str">
        <f>IFERROR(IFERROR(INDEX(Кат!$B:$B,MATCH($C8963,Кат!$I:$I,0)),INDEX(Торг!$B:$B,MATCH($C8963,Торг!$I:$I,0))),"")</f>
        <v/>
      </c>
      <c r="N8963" s="132" t="str">
        <f t="shared" si="139"/>
        <v>RENAULT 130C17480R</v>
      </c>
      <c r="O8963" s="132" t="str">
        <f>IFERROR(IFERROR(INDEX(Кат!$B:$B,MATCH($N8963,Кат!$I:$I,0)),INDEX(Торг!$B:$B,MATCH($N8963,Торг!$I:$I,0))),"")</f>
        <v/>
      </c>
    </row>
    <row r="8964" spans="1:15" outlineLevel="1">
      <c r="A8964" t="s">
        <v>20611</v>
      </c>
      <c r="C8964" s="191">
        <v>7701477024</v>
      </c>
      <c r="E8964" t="s">
        <v>14576</v>
      </c>
      <c r="F8964" t="s">
        <v>7063</v>
      </c>
      <c r="G8964" t="s">
        <v>375</v>
      </c>
      <c r="H8964">
        <v>2000</v>
      </c>
      <c r="J8964" t="s">
        <v>22634</v>
      </c>
      <c r="K8964" s="132" t="str">
        <f>IFERROR(IFERROR(INDEX(Кат!$O:$O,MATCH($C8964,Кат!$I:$I,0)),INDEX(Торг!$L:$L,MATCH($C8964,Торг!$I:$I,0))),"")</f>
        <v/>
      </c>
      <c r="L8964" s="132" t="str">
        <f>IFERROR(IFERROR(INDEX(Кат!$A:$A,MATCH($C8964,Кат!$I:$I,0)),INDEX(Торг!$A:$A,MATCH($C8964,Торг!$I:$I,0))),"")</f>
        <v/>
      </c>
      <c r="M8964" s="132" t="str">
        <f>IFERROR(IFERROR(INDEX(Кат!$B:$B,MATCH($C8964,Кат!$I:$I,0)),INDEX(Торг!$B:$B,MATCH($C8964,Торг!$I:$I,0))),"")</f>
        <v/>
      </c>
      <c r="N8964" s="132" t="str">
        <f t="shared" si="139"/>
        <v>RENAULT 7701477024</v>
      </c>
      <c r="O8964" s="132" t="str">
        <f>IFERROR(IFERROR(INDEX(Кат!$B:$B,MATCH($N8964,Кат!$I:$I,0)),INDEX(Торг!$B:$B,MATCH($N8964,Торг!$I:$I,0))),"")</f>
        <v/>
      </c>
    </row>
    <row r="8965" spans="1:15" outlineLevel="1">
      <c r="A8965" t="s">
        <v>28993</v>
      </c>
      <c r="C8965" s="191"/>
      <c r="E8965" t="s">
        <v>28994</v>
      </c>
      <c r="J8965" t="s">
        <v>22634</v>
      </c>
      <c r="K8965" s="132" t="str">
        <f>IFERROR(IFERROR(INDEX(Кат!$O:$O,MATCH($C8965,Кат!$I:$I,0)),INDEX(Торг!$L:$L,MATCH($C8965,Торг!$I:$I,0))),"")</f>
        <v/>
      </c>
      <c r="L8965" s="132" t="str">
        <f>IFERROR(IFERROR(INDEX(Кат!$A:$A,MATCH($C8965,Кат!$I:$I,0)),INDEX(Торг!$A:$A,MATCH($C8965,Торг!$I:$I,0))),"")</f>
        <v/>
      </c>
      <c r="M8965" s="132" t="str">
        <f>IFERROR(IFERROR(INDEX(Кат!$B:$B,MATCH($C8965,Кат!$I:$I,0)),INDEX(Торг!$B:$B,MATCH($C8965,Торг!$I:$I,0))),"")</f>
        <v/>
      </c>
      <c r="N8965" s="132" t="str">
        <f t="shared" si="139"/>
        <v xml:space="preserve"> </v>
      </c>
      <c r="O8965" s="132" t="str">
        <f>IFERROR(IFERROR(INDEX(Кат!$B:$B,MATCH($N8965,Кат!$I:$I,0)),INDEX(Торг!$B:$B,MATCH($N8965,Торг!$I:$I,0))),"")</f>
        <v/>
      </c>
    </row>
    <row r="8966" spans="1:15" outlineLevel="1">
      <c r="A8966" t="s">
        <v>28995</v>
      </c>
      <c r="C8966" s="191" t="s">
        <v>28996</v>
      </c>
      <c r="E8966" t="s">
        <v>28997</v>
      </c>
      <c r="F8966" t="s">
        <v>3823</v>
      </c>
      <c r="G8966" t="s">
        <v>399</v>
      </c>
      <c r="H8966">
        <v>160</v>
      </c>
      <c r="J8966" t="s">
        <v>22634</v>
      </c>
      <c r="K8966" s="132" t="str">
        <f>IFERROR(IFERROR(INDEX(Кат!$O:$O,MATCH($C8966,Кат!$I:$I,0)),INDEX(Торг!$L:$L,MATCH($C8966,Торг!$I:$I,0))),"")</f>
        <v/>
      </c>
      <c r="L8966" s="132" t="str">
        <f>IFERROR(IFERROR(INDEX(Кат!$A:$A,MATCH($C8966,Кат!$I:$I,0)),INDEX(Торг!$A:$A,MATCH($C8966,Торг!$I:$I,0))),"")</f>
        <v/>
      </c>
      <c r="M8966" s="132" t="str">
        <f>IFERROR(IFERROR(INDEX(Кат!$B:$B,MATCH($C8966,Кат!$I:$I,0)),INDEX(Торг!$B:$B,MATCH($C8966,Торг!$I:$I,0))),"")</f>
        <v/>
      </c>
      <c r="N8966" s="132" t="str">
        <f t="shared" si="139"/>
        <v>НЕИЗВЕСТНЫЙ БРЕНД 6201-2RSH-NO</v>
      </c>
      <c r="O8966" s="132" t="str">
        <f>IFERROR(IFERROR(INDEX(Кат!$B:$B,MATCH($N8966,Кат!$I:$I,0)),INDEX(Торг!$B:$B,MATCH($N8966,Торг!$I:$I,0))),"")</f>
        <v/>
      </c>
    </row>
    <row r="8967" spans="1:15" outlineLevel="1">
      <c r="A8967" t="s">
        <v>28998</v>
      </c>
      <c r="C8967" s="191" t="s">
        <v>28999</v>
      </c>
      <c r="E8967" t="s">
        <v>29000</v>
      </c>
      <c r="F8967" t="s">
        <v>3823</v>
      </c>
      <c r="G8967" t="s">
        <v>399</v>
      </c>
      <c r="H8967">
        <v>200</v>
      </c>
      <c r="J8967" t="s">
        <v>22634</v>
      </c>
      <c r="K8967" s="132" t="str">
        <f>IFERROR(IFERROR(INDEX(Кат!$O:$O,MATCH($C8967,Кат!$I:$I,0)),INDEX(Торг!$L:$L,MATCH($C8967,Торг!$I:$I,0))),"")</f>
        <v/>
      </c>
      <c r="L8967" s="132" t="str">
        <f>IFERROR(IFERROR(INDEX(Кат!$A:$A,MATCH($C8967,Кат!$I:$I,0)),INDEX(Торг!$A:$A,MATCH($C8967,Торг!$I:$I,0))),"")</f>
        <v/>
      </c>
      <c r="M8967" s="132" t="str">
        <f>IFERROR(IFERROR(INDEX(Кат!$B:$B,MATCH($C8967,Кат!$I:$I,0)),INDEX(Торг!$B:$B,MATCH($C8967,Торг!$I:$I,0))),"")</f>
        <v/>
      </c>
      <c r="N8967" s="132" t="str">
        <f t="shared" si="139"/>
        <v>НЕИЗВЕСТНЫЙ БРЕНД 6303-2RSH-NO</v>
      </c>
      <c r="O8967" s="132" t="str">
        <f>IFERROR(IFERROR(INDEX(Кат!$B:$B,MATCH($N8967,Кат!$I:$I,0)),INDEX(Торг!$B:$B,MATCH($N8967,Торг!$I:$I,0))),"")</f>
        <v/>
      </c>
    </row>
    <row r="8968" spans="1:15" outlineLevel="1">
      <c r="A8968" t="s">
        <v>29001</v>
      </c>
      <c r="C8968" s="191" t="s">
        <v>29002</v>
      </c>
      <c r="E8968" t="s">
        <v>29003</v>
      </c>
      <c r="F8968" t="s">
        <v>3823</v>
      </c>
      <c r="G8968" t="s">
        <v>399</v>
      </c>
      <c r="H8968">
        <v>160</v>
      </c>
      <c r="J8968" t="s">
        <v>22634</v>
      </c>
      <c r="K8968" s="132" t="str">
        <f>IFERROR(IFERROR(INDEX(Кат!$O:$O,MATCH($C8968,Кат!$I:$I,0)),INDEX(Торг!$L:$L,MATCH($C8968,Торг!$I:$I,0))),"")</f>
        <v/>
      </c>
      <c r="L8968" s="132" t="str">
        <f>IFERROR(IFERROR(INDEX(Кат!$A:$A,MATCH($C8968,Кат!$I:$I,0)),INDEX(Торг!$A:$A,MATCH($C8968,Торг!$I:$I,0))),"")</f>
        <v/>
      </c>
      <c r="M8968" s="132" t="str">
        <f>IFERROR(IFERROR(INDEX(Кат!$B:$B,MATCH($C8968,Кат!$I:$I,0)),INDEX(Торг!$B:$B,MATCH($C8968,Торг!$I:$I,0))),"")</f>
        <v/>
      </c>
      <c r="N8968" s="132" t="str">
        <f t="shared" ref="N8968:N9031" si="140">_xlfn.CONCAT(F8968," ",C8968)</f>
        <v>НЕИЗВЕСТНЫЙ БРЕНД 6202-2RSH-NO</v>
      </c>
      <c r="O8968" s="132" t="str">
        <f>IFERROR(IFERROR(INDEX(Кат!$B:$B,MATCH($N8968,Кат!$I:$I,0)),INDEX(Торг!$B:$B,MATCH($N8968,Торг!$I:$I,0))),"")</f>
        <v/>
      </c>
    </row>
    <row r="8969" spans="1:15" outlineLevel="1">
      <c r="A8969" t="s">
        <v>29004</v>
      </c>
      <c r="C8969" s="191" t="s">
        <v>29005</v>
      </c>
      <c r="E8969" t="s">
        <v>29006</v>
      </c>
      <c r="F8969" t="s">
        <v>3823</v>
      </c>
      <c r="G8969" t="s">
        <v>399</v>
      </c>
      <c r="H8969">
        <v>600</v>
      </c>
      <c r="J8969" t="s">
        <v>22634</v>
      </c>
      <c r="K8969" s="132" t="str">
        <f>IFERROR(IFERROR(INDEX(Кат!$O:$O,MATCH($C8969,Кат!$I:$I,0)),INDEX(Торг!$L:$L,MATCH($C8969,Торг!$I:$I,0))),"")</f>
        <v/>
      </c>
      <c r="L8969" s="132" t="str">
        <f>IFERROR(IFERROR(INDEX(Кат!$A:$A,MATCH($C8969,Кат!$I:$I,0)),INDEX(Торг!$A:$A,MATCH($C8969,Торг!$I:$I,0))),"")</f>
        <v/>
      </c>
      <c r="M8969" s="132" t="str">
        <f>IFERROR(IFERROR(INDEX(Кат!$B:$B,MATCH($C8969,Кат!$I:$I,0)),INDEX(Торг!$B:$B,MATCH($C8969,Торг!$I:$I,0))),"")</f>
        <v/>
      </c>
      <c r="N8969" s="132" t="str">
        <f t="shared" si="140"/>
        <v>НЕИЗВЕСТНЫЙ БРЕНД VKBC20019-NO</v>
      </c>
      <c r="O8969" s="132" t="str">
        <f>IFERROR(IFERROR(INDEX(Кат!$B:$B,MATCH($N8969,Кат!$I:$I,0)),INDEX(Торг!$B:$B,MATCH($N8969,Торг!$I:$I,0))),"")</f>
        <v/>
      </c>
    </row>
    <row r="8970" spans="1:15" outlineLevel="1">
      <c r="A8970" t="s">
        <v>29007</v>
      </c>
      <c r="C8970" s="191" t="s">
        <v>29008</v>
      </c>
      <c r="E8970" t="s">
        <v>29009</v>
      </c>
      <c r="F8970" t="s">
        <v>3823</v>
      </c>
      <c r="G8970" t="s">
        <v>399</v>
      </c>
      <c r="H8970">
        <v>800</v>
      </c>
      <c r="J8970" t="s">
        <v>22634</v>
      </c>
      <c r="K8970" s="132" t="str">
        <f>IFERROR(IFERROR(INDEX(Кат!$O:$O,MATCH($C8970,Кат!$I:$I,0)),INDEX(Торг!$L:$L,MATCH($C8970,Торг!$I:$I,0))),"")</f>
        <v/>
      </c>
      <c r="L8970" s="132" t="str">
        <f>IFERROR(IFERROR(INDEX(Кат!$A:$A,MATCH($C8970,Кат!$I:$I,0)),INDEX(Торг!$A:$A,MATCH($C8970,Торг!$I:$I,0))),"")</f>
        <v/>
      </c>
      <c r="M8970" s="132" t="str">
        <f>IFERROR(IFERROR(INDEX(Кат!$B:$B,MATCH($C8970,Кат!$I:$I,0)),INDEX(Торг!$B:$B,MATCH($C8970,Торг!$I:$I,0))),"")</f>
        <v/>
      </c>
      <c r="N8970" s="132" t="str">
        <f t="shared" si="140"/>
        <v>НЕИЗВЕСТНЫЙ БРЕНД VKBC20038-NO</v>
      </c>
      <c r="O8970" s="132" t="str">
        <f>IFERROR(IFERROR(INDEX(Кат!$B:$B,MATCH($N8970,Кат!$I:$I,0)),INDEX(Торг!$B:$B,MATCH($N8970,Торг!$I:$I,0))),"")</f>
        <v/>
      </c>
    </row>
    <row r="8971" spans="1:15" outlineLevel="1">
      <c r="A8971" t="s">
        <v>29010</v>
      </c>
      <c r="C8971" s="191" t="s">
        <v>29011</v>
      </c>
      <c r="E8971" t="s">
        <v>29012</v>
      </c>
      <c r="F8971" t="s">
        <v>3823</v>
      </c>
      <c r="G8971" t="s">
        <v>399</v>
      </c>
      <c r="H8971">
        <v>650</v>
      </c>
      <c r="J8971" t="s">
        <v>22634</v>
      </c>
      <c r="K8971" s="132" t="str">
        <f>IFERROR(IFERROR(INDEX(Кат!$O:$O,MATCH($C8971,Кат!$I:$I,0)),INDEX(Торг!$L:$L,MATCH($C8971,Торг!$I:$I,0))),"")</f>
        <v/>
      </c>
      <c r="L8971" s="132" t="str">
        <f>IFERROR(IFERROR(INDEX(Кат!$A:$A,MATCH($C8971,Кат!$I:$I,0)),INDEX(Торг!$A:$A,MATCH($C8971,Торг!$I:$I,0))),"")</f>
        <v/>
      </c>
      <c r="M8971" s="132" t="str">
        <f>IFERROR(IFERROR(INDEX(Кат!$B:$B,MATCH($C8971,Кат!$I:$I,0)),INDEX(Торг!$B:$B,MATCH($C8971,Торг!$I:$I,0))),"")</f>
        <v/>
      </c>
      <c r="N8971" s="132" t="str">
        <f t="shared" si="140"/>
        <v>НЕИЗВЕСТНЫЙ БРЕНД VKBC20012-NO</v>
      </c>
      <c r="O8971" s="132" t="str">
        <f>IFERROR(IFERROR(INDEX(Кат!$B:$B,MATCH($N8971,Кат!$I:$I,0)),INDEX(Торг!$B:$B,MATCH($N8971,Торг!$I:$I,0))),"")</f>
        <v/>
      </c>
    </row>
    <row r="8972" spans="1:15" outlineLevel="1">
      <c r="A8972" t="s">
        <v>29013</v>
      </c>
      <c r="C8972" s="191" t="s">
        <v>29014</v>
      </c>
      <c r="E8972" t="s">
        <v>29015</v>
      </c>
      <c r="F8972" t="s">
        <v>3823</v>
      </c>
      <c r="G8972" t="s">
        <v>399</v>
      </c>
      <c r="H8972">
        <v>1000</v>
      </c>
      <c r="J8972" t="s">
        <v>22634</v>
      </c>
      <c r="K8972" s="132" t="str">
        <f>IFERROR(IFERROR(INDEX(Кат!$O:$O,MATCH($C8972,Кат!$I:$I,0)),INDEX(Торг!$L:$L,MATCH($C8972,Торг!$I:$I,0))),"")</f>
        <v/>
      </c>
      <c r="L8972" s="132" t="str">
        <f>IFERROR(IFERROR(INDEX(Кат!$A:$A,MATCH($C8972,Кат!$I:$I,0)),INDEX(Торг!$A:$A,MATCH($C8972,Торг!$I:$I,0))),"")</f>
        <v/>
      </c>
      <c r="M8972" s="132" t="str">
        <f>IFERROR(IFERROR(INDEX(Кат!$B:$B,MATCH($C8972,Кат!$I:$I,0)),INDEX(Торг!$B:$B,MATCH($C8972,Торг!$I:$I,0))),"")</f>
        <v/>
      </c>
      <c r="N8972" s="132" t="str">
        <f t="shared" si="140"/>
        <v>НЕИЗВЕСТНЫЙ БРЕНД VKBC20040-NO</v>
      </c>
      <c r="O8972" s="132" t="str">
        <f>IFERROR(IFERROR(INDEX(Кат!$B:$B,MATCH($N8972,Кат!$I:$I,0)),INDEX(Торг!$B:$B,MATCH($N8972,Торг!$I:$I,0))),"")</f>
        <v/>
      </c>
    </row>
    <row r="8973" spans="1:15" outlineLevel="1">
      <c r="A8973" t="s">
        <v>24689</v>
      </c>
      <c r="C8973" s="191"/>
      <c r="E8973" t="s">
        <v>24690</v>
      </c>
      <c r="J8973" t="s">
        <v>22634</v>
      </c>
      <c r="K8973" s="132" t="str">
        <f>IFERROR(IFERROR(INDEX(Кат!$O:$O,MATCH($C8973,Кат!$I:$I,0)),INDEX(Торг!$L:$L,MATCH($C8973,Торг!$I:$I,0))),"")</f>
        <v/>
      </c>
      <c r="L8973" s="132" t="str">
        <f>IFERROR(IFERROR(INDEX(Кат!$A:$A,MATCH($C8973,Кат!$I:$I,0)),INDEX(Торг!$A:$A,MATCH($C8973,Торг!$I:$I,0))),"")</f>
        <v/>
      </c>
      <c r="M8973" s="132" t="str">
        <f>IFERROR(IFERROR(INDEX(Кат!$B:$B,MATCH($C8973,Кат!$I:$I,0)),INDEX(Торг!$B:$B,MATCH($C8973,Торг!$I:$I,0))),"")</f>
        <v/>
      </c>
      <c r="N8973" s="132" t="str">
        <f t="shared" si="140"/>
        <v xml:space="preserve"> </v>
      </c>
      <c r="O8973" s="132" t="str">
        <f>IFERROR(IFERROR(INDEX(Кат!$B:$B,MATCH($N8973,Кат!$I:$I,0)),INDEX(Торг!$B:$B,MATCH($N8973,Торг!$I:$I,0))),"")</f>
        <v/>
      </c>
    </row>
    <row r="8974" spans="1:15" outlineLevel="1">
      <c r="A8974" t="s">
        <v>20612</v>
      </c>
      <c r="C8974" s="191" t="s">
        <v>13794</v>
      </c>
      <c r="E8974" t="s">
        <v>13795</v>
      </c>
      <c r="F8974" t="s">
        <v>2823</v>
      </c>
      <c r="G8974" t="s">
        <v>375</v>
      </c>
      <c r="H8974">
        <v>250</v>
      </c>
      <c r="J8974" t="s">
        <v>22634</v>
      </c>
      <c r="K8974" s="132" t="str">
        <f>IFERROR(IFERROR(INDEX(Кат!$O:$O,MATCH($C8974,Кат!$I:$I,0)),INDEX(Торг!$L:$L,MATCH($C8974,Торг!$I:$I,0))),"")</f>
        <v/>
      </c>
      <c r="L8974" s="132" t="str">
        <f>IFERROR(IFERROR(INDEX(Кат!$A:$A,MATCH($C8974,Кат!$I:$I,0)),INDEX(Торг!$A:$A,MATCH($C8974,Торг!$I:$I,0))),"")</f>
        <v/>
      </c>
      <c r="M8974" s="132" t="str">
        <f>IFERROR(IFERROR(INDEX(Кат!$B:$B,MATCH($C8974,Кат!$I:$I,0)),INDEX(Торг!$B:$B,MATCH($C8974,Торг!$I:$I,0))),"")</f>
        <v/>
      </c>
      <c r="N8974" s="132" t="str">
        <f t="shared" si="140"/>
        <v>SLON SN110-3707080NO</v>
      </c>
      <c r="O8974" s="132" t="str">
        <f>IFERROR(IFERROR(INDEX(Кат!$B:$B,MATCH($N8974,Кат!$I:$I,0)),INDEX(Торг!$B:$B,MATCH($N8974,Торг!$I:$I,0))),"")</f>
        <v/>
      </c>
    </row>
    <row r="8975" spans="1:15" outlineLevel="1">
      <c r="A8975" t="s">
        <v>24691</v>
      </c>
      <c r="C8975" s="191"/>
      <c r="E8975" t="s">
        <v>24692</v>
      </c>
      <c r="J8975" t="s">
        <v>22634</v>
      </c>
      <c r="K8975" s="132" t="str">
        <f>IFERROR(IFERROR(INDEX(Кат!$O:$O,MATCH($C8975,Кат!$I:$I,0)),INDEX(Торг!$L:$L,MATCH($C8975,Торг!$I:$I,0))),"")</f>
        <v/>
      </c>
      <c r="L8975" s="132" t="str">
        <f>IFERROR(IFERROR(INDEX(Кат!$A:$A,MATCH($C8975,Кат!$I:$I,0)),INDEX(Торг!$A:$A,MATCH($C8975,Торг!$I:$I,0))),"")</f>
        <v/>
      </c>
      <c r="M8975" s="132" t="str">
        <f>IFERROR(IFERROR(INDEX(Кат!$B:$B,MATCH($C8975,Кат!$I:$I,0)),INDEX(Торг!$B:$B,MATCH($C8975,Торг!$I:$I,0))),"")</f>
        <v/>
      </c>
      <c r="N8975" s="132" t="str">
        <f t="shared" si="140"/>
        <v xml:space="preserve"> </v>
      </c>
      <c r="O8975" s="132" t="str">
        <f>IFERROR(IFERROR(INDEX(Кат!$B:$B,MATCH($N8975,Кат!$I:$I,0)),INDEX(Торг!$B:$B,MATCH($N8975,Торг!$I:$I,0))),"")</f>
        <v/>
      </c>
    </row>
    <row r="8976" spans="1:15" outlineLevel="1">
      <c r="A8976" t="s">
        <v>20613</v>
      </c>
      <c r="C8976" s="191" t="s">
        <v>13796</v>
      </c>
      <c r="E8976" t="s">
        <v>13797</v>
      </c>
      <c r="F8976" t="s">
        <v>3823</v>
      </c>
      <c r="G8976" t="s">
        <v>375</v>
      </c>
      <c r="H8976">
        <v>1000</v>
      </c>
      <c r="J8976" t="s">
        <v>22634</v>
      </c>
      <c r="K8976" s="132" t="str">
        <f>IFERROR(IFERROR(INDEX(Кат!$O:$O,MATCH($C8976,Кат!$I:$I,0)),INDEX(Торг!$L:$L,MATCH($C8976,Торг!$I:$I,0))),"")</f>
        <v/>
      </c>
      <c r="L8976" s="132" t="str">
        <f>IFERROR(IFERROR(INDEX(Кат!$A:$A,MATCH($C8976,Кат!$I:$I,0)),INDEX(Торг!$A:$A,MATCH($C8976,Торг!$I:$I,0))),"")</f>
        <v/>
      </c>
      <c r="M8976" s="132" t="str">
        <f>IFERROR(IFERROR(INDEX(Кат!$B:$B,MATCH($C8976,Кат!$I:$I,0)),INDEX(Торг!$B:$B,MATCH($C8976,Торг!$I:$I,0))),"")</f>
        <v/>
      </c>
      <c r="N8976" s="132" t="str">
        <f t="shared" si="140"/>
        <v>НЕИЗВЕСТНЫЙ БРЕНД 7328040000NO</v>
      </c>
      <c r="O8976" s="132" t="str">
        <f>IFERROR(IFERROR(INDEX(Кат!$B:$B,MATCH($N8976,Кат!$I:$I,0)),INDEX(Торг!$B:$B,MATCH($N8976,Торг!$I:$I,0))),"")</f>
        <v/>
      </c>
    </row>
    <row r="8977" spans="1:15" outlineLevel="1">
      <c r="A8977" t="s">
        <v>20614</v>
      </c>
      <c r="C8977" s="191" t="s">
        <v>13798</v>
      </c>
      <c r="E8977" t="s">
        <v>13799</v>
      </c>
      <c r="F8977" t="s">
        <v>2860</v>
      </c>
      <c r="G8977" t="s">
        <v>375</v>
      </c>
      <c r="H8977">
        <v>1000</v>
      </c>
      <c r="J8977" t="s">
        <v>22634</v>
      </c>
      <c r="K8977" s="132" t="str">
        <f>IFERROR(IFERROR(INDEX(Кат!$O:$O,MATCH($C8977,Кат!$I:$I,0)),INDEX(Торг!$L:$L,MATCH($C8977,Торг!$I:$I,0))),"")</f>
        <v/>
      </c>
      <c r="L8977" s="132" t="str">
        <f>IFERROR(IFERROR(INDEX(Кат!$A:$A,MATCH($C8977,Кат!$I:$I,0)),INDEX(Торг!$A:$A,MATCH($C8977,Торг!$I:$I,0))),"")</f>
        <v/>
      </c>
      <c r="M8977" s="132" t="str">
        <f>IFERROR(IFERROR(INDEX(Кат!$B:$B,MATCH($C8977,Кат!$I:$I,0)),INDEX(Торг!$B:$B,MATCH($C8977,Торг!$I:$I,0))),"")</f>
        <v/>
      </c>
      <c r="N8977" s="132" t="str">
        <f t="shared" si="140"/>
        <v>SM 7328044000NO</v>
      </c>
      <c r="O8977" s="132" t="str">
        <f>IFERROR(IFERROR(INDEX(Кат!$B:$B,MATCH($N8977,Кат!$I:$I,0)),INDEX(Торг!$B:$B,MATCH($N8977,Торг!$I:$I,0))),"")</f>
        <v/>
      </c>
    </row>
    <row r="8978" spans="1:15" outlineLevel="1">
      <c r="A8978" t="s">
        <v>20615</v>
      </c>
      <c r="C8978" s="191" t="s">
        <v>13796</v>
      </c>
      <c r="E8978" t="s">
        <v>13800</v>
      </c>
      <c r="F8978" t="s">
        <v>3823</v>
      </c>
      <c r="G8978" t="s">
        <v>375</v>
      </c>
      <c r="H8978">
        <v>1600</v>
      </c>
      <c r="J8978" t="s">
        <v>22634</v>
      </c>
      <c r="K8978" s="132" t="str">
        <f>IFERROR(IFERROR(INDEX(Кат!$O:$O,MATCH($C8978,Кат!$I:$I,0)),INDEX(Торг!$L:$L,MATCH($C8978,Торг!$I:$I,0))),"")</f>
        <v/>
      </c>
      <c r="L8978" s="132" t="str">
        <f>IFERROR(IFERROR(INDEX(Кат!$A:$A,MATCH($C8978,Кат!$I:$I,0)),INDEX(Торг!$A:$A,MATCH($C8978,Торг!$I:$I,0))),"")</f>
        <v/>
      </c>
      <c r="M8978" s="132" t="str">
        <f>IFERROR(IFERROR(INDEX(Кат!$B:$B,MATCH($C8978,Кат!$I:$I,0)),INDEX(Торг!$B:$B,MATCH($C8978,Торг!$I:$I,0))),"")</f>
        <v/>
      </c>
      <c r="N8978" s="132" t="str">
        <f t="shared" si="140"/>
        <v>НЕИЗВЕСТНЫЙ БРЕНД 7328040000NO</v>
      </c>
      <c r="O8978" s="132" t="str">
        <f>IFERROR(IFERROR(INDEX(Кат!$B:$B,MATCH($N8978,Кат!$I:$I,0)),INDEX(Торг!$B:$B,MATCH($N8978,Торг!$I:$I,0))),"")</f>
        <v/>
      </c>
    </row>
    <row r="8979" spans="1:15" outlineLevel="1">
      <c r="A8979" t="s">
        <v>20616</v>
      </c>
      <c r="C8979" s="191" t="s">
        <v>13801</v>
      </c>
      <c r="E8979" t="s">
        <v>13802</v>
      </c>
      <c r="F8979" t="s">
        <v>2860</v>
      </c>
      <c r="G8979" t="s">
        <v>375</v>
      </c>
      <c r="H8979">
        <v>650</v>
      </c>
      <c r="J8979" t="s">
        <v>22634</v>
      </c>
      <c r="K8979" s="132" t="str">
        <f>IFERROR(IFERROR(INDEX(Кат!$O:$O,MATCH($C8979,Кат!$I:$I,0)),INDEX(Торг!$L:$L,MATCH($C8979,Торг!$I:$I,0))),"")</f>
        <v/>
      </c>
      <c r="L8979" s="132" t="str">
        <f>IFERROR(IFERROR(INDEX(Кат!$A:$A,MATCH($C8979,Кат!$I:$I,0)),INDEX(Торг!$A:$A,MATCH($C8979,Торг!$I:$I,0))),"")</f>
        <v/>
      </c>
      <c r="M8979" s="132" t="str">
        <f>IFERROR(IFERROR(INDEX(Кат!$B:$B,MATCH($C8979,Кат!$I:$I,0)),INDEX(Торг!$B:$B,MATCH($C8979,Торг!$I:$I,0))),"")</f>
        <v/>
      </c>
      <c r="N8979" s="132" t="str">
        <f t="shared" si="140"/>
        <v>SM 792804-00-1N</v>
      </c>
      <c r="O8979" s="132" t="str">
        <f>IFERROR(IFERROR(INDEX(Кат!$B:$B,MATCH($N8979,Кат!$I:$I,0)),INDEX(Торг!$B:$B,MATCH($N8979,Торг!$I:$I,0))),"")</f>
        <v/>
      </c>
    </row>
    <row r="8980" spans="1:15" outlineLevel="1">
      <c r="A8980" t="s">
        <v>20617</v>
      </c>
      <c r="C8980" s="191" t="s">
        <v>13803</v>
      </c>
      <c r="E8980" t="s">
        <v>13804</v>
      </c>
      <c r="F8980" t="s">
        <v>2860</v>
      </c>
      <c r="G8980" t="s">
        <v>375</v>
      </c>
      <c r="H8980">
        <v>1250</v>
      </c>
      <c r="J8980" t="s">
        <v>22634</v>
      </c>
      <c r="K8980" s="132" t="str">
        <f>IFERROR(IFERROR(INDEX(Кат!$O:$O,MATCH($C8980,Кат!$I:$I,0)),INDEX(Торг!$L:$L,MATCH($C8980,Торг!$I:$I,0))),"")</f>
        <v/>
      </c>
      <c r="L8980" s="132" t="str">
        <f>IFERROR(IFERROR(INDEX(Кат!$A:$A,MATCH($C8980,Кат!$I:$I,0)),INDEX(Торг!$A:$A,MATCH($C8980,Торг!$I:$I,0))),"")</f>
        <v/>
      </c>
      <c r="M8980" s="132" t="str">
        <f>IFERROR(IFERROR(INDEX(Кат!$B:$B,MATCH($C8980,Кат!$I:$I,0)),INDEX(Торг!$B:$B,MATCH($C8980,Торг!$I:$I,0))),"")</f>
        <v/>
      </c>
      <c r="N8980" s="132" t="str">
        <f t="shared" si="140"/>
        <v>SM 792805-00-1NO</v>
      </c>
      <c r="O8980" s="132" t="str">
        <f>IFERROR(IFERROR(INDEX(Кат!$B:$B,MATCH($N8980,Кат!$I:$I,0)),INDEX(Торг!$B:$B,MATCH($N8980,Торг!$I:$I,0))),"")</f>
        <v/>
      </c>
    </row>
    <row r="8981" spans="1:15" outlineLevel="1">
      <c r="A8981" t="s">
        <v>20618</v>
      </c>
      <c r="C8981" s="191" t="s">
        <v>13805</v>
      </c>
      <c r="E8981" t="s">
        <v>13806</v>
      </c>
      <c r="F8981" t="s">
        <v>2860</v>
      </c>
      <c r="G8981" t="s">
        <v>375</v>
      </c>
      <c r="H8981">
        <v>1000</v>
      </c>
      <c r="J8981" t="s">
        <v>22634</v>
      </c>
      <c r="K8981" s="132" t="str">
        <f>IFERROR(IFERROR(INDEX(Кат!$O:$O,MATCH($C8981,Кат!$I:$I,0)),INDEX(Торг!$L:$L,MATCH($C8981,Торг!$I:$I,0))),"")</f>
        <v/>
      </c>
      <c r="L8981" s="132" t="str">
        <f>IFERROR(IFERROR(INDEX(Кат!$A:$A,MATCH($C8981,Кат!$I:$I,0)),INDEX(Торг!$A:$A,MATCH($C8981,Торг!$I:$I,0))),"")</f>
        <v/>
      </c>
      <c r="M8981" s="132" t="str">
        <f>IFERROR(IFERROR(INDEX(Кат!$B:$B,MATCH($C8981,Кат!$I:$I,0)),INDEX(Торг!$B:$B,MATCH($C8981,Торг!$I:$I,0))),"")</f>
        <v/>
      </c>
      <c r="N8981" s="132" t="str">
        <f t="shared" si="140"/>
        <v>SM 8528010000-4/8628020000-4Ch</v>
      </c>
      <c r="O8981" s="132" t="str">
        <f>IFERROR(IFERROR(INDEX(Кат!$B:$B,MATCH($N8981,Кат!$I:$I,0)),INDEX(Торг!$B:$B,MATCH($N8981,Торг!$I:$I,0))),"")</f>
        <v/>
      </c>
    </row>
    <row r="8982" spans="1:15" outlineLevel="1">
      <c r="A8982" t="s">
        <v>20619</v>
      </c>
      <c r="C8982" s="191" t="s">
        <v>13807</v>
      </c>
      <c r="E8982" t="s">
        <v>13808</v>
      </c>
      <c r="F8982" t="s">
        <v>2860</v>
      </c>
      <c r="G8982" t="s">
        <v>375</v>
      </c>
      <c r="H8982">
        <v>800</v>
      </c>
      <c r="J8982" t="s">
        <v>22634</v>
      </c>
      <c r="K8982" s="132" t="str">
        <f>IFERROR(IFERROR(INDEX(Кат!$O:$O,MATCH($C8982,Кат!$I:$I,0)),INDEX(Торг!$L:$L,MATCH($C8982,Торг!$I:$I,0))),"")</f>
        <v/>
      </c>
      <c r="L8982" s="132" t="str">
        <f>IFERROR(IFERROR(INDEX(Кат!$A:$A,MATCH($C8982,Кат!$I:$I,0)),INDEX(Торг!$A:$A,MATCH($C8982,Торг!$I:$I,0))),"")</f>
        <v/>
      </c>
      <c r="M8982" s="132" t="str">
        <f>IFERROR(IFERROR(INDEX(Кат!$B:$B,MATCH($C8982,Кат!$I:$I,0)),INDEX(Торг!$B:$B,MATCH($C8982,Торг!$I:$I,0))),"")</f>
        <v/>
      </c>
      <c r="N8982" s="132" t="str">
        <f t="shared" si="140"/>
        <v>SM 86-2806/86-2807</v>
      </c>
      <c r="O8982" s="132" t="str">
        <f>IFERROR(IFERROR(INDEX(Кат!$B:$B,MATCH($N8982,Кат!$I:$I,0)),INDEX(Торг!$B:$B,MATCH($N8982,Торг!$I:$I,0))),"")</f>
        <v/>
      </c>
    </row>
    <row r="8983" spans="1:15" outlineLevel="1">
      <c r="A8983" t="s">
        <v>20620</v>
      </c>
      <c r="C8983" s="191" t="s">
        <v>13809</v>
      </c>
      <c r="E8983" t="s">
        <v>13810</v>
      </c>
      <c r="F8983" t="s">
        <v>2860</v>
      </c>
      <c r="G8983" t="s">
        <v>375</v>
      </c>
      <c r="H8983">
        <v>2000</v>
      </c>
      <c r="J8983" t="s">
        <v>22634</v>
      </c>
      <c r="K8983" s="132" t="str">
        <f>IFERROR(IFERROR(INDEX(Кат!$O:$O,MATCH($C8983,Кат!$I:$I,0)),INDEX(Торг!$L:$L,MATCH($C8983,Торг!$I:$I,0))),"")</f>
        <v/>
      </c>
      <c r="L8983" s="132" t="str">
        <f>IFERROR(IFERROR(INDEX(Кат!$A:$A,MATCH($C8983,Кат!$I:$I,0)),INDEX(Торг!$A:$A,MATCH($C8983,Торг!$I:$I,0))),"")</f>
        <v/>
      </c>
      <c r="M8983" s="132" t="str">
        <f>IFERROR(IFERROR(INDEX(Кат!$B:$B,MATCH($C8983,Кат!$I:$I,0)),INDEX(Торг!$B:$B,MATCH($C8983,Торг!$I:$I,0))),"")</f>
        <v/>
      </c>
      <c r="N8983" s="132" t="str">
        <f t="shared" si="140"/>
        <v>SM 85-2816/86-2817</v>
      </c>
      <c r="O8983" s="132" t="str">
        <f>IFERROR(IFERROR(INDEX(Кат!$B:$B,MATCH($N8983,Кат!$I:$I,0)),INDEX(Торг!$B:$B,MATCH($N8983,Торг!$I:$I,0))),"")</f>
        <v/>
      </c>
    </row>
    <row r="8984" spans="1:15" outlineLevel="1">
      <c r="A8984" t="s">
        <v>20621</v>
      </c>
      <c r="C8984" s="191" t="s">
        <v>13811</v>
      </c>
      <c r="E8984" t="s">
        <v>13812</v>
      </c>
      <c r="F8984" t="s">
        <v>2860</v>
      </c>
      <c r="G8984" t="s">
        <v>375</v>
      </c>
      <c r="H8984">
        <v>310</v>
      </c>
      <c r="J8984" t="s">
        <v>22634</v>
      </c>
      <c r="K8984" s="132" t="str">
        <f>IFERROR(IFERROR(INDEX(Кат!$O:$O,MATCH($C8984,Кат!$I:$I,0)),INDEX(Торг!$L:$L,MATCH($C8984,Торг!$I:$I,0))),"")</f>
        <v/>
      </c>
      <c r="L8984" s="132" t="str">
        <f>IFERROR(IFERROR(INDEX(Кат!$A:$A,MATCH($C8984,Кат!$I:$I,0)),INDEX(Торг!$A:$A,MATCH($C8984,Торг!$I:$I,0))),"")</f>
        <v/>
      </c>
      <c r="M8984" s="132" t="str">
        <f>IFERROR(IFERROR(INDEX(Кат!$B:$B,MATCH($C8984,Кат!$I:$I,0)),INDEX(Торг!$B:$B,MATCH($C8984,Торг!$I:$I,0))),"")</f>
        <v/>
      </c>
      <c r="N8984" s="132" t="str">
        <f t="shared" si="140"/>
        <v>SM 882805/060000-4NO</v>
      </c>
      <c r="O8984" s="132" t="str">
        <f>IFERROR(IFERROR(INDEX(Кат!$B:$B,MATCH($N8984,Кат!$I:$I,0)),INDEX(Торг!$B:$B,MATCH($N8984,Торг!$I:$I,0))),"")</f>
        <v/>
      </c>
    </row>
    <row r="8985" spans="1:15" outlineLevel="1">
      <c r="A8985" t="s">
        <v>20622</v>
      </c>
      <c r="C8985" s="191" t="s">
        <v>13813</v>
      </c>
      <c r="E8985" t="s">
        <v>13814</v>
      </c>
      <c r="F8985" t="s">
        <v>2860</v>
      </c>
      <c r="G8985" t="s">
        <v>375</v>
      </c>
      <c r="H8985">
        <v>380</v>
      </c>
      <c r="J8985" t="s">
        <v>22634</v>
      </c>
      <c r="K8985" s="132" t="str">
        <f>IFERROR(IFERROR(INDEX(Кат!$O:$O,MATCH($C8985,Кат!$I:$I,0)),INDEX(Торг!$L:$L,MATCH($C8985,Торг!$I:$I,0))),"")</f>
        <v/>
      </c>
      <c r="L8985" s="132" t="str">
        <f>IFERROR(IFERROR(INDEX(Кат!$A:$A,MATCH($C8985,Кат!$I:$I,0)),INDEX(Торг!$A:$A,MATCH($C8985,Торг!$I:$I,0))),"")</f>
        <v/>
      </c>
      <c r="M8985" s="132" t="str">
        <f>IFERROR(IFERROR(INDEX(Кат!$B:$B,MATCH($C8985,Кат!$I:$I,0)),INDEX(Торг!$B:$B,MATCH($C8985,Торг!$I:$I,0))),"")</f>
        <v/>
      </c>
      <c r="N8985" s="132" t="str">
        <f t="shared" si="140"/>
        <v>SM 882807/080000-4NO</v>
      </c>
      <c r="O8985" s="132" t="str">
        <f>IFERROR(IFERROR(INDEX(Кат!$B:$B,MATCH($N8985,Кат!$I:$I,0)),INDEX(Торг!$B:$B,MATCH($N8985,Торг!$I:$I,0))),"")</f>
        <v/>
      </c>
    </row>
    <row r="8986" spans="1:15" outlineLevel="1">
      <c r="A8986" t="s">
        <v>20623</v>
      </c>
      <c r="C8986" s="191" t="s">
        <v>13815</v>
      </c>
      <c r="E8986" t="s">
        <v>13816</v>
      </c>
      <c r="F8986" t="s">
        <v>3823</v>
      </c>
      <c r="G8986" t="s">
        <v>375</v>
      </c>
      <c r="H8986">
        <v>110</v>
      </c>
      <c r="J8986" t="s">
        <v>22634</v>
      </c>
      <c r="K8986" s="132" t="str">
        <f>IFERROR(IFERROR(INDEX(Кат!$O:$O,MATCH($C8986,Кат!$I:$I,0)),INDEX(Торг!$L:$L,MATCH($C8986,Торг!$I:$I,0))),"")</f>
        <v/>
      </c>
      <c r="L8986" s="132" t="str">
        <f>IFERROR(IFERROR(INDEX(Кат!$A:$A,MATCH($C8986,Кат!$I:$I,0)),INDEX(Торг!$A:$A,MATCH($C8986,Торг!$I:$I,0))),"")</f>
        <v/>
      </c>
      <c r="M8986" s="132" t="str">
        <f>IFERROR(IFERROR(INDEX(Кат!$B:$B,MATCH($C8986,Кат!$I:$I,0)),INDEX(Торг!$B:$B,MATCH($C8986,Торг!$I:$I,0))),"")</f>
        <v/>
      </c>
      <c r="N8986" s="132" t="str">
        <f t="shared" si="140"/>
        <v>НЕИЗВЕСТНЫЙ БРЕНД 91-2801NO</v>
      </c>
      <c r="O8986" s="132" t="str">
        <f>IFERROR(IFERROR(INDEX(Кат!$B:$B,MATCH($N8986,Кат!$I:$I,0)),INDEX(Торг!$B:$B,MATCH($N8986,Торг!$I:$I,0))),"")</f>
        <v/>
      </c>
    </row>
    <row r="8987" spans="1:15" outlineLevel="1">
      <c r="A8987" t="s">
        <v>20624</v>
      </c>
      <c r="C8987" s="191" t="s">
        <v>7333</v>
      </c>
      <c r="E8987" t="s">
        <v>13817</v>
      </c>
      <c r="F8987" t="s">
        <v>3823</v>
      </c>
      <c r="G8987" t="s">
        <v>375</v>
      </c>
      <c r="H8987">
        <v>240</v>
      </c>
      <c r="J8987" t="s">
        <v>22634</v>
      </c>
      <c r="K8987" s="132" t="str">
        <f>IFERROR(IFERROR(INDEX(Кат!$O:$O,MATCH($C8987,Кат!$I:$I,0)),INDEX(Торг!$L:$L,MATCH($C8987,Торг!$I:$I,0))),"")</f>
        <v/>
      </c>
      <c r="L8987" s="132" t="str">
        <f>IFERROR(IFERROR(INDEX(Кат!$A:$A,MATCH($C8987,Кат!$I:$I,0)),INDEX(Торг!$A:$A,MATCH($C8987,Торг!$I:$I,0))),"")</f>
        <v/>
      </c>
      <c r="M8987" s="132" t="str">
        <f>IFERROR(IFERROR(INDEX(Кат!$B:$B,MATCH($C8987,Кат!$I:$I,0)),INDEX(Торг!$B:$B,MATCH($C8987,Торг!$I:$I,0))),"")</f>
        <v/>
      </c>
      <c r="N8987" s="132" t="str">
        <f t="shared" si="140"/>
        <v>НЕИЗВЕСТНЫЙ БРЕНД 91-5001</v>
      </c>
      <c r="O8987" s="132" t="str">
        <f>IFERROR(IFERROR(INDEX(Кат!$B:$B,MATCH($N8987,Кат!$I:$I,0)),INDEX(Торг!$B:$B,MATCH($N8987,Торг!$I:$I,0))),"")</f>
        <v/>
      </c>
    </row>
    <row r="8988" spans="1:15" outlineLevel="1">
      <c r="A8988" t="s">
        <v>25067</v>
      </c>
      <c r="C8988" s="191"/>
      <c r="E8988" t="s">
        <v>25068</v>
      </c>
      <c r="J8988" t="s">
        <v>22634</v>
      </c>
      <c r="K8988" s="132" t="str">
        <f>IFERROR(IFERROR(INDEX(Кат!$O:$O,MATCH($C8988,Кат!$I:$I,0)),INDEX(Торг!$L:$L,MATCH($C8988,Торг!$I:$I,0))),"")</f>
        <v/>
      </c>
      <c r="L8988" s="132" t="str">
        <f>IFERROR(IFERROR(INDEX(Кат!$A:$A,MATCH($C8988,Кат!$I:$I,0)),INDEX(Торг!$A:$A,MATCH($C8988,Торг!$I:$I,0))),"")</f>
        <v/>
      </c>
      <c r="M8988" s="132" t="str">
        <f>IFERROR(IFERROR(INDEX(Кат!$B:$B,MATCH($C8988,Кат!$I:$I,0)),INDEX(Торг!$B:$B,MATCH($C8988,Торг!$I:$I,0))),"")</f>
        <v/>
      </c>
      <c r="N8988" s="132" t="str">
        <f t="shared" si="140"/>
        <v xml:space="preserve"> </v>
      </c>
      <c r="O8988" s="132" t="str">
        <f>IFERROR(IFERROR(INDEX(Кат!$B:$B,MATCH($N8988,Кат!$I:$I,0)),INDEX(Торг!$B:$B,MATCH($N8988,Торг!$I:$I,0))),"")</f>
        <v/>
      </c>
    </row>
    <row r="8989" spans="1:15" outlineLevel="1">
      <c r="A8989" t="s">
        <v>18221</v>
      </c>
      <c r="C8989" s="191">
        <v>40696</v>
      </c>
      <c r="E8989" t="s">
        <v>7335</v>
      </c>
      <c r="F8989" t="s">
        <v>7336</v>
      </c>
      <c r="G8989" t="s">
        <v>399</v>
      </c>
      <c r="H8989">
        <v>900</v>
      </c>
      <c r="J8989" t="s">
        <v>22634</v>
      </c>
      <c r="K8989" s="132" t="str">
        <f>IFERROR(IFERROR(INDEX(Кат!$O:$O,MATCH($C8989,Кат!$I:$I,0)),INDEX(Торг!$L:$L,MATCH($C8989,Торг!$I:$I,0))),"")</f>
        <v/>
      </c>
      <c r="L8989" s="132" t="str">
        <f>IFERROR(IFERROR(INDEX(Кат!$A:$A,MATCH($C8989,Кат!$I:$I,0)),INDEX(Торг!$A:$A,MATCH($C8989,Торг!$I:$I,0))),"")</f>
        <v/>
      </c>
      <c r="M8989" s="132" t="str">
        <f>IFERROR(IFERROR(INDEX(Кат!$B:$B,MATCH($C8989,Кат!$I:$I,0)),INDEX(Торг!$B:$B,MATCH($C8989,Торг!$I:$I,0))),"")</f>
        <v/>
      </c>
      <c r="N8989" s="132" t="str">
        <f t="shared" si="140"/>
        <v>SNR 40696</v>
      </c>
      <c r="O8989" s="132" t="str">
        <f>IFERROR(IFERROR(INDEX(Кат!$B:$B,MATCH($N8989,Кат!$I:$I,0)),INDEX(Торг!$B:$B,MATCH($N8989,Торг!$I:$I,0))),"")</f>
        <v/>
      </c>
    </row>
    <row r="8990" spans="1:15" outlineLevel="1">
      <c r="A8990" t="s">
        <v>18222</v>
      </c>
      <c r="C8990" s="191" t="s">
        <v>13596</v>
      </c>
      <c r="E8990" t="s">
        <v>13662</v>
      </c>
      <c r="F8990" t="s">
        <v>7336</v>
      </c>
      <c r="G8990" t="s">
        <v>399</v>
      </c>
      <c r="H8990">
        <v>900</v>
      </c>
      <c r="J8990" t="s">
        <v>22634</v>
      </c>
      <c r="K8990" s="132" t="str">
        <f>IFERROR(IFERROR(INDEX(Кат!$O:$O,MATCH($C8990,Кат!$I:$I,0)),INDEX(Торг!$L:$L,MATCH($C8990,Торг!$I:$I,0))),"")</f>
        <v/>
      </c>
      <c r="L8990" s="132" t="str">
        <f>IFERROR(IFERROR(INDEX(Кат!$A:$A,MATCH($C8990,Кат!$I:$I,0)),INDEX(Торг!$A:$A,MATCH($C8990,Торг!$I:$I,0))),"")</f>
        <v/>
      </c>
      <c r="M8990" s="132" t="str">
        <f>IFERROR(IFERROR(INDEX(Кат!$B:$B,MATCH($C8990,Кат!$I:$I,0)),INDEX(Торг!$B:$B,MATCH($C8990,Торг!$I:$I,0))),"")</f>
        <v/>
      </c>
      <c r="N8990" s="132" t="str">
        <f t="shared" si="140"/>
        <v>SNR FC.41795.S01</v>
      </c>
      <c r="O8990" s="132" t="str">
        <f>IFERROR(IFERROR(INDEX(Кат!$B:$B,MATCH($N8990,Кат!$I:$I,0)),INDEX(Торг!$B:$B,MATCH($N8990,Торг!$I:$I,0))),"")</f>
        <v/>
      </c>
    </row>
    <row r="8991" spans="1:15" outlineLevel="1">
      <c r="A8991" t="s">
        <v>18223</v>
      </c>
      <c r="C8991" s="191" t="s">
        <v>7337</v>
      </c>
      <c r="E8991" t="s">
        <v>7338</v>
      </c>
      <c r="F8991" t="s">
        <v>7336</v>
      </c>
      <c r="G8991" t="s">
        <v>399</v>
      </c>
      <c r="H8991">
        <v>1100</v>
      </c>
      <c r="J8991" t="s">
        <v>22634</v>
      </c>
      <c r="K8991" s="132" t="str">
        <f>IFERROR(IFERROR(INDEX(Кат!$O:$O,MATCH($C8991,Кат!$I:$I,0)),INDEX(Торг!$L:$L,MATCH($C8991,Торг!$I:$I,0))),"")</f>
        <v/>
      </c>
      <c r="L8991" s="132" t="str">
        <f>IFERROR(IFERROR(INDEX(Кат!$A:$A,MATCH($C8991,Кат!$I:$I,0)),INDEX(Торг!$A:$A,MATCH($C8991,Торг!$I:$I,0))),"")</f>
        <v/>
      </c>
      <c r="M8991" s="132" t="str">
        <f>IFERROR(IFERROR(INDEX(Кат!$B:$B,MATCH($C8991,Кат!$I:$I,0)),INDEX(Торг!$B:$B,MATCH($C8991,Торг!$I:$I,0))),"")</f>
        <v/>
      </c>
      <c r="N8991" s="132" t="str">
        <f t="shared" si="140"/>
        <v>SNR GB.40706.R00</v>
      </c>
      <c r="O8991" s="132" t="str">
        <f>IFERROR(IFERROR(INDEX(Кат!$B:$B,MATCH($N8991,Кат!$I:$I,0)),INDEX(Торг!$B:$B,MATCH($N8991,Торг!$I:$I,0))),"")</f>
        <v/>
      </c>
    </row>
    <row r="8992" spans="1:15" outlineLevel="1">
      <c r="A8992" t="s">
        <v>18224</v>
      </c>
      <c r="C8992" s="191">
        <v>7701207677</v>
      </c>
      <c r="E8992" t="s">
        <v>7339</v>
      </c>
      <c r="F8992" t="s">
        <v>7063</v>
      </c>
      <c r="G8992" t="s">
        <v>399</v>
      </c>
      <c r="H8992">
        <v>1100</v>
      </c>
      <c r="J8992" t="s">
        <v>22634</v>
      </c>
      <c r="K8992" s="132" t="str">
        <f>IFERROR(IFERROR(INDEX(Кат!$O:$O,MATCH($C8992,Кат!$I:$I,0)),INDEX(Торг!$L:$L,MATCH($C8992,Торг!$I:$I,0))),"")</f>
        <v/>
      </c>
      <c r="L8992" s="132" t="str">
        <f>IFERROR(IFERROR(INDEX(Кат!$A:$A,MATCH($C8992,Кат!$I:$I,0)),INDEX(Торг!$A:$A,MATCH($C8992,Торг!$I:$I,0))),"")</f>
        <v/>
      </c>
      <c r="M8992" s="132" t="str">
        <f>IFERROR(IFERROR(INDEX(Кат!$B:$B,MATCH($C8992,Кат!$I:$I,0)),INDEX(Торг!$B:$B,MATCH($C8992,Торг!$I:$I,0))),"")</f>
        <v/>
      </c>
      <c r="N8992" s="132" t="str">
        <f t="shared" si="140"/>
        <v>RENAULT 7701207677</v>
      </c>
      <c r="O8992" s="132" t="str">
        <f>IFERROR(IFERROR(INDEX(Кат!$B:$B,MATCH($N8992,Кат!$I:$I,0)),INDEX(Торг!$B:$B,MATCH($N8992,Торг!$I:$I,0))),"")</f>
        <v/>
      </c>
    </row>
    <row r="8993" spans="1:15" outlineLevel="1">
      <c r="A8993" t="s">
        <v>18225</v>
      </c>
      <c r="C8993" s="191">
        <v>41140</v>
      </c>
      <c r="E8993" t="s">
        <v>7340</v>
      </c>
      <c r="F8993" t="s">
        <v>7336</v>
      </c>
      <c r="G8993" t="s">
        <v>399</v>
      </c>
      <c r="H8993">
        <v>1100</v>
      </c>
      <c r="J8993" t="s">
        <v>22634</v>
      </c>
      <c r="K8993" s="132" t="str">
        <f>IFERROR(IFERROR(INDEX(Кат!$O:$O,MATCH($C8993,Кат!$I:$I,0)),INDEX(Торг!$L:$L,MATCH($C8993,Торг!$I:$I,0))),"")</f>
        <v/>
      </c>
      <c r="L8993" s="132" t="str">
        <f>IFERROR(IFERROR(INDEX(Кат!$A:$A,MATCH($C8993,Кат!$I:$I,0)),INDEX(Торг!$A:$A,MATCH($C8993,Торг!$I:$I,0))),"")</f>
        <v/>
      </c>
      <c r="M8993" s="132" t="str">
        <f>IFERROR(IFERROR(INDEX(Кат!$B:$B,MATCH($C8993,Кат!$I:$I,0)),INDEX(Торг!$B:$B,MATCH($C8993,Торг!$I:$I,0))),"")</f>
        <v/>
      </c>
      <c r="N8993" s="132" t="str">
        <f t="shared" si="140"/>
        <v>SNR 41140</v>
      </c>
      <c r="O8993" s="132" t="str">
        <f>IFERROR(IFERROR(INDEX(Кат!$B:$B,MATCH($N8993,Кат!$I:$I,0)),INDEX(Торг!$B:$B,MATCH($N8993,Торг!$I:$I,0))),"")</f>
        <v/>
      </c>
    </row>
    <row r="8994" spans="1:15">
      <c r="A8994" t="s">
        <v>24693</v>
      </c>
      <c r="C8994" s="191"/>
      <c r="E8994" t="s">
        <v>24694</v>
      </c>
      <c r="J8994" t="s">
        <v>22634</v>
      </c>
      <c r="K8994" s="132" t="str">
        <f>IFERROR(IFERROR(INDEX(Кат!$O:$O,MATCH($C8994,Кат!$I:$I,0)),INDEX(Торг!$L:$L,MATCH($C8994,Торг!$I:$I,0))),"")</f>
        <v/>
      </c>
      <c r="L8994" s="132" t="str">
        <f>IFERROR(IFERROR(INDEX(Кат!$A:$A,MATCH($C8994,Кат!$I:$I,0)),INDEX(Торг!$A:$A,MATCH($C8994,Торг!$I:$I,0))),"")</f>
        <v/>
      </c>
      <c r="M8994" s="132" t="str">
        <f>IFERROR(IFERROR(INDEX(Кат!$B:$B,MATCH($C8994,Кат!$I:$I,0)),INDEX(Торг!$B:$B,MATCH($C8994,Торг!$I:$I,0))),"")</f>
        <v/>
      </c>
      <c r="N8994" s="132" t="str">
        <f t="shared" si="140"/>
        <v xml:space="preserve"> </v>
      </c>
      <c r="O8994" s="132" t="str">
        <f>IFERROR(IFERROR(INDEX(Кат!$B:$B,MATCH($N8994,Кат!$I:$I,0)),INDEX(Торг!$B:$B,MATCH($N8994,Торг!$I:$I,0))),"")</f>
        <v/>
      </c>
    </row>
    <row r="8995" spans="1:15" outlineLevel="1">
      <c r="A8995" t="s">
        <v>20625</v>
      </c>
      <c r="C8995" s="191" t="s">
        <v>13818</v>
      </c>
      <c r="E8995" t="s">
        <v>13819</v>
      </c>
      <c r="F8995" t="s">
        <v>2903</v>
      </c>
      <c r="G8995" t="s">
        <v>1888</v>
      </c>
      <c r="H8995">
        <v>500</v>
      </c>
      <c r="J8995" t="s">
        <v>22634</v>
      </c>
      <c r="K8995" s="132" t="str">
        <f>IFERROR(IFERROR(INDEX(Кат!$O:$O,MATCH($C8995,Кат!$I:$I,0)),INDEX(Торг!$L:$L,MATCH($C8995,Торг!$I:$I,0))),"")</f>
        <v/>
      </c>
      <c r="L8995" s="132" t="str">
        <f>IFERROR(IFERROR(INDEX(Кат!$A:$A,MATCH($C8995,Кат!$I:$I,0)),INDEX(Торг!$A:$A,MATCH($C8995,Торг!$I:$I,0))),"")</f>
        <v/>
      </c>
      <c r="M8995" s="132" t="str">
        <f>IFERROR(IFERROR(INDEX(Кат!$B:$B,MATCH($C8995,Кат!$I:$I,0)),INDEX(Торг!$B:$B,MATCH($C8995,Торг!$I:$I,0))),"")</f>
        <v/>
      </c>
      <c r="N8995" s="132" t="str">
        <f t="shared" si="140"/>
        <v>SS20 SS52102Ch</v>
      </c>
      <c r="O8995" s="132" t="str">
        <f>IFERROR(IFERROR(INDEX(Кат!$B:$B,MATCH($N8995,Кат!$I:$I,0)),INDEX(Торг!$B:$B,MATCH($N8995,Торг!$I:$I,0))),"")</f>
        <v/>
      </c>
    </row>
    <row r="8996" spans="1:15">
      <c r="A8996" t="s">
        <v>24695</v>
      </c>
      <c r="C8996" s="191"/>
      <c r="E8996" t="s">
        <v>24696</v>
      </c>
      <c r="J8996" t="s">
        <v>22634</v>
      </c>
      <c r="K8996" s="132" t="str">
        <f>IFERROR(IFERROR(INDEX(Кат!$O:$O,MATCH($C8996,Кат!$I:$I,0)),INDEX(Торг!$L:$L,MATCH($C8996,Торг!$I:$I,0))),"")</f>
        <v/>
      </c>
      <c r="L8996" s="132" t="str">
        <f>IFERROR(IFERROR(INDEX(Кат!$A:$A,MATCH($C8996,Кат!$I:$I,0)),INDEX(Торг!$A:$A,MATCH($C8996,Торг!$I:$I,0))),"")</f>
        <v/>
      </c>
      <c r="M8996" s="132" t="str">
        <f>IFERROR(IFERROR(INDEX(Кат!$B:$B,MATCH($C8996,Кат!$I:$I,0)),INDEX(Торг!$B:$B,MATCH($C8996,Торг!$I:$I,0))),"")</f>
        <v/>
      </c>
      <c r="N8996" s="132" t="str">
        <f t="shared" si="140"/>
        <v xml:space="preserve"> </v>
      </c>
      <c r="O8996" s="132" t="str">
        <f>IFERROR(IFERROR(INDEX(Кат!$B:$B,MATCH($N8996,Кат!$I:$I,0)),INDEX(Торг!$B:$B,MATCH($N8996,Торг!$I:$I,0))),"")</f>
        <v/>
      </c>
    </row>
    <row r="8997" spans="1:15" outlineLevel="1">
      <c r="A8997" t="s">
        <v>20626</v>
      </c>
      <c r="C8997" s="191" t="s">
        <v>13820</v>
      </c>
      <c r="E8997" t="s">
        <v>13821</v>
      </c>
      <c r="F8997" t="s">
        <v>3449</v>
      </c>
      <c r="G8997" t="s">
        <v>375</v>
      </c>
      <c r="H8997">
        <v>920</v>
      </c>
      <c r="J8997" t="s">
        <v>22634</v>
      </c>
      <c r="K8997" s="132" t="str">
        <f>IFERROR(IFERROR(INDEX(Кат!$O:$O,MATCH($C8997,Кат!$I:$I,0)),INDEX(Торг!$L:$L,MATCH($C8997,Торг!$I:$I,0))),"")</f>
        <v/>
      </c>
      <c r="L8997" s="132" t="str">
        <f>IFERROR(IFERROR(INDEX(Кат!$A:$A,MATCH($C8997,Кат!$I:$I,0)),INDEX(Торг!$A:$A,MATCH($C8997,Торг!$I:$I,0))),"")</f>
        <v/>
      </c>
      <c r="M8997" s="132" t="str">
        <f>IFERROR(IFERROR(INDEX(Кат!$B:$B,MATCH($C8997,Кат!$I:$I,0)),INDEX(Торг!$B:$B,MATCH($C8997,Торг!$I:$I,0))),"")</f>
        <v/>
      </c>
      <c r="N8997" s="132" t="str">
        <f t="shared" si="140"/>
        <v>TRW GS8780K</v>
      </c>
      <c r="O8997" s="132" t="str">
        <f>IFERROR(IFERROR(INDEX(Кат!$B:$B,MATCH($N8997,Кат!$I:$I,0)),INDEX(Торг!$B:$B,MATCH($N8997,Торг!$I:$I,0))),"")</f>
        <v/>
      </c>
    </row>
    <row r="8998" spans="1:15" outlineLevel="1">
      <c r="A8998" t="s">
        <v>20627</v>
      </c>
      <c r="C8998" s="191" t="s">
        <v>13822</v>
      </c>
      <c r="E8998" t="s">
        <v>13823</v>
      </c>
      <c r="F8998" t="s">
        <v>3449</v>
      </c>
      <c r="G8998" t="s">
        <v>375</v>
      </c>
      <c r="H8998">
        <v>750</v>
      </c>
      <c r="J8998" t="s">
        <v>22634</v>
      </c>
      <c r="K8998" s="132" t="str">
        <f>IFERROR(IFERROR(INDEX(Кат!$O:$O,MATCH($C8998,Кат!$I:$I,0)),INDEX(Торг!$L:$L,MATCH($C8998,Торг!$I:$I,0))),"")</f>
        <v/>
      </c>
      <c r="L8998" s="132" t="str">
        <f>IFERROR(IFERROR(INDEX(Кат!$A:$A,MATCH($C8998,Кат!$I:$I,0)),INDEX(Торг!$A:$A,MATCH($C8998,Торг!$I:$I,0))),"")</f>
        <v/>
      </c>
      <c r="M8998" s="132" t="str">
        <f>IFERROR(IFERROR(INDEX(Кат!$B:$B,MATCH($C8998,Кат!$I:$I,0)),INDEX(Торг!$B:$B,MATCH($C8998,Торг!$I:$I,0))),"")</f>
        <v/>
      </c>
      <c r="N8998" s="132" t="str">
        <f t="shared" si="140"/>
        <v>TRW GS8210K</v>
      </c>
      <c r="O8998" s="132" t="str">
        <f>IFERROR(IFERROR(INDEX(Кат!$B:$B,MATCH($N8998,Кат!$I:$I,0)),INDEX(Торг!$B:$B,MATCH($N8998,Торг!$I:$I,0))),"")</f>
        <v/>
      </c>
    </row>
    <row r="8999" spans="1:15" outlineLevel="1">
      <c r="A8999" t="s">
        <v>24697</v>
      </c>
      <c r="C8999" s="191"/>
      <c r="E8999" t="s">
        <v>24698</v>
      </c>
      <c r="J8999" t="s">
        <v>22634</v>
      </c>
      <c r="K8999" s="132" t="str">
        <f>IFERROR(IFERROR(INDEX(Кат!$O:$O,MATCH($C8999,Кат!$I:$I,0)),INDEX(Торг!$L:$L,MATCH($C8999,Торг!$I:$I,0))),"")</f>
        <v/>
      </c>
      <c r="L8999" s="132" t="str">
        <f>IFERROR(IFERROR(INDEX(Кат!$A:$A,MATCH($C8999,Кат!$I:$I,0)),INDEX(Торг!$A:$A,MATCH($C8999,Торг!$I:$I,0))),"")</f>
        <v/>
      </c>
      <c r="M8999" s="132" t="str">
        <f>IFERROR(IFERROR(INDEX(Кат!$B:$B,MATCH($C8999,Кат!$I:$I,0)),INDEX(Торг!$B:$B,MATCH($C8999,Торг!$I:$I,0))),"")</f>
        <v/>
      </c>
      <c r="N8999" s="132" t="str">
        <f t="shared" si="140"/>
        <v xml:space="preserve"> </v>
      </c>
      <c r="O8999" s="132" t="str">
        <f>IFERROR(IFERROR(INDEX(Кат!$B:$B,MATCH($N8999,Кат!$I:$I,0)),INDEX(Торг!$B:$B,MATCH($N8999,Торг!$I:$I,0))),"")</f>
        <v/>
      </c>
    </row>
    <row r="9000" spans="1:15" outlineLevel="1">
      <c r="A9000" t="s">
        <v>20628</v>
      </c>
      <c r="C9000" s="191" t="s">
        <v>13824</v>
      </c>
      <c r="E9000" t="s">
        <v>13825</v>
      </c>
      <c r="F9000" t="s">
        <v>3823</v>
      </c>
      <c r="G9000" t="s">
        <v>399</v>
      </c>
      <c r="H9000">
        <v>1700</v>
      </c>
      <c r="J9000" t="s">
        <v>22634</v>
      </c>
      <c r="K9000" s="132" t="str">
        <f>IFERROR(IFERROR(INDEX(Кат!$O:$O,MATCH($C9000,Кат!$I:$I,0)),INDEX(Торг!$L:$L,MATCH($C9000,Торг!$I:$I,0))),"")</f>
        <v/>
      </c>
      <c r="L9000" s="132" t="str">
        <f>IFERROR(IFERROR(INDEX(Кат!$A:$A,MATCH($C9000,Кат!$I:$I,0)),INDEX(Торг!$A:$A,MATCH($C9000,Торг!$I:$I,0))),"")</f>
        <v/>
      </c>
      <c r="M9000" s="132" t="str">
        <f>IFERROR(IFERROR(INDEX(Кат!$B:$B,MATCH($C9000,Кат!$I:$I,0)),INDEX(Торг!$B:$B,MATCH($C9000,Торг!$I:$I,0))),"")</f>
        <v/>
      </c>
      <c r="N9000" s="132" t="str">
        <f t="shared" si="140"/>
        <v>НЕИЗВЕСТНЫЙ БРЕНД 21214-3505010-82</v>
      </c>
      <c r="O9000" s="132" t="str">
        <f>IFERROR(IFERROR(INDEX(Кат!$B:$B,MATCH($N9000,Кат!$I:$I,0)),INDEX(Торг!$B:$B,MATCH($N9000,Торг!$I:$I,0))),"")</f>
        <v/>
      </c>
    </row>
    <row r="9001" spans="1:15" outlineLevel="1">
      <c r="A9001" t="s">
        <v>20629</v>
      </c>
      <c r="C9001" s="191" t="s">
        <v>13826</v>
      </c>
      <c r="E9001" t="s">
        <v>14577</v>
      </c>
      <c r="F9001" t="s">
        <v>3461</v>
      </c>
      <c r="G9001" t="s">
        <v>399</v>
      </c>
      <c r="H9001">
        <v>1100</v>
      </c>
      <c r="J9001" t="s">
        <v>22634</v>
      </c>
      <c r="K9001" s="132" t="str">
        <f>IFERROR(IFERROR(INDEX(Кат!$O:$O,MATCH($C9001,Кат!$I:$I,0)),INDEX(Торг!$L:$L,MATCH($C9001,Торг!$I:$I,0))),"")</f>
        <v/>
      </c>
      <c r="L9001" s="132" t="str">
        <f>IFERROR(IFERROR(INDEX(Кат!$A:$A,MATCH($C9001,Кат!$I:$I,0)),INDEX(Торг!$A:$A,MATCH($C9001,Торг!$I:$I,0))),"")</f>
        <v/>
      </c>
      <c r="M9001" s="132" t="str">
        <f>IFERROR(IFERROR(INDEX(Кат!$B:$B,MATCH($C9001,Кат!$I:$I,0)),INDEX(Торг!$B:$B,MATCH($C9001,Торг!$I:$I,0))),"")</f>
        <v/>
      </c>
      <c r="N9001" s="132" t="str">
        <f t="shared" si="140"/>
        <v>VALEO 21214-1602610</v>
      </c>
      <c r="O9001" s="132" t="str">
        <f>IFERROR(IFERROR(INDEX(Кат!$B:$B,MATCH($N9001,Кат!$I:$I,0)),INDEX(Торг!$B:$B,MATCH($N9001,Торг!$I:$I,0))),"")</f>
        <v/>
      </c>
    </row>
    <row r="9002" spans="1:15" outlineLevel="1">
      <c r="A9002" t="s">
        <v>29308</v>
      </c>
      <c r="C9002" s="191" t="s">
        <v>8936</v>
      </c>
      <c r="E9002" t="s">
        <v>29309</v>
      </c>
      <c r="F9002" t="s">
        <v>3823</v>
      </c>
      <c r="G9002" t="s">
        <v>399</v>
      </c>
      <c r="H9002">
        <v>370</v>
      </c>
      <c r="J9002" t="s">
        <v>22634</v>
      </c>
      <c r="K9002" s="132" t="str">
        <f>IFERROR(IFERROR(INDEX(Кат!$O:$O,MATCH($C9002,Кат!$I:$I,0)),INDEX(Торг!$L:$L,MATCH($C9002,Торг!$I:$I,0))),"")</f>
        <v/>
      </c>
      <c r="L9002" s="132" t="str">
        <f>IFERROR(IFERROR(INDEX(Кат!$A:$A,MATCH($C9002,Кат!$I:$I,0)),INDEX(Торг!$A:$A,MATCH($C9002,Торг!$I:$I,0))),"")</f>
        <v/>
      </c>
      <c r="M9002" s="132" t="str">
        <f>IFERROR(IFERROR(INDEX(Кат!$B:$B,MATCH($C9002,Кат!$I:$I,0)),INDEX(Торг!$B:$B,MATCH($C9002,Торг!$I:$I,0))),"")</f>
        <v/>
      </c>
      <c r="N9002" s="132" t="str">
        <f t="shared" si="140"/>
        <v>НЕИЗВЕСТНЫЙ БРЕНД TS12E901</v>
      </c>
      <c r="O9002" s="132" t="str">
        <f>IFERROR(IFERROR(INDEX(Кат!$B:$B,MATCH($N9002,Кат!$I:$I,0)),INDEX(Торг!$B:$B,MATCH($N9002,Торг!$I:$I,0))),"")</f>
        <v/>
      </c>
    </row>
    <row r="9003" spans="1:15" outlineLevel="1">
      <c r="A9003" t="s">
        <v>20630</v>
      </c>
      <c r="C9003" s="191" t="s">
        <v>13827</v>
      </c>
      <c r="E9003" t="s">
        <v>27598</v>
      </c>
      <c r="F9003" t="s">
        <v>3823</v>
      </c>
      <c r="G9003" t="s">
        <v>399</v>
      </c>
      <c r="H9003">
        <v>1450</v>
      </c>
      <c r="J9003" t="s">
        <v>22634</v>
      </c>
      <c r="K9003" s="132" t="str">
        <f>IFERROR(IFERROR(INDEX(Кат!$O:$O,MATCH($C9003,Кат!$I:$I,0)),INDEX(Торг!$L:$L,MATCH($C9003,Торг!$I:$I,0))),"")</f>
        <v/>
      </c>
      <c r="L9003" s="132" t="str">
        <f>IFERROR(IFERROR(INDEX(Кат!$A:$A,MATCH($C9003,Кат!$I:$I,0)),INDEX(Торг!$A:$A,MATCH($C9003,Торг!$I:$I,0))),"")</f>
        <v/>
      </c>
      <c r="M9003" s="132" t="str">
        <f>IFERROR(IFERROR(INDEX(Кат!$B:$B,MATCH($C9003,Кат!$I:$I,0)),INDEX(Торг!$B:$B,MATCH($C9003,Торг!$I:$I,0))),"")</f>
        <v/>
      </c>
      <c r="N9003" s="132" t="str">
        <f t="shared" si="140"/>
        <v>НЕИЗВЕСТНЫЙ БРЕНД 810203NO</v>
      </c>
      <c r="O9003" s="132" t="str">
        <f>IFERROR(IFERROR(INDEX(Кат!$B:$B,MATCH($N9003,Кат!$I:$I,0)),INDEX(Торг!$B:$B,MATCH($N9003,Торг!$I:$I,0))),"")</f>
        <v/>
      </c>
    </row>
    <row r="9004" spans="1:15" outlineLevel="1">
      <c r="A9004" t="s">
        <v>24699</v>
      </c>
      <c r="C9004" s="191"/>
      <c r="E9004" t="s">
        <v>24700</v>
      </c>
      <c r="J9004" t="s">
        <v>22634</v>
      </c>
      <c r="K9004" s="132" t="str">
        <f>IFERROR(IFERROR(INDEX(Кат!$O:$O,MATCH($C9004,Кат!$I:$I,0)),INDEX(Торг!$L:$L,MATCH($C9004,Торг!$I:$I,0))),"")</f>
        <v/>
      </c>
      <c r="L9004" s="132" t="str">
        <f>IFERROR(IFERROR(INDEX(Кат!$A:$A,MATCH($C9004,Кат!$I:$I,0)),INDEX(Торг!$A:$A,MATCH($C9004,Торг!$I:$I,0))),"")</f>
        <v/>
      </c>
      <c r="M9004" s="132" t="str">
        <f>IFERROR(IFERROR(INDEX(Кат!$B:$B,MATCH($C9004,Кат!$I:$I,0)),INDEX(Торг!$B:$B,MATCH($C9004,Торг!$I:$I,0))),"")</f>
        <v/>
      </c>
      <c r="N9004" s="132" t="str">
        <f t="shared" si="140"/>
        <v xml:space="preserve"> </v>
      </c>
      <c r="O9004" s="132" t="str">
        <f>IFERROR(IFERROR(INDEX(Кат!$B:$B,MATCH($N9004,Кат!$I:$I,0)),INDEX(Торг!$B:$B,MATCH($N9004,Торг!$I:$I,0))),"")</f>
        <v/>
      </c>
    </row>
    <row r="9005" spans="1:15" outlineLevel="1">
      <c r="A9005" t="s">
        <v>20631</v>
      </c>
      <c r="C9005" s="191" t="s">
        <v>13828</v>
      </c>
      <c r="E9005" t="s">
        <v>13829</v>
      </c>
      <c r="F9005" t="s">
        <v>3823</v>
      </c>
      <c r="G9005" t="s">
        <v>399</v>
      </c>
      <c r="H9005">
        <v>200</v>
      </c>
      <c r="J9005" t="s">
        <v>22634</v>
      </c>
      <c r="K9005" s="132" t="str">
        <f>IFERROR(IFERROR(INDEX(Кат!$O:$O,MATCH($C9005,Кат!$I:$I,0)),INDEX(Торг!$L:$L,MATCH($C9005,Торг!$I:$I,0))),"")</f>
        <v/>
      </c>
      <c r="L9005" s="132" t="str">
        <f>IFERROR(IFERROR(INDEX(Кат!$A:$A,MATCH($C9005,Кат!$I:$I,0)),INDEX(Торг!$A:$A,MATCH($C9005,Торг!$I:$I,0))),"")</f>
        <v/>
      </c>
      <c r="M9005" s="132" t="str">
        <f>IFERROR(IFERROR(INDEX(Кат!$B:$B,MATCH($C9005,Кат!$I:$I,0)),INDEX(Торг!$B:$B,MATCH($C9005,Торг!$I:$I,0))),"")</f>
        <v/>
      </c>
      <c r="N9005" s="132" t="str">
        <f t="shared" si="140"/>
        <v>НЕИЗВЕСТНЫЙ БРЕНД CH093-6512210-03</v>
      </c>
      <c r="O9005" s="132" t="str">
        <f>IFERROR(IFERROR(INDEX(Кат!$B:$B,MATCH($N9005,Кат!$I:$I,0)),INDEX(Торг!$B:$B,MATCH($N9005,Торг!$I:$I,0))),"")</f>
        <v/>
      </c>
    </row>
    <row r="9006" spans="1:15" outlineLevel="1">
      <c r="A9006" t="s">
        <v>20632</v>
      </c>
      <c r="C9006" s="191" t="s">
        <v>13830</v>
      </c>
      <c r="E9006" t="s">
        <v>13831</v>
      </c>
      <c r="F9006" t="s">
        <v>3823</v>
      </c>
      <c r="G9006" t="s">
        <v>399</v>
      </c>
      <c r="H9006">
        <v>200</v>
      </c>
      <c r="J9006" t="s">
        <v>22634</v>
      </c>
      <c r="K9006" s="132" t="str">
        <f>IFERROR(IFERROR(INDEX(Кат!$O:$O,MATCH($C9006,Кат!$I:$I,0)),INDEX(Торг!$L:$L,MATCH($C9006,Торг!$I:$I,0))),"")</f>
        <v/>
      </c>
      <c r="L9006" s="132" t="str">
        <f>IFERROR(IFERROR(INDEX(Кат!$A:$A,MATCH($C9006,Кат!$I:$I,0)),INDEX(Торг!$A:$A,MATCH($C9006,Торг!$I:$I,0))),"")</f>
        <v/>
      </c>
      <c r="M9006" s="132" t="str">
        <f>IFERROR(IFERROR(INDEX(Кат!$B:$B,MATCH($C9006,Кат!$I:$I,0)),INDEX(Торг!$B:$B,MATCH($C9006,Торг!$I:$I,0))),"")</f>
        <v/>
      </c>
      <c r="N9006" s="132" t="str">
        <f t="shared" si="140"/>
        <v>НЕИЗВЕСТНЫЙ БРЕНД CH093-6512110</v>
      </c>
      <c r="O9006" s="132" t="str">
        <f>IFERROR(IFERROR(INDEX(Кат!$B:$B,MATCH($N9006,Кат!$I:$I,0)),INDEX(Торг!$B:$B,MATCH($N9006,Торг!$I:$I,0))),"")</f>
        <v/>
      </c>
    </row>
    <row r="9007" spans="1:15" outlineLevel="1">
      <c r="A9007" t="s">
        <v>20633</v>
      </c>
      <c r="C9007" s="191" t="s">
        <v>13832</v>
      </c>
      <c r="E9007" t="s">
        <v>13833</v>
      </c>
      <c r="F9007" t="s">
        <v>3823</v>
      </c>
      <c r="G9007" t="s">
        <v>399</v>
      </c>
      <c r="H9007">
        <v>450</v>
      </c>
      <c r="J9007" t="s">
        <v>22634</v>
      </c>
      <c r="K9007" s="132" t="str">
        <f>IFERROR(IFERROR(INDEX(Кат!$O:$O,MATCH($C9007,Кат!$I:$I,0)),INDEX(Торг!$L:$L,MATCH($C9007,Торг!$I:$I,0))),"")</f>
        <v/>
      </c>
      <c r="L9007" s="132" t="str">
        <f>IFERROR(IFERROR(INDEX(Кат!$A:$A,MATCH($C9007,Кат!$I:$I,0)),INDEX(Торг!$A:$A,MATCH($C9007,Торг!$I:$I,0))),"")</f>
        <v/>
      </c>
      <c r="M9007" s="132" t="str">
        <f>IFERROR(IFERROR(INDEX(Кат!$B:$B,MATCH($C9007,Кат!$I:$I,0)),INDEX(Торг!$B:$B,MATCH($C9007,Торг!$I:$I,0))),"")</f>
        <v/>
      </c>
      <c r="N9007" s="132" t="str">
        <f t="shared" si="140"/>
        <v>НЕИЗВЕСТНЫЙ БРЕНД 21070-1703078-11</v>
      </c>
      <c r="O9007" s="132" t="str">
        <f>IFERROR(IFERROR(INDEX(Кат!$B:$B,MATCH($N9007,Кат!$I:$I,0)),INDEX(Торг!$B:$B,MATCH($N9007,Торг!$I:$I,0))),"")</f>
        <v/>
      </c>
    </row>
    <row r="9008" spans="1:15" outlineLevel="1">
      <c r="A9008" t="s">
        <v>24701</v>
      </c>
      <c r="C9008" s="191"/>
      <c r="E9008" t="s">
        <v>23534</v>
      </c>
      <c r="J9008" t="s">
        <v>22634</v>
      </c>
      <c r="K9008" s="132" t="str">
        <f>IFERROR(IFERROR(INDEX(Кат!$O:$O,MATCH($C9008,Кат!$I:$I,0)),INDEX(Торг!$L:$L,MATCH($C9008,Торг!$I:$I,0))),"")</f>
        <v/>
      </c>
      <c r="L9008" s="132" t="str">
        <f>IFERROR(IFERROR(INDEX(Кат!$A:$A,MATCH($C9008,Кат!$I:$I,0)),INDEX(Торг!$A:$A,MATCH($C9008,Торг!$I:$I,0))),"")</f>
        <v/>
      </c>
      <c r="M9008" s="132" t="str">
        <f>IFERROR(IFERROR(INDEX(Кат!$B:$B,MATCH($C9008,Кат!$I:$I,0)),INDEX(Торг!$B:$B,MATCH($C9008,Торг!$I:$I,0))),"")</f>
        <v/>
      </c>
      <c r="N9008" s="132" t="str">
        <f t="shared" si="140"/>
        <v xml:space="preserve"> </v>
      </c>
      <c r="O9008" s="132" t="str">
        <f>IFERROR(IFERROR(INDEX(Кат!$B:$B,MATCH($N9008,Кат!$I:$I,0)),INDEX(Торг!$B:$B,MATCH($N9008,Торг!$I:$I,0))),"")</f>
        <v/>
      </c>
    </row>
    <row r="9009" spans="1:15" outlineLevel="1">
      <c r="A9009" t="s">
        <v>20634</v>
      </c>
      <c r="C9009" s="191" t="s">
        <v>13834</v>
      </c>
      <c r="E9009" t="s">
        <v>14195</v>
      </c>
      <c r="F9009" t="s">
        <v>3823</v>
      </c>
      <c r="G9009" t="s">
        <v>399</v>
      </c>
      <c r="H9009">
        <v>1050</v>
      </c>
      <c r="J9009" t="s">
        <v>22634</v>
      </c>
      <c r="K9009" s="132" t="str">
        <f>IFERROR(IFERROR(INDEX(Кат!$O:$O,MATCH($C9009,Кат!$I:$I,0)),INDEX(Торг!$L:$L,MATCH($C9009,Торг!$I:$I,0))),"")</f>
        <v/>
      </c>
      <c r="L9009" s="132" t="str">
        <f>IFERROR(IFERROR(INDEX(Кат!$A:$A,MATCH($C9009,Кат!$I:$I,0)),INDEX(Торг!$A:$A,MATCH($C9009,Торг!$I:$I,0))),"")</f>
        <v/>
      </c>
      <c r="M9009" s="132" t="str">
        <f>IFERROR(IFERROR(INDEX(Кат!$B:$B,MATCH($C9009,Кат!$I:$I,0)),INDEX(Торг!$B:$B,MATCH($C9009,Торг!$I:$I,0))),"")</f>
        <v/>
      </c>
      <c r="N9009" s="132" t="str">
        <f t="shared" si="140"/>
        <v>НЕИЗВЕСТНЫЙ БРЕНД 21230-1148010</v>
      </c>
      <c r="O9009" s="132" t="str">
        <f>IFERROR(IFERROR(INDEX(Кат!$B:$B,MATCH($N9009,Кат!$I:$I,0)),INDEX(Торг!$B:$B,MATCH($N9009,Торг!$I:$I,0))),"")</f>
        <v/>
      </c>
    </row>
    <row r="9010" spans="1:15" outlineLevel="1">
      <c r="A9010" t="s">
        <v>20635</v>
      </c>
      <c r="C9010" s="191" t="s">
        <v>13835</v>
      </c>
      <c r="E9010" t="s">
        <v>13836</v>
      </c>
      <c r="F9010" t="s">
        <v>584</v>
      </c>
      <c r="G9010" t="s">
        <v>399</v>
      </c>
      <c r="H9010">
        <v>5600</v>
      </c>
      <c r="J9010" t="s">
        <v>22634</v>
      </c>
      <c r="K9010" s="132" t="str">
        <f>IFERROR(IFERROR(INDEX(Кат!$O:$O,MATCH($C9010,Кат!$I:$I,0)),INDEX(Торг!$L:$L,MATCH($C9010,Торг!$I:$I,0))),"")</f>
        <v/>
      </c>
      <c r="L9010" s="132" t="str">
        <f>IFERROR(IFERROR(INDEX(Кат!$A:$A,MATCH($C9010,Кат!$I:$I,0)),INDEX(Торг!$A:$A,MATCH($C9010,Торг!$I:$I,0))),"")</f>
        <v/>
      </c>
      <c r="M9010" s="132" t="str">
        <f>IFERROR(IFERROR(INDEX(Кат!$B:$B,MATCH($C9010,Кат!$I:$I,0)),INDEX(Торг!$B:$B,MATCH($C9010,Торг!$I:$I,0))),"")</f>
        <v/>
      </c>
      <c r="N9010" s="132" t="str">
        <f t="shared" si="140"/>
        <v>CARTRONIC CTR0117909</v>
      </c>
      <c r="O9010" s="132" t="str">
        <f>IFERROR(IFERROR(INDEX(Кат!$B:$B,MATCH($N9010,Кат!$I:$I,0)),INDEX(Торг!$B:$B,MATCH($N9010,Торг!$I:$I,0))),"")</f>
        <v/>
      </c>
    </row>
    <row r="9011" spans="1:15" outlineLevel="1">
      <c r="A9011" t="s">
        <v>24702</v>
      </c>
      <c r="C9011" s="191"/>
      <c r="E9011" t="s">
        <v>24703</v>
      </c>
      <c r="J9011" t="s">
        <v>22634</v>
      </c>
      <c r="K9011" s="132" t="str">
        <f>IFERROR(IFERROR(INDEX(Кат!$O:$O,MATCH($C9011,Кат!$I:$I,0)),INDEX(Торг!$L:$L,MATCH($C9011,Торг!$I:$I,0))),"")</f>
        <v/>
      </c>
      <c r="L9011" s="132" t="str">
        <f>IFERROR(IFERROR(INDEX(Кат!$A:$A,MATCH($C9011,Кат!$I:$I,0)),INDEX(Торг!$A:$A,MATCH($C9011,Торг!$I:$I,0))),"")</f>
        <v/>
      </c>
      <c r="M9011" s="132" t="str">
        <f>IFERROR(IFERROR(INDEX(Кат!$B:$B,MATCH($C9011,Кат!$I:$I,0)),INDEX(Торг!$B:$B,MATCH($C9011,Торг!$I:$I,0))),"")</f>
        <v/>
      </c>
      <c r="N9011" s="132" t="str">
        <f t="shared" si="140"/>
        <v xml:space="preserve"> </v>
      </c>
      <c r="O9011" s="132" t="str">
        <f>IFERROR(IFERROR(INDEX(Кат!$B:$B,MATCH($N9011,Кат!$I:$I,0)),INDEX(Торг!$B:$B,MATCH($N9011,Торг!$I:$I,0))),"")</f>
        <v/>
      </c>
    </row>
    <row r="9012" spans="1:15">
      <c r="A9012" t="s">
        <v>20636</v>
      </c>
      <c r="C9012" s="191" t="s">
        <v>13837</v>
      </c>
      <c r="E9012" t="s">
        <v>13838</v>
      </c>
      <c r="F9012" t="s">
        <v>3894</v>
      </c>
      <c r="G9012" t="s">
        <v>375</v>
      </c>
      <c r="H9012">
        <v>250</v>
      </c>
      <c r="J9012" t="s">
        <v>22634</v>
      </c>
      <c r="K9012" s="132" t="str">
        <f>IFERROR(IFERROR(INDEX(Кат!$O:$O,MATCH($C9012,Кат!$I:$I,0)),INDEX(Торг!$L:$L,MATCH($C9012,Торг!$I:$I,0))),"")</f>
        <v/>
      </c>
      <c r="L9012" s="132" t="str">
        <f>IFERROR(IFERROR(INDEX(Кат!$A:$A,MATCH($C9012,Кат!$I:$I,0)),INDEX(Торг!$A:$A,MATCH($C9012,Торг!$I:$I,0))),"")</f>
        <v/>
      </c>
      <c r="M9012" s="132" t="str">
        <f>IFERROR(IFERROR(INDEX(Кат!$B:$B,MATCH($C9012,Кат!$I:$I,0)),INDEX(Торг!$B:$B,MATCH($C9012,Торг!$I:$I,0))),"")</f>
        <v/>
      </c>
      <c r="N9012" s="132" t="str">
        <f t="shared" si="140"/>
        <v>МИЛЕНА МЛ2111-3707080NO</v>
      </c>
      <c r="O9012" s="132" t="str">
        <f>IFERROR(IFERROR(INDEX(Кат!$B:$B,MATCH($N9012,Кат!$I:$I,0)),INDEX(Торг!$B:$B,MATCH($N9012,Торг!$I:$I,0))),"")</f>
        <v/>
      </c>
    </row>
    <row r="9013" spans="1:15" outlineLevel="1">
      <c r="A9013" t="s">
        <v>24704</v>
      </c>
      <c r="C9013" s="191"/>
      <c r="E9013" t="s">
        <v>24705</v>
      </c>
      <c r="J9013" t="s">
        <v>22634</v>
      </c>
      <c r="K9013" s="132" t="str">
        <f>IFERROR(IFERROR(INDEX(Кат!$O:$O,MATCH($C9013,Кат!$I:$I,0)),INDEX(Торг!$L:$L,MATCH($C9013,Торг!$I:$I,0))),"")</f>
        <v/>
      </c>
      <c r="L9013" s="132" t="str">
        <f>IFERROR(IFERROR(INDEX(Кат!$A:$A,MATCH($C9013,Кат!$I:$I,0)),INDEX(Торг!$A:$A,MATCH($C9013,Торг!$I:$I,0))),"")</f>
        <v/>
      </c>
      <c r="M9013" s="132" t="str">
        <f>IFERROR(IFERROR(INDEX(Кат!$B:$B,MATCH($C9013,Кат!$I:$I,0)),INDEX(Торг!$B:$B,MATCH($C9013,Торг!$I:$I,0))),"")</f>
        <v/>
      </c>
      <c r="N9013" s="132" t="str">
        <f t="shared" si="140"/>
        <v xml:space="preserve"> </v>
      </c>
      <c r="O9013" s="132" t="str">
        <f>IFERROR(IFERROR(INDEX(Кат!$B:$B,MATCH($N9013,Кат!$I:$I,0)),INDEX(Торг!$B:$B,MATCH($N9013,Торг!$I:$I,0))),"")</f>
        <v/>
      </c>
    </row>
    <row r="9014" spans="1:15" outlineLevel="1">
      <c r="A9014" t="s">
        <v>20637</v>
      </c>
      <c r="C9014" s="191" t="s">
        <v>13839</v>
      </c>
      <c r="E9014" t="s">
        <v>14196</v>
      </c>
      <c r="F9014" t="s">
        <v>30833</v>
      </c>
      <c r="G9014" t="s">
        <v>375</v>
      </c>
      <c r="H9014">
        <v>1400</v>
      </c>
      <c r="J9014" t="s">
        <v>22634</v>
      </c>
      <c r="K9014" s="132" t="str">
        <f>IFERROR(IFERROR(INDEX(Кат!$O:$O,MATCH($C9014,Кат!$I:$I,0)),INDEX(Торг!$L:$L,MATCH($C9014,Торг!$I:$I,0))),"")</f>
        <v/>
      </c>
      <c r="L9014" s="132" t="str">
        <f>IFERROR(IFERROR(INDEX(Кат!$A:$A,MATCH($C9014,Кат!$I:$I,0)),INDEX(Торг!$A:$A,MATCH($C9014,Торг!$I:$I,0))),"")</f>
        <v/>
      </c>
      <c r="M9014" s="132" t="str">
        <f>IFERROR(IFERROR(INDEX(Кат!$B:$B,MATCH($C9014,Кат!$I:$I,0)),INDEX(Торг!$B:$B,MATCH($C9014,Торг!$I:$I,0))),"")</f>
        <v/>
      </c>
      <c r="N9014" s="132" t="str">
        <f t="shared" si="140"/>
        <v>PRIMA K4-5150-050</v>
      </c>
      <c r="O9014" s="132" t="str">
        <f>IFERROR(IFERROR(INDEX(Кат!$B:$B,MATCH($N9014,Кат!$I:$I,0)),INDEX(Торг!$B:$B,MATCH($N9014,Торг!$I:$I,0))),"")</f>
        <v/>
      </c>
    </row>
    <row r="9015" spans="1:15" outlineLevel="1">
      <c r="A9015" t="s">
        <v>24706</v>
      </c>
      <c r="C9015" s="191"/>
      <c r="E9015" t="s">
        <v>24707</v>
      </c>
      <c r="J9015" t="s">
        <v>22634</v>
      </c>
      <c r="K9015" s="132" t="str">
        <f>IFERROR(IFERROR(INDEX(Кат!$O:$O,MATCH($C9015,Кат!$I:$I,0)),INDEX(Торг!$L:$L,MATCH($C9015,Торг!$I:$I,0))),"")</f>
        <v/>
      </c>
      <c r="L9015" s="132" t="str">
        <f>IFERROR(IFERROR(INDEX(Кат!$A:$A,MATCH($C9015,Кат!$I:$I,0)),INDEX(Торг!$A:$A,MATCH($C9015,Торг!$I:$I,0))),"")</f>
        <v/>
      </c>
      <c r="M9015" s="132" t="str">
        <f>IFERROR(IFERROR(INDEX(Кат!$B:$B,MATCH($C9015,Кат!$I:$I,0)),INDEX(Торг!$B:$B,MATCH($C9015,Торг!$I:$I,0))),"")</f>
        <v/>
      </c>
      <c r="N9015" s="132" t="str">
        <f t="shared" si="140"/>
        <v xml:space="preserve"> </v>
      </c>
      <c r="O9015" s="132" t="str">
        <f>IFERROR(IFERROR(INDEX(Кат!$B:$B,MATCH($N9015,Кат!$I:$I,0)),INDEX(Торг!$B:$B,MATCH($N9015,Торг!$I:$I,0))),"")</f>
        <v/>
      </c>
    </row>
    <row r="9016" spans="1:15" outlineLevel="1">
      <c r="A9016" t="s">
        <v>20638</v>
      </c>
      <c r="C9016" s="191" t="s">
        <v>13840</v>
      </c>
      <c r="E9016" t="s">
        <v>13841</v>
      </c>
      <c r="F9016" t="s">
        <v>3823</v>
      </c>
      <c r="G9016" t="s">
        <v>375</v>
      </c>
      <c r="H9016">
        <v>240</v>
      </c>
      <c r="J9016" t="s">
        <v>22634</v>
      </c>
      <c r="K9016" s="132" t="str">
        <f>IFERROR(IFERROR(INDEX(Кат!$O:$O,MATCH($C9016,Кат!$I:$I,0)),INDEX(Торг!$L:$L,MATCH($C9016,Торг!$I:$I,0))),"")</f>
        <v/>
      </c>
      <c r="L9016" s="132" t="str">
        <f>IFERROR(IFERROR(INDEX(Кат!$A:$A,MATCH($C9016,Кат!$I:$I,0)),INDEX(Торг!$A:$A,MATCH($C9016,Торг!$I:$I,0))),"")</f>
        <v/>
      </c>
      <c r="M9016" s="132" t="str">
        <f>IFERROR(IFERROR(INDEX(Кат!$B:$B,MATCH($C9016,Кат!$I:$I,0)),INDEX(Торг!$B:$B,MATCH($C9016,Торг!$I:$I,0))),"")</f>
        <v/>
      </c>
      <c r="N9016" s="132" t="str">
        <f t="shared" si="140"/>
        <v>НЕИЗВЕСТНЫЙ БРЕНД 207007-01</v>
      </c>
      <c r="O9016" s="132" t="str">
        <f>IFERROR(IFERROR(INDEX(Кат!$B:$B,MATCH($N9016,Кат!$I:$I,0)),INDEX(Торг!$B:$B,MATCH($N9016,Торг!$I:$I,0))),"")</f>
        <v/>
      </c>
    </row>
    <row r="9017" spans="1:15" outlineLevel="1">
      <c r="A9017" t="s">
        <v>24708</v>
      </c>
      <c r="C9017" s="191"/>
      <c r="E9017" t="s">
        <v>24709</v>
      </c>
      <c r="J9017" t="s">
        <v>22634</v>
      </c>
      <c r="K9017" s="132" t="str">
        <f>IFERROR(IFERROR(INDEX(Кат!$O:$O,MATCH($C9017,Кат!$I:$I,0)),INDEX(Торг!$L:$L,MATCH($C9017,Торг!$I:$I,0))),"")</f>
        <v/>
      </c>
      <c r="L9017" s="132" t="str">
        <f>IFERROR(IFERROR(INDEX(Кат!$A:$A,MATCH($C9017,Кат!$I:$I,0)),INDEX(Торг!$A:$A,MATCH($C9017,Торг!$I:$I,0))),"")</f>
        <v/>
      </c>
      <c r="M9017" s="132" t="str">
        <f>IFERROR(IFERROR(INDEX(Кат!$B:$B,MATCH($C9017,Кат!$I:$I,0)),INDEX(Торг!$B:$B,MATCH($C9017,Торг!$I:$I,0))),"")</f>
        <v/>
      </c>
      <c r="N9017" s="132" t="str">
        <f t="shared" si="140"/>
        <v xml:space="preserve"> </v>
      </c>
      <c r="O9017" s="132" t="str">
        <f>IFERROR(IFERROR(INDEX(Кат!$B:$B,MATCH($N9017,Кат!$I:$I,0)),INDEX(Торг!$B:$B,MATCH($N9017,Торг!$I:$I,0))),"")</f>
        <v/>
      </c>
    </row>
    <row r="9018" spans="1:15">
      <c r="A9018" t="s">
        <v>20639</v>
      </c>
      <c r="C9018" s="191" t="s">
        <v>13842</v>
      </c>
      <c r="E9018" t="s">
        <v>13843</v>
      </c>
      <c r="F9018" t="s">
        <v>3823</v>
      </c>
      <c r="G9018" t="s">
        <v>399</v>
      </c>
      <c r="H9018">
        <v>1600</v>
      </c>
      <c r="J9018" t="s">
        <v>22634</v>
      </c>
      <c r="K9018" s="132" t="str">
        <f>IFERROR(IFERROR(INDEX(Кат!$O:$O,MATCH($C9018,Кат!$I:$I,0)),INDEX(Торг!$L:$L,MATCH($C9018,Торг!$I:$I,0))),"")</f>
        <v/>
      </c>
      <c r="L9018" s="132" t="str">
        <f>IFERROR(IFERROR(INDEX(Кат!$A:$A,MATCH($C9018,Кат!$I:$I,0)),INDEX(Торг!$A:$A,MATCH($C9018,Торг!$I:$I,0))),"")</f>
        <v/>
      </c>
      <c r="M9018" s="132" t="str">
        <f>IFERROR(IFERROR(INDEX(Кат!$B:$B,MATCH($C9018,Кат!$I:$I,0)),INDEX(Торг!$B:$B,MATCH($C9018,Торг!$I:$I,0))),"")</f>
        <v/>
      </c>
      <c r="N9018" s="132" t="str">
        <f t="shared" si="140"/>
        <v>НЕИЗВЕСТНЫЙ БРЕНД CH21700-8116014-10</v>
      </c>
      <c r="O9018" s="132" t="str">
        <f>IFERROR(IFERROR(INDEX(Кат!$B:$B,MATCH($N9018,Кат!$I:$I,0)),INDEX(Торг!$B:$B,MATCH($N9018,Торг!$I:$I,0))),"")</f>
        <v/>
      </c>
    </row>
    <row r="9019" spans="1:15" outlineLevel="1">
      <c r="A9019" t="s">
        <v>20640</v>
      </c>
      <c r="C9019" s="191" t="s">
        <v>13844</v>
      </c>
      <c r="E9019" t="s">
        <v>14197</v>
      </c>
      <c r="F9019" t="s">
        <v>3823</v>
      </c>
      <c r="G9019" t="s">
        <v>399</v>
      </c>
      <c r="H9019">
        <v>1500</v>
      </c>
      <c r="J9019" t="s">
        <v>22634</v>
      </c>
      <c r="K9019" s="132" t="str">
        <f>IFERROR(IFERROR(INDEX(Кат!$O:$O,MATCH($C9019,Кат!$I:$I,0)),INDEX(Торг!$L:$L,MATCH($C9019,Торг!$I:$I,0))),"")</f>
        <v/>
      </c>
      <c r="L9019" s="132" t="str">
        <f>IFERROR(IFERROR(INDEX(Кат!$A:$A,MATCH($C9019,Кат!$I:$I,0)),INDEX(Торг!$A:$A,MATCH($C9019,Торг!$I:$I,0))),"")</f>
        <v/>
      </c>
      <c r="M9019" s="132" t="str">
        <f>IFERROR(IFERROR(INDEX(Кат!$B:$B,MATCH($C9019,Кат!$I:$I,0)),INDEX(Торг!$B:$B,MATCH($C9019,Торг!$I:$I,0))),"")</f>
        <v/>
      </c>
      <c r="N9019" s="132" t="str">
        <f t="shared" si="140"/>
        <v>НЕИЗВЕСТНЫЙ БРЕНД CH21700-8101060-00</v>
      </c>
      <c r="O9019" s="132" t="str">
        <f>IFERROR(IFERROR(INDEX(Кат!$B:$B,MATCH($N9019,Кат!$I:$I,0)),INDEX(Торг!$B:$B,MATCH($N9019,Торг!$I:$I,0))),"")</f>
        <v/>
      </c>
    </row>
    <row r="9020" spans="1:15" outlineLevel="1">
      <c r="A9020" t="s">
        <v>20641</v>
      </c>
      <c r="C9020" s="191" t="s">
        <v>13845</v>
      </c>
      <c r="E9020" t="s">
        <v>13846</v>
      </c>
      <c r="F9020" t="s">
        <v>3823</v>
      </c>
      <c r="G9020" t="s">
        <v>399</v>
      </c>
      <c r="H9020">
        <v>1300</v>
      </c>
      <c r="J9020" t="s">
        <v>22634</v>
      </c>
      <c r="K9020" s="132" t="str">
        <f>IFERROR(IFERROR(INDEX(Кат!$O:$O,MATCH($C9020,Кат!$I:$I,0)),INDEX(Торг!$L:$L,MATCH($C9020,Торг!$I:$I,0))),"")</f>
        <v/>
      </c>
      <c r="L9020" s="132" t="str">
        <f>IFERROR(IFERROR(INDEX(Кат!$A:$A,MATCH($C9020,Кат!$I:$I,0)),INDEX(Торг!$A:$A,MATCH($C9020,Торг!$I:$I,0))),"")</f>
        <v/>
      </c>
      <c r="M9020" s="132" t="str">
        <f>IFERROR(IFERROR(INDEX(Кат!$B:$B,MATCH($C9020,Кат!$I:$I,0)),INDEX(Торг!$B:$B,MATCH($C9020,Торг!$I:$I,0))),"")</f>
        <v/>
      </c>
      <c r="N9020" s="132" t="str">
        <f t="shared" si="140"/>
        <v>НЕИЗВЕСТНЫЙ БРЕНД CH2190-8101060</v>
      </c>
      <c r="O9020" s="132" t="str">
        <f>IFERROR(IFERROR(INDEX(Кат!$B:$B,MATCH($N9020,Кат!$I:$I,0)),INDEX(Торг!$B:$B,MATCH($N9020,Торг!$I:$I,0))),"")</f>
        <v/>
      </c>
    </row>
    <row r="9021" spans="1:15" outlineLevel="1">
      <c r="A9021" t="s">
        <v>20642</v>
      </c>
      <c r="C9021" s="191" t="s">
        <v>13847</v>
      </c>
      <c r="E9021" t="s">
        <v>13848</v>
      </c>
      <c r="F9021" t="s">
        <v>3823</v>
      </c>
      <c r="G9021" t="s">
        <v>399</v>
      </c>
      <c r="H9021">
        <v>2310</v>
      </c>
      <c r="J9021" t="s">
        <v>22634</v>
      </c>
      <c r="K9021" s="132" t="str">
        <f>IFERROR(IFERROR(INDEX(Кат!$O:$O,MATCH($C9021,Кат!$I:$I,0)),INDEX(Торг!$L:$L,MATCH($C9021,Торг!$I:$I,0))),"")</f>
        <v/>
      </c>
      <c r="L9021" s="132" t="str">
        <f>IFERROR(IFERROR(INDEX(Кат!$A:$A,MATCH($C9021,Кат!$I:$I,0)),INDEX(Торг!$A:$A,MATCH($C9021,Торг!$I:$I,0))),"")</f>
        <v/>
      </c>
      <c r="M9021" s="132" t="str">
        <f>IFERROR(IFERROR(INDEX(Кат!$B:$B,MATCH($C9021,Кат!$I:$I,0)),INDEX(Торг!$B:$B,MATCH($C9021,Торг!$I:$I,0))),"")</f>
        <v/>
      </c>
      <c r="N9021" s="132" t="str">
        <f t="shared" si="140"/>
        <v>НЕИЗВЕСТНЫЙ БРЕНД CH11190-1300010-40</v>
      </c>
      <c r="O9021" s="132" t="str">
        <f>IFERROR(IFERROR(INDEX(Кат!$B:$B,MATCH($N9021,Кат!$I:$I,0)),INDEX(Торг!$B:$B,MATCH($N9021,Торг!$I:$I,0))),"")</f>
        <v/>
      </c>
    </row>
    <row r="9022" spans="1:15">
      <c r="A9022" t="s">
        <v>24710</v>
      </c>
      <c r="C9022" s="191"/>
      <c r="E9022" t="s">
        <v>24615</v>
      </c>
      <c r="J9022" t="s">
        <v>22634</v>
      </c>
      <c r="K9022" s="132" t="str">
        <f>IFERROR(IFERROR(INDEX(Кат!$O:$O,MATCH($C9022,Кат!$I:$I,0)),INDEX(Торг!$L:$L,MATCH($C9022,Торг!$I:$I,0))),"")</f>
        <v/>
      </c>
      <c r="L9022" s="132" t="str">
        <f>IFERROR(IFERROR(INDEX(Кат!$A:$A,MATCH($C9022,Кат!$I:$I,0)),INDEX(Торг!$A:$A,MATCH($C9022,Торг!$I:$I,0))),"")</f>
        <v/>
      </c>
      <c r="M9022" s="132" t="str">
        <f>IFERROR(IFERROR(INDEX(Кат!$B:$B,MATCH($C9022,Кат!$I:$I,0)),INDEX(Торг!$B:$B,MATCH($C9022,Торг!$I:$I,0))),"")</f>
        <v/>
      </c>
      <c r="N9022" s="132" t="str">
        <f t="shared" si="140"/>
        <v xml:space="preserve"> </v>
      </c>
      <c r="O9022" s="132" t="str">
        <f>IFERROR(IFERROR(INDEX(Кат!$B:$B,MATCH($N9022,Кат!$I:$I,0)),INDEX(Торг!$B:$B,MATCH($N9022,Торг!$I:$I,0))),"")</f>
        <v/>
      </c>
    </row>
    <row r="9023" spans="1:15" outlineLevel="1">
      <c r="A9023" t="s">
        <v>20643</v>
      </c>
      <c r="C9023" s="191" t="s">
        <v>13849</v>
      </c>
      <c r="E9023" t="s">
        <v>13850</v>
      </c>
      <c r="F9023" t="s">
        <v>3823</v>
      </c>
      <c r="G9023" t="s">
        <v>399</v>
      </c>
      <c r="H9023">
        <v>3000</v>
      </c>
      <c r="J9023" t="s">
        <v>22634</v>
      </c>
      <c r="K9023" s="132" t="str">
        <f>IFERROR(IFERROR(INDEX(Кат!$O:$O,MATCH($C9023,Кат!$I:$I,0)),INDEX(Торг!$L:$L,MATCH($C9023,Торг!$I:$I,0))),"")</f>
        <v/>
      </c>
      <c r="L9023" s="132" t="str">
        <f>IFERROR(IFERROR(INDEX(Кат!$A:$A,MATCH($C9023,Кат!$I:$I,0)),INDEX(Торг!$A:$A,MATCH($C9023,Торг!$I:$I,0))),"")</f>
        <v/>
      </c>
      <c r="M9023" s="132" t="str">
        <f>IFERROR(IFERROR(INDEX(Кат!$B:$B,MATCH($C9023,Кат!$I:$I,0)),INDEX(Торг!$B:$B,MATCH($C9023,Торг!$I:$I,0))),"")</f>
        <v/>
      </c>
      <c r="N9023" s="132" t="str">
        <f t="shared" si="140"/>
        <v>НЕИЗВЕСТНЫЙ БРЕНД 21230-3407012</v>
      </c>
      <c r="O9023" s="132" t="str">
        <f>IFERROR(IFERROR(INDEX(Кат!$B:$B,MATCH($N9023,Кат!$I:$I,0)),INDEX(Торг!$B:$B,MATCH($N9023,Торг!$I:$I,0))),"")</f>
        <v/>
      </c>
    </row>
    <row r="9024" spans="1:15" outlineLevel="1">
      <c r="A9024" t="s">
        <v>20644</v>
      </c>
      <c r="C9024" s="191" t="s">
        <v>13851</v>
      </c>
      <c r="E9024" t="s">
        <v>13852</v>
      </c>
      <c r="F9024" t="s">
        <v>3823</v>
      </c>
      <c r="G9024" t="s">
        <v>399</v>
      </c>
      <c r="H9024">
        <v>3200</v>
      </c>
      <c r="J9024" t="s">
        <v>22634</v>
      </c>
      <c r="K9024" s="132" t="str">
        <f>IFERROR(IFERROR(INDEX(Кат!$O:$O,MATCH($C9024,Кат!$I:$I,0)),INDEX(Торг!$L:$L,MATCH($C9024,Торг!$I:$I,0))),"")</f>
        <v/>
      </c>
      <c r="L9024" s="132" t="str">
        <f>IFERROR(IFERROR(INDEX(Кат!$A:$A,MATCH($C9024,Кат!$I:$I,0)),INDEX(Торг!$A:$A,MATCH($C9024,Торг!$I:$I,0))),"")</f>
        <v/>
      </c>
      <c r="M9024" s="132" t="str">
        <f>IFERROR(IFERROR(INDEX(Кат!$B:$B,MATCH($C9024,Кат!$I:$I,0)),INDEX(Торг!$B:$B,MATCH($C9024,Торг!$I:$I,0))),"")</f>
        <v/>
      </c>
      <c r="N9024" s="132" t="str">
        <f t="shared" si="140"/>
        <v>НЕИЗВЕСТНЫЙ БРЕНД 21080-3400012-10</v>
      </c>
      <c r="O9024" s="132" t="str">
        <f>IFERROR(IFERROR(INDEX(Кат!$B:$B,MATCH($N9024,Кат!$I:$I,0)),INDEX(Торг!$B:$B,MATCH($N9024,Торг!$I:$I,0))),"")</f>
        <v/>
      </c>
    </row>
    <row r="9025" spans="1:15" outlineLevel="1">
      <c r="A9025" t="s">
        <v>20645</v>
      </c>
      <c r="C9025" s="191" t="s">
        <v>13853</v>
      </c>
      <c r="E9025" t="s">
        <v>13854</v>
      </c>
      <c r="F9025" t="s">
        <v>3823</v>
      </c>
      <c r="G9025" t="s">
        <v>399</v>
      </c>
      <c r="H9025">
        <v>3200</v>
      </c>
      <c r="J9025" t="s">
        <v>22634</v>
      </c>
      <c r="K9025" s="132" t="str">
        <f>IFERROR(IFERROR(INDEX(Кат!$O:$O,MATCH($C9025,Кат!$I:$I,0)),INDEX(Торг!$L:$L,MATCH($C9025,Торг!$I:$I,0))),"")</f>
        <v/>
      </c>
      <c r="L9025" s="132" t="str">
        <f>IFERROR(IFERROR(INDEX(Кат!$A:$A,MATCH($C9025,Кат!$I:$I,0)),INDEX(Торг!$A:$A,MATCH($C9025,Торг!$I:$I,0))),"")</f>
        <v/>
      </c>
      <c r="M9025" s="132" t="str">
        <f>IFERROR(IFERROR(INDEX(Кат!$B:$B,MATCH($C9025,Кат!$I:$I,0)),INDEX(Торг!$B:$B,MATCH($C9025,Торг!$I:$I,0))),"")</f>
        <v/>
      </c>
      <c r="N9025" s="132" t="str">
        <f t="shared" si="140"/>
        <v>НЕИЗВЕСТНЫЙ БРЕНД 21100-1201005-10</v>
      </c>
      <c r="O9025" s="132" t="str">
        <f>IFERROR(IFERROR(INDEX(Кат!$B:$B,MATCH($N9025,Кат!$I:$I,0)),INDEX(Торг!$B:$B,MATCH($N9025,Торг!$I:$I,0))),"")</f>
        <v/>
      </c>
    </row>
    <row r="9026" spans="1:15" outlineLevel="1">
      <c r="A9026" t="s">
        <v>24711</v>
      </c>
      <c r="C9026" s="191"/>
      <c r="E9026" t="s">
        <v>24712</v>
      </c>
      <c r="J9026" t="s">
        <v>22634</v>
      </c>
      <c r="K9026" s="132" t="str">
        <f>IFERROR(IFERROR(INDEX(Кат!$O:$O,MATCH($C9026,Кат!$I:$I,0)),INDEX(Торг!$L:$L,MATCH($C9026,Торг!$I:$I,0))),"")</f>
        <v/>
      </c>
      <c r="L9026" s="132" t="str">
        <f>IFERROR(IFERROR(INDEX(Кат!$A:$A,MATCH($C9026,Кат!$I:$I,0)),INDEX(Торг!$A:$A,MATCH($C9026,Торг!$I:$I,0))),"")</f>
        <v/>
      </c>
      <c r="M9026" s="132" t="str">
        <f>IFERROR(IFERROR(INDEX(Кат!$B:$B,MATCH($C9026,Кат!$I:$I,0)),INDEX(Торг!$B:$B,MATCH($C9026,Торг!$I:$I,0))),"")</f>
        <v/>
      </c>
      <c r="N9026" s="132" t="str">
        <f t="shared" si="140"/>
        <v xml:space="preserve"> </v>
      </c>
      <c r="O9026" s="132" t="str">
        <f>IFERROR(IFERROR(INDEX(Кат!$B:$B,MATCH($N9026,Кат!$I:$I,0)),INDEX(Торг!$B:$B,MATCH($N9026,Торг!$I:$I,0))),"")</f>
        <v/>
      </c>
    </row>
    <row r="9027" spans="1:15" outlineLevel="1">
      <c r="A9027" t="s">
        <v>20646</v>
      </c>
      <c r="C9027" s="191" t="s">
        <v>13855</v>
      </c>
      <c r="E9027" t="s">
        <v>13856</v>
      </c>
      <c r="F9027" t="s">
        <v>13857</v>
      </c>
      <c r="G9027" t="s">
        <v>375</v>
      </c>
      <c r="H9027">
        <v>250</v>
      </c>
      <c r="J9027" t="s">
        <v>22634</v>
      </c>
      <c r="K9027" s="132" t="str">
        <f>IFERROR(IFERROR(INDEX(Кат!$O:$O,MATCH($C9027,Кат!$I:$I,0)),INDEX(Торг!$L:$L,MATCH($C9027,Торг!$I:$I,0))),"")</f>
        <v/>
      </c>
      <c r="L9027" s="132" t="str">
        <f>IFERROR(IFERROR(INDEX(Кат!$A:$A,MATCH($C9027,Кат!$I:$I,0)),INDEX(Торг!$A:$A,MATCH($C9027,Торг!$I:$I,0))),"")</f>
        <v/>
      </c>
      <c r="M9027" s="132" t="str">
        <f>IFERROR(IFERROR(INDEX(Кат!$B:$B,MATCH($C9027,Кат!$I:$I,0)),INDEX(Торг!$B:$B,MATCH($C9027,Торг!$I:$I,0))),"")</f>
        <v/>
      </c>
      <c r="N9027" s="132" t="str">
        <f t="shared" si="140"/>
        <v>SPARCO SP-BK</v>
      </c>
      <c r="O9027" s="132" t="str">
        <f>IFERROR(IFERROR(INDEX(Кат!$B:$B,MATCH($N9027,Кат!$I:$I,0)),INDEX(Торг!$B:$B,MATCH($N9027,Торг!$I:$I,0))),"")</f>
        <v/>
      </c>
    </row>
    <row r="9028" spans="1:15" outlineLevel="1">
      <c r="A9028" t="s">
        <v>20647</v>
      </c>
      <c r="C9028" s="191" t="s">
        <v>13858</v>
      </c>
      <c r="E9028" t="s">
        <v>13859</v>
      </c>
      <c r="F9028" t="s">
        <v>3823</v>
      </c>
      <c r="G9028" t="s">
        <v>375</v>
      </c>
      <c r="H9028">
        <v>550</v>
      </c>
      <c r="J9028" t="s">
        <v>22634</v>
      </c>
      <c r="K9028" s="132" t="str">
        <f>IFERROR(IFERROR(INDEX(Кат!$O:$O,MATCH($C9028,Кат!$I:$I,0)),INDEX(Торг!$L:$L,MATCH($C9028,Торг!$I:$I,0))),"")</f>
        <v/>
      </c>
      <c r="L9028" s="132" t="str">
        <f>IFERROR(IFERROR(INDEX(Кат!$A:$A,MATCH($C9028,Кат!$I:$I,0)),INDEX(Торг!$A:$A,MATCH($C9028,Торг!$I:$I,0))),"")</f>
        <v/>
      </c>
      <c r="M9028" s="132" t="str">
        <f>IFERROR(IFERROR(INDEX(Кат!$B:$B,MATCH($C9028,Кат!$I:$I,0)),INDEX(Торг!$B:$B,MATCH($C9028,Торг!$I:$I,0))),"")</f>
        <v/>
      </c>
      <c r="N9028" s="132" t="str">
        <f t="shared" si="140"/>
        <v>НЕИЗВЕСТНЫЙ БРЕНД ZK001</v>
      </c>
      <c r="O9028" s="132" t="str">
        <f>IFERROR(IFERROR(INDEX(Кат!$B:$B,MATCH($N9028,Кат!$I:$I,0)),INDEX(Торг!$B:$B,MATCH($N9028,Торг!$I:$I,0))),"")</f>
        <v/>
      </c>
    </row>
    <row r="9029" spans="1:15" outlineLevel="1">
      <c r="A9029" t="s">
        <v>20648</v>
      </c>
      <c r="C9029" s="191" t="s">
        <v>13860</v>
      </c>
      <c r="E9029" t="s">
        <v>13861</v>
      </c>
      <c r="F9029" t="s">
        <v>3823</v>
      </c>
      <c r="G9029" t="s">
        <v>375</v>
      </c>
      <c r="H9029">
        <v>6100</v>
      </c>
      <c r="J9029" t="s">
        <v>22634</v>
      </c>
      <c r="K9029" s="132" t="str">
        <f>IFERROR(IFERROR(INDEX(Кат!$O:$O,MATCH($C9029,Кат!$I:$I,0)),INDEX(Торг!$L:$L,MATCH($C9029,Торг!$I:$I,0))),"")</f>
        <v/>
      </c>
      <c r="L9029" s="132" t="str">
        <f>IFERROR(IFERROR(INDEX(Кат!$A:$A,MATCH($C9029,Кат!$I:$I,0)),INDEX(Торг!$A:$A,MATCH($C9029,Торг!$I:$I,0))),"")</f>
        <v/>
      </c>
      <c r="M9029" s="132" t="str">
        <f>IFERROR(IFERROR(INDEX(Кат!$B:$B,MATCH($C9029,Кат!$I:$I,0)),INDEX(Торг!$B:$B,MATCH($C9029,Торг!$I:$I,0))),"")</f>
        <v/>
      </c>
      <c r="N9029" s="132" t="str">
        <f t="shared" si="140"/>
        <v>НЕИЗВЕСТНЫЙ БРЕНД ZFT21214W</v>
      </c>
      <c r="O9029" s="132" t="str">
        <f>IFERROR(IFERROR(INDEX(Кат!$B:$B,MATCH($N9029,Кат!$I:$I,0)),INDEX(Торг!$B:$B,MATCH($N9029,Торг!$I:$I,0))),"")</f>
        <v/>
      </c>
    </row>
    <row r="9030" spans="1:15" outlineLevel="1">
      <c r="A9030" t="s">
        <v>20649</v>
      </c>
      <c r="C9030" s="191" t="s">
        <v>13862</v>
      </c>
      <c r="E9030" t="s">
        <v>14198</v>
      </c>
      <c r="F9030" t="s">
        <v>3823</v>
      </c>
      <c r="G9030" t="s">
        <v>399</v>
      </c>
      <c r="H9030">
        <v>180</v>
      </c>
      <c r="J9030" t="s">
        <v>22634</v>
      </c>
      <c r="K9030" s="132" t="str">
        <f>IFERROR(IFERROR(INDEX(Кат!$O:$O,MATCH($C9030,Кат!$I:$I,0)),INDEX(Торг!$L:$L,MATCH($C9030,Торг!$I:$I,0))),"")</f>
        <v/>
      </c>
      <c r="L9030" s="132" t="str">
        <f>IFERROR(IFERROR(INDEX(Кат!$A:$A,MATCH($C9030,Кат!$I:$I,0)),INDEX(Торг!$A:$A,MATCH($C9030,Торг!$I:$I,0))),"")</f>
        <v/>
      </c>
      <c r="M9030" s="132" t="str">
        <f>IFERROR(IFERROR(INDEX(Кат!$B:$B,MATCH($C9030,Кат!$I:$I,0)),INDEX(Торг!$B:$B,MATCH($C9030,Торг!$I:$I,0))),"")</f>
        <v/>
      </c>
      <c r="N9030" s="132" t="str">
        <f t="shared" si="140"/>
        <v>НЕИЗВЕСТНЫЙ БРЕНД KFNS16</v>
      </c>
      <c r="O9030" s="132" t="str">
        <f>IFERROR(IFERROR(INDEX(Кат!$B:$B,MATCH($N9030,Кат!$I:$I,0)),INDEX(Торг!$B:$B,MATCH($N9030,Торг!$I:$I,0))),"")</f>
        <v/>
      </c>
    </row>
    <row r="9031" spans="1:15" outlineLevel="1">
      <c r="A9031" t="s">
        <v>20650</v>
      </c>
      <c r="C9031" s="191" t="s">
        <v>13863</v>
      </c>
      <c r="E9031" t="s">
        <v>13864</v>
      </c>
      <c r="F9031" t="s">
        <v>3823</v>
      </c>
      <c r="G9031" t="s">
        <v>399</v>
      </c>
      <c r="H9031">
        <v>180</v>
      </c>
      <c r="J9031" t="s">
        <v>22634</v>
      </c>
      <c r="K9031" s="132" t="str">
        <f>IFERROR(IFERROR(INDEX(Кат!$O:$O,MATCH($C9031,Кат!$I:$I,0)),INDEX(Торг!$L:$L,MATCH($C9031,Торг!$I:$I,0))),"")</f>
        <v/>
      </c>
      <c r="L9031" s="132" t="str">
        <f>IFERROR(IFERROR(INDEX(Кат!$A:$A,MATCH($C9031,Кат!$I:$I,0)),INDEX(Торг!$A:$A,MATCH($C9031,Торг!$I:$I,0))),"")</f>
        <v/>
      </c>
      <c r="M9031" s="132" t="str">
        <f>IFERROR(IFERROR(INDEX(Кат!$B:$B,MATCH($C9031,Кат!$I:$I,0)),INDEX(Торг!$B:$B,MATCH($C9031,Торг!$I:$I,0))),"")</f>
        <v/>
      </c>
      <c r="N9031" s="132" t="str">
        <f t="shared" si="140"/>
        <v>НЕИЗВЕСТНЫЙ БРЕНД KFNS08</v>
      </c>
      <c r="O9031" s="132" t="str">
        <f>IFERROR(IFERROR(INDEX(Кат!$B:$B,MATCH($N9031,Кат!$I:$I,0)),INDEX(Торг!$B:$B,MATCH($N9031,Торг!$I:$I,0))),"")</f>
        <v/>
      </c>
    </row>
    <row r="9032" spans="1:15">
      <c r="A9032" t="s">
        <v>20651</v>
      </c>
      <c r="C9032" s="191" t="s">
        <v>13865</v>
      </c>
      <c r="E9032" t="s">
        <v>14199</v>
      </c>
      <c r="F9032" t="s">
        <v>3823</v>
      </c>
      <c r="G9032" t="s">
        <v>375</v>
      </c>
      <c r="H9032">
        <v>700</v>
      </c>
      <c r="J9032" t="s">
        <v>22634</v>
      </c>
      <c r="K9032" s="132" t="str">
        <f>IFERROR(IFERROR(INDEX(Кат!$O:$O,MATCH($C9032,Кат!$I:$I,0)),INDEX(Торг!$L:$L,MATCH($C9032,Торг!$I:$I,0))),"")</f>
        <v/>
      </c>
      <c r="L9032" s="132" t="str">
        <f>IFERROR(IFERROR(INDEX(Кат!$A:$A,MATCH($C9032,Кат!$I:$I,0)),INDEX(Торг!$A:$A,MATCH($C9032,Торг!$I:$I,0))),"")</f>
        <v/>
      </c>
      <c r="M9032" s="132" t="str">
        <f>IFERROR(IFERROR(INDEX(Кат!$B:$B,MATCH($C9032,Кат!$I:$I,0)),INDEX(Торг!$B:$B,MATCH($C9032,Торг!$I:$I,0))),"")</f>
        <v/>
      </c>
      <c r="N9032" s="132" t="str">
        <f t="shared" ref="N9032:N9095" si="141">_xlfn.CONCAT(F9032," ",C9032)</f>
        <v>НЕИЗВЕСТНЫЙ БРЕНД PP2170</v>
      </c>
      <c r="O9032" s="132" t="str">
        <f>IFERROR(IFERROR(INDEX(Кат!$B:$B,MATCH($N9032,Кат!$I:$I,0)),INDEX(Торг!$B:$B,MATCH($N9032,Торг!$I:$I,0))),"")</f>
        <v/>
      </c>
    </row>
    <row r="9033" spans="1:15" outlineLevel="1">
      <c r="A9033" t="s">
        <v>20652</v>
      </c>
      <c r="C9033" s="191" t="s">
        <v>13866</v>
      </c>
      <c r="E9033" t="s">
        <v>13867</v>
      </c>
      <c r="F9033" t="s">
        <v>3823</v>
      </c>
      <c r="G9033" t="s">
        <v>375</v>
      </c>
      <c r="H9033">
        <v>900</v>
      </c>
      <c r="J9033" t="s">
        <v>22634</v>
      </c>
      <c r="K9033" s="132" t="str">
        <f>IFERROR(IFERROR(INDEX(Кат!$O:$O,MATCH($C9033,Кат!$I:$I,0)),INDEX(Торг!$L:$L,MATCH($C9033,Торг!$I:$I,0))),"")</f>
        <v/>
      </c>
      <c r="L9033" s="132" t="str">
        <f>IFERROR(IFERROR(INDEX(Кат!$A:$A,MATCH($C9033,Кат!$I:$I,0)),INDEX(Торг!$A:$A,MATCH($C9033,Торг!$I:$I,0))),"")</f>
        <v/>
      </c>
      <c r="M9033" s="132" t="str">
        <f>IFERROR(IFERROR(INDEX(Кат!$B:$B,MATCH($C9033,Кат!$I:$I,0)),INDEX(Торг!$B:$B,MATCH($C9033,Торг!$I:$I,0))),"")</f>
        <v/>
      </c>
      <c r="N9033" s="132" t="str">
        <f t="shared" si="141"/>
        <v>НЕИЗВЕСТНЫЙ БРЕНД PP2170LS</v>
      </c>
      <c r="O9033" s="132" t="str">
        <f>IFERROR(IFERROR(INDEX(Кат!$B:$B,MATCH($N9033,Кат!$I:$I,0)),INDEX(Торг!$B:$B,MATCH($N9033,Торг!$I:$I,0))),"")</f>
        <v/>
      </c>
    </row>
    <row r="9034" spans="1:15">
      <c r="A9034" t="s">
        <v>20653</v>
      </c>
      <c r="C9034" s="191" t="s">
        <v>13868</v>
      </c>
      <c r="E9034" t="s">
        <v>13869</v>
      </c>
      <c r="F9034" t="s">
        <v>3823</v>
      </c>
      <c r="G9034" t="s">
        <v>375</v>
      </c>
      <c r="H9034">
        <v>750</v>
      </c>
      <c r="J9034" t="s">
        <v>22634</v>
      </c>
      <c r="K9034" s="132" t="str">
        <f>IFERROR(IFERROR(INDEX(Кат!$O:$O,MATCH($C9034,Кат!$I:$I,0)),INDEX(Торг!$L:$L,MATCH($C9034,Торг!$I:$I,0))),"")</f>
        <v/>
      </c>
      <c r="L9034" s="132" t="str">
        <f>IFERROR(IFERROR(INDEX(Кат!$A:$A,MATCH($C9034,Кат!$I:$I,0)),INDEX(Торг!$A:$A,MATCH($C9034,Торг!$I:$I,0))),"")</f>
        <v/>
      </c>
      <c r="M9034" s="132" t="str">
        <f>IFERROR(IFERROR(INDEX(Кат!$B:$B,MATCH($C9034,Кат!$I:$I,0)),INDEX(Торг!$B:$B,MATCH($C9034,Торг!$I:$I,0))),"")</f>
        <v/>
      </c>
      <c r="N9034" s="132" t="str">
        <f t="shared" si="141"/>
        <v>НЕИЗВЕСТНЫЙ БРЕНД PP2191LS</v>
      </c>
      <c r="O9034" s="132" t="str">
        <f>IFERROR(IFERROR(INDEX(Кат!$B:$B,MATCH($N9034,Кат!$I:$I,0)),INDEX(Торг!$B:$B,MATCH($N9034,Торг!$I:$I,0))),"")</f>
        <v/>
      </c>
    </row>
    <row r="9035" spans="1:15">
      <c r="A9035" t="s">
        <v>20654</v>
      </c>
      <c r="C9035" s="191" t="s">
        <v>13870</v>
      </c>
      <c r="E9035" t="s">
        <v>13871</v>
      </c>
      <c r="F9035" t="s">
        <v>3823</v>
      </c>
      <c r="G9035" t="s">
        <v>375</v>
      </c>
      <c r="H9035">
        <v>1100</v>
      </c>
      <c r="J9035" t="s">
        <v>22634</v>
      </c>
      <c r="K9035" s="132" t="str">
        <f>IFERROR(IFERROR(INDEX(Кат!$O:$O,MATCH($C9035,Кат!$I:$I,0)),INDEX(Торг!$L:$L,MATCH($C9035,Торг!$I:$I,0))),"")</f>
        <v/>
      </c>
      <c r="L9035" s="132" t="str">
        <f>IFERROR(IFERROR(INDEX(Кат!$A:$A,MATCH($C9035,Кат!$I:$I,0)),INDEX(Торг!$A:$A,MATCH($C9035,Торг!$I:$I,0))),"")</f>
        <v/>
      </c>
      <c r="M9035" s="132" t="str">
        <f>IFERROR(IFERROR(INDEX(Кат!$B:$B,MATCH($C9035,Кат!$I:$I,0)),INDEX(Торг!$B:$B,MATCH($C9035,Торг!$I:$I,0))),"")</f>
        <v/>
      </c>
      <c r="N9035" s="132" t="str">
        <f t="shared" si="141"/>
        <v>НЕИЗВЕСТНЫЙ БРЕНД PP2180LS</v>
      </c>
      <c r="O9035" s="132" t="str">
        <f>IFERROR(IFERROR(INDEX(Кат!$B:$B,MATCH($N9035,Кат!$I:$I,0)),INDEX(Торг!$B:$B,MATCH($N9035,Торг!$I:$I,0))),"")</f>
        <v/>
      </c>
    </row>
    <row r="9036" spans="1:15">
      <c r="A9036" t="s">
        <v>20655</v>
      </c>
      <c r="C9036" s="191" t="s">
        <v>13872</v>
      </c>
      <c r="E9036" t="s">
        <v>14200</v>
      </c>
      <c r="G9036" t="s">
        <v>375</v>
      </c>
      <c r="H9036">
        <v>1000</v>
      </c>
      <c r="J9036" t="s">
        <v>22634</v>
      </c>
      <c r="K9036" s="132" t="str">
        <f>IFERROR(IFERROR(INDEX(Кат!$O:$O,MATCH($C9036,Кат!$I:$I,0)),INDEX(Торг!$L:$L,MATCH($C9036,Торг!$I:$I,0))),"")</f>
        <v/>
      </c>
      <c r="L9036" s="132" t="str">
        <f>IFERROR(IFERROR(INDEX(Кат!$A:$A,MATCH($C9036,Кат!$I:$I,0)),INDEX(Торг!$A:$A,MATCH($C9036,Торг!$I:$I,0))),"")</f>
        <v/>
      </c>
      <c r="M9036" s="132" t="str">
        <f>IFERROR(IFERROR(INDEX(Кат!$B:$B,MATCH($C9036,Кат!$I:$I,0)),INDEX(Торг!$B:$B,MATCH($C9036,Торг!$I:$I,0))),"")</f>
        <v/>
      </c>
      <c r="N9036" s="132" t="str">
        <f t="shared" si="141"/>
        <v xml:space="preserve"> PA1416</v>
      </c>
      <c r="O9036" s="132" t="str">
        <f>IFERROR(IFERROR(INDEX(Кат!$B:$B,MATCH($N9036,Кат!$I:$I,0)),INDEX(Торг!$B:$B,MATCH($N9036,Торг!$I:$I,0))),"")</f>
        <v/>
      </c>
    </row>
    <row r="9037" spans="1:15">
      <c r="A9037" t="s">
        <v>20656</v>
      </c>
      <c r="C9037" s="191" t="s">
        <v>13873</v>
      </c>
      <c r="E9037" t="s">
        <v>13874</v>
      </c>
      <c r="F9037" t="s">
        <v>3823</v>
      </c>
      <c r="G9037" t="s">
        <v>399</v>
      </c>
      <c r="H9037">
        <v>3300</v>
      </c>
      <c r="J9037" t="s">
        <v>22634</v>
      </c>
      <c r="K9037" s="132" t="str">
        <f>IFERROR(IFERROR(INDEX(Кат!$O:$O,MATCH($C9037,Кат!$I:$I,0)),INDEX(Торг!$L:$L,MATCH($C9037,Торг!$I:$I,0))),"")</f>
        <v/>
      </c>
      <c r="L9037" s="132" t="str">
        <f>IFERROR(IFERROR(INDEX(Кат!$A:$A,MATCH($C9037,Кат!$I:$I,0)),INDEX(Торг!$A:$A,MATCH($C9037,Торг!$I:$I,0))),"")</f>
        <v/>
      </c>
      <c r="M9037" s="132" t="str">
        <f>IFERROR(IFERROR(INDEX(Кат!$B:$B,MATCH($C9037,Кат!$I:$I,0)),INDEX(Торг!$B:$B,MATCH($C9037,Торг!$I:$I,0))),"")</f>
        <v/>
      </c>
      <c r="N9037" s="132" t="str">
        <f t="shared" si="141"/>
        <v>НЕИЗВЕСТНЫЙ БРЕНД 01325-St</v>
      </c>
      <c r="O9037" s="132" t="str">
        <f>IFERROR(IFERROR(INDEX(Кат!$B:$B,MATCH($N9037,Кат!$I:$I,0)),INDEX(Торг!$B:$B,MATCH($N9037,Торг!$I:$I,0))),"")</f>
        <v/>
      </c>
    </row>
    <row r="9038" spans="1:15">
      <c r="A9038" t="s">
        <v>20657</v>
      </c>
      <c r="C9038" s="191" t="s">
        <v>13875</v>
      </c>
      <c r="E9038" t="s">
        <v>13876</v>
      </c>
      <c r="F9038" t="s">
        <v>3823</v>
      </c>
      <c r="G9038" t="s">
        <v>399</v>
      </c>
      <c r="H9038">
        <v>950</v>
      </c>
      <c r="J9038" t="s">
        <v>22634</v>
      </c>
      <c r="K9038" s="132" t="str">
        <f>IFERROR(IFERROR(INDEX(Кат!$O:$O,MATCH($C9038,Кат!$I:$I,0)),INDEX(Торг!$L:$L,MATCH($C9038,Торг!$I:$I,0))),"")</f>
        <v/>
      </c>
      <c r="L9038" s="132" t="str">
        <f>IFERROR(IFERROR(INDEX(Кат!$A:$A,MATCH($C9038,Кат!$I:$I,0)),INDEX(Торг!$A:$A,MATCH($C9038,Торг!$I:$I,0))),"")</f>
        <v/>
      </c>
      <c r="M9038" s="132" t="str">
        <f>IFERROR(IFERROR(INDEX(Кат!$B:$B,MATCH($C9038,Кат!$I:$I,0)),INDEX(Торг!$B:$B,MATCH($C9038,Торг!$I:$I,0))),"")</f>
        <v/>
      </c>
      <c r="N9038" s="132" t="str">
        <f t="shared" si="141"/>
        <v>НЕИЗВЕСТНЫЙ БРЕНД 2121NZ</v>
      </c>
      <c r="O9038" s="132" t="str">
        <f>IFERROR(IFERROR(INDEX(Кат!$B:$B,MATCH($N9038,Кат!$I:$I,0)),INDEX(Торг!$B:$B,MATCH($N9038,Торг!$I:$I,0))),"")</f>
        <v/>
      </c>
    </row>
    <row r="9039" spans="1:15">
      <c r="A9039" t="s">
        <v>20658</v>
      </c>
      <c r="C9039" s="191" t="s">
        <v>13877</v>
      </c>
      <c r="E9039" t="s">
        <v>14201</v>
      </c>
      <c r="G9039" t="s">
        <v>399</v>
      </c>
      <c r="H9039">
        <v>600</v>
      </c>
      <c r="J9039" t="s">
        <v>22634</v>
      </c>
      <c r="K9039" s="132" t="str">
        <f>IFERROR(IFERROR(INDEX(Кат!$O:$O,MATCH($C9039,Кат!$I:$I,0)),INDEX(Торг!$L:$L,MATCH($C9039,Торг!$I:$I,0))),"")</f>
        <v/>
      </c>
      <c r="L9039" s="132" t="str">
        <f>IFERROR(IFERROR(INDEX(Кат!$A:$A,MATCH($C9039,Кат!$I:$I,0)),INDEX(Торг!$A:$A,MATCH($C9039,Торг!$I:$I,0))),"")</f>
        <v/>
      </c>
      <c r="M9039" s="132" t="str">
        <f>IFERROR(IFERROR(INDEX(Кат!$B:$B,MATCH($C9039,Кат!$I:$I,0)),INDEX(Торг!$B:$B,MATCH($C9039,Торг!$I:$I,0))),"")</f>
        <v/>
      </c>
      <c r="N9039" s="132" t="str">
        <f t="shared" si="141"/>
        <v xml:space="preserve"> RKPP0910V</v>
      </c>
      <c r="O9039" s="132" t="str">
        <f>IFERROR(IFERROR(INDEX(Кат!$B:$B,MATCH($N9039,Кат!$I:$I,0)),INDEX(Торг!$B:$B,MATCH($N9039,Торг!$I:$I,0))),"")</f>
        <v/>
      </c>
    </row>
    <row r="9040" spans="1:15">
      <c r="A9040" t="s">
        <v>20659</v>
      </c>
      <c r="C9040" s="191" t="s">
        <v>13878</v>
      </c>
      <c r="E9040" t="s">
        <v>13879</v>
      </c>
      <c r="G9040" t="s">
        <v>399</v>
      </c>
      <c r="H9040">
        <v>600</v>
      </c>
      <c r="J9040" t="s">
        <v>22634</v>
      </c>
      <c r="K9040" s="132" t="str">
        <f>IFERROR(IFERROR(INDEX(Кат!$O:$O,MATCH($C9040,Кат!$I:$I,0)),INDEX(Торг!$L:$L,MATCH($C9040,Торг!$I:$I,0))),"")</f>
        <v/>
      </c>
      <c r="L9040" s="132" t="str">
        <f>IFERROR(IFERROR(INDEX(Кат!$A:$A,MATCH($C9040,Кат!$I:$I,0)),INDEX(Торг!$A:$A,MATCH($C9040,Торг!$I:$I,0))),"")</f>
        <v/>
      </c>
      <c r="M9040" s="132" t="str">
        <f>IFERROR(IFERROR(INDEX(Кат!$B:$B,MATCH($C9040,Кат!$I:$I,0)),INDEX(Торг!$B:$B,MATCH($C9040,Торг!$I:$I,0))),"")</f>
        <v/>
      </c>
      <c r="N9040" s="132" t="str">
        <f t="shared" si="141"/>
        <v xml:space="preserve"> RKPP0070V</v>
      </c>
      <c r="O9040" s="132" t="str">
        <f>IFERROR(IFERROR(INDEX(Кат!$B:$B,MATCH($N9040,Кат!$I:$I,0)),INDEX(Торг!$B:$B,MATCH($N9040,Торг!$I:$I,0))),"")</f>
        <v/>
      </c>
    </row>
    <row r="9041" spans="1:15">
      <c r="A9041" t="s">
        <v>20660</v>
      </c>
      <c r="C9041" s="191" t="s">
        <v>13880</v>
      </c>
      <c r="E9041" t="s">
        <v>13881</v>
      </c>
      <c r="F9041" t="s">
        <v>3823</v>
      </c>
      <c r="G9041" t="s">
        <v>399</v>
      </c>
      <c r="H9041">
        <v>650</v>
      </c>
      <c r="J9041" t="s">
        <v>22634</v>
      </c>
      <c r="K9041" s="132" t="str">
        <f>IFERROR(IFERROR(INDEX(Кат!$O:$O,MATCH($C9041,Кат!$I:$I,0)),INDEX(Торг!$L:$L,MATCH($C9041,Торг!$I:$I,0))),"")</f>
        <v/>
      </c>
      <c r="L9041" s="132" t="str">
        <f>IFERROR(IFERROR(INDEX(Кат!$A:$A,MATCH($C9041,Кат!$I:$I,0)),INDEX(Торг!$A:$A,MATCH($C9041,Торг!$I:$I,0))),"")</f>
        <v/>
      </c>
      <c r="M9041" s="132" t="str">
        <f>IFERROR(IFERROR(INDEX(Кат!$B:$B,MATCH($C9041,Кат!$I:$I,0)),INDEX(Торг!$B:$B,MATCH($C9041,Торг!$I:$I,0))),"")</f>
        <v/>
      </c>
      <c r="N9041" s="132" t="str">
        <f t="shared" si="141"/>
        <v>НЕИЗВЕСТНЫЙ БРЕНД FNS2112</v>
      </c>
      <c r="O9041" s="132" t="str">
        <f>IFERROR(IFERROR(INDEX(Кат!$B:$B,MATCH($N9041,Кат!$I:$I,0)),INDEX(Торг!$B:$B,MATCH($N9041,Торг!$I:$I,0))),"")</f>
        <v/>
      </c>
    </row>
    <row r="9042" spans="1:15">
      <c r="A9042" t="s">
        <v>20661</v>
      </c>
      <c r="C9042" s="191" t="s">
        <v>13882</v>
      </c>
      <c r="E9042" t="s">
        <v>13883</v>
      </c>
      <c r="F9042" t="s">
        <v>3823</v>
      </c>
      <c r="G9042" t="s">
        <v>399</v>
      </c>
      <c r="H9042">
        <v>470</v>
      </c>
      <c r="J9042" t="s">
        <v>22634</v>
      </c>
      <c r="K9042" s="132" t="str">
        <f>IFERROR(IFERROR(INDEX(Кат!$O:$O,MATCH($C9042,Кат!$I:$I,0)),INDEX(Торг!$L:$L,MATCH($C9042,Торг!$I:$I,0))),"")</f>
        <v/>
      </c>
      <c r="L9042" s="132" t="str">
        <f>IFERROR(IFERROR(INDEX(Кат!$A:$A,MATCH($C9042,Кат!$I:$I,0)),INDEX(Торг!$A:$A,MATCH($C9042,Торг!$I:$I,0))),"")</f>
        <v/>
      </c>
      <c r="M9042" s="132" t="str">
        <f>IFERROR(IFERROR(INDEX(Кат!$B:$B,MATCH($C9042,Кат!$I:$I,0)),INDEX(Торг!$B:$B,MATCH($C9042,Торг!$I:$I,0))),"")</f>
        <v/>
      </c>
      <c r="N9042" s="132" t="str">
        <f t="shared" si="141"/>
        <v>НЕИЗВЕСТНЫЙ БРЕНД FNS2112St</v>
      </c>
      <c r="O9042" s="132" t="str">
        <f>IFERROR(IFERROR(INDEX(Кат!$B:$B,MATCH($N9042,Кат!$I:$I,0)),INDEX(Торг!$B:$B,MATCH($N9042,Торг!$I:$I,0))),"")</f>
        <v/>
      </c>
    </row>
    <row r="9043" spans="1:15">
      <c r="A9043" t="s">
        <v>20662</v>
      </c>
      <c r="C9043" s="191" t="s">
        <v>13884</v>
      </c>
      <c r="E9043" t="s">
        <v>13885</v>
      </c>
      <c r="F9043" t="s">
        <v>3823</v>
      </c>
      <c r="G9043" t="s">
        <v>399</v>
      </c>
      <c r="H9043">
        <v>800</v>
      </c>
      <c r="J9043" t="s">
        <v>22634</v>
      </c>
      <c r="K9043" s="132" t="str">
        <f>IFERROR(IFERROR(INDEX(Кат!$O:$O,MATCH($C9043,Кат!$I:$I,0)),INDEX(Торг!$L:$L,MATCH($C9043,Торг!$I:$I,0))),"")</f>
        <v/>
      </c>
      <c r="L9043" s="132" t="str">
        <f>IFERROR(IFERROR(INDEX(Кат!$A:$A,MATCH($C9043,Кат!$I:$I,0)),INDEX(Торг!$A:$A,MATCH($C9043,Торг!$I:$I,0))),"")</f>
        <v/>
      </c>
      <c r="M9043" s="132" t="str">
        <f>IFERROR(IFERROR(INDEX(Кат!$B:$B,MATCH($C9043,Кат!$I:$I,0)),INDEX(Торг!$B:$B,MATCH($C9043,Торг!$I:$I,0))),"")</f>
        <v/>
      </c>
      <c r="N9043" s="132" t="str">
        <f t="shared" si="141"/>
        <v>НЕИЗВЕСТНЫЙ БРЕНД FNS2101</v>
      </c>
      <c r="O9043" s="132" t="str">
        <f>IFERROR(IFERROR(INDEX(Кат!$B:$B,MATCH($N9043,Кат!$I:$I,0)),INDEX(Торг!$B:$B,MATCH($N9043,Торг!$I:$I,0))),"")</f>
        <v/>
      </c>
    </row>
    <row r="9044" spans="1:15">
      <c r="A9044" t="s">
        <v>20663</v>
      </c>
      <c r="C9044" s="191" t="s">
        <v>13886</v>
      </c>
      <c r="E9044" t="s">
        <v>14202</v>
      </c>
      <c r="F9044" t="s">
        <v>3823</v>
      </c>
      <c r="G9044" t="s">
        <v>375</v>
      </c>
      <c r="H9044">
        <v>3550</v>
      </c>
      <c r="J9044" t="s">
        <v>22634</v>
      </c>
      <c r="K9044" s="132" t="str">
        <f>IFERROR(IFERROR(INDEX(Кат!$O:$O,MATCH($C9044,Кат!$I:$I,0)),INDEX(Торг!$L:$L,MATCH($C9044,Торг!$I:$I,0))),"")</f>
        <v/>
      </c>
      <c r="L9044" s="132" t="str">
        <f>IFERROR(IFERROR(INDEX(Кат!$A:$A,MATCH($C9044,Кат!$I:$I,0)),INDEX(Торг!$A:$A,MATCH($C9044,Торг!$I:$I,0))),"")</f>
        <v/>
      </c>
      <c r="M9044" s="132" t="str">
        <f>IFERROR(IFERROR(INDEX(Кат!$B:$B,MATCH($C9044,Кат!$I:$I,0)),INDEX(Торг!$B:$B,MATCH($C9044,Торг!$I:$I,0))),"")</f>
        <v/>
      </c>
      <c r="N9044" s="132" t="str">
        <f t="shared" si="141"/>
        <v>НЕИЗВЕСТНЫЙ БРЕНД ZFT-359RED</v>
      </c>
      <c r="O9044" s="132" t="str">
        <f>IFERROR(IFERROR(INDEX(Кат!$B:$B,MATCH($N9044,Кат!$I:$I,0)),INDEX(Торг!$B:$B,MATCH($N9044,Торг!$I:$I,0))),"")</f>
        <v/>
      </c>
    </row>
    <row r="9045" spans="1:15">
      <c r="A9045" t="s">
        <v>20664</v>
      </c>
      <c r="C9045" s="191" t="s">
        <v>13887</v>
      </c>
      <c r="E9045" t="s">
        <v>13888</v>
      </c>
      <c r="F9045" t="s">
        <v>3823</v>
      </c>
      <c r="G9045" t="s">
        <v>375</v>
      </c>
      <c r="H9045">
        <v>3550</v>
      </c>
      <c r="J9045" t="s">
        <v>22634</v>
      </c>
      <c r="K9045" s="132" t="str">
        <f>IFERROR(IFERROR(INDEX(Кат!$O:$O,MATCH($C9045,Кат!$I:$I,0)),INDEX(Торг!$L:$L,MATCH($C9045,Торг!$I:$I,0))),"")</f>
        <v/>
      </c>
      <c r="L9045" s="132" t="str">
        <f>IFERROR(IFERROR(INDEX(Кат!$A:$A,MATCH($C9045,Кат!$I:$I,0)),INDEX(Торг!$A:$A,MATCH($C9045,Торг!$I:$I,0))),"")</f>
        <v/>
      </c>
      <c r="M9045" s="132" t="str">
        <f>IFERROR(IFERROR(INDEX(Кат!$B:$B,MATCH($C9045,Кат!$I:$I,0)),INDEX(Торг!$B:$B,MATCH($C9045,Торг!$I:$I,0))),"")</f>
        <v/>
      </c>
      <c r="N9045" s="132" t="str">
        <f t="shared" si="141"/>
        <v>НЕИЗВЕСТНЫЙ БРЕНД ZFT-359GREY</v>
      </c>
      <c r="O9045" s="132" t="str">
        <f>IFERROR(IFERROR(INDEX(Кат!$B:$B,MATCH($N9045,Кат!$I:$I,0)),INDEX(Торг!$B:$B,MATCH($N9045,Торг!$I:$I,0))),"")</f>
        <v/>
      </c>
    </row>
    <row r="9046" spans="1:15">
      <c r="A9046" t="s">
        <v>33714</v>
      </c>
      <c r="C9046" s="191"/>
      <c r="E9046" t="s">
        <v>24352</v>
      </c>
      <c r="J9046" t="s">
        <v>22634</v>
      </c>
      <c r="K9046" s="132" t="str">
        <f>IFERROR(IFERROR(INDEX(Кат!$O:$O,MATCH($C9046,Кат!$I:$I,0)),INDEX(Торг!$L:$L,MATCH($C9046,Торг!$I:$I,0))),"")</f>
        <v/>
      </c>
      <c r="L9046" s="132" t="str">
        <f>IFERROR(IFERROR(INDEX(Кат!$A:$A,MATCH($C9046,Кат!$I:$I,0)),INDEX(Торг!$A:$A,MATCH($C9046,Торг!$I:$I,0))),"")</f>
        <v/>
      </c>
      <c r="M9046" s="132" t="str">
        <f>IFERROR(IFERROR(INDEX(Кат!$B:$B,MATCH($C9046,Кат!$I:$I,0)),INDEX(Торг!$B:$B,MATCH($C9046,Торг!$I:$I,0))),"")</f>
        <v/>
      </c>
      <c r="N9046" s="132" t="str">
        <f t="shared" si="141"/>
        <v xml:space="preserve"> </v>
      </c>
      <c r="O9046" s="132" t="str">
        <f>IFERROR(IFERROR(INDEX(Кат!$B:$B,MATCH($N9046,Кат!$I:$I,0)),INDEX(Торг!$B:$B,MATCH($N9046,Торг!$I:$I,0))),"")</f>
        <v/>
      </c>
    </row>
    <row r="9047" spans="1:15">
      <c r="A9047" t="s">
        <v>33715</v>
      </c>
      <c r="C9047" s="191" t="s">
        <v>33716</v>
      </c>
      <c r="E9047" t="s">
        <v>33717</v>
      </c>
      <c r="F9047" t="s">
        <v>3823</v>
      </c>
      <c r="G9047" t="s">
        <v>399</v>
      </c>
      <c r="H9047">
        <v>160</v>
      </c>
      <c r="J9047" t="s">
        <v>22634</v>
      </c>
      <c r="K9047" s="132" t="str">
        <f>IFERROR(IFERROR(INDEX(Кат!$O:$O,MATCH($C9047,Кат!$I:$I,0)),INDEX(Торг!$L:$L,MATCH($C9047,Торг!$I:$I,0))),"")</f>
        <v/>
      </c>
      <c r="L9047" s="132" t="str">
        <f>IFERROR(IFERROR(INDEX(Кат!$A:$A,MATCH($C9047,Кат!$I:$I,0)),INDEX(Торг!$A:$A,MATCH($C9047,Торг!$I:$I,0))),"")</f>
        <v/>
      </c>
      <c r="M9047" s="132" t="str">
        <f>IFERROR(IFERROR(INDEX(Кат!$B:$B,MATCH($C9047,Кат!$I:$I,0)),INDEX(Торг!$B:$B,MATCH($C9047,Торг!$I:$I,0))),"")</f>
        <v/>
      </c>
      <c r="N9047" s="132" t="str">
        <f t="shared" si="141"/>
        <v>НЕИЗВЕСТНЫЙ БРЕНД СК2108-8231010</v>
      </c>
      <c r="O9047" s="132" t="str">
        <f>IFERROR(IFERROR(INDEX(Кат!$B:$B,MATCH($N9047,Кат!$I:$I,0)),INDEX(Торг!$B:$B,MATCH($N9047,Торг!$I:$I,0))),"")</f>
        <v/>
      </c>
    </row>
    <row r="9048" spans="1:15">
      <c r="A9048" t="s">
        <v>24713</v>
      </c>
      <c r="C9048" s="191"/>
      <c r="E9048" t="s">
        <v>24714</v>
      </c>
      <c r="J9048" t="s">
        <v>22634</v>
      </c>
      <c r="K9048" s="132" t="str">
        <f>IFERROR(IFERROR(INDEX(Кат!$O:$O,MATCH($C9048,Кат!$I:$I,0)),INDEX(Торг!$L:$L,MATCH($C9048,Торг!$I:$I,0))),"")</f>
        <v/>
      </c>
      <c r="L9048" s="132" t="str">
        <f>IFERROR(IFERROR(INDEX(Кат!$A:$A,MATCH($C9048,Кат!$I:$I,0)),INDEX(Торг!$A:$A,MATCH($C9048,Торг!$I:$I,0))),"")</f>
        <v/>
      </c>
      <c r="M9048" s="132" t="str">
        <f>IFERROR(IFERROR(INDEX(Кат!$B:$B,MATCH($C9048,Кат!$I:$I,0)),INDEX(Торг!$B:$B,MATCH($C9048,Торг!$I:$I,0))),"")</f>
        <v/>
      </c>
      <c r="N9048" s="132" t="str">
        <f t="shared" si="141"/>
        <v xml:space="preserve"> </v>
      </c>
      <c r="O9048" s="132" t="str">
        <f>IFERROR(IFERROR(INDEX(Кат!$B:$B,MATCH($N9048,Кат!$I:$I,0)),INDEX(Торг!$B:$B,MATCH($N9048,Торг!$I:$I,0))),"")</f>
        <v/>
      </c>
    </row>
    <row r="9049" spans="1:15">
      <c r="A9049" t="s">
        <v>20665</v>
      </c>
      <c r="C9049" s="191" t="s">
        <v>13889</v>
      </c>
      <c r="E9049" t="s">
        <v>13890</v>
      </c>
      <c r="F9049" t="s">
        <v>13891</v>
      </c>
      <c r="G9049" t="s">
        <v>399</v>
      </c>
      <c r="H9049">
        <v>1800</v>
      </c>
      <c r="J9049" t="s">
        <v>22634</v>
      </c>
      <c r="K9049" s="132" t="str">
        <f>IFERROR(IFERROR(INDEX(Кат!$O:$O,MATCH($C9049,Кат!$I:$I,0)),INDEX(Торг!$L:$L,MATCH($C9049,Торг!$I:$I,0))),"")</f>
        <v/>
      </c>
      <c r="L9049" s="132" t="str">
        <f>IFERROR(IFERROR(INDEX(Кат!$A:$A,MATCH($C9049,Кат!$I:$I,0)),INDEX(Торг!$A:$A,MATCH($C9049,Торг!$I:$I,0))),"")</f>
        <v/>
      </c>
      <c r="M9049" s="132" t="str">
        <f>IFERROR(IFERROR(INDEX(Кат!$B:$B,MATCH($C9049,Кат!$I:$I,0)),INDEX(Торг!$B:$B,MATCH($C9049,Торг!$I:$I,0))),"")</f>
        <v/>
      </c>
      <c r="N9049" s="132" t="str">
        <f t="shared" si="141"/>
        <v>УТЁС 11180-1139009-01</v>
      </c>
      <c r="O9049" s="132" t="str">
        <f>IFERROR(IFERROR(INDEX(Кат!$B:$B,MATCH($N9049,Кат!$I:$I,0)),INDEX(Торг!$B:$B,MATCH($N9049,Торг!$I:$I,0))),"")</f>
        <v/>
      </c>
    </row>
    <row r="9050" spans="1:15">
      <c r="A9050" t="s">
        <v>20666</v>
      </c>
      <c r="C9050" s="191" t="s">
        <v>13892</v>
      </c>
      <c r="E9050" t="s">
        <v>13893</v>
      </c>
      <c r="F9050" t="s">
        <v>3823</v>
      </c>
      <c r="G9050" t="s">
        <v>399</v>
      </c>
      <c r="H9050">
        <v>1800</v>
      </c>
      <c r="J9050" t="s">
        <v>22634</v>
      </c>
      <c r="K9050" s="132" t="str">
        <f>IFERROR(IFERROR(INDEX(Кат!$O:$O,MATCH($C9050,Кат!$I:$I,0)),INDEX(Торг!$L:$L,MATCH($C9050,Торг!$I:$I,0))),"")</f>
        <v/>
      </c>
      <c r="L9050" s="132" t="str">
        <f>IFERROR(IFERROR(INDEX(Кат!$A:$A,MATCH($C9050,Кат!$I:$I,0)),INDEX(Торг!$A:$A,MATCH($C9050,Торг!$I:$I,0))),"")</f>
        <v/>
      </c>
      <c r="M9050" s="132" t="str">
        <f>IFERROR(IFERROR(INDEX(Кат!$B:$B,MATCH($C9050,Кат!$I:$I,0)),INDEX(Торг!$B:$B,MATCH($C9050,Торг!$I:$I,0))),"")</f>
        <v/>
      </c>
      <c r="N9050" s="132" t="str">
        <f t="shared" si="141"/>
        <v>НЕИЗВЕСТНЫЙ БРЕНД 21083-1139007-01</v>
      </c>
      <c r="O9050" s="132" t="str">
        <f>IFERROR(IFERROR(INDEX(Кат!$B:$B,MATCH($N9050,Кат!$I:$I,0)),INDEX(Торг!$B:$B,MATCH($N9050,Торг!$I:$I,0))),"")</f>
        <v/>
      </c>
    </row>
    <row r="9051" spans="1:15">
      <c r="A9051" t="s">
        <v>20667</v>
      </c>
      <c r="C9051" s="191" t="s">
        <v>13894</v>
      </c>
      <c r="E9051" t="s">
        <v>13895</v>
      </c>
      <c r="F9051" t="s">
        <v>13891</v>
      </c>
      <c r="G9051" t="s">
        <v>399</v>
      </c>
      <c r="H9051">
        <v>1800</v>
      </c>
      <c r="J9051" t="s">
        <v>22634</v>
      </c>
      <c r="K9051" s="132" t="str">
        <f>IFERROR(IFERROR(INDEX(Кат!$O:$O,MATCH($C9051,Кат!$I:$I,0)),INDEX(Торг!$L:$L,MATCH($C9051,Торг!$I:$I,0))),"")</f>
        <v/>
      </c>
      <c r="L9051" s="132" t="str">
        <f>IFERROR(IFERROR(INDEX(Кат!$A:$A,MATCH($C9051,Кат!$I:$I,0)),INDEX(Торг!$A:$A,MATCH($C9051,Торг!$I:$I,0))),"")</f>
        <v/>
      </c>
      <c r="M9051" s="132" t="str">
        <f>IFERROR(IFERROR(INDEX(Кат!$B:$B,MATCH($C9051,Кат!$I:$I,0)),INDEX(Торг!$B:$B,MATCH($C9051,Торг!$I:$I,0))),"")</f>
        <v/>
      </c>
      <c r="N9051" s="132" t="str">
        <f t="shared" si="141"/>
        <v>УТЁС 21101-1139009-02</v>
      </c>
      <c r="O9051" s="132" t="str">
        <f>IFERROR(IFERROR(INDEX(Кат!$B:$B,MATCH($N9051,Кат!$I:$I,0)),INDEX(Торг!$B:$B,MATCH($N9051,Торг!$I:$I,0))),"")</f>
        <v/>
      </c>
    </row>
    <row r="9052" spans="1:15">
      <c r="A9052" t="s">
        <v>20668</v>
      </c>
      <c r="C9052" s="191" t="s">
        <v>13896</v>
      </c>
      <c r="E9052" t="s">
        <v>13897</v>
      </c>
      <c r="F9052" t="s">
        <v>13891</v>
      </c>
      <c r="G9052" t="s">
        <v>399</v>
      </c>
      <c r="H9052">
        <v>1735</v>
      </c>
      <c r="J9052" t="s">
        <v>22634</v>
      </c>
      <c r="K9052" s="132" t="str">
        <f>IFERROR(IFERROR(INDEX(Кат!$O:$O,MATCH($C9052,Кат!$I:$I,0)),INDEX(Торг!$L:$L,MATCH($C9052,Торг!$I:$I,0))),"")</f>
        <v/>
      </c>
      <c r="L9052" s="132" t="str">
        <f>IFERROR(IFERROR(INDEX(Кат!$A:$A,MATCH($C9052,Кат!$I:$I,0)),INDEX(Торг!$A:$A,MATCH($C9052,Торг!$I:$I,0))),"")</f>
        <v/>
      </c>
      <c r="M9052" s="132" t="str">
        <f>IFERROR(IFERROR(INDEX(Кат!$B:$B,MATCH($C9052,Кат!$I:$I,0)),INDEX(Торг!$B:$B,MATCH($C9052,Торг!$I:$I,0))),"")</f>
        <v/>
      </c>
      <c r="N9052" s="132" t="str">
        <f t="shared" si="141"/>
        <v>УТЁС 21102-1139009-02</v>
      </c>
      <c r="O9052" s="132" t="str">
        <f>IFERROR(IFERROR(INDEX(Кат!$B:$B,MATCH($N9052,Кат!$I:$I,0)),INDEX(Торг!$B:$B,MATCH($N9052,Торг!$I:$I,0))),"")</f>
        <v/>
      </c>
    </row>
    <row r="9053" spans="1:15">
      <c r="A9053" t="s">
        <v>20669</v>
      </c>
      <c r="C9053" s="191" t="s">
        <v>13898</v>
      </c>
      <c r="E9053" t="s">
        <v>13899</v>
      </c>
      <c r="F9053" t="s">
        <v>13891</v>
      </c>
      <c r="G9053" t="s">
        <v>399</v>
      </c>
      <c r="H9053">
        <v>1800</v>
      </c>
      <c r="J9053" t="s">
        <v>22634</v>
      </c>
      <c r="K9053" s="132" t="str">
        <f>IFERROR(IFERROR(INDEX(Кат!$O:$O,MATCH($C9053,Кат!$I:$I,0)),INDEX(Торг!$L:$L,MATCH($C9053,Торг!$I:$I,0))),"")</f>
        <v/>
      </c>
      <c r="L9053" s="132" t="str">
        <f>IFERROR(IFERROR(INDEX(Кат!$A:$A,MATCH($C9053,Кат!$I:$I,0)),INDEX(Торг!$A:$A,MATCH($C9053,Торг!$I:$I,0))),"")</f>
        <v/>
      </c>
      <c r="M9053" s="132" t="str">
        <f>IFERROR(IFERROR(INDEX(Кат!$B:$B,MATCH($C9053,Кат!$I:$I,0)),INDEX(Торг!$B:$B,MATCH($C9053,Торг!$I:$I,0))),"")</f>
        <v/>
      </c>
      <c r="N9053" s="132" t="str">
        <f t="shared" si="141"/>
        <v>УТЁС 21214-1139009-02</v>
      </c>
      <c r="O9053" s="132" t="str">
        <f>IFERROR(IFERROR(INDEX(Кат!$B:$B,MATCH($N9053,Кат!$I:$I,0)),INDEX(Торг!$B:$B,MATCH($N9053,Торг!$I:$I,0))),"")</f>
        <v/>
      </c>
    </row>
    <row r="9054" spans="1:15">
      <c r="A9054" t="s">
        <v>24715</v>
      </c>
      <c r="C9054" s="191"/>
      <c r="E9054" t="s">
        <v>24716</v>
      </c>
      <c r="J9054" t="s">
        <v>22634</v>
      </c>
      <c r="K9054" s="132" t="str">
        <f>IFERROR(IFERROR(INDEX(Кат!$O:$O,MATCH($C9054,Кат!$I:$I,0)),INDEX(Торг!$L:$L,MATCH($C9054,Торг!$I:$I,0))),"")</f>
        <v/>
      </c>
      <c r="L9054" s="132" t="str">
        <f>IFERROR(IFERROR(INDEX(Кат!$A:$A,MATCH($C9054,Кат!$I:$I,0)),INDEX(Торг!$A:$A,MATCH($C9054,Торг!$I:$I,0))),"")</f>
        <v/>
      </c>
      <c r="M9054" s="132" t="str">
        <f>IFERROR(IFERROR(INDEX(Кат!$B:$B,MATCH($C9054,Кат!$I:$I,0)),INDEX(Торг!$B:$B,MATCH($C9054,Торг!$I:$I,0))),"")</f>
        <v/>
      </c>
      <c r="N9054" s="132" t="str">
        <f t="shared" si="141"/>
        <v xml:space="preserve"> </v>
      </c>
      <c r="O9054" s="132" t="str">
        <f>IFERROR(IFERROR(INDEX(Кат!$B:$B,MATCH($N9054,Кат!$I:$I,0)),INDEX(Торг!$B:$B,MATCH($N9054,Торг!$I:$I,0))),"")</f>
        <v/>
      </c>
    </row>
    <row r="9055" spans="1:15">
      <c r="A9055" t="s">
        <v>20670</v>
      </c>
      <c r="C9055" s="191" t="s">
        <v>10497</v>
      </c>
      <c r="E9055" t="s">
        <v>10498</v>
      </c>
      <c r="F9055" t="s">
        <v>3823</v>
      </c>
      <c r="G9055" t="s">
        <v>399</v>
      </c>
      <c r="H9055">
        <v>23000</v>
      </c>
      <c r="J9055" t="s">
        <v>22634</v>
      </c>
      <c r="K9055" s="132" t="str">
        <f>IFERROR(IFERROR(INDEX(Кат!$O:$O,MATCH($C9055,Кат!$I:$I,0)),INDEX(Торг!$L:$L,MATCH($C9055,Торг!$I:$I,0))),"")</f>
        <v/>
      </c>
      <c r="L9055" s="132" t="str">
        <f>IFERROR(IFERROR(INDEX(Кат!$A:$A,MATCH($C9055,Кат!$I:$I,0)),INDEX(Торг!$A:$A,MATCH($C9055,Торг!$I:$I,0))),"")</f>
        <v/>
      </c>
      <c r="M9055" s="132" t="str">
        <f>IFERROR(IFERROR(INDEX(Кат!$B:$B,MATCH($C9055,Кат!$I:$I,0)),INDEX(Торг!$B:$B,MATCH($C9055,Торг!$I:$I,0))),"")</f>
        <v/>
      </c>
      <c r="N9055" s="132" t="str">
        <f t="shared" si="141"/>
        <v>НЕИЗВЕСТНЫЙ БРЕНД 11190-1700012</v>
      </c>
      <c r="O9055" s="132" t="str">
        <f>IFERROR(IFERROR(INDEX(Кат!$B:$B,MATCH($N9055,Кат!$I:$I,0)),INDEX(Торг!$B:$B,MATCH($N9055,Торг!$I:$I,0))),"")</f>
        <v/>
      </c>
    </row>
    <row r="9056" spans="1:15">
      <c r="A9056" t="s">
        <v>20671</v>
      </c>
      <c r="C9056" s="191" t="s">
        <v>10499</v>
      </c>
      <c r="E9056" t="s">
        <v>10500</v>
      </c>
      <c r="F9056" t="s">
        <v>3823</v>
      </c>
      <c r="G9056" t="s">
        <v>399</v>
      </c>
      <c r="H9056">
        <v>16000</v>
      </c>
      <c r="J9056" t="s">
        <v>22634</v>
      </c>
      <c r="K9056" s="132" t="str">
        <f>IFERROR(IFERROR(INDEX(Кат!$O:$O,MATCH($C9056,Кат!$I:$I,0)),INDEX(Торг!$L:$L,MATCH($C9056,Торг!$I:$I,0))),"")</f>
        <v/>
      </c>
      <c r="L9056" s="132" t="str">
        <f>IFERROR(IFERROR(INDEX(Кат!$A:$A,MATCH($C9056,Кат!$I:$I,0)),INDEX(Торг!$A:$A,MATCH($C9056,Торг!$I:$I,0))),"")</f>
        <v/>
      </c>
      <c r="M9056" s="132" t="str">
        <f>IFERROR(IFERROR(INDEX(Кат!$B:$B,MATCH($C9056,Кат!$I:$I,0)),INDEX(Торг!$B:$B,MATCH($C9056,Торг!$I:$I,0))),"")</f>
        <v/>
      </c>
      <c r="N9056" s="132" t="str">
        <f t="shared" si="141"/>
        <v>НЕИЗВЕСТНЫЙ БРЕНД 21083-1700012-00</v>
      </c>
      <c r="O9056" s="132" t="str">
        <f>IFERROR(IFERROR(INDEX(Кат!$B:$B,MATCH($N9056,Кат!$I:$I,0)),INDEX(Торг!$B:$B,MATCH($N9056,Торг!$I:$I,0))),"")</f>
        <v/>
      </c>
    </row>
    <row r="9057" spans="1:15">
      <c r="A9057" t="s">
        <v>20672</v>
      </c>
      <c r="C9057" s="191" t="s">
        <v>10501</v>
      </c>
      <c r="E9057" t="s">
        <v>10502</v>
      </c>
      <c r="F9057" t="s">
        <v>3823</v>
      </c>
      <c r="G9057" t="s">
        <v>399</v>
      </c>
      <c r="H9057">
        <v>20000</v>
      </c>
      <c r="J9057" t="s">
        <v>22634</v>
      </c>
      <c r="K9057" s="132" t="str">
        <f>IFERROR(IFERROR(INDEX(Кат!$O:$O,MATCH($C9057,Кат!$I:$I,0)),INDEX(Торг!$L:$L,MATCH($C9057,Торг!$I:$I,0))),"")</f>
        <v/>
      </c>
      <c r="L9057" s="132" t="str">
        <f>IFERROR(IFERROR(INDEX(Кат!$A:$A,MATCH($C9057,Кат!$I:$I,0)),INDEX(Торг!$A:$A,MATCH($C9057,Торг!$I:$I,0))),"")</f>
        <v/>
      </c>
      <c r="M9057" s="132" t="str">
        <f>IFERROR(IFERROR(INDEX(Кат!$B:$B,MATCH($C9057,Кат!$I:$I,0)),INDEX(Торг!$B:$B,MATCH($C9057,Торг!$I:$I,0))),"")</f>
        <v/>
      </c>
      <c r="N9057" s="132" t="str">
        <f t="shared" si="141"/>
        <v>НЕИЗВЕСТНЫЙ БРЕНД 2110-1700012-00</v>
      </c>
      <c r="O9057" s="132" t="str">
        <f>IFERROR(IFERROR(INDEX(Кат!$B:$B,MATCH($N9057,Кат!$I:$I,0)),INDEX(Торг!$B:$B,MATCH($N9057,Торг!$I:$I,0))),"")</f>
        <v/>
      </c>
    </row>
    <row r="9058" spans="1:15">
      <c r="A9058" t="s">
        <v>20673</v>
      </c>
      <c r="C9058" s="191" t="s">
        <v>10503</v>
      </c>
      <c r="E9058" t="s">
        <v>10504</v>
      </c>
      <c r="F9058" t="s">
        <v>3823</v>
      </c>
      <c r="G9058" t="s">
        <v>399</v>
      </c>
      <c r="H9058">
        <v>23000</v>
      </c>
      <c r="J9058" t="s">
        <v>22634</v>
      </c>
      <c r="K9058" s="132" t="str">
        <f>IFERROR(IFERROR(INDEX(Кат!$O:$O,MATCH($C9058,Кат!$I:$I,0)),INDEX(Торг!$L:$L,MATCH($C9058,Торг!$I:$I,0))),"")</f>
        <v/>
      </c>
      <c r="L9058" s="132" t="str">
        <f>IFERROR(IFERROR(INDEX(Кат!$A:$A,MATCH($C9058,Кат!$I:$I,0)),INDEX(Торг!$A:$A,MATCH($C9058,Торг!$I:$I,0))),"")</f>
        <v/>
      </c>
      <c r="M9058" s="132" t="str">
        <f>IFERROR(IFERROR(INDEX(Кат!$B:$B,MATCH($C9058,Кат!$I:$I,0)),INDEX(Торг!$B:$B,MATCH($C9058,Торг!$I:$I,0))),"")</f>
        <v/>
      </c>
      <c r="N9058" s="132" t="str">
        <f t="shared" si="141"/>
        <v>НЕИЗВЕСТНЫЙ БРЕНД 2115-1700012-10</v>
      </c>
      <c r="O9058" s="132" t="str">
        <f>IFERROR(IFERROR(INDEX(Кат!$B:$B,MATCH($N9058,Кат!$I:$I,0)),INDEX(Торг!$B:$B,MATCH($N9058,Торг!$I:$I,0))),"")</f>
        <v/>
      </c>
    </row>
    <row r="9059" spans="1:15">
      <c r="A9059" t="s">
        <v>20674</v>
      </c>
      <c r="C9059" s="191" t="s">
        <v>10505</v>
      </c>
      <c r="E9059" t="s">
        <v>10506</v>
      </c>
      <c r="F9059" t="s">
        <v>3823</v>
      </c>
      <c r="G9059" t="s">
        <v>399</v>
      </c>
      <c r="H9059">
        <v>17500</v>
      </c>
      <c r="J9059" t="s">
        <v>22634</v>
      </c>
      <c r="K9059" s="132" t="str">
        <f>IFERROR(IFERROR(INDEX(Кат!$O:$O,MATCH($C9059,Кат!$I:$I,0)),INDEX(Торг!$L:$L,MATCH($C9059,Торг!$I:$I,0))),"")</f>
        <v/>
      </c>
      <c r="L9059" s="132" t="str">
        <f>IFERROR(IFERROR(INDEX(Кат!$A:$A,MATCH($C9059,Кат!$I:$I,0)),INDEX(Торг!$A:$A,MATCH($C9059,Торг!$I:$I,0))),"")</f>
        <v/>
      </c>
      <c r="M9059" s="132" t="str">
        <f>IFERROR(IFERROR(INDEX(Кат!$B:$B,MATCH($C9059,Кат!$I:$I,0)),INDEX(Торг!$B:$B,MATCH($C9059,Торг!$I:$I,0))),"")</f>
        <v/>
      </c>
      <c r="N9059" s="132" t="str">
        <f t="shared" si="141"/>
        <v>НЕИЗВЕСТНЫЙ БРЕНД 21230-1700010-02</v>
      </c>
      <c r="O9059" s="132" t="str">
        <f>IFERROR(IFERROR(INDEX(Кат!$B:$B,MATCH($N9059,Кат!$I:$I,0)),INDEX(Торг!$B:$B,MATCH($N9059,Торг!$I:$I,0))),"")</f>
        <v/>
      </c>
    </row>
    <row r="9060" spans="1:15">
      <c r="A9060" t="s">
        <v>20675</v>
      </c>
      <c r="C9060" s="191" t="s">
        <v>10507</v>
      </c>
      <c r="E9060" t="s">
        <v>10508</v>
      </c>
      <c r="F9060" t="s">
        <v>3823</v>
      </c>
      <c r="G9060" t="s">
        <v>399</v>
      </c>
      <c r="H9060">
        <v>23000</v>
      </c>
      <c r="J9060" t="s">
        <v>22634</v>
      </c>
      <c r="K9060" s="132" t="str">
        <f>IFERROR(IFERROR(INDEX(Кат!$O:$O,MATCH($C9060,Кат!$I:$I,0)),INDEX(Торг!$L:$L,MATCH($C9060,Торг!$I:$I,0))),"")</f>
        <v/>
      </c>
      <c r="L9060" s="132" t="str">
        <f>IFERROR(IFERROR(INDEX(Кат!$A:$A,MATCH($C9060,Кат!$I:$I,0)),INDEX(Торг!$A:$A,MATCH($C9060,Торг!$I:$I,0))),"")</f>
        <v/>
      </c>
      <c r="M9060" s="132" t="str">
        <f>IFERROR(IFERROR(INDEX(Кат!$B:$B,MATCH($C9060,Кат!$I:$I,0)),INDEX(Торг!$B:$B,MATCH($C9060,Торг!$I:$I,0))),"")</f>
        <v/>
      </c>
      <c r="N9060" s="132" t="str">
        <f t="shared" si="141"/>
        <v>НЕИЗВЕСТНЫЙ БРЕНД 21100-1700012-00</v>
      </c>
      <c r="O9060" s="132" t="str">
        <f>IFERROR(IFERROR(INDEX(Кат!$B:$B,MATCH($N9060,Кат!$I:$I,0)),INDEX(Торг!$B:$B,MATCH($N9060,Торг!$I:$I,0))),"")</f>
        <v/>
      </c>
    </row>
    <row r="9061" spans="1:15">
      <c r="A9061" t="s">
        <v>20676</v>
      </c>
      <c r="C9061" s="191" t="s">
        <v>10507</v>
      </c>
      <c r="E9061" t="s">
        <v>10509</v>
      </c>
      <c r="F9061" t="s">
        <v>3823</v>
      </c>
      <c r="G9061" t="s">
        <v>399</v>
      </c>
      <c r="H9061">
        <v>23000</v>
      </c>
      <c r="J9061" t="s">
        <v>22634</v>
      </c>
      <c r="K9061" s="132" t="str">
        <f>IFERROR(IFERROR(INDEX(Кат!$O:$O,MATCH($C9061,Кат!$I:$I,0)),INDEX(Торг!$L:$L,MATCH($C9061,Торг!$I:$I,0))),"")</f>
        <v/>
      </c>
      <c r="L9061" s="132" t="str">
        <f>IFERROR(IFERROR(INDEX(Кат!$A:$A,MATCH($C9061,Кат!$I:$I,0)),INDEX(Торг!$A:$A,MATCH($C9061,Торг!$I:$I,0))),"")</f>
        <v/>
      </c>
      <c r="M9061" s="132" t="str">
        <f>IFERROR(IFERROR(INDEX(Кат!$B:$B,MATCH($C9061,Кат!$I:$I,0)),INDEX(Торг!$B:$B,MATCH($C9061,Торг!$I:$I,0))),"")</f>
        <v/>
      </c>
      <c r="N9061" s="132" t="str">
        <f t="shared" si="141"/>
        <v>НЕИЗВЕСТНЫЙ БРЕНД 21100-1700012-00</v>
      </c>
      <c r="O9061" s="132" t="str">
        <f>IFERROR(IFERROR(INDEX(Кат!$B:$B,MATCH($N9061,Кат!$I:$I,0)),INDEX(Торг!$B:$B,MATCH($N9061,Торг!$I:$I,0))),"")</f>
        <v/>
      </c>
    </row>
    <row r="9062" spans="1:15">
      <c r="A9062" t="s">
        <v>20677</v>
      </c>
      <c r="C9062" s="191" t="s">
        <v>10510</v>
      </c>
      <c r="E9062" t="s">
        <v>10511</v>
      </c>
      <c r="F9062" t="s">
        <v>3823</v>
      </c>
      <c r="G9062" t="s">
        <v>399</v>
      </c>
      <c r="H9062">
        <v>15000</v>
      </c>
      <c r="J9062" t="s">
        <v>22634</v>
      </c>
      <c r="K9062" s="132" t="str">
        <f>IFERROR(IFERROR(INDEX(Кат!$O:$O,MATCH($C9062,Кат!$I:$I,0)),INDEX(Торг!$L:$L,MATCH($C9062,Торг!$I:$I,0))),"")</f>
        <v/>
      </c>
      <c r="L9062" s="132" t="str">
        <f>IFERROR(IFERROR(INDEX(Кат!$A:$A,MATCH($C9062,Кат!$I:$I,0)),INDEX(Торг!$A:$A,MATCH($C9062,Торг!$I:$I,0))),"")</f>
        <v/>
      </c>
      <c r="M9062" s="132" t="str">
        <f>IFERROR(IFERROR(INDEX(Кат!$B:$B,MATCH($C9062,Кат!$I:$I,0)),INDEX(Торг!$B:$B,MATCH($C9062,Торг!$I:$I,0))),"")</f>
        <v/>
      </c>
      <c r="N9062" s="132" t="str">
        <f t="shared" si="141"/>
        <v>НЕИЗВЕСТНЫЙ БРЕНД 21074-1700010-03</v>
      </c>
      <c r="O9062" s="132" t="str">
        <f>IFERROR(IFERROR(INDEX(Кат!$B:$B,MATCH($N9062,Кат!$I:$I,0)),INDEX(Торг!$B:$B,MATCH($N9062,Торг!$I:$I,0))),"")</f>
        <v/>
      </c>
    </row>
    <row r="9063" spans="1:15">
      <c r="A9063" t="s">
        <v>20678</v>
      </c>
      <c r="C9063" s="191" t="s">
        <v>10512</v>
      </c>
      <c r="E9063" t="s">
        <v>10513</v>
      </c>
      <c r="F9063" t="s">
        <v>3823</v>
      </c>
      <c r="G9063" t="s">
        <v>399</v>
      </c>
      <c r="H9063">
        <v>14500</v>
      </c>
      <c r="J9063" t="s">
        <v>22634</v>
      </c>
      <c r="K9063" s="132" t="str">
        <f>IFERROR(IFERROR(INDEX(Кат!$O:$O,MATCH($C9063,Кат!$I:$I,0)),INDEX(Торг!$L:$L,MATCH($C9063,Торг!$I:$I,0))),"")</f>
        <v/>
      </c>
      <c r="L9063" s="132" t="str">
        <f>IFERROR(IFERROR(INDEX(Кат!$A:$A,MATCH($C9063,Кат!$I:$I,0)),INDEX(Торг!$A:$A,MATCH($C9063,Торг!$I:$I,0))),"")</f>
        <v/>
      </c>
      <c r="M9063" s="132" t="str">
        <f>IFERROR(IFERROR(INDEX(Кат!$B:$B,MATCH($C9063,Кат!$I:$I,0)),INDEX(Торг!$B:$B,MATCH($C9063,Торг!$I:$I,0))),"")</f>
        <v/>
      </c>
      <c r="N9063" s="132" t="str">
        <f t="shared" si="141"/>
        <v>НЕИЗВЕСТНЫЙ БРЕНД 21074-1700010-43</v>
      </c>
      <c r="O9063" s="132" t="str">
        <f>IFERROR(IFERROR(INDEX(Кат!$B:$B,MATCH($N9063,Кат!$I:$I,0)),INDEX(Торг!$B:$B,MATCH($N9063,Торг!$I:$I,0))),"")</f>
        <v/>
      </c>
    </row>
    <row r="9064" spans="1:15">
      <c r="A9064" t="s">
        <v>20679</v>
      </c>
      <c r="C9064" s="191" t="s">
        <v>10514</v>
      </c>
      <c r="E9064" t="s">
        <v>10515</v>
      </c>
      <c r="F9064" t="s">
        <v>3823</v>
      </c>
      <c r="G9064" t="s">
        <v>399</v>
      </c>
      <c r="H9064">
        <v>17500</v>
      </c>
      <c r="J9064" t="s">
        <v>22634</v>
      </c>
      <c r="K9064" s="132" t="str">
        <f>IFERROR(IFERROR(INDEX(Кат!$O:$O,MATCH($C9064,Кат!$I:$I,0)),INDEX(Торг!$L:$L,MATCH($C9064,Торг!$I:$I,0))),"")</f>
        <v/>
      </c>
      <c r="L9064" s="132" t="str">
        <f>IFERROR(IFERROR(INDEX(Кат!$A:$A,MATCH($C9064,Кат!$I:$I,0)),INDEX(Торг!$A:$A,MATCH($C9064,Торг!$I:$I,0))),"")</f>
        <v/>
      </c>
      <c r="M9064" s="132" t="str">
        <f>IFERROR(IFERROR(INDEX(Кат!$B:$B,MATCH($C9064,Кат!$I:$I,0)),INDEX(Торг!$B:$B,MATCH($C9064,Торг!$I:$I,0))),"")</f>
        <v/>
      </c>
      <c r="N9064" s="132" t="str">
        <f t="shared" si="141"/>
        <v>НЕИЗВЕСТНЫЙ БРЕНД 21230-1800020-02</v>
      </c>
      <c r="O9064" s="132" t="str">
        <f>IFERROR(IFERROR(INDEX(Кат!$B:$B,MATCH($N9064,Кат!$I:$I,0)),INDEX(Торг!$B:$B,MATCH($N9064,Торг!$I:$I,0))),"")</f>
        <v/>
      </c>
    </row>
    <row r="9065" spans="1:15">
      <c r="A9065" t="s">
        <v>20680</v>
      </c>
      <c r="C9065" s="191" t="s">
        <v>10516</v>
      </c>
      <c r="E9065" t="s">
        <v>10517</v>
      </c>
      <c r="F9065" t="s">
        <v>3823</v>
      </c>
      <c r="G9065" t="s">
        <v>399</v>
      </c>
      <c r="H9065">
        <v>13500</v>
      </c>
      <c r="J9065" t="s">
        <v>22634</v>
      </c>
      <c r="K9065" s="132" t="str">
        <f>IFERROR(IFERROR(INDEX(Кат!$O:$O,MATCH($C9065,Кат!$I:$I,0)),INDEX(Торг!$L:$L,MATCH($C9065,Торг!$I:$I,0))),"")</f>
        <v/>
      </c>
      <c r="L9065" s="132" t="str">
        <f>IFERROR(IFERROR(INDEX(Кат!$A:$A,MATCH($C9065,Кат!$I:$I,0)),INDEX(Торг!$A:$A,MATCH($C9065,Торг!$I:$I,0))),"")</f>
        <v/>
      </c>
      <c r="M9065" s="132" t="str">
        <f>IFERROR(IFERROR(INDEX(Кат!$B:$B,MATCH($C9065,Кат!$I:$I,0)),INDEX(Торг!$B:$B,MATCH($C9065,Торг!$I:$I,0))),"")</f>
        <v/>
      </c>
      <c r="N9065" s="132" t="str">
        <f t="shared" si="141"/>
        <v>НЕИЗВЕСТНЫЙ БРЕНД 21230-1800020-00</v>
      </c>
      <c r="O9065" s="132" t="str">
        <f>IFERROR(IFERROR(INDEX(Кат!$B:$B,MATCH($N9065,Кат!$I:$I,0)),INDEX(Торг!$B:$B,MATCH($N9065,Торг!$I:$I,0))),"")</f>
        <v/>
      </c>
    </row>
    <row r="9066" spans="1:15">
      <c r="A9066" t="s">
        <v>30067</v>
      </c>
      <c r="C9066" s="191"/>
      <c r="E9066" t="s">
        <v>30068</v>
      </c>
      <c r="J9066" t="s">
        <v>22634</v>
      </c>
      <c r="K9066" s="132" t="str">
        <f>IFERROR(IFERROR(INDEX(Кат!$O:$O,MATCH($C9066,Кат!$I:$I,0)),INDEX(Торг!$L:$L,MATCH($C9066,Торг!$I:$I,0))),"")</f>
        <v/>
      </c>
      <c r="L9066" s="132" t="str">
        <f>IFERROR(IFERROR(INDEX(Кат!$A:$A,MATCH($C9066,Кат!$I:$I,0)),INDEX(Торг!$A:$A,MATCH($C9066,Торг!$I:$I,0))),"")</f>
        <v/>
      </c>
      <c r="M9066" s="132" t="str">
        <f>IFERROR(IFERROR(INDEX(Кат!$B:$B,MATCH($C9066,Кат!$I:$I,0)),INDEX(Торг!$B:$B,MATCH($C9066,Торг!$I:$I,0))),"")</f>
        <v/>
      </c>
      <c r="N9066" s="132" t="str">
        <f t="shared" si="141"/>
        <v xml:space="preserve"> </v>
      </c>
      <c r="O9066" s="132" t="str">
        <f>IFERROR(IFERROR(INDEX(Кат!$B:$B,MATCH($N9066,Кат!$I:$I,0)),INDEX(Торг!$B:$B,MATCH($N9066,Торг!$I:$I,0))),"")</f>
        <v/>
      </c>
    </row>
    <row r="9067" spans="1:15">
      <c r="A9067" t="s">
        <v>30069</v>
      </c>
      <c r="C9067" s="191">
        <v>2133708</v>
      </c>
      <c r="E9067" t="s">
        <v>30070</v>
      </c>
      <c r="F9067" t="s">
        <v>30068</v>
      </c>
      <c r="G9067" t="s">
        <v>399</v>
      </c>
      <c r="H9067">
        <v>310</v>
      </c>
      <c r="J9067" t="s">
        <v>22634</v>
      </c>
      <c r="K9067" s="132" t="str">
        <f>IFERROR(IFERROR(INDEX(Кат!$O:$O,MATCH($C9067,Кат!$I:$I,0)),INDEX(Торг!$L:$L,MATCH($C9067,Торг!$I:$I,0))),"")</f>
        <v/>
      </c>
      <c r="L9067" s="132" t="str">
        <f>IFERROR(IFERROR(INDEX(Кат!$A:$A,MATCH($C9067,Кат!$I:$I,0)),INDEX(Торг!$A:$A,MATCH($C9067,Торг!$I:$I,0))),"")</f>
        <v/>
      </c>
      <c r="M9067" s="132" t="str">
        <f>IFERROR(IFERROR(INDEX(Кат!$B:$B,MATCH($C9067,Кат!$I:$I,0)),INDEX(Торг!$B:$B,MATCH($C9067,Торг!$I:$I,0))),"")</f>
        <v/>
      </c>
      <c r="N9067" s="132" t="str">
        <f t="shared" si="141"/>
        <v>КРОНА 2133708</v>
      </c>
      <c r="O9067" s="132" t="str">
        <f>IFERROR(IFERROR(INDEX(Кат!$B:$B,MATCH($N9067,Кат!$I:$I,0)),INDEX(Торг!$B:$B,MATCH($N9067,Торг!$I:$I,0))),"")</f>
        <v/>
      </c>
    </row>
    <row r="9068" spans="1:15">
      <c r="A9068" t="s">
        <v>24717</v>
      </c>
      <c r="C9068" s="191"/>
      <c r="E9068" t="s">
        <v>24718</v>
      </c>
      <c r="J9068" t="s">
        <v>22634</v>
      </c>
      <c r="K9068" s="132" t="str">
        <f>IFERROR(IFERROR(INDEX(Кат!$O:$O,MATCH($C9068,Кат!$I:$I,0)),INDEX(Торг!$L:$L,MATCH($C9068,Торг!$I:$I,0))),"")</f>
        <v/>
      </c>
      <c r="L9068" s="132" t="str">
        <f>IFERROR(IFERROR(INDEX(Кат!$A:$A,MATCH($C9068,Кат!$I:$I,0)),INDEX(Торг!$A:$A,MATCH($C9068,Торг!$I:$I,0))),"")</f>
        <v/>
      </c>
      <c r="M9068" s="132" t="str">
        <f>IFERROR(IFERROR(INDEX(Кат!$B:$B,MATCH($C9068,Кат!$I:$I,0)),INDEX(Торг!$B:$B,MATCH($C9068,Торг!$I:$I,0))),"")</f>
        <v/>
      </c>
      <c r="N9068" s="132" t="str">
        <f t="shared" si="141"/>
        <v xml:space="preserve"> </v>
      </c>
      <c r="O9068" s="132" t="str">
        <f>IFERROR(IFERROR(INDEX(Кат!$B:$B,MATCH($N9068,Кат!$I:$I,0)),INDEX(Торг!$B:$B,MATCH($N9068,Торг!$I:$I,0))),"")</f>
        <v/>
      </c>
    </row>
    <row r="9069" spans="1:15">
      <c r="A9069" t="s">
        <v>28649</v>
      </c>
      <c r="C9069" s="191" t="s">
        <v>28650</v>
      </c>
      <c r="E9069" t="s">
        <v>28651</v>
      </c>
      <c r="F9069" t="s">
        <v>3897</v>
      </c>
      <c r="G9069" t="s">
        <v>375</v>
      </c>
      <c r="H9069">
        <v>8200</v>
      </c>
      <c r="J9069" t="s">
        <v>22634</v>
      </c>
      <c r="K9069" s="132" t="str">
        <f>IFERROR(IFERROR(INDEX(Кат!$O:$O,MATCH($C9069,Кат!$I:$I,0)),INDEX(Торг!$L:$L,MATCH($C9069,Торг!$I:$I,0))),"")</f>
        <v/>
      </c>
      <c r="L9069" s="132" t="str">
        <f>IFERROR(IFERROR(INDEX(Кат!$A:$A,MATCH($C9069,Кат!$I:$I,0)),INDEX(Торг!$A:$A,MATCH($C9069,Торг!$I:$I,0))),"")</f>
        <v/>
      </c>
      <c r="M9069" s="132" t="str">
        <f>IFERROR(IFERROR(INDEX(Кат!$B:$B,MATCH($C9069,Кат!$I:$I,0)),INDEX(Торг!$B:$B,MATCH($C9069,Торг!$I:$I,0))),"")</f>
        <v/>
      </c>
      <c r="N9069" s="132" t="str">
        <f t="shared" si="141"/>
        <v>ЛАДА ИМИДЖ 21120-1006014/15-00</v>
      </c>
      <c r="O9069" s="132" t="str">
        <f>IFERROR(IFERROR(INDEX(Кат!$B:$B,MATCH($N9069,Кат!$I:$I,0)),INDEX(Торг!$B:$B,MATCH($N9069,Торг!$I:$I,0))),"")</f>
        <v/>
      </c>
    </row>
    <row r="9070" spans="1:15">
      <c r="A9070" t="s">
        <v>20681</v>
      </c>
      <c r="C9070" s="191" t="s">
        <v>10518</v>
      </c>
      <c r="E9070" t="s">
        <v>10519</v>
      </c>
      <c r="F9070" t="s">
        <v>3900</v>
      </c>
      <c r="G9070" t="s">
        <v>375</v>
      </c>
      <c r="H9070">
        <v>1050</v>
      </c>
      <c r="J9070" t="s">
        <v>22634</v>
      </c>
      <c r="K9070" s="132" t="str">
        <f>IFERROR(IFERROR(INDEX(Кат!$O:$O,MATCH($C9070,Кат!$I:$I,0)),INDEX(Торг!$L:$L,MATCH($C9070,Торг!$I:$I,0))),"")</f>
        <v/>
      </c>
      <c r="L9070" s="132" t="str">
        <f>IFERROR(IFERROR(INDEX(Кат!$A:$A,MATCH($C9070,Кат!$I:$I,0)),INDEX(Торг!$A:$A,MATCH($C9070,Торг!$I:$I,0))),"")</f>
        <v/>
      </c>
      <c r="M9070" s="132" t="str">
        <f>IFERROR(IFERROR(INDEX(Кат!$B:$B,MATCH($C9070,Кат!$I:$I,0)),INDEX(Торг!$B:$B,MATCH($C9070,Торг!$I:$I,0))),"")</f>
        <v/>
      </c>
      <c r="N9070" s="132" t="str">
        <f t="shared" si="141"/>
        <v>ТИИР 21905-3502080-87</v>
      </c>
      <c r="O9070" s="132" t="str">
        <f>IFERROR(IFERROR(INDEX(Кат!$B:$B,MATCH($N9070,Кат!$I:$I,0)),INDEX(Торг!$B:$B,MATCH($N9070,Торг!$I:$I,0))),"")</f>
        <v/>
      </c>
    </row>
    <row r="9071" spans="1:15">
      <c r="A9071" t="s">
        <v>26790</v>
      </c>
      <c r="C9071" s="191" t="s">
        <v>26970</v>
      </c>
      <c r="E9071" t="s">
        <v>26971</v>
      </c>
      <c r="F9071" t="s">
        <v>3897</v>
      </c>
      <c r="G9071" t="s">
        <v>399</v>
      </c>
      <c r="H9071">
        <v>600</v>
      </c>
      <c r="J9071" t="s">
        <v>22634</v>
      </c>
      <c r="K9071" s="132" t="str">
        <f>IFERROR(IFERROR(INDEX(Кат!$O:$O,MATCH($C9071,Кат!$I:$I,0)),INDEX(Торг!$L:$L,MATCH($C9071,Торг!$I:$I,0))),"")</f>
        <v/>
      </c>
      <c r="L9071" s="132" t="str">
        <f>IFERROR(IFERROR(INDEX(Кат!$A:$A,MATCH($C9071,Кат!$I:$I,0)),INDEX(Торг!$A:$A,MATCH($C9071,Торг!$I:$I,0))),"")</f>
        <v/>
      </c>
      <c r="M9071" s="132" t="str">
        <f>IFERROR(IFERROR(INDEX(Кат!$B:$B,MATCH($C9071,Кат!$I:$I,0)),INDEX(Торг!$B:$B,MATCH($C9071,Торг!$I:$I,0))),"")</f>
        <v/>
      </c>
      <c r="N9071" s="132" t="str">
        <f t="shared" si="141"/>
        <v>ЛАДА ИМИДЖ 21010-1006033-00</v>
      </c>
      <c r="O9071" s="132" t="str">
        <f>IFERROR(IFERROR(INDEX(Кат!$B:$B,MATCH($N9071,Кат!$I:$I,0)),INDEX(Торг!$B:$B,MATCH($N9071,Торг!$I:$I,0))),"")</f>
        <v/>
      </c>
    </row>
    <row r="9072" spans="1:15">
      <c r="A9072" t="s">
        <v>26791</v>
      </c>
      <c r="C9072" s="191" t="s">
        <v>26972</v>
      </c>
      <c r="E9072" t="s">
        <v>26973</v>
      </c>
      <c r="F9072" t="s">
        <v>3897</v>
      </c>
      <c r="G9072" t="s">
        <v>399</v>
      </c>
      <c r="H9072">
        <v>600</v>
      </c>
      <c r="J9072" t="s">
        <v>22634</v>
      </c>
      <c r="K9072" s="132" t="str">
        <f>IFERROR(IFERROR(INDEX(Кат!$O:$O,MATCH($C9072,Кат!$I:$I,0)),INDEX(Торг!$L:$L,MATCH($C9072,Торг!$I:$I,0))),"")</f>
        <v/>
      </c>
      <c r="L9072" s="132" t="str">
        <f>IFERROR(IFERROR(INDEX(Кат!$A:$A,MATCH($C9072,Кат!$I:$I,0)),INDEX(Торг!$A:$A,MATCH($C9072,Торг!$I:$I,0))),"")</f>
        <v/>
      </c>
      <c r="M9072" s="132" t="str">
        <f>IFERROR(IFERROR(INDEX(Кат!$B:$B,MATCH($C9072,Кат!$I:$I,0)),INDEX(Торг!$B:$B,MATCH($C9072,Торг!$I:$I,0))),"")</f>
        <v/>
      </c>
      <c r="N9072" s="132" t="str">
        <f t="shared" si="141"/>
        <v>ЛАДА ИМИДЖ 21214-1006033-00</v>
      </c>
      <c r="O9072" s="132" t="str">
        <f>IFERROR(IFERROR(INDEX(Кат!$B:$B,MATCH($N9072,Кат!$I:$I,0)),INDEX(Торг!$B:$B,MATCH($N9072,Торг!$I:$I,0))),"")</f>
        <v/>
      </c>
    </row>
    <row r="9073" spans="1:15">
      <c r="A9073" t="s">
        <v>20682</v>
      </c>
      <c r="C9073" s="191" t="s">
        <v>10512</v>
      </c>
      <c r="E9073" t="s">
        <v>10520</v>
      </c>
      <c r="F9073" t="s">
        <v>3897</v>
      </c>
      <c r="G9073" t="s">
        <v>399</v>
      </c>
      <c r="H9073">
        <v>26500</v>
      </c>
      <c r="J9073" t="s">
        <v>22634</v>
      </c>
      <c r="K9073" s="132" t="str">
        <f>IFERROR(IFERROR(INDEX(Кат!$O:$O,MATCH($C9073,Кат!$I:$I,0)),INDEX(Торг!$L:$L,MATCH($C9073,Торг!$I:$I,0))),"")</f>
        <v/>
      </c>
      <c r="L9073" s="132" t="str">
        <f>IFERROR(IFERROR(INDEX(Кат!$A:$A,MATCH($C9073,Кат!$I:$I,0)),INDEX(Торг!$A:$A,MATCH($C9073,Торг!$I:$I,0))),"")</f>
        <v/>
      </c>
      <c r="M9073" s="132" t="str">
        <f>IFERROR(IFERROR(INDEX(Кат!$B:$B,MATCH($C9073,Кат!$I:$I,0)),INDEX(Торг!$B:$B,MATCH($C9073,Торг!$I:$I,0))),"")</f>
        <v/>
      </c>
      <c r="N9073" s="132" t="str">
        <f t="shared" si="141"/>
        <v>ЛАДА ИМИДЖ 21074-1700010-43</v>
      </c>
      <c r="O9073" s="132" t="str">
        <f>IFERROR(IFERROR(INDEX(Кат!$B:$B,MATCH($N9073,Кат!$I:$I,0)),INDEX(Торг!$B:$B,MATCH($N9073,Торг!$I:$I,0))),"")</f>
        <v/>
      </c>
    </row>
    <row r="9074" spans="1:15">
      <c r="A9074" t="s">
        <v>20683</v>
      </c>
      <c r="C9074" s="191">
        <v>8450133031</v>
      </c>
      <c r="E9074" t="s">
        <v>10521</v>
      </c>
      <c r="F9074" t="s">
        <v>3897</v>
      </c>
      <c r="G9074" t="s">
        <v>399</v>
      </c>
      <c r="H9074">
        <v>5400</v>
      </c>
      <c r="J9074" t="s">
        <v>22634</v>
      </c>
      <c r="K9074" s="132" t="str">
        <f>IFERROR(IFERROR(INDEX(Кат!$O:$O,MATCH($C9074,Кат!$I:$I,0)),INDEX(Торг!$L:$L,MATCH($C9074,Торг!$I:$I,0))),"")</f>
        <v/>
      </c>
      <c r="L9074" s="132" t="str">
        <f>IFERROR(IFERROR(INDEX(Кат!$A:$A,MATCH($C9074,Кат!$I:$I,0)),INDEX(Торг!$A:$A,MATCH($C9074,Торг!$I:$I,0))),"")</f>
        <v/>
      </c>
      <c r="M9074" s="132" t="str">
        <f>IFERROR(IFERROR(INDEX(Кат!$B:$B,MATCH($C9074,Кат!$I:$I,0)),INDEX(Торг!$B:$B,MATCH($C9074,Торг!$I:$I,0))),"")</f>
        <v/>
      </c>
      <c r="N9074" s="132" t="str">
        <f t="shared" si="141"/>
        <v>ЛАДА ИМИДЖ 8450133031</v>
      </c>
      <c r="O9074" s="132" t="str">
        <f>IFERROR(IFERROR(INDEX(Кат!$B:$B,MATCH($N9074,Кат!$I:$I,0)),INDEX(Торг!$B:$B,MATCH($N9074,Торг!$I:$I,0))),"")</f>
        <v/>
      </c>
    </row>
    <row r="9075" spans="1:15">
      <c r="A9075" t="s">
        <v>20684</v>
      </c>
      <c r="C9075" s="191" t="s">
        <v>10522</v>
      </c>
      <c r="E9075" t="s">
        <v>10523</v>
      </c>
      <c r="F9075" t="s">
        <v>3897</v>
      </c>
      <c r="G9075" t="s">
        <v>399</v>
      </c>
      <c r="H9075">
        <v>2100</v>
      </c>
      <c r="J9075" t="s">
        <v>22634</v>
      </c>
      <c r="K9075" s="132" t="str">
        <f>IFERROR(IFERROR(INDEX(Кат!$O:$O,MATCH($C9075,Кат!$I:$I,0)),INDEX(Торг!$L:$L,MATCH($C9075,Торг!$I:$I,0))),"")</f>
        <v/>
      </c>
      <c r="L9075" s="132" t="str">
        <f>IFERROR(IFERROR(INDEX(Кат!$A:$A,MATCH($C9075,Кат!$I:$I,0)),INDEX(Торг!$A:$A,MATCH($C9075,Торг!$I:$I,0))),"")</f>
        <v/>
      </c>
      <c r="M9075" s="132" t="str">
        <f>IFERROR(IFERROR(INDEX(Кат!$B:$B,MATCH($C9075,Кат!$I:$I,0)),INDEX(Торг!$B:$B,MATCH($C9075,Торг!$I:$I,0))),"")</f>
        <v/>
      </c>
      <c r="N9075" s="132" t="str">
        <f t="shared" si="141"/>
        <v>ЛАДА ИМИДЖ 21100-1005115-02</v>
      </c>
      <c r="O9075" s="132" t="str">
        <f>IFERROR(IFERROR(INDEX(Кат!$B:$B,MATCH($N9075,Кат!$I:$I,0)),INDEX(Торг!$B:$B,MATCH($N9075,Торг!$I:$I,0))),"")</f>
        <v/>
      </c>
    </row>
    <row r="9076" spans="1:15">
      <c r="A9076" t="s">
        <v>20685</v>
      </c>
      <c r="C9076" s="191" t="s">
        <v>3523</v>
      </c>
      <c r="E9076" t="s">
        <v>10524</v>
      </c>
      <c r="F9076" t="s">
        <v>3823</v>
      </c>
      <c r="G9076" t="s">
        <v>399</v>
      </c>
      <c r="H9076">
        <v>3900</v>
      </c>
      <c r="J9076" t="s">
        <v>22634</v>
      </c>
      <c r="K9076" s="132" t="str">
        <f>IFERROR(IFERROR(INDEX(Кат!$O:$O,MATCH($C9076,Кат!$I:$I,0)),INDEX(Торг!$L:$L,MATCH($C9076,Торг!$I:$I,0))),"")</f>
        <v/>
      </c>
      <c r="L9076" s="132" t="str">
        <f>IFERROR(IFERROR(INDEX(Кат!$A:$A,MATCH($C9076,Кат!$I:$I,0)),INDEX(Торг!$A:$A,MATCH($C9076,Торг!$I:$I,0))),"")</f>
        <v/>
      </c>
      <c r="M9076" s="132" t="str">
        <f>IFERROR(IFERROR(INDEX(Кат!$B:$B,MATCH($C9076,Кат!$I:$I,0)),INDEX(Торг!$B:$B,MATCH($C9076,Торг!$I:$I,0))),"")</f>
        <v/>
      </c>
      <c r="N9076" s="132" t="str">
        <f t="shared" si="141"/>
        <v>НЕИЗВЕСТНЫЙ БРЕНД 21810-1005115-00</v>
      </c>
      <c r="O9076" s="132" t="str">
        <f>IFERROR(IFERROR(INDEX(Кат!$B:$B,MATCH($N9076,Кат!$I:$I,0)),INDEX(Торг!$B:$B,MATCH($N9076,Торг!$I:$I,0))),"")</f>
        <v/>
      </c>
    </row>
    <row r="9077" spans="1:15">
      <c r="A9077" t="s">
        <v>20686</v>
      </c>
      <c r="C9077" s="191" t="s">
        <v>3895</v>
      </c>
      <c r="E9077" t="s">
        <v>3896</v>
      </c>
      <c r="F9077" t="s">
        <v>3897</v>
      </c>
      <c r="G9077" t="s">
        <v>375</v>
      </c>
      <c r="H9077">
        <v>650</v>
      </c>
      <c r="J9077" t="s">
        <v>22634</v>
      </c>
      <c r="K9077" s="132" t="str">
        <f>IFERROR(IFERROR(INDEX(Кат!$O:$O,MATCH($C9077,Кат!$I:$I,0)),INDEX(Торг!$L:$L,MATCH($C9077,Торг!$I:$I,0))),"")</f>
        <v/>
      </c>
      <c r="L9077" s="132" t="str">
        <f>IFERROR(IFERROR(INDEX(Кат!$A:$A,MATCH($C9077,Кат!$I:$I,0)),INDEX(Торг!$A:$A,MATCH($C9077,Торг!$I:$I,0))),"")</f>
        <v/>
      </c>
      <c r="M9077" s="132" t="str">
        <f>IFERROR(IFERROR(INDEX(Кат!$B:$B,MATCH($C9077,Кат!$I:$I,0)),INDEX(Торг!$B:$B,MATCH($C9077,Торг!$I:$I,0))),"")</f>
        <v/>
      </c>
      <c r="N9077" s="132" t="str">
        <f t="shared" si="141"/>
        <v>ЛАДА ИМИДЖ 21010-3501800-83</v>
      </c>
      <c r="O9077" s="132" t="str">
        <f>IFERROR(IFERROR(INDEX(Кат!$B:$B,MATCH($N9077,Кат!$I:$I,0)),INDEX(Торг!$B:$B,MATCH($N9077,Торг!$I:$I,0))),"")</f>
        <v/>
      </c>
    </row>
    <row r="9078" spans="1:15">
      <c r="A9078" t="s">
        <v>20687</v>
      </c>
      <c r="C9078" s="191" t="s">
        <v>3898</v>
      </c>
      <c r="E9078" t="s">
        <v>3899</v>
      </c>
      <c r="F9078" t="s">
        <v>3900</v>
      </c>
      <c r="G9078" t="s">
        <v>375</v>
      </c>
      <c r="H9078">
        <v>480</v>
      </c>
      <c r="J9078" t="s">
        <v>22634</v>
      </c>
      <c r="K9078" s="132" t="str">
        <f>IFERROR(IFERROR(INDEX(Кат!$O:$O,MATCH($C9078,Кат!$I:$I,0)),INDEX(Торг!$L:$L,MATCH($C9078,Торг!$I:$I,0))),"")</f>
        <v/>
      </c>
      <c r="L9078" s="132" t="str">
        <f>IFERROR(IFERROR(INDEX(Кат!$A:$A,MATCH($C9078,Кат!$I:$I,0)),INDEX(Торг!$A:$A,MATCH($C9078,Торг!$I:$I,0))),"")</f>
        <v/>
      </c>
      <c r="M9078" s="132" t="str">
        <f>IFERROR(IFERROR(INDEX(Кат!$B:$B,MATCH($C9078,Кат!$I:$I,0)),INDEX(Торг!$B:$B,MATCH($C9078,Торг!$I:$I,0))),"")</f>
        <v/>
      </c>
      <c r="N9078" s="132" t="str">
        <f t="shared" si="141"/>
        <v>ТИИР 21010-3501800-82</v>
      </c>
      <c r="O9078" s="132" t="str">
        <f>IFERROR(IFERROR(INDEX(Кат!$B:$B,MATCH($N9078,Кат!$I:$I,0)),INDEX(Торг!$B:$B,MATCH($N9078,Торг!$I:$I,0))),"")</f>
        <v/>
      </c>
    </row>
    <row r="9079" spans="1:15">
      <c r="A9079" t="s">
        <v>20688</v>
      </c>
      <c r="C9079" s="191" t="s">
        <v>10525</v>
      </c>
      <c r="E9079" t="s">
        <v>14203</v>
      </c>
      <c r="F9079" t="s">
        <v>3900</v>
      </c>
      <c r="G9079" t="s">
        <v>375</v>
      </c>
      <c r="H9079">
        <v>850</v>
      </c>
      <c r="J9079" t="s">
        <v>22634</v>
      </c>
      <c r="K9079" s="132" t="str">
        <f>IFERROR(IFERROR(INDEX(Кат!$O:$O,MATCH($C9079,Кат!$I:$I,0)),INDEX(Торг!$L:$L,MATCH($C9079,Торг!$I:$I,0))),"")</f>
        <v/>
      </c>
      <c r="L9079" s="132" t="str">
        <f>IFERROR(IFERROR(INDEX(Кат!$A:$A,MATCH($C9079,Кат!$I:$I,0)),INDEX(Торг!$A:$A,MATCH($C9079,Торг!$I:$I,0))),"")</f>
        <v/>
      </c>
      <c r="M9079" s="132" t="str">
        <f>IFERROR(IFERROR(INDEX(Кат!$B:$B,MATCH($C9079,Кат!$I:$I,0)),INDEX(Торг!$B:$B,MATCH($C9079,Торг!$I:$I,0))),"")</f>
        <v/>
      </c>
      <c r="N9079" s="132" t="str">
        <f t="shared" si="141"/>
        <v>ТИИР 21080-3501800-83</v>
      </c>
      <c r="O9079" s="132" t="str">
        <f>IFERROR(IFERROR(INDEX(Кат!$B:$B,MATCH($N9079,Кат!$I:$I,0)),INDEX(Торг!$B:$B,MATCH($N9079,Торг!$I:$I,0))),"")</f>
        <v/>
      </c>
    </row>
    <row r="9080" spans="1:15">
      <c r="A9080" t="s">
        <v>20689</v>
      </c>
      <c r="C9080" s="191" t="s">
        <v>10526</v>
      </c>
      <c r="E9080" t="s">
        <v>10527</v>
      </c>
      <c r="F9080" t="s">
        <v>3900</v>
      </c>
      <c r="G9080" t="s">
        <v>375</v>
      </c>
      <c r="H9080">
        <v>750</v>
      </c>
      <c r="J9080" t="s">
        <v>22634</v>
      </c>
      <c r="K9080" s="132" t="str">
        <f>IFERROR(IFERROR(INDEX(Кат!$O:$O,MATCH($C9080,Кат!$I:$I,0)),INDEX(Торг!$L:$L,MATCH($C9080,Торг!$I:$I,0))),"")</f>
        <v/>
      </c>
      <c r="L9080" s="132" t="str">
        <f>IFERROR(IFERROR(INDEX(Кат!$A:$A,MATCH($C9080,Кат!$I:$I,0)),INDEX(Торг!$A:$A,MATCH($C9080,Торг!$I:$I,0))),"")</f>
        <v/>
      </c>
      <c r="M9080" s="132" t="str">
        <f>IFERROR(IFERROR(INDEX(Кат!$B:$B,MATCH($C9080,Кат!$I:$I,0)),INDEX(Торг!$B:$B,MATCH($C9080,Торг!$I:$I,0))),"")</f>
        <v/>
      </c>
      <c r="N9080" s="132" t="str">
        <f t="shared" si="141"/>
        <v>ТИИР 21080-3501800-82</v>
      </c>
      <c r="O9080" s="132" t="str">
        <f>IFERROR(IFERROR(INDEX(Кат!$B:$B,MATCH($N9080,Кат!$I:$I,0)),INDEX(Торг!$B:$B,MATCH($N9080,Торг!$I:$I,0))),"")</f>
        <v/>
      </c>
    </row>
    <row r="9081" spans="1:15">
      <c r="A9081" t="s">
        <v>20690</v>
      </c>
      <c r="C9081" s="191" t="s">
        <v>10528</v>
      </c>
      <c r="E9081" t="s">
        <v>10529</v>
      </c>
      <c r="F9081" t="s">
        <v>3897</v>
      </c>
      <c r="G9081" t="s">
        <v>375</v>
      </c>
      <c r="H9081">
        <v>850</v>
      </c>
      <c r="J9081" t="s">
        <v>22634</v>
      </c>
      <c r="K9081" s="132" t="str">
        <f>IFERROR(IFERROR(INDEX(Кат!$O:$O,MATCH($C9081,Кат!$I:$I,0)),INDEX(Торг!$L:$L,MATCH($C9081,Торг!$I:$I,0))),"")</f>
        <v/>
      </c>
      <c r="L9081" s="132" t="str">
        <f>IFERROR(IFERROR(INDEX(Кат!$A:$A,MATCH($C9081,Кат!$I:$I,0)),INDEX(Торг!$A:$A,MATCH($C9081,Торг!$I:$I,0))),"")</f>
        <v/>
      </c>
      <c r="M9081" s="132" t="str">
        <f>IFERROR(IFERROR(INDEX(Кат!$B:$B,MATCH($C9081,Кат!$I:$I,0)),INDEX(Торг!$B:$B,MATCH($C9081,Торг!$I:$I,0))),"")</f>
        <v/>
      </c>
      <c r="N9081" s="132" t="str">
        <f t="shared" si="141"/>
        <v>ЛАДА ИМИДЖ 21100-3501800-83</v>
      </c>
      <c r="O9081" s="132" t="str">
        <f>IFERROR(IFERROR(INDEX(Кат!$B:$B,MATCH($N9081,Кат!$I:$I,0)),INDEX(Торг!$B:$B,MATCH($N9081,Торг!$I:$I,0))),"")</f>
        <v/>
      </c>
    </row>
    <row r="9082" spans="1:15">
      <c r="A9082" t="s">
        <v>20691</v>
      </c>
      <c r="C9082" s="191" t="s">
        <v>3901</v>
      </c>
      <c r="E9082" t="s">
        <v>3902</v>
      </c>
      <c r="F9082" t="s">
        <v>3900</v>
      </c>
      <c r="G9082" t="s">
        <v>375</v>
      </c>
      <c r="H9082">
        <v>810</v>
      </c>
      <c r="J9082" t="s">
        <v>22634</v>
      </c>
      <c r="K9082" s="132" t="str">
        <f>IFERROR(IFERROR(INDEX(Кат!$O:$O,MATCH($C9082,Кат!$I:$I,0)),INDEX(Торг!$L:$L,MATCH($C9082,Торг!$I:$I,0))),"")</f>
        <v/>
      </c>
      <c r="L9082" s="132" t="str">
        <f>IFERROR(IFERROR(INDEX(Кат!$A:$A,MATCH($C9082,Кат!$I:$I,0)),INDEX(Торг!$A:$A,MATCH($C9082,Торг!$I:$I,0))),"")</f>
        <v/>
      </c>
      <c r="M9082" s="132" t="str">
        <f>IFERROR(IFERROR(INDEX(Кат!$B:$B,MATCH($C9082,Кат!$I:$I,0)),INDEX(Торг!$B:$B,MATCH($C9082,Торг!$I:$I,0))),"")</f>
        <v/>
      </c>
      <c r="N9082" s="132" t="str">
        <f t="shared" si="141"/>
        <v>ТИИР 21100-3501800-82</v>
      </c>
      <c r="O9082" s="132" t="str">
        <f>IFERROR(IFERROR(INDEX(Кат!$B:$B,MATCH($N9082,Кат!$I:$I,0)),INDEX(Торг!$B:$B,MATCH($N9082,Торг!$I:$I,0))),"")</f>
        <v/>
      </c>
    </row>
    <row r="9083" spans="1:15">
      <c r="A9083" t="s">
        <v>20692</v>
      </c>
      <c r="C9083" s="191" t="s">
        <v>10530</v>
      </c>
      <c r="E9083" t="s">
        <v>10531</v>
      </c>
      <c r="F9083" t="s">
        <v>3897</v>
      </c>
      <c r="G9083" t="s">
        <v>375</v>
      </c>
      <c r="H9083">
        <v>640</v>
      </c>
      <c r="J9083" t="s">
        <v>22634</v>
      </c>
      <c r="K9083" s="132" t="str">
        <f>IFERROR(IFERROR(INDEX(Кат!$O:$O,MATCH($C9083,Кат!$I:$I,0)),INDEX(Торг!$L:$L,MATCH($C9083,Торг!$I:$I,0))),"")</f>
        <v/>
      </c>
      <c r="L9083" s="132" t="str">
        <f>IFERROR(IFERROR(INDEX(Кат!$A:$A,MATCH($C9083,Кат!$I:$I,0)),INDEX(Торг!$A:$A,MATCH($C9083,Торг!$I:$I,0))),"")</f>
        <v/>
      </c>
      <c r="M9083" s="132" t="str">
        <f>IFERROR(IFERROR(INDEX(Кат!$B:$B,MATCH($C9083,Кат!$I:$I,0)),INDEX(Торг!$B:$B,MATCH($C9083,Торг!$I:$I,0))),"")</f>
        <v/>
      </c>
      <c r="N9083" s="132" t="str">
        <f t="shared" si="141"/>
        <v>ЛАДА ИМИДЖ 21210-3501800-83</v>
      </c>
      <c r="O9083" s="132" t="str">
        <f>IFERROR(IFERROR(INDEX(Кат!$B:$B,MATCH($N9083,Кат!$I:$I,0)),INDEX(Торг!$B:$B,MATCH($N9083,Торг!$I:$I,0))),"")</f>
        <v/>
      </c>
    </row>
    <row r="9084" spans="1:15">
      <c r="A9084" t="s">
        <v>20693</v>
      </c>
      <c r="C9084" s="191" t="s">
        <v>10532</v>
      </c>
      <c r="E9084" t="s">
        <v>10533</v>
      </c>
      <c r="F9084" t="s">
        <v>3900</v>
      </c>
      <c r="G9084" t="s">
        <v>375</v>
      </c>
      <c r="H9084">
        <v>700</v>
      </c>
      <c r="J9084" t="s">
        <v>22634</v>
      </c>
      <c r="K9084" s="132" t="str">
        <f>IFERROR(IFERROR(INDEX(Кат!$O:$O,MATCH($C9084,Кат!$I:$I,0)),INDEX(Торг!$L:$L,MATCH($C9084,Торг!$I:$I,0))),"")</f>
        <v/>
      </c>
      <c r="L9084" s="132" t="str">
        <f>IFERROR(IFERROR(INDEX(Кат!$A:$A,MATCH($C9084,Кат!$I:$I,0)),INDEX(Торг!$A:$A,MATCH($C9084,Торг!$I:$I,0))),"")</f>
        <v/>
      </c>
      <c r="M9084" s="132" t="str">
        <f>IFERROR(IFERROR(INDEX(Кат!$B:$B,MATCH($C9084,Кат!$I:$I,0)),INDEX(Торг!$B:$B,MATCH($C9084,Торг!$I:$I,0))),"")</f>
        <v/>
      </c>
      <c r="N9084" s="132" t="str">
        <f t="shared" si="141"/>
        <v>ТИИР 21210-3501800-82</v>
      </c>
      <c r="O9084" s="132" t="str">
        <f>IFERROR(IFERROR(INDEX(Кат!$B:$B,MATCH($N9084,Кат!$I:$I,0)),INDEX(Торг!$B:$B,MATCH($N9084,Торг!$I:$I,0))),"")</f>
        <v/>
      </c>
    </row>
    <row r="9085" spans="1:15">
      <c r="A9085" t="s">
        <v>20694</v>
      </c>
      <c r="C9085" s="191" t="s">
        <v>3903</v>
      </c>
      <c r="E9085" t="s">
        <v>3904</v>
      </c>
      <c r="F9085" t="s">
        <v>3897</v>
      </c>
      <c r="G9085" t="s">
        <v>375</v>
      </c>
      <c r="H9085">
        <v>1150</v>
      </c>
      <c r="J9085" t="s">
        <v>22634</v>
      </c>
      <c r="K9085" s="132" t="str">
        <f>IFERROR(IFERROR(INDEX(Кат!$O:$O,MATCH($C9085,Кат!$I:$I,0)),INDEX(Торг!$L:$L,MATCH($C9085,Торг!$I:$I,0))),"")</f>
        <v/>
      </c>
      <c r="L9085" s="132" t="str">
        <f>IFERROR(IFERROR(INDEX(Кат!$A:$A,MATCH($C9085,Кат!$I:$I,0)),INDEX(Торг!$A:$A,MATCH($C9085,Торг!$I:$I,0))),"")</f>
        <v/>
      </c>
      <c r="M9085" s="132" t="str">
        <f>IFERROR(IFERROR(INDEX(Кат!$B:$B,MATCH($C9085,Кат!$I:$I,0)),INDEX(Торг!$B:$B,MATCH($C9085,Торг!$I:$I,0))),"")</f>
        <v/>
      </c>
      <c r="N9085" s="132" t="str">
        <f t="shared" si="141"/>
        <v>ЛАДА ИМИДЖ 21920-3501800-83</v>
      </c>
      <c r="O9085" s="132" t="str">
        <f>IFERROR(IFERROR(INDEX(Кат!$B:$B,MATCH($N9085,Кат!$I:$I,0)),INDEX(Торг!$B:$B,MATCH($N9085,Торг!$I:$I,0))),"")</f>
        <v/>
      </c>
    </row>
    <row r="9086" spans="1:15">
      <c r="A9086" t="s">
        <v>20695</v>
      </c>
      <c r="C9086" s="191" t="s">
        <v>10534</v>
      </c>
      <c r="E9086" t="s">
        <v>10535</v>
      </c>
      <c r="F9086" t="s">
        <v>9606</v>
      </c>
      <c r="G9086" t="s">
        <v>399</v>
      </c>
      <c r="H9086">
        <v>600</v>
      </c>
      <c r="J9086" t="s">
        <v>22634</v>
      </c>
      <c r="K9086" s="132" t="str">
        <f>IFERROR(IFERROR(INDEX(Кат!$O:$O,MATCH($C9086,Кат!$I:$I,0)),INDEX(Торг!$L:$L,MATCH($C9086,Торг!$I:$I,0))),"")</f>
        <v/>
      </c>
      <c r="L9086" s="132" t="str">
        <f>IFERROR(IFERROR(INDEX(Кат!$A:$A,MATCH($C9086,Кат!$I:$I,0)),INDEX(Торг!$A:$A,MATCH($C9086,Торг!$I:$I,0))),"")</f>
        <v/>
      </c>
      <c r="M9086" s="132" t="str">
        <f>IFERROR(IFERROR(INDEX(Кат!$B:$B,MATCH($C9086,Кат!$I:$I,0)),INDEX(Торг!$B:$B,MATCH($C9086,Торг!$I:$I,0))),"")</f>
        <v/>
      </c>
      <c r="N9086" s="132" t="str">
        <f t="shared" si="141"/>
        <v>ВОЛОГОДСКИЙ ПОДШИПНИКОВЫЙ ЗАВОД 11180-2902840-01</v>
      </c>
      <c r="O9086" s="132" t="str">
        <f>IFERROR(IFERROR(INDEX(Кат!$B:$B,MATCH($N9086,Кат!$I:$I,0)),INDEX(Торг!$B:$B,MATCH($N9086,Торг!$I:$I,0))),"")</f>
        <v/>
      </c>
    </row>
    <row r="9087" spans="1:15">
      <c r="A9087" t="s">
        <v>20696</v>
      </c>
      <c r="C9087" s="191" t="s">
        <v>34015</v>
      </c>
      <c r="E9087" t="s">
        <v>10536</v>
      </c>
      <c r="F9087" t="s">
        <v>3897</v>
      </c>
      <c r="G9087" t="s">
        <v>375</v>
      </c>
      <c r="H9087">
        <v>1950</v>
      </c>
      <c r="J9087" t="s">
        <v>22634</v>
      </c>
      <c r="K9087" s="132" t="str">
        <f>IFERROR(IFERROR(INDEX(Кат!$O:$O,MATCH($C9087,Кат!$I:$I,0)),INDEX(Торг!$L:$L,MATCH($C9087,Торг!$I:$I,0))),"")</f>
        <v/>
      </c>
      <c r="L9087" s="132" t="str">
        <f>IFERROR(IFERROR(INDEX(Кат!$A:$A,MATCH($C9087,Кат!$I:$I,0)),INDEX(Торг!$A:$A,MATCH($C9087,Торг!$I:$I,0))),"")</f>
        <v/>
      </c>
      <c r="M9087" s="132" t="str">
        <f>IFERROR(IFERROR(INDEX(Кат!$B:$B,MATCH($C9087,Кат!$I:$I,0)),INDEX(Торг!$B:$B,MATCH($C9087,Торг!$I:$I,0))),"")</f>
        <v/>
      </c>
      <c r="N9087" s="132" t="str">
        <f t="shared" si="141"/>
        <v xml:space="preserve">ЛАДА ИМИДЖ 21100-2912712-00                                        </v>
      </c>
      <c r="O9087" s="132" t="str">
        <f>IFERROR(IFERROR(INDEX(Кат!$B:$B,MATCH($N9087,Кат!$I:$I,0)),INDEX(Торг!$B:$B,MATCH($N9087,Торг!$I:$I,0))),"")</f>
        <v/>
      </c>
    </row>
    <row r="9088" spans="1:15">
      <c r="A9088" t="s">
        <v>20697</v>
      </c>
      <c r="C9088" s="191" t="s">
        <v>10537</v>
      </c>
      <c r="E9088" t="s">
        <v>10538</v>
      </c>
      <c r="F9088" t="s">
        <v>3897</v>
      </c>
      <c r="G9088" t="s">
        <v>375</v>
      </c>
      <c r="H9088">
        <v>2600</v>
      </c>
      <c r="J9088" t="s">
        <v>22634</v>
      </c>
      <c r="K9088" s="132" t="str">
        <f>IFERROR(IFERROR(INDEX(Кат!$O:$O,MATCH($C9088,Кат!$I:$I,0)),INDEX(Торг!$L:$L,MATCH($C9088,Торг!$I:$I,0))),"")</f>
        <v/>
      </c>
      <c r="L9088" s="132" t="str">
        <f>IFERROR(IFERROR(INDEX(Кат!$A:$A,MATCH($C9088,Кат!$I:$I,0)),INDEX(Торг!$A:$A,MATCH($C9088,Торг!$I:$I,0))),"")</f>
        <v/>
      </c>
      <c r="M9088" s="132" t="str">
        <f>IFERROR(IFERROR(INDEX(Кат!$B:$B,MATCH($C9088,Кат!$I:$I,0)),INDEX(Торг!$B:$B,MATCH($C9088,Торг!$I:$I,0))),"")</f>
        <v/>
      </c>
      <c r="N9088" s="132" t="str">
        <f t="shared" si="141"/>
        <v>ЛАДА ИМИДЖ 21700-2902712-00</v>
      </c>
      <c r="O9088" s="132" t="str">
        <f>IFERROR(IFERROR(INDEX(Кат!$B:$B,MATCH($N9088,Кат!$I:$I,0)),INDEX(Торг!$B:$B,MATCH($N9088,Торг!$I:$I,0))),"")</f>
        <v/>
      </c>
    </row>
    <row r="9089" spans="1:15">
      <c r="A9089" t="s">
        <v>20698</v>
      </c>
      <c r="C9089" s="191" t="s">
        <v>10539</v>
      </c>
      <c r="E9089" t="s">
        <v>10540</v>
      </c>
      <c r="F9089" t="s">
        <v>3897</v>
      </c>
      <c r="G9089" t="s">
        <v>399</v>
      </c>
      <c r="H9089">
        <v>7250</v>
      </c>
      <c r="J9089" t="s">
        <v>22634</v>
      </c>
      <c r="K9089" s="132" t="str">
        <f>IFERROR(IFERROR(INDEX(Кат!$O:$O,MATCH($C9089,Кат!$I:$I,0)),INDEX(Торг!$L:$L,MATCH($C9089,Торг!$I:$I,0))),"")</f>
        <v/>
      </c>
      <c r="L9089" s="132" t="str">
        <f>IFERROR(IFERROR(INDEX(Кат!$A:$A,MATCH($C9089,Кат!$I:$I,0)),INDEX(Торг!$A:$A,MATCH($C9089,Торг!$I:$I,0))),"")</f>
        <v/>
      </c>
      <c r="M9089" s="132" t="str">
        <f>IFERROR(IFERROR(INDEX(Кат!$B:$B,MATCH($C9089,Кат!$I:$I,0)),INDEX(Торг!$B:$B,MATCH($C9089,Торг!$I:$I,0))),"")</f>
        <v/>
      </c>
      <c r="N9089" s="132" t="str">
        <f t="shared" si="141"/>
        <v>ЛАДА ИМИДЖ 11183-3400010-01</v>
      </c>
      <c r="O9089" s="132" t="str">
        <f>IFERROR(IFERROR(INDEX(Кат!$B:$B,MATCH($N9089,Кат!$I:$I,0)),INDEX(Торг!$B:$B,MATCH($N9089,Торг!$I:$I,0))),"")</f>
        <v/>
      </c>
    </row>
    <row r="9090" spans="1:15">
      <c r="A9090" t="s">
        <v>20699</v>
      </c>
      <c r="C9090" s="191" t="s">
        <v>3905</v>
      </c>
      <c r="E9090" t="s">
        <v>3906</v>
      </c>
      <c r="F9090" t="s">
        <v>3803</v>
      </c>
      <c r="G9090" t="s">
        <v>375</v>
      </c>
      <c r="H9090">
        <v>700</v>
      </c>
      <c r="J9090" t="s">
        <v>22634</v>
      </c>
      <c r="K9090" s="132" t="str">
        <f>IFERROR(IFERROR(INDEX(Кат!$O:$O,MATCH($C9090,Кат!$I:$I,0)),INDEX(Торг!$L:$L,MATCH($C9090,Торг!$I:$I,0))),"")</f>
        <v/>
      </c>
      <c r="L9090" s="132" t="str">
        <f>IFERROR(IFERROR(INDEX(Кат!$A:$A,MATCH($C9090,Кат!$I:$I,0)),INDEX(Торг!$A:$A,MATCH($C9090,Торг!$I:$I,0))),"")</f>
        <v/>
      </c>
      <c r="M9090" s="132" t="str">
        <f>IFERROR(IFERROR(INDEX(Кат!$B:$B,MATCH($C9090,Кат!$I:$I,0)),INDEX(Торг!$B:$B,MATCH($C9090,Торг!$I:$I,0))),"")</f>
        <v/>
      </c>
      <c r="N9090" s="132" t="str">
        <f t="shared" si="141"/>
        <v>ДВРМ 21080-3707010-86</v>
      </c>
      <c r="O9090" s="132" t="str">
        <f>IFERROR(IFERROR(INDEX(Кат!$B:$B,MATCH($N9090,Кат!$I:$I,0)),INDEX(Торг!$B:$B,MATCH($N9090,Торг!$I:$I,0))),"")</f>
        <v/>
      </c>
    </row>
    <row r="9091" spans="1:15">
      <c r="A9091" t="s">
        <v>20700</v>
      </c>
      <c r="C9091" s="191" t="s">
        <v>13900</v>
      </c>
      <c r="E9091" t="s">
        <v>13901</v>
      </c>
      <c r="F9091" t="s">
        <v>3803</v>
      </c>
      <c r="G9091" t="s">
        <v>375</v>
      </c>
      <c r="H9091">
        <v>710</v>
      </c>
      <c r="J9091" t="s">
        <v>22634</v>
      </c>
      <c r="K9091" s="132" t="str">
        <f>IFERROR(IFERROR(INDEX(Кат!$O:$O,MATCH($C9091,Кат!$I:$I,0)),INDEX(Торг!$L:$L,MATCH($C9091,Торг!$I:$I,0))),"")</f>
        <v/>
      </c>
      <c r="L9091" s="132" t="str">
        <f>IFERROR(IFERROR(INDEX(Кат!$A:$A,MATCH($C9091,Кат!$I:$I,0)),INDEX(Торг!$A:$A,MATCH($C9091,Торг!$I:$I,0))),"")</f>
        <v/>
      </c>
      <c r="M9091" s="132" t="str">
        <f>IFERROR(IFERROR(INDEX(Кат!$B:$B,MATCH($C9091,Кат!$I:$I,0)),INDEX(Торг!$B:$B,MATCH($C9091,Торг!$I:$I,0))),"")</f>
        <v/>
      </c>
      <c r="N9091" s="132" t="str">
        <f t="shared" si="141"/>
        <v>ДВРМ 21110-3707010-86</v>
      </c>
      <c r="O9091" s="132" t="str">
        <f>IFERROR(IFERROR(INDEX(Кат!$B:$B,MATCH($N9091,Кат!$I:$I,0)),INDEX(Торг!$B:$B,MATCH($N9091,Торг!$I:$I,0))),"")</f>
        <v/>
      </c>
    </row>
    <row r="9092" spans="1:15">
      <c r="A9092" t="s">
        <v>20701</v>
      </c>
      <c r="C9092" s="191" t="s">
        <v>10541</v>
      </c>
      <c r="E9092" t="s">
        <v>10542</v>
      </c>
      <c r="F9092" t="s">
        <v>3803</v>
      </c>
      <c r="G9092" t="s">
        <v>375</v>
      </c>
      <c r="H9092">
        <v>730</v>
      </c>
      <c r="J9092" t="s">
        <v>22634</v>
      </c>
      <c r="K9092" s="132" t="str">
        <f>IFERROR(IFERROR(INDEX(Кат!$O:$O,MATCH($C9092,Кат!$I:$I,0)),INDEX(Торг!$L:$L,MATCH($C9092,Торг!$I:$I,0))),"")</f>
        <v/>
      </c>
      <c r="L9092" s="132" t="str">
        <f>IFERROR(IFERROR(INDEX(Кат!$A:$A,MATCH($C9092,Кат!$I:$I,0)),INDEX(Торг!$A:$A,MATCH($C9092,Торг!$I:$I,0))),"")</f>
        <v/>
      </c>
      <c r="M9092" s="132" t="str">
        <f>IFERROR(IFERROR(INDEX(Кат!$B:$B,MATCH($C9092,Кат!$I:$I,0)),INDEX(Торг!$B:$B,MATCH($C9092,Торг!$I:$I,0))),"")</f>
        <v/>
      </c>
      <c r="N9092" s="132" t="str">
        <f t="shared" si="141"/>
        <v>ДВРМ 21120-3707010-86</v>
      </c>
      <c r="O9092" s="132" t="str">
        <f>IFERROR(IFERROR(INDEX(Кат!$B:$B,MATCH($N9092,Кат!$I:$I,0)),INDEX(Торг!$B:$B,MATCH($N9092,Торг!$I:$I,0))),"")</f>
        <v/>
      </c>
    </row>
    <row r="9093" spans="1:15">
      <c r="A9093" t="s">
        <v>20702</v>
      </c>
      <c r="C9093" s="191" t="s">
        <v>10543</v>
      </c>
      <c r="E9093" t="s">
        <v>10544</v>
      </c>
      <c r="F9093" t="s">
        <v>3461</v>
      </c>
      <c r="G9093" t="s">
        <v>375</v>
      </c>
      <c r="H9093">
        <v>4800</v>
      </c>
      <c r="J9093" t="s">
        <v>22634</v>
      </c>
      <c r="K9093" s="132" t="str">
        <f>IFERROR(IFERROR(INDEX(Кат!$O:$O,MATCH($C9093,Кат!$I:$I,0)),INDEX(Торг!$L:$L,MATCH($C9093,Торг!$I:$I,0))),"")</f>
        <v/>
      </c>
      <c r="L9093" s="132" t="str">
        <f>IFERROR(IFERROR(INDEX(Кат!$A:$A,MATCH($C9093,Кат!$I:$I,0)),INDEX(Торг!$A:$A,MATCH($C9093,Торг!$I:$I,0))),"")</f>
        <v/>
      </c>
      <c r="M9093" s="132" t="str">
        <f>IFERROR(IFERROR(INDEX(Кат!$B:$B,MATCH($C9093,Кат!$I:$I,0)),INDEX(Торг!$B:$B,MATCH($C9093,Торг!$I:$I,0))),"")</f>
        <v/>
      </c>
      <c r="N9093" s="132" t="str">
        <f t="shared" si="141"/>
        <v>VALEO 21090-1601000-82</v>
      </c>
      <c r="O9093" s="132" t="str">
        <f>IFERROR(IFERROR(INDEX(Кат!$B:$B,MATCH($N9093,Кат!$I:$I,0)),INDEX(Торг!$B:$B,MATCH($N9093,Торг!$I:$I,0))),"")</f>
        <v/>
      </c>
    </row>
    <row r="9094" spans="1:15">
      <c r="A9094" t="s">
        <v>20703</v>
      </c>
      <c r="C9094" s="191" t="s">
        <v>10545</v>
      </c>
      <c r="E9094" t="s">
        <v>10546</v>
      </c>
      <c r="F9094" t="s">
        <v>3461</v>
      </c>
      <c r="G9094" t="s">
        <v>375</v>
      </c>
      <c r="H9094">
        <v>6700</v>
      </c>
      <c r="J9094" t="s">
        <v>22634</v>
      </c>
      <c r="K9094" s="132" t="str">
        <f>IFERROR(IFERROR(INDEX(Кат!$O:$O,MATCH($C9094,Кат!$I:$I,0)),INDEX(Торг!$L:$L,MATCH($C9094,Торг!$I:$I,0))),"")</f>
        <v/>
      </c>
      <c r="L9094" s="132" t="str">
        <f>IFERROR(IFERROR(INDEX(Кат!$A:$A,MATCH($C9094,Кат!$I:$I,0)),INDEX(Торг!$A:$A,MATCH($C9094,Торг!$I:$I,0))),"")</f>
        <v/>
      </c>
      <c r="M9094" s="132" t="str">
        <f>IFERROR(IFERROR(INDEX(Кат!$B:$B,MATCH($C9094,Кат!$I:$I,0)),INDEX(Торг!$B:$B,MATCH($C9094,Торг!$I:$I,0))),"")</f>
        <v/>
      </c>
      <c r="N9094" s="132" t="str">
        <f t="shared" si="141"/>
        <v>VALEO 21100-1601000-82</v>
      </c>
      <c r="O9094" s="132" t="str">
        <f>IFERROR(IFERROR(INDEX(Кат!$B:$B,MATCH($N9094,Кат!$I:$I,0)),INDEX(Торг!$B:$B,MATCH($N9094,Торг!$I:$I,0))),"")</f>
        <v/>
      </c>
    </row>
    <row r="9095" spans="1:15">
      <c r="A9095" t="s">
        <v>20704</v>
      </c>
      <c r="C9095" s="191" t="s">
        <v>10547</v>
      </c>
      <c r="E9095" t="s">
        <v>10548</v>
      </c>
      <c r="F9095" t="s">
        <v>3897</v>
      </c>
      <c r="G9095" t="s">
        <v>399</v>
      </c>
      <c r="H9095">
        <v>1500</v>
      </c>
      <c r="J9095" t="s">
        <v>22634</v>
      </c>
      <c r="K9095" s="132" t="str">
        <f>IFERROR(IFERROR(INDEX(Кат!$O:$O,MATCH($C9095,Кат!$I:$I,0)),INDEX(Торг!$L:$L,MATCH($C9095,Торг!$I:$I,0))),"")</f>
        <v/>
      </c>
      <c r="L9095" s="132" t="str">
        <f>IFERROR(IFERROR(INDEX(Кат!$A:$A,MATCH($C9095,Кат!$I:$I,0)),INDEX(Торг!$A:$A,MATCH($C9095,Торг!$I:$I,0))),"")</f>
        <v/>
      </c>
      <c r="M9095" s="132" t="str">
        <f>IFERROR(IFERROR(INDEX(Кат!$B:$B,MATCH($C9095,Кат!$I:$I,0)),INDEX(Торг!$B:$B,MATCH($C9095,Торг!$I:$I,0))),"")</f>
        <v/>
      </c>
      <c r="N9095" s="132" t="str">
        <f t="shared" si="141"/>
        <v>ЛАДА ИМИДЖ 21900-1306010-83</v>
      </c>
      <c r="O9095" s="132" t="str">
        <f>IFERROR(IFERROR(INDEX(Кат!$B:$B,MATCH($N9095,Кат!$I:$I,0)),INDEX(Торг!$B:$B,MATCH($N9095,Торг!$I:$I,0))),"")</f>
        <v/>
      </c>
    </row>
    <row r="9096" spans="1:15">
      <c r="A9096" t="s">
        <v>20705</v>
      </c>
      <c r="C9096" s="191" t="s">
        <v>3907</v>
      </c>
      <c r="E9096" t="s">
        <v>29016</v>
      </c>
      <c r="F9096" t="s">
        <v>3897</v>
      </c>
      <c r="G9096" t="s">
        <v>399</v>
      </c>
      <c r="H9096">
        <v>1700</v>
      </c>
      <c r="J9096" t="s">
        <v>22634</v>
      </c>
      <c r="K9096" s="132" t="str">
        <f>IFERROR(IFERROR(INDEX(Кат!$O:$O,MATCH($C9096,Кат!$I:$I,0)),INDEX(Торг!$L:$L,MATCH($C9096,Торг!$I:$I,0))),"")</f>
        <v/>
      </c>
      <c r="L9096" s="132" t="str">
        <f>IFERROR(IFERROR(INDEX(Кат!$A:$A,MATCH($C9096,Кат!$I:$I,0)),INDEX(Торг!$A:$A,MATCH($C9096,Торг!$I:$I,0))),"")</f>
        <v/>
      </c>
      <c r="M9096" s="132" t="str">
        <f>IFERROR(IFERROR(INDEX(Кат!$B:$B,MATCH($C9096,Кат!$I:$I,0)),INDEX(Торг!$B:$B,MATCH($C9096,Торг!$I:$I,0))),"")</f>
        <v/>
      </c>
      <c r="N9096" s="132" t="str">
        <f t="shared" ref="N9096:N9159" si="142">_xlfn.CONCAT(F9096," ",C9096)</f>
        <v>ЛАДА ИМИДЖ 21080-3502070-00</v>
      </c>
      <c r="O9096" s="132" t="str">
        <f>IFERROR(IFERROR(INDEX(Кат!$B:$B,MATCH($N9096,Кат!$I:$I,0)),INDEX(Торг!$B:$B,MATCH($N9096,Торг!$I:$I,0))),"")</f>
        <v/>
      </c>
    </row>
    <row r="9097" spans="1:15">
      <c r="A9097" t="s">
        <v>20706</v>
      </c>
      <c r="C9097" s="191" t="s">
        <v>3908</v>
      </c>
      <c r="E9097" t="s">
        <v>3909</v>
      </c>
      <c r="F9097" t="s">
        <v>3897</v>
      </c>
      <c r="G9097" t="s">
        <v>399</v>
      </c>
      <c r="H9097">
        <v>250</v>
      </c>
      <c r="J9097" t="s">
        <v>22634</v>
      </c>
      <c r="K9097" s="132" t="str">
        <f>IFERROR(IFERROR(INDEX(Кат!$O:$O,MATCH($C9097,Кат!$I:$I,0)),INDEX(Торг!$L:$L,MATCH($C9097,Торг!$I:$I,0))),"")</f>
        <v/>
      </c>
      <c r="L9097" s="132" t="str">
        <f>IFERROR(IFERROR(INDEX(Кат!$A:$A,MATCH($C9097,Кат!$I:$I,0)),INDEX(Торг!$A:$A,MATCH($C9097,Торг!$I:$I,0))),"")</f>
        <v/>
      </c>
      <c r="M9097" s="132" t="str">
        <f>IFERROR(IFERROR(INDEX(Кат!$B:$B,MATCH($C9097,Кат!$I:$I,0)),INDEX(Торг!$B:$B,MATCH($C9097,Торг!$I:$I,0))),"")</f>
        <v/>
      </c>
      <c r="N9097" s="132" t="str">
        <f t="shared" si="142"/>
        <v>ЛАДА ИМИДЖ 21703-8122020-83</v>
      </c>
      <c r="O9097" s="132" t="str">
        <f>IFERROR(IFERROR(INDEX(Кат!$B:$B,MATCH($N9097,Кат!$I:$I,0)),INDEX(Торг!$B:$B,MATCH($N9097,Торг!$I:$I,0))),"")</f>
        <v/>
      </c>
    </row>
    <row r="9098" spans="1:15">
      <c r="A9098" t="s">
        <v>23124</v>
      </c>
      <c r="C9098" s="191" t="s">
        <v>23125</v>
      </c>
      <c r="E9098" t="s">
        <v>23126</v>
      </c>
      <c r="F9098" t="s">
        <v>3897</v>
      </c>
      <c r="G9098" t="s">
        <v>399</v>
      </c>
      <c r="H9098">
        <v>1300</v>
      </c>
      <c r="J9098" t="s">
        <v>22634</v>
      </c>
      <c r="K9098" s="132" t="str">
        <f>IFERROR(IFERROR(INDEX(Кат!$O:$O,MATCH($C9098,Кат!$I:$I,0)),INDEX(Торг!$L:$L,MATCH($C9098,Торг!$I:$I,0))),"")</f>
        <v/>
      </c>
      <c r="L9098" s="132" t="str">
        <f>IFERROR(IFERROR(INDEX(Кат!$A:$A,MATCH($C9098,Кат!$I:$I,0)),INDEX(Торг!$A:$A,MATCH($C9098,Торг!$I:$I,0))),"")</f>
        <v/>
      </c>
      <c r="M9098" s="132" t="str">
        <f>IFERROR(IFERROR(INDEX(Кат!$B:$B,MATCH($C9098,Кат!$I:$I,0)),INDEX(Торг!$B:$B,MATCH($C9098,Торг!$I:$I,0))),"")</f>
        <v/>
      </c>
      <c r="N9098" s="132" t="str">
        <f t="shared" si="142"/>
        <v>ЛАДА ИМИДЖ 21100-1004045-01</v>
      </c>
      <c r="O9098" s="132" t="str">
        <f>IFERROR(IFERROR(INDEX(Кат!$B:$B,MATCH($N9098,Кат!$I:$I,0)),INDEX(Торг!$B:$B,MATCH($N9098,Торг!$I:$I,0))),"")</f>
        <v/>
      </c>
    </row>
    <row r="9099" spans="1:15">
      <c r="A9099" t="s">
        <v>20707</v>
      </c>
      <c r="C9099" s="191" t="s">
        <v>10549</v>
      </c>
      <c r="E9099" t="s">
        <v>14204</v>
      </c>
      <c r="F9099" t="s">
        <v>3897</v>
      </c>
      <c r="G9099" t="s">
        <v>399</v>
      </c>
      <c r="H9099">
        <v>2200</v>
      </c>
      <c r="J9099" t="s">
        <v>22634</v>
      </c>
      <c r="K9099" s="132" t="str">
        <f>IFERROR(IFERROR(INDEX(Кат!$O:$O,MATCH($C9099,Кат!$I:$I,0)),INDEX(Торг!$L:$L,MATCH($C9099,Торг!$I:$I,0))),"")</f>
        <v/>
      </c>
      <c r="L9099" s="132" t="str">
        <f>IFERROR(IFERROR(INDEX(Кат!$A:$A,MATCH($C9099,Кат!$I:$I,0)),INDEX(Торг!$A:$A,MATCH($C9099,Торг!$I:$I,0))),"")</f>
        <v/>
      </c>
      <c r="M9099" s="132" t="str">
        <f>IFERROR(IFERROR(INDEX(Кат!$B:$B,MATCH($C9099,Кат!$I:$I,0)),INDEX(Торг!$B:$B,MATCH($C9099,Торг!$I:$I,0))),"")</f>
        <v/>
      </c>
      <c r="N9099" s="132" t="str">
        <f t="shared" si="142"/>
        <v>ЛАДА ИМИДЖ 21080-2215056-86</v>
      </c>
      <c r="O9099" s="132" t="str">
        <f>IFERROR(IFERROR(INDEX(Кат!$B:$B,MATCH($N9099,Кат!$I:$I,0)),INDEX(Торг!$B:$B,MATCH($N9099,Торг!$I:$I,0))),"")</f>
        <v/>
      </c>
    </row>
    <row r="9100" spans="1:15">
      <c r="A9100" t="s">
        <v>20708</v>
      </c>
      <c r="C9100" s="191" t="s">
        <v>10550</v>
      </c>
      <c r="E9100" t="s">
        <v>10551</v>
      </c>
      <c r="F9100" t="s">
        <v>3897</v>
      </c>
      <c r="G9100" t="s">
        <v>399</v>
      </c>
      <c r="H9100">
        <v>2700</v>
      </c>
      <c r="J9100" t="s">
        <v>22634</v>
      </c>
      <c r="K9100" s="132" t="str">
        <f>IFERROR(IFERROR(INDEX(Кат!$O:$O,MATCH($C9100,Кат!$I:$I,0)),INDEX(Торг!$L:$L,MATCH($C9100,Торг!$I:$I,0))),"")</f>
        <v/>
      </c>
      <c r="L9100" s="132" t="str">
        <f>IFERROR(IFERROR(INDEX(Кат!$A:$A,MATCH($C9100,Кат!$I:$I,0)),INDEX(Торг!$A:$A,MATCH($C9100,Торг!$I:$I,0))),"")</f>
        <v/>
      </c>
      <c r="M9100" s="132" t="str">
        <f>IFERROR(IFERROR(INDEX(Кат!$B:$B,MATCH($C9100,Кат!$I:$I,0)),INDEX(Торг!$B:$B,MATCH($C9100,Торг!$I:$I,0))),"")</f>
        <v/>
      </c>
      <c r="N9100" s="132" t="str">
        <f t="shared" si="142"/>
        <v>ЛАДА ИМИДЖ 2123-2215057-86</v>
      </c>
      <c r="O9100" s="132" t="str">
        <f>IFERROR(IFERROR(INDEX(Кат!$B:$B,MATCH($N9100,Кат!$I:$I,0)),INDEX(Торг!$B:$B,MATCH($N9100,Торг!$I:$I,0))),"")</f>
        <v/>
      </c>
    </row>
    <row r="9101" spans="1:15">
      <c r="A9101" t="s">
        <v>20709</v>
      </c>
      <c r="C9101" s="191" t="s">
        <v>10552</v>
      </c>
      <c r="E9101" t="s">
        <v>10553</v>
      </c>
      <c r="F9101" t="s">
        <v>3897</v>
      </c>
      <c r="G9101" t="s">
        <v>399</v>
      </c>
      <c r="H9101">
        <v>2600</v>
      </c>
      <c r="J9101" t="s">
        <v>22634</v>
      </c>
      <c r="K9101" s="132" t="str">
        <f>IFERROR(IFERROR(INDEX(Кат!$O:$O,MATCH($C9101,Кат!$I:$I,0)),INDEX(Торг!$L:$L,MATCH($C9101,Торг!$I:$I,0))),"")</f>
        <v/>
      </c>
      <c r="L9101" s="132" t="str">
        <f>IFERROR(IFERROR(INDEX(Кат!$A:$A,MATCH($C9101,Кат!$I:$I,0)),INDEX(Торг!$A:$A,MATCH($C9101,Торг!$I:$I,0))),"")</f>
        <v/>
      </c>
      <c r="M9101" s="132" t="str">
        <f>IFERROR(IFERROR(INDEX(Кат!$B:$B,MATCH($C9101,Кат!$I:$I,0)),INDEX(Торг!$B:$B,MATCH($C9101,Торг!$I:$I,0))),"")</f>
        <v/>
      </c>
      <c r="N9101" s="132" t="str">
        <f t="shared" si="142"/>
        <v>ЛАДА ИМИДЖ 21230-2215056-86</v>
      </c>
      <c r="O9101" s="132" t="str">
        <f>IFERROR(IFERROR(INDEX(Кат!$B:$B,MATCH($N9101,Кат!$I:$I,0)),INDEX(Торг!$B:$B,MATCH($N9101,Торг!$I:$I,0))),"")</f>
        <v/>
      </c>
    </row>
    <row r="9102" spans="1:15">
      <c r="A9102" t="s">
        <v>20710</v>
      </c>
      <c r="C9102" s="191" t="s">
        <v>10554</v>
      </c>
      <c r="E9102" t="s">
        <v>14205</v>
      </c>
      <c r="F9102" t="s">
        <v>3897</v>
      </c>
      <c r="G9102" t="s">
        <v>399</v>
      </c>
      <c r="H9102">
        <v>2000</v>
      </c>
      <c r="J9102" t="s">
        <v>22634</v>
      </c>
      <c r="K9102" s="132" t="str">
        <f>IFERROR(IFERROR(INDEX(Кат!$O:$O,MATCH($C9102,Кат!$I:$I,0)),INDEX(Торг!$L:$L,MATCH($C9102,Торг!$I:$I,0))),"")</f>
        <v/>
      </c>
      <c r="L9102" s="132" t="str">
        <f>IFERROR(IFERROR(INDEX(Кат!$A:$A,MATCH($C9102,Кат!$I:$I,0)),INDEX(Торг!$A:$A,MATCH($C9102,Торг!$I:$I,0))),"")</f>
        <v/>
      </c>
      <c r="M9102" s="132" t="str">
        <f>IFERROR(IFERROR(INDEX(Кат!$B:$B,MATCH($C9102,Кат!$I:$I,0)),INDEX(Торг!$B:$B,MATCH($C9102,Торг!$I:$I,0))),"")</f>
        <v/>
      </c>
      <c r="N9102" s="132" t="str">
        <f t="shared" si="142"/>
        <v>ЛАДА ИМИДЖ 21080-2215012-86</v>
      </c>
      <c r="O9102" s="132" t="str">
        <f>IFERROR(IFERROR(INDEX(Кат!$B:$B,MATCH($N9102,Кат!$I:$I,0)),INDEX(Торг!$B:$B,MATCH($N9102,Торг!$I:$I,0))),"")</f>
        <v/>
      </c>
    </row>
    <row r="9103" spans="1:15">
      <c r="A9103" t="s">
        <v>23281</v>
      </c>
      <c r="C9103" s="191" t="s">
        <v>23282</v>
      </c>
      <c r="E9103" t="s">
        <v>23283</v>
      </c>
      <c r="F9103" t="s">
        <v>3897</v>
      </c>
      <c r="G9103" t="s">
        <v>399</v>
      </c>
      <c r="H9103">
        <v>1450</v>
      </c>
      <c r="J9103" t="s">
        <v>22634</v>
      </c>
      <c r="K9103" s="132" t="str">
        <f>IFERROR(IFERROR(INDEX(Кат!$O:$O,MATCH($C9103,Кат!$I:$I,0)),INDEX(Торг!$L:$L,MATCH($C9103,Торг!$I:$I,0))),"")</f>
        <v/>
      </c>
      <c r="L9103" s="132" t="str">
        <f>IFERROR(IFERROR(INDEX(Кат!$A:$A,MATCH($C9103,Кат!$I:$I,0)),INDEX(Торг!$A:$A,MATCH($C9103,Торг!$I:$I,0))),"")</f>
        <v/>
      </c>
      <c r="M9103" s="132" t="str">
        <f>IFERROR(IFERROR(INDEX(Кат!$B:$B,MATCH($C9103,Кат!$I:$I,0)),INDEX(Торг!$B:$B,MATCH($C9103,Торг!$I:$I,0))),"")</f>
        <v/>
      </c>
      <c r="N9103" s="132" t="str">
        <f t="shared" si="142"/>
        <v>ЛАДА ИМИДЖ 21213-2215012-86</v>
      </c>
      <c r="O9103" s="132" t="str">
        <f>IFERROR(IFERROR(INDEX(Кат!$B:$B,MATCH($N9103,Кат!$I:$I,0)),INDEX(Торг!$B:$B,MATCH($N9103,Торг!$I:$I,0))),"")</f>
        <v/>
      </c>
    </row>
    <row r="9104" spans="1:15">
      <c r="A9104" t="s">
        <v>27738</v>
      </c>
      <c r="C9104" s="191" t="s">
        <v>27739</v>
      </c>
      <c r="E9104" t="s">
        <v>27740</v>
      </c>
      <c r="F9104" t="s">
        <v>3897</v>
      </c>
      <c r="G9104" t="s">
        <v>399</v>
      </c>
      <c r="H9104">
        <v>2700</v>
      </c>
      <c r="J9104" t="s">
        <v>22634</v>
      </c>
      <c r="K9104" s="132" t="str">
        <f>IFERROR(IFERROR(INDEX(Кат!$O:$O,MATCH($C9104,Кат!$I:$I,0)),INDEX(Торг!$L:$L,MATCH($C9104,Торг!$I:$I,0))),"")</f>
        <v/>
      </c>
      <c r="L9104" s="132" t="str">
        <f>IFERROR(IFERROR(INDEX(Кат!$A:$A,MATCH($C9104,Кат!$I:$I,0)),INDEX(Торг!$A:$A,MATCH($C9104,Торг!$I:$I,0))),"")</f>
        <v/>
      </c>
      <c r="M9104" s="132" t="str">
        <f>IFERROR(IFERROR(INDEX(Кат!$B:$B,MATCH($C9104,Кат!$I:$I,0)),INDEX(Торг!$B:$B,MATCH($C9104,Торг!$I:$I,0))),"")</f>
        <v/>
      </c>
      <c r="N9104" s="132" t="str">
        <f t="shared" si="142"/>
        <v>ЛАДА ИМИДЖ 2123-2215012-86</v>
      </c>
      <c r="O9104" s="132" t="str">
        <f>IFERROR(IFERROR(INDEX(Кат!$B:$B,MATCH($N9104,Кат!$I:$I,0)),INDEX(Торг!$B:$B,MATCH($N9104,Торг!$I:$I,0))),"")</f>
        <v/>
      </c>
    </row>
    <row r="9105" spans="1:15">
      <c r="A9105" t="s">
        <v>20711</v>
      </c>
      <c r="C9105" s="191" t="s">
        <v>10555</v>
      </c>
      <c r="E9105" t="s">
        <v>10556</v>
      </c>
      <c r="F9105" t="s">
        <v>3897</v>
      </c>
      <c r="G9105" t="s">
        <v>399</v>
      </c>
      <c r="H9105">
        <v>2500</v>
      </c>
      <c r="J9105" t="s">
        <v>22634</v>
      </c>
      <c r="K9105" s="132" t="str">
        <f>IFERROR(IFERROR(INDEX(Кат!$O:$O,MATCH($C9105,Кат!$I:$I,0)),INDEX(Торг!$L:$L,MATCH($C9105,Торг!$I:$I,0))),"")</f>
        <v/>
      </c>
      <c r="L9105" s="132" t="str">
        <f>IFERROR(IFERROR(INDEX(Кат!$A:$A,MATCH($C9105,Кат!$I:$I,0)),INDEX(Торг!$A:$A,MATCH($C9105,Торг!$I:$I,0))),"")</f>
        <v/>
      </c>
      <c r="M9105" s="132" t="str">
        <f>IFERROR(IFERROR(INDEX(Кат!$B:$B,MATCH($C9105,Кат!$I:$I,0)),INDEX(Торг!$B:$B,MATCH($C9105,Торг!$I:$I,0))),"")</f>
        <v/>
      </c>
      <c r="N9105" s="132" t="str">
        <f t="shared" si="142"/>
        <v>ЛАДА ИМИДЖ 21700-2215012-87</v>
      </c>
      <c r="O9105" s="132" t="str">
        <f>IFERROR(IFERROR(INDEX(Кат!$B:$B,MATCH($N9105,Кат!$I:$I,0)),INDEX(Торг!$B:$B,MATCH($N9105,Торг!$I:$I,0))),"")</f>
        <v/>
      </c>
    </row>
    <row r="9106" spans="1:15">
      <c r="A9106" t="s">
        <v>20712</v>
      </c>
      <c r="C9106" s="191" t="s">
        <v>10557</v>
      </c>
      <c r="E9106" t="s">
        <v>10558</v>
      </c>
      <c r="F9106" t="s">
        <v>3897</v>
      </c>
      <c r="G9106" t="s">
        <v>399</v>
      </c>
      <c r="H9106">
        <v>2200</v>
      </c>
      <c r="J9106" t="s">
        <v>22634</v>
      </c>
      <c r="K9106" s="132" t="str">
        <f>IFERROR(IFERROR(INDEX(Кат!$O:$O,MATCH($C9106,Кат!$I:$I,0)),INDEX(Торг!$L:$L,MATCH($C9106,Торг!$I:$I,0))),"")</f>
        <v/>
      </c>
      <c r="L9106" s="132" t="str">
        <f>IFERROR(IFERROR(INDEX(Кат!$A:$A,MATCH($C9106,Кат!$I:$I,0)),INDEX(Торг!$A:$A,MATCH($C9106,Торг!$I:$I,0))),"")</f>
        <v/>
      </c>
      <c r="M9106" s="132" t="str">
        <f>IFERROR(IFERROR(INDEX(Кат!$B:$B,MATCH($C9106,Кат!$I:$I,0)),INDEX(Торг!$B:$B,MATCH($C9106,Торг!$I:$I,0))),"")</f>
        <v/>
      </c>
      <c r="N9106" s="132" t="str">
        <f t="shared" si="142"/>
        <v>ЛАДА ИМИДЖ 2123-2215012-87</v>
      </c>
      <c r="O9106" s="132" t="str">
        <f>IFERROR(IFERROR(INDEX(Кат!$B:$B,MATCH($N9106,Кат!$I:$I,0)),INDEX(Торг!$B:$B,MATCH($N9106,Торг!$I:$I,0))),"")</f>
        <v/>
      </c>
    </row>
    <row r="9107" spans="1:15">
      <c r="A9107" t="s">
        <v>24719</v>
      </c>
      <c r="C9107" s="191"/>
      <c r="E9107" t="s">
        <v>10559</v>
      </c>
      <c r="J9107" t="s">
        <v>22634</v>
      </c>
      <c r="K9107" s="132" t="str">
        <f>IFERROR(IFERROR(INDEX(Кат!$O:$O,MATCH($C9107,Кат!$I:$I,0)),INDEX(Торг!$L:$L,MATCH($C9107,Торг!$I:$I,0))),"")</f>
        <v/>
      </c>
      <c r="L9107" s="132" t="str">
        <f>IFERROR(IFERROR(INDEX(Кат!$A:$A,MATCH($C9107,Кат!$I:$I,0)),INDEX(Торг!$A:$A,MATCH($C9107,Торг!$I:$I,0))),"")</f>
        <v/>
      </c>
      <c r="M9107" s="132" t="str">
        <f>IFERROR(IFERROR(INDEX(Кат!$B:$B,MATCH($C9107,Кат!$I:$I,0)),INDEX(Торг!$B:$B,MATCH($C9107,Торг!$I:$I,0))),"")</f>
        <v/>
      </c>
      <c r="N9107" s="132" t="str">
        <f t="shared" si="142"/>
        <v xml:space="preserve"> </v>
      </c>
      <c r="O9107" s="132" t="str">
        <f>IFERROR(IFERROR(INDEX(Кат!$B:$B,MATCH($N9107,Кат!$I:$I,0)),INDEX(Торг!$B:$B,MATCH($N9107,Торг!$I:$I,0))),"")</f>
        <v/>
      </c>
    </row>
    <row r="9108" spans="1:15">
      <c r="A9108" t="s">
        <v>20713</v>
      </c>
      <c r="C9108" s="191" t="s">
        <v>10560</v>
      </c>
      <c r="E9108" t="s">
        <v>10561</v>
      </c>
      <c r="F9108" t="s">
        <v>10559</v>
      </c>
      <c r="G9108" t="s">
        <v>399</v>
      </c>
      <c r="H9108">
        <v>210</v>
      </c>
      <c r="J9108" t="s">
        <v>22634</v>
      </c>
      <c r="K9108" s="132" t="str">
        <f>IFERROR(IFERROR(INDEX(Кат!$O:$O,MATCH($C9108,Кат!$I:$I,0)),INDEX(Торг!$L:$L,MATCH($C9108,Торг!$I:$I,0))),"")</f>
        <v/>
      </c>
      <c r="L9108" s="132" t="str">
        <f>IFERROR(IFERROR(INDEX(Кат!$A:$A,MATCH($C9108,Кат!$I:$I,0)),INDEX(Торг!$A:$A,MATCH($C9108,Торг!$I:$I,0))),"")</f>
        <v/>
      </c>
      <c r="M9108" s="132" t="str">
        <f>IFERROR(IFERROR(INDEX(Кат!$B:$B,MATCH($C9108,Кат!$I:$I,0)),INDEX(Торг!$B:$B,MATCH($C9108,Торг!$I:$I,0))),"")</f>
        <v/>
      </c>
      <c r="N9108" s="132" t="str">
        <f t="shared" si="142"/>
        <v>ЛИВНЫ 2108-1012005-10-04</v>
      </c>
      <c r="O9108" s="132" t="str">
        <f>IFERROR(IFERROR(INDEX(Кат!$B:$B,MATCH($N9108,Кат!$I:$I,0)),INDEX(Торг!$B:$B,MATCH($N9108,Торг!$I:$I,0))),"")</f>
        <v/>
      </c>
    </row>
    <row r="9109" spans="1:15">
      <c r="A9109" t="s">
        <v>26041</v>
      </c>
      <c r="C9109" s="191" t="s">
        <v>26042</v>
      </c>
      <c r="E9109" t="s">
        <v>26043</v>
      </c>
      <c r="F9109" t="s">
        <v>10559</v>
      </c>
      <c r="G9109" t="s">
        <v>399</v>
      </c>
      <c r="H9109">
        <v>290</v>
      </c>
      <c r="J9109" t="s">
        <v>22634</v>
      </c>
      <c r="K9109" s="132" t="str">
        <f>IFERROR(IFERROR(INDEX(Кат!$O:$O,MATCH($C9109,Кат!$I:$I,0)),INDEX(Торг!$L:$L,MATCH($C9109,Торг!$I:$I,0))),"")</f>
        <v/>
      </c>
      <c r="L9109" s="132" t="str">
        <f>IFERROR(IFERROR(INDEX(Кат!$A:$A,MATCH($C9109,Кат!$I:$I,0)),INDEX(Торг!$A:$A,MATCH($C9109,Торг!$I:$I,0))),"")</f>
        <v/>
      </c>
      <c r="M9109" s="132" t="str">
        <f>IFERROR(IFERROR(INDEX(Кат!$B:$B,MATCH($C9109,Кат!$I:$I,0)),INDEX(Торг!$B:$B,MATCH($C9109,Торг!$I:$I,0))),"")</f>
        <v/>
      </c>
      <c r="N9109" s="132" t="str">
        <f t="shared" si="142"/>
        <v>ЛИВНЫ 406-1012005-11</v>
      </c>
      <c r="O9109" s="132" t="str">
        <f>IFERROR(IFERROR(INDEX(Кат!$B:$B,MATCH($N9109,Кат!$I:$I,0)),INDEX(Торг!$B:$B,MATCH($N9109,Торг!$I:$I,0))),"")</f>
        <v/>
      </c>
    </row>
    <row r="9110" spans="1:15">
      <c r="A9110" t="s">
        <v>24720</v>
      </c>
      <c r="C9110" s="191"/>
      <c r="E9110" t="s">
        <v>24721</v>
      </c>
      <c r="J9110" t="s">
        <v>22634</v>
      </c>
      <c r="K9110" s="132" t="str">
        <f>IFERROR(IFERROR(INDEX(Кат!$O:$O,MATCH($C9110,Кат!$I:$I,0)),INDEX(Торг!$L:$L,MATCH($C9110,Торг!$I:$I,0))),"")</f>
        <v/>
      </c>
      <c r="L9110" s="132" t="str">
        <f>IFERROR(IFERROR(INDEX(Кат!$A:$A,MATCH($C9110,Кат!$I:$I,0)),INDEX(Торг!$A:$A,MATCH($C9110,Торг!$I:$I,0))),"")</f>
        <v/>
      </c>
      <c r="M9110" s="132" t="str">
        <f>IFERROR(IFERROR(INDEX(Кат!$B:$B,MATCH($C9110,Кат!$I:$I,0)),INDEX(Торг!$B:$B,MATCH($C9110,Торг!$I:$I,0))),"")</f>
        <v/>
      </c>
      <c r="N9110" s="132" t="str">
        <f t="shared" si="142"/>
        <v xml:space="preserve"> </v>
      </c>
      <c r="O9110" s="132" t="str">
        <f>IFERROR(IFERROR(INDEX(Кат!$B:$B,MATCH($N9110,Кат!$I:$I,0)),INDEX(Торг!$B:$B,MATCH($N9110,Торг!$I:$I,0))),"")</f>
        <v/>
      </c>
    </row>
    <row r="9111" spans="1:15">
      <c r="A9111" t="s">
        <v>20714</v>
      </c>
      <c r="C9111" s="191" t="s">
        <v>10562</v>
      </c>
      <c r="E9111" t="s">
        <v>14206</v>
      </c>
      <c r="F9111" t="s">
        <v>10563</v>
      </c>
      <c r="G9111" t="s">
        <v>399</v>
      </c>
      <c r="H9111">
        <v>460</v>
      </c>
      <c r="J9111" t="s">
        <v>22634</v>
      </c>
      <c r="K9111" s="132" t="str">
        <f>IFERROR(IFERROR(INDEX(Кат!$O:$O,MATCH($C9111,Кат!$I:$I,0)),INDEX(Торг!$L:$L,MATCH($C9111,Торг!$I:$I,0))),"")</f>
        <v/>
      </c>
      <c r="L9111" s="132" t="str">
        <f>IFERROR(IFERROR(INDEX(Кат!$A:$A,MATCH($C9111,Кат!$I:$I,0)),INDEX(Торг!$A:$A,MATCH($C9111,Торг!$I:$I,0))),"")</f>
        <v/>
      </c>
      <c r="M9111" s="132" t="str">
        <f>IFERROR(IFERROR(INDEX(Кат!$B:$B,MATCH($C9111,Кат!$I:$I,0)),INDEX(Торг!$B:$B,MATCH($C9111,Торг!$I:$I,0))),"")</f>
        <v/>
      </c>
      <c r="N9111" s="132" t="str">
        <f t="shared" si="142"/>
        <v>ЛИДЕР ЛД18-3103012</v>
      </c>
      <c r="O9111" s="132" t="str">
        <f>IFERROR(IFERROR(INDEX(Кат!$B:$B,MATCH($N9111,Кат!$I:$I,0)),INDEX(Торг!$B:$B,MATCH($N9111,Торг!$I:$I,0))),"")</f>
        <v/>
      </c>
    </row>
    <row r="9112" spans="1:15">
      <c r="A9112" t="s">
        <v>20715</v>
      </c>
      <c r="C9112" s="191" t="s">
        <v>10564</v>
      </c>
      <c r="E9112" t="s">
        <v>14207</v>
      </c>
      <c r="F9112" t="s">
        <v>10563</v>
      </c>
      <c r="G9112" t="s">
        <v>399</v>
      </c>
      <c r="H9112">
        <v>510</v>
      </c>
      <c r="J9112" t="s">
        <v>22634</v>
      </c>
      <c r="K9112" s="132" t="str">
        <f>IFERROR(IFERROR(INDEX(Кат!$O:$O,MATCH($C9112,Кат!$I:$I,0)),INDEX(Торг!$L:$L,MATCH($C9112,Торг!$I:$I,0))),"")</f>
        <v/>
      </c>
      <c r="L9112" s="132" t="str">
        <f>IFERROR(IFERROR(INDEX(Кат!$A:$A,MATCH($C9112,Кат!$I:$I,0)),INDEX(Торг!$A:$A,MATCH($C9112,Торг!$I:$I,0))),"")</f>
        <v/>
      </c>
      <c r="M9112" s="132" t="str">
        <f>IFERROR(IFERROR(INDEX(Кат!$B:$B,MATCH($C9112,Кат!$I:$I,0)),INDEX(Торг!$B:$B,MATCH($C9112,Торг!$I:$I,0))),"")</f>
        <v/>
      </c>
      <c r="N9112" s="132" t="str">
        <f t="shared" si="142"/>
        <v>ЛИДЕР ЛД08-3103012</v>
      </c>
      <c r="O9112" s="132" t="str">
        <f>IFERROR(IFERROR(INDEX(Кат!$B:$B,MATCH($N9112,Кат!$I:$I,0)),INDEX(Торг!$B:$B,MATCH($N9112,Торг!$I:$I,0))),"")</f>
        <v/>
      </c>
    </row>
    <row r="9113" spans="1:15">
      <c r="A9113" t="s">
        <v>20716</v>
      </c>
      <c r="C9113" s="191" t="s">
        <v>10565</v>
      </c>
      <c r="E9113" t="s">
        <v>14208</v>
      </c>
      <c r="F9113" t="s">
        <v>10563</v>
      </c>
      <c r="G9113" t="s">
        <v>399</v>
      </c>
      <c r="H9113">
        <v>920</v>
      </c>
      <c r="J9113" t="s">
        <v>22634</v>
      </c>
      <c r="K9113" s="132" t="str">
        <f>IFERROR(IFERROR(INDEX(Кат!$O:$O,MATCH($C9113,Кат!$I:$I,0)),INDEX(Торг!$L:$L,MATCH($C9113,Торг!$I:$I,0))),"")</f>
        <v/>
      </c>
      <c r="L9113" s="132" t="str">
        <f>IFERROR(IFERROR(INDEX(Кат!$A:$A,MATCH($C9113,Кат!$I:$I,0)),INDEX(Торг!$A:$A,MATCH($C9113,Торг!$I:$I,0))),"")</f>
        <v/>
      </c>
      <c r="M9113" s="132" t="str">
        <f>IFERROR(IFERROR(INDEX(Кат!$B:$B,MATCH($C9113,Кат!$I:$I,0)),INDEX(Торг!$B:$B,MATCH($C9113,Торг!$I:$I,0))),"")</f>
        <v/>
      </c>
      <c r="N9113" s="132" t="str">
        <f t="shared" si="142"/>
        <v>ЛИДЕР ЛД21-3103014</v>
      </c>
      <c r="O9113" s="132" t="str">
        <f>IFERROR(IFERROR(INDEX(Кат!$B:$B,MATCH($N9113,Кат!$I:$I,0)),INDEX(Торг!$B:$B,MATCH($N9113,Торг!$I:$I,0))),"")</f>
        <v/>
      </c>
    </row>
    <row r="9114" spans="1:15">
      <c r="A9114" t="s">
        <v>20717</v>
      </c>
      <c r="C9114" s="191" t="s">
        <v>10566</v>
      </c>
      <c r="E9114" t="s">
        <v>14209</v>
      </c>
      <c r="F9114" t="s">
        <v>10563</v>
      </c>
      <c r="G9114" t="s">
        <v>399</v>
      </c>
      <c r="H9114">
        <v>990</v>
      </c>
      <c r="J9114" t="s">
        <v>22634</v>
      </c>
      <c r="K9114" s="132" t="str">
        <f>IFERROR(IFERROR(INDEX(Кат!$O:$O,MATCH($C9114,Кат!$I:$I,0)),INDEX(Торг!$L:$L,MATCH($C9114,Торг!$I:$I,0))),"")</f>
        <v/>
      </c>
      <c r="L9114" s="132" t="str">
        <f>IFERROR(IFERROR(INDEX(Кат!$A:$A,MATCH($C9114,Кат!$I:$I,0)),INDEX(Торг!$A:$A,MATCH($C9114,Торг!$I:$I,0))),"")</f>
        <v/>
      </c>
      <c r="M9114" s="132" t="str">
        <f>IFERROR(IFERROR(INDEX(Кат!$B:$B,MATCH($C9114,Кат!$I:$I,0)),INDEX(Торг!$B:$B,MATCH($C9114,Торг!$I:$I,0))),"")</f>
        <v/>
      </c>
      <c r="N9114" s="132" t="str">
        <f t="shared" si="142"/>
        <v>ЛИДЕР ЛД23-3103014</v>
      </c>
      <c r="O9114" s="132" t="str">
        <f>IFERROR(IFERROR(INDEX(Кат!$B:$B,MATCH($N9114,Кат!$I:$I,0)),INDEX(Торг!$B:$B,MATCH($N9114,Торг!$I:$I,0))),"")</f>
        <v/>
      </c>
    </row>
    <row r="9115" spans="1:15">
      <c r="A9115" t="s">
        <v>20718</v>
      </c>
      <c r="C9115" s="191" t="s">
        <v>10567</v>
      </c>
      <c r="E9115" t="s">
        <v>10568</v>
      </c>
      <c r="F9115" t="s">
        <v>10563</v>
      </c>
      <c r="G9115" t="s">
        <v>375</v>
      </c>
      <c r="H9115">
        <v>9100</v>
      </c>
      <c r="J9115" t="s">
        <v>22634</v>
      </c>
      <c r="K9115" s="132" t="str">
        <f>IFERROR(IFERROR(INDEX(Кат!$O:$O,MATCH($C9115,Кат!$I:$I,0)),INDEX(Торг!$L:$L,MATCH($C9115,Торг!$I:$I,0))),"")</f>
        <v/>
      </c>
      <c r="L9115" s="132" t="str">
        <f>IFERROR(IFERROR(INDEX(Кат!$A:$A,MATCH($C9115,Кат!$I:$I,0)),INDEX(Торг!$A:$A,MATCH($C9115,Торг!$I:$I,0))),"")</f>
        <v/>
      </c>
      <c r="M9115" s="132" t="str">
        <f>IFERROR(IFERROR(INDEX(Кат!$B:$B,MATCH($C9115,Кат!$I:$I,0)),INDEX(Торг!$B:$B,MATCH($C9115,Торг!$I:$I,0))),"")</f>
        <v/>
      </c>
      <c r="N9115" s="132" t="str">
        <f t="shared" si="142"/>
        <v>ЛИДЕР ЛД2121</v>
      </c>
      <c r="O9115" s="132" t="str">
        <f>IFERROR(IFERROR(INDEX(Кат!$B:$B,MATCH($N9115,Кат!$I:$I,0)),INDEX(Торг!$B:$B,MATCH($N9115,Торг!$I:$I,0))),"")</f>
        <v/>
      </c>
    </row>
    <row r="9116" spans="1:15">
      <c r="A9116" t="s">
        <v>20719</v>
      </c>
      <c r="C9116" s="191" t="s">
        <v>10569</v>
      </c>
      <c r="E9116" t="s">
        <v>10570</v>
      </c>
      <c r="F9116" t="s">
        <v>10563</v>
      </c>
      <c r="G9116" t="s">
        <v>375</v>
      </c>
      <c r="H9116">
        <v>11550</v>
      </c>
      <c r="J9116" t="s">
        <v>22634</v>
      </c>
      <c r="K9116" s="132" t="str">
        <f>IFERROR(IFERROR(INDEX(Кат!$O:$O,MATCH($C9116,Кат!$I:$I,0)),INDEX(Торг!$L:$L,MATCH($C9116,Торг!$I:$I,0))),"")</f>
        <v/>
      </c>
      <c r="L9116" s="132" t="str">
        <f>IFERROR(IFERROR(INDEX(Кат!$A:$A,MATCH($C9116,Кат!$I:$I,0)),INDEX(Торг!$A:$A,MATCH($C9116,Торг!$I:$I,0))),"")</f>
        <v/>
      </c>
      <c r="M9116" s="132" t="str">
        <f>IFERROR(IFERROR(INDEX(Кат!$B:$B,MATCH($C9116,Кат!$I:$I,0)),INDEX(Торг!$B:$B,MATCH($C9116,Торг!$I:$I,0))),"")</f>
        <v/>
      </c>
      <c r="N9116" s="132" t="str">
        <f t="shared" si="142"/>
        <v>ЛИДЕР ЛДД2121</v>
      </c>
      <c r="O9116" s="132" t="str">
        <f>IFERROR(IFERROR(INDEX(Кат!$B:$B,MATCH($N9116,Кат!$I:$I,0)),INDEX(Торг!$B:$B,MATCH($N9116,Торг!$I:$I,0))),"")</f>
        <v/>
      </c>
    </row>
    <row r="9117" spans="1:15">
      <c r="A9117" t="s">
        <v>20720</v>
      </c>
      <c r="C9117" s="191" t="s">
        <v>10571</v>
      </c>
      <c r="E9117" t="s">
        <v>10572</v>
      </c>
      <c r="F9117" t="s">
        <v>10563</v>
      </c>
      <c r="G9117" t="s">
        <v>375</v>
      </c>
      <c r="H9117">
        <v>9100</v>
      </c>
      <c r="J9117" t="s">
        <v>22634</v>
      </c>
      <c r="K9117" s="132" t="str">
        <f>IFERROR(IFERROR(INDEX(Кат!$O:$O,MATCH($C9117,Кат!$I:$I,0)),INDEX(Торг!$L:$L,MATCH($C9117,Торг!$I:$I,0))),"")</f>
        <v/>
      </c>
      <c r="L9117" s="132" t="str">
        <f>IFERROR(IFERROR(INDEX(Кат!$A:$A,MATCH($C9117,Кат!$I:$I,0)),INDEX(Торг!$A:$A,MATCH($C9117,Торг!$I:$I,0))),"")</f>
        <v/>
      </c>
      <c r="M9117" s="132" t="str">
        <f>IFERROR(IFERROR(INDEX(Кат!$B:$B,MATCH($C9117,Кат!$I:$I,0)),INDEX(Торг!$B:$B,MATCH($C9117,Торг!$I:$I,0))),"")</f>
        <v/>
      </c>
      <c r="N9117" s="132" t="str">
        <f t="shared" si="142"/>
        <v>ЛИДЕР ЛД2121/23</v>
      </c>
      <c r="O9117" s="132" t="str">
        <f>IFERROR(IFERROR(INDEX(Кат!$B:$B,MATCH($N9117,Кат!$I:$I,0)),INDEX(Торг!$B:$B,MATCH($N9117,Торг!$I:$I,0))),"")</f>
        <v/>
      </c>
    </row>
    <row r="9118" spans="1:15">
      <c r="A9118" t="s">
        <v>20721</v>
      </c>
      <c r="C9118" s="191" t="s">
        <v>10573</v>
      </c>
      <c r="E9118" t="s">
        <v>10574</v>
      </c>
      <c r="F9118" t="s">
        <v>10563</v>
      </c>
      <c r="G9118" t="s">
        <v>375</v>
      </c>
      <c r="H9118">
        <v>13010</v>
      </c>
      <c r="J9118" t="s">
        <v>22634</v>
      </c>
      <c r="K9118" s="132" t="str">
        <f>IFERROR(IFERROR(INDEX(Кат!$O:$O,MATCH($C9118,Кат!$I:$I,0)),INDEX(Торг!$L:$L,MATCH($C9118,Торг!$I:$I,0))),"")</f>
        <v/>
      </c>
      <c r="L9118" s="132" t="str">
        <f>IFERROR(IFERROR(INDEX(Кат!$A:$A,MATCH($C9118,Кат!$I:$I,0)),INDEX(Торг!$A:$A,MATCH($C9118,Торг!$I:$I,0))),"")</f>
        <v/>
      </c>
      <c r="M9118" s="132" t="str">
        <f>IFERROR(IFERROR(INDEX(Кат!$B:$B,MATCH($C9118,Кат!$I:$I,0)),INDEX(Торг!$B:$B,MATCH($C9118,Торг!$I:$I,0))),"")</f>
        <v/>
      </c>
      <c r="N9118" s="132" t="str">
        <f t="shared" si="142"/>
        <v>ЛИДЕР ЛД2121/23АБС</v>
      </c>
      <c r="O9118" s="132" t="str">
        <f>IFERROR(IFERROR(INDEX(Кат!$B:$B,MATCH($N9118,Кат!$I:$I,0)),INDEX(Торг!$B:$B,MATCH($N9118,Торг!$I:$I,0))),"")</f>
        <v/>
      </c>
    </row>
    <row r="9119" spans="1:15">
      <c r="A9119" t="s">
        <v>20722</v>
      </c>
      <c r="C9119" s="191" t="s">
        <v>10575</v>
      </c>
      <c r="E9119" t="s">
        <v>10576</v>
      </c>
      <c r="F9119" t="s">
        <v>10563</v>
      </c>
      <c r="G9119" t="s">
        <v>375</v>
      </c>
      <c r="H9119">
        <v>11550</v>
      </c>
      <c r="J9119" t="s">
        <v>22634</v>
      </c>
      <c r="K9119" s="132" t="str">
        <f>IFERROR(IFERROR(INDEX(Кат!$O:$O,MATCH($C9119,Кат!$I:$I,0)),INDEX(Торг!$L:$L,MATCH($C9119,Торг!$I:$I,0))),"")</f>
        <v/>
      </c>
      <c r="L9119" s="132" t="str">
        <f>IFERROR(IFERROR(INDEX(Кат!$A:$A,MATCH($C9119,Кат!$I:$I,0)),INDEX(Торг!$A:$A,MATCH($C9119,Торг!$I:$I,0))),"")</f>
        <v/>
      </c>
      <c r="M9119" s="132" t="str">
        <f>IFERROR(IFERROR(INDEX(Кат!$B:$B,MATCH($C9119,Кат!$I:$I,0)),INDEX(Торг!$B:$B,MATCH($C9119,Торг!$I:$I,0))),"")</f>
        <v/>
      </c>
      <c r="N9119" s="132" t="str">
        <f t="shared" si="142"/>
        <v>ЛИДЕР ЛДД2121/23</v>
      </c>
      <c r="O9119" s="132" t="str">
        <f>IFERROR(IFERROR(INDEX(Кат!$B:$B,MATCH($N9119,Кат!$I:$I,0)),INDEX(Торг!$B:$B,MATCH($N9119,Торг!$I:$I,0))),"")</f>
        <v/>
      </c>
    </row>
    <row r="9120" spans="1:15">
      <c r="A9120" t="s">
        <v>24722</v>
      </c>
      <c r="C9120" s="191"/>
      <c r="E9120" t="s">
        <v>24723</v>
      </c>
      <c r="J9120" t="s">
        <v>22634</v>
      </c>
      <c r="K9120" s="132" t="str">
        <f>IFERROR(IFERROR(INDEX(Кат!$O:$O,MATCH($C9120,Кат!$I:$I,0)),INDEX(Торг!$L:$L,MATCH($C9120,Торг!$I:$I,0))),"")</f>
        <v/>
      </c>
      <c r="L9120" s="132" t="str">
        <f>IFERROR(IFERROR(INDEX(Кат!$A:$A,MATCH($C9120,Кат!$I:$I,0)),INDEX(Торг!$A:$A,MATCH($C9120,Торг!$I:$I,0))),"")</f>
        <v/>
      </c>
      <c r="M9120" s="132" t="str">
        <f>IFERROR(IFERROR(INDEX(Кат!$B:$B,MATCH($C9120,Кат!$I:$I,0)),INDEX(Торг!$B:$B,MATCH($C9120,Торг!$I:$I,0))),"")</f>
        <v/>
      </c>
      <c r="N9120" s="132" t="str">
        <f t="shared" si="142"/>
        <v xml:space="preserve"> </v>
      </c>
      <c r="O9120" s="132" t="str">
        <f>IFERROR(IFERROR(INDEX(Кат!$B:$B,MATCH($N9120,Кат!$I:$I,0)),INDEX(Торг!$B:$B,MATCH($N9120,Торг!$I:$I,0))),"")</f>
        <v/>
      </c>
    </row>
    <row r="9121" spans="1:15">
      <c r="A9121" t="s">
        <v>24724</v>
      </c>
      <c r="C9121" s="191"/>
      <c r="E9121" t="s">
        <v>24725</v>
      </c>
      <c r="J9121" t="s">
        <v>22634</v>
      </c>
      <c r="K9121" s="132" t="str">
        <f>IFERROR(IFERROR(INDEX(Кат!$O:$O,MATCH($C9121,Кат!$I:$I,0)),INDEX(Торг!$L:$L,MATCH($C9121,Торг!$I:$I,0))),"")</f>
        <v/>
      </c>
      <c r="L9121" s="132" t="str">
        <f>IFERROR(IFERROR(INDEX(Кат!$A:$A,MATCH($C9121,Кат!$I:$I,0)),INDEX(Торг!$A:$A,MATCH($C9121,Торг!$I:$I,0))),"")</f>
        <v/>
      </c>
      <c r="M9121" s="132" t="str">
        <f>IFERROR(IFERROR(INDEX(Кат!$B:$B,MATCH($C9121,Кат!$I:$I,0)),INDEX(Торг!$B:$B,MATCH($C9121,Торг!$I:$I,0))),"")</f>
        <v/>
      </c>
      <c r="N9121" s="132" t="str">
        <f t="shared" si="142"/>
        <v xml:space="preserve"> </v>
      </c>
      <c r="O9121" s="132" t="str">
        <f>IFERROR(IFERROR(INDEX(Кат!$B:$B,MATCH($N9121,Кат!$I:$I,0)),INDEX(Торг!$B:$B,MATCH($N9121,Торг!$I:$I,0))),"")</f>
        <v/>
      </c>
    </row>
    <row r="9122" spans="1:15">
      <c r="A9122" t="s">
        <v>20723</v>
      </c>
      <c r="C9122" s="191" t="s">
        <v>10577</v>
      </c>
      <c r="E9122" t="s">
        <v>10578</v>
      </c>
      <c r="F9122" t="s">
        <v>10579</v>
      </c>
      <c r="G9122" t="s">
        <v>375</v>
      </c>
      <c r="H9122">
        <v>390</v>
      </c>
      <c r="J9122" t="s">
        <v>22634</v>
      </c>
      <c r="K9122" s="132" t="str">
        <f>IFERROR(IFERROR(INDEX(Кат!$O:$O,MATCH($C9122,Кат!$I:$I,0)),INDEX(Торг!$L:$L,MATCH($C9122,Торг!$I:$I,0))),"")</f>
        <v/>
      </c>
      <c r="L9122" s="132" t="str">
        <f>IFERROR(IFERROR(INDEX(Кат!$A:$A,MATCH($C9122,Кат!$I:$I,0)),INDEX(Торг!$A:$A,MATCH($C9122,Торг!$I:$I,0))),"")</f>
        <v/>
      </c>
      <c r="M9122" s="132" t="str">
        <f>IFERROR(IFERROR(INDEX(Кат!$B:$B,MATCH($C9122,Кат!$I:$I,0)),INDEX(Торг!$B:$B,MATCH($C9122,Торг!$I:$I,0))),"")</f>
        <v/>
      </c>
      <c r="N9122" s="132" t="str">
        <f t="shared" si="142"/>
        <v>ЛОГО-Д ЛГД21080-6105010-00</v>
      </c>
      <c r="O9122" s="132" t="str">
        <f>IFERROR(IFERROR(INDEX(Кат!$B:$B,MATCH($N9122,Кат!$I:$I,0)),INDEX(Торг!$B:$B,MATCH($N9122,Торг!$I:$I,0))),"")</f>
        <v/>
      </c>
    </row>
    <row r="9123" spans="1:15">
      <c r="A9123" t="s">
        <v>20724</v>
      </c>
      <c r="C9123" s="191" t="s">
        <v>10580</v>
      </c>
      <c r="E9123" t="s">
        <v>10581</v>
      </c>
      <c r="F9123" t="s">
        <v>10579</v>
      </c>
      <c r="G9123" t="s">
        <v>375</v>
      </c>
      <c r="H9123">
        <v>390</v>
      </c>
      <c r="J9123" t="s">
        <v>22634</v>
      </c>
      <c r="K9123" s="132" t="str">
        <f>IFERROR(IFERROR(INDEX(Кат!$O:$O,MATCH($C9123,Кат!$I:$I,0)),INDEX(Торг!$L:$L,MATCH($C9123,Торг!$I:$I,0))),"")</f>
        <v/>
      </c>
      <c r="L9123" s="132" t="str">
        <f>IFERROR(IFERROR(INDEX(Кат!$A:$A,MATCH($C9123,Кат!$I:$I,0)),INDEX(Торг!$A:$A,MATCH($C9123,Торг!$I:$I,0))),"")</f>
        <v/>
      </c>
      <c r="M9123" s="132" t="str">
        <f>IFERROR(IFERROR(INDEX(Кат!$B:$B,MATCH($C9123,Кат!$I:$I,0)),INDEX(Торг!$B:$B,MATCH($C9123,Торг!$I:$I,0))),"")</f>
        <v/>
      </c>
      <c r="N9123" s="132" t="str">
        <f t="shared" si="142"/>
        <v>ЛОГО-Д ЛГД2170-6105010-00</v>
      </c>
      <c r="O9123" s="132" t="str">
        <f>IFERROR(IFERROR(INDEX(Кат!$B:$B,MATCH($N9123,Кат!$I:$I,0)),INDEX(Торг!$B:$B,MATCH($N9123,Торг!$I:$I,0))),"")</f>
        <v/>
      </c>
    </row>
    <row r="9124" spans="1:15">
      <c r="A9124" t="s">
        <v>20725</v>
      </c>
      <c r="C9124" s="191" t="s">
        <v>10582</v>
      </c>
      <c r="E9124" t="s">
        <v>10583</v>
      </c>
      <c r="F9124" t="s">
        <v>10579</v>
      </c>
      <c r="G9124" t="s">
        <v>375</v>
      </c>
      <c r="H9124">
        <v>170</v>
      </c>
      <c r="J9124" t="s">
        <v>22634</v>
      </c>
      <c r="K9124" s="132" t="str">
        <f>IFERROR(IFERROR(INDEX(Кат!$O:$O,MATCH($C9124,Кат!$I:$I,0)),INDEX(Торг!$L:$L,MATCH($C9124,Торг!$I:$I,0))),"")</f>
        <v/>
      </c>
      <c r="L9124" s="132" t="str">
        <f>IFERROR(IFERROR(INDEX(Кат!$A:$A,MATCH($C9124,Кат!$I:$I,0)),INDEX(Торг!$A:$A,MATCH($C9124,Торг!$I:$I,0))),"")</f>
        <v/>
      </c>
      <c r="M9124" s="132" t="str">
        <f>IFERROR(IFERROR(INDEX(Кат!$B:$B,MATCH($C9124,Кат!$I:$I,0)),INDEX(Торг!$B:$B,MATCH($C9124,Торг!$I:$I,0))),"")</f>
        <v/>
      </c>
      <c r="N9124" s="132" t="str">
        <f t="shared" si="142"/>
        <v>ЛОГО-Д ЛГД18-6100045</v>
      </c>
      <c r="O9124" s="132" t="str">
        <f>IFERROR(IFERROR(INDEX(Кат!$B:$B,MATCH($N9124,Кат!$I:$I,0)),INDEX(Торг!$B:$B,MATCH($N9124,Торг!$I:$I,0))),"")</f>
        <v/>
      </c>
    </row>
    <row r="9125" spans="1:15">
      <c r="A9125" t="s">
        <v>20726</v>
      </c>
      <c r="C9125" s="191" t="s">
        <v>10584</v>
      </c>
      <c r="E9125" t="s">
        <v>10585</v>
      </c>
      <c r="F9125" t="s">
        <v>10579</v>
      </c>
      <c r="G9125" t="s">
        <v>375</v>
      </c>
      <c r="H9125">
        <v>270</v>
      </c>
      <c r="J9125" t="s">
        <v>22634</v>
      </c>
      <c r="K9125" s="132" t="str">
        <f>IFERROR(IFERROR(INDEX(Кат!$O:$O,MATCH($C9125,Кат!$I:$I,0)),INDEX(Торг!$L:$L,MATCH($C9125,Торг!$I:$I,0))),"")</f>
        <v/>
      </c>
      <c r="L9125" s="132" t="str">
        <f>IFERROR(IFERROR(INDEX(Кат!$A:$A,MATCH($C9125,Кат!$I:$I,0)),INDEX(Торг!$A:$A,MATCH($C9125,Торг!$I:$I,0))),"")</f>
        <v/>
      </c>
      <c r="M9125" s="132" t="str">
        <f>IFERROR(IFERROR(INDEX(Кат!$B:$B,MATCH($C9125,Кат!$I:$I,0)),INDEX(Торг!$B:$B,MATCH($C9125,Торг!$I:$I,0))),"")</f>
        <v/>
      </c>
      <c r="N9125" s="132" t="str">
        <f t="shared" si="142"/>
        <v>ЛОГО-Д ЛГД21010-6100045-10</v>
      </c>
      <c r="O9125" s="132" t="str">
        <f>IFERROR(IFERROR(INDEX(Кат!$B:$B,MATCH($N9125,Кат!$I:$I,0)),INDEX(Торг!$B:$B,MATCH($N9125,Торг!$I:$I,0))),"")</f>
        <v/>
      </c>
    </row>
    <row r="9126" spans="1:15">
      <c r="A9126" t="s">
        <v>20727</v>
      </c>
      <c r="C9126" s="191" t="s">
        <v>10586</v>
      </c>
      <c r="E9126" t="s">
        <v>10587</v>
      </c>
      <c r="F9126" t="s">
        <v>10579</v>
      </c>
      <c r="G9126" t="s">
        <v>375</v>
      </c>
      <c r="H9126">
        <v>400</v>
      </c>
      <c r="J9126" t="s">
        <v>22634</v>
      </c>
      <c r="K9126" s="132" t="str">
        <f>IFERROR(IFERROR(INDEX(Кат!$O:$O,MATCH($C9126,Кат!$I:$I,0)),INDEX(Торг!$L:$L,MATCH($C9126,Торг!$I:$I,0))),"")</f>
        <v/>
      </c>
      <c r="L9126" s="132" t="str">
        <f>IFERROR(IFERROR(INDEX(Кат!$A:$A,MATCH($C9126,Кат!$I:$I,0)),INDEX(Торг!$A:$A,MATCH($C9126,Торг!$I:$I,0))),"")</f>
        <v/>
      </c>
      <c r="M9126" s="132" t="str">
        <f>IFERROR(IFERROR(INDEX(Кат!$B:$B,MATCH($C9126,Кат!$I:$I,0)),INDEX(Торг!$B:$B,MATCH($C9126,Торг!$I:$I,0))),"")</f>
        <v/>
      </c>
      <c r="N9126" s="132" t="str">
        <f t="shared" si="142"/>
        <v>ЛОГО-Д ЛГД21080-6100045-21</v>
      </c>
      <c r="O9126" s="132" t="str">
        <f>IFERROR(IFERROR(INDEX(Кат!$B:$B,MATCH($N9126,Кат!$I:$I,0)),INDEX(Торг!$B:$B,MATCH($N9126,Торг!$I:$I,0))),"")</f>
        <v/>
      </c>
    </row>
    <row r="9127" spans="1:15">
      <c r="A9127" t="s">
        <v>20728</v>
      </c>
      <c r="C9127" s="191" t="s">
        <v>10588</v>
      </c>
      <c r="E9127" t="s">
        <v>10589</v>
      </c>
      <c r="F9127" t="s">
        <v>10579</v>
      </c>
      <c r="G9127" t="s">
        <v>375</v>
      </c>
      <c r="H9127">
        <v>500</v>
      </c>
      <c r="J9127" t="s">
        <v>22634</v>
      </c>
      <c r="K9127" s="132" t="str">
        <f>IFERROR(IFERROR(INDEX(Кат!$O:$O,MATCH($C9127,Кат!$I:$I,0)),INDEX(Торг!$L:$L,MATCH($C9127,Торг!$I:$I,0))),"")</f>
        <v/>
      </c>
      <c r="L9127" s="132" t="str">
        <f>IFERROR(IFERROR(INDEX(Кат!$A:$A,MATCH($C9127,Кат!$I:$I,0)),INDEX(Торг!$A:$A,MATCH($C9127,Торг!$I:$I,0))),"")</f>
        <v/>
      </c>
      <c r="M9127" s="132" t="str">
        <f>IFERROR(IFERROR(INDEX(Кат!$B:$B,MATCH($C9127,Кат!$I:$I,0)),INDEX(Торг!$B:$B,MATCH($C9127,Торг!$I:$I,0))),"")</f>
        <v/>
      </c>
      <c r="N9127" s="132" t="str">
        <f t="shared" si="142"/>
        <v>ЛОГО-Д ЛГД21080-6100045-20</v>
      </c>
      <c r="O9127" s="132" t="str">
        <f>IFERROR(IFERROR(INDEX(Кат!$B:$B,MATCH($N9127,Кат!$I:$I,0)),INDEX(Торг!$B:$B,MATCH($N9127,Торг!$I:$I,0))),"")</f>
        <v/>
      </c>
    </row>
    <row r="9128" spans="1:15">
      <c r="A9128" t="s">
        <v>20729</v>
      </c>
      <c r="C9128" s="191" t="s">
        <v>10590</v>
      </c>
      <c r="E9128" t="s">
        <v>10591</v>
      </c>
      <c r="F9128" t="s">
        <v>10579</v>
      </c>
      <c r="G9128" t="s">
        <v>375</v>
      </c>
      <c r="H9128">
        <v>350</v>
      </c>
      <c r="J9128" t="s">
        <v>22634</v>
      </c>
      <c r="K9128" s="132" t="str">
        <f>IFERROR(IFERROR(INDEX(Кат!$O:$O,MATCH($C9128,Кат!$I:$I,0)),INDEX(Торг!$L:$L,MATCH($C9128,Торг!$I:$I,0))),"")</f>
        <v/>
      </c>
      <c r="L9128" s="132" t="str">
        <f>IFERROR(IFERROR(INDEX(Кат!$A:$A,MATCH($C9128,Кат!$I:$I,0)),INDEX(Торг!$A:$A,MATCH($C9128,Торг!$I:$I,0))),"")</f>
        <v/>
      </c>
      <c r="M9128" s="132" t="str">
        <f>IFERROR(IFERROR(INDEX(Кат!$B:$B,MATCH($C9128,Кат!$I:$I,0)),INDEX(Торг!$B:$B,MATCH($C9128,Торг!$I:$I,0))),"")</f>
        <v/>
      </c>
      <c r="N9128" s="132" t="str">
        <f t="shared" si="142"/>
        <v>ЛОГО-Д ЛГД21099-6100045-20</v>
      </c>
      <c r="O9128" s="132" t="str">
        <f>IFERROR(IFERROR(INDEX(Кат!$B:$B,MATCH($N9128,Кат!$I:$I,0)),INDEX(Торг!$B:$B,MATCH($N9128,Торг!$I:$I,0))),"")</f>
        <v/>
      </c>
    </row>
    <row r="9129" spans="1:15">
      <c r="A9129" t="s">
        <v>20730</v>
      </c>
      <c r="C9129" s="191" t="s">
        <v>10592</v>
      </c>
      <c r="E9129" t="s">
        <v>10593</v>
      </c>
      <c r="F9129" t="s">
        <v>10579</v>
      </c>
      <c r="G9129" t="s">
        <v>375</v>
      </c>
      <c r="H9129">
        <v>400</v>
      </c>
      <c r="J9129" t="s">
        <v>22634</v>
      </c>
      <c r="K9129" s="132" t="str">
        <f>IFERROR(IFERROR(INDEX(Кат!$O:$O,MATCH($C9129,Кат!$I:$I,0)),INDEX(Торг!$L:$L,MATCH($C9129,Торг!$I:$I,0))),"")</f>
        <v/>
      </c>
      <c r="L9129" s="132" t="str">
        <f>IFERROR(IFERROR(INDEX(Кат!$A:$A,MATCH($C9129,Кат!$I:$I,0)),INDEX(Торг!$A:$A,MATCH($C9129,Торг!$I:$I,0))),"")</f>
        <v/>
      </c>
      <c r="M9129" s="132" t="str">
        <f>IFERROR(IFERROR(INDEX(Кат!$B:$B,MATCH($C9129,Кат!$I:$I,0)),INDEX(Торг!$B:$B,MATCH($C9129,Торг!$I:$I,0))),"")</f>
        <v/>
      </c>
      <c r="N9129" s="132" t="str">
        <f t="shared" si="142"/>
        <v>ЛОГО-Д ЛГД21100-6100045-20</v>
      </c>
      <c r="O9129" s="132" t="str">
        <f>IFERROR(IFERROR(INDEX(Кат!$B:$B,MATCH($N9129,Кат!$I:$I,0)),INDEX(Торг!$B:$B,MATCH($N9129,Торг!$I:$I,0))),"")</f>
        <v/>
      </c>
    </row>
    <row r="9130" spans="1:15">
      <c r="A9130" t="s">
        <v>20731</v>
      </c>
      <c r="C9130" s="191" t="s">
        <v>10594</v>
      </c>
      <c r="E9130" t="s">
        <v>10595</v>
      </c>
      <c r="F9130" t="s">
        <v>10579</v>
      </c>
      <c r="G9130" t="s">
        <v>375</v>
      </c>
      <c r="H9130">
        <v>400</v>
      </c>
      <c r="J9130" t="s">
        <v>22634</v>
      </c>
      <c r="K9130" s="132" t="str">
        <f>IFERROR(IFERROR(INDEX(Кат!$O:$O,MATCH($C9130,Кат!$I:$I,0)),INDEX(Торг!$L:$L,MATCH($C9130,Торг!$I:$I,0))),"")</f>
        <v/>
      </c>
      <c r="L9130" s="132" t="str">
        <f>IFERROR(IFERROR(INDEX(Кат!$A:$A,MATCH($C9130,Кат!$I:$I,0)),INDEX(Торг!$A:$A,MATCH($C9130,Торг!$I:$I,0))),"")</f>
        <v/>
      </c>
      <c r="M9130" s="132" t="str">
        <f>IFERROR(IFERROR(INDEX(Кат!$B:$B,MATCH($C9130,Кат!$I:$I,0)),INDEX(Торг!$B:$B,MATCH($C9130,Торг!$I:$I,0))),"")</f>
        <v/>
      </c>
      <c r="N9130" s="132" t="str">
        <f t="shared" si="142"/>
        <v>ЛОГО-Д ЛГД21110-6100045-20</v>
      </c>
      <c r="O9130" s="132" t="str">
        <f>IFERROR(IFERROR(INDEX(Кат!$B:$B,MATCH($N9130,Кат!$I:$I,0)),INDEX(Торг!$B:$B,MATCH($N9130,Торг!$I:$I,0))),"")</f>
        <v/>
      </c>
    </row>
    <row r="9131" spans="1:15">
      <c r="A9131" t="s">
        <v>20732</v>
      </c>
      <c r="C9131" s="191" t="s">
        <v>10596</v>
      </c>
      <c r="E9131" t="s">
        <v>10597</v>
      </c>
      <c r="F9131" t="s">
        <v>10579</v>
      </c>
      <c r="G9131" t="s">
        <v>375</v>
      </c>
      <c r="H9131">
        <v>250</v>
      </c>
      <c r="J9131" t="s">
        <v>22634</v>
      </c>
      <c r="K9131" s="132" t="str">
        <f>IFERROR(IFERROR(INDEX(Кат!$O:$O,MATCH($C9131,Кат!$I:$I,0)),INDEX(Торг!$L:$L,MATCH($C9131,Торг!$I:$I,0))),"")</f>
        <v/>
      </c>
      <c r="L9131" s="132" t="str">
        <f>IFERROR(IFERROR(INDEX(Кат!$A:$A,MATCH($C9131,Кат!$I:$I,0)),INDEX(Торг!$A:$A,MATCH($C9131,Торг!$I:$I,0))),"")</f>
        <v/>
      </c>
      <c r="M9131" s="132" t="str">
        <f>IFERROR(IFERROR(INDEX(Кат!$B:$B,MATCH($C9131,Кат!$I:$I,0)),INDEX(Торг!$B:$B,MATCH($C9131,Торг!$I:$I,0))),"")</f>
        <v/>
      </c>
      <c r="N9131" s="132" t="str">
        <f t="shared" si="142"/>
        <v>ЛОГО-Д ЛГД21150-6100045-20</v>
      </c>
      <c r="O9131" s="132" t="str">
        <f>IFERROR(IFERROR(INDEX(Кат!$B:$B,MATCH($N9131,Кат!$I:$I,0)),INDEX(Торг!$B:$B,MATCH($N9131,Торг!$I:$I,0))),"")</f>
        <v/>
      </c>
    </row>
    <row r="9132" spans="1:15">
      <c r="A9132" t="s">
        <v>20733</v>
      </c>
      <c r="C9132" s="191" t="s">
        <v>10598</v>
      </c>
      <c r="E9132" t="s">
        <v>10599</v>
      </c>
      <c r="F9132" t="s">
        <v>10579</v>
      </c>
      <c r="G9132" t="s">
        <v>375</v>
      </c>
      <c r="H9132">
        <v>330</v>
      </c>
      <c r="J9132" t="s">
        <v>22634</v>
      </c>
      <c r="K9132" s="132" t="str">
        <f>IFERROR(IFERROR(INDEX(Кат!$O:$O,MATCH($C9132,Кат!$I:$I,0)),INDEX(Торг!$L:$L,MATCH($C9132,Торг!$I:$I,0))),"")</f>
        <v/>
      </c>
      <c r="L9132" s="132" t="str">
        <f>IFERROR(IFERROR(INDEX(Кат!$A:$A,MATCH($C9132,Кат!$I:$I,0)),INDEX(Торг!$A:$A,MATCH($C9132,Торг!$I:$I,0))),"")</f>
        <v/>
      </c>
      <c r="M9132" s="132" t="str">
        <f>IFERROR(IFERROR(INDEX(Кат!$B:$B,MATCH($C9132,Кат!$I:$I,0)),INDEX(Торг!$B:$B,MATCH($C9132,Торг!$I:$I,0))),"")</f>
        <v/>
      </c>
      <c r="N9132" s="132" t="str">
        <f t="shared" si="142"/>
        <v>ЛОГО-Д ЛГД21700-6100045-20</v>
      </c>
      <c r="O9132" s="132" t="str">
        <f>IFERROR(IFERROR(INDEX(Кат!$B:$B,MATCH($N9132,Кат!$I:$I,0)),INDEX(Торг!$B:$B,MATCH($N9132,Торг!$I:$I,0))),"")</f>
        <v/>
      </c>
    </row>
    <row r="9133" spans="1:15">
      <c r="A9133" t="s">
        <v>20734</v>
      </c>
      <c r="C9133" s="191" t="s">
        <v>10600</v>
      </c>
      <c r="E9133" t="s">
        <v>10601</v>
      </c>
      <c r="F9133" t="s">
        <v>10579</v>
      </c>
      <c r="G9133" t="s">
        <v>375</v>
      </c>
      <c r="H9133">
        <v>190</v>
      </c>
      <c r="J9133" t="s">
        <v>22634</v>
      </c>
      <c r="K9133" s="132" t="str">
        <f>IFERROR(IFERROR(INDEX(Кат!$O:$O,MATCH($C9133,Кат!$I:$I,0)),INDEX(Торг!$L:$L,MATCH($C9133,Торг!$I:$I,0))),"")</f>
        <v/>
      </c>
      <c r="L9133" s="132" t="str">
        <f>IFERROR(IFERROR(INDEX(Кат!$A:$A,MATCH($C9133,Кат!$I:$I,0)),INDEX(Торг!$A:$A,MATCH($C9133,Торг!$I:$I,0))),"")</f>
        <v/>
      </c>
      <c r="M9133" s="132" t="str">
        <f>IFERROR(IFERROR(INDEX(Кат!$B:$B,MATCH($C9133,Кат!$I:$I,0)),INDEX(Торг!$B:$B,MATCH($C9133,Торг!$I:$I,0))),"")</f>
        <v/>
      </c>
      <c r="N9133" s="132" t="str">
        <f t="shared" si="142"/>
        <v>ЛОГО-Д ЛГД21080-6306010</v>
      </c>
      <c r="O9133" s="132" t="str">
        <f>IFERROR(IFERROR(INDEX(Кат!$B:$B,MATCH($N9133,Кат!$I:$I,0)),INDEX(Торг!$B:$B,MATCH($N9133,Торг!$I:$I,0))),"")</f>
        <v/>
      </c>
    </row>
    <row r="9134" spans="1:15">
      <c r="A9134" t="s">
        <v>20735</v>
      </c>
      <c r="C9134" s="191" t="s">
        <v>10602</v>
      </c>
      <c r="E9134" t="s">
        <v>10603</v>
      </c>
      <c r="F9134" t="s">
        <v>10579</v>
      </c>
      <c r="G9134" t="s">
        <v>399</v>
      </c>
      <c r="H9134">
        <v>150</v>
      </c>
      <c r="J9134" t="s">
        <v>22634</v>
      </c>
      <c r="K9134" s="132" t="str">
        <f>IFERROR(IFERROR(INDEX(Кат!$O:$O,MATCH($C9134,Кат!$I:$I,0)),INDEX(Торг!$L:$L,MATCH($C9134,Торг!$I:$I,0))),"")</f>
        <v/>
      </c>
      <c r="L9134" s="132" t="str">
        <f>IFERROR(IFERROR(INDEX(Кат!$A:$A,MATCH($C9134,Кат!$I:$I,0)),INDEX(Торг!$A:$A,MATCH($C9134,Торг!$I:$I,0))),"")</f>
        <v/>
      </c>
      <c r="M9134" s="132" t="str">
        <f>IFERROR(IFERROR(INDEX(Кат!$B:$B,MATCH($C9134,Кат!$I:$I,0)),INDEX(Торг!$B:$B,MATCH($C9134,Торг!$I:$I,0))),"")</f>
        <v/>
      </c>
      <c r="N9134" s="132" t="str">
        <f t="shared" si="142"/>
        <v>ЛОГО-Д ЛГД2108</v>
      </c>
      <c r="O9134" s="132" t="str">
        <f>IFERROR(IFERROR(INDEX(Кат!$B:$B,MATCH($N9134,Кат!$I:$I,0)),INDEX(Торг!$B:$B,MATCH($N9134,Торг!$I:$I,0))),"")</f>
        <v/>
      </c>
    </row>
    <row r="9135" spans="1:15">
      <c r="A9135" t="s">
        <v>24726</v>
      </c>
      <c r="C9135" s="191"/>
      <c r="E9135" t="s">
        <v>24727</v>
      </c>
      <c r="J9135" t="s">
        <v>22634</v>
      </c>
      <c r="K9135" s="132" t="str">
        <f>IFERROR(IFERROR(INDEX(Кат!$O:$O,MATCH($C9135,Кат!$I:$I,0)),INDEX(Торг!$L:$L,MATCH($C9135,Торг!$I:$I,0))),"")</f>
        <v/>
      </c>
      <c r="L9135" s="132" t="str">
        <f>IFERROR(IFERROR(INDEX(Кат!$A:$A,MATCH($C9135,Кат!$I:$I,0)),INDEX(Торг!$A:$A,MATCH($C9135,Торг!$I:$I,0))),"")</f>
        <v/>
      </c>
      <c r="M9135" s="132" t="str">
        <f>IFERROR(IFERROR(INDEX(Кат!$B:$B,MATCH($C9135,Кат!$I:$I,0)),INDEX(Торг!$B:$B,MATCH($C9135,Торг!$I:$I,0))),"")</f>
        <v/>
      </c>
      <c r="N9135" s="132" t="str">
        <f t="shared" si="142"/>
        <v xml:space="preserve"> </v>
      </c>
      <c r="O9135" s="132" t="str">
        <f>IFERROR(IFERROR(INDEX(Кат!$B:$B,MATCH($N9135,Кат!$I:$I,0)),INDEX(Торг!$B:$B,MATCH($N9135,Торг!$I:$I,0))),"")</f>
        <v/>
      </c>
    </row>
    <row r="9136" spans="1:15">
      <c r="A9136" t="s">
        <v>20736</v>
      </c>
      <c r="C9136" s="191" t="s">
        <v>10604</v>
      </c>
      <c r="E9136" t="s">
        <v>10605</v>
      </c>
      <c r="F9136" t="s">
        <v>10579</v>
      </c>
      <c r="G9136" t="s">
        <v>375</v>
      </c>
      <c r="H9136">
        <v>800</v>
      </c>
      <c r="J9136" t="s">
        <v>22634</v>
      </c>
      <c r="K9136" s="132" t="str">
        <f>IFERROR(IFERROR(INDEX(Кат!$O:$O,MATCH($C9136,Кат!$I:$I,0)),INDEX(Торг!$L:$L,MATCH($C9136,Торг!$I:$I,0))),"")</f>
        <v/>
      </c>
      <c r="L9136" s="132" t="str">
        <f>IFERROR(IFERROR(INDEX(Кат!$A:$A,MATCH($C9136,Кат!$I:$I,0)),INDEX(Торг!$A:$A,MATCH($C9136,Торг!$I:$I,0))),"")</f>
        <v/>
      </c>
      <c r="M9136" s="132" t="str">
        <f>IFERROR(IFERROR(INDEX(Кат!$B:$B,MATCH($C9136,Кат!$I:$I,0)),INDEX(Торг!$B:$B,MATCH($C9136,Торг!$I:$I,0))),"")</f>
        <v/>
      </c>
      <c r="N9136" s="132" t="str">
        <f t="shared" si="142"/>
        <v>ЛОГО-Д ЛГД11180-6105006-00</v>
      </c>
      <c r="O9136" s="132" t="str">
        <f>IFERROR(IFERROR(INDEX(Кат!$B:$B,MATCH($N9136,Кат!$I:$I,0)),INDEX(Торг!$B:$B,MATCH($N9136,Торг!$I:$I,0))),"")</f>
        <v/>
      </c>
    </row>
    <row r="9137" spans="1:15">
      <c r="A9137" t="s">
        <v>20737</v>
      </c>
      <c r="C9137" s="191" t="s">
        <v>10606</v>
      </c>
      <c r="E9137" t="s">
        <v>10607</v>
      </c>
      <c r="F9137" t="s">
        <v>10579</v>
      </c>
      <c r="G9137" t="s">
        <v>399</v>
      </c>
      <c r="H9137">
        <v>900</v>
      </c>
      <c r="J9137" t="s">
        <v>22634</v>
      </c>
      <c r="K9137" s="132" t="str">
        <f>IFERROR(IFERROR(INDEX(Кат!$O:$O,MATCH($C9137,Кат!$I:$I,0)),INDEX(Торг!$L:$L,MATCH($C9137,Торг!$I:$I,0))),"")</f>
        <v/>
      </c>
      <c r="L9137" s="132" t="str">
        <f>IFERROR(IFERROR(INDEX(Кат!$A:$A,MATCH($C9137,Кат!$I:$I,0)),INDEX(Торг!$A:$A,MATCH($C9137,Торг!$I:$I,0))),"")</f>
        <v/>
      </c>
      <c r="M9137" s="132" t="str">
        <f>IFERROR(IFERROR(INDEX(Кат!$B:$B,MATCH($C9137,Кат!$I:$I,0)),INDEX(Торг!$B:$B,MATCH($C9137,Торг!$I:$I,0))),"")</f>
        <v/>
      </c>
      <c r="N9137" s="132" t="str">
        <f t="shared" si="142"/>
        <v>ЛОГО-Д ЛГД11180-3704010-00</v>
      </c>
      <c r="O9137" s="132" t="str">
        <f>IFERROR(IFERROR(INDEX(Кат!$B:$B,MATCH($N9137,Кат!$I:$I,0)),INDEX(Торг!$B:$B,MATCH($N9137,Торг!$I:$I,0))),"")</f>
        <v/>
      </c>
    </row>
    <row r="9138" spans="1:15">
      <c r="A9138" t="s">
        <v>20738</v>
      </c>
      <c r="C9138" s="191" t="s">
        <v>10608</v>
      </c>
      <c r="E9138" t="s">
        <v>10609</v>
      </c>
      <c r="F9138" t="s">
        <v>10579</v>
      </c>
      <c r="G9138" t="s">
        <v>399</v>
      </c>
      <c r="H9138">
        <v>500</v>
      </c>
      <c r="J9138" t="s">
        <v>22634</v>
      </c>
      <c r="K9138" s="132" t="str">
        <f>IFERROR(IFERROR(INDEX(Кат!$O:$O,MATCH($C9138,Кат!$I:$I,0)),INDEX(Торг!$L:$L,MATCH($C9138,Торг!$I:$I,0))),"")</f>
        <v/>
      </c>
      <c r="L9138" s="132" t="str">
        <f>IFERROR(IFERROR(INDEX(Кат!$A:$A,MATCH($C9138,Кат!$I:$I,0)),INDEX(Торг!$A:$A,MATCH($C9138,Торг!$I:$I,0))),"")</f>
        <v/>
      </c>
      <c r="M9138" s="132" t="str">
        <f>IFERROR(IFERROR(INDEX(Кат!$B:$B,MATCH($C9138,Кат!$I:$I,0)),INDEX(Торг!$B:$B,MATCH($C9138,Торг!$I:$I,0))),"")</f>
        <v/>
      </c>
      <c r="N9138" s="132" t="str">
        <f t="shared" si="142"/>
        <v>ЛОГО-Д ЛГД21010-3704005-30</v>
      </c>
      <c r="O9138" s="132" t="str">
        <f>IFERROR(IFERROR(INDEX(Кат!$B:$B,MATCH($N9138,Кат!$I:$I,0)),INDEX(Торг!$B:$B,MATCH($N9138,Торг!$I:$I,0))),"")</f>
        <v/>
      </c>
    </row>
    <row r="9139" spans="1:15">
      <c r="A9139" t="s">
        <v>20739</v>
      </c>
      <c r="C9139" s="191" t="s">
        <v>10610</v>
      </c>
      <c r="E9139" t="s">
        <v>10611</v>
      </c>
      <c r="F9139" t="s">
        <v>10579</v>
      </c>
      <c r="G9139" t="s">
        <v>399</v>
      </c>
      <c r="H9139">
        <v>580</v>
      </c>
      <c r="J9139" t="s">
        <v>22634</v>
      </c>
      <c r="K9139" s="132" t="str">
        <f>IFERROR(IFERROR(INDEX(Кат!$O:$O,MATCH($C9139,Кат!$I:$I,0)),INDEX(Торг!$L:$L,MATCH($C9139,Торг!$I:$I,0))),"")</f>
        <v/>
      </c>
      <c r="L9139" s="132" t="str">
        <f>IFERROR(IFERROR(INDEX(Кат!$A:$A,MATCH($C9139,Кат!$I:$I,0)),INDEX(Торг!$A:$A,MATCH($C9139,Торг!$I:$I,0))),"")</f>
        <v/>
      </c>
      <c r="M9139" s="132" t="str">
        <f>IFERROR(IFERROR(INDEX(Кат!$B:$B,MATCH($C9139,Кат!$I:$I,0)),INDEX(Торг!$B:$B,MATCH($C9139,Торг!$I:$I,0))),"")</f>
        <v/>
      </c>
      <c r="N9139" s="132" t="str">
        <f t="shared" si="142"/>
        <v>ЛОГО-Д ЛГД21080-3704005-30</v>
      </c>
      <c r="O9139" s="132" t="str">
        <f>IFERROR(IFERROR(INDEX(Кат!$B:$B,MATCH($N9139,Кат!$I:$I,0)),INDEX(Торг!$B:$B,MATCH($N9139,Торг!$I:$I,0))),"")</f>
        <v/>
      </c>
    </row>
    <row r="9140" spans="1:15">
      <c r="A9140" t="s">
        <v>20740</v>
      </c>
      <c r="C9140" s="191" t="s">
        <v>34016</v>
      </c>
      <c r="E9140" t="s">
        <v>10612</v>
      </c>
      <c r="F9140" t="s">
        <v>10579</v>
      </c>
      <c r="G9140" t="s">
        <v>399</v>
      </c>
      <c r="H9140">
        <v>620</v>
      </c>
      <c r="J9140" t="s">
        <v>22634</v>
      </c>
      <c r="K9140" s="132" t="str">
        <f>IFERROR(IFERROR(INDEX(Кат!$O:$O,MATCH($C9140,Кат!$I:$I,0)),INDEX(Торг!$L:$L,MATCH($C9140,Торг!$I:$I,0))),"")</f>
        <v/>
      </c>
      <c r="L9140" s="132" t="str">
        <f>IFERROR(IFERROR(INDEX(Кат!$A:$A,MATCH($C9140,Кат!$I:$I,0)),INDEX(Торг!$A:$A,MATCH($C9140,Торг!$I:$I,0))),"")</f>
        <v/>
      </c>
      <c r="M9140" s="132" t="str">
        <f>IFERROR(IFERROR(INDEX(Кат!$B:$B,MATCH($C9140,Кат!$I:$I,0)),INDEX(Торг!$B:$B,MATCH($C9140,Торг!$I:$I,0))),"")</f>
        <v/>
      </c>
      <c r="N9140" s="132" t="str">
        <f t="shared" si="142"/>
        <v xml:space="preserve">ЛОГО-Д ЛГД21090-3704010-30 </v>
      </c>
      <c r="O9140" s="132" t="str">
        <f>IFERROR(IFERROR(INDEX(Кат!$B:$B,MATCH($N9140,Кат!$I:$I,0)),INDEX(Торг!$B:$B,MATCH($N9140,Торг!$I:$I,0))),"")</f>
        <v/>
      </c>
    </row>
    <row r="9141" spans="1:15">
      <c r="A9141" t="s">
        <v>20741</v>
      </c>
      <c r="C9141" s="191" t="s">
        <v>10613</v>
      </c>
      <c r="E9141" t="s">
        <v>10614</v>
      </c>
      <c r="F9141" t="s">
        <v>10579</v>
      </c>
      <c r="G9141" t="s">
        <v>399</v>
      </c>
      <c r="H9141">
        <v>650</v>
      </c>
      <c r="J9141" t="s">
        <v>22634</v>
      </c>
      <c r="K9141" s="132" t="str">
        <f>IFERROR(IFERROR(INDEX(Кат!$O:$O,MATCH($C9141,Кат!$I:$I,0)),INDEX(Торг!$L:$L,MATCH($C9141,Торг!$I:$I,0))),"")</f>
        <v/>
      </c>
      <c r="L9141" s="132" t="str">
        <f>IFERROR(IFERROR(INDEX(Кат!$A:$A,MATCH($C9141,Кат!$I:$I,0)),INDEX(Торг!$A:$A,MATCH($C9141,Торг!$I:$I,0))),"")</f>
        <v/>
      </c>
      <c r="M9141" s="132" t="str">
        <f>IFERROR(IFERROR(INDEX(Кат!$B:$B,MATCH($C9141,Кат!$I:$I,0)),INDEX(Торг!$B:$B,MATCH($C9141,Торг!$I:$I,0))),"")</f>
        <v/>
      </c>
      <c r="N9141" s="132" t="str">
        <f t="shared" si="142"/>
        <v>ЛОГО-Д ЛГД21090-3704010-70</v>
      </c>
      <c r="O9141" s="132" t="str">
        <f>IFERROR(IFERROR(INDEX(Кат!$B:$B,MATCH($N9141,Кат!$I:$I,0)),INDEX(Торг!$B:$B,MATCH($N9141,Торг!$I:$I,0))),"")</f>
        <v/>
      </c>
    </row>
    <row r="9142" spans="1:15">
      <c r="A9142" t="s">
        <v>20742</v>
      </c>
      <c r="C9142" s="191" t="s">
        <v>34017</v>
      </c>
      <c r="E9142" t="s">
        <v>10615</v>
      </c>
      <c r="F9142" t="s">
        <v>10579</v>
      </c>
      <c r="G9142" t="s">
        <v>399</v>
      </c>
      <c r="H9142">
        <v>800</v>
      </c>
      <c r="J9142" t="s">
        <v>22634</v>
      </c>
      <c r="K9142" s="132" t="str">
        <f>IFERROR(IFERROR(INDEX(Кат!$O:$O,MATCH($C9142,Кат!$I:$I,0)),INDEX(Торг!$L:$L,MATCH($C9142,Торг!$I:$I,0))),"")</f>
        <v/>
      </c>
      <c r="L9142" s="132" t="str">
        <f>IFERROR(IFERROR(INDEX(Кат!$A:$A,MATCH($C9142,Кат!$I:$I,0)),INDEX(Торг!$A:$A,MATCH($C9142,Торг!$I:$I,0))),"")</f>
        <v/>
      </c>
      <c r="M9142" s="132" t="str">
        <f>IFERROR(IFERROR(INDEX(Кат!$B:$B,MATCH($C9142,Кат!$I:$I,0)),INDEX(Торг!$B:$B,MATCH($C9142,Торг!$I:$I,0))),"")</f>
        <v/>
      </c>
      <c r="N9142" s="132" t="str">
        <f t="shared" si="142"/>
        <v xml:space="preserve">ЛОГО-Д ЛГД21100-3704010-30 </v>
      </c>
      <c r="O9142" s="132" t="str">
        <f>IFERROR(IFERROR(INDEX(Кат!$B:$B,MATCH($N9142,Кат!$I:$I,0)),INDEX(Торг!$B:$B,MATCH($N9142,Торг!$I:$I,0))),"")</f>
        <v/>
      </c>
    </row>
    <row r="9143" spans="1:15">
      <c r="A9143" t="s">
        <v>20743</v>
      </c>
      <c r="C9143" s="191" t="s">
        <v>10616</v>
      </c>
      <c r="E9143" t="s">
        <v>10617</v>
      </c>
      <c r="F9143" t="s">
        <v>10579</v>
      </c>
      <c r="G9143" t="s">
        <v>399</v>
      </c>
      <c r="H9143">
        <v>620</v>
      </c>
      <c r="J9143" t="s">
        <v>22634</v>
      </c>
      <c r="K9143" s="132" t="str">
        <f>IFERROR(IFERROR(INDEX(Кат!$O:$O,MATCH($C9143,Кат!$I:$I,0)),INDEX(Торг!$L:$L,MATCH($C9143,Торг!$I:$I,0))),"")</f>
        <v/>
      </c>
      <c r="L9143" s="132" t="str">
        <f>IFERROR(IFERROR(INDEX(Кат!$A:$A,MATCH($C9143,Кат!$I:$I,0)),INDEX(Торг!$A:$A,MATCH($C9143,Торг!$I:$I,0))),"")</f>
        <v/>
      </c>
      <c r="M9143" s="132" t="str">
        <f>IFERROR(IFERROR(INDEX(Кат!$B:$B,MATCH($C9143,Кат!$I:$I,0)),INDEX(Торг!$B:$B,MATCH($C9143,Торг!$I:$I,0))),"")</f>
        <v/>
      </c>
      <c r="N9143" s="132" t="str">
        <f t="shared" si="142"/>
        <v>ЛОГО-Д ЛГД21100-3704010-70</v>
      </c>
      <c r="O9143" s="132" t="str">
        <f>IFERROR(IFERROR(INDEX(Кат!$B:$B,MATCH($N9143,Кат!$I:$I,0)),INDEX(Торг!$B:$B,MATCH($N9143,Торг!$I:$I,0))),"")</f>
        <v/>
      </c>
    </row>
    <row r="9144" spans="1:15">
      <c r="A9144" t="s">
        <v>20744</v>
      </c>
      <c r="C9144" s="191" t="s">
        <v>10618</v>
      </c>
      <c r="E9144" t="s">
        <v>10619</v>
      </c>
      <c r="F9144" t="s">
        <v>10579</v>
      </c>
      <c r="G9144" t="s">
        <v>375</v>
      </c>
      <c r="H9144">
        <v>800</v>
      </c>
      <c r="J9144" t="s">
        <v>22634</v>
      </c>
      <c r="K9144" s="132" t="str">
        <f>IFERROR(IFERROR(INDEX(Кат!$O:$O,MATCH($C9144,Кат!$I:$I,0)),INDEX(Торг!$L:$L,MATCH($C9144,Торг!$I:$I,0))),"")</f>
        <v/>
      </c>
      <c r="L9144" s="132" t="str">
        <f>IFERROR(IFERROR(INDEX(Кат!$A:$A,MATCH($C9144,Кат!$I:$I,0)),INDEX(Торг!$A:$A,MATCH($C9144,Торг!$I:$I,0))),"")</f>
        <v/>
      </c>
      <c r="M9144" s="132" t="str">
        <f>IFERROR(IFERROR(INDEX(Кат!$B:$B,MATCH($C9144,Кат!$I:$I,0)),INDEX(Торг!$B:$B,MATCH($C9144,Торг!$I:$I,0))),"")</f>
        <v/>
      </c>
      <c r="N9144" s="132" t="str">
        <f t="shared" si="142"/>
        <v>ЛОГО-Д ЛГД21230-6105006-00</v>
      </c>
      <c r="O9144" s="132" t="str">
        <f>IFERROR(IFERROR(INDEX(Кат!$B:$B,MATCH($N9144,Кат!$I:$I,0)),INDEX(Торг!$B:$B,MATCH($N9144,Торг!$I:$I,0))),"")</f>
        <v/>
      </c>
    </row>
    <row r="9145" spans="1:15">
      <c r="A9145" t="s">
        <v>20745</v>
      </c>
      <c r="C9145" s="191" t="s">
        <v>10618</v>
      </c>
      <c r="E9145" t="s">
        <v>10620</v>
      </c>
      <c r="F9145" t="s">
        <v>10579</v>
      </c>
      <c r="G9145" t="s">
        <v>399</v>
      </c>
      <c r="H9145">
        <v>700</v>
      </c>
      <c r="J9145" t="s">
        <v>22634</v>
      </c>
      <c r="K9145" s="132" t="str">
        <f>IFERROR(IFERROR(INDEX(Кат!$O:$O,MATCH($C9145,Кат!$I:$I,0)),INDEX(Торг!$L:$L,MATCH($C9145,Торг!$I:$I,0))),"")</f>
        <v/>
      </c>
      <c r="L9145" s="132" t="str">
        <f>IFERROR(IFERROR(INDEX(Кат!$A:$A,MATCH($C9145,Кат!$I:$I,0)),INDEX(Торг!$A:$A,MATCH($C9145,Торг!$I:$I,0))),"")</f>
        <v/>
      </c>
      <c r="M9145" s="132" t="str">
        <f>IFERROR(IFERROR(INDEX(Кат!$B:$B,MATCH($C9145,Кат!$I:$I,0)),INDEX(Торг!$B:$B,MATCH($C9145,Торг!$I:$I,0))),"")</f>
        <v/>
      </c>
      <c r="N9145" s="132" t="str">
        <f t="shared" si="142"/>
        <v>ЛОГО-Д ЛГД21230-6105006-00</v>
      </c>
      <c r="O9145" s="132" t="str">
        <f>IFERROR(IFERROR(INDEX(Кат!$B:$B,MATCH($N9145,Кат!$I:$I,0)),INDEX(Торг!$B:$B,MATCH($N9145,Торг!$I:$I,0))),"")</f>
        <v/>
      </c>
    </row>
    <row r="9146" spans="1:15">
      <c r="A9146" t="s">
        <v>20746</v>
      </c>
      <c r="C9146" s="191" t="s">
        <v>10621</v>
      </c>
      <c r="E9146" t="s">
        <v>10622</v>
      </c>
      <c r="F9146" t="s">
        <v>10579</v>
      </c>
      <c r="G9146" t="s">
        <v>375</v>
      </c>
      <c r="H9146">
        <v>1050</v>
      </c>
      <c r="J9146" t="s">
        <v>22634</v>
      </c>
      <c r="K9146" s="132" t="str">
        <f>IFERROR(IFERROR(INDEX(Кат!$O:$O,MATCH($C9146,Кат!$I:$I,0)),INDEX(Торг!$L:$L,MATCH($C9146,Торг!$I:$I,0))),"")</f>
        <v/>
      </c>
      <c r="L9146" s="132" t="str">
        <f>IFERROR(IFERROR(INDEX(Кат!$A:$A,MATCH($C9146,Кат!$I:$I,0)),INDEX(Торг!$A:$A,MATCH($C9146,Торг!$I:$I,0))),"")</f>
        <v/>
      </c>
      <c r="M9146" s="132" t="str">
        <f>IFERROR(IFERROR(INDEX(Кат!$B:$B,MATCH($C9146,Кат!$I:$I,0)),INDEX(Торг!$B:$B,MATCH($C9146,Торг!$I:$I,0))),"")</f>
        <v/>
      </c>
      <c r="N9146" s="132" t="str">
        <f t="shared" si="142"/>
        <v>ЛОГО-Д ЛГД21700-6105006-00</v>
      </c>
      <c r="O9146" s="132" t="str">
        <f>IFERROR(IFERROR(INDEX(Кат!$B:$B,MATCH($N9146,Кат!$I:$I,0)),INDEX(Торг!$B:$B,MATCH($N9146,Торг!$I:$I,0))),"")</f>
        <v/>
      </c>
    </row>
    <row r="9147" spans="1:15">
      <c r="A9147" t="s">
        <v>20747</v>
      </c>
      <c r="C9147" s="191" t="s">
        <v>10623</v>
      </c>
      <c r="E9147" t="s">
        <v>10624</v>
      </c>
      <c r="F9147" t="s">
        <v>10579</v>
      </c>
      <c r="G9147" t="s">
        <v>375</v>
      </c>
      <c r="H9147">
        <v>700</v>
      </c>
      <c r="J9147" t="s">
        <v>22634</v>
      </c>
      <c r="K9147" s="132" t="str">
        <f>IFERROR(IFERROR(INDEX(Кат!$O:$O,MATCH($C9147,Кат!$I:$I,0)),INDEX(Торг!$L:$L,MATCH($C9147,Торг!$I:$I,0))),"")</f>
        <v/>
      </c>
      <c r="L9147" s="132" t="str">
        <f>IFERROR(IFERROR(INDEX(Кат!$A:$A,MATCH($C9147,Кат!$I:$I,0)),INDEX(Торг!$A:$A,MATCH($C9147,Торг!$I:$I,0))),"")</f>
        <v/>
      </c>
      <c r="M9147" s="132" t="str">
        <f>IFERROR(IFERROR(INDEX(Кат!$B:$B,MATCH($C9147,Кат!$I:$I,0)),INDEX(Торг!$B:$B,MATCH($C9147,Торг!$I:$I,0))),"")</f>
        <v/>
      </c>
      <c r="N9147" s="132" t="str">
        <f t="shared" si="142"/>
        <v>ЛОГО-Д ЛГД21900-6105006-00</v>
      </c>
      <c r="O9147" s="132" t="str">
        <f>IFERROR(IFERROR(INDEX(Кат!$B:$B,MATCH($N9147,Кат!$I:$I,0)),INDEX(Торг!$B:$B,MATCH($N9147,Торг!$I:$I,0))),"")</f>
        <v/>
      </c>
    </row>
    <row r="9148" spans="1:15">
      <c r="A9148" t="s">
        <v>20748</v>
      </c>
      <c r="C9148" s="191" t="s">
        <v>10625</v>
      </c>
      <c r="E9148" t="s">
        <v>10626</v>
      </c>
      <c r="F9148" t="s">
        <v>10579</v>
      </c>
      <c r="G9148" t="s">
        <v>399</v>
      </c>
      <c r="H9148">
        <v>140</v>
      </c>
      <c r="J9148" t="s">
        <v>22634</v>
      </c>
      <c r="K9148" s="132" t="str">
        <f>IFERROR(IFERROR(INDEX(Кат!$O:$O,MATCH($C9148,Кат!$I:$I,0)),INDEX(Торг!$L:$L,MATCH($C9148,Торг!$I:$I,0))),"")</f>
        <v/>
      </c>
      <c r="L9148" s="132" t="str">
        <f>IFERROR(IFERROR(INDEX(Кат!$A:$A,MATCH($C9148,Кат!$I:$I,0)),INDEX(Торг!$A:$A,MATCH($C9148,Торг!$I:$I,0))),"")</f>
        <v/>
      </c>
      <c r="M9148" s="132" t="str">
        <f>IFERROR(IFERROR(INDEX(Кат!$B:$B,MATCH($C9148,Кат!$I:$I,0)),INDEX(Торг!$B:$B,MATCH($C9148,Торг!$I:$I,0))),"")</f>
        <v/>
      </c>
      <c r="N9148" s="132" t="str">
        <f t="shared" si="142"/>
        <v>ЛОГО-Д ЛГД2108-3704100</v>
      </c>
      <c r="O9148" s="132" t="str">
        <f>IFERROR(IFERROR(INDEX(Кат!$B:$B,MATCH($N9148,Кат!$I:$I,0)),INDEX(Торг!$B:$B,MATCH($N9148,Торг!$I:$I,0))),"")</f>
        <v/>
      </c>
    </row>
    <row r="9149" spans="1:15">
      <c r="A9149" t="s">
        <v>24728</v>
      </c>
      <c r="C9149" s="191"/>
      <c r="E9149" t="s">
        <v>24729</v>
      </c>
      <c r="J9149" t="s">
        <v>22634</v>
      </c>
      <c r="K9149" s="132" t="str">
        <f>IFERROR(IFERROR(INDEX(Кат!$O:$O,MATCH($C9149,Кат!$I:$I,0)),INDEX(Торг!$L:$L,MATCH($C9149,Торг!$I:$I,0))),"")</f>
        <v/>
      </c>
      <c r="L9149" s="132" t="str">
        <f>IFERROR(IFERROR(INDEX(Кат!$A:$A,MATCH($C9149,Кат!$I:$I,0)),INDEX(Торг!$A:$A,MATCH($C9149,Торг!$I:$I,0))),"")</f>
        <v/>
      </c>
      <c r="M9149" s="132" t="str">
        <f>IFERROR(IFERROR(INDEX(Кат!$B:$B,MATCH($C9149,Кат!$I:$I,0)),INDEX(Торг!$B:$B,MATCH($C9149,Торг!$I:$I,0))),"")</f>
        <v/>
      </c>
      <c r="N9149" s="132" t="str">
        <f t="shared" si="142"/>
        <v xml:space="preserve"> </v>
      </c>
      <c r="O9149" s="132" t="str">
        <f>IFERROR(IFERROR(INDEX(Кат!$B:$B,MATCH($N9149,Кат!$I:$I,0)),INDEX(Торг!$B:$B,MATCH($N9149,Торг!$I:$I,0))),"")</f>
        <v/>
      </c>
    </row>
    <row r="9150" spans="1:15">
      <c r="A9150" t="s">
        <v>20749</v>
      </c>
      <c r="C9150" s="191" t="s">
        <v>10627</v>
      </c>
      <c r="E9150" t="s">
        <v>10628</v>
      </c>
      <c r="F9150" t="s">
        <v>10579</v>
      </c>
      <c r="G9150" t="s">
        <v>399</v>
      </c>
      <c r="H9150">
        <v>280</v>
      </c>
      <c r="J9150" t="s">
        <v>22634</v>
      </c>
      <c r="K9150" s="132" t="str">
        <f>IFERROR(IFERROR(INDEX(Кат!$O:$O,MATCH($C9150,Кат!$I:$I,0)),INDEX(Торг!$L:$L,MATCH($C9150,Торг!$I:$I,0))),"")</f>
        <v/>
      </c>
      <c r="L9150" s="132" t="str">
        <f>IFERROR(IFERROR(INDEX(Кат!$A:$A,MATCH($C9150,Кат!$I:$I,0)),INDEX(Торг!$A:$A,MATCH($C9150,Торг!$I:$I,0))),"")</f>
        <v/>
      </c>
      <c r="M9150" s="132" t="str">
        <f>IFERROR(IFERROR(INDEX(Кат!$B:$B,MATCH($C9150,Кат!$I:$I,0)),INDEX(Торг!$B:$B,MATCH($C9150,Торг!$I:$I,0))),"")</f>
        <v/>
      </c>
      <c r="N9150" s="132" t="str">
        <f t="shared" si="142"/>
        <v>ЛОГО-Д ЛГД21080-3709330</v>
      </c>
      <c r="O9150" s="132" t="str">
        <f>IFERROR(IFERROR(INDEX(Кат!$B:$B,MATCH($N9150,Кат!$I:$I,0)),INDEX(Торг!$B:$B,MATCH($N9150,Торг!$I:$I,0))),"")</f>
        <v/>
      </c>
    </row>
    <row r="9151" spans="1:15">
      <c r="A9151" t="s">
        <v>20750</v>
      </c>
      <c r="C9151" s="191" t="s">
        <v>34018</v>
      </c>
      <c r="E9151" t="s">
        <v>10629</v>
      </c>
      <c r="F9151" t="s">
        <v>10579</v>
      </c>
      <c r="G9151" t="s">
        <v>399</v>
      </c>
      <c r="H9151">
        <v>290</v>
      </c>
      <c r="J9151" t="s">
        <v>22634</v>
      </c>
      <c r="K9151" s="132" t="str">
        <f>IFERROR(IFERROR(INDEX(Кат!$O:$O,MATCH($C9151,Кат!$I:$I,0)),INDEX(Торг!$L:$L,MATCH($C9151,Торг!$I:$I,0))),"")</f>
        <v/>
      </c>
      <c r="L9151" s="132" t="str">
        <f>IFERROR(IFERROR(INDEX(Кат!$A:$A,MATCH($C9151,Кат!$I:$I,0)),INDEX(Торг!$A:$A,MATCH($C9151,Торг!$I:$I,0))),"")</f>
        <v/>
      </c>
      <c r="M9151" s="132" t="str">
        <f>IFERROR(IFERROR(INDEX(Кат!$B:$B,MATCH($C9151,Кат!$I:$I,0)),INDEX(Торг!$B:$B,MATCH($C9151,Торг!$I:$I,0))),"")</f>
        <v/>
      </c>
      <c r="N9151" s="132" t="str">
        <f t="shared" si="142"/>
        <v xml:space="preserve">ЛОГО-Д ЛГД21230-3709330 </v>
      </c>
      <c r="O9151" s="132" t="str">
        <f>IFERROR(IFERROR(INDEX(Кат!$B:$B,MATCH($N9151,Кат!$I:$I,0)),INDEX(Торг!$B:$B,MATCH($N9151,Торг!$I:$I,0))),"")</f>
        <v/>
      </c>
    </row>
    <row r="9152" spans="1:15">
      <c r="A9152" t="s">
        <v>20751</v>
      </c>
      <c r="C9152" s="191" t="s">
        <v>10630</v>
      </c>
      <c r="E9152" t="s">
        <v>10631</v>
      </c>
      <c r="F9152" t="s">
        <v>10579</v>
      </c>
      <c r="G9152" t="s">
        <v>399</v>
      </c>
      <c r="H9152">
        <v>300</v>
      </c>
      <c r="J9152" t="s">
        <v>22634</v>
      </c>
      <c r="K9152" s="132" t="str">
        <f>IFERROR(IFERROR(INDEX(Кат!$O:$O,MATCH($C9152,Кат!$I:$I,0)),INDEX(Торг!$L:$L,MATCH($C9152,Торг!$I:$I,0))),"")</f>
        <v/>
      </c>
      <c r="L9152" s="132" t="str">
        <f>IFERROR(IFERROR(INDEX(Кат!$A:$A,MATCH($C9152,Кат!$I:$I,0)),INDEX(Торг!$A:$A,MATCH($C9152,Торг!$I:$I,0))),"")</f>
        <v/>
      </c>
      <c r="M9152" s="132" t="str">
        <f>IFERROR(IFERROR(INDEX(Кат!$B:$B,MATCH($C9152,Кат!$I:$I,0)),INDEX(Торг!$B:$B,MATCH($C9152,Торг!$I:$I,0))),"")</f>
        <v/>
      </c>
      <c r="N9152" s="132" t="str">
        <f t="shared" si="142"/>
        <v>ЛОГО-Д ЛГД21080-3709340</v>
      </c>
      <c r="O9152" s="132" t="str">
        <f>IFERROR(IFERROR(INDEX(Кат!$B:$B,MATCH($N9152,Кат!$I:$I,0)),INDEX(Торг!$B:$B,MATCH($N9152,Торг!$I:$I,0))),"")</f>
        <v/>
      </c>
    </row>
    <row r="9153" spans="1:15">
      <c r="A9153" t="s">
        <v>20752</v>
      </c>
      <c r="C9153" s="191" t="s">
        <v>34019</v>
      </c>
      <c r="E9153" t="s">
        <v>10632</v>
      </c>
      <c r="F9153" t="s">
        <v>10579</v>
      </c>
      <c r="G9153" t="s">
        <v>399</v>
      </c>
      <c r="H9153">
        <v>290</v>
      </c>
      <c r="J9153" t="s">
        <v>22634</v>
      </c>
      <c r="K9153" s="132" t="str">
        <f>IFERROR(IFERROR(INDEX(Кат!$O:$O,MATCH($C9153,Кат!$I:$I,0)),INDEX(Торг!$L:$L,MATCH($C9153,Торг!$I:$I,0))),"")</f>
        <v/>
      </c>
      <c r="L9153" s="132" t="str">
        <f>IFERROR(IFERROR(INDEX(Кат!$A:$A,MATCH($C9153,Кат!$I:$I,0)),INDEX(Торг!$A:$A,MATCH($C9153,Торг!$I:$I,0))),"")</f>
        <v/>
      </c>
      <c r="M9153" s="132" t="str">
        <f>IFERROR(IFERROR(INDEX(Кат!$B:$B,MATCH($C9153,Кат!$I:$I,0)),INDEX(Торг!$B:$B,MATCH($C9153,Торг!$I:$I,0))),"")</f>
        <v/>
      </c>
      <c r="N9153" s="132" t="str">
        <f t="shared" si="142"/>
        <v xml:space="preserve">ЛОГО-Д ЛГД21230-3709340 </v>
      </c>
      <c r="O9153" s="132" t="str">
        <f>IFERROR(IFERROR(INDEX(Кат!$B:$B,MATCH($N9153,Кат!$I:$I,0)),INDEX(Торг!$B:$B,MATCH($N9153,Торг!$I:$I,0))),"")</f>
        <v/>
      </c>
    </row>
    <row r="9154" spans="1:15">
      <c r="A9154" t="s">
        <v>24730</v>
      </c>
      <c r="C9154" s="191"/>
      <c r="E9154" t="s">
        <v>24731</v>
      </c>
      <c r="J9154" t="s">
        <v>22634</v>
      </c>
      <c r="K9154" s="132" t="str">
        <f>IFERROR(IFERROR(INDEX(Кат!$O:$O,MATCH($C9154,Кат!$I:$I,0)),INDEX(Торг!$L:$L,MATCH($C9154,Торг!$I:$I,0))),"")</f>
        <v/>
      </c>
      <c r="L9154" s="132" t="str">
        <f>IFERROR(IFERROR(INDEX(Кат!$A:$A,MATCH($C9154,Кат!$I:$I,0)),INDEX(Торг!$A:$A,MATCH($C9154,Торг!$I:$I,0))),"")</f>
        <v/>
      </c>
      <c r="M9154" s="132" t="str">
        <f>IFERROR(IFERROR(INDEX(Кат!$B:$B,MATCH($C9154,Кат!$I:$I,0)),INDEX(Торг!$B:$B,MATCH($C9154,Торг!$I:$I,0))),"")</f>
        <v/>
      </c>
      <c r="N9154" s="132" t="str">
        <f t="shared" si="142"/>
        <v xml:space="preserve"> </v>
      </c>
      <c r="O9154" s="132" t="str">
        <f>IFERROR(IFERROR(INDEX(Кат!$B:$B,MATCH($N9154,Кат!$I:$I,0)),INDEX(Торг!$B:$B,MATCH($N9154,Торг!$I:$I,0))),"")</f>
        <v/>
      </c>
    </row>
    <row r="9155" spans="1:15">
      <c r="A9155" t="s">
        <v>20753</v>
      </c>
      <c r="C9155" s="191" t="s">
        <v>10633</v>
      </c>
      <c r="E9155" t="s">
        <v>10634</v>
      </c>
      <c r="F9155" t="s">
        <v>10579</v>
      </c>
      <c r="G9155" t="s">
        <v>399</v>
      </c>
      <c r="H9155">
        <v>130</v>
      </c>
      <c r="J9155" t="s">
        <v>22634</v>
      </c>
      <c r="K9155" s="132" t="str">
        <f>IFERROR(IFERROR(INDEX(Кат!$O:$O,MATCH($C9155,Кат!$I:$I,0)),INDEX(Торг!$L:$L,MATCH($C9155,Торг!$I:$I,0))),"")</f>
        <v/>
      </c>
      <c r="L9155" s="132" t="str">
        <f>IFERROR(IFERROR(INDEX(Кат!$A:$A,MATCH($C9155,Кат!$I:$I,0)),INDEX(Торг!$A:$A,MATCH($C9155,Торг!$I:$I,0))),"")</f>
        <v/>
      </c>
      <c r="M9155" s="132" t="str">
        <f>IFERROR(IFERROR(INDEX(Кат!$B:$B,MATCH($C9155,Кат!$I:$I,0)),INDEX(Торг!$B:$B,MATCH($C9155,Торг!$I:$I,0))),"")</f>
        <v/>
      </c>
      <c r="N9155" s="132" t="str">
        <f t="shared" si="142"/>
        <v>ЛОГО-Д ЛГД21110-3716092-00</v>
      </c>
      <c r="O9155" s="132" t="str">
        <f>IFERROR(IFERROR(INDEX(Кат!$B:$B,MATCH($N9155,Кат!$I:$I,0)),INDEX(Торг!$B:$B,MATCH($N9155,Торг!$I:$I,0))),"")</f>
        <v/>
      </c>
    </row>
    <row r="9156" spans="1:15">
      <c r="A9156" t="s">
        <v>20754</v>
      </c>
      <c r="C9156" s="191" t="s">
        <v>10635</v>
      </c>
      <c r="E9156" t="s">
        <v>10636</v>
      </c>
      <c r="F9156" t="s">
        <v>10579</v>
      </c>
      <c r="G9156" t="s">
        <v>399</v>
      </c>
      <c r="H9156">
        <v>130</v>
      </c>
      <c r="J9156" t="s">
        <v>22634</v>
      </c>
      <c r="K9156" s="132" t="str">
        <f>IFERROR(IFERROR(INDEX(Кат!$O:$O,MATCH($C9156,Кат!$I:$I,0)),INDEX(Торг!$L:$L,MATCH($C9156,Торг!$I:$I,0))),"")</f>
        <v/>
      </c>
      <c r="L9156" s="132" t="str">
        <f>IFERROR(IFERROR(INDEX(Кат!$A:$A,MATCH($C9156,Кат!$I:$I,0)),INDEX(Торг!$A:$A,MATCH($C9156,Торг!$I:$I,0))),"")</f>
        <v/>
      </c>
      <c r="M9156" s="132" t="str">
        <f>IFERROR(IFERROR(INDEX(Кат!$B:$B,MATCH($C9156,Кат!$I:$I,0)),INDEX(Торг!$B:$B,MATCH($C9156,Торг!$I:$I,0))),"")</f>
        <v/>
      </c>
      <c r="N9156" s="132" t="str">
        <f t="shared" si="142"/>
        <v>ЛОГО-Д ЛГД21100-3716092-00</v>
      </c>
      <c r="O9156" s="132" t="str">
        <f>IFERROR(IFERROR(INDEX(Кат!$B:$B,MATCH($N9156,Кат!$I:$I,0)),INDEX(Торг!$B:$B,MATCH($N9156,Торг!$I:$I,0))),"")</f>
        <v/>
      </c>
    </row>
    <row r="9157" spans="1:15">
      <c r="A9157" t="s">
        <v>24732</v>
      </c>
      <c r="C9157" s="191"/>
      <c r="E9157" t="s">
        <v>24733</v>
      </c>
      <c r="J9157" t="s">
        <v>22634</v>
      </c>
      <c r="K9157" s="132" t="str">
        <f>IFERROR(IFERROR(INDEX(Кат!$O:$O,MATCH($C9157,Кат!$I:$I,0)),INDEX(Торг!$L:$L,MATCH($C9157,Торг!$I:$I,0))),"")</f>
        <v/>
      </c>
      <c r="L9157" s="132" t="str">
        <f>IFERROR(IFERROR(INDEX(Кат!$A:$A,MATCH($C9157,Кат!$I:$I,0)),INDEX(Торг!$A:$A,MATCH($C9157,Торг!$I:$I,0))),"")</f>
        <v/>
      </c>
      <c r="M9157" s="132" t="str">
        <f>IFERROR(IFERROR(INDEX(Кат!$B:$B,MATCH($C9157,Кат!$I:$I,0)),INDEX(Торг!$B:$B,MATCH($C9157,Торг!$I:$I,0))),"")</f>
        <v/>
      </c>
      <c r="N9157" s="132" t="str">
        <f t="shared" si="142"/>
        <v xml:space="preserve"> </v>
      </c>
      <c r="O9157" s="132" t="str">
        <f>IFERROR(IFERROR(INDEX(Кат!$B:$B,MATCH($N9157,Кат!$I:$I,0)),INDEX(Торг!$B:$B,MATCH($N9157,Торг!$I:$I,0))),"")</f>
        <v/>
      </c>
    </row>
    <row r="9158" spans="1:15">
      <c r="A9158" t="s">
        <v>20755</v>
      </c>
      <c r="C9158" s="191" t="s">
        <v>10637</v>
      </c>
      <c r="E9158" t="s">
        <v>10638</v>
      </c>
      <c r="F9158" t="s">
        <v>10579</v>
      </c>
      <c r="G9158" t="s">
        <v>399</v>
      </c>
      <c r="H9158">
        <v>250</v>
      </c>
      <c r="J9158" t="s">
        <v>22634</v>
      </c>
      <c r="K9158" s="132" t="str">
        <f>IFERROR(IFERROR(INDEX(Кат!$O:$O,MATCH($C9158,Кат!$I:$I,0)),INDEX(Торг!$L:$L,MATCH($C9158,Торг!$I:$I,0))),"")</f>
        <v/>
      </c>
      <c r="L9158" s="132" t="str">
        <f>IFERROR(IFERROR(INDEX(Кат!$A:$A,MATCH($C9158,Кат!$I:$I,0)),INDEX(Торг!$A:$A,MATCH($C9158,Торг!$I:$I,0))),"")</f>
        <v/>
      </c>
      <c r="M9158" s="132" t="str">
        <f>IFERROR(IFERROR(INDEX(Кат!$B:$B,MATCH($C9158,Кат!$I:$I,0)),INDEX(Торг!$B:$B,MATCH($C9158,Торг!$I:$I,0))),"")</f>
        <v/>
      </c>
      <c r="N9158" s="132" t="str">
        <f t="shared" si="142"/>
        <v>ЛОГО-Д ЛГД11180-6205151</v>
      </c>
      <c r="O9158" s="132" t="str">
        <f>IFERROR(IFERROR(INDEX(Кат!$B:$B,MATCH($N9158,Кат!$I:$I,0)),INDEX(Торг!$B:$B,MATCH($N9158,Торг!$I:$I,0))),"")</f>
        <v/>
      </c>
    </row>
    <row r="9159" spans="1:15">
      <c r="A9159" t="s">
        <v>20756</v>
      </c>
      <c r="C9159" s="191" t="s">
        <v>10639</v>
      </c>
      <c r="E9159" t="s">
        <v>10640</v>
      </c>
      <c r="F9159" t="s">
        <v>10579</v>
      </c>
      <c r="G9159" t="s">
        <v>399</v>
      </c>
      <c r="H9159">
        <v>250</v>
      </c>
      <c r="J9159" t="s">
        <v>22634</v>
      </c>
      <c r="K9159" s="132" t="str">
        <f>IFERROR(IFERROR(INDEX(Кат!$O:$O,MATCH($C9159,Кат!$I:$I,0)),INDEX(Торг!$L:$L,MATCH($C9159,Торг!$I:$I,0))),"")</f>
        <v/>
      </c>
      <c r="L9159" s="132" t="str">
        <f>IFERROR(IFERROR(INDEX(Кат!$A:$A,MATCH($C9159,Кат!$I:$I,0)),INDEX(Торг!$A:$A,MATCH($C9159,Торг!$I:$I,0))),"")</f>
        <v/>
      </c>
      <c r="M9159" s="132" t="str">
        <f>IFERROR(IFERROR(INDEX(Кат!$B:$B,MATCH($C9159,Кат!$I:$I,0)),INDEX(Торг!$B:$B,MATCH($C9159,Торг!$I:$I,0))),"")</f>
        <v/>
      </c>
      <c r="N9159" s="132" t="str">
        <f t="shared" si="142"/>
        <v>ЛОГО-Д ЛГД21090-6205137</v>
      </c>
      <c r="O9159" s="132" t="str">
        <f>IFERROR(IFERROR(INDEX(Кат!$B:$B,MATCH($N9159,Кат!$I:$I,0)),INDEX(Торг!$B:$B,MATCH($N9159,Торг!$I:$I,0))),"")</f>
        <v/>
      </c>
    </row>
    <row r="9160" spans="1:15">
      <c r="A9160" t="s">
        <v>20757</v>
      </c>
      <c r="C9160" s="191" t="s">
        <v>10641</v>
      </c>
      <c r="E9160" t="s">
        <v>10642</v>
      </c>
      <c r="F9160" t="s">
        <v>10579</v>
      </c>
      <c r="G9160" t="s">
        <v>399</v>
      </c>
      <c r="H9160">
        <v>250</v>
      </c>
      <c r="J9160" t="s">
        <v>22634</v>
      </c>
      <c r="K9160" s="132" t="str">
        <f>IFERROR(IFERROR(INDEX(Кат!$O:$O,MATCH($C9160,Кат!$I:$I,0)),INDEX(Торг!$L:$L,MATCH($C9160,Торг!$I:$I,0))),"")</f>
        <v/>
      </c>
      <c r="L9160" s="132" t="str">
        <f>IFERROR(IFERROR(INDEX(Кат!$A:$A,MATCH($C9160,Кат!$I:$I,0)),INDEX(Торг!$A:$A,MATCH($C9160,Торг!$I:$I,0))),"")</f>
        <v/>
      </c>
      <c r="M9160" s="132" t="str">
        <f>IFERROR(IFERROR(INDEX(Кат!$B:$B,MATCH($C9160,Кат!$I:$I,0)),INDEX(Торг!$B:$B,MATCH($C9160,Торг!$I:$I,0))),"")</f>
        <v/>
      </c>
      <c r="N9160" s="132" t="str">
        <f t="shared" ref="N9160:N9223" si="143">_xlfn.CONCAT(F9160," ",C9160)</f>
        <v>ЛОГО-Д ЛГД21230-6205151</v>
      </c>
      <c r="O9160" s="132" t="str">
        <f>IFERROR(IFERROR(INDEX(Кат!$B:$B,MATCH($N9160,Кат!$I:$I,0)),INDEX(Торг!$B:$B,MATCH($N9160,Торг!$I:$I,0))),"")</f>
        <v/>
      </c>
    </row>
    <row r="9161" spans="1:15">
      <c r="A9161" t="s">
        <v>20758</v>
      </c>
      <c r="C9161" s="191" t="s">
        <v>10643</v>
      </c>
      <c r="E9161" t="s">
        <v>10644</v>
      </c>
      <c r="F9161" t="s">
        <v>10579</v>
      </c>
      <c r="G9161" t="s">
        <v>399</v>
      </c>
      <c r="H9161">
        <v>250</v>
      </c>
      <c r="J9161" t="s">
        <v>22634</v>
      </c>
      <c r="K9161" s="132" t="str">
        <f>IFERROR(IFERROR(INDEX(Кат!$O:$O,MATCH($C9161,Кат!$I:$I,0)),INDEX(Торг!$L:$L,MATCH($C9161,Торг!$I:$I,0))),"")</f>
        <v/>
      </c>
      <c r="L9161" s="132" t="str">
        <f>IFERROR(IFERROR(INDEX(Кат!$A:$A,MATCH($C9161,Кат!$I:$I,0)),INDEX(Торг!$A:$A,MATCH($C9161,Торг!$I:$I,0))),"")</f>
        <v/>
      </c>
      <c r="M9161" s="132" t="str">
        <f>IFERROR(IFERROR(INDEX(Кат!$B:$B,MATCH($C9161,Кат!$I:$I,0)),INDEX(Торг!$B:$B,MATCH($C9161,Торг!$I:$I,0))),"")</f>
        <v/>
      </c>
      <c r="N9161" s="132" t="str">
        <f t="shared" si="143"/>
        <v>ЛОГО-Д ЛГД11180-6205150</v>
      </c>
      <c r="O9161" s="132" t="str">
        <f>IFERROR(IFERROR(INDEX(Кат!$B:$B,MATCH($N9161,Кат!$I:$I,0)),INDEX(Торг!$B:$B,MATCH($N9161,Торг!$I:$I,0))),"")</f>
        <v/>
      </c>
    </row>
    <row r="9162" spans="1:15">
      <c r="A9162" t="s">
        <v>20759</v>
      </c>
      <c r="C9162" s="191" t="s">
        <v>10645</v>
      </c>
      <c r="E9162" t="s">
        <v>10646</v>
      </c>
      <c r="F9162" t="s">
        <v>10579</v>
      </c>
      <c r="G9162" t="s">
        <v>399</v>
      </c>
      <c r="H9162">
        <v>250</v>
      </c>
      <c r="J9162" t="s">
        <v>22634</v>
      </c>
      <c r="K9162" s="132" t="str">
        <f>IFERROR(IFERROR(INDEX(Кат!$O:$O,MATCH($C9162,Кат!$I:$I,0)),INDEX(Торг!$L:$L,MATCH($C9162,Торг!$I:$I,0))),"")</f>
        <v/>
      </c>
      <c r="L9162" s="132" t="str">
        <f>IFERROR(IFERROR(INDEX(Кат!$A:$A,MATCH($C9162,Кат!$I:$I,0)),INDEX(Торг!$A:$A,MATCH($C9162,Торг!$I:$I,0))),"")</f>
        <v/>
      </c>
      <c r="M9162" s="132" t="str">
        <f>IFERROR(IFERROR(INDEX(Кат!$B:$B,MATCH($C9162,Кат!$I:$I,0)),INDEX(Торг!$B:$B,MATCH($C9162,Торг!$I:$I,0))),"")</f>
        <v/>
      </c>
      <c r="N9162" s="132" t="str">
        <f t="shared" si="143"/>
        <v>ЛОГО-Д ЛГД21090-6205136</v>
      </c>
      <c r="O9162" s="132" t="str">
        <f>IFERROR(IFERROR(INDEX(Кат!$B:$B,MATCH($N9162,Кат!$I:$I,0)),INDEX(Торг!$B:$B,MATCH($N9162,Торг!$I:$I,0))),"")</f>
        <v/>
      </c>
    </row>
    <row r="9163" spans="1:15">
      <c r="A9163" t="s">
        <v>20760</v>
      </c>
      <c r="C9163" s="191" t="s">
        <v>10647</v>
      </c>
      <c r="E9163" t="s">
        <v>10648</v>
      </c>
      <c r="F9163" t="s">
        <v>10579</v>
      </c>
      <c r="G9163" t="s">
        <v>399</v>
      </c>
      <c r="H9163">
        <v>250</v>
      </c>
      <c r="J9163" t="s">
        <v>22634</v>
      </c>
      <c r="K9163" s="132" t="str">
        <f>IFERROR(IFERROR(INDEX(Кат!$O:$O,MATCH($C9163,Кат!$I:$I,0)),INDEX(Торг!$L:$L,MATCH($C9163,Торг!$I:$I,0))),"")</f>
        <v/>
      </c>
      <c r="L9163" s="132" t="str">
        <f>IFERROR(IFERROR(INDEX(Кат!$A:$A,MATCH($C9163,Кат!$I:$I,0)),INDEX(Торг!$A:$A,MATCH($C9163,Торг!$I:$I,0))),"")</f>
        <v/>
      </c>
      <c r="M9163" s="132" t="str">
        <f>IFERROR(IFERROR(INDEX(Кат!$B:$B,MATCH($C9163,Кат!$I:$I,0)),INDEX(Торг!$B:$B,MATCH($C9163,Торг!$I:$I,0))),"")</f>
        <v/>
      </c>
      <c r="N9163" s="132" t="str">
        <f t="shared" si="143"/>
        <v>ЛОГО-Д ЛГД21230-6205150</v>
      </c>
      <c r="O9163" s="132" t="str">
        <f>IFERROR(IFERROR(INDEX(Кат!$B:$B,MATCH($N9163,Кат!$I:$I,0)),INDEX(Торг!$B:$B,MATCH($N9163,Торг!$I:$I,0))),"")</f>
        <v/>
      </c>
    </row>
    <row r="9164" spans="1:15">
      <c r="A9164" t="s">
        <v>20761</v>
      </c>
      <c r="C9164" s="191" t="s">
        <v>10649</v>
      </c>
      <c r="E9164" t="s">
        <v>10650</v>
      </c>
      <c r="F9164" t="s">
        <v>10579</v>
      </c>
      <c r="G9164" t="s">
        <v>399</v>
      </c>
      <c r="H9164">
        <v>250</v>
      </c>
      <c r="J9164" t="s">
        <v>22634</v>
      </c>
      <c r="K9164" s="132" t="str">
        <f>IFERROR(IFERROR(INDEX(Кат!$O:$O,MATCH($C9164,Кат!$I:$I,0)),INDEX(Торг!$L:$L,MATCH($C9164,Торг!$I:$I,0))),"")</f>
        <v/>
      </c>
      <c r="L9164" s="132" t="str">
        <f>IFERROR(IFERROR(INDEX(Кат!$A:$A,MATCH($C9164,Кат!$I:$I,0)),INDEX(Торг!$A:$A,MATCH($C9164,Торг!$I:$I,0))),"")</f>
        <v/>
      </c>
      <c r="M9164" s="132" t="str">
        <f>IFERROR(IFERROR(INDEX(Кат!$B:$B,MATCH($C9164,Кат!$I:$I,0)),INDEX(Торг!$B:$B,MATCH($C9164,Торг!$I:$I,0))),"")</f>
        <v/>
      </c>
      <c r="N9164" s="132" t="str">
        <f t="shared" si="143"/>
        <v>ЛОГО-Д ЛГД11180-6105151</v>
      </c>
      <c r="O9164" s="132" t="str">
        <f>IFERROR(IFERROR(INDEX(Кат!$B:$B,MATCH($N9164,Кат!$I:$I,0)),INDEX(Торг!$B:$B,MATCH($N9164,Торг!$I:$I,0))),"")</f>
        <v/>
      </c>
    </row>
    <row r="9165" spans="1:15">
      <c r="A9165" t="s">
        <v>20762</v>
      </c>
      <c r="C9165" s="191" t="s">
        <v>10651</v>
      </c>
      <c r="E9165" t="s">
        <v>10652</v>
      </c>
      <c r="F9165" t="s">
        <v>10579</v>
      </c>
      <c r="G9165" t="s">
        <v>399</v>
      </c>
      <c r="H9165">
        <v>220</v>
      </c>
      <c r="J9165" t="s">
        <v>22634</v>
      </c>
      <c r="K9165" s="132" t="str">
        <f>IFERROR(IFERROR(INDEX(Кат!$O:$O,MATCH($C9165,Кат!$I:$I,0)),INDEX(Торг!$L:$L,MATCH($C9165,Торг!$I:$I,0))),"")</f>
        <v/>
      </c>
      <c r="L9165" s="132" t="str">
        <f>IFERROR(IFERROR(INDEX(Кат!$A:$A,MATCH($C9165,Кат!$I:$I,0)),INDEX(Торг!$A:$A,MATCH($C9165,Торг!$I:$I,0))),"")</f>
        <v/>
      </c>
      <c r="M9165" s="132" t="str">
        <f>IFERROR(IFERROR(INDEX(Кат!$B:$B,MATCH($C9165,Кат!$I:$I,0)),INDEX(Торг!$B:$B,MATCH($C9165,Торг!$I:$I,0))),"")</f>
        <v/>
      </c>
      <c r="N9165" s="132" t="str">
        <f t="shared" si="143"/>
        <v>ЛОГО-Д ЛГД21090-6105177</v>
      </c>
      <c r="O9165" s="132" t="str">
        <f>IFERROR(IFERROR(INDEX(Кат!$B:$B,MATCH($N9165,Кат!$I:$I,0)),INDEX(Торг!$B:$B,MATCH($N9165,Торг!$I:$I,0))),"")</f>
        <v/>
      </c>
    </row>
    <row r="9166" spans="1:15">
      <c r="A9166" t="s">
        <v>20763</v>
      </c>
      <c r="C9166" s="191" t="s">
        <v>10653</v>
      </c>
      <c r="E9166" t="s">
        <v>10654</v>
      </c>
      <c r="F9166" t="s">
        <v>10579</v>
      </c>
      <c r="G9166" t="s">
        <v>399</v>
      </c>
      <c r="H9166">
        <v>250</v>
      </c>
      <c r="J9166" t="s">
        <v>22634</v>
      </c>
      <c r="K9166" s="132" t="str">
        <f>IFERROR(IFERROR(INDEX(Кат!$O:$O,MATCH($C9166,Кат!$I:$I,0)),INDEX(Торг!$L:$L,MATCH($C9166,Торг!$I:$I,0))),"")</f>
        <v/>
      </c>
      <c r="L9166" s="132" t="str">
        <f>IFERROR(IFERROR(INDEX(Кат!$A:$A,MATCH($C9166,Кат!$I:$I,0)),INDEX(Торг!$A:$A,MATCH($C9166,Торг!$I:$I,0))),"")</f>
        <v/>
      </c>
      <c r="M9166" s="132" t="str">
        <f>IFERROR(IFERROR(INDEX(Кат!$B:$B,MATCH($C9166,Кат!$I:$I,0)),INDEX(Торг!$B:$B,MATCH($C9166,Торг!$I:$I,0))),"")</f>
        <v/>
      </c>
      <c r="N9166" s="132" t="str">
        <f t="shared" si="143"/>
        <v>ЛОГО-Д ЛГД11180-6105150</v>
      </c>
      <c r="O9166" s="132" t="str">
        <f>IFERROR(IFERROR(INDEX(Кат!$B:$B,MATCH($N9166,Кат!$I:$I,0)),INDEX(Торг!$B:$B,MATCH($N9166,Торг!$I:$I,0))),"")</f>
        <v/>
      </c>
    </row>
    <row r="9167" spans="1:15">
      <c r="A9167" t="s">
        <v>20764</v>
      </c>
      <c r="C9167" s="191" t="s">
        <v>10655</v>
      </c>
      <c r="E9167" t="s">
        <v>10656</v>
      </c>
      <c r="F9167" t="s">
        <v>10579</v>
      </c>
      <c r="G9167" t="s">
        <v>399</v>
      </c>
      <c r="H9167">
        <v>250</v>
      </c>
      <c r="J9167" t="s">
        <v>22634</v>
      </c>
      <c r="K9167" s="132" t="str">
        <f>IFERROR(IFERROR(INDEX(Кат!$O:$O,MATCH($C9167,Кат!$I:$I,0)),INDEX(Торг!$L:$L,MATCH($C9167,Торг!$I:$I,0))),"")</f>
        <v/>
      </c>
      <c r="L9167" s="132" t="str">
        <f>IFERROR(IFERROR(INDEX(Кат!$A:$A,MATCH($C9167,Кат!$I:$I,0)),INDEX(Торг!$A:$A,MATCH($C9167,Торг!$I:$I,0))),"")</f>
        <v/>
      </c>
      <c r="M9167" s="132" t="str">
        <f>IFERROR(IFERROR(INDEX(Кат!$B:$B,MATCH($C9167,Кат!$I:$I,0)),INDEX(Торг!$B:$B,MATCH($C9167,Торг!$I:$I,0))),"")</f>
        <v/>
      </c>
      <c r="N9167" s="132" t="str">
        <f t="shared" si="143"/>
        <v>ЛОГО-Д ЛГД21090-6105176</v>
      </c>
      <c r="O9167" s="132" t="str">
        <f>IFERROR(IFERROR(INDEX(Кат!$B:$B,MATCH($N9167,Кат!$I:$I,0)),INDEX(Торг!$B:$B,MATCH($N9167,Торг!$I:$I,0))),"")</f>
        <v/>
      </c>
    </row>
    <row r="9168" spans="1:15">
      <c r="A9168" t="s">
        <v>24734</v>
      </c>
      <c r="C9168" s="191"/>
      <c r="E9168" t="s">
        <v>24273</v>
      </c>
      <c r="J9168" t="s">
        <v>22634</v>
      </c>
      <c r="K9168" s="132" t="str">
        <f>IFERROR(IFERROR(INDEX(Кат!$O:$O,MATCH($C9168,Кат!$I:$I,0)),INDEX(Торг!$L:$L,MATCH($C9168,Торг!$I:$I,0))),"")</f>
        <v/>
      </c>
      <c r="L9168" s="132" t="str">
        <f>IFERROR(IFERROR(INDEX(Кат!$A:$A,MATCH($C9168,Кат!$I:$I,0)),INDEX(Торг!$A:$A,MATCH($C9168,Торг!$I:$I,0))),"")</f>
        <v/>
      </c>
      <c r="M9168" s="132" t="str">
        <f>IFERROR(IFERROR(INDEX(Кат!$B:$B,MATCH($C9168,Кат!$I:$I,0)),INDEX(Торг!$B:$B,MATCH($C9168,Торг!$I:$I,0))),"")</f>
        <v/>
      </c>
      <c r="N9168" s="132" t="str">
        <f t="shared" si="143"/>
        <v xml:space="preserve"> </v>
      </c>
      <c r="O9168" s="132" t="str">
        <f>IFERROR(IFERROR(INDEX(Кат!$B:$B,MATCH($N9168,Кат!$I:$I,0)),INDEX(Торг!$B:$B,MATCH($N9168,Торг!$I:$I,0))),"")</f>
        <v/>
      </c>
    </row>
    <row r="9169" spans="1:15">
      <c r="A9169" t="s">
        <v>20765</v>
      </c>
      <c r="C9169" s="191" t="s">
        <v>10657</v>
      </c>
      <c r="E9169" t="s">
        <v>10658</v>
      </c>
      <c r="F9169" t="s">
        <v>10579</v>
      </c>
      <c r="G9169" t="s">
        <v>375</v>
      </c>
      <c r="H9169">
        <v>500</v>
      </c>
      <c r="J9169" t="s">
        <v>22634</v>
      </c>
      <c r="K9169" s="132" t="str">
        <f>IFERROR(IFERROR(INDEX(Кат!$O:$O,MATCH($C9169,Кат!$I:$I,0)),INDEX(Торг!$L:$L,MATCH($C9169,Торг!$I:$I,0))),"")</f>
        <v/>
      </c>
      <c r="L9169" s="132" t="str">
        <f>IFERROR(IFERROR(INDEX(Кат!$A:$A,MATCH($C9169,Кат!$I:$I,0)),INDEX(Торг!$A:$A,MATCH($C9169,Торг!$I:$I,0))),"")</f>
        <v/>
      </c>
      <c r="M9169" s="132" t="str">
        <f>IFERROR(IFERROR(INDEX(Кат!$B:$B,MATCH($C9169,Кат!$I:$I,0)),INDEX(Торг!$B:$B,MATCH($C9169,Торг!$I:$I,0))),"")</f>
        <v/>
      </c>
      <c r="N9169" s="132" t="str">
        <f t="shared" si="143"/>
        <v>ЛОГО-Д ЛГД2108-2215030</v>
      </c>
      <c r="O9169" s="132" t="str">
        <f>IFERROR(IFERROR(INDEX(Кат!$B:$B,MATCH($N9169,Кат!$I:$I,0)),INDEX(Торг!$B:$B,MATCH($N9169,Торг!$I:$I,0))),"")</f>
        <v/>
      </c>
    </row>
    <row r="9170" spans="1:15">
      <c r="A9170" t="s">
        <v>24735</v>
      </c>
      <c r="C9170" s="191"/>
      <c r="E9170" t="s">
        <v>24736</v>
      </c>
      <c r="J9170" t="s">
        <v>22634</v>
      </c>
      <c r="K9170" s="132" t="str">
        <f>IFERROR(IFERROR(INDEX(Кат!$O:$O,MATCH($C9170,Кат!$I:$I,0)),INDEX(Торг!$L:$L,MATCH($C9170,Торг!$I:$I,0))),"")</f>
        <v/>
      </c>
      <c r="L9170" s="132" t="str">
        <f>IFERROR(IFERROR(INDEX(Кат!$A:$A,MATCH($C9170,Кат!$I:$I,0)),INDEX(Торг!$A:$A,MATCH($C9170,Торг!$I:$I,0))),"")</f>
        <v/>
      </c>
      <c r="M9170" s="132" t="str">
        <f>IFERROR(IFERROR(INDEX(Кат!$B:$B,MATCH($C9170,Кат!$I:$I,0)),INDEX(Торг!$B:$B,MATCH($C9170,Торг!$I:$I,0))),"")</f>
        <v/>
      </c>
      <c r="N9170" s="132" t="str">
        <f t="shared" si="143"/>
        <v xml:space="preserve"> </v>
      </c>
      <c r="O9170" s="132" t="str">
        <f>IFERROR(IFERROR(INDEX(Кат!$B:$B,MATCH($N9170,Кат!$I:$I,0)),INDEX(Торг!$B:$B,MATCH($N9170,Торг!$I:$I,0))),"")</f>
        <v/>
      </c>
    </row>
    <row r="9171" spans="1:15">
      <c r="A9171" t="s">
        <v>20883</v>
      </c>
      <c r="C9171" s="191">
        <v>20214175</v>
      </c>
      <c r="E9171" t="s">
        <v>10744</v>
      </c>
      <c r="F9171" t="s">
        <v>10745</v>
      </c>
      <c r="G9171" t="s">
        <v>375</v>
      </c>
      <c r="H9171">
        <v>420</v>
      </c>
      <c r="J9171" t="s">
        <v>22634</v>
      </c>
      <c r="K9171" s="132" t="str">
        <f>IFERROR(IFERROR(INDEX(Кат!$O:$O,MATCH($C9171,Кат!$I:$I,0)),INDEX(Торг!$L:$L,MATCH($C9171,Торг!$I:$I,0))),"")</f>
        <v/>
      </c>
      <c r="L9171" s="132" t="str">
        <f>IFERROR(IFERROR(INDEX(Кат!$A:$A,MATCH($C9171,Кат!$I:$I,0)),INDEX(Торг!$A:$A,MATCH($C9171,Торг!$I:$I,0))),"")</f>
        <v/>
      </c>
      <c r="M9171" s="132" t="str">
        <f>IFERROR(IFERROR(INDEX(Кат!$B:$B,MATCH($C9171,Кат!$I:$I,0)),INDEX(Торг!$B:$B,MATCH($C9171,Торг!$I:$I,0))),"")</f>
        <v/>
      </c>
      <c r="N9171" s="132" t="str">
        <f t="shared" si="143"/>
        <v>МАРКОН 20214175</v>
      </c>
      <c r="O9171" s="132" t="str">
        <f>IFERROR(IFERROR(INDEX(Кат!$B:$B,MATCH($N9171,Кат!$I:$I,0)),INDEX(Торг!$B:$B,MATCH($N9171,Торг!$I:$I,0))),"")</f>
        <v/>
      </c>
    </row>
    <row r="9172" spans="1:15">
      <c r="A9172" t="s">
        <v>24737</v>
      </c>
      <c r="C9172" s="191"/>
      <c r="E9172" t="s">
        <v>24738</v>
      </c>
      <c r="J9172" t="s">
        <v>22634</v>
      </c>
      <c r="K9172" s="132" t="str">
        <f>IFERROR(IFERROR(INDEX(Кат!$O:$O,MATCH($C9172,Кат!$I:$I,0)),INDEX(Торг!$L:$L,MATCH($C9172,Торг!$I:$I,0))),"")</f>
        <v/>
      </c>
      <c r="L9172" s="132" t="str">
        <f>IFERROR(IFERROR(INDEX(Кат!$A:$A,MATCH($C9172,Кат!$I:$I,0)),INDEX(Торг!$A:$A,MATCH($C9172,Торг!$I:$I,0))),"")</f>
        <v/>
      </c>
      <c r="M9172" s="132" t="str">
        <f>IFERROR(IFERROR(INDEX(Кат!$B:$B,MATCH($C9172,Кат!$I:$I,0)),INDEX(Торг!$B:$B,MATCH($C9172,Торг!$I:$I,0))),"")</f>
        <v/>
      </c>
      <c r="N9172" s="132" t="str">
        <f t="shared" si="143"/>
        <v xml:space="preserve"> </v>
      </c>
      <c r="O9172" s="132" t="str">
        <f>IFERROR(IFERROR(INDEX(Кат!$B:$B,MATCH($N9172,Кат!$I:$I,0)),INDEX(Торг!$B:$B,MATCH($N9172,Торг!$I:$I,0))),"")</f>
        <v/>
      </c>
    </row>
    <row r="9173" spans="1:15">
      <c r="A9173" t="s">
        <v>20884</v>
      </c>
      <c r="C9173" s="191" t="s">
        <v>10746</v>
      </c>
      <c r="E9173" t="s">
        <v>14210</v>
      </c>
      <c r="F9173" t="s">
        <v>10747</v>
      </c>
      <c r="G9173" t="s">
        <v>399</v>
      </c>
      <c r="H9173">
        <v>50</v>
      </c>
      <c r="J9173" t="s">
        <v>22634</v>
      </c>
      <c r="K9173" s="132" t="str">
        <f>IFERROR(IFERROR(INDEX(Кат!$O:$O,MATCH($C9173,Кат!$I:$I,0)),INDEX(Торг!$L:$L,MATCH($C9173,Торг!$I:$I,0))),"")</f>
        <v/>
      </c>
      <c r="L9173" s="132" t="str">
        <f>IFERROR(IFERROR(INDEX(Кат!$A:$A,MATCH($C9173,Кат!$I:$I,0)),INDEX(Торг!$A:$A,MATCH($C9173,Торг!$I:$I,0))),"")</f>
        <v/>
      </c>
      <c r="M9173" s="132" t="str">
        <f>IFERROR(IFERROR(INDEX(Кат!$B:$B,MATCH($C9173,Кат!$I:$I,0)),INDEX(Торг!$B:$B,MATCH($C9173,Торг!$I:$I,0))),"")</f>
        <v/>
      </c>
      <c r="N9173" s="132" t="str">
        <f t="shared" si="143"/>
        <v>МЗАТЭ 40.3706.020</v>
      </c>
      <c r="O9173" s="132" t="str">
        <f>IFERROR(IFERROR(INDEX(Кат!$B:$B,MATCH($N9173,Кат!$I:$I,0)),INDEX(Торг!$B:$B,MATCH($N9173,Торг!$I:$I,0))),"")</f>
        <v/>
      </c>
    </row>
    <row r="9174" spans="1:15">
      <c r="A9174" t="s">
        <v>20885</v>
      </c>
      <c r="C9174" s="191" t="s">
        <v>10748</v>
      </c>
      <c r="E9174" t="s">
        <v>10749</v>
      </c>
      <c r="F9174" t="s">
        <v>10747</v>
      </c>
      <c r="G9174" t="s">
        <v>399</v>
      </c>
      <c r="H9174">
        <v>170</v>
      </c>
      <c r="J9174" t="s">
        <v>22634</v>
      </c>
      <c r="K9174" s="132" t="str">
        <f>IFERROR(IFERROR(INDEX(Кат!$O:$O,MATCH($C9174,Кат!$I:$I,0)),INDEX(Торг!$L:$L,MATCH($C9174,Торг!$I:$I,0))),"")</f>
        <v/>
      </c>
      <c r="L9174" s="132" t="str">
        <f>IFERROR(IFERROR(INDEX(Кат!$A:$A,MATCH($C9174,Кат!$I:$I,0)),INDEX(Торг!$A:$A,MATCH($C9174,Торг!$I:$I,0))),"")</f>
        <v/>
      </c>
      <c r="M9174" s="132" t="str">
        <f>IFERROR(IFERROR(INDEX(Кат!$B:$B,MATCH($C9174,Кат!$I:$I,0)),INDEX(Торг!$B:$B,MATCH($C9174,Торг!$I:$I,0))),"")</f>
        <v/>
      </c>
      <c r="N9174" s="132" t="str">
        <f t="shared" si="143"/>
        <v>МЗАТЭ 35.3706-50</v>
      </c>
      <c r="O9174" s="132" t="str">
        <f>IFERROR(IFERROR(INDEX(Кат!$B:$B,MATCH($N9174,Кат!$I:$I,0)),INDEX(Торг!$B:$B,MATCH($N9174,Торг!$I:$I,0))),"")</f>
        <v/>
      </c>
    </row>
    <row r="9175" spans="1:15">
      <c r="A9175" t="s">
        <v>20886</v>
      </c>
      <c r="C9175" s="191" t="s">
        <v>10750</v>
      </c>
      <c r="E9175" t="s">
        <v>10751</v>
      </c>
      <c r="F9175" t="s">
        <v>10747</v>
      </c>
      <c r="G9175" t="s">
        <v>399</v>
      </c>
      <c r="H9175">
        <v>150</v>
      </c>
      <c r="J9175" t="s">
        <v>22634</v>
      </c>
      <c r="K9175" s="132" t="str">
        <f>IFERROR(IFERROR(INDEX(Кат!$O:$O,MATCH($C9175,Кат!$I:$I,0)),INDEX(Торг!$L:$L,MATCH($C9175,Торг!$I:$I,0))),"")</f>
        <v/>
      </c>
      <c r="L9175" s="132" t="str">
        <f>IFERROR(IFERROR(INDEX(Кат!$A:$A,MATCH($C9175,Кат!$I:$I,0)),INDEX(Торг!$A:$A,MATCH($C9175,Торг!$I:$I,0))),"")</f>
        <v/>
      </c>
      <c r="M9175" s="132" t="str">
        <f>IFERROR(IFERROR(INDEX(Кат!$B:$B,MATCH($C9175,Кат!$I:$I,0)),INDEX(Торг!$B:$B,MATCH($C9175,Торг!$I:$I,0))),"")</f>
        <v/>
      </c>
      <c r="N9175" s="132" t="str">
        <f t="shared" si="143"/>
        <v>МЗАТЭ 40.3706-50</v>
      </c>
      <c r="O9175" s="132" t="str">
        <f>IFERROR(IFERROR(INDEX(Кат!$B:$B,MATCH($N9175,Кат!$I:$I,0)),INDEX(Торг!$B:$B,MATCH($N9175,Торг!$I:$I,0))),"")</f>
        <v/>
      </c>
    </row>
    <row r="9176" spans="1:15">
      <c r="A9176" t="s">
        <v>24739</v>
      </c>
      <c r="C9176" s="191"/>
      <c r="E9176" t="s">
        <v>24740</v>
      </c>
      <c r="J9176" t="s">
        <v>22634</v>
      </c>
      <c r="K9176" s="132" t="str">
        <f>IFERROR(IFERROR(INDEX(Кат!$O:$O,MATCH($C9176,Кат!$I:$I,0)),INDEX(Торг!$L:$L,MATCH($C9176,Торг!$I:$I,0))),"")</f>
        <v/>
      </c>
      <c r="L9176" s="132" t="str">
        <f>IFERROR(IFERROR(INDEX(Кат!$A:$A,MATCH($C9176,Кат!$I:$I,0)),INDEX(Торг!$A:$A,MATCH($C9176,Торг!$I:$I,0))),"")</f>
        <v/>
      </c>
      <c r="M9176" s="132" t="str">
        <f>IFERROR(IFERROR(INDEX(Кат!$B:$B,MATCH($C9176,Кат!$I:$I,0)),INDEX(Торг!$B:$B,MATCH($C9176,Торг!$I:$I,0))),"")</f>
        <v/>
      </c>
      <c r="N9176" s="132" t="str">
        <f t="shared" si="143"/>
        <v xml:space="preserve"> </v>
      </c>
      <c r="O9176" s="132" t="str">
        <f>IFERROR(IFERROR(INDEX(Кат!$B:$B,MATCH($N9176,Кат!$I:$I,0)),INDEX(Торг!$B:$B,MATCH($N9176,Торг!$I:$I,0))),"")</f>
        <v/>
      </c>
    </row>
    <row r="9177" spans="1:15">
      <c r="A9177" t="s">
        <v>20887</v>
      </c>
      <c r="C9177" s="191" t="s">
        <v>10752</v>
      </c>
      <c r="E9177" t="s">
        <v>10753</v>
      </c>
      <c r="F9177" t="s">
        <v>3894</v>
      </c>
      <c r="G9177" t="s">
        <v>375</v>
      </c>
      <c r="H9177">
        <v>450</v>
      </c>
      <c r="J9177" t="s">
        <v>22634</v>
      </c>
      <c r="K9177" s="132" t="str">
        <f>IFERROR(IFERROR(INDEX(Кат!$O:$O,MATCH($C9177,Кат!$I:$I,0)),INDEX(Торг!$L:$L,MATCH($C9177,Торг!$I:$I,0))),"")</f>
        <v/>
      </c>
      <c r="L9177" s="132" t="str">
        <f>IFERROR(IFERROR(INDEX(Кат!$A:$A,MATCH($C9177,Кат!$I:$I,0)),INDEX(Торг!$A:$A,MATCH($C9177,Торг!$I:$I,0))),"")</f>
        <v/>
      </c>
      <c r="M9177" s="132" t="str">
        <f>IFERROR(IFERROR(INDEX(Кат!$B:$B,MATCH($C9177,Кат!$I:$I,0)),INDEX(Торг!$B:$B,MATCH($C9177,Торг!$I:$I,0))),"")</f>
        <v/>
      </c>
      <c r="N9177" s="132" t="str">
        <f t="shared" si="143"/>
        <v>МИЛЕНА МЛ2101-3707080</v>
      </c>
      <c r="O9177" s="132" t="str">
        <f>IFERROR(IFERROR(INDEX(Кат!$B:$B,MATCH($N9177,Кат!$I:$I,0)),INDEX(Торг!$B:$B,MATCH($N9177,Торг!$I:$I,0))),"")</f>
        <v/>
      </c>
    </row>
    <row r="9178" spans="1:15">
      <c r="A9178" t="s">
        <v>20888</v>
      </c>
      <c r="C9178" s="191" t="s">
        <v>10754</v>
      </c>
      <c r="E9178" t="s">
        <v>10755</v>
      </c>
      <c r="F9178" t="s">
        <v>3894</v>
      </c>
      <c r="G9178" t="s">
        <v>375</v>
      </c>
      <c r="H9178">
        <v>480</v>
      </c>
      <c r="J9178" t="s">
        <v>22634</v>
      </c>
      <c r="K9178" s="132" t="str">
        <f>IFERROR(IFERROR(INDEX(Кат!$O:$O,MATCH($C9178,Кат!$I:$I,0)),INDEX(Торг!$L:$L,MATCH($C9178,Торг!$I:$I,0))),"")</f>
        <v/>
      </c>
      <c r="L9178" s="132" t="str">
        <f>IFERROR(IFERROR(INDEX(Кат!$A:$A,MATCH($C9178,Кат!$I:$I,0)),INDEX(Торг!$A:$A,MATCH($C9178,Торг!$I:$I,0))),"")</f>
        <v/>
      </c>
      <c r="M9178" s="132" t="str">
        <f>IFERROR(IFERROR(INDEX(Кат!$B:$B,MATCH($C9178,Кат!$I:$I,0)),INDEX(Торг!$B:$B,MATCH($C9178,Торг!$I:$I,0))),"")</f>
        <v/>
      </c>
      <c r="N9178" s="132" t="str">
        <f t="shared" si="143"/>
        <v>МИЛЕНА МЛ21214-3707080</v>
      </c>
      <c r="O9178" s="132" t="str">
        <f>IFERROR(IFERROR(INDEX(Кат!$B:$B,MATCH($N9178,Кат!$I:$I,0)),INDEX(Торг!$B:$B,MATCH($N9178,Торг!$I:$I,0))),"")</f>
        <v/>
      </c>
    </row>
    <row r="9179" spans="1:15">
      <c r="A9179" t="s">
        <v>20889</v>
      </c>
      <c r="C9179" s="191" t="s">
        <v>10756</v>
      </c>
      <c r="E9179" t="s">
        <v>10757</v>
      </c>
      <c r="F9179" t="s">
        <v>3894</v>
      </c>
      <c r="G9179" t="s">
        <v>375</v>
      </c>
      <c r="H9179">
        <v>480</v>
      </c>
      <c r="J9179" t="s">
        <v>22634</v>
      </c>
      <c r="K9179" s="132" t="str">
        <f>IFERROR(IFERROR(INDEX(Кат!$O:$O,MATCH($C9179,Кат!$I:$I,0)),INDEX(Торг!$L:$L,MATCH($C9179,Торг!$I:$I,0))),"")</f>
        <v/>
      </c>
      <c r="L9179" s="132" t="str">
        <f>IFERROR(IFERROR(INDEX(Кат!$A:$A,MATCH($C9179,Кат!$I:$I,0)),INDEX(Торг!$A:$A,MATCH($C9179,Торг!$I:$I,0))),"")</f>
        <v/>
      </c>
      <c r="M9179" s="132" t="str">
        <f>IFERROR(IFERROR(INDEX(Кат!$B:$B,MATCH($C9179,Кат!$I:$I,0)),INDEX(Торг!$B:$B,MATCH($C9179,Торг!$I:$I,0))),"")</f>
        <v/>
      </c>
      <c r="N9179" s="132" t="str">
        <f t="shared" si="143"/>
        <v>МИЛЕНА МЛ2108-3707080</v>
      </c>
      <c r="O9179" s="132" t="str">
        <f>IFERROR(IFERROR(INDEX(Кат!$B:$B,MATCH($N9179,Кат!$I:$I,0)),INDEX(Торг!$B:$B,MATCH($N9179,Торг!$I:$I,0))),"")</f>
        <v/>
      </c>
    </row>
    <row r="9180" spans="1:15">
      <c r="A9180" t="s">
        <v>20890</v>
      </c>
      <c r="C9180" s="191" t="s">
        <v>10758</v>
      </c>
      <c r="E9180" t="s">
        <v>10759</v>
      </c>
      <c r="F9180" t="s">
        <v>3894</v>
      </c>
      <c r="G9180" t="s">
        <v>375</v>
      </c>
      <c r="H9180">
        <v>500</v>
      </c>
      <c r="J9180" t="s">
        <v>22634</v>
      </c>
      <c r="K9180" s="132" t="str">
        <f>IFERROR(IFERROR(INDEX(Кат!$O:$O,MATCH($C9180,Кат!$I:$I,0)),INDEX(Торг!$L:$L,MATCH($C9180,Торг!$I:$I,0))),"")</f>
        <v/>
      </c>
      <c r="L9180" s="132" t="str">
        <f>IFERROR(IFERROR(INDEX(Кат!$A:$A,MATCH($C9180,Кат!$I:$I,0)),INDEX(Торг!$A:$A,MATCH($C9180,Торг!$I:$I,0))),"")</f>
        <v/>
      </c>
      <c r="M9180" s="132" t="str">
        <f>IFERROR(IFERROR(INDEX(Кат!$B:$B,MATCH($C9180,Кат!$I:$I,0)),INDEX(Торг!$B:$B,MATCH($C9180,Торг!$I:$I,0))),"")</f>
        <v/>
      </c>
      <c r="N9180" s="132" t="str">
        <f t="shared" si="143"/>
        <v>МИЛЕНА МЛ2111-3707080</v>
      </c>
      <c r="O9180" s="132" t="str">
        <f>IFERROR(IFERROR(INDEX(Кат!$B:$B,MATCH($N9180,Кат!$I:$I,0)),INDEX(Торг!$B:$B,MATCH($N9180,Торг!$I:$I,0))),"")</f>
        <v/>
      </c>
    </row>
    <row r="9181" spans="1:15">
      <c r="A9181" t="s">
        <v>20891</v>
      </c>
      <c r="C9181" s="191" t="s">
        <v>10760</v>
      </c>
      <c r="E9181" t="s">
        <v>10761</v>
      </c>
      <c r="F9181" t="s">
        <v>3894</v>
      </c>
      <c r="G9181" t="s">
        <v>375</v>
      </c>
      <c r="H9181">
        <v>900</v>
      </c>
      <c r="J9181" t="s">
        <v>22634</v>
      </c>
      <c r="K9181" s="132" t="str">
        <f>IFERROR(IFERROR(INDEX(Кат!$O:$O,MATCH($C9181,Кат!$I:$I,0)),INDEX(Торг!$L:$L,MATCH($C9181,Торг!$I:$I,0))),"")</f>
        <v/>
      </c>
      <c r="L9181" s="132" t="str">
        <f>IFERROR(IFERROR(INDEX(Кат!$A:$A,MATCH($C9181,Кат!$I:$I,0)),INDEX(Торг!$A:$A,MATCH($C9181,Торг!$I:$I,0))),"")</f>
        <v/>
      </c>
      <c r="M9181" s="132" t="str">
        <f>IFERROR(IFERROR(INDEX(Кат!$B:$B,MATCH($C9181,Кат!$I:$I,0)),INDEX(Торг!$B:$B,MATCH($C9181,Торг!$I:$I,0))),"")</f>
        <v/>
      </c>
      <c r="N9181" s="132" t="str">
        <f t="shared" si="143"/>
        <v>МИЛЕНА МЛ2112-3707080</v>
      </c>
      <c r="O9181" s="132" t="str">
        <f>IFERROR(IFERROR(INDEX(Кат!$B:$B,MATCH($N9181,Кат!$I:$I,0)),INDEX(Торг!$B:$B,MATCH($N9181,Торг!$I:$I,0))),"")</f>
        <v/>
      </c>
    </row>
    <row r="9182" spans="1:15">
      <c r="A9182" t="s">
        <v>20892</v>
      </c>
      <c r="C9182" s="191" t="s">
        <v>10762</v>
      </c>
      <c r="E9182" t="s">
        <v>14211</v>
      </c>
      <c r="F9182" t="s">
        <v>3894</v>
      </c>
      <c r="G9182" t="s">
        <v>399</v>
      </c>
      <c r="H9182">
        <v>1550</v>
      </c>
      <c r="J9182" t="s">
        <v>22634</v>
      </c>
      <c r="K9182" s="132" t="str">
        <f>IFERROR(IFERROR(INDEX(Кат!$O:$O,MATCH($C9182,Кат!$I:$I,0)),INDEX(Торг!$L:$L,MATCH($C9182,Торг!$I:$I,0))),"")</f>
        <v/>
      </c>
      <c r="L9182" s="132" t="str">
        <f>IFERROR(IFERROR(INDEX(Кат!$A:$A,MATCH($C9182,Кат!$I:$I,0)),INDEX(Торг!$A:$A,MATCH($C9182,Торг!$I:$I,0))),"")</f>
        <v/>
      </c>
      <c r="M9182" s="132" t="str">
        <f>IFERROR(IFERROR(INDEX(Кат!$B:$B,MATCH($C9182,Кат!$I:$I,0)),INDEX(Торг!$B:$B,MATCH($C9182,Торг!$I:$I,0))),"")</f>
        <v/>
      </c>
      <c r="N9182" s="132" t="str">
        <f t="shared" si="143"/>
        <v>МИЛЕНА 2110-1005058-04</v>
      </c>
      <c r="O9182" s="132" t="str">
        <f>IFERROR(IFERROR(INDEX(Кат!$B:$B,MATCH($N9182,Кат!$I:$I,0)),INDEX(Торг!$B:$B,MATCH($N9182,Торг!$I:$I,0))),"")</f>
        <v/>
      </c>
    </row>
    <row r="9183" spans="1:15">
      <c r="A9183" t="s">
        <v>20893</v>
      </c>
      <c r="C9183" s="191" t="s">
        <v>10763</v>
      </c>
      <c r="E9183" t="s">
        <v>10764</v>
      </c>
      <c r="F9183" t="s">
        <v>3894</v>
      </c>
      <c r="G9183" t="s">
        <v>399</v>
      </c>
      <c r="H9183">
        <v>1400</v>
      </c>
      <c r="J9183" t="s">
        <v>22634</v>
      </c>
      <c r="K9183" s="132" t="str">
        <f>IFERROR(IFERROR(INDEX(Кат!$O:$O,MATCH($C9183,Кат!$I:$I,0)),INDEX(Торг!$L:$L,MATCH($C9183,Торг!$I:$I,0))),"")</f>
        <v/>
      </c>
      <c r="L9183" s="132" t="str">
        <f>IFERROR(IFERROR(INDEX(Кат!$A:$A,MATCH($C9183,Кат!$I:$I,0)),INDEX(Торг!$A:$A,MATCH($C9183,Торг!$I:$I,0))),"")</f>
        <v/>
      </c>
      <c r="M9183" s="132" t="str">
        <f>IFERROR(IFERROR(INDEX(Кат!$B:$B,MATCH($C9183,Кат!$I:$I,0)),INDEX(Торг!$B:$B,MATCH($C9183,Торг!$I:$I,0))),"")</f>
        <v/>
      </c>
      <c r="N9183" s="132" t="str">
        <f t="shared" si="143"/>
        <v>МИЛЕНА 2112-1005058-04</v>
      </c>
      <c r="O9183" s="132" t="str">
        <f>IFERROR(IFERROR(INDEX(Кат!$B:$B,MATCH($N9183,Кат!$I:$I,0)),INDEX(Торг!$B:$B,MATCH($N9183,Торг!$I:$I,0))),"")</f>
        <v/>
      </c>
    </row>
    <row r="9184" spans="1:15">
      <c r="A9184" t="s">
        <v>24741</v>
      </c>
      <c r="C9184" s="191"/>
      <c r="E9184" t="s">
        <v>24742</v>
      </c>
      <c r="J9184" t="s">
        <v>22634</v>
      </c>
      <c r="K9184" s="132" t="str">
        <f>IFERROR(IFERROR(INDEX(Кат!$O:$O,MATCH($C9184,Кат!$I:$I,0)),INDEX(Торг!$L:$L,MATCH($C9184,Торг!$I:$I,0))),"")</f>
        <v/>
      </c>
      <c r="L9184" s="132" t="str">
        <f>IFERROR(IFERROR(INDEX(Кат!$A:$A,MATCH($C9184,Кат!$I:$I,0)),INDEX(Торг!$A:$A,MATCH($C9184,Торг!$I:$I,0))),"")</f>
        <v/>
      </c>
      <c r="M9184" s="132" t="str">
        <f>IFERROR(IFERROR(INDEX(Кат!$B:$B,MATCH($C9184,Кат!$I:$I,0)),INDEX(Торг!$B:$B,MATCH($C9184,Торг!$I:$I,0))),"")</f>
        <v/>
      </c>
      <c r="N9184" s="132" t="str">
        <f t="shared" si="143"/>
        <v xml:space="preserve"> </v>
      </c>
      <c r="O9184" s="132" t="str">
        <f>IFERROR(IFERROR(INDEX(Кат!$B:$B,MATCH($N9184,Кат!$I:$I,0)),INDEX(Торг!$B:$B,MATCH($N9184,Торг!$I:$I,0))),"")</f>
        <v/>
      </c>
    </row>
    <row r="9185" spans="1:15">
      <c r="A9185" t="s">
        <v>29017</v>
      </c>
      <c r="C9185" s="191" t="s">
        <v>29018</v>
      </c>
      <c r="E9185" t="s">
        <v>29019</v>
      </c>
      <c r="F9185" t="s">
        <v>10767</v>
      </c>
      <c r="G9185" t="s">
        <v>375</v>
      </c>
      <c r="H9185">
        <v>1400</v>
      </c>
      <c r="J9185" t="s">
        <v>22634</v>
      </c>
      <c r="K9185" s="132" t="str">
        <f>IFERROR(IFERROR(INDEX(Кат!$O:$O,MATCH($C9185,Кат!$I:$I,0)),INDEX(Торг!$L:$L,MATCH($C9185,Торг!$I:$I,0))),"")</f>
        <v/>
      </c>
      <c r="L9185" s="132" t="str">
        <f>IFERROR(IFERROR(INDEX(Кат!$A:$A,MATCH($C9185,Кат!$I:$I,0)),INDEX(Торг!$A:$A,MATCH($C9185,Торг!$I:$I,0))),"")</f>
        <v/>
      </c>
      <c r="M9185" s="132" t="str">
        <f>IFERROR(IFERROR(INDEX(Кат!$B:$B,MATCH($C9185,Кат!$I:$I,0)),INDEX(Торг!$B:$B,MATCH($C9185,Торг!$I:$I,0))),"")</f>
        <v/>
      </c>
      <c r="N9185" s="132" t="str">
        <f t="shared" si="143"/>
        <v>МОТОРДЕТАЛЬ 21083-1000100-А</v>
      </c>
      <c r="O9185" s="132" t="str">
        <f>IFERROR(IFERROR(INDEX(Кат!$B:$B,MATCH($N9185,Кат!$I:$I,0)),INDEX(Торг!$B:$B,MATCH($N9185,Торг!$I:$I,0))),"")</f>
        <v/>
      </c>
    </row>
    <row r="9186" spans="1:15">
      <c r="A9186" t="s">
        <v>31459</v>
      </c>
      <c r="C9186" s="191" t="s">
        <v>31460</v>
      </c>
      <c r="E9186" t="s">
        <v>31461</v>
      </c>
      <c r="F9186" t="s">
        <v>10767</v>
      </c>
      <c r="G9186" t="s">
        <v>375</v>
      </c>
      <c r="H9186">
        <v>2200</v>
      </c>
      <c r="J9186" t="s">
        <v>22634</v>
      </c>
      <c r="K9186" s="132" t="str">
        <f>IFERROR(IFERROR(INDEX(Кат!$O:$O,MATCH($C9186,Кат!$I:$I,0)),INDEX(Торг!$L:$L,MATCH($C9186,Торг!$I:$I,0))),"")</f>
        <v/>
      </c>
      <c r="L9186" s="132" t="str">
        <f>IFERROR(IFERROR(INDEX(Кат!$A:$A,MATCH($C9186,Кат!$I:$I,0)),INDEX(Торг!$A:$A,MATCH($C9186,Торг!$I:$I,0))),"")</f>
        <v/>
      </c>
      <c r="M9186" s="132" t="str">
        <f>IFERROR(IFERROR(INDEX(Кат!$B:$B,MATCH($C9186,Кат!$I:$I,0)),INDEX(Торг!$B:$B,MATCH($C9186,Торг!$I:$I,0))),"")</f>
        <v/>
      </c>
      <c r="N9186" s="132" t="str">
        <f t="shared" si="143"/>
        <v>МОТОРДЕТАЛЬ 21126-1000100-А</v>
      </c>
      <c r="O9186" s="132" t="str">
        <f>IFERROR(IFERROR(INDEX(Кат!$B:$B,MATCH($N9186,Кат!$I:$I,0)),INDEX(Торг!$B:$B,MATCH($N9186,Торг!$I:$I,0))),"")</f>
        <v/>
      </c>
    </row>
    <row r="9187" spans="1:15">
      <c r="A9187" t="s">
        <v>33284</v>
      </c>
      <c r="C9187" s="191" t="s">
        <v>33285</v>
      </c>
      <c r="E9187" t="s">
        <v>33286</v>
      </c>
      <c r="F9187" t="s">
        <v>10767</v>
      </c>
      <c r="G9187" t="s">
        <v>375</v>
      </c>
      <c r="H9187">
        <v>3400</v>
      </c>
      <c r="J9187" t="s">
        <v>22634</v>
      </c>
      <c r="K9187" s="132" t="str">
        <f>IFERROR(IFERROR(INDEX(Кат!$O:$O,MATCH($C9187,Кат!$I:$I,0)),INDEX(Торг!$L:$L,MATCH($C9187,Торг!$I:$I,0))),"")</f>
        <v/>
      </c>
      <c r="L9187" s="132" t="str">
        <f>IFERROR(IFERROR(INDEX(Кат!$A:$A,MATCH($C9187,Кат!$I:$I,0)),INDEX(Торг!$A:$A,MATCH($C9187,Торг!$I:$I,0))),"")</f>
        <v/>
      </c>
      <c r="M9187" s="132" t="str">
        <f>IFERROR(IFERROR(INDEX(Кат!$B:$B,MATCH($C9187,Кат!$I:$I,0)),INDEX(Торг!$B:$B,MATCH($C9187,Торг!$I:$I,0))),"")</f>
        <v/>
      </c>
      <c r="N9187" s="132" t="str">
        <f t="shared" si="143"/>
        <v>МОТОРДЕТАЛЬ 21126-1004014-K-AR"A"</v>
      </c>
      <c r="O9187" s="132" t="str">
        <f>IFERROR(IFERROR(INDEX(Кат!$B:$B,MATCH($N9187,Кат!$I:$I,0)),INDEX(Торг!$B:$B,MATCH($N9187,Торг!$I:$I,0))),"")</f>
        <v/>
      </c>
    </row>
    <row r="9188" spans="1:15">
      <c r="A9188" t="s">
        <v>32380</v>
      </c>
      <c r="C9188" s="191" t="s">
        <v>32381</v>
      </c>
      <c r="E9188" t="s">
        <v>32382</v>
      </c>
      <c r="F9188" t="s">
        <v>10767</v>
      </c>
      <c r="G9188" t="s">
        <v>375</v>
      </c>
      <c r="H9188">
        <v>6500</v>
      </c>
      <c r="J9188" t="s">
        <v>22634</v>
      </c>
      <c r="K9188" s="132" t="str">
        <f>IFERROR(IFERROR(INDEX(Кат!$O:$O,MATCH($C9188,Кат!$I:$I,0)),INDEX(Торг!$L:$L,MATCH($C9188,Торг!$I:$I,0))),"")</f>
        <v/>
      </c>
      <c r="L9188" s="132" t="str">
        <f>IFERROR(IFERROR(INDEX(Кат!$A:$A,MATCH($C9188,Кат!$I:$I,0)),INDEX(Торг!$A:$A,MATCH($C9188,Торг!$I:$I,0))),"")</f>
        <v/>
      </c>
      <c r="M9188" s="132" t="str">
        <f>IFERROR(IFERROR(INDEX(Кат!$B:$B,MATCH($C9188,Кат!$I:$I,0)),INDEX(Торг!$B:$B,MATCH($C9188,Торг!$I:$I,0))),"")</f>
        <v/>
      </c>
      <c r="N9188" s="132" t="str">
        <f t="shared" si="143"/>
        <v>МОТОРДЕТАЛЬ 11194-1004018-К-АР E</v>
      </c>
      <c r="O9188" s="132" t="str">
        <f>IFERROR(IFERROR(INDEX(Кат!$B:$B,MATCH($N9188,Кат!$I:$I,0)),INDEX(Торг!$B:$B,MATCH($N9188,Торг!$I:$I,0))),"")</f>
        <v/>
      </c>
    </row>
    <row r="9189" spans="1:15">
      <c r="A9189" t="s">
        <v>23127</v>
      </c>
      <c r="C9189" s="191" t="s">
        <v>23128</v>
      </c>
      <c r="E9189" t="s">
        <v>23129</v>
      </c>
      <c r="F9189" t="s">
        <v>10767</v>
      </c>
      <c r="G9189" t="s">
        <v>375</v>
      </c>
      <c r="H9189">
        <v>5500</v>
      </c>
      <c r="J9189" t="s">
        <v>22634</v>
      </c>
      <c r="K9189" s="132" t="str">
        <f>IFERROR(IFERROR(INDEX(Кат!$O:$O,MATCH($C9189,Кат!$I:$I,0)),INDEX(Торг!$L:$L,MATCH($C9189,Торг!$I:$I,0))),"")</f>
        <v/>
      </c>
      <c r="L9189" s="132" t="str">
        <f>IFERROR(IFERROR(INDEX(Кат!$A:$A,MATCH($C9189,Кат!$I:$I,0)),INDEX(Торг!$A:$A,MATCH($C9189,Торг!$I:$I,0))),"")</f>
        <v/>
      </c>
      <c r="M9189" s="132" t="str">
        <f>IFERROR(IFERROR(INDEX(Кат!$B:$B,MATCH($C9189,Кат!$I:$I,0)),INDEX(Торг!$B:$B,MATCH($C9189,Торг!$I:$I,0))),"")</f>
        <v/>
      </c>
      <c r="N9189" s="132" t="str">
        <f t="shared" si="143"/>
        <v>МОТОРДЕТАЛЬ 21083-1004018/82,4A</v>
      </c>
      <c r="O9189" s="132" t="str">
        <f>IFERROR(IFERROR(INDEX(Кат!$B:$B,MATCH($N9189,Кат!$I:$I,0)),INDEX(Торг!$B:$B,MATCH($N9189,Торг!$I:$I,0))),"")</f>
        <v/>
      </c>
    </row>
    <row r="9190" spans="1:15">
      <c r="A9190" t="s">
        <v>29217</v>
      </c>
      <c r="C9190" s="191" t="s">
        <v>29218</v>
      </c>
      <c r="E9190" t="s">
        <v>29219</v>
      </c>
      <c r="F9190" t="s">
        <v>10767</v>
      </c>
      <c r="G9190" t="s">
        <v>375</v>
      </c>
      <c r="H9190">
        <v>6750</v>
      </c>
      <c r="J9190" t="s">
        <v>22634</v>
      </c>
      <c r="K9190" s="132" t="str">
        <f>IFERROR(IFERROR(INDEX(Кат!$O:$O,MATCH($C9190,Кат!$I:$I,0)),INDEX(Торг!$L:$L,MATCH($C9190,Торг!$I:$I,0))),"")</f>
        <v/>
      </c>
      <c r="L9190" s="132" t="str">
        <f>IFERROR(IFERROR(INDEX(Кат!$A:$A,MATCH($C9190,Кат!$I:$I,0)),INDEX(Торг!$A:$A,MATCH($C9190,Торг!$I:$I,0))),"")</f>
        <v/>
      </c>
      <c r="M9190" s="132" t="str">
        <f>IFERROR(IFERROR(INDEX(Кат!$B:$B,MATCH($C9190,Кат!$I:$I,0)),INDEX(Торг!$B:$B,MATCH($C9190,Торг!$I:$I,0))),"")</f>
        <v/>
      </c>
      <c r="N9190" s="132" t="str">
        <f t="shared" si="143"/>
        <v>МОТОРДЕТАЛЬ 21116-1004018-К-АР А</v>
      </c>
      <c r="O9190" s="132" t="str">
        <f>IFERROR(IFERROR(INDEX(Кат!$B:$B,MATCH($N9190,Кат!$I:$I,0)),INDEX(Торг!$B:$B,MATCH($N9190,Торг!$I:$I,0))),"")</f>
        <v/>
      </c>
    </row>
    <row r="9191" spans="1:15">
      <c r="A9191" t="s">
        <v>32383</v>
      </c>
      <c r="C9191" s="191" t="s">
        <v>32384</v>
      </c>
      <c r="E9191" t="s">
        <v>32385</v>
      </c>
      <c r="F9191" t="s">
        <v>10767</v>
      </c>
      <c r="G9191" t="s">
        <v>375</v>
      </c>
      <c r="H9191">
        <v>6500</v>
      </c>
      <c r="J9191" t="s">
        <v>22634</v>
      </c>
      <c r="K9191" s="132" t="str">
        <f>IFERROR(IFERROR(INDEX(Кат!$O:$O,MATCH($C9191,Кат!$I:$I,0)),INDEX(Торг!$L:$L,MATCH($C9191,Торг!$I:$I,0))),"")</f>
        <v/>
      </c>
      <c r="L9191" s="132" t="str">
        <f>IFERROR(IFERROR(INDEX(Кат!$A:$A,MATCH($C9191,Кат!$I:$I,0)),INDEX(Торг!$A:$A,MATCH($C9191,Торг!$I:$I,0))),"")</f>
        <v/>
      </c>
      <c r="M9191" s="132" t="str">
        <f>IFERROR(IFERROR(INDEX(Кат!$B:$B,MATCH($C9191,Кат!$I:$I,0)),INDEX(Торг!$B:$B,MATCH($C9191,Торг!$I:$I,0))),"")</f>
        <v/>
      </c>
      <c r="N9191" s="132" t="str">
        <f t="shared" si="143"/>
        <v>МОТОРДЕТАЛЬ 21116-1004018-К-АР E</v>
      </c>
      <c r="O9191" s="132" t="str">
        <f>IFERROR(IFERROR(INDEX(Кат!$B:$B,MATCH($N9191,Кат!$I:$I,0)),INDEX(Торг!$B:$B,MATCH($N9191,Торг!$I:$I,0))),"")</f>
        <v/>
      </c>
    </row>
    <row r="9192" spans="1:15">
      <c r="A9192" t="s">
        <v>30071</v>
      </c>
      <c r="C9192" s="191" t="s">
        <v>30072</v>
      </c>
      <c r="E9192" t="s">
        <v>30073</v>
      </c>
      <c r="F9192" t="s">
        <v>10767</v>
      </c>
      <c r="G9192" t="s">
        <v>375</v>
      </c>
      <c r="H9192">
        <v>5650</v>
      </c>
      <c r="J9192" t="s">
        <v>22634</v>
      </c>
      <c r="K9192" s="132" t="str">
        <f>IFERROR(IFERROR(INDEX(Кат!$O:$O,MATCH($C9192,Кат!$I:$I,0)),INDEX(Торг!$L:$L,MATCH($C9192,Торг!$I:$I,0))),"")</f>
        <v/>
      </c>
      <c r="L9192" s="132" t="str">
        <f>IFERROR(IFERROR(INDEX(Кат!$A:$A,MATCH($C9192,Кат!$I:$I,0)),INDEX(Торг!$A:$A,MATCH($C9192,Торг!$I:$I,0))),"")</f>
        <v/>
      </c>
      <c r="M9192" s="132" t="str">
        <f>IFERROR(IFERROR(INDEX(Кат!$B:$B,MATCH($C9192,Кат!$I:$I,0)),INDEX(Торг!$B:$B,MATCH($C9192,Торг!$I:$I,0))),"")</f>
        <v/>
      </c>
      <c r="N9192" s="132" t="str">
        <f t="shared" si="143"/>
        <v>МОТОРДЕТАЛЬ 21124-1004018/82,0E</v>
      </c>
      <c r="O9192" s="132" t="str">
        <f>IFERROR(IFERROR(INDEX(Кат!$B:$B,MATCH($N9192,Кат!$I:$I,0)),INDEX(Торг!$B:$B,MATCH($N9192,Торг!$I:$I,0))),"")</f>
        <v/>
      </c>
    </row>
    <row r="9193" spans="1:15">
      <c r="A9193" t="s">
        <v>30177</v>
      </c>
      <c r="C9193" s="191" t="s">
        <v>30178</v>
      </c>
      <c r="E9193" t="s">
        <v>30179</v>
      </c>
      <c r="F9193" t="s">
        <v>10767</v>
      </c>
      <c r="G9193" t="s">
        <v>375</v>
      </c>
      <c r="H9193">
        <v>5650</v>
      </c>
      <c r="J9193" t="s">
        <v>22634</v>
      </c>
      <c r="K9193" s="132" t="str">
        <f>IFERROR(IFERROR(INDEX(Кат!$O:$O,MATCH($C9193,Кат!$I:$I,0)),INDEX(Торг!$L:$L,MATCH($C9193,Торг!$I:$I,0))),"")</f>
        <v/>
      </c>
      <c r="L9193" s="132" t="str">
        <f>IFERROR(IFERROR(INDEX(Кат!$A:$A,MATCH($C9193,Кат!$I:$I,0)),INDEX(Торг!$A:$A,MATCH($C9193,Торг!$I:$I,0))),"")</f>
        <v/>
      </c>
      <c r="M9193" s="132" t="str">
        <f>IFERROR(IFERROR(INDEX(Кат!$B:$B,MATCH($C9193,Кат!$I:$I,0)),INDEX(Торг!$B:$B,MATCH($C9193,Торг!$I:$I,0))),"")</f>
        <v/>
      </c>
      <c r="N9193" s="132" t="str">
        <f t="shared" si="143"/>
        <v>МОТОРДЕТАЛЬ 21124-1004018/82,4A</v>
      </c>
      <c r="O9193" s="132" t="str">
        <f>IFERROR(IFERROR(INDEX(Кат!$B:$B,MATCH($N9193,Кат!$I:$I,0)),INDEX(Торг!$B:$B,MATCH($N9193,Торг!$I:$I,0))),"")</f>
        <v/>
      </c>
    </row>
    <row r="9194" spans="1:15">
      <c r="A9194" t="s">
        <v>31462</v>
      </c>
      <c r="C9194" s="191" t="s">
        <v>31463</v>
      </c>
      <c r="E9194" t="s">
        <v>31464</v>
      </c>
      <c r="F9194" t="s">
        <v>10767</v>
      </c>
      <c r="G9194" t="s">
        <v>375</v>
      </c>
      <c r="H9194">
        <v>5500</v>
      </c>
      <c r="J9194" t="s">
        <v>22634</v>
      </c>
      <c r="K9194" s="132" t="str">
        <f>IFERROR(IFERROR(INDEX(Кат!$O:$O,MATCH($C9194,Кат!$I:$I,0)),INDEX(Торг!$L:$L,MATCH($C9194,Торг!$I:$I,0))),"")</f>
        <v/>
      </c>
      <c r="L9194" s="132" t="str">
        <f>IFERROR(IFERROR(INDEX(Кат!$A:$A,MATCH($C9194,Кат!$I:$I,0)),INDEX(Торг!$A:$A,MATCH($C9194,Торг!$I:$I,0))),"")</f>
        <v/>
      </c>
      <c r="M9194" s="132" t="str">
        <f>IFERROR(IFERROR(INDEX(Кат!$B:$B,MATCH($C9194,Кат!$I:$I,0)),INDEX(Торг!$B:$B,MATCH($C9194,Торг!$I:$I,0))),"")</f>
        <v/>
      </c>
      <c r="N9194" s="132" t="str">
        <f t="shared" si="143"/>
        <v>МОТОРДЕТАЛЬ 21124-1004018/82,4B</v>
      </c>
      <c r="O9194" s="132" t="str">
        <f>IFERROR(IFERROR(INDEX(Кат!$B:$B,MATCH($N9194,Кат!$I:$I,0)),INDEX(Торг!$B:$B,MATCH($N9194,Торг!$I:$I,0))),"")</f>
        <v/>
      </c>
    </row>
    <row r="9195" spans="1:15">
      <c r="A9195" t="s">
        <v>29220</v>
      </c>
      <c r="C9195" s="191" t="s">
        <v>29221</v>
      </c>
      <c r="E9195" t="s">
        <v>29222</v>
      </c>
      <c r="F9195" t="s">
        <v>10767</v>
      </c>
      <c r="G9195" t="s">
        <v>375</v>
      </c>
      <c r="H9195">
        <v>7250</v>
      </c>
      <c r="J9195" t="s">
        <v>22634</v>
      </c>
      <c r="K9195" s="132" t="str">
        <f>IFERROR(IFERROR(INDEX(Кат!$O:$O,MATCH($C9195,Кат!$I:$I,0)),INDEX(Торг!$L:$L,MATCH($C9195,Торг!$I:$I,0))),"")</f>
        <v/>
      </c>
      <c r="L9195" s="132" t="str">
        <f>IFERROR(IFERROR(INDEX(Кат!$A:$A,MATCH($C9195,Кат!$I:$I,0)),INDEX(Торг!$A:$A,MATCH($C9195,Торг!$I:$I,0))),"")</f>
        <v/>
      </c>
      <c r="M9195" s="132" t="str">
        <f>IFERROR(IFERROR(INDEX(Кат!$B:$B,MATCH($C9195,Кат!$I:$I,0)),INDEX(Торг!$B:$B,MATCH($C9195,Торг!$I:$I,0))),"")</f>
        <v/>
      </c>
      <c r="N9195" s="132" t="str">
        <f t="shared" si="143"/>
        <v>МОТОРДЕТАЛЬ 21126-1004018-К А</v>
      </c>
      <c r="O9195" s="132" t="str">
        <f>IFERROR(IFERROR(INDEX(Кат!$B:$B,MATCH($N9195,Кат!$I:$I,0)),INDEX(Торг!$B:$B,MATCH($N9195,Торг!$I:$I,0))),"")</f>
        <v/>
      </c>
    </row>
    <row r="9196" spans="1:15">
      <c r="A9196" t="s">
        <v>20894</v>
      </c>
      <c r="C9196" s="191" t="s">
        <v>10765</v>
      </c>
      <c r="E9196" t="s">
        <v>10766</v>
      </c>
      <c r="F9196" t="s">
        <v>10767</v>
      </c>
      <c r="G9196" t="s">
        <v>375</v>
      </c>
      <c r="H9196">
        <v>6400</v>
      </c>
      <c r="J9196" t="s">
        <v>22634</v>
      </c>
      <c r="K9196" s="132" t="str">
        <f>IFERROR(IFERROR(INDEX(Кат!$O:$O,MATCH($C9196,Кат!$I:$I,0)),INDEX(Торг!$L:$L,MATCH($C9196,Торг!$I:$I,0))),"")</f>
        <v/>
      </c>
      <c r="L9196" s="132" t="str">
        <f>IFERROR(IFERROR(INDEX(Кат!$A:$A,MATCH($C9196,Кат!$I:$I,0)),INDEX(Торг!$A:$A,MATCH($C9196,Торг!$I:$I,0))),"")</f>
        <v/>
      </c>
      <c r="M9196" s="132" t="str">
        <f>IFERROR(IFERROR(INDEX(Кат!$B:$B,MATCH($C9196,Кат!$I:$I,0)),INDEX(Торг!$B:$B,MATCH($C9196,Торг!$I:$I,0))),"")</f>
        <v/>
      </c>
      <c r="N9196" s="132" t="str">
        <f t="shared" si="143"/>
        <v>МОТОРДЕТАЛЬ 21126-1004018/82,0E</v>
      </c>
      <c r="O9196" s="132" t="str">
        <f>IFERROR(IFERROR(INDEX(Кат!$B:$B,MATCH($N9196,Кат!$I:$I,0)),INDEX(Торг!$B:$B,MATCH($N9196,Торг!$I:$I,0))),"")</f>
        <v/>
      </c>
    </row>
    <row r="9197" spans="1:15">
      <c r="A9197" t="s">
        <v>31109</v>
      </c>
      <c r="C9197" s="191" t="s">
        <v>31110</v>
      </c>
      <c r="E9197" t="s">
        <v>31111</v>
      </c>
      <c r="F9197" t="s">
        <v>10767</v>
      </c>
      <c r="G9197" t="s">
        <v>375</v>
      </c>
      <c r="H9197">
        <v>6500</v>
      </c>
      <c r="J9197" t="s">
        <v>22634</v>
      </c>
      <c r="K9197" s="132" t="str">
        <f>IFERROR(IFERROR(INDEX(Кат!$O:$O,MATCH($C9197,Кат!$I:$I,0)),INDEX(Торг!$L:$L,MATCH($C9197,Торг!$I:$I,0))),"")</f>
        <v/>
      </c>
      <c r="L9197" s="132" t="str">
        <f>IFERROR(IFERROR(INDEX(Кат!$A:$A,MATCH($C9197,Кат!$I:$I,0)),INDEX(Торг!$A:$A,MATCH($C9197,Торг!$I:$I,0))),"")</f>
        <v/>
      </c>
      <c r="M9197" s="132" t="str">
        <f>IFERROR(IFERROR(INDEX(Кат!$B:$B,MATCH($C9197,Кат!$I:$I,0)),INDEX(Торг!$B:$B,MATCH($C9197,Торг!$I:$I,0))),"")</f>
        <v/>
      </c>
      <c r="N9197" s="132" t="str">
        <f t="shared" si="143"/>
        <v>МОТОРДЕТАЛЬ 21126-1004018/82,5A</v>
      </c>
      <c r="O9197" s="132" t="str">
        <f>IFERROR(IFERROR(INDEX(Кат!$B:$B,MATCH($N9197,Кат!$I:$I,0)),INDEX(Торг!$B:$B,MATCH($N9197,Торг!$I:$I,0))),"")</f>
        <v/>
      </c>
    </row>
    <row r="9198" spans="1:15">
      <c r="A9198" t="s">
        <v>29223</v>
      </c>
      <c r="C9198" s="191" t="s">
        <v>29224</v>
      </c>
      <c r="E9198" t="s">
        <v>29225</v>
      </c>
      <c r="F9198" t="s">
        <v>10767</v>
      </c>
      <c r="G9198" t="s">
        <v>375</v>
      </c>
      <c r="H9198">
        <v>6500</v>
      </c>
      <c r="J9198" t="s">
        <v>22634</v>
      </c>
      <c r="K9198" s="132" t="str">
        <f>IFERROR(IFERROR(INDEX(Кат!$O:$O,MATCH($C9198,Кат!$I:$I,0)),INDEX(Торг!$L:$L,MATCH($C9198,Торг!$I:$I,0))),"")</f>
        <v/>
      </c>
      <c r="L9198" s="132" t="str">
        <f>IFERROR(IFERROR(INDEX(Кат!$A:$A,MATCH($C9198,Кат!$I:$I,0)),INDEX(Торг!$A:$A,MATCH($C9198,Торг!$I:$I,0))),"")</f>
        <v/>
      </c>
      <c r="M9198" s="132" t="str">
        <f>IFERROR(IFERROR(INDEX(Кат!$B:$B,MATCH($C9198,Кат!$I:$I,0)),INDEX(Торг!$B:$B,MATCH($C9198,Торг!$I:$I,0))),"")</f>
        <v/>
      </c>
      <c r="N9198" s="132" t="str">
        <f t="shared" si="143"/>
        <v>МОТОРДЕТАЛЬ 21126-1004018-К-БР А</v>
      </c>
      <c r="O9198" s="132" t="str">
        <f>IFERROR(IFERROR(INDEX(Кат!$B:$B,MATCH($N9198,Кат!$I:$I,0)),INDEX(Торг!$B:$B,MATCH($N9198,Торг!$I:$I,0))),"")</f>
        <v/>
      </c>
    </row>
    <row r="9199" spans="1:15">
      <c r="A9199" t="s">
        <v>29226</v>
      </c>
      <c r="C9199" s="191" t="s">
        <v>29227</v>
      </c>
      <c r="E9199" t="s">
        <v>29228</v>
      </c>
      <c r="F9199" t="s">
        <v>10767</v>
      </c>
      <c r="G9199" t="s">
        <v>375</v>
      </c>
      <c r="H9199">
        <v>7250</v>
      </c>
      <c r="J9199" t="s">
        <v>22634</v>
      </c>
      <c r="K9199" s="132" t="str">
        <f>IFERROR(IFERROR(INDEX(Кат!$O:$O,MATCH($C9199,Кат!$I:$I,0)),INDEX(Торг!$L:$L,MATCH($C9199,Торг!$I:$I,0))),"")</f>
        <v/>
      </c>
      <c r="L9199" s="132" t="str">
        <f>IFERROR(IFERROR(INDEX(Кат!$A:$A,MATCH($C9199,Кат!$I:$I,0)),INDEX(Торг!$A:$A,MATCH($C9199,Торг!$I:$I,0))),"")</f>
        <v/>
      </c>
      <c r="M9199" s="132" t="str">
        <f>IFERROR(IFERROR(INDEX(Кат!$B:$B,MATCH($C9199,Кат!$I:$I,0)),INDEX(Торг!$B:$B,MATCH($C9199,Торг!$I:$I,0))),"")</f>
        <v/>
      </c>
      <c r="N9199" s="132" t="str">
        <f t="shared" si="143"/>
        <v>МОТОРДЕТАЛЬ 21179-1004018-К-АР А</v>
      </c>
      <c r="O9199" s="132" t="str">
        <f>IFERROR(IFERROR(INDEX(Кат!$B:$B,MATCH($N9199,Кат!$I:$I,0)),INDEX(Торг!$B:$B,MATCH($N9199,Торг!$I:$I,0))),"")</f>
        <v/>
      </c>
    </row>
    <row r="9200" spans="1:15">
      <c r="A9200" t="s">
        <v>32386</v>
      </c>
      <c r="C9200" s="191" t="s">
        <v>32387</v>
      </c>
      <c r="E9200" t="s">
        <v>32388</v>
      </c>
      <c r="F9200" t="s">
        <v>10767</v>
      </c>
      <c r="G9200" t="s">
        <v>375</v>
      </c>
      <c r="H9200">
        <v>5500</v>
      </c>
      <c r="J9200" t="s">
        <v>22634</v>
      </c>
      <c r="K9200" s="132" t="str">
        <f>IFERROR(IFERROR(INDEX(Кат!$O:$O,MATCH($C9200,Кат!$I:$I,0)),INDEX(Торг!$L:$L,MATCH($C9200,Торг!$I:$I,0))),"")</f>
        <v/>
      </c>
      <c r="L9200" s="132" t="str">
        <f>IFERROR(IFERROR(INDEX(Кат!$A:$A,MATCH($C9200,Кат!$I:$I,0)),INDEX(Торг!$A:$A,MATCH($C9200,Торг!$I:$I,0))),"")</f>
        <v/>
      </c>
      <c r="M9200" s="132" t="str">
        <f>IFERROR(IFERROR(INDEX(Кат!$B:$B,MATCH($C9200,Кат!$I:$I,0)),INDEX(Торг!$B:$B,MATCH($C9200,Торг!$I:$I,0))),"")</f>
        <v/>
      </c>
      <c r="N9200" s="132" t="str">
        <f t="shared" si="143"/>
        <v>МОТОРДЕТАЛЬ 21213-1004018/82,4A</v>
      </c>
      <c r="O9200" s="132" t="str">
        <f>IFERROR(IFERROR(INDEX(Кат!$B:$B,MATCH($N9200,Кат!$I:$I,0)),INDEX(Торг!$B:$B,MATCH($N9200,Торг!$I:$I,0))),"")</f>
        <v/>
      </c>
    </row>
    <row r="9201" spans="1:15">
      <c r="A9201" t="s">
        <v>24743</v>
      </c>
      <c r="C9201" s="191"/>
      <c r="E9201" t="s">
        <v>13902</v>
      </c>
      <c r="J9201" t="s">
        <v>22634</v>
      </c>
      <c r="K9201" s="132" t="str">
        <f>IFERROR(IFERROR(INDEX(Кат!$O:$O,MATCH($C9201,Кат!$I:$I,0)),INDEX(Торг!$L:$L,MATCH($C9201,Торг!$I:$I,0))),"")</f>
        <v/>
      </c>
      <c r="L9201" s="132" t="str">
        <f>IFERROR(IFERROR(INDEX(Кат!$A:$A,MATCH($C9201,Кат!$I:$I,0)),INDEX(Торг!$A:$A,MATCH($C9201,Торг!$I:$I,0))),"")</f>
        <v/>
      </c>
      <c r="M9201" s="132" t="str">
        <f>IFERROR(IFERROR(INDEX(Кат!$B:$B,MATCH($C9201,Кат!$I:$I,0)),INDEX(Торг!$B:$B,MATCH($C9201,Торг!$I:$I,0))),"")</f>
        <v/>
      </c>
      <c r="N9201" s="132" t="str">
        <f t="shared" si="143"/>
        <v xml:space="preserve"> </v>
      </c>
      <c r="O9201" s="132" t="str">
        <f>IFERROR(IFERROR(INDEX(Кат!$B:$B,MATCH($N9201,Кат!$I:$I,0)),INDEX(Торг!$B:$B,MATCH($N9201,Торг!$I:$I,0))),"")</f>
        <v/>
      </c>
    </row>
    <row r="9202" spans="1:15">
      <c r="A9202" t="s">
        <v>20895</v>
      </c>
      <c r="C9202" s="191" t="s">
        <v>14301</v>
      </c>
      <c r="E9202" t="s">
        <v>14212</v>
      </c>
      <c r="F9202" t="s">
        <v>13902</v>
      </c>
      <c r="G9202" t="s">
        <v>399</v>
      </c>
      <c r="H9202">
        <v>320</v>
      </c>
      <c r="J9202" t="s">
        <v>22634</v>
      </c>
      <c r="K9202" s="132" t="str">
        <f>IFERROR(IFERROR(INDEX(Кат!$O:$O,MATCH($C9202,Кат!$I:$I,0)),INDEX(Торг!$L:$L,MATCH($C9202,Торг!$I:$I,0))),"")</f>
        <v/>
      </c>
      <c r="L9202" s="132" t="str">
        <f>IFERROR(IFERROR(INDEX(Кат!$A:$A,MATCH($C9202,Кат!$I:$I,0)),INDEX(Торг!$A:$A,MATCH($C9202,Торг!$I:$I,0))),"")</f>
        <v/>
      </c>
      <c r="M9202" s="132" t="str">
        <f>IFERROR(IFERROR(INDEX(Кат!$B:$B,MATCH($C9202,Кат!$I:$I,0)),INDEX(Торг!$B:$B,MATCH($C9202,Торг!$I:$I,0))),"")</f>
        <v/>
      </c>
      <c r="N9202" s="132" t="str">
        <f t="shared" si="143"/>
        <v>МОТОРИКА 21900-3827010-00</v>
      </c>
      <c r="O9202" s="132" t="str">
        <f>IFERROR(IFERROR(INDEX(Кат!$B:$B,MATCH($N9202,Кат!$I:$I,0)),INDEX(Торг!$B:$B,MATCH($N9202,Торг!$I:$I,0))),"")</f>
        <v/>
      </c>
    </row>
    <row r="9203" spans="1:15">
      <c r="A9203" t="s">
        <v>26721</v>
      </c>
      <c r="C9203" s="191" t="s">
        <v>26722</v>
      </c>
      <c r="E9203" t="s">
        <v>26723</v>
      </c>
      <c r="F9203" t="s">
        <v>13902</v>
      </c>
      <c r="G9203" t="s">
        <v>399</v>
      </c>
      <c r="H9203">
        <v>1900</v>
      </c>
      <c r="J9203" t="s">
        <v>22634</v>
      </c>
      <c r="K9203" s="132" t="str">
        <f>IFERROR(IFERROR(INDEX(Кат!$O:$O,MATCH($C9203,Кат!$I:$I,0)),INDEX(Торг!$L:$L,MATCH($C9203,Торг!$I:$I,0))),"")</f>
        <v/>
      </c>
      <c r="L9203" s="132" t="str">
        <f>IFERROR(IFERROR(INDEX(Кат!$A:$A,MATCH($C9203,Кат!$I:$I,0)),INDEX(Торг!$A:$A,MATCH($C9203,Торг!$I:$I,0))),"")</f>
        <v/>
      </c>
      <c r="M9203" s="132" t="str">
        <f>IFERROR(IFERROR(INDEX(Кат!$B:$B,MATCH($C9203,Кат!$I:$I,0)),INDEX(Торг!$B:$B,MATCH($C9203,Торг!$I:$I,0))),"")</f>
        <v/>
      </c>
      <c r="N9203" s="132" t="str">
        <f t="shared" si="143"/>
        <v>МОТОРИКА 21214-1139009-22</v>
      </c>
      <c r="O9203" s="132" t="str">
        <f>IFERROR(IFERROR(INDEX(Кат!$B:$B,MATCH($N9203,Кат!$I:$I,0)),INDEX(Торг!$B:$B,MATCH($N9203,Торг!$I:$I,0))),"")</f>
        <v/>
      </c>
    </row>
    <row r="9204" spans="1:15">
      <c r="A9204" t="s">
        <v>26724</v>
      </c>
      <c r="C9204" s="191" t="s">
        <v>26725</v>
      </c>
      <c r="E9204" t="s">
        <v>26726</v>
      </c>
      <c r="F9204" t="s">
        <v>13902</v>
      </c>
      <c r="G9204" t="s">
        <v>399</v>
      </c>
      <c r="H9204">
        <v>1900</v>
      </c>
      <c r="J9204" t="s">
        <v>22634</v>
      </c>
      <c r="K9204" s="132" t="str">
        <f>IFERROR(IFERROR(INDEX(Кат!$O:$O,MATCH($C9204,Кат!$I:$I,0)),INDEX(Торг!$L:$L,MATCH($C9204,Торг!$I:$I,0))),"")</f>
        <v/>
      </c>
      <c r="L9204" s="132" t="str">
        <f>IFERROR(IFERROR(INDEX(Кат!$A:$A,MATCH($C9204,Кат!$I:$I,0)),INDEX(Торг!$A:$A,MATCH($C9204,Торг!$I:$I,0))),"")</f>
        <v/>
      </c>
      <c r="M9204" s="132" t="str">
        <f>IFERROR(IFERROR(INDEX(Кат!$B:$B,MATCH($C9204,Кат!$I:$I,0)),INDEX(Торг!$B:$B,MATCH($C9204,Торг!$I:$I,0))),"")</f>
        <v/>
      </c>
      <c r="N9204" s="132" t="str">
        <f t="shared" si="143"/>
        <v>МОТОРИКА 21236-1139009-16</v>
      </c>
      <c r="O9204" s="132" t="str">
        <f>IFERROR(IFERROR(INDEX(Кат!$B:$B,MATCH($N9204,Кат!$I:$I,0)),INDEX(Торг!$B:$B,MATCH($N9204,Торг!$I:$I,0))),"")</f>
        <v/>
      </c>
    </row>
    <row r="9205" spans="1:15">
      <c r="A9205" t="s">
        <v>20897</v>
      </c>
      <c r="C9205" s="191" t="s">
        <v>14553</v>
      </c>
      <c r="E9205" t="s">
        <v>33040</v>
      </c>
      <c r="F9205" t="s">
        <v>13902</v>
      </c>
      <c r="G9205" t="s">
        <v>399</v>
      </c>
      <c r="H9205">
        <v>4000</v>
      </c>
      <c r="J9205" t="s">
        <v>22634</v>
      </c>
      <c r="K9205" s="132" t="str">
        <f>IFERROR(IFERROR(INDEX(Кат!$O:$O,MATCH($C9205,Кат!$I:$I,0)),INDEX(Торг!$L:$L,MATCH($C9205,Торг!$I:$I,0))),"")</f>
        <v/>
      </c>
      <c r="L9205" s="132" t="str">
        <f>IFERROR(IFERROR(INDEX(Кат!$A:$A,MATCH($C9205,Кат!$I:$I,0)),INDEX(Торг!$A:$A,MATCH($C9205,Торг!$I:$I,0))),"")</f>
        <v/>
      </c>
      <c r="M9205" s="132" t="str">
        <f>IFERROR(IFERROR(INDEX(Кат!$B:$B,MATCH($C9205,Кат!$I:$I,0)),INDEX(Торг!$B:$B,MATCH($C9205,Торг!$I:$I,0))),"")</f>
        <v/>
      </c>
      <c r="N9205" s="132" t="str">
        <f t="shared" si="143"/>
        <v>МОТОРИКА 172022047R</v>
      </c>
      <c r="O9205" s="132" t="str">
        <f>IFERROR(IFERROR(INDEX(Кат!$B:$B,MATCH($N9205,Кат!$I:$I,0)),INDEX(Торг!$B:$B,MATCH($N9205,Торг!$I:$I,0))),"")</f>
        <v/>
      </c>
    </row>
    <row r="9206" spans="1:15">
      <c r="A9206" t="s">
        <v>20896</v>
      </c>
      <c r="C9206" s="191" t="s">
        <v>13903</v>
      </c>
      <c r="E9206" t="s">
        <v>13904</v>
      </c>
      <c r="F9206" t="s">
        <v>13902</v>
      </c>
      <c r="G9206" t="s">
        <v>399</v>
      </c>
      <c r="H9206">
        <v>4700</v>
      </c>
      <c r="J9206" t="s">
        <v>22634</v>
      </c>
      <c r="K9206" s="132" t="str">
        <f>IFERROR(IFERROR(INDEX(Кат!$O:$O,MATCH($C9206,Кат!$I:$I,0)),INDEX(Торг!$L:$L,MATCH($C9206,Торг!$I:$I,0))),"")</f>
        <v/>
      </c>
      <c r="L9206" s="132" t="str">
        <f>IFERROR(IFERROR(INDEX(Кат!$A:$A,MATCH($C9206,Кат!$I:$I,0)),INDEX(Торг!$A:$A,MATCH($C9206,Торг!$I:$I,0))),"")</f>
        <v/>
      </c>
      <c r="M9206" s="132" t="str">
        <f>IFERROR(IFERROR(INDEX(Кат!$B:$B,MATCH($C9206,Кат!$I:$I,0)),INDEX(Торг!$B:$B,MATCH($C9206,Торг!$I:$I,0))),"")</f>
        <v/>
      </c>
      <c r="N9206" s="132" t="str">
        <f t="shared" si="143"/>
        <v>МОТОРИКА 21800-1139009-00</v>
      </c>
      <c r="O9206" s="132" t="str">
        <f>IFERROR(IFERROR(INDEX(Кат!$B:$B,MATCH($N9206,Кат!$I:$I,0)),INDEX(Торг!$B:$B,MATCH($N9206,Торг!$I:$I,0))),"")</f>
        <v/>
      </c>
    </row>
    <row r="9207" spans="1:15">
      <c r="A9207" t="s">
        <v>20898</v>
      </c>
      <c r="C9207" s="191" t="s">
        <v>13905</v>
      </c>
      <c r="E9207" t="s">
        <v>13906</v>
      </c>
      <c r="F9207" t="s">
        <v>13902</v>
      </c>
      <c r="G9207" t="s">
        <v>375</v>
      </c>
      <c r="H9207">
        <v>950</v>
      </c>
      <c r="J9207" t="s">
        <v>22634</v>
      </c>
      <c r="K9207" s="132" t="str">
        <f>IFERROR(IFERROR(INDEX(Кат!$O:$O,MATCH($C9207,Кат!$I:$I,0)),INDEX(Торг!$L:$L,MATCH($C9207,Торг!$I:$I,0))),"")</f>
        <v/>
      </c>
      <c r="L9207" s="132" t="str">
        <f>IFERROR(IFERROR(INDEX(Кат!$A:$A,MATCH($C9207,Кат!$I:$I,0)),INDEX(Торг!$A:$A,MATCH($C9207,Торг!$I:$I,0))),"")</f>
        <v/>
      </c>
      <c r="M9207" s="132" t="str">
        <f>IFERROR(IFERROR(INDEX(Кат!$B:$B,MATCH($C9207,Кат!$I:$I,0)),INDEX(Торг!$B:$B,MATCH($C9207,Торг!$I:$I,0))),"")</f>
        <v/>
      </c>
      <c r="N9207" s="132" t="str">
        <f t="shared" si="143"/>
        <v>МОТОРИКА 21800-1139020-00</v>
      </c>
      <c r="O9207" s="132" t="str">
        <f>IFERROR(IFERROR(INDEX(Кат!$B:$B,MATCH($N9207,Кат!$I:$I,0)),INDEX(Торг!$B:$B,MATCH($N9207,Торг!$I:$I,0))),"")</f>
        <v/>
      </c>
    </row>
    <row r="9208" spans="1:15">
      <c r="A9208" t="s">
        <v>20899</v>
      </c>
      <c r="C9208" s="191" t="s">
        <v>13907</v>
      </c>
      <c r="E9208" t="s">
        <v>13908</v>
      </c>
      <c r="F9208" t="s">
        <v>13902</v>
      </c>
      <c r="G9208" t="s">
        <v>399</v>
      </c>
      <c r="H9208">
        <v>150</v>
      </c>
      <c r="J9208" t="s">
        <v>22634</v>
      </c>
      <c r="K9208" s="132" t="str">
        <f>IFERROR(IFERROR(INDEX(Кат!$O:$O,MATCH($C9208,Кат!$I:$I,0)),INDEX(Торг!$L:$L,MATCH($C9208,Торг!$I:$I,0))),"")</f>
        <v/>
      </c>
      <c r="L9208" s="132" t="str">
        <f>IFERROR(IFERROR(INDEX(Кат!$A:$A,MATCH($C9208,Кат!$I:$I,0)),INDEX(Торг!$A:$A,MATCH($C9208,Торг!$I:$I,0))),"")</f>
        <v/>
      </c>
      <c r="M9208" s="132" t="str">
        <f>IFERROR(IFERROR(INDEX(Кат!$B:$B,MATCH($C9208,Кат!$I:$I,0)),INDEX(Торг!$B:$B,MATCH($C9208,Торг!$I:$I,0))),"")</f>
        <v/>
      </c>
      <c r="N9208" s="132" t="str">
        <f t="shared" si="143"/>
        <v>МОТОРИКА 21800-1139200-00</v>
      </c>
      <c r="O9208" s="132" t="str">
        <f>IFERROR(IFERROR(INDEX(Кат!$B:$B,MATCH($N9208,Кат!$I:$I,0)),INDEX(Торг!$B:$B,MATCH($N9208,Торг!$I:$I,0))),"")</f>
        <v/>
      </c>
    </row>
    <row r="9209" spans="1:15">
      <c r="A9209" t="s">
        <v>24744</v>
      </c>
      <c r="C9209" s="191"/>
      <c r="E9209" t="s">
        <v>24745</v>
      </c>
      <c r="J9209" t="s">
        <v>22634</v>
      </c>
      <c r="K9209" s="132" t="str">
        <f>IFERROR(IFERROR(INDEX(Кат!$O:$O,MATCH($C9209,Кат!$I:$I,0)),INDEX(Торг!$L:$L,MATCH($C9209,Торг!$I:$I,0))),"")</f>
        <v/>
      </c>
      <c r="L9209" s="132" t="str">
        <f>IFERROR(IFERROR(INDEX(Кат!$A:$A,MATCH($C9209,Кат!$I:$I,0)),INDEX(Торг!$A:$A,MATCH($C9209,Торг!$I:$I,0))),"")</f>
        <v/>
      </c>
      <c r="M9209" s="132" t="str">
        <f>IFERROR(IFERROR(INDEX(Кат!$B:$B,MATCH($C9209,Кат!$I:$I,0)),INDEX(Торг!$B:$B,MATCH($C9209,Торг!$I:$I,0))),"")</f>
        <v/>
      </c>
      <c r="N9209" s="132" t="str">
        <f t="shared" si="143"/>
        <v xml:space="preserve"> </v>
      </c>
      <c r="O9209" s="132" t="str">
        <f>IFERROR(IFERROR(INDEX(Кат!$B:$B,MATCH($N9209,Кат!$I:$I,0)),INDEX(Торг!$B:$B,MATCH($N9209,Торг!$I:$I,0))),"")</f>
        <v/>
      </c>
    </row>
    <row r="9210" spans="1:15">
      <c r="A9210" t="s">
        <v>20900</v>
      </c>
      <c r="C9210" s="191" t="s">
        <v>10768</v>
      </c>
      <c r="E9210" t="s">
        <v>10769</v>
      </c>
      <c r="F9210" t="s">
        <v>10770</v>
      </c>
      <c r="G9210" t="s">
        <v>375</v>
      </c>
      <c r="H9210">
        <v>1400</v>
      </c>
      <c r="J9210" t="s">
        <v>22634</v>
      </c>
      <c r="K9210" s="132" t="str">
        <f>IFERROR(IFERROR(INDEX(Кат!$O:$O,MATCH($C9210,Кат!$I:$I,0)),INDEX(Торг!$L:$L,MATCH($C9210,Торг!$I:$I,0))),"")</f>
        <v/>
      </c>
      <c r="L9210" s="132" t="str">
        <f>IFERROR(IFERROR(INDEX(Кат!$A:$A,MATCH($C9210,Кат!$I:$I,0)),INDEX(Торг!$A:$A,MATCH($C9210,Торг!$I:$I,0))),"")</f>
        <v/>
      </c>
      <c r="M9210" s="132" t="str">
        <f>IFERROR(IFERROR(INDEX(Кат!$B:$B,MATCH($C9210,Кат!$I:$I,0)),INDEX(Торг!$B:$B,MATCH($C9210,Торг!$I:$I,0))),"")</f>
        <v/>
      </c>
      <c r="N9210" s="132" t="str">
        <f t="shared" si="143"/>
        <v>НАДЕЖДА НД01-2904082-05/192-06</v>
      </c>
      <c r="O9210" s="132" t="str">
        <f>IFERROR(IFERROR(INDEX(Кат!$B:$B,MATCH($N9210,Кат!$I:$I,0)),INDEX(Торг!$B:$B,MATCH($N9210,Торг!$I:$I,0))),"")</f>
        <v/>
      </c>
    </row>
    <row r="9211" spans="1:15">
      <c r="A9211" t="s">
        <v>20901</v>
      </c>
      <c r="C9211" s="191" t="s">
        <v>10771</v>
      </c>
      <c r="E9211" t="s">
        <v>10772</v>
      </c>
      <c r="F9211" t="s">
        <v>10770</v>
      </c>
      <c r="G9211" t="s">
        <v>375</v>
      </c>
      <c r="H9211">
        <v>1220</v>
      </c>
      <c r="J9211" t="s">
        <v>22634</v>
      </c>
      <c r="K9211" s="132" t="str">
        <f>IFERROR(IFERROR(INDEX(Кат!$O:$O,MATCH($C9211,Кат!$I:$I,0)),INDEX(Торг!$L:$L,MATCH($C9211,Торг!$I:$I,0))),"")</f>
        <v/>
      </c>
      <c r="L9211" s="132" t="str">
        <f>IFERROR(IFERROR(INDEX(Кат!$A:$A,MATCH($C9211,Кат!$I:$I,0)),INDEX(Торг!$A:$A,MATCH($C9211,Торг!$I:$I,0))),"")</f>
        <v/>
      </c>
      <c r="M9211" s="132" t="str">
        <f>IFERROR(IFERROR(INDEX(Кат!$B:$B,MATCH($C9211,Кат!$I:$I,0)),INDEX(Торг!$B:$B,MATCH($C9211,Торг!$I:$I,0))),"")</f>
        <v/>
      </c>
      <c r="N9211" s="132" t="str">
        <f t="shared" si="143"/>
        <v>НАДЕЖДА НД21-2904082</v>
      </c>
      <c r="O9211" s="132" t="str">
        <f>IFERROR(IFERROR(INDEX(Кат!$B:$B,MATCH($N9211,Кат!$I:$I,0)),INDEX(Торг!$B:$B,MATCH($N9211,Торг!$I:$I,0))),"")</f>
        <v/>
      </c>
    </row>
    <row r="9212" spans="1:15">
      <c r="A9212" t="s">
        <v>20902</v>
      </c>
      <c r="C9212" s="191" t="s">
        <v>10773</v>
      </c>
      <c r="E9212" t="s">
        <v>10774</v>
      </c>
      <c r="F9212" t="s">
        <v>10770</v>
      </c>
      <c r="G9212" t="s">
        <v>375</v>
      </c>
      <c r="H9212">
        <v>2100</v>
      </c>
      <c r="J9212" t="s">
        <v>22634</v>
      </c>
      <c r="K9212" s="132" t="str">
        <f>IFERROR(IFERROR(INDEX(Кат!$O:$O,MATCH($C9212,Кат!$I:$I,0)),INDEX(Торг!$L:$L,MATCH($C9212,Торг!$I:$I,0))),"")</f>
        <v/>
      </c>
      <c r="L9212" s="132" t="str">
        <f>IFERROR(IFERROR(INDEX(Кат!$A:$A,MATCH($C9212,Кат!$I:$I,0)),INDEX(Торг!$A:$A,MATCH($C9212,Торг!$I:$I,0))),"")</f>
        <v/>
      </c>
      <c r="M9212" s="132" t="str">
        <f>IFERROR(IFERROR(INDEX(Кат!$B:$B,MATCH($C9212,Кат!$I:$I,0)),INDEX(Торг!$B:$B,MATCH($C9212,Торг!$I:$I,0))),"")</f>
        <v/>
      </c>
      <c r="N9212" s="132" t="str">
        <f t="shared" si="143"/>
        <v>НАДЕЖДА НД23-2904082</v>
      </c>
      <c r="O9212" s="132" t="str">
        <f>IFERROR(IFERROR(INDEX(Кат!$B:$B,MATCH($N9212,Кат!$I:$I,0)),INDEX(Торг!$B:$B,MATCH($N9212,Торг!$I:$I,0))),"")</f>
        <v/>
      </c>
    </row>
    <row r="9213" spans="1:15">
      <c r="A9213" t="s">
        <v>20903</v>
      </c>
      <c r="C9213" s="191" t="s">
        <v>10775</v>
      </c>
      <c r="E9213" t="s">
        <v>10776</v>
      </c>
      <c r="F9213" t="s">
        <v>10770</v>
      </c>
      <c r="G9213" t="s">
        <v>375</v>
      </c>
      <c r="H9213">
        <v>560</v>
      </c>
      <c r="J9213" t="s">
        <v>22634</v>
      </c>
      <c r="K9213" s="132" t="str">
        <f>IFERROR(IFERROR(INDEX(Кат!$O:$O,MATCH($C9213,Кат!$I:$I,0)),INDEX(Торг!$L:$L,MATCH($C9213,Торг!$I:$I,0))),"")</f>
        <v/>
      </c>
      <c r="L9213" s="132" t="str">
        <f>IFERROR(IFERROR(INDEX(Кат!$A:$A,MATCH($C9213,Кат!$I:$I,0)),INDEX(Торг!$A:$A,MATCH($C9213,Торг!$I:$I,0))),"")</f>
        <v/>
      </c>
      <c r="M9213" s="132" t="str">
        <f>IFERROR(IFERROR(INDEX(Кат!$B:$B,MATCH($C9213,Кат!$I:$I,0)),INDEX(Торг!$B:$B,MATCH($C9213,Торг!$I:$I,0))),"")</f>
        <v/>
      </c>
      <c r="N9213" s="132" t="str">
        <f t="shared" si="143"/>
        <v>НАДЕЖДА НД08-3414056/057</v>
      </c>
      <c r="O9213" s="132" t="str">
        <f>IFERROR(IFERROR(INDEX(Кат!$B:$B,MATCH($N9213,Кат!$I:$I,0)),INDEX(Торг!$B:$B,MATCH($N9213,Торг!$I:$I,0))),"")</f>
        <v/>
      </c>
    </row>
    <row r="9214" spans="1:15">
      <c r="A9214" t="s">
        <v>20904</v>
      </c>
      <c r="C9214" s="191" t="s">
        <v>32508</v>
      </c>
      <c r="E9214" t="s">
        <v>10777</v>
      </c>
      <c r="F9214" t="s">
        <v>10770</v>
      </c>
      <c r="G9214" t="s">
        <v>375</v>
      </c>
      <c r="H9214">
        <v>900</v>
      </c>
      <c r="J9214" t="s">
        <v>22634</v>
      </c>
      <c r="K9214" s="132" t="str">
        <f>IFERROR(IFERROR(INDEX(Кат!$O:$O,MATCH($C9214,Кат!$I:$I,0)),INDEX(Торг!$L:$L,MATCH($C9214,Торг!$I:$I,0))),"")</f>
        <v/>
      </c>
      <c r="L9214" s="132" t="str">
        <f>IFERROR(IFERROR(INDEX(Кат!$A:$A,MATCH($C9214,Кат!$I:$I,0)),INDEX(Торг!$A:$A,MATCH($C9214,Торг!$I:$I,0))),"")</f>
        <v/>
      </c>
      <c r="M9214" s="132" t="str">
        <f>IFERROR(IFERROR(INDEX(Кат!$B:$B,MATCH($C9214,Кат!$I:$I,0)),INDEX(Торг!$B:$B,MATCH($C9214,Торг!$I:$I,0))),"")</f>
        <v/>
      </c>
      <c r="N9214" s="132" t="str">
        <f t="shared" si="143"/>
        <v>НАДЕЖДА НМ2110-3414056-01/057-01</v>
      </c>
      <c r="O9214" s="132" t="str">
        <f>IFERROR(IFERROR(INDEX(Кат!$B:$B,MATCH($N9214,Кат!$I:$I,0)),INDEX(Торг!$B:$B,MATCH($N9214,Торг!$I:$I,0))),"")</f>
        <v/>
      </c>
    </row>
    <row r="9215" spans="1:15">
      <c r="A9215" t="s">
        <v>20905</v>
      </c>
      <c r="C9215" s="191" t="s">
        <v>10778</v>
      </c>
      <c r="E9215" t="s">
        <v>10779</v>
      </c>
      <c r="F9215" t="s">
        <v>10770</v>
      </c>
      <c r="G9215" t="s">
        <v>375</v>
      </c>
      <c r="H9215">
        <v>530</v>
      </c>
      <c r="J9215" t="s">
        <v>22634</v>
      </c>
      <c r="K9215" s="132" t="str">
        <f>IFERROR(IFERROR(INDEX(Кат!$O:$O,MATCH($C9215,Кат!$I:$I,0)),INDEX(Торг!$L:$L,MATCH($C9215,Торг!$I:$I,0))),"")</f>
        <v/>
      </c>
      <c r="L9215" s="132" t="str">
        <f>IFERROR(IFERROR(INDEX(Кат!$A:$A,MATCH($C9215,Кат!$I:$I,0)),INDEX(Торг!$A:$A,MATCH($C9215,Торг!$I:$I,0))),"")</f>
        <v/>
      </c>
      <c r="M9215" s="132" t="str">
        <f>IFERROR(IFERROR(INDEX(Кат!$B:$B,MATCH($C9215,Кат!$I:$I,0)),INDEX(Торг!$B:$B,MATCH($C9215,Торг!$I:$I,0))),"")</f>
        <v/>
      </c>
      <c r="N9215" s="132" t="str">
        <f t="shared" si="143"/>
        <v>НАДЕЖДА НД01-3003200</v>
      </c>
      <c r="O9215" s="132" t="str">
        <f>IFERROR(IFERROR(INDEX(Кат!$B:$B,MATCH($N9215,Кат!$I:$I,0)),INDEX(Торг!$B:$B,MATCH($N9215,Торг!$I:$I,0))),"")</f>
        <v/>
      </c>
    </row>
    <row r="9216" spans="1:15">
      <c r="A9216" t="s">
        <v>20906</v>
      </c>
      <c r="C9216" s="191" t="s">
        <v>10780</v>
      </c>
      <c r="E9216" t="s">
        <v>10781</v>
      </c>
      <c r="F9216" t="s">
        <v>10770</v>
      </c>
      <c r="G9216" t="s">
        <v>375</v>
      </c>
      <c r="H9216">
        <v>750</v>
      </c>
      <c r="J9216" t="s">
        <v>22634</v>
      </c>
      <c r="K9216" s="132" t="str">
        <f>IFERROR(IFERROR(INDEX(Кат!$O:$O,MATCH($C9216,Кат!$I:$I,0)),INDEX(Торг!$L:$L,MATCH($C9216,Торг!$I:$I,0))),"")</f>
        <v/>
      </c>
      <c r="L9216" s="132" t="str">
        <f>IFERROR(IFERROR(INDEX(Кат!$A:$A,MATCH($C9216,Кат!$I:$I,0)),INDEX(Торг!$A:$A,MATCH($C9216,Торг!$I:$I,0))),"")</f>
        <v/>
      </c>
      <c r="M9216" s="132" t="str">
        <f>IFERROR(IFERROR(INDEX(Кат!$B:$B,MATCH($C9216,Кат!$I:$I,0)),INDEX(Торг!$B:$B,MATCH($C9216,Торг!$I:$I,0))),"")</f>
        <v/>
      </c>
      <c r="N9216" s="132" t="str">
        <f t="shared" si="143"/>
        <v>НАДЕЖДА НД21-3003200</v>
      </c>
      <c r="O9216" s="132" t="str">
        <f>IFERROR(IFERROR(INDEX(Кат!$B:$B,MATCH($N9216,Кат!$I:$I,0)),INDEX(Торг!$B:$B,MATCH($N9216,Торг!$I:$I,0))),"")</f>
        <v/>
      </c>
    </row>
    <row r="9217" spans="1:15">
      <c r="A9217" t="s">
        <v>20907</v>
      </c>
      <c r="C9217" s="191" t="s">
        <v>10782</v>
      </c>
      <c r="E9217" t="s">
        <v>10783</v>
      </c>
      <c r="F9217" t="s">
        <v>10770</v>
      </c>
      <c r="G9217" t="s">
        <v>375</v>
      </c>
      <c r="H9217">
        <v>700</v>
      </c>
      <c r="J9217" t="s">
        <v>22634</v>
      </c>
      <c r="K9217" s="132" t="str">
        <f>IFERROR(IFERROR(INDEX(Кат!$O:$O,MATCH($C9217,Кат!$I:$I,0)),INDEX(Торг!$L:$L,MATCH($C9217,Торг!$I:$I,0))),"")</f>
        <v/>
      </c>
      <c r="L9217" s="132" t="str">
        <f>IFERROR(IFERROR(INDEX(Кат!$A:$A,MATCH($C9217,Кат!$I:$I,0)),INDEX(Торг!$A:$A,MATCH($C9217,Торг!$I:$I,0))),"")</f>
        <v/>
      </c>
      <c r="M9217" s="132" t="str">
        <f>IFERROR(IFERROR(INDEX(Кат!$B:$B,MATCH($C9217,Кат!$I:$I,0)),INDEX(Торг!$B:$B,MATCH($C9217,Торг!$I:$I,0))),"")</f>
        <v/>
      </c>
      <c r="N9217" s="132" t="str">
        <f t="shared" si="143"/>
        <v>НАДЕЖДА НД01-3003134</v>
      </c>
      <c r="O9217" s="132" t="str">
        <f>IFERROR(IFERROR(INDEX(Кат!$B:$B,MATCH($N9217,Кат!$I:$I,0)),INDEX(Торг!$B:$B,MATCH($N9217,Торг!$I:$I,0))),"")</f>
        <v/>
      </c>
    </row>
    <row r="9218" spans="1:15">
      <c r="A9218" t="s">
        <v>20908</v>
      </c>
      <c r="C9218" s="191" t="s">
        <v>10784</v>
      </c>
      <c r="E9218" t="s">
        <v>10785</v>
      </c>
      <c r="F9218" t="s">
        <v>10770</v>
      </c>
      <c r="G9218" t="s">
        <v>375</v>
      </c>
      <c r="H9218">
        <v>2550</v>
      </c>
      <c r="J9218" t="s">
        <v>22634</v>
      </c>
      <c r="K9218" s="132" t="str">
        <f>IFERROR(IFERROR(INDEX(Кат!$O:$O,MATCH($C9218,Кат!$I:$I,0)),INDEX(Торг!$L:$L,MATCH($C9218,Торг!$I:$I,0))),"")</f>
        <v/>
      </c>
      <c r="L9218" s="132" t="str">
        <f>IFERROR(IFERROR(INDEX(Кат!$A:$A,MATCH($C9218,Кат!$I:$I,0)),INDEX(Торг!$A:$A,MATCH($C9218,Торг!$I:$I,0))),"")</f>
        <v/>
      </c>
      <c r="M9218" s="132" t="str">
        <f>IFERROR(IFERROR(INDEX(Кат!$B:$B,MATCH($C9218,Кат!$I:$I,0)),INDEX(Торг!$B:$B,MATCH($C9218,Торг!$I:$I,0))),"")</f>
        <v/>
      </c>
      <c r="N9218" s="132" t="str">
        <f t="shared" si="143"/>
        <v>НАДЕЖДА НД01-3003000</v>
      </c>
      <c r="O9218" s="132" t="str">
        <f>IFERROR(IFERROR(INDEX(Кат!$B:$B,MATCH($N9218,Кат!$I:$I,0)),INDEX(Торг!$B:$B,MATCH($N9218,Торг!$I:$I,0))),"")</f>
        <v/>
      </c>
    </row>
    <row r="9219" spans="1:15">
      <c r="A9219" t="s">
        <v>20909</v>
      </c>
      <c r="C9219" s="191" t="s">
        <v>10786</v>
      </c>
      <c r="E9219" t="s">
        <v>10787</v>
      </c>
      <c r="F9219" t="s">
        <v>10770</v>
      </c>
      <c r="G9219" t="s">
        <v>375</v>
      </c>
      <c r="H9219">
        <v>1750</v>
      </c>
      <c r="J9219" t="s">
        <v>22634</v>
      </c>
      <c r="K9219" s="132" t="str">
        <f>IFERROR(IFERROR(INDEX(Кат!$O:$O,MATCH($C9219,Кат!$I:$I,0)),INDEX(Торг!$L:$L,MATCH($C9219,Торг!$I:$I,0))),"")</f>
        <v/>
      </c>
      <c r="L9219" s="132" t="str">
        <f>IFERROR(IFERROR(INDEX(Кат!$A:$A,MATCH($C9219,Кат!$I:$I,0)),INDEX(Торг!$A:$A,MATCH($C9219,Торг!$I:$I,0))),"")</f>
        <v/>
      </c>
      <c r="M9219" s="132" t="str">
        <f>IFERROR(IFERROR(INDEX(Кат!$B:$B,MATCH($C9219,Кат!$I:$I,0)),INDEX(Торг!$B:$B,MATCH($C9219,Торг!$I:$I,0))),"")</f>
        <v/>
      </c>
      <c r="N9219" s="132" t="str">
        <f t="shared" si="143"/>
        <v>НАДЕЖДА НД21-3414000</v>
      </c>
      <c r="O9219" s="132" t="str">
        <f>IFERROR(IFERROR(INDEX(Кат!$B:$B,MATCH($N9219,Кат!$I:$I,0)),INDEX(Торг!$B:$B,MATCH($N9219,Торг!$I:$I,0))),"")</f>
        <v/>
      </c>
    </row>
    <row r="9220" spans="1:15">
      <c r="A9220" t="s">
        <v>20910</v>
      </c>
      <c r="C9220" s="191" t="s">
        <v>10788</v>
      </c>
      <c r="E9220" t="s">
        <v>10789</v>
      </c>
      <c r="F9220" t="s">
        <v>10770</v>
      </c>
      <c r="G9220" t="s">
        <v>375</v>
      </c>
      <c r="H9220">
        <v>2450</v>
      </c>
      <c r="J9220" t="s">
        <v>22634</v>
      </c>
      <c r="K9220" s="132" t="str">
        <f>IFERROR(IFERROR(INDEX(Кат!$O:$O,MATCH($C9220,Кат!$I:$I,0)),INDEX(Торг!$L:$L,MATCH($C9220,Торг!$I:$I,0))),"")</f>
        <v/>
      </c>
      <c r="L9220" s="132" t="str">
        <f>IFERROR(IFERROR(INDEX(Кат!$A:$A,MATCH($C9220,Кат!$I:$I,0)),INDEX(Торг!$A:$A,MATCH($C9220,Торг!$I:$I,0))),"")</f>
        <v/>
      </c>
      <c r="M9220" s="132" t="str">
        <f>IFERROR(IFERROR(INDEX(Кат!$B:$B,MATCH($C9220,Кат!$I:$I,0)),INDEX(Торг!$B:$B,MATCH($C9220,Торг!$I:$I,0))),"")</f>
        <v/>
      </c>
      <c r="N9220" s="132" t="str">
        <f t="shared" si="143"/>
        <v>НАДЕЖДА НД23-3414000</v>
      </c>
      <c r="O9220" s="132" t="str">
        <f>IFERROR(IFERROR(INDEX(Кат!$B:$B,MATCH($N9220,Кат!$I:$I,0)),INDEX(Торг!$B:$B,MATCH($N9220,Торг!$I:$I,0))),"")</f>
        <v/>
      </c>
    </row>
    <row r="9221" spans="1:15">
      <c r="A9221" t="s">
        <v>20911</v>
      </c>
      <c r="C9221" s="191" t="s">
        <v>10790</v>
      </c>
      <c r="E9221" t="s">
        <v>10791</v>
      </c>
      <c r="F9221" t="s">
        <v>10770</v>
      </c>
      <c r="G9221" t="s">
        <v>399</v>
      </c>
      <c r="H9221">
        <v>600</v>
      </c>
      <c r="J9221" t="s">
        <v>22634</v>
      </c>
      <c r="K9221" s="132" t="str">
        <f>IFERROR(IFERROR(INDEX(Кат!$O:$O,MATCH($C9221,Кат!$I:$I,0)),INDEX(Торг!$L:$L,MATCH($C9221,Торг!$I:$I,0))),"")</f>
        <v/>
      </c>
      <c r="L9221" s="132" t="str">
        <f>IFERROR(IFERROR(INDEX(Кат!$A:$A,MATCH($C9221,Кат!$I:$I,0)),INDEX(Торг!$A:$A,MATCH($C9221,Торг!$I:$I,0))),"")</f>
        <v/>
      </c>
      <c r="M9221" s="132" t="str">
        <f>IFERROR(IFERROR(INDEX(Кат!$B:$B,MATCH($C9221,Кат!$I:$I,0)),INDEX(Торг!$B:$B,MATCH($C9221,Торг!$I:$I,0))),"")</f>
        <v/>
      </c>
      <c r="N9221" s="132" t="str">
        <f t="shared" si="143"/>
        <v>НАДЕЖДА НД01-3003010</v>
      </c>
      <c r="O9221" s="132" t="str">
        <f>IFERROR(IFERROR(INDEX(Кат!$B:$B,MATCH($N9221,Кат!$I:$I,0)),INDEX(Торг!$B:$B,MATCH($N9221,Торг!$I:$I,0))),"")</f>
        <v/>
      </c>
    </row>
    <row r="9222" spans="1:15">
      <c r="A9222" t="s">
        <v>20912</v>
      </c>
      <c r="C9222" s="191" t="s">
        <v>10792</v>
      </c>
      <c r="E9222" t="s">
        <v>10793</v>
      </c>
      <c r="F9222" t="s">
        <v>10770</v>
      </c>
      <c r="G9222" t="s">
        <v>399</v>
      </c>
      <c r="H9222">
        <v>680</v>
      </c>
      <c r="J9222" t="s">
        <v>22634</v>
      </c>
      <c r="K9222" s="132" t="str">
        <f>IFERROR(IFERROR(INDEX(Кат!$O:$O,MATCH($C9222,Кат!$I:$I,0)),INDEX(Торг!$L:$L,MATCH($C9222,Торг!$I:$I,0))),"")</f>
        <v/>
      </c>
      <c r="L9222" s="132" t="str">
        <f>IFERROR(IFERROR(INDEX(Кат!$A:$A,MATCH($C9222,Кат!$I:$I,0)),INDEX(Торг!$A:$A,MATCH($C9222,Торг!$I:$I,0))),"")</f>
        <v/>
      </c>
      <c r="M9222" s="132" t="str">
        <f>IFERROR(IFERROR(INDEX(Кат!$B:$B,MATCH($C9222,Кат!$I:$I,0)),INDEX(Торг!$B:$B,MATCH($C9222,Торг!$I:$I,0))),"")</f>
        <v/>
      </c>
      <c r="N9222" s="132" t="str">
        <f t="shared" si="143"/>
        <v>НАДЕЖДА НД21-3414010</v>
      </c>
      <c r="O9222" s="132" t="str">
        <f>IFERROR(IFERROR(INDEX(Кат!$B:$B,MATCH($N9222,Кат!$I:$I,0)),INDEX(Торг!$B:$B,MATCH($N9222,Торг!$I:$I,0))),"")</f>
        <v/>
      </c>
    </row>
    <row r="9223" spans="1:15">
      <c r="A9223" t="s">
        <v>20913</v>
      </c>
      <c r="C9223" s="191" t="s">
        <v>10794</v>
      </c>
      <c r="E9223" t="s">
        <v>10795</v>
      </c>
      <c r="F9223" t="s">
        <v>10770</v>
      </c>
      <c r="G9223" t="s">
        <v>399</v>
      </c>
      <c r="H9223">
        <v>390</v>
      </c>
      <c r="J9223" t="s">
        <v>22634</v>
      </c>
      <c r="K9223" s="132" t="str">
        <f>IFERROR(IFERROR(INDEX(Кат!$O:$O,MATCH($C9223,Кат!$I:$I,0)),INDEX(Торг!$L:$L,MATCH($C9223,Торг!$I:$I,0))),"")</f>
        <v/>
      </c>
      <c r="L9223" s="132" t="str">
        <f>IFERROR(IFERROR(INDEX(Кат!$A:$A,MATCH($C9223,Кат!$I:$I,0)),INDEX(Торг!$A:$A,MATCH($C9223,Торг!$I:$I,0))),"")</f>
        <v/>
      </c>
      <c r="M9223" s="132" t="str">
        <f>IFERROR(IFERROR(INDEX(Кат!$B:$B,MATCH($C9223,Кат!$I:$I,0)),INDEX(Торг!$B:$B,MATCH($C9223,Торг!$I:$I,0))),"")</f>
        <v/>
      </c>
      <c r="N9223" s="132" t="str">
        <f t="shared" si="143"/>
        <v>НАДЕЖДА НД01-2904185</v>
      </c>
      <c r="O9223" s="132" t="str">
        <f>IFERROR(IFERROR(INDEX(Кат!$B:$B,MATCH($N9223,Кат!$I:$I,0)),INDEX(Торг!$B:$B,MATCH($N9223,Торг!$I:$I,0))),"")</f>
        <v/>
      </c>
    </row>
    <row r="9224" spans="1:15">
      <c r="A9224" t="s">
        <v>20914</v>
      </c>
      <c r="C9224" s="191" t="s">
        <v>10794</v>
      </c>
      <c r="E9224" t="s">
        <v>10796</v>
      </c>
      <c r="F9224" t="s">
        <v>10770</v>
      </c>
      <c r="G9224" t="s">
        <v>399</v>
      </c>
      <c r="H9224">
        <v>340</v>
      </c>
      <c r="J9224" t="s">
        <v>22634</v>
      </c>
      <c r="K9224" s="132" t="str">
        <f>IFERROR(IFERROR(INDEX(Кат!$O:$O,MATCH($C9224,Кат!$I:$I,0)),INDEX(Торг!$L:$L,MATCH($C9224,Торг!$I:$I,0))),"")</f>
        <v/>
      </c>
      <c r="L9224" s="132" t="str">
        <f>IFERROR(IFERROR(INDEX(Кат!$A:$A,MATCH($C9224,Кат!$I:$I,0)),INDEX(Торг!$A:$A,MATCH($C9224,Торг!$I:$I,0))),"")</f>
        <v/>
      </c>
      <c r="M9224" s="132" t="str">
        <f>IFERROR(IFERROR(INDEX(Кат!$B:$B,MATCH($C9224,Кат!$I:$I,0)),INDEX(Торг!$B:$B,MATCH($C9224,Торг!$I:$I,0))),"")</f>
        <v/>
      </c>
      <c r="N9224" s="132" t="str">
        <f t="shared" ref="N9224:N9287" si="144">_xlfn.CONCAT(F9224," ",C9224)</f>
        <v>НАДЕЖДА НД01-2904185</v>
      </c>
      <c r="O9224" s="132" t="str">
        <f>IFERROR(IFERROR(INDEX(Кат!$B:$B,MATCH($N9224,Кат!$I:$I,0)),INDEX(Торг!$B:$B,MATCH($N9224,Торг!$I:$I,0))),"")</f>
        <v/>
      </c>
    </row>
    <row r="9225" spans="1:15">
      <c r="A9225" t="s">
        <v>20915</v>
      </c>
      <c r="C9225" s="191" t="s">
        <v>10797</v>
      </c>
      <c r="E9225" t="s">
        <v>10798</v>
      </c>
      <c r="F9225" t="s">
        <v>10770</v>
      </c>
      <c r="G9225" t="s">
        <v>399</v>
      </c>
      <c r="H9225">
        <v>300</v>
      </c>
      <c r="J9225" t="s">
        <v>22634</v>
      </c>
      <c r="K9225" s="132" t="str">
        <f>IFERROR(IFERROR(INDEX(Кат!$O:$O,MATCH($C9225,Кат!$I:$I,0)),INDEX(Торг!$L:$L,MATCH($C9225,Торг!$I:$I,0))),"")</f>
        <v/>
      </c>
      <c r="L9225" s="132" t="str">
        <f>IFERROR(IFERROR(INDEX(Кат!$A:$A,MATCH($C9225,Кат!$I:$I,0)),INDEX(Торг!$A:$A,MATCH($C9225,Торг!$I:$I,0))),"")</f>
        <v/>
      </c>
      <c r="M9225" s="132" t="str">
        <f>IFERROR(IFERROR(INDEX(Кат!$B:$B,MATCH($C9225,Кат!$I:$I,0)),INDEX(Торг!$B:$B,MATCH($C9225,Торг!$I:$I,0))),"")</f>
        <v/>
      </c>
      <c r="N9225" s="132" t="str">
        <f t="shared" si="144"/>
        <v>НАДЕЖДА НД01-2904063</v>
      </c>
      <c r="O9225" s="132" t="str">
        <f>IFERROR(IFERROR(INDEX(Кат!$B:$B,MATCH($N9225,Кат!$I:$I,0)),INDEX(Торг!$B:$B,MATCH($N9225,Торг!$I:$I,0))),"")</f>
        <v/>
      </c>
    </row>
    <row r="9226" spans="1:15">
      <c r="A9226" t="s">
        <v>20916</v>
      </c>
      <c r="C9226" s="191" t="s">
        <v>10797</v>
      </c>
      <c r="E9226" t="s">
        <v>10799</v>
      </c>
      <c r="F9226" t="s">
        <v>10770</v>
      </c>
      <c r="G9226" t="s">
        <v>399</v>
      </c>
      <c r="H9226">
        <v>340</v>
      </c>
      <c r="J9226" t="s">
        <v>22634</v>
      </c>
      <c r="K9226" s="132" t="str">
        <f>IFERROR(IFERROR(INDEX(Кат!$O:$O,MATCH($C9226,Кат!$I:$I,0)),INDEX(Торг!$L:$L,MATCH($C9226,Торг!$I:$I,0))),"")</f>
        <v/>
      </c>
      <c r="L9226" s="132" t="str">
        <f>IFERROR(IFERROR(INDEX(Кат!$A:$A,MATCH($C9226,Кат!$I:$I,0)),INDEX(Торг!$A:$A,MATCH($C9226,Торг!$I:$I,0))),"")</f>
        <v/>
      </c>
      <c r="M9226" s="132" t="str">
        <f>IFERROR(IFERROR(INDEX(Кат!$B:$B,MATCH($C9226,Кат!$I:$I,0)),INDEX(Торг!$B:$B,MATCH($C9226,Торг!$I:$I,0))),"")</f>
        <v/>
      </c>
      <c r="N9226" s="132" t="str">
        <f t="shared" si="144"/>
        <v>НАДЕЖДА НД01-2904063</v>
      </c>
      <c r="O9226" s="132" t="str">
        <f>IFERROR(IFERROR(INDEX(Кат!$B:$B,MATCH($N9226,Кат!$I:$I,0)),INDEX(Торг!$B:$B,MATCH($N9226,Торг!$I:$I,0))),"")</f>
        <v/>
      </c>
    </row>
    <row r="9227" spans="1:15">
      <c r="A9227" t="s">
        <v>20917</v>
      </c>
      <c r="C9227" s="191" t="s">
        <v>10800</v>
      </c>
      <c r="E9227" t="s">
        <v>10801</v>
      </c>
      <c r="F9227" t="s">
        <v>10770</v>
      </c>
      <c r="G9227" t="s">
        <v>399</v>
      </c>
      <c r="H9227">
        <v>300</v>
      </c>
      <c r="J9227" t="s">
        <v>22634</v>
      </c>
      <c r="K9227" s="132" t="str">
        <f>IFERROR(IFERROR(INDEX(Кат!$O:$O,MATCH($C9227,Кат!$I:$I,0)),INDEX(Торг!$L:$L,MATCH($C9227,Торг!$I:$I,0))),"")</f>
        <v/>
      </c>
      <c r="L9227" s="132" t="str">
        <f>IFERROR(IFERROR(INDEX(Кат!$A:$A,MATCH($C9227,Кат!$I:$I,0)),INDEX(Торг!$A:$A,MATCH($C9227,Торг!$I:$I,0))),"")</f>
        <v/>
      </c>
      <c r="M9227" s="132" t="str">
        <f>IFERROR(IFERROR(INDEX(Кат!$B:$B,MATCH($C9227,Кат!$I:$I,0)),INDEX(Торг!$B:$B,MATCH($C9227,Торг!$I:$I,0))),"")</f>
        <v/>
      </c>
      <c r="N9227" s="132" t="str">
        <f t="shared" si="144"/>
        <v>НАДЕЖДА НД08-2904185</v>
      </c>
      <c r="O9227" s="132" t="str">
        <f>IFERROR(IFERROR(INDEX(Кат!$B:$B,MATCH($N9227,Кат!$I:$I,0)),INDEX(Торг!$B:$B,MATCH($N9227,Торг!$I:$I,0))),"")</f>
        <v/>
      </c>
    </row>
    <row r="9228" spans="1:15">
      <c r="A9228" t="s">
        <v>20918</v>
      </c>
      <c r="C9228" s="191" t="s">
        <v>10802</v>
      </c>
      <c r="E9228" t="s">
        <v>10803</v>
      </c>
      <c r="F9228" t="s">
        <v>10770</v>
      </c>
      <c r="G9228" t="s">
        <v>399</v>
      </c>
      <c r="H9228">
        <v>480</v>
      </c>
      <c r="J9228" t="s">
        <v>22634</v>
      </c>
      <c r="K9228" s="132" t="str">
        <f>IFERROR(IFERROR(INDEX(Кат!$O:$O,MATCH($C9228,Кат!$I:$I,0)),INDEX(Торг!$L:$L,MATCH($C9228,Торг!$I:$I,0))),"")</f>
        <v/>
      </c>
      <c r="L9228" s="132" t="str">
        <f>IFERROR(IFERROR(INDEX(Кат!$A:$A,MATCH($C9228,Кат!$I:$I,0)),INDEX(Торг!$A:$A,MATCH($C9228,Торг!$I:$I,0))),"")</f>
        <v/>
      </c>
      <c r="M9228" s="132" t="str">
        <f>IFERROR(IFERROR(INDEX(Кат!$B:$B,MATCH($C9228,Кат!$I:$I,0)),INDEX(Торг!$B:$B,MATCH($C9228,Торг!$I:$I,0))),"")</f>
        <v/>
      </c>
      <c r="N9228" s="132" t="str">
        <f t="shared" si="144"/>
        <v>НАДЕЖДА НД23-2904192</v>
      </c>
      <c r="O9228" s="132" t="str">
        <f>IFERROR(IFERROR(INDEX(Кат!$B:$B,MATCH($N9228,Кат!$I:$I,0)),INDEX(Торг!$B:$B,MATCH($N9228,Торг!$I:$I,0))),"")</f>
        <v/>
      </c>
    </row>
    <row r="9229" spans="1:15">
      <c r="A9229" t="s">
        <v>24746</v>
      </c>
      <c r="C9229" s="191"/>
      <c r="E9229" t="s">
        <v>24747</v>
      </c>
      <c r="J9229" t="s">
        <v>22634</v>
      </c>
      <c r="K9229" s="132" t="str">
        <f>IFERROR(IFERROR(INDEX(Кат!$O:$O,MATCH($C9229,Кат!$I:$I,0)),INDEX(Торг!$L:$L,MATCH($C9229,Торг!$I:$I,0))),"")</f>
        <v/>
      </c>
      <c r="L9229" s="132" t="str">
        <f>IFERROR(IFERROR(INDEX(Кат!$A:$A,MATCH($C9229,Кат!$I:$I,0)),INDEX(Торг!$A:$A,MATCH($C9229,Торг!$I:$I,0))),"")</f>
        <v/>
      </c>
      <c r="M9229" s="132" t="str">
        <f>IFERROR(IFERROR(INDEX(Кат!$B:$B,MATCH($C9229,Кат!$I:$I,0)),INDEX(Торг!$B:$B,MATCH($C9229,Торг!$I:$I,0))),"")</f>
        <v/>
      </c>
      <c r="N9229" s="132" t="str">
        <f t="shared" si="144"/>
        <v xml:space="preserve"> </v>
      </c>
      <c r="O9229" s="132" t="str">
        <f>IFERROR(IFERROR(INDEX(Кат!$B:$B,MATCH($N9229,Кат!$I:$I,0)),INDEX(Торг!$B:$B,MATCH($N9229,Торг!$I:$I,0))),"")</f>
        <v/>
      </c>
    </row>
    <row r="9230" spans="1:15">
      <c r="A9230" t="s">
        <v>23366</v>
      </c>
      <c r="C9230" s="191" t="s">
        <v>23367</v>
      </c>
      <c r="E9230" t="s">
        <v>23368</v>
      </c>
      <c r="F9230" t="s">
        <v>4161</v>
      </c>
      <c r="G9230" t="s">
        <v>375</v>
      </c>
      <c r="H9230">
        <v>2300</v>
      </c>
      <c r="J9230" t="s">
        <v>22634</v>
      </c>
      <c r="K9230" s="132" t="str">
        <f>IFERROR(IFERROR(INDEX(Кат!$O:$O,MATCH($C9230,Кат!$I:$I,0)),INDEX(Торг!$L:$L,MATCH($C9230,Торг!$I:$I,0))),"")</f>
        <v/>
      </c>
      <c r="L9230" s="132" t="str">
        <f>IFERROR(IFERROR(INDEX(Кат!$A:$A,MATCH($C9230,Кат!$I:$I,0)),INDEX(Торг!$A:$A,MATCH($C9230,Торг!$I:$I,0))),"")</f>
        <v/>
      </c>
      <c r="M9230" s="132" t="str">
        <f>IFERROR(IFERROR(INDEX(Кат!$B:$B,MATCH($C9230,Кат!$I:$I,0)),INDEX(Торг!$B:$B,MATCH($C9230,Торг!$I:$I,0))),"")</f>
        <v/>
      </c>
      <c r="N9230" s="132" t="str">
        <f t="shared" si="144"/>
        <v>ТЕХНОЛОГИИ БУДУЩЕГО НД2180</v>
      </c>
      <c r="O9230" s="132" t="str">
        <f>IFERROR(IFERROR(INDEX(Кат!$B:$B,MATCH($N9230,Кат!$I:$I,0)),INDEX(Торг!$B:$B,MATCH($N9230,Торг!$I:$I,0))),"")</f>
        <v/>
      </c>
    </row>
    <row r="9231" spans="1:15">
      <c r="A9231" t="s">
        <v>24748</v>
      </c>
      <c r="C9231" s="191"/>
      <c r="E9231" t="s">
        <v>24749</v>
      </c>
      <c r="J9231" t="s">
        <v>22634</v>
      </c>
      <c r="K9231" s="132" t="str">
        <f>IFERROR(IFERROR(INDEX(Кат!$O:$O,MATCH($C9231,Кат!$I:$I,0)),INDEX(Торг!$L:$L,MATCH($C9231,Торг!$I:$I,0))),"")</f>
        <v/>
      </c>
      <c r="L9231" s="132" t="str">
        <f>IFERROR(IFERROR(INDEX(Кат!$A:$A,MATCH($C9231,Кат!$I:$I,0)),INDEX(Торг!$A:$A,MATCH($C9231,Торг!$I:$I,0))),"")</f>
        <v/>
      </c>
      <c r="M9231" s="132" t="str">
        <f>IFERROR(IFERROR(INDEX(Кат!$B:$B,MATCH($C9231,Кат!$I:$I,0)),INDEX(Торг!$B:$B,MATCH($C9231,Торг!$I:$I,0))),"")</f>
        <v/>
      </c>
      <c r="N9231" s="132" t="str">
        <f t="shared" si="144"/>
        <v xml:space="preserve"> </v>
      </c>
      <c r="O9231" s="132" t="str">
        <f>IFERROR(IFERROR(INDEX(Кат!$B:$B,MATCH($N9231,Кат!$I:$I,0)),INDEX(Торг!$B:$B,MATCH($N9231,Торг!$I:$I,0))),"")</f>
        <v/>
      </c>
    </row>
    <row r="9232" spans="1:15">
      <c r="A9232" t="s">
        <v>20919</v>
      </c>
      <c r="C9232" s="191" t="s">
        <v>10804</v>
      </c>
      <c r="E9232" t="s">
        <v>10805</v>
      </c>
      <c r="F9232" t="s">
        <v>3935</v>
      </c>
      <c r="G9232" t="s">
        <v>399</v>
      </c>
      <c r="H9232">
        <v>550</v>
      </c>
      <c r="J9232" t="s">
        <v>22634</v>
      </c>
      <c r="K9232" s="132" t="str">
        <f>IFERROR(IFERROR(INDEX(Кат!$O:$O,MATCH($C9232,Кат!$I:$I,0)),INDEX(Торг!$L:$L,MATCH($C9232,Торг!$I:$I,0))),"")</f>
        <v/>
      </c>
      <c r="L9232" s="132" t="str">
        <f>IFERROR(IFERROR(INDEX(Кат!$A:$A,MATCH($C9232,Кат!$I:$I,0)),INDEX(Торг!$A:$A,MATCH($C9232,Торг!$I:$I,0))),"")</f>
        <v/>
      </c>
      <c r="M9232" s="132" t="str">
        <f>IFERROR(IFERROR(INDEX(Кат!$B:$B,MATCH($C9232,Кат!$I:$I,0)),INDEX(Торг!$B:$B,MATCH($C9232,Торг!$I:$I,0))),"")</f>
        <v/>
      </c>
      <c r="N9232" s="132" t="str">
        <f t="shared" si="144"/>
        <v>НАЧАЛО 21010-1601130</v>
      </c>
      <c r="O9232" s="132" t="str">
        <f>IFERROR(IFERROR(INDEX(Кат!$B:$B,MATCH($N9232,Кат!$I:$I,0)),INDEX(Торг!$B:$B,MATCH($N9232,Торг!$I:$I,0))),"")</f>
        <v/>
      </c>
    </row>
    <row r="9233" spans="1:15">
      <c r="A9233" t="s">
        <v>20920</v>
      </c>
      <c r="C9233" s="191" t="s">
        <v>10806</v>
      </c>
      <c r="E9233" t="s">
        <v>10807</v>
      </c>
      <c r="F9233" t="s">
        <v>3935</v>
      </c>
      <c r="G9233" t="s">
        <v>399</v>
      </c>
      <c r="H9233">
        <v>1190</v>
      </c>
      <c r="J9233" t="s">
        <v>22634</v>
      </c>
      <c r="K9233" s="132" t="str">
        <f>IFERROR(IFERROR(INDEX(Кат!$O:$O,MATCH($C9233,Кат!$I:$I,0)),INDEX(Торг!$L:$L,MATCH($C9233,Торг!$I:$I,0))),"")</f>
        <v/>
      </c>
      <c r="L9233" s="132" t="str">
        <f>IFERROR(IFERROR(INDEX(Кат!$A:$A,MATCH($C9233,Кат!$I:$I,0)),INDEX(Торг!$A:$A,MATCH($C9233,Торг!$I:$I,0))),"")</f>
        <v/>
      </c>
      <c r="M9233" s="132" t="str">
        <f>IFERROR(IFERROR(INDEX(Кат!$B:$B,MATCH($C9233,Кат!$I:$I,0)),INDEX(Торг!$B:$B,MATCH($C9233,Торг!$I:$I,0))),"")</f>
        <v/>
      </c>
      <c r="N9233" s="132" t="str">
        <f t="shared" si="144"/>
        <v>НАЧАЛО 21060-1601130-01</v>
      </c>
      <c r="O9233" s="132" t="str">
        <f>IFERROR(IFERROR(INDEX(Кат!$B:$B,MATCH($N9233,Кат!$I:$I,0)),INDEX(Торг!$B:$B,MATCH($N9233,Торг!$I:$I,0))),"")</f>
        <v/>
      </c>
    </row>
    <row r="9234" spans="1:15">
      <c r="A9234" t="s">
        <v>20921</v>
      </c>
      <c r="C9234" s="191" t="s">
        <v>10808</v>
      </c>
      <c r="E9234" t="s">
        <v>10809</v>
      </c>
      <c r="F9234" t="s">
        <v>3935</v>
      </c>
      <c r="G9234" t="s">
        <v>399</v>
      </c>
      <c r="H9234">
        <v>710</v>
      </c>
      <c r="J9234" t="s">
        <v>22634</v>
      </c>
      <c r="K9234" s="132" t="str">
        <f>IFERROR(IFERROR(INDEX(Кат!$O:$O,MATCH($C9234,Кат!$I:$I,0)),INDEX(Торг!$L:$L,MATCH($C9234,Торг!$I:$I,0))),"")</f>
        <v/>
      </c>
      <c r="L9234" s="132" t="str">
        <f>IFERROR(IFERROR(INDEX(Кат!$A:$A,MATCH($C9234,Кат!$I:$I,0)),INDEX(Торг!$A:$A,MATCH($C9234,Торг!$I:$I,0))),"")</f>
        <v/>
      </c>
      <c r="M9234" s="132" t="str">
        <f>IFERROR(IFERROR(INDEX(Кат!$B:$B,MATCH($C9234,Кат!$I:$I,0)),INDEX(Торг!$B:$B,MATCH($C9234,Торг!$I:$I,0))),"")</f>
        <v/>
      </c>
      <c r="N9234" s="132" t="str">
        <f t="shared" si="144"/>
        <v>НАЧАЛО 21060-1601130</v>
      </c>
      <c r="O9234" s="132" t="str">
        <f>IFERROR(IFERROR(INDEX(Кат!$B:$B,MATCH($N9234,Кат!$I:$I,0)),INDEX(Торг!$B:$B,MATCH($N9234,Торг!$I:$I,0))),"")</f>
        <v/>
      </c>
    </row>
    <row r="9235" spans="1:15">
      <c r="A9235" t="s">
        <v>20922</v>
      </c>
      <c r="C9235" s="191" t="s">
        <v>10810</v>
      </c>
      <c r="E9235" t="s">
        <v>10811</v>
      </c>
      <c r="F9235" t="s">
        <v>3935</v>
      </c>
      <c r="G9235" t="s">
        <v>399</v>
      </c>
      <c r="H9235">
        <v>700</v>
      </c>
      <c r="J9235" t="s">
        <v>22634</v>
      </c>
      <c r="K9235" s="132" t="str">
        <f>IFERROR(IFERROR(INDEX(Кат!$O:$O,MATCH($C9235,Кат!$I:$I,0)),INDEX(Торг!$L:$L,MATCH($C9235,Торг!$I:$I,0))),"")</f>
        <v/>
      </c>
      <c r="L9235" s="132" t="str">
        <f>IFERROR(IFERROR(INDEX(Кат!$A:$A,MATCH($C9235,Кат!$I:$I,0)),INDEX(Торг!$A:$A,MATCH($C9235,Торг!$I:$I,0))),"")</f>
        <v/>
      </c>
      <c r="M9235" s="132" t="str">
        <f>IFERROR(IFERROR(INDEX(Кат!$B:$B,MATCH($C9235,Кат!$I:$I,0)),INDEX(Торг!$B:$B,MATCH($C9235,Торг!$I:$I,0))),"")</f>
        <v/>
      </c>
      <c r="N9235" s="132" t="str">
        <f t="shared" si="144"/>
        <v>НАЧАЛО 21080-1601130</v>
      </c>
      <c r="O9235" s="132" t="str">
        <f>IFERROR(IFERROR(INDEX(Кат!$B:$B,MATCH($N9235,Кат!$I:$I,0)),INDEX(Торг!$B:$B,MATCH($N9235,Торг!$I:$I,0))),"")</f>
        <v/>
      </c>
    </row>
    <row r="9236" spans="1:15">
      <c r="A9236" t="s">
        <v>20923</v>
      </c>
      <c r="C9236" s="191" t="s">
        <v>10812</v>
      </c>
      <c r="E9236" t="s">
        <v>10813</v>
      </c>
      <c r="F9236" t="s">
        <v>3935</v>
      </c>
      <c r="G9236" t="s">
        <v>399</v>
      </c>
      <c r="H9236">
        <v>820</v>
      </c>
      <c r="J9236" t="s">
        <v>22634</v>
      </c>
      <c r="K9236" s="132" t="str">
        <f>IFERROR(IFERROR(INDEX(Кат!$O:$O,MATCH($C9236,Кат!$I:$I,0)),INDEX(Торг!$L:$L,MATCH($C9236,Торг!$I:$I,0))),"")</f>
        <v/>
      </c>
      <c r="L9236" s="132" t="str">
        <f>IFERROR(IFERROR(INDEX(Кат!$A:$A,MATCH($C9236,Кат!$I:$I,0)),INDEX(Торг!$A:$A,MATCH($C9236,Торг!$I:$I,0))),"")</f>
        <v/>
      </c>
      <c r="M9236" s="132" t="str">
        <f>IFERROR(IFERROR(INDEX(Кат!$B:$B,MATCH($C9236,Кат!$I:$I,0)),INDEX(Торг!$B:$B,MATCH($C9236,Торг!$I:$I,0))),"")</f>
        <v/>
      </c>
      <c r="N9236" s="132" t="str">
        <f t="shared" si="144"/>
        <v>НАЧАЛО 21100-1601130</v>
      </c>
      <c r="O9236" s="132" t="str">
        <f>IFERROR(IFERROR(INDEX(Кат!$B:$B,MATCH($N9236,Кат!$I:$I,0)),INDEX(Торг!$B:$B,MATCH($N9236,Торг!$I:$I,0))),"")</f>
        <v/>
      </c>
    </row>
    <row r="9237" spans="1:15">
      <c r="A9237" t="s">
        <v>20924</v>
      </c>
      <c r="C9237" s="191" t="s">
        <v>10814</v>
      </c>
      <c r="E9237" t="s">
        <v>10815</v>
      </c>
      <c r="F9237" t="s">
        <v>3935</v>
      </c>
      <c r="G9237" t="s">
        <v>399</v>
      </c>
      <c r="H9237">
        <v>770</v>
      </c>
      <c r="J9237" t="s">
        <v>22634</v>
      </c>
      <c r="K9237" s="132" t="str">
        <f>IFERROR(IFERROR(INDEX(Кат!$O:$O,MATCH($C9237,Кат!$I:$I,0)),INDEX(Торг!$L:$L,MATCH($C9237,Торг!$I:$I,0))),"")</f>
        <v/>
      </c>
      <c r="L9237" s="132" t="str">
        <f>IFERROR(IFERROR(INDEX(Кат!$A:$A,MATCH($C9237,Кат!$I:$I,0)),INDEX(Торг!$A:$A,MATCH($C9237,Торг!$I:$I,0))),"")</f>
        <v/>
      </c>
      <c r="M9237" s="132" t="str">
        <f>IFERROR(IFERROR(INDEX(Кат!$B:$B,MATCH($C9237,Кат!$I:$I,0)),INDEX(Торг!$B:$B,MATCH($C9237,Торг!$I:$I,0))),"")</f>
        <v/>
      </c>
      <c r="N9237" s="132" t="str">
        <f t="shared" si="144"/>
        <v>НАЧАЛО 21120-1601130</v>
      </c>
      <c r="O9237" s="132" t="str">
        <f>IFERROR(IFERROR(INDEX(Кат!$B:$B,MATCH($N9237,Кат!$I:$I,0)),INDEX(Торг!$B:$B,MATCH($N9237,Торг!$I:$I,0))),"")</f>
        <v/>
      </c>
    </row>
    <row r="9238" spans="1:15">
      <c r="A9238" t="s">
        <v>20925</v>
      </c>
      <c r="C9238" s="191" t="s">
        <v>3933</v>
      </c>
      <c r="E9238" t="s">
        <v>3934</v>
      </c>
      <c r="F9238" t="s">
        <v>3935</v>
      </c>
      <c r="G9238" t="s">
        <v>399</v>
      </c>
      <c r="H9238">
        <v>650</v>
      </c>
      <c r="J9238" t="s">
        <v>22634</v>
      </c>
      <c r="K9238" s="132" t="str">
        <f>IFERROR(IFERROR(INDEX(Кат!$O:$O,MATCH($C9238,Кат!$I:$I,0)),INDEX(Торг!$L:$L,MATCH($C9238,Торг!$I:$I,0))),"")</f>
        <v/>
      </c>
      <c r="L9238" s="132" t="str">
        <f>IFERROR(IFERROR(INDEX(Кат!$A:$A,MATCH($C9238,Кат!$I:$I,0)),INDEX(Торг!$A:$A,MATCH($C9238,Торг!$I:$I,0))),"")</f>
        <v/>
      </c>
      <c r="M9238" s="132" t="str">
        <f>IFERROR(IFERROR(INDEX(Кат!$B:$B,MATCH($C9238,Кат!$I:$I,0)),INDEX(Торг!$B:$B,MATCH($C9238,Торг!$I:$I,0))),"")</f>
        <v/>
      </c>
      <c r="N9238" s="132" t="str">
        <f t="shared" si="144"/>
        <v>НАЧАЛО 21213-1601130</v>
      </c>
      <c r="O9238" s="132" t="str">
        <f>IFERROR(IFERROR(INDEX(Кат!$B:$B,MATCH($N9238,Кат!$I:$I,0)),INDEX(Торг!$B:$B,MATCH($N9238,Торг!$I:$I,0))),"")</f>
        <v/>
      </c>
    </row>
    <row r="9239" spans="1:15">
      <c r="A9239" t="s">
        <v>20926</v>
      </c>
      <c r="C9239" s="191" t="s">
        <v>10816</v>
      </c>
      <c r="E9239" t="s">
        <v>10817</v>
      </c>
      <c r="F9239" t="s">
        <v>3935</v>
      </c>
      <c r="G9239" t="s">
        <v>399</v>
      </c>
      <c r="H9239">
        <v>1760</v>
      </c>
      <c r="J9239" t="s">
        <v>22634</v>
      </c>
      <c r="K9239" s="132" t="str">
        <f>IFERROR(IFERROR(INDEX(Кат!$O:$O,MATCH($C9239,Кат!$I:$I,0)),INDEX(Торг!$L:$L,MATCH($C9239,Торг!$I:$I,0))),"")</f>
        <v/>
      </c>
      <c r="L9239" s="132" t="str">
        <f>IFERROR(IFERROR(INDEX(Кат!$A:$A,MATCH($C9239,Кат!$I:$I,0)),INDEX(Торг!$A:$A,MATCH($C9239,Торг!$I:$I,0))),"")</f>
        <v/>
      </c>
      <c r="M9239" s="132" t="str">
        <f>IFERROR(IFERROR(INDEX(Кат!$B:$B,MATCH($C9239,Кат!$I:$I,0)),INDEX(Торг!$B:$B,MATCH($C9239,Торг!$I:$I,0))),"")</f>
        <v/>
      </c>
      <c r="N9239" s="132" t="str">
        <f t="shared" si="144"/>
        <v>НАЧАЛО 21030-1601085</v>
      </c>
      <c r="O9239" s="132" t="str">
        <f>IFERROR(IFERROR(INDEX(Кат!$B:$B,MATCH($N9239,Кат!$I:$I,0)),INDEX(Торг!$B:$B,MATCH($N9239,Торг!$I:$I,0))),"")</f>
        <v/>
      </c>
    </row>
    <row r="9240" spans="1:15">
      <c r="A9240" t="s">
        <v>20927</v>
      </c>
      <c r="C9240" s="191" t="s">
        <v>3936</v>
      </c>
      <c r="E9240" t="s">
        <v>3937</v>
      </c>
      <c r="F9240" t="s">
        <v>3935</v>
      </c>
      <c r="G9240" t="s">
        <v>399</v>
      </c>
      <c r="H9240">
        <v>1350</v>
      </c>
      <c r="J9240" t="s">
        <v>22634</v>
      </c>
      <c r="K9240" s="132" t="str">
        <f>IFERROR(IFERROR(INDEX(Кат!$O:$O,MATCH($C9240,Кат!$I:$I,0)),INDEX(Торг!$L:$L,MATCH($C9240,Торг!$I:$I,0))),"")</f>
        <v/>
      </c>
      <c r="L9240" s="132" t="str">
        <f>IFERROR(IFERROR(INDEX(Кат!$A:$A,MATCH($C9240,Кат!$I:$I,0)),INDEX(Торг!$A:$A,MATCH($C9240,Торг!$I:$I,0))),"")</f>
        <v/>
      </c>
      <c r="M9240" s="132" t="str">
        <f>IFERROR(IFERROR(INDEX(Кат!$B:$B,MATCH($C9240,Кат!$I:$I,0)),INDEX(Торг!$B:$B,MATCH($C9240,Торг!$I:$I,0))),"")</f>
        <v/>
      </c>
      <c r="N9240" s="132" t="str">
        <f t="shared" si="144"/>
        <v>НАЧАЛО 21090-1601085</v>
      </c>
      <c r="O9240" s="132" t="str">
        <f>IFERROR(IFERROR(INDEX(Кат!$B:$B,MATCH($N9240,Кат!$I:$I,0)),INDEX(Торг!$B:$B,MATCH($N9240,Торг!$I:$I,0))),"")</f>
        <v/>
      </c>
    </row>
    <row r="9241" spans="1:15">
      <c r="A9241" t="s">
        <v>20928</v>
      </c>
      <c r="C9241" s="191" t="s">
        <v>10818</v>
      </c>
      <c r="E9241" t="s">
        <v>10819</v>
      </c>
      <c r="F9241" t="s">
        <v>3935</v>
      </c>
      <c r="G9241" t="s">
        <v>399</v>
      </c>
      <c r="H9241">
        <v>1450</v>
      </c>
      <c r="J9241" t="s">
        <v>22634</v>
      </c>
      <c r="K9241" s="132" t="str">
        <f>IFERROR(IFERROR(INDEX(Кат!$O:$O,MATCH($C9241,Кат!$I:$I,0)),INDEX(Торг!$L:$L,MATCH($C9241,Торг!$I:$I,0))),"")</f>
        <v/>
      </c>
      <c r="L9241" s="132" t="str">
        <f>IFERROR(IFERROR(INDEX(Кат!$A:$A,MATCH($C9241,Кат!$I:$I,0)),INDEX(Торг!$A:$A,MATCH($C9241,Торг!$I:$I,0))),"")</f>
        <v/>
      </c>
      <c r="M9241" s="132" t="str">
        <f>IFERROR(IFERROR(INDEX(Кат!$B:$B,MATCH($C9241,Кат!$I:$I,0)),INDEX(Торг!$B:$B,MATCH($C9241,Торг!$I:$I,0))),"")</f>
        <v/>
      </c>
      <c r="N9241" s="132" t="str">
        <f t="shared" si="144"/>
        <v>НАЧАЛО 21100-1601085</v>
      </c>
      <c r="O9241" s="132" t="str">
        <f>IFERROR(IFERROR(INDEX(Кат!$B:$B,MATCH($N9241,Кат!$I:$I,0)),INDEX(Торг!$B:$B,MATCH($N9241,Торг!$I:$I,0))),"")</f>
        <v/>
      </c>
    </row>
    <row r="9242" spans="1:15">
      <c r="A9242" t="s">
        <v>20929</v>
      </c>
      <c r="C9242" s="191" t="s">
        <v>10820</v>
      </c>
      <c r="E9242" t="s">
        <v>10821</v>
      </c>
      <c r="F9242" t="s">
        <v>3935</v>
      </c>
      <c r="G9242" t="s">
        <v>399</v>
      </c>
      <c r="H9242">
        <v>1430</v>
      </c>
      <c r="J9242" t="s">
        <v>22634</v>
      </c>
      <c r="K9242" s="132" t="str">
        <f>IFERROR(IFERROR(INDEX(Кат!$O:$O,MATCH($C9242,Кат!$I:$I,0)),INDEX(Торг!$L:$L,MATCH($C9242,Торг!$I:$I,0))),"")</f>
        <v/>
      </c>
      <c r="L9242" s="132" t="str">
        <f>IFERROR(IFERROR(INDEX(Кат!$A:$A,MATCH($C9242,Кат!$I:$I,0)),INDEX(Торг!$A:$A,MATCH($C9242,Торг!$I:$I,0))),"")</f>
        <v/>
      </c>
      <c r="M9242" s="132" t="str">
        <f>IFERROR(IFERROR(INDEX(Кат!$B:$B,MATCH($C9242,Кат!$I:$I,0)),INDEX(Торг!$B:$B,MATCH($C9242,Торг!$I:$I,0))),"")</f>
        <v/>
      </c>
      <c r="N9242" s="132" t="str">
        <f t="shared" si="144"/>
        <v>НАЧАЛО 21210-1601085</v>
      </c>
      <c r="O9242" s="132" t="str">
        <f>IFERROR(IFERROR(INDEX(Кат!$B:$B,MATCH($N9242,Кат!$I:$I,0)),INDEX(Торг!$B:$B,MATCH($N9242,Торг!$I:$I,0))),"")</f>
        <v/>
      </c>
    </row>
    <row r="9243" spans="1:15">
      <c r="A9243" t="s">
        <v>20930</v>
      </c>
      <c r="C9243" s="191" t="s">
        <v>10822</v>
      </c>
      <c r="E9243" t="s">
        <v>10823</v>
      </c>
      <c r="F9243" t="s">
        <v>3935</v>
      </c>
      <c r="G9243" t="s">
        <v>399</v>
      </c>
      <c r="H9243">
        <v>1420</v>
      </c>
      <c r="J9243" t="s">
        <v>22634</v>
      </c>
      <c r="K9243" s="132" t="str">
        <f>IFERROR(IFERROR(INDEX(Кат!$O:$O,MATCH($C9243,Кат!$I:$I,0)),INDEX(Торг!$L:$L,MATCH($C9243,Торг!$I:$I,0))),"")</f>
        <v/>
      </c>
      <c r="L9243" s="132" t="str">
        <f>IFERROR(IFERROR(INDEX(Кат!$A:$A,MATCH($C9243,Кат!$I:$I,0)),INDEX(Торг!$A:$A,MATCH($C9243,Торг!$I:$I,0))),"")</f>
        <v/>
      </c>
      <c r="M9243" s="132" t="str">
        <f>IFERROR(IFERROR(INDEX(Кат!$B:$B,MATCH($C9243,Кат!$I:$I,0)),INDEX(Торг!$B:$B,MATCH($C9243,Торг!$I:$I,0))),"")</f>
        <v/>
      </c>
      <c r="N9243" s="132" t="str">
        <f t="shared" si="144"/>
        <v>НАЧАЛО 21703-1601085</v>
      </c>
      <c r="O9243" s="132" t="str">
        <f>IFERROR(IFERROR(INDEX(Кат!$B:$B,MATCH($N9243,Кат!$I:$I,0)),INDEX(Торг!$B:$B,MATCH($N9243,Торг!$I:$I,0))),"")</f>
        <v/>
      </c>
    </row>
    <row r="9244" spans="1:15">
      <c r="A9244" t="s">
        <v>20931</v>
      </c>
      <c r="C9244" s="191" t="s">
        <v>10824</v>
      </c>
      <c r="E9244" t="s">
        <v>14213</v>
      </c>
      <c r="F9244" t="s">
        <v>3935</v>
      </c>
      <c r="G9244" t="s">
        <v>375</v>
      </c>
      <c r="H9244">
        <v>650</v>
      </c>
      <c r="J9244" t="s">
        <v>22634</v>
      </c>
      <c r="K9244" s="132" t="str">
        <f>IFERROR(IFERROR(INDEX(Кат!$O:$O,MATCH($C9244,Кат!$I:$I,0)),INDEX(Торг!$L:$L,MATCH($C9244,Торг!$I:$I,0))),"")</f>
        <v/>
      </c>
      <c r="L9244" s="132" t="str">
        <f>IFERROR(IFERROR(INDEX(Кат!$A:$A,MATCH($C9244,Кат!$I:$I,0)),INDEX(Торг!$A:$A,MATCH($C9244,Торг!$I:$I,0))),"")</f>
        <v/>
      </c>
      <c r="M9244" s="132" t="str">
        <f>IFERROR(IFERROR(INDEX(Кат!$B:$B,MATCH($C9244,Кат!$I:$I,0)),INDEX(Торг!$B:$B,MATCH($C9244,Торг!$I:$I,0))),"")</f>
        <v/>
      </c>
      <c r="N9244" s="132" t="str">
        <f t="shared" si="144"/>
        <v>НАЧАЛО 3604-3502090</v>
      </c>
      <c r="O9244" s="132" t="str">
        <f>IFERROR(IFERROR(INDEX(Кат!$B:$B,MATCH($N9244,Кат!$I:$I,0)),INDEX(Торг!$B:$B,MATCH($N9244,Торг!$I:$I,0))),"")</f>
        <v/>
      </c>
    </row>
    <row r="9245" spans="1:15">
      <c r="A9245" t="s">
        <v>20932</v>
      </c>
      <c r="C9245" s="191" t="s">
        <v>10825</v>
      </c>
      <c r="E9245" t="s">
        <v>10826</v>
      </c>
      <c r="F9245" t="s">
        <v>3935</v>
      </c>
      <c r="G9245" t="s">
        <v>375</v>
      </c>
      <c r="H9245">
        <v>650</v>
      </c>
      <c r="J9245" t="s">
        <v>22634</v>
      </c>
      <c r="K9245" s="132" t="str">
        <f>IFERROR(IFERROR(INDEX(Кат!$O:$O,MATCH($C9245,Кат!$I:$I,0)),INDEX(Торг!$L:$L,MATCH($C9245,Торг!$I:$I,0))),"")</f>
        <v/>
      </c>
      <c r="L9245" s="132" t="str">
        <f>IFERROR(IFERROR(INDEX(Кат!$A:$A,MATCH($C9245,Кат!$I:$I,0)),INDEX(Торг!$A:$A,MATCH($C9245,Торг!$I:$I,0))),"")</f>
        <v/>
      </c>
      <c r="M9245" s="132" t="str">
        <f>IFERROR(IFERROR(INDEX(Кат!$B:$B,MATCH($C9245,Кат!$I:$I,0)),INDEX(Торг!$B:$B,MATCH($C9245,Торг!$I:$I,0))),"")</f>
        <v/>
      </c>
      <c r="N9245" s="132" t="str">
        <f t="shared" si="144"/>
        <v>НАЧАЛО 21010-3502090</v>
      </c>
      <c r="O9245" s="132" t="str">
        <f>IFERROR(IFERROR(INDEX(Кат!$B:$B,MATCH($N9245,Кат!$I:$I,0)),INDEX(Торг!$B:$B,MATCH($N9245,Торг!$I:$I,0))),"")</f>
        <v/>
      </c>
    </row>
    <row r="9246" spans="1:15">
      <c r="A9246" t="s">
        <v>20933</v>
      </c>
      <c r="C9246" s="191" t="s">
        <v>10827</v>
      </c>
      <c r="E9246" t="s">
        <v>10828</v>
      </c>
      <c r="F9246" t="s">
        <v>3935</v>
      </c>
      <c r="G9246" t="s">
        <v>375</v>
      </c>
      <c r="H9246">
        <v>550</v>
      </c>
      <c r="J9246" t="s">
        <v>22634</v>
      </c>
      <c r="K9246" s="132" t="str">
        <f>IFERROR(IFERROR(INDEX(Кат!$O:$O,MATCH($C9246,Кат!$I:$I,0)),INDEX(Торг!$L:$L,MATCH($C9246,Торг!$I:$I,0))),"")</f>
        <v/>
      </c>
      <c r="L9246" s="132" t="str">
        <f>IFERROR(IFERROR(INDEX(Кат!$A:$A,MATCH($C9246,Кат!$I:$I,0)),INDEX(Торг!$A:$A,MATCH($C9246,Торг!$I:$I,0))),"")</f>
        <v/>
      </c>
      <c r="M9246" s="132" t="str">
        <f>IFERROR(IFERROR(INDEX(Кат!$B:$B,MATCH($C9246,Кат!$I:$I,0)),INDEX(Торг!$B:$B,MATCH($C9246,Торг!$I:$I,0))),"")</f>
        <v/>
      </c>
      <c r="N9246" s="132" t="str">
        <f t="shared" si="144"/>
        <v>НАЧАЛО 21080-3502090Б</v>
      </c>
      <c r="O9246" s="132" t="str">
        <f>IFERROR(IFERROR(INDEX(Кат!$B:$B,MATCH($N9246,Кат!$I:$I,0)),INDEX(Торг!$B:$B,MATCH($N9246,Торг!$I:$I,0))),"")</f>
        <v/>
      </c>
    </row>
    <row r="9247" spans="1:15">
      <c r="A9247" t="s">
        <v>20934</v>
      </c>
      <c r="C9247" s="191" t="s">
        <v>10829</v>
      </c>
      <c r="E9247" t="s">
        <v>10830</v>
      </c>
      <c r="F9247" t="s">
        <v>3935</v>
      </c>
      <c r="G9247" t="s">
        <v>375</v>
      </c>
      <c r="H9247">
        <v>600</v>
      </c>
      <c r="J9247" t="s">
        <v>22634</v>
      </c>
      <c r="K9247" s="132" t="str">
        <f>IFERROR(IFERROR(INDEX(Кат!$O:$O,MATCH($C9247,Кат!$I:$I,0)),INDEX(Торг!$L:$L,MATCH($C9247,Торг!$I:$I,0))),"")</f>
        <v/>
      </c>
      <c r="L9247" s="132" t="str">
        <f>IFERROR(IFERROR(INDEX(Кат!$A:$A,MATCH($C9247,Кат!$I:$I,0)),INDEX(Торг!$A:$A,MATCH($C9247,Торг!$I:$I,0))),"")</f>
        <v/>
      </c>
      <c r="M9247" s="132" t="str">
        <f>IFERROR(IFERROR(INDEX(Кат!$B:$B,MATCH($C9247,Кат!$I:$I,0)),INDEX(Торг!$B:$B,MATCH($C9247,Торг!$I:$I,0))),"")</f>
        <v/>
      </c>
      <c r="N9247" s="132" t="str">
        <f t="shared" si="144"/>
        <v>НАЧАЛО 11180-3502090</v>
      </c>
      <c r="O9247" s="132" t="str">
        <f>IFERROR(IFERROR(INDEX(Кат!$B:$B,MATCH($N9247,Кат!$I:$I,0)),INDEX(Торг!$B:$B,MATCH($N9247,Торг!$I:$I,0))),"")</f>
        <v/>
      </c>
    </row>
    <row r="9248" spans="1:15">
      <c r="A9248" t="s">
        <v>20935</v>
      </c>
      <c r="C9248" s="191" t="s">
        <v>10831</v>
      </c>
      <c r="E9248" t="s">
        <v>10832</v>
      </c>
      <c r="F9248" t="s">
        <v>3935</v>
      </c>
      <c r="G9248" t="s">
        <v>399</v>
      </c>
      <c r="H9248">
        <v>2400</v>
      </c>
      <c r="J9248" t="s">
        <v>22634</v>
      </c>
      <c r="K9248" s="132" t="str">
        <f>IFERROR(IFERROR(INDEX(Кат!$O:$O,MATCH($C9248,Кат!$I:$I,0)),INDEX(Торг!$L:$L,MATCH($C9248,Торг!$I:$I,0))),"")</f>
        <v/>
      </c>
      <c r="L9248" s="132" t="str">
        <f>IFERROR(IFERROR(INDEX(Кат!$A:$A,MATCH($C9248,Кат!$I:$I,0)),INDEX(Торг!$A:$A,MATCH($C9248,Торг!$I:$I,0))),"")</f>
        <v/>
      </c>
      <c r="M9248" s="132" t="str">
        <f>IFERROR(IFERROR(INDEX(Кат!$B:$B,MATCH($C9248,Кат!$I:$I,0)),INDEX(Торг!$B:$B,MATCH($C9248,Торг!$I:$I,0))),"")</f>
        <v/>
      </c>
      <c r="N9248" s="132" t="str">
        <f t="shared" si="144"/>
        <v>НАЧАЛО 21100-2815102</v>
      </c>
      <c r="O9248" s="132" t="str">
        <f>IFERROR(IFERROR(INDEX(Кат!$B:$B,MATCH($N9248,Кат!$I:$I,0)),INDEX(Торг!$B:$B,MATCH($N9248,Торг!$I:$I,0))),"")</f>
        <v/>
      </c>
    </row>
    <row r="9249" spans="1:15">
      <c r="A9249" t="s">
        <v>20936</v>
      </c>
      <c r="C9249" s="191" t="s">
        <v>10833</v>
      </c>
      <c r="E9249" t="s">
        <v>10834</v>
      </c>
      <c r="F9249" t="s">
        <v>3935</v>
      </c>
      <c r="G9249" t="s">
        <v>399</v>
      </c>
      <c r="H9249">
        <v>1560</v>
      </c>
      <c r="J9249" t="s">
        <v>22634</v>
      </c>
      <c r="K9249" s="132" t="str">
        <f>IFERROR(IFERROR(INDEX(Кат!$O:$O,MATCH($C9249,Кат!$I:$I,0)),INDEX(Торг!$L:$L,MATCH($C9249,Торг!$I:$I,0))),"")</f>
        <v/>
      </c>
      <c r="L9249" s="132" t="str">
        <f>IFERROR(IFERROR(INDEX(Кат!$A:$A,MATCH($C9249,Кат!$I:$I,0)),INDEX(Торг!$A:$A,MATCH($C9249,Торг!$I:$I,0))),"")</f>
        <v/>
      </c>
      <c r="M9249" s="132" t="str">
        <f>IFERROR(IFERROR(INDEX(Кат!$B:$B,MATCH($C9249,Кат!$I:$I,0)),INDEX(Торг!$B:$B,MATCH($C9249,Торг!$I:$I,0))),"")</f>
        <v/>
      </c>
      <c r="N9249" s="132" t="str">
        <f t="shared" si="144"/>
        <v>НАЧАЛО 11180-2815100</v>
      </c>
      <c r="O9249" s="132" t="str">
        <f>IFERROR(IFERROR(INDEX(Кат!$B:$B,MATCH($N9249,Кат!$I:$I,0)),INDEX(Торг!$B:$B,MATCH($N9249,Торг!$I:$I,0))),"")</f>
        <v/>
      </c>
    </row>
    <row r="9250" spans="1:15">
      <c r="A9250" t="s">
        <v>20937</v>
      </c>
      <c r="C9250" s="191" t="s">
        <v>10835</v>
      </c>
      <c r="E9250" t="s">
        <v>10836</v>
      </c>
      <c r="F9250" t="s">
        <v>3935</v>
      </c>
      <c r="G9250" t="s">
        <v>399</v>
      </c>
      <c r="H9250">
        <v>450</v>
      </c>
      <c r="J9250" t="s">
        <v>22634</v>
      </c>
      <c r="K9250" s="132" t="str">
        <f>IFERROR(IFERROR(INDEX(Кат!$O:$O,MATCH($C9250,Кат!$I:$I,0)),INDEX(Торг!$L:$L,MATCH($C9250,Торг!$I:$I,0))),"")</f>
        <v/>
      </c>
      <c r="L9250" s="132" t="str">
        <f>IFERROR(IFERROR(INDEX(Кат!$A:$A,MATCH($C9250,Кат!$I:$I,0)),INDEX(Торг!$A:$A,MATCH($C9250,Торг!$I:$I,0))),"")</f>
        <v/>
      </c>
      <c r="M9250" s="132" t="str">
        <f>IFERROR(IFERROR(INDEX(Кат!$B:$B,MATCH($C9250,Кат!$I:$I,0)),INDEX(Торг!$B:$B,MATCH($C9250,Торг!$I:$I,0))),"")</f>
        <v/>
      </c>
      <c r="N9250" s="132" t="str">
        <f t="shared" si="144"/>
        <v>НАЧАЛО 21010-2802030</v>
      </c>
      <c r="O9250" s="132" t="str">
        <f>IFERROR(IFERROR(INDEX(Кат!$B:$B,MATCH($N9250,Кат!$I:$I,0)),INDEX(Торг!$B:$B,MATCH($N9250,Торг!$I:$I,0))),"")</f>
        <v/>
      </c>
    </row>
    <row r="9251" spans="1:15">
      <c r="A9251" t="s">
        <v>20938</v>
      </c>
      <c r="C9251" s="191" t="s">
        <v>10837</v>
      </c>
      <c r="E9251" t="s">
        <v>10838</v>
      </c>
      <c r="F9251" t="s">
        <v>3935</v>
      </c>
      <c r="G9251" t="s">
        <v>399</v>
      </c>
      <c r="H9251">
        <v>1600</v>
      </c>
      <c r="J9251" t="s">
        <v>22634</v>
      </c>
      <c r="K9251" s="132" t="str">
        <f>IFERROR(IFERROR(INDEX(Кат!$O:$O,MATCH($C9251,Кат!$I:$I,0)),INDEX(Торг!$L:$L,MATCH($C9251,Торг!$I:$I,0))),"")</f>
        <v/>
      </c>
      <c r="L9251" s="132" t="str">
        <f>IFERROR(IFERROR(INDEX(Кат!$A:$A,MATCH($C9251,Кат!$I:$I,0)),INDEX(Торг!$A:$A,MATCH($C9251,Торг!$I:$I,0))),"")</f>
        <v/>
      </c>
      <c r="M9251" s="132" t="str">
        <f>IFERROR(IFERROR(INDEX(Кат!$B:$B,MATCH($C9251,Кат!$I:$I,0)),INDEX(Торг!$B:$B,MATCH($C9251,Торг!$I:$I,0))),"")</f>
        <v/>
      </c>
      <c r="N9251" s="132" t="str">
        <f t="shared" si="144"/>
        <v>НАЧАЛО 21080-2815100</v>
      </c>
      <c r="O9251" s="132" t="str">
        <f>IFERROR(IFERROR(INDEX(Кат!$B:$B,MATCH($N9251,Кат!$I:$I,0)),INDEX(Торг!$B:$B,MATCH($N9251,Торг!$I:$I,0))),"")</f>
        <v/>
      </c>
    </row>
    <row r="9252" spans="1:15">
      <c r="A9252" t="s">
        <v>20939</v>
      </c>
      <c r="C9252" s="191" t="s">
        <v>10839</v>
      </c>
      <c r="E9252" t="s">
        <v>10840</v>
      </c>
      <c r="F9252" t="s">
        <v>3935</v>
      </c>
      <c r="G9252" t="s">
        <v>399</v>
      </c>
      <c r="H9252">
        <v>1800</v>
      </c>
      <c r="J9252" t="s">
        <v>22634</v>
      </c>
      <c r="K9252" s="132" t="str">
        <f>IFERROR(IFERROR(INDEX(Кат!$O:$O,MATCH($C9252,Кат!$I:$I,0)),INDEX(Торг!$L:$L,MATCH($C9252,Торг!$I:$I,0))),"")</f>
        <v/>
      </c>
      <c r="L9252" s="132" t="str">
        <f>IFERROR(IFERROR(INDEX(Кат!$A:$A,MATCH($C9252,Кат!$I:$I,0)),INDEX(Торг!$A:$A,MATCH($C9252,Торг!$I:$I,0))),"")</f>
        <v/>
      </c>
      <c r="M9252" s="132" t="str">
        <f>IFERROR(IFERROR(INDEX(Кат!$B:$B,MATCH($C9252,Кат!$I:$I,0)),INDEX(Торг!$B:$B,MATCH($C9252,Торг!$I:$I,0))),"")</f>
        <v/>
      </c>
      <c r="N9252" s="132" t="str">
        <f t="shared" si="144"/>
        <v>НАЧАЛО 21100-2815100</v>
      </c>
      <c r="O9252" s="132" t="str">
        <f>IFERROR(IFERROR(INDEX(Кат!$B:$B,MATCH($N9252,Кат!$I:$I,0)),INDEX(Торг!$B:$B,MATCH($N9252,Торг!$I:$I,0))),"")</f>
        <v/>
      </c>
    </row>
    <row r="9253" spans="1:15">
      <c r="A9253" t="s">
        <v>20940</v>
      </c>
      <c r="C9253" s="191" t="s">
        <v>10833</v>
      </c>
      <c r="E9253" t="s">
        <v>10841</v>
      </c>
      <c r="F9253" t="s">
        <v>3935</v>
      </c>
      <c r="G9253" t="s">
        <v>375</v>
      </c>
      <c r="H9253">
        <v>110</v>
      </c>
      <c r="J9253" t="s">
        <v>22634</v>
      </c>
      <c r="K9253" s="132" t="str">
        <f>IFERROR(IFERROR(INDEX(Кат!$O:$O,MATCH($C9253,Кат!$I:$I,0)),INDEX(Торг!$L:$L,MATCH($C9253,Торг!$I:$I,0))),"")</f>
        <v/>
      </c>
      <c r="L9253" s="132" t="str">
        <f>IFERROR(IFERROR(INDEX(Кат!$A:$A,MATCH($C9253,Кат!$I:$I,0)),INDEX(Торг!$A:$A,MATCH($C9253,Торг!$I:$I,0))),"")</f>
        <v/>
      </c>
      <c r="M9253" s="132" t="str">
        <f>IFERROR(IFERROR(INDEX(Кат!$B:$B,MATCH($C9253,Кат!$I:$I,0)),INDEX(Торг!$B:$B,MATCH($C9253,Торг!$I:$I,0))),"")</f>
        <v/>
      </c>
      <c r="N9253" s="132" t="str">
        <f t="shared" si="144"/>
        <v>НАЧАЛО 11180-2815100</v>
      </c>
      <c r="O9253" s="132" t="str">
        <f>IFERROR(IFERROR(INDEX(Кат!$B:$B,MATCH($N9253,Кат!$I:$I,0)),INDEX(Торг!$B:$B,MATCH($N9253,Торг!$I:$I,0))),"")</f>
        <v/>
      </c>
    </row>
    <row r="9254" spans="1:15">
      <c r="A9254" t="s">
        <v>20941</v>
      </c>
      <c r="C9254" s="191" t="s">
        <v>10842</v>
      </c>
      <c r="E9254" t="s">
        <v>10843</v>
      </c>
      <c r="F9254" t="s">
        <v>3935</v>
      </c>
      <c r="G9254" t="s">
        <v>375</v>
      </c>
      <c r="H9254">
        <v>400</v>
      </c>
      <c r="J9254" t="s">
        <v>22634</v>
      </c>
      <c r="K9254" s="132" t="str">
        <f>IFERROR(IFERROR(INDEX(Кат!$O:$O,MATCH($C9254,Кат!$I:$I,0)),INDEX(Торг!$L:$L,MATCH($C9254,Торг!$I:$I,0))),"")</f>
        <v/>
      </c>
      <c r="L9254" s="132" t="str">
        <f>IFERROR(IFERROR(INDEX(Кат!$A:$A,MATCH($C9254,Кат!$I:$I,0)),INDEX(Торг!$A:$A,MATCH($C9254,Торг!$I:$I,0))),"")</f>
        <v/>
      </c>
      <c r="M9254" s="132" t="str">
        <f>IFERROR(IFERROR(INDEX(Кат!$B:$B,MATCH($C9254,Кат!$I:$I,0)),INDEX(Торг!$B:$B,MATCH($C9254,Торг!$I:$I,0))),"")</f>
        <v/>
      </c>
      <c r="N9254" s="132" t="str">
        <f t="shared" si="144"/>
        <v>НАЧАЛО 21010-3501090</v>
      </c>
      <c r="O9254" s="132" t="str">
        <f>IFERROR(IFERROR(INDEX(Кат!$B:$B,MATCH($N9254,Кат!$I:$I,0)),INDEX(Торг!$B:$B,MATCH($N9254,Торг!$I:$I,0))),"")</f>
        <v/>
      </c>
    </row>
    <row r="9255" spans="1:15">
      <c r="A9255" t="s">
        <v>20942</v>
      </c>
      <c r="C9255" s="191" t="s">
        <v>10844</v>
      </c>
      <c r="E9255" t="s">
        <v>10845</v>
      </c>
      <c r="F9255" t="s">
        <v>3935</v>
      </c>
      <c r="G9255" t="s">
        <v>375</v>
      </c>
      <c r="H9255">
        <v>460</v>
      </c>
      <c r="J9255" t="s">
        <v>22634</v>
      </c>
      <c r="K9255" s="132" t="str">
        <f>IFERROR(IFERROR(INDEX(Кат!$O:$O,MATCH($C9255,Кат!$I:$I,0)),INDEX(Торг!$L:$L,MATCH($C9255,Торг!$I:$I,0))),"")</f>
        <v/>
      </c>
      <c r="L9255" s="132" t="str">
        <f>IFERROR(IFERROR(INDEX(Кат!$A:$A,MATCH($C9255,Кат!$I:$I,0)),INDEX(Торг!$A:$A,MATCH($C9255,Торг!$I:$I,0))),"")</f>
        <v/>
      </c>
      <c r="M9255" s="132" t="str">
        <f>IFERROR(IFERROR(INDEX(Кат!$B:$B,MATCH($C9255,Кат!$I:$I,0)),INDEX(Торг!$B:$B,MATCH($C9255,Торг!$I:$I,0))),"")</f>
        <v/>
      </c>
      <c r="N9255" s="132" t="str">
        <f t="shared" si="144"/>
        <v>НАЧАЛО 21080-3501080</v>
      </c>
      <c r="O9255" s="132" t="str">
        <f>IFERROR(IFERROR(INDEX(Кат!$B:$B,MATCH($N9255,Кат!$I:$I,0)),INDEX(Торг!$B:$B,MATCH($N9255,Торг!$I:$I,0))),"")</f>
        <v/>
      </c>
    </row>
    <row r="9256" spans="1:15">
      <c r="A9256" t="s">
        <v>20943</v>
      </c>
      <c r="C9256" s="191" t="s">
        <v>10846</v>
      </c>
      <c r="E9256" t="s">
        <v>10847</v>
      </c>
      <c r="F9256" t="s">
        <v>3935</v>
      </c>
      <c r="G9256" t="s">
        <v>375</v>
      </c>
      <c r="H9256">
        <v>450</v>
      </c>
      <c r="J9256" t="s">
        <v>22634</v>
      </c>
      <c r="K9256" s="132" t="str">
        <f>IFERROR(IFERROR(INDEX(Кат!$O:$O,MATCH($C9256,Кат!$I:$I,0)),INDEX(Торг!$L:$L,MATCH($C9256,Торг!$I:$I,0))),"")</f>
        <v/>
      </c>
      <c r="L9256" s="132" t="str">
        <f>IFERROR(IFERROR(INDEX(Кат!$A:$A,MATCH($C9256,Кат!$I:$I,0)),INDEX(Торг!$A:$A,MATCH($C9256,Торг!$I:$I,0))),"")</f>
        <v/>
      </c>
      <c r="M9256" s="132" t="str">
        <f>IFERROR(IFERROR(INDEX(Кат!$B:$B,MATCH($C9256,Кат!$I:$I,0)),INDEX(Торг!$B:$B,MATCH($C9256,Торг!$I:$I,0))),"")</f>
        <v/>
      </c>
      <c r="N9256" s="132" t="str">
        <f t="shared" si="144"/>
        <v>НАЧАЛО 21100-3501080</v>
      </c>
      <c r="O9256" s="132" t="str">
        <f>IFERROR(IFERROR(INDEX(Кат!$B:$B,MATCH($N9256,Кат!$I:$I,0)),INDEX(Торг!$B:$B,MATCH($N9256,Торг!$I:$I,0))),"")</f>
        <v/>
      </c>
    </row>
    <row r="9257" spans="1:15">
      <c r="A9257" t="s">
        <v>20944</v>
      </c>
      <c r="C9257" s="191" t="s">
        <v>10848</v>
      </c>
      <c r="E9257" t="s">
        <v>10849</v>
      </c>
      <c r="F9257" t="s">
        <v>3935</v>
      </c>
      <c r="G9257" t="s">
        <v>375</v>
      </c>
      <c r="H9257">
        <v>410</v>
      </c>
      <c r="J9257" t="s">
        <v>22634</v>
      </c>
      <c r="K9257" s="132" t="str">
        <f>IFERROR(IFERROR(INDEX(Кат!$O:$O,MATCH($C9257,Кат!$I:$I,0)),INDEX(Торг!$L:$L,MATCH($C9257,Торг!$I:$I,0))),"")</f>
        <v/>
      </c>
      <c r="L9257" s="132" t="str">
        <f>IFERROR(IFERROR(INDEX(Кат!$A:$A,MATCH($C9257,Кат!$I:$I,0)),INDEX(Торг!$A:$A,MATCH($C9257,Торг!$I:$I,0))),"")</f>
        <v/>
      </c>
      <c r="M9257" s="132" t="str">
        <f>IFERROR(IFERROR(INDEX(Кат!$B:$B,MATCH($C9257,Кат!$I:$I,0)),INDEX(Торг!$B:$B,MATCH($C9257,Торг!$I:$I,0))),"")</f>
        <v/>
      </c>
      <c r="N9257" s="132" t="str">
        <f t="shared" si="144"/>
        <v>НАЧАЛО 21210-3501090</v>
      </c>
      <c r="O9257" s="132" t="str">
        <f>IFERROR(IFERROR(INDEX(Кат!$B:$B,MATCH($N9257,Кат!$I:$I,0)),INDEX(Торг!$B:$B,MATCH($N9257,Торг!$I:$I,0))),"")</f>
        <v/>
      </c>
    </row>
    <row r="9258" spans="1:15">
      <c r="A9258" t="s">
        <v>20945</v>
      </c>
      <c r="C9258" s="191" t="s">
        <v>10850</v>
      </c>
      <c r="E9258" t="s">
        <v>10851</v>
      </c>
      <c r="F9258" t="s">
        <v>3935</v>
      </c>
      <c r="G9258" t="s">
        <v>399</v>
      </c>
      <c r="H9258">
        <v>2110</v>
      </c>
      <c r="J9258" t="s">
        <v>22634</v>
      </c>
      <c r="K9258" s="132" t="str">
        <f>IFERROR(IFERROR(INDEX(Кат!$O:$O,MATCH($C9258,Кат!$I:$I,0)),INDEX(Торг!$L:$L,MATCH($C9258,Торг!$I:$I,0))),"")</f>
        <v/>
      </c>
      <c r="L9258" s="132" t="str">
        <f>IFERROR(IFERROR(INDEX(Кат!$A:$A,MATCH($C9258,Кат!$I:$I,0)),INDEX(Торг!$A:$A,MATCH($C9258,Торг!$I:$I,0))),"")</f>
        <v/>
      </c>
      <c r="M9258" s="132" t="str">
        <f>IFERROR(IFERROR(INDEX(Кат!$B:$B,MATCH($C9258,Кат!$I:$I,0)),INDEX(Торг!$B:$B,MATCH($C9258,Торг!$I:$I,0))),"")</f>
        <v/>
      </c>
      <c r="N9258" s="132" t="str">
        <f t="shared" si="144"/>
        <v>НАЧАЛО 21010-2904200</v>
      </c>
      <c r="O9258" s="132" t="str">
        <f>IFERROR(IFERROR(INDEX(Кат!$B:$B,MATCH($N9258,Кат!$I:$I,0)),INDEX(Торг!$B:$B,MATCH($N9258,Торг!$I:$I,0))),"")</f>
        <v/>
      </c>
    </row>
    <row r="9259" spans="1:15">
      <c r="A9259" t="s">
        <v>20946</v>
      </c>
      <c r="C9259" s="191" t="s">
        <v>10852</v>
      </c>
      <c r="E9259" t="s">
        <v>10853</v>
      </c>
      <c r="F9259" t="s">
        <v>3935</v>
      </c>
      <c r="G9259" t="s">
        <v>399</v>
      </c>
      <c r="H9259">
        <v>1760</v>
      </c>
      <c r="J9259" t="s">
        <v>22634</v>
      </c>
      <c r="K9259" s="132" t="str">
        <f>IFERROR(IFERROR(INDEX(Кат!$O:$O,MATCH($C9259,Кат!$I:$I,0)),INDEX(Торг!$L:$L,MATCH($C9259,Торг!$I:$I,0))),"")</f>
        <v/>
      </c>
      <c r="L9259" s="132" t="str">
        <f>IFERROR(IFERROR(INDEX(Кат!$A:$A,MATCH($C9259,Кат!$I:$I,0)),INDEX(Торг!$A:$A,MATCH($C9259,Торг!$I:$I,0))),"")</f>
        <v/>
      </c>
      <c r="M9259" s="132" t="str">
        <f>IFERROR(IFERROR(INDEX(Кат!$B:$B,MATCH($C9259,Кат!$I:$I,0)),INDEX(Торг!$B:$B,MATCH($C9259,Торг!$I:$I,0))),"")</f>
        <v/>
      </c>
      <c r="N9259" s="132" t="str">
        <f t="shared" si="144"/>
        <v>НАЧАЛО 21100-2904400</v>
      </c>
      <c r="O9259" s="132" t="str">
        <f>IFERROR(IFERROR(INDEX(Кат!$B:$B,MATCH($N9259,Кат!$I:$I,0)),INDEX(Торг!$B:$B,MATCH($N9259,Торг!$I:$I,0))),"")</f>
        <v/>
      </c>
    </row>
    <row r="9260" spans="1:15">
      <c r="A9260" t="s">
        <v>20947</v>
      </c>
      <c r="C9260" s="191" t="s">
        <v>10854</v>
      </c>
      <c r="E9260" t="s">
        <v>10855</v>
      </c>
      <c r="F9260" t="s">
        <v>3935</v>
      </c>
      <c r="G9260" t="s">
        <v>399</v>
      </c>
      <c r="H9260">
        <v>1525</v>
      </c>
      <c r="J9260" t="s">
        <v>22634</v>
      </c>
      <c r="K9260" s="132" t="str">
        <f>IFERROR(IFERROR(INDEX(Кат!$O:$O,MATCH($C9260,Кат!$I:$I,0)),INDEX(Торг!$L:$L,MATCH($C9260,Торг!$I:$I,0))),"")</f>
        <v/>
      </c>
      <c r="L9260" s="132" t="str">
        <f>IFERROR(IFERROR(INDEX(Кат!$A:$A,MATCH($C9260,Кат!$I:$I,0)),INDEX(Торг!$A:$A,MATCH($C9260,Торг!$I:$I,0))),"")</f>
        <v/>
      </c>
      <c r="M9260" s="132" t="str">
        <f>IFERROR(IFERROR(INDEX(Кат!$B:$B,MATCH($C9260,Кат!$I:$I,0)),INDEX(Торг!$B:$B,MATCH($C9260,Торг!$I:$I,0))),"")</f>
        <v/>
      </c>
      <c r="N9260" s="132" t="str">
        <f t="shared" si="144"/>
        <v>НАЧАЛО 21120-2904400</v>
      </c>
      <c r="O9260" s="132" t="str">
        <f>IFERROR(IFERROR(INDEX(Кат!$B:$B,MATCH($N9260,Кат!$I:$I,0)),INDEX(Торг!$B:$B,MATCH($N9260,Торг!$I:$I,0))),"")</f>
        <v/>
      </c>
    </row>
    <row r="9261" spans="1:15">
      <c r="A9261" t="s">
        <v>20948</v>
      </c>
      <c r="C9261" s="191" t="s">
        <v>10856</v>
      </c>
      <c r="E9261" t="s">
        <v>10857</v>
      </c>
      <c r="F9261" t="s">
        <v>3935</v>
      </c>
      <c r="G9261" t="s">
        <v>399</v>
      </c>
      <c r="H9261">
        <v>550</v>
      </c>
      <c r="J9261" t="s">
        <v>22634</v>
      </c>
      <c r="K9261" s="132" t="str">
        <f>IFERROR(IFERROR(INDEX(Кат!$O:$O,MATCH($C9261,Кат!$I:$I,0)),INDEX(Торг!$L:$L,MATCH($C9261,Торг!$I:$I,0))),"")</f>
        <v/>
      </c>
      <c r="L9261" s="132" t="str">
        <f>IFERROR(IFERROR(INDEX(Кат!$A:$A,MATCH($C9261,Кат!$I:$I,0)),INDEX(Торг!$A:$A,MATCH($C9261,Торг!$I:$I,0))),"")</f>
        <v/>
      </c>
      <c r="M9261" s="132" t="str">
        <f>IFERROR(IFERROR(INDEX(Кат!$B:$B,MATCH($C9261,Кат!$I:$I,0)),INDEX(Торг!$B:$B,MATCH($C9261,Торг!$I:$I,0))),"")</f>
        <v/>
      </c>
      <c r="N9261" s="132" t="str">
        <f t="shared" si="144"/>
        <v>НАЧАЛО 21010-2904101</v>
      </c>
      <c r="O9261" s="132" t="str">
        <f>IFERROR(IFERROR(INDEX(Кат!$B:$B,MATCH($N9261,Кат!$I:$I,0)),INDEX(Торг!$B:$B,MATCH($N9261,Торг!$I:$I,0))),"")</f>
        <v/>
      </c>
    </row>
    <row r="9262" spans="1:15">
      <c r="A9262" t="s">
        <v>20949</v>
      </c>
      <c r="C9262" s="191" t="s">
        <v>10858</v>
      </c>
      <c r="E9262" t="s">
        <v>10859</v>
      </c>
      <c r="F9262" t="s">
        <v>3935</v>
      </c>
      <c r="G9262" t="s">
        <v>399</v>
      </c>
      <c r="H9262">
        <v>550</v>
      </c>
      <c r="J9262" t="s">
        <v>22634</v>
      </c>
      <c r="K9262" s="132" t="str">
        <f>IFERROR(IFERROR(INDEX(Кат!$O:$O,MATCH($C9262,Кат!$I:$I,0)),INDEX(Торг!$L:$L,MATCH($C9262,Торг!$I:$I,0))),"")</f>
        <v/>
      </c>
      <c r="L9262" s="132" t="str">
        <f>IFERROR(IFERROR(INDEX(Кат!$A:$A,MATCH($C9262,Кат!$I:$I,0)),INDEX(Торг!$A:$A,MATCH($C9262,Торг!$I:$I,0))),"")</f>
        <v/>
      </c>
      <c r="M9262" s="132" t="str">
        <f>IFERROR(IFERROR(INDEX(Кат!$B:$B,MATCH($C9262,Кат!$I:$I,0)),INDEX(Торг!$B:$B,MATCH($C9262,Торг!$I:$I,0))),"")</f>
        <v/>
      </c>
      <c r="N9262" s="132" t="str">
        <f t="shared" si="144"/>
        <v>НАЧАЛО 21010-2904100</v>
      </c>
      <c r="O9262" s="132" t="str">
        <f>IFERROR(IFERROR(INDEX(Кат!$B:$B,MATCH($N9262,Кат!$I:$I,0)),INDEX(Торг!$B:$B,MATCH($N9262,Торг!$I:$I,0))),"")</f>
        <v/>
      </c>
    </row>
    <row r="9263" spans="1:15">
      <c r="A9263" t="s">
        <v>20950</v>
      </c>
      <c r="C9263" s="191" t="s">
        <v>10860</v>
      </c>
      <c r="E9263" t="s">
        <v>10861</v>
      </c>
      <c r="F9263" t="s">
        <v>3935</v>
      </c>
      <c r="G9263" t="s">
        <v>399</v>
      </c>
      <c r="H9263">
        <v>950</v>
      </c>
      <c r="J9263" t="s">
        <v>22634</v>
      </c>
      <c r="K9263" s="132" t="str">
        <f>IFERROR(IFERROR(INDEX(Кат!$O:$O,MATCH($C9263,Кат!$I:$I,0)),INDEX(Торг!$L:$L,MATCH($C9263,Торг!$I:$I,0))),"")</f>
        <v/>
      </c>
      <c r="L9263" s="132" t="str">
        <f>IFERROR(IFERROR(INDEX(Кат!$A:$A,MATCH($C9263,Кат!$I:$I,0)),INDEX(Торг!$A:$A,MATCH($C9263,Торг!$I:$I,0))),"")</f>
        <v/>
      </c>
      <c r="M9263" s="132" t="str">
        <f>IFERROR(IFERROR(INDEX(Кат!$B:$B,MATCH($C9263,Кат!$I:$I,0)),INDEX(Торг!$B:$B,MATCH($C9263,Торг!$I:$I,0))),"")</f>
        <v/>
      </c>
      <c r="N9263" s="132" t="str">
        <f t="shared" si="144"/>
        <v>НАЧАЛО 21010-2904021-10</v>
      </c>
      <c r="O9263" s="132" t="str">
        <f>IFERROR(IFERROR(INDEX(Кат!$B:$B,MATCH($N9263,Кат!$I:$I,0)),INDEX(Торг!$B:$B,MATCH($N9263,Торг!$I:$I,0))),"")</f>
        <v/>
      </c>
    </row>
    <row r="9264" spans="1:15">
      <c r="A9264" t="s">
        <v>20951</v>
      </c>
      <c r="C9264" s="191" t="s">
        <v>10862</v>
      </c>
      <c r="E9264" t="s">
        <v>10863</v>
      </c>
      <c r="F9264" t="s">
        <v>3935</v>
      </c>
      <c r="G9264" t="s">
        <v>399</v>
      </c>
      <c r="H9264">
        <v>950</v>
      </c>
      <c r="J9264" t="s">
        <v>22634</v>
      </c>
      <c r="K9264" s="132" t="str">
        <f>IFERROR(IFERROR(INDEX(Кат!$O:$O,MATCH($C9264,Кат!$I:$I,0)),INDEX(Торг!$L:$L,MATCH($C9264,Торг!$I:$I,0))),"")</f>
        <v/>
      </c>
      <c r="L9264" s="132" t="str">
        <f>IFERROR(IFERROR(INDEX(Кат!$A:$A,MATCH($C9264,Кат!$I:$I,0)),INDEX(Торг!$A:$A,MATCH($C9264,Торг!$I:$I,0))),"")</f>
        <v/>
      </c>
      <c r="M9264" s="132" t="str">
        <f>IFERROR(IFERROR(INDEX(Кат!$B:$B,MATCH($C9264,Кат!$I:$I,0)),INDEX(Торг!$B:$B,MATCH($C9264,Торг!$I:$I,0))),"")</f>
        <v/>
      </c>
      <c r="N9264" s="132" t="str">
        <f t="shared" si="144"/>
        <v>НАЧАЛО 21010-2904020-10</v>
      </c>
      <c r="O9264" s="132" t="str">
        <f>IFERROR(IFERROR(INDEX(Кат!$B:$B,MATCH($N9264,Кат!$I:$I,0)),INDEX(Торг!$B:$B,MATCH($N9264,Торг!$I:$I,0))),"")</f>
        <v/>
      </c>
    </row>
    <row r="9265" spans="1:15">
      <c r="A9265" t="s">
        <v>20952</v>
      </c>
      <c r="C9265" s="191" t="s">
        <v>10864</v>
      </c>
      <c r="E9265" t="s">
        <v>10865</v>
      </c>
      <c r="F9265" t="s">
        <v>3935</v>
      </c>
      <c r="G9265" t="s">
        <v>375</v>
      </c>
      <c r="H9265">
        <v>2700</v>
      </c>
      <c r="J9265" t="s">
        <v>22634</v>
      </c>
      <c r="K9265" s="132" t="str">
        <f>IFERROR(IFERROR(INDEX(Кат!$O:$O,MATCH($C9265,Кат!$I:$I,0)),INDEX(Торг!$L:$L,MATCH($C9265,Торг!$I:$I,0))),"")</f>
        <v/>
      </c>
      <c r="L9265" s="132" t="str">
        <f>IFERROR(IFERROR(INDEX(Кат!$A:$A,MATCH($C9265,Кат!$I:$I,0)),INDEX(Торг!$A:$A,MATCH($C9265,Торг!$I:$I,0))),"")</f>
        <v/>
      </c>
      <c r="M9265" s="132" t="str">
        <f>IFERROR(IFERROR(INDEX(Кат!$B:$B,MATCH($C9265,Кат!$I:$I,0)),INDEX(Торг!$B:$B,MATCH($C9265,Торг!$I:$I,0))),"")</f>
        <v/>
      </c>
      <c r="N9265" s="132" t="str">
        <f t="shared" si="144"/>
        <v>НАЧАЛО 21030-1601000</v>
      </c>
      <c r="O9265" s="132" t="str">
        <f>IFERROR(IFERROR(INDEX(Кат!$B:$B,MATCH($N9265,Кат!$I:$I,0)),INDEX(Торг!$B:$B,MATCH($N9265,Торг!$I:$I,0))),"")</f>
        <v/>
      </c>
    </row>
    <row r="9266" spans="1:15">
      <c r="A9266" t="s">
        <v>20953</v>
      </c>
      <c r="C9266" s="191" t="s">
        <v>10866</v>
      </c>
      <c r="E9266" t="s">
        <v>10867</v>
      </c>
      <c r="F9266" t="s">
        <v>3935</v>
      </c>
      <c r="G9266" t="s">
        <v>375</v>
      </c>
      <c r="H9266">
        <v>2350</v>
      </c>
      <c r="J9266" t="s">
        <v>22634</v>
      </c>
      <c r="K9266" s="132" t="str">
        <f>IFERROR(IFERROR(INDEX(Кат!$O:$O,MATCH($C9266,Кат!$I:$I,0)),INDEX(Торг!$L:$L,MATCH($C9266,Торг!$I:$I,0))),"")</f>
        <v/>
      </c>
      <c r="L9266" s="132" t="str">
        <f>IFERROR(IFERROR(INDEX(Кат!$A:$A,MATCH($C9266,Кат!$I:$I,0)),INDEX(Торг!$A:$A,MATCH($C9266,Торг!$I:$I,0))),"")</f>
        <v/>
      </c>
      <c r="M9266" s="132" t="str">
        <f>IFERROR(IFERROR(INDEX(Кат!$B:$B,MATCH($C9266,Кат!$I:$I,0)),INDEX(Торг!$B:$B,MATCH($C9266,Торг!$I:$I,0))),"")</f>
        <v/>
      </c>
      <c r="N9266" s="132" t="str">
        <f t="shared" si="144"/>
        <v>НАЧАЛО 21090-1601000</v>
      </c>
      <c r="O9266" s="132" t="str">
        <f>IFERROR(IFERROR(INDEX(Кат!$B:$B,MATCH($N9266,Кат!$I:$I,0)),INDEX(Торг!$B:$B,MATCH($N9266,Торг!$I:$I,0))),"")</f>
        <v/>
      </c>
    </row>
    <row r="9267" spans="1:15">
      <c r="A9267" t="s">
        <v>20954</v>
      </c>
      <c r="C9267" s="191" t="s">
        <v>10868</v>
      </c>
      <c r="E9267" t="s">
        <v>10869</v>
      </c>
      <c r="F9267" t="s">
        <v>3935</v>
      </c>
      <c r="G9267" t="s">
        <v>375</v>
      </c>
      <c r="H9267">
        <v>2730</v>
      </c>
      <c r="J9267" t="s">
        <v>22634</v>
      </c>
      <c r="K9267" s="132" t="str">
        <f>IFERROR(IFERROR(INDEX(Кат!$O:$O,MATCH($C9267,Кат!$I:$I,0)),INDEX(Торг!$L:$L,MATCH($C9267,Торг!$I:$I,0))),"")</f>
        <v/>
      </c>
      <c r="L9267" s="132" t="str">
        <f>IFERROR(IFERROR(INDEX(Кат!$A:$A,MATCH($C9267,Кат!$I:$I,0)),INDEX(Торг!$A:$A,MATCH($C9267,Торг!$I:$I,0))),"")</f>
        <v/>
      </c>
      <c r="M9267" s="132" t="str">
        <f>IFERROR(IFERROR(INDEX(Кат!$B:$B,MATCH($C9267,Кат!$I:$I,0)),INDEX(Торг!$B:$B,MATCH($C9267,Торг!$I:$I,0))),"")</f>
        <v/>
      </c>
      <c r="N9267" s="132" t="str">
        <f t="shared" si="144"/>
        <v>НАЧАЛО 21100-1601000</v>
      </c>
      <c r="O9267" s="132" t="str">
        <f>IFERROR(IFERROR(INDEX(Кат!$B:$B,MATCH($N9267,Кат!$I:$I,0)),INDEX(Торг!$B:$B,MATCH($N9267,Торг!$I:$I,0))),"")</f>
        <v/>
      </c>
    </row>
    <row r="9268" spans="1:15">
      <c r="A9268" t="s">
        <v>20955</v>
      </c>
      <c r="C9268" s="191" t="s">
        <v>10870</v>
      </c>
      <c r="E9268" t="s">
        <v>10871</v>
      </c>
      <c r="F9268" t="s">
        <v>3935</v>
      </c>
      <c r="G9268" t="s">
        <v>375</v>
      </c>
      <c r="H9268">
        <v>2560</v>
      </c>
      <c r="J9268" t="s">
        <v>22634</v>
      </c>
      <c r="K9268" s="132" t="str">
        <f>IFERROR(IFERROR(INDEX(Кат!$O:$O,MATCH($C9268,Кат!$I:$I,0)),INDEX(Торг!$L:$L,MATCH($C9268,Торг!$I:$I,0))),"")</f>
        <v/>
      </c>
      <c r="L9268" s="132" t="str">
        <f>IFERROR(IFERROR(INDEX(Кат!$A:$A,MATCH($C9268,Кат!$I:$I,0)),INDEX(Торг!$A:$A,MATCH($C9268,Торг!$I:$I,0))),"")</f>
        <v/>
      </c>
      <c r="M9268" s="132" t="str">
        <f>IFERROR(IFERROR(INDEX(Кат!$B:$B,MATCH($C9268,Кат!$I:$I,0)),INDEX(Торг!$B:$B,MATCH($C9268,Торг!$I:$I,0))),"")</f>
        <v/>
      </c>
      <c r="N9268" s="132" t="str">
        <f t="shared" si="144"/>
        <v>НАЧАЛО 21210-1601000</v>
      </c>
      <c r="O9268" s="132" t="str">
        <f>IFERROR(IFERROR(INDEX(Кат!$B:$B,MATCH($N9268,Кат!$I:$I,0)),INDEX(Торг!$B:$B,MATCH($N9268,Торг!$I:$I,0))),"")</f>
        <v/>
      </c>
    </row>
    <row r="9269" spans="1:15">
      <c r="A9269" t="s">
        <v>20956</v>
      </c>
      <c r="C9269" s="191" t="s">
        <v>10872</v>
      </c>
      <c r="E9269" t="s">
        <v>10873</v>
      </c>
      <c r="F9269" t="s">
        <v>3935</v>
      </c>
      <c r="G9269" t="s">
        <v>375</v>
      </c>
      <c r="H9269">
        <v>2680</v>
      </c>
      <c r="J9269" t="s">
        <v>22634</v>
      </c>
      <c r="K9269" s="132" t="str">
        <f>IFERROR(IFERROR(INDEX(Кат!$O:$O,MATCH($C9269,Кат!$I:$I,0)),INDEX(Торг!$L:$L,MATCH($C9269,Торг!$I:$I,0))),"")</f>
        <v/>
      </c>
      <c r="L9269" s="132" t="str">
        <f>IFERROR(IFERROR(INDEX(Кат!$A:$A,MATCH($C9269,Кат!$I:$I,0)),INDEX(Торг!$A:$A,MATCH($C9269,Торг!$I:$I,0))),"")</f>
        <v/>
      </c>
      <c r="M9269" s="132" t="str">
        <f>IFERROR(IFERROR(INDEX(Кат!$B:$B,MATCH($C9269,Кат!$I:$I,0)),INDEX(Торг!$B:$B,MATCH($C9269,Торг!$I:$I,0))),"")</f>
        <v/>
      </c>
      <c r="N9269" s="132" t="str">
        <f t="shared" si="144"/>
        <v>НАЧАЛО 21213-1601000</v>
      </c>
      <c r="O9269" s="132" t="str">
        <f>IFERROR(IFERROR(INDEX(Кат!$B:$B,MATCH($N9269,Кат!$I:$I,0)),INDEX(Торг!$B:$B,MATCH($N9269,Торг!$I:$I,0))),"")</f>
        <v/>
      </c>
    </row>
    <row r="9270" spans="1:15">
      <c r="A9270" t="s">
        <v>20957</v>
      </c>
      <c r="C9270" s="191" t="s">
        <v>10874</v>
      </c>
      <c r="E9270" t="s">
        <v>10875</v>
      </c>
      <c r="F9270" t="s">
        <v>3935</v>
      </c>
      <c r="G9270" t="s">
        <v>375</v>
      </c>
      <c r="H9270">
        <v>31500</v>
      </c>
      <c r="J9270" t="s">
        <v>22634</v>
      </c>
      <c r="K9270" s="132" t="str">
        <f>IFERROR(IFERROR(INDEX(Кат!$O:$O,MATCH($C9270,Кат!$I:$I,0)),INDEX(Торг!$L:$L,MATCH($C9270,Торг!$I:$I,0))),"")</f>
        <v/>
      </c>
      <c r="L9270" s="132" t="str">
        <f>IFERROR(IFERROR(INDEX(Кат!$A:$A,MATCH($C9270,Кат!$I:$I,0)),INDEX(Торг!$A:$A,MATCH($C9270,Торг!$I:$I,0))),"")</f>
        <v/>
      </c>
      <c r="M9270" s="132" t="str">
        <f>IFERROR(IFERROR(INDEX(Кат!$B:$B,MATCH($C9270,Кат!$I:$I,0)),INDEX(Торг!$B:$B,MATCH($C9270,Торг!$I:$I,0))),"")</f>
        <v/>
      </c>
      <c r="N9270" s="132" t="str">
        <f t="shared" si="144"/>
        <v>НАЧАЛО 21703-1601085-10</v>
      </c>
      <c r="O9270" s="132" t="str">
        <f>IFERROR(IFERROR(INDEX(Кат!$B:$B,MATCH($N9270,Кат!$I:$I,0)),INDEX(Торг!$B:$B,MATCH($N9270,Торг!$I:$I,0))),"")</f>
        <v/>
      </c>
    </row>
    <row r="9271" spans="1:15">
      <c r="A9271" t="s">
        <v>20958</v>
      </c>
      <c r="C9271" s="191" t="s">
        <v>10876</v>
      </c>
      <c r="E9271" t="s">
        <v>10877</v>
      </c>
      <c r="F9271" t="s">
        <v>3935</v>
      </c>
      <c r="G9271" t="s">
        <v>399</v>
      </c>
      <c r="H9271">
        <v>300</v>
      </c>
      <c r="J9271" t="s">
        <v>22634</v>
      </c>
      <c r="K9271" s="132" t="str">
        <f>IFERROR(IFERROR(INDEX(Кат!$O:$O,MATCH($C9271,Кат!$I:$I,0)),INDEX(Торг!$L:$L,MATCH($C9271,Торг!$I:$I,0))),"")</f>
        <v/>
      </c>
      <c r="L9271" s="132" t="str">
        <f>IFERROR(IFERROR(INDEX(Кат!$A:$A,MATCH($C9271,Кат!$I:$I,0)),INDEX(Торг!$A:$A,MATCH($C9271,Торг!$I:$I,0))),"")</f>
        <v/>
      </c>
      <c r="M9271" s="132" t="str">
        <f>IFERROR(IFERROR(INDEX(Кат!$B:$B,MATCH($C9271,Кат!$I:$I,0)),INDEX(Торг!$B:$B,MATCH($C9271,Торг!$I:$I,0))),"")</f>
        <v/>
      </c>
      <c r="N9271" s="132" t="str">
        <f t="shared" si="144"/>
        <v>НАЧАЛО 21010-2904185</v>
      </c>
      <c r="O9271" s="132" t="str">
        <f>IFERROR(IFERROR(INDEX(Кат!$B:$B,MATCH($N9271,Кат!$I:$I,0)),INDEX(Торг!$B:$B,MATCH($N9271,Торг!$I:$I,0))),"")</f>
        <v/>
      </c>
    </row>
    <row r="9272" spans="1:15">
      <c r="A9272" t="s">
        <v>20959</v>
      </c>
      <c r="C9272" s="191" t="s">
        <v>10878</v>
      </c>
      <c r="E9272" t="s">
        <v>10879</v>
      </c>
      <c r="F9272" t="s">
        <v>3935</v>
      </c>
      <c r="G9272" t="s">
        <v>399</v>
      </c>
      <c r="H9272">
        <v>300</v>
      </c>
      <c r="J9272" t="s">
        <v>22634</v>
      </c>
      <c r="K9272" s="132" t="str">
        <f>IFERROR(IFERROR(INDEX(Кат!$O:$O,MATCH($C9272,Кат!$I:$I,0)),INDEX(Торг!$L:$L,MATCH($C9272,Торг!$I:$I,0))),"")</f>
        <v/>
      </c>
      <c r="L9272" s="132" t="str">
        <f>IFERROR(IFERROR(INDEX(Кат!$A:$A,MATCH($C9272,Кат!$I:$I,0)),INDEX(Торг!$A:$A,MATCH($C9272,Торг!$I:$I,0))),"")</f>
        <v/>
      </c>
      <c r="M9272" s="132" t="str">
        <f>IFERROR(IFERROR(INDEX(Кат!$B:$B,MATCH($C9272,Кат!$I:$I,0)),INDEX(Торг!$B:$B,MATCH($C9272,Торг!$I:$I,0))),"")</f>
        <v/>
      </c>
      <c r="N9272" s="132" t="str">
        <f t="shared" si="144"/>
        <v>НАЧАЛО 21010-2904063</v>
      </c>
      <c r="O9272" s="132" t="str">
        <f>IFERROR(IFERROR(INDEX(Кат!$B:$B,MATCH($N9272,Кат!$I:$I,0)),INDEX(Торг!$B:$B,MATCH($N9272,Торг!$I:$I,0))),"")</f>
        <v/>
      </c>
    </row>
    <row r="9273" spans="1:15">
      <c r="A9273" t="s">
        <v>24750</v>
      </c>
      <c r="C9273" s="191"/>
      <c r="E9273" t="s">
        <v>10880</v>
      </c>
      <c r="J9273" t="s">
        <v>22634</v>
      </c>
      <c r="K9273" s="132" t="str">
        <f>IFERROR(IFERROR(INDEX(Кат!$O:$O,MATCH($C9273,Кат!$I:$I,0)),INDEX(Торг!$L:$L,MATCH($C9273,Торг!$I:$I,0))),"")</f>
        <v/>
      </c>
      <c r="L9273" s="132" t="str">
        <f>IFERROR(IFERROR(INDEX(Кат!$A:$A,MATCH($C9273,Кат!$I:$I,0)),INDEX(Торг!$A:$A,MATCH($C9273,Торг!$I:$I,0))),"")</f>
        <v/>
      </c>
      <c r="M9273" s="132" t="str">
        <f>IFERROR(IFERROR(INDEX(Кат!$B:$B,MATCH($C9273,Кат!$I:$I,0)),INDEX(Торг!$B:$B,MATCH($C9273,Торг!$I:$I,0))),"")</f>
        <v/>
      </c>
      <c r="N9273" s="132" t="str">
        <f t="shared" si="144"/>
        <v xml:space="preserve"> </v>
      </c>
      <c r="O9273" s="132" t="str">
        <f>IFERROR(IFERROR(INDEX(Кат!$B:$B,MATCH($N9273,Кат!$I:$I,0)),INDEX(Торг!$B:$B,MATCH($N9273,Торг!$I:$I,0))),"")</f>
        <v/>
      </c>
    </row>
    <row r="9274" spans="1:15">
      <c r="A9274" t="s">
        <v>20960</v>
      </c>
      <c r="C9274" s="191" t="s">
        <v>10881</v>
      </c>
      <c r="E9274" t="s">
        <v>10882</v>
      </c>
      <c r="F9274" t="s">
        <v>10880</v>
      </c>
      <c r="G9274" t="s">
        <v>399</v>
      </c>
      <c r="H9274">
        <v>600</v>
      </c>
      <c r="J9274" t="s">
        <v>22634</v>
      </c>
      <c r="K9274" s="132" t="str">
        <f>IFERROR(IFERROR(INDEX(Кат!$O:$O,MATCH($C9274,Кат!$I:$I,0)),INDEX(Торг!$L:$L,MATCH($C9274,Торг!$I:$I,0))),"")</f>
        <v/>
      </c>
      <c r="L9274" s="132" t="str">
        <f>IFERROR(IFERROR(INDEX(Кат!$A:$A,MATCH($C9274,Кат!$I:$I,0)),INDEX(Торг!$A:$A,MATCH($C9274,Торг!$I:$I,0))),"")</f>
        <v/>
      </c>
      <c r="M9274" s="132" t="str">
        <f>IFERROR(IFERROR(INDEX(Кат!$B:$B,MATCH($C9274,Кат!$I:$I,0)),INDEX(Торг!$B:$B,MATCH($C9274,Торг!$I:$I,0))),"")</f>
        <v/>
      </c>
      <c r="N9274" s="132" t="str">
        <f t="shared" si="144"/>
        <v>НИЖНЕКАМСКШИНА УК-13М</v>
      </c>
      <c r="O9274" s="132" t="str">
        <f>IFERROR(IFERROR(INDEX(Кат!$B:$B,MATCH($N9274,Кат!$I:$I,0)),INDEX(Торг!$B:$B,MATCH($N9274,Торг!$I:$I,0))),"")</f>
        <v/>
      </c>
    </row>
    <row r="9275" spans="1:15">
      <c r="A9275" t="s">
        <v>20961</v>
      </c>
      <c r="C9275" s="191" t="s">
        <v>10883</v>
      </c>
      <c r="E9275" t="s">
        <v>10884</v>
      </c>
      <c r="F9275" t="s">
        <v>10880</v>
      </c>
      <c r="G9275" t="s">
        <v>399</v>
      </c>
      <c r="H9275">
        <v>700</v>
      </c>
      <c r="J9275" t="s">
        <v>22634</v>
      </c>
      <c r="K9275" s="132" t="str">
        <f>IFERROR(IFERROR(INDEX(Кат!$O:$O,MATCH($C9275,Кат!$I:$I,0)),INDEX(Торг!$L:$L,MATCH($C9275,Торг!$I:$I,0))),"")</f>
        <v/>
      </c>
      <c r="L9275" s="132" t="str">
        <f>IFERROR(IFERROR(INDEX(Кат!$A:$A,MATCH($C9275,Кат!$I:$I,0)),INDEX(Торг!$A:$A,MATCH($C9275,Торг!$I:$I,0))),"")</f>
        <v/>
      </c>
      <c r="M9275" s="132" t="str">
        <f>IFERROR(IFERROR(INDEX(Кат!$B:$B,MATCH($C9275,Кат!$I:$I,0)),INDEX(Торг!$B:$B,MATCH($C9275,Торг!$I:$I,0))),"")</f>
        <v/>
      </c>
      <c r="N9275" s="132" t="str">
        <f t="shared" si="144"/>
        <v>НИЖНЕКАМСКШИНА УК-14М</v>
      </c>
      <c r="O9275" s="132" t="str">
        <f>IFERROR(IFERROR(INDEX(Кат!$B:$B,MATCH($N9275,Кат!$I:$I,0)),INDEX(Торг!$B:$B,MATCH($N9275,Торг!$I:$I,0))),"")</f>
        <v/>
      </c>
    </row>
    <row r="9276" spans="1:15">
      <c r="A9276" t="s">
        <v>20962</v>
      </c>
      <c r="C9276" s="191" t="s">
        <v>10885</v>
      </c>
      <c r="E9276" t="s">
        <v>10886</v>
      </c>
      <c r="F9276" t="s">
        <v>10880</v>
      </c>
      <c r="G9276" t="s">
        <v>399</v>
      </c>
      <c r="H9276">
        <v>800</v>
      </c>
      <c r="J9276" t="s">
        <v>22634</v>
      </c>
      <c r="K9276" s="132" t="str">
        <f>IFERROR(IFERROR(INDEX(Кат!$O:$O,MATCH($C9276,Кат!$I:$I,0)),INDEX(Торг!$L:$L,MATCH($C9276,Торг!$I:$I,0))),"")</f>
        <v/>
      </c>
      <c r="L9276" s="132" t="str">
        <f>IFERROR(IFERROR(INDEX(Кат!$A:$A,MATCH($C9276,Кат!$I:$I,0)),INDEX(Торг!$A:$A,MATCH($C9276,Торг!$I:$I,0))),"")</f>
        <v/>
      </c>
      <c r="M9276" s="132" t="str">
        <f>IFERROR(IFERROR(INDEX(Кат!$B:$B,MATCH($C9276,Кат!$I:$I,0)),INDEX(Торг!$B:$B,MATCH($C9276,Торг!$I:$I,0))),"")</f>
        <v/>
      </c>
      <c r="N9276" s="132" t="str">
        <f t="shared" si="144"/>
        <v>НИЖНЕКАМСКШИНА УК-15/185-15</v>
      </c>
      <c r="O9276" s="132" t="str">
        <f>IFERROR(IFERROR(INDEX(Кат!$B:$B,MATCH($N9276,Кат!$I:$I,0)),INDEX(Торг!$B:$B,MATCH($N9276,Торг!$I:$I,0))),"")</f>
        <v/>
      </c>
    </row>
    <row r="9277" spans="1:15">
      <c r="A9277" t="s">
        <v>24751</v>
      </c>
      <c r="C9277" s="191"/>
      <c r="E9277" t="s">
        <v>24752</v>
      </c>
      <c r="J9277" t="s">
        <v>22634</v>
      </c>
      <c r="K9277" s="132" t="str">
        <f>IFERROR(IFERROR(INDEX(Кат!$O:$O,MATCH($C9277,Кат!$I:$I,0)),INDEX(Торг!$L:$L,MATCH($C9277,Торг!$I:$I,0))),"")</f>
        <v/>
      </c>
      <c r="L9277" s="132" t="str">
        <f>IFERROR(IFERROR(INDEX(Кат!$A:$A,MATCH($C9277,Кат!$I:$I,0)),INDEX(Торг!$A:$A,MATCH($C9277,Торг!$I:$I,0))),"")</f>
        <v/>
      </c>
      <c r="M9277" s="132" t="str">
        <f>IFERROR(IFERROR(INDEX(Кат!$B:$B,MATCH($C9277,Кат!$I:$I,0)),INDEX(Торг!$B:$B,MATCH($C9277,Торг!$I:$I,0))),"")</f>
        <v/>
      </c>
      <c r="N9277" s="132" t="str">
        <f t="shared" si="144"/>
        <v xml:space="preserve"> </v>
      </c>
      <c r="O9277" s="132" t="str">
        <f>IFERROR(IFERROR(INDEX(Кат!$B:$B,MATCH($N9277,Кат!$I:$I,0)),INDEX(Торг!$B:$B,MATCH($N9277,Торг!$I:$I,0))),"")</f>
        <v/>
      </c>
    </row>
    <row r="9278" spans="1:15">
      <c r="A9278" t="s">
        <v>20963</v>
      </c>
      <c r="C9278" s="191" t="s">
        <v>10887</v>
      </c>
      <c r="E9278" t="s">
        <v>10888</v>
      </c>
      <c r="F9278" t="s">
        <v>3940</v>
      </c>
      <c r="G9278" t="s">
        <v>399</v>
      </c>
      <c r="H9278">
        <v>800</v>
      </c>
      <c r="J9278" t="s">
        <v>22634</v>
      </c>
      <c r="K9278" s="132" t="str">
        <f>IFERROR(IFERROR(INDEX(Кат!$O:$O,MATCH($C9278,Кат!$I:$I,0)),INDEX(Торг!$L:$L,MATCH($C9278,Торг!$I:$I,0))),"")</f>
        <v/>
      </c>
      <c r="L9278" s="132" t="str">
        <f>IFERROR(IFERROR(INDEX(Кат!$A:$A,MATCH($C9278,Кат!$I:$I,0)),INDEX(Торг!$A:$A,MATCH($C9278,Торг!$I:$I,0))),"")</f>
        <v/>
      </c>
      <c r="M9278" s="132" t="str">
        <f>IFERROR(IFERROR(INDEX(Кат!$B:$B,MATCH($C9278,Кат!$I:$I,0)),INDEX(Торг!$B:$B,MATCH($C9278,Торг!$I:$I,0))),"")</f>
        <v/>
      </c>
      <c r="N9278" s="132" t="str">
        <f t="shared" si="144"/>
        <v>НИКОН НК19-2915402</v>
      </c>
      <c r="O9278" s="132" t="str">
        <f>IFERROR(IFERROR(INDEX(Кат!$B:$B,MATCH($N9278,Кат!$I:$I,0)),INDEX(Торг!$B:$B,MATCH($N9278,Торг!$I:$I,0))),"")</f>
        <v/>
      </c>
    </row>
    <row r="9279" spans="1:15">
      <c r="A9279" t="s">
        <v>20964</v>
      </c>
      <c r="C9279" s="191" t="s">
        <v>10889</v>
      </c>
      <c r="E9279" t="s">
        <v>10890</v>
      </c>
      <c r="F9279" t="s">
        <v>3940</v>
      </c>
      <c r="G9279" t="s">
        <v>399</v>
      </c>
      <c r="H9279">
        <v>500</v>
      </c>
      <c r="J9279" t="s">
        <v>22634</v>
      </c>
      <c r="K9279" s="132" t="str">
        <f>IFERROR(IFERROR(INDEX(Кат!$O:$O,MATCH($C9279,Кат!$I:$I,0)),INDEX(Торг!$L:$L,MATCH($C9279,Торг!$I:$I,0))),"")</f>
        <v/>
      </c>
      <c r="L9279" s="132" t="str">
        <f>IFERROR(IFERROR(INDEX(Кат!$A:$A,MATCH($C9279,Кат!$I:$I,0)),INDEX(Торг!$A:$A,MATCH($C9279,Торг!$I:$I,0))),"")</f>
        <v/>
      </c>
      <c r="M9279" s="132" t="str">
        <f>IFERROR(IFERROR(INDEX(Кат!$B:$B,MATCH($C9279,Кат!$I:$I,0)),INDEX(Торг!$B:$B,MATCH($C9279,Торг!$I:$I,0))),"")</f>
        <v/>
      </c>
      <c r="N9279" s="132" t="str">
        <f t="shared" si="144"/>
        <v>НИКОН НК01-2915402</v>
      </c>
      <c r="O9279" s="132" t="str">
        <f>IFERROR(IFERROR(INDEX(Кат!$B:$B,MATCH($N9279,Кат!$I:$I,0)),INDEX(Торг!$B:$B,MATCH($N9279,Торг!$I:$I,0))),"")</f>
        <v/>
      </c>
    </row>
    <row r="9280" spans="1:15">
      <c r="A9280" t="s">
        <v>20965</v>
      </c>
      <c r="C9280" s="191" t="s">
        <v>10891</v>
      </c>
      <c r="E9280" t="s">
        <v>10892</v>
      </c>
      <c r="F9280" t="s">
        <v>3940</v>
      </c>
      <c r="G9280" t="s">
        <v>399</v>
      </c>
      <c r="H9280">
        <v>800</v>
      </c>
      <c r="J9280" t="s">
        <v>22634</v>
      </c>
      <c r="K9280" s="132" t="str">
        <f>IFERROR(IFERROR(INDEX(Кат!$O:$O,MATCH($C9280,Кат!$I:$I,0)),INDEX(Торг!$L:$L,MATCH($C9280,Торг!$I:$I,0))),"")</f>
        <v/>
      </c>
      <c r="L9280" s="132" t="str">
        <f>IFERROR(IFERROR(INDEX(Кат!$A:$A,MATCH($C9280,Кат!$I:$I,0)),INDEX(Торг!$A:$A,MATCH($C9280,Торг!$I:$I,0))),"")</f>
        <v/>
      </c>
      <c r="M9280" s="132" t="str">
        <f>IFERROR(IFERROR(INDEX(Кат!$B:$B,MATCH($C9280,Кат!$I:$I,0)),INDEX(Торг!$B:$B,MATCH($C9280,Торг!$I:$I,0))),"")</f>
        <v/>
      </c>
      <c r="N9280" s="132" t="str">
        <f t="shared" si="144"/>
        <v>НИКОН НК08-2915402</v>
      </c>
      <c r="O9280" s="132" t="str">
        <f>IFERROR(IFERROR(INDEX(Кат!$B:$B,MATCH($N9280,Кат!$I:$I,0)),INDEX(Торг!$B:$B,MATCH($N9280,Торг!$I:$I,0))),"")</f>
        <v/>
      </c>
    </row>
    <row r="9281" spans="1:15">
      <c r="A9281" t="s">
        <v>20966</v>
      </c>
      <c r="C9281" s="191" t="s">
        <v>10893</v>
      </c>
      <c r="E9281" t="s">
        <v>10894</v>
      </c>
      <c r="F9281" t="s">
        <v>3940</v>
      </c>
      <c r="G9281" t="s">
        <v>399</v>
      </c>
      <c r="H9281">
        <v>800</v>
      </c>
      <c r="J9281" t="s">
        <v>22634</v>
      </c>
      <c r="K9281" s="132" t="str">
        <f>IFERROR(IFERROR(INDEX(Кат!$O:$O,MATCH($C9281,Кат!$I:$I,0)),INDEX(Торг!$L:$L,MATCH($C9281,Торг!$I:$I,0))),"")</f>
        <v/>
      </c>
      <c r="L9281" s="132" t="str">
        <f>IFERROR(IFERROR(INDEX(Кат!$A:$A,MATCH($C9281,Кат!$I:$I,0)),INDEX(Торг!$A:$A,MATCH($C9281,Торг!$I:$I,0))),"")</f>
        <v/>
      </c>
      <c r="M9281" s="132" t="str">
        <f>IFERROR(IFERROR(INDEX(Кат!$B:$B,MATCH($C9281,Кат!$I:$I,0)),INDEX(Торг!$B:$B,MATCH($C9281,Торг!$I:$I,0))),"")</f>
        <v/>
      </c>
      <c r="N9281" s="132" t="str">
        <f t="shared" si="144"/>
        <v>НИКОН НК10-2915402</v>
      </c>
      <c r="O9281" s="132" t="str">
        <f>IFERROR(IFERROR(INDEX(Кат!$B:$B,MATCH($N9281,Кат!$I:$I,0)),INDEX(Торг!$B:$B,MATCH($N9281,Торг!$I:$I,0))),"")</f>
        <v/>
      </c>
    </row>
    <row r="9282" spans="1:15">
      <c r="A9282" t="s">
        <v>20967</v>
      </c>
      <c r="C9282" s="191" t="s">
        <v>3938</v>
      </c>
      <c r="E9282" t="s">
        <v>3939</v>
      </c>
      <c r="F9282" t="s">
        <v>3940</v>
      </c>
      <c r="G9282" t="s">
        <v>399</v>
      </c>
      <c r="H9282">
        <v>450</v>
      </c>
      <c r="J9282" t="s">
        <v>22634</v>
      </c>
      <c r="K9282" s="132" t="str">
        <f>IFERROR(IFERROR(INDEX(Кат!$O:$O,MATCH($C9282,Кат!$I:$I,0)),INDEX(Торг!$L:$L,MATCH($C9282,Торг!$I:$I,0))),"")</f>
        <v/>
      </c>
      <c r="L9282" s="132" t="str">
        <f>IFERROR(IFERROR(INDEX(Кат!$A:$A,MATCH($C9282,Кат!$I:$I,0)),INDEX(Торг!$A:$A,MATCH($C9282,Торг!$I:$I,0))),"")</f>
        <v/>
      </c>
      <c r="M9282" s="132" t="str">
        <f>IFERROR(IFERROR(INDEX(Кат!$B:$B,MATCH($C9282,Кат!$I:$I,0)),INDEX(Торг!$B:$B,MATCH($C9282,Торг!$I:$I,0))),"")</f>
        <v/>
      </c>
      <c r="N9282" s="132" t="str">
        <f t="shared" si="144"/>
        <v>НИКОН НК21-2915402</v>
      </c>
      <c r="O9282" s="132" t="str">
        <f>IFERROR(IFERROR(INDEX(Кат!$B:$B,MATCH($N9282,Кат!$I:$I,0)),INDEX(Торг!$B:$B,MATCH($N9282,Торг!$I:$I,0))),"")</f>
        <v/>
      </c>
    </row>
    <row r="9283" spans="1:15">
      <c r="A9283" t="s">
        <v>20968</v>
      </c>
      <c r="C9283" s="191" t="s">
        <v>10895</v>
      </c>
      <c r="E9283" t="s">
        <v>10896</v>
      </c>
      <c r="F9283" t="s">
        <v>3940</v>
      </c>
      <c r="G9283" t="s">
        <v>399</v>
      </c>
      <c r="H9283">
        <v>580</v>
      </c>
      <c r="J9283" t="s">
        <v>22634</v>
      </c>
      <c r="K9283" s="132" t="str">
        <f>IFERROR(IFERROR(INDEX(Кат!$O:$O,MATCH($C9283,Кат!$I:$I,0)),INDEX(Торг!$L:$L,MATCH($C9283,Торг!$I:$I,0))),"")</f>
        <v/>
      </c>
      <c r="L9283" s="132" t="str">
        <f>IFERROR(IFERROR(INDEX(Кат!$A:$A,MATCH($C9283,Кат!$I:$I,0)),INDEX(Торг!$A:$A,MATCH($C9283,Торг!$I:$I,0))),"")</f>
        <v/>
      </c>
      <c r="M9283" s="132" t="str">
        <f>IFERROR(IFERROR(INDEX(Кат!$B:$B,MATCH($C9283,Кат!$I:$I,0)),INDEX(Торг!$B:$B,MATCH($C9283,Торг!$I:$I,0))),"")</f>
        <v/>
      </c>
      <c r="N9283" s="132" t="str">
        <f t="shared" si="144"/>
        <v>НИКОН НК23-2915402</v>
      </c>
      <c r="O9283" s="132" t="str">
        <f>IFERROR(IFERROR(INDEX(Кат!$B:$B,MATCH($N9283,Кат!$I:$I,0)),INDEX(Торг!$B:$B,MATCH($N9283,Торг!$I:$I,0))),"")</f>
        <v/>
      </c>
    </row>
    <row r="9284" spans="1:15">
      <c r="A9284" t="s">
        <v>20969</v>
      </c>
      <c r="C9284" s="191" t="s">
        <v>10897</v>
      </c>
      <c r="E9284" t="s">
        <v>10898</v>
      </c>
      <c r="F9284" t="s">
        <v>3940</v>
      </c>
      <c r="G9284" t="s">
        <v>399</v>
      </c>
      <c r="H9284">
        <v>800</v>
      </c>
      <c r="J9284" t="s">
        <v>22634</v>
      </c>
      <c r="K9284" s="132" t="str">
        <f>IFERROR(IFERROR(INDEX(Кат!$O:$O,MATCH($C9284,Кат!$I:$I,0)),INDEX(Торг!$L:$L,MATCH($C9284,Торг!$I:$I,0))),"")</f>
        <v/>
      </c>
      <c r="L9284" s="132" t="str">
        <f>IFERROR(IFERROR(INDEX(Кат!$A:$A,MATCH($C9284,Кат!$I:$I,0)),INDEX(Торг!$A:$A,MATCH($C9284,Торг!$I:$I,0))),"")</f>
        <v/>
      </c>
      <c r="M9284" s="132" t="str">
        <f>IFERROR(IFERROR(INDEX(Кат!$B:$B,MATCH($C9284,Кат!$I:$I,0)),INDEX(Торг!$B:$B,MATCH($C9284,Торг!$I:$I,0))),"")</f>
        <v/>
      </c>
      <c r="N9284" s="132" t="str">
        <f t="shared" si="144"/>
        <v>НИКОН НК70-2915402</v>
      </c>
      <c r="O9284" s="132" t="str">
        <f>IFERROR(IFERROR(INDEX(Кат!$B:$B,MATCH($N9284,Кат!$I:$I,0)),INDEX(Торг!$B:$B,MATCH($N9284,Торг!$I:$I,0))),"")</f>
        <v/>
      </c>
    </row>
    <row r="9285" spans="1:15">
      <c r="A9285" t="s">
        <v>20970</v>
      </c>
      <c r="C9285" s="191" t="s">
        <v>10899</v>
      </c>
      <c r="E9285" t="s">
        <v>10900</v>
      </c>
      <c r="F9285" t="s">
        <v>3940</v>
      </c>
      <c r="G9285" t="s">
        <v>399</v>
      </c>
      <c r="H9285">
        <v>800</v>
      </c>
      <c r="J9285" t="s">
        <v>22634</v>
      </c>
      <c r="K9285" s="132" t="str">
        <f>IFERROR(IFERROR(INDEX(Кат!$O:$O,MATCH($C9285,Кат!$I:$I,0)),INDEX(Торг!$L:$L,MATCH($C9285,Торг!$I:$I,0))),"")</f>
        <v/>
      </c>
      <c r="L9285" s="132" t="str">
        <f>IFERROR(IFERROR(INDEX(Кат!$A:$A,MATCH($C9285,Кат!$I:$I,0)),INDEX(Торг!$A:$A,MATCH($C9285,Торг!$I:$I,0))),"")</f>
        <v/>
      </c>
      <c r="M9285" s="132" t="str">
        <f>IFERROR(IFERROR(INDEX(Кат!$B:$B,MATCH($C9285,Кат!$I:$I,0)),INDEX(Торг!$B:$B,MATCH($C9285,Торг!$I:$I,0))),"")</f>
        <v/>
      </c>
      <c r="N9285" s="132" t="str">
        <f t="shared" si="144"/>
        <v>НИКОН НК90-2915402</v>
      </c>
      <c r="O9285" s="132" t="str">
        <f>IFERROR(IFERROR(INDEX(Кат!$B:$B,MATCH($N9285,Кат!$I:$I,0)),INDEX(Торг!$B:$B,MATCH($N9285,Торг!$I:$I,0))),"")</f>
        <v/>
      </c>
    </row>
    <row r="9286" spans="1:15">
      <c r="A9286" t="s">
        <v>20971</v>
      </c>
      <c r="C9286" s="191" t="s">
        <v>10901</v>
      </c>
      <c r="E9286" t="s">
        <v>10902</v>
      </c>
      <c r="F9286" t="s">
        <v>3940</v>
      </c>
      <c r="G9286" t="s">
        <v>399</v>
      </c>
      <c r="H9286">
        <v>500</v>
      </c>
      <c r="J9286" t="s">
        <v>22634</v>
      </c>
      <c r="K9286" s="132" t="str">
        <f>IFERROR(IFERROR(INDEX(Кат!$O:$O,MATCH($C9286,Кат!$I:$I,0)),INDEX(Торг!$L:$L,MATCH($C9286,Торг!$I:$I,0))),"")</f>
        <v/>
      </c>
      <c r="L9286" s="132" t="str">
        <f>IFERROR(IFERROR(INDEX(Кат!$A:$A,MATCH($C9286,Кат!$I:$I,0)),INDEX(Торг!$A:$A,MATCH($C9286,Торг!$I:$I,0))),"")</f>
        <v/>
      </c>
      <c r="M9286" s="132" t="str">
        <f>IFERROR(IFERROR(INDEX(Кат!$B:$B,MATCH($C9286,Кат!$I:$I,0)),INDEX(Торг!$B:$B,MATCH($C9286,Торг!$I:$I,0))),"")</f>
        <v/>
      </c>
      <c r="N9286" s="132" t="str">
        <f t="shared" si="144"/>
        <v>НИКОН НК01-2905402</v>
      </c>
      <c r="O9286" s="132" t="str">
        <f>IFERROR(IFERROR(INDEX(Кат!$B:$B,MATCH($N9286,Кат!$I:$I,0)),INDEX(Торг!$B:$B,MATCH($N9286,Торг!$I:$I,0))),"")</f>
        <v/>
      </c>
    </row>
    <row r="9287" spans="1:15">
      <c r="A9287" t="s">
        <v>20972</v>
      </c>
      <c r="C9287" s="191" t="s">
        <v>10903</v>
      </c>
      <c r="E9287" t="s">
        <v>10904</v>
      </c>
      <c r="F9287" t="s">
        <v>3940</v>
      </c>
      <c r="G9287" t="s">
        <v>399</v>
      </c>
      <c r="H9287">
        <v>450</v>
      </c>
      <c r="J9287" t="s">
        <v>22634</v>
      </c>
      <c r="K9287" s="132" t="str">
        <f>IFERROR(IFERROR(INDEX(Кат!$O:$O,MATCH($C9287,Кат!$I:$I,0)),INDEX(Торг!$L:$L,MATCH($C9287,Торг!$I:$I,0))),"")</f>
        <v/>
      </c>
      <c r="L9287" s="132" t="str">
        <f>IFERROR(IFERROR(INDEX(Кат!$A:$A,MATCH($C9287,Кат!$I:$I,0)),INDEX(Торг!$A:$A,MATCH($C9287,Торг!$I:$I,0))),"")</f>
        <v/>
      </c>
      <c r="M9287" s="132" t="str">
        <f>IFERROR(IFERROR(INDEX(Кат!$B:$B,MATCH($C9287,Кат!$I:$I,0)),INDEX(Торг!$B:$B,MATCH($C9287,Торг!$I:$I,0))),"")</f>
        <v/>
      </c>
      <c r="N9287" s="132" t="str">
        <f t="shared" si="144"/>
        <v>НИКОН НК21-2905402</v>
      </c>
      <c r="O9287" s="132" t="str">
        <f>IFERROR(IFERROR(INDEX(Кат!$B:$B,MATCH($N9287,Кат!$I:$I,0)),INDEX(Торг!$B:$B,MATCH($N9287,Торг!$I:$I,0))),"")</f>
        <v/>
      </c>
    </row>
    <row r="9288" spans="1:15">
      <c r="A9288" t="s">
        <v>20973</v>
      </c>
      <c r="C9288" s="191" t="s">
        <v>10905</v>
      </c>
      <c r="E9288" t="s">
        <v>10906</v>
      </c>
      <c r="F9288" t="s">
        <v>3940</v>
      </c>
      <c r="G9288" t="s">
        <v>399</v>
      </c>
      <c r="H9288">
        <v>580</v>
      </c>
      <c r="J9288" t="s">
        <v>22634</v>
      </c>
      <c r="K9288" s="132" t="str">
        <f>IFERROR(IFERROR(INDEX(Кат!$O:$O,MATCH($C9288,Кат!$I:$I,0)),INDEX(Торг!$L:$L,MATCH($C9288,Торг!$I:$I,0))),"")</f>
        <v/>
      </c>
      <c r="L9288" s="132" t="str">
        <f>IFERROR(IFERROR(INDEX(Кат!$A:$A,MATCH($C9288,Кат!$I:$I,0)),INDEX(Торг!$A:$A,MATCH($C9288,Торг!$I:$I,0))),"")</f>
        <v/>
      </c>
      <c r="M9288" s="132" t="str">
        <f>IFERROR(IFERROR(INDEX(Кат!$B:$B,MATCH($C9288,Кат!$I:$I,0)),INDEX(Торг!$B:$B,MATCH($C9288,Торг!$I:$I,0))),"")</f>
        <v/>
      </c>
      <c r="N9288" s="132" t="str">
        <f t="shared" ref="N9288:N9351" si="145">_xlfn.CONCAT(F9288," ",C9288)</f>
        <v>НИКОН НК23-2905402</v>
      </c>
      <c r="O9288" s="132" t="str">
        <f>IFERROR(IFERROR(INDEX(Кат!$B:$B,MATCH($N9288,Кат!$I:$I,0)),INDEX(Торг!$B:$B,MATCH($N9288,Торг!$I:$I,0))),"")</f>
        <v/>
      </c>
    </row>
    <row r="9289" spans="1:15">
      <c r="A9289" t="s">
        <v>20974</v>
      </c>
      <c r="C9289" s="191">
        <v>3302</v>
      </c>
      <c r="E9289" t="s">
        <v>10907</v>
      </c>
      <c r="F9289" t="s">
        <v>3940</v>
      </c>
      <c r="G9289" t="s">
        <v>399</v>
      </c>
      <c r="H9289">
        <v>500</v>
      </c>
      <c r="J9289" t="s">
        <v>22634</v>
      </c>
      <c r="K9289" s="132" t="str">
        <f>IFERROR(IFERROR(INDEX(Кат!$O:$O,MATCH($C9289,Кат!$I:$I,0)),INDEX(Торг!$L:$L,MATCH($C9289,Торг!$I:$I,0))),"")</f>
        <v/>
      </c>
      <c r="L9289" s="132" t="str">
        <f>IFERROR(IFERROR(INDEX(Кат!$A:$A,MATCH($C9289,Кат!$I:$I,0)),INDEX(Торг!$A:$A,MATCH($C9289,Торг!$I:$I,0))),"")</f>
        <v/>
      </c>
      <c r="M9289" s="132" t="str">
        <f>IFERROR(IFERROR(INDEX(Кат!$B:$B,MATCH($C9289,Кат!$I:$I,0)),INDEX(Торг!$B:$B,MATCH($C9289,Торг!$I:$I,0))),"")</f>
        <v/>
      </c>
      <c r="N9289" s="132" t="str">
        <f t="shared" si="145"/>
        <v>НИКОН 3302</v>
      </c>
      <c r="O9289" s="132" t="str">
        <f>IFERROR(IFERROR(INDEX(Кат!$B:$B,MATCH($N9289,Кат!$I:$I,0)),INDEX(Торг!$B:$B,MATCH($N9289,Торг!$I:$I,0))),"")</f>
        <v/>
      </c>
    </row>
    <row r="9290" spans="1:15">
      <c r="A9290" t="s">
        <v>20975</v>
      </c>
      <c r="C9290" s="191" t="s">
        <v>10908</v>
      </c>
      <c r="E9290" t="s">
        <v>10909</v>
      </c>
      <c r="F9290" t="s">
        <v>3940</v>
      </c>
      <c r="G9290" t="s">
        <v>399</v>
      </c>
      <c r="H9290">
        <v>1700</v>
      </c>
      <c r="J9290" t="s">
        <v>22634</v>
      </c>
      <c r="K9290" s="132" t="str">
        <f>IFERROR(IFERROR(INDEX(Кат!$O:$O,MATCH($C9290,Кат!$I:$I,0)),INDEX(Торг!$L:$L,MATCH($C9290,Торг!$I:$I,0))),"")</f>
        <v/>
      </c>
      <c r="L9290" s="132" t="str">
        <f>IFERROR(IFERROR(INDEX(Кат!$A:$A,MATCH($C9290,Кат!$I:$I,0)),INDEX(Торг!$A:$A,MATCH($C9290,Торг!$I:$I,0))),"")</f>
        <v/>
      </c>
      <c r="M9290" s="132" t="str">
        <f>IFERROR(IFERROR(INDEX(Кат!$B:$B,MATCH($C9290,Кат!$I:$I,0)),INDEX(Торг!$B:$B,MATCH($C9290,Торг!$I:$I,0))),"")</f>
        <v/>
      </c>
      <c r="N9290" s="132" t="str">
        <f t="shared" si="145"/>
        <v>НИКОН НК18-2905403</v>
      </c>
      <c r="O9290" s="132" t="str">
        <f>IFERROR(IFERROR(INDEX(Кат!$B:$B,MATCH($N9290,Кат!$I:$I,0)),INDEX(Торг!$B:$B,MATCH($N9290,Торг!$I:$I,0))),"")</f>
        <v/>
      </c>
    </row>
    <row r="9291" spans="1:15">
      <c r="A9291" t="s">
        <v>20976</v>
      </c>
      <c r="C9291" s="191" t="s">
        <v>10910</v>
      </c>
      <c r="E9291" t="s">
        <v>10911</v>
      </c>
      <c r="F9291" t="s">
        <v>3940</v>
      </c>
      <c r="G9291" t="s">
        <v>399</v>
      </c>
      <c r="H9291">
        <v>1550</v>
      </c>
      <c r="J9291" t="s">
        <v>22634</v>
      </c>
      <c r="K9291" s="132" t="str">
        <f>IFERROR(IFERROR(INDEX(Кат!$O:$O,MATCH($C9291,Кат!$I:$I,0)),INDEX(Торг!$L:$L,MATCH($C9291,Торг!$I:$I,0))),"")</f>
        <v/>
      </c>
      <c r="L9291" s="132" t="str">
        <f>IFERROR(IFERROR(INDEX(Кат!$A:$A,MATCH($C9291,Кат!$I:$I,0)),INDEX(Торг!$A:$A,MATCH($C9291,Торг!$I:$I,0))),"")</f>
        <v/>
      </c>
      <c r="M9291" s="132" t="str">
        <f>IFERROR(IFERROR(INDEX(Кат!$B:$B,MATCH($C9291,Кат!$I:$I,0)),INDEX(Торг!$B:$B,MATCH($C9291,Торг!$I:$I,0))),"")</f>
        <v/>
      </c>
      <c r="N9291" s="132" t="str">
        <f t="shared" si="145"/>
        <v>НИКОН НК19-2905403</v>
      </c>
      <c r="O9291" s="132" t="str">
        <f>IFERROR(IFERROR(INDEX(Кат!$B:$B,MATCH($N9291,Кат!$I:$I,0)),INDEX(Торг!$B:$B,MATCH($N9291,Торг!$I:$I,0))),"")</f>
        <v/>
      </c>
    </row>
    <row r="9292" spans="1:15">
      <c r="A9292" t="s">
        <v>20977</v>
      </c>
      <c r="C9292" s="191" t="s">
        <v>10912</v>
      </c>
      <c r="E9292" t="s">
        <v>10913</v>
      </c>
      <c r="F9292" t="s">
        <v>3940</v>
      </c>
      <c r="G9292" t="s">
        <v>399</v>
      </c>
      <c r="H9292">
        <v>1550</v>
      </c>
      <c r="J9292" t="s">
        <v>22634</v>
      </c>
      <c r="K9292" s="132" t="str">
        <f>IFERROR(IFERROR(INDEX(Кат!$O:$O,MATCH($C9292,Кат!$I:$I,0)),INDEX(Торг!$L:$L,MATCH($C9292,Торг!$I:$I,0))),"")</f>
        <v/>
      </c>
      <c r="L9292" s="132" t="str">
        <f>IFERROR(IFERROR(INDEX(Кат!$A:$A,MATCH($C9292,Кат!$I:$I,0)),INDEX(Торг!$A:$A,MATCH($C9292,Торг!$I:$I,0))),"")</f>
        <v/>
      </c>
      <c r="M9292" s="132" t="str">
        <f>IFERROR(IFERROR(INDEX(Кат!$B:$B,MATCH($C9292,Кат!$I:$I,0)),INDEX(Торг!$B:$B,MATCH($C9292,Торг!$I:$I,0))),"")</f>
        <v/>
      </c>
      <c r="N9292" s="132" t="str">
        <f t="shared" si="145"/>
        <v>НИКОН НК08-2905403</v>
      </c>
      <c r="O9292" s="132" t="str">
        <f>IFERROR(IFERROR(INDEX(Кат!$B:$B,MATCH($N9292,Кат!$I:$I,0)),INDEX(Торг!$B:$B,MATCH($N9292,Торг!$I:$I,0))),"")</f>
        <v/>
      </c>
    </row>
    <row r="9293" spans="1:15">
      <c r="A9293" t="s">
        <v>20978</v>
      </c>
      <c r="C9293" s="191" t="s">
        <v>10914</v>
      </c>
      <c r="E9293" t="s">
        <v>10915</v>
      </c>
      <c r="F9293" t="s">
        <v>3940</v>
      </c>
      <c r="G9293" t="s">
        <v>399</v>
      </c>
      <c r="H9293">
        <v>1550</v>
      </c>
      <c r="J9293" t="s">
        <v>22634</v>
      </c>
      <c r="K9293" s="132" t="str">
        <f>IFERROR(IFERROR(INDEX(Кат!$O:$O,MATCH($C9293,Кат!$I:$I,0)),INDEX(Торг!$L:$L,MATCH($C9293,Торг!$I:$I,0))),"")</f>
        <v/>
      </c>
      <c r="L9293" s="132" t="str">
        <f>IFERROR(IFERROR(INDEX(Кат!$A:$A,MATCH($C9293,Кат!$I:$I,0)),INDEX(Торг!$A:$A,MATCH($C9293,Торг!$I:$I,0))),"")</f>
        <v/>
      </c>
      <c r="M9293" s="132" t="str">
        <f>IFERROR(IFERROR(INDEX(Кат!$B:$B,MATCH($C9293,Кат!$I:$I,0)),INDEX(Торг!$B:$B,MATCH($C9293,Торг!$I:$I,0))),"")</f>
        <v/>
      </c>
      <c r="N9293" s="132" t="str">
        <f t="shared" si="145"/>
        <v>НИКОН НК10-2905403</v>
      </c>
      <c r="O9293" s="132" t="str">
        <f>IFERROR(IFERROR(INDEX(Кат!$B:$B,MATCH($N9293,Кат!$I:$I,0)),INDEX(Торг!$B:$B,MATCH($N9293,Торг!$I:$I,0))),"")</f>
        <v/>
      </c>
    </row>
    <row r="9294" spans="1:15">
      <c r="A9294" t="s">
        <v>20979</v>
      </c>
      <c r="C9294" s="191" t="s">
        <v>10916</v>
      </c>
      <c r="E9294" t="s">
        <v>10917</v>
      </c>
      <c r="F9294" t="s">
        <v>3940</v>
      </c>
      <c r="G9294" t="s">
        <v>399</v>
      </c>
      <c r="H9294">
        <v>1550</v>
      </c>
      <c r="J9294" t="s">
        <v>22634</v>
      </c>
      <c r="K9294" s="132" t="str">
        <f>IFERROR(IFERROR(INDEX(Кат!$O:$O,MATCH($C9294,Кат!$I:$I,0)),INDEX(Торг!$L:$L,MATCH($C9294,Торг!$I:$I,0))),"")</f>
        <v/>
      </c>
      <c r="L9294" s="132" t="str">
        <f>IFERROR(IFERROR(INDEX(Кат!$A:$A,MATCH($C9294,Кат!$I:$I,0)),INDEX(Торг!$A:$A,MATCH($C9294,Торг!$I:$I,0))),"")</f>
        <v/>
      </c>
      <c r="M9294" s="132" t="str">
        <f>IFERROR(IFERROR(INDEX(Кат!$B:$B,MATCH($C9294,Кат!$I:$I,0)),INDEX(Торг!$B:$B,MATCH($C9294,Торг!$I:$I,0))),"")</f>
        <v/>
      </c>
      <c r="N9294" s="132" t="str">
        <f t="shared" si="145"/>
        <v>НИКОН НК70-2905403</v>
      </c>
      <c r="O9294" s="132" t="str">
        <f>IFERROR(IFERROR(INDEX(Кат!$B:$B,MATCH($N9294,Кат!$I:$I,0)),INDEX(Торг!$B:$B,MATCH($N9294,Торг!$I:$I,0))),"")</f>
        <v/>
      </c>
    </row>
    <row r="9295" spans="1:15">
      <c r="A9295" t="s">
        <v>20980</v>
      </c>
      <c r="C9295" s="191" t="s">
        <v>10918</v>
      </c>
      <c r="E9295" t="s">
        <v>10919</v>
      </c>
      <c r="F9295" t="s">
        <v>3940</v>
      </c>
      <c r="G9295" t="s">
        <v>399</v>
      </c>
      <c r="H9295">
        <v>1550</v>
      </c>
      <c r="J9295" t="s">
        <v>22634</v>
      </c>
      <c r="K9295" s="132" t="str">
        <f>IFERROR(IFERROR(INDEX(Кат!$O:$O,MATCH($C9295,Кат!$I:$I,0)),INDEX(Торг!$L:$L,MATCH($C9295,Торг!$I:$I,0))),"")</f>
        <v/>
      </c>
      <c r="L9295" s="132" t="str">
        <f>IFERROR(IFERROR(INDEX(Кат!$A:$A,MATCH($C9295,Кат!$I:$I,0)),INDEX(Торг!$A:$A,MATCH($C9295,Торг!$I:$I,0))),"")</f>
        <v/>
      </c>
      <c r="M9295" s="132" t="str">
        <f>IFERROR(IFERROR(INDEX(Кат!$B:$B,MATCH($C9295,Кат!$I:$I,0)),INDEX(Торг!$B:$B,MATCH($C9295,Торг!$I:$I,0))),"")</f>
        <v/>
      </c>
      <c r="N9295" s="132" t="str">
        <f t="shared" si="145"/>
        <v>НИКОН НК90-2905403</v>
      </c>
      <c r="O9295" s="132" t="str">
        <f>IFERROR(IFERROR(INDEX(Кат!$B:$B,MATCH($N9295,Кат!$I:$I,0)),INDEX(Торг!$B:$B,MATCH($N9295,Торг!$I:$I,0))),"")</f>
        <v/>
      </c>
    </row>
    <row r="9296" spans="1:15">
      <c r="A9296" t="s">
        <v>30206</v>
      </c>
      <c r="C9296" s="191" t="s">
        <v>30207</v>
      </c>
      <c r="E9296" t="s">
        <v>30208</v>
      </c>
      <c r="F9296" t="s">
        <v>3940</v>
      </c>
      <c r="G9296" t="s">
        <v>399</v>
      </c>
      <c r="H9296">
        <v>1700</v>
      </c>
      <c r="J9296" t="s">
        <v>22634</v>
      </c>
      <c r="K9296" s="132" t="str">
        <f>IFERROR(IFERROR(INDEX(Кат!$O:$O,MATCH($C9296,Кат!$I:$I,0)),INDEX(Торг!$L:$L,MATCH($C9296,Торг!$I:$I,0))),"")</f>
        <v/>
      </c>
      <c r="L9296" s="132" t="str">
        <f>IFERROR(IFERROR(INDEX(Кат!$A:$A,MATCH($C9296,Кат!$I:$I,0)),INDEX(Торг!$A:$A,MATCH($C9296,Торг!$I:$I,0))),"")</f>
        <v/>
      </c>
      <c r="M9296" s="132" t="str">
        <f>IFERROR(IFERROR(INDEX(Кат!$B:$B,MATCH($C9296,Кат!$I:$I,0)),INDEX(Торг!$B:$B,MATCH($C9296,Торг!$I:$I,0))),"")</f>
        <v/>
      </c>
      <c r="N9296" s="132" t="str">
        <f t="shared" si="145"/>
        <v>НИКОН НК80-2905403</v>
      </c>
      <c r="O9296" s="132" t="str">
        <f>IFERROR(IFERROR(INDEX(Кат!$B:$B,MATCH($N9296,Кат!$I:$I,0)),INDEX(Торг!$B:$B,MATCH($N9296,Торг!$I:$I,0))),"")</f>
        <v/>
      </c>
    </row>
    <row r="9297" spans="1:15">
      <c r="A9297" t="s">
        <v>20981</v>
      </c>
      <c r="C9297" s="191" t="s">
        <v>10920</v>
      </c>
      <c r="E9297" t="s">
        <v>10921</v>
      </c>
      <c r="F9297" t="s">
        <v>3940</v>
      </c>
      <c r="G9297" t="s">
        <v>399</v>
      </c>
      <c r="H9297">
        <v>1700</v>
      </c>
      <c r="J9297" t="s">
        <v>22634</v>
      </c>
      <c r="K9297" s="132" t="str">
        <f>IFERROR(IFERROR(INDEX(Кат!$O:$O,MATCH($C9297,Кат!$I:$I,0)),INDEX(Торг!$L:$L,MATCH($C9297,Торг!$I:$I,0))),"")</f>
        <v/>
      </c>
      <c r="L9297" s="132" t="str">
        <f>IFERROR(IFERROR(INDEX(Кат!$A:$A,MATCH($C9297,Кат!$I:$I,0)),INDEX(Торг!$A:$A,MATCH($C9297,Торг!$I:$I,0))),"")</f>
        <v/>
      </c>
      <c r="M9297" s="132" t="str">
        <f>IFERROR(IFERROR(INDEX(Кат!$B:$B,MATCH($C9297,Кат!$I:$I,0)),INDEX(Торг!$B:$B,MATCH($C9297,Торг!$I:$I,0))),"")</f>
        <v/>
      </c>
      <c r="N9297" s="132" t="str">
        <f t="shared" si="145"/>
        <v>НИКОН НК18-2905402</v>
      </c>
      <c r="O9297" s="132" t="str">
        <f>IFERROR(IFERROR(INDEX(Кат!$B:$B,MATCH($N9297,Кат!$I:$I,0)),INDEX(Торг!$B:$B,MATCH($N9297,Торг!$I:$I,0))),"")</f>
        <v/>
      </c>
    </row>
    <row r="9298" spans="1:15">
      <c r="A9298" t="s">
        <v>20982</v>
      </c>
      <c r="C9298" s="191" t="s">
        <v>10922</v>
      </c>
      <c r="E9298" t="s">
        <v>10923</v>
      </c>
      <c r="F9298" t="s">
        <v>3940</v>
      </c>
      <c r="G9298" t="s">
        <v>399</v>
      </c>
      <c r="H9298">
        <v>1550</v>
      </c>
      <c r="J9298" t="s">
        <v>22634</v>
      </c>
      <c r="K9298" s="132" t="str">
        <f>IFERROR(IFERROR(INDEX(Кат!$O:$O,MATCH($C9298,Кат!$I:$I,0)),INDEX(Торг!$L:$L,MATCH($C9298,Торг!$I:$I,0))),"")</f>
        <v/>
      </c>
      <c r="L9298" s="132" t="str">
        <f>IFERROR(IFERROR(INDEX(Кат!$A:$A,MATCH($C9298,Кат!$I:$I,0)),INDEX(Торг!$A:$A,MATCH($C9298,Торг!$I:$I,0))),"")</f>
        <v/>
      </c>
      <c r="M9298" s="132" t="str">
        <f>IFERROR(IFERROR(INDEX(Кат!$B:$B,MATCH($C9298,Кат!$I:$I,0)),INDEX(Торг!$B:$B,MATCH($C9298,Торг!$I:$I,0))),"")</f>
        <v/>
      </c>
      <c r="N9298" s="132" t="str">
        <f t="shared" si="145"/>
        <v>НИКОН НК19-2905402</v>
      </c>
      <c r="O9298" s="132" t="str">
        <f>IFERROR(IFERROR(INDEX(Кат!$B:$B,MATCH($N9298,Кат!$I:$I,0)),INDEX(Торг!$B:$B,MATCH($N9298,Торг!$I:$I,0))),"")</f>
        <v/>
      </c>
    </row>
    <row r="9299" spans="1:15">
      <c r="A9299" t="s">
        <v>20983</v>
      </c>
      <c r="C9299" s="191" t="s">
        <v>10924</v>
      </c>
      <c r="E9299" t="s">
        <v>10925</v>
      </c>
      <c r="F9299" t="s">
        <v>3940</v>
      </c>
      <c r="G9299" t="s">
        <v>399</v>
      </c>
      <c r="H9299">
        <v>1550</v>
      </c>
      <c r="J9299" t="s">
        <v>22634</v>
      </c>
      <c r="K9299" s="132" t="str">
        <f>IFERROR(IFERROR(INDEX(Кат!$O:$O,MATCH($C9299,Кат!$I:$I,0)),INDEX(Торг!$L:$L,MATCH($C9299,Торг!$I:$I,0))),"")</f>
        <v/>
      </c>
      <c r="L9299" s="132" t="str">
        <f>IFERROR(IFERROR(INDEX(Кат!$A:$A,MATCH($C9299,Кат!$I:$I,0)),INDEX(Торг!$A:$A,MATCH($C9299,Торг!$I:$I,0))),"")</f>
        <v/>
      </c>
      <c r="M9299" s="132" t="str">
        <f>IFERROR(IFERROR(INDEX(Кат!$B:$B,MATCH($C9299,Кат!$I:$I,0)),INDEX(Торг!$B:$B,MATCH($C9299,Торг!$I:$I,0))),"")</f>
        <v/>
      </c>
      <c r="N9299" s="132" t="str">
        <f t="shared" si="145"/>
        <v>НИКОН НК08-2905402</v>
      </c>
      <c r="O9299" s="132" t="str">
        <f>IFERROR(IFERROR(INDEX(Кат!$B:$B,MATCH($N9299,Кат!$I:$I,0)),INDEX(Торг!$B:$B,MATCH($N9299,Торг!$I:$I,0))),"")</f>
        <v/>
      </c>
    </row>
    <row r="9300" spans="1:15">
      <c r="A9300" t="s">
        <v>20984</v>
      </c>
      <c r="C9300" s="191" t="s">
        <v>10926</v>
      </c>
      <c r="E9300" t="s">
        <v>10927</v>
      </c>
      <c r="F9300" t="s">
        <v>3940</v>
      </c>
      <c r="G9300" t="s">
        <v>399</v>
      </c>
      <c r="H9300">
        <v>1550</v>
      </c>
      <c r="J9300" t="s">
        <v>22634</v>
      </c>
      <c r="K9300" s="132" t="str">
        <f>IFERROR(IFERROR(INDEX(Кат!$O:$O,MATCH($C9300,Кат!$I:$I,0)),INDEX(Торг!$L:$L,MATCH($C9300,Торг!$I:$I,0))),"")</f>
        <v/>
      </c>
      <c r="L9300" s="132" t="str">
        <f>IFERROR(IFERROR(INDEX(Кат!$A:$A,MATCH($C9300,Кат!$I:$I,0)),INDEX(Торг!$A:$A,MATCH($C9300,Торг!$I:$I,0))),"")</f>
        <v/>
      </c>
      <c r="M9300" s="132" t="str">
        <f>IFERROR(IFERROR(INDEX(Кат!$B:$B,MATCH($C9300,Кат!$I:$I,0)),INDEX(Торг!$B:$B,MATCH($C9300,Торг!$I:$I,0))),"")</f>
        <v/>
      </c>
      <c r="N9300" s="132" t="str">
        <f t="shared" si="145"/>
        <v>НИКОН НК10-2905402</v>
      </c>
      <c r="O9300" s="132" t="str">
        <f>IFERROR(IFERROR(INDEX(Кат!$B:$B,MATCH($N9300,Кат!$I:$I,0)),INDEX(Торг!$B:$B,MATCH($N9300,Торг!$I:$I,0))),"")</f>
        <v/>
      </c>
    </row>
    <row r="9301" spans="1:15">
      <c r="A9301" t="s">
        <v>20985</v>
      </c>
      <c r="C9301" s="191" t="s">
        <v>10928</v>
      </c>
      <c r="E9301" t="s">
        <v>10929</v>
      </c>
      <c r="F9301" t="s">
        <v>3940</v>
      </c>
      <c r="G9301" t="s">
        <v>399</v>
      </c>
      <c r="H9301">
        <v>1550</v>
      </c>
      <c r="J9301" t="s">
        <v>22634</v>
      </c>
      <c r="K9301" s="132" t="str">
        <f>IFERROR(IFERROR(INDEX(Кат!$O:$O,MATCH($C9301,Кат!$I:$I,0)),INDEX(Торг!$L:$L,MATCH($C9301,Торг!$I:$I,0))),"")</f>
        <v/>
      </c>
      <c r="L9301" s="132" t="str">
        <f>IFERROR(IFERROR(INDEX(Кат!$A:$A,MATCH($C9301,Кат!$I:$I,0)),INDEX(Торг!$A:$A,MATCH($C9301,Торг!$I:$I,0))),"")</f>
        <v/>
      </c>
      <c r="M9301" s="132" t="str">
        <f>IFERROR(IFERROR(INDEX(Кат!$B:$B,MATCH($C9301,Кат!$I:$I,0)),INDEX(Торг!$B:$B,MATCH($C9301,Торг!$I:$I,0))),"")</f>
        <v/>
      </c>
      <c r="N9301" s="132" t="str">
        <f t="shared" si="145"/>
        <v>НИКОН НК70-2905402</v>
      </c>
      <c r="O9301" s="132" t="str">
        <f>IFERROR(IFERROR(INDEX(Кат!$B:$B,MATCH($N9301,Кат!$I:$I,0)),INDEX(Торг!$B:$B,MATCH($N9301,Торг!$I:$I,0))),"")</f>
        <v/>
      </c>
    </row>
    <row r="9302" spans="1:15">
      <c r="A9302" t="s">
        <v>20986</v>
      </c>
      <c r="C9302" s="191" t="s">
        <v>10930</v>
      </c>
      <c r="E9302" t="s">
        <v>10931</v>
      </c>
      <c r="F9302" t="s">
        <v>3940</v>
      </c>
      <c r="G9302" t="s">
        <v>399</v>
      </c>
      <c r="H9302">
        <v>1550</v>
      </c>
      <c r="J9302" t="s">
        <v>22634</v>
      </c>
      <c r="K9302" s="132" t="str">
        <f>IFERROR(IFERROR(INDEX(Кат!$O:$O,MATCH($C9302,Кат!$I:$I,0)),INDEX(Торг!$L:$L,MATCH($C9302,Торг!$I:$I,0))),"")</f>
        <v/>
      </c>
      <c r="L9302" s="132" t="str">
        <f>IFERROR(IFERROR(INDEX(Кат!$A:$A,MATCH($C9302,Кат!$I:$I,0)),INDEX(Торг!$A:$A,MATCH($C9302,Торг!$I:$I,0))),"")</f>
        <v/>
      </c>
      <c r="M9302" s="132" t="str">
        <f>IFERROR(IFERROR(INDEX(Кат!$B:$B,MATCH($C9302,Кат!$I:$I,0)),INDEX(Торг!$B:$B,MATCH($C9302,Торг!$I:$I,0))),"")</f>
        <v/>
      </c>
      <c r="N9302" s="132" t="str">
        <f t="shared" si="145"/>
        <v>НИКОН НК90-2905402</v>
      </c>
      <c r="O9302" s="132" t="str">
        <f>IFERROR(IFERROR(INDEX(Кат!$B:$B,MATCH($N9302,Кат!$I:$I,0)),INDEX(Торг!$B:$B,MATCH($N9302,Торг!$I:$I,0))),"")</f>
        <v/>
      </c>
    </row>
    <row r="9303" spans="1:15">
      <c r="A9303" t="s">
        <v>20987</v>
      </c>
      <c r="C9303" s="191" t="s">
        <v>10932</v>
      </c>
      <c r="E9303" t="s">
        <v>10933</v>
      </c>
      <c r="F9303" t="s">
        <v>3940</v>
      </c>
      <c r="G9303" t="s">
        <v>375</v>
      </c>
      <c r="H9303">
        <v>3100</v>
      </c>
      <c r="J9303" t="s">
        <v>22634</v>
      </c>
      <c r="K9303" s="132" t="str">
        <f>IFERROR(IFERROR(INDEX(Кат!$O:$O,MATCH($C9303,Кат!$I:$I,0)),INDEX(Торг!$L:$L,MATCH($C9303,Торг!$I:$I,0))),"")</f>
        <v/>
      </c>
      <c r="L9303" s="132" t="str">
        <f>IFERROR(IFERROR(INDEX(Кат!$A:$A,MATCH($C9303,Кат!$I:$I,0)),INDEX(Торг!$A:$A,MATCH($C9303,Торг!$I:$I,0))),"")</f>
        <v/>
      </c>
      <c r="M9303" s="132" t="str">
        <f>IFERROR(IFERROR(INDEX(Кат!$B:$B,MATCH($C9303,Кат!$I:$I,0)),INDEX(Торг!$B:$B,MATCH($C9303,Торг!$I:$I,0))),"")</f>
        <v/>
      </c>
      <c r="N9303" s="132" t="str">
        <f t="shared" si="145"/>
        <v>НИКОН НК19-2905002-00</v>
      </c>
      <c r="O9303" s="132" t="str">
        <f>IFERROR(IFERROR(INDEX(Кат!$B:$B,MATCH($N9303,Кат!$I:$I,0)),INDEX(Торг!$B:$B,MATCH($N9303,Торг!$I:$I,0))),"")</f>
        <v/>
      </c>
    </row>
    <row r="9304" spans="1:15">
      <c r="A9304" t="s">
        <v>20988</v>
      </c>
      <c r="C9304" s="191" t="s">
        <v>10934</v>
      </c>
      <c r="E9304" t="s">
        <v>10935</v>
      </c>
      <c r="F9304" t="s">
        <v>3940</v>
      </c>
      <c r="G9304" t="s">
        <v>375</v>
      </c>
      <c r="H9304">
        <v>3100</v>
      </c>
      <c r="J9304" t="s">
        <v>22634</v>
      </c>
      <c r="K9304" s="132" t="str">
        <f>IFERROR(IFERROR(INDEX(Кат!$O:$O,MATCH($C9304,Кат!$I:$I,0)),INDEX(Торг!$L:$L,MATCH($C9304,Торг!$I:$I,0))),"")</f>
        <v/>
      </c>
      <c r="L9304" s="132" t="str">
        <f>IFERROR(IFERROR(INDEX(Кат!$A:$A,MATCH($C9304,Кат!$I:$I,0)),INDEX(Торг!$A:$A,MATCH($C9304,Торг!$I:$I,0))),"")</f>
        <v/>
      </c>
      <c r="M9304" s="132" t="str">
        <f>IFERROR(IFERROR(INDEX(Кат!$B:$B,MATCH($C9304,Кат!$I:$I,0)),INDEX(Торг!$B:$B,MATCH($C9304,Торг!$I:$I,0))),"")</f>
        <v/>
      </c>
      <c r="N9304" s="132" t="str">
        <f t="shared" si="145"/>
        <v>НИКОН НК08-2905002-00</v>
      </c>
      <c r="O9304" s="132" t="str">
        <f>IFERROR(IFERROR(INDEX(Кат!$B:$B,MATCH($N9304,Кат!$I:$I,0)),INDEX(Торг!$B:$B,MATCH($N9304,Торг!$I:$I,0))),"")</f>
        <v/>
      </c>
    </row>
    <row r="9305" spans="1:15">
      <c r="A9305" t="s">
        <v>20989</v>
      </c>
      <c r="C9305" s="191" t="s">
        <v>10936</v>
      </c>
      <c r="E9305" t="s">
        <v>10937</v>
      </c>
      <c r="F9305" t="s">
        <v>3940</v>
      </c>
      <c r="G9305" t="s">
        <v>375</v>
      </c>
      <c r="H9305">
        <v>3100</v>
      </c>
      <c r="J9305" t="s">
        <v>22634</v>
      </c>
      <c r="K9305" s="132" t="str">
        <f>IFERROR(IFERROR(INDEX(Кат!$O:$O,MATCH($C9305,Кат!$I:$I,0)),INDEX(Торг!$L:$L,MATCH($C9305,Торг!$I:$I,0))),"")</f>
        <v/>
      </c>
      <c r="L9305" s="132" t="str">
        <f>IFERROR(IFERROR(INDEX(Кат!$A:$A,MATCH($C9305,Кат!$I:$I,0)),INDEX(Торг!$A:$A,MATCH($C9305,Торг!$I:$I,0))),"")</f>
        <v/>
      </c>
      <c r="M9305" s="132" t="str">
        <f>IFERROR(IFERROR(INDEX(Кат!$B:$B,MATCH($C9305,Кат!$I:$I,0)),INDEX(Торг!$B:$B,MATCH($C9305,Торг!$I:$I,0))),"")</f>
        <v/>
      </c>
      <c r="N9305" s="132" t="str">
        <f t="shared" si="145"/>
        <v>НИКОН НК10-2905002-00</v>
      </c>
      <c r="O9305" s="132" t="str">
        <f>IFERROR(IFERROR(INDEX(Кат!$B:$B,MATCH($N9305,Кат!$I:$I,0)),INDEX(Торг!$B:$B,MATCH($N9305,Торг!$I:$I,0))),"")</f>
        <v/>
      </c>
    </row>
    <row r="9306" spans="1:15">
      <c r="A9306" t="s">
        <v>20990</v>
      </c>
      <c r="C9306" s="191" t="s">
        <v>10938</v>
      </c>
      <c r="E9306" t="s">
        <v>10939</v>
      </c>
      <c r="F9306" t="s">
        <v>3940</v>
      </c>
      <c r="G9306" t="s">
        <v>375</v>
      </c>
      <c r="H9306">
        <v>3100</v>
      </c>
      <c r="J9306" t="s">
        <v>22634</v>
      </c>
      <c r="K9306" s="132" t="str">
        <f>IFERROR(IFERROR(INDEX(Кат!$O:$O,MATCH($C9306,Кат!$I:$I,0)),INDEX(Торг!$L:$L,MATCH($C9306,Торг!$I:$I,0))),"")</f>
        <v/>
      </c>
      <c r="L9306" s="132" t="str">
        <f>IFERROR(IFERROR(INDEX(Кат!$A:$A,MATCH($C9306,Кат!$I:$I,0)),INDEX(Торг!$A:$A,MATCH($C9306,Торг!$I:$I,0))),"")</f>
        <v/>
      </c>
      <c r="M9306" s="132" t="str">
        <f>IFERROR(IFERROR(INDEX(Кат!$B:$B,MATCH($C9306,Кат!$I:$I,0)),INDEX(Торг!$B:$B,MATCH($C9306,Торг!$I:$I,0))),"")</f>
        <v/>
      </c>
      <c r="N9306" s="132" t="str">
        <f t="shared" si="145"/>
        <v>НИКОН НК70-2905002-00</v>
      </c>
      <c r="O9306" s="132" t="str">
        <f>IFERROR(IFERROR(INDEX(Кат!$B:$B,MATCH($N9306,Кат!$I:$I,0)),INDEX(Торг!$B:$B,MATCH($N9306,Торг!$I:$I,0))),"")</f>
        <v/>
      </c>
    </row>
    <row r="9307" spans="1:15">
      <c r="A9307" t="s">
        <v>20991</v>
      </c>
      <c r="C9307" s="191" t="s">
        <v>10940</v>
      </c>
      <c r="E9307" t="s">
        <v>10941</v>
      </c>
      <c r="F9307" t="s">
        <v>3940</v>
      </c>
      <c r="G9307" t="s">
        <v>375</v>
      </c>
      <c r="H9307">
        <v>3100</v>
      </c>
      <c r="J9307" t="s">
        <v>22634</v>
      </c>
      <c r="K9307" s="132" t="str">
        <f>IFERROR(IFERROR(INDEX(Кат!$O:$O,MATCH($C9307,Кат!$I:$I,0)),INDEX(Торг!$L:$L,MATCH($C9307,Торг!$I:$I,0))),"")</f>
        <v/>
      </c>
      <c r="L9307" s="132" t="str">
        <f>IFERROR(IFERROR(INDEX(Кат!$A:$A,MATCH($C9307,Кат!$I:$I,0)),INDEX(Торг!$A:$A,MATCH($C9307,Торг!$I:$I,0))),"")</f>
        <v/>
      </c>
      <c r="M9307" s="132" t="str">
        <f>IFERROR(IFERROR(INDEX(Кат!$B:$B,MATCH($C9307,Кат!$I:$I,0)),INDEX(Торг!$B:$B,MATCH($C9307,Торг!$I:$I,0))),"")</f>
        <v/>
      </c>
      <c r="N9307" s="132" t="str">
        <f t="shared" si="145"/>
        <v>НИКОН НК90-2905002-00</v>
      </c>
      <c r="O9307" s="132" t="str">
        <f>IFERROR(IFERROR(INDEX(Кат!$B:$B,MATCH($N9307,Кат!$I:$I,0)),INDEX(Торг!$B:$B,MATCH($N9307,Торг!$I:$I,0))),"")</f>
        <v/>
      </c>
    </row>
    <row r="9308" spans="1:15">
      <c r="A9308" t="s">
        <v>26974</v>
      </c>
      <c r="C9308" s="191" t="s">
        <v>26975</v>
      </c>
      <c r="E9308" t="s">
        <v>26976</v>
      </c>
      <c r="F9308" t="s">
        <v>3940</v>
      </c>
      <c r="G9308" t="s">
        <v>399</v>
      </c>
      <c r="H9308">
        <v>140</v>
      </c>
      <c r="J9308" t="s">
        <v>22634</v>
      </c>
      <c r="K9308" s="132" t="str">
        <f>IFERROR(IFERROR(INDEX(Кат!$O:$O,MATCH($C9308,Кат!$I:$I,0)),INDEX(Торг!$L:$L,MATCH($C9308,Торг!$I:$I,0))),"")</f>
        <v/>
      </c>
      <c r="L9308" s="132" t="str">
        <f>IFERROR(IFERROR(INDEX(Кат!$A:$A,MATCH($C9308,Кат!$I:$I,0)),INDEX(Торг!$A:$A,MATCH($C9308,Торг!$I:$I,0))),"")</f>
        <v/>
      </c>
      <c r="M9308" s="132" t="str">
        <f>IFERROR(IFERROR(INDEX(Кат!$B:$B,MATCH($C9308,Кат!$I:$I,0)),INDEX(Торг!$B:$B,MATCH($C9308,Торг!$I:$I,0))),"")</f>
        <v/>
      </c>
      <c r="N9308" s="132" t="str">
        <f t="shared" si="145"/>
        <v>НИКОН НК-2112i</v>
      </c>
      <c r="O9308" s="132" t="str">
        <f>IFERROR(IFERROR(INDEX(Кат!$B:$B,MATCH($N9308,Кат!$I:$I,0)),INDEX(Торг!$B:$B,MATCH($N9308,Торг!$I:$I,0))),"")</f>
        <v/>
      </c>
    </row>
    <row r="9309" spans="1:15">
      <c r="A9309" t="s">
        <v>24753</v>
      </c>
      <c r="C9309" s="191"/>
      <c r="E9309" t="s">
        <v>24754</v>
      </c>
      <c r="J9309" t="s">
        <v>22634</v>
      </c>
      <c r="K9309" s="132" t="str">
        <f>IFERROR(IFERROR(INDEX(Кат!$O:$O,MATCH($C9309,Кат!$I:$I,0)),INDEX(Торг!$L:$L,MATCH($C9309,Торг!$I:$I,0))),"")</f>
        <v/>
      </c>
      <c r="L9309" s="132" t="str">
        <f>IFERROR(IFERROR(INDEX(Кат!$A:$A,MATCH($C9309,Кат!$I:$I,0)),INDEX(Торг!$A:$A,MATCH($C9309,Торг!$I:$I,0))),"")</f>
        <v/>
      </c>
      <c r="M9309" s="132" t="str">
        <f>IFERROR(IFERROR(INDEX(Кат!$B:$B,MATCH($C9309,Кат!$I:$I,0)),INDEX(Торг!$B:$B,MATCH($C9309,Торг!$I:$I,0))),"")</f>
        <v/>
      </c>
      <c r="N9309" s="132" t="str">
        <f t="shared" si="145"/>
        <v xml:space="preserve"> </v>
      </c>
      <c r="O9309" s="132" t="str">
        <f>IFERROR(IFERROR(INDEX(Кат!$B:$B,MATCH($N9309,Кат!$I:$I,0)),INDEX(Торг!$B:$B,MATCH($N9309,Торг!$I:$I,0))),"")</f>
        <v/>
      </c>
    </row>
    <row r="9310" spans="1:15">
      <c r="A9310" t="s">
        <v>20992</v>
      </c>
      <c r="C9310" s="191" t="s">
        <v>10942</v>
      </c>
      <c r="E9310" t="s">
        <v>10943</v>
      </c>
      <c r="F9310" t="s">
        <v>10944</v>
      </c>
      <c r="G9310" t="s">
        <v>399</v>
      </c>
      <c r="H9310">
        <v>1600</v>
      </c>
      <c r="J9310" t="s">
        <v>22634</v>
      </c>
      <c r="K9310" s="132" t="str">
        <f>IFERROR(IFERROR(INDEX(Кат!$O:$O,MATCH($C9310,Кат!$I:$I,0)),INDEX(Торг!$L:$L,MATCH($C9310,Торг!$I:$I,0))),"")</f>
        <v/>
      </c>
      <c r="L9310" s="132" t="str">
        <f>IFERROR(IFERROR(INDEX(Кат!$A:$A,MATCH($C9310,Кат!$I:$I,0)),INDEX(Торг!$A:$A,MATCH($C9310,Торг!$I:$I,0))),"")</f>
        <v/>
      </c>
      <c r="M9310" s="132" t="str">
        <f>IFERROR(IFERROR(INDEX(Кат!$B:$B,MATCH($C9310,Кат!$I:$I,0)),INDEX(Торг!$B:$B,MATCH($C9310,Торг!$I:$I,0))),"")</f>
        <v/>
      </c>
      <c r="N9310" s="132" t="str">
        <f t="shared" si="145"/>
        <v>НПП ОРИОН СПБ Вымпел-150</v>
      </c>
      <c r="O9310" s="132" t="str">
        <f>IFERROR(IFERROR(INDEX(Кат!$B:$B,MATCH($N9310,Кат!$I:$I,0)),INDEX(Торг!$B:$B,MATCH($N9310,Торг!$I:$I,0))),"")</f>
        <v/>
      </c>
    </row>
    <row r="9311" spans="1:15">
      <c r="A9311" t="s">
        <v>31263</v>
      </c>
      <c r="C9311" s="191"/>
      <c r="E9311" t="s">
        <v>31264</v>
      </c>
      <c r="J9311" t="s">
        <v>22634</v>
      </c>
      <c r="K9311" s="132" t="str">
        <f>IFERROR(IFERROR(INDEX(Кат!$O:$O,MATCH($C9311,Кат!$I:$I,0)),INDEX(Торг!$L:$L,MATCH($C9311,Торг!$I:$I,0))),"")</f>
        <v/>
      </c>
      <c r="L9311" s="132" t="str">
        <f>IFERROR(IFERROR(INDEX(Кат!$A:$A,MATCH($C9311,Кат!$I:$I,0)),INDEX(Торг!$A:$A,MATCH($C9311,Торг!$I:$I,0))),"")</f>
        <v/>
      </c>
      <c r="M9311" s="132" t="str">
        <f>IFERROR(IFERROR(INDEX(Кат!$B:$B,MATCH($C9311,Кат!$I:$I,0)),INDEX(Торг!$B:$B,MATCH($C9311,Торг!$I:$I,0))),"")</f>
        <v/>
      </c>
      <c r="N9311" s="132" t="str">
        <f t="shared" si="145"/>
        <v xml:space="preserve"> </v>
      </c>
      <c r="O9311" s="132" t="str">
        <f>IFERROR(IFERROR(INDEX(Кат!$B:$B,MATCH($N9311,Кат!$I:$I,0)),INDEX(Торг!$B:$B,MATCH($N9311,Торг!$I:$I,0))),"")</f>
        <v/>
      </c>
    </row>
    <row r="9312" spans="1:15">
      <c r="A9312" t="s">
        <v>31704</v>
      </c>
      <c r="C9312" s="191" t="s">
        <v>31705</v>
      </c>
      <c r="E9312" t="s">
        <v>31706</v>
      </c>
      <c r="F9312" t="s">
        <v>31264</v>
      </c>
      <c r="G9312" t="s">
        <v>375</v>
      </c>
      <c r="H9312">
        <v>4000</v>
      </c>
      <c r="J9312" t="s">
        <v>22634</v>
      </c>
      <c r="K9312" s="132" t="str">
        <f>IFERROR(IFERROR(INDEX(Кат!$O:$O,MATCH($C9312,Кат!$I:$I,0)),INDEX(Торг!$L:$L,MATCH($C9312,Торг!$I:$I,0))),"")</f>
        <v>шпак</v>
      </c>
      <c r="L9312" s="132">
        <f>IFERROR(IFERROR(INDEX(Кат!$A:$A,MATCH($C9312,Кат!$I:$I,0)),INDEX(Торг!$A:$A,MATCH($C9312,Торг!$I:$I,0))),"")</f>
        <v>424968</v>
      </c>
      <c r="M9312" s="132">
        <f>IFERROR(IFERROR(INDEX(Кат!$B:$B,MATCH($C9312,Кат!$I:$I,0)),INDEX(Торг!$B:$B,MATCH($C9312,Торг!$I:$I,0))),"")</f>
        <v>424968</v>
      </c>
      <c r="N9312" s="132" t="str">
        <f t="shared" si="145"/>
        <v>НПЦ Пружина NPC00165</v>
      </c>
      <c r="O9312" s="132" t="str">
        <f>IFERROR(IFERROR(INDEX(Кат!$B:$B,MATCH($N9312,Кат!$I:$I,0)),INDEX(Торг!$B:$B,MATCH($N9312,Торг!$I:$I,0))),"")</f>
        <v/>
      </c>
    </row>
    <row r="9313" spans="1:15">
      <c r="A9313" t="s">
        <v>31707</v>
      </c>
      <c r="C9313" s="191" t="s">
        <v>31708</v>
      </c>
      <c r="E9313" t="s">
        <v>31709</v>
      </c>
      <c r="F9313" t="s">
        <v>31264</v>
      </c>
      <c r="G9313" t="s">
        <v>375</v>
      </c>
      <c r="H9313">
        <v>5650</v>
      </c>
      <c r="J9313" t="s">
        <v>22634</v>
      </c>
      <c r="K9313" s="132" t="str">
        <f>IFERROR(IFERROR(INDEX(Кат!$O:$O,MATCH($C9313,Кат!$I:$I,0)),INDEX(Торг!$L:$L,MATCH($C9313,Торг!$I:$I,0))),"")</f>
        <v>шпак</v>
      </c>
      <c r="L9313" s="132">
        <f>IFERROR(IFERROR(INDEX(Кат!$A:$A,MATCH($C9313,Кат!$I:$I,0)),INDEX(Торг!$A:$A,MATCH($C9313,Торг!$I:$I,0))),"")</f>
        <v>425014</v>
      </c>
      <c r="M9313" s="132">
        <f>IFERROR(IFERROR(INDEX(Кат!$B:$B,MATCH($C9313,Кат!$I:$I,0)),INDEX(Торг!$B:$B,MATCH($C9313,Торг!$I:$I,0))),"")</f>
        <v>425014</v>
      </c>
      <c r="N9313" s="132" t="str">
        <f t="shared" si="145"/>
        <v>НПЦ Пружина NPC00163</v>
      </c>
      <c r="O9313" s="132" t="str">
        <f>IFERROR(IFERROR(INDEX(Кат!$B:$B,MATCH($N9313,Кат!$I:$I,0)),INDEX(Торг!$B:$B,MATCH($N9313,Торг!$I:$I,0))),"")</f>
        <v/>
      </c>
    </row>
    <row r="9314" spans="1:15">
      <c r="A9314" t="s">
        <v>33041</v>
      </c>
      <c r="C9314" s="191" t="s">
        <v>31924</v>
      </c>
      <c r="E9314" t="s">
        <v>33042</v>
      </c>
      <c r="G9314" t="s">
        <v>375</v>
      </c>
      <c r="H9314">
        <v>2850</v>
      </c>
      <c r="J9314" t="s">
        <v>22634</v>
      </c>
      <c r="K9314" s="132" t="str">
        <f>IFERROR(IFERROR(INDEX(Кат!$O:$O,MATCH($C9314,Кат!$I:$I,0)),INDEX(Торг!$L:$L,MATCH($C9314,Торг!$I:$I,0))),"")</f>
        <v>Ошибка</v>
      </c>
      <c r="L9314" s="132">
        <f>IFERROR(IFERROR(INDEX(Кат!$A:$A,MATCH($C9314,Кат!$I:$I,0)),INDEX(Торг!$A:$A,MATCH($C9314,Торг!$I:$I,0))),"")</f>
        <v>425230</v>
      </c>
      <c r="M9314" s="132">
        <f>IFERROR(IFERROR(INDEX(Кат!$B:$B,MATCH($C9314,Кат!$I:$I,0)),INDEX(Торг!$B:$B,MATCH($C9314,Торг!$I:$I,0))),"")</f>
        <v>425230</v>
      </c>
      <c r="N9314" s="132" t="str">
        <f t="shared" si="145"/>
        <v xml:space="preserve"> NPC00068</v>
      </c>
      <c r="O9314" s="132" t="str">
        <f>IFERROR(IFERROR(INDEX(Кат!$B:$B,MATCH($N9314,Кат!$I:$I,0)),INDEX(Торг!$B:$B,MATCH($N9314,Торг!$I:$I,0))),"")</f>
        <v/>
      </c>
    </row>
    <row r="9315" spans="1:15">
      <c r="A9315" t="s">
        <v>33043</v>
      </c>
      <c r="C9315" s="191" t="s">
        <v>31926</v>
      </c>
      <c r="E9315" t="s">
        <v>33044</v>
      </c>
      <c r="G9315" t="s">
        <v>375</v>
      </c>
      <c r="H9315">
        <v>3250</v>
      </c>
      <c r="J9315" t="s">
        <v>22634</v>
      </c>
      <c r="K9315" s="132" t="str">
        <f>IFERROR(IFERROR(INDEX(Кат!$O:$O,MATCH($C9315,Кат!$I:$I,0)),INDEX(Торг!$L:$L,MATCH($C9315,Торг!$I:$I,0))),"")</f>
        <v>Ошибка</v>
      </c>
      <c r="L9315" s="132">
        <f>IFERROR(IFERROR(INDEX(Кат!$A:$A,MATCH($C9315,Кат!$I:$I,0)),INDEX(Торг!$A:$A,MATCH($C9315,Торг!$I:$I,0))),"")</f>
        <v>425237</v>
      </c>
      <c r="M9315" s="132">
        <f>IFERROR(IFERROR(INDEX(Кат!$B:$B,MATCH($C9315,Кат!$I:$I,0)),INDEX(Торг!$B:$B,MATCH($C9315,Торг!$I:$I,0))),"")</f>
        <v>425237</v>
      </c>
      <c r="N9315" s="132" t="str">
        <f t="shared" si="145"/>
        <v xml:space="preserve"> NPC00069</v>
      </c>
      <c r="O9315" s="132" t="str">
        <f>IFERROR(IFERROR(INDEX(Кат!$B:$B,MATCH($N9315,Кат!$I:$I,0)),INDEX(Торг!$B:$B,MATCH($N9315,Торг!$I:$I,0))),"")</f>
        <v/>
      </c>
    </row>
    <row r="9316" spans="1:15">
      <c r="A9316" t="s">
        <v>31265</v>
      </c>
      <c r="C9316" s="191" t="s">
        <v>31266</v>
      </c>
      <c r="E9316" t="s">
        <v>33045</v>
      </c>
      <c r="F9316" t="s">
        <v>31264</v>
      </c>
      <c r="G9316" t="s">
        <v>375</v>
      </c>
      <c r="H9316">
        <v>2300</v>
      </c>
      <c r="J9316" t="s">
        <v>22634</v>
      </c>
      <c r="K9316" s="132" t="str">
        <f>IFERROR(IFERROR(INDEX(Кат!$O:$O,MATCH($C9316,Кат!$I:$I,0)),INDEX(Торг!$L:$L,MATCH($C9316,Торг!$I:$I,0))),"")</f>
        <v>шпак</v>
      </c>
      <c r="L9316" s="132">
        <f>IFERROR(IFERROR(INDEX(Кат!$A:$A,MATCH($C9316,Кат!$I:$I,0)),INDEX(Торг!$A:$A,MATCH($C9316,Торг!$I:$I,0))),"")</f>
        <v>425025</v>
      </c>
      <c r="M9316" s="132">
        <f>IFERROR(IFERROR(INDEX(Кат!$B:$B,MATCH($C9316,Кат!$I:$I,0)),INDEX(Торг!$B:$B,MATCH($C9316,Торг!$I:$I,0))),"")</f>
        <v>425025</v>
      </c>
      <c r="N9316" s="132" t="str">
        <f t="shared" si="145"/>
        <v>НПЦ Пружина NPC00061</v>
      </c>
      <c r="O9316" s="132" t="str">
        <f>IFERROR(IFERROR(INDEX(Кат!$B:$B,MATCH($N9316,Кат!$I:$I,0)),INDEX(Торг!$B:$B,MATCH($N9316,Торг!$I:$I,0))),"")</f>
        <v/>
      </c>
    </row>
    <row r="9317" spans="1:15">
      <c r="A9317" t="s">
        <v>33046</v>
      </c>
      <c r="C9317" s="191" t="s">
        <v>31922</v>
      </c>
      <c r="E9317" t="s">
        <v>33047</v>
      </c>
      <c r="G9317" t="s">
        <v>375</v>
      </c>
      <c r="H9317">
        <v>2100</v>
      </c>
      <c r="J9317" t="s">
        <v>22634</v>
      </c>
      <c r="K9317" s="132" t="str">
        <f>IFERROR(IFERROR(INDEX(Кат!$O:$O,MATCH($C9317,Кат!$I:$I,0)),INDEX(Торг!$L:$L,MATCH($C9317,Торг!$I:$I,0))),"")</f>
        <v>Ошибка</v>
      </c>
      <c r="L9317" s="132">
        <f>IFERROR(IFERROR(INDEX(Кат!$A:$A,MATCH($C9317,Кат!$I:$I,0)),INDEX(Торг!$A:$A,MATCH($C9317,Торг!$I:$I,0))),"")</f>
        <v>425214</v>
      </c>
      <c r="M9317" s="132">
        <f>IFERROR(IFERROR(INDEX(Кат!$B:$B,MATCH($C9317,Кат!$I:$I,0)),INDEX(Торг!$B:$B,MATCH($C9317,Торг!$I:$I,0))),"")</f>
        <v>425214</v>
      </c>
      <c r="N9317" s="132" t="str">
        <f t="shared" si="145"/>
        <v xml:space="preserve"> NPC00060</v>
      </c>
      <c r="O9317" s="132" t="str">
        <f>IFERROR(IFERROR(INDEX(Кат!$B:$B,MATCH($N9317,Кат!$I:$I,0)),INDEX(Торг!$B:$B,MATCH($N9317,Торг!$I:$I,0))),"")</f>
        <v/>
      </c>
    </row>
    <row r="9318" spans="1:15">
      <c r="A9318" t="s">
        <v>31710</v>
      </c>
      <c r="C9318" s="191" t="s">
        <v>31711</v>
      </c>
      <c r="E9318" t="s">
        <v>31712</v>
      </c>
      <c r="F9318" t="s">
        <v>31264</v>
      </c>
      <c r="G9318" t="s">
        <v>375</v>
      </c>
      <c r="H9318">
        <v>4450</v>
      </c>
      <c r="J9318" t="s">
        <v>22634</v>
      </c>
      <c r="K9318" s="132" t="str">
        <f>IFERROR(IFERROR(INDEX(Кат!$O:$O,MATCH($C9318,Кат!$I:$I,0)),INDEX(Торг!$L:$L,MATCH($C9318,Торг!$I:$I,0))),"")</f>
        <v>шпак</v>
      </c>
      <c r="L9318" s="132">
        <f>IFERROR(IFERROR(INDEX(Кат!$A:$A,MATCH($C9318,Кат!$I:$I,0)),INDEX(Торг!$A:$A,MATCH($C9318,Торг!$I:$I,0))),"")</f>
        <v>425083</v>
      </c>
      <c r="M9318" s="132">
        <f>IFERROR(IFERROR(INDEX(Кат!$B:$B,MATCH($C9318,Кат!$I:$I,0)),INDEX(Торг!$B:$B,MATCH($C9318,Торг!$I:$I,0))),"")</f>
        <v>425083</v>
      </c>
      <c r="N9318" s="132" t="str">
        <f t="shared" si="145"/>
        <v>НПЦ Пружина NPC00162</v>
      </c>
      <c r="O9318" s="132" t="str">
        <f>IFERROR(IFERROR(INDEX(Кат!$B:$B,MATCH($N9318,Кат!$I:$I,0)),INDEX(Торг!$B:$B,MATCH($N9318,Торг!$I:$I,0))),"")</f>
        <v/>
      </c>
    </row>
    <row r="9319" spans="1:15">
      <c r="A9319" t="s">
        <v>31713</v>
      </c>
      <c r="C9319" s="191" t="s">
        <v>31714</v>
      </c>
      <c r="E9319" t="s">
        <v>31715</v>
      </c>
      <c r="F9319" t="s">
        <v>31264</v>
      </c>
      <c r="G9319" t="s">
        <v>375</v>
      </c>
      <c r="H9319">
        <v>4600</v>
      </c>
      <c r="J9319" t="s">
        <v>22634</v>
      </c>
      <c r="K9319" s="132" t="str">
        <f>IFERROR(IFERROR(INDEX(Кат!$O:$O,MATCH($C9319,Кат!$I:$I,0)),INDEX(Торг!$L:$L,MATCH($C9319,Торг!$I:$I,0))),"")</f>
        <v>шпак</v>
      </c>
      <c r="L9319" s="132">
        <f>IFERROR(IFERROR(INDEX(Кат!$A:$A,MATCH($C9319,Кат!$I:$I,0)),INDEX(Торг!$A:$A,MATCH($C9319,Торг!$I:$I,0))),"")</f>
        <v>425101</v>
      </c>
      <c r="M9319" s="132">
        <f>IFERROR(IFERROR(INDEX(Кат!$B:$B,MATCH($C9319,Кат!$I:$I,0)),INDEX(Торг!$B:$B,MATCH($C9319,Торг!$I:$I,0))),"")</f>
        <v>425101</v>
      </c>
      <c r="N9319" s="132" t="str">
        <f t="shared" si="145"/>
        <v>НПЦ Пружина NPC00164</v>
      </c>
      <c r="O9319" s="132" t="str">
        <f>IFERROR(IFERROR(INDEX(Кат!$B:$B,MATCH($N9319,Кат!$I:$I,0)),INDEX(Торг!$B:$B,MATCH($N9319,Торг!$I:$I,0))),"")</f>
        <v/>
      </c>
    </row>
    <row r="9320" spans="1:15">
      <c r="A9320" t="s">
        <v>31267</v>
      </c>
      <c r="C9320" s="191" t="s">
        <v>31268</v>
      </c>
      <c r="E9320" t="s">
        <v>33718</v>
      </c>
      <c r="F9320" t="s">
        <v>31264</v>
      </c>
      <c r="G9320" t="s">
        <v>375</v>
      </c>
      <c r="H9320">
        <v>2550</v>
      </c>
      <c r="J9320" t="s">
        <v>22634</v>
      </c>
      <c r="K9320" s="132" t="str">
        <f>IFERROR(IFERROR(INDEX(Кат!$O:$O,MATCH($C9320,Кат!$I:$I,0)),INDEX(Торг!$L:$L,MATCH($C9320,Торг!$I:$I,0))),"")</f>
        <v>шпак</v>
      </c>
      <c r="L9320" s="132">
        <f>IFERROR(IFERROR(INDEX(Кат!$A:$A,MATCH($C9320,Кат!$I:$I,0)),INDEX(Торг!$A:$A,MATCH($C9320,Торг!$I:$I,0))),"")</f>
        <v>425135</v>
      </c>
      <c r="M9320" s="132">
        <f>IFERROR(IFERROR(INDEX(Кат!$B:$B,MATCH($C9320,Кат!$I:$I,0)),INDEX(Торг!$B:$B,MATCH($C9320,Торг!$I:$I,0))),"")</f>
        <v>425135</v>
      </c>
      <c r="N9320" s="132" t="str">
        <f t="shared" si="145"/>
        <v>НПЦ Пружина NPC00107</v>
      </c>
      <c r="O9320" s="132" t="str">
        <f>IFERROR(IFERROR(INDEX(Кат!$B:$B,MATCH($N9320,Кат!$I:$I,0)),INDEX(Торг!$B:$B,MATCH($N9320,Торг!$I:$I,0))),"")</f>
        <v/>
      </c>
    </row>
    <row r="9321" spans="1:15">
      <c r="A9321" t="s">
        <v>31269</v>
      </c>
      <c r="C9321" s="191" t="s">
        <v>31270</v>
      </c>
      <c r="E9321" t="s">
        <v>33048</v>
      </c>
      <c r="F9321" t="s">
        <v>31264</v>
      </c>
      <c r="G9321" t="s">
        <v>375</v>
      </c>
      <c r="H9321">
        <v>2700</v>
      </c>
      <c r="J9321" t="s">
        <v>22634</v>
      </c>
      <c r="K9321" s="132" t="str">
        <f>IFERROR(IFERROR(INDEX(Кат!$O:$O,MATCH($C9321,Кат!$I:$I,0)),INDEX(Торг!$L:$L,MATCH($C9321,Торг!$I:$I,0))),"")</f>
        <v>шпак</v>
      </c>
      <c r="L9321" s="132">
        <f>IFERROR(IFERROR(INDEX(Кат!$A:$A,MATCH($C9321,Кат!$I:$I,0)),INDEX(Торг!$A:$A,MATCH($C9321,Торг!$I:$I,0))),"")</f>
        <v>425142</v>
      </c>
      <c r="M9321" s="132">
        <f>IFERROR(IFERROR(INDEX(Кат!$B:$B,MATCH($C9321,Кат!$I:$I,0)),INDEX(Торг!$B:$B,MATCH($C9321,Торг!$I:$I,0))),"")</f>
        <v>425142</v>
      </c>
      <c r="N9321" s="132" t="str">
        <f t="shared" si="145"/>
        <v>НПЦ Пружина NPC00051</v>
      </c>
      <c r="O9321" s="132" t="str">
        <f>IFERROR(IFERROR(INDEX(Кат!$B:$B,MATCH($N9321,Кат!$I:$I,0)),INDEX(Торг!$B:$B,MATCH($N9321,Торг!$I:$I,0))),"")</f>
        <v/>
      </c>
    </row>
    <row r="9322" spans="1:15">
      <c r="A9322" t="s">
        <v>31271</v>
      </c>
      <c r="C9322" s="191" t="s">
        <v>31272</v>
      </c>
      <c r="E9322" t="s">
        <v>33049</v>
      </c>
      <c r="F9322" t="s">
        <v>31264</v>
      </c>
      <c r="G9322" t="s">
        <v>375</v>
      </c>
      <c r="H9322">
        <v>2600</v>
      </c>
      <c r="J9322" t="s">
        <v>22634</v>
      </c>
      <c r="K9322" s="132" t="str">
        <f>IFERROR(IFERROR(INDEX(Кат!$O:$O,MATCH($C9322,Кат!$I:$I,0)),INDEX(Торг!$L:$L,MATCH($C9322,Торг!$I:$I,0))),"")</f>
        <v>шпак</v>
      </c>
      <c r="L9322" s="132">
        <f>IFERROR(IFERROR(INDEX(Кат!$A:$A,MATCH($C9322,Кат!$I:$I,0)),INDEX(Торг!$A:$A,MATCH($C9322,Торг!$I:$I,0))),"")</f>
        <v>425151</v>
      </c>
      <c r="M9322" s="132">
        <f>IFERROR(IFERROR(INDEX(Кат!$B:$B,MATCH($C9322,Кат!$I:$I,0)),INDEX(Торг!$B:$B,MATCH($C9322,Торг!$I:$I,0))),"")</f>
        <v>425151</v>
      </c>
      <c r="N9322" s="132" t="str">
        <f t="shared" si="145"/>
        <v>НПЦ Пружина NPC00108</v>
      </c>
      <c r="O9322" s="132" t="str">
        <f>IFERROR(IFERROR(INDEX(Кат!$B:$B,MATCH($N9322,Кат!$I:$I,0)),INDEX(Торг!$B:$B,MATCH($N9322,Торг!$I:$I,0))),"")</f>
        <v/>
      </c>
    </row>
    <row r="9323" spans="1:15">
      <c r="A9323" t="s">
        <v>31273</v>
      </c>
      <c r="C9323" s="191" t="s">
        <v>31274</v>
      </c>
      <c r="E9323" t="s">
        <v>33050</v>
      </c>
      <c r="F9323" t="s">
        <v>31264</v>
      </c>
      <c r="G9323" t="s">
        <v>375</v>
      </c>
      <c r="H9323">
        <v>3250</v>
      </c>
      <c r="J9323" t="s">
        <v>22634</v>
      </c>
      <c r="K9323" s="132" t="str">
        <f>IFERROR(IFERROR(INDEX(Кат!$O:$O,MATCH($C9323,Кат!$I:$I,0)),INDEX(Торг!$L:$L,MATCH($C9323,Торг!$I:$I,0))),"")</f>
        <v>шпак</v>
      </c>
      <c r="L9323" s="132">
        <f>IFERROR(IFERROR(INDEX(Кат!$A:$A,MATCH($C9323,Кат!$I:$I,0)),INDEX(Торг!$A:$A,MATCH($C9323,Торг!$I:$I,0))),"")</f>
        <v>425154</v>
      </c>
      <c r="M9323" s="132">
        <f>IFERROR(IFERROR(INDEX(Кат!$B:$B,MATCH($C9323,Кат!$I:$I,0)),INDEX(Торг!$B:$B,MATCH($C9323,Торг!$I:$I,0))),"")</f>
        <v>425154</v>
      </c>
      <c r="N9323" s="132" t="str">
        <f t="shared" si="145"/>
        <v>НПЦ Пружина NPC00120</v>
      </c>
      <c r="O9323" s="132" t="str">
        <f>IFERROR(IFERROR(INDEX(Кат!$B:$B,MATCH($N9323,Кат!$I:$I,0)),INDEX(Торг!$B:$B,MATCH($N9323,Торг!$I:$I,0))),"")</f>
        <v/>
      </c>
    </row>
    <row r="9324" spans="1:15">
      <c r="A9324" t="s">
        <v>33051</v>
      </c>
      <c r="C9324" s="191" t="s">
        <v>31931</v>
      </c>
      <c r="E9324" t="s">
        <v>33052</v>
      </c>
      <c r="G9324" t="s">
        <v>375</v>
      </c>
      <c r="H9324">
        <v>2350</v>
      </c>
      <c r="J9324" t="s">
        <v>22634</v>
      </c>
      <c r="K9324" s="132" t="str">
        <f>IFERROR(IFERROR(INDEX(Кат!$O:$O,MATCH($C9324,Кат!$I:$I,0)),INDEX(Торг!$L:$L,MATCH($C9324,Торг!$I:$I,0))),"")</f>
        <v>Ошибка</v>
      </c>
      <c r="L9324" s="132">
        <f>IFERROR(IFERROR(INDEX(Кат!$A:$A,MATCH($C9324,Кат!$I:$I,0)),INDEX(Торг!$A:$A,MATCH($C9324,Торг!$I:$I,0))),"")</f>
        <v>425259</v>
      </c>
      <c r="M9324" s="132">
        <f>IFERROR(IFERROR(INDEX(Кат!$B:$B,MATCH($C9324,Кат!$I:$I,0)),INDEX(Торг!$B:$B,MATCH($C9324,Торг!$I:$I,0))),"")</f>
        <v>425259</v>
      </c>
      <c r="N9324" s="132" t="str">
        <f t="shared" si="145"/>
        <v xml:space="preserve"> NPC00118</v>
      </c>
      <c r="O9324" s="132" t="str">
        <f>IFERROR(IFERROR(INDEX(Кат!$B:$B,MATCH($N9324,Кат!$I:$I,0)),INDEX(Торг!$B:$B,MATCH($N9324,Торг!$I:$I,0))),"")</f>
        <v/>
      </c>
    </row>
    <row r="9325" spans="1:15">
      <c r="A9325" t="s">
        <v>33053</v>
      </c>
      <c r="C9325" s="191" t="s">
        <v>33054</v>
      </c>
      <c r="E9325" t="s">
        <v>33055</v>
      </c>
      <c r="G9325" t="s">
        <v>375</v>
      </c>
      <c r="H9325">
        <v>2550</v>
      </c>
      <c r="J9325" t="s">
        <v>22634</v>
      </c>
      <c r="K9325" s="132" t="str">
        <f>IFERROR(IFERROR(INDEX(Кат!$O:$O,MATCH($C9325,Кат!$I:$I,0)),INDEX(Торг!$L:$L,MATCH($C9325,Торг!$I:$I,0))),"")</f>
        <v/>
      </c>
      <c r="L9325" s="132" t="str">
        <f>IFERROR(IFERROR(INDEX(Кат!$A:$A,MATCH($C9325,Кат!$I:$I,0)),INDEX(Торг!$A:$A,MATCH($C9325,Торг!$I:$I,0))),"")</f>
        <v/>
      </c>
      <c r="M9325" s="132" t="str">
        <f>IFERROR(IFERROR(INDEX(Кат!$B:$B,MATCH($C9325,Кат!$I:$I,0)),INDEX(Торг!$B:$B,MATCH($C9325,Торг!$I:$I,0))),"")</f>
        <v/>
      </c>
      <c r="N9325" s="132" t="str">
        <f t="shared" si="145"/>
        <v xml:space="preserve"> NPC00119</v>
      </c>
      <c r="O9325" s="132" t="str">
        <f>IFERROR(IFERROR(INDEX(Кат!$B:$B,MATCH($N9325,Кат!$I:$I,0)),INDEX(Торг!$B:$B,MATCH($N9325,Торг!$I:$I,0))),"")</f>
        <v/>
      </c>
    </row>
    <row r="9326" spans="1:15">
      <c r="A9326" t="s">
        <v>33056</v>
      </c>
      <c r="C9326" s="191" t="s">
        <v>31933</v>
      </c>
      <c r="E9326" t="s">
        <v>33057</v>
      </c>
      <c r="G9326" t="s">
        <v>375</v>
      </c>
      <c r="H9326">
        <v>2750</v>
      </c>
      <c r="J9326" t="s">
        <v>22634</v>
      </c>
      <c r="K9326" s="132" t="str">
        <f>IFERROR(IFERROR(INDEX(Кат!$O:$O,MATCH($C9326,Кат!$I:$I,0)),INDEX(Торг!$L:$L,MATCH($C9326,Торг!$I:$I,0))),"")</f>
        <v>Ошибка</v>
      </c>
      <c r="L9326" s="132">
        <f>IFERROR(IFERROR(INDEX(Кат!$A:$A,MATCH($C9326,Кат!$I:$I,0)),INDEX(Торг!$A:$A,MATCH($C9326,Торг!$I:$I,0))),"")</f>
        <v>425210</v>
      </c>
      <c r="M9326" s="132">
        <f>IFERROR(IFERROR(INDEX(Кат!$B:$B,MATCH($C9326,Кат!$I:$I,0)),INDEX(Торг!$B:$B,MATCH($C9326,Торг!$I:$I,0))),"")</f>
        <v>425210</v>
      </c>
      <c r="N9326" s="132" t="str">
        <f t="shared" si="145"/>
        <v xml:space="preserve"> NPC00058</v>
      </c>
      <c r="O9326" s="132" t="str">
        <f>IFERROR(IFERROR(INDEX(Кат!$B:$B,MATCH($N9326,Кат!$I:$I,0)),INDEX(Торг!$B:$B,MATCH($N9326,Торг!$I:$I,0))),"")</f>
        <v/>
      </c>
    </row>
    <row r="9327" spans="1:15">
      <c r="A9327" t="s">
        <v>31275</v>
      </c>
      <c r="C9327" s="191" t="s">
        <v>31276</v>
      </c>
      <c r="E9327" t="s">
        <v>33058</v>
      </c>
      <c r="F9327" t="s">
        <v>31264</v>
      </c>
      <c r="G9327" t="s">
        <v>375</v>
      </c>
      <c r="H9327">
        <v>2700</v>
      </c>
      <c r="J9327" t="s">
        <v>22634</v>
      </c>
      <c r="K9327" s="132" t="str">
        <f>IFERROR(IFERROR(INDEX(Кат!$O:$O,MATCH($C9327,Кат!$I:$I,0)),INDEX(Торг!$L:$L,MATCH($C9327,Торг!$I:$I,0))),"")</f>
        <v>шпак</v>
      </c>
      <c r="L9327" s="132">
        <f>IFERROR(IFERROR(INDEX(Кат!$A:$A,MATCH($C9327,Кат!$I:$I,0)),INDEX(Торг!$A:$A,MATCH($C9327,Торг!$I:$I,0))),"")</f>
        <v>425208</v>
      </c>
      <c r="M9327" s="132">
        <f>IFERROR(IFERROR(INDEX(Кат!$B:$B,MATCH($C9327,Кат!$I:$I,0)),INDEX(Торг!$B:$B,MATCH($C9327,Торг!$I:$I,0))),"")</f>
        <v>425208</v>
      </c>
      <c r="N9327" s="132" t="str">
        <f t="shared" si="145"/>
        <v>НПЦ Пружина NPC00059</v>
      </c>
      <c r="O9327" s="132" t="str">
        <f>IFERROR(IFERROR(INDEX(Кат!$B:$B,MATCH($N9327,Кат!$I:$I,0)),INDEX(Торг!$B:$B,MATCH($N9327,Торг!$I:$I,0))),"")</f>
        <v/>
      </c>
    </row>
    <row r="9328" spans="1:15">
      <c r="A9328" t="s">
        <v>24755</v>
      </c>
      <c r="C9328" s="191"/>
      <c r="E9328" t="s">
        <v>24756</v>
      </c>
      <c r="J9328" t="s">
        <v>22634</v>
      </c>
      <c r="K9328" s="132" t="str">
        <f>IFERROR(IFERROR(INDEX(Кат!$O:$O,MATCH($C9328,Кат!$I:$I,0)),INDEX(Торг!$L:$L,MATCH($C9328,Торг!$I:$I,0))),"")</f>
        <v/>
      </c>
      <c r="L9328" s="132" t="str">
        <f>IFERROR(IFERROR(INDEX(Кат!$A:$A,MATCH($C9328,Кат!$I:$I,0)),INDEX(Торг!$A:$A,MATCH($C9328,Торг!$I:$I,0))),"")</f>
        <v/>
      </c>
      <c r="M9328" s="132" t="str">
        <f>IFERROR(IFERROR(INDEX(Кат!$B:$B,MATCH($C9328,Кат!$I:$I,0)),INDEX(Торг!$B:$B,MATCH($C9328,Торг!$I:$I,0))),"")</f>
        <v/>
      </c>
      <c r="N9328" s="132" t="str">
        <f t="shared" si="145"/>
        <v xml:space="preserve"> </v>
      </c>
      <c r="O9328" s="132" t="str">
        <f>IFERROR(IFERROR(INDEX(Кат!$B:$B,MATCH($N9328,Кат!$I:$I,0)),INDEX(Торг!$B:$B,MATCH($N9328,Торг!$I:$I,0))),"")</f>
        <v/>
      </c>
    </row>
    <row r="9329" spans="1:15">
      <c r="A9329" t="s">
        <v>24757</v>
      </c>
      <c r="C9329" s="191"/>
      <c r="E9329" t="s">
        <v>24758</v>
      </c>
      <c r="J9329" t="s">
        <v>22634</v>
      </c>
      <c r="K9329" s="132" t="str">
        <f>IFERROR(IFERROR(INDEX(Кат!$O:$O,MATCH($C9329,Кат!$I:$I,0)),INDEX(Торг!$L:$L,MATCH($C9329,Торг!$I:$I,0))),"")</f>
        <v/>
      </c>
      <c r="L9329" s="132" t="str">
        <f>IFERROR(IFERROR(INDEX(Кат!$A:$A,MATCH($C9329,Кат!$I:$I,0)),INDEX(Торг!$A:$A,MATCH($C9329,Торг!$I:$I,0))),"")</f>
        <v/>
      </c>
      <c r="M9329" s="132" t="str">
        <f>IFERROR(IFERROR(INDEX(Кат!$B:$B,MATCH($C9329,Кат!$I:$I,0)),INDEX(Торг!$B:$B,MATCH($C9329,Торг!$I:$I,0))),"")</f>
        <v/>
      </c>
      <c r="N9329" s="132" t="str">
        <f t="shared" si="145"/>
        <v xml:space="preserve"> </v>
      </c>
      <c r="O9329" s="132" t="str">
        <f>IFERROR(IFERROR(INDEX(Кат!$B:$B,MATCH($N9329,Кат!$I:$I,0)),INDEX(Торг!$B:$B,MATCH($N9329,Торг!$I:$I,0))),"")</f>
        <v/>
      </c>
    </row>
    <row r="9330" spans="1:15">
      <c r="A9330" t="s">
        <v>20993</v>
      </c>
      <c r="C9330" s="191" t="s">
        <v>3941</v>
      </c>
      <c r="E9330" t="s">
        <v>3942</v>
      </c>
      <c r="F9330" t="s">
        <v>3943</v>
      </c>
      <c r="G9330" t="s">
        <v>375</v>
      </c>
      <c r="H9330">
        <v>1250</v>
      </c>
      <c r="J9330" t="s">
        <v>22634</v>
      </c>
      <c r="K9330" s="132" t="str">
        <f>IFERROR(IFERROR(INDEX(Кат!$O:$O,MATCH($C9330,Кат!$I:$I,0)),INDEX(Торг!$L:$L,MATCH($C9330,Торг!$I:$I,0))),"")</f>
        <v/>
      </c>
      <c r="L9330" s="132" t="str">
        <f>IFERROR(IFERROR(INDEX(Кат!$A:$A,MATCH($C9330,Кат!$I:$I,0)),INDEX(Торг!$A:$A,MATCH($C9330,Торг!$I:$I,0))),"")</f>
        <v/>
      </c>
      <c r="M9330" s="132" t="str">
        <f>IFERROR(IFERROR(INDEX(Кат!$B:$B,MATCH($C9330,Кат!$I:$I,0)),INDEX(Торг!$B:$B,MATCH($C9330,Торг!$I:$I,0))),"")</f>
        <v/>
      </c>
      <c r="N9330" s="132" t="str">
        <f t="shared" si="145"/>
        <v>ВАЗИНТЕРСЕРВИС 21010-3502090-55</v>
      </c>
      <c r="O9330" s="132" t="str">
        <f>IFERROR(IFERROR(INDEX(Кат!$B:$B,MATCH($N9330,Кат!$I:$I,0)),INDEX(Торг!$B:$B,MATCH($N9330,Торг!$I:$I,0))),"")</f>
        <v/>
      </c>
    </row>
    <row r="9331" spans="1:15">
      <c r="A9331" t="s">
        <v>20994</v>
      </c>
      <c r="C9331" s="191" t="s">
        <v>3944</v>
      </c>
      <c r="E9331" t="s">
        <v>3945</v>
      </c>
      <c r="F9331" t="s">
        <v>3943</v>
      </c>
      <c r="G9331" t="s">
        <v>375</v>
      </c>
      <c r="H9331">
        <v>900</v>
      </c>
      <c r="J9331" t="s">
        <v>22634</v>
      </c>
      <c r="K9331" s="132" t="str">
        <f>IFERROR(IFERROR(INDEX(Кат!$O:$O,MATCH($C9331,Кат!$I:$I,0)),INDEX(Торг!$L:$L,MATCH($C9331,Торг!$I:$I,0))),"")</f>
        <v/>
      </c>
      <c r="L9331" s="132" t="str">
        <f>IFERROR(IFERROR(INDEX(Кат!$A:$A,MATCH($C9331,Кат!$I:$I,0)),INDEX(Торг!$A:$A,MATCH($C9331,Торг!$I:$I,0))),"")</f>
        <v/>
      </c>
      <c r="M9331" s="132" t="str">
        <f>IFERROR(IFERROR(INDEX(Кат!$B:$B,MATCH($C9331,Кат!$I:$I,0)),INDEX(Торг!$B:$B,MATCH($C9331,Торг!$I:$I,0))),"")</f>
        <v/>
      </c>
      <c r="N9331" s="132" t="str">
        <f t="shared" si="145"/>
        <v>ВАЗИНТЕРСЕРВИС 21080-3502090-55</v>
      </c>
      <c r="O9331" s="132" t="str">
        <f>IFERROR(IFERROR(INDEX(Кат!$B:$B,MATCH($N9331,Кат!$I:$I,0)),INDEX(Торг!$B:$B,MATCH($N9331,Торг!$I:$I,0))),"")</f>
        <v/>
      </c>
    </row>
    <row r="9332" spans="1:15">
      <c r="A9332" t="s">
        <v>20995</v>
      </c>
      <c r="C9332" s="191" t="s">
        <v>3946</v>
      </c>
      <c r="E9332" t="s">
        <v>3947</v>
      </c>
      <c r="F9332" t="s">
        <v>3943</v>
      </c>
      <c r="G9332" t="s">
        <v>375</v>
      </c>
      <c r="H9332">
        <v>1000</v>
      </c>
      <c r="J9332" t="s">
        <v>22634</v>
      </c>
      <c r="K9332" s="132" t="str">
        <f>IFERROR(IFERROR(INDEX(Кат!$O:$O,MATCH($C9332,Кат!$I:$I,0)),INDEX(Торг!$L:$L,MATCH($C9332,Торг!$I:$I,0))),"")</f>
        <v/>
      </c>
      <c r="L9332" s="132" t="str">
        <f>IFERROR(IFERROR(INDEX(Кат!$A:$A,MATCH($C9332,Кат!$I:$I,0)),INDEX(Торг!$A:$A,MATCH($C9332,Торг!$I:$I,0))),"")</f>
        <v/>
      </c>
      <c r="M9332" s="132" t="str">
        <f>IFERROR(IFERROR(INDEX(Кат!$B:$B,MATCH($C9332,Кат!$I:$I,0)),INDEX(Торг!$B:$B,MATCH($C9332,Торг!$I:$I,0))),"")</f>
        <v/>
      </c>
      <c r="N9332" s="132" t="str">
        <f t="shared" si="145"/>
        <v>ВАЗИНТЕРСЕРВИС 11180-3502090-55</v>
      </c>
      <c r="O9332" s="132" t="str">
        <f>IFERROR(IFERROR(INDEX(Кат!$B:$B,MATCH($N9332,Кат!$I:$I,0)),INDEX(Торг!$B:$B,MATCH($N9332,Торг!$I:$I,0))),"")</f>
        <v/>
      </c>
    </row>
    <row r="9333" spans="1:15">
      <c r="A9333" t="s">
        <v>20996</v>
      </c>
      <c r="C9333" s="191" t="s">
        <v>3948</v>
      </c>
      <c r="E9333" t="s">
        <v>3949</v>
      </c>
      <c r="F9333" t="s">
        <v>3943</v>
      </c>
      <c r="G9333" t="s">
        <v>375</v>
      </c>
      <c r="H9333">
        <v>1030</v>
      </c>
      <c r="J9333" t="s">
        <v>22634</v>
      </c>
      <c r="K9333" s="132" t="str">
        <f>IFERROR(IFERROR(INDEX(Кат!$O:$O,MATCH($C9333,Кат!$I:$I,0)),INDEX(Торг!$L:$L,MATCH($C9333,Торг!$I:$I,0))),"")</f>
        <v/>
      </c>
      <c r="L9333" s="132" t="str">
        <f>IFERROR(IFERROR(INDEX(Кат!$A:$A,MATCH($C9333,Кат!$I:$I,0)),INDEX(Торг!$A:$A,MATCH($C9333,Торг!$I:$I,0))),"")</f>
        <v/>
      </c>
      <c r="M9333" s="132" t="str">
        <f>IFERROR(IFERROR(INDEX(Кат!$B:$B,MATCH($C9333,Кат!$I:$I,0)),INDEX(Торг!$B:$B,MATCH($C9333,Торг!$I:$I,0))),"")</f>
        <v/>
      </c>
      <c r="N9333" s="132" t="str">
        <f t="shared" si="145"/>
        <v>ВАЗИНТЕРСЕРВИС 21920-3502090-55</v>
      </c>
      <c r="O9333" s="132" t="str">
        <f>IFERROR(IFERROR(INDEX(Кат!$B:$B,MATCH($N9333,Кат!$I:$I,0)),INDEX(Торг!$B:$B,MATCH($N9333,Торг!$I:$I,0))),"")</f>
        <v/>
      </c>
    </row>
    <row r="9334" spans="1:15">
      <c r="A9334" t="s">
        <v>20997</v>
      </c>
      <c r="C9334" s="191" t="s">
        <v>3950</v>
      </c>
      <c r="E9334" t="s">
        <v>27433</v>
      </c>
      <c r="F9334" t="s">
        <v>3943</v>
      </c>
      <c r="G9334" t="s">
        <v>399</v>
      </c>
      <c r="H9334">
        <v>670</v>
      </c>
      <c r="J9334" t="s">
        <v>22634</v>
      </c>
      <c r="K9334" s="132" t="str">
        <f>IFERROR(IFERROR(INDEX(Кат!$O:$O,MATCH($C9334,Кат!$I:$I,0)),INDEX(Торг!$L:$L,MATCH($C9334,Торг!$I:$I,0))),"")</f>
        <v/>
      </c>
      <c r="L9334" s="132" t="str">
        <f>IFERROR(IFERROR(INDEX(Кат!$A:$A,MATCH($C9334,Кат!$I:$I,0)),INDEX(Торг!$A:$A,MATCH($C9334,Торг!$I:$I,0))),"")</f>
        <v/>
      </c>
      <c r="M9334" s="132" t="str">
        <f>IFERROR(IFERROR(INDEX(Кат!$B:$B,MATCH($C9334,Кат!$I:$I,0)),INDEX(Торг!$B:$B,MATCH($C9334,Торг!$I:$I,0))),"")</f>
        <v/>
      </c>
      <c r="N9334" s="132" t="str">
        <f t="shared" si="145"/>
        <v>ВАЗИНТЕРСЕРВИС 21050-3502040-00</v>
      </c>
      <c r="O9334" s="132" t="str">
        <f>IFERROR(IFERROR(INDEX(Кат!$B:$B,MATCH($N9334,Кат!$I:$I,0)),INDEX(Торг!$B:$B,MATCH($N9334,Торг!$I:$I,0))),"")</f>
        <v/>
      </c>
    </row>
    <row r="9335" spans="1:15">
      <c r="A9335" t="s">
        <v>20998</v>
      </c>
      <c r="C9335" s="191" t="s">
        <v>10945</v>
      </c>
      <c r="E9335" t="s">
        <v>10946</v>
      </c>
      <c r="F9335" t="s">
        <v>3943</v>
      </c>
      <c r="G9335" t="s">
        <v>399</v>
      </c>
      <c r="H9335">
        <v>270</v>
      </c>
      <c r="J9335" t="s">
        <v>22634</v>
      </c>
      <c r="K9335" s="132" t="str">
        <f>IFERROR(IFERROR(INDEX(Кат!$O:$O,MATCH($C9335,Кат!$I:$I,0)),INDEX(Торг!$L:$L,MATCH($C9335,Торг!$I:$I,0))),"")</f>
        <v/>
      </c>
      <c r="L9335" s="132" t="str">
        <f>IFERROR(IFERROR(INDEX(Кат!$A:$A,MATCH($C9335,Кат!$I:$I,0)),INDEX(Торг!$A:$A,MATCH($C9335,Торг!$I:$I,0))),"")</f>
        <v/>
      </c>
      <c r="M9335" s="132" t="str">
        <f>IFERROR(IFERROR(INDEX(Кат!$B:$B,MATCH($C9335,Кат!$I:$I,0)),INDEX(Торг!$B:$B,MATCH($C9335,Торг!$I:$I,0))),"")</f>
        <v/>
      </c>
      <c r="N9335" s="132" t="str">
        <f t="shared" si="145"/>
        <v>ВАЗИНТЕРСЕРВИС 21210-3414138-00</v>
      </c>
      <c r="O9335" s="132" t="str">
        <f>IFERROR(IFERROR(INDEX(Кат!$B:$B,MATCH($N9335,Кат!$I:$I,0)),INDEX(Торг!$B:$B,MATCH($N9335,Торг!$I:$I,0))),"")</f>
        <v/>
      </c>
    </row>
    <row r="9336" spans="1:15">
      <c r="A9336" t="s">
        <v>20999</v>
      </c>
      <c r="C9336" s="191" t="s">
        <v>10947</v>
      </c>
      <c r="E9336" t="s">
        <v>10948</v>
      </c>
      <c r="F9336" t="s">
        <v>3943</v>
      </c>
      <c r="G9336" t="s">
        <v>399</v>
      </c>
      <c r="H9336">
        <v>265</v>
      </c>
      <c r="J9336" t="s">
        <v>22634</v>
      </c>
      <c r="K9336" s="132" t="str">
        <f>IFERROR(IFERROR(INDEX(Кат!$O:$O,MATCH($C9336,Кат!$I:$I,0)),INDEX(Торг!$L:$L,MATCH($C9336,Торг!$I:$I,0))),"")</f>
        <v/>
      </c>
      <c r="L9336" s="132" t="str">
        <f>IFERROR(IFERROR(INDEX(Кат!$A:$A,MATCH($C9336,Кат!$I:$I,0)),INDEX(Торг!$A:$A,MATCH($C9336,Торг!$I:$I,0))),"")</f>
        <v/>
      </c>
      <c r="M9336" s="132" t="str">
        <f>IFERROR(IFERROR(INDEX(Кат!$B:$B,MATCH($C9336,Кат!$I:$I,0)),INDEX(Торг!$B:$B,MATCH($C9336,Торг!$I:$I,0))),"")</f>
        <v/>
      </c>
      <c r="N9336" s="132" t="str">
        <f t="shared" si="145"/>
        <v>ВАЗИНТЕРСЕРВИС 21010-3003136-00</v>
      </c>
      <c r="O9336" s="132" t="str">
        <f>IFERROR(IFERROR(INDEX(Кат!$B:$B,MATCH($N9336,Кат!$I:$I,0)),INDEX(Торг!$B:$B,MATCH($N9336,Торг!$I:$I,0))),"")</f>
        <v/>
      </c>
    </row>
    <row r="9337" spans="1:15">
      <c r="A9337" t="s">
        <v>21000</v>
      </c>
      <c r="C9337" s="191" t="s">
        <v>10949</v>
      </c>
      <c r="E9337" t="s">
        <v>10950</v>
      </c>
      <c r="F9337" t="s">
        <v>3943</v>
      </c>
      <c r="G9337" t="s">
        <v>399</v>
      </c>
      <c r="H9337">
        <v>265</v>
      </c>
      <c r="J9337" t="s">
        <v>22634</v>
      </c>
      <c r="K9337" s="132" t="str">
        <f>IFERROR(IFERROR(INDEX(Кат!$O:$O,MATCH($C9337,Кат!$I:$I,0)),INDEX(Торг!$L:$L,MATCH($C9337,Торг!$I:$I,0))),"")</f>
        <v/>
      </c>
      <c r="L9337" s="132" t="str">
        <f>IFERROR(IFERROR(INDEX(Кат!$A:$A,MATCH($C9337,Кат!$I:$I,0)),INDEX(Торг!$A:$A,MATCH($C9337,Торг!$I:$I,0))),"")</f>
        <v/>
      </c>
      <c r="M9337" s="132" t="str">
        <f>IFERROR(IFERROR(INDEX(Кат!$B:$B,MATCH($C9337,Кат!$I:$I,0)),INDEX(Торг!$B:$B,MATCH($C9337,Торг!$I:$I,0))),"")</f>
        <v/>
      </c>
      <c r="N9337" s="132" t="str">
        <f t="shared" si="145"/>
        <v>ВАЗИНТЕРСЕРВИС 21010-3003130-00</v>
      </c>
      <c r="O9337" s="132" t="str">
        <f>IFERROR(IFERROR(INDEX(Кат!$B:$B,MATCH($N9337,Кат!$I:$I,0)),INDEX(Торг!$B:$B,MATCH($N9337,Торг!$I:$I,0))),"")</f>
        <v/>
      </c>
    </row>
    <row r="9338" spans="1:15">
      <c r="A9338" t="s">
        <v>21001</v>
      </c>
      <c r="C9338" s="191" t="s">
        <v>10951</v>
      </c>
      <c r="E9338" t="s">
        <v>10952</v>
      </c>
      <c r="F9338" t="s">
        <v>3943</v>
      </c>
      <c r="G9338" t="s">
        <v>399</v>
      </c>
      <c r="H9338">
        <v>360</v>
      </c>
      <c r="J9338" t="s">
        <v>22634</v>
      </c>
      <c r="K9338" s="132" t="str">
        <f>IFERROR(IFERROR(INDEX(Кат!$O:$O,MATCH($C9338,Кат!$I:$I,0)),INDEX(Торг!$L:$L,MATCH($C9338,Торг!$I:$I,0))),"")</f>
        <v/>
      </c>
      <c r="L9338" s="132" t="str">
        <f>IFERROR(IFERROR(INDEX(Кат!$A:$A,MATCH($C9338,Кат!$I:$I,0)),INDEX(Торг!$A:$A,MATCH($C9338,Торг!$I:$I,0))),"")</f>
        <v/>
      </c>
      <c r="M9338" s="132" t="str">
        <f>IFERROR(IFERROR(INDEX(Кат!$B:$B,MATCH($C9338,Кат!$I:$I,0)),INDEX(Торг!$B:$B,MATCH($C9338,Торг!$I:$I,0))),"")</f>
        <v/>
      </c>
      <c r="N9338" s="132" t="str">
        <f t="shared" si="145"/>
        <v>ВАЗИНТЕРСЕРВИС 21010-3003134-00</v>
      </c>
      <c r="O9338" s="132" t="str">
        <f>IFERROR(IFERROR(INDEX(Кат!$B:$B,MATCH($N9338,Кат!$I:$I,0)),INDEX(Торг!$B:$B,MATCH($N9338,Торг!$I:$I,0))),"")</f>
        <v/>
      </c>
    </row>
    <row r="9339" spans="1:15">
      <c r="A9339" t="s">
        <v>21002</v>
      </c>
      <c r="C9339" s="191" t="s">
        <v>3951</v>
      </c>
      <c r="E9339" t="s">
        <v>3952</v>
      </c>
      <c r="F9339" t="s">
        <v>3943</v>
      </c>
      <c r="G9339" t="s">
        <v>375</v>
      </c>
      <c r="H9339">
        <v>970</v>
      </c>
      <c r="J9339" t="s">
        <v>22634</v>
      </c>
      <c r="K9339" s="132" t="str">
        <f>IFERROR(IFERROR(INDEX(Кат!$O:$O,MATCH($C9339,Кат!$I:$I,0)),INDEX(Торг!$L:$L,MATCH($C9339,Торг!$I:$I,0))),"")</f>
        <v/>
      </c>
      <c r="L9339" s="132" t="str">
        <f>IFERROR(IFERROR(INDEX(Кат!$A:$A,MATCH($C9339,Кат!$I:$I,0)),INDEX(Торг!$A:$A,MATCH($C9339,Торг!$I:$I,0))),"")</f>
        <v/>
      </c>
      <c r="M9339" s="132" t="str">
        <f>IFERROR(IFERROR(INDEX(Кат!$B:$B,MATCH($C9339,Кат!$I:$I,0)),INDEX(Торг!$B:$B,MATCH($C9339,Торг!$I:$I,0))),"")</f>
        <v/>
      </c>
      <c r="N9339" s="132" t="str">
        <f t="shared" si="145"/>
        <v>ВАЗИНТЕРСЕРВИС 11180-3414100-00</v>
      </c>
      <c r="O9339" s="132" t="str">
        <f>IFERROR(IFERROR(INDEX(Кат!$B:$B,MATCH($N9339,Кат!$I:$I,0)),INDEX(Торг!$B:$B,MATCH($N9339,Торг!$I:$I,0))),"")</f>
        <v/>
      </c>
    </row>
    <row r="9340" spans="1:15">
      <c r="A9340" t="s">
        <v>21003</v>
      </c>
      <c r="C9340" s="191" t="s">
        <v>3953</v>
      </c>
      <c r="E9340" t="s">
        <v>3954</v>
      </c>
      <c r="F9340" t="s">
        <v>3943</v>
      </c>
      <c r="G9340" t="s">
        <v>375</v>
      </c>
      <c r="H9340">
        <v>970</v>
      </c>
      <c r="J9340" t="s">
        <v>22634</v>
      </c>
      <c r="K9340" s="132" t="str">
        <f>IFERROR(IFERROR(INDEX(Кат!$O:$O,MATCH($C9340,Кат!$I:$I,0)),INDEX(Торг!$L:$L,MATCH($C9340,Торг!$I:$I,0))),"")</f>
        <v/>
      </c>
      <c r="L9340" s="132" t="str">
        <f>IFERROR(IFERROR(INDEX(Кат!$A:$A,MATCH($C9340,Кат!$I:$I,0)),INDEX(Торг!$A:$A,MATCH($C9340,Торг!$I:$I,0))),"")</f>
        <v/>
      </c>
      <c r="M9340" s="132" t="str">
        <f>IFERROR(IFERROR(INDEX(Кат!$B:$B,MATCH($C9340,Кат!$I:$I,0)),INDEX(Торг!$B:$B,MATCH($C9340,Торг!$I:$I,0))),"")</f>
        <v/>
      </c>
      <c r="N9340" s="132" t="str">
        <f t="shared" si="145"/>
        <v>ВАЗИНТЕРСЕРВИС 21080-3414100-00</v>
      </c>
      <c r="O9340" s="132" t="str">
        <f>IFERROR(IFERROR(INDEX(Кат!$B:$B,MATCH($N9340,Кат!$I:$I,0)),INDEX(Торг!$B:$B,MATCH($N9340,Торг!$I:$I,0))),"")</f>
        <v/>
      </c>
    </row>
    <row r="9341" spans="1:15">
      <c r="A9341" t="s">
        <v>21004</v>
      </c>
      <c r="C9341" s="191" t="s">
        <v>3955</v>
      </c>
      <c r="E9341" t="s">
        <v>3956</v>
      </c>
      <c r="F9341" t="s">
        <v>3943</v>
      </c>
      <c r="G9341" t="s">
        <v>375</v>
      </c>
      <c r="H9341">
        <v>1070</v>
      </c>
      <c r="J9341" t="s">
        <v>22634</v>
      </c>
      <c r="K9341" s="132" t="str">
        <f>IFERROR(IFERROR(INDEX(Кат!$O:$O,MATCH($C9341,Кат!$I:$I,0)),INDEX(Торг!$L:$L,MATCH($C9341,Торг!$I:$I,0))),"")</f>
        <v/>
      </c>
      <c r="L9341" s="132" t="str">
        <f>IFERROR(IFERROR(INDEX(Кат!$A:$A,MATCH($C9341,Кат!$I:$I,0)),INDEX(Торг!$A:$A,MATCH($C9341,Торг!$I:$I,0))),"")</f>
        <v/>
      </c>
      <c r="M9341" s="132" t="str">
        <f>IFERROR(IFERROR(INDEX(Кат!$B:$B,MATCH($C9341,Кат!$I:$I,0)),INDEX(Торг!$B:$B,MATCH($C9341,Торг!$I:$I,0))),"")</f>
        <v/>
      </c>
      <c r="N9341" s="132" t="str">
        <f t="shared" si="145"/>
        <v>ВАЗИНТЕРСЕРВИС 21100-3414100-00</v>
      </c>
      <c r="O9341" s="132" t="str">
        <f>IFERROR(IFERROR(INDEX(Кат!$B:$B,MATCH($N9341,Кат!$I:$I,0)),INDEX(Торг!$B:$B,MATCH($N9341,Торг!$I:$I,0))),"")</f>
        <v/>
      </c>
    </row>
    <row r="9342" spans="1:15">
      <c r="A9342" t="s">
        <v>21005</v>
      </c>
      <c r="C9342" s="191" t="s">
        <v>10953</v>
      </c>
      <c r="E9342" t="s">
        <v>10954</v>
      </c>
      <c r="F9342" t="s">
        <v>3943</v>
      </c>
      <c r="G9342" t="s">
        <v>375</v>
      </c>
      <c r="H9342">
        <v>550</v>
      </c>
      <c r="J9342" t="s">
        <v>22634</v>
      </c>
      <c r="K9342" s="132" t="str">
        <f>IFERROR(IFERROR(INDEX(Кат!$O:$O,MATCH($C9342,Кат!$I:$I,0)),INDEX(Торг!$L:$L,MATCH($C9342,Торг!$I:$I,0))),"")</f>
        <v/>
      </c>
      <c r="L9342" s="132" t="str">
        <f>IFERROR(IFERROR(INDEX(Кат!$A:$A,MATCH($C9342,Кат!$I:$I,0)),INDEX(Торг!$A:$A,MATCH($C9342,Торг!$I:$I,0))),"")</f>
        <v/>
      </c>
      <c r="M9342" s="132" t="str">
        <f>IFERROR(IFERROR(INDEX(Кат!$B:$B,MATCH($C9342,Кат!$I:$I,0)),INDEX(Торг!$B:$B,MATCH($C9342,Торг!$I:$I,0))),"")</f>
        <v/>
      </c>
      <c r="N9342" s="132" t="str">
        <f t="shared" si="145"/>
        <v>ВАЗИНТЕРСЕРВИС 21010-3003200-00</v>
      </c>
      <c r="O9342" s="132" t="str">
        <f>IFERROR(IFERROR(INDEX(Кат!$B:$B,MATCH($N9342,Кат!$I:$I,0)),INDEX(Торг!$B:$B,MATCH($N9342,Торг!$I:$I,0))),"")</f>
        <v/>
      </c>
    </row>
    <row r="9343" spans="1:15">
      <c r="A9343" t="s">
        <v>21006</v>
      </c>
      <c r="C9343" s="191" t="s">
        <v>10955</v>
      </c>
      <c r="E9343" t="s">
        <v>10956</v>
      </c>
      <c r="F9343" t="s">
        <v>3943</v>
      </c>
      <c r="G9343" t="s">
        <v>375</v>
      </c>
      <c r="H9343">
        <v>650</v>
      </c>
      <c r="J9343" t="s">
        <v>22634</v>
      </c>
      <c r="K9343" s="132" t="str">
        <f>IFERROR(IFERROR(INDEX(Кат!$O:$O,MATCH($C9343,Кат!$I:$I,0)),INDEX(Торг!$L:$L,MATCH($C9343,Торг!$I:$I,0))),"")</f>
        <v/>
      </c>
      <c r="L9343" s="132" t="str">
        <f>IFERROR(IFERROR(INDEX(Кат!$A:$A,MATCH($C9343,Кат!$I:$I,0)),INDEX(Торг!$A:$A,MATCH($C9343,Торг!$I:$I,0))),"")</f>
        <v/>
      </c>
      <c r="M9343" s="132" t="str">
        <f>IFERROR(IFERROR(INDEX(Кат!$B:$B,MATCH($C9343,Кат!$I:$I,0)),INDEX(Торг!$B:$B,MATCH($C9343,Торг!$I:$I,0))),"")</f>
        <v/>
      </c>
      <c r="N9343" s="132" t="str">
        <f t="shared" si="145"/>
        <v>ВАЗИНТЕРСЕРВИС 21210-3414100-00</v>
      </c>
      <c r="O9343" s="132" t="str">
        <f>IFERROR(IFERROR(INDEX(Кат!$B:$B,MATCH($N9343,Кат!$I:$I,0)),INDEX(Торг!$B:$B,MATCH($N9343,Торг!$I:$I,0))),"")</f>
        <v/>
      </c>
    </row>
    <row r="9344" spans="1:15">
      <c r="A9344" t="s">
        <v>21007</v>
      </c>
      <c r="C9344" s="191" t="s">
        <v>10957</v>
      </c>
      <c r="E9344" t="s">
        <v>10958</v>
      </c>
      <c r="F9344" t="s">
        <v>3943</v>
      </c>
      <c r="G9344" t="s">
        <v>375</v>
      </c>
      <c r="H9344">
        <v>675</v>
      </c>
      <c r="J9344" t="s">
        <v>22634</v>
      </c>
      <c r="K9344" s="132" t="str">
        <f>IFERROR(IFERROR(INDEX(Кат!$O:$O,MATCH($C9344,Кат!$I:$I,0)),INDEX(Торг!$L:$L,MATCH($C9344,Торг!$I:$I,0))),"")</f>
        <v/>
      </c>
      <c r="L9344" s="132" t="str">
        <f>IFERROR(IFERROR(INDEX(Кат!$A:$A,MATCH($C9344,Кат!$I:$I,0)),INDEX(Торг!$A:$A,MATCH($C9344,Торг!$I:$I,0))),"")</f>
        <v/>
      </c>
      <c r="M9344" s="132" t="str">
        <f>IFERROR(IFERROR(INDEX(Кат!$B:$B,MATCH($C9344,Кат!$I:$I,0)),INDEX(Торг!$B:$B,MATCH($C9344,Торг!$I:$I,0))),"")</f>
        <v/>
      </c>
      <c r="N9344" s="132" t="str">
        <f t="shared" si="145"/>
        <v>ВАЗИНТЕРСЕРВИС 21230-3414100-90</v>
      </c>
      <c r="O9344" s="132" t="str">
        <f>IFERROR(IFERROR(INDEX(Кат!$B:$B,MATCH($N9344,Кат!$I:$I,0)),INDEX(Торг!$B:$B,MATCH($N9344,Торг!$I:$I,0))),"")</f>
        <v/>
      </c>
    </row>
    <row r="9345" spans="1:15">
      <c r="A9345" t="s">
        <v>21008</v>
      </c>
      <c r="C9345" s="191" t="s">
        <v>10959</v>
      </c>
      <c r="E9345" t="s">
        <v>10960</v>
      </c>
      <c r="F9345" t="s">
        <v>3943</v>
      </c>
      <c r="G9345" t="s">
        <v>375</v>
      </c>
      <c r="H9345">
        <v>560</v>
      </c>
      <c r="J9345" t="s">
        <v>22634</v>
      </c>
      <c r="K9345" s="132" t="str">
        <f>IFERROR(IFERROR(INDEX(Кат!$O:$O,MATCH($C9345,Кат!$I:$I,0)),INDEX(Торг!$L:$L,MATCH($C9345,Торг!$I:$I,0))),"")</f>
        <v/>
      </c>
      <c r="L9345" s="132" t="str">
        <f>IFERROR(IFERROR(INDEX(Кат!$A:$A,MATCH($C9345,Кат!$I:$I,0)),INDEX(Торг!$A:$A,MATCH($C9345,Торг!$I:$I,0))),"")</f>
        <v/>
      </c>
      <c r="M9345" s="132" t="str">
        <f>IFERROR(IFERROR(INDEX(Кат!$B:$B,MATCH($C9345,Кат!$I:$I,0)),INDEX(Торг!$B:$B,MATCH($C9345,Торг!$I:$I,0))),"")</f>
        <v/>
      </c>
      <c r="N9345" s="132" t="str">
        <f t="shared" si="145"/>
        <v>ВАЗИНТЕРСЕРВИС 21010-3003100-00</v>
      </c>
      <c r="O9345" s="132" t="str">
        <f>IFERROR(IFERROR(INDEX(Кат!$B:$B,MATCH($N9345,Кат!$I:$I,0)),INDEX(Торг!$B:$B,MATCH($N9345,Торг!$I:$I,0))),"")</f>
        <v/>
      </c>
    </row>
    <row r="9346" spans="1:15">
      <c r="A9346" t="s">
        <v>21009</v>
      </c>
      <c r="C9346" s="191" t="s">
        <v>10961</v>
      </c>
      <c r="E9346" t="s">
        <v>25017</v>
      </c>
      <c r="F9346" t="s">
        <v>3943</v>
      </c>
      <c r="G9346" t="s">
        <v>399</v>
      </c>
      <c r="H9346">
        <v>940</v>
      </c>
      <c r="J9346" t="s">
        <v>22634</v>
      </c>
      <c r="K9346" s="132" t="str">
        <f>IFERROR(IFERROR(INDEX(Кат!$O:$O,MATCH($C9346,Кат!$I:$I,0)),INDEX(Торг!$L:$L,MATCH($C9346,Торг!$I:$I,0))),"")</f>
        <v/>
      </c>
      <c r="L9346" s="132" t="str">
        <f>IFERROR(IFERROR(INDEX(Кат!$A:$A,MATCH($C9346,Кат!$I:$I,0)),INDEX(Торг!$A:$A,MATCH($C9346,Торг!$I:$I,0))),"")</f>
        <v/>
      </c>
      <c r="M9346" s="132" t="str">
        <f>IFERROR(IFERROR(INDEX(Кат!$B:$B,MATCH($C9346,Кат!$I:$I,0)),INDEX(Торг!$B:$B,MATCH($C9346,Торг!$I:$I,0))),"")</f>
        <v/>
      </c>
      <c r="N9346" s="132" t="str">
        <f t="shared" si="145"/>
        <v>ВАЗИНТЕРСЕРВИС 21080-2904270-00</v>
      </c>
      <c r="O9346" s="132" t="str">
        <f>IFERROR(IFERROR(INDEX(Кат!$B:$B,MATCH($N9346,Кат!$I:$I,0)),INDEX(Торг!$B:$B,MATCH($N9346,Торг!$I:$I,0))),"")</f>
        <v/>
      </c>
    </row>
    <row r="9347" spans="1:15">
      <c r="A9347" t="s">
        <v>21010</v>
      </c>
      <c r="C9347" s="191" t="s">
        <v>10962</v>
      </c>
      <c r="E9347" t="s">
        <v>10963</v>
      </c>
      <c r="F9347" t="s">
        <v>3943</v>
      </c>
      <c r="G9347" t="s">
        <v>399</v>
      </c>
      <c r="H9347">
        <v>1220</v>
      </c>
      <c r="J9347" t="s">
        <v>22634</v>
      </c>
      <c r="K9347" s="132" t="str">
        <f>IFERROR(IFERROR(INDEX(Кат!$O:$O,MATCH($C9347,Кат!$I:$I,0)),INDEX(Торг!$L:$L,MATCH($C9347,Торг!$I:$I,0))),"")</f>
        <v/>
      </c>
      <c r="L9347" s="132" t="str">
        <f>IFERROR(IFERROR(INDEX(Кат!$A:$A,MATCH($C9347,Кат!$I:$I,0)),INDEX(Торг!$A:$A,MATCH($C9347,Торг!$I:$I,0))),"")</f>
        <v/>
      </c>
      <c r="M9347" s="132" t="str">
        <f>IFERROR(IFERROR(INDEX(Кат!$B:$B,MATCH($C9347,Кат!$I:$I,0)),INDEX(Торг!$B:$B,MATCH($C9347,Торг!$I:$I,0))),"")</f>
        <v/>
      </c>
      <c r="N9347" s="132" t="str">
        <f t="shared" si="145"/>
        <v>ВАЗИНТЕРСЕРВИС 21900-2904270-00</v>
      </c>
      <c r="O9347" s="132" t="str">
        <f>IFERROR(IFERROR(INDEX(Кат!$B:$B,MATCH($N9347,Кат!$I:$I,0)),INDEX(Торг!$B:$B,MATCH($N9347,Торг!$I:$I,0))),"")</f>
        <v/>
      </c>
    </row>
    <row r="9348" spans="1:15">
      <c r="A9348" t="s">
        <v>21011</v>
      </c>
      <c r="C9348" s="191" t="s">
        <v>10964</v>
      </c>
      <c r="E9348" t="s">
        <v>10965</v>
      </c>
      <c r="F9348" t="s">
        <v>3943</v>
      </c>
      <c r="G9348" t="s">
        <v>399</v>
      </c>
      <c r="H9348">
        <v>565</v>
      </c>
      <c r="J9348" t="s">
        <v>22634</v>
      </c>
      <c r="K9348" s="132" t="str">
        <f>IFERROR(IFERROR(INDEX(Кат!$O:$O,MATCH($C9348,Кат!$I:$I,0)),INDEX(Торг!$L:$L,MATCH($C9348,Торг!$I:$I,0))),"")</f>
        <v/>
      </c>
      <c r="L9348" s="132" t="str">
        <f>IFERROR(IFERROR(INDEX(Кат!$A:$A,MATCH($C9348,Кат!$I:$I,0)),INDEX(Торг!$A:$A,MATCH($C9348,Торг!$I:$I,0))),"")</f>
        <v/>
      </c>
      <c r="M9348" s="132" t="str">
        <f>IFERROR(IFERROR(INDEX(Кат!$B:$B,MATCH($C9348,Кат!$I:$I,0)),INDEX(Торг!$B:$B,MATCH($C9348,Торг!$I:$I,0))),"")</f>
        <v/>
      </c>
      <c r="N9348" s="132" t="str">
        <f t="shared" si="145"/>
        <v>ВАЗИНТЕРСЕРВИС 21010-3508012-01</v>
      </c>
      <c r="O9348" s="132" t="str">
        <f>IFERROR(IFERROR(INDEX(Кат!$B:$B,MATCH($N9348,Кат!$I:$I,0)),INDEX(Торг!$B:$B,MATCH($N9348,Торг!$I:$I,0))),"")</f>
        <v/>
      </c>
    </row>
    <row r="9349" spans="1:15">
      <c r="A9349" t="s">
        <v>21012</v>
      </c>
      <c r="C9349" s="191" t="s">
        <v>10966</v>
      </c>
      <c r="E9349" t="s">
        <v>10967</v>
      </c>
      <c r="F9349" t="s">
        <v>3943</v>
      </c>
      <c r="G9349" t="s">
        <v>399</v>
      </c>
      <c r="H9349">
        <v>760</v>
      </c>
      <c r="J9349" t="s">
        <v>22634</v>
      </c>
      <c r="K9349" s="132" t="str">
        <f>IFERROR(IFERROR(INDEX(Кат!$O:$O,MATCH($C9349,Кат!$I:$I,0)),INDEX(Торг!$L:$L,MATCH($C9349,Торг!$I:$I,0))),"")</f>
        <v/>
      </c>
      <c r="L9349" s="132" t="str">
        <f>IFERROR(IFERROR(INDEX(Кат!$A:$A,MATCH($C9349,Кат!$I:$I,0)),INDEX(Торг!$A:$A,MATCH($C9349,Торг!$I:$I,0))),"")</f>
        <v/>
      </c>
      <c r="M9349" s="132" t="str">
        <f>IFERROR(IFERROR(INDEX(Кат!$B:$B,MATCH($C9349,Кат!$I:$I,0)),INDEX(Торг!$B:$B,MATCH($C9349,Торг!$I:$I,0))),"")</f>
        <v/>
      </c>
      <c r="N9349" s="132" t="str">
        <f t="shared" si="145"/>
        <v>ВАЗИНТЕРСЕРВИС 21030-3508012-02</v>
      </c>
      <c r="O9349" s="132" t="str">
        <f>IFERROR(IFERROR(INDEX(Кат!$B:$B,MATCH($N9349,Кат!$I:$I,0)),INDEX(Торг!$B:$B,MATCH($N9349,Торг!$I:$I,0))),"")</f>
        <v/>
      </c>
    </row>
    <row r="9350" spans="1:15">
      <c r="A9350" t="s">
        <v>21013</v>
      </c>
      <c r="C9350" s="191" t="s">
        <v>10968</v>
      </c>
      <c r="E9350" t="s">
        <v>10969</v>
      </c>
      <c r="F9350" t="s">
        <v>3943</v>
      </c>
      <c r="G9350" t="s">
        <v>399</v>
      </c>
      <c r="H9350">
        <v>830</v>
      </c>
      <c r="J9350" t="s">
        <v>22634</v>
      </c>
      <c r="K9350" s="132" t="str">
        <f>IFERROR(IFERROR(INDEX(Кат!$O:$O,MATCH($C9350,Кат!$I:$I,0)),INDEX(Торг!$L:$L,MATCH($C9350,Торг!$I:$I,0))),"")</f>
        <v/>
      </c>
      <c r="L9350" s="132" t="str">
        <f>IFERROR(IFERROR(INDEX(Кат!$A:$A,MATCH($C9350,Кат!$I:$I,0)),INDEX(Торг!$A:$A,MATCH($C9350,Торг!$I:$I,0))),"")</f>
        <v/>
      </c>
      <c r="M9350" s="132" t="str">
        <f>IFERROR(IFERROR(INDEX(Кат!$B:$B,MATCH($C9350,Кат!$I:$I,0)),INDEX(Торг!$B:$B,MATCH($C9350,Торг!$I:$I,0))),"")</f>
        <v/>
      </c>
      <c r="N9350" s="132" t="str">
        <f t="shared" si="145"/>
        <v>ВАЗИНТЕРСЕРВИС 11180-3508010-00</v>
      </c>
      <c r="O9350" s="132" t="str">
        <f>IFERROR(IFERROR(INDEX(Кат!$B:$B,MATCH($N9350,Кат!$I:$I,0)),INDEX(Торг!$B:$B,MATCH($N9350,Торг!$I:$I,0))),"")</f>
        <v/>
      </c>
    </row>
    <row r="9351" spans="1:15">
      <c r="A9351" t="s">
        <v>21014</v>
      </c>
      <c r="C9351" s="191" t="s">
        <v>10970</v>
      </c>
      <c r="E9351" t="s">
        <v>10971</v>
      </c>
      <c r="F9351" t="s">
        <v>3943</v>
      </c>
      <c r="G9351" t="s">
        <v>399</v>
      </c>
      <c r="H9351">
        <v>720</v>
      </c>
      <c r="J9351" t="s">
        <v>22634</v>
      </c>
      <c r="K9351" s="132" t="str">
        <f>IFERROR(IFERROR(INDEX(Кат!$O:$O,MATCH($C9351,Кат!$I:$I,0)),INDEX(Торг!$L:$L,MATCH($C9351,Торг!$I:$I,0))),"")</f>
        <v/>
      </c>
      <c r="L9351" s="132" t="str">
        <f>IFERROR(IFERROR(INDEX(Кат!$A:$A,MATCH($C9351,Кат!$I:$I,0)),INDEX(Торг!$A:$A,MATCH($C9351,Торг!$I:$I,0))),"")</f>
        <v/>
      </c>
      <c r="M9351" s="132" t="str">
        <f>IFERROR(IFERROR(INDEX(Кат!$B:$B,MATCH($C9351,Кат!$I:$I,0)),INDEX(Торг!$B:$B,MATCH($C9351,Торг!$I:$I,0))),"")</f>
        <v/>
      </c>
      <c r="N9351" s="132" t="str">
        <f t="shared" si="145"/>
        <v>ВАЗИНТЕРСЕРВИС 21080-3508010-01</v>
      </c>
      <c r="O9351" s="132" t="str">
        <f>IFERROR(IFERROR(INDEX(Кат!$B:$B,MATCH($N9351,Кат!$I:$I,0)),INDEX(Торг!$B:$B,MATCH($N9351,Торг!$I:$I,0))),"")</f>
        <v/>
      </c>
    </row>
    <row r="9352" spans="1:15">
      <c r="A9352" t="s">
        <v>21015</v>
      </c>
      <c r="C9352" s="191" t="s">
        <v>10972</v>
      </c>
      <c r="E9352" t="s">
        <v>10973</v>
      </c>
      <c r="F9352" t="s">
        <v>3943</v>
      </c>
      <c r="G9352" t="s">
        <v>399</v>
      </c>
      <c r="H9352">
        <v>1000</v>
      </c>
      <c r="J9352" t="s">
        <v>22634</v>
      </c>
      <c r="K9352" s="132" t="str">
        <f>IFERROR(IFERROR(INDEX(Кат!$O:$O,MATCH($C9352,Кат!$I:$I,0)),INDEX(Торг!$L:$L,MATCH($C9352,Торг!$I:$I,0))),"")</f>
        <v/>
      </c>
      <c r="L9352" s="132" t="str">
        <f>IFERROR(IFERROR(INDEX(Кат!$A:$A,MATCH($C9352,Кат!$I:$I,0)),INDEX(Торг!$A:$A,MATCH($C9352,Торг!$I:$I,0))),"")</f>
        <v/>
      </c>
      <c r="M9352" s="132" t="str">
        <f>IFERROR(IFERROR(INDEX(Кат!$B:$B,MATCH($C9352,Кат!$I:$I,0)),INDEX(Торг!$B:$B,MATCH($C9352,Торг!$I:$I,0))),"")</f>
        <v/>
      </c>
      <c r="N9352" s="132" t="str">
        <f t="shared" ref="N9352:N9415" si="146">_xlfn.CONCAT(F9352," ",C9352)</f>
        <v>ВАЗИНТЕРСЕРВИС 21100-3508010-00</v>
      </c>
      <c r="O9352" s="132" t="str">
        <f>IFERROR(IFERROR(INDEX(Кат!$B:$B,MATCH($N9352,Кат!$I:$I,0)),INDEX(Торг!$B:$B,MATCH($N9352,Торг!$I:$I,0))),"")</f>
        <v/>
      </c>
    </row>
    <row r="9353" spans="1:15">
      <c r="A9353" t="s">
        <v>21016</v>
      </c>
      <c r="C9353" s="191" t="s">
        <v>10974</v>
      </c>
      <c r="E9353" t="s">
        <v>10975</v>
      </c>
      <c r="F9353" t="s">
        <v>3943</v>
      </c>
      <c r="G9353" t="s">
        <v>399</v>
      </c>
      <c r="H9353">
        <v>650</v>
      </c>
      <c r="J9353" t="s">
        <v>22634</v>
      </c>
      <c r="K9353" s="132" t="str">
        <f>IFERROR(IFERROR(INDEX(Кат!$O:$O,MATCH($C9353,Кат!$I:$I,0)),INDEX(Торг!$L:$L,MATCH($C9353,Торг!$I:$I,0))),"")</f>
        <v/>
      </c>
      <c r="L9353" s="132" t="str">
        <f>IFERROR(IFERROR(INDEX(Кат!$A:$A,MATCH($C9353,Кат!$I:$I,0)),INDEX(Торг!$A:$A,MATCH($C9353,Торг!$I:$I,0))),"")</f>
        <v/>
      </c>
      <c r="M9353" s="132" t="str">
        <f>IFERROR(IFERROR(INDEX(Кат!$B:$B,MATCH($C9353,Кат!$I:$I,0)),INDEX(Торг!$B:$B,MATCH($C9353,Торг!$I:$I,0))),"")</f>
        <v/>
      </c>
      <c r="N9353" s="132" t="str">
        <f t="shared" si="146"/>
        <v>ВАЗИНТЕРСЕРВИС 21230-3508010-00</v>
      </c>
      <c r="O9353" s="132" t="str">
        <f>IFERROR(IFERROR(INDEX(Кат!$B:$B,MATCH($N9353,Кат!$I:$I,0)),INDEX(Торг!$B:$B,MATCH($N9353,Торг!$I:$I,0))),"")</f>
        <v/>
      </c>
    </row>
    <row r="9354" spans="1:15">
      <c r="A9354" t="s">
        <v>21017</v>
      </c>
      <c r="C9354" s="191" t="s">
        <v>10976</v>
      </c>
      <c r="E9354" t="s">
        <v>10977</v>
      </c>
      <c r="F9354" t="s">
        <v>3943</v>
      </c>
      <c r="G9354" t="s">
        <v>375</v>
      </c>
      <c r="H9354">
        <v>2850</v>
      </c>
      <c r="J9354" t="s">
        <v>22634</v>
      </c>
      <c r="K9354" s="132" t="str">
        <f>IFERROR(IFERROR(INDEX(Кат!$O:$O,MATCH($C9354,Кат!$I:$I,0)),INDEX(Торг!$L:$L,MATCH($C9354,Торг!$I:$I,0))),"")</f>
        <v/>
      </c>
      <c r="L9354" s="132" t="str">
        <f>IFERROR(IFERROR(INDEX(Кат!$A:$A,MATCH($C9354,Кат!$I:$I,0)),INDEX(Торг!$A:$A,MATCH($C9354,Торг!$I:$I,0))),"")</f>
        <v/>
      </c>
      <c r="M9354" s="132" t="str">
        <f>IFERROR(IFERROR(INDEX(Кат!$B:$B,MATCH($C9354,Кат!$I:$I,0)),INDEX(Торг!$B:$B,MATCH($C9354,Торг!$I:$I,0))),"")</f>
        <v/>
      </c>
      <c r="N9354" s="132" t="str">
        <f t="shared" si="146"/>
        <v>ВАЗИНТЕРСЕРВИС 21010-3003000-00</v>
      </c>
      <c r="O9354" s="132" t="str">
        <f>IFERROR(IFERROR(INDEX(Кат!$B:$B,MATCH($N9354,Кат!$I:$I,0)),INDEX(Торг!$B:$B,MATCH($N9354,Торг!$I:$I,0))),"")</f>
        <v/>
      </c>
    </row>
    <row r="9355" spans="1:15">
      <c r="A9355" t="s">
        <v>21018</v>
      </c>
      <c r="C9355" s="191" t="s">
        <v>10978</v>
      </c>
      <c r="E9355" t="s">
        <v>10979</v>
      </c>
      <c r="F9355" t="s">
        <v>3943</v>
      </c>
      <c r="G9355" t="s">
        <v>375</v>
      </c>
      <c r="H9355">
        <v>2700</v>
      </c>
      <c r="J9355" t="s">
        <v>22634</v>
      </c>
      <c r="K9355" s="132" t="str">
        <f>IFERROR(IFERROR(INDEX(Кат!$O:$O,MATCH($C9355,Кат!$I:$I,0)),INDEX(Торг!$L:$L,MATCH($C9355,Торг!$I:$I,0))),"")</f>
        <v/>
      </c>
      <c r="L9355" s="132" t="str">
        <f>IFERROR(IFERROR(INDEX(Кат!$A:$A,MATCH($C9355,Кат!$I:$I,0)),INDEX(Торг!$A:$A,MATCH($C9355,Торг!$I:$I,0))),"")</f>
        <v/>
      </c>
      <c r="M9355" s="132" t="str">
        <f>IFERROR(IFERROR(INDEX(Кат!$B:$B,MATCH($C9355,Кат!$I:$I,0)),INDEX(Торг!$B:$B,MATCH($C9355,Торг!$I:$I,0))),"")</f>
        <v/>
      </c>
      <c r="N9355" s="132" t="str">
        <f t="shared" si="146"/>
        <v>ВАЗИНТЕРСЕРВИС 21210-3414000-00</v>
      </c>
      <c r="O9355" s="132" t="str">
        <f>IFERROR(IFERROR(INDEX(Кат!$B:$B,MATCH($N9355,Кат!$I:$I,0)),INDEX(Торг!$B:$B,MATCH($N9355,Торг!$I:$I,0))),"")</f>
        <v/>
      </c>
    </row>
    <row r="9356" spans="1:15">
      <c r="A9356" t="s">
        <v>21019</v>
      </c>
      <c r="C9356" s="191" t="s">
        <v>10980</v>
      </c>
      <c r="E9356" t="s">
        <v>10981</v>
      </c>
      <c r="F9356" t="s">
        <v>3943</v>
      </c>
      <c r="G9356" t="s">
        <v>375</v>
      </c>
      <c r="H9356">
        <v>3450</v>
      </c>
      <c r="J9356" t="s">
        <v>22634</v>
      </c>
      <c r="K9356" s="132" t="str">
        <f>IFERROR(IFERROR(INDEX(Кат!$O:$O,MATCH($C9356,Кат!$I:$I,0)),INDEX(Торг!$L:$L,MATCH($C9356,Торг!$I:$I,0))),"")</f>
        <v/>
      </c>
      <c r="L9356" s="132" t="str">
        <f>IFERROR(IFERROR(INDEX(Кат!$A:$A,MATCH($C9356,Кат!$I:$I,0)),INDEX(Торг!$A:$A,MATCH($C9356,Торг!$I:$I,0))),"")</f>
        <v/>
      </c>
      <c r="M9356" s="132" t="str">
        <f>IFERROR(IFERROR(INDEX(Кат!$B:$B,MATCH($C9356,Кат!$I:$I,0)),INDEX(Торг!$B:$B,MATCH($C9356,Торг!$I:$I,0))),"")</f>
        <v/>
      </c>
      <c r="N9356" s="132" t="str">
        <f t="shared" si="146"/>
        <v>ВАЗИНТЕРСЕРВИС 21230-3414000-00</v>
      </c>
      <c r="O9356" s="132" t="str">
        <f>IFERROR(IFERROR(INDEX(Кат!$B:$B,MATCH($N9356,Кат!$I:$I,0)),INDEX(Торг!$B:$B,MATCH($N9356,Торг!$I:$I,0))),"")</f>
        <v/>
      </c>
    </row>
    <row r="9357" spans="1:15">
      <c r="A9357" t="s">
        <v>21020</v>
      </c>
      <c r="C9357" s="191" t="s">
        <v>10982</v>
      </c>
      <c r="E9357" t="s">
        <v>10983</v>
      </c>
      <c r="F9357" t="s">
        <v>3943</v>
      </c>
      <c r="G9357" t="s">
        <v>399</v>
      </c>
      <c r="H9357">
        <v>930</v>
      </c>
      <c r="J9357" t="s">
        <v>22634</v>
      </c>
      <c r="K9357" s="132" t="str">
        <f>IFERROR(IFERROR(INDEX(Кат!$O:$O,MATCH($C9357,Кат!$I:$I,0)),INDEX(Торг!$L:$L,MATCH($C9357,Торг!$I:$I,0))),"")</f>
        <v/>
      </c>
      <c r="L9357" s="132" t="str">
        <f>IFERROR(IFERROR(INDEX(Кат!$A:$A,MATCH($C9357,Кат!$I:$I,0)),INDEX(Торг!$A:$A,MATCH($C9357,Торг!$I:$I,0))),"")</f>
        <v/>
      </c>
      <c r="M9357" s="132" t="str">
        <f>IFERROR(IFERROR(INDEX(Кат!$B:$B,MATCH($C9357,Кат!$I:$I,0)),INDEX(Торг!$B:$B,MATCH($C9357,Торг!$I:$I,0))),"")</f>
        <v/>
      </c>
      <c r="N9357" s="132" t="str">
        <f t="shared" si="146"/>
        <v>ВАЗИНТЕРСЕРВИС 21010-3003010-00</v>
      </c>
      <c r="O9357" s="132" t="str">
        <f>IFERROR(IFERROR(INDEX(Кат!$B:$B,MATCH($N9357,Кат!$I:$I,0)),INDEX(Торг!$B:$B,MATCH($N9357,Торг!$I:$I,0))),"")</f>
        <v/>
      </c>
    </row>
    <row r="9358" spans="1:15">
      <c r="A9358" t="s">
        <v>21021</v>
      </c>
      <c r="C9358" s="191" t="s">
        <v>10984</v>
      </c>
      <c r="E9358" t="s">
        <v>10985</v>
      </c>
      <c r="F9358" t="s">
        <v>3943</v>
      </c>
      <c r="G9358" t="s">
        <v>399</v>
      </c>
      <c r="H9358">
        <v>1050</v>
      </c>
      <c r="J9358" t="s">
        <v>22634</v>
      </c>
      <c r="K9358" s="132" t="str">
        <f>IFERROR(IFERROR(INDEX(Кат!$O:$O,MATCH($C9358,Кат!$I:$I,0)),INDEX(Торг!$L:$L,MATCH($C9358,Торг!$I:$I,0))),"")</f>
        <v/>
      </c>
      <c r="L9358" s="132" t="str">
        <f>IFERROR(IFERROR(INDEX(Кат!$A:$A,MATCH($C9358,Кат!$I:$I,0)),INDEX(Торг!$A:$A,MATCH($C9358,Торг!$I:$I,0))),"")</f>
        <v/>
      </c>
      <c r="M9358" s="132" t="str">
        <f>IFERROR(IFERROR(INDEX(Кат!$B:$B,MATCH($C9358,Кат!$I:$I,0)),INDEX(Торг!$B:$B,MATCH($C9358,Торг!$I:$I,0))),"")</f>
        <v/>
      </c>
      <c r="N9358" s="132" t="str">
        <f t="shared" si="146"/>
        <v>ВАЗИНТЕРСЕРВИС 21210-3414010-00</v>
      </c>
      <c r="O9358" s="132" t="str">
        <f>IFERROR(IFERROR(INDEX(Кат!$B:$B,MATCH($N9358,Кат!$I:$I,0)),INDEX(Торг!$B:$B,MATCH($N9358,Торг!$I:$I,0))),"")</f>
        <v/>
      </c>
    </row>
    <row r="9359" spans="1:15">
      <c r="A9359" t="s">
        <v>21022</v>
      </c>
      <c r="C9359" s="191" t="s">
        <v>10986</v>
      </c>
      <c r="E9359" t="s">
        <v>10987</v>
      </c>
      <c r="F9359" t="s">
        <v>3943</v>
      </c>
      <c r="G9359" t="s">
        <v>399</v>
      </c>
      <c r="H9359">
        <v>1000</v>
      </c>
      <c r="J9359" t="s">
        <v>22634</v>
      </c>
      <c r="K9359" s="132" t="str">
        <f>IFERROR(IFERROR(INDEX(Кат!$O:$O,MATCH($C9359,Кат!$I:$I,0)),INDEX(Торг!$L:$L,MATCH($C9359,Торг!$I:$I,0))),"")</f>
        <v/>
      </c>
      <c r="L9359" s="132" t="str">
        <f>IFERROR(IFERROR(INDEX(Кат!$A:$A,MATCH($C9359,Кат!$I:$I,0)),INDEX(Торг!$A:$A,MATCH($C9359,Торг!$I:$I,0))),"")</f>
        <v/>
      </c>
      <c r="M9359" s="132" t="str">
        <f>IFERROR(IFERROR(INDEX(Кат!$B:$B,MATCH($C9359,Кат!$I:$I,0)),INDEX(Торг!$B:$B,MATCH($C9359,Торг!$I:$I,0))),"")</f>
        <v/>
      </c>
      <c r="N9359" s="132" t="str">
        <f t="shared" si="146"/>
        <v>ВАЗИНТЕРСЕРВИС 21214-3414010-00</v>
      </c>
      <c r="O9359" s="132" t="str">
        <f>IFERROR(IFERROR(INDEX(Кат!$B:$B,MATCH($N9359,Кат!$I:$I,0)),INDEX(Торг!$B:$B,MATCH($N9359,Торг!$I:$I,0))),"")</f>
        <v/>
      </c>
    </row>
    <row r="9360" spans="1:15">
      <c r="A9360" t="s">
        <v>21023</v>
      </c>
      <c r="C9360" s="191" t="s">
        <v>10988</v>
      </c>
      <c r="E9360" t="s">
        <v>10989</v>
      </c>
      <c r="F9360" t="s">
        <v>3943</v>
      </c>
      <c r="G9360" t="s">
        <v>399</v>
      </c>
      <c r="H9360">
        <v>620</v>
      </c>
      <c r="J9360" t="s">
        <v>22634</v>
      </c>
      <c r="K9360" s="132" t="str">
        <f>IFERROR(IFERROR(INDEX(Кат!$O:$O,MATCH($C9360,Кат!$I:$I,0)),INDEX(Торг!$L:$L,MATCH($C9360,Торг!$I:$I,0))),"")</f>
        <v/>
      </c>
      <c r="L9360" s="132" t="str">
        <f>IFERROR(IFERROR(INDEX(Кат!$A:$A,MATCH($C9360,Кат!$I:$I,0)),INDEX(Торг!$A:$A,MATCH($C9360,Торг!$I:$I,0))),"")</f>
        <v/>
      </c>
      <c r="M9360" s="132" t="str">
        <f>IFERROR(IFERROR(INDEX(Кат!$B:$B,MATCH($C9360,Кат!$I:$I,0)),INDEX(Торг!$B:$B,MATCH($C9360,Торг!$I:$I,0))),"")</f>
        <v/>
      </c>
      <c r="N9360" s="132" t="str">
        <f t="shared" si="146"/>
        <v>ВАЗИНТЕРСЕРВИС 21230-3414010-00</v>
      </c>
      <c r="O9360" s="132" t="str">
        <f>IFERROR(IFERROR(INDEX(Кат!$B:$B,MATCH($N9360,Кат!$I:$I,0)),INDEX(Торг!$B:$B,MATCH($N9360,Торг!$I:$I,0))),"")</f>
        <v/>
      </c>
    </row>
    <row r="9361" spans="1:15">
      <c r="A9361" t="s">
        <v>21024</v>
      </c>
      <c r="C9361" s="191" t="s">
        <v>10990</v>
      </c>
      <c r="E9361" t="s">
        <v>10991</v>
      </c>
      <c r="F9361" t="s">
        <v>3943</v>
      </c>
      <c r="G9361" t="s">
        <v>399</v>
      </c>
      <c r="H9361">
        <v>2990</v>
      </c>
      <c r="J9361" t="s">
        <v>22634</v>
      </c>
      <c r="K9361" s="132" t="str">
        <f>IFERROR(IFERROR(INDEX(Кат!$O:$O,MATCH($C9361,Кат!$I:$I,0)),INDEX(Торг!$L:$L,MATCH($C9361,Торг!$I:$I,0))),"")</f>
        <v/>
      </c>
      <c r="L9361" s="132" t="str">
        <f>IFERROR(IFERROR(INDEX(Кат!$A:$A,MATCH($C9361,Кат!$I:$I,0)),INDEX(Торг!$A:$A,MATCH($C9361,Торг!$I:$I,0))),"")</f>
        <v/>
      </c>
      <c r="M9361" s="132" t="str">
        <f>IFERROR(IFERROR(INDEX(Кат!$B:$B,MATCH($C9361,Кат!$I:$I,0)),INDEX(Торг!$B:$B,MATCH($C9361,Торг!$I:$I,0))),"")</f>
        <v/>
      </c>
      <c r="N9361" s="132" t="str">
        <f t="shared" si="146"/>
        <v>ВАЗИНТЕРСЕРВИС 11180-3510010-11</v>
      </c>
      <c r="O9361" s="132" t="str">
        <f>IFERROR(IFERROR(INDEX(Кат!$B:$B,MATCH($N9361,Кат!$I:$I,0)),INDEX(Торг!$B:$B,MATCH($N9361,Торг!$I:$I,0))),"")</f>
        <v/>
      </c>
    </row>
    <row r="9362" spans="1:15">
      <c r="A9362" t="s">
        <v>21025</v>
      </c>
      <c r="C9362" s="191" t="s">
        <v>10992</v>
      </c>
      <c r="E9362" t="s">
        <v>10993</v>
      </c>
      <c r="F9362" t="s">
        <v>3943</v>
      </c>
      <c r="G9362" t="s">
        <v>399</v>
      </c>
      <c r="H9362">
        <v>3125</v>
      </c>
      <c r="J9362" t="s">
        <v>22634</v>
      </c>
      <c r="K9362" s="132" t="str">
        <f>IFERROR(IFERROR(INDEX(Кат!$O:$O,MATCH($C9362,Кат!$I:$I,0)),INDEX(Торг!$L:$L,MATCH($C9362,Торг!$I:$I,0))),"")</f>
        <v/>
      </c>
      <c r="L9362" s="132" t="str">
        <f>IFERROR(IFERROR(INDEX(Кат!$A:$A,MATCH($C9362,Кат!$I:$I,0)),INDEX(Торг!$A:$A,MATCH($C9362,Торг!$I:$I,0))),"")</f>
        <v/>
      </c>
      <c r="M9362" s="132" t="str">
        <f>IFERROR(IFERROR(INDEX(Кат!$B:$B,MATCH($C9362,Кат!$I:$I,0)),INDEX(Торг!$B:$B,MATCH($C9362,Торг!$I:$I,0))),"")</f>
        <v/>
      </c>
      <c r="N9362" s="132" t="str">
        <f t="shared" si="146"/>
        <v>ВАЗИНТЕРСЕРВИС 21214-3510006-01</v>
      </c>
      <c r="O9362" s="132" t="str">
        <f>IFERROR(IFERROR(INDEX(Кат!$B:$B,MATCH($N9362,Кат!$I:$I,0)),INDEX(Торг!$B:$B,MATCH($N9362,Торг!$I:$I,0))),"")</f>
        <v/>
      </c>
    </row>
    <row r="9363" spans="1:15">
      <c r="A9363" t="s">
        <v>21026</v>
      </c>
      <c r="C9363" s="191" t="s">
        <v>10994</v>
      </c>
      <c r="E9363" t="s">
        <v>10995</v>
      </c>
      <c r="F9363" t="s">
        <v>3943</v>
      </c>
      <c r="G9363" t="s">
        <v>399</v>
      </c>
      <c r="H9363">
        <v>4890</v>
      </c>
      <c r="J9363" t="s">
        <v>22634</v>
      </c>
      <c r="K9363" s="132" t="str">
        <f>IFERROR(IFERROR(INDEX(Кат!$O:$O,MATCH($C9363,Кат!$I:$I,0)),INDEX(Торг!$L:$L,MATCH($C9363,Торг!$I:$I,0))),"")</f>
        <v/>
      </c>
      <c r="L9363" s="132" t="str">
        <f>IFERROR(IFERROR(INDEX(Кат!$A:$A,MATCH($C9363,Кат!$I:$I,0)),INDEX(Торг!$A:$A,MATCH($C9363,Торг!$I:$I,0))),"")</f>
        <v/>
      </c>
      <c r="M9363" s="132" t="str">
        <f>IFERROR(IFERROR(INDEX(Кат!$B:$B,MATCH($C9363,Кат!$I:$I,0)),INDEX(Торг!$B:$B,MATCH($C9363,Торг!$I:$I,0))),"")</f>
        <v/>
      </c>
      <c r="N9363" s="132" t="str">
        <f t="shared" si="146"/>
        <v>ВАЗИНТЕРСЕРВИС 21230-3510006-13</v>
      </c>
      <c r="O9363" s="132" t="str">
        <f>IFERROR(IFERROR(INDEX(Кат!$B:$B,MATCH($N9363,Кат!$I:$I,0)),INDEX(Торг!$B:$B,MATCH($N9363,Торг!$I:$I,0))),"")</f>
        <v/>
      </c>
    </row>
    <row r="9364" spans="1:15">
      <c r="A9364" t="s">
        <v>21027</v>
      </c>
      <c r="C9364" s="191" t="s">
        <v>10996</v>
      </c>
      <c r="E9364" t="s">
        <v>10997</v>
      </c>
      <c r="F9364" t="s">
        <v>3943</v>
      </c>
      <c r="G9364" t="s">
        <v>399</v>
      </c>
      <c r="H9364">
        <v>310</v>
      </c>
      <c r="J9364" t="s">
        <v>22634</v>
      </c>
      <c r="K9364" s="132" t="str">
        <f>IFERROR(IFERROR(INDEX(Кат!$O:$O,MATCH($C9364,Кат!$I:$I,0)),INDEX(Торг!$L:$L,MATCH($C9364,Торг!$I:$I,0))),"")</f>
        <v/>
      </c>
      <c r="L9364" s="132" t="str">
        <f>IFERROR(IFERROR(INDEX(Кат!$A:$A,MATCH($C9364,Кат!$I:$I,0)),INDEX(Торг!$A:$A,MATCH($C9364,Торг!$I:$I,0))),"")</f>
        <v/>
      </c>
      <c r="M9364" s="132" t="str">
        <f>IFERROR(IFERROR(INDEX(Кат!$B:$B,MATCH($C9364,Кат!$I:$I,0)),INDEX(Торг!$B:$B,MATCH($C9364,Торг!$I:$I,0))),"")</f>
        <v/>
      </c>
      <c r="N9364" s="132" t="str">
        <f t="shared" si="146"/>
        <v>ВАЗИНТЕРСЕРВИС 21010-2904185-10</v>
      </c>
      <c r="O9364" s="132" t="str">
        <f>IFERROR(IFERROR(INDEX(Кат!$B:$B,MATCH($N9364,Кат!$I:$I,0)),INDEX(Торг!$B:$B,MATCH($N9364,Торг!$I:$I,0))),"")</f>
        <v/>
      </c>
    </row>
    <row r="9365" spans="1:15">
      <c r="A9365" t="s">
        <v>21028</v>
      </c>
      <c r="C9365" s="191" t="s">
        <v>10998</v>
      </c>
      <c r="E9365" t="s">
        <v>10999</v>
      </c>
      <c r="F9365" t="s">
        <v>3943</v>
      </c>
      <c r="G9365" t="s">
        <v>399</v>
      </c>
      <c r="H9365">
        <v>290</v>
      </c>
      <c r="J9365" t="s">
        <v>22634</v>
      </c>
      <c r="K9365" s="132" t="str">
        <f>IFERROR(IFERROR(INDEX(Кат!$O:$O,MATCH($C9365,Кат!$I:$I,0)),INDEX(Торг!$L:$L,MATCH($C9365,Торг!$I:$I,0))),"")</f>
        <v/>
      </c>
      <c r="L9365" s="132" t="str">
        <f>IFERROR(IFERROR(INDEX(Кат!$A:$A,MATCH($C9365,Кат!$I:$I,0)),INDEX(Торг!$A:$A,MATCH($C9365,Торг!$I:$I,0))),"")</f>
        <v/>
      </c>
      <c r="M9365" s="132" t="str">
        <f>IFERROR(IFERROR(INDEX(Кат!$B:$B,MATCH($C9365,Кат!$I:$I,0)),INDEX(Торг!$B:$B,MATCH($C9365,Торг!$I:$I,0))),"")</f>
        <v/>
      </c>
      <c r="N9365" s="132" t="str">
        <f t="shared" si="146"/>
        <v>ВАЗИНТЕРСЕРВИС 21010-2904185-00</v>
      </c>
      <c r="O9365" s="132" t="str">
        <f>IFERROR(IFERROR(INDEX(Кат!$B:$B,MATCH($N9365,Кат!$I:$I,0)),INDEX(Торг!$B:$B,MATCH($N9365,Торг!$I:$I,0))),"")</f>
        <v/>
      </c>
    </row>
    <row r="9366" spans="1:15">
      <c r="A9366" t="s">
        <v>21029</v>
      </c>
      <c r="C9366" s="191" t="s">
        <v>11000</v>
      </c>
      <c r="E9366" t="s">
        <v>11001</v>
      </c>
      <c r="F9366" t="s">
        <v>3943</v>
      </c>
      <c r="G9366" t="s">
        <v>399</v>
      </c>
      <c r="H9366">
        <v>310</v>
      </c>
      <c r="J9366" t="s">
        <v>22634</v>
      </c>
      <c r="K9366" s="132" t="str">
        <f>IFERROR(IFERROR(INDEX(Кат!$O:$O,MATCH($C9366,Кат!$I:$I,0)),INDEX(Торг!$L:$L,MATCH($C9366,Торг!$I:$I,0))),"")</f>
        <v/>
      </c>
      <c r="L9366" s="132" t="str">
        <f>IFERROR(IFERROR(INDEX(Кат!$A:$A,MATCH($C9366,Кат!$I:$I,0)),INDEX(Торг!$A:$A,MATCH($C9366,Торг!$I:$I,0))),"")</f>
        <v/>
      </c>
      <c r="M9366" s="132" t="str">
        <f>IFERROR(IFERROR(INDEX(Кат!$B:$B,MATCH($C9366,Кат!$I:$I,0)),INDEX(Торг!$B:$B,MATCH($C9366,Торг!$I:$I,0))),"")</f>
        <v/>
      </c>
      <c r="N9366" s="132" t="str">
        <f t="shared" si="146"/>
        <v>ВАЗИНТЕРСЕРВИС 21010-2904063-10</v>
      </c>
      <c r="O9366" s="132" t="str">
        <f>IFERROR(IFERROR(INDEX(Кат!$B:$B,MATCH($N9366,Кат!$I:$I,0)),INDEX(Торг!$B:$B,MATCH($N9366,Торг!$I:$I,0))),"")</f>
        <v/>
      </c>
    </row>
    <row r="9367" spans="1:15">
      <c r="A9367" t="s">
        <v>21030</v>
      </c>
      <c r="C9367" s="191" t="s">
        <v>11002</v>
      </c>
      <c r="E9367" t="s">
        <v>11003</v>
      </c>
      <c r="F9367" t="s">
        <v>3943</v>
      </c>
      <c r="G9367" t="s">
        <v>399</v>
      </c>
      <c r="H9367">
        <v>320</v>
      </c>
      <c r="J9367" t="s">
        <v>22634</v>
      </c>
      <c r="K9367" s="132" t="str">
        <f>IFERROR(IFERROR(INDEX(Кат!$O:$O,MATCH($C9367,Кат!$I:$I,0)),INDEX(Торг!$L:$L,MATCH($C9367,Торг!$I:$I,0))),"")</f>
        <v/>
      </c>
      <c r="L9367" s="132" t="str">
        <f>IFERROR(IFERROR(INDEX(Кат!$A:$A,MATCH($C9367,Кат!$I:$I,0)),INDEX(Торг!$A:$A,MATCH($C9367,Торг!$I:$I,0))),"")</f>
        <v/>
      </c>
      <c r="M9367" s="132" t="str">
        <f>IFERROR(IFERROR(INDEX(Кат!$B:$B,MATCH($C9367,Кат!$I:$I,0)),INDEX(Торг!$B:$B,MATCH($C9367,Торг!$I:$I,0))),"")</f>
        <v/>
      </c>
      <c r="N9367" s="132" t="str">
        <f t="shared" si="146"/>
        <v>ВАЗИНТЕРСЕРВИС 21010-2904063-00</v>
      </c>
      <c r="O9367" s="132" t="str">
        <f>IFERROR(IFERROR(INDEX(Кат!$B:$B,MATCH($N9367,Кат!$I:$I,0)),INDEX(Торг!$B:$B,MATCH($N9367,Торг!$I:$I,0))),"")</f>
        <v/>
      </c>
    </row>
    <row r="9368" spans="1:15">
      <c r="A9368" t="s">
        <v>21031</v>
      </c>
      <c r="C9368" s="191" t="s">
        <v>11004</v>
      </c>
      <c r="E9368" t="s">
        <v>11005</v>
      </c>
      <c r="F9368" t="s">
        <v>3943</v>
      </c>
      <c r="G9368" t="s">
        <v>399</v>
      </c>
      <c r="H9368">
        <v>310</v>
      </c>
      <c r="J9368" t="s">
        <v>22634</v>
      </c>
      <c r="K9368" s="132" t="str">
        <f>IFERROR(IFERROR(INDEX(Кат!$O:$O,MATCH($C9368,Кат!$I:$I,0)),INDEX(Торг!$L:$L,MATCH($C9368,Торг!$I:$I,0))),"")</f>
        <v/>
      </c>
      <c r="L9368" s="132" t="str">
        <f>IFERROR(IFERROR(INDEX(Кат!$A:$A,MATCH($C9368,Кат!$I:$I,0)),INDEX(Торг!$A:$A,MATCH($C9368,Торг!$I:$I,0))),"")</f>
        <v/>
      </c>
      <c r="M9368" s="132" t="str">
        <f>IFERROR(IFERROR(INDEX(Кат!$B:$B,MATCH($C9368,Кат!$I:$I,0)),INDEX(Торг!$B:$B,MATCH($C9368,Торг!$I:$I,0))),"")</f>
        <v/>
      </c>
      <c r="N9368" s="132" t="str">
        <f t="shared" si="146"/>
        <v>ВАЗИНТЕРСЕРВИС 21080-2904185-10</v>
      </c>
      <c r="O9368" s="132" t="str">
        <f>IFERROR(IFERROR(INDEX(Кат!$B:$B,MATCH($N9368,Кат!$I:$I,0)),INDEX(Торг!$B:$B,MATCH($N9368,Торг!$I:$I,0))),"")</f>
        <v/>
      </c>
    </row>
    <row r="9369" spans="1:15">
      <c r="A9369" t="s">
        <v>21032</v>
      </c>
      <c r="C9369" s="191" t="s">
        <v>3957</v>
      </c>
      <c r="E9369" t="s">
        <v>3958</v>
      </c>
      <c r="F9369" t="s">
        <v>3943</v>
      </c>
      <c r="G9369" t="s">
        <v>399</v>
      </c>
      <c r="H9369">
        <v>270</v>
      </c>
      <c r="J9369" t="s">
        <v>22634</v>
      </c>
      <c r="K9369" s="132" t="str">
        <f>IFERROR(IFERROR(INDEX(Кат!$O:$O,MATCH($C9369,Кат!$I:$I,0)),INDEX(Торг!$L:$L,MATCH($C9369,Торг!$I:$I,0))),"")</f>
        <v/>
      </c>
      <c r="L9369" s="132" t="str">
        <f>IFERROR(IFERROR(INDEX(Кат!$A:$A,MATCH($C9369,Кат!$I:$I,0)),INDEX(Торг!$A:$A,MATCH($C9369,Торг!$I:$I,0))),"")</f>
        <v/>
      </c>
      <c r="M9369" s="132" t="str">
        <f>IFERROR(IFERROR(INDEX(Кат!$B:$B,MATCH($C9369,Кат!$I:$I,0)),INDEX(Торг!$B:$B,MATCH($C9369,Торг!$I:$I,0))),"")</f>
        <v/>
      </c>
      <c r="N9369" s="132" t="str">
        <f t="shared" si="146"/>
        <v>ВАЗИНТЕРСЕРВИС 21080-2904185-00</v>
      </c>
      <c r="O9369" s="132" t="str">
        <f>IFERROR(IFERROR(INDEX(Кат!$B:$B,MATCH($N9369,Кат!$I:$I,0)),INDEX(Торг!$B:$B,MATCH($N9369,Торг!$I:$I,0))),"")</f>
        <v/>
      </c>
    </row>
    <row r="9370" spans="1:15">
      <c r="A9370" t="s">
        <v>21033</v>
      </c>
      <c r="C9370" s="191" t="s">
        <v>11006</v>
      </c>
      <c r="E9370" t="s">
        <v>11007</v>
      </c>
      <c r="F9370" t="s">
        <v>3943</v>
      </c>
      <c r="G9370" t="s">
        <v>399</v>
      </c>
      <c r="H9370">
        <v>350</v>
      </c>
      <c r="J9370" t="s">
        <v>22634</v>
      </c>
      <c r="K9370" s="132" t="str">
        <f>IFERROR(IFERROR(INDEX(Кат!$O:$O,MATCH($C9370,Кат!$I:$I,0)),INDEX(Торг!$L:$L,MATCH($C9370,Торг!$I:$I,0))),"")</f>
        <v/>
      </c>
      <c r="L9370" s="132" t="str">
        <f>IFERROR(IFERROR(INDEX(Кат!$A:$A,MATCH($C9370,Кат!$I:$I,0)),INDEX(Торг!$A:$A,MATCH($C9370,Торг!$I:$I,0))),"")</f>
        <v/>
      </c>
      <c r="M9370" s="132" t="str">
        <f>IFERROR(IFERROR(INDEX(Кат!$B:$B,MATCH($C9370,Кат!$I:$I,0)),INDEX(Торг!$B:$B,MATCH($C9370,Торг!$I:$I,0))),"")</f>
        <v/>
      </c>
      <c r="N9370" s="132" t="str">
        <f t="shared" si="146"/>
        <v>ВАЗИНТЕРСЕРВИС 21100-2904192-00</v>
      </c>
      <c r="O9370" s="132" t="str">
        <f>IFERROR(IFERROR(INDEX(Кат!$B:$B,MATCH($N9370,Кат!$I:$I,0)),INDEX(Торг!$B:$B,MATCH($N9370,Торг!$I:$I,0))),"")</f>
        <v/>
      </c>
    </row>
    <row r="9371" spans="1:15">
      <c r="A9371" t="s">
        <v>21034</v>
      </c>
      <c r="C9371" s="191" t="s">
        <v>11008</v>
      </c>
      <c r="E9371" t="s">
        <v>11009</v>
      </c>
      <c r="F9371" t="s">
        <v>3943</v>
      </c>
      <c r="G9371" t="s">
        <v>399</v>
      </c>
      <c r="H9371">
        <v>430</v>
      </c>
      <c r="J9371" t="s">
        <v>22634</v>
      </c>
      <c r="K9371" s="132" t="str">
        <f>IFERROR(IFERROR(INDEX(Кат!$O:$O,MATCH($C9371,Кат!$I:$I,0)),INDEX(Торг!$L:$L,MATCH($C9371,Торг!$I:$I,0))),"")</f>
        <v/>
      </c>
      <c r="L9371" s="132" t="str">
        <f>IFERROR(IFERROR(INDEX(Кат!$A:$A,MATCH($C9371,Кат!$I:$I,0)),INDEX(Торг!$A:$A,MATCH($C9371,Торг!$I:$I,0))),"")</f>
        <v/>
      </c>
      <c r="M9371" s="132" t="str">
        <f>IFERROR(IFERROR(INDEX(Кат!$B:$B,MATCH($C9371,Кат!$I:$I,0)),INDEX(Торг!$B:$B,MATCH($C9371,Торг!$I:$I,0))),"")</f>
        <v/>
      </c>
      <c r="N9371" s="132" t="str">
        <f t="shared" si="146"/>
        <v>ВАЗИНТЕРСЕРВИС 21230-2904192-00</v>
      </c>
      <c r="O9371" s="132" t="str">
        <f>IFERROR(IFERROR(INDEX(Кат!$B:$B,MATCH($N9371,Кат!$I:$I,0)),INDEX(Торг!$B:$B,MATCH($N9371,Торг!$I:$I,0))),"")</f>
        <v/>
      </c>
    </row>
    <row r="9372" spans="1:15">
      <c r="A9372" t="s">
        <v>24759</v>
      </c>
      <c r="C9372" s="191"/>
      <c r="E9372" t="s">
        <v>24760</v>
      </c>
      <c r="J9372" t="s">
        <v>22634</v>
      </c>
      <c r="K9372" s="132" t="str">
        <f>IFERROR(IFERROR(INDEX(Кат!$O:$O,MATCH($C9372,Кат!$I:$I,0)),INDEX(Торг!$L:$L,MATCH($C9372,Торг!$I:$I,0))),"")</f>
        <v/>
      </c>
      <c r="L9372" s="132" t="str">
        <f>IFERROR(IFERROR(INDEX(Кат!$A:$A,MATCH($C9372,Кат!$I:$I,0)),INDEX(Торг!$A:$A,MATCH($C9372,Торг!$I:$I,0))),"")</f>
        <v/>
      </c>
      <c r="M9372" s="132" t="str">
        <f>IFERROR(IFERROR(INDEX(Кат!$B:$B,MATCH($C9372,Кат!$I:$I,0)),INDEX(Торг!$B:$B,MATCH($C9372,Торг!$I:$I,0))),"")</f>
        <v/>
      </c>
      <c r="N9372" s="132" t="str">
        <f t="shared" si="146"/>
        <v xml:space="preserve"> </v>
      </c>
      <c r="O9372" s="132" t="str">
        <f>IFERROR(IFERROR(INDEX(Кат!$B:$B,MATCH($N9372,Кат!$I:$I,0)),INDEX(Торг!$B:$B,MATCH($N9372,Торг!$I:$I,0))),"")</f>
        <v/>
      </c>
    </row>
    <row r="9373" spans="1:15">
      <c r="A9373" t="s">
        <v>21035</v>
      </c>
      <c r="C9373" s="191" t="s">
        <v>11010</v>
      </c>
      <c r="E9373" t="s">
        <v>11011</v>
      </c>
      <c r="F9373" t="s">
        <v>3961</v>
      </c>
      <c r="G9373" t="s">
        <v>375</v>
      </c>
      <c r="H9373">
        <v>1980</v>
      </c>
      <c r="J9373" t="s">
        <v>22634</v>
      </c>
      <c r="K9373" s="132" t="str">
        <f>IFERROR(IFERROR(INDEX(Кат!$O:$O,MATCH($C9373,Кат!$I:$I,0)),INDEX(Торг!$L:$L,MATCH($C9373,Торг!$I:$I,0))),"")</f>
        <v/>
      </c>
      <c r="L9373" s="132" t="str">
        <f>IFERROR(IFERROR(INDEX(Кат!$A:$A,MATCH($C9373,Кат!$I:$I,0)),INDEX(Торг!$A:$A,MATCH($C9373,Торг!$I:$I,0))),"")</f>
        <v/>
      </c>
      <c r="M9373" s="132" t="str">
        <f>IFERROR(IFERROR(INDEX(Кат!$B:$B,MATCH($C9373,Кат!$I:$I,0)),INDEX(Торг!$B:$B,MATCH($C9373,Торг!$I:$I,0))),"")</f>
        <v/>
      </c>
      <c r="N9373" s="132" t="str">
        <f t="shared" si="146"/>
        <v>ДААЗ 11180-6105006-00</v>
      </c>
      <c r="O9373" s="132" t="str">
        <f>IFERROR(IFERROR(INDEX(Кат!$B:$B,MATCH($N9373,Кат!$I:$I,0)),INDEX(Торг!$B:$B,MATCH($N9373,Торг!$I:$I,0))),"")</f>
        <v/>
      </c>
    </row>
    <row r="9374" spans="1:15">
      <c r="A9374" t="s">
        <v>21036</v>
      </c>
      <c r="C9374" s="191" t="s">
        <v>11012</v>
      </c>
      <c r="E9374" t="s">
        <v>11013</v>
      </c>
      <c r="F9374" t="s">
        <v>3961</v>
      </c>
      <c r="G9374" t="s">
        <v>375</v>
      </c>
      <c r="H9374">
        <v>1000</v>
      </c>
      <c r="J9374" t="s">
        <v>22634</v>
      </c>
      <c r="K9374" s="132" t="str">
        <f>IFERROR(IFERROR(INDEX(Кат!$O:$O,MATCH($C9374,Кат!$I:$I,0)),INDEX(Торг!$L:$L,MATCH($C9374,Торг!$I:$I,0))),"")</f>
        <v/>
      </c>
      <c r="L9374" s="132" t="str">
        <f>IFERROR(IFERROR(INDEX(Кат!$A:$A,MATCH($C9374,Кат!$I:$I,0)),INDEX(Торг!$A:$A,MATCH($C9374,Торг!$I:$I,0))),"")</f>
        <v/>
      </c>
      <c r="M9374" s="132" t="str">
        <f>IFERROR(IFERROR(INDEX(Кат!$B:$B,MATCH($C9374,Кат!$I:$I,0)),INDEX(Торг!$B:$B,MATCH($C9374,Торг!$I:$I,0))),"")</f>
        <v/>
      </c>
      <c r="N9374" s="132" t="str">
        <f t="shared" si="146"/>
        <v>ДААЗ 21230-6105006-00</v>
      </c>
      <c r="O9374" s="132" t="str">
        <f>IFERROR(IFERROR(INDEX(Кат!$B:$B,MATCH($N9374,Кат!$I:$I,0)),INDEX(Торг!$B:$B,MATCH($N9374,Торг!$I:$I,0))),"")</f>
        <v/>
      </c>
    </row>
    <row r="9375" spans="1:15">
      <c r="A9375" t="s">
        <v>21037</v>
      </c>
      <c r="C9375" s="191" t="s">
        <v>11014</v>
      </c>
      <c r="E9375" t="s">
        <v>11015</v>
      </c>
      <c r="F9375" t="s">
        <v>3961</v>
      </c>
      <c r="G9375" t="s">
        <v>375</v>
      </c>
      <c r="H9375">
        <v>1250</v>
      </c>
      <c r="J9375" t="s">
        <v>22634</v>
      </c>
      <c r="K9375" s="132" t="str">
        <f>IFERROR(IFERROR(INDEX(Кат!$O:$O,MATCH($C9375,Кат!$I:$I,0)),INDEX(Торг!$L:$L,MATCH($C9375,Торг!$I:$I,0))),"")</f>
        <v/>
      </c>
      <c r="L9375" s="132" t="str">
        <f>IFERROR(IFERROR(INDEX(Кат!$A:$A,MATCH($C9375,Кат!$I:$I,0)),INDEX(Торг!$A:$A,MATCH($C9375,Торг!$I:$I,0))),"")</f>
        <v/>
      </c>
      <c r="M9375" s="132" t="str">
        <f>IFERROR(IFERROR(INDEX(Кат!$B:$B,MATCH($C9375,Кат!$I:$I,0)),INDEX(Торг!$B:$B,MATCH($C9375,Торг!$I:$I,0))),"")</f>
        <v/>
      </c>
      <c r="N9375" s="132" t="str">
        <f t="shared" si="146"/>
        <v>ДААЗ 21700-6105006-00</v>
      </c>
      <c r="O9375" s="132" t="str">
        <f>IFERROR(IFERROR(INDEX(Кат!$B:$B,MATCH($N9375,Кат!$I:$I,0)),INDEX(Торг!$B:$B,MATCH($N9375,Торг!$I:$I,0))),"")</f>
        <v/>
      </c>
    </row>
    <row r="9376" spans="1:15">
      <c r="A9376" t="s">
        <v>21038</v>
      </c>
      <c r="C9376" s="191" t="s">
        <v>11016</v>
      </c>
      <c r="E9376" t="s">
        <v>11017</v>
      </c>
      <c r="F9376" t="s">
        <v>3961</v>
      </c>
      <c r="G9376" t="s">
        <v>375</v>
      </c>
      <c r="H9376">
        <v>905</v>
      </c>
      <c r="J9376" t="s">
        <v>22634</v>
      </c>
      <c r="K9376" s="132" t="str">
        <f>IFERROR(IFERROR(INDEX(Кат!$O:$O,MATCH($C9376,Кат!$I:$I,0)),INDEX(Торг!$L:$L,MATCH($C9376,Торг!$I:$I,0))),"")</f>
        <v/>
      </c>
      <c r="L9376" s="132" t="str">
        <f>IFERROR(IFERROR(INDEX(Кат!$A:$A,MATCH($C9376,Кат!$I:$I,0)),INDEX(Торг!$A:$A,MATCH($C9376,Торг!$I:$I,0))),"")</f>
        <v/>
      </c>
      <c r="M9376" s="132" t="str">
        <f>IFERROR(IFERROR(INDEX(Кат!$B:$B,MATCH($C9376,Кат!$I:$I,0)),INDEX(Торг!$B:$B,MATCH($C9376,Торг!$I:$I,0))),"")</f>
        <v/>
      </c>
      <c r="N9376" s="132" t="str">
        <f t="shared" si="146"/>
        <v>ДААЗ 21090-3704005-30</v>
      </c>
      <c r="O9376" s="132" t="str">
        <f>IFERROR(IFERROR(INDEX(Кат!$B:$B,MATCH($N9376,Кат!$I:$I,0)),INDEX(Торг!$B:$B,MATCH($N9376,Торг!$I:$I,0))),"")</f>
        <v/>
      </c>
    </row>
    <row r="9377" spans="1:15">
      <c r="A9377" t="s">
        <v>21039</v>
      </c>
      <c r="C9377" s="191" t="s">
        <v>11018</v>
      </c>
      <c r="E9377" t="s">
        <v>11019</v>
      </c>
      <c r="F9377" t="s">
        <v>3961</v>
      </c>
      <c r="G9377" t="s">
        <v>375</v>
      </c>
      <c r="H9377">
        <v>670</v>
      </c>
      <c r="J9377" t="s">
        <v>22634</v>
      </c>
      <c r="K9377" s="132" t="str">
        <f>IFERROR(IFERROR(INDEX(Кат!$O:$O,MATCH($C9377,Кат!$I:$I,0)),INDEX(Торг!$L:$L,MATCH($C9377,Торг!$I:$I,0))),"")</f>
        <v/>
      </c>
      <c r="L9377" s="132" t="str">
        <f>IFERROR(IFERROR(INDEX(Кат!$A:$A,MATCH($C9377,Кат!$I:$I,0)),INDEX(Торг!$A:$A,MATCH($C9377,Торг!$I:$I,0))),"")</f>
        <v/>
      </c>
      <c r="M9377" s="132" t="str">
        <f>IFERROR(IFERROR(INDEX(Кат!$B:$B,MATCH($C9377,Кат!$I:$I,0)),INDEX(Торг!$B:$B,MATCH($C9377,Торг!$I:$I,0))),"")</f>
        <v/>
      </c>
      <c r="N9377" s="132" t="str">
        <f t="shared" si="146"/>
        <v>ДААЗ 21100-3704005-30</v>
      </c>
      <c r="O9377" s="132" t="str">
        <f>IFERROR(IFERROR(INDEX(Кат!$B:$B,MATCH($N9377,Кат!$I:$I,0)),INDEX(Торг!$B:$B,MATCH($N9377,Торг!$I:$I,0))),"")</f>
        <v/>
      </c>
    </row>
    <row r="9378" spans="1:15">
      <c r="A9378" t="s">
        <v>21040</v>
      </c>
      <c r="C9378" s="191" t="s">
        <v>11020</v>
      </c>
      <c r="E9378" t="s">
        <v>11021</v>
      </c>
      <c r="F9378" t="s">
        <v>3961</v>
      </c>
      <c r="G9378" t="s">
        <v>375</v>
      </c>
      <c r="H9378">
        <v>900</v>
      </c>
      <c r="J9378" t="s">
        <v>22634</v>
      </c>
      <c r="K9378" s="132" t="str">
        <f>IFERROR(IFERROR(INDEX(Кат!$O:$O,MATCH($C9378,Кат!$I:$I,0)),INDEX(Торг!$L:$L,MATCH($C9378,Торг!$I:$I,0))),"")</f>
        <v/>
      </c>
      <c r="L9378" s="132" t="str">
        <f>IFERROR(IFERROR(INDEX(Кат!$A:$A,MATCH($C9378,Кат!$I:$I,0)),INDEX(Торг!$A:$A,MATCH($C9378,Торг!$I:$I,0))),"")</f>
        <v/>
      </c>
      <c r="M9378" s="132" t="str">
        <f>IFERROR(IFERROR(INDEX(Кат!$B:$B,MATCH($C9378,Кат!$I:$I,0)),INDEX(Торг!$B:$B,MATCH($C9378,Торг!$I:$I,0))),"")</f>
        <v/>
      </c>
      <c r="N9378" s="132" t="str">
        <f t="shared" si="146"/>
        <v>ДААЗ 21700-3704005-00</v>
      </c>
      <c r="O9378" s="132" t="str">
        <f>IFERROR(IFERROR(INDEX(Кат!$B:$B,MATCH($N9378,Кат!$I:$I,0)),INDEX(Торг!$B:$B,MATCH($N9378,Торг!$I:$I,0))),"")</f>
        <v/>
      </c>
    </row>
    <row r="9379" spans="1:15">
      <c r="A9379" t="s">
        <v>21041</v>
      </c>
      <c r="C9379" s="191" t="s">
        <v>11022</v>
      </c>
      <c r="E9379" t="s">
        <v>11023</v>
      </c>
      <c r="F9379" t="s">
        <v>3961</v>
      </c>
      <c r="G9379" t="s">
        <v>375</v>
      </c>
      <c r="H9379">
        <v>825</v>
      </c>
      <c r="J9379" t="s">
        <v>22634</v>
      </c>
      <c r="K9379" s="132" t="str">
        <f>IFERROR(IFERROR(INDEX(Кат!$O:$O,MATCH($C9379,Кат!$I:$I,0)),INDEX(Торг!$L:$L,MATCH($C9379,Торг!$I:$I,0))),"")</f>
        <v/>
      </c>
      <c r="L9379" s="132" t="str">
        <f>IFERROR(IFERROR(INDEX(Кат!$A:$A,MATCH($C9379,Кат!$I:$I,0)),INDEX(Торг!$A:$A,MATCH($C9379,Торг!$I:$I,0))),"")</f>
        <v/>
      </c>
      <c r="M9379" s="132" t="str">
        <f>IFERROR(IFERROR(INDEX(Кат!$B:$B,MATCH($C9379,Кат!$I:$I,0)),INDEX(Торг!$B:$B,MATCH($C9379,Торг!$I:$I,0))),"")</f>
        <v/>
      </c>
      <c r="N9379" s="132" t="str">
        <f t="shared" si="146"/>
        <v>ДААЗ 21040-6100040-20</v>
      </c>
      <c r="O9379" s="132" t="str">
        <f>IFERROR(IFERROR(INDEX(Кат!$B:$B,MATCH($N9379,Кат!$I:$I,0)),INDEX(Торг!$B:$B,MATCH($N9379,Торг!$I:$I,0))),"")</f>
        <v/>
      </c>
    </row>
    <row r="9380" spans="1:15">
      <c r="A9380" t="s">
        <v>21042</v>
      </c>
      <c r="C9380" s="191" t="s">
        <v>11024</v>
      </c>
      <c r="E9380" t="s">
        <v>11025</v>
      </c>
      <c r="F9380" t="s">
        <v>3961</v>
      </c>
      <c r="G9380" t="s">
        <v>375</v>
      </c>
      <c r="H9380">
        <v>400</v>
      </c>
      <c r="J9380" t="s">
        <v>22634</v>
      </c>
      <c r="K9380" s="132" t="str">
        <f>IFERROR(IFERROR(INDEX(Кат!$O:$O,MATCH($C9380,Кат!$I:$I,0)),INDEX(Торг!$L:$L,MATCH($C9380,Торг!$I:$I,0))),"")</f>
        <v/>
      </c>
      <c r="L9380" s="132" t="str">
        <f>IFERROR(IFERROR(INDEX(Кат!$A:$A,MATCH($C9380,Кат!$I:$I,0)),INDEX(Торг!$A:$A,MATCH($C9380,Торг!$I:$I,0))),"")</f>
        <v/>
      </c>
      <c r="M9380" s="132" t="str">
        <f>IFERROR(IFERROR(INDEX(Кат!$B:$B,MATCH($C9380,Кат!$I:$I,0)),INDEX(Торг!$B:$B,MATCH($C9380,Торг!$I:$I,0))),"")</f>
        <v/>
      </c>
      <c r="N9380" s="132" t="str">
        <f t="shared" si="146"/>
        <v>ДААЗ 21050-6100040-20</v>
      </c>
      <c r="O9380" s="132" t="str">
        <f>IFERROR(IFERROR(INDEX(Кат!$B:$B,MATCH($N9380,Кат!$I:$I,0)),INDEX(Торг!$B:$B,MATCH($N9380,Торг!$I:$I,0))),"")</f>
        <v/>
      </c>
    </row>
    <row r="9381" spans="1:15">
      <c r="A9381" t="s">
        <v>21043</v>
      </c>
      <c r="C9381" s="191" t="s">
        <v>11026</v>
      </c>
      <c r="E9381" t="s">
        <v>11027</v>
      </c>
      <c r="F9381" t="s">
        <v>3961</v>
      </c>
      <c r="G9381" t="s">
        <v>375</v>
      </c>
      <c r="H9381">
        <v>1455</v>
      </c>
      <c r="J9381" t="s">
        <v>22634</v>
      </c>
      <c r="K9381" s="132" t="str">
        <f>IFERROR(IFERROR(INDEX(Кат!$O:$O,MATCH($C9381,Кат!$I:$I,0)),INDEX(Торг!$L:$L,MATCH($C9381,Торг!$I:$I,0))),"")</f>
        <v/>
      </c>
      <c r="L9381" s="132" t="str">
        <f>IFERROR(IFERROR(INDEX(Кат!$A:$A,MATCH($C9381,Кат!$I:$I,0)),INDEX(Торг!$A:$A,MATCH($C9381,Торг!$I:$I,0))),"")</f>
        <v/>
      </c>
      <c r="M9381" s="132" t="str">
        <f>IFERROR(IFERROR(INDEX(Кат!$B:$B,MATCH($C9381,Кат!$I:$I,0)),INDEX(Торг!$B:$B,MATCH($C9381,Торг!$I:$I,0))),"")</f>
        <v/>
      </c>
      <c r="N9381" s="132" t="str">
        <f t="shared" si="146"/>
        <v>ДААЗ 21099-6100040-21</v>
      </c>
      <c r="O9381" s="132" t="str">
        <f>IFERROR(IFERROR(INDEX(Кат!$B:$B,MATCH($N9381,Кат!$I:$I,0)),INDEX(Торг!$B:$B,MATCH($N9381,Торг!$I:$I,0))),"")</f>
        <v/>
      </c>
    </row>
    <row r="9382" spans="1:15">
      <c r="A9382" t="s">
        <v>21044</v>
      </c>
      <c r="C9382" s="191" t="s">
        <v>11028</v>
      </c>
      <c r="E9382" t="s">
        <v>11029</v>
      </c>
      <c r="F9382" t="s">
        <v>3961</v>
      </c>
      <c r="G9382" t="s">
        <v>375</v>
      </c>
      <c r="H9382">
        <v>750</v>
      </c>
      <c r="J9382" t="s">
        <v>22634</v>
      </c>
      <c r="K9382" s="132" t="str">
        <f>IFERROR(IFERROR(INDEX(Кат!$O:$O,MATCH($C9382,Кат!$I:$I,0)),INDEX(Торг!$L:$L,MATCH($C9382,Торг!$I:$I,0))),"")</f>
        <v/>
      </c>
      <c r="L9382" s="132" t="str">
        <f>IFERROR(IFERROR(INDEX(Кат!$A:$A,MATCH($C9382,Кат!$I:$I,0)),INDEX(Торг!$A:$A,MATCH($C9382,Торг!$I:$I,0))),"")</f>
        <v/>
      </c>
      <c r="M9382" s="132" t="str">
        <f>IFERROR(IFERROR(INDEX(Кат!$B:$B,MATCH($C9382,Кат!$I:$I,0)),INDEX(Торг!$B:$B,MATCH($C9382,Торг!$I:$I,0))),"")</f>
        <v/>
      </c>
      <c r="N9382" s="132" t="str">
        <f t="shared" si="146"/>
        <v>ДААЗ 21100-6100040-30</v>
      </c>
      <c r="O9382" s="132" t="str">
        <f>IFERROR(IFERROR(INDEX(Кат!$B:$B,MATCH($N9382,Кат!$I:$I,0)),INDEX(Торг!$B:$B,MATCH($N9382,Торг!$I:$I,0))),"")</f>
        <v/>
      </c>
    </row>
    <row r="9383" spans="1:15">
      <c r="A9383" t="s">
        <v>21045</v>
      </c>
      <c r="C9383" s="191" t="s">
        <v>11030</v>
      </c>
      <c r="E9383" t="s">
        <v>11031</v>
      </c>
      <c r="F9383" t="s">
        <v>3961</v>
      </c>
      <c r="G9383" t="s">
        <v>375</v>
      </c>
      <c r="H9383">
        <v>685</v>
      </c>
      <c r="J9383" t="s">
        <v>22634</v>
      </c>
      <c r="K9383" s="132" t="str">
        <f>IFERROR(IFERROR(INDEX(Кат!$O:$O,MATCH($C9383,Кат!$I:$I,0)),INDEX(Торг!$L:$L,MATCH($C9383,Торг!$I:$I,0))),"")</f>
        <v/>
      </c>
      <c r="L9383" s="132" t="str">
        <f>IFERROR(IFERROR(INDEX(Кат!$A:$A,MATCH($C9383,Кат!$I:$I,0)),INDEX(Торг!$A:$A,MATCH($C9383,Торг!$I:$I,0))),"")</f>
        <v/>
      </c>
      <c r="M9383" s="132" t="str">
        <f>IFERROR(IFERROR(INDEX(Кат!$B:$B,MATCH($C9383,Кат!$I:$I,0)),INDEX(Торг!$B:$B,MATCH($C9383,Торг!$I:$I,0))),"")</f>
        <v/>
      </c>
      <c r="N9383" s="132" t="str">
        <f t="shared" si="146"/>
        <v>ДААЗ 21110-6100040-30</v>
      </c>
      <c r="O9383" s="132" t="str">
        <f>IFERROR(IFERROR(INDEX(Кат!$B:$B,MATCH($N9383,Кат!$I:$I,0)),INDEX(Торг!$B:$B,MATCH($N9383,Торг!$I:$I,0))),"")</f>
        <v/>
      </c>
    </row>
    <row r="9384" spans="1:15">
      <c r="A9384" t="s">
        <v>21046</v>
      </c>
      <c r="C9384" s="191" t="s">
        <v>11032</v>
      </c>
      <c r="E9384" t="s">
        <v>11033</v>
      </c>
      <c r="F9384" t="s">
        <v>3961</v>
      </c>
      <c r="G9384" t="s">
        <v>375</v>
      </c>
      <c r="H9384">
        <v>1485</v>
      </c>
      <c r="J9384" t="s">
        <v>22634</v>
      </c>
      <c r="K9384" s="132" t="str">
        <f>IFERROR(IFERROR(INDEX(Кат!$O:$O,MATCH($C9384,Кат!$I:$I,0)),INDEX(Торг!$L:$L,MATCH($C9384,Торг!$I:$I,0))),"")</f>
        <v/>
      </c>
      <c r="L9384" s="132" t="str">
        <f>IFERROR(IFERROR(INDEX(Кат!$A:$A,MATCH($C9384,Кат!$I:$I,0)),INDEX(Торг!$A:$A,MATCH($C9384,Торг!$I:$I,0))),"")</f>
        <v/>
      </c>
      <c r="M9384" s="132" t="str">
        <f>IFERROR(IFERROR(INDEX(Кат!$B:$B,MATCH($C9384,Кат!$I:$I,0)),INDEX(Торг!$B:$B,MATCH($C9384,Торг!$I:$I,0))),"")</f>
        <v/>
      </c>
      <c r="N9384" s="132" t="str">
        <f t="shared" si="146"/>
        <v>ДААЗ 21140-6100040-20</v>
      </c>
      <c r="O9384" s="132" t="str">
        <f>IFERROR(IFERROR(INDEX(Кат!$B:$B,MATCH($N9384,Кат!$I:$I,0)),INDEX(Торг!$B:$B,MATCH($N9384,Торг!$I:$I,0))),"")</f>
        <v/>
      </c>
    </row>
    <row r="9385" spans="1:15">
      <c r="A9385" t="s">
        <v>21047</v>
      </c>
      <c r="C9385" s="191" t="s">
        <v>11034</v>
      </c>
      <c r="E9385" t="s">
        <v>11035</v>
      </c>
      <c r="F9385" t="s">
        <v>3961</v>
      </c>
      <c r="G9385" t="s">
        <v>399</v>
      </c>
      <c r="H9385">
        <v>550</v>
      </c>
      <c r="J9385" t="s">
        <v>22634</v>
      </c>
      <c r="K9385" s="132" t="str">
        <f>IFERROR(IFERROR(INDEX(Кат!$O:$O,MATCH($C9385,Кат!$I:$I,0)),INDEX(Торг!$L:$L,MATCH($C9385,Торг!$I:$I,0))),"")</f>
        <v/>
      </c>
      <c r="L9385" s="132" t="str">
        <f>IFERROR(IFERROR(INDEX(Кат!$A:$A,MATCH($C9385,Кат!$I:$I,0)),INDEX(Торг!$A:$A,MATCH($C9385,Торг!$I:$I,0))),"")</f>
        <v/>
      </c>
      <c r="M9385" s="132" t="str">
        <f>IFERROR(IFERROR(INDEX(Кат!$B:$B,MATCH($C9385,Кат!$I:$I,0)),INDEX(Торг!$B:$B,MATCH($C9385,Торг!$I:$I,0))),"")</f>
        <v/>
      </c>
      <c r="N9385" s="132" t="str">
        <f t="shared" si="146"/>
        <v>ДААЗ 21100-3718010-00</v>
      </c>
      <c r="O9385" s="132" t="str">
        <f>IFERROR(IFERROR(INDEX(Кат!$B:$B,MATCH($N9385,Кат!$I:$I,0)),INDEX(Торг!$B:$B,MATCH($N9385,Торг!$I:$I,0))),"")</f>
        <v/>
      </c>
    </row>
    <row r="9386" spans="1:15">
      <c r="A9386" t="s">
        <v>21048</v>
      </c>
      <c r="C9386" s="191" t="s">
        <v>11036</v>
      </c>
      <c r="E9386" t="s">
        <v>11037</v>
      </c>
      <c r="F9386" t="s">
        <v>3961</v>
      </c>
      <c r="G9386" t="s">
        <v>399</v>
      </c>
      <c r="H9386">
        <v>550</v>
      </c>
      <c r="J9386" t="s">
        <v>22634</v>
      </c>
      <c r="K9386" s="132" t="str">
        <f>IFERROR(IFERROR(INDEX(Кат!$O:$O,MATCH($C9386,Кат!$I:$I,0)),INDEX(Торг!$L:$L,MATCH($C9386,Торг!$I:$I,0))),"")</f>
        <v/>
      </c>
      <c r="L9386" s="132" t="str">
        <f>IFERROR(IFERROR(INDEX(Кат!$A:$A,MATCH($C9386,Кат!$I:$I,0)),INDEX(Торг!$A:$A,MATCH($C9386,Торг!$I:$I,0))),"")</f>
        <v/>
      </c>
      <c r="M9386" s="132" t="str">
        <f>IFERROR(IFERROR(INDEX(Кат!$B:$B,MATCH($C9386,Кат!$I:$I,0)),INDEX(Торг!$B:$B,MATCH($C9386,Торг!$I:$I,0))),"")</f>
        <v/>
      </c>
      <c r="N9386" s="132" t="str">
        <f t="shared" si="146"/>
        <v>ДААЗ 21140-3718010-00</v>
      </c>
      <c r="O9386" s="132" t="str">
        <f>IFERROR(IFERROR(INDEX(Кат!$B:$B,MATCH($N9386,Кат!$I:$I,0)),INDEX(Торг!$B:$B,MATCH($N9386,Торг!$I:$I,0))),"")</f>
        <v/>
      </c>
    </row>
    <row r="9387" spans="1:15">
      <c r="A9387" t="s">
        <v>21049</v>
      </c>
      <c r="C9387" s="191" t="s">
        <v>11038</v>
      </c>
      <c r="E9387" t="s">
        <v>11039</v>
      </c>
      <c r="F9387" t="s">
        <v>3961</v>
      </c>
      <c r="G9387" t="s">
        <v>399</v>
      </c>
      <c r="H9387">
        <v>440</v>
      </c>
      <c r="J9387" t="s">
        <v>22634</v>
      </c>
      <c r="K9387" s="132" t="str">
        <f>IFERROR(IFERROR(INDEX(Кат!$O:$O,MATCH($C9387,Кат!$I:$I,0)),INDEX(Торг!$L:$L,MATCH($C9387,Торг!$I:$I,0))),"")</f>
        <v/>
      </c>
      <c r="L9387" s="132" t="str">
        <f>IFERROR(IFERROR(INDEX(Кат!$A:$A,MATCH($C9387,Кат!$I:$I,0)),INDEX(Торг!$A:$A,MATCH($C9387,Торг!$I:$I,0))),"")</f>
        <v/>
      </c>
      <c r="M9387" s="132" t="str">
        <f>IFERROR(IFERROR(INDEX(Кат!$B:$B,MATCH($C9387,Кат!$I:$I,0)),INDEX(Торг!$B:$B,MATCH($C9387,Торг!$I:$I,0))),"")</f>
        <v/>
      </c>
      <c r="N9387" s="132" t="str">
        <f t="shared" si="146"/>
        <v>ДААЗ 21214-3718010-10</v>
      </c>
      <c r="O9387" s="132" t="str">
        <f>IFERROR(IFERROR(INDEX(Кат!$B:$B,MATCH($N9387,Кат!$I:$I,0)),INDEX(Торг!$B:$B,MATCH($N9387,Торг!$I:$I,0))),"")</f>
        <v/>
      </c>
    </row>
    <row r="9388" spans="1:15">
      <c r="A9388" t="s">
        <v>21050</v>
      </c>
      <c r="C9388" s="191" t="s">
        <v>11040</v>
      </c>
      <c r="E9388" t="s">
        <v>11041</v>
      </c>
      <c r="F9388" t="s">
        <v>3961</v>
      </c>
      <c r="G9388" t="s">
        <v>399</v>
      </c>
      <c r="H9388">
        <v>550</v>
      </c>
      <c r="J9388" t="s">
        <v>22634</v>
      </c>
      <c r="K9388" s="132" t="str">
        <f>IFERROR(IFERROR(INDEX(Кат!$O:$O,MATCH($C9388,Кат!$I:$I,0)),INDEX(Торг!$L:$L,MATCH($C9388,Торг!$I:$I,0))),"")</f>
        <v/>
      </c>
      <c r="L9388" s="132" t="str">
        <f>IFERROR(IFERROR(INDEX(Кат!$A:$A,MATCH($C9388,Кат!$I:$I,0)),INDEX(Торг!$A:$A,MATCH($C9388,Торг!$I:$I,0))),"")</f>
        <v/>
      </c>
      <c r="M9388" s="132" t="str">
        <f>IFERROR(IFERROR(INDEX(Кат!$B:$B,MATCH($C9388,Кат!$I:$I,0)),INDEX(Торг!$B:$B,MATCH($C9388,Торг!$I:$I,0))),"")</f>
        <v/>
      </c>
      <c r="N9388" s="132" t="str">
        <f t="shared" si="146"/>
        <v>ДААЗ 21900-3718010-00</v>
      </c>
      <c r="O9388" s="132" t="str">
        <f>IFERROR(IFERROR(INDEX(Кат!$B:$B,MATCH($N9388,Кат!$I:$I,0)),INDEX(Торг!$B:$B,MATCH($N9388,Торг!$I:$I,0))),"")</f>
        <v/>
      </c>
    </row>
    <row r="9389" spans="1:15">
      <c r="A9389" t="s">
        <v>21051</v>
      </c>
      <c r="C9389" s="191" t="s">
        <v>11042</v>
      </c>
      <c r="E9389" t="s">
        <v>11043</v>
      </c>
      <c r="F9389" t="s">
        <v>3961</v>
      </c>
      <c r="G9389" t="s">
        <v>399</v>
      </c>
      <c r="H9389">
        <v>1595</v>
      </c>
      <c r="J9389" t="s">
        <v>22634</v>
      </c>
      <c r="K9389" s="132" t="str">
        <f>IFERROR(IFERROR(INDEX(Кат!$O:$O,MATCH($C9389,Кат!$I:$I,0)),INDEX(Торг!$L:$L,MATCH($C9389,Торг!$I:$I,0))),"")</f>
        <v/>
      </c>
      <c r="L9389" s="132" t="str">
        <f>IFERROR(IFERROR(INDEX(Кат!$A:$A,MATCH($C9389,Кат!$I:$I,0)),INDEX(Торг!$A:$A,MATCH($C9389,Торг!$I:$I,0))),"")</f>
        <v/>
      </c>
      <c r="M9389" s="132" t="str">
        <f>IFERROR(IFERROR(INDEX(Кат!$B:$B,MATCH($C9389,Кат!$I:$I,0)),INDEX(Торг!$B:$B,MATCH($C9389,Торг!$I:$I,0))),"")</f>
        <v/>
      </c>
      <c r="N9389" s="132" t="str">
        <f t="shared" si="146"/>
        <v>ДААЗ 2112-1148110-46</v>
      </c>
      <c r="O9389" s="132" t="str">
        <f>IFERROR(IFERROR(INDEX(Кат!$B:$B,MATCH($N9389,Кат!$I:$I,0)),INDEX(Торг!$B:$B,MATCH($N9389,Торг!$I:$I,0))),"")</f>
        <v/>
      </c>
    </row>
    <row r="9390" spans="1:15">
      <c r="A9390" t="s">
        <v>21052</v>
      </c>
      <c r="C9390" s="191" t="s">
        <v>11044</v>
      </c>
      <c r="E9390" t="s">
        <v>11045</v>
      </c>
      <c r="F9390" t="s">
        <v>3823</v>
      </c>
      <c r="G9390" t="s">
        <v>399</v>
      </c>
      <c r="H9390">
        <v>2090</v>
      </c>
      <c r="J9390" t="s">
        <v>22634</v>
      </c>
      <c r="K9390" s="132" t="str">
        <f>IFERROR(IFERROR(INDEX(Кат!$O:$O,MATCH($C9390,Кат!$I:$I,0)),INDEX(Торг!$L:$L,MATCH($C9390,Торг!$I:$I,0))),"")</f>
        <v/>
      </c>
      <c r="L9390" s="132" t="str">
        <f>IFERROR(IFERROR(INDEX(Кат!$A:$A,MATCH($C9390,Кат!$I:$I,0)),INDEX(Торг!$A:$A,MATCH($C9390,Торг!$I:$I,0))),"")</f>
        <v/>
      </c>
      <c r="M9390" s="132" t="str">
        <f>IFERROR(IFERROR(INDEX(Кат!$B:$B,MATCH($C9390,Кат!$I:$I,0)),INDEX(Торг!$B:$B,MATCH($C9390,Торг!$I:$I,0))),"")</f>
        <v/>
      </c>
      <c r="N9390" s="132" t="str">
        <f t="shared" si="146"/>
        <v>НЕИЗВЕСТНЫЙ БРЕНД 2112-1148110-56</v>
      </c>
      <c r="O9390" s="132" t="str">
        <f>IFERROR(IFERROR(INDEX(Кат!$B:$B,MATCH($N9390,Кат!$I:$I,0)),INDEX(Торг!$B:$B,MATCH($N9390,Торг!$I:$I,0))),"")</f>
        <v/>
      </c>
    </row>
    <row r="9391" spans="1:15">
      <c r="A9391" t="s">
        <v>21053</v>
      </c>
      <c r="C9391" s="191" t="s">
        <v>11046</v>
      </c>
      <c r="E9391" t="s">
        <v>11047</v>
      </c>
      <c r="F9391" t="s">
        <v>3961</v>
      </c>
      <c r="G9391" t="s">
        <v>399</v>
      </c>
      <c r="H9391">
        <v>1800</v>
      </c>
      <c r="J9391" t="s">
        <v>22634</v>
      </c>
      <c r="K9391" s="132" t="str">
        <f>IFERROR(IFERROR(INDEX(Кат!$O:$O,MATCH($C9391,Кат!$I:$I,0)),INDEX(Торг!$L:$L,MATCH($C9391,Торг!$I:$I,0))),"")</f>
        <v/>
      </c>
      <c r="L9391" s="132" t="str">
        <f>IFERROR(IFERROR(INDEX(Кат!$A:$A,MATCH($C9391,Кат!$I:$I,0)),INDEX(Торг!$A:$A,MATCH($C9391,Торг!$I:$I,0))),"")</f>
        <v/>
      </c>
      <c r="M9391" s="132" t="str">
        <f>IFERROR(IFERROR(INDEX(Кат!$B:$B,MATCH($C9391,Кат!$I:$I,0)),INDEX(Торг!$B:$B,MATCH($C9391,Торг!$I:$I,0))),"")</f>
        <v/>
      </c>
      <c r="N9391" s="132" t="str">
        <f t="shared" si="146"/>
        <v>ДААЗ 21120-1148010-32</v>
      </c>
      <c r="O9391" s="132" t="str">
        <f>IFERROR(IFERROR(INDEX(Кат!$B:$B,MATCH($N9391,Кат!$I:$I,0)),INDEX(Торг!$B:$B,MATCH($N9391,Торг!$I:$I,0))),"")</f>
        <v/>
      </c>
    </row>
    <row r="9392" spans="1:15">
      <c r="A9392" t="s">
        <v>21054</v>
      </c>
      <c r="C9392" s="191" t="s">
        <v>11048</v>
      </c>
      <c r="E9392" t="s">
        <v>11049</v>
      </c>
      <c r="F9392" t="s">
        <v>3961</v>
      </c>
      <c r="G9392" t="s">
        <v>399</v>
      </c>
      <c r="H9392">
        <v>1100</v>
      </c>
      <c r="J9392" t="s">
        <v>22634</v>
      </c>
      <c r="K9392" s="132" t="str">
        <f>IFERROR(IFERROR(INDEX(Кат!$O:$O,MATCH($C9392,Кат!$I:$I,0)),INDEX(Торг!$L:$L,MATCH($C9392,Торг!$I:$I,0))),"")</f>
        <v/>
      </c>
      <c r="L9392" s="132" t="str">
        <f>IFERROR(IFERROR(INDEX(Кат!$A:$A,MATCH($C9392,Кат!$I:$I,0)),INDEX(Торг!$A:$A,MATCH($C9392,Торг!$I:$I,0))),"")</f>
        <v/>
      </c>
      <c r="M9392" s="132" t="str">
        <f>IFERROR(IFERROR(INDEX(Кат!$B:$B,MATCH($C9392,Кат!$I:$I,0)),INDEX(Торг!$B:$B,MATCH($C9392,Торг!$I:$I,0))),"")</f>
        <v/>
      </c>
      <c r="N9392" s="132" t="str">
        <f t="shared" si="146"/>
        <v>ДААЗ 21230-1148010-00</v>
      </c>
      <c r="O9392" s="132" t="str">
        <f>IFERROR(IFERROR(INDEX(Кат!$B:$B,MATCH($N9392,Кат!$I:$I,0)),INDEX(Торг!$B:$B,MATCH($N9392,Торг!$I:$I,0))),"")</f>
        <v/>
      </c>
    </row>
    <row r="9393" spans="1:15">
      <c r="A9393" t="s">
        <v>21055</v>
      </c>
      <c r="C9393" s="191" t="s">
        <v>9438</v>
      </c>
      <c r="E9393" t="s">
        <v>11050</v>
      </c>
      <c r="F9393" t="s">
        <v>3961</v>
      </c>
      <c r="G9393" t="s">
        <v>399</v>
      </c>
      <c r="H9393">
        <v>1980</v>
      </c>
      <c r="J9393" t="s">
        <v>22634</v>
      </c>
      <c r="K9393" s="132" t="str">
        <f>IFERROR(IFERROR(INDEX(Кат!$O:$O,MATCH($C9393,Кат!$I:$I,0)),INDEX(Торг!$L:$L,MATCH($C9393,Торг!$I:$I,0))),"")</f>
        <v/>
      </c>
      <c r="L9393" s="132" t="str">
        <f>IFERROR(IFERROR(INDEX(Кат!$A:$A,MATCH($C9393,Кат!$I:$I,0)),INDEX(Торг!$A:$A,MATCH($C9393,Торг!$I:$I,0))),"")</f>
        <v/>
      </c>
      <c r="M9393" s="132" t="str">
        <f>IFERROR(IFERROR(INDEX(Кат!$B:$B,MATCH($C9393,Кат!$I:$I,0)),INDEX(Торг!$B:$B,MATCH($C9393,Торг!$I:$I,0))),"")</f>
        <v/>
      </c>
      <c r="N9393" s="132" t="str">
        <f t="shared" si="146"/>
        <v>ДААЗ 21230-1148010-54</v>
      </c>
      <c r="O9393" s="132" t="str">
        <f>IFERROR(IFERROR(INDEX(Кат!$B:$B,MATCH($N9393,Кат!$I:$I,0)),INDEX(Торг!$B:$B,MATCH($N9393,Торг!$I:$I,0))),"")</f>
        <v/>
      </c>
    </row>
    <row r="9394" spans="1:15">
      <c r="A9394" t="s">
        <v>21056</v>
      </c>
      <c r="C9394" s="191" t="s">
        <v>11051</v>
      </c>
      <c r="E9394" t="s">
        <v>11052</v>
      </c>
      <c r="F9394" t="s">
        <v>3961</v>
      </c>
      <c r="G9394" t="s">
        <v>399</v>
      </c>
      <c r="H9394">
        <v>360</v>
      </c>
      <c r="J9394" t="s">
        <v>22634</v>
      </c>
      <c r="K9394" s="132" t="str">
        <f>IFERROR(IFERROR(INDEX(Кат!$O:$O,MATCH($C9394,Кат!$I:$I,0)),INDEX(Торг!$L:$L,MATCH($C9394,Торг!$I:$I,0))),"")</f>
        <v/>
      </c>
      <c r="L9394" s="132" t="str">
        <f>IFERROR(IFERROR(INDEX(Кат!$A:$A,MATCH($C9394,Кат!$I:$I,0)),INDEX(Торг!$A:$A,MATCH($C9394,Торг!$I:$I,0))),"")</f>
        <v/>
      </c>
      <c r="M9394" s="132" t="str">
        <f>IFERROR(IFERROR(INDEX(Кат!$B:$B,MATCH($C9394,Кат!$I:$I,0)),INDEX(Торг!$B:$B,MATCH($C9394,Торг!$I:$I,0))),"")</f>
        <v/>
      </c>
      <c r="N9394" s="132" t="str">
        <f t="shared" si="146"/>
        <v>ДААЗ 2108-6205013-10</v>
      </c>
      <c r="O9394" s="132" t="str">
        <f>IFERROR(IFERROR(INDEX(Кат!$B:$B,MATCH($N9394,Кат!$I:$I,0)),INDEX(Торг!$B:$B,MATCH($N9394,Торг!$I:$I,0))),"")</f>
        <v/>
      </c>
    </row>
    <row r="9395" spans="1:15">
      <c r="A9395" t="s">
        <v>21057</v>
      </c>
      <c r="C9395" s="191" t="s">
        <v>11053</v>
      </c>
      <c r="E9395" t="s">
        <v>11054</v>
      </c>
      <c r="F9395" t="s">
        <v>3961</v>
      </c>
      <c r="G9395" t="s">
        <v>399</v>
      </c>
      <c r="H9395">
        <v>1900</v>
      </c>
      <c r="J9395" t="s">
        <v>22634</v>
      </c>
      <c r="K9395" s="132" t="str">
        <f>IFERROR(IFERROR(INDEX(Кат!$O:$O,MATCH($C9395,Кат!$I:$I,0)),INDEX(Торг!$L:$L,MATCH($C9395,Торг!$I:$I,0))),"")</f>
        <v/>
      </c>
      <c r="L9395" s="132" t="str">
        <f>IFERROR(IFERROR(INDEX(Кат!$A:$A,MATCH($C9395,Кат!$I:$I,0)),INDEX(Торг!$A:$A,MATCH($C9395,Торг!$I:$I,0))),"")</f>
        <v/>
      </c>
      <c r="M9395" s="132" t="str">
        <f>IFERROR(IFERROR(INDEX(Кат!$B:$B,MATCH($C9395,Кат!$I:$I,0)),INDEX(Торг!$B:$B,MATCH($C9395,Торг!$I:$I,0))),"")</f>
        <v/>
      </c>
      <c r="N9395" s="132" t="str">
        <f t="shared" si="146"/>
        <v>ДААЗ 21230-6205013-11</v>
      </c>
      <c r="O9395" s="132" t="str">
        <f>IFERROR(IFERROR(INDEX(Кат!$B:$B,MATCH($N9395,Кат!$I:$I,0)),INDEX(Торг!$B:$B,MATCH($N9395,Торг!$I:$I,0))),"")</f>
        <v/>
      </c>
    </row>
    <row r="9396" spans="1:15">
      <c r="A9396" t="s">
        <v>21058</v>
      </c>
      <c r="C9396" s="191" t="s">
        <v>11055</v>
      </c>
      <c r="E9396" t="s">
        <v>11056</v>
      </c>
      <c r="F9396" t="s">
        <v>3961</v>
      </c>
      <c r="G9396" t="s">
        <v>399</v>
      </c>
      <c r="H9396">
        <v>360</v>
      </c>
      <c r="J9396" t="s">
        <v>22634</v>
      </c>
      <c r="K9396" s="132" t="str">
        <f>IFERROR(IFERROR(INDEX(Кат!$O:$O,MATCH($C9396,Кат!$I:$I,0)),INDEX(Торг!$L:$L,MATCH($C9396,Торг!$I:$I,0))),"")</f>
        <v/>
      </c>
      <c r="L9396" s="132" t="str">
        <f>IFERROR(IFERROR(INDEX(Кат!$A:$A,MATCH($C9396,Кат!$I:$I,0)),INDEX(Торг!$A:$A,MATCH($C9396,Торг!$I:$I,0))),"")</f>
        <v/>
      </c>
      <c r="M9396" s="132" t="str">
        <f>IFERROR(IFERROR(INDEX(Кат!$B:$B,MATCH($C9396,Кат!$I:$I,0)),INDEX(Торг!$B:$B,MATCH($C9396,Торг!$I:$I,0))),"")</f>
        <v/>
      </c>
      <c r="N9396" s="132" t="str">
        <f t="shared" si="146"/>
        <v>ДААЗ 2108-6205012-10</v>
      </c>
      <c r="O9396" s="132" t="str">
        <f>IFERROR(IFERROR(INDEX(Кат!$B:$B,MATCH($N9396,Кат!$I:$I,0)),INDEX(Торг!$B:$B,MATCH($N9396,Торг!$I:$I,0))),"")</f>
        <v/>
      </c>
    </row>
    <row r="9397" spans="1:15">
      <c r="A9397" t="s">
        <v>21059</v>
      </c>
      <c r="C9397" s="191" t="s">
        <v>11057</v>
      </c>
      <c r="E9397" t="s">
        <v>11058</v>
      </c>
      <c r="F9397" t="s">
        <v>3961</v>
      </c>
      <c r="G9397" t="s">
        <v>399</v>
      </c>
      <c r="H9397">
        <v>1900</v>
      </c>
      <c r="J9397" t="s">
        <v>22634</v>
      </c>
      <c r="K9397" s="132" t="str">
        <f>IFERROR(IFERROR(INDEX(Кат!$O:$O,MATCH($C9397,Кат!$I:$I,0)),INDEX(Торг!$L:$L,MATCH($C9397,Торг!$I:$I,0))),"")</f>
        <v/>
      </c>
      <c r="L9397" s="132" t="str">
        <f>IFERROR(IFERROR(INDEX(Кат!$A:$A,MATCH($C9397,Кат!$I:$I,0)),INDEX(Торг!$A:$A,MATCH($C9397,Торг!$I:$I,0))),"")</f>
        <v/>
      </c>
      <c r="M9397" s="132" t="str">
        <f>IFERROR(IFERROR(INDEX(Кат!$B:$B,MATCH($C9397,Кат!$I:$I,0)),INDEX(Торг!$B:$B,MATCH($C9397,Торг!$I:$I,0))),"")</f>
        <v/>
      </c>
      <c r="N9397" s="132" t="str">
        <f t="shared" si="146"/>
        <v>ДААЗ 21230-6205012-11</v>
      </c>
      <c r="O9397" s="132" t="str">
        <f>IFERROR(IFERROR(INDEX(Кат!$B:$B,MATCH($N9397,Кат!$I:$I,0)),INDEX(Торг!$B:$B,MATCH($N9397,Торг!$I:$I,0))),"")</f>
        <v/>
      </c>
    </row>
    <row r="9398" spans="1:15">
      <c r="A9398" t="s">
        <v>21060</v>
      </c>
      <c r="C9398" s="191" t="s">
        <v>11059</v>
      </c>
      <c r="E9398" t="s">
        <v>11060</v>
      </c>
      <c r="F9398" t="s">
        <v>3961</v>
      </c>
      <c r="G9398" t="s">
        <v>399</v>
      </c>
      <c r="H9398">
        <v>400</v>
      </c>
      <c r="J9398" t="s">
        <v>22634</v>
      </c>
      <c r="K9398" s="132" t="str">
        <f>IFERROR(IFERROR(INDEX(Кат!$O:$O,MATCH($C9398,Кат!$I:$I,0)),INDEX(Торг!$L:$L,MATCH($C9398,Торг!$I:$I,0))),"")</f>
        <v/>
      </c>
      <c r="L9398" s="132" t="str">
        <f>IFERROR(IFERROR(INDEX(Кат!$A:$A,MATCH($C9398,Кат!$I:$I,0)),INDEX(Торг!$A:$A,MATCH($C9398,Торг!$I:$I,0))),"")</f>
        <v/>
      </c>
      <c r="M9398" s="132" t="str">
        <f>IFERROR(IFERROR(INDEX(Кат!$B:$B,MATCH($C9398,Кат!$I:$I,0)),INDEX(Торг!$B:$B,MATCH($C9398,Торг!$I:$I,0))),"")</f>
        <v/>
      </c>
      <c r="N9398" s="132" t="str">
        <f t="shared" si="146"/>
        <v>ДААЗ 2108-6105013-10</v>
      </c>
      <c r="O9398" s="132" t="str">
        <f>IFERROR(IFERROR(INDEX(Кат!$B:$B,MATCH($N9398,Кат!$I:$I,0)),INDEX(Торг!$B:$B,MATCH($N9398,Торг!$I:$I,0))),"")</f>
        <v/>
      </c>
    </row>
    <row r="9399" spans="1:15">
      <c r="A9399" t="s">
        <v>21061</v>
      </c>
      <c r="C9399" s="191" t="s">
        <v>11061</v>
      </c>
      <c r="E9399" t="s">
        <v>11062</v>
      </c>
      <c r="F9399" t="s">
        <v>3961</v>
      </c>
      <c r="G9399" t="s">
        <v>399</v>
      </c>
      <c r="H9399">
        <v>1900</v>
      </c>
      <c r="J9399" t="s">
        <v>22634</v>
      </c>
      <c r="K9399" s="132" t="str">
        <f>IFERROR(IFERROR(INDEX(Кат!$O:$O,MATCH($C9399,Кат!$I:$I,0)),INDEX(Торг!$L:$L,MATCH($C9399,Торг!$I:$I,0))),"")</f>
        <v/>
      </c>
      <c r="L9399" s="132" t="str">
        <f>IFERROR(IFERROR(INDEX(Кат!$A:$A,MATCH($C9399,Кат!$I:$I,0)),INDEX(Торг!$A:$A,MATCH($C9399,Торг!$I:$I,0))),"")</f>
        <v/>
      </c>
      <c r="M9399" s="132" t="str">
        <f>IFERROR(IFERROR(INDEX(Кат!$B:$B,MATCH($C9399,Кат!$I:$I,0)),INDEX(Торг!$B:$B,MATCH($C9399,Торг!$I:$I,0))),"")</f>
        <v/>
      </c>
      <c r="N9399" s="132" t="str">
        <f t="shared" si="146"/>
        <v>ДААЗ 21230-6105013-11</v>
      </c>
      <c r="O9399" s="132" t="str">
        <f>IFERROR(IFERROR(INDEX(Кат!$B:$B,MATCH($N9399,Кат!$I:$I,0)),INDEX(Торг!$B:$B,MATCH($N9399,Торг!$I:$I,0))),"")</f>
        <v/>
      </c>
    </row>
    <row r="9400" spans="1:15">
      <c r="A9400" t="s">
        <v>21062</v>
      </c>
      <c r="C9400" s="191" t="s">
        <v>11063</v>
      </c>
      <c r="E9400" t="s">
        <v>11064</v>
      </c>
      <c r="F9400" t="s">
        <v>3961</v>
      </c>
      <c r="G9400" t="s">
        <v>399</v>
      </c>
      <c r="H9400">
        <v>400</v>
      </c>
      <c r="J9400" t="s">
        <v>22634</v>
      </c>
      <c r="K9400" s="132" t="str">
        <f>IFERROR(IFERROR(INDEX(Кат!$O:$O,MATCH($C9400,Кат!$I:$I,0)),INDEX(Торг!$L:$L,MATCH($C9400,Торг!$I:$I,0))),"")</f>
        <v/>
      </c>
      <c r="L9400" s="132" t="str">
        <f>IFERROR(IFERROR(INDEX(Кат!$A:$A,MATCH($C9400,Кат!$I:$I,0)),INDEX(Торг!$A:$A,MATCH($C9400,Торг!$I:$I,0))),"")</f>
        <v/>
      </c>
      <c r="M9400" s="132" t="str">
        <f>IFERROR(IFERROR(INDEX(Кат!$B:$B,MATCH($C9400,Кат!$I:$I,0)),INDEX(Торг!$B:$B,MATCH($C9400,Торг!$I:$I,0))),"")</f>
        <v/>
      </c>
      <c r="N9400" s="132" t="str">
        <f t="shared" si="146"/>
        <v>ДААЗ 2108-6105012-10</v>
      </c>
      <c r="O9400" s="132" t="str">
        <f>IFERROR(IFERROR(INDEX(Кат!$B:$B,MATCH($N9400,Кат!$I:$I,0)),INDEX(Торг!$B:$B,MATCH($N9400,Торг!$I:$I,0))),"")</f>
        <v/>
      </c>
    </row>
    <row r="9401" spans="1:15">
      <c r="A9401" t="s">
        <v>21063</v>
      </c>
      <c r="C9401" s="191" t="s">
        <v>11065</v>
      </c>
      <c r="E9401" t="s">
        <v>11066</v>
      </c>
      <c r="F9401" t="s">
        <v>3961</v>
      </c>
      <c r="G9401" t="s">
        <v>399</v>
      </c>
      <c r="H9401">
        <v>1620</v>
      </c>
      <c r="J9401" t="s">
        <v>22634</v>
      </c>
      <c r="K9401" s="132" t="str">
        <f>IFERROR(IFERROR(INDEX(Кат!$O:$O,MATCH($C9401,Кат!$I:$I,0)),INDEX(Торг!$L:$L,MATCH($C9401,Торг!$I:$I,0))),"")</f>
        <v/>
      </c>
      <c r="L9401" s="132" t="str">
        <f>IFERROR(IFERROR(INDEX(Кат!$A:$A,MATCH($C9401,Кат!$I:$I,0)),INDEX(Торг!$A:$A,MATCH($C9401,Торг!$I:$I,0))),"")</f>
        <v/>
      </c>
      <c r="M9401" s="132" t="str">
        <f>IFERROR(IFERROR(INDEX(Кат!$B:$B,MATCH($C9401,Кат!$I:$I,0)),INDEX(Торг!$B:$B,MATCH($C9401,Торг!$I:$I,0))),"")</f>
        <v/>
      </c>
      <c r="N9401" s="132" t="str">
        <f t="shared" si="146"/>
        <v>ДААЗ 21230-6105012-11</v>
      </c>
      <c r="O9401" s="132" t="str">
        <f>IFERROR(IFERROR(INDEX(Кат!$B:$B,MATCH($N9401,Кат!$I:$I,0)),INDEX(Торг!$B:$B,MATCH($N9401,Торг!$I:$I,0))),"")</f>
        <v/>
      </c>
    </row>
    <row r="9402" spans="1:15">
      <c r="A9402" t="s">
        <v>21064</v>
      </c>
      <c r="C9402" s="191" t="s">
        <v>11067</v>
      </c>
      <c r="E9402" t="s">
        <v>11068</v>
      </c>
      <c r="F9402" t="s">
        <v>3961</v>
      </c>
      <c r="G9402" t="s">
        <v>399</v>
      </c>
      <c r="H9402">
        <v>1900</v>
      </c>
      <c r="J9402" t="s">
        <v>22634</v>
      </c>
      <c r="K9402" s="132" t="str">
        <f>IFERROR(IFERROR(INDEX(Кат!$O:$O,MATCH($C9402,Кат!$I:$I,0)),INDEX(Торг!$L:$L,MATCH($C9402,Торг!$I:$I,0))),"")</f>
        <v/>
      </c>
      <c r="L9402" s="132" t="str">
        <f>IFERROR(IFERROR(INDEX(Кат!$A:$A,MATCH($C9402,Кат!$I:$I,0)),INDEX(Торг!$A:$A,MATCH($C9402,Торг!$I:$I,0))),"")</f>
        <v/>
      </c>
      <c r="M9402" s="132" t="str">
        <f>IFERROR(IFERROR(INDEX(Кат!$B:$B,MATCH($C9402,Кат!$I:$I,0)),INDEX(Торг!$B:$B,MATCH($C9402,Торг!$I:$I,0))),"")</f>
        <v/>
      </c>
      <c r="N9402" s="132" t="str">
        <f t="shared" si="146"/>
        <v>ДААЗ 21230-6305013-11</v>
      </c>
      <c r="O9402" s="132" t="str">
        <f>IFERROR(IFERROR(INDEX(Кат!$B:$B,MATCH($N9402,Кат!$I:$I,0)),INDEX(Торг!$B:$B,MATCH($N9402,Торг!$I:$I,0))),"")</f>
        <v/>
      </c>
    </row>
    <row r="9403" spans="1:15">
      <c r="A9403" t="s">
        <v>21065</v>
      </c>
      <c r="C9403" s="191" t="s">
        <v>11069</v>
      </c>
      <c r="E9403" t="s">
        <v>11070</v>
      </c>
      <c r="F9403" t="s">
        <v>3961</v>
      </c>
      <c r="G9403" t="s">
        <v>399</v>
      </c>
      <c r="H9403">
        <v>330</v>
      </c>
      <c r="J9403" t="s">
        <v>22634</v>
      </c>
      <c r="K9403" s="132" t="str">
        <f>IFERROR(IFERROR(INDEX(Кат!$O:$O,MATCH($C9403,Кат!$I:$I,0)),INDEX(Торг!$L:$L,MATCH($C9403,Торг!$I:$I,0))),"")</f>
        <v/>
      </c>
      <c r="L9403" s="132" t="str">
        <f>IFERROR(IFERROR(INDEX(Кат!$A:$A,MATCH($C9403,Кат!$I:$I,0)),INDEX(Торг!$A:$A,MATCH($C9403,Торг!$I:$I,0))),"")</f>
        <v/>
      </c>
      <c r="M9403" s="132" t="str">
        <f>IFERROR(IFERROR(INDEX(Кат!$B:$B,MATCH($C9403,Кат!$I:$I,0)),INDEX(Торг!$B:$B,MATCH($C9403,Торг!$I:$I,0))),"")</f>
        <v/>
      </c>
      <c r="N9403" s="132" t="str">
        <f t="shared" si="146"/>
        <v>ДААЗ 21090-5606010-10</v>
      </c>
      <c r="O9403" s="132" t="str">
        <f>IFERROR(IFERROR(INDEX(Кат!$B:$B,MATCH($N9403,Кат!$I:$I,0)),INDEX(Торг!$B:$B,MATCH($N9403,Торг!$I:$I,0))),"")</f>
        <v/>
      </c>
    </row>
    <row r="9404" spans="1:15">
      <c r="A9404" t="s">
        <v>21066</v>
      </c>
      <c r="C9404" s="191" t="s">
        <v>11071</v>
      </c>
      <c r="E9404" t="s">
        <v>11072</v>
      </c>
      <c r="F9404" t="s">
        <v>3961</v>
      </c>
      <c r="G9404" t="s">
        <v>399</v>
      </c>
      <c r="H9404">
        <v>220</v>
      </c>
      <c r="J9404" t="s">
        <v>22634</v>
      </c>
      <c r="K9404" s="132" t="str">
        <f>IFERROR(IFERROR(INDEX(Кат!$O:$O,MATCH($C9404,Кат!$I:$I,0)),INDEX(Торг!$L:$L,MATCH($C9404,Торг!$I:$I,0))),"")</f>
        <v/>
      </c>
      <c r="L9404" s="132" t="str">
        <f>IFERROR(IFERROR(INDEX(Кат!$A:$A,MATCH($C9404,Кат!$I:$I,0)),INDEX(Торг!$A:$A,MATCH($C9404,Торг!$I:$I,0))),"")</f>
        <v/>
      </c>
      <c r="M9404" s="132" t="str">
        <f>IFERROR(IFERROR(INDEX(Кат!$B:$B,MATCH($C9404,Кат!$I:$I,0)),INDEX(Торг!$B:$B,MATCH($C9404,Торг!$I:$I,0))),"")</f>
        <v/>
      </c>
      <c r="N9404" s="132" t="str">
        <f t="shared" si="146"/>
        <v>ДААЗ 21100-5606010-11</v>
      </c>
      <c r="O9404" s="132" t="str">
        <f>IFERROR(IFERROR(INDEX(Кат!$B:$B,MATCH($N9404,Кат!$I:$I,0)),INDEX(Торг!$B:$B,MATCH($N9404,Торг!$I:$I,0))),"")</f>
        <v/>
      </c>
    </row>
    <row r="9405" spans="1:15">
      <c r="A9405" t="s">
        <v>21067</v>
      </c>
      <c r="C9405" s="191" t="s">
        <v>11073</v>
      </c>
      <c r="E9405" t="s">
        <v>11074</v>
      </c>
      <c r="F9405" t="s">
        <v>3961</v>
      </c>
      <c r="G9405" t="s">
        <v>399</v>
      </c>
      <c r="H9405">
        <v>670</v>
      </c>
      <c r="J9405" t="s">
        <v>22634</v>
      </c>
      <c r="K9405" s="132" t="str">
        <f>IFERROR(IFERROR(INDEX(Кат!$O:$O,MATCH($C9405,Кат!$I:$I,0)),INDEX(Торг!$L:$L,MATCH($C9405,Торг!$I:$I,0))),"")</f>
        <v/>
      </c>
      <c r="L9405" s="132" t="str">
        <f>IFERROR(IFERROR(INDEX(Кат!$A:$A,MATCH($C9405,Кат!$I:$I,0)),INDEX(Торг!$A:$A,MATCH($C9405,Торг!$I:$I,0))),"")</f>
        <v/>
      </c>
      <c r="M9405" s="132" t="str">
        <f>IFERROR(IFERROR(INDEX(Кат!$B:$B,MATCH($C9405,Кат!$I:$I,0)),INDEX(Торг!$B:$B,MATCH($C9405,Торг!$I:$I,0))),"")</f>
        <v/>
      </c>
      <c r="N9405" s="132" t="str">
        <f t="shared" si="146"/>
        <v>ДААЗ 11180-5606010-10</v>
      </c>
      <c r="O9405" s="132" t="str">
        <f>IFERROR(IFERROR(INDEX(Кат!$B:$B,MATCH($N9405,Кат!$I:$I,0)),INDEX(Торг!$B:$B,MATCH($N9405,Торг!$I:$I,0))),"")</f>
        <v/>
      </c>
    </row>
    <row r="9406" spans="1:15">
      <c r="A9406" t="s">
        <v>21068</v>
      </c>
      <c r="C9406" s="191" t="s">
        <v>11075</v>
      </c>
      <c r="E9406" t="s">
        <v>11076</v>
      </c>
      <c r="F9406" t="s">
        <v>3961</v>
      </c>
      <c r="G9406" t="s">
        <v>399</v>
      </c>
      <c r="H9406">
        <v>88</v>
      </c>
      <c r="J9406" t="s">
        <v>22634</v>
      </c>
      <c r="K9406" s="132" t="str">
        <f>IFERROR(IFERROR(INDEX(Кат!$O:$O,MATCH($C9406,Кат!$I:$I,0)),INDEX(Торг!$L:$L,MATCH($C9406,Торг!$I:$I,0))),"")</f>
        <v/>
      </c>
      <c r="L9406" s="132" t="str">
        <f>IFERROR(IFERROR(INDEX(Кат!$A:$A,MATCH($C9406,Кат!$I:$I,0)),INDEX(Торг!$A:$A,MATCH($C9406,Торг!$I:$I,0))),"")</f>
        <v/>
      </c>
      <c r="M9406" s="132" t="str">
        <f>IFERROR(IFERROR(INDEX(Кат!$B:$B,MATCH($C9406,Кат!$I:$I,0)),INDEX(Торг!$B:$B,MATCH($C9406,Торг!$I:$I,0))),"")</f>
        <v/>
      </c>
      <c r="N9406" s="132" t="str">
        <f t="shared" si="146"/>
        <v>ДААЗ 2111-6824110</v>
      </c>
      <c r="O9406" s="132" t="str">
        <f>IFERROR(IFERROR(INDEX(Кат!$B:$B,MATCH($N9406,Кат!$I:$I,0)),INDEX(Торг!$B:$B,MATCH($N9406,Торг!$I:$I,0))),"")</f>
        <v/>
      </c>
    </row>
    <row r="9407" spans="1:15">
      <c r="A9407" t="s">
        <v>21069</v>
      </c>
      <c r="C9407" s="191" t="s">
        <v>11077</v>
      </c>
      <c r="E9407" t="s">
        <v>11078</v>
      </c>
      <c r="F9407" t="s">
        <v>3961</v>
      </c>
      <c r="G9407" t="s">
        <v>375</v>
      </c>
      <c r="H9407">
        <v>2155</v>
      </c>
      <c r="J9407" t="s">
        <v>22634</v>
      </c>
      <c r="K9407" s="132" t="str">
        <f>IFERROR(IFERROR(INDEX(Кат!$O:$O,MATCH($C9407,Кат!$I:$I,0)),INDEX(Торг!$L:$L,MATCH($C9407,Торг!$I:$I,0))),"")</f>
        <v/>
      </c>
      <c r="L9407" s="132" t="str">
        <f>IFERROR(IFERROR(INDEX(Кат!$A:$A,MATCH($C9407,Кат!$I:$I,0)),INDEX(Торг!$A:$A,MATCH($C9407,Торг!$I:$I,0))),"")</f>
        <v/>
      </c>
      <c r="M9407" s="132" t="str">
        <f>IFERROR(IFERROR(INDEX(Кат!$B:$B,MATCH($C9407,Кат!$I:$I,0)),INDEX(Торг!$B:$B,MATCH($C9407,Торг!$I:$I,0))),"")</f>
        <v/>
      </c>
      <c r="N9407" s="132" t="str">
        <f t="shared" si="146"/>
        <v>ДААЗ 21214-8201004-00</v>
      </c>
      <c r="O9407" s="132" t="str">
        <f>IFERROR(IFERROR(INDEX(Кат!$B:$B,MATCH($N9407,Кат!$I:$I,0)),INDEX(Торг!$B:$B,MATCH($N9407,Торг!$I:$I,0))),"")</f>
        <v/>
      </c>
    </row>
    <row r="9408" spans="1:15">
      <c r="A9408" t="s">
        <v>21070</v>
      </c>
      <c r="C9408" s="191" t="s">
        <v>11079</v>
      </c>
      <c r="E9408" t="s">
        <v>11080</v>
      </c>
      <c r="F9408" t="s">
        <v>3961</v>
      </c>
      <c r="G9408" t="s">
        <v>399</v>
      </c>
      <c r="H9408">
        <v>2850</v>
      </c>
      <c r="J9408" t="s">
        <v>22634</v>
      </c>
      <c r="K9408" s="132" t="str">
        <f>IFERROR(IFERROR(INDEX(Кат!$O:$O,MATCH($C9408,Кат!$I:$I,0)),INDEX(Торг!$L:$L,MATCH($C9408,Торг!$I:$I,0))),"")</f>
        <v/>
      </c>
      <c r="L9408" s="132" t="str">
        <f>IFERROR(IFERROR(INDEX(Кат!$A:$A,MATCH($C9408,Кат!$I:$I,0)),INDEX(Торг!$A:$A,MATCH($C9408,Торг!$I:$I,0))),"")</f>
        <v/>
      </c>
      <c r="M9408" s="132" t="str">
        <f>IFERROR(IFERROR(INDEX(Кат!$B:$B,MATCH($C9408,Кат!$I:$I,0)),INDEX(Торг!$B:$B,MATCH($C9408,Торг!$I:$I,0))),"")</f>
        <v/>
      </c>
      <c r="N9408" s="132" t="str">
        <f t="shared" si="146"/>
        <v>ДААЗ 21230-8201021-40</v>
      </c>
      <c r="O9408" s="132" t="str">
        <f>IFERROR(IFERROR(INDEX(Кат!$B:$B,MATCH($N9408,Кат!$I:$I,0)),INDEX(Торг!$B:$B,MATCH($N9408,Торг!$I:$I,0))),"")</f>
        <v/>
      </c>
    </row>
    <row r="9409" spans="1:15">
      <c r="A9409" t="s">
        <v>21071</v>
      </c>
      <c r="C9409" s="191" t="s">
        <v>11081</v>
      </c>
      <c r="E9409" t="s">
        <v>11082</v>
      </c>
      <c r="F9409" t="s">
        <v>3961</v>
      </c>
      <c r="G9409" t="s">
        <v>399</v>
      </c>
      <c r="H9409">
        <v>1575</v>
      </c>
      <c r="J9409" t="s">
        <v>22634</v>
      </c>
      <c r="K9409" s="132" t="str">
        <f>IFERROR(IFERROR(INDEX(Кат!$O:$O,MATCH($C9409,Кат!$I:$I,0)),INDEX(Торг!$L:$L,MATCH($C9409,Торг!$I:$I,0))),"")</f>
        <v/>
      </c>
      <c r="L9409" s="132" t="str">
        <f>IFERROR(IFERROR(INDEX(Кат!$A:$A,MATCH($C9409,Кат!$I:$I,0)),INDEX(Торг!$A:$A,MATCH($C9409,Торг!$I:$I,0))),"")</f>
        <v/>
      </c>
      <c r="M9409" s="132" t="str">
        <f>IFERROR(IFERROR(INDEX(Кат!$B:$B,MATCH($C9409,Кат!$I:$I,0)),INDEX(Торг!$B:$B,MATCH($C9409,Торг!$I:$I,0))),"")</f>
        <v/>
      </c>
      <c r="N9409" s="132" t="str">
        <f t="shared" si="146"/>
        <v>ДААЗ 21230-8201005-00</v>
      </c>
      <c r="O9409" s="132" t="str">
        <f>IFERROR(IFERROR(INDEX(Кат!$B:$B,MATCH($N9409,Кат!$I:$I,0)),INDEX(Торг!$B:$B,MATCH($N9409,Торг!$I:$I,0))),"")</f>
        <v/>
      </c>
    </row>
    <row r="9410" spans="1:15">
      <c r="A9410" t="s">
        <v>21072</v>
      </c>
      <c r="C9410" s="191" t="s">
        <v>11083</v>
      </c>
      <c r="E9410" t="s">
        <v>11084</v>
      </c>
      <c r="F9410" t="s">
        <v>3961</v>
      </c>
      <c r="G9410" t="s">
        <v>399</v>
      </c>
      <c r="H9410">
        <v>1885</v>
      </c>
      <c r="J9410" t="s">
        <v>22634</v>
      </c>
      <c r="K9410" s="132" t="str">
        <f>IFERROR(IFERROR(INDEX(Кат!$O:$O,MATCH($C9410,Кат!$I:$I,0)),INDEX(Торг!$L:$L,MATCH($C9410,Торг!$I:$I,0))),"")</f>
        <v/>
      </c>
      <c r="L9410" s="132" t="str">
        <f>IFERROR(IFERROR(INDEX(Кат!$A:$A,MATCH($C9410,Кат!$I:$I,0)),INDEX(Торг!$A:$A,MATCH($C9410,Торг!$I:$I,0))),"")</f>
        <v/>
      </c>
      <c r="M9410" s="132" t="str">
        <f>IFERROR(IFERROR(INDEX(Кат!$B:$B,MATCH($C9410,Кат!$I:$I,0)),INDEX(Торг!$B:$B,MATCH($C9410,Торг!$I:$I,0))),"")</f>
        <v/>
      </c>
      <c r="N9410" s="132" t="str">
        <f t="shared" si="146"/>
        <v>ДААЗ 21230-8201020-40</v>
      </c>
      <c r="O9410" s="132" t="str">
        <f>IFERROR(IFERROR(INDEX(Кат!$B:$B,MATCH($N9410,Кат!$I:$I,0)),INDEX(Торг!$B:$B,MATCH($N9410,Торг!$I:$I,0))),"")</f>
        <v/>
      </c>
    </row>
    <row r="9411" spans="1:15">
      <c r="A9411" t="s">
        <v>21073</v>
      </c>
      <c r="C9411" s="191" t="s">
        <v>11085</v>
      </c>
      <c r="E9411" t="s">
        <v>11086</v>
      </c>
      <c r="F9411" t="s">
        <v>3961</v>
      </c>
      <c r="G9411" t="s">
        <v>399</v>
      </c>
      <c r="H9411">
        <v>1575</v>
      </c>
      <c r="J9411" t="s">
        <v>22634</v>
      </c>
      <c r="K9411" s="132" t="str">
        <f>IFERROR(IFERROR(INDEX(Кат!$O:$O,MATCH($C9411,Кат!$I:$I,0)),INDEX(Торг!$L:$L,MATCH($C9411,Торг!$I:$I,0))),"")</f>
        <v/>
      </c>
      <c r="L9411" s="132" t="str">
        <f>IFERROR(IFERROR(INDEX(Кат!$A:$A,MATCH($C9411,Кат!$I:$I,0)),INDEX(Торг!$A:$A,MATCH($C9411,Торг!$I:$I,0))),"")</f>
        <v/>
      </c>
      <c r="M9411" s="132" t="str">
        <f>IFERROR(IFERROR(INDEX(Кат!$B:$B,MATCH($C9411,Кат!$I:$I,0)),INDEX(Торг!$B:$B,MATCH($C9411,Торг!$I:$I,0))),"")</f>
        <v/>
      </c>
      <c r="N9411" s="132" t="str">
        <f t="shared" si="146"/>
        <v>ДААЗ 21230-8201006-00</v>
      </c>
      <c r="O9411" s="132" t="str">
        <f>IFERROR(IFERROR(INDEX(Кат!$B:$B,MATCH($N9411,Кат!$I:$I,0)),INDEX(Торг!$B:$B,MATCH($N9411,Торг!$I:$I,0))),"")</f>
        <v/>
      </c>
    </row>
    <row r="9412" spans="1:15">
      <c r="A9412" t="s">
        <v>21074</v>
      </c>
      <c r="C9412" s="191" t="s">
        <v>11087</v>
      </c>
      <c r="E9412" t="s">
        <v>11088</v>
      </c>
      <c r="F9412" t="s">
        <v>3961</v>
      </c>
      <c r="G9412" t="s">
        <v>399</v>
      </c>
      <c r="H9412">
        <v>5800</v>
      </c>
      <c r="J9412" t="s">
        <v>22634</v>
      </c>
      <c r="K9412" s="132" t="str">
        <f>IFERROR(IFERROR(INDEX(Кат!$O:$O,MATCH($C9412,Кат!$I:$I,0)),INDEX(Торг!$L:$L,MATCH($C9412,Торг!$I:$I,0))),"")</f>
        <v/>
      </c>
      <c r="L9412" s="132" t="str">
        <f>IFERROR(IFERROR(INDEX(Кат!$A:$A,MATCH($C9412,Кат!$I:$I,0)),INDEX(Торг!$A:$A,MATCH($C9412,Торг!$I:$I,0))),"")</f>
        <v/>
      </c>
      <c r="M9412" s="132" t="str">
        <f>IFERROR(IFERROR(INDEX(Кат!$B:$B,MATCH($C9412,Кат!$I:$I,0)),INDEX(Торг!$B:$B,MATCH($C9412,Торг!$I:$I,0))),"")</f>
        <v/>
      </c>
      <c r="N9412" s="132" t="str">
        <f t="shared" si="146"/>
        <v>ДААЗ 11110-1107010-00</v>
      </c>
      <c r="O9412" s="132" t="str">
        <f>IFERROR(IFERROR(INDEX(Кат!$B:$B,MATCH($N9412,Кат!$I:$I,0)),INDEX(Торг!$B:$B,MATCH($N9412,Торг!$I:$I,0))),"")</f>
        <v/>
      </c>
    </row>
    <row r="9413" spans="1:15">
      <c r="A9413" t="s">
        <v>21075</v>
      </c>
      <c r="C9413" s="191" t="s">
        <v>11089</v>
      </c>
      <c r="E9413" t="s">
        <v>11090</v>
      </c>
      <c r="F9413" t="s">
        <v>3961</v>
      </c>
      <c r="G9413" t="s">
        <v>399</v>
      </c>
      <c r="H9413">
        <v>75570</v>
      </c>
      <c r="J9413" t="s">
        <v>22634</v>
      </c>
      <c r="K9413" s="132" t="str">
        <f>IFERROR(IFERROR(INDEX(Кат!$O:$O,MATCH($C9413,Кат!$I:$I,0)),INDEX(Торг!$L:$L,MATCH($C9413,Торг!$I:$I,0))),"")</f>
        <v/>
      </c>
      <c r="L9413" s="132" t="str">
        <f>IFERROR(IFERROR(INDEX(Кат!$A:$A,MATCH($C9413,Кат!$I:$I,0)),INDEX(Торг!$A:$A,MATCH($C9413,Торг!$I:$I,0))),"")</f>
        <v/>
      </c>
      <c r="M9413" s="132" t="str">
        <f>IFERROR(IFERROR(INDEX(Кат!$B:$B,MATCH($C9413,Кат!$I:$I,0)),INDEX(Торг!$B:$B,MATCH($C9413,Торг!$I:$I,0))),"")</f>
        <v/>
      </c>
      <c r="N9413" s="132" t="str">
        <f t="shared" si="146"/>
        <v>ДААЗ 21050-1107010-20</v>
      </c>
      <c r="O9413" s="132" t="str">
        <f>IFERROR(IFERROR(INDEX(Кат!$B:$B,MATCH($N9413,Кат!$I:$I,0)),INDEX(Торг!$B:$B,MATCH($N9413,Торг!$I:$I,0))),"")</f>
        <v/>
      </c>
    </row>
    <row r="9414" spans="1:15">
      <c r="A9414" t="s">
        <v>21076</v>
      </c>
      <c r="C9414" s="191" t="s">
        <v>11091</v>
      </c>
      <c r="E9414" t="s">
        <v>11092</v>
      </c>
      <c r="F9414" t="s">
        <v>3961</v>
      </c>
      <c r="G9414" t="s">
        <v>399</v>
      </c>
      <c r="H9414">
        <v>4365</v>
      </c>
      <c r="J9414" t="s">
        <v>22634</v>
      </c>
      <c r="K9414" s="132" t="str">
        <f>IFERROR(IFERROR(INDEX(Кат!$O:$O,MATCH($C9414,Кат!$I:$I,0)),INDEX(Торг!$L:$L,MATCH($C9414,Торг!$I:$I,0))),"")</f>
        <v/>
      </c>
      <c r="L9414" s="132" t="str">
        <f>IFERROR(IFERROR(INDEX(Кат!$A:$A,MATCH($C9414,Кат!$I:$I,0)),INDEX(Торг!$A:$A,MATCH($C9414,Торг!$I:$I,0))),"")</f>
        <v/>
      </c>
      <c r="M9414" s="132" t="str">
        <f>IFERROR(IFERROR(INDEX(Кат!$B:$B,MATCH($C9414,Кат!$I:$I,0)),INDEX(Торг!$B:$B,MATCH($C9414,Торг!$I:$I,0))),"")</f>
        <v/>
      </c>
      <c r="N9414" s="132" t="str">
        <f t="shared" si="146"/>
        <v>ДААЗ 21070-1107010-91</v>
      </c>
      <c r="O9414" s="132" t="str">
        <f>IFERROR(IFERROR(INDEX(Кат!$B:$B,MATCH($N9414,Кат!$I:$I,0)),INDEX(Торг!$B:$B,MATCH($N9414,Торг!$I:$I,0))),"")</f>
        <v/>
      </c>
    </row>
    <row r="9415" spans="1:15">
      <c r="A9415" t="s">
        <v>21077</v>
      </c>
      <c r="C9415" s="191" t="s">
        <v>3959</v>
      </c>
      <c r="E9415" t="s">
        <v>3960</v>
      </c>
      <c r="F9415" t="s">
        <v>3961</v>
      </c>
      <c r="G9415" t="s">
        <v>399</v>
      </c>
      <c r="H9415">
        <v>7130</v>
      </c>
      <c r="J9415" t="s">
        <v>22634</v>
      </c>
      <c r="K9415" s="132" t="str">
        <f>IFERROR(IFERROR(INDEX(Кат!$O:$O,MATCH($C9415,Кат!$I:$I,0)),INDEX(Торг!$L:$L,MATCH($C9415,Торг!$I:$I,0))),"")</f>
        <v/>
      </c>
      <c r="L9415" s="132" t="str">
        <f>IFERROR(IFERROR(INDEX(Кат!$A:$A,MATCH($C9415,Кат!$I:$I,0)),INDEX(Торг!$A:$A,MATCH($C9415,Торг!$I:$I,0))),"")</f>
        <v/>
      </c>
      <c r="M9415" s="132" t="str">
        <f>IFERROR(IFERROR(INDEX(Кат!$B:$B,MATCH($C9415,Кат!$I:$I,0)),INDEX(Торг!$B:$B,MATCH($C9415,Торг!$I:$I,0))),"")</f>
        <v/>
      </c>
      <c r="N9415" s="132" t="str">
        <f t="shared" si="146"/>
        <v>ДААЗ 21070-1107010-90</v>
      </c>
      <c r="O9415" s="132" t="str">
        <f>IFERROR(IFERROR(INDEX(Кат!$B:$B,MATCH($N9415,Кат!$I:$I,0)),INDEX(Торг!$B:$B,MATCH($N9415,Торг!$I:$I,0))),"")</f>
        <v/>
      </c>
    </row>
    <row r="9416" spans="1:15">
      <c r="A9416" t="s">
        <v>21078</v>
      </c>
      <c r="C9416" s="191" t="s">
        <v>11093</v>
      </c>
      <c r="E9416" t="s">
        <v>11094</v>
      </c>
      <c r="F9416" t="s">
        <v>3961</v>
      </c>
      <c r="G9416" t="s">
        <v>399</v>
      </c>
      <c r="H9416">
        <v>7840</v>
      </c>
      <c r="J9416" t="s">
        <v>22634</v>
      </c>
      <c r="K9416" s="132" t="str">
        <f>IFERROR(IFERROR(INDEX(Кат!$O:$O,MATCH($C9416,Кат!$I:$I,0)),INDEX(Торг!$L:$L,MATCH($C9416,Торг!$I:$I,0))),"")</f>
        <v/>
      </c>
      <c r="L9416" s="132" t="str">
        <f>IFERROR(IFERROR(INDEX(Кат!$A:$A,MATCH($C9416,Кат!$I:$I,0)),INDEX(Торг!$A:$A,MATCH($C9416,Торг!$I:$I,0))),"")</f>
        <v/>
      </c>
      <c r="M9416" s="132" t="str">
        <f>IFERROR(IFERROR(INDEX(Кат!$B:$B,MATCH($C9416,Кат!$I:$I,0)),INDEX(Торг!$B:$B,MATCH($C9416,Торг!$I:$I,0))),"")</f>
        <v/>
      </c>
      <c r="N9416" s="132" t="str">
        <f t="shared" ref="N9416:N9479" si="147">_xlfn.CONCAT(F9416," ",C9416)</f>
        <v>ДААЗ 21073-1107010-00</v>
      </c>
      <c r="O9416" s="132" t="str">
        <f>IFERROR(IFERROR(INDEX(Кат!$B:$B,MATCH($N9416,Кат!$I:$I,0)),INDEX(Торг!$B:$B,MATCH($N9416,Торг!$I:$I,0))),"")</f>
        <v/>
      </c>
    </row>
    <row r="9417" spans="1:15">
      <c r="A9417" t="s">
        <v>21079</v>
      </c>
      <c r="C9417" s="191" t="s">
        <v>11095</v>
      </c>
      <c r="E9417" t="s">
        <v>11096</v>
      </c>
      <c r="F9417" t="s">
        <v>3961</v>
      </c>
      <c r="G9417" t="s">
        <v>399</v>
      </c>
      <c r="H9417">
        <v>7250</v>
      </c>
      <c r="J9417" t="s">
        <v>22634</v>
      </c>
      <c r="K9417" s="132" t="str">
        <f>IFERROR(IFERROR(INDEX(Кат!$O:$O,MATCH($C9417,Кат!$I:$I,0)),INDEX(Торг!$L:$L,MATCH($C9417,Торг!$I:$I,0))),"")</f>
        <v/>
      </c>
      <c r="L9417" s="132" t="str">
        <f>IFERROR(IFERROR(INDEX(Кат!$A:$A,MATCH($C9417,Кат!$I:$I,0)),INDEX(Торг!$A:$A,MATCH($C9417,Торг!$I:$I,0))),"")</f>
        <v/>
      </c>
      <c r="M9417" s="132" t="str">
        <f>IFERROR(IFERROR(INDEX(Кат!$B:$B,MATCH($C9417,Кат!$I:$I,0)),INDEX(Торг!$B:$B,MATCH($C9417,Торг!$I:$I,0))),"")</f>
        <v/>
      </c>
      <c r="N9417" s="132" t="str">
        <f t="shared" si="147"/>
        <v>ДААЗ 21081-1107010-00</v>
      </c>
      <c r="O9417" s="132" t="str">
        <f>IFERROR(IFERROR(INDEX(Кат!$B:$B,MATCH($N9417,Кат!$I:$I,0)),INDEX(Торг!$B:$B,MATCH($N9417,Торг!$I:$I,0))),"")</f>
        <v/>
      </c>
    </row>
    <row r="9418" spans="1:15">
      <c r="A9418" t="s">
        <v>21080</v>
      </c>
      <c r="C9418" s="191" t="s">
        <v>11097</v>
      </c>
      <c r="E9418" t="s">
        <v>14214</v>
      </c>
      <c r="F9418" t="s">
        <v>3961</v>
      </c>
      <c r="G9418" t="s">
        <v>399</v>
      </c>
      <c r="H9418">
        <v>8490</v>
      </c>
      <c r="J9418" t="s">
        <v>22634</v>
      </c>
      <c r="K9418" s="132" t="str">
        <f>IFERROR(IFERROR(INDEX(Кат!$O:$O,MATCH($C9418,Кат!$I:$I,0)),INDEX(Торг!$L:$L,MATCH($C9418,Торг!$I:$I,0))),"")</f>
        <v/>
      </c>
      <c r="L9418" s="132" t="str">
        <f>IFERROR(IFERROR(INDEX(Кат!$A:$A,MATCH($C9418,Кат!$I:$I,0)),INDEX(Торг!$A:$A,MATCH($C9418,Торг!$I:$I,0))),"")</f>
        <v/>
      </c>
      <c r="M9418" s="132" t="str">
        <f>IFERROR(IFERROR(INDEX(Кат!$B:$B,MATCH($C9418,Кат!$I:$I,0)),INDEX(Торг!$B:$B,MATCH($C9418,Торг!$I:$I,0))),"")</f>
        <v/>
      </c>
      <c r="N9418" s="132" t="str">
        <f t="shared" si="147"/>
        <v>ДААЗ 21083-1107010-00</v>
      </c>
      <c r="O9418" s="132" t="str">
        <f>IFERROR(IFERROR(INDEX(Кат!$B:$B,MATCH($N9418,Кат!$I:$I,0)),INDEX(Торг!$B:$B,MATCH($N9418,Торг!$I:$I,0))),"")</f>
        <v/>
      </c>
    </row>
    <row r="9419" spans="1:15">
      <c r="A9419" t="s">
        <v>21081</v>
      </c>
      <c r="C9419" s="191" t="s">
        <v>11098</v>
      </c>
      <c r="E9419" t="s">
        <v>11099</v>
      </c>
      <c r="F9419" t="s">
        <v>3961</v>
      </c>
      <c r="G9419" t="s">
        <v>399</v>
      </c>
      <c r="H9419">
        <v>550</v>
      </c>
      <c r="J9419" t="s">
        <v>22634</v>
      </c>
      <c r="K9419" s="132" t="str">
        <f>IFERROR(IFERROR(INDEX(Кат!$O:$O,MATCH($C9419,Кат!$I:$I,0)),INDEX(Торг!$L:$L,MATCH($C9419,Торг!$I:$I,0))),"")</f>
        <v/>
      </c>
      <c r="L9419" s="132" t="str">
        <f>IFERROR(IFERROR(INDEX(Кат!$A:$A,MATCH($C9419,Кат!$I:$I,0)),INDEX(Торг!$A:$A,MATCH($C9419,Торг!$I:$I,0))),"")</f>
        <v/>
      </c>
      <c r="M9419" s="132" t="str">
        <f>IFERROR(IFERROR(INDEX(Кат!$B:$B,MATCH($C9419,Кат!$I:$I,0)),INDEX(Торг!$B:$B,MATCH($C9419,Торг!$I:$I,0))),"")</f>
        <v/>
      </c>
      <c r="N9419" s="132" t="str">
        <f t="shared" si="147"/>
        <v>ДААЗ 21213-3716021</v>
      </c>
      <c r="O9419" s="132" t="str">
        <f>IFERROR(IFERROR(INDEX(Кат!$B:$B,MATCH($N9419,Кат!$I:$I,0)),INDEX(Торг!$B:$B,MATCH($N9419,Торг!$I:$I,0))),"")</f>
        <v/>
      </c>
    </row>
    <row r="9420" spans="1:15">
      <c r="A9420" t="s">
        <v>21082</v>
      </c>
      <c r="C9420" s="191" t="s">
        <v>11100</v>
      </c>
      <c r="E9420" t="s">
        <v>11101</v>
      </c>
      <c r="F9420" t="s">
        <v>3961</v>
      </c>
      <c r="G9420" t="s">
        <v>399</v>
      </c>
      <c r="H9420">
        <v>550</v>
      </c>
      <c r="J9420" t="s">
        <v>22634</v>
      </c>
      <c r="K9420" s="132" t="str">
        <f>IFERROR(IFERROR(INDEX(Кат!$O:$O,MATCH($C9420,Кат!$I:$I,0)),INDEX(Торг!$L:$L,MATCH($C9420,Торг!$I:$I,0))),"")</f>
        <v/>
      </c>
      <c r="L9420" s="132" t="str">
        <f>IFERROR(IFERROR(INDEX(Кат!$A:$A,MATCH($C9420,Кат!$I:$I,0)),INDEX(Торг!$A:$A,MATCH($C9420,Торг!$I:$I,0))),"")</f>
        <v/>
      </c>
      <c r="M9420" s="132" t="str">
        <f>IFERROR(IFERROR(INDEX(Кат!$B:$B,MATCH($C9420,Кат!$I:$I,0)),INDEX(Торг!$B:$B,MATCH($C9420,Торг!$I:$I,0))),"")</f>
        <v/>
      </c>
      <c r="N9420" s="132" t="str">
        <f t="shared" si="147"/>
        <v>ДААЗ 21213-3716020</v>
      </c>
      <c r="O9420" s="132" t="str">
        <f>IFERROR(IFERROR(INDEX(Кат!$B:$B,MATCH($N9420,Кат!$I:$I,0)),INDEX(Торг!$B:$B,MATCH($N9420,Торг!$I:$I,0))),"")</f>
        <v/>
      </c>
    </row>
    <row r="9421" spans="1:15">
      <c r="A9421" t="s">
        <v>21083</v>
      </c>
      <c r="C9421" s="191" t="s">
        <v>11102</v>
      </c>
      <c r="E9421" t="s">
        <v>11103</v>
      </c>
      <c r="F9421" t="s">
        <v>3961</v>
      </c>
      <c r="G9421" t="s">
        <v>399</v>
      </c>
      <c r="H9421">
        <v>110</v>
      </c>
      <c r="J9421" t="s">
        <v>22634</v>
      </c>
      <c r="K9421" s="132" t="str">
        <f>IFERROR(IFERROR(INDEX(Кат!$O:$O,MATCH($C9421,Кат!$I:$I,0)),INDEX(Торг!$L:$L,MATCH($C9421,Торг!$I:$I,0))),"")</f>
        <v/>
      </c>
      <c r="L9421" s="132" t="str">
        <f>IFERROR(IFERROR(INDEX(Кат!$A:$A,MATCH($C9421,Кат!$I:$I,0)),INDEX(Торг!$A:$A,MATCH($C9421,Торг!$I:$I,0))),"")</f>
        <v/>
      </c>
      <c r="M9421" s="132" t="str">
        <f>IFERROR(IFERROR(INDEX(Кат!$B:$B,MATCH($C9421,Кат!$I:$I,0)),INDEX(Торг!$B:$B,MATCH($C9421,Торг!$I:$I,0))),"")</f>
        <v/>
      </c>
      <c r="N9421" s="132" t="str">
        <f t="shared" si="147"/>
        <v>ДААЗ 21230-1602492-00</v>
      </c>
      <c r="O9421" s="132" t="str">
        <f>IFERROR(IFERROR(INDEX(Кат!$B:$B,MATCH($N9421,Кат!$I:$I,0)),INDEX(Торг!$B:$B,MATCH($N9421,Торг!$I:$I,0))),"")</f>
        <v/>
      </c>
    </row>
    <row r="9422" spans="1:15">
      <c r="A9422" t="s">
        <v>21084</v>
      </c>
      <c r="C9422" s="191" t="s">
        <v>11104</v>
      </c>
      <c r="E9422" t="s">
        <v>14215</v>
      </c>
      <c r="F9422" t="s">
        <v>3961</v>
      </c>
      <c r="G9422" t="s">
        <v>399</v>
      </c>
      <c r="H9422">
        <v>200</v>
      </c>
      <c r="J9422" t="s">
        <v>22634</v>
      </c>
      <c r="K9422" s="132" t="str">
        <f>IFERROR(IFERROR(INDEX(Кат!$O:$O,MATCH($C9422,Кат!$I:$I,0)),INDEX(Торг!$L:$L,MATCH($C9422,Торг!$I:$I,0))),"")</f>
        <v/>
      </c>
      <c r="L9422" s="132" t="str">
        <f>IFERROR(IFERROR(INDEX(Кат!$A:$A,MATCH($C9422,Кат!$I:$I,0)),INDEX(Торг!$A:$A,MATCH($C9422,Торг!$I:$I,0))),"")</f>
        <v/>
      </c>
      <c r="M9422" s="132" t="str">
        <f>IFERROR(IFERROR(INDEX(Кат!$B:$B,MATCH($C9422,Кат!$I:$I,0)),INDEX(Торг!$B:$B,MATCH($C9422,Торг!$I:$I,0))),"")</f>
        <v/>
      </c>
      <c r="N9422" s="132" t="str">
        <f t="shared" si="147"/>
        <v>ДААЗ 1118-1041084</v>
      </c>
      <c r="O9422" s="132" t="str">
        <f>IFERROR(IFERROR(INDEX(Кат!$B:$B,MATCH($N9422,Кат!$I:$I,0)),INDEX(Торг!$B:$B,MATCH($N9422,Торг!$I:$I,0))),"")</f>
        <v/>
      </c>
    </row>
    <row r="9423" spans="1:15">
      <c r="A9423" t="s">
        <v>21085</v>
      </c>
      <c r="C9423" s="191" t="s">
        <v>11105</v>
      </c>
      <c r="E9423" t="s">
        <v>11106</v>
      </c>
      <c r="F9423" t="s">
        <v>3961</v>
      </c>
      <c r="G9423" t="s">
        <v>399</v>
      </c>
      <c r="H9423">
        <v>155</v>
      </c>
      <c r="J9423" t="s">
        <v>22634</v>
      </c>
      <c r="K9423" s="132" t="str">
        <f>IFERROR(IFERROR(INDEX(Кат!$O:$O,MATCH($C9423,Кат!$I:$I,0)),INDEX(Торг!$L:$L,MATCH($C9423,Торг!$I:$I,0))),"")</f>
        <v/>
      </c>
      <c r="L9423" s="132" t="str">
        <f>IFERROR(IFERROR(INDEX(Кат!$A:$A,MATCH($C9423,Кат!$I:$I,0)),INDEX(Торг!$A:$A,MATCH($C9423,Торг!$I:$I,0))),"")</f>
        <v/>
      </c>
      <c r="M9423" s="132" t="str">
        <f>IFERROR(IFERROR(INDEX(Кат!$B:$B,MATCH($C9423,Кат!$I:$I,0)),INDEX(Торг!$B:$B,MATCH($C9423,Торг!$I:$I,0))),"")</f>
        <v/>
      </c>
      <c r="N9423" s="132" t="str">
        <f t="shared" si="147"/>
        <v>ДААЗ 00000-0940000-00</v>
      </c>
      <c r="O9423" s="132" t="str">
        <f>IFERROR(IFERROR(INDEX(Кат!$B:$B,MATCH($N9423,Кат!$I:$I,0)),INDEX(Торг!$B:$B,MATCH($N9423,Торг!$I:$I,0))),"")</f>
        <v/>
      </c>
    </row>
    <row r="9424" spans="1:15">
      <c r="A9424" t="s">
        <v>21086</v>
      </c>
      <c r="C9424" s="191" t="s">
        <v>11107</v>
      </c>
      <c r="E9424" t="s">
        <v>11108</v>
      </c>
      <c r="F9424" t="s">
        <v>3961</v>
      </c>
      <c r="G9424" t="s">
        <v>399</v>
      </c>
      <c r="H9424">
        <v>295</v>
      </c>
      <c r="J9424" t="s">
        <v>22634</v>
      </c>
      <c r="K9424" s="132" t="str">
        <f>IFERROR(IFERROR(INDEX(Кат!$O:$O,MATCH($C9424,Кат!$I:$I,0)),INDEX(Торг!$L:$L,MATCH($C9424,Торг!$I:$I,0))),"")</f>
        <v/>
      </c>
      <c r="L9424" s="132" t="str">
        <f>IFERROR(IFERROR(INDEX(Кат!$A:$A,MATCH($C9424,Кат!$I:$I,0)),INDEX(Торг!$A:$A,MATCH($C9424,Торг!$I:$I,0))),"")</f>
        <v/>
      </c>
      <c r="M9424" s="132" t="str">
        <f>IFERROR(IFERROR(INDEX(Кат!$B:$B,MATCH($C9424,Кат!$I:$I,0)),INDEX(Торг!$B:$B,MATCH($C9424,Торг!$I:$I,0))),"")</f>
        <v/>
      </c>
      <c r="N9424" s="132" t="str">
        <f t="shared" si="147"/>
        <v>ДААЗ 21214-6306011-00</v>
      </c>
      <c r="O9424" s="132" t="str">
        <f>IFERROR(IFERROR(INDEX(Кат!$B:$B,MATCH($N9424,Кат!$I:$I,0)),INDEX(Торг!$B:$B,MATCH($N9424,Торг!$I:$I,0))),"")</f>
        <v/>
      </c>
    </row>
    <row r="9425" spans="1:15">
      <c r="A9425" t="s">
        <v>21087</v>
      </c>
      <c r="C9425" s="191" t="s">
        <v>11109</v>
      </c>
      <c r="E9425" t="s">
        <v>11110</v>
      </c>
      <c r="F9425" t="s">
        <v>3961</v>
      </c>
      <c r="G9425" t="s">
        <v>399</v>
      </c>
      <c r="H9425">
        <v>300</v>
      </c>
      <c r="J9425" t="s">
        <v>22634</v>
      </c>
      <c r="K9425" s="132" t="str">
        <f>IFERROR(IFERROR(INDEX(Кат!$O:$O,MATCH($C9425,Кат!$I:$I,0)),INDEX(Торг!$L:$L,MATCH($C9425,Торг!$I:$I,0))),"")</f>
        <v/>
      </c>
      <c r="L9425" s="132" t="str">
        <f>IFERROR(IFERROR(INDEX(Кат!$A:$A,MATCH($C9425,Кат!$I:$I,0)),INDEX(Торг!$A:$A,MATCH($C9425,Торг!$I:$I,0))),"")</f>
        <v/>
      </c>
      <c r="M9425" s="132" t="str">
        <f>IFERROR(IFERROR(INDEX(Кат!$B:$B,MATCH($C9425,Кат!$I:$I,0)),INDEX(Торг!$B:$B,MATCH($C9425,Торг!$I:$I,0))),"")</f>
        <v/>
      </c>
      <c r="N9425" s="132" t="str">
        <f t="shared" si="147"/>
        <v>ДААЗ 21214-6306010-00</v>
      </c>
      <c r="O9425" s="132" t="str">
        <f>IFERROR(IFERROR(INDEX(Кат!$B:$B,MATCH($N9425,Кат!$I:$I,0)),INDEX(Торг!$B:$B,MATCH($N9425,Торг!$I:$I,0))),"")</f>
        <v/>
      </c>
    </row>
    <row r="9426" spans="1:15">
      <c r="A9426" t="s">
        <v>21088</v>
      </c>
      <c r="C9426" s="191" t="s">
        <v>11111</v>
      </c>
      <c r="E9426" t="s">
        <v>11112</v>
      </c>
      <c r="F9426" t="s">
        <v>3961</v>
      </c>
      <c r="G9426" t="s">
        <v>399</v>
      </c>
      <c r="H9426">
        <v>330</v>
      </c>
      <c r="J9426" t="s">
        <v>22634</v>
      </c>
      <c r="K9426" s="132" t="str">
        <f>IFERROR(IFERROR(INDEX(Кат!$O:$O,MATCH($C9426,Кат!$I:$I,0)),INDEX(Торг!$L:$L,MATCH($C9426,Торг!$I:$I,0))),"")</f>
        <v/>
      </c>
      <c r="L9426" s="132" t="str">
        <f>IFERROR(IFERROR(INDEX(Кат!$A:$A,MATCH($C9426,Кат!$I:$I,0)),INDEX(Торг!$A:$A,MATCH($C9426,Торг!$I:$I,0))),"")</f>
        <v/>
      </c>
      <c r="M9426" s="132" t="str">
        <f>IFERROR(IFERROR(INDEX(Кат!$B:$B,MATCH($C9426,Кат!$I:$I,0)),INDEX(Торг!$B:$B,MATCH($C9426,Торг!$I:$I,0))),"")</f>
        <v/>
      </c>
      <c r="N9426" s="132" t="str">
        <f t="shared" si="147"/>
        <v>ДААЗ 11190-6305070-00</v>
      </c>
      <c r="O9426" s="132" t="str">
        <f>IFERROR(IFERROR(INDEX(Кат!$B:$B,MATCH($N9426,Кат!$I:$I,0)),INDEX(Торг!$B:$B,MATCH($N9426,Торг!$I:$I,0))),"")</f>
        <v/>
      </c>
    </row>
    <row r="9427" spans="1:15">
      <c r="A9427" t="s">
        <v>21089</v>
      </c>
      <c r="C9427" s="191" t="s">
        <v>11113</v>
      </c>
      <c r="E9427" t="s">
        <v>11114</v>
      </c>
      <c r="F9427" t="s">
        <v>3961</v>
      </c>
      <c r="G9427" t="s">
        <v>399</v>
      </c>
      <c r="H9427">
        <v>320</v>
      </c>
      <c r="J9427" t="s">
        <v>22634</v>
      </c>
      <c r="K9427" s="132" t="str">
        <f>IFERROR(IFERROR(INDEX(Кат!$O:$O,MATCH($C9427,Кат!$I:$I,0)),INDEX(Торг!$L:$L,MATCH($C9427,Торг!$I:$I,0))),"")</f>
        <v/>
      </c>
      <c r="L9427" s="132" t="str">
        <f>IFERROR(IFERROR(INDEX(Кат!$A:$A,MATCH($C9427,Кат!$I:$I,0)),INDEX(Торг!$A:$A,MATCH($C9427,Торг!$I:$I,0))),"")</f>
        <v/>
      </c>
      <c r="M9427" s="132" t="str">
        <f>IFERROR(IFERROR(INDEX(Кат!$B:$B,MATCH($C9427,Кат!$I:$I,0)),INDEX(Торг!$B:$B,MATCH($C9427,Торг!$I:$I,0))),"")</f>
        <v/>
      </c>
      <c r="N9427" s="132" t="str">
        <f t="shared" si="147"/>
        <v>ДААЗ 11180-6205151-00</v>
      </c>
      <c r="O9427" s="132" t="str">
        <f>IFERROR(IFERROR(INDEX(Кат!$B:$B,MATCH($N9427,Кат!$I:$I,0)),INDEX(Торг!$B:$B,MATCH($N9427,Торг!$I:$I,0))),"")</f>
        <v/>
      </c>
    </row>
    <row r="9428" spans="1:15">
      <c r="A9428" t="s">
        <v>25139</v>
      </c>
      <c r="C9428" s="191" t="s">
        <v>25140</v>
      </c>
      <c r="E9428" t="s">
        <v>25141</v>
      </c>
      <c r="F9428" t="s">
        <v>3961</v>
      </c>
      <c r="G9428" t="s">
        <v>399</v>
      </c>
      <c r="H9428">
        <v>250</v>
      </c>
      <c r="J9428" t="s">
        <v>22634</v>
      </c>
      <c r="K9428" s="132" t="str">
        <f>IFERROR(IFERROR(INDEX(Кат!$O:$O,MATCH($C9428,Кат!$I:$I,0)),INDEX(Торг!$L:$L,MATCH($C9428,Торг!$I:$I,0))),"")</f>
        <v/>
      </c>
      <c r="L9428" s="132" t="str">
        <f>IFERROR(IFERROR(INDEX(Кат!$A:$A,MATCH($C9428,Кат!$I:$I,0)),INDEX(Торг!$A:$A,MATCH($C9428,Торг!$I:$I,0))),"")</f>
        <v/>
      </c>
      <c r="M9428" s="132" t="str">
        <f>IFERROR(IFERROR(INDEX(Кат!$B:$B,MATCH($C9428,Кат!$I:$I,0)),INDEX(Торг!$B:$B,MATCH($C9428,Торг!$I:$I,0))),"")</f>
        <v/>
      </c>
      <c r="N9428" s="132" t="str">
        <f t="shared" si="147"/>
        <v>ДААЗ 21090-6205151-00</v>
      </c>
      <c r="O9428" s="132" t="str">
        <f>IFERROR(IFERROR(INDEX(Кат!$B:$B,MATCH($N9428,Кат!$I:$I,0)),INDEX(Торг!$B:$B,MATCH($N9428,Торг!$I:$I,0))),"")</f>
        <v/>
      </c>
    </row>
    <row r="9429" spans="1:15">
      <c r="A9429" t="s">
        <v>21090</v>
      </c>
      <c r="C9429" s="191" t="s">
        <v>11115</v>
      </c>
      <c r="E9429" t="s">
        <v>11116</v>
      </c>
      <c r="F9429" t="s">
        <v>3961</v>
      </c>
      <c r="G9429" t="s">
        <v>399</v>
      </c>
      <c r="H9429">
        <v>280</v>
      </c>
      <c r="J9429" t="s">
        <v>22634</v>
      </c>
      <c r="K9429" s="132" t="str">
        <f>IFERROR(IFERROR(INDEX(Кат!$O:$O,MATCH($C9429,Кат!$I:$I,0)),INDEX(Торг!$L:$L,MATCH($C9429,Торг!$I:$I,0))),"")</f>
        <v/>
      </c>
      <c r="L9429" s="132" t="str">
        <f>IFERROR(IFERROR(INDEX(Кат!$A:$A,MATCH($C9429,Кат!$I:$I,0)),INDEX(Торг!$A:$A,MATCH($C9429,Торг!$I:$I,0))),"")</f>
        <v/>
      </c>
      <c r="M9429" s="132" t="str">
        <f>IFERROR(IFERROR(INDEX(Кат!$B:$B,MATCH($C9429,Кат!$I:$I,0)),INDEX(Торг!$B:$B,MATCH($C9429,Торг!$I:$I,0))),"")</f>
        <v/>
      </c>
      <c r="N9429" s="132" t="str">
        <f t="shared" si="147"/>
        <v>ДААЗ 21230-6205151-00</v>
      </c>
      <c r="O9429" s="132" t="str">
        <f>IFERROR(IFERROR(INDEX(Кат!$B:$B,MATCH($N9429,Кат!$I:$I,0)),INDEX(Торг!$B:$B,MATCH($N9429,Торг!$I:$I,0))),"")</f>
        <v/>
      </c>
    </row>
    <row r="9430" spans="1:15">
      <c r="A9430" t="s">
        <v>21091</v>
      </c>
      <c r="C9430" s="191" t="s">
        <v>11117</v>
      </c>
      <c r="E9430" t="s">
        <v>11118</v>
      </c>
      <c r="F9430" t="s">
        <v>3961</v>
      </c>
      <c r="G9430" t="s">
        <v>399</v>
      </c>
      <c r="H9430">
        <v>320</v>
      </c>
      <c r="J9430" t="s">
        <v>22634</v>
      </c>
      <c r="K9430" s="132" t="str">
        <f>IFERROR(IFERROR(INDEX(Кат!$O:$O,MATCH($C9430,Кат!$I:$I,0)),INDEX(Торг!$L:$L,MATCH($C9430,Торг!$I:$I,0))),"")</f>
        <v/>
      </c>
      <c r="L9430" s="132" t="str">
        <f>IFERROR(IFERROR(INDEX(Кат!$A:$A,MATCH($C9430,Кат!$I:$I,0)),INDEX(Торг!$A:$A,MATCH($C9430,Торг!$I:$I,0))),"")</f>
        <v/>
      </c>
      <c r="M9430" s="132" t="str">
        <f>IFERROR(IFERROR(INDEX(Кат!$B:$B,MATCH($C9430,Кат!$I:$I,0)),INDEX(Торг!$B:$B,MATCH($C9430,Торг!$I:$I,0))),"")</f>
        <v/>
      </c>
      <c r="N9430" s="132" t="str">
        <f t="shared" si="147"/>
        <v>ДААЗ 11180-6205150-00</v>
      </c>
      <c r="O9430" s="132" t="str">
        <f>IFERROR(IFERROR(INDEX(Кат!$B:$B,MATCH($N9430,Кат!$I:$I,0)),INDEX(Торг!$B:$B,MATCH($N9430,Торг!$I:$I,0))),"")</f>
        <v/>
      </c>
    </row>
    <row r="9431" spans="1:15">
      <c r="A9431" t="s">
        <v>21092</v>
      </c>
      <c r="C9431" s="191" t="s">
        <v>11119</v>
      </c>
      <c r="E9431" t="s">
        <v>11120</v>
      </c>
      <c r="F9431" t="s">
        <v>3961</v>
      </c>
      <c r="G9431" t="s">
        <v>399</v>
      </c>
      <c r="H9431">
        <v>220</v>
      </c>
      <c r="J9431" t="s">
        <v>22634</v>
      </c>
      <c r="K9431" s="132" t="str">
        <f>IFERROR(IFERROR(INDEX(Кат!$O:$O,MATCH($C9431,Кат!$I:$I,0)),INDEX(Торг!$L:$L,MATCH($C9431,Торг!$I:$I,0))),"")</f>
        <v/>
      </c>
      <c r="L9431" s="132" t="str">
        <f>IFERROR(IFERROR(INDEX(Кат!$A:$A,MATCH($C9431,Кат!$I:$I,0)),INDEX(Торг!$A:$A,MATCH($C9431,Торг!$I:$I,0))),"")</f>
        <v/>
      </c>
      <c r="M9431" s="132" t="str">
        <f>IFERROR(IFERROR(INDEX(Кат!$B:$B,MATCH($C9431,Кат!$I:$I,0)),INDEX(Торг!$B:$B,MATCH($C9431,Торг!$I:$I,0))),"")</f>
        <v/>
      </c>
      <c r="N9431" s="132" t="str">
        <f t="shared" si="147"/>
        <v>ДААЗ 21090-6205150-00</v>
      </c>
      <c r="O9431" s="132" t="str">
        <f>IFERROR(IFERROR(INDEX(Кат!$B:$B,MATCH($N9431,Кат!$I:$I,0)),INDEX(Торг!$B:$B,MATCH($N9431,Торг!$I:$I,0))),"")</f>
        <v/>
      </c>
    </row>
    <row r="9432" spans="1:15">
      <c r="A9432" t="s">
        <v>21093</v>
      </c>
      <c r="C9432" s="191" t="s">
        <v>11121</v>
      </c>
      <c r="E9432" t="s">
        <v>11122</v>
      </c>
      <c r="F9432" t="s">
        <v>3961</v>
      </c>
      <c r="G9432" t="s">
        <v>399</v>
      </c>
      <c r="H9432">
        <v>270</v>
      </c>
      <c r="J9432" t="s">
        <v>22634</v>
      </c>
      <c r="K9432" s="132" t="str">
        <f>IFERROR(IFERROR(INDEX(Кат!$O:$O,MATCH($C9432,Кат!$I:$I,0)),INDEX(Торг!$L:$L,MATCH($C9432,Торг!$I:$I,0))),"")</f>
        <v/>
      </c>
      <c r="L9432" s="132" t="str">
        <f>IFERROR(IFERROR(INDEX(Кат!$A:$A,MATCH($C9432,Кат!$I:$I,0)),INDEX(Торг!$A:$A,MATCH($C9432,Торг!$I:$I,0))),"")</f>
        <v/>
      </c>
      <c r="M9432" s="132" t="str">
        <f>IFERROR(IFERROR(INDEX(Кат!$B:$B,MATCH($C9432,Кат!$I:$I,0)),INDEX(Торг!$B:$B,MATCH($C9432,Торг!$I:$I,0))),"")</f>
        <v/>
      </c>
      <c r="N9432" s="132" t="str">
        <f t="shared" si="147"/>
        <v>ДААЗ 21230-6205150-00</v>
      </c>
      <c r="O9432" s="132" t="str">
        <f>IFERROR(IFERROR(INDEX(Кат!$B:$B,MATCH($N9432,Кат!$I:$I,0)),INDEX(Торг!$B:$B,MATCH($N9432,Торг!$I:$I,0))),"")</f>
        <v/>
      </c>
    </row>
    <row r="9433" spans="1:15">
      <c r="A9433" t="s">
        <v>21094</v>
      </c>
      <c r="C9433" s="191" t="s">
        <v>11123</v>
      </c>
      <c r="E9433" t="s">
        <v>11124</v>
      </c>
      <c r="F9433" t="s">
        <v>3961</v>
      </c>
      <c r="G9433" t="s">
        <v>399</v>
      </c>
      <c r="H9433">
        <v>240</v>
      </c>
      <c r="J9433" t="s">
        <v>22634</v>
      </c>
      <c r="K9433" s="132" t="str">
        <f>IFERROR(IFERROR(INDEX(Кат!$O:$O,MATCH($C9433,Кат!$I:$I,0)),INDEX(Торг!$L:$L,MATCH($C9433,Торг!$I:$I,0))),"")</f>
        <v/>
      </c>
      <c r="L9433" s="132" t="str">
        <f>IFERROR(IFERROR(INDEX(Кат!$A:$A,MATCH($C9433,Кат!$I:$I,0)),INDEX(Торг!$A:$A,MATCH($C9433,Торг!$I:$I,0))),"")</f>
        <v/>
      </c>
      <c r="M9433" s="132" t="str">
        <f>IFERROR(IFERROR(INDEX(Кат!$B:$B,MATCH($C9433,Кат!$I:$I,0)),INDEX(Торг!$B:$B,MATCH($C9433,Торг!$I:$I,0))),"")</f>
        <v/>
      </c>
      <c r="N9433" s="132" t="str">
        <f t="shared" si="147"/>
        <v>ДААЗ 21090-6105177-00</v>
      </c>
      <c r="O9433" s="132" t="str">
        <f>IFERROR(IFERROR(INDEX(Кат!$B:$B,MATCH($N9433,Кат!$I:$I,0)),INDEX(Торг!$B:$B,MATCH($N9433,Торг!$I:$I,0))),"")</f>
        <v/>
      </c>
    </row>
    <row r="9434" spans="1:15">
      <c r="A9434" t="s">
        <v>21095</v>
      </c>
      <c r="C9434" s="191" t="s">
        <v>11125</v>
      </c>
      <c r="E9434" t="s">
        <v>11126</v>
      </c>
      <c r="F9434" t="s">
        <v>3961</v>
      </c>
      <c r="G9434" t="s">
        <v>399</v>
      </c>
      <c r="H9434">
        <v>240</v>
      </c>
      <c r="J9434" t="s">
        <v>22634</v>
      </c>
      <c r="K9434" s="132" t="str">
        <f>IFERROR(IFERROR(INDEX(Кат!$O:$O,MATCH($C9434,Кат!$I:$I,0)),INDEX(Торг!$L:$L,MATCH($C9434,Торг!$I:$I,0))),"")</f>
        <v/>
      </c>
      <c r="L9434" s="132" t="str">
        <f>IFERROR(IFERROR(INDEX(Кат!$A:$A,MATCH($C9434,Кат!$I:$I,0)),INDEX(Торг!$A:$A,MATCH($C9434,Торг!$I:$I,0))),"")</f>
        <v/>
      </c>
      <c r="M9434" s="132" t="str">
        <f>IFERROR(IFERROR(INDEX(Кат!$B:$B,MATCH($C9434,Кат!$I:$I,0)),INDEX(Торг!$B:$B,MATCH($C9434,Торг!$I:$I,0))),"")</f>
        <v/>
      </c>
      <c r="N9434" s="132" t="str">
        <f t="shared" si="147"/>
        <v>ДААЗ 21090-6105176-00</v>
      </c>
      <c r="O9434" s="132" t="str">
        <f>IFERROR(IFERROR(INDEX(Кат!$B:$B,MATCH($N9434,Кат!$I:$I,0)),INDEX(Торг!$B:$B,MATCH($N9434,Торг!$I:$I,0))),"")</f>
        <v/>
      </c>
    </row>
    <row r="9435" spans="1:15">
      <c r="A9435" t="s">
        <v>21096</v>
      </c>
      <c r="C9435" s="191" t="s">
        <v>11127</v>
      </c>
      <c r="E9435" t="s">
        <v>11128</v>
      </c>
      <c r="F9435" t="s">
        <v>3961</v>
      </c>
      <c r="G9435" t="s">
        <v>399</v>
      </c>
      <c r="H9435">
        <v>220</v>
      </c>
      <c r="J9435" t="s">
        <v>22634</v>
      </c>
      <c r="K9435" s="132" t="str">
        <f>IFERROR(IFERROR(INDEX(Кат!$O:$O,MATCH($C9435,Кат!$I:$I,0)),INDEX(Торг!$L:$L,MATCH($C9435,Торг!$I:$I,0))),"")</f>
        <v/>
      </c>
      <c r="L9435" s="132" t="str">
        <f>IFERROR(IFERROR(INDEX(Кат!$A:$A,MATCH($C9435,Кат!$I:$I,0)),INDEX(Торг!$A:$A,MATCH($C9435,Торг!$I:$I,0))),"")</f>
        <v/>
      </c>
      <c r="M9435" s="132" t="str">
        <f>IFERROR(IFERROR(INDEX(Кат!$B:$B,MATCH($C9435,Кат!$I:$I,0)),INDEX(Торг!$B:$B,MATCH($C9435,Торг!$I:$I,0))),"")</f>
        <v/>
      </c>
      <c r="N9435" s="132" t="str">
        <f t="shared" si="147"/>
        <v>ДААЗ 11180-1108054-10</v>
      </c>
      <c r="O9435" s="132" t="str">
        <f>IFERROR(IFERROR(INDEX(Кат!$B:$B,MATCH($N9435,Кат!$I:$I,0)),INDEX(Торг!$B:$B,MATCH($N9435,Торг!$I:$I,0))),"")</f>
        <v/>
      </c>
    </row>
    <row r="9436" spans="1:15">
      <c r="A9436" t="s">
        <v>21097</v>
      </c>
      <c r="C9436" s="191" t="s">
        <v>11129</v>
      </c>
      <c r="E9436" t="s">
        <v>11130</v>
      </c>
      <c r="F9436" t="s">
        <v>3961</v>
      </c>
      <c r="G9436" t="s">
        <v>399</v>
      </c>
      <c r="H9436">
        <v>220</v>
      </c>
      <c r="J9436" t="s">
        <v>22634</v>
      </c>
      <c r="K9436" s="132" t="str">
        <f>IFERROR(IFERROR(INDEX(Кат!$O:$O,MATCH($C9436,Кат!$I:$I,0)),INDEX(Торг!$L:$L,MATCH($C9436,Торг!$I:$I,0))),"")</f>
        <v/>
      </c>
      <c r="L9436" s="132" t="str">
        <f>IFERROR(IFERROR(INDEX(Кат!$A:$A,MATCH($C9436,Кат!$I:$I,0)),INDEX(Торг!$A:$A,MATCH($C9436,Торг!$I:$I,0))),"")</f>
        <v/>
      </c>
      <c r="M9436" s="132" t="str">
        <f>IFERROR(IFERROR(INDEX(Кат!$B:$B,MATCH($C9436,Кат!$I:$I,0)),INDEX(Торг!$B:$B,MATCH($C9436,Торг!$I:$I,0))),"")</f>
        <v/>
      </c>
      <c r="N9436" s="132" t="str">
        <f t="shared" si="147"/>
        <v>ДААЗ 11190-1108054-10</v>
      </c>
      <c r="O9436" s="132" t="str">
        <f>IFERROR(IFERROR(INDEX(Кат!$B:$B,MATCH($N9436,Кат!$I:$I,0)),INDEX(Торг!$B:$B,MATCH($N9436,Торг!$I:$I,0))),"")</f>
        <v/>
      </c>
    </row>
    <row r="9437" spans="1:15">
      <c r="A9437" t="s">
        <v>21098</v>
      </c>
      <c r="C9437" s="191" t="s">
        <v>11131</v>
      </c>
      <c r="E9437" t="s">
        <v>11132</v>
      </c>
      <c r="F9437" t="s">
        <v>3961</v>
      </c>
      <c r="G9437" t="s">
        <v>399</v>
      </c>
      <c r="H9437">
        <v>190</v>
      </c>
      <c r="J9437" t="s">
        <v>22634</v>
      </c>
      <c r="K9437" s="132" t="str">
        <f>IFERROR(IFERROR(INDEX(Кат!$O:$O,MATCH($C9437,Кат!$I:$I,0)),INDEX(Торг!$L:$L,MATCH($C9437,Торг!$I:$I,0))),"")</f>
        <v/>
      </c>
      <c r="L9437" s="132" t="str">
        <f>IFERROR(IFERROR(INDEX(Кат!$A:$A,MATCH($C9437,Кат!$I:$I,0)),INDEX(Торг!$A:$A,MATCH($C9437,Торг!$I:$I,0))),"")</f>
        <v/>
      </c>
      <c r="M9437" s="132" t="str">
        <f>IFERROR(IFERROR(INDEX(Кат!$B:$B,MATCH($C9437,Кат!$I:$I,0)),INDEX(Торг!$B:$B,MATCH($C9437,Торг!$I:$I,0))),"")</f>
        <v/>
      </c>
      <c r="N9437" s="132" t="str">
        <f t="shared" si="147"/>
        <v>ДААЗ 21080-1108054-00</v>
      </c>
      <c r="O9437" s="132" t="str">
        <f>IFERROR(IFERROR(INDEX(Кат!$B:$B,MATCH($N9437,Кат!$I:$I,0)),INDEX(Торг!$B:$B,MATCH($N9437,Торг!$I:$I,0))),"")</f>
        <v/>
      </c>
    </row>
    <row r="9438" spans="1:15">
      <c r="A9438" t="s">
        <v>21099</v>
      </c>
      <c r="C9438" s="191" t="s">
        <v>11133</v>
      </c>
      <c r="E9438" t="s">
        <v>11134</v>
      </c>
      <c r="F9438" t="s">
        <v>3961</v>
      </c>
      <c r="G9438" t="s">
        <v>399</v>
      </c>
      <c r="H9438">
        <v>220</v>
      </c>
      <c r="J9438" t="s">
        <v>22634</v>
      </c>
      <c r="K9438" s="132" t="str">
        <f>IFERROR(IFERROR(INDEX(Кат!$O:$O,MATCH($C9438,Кат!$I:$I,0)),INDEX(Торг!$L:$L,MATCH($C9438,Торг!$I:$I,0))),"")</f>
        <v/>
      </c>
      <c r="L9438" s="132" t="str">
        <f>IFERROR(IFERROR(INDEX(Кат!$A:$A,MATCH($C9438,Кат!$I:$I,0)),INDEX(Торг!$A:$A,MATCH($C9438,Торг!$I:$I,0))),"")</f>
        <v/>
      </c>
      <c r="M9438" s="132" t="str">
        <f>IFERROR(IFERROR(INDEX(Кат!$B:$B,MATCH($C9438,Кат!$I:$I,0)),INDEX(Торг!$B:$B,MATCH($C9438,Торг!$I:$I,0))),"")</f>
        <v/>
      </c>
      <c r="N9438" s="132" t="str">
        <f t="shared" si="147"/>
        <v>ДААЗ 21082-1108054-01</v>
      </c>
      <c r="O9438" s="132" t="str">
        <f>IFERROR(IFERROR(INDEX(Кат!$B:$B,MATCH($N9438,Кат!$I:$I,0)),INDEX(Торг!$B:$B,MATCH($N9438,Торг!$I:$I,0))),"")</f>
        <v/>
      </c>
    </row>
    <row r="9439" spans="1:15">
      <c r="A9439" t="s">
        <v>21100</v>
      </c>
      <c r="C9439" s="191" t="s">
        <v>11135</v>
      </c>
      <c r="E9439" t="s">
        <v>11136</v>
      </c>
      <c r="F9439" t="s">
        <v>3961</v>
      </c>
      <c r="G9439" t="s">
        <v>399</v>
      </c>
      <c r="H9439">
        <v>240</v>
      </c>
      <c r="J9439" t="s">
        <v>22634</v>
      </c>
      <c r="K9439" s="132" t="str">
        <f>IFERROR(IFERROR(INDEX(Кат!$O:$O,MATCH($C9439,Кат!$I:$I,0)),INDEX(Торг!$L:$L,MATCH($C9439,Торг!$I:$I,0))),"")</f>
        <v/>
      </c>
      <c r="L9439" s="132" t="str">
        <f>IFERROR(IFERROR(INDEX(Кат!$A:$A,MATCH($C9439,Кат!$I:$I,0)),INDEX(Торг!$A:$A,MATCH($C9439,Торг!$I:$I,0))),"")</f>
        <v/>
      </c>
      <c r="M9439" s="132" t="str">
        <f>IFERROR(IFERROR(INDEX(Кат!$B:$B,MATCH($C9439,Кат!$I:$I,0)),INDEX(Торг!$B:$B,MATCH($C9439,Торг!$I:$I,0))),"")</f>
        <v/>
      </c>
      <c r="N9439" s="132" t="str">
        <f t="shared" si="147"/>
        <v>ДААЗ 21102-1108054-00</v>
      </c>
      <c r="O9439" s="132" t="str">
        <f>IFERROR(IFERROR(INDEX(Кат!$B:$B,MATCH($N9439,Кат!$I:$I,0)),INDEX(Торг!$B:$B,MATCH($N9439,Торг!$I:$I,0))),"")</f>
        <v/>
      </c>
    </row>
    <row r="9440" spans="1:15">
      <c r="A9440" t="s">
        <v>21101</v>
      </c>
      <c r="C9440" s="191" t="s">
        <v>11137</v>
      </c>
      <c r="E9440" t="s">
        <v>11138</v>
      </c>
      <c r="F9440" t="s">
        <v>3961</v>
      </c>
      <c r="G9440" t="s">
        <v>399</v>
      </c>
      <c r="H9440">
        <v>260</v>
      </c>
      <c r="J9440" t="s">
        <v>22634</v>
      </c>
      <c r="K9440" s="132" t="str">
        <f>IFERROR(IFERROR(INDEX(Кат!$O:$O,MATCH($C9440,Кат!$I:$I,0)),INDEX(Торг!$L:$L,MATCH($C9440,Торг!$I:$I,0))),"")</f>
        <v/>
      </c>
      <c r="L9440" s="132" t="str">
        <f>IFERROR(IFERROR(INDEX(Кат!$A:$A,MATCH($C9440,Кат!$I:$I,0)),INDEX(Торг!$A:$A,MATCH($C9440,Торг!$I:$I,0))),"")</f>
        <v/>
      </c>
      <c r="M9440" s="132" t="str">
        <f>IFERROR(IFERROR(INDEX(Кат!$B:$B,MATCH($C9440,Кат!$I:$I,0)),INDEX(Торг!$B:$B,MATCH($C9440,Торг!$I:$I,0))),"")</f>
        <v/>
      </c>
      <c r="N9440" s="132" t="str">
        <f t="shared" si="147"/>
        <v>ДААЗ 21103-1108054-00</v>
      </c>
      <c r="O9440" s="132" t="str">
        <f>IFERROR(IFERROR(INDEX(Кат!$B:$B,MATCH($N9440,Кат!$I:$I,0)),INDEX(Торг!$B:$B,MATCH($N9440,Торг!$I:$I,0))),"")</f>
        <v/>
      </c>
    </row>
    <row r="9441" spans="1:15">
      <c r="A9441" t="s">
        <v>23284</v>
      </c>
      <c r="C9441" s="191" t="s">
        <v>23285</v>
      </c>
      <c r="E9441" t="s">
        <v>23286</v>
      </c>
      <c r="F9441" t="s">
        <v>3961</v>
      </c>
      <c r="G9441" t="s">
        <v>399</v>
      </c>
      <c r="H9441">
        <v>290</v>
      </c>
      <c r="J9441" t="s">
        <v>22634</v>
      </c>
      <c r="K9441" s="132" t="str">
        <f>IFERROR(IFERROR(INDEX(Кат!$O:$O,MATCH($C9441,Кат!$I:$I,0)),INDEX(Торг!$L:$L,MATCH($C9441,Торг!$I:$I,0))),"")</f>
        <v/>
      </c>
      <c r="L9441" s="132" t="str">
        <f>IFERROR(IFERROR(INDEX(Кат!$A:$A,MATCH($C9441,Кат!$I:$I,0)),INDEX(Торг!$A:$A,MATCH($C9441,Торг!$I:$I,0))),"")</f>
        <v/>
      </c>
      <c r="M9441" s="132" t="str">
        <f>IFERROR(IFERROR(INDEX(Кат!$B:$B,MATCH($C9441,Кат!$I:$I,0)),INDEX(Торг!$B:$B,MATCH($C9441,Торг!$I:$I,0))),"")</f>
        <v/>
      </c>
      <c r="N9441" s="132" t="str">
        <f t="shared" si="147"/>
        <v>ДААЗ 21104-1108054-00</v>
      </c>
      <c r="O9441" s="132" t="str">
        <f>IFERROR(IFERROR(INDEX(Кат!$B:$B,MATCH($N9441,Кат!$I:$I,0)),INDEX(Торг!$B:$B,MATCH($N9441,Торг!$I:$I,0))),"")</f>
        <v/>
      </c>
    </row>
    <row r="9442" spans="1:15">
      <c r="A9442" t="s">
        <v>21102</v>
      </c>
      <c r="C9442" s="191" t="s">
        <v>31277</v>
      </c>
      <c r="E9442" t="s">
        <v>11139</v>
      </c>
      <c r="F9442" t="s">
        <v>3961</v>
      </c>
      <c r="G9442" t="s">
        <v>399</v>
      </c>
      <c r="H9442">
        <v>240</v>
      </c>
      <c r="J9442" t="s">
        <v>22634</v>
      </c>
      <c r="K9442" s="132" t="str">
        <f>IFERROR(IFERROR(INDEX(Кат!$O:$O,MATCH($C9442,Кат!$I:$I,0)),INDEX(Торг!$L:$L,MATCH($C9442,Торг!$I:$I,0))),"")</f>
        <v/>
      </c>
      <c r="L9442" s="132" t="str">
        <f>IFERROR(IFERROR(INDEX(Кат!$A:$A,MATCH($C9442,Кат!$I:$I,0)),INDEX(Торг!$A:$A,MATCH($C9442,Торг!$I:$I,0))),"")</f>
        <v/>
      </c>
      <c r="M9442" s="132" t="str">
        <f>IFERROR(IFERROR(INDEX(Кат!$B:$B,MATCH($C9442,Кат!$I:$I,0)),INDEX(Торг!$B:$B,MATCH($C9442,Торг!$I:$I,0))),"")</f>
        <v/>
      </c>
      <c r="N9442" s="132" t="str">
        <f t="shared" si="147"/>
        <v>ДААЗ 21730-1108054-00</v>
      </c>
      <c r="O9442" s="132" t="str">
        <f>IFERROR(IFERROR(INDEX(Кат!$B:$B,MATCH($N9442,Кат!$I:$I,0)),INDEX(Торг!$B:$B,MATCH($N9442,Торг!$I:$I,0))),"")</f>
        <v/>
      </c>
    </row>
    <row r="9443" spans="1:15">
      <c r="A9443" t="s">
        <v>21103</v>
      </c>
      <c r="C9443" s="191" t="s">
        <v>3962</v>
      </c>
      <c r="E9443" t="s">
        <v>3963</v>
      </c>
      <c r="F9443" t="s">
        <v>3961</v>
      </c>
      <c r="G9443" t="s">
        <v>399</v>
      </c>
      <c r="H9443">
        <v>270</v>
      </c>
      <c r="J9443" t="s">
        <v>22634</v>
      </c>
      <c r="K9443" s="132" t="str">
        <f>IFERROR(IFERROR(INDEX(Кат!$O:$O,MATCH($C9443,Кат!$I:$I,0)),INDEX(Торг!$L:$L,MATCH($C9443,Торг!$I:$I,0))),"")</f>
        <v/>
      </c>
      <c r="L9443" s="132" t="str">
        <f>IFERROR(IFERROR(INDEX(Кат!$A:$A,MATCH($C9443,Кат!$I:$I,0)),INDEX(Торг!$A:$A,MATCH($C9443,Торг!$I:$I,0))),"")</f>
        <v/>
      </c>
      <c r="M9443" s="132" t="str">
        <f>IFERROR(IFERROR(INDEX(Кат!$B:$B,MATCH($C9443,Кат!$I:$I,0)),INDEX(Торг!$B:$B,MATCH($C9443,Торг!$I:$I,0))),"")</f>
        <v/>
      </c>
      <c r="N9443" s="132" t="str">
        <f t="shared" si="147"/>
        <v>ДААЗ 11180-3508180-01</v>
      </c>
      <c r="O9443" s="132" t="str">
        <f>IFERROR(IFERROR(INDEX(Кат!$B:$B,MATCH($N9443,Кат!$I:$I,0)),INDEX(Торг!$B:$B,MATCH($N9443,Торг!$I:$I,0))),"")</f>
        <v/>
      </c>
    </row>
    <row r="9444" spans="1:15">
      <c r="A9444" t="s">
        <v>21104</v>
      </c>
      <c r="C9444" s="191" t="s">
        <v>11140</v>
      </c>
      <c r="E9444" t="s">
        <v>11141</v>
      </c>
      <c r="F9444" t="s">
        <v>3961</v>
      </c>
      <c r="G9444" t="s">
        <v>399</v>
      </c>
      <c r="H9444">
        <v>450</v>
      </c>
      <c r="J9444" t="s">
        <v>22634</v>
      </c>
      <c r="K9444" s="132" t="str">
        <f>IFERROR(IFERROR(INDEX(Кат!$O:$O,MATCH($C9444,Кат!$I:$I,0)),INDEX(Торг!$L:$L,MATCH($C9444,Торг!$I:$I,0))),"")</f>
        <v/>
      </c>
      <c r="L9444" s="132" t="str">
        <f>IFERROR(IFERROR(INDEX(Кат!$A:$A,MATCH($C9444,Кат!$I:$I,0)),INDEX(Торг!$A:$A,MATCH($C9444,Торг!$I:$I,0))),"")</f>
        <v/>
      </c>
      <c r="M9444" s="132" t="str">
        <f>IFERROR(IFERROR(INDEX(Кат!$B:$B,MATCH($C9444,Кат!$I:$I,0)),INDEX(Торг!$B:$B,MATCH($C9444,Торг!$I:$I,0))),"")</f>
        <v/>
      </c>
      <c r="N9444" s="132" t="str">
        <f t="shared" si="147"/>
        <v>ДААЗ 21010-3508180-00</v>
      </c>
      <c r="O9444" s="132" t="str">
        <f>IFERROR(IFERROR(INDEX(Кат!$B:$B,MATCH($N9444,Кат!$I:$I,0)),INDEX(Торг!$B:$B,MATCH($N9444,Торг!$I:$I,0))),"")</f>
        <v/>
      </c>
    </row>
    <row r="9445" spans="1:15">
      <c r="A9445" t="s">
        <v>21105</v>
      </c>
      <c r="C9445" s="191" t="s">
        <v>3964</v>
      </c>
      <c r="E9445" t="s">
        <v>3965</v>
      </c>
      <c r="F9445" t="s">
        <v>3961</v>
      </c>
      <c r="G9445" t="s">
        <v>399</v>
      </c>
      <c r="H9445">
        <v>280</v>
      </c>
      <c r="J9445" t="s">
        <v>22634</v>
      </c>
      <c r="K9445" s="132" t="str">
        <f>IFERROR(IFERROR(INDEX(Кат!$O:$O,MATCH($C9445,Кат!$I:$I,0)),INDEX(Торг!$L:$L,MATCH($C9445,Торг!$I:$I,0))),"")</f>
        <v/>
      </c>
      <c r="L9445" s="132" t="str">
        <f>IFERROR(IFERROR(INDEX(Кат!$A:$A,MATCH($C9445,Кат!$I:$I,0)),INDEX(Торг!$A:$A,MATCH($C9445,Торг!$I:$I,0))),"")</f>
        <v/>
      </c>
      <c r="M9445" s="132" t="str">
        <f>IFERROR(IFERROR(INDEX(Кат!$B:$B,MATCH($C9445,Кат!$I:$I,0)),INDEX(Торг!$B:$B,MATCH($C9445,Торг!$I:$I,0))),"")</f>
        <v/>
      </c>
      <c r="N9445" s="132" t="str">
        <f t="shared" si="147"/>
        <v>ДААЗ 21080-3508180-00</v>
      </c>
      <c r="O9445" s="132" t="str">
        <f>IFERROR(IFERROR(INDEX(Кат!$B:$B,MATCH($N9445,Кат!$I:$I,0)),INDEX(Торг!$B:$B,MATCH($N9445,Торг!$I:$I,0))),"")</f>
        <v/>
      </c>
    </row>
    <row r="9446" spans="1:15">
      <c r="A9446" t="s">
        <v>21106</v>
      </c>
      <c r="C9446" s="191" t="s">
        <v>3966</v>
      </c>
      <c r="E9446" t="s">
        <v>3967</v>
      </c>
      <c r="F9446" t="s">
        <v>3961</v>
      </c>
      <c r="G9446" t="s">
        <v>399</v>
      </c>
      <c r="H9446">
        <v>270</v>
      </c>
      <c r="J9446" t="s">
        <v>22634</v>
      </c>
      <c r="K9446" s="132" t="str">
        <f>IFERROR(IFERROR(INDEX(Кат!$O:$O,MATCH($C9446,Кат!$I:$I,0)),INDEX(Торг!$L:$L,MATCH($C9446,Торг!$I:$I,0))),"")</f>
        <v/>
      </c>
      <c r="L9446" s="132" t="str">
        <f>IFERROR(IFERROR(INDEX(Кат!$A:$A,MATCH($C9446,Кат!$I:$I,0)),INDEX(Торг!$A:$A,MATCH($C9446,Торг!$I:$I,0))),"")</f>
        <v/>
      </c>
      <c r="M9446" s="132" t="str">
        <f>IFERROR(IFERROR(INDEX(Кат!$B:$B,MATCH($C9446,Кат!$I:$I,0)),INDEX(Торг!$B:$B,MATCH($C9446,Торг!$I:$I,0))),"")</f>
        <v/>
      </c>
      <c r="N9446" s="132" t="str">
        <f t="shared" si="147"/>
        <v>ДААЗ 21100-3508180-02</v>
      </c>
      <c r="O9446" s="132" t="str">
        <f>IFERROR(IFERROR(INDEX(Кат!$B:$B,MATCH($N9446,Кат!$I:$I,0)),INDEX(Торг!$B:$B,MATCH($N9446,Торг!$I:$I,0))),"")</f>
        <v/>
      </c>
    </row>
    <row r="9447" spans="1:15">
      <c r="A9447" t="s">
        <v>21107</v>
      </c>
      <c r="C9447" s="191" t="s">
        <v>11142</v>
      </c>
      <c r="E9447" t="s">
        <v>11143</v>
      </c>
      <c r="F9447" t="s">
        <v>3961</v>
      </c>
      <c r="G9447" t="s">
        <v>399</v>
      </c>
      <c r="H9447">
        <v>420</v>
      </c>
      <c r="J9447" t="s">
        <v>22634</v>
      </c>
      <c r="K9447" s="132" t="str">
        <f>IFERROR(IFERROR(INDEX(Кат!$O:$O,MATCH($C9447,Кат!$I:$I,0)),INDEX(Торг!$L:$L,MATCH($C9447,Торг!$I:$I,0))),"")</f>
        <v/>
      </c>
      <c r="L9447" s="132" t="str">
        <f>IFERROR(IFERROR(INDEX(Кат!$A:$A,MATCH($C9447,Кат!$I:$I,0)),INDEX(Торг!$A:$A,MATCH($C9447,Торг!$I:$I,0))),"")</f>
        <v/>
      </c>
      <c r="M9447" s="132" t="str">
        <f>IFERROR(IFERROR(INDEX(Кат!$B:$B,MATCH($C9447,Кат!$I:$I,0)),INDEX(Торг!$B:$B,MATCH($C9447,Торг!$I:$I,0))),"")</f>
        <v/>
      </c>
      <c r="N9447" s="132" t="str">
        <f t="shared" si="147"/>
        <v>ДААЗ 21210-3508180-00</v>
      </c>
      <c r="O9447" s="132" t="str">
        <f>IFERROR(IFERROR(INDEX(Кат!$B:$B,MATCH($N9447,Кат!$I:$I,0)),INDEX(Торг!$B:$B,MATCH($N9447,Торг!$I:$I,0))),"")</f>
        <v/>
      </c>
    </row>
    <row r="9448" spans="1:15">
      <c r="A9448" t="s">
        <v>26368</v>
      </c>
      <c r="C9448" s="191" t="s">
        <v>26369</v>
      </c>
      <c r="E9448" t="s">
        <v>26370</v>
      </c>
      <c r="F9448" t="s">
        <v>3961</v>
      </c>
      <c r="G9448" t="s">
        <v>399</v>
      </c>
      <c r="H9448">
        <v>440</v>
      </c>
      <c r="J9448" t="s">
        <v>22634</v>
      </c>
      <c r="K9448" s="132" t="str">
        <f>IFERROR(IFERROR(INDEX(Кат!$O:$O,MATCH($C9448,Кат!$I:$I,0)),INDEX(Торг!$L:$L,MATCH($C9448,Торг!$I:$I,0))),"")</f>
        <v/>
      </c>
      <c r="L9448" s="132" t="str">
        <f>IFERROR(IFERROR(INDEX(Кат!$A:$A,MATCH($C9448,Кат!$I:$I,0)),INDEX(Торг!$A:$A,MATCH($C9448,Торг!$I:$I,0))),"")</f>
        <v/>
      </c>
      <c r="M9448" s="132" t="str">
        <f>IFERROR(IFERROR(INDEX(Кат!$B:$B,MATCH($C9448,Кат!$I:$I,0)),INDEX(Торг!$B:$B,MATCH($C9448,Торг!$I:$I,0))),"")</f>
        <v/>
      </c>
      <c r="N9448" s="132" t="str">
        <f t="shared" si="147"/>
        <v>ДААЗ 21230-3508180-00</v>
      </c>
      <c r="O9448" s="132" t="str">
        <f>IFERROR(IFERROR(INDEX(Кат!$B:$B,MATCH($N9448,Кат!$I:$I,0)),INDEX(Торг!$B:$B,MATCH($N9448,Торг!$I:$I,0))),"")</f>
        <v/>
      </c>
    </row>
    <row r="9449" spans="1:15">
      <c r="A9449" t="s">
        <v>21108</v>
      </c>
      <c r="C9449" s="191" t="s">
        <v>3968</v>
      </c>
      <c r="E9449" t="s">
        <v>3969</v>
      </c>
      <c r="F9449" t="s">
        <v>3961</v>
      </c>
      <c r="G9449" t="s">
        <v>399</v>
      </c>
      <c r="H9449">
        <v>430</v>
      </c>
      <c r="J9449" t="s">
        <v>22634</v>
      </c>
      <c r="K9449" s="132" t="str">
        <f>IFERROR(IFERROR(INDEX(Кат!$O:$O,MATCH($C9449,Кат!$I:$I,0)),INDEX(Торг!$L:$L,MATCH($C9449,Торг!$I:$I,0))),"")</f>
        <v/>
      </c>
      <c r="L9449" s="132" t="str">
        <f>IFERROR(IFERROR(INDEX(Кат!$A:$A,MATCH($C9449,Кат!$I:$I,0)),INDEX(Торг!$A:$A,MATCH($C9449,Торг!$I:$I,0))),"")</f>
        <v/>
      </c>
      <c r="M9449" s="132" t="str">
        <f>IFERROR(IFERROR(INDEX(Кат!$B:$B,MATCH($C9449,Кат!$I:$I,0)),INDEX(Торг!$B:$B,MATCH($C9449,Торг!$I:$I,0))),"")</f>
        <v/>
      </c>
      <c r="N9449" s="132" t="str">
        <f t="shared" si="147"/>
        <v>ДААЗ 11180-1602210-00</v>
      </c>
      <c r="O9449" s="132" t="str">
        <f>IFERROR(IFERROR(INDEX(Кат!$B:$B,MATCH($N9449,Кат!$I:$I,0)),INDEX(Торг!$B:$B,MATCH($N9449,Торг!$I:$I,0))),"")</f>
        <v/>
      </c>
    </row>
    <row r="9450" spans="1:15">
      <c r="A9450" t="s">
        <v>21109</v>
      </c>
      <c r="C9450" s="191" t="s">
        <v>11144</v>
      </c>
      <c r="E9450" t="s">
        <v>11145</v>
      </c>
      <c r="F9450" t="s">
        <v>3961</v>
      </c>
      <c r="G9450" t="s">
        <v>399</v>
      </c>
      <c r="H9450">
        <v>320</v>
      </c>
      <c r="J9450" t="s">
        <v>22634</v>
      </c>
      <c r="K9450" s="132" t="str">
        <f>IFERROR(IFERROR(INDEX(Кат!$O:$O,MATCH($C9450,Кат!$I:$I,0)),INDEX(Торг!$L:$L,MATCH($C9450,Торг!$I:$I,0))),"")</f>
        <v/>
      </c>
      <c r="L9450" s="132" t="str">
        <f>IFERROR(IFERROR(INDEX(Кат!$A:$A,MATCH($C9450,Кат!$I:$I,0)),INDEX(Торг!$A:$A,MATCH($C9450,Торг!$I:$I,0))),"")</f>
        <v/>
      </c>
      <c r="M9450" s="132" t="str">
        <f>IFERROR(IFERROR(INDEX(Кат!$B:$B,MATCH($C9450,Кат!$I:$I,0)),INDEX(Торг!$B:$B,MATCH($C9450,Торг!$I:$I,0))),"")</f>
        <v/>
      </c>
      <c r="N9450" s="132" t="str">
        <f t="shared" si="147"/>
        <v>ДААЗ 21090-1602210-10</v>
      </c>
      <c r="O9450" s="132" t="str">
        <f>IFERROR(IFERROR(INDEX(Кат!$B:$B,MATCH($N9450,Кат!$I:$I,0)),INDEX(Торг!$B:$B,MATCH($N9450,Торг!$I:$I,0))),"")</f>
        <v/>
      </c>
    </row>
    <row r="9451" spans="1:15">
      <c r="A9451" t="s">
        <v>21110</v>
      </c>
      <c r="C9451" s="191" t="s">
        <v>11146</v>
      </c>
      <c r="E9451" t="s">
        <v>11147</v>
      </c>
      <c r="F9451" t="s">
        <v>3961</v>
      </c>
      <c r="G9451" t="s">
        <v>399</v>
      </c>
      <c r="H9451">
        <v>300</v>
      </c>
      <c r="J9451" t="s">
        <v>22634</v>
      </c>
      <c r="K9451" s="132" t="str">
        <f>IFERROR(IFERROR(INDEX(Кат!$O:$O,MATCH($C9451,Кат!$I:$I,0)),INDEX(Торг!$L:$L,MATCH($C9451,Торг!$I:$I,0))),"")</f>
        <v/>
      </c>
      <c r="L9451" s="132" t="str">
        <f>IFERROR(IFERROR(INDEX(Кат!$A:$A,MATCH($C9451,Кат!$I:$I,0)),INDEX(Торг!$A:$A,MATCH($C9451,Торг!$I:$I,0))),"")</f>
        <v/>
      </c>
      <c r="M9451" s="132" t="str">
        <f>IFERROR(IFERROR(INDEX(Кат!$B:$B,MATCH($C9451,Кат!$I:$I,0)),INDEX(Торг!$B:$B,MATCH($C9451,Торг!$I:$I,0))),"")</f>
        <v/>
      </c>
      <c r="N9451" s="132" t="str">
        <f t="shared" si="147"/>
        <v>ДААЗ 21100-1602210-00</v>
      </c>
      <c r="O9451" s="132" t="str">
        <f>IFERROR(IFERROR(INDEX(Кат!$B:$B,MATCH($N9451,Кат!$I:$I,0)),INDEX(Торг!$B:$B,MATCH($N9451,Торг!$I:$I,0))),"")</f>
        <v/>
      </c>
    </row>
    <row r="9452" spans="1:15">
      <c r="A9452" t="s">
        <v>21111</v>
      </c>
      <c r="C9452" s="191" t="s">
        <v>11148</v>
      </c>
      <c r="E9452" t="s">
        <v>11149</v>
      </c>
      <c r="F9452" t="s">
        <v>3961</v>
      </c>
      <c r="G9452" t="s">
        <v>399</v>
      </c>
      <c r="H9452">
        <v>450</v>
      </c>
      <c r="J9452" t="s">
        <v>22634</v>
      </c>
      <c r="K9452" s="132" t="str">
        <f>IFERROR(IFERROR(INDEX(Кат!$O:$O,MATCH($C9452,Кат!$I:$I,0)),INDEX(Торг!$L:$L,MATCH($C9452,Торг!$I:$I,0))),"")</f>
        <v/>
      </c>
      <c r="L9452" s="132" t="str">
        <f>IFERROR(IFERROR(INDEX(Кат!$A:$A,MATCH($C9452,Кат!$I:$I,0)),INDEX(Торг!$A:$A,MATCH($C9452,Торг!$I:$I,0))),"")</f>
        <v/>
      </c>
      <c r="M9452" s="132" t="str">
        <f>IFERROR(IFERROR(INDEX(Кат!$B:$B,MATCH($C9452,Кат!$I:$I,0)),INDEX(Торг!$B:$B,MATCH($C9452,Торг!$I:$I,0))),"")</f>
        <v/>
      </c>
      <c r="N9452" s="132" t="str">
        <f t="shared" si="147"/>
        <v>ДААЗ 21700-1602210-00</v>
      </c>
      <c r="O9452" s="132" t="str">
        <f>IFERROR(IFERROR(INDEX(Кат!$B:$B,MATCH($N9452,Кат!$I:$I,0)),INDEX(Торг!$B:$B,MATCH($N9452,Торг!$I:$I,0))),"")</f>
        <v/>
      </c>
    </row>
    <row r="9453" spans="1:15">
      <c r="A9453" t="s">
        <v>21112</v>
      </c>
      <c r="C9453" s="191" t="s">
        <v>11150</v>
      </c>
      <c r="E9453" t="s">
        <v>11151</v>
      </c>
      <c r="F9453" t="s">
        <v>3961</v>
      </c>
      <c r="G9453" t="s">
        <v>399</v>
      </c>
      <c r="H9453">
        <v>450</v>
      </c>
      <c r="J9453" t="s">
        <v>22634</v>
      </c>
      <c r="K9453" s="132" t="str">
        <f>IFERROR(IFERROR(INDEX(Кат!$O:$O,MATCH($C9453,Кат!$I:$I,0)),INDEX(Торг!$L:$L,MATCH($C9453,Торг!$I:$I,0))),"")</f>
        <v/>
      </c>
      <c r="L9453" s="132" t="str">
        <f>IFERROR(IFERROR(INDEX(Кат!$A:$A,MATCH($C9453,Кат!$I:$I,0)),INDEX(Торг!$A:$A,MATCH($C9453,Торг!$I:$I,0))),"")</f>
        <v/>
      </c>
      <c r="M9453" s="132" t="str">
        <f>IFERROR(IFERROR(INDEX(Кат!$B:$B,MATCH($C9453,Кат!$I:$I,0)),INDEX(Торг!$B:$B,MATCH($C9453,Торг!$I:$I,0))),"")</f>
        <v/>
      </c>
      <c r="N9453" s="132" t="str">
        <f t="shared" si="147"/>
        <v>ДААЗ 21901-1602210-00</v>
      </c>
      <c r="O9453" s="132" t="str">
        <f>IFERROR(IFERROR(INDEX(Кат!$B:$B,MATCH($N9453,Кат!$I:$I,0)),INDEX(Торг!$B:$B,MATCH($N9453,Торг!$I:$I,0))),"")</f>
        <v/>
      </c>
    </row>
    <row r="9454" spans="1:15">
      <c r="A9454" t="s">
        <v>21113</v>
      </c>
      <c r="C9454" s="191" t="s">
        <v>11152</v>
      </c>
      <c r="E9454" t="s">
        <v>11153</v>
      </c>
      <c r="F9454" t="s">
        <v>3961</v>
      </c>
      <c r="G9454" t="s">
        <v>399</v>
      </c>
      <c r="H9454">
        <v>1770</v>
      </c>
      <c r="J9454" t="s">
        <v>22634</v>
      </c>
      <c r="K9454" s="132" t="str">
        <f>IFERROR(IFERROR(INDEX(Кат!$O:$O,MATCH($C9454,Кат!$I:$I,0)),INDEX(Торг!$L:$L,MATCH($C9454,Торг!$I:$I,0))),"")</f>
        <v/>
      </c>
      <c r="L9454" s="132" t="str">
        <f>IFERROR(IFERROR(INDEX(Кат!$A:$A,MATCH($C9454,Кат!$I:$I,0)),INDEX(Торг!$A:$A,MATCH($C9454,Торг!$I:$I,0))),"")</f>
        <v/>
      </c>
      <c r="M9454" s="132" t="str">
        <f>IFERROR(IFERROR(INDEX(Кат!$B:$B,MATCH($C9454,Кат!$I:$I,0)),INDEX(Торг!$B:$B,MATCH($C9454,Торг!$I:$I,0))),"")</f>
        <v/>
      </c>
      <c r="N9454" s="132" t="str">
        <f t="shared" si="147"/>
        <v>ДААЗ 21030-3510010-10</v>
      </c>
      <c r="O9454" s="132" t="str">
        <f>IFERROR(IFERROR(INDEX(Кат!$B:$B,MATCH($N9454,Кат!$I:$I,0)),INDEX(Торг!$B:$B,MATCH($N9454,Торг!$I:$I,0))),"")</f>
        <v/>
      </c>
    </row>
    <row r="9455" spans="1:15">
      <c r="A9455" t="s">
        <v>21114</v>
      </c>
      <c r="C9455" s="191" t="s">
        <v>11154</v>
      </c>
      <c r="E9455" t="s">
        <v>11155</v>
      </c>
      <c r="F9455" t="s">
        <v>3961</v>
      </c>
      <c r="G9455" t="s">
        <v>399</v>
      </c>
      <c r="H9455">
        <v>2220</v>
      </c>
      <c r="J9455" t="s">
        <v>22634</v>
      </c>
      <c r="K9455" s="132" t="str">
        <f>IFERROR(IFERROR(INDEX(Кат!$O:$O,MATCH($C9455,Кат!$I:$I,0)),INDEX(Торг!$L:$L,MATCH($C9455,Торг!$I:$I,0))),"")</f>
        <v/>
      </c>
      <c r="L9455" s="132" t="str">
        <f>IFERROR(IFERROR(INDEX(Кат!$A:$A,MATCH($C9455,Кат!$I:$I,0)),INDEX(Торг!$A:$A,MATCH($C9455,Торг!$I:$I,0))),"")</f>
        <v/>
      </c>
      <c r="M9455" s="132" t="str">
        <f>IFERROR(IFERROR(INDEX(Кат!$B:$B,MATCH($C9455,Кат!$I:$I,0)),INDEX(Торг!$B:$B,MATCH($C9455,Торг!$I:$I,0))),"")</f>
        <v/>
      </c>
      <c r="N9455" s="132" t="str">
        <f t="shared" si="147"/>
        <v>ДААЗ 21080-3510010-01</v>
      </c>
      <c r="O9455" s="132" t="str">
        <f>IFERROR(IFERROR(INDEX(Кат!$B:$B,MATCH($N9455,Кат!$I:$I,0)),INDEX(Торг!$B:$B,MATCH($N9455,Торг!$I:$I,0))),"")</f>
        <v/>
      </c>
    </row>
    <row r="9456" spans="1:15">
      <c r="A9456" t="s">
        <v>21115</v>
      </c>
      <c r="C9456" s="191" t="s">
        <v>11156</v>
      </c>
      <c r="E9456" t="s">
        <v>11157</v>
      </c>
      <c r="F9456" t="s">
        <v>3961</v>
      </c>
      <c r="G9456" t="s">
        <v>399</v>
      </c>
      <c r="H9456">
        <v>2300</v>
      </c>
      <c r="J9456" t="s">
        <v>22634</v>
      </c>
      <c r="K9456" s="132" t="str">
        <f>IFERROR(IFERROR(INDEX(Кат!$O:$O,MATCH($C9456,Кат!$I:$I,0)),INDEX(Торг!$L:$L,MATCH($C9456,Торг!$I:$I,0))),"")</f>
        <v/>
      </c>
      <c r="L9456" s="132" t="str">
        <f>IFERROR(IFERROR(INDEX(Кат!$A:$A,MATCH($C9456,Кат!$I:$I,0)),INDEX(Торг!$A:$A,MATCH($C9456,Торг!$I:$I,0))),"")</f>
        <v/>
      </c>
      <c r="M9456" s="132" t="str">
        <f>IFERROR(IFERROR(INDEX(Кат!$B:$B,MATCH($C9456,Кат!$I:$I,0)),INDEX(Торг!$B:$B,MATCH($C9456,Торг!$I:$I,0))),"")</f>
        <v/>
      </c>
      <c r="N9456" s="132" t="str">
        <f t="shared" si="147"/>
        <v>ДААЗ 21100-3510010-00</v>
      </c>
      <c r="O9456" s="132" t="str">
        <f>IFERROR(IFERROR(INDEX(Кат!$B:$B,MATCH($N9456,Кат!$I:$I,0)),INDEX(Торг!$B:$B,MATCH($N9456,Торг!$I:$I,0))),"")</f>
        <v/>
      </c>
    </row>
    <row r="9457" spans="1:15">
      <c r="A9457" t="s">
        <v>21116</v>
      </c>
      <c r="C9457" s="191" t="s">
        <v>11158</v>
      </c>
      <c r="E9457" t="s">
        <v>11159</v>
      </c>
      <c r="F9457" t="s">
        <v>3961</v>
      </c>
      <c r="G9457" t="s">
        <v>399</v>
      </c>
      <c r="H9457">
        <v>140</v>
      </c>
      <c r="J9457" t="s">
        <v>22634</v>
      </c>
      <c r="K9457" s="132" t="str">
        <f>IFERROR(IFERROR(INDEX(Кат!$O:$O,MATCH($C9457,Кат!$I:$I,0)),INDEX(Торг!$L:$L,MATCH($C9457,Торг!$I:$I,0))),"")</f>
        <v/>
      </c>
      <c r="L9457" s="132" t="str">
        <f>IFERROR(IFERROR(INDEX(Кат!$A:$A,MATCH($C9457,Кат!$I:$I,0)),INDEX(Торг!$A:$A,MATCH($C9457,Торг!$I:$I,0))),"")</f>
        <v/>
      </c>
      <c r="M9457" s="132" t="str">
        <f>IFERROR(IFERROR(INDEX(Кат!$B:$B,MATCH($C9457,Кат!$I:$I,0)),INDEX(Торг!$B:$B,MATCH($C9457,Торг!$I:$I,0))),"")</f>
        <v/>
      </c>
      <c r="N9457" s="132" t="str">
        <f t="shared" si="147"/>
        <v>ДААЗ 21230-3506085-08</v>
      </c>
      <c r="O9457" s="132" t="str">
        <f>IFERROR(IFERROR(INDEX(Кат!$B:$B,MATCH($N9457,Кат!$I:$I,0)),INDEX(Торг!$B:$B,MATCH($N9457,Торг!$I:$I,0))),"")</f>
        <v/>
      </c>
    </row>
    <row r="9458" spans="1:15">
      <c r="A9458" t="s">
        <v>21117</v>
      </c>
      <c r="C9458" s="191" t="s">
        <v>11160</v>
      </c>
      <c r="E9458" t="s">
        <v>11161</v>
      </c>
      <c r="F9458" t="s">
        <v>3961</v>
      </c>
      <c r="G9458" t="s">
        <v>375</v>
      </c>
      <c r="H9458">
        <v>340</v>
      </c>
      <c r="J9458" t="s">
        <v>22634</v>
      </c>
      <c r="K9458" s="132" t="str">
        <f>IFERROR(IFERROR(INDEX(Кат!$O:$O,MATCH($C9458,Кат!$I:$I,0)),INDEX(Торг!$L:$L,MATCH($C9458,Торг!$I:$I,0))),"")</f>
        <v/>
      </c>
      <c r="L9458" s="132" t="str">
        <f>IFERROR(IFERROR(INDEX(Кат!$A:$A,MATCH($C9458,Кат!$I:$I,0)),INDEX(Торг!$A:$A,MATCH($C9458,Торг!$I:$I,0))),"")</f>
        <v/>
      </c>
      <c r="M9458" s="132" t="str">
        <f>IFERROR(IFERROR(INDEX(Кат!$B:$B,MATCH($C9458,Кат!$I:$I,0)),INDEX(Торг!$B:$B,MATCH($C9458,Торг!$I:$I,0))),"")</f>
        <v/>
      </c>
      <c r="N9458" s="132" t="str">
        <f t="shared" si="147"/>
        <v>ДААЗ 11180-3506006-08</v>
      </c>
      <c r="O9458" s="132" t="str">
        <f>IFERROR(IFERROR(INDEX(Кат!$B:$B,MATCH($N9458,Кат!$I:$I,0)),INDEX(Торг!$B:$B,MATCH($N9458,Торг!$I:$I,0))),"")</f>
        <v/>
      </c>
    </row>
    <row r="9459" spans="1:15">
      <c r="A9459" t="s">
        <v>21118</v>
      </c>
      <c r="C9459" s="191" t="s">
        <v>11162</v>
      </c>
      <c r="E9459" t="s">
        <v>11163</v>
      </c>
      <c r="F9459" t="s">
        <v>3961</v>
      </c>
      <c r="G9459" t="s">
        <v>375</v>
      </c>
      <c r="H9459">
        <v>330</v>
      </c>
      <c r="J9459" t="s">
        <v>22634</v>
      </c>
      <c r="K9459" s="132" t="str">
        <f>IFERROR(IFERROR(INDEX(Кат!$O:$O,MATCH($C9459,Кат!$I:$I,0)),INDEX(Торг!$L:$L,MATCH($C9459,Торг!$I:$I,0))),"")</f>
        <v/>
      </c>
      <c r="L9459" s="132" t="str">
        <f>IFERROR(IFERROR(INDEX(Кат!$A:$A,MATCH($C9459,Кат!$I:$I,0)),INDEX(Торг!$A:$A,MATCH($C9459,Торг!$I:$I,0))),"")</f>
        <v/>
      </c>
      <c r="M9459" s="132" t="str">
        <f>IFERROR(IFERROR(INDEX(Кат!$B:$B,MATCH($C9459,Кат!$I:$I,0)),INDEX(Торг!$B:$B,MATCH($C9459,Торг!$I:$I,0))),"")</f>
        <v/>
      </c>
      <c r="N9459" s="132" t="str">
        <f t="shared" si="147"/>
        <v>ДААЗ 21010-3506006-00</v>
      </c>
      <c r="O9459" s="132" t="str">
        <f>IFERROR(IFERROR(INDEX(Кат!$B:$B,MATCH($N9459,Кат!$I:$I,0)),INDEX(Торг!$B:$B,MATCH($N9459,Торг!$I:$I,0))),"")</f>
        <v/>
      </c>
    </row>
    <row r="9460" spans="1:15">
      <c r="A9460" t="s">
        <v>21119</v>
      </c>
      <c r="C9460" s="191" t="s">
        <v>11164</v>
      </c>
      <c r="E9460" t="s">
        <v>11165</v>
      </c>
      <c r="F9460" t="s">
        <v>3961</v>
      </c>
      <c r="G9460" t="s">
        <v>375</v>
      </c>
      <c r="H9460">
        <v>330</v>
      </c>
      <c r="J9460" t="s">
        <v>22634</v>
      </c>
      <c r="K9460" s="132" t="str">
        <f>IFERROR(IFERROR(INDEX(Кат!$O:$O,MATCH($C9460,Кат!$I:$I,0)),INDEX(Торг!$L:$L,MATCH($C9460,Торг!$I:$I,0))),"")</f>
        <v/>
      </c>
      <c r="L9460" s="132" t="str">
        <f>IFERROR(IFERROR(INDEX(Кат!$A:$A,MATCH($C9460,Кат!$I:$I,0)),INDEX(Торг!$A:$A,MATCH($C9460,Торг!$I:$I,0))),"")</f>
        <v/>
      </c>
      <c r="M9460" s="132" t="str">
        <f>IFERROR(IFERROR(INDEX(Кат!$B:$B,MATCH($C9460,Кат!$I:$I,0)),INDEX(Торг!$B:$B,MATCH($C9460,Торг!$I:$I,0))),"")</f>
        <v/>
      </c>
      <c r="N9460" s="132" t="str">
        <f t="shared" si="147"/>
        <v>ДААЗ 21080-3506006-00</v>
      </c>
      <c r="O9460" s="132" t="str">
        <f>IFERROR(IFERROR(INDEX(Кат!$B:$B,MATCH($N9460,Кат!$I:$I,0)),INDEX(Торг!$B:$B,MATCH($N9460,Торг!$I:$I,0))),"")</f>
        <v/>
      </c>
    </row>
    <row r="9461" spans="1:15">
      <c r="A9461" t="s">
        <v>21120</v>
      </c>
      <c r="C9461" s="191" t="s">
        <v>11166</v>
      </c>
      <c r="E9461" t="s">
        <v>11167</v>
      </c>
      <c r="F9461" t="s">
        <v>3961</v>
      </c>
      <c r="G9461" t="s">
        <v>375</v>
      </c>
      <c r="H9461">
        <v>350</v>
      </c>
      <c r="J9461" t="s">
        <v>22634</v>
      </c>
      <c r="K9461" s="132" t="str">
        <f>IFERROR(IFERROR(INDEX(Кат!$O:$O,MATCH($C9461,Кат!$I:$I,0)),INDEX(Торг!$L:$L,MATCH($C9461,Торг!$I:$I,0))),"")</f>
        <v/>
      </c>
      <c r="L9461" s="132" t="str">
        <f>IFERROR(IFERROR(INDEX(Кат!$A:$A,MATCH($C9461,Кат!$I:$I,0)),INDEX(Торг!$A:$A,MATCH($C9461,Торг!$I:$I,0))),"")</f>
        <v/>
      </c>
      <c r="M9461" s="132" t="str">
        <f>IFERROR(IFERROR(INDEX(Кат!$B:$B,MATCH($C9461,Кат!$I:$I,0)),INDEX(Торг!$B:$B,MATCH($C9461,Торг!$I:$I,0))),"")</f>
        <v/>
      </c>
      <c r="N9461" s="132" t="str">
        <f t="shared" si="147"/>
        <v>ДААЗ 21100-3506006-08</v>
      </c>
      <c r="O9461" s="132" t="str">
        <f>IFERROR(IFERROR(INDEX(Кат!$B:$B,MATCH($N9461,Кат!$I:$I,0)),INDEX(Торг!$B:$B,MATCH($N9461,Торг!$I:$I,0))),"")</f>
        <v/>
      </c>
    </row>
    <row r="9462" spans="1:15">
      <c r="A9462" t="s">
        <v>21121</v>
      </c>
      <c r="C9462" s="191" t="s">
        <v>11168</v>
      </c>
      <c r="E9462" t="s">
        <v>11169</v>
      </c>
      <c r="F9462" t="s">
        <v>3961</v>
      </c>
      <c r="G9462" t="s">
        <v>375</v>
      </c>
      <c r="H9462">
        <v>330</v>
      </c>
      <c r="J9462" t="s">
        <v>22634</v>
      </c>
      <c r="K9462" s="132" t="str">
        <f>IFERROR(IFERROR(INDEX(Кат!$O:$O,MATCH($C9462,Кат!$I:$I,0)),INDEX(Торг!$L:$L,MATCH($C9462,Торг!$I:$I,0))),"")</f>
        <v/>
      </c>
      <c r="L9462" s="132" t="str">
        <f>IFERROR(IFERROR(INDEX(Кат!$A:$A,MATCH($C9462,Кат!$I:$I,0)),INDEX(Торг!$A:$A,MATCH($C9462,Торг!$I:$I,0))),"")</f>
        <v/>
      </c>
      <c r="M9462" s="132" t="str">
        <f>IFERROR(IFERROR(INDEX(Кат!$B:$B,MATCH($C9462,Кат!$I:$I,0)),INDEX(Торг!$B:$B,MATCH($C9462,Торг!$I:$I,0))),"")</f>
        <v/>
      </c>
      <c r="N9462" s="132" t="str">
        <f t="shared" si="147"/>
        <v>ДААЗ 21230-3506006-08</v>
      </c>
      <c r="O9462" s="132" t="str">
        <f>IFERROR(IFERROR(INDEX(Кат!$B:$B,MATCH($N9462,Кат!$I:$I,0)),INDEX(Торг!$B:$B,MATCH($N9462,Торг!$I:$I,0))),"")</f>
        <v/>
      </c>
    </row>
    <row r="9463" spans="1:15">
      <c r="A9463" t="s">
        <v>24761</v>
      </c>
      <c r="C9463" s="191"/>
      <c r="E9463" t="s">
        <v>24762</v>
      </c>
      <c r="J9463" t="s">
        <v>22634</v>
      </c>
      <c r="K9463" s="132" t="str">
        <f>IFERROR(IFERROR(INDEX(Кат!$O:$O,MATCH($C9463,Кат!$I:$I,0)),INDEX(Торг!$L:$L,MATCH($C9463,Торг!$I:$I,0))),"")</f>
        <v/>
      </c>
      <c r="L9463" s="132" t="str">
        <f>IFERROR(IFERROR(INDEX(Кат!$A:$A,MATCH($C9463,Кат!$I:$I,0)),INDEX(Торг!$A:$A,MATCH($C9463,Торг!$I:$I,0))),"")</f>
        <v/>
      </c>
      <c r="M9463" s="132" t="str">
        <f>IFERROR(IFERROR(INDEX(Кат!$B:$B,MATCH($C9463,Кат!$I:$I,0)),INDEX(Торг!$B:$B,MATCH($C9463,Торг!$I:$I,0))),"")</f>
        <v/>
      </c>
      <c r="N9463" s="132" t="str">
        <f t="shared" si="147"/>
        <v xml:space="preserve"> </v>
      </c>
      <c r="O9463" s="132" t="str">
        <f>IFERROR(IFERROR(INDEX(Кат!$B:$B,MATCH($N9463,Кат!$I:$I,0)),INDEX(Торг!$B:$B,MATCH($N9463,Торг!$I:$I,0))),"")</f>
        <v/>
      </c>
    </row>
    <row r="9464" spans="1:15">
      <c r="A9464" t="s">
        <v>21122</v>
      </c>
      <c r="C9464" s="191" t="s">
        <v>11170</v>
      </c>
      <c r="E9464" t="s">
        <v>11171</v>
      </c>
      <c r="F9464" t="s">
        <v>3972</v>
      </c>
      <c r="G9464" t="s">
        <v>399</v>
      </c>
      <c r="H9464">
        <v>120</v>
      </c>
      <c r="J9464" t="s">
        <v>22634</v>
      </c>
      <c r="K9464" s="132" t="str">
        <f>IFERROR(IFERROR(INDEX(Кат!$O:$O,MATCH($C9464,Кат!$I:$I,0)),INDEX(Торг!$L:$L,MATCH($C9464,Торг!$I:$I,0))),"")</f>
        <v/>
      </c>
      <c r="L9464" s="132" t="str">
        <f>IFERROR(IFERROR(INDEX(Кат!$A:$A,MATCH($C9464,Кат!$I:$I,0)),INDEX(Торг!$A:$A,MATCH($C9464,Торг!$I:$I,0))),"")</f>
        <v/>
      </c>
      <c r="M9464" s="132" t="str">
        <f>IFERROR(IFERROR(INDEX(Кат!$B:$B,MATCH($C9464,Кат!$I:$I,0)),INDEX(Торг!$B:$B,MATCH($C9464,Торг!$I:$I,0))),"")</f>
        <v/>
      </c>
      <c r="N9464" s="132" t="str">
        <f t="shared" si="147"/>
        <v>ДЗПМ 11180-1005030-00</v>
      </c>
      <c r="O9464" s="132" t="str">
        <f>IFERROR(IFERROR(INDEX(Кат!$B:$B,MATCH($N9464,Кат!$I:$I,0)),INDEX(Торг!$B:$B,MATCH($N9464,Торг!$I:$I,0))),"")</f>
        <v/>
      </c>
    </row>
    <row r="9465" spans="1:15">
      <c r="A9465" t="s">
        <v>21123</v>
      </c>
      <c r="C9465" s="191" t="s">
        <v>11172</v>
      </c>
      <c r="E9465" t="s">
        <v>11173</v>
      </c>
      <c r="F9465" t="s">
        <v>3972</v>
      </c>
      <c r="G9465" t="s">
        <v>399</v>
      </c>
      <c r="H9465">
        <v>550</v>
      </c>
      <c r="J9465" t="s">
        <v>22634</v>
      </c>
      <c r="K9465" s="132" t="str">
        <f>IFERROR(IFERROR(INDEX(Кат!$O:$O,MATCH($C9465,Кат!$I:$I,0)),INDEX(Торг!$L:$L,MATCH($C9465,Торг!$I:$I,0))),"")</f>
        <v/>
      </c>
      <c r="L9465" s="132" t="str">
        <f>IFERROR(IFERROR(INDEX(Кат!$A:$A,MATCH($C9465,Кат!$I:$I,0)),INDEX(Торг!$A:$A,MATCH($C9465,Торг!$I:$I,0))),"")</f>
        <v/>
      </c>
      <c r="M9465" s="132" t="str">
        <f>IFERROR(IFERROR(INDEX(Кат!$B:$B,MATCH($C9465,Кат!$I:$I,0)),INDEX(Торг!$B:$B,MATCH($C9465,Торг!$I:$I,0))),"")</f>
        <v/>
      </c>
      <c r="N9465" s="132" t="str">
        <f t="shared" si="147"/>
        <v>ДЗПМ 21080-1005030-20</v>
      </c>
      <c r="O9465" s="132" t="str">
        <f>IFERROR(IFERROR(INDEX(Кат!$B:$B,MATCH($N9465,Кат!$I:$I,0)),INDEX(Торг!$B:$B,MATCH($N9465,Торг!$I:$I,0))),"")</f>
        <v/>
      </c>
    </row>
    <row r="9466" spans="1:15">
      <c r="A9466" t="s">
        <v>21124</v>
      </c>
      <c r="C9466" s="191" t="s">
        <v>3970</v>
      </c>
      <c r="E9466" t="s">
        <v>3971</v>
      </c>
      <c r="F9466" t="s">
        <v>3972</v>
      </c>
      <c r="G9466" t="s">
        <v>399</v>
      </c>
      <c r="H9466">
        <v>320</v>
      </c>
      <c r="J9466" t="s">
        <v>22634</v>
      </c>
      <c r="K9466" s="132" t="str">
        <f>IFERROR(IFERROR(INDEX(Кат!$O:$O,MATCH($C9466,Кат!$I:$I,0)),INDEX(Торг!$L:$L,MATCH($C9466,Торг!$I:$I,0))),"")</f>
        <v/>
      </c>
      <c r="L9466" s="132" t="str">
        <f>IFERROR(IFERROR(INDEX(Кат!$A:$A,MATCH($C9466,Кат!$I:$I,0)),INDEX(Торг!$A:$A,MATCH($C9466,Торг!$I:$I,0))),"")</f>
        <v/>
      </c>
      <c r="M9466" s="132" t="str">
        <f>IFERROR(IFERROR(INDEX(Кат!$B:$B,MATCH($C9466,Кат!$I:$I,0)),INDEX(Торг!$B:$B,MATCH($C9466,Торг!$I:$I,0))),"")</f>
        <v/>
      </c>
      <c r="N9466" s="132" t="str">
        <f t="shared" si="147"/>
        <v>ДЗПМ 21100-1005030-00</v>
      </c>
      <c r="O9466" s="132" t="str">
        <f>IFERROR(IFERROR(INDEX(Кат!$B:$B,MATCH($N9466,Кат!$I:$I,0)),INDEX(Торг!$B:$B,MATCH($N9466,Торг!$I:$I,0))),"")</f>
        <v/>
      </c>
    </row>
    <row r="9467" spans="1:15">
      <c r="A9467" t="s">
        <v>21125</v>
      </c>
      <c r="C9467" s="191" t="s">
        <v>3973</v>
      </c>
      <c r="E9467" t="s">
        <v>3974</v>
      </c>
      <c r="F9467" t="s">
        <v>3972</v>
      </c>
      <c r="G9467" t="s">
        <v>399</v>
      </c>
      <c r="H9467">
        <v>230</v>
      </c>
      <c r="J9467" t="s">
        <v>22634</v>
      </c>
      <c r="K9467" s="132" t="str">
        <f>IFERROR(IFERROR(INDEX(Кат!$O:$O,MATCH($C9467,Кат!$I:$I,0)),INDEX(Торг!$L:$L,MATCH($C9467,Торг!$I:$I,0))),"")</f>
        <v/>
      </c>
      <c r="L9467" s="132" t="str">
        <f>IFERROR(IFERROR(INDEX(Кат!$A:$A,MATCH($C9467,Кат!$I:$I,0)),INDEX(Торг!$A:$A,MATCH($C9467,Торг!$I:$I,0))),"")</f>
        <v/>
      </c>
      <c r="M9467" s="132" t="str">
        <f>IFERROR(IFERROR(INDEX(Кат!$B:$B,MATCH($C9467,Кат!$I:$I,0)),INDEX(Торг!$B:$B,MATCH($C9467,Торг!$I:$I,0))),"")</f>
        <v/>
      </c>
      <c r="N9467" s="132" t="str">
        <f t="shared" si="147"/>
        <v>ДЗПМ 21116-1005030-00</v>
      </c>
      <c r="O9467" s="132" t="str">
        <f>IFERROR(IFERROR(INDEX(Кат!$B:$B,MATCH($N9467,Кат!$I:$I,0)),INDEX(Торг!$B:$B,MATCH($N9467,Торг!$I:$I,0))),"")</f>
        <v/>
      </c>
    </row>
    <row r="9468" spans="1:15">
      <c r="A9468" t="s">
        <v>21126</v>
      </c>
      <c r="C9468" s="191" t="s">
        <v>3975</v>
      </c>
      <c r="E9468" t="s">
        <v>3976</v>
      </c>
      <c r="F9468" t="s">
        <v>3972</v>
      </c>
      <c r="G9468" t="s">
        <v>399</v>
      </c>
      <c r="H9468">
        <v>300</v>
      </c>
      <c r="J9468" t="s">
        <v>22634</v>
      </c>
      <c r="K9468" s="132" t="str">
        <f>IFERROR(IFERROR(INDEX(Кат!$O:$O,MATCH($C9468,Кат!$I:$I,0)),INDEX(Торг!$L:$L,MATCH($C9468,Торг!$I:$I,0))),"")</f>
        <v/>
      </c>
      <c r="L9468" s="132" t="str">
        <f>IFERROR(IFERROR(INDEX(Кат!$A:$A,MATCH($C9468,Кат!$I:$I,0)),INDEX(Торг!$A:$A,MATCH($C9468,Торг!$I:$I,0))),"")</f>
        <v/>
      </c>
      <c r="M9468" s="132" t="str">
        <f>IFERROR(IFERROR(INDEX(Кат!$B:$B,MATCH($C9468,Кат!$I:$I,0)),INDEX(Торг!$B:$B,MATCH($C9468,Торг!$I:$I,0))),"")</f>
        <v/>
      </c>
      <c r="N9468" s="132" t="str">
        <f t="shared" si="147"/>
        <v>ДЗПМ 21126-1005030-00</v>
      </c>
      <c r="O9468" s="132" t="str">
        <f>IFERROR(IFERROR(INDEX(Кат!$B:$B,MATCH($N9468,Кат!$I:$I,0)),INDEX(Торг!$B:$B,MATCH($N9468,Торг!$I:$I,0))),"")</f>
        <v/>
      </c>
    </row>
    <row r="9469" spans="1:15">
      <c r="A9469" t="s">
        <v>21127</v>
      </c>
      <c r="C9469" s="191" t="s">
        <v>3977</v>
      </c>
      <c r="E9469" t="s">
        <v>3978</v>
      </c>
      <c r="F9469" t="s">
        <v>3972</v>
      </c>
      <c r="G9469" t="s">
        <v>399</v>
      </c>
      <c r="H9469">
        <v>1200</v>
      </c>
      <c r="J9469" t="s">
        <v>22634</v>
      </c>
      <c r="K9469" s="132" t="str">
        <f>IFERROR(IFERROR(INDEX(Кат!$O:$O,MATCH($C9469,Кат!$I:$I,0)),INDEX(Торг!$L:$L,MATCH($C9469,Торг!$I:$I,0))),"")</f>
        <v/>
      </c>
      <c r="L9469" s="132" t="str">
        <f>IFERROR(IFERROR(INDEX(Кат!$A:$A,MATCH($C9469,Кат!$I:$I,0)),INDEX(Торг!$A:$A,MATCH($C9469,Торг!$I:$I,0))),"")</f>
        <v/>
      </c>
      <c r="M9469" s="132" t="str">
        <f>IFERROR(IFERROR(INDEX(Кат!$B:$B,MATCH($C9469,Кат!$I:$I,0)),INDEX(Торг!$B:$B,MATCH($C9469,Торг!$I:$I,0))),"")</f>
        <v/>
      </c>
      <c r="N9469" s="132" t="str">
        <f t="shared" si="147"/>
        <v>ДЗПМ 11194-1006019-00</v>
      </c>
      <c r="O9469" s="132" t="str">
        <f>IFERROR(IFERROR(INDEX(Кат!$B:$B,MATCH($N9469,Кат!$I:$I,0)),INDEX(Торг!$B:$B,MATCH($N9469,Торг!$I:$I,0))),"")</f>
        <v/>
      </c>
    </row>
    <row r="9470" spans="1:15">
      <c r="A9470" t="s">
        <v>21128</v>
      </c>
      <c r="C9470" s="191" t="s">
        <v>3979</v>
      </c>
      <c r="E9470" t="s">
        <v>3980</v>
      </c>
      <c r="F9470" t="s">
        <v>3972</v>
      </c>
      <c r="G9470" t="s">
        <v>399</v>
      </c>
      <c r="H9470">
        <v>670</v>
      </c>
      <c r="J9470" t="s">
        <v>22634</v>
      </c>
      <c r="K9470" s="132" t="str">
        <f>IFERROR(IFERROR(INDEX(Кат!$O:$O,MATCH($C9470,Кат!$I:$I,0)),INDEX(Торг!$L:$L,MATCH($C9470,Торг!$I:$I,0))),"")</f>
        <v/>
      </c>
      <c r="L9470" s="132" t="str">
        <f>IFERROR(IFERROR(INDEX(Кат!$A:$A,MATCH($C9470,Кат!$I:$I,0)),INDEX(Торг!$A:$A,MATCH($C9470,Торг!$I:$I,0))),"")</f>
        <v/>
      </c>
      <c r="M9470" s="132" t="str">
        <f>IFERROR(IFERROR(INDEX(Кат!$B:$B,MATCH($C9470,Кат!$I:$I,0)),INDEX(Торг!$B:$B,MATCH($C9470,Торг!$I:$I,0))),"")</f>
        <v/>
      </c>
      <c r="N9470" s="132" t="str">
        <f t="shared" si="147"/>
        <v>ДЗПМ 11194-1006031-00</v>
      </c>
      <c r="O9470" s="132" t="str">
        <f>IFERROR(IFERROR(INDEX(Кат!$B:$B,MATCH($N9470,Кат!$I:$I,0)),INDEX(Торг!$B:$B,MATCH($N9470,Торг!$I:$I,0))),"")</f>
        <v/>
      </c>
    </row>
    <row r="9471" spans="1:15">
      <c r="A9471" t="s">
        <v>21129</v>
      </c>
      <c r="C9471" s="191" t="s">
        <v>3981</v>
      </c>
      <c r="E9471" t="s">
        <v>3982</v>
      </c>
      <c r="F9471" t="s">
        <v>3972</v>
      </c>
      <c r="G9471" t="s">
        <v>399</v>
      </c>
      <c r="H9471">
        <v>1000</v>
      </c>
      <c r="J9471" t="s">
        <v>22634</v>
      </c>
      <c r="K9471" s="132" t="str">
        <f>IFERROR(IFERROR(INDEX(Кат!$O:$O,MATCH($C9471,Кат!$I:$I,0)),INDEX(Торг!$L:$L,MATCH($C9471,Торг!$I:$I,0))),"")</f>
        <v/>
      </c>
      <c r="L9471" s="132" t="str">
        <f>IFERROR(IFERROR(INDEX(Кат!$A:$A,MATCH($C9471,Кат!$I:$I,0)),INDEX(Торг!$A:$A,MATCH($C9471,Торг!$I:$I,0))),"")</f>
        <v/>
      </c>
      <c r="M9471" s="132" t="str">
        <f>IFERROR(IFERROR(INDEX(Кат!$B:$B,MATCH($C9471,Кат!$I:$I,0)),INDEX(Торг!$B:$B,MATCH($C9471,Торг!$I:$I,0))),"")</f>
        <v/>
      </c>
      <c r="N9471" s="132" t="str">
        <f t="shared" si="147"/>
        <v>ДЗПМ 21080-1006020-20</v>
      </c>
      <c r="O9471" s="132" t="str">
        <f>IFERROR(IFERROR(INDEX(Кат!$B:$B,MATCH($N9471,Кат!$I:$I,0)),INDEX(Торг!$B:$B,MATCH($N9471,Торг!$I:$I,0))),"")</f>
        <v/>
      </c>
    </row>
    <row r="9472" spans="1:15">
      <c r="A9472" t="s">
        <v>21130</v>
      </c>
      <c r="C9472" s="191" t="s">
        <v>3983</v>
      </c>
      <c r="E9472" t="s">
        <v>3984</v>
      </c>
      <c r="F9472" t="s">
        <v>3972</v>
      </c>
      <c r="G9472" t="s">
        <v>399</v>
      </c>
      <c r="H9472">
        <v>950</v>
      </c>
      <c r="J9472" t="s">
        <v>22634</v>
      </c>
      <c r="K9472" s="132" t="str">
        <f>IFERROR(IFERROR(INDEX(Кат!$O:$O,MATCH($C9472,Кат!$I:$I,0)),INDEX(Торг!$L:$L,MATCH($C9472,Торг!$I:$I,0))),"")</f>
        <v/>
      </c>
      <c r="L9472" s="132" t="str">
        <f>IFERROR(IFERROR(INDEX(Кат!$A:$A,MATCH($C9472,Кат!$I:$I,0)),INDEX(Торг!$A:$A,MATCH($C9472,Торг!$I:$I,0))),"")</f>
        <v/>
      </c>
      <c r="M9472" s="132" t="str">
        <f>IFERROR(IFERROR(INDEX(Кат!$B:$B,MATCH($C9472,Кат!$I:$I,0)),INDEX(Торг!$B:$B,MATCH($C9472,Торг!$I:$I,0))),"")</f>
        <v/>
      </c>
      <c r="N9472" s="132" t="str">
        <f t="shared" si="147"/>
        <v>ДЗПМ 21116-1006020-00</v>
      </c>
      <c r="O9472" s="132" t="str">
        <f>IFERROR(IFERROR(INDEX(Кат!$B:$B,MATCH($N9472,Кат!$I:$I,0)),INDEX(Торг!$B:$B,MATCH($N9472,Торг!$I:$I,0))),"")</f>
        <v/>
      </c>
    </row>
    <row r="9473" spans="1:15">
      <c r="A9473" t="s">
        <v>21131</v>
      </c>
      <c r="C9473" s="191" t="s">
        <v>3985</v>
      </c>
      <c r="E9473" t="s">
        <v>3986</v>
      </c>
      <c r="F9473" t="s">
        <v>3972</v>
      </c>
      <c r="G9473" t="s">
        <v>399</v>
      </c>
      <c r="H9473">
        <v>515</v>
      </c>
      <c r="J9473" t="s">
        <v>22634</v>
      </c>
      <c r="K9473" s="132" t="str">
        <f>IFERROR(IFERROR(INDEX(Кат!$O:$O,MATCH($C9473,Кат!$I:$I,0)),INDEX(Торг!$L:$L,MATCH($C9473,Торг!$I:$I,0))),"")</f>
        <v/>
      </c>
      <c r="L9473" s="132" t="str">
        <f>IFERROR(IFERROR(INDEX(Кат!$A:$A,MATCH($C9473,Кат!$I:$I,0)),INDEX(Торг!$A:$A,MATCH($C9473,Торг!$I:$I,0))),"")</f>
        <v/>
      </c>
      <c r="M9473" s="132" t="str">
        <f>IFERROR(IFERROR(INDEX(Кат!$B:$B,MATCH($C9473,Кат!$I:$I,0)),INDEX(Торг!$B:$B,MATCH($C9473,Торг!$I:$I,0))),"")</f>
        <v/>
      </c>
      <c r="N9473" s="132" t="str">
        <f t="shared" si="147"/>
        <v>ДЗПМ 21120-1006019-00</v>
      </c>
      <c r="O9473" s="132" t="str">
        <f>IFERROR(IFERROR(INDEX(Кат!$B:$B,MATCH($N9473,Кат!$I:$I,0)),INDEX(Торг!$B:$B,MATCH($N9473,Торг!$I:$I,0))),"")</f>
        <v/>
      </c>
    </row>
    <row r="9474" spans="1:15">
      <c r="A9474" t="s">
        <v>21132</v>
      </c>
      <c r="C9474" s="191" t="s">
        <v>3987</v>
      </c>
      <c r="E9474" t="s">
        <v>3988</v>
      </c>
      <c r="F9474" t="s">
        <v>3972</v>
      </c>
      <c r="G9474" t="s">
        <v>399</v>
      </c>
      <c r="H9474">
        <v>415</v>
      </c>
      <c r="J9474" t="s">
        <v>22634</v>
      </c>
      <c r="K9474" s="132" t="str">
        <f>IFERROR(IFERROR(INDEX(Кат!$O:$O,MATCH($C9474,Кат!$I:$I,0)),INDEX(Торг!$L:$L,MATCH($C9474,Торг!$I:$I,0))),"")</f>
        <v/>
      </c>
      <c r="L9474" s="132" t="str">
        <f>IFERROR(IFERROR(INDEX(Кат!$A:$A,MATCH($C9474,Кат!$I:$I,0)),INDEX(Торг!$A:$A,MATCH($C9474,Торг!$I:$I,0))),"")</f>
        <v/>
      </c>
      <c r="M9474" s="132" t="str">
        <f>IFERROR(IFERROR(INDEX(Кат!$B:$B,MATCH($C9474,Кат!$I:$I,0)),INDEX(Торг!$B:$B,MATCH($C9474,Торг!$I:$I,0))),"")</f>
        <v/>
      </c>
      <c r="N9474" s="132" t="str">
        <f t="shared" si="147"/>
        <v>ДЗПМ 21120-1006020-00</v>
      </c>
      <c r="O9474" s="132" t="str">
        <f>IFERROR(IFERROR(INDEX(Кат!$B:$B,MATCH($N9474,Кат!$I:$I,0)),INDEX(Торг!$B:$B,MATCH($N9474,Торг!$I:$I,0))),"")</f>
        <v/>
      </c>
    </row>
    <row r="9475" spans="1:15">
      <c r="A9475" t="s">
        <v>21133</v>
      </c>
      <c r="C9475" s="191" t="s">
        <v>11174</v>
      </c>
      <c r="E9475" t="s">
        <v>11175</v>
      </c>
      <c r="F9475" t="s">
        <v>3972</v>
      </c>
      <c r="G9475" t="s">
        <v>399</v>
      </c>
      <c r="H9475">
        <v>1280</v>
      </c>
      <c r="J9475" t="s">
        <v>22634</v>
      </c>
      <c r="K9475" s="132" t="str">
        <f>IFERROR(IFERROR(INDEX(Кат!$O:$O,MATCH($C9475,Кат!$I:$I,0)),INDEX(Торг!$L:$L,MATCH($C9475,Торг!$I:$I,0))),"")</f>
        <v/>
      </c>
      <c r="L9475" s="132" t="str">
        <f>IFERROR(IFERROR(INDEX(Кат!$A:$A,MATCH($C9475,Кат!$I:$I,0)),INDEX(Торг!$A:$A,MATCH($C9475,Торг!$I:$I,0))),"")</f>
        <v/>
      </c>
      <c r="M9475" s="132" t="str">
        <f>IFERROR(IFERROR(INDEX(Кат!$B:$B,MATCH($C9475,Кат!$I:$I,0)),INDEX(Торг!$B:$B,MATCH($C9475,Торг!$I:$I,0))),"")</f>
        <v/>
      </c>
      <c r="N9475" s="132" t="str">
        <f t="shared" si="147"/>
        <v>ДЗПМ 21126-1006019-00</v>
      </c>
      <c r="O9475" s="132" t="str">
        <f>IFERROR(IFERROR(INDEX(Кат!$B:$B,MATCH($N9475,Кат!$I:$I,0)),INDEX(Торг!$B:$B,MATCH($N9475,Торг!$I:$I,0))),"")</f>
        <v/>
      </c>
    </row>
    <row r="9476" spans="1:15">
      <c r="A9476" t="s">
        <v>21134</v>
      </c>
      <c r="C9476" s="191" t="s">
        <v>3989</v>
      </c>
      <c r="E9476" t="s">
        <v>3990</v>
      </c>
      <c r="F9476" t="s">
        <v>3972</v>
      </c>
      <c r="G9476" t="s">
        <v>399</v>
      </c>
      <c r="H9476">
        <v>1080</v>
      </c>
      <c r="J9476" t="s">
        <v>22634</v>
      </c>
      <c r="K9476" s="132" t="str">
        <f>IFERROR(IFERROR(INDEX(Кат!$O:$O,MATCH($C9476,Кат!$I:$I,0)),INDEX(Торг!$L:$L,MATCH($C9476,Торг!$I:$I,0))),"")</f>
        <v/>
      </c>
      <c r="L9476" s="132" t="str">
        <f>IFERROR(IFERROR(INDEX(Кат!$A:$A,MATCH($C9476,Кат!$I:$I,0)),INDEX(Торг!$A:$A,MATCH($C9476,Торг!$I:$I,0))),"")</f>
        <v/>
      </c>
      <c r="M9476" s="132" t="str">
        <f>IFERROR(IFERROR(INDEX(Кат!$B:$B,MATCH($C9476,Кат!$I:$I,0)),INDEX(Торг!$B:$B,MATCH($C9476,Торг!$I:$I,0))),"")</f>
        <v/>
      </c>
      <c r="N9476" s="132" t="str">
        <f t="shared" si="147"/>
        <v>ДЗПМ 21126-1006031-00</v>
      </c>
      <c r="O9476" s="132" t="str">
        <f>IFERROR(IFERROR(INDEX(Кат!$B:$B,MATCH($N9476,Кат!$I:$I,0)),INDEX(Торг!$B:$B,MATCH($N9476,Торг!$I:$I,0))),"")</f>
        <v/>
      </c>
    </row>
    <row r="9477" spans="1:15">
      <c r="A9477" t="s">
        <v>24763</v>
      </c>
      <c r="C9477" s="191"/>
      <c r="E9477" t="s">
        <v>24764</v>
      </c>
      <c r="J9477" t="s">
        <v>22634</v>
      </c>
      <c r="K9477" s="132" t="str">
        <f>IFERROR(IFERROR(INDEX(Кат!$O:$O,MATCH($C9477,Кат!$I:$I,0)),INDEX(Торг!$L:$L,MATCH($C9477,Торг!$I:$I,0))),"")</f>
        <v/>
      </c>
      <c r="L9477" s="132" t="str">
        <f>IFERROR(IFERROR(INDEX(Кат!$A:$A,MATCH($C9477,Кат!$I:$I,0)),INDEX(Торг!$A:$A,MATCH($C9477,Торг!$I:$I,0))),"")</f>
        <v/>
      </c>
      <c r="M9477" s="132" t="str">
        <f>IFERROR(IFERROR(INDEX(Кат!$B:$B,MATCH($C9477,Кат!$I:$I,0)),INDEX(Торг!$B:$B,MATCH($C9477,Торг!$I:$I,0))),"")</f>
        <v/>
      </c>
      <c r="N9477" s="132" t="str">
        <f t="shared" si="147"/>
        <v xml:space="preserve"> </v>
      </c>
      <c r="O9477" s="132" t="str">
        <f>IFERROR(IFERROR(INDEX(Кат!$B:$B,MATCH($N9477,Кат!$I:$I,0)),INDEX(Торг!$B:$B,MATCH($N9477,Торг!$I:$I,0))),"")</f>
        <v/>
      </c>
    </row>
    <row r="9478" spans="1:15">
      <c r="A9478" t="s">
        <v>21135</v>
      </c>
      <c r="C9478" s="191" t="s">
        <v>3991</v>
      </c>
      <c r="E9478" t="s">
        <v>3992</v>
      </c>
      <c r="F9478" t="s">
        <v>3993</v>
      </c>
      <c r="G9478" t="s">
        <v>399</v>
      </c>
      <c r="H9478">
        <v>1400</v>
      </c>
      <c r="J9478" t="s">
        <v>22634</v>
      </c>
      <c r="K9478" s="132" t="str">
        <f>IFERROR(IFERROR(INDEX(Кат!$O:$O,MATCH($C9478,Кат!$I:$I,0)),INDEX(Торг!$L:$L,MATCH($C9478,Торг!$I:$I,0))),"")</f>
        <v/>
      </c>
      <c r="L9478" s="132" t="str">
        <f>IFERROR(IFERROR(INDEX(Кат!$A:$A,MATCH($C9478,Кат!$I:$I,0)),INDEX(Торг!$A:$A,MATCH($C9478,Торг!$I:$I,0))),"")</f>
        <v/>
      </c>
      <c r="M9478" s="132" t="str">
        <f>IFERROR(IFERROR(INDEX(Кат!$B:$B,MATCH($C9478,Кат!$I:$I,0)),INDEX(Торг!$B:$B,MATCH($C9478,Торг!$I:$I,0))),"")</f>
        <v/>
      </c>
      <c r="N9478" s="132" t="str">
        <f t="shared" si="147"/>
        <v>ДЗР 11180-8101060-00</v>
      </c>
      <c r="O9478" s="132" t="str">
        <f>IFERROR(IFERROR(INDEX(Кат!$B:$B,MATCH($N9478,Кат!$I:$I,0)),INDEX(Торг!$B:$B,MATCH($N9478,Торг!$I:$I,0))),"")</f>
        <v/>
      </c>
    </row>
    <row r="9479" spans="1:15">
      <c r="A9479" t="s">
        <v>21136</v>
      </c>
      <c r="C9479" s="191" t="s">
        <v>3994</v>
      </c>
      <c r="E9479" t="s">
        <v>3995</v>
      </c>
      <c r="F9479" t="s">
        <v>3993</v>
      </c>
      <c r="G9479" t="s">
        <v>399</v>
      </c>
      <c r="H9479">
        <v>1250</v>
      </c>
      <c r="J9479" t="s">
        <v>22634</v>
      </c>
      <c r="K9479" s="132" t="str">
        <f>IFERROR(IFERROR(INDEX(Кат!$O:$O,MATCH($C9479,Кат!$I:$I,0)),INDEX(Торг!$L:$L,MATCH($C9479,Торг!$I:$I,0))),"")</f>
        <v/>
      </c>
      <c r="L9479" s="132" t="str">
        <f>IFERROR(IFERROR(INDEX(Кат!$A:$A,MATCH($C9479,Кат!$I:$I,0)),INDEX(Торг!$A:$A,MATCH($C9479,Торг!$I:$I,0))),"")</f>
        <v/>
      </c>
      <c r="M9479" s="132" t="str">
        <f>IFERROR(IFERROR(INDEX(Кат!$B:$B,MATCH($C9479,Кат!$I:$I,0)),INDEX(Торг!$B:$B,MATCH($C9479,Торг!$I:$I,0))),"")</f>
        <v/>
      </c>
      <c r="N9479" s="132" t="str">
        <f t="shared" si="147"/>
        <v>ДЗР 21050-8101060-00</v>
      </c>
      <c r="O9479" s="132" t="str">
        <f>IFERROR(IFERROR(INDEX(Кат!$B:$B,MATCH($N9479,Кат!$I:$I,0)),INDEX(Торг!$B:$B,MATCH($N9479,Торг!$I:$I,0))),"")</f>
        <v/>
      </c>
    </row>
    <row r="9480" spans="1:15">
      <c r="A9480" t="s">
        <v>21137</v>
      </c>
      <c r="C9480" s="191" t="s">
        <v>3996</v>
      </c>
      <c r="E9480" t="s">
        <v>3997</v>
      </c>
      <c r="F9480" t="s">
        <v>3993</v>
      </c>
      <c r="G9480" t="s">
        <v>399</v>
      </c>
      <c r="H9480">
        <v>1500</v>
      </c>
      <c r="J9480" t="s">
        <v>22634</v>
      </c>
      <c r="K9480" s="132" t="str">
        <f>IFERROR(IFERROR(INDEX(Кат!$O:$O,MATCH($C9480,Кат!$I:$I,0)),INDEX(Торг!$L:$L,MATCH($C9480,Торг!$I:$I,0))),"")</f>
        <v/>
      </c>
      <c r="L9480" s="132" t="str">
        <f>IFERROR(IFERROR(INDEX(Кат!$A:$A,MATCH($C9480,Кат!$I:$I,0)),INDEX(Торг!$A:$A,MATCH($C9480,Торг!$I:$I,0))),"")</f>
        <v/>
      </c>
      <c r="M9480" s="132" t="str">
        <f>IFERROR(IFERROR(INDEX(Кат!$B:$B,MATCH($C9480,Кат!$I:$I,0)),INDEX(Торг!$B:$B,MATCH($C9480,Торг!$I:$I,0))),"")</f>
        <v/>
      </c>
      <c r="N9480" s="132" t="str">
        <f t="shared" ref="N9480:N9543" si="148">_xlfn.CONCAT(F9480," ",C9480)</f>
        <v>ДЗР 21080-8101060-00</v>
      </c>
      <c r="O9480" s="132" t="str">
        <f>IFERROR(IFERROR(INDEX(Кат!$B:$B,MATCH($N9480,Кат!$I:$I,0)),INDEX(Торг!$B:$B,MATCH($N9480,Торг!$I:$I,0))),"")</f>
        <v/>
      </c>
    </row>
    <row r="9481" spans="1:15">
      <c r="A9481" t="s">
        <v>21138</v>
      </c>
      <c r="C9481" s="191" t="s">
        <v>3998</v>
      </c>
      <c r="E9481" t="s">
        <v>3999</v>
      </c>
      <c r="F9481" t="s">
        <v>3993</v>
      </c>
      <c r="G9481" t="s">
        <v>399</v>
      </c>
      <c r="H9481">
        <v>1440</v>
      </c>
      <c r="J9481" t="s">
        <v>22634</v>
      </c>
      <c r="K9481" s="132" t="str">
        <f>IFERROR(IFERROR(INDEX(Кат!$O:$O,MATCH($C9481,Кат!$I:$I,0)),INDEX(Торг!$L:$L,MATCH($C9481,Торг!$I:$I,0))),"")</f>
        <v/>
      </c>
      <c r="L9481" s="132" t="str">
        <f>IFERROR(IFERROR(INDEX(Кат!$A:$A,MATCH($C9481,Кат!$I:$I,0)),INDEX(Торг!$A:$A,MATCH($C9481,Торг!$I:$I,0))),"")</f>
        <v/>
      </c>
      <c r="M9481" s="132" t="str">
        <f>IFERROR(IFERROR(INDEX(Кат!$B:$B,MATCH($C9481,Кат!$I:$I,0)),INDEX(Торг!$B:$B,MATCH($C9481,Торг!$I:$I,0))),"")</f>
        <v/>
      </c>
      <c r="N9481" s="132" t="str">
        <f t="shared" si="148"/>
        <v>ДЗР 21100-8101060-00</v>
      </c>
      <c r="O9481" s="132" t="str">
        <f>IFERROR(IFERROR(INDEX(Кат!$B:$B,MATCH($N9481,Кат!$I:$I,0)),INDEX(Торг!$B:$B,MATCH($N9481,Торг!$I:$I,0))),"")</f>
        <v/>
      </c>
    </row>
    <row r="9482" spans="1:15">
      <c r="A9482" t="s">
        <v>21139</v>
      </c>
      <c r="C9482" s="191" t="s">
        <v>11176</v>
      </c>
      <c r="E9482" t="s">
        <v>11177</v>
      </c>
      <c r="F9482" t="s">
        <v>3993</v>
      </c>
      <c r="G9482" t="s">
        <v>399</v>
      </c>
      <c r="H9482">
        <v>1400</v>
      </c>
      <c r="J9482" t="s">
        <v>22634</v>
      </c>
      <c r="K9482" s="132" t="str">
        <f>IFERROR(IFERROR(INDEX(Кат!$O:$O,MATCH($C9482,Кат!$I:$I,0)),INDEX(Торг!$L:$L,MATCH($C9482,Торг!$I:$I,0))),"")</f>
        <v/>
      </c>
      <c r="L9482" s="132" t="str">
        <f>IFERROR(IFERROR(INDEX(Кат!$A:$A,MATCH($C9482,Кат!$I:$I,0)),INDEX(Торг!$A:$A,MATCH($C9482,Торг!$I:$I,0))),"")</f>
        <v/>
      </c>
      <c r="M9482" s="132" t="str">
        <f>IFERROR(IFERROR(INDEX(Кат!$B:$B,MATCH($C9482,Кат!$I:$I,0)),INDEX(Торг!$B:$B,MATCH($C9482,Торг!$I:$I,0))),"")</f>
        <v/>
      </c>
      <c r="N9482" s="132" t="str">
        <f t="shared" si="148"/>
        <v>ДЗР 21110-8101060-00</v>
      </c>
      <c r="O9482" s="132" t="str">
        <f>IFERROR(IFERROR(INDEX(Кат!$B:$B,MATCH($N9482,Кат!$I:$I,0)),INDEX(Торг!$B:$B,MATCH($N9482,Торг!$I:$I,0))),"")</f>
        <v/>
      </c>
    </row>
    <row r="9483" spans="1:15">
      <c r="A9483" t="s">
        <v>21140</v>
      </c>
      <c r="C9483" s="191" t="s">
        <v>4000</v>
      </c>
      <c r="E9483" t="s">
        <v>4001</v>
      </c>
      <c r="F9483" t="s">
        <v>3993</v>
      </c>
      <c r="G9483" t="s">
        <v>399</v>
      </c>
      <c r="H9483">
        <v>1450</v>
      </c>
      <c r="J9483" t="s">
        <v>22634</v>
      </c>
      <c r="K9483" s="132" t="str">
        <f>IFERROR(IFERROR(INDEX(Кат!$O:$O,MATCH($C9483,Кат!$I:$I,0)),INDEX(Торг!$L:$L,MATCH($C9483,Торг!$I:$I,0))),"")</f>
        <v/>
      </c>
      <c r="L9483" s="132" t="str">
        <f>IFERROR(IFERROR(INDEX(Кат!$A:$A,MATCH($C9483,Кат!$I:$I,0)),INDEX(Торг!$A:$A,MATCH($C9483,Торг!$I:$I,0))),"")</f>
        <v/>
      </c>
      <c r="M9483" s="132" t="str">
        <f>IFERROR(IFERROR(INDEX(Кат!$B:$B,MATCH($C9483,Кат!$I:$I,0)),INDEX(Торг!$B:$B,MATCH($C9483,Торг!$I:$I,0))),"")</f>
        <v/>
      </c>
      <c r="N9483" s="132" t="str">
        <f t="shared" si="148"/>
        <v>ДЗР 21230-8101060-00</v>
      </c>
      <c r="O9483" s="132" t="str">
        <f>IFERROR(IFERROR(INDEX(Кат!$B:$B,MATCH($N9483,Кат!$I:$I,0)),INDEX(Торг!$B:$B,MATCH($N9483,Торг!$I:$I,0))),"")</f>
        <v/>
      </c>
    </row>
    <row r="9484" spans="1:15">
      <c r="A9484" t="s">
        <v>21141</v>
      </c>
      <c r="C9484" s="191" t="s">
        <v>4002</v>
      </c>
      <c r="E9484" t="s">
        <v>4003</v>
      </c>
      <c r="F9484" t="s">
        <v>3993</v>
      </c>
      <c r="G9484" t="s">
        <v>399</v>
      </c>
      <c r="H9484">
        <v>3370</v>
      </c>
      <c r="J9484" t="s">
        <v>22634</v>
      </c>
      <c r="K9484" s="132" t="str">
        <f>IFERROR(IFERROR(INDEX(Кат!$O:$O,MATCH($C9484,Кат!$I:$I,0)),INDEX(Торг!$L:$L,MATCH($C9484,Торг!$I:$I,0))),"")</f>
        <v/>
      </c>
      <c r="L9484" s="132" t="str">
        <f>IFERROR(IFERROR(INDEX(Кат!$A:$A,MATCH($C9484,Кат!$I:$I,0)),INDEX(Торг!$A:$A,MATCH($C9484,Торг!$I:$I,0))),"")</f>
        <v/>
      </c>
      <c r="M9484" s="132" t="str">
        <f>IFERROR(IFERROR(INDEX(Кат!$B:$B,MATCH($C9484,Кат!$I:$I,0)),INDEX(Торг!$B:$B,MATCH($C9484,Торг!$I:$I,0))),"")</f>
        <v/>
      </c>
      <c r="N9484" s="132" t="str">
        <f t="shared" si="148"/>
        <v>ДЗР 11180-1301012-00</v>
      </c>
      <c r="O9484" s="132" t="str">
        <f>IFERROR(IFERROR(INDEX(Кат!$B:$B,MATCH($N9484,Кат!$I:$I,0)),INDEX(Торг!$B:$B,MATCH($N9484,Торг!$I:$I,0))),"")</f>
        <v/>
      </c>
    </row>
    <row r="9485" spans="1:15">
      <c r="A9485" t="s">
        <v>21142</v>
      </c>
      <c r="C9485" s="191" t="s">
        <v>4004</v>
      </c>
      <c r="E9485" t="s">
        <v>4005</v>
      </c>
      <c r="F9485" t="s">
        <v>3993</v>
      </c>
      <c r="G9485" t="s">
        <v>399</v>
      </c>
      <c r="H9485">
        <v>3300</v>
      </c>
      <c r="J9485" t="s">
        <v>22634</v>
      </c>
      <c r="K9485" s="132" t="str">
        <f>IFERROR(IFERROR(INDEX(Кат!$O:$O,MATCH($C9485,Кат!$I:$I,0)),INDEX(Торг!$L:$L,MATCH($C9485,Торг!$I:$I,0))),"")</f>
        <v/>
      </c>
      <c r="L9485" s="132" t="str">
        <f>IFERROR(IFERROR(INDEX(Кат!$A:$A,MATCH($C9485,Кат!$I:$I,0)),INDEX(Торг!$A:$A,MATCH($C9485,Торг!$I:$I,0))),"")</f>
        <v/>
      </c>
      <c r="M9485" s="132" t="str">
        <f>IFERROR(IFERROR(INDEX(Кат!$B:$B,MATCH($C9485,Кат!$I:$I,0)),INDEX(Торг!$B:$B,MATCH($C9485,Торг!$I:$I,0))),"")</f>
        <v/>
      </c>
      <c r="N9485" s="132" t="str">
        <f t="shared" si="148"/>
        <v>ДЗР 11190-1301012-00</v>
      </c>
      <c r="O9485" s="132" t="str">
        <f>IFERROR(IFERROR(INDEX(Кат!$B:$B,MATCH($N9485,Кат!$I:$I,0)),INDEX(Торг!$B:$B,MATCH($N9485,Торг!$I:$I,0))),"")</f>
        <v/>
      </c>
    </row>
    <row r="9486" spans="1:15">
      <c r="A9486" t="s">
        <v>21143</v>
      </c>
      <c r="C9486" s="191" t="s">
        <v>11178</v>
      </c>
      <c r="E9486" t="s">
        <v>11179</v>
      </c>
      <c r="F9486" t="s">
        <v>3993</v>
      </c>
      <c r="G9486" t="s">
        <v>399</v>
      </c>
      <c r="H9486">
        <v>1515</v>
      </c>
      <c r="J9486" t="s">
        <v>22634</v>
      </c>
      <c r="K9486" s="132" t="str">
        <f>IFERROR(IFERROR(INDEX(Кат!$O:$O,MATCH($C9486,Кат!$I:$I,0)),INDEX(Торг!$L:$L,MATCH($C9486,Торг!$I:$I,0))),"")</f>
        <v/>
      </c>
      <c r="L9486" s="132" t="str">
        <f>IFERROR(IFERROR(INDEX(Кат!$A:$A,MATCH($C9486,Кат!$I:$I,0)),INDEX(Торг!$A:$A,MATCH($C9486,Торг!$I:$I,0))),"")</f>
        <v/>
      </c>
      <c r="M9486" s="132" t="str">
        <f>IFERROR(IFERROR(INDEX(Кат!$B:$B,MATCH($C9486,Кат!$I:$I,0)),INDEX(Торг!$B:$B,MATCH($C9486,Торг!$I:$I,0))),"")</f>
        <v/>
      </c>
      <c r="N9486" s="132" t="str">
        <f t="shared" si="148"/>
        <v>ДЗР 21050-1301012-20</v>
      </c>
      <c r="O9486" s="132" t="str">
        <f>IFERROR(IFERROR(INDEX(Кат!$B:$B,MATCH($N9486,Кат!$I:$I,0)),INDEX(Торг!$B:$B,MATCH($N9486,Торг!$I:$I,0))),"")</f>
        <v/>
      </c>
    </row>
    <row r="9487" spans="1:15">
      <c r="A9487" t="s">
        <v>21144</v>
      </c>
      <c r="C9487" s="191" t="s">
        <v>4006</v>
      </c>
      <c r="E9487" t="s">
        <v>4007</v>
      </c>
      <c r="F9487" t="s">
        <v>3993</v>
      </c>
      <c r="G9487" t="s">
        <v>399</v>
      </c>
      <c r="H9487">
        <v>2400</v>
      </c>
      <c r="J9487" t="s">
        <v>22634</v>
      </c>
      <c r="K9487" s="132" t="str">
        <f>IFERROR(IFERROR(INDEX(Кат!$O:$O,MATCH($C9487,Кат!$I:$I,0)),INDEX(Торг!$L:$L,MATCH($C9487,Торг!$I:$I,0))),"")</f>
        <v/>
      </c>
      <c r="L9487" s="132" t="str">
        <f>IFERROR(IFERROR(INDEX(Кат!$A:$A,MATCH($C9487,Кат!$I:$I,0)),INDEX(Торг!$A:$A,MATCH($C9487,Торг!$I:$I,0))),"")</f>
        <v/>
      </c>
      <c r="M9487" s="132" t="str">
        <f>IFERROR(IFERROR(INDEX(Кат!$B:$B,MATCH($C9487,Кат!$I:$I,0)),INDEX(Торг!$B:$B,MATCH($C9487,Торг!$I:$I,0))),"")</f>
        <v/>
      </c>
      <c r="N9487" s="132" t="str">
        <f t="shared" si="148"/>
        <v>ДЗР 21060-1301012-11</v>
      </c>
      <c r="O9487" s="132" t="str">
        <f>IFERROR(IFERROR(INDEX(Кат!$B:$B,MATCH($N9487,Кат!$I:$I,0)),INDEX(Торг!$B:$B,MATCH($N9487,Торг!$I:$I,0))),"")</f>
        <v/>
      </c>
    </row>
    <row r="9488" spans="1:15">
      <c r="A9488" t="s">
        <v>21145</v>
      </c>
      <c r="C9488" s="191" t="s">
        <v>4008</v>
      </c>
      <c r="E9488" t="s">
        <v>4009</v>
      </c>
      <c r="F9488" t="s">
        <v>3993</v>
      </c>
      <c r="G9488" t="s">
        <v>399</v>
      </c>
      <c r="H9488">
        <v>2400</v>
      </c>
      <c r="J9488" t="s">
        <v>22634</v>
      </c>
      <c r="K9488" s="132" t="str">
        <f>IFERROR(IFERROR(INDEX(Кат!$O:$O,MATCH($C9488,Кат!$I:$I,0)),INDEX(Торг!$L:$L,MATCH($C9488,Торг!$I:$I,0))),"")</f>
        <v/>
      </c>
      <c r="L9488" s="132" t="str">
        <f>IFERROR(IFERROR(INDEX(Кат!$A:$A,MATCH($C9488,Кат!$I:$I,0)),INDEX(Торг!$A:$A,MATCH($C9488,Торг!$I:$I,0))),"")</f>
        <v/>
      </c>
      <c r="M9488" s="132" t="str">
        <f>IFERROR(IFERROR(INDEX(Кат!$B:$B,MATCH($C9488,Кат!$I:$I,0)),INDEX(Торг!$B:$B,MATCH($C9488,Торг!$I:$I,0))),"")</f>
        <v/>
      </c>
      <c r="N9488" s="132" t="str">
        <f t="shared" si="148"/>
        <v>ДЗР 21070-1301012-11</v>
      </c>
      <c r="O9488" s="132" t="str">
        <f>IFERROR(IFERROR(INDEX(Кат!$B:$B,MATCH($N9488,Кат!$I:$I,0)),INDEX(Торг!$B:$B,MATCH($N9488,Торг!$I:$I,0))),"")</f>
        <v/>
      </c>
    </row>
    <row r="9489" spans="1:15">
      <c r="A9489" t="s">
        <v>21146</v>
      </c>
      <c r="C9489" s="191" t="s">
        <v>4010</v>
      </c>
      <c r="E9489" t="s">
        <v>4011</v>
      </c>
      <c r="F9489" t="s">
        <v>3993</v>
      </c>
      <c r="G9489" t="s">
        <v>399</v>
      </c>
      <c r="H9489">
        <v>3010</v>
      </c>
      <c r="J9489" t="s">
        <v>22634</v>
      </c>
      <c r="K9489" s="132" t="str">
        <f>IFERROR(IFERROR(INDEX(Кат!$O:$O,MATCH($C9489,Кат!$I:$I,0)),INDEX(Торг!$L:$L,MATCH($C9489,Торг!$I:$I,0))),"")</f>
        <v/>
      </c>
      <c r="L9489" s="132" t="str">
        <f>IFERROR(IFERROR(INDEX(Кат!$A:$A,MATCH($C9489,Кат!$I:$I,0)),INDEX(Торг!$A:$A,MATCH($C9489,Торг!$I:$I,0))),"")</f>
        <v/>
      </c>
      <c r="M9489" s="132" t="str">
        <f>IFERROR(IFERROR(INDEX(Кат!$B:$B,MATCH($C9489,Кат!$I:$I,0)),INDEX(Торг!$B:$B,MATCH($C9489,Торг!$I:$I,0))),"")</f>
        <v/>
      </c>
      <c r="N9489" s="132" t="str">
        <f t="shared" si="148"/>
        <v>ДЗР 21073-1301012-21</v>
      </c>
      <c r="O9489" s="132" t="str">
        <f>IFERROR(IFERROR(INDEX(Кат!$B:$B,MATCH($N9489,Кат!$I:$I,0)),INDEX(Торг!$B:$B,MATCH($N9489,Торг!$I:$I,0))),"")</f>
        <v/>
      </c>
    </row>
    <row r="9490" spans="1:15">
      <c r="A9490" t="s">
        <v>21147</v>
      </c>
      <c r="C9490" s="191" t="s">
        <v>11180</v>
      </c>
      <c r="E9490" t="s">
        <v>11181</v>
      </c>
      <c r="F9490" t="s">
        <v>3993</v>
      </c>
      <c r="G9490" t="s">
        <v>399</v>
      </c>
      <c r="H9490">
        <v>2850</v>
      </c>
      <c r="J9490" t="s">
        <v>22634</v>
      </c>
      <c r="K9490" s="132" t="str">
        <f>IFERROR(IFERROR(INDEX(Кат!$O:$O,MATCH($C9490,Кат!$I:$I,0)),INDEX(Торг!$L:$L,MATCH($C9490,Торг!$I:$I,0))),"")</f>
        <v/>
      </c>
      <c r="L9490" s="132" t="str">
        <f>IFERROR(IFERROR(INDEX(Кат!$A:$A,MATCH($C9490,Кат!$I:$I,0)),INDEX(Торг!$A:$A,MATCH($C9490,Торг!$I:$I,0))),"")</f>
        <v/>
      </c>
      <c r="M9490" s="132" t="str">
        <f>IFERROR(IFERROR(INDEX(Кат!$B:$B,MATCH($C9490,Кат!$I:$I,0)),INDEX(Торг!$B:$B,MATCH($C9490,Торг!$I:$I,0))),"")</f>
        <v/>
      </c>
      <c r="N9490" s="132" t="str">
        <f t="shared" si="148"/>
        <v>ДЗР 21080-1301012-00</v>
      </c>
      <c r="O9490" s="132" t="str">
        <f>IFERROR(IFERROR(INDEX(Кат!$B:$B,MATCH($N9490,Кат!$I:$I,0)),INDEX(Торг!$B:$B,MATCH($N9490,Торг!$I:$I,0))),"")</f>
        <v/>
      </c>
    </row>
    <row r="9491" spans="1:15">
      <c r="A9491" t="s">
        <v>21148</v>
      </c>
      <c r="C9491" s="191" t="s">
        <v>4012</v>
      </c>
      <c r="E9491" t="s">
        <v>4013</v>
      </c>
      <c r="F9491" t="s">
        <v>3993</v>
      </c>
      <c r="G9491" t="s">
        <v>399</v>
      </c>
      <c r="H9491">
        <v>2800</v>
      </c>
      <c r="J9491" t="s">
        <v>22634</v>
      </c>
      <c r="K9491" s="132" t="str">
        <f>IFERROR(IFERROR(INDEX(Кат!$O:$O,MATCH($C9491,Кат!$I:$I,0)),INDEX(Торг!$L:$L,MATCH($C9491,Торг!$I:$I,0))),"")</f>
        <v/>
      </c>
      <c r="L9491" s="132" t="str">
        <f>IFERROR(IFERROR(INDEX(Кат!$A:$A,MATCH($C9491,Кат!$I:$I,0)),INDEX(Торг!$A:$A,MATCH($C9491,Торг!$I:$I,0))),"")</f>
        <v/>
      </c>
      <c r="M9491" s="132" t="str">
        <f>IFERROR(IFERROR(INDEX(Кат!$B:$B,MATCH($C9491,Кат!$I:$I,0)),INDEX(Торг!$B:$B,MATCH($C9491,Торг!$I:$I,0))),"")</f>
        <v/>
      </c>
      <c r="N9491" s="132" t="str">
        <f t="shared" si="148"/>
        <v>ДЗР 21082-1301012-00</v>
      </c>
      <c r="O9491" s="132" t="str">
        <f>IFERROR(IFERROR(INDEX(Кат!$B:$B,MATCH($N9491,Кат!$I:$I,0)),INDEX(Торг!$B:$B,MATCH($N9491,Торг!$I:$I,0))),"")</f>
        <v/>
      </c>
    </row>
    <row r="9492" spans="1:15">
      <c r="A9492" t="s">
        <v>21149</v>
      </c>
      <c r="C9492" s="191" t="s">
        <v>4014</v>
      </c>
      <c r="E9492" t="s">
        <v>4015</v>
      </c>
      <c r="F9492" t="s">
        <v>3993</v>
      </c>
      <c r="G9492" t="s">
        <v>399</v>
      </c>
      <c r="H9492">
        <v>2590</v>
      </c>
      <c r="J9492" t="s">
        <v>22634</v>
      </c>
      <c r="K9492" s="132" t="str">
        <f>IFERROR(IFERROR(INDEX(Кат!$O:$O,MATCH($C9492,Кат!$I:$I,0)),INDEX(Торг!$L:$L,MATCH($C9492,Торг!$I:$I,0))),"")</f>
        <v/>
      </c>
      <c r="L9492" s="132" t="str">
        <f>IFERROR(IFERROR(INDEX(Кат!$A:$A,MATCH($C9492,Кат!$I:$I,0)),INDEX(Торг!$A:$A,MATCH($C9492,Торг!$I:$I,0))),"")</f>
        <v/>
      </c>
      <c r="M9492" s="132" t="str">
        <f>IFERROR(IFERROR(INDEX(Кат!$B:$B,MATCH($C9492,Кат!$I:$I,0)),INDEX(Торг!$B:$B,MATCH($C9492,Торг!$I:$I,0))),"")</f>
        <v/>
      </c>
      <c r="N9492" s="132" t="str">
        <f t="shared" si="148"/>
        <v>ДЗР 21120-1301012-10</v>
      </c>
      <c r="O9492" s="132" t="str">
        <f>IFERROR(IFERROR(INDEX(Кат!$B:$B,MATCH($N9492,Кат!$I:$I,0)),INDEX(Торг!$B:$B,MATCH($N9492,Торг!$I:$I,0))),"")</f>
        <v/>
      </c>
    </row>
    <row r="9493" spans="1:15">
      <c r="A9493" t="s">
        <v>21150</v>
      </c>
      <c r="C9493" s="191" t="s">
        <v>11182</v>
      </c>
      <c r="E9493" t="s">
        <v>11183</v>
      </c>
      <c r="F9493" t="s">
        <v>3993</v>
      </c>
      <c r="G9493" t="s">
        <v>399</v>
      </c>
      <c r="H9493">
        <v>1800</v>
      </c>
      <c r="J9493" t="s">
        <v>22634</v>
      </c>
      <c r="K9493" s="132" t="str">
        <f>IFERROR(IFERROR(INDEX(Кат!$O:$O,MATCH($C9493,Кат!$I:$I,0)),INDEX(Торг!$L:$L,MATCH($C9493,Торг!$I:$I,0))),"")</f>
        <v/>
      </c>
      <c r="L9493" s="132" t="str">
        <f>IFERROR(IFERROR(INDEX(Кат!$A:$A,MATCH($C9493,Кат!$I:$I,0)),INDEX(Торг!$A:$A,MATCH($C9493,Торг!$I:$I,0))),"")</f>
        <v/>
      </c>
      <c r="M9493" s="132" t="str">
        <f>IFERROR(IFERROR(INDEX(Кат!$B:$B,MATCH($C9493,Кат!$I:$I,0)),INDEX(Торг!$B:$B,MATCH($C9493,Торг!$I:$I,0))),"")</f>
        <v/>
      </c>
      <c r="N9493" s="132" t="str">
        <f t="shared" si="148"/>
        <v>ДЗР 21120-1301012-00</v>
      </c>
      <c r="O9493" s="132" t="str">
        <f>IFERROR(IFERROR(INDEX(Кат!$B:$B,MATCH($N9493,Кат!$I:$I,0)),INDEX(Торг!$B:$B,MATCH($N9493,Торг!$I:$I,0))),"")</f>
        <v/>
      </c>
    </row>
    <row r="9494" spans="1:15">
      <c r="A9494" t="s">
        <v>21151</v>
      </c>
      <c r="C9494" s="191" t="s">
        <v>4016</v>
      </c>
      <c r="E9494" t="s">
        <v>4017</v>
      </c>
      <c r="F9494" t="s">
        <v>3993</v>
      </c>
      <c r="G9494" t="s">
        <v>399</v>
      </c>
      <c r="H9494">
        <v>2665</v>
      </c>
      <c r="J9494" t="s">
        <v>22634</v>
      </c>
      <c r="K9494" s="132" t="str">
        <f>IFERROR(IFERROR(INDEX(Кат!$O:$O,MATCH($C9494,Кат!$I:$I,0)),INDEX(Торг!$L:$L,MATCH($C9494,Торг!$I:$I,0))),"")</f>
        <v/>
      </c>
      <c r="L9494" s="132" t="str">
        <f>IFERROR(IFERROR(INDEX(Кат!$A:$A,MATCH($C9494,Кат!$I:$I,0)),INDEX(Торг!$A:$A,MATCH($C9494,Торг!$I:$I,0))),"")</f>
        <v/>
      </c>
      <c r="M9494" s="132" t="str">
        <f>IFERROR(IFERROR(INDEX(Кат!$B:$B,MATCH($C9494,Кат!$I:$I,0)),INDEX(Торг!$B:$B,MATCH($C9494,Торг!$I:$I,0))),"")</f>
        <v/>
      </c>
      <c r="N9494" s="132" t="str">
        <f t="shared" si="148"/>
        <v>ДЗР 21213-1301012-01</v>
      </c>
      <c r="O9494" s="132" t="str">
        <f>IFERROR(IFERROR(INDEX(Кат!$B:$B,MATCH($N9494,Кат!$I:$I,0)),INDEX(Торг!$B:$B,MATCH($N9494,Торг!$I:$I,0))),"")</f>
        <v/>
      </c>
    </row>
    <row r="9495" spans="1:15">
      <c r="A9495" t="s">
        <v>21152</v>
      </c>
      <c r="C9495" s="191" t="s">
        <v>4018</v>
      </c>
      <c r="E9495" t="s">
        <v>4019</v>
      </c>
      <c r="F9495" t="s">
        <v>3993</v>
      </c>
      <c r="G9495" t="s">
        <v>399</v>
      </c>
      <c r="H9495">
        <v>4060</v>
      </c>
      <c r="J9495" t="s">
        <v>22634</v>
      </c>
      <c r="K9495" s="132" t="str">
        <f>IFERROR(IFERROR(INDEX(Кат!$O:$O,MATCH($C9495,Кат!$I:$I,0)),INDEX(Торг!$L:$L,MATCH($C9495,Торг!$I:$I,0))),"")</f>
        <v/>
      </c>
      <c r="L9495" s="132" t="str">
        <f>IFERROR(IFERROR(INDEX(Кат!$A:$A,MATCH($C9495,Кат!$I:$I,0)),INDEX(Торг!$A:$A,MATCH($C9495,Торг!$I:$I,0))),"")</f>
        <v/>
      </c>
      <c r="M9495" s="132" t="str">
        <f>IFERROR(IFERROR(INDEX(Кат!$B:$B,MATCH($C9495,Кат!$I:$I,0)),INDEX(Торг!$B:$B,MATCH($C9495,Торг!$I:$I,0))),"")</f>
        <v/>
      </c>
      <c r="N9495" s="132" t="str">
        <f t="shared" si="148"/>
        <v>ДЗР 21214-1301012-21</v>
      </c>
      <c r="O9495" s="132" t="str">
        <f>IFERROR(IFERROR(INDEX(Кат!$B:$B,MATCH($N9495,Кат!$I:$I,0)),INDEX(Торг!$B:$B,MATCH($N9495,Торг!$I:$I,0))),"")</f>
        <v/>
      </c>
    </row>
    <row r="9496" spans="1:15">
      <c r="A9496" t="s">
        <v>21153</v>
      </c>
      <c r="C9496" s="191" t="s">
        <v>4020</v>
      </c>
      <c r="E9496" t="s">
        <v>4021</v>
      </c>
      <c r="F9496" t="s">
        <v>3993</v>
      </c>
      <c r="G9496" t="s">
        <v>399</v>
      </c>
      <c r="H9496">
        <v>2910</v>
      </c>
      <c r="J9496" t="s">
        <v>22634</v>
      </c>
      <c r="K9496" s="132" t="str">
        <f>IFERROR(IFERROR(INDEX(Кат!$O:$O,MATCH($C9496,Кат!$I:$I,0)),INDEX(Торг!$L:$L,MATCH($C9496,Торг!$I:$I,0))),"")</f>
        <v/>
      </c>
      <c r="L9496" s="132" t="str">
        <f>IFERROR(IFERROR(INDEX(Кат!$A:$A,MATCH($C9496,Кат!$I:$I,0)),INDEX(Торг!$A:$A,MATCH($C9496,Торг!$I:$I,0))),"")</f>
        <v/>
      </c>
      <c r="M9496" s="132" t="str">
        <f>IFERROR(IFERROR(INDEX(Кат!$B:$B,MATCH($C9496,Кат!$I:$I,0)),INDEX(Торг!$B:$B,MATCH($C9496,Торг!$I:$I,0))),"")</f>
        <v/>
      </c>
      <c r="N9496" s="132" t="str">
        <f t="shared" si="148"/>
        <v>ДЗР 21230-1301012-00</v>
      </c>
      <c r="O9496" s="132" t="str">
        <f>IFERROR(IFERROR(INDEX(Кат!$B:$B,MATCH($N9496,Кат!$I:$I,0)),INDEX(Торг!$B:$B,MATCH($N9496,Торг!$I:$I,0))),"")</f>
        <v/>
      </c>
    </row>
    <row r="9497" spans="1:15">
      <c r="A9497" t="s">
        <v>21154</v>
      </c>
      <c r="C9497" s="191" t="s">
        <v>11184</v>
      </c>
      <c r="E9497" t="s">
        <v>11185</v>
      </c>
      <c r="F9497" t="s">
        <v>3993</v>
      </c>
      <c r="G9497" t="s">
        <v>399</v>
      </c>
      <c r="H9497">
        <v>3350</v>
      </c>
      <c r="J9497" t="s">
        <v>22634</v>
      </c>
      <c r="K9497" s="132" t="str">
        <f>IFERROR(IFERROR(INDEX(Кат!$O:$O,MATCH($C9497,Кат!$I:$I,0)),INDEX(Торг!$L:$L,MATCH($C9497,Торг!$I:$I,0))),"")</f>
        <v/>
      </c>
      <c r="L9497" s="132" t="str">
        <f>IFERROR(IFERROR(INDEX(Кат!$A:$A,MATCH($C9497,Кат!$I:$I,0)),INDEX(Торг!$A:$A,MATCH($C9497,Торг!$I:$I,0))),"")</f>
        <v/>
      </c>
      <c r="M9497" s="132" t="str">
        <f>IFERROR(IFERROR(INDEX(Кат!$B:$B,MATCH($C9497,Кат!$I:$I,0)),INDEX(Торг!$B:$B,MATCH($C9497,Торг!$I:$I,0))),"")</f>
        <v/>
      </c>
      <c r="N9497" s="132" t="str">
        <f t="shared" si="148"/>
        <v>ДЗР 21700-1301012-00</v>
      </c>
      <c r="O9497" s="132" t="str">
        <f>IFERROR(IFERROR(INDEX(Кат!$B:$B,MATCH($N9497,Кат!$I:$I,0)),INDEX(Торг!$B:$B,MATCH($N9497,Торг!$I:$I,0))),"")</f>
        <v/>
      </c>
    </row>
    <row r="9498" spans="1:15">
      <c r="A9498" t="s">
        <v>24765</v>
      </c>
      <c r="C9498" s="191"/>
      <c r="E9498" t="s">
        <v>24766</v>
      </c>
      <c r="J9498" t="s">
        <v>22634</v>
      </c>
      <c r="K9498" s="132" t="str">
        <f>IFERROR(IFERROR(INDEX(Кат!$O:$O,MATCH($C9498,Кат!$I:$I,0)),INDEX(Торг!$L:$L,MATCH($C9498,Торг!$I:$I,0))),"")</f>
        <v/>
      </c>
      <c r="L9498" s="132" t="str">
        <f>IFERROR(IFERROR(INDEX(Кат!$A:$A,MATCH($C9498,Кат!$I:$I,0)),INDEX(Торг!$A:$A,MATCH($C9498,Торг!$I:$I,0))),"")</f>
        <v/>
      </c>
      <c r="M9498" s="132" t="str">
        <f>IFERROR(IFERROR(INDEX(Кат!$B:$B,MATCH($C9498,Кат!$I:$I,0)),INDEX(Торг!$B:$B,MATCH($C9498,Торг!$I:$I,0))),"")</f>
        <v/>
      </c>
      <c r="N9498" s="132" t="str">
        <f t="shared" si="148"/>
        <v xml:space="preserve"> </v>
      </c>
      <c r="O9498" s="132" t="str">
        <f>IFERROR(IFERROR(INDEX(Кат!$B:$B,MATCH($N9498,Кат!$I:$I,0)),INDEX(Торг!$B:$B,MATCH($N9498,Торг!$I:$I,0))),"")</f>
        <v/>
      </c>
    </row>
    <row r="9499" spans="1:15">
      <c r="A9499" t="s">
        <v>29020</v>
      </c>
      <c r="C9499" s="191" t="s">
        <v>29021</v>
      </c>
      <c r="E9499" t="s">
        <v>29022</v>
      </c>
      <c r="G9499" t="s">
        <v>399</v>
      </c>
      <c r="H9499">
        <v>245</v>
      </c>
      <c r="J9499" t="s">
        <v>22634</v>
      </c>
      <c r="K9499" s="132" t="str">
        <f>IFERROR(IFERROR(INDEX(Кат!$O:$O,MATCH($C9499,Кат!$I:$I,0)),INDEX(Торг!$L:$L,MATCH($C9499,Торг!$I:$I,0))),"")</f>
        <v/>
      </c>
      <c r="L9499" s="132" t="str">
        <f>IFERROR(IFERROR(INDEX(Кат!$A:$A,MATCH($C9499,Кат!$I:$I,0)),INDEX(Торг!$A:$A,MATCH($C9499,Торг!$I:$I,0))),"")</f>
        <v/>
      </c>
      <c r="M9499" s="132" t="str">
        <f>IFERROR(IFERROR(INDEX(Кат!$B:$B,MATCH($C9499,Кат!$I:$I,0)),INDEX(Торг!$B:$B,MATCH($C9499,Торг!$I:$I,0))),"")</f>
        <v/>
      </c>
      <c r="N9499" s="132" t="str">
        <f t="shared" si="148"/>
        <v xml:space="preserve"> 21010-810115000</v>
      </c>
      <c r="O9499" s="132" t="str">
        <f>IFERROR(IFERROR(INDEX(Кат!$B:$B,MATCH($N9499,Кат!$I:$I,0)),INDEX(Торг!$B:$B,MATCH($N9499,Торг!$I:$I,0))),"")</f>
        <v/>
      </c>
    </row>
    <row r="9500" spans="1:15">
      <c r="A9500" t="s">
        <v>21155</v>
      </c>
      <c r="C9500" s="191" t="s">
        <v>4022</v>
      </c>
      <c r="E9500" t="s">
        <v>4023</v>
      </c>
      <c r="F9500" t="s">
        <v>3961</v>
      </c>
      <c r="G9500" t="s">
        <v>399</v>
      </c>
      <c r="H9500">
        <v>230</v>
      </c>
      <c r="J9500" t="s">
        <v>22634</v>
      </c>
      <c r="K9500" s="132" t="str">
        <f>IFERROR(IFERROR(INDEX(Кат!$O:$O,MATCH($C9500,Кат!$I:$I,0)),INDEX(Торг!$L:$L,MATCH($C9500,Торг!$I:$I,0))),"")</f>
        <v/>
      </c>
      <c r="L9500" s="132" t="str">
        <f>IFERROR(IFERROR(INDEX(Кат!$A:$A,MATCH($C9500,Кат!$I:$I,0)),INDEX(Торг!$A:$A,MATCH($C9500,Торг!$I:$I,0))),"")</f>
        <v/>
      </c>
      <c r="M9500" s="132" t="str">
        <f>IFERROR(IFERROR(INDEX(Кат!$B:$B,MATCH($C9500,Кат!$I:$I,0)),INDEX(Торг!$B:$B,MATCH($C9500,Торг!$I:$I,0))),"")</f>
        <v/>
      </c>
      <c r="N9500" s="132" t="str">
        <f t="shared" si="148"/>
        <v>ДААЗ 21080-8101150-00</v>
      </c>
      <c r="O9500" s="132" t="str">
        <f>IFERROR(IFERROR(INDEX(Кат!$B:$B,MATCH($N9500,Кат!$I:$I,0)),INDEX(Торг!$B:$B,MATCH($N9500,Торг!$I:$I,0))),"")</f>
        <v/>
      </c>
    </row>
    <row r="9501" spans="1:15">
      <c r="A9501" t="s">
        <v>24767</v>
      </c>
      <c r="C9501" s="191"/>
      <c r="E9501" t="s">
        <v>24768</v>
      </c>
      <c r="J9501" t="s">
        <v>22634</v>
      </c>
      <c r="K9501" s="132" t="str">
        <f>IFERROR(IFERROR(INDEX(Кат!$O:$O,MATCH($C9501,Кат!$I:$I,0)),INDEX(Торг!$L:$L,MATCH($C9501,Торг!$I:$I,0))),"")</f>
        <v/>
      </c>
      <c r="L9501" s="132" t="str">
        <f>IFERROR(IFERROR(INDEX(Кат!$A:$A,MATCH($C9501,Кат!$I:$I,0)),INDEX(Торг!$A:$A,MATCH($C9501,Торг!$I:$I,0))),"")</f>
        <v/>
      </c>
      <c r="M9501" s="132" t="str">
        <f>IFERROR(IFERROR(INDEX(Кат!$B:$B,MATCH($C9501,Кат!$I:$I,0)),INDEX(Торг!$B:$B,MATCH($C9501,Торг!$I:$I,0))),"")</f>
        <v/>
      </c>
      <c r="N9501" s="132" t="str">
        <f t="shared" si="148"/>
        <v xml:space="preserve"> </v>
      </c>
      <c r="O9501" s="132" t="str">
        <f>IFERROR(IFERROR(INDEX(Кат!$B:$B,MATCH($N9501,Кат!$I:$I,0)),INDEX(Торг!$B:$B,MATCH($N9501,Торг!$I:$I,0))),"")</f>
        <v/>
      </c>
    </row>
    <row r="9502" spans="1:15">
      <c r="A9502" t="s">
        <v>21156</v>
      </c>
      <c r="C9502" s="191" t="s">
        <v>11186</v>
      </c>
      <c r="E9502" t="s">
        <v>11187</v>
      </c>
      <c r="F9502" t="s">
        <v>11188</v>
      </c>
      <c r="G9502" t="s">
        <v>399</v>
      </c>
      <c r="H9502">
        <v>2100</v>
      </c>
      <c r="J9502" t="s">
        <v>22634</v>
      </c>
      <c r="K9502" s="132" t="str">
        <f>IFERROR(IFERROR(INDEX(Кат!$O:$O,MATCH($C9502,Кат!$I:$I,0)),INDEX(Торг!$L:$L,MATCH($C9502,Торг!$I:$I,0))),"")</f>
        <v/>
      </c>
      <c r="L9502" s="132" t="str">
        <f>IFERROR(IFERROR(INDEX(Кат!$A:$A,MATCH($C9502,Кат!$I:$I,0)),INDEX(Торг!$A:$A,MATCH($C9502,Торг!$I:$I,0))),"")</f>
        <v/>
      </c>
      <c r="M9502" s="132" t="str">
        <f>IFERROR(IFERROR(INDEX(Кат!$B:$B,MATCH($C9502,Кат!$I:$I,0)),INDEX(Торг!$B:$B,MATCH($C9502,Торг!$I:$I,0))),"")</f>
        <v/>
      </c>
      <c r="N9502" s="132" t="str">
        <f t="shared" si="148"/>
        <v>МОТОР СУПЕР 21230-8109018-00</v>
      </c>
      <c r="O9502" s="132" t="str">
        <f>IFERROR(IFERROR(INDEX(Кат!$B:$B,MATCH($N9502,Кат!$I:$I,0)),INDEX(Торг!$B:$B,MATCH($N9502,Торг!$I:$I,0))),"")</f>
        <v/>
      </c>
    </row>
    <row r="9503" spans="1:15">
      <c r="A9503" t="s">
        <v>21157</v>
      </c>
      <c r="C9503" s="191" t="s">
        <v>11189</v>
      </c>
      <c r="E9503" t="s">
        <v>11190</v>
      </c>
      <c r="F9503" t="s">
        <v>11188</v>
      </c>
      <c r="G9503" t="s">
        <v>375</v>
      </c>
      <c r="H9503">
        <v>550</v>
      </c>
      <c r="J9503" t="s">
        <v>22634</v>
      </c>
      <c r="K9503" s="132" t="str">
        <f>IFERROR(IFERROR(INDEX(Кат!$O:$O,MATCH($C9503,Кат!$I:$I,0)),INDEX(Торг!$L:$L,MATCH($C9503,Торг!$I:$I,0))),"")</f>
        <v/>
      </c>
      <c r="L9503" s="132" t="str">
        <f>IFERROR(IFERROR(INDEX(Кат!$A:$A,MATCH($C9503,Кат!$I:$I,0)),INDEX(Торг!$A:$A,MATCH($C9503,Торг!$I:$I,0))),"")</f>
        <v/>
      </c>
      <c r="M9503" s="132" t="str">
        <f>IFERROR(IFERROR(INDEX(Кат!$B:$B,MATCH($C9503,Кат!$I:$I,0)),INDEX(Торг!$B:$B,MATCH($C9503,Торг!$I:$I,0))),"")</f>
        <v/>
      </c>
      <c r="N9503" s="132" t="str">
        <f t="shared" si="148"/>
        <v>МОТОР СУПЕР 11184-1109010</v>
      </c>
      <c r="O9503" s="132" t="str">
        <f>IFERROR(IFERROR(INDEX(Кат!$B:$B,MATCH($N9503,Кат!$I:$I,0)),INDEX(Торг!$B:$B,MATCH($N9503,Торг!$I:$I,0))),"")</f>
        <v/>
      </c>
    </row>
    <row r="9504" spans="1:15">
      <c r="A9504" t="s">
        <v>21158</v>
      </c>
      <c r="C9504" s="191" t="s">
        <v>11191</v>
      </c>
      <c r="E9504" t="s">
        <v>11192</v>
      </c>
      <c r="F9504" t="s">
        <v>3823</v>
      </c>
      <c r="G9504" t="s">
        <v>399</v>
      </c>
      <c r="H9504">
        <v>650</v>
      </c>
      <c r="J9504" t="s">
        <v>22634</v>
      </c>
      <c r="K9504" s="132" t="str">
        <f>IFERROR(IFERROR(INDEX(Кат!$O:$O,MATCH($C9504,Кат!$I:$I,0)),INDEX(Торг!$L:$L,MATCH($C9504,Торг!$I:$I,0))),"")</f>
        <v/>
      </c>
      <c r="L9504" s="132" t="str">
        <f>IFERROR(IFERROR(INDEX(Кат!$A:$A,MATCH($C9504,Кат!$I:$I,0)),INDEX(Торг!$A:$A,MATCH($C9504,Торг!$I:$I,0))),"")</f>
        <v/>
      </c>
      <c r="M9504" s="132" t="str">
        <f>IFERROR(IFERROR(INDEX(Кат!$B:$B,MATCH($C9504,Кат!$I:$I,0)),INDEX(Торг!$B:$B,MATCH($C9504,Торг!$I:$I,0))),"")</f>
        <v/>
      </c>
      <c r="N9504" s="132" t="str">
        <f t="shared" si="148"/>
        <v>НЕИЗВЕСТНЫЙ БРЕНД 21902-1109011-00</v>
      </c>
      <c r="O9504" s="132" t="str">
        <f>IFERROR(IFERROR(INDEX(Кат!$B:$B,MATCH($N9504,Кат!$I:$I,0)),INDEX(Торг!$B:$B,MATCH($N9504,Торг!$I:$I,0))),"")</f>
        <v/>
      </c>
    </row>
    <row r="9505" spans="1:15">
      <c r="A9505" t="s">
        <v>21159</v>
      </c>
      <c r="C9505" s="191" t="s">
        <v>11193</v>
      </c>
      <c r="E9505" t="s">
        <v>11194</v>
      </c>
      <c r="F9505" t="s">
        <v>11188</v>
      </c>
      <c r="G9505" t="s">
        <v>399</v>
      </c>
      <c r="H9505">
        <v>100</v>
      </c>
      <c r="J9505" t="s">
        <v>22634</v>
      </c>
      <c r="K9505" s="132" t="str">
        <f>IFERROR(IFERROR(INDEX(Кат!$O:$O,MATCH($C9505,Кат!$I:$I,0)),INDEX(Торг!$L:$L,MATCH($C9505,Торг!$I:$I,0))),"")</f>
        <v/>
      </c>
      <c r="L9505" s="132" t="str">
        <f>IFERROR(IFERROR(INDEX(Кат!$A:$A,MATCH($C9505,Кат!$I:$I,0)),INDEX(Торг!$A:$A,MATCH($C9505,Торг!$I:$I,0))),"")</f>
        <v/>
      </c>
      <c r="M9505" s="132" t="str">
        <f>IFERROR(IFERROR(INDEX(Кат!$B:$B,MATCH($C9505,Кат!$I:$I,0)),INDEX(Торг!$B:$B,MATCH($C9505,Торг!$I:$I,0))),"")</f>
        <v/>
      </c>
      <c r="N9505" s="132" t="str">
        <f t="shared" si="148"/>
        <v>МОТОР СУПЕР 11190-1009146-00</v>
      </c>
      <c r="O9505" s="132" t="str">
        <f>IFERROR(IFERROR(INDEX(Кат!$B:$B,MATCH($N9505,Кат!$I:$I,0)),INDEX(Торг!$B:$B,MATCH($N9505,Торг!$I:$I,0))),"")</f>
        <v/>
      </c>
    </row>
    <row r="9506" spans="1:15">
      <c r="A9506" t="s">
        <v>21160</v>
      </c>
      <c r="C9506" s="191" t="s">
        <v>11195</v>
      </c>
      <c r="E9506" t="s">
        <v>11196</v>
      </c>
      <c r="F9506" t="s">
        <v>11188</v>
      </c>
      <c r="G9506" t="s">
        <v>399</v>
      </c>
      <c r="H9506">
        <v>110</v>
      </c>
      <c r="J9506" t="s">
        <v>22634</v>
      </c>
      <c r="K9506" s="132" t="str">
        <f>IFERROR(IFERROR(INDEX(Кат!$O:$O,MATCH($C9506,Кат!$I:$I,0)),INDEX(Торг!$L:$L,MATCH($C9506,Торг!$I:$I,0))),"")</f>
        <v/>
      </c>
      <c r="L9506" s="132" t="str">
        <f>IFERROR(IFERROR(INDEX(Кат!$A:$A,MATCH($C9506,Кат!$I:$I,0)),INDEX(Торг!$A:$A,MATCH($C9506,Торг!$I:$I,0))),"")</f>
        <v/>
      </c>
      <c r="M9506" s="132" t="str">
        <f>IFERROR(IFERROR(INDEX(Кат!$B:$B,MATCH($C9506,Кат!$I:$I,0)),INDEX(Торг!$B:$B,MATCH($C9506,Торг!$I:$I,0))),"")</f>
        <v/>
      </c>
      <c r="N9506" s="132" t="str">
        <f t="shared" si="148"/>
        <v>МОТОР СУПЕР 21010-1009146-00</v>
      </c>
      <c r="O9506" s="132" t="str">
        <f>IFERROR(IFERROR(INDEX(Кат!$B:$B,MATCH($N9506,Кат!$I:$I,0)),INDEX(Торг!$B:$B,MATCH($N9506,Торг!$I:$I,0))),"")</f>
        <v/>
      </c>
    </row>
    <row r="9507" spans="1:15">
      <c r="A9507" t="s">
        <v>21161</v>
      </c>
      <c r="C9507" s="191" t="s">
        <v>11197</v>
      </c>
      <c r="E9507" t="s">
        <v>11198</v>
      </c>
      <c r="F9507" t="s">
        <v>11188</v>
      </c>
      <c r="G9507" t="s">
        <v>399</v>
      </c>
      <c r="H9507">
        <v>160</v>
      </c>
      <c r="J9507" t="s">
        <v>22634</v>
      </c>
      <c r="K9507" s="132" t="str">
        <f>IFERROR(IFERROR(INDEX(Кат!$O:$O,MATCH($C9507,Кат!$I:$I,0)),INDEX(Торг!$L:$L,MATCH($C9507,Торг!$I:$I,0))),"")</f>
        <v/>
      </c>
      <c r="L9507" s="132" t="str">
        <f>IFERROR(IFERROR(INDEX(Кат!$A:$A,MATCH($C9507,Кат!$I:$I,0)),INDEX(Торг!$A:$A,MATCH($C9507,Торг!$I:$I,0))),"")</f>
        <v/>
      </c>
      <c r="M9507" s="132" t="str">
        <f>IFERROR(IFERROR(INDEX(Кат!$B:$B,MATCH($C9507,Кат!$I:$I,0)),INDEX(Торг!$B:$B,MATCH($C9507,Торг!$I:$I,0))),"")</f>
        <v/>
      </c>
      <c r="N9507" s="132" t="str">
        <f t="shared" si="148"/>
        <v>МОТОР СУПЕР 21120-1009146-00</v>
      </c>
      <c r="O9507" s="132" t="str">
        <f>IFERROR(IFERROR(INDEX(Кат!$B:$B,MATCH($N9507,Кат!$I:$I,0)),INDEX(Торг!$B:$B,MATCH($N9507,Торг!$I:$I,0))),"")</f>
        <v/>
      </c>
    </row>
    <row r="9508" spans="1:15">
      <c r="A9508" t="s">
        <v>21162</v>
      </c>
      <c r="C9508" s="191" t="s">
        <v>11199</v>
      </c>
      <c r="E9508" t="s">
        <v>11200</v>
      </c>
      <c r="F9508" t="s">
        <v>11188</v>
      </c>
      <c r="G9508" t="s">
        <v>399</v>
      </c>
      <c r="H9508">
        <v>90</v>
      </c>
      <c r="J9508" t="s">
        <v>22634</v>
      </c>
      <c r="K9508" s="132" t="str">
        <f>IFERROR(IFERROR(INDEX(Кат!$O:$O,MATCH($C9508,Кат!$I:$I,0)),INDEX(Торг!$L:$L,MATCH($C9508,Торг!$I:$I,0))),"")</f>
        <v/>
      </c>
      <c r="L9508" s="132" t="str">
        <f>IFERROR(IFERROR(INDEX(Кат!$A:$A,MATCH($C9508,Кат!$I:$I,0)),INDEX(Торг!$A:$A,MATCH($C9508,Торг!$I:$I,0))),"")</f>
        <v/>
      </c>
      <c r="M9508" s="132" t="str">
        <f>IFERROR(IFERROR(INDEX(Кат!$B:$B,MATCH($C9508,Кат!$I:$I,0)),INDEX(Торг!$B:$B,MATCH($C9508,Торг!$I:$I,0))),"")</f>
        <v/>
      </c>
      <c r="N9508" s="132" t="str">
        <f t="shared" si="148"/>
        <v>МОТОР СУПЕР 21230-1009146-00</v>
      </c>
      <c r="O9508" s="132" t="str">
        <f>IFERROR(IFERROR(INDEX(Кат!$B:$B,MATCH($N9508,Кат!$I:$I,0)),INDEX(Торг!$B:$B,MATCH($N9508,Торг!$I:$I,0))),"")</f>
        <v/>
      </c>
    </row>
    <row r="9509" spans="1:15">
      <c r="A9509" t="s">
        <v>21163</v>
      </c>
      <c r="C9509" s="191" t="s">
        <v>11201</v>
      </c>
      <c r="E9509" t="s">
        <v>11202</v>
      </c>
      <c r="F9509" t="s">
        <v>11188</v>
      </c>
      <c r="G9509" t="s">
        <v>399</v>
      </c>
      <c r="H9509">
        <v>240</v>
      </c>
      <c r="J9509" t="s">
        <v>22634</v>
      </c>
      <c r="K9509" s="132" t="str">
        <f>IFERROR(IFERROR(INDEX(Кат!$O:$O,MATCH($C9509,Кат!$I:$I,0)),INDEX(Торг!$L:$L,MATCH($C9509,Торг!$I:$I,0))),"")</f>
        <v/>
      </c>
      <c r="L9509" s="132" t="str">
        <f>IFERROR(IFERROR(INDEX(Кат!$A:$A,MATCH($C9509,Кат!$I:$I,0)),INDEX(Торг!$A:$A,MATCH($C9509,Торг!$I:$I,0))),"")</f>
        <v/>
      </c>
      <c r="M9509" s="132" t="str">
        <f>IFERROR(IFERROR(INDEX(Кат!$B:$B,MATCH($C9509,Кат!$I:$I,0)),INDEX(Торг!$B:$B,MATCH($C9509,Торг!$I:$I,0))),"")</f>
        <v/>
      </c>
      <c r="N9509" s="132" t="str">
        <f t="shared" si="148"/>
        <v>МОТОР СУПЕР 21073-1304010-00</v>
      </c>
      <c r="O9509" s="132" t="str">
        <f>IFERROR(IFERROR(INDEX(Кат!$B:$B,MATCH($N9509,Кат!$I:$I,0)),INDEX(Торг!$B:$B,MATCH($N9509,Торг!$I:$I,0))),"")</f>
        <v/>
      </c>
    </row>
    <row r="9510" spans="1:15">
      <c r="A9510" t="s">
        <v>21164</v>
      </c>
      <c r="C9510" s="191" t="s">
        <v>11203</v>
      </c>
      <c r="E9510" t="s">
        <v>11204</v>
      </c>
      <c r="F9510" t="s">
        <v>11188</v>
      </c>
      <c r="G9510" t="s">
        <v>399</v>
      </c>
      <c r="H9510">
        <v>140</v>
      </c>
      <c r="J9510" t="s">
        <v>22634</v>
      </c>
      <c r="K9510" s="132" t="str">
        <f>IFERROR(IFERROR(INDEX(Кат!$O:$O,MATCH($C9510,Кат!$I:$I,0)),INDEX(Торг!$L:$L,MATCH($C9510,Торг!$I:$I,0))),"")</f>
        <v/>
      </c>
      <c r="L9510" s="132" t="str">
        <f>IFERROR(IFERROR(INDEX(Кат!$A:$A,MATCH($C9510,Кат!$I:$I,0)),INDEX(Торг!$A:$A,MATCH($C9510,Торг!$I:$I,0))),"")</f>
        <v/>
      </c>
      <c r="M9510" s="132" t="str">
        <f>IFERROR(IFERROR(INDEX(Кат!$B:$B,MATCH($C9510,Кат!$I:$I,0)),INDEX(Торг!$B:$B,MATCH($C9510,Торг!$I:$I,0))),"")</f>
        <v/>
      </c>
      <c r="N9510" s="132" t="str">
        <f t="shared" si="148"/>
        <v>МОТОР СУПЕР 11180-8406070-01</v>
      </c>
      <c r="O9510" s="132" t="str">
        <f>IFERROR(IFERROR(INDEX(Кат!$B:$B,MATCH($N9510,Кат!$I:$I,0)),INDEX(Торг!$B:$B,MATCH($N9510,Торг!$I:$I,0))),"")</f>
        <v/>
      </c>
    </row>
    <row r="9511" spans="1:15">
      <c r="A9511" t="s">
        <v>21165</v>
      </c>
      <c r="C9511" s="191" t="s">
        <v>11205</v>
      </c>
      <c r="E9511" t="s">
        <v>11206</v>
      </c>
      <c r="F9511" t="s">
        <v>11188</v>
      </c>
      <c r="G9511" t="s">
        <v>399</v>
      </c>
      <c r="H9511">
        <v>130</v>
      </c>
      <c r="J9511" t="s">
        <v>22634</v>
      </c>
      <c r="K9511" s="132" t="str">
        <f>IFERROR(IFERROR(INDEX(Кат!$O:$O,MATCH($C9511,Кат!$I:$I,0)),INDEX(Торг!$L:$L,MATCH($C9511,Торг!$I:$I,0))),"")</f>
        <v/>
      </c>
      <c r="L9511" s="132" t="str">
        <f>IFERROR(IFERROR(INDEX(Кат!$A:$A,MATCH($C9511,Кат!$I:$I,0)),INDEX(Торг!$A:$A,MATCH($C9511,Торг!$I:$I,0))),"")</f>
        <v/>
      </c>
      <c r="M9511" s="132" t="str">
        <f>IFERROR(IFERROR(INDEX(Кат!$B:$B,MATCH($C9511,Кат!$I:$I,0)),INDEX(Торг!$B:$B,MATCH($C9511,Торг!$I:$I,0))),"")</f>
        <v/>
      </c>
      <c r="N9511" s="132" t="str">
        <f t="shared" si="148"/>
        <v>МОТОР СУПЕР 21100-8406070-00</v>
      </c>
      <c r="O9511" s="132" t="str">
        <f>IFERROR(IFERROR(INDEX(Кат!$B:$B,MATCH($N9511,Кат!$I:$I,0)),INDEX(Торг!$B:$B,MATCH($N9511,Торг!$I:$I,0))),"")</f>
        <v/>
      </c>
    </row>
    <row r="9512" spans="1:15">
      <c r="A9512" t="s">
        <v>21166</v>
      </c>
      <c r="C9512" s="191" t="s">
        <v>11207</v>
      </c>
      <c r="E9512" t="s">
        <v>11208</v>
      </c>
      <c r="F9512" t="s">
        <v>11188</v>
      </c>
      <c r="G9512" t="s">
        <v>399</v>
      </c>
      <c r="H9512">
        <v>130</v>
      </c>
      <c r="J9512" t="s">
        <v>22634</v>
      </c>
      <c r="K9512" s="132" t="str">
        <f>IFERROR(IFERROR(INDEX(Кат!$O:$O,MATCH($C9512,Кат!$I:$I,0)),INDEX(Торг!$L:$L,MATCH($C9512,Торг!$I:$I,0))),"")</f>
        <v/>
      </c>
      <c r="L9512" s="132" t="str">
        <f>IFERROR(IFERROR(INDEX(Кат!$A:$A,MATCH($C9512,Кат!$I:$I,0)),INDEX(Торг!$A:$A,MATCH($C9512,Торг!$I:$I,0))),"")</f>
        <v/>
      </c>
      <c r="M9512" s="132" t="str">
        <f>IFERROR(IFERROR(INDEX(Кат!$B:$B,MATCH($C9512,Кат!$I:$I,0)),INDEX(Торг!$B:$B,MATCH($C9512,Торг!$I:$I,0))),"")</f>
        <v/>
      </c>
      <c r="N9512" s="132" t="str">
        <f t="shared" si="148"/>
        <v>МОТОР СУПЕР 21230-8406070-00</v>
      </c>
      <c r="O9512" s="132" t="str">
        <f>IFERROR(IFERROR(INDEX(Кат!$B:$B,MATCH($N9512,Кат!$I:$I,0)),INDEX(Торг!$B:$B,MATCH($N9512,Торг!$I:$I,0))),"")</f>
        <v/>
      </c>
    </row>
    <row r="9513" spans="1:15">
      <c r="A9513" t="s">
        <v>21167</v>
      </c>
      <c r="C9513" s="191" t="s">
        <v>11209</v>
      </c>
      <c r="E9513" t="s">
        <v>11210</v>
      </c>
      <c r="F9513" t="s">
        <v>11188</v>
      </c>
      <c r="G9513" t="s">
        <v>399</v>
      </c>
      <c r="H9513">
        <v>160</v>
      </c>
      <c r="J9513" t="s">
        <v>22634</v>
      </c>
      <c r="K9513" s="132" t="str">
        <f>IFERROR(IFERROR(INDEX(Кат!$O:$O,MATCH($C9513,Кат!$I:$I,0)),INDEX(Торг!$L:$L,MATCH($C9513,Торг!$I:$I,0))),"")</f>
        <v/>
      </c>
      <c r="L9513" s="132" t="str">
        <f>IFERROR(IFERROR(INDEX(Кат!$A:$A,MATCH($C9513,Кат!$I:$I,0)),INDEX(Торг!$A:$A,MATCH($C9513,Торг!$I:$I,0))),"")</f>
        <v/>
      </c>
      <c r="M9513" s="132" t="str">
        <f>IFERROR(IFERROR(INDEX(Кат!$B:$B,MATCH($C9513,Кат!$I:$I,0)),INDEX(Торг!$B:$B,MATCH($C9513,Торг!$I:$I,0))),"")</f>
        <v/>
      </c>
      <c r="N9513" s="132" t="str">
        <f t="shared" si="148"/>
        <v>МОТОР СУПЕР 21700-8406070-01</v>
      </c>
      <c r="O9513" s="132" t="str">
        <f>IFERROR(IFERROR(INDEX(Кат!$B:$B,MATCH($N9513,Кат!$I:$I,0)),INDEX(Торг!$B:$B,MATCH($N9513,Торг!$I:$I,0))),"")</f>
        <v/>
      </c>
    </row>
    <row r="9514" spans="1:15">
      <c r="A9514" t="s">
        <v>21168</v>
      </c>
      <c r="C9514" s="191" t="s">
        <v>11211</v>
      </c>
      <c r="E9514" t="s">
        <v>11212</v>
      </c>
      <c r="F9514" t="s">
        <v>11188</v>
      </c>
      <c r="G9514" t="s">
        <v>399</v>
      </c>
      <c r="H9514">
        <v>130</v>
      </c>
      <c r="J9514" t="s">
        <v>22634</v>
      </c>
      <c r="K9514" s="132" t="str">
        <f>IFERROR(IFERROR(INDEX(Кат!$O:$O,MATCH($C9514,Кат!$I:$I,0)),INDEX(Торг!$L:$L,MATCH($C9514,Торг!$I:$I,0))),"")</f>
        <v/>
      </c>
      <c r="L9514" s="132" t="str">
        <f>IFERROR(IFERROR(INDEX(Кат!$A:$A,MATCH($C9514,Кат!$I:$I,0)),INDEX(Торг!$A:$A,MATCH($C9514,Торг!$I:$I,0))),"")</f>
        <v/>
      </c>
      <c r="M9514" s="132" t="str">
        <f>IFERROR(IFERROR(INDEX(Кат!$B:$B,MATCH($C9514,Кат!$I:$I,0)),INDEX(Торг!$B:$B,MATCH($C9514,Торг!$I:$I,0))),"")</f>
        <v/>
      </c>
      <c r="N9514" s="132" t="str">
        <f t="shared" si="148"/>
        <v>МОТОР СУПЕР 21050-6206082-00</v>
      </c>
      <c r="O9514" s="132" t="str">
        <f>IFERROR(IFERROR(INDEX(Кат!$B:$B,MATCH($N9514,Кат!$I:$I,0)),INDEX(Торг!$B:$B,MATCH($N9514,Торг!$I:$I,0))),"")</f>
        <v/>
      </c>
    </row>
    <row r="9515" spans="1:15">
      <c r="A9515" t="s">
        <v>21169</v>
      </c>
      <c r="C9515" s="191" t="s">
        <v>11213</v>
      </c>
      <c r="E9515" t="s">
        <v>11214</v>
      </c>
      <c r="F9515" t="s">
        <v>11188</v>
      </c>
      <c r="G9515" t="s">
        <v>399</v>
      </c>
      <c r="H9515">
        <v>150</v>
      </c>
      <c r="J9515" t="s">
        <v>22634</v>
      </c>
      <c r="K9515" s="132" t="str">
        <f>IFERROR(IFERROR(INDEX(Кат!$O:$O,MATCH($C9515,Кат!$I:$I,0)),INDEX(Торг!$L:$L,MATCH($C9515,Торг!$I:$I,0))),"")</f>
        <v/>
      </c>
      <c r="L9515" s="132" t="str">
        <f>IFERROR(IFERROR(INDEX(Кат!$A:$A,MATCH($C9515,Кат!$I:$I,0)),INDEX(Торг!$A:$A,MATCH($C9515,Торг!$I:$I,0))),"")</f>
        <v/>
      </c>
      <c r="M9515" s="132" t="str">
        <f>IFERROR(IFERROR(INDEX(Кат!$B:$B,MATCH($C9515,Кат!$I:$I,0)),INDEX(Торг!$B:$B,MATCH($C9515,Торг!$I:$I,0))),"")</f>
        <v/>
      </c>
      <c r="N9515" s="132" t="str">
        <f t="shared" si="148"/>
        <v>МОТОР СУПЕР 21080-6206082-00</v>
      </c>
      <c r="O9515" s="132" t="str">
        <f>IFERROR(IFERROR(INDEX(Кат!$B:$B,MATCH($N9515,Кат!$I:$I,0)),INDEX(Торг!$B:$B,MATCH($N9515,Торг!$I:$I,0))),"")</f>
        <v/>
      </c>
    </row>
    <row r="9516" spans="1:15">
      <c r="A9516" t="s">
        <v>21170</v>
      </c>
      <c r="C9516" s="191" t="s">
        <v>11215</v>
      </c>
      <c r="E9516" t="s">
        <v>11216</v>
      </c>
      <c r="F9516" t="s">
        <v>11188</v>
      </c>
      <c r="G9516" t="s">
        <v>399</v>
      </c>
      <c r="H9516">
        <v>150</v>
      </c>
      <c r="J9516" t="s">
        <v>22634</v>
      </c>
      <c r="K9516" s="132" t="str">
        <f>IFERROR(IFERROR(INDEX(Кат!$O:$O,MATCH($C9516,Кат!$I:$I,0)),INDEX(Торг!$L:$L,MATCH($C9516,Торг!$I:$I,0))),"")</f>
        <v/>
      </c>
      <c r="L9516" s="132" t="str">
        <f>IFERROR(IFERROR(INDEX(Кат!$A:$A,MATCH($C9516,Кат!$I:$I,0)),INDEX(Торг!$A:$A,MATCH($C9516,Торг!$I:$I,0))),"")</f>
        <v/>
      </c>
      <c r="M9516" s="132" t="str">
        <f>IFERROR(IFERROR(INDEX(Кат!$B:$B,MATCH($C9516,Кат!$I:$I,0)),INDEX(Торг!$B:$B,MATCH($C9516,Торг!$I:$I,0))),"")</f>
        <v/>
      </c>
      <c r="N9516" s="132" t="str">
        <f t="shared" si="148"/>
        <v>МОТОР СУПЕР 21090-6206082-00</v>
      </c>
      <c r="O9516" s="132" t="str">
        <f>IFERROR(IFERROR(INDEX(Кат!$B:$B,MATCH($N9516,Кат!$I:$I,0)),INDEX(Торг!$B:$B,MATCH($N9516,Торг!$I:$I,0))),"")</f>
        <v/>
      </c>
    </row>
    <row r="9517" spans="1:15">
      <c r="A9517" t="s">
        <v>21171</v>
      </c>
      <c r="C9517" s="191" t="s">
        <v>11217</v>
      </c>
      <c r="E9517" t="s">
        <v>11218</v>
      </c>
      <c r="F9517" t="s">
        <v>11188</v>
      </c>
      <c r="G9517" t="s">
        <v>399</v>
      </c>
      <c r="H9517">
        <v>180</v>
      </c>
      <c r="J9517" t="s">
        <v>22634</v>
      </c>
      <c r="K9517" s="132" t="str">
        <f>IFERROR(IFERROR(INDEX(Кат!$O:$O,MATCH($C9517,Кат!$I:$I,0)),INDEX(Торг!$L:$L,MATCH($C9517,Торг!$I:$I,0))),"")</f>
        <v/>
      </c>
      <c r="L9517" s="132" t="str">
        <f>IFERROR(IFERROR(INDEX(Кат!$A:$A,MATCH($C9517,Кат!$I:$I,0)),INDEX(Торг!$A:$A,MATCH($C9517,Торг!$I:$I,0))),"")</f>
        <v/>
      </c>
      <c r="M9517" s="132" t="str">
        <f>IFERROR(IFERROR(INDEX(Кат!$B:$B,MATCH($C9517,Кат!$I:$I,0)),INDEX(Торг!$B:$B,MATCH($C9517,Торг!$I:$I,0))),"")</f>
        <v/>
      </c>
      <c r="N9517" s="132" t="str">
        <f t="shared" si="148"/>
        <v>МОТОР СУПЕР 21100-6206082-00</v>
      </c>
      <c r="O9517" s="132" t="str">
        <f>IFERROR(IFERROR(INDEX(Кат!$B:$B,MATCH($N9517,Кат!$I:$I,0)),INDEX(Торг!$B:$B,MATCH($N9517,Торг!$I:$I,0))),"")</f>
        <v/>
      </c>
    </row>
    <row r="9518" spans="1:15">
      <c r="A9518" t="s">
        <v>21172</v>
      </c>
      <c r="C9518" s="191" t="s">
        <v>11219</v>
      </c>
      <c r="E9518" t="s">
        <v>11220</v>
      </c>
      <c r="F9518" t="s">
        <v>11188</v>
      </c>
      <c r="G9518" t="s">
        <v>399</v>
      </c>
      <c r="H9518">
        <v>210</v>
      </c>
      <c r="J9518" t="s">
        <v>22634</v>
      </c>
      <c r="K9518" s="132" t="str">
        <f>IFERROR(IFERROR(INDEX(Кат!$O:$O,MATCH($C9518,Кат!$I:$I,0)),INDEX(Торг!$L:$L,MATCH($C9518,Торг!$I:$I,0))),"")</f>
        <v/>
      </c>
      <c r="L9518" s="132" t="str">
        <f>IFERROR(IFERROR(INDEX(Кат!$A:$A,MATCH($C9518,Кат!$I:$I,0)),INDEX(Торг!$A:$A,MATCH($C9518,Торг!$I:$I,0))),"")</f>
        <v/>
      </c>
      <c r="M9518" s="132" t="str">
        <f>IFERROR(IFERROR(INDEX(Кат!$B:$B,MATCH($C9518,Кат!$I:$I,0)),INDEX(Торг!$B:$B,MATCH($C9518,Торг!$I:$I,0))),"")</f>
        <v/>
      </c>
      <c r="N9518" s="132" t="str">
        <f t="shared" si="148"/>
        <v>МОТОР СУПЕР 21210-6206082-00</v>
      </c>
      <c r="O9518" s="132" t="str">
        <f>IFERROR(IFERROR(INDEX(Кат!$B:$B,MATCH($N9518,Кат!$I:$I,0)),INDEX(Торг!$B:$B,MATCH($N9518,Торг!$I:$I,0))),"")</f>
        <v/>
      </c>
    </row>
    <row r="9519" spans="1:15">
      <c r="A9519" t="s">
        <v>21173</v>
      </c>
      <c r="C9519" s="191" t="s">
        <v>11221</v>
      </c>
      <c r="E9519" t="s">
        <v>11222</v>
      </c>
      <c r="F9519" t="s">
        <v>11188</v>
      </c>
      <c r="G9519" t="s">
        <v>399</v>
      </c>
      <c r="H9519">
        <v>410</v>
      </c>
      <c r="J9519" t="s">
        <v>22634</v>
      </c>
      <c r="K9519" s="132" t="str">
        <f>IFERROR(IFERROR(INDEX(Кат!$O:$O,MATCH($C9519,Кат!$I:$I,0)),INDEX(Торг!$L:$L,MATCH($C9519,Торг!$I:$I,0))),"")</f>
        <v/>
      </c>
      <c r="L9519" s="132" t="str">
        <f>IFERROR(IFERROR(INDEX(Кат!$A:$A,MATCH($C9519,Кат!$I:$I,0)),INDEX(Торг!$A:$A,MATCH($C9519,Торг!$I:$I,0))),"")</f>
        <v/>
      </c>
      <c r="M9519" s="132" t="str">
        <f>IFERROR(IFERROR(INDEX(Кат!$B:$B,MATCH($C9519,Кат!$I:$I,0)),INDEX(Торг!$B:$B,MATCH($C9519,Торг!$I:$I,0))),"")</f>
        <v/>
      </c>
      <c r="N9519" s="132" t="str">
        <f t="shared" si="148"/>
        <v>МОТОР СУПЕР 21230-6206082-00</v>
      </c>
      <c r="O9519" s="132" t="str">
        <f>IFERROR(IFERROR(INDEX(Кат!$B:$B,MATCH($N9519,Кат!$I:$I,0)),INDEX(Торг!$B:$B,MATCH($N9519,Торг!$I:$I,0))),"")</f>
        <v/>
      </c>
    </row>
    <row r="9520" spans="1:15">
      <c r="A9520" t="s">
        <v>21174</v>
      </c>
      <c r="C9520" s="191" t="s">
        <v>11223</v>
      </c>
      <c r="E9520" t="s">
        <v>11224</v>
      </c>
      <c r="F9520" t="s">
        <v>11188</v>
      </c>
      <c r="G9520" t="s">
        <v>399</v>
      </c>
      <c r="H9520">
        <v>540</v>
      </c>
      <c r="J9520" t="s">
        <v>22634</v>
      </c>
      <c r="K9520" s="132" t="str">
        <f>IFERROR(IFERROR(INDEX(Кат!$O:$O,MATCH($C9520,Кат!$I:$I,0)),INDEX(Торг!$L:$L,MATCH($C9520,Торг!$I:$I,0))),"")</f>
        <v/>
      </c>
      <c r="L9520" s="132" t="str">
        <f>IFERROR(IFERROR(INDEX(Кат!$A:$A,MATCH($C9520,Кат!$I:$I,0)),INDEX(Торг!$A:$A,MATCH($C9520,Торг!$I:$I,0))),"")</f>
        <v/>
      </c>
      <c r="M9520" s="132" t="str">
        <f>IFERROR(IFERROR(INDEX(Кат!$B:$B,MATCH($C9520,Кат!$I:$I,0)),INDEX(Торг!$B:$B,MATCH($C9520,Торг!$I:$I,0))),"")</f>
        <v/>
      </c>
      <c r="N9520" s="132" t="str">
        <f t="shared" si="148"/>
        <v>МОТОР СУПЕР 11180-6206082-10</v>
      </c>
      <c r="O9520" s="132" t="str">
        <f>IFERROR(IFERROR(INDEX(Кат!$B:$B,MATCH($N9520,Кат!$I:$I,0)),INDEX(Торг!$B:$B,MATCH($N9520,Торг!$I:$I,0))),"")</f>
        <v/>
      </c>
    </row>
    <row r="9521" spans="1:15">
      <c r="A9521" t="s">
        <v>21175</v>
      </c>
      <c r="C9521" s="191" t="s">
        <v>11225</v>
      </c>
      <c r="E9521" t="s">
        <v>11226</v>
      </c>
      <c r="F9521" t="s">
        <v>11188</v>
      </c>
      <c r="G9521" t="s">
        <v>399</v>
      </c>
      <c r="H9521">
        <v>550</v>
      </c>
      <c r="J9521" t="s">
        <v>22634</v>
      </c>
      <c r="K9521" s="132" t="str">
        <f>IFERROR(IFERROR(INDEX(Кат!$O:$O,MATCH($C9521,Кат!$I:$I,0)),INDEX(Торг!$L:$L,MATCH($C9521,Торг!$I:$I,0))),"")</f>
        <v/>
      </c>
      <c r="L9521" s="132" t="str">
        <f>IFERROR(IFERROR(INDEX(Кат!$A:$A,MATCH($C9521,Кат!$I:$I,0)),INDEX(Торг!$A:$A,MATCH($C9521,Торг!$I:$I,0))),"")</f>
        <v/>
      </c>
      <c r="M9521" s="132" t="str">
        <f>IFERROR(IFERROR(INDEX(Кат!$B:$B,MATCH($C9521,Кат!$I:$I,0)),INDEX(Торг!$B:$B,MATCH($C9521,Торг!$I:$I,0))),"")</f>
        <v/>
      </c>
      <c r="N9521" s="132" t="str">
        <f t="shared" si="148"/>
        <v>МОТОР СУПЕР 11180-6206082-20</v>
      </c>
      <c r="O9521" s="132" t="str">
        <f>IFERROR(IFERROR(INDEX(Кат!$B:$B,MATCH($N9521,Кат!$I:$I,0)),INDEX(Торг!$B:$B,MATCH($N9521,Торг!$I:$I,0))),"")</f>
        <v/>
      </c>
    </row>
    <row r="9522" spans="1:15">
      <c r="A9522" t="s">
        <v>21176</v>
      </c>
      <c r="C9522" s="191" t="s">
        <v>11227</v>
      </c>
      <c r="E9522" t="s">
        <v>11228</v>
      </c>
      <c r="F9522" t="s">
        <v>11188</v>
      </c>
      <c r="G9522" t="s">
        <v>399</v>
      </c>
      <c r="H9522">
        <v>850</v>
      </c>
      <c r="J9522" t="s">
        <v>22634</v>
      </c>
      <c r="K9522" s="132" t="str">
        <f>IFERROR(IFERROR(INDEX(Кат!$O:$O,MATCH($C9522,Кат!$I:$I,0)),INDEX(Торг!$L:$L,MATCH($C9522,Торг!$I:$I,0))),"")</f>
        <v/>
      </c>
      <c r="L9522" s="132" t="str">
        <f>IFERROR(IFERROR(INDEX(Кат!$A:$A,MATCH($C9522,Кат!$I:$I,0)),INDEX(Торг!$A:$A,MATCH($C9522,Торг!$I:$I,0))),"")</f>
        <v/>
      </c>
      <c r="M9522" s="132" t="str">
        <f>IFERROR(IFERROR(INDEX(Кат!$B:$B,MATCH($C9522,Кат!$I:$I,0)),INDEX(Торг!$B:$B,MATCH($C9522,Торг!$I:$I,0))),"")</f>
        <v/>
      </c>
      <c r="N9522" s="132" t="str">
        <f t="shared" si="148"/>
        <v>МОТОР СУПЕР 21050-1703078-20</v>
      </c>
      <c r="O9522" s="132" t="str">
        <f>IFERROR(IFERROR(INDEX(Кат!$B:$B,MATCH($N9522,Кат!$I:$I,0)),INDEX(Торг!$B:$B,MATCH($N9522,Торг!$I:$I,0))),"")</f>
        <v/>
      </c>
    </row>
    <row r="9523" spans="1:15">
      <c r="A9523" t="s">
        <v>21177</v>
      </c>
      <c r="C9523" s="191" t="s">
        <v>11229</v>
      </c>
      <c r="E9523" t="s">
        <v>11230</v>
      </c>
      <c r="F9523" t="s">
        <v>11188</v>
      </c>
      <c r="G9523" t="s">
        <v>399</v>
      </c>
      <c r="H9523">
        <v>1990</v>
      </c>
      <c r="J9523" t="s">
        <v>22634</v>
      </c>
      <c r="K9523" s="132" t="str">
        <f>IFERROR(IFERROR(INDEX(Кат!$O:$O,MATCH($C9523,Кат!$I:$I,0)),INDEX(Торг!$L:$L,MATCH($C9523,Торг!$I:$I,0))),"")</f>
        <v/>
      </c>
      <c r="L9523" s="132" t="str">
        <f>IFERROR(IFERROR(INDEX(Кат!$A:$A,MATCH($C9523,Кат!$I:$I,0)),INDEX(Торг!$A:$A,MATCH($C9523,Торг!$I:$I,0))),"")</f>
        <v/>
      </c>
      <c r="M9523" s="132" t="str">
        <f>IFERROR(IFERROR(INDEX(Кат!$B:$B,MATCH($C9523,Кат!$I:$I,0)),INDEX(Торг!$B:$B,MATCH($C9523,Торг!$I:$I,0))),"")</f>
        <v/>
      </c>
      <c r="N9523" s="132" t="str">
        <f t="shared" si="148"/>
        <v>МОТОР СУПЕР 11180-2906010-00</v>
      </c>
      <c r="O9523" s="132" t="str">
        <f>IFERROR(IFERROR(INDEX(Кат!$B:$B,MATCH($N9523,Кат!$I:$I,0)),INDEX(Торг!$B:$B,MATCH($N9523,Торг!$I:$I,0))),"")</f>
        <v/>
      </c>
    </row>
    <row r="9524" spans="1:15">
      <c r="A9524" t="s">
        <v>21178</v>
      </c>
      <c r="C9524" s="191" t="s">
        <v>11231</v>
      </c>
      <c r="E9524" t="s">
        <v>11232</v>
      </c>
      <c r="F9524" t="s">
        <v>11188</v>
      </c>
      <c r="G9524" t="s">
        <v>399</v>
      </c>
      <c r="H9524">
        <v>850</v>
      </c>
      <c r="J9524" t="s">
        <v>22634</v>
      </c>
      <c r="K9524" s="132" t="str">
        <f>IFERROR(IFERROR(INDEX(Кат!$O:$O,MATCH($C9524,Кат!$I:$I,0)),INDEX(Торг!$L:$L,MATCH($C9524,Торг!$I:$I,0))),"")</f>
        <v/>
      </c>
      <c r="L9524" s="132" t="str">
        <f>IFERROR(IFERROR(INDEX(Кат!$A:$A,MATCH($C9524,Кат!$I:$I,0)),INDEX(Торг!$A:$A,MATCH($C9524,Торг!$I:$I,0))),"")</f>
        <v/>
      </c>
      <c r="M9524" s="132" t="str">
        <f>IFERROR(IFERROR(INDEX(Кат!$B:$B,MATCH($C9524,Кат!$I:$I,0)),INDEX(Торг!$B:$B,MATCH($C9524,Торг!$I:$I,0))),"")</f>
        <v/>
      </c>
      <c r="N9524" s="132" t="str">
        <f t="shared" si="148"/>
        <v>МОТОР СУПЕР 21010-2906010-00</v>
      </c>
      <c r="O9524" s="132" t="str">
        <f>IFERROR(IFERROR(INDEX(Кат!$B:$B,MATCH($N9524,Кат!$I:$I,0)),INDEX(Торг!$B:$B,MATCH($N9524,Торг!$I:$I,0))),"")</f>
        <v/>
      </c>
    </row>
    <row r="9525" spans="1:15">
      <c r="A9525" t="s">
        <v>21179</v>
      </c>
      <c r="C9525" s="191" t="s">
        <v>11233</v>
      </c>
      <c r="E9525" t="s">
        <v>11234</v>
      </c>
      <c r="F9525" t="s">
        <v>11188</v>
      </c>
      <c r="G9525" t="s">
        <v>399</v>
      </c>
      <c r="H9525">
        <v>1045</v>
      </c>
      <c r="J9525" t="s">
        <v>22634</v>
      </c>
      <c r="K9525" s="132" t="str">
        <f>IFERROR(IFERROR(INDEX(Кат!$O:$O,MATCH($C9525,Кат!$I:$I,0)),INDEX(Торг!$L:$L,MATCH($C9525,Торг!$I:$I,0))),"")</f>
        <v/>
      </c>
      <c r="L9525" s="132" t="str">
        <f>IFERROR(IFERROR(INDEX(Кат!$A:$A,MATCH($C9525,Кат!$I:$I,0)),INDEX(Торг!$A:$A,MATCH($C9525,Торг!$I:$I,0))),"")</f>
        <v/>
      </c>
      <c r="M9525" s="132" t="str">
        <f>IFERROR(IFERROR(INDEX(Кат!$B:$B,MATCH($C9525,Кат!$I:$I,0)),INDEX(Торг!$B:$B,MATCH($C9525,Торг!$I:$I,0))),"")</f>
        <v/>
      </c>
      <c r="N9525" s="132" t="str">
        <f t="shared" si="148"/>
        <v>МОТОР СУПЕР 21100-2906010-00</v>
      </c>
      <c r="O9525" s="132" t="str">
        <f>IFERROR(IFERROR(INDEX(Кат!$B:$B,MATCH($N9525,Кат!$I:$I,0)),INDEX(Торг!$B:$B,MATCH($N9525,Торг!$I:$I,0))),"")</f>
        <v/>
      </c>
    </row>
    <row r="9526" spans="1:15">
      <c r="A9526" t="s">
        <v>21180</v>
      </c>
      <c r="C9526" s="191" t="s">
        <v>11235</v>
      </c>
      <c r="E9526" t="s">
        <v>11236</v>
      </c>
      <c r="F9526" t="s">
        <v>11188</v>
      </c>
      <c r="G9526" t="s">
        <v>399</v>
      </c>
      <c r="H9526">
        <v>975</v>
      </c>
      <c r="J9526" t="s">
        <v>22634</v>
      </c>
      <c r="K9526" s="132" t="str">
        <f>IFERROR(IFERROR(INDEX(Кат!$O:$O,MATCH($C9526,Кат!$I:$I,0)),INDEX(Торг!$L:$L,MATCH($C9526,Торг!$I:$I,0))),"")</f>
        <v/>
      </c>
      <c r="L9526" s="132" t="str">
        <f>IFERROR(IFERROR(INDEX(Кат!$A:$A,MATCH($C9526,Кат!$I:$I,0)),INDEX(Торг!$A:$A,MATCH($C9526,Торг!$I:$I,0))),"")</f>
        <v/>
      </c>
      <c r="M9526" s="132" t="str">
        <f>IFERROR(IFERROR(INDEX(Кат!$B:$B,MATCH($C9526,Кат!$I:$I,0)),INDEX(Торг!$B:$B,MATCH($C9526,Торг!$I:$I,0))),"")</f>
        <v/>
      </c>
      <c r="N9526" s="132" t="str">
        <f t="shared" si="148"/>
        <v>МОТОР СУПЕР 21130-2906010-00</v>
      </c>
      <c r="O9526" s="132" t="str">
        <f>IFERROR(IFERROR(INDEX(Кат!$B:$B,MATCH($N9526,Кат!$I:$I,0)),INDEX(Торг!$B:$B,MATCH($N9526,Торг!$I:$I,0))),"")</f>
        <v/>
      </c>
    </row>
    <row r="9527" spans="1:15">
      <c r="A9527" t="s">
        <v>21181</v>
      </c>
      <c r="C9527" s="191" t="s">
        <v>11237</v>
      </c>
      <c r="E9527" t="s">
        <v>11238</v>
      </c>
      <c r="F9527" t="s">
        <v>11188</v>
      </c>
      <c r="G9527" t="s">
        <v>399</v>
      </c>
      <c r="H9527">
        <v>1050</v>
      </c>
      <c r="J9527" t="s">
        <v>22634</v>
      </c>
      <c r="K9527" s="132" t="str">
        <f>IFERROR(IFERROR(INDEX(Кат!$O:$O,MATCH($C9527,Кат!$I:$I,0)),INDEX(Торг!$L:$L,MATCH($C9527,Торг!$I:$I,0))),"")</f>
        <v/>
      </c>
      <c r="L9527" s="132" t="str">
        <f>IFERROR(IFERROR(INDEX(Кат!$A:$A,MATCH($C9527,Кат!$I:$I,0)),INDEX(Торг!$A:$A,MATCH($C9527,Торг!$I:$I,0))),"")</f>
        <v/>
      </c>
      <c r="M9527" s="132" t="str">
        <f>IFERROR(IFERROR(INDEX(Кат!$B:$B,MATCH($C9527,Кат!$I:$I,0)),INDEX(Торг!$B:$B,MATCH($C9527,Торг!$I:$I,0))),"")</f>
        <v/>
      </c>
      <c r="N9527" s="132" t="str">
        <f t="shared" si="148"/>
        <v>МОТОР СУПЕР 21210-2906010-00</v>
      </c>
      <c r="O9527" s="132" t="str">
        <f>IFERROR(IFERROR(INDEX(Кат!$B:$B,MATCH($N9527,Кат!$I:$I,0)),INDEX(Торг!$B:$B,MATCH($N9527,Торг!$I:$I,0))),"")</f>
        <v/>
      </c>
    </row>
    <row r="9528" spans="1:15">
      <c r="A9528" t="s">
        <v>21182</v>
      </c>
      <c r="C9528" s="191" t="s">
        <v>11239</v>
      </c>
      <c r="E9528" t="s">
        <v>11240</v>
      </c>
      <c r="F9528" t="s">
        <v>11188</v>
      </c>
      <c r="G9528" t="s">
        <v>399</v>
      </c>
      <c r="H9528">
        <v>1820</v>
      </c>
      <c r="J9528" t="s">
        <v>22634</v>
      </c>
      <c r="K9528" s="132" t="str">
        <f>IFERROR(IFERROR(INDEX(Кат!$O:$O,MATCH($C9528,Кат!$I:$I,0)),INDEX(Торг!$L:$L,MATCH($C9528,Торг!$I:$I,0))),"")</f>
        <v/>
      </c>
      <c r="L9528" s="132" t="str">
        <f>IFERROR(IFERROR(INDEX(Кат!$A:$A,MATCH($C9528,Кат!$I:$I,0)),INDEX(Торг!$A:$A,MATCH($C9528,Торг!$I:$I,0))),"")</f>
        <v/>
      </c>
      <c r="M9528" s="132" t="str">
        <f>IFERROR(IFERROR(INDEX(Кат!$B:$B,MATCH($C9528,Кат!$I:$I,0)),INDEX(Торг!$B:$B,MATCH($C9528,Торг!$I:$I,0))),"")</f>
        <v/>
      </c>
      <c r="N9528" s="132" t="str">
        <f t="shared" si="148"/>
        <v>МОТОР СУПЕР 21214-2906010-01</v>
      </c>
      <c r="O9528" s="132" t="str">
        <f>IFERROR(IFERROR(INDEX(Кат!$B:$B,MATCH($N9528,Кат!$I:$I,0)),INDEX(Торг!$B:$B,MATCH($N9528,Торг!$I:$I,0))),"")</f>
        <v/>
      </c>
    </row>
    <row r="9529" spans="1:15">
      <c r="A9529" t="s">
        <v>21183</v>
      </c>
      <c r="C9529" s="191" t="s">
        <v>11241</v>
      </c>
      <c r="E9529" t="s">
        <v>11242</v>
      </c>
      <c r="F9529" t="s">
        <v>11188</v>
      </c>
      <c r="G9529" t="s">
        <v>399</v>
      </c>
      <c r="H9529">
        <v>1750</v>
      </c>
      <c r="J9529" t="s">
        <v>22634</v>
      </c>
      <c r="K9529" s="132" t="str">
        <f>IFERROR(IFERROR(INDEX(Кат!$O:$O,MATCH($C9529,Кат!$I:$I,0)),INDEX(Торг!$L:$L,MATCH($C9529,Торг!$I:$I,0))),"")</f>
        <v/>
      </c>
      <c r="L9529" s="132" t="str">
        <f>IFERROR(IFERROR(INDEX(Кат!$A:$A,MATCH($C9529,Кат!$I:$I,0)),INDEX(Торг!$A:$A,MATCH($C9529,Торг!$I:$I,0))),"")</f>
        <v/>
      </c>
      <c r="M9529" s="132" t="str">
        <f>IFERROR(IFERROR(INDEX(Кат!$B:$B,MATCH($C9529,Кат!$I:$I,0)),INDEX(Торг!$B:$B,MATCH($C9529,Торг!$I:$I,0))),"")</f>
        <v/>
      </c>
      <c r="N9529" s="132" t="str">
        <f t="shared" si="148"/>
        <v>МОТОР СУПЕР 21700-2906010-00</v>
      </c>
      <c r="O9529" s="132" t="str">
        <f>IFERROR(IFERROR(INDEX(Кат!$B:$B,MATCH($N9529,Кат!$I:$I,0)),INDEX(Торг!$B:$B,MATCH($N9529,Торг!$I:$I,0))),"")</f>
        <v/>
      </c>
    </row>
    <row r="9530" spans="1:15">
      <c r="A9530" t="s">
        <v>21184</v>
      </c>
      <c r="C9530" s="191" t="s">
        <v>11243</v>
      </c>
      <c r="E9530" t="s">
        <v>11244</v>
      </c>
      <c r="F9530" t="s">
        <v>11188</v>
      </c>
      <c r="G9530" t="s">
        <v>399</v>
      </c>
      <c r="H9530">
        <v>1650</v>
      </c>
      <c r="J9530" t="s">
        <v>22634</v>
      </c>
      <c r="K9530" s="132" t="str">
        <f>IFERROR(IFERROR(INDEX(Кат!$O:$O,MATCH($C9530,Кат!$I:$I,0)),INDEX(Торг!$L:$L,MATCH($C9530,Торг!$I:$I,0))),"")</f>
        <v/>
      </c>
      <c r="L9530" s="132" t="str">
        <f>IFERROR(IFERROR(INDEX(Кат!$A:$A,MATCH($C9530,Кат!$I:$I,0)),INDEX(Торг!$A:$A,MATCH($C9530,Торг!$I:$I,0))),"")</f>
        <v/>
      </c>
      <c r="M9530" s="132" t="str">
        <f>IFERROR(IFERROR(INDEX(Кат!$B:$B,MATCH($C9530,Кат!$I:$I,0)),INDEX(Торг!$B:$B,MATCH($C9530,Торг!$I:$I,0))),"")</f>
        <v/>
      </c>
      <c r="N9530" s="132" t="str">
        <f t="shared" si="148"/>
        <v>МОТОР СУПЕР 21900-2906010-00</v>
      </c>
      <c r="O9530" s="132" t="str">
        <f>IFERROR(IFERROR(INDEX(Кат!$B:$B,MATCH($N9530,Кат!$I:$I,0)),INDEX(Торг!$B:$B,MATCH($N9530,Торг!$I:$I,0))),"")</f>
        <v/>
      </c>
    </row>
    <row r="9531" spans="1:15">
      <c r="A9531" t="s">
        <v>21185</v>
      </c>
      <c r="C9531" s="191" t="s">
        <v>11245</v>
      </c>
      <c r="E9531" t="s">
        <v>11246</v>
      </c>
      <c r="F9531" t="s">
        <v>11188</v>
      </c>
      <c r="G9531" t="s">
        <v>399</v>
      </c>
      <c r="H9531">
        <v>440</v>
      </c>
      <c r="J9531" t="s">
        <v>22634</v>
      </c>
      <c r="K9531" s="132" t="str">
        <f>IFERROR(IFERROR(INDEX(Кат!$O:$O,MATCH($C9531,Кат!$I:$I,0)),INDEX(Торг!$L:$L,MATCH($C9531,Торг!$I:$I,0))),"")</f>
        <v/>
      </c>
      <c r="L9531" s="132" t="str">
        <f>IFERROR(IFERROR(INDEX(Кат!$A:$A,MATCH($C9531,Кат!$I:$I,0)),INDEX(Торг!$A:$A,MATCH($C9531,Торг!$I:$I,0))),"")</f>
        <v/>
      </c>
      <c r="M9531" s="132" t="str">
        <f>IFERROR(IFERROR(INDEX(Кат!$B:$B,MATCH($C9531,Кат!$I:$I,0)),INDEX(Торг!$B:$B,MATCH($C9531,Торг!$I:$I,0))),"")</f>
        <v/>
      </c>
      <c r="N9531" s="132" t="str">
        <f t="shared" si="148"/>
        <v>МОТОР СУПЕР 11180-2906050-00</v>
      </c>
      <c r="O9531" s="132" t="str">
        <f>IFERROR(IFERROR(INDEX(Кат!$B:$B,MATCH($N9531,Кат!$I:$I,0)),INDEX(Торг!$B:$B,MATCH($N9531,Торг!$I:$I,0))),"")</f>
        <v/>
      </c>
    </row>
    <row r="9532" spans="1:15">
      <c r="A9532" t="s">
        <v>21186</v>
      </c>
      <c r="C9532" s="191" t="s">
        <v>11247</v>
      </c>
      <c r="E9532" t="s">
        <v>11248</v>
      </c>
      <c r="F9532" t="s">
        <v>11188</v>
      </c>
      <c r="G9532" t="s">
        <v>399</v>
      </c>
      <c r="H9532">
        <v>370</v>
      </c>
      <c r="J9532" t="s">
        <v>22634</v>
      </c>
      <c r="K9532" s="132" t="str">
        <f>IFERROR(IFERROR(INDEX(Кат!$O:$O,MATCH($C9532,Кат!$I:$I,0)),INDEX(Торг!$L:$L,MATCH($C9532,Торг!$I:$I,0))),"")</f>
        <v/>
      </c>
      <c r="L9532" s="132" t="str">
        <f>IFERROR(IFERROR(INDEX(Кат!$A:$A,MATCH($C9532,Кат!$I:$I,0)),INDEX(Торг!$A:$A,MATCH($C9532,Торг!$I:$I,0))),"")</f>
        <v/>
      </c>
      <c r="M9532" s="132" t="str">
        <f>IFERROR(IFERROR(INDEX(Кат!$B:$B,MATCH($C9532,Кат!$I:$I,0)),INDEX(Торг!$B:$B,MATCH($C9532,Торг!$I:$I,0))),"")</f>
        <v/>
      </c>
      <c r="N9532" s="132" t="str">
        <f t="shared" si="148"/>
        <v>МОТОР СУПЕР 21080-2906050-00</v>
      </c>
      <c r="O9532" s="132" t="str">
        <f>IFERROR(IFERROR(INDEX(Кат!$B:$B,MATCH($N9532,Кат!$I:$I,0)),INDEX(Торг!$B:$B,MATCH($N9532,Торг!$I:$I,0))),"")</f>
        <v/>
      </c>
    </row>
    <row r="9533" spans="1:15">
      <c r="A9533" t="s">
        <v>21187</v>
      </c>
      <c r="C9533" s="191" t="s">
        <v>11249</v>
      </c>
      <c r="E9533" t="s">
        <v>11250</v>
      </c>
      <c r="F9533" t="s">
        <v>11188</v>
      </c>
      <c r="G9533" t="s">
        <v>399</v>
      </c>
      <c r="H9533">
        <v>230</v>
      </c>
      <c r="J9533" t="s">
        <v>22634</v>
      </c>
      <c r="K9533" s="132" t="str">
        <f>IFERROR(IFERROR(INDEX(Кат!$O:$O,MATCH($C9533,Кат!$I:$I,0)),INDEX(Торг!$L:$L,MATCH($C9533,Торг!$I:$I,0))),"")</f>
        <v/>
      </c>
      <c r="L9533" s="132" t="str">
        <f>IFERROR(IFERROR(INDEX(Кат!$A:$A,MATCH($C9533,Кат!$I:$I,0)),INDEX(Торг!$A:$A,MATCH($C9533,Торг!$I:$I,0))),"")</f>
        <v/>
      </c>
      <c r="M9533" s="132" t="str">
        <f>IFERROR(IFERROR(INDEX(Кат!$B:$B,MATCH($C9533,Кат!$I:$I,0)),INDEX(Торг!$B:$B,MATCH($C9533,Торг!$I:$I,0))),"")</f>
        <v/>
      </c>
      <c r="N9533" s="132" t="str">
        <f t="shared" si="148"/>
        <v>МОТОР СУПЕР 21100-2906050-00</v>
      </c>
      <c r="O9533" s="132" t="str">
        <f>IFERROR(IFERROR(INDEX(Кат!$B:$B,MATCH($N9533,Кат!$I:$I,0)),INDEX(Торг!$B:$B,MATCH($N9533,Торг!$I:$I,0))),"")</f>
        <v/>
      </c>
    </row>
    <row r="9534" spans="1:15">
      <c r="A9534" t="s">
        <v>21188</v>
      </c>
      <c r="C9534" s="191" t="s">
        <v>11251</v>
      </c>
      <c r="E9534" t="s">
        <v>11252</v>
      </c>
      <c r="F9534" t="s">
        <v>11188</v>
      </c>
      <c r="G9534" t="s">
        <v>399</v>
      </c>
      <c r="H9534">
        <v>440</v>
      </c>
      <c r="J9534" t="s">
        <v>22634</v>
      </c>
      <c r="K9534" s="132" t="str">
        <f>IFERROR(IFERROR(INDEX(Кат!$O:$O,MATCH($C9534,Кат!$I:$I,0)),INDEX(Торг!$L:$L,MATCH($C9534,Торг!$I:$I,0))),"")</f>
        <v/>
      </c>
      <c r="L9534" s="132" t="str">
        <f>IFERROR(IFERROR(INDEX(Кат!$A:$A,MATCH($C9534,Кат!$I:$I,0)),INDEX(Торг!$A:$A,MATCH($C9534,Торг!$I:$I,0))),"")</f>
        <v/>
      </c>
      <c r="M9534" s="132" t="str">
        <f>IFERROR(IFERROR(INDEX(Кат!$B:$B,MATCH($C9534,Кат!$I:$I,0)),INDEX(Торг!$B:$B,MATCH($C9534,Торг!$I:$I,0))),"")</f>
        <v/>
      </c>
      <c r="N9534" s="132" t="str">
        <f t="shared" si="148"/>
        <v>МОТОР СУПЕР 21900-2906050-90</v>
      </c>
      <c r="O9534" s="132" t="str">
        <f>IFERROR(IFERROR(INDEX(Кат!$B:$B,MATCH($N9534,Кат!$I:$I,0)),INDEX(Торг!$B:$B,MATCH($N9534,Торг!$I:$I,0))),"")</f>
        <v/>
      </c>
    </row>
    <row r="9535" spans="1:15">
      <c r="A9535" t="s">
        <v>21189</v>
      </c>
      <c r="C9535" s="191" t="s">
        <v>11253</v>
      </c>
      <c r="E9535" t="s">
        <v>11254</v>
      </c>
      <c r="F9535" t="s">
        <v>11188</v>
      </c>
      <c r="G9535" t="s">
        <v>399</v>
      </c>
      <c r="H9535">
        <v>220</v>
      </c>
      <c r="J9535" t="s">
        <v>22634</v>
      </c>
      <c r="K9535" s="132" t="str">
        <f>IFERROR(IFERROR(INDEX(Кат!$O:$O,MATCH($C9535,Кат!$I:$I,0)),INDEX(Торг!$L:$L,MATCH($C9535,Торг!$I:$I,0))),"")</f>
        <v/>
      </c>
      <c r="L9535" s="132" t="str">
        <f>IFERROR(IFERROR(INDEX(Кат!$A:$A,MATCH($C9535,Кат!$I:$I,0)),INDEX(Торг!$A:$A,MATCH($C9535,Торг!$I:$I,0))),"")</f>
        <v/>
      </c>
      <c r="M9535" s="132" t="str">
        <f>IFERROR(IFERROR(INDEX(Кат!$B:$B,MATCH($C9535,Кат!$I:$I,0)),INDEX(Торг!$B:$B,MATCH($C9535,Торг!$I:$I,0))),"")</f>
        <v/>
      </c>
      <c r="N9535" s="132" t="str">
        <f t="shared" si="148"/>
        <v>МОТОР СУПЕР 21120-1109080-99</v>
      </c>
      <c r="O9535" s="132" t="str">
        <f>IFERROR(IFERROR(INDEX(Кат!$B:$B,MATCH($N9535,Кат!$I:$I,0)),INDEX(Торг!$B:$B,MATCH($N9535,Торг!$I:$I,0))),"")</f>
        <v/>
      </c>
    </row>
    <row r="9536" spans="1:15">
      <c r="A9536" t="s">
        <v>24769</v>
      </c>
      <c r="C9536" s="191"/>
      <c r="E9536" t="s">
        <v>24770</v>
      </c>
      <c r="J9536" t="s">
        <v>22634</v>
      </c>
      <c r="K9536" s="132" t="str">
        <f>IFERROR(IFERROR(INDEX(Кат!$O:$O,MATCH($C9536,Кат!$I:$I,0)),INDEX(Торг!$L:$L,MATCH($C9536,Торг!$I:$I,0))),"")</f>
        <v/>
      </c>
      <c r="L9536" s="132" t="str">
        <f>IFERROR(IFERROR(INDEX(Кат!$A:$A,MATCH($C9536,Кат!$I:$I,0)),INDEX(Торг!$A:$A,MATCH($C9536,Торг!$I:$I,0))),"")</f>
        <v/>
      </c>
      <c r="M9536" s="132" t="str">
        <f>IFERROR(IFERROR(INDEX(Кат!$B:$B,MATCH($C9536,Кат!$I:$I,0)),INDEX(Торг!$B:$B,MATCH($C9536,Торг!$I:$I,0))),"")</f>
        <v/>
      </c>
      <c r="N9536" s="132" t="str">
        <f t="shared" si="148"/>
        <v xml:space="preserve"> </v>
      </c>
      <c r="O9536" s="132" t="str">
        <f>IFERROR(IFERROR(INDEX(Кат!$B:$B,MATCH($N9536,Кат!$I:$I,0)),INDEX(Торг!$B:$B,MATCH($N9536,Торг!$I:$I,0))),"")</f>
        <v/>
      </c>
    </row>
    <row r="9537" spans="1:15">
      <c r="A9537" t="s">
        <v>21190</v>
      </c>
      <c r="C9537" s="191" t="s">
        <v>11255</v>
      </c>
      <c r="E9537" t="s">
        <v>11256</v>
      </c>
      <c r="F9537" t="s">
        <v>11257</v>
      </c>
      <c r="G9537" t="s">
        <v>399</v>
      </c>
      <c r="H9537">
        <v>1485</v>
      </c>
      <c r="J9537" t="s">
        <v>22634</v>
      </c>
      <c r="K9537" s="132" t="str">
        <f>IFERROR(IFERROR(INDEX(Кат!$O:$O,MATCH($C9537,Кат!$I:$I,0)),INDEX(Торг!$L:$L,MATCH($C9537,Торг!$I:$I,0))),"")</f>
        <v/>
      </c>
      <c r="L9537" s="132" t="str">
        <f>IFERROR(IFERROR(INDEX(Кат!$A:$A,MATCH($C9537,Кат!$I:$I,0)),INDEX(Торг!$A:$A,MATCH($C9537,Торг!$I:$I,0))),"")</f>
        <v/>
      </c>
      <c r="M9537" s="132" t="str">
        <f>IFERROR(IFERROR(INDEX(Кат!$B:$B,MATCH($C9537,Кат!$I:$I,0)),INDEX(Торг!$B:$B,MATCH($C9537,Торг!$I:$I,0))),"")</f>
        <v/>
      </c>
      <c r="N9537" s="132" t="str">
        <f t="shared" si="148"/>
        <v>СААЗ 11198-2915402-50</v>
      </c>
      <c r="O9537" s="132" t="str">
        <f>IFERROR(IFERROR(INDEX(Кат!$B:$B,MATCH($N9537,Кат!$I:$I,0)),INDEX(Торг!$B:$B,MATCH($N9537,Торг!$I:$I,0))),"")</f>
        <v/>
      </c>
    </row>
    <row r="9538" spans="1:15">
      <c r="A9538" t="s">
        <v>21191</v>
      </c>
      <c r="C9538" s="191" t="s">
        <v>11258</v>
      </c>
      <c r="E9538" t="s">
        <v>11259</v>
      </c>
      <c r="F9538" t="s">
        <v>11257</v>
      </c>
      <c r="G9538" t="s">
        <v>399</v>
      </c>
      <c r="H9538">
        <v>1555</v>
      </c>
      <c r="J9538" t="s">
        <v>22634</v>
      </c>
      <c r="K9538" s="132" t="str">
        <f>IFERROR(IFERROR(INDEX(Кат!$O:$O,MATCH($C9538,Кат!$I:$I,0)),INDEX(Торг!$L:$L,MATCH($C9538,Торг!$I:$I,0))),"")</f>
        <v/>
      </c>
      <c r="L9538" s="132" t="str">
        <f>IFERROR(IFERROR(INDEX(Кат!$A:$A,MATCH($C9538,Кат!$I:$I,0)),INDEX(Торг!$A:$A,MATCH($C9538,Торг!$I:$I,0))),"")</f>
        <v/>
      </c>
      <c r="M9538" s="132" t="str">
        <f>IFERROR(IFERROR(INDEX(Кат!$B:$B,MATCH($C9538,Кат!$I:$I,0)),INDEX(Торг!$B:$B,MATCH($C9538,Торг!$I:$I,0))),"")</f>
        <v/>
      </c>
      <c r="N9538" s="132" t="str">
        <f t="shared" si="148"/>
        <v>СААЗ 11180-2915402-20</v>
      </c>
      <c r="O9538" s="132" t="str">
        <f>IFERROR(IFERROR(INDEX(Кат!$B:$B,MATCH($N9538,Кат!$I:$I,0)),INDEX(Торг!$B:$B,MATCH($N9538,Торг!$I:$I,0))),"")</f>
        <v/>
      </c>
    </row>
    <row r="9539" spans="1:15">
      <c r="A9539" t="s">
        <v>21192</v>
      </c>
      <c r="C9539" s="191" t="s">
        <v>11260</v>
      </c>
      <c r="E9539" t="s">
        <v>11261</v>
      </c>
      <c r="F9539" t="s">
        <v>11257</v>
      </c>
      <c r="G9539" t="s">
        <v>399</v>
      </c>
      <c r="H9539">
        <v>605</v>
      </c>
      <c r="J9539" t="s">
        <v>22634</v>
      </c>
      <c r="K9539" s="132" t="str">
        <f>IFERROR(IFERROR(INDEX(Кат!$O:$O,MATCH($C9539,Кат!$I:$I,0)),INDEX(Торг!$L:$L,MATCH($C9539,Торг!$I:$I,0))),"")</f>
        <v/>
      </c>
      <c r="L9539" s="132" t="str">
        <f>IFERROR(IFERROR(INDEX(Кат!$A:$A,MATCH($C9539,Кат!$I:$I,0)),INDEX(Торг!$A:$A,MATCH($C9539,Торг!$I:$I,0))),"")</f>
        <v/>
      </c>
      <c r="M9539" s="132" t="str">
        <f>IFERROR(IFERROR(INDEX(Кат!$B:$B,MATCH($C9539,Кат!$I:$I,0)),INDEX(Торг!$B:$B,MATCH($C9539,Торг!$I:$I,0))),"")</f>
        <v/>
      </c>
      <c r="N9539" s="132" t="str">
        <f t="shared" si="148"/>
        <v>СААЗ 21010-2915402-06</v>
      </c>
      <c r="O9539" s="132" t="str">
        <f>IFERROR(IFERROR(INDEX(Кат!$B:$B,MATCH($N9539,Кат!$I:$I,0)),INDEX(Торг!$B:$B,MATCH($N9539,Торг!$I:$I,0))),"")</f>
        <v/>
      </c>
    </row>
    <row r="9540" spans="1:15">
      <c r="A9540" t="s">
        <v>21193</v>
      </c>
      <c r="C9540" s="191" t="s">
        <v>11262</v>
      </c>
      <c r="E9540" t="s">
        <v>11263</v>
      </c>
      <c r="F9540" t="s">
        <v>11257</v>
      </c>
      <c r="G9540" t="s">
        <v>399</v>
      </c>
      <c r="H9540">
        <v>1640</v>
      </c>
      <c r="J9540" t="s">
        <v>22634</v>
      </c>
      <c r="K9540" s="132" t="str">
        <f>IFERROR(IFERROR(INDEX(Кат!$O:$O,MATCH($C9540,Кат!$I:$I,0)),INDEX(Торг!$L:$L,MATCH($C9540,Торг!$I:$I,0))),"")</f>
        <v/>
      </c>
      <c r="L9540" s="132" t="str">
        <f>IFERROR(IFERROR(INDEX(Кат!$A:$A,MATCH($C9540,Кат!$I:$I,0)),INDEX(Торг!$A:$A,MATCH($C9540,Торг!$I:$I,0))),"")</f>
        <v/>
      </c>
      <c r="M9540" s="132" t="str">
        <f>IFERROR(IFERROR(INDEX(Кат!$B:$B,MATCH($C9540,Кат!$I:$I,0)),INDEX(Торг!$B:$B,MATCH($C9540,Торг!$I:$I,0))),"")</f>
        <v/>
      </c>
      <c r="N9540" s="132" t="str">
        <f t="shared" si="148"/>
        <v>СААЗ 21080-2915402-10</v>
      </c>
      <c r="O9540" s="132" t="str">
        <f>IFERROR(IFERROR(INDEX(Кат!$B:$B,MATCH($N9540,Кат!$I:$I,0)),INDEX(Торг!$B:$B,MATCH($N9540,Торг!$I:$I,0))),"")</f>
        <v/>
      </c>
    </row>
    <row r="9541" spans="1:15">
      <c r="A9541" t="s">
        <v>21194</v>
      </c>
      <c r="C9541" s="191" t="s">
        <v>11264</v>
      </c>
      <c r="E9541" t="s">
        <v>11265</v>
      </c>
      <c r="F9541" t="s">
        <v>11257</v>
      </c>
      <c r="G9541" t="s">
        <v>399</v>
      </c>
      <c r="H9541">
        <v>1800</v>
      </c>
      <c r="J9541" t="s">
        <v>22634</v>
      </c>
      <c r="K9541" s="132" t="str">
        <f>IFERROR(IFERROR(INDEX(Кат!$O:$O,MATCH($C9541,Кат!$I:$I,0)),INDEX(Торг!$L:$L,MATCH($C9541,Торг!$I:$I,0))),"")</f>
        <v/>
      </c>
      <c r="L9541" s="132" t="str">
        <f>IFERROR(IFERROR(INDEX(Кат!$A:$A,MATCH($C9541,Кат!$I:$I,0)),INDEX(Торг!$A:$A,MATCH($C9541,Торг!$I:$I,0))),"")</f>
        <v/>
      </c>
      <c r="M9541" s="132" t="str">
        <f>IFERROR(IFERROR(INDEX(Кат!$B:$B,MATCH($C9541,Кат!$I:$I,0)),INDEX(Торг!$B:$B,MATCH($C9541,Торг!$I:$I,0))),"")</f>
        <v/>
      </c>
      <c r="N9541" s="132" t="str">
        <f t="shared" si="148"/>
        <v>СААЗ 21100-2915402-01</v>
      </c>
      <c r="O9541" s="132" t="str">
        <f>IFERROR(IFERROR(INDEX(Кат!$B:$B,MATCH($N9541,Кат!$I:$I,0)),INDEX(Торг!$B:$B,MATCH($N9541,Торг!$I:$I,0))),"")</f>
        <v/>
      </c>
    </row>
    <row r="9542" spans="1:15">
      <c r="A9542" t="s">
        <v>21195</v>
      </c>
      <c r="C9542" s="191" t="s">
        <v>11266</v>
      </c>
      <c r="E9542" t="s">
        <v>11267</v>
      </c>
      <c r="F9542" t="s">
        <v>11257</v>
      </c>
      <c r="G9542" t="s">
        <v>399</v>
      </c>
      <c r="H9542">
        <v>880</v>
      </c>
      <c r="J9542" t="s">
        <v>22634</v>
      </c>
      <c r="K9542" s="132" t="str">
        <f>IFERROR(IFERROR(INDEX(Кат!$O:$O,MATCH($C9542,Кат!$I:$I,0)),INDEX(Торг!$L:$L,MATCH($C9542,Торг!$I:$I,0))),"")</f>
        <v/>
      </c>
      <c r="L9542" s="132" t="str">
        <f>IFERROR(IFERROR(INDEX(Кат!$A:$A,MATCH($C9542,Кат!$I:$I,0)),INDEX(Торг!$A:$A,MATCH($C9542,Торг!$I:$I,0))),"")</f>
        <v/>
      </c>
      <c r="M9542" s="132" t="str">
        <f>IFERROR(IFERROR(INDEX(Кат!$B:$B,MATCH($C9542,Кат!$I:$I,0)),INDEX(Торг!$B:$B,MATCH($C9542,Торг!$I:$I,0))),"")</f>
        <v/>
      </c>
      <c r="N9542" s="132" t="str">
        <f t="shared" si="148"/>
        <v>СААЗ 21210-2915402-03</v>
      </c>
      <c r="O9542" s="132" t="str">
        <f>IFERROR(IFERROR(INDEX(Кат!$B:$B,MATCH($N9542,Кат!$I:$I,0)),INDEX(Торг!$B:$B,MATCH($N9542,Торг!$I:$I,0))),"")</f>
        <v/>
      </c>
    </row>
    <row r="9543" spans="1:15">
      <c r="A9543" t="s">
        <v>21196</v>
      </c>
      <c r="C9543" s="191" t="s">
        <v>11268</v>
      </c>
      <c r="E9543" t="s">
        <v>11269</v>
      </c>
      <c r="F9543" t="s">
        <v>11257</v>
      </c>
      <c r="G9543" t="s">
        <v>399</v>
      </c>
      <c r="H9543">
        <v>1015</v>
      </c>
      <c r="J9543" t="s">
        <v>22634</v>
      </c>
      <c r="K9543" s="132" t="str">
        <f>IFERROR(IFERROR(INDEX(Кат!$O:$O,MATCH($C9543,Кат!$I:$I,0)),INDEX(Торг!$L:$L,MATCH($C9543,Торг!$I:$I,0))),"")</f>
        <v/>
      </c>
      <c r="L9543" s="132" t="str">
        <f>IFERROR(IFERROR(INDEX(Кат!$A:$A,MATCH($C9543,Кат!$I:$I,0)),INDEX(Торг!$A:$A,MATCH($C9543,Торг!$I:$I,0))),"")</f>
        <v/>
      </c>
      <c r="M9543" s="132" t="str">
        <f>IFERROR(IFERROR(INDEX(Кат!$B:$B,MATCH($C9543,Кат!$I:$I,0)),INDEX(Торг!$B:$B,MATCH($C9543,Торг!$I:$I,0))),"")</f>
        <v/>
      </c>
      <c r="N9543" s="132" t="str">
        <f t="shared" si="148"/>
        <v>СААЗ 21214-2915402-00</v>
      </c>
      <c r="O9543" s="132" t="str">
        <f>IFERROR(IFERROR(INDEX(Кат!$B:$B,MATCH($N9543,Кат!$I:$I,0)),INDEX(Торг!$B:$B,MATCH($N9543,Торг!$I:$I,0))),"")</f>
        <v/>
      </c>
    </row>
    <row r="9544" spans="1:15">
      <c r="A9544" t="s">
        <v>21197</v>
      </c>
      <c r="C9544" s="191" t="s">
        <v>11270</v>
      </c>
      <c r="E9544" t="s">
        <v>11271</v>
      </c>
      <c r="F9544" t="s">
        <v>11257</v>
      </c>
      <c r="G9544" t="s">
        <v>399</v>
      </c>
      <c r="H9544">
        <v>1350</v>
      </c>
      <c r="J9544" t="s">
        <v>22634</v>
      </c>
      <c r="K9544" s="132" t="str">
        <f>IFERROR(IFERROR(INDEX(Кат!$O:$O,MATCH($C9544,Кат!$I:$I,0)),INDEX(Торг!$L:$L,MATCH($C9544,Торг!$I:$I,0))),"")</f>
        <v/>
      </c>
      <c r="L9544" s="132" t="str">
        <f>IFERROR(IFERROR(INDEX(Кат!$A:$A,MATCH($C9544,Кат!$I:$I,0)),INDEX(Торг!$A:$A,MATCH($C9544,Торг!$I:$I,0))),"")</f>
        <v/>
      </c>
      <c r="M9544" s="132" t="str">
        <f>IFERROR(IFERROR(INDEX(Кат!$B:$B,MATCH($C9544,Кат!$I:$I,0)),INDEX(Торг!$B:$B,MATCH($C9544,Торг!$I:$I,0))),"")</f>
        <v/>
      </c>
      <c r="N9544" s="132" t="str">
        <f t="shared" ref="N9544:N9607" si="149">_xlfn.CONCAT(F9544," ",C9544)</f>
        <v>СААЗ 45000-2915402-00</v>
      </c>
      <c r="O9544" s="132" t="str">
        <f>IFERROR(IFERROR(INDEX(Кат!$B:$B,MATCH($N9544,Кат!$I:$I,0)),INDEX(Торг!$B:$B,MATCH($N9544,Торг!$I:$I,0))),"")</f>
        <v/>
      </c>
    </row>
    <row r="9545" spans="1:15">
      <c r="A9545" t="s">
        <v>21198</v>
      </c>
      <c r="C9545" s="191" t="s">
        <v>11272</v>
      </c>
      <c r="E9545" t="s">
        <v>11273</v>
      </c>
      <c r="F9545" t="s">
        <v>11257</v>
      </c>
      <c r="G9545" t="s">
        <v>399</v>
      </c>
      <c r="H9545">
        <v>1420</v>
      </c>
      <c r="J9545" t="s">
        <v>22634</v>
      </c>
      <c r="K9545" s="132" t="str">
        <f>IFERROR(IFERROR(INDEX(Кат!$O:$O,MATCH($C9545,Кат!$I:$I,0)),INDEX(Торг!$L:$L,MATCH($C9545,Торг!$I:$I,0))),"")</f>
        <v/>
      </c>
      <c r="L9545" s="132" t="str">
        <f>IFERROR(IFERROR(INDEX(Кат!$A:$A,MATCH($C9545,Кат!$I:$I,0)),INDEX(Торг!$A:$A,MATCH($C9545,Торг!$I:$I,0))),"")</f>
        <v/>
      </c>
      <c r="M9545" s="132" t="str">
        <f>IFERROR(IFERROR(INDEX(Кат!$B:$B,MATCH($C9545,Кат!$I:$I,0)),INDEX(Торг!$B:$B,MATCH($C9545,Торг!$I:$I,0))),"")</f>
        <v/>
      </c>
      <c r="N9545" s="132" t="str">
        <f t="shared" si="149"/>
        <v>СААЗ 21700-2915402-10</v>
      </c>
      <c r="O9545" s="132" t="str">
        <f>IFERROR(IFERROR(INDEX(Кат!$B:$B,MATCH($N9545,Кат!$I:$I,0)),INDEX(Торг!$B:$B,MATCH($N9545,Торг!$I:$I,0))),"")</f>
        <v/>
      </c>
    </row>
    <row r="9546" spans="1:15">
      <c r="A9546" t="s">
        <v>21199</v>
      </c>
      <c r="C9546" s="191" t="s">
        <v>11274</v>
      </c>
      <c r="E9546" t="s">
        <v>11275</v>
      </c>
      <c r="F9546" t="s">
        <v>11257</v>
      </c>
      <c r="G9546" t="s">
        <v>399</v>
      </c>
      <c r="H9546">
        <v>1450</v>
      </c>
      <c r="J9546" t="s">
        <v>22634</v>
      </c>
      <c r="K9546" s="132" t="str">
        <f>IFERROR(IFERROR(INDEX(Кат!$O:$O,MATCH($C9546,Кат!$I:$I,0)),INDEX(Торг!$L:$L,MATCH($C9546,Торг!$I:$I,0))),"")</f>
        <v/>
      </c>
      <c r="L9546" s="132" t="str">
        <f>IFERROR(IFERROR(INDEX(Кат!$A:$A,MATCH($C9546,Кат!$I:$I,0)),INDEX(Торг!$A:$A,MATCH($C9546,Торг!$I:$I,0))),"")</f>
        <v/>
      </c>
      <c r="M9546" s="132" t="str">
        <f>IFERROR(IFERROR(INDEX(Кат!$B:$B,MATCH($C9546,Кат!$I:$I,0)),INDEX(Торг!$B:$B,MATCH($C9546,Торг!$I:$I,0))),"")</f>
        <v/>
      </c>
      <c r="N9546" s="132" t="str">
        <f t="shared" si="149"/>
        <v>СААЗ 21900-2915402-00</v>
      </c>
      <c r="O9546" s="132" t="str">
        <f>IFERROR(IFERROR(INDEX(Кат!$B:$B,MATCH($N9546,Кат!$I:$I,0)),INDEX(Торг!$B:$B,MATCH($N9546,Торг!$I:$I,0))),"")</f>
        <v/>
      </c>
    </row>
    <row r="9547" spans="1:15">
      <c r="A9547" t="s">
        <v>21200</v>
      </c>
      <c r="C9547" s="191" t="s">
        <v>11276</v>
      </c>
      <c r="E9547" t="s">
        <v>11277</v>
      </c>
      <c r="F9547" t="s">
        <v>11257</v>
      </c>
      <c r="G9547" t="s">
        <v>399</v>
      </c>
      <c r="H9547">
        <v>1845</v>
      </c>
      <c r="J9547" t="s">
        <v>22634</v>
      </c>
      <c r="K9547" s="132" t="str">
        <f>IFERROR(IFERROR(INDEX(Кат!$O:$O,MATCH($C9547,Кат!$I:$I,0)),INDEX(Торг!$L:$L,MATCH($C9547,Торг!$I:$I,0))),"")</f>
        <v/>
      </c>
      <c r="L9547" s="132" t="str">
        <f>IFERROR(IFERROR(INDEX(Кат!$A:$A,MATCH($C9547,Кат!$I:$I,0)),INDEX(Торг!$A:$A,MATCH($C9547,Торг!$I:$I,0))),"")</f>
        <v/>
      </c>
      <c r="M9547" s="132" t="str">
        <f>IFERROR(IFERROR(INDEX(Кат!$B:$B,MATCH($C9547,Кат!$I:$I,0)),INDEX(Торг!$B:$B,MATCH($C9547,Торг!$I:$I,0))),"")</f>
        <v/>
      </c>
      <c r="N9547" s="132" t="str">
        <f t="shared" si="149"/>
        <v>СААЗ 11180-2915403-90</v>
      </c>
      <c r="O9547" s="132" t="str">
        <f>IFERROR(IFERROR(INDEX(Кат!$B:$B,MATCH($N9547,Кат!$I:$I,0)),INDEX(Торг!$B:$B,MATCH($N9547,Торг!$I:$I,0))),"")</f>
        <v/>
      </c>
    </row>
    <row r="9548" spans="1:15">
      <c r="A9548" t="s">
        <v>21201</v>
      </c>
      <c r="C9548" s="191" t="s">
        <v>11278</v>
      </c>
      <c r="E9548" t="s">
        <v>11279</v>
      </c>
      <c r="F9548" t="s">
        <v>11257</v>
      </c>
      <c r="G9548" t="s">
        <v>399</v>
      </c>
      <c r="H9548">
        <v>1535</v>
      </c>
      <c r="J9548" t="s">
        <v>22634</v>
      </c>
      <c r="K9548" s="132" t="str">
        <f>IFERROR(IFERROR(INDEX(Кат!$O:$O,MATCH($C9548,Кат!$I:$I,0)),INDEX(Торг!$L:$L,MATCH($C9548,Торг!$I:$I,0))),"")</f>
        <v/>
      </c>
      <c r="L9548" s="132" t="str">
        <f>IFERROR(IFERROR(INDEX(Кат!$A:$A,MATCH($C9548,Кат!$I:$I,0)),INDEX(Торг!$A:$A,MATCH($C9548,Торг!$I:$I,0))),"")</f>
        <v/>
      </c>
      <c r="M9548" s="132" t="str">
        <f>IFERROR(IFERROR(INDEX(Кат!$B:$B,MATCH($C9548,Кат!$I:$I,0)),INDEX(Торг!$B:$B,MATCH($C9548,Торг!$I:$I,0))),"")</f>
        <v/>
      </c>
      <c r="N9548" s="132" t="str">
        <f t="shared" si="149"/>
        <v>СААЗ 21080-2915403-90</v>
      </c>
      <c r="O9548" s="132" t="str">
        <f>IFERROR(IFERROR(INDEX(Кат!$B:$B,MATCH($N9548,Кат!$I:$I,0)),INDEX(Торг!$B:$B,MATCH($N9548,Торг!$I:$I,0))),"")</f>
        <v/>
      </c>
    </row>
    <row r="9549" spans="1:15">
      <c r="A9549" t="s">
        <v>21202</v>
      </c>
      <c r="C9549" s="191" t="s">
        <v>11280</v>
      </c>
      <c r="E9549" t="s">
        <v>11281</v>
      </c>
      <c r="F9549" t="s">
        <v>11257</v>
      </c>
      <c r="G9549" t="s">
        <v>399</v>
      </c>
      <c r="H9549">
        <v>1420</v>
      </c>
      <c r="J9549" t="s">
        <v>22634</v>
      </c>
      <c r="K9549" s="132" t="str">
        <f>IFERROR(IFERROR(INDEX(Кат!$O:$O,MATCH($C9549,Кат!$I:$I,0)),INDEX(Торг!$L:$L,MATCH($C9549,Торг!$I:$I,0))),"")</f>
        <v/>
      </c>
      <c r="L9549" s="132" t="str">
        <f>IFERROR(IFERROR(INDEX(Кат!$A:$A,MATCH($C9549,Кат!$I:$I,0)),INDEX(Торг!$A:$A,MATCH($C9549,Торг!$I:$I,0))),"")</f>
        <v/>
      </c>
      <c r="M9549" s="132" t="str">
        <f>IFERROR(IFERROR(INDEX(Кат!$B:$B,MATCH($C9549,Кат!$I:$I,0)),INDEX(Торг!$B:$B,MATCH($C9549,Торг!$I:$I,0))),"")</f>
        <v/>
      </c>
      <c r="N9549" s="132" t="str">
        <f t="shared" si="149"/>
        <v>СААЗ 21700-2915403-90</v>
      </c>
      <c r="O9549" s="132" t="str">
        <f>IFERROR(IFERROR(INDEX(Кат!$B:$B,MATCH($N9549,Кат!$I:$I,0)),INDEX(Торг!$B:$B,MATCH($N9549,Торг!$I:$I,0))),"")</f>
        <v/>
      </c>
    </row>
    <row r="9550" spans="1:15">
      <c r="A9550" t="s">
        <v>21203</v>
      </c>
      <c r="C9550" s="191" t="s">
        <v>11282</v>
      </c>
      <c r="E9550" t="s">
        <v>11283</v>
      </c>
      <c r="F9550" t="s">
        <v>11257</v>
      </c>
      <c r="G9550" t="s">
        <v>399</v>
      </c>
      <c r="H9550">
        <v>605</v>
      </c>
      <c r="J9550" t="s">
        <v>22634</v>
      </c>
      <c r="K9550" s="132" t="str">
        <f>IFERROR(IFERROR(INDEX(Кат!$O:$O,MATCH($C9550,Кат!$I:$I,0)),INDEX(Торг!$L:$L,MATCH($C9550,Торг!$I:$I,0))),"")</f>
        <v/>
      </c>
      <c r="L9550" s="132" t="str">
        <f>IFERROR(IFERROR(INDEX(Кат!$A:$A,MATCH($C9550,Кат!$I:$I,0)),INDEX(Торг!$A:$A,MATCH($C9550,Торг!$I:$I,0))),"")</f>
        <v/>
      </c>
      <c r="M9550" s="132" t="str">
        <f>IFERROR(IFERROR(INDEX(Кат!$B:$B,MATCH($C9550,Кат!$I:$I,0)),INDEX(Торг!$B:$B,MATCH($C9550,Торг!$I:$I,0))),"")</f>
        <v/>
      </c>
      <c r="N9550" s="132" t="str">
        <f t="shared" si="149"/>
        <v>СААЗ 21010-2905402-06</v>
      </c>
      <c r="O9550" s="132" t="str">
        <f>IFERROR(IFERROR(INDEX(Кат!$B:$B,MATCH($N9550,Кат!$I:$I,0)),INDEX(Торг!$B:$B,MATCH($N9550,Торг!$I:$I,0))),"")</f>
        <v/>
      </c>
    </row>
    <row r="9551" spans="1:15">
      <c r="A9551" t="s">
        <v>21204</v>
      </c>
      <c r="C9551" s="191" t="s">
        <v>11284</v>
      </c>
      <c r="E9551" t="s">
        <v>11285</v>
      </c>
      <c r="F9551" t="s">
        <v>11257</v>
      </c>
      <c r="G9551" t="s">
        <v>399</v>
      </c>
      <c r="H9551">
        <v>880</v>
      </c>
      <c r="J9551" t="s">
        <v>22634</v>
      </c>
      <c r="K9551" s="132" t="str">
        <f>IFERROR(IFERROR(INDEX(Кат!$O:$O,MATCH($C9551,Кат!$I:$I,0)),INDEX(Торг!$L:$L,MATCH($C9551,Торг!$I:$I,0))),"")</f>
        <v/>
      </c>
      <c r="L9551" s="132" t="str">
        <f>IFERROR(IFERROR(INDEX(Кат!$A:$A,MATCH($C9551,Кат!$I:$I,0)),INDEX(Торг!$A:$A,MATCH($C9551,Торг!$I:$I,0))),"")</f>
        <v/>
      </c>
      <c r="M9551" s="132" t="str">
        <f>IFERROR(IFERROR(INDEX(Кат!$B:$B,MATCH($C9551,Кат!$I:$I,0)),INDEX(Торг!$B:$B,MATCH($C9551,Торг!$I:$I,0))),"")</f>
        <v/>
      </c>
      <c r="N9551" s="132" t="str">
        <f t="shared" si="149"/>
        <v>СААЗ 21210-2905402-03</v>
      </c>
      <c r="O9551" s="132" t="str">
        <f>IFERROR(IFERROR(INDEX(Кат!$B:$B,MATCH($N9551,Кат!$I:$I,0)),INDEX(Торг!$B:$B,MATCH($N9551,Торг!$I:$I,0))),"")</f>
        <v/>
      </c>
    </row>
    <row r="9552" spans="1:15">
      <c r="A9552" t="s">
        <v>21205</v>
      </c>
      <c r="C9552" s="191" t="s">
        <v>11286</v>
      </c>
      <c r="E9552" t="s">
        <v>11287</v>
      </c>
      <c r="F9552" t="s">
        <v>11257</v>
      </c>
      <c r="G9552" t="s">
        <v>399</v>
      </c>
      <c r="H9552">
        <v>1020</v>
      </c>
      <c r="J9552" t="s">
        <v>22634</v>
      </c>
      <c r="K9552" s="132" t="str">
        <f>IFERROR(IFERROR(INDEX(Кат!$O:$O,MATCH($C9552,Кат!$I:$I,0)),INDEX(Торг!$L:$L,MATCH($C9552,Торг!$I:$I,0))),"")</f>
        <v/>
      </c>
      <c r="L9552" s="132" t="str">
        <f>IFERROR(IFERROR(INDEX(Кат!$A:$A,MATCH($C9552,Кат!$I:$I,0)),INDEX(Торг!$A:$A,MATCH($C9552,Торг!$I:$I,0))),"")</f>
        <v/>
      </c>
      <c r="M9552" s="132" t="str">
        <f>IFERROR(IFERROR(INDEX(Кат!$B:$B,MATCH($C9552,Кат!$I:$I,0)),INDEX(Торг!$B:$B,MATCH($C9552,Торг!$I:$I,0))),"")</f>
        <v/>
      </c>
      <c r="N9552" s="132" t="str">
        <f t="shared" si="149"/>
        <v>СААЗ 21214-2905402-00</v>
      </c>
      <c r="O9552" s="132" t="str">
        <f>IFERROR(IFERROR(INDEX(Кат!$B:$B,MATCH($N9552,Кат!$I:$I,0)),INDEX(Торг!$B:$B,MATCH($N9552,Торг!$I:$I,0))),"")</f>
        <v/>
      </c>
    </row>
    <row r="9553" spans="1:15">
      <c r="A9553" t="s">
        <v>21206</v>
      </c>
      <c r="C9553" s="191" t="s">
        <v>11288</v>
      </c>
      <c r="E9553" t="s">
        <v>11289</v>
      </c>
      <c r="F9553" t="s">
        <v>11257</v>
      </c>
      <c r="G9553" t="s">
        <v>399</v>
      </c>
      <c r="H9553">
        <v>1300</v>
      </c>
      <c r="J9553" t="s">
        <v>22634</v>
      </c>
      <c r="K9553" s="132" t="str">
        <f>IFERROR(IFERROR(INDEX(Кат!$O:$O,MATCH($C9553,Кат!$I:$I,0)),INDEX(Торг!$L:$L,MATCH($C9553,Торг!$I:$I,0))),"")</f>
        <v/>
      </c>
      <c r="L9553" s="132" t="str">
        <f>IFERROR(IFERROR(INDEX(Кат!$A:$A,MATCH($C9553,Кат!$I:$I,0)),INDEX(Торг!$A:$A,MATCH($C9553,Торг!$I:$I,0))),"")</f>
        <v/>
      </c>
      <c r="M9553" s="132" t="str">
        <f>IFERROR(IFERROR(INDEX(Кат!$B:$B,MATCH($C9553,Кат!$I:$I,0)),INDEX(Торг!$B:$B,MATCH($C9553,Торг!$I:$I,0))),"")</f>
        <v/>
      </c>
      <c r="N9553" s="132" t="str">
        <f t="shared" si="149"/>
        <v>СААЗ 45000-2905402-00</v>
      </c>
      <c r="O9553" s="132" t="str">
        <f>IFERROR(IFERROR(INDEX(Кат!$B:$B,MATCH($N9553,Кат!$I:$I,0)),INDEX(Торг!$B:$B,MATCH($N9553,Торг!$I:$I,0))),"")</f>
        <v/>
      </c>
    </row>
    <row r="9554" spans="1:15">
      <c r="A9554" t="s">
        <v>21207</v>
      </c>
      <c r="C9554" s="191" t="s">
        <v>11290</v>
      </c>
      <c r="E9554" t="s">
        <v>11291</v>
      </c>
      <c r="F9554" t="s">
        <v>11257</v>
      </c>
      <c r="G9554" t="s">
        <v>399</v>
      </c>
      <c r="H9554">
        <v>2445</v>
      </c>
      <c r="J9554" t="s">
        <v>22634</v>
      </c>
      <c r="K9554" s="132" t="str">
        <f>IFERROR(IFERROR(INDEX(Кат!$O:$O,MATCH($C9554,Кат!$I:$I,0)),INDEX(Торг!$L:$L,MATCH($C9554,Торг!$I:$I,0))),"")</f>
        <v/>
      </c>
      <c r="L9554" s="132" t="str">
        <f>IFERROR(IFERROR(INDEX(Кат!$A:$A,MATCH($C9554,Кат!$I:$I,0)),INDEX(Торг!$A:$A,MATCH($C9554,Торг!$I:$I,0))),"")</f>
        <v/>
      </c>
      <c r="M9554" s="132" t="str">
        <f>IFERROR(IFERROR(INDEX(Кат!$B:$B,MATCH($C9554,Кат!$I:$I,0)),INDEX(Торг!$B:$B,MATCH($C9554,Торг!$I:$I,0))),"")</f>
        <v/>
      </c>
      <c r="N9554" s="132" t="str">
        <f t="shared" si="149"/>
        <v>СААЗ 11180-2905403-03</v>
      </c>
      <c r="O9554" s="132" t="str">
        <f>IFERROR(IFERROR(INDEX(Кат!$B:$B,MATCH($N9554,Кат!$I:$I,0)),INDEX(Торг!$B:$B,MATCH($N9554,Торг!$I:$I,0))),"")</f>
        <v/>
      </c>
    </row>
    <row r="9555" spans="1:15">
      <c r="A9555" t="s">
        <v>21208</v>
      </c>
      <c r="C9555" s="191" t="s">
        <v>11292</v>
      </c>
      <c r="E9555" t="s">
        <v>11293</v>
      </c>
      <c r="F9555" t="s">
        <v>11257</v>
      </c>
      <c r="G9555" t="s">
        <v>399</v>
      </c>
      <c r="H9555">
        <v>3365</v>
      </c>
      <c r="J9555" t="s">
        <v>22634</v>
      </c>
      <c r="K9555" s="132" t="str">
        <f>IFERROR(IFERROR(INDEX(Кат!$O:$O,MATCH($C9555,Кат!$I:$I,0)),INDEX(Торг!$L:$L,MATCH($C9555,Торг!$I:$I,0))),"")</f>
        <v/>
      </c>
      <c r="L9555" s="132" t="str">
        <f>IFERROR(IFERROR(INDEX(Кат!$A:$A,MATCH($C9555,Кат!$I:$I,0)),INDEX(Торг!$A:$A,MATCH($C9555,Торг!$I:$I,0))),"")</f>
        <v/>
      </c>
      <c r="M9555" s="132" t="str">
        <f>IFERROR(IFERROR(INDEX(Кат!$B:$B,MATCH($C9555,Кат!$I:$I,0)),INDEX(Торг!$B:$B,MATCH($C9555,Торг!$I:$I,0))),"")</f>
        <v/>
      </c>
      <c r="N9555" s="132" t="str">
        <f t="shared" si="149"/>
        <v>СААЗ 11190-2905403-03</v>
      </c>
      <c r="O9555" s="132" t="str">
        <f>IFERROR(IFERROR(INDEX(Кат!$B:$B,MATCH($N9555,Кат!$I:$I,0)),INDEX(Торг!$B:$B,MATCH($N9555,Торг!$I:$I,0))),"")</f>
        <v/>
      </c>
    </row>
    <row r="9556" spans="1:15">
      <c r="A9556" t="s">
        <v>21209</v>
      </c>
      <c r="C9556" s="191" t="s">
        <v>11294</v>
      </c>
      <c r="E9556" t="s">
        <v>11295</v>
      </c>
      <c r="F9556" t="s">
        <v>11257</v>
      </c>
      <c r="G9556" t="s">
        <v>399</v>
      </c>
      <c r="H9556">
        <v>2270</v>
      </c>
      <c r="J9556" t="s">
        <v>22634</v>
      </c>
      <c r="K9556" s="132" t="str">
        <f>IFERROR(IFERROR(INDEX(Кат!$O:$O,MATCH($C9556,Кат!$I:$I,0)),INDEX(Торг!$L:$L,MATCH($C9556,Торг!$I:$I,0))),"")</f>
        <v/>
      </c>
      <c r="L9556" s="132" t="str">
        <f>IFERROR(IFERROR(INDEX(Кат!$A:$A,MATCH($C9556,Кат!$I:$I,0)),INDEX(Торг!$A:$A,MATCH($C9556,Торг!$I:$I,0))),"")</f>
        <v/>
      </c>
      <c r="M9556" s="132" t="str">
        <f>IFERROR(IFERROR(INDEX(Кат!$B:$B,MATCH($C9556,Кат!$I:$I,0)),INDEX(Торг!$B:$B,MATCH($C9556,Торг!$I:$I,0))),"")</f>
        <v/>
      </c>
      <c r="N9556" s="132" t="str">
        <f t="shared" si="149"/>
        <v>СААЗ 21080-2905403-03</v>
      </c>
      <c r="O9556" s="132" t="str">
        <f>IFERROR(IFERROR(INDEX(Кат!$B:$B,MATCH($N9556,Кат!$I:$I,0)),INDEX(Торг!$B:$B,MATCH($N9556,Торг!$I:$I,0))),"")</f>
        <v/>
      </c>
    </row>
    <row r="9557" spans="1:15">
      <c r="A9557" t="s">
        <v>21210</v>
      </c>
      <c r="C9557" s="191" t="s">
        <v>11296</v>
      </c>
      <c r="E9557" t="s">
        <v>11297</v>
      </c>
      <c r="F9557" t="s">
        <v>11257</v>
      </c>
      <c r="G9557" t="s">
        <v>399</v>
      </c>
      <c r="H9557">
        <v>2300</v>
      </c>
      <c r="J9557" t="s">
        <v>22634</v>
      </c>
      <c r="K9557" s="132" t="str">
        <f>IFERROR(IFERROR(INDEX(Кат!$O:$O,MATCH($C9557,Кат!$I:$I,0)),INDEX(Торг!$L:$L,MATCH($C9557,Торг!$I:$I,0))),"")</f>
        <v/>
      </c>
      <c r="L9557" s="132" t="str">
        <f>IFERROR(IFERROR(INDEX(Кат!$A:$A,MATCH($C9557,Кат!$I:$I,0)),INDEX(Торг!$A:$A,MATCH($C9557,Торг!$I:$I,0))),"")</f>
        <v/>
      </c>
      <c r="M9557" s="132" t="str">
        <f>IFERROR(IFERROR(INDEX(Кат!$B:$B,MATCH($C9557,Кат!$I:$I,0)),INDEX(Торг!$B:$B,MATCH($C9557,Торг!$I:$I,0))),"")</f>
        <v/>
      </c>
      <c r="N9557" s="132" t="str">
        <f t="shared" si="149"/>
        <v>СААЗ 21100-2905403-03</v>
      </c>
      <c r="O9557" s="132" t="str">
        <f>IFERROR(IFERROR(INDEX(Кат!$B:$B,MATCH($N9557,Кат!$I:$I,0)),INDEX(Торг!$B:$B,MATCH($N9557,Торг!$I:$I,0))),"")</f>
        <v/>
      </c>
    </row>
    <row r="9558" spans="1:15">
      <c r="A9558" t="s">
        <v>21211</v>
      </c>
      <c r="C9558" s="191" t="s">
        <v>11298</v>
      </c>
      <c r="E9558" t="s">
        <v>11299</v>
      </c>
      <c r="F9558" t="s">
        <v>11257</v>
      </c>
      <c r="G9558" t="s">
        <v>399</v>
      </c>
      <c r="H9558">
        <v>3380</v>
      </c>
      <c r="J9558" t="s">
        <v>22634</v>
      </c>
      <c r="K9558" s="132" t="str">
        <f>IFERROR(IFERROR(INDEX(Кат!$O:$O,MATCH($C9558,Кат!$I:$I,0)),INDEX(Торг!$L:$L,MATCH($C9558,Торг!$I:$I,0))),"")</f>
        <v/>
      </c>
      <c r="L9558" s="132" t="str">
        <f>IFERROR(IFERROR(INDEX(Кат!$A:$A,MATCH($C9558,Кат!$I:$I,0)),INDEX(Торг!$A:$A,MATCH($C9558,Торг!$I:$I,0))),"")</f>
        <v/>
      </c>
      <c r="M9558" s="132" t="str">
        <f>IFERROR(IFERROR(INDEX(Кат!$B:$B,MATCH($C9558,Кат!$I:$I,0)),INDEX(Торг!$B:$B,MATCH($C9558,Торг!$I:$I,0))),"")</f>
        <v/>
      </c>
      <c r="N9558" s="132" t="str">
        <f t="shared" si="149"/>
        <v>СААЗ 21700-2905403-03</v>
      </c>
      <c r="O9558" s="132" t="str">
        <f>IFERROR(IFERROR(INDEX(Кат!$B:$B,MATCH($N9558,Кат!$I:$I,0)),INDEX(Торг!$B:$B,MATCH($N9558,Торг!$I:$I,0))),"")</f>
        <v/>
      </c>
    </row>
    <row r="9559" spans="1:15">
      <c r="A9559" t="s">
        <v>21212</v>
      </c>
      <c r="C9559" s="191" t="s">
        <v>11300</v>
      </c>
      <c r="E9559" t="s">
        <v>11301</v>
      </c>
      <c r="F9559" t="s">
        <v>11257</v>
      </c>
      <c r="G9559" t="s">
        <v>399</v>
      </c>
      <c r="H9559">
        <v>3420</v>
      </c>
      <c r="J9559" t="s">
        <v>22634</v>
      </c>
      <c r="K9559" s="132" t="str">
        <f>IFERROR(IFERROR(INDEX(Кат!$O:$O,MATCH($C9559,Кат!$I:$I,0)),INDEX(Торг!$L:$L,MATCH($C9559,Торг!$I:$I,0))),"")</f>
        <v/>
      </c>
      <c r="L9559" s="132" t="str">
        <f>IFERROR(IFERROR(INDEX(Кат!$A:$A,MATCH($C9559,Кат!$I:$I,0)),INDEX(Торг!$A:$A,MATCH($C9559,Торг!$I:$I,0))),"")</f>
        <v/>
      </c>
      <c r="M9559" s="132" t="str">
        <f>IFERROR(IFERROR(INDEX(Кат!$B:$B,MATCH($C9559,Кат!$I:$I,0)),INDEX(Торг!$B:$B,MATCH($C9559,Торг!$I:$I,0))),"")</f>
        <v/>
      </c>
      <c r="N9559" s="132" t="str">
        <f t="shared" si="149"/>
        <v>СААЗ 21900-2905403-00</v>
      </c>
      <c r="O9559" s="132" t="str">
        <f>IFERROR(IFERROR(INDEX(Кат!$B:$B,MATCH($N9559,Кат!$I:$I,0)),INDEX(Торг!$B:$B,MATCH($N9559,Торг!$I:$I,0))),"")</f>
        <v/>
      </c>
    </row>
    <row r="9560" spans="1:15">
      <c r="A9560" t="s">
        <v>21213</v>
      </c>
      <c r="C9560" s="191" t="s">
        <v>11302</v>
      </c>
      <c r="E9560" t="s">
        <v>11303</v>
      </c>
      <c r="F9560" t="s">
        <v>11257</v>
      </c>
      <c r="G9560" t="s">
        <v>399</v>
      </c>
      <c r="H9560">
        <v>2955</v>
      </c>
      <c r="J9560" t="s">
        <v>22634</v>
      </c>
      <c r="K9560" s="132" t="str">
        <f>IFERROR(IFERROR(INDEX(Кат!$O:$O,MATCH($C9560,Кат!$I:$I,0)),INDEX(Торг!$L:$L,MATCH($C9560,Торг!$I:$I,0))),"")</f>
        <v/>
      </c>
      <c r="L9560" s="132" t="str">
        <f>IFERROR(IFERROR(INDEX(Кат!$A:$A,MATCH($C9560,Кат!$I:$I,0)),INDEX(Торг!$A:$A,MATCH($C9560,Торг!$I:$I,0))),"")</f>
        <v/>
      </c>
      <c r="M9560" s="132" t="str">
        <f>IFERROR(IFERROR(INDEX(Кат!$B:$B,MATCH($C9560,Кат!$I:$I,0)),INDEX(Торг!$B:$B,MATCH($C9560,Торг!$I:$I,0))),"")</f>
        <v/>
      </c>
      <c r="N9560" s="132" t="str">
        <f t="shared" si="149"/>
        <v>СААЗ 21928-2905403-50</v>
      </c>
      <c r="O9560" s="132" t="str">
        <f>IFERROR(IFERROR(INDEX(Кат!$B:$B,MATCH($N9560,Кат!$I:$I,0)),INDEX(Торг!$B:$B,MATCH($N9560,Торг!$I:$I,0))),"")</f>
        <v/>
      </c>
    </row>
    <row r="9561" spans="1:15">
      <c r="A9561" t="s">
        <v>21214</v>
      </c>
      <c r="C9561" s="191" t="s">
        <v>11304</v>
      </c>
      <c r="E9561" t="s">
        <v>11305</v>
      </c>
      <c r="F9561" t="s">
        <v>11257</v>
      </c>
      <c r="G9561" t="s">
        <v>399</v>
      </c>
      <c r="H9561">
        <v>2445</v>
      </c>
      <c r="J9561" t="s">
        <v>22634</v>
      </c>
      <c r="K9561" s="132" t="str">
        <f>IFERROR(IFERROR(INDEX(Кат!$O:$O,MATCH($C9561,Кат!$I:$I,0)),INDEX(Торг!$L:$L,MATCH($C9561,Торг!$I:$I,0))),"")</f>
        <v/>
      </c>
      <c r="L9561" s="132" t="str">
        <f>IFERROR(IFERROR(INDEX(Кат!$A:$A,MATCH($C9561,Кат!$I:$I,0)),INDEX(Торг!$A:$A,MATCH($C9561,Торг!$I:$I,0))),"")</f>
        <v/>
      </c>
      <c r="M9561" s="132" t="str">
        <f>IFERROR(IFERROR(INDEX(Кат!$B:$B,MATCH($C9561,Кат!$I:$I,0)),INDEX(Торг!$B:$B,MATCH($C9561,Торг!$I:$I,0))),"")</f>
        <v/>
      </c>
      <c r="N9561" s="132" t="str">
        <f t="shared" si="149"/>
        <v>СААЗ 11180-2905402-03</v>
      </c>
      <c r="O9561" s="132" t="str">
        <f>IFERROR(IFERROR(INDEX(Кат!$B:$B,MATCH($N9561,Кат!$I:$I,0)),INDEX(Торг!$B:$B,MATCH($N9561,Торг!$I:$I,0))),"")</f>
        <v/>
      </c>
    </row>
    <row r="9562" spans="1:15">
      <c r="A9562" t="s">
        <v>21215</v>
      </c>
      <c r="C9562" s="191" t="s">
        <v>11306</v>
      </c>
      <c r="E9562" t="s">
        <v>11307</v>
      </c>
      <c r="F9562" t="s">
        <v>11257</v>
      </c>
      <c r="G9562" t="s">
        <v>399</v>
      </c>
      <c r="H9562">
        <v>3365</v>
      </c>
      <c r="J9562" t="s">
        <v>22634</v>
      </c>
      <c r="K9562" s="132" t="str">
        <f>IFERROR(IFERROR(INDEX(Кат!$O:$O,MATCH($C9562,Кат!$I:$I,0)),INDEX(Торг!$L:$L,MATCH($C9562,Торг!$I:$I,0))),"")</f>
        <v/>
      </c>
      <c r="L9562" s="132" t="str">
        <f>IFERROR(IFERROR(INDEX(Кат!$A:$A,MATCH($C9562,Кат!$I:$I,0)),INDEX(Торг!$A:$A,MATCH($C9562,Торг!$I:$I,0))),"")</f>
        <v/>
      </c>
      <c r="M9562" s="132" t="str">
        <f>IFERROR(IFERROR(INDEX(Кат!$B:$B,MATCH($C9562,Кат!$I:$I,0)),INDEX(Торг!$B:$B,MATCH($C9562,Торг!$I:$I,0))),"")</f>
        <v/>
      </c>
      <c r="N9562" s="132" t="str">
        <f t="shared" si="149"/>
        <v>СААЗ 11190-2905402-03</v>
      </c>
      <c r="O9562" s="132" t="str">
        <f>IFERROR(IFERROR(INDEX(Кат!$B:$B,MATCH($N9562,Кат!$I:$I,0)),INDEX(Торг!$B:$B,MATCH($N9562,Торг!$I:$I,0))),"")</f>
        <v/>
      </c>
    </row>
    <row r="9563" spans="1:15">
      <c r="A9563" t="s">
        <v>21216</v>
      </c>
      <c r="C9563" s="191" t="s">
        <v>11308</v>
      </c>
      <c r="E9563" t="s">
        <v>11309</v>
      </c>
      <c r="F9563" t="s">
        <v>11257</v>
      </c>
      <c r="G9563" t="s">
        <v>399</v>
      </c>
      <c r="H9563">
        <v>2030</v>
      </c>
      <c r="J9563" t="s">
        <v>22634</v>
      </c>
      <c r="K9563" s="132" t="str">
        <f>IFERROR(IFERROR(INDEX(Кат!$O:$O,MATCH($C9563,Кат!$I:$I,0)),INDEX(Торг!$L:$L,MATCH($C9563,Торг!$I:$I,0))),"")</f>
        <v/>
      </c>
      <c r="L9563" s="132" t="str">
        <f>IFERROR(IFERROR(INDEX(Кат!$A:$A,MATCH($C9563,Кат!$I:$I,0)),INDEX(Торг!$A:$A,MATCH($C9563,Торг!$I:$I,0))),"")</f>
        <v/>
      </c>
      <c r="M9563" s="132" t="str">
        <f>IFERROR(IFERROR(INDEX(Кат!$B:$B,MATCH($C9563,Кат!$I:$I,0)),INDEX(Торг!$B:$B,MATCH($C9563,Торг!$I:$I,0))),"")</f>
        <v/>
      </c>
      <c r="N9563" s="132" t="str">
        <f t="shared" si="149"/>
        <v>СААЗ 21080-2905402-03</v>
      </c>
      <c r="O9563" s="132" t="str">
        <f>IFERROR(IFERROR(INDEX(Кат!$B:$B,MATCH($N9563,Кат!$I:$I,0)),INDEX(Торг!$B:$B,MATCH($N9563,Торг!$I:$I,0))),"")</f>
        <v/>
      </c>
    </row>
    <row r="9564" spans="1:15">
      <c r="A9564" t="s">
        <v>21217</v>
      </c>
      <c r="C9564" s="191" t="s">
        <v>11310</v>
      </c>
      <c r="E9564" t="s">
        <v>11311</v>
      </c>
      <c r="F9564" t="s">
        <v>11257</v>
      </c>
      <c r="G9564" t="s">
        <v>399</v>
      </c>
      <c r="H9564">
        <v>2300</v>
      </c>
      <c r="J9564" t="s">
        <v>22634</v>
      </c>
      <c r="K9564" s="132" t="str">
        <f>IFERROR(IFERROR(INDEX(Кат!$O:$O,MATCH($C9564,Кат!$I:$I,0)),INDEX(Торг!$L:$L,MATCH($C9564,Торг!$I:$I,0))),"")</f>
        <v/>
      </c>
      <c r="L9564" s="132" t="str">
        <f>IFERROR(IFERROR(INDEX(Кат!$A:$A,MATCH($C9564,Кат!$I:$I,0)),INDEX(Торг!$A:$A,MATCH($C9564,Торг!$I:$I,0))),"")</f>
        <v/>
      </c>
      <c r="M9564" s="132" t="str">
        <f>IFERROR(IFERROR(INDEX(Кат!$B:$B,MATCH($C9564,Кат!$I:$I,0)),INDEX(Торг!$B:$B,MATCH($C9564,Торг!$I:$I,0))),"")</f>
        <v/>
      </c>
      <c r="N9564" s="132" t="str">
        <f t="shared" si="149"/>
        <v>СААЗ 21100-2905402-03</v>
      </c>
      <c r="O9564" s="132" t="str">
        <f>IFERROR(IFERROR(INDEX(Кат!$B:$B,MATCH($N9564,Кат!$I:$I,0)),INDEX(Торг!$B:$B,MATCH($N9564,Торг!$I:$I,0))),"")</f>
        <v/>
      </c>
    </row>
    <row r="9565" spans="1:15">
      <c r="A9565" t="s">
        <v>21218</v>
      </c>
      <c r="C9565" s="191" t="s">
        <v>11312</v>
      </c>
      <c r="E9565" t="s">
        <v>11313</v>
      </c>
      <c r="F9565" t="s">
        <v>11257</v>
      </c>
      <c r="G9565" t="s">
        <v>399</v>
      </c>
      <c r="H9565">
        <v>3380</v>
      </c>
      <c r="J9565" t="s">
        <v>22634</v>
      </c>
      <c r="K9565" s="132" t="str">
        <f>IFERROR(IFERROR(INDEX(Кат!$O:$O,MATCH($C9565,Кат!$I:$I,0)),INDEX(Торг!$L:$L,MATCH($C9565,Торг!$I:$I,0))),"")</f>
        <v/>
      </c>
      <c r="L9565" s="132" t="str">
        <f>IFERROR(IFERROR(INDEX(Кат!$A:$A,MATCH($C9565,Кат!$I:$I,0)),INDEX(Торг!$A:$A,MATCH($C9565,Торг!$I:$I,0))),"")</f>
        <v/>
      </c>
      <c r="M9565" s="132" t="str">
        <f>IFERROR(IFERROR(INDEX(Кат!$B:$B,MATCH($C9565,Кат!$I:$I,0)),INDEX(Торг!$B:$B,MATCH($C9565,Торг!$I:$I,0))),"")</f>
        <v/>
      </c>
      <c r="N9565" s="132" t="str">
        <f t="shared" si="149"/>
        <v>СААЗ 21700-2905402-03</v>
      </c>
      <c r="O9565" s="132" t="str">
        <f>IFERROR(IFERROR(INDEX(Кат!$B:$B,MATCH($N9565,Кат!$I:$I,0)),INDEX(Торг!$B:$B,MATCH($N9565,Торг!$I:$I,0))),"")</f>
        <v/>
      </c>
    </row>
    <row r="9566" spans="1:15">
      <c r="A9566" t="s">
        <v>21219</v>
      </c>
      <c r="C9566" s="191" t="s">
        <v>11314</v>
      </c>
      <c r="E9566" t="s">
        <v>11315</v>
      </c>
      <c r="F9566" t="s">
        <v>11257</v>
      </c>
      <c r="G9566" t="s">
        <v>399</v>
      </c>
      <c r="H9566">
        <v>3420</v>
      </c>
      <c r="J9566" t="s">
        <v>22634</v>
      </c>
      <c r="K9566" s="132" t="str">
        <f>IFERROR(IFERROR(INDEX(Кат!$O:$O,MATCH($C9566,Кат!$I:$I,0)),INDEX(Торг!$L:$L,MATCH($C9566,Торг!$I:$I,0))),"")</f>
        <v/>
      </c>
      <c r="L9566" s="132" t="str">
        <f>IFERROR(IFERROR(INDEX(Кат!$A:$A,MATCH($C9566,Кат!$I:$I,0)),INDEX(Торг!$A:$A,MATCH($C9566,Торг!$I:$I,0))),"")</f>
        <v/>
      </c>
      <c r="M9566" s="132" t="str">
        <f>IFERROR(IFERROR(INDEX(Кат!$B:$B,MATCH($C9566,Кат!$I:$I,0)),INDEX(Торг!$B:$B,MATCH($C9566,Торг!$I:$I,0))),"")</f>
        <v/>
      </c>
      <c r="N9566" s="132" t="str">
        <f t="shared" si="149"/>
        <v>СААЗ 21900-2905402-00</v>
      </c>
      <c r="O9566" s="132" t="str">
        <f>IFERROR(IFERROR(INDEX(Кат!$B:$B,MATCH($N9566,Кат!$I:$I,0)),INDEX(Торг!$B:$B,MATCH($N9566,Торг!$I:$I,0))),"")</f>
        <v/>
      </c>
    </row>
    <row r="9567" spans="1:15">
      <c r="A9567" t="s">
        <v>21220</v>
      </c>
      <c r="C9567" s="191" t="s">
        <v>11316</v>
      </c>
      <c r="E9567" t="s">
        <v>11317</v>
      </c>
      <c r="F9567" t="s">
        <v>11257</v>
      </c>
      <c r="G9567" t="s">
        <v>399</v>
      </c>
      <c r="H9567">
        <v>2955</v>
      </c>
      <c r="J9567" t="s">
        <v>22634</v>
      </c>
      <c r="K9567" s="132" t="str">
        <f>IFERROR(IFERROR(INDEX(Кат!$O:$O,MATCH($C9567,Кат!$I:$I,0)),INDEX(Торг!$L:$L,MATCH($C9567,Торг!$I:$I,0))),"")</f>
        <v/>
      </c>
      <c r="L9567" s="132" t="str">
        <f>IFERROR(IFERROR(INDEX(Кат!$A:$A,MATCH($C9567,Кат!$I:$I,0)),INDEX(Торг!$A:$A,MATCH($C9567,Торг!$I:$I,0))),"")</f>
        <v/>
      </c>
      <c r="M9567" s="132" t="str">
        <f>IFERROR(IFERROR(INDEX(Кат!$B:$B,MATCH($C9567,Кат!$I:$I,0)),INDEX(Торг!$B:$B,MATCH($C9567,Торг!$I:$I,0))),"")</f>
        <v/>
      </c>
      <c r="N9567" s="132" t="str">
        <f t="shared" si="149"/>
        <v>СААЗ 21928-2905402-50</v>
      </c>
      <c r="O9567" s="132" t="str">
        <f>IFERROR(IFERROR(INDEX(Кат!$B:$B,MATCH($N9567,Кат!$I:$I,0)),INDEX(Торг!$B:$B,MATCH($N9567,Торг!$I:$I,0))),"")</f>
        <v/>
      </c>
    </row>
    <row r="9568" spans="1:15">
      <c r="A9568" t="s">
        <v>21221</v>
      </c>
      <c r="C9568" s="191" t="s">
        <v>11318</v>
      </c>
      <c r="E9568" t="s">
        <v>11319</v>
      </c>
      <c r="F9568" t="s">
        <v>11257</v>
      </c>
      <c r="G9568" t="s">
        <v>399</v>
      </c>
      <c r="H9568">
        <v>495</v>
      </c>
      <c r="J9568" t="s">
        <v>22634</v>
      </c>
      <c r="K9568" s="132" t="str">
        <f>IFERROR(IFERROR(INDEX(Кат!$O:$O,MATCH($C9568,Кат!$I:$I,0)),INDEX(Торг!$L:$L,MATCH($C9568,Торг!$I:$I,0))),"")</f>
        <v/>
      </c>
      <c r="L9568" s="132" t="str">
        <f>IFERROR(IFERROR(INDEX(Кат!$A:$A,MATCH($C9568,Кат!$I:$I,0)),INDEX(Торг!$A:$A,MATCH($C9568,Торг!$I:$I,0))),"")</f>
        <v/>
      </c>
      <c r="M9568" s="132" t="str">
        <f>IFERROR(IFERROR(INDEX(Кат!$B:$B,MATCH($C9568,Кат!$I:$I,0)),INDEX(Торг!$B:$B,MATCH($C9568,Торг!$I:$I,0))),"")</f>
        <v/>
      </c>
      <c r="N9568" s="132" t="str">
        <f t="shared" si="149"/>
        <v>СААЗ 11180-8231010-00</v>
      </c>
      <c r="O9568" s="132" t="str">
        <f>IFERROR(IFERROR(INDEX(Кат!$B:$B,MATCH($N9568,Кат!$I:$I,0)),INDEX(Торг!$B:$B,MATCH($N9568,Торг!$I:$I,0))),"")</f>
        <v/>
      </c>
    </row>
    <row r="9569" spans="1:15">
      <c r="A9569" t="s">
        <v>24771</v>
      </c>
      <c r="C9569" s="191"/>
      <c r="E9569" t="s">
        <v>24772</v>
      </c>
      <c r="J9569" t="s">
        <v>22634</v>
      </c>
      <c r="K9569" s="132" t="str">
        <f>IFERROR(IFERROR(INDEX(Кат!$O:$O,MATCH($C9569,Кат!$I:$I,0)),INDEX(Торг!$L:$L,MATCH($C9569,Торг!$I:$I,0))),"")</f>
        <v/>
      </c>
      <c r="L9569" s="132" t="str">
        <f>IFERROR(IFERROR(INDEX(Кат!$A:$A,MATCH($C9569,Кат!$I:$I,0)),INDEX(Торг!$A:$A,MATCH($C9569,Торг!$I:$I,0))),"")</f>
        <v/>
      </c>
      <c r="M9569" s="132" t="str">
        <f>IFERROR(IFERROR(INDEX(Кат!$B:$B,MATCH($C9569,Кат!$I:$I,0)),INDEX(Торг!$B:$B,MATCH($C9569,Торг!$I:$I,0))),"")</f>
        <v/>
      </c>
      <c r="N9569" s="132" t="str">
        <f t="shared" si="149"/>
        <v xml:space="preserve"> </v>
      </c>
      <c r="O9569" s="132" t="str">
        <f>IFERROR(IFERROR(INDEX(Кат!$B:$B,MATCH($N9569,Кат!$I:$I,0)),INDEX(Торг!$B:$B,MATCH($N9569,Торг!$I:$I,0))),"")</f>
        <v/>
      </c>
    </row>
    <row r="9570" spans="1:15">
      <c r="A9570" t="s">
        <v>21222</v>
      </c>
      <c r="C9570" s="191" t="s">
        <v>11320</v>
      </c>
      <c r="E9570" t="s">
        <v>11321</v>
      </c>
      <c r="F9570" t="s">
        <v>4026</v>
      </c>
      <c r="G9570" t="s">
        <v>399</v>
      </c>
      <c r="H9570">
        <v>1345</v>
      </c>
      <c r="J9570" t="s">
        <v>22634</v>
      </c>
      <c r="K9570" s="132" t="str">
        <f>IFERROR(IFERROR(INDEX(Кат!$O:$O,MATCH($C9570,Кат!$I:$I,0)),INDEX(Торг!$L:$L,MATCH($C9570,Торг!$I:$I,0))),"")</f>
        <v/>
      </c>
      <c r="L9570" s="132" t="str">
        <f>IFERROR(IFERROR(INDEX(Кат!$A:$A,MATCH($C9570,Кат!$I:$I,0)),INDEX(Торг!$A:$A,MATCH($C9570,Торг!$I:$I,0))),"")</f>
        <v/>
      </c>
      <c r="M9570" s="132" t="str">
        <f>IFERROR(IFERROR(INDEX(Кат!$B:$B,MATCH($C9570,Кат!$I:$I,0)),INDEX(Торг!$B:$B,MATCH($C9570,Торг!$I:$I,0))),"")</f>
        <v/>
      </c>
      <c r="N9570" s="132" t="str">
        <f t="shared" si="149"/>
        <v>ЭКСЕДИ ВИС РУС 11183-1601130-01</v>
      </c>
      <c r="O9570" s="132" t="str">
        <f>IFERROR(IFERROR(INDEX(Кат!$B:$B,MATCH($N9570,Кат!$I:$I,0)),INDEX(Торг!$B:$B,MATCH($N9570,Торг!$I:$I,0))),"")</f>
        <v/>
      </c>
    </row>
    <row r="9571" spans="1:15">
      <c r="A9571" t="s">
        <v>21223</v>
      </c>
      <c r="C9571" s="191" t="s">
        <v>11322</v>
      </c>
      <c r="E9571" t="s">
        <v>11323</v>
      </c>
      <c r="F9571" t="s">
        <v>4026</v>
      </c>
      <c r="G9571" t="s">
        <v>399</v>
      </c>
      <c r="H9571">
        <v>1175</v>
      </c>
      <c r="J9571" t="s">
        <v>22634</v>
      </c>
      <c r="K9571" s="132" t="str">
        <f>IFERROR(IFERROR(INDEX(Кат!$O:$O,MATCH($C9571,Кат!$I:$I,0)),INDEX(Торг!$L:$L,MATCH($C9571,Торг!$I:$I,0))),"")</f>
        <v/>
      </c>
      <c r="L9571" s="132" t="str">
        <f>IFERROR(IFERROR(INDEX(Кат!$A:$A,MATCH($C9571,Кат!$I:$I,0)),INDEX(Торг!$A:$A,MATCH($C9571,Торг!$I:$I,0))),"")</f>
        <v/>
      </c>
      <c r="M9571" s="132" t="str">
        <f>IFERROR(IFERROR(INDEX(Кат!$B:$B,MATCH($C9571,Кат!$I:$I,0)),INDEX(Торг!$B:$B,MATCH($C9571,Торг!$I:$I,0))),"")</f>
        <v/>
      </c>
      <c r="N9571" s="132" t="str">
        <f t="shared" si="149"/>
        <v>ЭКСЕДИ ВИС РУС 11186-1601130-01</v>
      </c>
      <c r="O9571" s="132" t="str">
        <f>IFERROR(IFERROR(INDEX(Кат!$B:$B,MATCH($N9571,Кат!$I:$I,0)),INDEX(Торг!$B:$B,MATCH($N9571,Торг!$I:$I,0))),"")</f>
        <v/>
      </c>
    </row>
    <row r="9572" spans="1:15">
      <c r="A9572" t="s">
        <v>21224</v>
      </c>
      <c r="C9572" s="191" t="s">
        <v>11324</v>
      </c>
      <c r="E9572" t="s">
        <v>11325</v>
      </c>
      <c r="F9572" t="s">
        <v>4026</v>
      </c>
      <c r="G9572" t="s">
        <v>399</v>
      </c>
      <c r="H9572">
        <v>1250</v>
      </c>
      <c r="J9572" t="s">
        <v>22634</v>
      </c>
      <c r="K9572" s="132" t="str">
        <f>IFERROR(IFERROR(INDEX(Кат!$O:$O,MATCH($C9572,Кат!$I:$I,0)),INDEX(Торг!$L:$L,MATCH($C9572,Торг!$I:$I,0))),"")</f>
        <v/>
      </c>
      <c r="L9572" s="132" t="str">
        <f>IFERROR(IFERROR(INDEX(Кат!$A:$A,MATCH($C9572,Кат!$I:$I,0)),INDEX(Торг!$A:$A,MATCH($C9572,Торг!$I:$I,0))),"")</f>
        <v/>
      </c>
      <c r="M9572" s="132" t="str">
        <f>IFERROR(IFERROR(INDEX(Кат!$B:$B,MATCH($C9572,Кат!$I:$I,0)),INDEX(Торг!$B:$B,MATCH($C9572,Торг!$I:$I,0))),"")</f>
        <v/>
      </c>
      <c r="N9572" s="132" t="str">
        <f t="shared" si="149"/>
        <v>ЭКСЕДИ ВИС РУС 21060-1601130-00</v>
      </c>
      <c r="O9572" s="132" t="str">
        <f>IFERROR(IFERROR(INDEX(Кат!$B:$B,MATCH($N9572,Кат!$I:$I,0)),INDEX(Торг!$B:$B,MATCH($N9572,Торг!$I:$I,0))),"")</f>
        <v/>
      </c>
    </row>
    <row r="9573" spans="1:15">
      <c r="A9573" t="s">
        <v>21225</v>
      </c>
      <c r="C9573" s="191" t="s">
        <v>11326</v>
      </c>
      <c r="E9573" t="s">
        <v>11327</v>
      </c>
      <c r="F9573" t="s">
        <v>4026</v>
      </c>
      <c r="G9573" t="s">
        <v>399</v>
      </c>
      <c r="H9573">
        <v>680</v>
      </c>
      <c r="J9573" t="s">
        <v>22634</v>
      </c>
      <c r="K9573" s="132" t="str">
        <f>IFERROR(IFERROR(INDEX(Кат!$O:$O,MATCH($C9573,Кат!$I:$I,0)),INDEX(Торг!$L:$L,MATCH($C9573,Торг!$I:$I,0))),"")</f>
        <v/>
      </c>
      <c r="L9573" s="132" t="str">
        <f>IFERROR(IFERROR(INDEX(Кат!$A:$A,MATCH($C9573,Кат!$I:$I,0)),INDEX(Торг!$A:$A,MATCH($C9573,Торг!$I:$I,0))),"")</f>
        <v/>
      </c>
      <c r="M9573" s="132" t="str">
        <f>IFERROR(IFERROR(INDEX(Кат!$B:$B,MATCH($C9573,Кат!$I:$I,0)),INDEX(Торг!$B:$B,MATCH($C9573,Торг!$I:$I,0))),"")</f>
        <v/>
      </c>
      <c r="N9573" s="132" t="str">
        <f t="shared" si="149"/>
        <v>ЭКСЕДИ ВИС РУС 21070-1601130-00</v>
      </c>
      <c r="O9573" s="132" t="str">
        <f>IFERROR(IFERROR(INDEX(Кат!$B:$B,MATCH($N9573,Кат!$I:$I,0)),INDEX(Торг!$B:$B,MATCH($N9573,Торг!$I:$I,0))),"")</f>
        <v/>
      </c>
    </row>
    <row r="9574" spans="1:15">
      <c r="A9574" t="s">
        <v>21226</v>
      </c>
      <c r="C9574" s="191" t="s">
        <v>11328</v>
      </c>
      <c r="E9574" t="s">
        <v>11329</v>
      </c>
      <c r="F9574" t="s">
        <v>4026</v>
      </c>
      <c r="G9574" t="s">
        <v>399</v>
      </c>
      <c r="H9574">
        <v>740</v>
      </c>
      <c r="J9574" t="s">
        <v>22634</v>
      </c>
      <c r="K9574" s="132" t="str">
        <f>IFERROR(IFERROR(INDEX(Кат!$O:$O,MATCH($C9574,Кат!$I:$I,0)),INDEX(Торг!$L:$L,MATCH($C9574,Торг!$I:$I,0))),"")</f>
        <v/>
      </c>
      <c r="L9574" s="132" t="str">
        <f>IFERROR(IFERROR(INDEX(Кат!$A:$A,MATCH($C9574,Кат!$I:$I,0)),INDEX(Торг!$A:$A,MATCH($C9574,Торг!$I:$I,0))),"")</f>
        <v/>
      </c>
      <c r="M9574" s="132" t="str">
        <f>IFERROR(IFERROR(INDEX(Кат!$B:$B,MATCH($C9574,Кат!$I:$I,0)),INDEX(Торг!$B:$B,MATCH($C9574,Торг!$I:$I,0))),"")</f>
        <v/>
      </c>
      <c r="N9574" s="132" t="str">
        <f t="shared" si="149"/>
        <v>ЭКСЕДИ ВИС РУС 21076-1601130-00</v>
      </c>
      <c r="O9574" s="132" t="str">
        <f>IFERROR(IFERROR(INDEX(Кат!$B:$B,MATCH($N9574,Кат!$I:$I,0)),INDEX(Торг!$B:$B,MATCH($N9574,Торг!$I:$I,0))),"")</f>
        <v/>
      </c>
    </row>
    <row r="9575" spans="1:15">
      <c r="A9575" t="s">
        <v>21227</v>
      </c>
      <c r="C9575" s="191" t="s">
        <v>11330</v>
      </c>
      <c r="E9575" t="s">
        <v>11331</v>
      </c>
      <c r="F9575" t="s">
        <v>4026</v>
      </c>
      <c r="G9575" t="s">
        <v>399</v>
      </c>
      <c r="H9575">
        <v>1110</v>
      </c>
      <c r="J9575" t="s">
        <v>22634</v>
      </c>
      <c r="K9575" s="132" t="str">
        <f>IFERROR(IFERROR(INDEX(Кат!$O:$O,MATCH($C9575,Кат!$I:$I,0)),INDEX(Торг!$L:$L,MATCH($C9575,Торг!$I:$I,0))),"")</f>
        <v/>
      </c>
      <c r="L9575" s="132" t="str">
        <f>IFERROR(IFERROR(INDEX(Кат!$A:$A,MATCH($C9575,Кат!$I:$I,0)),INDEX(Торг!$A:$A,MATCH($C9575,Торг!$I:$I,0))),"")</f>
        <v/>
      </c>
      <c r="M9575" s="132" t="str">
        <f>IFERROR(IFERROR(INDEX(Кат!$B:$B,MATCH($C9575,Кат!$I:$I,0)),INDEX(Торг!$B:$B,MATCH($C9575,Торг!$I:$I,0))),"")</f>
        <v/>
      </c>
      <c r="N9575" s="132" t="str">
        <f t="shared" si="149"/>
        <v>ЭКСЕДИ ВИС РУС 21090-1601130-00</v>
      </c>
      <c r="O9575" s="132" t="str">
        <f>IFERROR(IFERROR(INDEX(Кат!$B:$B,MATCH($N9575,Кат!$I:$I,0)),INDEX(Торг!$B:$B,MATCH($N9575,Торг!$I:$I,0))),"")</f>
        <v/>
      </c>
    </row>
    <row r="9576" spans="1:15">
      <c r="A9576" t="s">
        <v>21228</v>
      </c>
      <c r="C9576" s="191" t="s">
        <v>11332</v>
      </c>
      <c r="E9576" t="s">
        <v>11333</v>
      </c>
      <c r="F9576" t="s">
        <v>4026</v>
      </c>
      <c r="G9576" t="s">
        <v>399</v>
      </c>
      <c r="H9576">
        <v>1520</v>
      </c>
      <c r="J9576" t="s">
        <v>22634</v>
      </c>
      <c r="K9576" s="132" t="str">
        <f>IFERROR(IFERROR(INDEX(Кат!$O:$O,MATCH($C9576,Кат!$I:$I,0)),INDEX(Торг!$L:$L,MATCH($C9576,Торг!$I:$I,0))),"")</f>
        <v/>
      </c>
      <c r="L9576" s="132" t="str">
        <f>IFERROR(IFERROR(INDEX(Кат!$A:$A,MATCH($C9576,Кат!$I:$I,0)),INDEX(Торг!$A:$A,MATCH($C9576,Торг!$I:$I,0))),"")</f>
        <v/>
      </c>
      <c r="M9576" s="132" t="str">
        <f>IFERROR(IFERROR(INDEX(Кат!$B:$B,MATCH($C9576,Кат!$I:$I,0)),INDEX(Торг!$B:$B,MATCH($C9576,Торг!$I:$I,0))),"")</f>
        <v/>
      </c>
      <c r="N9576" s="132" t="str">
        <f t="shared" si="149"/>
        <v>ЭКСЕДИ ВИС РУС 21100-1601130-00</v>
      </c>
      <c r="O9576" s="132" t="str">
        <f>IFERROR(IFERROR(INDEX(Кат!$B:$B,MATCH($N9576,Кат!$I:$I,0)),INDEX(Торг!$B:$B,MATCH($N9576,Торг!$I:$I,0))),"")</f>
        <v/>
      </c>
    </row>
    <row r="9577" spans="1:15">
      <c r="A9577" t="s">
        <v>21229</v>
      </c>
      <c r="C9577" s="191" t="s">
        <v>11334</v>
      </c>
      <c r="E9577" t="s">
        <v>11335</v>
      </c>
      <c r="F9577" t="s">
        <v>4026</v>
      </c>
      <c r="G9577" t="s">
        <v>399</v>
      </c>
      <c r="H9577">
        <v>1150</v>
      </c>
      <c r="J9577" t="s">
        <v>22634</v>
      </c>
      <c r="K9577" s="132" t="str">
        <f>IFERROR(IFERROR(INDEX(Кат!$O:$O,MATCH($C9577,Кат!$I:$I,0)),INDEX(Торг!$L:$L,MATCH($C9577,Торг!$I:$I,0))),"")</f>
        <v/>
      </c>
      <c r="L9577" s="132" t="str">
        <f>IFERROR(IFERROR(INDEX(Кат!$A:$A,MATCH($C9577,Кат!$I:$I,0)),INDEX(Торг!$A:$A,MATCH($C9577,Торг!$I:$I,0))),"")</f>
        <v/>
      </c>
      <c r="M9577" s="132" t="str">
        <f>IFERROR(IFERROR(INDEX(Кат!$B:$B,MATCH($C9577,Кат!$I:$I,0)),INDEX(Торг!$B:$B,MATCH($C9577,Торг!$I:$I,0))),"")</f>
        <v/>
      </c>
      <c r="N9577" s="132" t="str">
        <f t="shared" si="149"/>
        <v>ЭКСЕДИ ВИС РУС 21120-1601130-00</v>
      </c>
      <c r="O9577" s="132" t="str">
        <f>IFERROR(IFERROR(INDEX(Кат!$B:$B,MATCH($N9577,Кат!$I:$I,0)),INDEX(Торг!$B:$B,MATCH($N9577,Торг!$I:$I,0))),"")</f>
        <v/>
      </c>
    </row>
    <row r="9578" spans="1:15">
      <c r="A9578" t="s">
        <v>21230</v>
      </c>
      <c r="C9578" s="191" t="s">
        <v>11336</v>
      </c>
      <c r="E9578" t="s">
        <v>11337</v>
      </c>
      <c r="F9578" t="s">
        <v>4026</v>
      </c>
      <c r="G9578" t="s">
        <v>399</v>
      </c>
      <c r="H9578">
        <v>1000</v>
      </c>
      <c r="J9578" t="s">
        <v>22634</v>
      </c>
      <c r="K9578" s="132" t="str">
        <f>IFERROR(IFERROR(INDEX(Кат!$O:$O,MATCH($C9578,Кат!$I:$I,0)),INDEX(Торг!$L:$L,MATCH($C9578,Торг!$I:$I,0))),"")</f>
        <v/>
      </c>
      <c r="L9578" s="132" t="str">
        <f>IFERROR(IFERROR(INDEX(Кат!$A:$A,MATCH($C9578,Кат!$I:$I,0)),INDEX(Торг!$A:$A,MATCH($C9578,Торг!$I:$I,0))),"")</f>
        <v/>
      </c>
      <c r="M9578" s="132" t="str">
        <f>IFERROR(IFERROR(INDEX(Кат!$B:$B,MATCH($C9578,Кат!$I:$I,0)),INDEX(Торг!$B:$B,MATCH($C9578,Торг!$I:$I,0))),"")</f>
        <v/>
      </c>
      <c r="N9578" s="132" t="str">
        <f t="shared" si="149"/>
        <v>ЭКСЕДИ ВИС РУС 21213-1601130-00</v>
      </c>
      <c r="O9578" s="132" t="str">
        <f>IFERROR(IFERROR(INDEX(Кат!$B:$B,MATCH($N9578,Кат!$I:$I,0)),INDEX(Торг!$B:$B,MATCH($N9578,Торг!$I:$I,0))),"")</f>
        <v/>
      </c>
    </row>
    <row r="9579" spans="1:15">
      <c r="A9579" t="s">
        <v>21231</v>
      </c>
      <c r="C9579" s="191" t="s">
        <v>11338</v>
      </c>
      <c r="E9579" t="s">
        <v>11339</v>
      </c>
      <c r="F9579" t="s">
        <v>4026</v>
      </c>
      <c r="G9579" t="s">
        <v>399</v>
      </c>
      <c r="H9579">
        <v>1300</v>
      </c>
      <c r="J9579" t="s">
        <v>22634</v>
      </c>
      <c r="K9579" s="132" t="str">
        <f>IFERROR(IFERROR(INDEX(Кат!$O:$O,MATCH($C9579,Кат!$I:$I,0)),INDEX(Торг!$L:$L,MATCH($C9579,Торг!$I:$I,0))),"")</f>
        <v/>
      </c>
      <c r="L9579" s="132" t="str">
        <f>IFERROR(IFERROR(INDEX(Кат!$A:$A,MATCH($C9579,Кат!$I:$I,0)),INDEX(Торг!$A:$A,MATCH($C9579,Торг!$I:$I,0))),"")</f>
        <v/>
      </c>
      <c r="M9579" s="132" t="str">
        <f>IFERROR(IFERROR(INDEX(Кат!$B:$B,MATCH($C9579,Кат!$I:$I,0)),INDEX(Торг!$B:$B,MATCH($C9579,Торг!$I:$I,0))),"")</f>
        <v/>
      </c>
      <c r="N9579" s="132" t="str">
        <f t="shared" si="149"/>
        <v>ЭКСЕДИ ВИС РУС 21230-1601130-00</v>
      </c>
      <c r="O9579" s="132" t="str">
        <f>IFERROR(IFERROR(INDEX(Кат!$B:$B,MATCH($N9579,Кат!$I:$I,0)),INDEX(Торг!$B:$B,MATCH($N9579,Торг!$I:$I,0))),"")</f>
        <v/>
      </c>
    </row>
    <row r="9580" spans="1:15">
      <c r="A9580" t="s">
        <v>21232</v>
      </c>
      <c r="C9580" s="191" t="s">
        <v>11340</v>
      </c>
      <c r="E9580" t="s">
        <v>11341</v>
      </c>
      <c r="F9580" t="s">
        <v>4026</v>
      </c>
      <c r="G9580" t="s">
        <v>399</v>
      </c>
      <c r="H9580">
        <v>2400</v>
      </c>
      <c r="J9580" t="s">
        <v>22634</v>
      </c>
      <c r="K9580" s="132" t="str">
        <f>IFERROR(IFERROR(INDEX(Кат!$O:$O,MATCH($C9580,Кат!$I:$I,0)),INDEX(Торг!$L:$L,MATCH($C9580,Торг!$I:$I,0))),"")</f>
        <v/>
      </c>
      <c r="L9580" s="132" t="str">
        <f>IFERROR(IFERROR(INDEX(Кат!$A:$A,MATCH($C9580,Кат!$I:$I,0)),INDEX(Торг!$A:$A,MATCH($C9580,Торг!$I:$I,0))),"")</f>
        <v/>
      </c>
      <c r="M9580" s="132" t="str">
        <f>IFERROR(IFERROR(INDEX(Кат!$B:$B,MATCH($C9580,Кат!$I:$I,0)),INDEX(Торг!$B:$B,MATCH($C9580,Торг!$I:$I,0))),"")</f>
        <v/>
      </c>
      <c r="N9580" s="132" t="str">
        <f t="shared" si="149"/>
        <v>ЭКСЕДИ ВИС РУС 21703-1601130-00</v>
      </c>
      <c r="O9580" s="132" t="str">
        <f>IFERROR(IFERROR(INDEX(Кат!$B:$B,MATCH($N9580,Кат!$I:$I,0)),INDEX(Торг!$B:$B,MATCH($N9580,Торг!$I:$I,0))),"")</f>
        <v/>
      </c>
    </row>
    <row r="9581" spans="1:15">
      <c r="A9581" t="s">
        <v>21233</v>
      </c>
      <c r="C9581" s="191" t="s">
        <v>11342</v>
      </c>
      <c r="E9581" t="s">
        <v>11343</v>
      </c>
      <c r="F9581" t="s">
        <v>4026</v>
      </c>
      <c r="G9581" t="s">
        <v>399</v>
      </c>
      <c r="H9581">
        <v>1190</v>
      </c>
      <c r="J9581" t="s">
        <v>22634</v>
      </c>
      <c r="K9581" s="132" t="str">
        <f>IFERROR(IFERROR(INDEX(Кат!$O:$O,MATCH($C9581,Кат!$I:$I,0)),INDEX(Торг!$L:$L,MATCH($C9581,Торг!$I:$I,0))),"")</f>
        <v/>
      </c>
      <c r="L9581" s="132" t="str">
        <f>IFERROR(IFERROR(INDEX(Кат!$A:$A,MATCH($C9581,Кат!$I:$I,0)),INDEX(Торг!$A:$A,MATCH($C9581,Торг!$I:$I,0))),"")</f>
        <v/>
      </c>
      <c r="M9581" s="132" t="str">
        <f>IFERROR(IFERROR(INDEX(Кат!$B:$B,MATCH($C9581,Кат!$I:$I,0)),INDEX(Торг!$B:$B,MATCH($C9581,Торг!$I:$I,0))),"")</f>
        <v/>
      </c>
      <c r="N9581" s="132" t="str">
        <f t="shared" si="149"/>
        <v>ЭКСЕДИ ВИС РУС 21030-1601085-00</v>
      </c>
      <c r="O9581" s="132" t="str">
        <f>IFERROR(IFERROR(INDEX(Кат!$B:$B,MATCH($N9581,Кат!$I:$I,0)),INDEX(Торг!$B:$B,MATCH($N9581,Торг!$I:$I,0))),"")</f>
        <v/>
      </c>
    </row>
    <row r="9582" spans="1:15">
      <c r="A9582" t="s">
        <v>21234</v>
      </c>
      <c r="C9582" s="191" t="s">
        <v>11344</v>
      </c>
      <c r="E9582" t="s">
        <v>11345</v>
      </c>
      <c r="F9582" t="s">
        <v>4026</v>
      </c>
      <c r="G9582" t="s">
        <v>399</v>
      </c>
      <c r="H9582">
        <v>1070</v>
      </c>
      <c r="J9582" t="s">
        <v>22634</v>
      </c>
      <c r="K9582" s="132" t="str">
        <f>IFERROR(IFERROR(INDEX(Кат!$O:$O,MATCH($C9582,Кат!$I:$I,0)),INDEX(Торг!$L:$L,MATCH($C9582,Торг!$I:$I,0))),"")</f>
        <v/>
      </c>
      <c r="L9582" s="132" t="str">
        <f>IFERROR(IFERROR(INDEX(Кат!$A:$A,MATCH($C9582,Кат!$I:$I,0)),INDEX(Торг!$A:$A,MATCH($C9582,Торг!$I:$I,0))),"")</f>
        <v/>
      </c>
      <c r="M9582" s="132" t="str">
        <f>IFERROR(IFERROR(INDEX(Кат!$B:$B,MATCH($C9582,Кат!$I:$I,0)),INDEX(Торг!$B:$B,MATCH($C9582,Торг!$I:$I,0))),"")</f>
        <v/>
      </c>
      <c r="N9582" s="132" t="str">
        <f t="shared" si="149"/>
        <v>ЭКСЕДИ ВИС РУС 21090-1601085-00</v>
      </c>
      <c r="O9582" s="132" t="str">
        <f>IFERROR(IFERROR(INDEX(Кат!$B:$B,MATCH($N9582,Кат!$I:$I,0)),INDEX(Торг!$B:$B,MATCH($N9582,Торг!$I:$I,0))),"")</f>
        <v/>
      </c>
    </row>
    <row r="9583" spans="1:15">
      <c r="A9583" t="s">
        <v>21235</v>
      </c>
      <c r="C9583" s="191" t="s">
        <v>11346</v>
      </c>
      <c r="E9583" t="s">
        <v>11347</v>
      </c>
      <c r="F9583" t="s">
        <v>4026</v>
      </c>
      <c r="G9583" t="s">
        <v>399</v>
      </c>
      <c r="H9583">
        <v>1155</v>
      </c>
      <c r="J9583" t="s">
        <v>22634</v>
      </c>
      <c r="K9583" s="132" t="str">
        <f>IFERROR(IFERROR(INDEX(Кат!$O:$O,MATCH($C9583,Кат!$I:$I,0)),INDEX(Торг!$L:$L,MATCH($C9583,Торг!$I:$I,0))),"")</f>
        <v/>
      </c>
      <c r="L9583" s="132" t="str">
        <f>IFERROR(IFERROR(INDEX(Кат!$A:$A,MATCH($C9583,Кат!$I:$I,0)),INDEX(Торг!$A:$A,MATCH($C9583,Торг!$I:$I,0))),"")</f>
        <v/>
      </c>
      <c r="M9583" s="132" t="str">
        <f>IFERROR(IFERROR(INDEX(Кат!$B:$B,MATCH($C9583,Кат!$I:$I,0)),INDEX(Торг!$B:$B,MATCH($C9583,Торг!$I:$I,0))),"")</f>
        <v/>
      </c>
      <c r="N9583" s="132" t="str">
        <f t="shared" si="149"/>
        <v>ЭКСЕДИ ВИС РУС 21100-1601085-00</v>
      </c>
      <c r="O9583" s="132" t="str">
        <f>IFERROR(IFERROR(INDEX(Кат!$B:$B,MATCH($N9583,Кат!$I:$I,0)),INDEX(Торг!$B:$B,MATCH($N9583,Торг!$I:$I,0))),"")</f>
        <v/>
      </c>
    </row>
    <row r="9584" spans="1:15">
      <c r="A9584" t="s">
        <v>21236</v>
      </c>
      <c r="C9584" s="191" t="s">
        <v>11348</v>
      </c>
      <c r="E9584" t="s">
        <v>11349</v>
      </c>
      <c r="F9584" t="s">
        <v>4026</v>
      </c>
      <c r="G9584" t="s">
        <v>399</v>
      </c>
      <c r="H9584">
        <v>1100</v>
      </c>
      <c r="J9584" t="s">
        <v>22634</v>
      </c>
      <c r="K9584" s="132" t="str">
        <f>IFERROR(IFERROR(INDEX(Кат!$O:$O,MATCH($C9584,Кат!$I:$I,0)),INDEX(Торг!$L:$L,MATCH($C9584,Торг!$I:$I,0))),"")</f>
        <v/>
      </c>
      <c r="L9584" s="132" t="str">
        <f>IFERROR(IFERROR(INDEX(Кат!$A:$A,MATCH($C9584,Кат!$I:$I,0)),INDEX(Торг!$A:$A,MATCH($C9584,Торг!$I:$I,0))),"")</f>
        <v/>
      </c>
      <c r="M9584" s="132" t="str">
        <f>IFERROR(IFERROR(INDEX(Кат!$B:$B,MATCH($C9584,Кат!$I:$I,0)),INDEX(Торг!$B:$B,MATCH($C9584,Торг!$I:$I,0))),"")</f>
        <v/>
      </c>
      <c r="N9584" s="132" t="str">
        <f t="shared" si="149"/>
        <v>ЭКСЕДИ ВИС РУС 21110-1601085-00</v>
      </c>
      <c r="O9584" s="132" t="str">
        <f>IFERROR(IFERROR(INDEX(Кат!$B:$B,MATCH($N9584,Кат!$I:$I,0)),INDEX(Торг!$B:$B,MATCH($N9584,Торг!$I:$I,0))),"")</f>
        <v/>
      </c>
    </row>
    <row r="9585" spans="1:15">
      <c r="A9585" t="s">
        <v>21237</v>
      </c>
      <c r="C9585" s="191" t="s">
        <v>11350</v>
      </c>
      <c r="E9585" t="s">
        <v>11351</v>
      </c>
      <c r="F9585" t="s">
        <v>4026</v>
      </c>
      <c r="G9585" t="s">
        <v>399</v>
      </c>
      <c r="H9585">
        <v>1255</v>
      </c>
      <c r="J9585" t="s">
        <v>22634</v>
      </c>
      <c r="K9585" s="132" t="str">
        <f>IFERROR(IFERROR(INDEX(Кат!$O:$O,MATCH($C9585,Кат!$I:$I,0)),INDEX(Торг!$L:$L,MATCH($C9585,Торг!$I:$I,0))),"")</f>
        <v/>
      </c>
      <c r="L9585" s="132" t="str">
        <f>IFERROR(IFERROR(INDEX(Кат!$A:$A,MATCH($C9585,Кат!$I:$I,0)),INDEX(Торг!$A:$A,MATCH($C9585,Торг!$I:$I,0))),"")</f>
        <v/>
      </c>
      <c r="M9585" s="132" t="str">
        <f>IFERROR(IFERROR(INDEX(Кат!$B:$B,MATCH($C9585,Кат!$I:$I,0)),INDEX(Торг!$B:$B,MATCH($C9585,Торг!$I:$I,0))),"")</f>
        <v/>
      </c>
      <c r="N9585" s="132" t="str">
        <f t="shared" si="149"/>
        <v>ЭКСЕДИ ВИС РУС 21120-1601085-00</v>
      </c>
      <c r="O9585" s="132" t="str">
        <f>IFERROR(IFERROR(INDEX(Кат!$B:$B,MATCH($N9585,Кат!$I:$I,0)),INDEX(Торг!$B:$B,MATCH($N9585,Торг!$I:$I,0))),"")</f>
        <v/>
      </c>
    </row>
    <row r="9586" spans="1:15">
      <c r="A9586" t="s">
        <v>21238</v>
      </c>
      <c r="C9586" s="191" t="s">
        <v>11352</v>
      </c>
      <c r="E9586" t="s">
        <v>11353</v>
      </c>
      <c r="F9586" t="s">
        <v>4026</v>
      </c>
      <c r="G9586" t="s">
        <v>399</v>
      </c>
      <c r="H9586">
        <v>1210</v>
      </c>
      <c r="J9586" t="s">
        <v>22634</v>
      </c>
      <c r="K9586" s="132" t="str">
        <f>IFERROR(IFERROR(INDEX(Кат!$O:$O,MATCH($C9586,Кат!$I:$I,0)),INDEX(Торг!$L:$L,MATCH($C9586,Торг!$I:$I,0))),"")</f>
        <v/>
      </c>
      <c r="L9586" s="132" t="str">
        <f>IFERROR(IFERROR(INDEX(Кат!$A:$A,MATCH($C9586,Кат!$I:$I,0)),INDEX(Торг!$A:$A,MATCH($C9586,Торг!$I:$I,0))),"")</f>
        <v/>
      </c>
      <c r="M9586" s="132" t="str">
        <f>IFERROR(IFERROR(INDEX(Кат!$B:$B,MATCH($C9586,Кат!$I:$I,0)),INDEX(Торг!$B:$B,MATCH($C9586,Торг!$I:$I,0))),"")</f>
        <v/>
      </c>
      <c r="N9586" s="132" t="str">
        <f t="shared" si="149"/>
        <v>ЭКСЕДИ ВИС РУС 21210-1601085-00</v>
      </c>
      <c r="O9586" s="132" t="str">
        <f>IFERROR(IFERROR(INDEX(Кат!$B:$B,MATCH($N9586,Кат!$I:$I,0)),INDEX(Торг!$B:$B,MATCH($N9586,Торг!$I:$I,0))),"")</f>
        <v/>
      </c>
    </row>
    <row r="9587" spans="1:15">
      <c r="A9587" t="s">
        <v>21239</v>
      </c>
      <c r="C9587" s="191" t="s">
        <v>11354</v>
      </c>
      <c r="E9587" t="s">
        <v>11355</v>
      </c>
      <c r="F9587" t="s">
        <v>4026</v>
      </c>
      <c r="G9587" t="s">
        <v>399</v>
      </c>
      <c r="H9587">
        <v>1335</v>
      </c>
      <c r="J9587" t="s">
        <v>22634</v>
      </c>
      <c r="K9587" s="132" t="str">
        <f>IFERROR(IFERROR(INDEX(Кат!$O:$O,MATCH($C9587,Кат!$I:$I,0)),INDEX(Торг!$L:$L,MATCH($C9587,Торг!$I:$I,0))),"")</f>
        <v/>
      </c>
      <c r="L9587" s="132" t="str">
        <f>IFERROR(IFERROR(INDEX(Кат!$A:$A,MATCH($C9587,Кат!$I:$I,0)),INDEX(Торг!$A:$A,MATCH($C9587,Торг!$I:$I,0))),"")</f>
        <v/>
      </c>
      <c r="M9587" s="132" t="str">
        <f>IFERROR(IFERROR(INDEX(Кат!$B:$B,MATCH($C9587,Кат!$I:$I,0)),INDEX(Торг!$B:$B,MATCH($C9587,Торг!$I:$I,0))),"")</f>
        <v/>
      </c>
      <c r="N9587" s="132" t="str">
        <f t="shared" si="149"/>
        <v>ЭКСЕДИ ВИС РУС 21230-1601085-00</v>
      </c>
      <c r="O9587" s="132" t="str">
        <f>IFERROR(IFERROR(INDEX(Кат!$B:$B,MATCH($N9587,Кат!$I:$I,0)),INDEX(Торг!$B:$B,MATCH($N9587,Торг!$I:$I,0))),"")</f>
        <v/>
      </c>
    </row>
    <row r="9588" spans="1:15">
      <c r="A9588" t="s">
        <v>21240</v>
      </c>
      <c r="C9588" s="191" t="s">
        <v>11356</v>
      </c>
      <c r="E9588" t="s">
        <v>11357</v>
      </c>
      <c r="F9588" t="s">
        <v>4026</v>
      </c>
      <c r="G9588" t="s">
        <v>399</v>
      </c>
      <c r="H9588">
        <v>1195</v>
      </c>
      <c r="J9588" t="s">
        <v>22634</v>
      </c>
      <c r="K9588" s="132" t="str">
        <f>IFERROR(IFERROR(INDEX(Кат!$O:$O,MATCH($C9588,Кат!$I:$I,0)),INDEX(Торг!$L:$L,MATCH($C9588,Торг!$I:$I,0))),"")</f>
        <v/>
      </c>
      <c r="L9588" s="132" t="str">
        <f>IFERROR(IFERROR(INDEX(Кат!$A:$A,MATCH($C9588,Кат!$I:$I,0)),INDEX(Торг!$A:$A,MATCH($C9588,Торг!$I:$I,0))),"")</f>
        <v/>
      </c>
      <c r="M9588" s="132" t="str">
        <f>IFERROR(IFERROR(INDEX(Кат!$B:$B,MATCH($C9588,Кат!$I:$I,0)),INDEX(Торг!$B:$B,MATCH($C9588,Торг!$I:$I,0))),"")</f>
        <v/>
      </c>
      <c r="N9588" s="132" t="str">
        <f t="shared" si="149"/>
        <v>ЭКСЕДИ ВИС РУС 21703-1601085-00</v>
      </c>
      <c r="O9588" s="132" t="str">
        <f>IFERROR(IFERROR(INDEX(Кат!$B:$B,MATCH($N9588,Кат!$I:$I,0)),INDEX(Торг!$B:$B,MATCH($N9588,Торг!$I:$I,0))),"")</f>
        <v/>
      </c>
    </row>
    <row r="9589" spans="1:15">
      <c r="A9589" t="s">
        <v>21251</v>
      </c>
      <c r="C9589" s="191" t="s">
        <v>4035</v>
      </c>
      <c r="E9589" t="s">
        <v>27599</v>
      </c>
      <c r="F9589" t="s">
        <v>4026</v>
      </c>
      <c r="G9589" t="s">
        <v>375</v>
      </c>
      <c r="H9589">
        <v>6350</v>
      </c>
      <c r="J9589" t="s">
        <v>22634</v>
      </c>
      <c r="K9589" s="132" t="str">
        <f>IFERROR(IFERROR(INDEX(Кат!$O:$O,MATCH($C9589,Кат!$I:$I,0)),INDEX(Торг!$L:$L,MATCH($C9589,Торг!$I:$I,0))),"")</f>
        <v/>
      </c>
      <c r="L9589" s="132" t="str">
        <f>IFERROR(IFERROR(INDEX(Кат!$A:$A,MATCH($C9589,Кат!$I:$I,0)),INDEX(Торг!$A:$A,MATCH($C9589,Торг!$I:$I,0))),"")</f>
        <v/>
      </c>
      <c r="M9589" s="132" t="str">
        <f>IFERROR(IFERROR(INDEX(Кат!$B:$B,MATCH($C9589,Кат!$I:$I,0)),INDEX(Торг!$B:$B,MATCH($C9589,Торг!$I:$I,0))),"")</f>
        <v/>
      </c>
      <c r="N9589" s="132" t="str">
        <f t="shared" si="149"/>
        <v>ЭКСЕДИ ВИС РУС 21810-1601000-00</v>
      </c>
      <c r="O9589" s="132" t="str">
        <f>IFERROR(IFERROR(INDEX(Кат!$B:$B,MATCH($N9589,Кат!$I:$I,0)),INDEX(Торг!$B:$B,MATCH($N9589,Торг!$I:$I,0))),"")</f>
        <v/>
      </c>
    </row>
    <row r="9590" spans="1:15">
      <c r="A9590" t="s">
        <v>21241</v>
      </c>
      <c r="C9590" s="191" t="s">
        <v>11358</v>
      </c>
      <c r="E9590" t="s">
        <v>11359</v>
      </c>
      <c r="F9590" t="s">
        <v>4026</v>
      </c>
      <c r="G9590" t="s">
        <v>375</v>
      </c>
      <c r="H9590">
        <v>3310</v>
      </c>
      <c r="J9590" t="s">
        <v>22634</v>
      </c>
      <c r="K9590" s="132" t="str">
        <f>IFERROR(IFERROR(INDEX(Кат!$O:$O,MATCH($C9590,Кат!$I:$I,0)),INDEX(Торг!$L:$L,MATCH($C9590,Торг!$I:$I,0))),"")</f>
        <v/>
      </c>
      <c r="L9590" s="132" t="str">
        <f>IFERROR(IFERROR(INDEX(Кат!$A:$A,MATCH($C9590,Кат!$I:$I,0)),INDEX(Торг!$A:$A,MATCH($C9590,Торг!$I:$I,0))),"")</f>
        <v/>
      </c>
      <c r="M9590" s="132" t="str">
        <f>IFERROR(IFERROR(INDEX(Кат!$B:$B,MATCH($C9590,Кат!$I:$I,0)),INDEX(Торг!$B:$B,MATCH($C9590,Торг!$I:$I,0))),"")</f>
        <v/>
      </c>
      <c r="N9590" s="132" t="str">
        <f t="shared" si="149"/>
        <v>ЭКСЕДИ ВИС РУС 11183-1601000-00</v>
      </c>
      <c r="O9590" s="132" t="str">
        <f>IFERROR(IFERROR(INDEX(Кат!$B:$B,MATCH($N9590,Кат!$I:$I,0)),INDEX(Торг!$B:$B,MATCH($N9590,Торг!$I:$I,0))),"")</f>
        <v/>
      </c>
    </row>
    <row r="9591" spans="1:15">
      <c r="A9591" t="s">
        <v>21242</v>
      </c>
      <c r="C9591" s="191" t="s">
        <v>11360</v>
      </c>
      <c r="E9591" t="s">
        <v>11361</v>
      </c>
      <c r="F9591" t="s">
        <v>4026</v>
      </c>
      <c r="G9591" t="s">
        <v>375</v>
      </c>
      <c r="H9591">
        <v>3000</v>
      </c>
      <c r="J9591" t="s">
        <v>22634</v>
      </c>
      <c r="K9591" s="132" t="str">
        <f>IFERROR(IFERROR(INDEX(Кат!$O:$O,MATCH($C9591,Кат!$I:$I,0)),INDEX(Торг!$L:$L,MATCH($C9591,Торг!$I:$I,0))),"")</f>
        <v/>
      </c>
      <c r="L9591" s="132" t="str">
        <f>IFERROR(IFERROR(INDEX(Кат!$A:$A,MATCH($C9591,Кат!$I:$I,0)),INDEX(Торг!$A:$A,MATCH($C9591,Торг!$I:$I,0))),"")</f>
        <v/>
      </c>
      <c r="M9591" s="132" t="str">
        <f>IFERROR(IFERROR(INDEX(Кат!$B:$B,MATCH($C9591,Кат!$I:$I,0)),INDEX(Торг!$B:$B,MATCH($C9591,Торг!$I:$I,0))),"")</f>
        <v/>
      </c>
      <c r="N9591" s="132" t="str">
        <f t="shared" si="149"/>
        <v>ЭКСЕДИ ВИС РУС 11186-1601000-00</v>
      </c>
      <c r="O9591" s="132" t="str">
        <f>IFERROR(IFERROR(INDEX(Кат!$B:$B,MATCH($N9591,Кат!$I:$I,0)),INDEX(Торг!$B:$B,MATCH($N9591,Торг!$I:$I,0))),"")</f>
        <v/>
      </c>
    </row>
    <row r="9592" spans="1:15">
      <c r="A9592" t="s">
        <v>21243</v>
      </c>
      <c r="C9592" s="191" t="s">
        <v>4024</v>
      </c>
      <c r="E9592" t="s">
        <v>4025</v>
      </c>
      <c r="F9592" t="s">
        <v>4026</v>
      </c>
      <c r="G9592" t="s">
        <v>375</v>
      </c>
      <c r="H9592">
        <v>3800</v>
      </c>
      <c r="J9592" t="s">
        <v>22634</v>
      </c>
      <c r="K9592" s="132" t="str">
        <f>IFERROR(IFERROR(INDEX(Кат!$O:$O,MATCH($C9592,Кат!$I:$I,0)),INDEX(Торг!$L:$L,MATCH($C9592,Торг!$I:$I,0))),"")</f>
        <v/>
      </c>
      <c r="L9592" s="132" t="str">
        <f>IFERROR(IFERROR(INDEX(Кат!$A:$A,MATCH($C9592,Кат!$I:$I,0)),INDEX(Торг!$A:$A,MATCH($C9592,Торг!$I:$I,0))),"")</f>
        <v/>
      </c>
      <c r="M9592" s="132" t="str">
        <f>IFERROR(IFERROR(INDEX(Кат!$B:$B,MATCH($C9592,Кат!$I:$I,0)),INDEX(Торг!$B:$B,MATCH($C9592,Торг!$I:$I,0))),"")</f>
        <v/>
      </c>
      <c r="N9592" s="132" t="str">
        <f t="shared" si="149"/>
        <v>ЭКСЕДИ ВИС РУС 21060-1601000-00</v>
      </c>
      <c r="O9592" s="132" t="str">
        <f>IFERROR(IFERROR(INDEX(Кат!$B:$B,MATCH($N9592,Кат!$I:$I,0)),INDEX(Торг!$B:$B,MATCH($N9592,Торг!$I:$I,0))),"")</f>
        <v/>
      </c>
    </row>
    <row r="9593" spans="1:15">
      <c r="A9593" t="s">
        <v>21244</v>
      </c>
      <c r="C9593" s="191" t="s">
        <v>11362</v>
      </c>
      <c r="E9593" t="s">
        <v>11363</v>
      </c>
      <c r="F9593" t="s">
        <v>4026</v>
      </c>
      <c r="G9593" t="s">
        <v>375</v>
      </c>
      <c r="H9593">
        <v>3500</v>
      </c>
      <c r="J9593" t="s">
        <v>22634</v>
      </c>
      <c r="K9593" s="132" t="str">
        <f>IFERROR(IFERROR(INDEX(Кат!$O:$O,MATCH($C9593,Кат!$I:$I,0)),INDEX(Торг!$L:$L,MATCH($C9593,Торг!$I:$I,0))),"")</f>
        <v/>
      </c>
      <c r="L9593" s="132" t="str">
        <f>IFERROR(IFERROR(INDEX(Кат!$A:$A,MATCH($C9593,Кат!$I:$I,0)),INDEX(Торг!$A:$A,MATCH($C9593,Торг!$I:$I,0))),"")</f>
        <v/>
      </c>
      <c r="M9593" s="132" t="str">
        <f>IFERROR(IFERROR(INDEX(Кат!$B:$B,MATCH($C9593,Кат!$I:$I,0)),INDEX(Торг!$B:$B,MATCH($C9593,Торг!$I:$I,0))),"")</f>
        <v/>
      </c>
      <c r="N9593" s="132" t="str">
        <f t="shared" si="149"/>
        <v>ЭКСЕДИ ВИС РУС 21070-1601000-00</v>
      </c>
      <c r="O9593" s="132" t="str">
        <f>IFERROR(IFERROR(INDEX(Кат!$B:$B,MATCH($N9593,Кат!$I:$I,0)),INDEX(Торг!$B:$B,MATCH($N9593,Торг!$I:$I,0))),"")</f>
        <v/>
      </c>
    </row>
    <row r="9594" spans="1:15">
      <c r="A9594" t="s">
        <v>21245</v>
      </c>
      <c r="C9594" s="191" t="s">
        <v>4027</v>
      </c>
      <c r="E9594" t="s">
        <v>4028</v>
      </c>
      <c r="F9594" t="s">
        <v>4026</v>
      </c>
      <c r="G9594" t="s">
        <v>375</v>
      </c>
      <c r="H9594">
        <v>3400</v>
      </c>
      <c r="J9594" t="s">
        <v>22634</v>
      </c>
      <c r="K9594" s="132" t="str">
        <f>IFERROR(IFERROR(INDEX(Кат!$O:$O,MATCH($C9594,Кат!$I:$I,0)),INDEX(Торг!$L:$L,MATCH($C9594,Торг!$I:$I,0))),"")</f>
        <v/>
      </c>
      <c r="L9594" s="132" t="str">
        <f>IFERROR(IFERROR(INDEX(Кат!$A:$A,MATCH($C9594,Кат!$I:$I,0)),INDEX(Торг!$A:$A,MATCH($C9594,Торг!$I:$I,0))),"")</f>
        <v/>
      </c>
      <c r="M9594" s="132" t="str">
        <f>IFERROR(IFERROR(INDEX(Кат!$B:$B,MATCH($C9594,Кат!$I:$I,0)),INDEX(Торг!$B:$B,MATCH($C9594,Торг!$I:$I,0))),"")</f>
        <v/>
      </c>
      <c r="N9594" s="132" t="str">
        <f t="shared" si="149"/>
        <v>ЭКСЕДИ ВИС РУС 21090-1601000-00</v>
      </c>
      <c r="O9594" s="132" t="str">
        <f>IFERROR(IFERROR(INDEX(Кат!$B:$B,MATCH($N9594,Кат!$I:$I,0)),INDEX(Торг!$B:$B,MATCH($N9594,Торг!$I:$I,0))),"")</f>
        <v/>
      </c>
    </row>
    <row r="9595" spans="1:15">
      <c r="A9595" t="s">
        <v>21246</v>
      </c>
      <c r="C9595" s="191" t="s">
        <v>4029</v>
      </c>
      <c r="E9595" t="s">
        <v>4030</v>
      </c>
      <c r="F9595" t="s">
        <v>4026</v>
      </c>
      <c r="G9595" t="s">
        <v>375</v>
      </c>
      <c r="H9595">
        <v>4450</v>
      </c>
      <c r="J9595" t="s">
        <v>22634</v>
      </c>
      <c r="K9595" s="132" t="str">
        <f>IFERROR(IFERROR(INDEX(Кат!$O:$O,MATCH($C9595,Кат!$I:$I,0)),INDEX(Торг!$L:$L,MATCH($C9595,Торг!$I:$I,0))),"")</f>
        <v/>
      </c>
      <c r="L9595" s="132" t="str">
        <f>IFERROR(IFERROR(INDEX(Кат!$A:$A,MATCH($C9595,Кат!$I:$I,0)),INDEX(Торг!$A:$A,MATCH($C9595,Торг!$I:$I,0))),"")</f>
        <v/>
      </c>
      <c r="M9595" s="132" t="str">
        <f>IFERROR(IFERROR(INDEX(Кат!$B:$B,MATCH($C9595,Кат!$I:$I,0)),INDEX(Торг!$B:$B,MATCH($C9595,Торг!$I:$I,0))),"")</f>
        <v/>
      </c>
      <c r="N9595" s="132" t="str">
        <f t="shared" si="149"/>
        <v>ЭКСЕДИ ВИС РУС 21100-1601000-00</v>
      </c>
      <c r="O9595" s="132" t="str">
        <f>IFERROR(IFERROR(INDEX(Кат!$B:$B,MATCH($N9595,Кат!$I:$I,0)),INDEX(Торг!$B:$B,MATCH($N9595,Торг!$I:$I,0))),"")</f>
        <v/>
      </c>
    </row>
    <row r="9596" spans="1:15">
      <c r="A9596" t="s">
        <v>21247</v>
      </c>
      <c r="C9596" s="191" t="s">
        <v>4031</v>
      </c>
      <c r="E9596" t="s">
        <v>4032</v>
      </c>
      <c r="F9596" t="s">
        <v>4026</v>
      </c>
      <c r="G9596" t="s">
        <v>375</v>
      </c>
      <c r="H9596">
        <v>5000</v>
      </c>
      <c r="J9596" t="s">
        <v>22634</v>
      </c>
      <c r="K9596" s="132" t="str">
        <f>IFERROR(IFERROR(INDEX(Кат!$O:$O,MATCH($C9596,Кат!$I:$I,0)),INDEX(Торг!$L:$L,MATCH($C9596,Торг!$I:$I,0))),"")</f>
        <v/>
      </c>
      <c r="L9596" s="132" t="str">
        <f>IFERROR(IFERROR(INDEX(Кат!$A:$A,MATCH($C9596,Кат!$I:$I,0)),INDEX(Торг!$A:$A,MATCH($C9596,Торг!$I:$I,0))),"")</f>
        <v/>
      </c>
      <c r="M9596" s="132" t="str">
        <f>IFERROR(IFERROR(INDEX(Кат!$B:$B,MATCH($C9596,Кат!$I:$I,0)),INDEX(Торг!$B:$B,MATCH($C9596,Торг!$I:$I,0))),"")</f>
        <v/>
      </c>
      <c r="N9596" s="132" t="str">
        <f t="shared" si="149"/>
        <v>ЭКСЕДИ ВИС РУС 21120-1601000-00</v>
      </c>
      <c r="O9596" s="132" t="str">
        <f>IFERROR(IFERROR(INDEX(Кат!$B:$B,MATCH($N9596,Кат!$I:$I,0)),INDEX(Торг!$B:$B,MATCH($N9596,Торг!$I:$I,0))),"")</f>
        <v/>
      </c>
    </row>
    <row r="9597" spans="1:15">
      <c r="A9597" t="s">
        <v>21248</v>
      </c>
      <c r="C9597" s="191" t="s">
        <v>11364</v>
      </c>
      <c r="E9597" t="s">
        <v>11365</v>
      </c>
      <c r="F9597" t="s">
        <v>4026</v>
      </c>
      <c r="G9597" t="s">
        <v>375</v>
      </c>
      <c r="H9597">
        <v>3650</v>
      </c>
      <c r="J9597" t="s">
        <v>22634</v>
      </c>
      <c r="K9597" s="132" t="str">
        <f>IFERROR(IFERROR(INDEX(Кат!$O:$O,MATCH($C9597,Кат!$I:$I,0)),INDEX(Торг!$L:$L,MATCH($C9597,Торг!$I:$I,0))),"")</f>
        <v/>
      </c>
      <c r="L9597" s="132" t="str">
        <f>IFERROR(IFERROR(INDEX(Кат!$A:$A,MATCH($C9597,Кат!$I:$I,0)),INDEX(Торг!$A:$A,MATCH($C9597,Торг!$I:$I,0))),"")</f>
        <v/>
      </c>
      <c r="M9597" s="132" t="str">
        <f>IFERROR(IFERROR(INDEX(Кат!$B:$B,MATCH($C9597,Кат!$I:$I,0)),INDEX(Торг!$B:$B,MATCH($C9597,Торг!$I:$I,0))),"")</f>
        <v/>
      </c>
      <c r="N9597" s="132" t="str">
        <f t="shared" si="149"/>
        <v>ЭКСЕДИ ВИС РУС 21210-1601000-00</v>
      </c>
      <c r="O9597" s="132" t="str">
        <f>IFERROR(IFERROR(INDEX(Кат!$B:$B,MATCH($N9597,Кат!$I:$I,0)),INDEX(Торг!$B:$B,MATCH($N9597,Торг!$I:$I,0))),"")</f>
        <v/>
      </c>
    </row>
    <row r="9598" spans="1:15">
      <c r="A9598" t="s">
        <v>21249</v>
      </c>
      <c r="C9598" s="191" t="s">
        <v>11366</v>
      </c>
      <c r="E9598" t="s">
        <v>11367</v>
      </c>
      <c r="F9598" t="s">
        <v>4026</v>
      </c>
      <c r="G9598" t="s">
        <v>375</v>
      </c>
      <c r="H9598">
        <v>3000</v>
      </c>
      <c r="J9598" t="s">
        <v>22634</v>
      </c>
      <c r="K9598" s="132" t="str">
        <f>IFERROR(IFERROR(INDEX(Кат!$O:$O,MATCH($C9598,Кат!$I:$I,0)),INDEX(Торг!$L:$L,MATCH($C9598,Торг!$I:$I,0))),"")</f>
        <v/>
      </c>
      <c r="L9598" s="132" t="str">
        <f>IFERROR(IFERROR(INDEX(Кат!$A:$A,MATCH($C9598,Кат!$I:$I,0)),INDEX(Торг!$A:$A,MATCH($C9598,Торг!$I:$I,0))),"")</f>
        <v/>
      </c>
      <c r="M9598" s="132" t="str">
        <f>IFERROR(IFERROR(INDEX(Кат!$B:$B,MATCH($C9598,Кат!$I:$I,0)),INDEX(Торг!$B:$B,MATCH($C9598,Торг!$I:$I,0))),"")</f>
        <v/>
      </c>
      <c r="N9598" s="132" t="str">
        <f t="shared" si="149"/>
        <v>ЭКСЕДИ ВИС РУС 21213-1601000-00</v>
      </c>
      <c r="O9598" s="132" t="str">
        <f>IFERROR(IFERROR(INDEX(Кат!$B:$B,MATCH($N9598,Кат!$I:$I,0)),INDEX(Торг!$B:$B,MATCH($N9598,Торг!$I:$I,0))),"")</f>
        <v/>
      </c>
    </row>
    <row r="9599" spans="1:15">
      <c r="A9599" t="s">
        <v>21250</v>
      </c>
      <c r="C9599" s="191" t="s">
        <v>4033</v>
      </c>
      <c r="E9599" t="s">
        <v>4034</v>
      </c>
      <c r="F9599" t="s">
        <v>4026</v>
      </c>
      <c r="G9599" t="s">
        <v>375</v>
      </c>
      <c r="H9599">
        <v>4900</v>
      </c>
      <c r="J9599" t="s">
        <v>22634</v>
      </c>
      <c r="K9599" s="132" t="str">
        <f>IFERROR(IFERROR(INDEX(Кат!$O:$O,MATCH($C9599,Кат!$I:$I,0)),INDEX(Торг!$L:$L,MATCH($C9599,Торг!$I:$I,0))),"")</f>
        <v/>
      </c>
      <c r="L9599" s="132" t="str">
        <f>IFERROR(IFERROR(INDEX(Кат!$A:$A,MATCH($C9599,Кат!$I:$I,0)),INDEX(Торг!$A:$A,MATCH($C9599,Торг!$I:$I,0))),"")</f>
        <v/>
      </c>
      <c r="M9599" s="132" t="str">
        <f>IFERROR(IFERROR(INDEX(Кат!$B:$B,MATCH($C9599,Кат!$I:$I,0)),INDEX(Торг!$B:$B,MATCH($C9599,Торг!$I:$I,0))),"")</f>
        <v/>
      </c>
      <c r="N9599" s="132" t="str">
        <f t="shared" si="149"/>
        <v>ЭКСЕДИ ВИС РУС 21703-1601000-00</v>
      </c>
      <c r="O9599" s="132" t="str">
        <f>IFERROR(IFERROR(INDEX(Кат!$B:$B,MATCH($N9599,Кат!$I:$I,0)),INDEX(Торг!$B:$B,MATCH($N9599,Торг!$I:$I,0))),"")</f>
        <v/>
      </c>
    </row>
    <row r="9600" spans="1:15">
      <c r="A9600" t="s">
        <v>24773</v>
      </c>
      <c r="C9600" s="191"/>
      <c r="E9600" t="s">
        <v>24774</v>
      </c>
      <c r="J9600" t="s">
        <v>22634</v>
      </c>
      <c r="K9600" s="132" t="str">
        <f>IFERROR(IFERROR(INDEX(Кат!$O:$O,MATCH($C9600,Кат!$I:$I,0)),INDEX(Торг!$L:$L,MATCH($C9600,Торг!$I:$I,0))),"")</f>
        <v/>
      </c>
      <c r="L9600" s="132" t="str">
        <f>IFERROR(IFERROR(INDEX(Кат!$A:$A,MATCH($C9600,Кат!$I:$I,0)),INDEX(Торг!$A:$A,MATCH($C9600,Торг!$I:$I,0))),"")</f>
        <v/>
      </c>
      <c r="M9600" s="132" t="str">
        <f>IFERROR(IFERROR(INDEX(Кат!$B:$B,MATCH($C9600,Кат!$I:$I,0)),INDEX(Торг!$B:$B,MATCH($C9600,Торг!$I:$I,0))),"")</f>
        <v/>
      </c>
      <c r="N9600" s="132" t="str">
        <f t="shared" si="149"/>
        <v xml:space="preserve"> </v>
      </c>
      <c r="O9600" s="132" t="str">
        <f>IFERROR(IFERROR(INDEX(Кат!$B:$B,MATCH($N9600,Кат!$I:$I,0)),INDEX(Торг!$B:$B,MATCH($N9600,Торг!$I:$I,0))),"")</f>
        <v/>
      </c>
    </row>
    <row r="9601" spans="1:15">
      <c r="A9601" t="s">
        <v>21253</v>
      </c>
      <c r="C9601" s="191" t="s">
        <v>11368</v>
      </c>
      <c r="E9601" t="s">
        <v>11369</v>
      </c>
      <c r="F9601" t="s">
        <v>11370</v>
      </c>
      <c r="G9601" t="s">
        <v>375</v>
      </c>
      <c r="H9601">
        <v>10000</v>
      </c>
      <c r="J9601" t="s">
        <v>22634</v>
      </c>
      <c r="K9601" s="132" t="str">
        <f>IFERROR(IFERROR(INDEX(Кат!$O:$O,MATCH($C9601,Кат!$I:$I,0)),INDEX(Торг!$L:$L,MATCH($C9601,Торг!$I:$I,0))),"")</f>
        <v/>
      </c>
      <c r="L9601" s="132" t="str">
        <f>IFERROR(IFERROR(INDEX(Кат!$A:$A,MATCH($C9601,Кат!$I:$I,0)),INDEX(Торг!$A:$A,MATCH($C9601,Торг!$I:$I,0))),"")</f>
        <v/>
      </c>
      <c r="M9601" s="132" t="str">
        <f>IFERROR(IFERROR(INDEX(Кат!$B:$B,MATCH($C9601,Кат!$I:$I,0)),INDEX(Торг!$B:$B,MATCH($C9601,Торг!$I:$I,0))),"")</f>
        <v/>
      </c>
      <c r="N9601" s="132" t="str">
        <f t="shared" si="149"/>
        <v>ОТК СТАР 21177-1007300-02</v>
      </c>
      <c r="O9601" s="132" t="str">
        <f>IFERROR(IFERROR(INDEX(Кат!$B:$B,MATCH($N9601,Кат!$I:$I,0)),INDEX(Торг!$B:$B,MATCH($N9601,Торг!$I:$I,0))),"")</f>
        <v/>
      </c>
    </row>
    <row r="9602" spans="1:15">
      <c r="A9602" t="s">
        <v>29229</v>
      </c>
      <c r="C9602" s="191"/>
      <c r="E9602" t="s">
        <v>29230</v>
      </c>
      <c r="J9602" t="s">
        <v>22634</v>
      </c>
      <c r="K9602" s="132" t="str">
        <f>IFERROR(IFERROR(INDEX(Кат!$O:$O,MATCH($C9602,Кат!$I:$I,0)),INDEX(Торг!$L:$L,MATCH($C9602,Торг!$I:$I,0))),"")</f>
        <v/>
      </c>
      <c r="L9602" s="132" t="str">
        <f>IFERROR(IFERROR(INDEX(Кат!$A:$A,MATCH($C9602,Кат!$I:$I,0)),INDEX(Торг!$A:$A,MATCH($C9602,Торг!$I:$I,0))),"")</f>
        <v/>
      </c>
      <c r="M9602" s="132" t="str">
        <f>IFERROR(IFERROR(INDEX(Кат!$B:$B,MATCH($C9602,Кат!$I:$I,0)),INDEX(Торг!$B:$B,MATCH($C9602,Торг!$I:$I,0))),"")</f>
        <v/>
      </c>
      <c r="N9602" s="132" t="str">
        <f t="shared" si="149"/>
        <v xml:space="preserve"> </v>
      </c>
      <c r="O9602" s="132" t="str">
        <f>IFERROR(IFERROR(INDEX(Кат!$B:$B,MATCH($N9602,Кат!$I:$I,0)),INDEX(Торг!$B:$B,MATCH($N9602,Торг!$I:$I,0))),"")</f>
        <v/>
      </c>
    </row>
    <row r="9603" spans="1:15">
      <c r="A9603" t="s">
        <v>29231</v>
      </c>
      <c r="C9603" s="191" t="s">
        <v>29232</v>
      </c>
      <c r="E9603" t="s">
        <v>29233</v>
      </c>
      <c r="F9603" t="s">
        <v>29230</v>
      </c>
      <c r="G9603" t="s">
        <v>399</v>
      </c>
      <c r="H9603">
        <v>750</v>
      </c>
      <c r="J9603" t="s">
        <v>22634</v>
      </c>
      <c r="K9603" s="132" t="str">
        <f>IFERROR(IFERROR(INDEX(Кат!$O:$O,MATCH($C9603,Кат!$I:$I,0)),INDEX(Торг!$L:$L,MATCH($C9603,Торг!$I:$I,0))),"")</f>
        <v/>
      </c>
      <c r="L9603" s="132" t="str">
        <f>IFERROR(IFERROR(INDEX(Кат!$A:$A,MATCH($C9603,Кат!$I:$I,0)),INDEX(Торг!$A:$A,MATCH($C9603,Торг!$I:$I,0))),"")</f>
        <v/>
      </c>
      <c r="M9603" s="132" t="str">
        <f>IFERROR(IFERROR(INDEX(Кат!$B:$B,MATCH($C9603,Кат!$I:$I,0)),INDEX(Торг!$B:$B,MATCH($C9603,Торг!$I:$I,0))),"")</f>
        <v/>
      </c>
      <c r="N9603" s="132" t="str">
        <f t="shared" si="149"/>
        <v>ОМЕГА 57.3705</v>
      </c>
      <c r="O9603" s="132" t="str">
        <f>IFERROR(IFERROR(INDEX(Кат!$B:$B,MATCH($N9603,Кат!$I:$I,0)),INDEX(Торг!$B:$B,MATCH($N9603,Торг!$I:$I,0))),"")</f>
        <v/>
      </c>
    </row>
    <row r="9604" spans="1:15">
      <c r="A9604" t="s">
        <v>24775</v>
      </c>
      <c r="C9604" s="191"/>
      <c r="E9604" t="s">
        <v>24776</v>
      </c>
      <c r="J9604" t="s">
        <v>22634</v>
      </c>
      <c r="K9604" s="132" t="str">
        <f>IFERROR(IFERROR(INDEX(Кат!$O:$O,MATCH($C9604,Кат!$I:$I,0)),INDEX(Торг!$L:$L,MATCH($C9604,Торг!$I:$I,0))),"")</f>
        <v/>
      </c>
      <c r="L9604" s="132" t="str">
        <f>IFERROR(IFERROR(INDEX(Кат!$A:$A,MATCH($C9604,Кат!$I:$I,0)),INDEX(Торг!$A:$A,MATCH($C9604,Торг!$I:$I,0))),"")</f>
        <v/>
      </c>
      <c r="M9604" s="132" t="str">
        <f>IFERROR(IFERROR(INDEX(Кат!$B:$B,MATCH($C9604,Кат!$I:$I,0)),INDEX(Торг!$B:$B,MATCH($C9604,Торг!$I:$I,0))),"")</f>
        <v/>
      </c>
      <c r="N9604" s="132" t="str">
        <f t="shared" si="149"/>
        <v xml:space="preserve"> </v>
      </c>
      <c r="O9604" s="132" t="str">
        <f>IFERROR(IFERROR(INDEX(Кат!$B:$B,MATCH($N9604,Кат!$I:$I,0)),INDEX(Торг!$B:$B,MATCH($N9604,Торг!$I:$I,0))),"")</f>
        <v/>
      </c>
    </row>
    <row r="9605" spans="1:15">
      <c r="A9605" t="s">
        <v>21254</v>
      </c>
      <c r="C9605" s="191" t="s">
        <v>13909</v>
      </c>
      <c r="E9605" t="s">
        <v>13549</v>
      </c>
      <c r="F9605" t="s">
        <v>3823</v>
      </c>
      <c r="G9605" t="s">
        <v>399</v>
      </c>
      <c r="H9605">
        <v>2700</v>
      </c>
      <c r="J9605" t="s">
        <v>22634</v>
      </c>
      <c r="K9605" s="132" t="str">
        <f>IFERROR(IFERROR(INDEX(Кат!$O:$O,MATCH($C9605,Кат!$I:$I,0)),INDEX(Торг!$L:$L,MATCH($C9605,Торг!$I:$I,0))),"")</f>
        <v/>
      </c>
      <c r="L9605" s="132" t="str">
        <f>IFERROR(IFERROR(INDEX(Кат!$A:$A,MATCH($C9605,Кат!$I:$I,0)),INDEX(Торг!$A:$A,MATCH($C9605,Торг!$I:$I,0))),"")</f>
        <v/>
      </c>
      <c r="M9605" s="132" t="str">
        <f>IFERROR(IFERROR(INDEX(Кат!$B:$B,MATCH($C9605,Кат!$I:$I,0)),INDEX(Торг!$B:$B,MATCH($C9605,Торг!$I:$I,0))),"")</f>
        <v/>
      </c>
      <c r="N9605" s="132" t="str">
        <f t="shared" si="149"/>
        <v>НЕИЗВЕСТНЫЙ БРЕНД 8450090615-01</v>
      </c>
      <c r="O9605" s="132" t="str">
        <f>IFERROR(IFERROR(INDEX(Кат!$B:$B,MATCH($N9605,Кат!$I:$I,0)),INDEX(Торг!$B:$B,MATCH($N9605,Торг!$I:$I,0))),"")</f>
        <v/>
      </c>
    </row>
    <row r="9606" spans="1:15">
      <c r="A9606" t="s">
        <v>21255</v>
      </c>
      <c r="C9606" s="191" t="s">
        <v>13910</v>
      </c>
      <c r="E9606" t="s">
        <v>13550</v>
      </c>
      <c r="F9606" t="s">
        <v>3823</v>
      </c>
      <c r="G9606" t="s">
        <v>399</v>
      </c>
      <c r="H9606">
        <v>2400</v>
      </c>
      <c r="J9606" t="s">
        <v>22634</v>
      </c>
      <c r="K9606" s="132" t="str">
        <f>IFERROR(IFERROR(INDEX(Кат!$O:$O,MATCH($C9606,Кат!$I:$I,0)),INDEX(Торг!$L:$L,MATCH($C9606,Торг!$I:$I,0))),"")</f>
        <v/>
      </c>
      <c r="L9606" s="132" t="str">
        <f>IFERROR(IFERROR(INDEX(Кат!$A:$A,MATCH($C9606,Кат!$I:$I,0)),INDEX(Торг!$A:$A,MATCH($C9606,Торг!$I:$I,0))),"")</f>
        <v/>
      </c>
      <c r="M9606" s="132" t="str">
        <f>IFERROR(IFERROR(INDEX(Кат!$B:$B,MATCH($C9606,Кат!$I:$I,0)),INDEX(Торг!$B:$B,MATCH($C9606,Торг!$I:$I,0))),"")</f>
        <v/>
      </c>
      <c r="N9606" s="132" t="str">
        <f t="shared" si="149"/>
        <v>НЕИЗВЕСТНЫЙ БРЕНД 8450030109-01</v>
      </c>
      <c r="O9606" s="132" t="str">
        <f>IFERROR(IFERROR(INDEX(Кат!$B:$B,MATCH($N9606,Кат!$I:$I,0)),INDEX(Торг!$B:$B,MATCH($N9606,Торг!$I:$I,0))),"")</f>
        <v/>
      </c>
    </row>
    <row r="9607" spans="1:15">
      <c r="A9607" t="s">
        <v>24777</v>
      </c>
      <c r="C9607" s="191"/>
      <c r="E9607" t="s">
        <v>24778</v>
      </c>
      <c r="J9607" t="s">
        <v>22634</v>
      </c>
      <c r="K9607" s="132" t="str">
        <f>IFERROR(IFERROR(INDEX(Кат!$O:$O,MATCH($C9607,Кат!$I:$I,0)),INDEX(Торг!$L:$L,MATCH($C9607,Торг!$I:$I,0))),"")</f>
        <v/>
      </c>
      <c r="L9607" s="132" t="str">
        <f>IFERROR(IFERROR(INDEX(Кат!$A:$A,MATCH($C9607,Кат!$I:$I,0)),INDEX(Торг!$A:$A,MATCH($C9607,Торг!$I:$I,0))),"")</f>
        <v/>
      </c>
      <c r="M9607" s="132" t="str">
        <f>IFERROR(IFERROR(INDEX(Кат!$B:$B,MATCH($C9607,Кат!$I:$I,0)),INDEX(Торг!$B:$B,MATCH($C9607,Торг!$I:$I,0))),"")</f>
        <v/>
      </c>
      <c r="N9607" s="132" t="str">
        <f t="shared" si="149"/>
        <v xml:space="preserve"> </v>
      </c>
      <c r="O9607" s="132" t="str">
        <f>IFERROR(IFERROR(INDEX(Кат!$B:$B,MATCH($N9607,Кат!$I:$I,0)),INDEX(Торг!$B:$B,MATCH($N9607,Торг!$I:$I,0))),"")</f>
        <v/>
      </c>
    </row>
    <row r="9608" spans="1:15">
      <c r="A9608" t="s">
        <v>21256</v>
      </c>
      <c r="C9608" s="191" t="s">
        <v>11371</v>
      </c>
      <c r="E9608" t="s">
        <v>11372</v>
      </c>
      <c r="F9608" t="s">
        <v>11373</v>
      </c>
      <c r="G9608" t="s">
        <v>399</v>
      </c>
      <c r="H9608">
        <v>2600</v>
      </c>
      <c r="J9608" t="s">
        <v>22634</v>
      </c>
      <c r="K9608" s="132" t="str">
        <f>IFERROR(IFERROR(INDEX(Кат!$O:$O,MATCH($C9608,Кат!$I:$I,0)),INDEX(Торг!$L:$L,MATCH($C9608,Торг!$I:$I,0))),"")</f>
        <v/>
      </c>
      <c r="L9608" s="132" t="str">
        <f>IFERROR(IFERROR(INDEX(Кат!$A:$A,MATCH($C9608,Кат!$I:$I,0)),INDEX(Торг!$A:$A,MATCH($C9608,Торг!$I:$I,0))),"")</f>
        <v/>
      </c>
      <c r="M9608" s="132" t="str">
        <f>IFERROR(IFERROR(INDEX(Кат!$B:$B,MATCH($C9608,Кат!$I:$I,0)),INDEX(Торг!$B:$B,MATCH($C9608,Торг!$I:$I,0))),"")</f>
        <v/>
      </c>
      <c r="N9608" s="132" t="str">
        <f t="shared" ref="N9608:N9671" si="150">_xlfn.CONCAT(F9608," ",C9608)</f>
        <v>СЕВиЕМ 411.3775</v>
      </c>
      <c r="O9608" s="132" t="str">
        <f>IFERROR(IFERROR(INDEX(Кат!$B:$B,MATCH($N9608,Кат!$I:$I,0)),INDEX(Торг!$B:$B,MATCH($N9608,Торг!$I:$I,0))),"")</f>
        <v/>
      </c>
    </row>
    <row r="9609" spans="1:15">
      <c r="A9609" t="s">
        <v>21257</v>
      </c>
      <c r="C9609" s="191" t="s">
        <v>11374</v>
      </c>
      <c r="E9609" t="s">
        <v>11375</v>
      </c>
      <c r="F9609" t="s">
        <v>11373</v>
      </c>
      <c r="G9609" t="s">
        <v>399</v>
      </c>
      <c r="H9609">
        <v>2600</v>
      </c>
      <c r="J9609" t="s">
        <v>22634</v>
      </c>
      <c r="K9609" s="132" t="str">
        <f>IFERROR(IFERROR(INDEX(Кат!$O:$O,MATCH($C9609,Кат!$I:$I,0)),INDEX(Торг!$L:$L,MATCH($C9609,Торг!$I:$I,0))),"")</f>
        <v/>
      </c>
      <c r="L9609" s="132" t="str">
        <f>IFERROR(IFERROR(INDEX(Кат!$A:$A,MATCH($C9609,Кат!$I:$I,0)),INDEX(Торг!$A:$A,MATCH($C9609,Торг!$I:$I,0))),"")</f>
        <v/>
      </c>
      <c r="M9609" s="132" t="str">
        <f>IFERROR(IFERROR(INDEX(Кат!$B:$B,MATCH($C9609,Кат!$I:$I,0)),INDEX(Торг!$B:$B,MATCH($C9609,Торг!$I:$I,0))),"")</f>
        <v/>
      </c>
      <c r="N9609" s="132" t="str">
        <f t="shared" si="150"/>
        <v>СЕВиЕМ 41.3775</v>
      </c>
      <c r="O9609" s="132" t="str">
        <f>IFERROR(IFERROR(INDEX(Кат!$B:$B,MATCH($N9609,Кат!$I:$I,0)),INDEX(Торг!$B:$B,MATCH($N9609,Торг!$I:$I,0))),"")</f>
        <v/>
      </c>
    </row>
    <row r="9610" spans="1:15">
      <c r="A9610" t="s">
        <v>21258</v>
      </c>
      <c r="C9610" s="191" t="s">
        <v>11376</v>
      </c>
      <c r="E9610" t="s">
        <v>11377</v>
      </c>
      <c r="F9610" t="s">
        <v>11378</v>
      </c>
      <c r="G9610" t="s">
        <v>399</v>
      </c>
      <c r="H9610">
        <v>2160</v>
      </c>
      <c r="J9610" t="s">
        <v>22634</v>
      </c>
      <c r="K9610" s="132" t="str">
        <f>IFERROR(IFERROR(INDEX(Кат!$O:$O,MATCH($C9610,Кат!$I:$I,0)),INDEX(Торг!$L:$L,MATCH($C9610,Торг!$I:$I,0))),"")</f>
        <v/>
      </c>
      <c r="L9610" s="132" t="str">
        <f>IFERROR(IFERROR(INDEX(Кат!$A:$A,MATCH($C9610,Кат!$I:$I,0)),INDEX(Торг!$A:$A,MATCH($C9610,Торг!$I:$I,0))),"")</f>
        <v/>
      </c>
      <c r="M9610" s="132" t="str">
        <f>IFERROR(IFERROR(INDEX(Кат!$B:$B,MATCH($C9610,Кат!$I:$I,0)),INDEX(Торг!$B:$B,MATCH($C9610,Торг!$I:$I,0))),"")</f>
        <v/>
      </c>
      <c r="N9610" s="132" t="str">
        <f t="shared" si="150"/>
        <v>АВТОСВЕТ 21700-3716031-00</v>
      </c>
      <c r="O9610" s="132" t="str">
        <f>IFERROR(IFERROR(INDEX(Кат!$B:$B,MATCH($N9610,Кат!$I:$I,0)),INDEX(Торг!$B:$B,MATCH($N9610,Торг!$I:$I,0))),"")</f>
        <v/>
      </c>
    </row>
    <row r="9611" spans="1:15">
      <c r="A9611" t="s">
        <v>21259</v>
      </c>
      <c r="C9611" s="191" t="s">
        <v>11379</v>
      </c>
      <c r="E9611" t="s">
        <v>14216</v>
      </c>
      <c r="F9611" t="s">
        <v>3961</v>
      </c>
      <c r="G9611" t="s">
        <v>399</v>
      </c>
      <c r="H9611">
        <v>700</v>
      </c>
      <c r="J9611" t="s">
        <v>22634</v>
      </c>
      <c r="K9611" s="132" t="str">
        <f>IFERROR(IFERROR(INDEX(Кат!$O:$O,MATCH($C9611,Кат!$I:$I,0)),INDEX(Торг!$L:$L,MATCH($C9611,Торг!$I:$I,0))),"")</f>
        <v/>
      </c>
      <c r="L9611" s="132" t="str">
        <f>IFERROR(IFERROR(INDEX(Кат!$A:$A,MATCH($C9611,Кат!$I:$I,0)),INDEX(Торг!$A:$A,MATCH($C9611,Торг!$I:$I,0))),"")</f>
        <v/>
      </c>
      <c r="M9611" s="132" t="str">
        <f>IFERROR(IFERROR(INDEX(Кат!$B:$B,MATCH($C9611,Кат!$I:$I,0)),INDEX(Торг!$B:$B,MATCH($C9611,Торг!$I:$I,0))),"")</f>
        <v/>
      </c>
      <c r="N9611" s="132" t="str">
        <f t="shared" si="150"/>
        <v>ДААЗ 2190-3716011</v>
      </c>
      <c r="O9611" s="132" t="str">
        <f>IFERROR(IFERROR(INDEX(Кат!$B:$B,MATCH($N9611,Кат!$I:$I,0)),INDEX(Торг!$B:$B,MATCH($N9611,Торг!$I:$I,0))),"")</f>
        <v/>
      </c>
    </row>
    <row r="9612" spans="1:15">
      <c r="A9612" t="s">
        <v>21260</v>
      </c>
      <c r="C9612" s="191" t="s">
        <v>11380</v>
      </c>
      <c r="E9612" t="s">
        <v>11381</v>
      </c>
      <c r="F9612" t="s">
        <v>11378</v>
      </c>
      <c r="G9612" t="s">
        <v>399</v>
      </c>
      <c r="H9612">
        <v>2160</v>
      </c>
      <c r="J9612" t="s">
        <v>22634</v>
      </c>
      <c r="K9612" s="132" t="str">
        <f>IFERROR(IFERROR(INDEX(Кат!$O:$O,MATCH($C9612,Кат!$I:$I,0)),INDEX(Торг!$L:$L,MATCH($C9612,Торг!$I:$I,0))),"")</f>
        <v/>
      </c>
      <c r="L9612" s="132" t="str">
        <f>IFERROR(IFERROR(INDEX(Кат!$A:$A,MATCH($C9612,Кат!$I:$I,0)),INDEX(Торг!$A:$A,MATCH($C9612,Торг!$I:$I,0))),"")</f>
        <v/>
      </c>
      <c r="M9612" s="132" t="str">
        <f>IFERROR(IFERROR(INDEX(Кат!$B:$B,MATCH($C9612,Кат!$I:$I,0)),INDEX(Торг!$B:$B,MATCH($C9612,Торг!$I:$I,0))),"")</f>
        <v/>
      </c>
      <c r="N9612" s="132" t="str">
        <f t="shared" si="150"/>
        <v>АВТОСВЕТ 21700-3716030-00</v>
      </c>
      <c r="O9612" s="132" t="str">
        <f>IFERROR(IFERROR(INDEX(Кат!$B:$B,MATCH($N9612,Кат!$I:$I,0)),INDEX(Торг!$B:$B,MATCH($N9612,Торг!$I:$I,0))),"")</f>
        <v/>
      </c>
    </row>
    <row r="9613" spans="1:15">
      <c r="A9613" t="s">
        <v>21261</v>
      </c>
      <c r="C9613" s="191" t="s">
        <v>11382</v>
      </c>
      <c r="E9613" t="s">
        <v>11383</v>
      </c>
      <c r="F9613" t="s">
        <v>3961</v>
      </c>
      <c r="G9613" t="s">
        <v>399</v>
      </c>
      <c r="H9613">
        <v>850</v>
      </c>
      <c r="J9613" t="s">
        <v>22634</v>
      </c>
      <c r="K9613" s="132" t="str">
        <f>IFERROR(IFERROR(INDEX(Кат!$O:$O,MATCH($C9613,Кат!$I:$I,0)),INDEX(Торг!$L:$L,MATCH($C9613,Торг!$I:$I,0))),"")</f>
        <v/>
      </c>
      <c r="L9613" s="132" t="str">
        <f>IFERROR(IFERROR(INDEX(Кат!$A:$A,MATCH($C9613,Кат!$I:$I,0)),INDEX(Торг!$A:$A,MATCH($C9613,Торг!$I:$I,0))),"")</f>
        <v/>
      </c>
      <c r="M9613" s="132" t="str">
        <f>IFERROR(IFERROR(INDEX(Кат!$B:$B,MATCH($C9613,Кат!$I:$I,0)),INDEX(Торг!$B:$B,MATCH($C9613,Торг!$I:$I,0))),"")</f>
        <v/>
      </c>
      <c r="N9613" s="132" t="str">
        <f t="shared" si="150"/>
        <v>ДААЗ 2190-3716010</v>
      </c>
      <c r="O9613" s="132" t="str">
        <f>IFERROR(IFERROR(INDEX(Кат!$B:$B,MATCH($N9613,Кат!$I:$I,0)),INDEX(Торг!$B:$B,MATCH($N9613,Торг!$I:$I,0))),"")</f>
        <v/>
      </c>
    </row>
    <row r="9614" spans="1:15">
      <c r="A9614" t="s">
        <v>21262</v>
      </c>
      <c r="C9614" s="191" t="s">
        <v>11384</v>
      </c>
      <c r="E9614" t="s">
        <v>11385</v>
      </c>
      <c r="G9614" t="s">
        <v>399</v>
      </c>
      <c r="H9614">
        <v>1650</v>
      </c>
      <c r="J9614" t="s">
        <v>22634</v>
      </c>
      <c r="K9614" s="132" t="str">
        <f>IFERROR(IFERROR(INDEX(Кат!$O:$O,MATCH($C9614,Кат!$I:$I,0)),INDEX(Торг!$L:$L,MATCH($C9614,Торг!$I:$I,0))),"")</f>
        <v/>
      </c>
      <c r="L9614" s="132" t="str">
        <f>IFERROR(IFERROR(INDEX(Кат!$A:$A,MATCH($C9614,Кат!$I:$I,0)),INDEX(Торг!$A:$A,MATCH($C9614,Торг!$I:$I,0))),"")</f>
        <v/>
      </c>
      <c r="M9614" s="132" t="str">
        <f>IFERROR(IFERROR(INDEX(Кат!$B:$B,MATCH($C9614,Кат!$I:$I,0)),INDEX(Торг!$B:$B,MATCH($C9614,Торг!$I:$I,0))),"")</f>
        <v/>
      </c>
      <c r="N9614" s="132" t="str">
        <f t="shared" si="150"/>
        <v xml:space="preserve"> 21230-3711011-20</v>
      </c>
      <c r="O9614" s="132" t="str">
        <f>IFERROR(IFERROR(INDEX(Кат!$B:$B,MATCH($N9614,Кат!$I:$I,0)),INDEX(Торг!$B:$B,MATCH($N9614,Торг!$I:$I,0))),"")</f>
        <v/>
      </c>
    </row>
    <row r="9615" spans="1:15">
      <c r="A9615" t="s">
        <v>21263</v>
      </c>
      <c r="C9615" s="191" t="s">
        <v>11386</v>
      </c>
      <c r="E9615" t="s">
        <v>11387</v>
      </c>
      <c r="G9615" t="s">
        <v>399</v>
      </c>
      <c r="H9615">
        <v>1650</v>
      </c>
      <c r="J9615" t="s">
        <v>22634</v>
      </c>
      <c r="K9615" s="132" t="str">
        <f>IFERROR(IFERROR(INDEX(Кат!$O:$O,MATCH($C9615,Кат!$I:$I,0)),INDEX(Торг!$L:$L,MATCH($C9615,Торг!$I:$I,0))),"")</f>
        <v/>
      </c>
      <c r="L9615" s="132" t="str">
        <f>IFERROR(IFERROR(INDEX(Кат!$A:$A,MATCH($C9615,Кат!$I:$I,0)),INDEX(Торг!$A:$A,MATCH($C9615,Торг!$I:$I,0))),"")</f>
        <v/>
      </c>
      <c r="M9615" s="132" t="str">
        <f>IFERROR(IFERROR(INDEX(Кат!$B:$B,MATCH($C9615,Кат!$I:$I,0)),INDEX(Торг!$B:$B,MATCH($C9615,Торг!$I:$I,0))),"")</f>
        <v/>
      </c>
      <c r="N9615" s="132" t="str">
        <f t="shared" si="150"/>
        <v xml:space="preserve"> 21230-3711010-50</v>
      </c>
      <c r="O9615" s="132" t="str">
        <f>IFERROR(IFERROR(INDEX(Кат!$B:$B,MATCH($N9615,Кат!$I:$I,0)),INDEX(Торг!$B:$B,MATCH($N9615,Торг!$I:$I,0))),"")</f>
        <v/>
      </c>
    </row>
    <row r="9616" spans="1:15">
      <c r="A9616" t="s">
        <v>21264</v>
      </c>
      <c r="C9616" s="191" t="s">
        <v>10222</v>
      </c>
      <c r="E9616" t="s">
        <v>11388</v>
      </c>
      <c r="F9616" t="s">
        <v>3823</v>
      </c>
      <c r="G9616" t="s">
        <v>375</v>
      </c>
      <c r="H9616">
        <v>700</v>
      </c>
      <c r="J9616" t="s">
        <v>22634</v>
      </c>
      <c r="K9616" s="132" t="str">
        <f>IFERROR(IFERROR(INDEX(Кат!$O:$O,MATCH($C9616,Кат!$I:$I,0)),INDEX(Торг!$L:$L,MATCH($C9616,Торг!$I:$I,0))),"")</f>
        <v/>
      </c>
      <c r="L9616" s="132" t="str">
        <f>IFERROR(IFERROR(INDEX(Кат!$A:$A,MATCH($C9616,Кат!$I:$I,0)),INDEX(Торг!$A:$A,MATCH($C9616,Торг!$I:$I,0))),"")</f>
        <v/>
      </c>
      <c r="M9616" s="132" t="str">
        <f>IFERROR(IFERROR(INDEX(Кат!$B:$B,MATCH($C9616,Кат!$I:$I,0)),INDEX(Торг!$B:$B,MATCH($C9616,Торг!$I:$I,0))),"")</f>
        <v/>
      </c>
      <c r="N9616" s="132" t="str">
        <f t="shared" si="150"/>
        <v>НЕИЗВЕСТНЫЙ БРЕНД 21214-3712010/11-00</v>
      </c>
      <c r="O9616" s="132" t="str">
        <f>IFERROR(IFERROR(INDEX(Кат!$B:$B,MATCH($N9616,Кат!$I:$I,0)),INDEX(Торг!$B:$B,MATCH($N9616,Торг!$I:$I,0))),"")</f>
        <v/>
      </c>
    </row>
    <row r="9617" spans="1:15">
      <c r="A9617" t="s">
        <v>21265</v>
      </c>
      <c r="C9617" s="191" t="s">
        <v>11389</v>
      </c>
      <c r="E9617" t="s">
        <v>11390</v>
      </c>
      <c r="F9617" t="s">
        <v>528</v>
      </c>
      <c r="G9617" t="s">
        <v>375</v>
      </c>
      <c r="H9617">
        <v>1450</v>
      </c>
      <c r="J9617" t="s">
        <v>22634</v>
      </c>
      <c r="K9617" s="132" t="str">
        <f>IFERROR(IFERROR(INDEX(Кат!$O:$O,MATCH($C9617,Кат!$I:$I,0)),INDEX(Торг!$L:$L,MATCH($C9617,Торг!$I:$I,0))),"")</f>
        <v/>
      </c>
      <c r="L9617" s="132" t="str">
        <f>IFERROR(IFERROR(INDEX(Кат!$A:$A,MATCH($C9617,Кат!$I:$I,0)),INDEX(Торг!$A:$A,MATCH($C9617,Торг!$I:$I,0))),"")</f>
        <v/>
      </c>
      <c r="M9617" s="132" t="str">
        <f>IFERROR(IFERROR(INDEX(Кат!$B:$B,MATCH($C9617,Кат!$I:$I,0)),INDEX(Торг!$B:$B,MATCH($C9617,Торг!$I:$I,0))),"")</f>
        <v/>
      </c>
      <c r="N9617" s="132" t="str">
        <f t="shared" si="150"/>
        <v>BOSCH ALRU.676.512.009-01</v>
      </c>
      <c r="O9617" s="132" t="str">
        <f>IFERROR(IFERROR(INDEX(Кат!$B:$B,MATCH($N9617,Кат!$I:$I,0)),INDEX(Торг!$B:$B,MATCH($N9617,Торг!$I:$I,0))),"")</f>
        <v/>
      </c>
    </row>
    <row r="9618" spans="1:15">
      <c r="A9618" t="s">
        <v>32315</v>
      </c>
      <c r="C9618" s="191" t="s">
        <v>32316</v>
      </c>
      <c r="E9618" t="s">
        <v>32317</v>
      </c>
      <c r="F9618" t="s">
        <v>11373</v>
      </c>
      <c r="G9618" t="s">
        <v>375</v>
      </c>
      <c r="H9618">
        <v>350</v>
      </c>
      <c r="J9618" t="s">
        <v>22634</v>
      </c>
      <c r="K9618" s="132" t="str">
        <f>IFERROR(IFERROR(INDEX(Кат!$O:$O,MATCH($C9618,Кат!$I:$I,0)),INDEX(Торг!$L:$L,MATCH($C9618,Торг!$I:$I,0))),"")</f>
        <v/>
      </c>
      <c r="L9618" s="132" t="str">
        <f>IFERROR(IFERROR(INDEX(Кат!$A:$A,MATCH($C9618,Кат!$I:$I,0)),INDEX(Торг!$A:$A,MATCH($C9618,Торг!$I:$I,0))),"")</f>
        <v/>
      </c>
      <c r="M9618" s="132" t="str">
        <f>IFERROR(IFERROR(INDEX(Кат!$B:$B,MATCH($C9618,Кат!$I:$I,0)),INDEX(Торг!$B:$B,MATCH($C9618,Торг!$I:$I,0))),"")</f>
        <v/>
      </c>
      <c r="N9618" s="132" t="str">
        <f t="shared" si="150"/>
        <v>СЕВиЕМ 110-3701611-15</v>
      </c>
      <c r="O9618" s="132" t="str">
        <f>IFERROR(IFERROR(INDEX(Кат!$B:$B,MATCH($N9618,Кат!$I:$I,0)),INDEX(Торг!$B:$B,MATCH($N9618,Торг!$I:$I,0))),"")</f>
        <v/>
      </c>
    </row>
    <row r="9619" spans="1:15">
      <c r="A9619" t="s">
        <v>21266</v>
      </c>
      <c r="C9619" s="191" t="s">
        <v>11391</v>
      </c>
      <c r="E9619" t="s">
        <v>11392</v>
      </c>
      <c r="F9619" t="s">
        <v>528</v>
      </c>
      <c r="G9619" t="s">
        <v>375</v>
      </c>
      <c r="H9619">
        <v>2700</v>
      </c>
      <c r="J9619" t="s">
        <v>22634</v>
      </c>
      <c r="K9619" s="132" t="str">
        <f>IFERROR(IFERROR(INDEX(Кат!$O:$O,MATCH($C9619,Кат!$I:$I,0)),INDEX(Торг!$L:$L,MATCH($C9619,Торг!$I:$I,0))),"")</f>
        <v/>
      </c>
      <c r="L9619" s="132" t="str">
        <f>IFERROR(IFERROR(INDEX(Кат!$A:$A,MATCH($C9619,Кат!$I:$I,0)),INDEX(Торг!$A:$A,MATCH($C9619,Торг!$I:$I,0))),"")</f>
        <v/>
      </c>
      <c r="M9619" s="132" t="str">
        <f>IFERROR(IFERROR(INDEX(Кат!$B:$B,MATCH($C9619,Кат!$I:$I,0)),INDEX(Торг!$B:$B,MATCH($C9619,Торг!$I:$I,0))),"")</f>
        <v/>
      </c>
      <c r="N9619" s="132" t="str">
        <f t="shared" si="150"/>
        <v>BOSCH ALRU.676512.073/074</v>
      </c>
      <c r="O9619" s="132" t="str">
        <f>IFERROR(IFERROR(INDEX(Кат!$B:$B,MATCH($N9619,Кат!$I:$I,0)),INDEX(Торг!$B:$B,MATCH($N9619,Торг!$I:$I,0))),"")</f>
        <v/>
      </c>
    </row>
    <row r="9620" spans="1:15">
      <c r="A9620" t="s">
        <v>24779</v>
      </c>
      <c r="C9620" s="191"/>
      <c r="E9620" t="s">
        <v>24780</v>
      </c>
      <c r="J9620" t="s">
        <v>22634</v>
      </c>
      <c r="K9620" s="132" t="str">
        <f>IFERROR(IFERROR(INDEX(Кат!$O:$O,MATCH($C9620,Кат!$I:$I,0)),INDEX(Торг!$L:$L,MATCH($C9620,Торг!$I:$I,0))),"")</f>
        <v/>
      </c>
      <c r="L9620" s="132" t="str">
        <f>IFERROR(IFERROR(INDEX(Кат!$A:$A,MATCH($C9620,Кат!$I:$I,0)),INDEX(Торг!$A:$A,MATCH($C9620,Торг!$I:$I,0))),"")</f>
        <v/>
      </c>
      <c r="M9620" s="132" t="str">
        <f>IFERROR(IFERROR(INDEX(Кат!$B:$B,MATCH($C9620,Кат!$I:$I,0)),INDEX(Торг!$B:$B,MATCH($C9620,Торг!$I:$I,0))),"")</f>
        <v/>
      </c>
      <c r="N9620" s="132" t="str">
        <f t="shared" si="150"/>
        <v xml:space="preserve"> </v>
      </c>
      <c r="O9620" s="132" t="str">
        <f>IFERROR(IFERROR(INDEX(Кат!$B:$B,MATCH($N9620,Кат!$I:$I,0)),INDEX(Торг!$B:$B,MATCH($N9620,Торг!$I:$I,0))),"")</f>
        <v/>
      </c>
    </row>
    <row r="9621" spans="1:15">
      <c r="A9621" t="s">
        <v>21267</v>
      </c>
      <c r="C9621" s="191" t="s">
        <v>11393</v>
      </c>
      <c r="E9621" t="s">
        <v>11394</v>
      </c>
      <c r="F9621" t="s">
        <v>11395</v>
      </c>
      <c r="G9621" t="s">
        <v>399</v>
      </c>
      <c r="H9621">
        <v>590</v>
      </c>
      <c r="J9621" t="s">
        <v>22634</v>
      </c>
      <c r="K9621" s="132" t="str">
        <f>IFERROR(IFERROR(INDEX(Кат!$O:$O,MATCH($C9621,Кат!$I:$I,0)),INDEX(Торг!$L:$L,MATCH($C9621,Торг!$I:$I,0))),"")</f>
        <v/>
      </c>
      <c r="L9621" s="132" t="str">
        <f>IFERROR(IFERROR(INDEX(Кат!$A:$A,MATCH($C9621,Кат!$I:$I,0)),INDEX(Торг!$A:$A,MATCH($C9621,Торг!$I:$I,0))),"")</f>
        <v/>
      </c>
      <c r="M9621" s="132" t="str">
        <f>IFERROR(IFERROR(INDEX(Кат!$B:$B,MATCH($C9621,Кат!$I:$I,0)),INDEX(Торг!$B:$B,MATCH($C9621,Торг!$I:$I,0))),"")</f>
        <v/>
      </c>
      <c r="N9621" s="132" t="str">
        <f t="shared" si="150"/>
        <v>ОРБИТА-СВЕТ ЩДР848.3702</v>
      </c>
      <c r="O9621" s="132" t="str">
        <f>IFERROR(IFERROR(INDEX(Кат!$B:$B,MATCH($N9621,Кат!$I:$I,0)),INDEX(Торг!$B:$B,MATCH($N9621,Торг!$I:$I,0))),"")</f>
        <v/>
      </c>
    </row>
    <row r="9622" spans="1:15">
      <c r="A9622" t="s">
        <v>24781</v>
      </c>
      <c r="C9622" s="191"/>
      <c r="E9622" t="s">
        <v>24782</v>
      </c>
      <c r="J9622" t="s">
        <v>22634</v>
      </c>
      <c r="K9622" s="132" t="str">
        <f>IFERROR(IFERROR(INDEX(Кат!$O:$O,MATCH($C9622,Кат!$I:$I,0)),INDEX(Торг!$L:$L,MATCH($C9622,Торг!$I:$I,0))),"")</f>
        <v/>
      </c>
      <c r="L9622" s="132" t="str">
        <f>IFERROR(IFERROR(INDEX(Кат!$A:$A,MATCH($C9622,Кат!$I:$I,0)),INDEX(Торг!$A:$A,MATCH($C9622,Торг!$I:$I,0))),"")</f>
        <v/>
      </c>
      <c r="M9622" s="132" t="str">
        <f>IFERROR(IFERROR(INDEX(Кат!$B:$B,MATCH($C9622,Кат!$I:$I,0)),INDEX(Торг!$B:$B,MATCH($C9622,Торг!$I:$I,0))),"")</f>
        <v/>
      </c>
      <c r="N9622" s="132" t="str">
        <f t="shared" si="150"/>
        <v xml:space="preserve"> </v>
      </c>
      <c r="O9622" s="132" t="str">
        <f>IFERROR(IFERROR(INDEX(Кат!$B:$B,MATCH($N9622,Кат!$I:$I,0)),INDEX(Торг!$B:$B,MATCH($N9622,Торг!$I:$I,0))),"")</f>
        <v/>
      </c>
    </row>
    <row r="9623" spans="1:15">
      <c r="A9623" t="s">
        <v>21268</v>
      </c>
      <c r="C9623" s="191" t="s">
        <v>4037</v>
      </c>
      <c r="E9623" t="s">
        <v>4038</v>
      </c>
      <c r="F9623" t="s">
        <v>4039</v>
      </c>
      <c r="G9623" t="s">
        <v>375</v>
      </c>
      <c r="H9623">
        <v>540</v>
      </c>
      <c r="J9623" t="s">
        <v>22634</v>
      </c>
      <c r="K9623" s="132" t="str">
        <f>IFERROR(IFERROR(INDEX(Кат!$O:$O,MATCH($C9623,Кат!$I:$I,0)),INDEX(Торг!$L:$L,MATCH($C9623,Торг!$I:$I,0))),"")</f>
        <v/>
      </c>
      <c r="L9623" s="132" t="str">
        <f>IFERROR(IFERROR(INDEX(Кат!$A:$A,MATCH($C9623,Кат!$I:$I,0)),INDEX(Торг!$A:$A,MATCH($C9623,Торг!$I:$I,0))),"")</f>
        <v/>
      </c>
      <c r="M9623" s="132" t="str">
        <f>IFERROR(IFERROR(INDEX(Кат!$B:$B,MATCH($C9623,Кат!$I:$I,0)),INDEX(Торг!$B:$B,MATCH($C9623,Торг!$I:$I,0))),"")</f>
        <v/>
      </c>
      <c r="N9623" s="132" t="str">
        <f t="shared" si="150"/>
        <v>ОРИОН РС237-19</v>
      </c>
      <c r="O9623" s="132" t="str">
        <f>IFERROR(IFERROR(INDEX(Кат!$B:$B,MATCH($N9623,Кат!$I:$I,0)),INDEX(Торг!$B:$B,MATCH($N9623,Торг!$I:$I,0))),"")</f>
        <v/>
      </c>
    </row>
    <row r="9624" spans="1:15">
      <c r="A9624" t="s">
        <v>21269</v>
      </c>
      <c r="C9624" s="191" t="s">
        <v>4040</v>
      </c>
      <c r="E9624" t="s">
        <v>4041</v>
      </c>
      <c r="F9624" t="s">
        <v>4039</v>
      </c>
      <c r="G9624" t="s">
        <v>375</v>
      </c>
      <c r="H9624">
        <v>550</v>
      </c>
      <c r="J9624" t="s">
        <v>22634</v>
      </c>
      <c r="K9624" s="132" t="str">
        <f>IFERROR(IFERROR(INDEX(Кат!$O:$O,MATCH($C9624,Кат!$I:$I,0)),INDEX(Торг!$L:$L,MATCH($C9624,Торг!$I:$I,0))),"")</f>
        <v/>
      </c>
      <c r="L9624" s="132" t="str">
        <f>IFERROR(IFERROR(INDEX(Кат!$A:$A,MATCH($C9624,Кат!$I:$I,0)),INDEX(Торг!$A:$A,MATCH($C9624,Торг!$I:$I,0))),"")</f>
        <v/>
      </c>
      <c r="M9624" s="132" t="str">
        <f>IFERROR(IFERROR(INDEX(Кат!$B:$B,MATCH($C9624,Кат!$I:$I,0)),INDEX(Торг!$B:$B,MATCH($C9624,Торг!$I:$I,0))),"")</f>
        <v/>
      </c>
      <c r="N9624" s="132" t="str">
        <f t="shared" si="150"/>
        <v>ОРИОН PC021</v>
      </c>
      <c r="O9624" s="132" t="str">
        <f>IFERROR(IFERROR(INDEX(Кат!$B:$B,MATCH($N9624,Кат!$I:$I,0)),INDEX(Торг!$B:$B,MATCH($N9624,Торг!$I:$I,0))),"")</f>
        <v/>
      </c>
    </row>
    <row r="9625" spans="1:15">
      <c r="A9625" t="s">
        <v>21270</v>
      </c>
      <c r="C9625" s="191" t="s">
        <v>4042</v>
      </c>
      <c r="E9625" t="s">
        <v>4043</v>
      </c>
      <c r="F9625" t="s">
        <v>4039</v>
      </c>
      <c r="G9625" t="s">
        <v>375</v>
      </c>
      <c r="H9625">
        <v>520</v>
      </c>
      <c r="J9625" t="s">
        <v>22634</v>
      </c>
      <c r="K9625" s="132" t="str">
        <f>IFERROR(IFERROR(INDEX(Кат!$O:$O,MATCH($C9625,Кат!$I:$I,0)),INDEX(Торг!$L:$L,MATCH($C9625,Торг!$I:$I,0))),"")</f>
        <v/>
      </c>
      <c r="L9625" s="132" t="str">
        <f>IFERROR(IFERROR(INDEX(Кат!$A:$A,MATCH($C9625,Кат!$I:$I,0)),INDEX(Торг!$A:$A,MATCH($C9625,Торг!$I:$I,0))),"")</f>
        <v/>
      </c>
      <c r="M9625" s="132" t="str">
        <f>IFERROR(IFERROR(INDEX(Кат!$B:$B,MATCH($C9625,Кат!$I:$I,0)),INDEX(Торг!$B:$B,MATCH($C9625,Торг!$I:$I,0))),"")</f>
        <v/>
      </c>
      <c r="N9625" s="132" t="str">
        <f t="shared" si="150"/>
        <v>ОРИОН РС005-1</v>
      </c>
      <c r="O9625" s="132" t="str">
        <f>IFERROR(IFERROR(INDEX(Кат!$B:$B,MATCH($N9625,Кат!$I:$I,0)),INDEX(Торг!$B:$B,MATCH($N9625,Торг!$I:$I,0))),"")</f>
        <v/>
      </c>
    </row>
    <row r="9626" spans="1:15">
      <c r="A9626" t="s">
        <v>21271</v>
      </c>
      <c r="C9626" s="191" t="s">
        <v>4044</v>
      </c>
      <c r="E9626" t="s">
        <v>4045</v>
      </c>
      <c r="F9626" t="s">
        <v>4039</v>
      </c>
      <c r="G9626" t="s">
        <v>375</v>
      </c>
      <c r="H9626">
        <v>600</v>
      </c>
      <c r="J9626" t="s">
        <v>22634</v>
      </c>
      <c r="K9626" s="132" t="str">
        <f>IFERROR(IFERROR(INDEX(Кат!$O:$O,MATCH($C9626,Кат!$I:$I,0)),INDEX(Торг!$L:$L,MATCH($C9626,Торг!$I:$I,0))),"")</f>
        <v/>
      </c>
      <c r="L9626" s="132" t="str">
        <f>IFERROR(IFERROR(INDEX(Кат!$A:$A,MATCH($C9626,Кат!$I:$I,0)),INDEX(Торг!$A:$A,MATCH($C9626,Торг!$I:$I,0))),"")</f>
        <v/>
      </c>
      <c r="M9626" s="132" t="str">
        <f>IFERROR(IFERROR(INDEX(Кат!$B:$B,MATCH($C9626,Кат!$I:$I,0)),INDEX(Торг!$B:$B,MATCH($C9626,Торг!$I:$I,0))),"")</f>
        <v/>
      </c>
      <c r="N9626" s="132" t="str">
        <f t="shared" si="150"/>
        <v>ОРИОН RP003</v>
      </c>
      <c r="O9626" s="132" t="str">
        <f>IFERROR(IFERROR(INDEX(Кат!$B:$B,MATCH($N9626,Кат!$I:$I,0)),INDEX(Торг!$B:$B,MATCH($N9626,Торг!$I:$I,0))),"")</f>
        <v/>
      </c>
    </row>
    <row r="9627" spans="1:15">
      <c r="A9627" t="s">
        <v>24783</v>
      </c>
      <c r="C9627" s="191"/>
      <c r="E9627" t="s">
        <v>24784</v>
      </c>
      <c r="J9627" t="s">
        <v>22634</v>
      </c>
      <c r="K9627" s="132" t="str">
        <f>IFERROR(IFERROR(INDEX(Кат!$O:$O,MATCH($C9627,Кат!$I:$I,0)),INDEX(Торг!$L:$L,MATCH($C9627,Торг!$I:$I,0))),"")</f>
        <v/>
      </c>
      <c r="L9627" s="132" t="str">
        <f>IFERROR(IFERROR(INDEX(Кат!$A:$A,MATCH($C9627,Кат!$I:$I,0)),INDEX(Торг!$A:$A,MATCH($C9627,Торг!$I:$I,0))),"")</f>
        <v/>
      </c>
      <c r="M9627" s="132" t="str">
        <f>IFERROR(IFERROR(INDEX(Кат!$B:$B,MATCH($C9627,Кат!$I:$I,0)),INDEX(Торг!$B:$B,MATCH($C9627,Торг!$I:$I,0))),"")</f>
        <v/>
      </c>
      <c r="N9627" s="132" t="str">
        <f t="shared" si="150"/>
        <v xml:space="preserve"> </v>
      </c>
      <c r="O9627" s="132" t="str">
        <f>IFERROR(IFERROR(INDEX(Кат!$B:$B,MATCH($N9627,Кат!$I:$I,0)),INDEX(Торг!$B:$B,MATCH($N9627,Торг!$I:$I,0))),"")</f>
        <v/>
      </c>
    </row>
    <row r="9628" spans="1:15">
      <c r="A9628" t="s">
        <v>21273</v>
      </c>
      <c r="C9628" s="191" t="s">
        <v>11397</v>
      </c>
      <c r="E9628" t="s">
        <v>11398</v>
      </c>
      <c r="F9628" t="s">
        <v>11399</v>
      </c>
      <c r="G9628" t="s">
        <v>399</v>
      </c>
      <c r="H9628">
        <v>250</v>
      </c>
      <c r="J9628" t="s">
        <v>22634</v>
      </c>
      <c r="K9628" s="132" t="str">
        <f>IFERROR(IFERROR(INDEX(Кат!$O:$O,MATCH($C9628,Кат!$I:$I,0)),INDEX(Торг!$L:$L,MATCH($C9628,Торг!$I:$I,0))),"")</f>
        <v/>
      </c>
      <c r="L9628" s="132" t="str">
        <f>IFERROR(IFERROR(INDEX(Кат!$A:$A,MATCH($C9628,Кат!$I:$I,0)),INDEX(Торг!$A:$A,MATCH($C9628,Торг!$I:$I,0))),"")</f>
        <v/>
      </c>
      <c r="M9628" s="132" t="str">
        <f>IFERROR(IFERROR(INDEX(Кат!$B:$B,MATCH($C9628,Кат!$I:$I,0)),INDEX(Торг!$B:$B,MATCH($C9628,Торг!$I:$I,0))),"")</f>
        <v/>
      </c>
      <c r="N9628" s="132" t="str">
        <f t="shared" si="150"/>
        <v>ПЕГАС 2112-1148300-03</v>
      </c>
      <c r="O9628" s="132" t="str">
        <f>IFERROR(IFERROR(INDEX(Кат!$B:$B,MATCH($N9628,Кат!$I:$I,0)),INDEX(Торг!$B:$B,MATCH($N9628,Торг!$I:$I,0))),"")</f>
        <v/>
      </c>
    </row>
    <row r="9629" spans="1:15">
      <c r="A9629" t="s">
        <v>24785</v>
      </c>
      <c r="C9629" s="191"/>
      <c r="E9629" t="s">
        <v>24786</v>
      </c>
      <c r="J9629" t="s">
        <v>22634</v>
      </c>
      <c r="K9629" s="132" t="str">
        <f>IFERROR(IFERROR(INDEX(Кат!$O:$O,MATCH($C9629,Кат!$I:$I,0)),INDEX(Торг!$L:$L,MATCH($C9629,Торг!$I:$I,0))),"")</f>
        <v/>
      </c>
      <c r="L9629" s="132" t="str">
        <f>IFERROR(IFERROR(INDEX(Кат!$A:$A,MATCH($C9629,Кат!$I:$I,0)),INDEX(Торг!$A:$A,MATCH($C9629,Торг!$I:$I,0))),"")</f>
        <v/>
      </c>
      <c r="M9629" s="132" t="str">
        <f>IFERROR(IFERROR(INDEX(Кат!$B:$B,MATCH($C9629,Кат!$I:$I,0)),INDEX(Торг!$B:$B,MATCH($C9629,Торг!$I:$I,0))),"")</f>
        <v/>
      </c>
      <c r="N9629" s="132" t="str">
        <f t="shared" si="150"/>
        <v xml:space="preserve"> </v>
      </c>
      <c r="O9629" s="132" t="str">
        <f>IFERROR(IFERROR(INDEX(Кат!$B:$B,MATCH($N9629,Кат!$I:$I,0)),INDEX(Торг!$B:$B,MATCH($N9629,Торг!$I:$I,0))),"")</f>
        <v/>
      </c>
    </row>
    <row r="9630" spans="1:15">
      <c r="A9630" t="s">
        <v>21274</v>
      </c>
      <c r="C9630" s="191" t="s">
        <v>4046</v>
      </c>
      <c r="E9630" t="s">
        <v>4047</v>
      </c>
      <c r="F9630" t="s">
        <v>4048</v>
      </c>
      <c r="G9630" t="s">
        <v>375</v>
      </c>
      <c r="H9630">
        <v>60</v>
      </c>
      <c r="J9630" t="s">
        <v>22634</v>
      </c>
      <c r="K9630" s="132" t="str">
        <f>IFERROR(IFERROR(INDEX(Кат!$O:$O,MATCH($C9630,Кат!$I:$I,0)),INDEX(Торг!$L:$L,MATCH($C9630,Торг!$I:$I,0))),"")</f>
        <v/>
      </c>
      <c r="L9630" s="132" t="str">
        <f>IFERROR(IFERROR(INDEX(Кат!$A:$A,MATCH($C9630,Кат!$I:$I,0)),INDEX(Торг!$A:$A,MATCH($C9630,Торг!$I:$I,0))),"")</f>
        <v/>
      </c>
      <c r="M9630" s="132" t="str">
        <f>IFERROR(IFERROR(INDEX(Кат!$B:$B,MATCH($C9630,Кат!$I:$I,0)),INDEX(Торг!$B:$B,MATCH($C9630,Торг!$I:$I,0))),"")</f>
        <v/>
      </c>
      <c r="N9630" s="132" t="str">
        <f t="shared" si="150"/>
        <v>ПЕНЗА 21083-1002046-00</v>
      </c>
      <c r="O9630" s="132" t="str">
        <f>IFERROR(IFERROR(INDEX(Кат!$B:$B,MATCH($N9630,Кат!$I:$I,0)),INDEX(Торг!$B:$B,MATCH($N9630,Торг!$I:$I,0))),"")</f>
        <v/>
      </c>
    </row>
    <row r="9631" spans="1:15">
      <c r="A9631" t="s">
        <v>21275</v>
      </c>
      <c r="C9631" s="191" t="s">
        <v>10242</v>
      </c>
      <c r="E9631" t="s">
        <v>14217</v>
      </c>
      <c r="F9631" t="s">
        <v>4048</v>
      </c>
      <c r="G9631" t="s">
        <v>375</v>
      </c>
      <c r="H9631">
        <v>150</v>
      </c>
      <c r="J9631" t="s">
        <v>22634</v>
      </c>
      <c r="K9631" s="132" t="str">
        <f>IFERROR(IFERROR(INDEX(Кат!$O:$O,MATCH($C9631,Кат!$I:$I,0)),INDEX(Торг!$L:$L,MATCH($C9631,Торг!$I:$I,0))),"")</f>
        <v/>
      </c>
      <c r="L9631" s="132" t="str">
        <f>IFERROR(IFERROR(INDEX(Кат!$A:$A,MATCH($C9631,Кат!$I:$I,0)),INDEX(Торг!$A:$A,MATCH($C9631,Торг!$I:$I,0))),"")</f>
        <v/>
      </c>
      <c r="M9631" s="132" t="str">
        <f>IFERROR(IFERROR(INDEX(Кат!$B:$B,MATCH($C9631,Кат!$I:$I,0)),INDEX(Торг!$B:$B,MATCH($C9631,Торг!$I:$I,0))),"")</f>
        <v/>
      </c>
      <c r="N9631" s="132" t="str">
        <f t="shared" si="150"/>
        <v>ПЕНЗА 21214-8401014</v>
      </c>
      <c r="O9631" s="132" t="str">
        <f>IFERROR(IFERROR(INDEX(Кат!$B:$B,MATCH($N9631,Кат!$I:$I,0)),INDEX(Торг!$B:$B,MATCH($N9631,Торг!$I:$I,0))),"")</f>
        <v/>
      </c>
    </row>
    <row r="9632" spans="1:15">
      <c r="A9632" t="s">
        <v>21276</v>
      </c>
      <c r="C9632" s="191" t="s">
        <v>11400</v>
      </c>
      <c r="E9632" t="s">
        <v>11401</v>
      </c>
      <c r="F9632" t="s">
        <v>4048</v>
      </c>
      <c r="G9632" t="s">
        <v>375</v>
      </c>
      <c r="H9632">
        <v>2000</v>
      </c>
      <c r="J9632" t="s">
        <v>22634</v>
      </c>
      <c r="K9632" s="132" t="str">
        <f>IFERROR(IFERROR(INDEX(Кат!$O:$O,MATCH($C9632,Кат!$I:$I,0)),INDEX(Торг!$L:$L,MATCH($C9632,Торг!$I:$I,0))),"")</f>
        <v/>
      </c>
      <c r="L9632" s="132" t="str">
        <f>IFERROR(IFERROR(INDEX(Кат!$A:$A,MATCH($C9632,Кат!$I:$I,0)),INDEX(Торг!$A:$A,MATCH($C9632,Торг!$I:$I,0))),"")</f>
        <v/>
      </c>
      <c r="M9632" s="132" t="str">
        <f>IFERROR(IFERROR(INDEX(Кат!$B:$B,MATCH($C9632,Кат!$I:$I,0)),INDEX(Торг!$B:$B,MATCH($C9632,Торг!$I:$I,0))),"")</f>
        <v/>
      </c>
      <c r="N9632" s="132" t="str">
        <f t="shared" si="150"/>
        <v>ПЕНЗА ЛФК2121</v>
      </c>
      <c r="O9632" s="132" t="str">
        <f>IFERROR(IFERROR(INDEX(Кат!$B:$B,MATCH($N9632,Кат!$I:$I,0)),INDEX(Торг!$B:$B,MATCH($N9632,Торг!$I:$I,0))),"")</f>
        <v/>
      </c>
    </row>
    <row r="9633" spans="1:15">
      <c r="A9633" t="s">
        <v>21277</v>
      </c>
      <c r="C9633" s="191" t="s">
        <v>11402</v>
      </c>
      <c r="E9633" t="s">
        <v>11403</v>
      </c>
      <c r="F9633" t="s">
        <v>4048</v>
      </c>
      <c r="G9633" t="s">
        <v>375</v>
      </c>
      <c r="H9633">
        <v>2000</v>
      </c>
      <c r="J9633" t="s">
        <v>22634</v>
      </c>
      <c r="K9633" s="132" t="str">
        <f>IFERROR(IFERROR(INDEX(Кат!$O:$O,MATCH($C9633,Кат!$I:$I,0)),INDEX(Торг!$L:$L,MATCH($C9633,Торг!$I:$I,0))),"")</f>
        <v/>
      </c>
      <c r="L9633" s="132" t="str">
        <f>IFERROR(IFERROR(INDEX(Кат!$A:$A,MATCH($C9633,Кат!$I:$I,0)),INDEX(Торг!$A:$A,MATCH($C9633,Торг!$I:$I,0))),"")</f>
        <v/>
      </c>
      <c r="M9633" s="132" t="str">
        <f>IFERROR(IFERROR(INDEX(Кат!$B:$B,MATCH($C9633,Кат!$I:$I,0)),INDEX(Торг!$B:$B,MATCH($C9633,Торг!$I:$I,0))),"")</f>
        <v/>
      </c>
      <c r="N9633" s="132" t="str">
        <f t="shared" si="150"/>
        <v>ПЕНЗА ЛФК2123</v>
      </c>
      <c r="O9633" s="132" t="str">
        <f>IFERROR(IFERROR(INDEX(Кат!$B:$B,MATCH($N9633,Кат!$I:$I,0)),INDEX(Торг!$B:$B,MATCH($N9633,Торг!$I:$I,0))),"")</f>
        <v/>
      </c>
    </row>
    <row r="9634" spans="1:15">
      <c r="A9634" t="s">
        <v>21278</v>
      </c>
      <c r="C9634" s="191" t="s">
        <v>11404</v>
      </c>
      <c r="E9634" t="s">
        <v>11405</v>
      </c>
      <c r="F9634" t="s">
        <v>4048</v>
      </c>
      <c r="G9634" t="s">
        <v>375</v>
      </c>
      <c r="H9634">
        <v>70</v>
      </c>
      <c r="J9634" t="s">
        <v>22634</v>
      </c>
      <c r="K9634" s="132" t="str">
        <f>IFERROR(IFERROR(INDEX(Кат!$O:$O,MATCH($C9634,Кат!$I:$I,0)),INDEX(Торг!$L:$L,MATCH($C9634,Торг!$I:$I,0))),"")</f>
        <v/>
      </c>
      <c r="L9634" s="132" t="str">
        <f>IFERROR(IFERROR(INDEX(Кат!$A:$A,MATCH($C9634,Кат!$I:$I,0)),INDEX(Торг!$A:$A,MATCH($C9634,Торг!$I:$I,0))),"")</f>
        <v/>
      </c>
      <c r="M9634" s="132" t="str">
        <f>IFERROR(IFERROR(INDEX(Кат!$B:$B,MATCH($C9634,Кат!$I:$I,0)),INDEX(Торг!$B:$B,MATCH($C9634,Торг!$I:$I,0))),"")</f>
        <v/>
      </c>
      <c r="N9634" s="132" t="str">
        <f t="shared" si="150"/>
        <v>ПЕНЗА 2121-3501170-33</v>
      </c>
      <c r="O9634" s="132" t="str">
        <f>IFERROR(IFERROR(INDEX(Кат!$B:$B,MATCH($N9634,Кат!$I:$I,0)),INDEX(Торг!$B:$B,MATCH($N9634,Торг!$I:$I,0))),"")</f>
        <v/>
      </c>
    </row>
    <row r="9635" spans="1:15">
      <c r="A9635" t="s">
        <v>21279</v>
      </c>
      <c r="C9635" s="191" t="s">
        <v>11406</v>
      </c>
      <c r="E9635" t="s">
        <v>11407</v>
      </c>
      <c r="F9635" t="s">
        <v>4048</v>
      </c>
      <c r="G9635" t="s">
        <v>375</v>
      </c>
      <c r="H9635">
        <v>200</v>
      </c>
      <c r="J9635" t="s">
        <v>22634</v>
      </c>
      <c r="K9635" s="132" t="str">
        <f>IFERROR(IFERROR(INDEX(Кат!$O:$O,MATCH($C9635,Кат!$I:$I,0)),INDEX(Торг!$L:$L,MATCH($C9635,Торг!$I:$I,0))),"")</f>
        <v/>
      </c>
      <c r="L9635" s="132" t="str">
        <f>IFERROR(IFERROR(INDEX(Кат!$A:$A,MATCH($C9635,Кат!$I:$I,0)),INDEX(Торг!$A:$A,MATCH($C9635,Торг!$I:$I,0))),"")</f>
        <v/>
      </c>
      <c r="M9635" s="132" t="str">
        <f>IFERROR(IFERROR(INDEX(Кат!$B:$B,MATCH($C9635,Кат!$I:$I,0)),INDEX(Торг!$B:$B,MATCH($C9635,Торг!$I:$I,0))),"")</f>
        <v/>
      </c>
      <c r="N9635" s="132" t="str">
        <f t="shared" si="150"/>
        <v>ПЕНЗА ПТК-01</v>
      </c>
      <c r="O9635" s="132" t="str">
        <f>IFERROR(IFERROR(INDEX(Кат!$B:$B,MATCH($N9635,Кат!$I:$I,0)),INDEX(Торг!$B:$B,MATCH($N9635,Торг!$I:$I,0))),"")</f>
        <v/>
      </c>
    </row>
    <row r="9636" spans="1:15">
      <c r="A9636" t="s">
        <v>21280</v>
      </c>
      <c r="C9636" s="191" t="s">
        <v>11408</v>
      </c>
      <c r="E9636" t="s">
        <v>11409</v>
      </c>
      <c r="F9636" t="s">
        <v>4048</v>
      </c>
      <c r="G9636" t="s">
        <v>375</v>
      </c>
      <c r="H9636">
        <v>150</v>
      </c>
      <c r="J9636" t="s">
        <v>22634</v>
      </c>
      <c r="K9636" s="132" t="str">
        <f>IFERROR(IFERROR(INDEX(Кат!$O:$O,MATCH($C9636,Кат!$I:$I,0)),INDEX(Торг!$L:$L,MATCH($C9636,Торг!$I:$I,0))),"")</f>
        <v/>
      </c>
      <c r="L9636" s="132" t="str">
        <f>IFERROR(IFERROR(INDEX(Кат!$A:$A,MATCH($C9636,Кат!$I:$I,0)),INDEX(Торг!$A:$A,MATCH($C9636,Торг!$I:$I,0))),"")</f>
        <v/>
      </c>
      <c r="M9636" s="132" t="str">
        <f>IFERROR(IFERROR(INDEX(Кат!$B:$B,MATCH($C9636,Кат!$I:$I,0)),INDEX(Торг!$B:$B,MATCH($C9636,Торг!$I:$I,0))),"")</f>
        <v/>
      </c>
      <c r="N9636" s="132" t="str">
        <f t="shared" si="150"/>
        <v>ПЕНЗА ПТК-08</v>
      </c>
      <c r="O9636" s="132" t="str">
        <f>IFERROR(IFERROR(INDEX(Кат!$B:$B,MATCH($N9636,Кат!$I:$I,0)),INDEX(Торг!$B:$B,MATCH($N9636,Торг!$I:$I,0))),"")</f>
        <v/>
      </c>
    </row>
    <row r="9637" spans="1:15">
      <c r="A9637" t="s">
        <v>21281</v>
      </c>
      <c r="C9637" s="191" t="s">
        <v>11410</v>
      </c>
      <c r="E9637" t="s">
        <v>11411</v>
      </c>
      <c r="F9637" t="s">
        <v>4048</v>
      </c>
      <c r="G9637" t="s">
        <v>375</v>
      </c>
      <c r="H9637">
        <v>220</v>
      </c>
      <c r="J9637" t="s">
        <v>22634</v>
      </c>
      <c r="K9637" s="132" t="str">
        <f>IFERROR(IFERROR(INDEX(Кат!$O:$O,MATCH($C9637,Кат!$I:$I,0)),INDEX(Торг!$L:$L,MATCH($C9637,Торг!$I:$I,0))),"")</f>
        <v/>
      </c>
      <c r="L9637" s="132" t="str">
        <f>IFERROR(IFERROR(INDEX(Кат!$A:$A,MATCH($C9637,Кат!$I:$I,0)),INDEX(Торг!$A:$A,MATCH($C9637,Торг!$I:$I,0))),"")</f>
        <v/>
      </c>
      <c r="M9637" s="132" t="str">
        <f>IFERROR(IFERROR(INDEX(Кат!$B:$B,MATCH($C9637,Кат!$I:$I,0)),INDEX(Торг!$B:$B,MATCH($C9637,Торг!$I:$I,0))),"")</f>
        <v/>
      </c>
      <c r="N9637" s="132" t="str">
        <f t="shared" si="150"/>
        <v>ПЕНЗА ППСА170810</v>
      </c>
      <c r="O9637" s="132" t="str">
        <f>IFERROR(IFERROR(INDEX(Кат!$B:$B,MATCH($N9637,Кат!$I:$I,0)),INDEX(Торг!$B:$B,MATCH($N9637,Торг!$I:$I,0))),"")</f>
        <v/>
      </c>
    </row>
    <row r="9638" spans="1:15">
      <c r="A9638" t="s">
        <v>21282</v>
      </c>
      <c r="C9638" s="191" t="s">
        <v>11412</v>
      </c>
      <c r="E9638" t="s">
        <v>11413</v>
      </c>
      <c r="F9638" t="s">
        <v>4048</v>
      </c>
      <c r="G9638" t="s">
        <v>375</v>
      </c>
      <c r="H9638">
        <v>260</v>
      </c>
      <c r="J9638" t="s">
        <v>22634</v>
      </c>
      <c r="K9638" s="132" t="str">
        <f>IFERROR(IFERROR(INDEX(Кат!$O:$O,MATCH($C9638,Кат!$I:$I,0)),INDEX(Торг!$L:$L,MATCH($C9638,Торг!$I:$I,0))),"")</f>
        <v/>
      </c>
      <c r="L9638" s="132" t="str">
        <f>IFERROR(IFERROR(INDEX(Кат!$A:$A,MATCH($C9638,Кат!$I:$I,0)),INDEX(Торг!$A:$A,MATCH($C9638,Торг!$I:$I,0))),"")</f>
        <v/>
      </c>
      <c r="M9638" s="132" t="str">
        <f>IFERROR(IFERROR(INDEX(Кат!$B:$B,MATCH($C9638,Кат!$I:$I,0)),INDEX(Торг!$B:$B,MATCH($C9638,Торг!$I:$I,0))),"")</f>
        <v/>
      </c>
      <c r="N9638" s="132" t="str">
        <f t="shared" si="150"/>
        <v>ПЕНЗА ПЗПГ250910</v>
      </c>
      <c r="O9638" s="132" t="str">
        <f>IFERROR(IFERROR(INDEX(Кат!$B:$B,MATCH($N9638,Кат!$I:$I,0)),INDEX(Торг!$B:$B,MATCH($N9638,Торг!$I:$I,0))),"")</f>
        <v/>
      </c>
    </row>
    <row r="9639" spans="1:15">
      <c r="A9639" t="s">
        <v>21283</v>
      </c>
      <c r="C9639" s="191" t="s">
        <v>11414</v>
      </c>
      <c r="E9639" t="s">
        <v>11415</v>
      </c>
      <c r="F9639" t="s">
        <v>4048</v>
      </c>
      <c r="G9639" t="s">
        <v>375</v>
      </c>
      <c r="H9639">
        <v>240</v>
      </c>
      <c r="J9639" t="s">
        <v>22634</v>
      </c>
      <c r="K9639" s="132" t="str">
        <f>IFERROR(IFERROR(INDEX(Кат!$O:$O,MATCH($C9639,Кат!$I:$I,0)),INDEX(Торг!$L:$L,MATCH($C9639,Торг!$I:$I,0))),"")</f>
        <v/>
      </c>
      <c r="L9639" s="132" t="str">
        <f>IFERROR(IFERROR(INDEX(Кат!$A:$A,MATCH($C9639,Кат!$I:$I,0)),INDEX(Торг!$A:$A,MATCH($C9639,Торг!$I:$I,0))),"")</f>
        <v/>
      </c>
      <c r="M9639" s="132" t="str">
        <f>IFERROR(IFERROR(INDEX(Кат!$B:$B,MATCH($C9639,Кат!$I:$I,0)),INDEX(Торг!$B:$B,MATCH($C9639,Торг!$I:$I,0))),"")</f>
        <v/>
      </c>
      <c r="N9639" s="132" t="str">
        <f t="shared" si="150"/>
        <v>ПЕНЗА ПЗПГ20910</v>
      </c>
      <c r="O9639" s="132" t="str">
        <f>IFERROR(IFERROR(INDEX(Кат!$B:$B,MATCH($N9639,Кат!$I:$I,0)),INDEX(Торг!$B:$B,MATCH($N9639,Торг!$I:$I,0))),"")</f>
        <v/>
      </c>
    </row>
    <row r="9640" spans="1:15">
      <c r="A9640" t="s">
        <v>21284</v>
      </c>
      <c r="C9640" s="191" t="s">
        <v>11416</v>
      </c>
      <c r="E9640" t="s">
        <v>11417</v>
      </c>
      <c r="F9640" t="s">
        <v>4048</v>
      </c>
      <c r="G9640" t="s">
        <v>375</v>
      </c>
      <c r="H9640">
        <v>250</v>
      </c>
      <c r="J9640" t="s">
        <v>22634</v>
      </c>
      <c r="K9640" s="132" t="str">
        <f>IFERROR(IFERROR(INDEX(Кат!$O:$O,MATCH($C9640,Кат!$I:$I,0)),INDEX(Торг!$L:$L,MATCH($C9640,Торг!$I:$I,0))),"")</f>
        <v/>
      </c>
      <c r="L9640" s="132" t="str">
        <f>IFERROR(IFERROR(INDEX(Кат!$A:$A,MATCH($C9640,Кат!$I:$I,0)),INDEX(Торг!$A:$A,MATCH($C9640,Торг!$I:$I,0))),"")</f>
        <v/>
      </c>
      <c r="M9640" s="132" t="str">
        <f>IFERROR(IFERROR(INDEX(Кат!$B:$B,MATCH($C9640,Кат!$I:$I,0)),INDEX(Торг!$B:$B,MATCH($C9640,Торг!$I:$I,0))),"")</f>
        <v/>
      </c>
      <c r="N9640" s="132" t="str">
        <f t="shared" si="150"/>
        <v>ПЕНЗА ПЗПК20910</v>
      </c>
      <c r="O9640" s="132" t="str">
        <f>IFERROR(IFERROR(INDEX(Кат!$B:$B,MATCH($N9640,Кат!$I:$I,0)),INDEX(Торг!$B:$B,MATCH($N9640,Торг!$I:$I,0))),"")</f>
        <v/>
      </c>
    </row>
    <row r="9641" spans="1:15">
      <c r="A9641" t="s">
        <v>26570</v>
      </c>
      <c r="C9641" s="191" t="s">
        <v>26571</v>
      </c>
      <c r="E9641" t="s">
        <v>26572</v>
      </c>
      <c r="F9641" t="s">
        <v>4048</v>
      </c>
      <c r="G9641" t="s">
        <v>375</v>
      </c>
      <c r="H9641">
        <v>150</v>
      </c>
      <c r="J9641" t="s">
        <v>22634</v>
      </c>
      <c r="K9641" s="132" t="str">
        <f>IFERROR(IFERROR(INDEX(Кат!$O:$O,MATCH($C9641,Кат!$I:$I,0)),INDEX(Торг!$L:$L,MATCH($C9641,Торг!$I:$I,0))),"")</f>
        <v/>
      </c>
      <c r="L9641" s="132" t="str">
        <f>IFERROR(IFERROR(INDEX(Кат!$A:$A,MATCH($C9641,Кат!$I:$I,0)),INDEX(Торг!$A:$A,MATCH($C9641,Торг!$I:$I,0))),"")</f>
        <v/>
      </c>
      <c r="M9641" s="132" t="str">
        <f>IFERROR(IFERROR(INDEX(Кат!$B:$B,MATCH($C9641,Кат!$I:$I,0)),INDEX(Торг!$B:$B,MATCH($C9641,Торг!$I:$I,0))),"")</f>
        <v/>
      </c>
      <c r="N9641" s="132" t="str">
        <f t="shared" si="150"/>
        <v>ПЕНЗА 21080-3507035-00</v>
      </c>
      <c r="O9641" s="132" t="str">
        <f>IFERROR(IFERROR(INDEX(Кат!$B:$B,MATCH($N9641,Кат!$I:$I,0)),INDEX(Торг!$B:$B,MATCH($N9641,Торг!$I:$I,0))),"")</f>
        <v/>
      </c>
    </row>
    <row r="9642" spans="1:15">
      <c r="A9642" t="s">
        <v>21285</v>
      </c>
      <c r="C9642" s="191" t="s">
        <v>11418</v>
      </c>
      <c r="E9642" t="s">
        <v>11419</v>
      </c>
      <c r="F9642" t="s">
        <v>4048</v>
      </c>
      <c r="G9642" t="s">
        <v>399</v>
      </c>
      <c r="H9642">
        <v>32</v>
      </c>
      <c r="J9642" t="s">
        <v>22634</v>
      </c>
      <c r="K9642" s="132" t="str">
        <f>IFERROR(IFERROR(INDEX(Кат!$O:$O,MATCH($C9642,Кат!$I:$I,0)),INDEX(Торг!$L:$L,MATCH($C9642,Торг!$I:$I,0))),"")</f>
        <v/>
      </c>
      <c r="L9642" s="132" t="str">
        <f>IFERROR(IFERROR(INDEX(Кат!$A:$A,MATCH($C9642,Кат!$I:$I,0)),INDEX(Торг!$A:$A,MATCH($C9642,Торг!$I:$I,0))),"")</f>
        <v/>
      </c>
      <c r="M9642" s="132" t="str">
        <f>IFERROR(IFERROR(INDEX(Кат!$B:$B,MATCH($C9642,Кат!$I:$I,0)),INDEX(Торг!$B:$B,MATCH($C9642,Торг!$I:$I,0))),"")</f>
        <v/>
      </c>
      <c r="N9642" s="132" t="str">
        <f t="shared" si="150"/>
        <v>ПЕНЗА ТОБС2101-О</v>
      </c>
      <c r="O9642" s="132" t="str">
        <f>IFERROR(IFERROR(INDEX(Кат!$B:$B,MATCH($N9642,Кат!$I:$I,0)),INDEX(Торг!$B:$B,MATCH($N9642,Торг!$I:$I,0))),"")</f>
        <v/>
      </c>
    </row>
    <row r="9643" spans="1:15">
      <c r="A9643" t="s">
        <v>21286</v>
      </c>
      <c r="C9643" s="191" t="s">
        <v>11420</v>
      </c>
      <c r="E9643" t="s">
        <v>11421</v>
      </c>
      <c r="F9643" t="s">
        <v>4048</v>
      </c>
      <c r="G9643" t="s">
        <v>399</v>
      </c>
      <c r="H9643">
        <v>50</v>
      </c>
      <c r="J9643" t="s">
        <v>22634</v>
      </c>
      <c r="K9643" s="132" t="str">
        <f>IFERROR(IFERROR(INDEX(Кат!$O:$O,MATCH($C9643,Кат!$I:$I,0)),INDEX(Торг!$L:$L,MATCH($C9643,Торг!$I:$I,0))),"")</f>
        <v/>
      </c>
      <c r="L9643" s="132" t="str">
        <f>IFERROR(IFERROR(INDEX(Кат!$A:$A,MATCH($C9643,Кат!$I:$I,0)),INDEX(Торг!$A:$A,MATCH($C9643,Торг!$I:$I,0))),"")</f>
        <v/>
      </c>
      <c r="M9643" s="132" t="str">
        <f>IFERROR(IFERROR(INDEX(Кат!$B:$B,MATCH($C9643,Кат!$I:$I,0)),INDEX(Торг!$B:$B,MATCH($C9643,Торг!$I:$I,0))),"")</f>
        <v/>
      </c>
      <c r="N9643" s="132" t="str">
        <f t="shared" si="150"/>
        <v>ПЕНЗА ТОБС2101</v>
      </c>
      <c r="O9643" s="132" t="str">
        <f>IFERROR(IFERROR(INDEX(Кат!$B:$B,MATCH($N9643,Кат!$I:$I,0)),INDEX(Торг!$B:$B,MATCH($N9643,Торг!$I:$I,0))),"")</f>
        <v/>
      </c>
    </row>
    <row r="9644" spans="1:15">
      <c r="A9644" t="s">
        <v>21287</v>
      </c>
      <c r="C9644" s="191" t="s">
        <v>11422</v>
      </c>
      <c r="E9644" t="s">
        <v>11423</v>
      </c>
      <c r="F9644" t="s">
        <v>4048</v>
      </c>
      <c r="G9644" t="s">
        <v>399</v>
      </c>
      <c r="H9644">
        <v>50</v>
      </c>
      <c r="J9644" t="s">
        <v>22634</v>
      </c>
      <c r="K9644" s="132" t="str">
        <f>IFERROR(IFERROR(INDEX(Кат!$O:$O,MATCH($C9644,Кат!$I:$I,0)),INDEX(Торг!$L:$L,MATCH($C9644,Торг!$I:$I,0))),"")</f>
        <v/>
      </c>
      <c r="L9644" s="132" t="str">
        <f>IFERROR(IFERROR(INDEX(Кат!$A:$A,MATCH($C9644,Кат!$I:$I,0)),INDEX(Торг!$A:$A,MATCH($C9644,Торг!$I:$I,0))),"")</f>
        <v/>
      </c>
      <c r="M9644" s="132" t="str">
        <f>IFERROR(IFERROR(INDEX(Кат!$B:$B,MATCH($C9644,Кат!$I:$I,0)),INDEX(Торг!$B:$B,MATCH($C9644,Торг!$I:$I,0))),"")</f>
        <v/>
      </c>
      <c r="N9644" s="132" t="str">
        <f t="shared" si="150"/>
        <v>ПЕНЗА ТОФ16</v>
      </c>
      <c r="O9644" s="132" t="str">
        <f>IFERROR(IFERROR(INDEX(Кат!$B:$B,MATCH($N9644,Кат!$I:$I,0)),INDEX(Торг!$B:$B,MATCH($N9644,Торг!$I:$I,0))),"")</f>
        <v/>
      </c>
    </row>
    <row r="9645" spans="1:15">
      <c r="A9645" t="s">
        <v>21288</v>
      </c>
      <c r="C9645" s="191" t="s">
        <v>11424</v>
      </c>
      <c r="E9645" t="s">
        <v>11425</v>
      </c>
      <c r="F9645" t="s">
        <v>4048</v>
      </c>
      <c r="G9645" t="s">
        <v>399</v>
      </c>
      <c r="H9645">
        <v>60</v>
      </c>
      <c r="J9645" t="s">
        <v>22634</v>
      </c>
      <c r="K9645" s="132" t="str">
        <f>IFERROR(IFERROR(INDEX(Кат!$O:$O,MATCH($C9645,Кат!$I:$I,0)),INDEX(Торг!$L:$L,MATCH($C9645,Торг!$I:$I,0))),"")</f>
        <v/>
      </c>
      <c r="L9645" s="132" t="str">
        <f>IFERROR(IFERROR(INDEX(Кат!$A:$A,MATCH($C9645,Кат!$I:$I,0)),INDEX(Торг!$A:$A,MATCH($C9645,Торг!$I:$I,0))),"")</f>
        <v/>
      </c>
      <c r="M9645" s="132" t="str">
        <f>IFERROR(IFERROR(INDEX(Кат!$B:$B,MATCH($C9645,Кат!$I:$I,0)),INDEX(Торг!$B:$B,MATCH($C9645,Торг!$I:$I,0))),"")</f>
        <v/>
      </c>
      <c r="N9645" s="132" t="str">
        <f t="shared" si="150"/>
        <v>ПЕНЗА ТОФ20</v>
      </c>
      <c r="O9645" s="132" t="str">
        <f>IFERROR(IFERROR(INDEX(Кат!$B:$B,MATCH($N9645,Кат!$I:$I,0)),INDEX(Торг!$B:$B,MATCH($N9645,Торг!$I:$I,0))),"")</f>
        <v/>
      </c>
    </row>
    <row r="9646" spans="1:15">
      <c r="A9646" t="s">
        <v>21289</v>
      </c>
      <c r="C9646" s="191" t="s">
        <v>11426</v>
      </c>
      <c r="E9646" t="s">
        <v>11427</v>
      </c>
      <c r="F9646" t="s">
        <v>4048</v>
      </c>
      <c r="G9646" t="s">
        <v>399</v>
      </c>
      <c r="H9646">
        <v>50</v>
      </c>
      <c r="J9646" t="s">
        <v>22634</v>
      </c>
      <c r="K9646" s="132" t="str">
        <f>IFERROR(IFERROR(INDEX(Кат!$O:$O,MATCH($C9646,Кат!$I:$I,0)),INDEX(Торг!$L:$L,MATCH($C9646,Торг!$I:$I,0))),"")</f>
        <v/>
      </c>
      <c r="L9646" s="132" t="str">
        <f>IFERROR(IFERROR(INDEX(Кат!$A:$A,MATCH($C9646,Кат!$I:$I,0)),INDEX(Торг!$A:$A,MATCH($C9646,Торг!$I:$I,0))),"")</f>
        <v/>
      </c>
      <c r="M9646" s="132" t="str">
        <f>IFERROR(IFERROR(INDEX(Кат!$B:$B,MATCH($C9646,Кат!$I:$I,0)),INDEX(Торг!$B:$B,MATCH($C9646,Торг!$I:$I,0))),"")</f>
        <v/>
      </c>
      <c r="N9646" s="132" t="str">
        <f t="shared" si="150"/>
        <v>ПЕНЗА 2108-2915681</v>
      </c>
      <c r="O9646" s="132" t="str">
        <f>IFERROR(IFERROR(INDEX(Кат!$B:$B,MATCH($N9646,Кат!$I:$I,0)),INDEX(Торг!$B:$B,MATCH($N9646,Торг!$I:$I,0))),"")</f>
        <v/>
      </c>
    </row>
    <row r="9647" spans="1:15">
      <c r="A9647" t="s">
        <v>21290</v>
      </c>
      <c r="C9647" s="191" t="s">
        <v>11428</v>
      </c>
      <c r="E9647" t="s">
        <v>11429</v>
      </c>
      <c r="F9647" t="s">
        <v>3823</v>
      </c>
      <c r="G9647" t="s">
        <v>375</v>
      </c>
      <c r="H9647">
        <v>330</v>
      </c>
      <c r="J9647" t="s">
        <v>22634</v>
      </c>
      <c r="K9647" s="132" t="str">
        <f>IFERROR(IFERROR(INDEX(Кат!$O:$O,MATCH($C9647,Кат!$I:$I,0)),INDEX(Торг!$L:$L,MATCH($C9647,Торг!$I:$I,0))),"")</f>
        <v/>
      </c>
      <c r="L9647" s="132" t="str">
        <f>IFERROR(IFERROR(INDEX(Кат!$A:$A,MATCH($C9647,Кат!$I:$I,0)),INDEX(Торг!$A:$A,MATCH($C9647,Торг!$I:$I,0))),"")</f>
        <v/>
      </c>
      <c r="M9647" s="132" t="str">
        <f>IFERROR(IFERROR(INDEX(Кат!$B:$B,MATCH($C9647,Кат!$I:$I,0)),INDEX(Торг!$B:$B,MATCH($C9647,Торг!$I:$I,0))),"")</f>
        <v/>
      </c>
      <c r="N9647" s="132" t="str">
        <f t="shared" si="150"/>
        <v>НЕИЗВЕСТНЫЙ БРЕНД 2108-2902760</v>
      </c>
      <c r="O9647" s="132" t="str">
        <f>IFERROR(IFERROR(INDEX(Кат!$B:$B,MATCH($N9647,Кат!$I:$I,0)),INDEX(Торг!$B:$B,MATCH($N9647,Торг!$I:$I,0))),"")</f>
        <v/>
      </c>
    </row>
    <row r="9648" spans="1:15">
      <c r="A9648" t="s">
        <v>21291</v>
      </c>
      <c r="C9648" s="191" t="s">
        <v>4049</v>
      </c>
      <c r="E9648" t="s">
        <v>4050</v>
      </c>
      <c r="F9648" t="s">
        <v>3823</v>
      </c>
      <c r="G9648" t="s">
        <v>375</v>
      </c>
      <c r="H9648">
        <v>350</v>
      </c>
      <c r="J9648" t="s">
        <v>22634</v>
      </c>
      <c r="K9648" s="132" t="str">
        <f>IFERROR(IFERROR(INDEX(Кат!$O:$O,MATCH($C9648,Кат!$I:$I,0)),INDEX(Торг!$L:$L,MATCH($C9648,Торг!$I:$I,0))),"")</f>
        <v/>
      </c>
      <c r="L9648" s="132" t="str">
        <f>IFERROR(IFERROR(INDEX(Кат!$A:$A,MATCH($C9648,Кат!$I:$I,0)),INDEX(Торг!$A:$A,MATCH($C9648,Торг!$I:$I,0))),"")</f>
        <v/>
      </c>
      <c r="M9648" s="132" t="str">
        <f>IFERROR(IFERROR(INDEX(Кат!$B:$B,MATCH($C9648,Кат!$I:$I,0)),INDEX(Торг!$B:$B,MATCH($C9648,Торг!$I:$I,0))),"")</f>
        <v/>
      </c>
      <c r="N9648" s="132" t="str">
        <f t="shared" si="150"/>
        <v>НЕИЗВЕСТНЫЙ БРЕНД 2110-2902760</v>
      </c>
      <c r="O9648" s="132" t="str">
        <f>IFERROR(IFERROR(INDEX(Кат!$B:$B,MATCH($N9648,Кат!$I:$I,0)),INDEX(Торг!$B:$B,MATCH($N9648,Торг!$I:$I,0))),"")</f>
        <v/>
      </c>
    </row>
    <row r="9649" spans="1:15">
      <c r="A9649" t="s">
        <v>21292</v>
      </c>
      <c r="C9649" s="191" t="s">
        <v>4051</v>
      </c>
      <c r="E9649" t="s">
        <v>4052</v>
      </c>
      <c r="F9649" t="s">
        <v>3823</v>
      </c>
      <c r="G9649" t="s">
        <v>375</v>
      </c>
      <c r="H9649">
        <v>300</v>
      </c>
      <c r="J9649" t="s">
        <v>22634</v>
      </c>
      <c r="K9649" s="132" t="str">
        <f>IFERROR(IFERROR(INDEX(Кат!$O:$O,MATCH($C9649,Кат!$I:$I,0)),INDEX(Торг!$L:$L,MATCH($C9649,Торг!$I:$I,0))),"")</f>
        <v/>
      </c>
      <c r="L9649" s="132" t="str">
        <f>IFERROR(IFERROR(INDEX(Кат!$A:$A,MATCH($C9649,Кат!$I:$I,0)),INDEX(Торг!$A:$A,MATCH($C9649,Торг!$I:$I,0))),"")</f>
        <v/>
      </c>
      <c r="M9649" s="132" t="str">
        <f>IFERROR(IFERROR(INDEX(Кат!$B:$B,MATCH($C9649,Кат!$I:$I,0)),INDEX(Торг!$B:$B,MATCH($C9649,Торг!$I:$I,0))),"")</f>
        <v/>
      </c>
      <c r="N9649" s="132" t="str">
        <f t="shared" si="150"/>
        <v>НЕИЗВЕСТНЫЙ БРЕНД 2170-2902760</v>
      </c>
      <c r="O9649" s="132" t="str">
        <f>IFERROR(IFERROR(INDEX(Кат!$B:$B,MATCH($N9649,Кат!$I:$I,0)),INDEX(Торг!$B:$B,MATCH($N9649,Торг!$I:$I,0))),"")</f>
        <v/>
      </c>
    </row>
    <row r="9650" spans="1:15">
      <c r="A9650" t="s">
        <v>21293</v>
      </c>
      <c r="C9650" s="191" t="s">
        <v>11430</v>
      </c>
      <c r="E9650" t="s">
        <v>11431</v>
      </c>
      <c r="F9650" t="s">
        <v>4048</v>
      </c>
      <c r="G9650" t="s">
        <v>399</v>
      </c>
      <c r="H9650">
        <v>400</v>
      </c>
      <c r="J9650" t="s">
        <v>22634</v>
      </c>
      <c r="K9650" s="132" t="str">
        <f>IFERROR(IFERROR(INDEX(Кат!$O:$O,MATCH($C9650,Кат!$I:$I,0)),INDEX(Торг!$L:$L,MATCH($C9650,Торг!$I:$I,0))),"")</f>
        <v/>
      </c>
      <c r="L9650" s="132" t="str">
        <f>IFERROR(IFERROR(INDEX(Кат!$A:$A,MATCH($C9650,Кат!$I:$I,0)),INDEX(Торг!$A:$A,MATCH($C9650,Торг!$I:$I,0))),"")</f>
        <v/>
      </c>
      <c r="M9650" s="132" t="str">
        <f>IFERROR(IFERROR(INDEX(Кат!$B:$B,MATCH($C9650,Кат!$I:$I,0)),INDEX(Торг!$B:$B,MATCH($C9650,Торг!$I:$I,0))),"")</f>
        <v/>
      </c>
      <c r="N9650" s="132" t="str">
        <f t="shared" si="150"/>
        <v>ПЕНЗА 2108-1703160-00</v>
      </c>
      <c r="O9650" s="132" t="str">
        <f>IFERROR(IFERROR(INDEX(Кат!$B:$B,MATCH($N9650,Кат!$I:$I,0)),INDEX(Торг!$B:$B,MATCH($N9650,Торг!$I:$I,0))),"")</f>
        <v/>
      </c>
    </row>
    <row r="9651" spans="1:15">
      <c r="A9651" t="s">
        <v>21294</v>
      </c>
      <c r="C9651" s="191" t="s">
        <v>11432</v>
      </c>
      <c r="E9651" t="s">
        <v>11433</v>
      </c>
      <c r="F9651" t="s">
        <v>3897</v>
      </c>
      <c r="G9651" t="s">
        <v>399</v>
      </c>
      <c r="H9651">
        <v>400</v>
      </c>
      <c r="J9651" t="s">
        <v>22634</v>
      </c>
      <c r="K9651" s="132" t="str">
        <f>IFERROR(IFERROR(INDEX(Кат!$O:$O,MATCH($C9651,Кат!$I:$I,0)),INDEX(Торг!$L:$L,MATCH($C9651,Торг!$I:$I,0))),"")</f>
        <v/>
      </c>
      <c r="L9651" s="132" t="str">
        <f>IFERROR(IFERROR(INDEX(Кат!$A:$A,MATCH($C9651,Кат!$I:$I,0)),INDEX(Торг!$A:$A,MATCH($C9651,Торг!$I:$I,0))),"")</f>
        <v/>
      </c>
      <c r="M9651" s="132" t="str">
        <f>IFERROR(IFERROR(INDEX(Кат!$B:$B,MATCH($C9651,Кат!$I:$I,0)),INDEX(Торг!$B:$B,MATCH($C9651,Торг!$I:$I,0))),"")</f>
        <v/>
      </c>
      <c r="N9651" s="132" t="str">
        <f t="shared" si="150"/>
        <v>ЛАДА ИМИДЖ 11180-1703160-04</v>
      </c>
      <c r="O9651" s="132" t="str">
        <f>IFERROR(IFERROR(INDEX(Кат!$B:$B,MATCH($N9651,Кат!$I:$I,0)),INDEX(Торг!$B:$B,MATCH($N9651,Торг!$I:$I,0))),"")</f>
        <v/>
      </c>
    </row>
    <row r="9652" spans="1:15">
      <c r="A9652" t="s">
        <v>21295</v>
      </c>
      <c r="C9652" s="191" t="s">
        <v>11434</v>
      </c>
      <c r="E9652" t="s">
        <v>11435</v>
      </c>
      <c r="F9652" t="s">
        <v>3897</v>
      </c>
      <c r="G9652" t="s">
        <v>399</v>
      </c>
      <c r="H9652">
        <v>270</v>
      </c>
      <c r="J9652" t="s">
        <v>22634</v>
      </c>
      <c r="K9652" s="132" t="str">
        <f>IFERROR(IFERROR(INDEX(Кат!$O:$O,MATCH($C9652,Кат!$I:$I,0)),INDEX(Торг!$L:$L,MATCH($C9652,Торг!$I:$I,0))),"")</f>
        <v/>
      </c>
      <c r="L9652" s="132" t="str">
        <f>IFERROR(IFERROR(INDEX(Кат!$A:$A,MATCH($C9652,Кат!$I:$I,0)),INDEX(Торг!$A:$A,MATCH($C9652,Торг!$I:$I,0))),"")</f>
        <v/>
      </c>
      <c r="M9652" s="132" t="str">
        <f>IFERROR(IFERROR(INDEX(Кат!$B:$B,MATCH($C9652,Кат!$I:$I,0)),INDEX(Торг!$B:$B,MATCH($C9652,Торг!$I:$I,0))),"")</f>
        <v/>
      </c>
      <c r="N9652" s="132" t="str">
        <f t="shared" si="150"/>
        <v>ЛАДА ИМИДЖ 21080-1703160-00</v>
      </c>
      <c r="O9652" s="132" t="str">
        <f>IFERROR(IFERROR(INDEX(Кат!$B:$B,MATCH($N9652,Кат!$I:$I,0)),INDEX(Торг!$B:$B,MATCH($N9652,Торг!$I:$I,0))),"")</f>
        <v/>
      </c>
    </row>
    <row r="9653" spans="1:15">
      <c r="A9653" t="s">
        <v>21296</v>
      </c>
      <c r="C9653" s="191" t="s">
        <v>11436</v>
      </c>
      <c r="E9653" t="s">
        <v>11437</v>
      </c>
      <c r="F9653" t="s">
        <v>4048</v>
      </c>
      <c r="G9653" t="s">
        <v>375</v>
      </c>
      <c r="H9653">
        <v>60</v>
      </c>
      <c r="J9653" t="s">
        <v>22634</v>
      </c>
      <c r="K9653" s="132" t="str">
        <f>IFERROR(IFERROR(INDEX(Кат!$O:$O,MATCH($C9653,Кат!$I:$I,0)),INDEX(Торг!$L:$L,MATCH($C9653,Торг!$I:$I,0))),"")</f>
        <v/>
      </c>
      <c r="L9653" s="132" t="str">
        <f>IFERROR(IFERROR(INDEX(Кат!$A:$A,MATCH($C9653,Кат!$I:$I,0)),INDEX(Торг!$A:$A,MATCH($C9653,Торг!$I:$I,0))),"")</f>
        <v/>
      </c>
      <c r="M9653" s="132" t="str">
        <f>IFERROR(IFERROR(INDEX(Кат!$B:$B,MATCH($C9653,Кат!$I:$I,0)),INDEX(Торг!$B:$B,MATCH($C9653,Торг!$I:$I,0))),"")</f>
        <v/>
      </c>
      <c r="N9653" s="132" t="str">
        <f t="shared" si="150"/>
        <v>ПЕНЗА ЭРНЗ</v>
      </c>
      <c r="O9653" s="132" t="str">
        <f>IFERROR(IFERROR(INDEX(Кат!$B:$B,MATCH($N9653,Кат!$I:$I,0)),INDEX(Торг!$B:$B,MATCH($N9653,Торг!$I:$I,0))),"")</f>
        <v/>
      </c>
    </row>
    <row r="9654" spans="1:15">
      <c r="A9654" t="s">
        <v>21297</v>
      </c>
      <c r="C9654" s="191" t="s">
        <v>11438</v>
      </c>
      <c r="E9654" t="s">
        <v>11439</v>
      </c>
      <c r="F9654" t="s">
        <v>4048</v>
      </c>
      <c r="G9654" t="s">
        <v>375</v>
      </c>
      <c r="H9654">
        <v>85</v>
      </c>
      <c r="J9654" t="s">
        <v>22634</v>
      </c>
      <c r="K9654" s="132" t="str">
        <f>IFERROR(IFERROR(INDEX(Кат!$O:$O,MATCH($C9654,Кат!$I:$I,0)),INDEX(Торг!$L:$L,MATCH($C9654,Торг!$I:$I,0))),"")</f>
        <v/>
      </c>
      <c r="L9654" s="132" t="str">
        <f>IFERROR(IFERROR(INDEX(Кат!$A:$A,MATCH($C9654,Кат!$I:$I,0)),INDEX(Торг!$A:$A,MATCH($C9654,Торг!$I:$I,0))),"")</f>
        <v/>
      </c>
      <c r="M9654" s="132" t="str">
        <f>IFERROR(IFERROR(INDEX(Кат!$B:$B,MATCH($C9654,Кат!$I:$I,0)),INDEX(Торг!$B:$B,MATCH($C9654,Торг!$I:$I,0))),"")</f>
        <v/>
      </c>
      <c r="N9654" s="132" t="str">
        <f t="shared" si="150"/>
        <v>ПЕНЗА ЭРНЗС</v>
      </c>
      <c r="O9654" s="132" t="str">
        <f>IFERROR(IFERROR(INDEX(Кат!$B:$B,MATCH($N9654,Кат!$I:$I,0)),INDEX(Торг!$B:$B,MATCH($N9654,Торг!$I:$I,0))),"")</f>
        <v/>
      </c>
    </row>
    <row r="9655" spans="1:15">
      <c r="A9655" t="s">
        <v>29957</v>
      </c>
      <c r="C9655" s="191"/>
      <c r="E9655" t="s">
        <v>29958</v>
      </c>
      <c r="J9655" t="s">
        <v>22634</v>
      </c>
      <c r="K9655" s="132" t="str">
        <f>IFERROR(IFERROR(INDEX(Кат!$O:$O,MATCH($C9655,Кат!$I:$I,0)),INDEX(Торг!$L:$L,MATCH($C9655,Торг!$I:$I,0))),"")</f>
        <v/>
      </c>
      <c r="L9655" s="132" t="str">
        <f>IFERROR(IFERROR(INDEX(Кат!$A:$A,MATCH($C9655,Кат!$I:$I,0)),INDEX(Торг!$A:$A,MATCH($C9655,Торг!$I:$I,0))),"")</f>
        <v/>
      </c>
      <c r="M9655" s="132" t="str">
        <f>IFERROR(IFERROR(INDEX(Кат!$B:$B,MATCH($C9655,Кат!$I:$I,0)),INDEX(Торг!$B:$B,MATCH($C9655,Торг!$I:$I,0))),"")</f>
        <v/>
      </c>
      <c r="N9655" s="132" t="str">
        <f t="shared" si="150"/>
        <v xml:space="preserve"> </v>
      </c>
      <c r="O9655" s="132" t="str">
        <f>IFERROR(IFERROR(INDEX(Кат!$B:$B,MATCH($N9655,Кат!$I:$I,0)),INDEX(Торг!$B:$B,MATCH($N9655,Торг!$I:$I,0))),"")</f>
        <v/>
      </c>
    </row>
    <row r="9656" spans="1:15">
      <c r="A9656" t="s">
        <v>30317</v>
      </c>
      <c r="C9656" s="191" t="s">
        <v>30318</v>
      </c>
      <c r="E9656" t="s">
        <v>30319</v>
      </c>
      <c r="F9656" t="s">
        <v>29962</v>
      </c>
      <c r="G9656" t="s">
        <v>375</v>
      </c>
      <c r="H9656">
        <v>1850</v>
      </c>
      <c r="J9656" t="s">
        <v>22634</v>
      </c>
      <c r="K9656" s="132" t="str">
        <f>IFERROR(IFERROR(INDEX(Кат!$O:$O,MATCH($C9656,Кат!$I:$I,0)),INDEX(Торг!$L:$L,MATCH($C9656,Торг!$I:$I,0))),"")</f>
        <v/>
      </c>
      <c r="L9656" s="132" t="str">
        <f>IFERROR(IFERROR(INDEX(Кат!$A:$A,MATCH($C9656,Кат!$I:$I,0)),INDEX(Торг!$A:$A,MATCH($C9656,Торг!$I:$I,0))),"")</f>
        <v/>
      </c>
      <c r="M9656" s="132" t="str">
        <f>IFERROR(IFERROR(INDEX(Кат!$B:$B,MATCH($C9656,Кат!$I:$I,0)),INDEX(Торг!$B:$B,MATCH($C9656,Торг!$I:$I,0))),"")</f>
        <v/>
      </c>
      <c r="N9656" s="132" t="str">
        <f t="shared" si="150"/>
        <v>ПЕРМСКИЙ ПРУЖИННО-РЕССОРНЫЙ ЗАВОД PPRZ00017</v>
      </c>
      <c r="O9656" s="132" t="str">
        <f>IFERROR(IFERROR(INDEX(Кат!$B:$B,MATCH($N9656,Кат!$I:$I,0)),INDEX(Торг!$B:$B,MATCH($N9656,Торг!$I:$I,0))),"")</f>
        <v/>
      </c>
    </row>
    <row r="9657" spans="1:15">
      <c r="A9657" t="s">
        <v>30074</v>
      </c>
      <c r="C9657" s="191" t="s">
        <v>30075</v>
      </c>
      <c r="E9657" t="s">
        <v>30076</v>
      </c>
      <c r="F9657" t="s">
        <v>29962</v>
      </c>
      <c r="G9657" t="s">
        <v>375</v>
      </c>
      <c r="H9657">
        <v>1850</v>
      </c>
      <c r="J9657" t="s">
        <v>22634</v>
      </c>
      <c r="K9657" s="132" t="str">
        <f>IFERROR(IFERROR(INDEX(Кат!$O:$O,MATCH($C9657,Кат!$I:$I,0)),INDEX(Торг!$L:$L,MATCH($C9657,Торг!$I:$I,0))),"")</f>
        <v>шпак</v>
      </c>
      <c r="L9657" s="132">
        <f>IFERROR(IFERROR(INDEX(Кат!$A:$A,MATCH($C9657,Кат!$I:$I,0)),INDEX(Торг!$A:$A,MATCH($C9657,Торг!$I:$I,0))),"")</f>
        <v>443595</v>
      </c>
      <c r="M9657" s="132">
        <f>IFERROR(IFERROR(INDEX(Кат!$B:$B,MATCH($C9657,Кат!$I:$I,0)),INDEX(Торг!$B:$B,MATCH($C9657,Торг!$I:$I,0))),"")</f>
        <v>355338</v>
      </c>
      <c r="N9657" s="132" t="str">
        <f t="shared" si="150"/>
        <v>ПЕРМСКИЙ ПРУЖИННО-РЕССОРНЫЙ ЗАВОД PPRZ00025</v>
      </c>
      <c r="O9657" s="132" t="str">
        <f>IFERROR(IFERROR(INDEX(Кат!$B:$B,MATCH($N9657,Кат!$I:$I,0)),INDEX(Торг!$B:$B,MATCH($N9657,Торг!$I:$I,0))),"")</f>
        <v/>
      </c>
    </row>
    <row r="9658" spans="1:15">
      <c r="A9658" t="s">
        <v>30320</v>
      </c>
      <c r="C9658" s="191" t="s">
        <v>30321</v>
      </c>
      <c r="E9658" t="s">
        <v>30322</v>
      </c>
      <c r="F9658" t="s">
        <v>29962</v>
      </c>
      <c r="G9658" t="s">
        <v>375</v>
      </c>
      <c r="H9658">
        <v>1850</v>
      </c>
      <c r="J9658" t="s">
        <v>22634</v>
      </c>
      <c r="K9658" s="132" t="str">
        <f>IFERROR(IFERROR(INDEX(Кат!$O:$O,MATCH($C9658,Кат!$I:$I,0)),INDEX(Торг!$L:$L,MATCH($C9658,Торг!$I:$I,0))),"")</f>
        <v/>
      </c>
      <c r="L9658" s="132" t="str">
        <f>IFERROR(IFERROR(INDEX(Кат!$A:$A,MATCH($C9658,Кат!$I:$I,0)),INDEX(Торг!$A:$A,MATCH($C9658,Торг!$I:$I,0))),"")</f>
        <v/>
      </c>
      <c r="M9658" s="132" t="str">
        <f>IFERROR(IFERROR(INDEX(Кат!$B:$B,MATCH($C9658,Кат!$I:$I,0)),INDEX(Торг!$B:$B,MATCH($C9658,Торг!$I:$I,0))),"")</f>
        <v/>
      </c>
      <c r="N9658" s="132" t="str">
        <f t="shared" si="150"/>
        <v>ПЕРМСКИЙ ПРУЖИННО-РЕССОРНЫЙ ЗАВОД PPRZ00018</v>
      </c>
      <c r="O9658" s="132" t="str">
        <f>IFERROR(IFERROR(INDEX(Кат!$B:$B,MATCH($N9658,Кат!$I:$I,0)),INDEX(Торг!$B:$B,MATCH($N9658,Торг!$I:$I,0))),"")</f>
        <v/>
      </c>
    </row>
    <row r="9659" spans="1:15">
      <c r="A9659" t="s">
        <v>30323</v>
      </c>
      <c r="C9659" s="191" t="s">
        <v>30324</v>
      </c>
      <c r="E9659" t="s">
        <v>30325</v>
      </c>
      <c r="F9659" t="s">
        <v>29962</v>
      </c>
      <c r="G9659" t="s">
        <v>375</v>
      </c>
      <c r="H9659">
        <v>1850</v>
      </c>
      <c r="J9659" t="s">
        <v>22634</v>
      </c>
      <c r="K9659" s="132" t="str">
        <f>IFERROR(IFERROR(INDEX(Кат!$O:$O,MATCH($C9659,Кат!$I:$I,0)),INDEX(Торг!$L:$L,MATCH($C9659,Торг!$I:$I,0))),"")</f>
        <v>шпак</v>
      </c>
      <c r="L9659" s="132">
        <f>IFERROR(IFERROR(INDEX(Кат!$A:$A,MATCH($C9659,Кат!$I:$I,0)),INDEX(Торг!$A:$A,MATCH($C9659,Торг!$I:$I,0))),"")</f>
        <v>443596</v>
      </c>
      <c r="M9659" s="132">
        <f>IFERROR(IFERROR(INDEX(Кат!$B:$B,MATCH($C9659,Кат!$I:$I,0)),INDEX(Торг!$B:$B,MATCH($C9659,Торг!$I:$I,0))),"")</f>
        <v>358168</v>
      </c>
      <c r="N9659" s="132" t="str">
        <f t="shared" si="150"/>
        <v>ПЕРМСКИЙ ПРУЖИННО-РЕССОРНЫЙ ЗАВОД PPRZ00026</v>
      </c>
      <c r="O9659" s="132" t="str">
        <f>IFERROR(IFERROR(INDEX(Кат!$B:$B,MATCH($N9659,Кат!$I:$I,0)),INDEX(Торг!$B:$B,MATCH($N9659,Торг!$I:$I,0))),"")</f>
        <v/>
      </c>
    </row>
    <row r="9660" spans="1:15">
      <c r="A9660" t="s">
        <v>30326</v>
      </c>
      <c r="C9660" s="191" t="s">
        <v>30327</v>
      </c>
      <c r="E9660" t="s">
        <v>30328</v>
      </c>
      <c r="F9660" t="s">
        <v>29962</v>
      </c>
      <c r="G9660" t="s">
        <v>375</v>
      </c>
      <c r="H9660">
        <v>1850</v>
      </c>
      <c r="J9660" t="s">
        <v>22634</v>
      </c>
      <c r="K9660" s="132" t="str">
        <f>IFERROR(IFERROR(INDEX(Кат!$O:$O,MATCH($C9660,Кат!$I:$I,0)),INDEX(Торг!$L:$L,MATCH($C9660,Торг!$I:$I,0))),"")</f>
        <v/>
      </c>
      <c r="L9660" s="132" t="str">
        <f>IFERROR(IFERROR(INDEX(Кат!$A:$A,MATCH($C9660,Кат!$I:$I,0)),INDEX(Торг!$A:$A,MATCH($C9660,Торг!$I:$I,0))),"")</f>
        <v/>
      </c>
      <c r="M9660" s="132" t="str">
        <f>IFERROR(IFERROR(INDEX(Кат!$B:$B,MATCH($C9660,Кат!$I:$I,0)),INDEX(Торг!$B:$B,MATCH($C9660,Торг!$I:$I,0))),"")</f>
        <v/>
      </c>
      <c r="N9660" s="132" t="str">
        <f t="shared" si="150"/>
        <v>ПЕРМСКИЙ ПРУЖИННО-РЕССОРНЫЙ ЗАВОД PPRZ00019</v>
      </c>
      <c r="O9660" s="132" t="str">
        <f>IFERROR(IFERROR(INDEX(Кат!$B:$B,MATCH($N9660,Кат!$I:$I,0)),INDEX(Торг!$B:$B,MATCH($N9660,Торг!$I:$I,0))),"")</f>
        <v/>
      </c>
    </row>
    <row r="9661" spans="1:15">
      <c r="A9661" t="s">
        <v>30077</v>
      </c>
      <c r="C9661" s="191" t="s">
        <v>30078</v>
      </c>
      <c r="E9661" t="s">
        <v>30079</v>
      </c>
      <c r="F9661" t="s">
        <v>29962</v>
      </c>
      <c r="G9661" t="s">
        <v>375</v>
      </c>
      <c r="H9661">
        <v>1850</v>
      </c>
      <c r="J9661" t="s">
        <v>22634</v>
      </c>
      <c r="K9661" s="132" t="str">
        <f>IFERROR(IFERROR(INDEX(Кат!$O:$O,MATCH($C9661,Кат!$I:$I,0)),INDEX(Торг!$L:$L,MATCH($C9661,Торг!$I:$I,0))),"")</f>
        <v>шпак</v>
      </c>
      <c r="L9661" s="132">
        <f>IFERROR(IFERROR(INDEX(Кат!$A:$A,MATCH($C9661,Кат!$I:$I,0)),INDEX(Торг!$A:$A,MATCH($C9661,Торг!$I:$I,0))),"")</f>
        <v>443597</v>
      </c>
      <c r="M9661" s="132">
        <f>IFERROR(IFERROR(INDEX(Кат!$B:$B,MATCH($C9661,Кат!$I:$I,0)),INDEX(Торг!$B:$B,MATCH($C9661,Торг!$I:$I,0))),"")</f>
        <v>355339</v>
      </c>
      <c r="N9661" s="132" t="str">
        <f t="shared" si="150"/>
        <v>ПЕРМСКИЙ ПРУЖИННО-РЕССОРНЫЙ ЗАВОД PPRZ00027</v>
      </c>
      <c r="O9661" s="132" t="str">
        <f>IFERROR(IFERROR(INDEX(Кат!$B:$B,MATCH($N9661,Кат!$I:$I,0)),INDEX(Торг!$B:$B,MATCH($N9661,Торг!$I:$I,0))),"")</f>
        <v/>
      </c>
    </row>
    <row r="9662" spans="1:15">
      <c r="A9662" t="s">
        <v>30329</v>
      </c>
      <c r="C9662" s="191" t="s">
        <v>30330</v>
      </c>
      <c r="E9662" t="s">
        <v>30331</v>
      </c>
      <c r="F9662" t="s">
        <v>29962</v>
      </c>
      <c r="G9662" t="s">
        <v>375</v>
      </c>
      <c r="H9662">
        <v>1850</v>
      </c>
      <c r="J9662" t="s">
        <v>22634</v>
      </c>
      <c r="K9662" s="132" t="str">
        <f>IFERROR(IFERROR(INDEX(Кат!$O:$O,MATCH($C9662,Кат!$I:$I,0)),INDEX(Торг!$L:$L,MATCH($C9662,Торг!$I:$I,0))),"")</f>
        <v/>
      </c>
      <c r="L9662" s="132" t="str">
        <f>IFERROR(IFERROR(INDEX(Кат!$A:$A,MATCH($C9662,Кат!$I:$I,0)),INDEX(Торг!$A:$A,MATCH($C9662,Торг!$I:$I,0))),"")</f>
        <v/>
      </c>
      <c r="M9662" s="132" t="str">
        <f>IFERROR(IFERROR(INDEX(Кат!$B:$B,MATCH($C9662,Кат!$I:$I,0)),INDEX(Торг!$B:$B,MATCH($C9662,Торг!$I:$I,0))),"")</f>
        <v/>
      </c>
      <c r="N9662" s="132" t="str">
        <f t="shared" si="150"/>
        <v>ПЕРМСКИЙ ПРУЖИННО-РЕССОРНЫЙ ЗАВОД PPRZ00020</v>
      </c>
      <c r="O9662" s="132" t="str">
        <f>IFERROR(IFERROR(INDEX(Кат!$B:$B,MATCH($N9662,Кат!$I:$I,0)),INDEX(Торг!$B:$B,MATCH($N9662,Торг!$I:$I,0))),"")</f>
        <v/>
      </c>
    </row>
    <row r="9663" spans="1:15">
      <c r="A9663" t="s">
        <v>30080</v>
      </c>
      <c r="C9663" s="191" t="s">
        <v>30081</v>
      </c>
      <c r="E9663" t="s">
        <v>30082</v>
      </c>
      <c r="F9663" t="s">
        <v>29962</v>
      </c>
      <c r="G9663" t="s">
        <v>375</v>
      </c>
      <c r="H9663">
        <v>1850</v>
      </c>
      <c r="J9663" t="s">
        <v>22634</v>
      </c>
      <c r="K9663" s="132" t="str">
        <f>IFERROR(IFERROR(INDEX(Кат!$O:$O,MATCH($C9663,Кат!$I:$I,0)),INDEX(Торг!$L:$L,MATCH($C9663,Торг!$I:$I,0))),"")</f>
        <v>шпак</v>
      </c>
      <c r="L9663" s="132">
        <f>IFERROR(IFERROR(INDEX(Кат!$A:$A,MATCH($C9663,Кат!$I:$I,0)),INDEX(Торг!$A:$A,MATCH($C9663,Торг!$I:$I,0))),"")</f>
        <v>443598</v>
      </c>
      <c r="M9663" s="132">
        <f>IFERROR(IFERROR(INDEX(Кат!$B:$B,MATCH($C9663,Кат!$I:$I,0)),INDEX(Торг!$B:$B,MATCH($C9663,Торг!$I:$I,0))),"")</f>
        <v>355340</v>
      </c>
      <c r="N9663" s="132" t="str">
        <f t="shared" si="150"/>
        <v>ПЕРМСКИЙ ПРУЖИННО-РЕССОРНЫЙ ЗАВОД PPRZ00028</v>
      </c>
      <c r="O9663" s="132" t="str">
        <f>IFERROR(IFERROR(INDEX(Кат!$B:$B,MATCH($N9663,Кат!$I:$I,0)),INDEX(Торг!$B:$B,MATCH($N9663,Торг!$I:$I,0))),"")</f>
        <v/>
      </c>
    </row>
    <row r="9664" spans="1:15">
      <c r="A9664" t="s">
        <v>29959</v>
      </c>
      <c r="C9664" s="191" t="s">
        <v>29960</v>
      </c>
      <c r="E9664" t="s">
        <v>29961</v>
      </c>
      <c r="F9664" t="s">
        <v>29962</v>
      </c>
      <c r="G9664" t="s">
        <v>375</v>
      </c>
      <c r="H9664">
        <v>1700</v>
      </c>
      <c r="J9664" t="s">
        <v>22634</v>
      </c>
      <c r="K9664" s="132" t="str">
        <f>IFERROR(IFERROR(INDEX(Кат!$O:$O,MATCH($C9664,Кат!$I:$I,0)),INDEX(Торг!$L:$L,MATCH($C9664,Торг!$I:$I,0))),"")</f>
        <v>шпак</v>
      </c>
      <c r="L9664" s="132">
        <f>IFERROR(IFERROR(INDEX(Кат!$A:$A,MATCH($C9664,Кат!$I:$I,0)),INDEX(Торг!$A:$A,MATCH($C9664,Торг!$I:$I,0))),"")</f>
        <v>355358</v>
      </c>
      <c r="M9664" s="132">
        <f>IFERROR(IFERROR(INDEX(Кат!$B:$B,MATCH($C9664,Кат!$I:$I,0)),INDEX(Торг!$B:$B,MATCH($C9664,Торг!$I:$I,0))),"")</f>
        <v>355358</v>
      </c>
      <c r="N9664" s="132" t="str">
        <f t="shared" si="150"/>
        <v>ПЕРМСКИЙ ПРУЖИННО-РЕССОРНЫЙ ЗАВОД PPRZ00002</v>
      </c>
      <c r="O9664" s="132" t="str">
        <f>IFERROR(IFERROR(INDEX(Кат!$B:$B,MATCH($N9664,Кат!$I:$I,0)),INDEX(Торг!$B:$B,MATCH($N9664,Торг!$I:$I,0))),"")</f>
        <v/>
      </c>
    </row>
    <row r="9665" spans="1:15">
      <c r="A9665" t="s">
        <v>29963</v>
      </c>
      <c r="C9665" s="191" t="s">
        <v>29964</v>
      </c>
      <c r="E9665" t="s">
        <v>29965</v>
      </c>
      <c r="F9665" t="s">
        <v>29962</v>
      </c>
      <c r="G9665" t="s">
        <v>375</v>
      </c>
      <c r="H9665">
        <v>1550</v>
      </c>
      <c r="J9665" t="s">
        <v>22634</v>
      </c>
      <c r="K9665" s="132" t="str">
        <f>IFERROR(IFERROR(INDEX(Кат!$O:$O,MATCH($C9665,Кат!$I:$I,0)),INDEX(Торг!$L:$L,MATCH($C9665,Торг!$I:$I,0))),"")</f>
        <v>шпак</v>
      </c>
      <c r="L9665" s="132">
        <f>IFERROR(IFERROR(INDEX(Кат!$A:$A,MATCH($C9665,Кат!$I:$I,0)),INDEX(Торг!$A:$A,MATCH($C9665,Торг!$I:$I,0))),"")</f>
        <v>355493</v>
      </c>
      <c r="M9665" s="132">
        <f>IFERROR(IFERROR(INDEX(Кат!$B:$B,MATCH($C9665,Кат!$I:$I,0)),INDEX(Торг!$B:$B,MATCH($C9665,Торг!$I:$I,0))),"")</f>
        <v>355493</v>
      </c>
      <c r="N9665" s="132" t="str">
        <f t="shared" si="150"/>
        <v>ПЕРМСКИЙ ПРУЖИННО-РЕССОРНЫЙ ЗАВОД PPRZ00008</v>
      </c>
      <c r="O9665" s="132" t="str">
        <f>IFERROR(IFERROR(INDEX(Кат!$B:$B,MATCH($N9665,Кат!$I:$I,0)),INDEX(Торг!$B:$B,MATCH($N9665,Торг!$I:$I,0))),"")</f>
        <v/>
      </c>
    </row>
    <row r="9666" spans="1:15">
      <c r="A9666" t="s">
        <v>29966</v>
      </c>
      <c r="C9666" s="191" t="s">
        <v>29967</v>
      </c>
      <c r="E9666" t="s">
        <v>29968</v>
      </c>
      <c r="F9666" t="s">
        <v>29962</v>
      </c>
      <c r="G9666" t="s">
        <v>375</v>
      </c>
      <c r="H9666">
        <v>1550</v>
      </c>
      <c r="J9666" t="s">
        <v>22634</v>
      </c>
      <c r="K9666" s="132" t="str">
        <f>IFERROR(IFERROR(INDEX(Кат!$O:$O,MATCH($C9666,Кат!$I:$I,0)),INDEX(Торг!$L:$L,MATCH($C9666,Торг!$I:$I,0))),"")</f>
        <v>шпак</v>
      </c>
      <c r="L9666" s="132">
        <f>IFERROR(IFERROR(INDEX(Кат!$A:$A,MATCH($C9666,Кат!$I:$I,0)),INDEX(Торг!$A:$A,MATCH($C9666,Торг!$I:$I,0))),"")</f>
        <v>355498</v>
      </c>
      <c r="M9666" s="132">
        <f>IFERROR(IFERROR(INDEX(Кат!$B:$B,MATCH($C9666,Кат!$I:$I,0)),INDEX(Торг!$B:$B,MATCH($C9666,Торг!$I:$I,0))),"")</f>
        <v>355498</v>
      </c>
      <c r="N9666" s="132" t="str">
        <f t="shared" si="150"/>
        <v>ПЕРМСКИЙ ПРУЖИННО-РЕССОРНЫЙ ЗАВОД PPRZ00009</v>
      </c>
      <c r="O9666" s="132" t="str">
        <f>IFERROR(IFERROR(INDEX(Кат!$B:$B,MATCH($N9666,Кат!$I:$I,0)),INDEX(Торг!$B:$B,MATCH($N9666,Торг!$I:$I,0))),"")</f>
        <v/>
      </c>
    </row>
    <row r="9667" spans="1:15">
      <c r="A9667" t="s">
        <v>29969</v>
      </c>
      <c r="C9667" s="191" t="s">
        <v>29970</v>
      </c>
      <c r="E9667" t="s">
        <v>29971</v>
      </c>
      <c r="F9667" t="s">
        <v>29962</v>
      </c>
      <c r="G9667" t="s">
        <v>375</v>
      </c>
      <c r="H9667">
        <v>1750</v>
      </c>
      <c r="J9667" t="s">
        <v>22634</v>
      </c>
      <c r="K9667" s="132" t="str">
        <f>IFERROR(IFERROR(INDEX(Кат!$O:$O,MATCH($C9667,Кат!$I:$I,0)),INDEX(Торг!$L:$L,MATCH($C9667,Торг!$I:$I,0))),"")</f>
        <v>шпак</v>
      </c>
      <c r="L9667" s="132">
        <f>IFERROR(IFERROR(INDEX(Кат!$A:$A,MATCH($C9667,Кат!$I:$I,0)),INDEX(Торг!$A:$A,MATCH($C9667,Торг!$I:$I,0))),"")</f>
        <v>355359</v>
      </c>
      <c r="M9667" s="132">
        <f>IFERROR(IFERROR(INDEX(Кат!$B:$B,MATCH($C9667,Кат!$I:$I,0)),INDEX(Торг!$B:$B,MATCH($C9667,Торг!$I:$I,0))),"")</f>
        <v>355359</v>
      </c>
      <c r="N9667" s="132" t="str">
        <f t="shared" si="150"/>
        <v>ПЕРМСКИЙ ПРУЖИННО-РЕССОРНЫЙ ЗАВОД PPRZ00011</v>
      </c>
      <c r="O9667" s="132" t="str">
        <f>IFERROR(IFERROR(INDEX(Кат!$B:$B,MATCH($N9667,Кат!$I:$I,0)),INDEX(Торг!$B:$B,MATCH($N9667,Торг!$I:$I,0))),"")</f>
        <v/>
      </c>
    </row>
    <row r="9668" spans="1:15">
      <c r="A9668" t="s">
        <v>30332</v>
      </c>
      <c r="C9668" s="191" t="s">
        <v>30333</v>
      </c>
      <c r="E9668" t="s">
        <v>30334</v>
      </c>
      <c r="F9668" t="s">
        <v>29962</v>
      </c>
      <c r="G9668" t="s">
        <v>375</v>
      </c>
      <c r="H9668">
        <v>1900</v>
      </c>
      <c r="J9668" t="s">
        <v>22634</v>
      </c>
      <c r="K9668" s="132" t="str">
        <f>IFERROR(IFERROR(INDEX(Кат!$O:$O,MATCH($C9668,Кат!$I:$I,0)),INDEX(Торг!$L:$L,MATCH($C9668,Торг!$I:$I,0))),"")</f>
        <v/>
      </c>
      <c r="L9668" s="132" t="str">
        <f>IFERROR(IFERROR(INDEX(Кат!$A:$A,MATCH($C9668,Кат!$I:$I,0)),INDEX(Торг!$A:$A,MATCH($C9668,Торг!$I:$I,0))),"")</f>
        <v/>
      </c>
      <c r="M9668" s="132" t="str">
        <f>IFERROR(IFERROR(INDEX(Кат!$B:$B,MATCH($C9668,Кат!$I:$I,0)),INDEX(Торг!$B:$B,MATCH($C9668,Торг!$I:$I,0))),"")</f>
        <v/>
      </c>
      <c r="N9668" s="132" t="str">
        <f t="shared" si="150"/>
        <v>ПЕРМСКИЙ ПРУЖИННО-РЕССОРНЫЙ ЗАВОД PPRZ00013</v>
      </c>
      <c r="O9668" s="132" t="str">
        <f>IFERROR(IFERROR(INDEX(Кат!$B:$B,MATCH($N9668,Кат!$I:$I,0)),INDEX(Торг!$B:$B,MATCH($N9668,Торг!$I:$I,0))),"")</f>
        <v/>
      </c>
    </row>
    <row r="9669" spans="1:15">
      <c r="A9669" t="s">
        <v>30083</v>
      </c>
      <c r="C9669" s="191" t="s">
        <v>30084</v>
      </c>
      <c r="E9669" t="s">
        <v>30085</v>
      </c>
      <c r="F9669" t="s">
        <v>29962</v>
      </c>
      <c r="G9669" t="s">
        <v>375</v>
      </c>
      <c r="H9669">
        <v>1900</v>
      </c>
      <c r="J9669" t="s">
        <v>22634</v>
      </c>
      <c r="K9669" s="132" t="str">
        <f>IFERROR(IFERROR(INDEX(Кат!$O:$O,MATCH($C9669,Кат!$I:$I,0)),INDEX(Торг!$L:$L,MATCH($C9669,Торг!$I:$I,0))),"")</f>
        <v>шпак</v>
      </c>
      <c r="L9669" s="132">
        <f>IFERROR(IFERROR(INDEX(Кат!$A:$A,MATCH($C9669,Кат!$I:$I,0)),INDEX(Торг!$A:$A,MATCH($C9669,Торг!$I:$I,0))),"")</f>
        <v>443600</v>
      </c>
      <c r="M9669" s="132">
        <f>IFERROR(IFERROR(INDEX(Кат!$B:$B,MATCH($C9669,Кат!$I:$I,0)),INDEX(Торг!$B:$B,MATCH($C9669,Торг!$I:$I,0))),"")</f>
        <v>355512</v>
      </c>
      <c r="N9669" s="132" t="str">
        <f t="shared" si="150"/>
        <v>ПЕРМСКИЙ ПРУЖИННО-РЕССОРНЫЙ ЗАВОД PPRZ00021</v>
      </c>
      <c r="O9669" s="132" t="str">
        <f>IFERROR(IFERROR(INDEX(Кат!$B:$B,MATCH($N9669,Кат!$I:$I,0)),INDEX(Торг!$B:$B,MATCH($N9669,Торг!$I:$I,0))),"")</f>
        <v/>
      </c>
    </row>
    <row r="9670" spans="1:15">
      <c r="A9670" t="s">
        <v>30335</v>
      </c>
      <c r="C9670" s="191" t="s">
        <v>30336</v>
      </c>
      <c r="E9670" t="s">
        <v>30337</v>
      </c>
      <c r="F9670" t="s">
        <v>29962</v>
      </c>
      <c r="G9670" t="s">
        <v>375</v>
      </c>
      <c r="H9670">
        <v>1900</v>
      </c>
      <c r="J9670" t="s">
        <v>22634</v>
      </c>
      <c r="K9670" s="132" t="str">
        <f>IFERROR(IFERROR(INDEX(Кат!$O:$O,MATCH($C9670,Кат!$I:$I,0)),INDEX(Торг!$L:$L,MATCH($C9670,Торг!$I:$I,0))),"")</f>
        <v/>
      </c>
      <c r="L9670" s="132" t="str">
        <f>IFERROR(IFERROR(INDEX(Кат!$A:$A,MATCH($C9670,Кат!$I:$I,0)),INDEX(Торг!$A:$A,MATCH($C9670,Торг!$I:$I,0))),"")</f>
        <v/>
      </c>
      <c r="M9670" s="132" t="str">
        <f>IFERROR(IFERROR(INDEX(Кат!$B:$B,MATCH($C9670,Кат!$I:$I,0)),INDEX(Торг!$B:$B,MATCH($C9670,Торг!$I:$I,0))),"")</f>
        <v/>
      </c>
      <c r="N9670" s="132" t="str">
        <f t="shared" si="150"/>
        <v>ПЕРМСКИЙ ПРУЖИННО-РЕССОРНЫЙ ЗАВОД PPRZ00014</v>
      </c>
      <c r="O9670" s="132" t="str">
        <f>IFERROR(IFERROR(INDEX(Кат!$B:$B,MATCH($N9670,Кат!$I:$I,0)),INDEX(Торг!$B:$B,MATCH($N9670,Торг!$I:$I,0))),"")</f>
        <v/>
      </c>
    </row>
    <row r="9671" spans="1:15">
      <c r="A9671" t="s">
        <v>30086</v>
      </c>
      <c r="C9671" s="191" t="s">
        <v>30087</v>
      </c>
      <c r="E9671" t="s">
        <v>30088</v>
      </c>
      <c r="F9671" t="s">
        <v>29962</v>
      </c>
      <c r="G9671" t="s">
        <v>375</v>
      </c>
      <c r="H9671">
        <v>1900</v>
      </c>
      <c r="J9671" t="s">
        <v>22634</v>
      </c>
      <c r="K9671" s="132" t="str">
        <f>IFERROR(IFERROR(INDEX(Кат!$O:$O,MATCH($C9671,Кат!$I:$I,0)),INDEX(Торг!$L:$L,MATCH($C9671,Торг!$I:$I,0))),"")</f>
        <v>шпак</v>
      </c>
      <c r="L9671" s="132">
        <f>IFERROR(IFERROR(INDEX(Кат!$A:$A,MATCH($C9671,Кат!$I:$I,0)),INDEX(Торг!$A:$A,MATCH($C9671,Торг!$I:$I,0))),"")</f>
        <v>443601</v>
      </c>
      <c r="M9671" s="132">
        <f>IFERROR(IFERROR(INDEX(Кат!$B:$B,MATCH($C9671,Кат!$I:$I,0)),INDEX(Торг!$B:$B,MATCH($C9671,Торг!$I:$I,0))),"")</f>
        <v>355513</v>
      </c>
      <c r="N9671" s="132" t="str">
        <f t="shared" si="150"/>
        <v>ПЕРМСКИЙ ПРУЖИННО-РЕССОРНЫЙ ЗАВОД PPRZ00022</v>
      </c>
      <c r="O9671" s="132" t="str">
        <f>IFERROR(IFERROR(INDEX(Кат!$B:$B,MATCH($N9671,Кат!$I:$I,0)),INDEX(Торг!$B:$B,MATCH($N9671,Торг!$I:$I,0))),"")</f>
        <v/>
      </c>
    </row>
    <row r="9672" spans="1:15">
      <c r="A9672" t="s">
        <v>30338</v>
      </c>
      <c r="C9672" s="191" t="s">
        <v>30339</v>
      </c>
      <c r="E9672" t="s">
        <v>30340</v>
      </c>
      <c r="F9672" t="s">
        <v>29962</v>
      </c>
      <c r="G9672" t="s">
        <v>375</v>
      </c>
      <c r="H9672">
        <v>1900</v>
      </c>
      <c r="J9672" t="s">
        <v>22634</v>
      </c>
      <c r="K9672" s="132" t="str">
        <f>IFERROR(IFERROR(INDEX(Кат!$O:$O,MATCH($C9672,Кат!$I:$I,0)),INDEX(Торг!$L:$L,MATCH($C9672,Торг!$I:$I,0))),"")</f>
        <v/>
      </c>
      <c r="L9672" s="132" t="str">
        <f>IFERROR(IFERROR(INDEX(Кат!$A:$A,MATCH($C9672,Кат!$I:$I,0)),INDEX(Торг!$A:$A,MATCH($C9672,Торг!$I:$I,0))),"")</f>
        <v/>
      </c>
      <c r="M9672" s="132" t="str">
        <f>IFERROR(IFERROR(INDEX(Кат!$B:$B,MATCH($C9672,Кат!$I:$I,0)),INDEX(Торг!$B:$B,MATCH($C9672,Торг!$I:$I,0))),"")</f>
        <v/>
      </c>
      <c r="N9672" s="132" t="str">
        <f t="shared" ref="N9672:N9735" si="151">_xlfn.CONCAT(F9672," ",C9672)</f>
        <v>ПЕРМСКИЙ ПРУЖИННО-РЕССОРНЫЙ ЗАВОД PPRZ00015</v>
      </c>
      <c r="O9672" s="132" t="str">
        <f>IFERROR(IFERROR(INDEX(Кат!$B:$B,MATCH($N9672,Кат!$I:$I,0)),INDEX(Торг!$B:$B,MATCH($N9672,Торг!$I:$I,0))),"")</f>
        <v/>
      </c>
    </row>
    <row r="9673" spans="1:15">
      <c r="A9673" t="s">
        <v>30089</v>
      </c>
      <c r="C9673" s="191" t="s">
        <v>30090</v>
      </c>
      <c r="E9673" t="s">
        <v>30091</v>
      </c>
      <c r="F9673" t="s">
        <v>29962</v>
      </c>
      <c r="G9673" t="s">
        <v>375</v>
      </c>
      <c r="H9673">
        <v>1900</v>
      </c>
      <c r="J9673" t="s">
        <v>22634</v>
      </c>
      <c r="K9673" s="132" t="str">
        <f>IFERROR(IFERROR(INDEX(Кат!$O:$O,MATCH($C9673,Кат!$I:$I,0)),INDEX(Торг!$L:$L,MATCH($C9673,Торг!$I:$I,0))),"")</f>
        <v>шпак</v>
      </c>
      <c r="L9673" s="132">
        <f>IFERROR(IFERROR(INDEX(Кат!$A:$A,MATCH($C9673,Кат!$I:$I,0)),INDEX(Торг!$A:$A,MATCH($C9673,Торг!$I:$I,0))),"")</f>
        <v>443602</v>
      </c>
      <c r="M9673" s="132">
        <f>IFERROR(IFERROR(INDEX(Кат!$B:$B,MATCH($C9673,Кат!$I:$I,0)),INDEX(Торг!$B:$B,MATCH($C9673,Торг!$I:$I,0))),"")</f>
        <v>355514</v>
      </c>
      <c r="N9673" s="132" t="str">
        <f t="shared" si="151"/>
        <v>ПЕРМСКИЙ ПРУЖИННО-РЕССОРНЫЙ ЗАВОД PPRZ00023</v>
      </c>
      <c r="O9673" s="132" t="str">
        <f>IFERROR(IFERROR(INDEX(Кат!$B:$B,MATCH($N9673,Кат!$I:$I,0)),INDEX(Торг!$B:$B,MATCH($N9673,Торг!$I:$I,0))),"")</f>
        <v/>
      </c>
    </row>
    <row r="9674" spans="1:15">
      <c r="A9674" t="s">
        <v>30341</v>
      </c>
      <c r="C9674" s="191" t="s">
        <v>30342</v>
      </c>
      <c r="E9674" t="s">
        <v>30343</v>
      </c>
      <c r="F9674" t="s">
        <v>29962</v>
      </c>
      <c r="G9674" t="s">
        <v>375</v>
      </c>
      <c r="H9674">
        <v>1900</v>
      </c>
      <c r="J9674" t="s">
        <v>22634</v>
      </c>
      <c r="K9674" s="132" t="str">
        <f>IFERROR(IFERROR(INDEX(Кат!$O:$O,MATCH($C9674,Кат!$I:$I,0)),INDEX(Торг!$L:$L,MATCH($C9674,Торг!$I:$I,0))),"")</f>
        <v/>
      </c>
      <c r="L9674" s="132" t="str">
        <f>IFERROR(IFERROR(INDEX(Кат!$A:$A,MATCH($C9674,Кат!$I:$I,0)),INDEX(Торг!$A:$A,MATCH($C9674,Торг!$I:$I,0))),"")</f>
        <v/>
      </c>
      <c r="M9674" s="132" t="str">
        <f>IFERROR(IFERROR(INDEX(Кат!$B:$B,MATCH($C9674,Кат!$I:$I,0)),INDEX(Торг!$B:$B,MATCH($C9674,Торг!$I:$I,0))),"")</f>
        <v/>
      </c>
      <c r="N9674" s="132" t="str">
        <f t="shared" si="151"/>
        <v>ПЕРМСКИЙ ПРУЖИННО-РЕССОРНЫЙ ЗАВОД PPRZ00016</v>
      </c>
      <c r="O9674" s="132" t="str">
        <f>IFERROR(IFERROR(INDEX(Кат!$B:$B,MATCH($N9674,Кат!$I:$I,0)),INDEX(Торг!$B:$B,MATCH($N9674,Торг!$I:$I,0))),"")</f>
        <v/>
      </c>
    </row>
    <row r="9675" spans="1:15">
      <c r="A9675" t="s">
        <v>30092</v>
      </c>
      <c r="C9675" s="191" t="s">
        <v>30093</v>
      </c>
      <c r="E9675" t="s">
        <v>30094</v>
      </c>
      <c r="F9675" t="s">
        <v>29962</v>
      </c>
      <c r="G9675" t="s">
        <v>375</v>
      </c>
      <c r="H9675">
        <v>1900</v>
      </c>
      <c r="J9675" t="s">
        <v>22634</v>
      </c>
      <c r="K9675" s="132" t="str">
        <f>IFERROR(IFERROR(INDEX(Кат!$O:$O,MATCH($C9675,Кат!$I:$I,0)),INDEX(Торг!$L:$L,MATCH($C9675,Торг!$I:$I,0))),"")</f>
        <v>шпак</v>
      </c>
      <c r="L9675" s="132">
        <f>IFERROR(IFERROR(INDEX(Кат!$A:$A,MATCH($C9675,Кат!$I:$I,0)),INDEX(Торг!$A:$A,MATCH($C9675,Торг!$I:$I,0))),"")</f>
        <v>443603</v>
      </c>
      <c r="M9675" s="132">
        <f>IFERROR(IFERROR(INDEX(Кат!$B:$B,MATCH($C9675,Кат!$I:$I,0)),INDEX(Торг!$B:$B,MATCH($C9675,Торг!$I:$I,0))),"")</f>
        <v>355515</v>
      </c>
      <c r="N9675" s="132" t="str">
        <f t="shared" si="151"/>
        <v>ПЕРМСКИЙ ПРУЖИННО-РЕССОРНЫЙ ЗАВОД PPRZ00024</v>
      </c>
      <c r="O9675" s="132" t="str">
        <f>IFERROR(IFERROR(INDEX(Кат!$B:$B,MATCH($N9675,Кат!$I:$I,0)),INDEX(Торг!$B:$B,MATCH($N9675,Торг!$I:$I,0))),"")</f>
        <v/>
      </c>
    </row>
    <row r="9676" spans="1:15">
      <c r="A9676" t="s">
        <v>29972</v>
      </c>
      <c r="C9676" s="191" t="s">
        <v>29973</v>
      </c>
      <c r="E9676" t="s">
        <v>29974</v>
      </c>
      <c r="F9676" t="s">
        <v>29962</v>
      </c>
      <c r="G9676" t="s">
        <v>375</v>
      </c>
      <c r="H9676">
        <v>1600</v>
      </c>
      <c r="J9676" t="s">
        <v>22634</v>
      </c>
      <c r="K9676" s="132" t="str">
        <f>IFERROR(IFERROR(INDEX(Кат!$O:$O,MATCH($C9676,Кат!$I:$I,0)),INDEX(Торг!$L:$L,MATCH($C9676,Торг!$I:$I,0))),"")</f>
        <v>шпак</v>
      </c>
      <c r="L9676" s="132">
        <f>IFERROR(IFERROR(INDEX(Кат!$A:$A,MATCH($C9676,Кат!$I:$I,0)),INDEX(Торг!$A:$A,MATCH($C9676,Торг!$I:$I,0))),"")</f>
        <v>355348</v>
      </c>
      <c r="M9676" s="132">
        <f>IFERROR(IFERROR(INDEX(Кат!$B:$B,MATCH($C9676,Кат!$I:$I,0)),INDEX(Торг!$B:$B,MATCH($C9676,Торг!$I:$I,0))),"")</f>
        <v>355348</v>
      </c>
      <c r="N9676" s="132" t="str">
        <f t="shared" si="151"/>
        <v>ПЕРМСКИЙ ПРУЖИННО-РЕССОРНЫЙ ЗАВОД PPRZ00001</v>
      </c>
      <c r="O9676" s="132" t="str">
        <f>IFERROR(IFERROR(INDEX(Кат!$B:$B,MATCH($N9676,Кат!$I:$I,0)),INDEX(Торг!$B:$B,MATCH($N9676,Торг!$I:$I,0))),"")</f>
        <v/>
      </c>
    </row>
    <row r="9677" spans="1:15">
      <c r="A9677" t="s">
        <v>29975</v>
      </c>
      <c r="C9677" s="191" t="s">
        <v>29976</v>
      </c>
      <c r="E9677" t="s">
        <v>29977</v>
      </c>
      <c r="F9677" t="s">
        <v>29962</v>
      </c>
      <c r="G9677" t="s">
        <v>375</v>
      </c>
      <c r="H9677">
        <v>1650</v>
      </c>
      <c r="J9677" t="s">
        <v>22634</v>
      </c>
      <c r="K9677" s="132" t="str">
        <f>IFERROR(IFERROR(INDEX(Кат!$O:$O,MATCH($C9677,Кат!$I:$I,0)),INDEX(Торг!$L:$L,MATCH($C9677,Торг!$I:$I,0))),"")</f>
        <v>шпак</v>
      </c>
      <c r="L9677" s="132">
        <f>IFERROR(IFERROR(INDEX(Кат!$A:$A,MATCH($C9677,Кат!$I:$I,0)),INDEX(Торг!$A:$A,MATCH($C9677,Торг!$I:$I,0))),"")</f>
        <v>443599</v>
      </c>
      <c r="M9677" s="132">
        <f>IFERROR(IFERROR(INDEX(Кат!$B:$B,MATCH($C9677,Кат!$I:$I,0)),INDEX(Торг!$B:$B,MATCH($C9677,Торг!$I:$I,0))),"")</f>
        <v>355511</v>
      </c>
      <c r="N9677" s="132" t="str">
        <f t="shared" si="151"/>
        <v>ПЕРМСКИЙ ПРУЖИННО-РЕССОРНЫЙ ЗАВОД PPRZ00007</v>
      </c>
      <c r="O9677" s="132" t="str">
        <f>IFERROR(IFERROR(INDEX(Кат!$B:$B,MATCH($N9677,Кат!$I:$I,0)),INDEX(Торг!$B:$B,MATCH($N9677,Торг!$I:$I,0))),"")</f>
        <v/>
      </c>
    </row>
    <row r="9678" spans="1:15">
      <c r="A9678" t="s">
        <v>29978</v>
      </c>
      <c r="C9678" s="191" t="s">
        <v>29979</v>
      </c>
      <c r="E9678" t="s">
        <v>29980</v>
      </c>
      <c r="F9678" t="s">
        <v>29962</v>
      </c>
      <c r="G9678" t="s">
        <v>375</v>
      </c>
      <c r="H9678">
        <v>1750</v>
      </c>
      <c r="J9678" t="s">
        <v>22634</v>
      </c>
      <c r="K9678" s="132" t="str">
        <f>IFERROR(IFERROR(INDEX(Кат!$O:$O,MATCH($C9678,Кат!$I:$I,0)),INDEX(Торг!$L:$L,MATCH($C9678,Торг!$I:$I,0))),"")</f>
        <v>шпак</v>
      </c>
      <c r="L9678" s="132">
        <f>IFERROR(IFERROR(INDEX(Кат!$A:$A,MATCH($C9678,Кат!$I:$I,0)),INDEX(Торг!$A:$A,MATCH($C9678,Торг!$I:$I,0))),"")</f>
        <v>355360</v>
      </c>
      <c r="M9678" s="132">
        <f>IFERROR(IFERROR(INDEX(Кат!$B:$B,MATCH($C9678,Кат!$I:$I,0)),INDEX(Торг!$B:$B,MATCH($C9678,Торг!$I:$I,0))),"")</f>
        <v>355360</v>
      </c>
      <c r="N9678" s="132" t="str">
        <f t="shared" si="151"/>
        <v>ПЕРМСКИЙ ПРУЖИННО-РЕССОРНЫЙ ЗАВОД PPRZ00010</v>
      </c>
      <c r="O9678" s="132" t="str">
        <f>IFERROR(IFERROR(INDEX(Кат!$B:$B,MATCH($N9678,Кат!$I:$I,0)),INDEX(Торг!$B:$B,MATCH($N9678,Торг!$I:$I,0))),"")</f>
        <v/>
      </c>
    </row>
    <row r="9679" spans="1:15">
      <c r="A9679" t="s">
        <v>24787</v>
      </c>
      <c r="C9679" s="191"/>
      <c r="E9679" t="s">
        <v>11440</v>
      </c>
      <c r="J9679" t="s">
        <v>22634</v>
      </c>
      <c r="K9679" s="132" t="str">
        <f>IFERROR(IFERROR(INDEX(Кат!$O:$O,MATCH($C9679,Кат!$I:$I,0)),INDEX(Торг!$L:$L,MATCH($C9679,Торг!$I:$I,0))),"")</f>
        <v/>
      </c>
      <c r="L9679" s="132" t="str">
        <f>IFERROR(IFERROR(INDEX(Кат!$A:$A,MATCH($C9679,Кат!$I:$I,0)),INDEX(Торг!$A:$A,MATCH($C9679,Торг!$I:$I,0))),"")</f>
        <v/>
      </c>
      <c r="M9679" s="132" t="str">
        <f>IFERROR(IFERROR(INDEX(Кат!$B:$B,MATCH($C9679,Кат!$I:$I,0)),INDEX(Торг!$B:$B,MATCH($C9679,Торг!$I:$I,0))),"")</f>
        <v/>
      </c>
      <c r="N9679" s="132" t="str">
        <f t="shared" si="151"/>
        <v xml:space="preserve"> </v>
      </c>
      <c r="O9679" s="132" t="str">
        <f>IFERROR(IFERROR(INDEX(Кат!$B:$B,MATCH($N9679,Кат!$I:$I,0)),INDEX(Торг!$B:$B,MATCH($N9679,Торг!$I:$I,0))),"")</f>
        <v/>
      </c>
    </row>
    <row r="9680" spans="1:15">
      <c r="A9680" t="s">
        <v>21298</v>
      </c>
      <c r="C9680" s="191" t="s">
        <v>11441</v>
      </c>
      <c r="E9680" t="s">
        <v>11442</v>
      </c>
      <c r="F9680" t="s">
        <v>11440</v>
      </c>
      <c r="G9680" t="s">
        <v>375</v>
      </c>
      <c r="H9680">
        <v>430</v>
      </c>
      <c r="J9680" t="s">
        <v>22634</v>
      </c>
      <c r="K9680" s="132" t="str">
        <f>IFERROR(IFERROR(INDEX(Кат!$O:$O,MATCH($C9680,Кат!$I:$I,0)),INDEX(Торг!$L:$L,MATCH($C9680,Торг!$I:$I,0))),"")</f>
        <v/>
      </c>
      <c r="L9680" s="132" t="str">
        <f>IFERROR(IFERROR(INDEX(Кат!$A:$A,MATCH($C9680,Кат!$I:$I,0)),INDEX(Торг!$A:$A,MATCH($C9680,Торг!$I:$I,0))),"")</f>
        <v/>
      </c>
      <c r="M9680" s="132" t="str">
        <f>IFERROR(IFERROR(INDEX(Кат!$B:$B,MATCH($C9680,Кат!$I:$I,0)),INDEX(Торг!$B:$B,MATCH($C9680,Торг!$I:$I,0))),"")</f>
        <v/>
      </c>
      <c r="N9680" s="132" t="str">
        <f t="shared" si="151"/>
        <v>ПЛАЗМА ПЛ2101-3707080</v>
      </c>
      <c r="O9680" s="132" t="str">
        <f>IFERROR(IFERROR(INDEX(Кат!$B:$B,MATCH($N9680,Кат!$I:$I,0)),INDEX(Торг!$B:$B,MATCH($N9680,Торг!$I:$I,0))),"")</f>
        <v/>
      </c>
    </row>
    <row r="9681" spans="1:15">
      <c r="A9681" t="s">
        <v>21299</v>
      </c>
      <c r="C9681" s="191" t="s">
        <v>11443</v>
      </c>
      <c r="E9681" t="s">
        <v>11444</v>
      </c>
      <c r="F9681" t="s">
        <v>11440</v>
      </c>
      <c r="G9681" t="s">
        <v>375</v>
      </c>
      <c r="H9681">
        <v>450</v>
      </c>
      <c r="J9681" t="s">
        <v>22634</v>
      </c>
      <c r="K9681" s="132" t="str">
        <f>IFERROR(IFERROR(INDEX(Кат!$O:$O,MATCH($C9681,Кат!$I:$I,0)),INDEX(Торг!$L:$L,MATCH($C9681,Торг!$I:$I,0))),"")</f>
        <v/>
      </c>
      <c r="L9681" s="132" t="str">
        <f>IFERROR(IFERROR(INDEX(Кат!$A:$A,MATCH($C9681,Кат!$I:$I,0)),INDEX(Торг!$A:$A,MATCH($C9681,Торг!$I:$I,0))),"")</f>
        <v/>
      </c>
      <c r="M9681" s="132" t="str">
        <f>IFERROR(IFERROR(INDEX(Кат!$B:$B,MATCH($C9681,Кат!$I:$I,0)),INDEX(Торг!$B:$B,MATCH($C9681,Торг!$I:$I,0))),"")</f>
        <v/>
      </c>
      <c r="N9681" s="132" t="str">
        <f t="shared" si="151"/>
        <v>ПЛАЗМА ПЛ2108-3707080-10</v>
      </c>
      <c r="O9681" s="132" t="str">
        <f>IFERROR(IFERROR(INDEX(Кат!$B:$B,MATCH($N9681,Кат!$I:$I,0)),INDEX(Торг!$B:$B,MATCH($N9681,Торг!$I:$I,0))),"")</f>
        <v/>
      </c>
    </row>
    <row r="9682" spans="1:15">
      <c r="A9682" t="s">
        <v>21300</v>
      </c>
      <c r="C9682" s="191" t="s">
        <v>11445</v>
      </c>
      <c r="E9682" t="s">
        <v>11446</v>
      </c>
      <c r="F9682" t="s">
        <v>11440</v>
      </c>
      <c r="G9682" t="s">
        <v>375</v>
      </c>
      <c r="H9682">
        <v>480</v>
      </c>
      <c r="J9682" t="s">
        <v>22634</v>
      </c>
      <c r="K9682" s="132" t="str">
        <f>IFERROR(IFERROR(INDEX(Кат!$O:$O,MATCH($C9682,Кат!$I:$I,0)),INDEX(Торг!$L:$L,MATCH($C9682,Торг!$I:$I,0))),"")</f>
        <v/>
      </c>
      <c r="L9682" s="132" t="str">
        <f>IFERROR(IFERROR(INDEX(Кат!$A:$A,MATCH($C9682,Кат!$I:$I,0)),INDEX(Торг!$A:$A,MATCH($C9682,Торг!$I:$I,0))),"")</f>
        <v/>
      </c>
      <c r="M9682" s="132" t="str">
        <f>IFERROR(IFERROR(INDEX(Кат!$B:$B,MATCH($C9682,Кат!$I:$I,0)),INDEX(Торг!$B:$B,MATCH($C9682,Торг!$I:$I,0))),"")</f>
        <v/>
      </c>
      <c r="N9682" s="132" t="str">
        <f t="shared" si="151"/>
        <v>ПЛАЗМА ПЛ2111-3707080</v>
      </c>
      <c r="O9682" s="132" t="str">
        <f>IFERROR(IFERROR(INDEX(Кат!$B:$B,MATCH($N9682,Кат!$I:$I,0)),INDEX(Торг!$B:$B,MATCH($N9682,Торг!$I:$I,0))),"")</f>
        <v/>
      </c>
    </row>
    <row r="9683" spans="1:15">
      <c r="A9683" t="s">
        <v>21301</v>
      </c>
      <c r="C9683" s="191" t="s">
        <v>11447</v>
      </c>
      <c r="E9683" t="s">
        <v>11448</v>
      </c>
      <c r="F9683" t="s">
        <v>11440</v>
      </c>
      <c r="G9683" t="s">
        <v>375</v>
      </c>
      <c r="H9683">
        <v>860</v>
      </c>
      <c r="J9683" t="s">
        <v>22634</v>
      </c>
      <c r="K9683" s="132" t="str">
        <f>IFERROR(IFERROR(INDEX(Кат!$O:$O,MATCH($C9683,Кат!$I:$I,0)),INDEX(Торг!$L:$L,MATCH($C9683,Торг!$I:$I,0))),"")</f>
        <v/>
      </c>
      <c r="L9683" s="132" t="str">
        <f>IFERROR(IFERROR(INDEX(Кат!$A:$A,MATCH($C9683,Кат!$I:$I,0)),INDEX(Торг!$A:$A,MATCH($C9683,Торг!$I:$I,0))),"")</f>
        <v/>
      </c>
      <c r="M9683" s="132" t="str">
        <f>IFERROR(IFERROR(INDEX(Кат!$B:$B,MATCH($C9683,Кат!$I:$I,0)),INDEX(Торг!$B:$B,MATCH($C9683,Торг!$I:$I,0))),"")</f>
        <v/>
      </c>
      <c r="N9683" s="132" t="str">
        <f t="shared" si="151"/>
        <v>ПЛАЗМА ПЛ2112-3707080</v>
      </c>
      <c r="O9683" s="132" t="str">
        <f>IFERROR(IFERROR(INDEX(Кат!$B:$B,MATCH($N9683,Кат!$I:$I,0)),INDEX(Торг!$B:$B,MATCH($N9683,Торг!$I:$I,0))),"")</f>
        <v/>
      </c>
    </row>
    <row r="9684" spans="1:15">
      <c r="A9684" t="s">
        <v>21302</v>
      </c>
      <c r="C9684" s="191" t="s">
        <v>11449</v>
      </c>
      <c r="E9684" t="s">
        <v>11450</v>
      </c>
      <c r="F9684" t="s">
        <v>11440</v>
      </c>
      <c r="G9684" t="s">
        <v>375</v>
      </c>
      <c r="H9684">
        <v>390</v>
      </c>
      <c r="J9684" t="s">
        <v>22634</v>
      </c>
      <c r="K9684" s="132" t="str">
        <f>IFERROR(IFERROR(INDEX(Кат!$O:$O,MATCH($C9684,Кат!$I:$I,0)),INDEX(Торг!$L:$L,MATCH($C9684,Торг!$I:$I,0))),"")</f>
        <v/>
      </c>
      <c r="L9684" s="132" t="str">
        <f>IFERROR(IFERROR(INDEX(Кат!$A:$A,MATCH($C9684,Кат!$I:$I,0)),INDEX(Торг!$A:$A,MATCH($C9684,Торг!$I:$I,0))),"")</f>
        <v/>
      </c>
      <c r="M9684" s="132" t="str">
        <f>IFERROR(IFERROR(INDEX(Кат!$B:$B,MATCH($C9684,Кат!$I:$I,0)),INDEX(Торг!$B:$B,MATCH($C9684,Торг!$I:$I,0))),"")</f>
        <v/>
      </c>
      <c r="N9684" s="132" t="str">
        <f t="shared" si="151"/>
        <v>ПЛАЗМА ПЛ21213-3707080</v>
      </c>
      <c r="O9684" s="132" t="str">
        <f>IFERROR(IFERROR(INDEX(Кат!$B:$B,MATCH($N9684,Кат!$I:$I,0)),INDEX(Торг!$B:$B,MATCH($N9684,Торг!$I:$I,0))),"")</f>
        <v/>
      </c>
    </row>
    <row r="9685" spans="1:15">
      <c r="A9685" t="s">
        <v>21303</v>
      </c>
      <c r="C9685" s="191" t="s">
        <v>11451</v>
      </c>
      <c r="E9685" t="s">
        <v>11452</v>
      </c>
      <c r="F9685" t="s">
        <v>11440</v>
      </c>
      <c r="G9685" t="s">
        <v>375</v>
      </c>
      <c r="H9685">
        <v>460</v>
      </c>
      <c r="J9685" t="s">
        <v>22634</v>
      </c>
      <c r="K9685" s="132" t="str">
        <f>IFERROR(IFERROR(INDEX(Кат!$O:$O,MATCH($C9685,Кат!$I:$I,0)),INDEX(Торг!$L:$L,MATCH($C9685,Торг!$I:$I,0))),"")</f>
        <v/>
      </c>
      <c r="L9685" s="132" t="str">
        <f>IFERROR(IFERROR(INDEX(Кат!$A:$A,MATCH($C9685,Кат!$I:$I,0)),INDEX(Торг!$A:$A,MATCH($C9685,Торг!$I:$I,0))),"")</f>
        <v/>
      </c>
      <c r="M9685" s="132" t="str">
        <f>IFERROR(IFERROR(INDEX(Кат!$B:$B,MATCH($C9685,Кат!$I:$I,0)),INDEX(Торг!$B:$B,MATCH($C9685,Торг!$I:$I,0))),"")</f>
        <v/>
      </c>
      <c r="N9685" s="132" t="str">
        <f t="shared" si="151"/>
        <v>ПЛАЗМА ПЛ21214-3707080-30</v>
      </c>
      <c r="O9685" s="132" t="str">
        <f>IFERROR(IFERROR(INDEX(Кат!$B:$B,MATCH($N9685,Кат!$I:$I,0)),INDEX(Торг!$B:$B,MATCH($N9685,Торг!$I:$I,0))),"")</f>
        <v/>
      </c>
    </row>
    <row r="9686" spans="1:15">
      <c r="A9686" t="s">
        <v>21304</v>
      </c>
      <c r="C9686" s="191" t="s">
        <v>11453</v>
      </c>
      <c r="E9686" t="s">
        <v>11454</v>
      </c>
      <c r="F9686" t="s">
        <v>11440</v>
      </c>
      <c r="G9686" t="s">
        <v>375</v>
      </c>
      <c r="H9686">
        <v>390</v>
      </c>
      <c r="J9686" t="s">
        <v>22634</v>
      </c>
      <c r="K9686" s="132" t="str">
        <f>IFERROR(IFERROR(INDEX(Кат!$O:$O,MATCH($C9686,Кат!$I:$I,0)),INDEX(Торг!$L:$L,MATCH($C9686,Торг!$I:$I,0))),"")</f>
        <v/>
      </c>
      <c r="L9686" s="132" t="str">
        <f>IFERROR(IFERROR(INDEX(Кат!$A:$A,MATCH($C9686,Кат!$I:$I,0)),INDEX(Торг!$A:$A,MATCH($C9686,Торг!$I:$I,0))),"")</f>
        <v/>
      </c>
      <c r="M9686" s="132" t="str">
        <f>IFERROR(IFERROR(INDEX(Кат!$B:$B,MATCH($C9686,Кат!$I:$I,0)),INDEX(Торг!$B:$B,MATCH($C9686,Торг!$I:$I,0))),"")</f>
        <v/>
      </c>
      <c r="N9686" s="132" t="str">
        <f t="shared" si="151"/>
        <v>ПЛАЗМА ПЛ2123-3707080-10</v>
      </c>
      <c r="O9686" s="132" t="str">
        <f>IFERROR(IFERROR(INDEX(Кат!$B:$B,MATCH($N9686,Кат!$I:$I,0)),INDEX(Торг!$B:$B,MATCH($N9686,Торг!$I:$I,0))),"")</f>
        <v/>
      </c>
    </row>
    <row r="9687" spans="1:15">
      <c r="A9687" t="s">
        <v>21305</v>
      </c>
      <c r="C9687" s="191" t="s">
        <v>11455</v>
      </c>
      <c r="E9687" t="s">
        <v>11456</v>
      </c>
      <c r="F9687" t="s">
        <v>11440</v>
      </c>
      <c r="G9687" t="s">
        <v>375</v>
      </c>
      <c r="H9687">
        <v>390</v>
      </c>
      <c r="J9687" t="s">
        <v>22634</v>
      </c>
      <c r="K9687" s="132" t="str">
        <f>IFERROR(IFERROR(INDEX(Кат!$O:$O,MATCH($C9687,Кат!$I:$I,0)),INDEX(Торг!$L:$L,MATCH($C9687,Торг!$I:$I,0))),"")</f>
        <v/>
      </c>
      <c r="L9687" s="132" t="str">
        <f>IFERROR(IFERROR(INDEX(Кат!$A:$A,MATCH($C9687,Кат!$I:$I,0)),INDEX(Торг!$A:$A,MATCH($C9687,Торг!$I:$I,0))),"")</f>
        <v/>
      </c>
      <c r="M9687" s="132" t="str">
        <f>IFERROR(IFERROR(INDEX(Кат!$B:$B,MATCH($C9687,Кат!$I:$I,0)),INDEX(Торг!$B:$B,MATCH($C9687,Торг!$I:$I,0))),"")</f>
        <v/>
      </c>
      <c r="N9687" s="132" t="str">
        <f t="shared" si="151"/>
        <v>ПЛАЗМА ПЛ2190-3707080-10</v>
      </c>
      <c r="O9687" s="132" t="str">
        <f>IFERROR(IFERROR(INDEX(Кат!$B:$B,MATCH($N9687,Кат!$I:$I,0)),INDEX(Торг!$B:$B,MATCH($N9687,Торг!$I:$I,0))),"")</f>
        <v/>
      </c>
    </row>
    <row r="9688" spans="1:15">
      <c r="A9688" t="s">
        <v>24788</v>
      </c>
      <c r="C9688" s="191"/>
      <c r="E9688" t="s">
        <v>24789</v>
      </c>
      <c r="J9688" t="s">
        <v>22634</v>
      </c>
      <c r="K9688" s="132" t="str">
        <f>IFERROR(IFERROR(INDEX(Кат!$O:$O,MATCH($C9688,Кат!$I:$I,0)),INDEX(Торг!$L:$L,MATCH($C9688,Торг!$I:$I,0))),"")</f>
        <v/>
      </c>
      <c r="L9688" s="132" t="str">
        <f>IFERROR(IFERROR(INDEX(Кат!$A:$A,MATCH($C9688,Кат!$I:$I,0)),INDEX(Торг!$A:$A,MATCH($C9688,Торг!$I:$I,0))),"")</f>
        <v/>
      </c>
      <c r="M9688" s="132" t="str">
        <f>IFERROR(IFERROR(INDEX(Кат!$B:$B,MATCH($C9688,Кат!$I:$I,0)),INDEX(Торг!$B:$B,MATCH($C9688,Торг!$I:$I,0))),"")</f>
        <v/>
      </c>
      <c r="N9688" s="132" t="str">
        <f t="shared" si="151"/>
        <v xml:space="preserve"> </v>
      </c>
      <c r="O9688" s="132" t="str">
        <f>IFERROR(IFERROR(INDEX(Кат!$B:$B,MATCH($N9688,Кат!$I:$I,0)),INDEX(Торг!$B:$B,MATCH($N9688,Торг!$I:$I,0))),"")</f>
        <v/>
      </c>
    </row>
    <row r="9689" spans="1:15">
      <c r="A9689" t="s">
        <v>30604</v>
      </c>
      <c r="C9689" s="191" t="s">
        <v>30605</v>
      </c>
      <c r="E9689" t="s">
        <v>30606</v>
      </c>
      <c r="F9689" t="s">
        <v>4161</v>
      </c>
      <c r="G9689" t="s">
        <v>399</v>
      </c>
      <c r="H9689">
        <v>320</v>
      </c>
      <c r="J9689" t="s">
        <v>22634</v>
      </c>
      <c r="K9689" s="132" t="str">
        <f>IFERROR(IFERROR(INDEX(Кат!$O:$O,MATCH($C9689,Кат!$I:$I,0)),INDEX(Торг!$L:$L,MATCH($C9689,Торг!$I:$I,0))),"")</f>
        <v/>
      </c>
      <c r="L9689" s="132" t="str">
        <f>IFERROR(IFERROR(INDEX(Кат!$A:$A,MATCH($C9689,Кат!$I:$I,0)),INDEX(Торг!$A:$A,MATCH($C9689,Торг!$I:$I,0))),"")</f>
        <v/>
      </c>
      <c r="M9689" s="132" t="str">
        <f>IFERROR(IFERROR(INDEX(Кат!$B:$B,MATCH($C9689,Кат!$I:$I,0)),INDEX(Торг!$B:$B,MATCH($C9689,Торг!$I:$I,0))),"")</f>
        <v/>
      </c>
      <c r="N9689" s="132" t="str">
        <f t="shared" si="151"/>
        <v>ТЕХНОЛОГИИ БУДУЩЕГО П-2180-5206064/2180-5206065</v>
      </c>
      <c r="O9689" s="132" t="str">
        <f>IFERROR(IFERROR(INDEX(Кат!$B:$B,MATCH($N9689,Кат!$I:$I,0)),INDEX(Торг!$B:$B,MATCH($N9689,Торг!$I:$I,0))),"")</f>
        <v/>
      </c>
    </row>
    <row r="9690" spans="1:15">
      <c r="A9690" t="s">
        <v>22879</v>
      </c>
      <c r="C9690" s="191" t="s">
        <v>22880</v>
      </c>
      <c r="E9690" t="s">
        <v>22881</v>
      </c>
      <c r="F9690" t="s">
        <v>4161</v>
      </c>
      <c r="G9690" t="s">
        <v>399</v>
      </c>
      <c r="H9690">
        <v>370</v>
      </c>
      <c r="J9690" t="s">
        <v>22634</v>
      </c>
      <c r="K9690" s="132" t="str">
        <f>IFERROR(IFERROR(INDEX(Кат!$O:$O,MATCH($C9690,Кат!$I:$I,0)),INDEX(Торг!$L:$L,MATCH($C9690,Торг!$I:$I,0))),"")</f>
        <v/>
      </c>
      <c r="L9690" s="132" t="str">
        <f>IFERROR(IFERROR(INDEX(Кат!$A:$A,MATCH($C9690,Кат!$I:$I,0)),INDEX(Торг!$A:$A,MATCH($C9690,Торг!$I:$I,0))),"")</f>
        <v/>
      </c>
      <c r="M9690" s="132" t="str">
        <f>IFERROR(IFERROR(INDEX(Кат!$B:$B,MATCH($C9690,Кат!$I:$I,0)),INDEX(Торг!$B:$B,MATCH($C9690,Торг!$I:$I,0))),"")</f>
        <v/>
      </c>
      <c r="N9690" s="132" t="str">
        <f t="shared" si="151"/>
        <v>ТЕХНОЛОГИИ БУДУЩЕГО РКИ-19Т</v>
      </c>
      <c r="O9690" s="132" t="str">
        <f>IFERROR(IFERROR(INDEX(Кат!$B:$B,MATCH($N9690,Кат!$I:$I,0)),INDEX(Торг!$B:$B,MATCH($N9690,Торг!$I:$I,0))),"")</f>
        <v/>
      </c>
    </row>
    <row r="9691" spans="1:15">
      <c r="A9691" t="s">
        <v>21306</v>
      </c>
      <c r="C9691" s="191" t="s">
        <v>11457</v>
      </c>
      <c r="E9691" t="s">
        <v>11458</v>
      </c>
      <c r="F9691" t="s">
        <v>4161</v>
      </c>
      <c r="G9691" t="s">
        <v>399</v>
      </c>
      <c r="H9691">
        <v>550</v>
      </c>
      <c r="J9691" t="s">
        <v>22634</v>
      </c>
      <c r="K9691" s="132" t="str">
        <f>IFERROR(IFERROR(INDEX(Кат!$O:$O,MATCH($C9691,Кат!$I:$I,0)),INDEX(Торг!$L:$L,MATCH($C9691,Торг!$I:$I,0))),"")</f>
        <v/>
      </c>
      <c r="L9691" s="132" t="str">
        <f>IFERROR(IFERROR(INDEX(Кат!$A:$A,MATCH($C9691,Кат!$I:$I,0)),INDEX(Торг!$A:$A,MATCH($C9691,Торг!$I:$I,0))),"")</f>
        <v/>
      </c>
      <c r="M9691" s="132" t="str">
        <f>IFERROR(IFERROR(INDEX(Кат!$B:$B,MATCH($C9691,Кат!$I:$I,0)),INDEX(Торг!$B:$B,MATCH($C9691,Торг!$I:$I,0))),"")</f>
        <v/>
      </c>
      <c r="N9691" s="132" t="str">
        <f t="shared" si="151"/>
        <v>ТЕХНОЛОГИИ БУДУЩЕГО П-БВШ-2123</v>
      </c>
      <c r="O9691" s="132" t="str">
        <f>IFERROR(IFERROR(INDEX(Кат!$B:$B,MATCH($N9691,Кат!$I:$I,0)),INDEX(Торг!$B:$B,MATCH($N9691,Торг!$I:$I,0))),"")</f>
        <v/>
      </c>
    </row>
    <row r="9692" spans="1:15">
      <c r="A9692" t="s">
        <v>21307</v>
      </c>
      <c r="C9692" s="191" t="s">
        <v>11459</v>
      </c>
      <c r="E9692" t="s">
        <v>11460</v>
      </c>
      <c r="F9692" t="s">
        <v>4161</v>
      </c>
      <c r="G9692" t="s">
        <v>375</v>
      </c>
      <c r="H9692">
        <v>550</v>
      </c>
      <c r="J9692" t="s">
        <v>22634</v>
      </c>
      <c r="K9692" s="132" t="str">
        <f>IFERROR(IFERROR(INDEX(Кат!$O:$O,MATCH($C9692,Кат!$I:$I,0)),INDEX(Торг!$L:$L,MATCH($C9692,Торг!$I:$I,0))),"")</f>
        <v/>
      </c>
      <c r="L9692" s="132" t="str">
        <f>IFERROR(IFERROR(INDEX(Кат!$A:$A,MATCH($C9692,Кат!$I:$I,0)),INDEX(Торг!$A:$A,MATCH($C9692,Торг!$I:$I,0))),"")</f>
        <v/>
      </c>
      <c r="M9692" s="132" t="str">
        <f>IFERROR(IFERROR(INDEX(Кат!$B:$B,MATCH($C9692,Кат!$I:$I,0)),INDEX(Торг!$B:$B,MATCH($C9692,Торг!$I:$I,0))),"")</f>
        <v/>
      </c>
      <c r="N9692" s="132" t="str">
        <f t="shared" si="151"/>
        <v>ТЕХНОЛОГИИ БУДУЩЕГО П-БВР-2123</v>
      </c>
      <c r="O9692" s="132" t="str">
        <f>IFERROR(IFERROR(INDEX(Кат!$B:$B,MATCH($N9692,Кат!$I:$I,0)),INDEX(Торг!$B:$B,MATCH($N9692,Торг!$I:$I,0))),"")</f>
        <v/>
      </c>
    </row>
    <row r="9693" spans="1:15">
      <c r="A9693" t="s">
        <v>24790</v>
      </c>
      <c r="C9693" s="191"/>
      <c r="E9693" t="s">
        <v>24791</v>
      </c>
      <c r="J9693" t="s">
        <v>22634</v>
      </c>
      <c r="K9693" s="132" t="str">
        <f>IFERROR(IFERROR(INDEX(Кат!$O:$O,MATCH($C9693,Кат!$I:$I,0)),INDEX(Торг!$L:$L,MATCH($C9693,Торг!$I:$I,0))),"")</f>
        <v/>
      </c>
      <c r="L9693" s="132" t="str">
        <f>IFERROR(IFERROR(INDEX(Кат!$A:$A,MATCH($C9693,Кат!$I:$I,0)),INDEX(Торг!$A:$A,MATCH($C9693,Торг!$I:$I,0))),"")</f>
        <v/>
      </c>
      <c r="M9693" s="132" t="str">
        <f>IFERROR(IFERROR(INDEX(Кат!$B:$B,MATCH($C9693,Кат!$I:$I,0)),INDEX(Торг!$B:$B,MATCH($C9693,Торг!$I:$I,0))),"")</f>
        <v/>
      </c>
      <c r="N9693" s="132" t="str">
        <f t="shared" si="151"/>
        <v xml:space="preserve"> </v>
      </c>
      <c r="O9693" s="132" t="str">
        <f>IFERROR(IFERROR(INDEX(Кат!$B:$B,MATCH($N9693,Кат!$I:$I,0)),INDEX(Торг!$B:$B,MATCH($N9693,Торг!$I:$I,0))),"")</f>
        <v/>
      </c>
    </row>
    <row r="9694" spans="1:15">
      <c r="A9694" t="s">
        <v>21308</v>
      </c>
      <c r="C9694" s="191" t="s">
        <v>11461</v>
      </c>
      <c r="E9694" t="s">
        <v>11462</v>
      </c>
      <c r="F9694" t="s">
        <v>11463</v>
      </c>
      <c r="G9694" t="s">
        <v>399</v>
      </c>
      <c r="H9694">
        <v>1250</v>
      </c>
      <c r="J9694" t="s">
        <v>22634</v>
      </c>
      <c r="K9694" s="132" t="str">
        <f>IFERROR(IFERROR(INDEX(Кат!$O:$O,MATCH($C9694,Кат!$I:$I,0)),INDEX(Торг!$L:$L,MATCH($C9694,Торг!$I:$I,0))),"")</f>
        <v/>
      </c>
      <c r="L9694" s="132" t="str">
        <f>IFERROR(IFERROR(INDEX(Кат!$A:$A,MATCH($C9694,Кат!$I:$I,0)),INDEX(Торг!$A:$A,MATCH($C9694,Торг!$I:$I,0))),"")</f>
        <v/>
      </c>
      <c r="M9694" s="132" t="str">
        <f>IFERROR(IFERROR(INDEX(Кат!$B:$B,MATCH($C9694,Кат!$I:$I,0)),INDEX(Торг!$B:$B,MATCH($C9694,Торг!$I:$I,0))),"")</f>
        <v/>
      </c>
      <c r="N9694" s="132" t="str">
        <f t="shared" si="151"/>
        <v>ПОАР ОТ0118</v>
      </c>
      <c r="O9694" s="132" t="str">
        <f>IFERROR(IFERROR(INDEX(Кат!$B:$B,MATCH($N9694,Кат!$I:$I,0)),INDEX(Торг!$B:$B,MATCH($N9694,Торг!$I:$I,0))),"")</f>
        <v/>
      </c>
    </row>
    <row r="9695" spans="1:15">
      <c r="A9695" t="s">
        <v>21309</v>
      </c>
      <c r="C9695" s="191" t="s">
        <v>11464</v>
      </c>
      <c r="E9695" t="s">
        <v>11465</v>
      </c>
      <c r="F9695" t="s">
        <v>11463</v>
      </c>
      <c r="G9695" t="s">
        <v>399</v>
      </c>
      <c r="H9695">
        <v>950</v>
      </c>
      <c r="J9695" t="s">
        <v>22634</v>
      </c>
      <c r="K9695" s="132" t="str">
        <f>IFERROR(IFERROR(INDEX(Кат!$O:$O,MATCH($C9695,Кат!$I:$I,0)),INDEX(Торг!$L:$L,MATCH($C9695,Торг!$I:$I,0))),"")</f>
        <v/>
      </c>
      <c r="L9695" s="132" t="str">
        <f>IFERROR(IFERROR(INDEX(Кат!$A:$A,MATCH($C9695,Кат!$I:$I,0)),INDEX(Торг!$A:$A,MATCH($C9695,Торг!$I:$I,0))),"")</f>
        <v/>
      </c>
      <c r="M9695" s="132" t="str">
        <f>IFERROR(IFERROR(INDEX(Кат!$B:$B,MATCH($C9695,Кат!$I:$I,0)),INDEX(Торг!$B:$B,MATCH($C9695,Торг!$I:$I,0))),"")</f>
        <v/>
      </c>
      <c r="N9695" s="132" t="str">
        <f t="shared" si="151"/>
        <v>ПОАР ОТ0101</v>
      </c>
      <c r="O9695" s="132" t="str">
        <f>IFERROR(IFERROR(INDEX(Кат!$B:$B,MATCH($N9695,Кат!$I:$I,0)),INDEX(Торг!$B:$B,MATCH($N9695,Торг!$I:$I,0))),"")</f>
        <v/>
      </c>
    </row>
    <row r="9696" spans="1:15">
      <c r="A9696" t="s">
        <v>21310</v>
      </c>
      <c r="C9696" s="191" t="s">
        <v>11466</v>
      </c>
      <c r="E9696" t="s">
        <v>11467</v>
      </c>
      <c r="F9696" t="s">
        <v>11463</v>
      </c>
      <c r="G9696" t="s">
        <v>399</v>
      </c>
      <c r="H9696">
        <v>1050</v>
      </c>
      <c r="J9696" t="s">
        <v>22634</v>
      </c>
      <c r="K9696" s="132" t="str">
        <f>IFERROR(IFERROR(INDEX(Кат!$O:$O,MATCH($C9696,Кат!$I:$I,0)),INDEX(Торг!$L:$L,MATCH($C9696,Торг!$I:$I,0))),"")</f>
        <v/>
      </c>
      <c r="L9696" s="132" t="str">
        <f>IFERROR(IFERROR(INDEX(Кат!$A:$A,MATCH($C9696,Кат!$I:$I,0)),INDEX(Торг!$A:$A,MATCH($C9696,Торг!$I:$I,0))),"")</f>
        <v/>
      </c>
      <c r="M9696" s="132" t="str">
        <f>IFERROR(IFERROR(INDEX(Кат!$B:$B,MATCH($C9696,Кат!$I:$I,0)),INDEX(Торг!$B:$B,MATCH($C9696,Торг!$I:$I,0))),"")</f>
        <v/>
      </c>
      <c r="N9696" s="132" t="str">
        <f t="shared" si="151"/>
        <v>ПОАР ОТ0106</v>
      </c>
      <c r="O9696" s="132" t="str">
        <f>IFERROR(IFERROR(INDEX(Кат!$B:$B,MATCH($N9696,Кат!$I:$I,0)),INDEX(Торг!$B:$B,MATCH($N9696,Торг!$I:$I,0))),"")</f>
        <v/>
      </c>
    </row>
    <row r="9697" spans="1:15">
      <c r="A9697" t="s">
        <v>21311</v>
      </c>
      <c r="C9697" s="191" t="s">
        <v>11468</v>
      </c>
      <c r="E9697" t="s">
        <v>11469</v>
      </c>
      <c r="F9697" t="s">
        <v>11463</v>
      </c>
      <c r="G9697" t="s">
        <v>399</v>
      </c>
      <c r="H9697">
        <v>1100</v>
      </c>
      <c r="J9697" t="s">
        <v>22634</v>
      </c>
      <c r="K9697" s="132" t="str">
        <f>IFERROR(IFERROR(INDEX(Кат!$O:$O,MATCH($C9697,Кат!$I:$I,0)),INDEX(Торг!$L:$L,MATCH($C9697,Торг!$I:$I,0))),"")</f>
        <v/>
      </c>
      <c r="L9697" s="132" t="str">
        <f>IFERROR(IFERROR(INDEX(Кат!$A:$A,MATCH($C9697,Кат!$I:$I,0)),INDEX(Торг!$A:$A,MATCH($C9697,Торг!$I:$I,0))),"")</f>
        <v/>
      </c>
      <c r="M9697" s="132" t="str">
        <f>IFERROR(IFERROR(INDEX(Кат!$B:$B,MATCH($C9697,Кат!$I:$I,0)),INDEX(Торг!$B:$B,MATCH($C9697,Торг!$I:$I,0))),"")</f>
        <v/>
      </c>
      <c r="N9697" s="132" t="str">
        <f t="shared" si="151"/>
        <v>ПОАР ОТ0108</v>
      </c>
      <c r="O9697" s="132" t="str">
        <f>IFERROR(IFERROR(INDEX(Кат!$B:$B,MATCH($N9697,Кат!$I:$I,0)),INDEX(Торг!$B:$B,MATCH($N9697,Торг!$I:$I,0))),"")</f>
        <v/>
      </c>
    </row>
    <row r="9698" spans="1:15">
      <c r="A9698" t="s">
        <v>21312</v>
      </c>
      <c r="C9698" s="191" t="s">
        <v>11470</v>
      </c>
      <c r="E9698" t="s">
        <v>11471</v>
      </c>
      <c r="F9698" t="s">
        <v>11463</v>
      </c>
      <c r="G9698" t="s">
        <v>399</v>
      </c>
      <c r="H9698">
        <v>1000</v>
      </c>
      <c r="J9698" t="s">
        <v>22634</v>
      </c>
      <c r="K9698" s="132" t="str">
        <f>IFERROR(IFERROR(INDEX(Кат!$O:$O,MATCH($C9698,Кат!$I:$I,0)),INDEX(Торг!$L:$L,MATCH($C9698,Торг!$I:$I,0))),"")</f>
        <v/>
      </c>
      <c r="L9698" s="132" t="str">
        <f>IFERROR(IFERROR(INDEX(Кат!$A:$A,MATCH($C9698,Кат!$I:$I,0)),INDEX(Торг!$A:$A,MATCH($C9698,Торг!$I:$I,0))),"")</f>
        <v/>
      </c>
      <c r="M9698" s="132" t="str">
        <f>IFERROR(IFERROR(INDEX(Кат!$B:$B,MATCH($C9698,Кат!$I:$I,0)),INDEX(Торг!$B:$B,MATCH($C9698,Торг!$I:$I,0))),"")</f>
        <v/>
      </c>
      <c r="N9698" s="132" t="str">
        <f t="shared" si="151"/>
        <v>ПОАР ОТ0110</v>
      </c>
      <c r="O9698" s="132" t="str">
        <f>IFERROR(IFERROR(INDEX(Кат!$B:$B,MATCH($N9698,Кат!$I:$I,0)),INDEX(Торг!$B:$B,MATCH($N9698,Торг!$I:$I,0))),"")</f>
        <v/>
      </c>
    </row>
    <row r="9699" spans="1:15">
      <c r="A9699" t="s">
        <v>21313</v>
      </c>
      <c r="C9699" s="191" t="s">
        <v>11472</v>
      </c>
      <c r="E9699" t="s">
        <v>11473</v>
      </c>
      <c r="F9699" t="s">
        <v>11463</v>
      </c>
      <c r="G9699" t="s">
        <v>399</v>
      </c>
      <c r="H9699">
        <v>1250</v>
      </c>
      <c r="J9699" t="s">
        <v>22634</v>
      </c>
      <c r="K9699" s="132" t="str">
        <f>IFERROR(IFERROR(INDEX(Кат!$O:$O,MATCH($C9699,Кат!$I:$I,0)),INDEX(Торг!$L:$L,MATCH($C9699,Торг!$I:$I,0))),"")</f>
        <v/>
      </c>
      <c r="L9699" s="132" t="str">
        <f>IFERROR(IFERROR(INDEX(Кат!$A:$A,MATCH($C9699,Кат!$I:$I,0)),INDEX(Торг!$A:$A,MATCH($C9699,Торг!$I:$I,0))),"")</f>
        <v/>
      </c>
      <c r="M9699" s="132" t="str">
        <f>IFERROR(IFERROR(INDEX(Кат!$B:$B,MATCH($C9699,Кат!$I:$I,0)),INDEX(Торг!$B:$B,MATCH($C9699,Торг!$I:$I,0))),"")</f>
        <v/>
      </c>
      <c r="N9699" s="132" t="str">
        <f t="shared" si="151"/>
        <v>ПОАР ОТ0111.01</v>
      </c>
      <c r="O9699" s="132" t="str">
        <f>IFERROR(IFERROR(INDEX(Кат!$B:$B,MATCH($N9699,Кат!$I:$I,0)),INDEX(Торг!$B:$B,MATCH($N9699,Торг!$I:$I,0))),"")</f>
        <v/>
      </c>
    </row>
    <row r="9700" spans="1:15">
      <c r="A9700" t="s">
        <v>21314</v>
      </c>
      <c r="C9700" s="191" t="s">
        <v>11474</v>
      </c>
      <c r="E9700" t="s">
        <v>30844</v>
      </c>
      <c r="F9700" t="s">
        <v>11463</v>
      </c>
      <c r="G9700" t="s">
        <v>399</v>
      </c>
      <c r="H9700">
        <v>2850</v>
      </c>
      <c r="J9700" t="s">
        <v>22634</v>
      </c>
      <c r="K9700" s="132" t="str">
        <f>IFERROR(IFERROR(INDEX(Кат!$O:$O,MATCH($C9700,Кат!$I:$I,0)),INDEX(Торг!$L:$L,MATCH($C9700,Торг!$I:$I,0))),"")</f>
        <v/>
      </c>
      <c r="L9700" s="132" t="str">
        <f>IFERROR(IFERROR(INDEX(Кат!$A:$A,MATCH($C9700,Кат!$I:$I,0)),INDEX(Торг!$A:$A,MATCH($C9700,Торг!$I:$I,0))),"")</f>
        <v/>
      </c>
      <c r="M9700" s="132" t="str">
        <f>IFERROR(IFERROR(INDEX(Кат!$B:$B,MATCH($C9700,Кат!$I:$I,0)),INDEX(Торг!$B:$B,MATCH($C9700,Торг!$I:$I,0))),"")</f>
        <v/>
      </c>
      <c r="N9700" s="132" t="str">
        <f t="shared" si="151"/>
        <v>ПОАР 2221.110</v>
      </c>
      <c r="O9700" s="132" t="str">
        <f>IFERROR(IFERROR(INDEX(Кат!$B:$B,MATCH($N9700,Кат!$I:$I,0)),INDEX(Торг!$B:$B,MATCH($N9700,Торг!$I:$I,0))),"")</f>
        <v/>
      </c>
    </row>
    <row r="9701" spans="1:15">
      <c r="A9701" t="s">
        <v>21315</v>
      </c>
      <c r="C9701" s="191" t="s">
        <v>11475</v>
      </c>
      <c r="E9701" t="s">
        <v>11476</v>
      </c>
      <c r="F9701" t="s">
        <v>11463</v>
      </c>
      <c r="G9701" t="s">
        <v>399</v>
      </c>
      <c r="H9701">
        <v>3900</v>
      </c>
      <c r="J9701" t="s">
        <v>22634</v>
      </c>
      <c r="K9701" s="132" t="str">
        <f>IFERROR(IFERROR(INDEX(Кат!$O:$O,MATCH($C9701,Кат!$I:$I,0)),INDEX(Торг!$L:$L,MATCH($C9701,Торг!$I:$I,0))),"")</f>
        <v/>
      </c>
      <c r="L9701" s="132" t="str">
        <f>IFERROR(IFERROR(INDEX(Кат!$A:$A,MATCH($C9701,Кат!$I:$I,0)),INDEX(Торг!$A:$A,MATCH($C9701,Торг!$I:$I,0))),"")</f>
        <v/>
      </c>
      <c r="M9701" s="132" t="str">
        <f>IFERROR(IFERROR(INDEX(Кат!$B:$B,MATCH($C9701,Кат!$I:$I,0)),INDEX(Торг!$B:$B,MATCH($C9701,Торг!$I:$I,0))),"")</f>
        <v/>
      </c>
      <c r="N9701" s="132" t="str">
        <f t="shared" si="151"/>
        <v>ПОАР ОХ0119.01</v>
      </c>
      <c r="O9701" s="132" t="str">
        <f>IFERROR(IFERROR(INDEX(Кат!$B:$B,MATCH($N9701,Кат!$I:$I,0)),INDEX(Торг!$B:$B,MATCH($N9701,Торг!$I:$I,0))),"")</f>
        <v/>
      </c>
    </row>
    <row r="9702" spans="1:15">
      <c r="A9702" t="s">
        <v>21316</v>
      </c>
      <c r="C9702" s="191" t="s">
        <v>11475</v>
      </c>
      <c r="E9702" t="s">
        <v>11477</v>
      </c>
      <c r="F9702" t="s">
        <v>11463</v>
      </c>
      <c r="G9702" t="s">
        <v>399</v>
      </c>
      <c r="H9702">
        <v>2750</v>
      </c>
      <c r="J9702" t="s">
        <v>22634</v>
      </c>
      <c r="K9702" s="132" t="str">
        <f>IFERROR(IFERROR(INDEX(Кат!$O:$O,MATCH($C9702,Кат!$I:$I,0)),INDEX(Торг!$L:$L,MATCH($C9702,Торг!$I:$I,0))),"")</f>
        <v/>
      </c>
      <c r="L9702" s="132" t="str">
        <f>IFERROR(IFERROR(INDEX(Кат!$A:$A,MATCH($C9702,Кат!$I:$I,0)),INDEX(Торг!$A:$A,MATCH($C9702,Торг!$I:$I,0))),"")</f>
        <v/>
      </c>
      <c r="M9702" s="132" t="str">
        <f>IFERROR(IFERROR(INDEX(Кат!$B:$B,MATCH($C9702,Кат!$I:$I,0)),INDEX(Торг!$B:$B,MATCH($C9702,Торг!$I:$I,0))),"")</f>
        <v/>
      </c>
      <c r="N9702" s="132" t="str">
        <f t="shared" si="151"/>
        <v>ПОАР ОХ0119.01</v>
      </c>
      <c r="O9702" s="132" t="str">
        <f>IFERROR(IFERROR(INDEX(Кат!$B:$B,MATCH($N9702,Кат!$I:$I,0)),INDEX(Торг!$B:$B,MATCH($N9702,Торг!$I:$I,0))),"")</f>
        <v/>
      </c>
    </row>
    <row r="9703" spans="1:15">
      <c r="A9703" t="s">
        <v>21317</v>
      </c>
      <c r="C9703" s="191" t="s">
        <v>11478</v>
      </c>
      <c r="E9703" t="s">
        <v>11479</v>
      </c>
      <c r="F9703" t="s">
        <v>11463</v>
      </c>
      <c r="G9703" t="s">
        <v>399</v>
      </c>
      <c r="H9703">
        <v>2400</v>
      </c>
      <c r="J9703" t="s">
        <v>22634</v>
      </c>
      <c r="K9703" s="132" t="str">
        <f>IFERROR(IFERROR(INDEX(Кат!$O:$O,MATCH($C9703,Кат!$I:$I,0)),INDEX(Торг!$L:$L,MATCH($C9703,Торг!$I:$I,0))),"")</f>
        <v/>
      </c>
      <c r="L9703" s="132" t="str">
        <f>IFERROR(IFERROR(INDEX(Кат!$A:$A,MATCH($C9703,Кат!$I:$I,0)),INDEX(Торг!$A:$A,MATCH($C9703,Торг!$I:$I,0))),"")</f>
        <v/>
      </c>
      <c r="M9703" s="132" t="str">
        <f>IFERROR(IFERROR(INDEX(Кат!$B:$B,MATCH($C9703,Кат!$I:$I,0)),INDEX(Торг!$B:$B,MATCH($C9703,Торг!$I:$I,0))),"")</f>
        <v/>
      </c>
      <c r="N9703" s="132" t="str">
        <f t="shared" si="151"/>
        <v>ПОАР ОХ0106</v>
      </c>
      <c r="O9703" s="132" t="str">
        <f>IFERROR(IFERROR(INDEX(Кат!$B:$B,MATCH($N9703,Кат!$I:$I,0)),INDEX(Торг!$B:$B,MATCH($N9703,Торг!$I:$I,0))),"")</f>
        <v/>
      </c>
    </row>
    <row r="9704" spans="1:15">
      <c r="A9704" t="s">
        <v>21318</v>
      </c>
      <c r="C9704" s="191" t="s">
        <v>11480</v>
      </c>
      <c r="E9704" t="s">
        <v>11481</v>
      </c>
      <c r="F9704" t="s">
        <v>11463</v>
      </c>
      <c r="G9704" t="s">
        <v>399</v>
      </c>
      <c r="H9704">
        <v>2500</v>
      </c>
      <c r="J9704" t="s">
        <v>22634</v>
      </c>
      <c r="K9704" s="132" t="str">
        <f>IFERROR(IFERROR(INDEX(Кат!$O:$O,MATCH($C9704,Кат!$I:$I,0)),INDEX(Торг!$L:$L,MATCH($C9704,Торг!$I:$I,0))),"")</f>
        <v/>
      </c>
      <c r="L9704" s="132" t="str">
        <f>IFERROR(IFERROR(INDEX(Кат!$A:$A,MATCH($C9704,Кат!$I:$I,0)),INDEX(Торг!$A:$A,MATCH($C9704,Торг!$I:$I,0))),"")</f>
        <v/>
      </c>
      <c r="M9704" s="132" t="str">
        <f>IFERROR(IFERROR(INDEX(Кат!$B:$B,MATCH($C9704,Кат!$I:$I,0)),INDEX(Торг!$B:$B,MATCH($C9704,Торг!$I:$I,0))),"")</f>
        <v/>
      </c>
      <c r="N9704" s="132" t="str">
        <f t="shared" si="151"/>
        <v>ПОАР ОХ0107</v>
      </c>
      <c r="O9704" s="132" t="str">
        <f>IFERROR(IFERROR(INDEX(Кат!$B:$B,MATCH($N9704,Кат!$I:$I,0)),INDEX(Торг!$B:$B,MATCH($N9704,Торг!$I:$I,0))),"")</f>
        <v/>
      </c>
    </row>
    <row r="9705" spans="1:15">
      <c r="A9705" t="s">
        <v>21319</v>
      </c>
      <c r="C9705" s="191" t="s">
        <v>11482</v>
      </c>
      <c r="E9705" t="s">
        <v>11483</v>
      </c>
      <c r="F9705" t="s">
        <v>11463</v>
      </c>
      <c r="G9705" t="s">
        <v>399</v>
      </c>
      <c r="H9705">
        <v>2200</v>
      </c>
      <c r="J9705" t="s">
        <v>22634</v>
      </c>
      <c r="K9705" s="132" t="str">
        <f>IFERROR(IFERROR(INDEX(Кат!$O:$O,MATCH($C9705,Кат!$I:$I,0)),INDEX(Торг!$L:$L,MATCH($C9705,Торг!$I:$I,0))),"")</f>
        <v/>
      </c>
      <c r="L9705" s="132" t="str">
        <f>IFERROR(IFERROR(INDEX(Кат!$A:$A,MATCH($C9705,Кат!$I:$I,0)),INDEX(Торг!$A:$A,MATCH($C9705,Торг!$I:$I,0))),"")</f>
        <v/>
      </c>
      <c r="M9705" s="132" t="str">
        <f>IFERROR(IFERROR(INDEX(Кат!$B:$B,MATCH($C9705,Кат!$I:$I,0)),INDEX(Торг!$B:$B,MATCH($C9705,Торг!$I:$I,0))),"")</f>
        <v/>
      </c>
      <c r="N9705" s="132" t="str">
        <f t="shared" si="151"/>
        <v>ПОАР ОХ01073</v>
      </c>
      <c r="O9705" s="132" t="str">
        <f>IFERROR(IFERROR(INDEX(Кат!$B:$B,MATCH($N9705,Кат!$I:$I,0)),INDEX(Торг!$B:$B,MATCH($N9705,Торг!$I:$I,0))),"")</f>
        <v/>
      </c>
    </row>
    <row r="9706" spans="1:15">
      <c r="A9706" t="s">
        <v>21320</v>
      </c>
      <c r="C9706" s="191" t="s">
        <v>11484</v>
      </c>
      <c r="E9706" t="s">
        <v>11485</v>
      </c>
      <c r="F9706" t="s">
        <v>11463</v>
      </c>
      <c r="G9706" t="s">
        <v>399</v>
      </c>
      <c r="H9706">
        <v>2050</v>
      </c>
      <c r="J9706" t="s">
        <v>22634</v>
      </c>
      <c r="K9706" s="132" t="str">
        <f>IFERROR(IFERROR(INDEX(Кат!$O:$O,MATCH($C9706,Кат!$I:$I,0)),INDEX(Торг!$L:$L,MATCH($C9706,Торг!$I:$I,0))),"")</f>
        <v/>
      </c>
      <c r="L9706" s="132" t="str">
        <f>IFERROR(IFERROR(INDEX(Кат!$A:$A,MATCH($C9706,Кат!$I:$I,0)),INDEX(Торг!$A:$A,MATCH($C9706,Торг!$I:$I,0))),"")</f>
        <v/>
      </c>
      <c r="M9706" s="132" t="str">
        <f>IFERROR(IFERROR(INDEX(Кат!$B:$B,MATCH($C9706,Кат!$I:$I,0)),INDEX(Торг!$B:$B,MATCH($C9706,Торг!$I:$I,0))),"")</f>
        <v/>
      </c>
      <c r="N9706" s="132" t="str">
        <f t="shared" si="151"/>
        <v>ПОАР ОХ0108</v>
      </c>
      <c r="O9706" s="132" t="str">
        <f>IFERROR(IFERROR(INDEX(Кат!$B:$B,MATCH($N9706,Кат!$I:$I,0)),INDEX(Торг!$B:$B,MATCH($N9706,Торг!$I:$I,0))),"")</f>
        <v/>
      </c>
    </row>
    <row r="9707" spans="1:15">
      <c r="A9707" t="s">
        <v>21321</v>
      </c>
      <c r="C9707" s="191" t="s">
        <v>11486</v>
      </c>
      <c r="E9707" t="s">
        <v>11487</v>
      </c>
      <c r="F9707" t="s">
        <v>11463</v>
      </c>
      <c r="G9707" t="s">
        <v>399</v>
      </c>
      <c r="H9707">
        <v>2500</v>
      </c>
      <c r="J9707" t="s">
        <v>22634</v>
      </c>
      <c r="K9707" s="132" t="str">
        <f>IFERROR(IFERROR(INDEX(Кат!$O:$O,MATCH($C9707,Кат!$I:$I,0)),INDEX(Торг!$L:$L,MATCH($C9707,Торг!$I:$I,0))),"")</f>
        <v/>
      </c>
      <c r="L9707" s="132" t="str">
        <f>IFERROR(IFERROR(INDEX(Кат!$A:$A,MATCH($C9707,Кат!$I:$I,0)),INDEX(Торг!$A:$A,MATCH($C9707,Торг!$I:$I,0))),"")</f>
        <v/>
      </c>
      <c r="M9707" s="132" t="str">
        <f>IFERROR(IFERROR(INDEX(Кат!$B:$B,MATCH($C9707,Кат!$I:$I,0)),INDEX(Торг!$B:$B,MATCH($C9707,Торг!$I:$I,0))),"")</f>
        <v/>
      </c>
      <c r="N9707" s="132" t="str">
        <f t="shared" si="151"/>
        <v>ПОАР ОХ0110</v>
      </c>
      <c r="O9707" s="132" t="str">
        <f>IFERROR(IFERROR(INDEX(Кат!$B:$B,MATCH($N9707,Кат!$I:$I,0)),INDEX(Торг!$B:$B,MATCH($N9707,Торг!$I:$I,0))),"")</f>
        <v/>
      </c>
    </row>
    <row r="9708" spans="1:15">
      <c r="A9708" t="s">
        <v>21322</v>
      </c>
      <c r="C9708" s="191" t="s">
        <v>11488</v>
      </c>
      <c r="E9708" t="s">
        <v>11489</v>
      </c>
      <c r="F9708" t="s">
        <v>11463</v>
      </c>
      <c r="G9708" t="s">
        <v>399</v>
      </c>
      <c r="H9708">
        <v>2550</v>
      </c>
      <c r="J9708" t="s">
        <v>22634</v>
      </c>
      <c r="K9708" s="132" t="str">
        <f>IFERROR(IFERROR(INDEX(Кат!$O:$O,MATCH($C9708,Кат!$I:$I,0)),INDEX(Торг!$L:$L,MATCH($C9708,Торг!$I:$I,0))),"")</f>
        <v/>
      </c>
      <c r="L9708" s="132" t="str">
        <f>IFERROR(IFERROR(INDEX(Кат!$A:$A,MATCH($C9708,Кат!$I:$I,0)),INDEX(Торг!$A:$A,MATCH($C9708,Торг!$I:$I,0))),"")</f>
        <v/>
      </c>
      <c r="M9708" s="132" t="str">
        <f>IFERROR(IFERROR(INDEX(Кат!$B:$B,MATCH($C9708,Кат!$I:$I,0)),INDEX(Торг!$B:$B,MATCH($C9708,Торг!$I:$I,0))),"")</f>
        <v/>
      </c>
      <c r="N9708" s="132" t="str">
        <f t="shared" si="151"/>
        <v>ПОАР ОХ01213</v>
      </c>
      <c r="O9708" s="132" t="str">
        <f>IFERROR(IFERROR(INDEX(Кат!$B:$B,MATCH($N9708,Кат!$I:$I,0)),INDEX(Торг!$B:$B,MATCH($N9708,Торг!$I:$I,0))),"")</f>
        <v/>
      </c>
    </row>
    <row r="9709" spans="1:15">
      <c r="A9709" t="s">
        <v>21323</v>
      </c>
      <c r="C9709" s="191" t="s">
        <v>11490</v>
      </c>
      <c r="E9709" t="s">
        <v>11491</v>
      </c>
      <c r="F9709" t="s">
        <v>11463</v>
      </c>
      <c r="G9709" t="s">
        <v>399</v>
      </c>
      <c r="H9709">
        <v>3100</v>
      </c>
      <c r="J9709" t="s">
        <v>22634</v>
      </c>
      <c r="K9709" s="132" t="str">
        <f>IFERROR(IFERROR(INDEX(Кат!$O:$O,MATCH($C9709,Кат!$I:$I,0)),INDEX(Торг!$L:$L,MATCH($C9709,Торг!$I:$I,0))),"")</f>
        <v/>
      </c>
      <c r="L9709" s="132" t="str">
        <f>IFERROR(IFERROR(INDEX(Кат!$A:$A,MATCH($C9709,Кат!$I:$I,0)),INDEX(Торг!$A:$A,MATCH($C9709,Торг!$I:$I,0))),"")</f>
        <v/>
      </c>
      <c r="M9709" s="132" t="str">
        <f>IFERROR(IFERROR(INDEX(Кат!$B:$B,MATCH($C9709,Кат!$I:$I,0)),INDEX(Торг!$B:$B,MATCH($C9709,Торг!$I:$I,0))),"")</f>
        <v/>
      </c>
      <c r="N9709" s="132" t="str">
        <f t="shared" si="151"/>
        <v>ПОАР ОХ01214</v>
      </c>
      <c r="O9709" s="132" t="str">
        <f>IFERROR(IFERROR(INDEX(Кат!$B:$B,MATCH($N9709,Кат!$I:$I,0)),INDEX(Торг!$B:$B,MATCH($N9709,Торг!$I:$I,0))),"")</f>
        <v/>
      </c>
    </row>
    <row r="9710" spans="1:15">
      <c r="A9710" t="s">
        <v>21324</v>
      </c>
      <c r="C9710" s="191" t="s">
        <v>11492</v>
      </c>
      <c r="E9710" t="s">
        <v>11493</v>
      </c>
      <c r="F9710" t="s">
        <v>11463</v>
      </c>
      <c r="G9710" t="s">
        <v>399</v>
      </c>
      <c r="H9710">
        <v>2700</v>
      </c>
      <c r="J9710" t="s">
        <v>22634</v>
      </c>
      <c r="K9710" s="132" t="str">
        <f>IFERROR(IFERROR(INDEX(Кат!$O:$O,MATCH($C9710,Кат!$I:$I,0)),INDEX(Торг!$L:$L,MATCH($C9710,Торг!$I:$I,0))),"")</f>
        <v/>
      </c>
      <c r="L9710" s="132" t="str">
        <f>IFERROR(IFERROR(INDEX(Кат!$A:$A,MATCH($C9710,Кат!$I:$I,0)),INDEX(Торг!$A:$A,MATCH($C9710,Торг!$I:$I,0))),"")</f>
        <v/>
      </c>
      <c r="M9710" s="132" t="str">
        <f>IFERROR(IFERROR(INDEX(Кат!$B:$B,MATCH($C9710,Кат!$I:$I,0)),INDEX(Торг!$B:$B,MATCH($C9710,Торг!$I:$I,0))),"")</f>
        <v/>
      </c>
      <c r="N9710" s="132" t="str">
        <f t="shared" si="151"/>
        <v>ПОАР ОХ0123</v>
      </c>
      <c r="O9710" s="132" t="str">
        <f>IFERROR(IFERROR(INDEX(Кат!$B:$B,MATCH($N9710,Кат!$I:$I,0)),INDEX(Торг!$B:$B,MATCH($N9710,Торг!$I:$I,0))),"")</f>
        <v/>
      </c>
    </row>
    <row r="9711" spans="1:15">
      <c r="A9711" t="s">
        <v>21325</v>
      </c>
      <c r="C9711" s="191" t="s">
        <v>11494</v>
      </c>
      <c r="E9711" t="s">
        <v>11495</v>
      </c>
      <c r="F9711" t="s">
        <v>11463</v>
      </c>
      <c r="G9711" t="s">
        <v>399</v>
      </c>
      <c r="H9711">
        <v>4400</v>
      </c>
      <c r="J9711" t="s">
        <v>22634</v>
      </c>
      <c r="K9711" s="132" t="str">
        <f>IFERROR(IFERROR(INDEX(Кат!$O:$O,MATCH($C9711,Кат!$I:$I,0)),INDEX(Торг!$L:$L,MATCH($C9711,Торг!$I:$I,0))),"")</f>
        <v/>
      </c>
      <c r="L9711" s="132" t="str">
        <f>IFERROR(IFERROR(INDEX(Кат!$A:$A,MATCH($C9711,Кат!$I:$I,0)),INDEX(Торг!$A:$A,MATCH($C9711,Торг!$I:$I,0))),"")</f>
        <v/>
      </c>
      <c r="M9711" s="132" t="str">
        <f>IFERROR(IFERROR(INDEX(Кат!$B:$B,MATCH($C9711,Кат!$I:$I,0)),INDEX(Торг!$B:$B,MATCH($C9711,Торг!$I:$I,0))),"")</f>
        <v/>
      </c>
      <c r="N9711" s="132" t="str">
        <f t="shared" si="151"/>
        <v>ПОАР ОХ113.072</v>
      </c>
      <c r="O9711" s="132" t="str">
        <f>IFERROR(IFERROR(INDEX(Кат!$B:$B,MATCH($N9711,Кат!$I:$I,0)),INDEX(Торг!$B:$B,MATCH($N9711,Торг!$I:$I,0))),"")</f>
        <v/>
      </c>
    </row>
    <row r="9712" spans="1:15">
      <c r="A9712" t="s">
        <v>21326</v>
      </c>
      <c r="C9712" s="191" t="s">
        <v>11496</v>
      </c>
      <c r="E9712" t="s">
        <v>11497</v>
      </c>
      <c r="F9712" t="s">
        <v>11463</v>
      </c>
      <c r="G9712" t="s">
        <v>399</v>
      </c>
      <c r="H9712">
        <v>4400</v>
      </c>
      <c r="J9712" t="s">
        <v>22634</v>
      </c>
      <c r="K9712" s="132" t="str">
        <f>IFERROR(IFERROR(INDEX(Кат!$O:$O,MATCH($C9712,Кат!$I:$I,0)),INDEX(Торг!$L:$L,MATCH($C9712,Торг!$I:$I,0))),"")</f>
        <v/>
      </c>
      <c r="L9712" s="132" t="str">
        <f>IFERROR(IFERROR(INDEX(Кат!$A:$A,MATCH($C9712,Кат!$I:$I,0)),INDEX(Торг!$A:$A,MATCH($C9712,Торг!$I:$I,0))),"")</f>
        <v/>
      </c>
      <c r="M9712" s="132" t="str">
        <f>IFERROR(IFERROR(INDEX(Кат!$B:$B,MATCH($C9712,Кат!$I:$I,0)),INDEX(Торг!$B:$B,MATCH($C9712,Торг!$I:$I,0))),"")</f>
        <v/>
      </c>
      <c r="N9712" s="132" t="str">
        <f t="shared" si="151"/>
        <v>ПОАР ОХ113.073</v>
      </c>
      <c r="O9712" s="132" t="str">
        <f>IFERROR(IFERROR(INDEX(Кат!$B:$B,MATCH($N9712,Кат!$I:$I,0)),INDEX(Торг!$B:$B,MATCH($N9712,Торг!$I:$I,0))),"")</f>
        <v/>
      </c>
    </row>
    <row r="9713" spans="1:15">
      <c r="A9713" t="s">
        <v>21327</v>
      </c>
      <c r="C9713" s="191" t="s">
        <v>11498</v>
      </c>
      <c r="E9713" t="s">
        <v>11499</v>
      </c>
      <c r="F9713" t="s">
        <v>11463</v>
      </c>
      <c r="G9713" t="s">
        <v>399</v>
      </c>
      <c r="H9713">
        <v>2200</v>
      </c>
      <c r="J9713" t="s">
        <v>22634</v>
      </c>
      <c r="K9713" s="132" t="str">
        <f>IFERROR(IFERROR(INDEX(Кат!$O:$O,MATCH($C9713,Кат!$I:$I,0)),INDEX(Торг!$L:$L,MATCH($C9713,Торг!$I:$I,0))),"")</f>
        <v/>
      </c>
      <c r="L9713" s="132" t="str">
        <f>IFERROR(IFERROR(INDEX(Кат!$A:$A,MATCH($C9713,Кат!$I:$I,0)),INDEX(Торг!$A:$A,MATCH($C9713,Торг!$I:$I,0))),"")</f>
        <v/>
      </c>
      <c r="M9713" s="132" t="str">
        <f>IFERROR(IFERROR(INDEX(Кат!$B:$B,MATCH($C9713,Кат!$I:$I,0)),INDEX(Торг!$B:$B,MATCH($C9713,Торг!$I:$I,0))),"")</f>
        <v/>
      </c>
      <c r="N9713" s="132" t="str">
        <f t="shared" si="151"/>
        <v>ПОАР ОХ0127</v>
      </c>
      <c r="O9713" s="132" t="str">
        <f>IFERROR(IFERROR(INDEX(Кат!$B:$B,MATCH($N9713,Кат!$I:$I,0)),INDEX(Торг!$B:$B,MATCH($N9713,Торг!$I:$I,0))),"")</f>
        <v/>
      </c>
    </row>
    <row r="9714" spans="1:15">
      <c r="A9714" t="s">
        <v>21328</v>
      </c>
      <c r="C9714" s="191" t="s">
        <v>11500</v>
      </c>
      <c r="E9714" t="s">
        <v>11501</v>
      </c>
      <c r="F9714" t="s">
        <v>11463</v>
      </c>
      <c r="G9714" t="s">
        <v>399</v>
      </c>
      <c r="H9714">
        <v>5750</v>
      </c>
      <c r="J9714" t="s">
        <v>22634</v>
      </c>
      <c r="K9714" s="132" t="str">
        <f>IFERROR(IFERROR(INDEX(Кат!$O:$O,MATCH($C9714,Кат!$I:$I,0)),INDEX(Торг!$L:$L,MATCH($C9714,Торг!$I:$I,0))),"")</f>
        <v/>
      </c>
      <c r="L9714" s="132" t="str">
        <f>IFERROR(IFERROR(INDEX(Кат!$A:$A,MATCH($C9714,Кат!$I:$I,0)),INDEX(Торг!$A:$A,MATCH($C9714,Торг!$I:$I,0))),"")</f>
        <v/>
      </c>
      <c r="M9714" s="132" t="str">
        <f>IFERROR(IFERROR(INDEX(Кат!$B:$B,MATCH($C9714,Кат!$I:$I,0)),INDEX(Торг!$B:$B,MATCH($C9714,Торг!$I:$I,0))),"")</f>
        <v/>
      </c>
      <c r="N9714" s="132" t="str">
        <f t="shared" si="151"/>
        <v>ПОАР OX2190.04</v>
      </c>
      <c r="O9714" s="132" t="str">
        <f>IFERROR(IFERROR(INDEX(Кат!$B:$B,MATCH($N9714,Кат!$I:$I,0)),INDEX(Торг!$B:$B,MATCH($N9714,Торг!$I:$I,0))),"")</f>
        <v/>
      </c>
    </row>
    <row r="9715" spans="1:15">
      <c r="A9715" t="s">
        <v>21329</v>
      </c>
      <c r="C9715" s="191" t="s">
        <v>11502</v>
      </c>
      <c r="E9715" t="s">
        <v>11503</v>
      </c>
      <c r="F9715" t="s">
        <v>11463</v>
      </c>
      <c r="G9715" t="s">
        <v>399</v>
      </c>
      <c r="H9715">
        <v>3350</v>
      </c>
      <c r="J9715" t="s">
        <v>22634</v>
      </c>
      <c r="K9715" s="132" t="str">
        <f>IFERROR(IFERROR(INDEX(Кат!$O:$O,MATCH($C9715,Кат!$I:$I,0)),INDEX(Торг!$L:$L,MATCH($C9715,Торг!$I:$I,0))),"")</f>
        <v/>
      </c>
      <c r="L9715" s="132" t="str">
        <f>IFERROR(IFERROR(INDEX(Кат!$A:$A,MATCH($C9715,Кат!$I:$I,0)),INDEX(Торг!$A:$A,MATCH($C9715,Торг!$I:$I,0))),"")</f>
        <v/>
      </c>
      <c r="M9715" s="132" t="str">
        <f>IFERROR(IFERROR(INDEX(Кат!$B:$B,MATCH($C9715,Кат!$I:$I,0)),INDEX(Торг!$B:$B,MATCH($C9715,Торг!$I:$I,0))),"")</f>
        <v/>
      </c>
      <c r="N9715" s="132" t="str">
        <f t="shared" si="151"/>
        <v>ПОАР OX2190.05</v>
      </c>
      <c r="O9715" s="132" t="str">
        <f>IFERROR(IFERROR(INDEX(Кат!$B:$B,MATCH($N9715,Кат!$I:$I,0)),INDEX(Торг!$B:$B,MATCH($N9715,Торг!$I:$I,0))),"")</f>
        <v/>
      </c>
    </row>
    <row r="9716" spans="1:15">
      <c r="A9716" t="s">
        <v>21330</v>
      </c>
      <c r="C9716" s="191" t="s">
        <v>11504</v>
      </c>
      <c r="E9716" t="s">
        <v>11503</v>
      </c>
      <c r="F9716" t="s">
        <v>11463</v>
      </c>
      <c r="G9716" t="s">
        <v>399</v>
      </c>
      <c r="H9716">
        <v>3300</v>
      </c>
      <c r="J9716" t="s">
        <v>22634</v>
      </c>
      <c r="K9716" s="132" t="str">
        <f>IFERROR(IFERROR(INDEX(Кат!$O:$O,MATCH($C9716,Кат!$I:$I,0)),INDEX(Торг!$L:$L,MATCH($C9716,Торг!$I:$I,0))),"")</f>
        <v/>
      </c>
      <c r="L9716" s="132" t="str">
        <f>IFERROR(IFERROR(INDEX(Кат!$A:$A,MATCH($C9716,Кат!$I:$I,0)),INDEX(Торг!$A:$A,MATCH($C9716,Торг!$I:$I,0))),"")</f>
        <v/>
      </c>
      <c r="M9716" s="132" t="str">
        <f>IFERROR(IFERROR(INDEX(Кат!$B:$B,MATCH($C9716,Кат!$I:$I,0)),INDEX(Торг!$B:$B,MATCH($C9716,Торг!$I:$I,0))),"")</f>
        <v/>
      </c>
      <c r="N9716" s="132" t="str">
        <f t="shared" si="151"/>
        <v>ПОАР OX2190.06</v>
      </c>
      <c r="O9716" s="132" t="str">
        <f>IFERROR(IFERROR(INDEX(Кат!$B:$B,MATCH($N9716,Кат!$I:$I,0)),INDEX(Торг!$B:$B,MATCH($N9716,Торг!$I:$I,0))),"")</f>
        <v/>
      </c>
    </row>
    <row r="9717" spans="1:15">
      <c r="A9717" t="s">
        <v>21331</v>
      </c>
      <c r="C9717" s="191" t="s">
        <v>11505</v>
      </c>
      <c r="E9717" t="s">
        <v>11503</v>
      </c>
      <c r="F9717" t="s">
        <v>11463</v>
      </c>
      <c r="G9717" t="s">
        <v>399</v>
      </c>
      <c r="H9717">
        <v>5000</v>
      </c>
      <c r="J9717" t="s">
        <v>22634</v>
      </c>
      <c r="K9717" s="132" t="str">
        <f>IFERROR(IFERROR(INDEX(Кат!$O:$O,MATCH($C9717,Кат!$I:$I,0)),INDEX(Торг!$L:$L,MATCH($C9717,Торг!$I:$I,0))),"")</f>
        <v/>
      </c>
      <c r="L9717" s="132" t="str">
        <f>IFERROR(IFERROR(INDEX(Кат!$A:$A,MATCH($C9717,Кат!$I:$I,0)),INDEX(Торг!$A:$A,MATCH($C9717,Торг!$I:$I,0))),"")</f>
        <v/>
      </c>
      <c r="M9717" s="132" t="str">
        <f>IFERROR(IFERROR(INDEX(Кат!$B:$B,MATCH($C9717,Кат!$I:$I,0)),INDEX(Торг!$B:$B,MATCH($C9717,Торг!$I:$I,0))),"")</f>
        <v/>
      </c>
      <c r="N9717" s="132" t="str">
        <f t="shared" si="151"/>
        <v>ПОАР OX2190.03</v>
      </c>
      <c r="O9717" s="132" t="str">
        <f>IFERROR(IFERROR(INDEX(Кат!$B:$B,MATCH($N9717,Кат!$I:$I,0)),INDEX(Торг!$B:$B,MATCH($N9717,Торг!$I:$I,0))),"")</f>
        <v/>
      </c>
    </row>
    <row r="9718" spans="1:15">
      <c r="A9718" t="s">
        <v>21332</v>
      </c>
      <c r="C9718" s="191" t="s">
        <v>11506</v>
      </c>
      <c r="E9718" t="s">
        <v>11507</v>
      </c>
      <c r="F9718" t="s">
        <v>11463</v>
      </c>
      <c r="G9718" t="s">
        <v>399</v>
      </c>
      <c r="H9718">
        <v>3650</v>
      </c>
      <c r="J9718" t="s">
        <v>22634</v>
      </c>
      <c r="K9718" s="132" t="str">
        <f>IFERROR(IFERROR(INDEX(Кат!$O:$O,MATCH($C9718,Кат!$I:$I,0)),INDEX(Торг!$L:$L,MATCH($C9718,Торг!$I:$I,0))),"")</f>
        <v/>
      </c>
      <c r="L9718" s="132" t="str">
        <f>IFERROR(IFERROR(INDEX(Кат!$A:$A,MATCH($C9718,Кат!$I:$I,0)),INDEX(Торг!$A:$A,MATCH($C9718,Торг!$I:$I,0))),"")</f>
        <v/>
      </c>
      <c r="M9718" s="132" t="str">
        <f>IFERROR(IFERROR(INDEX(Кат!$B:$B,MATCH($C9718,Кат!$I:$I,0)),INDEX(Торг!$B:$B,MATCH($C9718,Торг!$I:$I,0))),"")</f>
        <v/>
      </c>
      <c r="N9718" s="132" t="str">
        <f t="shared" si="151"/>
        <v>ПОАР ОХ2190.02</v>
      </c>
      <c r="O9718" s="132" t="str">
        <f>IFERROR(IFERROR(INDEX(Кат!$B:$B,MATCH($N9718,Кат!$I:$I,0)),INDEX(Торг!$B:$B,MATCH($N9718,Торг!$I:$I,0))),"")</f>
        <v/>
      </c>
    </row>
    <row r="9719" spans="1:15">
      <c r="A9719" t="s">
        <v>21333</v>
      </c>
      <c r="C9719" s="191" t="s">
        <v>11508</v>
      </c>
      <c r="E9719" t="s">
        <v>11509</v>
      </c>
      <c r="F9719" t="s">
        <v>11463</v>
      </c>
      <c r="G9719" t="s">
        <v>399</v>
      </c>
      <c r="H9719">
        <v>4800</v>
      </c>
      <c r="J9719" t="s">
        <v>22634</v>
      </c>
      <c r="K9719" s="132" t="str">
        <f>IFERROR(IFERROR(INDEX(Кат!$O:$O,MATCH($C9719,Кат!$I:$I,0)),INDEX(Торг!$L:$L,MATCH($C9719,Торг!$I:$I,0))),"")</f>
        <v/>
      </c>
      <c r="L9719" s="132" t="str">
        <f>IFERROR(IFERROR(INDEX(Кат!$A:$A,MATCH($C9719,Кат!$I:$I,0)),INDEX(Торг!$A:$A,MATCH($C9719,Торг!$I:$I,0))),"")</f>
        <v/>
      </c>
      <c r="M9719" s="132" t="str">
        <f>IFERROR(IFERROR(INDEX(Кат!$B:$B,MATCH($C9719,Кат!$I:$I,0)),INDEX(Торг!$B:$B,MATCH($C9719,Торг!$I:$I,0))),"")</f>
        <v/>
      </c>
      <c r="N9719" s="132" t="str">
        <f t="shared" si="151"/>
        <v>ПОАР ОХ2190</v>
      </c>
      <c r="O9719" s="132" t="str">
        <f>IFERROR(IFERROR(INDEX(Кат!$B:$B,MATCH($N9719,Кат!$I:$I,0)),INDEX(Торг!$B:$B,MATCH($N9719,Торг!$I:$I,0))),"")</f>
        <v/>
      </c>
    </row>
    <row r="9720" spans="1:15">
      <c r="A9720" t="s">
        <v>21334</v>
      </c>
      <c r="C9720" s="191" t="s">
        <v>11510</v>
      </c>
      <c r="E9720" t="s">
        <v>11511</v>
      </c>
      <c r="F9720" t="s">
        <v>11463</v>
      </c>
      <c r="G9720" t="s">
        <v>399</v>
      </c>
      <c r="H9720">
        <v>5900</v>
      </c>
      <c r="J9720" t="s">
        <v>22634</v>
      </c>
      <c r="K9720" s="132" t="str">
        <f>IFERROR(IFERROR(INDEX(Кат!$O:$O,MATCH($C9720,Кат!$I:$I,0)),INDEX(Торг!$L:$L,MATCH($C9720,Торг!$I:$I,0))),"")</f>
        <v/>
      </c>
      <c r="L9720" s="132" t="str">
        <f>IFERROR(IFERROR(INDEX(Кат!$A:$A,MATCH($C9720,Кат!$I:$I,0)),INDEX(Торг!$A:$A,MATCH($C9720,Торг!$I:$I,0))),"")</f>
        <v/>
      </c>
      <c r="M9720" s="132" t="str">
        <f>IFERROR(IFERROR(INDEX(Кат!$B:$B,MATCH($C9720,Кат!$I:$I,0)),INDEX(Торг!$B:$B,MATCH($C9720,Торг!$I:$I,0))),"")</f>
        <v/>
      </c>
      <c r="N9720" s="132" t="str">
        <f t="shared" si="151"/>
        <v>ПОАР ОХ2190.01</v>
      </c>
      <c r="O9720" s="132" t="str">
        <f>IFERROR(IFERROR(INDEX(Кат!$B:$B,MATCH($N9720,Кат!$I:$I,0)),INDEX(Торг!$B:$B,MATCH($N9720,Торг!$I:$I,0))),"")</f>
        <v/>
      </c>
    </row>
    <row r="9721" spans="1:15">
      <c r="A9721" t="s">
        <v>21335</v>
      </c>
      <c r="C9721" s="191" t="s">
        <v>11512</v>
      </c>
      <c r="E9721" t="s">
        <v>11513</v>
      </c>
      <c r="F9721" t="s">
        <v>11463</v>
      </c>
      <c r="G9721" t="s">
        <v>399</v>
      </c>
      <c r="H9721">
        <v>4450</v>
      </c>
      <c r="J9721" t="s">
        <v>22634</v>
      </c>
      <c r="K9721" s="132" t="str">
        <f>IFERROR(IFERROR(INDEX(Кат!$O:$O,MATCH($C9721,Кат!$I:$I,0)),INDEX(Торг!$L:$L,MATCH($C9721,Торг!$I:$I,0))),"")</f>
        <v/>
      </c>
      <c r="L9721" s="132" t="str">
        <f>IFERROR(IFERROR(INDEX(Кат!$A:$A,MATCH($C9721,Кат!$I:$I,0)),INDEX(Торг!$A:$A,MATCH($C9721,Торг!$I:$I,0))),"")</f>
        <v/>
      </c>
      <c r="M9721" s="132" t="str">
        <f>IFERROR(IFERROR(INDEX(Кат!$B:$B,MATCH($C9721,Кат!$I:$I,0)),INDEX(Торг!$B:$B,MATCH($C9721,Торг!$I:$I,0))),"")</f>
        <v/>
      </c>
      <c r="N9721" s="132" t="str">
        <f t="shared" si="151"/>
        <v>ПОАР 1113.089</v>
      </c>
      <c r="O9721" s="132" t="str">
        <f>IFERROR(IFERROR(INDEX(Кат!$B:$B,MATCH($N9721,Кат!$I:$I,0)),INDEX(Торг!$B:$B,MATCH($N9721,Торг!$I:$I,0))),"")</f>
        <v/>
      </c>
    </row>
    <row r="9722" spans="1:15">
      <c r="A9722" t="s">
        <v>24792</v>
      </c>
      <c r="C9722" s="191"/>
      <c r="E9722" t="s">
        <v>24793</v>
      </c>
      <c r="J9722" t="s">
        <v>22634</v>
      </c>
      <c r="K9722" s="132" t="str">
        <f>IFERROR(IFERROR(INDEX(Кат!$O:$O,MATCH($C9722,Кат!$I:$I,0)),INDEX(Торг!$L:$L,MATCH($C9722,Торг!$I:$I,0))),"")</f>
        <v/>
      </c>
      <c r="L9722" s="132" t="str">
        <f>IFERROR(IFERROR(INDEX(Кат!$A:$A,MATCH($C9722,Кат!$I:$I,0)),INDEX(Торг!$A:$A,MATCH($C9722,Торг!$I:$I,0))),"")</f>
        <v/>
      </c>
      <c r="M9722" s="132" t="str">
        <f>IFERROR(IFERROR(INDEX(Кат!$B:$B,MATCH($C9722,Кат!$I:$I,0)),INDEX(Торг!$B:$B,MATCH($C9722,Торг!$I:$I,0))),"")</f>
        <v/>
      </c>
      <c r="N9722" s="132" t="str">
        <f t="shared" si="151"/>
        <v xml:space="preserve"> </v>
      </c>
      <c r="O9722" s="132" t="str">
        <f>IFERROR(IFERROR(INDEX(Кат!$B:$B,MATCH($N9722,Кат!$I:$I,0)),INDEX(Торг!$B:$B,MATCH($N9722,Торг!$I:$I,0))),"")</f>
        <v/>
      </c>
    </row>
    <row r="9723" spans="1:15">
      <c r="A9723" t="s">
        <v>21336</v>
      </c>
      <c r="C9723" s="191" t="s">
        <v>11514</v>
      </c>
      <c r="E9723" t="s">
        <v>11515</v>
      </c>
      <c r="F9723" t="s">
        <v>3823</v>
      </c>
      <c r="G9723" t="s">
        <v>375</v>
      </c>
      <c r="H9723">
        <v>2200</v>
      </c>
      <c r="J9723" t="s">
        <v>22634</v>
      </c>
      <c r="K9723" s="132" t="str">
        <f>IFERROR(IFERROR(INDEX(Кат!$O:$O,MATCH($C9723,Кат!$I:$I,0)),INDEX(Торг!$L:$L,MATCH($C9723,Торг!$I:$I,0))),"")</f>
        <v/>
      </c>
      <c r="L9723" s="132" t="str">
        <f>IFERROR(IFERROR(INDEX(Кат!$A:$A,MATCH($C9723,Кат!$I:$I,0)),INDEX(Торг!$A:$A,MATCH($C9723,Торг!$I:$I,0))),"")</f>
        <v/>
      </c>
      <c r="M9723" s="132" t="str">
        <f>IFERROR(IFERROR(INDEX(Кат!$B:$B,MATCH($C9723,Кат!$I:$I,0)),INDEX(Торг!$B:$B,MATCH($C9723,Торг!$I:$I,0))),"")</f>
        <v/>
      </c>
      <c r="N9723" s="132" t="str">
        <f t="shared" si="151"/>
        <v>НЕИЗВЕСТНЫЙ БРЕНД ПК21213</v>
      </c>
      <c r="O9723" s="132" t="str">
        <f>IFERROR(IFERROR(INDEX(Кат!$B:$B,MATCH($N9723,Кат!$I:$I,0)),INDEX(Торг!$B:$B,MATCH($N9723,Торг!$I:$I,0))),"")</f>
        <v/>
      </c>
    </row>
    <row r="9724" spans="1:15">
      <c r="A9724" t="s">
        <v>21337</v>
      </c>
      <c r="C9724" s="191" t="s">
        <v>11516</v>
      </c>
      <c r="E9724" t="s">
        <v>11517</v>
      </c>
      <c r="F9724" t="s">
        <v>3823</v>
      </c>
      <c r="G9724" t="s">
        <v>375</v>
      </c>
      <c r="H9724">
        <v>1100</v>
      </c>
      <c r="J9724" t="s">
        <v>22634</v>
      </c>
      <c r="K9724" s="132" t="str">
        <f>IFERROR(IFERROR(INDEX(Кат!$O:$O,MATCH($C9724,Кат!$I:$I,0)),INDEX(Торг!$L:$L,MATCH($C9724,Торг!$I:$I,0))),"")</f>
        <v/>
      </c>
      <c r="L9724" s="132" t="str">
        <f>IFERROR(IFERROR(INDEX(Кат!$A:$A,MATCH($C9724,Кат!$I:$I,0)),INDEX(Торг!$A:$A,MATCH($C9724,Торг!$I:$I,0))),"")</f>
        <v/>
      </c>
      <c r="M9724" s="132" t="str">
        <f>IFERROR(IFERROR(INDEX(Кат!$B:$B,MATCH($C9724,Кат!$I:$I,0)),INDEX(Торг!$B:$B,MATCH($C9724,Торг!$I:$I,0))),"")</f>
        <v/>
      </c>
      <c r="N9724" s="132" t="str">
        <f t="shared" si="151"/>
        <v>НЕИЗВЕСТНЫЙ БРЕНД ПК2123</v>
      </c>
      <c r="O9724" s="132" t="str">
        <f>IFERROR(IFERROR(INDEX(Кат!$B:$B,MATCH($N9724,Кат!$I:$I,0)),INDEX(Торг!$B:$B,MATCH($N9724,Торг!$I:$I,0))),"")</f>
        <v/>
      </c>
    </row>
    <row r="9725" spans="1:15">
      <c r="A9725" t="s">
        <v>21338</v>
      </c>
      <c r="C9725" s="191" t="s">
        <v>11518</v>
      </c>
      <c r="E9725" t="s">
        <v>11519</v>
      </c>
      <c r="F9725" t="s">
        <v>3823</v>
      </c>
      <c r="G9725" t="s">
        <v>399</v>
      </c>
      <c r="H9725">
        <v>800</v>
      </c>
      <c r="J9725" t="s">
        <v>22634</v>
      </c>
      <c r="K9725" s="132" t="str">
        <f>IFERROR(IFERROR(INDEX(Кат!$O:$O,MATCH($C9725,Кат!$I:$I,0)),INDEX(Торг!$L:$L,MATCH($C9725,Торг!$I:$I,0))),"")</f>
        <v/>
      </c>
      <c r="L9725" s="132" t="str">
        <f>IFERROR(IFERROR(INDEX(Кат!$A:$A,MATCH($C9725,Кат!$I:$I,0)),INDEX(Торг!$A:$A,MATCH($C9725,Торг!$I:$I,0))),"")</f>
        <v/>
      </c>
      <c r="M9725" s="132" t="str">
        <f>IFERROR(IFERROR(INDEX(Кат!$B:$B,MATCH($C9725,Кат!$I:$I,0)),INDEX(Торг!$B:$B,MATCH($C9725,Торг!$I:$I,0))),"")</f>
        <v/>
      </c>
      <c r="N9725" s="132" t="str">
        <f t="shared" si="151"/>
        <v>НЕИЗВЕСТНЫЙ БРЕНД ПК10</v>
      </c>
      <c r="O9725" s="132" t="str">
        <f>IFERROR(IFERROR(INDEX(Кат!$B:$B,MATCH($N9725,Кат!$I:$I,0)),INDEX(Торг!$B:$B,MATCH($N9725,Торг!$I:$I,0))),"")</f>
        <v/>
      </c>
    </row>
    <row r="9726" spans="1:15">
      <c r="A9726" t="s">
        <v>21339</v>
      </c>
      <c r="C9726" s="191" t="s">
        <v>11520</v>
      </c>
      <c r="E9726" t="s">
        <v>11521</v>
      </c>
      <c r="F9726" t="s">
        <v>3823</v>
      </c>
      <c r="G9726" t="s">
        <v>399</v>
      </c>
      <c r="H9726">
        <v>800</v>
      </c>
      <c r="J9726" t="s">
        <v>22634</v>
      </c>
      <c r="K9726" s="132" t="str">
        <f>IFERROR(IFERROR(INDEX(Кат!$O:$O,MATCH($C9726,Кат!$I:$I,0)),INDEX(Торг!$L:$L,MATCH($C9726,Торг!$I:$I,0))),"")</f>
        <v/>
      </c>
      <c r="L9726" s="132" t="str">
        <f>IFERROR(IFERROR(INDEX(Кат!$A:$A,MATCH($C9726,Кат!$I:$I,0)),INDEX(Торг!$A:$A,MATCH($C9726,Торг!$I:$I,0))),"")</f>
        <v/>
      </c>
      <c r="M9726" s="132" t="str">
        <f>IFERROR(IFERROR(INDEX(Кат!$B:$B,MATCH($C9726,Кат!$I:$I,0)),INDEX(Торг!$B:$B,MATCH($C9726,Торг!$I:$I,0))),"")</f>
        <v/>
      </c>
      <c r="N9726" s="132" t="str">
        <f t="shared" si="151"/>
        <v>НЕИЗВЕСТНЫЙ БРЕНД ПК14</v>
      </c>
      <c r="O9726" s="132" t="str">
        <f>IFERROR(IFERROR(INDEX(Кат!$B:$B,MATCH($N9726,Кат!$I:$I,0)),INDEX(Торг!$B:$B,MATCH($N9726,Торг!$I:$I,0))),"")</f>
        <v/>
      </c>
    </row>
    <row r="9727" spans="1:15">
      <c r="A9727" t="s">
        <v>21340</v>
      </c>
      <c r="C9727" s="191" t="s">
        <v>11522</v>
      </c>
      <c r="E9727" t="s">
        <v>11523</v>
      </c>
      <c r="F9727" t="s">
        <v>3823</v>
      </c>
      <c r="G9727" t="s">
        <v>399</v>
      </c>
      <c r="H9727">
        <v>1200</v>
      </c>
      <c r="J9727" t="s">
        <v>22634</v>
      </c>
      <c r="K9727" s="132" t="str">
        <f>IFERROR(IFERROR(INDEX(Кат!$O:$O,MATCH($C9727,Кат!$I:$I,0)),INDEX(Торг!$L:$L,MATCH($C9727,Торг!$I:$I,0))),"")</f>
        <v/>
      </c>
      <c r="L9727" s="132" t="str">
        <f>IFERROR(IFERROR(INDEX(Кат!$A:$A,MATCH($C9727,Кат!$I:$I,0)),INDEX(Торг!$A:$A,MATCH($C9727,Торг!$I:$I,0))),"")</f>
        <v/>
      </c>
      <c r="M9727" s="132" t="str">
        <f>IFERROR(IFERROR(INDEX(Кат!$B:$B,MATCH($C9727,Кат!$I:$I,0)),INDEX(Торг!$B:$B,MATCH($C9727,Торг!$I:$I,0))),"")</f>
        <v/>
      </c>
      <c r="N9727" s="132" t="str">
        <f t="shared" si="151"/>
        <v>НЕИЗВЕСТНЫЙ БРЕНД ПТ10Б</v>
      </c>
      <c r="O9727" s="132" t="str">
        <f>IFERROR(IFERROR(INDEX(Кат!$B:$B,MATCH($N9727,Кат!$I:$I,0)),INDEX(Торг!$B:$B,MATCH($N9727,Торг!$I:$I,0))),"")</f>
        <v/>
      </c>
    </row>
    <row r="9728" spans="1:15">
      <c r="A9728" t="s">
        <v>21341</v>
      </c>
      <c r="C9728" s="191" t="s">
        <v>11524</v>
      </c>
      <c r="E9728" t="s">
        <v>11525</v>
      </c>
      <c r="F9728" t="s">
        <v>3823</v>
      </c>
      <c r="G9728" t="s">
        <v>399</v>
      </c>
      <c r="H9728">
        <v>1200</v>
      </c>
      <c r="J9728" t="s">
        <v>22634</v>
      </c>
      <c r="K9728" s="132" t="str">
        <f>IFERROR(IFERROR(INDEX(Кат!$O:$O,MATCH($C9728,Кат!$I:$I,0)),INDEX(Торг!$L:$L,MATCH($C9728,Торг!$I:$I,0))),"")</f>
        <v/>
      </c>
      <c r="L9728" s="132" t="str">
        <f>IFERROR(IFERROR(INDEX(Кат!$A:$A,MATCH($C9728,Кат!$I:$I,0)),INDEX(Торг!$A:$A,MATCH($C9728,Торг!$I:$I,0))),"")</f>
        <v/>
      </c>
      <c r="M9728" s="132" t="str">
        <f>IFERROR(IFERROR(INDEX(Кат!$B:$B,MATCH($C9728,Кат!$I:$I,0)),INDEX(Торг!$B:$B,MATCH($C9728,Торг!$I:$I,0))),"")</f>
        <v/>
      </c>
      <c r="N9728" s="132" t="str">
        <f t="shared" si="151"/>
        <v>НЕИЗВЕСТНЫЙ БРЕНД ПТ14Б</v>
      </c>
      <c r="O9728" s="132" t="str">
        <f>IFERROR(IFERROR(INDEX(Кат!$B:$B,MATCH($N9728,Кат!$I:$I,0)),INDEX(Торг!$B:$B,MATCH($N9728,Торг!$I:$I,0))),"")</f>
        <v/>
      </c>
    </row>
    <row r="9729" spans="1:15">
      <c r="A9729" t="s">
        <v>21342</v>
      </c>
      <c r="C9729" s="191" t="s">
        <v>11526</v>
      </c>
      <c r="E9729" t="s">
        <v>11527</v>
      </c>
      <c r="F9729" t="s">
        <v>3823</v>
      </c>
      <c r="G9729" t="s">
        <v>399</v>
      </c>
      <c r="H9729">
        <v>1650</v>
      </c>
      <c r="J9729" t="s">
        <v>22634</v>
      </c>
      <c r="K9729" s="132" t="str">
        <f>IFERROR(IFERROR(INDEX(Кат!$O:$O,MATCH($C9729,Кат!$I:$I,0)),INDEX(Торг!$L:$L,MATCH($C9729,Торг!$I:$I,0))),"")</f>
        <v/>
      </c>
      <c r="L9729" s="132" t="str">
        <f>IFERROR(IFERROR(INDEX(Кат!$A:$A,MATCH($C9729,Кат!$I:$I,0)),INDEX(Торг!$A:$A,MATCH($C9729,Торг!$I:$I,0))),"")</f>
        <v/>
      </c>
      <c r="M9729" s="132" t="str">
        <f>IFERROR(IFERROR(INDEX(Кат!$B:$B,MATCH($C9729,Кат!$I:$I,0)),INDEX(Торг!$B:$B,MATCH($C9729,Торг!$I:$I,0))),"")</f>
        <v/>
      </c>
      <c r="N9729" s="132" t="str">
        <f t="shared" si="151"/>
        <v>НЕИЗВЕСТНЫЙ БРЕНД ПТ90Б</v>
      </c>
      <c r="O9729" s="132" t="str">
        <f>IFERROR(IFERROR(INDEX(Кат!$B:$B,MATCH($N9729,Кат!$I:$I,0)),INDEX(Торг!$B:$B,MATCH($N9729,Торг!$I:$I,0))),"")</f>
        <v/>
      </c>
    </row>
    <row r="9730" spans="1:15">
      <c r="A9730" t="s">
        <v>21343</v>
      </c>
      <c r="C9730" s="191" t="s">
        <v>11528</v>
      </c>
      <c r="E9730" t="s">
        <v>11529</v>
      </c>
      <c r="F9730" t="s">
        <v>3823</v>
      </c>
      <c r="G9730" t="s">
        <v>375</v>
      </c>
      <c r="H9730">
        <v>1100</v>
      </c>
      <c r="J9730" t="s">
        <v>22634</v>
      </c>
      <c r="K9730" s="132" t="str">
        <f>IFERROR(IFERROR(INDEX(Кат!$O:$O,MATCH($C9730,Кат!$I:$I,0)),INDEX(Торг!$L:$L,MATCH($C9730,Торг!$I:$I,0))),"")</f>
        <v/>
      </c>
      <c r="L9730" s="132" t="str">
        <f>IFERROR(IFERROR(INDEX(Кат!$A:$A,MATCH($C9730,Кат!$I:$I,0)),INDEX(Торг!$A:$A,MATCH($C9730,Торг!$I:$I,0))),"")</f>
        <v/>
      </c>
      <c r="M9730" s="132" t="str">
        <f>IFERROR(IFERROR(INDEX(Кат!$B:$B,MATCH($C9730,Кат!$I:$I,0)),INDEX(Торг!$B:$B,MATCH($C9730,Торг!$I:$I,0))),"")</f>
        <v/>
      </c>
      <c r="N9730" s="132" t="str">
        <f t="shared" si="151"/>
        <v>НЕИЗВЕСТНЫЙ БРЕНД ПТ23</v>
      </c>
      <c r="O9730" s="132" t="str">
        <f>IFERROR(IFERROR(INDEX(Кат!$B:$B,MATCH($N9730,Кат!$I:$I,0)),INDEX(Торг!$B:$B,MATCH($N9730,Торг!$I:$I,0))),"")</f>
        <v/>
      </c>
    </row>
    <row r="9731" spans="1:15">
      <c r="A9731" t="s">
        <v>21344</v>
      </c>
      <c r="C9731" s="191" t="s">
        <v>11530</v>
      </c>
      <c r="E9731" t="s">
        <v>11531</v>
      </c>
      <c r="F9731" t="s">
        <v>3823</v>
      </c>
      <c r="G9731" t="s">
        <v>399</v>
      </c>
      <c r="H9731">
        <v>900</v>
      </c>
      <c r="J9731" t="s">
        <v>22634</v>
      </c>
      <c r="K9731" s="132" t="str">
        <f>IFERROR(IFERROR(INDEX(Кат!$O:$O,MATCH($C9731,Кат!$I:$I,0)),INDEX(Торг!$L:$L,MATCH($C9731,Торг!$I:$I,0))),"")</f>
        <v/>
      </c>
      <c r="L9731" s="132" t="str">
        <f>IFERROR(IFERROR(INDEX(Кат!$A:$A,MATCH($C9731,Кат!$I:$I,0)),INDEX(Торг!$A:$A,MATCH($C9731,Торг!$I:$I,0))),"")</f>
        <v/>
      </c>
      <c r="M9731" s="132" t="str">
        <f>IFERROR(IFERROR(INDEX(Кат!$B:$B,MATCH($C9731,Кат!$I:$I,0)),INDEX(Торг!$B:$B,MATCH($C9731,Торг!$I:$I,0))),"")</f>
        <v/>
      </c>
      <c r="N9731" s="132" t="str">
        <f t="shared" si="151"/>
        <v>НЕИЗВЕСТНЫЙ БРЕНД ПТ90Р</v>
      </c>
      <c r="O9731" s="132" t="str">
        <f>IFERROR(IFERROR(INDEX(Кат!$B:$B,MATCH($N9731,Кат!$I:$I,0)),INDEX(Торг!$B:$B,MATCH($N9731,Торг!$I:$I,0))),"")</f>
        <v/>
      </c>
    </row>
    <row r="9732" spans="1:15">
      <c r="A9732" t="s">
        <v>21345</v>
      </c>
      <c r="C9732" s="191" t="s">
        <v>11532</v>
      </c>
      <c r="E9732" t="s">
        <v>11533</v>
      </c>
      <c r="F9732" t="s">
        <v>3823</v>
      </c>
      <c r="G9732" t="s">
        <v>399</v>
      </c>
      <c r="H9732">
        <v>600</v>
      </c>
      <c r="J9732" t="s">
        <v>22634</v>
      </c>
      <c r="K9732" s="132" t="str">
        <f>IFERROR(IFERROR(INDEX(Кат!$O:$O,MATCH($C9732,Кат!$I:$I,0)),INDEX(Торг!$L:$L,MATCH($C9732,Торг!$I:$I,0))),"")</f>
        <v/>
      </c>
      <c r="L9732" s="132" t="str">
        <f>IFERROR(IFERROR(INDEX(Кат!$A:$A,MATCH($C9732,Кат!$I:$I,0)),INDEX(Торг!$A:$A,MATCH($C9732,Торг!$I:$I,0))),"")</f>
        <v/>
      </c>
      <c r="M9732" s="132" t="str">
        <f>IFERROR(IFERROR(INDEX(Кат!$B:$B,MATCH($C9732,Кат!$I:$I,0)),INDEX(Торг!$B:$B,MATCH($C9732,Торг!$I:$I,0))),"")</f>
        <v/>
      </c>
      <c r="N9732" s="132" t="str">
        <f t="shared" si="151"/>
        <v>НЕИЗВЕСТНЫЙ БРЕНД ПТ10</v>
      </c>
      <c r="O9732" s="132" t="str">
        <f>IFERROR(IFERROR(INDEX(Кат!$B:$B,MATCH($N9732,Кат!$I:$I,0)),INDEX(Торг!$B:$B,MATCH($N9732,Торг!$I:$I,0))),"")</f>
        <v/>
      </c>
    </row>
    <row r="9733" spans="1:15">
      <c r="A9733" t="s">
        <v>21346</v>
      </c>
      <c r="C9733" s="191" t="s">
        <v>11534</v>
      </c>
      <c r="E9733" t="s">
        <v>11535</v>
      </c>
      <c r="F9733" t="s">
        <v>3823</v>
      </c>
      <c r="G9733" t="s">
        <v>399</v>
      </c>
      <c r="H9733">
        <v>700</v>
      </c>
      <c r="J9733" t="s">
        <v>22634</v>
      </c>
      <c r="K9733" s="132" t="str">
        <f>IFERROR(IFERROR(INDEX(Кат!$O:$O,MATCH($C9733,Кат!$I:$I,0)),INDEX(Торг!$L:$L,MATCH($C9733,Торг!$I:$I,0))),"")</f>
        <v/>
      </c>
      <c r="L9733" s="132" t="str">
        <f>IFERROR(IFERROR(INDEX(Кат!$A:$A,MATCH($C9733,Кат!$I:$I,0)),INDEX(Торг!$A:$A,MATCH($C9733,Торг!$I:$I,0))),"")</f>
        <v/>
      </c>
      <c r="M9733" s="132" t="str">
        <f>IFERROR(IFERROR(INDEX(Кат!$B:$B,MATCH($C9733,Кат!$I:$I,0)),INDEX(Торг!$B:$B,MATCH($C9733,Торг!$I:$I,0))),"")</f>
        <v/>
      </c>
      <c r="N9733" s="132" t="str">
        <f t="shared" si="151"/>
        <v>НЕИЗВЕСТНЫЙ БРЕНД ПТ14</v>
      </c>
      <c r="O9733" s="132" t="str">
        <f>IFERROR(IFERROR(INDEX(Кат!$B:$B,MATCH($N9733,Кат!$I:$I,0)),INDEX(Торг!$B:$B,MATCH($N9733,Торг!$I:$I,0))),"")</f>
        <v/>
      </c>
    </row>
    <row r="9734" spans="1:15">
      <c r="A9734" t="s">
        <v>21347</v>
      </c>
      <c r="C9734" s="191" t="s">
        <v>11536</v>
      </c>
      <c r="E9734" t="s">
        <v>11537</v>
      </c>
      <c r="F9734" t="s">
        <v>3823</v>
      </c>
      <c r="G9734" t="s">
        <v>399</v>
      </c>
      <c r="H9734">
        <v>850</v>
      </c>
      <c r="J9734" t="s">
        <v>22634</v>
      </c>
      <c r="K9734" s="132" t="str">
        <f>IFERROR(IFERROR(INDEX(Кат!$O:$O,MATCH($C9734,Кат!$I:$I,0)),INDEX(Торг!$L:$L,MATCH($C9734,Торг!$I:$I,0))),"")</f>
        <v/>
      </c>
      <c r="L9734" s="132" t="str">
        <f>IFERROR(IFERROR(INDEX(Кат!$A:$A,MATCH($C9734,Кат!$I:$I,0)),INDEX(Торг!$A:$A,MATCH($C9734,Торг!$I:$I,0))),"")</f>
        <v/>
      </c>
      <c r="M9734" s="132" t="str">
        <f>IFERROR(IFERROR(INDEX(Кат!$B:$B,MATCH($C9734,Кат!$I:$I,0)),INDEX(Торг!$B:$B,MATCH($C9734,Торг!$I:$I,0))),"")</f>
        <v/>
      </c>
      <c r="N9734" s="132" t="str">
        <f t="shared" si="151"/>
        <v>НЕИЗВЕСТНЫЙ БРЕНД ПТ90</v>
      </c>
      <c r="O9734" s="132" t="str">
        <f>IFERROR(IFERROR(INDEX(Кат!$B:$B,MATCH($N9734,Кат!$I:$I,0)),INDEX(Торг!$B:$B,MATCH($N9734,Торг!$I:$I,0))),"")</f>
        <v/>
      </c>
    </row>
    <row r="9735" spans="1:15">
      <c r="A9735" t="s">
        <v>21348</v>
      </c>
      <c r="C9735" s="191" t="s">
        <v>11514</v>
      </c>
      <c r="E9735" t="s">
        <v>11538</v>
      </c>
      <c r="F9735" t="s">
        <v>3823</v>
      </c>
      <c r="G9735" t="s">
        <v>375</v>
      </c>
      <c r="H9735">
        <v>1150</v>
      </c>
      <c r="J9735" t="s">
        <v>22634</v>
      </c>
      <c r="K9735" s="132" t="str">
        <f>IFERROR(IFERROR(INDEX(Кат!$O:$O,MATCH($C9735,Кат!$I:$I,0)),INDEX(Торг!$L:$L,MATCH($C9735,Торг!$I:$I,0))),"")</f>
        <v/>
      </c>
      <c r="L9735" s="132" t="str">
        <f>IFERROR(IFERROR(INDEX(Кат!$A:$A,MATCH($C9735,Кат!$I:$I,0)),INDEX(Торг!$A:$A,MATCH($C9735,Торг!$I:$I,0))),"")</f>
        <v/>
      </c>
      <c r="M9735" s="132" t="str">
        <f>IFERROR(IFERROR(INDEX(Кат!$B:$B,MATCH($C9735,Кат!$I:$I,0)),INDEX(Торг!$B:$B,MATCH($C9735,Торг!$I:$I,0))),"")</f>
        <v/>
      </c>
      <c r="N9735" s="132" t="str">
        <f t="shared" si="151"/>
        <v>НЕИЗВЕСТНЫЙ БРЕНД ПК21213</v>
      </c>
      <c r="O9735" s="132" t="str">
        <f>IFERROR(IFERROR(INDEX(Кат!$B:$B,MATCH($N9735,Кат!$I:$I,0)),INDEX(Торг!$B:$B,MATCH($N9735,Торг!$I:$I,0))),"")</f>
        <v/>
      </c>
    </row>
    <row r="9736" spans="1:15">
      <c r="A9736" t="s">
        <v>21349</v>
      </c>
      <c r="C9736" s="191" t="s">
        <v>11539</v>
      </c>
      <c r="E9736" t="s">
        <v>11540</v>
      </c>
      <c r="F9736" t="s">
        <v>3823</v>
      </c>
      <c r="G9736" t="s">
        <v>399</v>
      </c>
      <c r="H9736">
        <v>700</v>
      </c>
      <c r="J9736" t="s">
        <v>22634</v>
      </c>
      <c r="K9736" s="132" t="str">
        <f>IFERROR(IFERROR(INDEX(Кат!$O:$O,MATCH($C9736,Кат!$I:$I,0)),INDEX(Торг!$L:$L,MATCH($C9736,Торг!$I:$I,0))),"")</f>
        <v/>
      </c>
      <c r="L9736" s="132" t="str">
        <f>IFERROR(IFERROR(INDEX(Кат!$A:$A,MATCH($C9736,Кат!$I:$I,0)),INDEX(Торг!$A:$A,MATCH($C9736,Торг!$I:$I,0))),"")</f>
        <v/>
      </c>
      <c r="M9736" s="132" t="str">
        <f>IFERROR(IFERROR(INDEX(Кат!$B:$B,MATCH($C9736,Кат!$I:$I,0)),INDEX(Торг!$B:$B,MATCH($C9736,Торг!$I:$I,0))),"")</f>
        <v/>
      </c>
      <c r="N9736" s="132" t="str">
        <f t="shared" ref="N9736:N9799" si="152">_xlfn.CONCAT(F9736," ",C9736)</f>
        <v>НЕИЗВЕСТНЫЙ БРЕНД ПТLarg</v>
      </c>
      <c r="O9736" s="132" t="str">
        <f>IFERROR(IFERROR(INDEX(Кат!$B:$B,MATCH($N9736,Кат!$I:$I,0)),INDEX(Торг!$B:$B,MATCH($N9736,Торг!$I:$I,0))),"")</f>
        <v/>
      </c>
    </row>
    <row r="9737" spans="1:15">
      <c r="A9737" t="s">
        <v>21350</v>
      </c>
      <c r="C9737" s="191" t="s">
        <v>11541</v>
      </c>
      <c r="E9737" t="s">
        <v>11542</v>
      </c>
      <c r="F9737" t="s">
        <v>3823</v>
      </c>
      <c r="G9737" t="s">
        <v>399</v>
      </c>
      <c r="H9737">
        <v>500</v>
      </c>
      <c r="J9737" t="s">
        <v>22634</v>
      </c>
      <c r="K9737" s="132" t="str">
        <f>IFERROR(IFERROR(INDEX(Кат!$O:$O,MATCH($C9737,Кат!$I:$I,0)),INDEX(Торг!$L:$L,MATCH($C9737,Торг!$I:$I,0))),"")</f>
        <v/>
      </c>
      <c r="L9737" s="132" t="str">
        <f>IFERROR(IFERROR(INDEX(Кат!$A:$A,MATCH($C9737,Кат!$I:$I,0)),INDEX(Торг!$A:$A,MATCH($C9737,Торг!$I:$I,0))),"")</f>
        <v/>
      </c>
      <c r="M9737" s="132" t="str">
        <f>IFERROR(IFERROR(INDEX(Кат!$B:$B,MATCH($C9737,Кат!$I:$I,0)),INDEX(Торг!$B:$B,MATCH($C9737,Торг!$I:$I,0))),"")</f>
        <v/>
      </c>
      <c r="N9737" s="132" t="str">
        <f t="shared" si="152"/>
        <v>НЕИЗВЕСТНЫЙ БРЕНД ПБ2110-РБ</v>
      </c>
      <c r="O9737" s="132" t="str">
        <f>IFERROR(IFERROR(INDEX(Кат!$B:$B,MATCH($N9737,Кат!$I:$I,0)),INDEX(Торг!$B:$B,MATCH($N9737,Торг!$I:$I,0))),"")</f>
        <v/>
      </c>
    </row>
    <row r="9738" spans="1:15">
      <c r="A9738" t="s">
        <v>21351</v>
      </c>
      <c r="C9738" s="191" t="s">
        <v>11543</v>
      </c>
      <c r="E9738" t="s">
        <v>11544</v>
      </c>
      <c r="F9738" t="s">
        <v>3823</v>
      </c>
      <c r="G9738" t="s">
        <v>399</v>
      </c>
      <c r="H9738">
        <v>700</v>
      </c>
      <c r="J9738" t="s">
        <v>22634</v>
      </c>
      <c r="K9738" s="132" t="str">
        <f>IFERROR(IFERROR(INDEX(Кат!$O:$O,MATCH($C9738,Кат!$I:$I,0)),INDEX(Торг!$L:$L,MATCH($C9738,Торг!$I:$I,0))),"")</f>
        <v/>
      </c>
      <c r="L9738" s="132" t="str">
        <f>IFERROR(IFERROR(INDEX(Кат!$A:$A,MATCH($C9738,Кат!$I:$I,0)),INDEX(Торг!$A:$A,MATCH($C9738,Торг!$I:$I,0))),"")</f>
        <v/>
      </c>
      <c r="M9738" s="132" t="str">
        <f>IFERROR(IFERROR(INDEX(Кат!$B:$B,MATCH($C9738,Кат!$I:$I,0)),INDEX(Торг!$B:$B,MATCH($C9738,Торг!$I:$I,0))),"")</f>
        <v/>
      </c>
      <c r="N9738" s="132" t="str">
        <f t="shared" si="152"/>
        <v>НЕИЗВЕСТНЫЙ БРЕНД ПБ2114-РБ</v>
      </c>
      <c r="O9738" s="132" t="str">
        <f>IFERROR(IFERROR(INDEX(Кат!$B:$B,MATCH($N9738,Кат!$I:$I,0)),INDEX(Торг!$B:$B,MATCH($N9738,Торг!$I:$I,0))),"")</f>
        <v/>
      </c>
    </row>
    <row r="9739" spans="1:15">
      <c r="A9739" t="s">
        <v>21352</v>
      </c>
      <c r="C9739" s="191" t="s">
        <v>11545</v>
      </c>
      <c r="E9739" t="s">
        <v>11546</v>
      </c>
      <c r="F9739" t="s">
        <v>3823</v>
      </c>
      <c r="G9739" t="s">
        <v>399</v>
      </c>
      <c r="H9739">
        <v>600</v>
      </c>
      <c r="J9739" t="s">
        <v>22634</v>
      </c>
      <c r="K9739" s="132" t="str">
        <f>IFERROR(IFERROR(INDEX(Кат!$O:$O,MATCH($C9739,Кат!$I:$I,0)),INDEX(Торг!$L:$L,MATCH($C9739,Торг!$I:$I,0))),"")</f>
        <v/>
      </c>
      <c r="L9739" s="132" t="str">
        <f>IFERROR(IFERROR(INDEX(Кат!$A:$A,MATCH($C9739,Кат!$I:$I,0)),INDEX(Торг!$A:$A,MATCH($C9739,Торг!$I:$I,0))),"")</f>
        <v/>
      </c>
      <c r="M9739" s="132" t="str">
        <f>IFERROR(IFERROR(INDEX(Кат!$B:$B,MATCH($C9739,Кат!$I:$I,0)),INDEX(Торг!$B:$B,MATCH($C9739,Торг!$I:$I,0))),"")</f>
        <v/>
      </c>
      <c r="N9739" s="132" t="str">
        <f t="shared" si="152"/>
        <v>НЕИЗВЕСТНЫЙ БРЕНД ПБ2101</v>
      </c>
      <c r="O9739" s="132" t="str">
        <f>IFERROR(IFERROR(INDEX(Кат!$B:$B,MATCH($N9739,Кат!$I:$I,0)),INDEX(Торг!$B:$B,MATCH($N9739,Торг!$I:$I,0))),"")</f>
        <v/>
      </c>
    </row>
    <row r="9740" spans="1:15">
      <c r="A9740" t="s">
        <v>21353</v>
      </c>
      <c r="C9740" s="191" t="s">
        <v>11547</v>
      </c>
      <c r="E9740" t="s">
        <v>14218</v>
      </c>
      <c r="F9740" t="s">
        <v>3823</v>
      </c>
      <c r="G9740" t="s">
        <v>399</v>
      </c>
      <c r="H9740">
        <v>600</v>
      </c>
      <c r="J9740" t="s">
        <v>22634</v>
      </c>
      <c r="K9740" s="132" t="str">
        <f>IFERROR(IFERROR(INDEX(Кат!$O:$O,MATCH($C9740,Кат!$I:$I,0)),INDEX(Торг!$L:$L,MATCH($C9740,Торг!$I:$I,0))),"")</f>
        <v/>
      </c>
      <c r="L9740" s="132" t="str">
        <f>IFERROR(IFERROR(INDEX(Кат!$A:$A,MATCH($C9740,Кат!$I:$I,0)),INDEX(Торг!$A:$A,MATCH($C9740,Торг!$I:$I,0))),"")</f>
        <v/>
      </c>
      <c r="M9740" s="132" t="str">
        <f>IFERROR(IFERROR(INDEX(Кат!$B:$B,MATCH($C9740,Кат!$I:$I,0)),INDEX(Торг!$B:$B,MATCH($C9740,Торг!$I:$I,0))),"")</f>
        <v/>
      </c>
      <c r="N9740" s="132" t="str">
        <f t="shared" si="152"/>
        <v>НЕИЗВЕСТНЫЙ БРЕНД ПБ2110</v>
      </c>
      <c r="O9740" s="132" t="str">
        <f>IFERROR(IFERROR(INDEX(Кат!$B:$B,MATCH($N9740,Кат!$I:$I,0)),INDEX(Торг!$B:$B,MATCH($N9740,Торг!$I:$I,0))),"")</f>
        <v/>
      </c>
    </row>
    <row r="9741" spans="1:15">
      <c r="A9741" t="s">
        <v>21354</v>
      </c>
      <c r="C9741" s="191" t="s">
        <v>11548</v>
      </c>
      <c r="E9741" t="s">
        <v>11549</v>
      </c>
      <c r="F9741" t="s">
        <v>3823</v>
      </c>
      <c r="G9741" t="s">
        <v>399</v>
      </c>
      <c r="H9741">
        <v>600</v>
      </c>
      <c r="J9741" t="s">
        <v>22634</v>
      </c>
      <c r="K9741" s="132" t="str">
        <f>IFERROR(IFERROR(INDEX(Кат!$O:$O,MATCH($C9741,Кат!$I:$I,0)),INDEX(Торг!$L:$L,MATCH($C9741,Торг!$I:$I,0))),"")</f>
        <v/>
      </c>
      <c r="L9741" s="132" t="str">
        <f>IFERROR(IFERROR(INDEX(Кат!$A:$A,MATCH($C9741,Кат!$I:$I,0)),INDEX(Торг!$A:$A,MATCH($C9741,Торг!$I:$I,0))),"")</f>
        <v/>
      </c>
      <c r="M9741" s="132" t="str">
        <f>IFERROR(IFERROR(INDEX(Кат!$B:$B,MATCH($C9741,Кат!$I:$I,0)),INDEX(Торг!$B:$B,MATCH($C9741,Торг!$I:$I,0))),"")</f>
        <v/>
      </c>
      <c r="N9741" s="132" t="str">
        <f t="shared" si="152"/>
        <v>НЕИЗВЕСТНЫЙ БРЕНД ПБ2114</v>
      </c>
      <c r="O9741" s="132" t="str">
        <f>IFERROR(IFERROR(INDEX(Кат!$B:$B,MATCH($N9741,Кат!$I:$I,0)),INDEX(Торг!$B:$B,MATCH($N9741,Торг!$I:$I,0))),"")</f>
        <v/>
      </c>
    </row>
    <row r="9742" spans="1:15">
      <c r="A9742" t="s">
        <v>21355</v>
      </c>
      <c r="C9742" s="191" t="s">
        <v>11550</v>
      </c>
      <c r="E9742" t="s">
        <v>11551</v>
      </c>
      <c r="F9742" t="s">
        <v>3823</v>
      </c>
      <c r="G9742" t="s">
        <v>399</v>
      </c>
      <c r="H9742">
        <v>900</v>
      </c>
      <c r="J9742" t="s">
        <v>22634</v>
      </c>
      <c r="K9742" s="132" t="str">
        <f>IFERROR(IFERROR(INDEX(Кат!$O:$O,MATCH($C9742,Кат!$I:$I,0)),INDEX(Торг!$L:$L,MATCH($C9742,Торг!$I:$I,0))),"")</f>
        <v/>
      </c>
      <c r="L9742" s="132" t="str">
        <f>IFERROR(IFERROR(INDEX(Кат!$A:$A,MATCH($C9742,Кат!$I:$I,0)),INDEX(Торг!$A:$A,MATCH($C9742,Торг!$I:$I,0))),"")</f>
        <v/>
      </c>
      <c r="M9742" s="132" t="str">
        <f>IFERROR(IFERROR(INDEX(Кат!$B:$B,MATCH($C9742,Кат!$I:$I,0)),INDEX(Торг!$B:$B,MATCH($C9742,Торг!$I:$I,0))),"")</f>
        <v/>
      </c>
      <c r="N9742" s="132" t="str">
        <f t="shared" si="152"/>
        <v>НЕИЗВЕСТНЫЙ БРЕНД ПБ2123</v>
      </c>
      <c r="O9742" s="132" t="str">
        <f>IFERROR(IFERROR(INDEX(Кат!$B:$B,MATCH($N9742,Кат!$I:$I,0)),INDEX(Торг!$B:$B,MATCH($N9742,Торг!$I:$I,0))),"")</f>
        <v/>
      </c>
    </row>
    <row r="9743" spans="1:15">
      <c r="A9743" t="s">
        <v>21356</v>
      </c>
      <c r="C9743" s="191" t="s">
        <v>11552</v>
      </c>
      <c r="E9743" t="s">
        <v>11553</v>
      </c>
      <c r="F9743" t="s">
        <v>3823</v>
      </c>
      <c r="G9743" t="s">
        <v>399</v>
      </c>
      <c r="H9743">
        <v>450</v>
      </c>
      <c r="J9743" t="s">
        <v>22634</v>
      </c>
      <c r="K9743" s="132" t="str">
        <f>IFERROR(IFERROR(INDEX(Кат!$O:$O,MATCH($C9743,Кат!$I:$I,0)),INDEX(Торг!$L:$L,MATCH($C9743,Торг!$I:$I,0))),"")</f>
        <v/>
      </c>
      <c r="L9743" s="132" t="str">
        <f>IFERROR(IFERROR(INDEX(Кат!$A:$A,MATCH($C9743,Кат!$I:$I,0)),INDEX(Торг!$A:$A,MATCH($C9743,Торг!$I:$I,0))),"")</f>
        <v/>
      </c>
      <c r="M9743" s="132" t="str">
        <f>IFERROR(IFERROR(INDEX(Кат!$B:$B,MATCH($C9743,Кат!$I:$I,0)),INDEX(Торг!$B:$B,MATCH($C9743,Торг!$I:$I,0))),"")</f>
        <v/>
      </c>
      <c r="N9743" s="132" t="str">
        <f t="shared" si="152"/>
        <v>НЕИЗВЕСТНЫЙ БРЕНД ПБ2190</v>
      </c>
      <c r="O9743" s="132" t="str">
        <f>IFERROR(IFERROR(INDEX(Кат!$B:$B,MATCH($N9743,Кат!$I:$I,0)),INDEX(Торг!$B:$B,MATCH($N9743,Торг!$I:$I,0))),"")</f>
        <v/>
      </c>
    </row>
    <row r="9744" spans="1:15">
      <c r="A9744" t="s">
        <v>21357</v>
      </c>
      <c r="C9744" s="191" t="s">
        <v>11554</v>
      </c>
      <c r="E9744" t="s">
        <v>11555</v>
      </c>
      <c r="F9744" t="s">
        <v>3823</v>
      </c>
      <c r="G9744" t="s">
        <v>399</v>
      </c>
      <c r="H9744">
        <v>900</v>
      </c>
      <c r="J9744" t="s">
        <v>22634</v>
      </c>
      <c r="K9744" s="132" t="str">
        <f>IFERROR(IFERROR(INDEX(Кат!$O:$O,MATCH($C9744,Кат!$I:$I,0)),INDEX(Торг!$L:$L,MATCH($C9744,Торг!$I:$I,0))),"")</f>
        <v/>
      </c>
      <c r="L9744" s="132" t="str">
        <f>IFERROR(IFERROR(INDEX(Кат!$A:$A,MATCH($C9744,Кат!$I:$I,0)),INDEX(Торг!$A:$A,MATCH($C9744,Торг!$I:$I,0))),"")</f>
        <v/>
      </c>
      <c r="M9744" s="132" t="str">
        <f>IFERROR(IFERROR(INDEX(Кат!$B:$B,MATCH($C9744,Кат!$I:$I,0)),INDEX(Торг!$B:$B,MATCH($C9744,Торг!$I:$I,0))),"")</f>
        <v/>
      </c>
      <c r="N9744" s="132" t="str">
        <f t="shared" si="152"/>
        <v>НЕИЗВЕСТНЫЙ БРЕНД ПБ2181</v>
      </c>
      <c r="O9744" s="132" t="str">
        <f>IFERROR(IFERROR(INDEX(Кат!$B:$B,MATCH($N9744,Кат!$I:$I,0)),INDEX(Торг!$B:$B,MATCH($N9744,Торг!$I:$I,0))),"")</f>
        <v/>
      </c>
    </row>
    <row r="9745" spans="1:15">
      <c r="A9745" t="s">
        <v>24794</v>
      </c>
      <c r="C9745" s="191"/>
      <c r="E9745" t="s">
        <v>24795</v>
      </c>
      <c r="J9745" t="s">
        <v>22634</v>
      </c>
      <c r="K9745" s="132" t="str">
        <f>IFERROR(IFERROR(INDEX(Кат!$O:$O,MATCH($C9745,Кат!$I:$I,0)),INDEX(Торг!$L:$L,MATCH($C9745,Торг!$I:$I,0))),"")</f>
        <v/>
      </c>
      <c r="L9745" s="132" t="str">
        <f>IFERROR(IFERROR(INDEX(Кат!$A:$A,MATCH($C9745,Кат!$I:$I,0)),INDEX(Торг!$A:$A,MATCH($C9745,Торг!$I:$I,0))),"")</f>
        <v/>
      </c>
      <c r="M9745" s="132" t="str">
        <f>IFERROR(IFERROR(INDEX(Кат!$B:$B,MATCH($C9745,Кат!$I:$I,0)),INDEX(Торг!$B:$B,MATCH($C9745,Торг!$I:$I,0))),"")</f>
        <v/>
      </c>
      <c r="N9745" s="132" t="str">
        <f t="shared" si="152"/>
        <v xml:space="preserve"> </v>
      </c>
      <c r="O9745" s="132" t="str">
        <f>IFERROR(IFERROR(INDEX(Кат!$B:$B,MATCH($N9745,Кат!$I:$I,0)),INDEX(Торг!$B:$B,MATCH($N9745,Торг!$I:$I,0))),"")</f>
        <v/>
      </c>
    </row>
    <row r="9746" spans="1:15">
      <c r="A9746" t="s">
        <v>21358</v>
      </c>
      <c r="C9746" s="191" t="s">
        <v>11556</v>
      </c>
      <c r="E9746" t="s">
        <v>11557</v>
      </c>
      <c r="F9746" t="s">
        <v>11558</v>
      </c>
      <c r="G9746" t="s">
        <v>375</v>
      </c>
      <c r="H9746">
        <v>40</v>
      </c>
      <c r="J9746" t="s">
        <v>22634</v>
      </c>
      <c r="K9746" s="132" t="str">
        <f>IFERROR(IFERROR(INDEX(Кат!$O:$O,MATCH($C9746,Кат!$I:$I,0)),INDEX(Торг!$L:$L,MATCH($C9746,Торг!$I:$I,0))),"")</f>
        <v/>
      </c>
      <c r="L9746" s="132" t="str">
        <f>IFERROR(IFERROR(INDEX(Кат!$A:$A,MATCH($C9746,Кат!$I:$I,0)),INDEX(Торг!$A:$A,MATCH($C9746,Торг!$I:$I,0))),"")</f>
        <v/>
      </c>
      <c r="M9746" s="132" t="str">
        <f>IFERROR(IFERROR(INDEX(Кат!$B:$B,MATCH($C9746,Кат!$I:$I,0)),INDEX(Торг!$B:$B,MATCH($C9746,Торг!$I:$I,0))),"")</f>
        <v/>
      </c>
      <c r="N9746" s="132" t="str">
        <f t="shared" si="152"/>
        <v>ПОПУТЧИК C-118</v>
      </c>
      <c r="O9746" s="132" t="str">
        <f>IFERROR(IFERROR(INDEX(Кат!$B:$B,MATCH($N9746,Кат!$I:$I,0)),INDEX(Торг!$B:$B,MATCH($N9746,Торг!$I:$I,0))),"")</f>
        <v/>
      </c>
    </row>
    <row r="9747" spans="1:15">
      <c r="A9747" t="s">
        <v>21359</v>
      </c>
      <c r="C9747" s="191" t="s">
        <v>11559</v>
      </c>
      <c r="E9747" t="s">
        <v>11560</v>
      </c>
      <c r="F9747" t="s">
        <v>11558</v>
      </c>
      <c r="G9747" t="s">
        <v>375</v>
      </c>
      <c r="H9747">
        <v>40</v>
      </c>
      <c r="J9747" t="s">
        <v>22634</v>
      </c>
      <c r="K9747" s="132" t="str">
        <f>IFERROR(IFERROR(INDEX(Кат!$O:$O,MATCH($C9747,Кат!$I:$I,0)),INDEX(Торг!$L:$L,MATCH($C9747,Торг!$I:$I,0))),"")</f>
        <v/>
      </c>
      <c r="L9747" s="132" t="str">
        <f>IFERROR(IFERROR(INDEX(Кат!$A:$A,MATCH($C9747,Кат!$I:$I,0)),INDEX(Торг!$A:$A,MATCH($C9747,Торг!$I:$I,0))),"")</f>
        <v/>
      </c>
      <c r="M9747" s="132" t="str">
        <f>IFERROR(IFERROR(INDEX(Кат!$B:$B,MATCH($C9747,Кат!$I:$I,0)),INDEX(Торг!$B:$B,MATCH($C9747,Торг!$I:$I,0))),"")</f>
        <v/>
      </c>
      <c r="N9747" s="132" t="str">
        <f t="shared" si="152"/>
        <v>ПОПУТЧИК C-119</v>
      </c>
      <c r="O9747" s="132" t="str">
        <f>IFERROR(IFERROR(INDEX(Кат!$B:$B,MATCH($N9747,Кат!$I:$I,0)),INDEX(Торг!$B:$B,MATCH($N9747,Торг!$I:$I,0))),"")</f>
        <v/>
      </c>
    </row>
    <row r="9748" spans="1:15">
      <c r="A9748" t="s">
        <v>21360</v>
      </c>
      <c r="C9748" s="191" t="s">
        <v>11561</v>
      </c>
      <c r="E9748" t="s">
        <v>11562</v>
      </c>
      <c r="F9748" t="s">
        <v>11558</v>
      </c>
      <c r="G9748" t="s">
        <v>375</v>
      </c>
      <c r="H9748">
        <v>40</v>
      </c>
      <c r="J9748" t="s">
        <v>22634</v>
      </c>
      <c r="K9748" s="132" t="str">
        <f>IFERROR(IFERROR(INDEX(Кат!$O:$O,MATCH($C9748,Кат!$I:$I,0)),INDEX(Торг!$L:$L,MATCH($C9748,Торг!$I:$I,0))),"")</f>
        <v/>
      </c>
      <c r="L9748" s="132" t="str">
        <f>IFERROR(IFERROR(INDEX(Кат!$A:$A,MATCH($C9748,Кат!$I:$I,0)),INDEX(Торг!$A:$A,MATCH($C9748,Торг!$I:$I,0))),"")</f>
        <v/>
      </c>
      <c r="M9748" s="132" t="str">
        <f>IFERROR(IFERROR(INDEX(Кат!$B:$B,MATCH($C9748,Кат!$I:$I,0)),INDEX(Торг!$B:$B,MATCH($C9748,Торг!$I:$I,0))),"")</f>
        <v/>
      </c>
      <c r="N9748" s="132" t="str">
        <f t="shared" si="152"/>
        <v>ПОПУТЧИК C-120</v>
      </c>
      <c r="O9748" s="132" t="str">
        <f>IFERROR(IFERROR(INDEX(Кат!$B:$B,MATCH($N9748,Кат!$I:$I,0)),INDEX(Торг!$B:$B,MATCH($N9748,Торг!$I:$I,0))),"")</f>
        <v/>
      </c>
    </row>
    <row r="9749" spans="1:15">
      <c r="A9749" t="s">
        <v>21361</v>
      </c>
      <c r="C9749" s="191" t="s">
        <v>11563</v>
      </c>
      <c r="E9749" t="s">
        <v>11564</v>
      </c>
      <c r="F9749" t="s">
        <v>11558</v>
      </c>
      <c r="G9749" t="s">
        <v>375</v>
      </c>
      <c r="H9749">
        <v>40</v>
      </c>
      <c r="J9749" t="s">
        <v>22634</v>
      </c>
      <c r="K9749" s="132" t="str">
        <f>IFERROR(IFERROR(INDEX(Кат!$O:$O,MATCH($C9749,Кат!$I:$I,0)),INDEX(Торг!$L:$L,MATCH($C9749,Торг!$I:$I,0))),"")</f>
        <v/>
      </c>
      <c r="L9749" s="132" t="str">
        <f>IFERROR(IFERROR(INDEX(Кат!$A:$A,MATCH($C9749,Кат!$I:$I,0)),INDEX(Торг!$A:$A,MATCH($C9749,Торг!$I:$I,0))),"")</f>
        <v/>
      </c>
      <c r="M9749" s="132" t="str">
        <f>IFERROR(IFERROR(INDEX(Кат!$B:$B,MATCH($C9749,Кат!$I:$I,0)),INDEX(Торг!$B:$B,MATCH($C9749,Торг!$I:$I,0))),"")</f>
        <v/>
      </c>
      <c r="N9749" s="132" t="str">
        <f t="shared" si="152"/>
        <v>ПОПУТЧИК C-123</v>
      </c>
      <c r="O9749" s="132" t="str">
        <f>IFERROR(IFERROR(INDEX(Кат!$B:$B,MATCH($N9749,Кат!$I:$I,0)),INDEX(Торг!$B:$B,MATCH($N9749,Торг!$I:$I,0))),"")</f>
        <v/>
      </c>
    </row>
    <row r="9750" spans="1:15">
      <c r="A9750" t="s">
        <v>21362</v>
      </c>
      <c r="C9750" s="191" t="s">
        <v>11565</v>
      </c>
      <c r="E9750" t="s">
        <v>11566</v>
      </c>
      <c r="F9750" t="s">
        <v>11558</v>
      </c>
      <c r="G9750" t="s">
        <v>375</v>
      </c>
      <c r="H9750">
        <v>40</v>
      </c>
      <c r="J9750" t="s">
        <v>22634</v>
      </c>
      <c r="K9750" s="132" t="str">
        <f>IFERROR(IFERROR(INDEX(Кат!$O:$O,MATCH($C9750,Кат!$I:$I,0)),INDEX(Торг!$L:$L,MATCH($C9750,Торг!$I:$I,0))),"")</f>
        <v/>
      </c>
      <c r="L9750" s="132" t="str">
        <f>IFERROR(IFERROR(INDEX(Кат!$A:$A,MATCH($C9750,Кат!$I:$I,0)),INDEX(Торг!$A:$A,MATCH($C9750,Торг!$I:$I,0))),"")</f>
        <v/>
      </c>
      <c r="M9750" s="132" t="str">
        <f>IFERROR(IFERROR(INDEX(Кат!$B:$B,MATCH($C9750,Кат!$I:$I,0)),INDEX(Торг!$B:$B,MATCH($C9750,Торг!$I:$I,0))),"")</f>
        <v/>
      </c>
      <c r="N9750" s="132" t="str">
        <f t="shared" si="152"/>
        <v>ПОПУТЧИК C-124</v>
      </c>
      <c r="O9750" s="132" t="str">
        <f>IFERROR(IFERROR(INDEX(Кат!$B:$B,MATCH($N9750,Кат!$I:$I,0)),INDEX(Торг!$B:$B,MATCH($N9750,Торг!$I:$I,0))),"")</f>
        <v/>
      </c>
    </row>
    <row r="9751" spans="1:15">
      <c r="A9751" t="s">
        <v>21363</v>
      </c>
      <c r="C9751" s="191" t="s">
        <v>11567</v>
      </c>
      <c r="E9751" t="s">
        <v>11568</v>
      </c>
      <c r="F9751" t="s">
        <v>11558</v>
      </c>
      <c r="G9751" t="s">
        <v>375</v>
      </c>
      <c r="H9751">
        <v>40</v>
      </c>
      <c r="J9751" t="s">
        <v>22634</v>
      </c>
      <c r="K9751" s="132" t="str">
        <f>IFERROR(IFERROR(INDEX(Кат!$O:$O,MATCH($C9751,Кат!$I:$I,0)),INDEX(Торг!$L:$L,MATCH($C9751,Торг!$I:$I,0))),"")</f>
        <v/>
      </c>
      <c r="L9751" s="132" t="str">
        <f>IFERROR(IFERROR(INDEX(Кат!$A:$A,MATCH($C9751,Кат!$I:$I,0)),INDEX(Торг!$A:$A,MATCH($C9751,Торг!$I:$I,0))),"")</f>
        <v/>
      </c>
      <c r="M9751" s="132" t="str">
        <f>IFERROR(IFERROR(INDEX(Кат!$B:$B,MATCH($C9751,Кат!$I:$I,0)),INDEX(Торг!$B:$B,MATCH($C9751,Торг!$I:$I,0))),"")</f>
        <v/>
      </c>
      <c r="N9751" s="132" t="str">
        <f t="shared" si="152"/>
        <v>ПОПУТЧИК C-121</v>
      </c>
      <c r="O9751" s="132" t="str">
        <f>IFERROR(IFERROR(INDEX(Кат!$B:$B,MATCH($N9751,Кат!$I:$I,0)),INDEX(Торг!$B:$B,MATCH($N9751,Торг!$I:$I,0))),"")</f>
        <v/>
      </c>
    </row>
    <row r="9752" spans="1:15">
      <c r="A9752" t="s">
        <v>21364</v>
      </c>
      <c r="C9752" s="191" t="s">
        <v>11569</v>
      </c>
      <c r="E9752" t="s">
        <v>11570</v>
      </c>
      <c r="F9752" t="s">
        <v>11558</v>
      </c>
      <c r="G9752" t="s">
        <v>399</v>
      </c>
      <c r="H9752">
        <v>220</v>
      </c>
      <c r="J9752" t="s">
        <v>22634</v>
      </c>
      <c r="K9752" s="132" t="str">
        <f>IFERROR(IFERROR(INDEX(Кат!$O:$O,MATCH($C9752,Кат!$I:$I,0)),INDEX(Торг!$L:$L,MATCH($C9752,Торг!$I:$I,0))),"")</f>
        <v/>
      </c>
      <c r="L9752" s="132" t="str">
        <f>IFERROR(IFERROR(INDEX(Кат!$A:$A,MATCH($C9752,Кат!$I:$I,0)),INDEX(Торг!$A:$A,MATCH($C9752,Торг!$I:$I,0))),"")</f>
        <v/>
      </c>
      <c r="M9752" s="132" t="str">
        <f>IFERROR(IFERROR(INDEX(Кат!$B:$B,MATCH($C9752,Кат!$I:$I,0)),INDEX(Торг!$B:$B,MATCH($C9752,Торг!$I:$I,0))),"")</f>
        <v/>
      </c>
      <c r="N9752" s="132" t="str">
        <f t="shared" si="152"/>
        <v>ПОПУТЧИК C-101</v>
      </c>
      <c r="O9752" s="132" t="str">
        <f>IFERROR(IFERROR(INDEX(Кат!$B:$B,MATCH($N9752,Кат!$I:$I,0)),INDEX(Торг!$B:$B,MATCH($N9752,Торг!$I:$I,0))),"")</f>
        <v/>
      </c>
    </row>
    <row r="9753" spans="1:15">
      <c r="A9753" t="s">
        <v>21365</v>
      </c>
      <c r="C9753" s="191" t="s">
        <v>11571</v>
      </c>
      <c r="E9753" t="s">
        <v>11572</v>
      </c>
      <c r="F9753" t="s">
        <v>11558</v>
      </c>
      <c r="G9753" t="s">
        <v>399</v>
      </c>
      <c r="H9753">
        <v>220</v>
      </c>
      <c r="J9753" t="s">
        <v>22634</v>
      </c>
      <c r="K9753" s="132" t="str">
        <f>IFERROR(IFERROR(INDEX(Кат!$O:$O,MATCH($C9753,Кат!$I:$I,0)),INDEX(Торг!$L:$L,MATCH($C9753,Торг!$I:$I,0))),"")</f>
        <v/>
      </c>
      <c r="L9753" s="132" t="str">
        <f>IFERROR(IFERROR(INDEX(Кат!$A:$A,MATCH($C9753,Кат!$I:$I,0)),INDEX(Торг!$A:$A,MATCH($C9753,Торг!$I:$I,0))),"")</f>
        <v/>
      </c>
      <c r="M9753" s="132" t="str">
        <f>IFERROR(IFERROR(INDEX(Кат!$B:$B,MATCH($C9753,Кат!$I:$I,0)),INDEX(Торг!$B:$B,MATCH($C9753,Торг!$I:$I,0))),"")</f>
        <v/>
      </c>
      <c r="N9753" s="132" t="str">
        <f t="shared" si="152"/>
        <v>ПОПУТЧИК C-102</v>
      </c>
      <c r="O9753" s="132" t="str">
        <f>IFERROR(IFERROR(INDEX(Кат!$B:$B,MATCH($N9753,Кат!$I:$I,0)),INDEX(Торг!$B:$B,MATCH($N9753,Торг!$I:$I,0))),"")</f>
        <v/>
      </c>
    </row>
    <row r="9754" spans="1:15">
      <c r="A9754" t="s">
        <v>21366</v>
      </c>
      <c r="C9754" s="191" t="s">
        <v>11573</v>
      </c>
      <c r="E9754" t="s">
        <v>11574</v>
      </c>
      <c r="F9754" t="s">
        <v>11558</v>
      </c>
      <c r="G9754" t="s">
        <v>399</v>
      </c>
      <c r="H9754">
        <v>220</v>
      </c>
      <c r="J9754" t="s">
        <v>22634</v>
      </c>
      <c r="K9754" s="132" t="str">
        <f>IFERROR(IFERROR(INDEX(Кат!$O:$O,MATCH($C9754,Кат!$I:$I,0)),INDEX(Торг!$L:$L,MATCH($C9754,Торг!$I:$I,0))),"")</f>
        <v/>
      </c>
      <c r="L9754" s="132" t="str">
        <f>IFERROR(IFERROR(INDEX(Кат!$A:$A,MATCH($C9754,Кат!$I:$I,0)),INDEX(Торг!$A:$A,MATCH($C9754,Торг!$I:$I,0))),"")</f>
        <v/>
      </c>
      <c r="M9754" s="132" t="str">
        <f>IFERROR(IFERROR(INDEX(Кат!$B:$B,MATCH($C9754,Кат!$I:$I,0)),INDEX(Торг!$B:$B,MATCH($C9754,Торг!$I:$I,0))),"")</f>
        <v/>
      </c>
      <c r="N9754" s="132" t="str">
        <f t="shared" si="152"/>
        <v>ПОПУТЧИК C-103</v>
      </c>
      <c r="O9754" s="132" t="str">
        <f>IFERROR(IFERROR(INDEX(Кат!$B:$B,MATCH($N9754,Кат!$I:$I,0)),INDEX(Торг!$B:$B,MATCH($N9754,Торг!$I:$I,0))),"")</f>
        <v/>
      </c>
    </row>
    <row r="9755" spans="1:15">
      <c r="A9755" t="s">
        <v>21367</v>
      </c>
      <c r="C9755" s="191" t="s">
        <v>11575</v>
      </c>
      <c r="E9755" t="s">
        <v>11576</v>
      </c>
      <c r="F9755" t="s">
        <v>11558</v>
      </c>
      <c r="G9755" t="s">
        <v>399</v>
      </c>
      <c r="H9755">
        <v>220</v>
      </c>
      <c r="J9755" t="s">
        <v>22634</v>
      </c>
      <c r="K9755" s="132" t="str">
        <f>IFERROR(IFERROR(INDEX(Кат!$O:$O,MATCH($C9755,Кат!$I:$I,0)),INDEX(Торг!$L:$L,MATCH($C9755,Торг!$I:$I,0))),"")</f>
        <v/>
      </c>
      <c r="L9755" s="132" t="str">
        <f>IFERROR(IFERROR(INDEX(Кат!$A:$A,MATCH($C9755,Кат!$I:$I,0)),INDEX(Торг!$A:$A,MATCH($C9755,Торг!$I:$I,0))),"")</f>
        <v/>
      </c>
      <c r="M9755" s="132" t="str">
        <f>IFERROR(IFERROR(INDEX(Кат!$B:$B,MATCH($C9755,Кат!$I:$I,0)),INDEX(Торг!$B:$B,MATCH($C9755,Торг!$I:$I,0))),"")</f>
        <v/>
      </c>
      <c r="N9755" s="132" t="str">
        <f t="shared" si="152"/>
        <v>ПОПУТЧИК C-104</v>
      </c>
      <c r="O9755" s="132" t="str">
        <f>IFERROR(IFERROR(INDEX(Кат!$B:$B,MATCH($N9755,Кат!$I:$I,0)),INDEX(Торг!$B:$B,MATCH($N9755,Торг!$I:$I,0))),"")</f>
        <v/>
      </c>
    </row>
    <row r="9756" spans="1:15">
      <c r="A9756" t="s">
        <v>21368</v>
      </c>
      <c r="C9756" s="191" t="s">
        <v>11577</v>
      </c>
      <c r="E9756" t="s">
        <v>11578</v>
      </c>
      <c r="F9756" t="s">
        <v>11558</v>
      </c>
      <c r="G9756" t="s">
        <v>399</v>
      </c>
      <c r="H9756">
        <v>220</v>
      </c>
      <c r="J9756" t="s">
        <v>22634</v>
      </c>
      <c r="K9756" s="132" t="str">
        <f>IFERROR(IFERROR(INDEX(Кат!$O:$O,MATCH($C9756,Кат!$I:$I,0)),INDEX(Торг!$L:$L,MATCH($C9756,Торг!$I:$I,0))),"")</f>
        <v/>
      </c>
      <c r="L9756" s="132" t="str">
        <f>IFERROR(IFERROR(INDEX(Кат!$A:$A,MATCH($C9756,Кат!$I:$I,0)),INDEX(Торг!$A:$A,MATCH($C9756,Торг!$I:$I,0))),"")</f>
        <v/>
      </c>
      <c r="M9756" s="132" t="str">
        <f>IFERROR(IFERROR(INDEX(Кат!$B:$B,MATCH($C9756,Кат!$I:$I,0)),INDEX(Торг!$B:$B,MATCH($C9756,Торг!$I:$I,0))),"")</f>
        <v/>
      </c>
      <c r="N9756" s="132" t="str">
        <f t="shared" si="152"/>
        <v>ПОПУТЧИК C-105</v>
      </c>
      <c r="O9756" s="132" t="str">
        <f>IFERROR(IFERROR(INDEX(Кат!$B:$B,MATCH($N9756,Кат!$I:$I,0)),INDEX(Торг!$B:$B,MATCH($N9756,Торг!$I:$I,0))),"")</f>
        <v/>
      </c>
    </row>
    <row r="9757" spans="1:15">
      <c r="A9757" t="s">
        <v>21369</v>
      </c>
      <c r="C9757" s="191" t="s">
        <v>11579</v>
      </c>
      <c r="E9757" t="s">
        <v>11580</v>
      </c>
      <c r="F9757" t="s">
        <v>11558</v>
      </c>
      <c r="G9757" t="s">
        <v>399</v>
      </c>
      <c r="H9757">
        <v>220</v>
      </c>
      <c r="J9757" t="s">
        <v>22634</v>
      </c>
      <c r="K9757" s="132" t="str">
        <f>IFERROR(IFERROR(INDEX(Кат!$O:$O,MATCH($C9757,Кат!$I:$I,0)),INDEX(Торг!$L:$L,MATCH($C9757,Торг!$I:$I,0))),"")</f>
        <v/>
      </c>
      <c r="L9757" s="132" t="str">
        <f>IFERROR(IFERROR(INDEX(Кат!$A:$A,MATCH($C9757,Кат!$I:$I,0)),INDEX(Торг!$A:$A,MATCH($C9757,Торг!$I:$I,0))),"")</f>
        <v/>
      </c>
      <c r="M9757" s="132" t="str">
        <f>IFERROR(IFERROR(INDEX(Кат!$B:$B,MATCH($C9757,Кат!$I:$I,0)),INDEX(Торг!$B:$B,MATCH($C9757,Торг!$I:$I,0))),"")</f>
        <v/>
      </c>
      <c r="N9757" s="132" t="str">
        <f t="shared" si="152"/>
        <v>ПОПУТЧИК C-106</v>
      </c>
      <c r="O9757" s="132" t="str">
        <f>IFERROR(IFERROR(INDEX(Кат!$B:$B,MATCH($N9757,Кат!$I:$I,0)),INDEX(Торг!$B:$B,MATCH($N9757,Торг!$I:$I,0))),"")</f>
        <v/>
      </c>
    </row>
    <row r="9758" spans="1:15">
      <c r="A9758" t="s">
        <v>21370</v>
      </c>
      <c r="C9758" s="191" t="s">
        <v>11581</v>
      </c>
      <c r="E9758" t="s">
        <v>11582</v>
      </c>
      <c r="F9758" t="s">
        <v>11558</v>
      </c>
      <c r="G9758" t="s">
        <v>399</v>
      </c>
      <c r="H9758">
        <v>220</v>
      </c>
      <c r="J9758" t="s">
        <v>22634</v>
      </c>
      <c r="K9758" s="132" t="str">
        <f>IFERROR(IFERROR(INDEX(Кат!$O:$O,MATCH($C9758,Кат!$I:$I,0)),INDEX(Торг!$L:$L,MATCH($C9758,Торг!$I:$I,0))),"")</f>
        <v/>
      </c>
      <c r="L9758" s="132" t="str">
        <f>IFERROR(IFERROR(INDEX(Кат!$A:$A,MATCH($C9758,Кат!$I:$I,0)),INDEX(Торг!$A:$A,MATCH($C9758,Торг!$I:$I,0))),"")</f>
        <v/>
      </c>
      <c r="M9758" s="132" t="str">
        <f>IFERROR(IFERROR(INDEX(Кат!$B:$B,MATCH($C9758,Кат!$I:$I,0)),INDEX(Торг!$B:$B,MATCH($C9758,Торг!$I:$I,0))),"")</f>
        <v/>
      </c>
      <c r="N9758" s="132" t="str">
        <f t="shared" si="152"/>
        <v>ПОПУТЧИК C-107</v>
      </c>
      <c r="O9758" s="132" t="str">
        <f>IFERROR(IFERROR(INDEX(Кат!$B:$B,MATCH($N9758,Кат!$I:$I,0)),INDEX(Торг!$B:$B,MATCH($N9758,Торг!$I:$I,0))),"")</f>
        <v/>
      </c>
    </row>
    <row r="9759" spans="1:15">
      <c r="A9759" t="s">
        <v>21371</v>
      </c>
      <c r="C9759" s="191" t="s">
        <v>11583</v>
      </c>
      <c r="E9759" t="s">
        <v>11584</v>
      </c>
      <c r="F9759" t="s">
        <v>11558</v>
      </c>
      <c r="G9759" t="s">
        <v>399</v>
      </c>
      <c r="H9759">
        <v>220</v>
      </c>
      <c r="J9759" t="s">
        <v>22634</v>
      </c>
      <c r="K9759" s="132" t="str">
        <f>IFERROR(IFERROR(INDEX(Кат!$O:$O,MATCH($C9759,Кат!$I:$I,0)),INDEX(Торг!$L:$L,MATCH($C9759,Торг!$I:$I,0))),"")</f>
        <v/>
      </c>
      <c r="L9759" s="132" t="str">
        <f>IFERROR(IFERROR(INDEX(Кат!$A:$A,MATCH($C9759,Кат!$I:$I,0)),INDEX(Торг!$A:$A,MATCH($C9759,Торг!$I:$I,0))),"")</f>
        <v/>
      </c>
      <c r="M9759" s="132" t="str">
        <f>IFERROR(IFERROR(INDEX(Кат!$B:$B,MATCH($C9759,Кат!$I:$I,0)),INDEX(Торг!$B:$B,MATCH($C9759,Торг!$I:$I,0))),"")</f>
        <v/>
      </c>
      <c r="N9759" s="132" t="str">
        <f t="shared" si="152"/>
        <v>ПОПУТЧИК C-108</v>
      </c>
      <c r="O9759" s="132" t="str">
        <f>IFERROR(IFERROR(INDEX(Кат!$B:$B,MATCH($N9759,Кат!$I:$I,0)),INDEX(Торг!$B:$B,MATCH($N9759,Торг!$I:$I,0))),"")</f>
        <v/>
      </c>
    </row>
    <row r="9760" spans="1:15">
      <c r="A9760" t="s">
        <v>21372</v>
      </c>
      <c r="C9760" s="191" t="s">
        <v>11585</v>
      </c>
      <c r="E9760" t="s">
        <v>11586</v>
      </c>
      <c r="F9760" t="s">
        <v>11558</v>
      </c>
      <c r="G9760" t="s">
        <v>399</v>
      </c>
      <c r="H9760">
        <v>220</v>
      </c>
      <c r="J9760" t="s">
        <v>22634</v>
      </c>
      <c r="K9760" s="132" t="str">
        <f>IFERROR(IFERROR(INDEX(Кат!$O:$O,MATCH($C9760,Кат!$I:$I,0)),INDEX(Торг!$L:$L,MATCH($C9760,Торг!$I:$I,0))),"")</f>
        <v/>
      </c>
      <c r="L9760" s="132" t="str">
        <f>IFERROR(IFERROR(INDEX(Кат!$A:$A,MATCH($C9760,Кат!$I:$I,0)),INDEX(Торг!$A:$A,MATCH($C9760,Торг!$I:$I,0))),"")</f>
        <v/>
      </c>
      <c r="M9760" s="132" t="str">
        <f>IFERROR(IFERROR(INDEX(Кат!$B:$B,MATCH($C9760,Кат!$I:$I,0)),INDEX(Торг!$B:$B,MATCH($C9760,Торг!$I:$I,0))),"")</f>
        <v/>
      </c>
      <c r="N9760" s="132" t="str">
        <f t="shared" si="152"/>
        <v>ПОПУТЧИК C-109</v>
      </c>
      <c r="O9760" s="132" t="str">
        <f>IFERROR(IFERROR(INDEX(Кат!$B:$B,MATCH($N9760,Кат!$I:$I,0)),INDEX(Торг!$B:$B,MATCH($N9760,Торг!$I:$I,0))),"")</f>
        <v/>
      </c>
    </row>
    <row r="9761" spans="1:15">
      <c r="A9761" t="s">
        <v>21373</v>
      </c>
      <c r="C9761" s="191" t="s">
        <v>11587</v>
      </c>
      <c r="E9761" t="s">
        <v>11588</v>
      </c>
      <c r="F9761" t="s">
        <v>11558</v>
      </c>
      <c r="G9761" t="s">
        <v>399</v>
      </c>
      <c r="H9761">
        <v>220</v>
      </c>
      <c r="J9761" t="s">
        <v>22634</v>
      </c>
      <c r="K9761" s="132" t="str">
        <f>IFERROR(IFERROR(INDEX(Кат!$O:$O,MATCH($C9761,Кат!$I:$I,0)),INDEX(Торг!$L:$L,MATCH($C9761,Торг!$I:$I,0))),"")</f>
        <v/>
      </c>
      <c r="L9761" s="132" t="str">
        <f>IFERROR(IFERROR(INDEX(Кат!$A:$A,MATCH($C9761,Кат!$I:$I,0)),INDEX(Торг!$A:$A,MATCH($C9761,Торг!$I:$I,0))),"")</f>
        <v/>
      </c>
      <c r="M9761" s="132" t="str">
        <f>IFERROR(IFERROR(INDEX(Кат!$B:$B,MATCH($C9761,Кат!$I:$I,0)),INDEX(Торг!$B:$B,MATCH($C9761,Торг!$I:$I,0))),"")</f>
        <v/>
      </c>
      <c r="N9761" s="132" t="str">
        <f t="shared" si="152"/>
        <v>ПОПУТЧИК C-110</v>
      </c>
      <c r="O9761" s="132" t="str">
        <f>IFERROR(IFERROR(INDEX(Кат!$B:$B,MATCH($N9761,Кат!$I:$I,0)),INDEX(Торг!$B:$B,MATCH($N9761,Торг!$I:$I,0))),"")</f>
        <v/>
      </c>
    </row>
    <row r="9762" spans="1:15">
      <c r="A9762" t="s">
        <v>21374</v>
      </c>
      <c r="C9762" s="191" t="s">
        <v>11589</v>
      </c>
      <c r="E9762" t="s">
        <v>11590</v>
      </c>
      <c r="F9762" t="s">
        <v>11558</v>
      </c>
      <c r="G9762" t="s">
        <v>399</v>
      </c>
      <c r="H9762">
        <v>220</v>
      </c>
      <c r="J9762" t="s">
        <v>22634</v>
      </c>
      <c r="K9762" s="132" t="str">
        <f>IFERROR(IFERROR(INDEX(Кат!$O:$O,MATCH($C9762,Кат!$I:$I,0)),INDEX(Торг!$L:$L,MATCH($C9762,Торг!$I:$I,0))),"")</f>
        <v/>
      </c>
      <c r="L9762" s="132" t="str">
        <f>IFERROR(IFERROR(INDEX(Кат!$A:$A,MATCH($C9762,Кат!$I:$I,0)),INDEX(Торг!$A:$A,MATCH($C9762,Торг!$I:$I,0))),"")</f>
        <v/>
      </c>
      <c r="M9762" s="132" t="str">
        <f>IFERROR(IFERROR(INDEX(Кат!$B:$B,MATCH($C9762,Кат!$I:$I,0)),INDEX(Торг!$B:$B,MATCH($C9762,Торг!$I:$I,0))),"")</f>
        <v/>
      </c>
      <c r="N9762" s="132" t="str">
        <f t="shared" si="152"/>
        <v>ПОПУТЧИК C-111</v>
      </c>
      <c r="O9762" s="132" t="str">
        <f>IFERROR(IFERROR(INDEX(Кат!$B:$B,MATCH($N9762,Кат!$I:$I,0)),INDEX(Торг!$B:$B,MATCH($N9762,Торг!$I:$I,0))),"")</f>
        <v/>
      </c>
    </row>
    <row r="9763" spans="1:15">
      <c r="A9763" t="s">
        <v>21375</v>
      </c>
      <c r="C9763" s="191" t="s">
        <v>11591</v>
      </c>
      <c r="E9763" t="s">
        <v>11592</v>
      </c>
      <c r="F9763" t="s">
        <v>11558</v>
      </c>
      <c r="G9763" t="s">
        <v>399</v>
      </c>
      <c r="H9763">
        <v>220</v>
      </c>
      <c r="J9763" t="s">
        <v>22634</v>
      </c>
      <c r="K9763" s="132" t="str">
        <f>IFERROR(IFERROR(INDEX(Кат!$O:$O,MATCH($C9763,Кат!$I:$I,0)),INDEX(Торг!$L:$L,MATCH($C9763,Торг!$I:$I,0))),"")</f>
        <v/>
      </c>
      <c r="L9763" s="132" t="str">
        <f>IFERROR(IFERROR(INDEX(Кат!$A:$A,MATCH($C9763,Кат!$I:$I,0)),INDEX(Торг!$A:$A,MATCH($C9763,Торг!$I:$I,0))),"")</f>
        <v/>
      </c>
      <c r="M9763" s="132" t="str">
        <f>IFERROR(IFERROR(INDEX(Кат!$B:$B,MATCH($C9763,Кат!$I:$I,0)),INDEX(Торг!$B:$B,MATCH($C9763,Торг!$I:$I,0))),"")</f>
        <v/>
      </c>
      <c r="N9763" s="132" t="str">
        <f t="shared" si="152"/>
        <v>ПОПУТЧИК C-112</v>
      </c>
      <c r="O9763" s="132" t="str">
        <f>IFERROR(IFERROR(INDEX(Кат!$B:$B,MATCH($N9763,Кат!$I:$I,0)),INDEX(Торг!$B:$B,MATCH($N9763,Торг!$I:$I,0))),"")</f>
        <v/>
      </c>
    </row>
    <row r="9764" spans="1:15">
      <c r="A9764" t="s">
        <v>21376</v>
      </c>
      <c r="C9764" s="191" t="s">
        <v>11593</v>
      </c>
      <c r="E9764" t="s">
        <v>11594</v>
      </c>
      <c r="F9764" t="s">
        <v>11558</v>
      </c>
      <c r="G9764" t="s">
        <v>399</v>
      </c>
      <c r="H9764">
        <v>220</v>
      </c>
      <c r="J9764" t="s">
        <v>22634</v>
      </c>
      <c r="K9764" s="132" t="str">
        <f>IFERROR(IFERROR(INDEX(Кат!$O:$O,MATCH($C9764,Кат!$I:$I,0)),INDEX(Торг!$L:$L,MATCH($C9764,Торг!$I:$I,0))),"")</f>
        <v/>
      </c>
      <c r="L9764" s="132" t="str">
        <f>IFERROR(IFERROR(INDEX(Кат!$A:$A,MATCH($C9764,Кат!$I:$I,0)),INDEX(Торг!$A:$A,MATCH($C9764,Торг!$I:$I,0))),"")</f>
        <v/>
      </c>
      <c r="M9764" s="132" t="str">
        <f>IFERROR(IFERROR(INDEX(Кат!$B:$B,MATCH($C9764,Кат!$I:$I,0)),INDEX(Торг!$B:$B,MATCH($C9764,Торг!$I:$I,0))),"")</f>
        <v/>
      </c>
      <c r="N9764" s="132" t="str">
        <f t="shared" si="152"/>
        <v>ПОПУТЧИК C-113</v>
      </c>
      <c r="O9764" s="132" t="str">
        <f>IFERROR(IFERROR(INDEX(Кат!$B:$B,MATCH($N9764,Кат!$I:$I,0)),INDEX(Торг!$B:$B,MATCH($N9764,Торг!$I:$I,0))),"")</f>
        <v/>
      </c>
    </row>
    <row r="9765" spans="1:15">
      <c r="A9765" t="s">
        <v>21377</v>
      </c>
      <c r="C9765" s="191" t="s">
        <v>11595</v>
      </c>
      <c r="E9765" t="s">
        <v>11596</v>
      </c>
      <c r="F9765" t="s">
        <v>11558</v>
      </c>
      <c r="G9765" t="s">
        <v>399</v>
      </c>
      <c r="H9765">
        <v>220</v>
      </c>
      <c r="J9765" t="s">
        <v>22634</v>
      </c>
      <c r="K9765" s="132" t="str">
        <f>IFERROR(IFERROR(INDEX(Кат!$O:$O,MATCH($C9765,Кат!$I:$I,0)),INDEX(Торг!$L:$L,MATCH($C9765,Торг!$I:$I,0))),"")</f>
        <v/>
      </c>
      <c r="L9765" s="132" t="str">
        <f>IFERROR(IFERROR(INDEX(Кат!$A:$A,MATCH($C9765,Кат!$I:$I,0)),INDEX(Торг!$A:$A,MATCH($C9765,Торг!$I:$I,0))),"")</f>
        <v/>
      </c>
      <c r="M9765" s="132" t="str">
        <f>IFERROR(IFERROR(INDEX(Кат!$B:$B,MATCH($C9765,Кат!$I:$I,0)),INDEX(Торг!$B:$B,MATCH($C9765,Торг!$I:$I,0))),"")</f>
        <v/>
      </c>
      <c r="N9765" s="132" t="str">
        <f t="shared" si="152"/>
        <v>ПОПУТЧИК C-114</v>
      </c>
      <c r="O9765" s="132" t="str">
        <f>IFERROR(IFERROR(INDEX(Кат!$B:$B,MATCH($N9765,Кат!$I:$I,0)),INDEX(Торг!$B:$B,MATCH($N9765,Торг!$I:$I,0))),"")</f>
        <v/>
      </c>
    </row>
    <row r="9766" spans="1:15">
      <c r="A9766" t="s">
        <v>24796</v>
      </c>
      <c r="C9766" s="191"/>
      <c r="E9766" t="s">
        <v>24797</v>
      </c>
      <c r="J9766" t="s">
        <v>22634</v>
      </c>
      <c r="K9766" s="132" t="str">
        <f>IFERROR(IFERROR(INDEX(Кат!$O:$O,MATCH($C9766,Кат!$I:$I,0)),INDEX(Торг!$L:$L,MATCH($C9766,Торг!$I:$I,0))),"")</f>
        <v/>
      </c>
      <c r="L9766" s="132" t="str">
        <f>IFERROR(IFERROR(INDEX(Кат!$A:$A,MATCH($C9766,Кат!$I:$I,0)),INDEX(Торг!$A:$A,MATCH($C9766,Торг!$I:$I,0))),"")</f>
        <v/>
      </c>
      <c r="M9766" s="132" t="str">
        <f>IFERROR(IFERROR(INDEX(Кат!$B:$B,MATCH($C9766,Кат!$I:$I,0)),INDEX(Торг!$B:$B,MATCH($C9766,Торг!$I:$I,0))),"")</f>
        <v/>
      </c>
      <c r="N9766" s="132" t="str">
        <f t="shared" si="152"/>
        <v xml:space="preserve"> </v>
      </c>
      <c r="O9766" s="132" t="str">
        <f>IFERROR(IFERROR(INDEX(Кат!$B:$B,MATCH($N9766,Кат!$I:$I,0)),INDEX(Торг!$B:$B,MATCH($N9766,Торг!$I:$I,0))),"")</f>
        <v/>
      </c>
    </row>
    <row r="9767" spans="1:15">
      <c r="A9767" t="s">
        <v>24798</v>
      </c>
      <c r="C9767" s="191"/>
      <c r="E9767" t="s">
        <v>23978</v>
      </c>
      <c r="J9767" t="s">
        <v>22634</v>
      </c>
      <c r="K9767" s="132" t="str">
        <f>IFERROR(IFERROR(INDEX(Кат!$O:$O,MATCH($C9767,Кат!$I:$I,0)),INDEX(Торг!$L:$L,MATCH($C9767,Торг!$I:$I,0))),"")</f>
        <v/>
      </c>
      <c r="L9767" s="132" t="str">
        <f>IFERROR(IFERROR(INDEX(Кат!$A:$A,MATCH($C9767,Кат!$I:$I,0)),INDEX(Торг!$A:$A,MATCH($C9767,Торг!$I:$I,0))),"")</f>
        <v/>
      </c>
      <c r="M9767" s="132" t="str">
        <f>IFERROR(IFERROR(INDEX(Кат!$B:$B,MATCH($C9767,Кат!$I:$I,0)),INDEX(Торг!$B:$B,MATCH($C9767,Торг!$I:$I,0))),"")</f>
        <v/>
      </c>
      <c r="N9767" s="132" t="str">
        <f t="shared" si="152"/>
        <v xml:space="preserve"> </v>
      </c>
      <c r="O9767" s="132" t="str">
        <f>IFERROR(IFERROR(INDEX(Кат!$B:$B,MATCH($N9767,Кат!$I:$I,0)),INDEX(Торг!$B:$B,MATCH($N9767,Торг!$I:$I,0))),"")</f>
        <v/>
      </c>
    </row>
    <row r="9768" spans="1:15">
      <c r="A9768" t="s">
        <v>21378</v>
      </c>
      <c r="C9768" s="191" t="s">
        <v>11597</v>
      </c>
      <c r="E9768" t="s">
        <v>11598</v>
      </c>
      <c r="F9768" t="s">
        <v>4054</v>
      </c>
      <c r="G9768" t="s">
        <v>399</v>
      </c>
      <c r="H9768">
        <v>5350</v>
      </c>
      <c r="J9768" t="s">
        <v>22634</v>
      </c>
      <c r="K9768" s="132" t="str">
        <f>IFERROR(IFERROR(INDEX(Кат!$O:$O,MATCH($C9768,Кат!$I:$I,0)),INDEX(Торг!$L:$L,MATCH($C9768,Торг!$I:$I,0))),"")</f>
        <v/>
      </c>
      <c r="L9768" s="132" t="str">
        <f>IFERROR(IFERROR(INDEX(Кат!$A:$A,MATCH($C9768,Кат!$I:$I,0)),INDEX(Торг!$A:$A,MATCH($C9768,Торг!$I:$I,0))),"")</f>
        <v/>
      </c>
      <c r="M9768" s="132" t="str">
        <f>IFERROR(IFERROR(INDEX(Кат!$B:$B,MATCH($C9768,Кат!$I:$I,0)),INDEX(Торг!$B:$B,MATCH($C9768,Торг!$I:$I,0))),"")</f>
        <v/>
      </c>
      <c r="N9768" s="132" t="str">
        <f t="shared" si="152"/>
        <v>ПРАМО ЛР1119.1300008-00</v>
      </c>
      <c r="O9768" s="132" t="str">
        <f>IFERROR(IFERROR(INDEX(Кат!$B:$B,MATCH($N9768,Кат!$I:$I,0)),INDEX(Торг!$B:$B,MATCH($N9768,Торг!$I:$I,0))),"")</f>
        <v/>
      </c>
    </row>
    <row r="9769" spans="1:15">
      <c r="A9769" t="s">
        <v>21379</v>
      </c>
      <c r="C9769" s="191" t="s">
        <v>14538</v>
      </c>
      <c r="E9769" t="s">
        <v>14539</v>
      </c>
      <c r="F9769" t="s">
        <v>4054</v>
      </c>
      <c r="G9769" t="s">
        <v>399</v>
      </c>
      <c r="H9769">
        <v>4400</v>
      </c>
      <c r="J9769" t="s">
        <v>22634</v>
      </c>
      <c r="K9769" s="132" t="str">
        <f>IFERROR(IFERROR(INDEX(Кат!$O:$O,MATCH($C9769,Кат!$I:$I,0)),INDEX(Торг!$L:$L,MATCH($C9769,Торг!$I:$I,0))),"")</f>
        <v/>
      </c>
      <c r="L9769" s="132" t="str">
        <f>IFERROR(IFERROR(INDEX(Кат!$A:$A,MATCH($C9769,Кат!$I:$I,0)),INDEX(Торг!$A:$A,MATCH($C9769,Торг!$I:$I,0))),"")</f>
        <v/>
      </c>
      <c r="M9769" s="132" t="str">
        <f>IFERROR(IFERROR(INDEX(Кат!$B:$B,MATCH($C9769,Кат!$I:$I,0)),INDEX(Торг!$B:$B,MATCH($C9769,Торг!$I:$I,0))),"")</f>
        <v/>
      </c>
      <c r="N9769" s="132" t="str">
        <f t="shared" si="152"/>
        <v>ПРАМО ЛР2123-8112010</v>
      </c>
      <c r="O9769" s="132" t="str">
        <f>IFERROR(IFERROR(INDEX(Кат!$B:$B,MATCH($N9769,Кат!$I:$I,0)),INDEX(Торг!$B:$B,MATCH($N9769,Торг!$I:$I,0))),"")</f>
        <v/>
      </c>
    </row>
    <row r="9770" spans="1:15">
      <c r="A9770" t="s">
        <v>21380</v>
      </c>
      <c r="C9770" s="191" t="s">
        <v>11599</v>
      </c>
      <c r="E9770" t="s">
        <v>11600</v>
      </c>
      <c r="F9770" t="s">
        <v>4054</v>
      </c>
      <c r="G9770" t="s">
        <v>399</v>
      </c>
      <c r="H9770">
        <v>4000</v>
      </c>
      <c r="J9770" t="s">
        <v>22634</v>
      </c>
      <c r="K9770" s="132" t="str">
        <f>IFERROR(IFERROR(INDEX(Кат!$O:$O,MATCH($C9770,Кат!$I:$I,0)),INDEX(Торг!$L:$L,MATCH($C9770,Торг!$I:$I,0))),"")</f>
        <v/>
      </c>
      <c r="L9770" s="132" t="str">
        <f>IFERROR(IFERROR(INDEX(Кат!$A:$A,MATCH($C9770,Кат!$I:$I,0)),INDEX(Торг!$A:$A,MATCH($C9770,Торг!$I:$I,0))),"")</f>
        <v/>
      </c>
      <c r="M9770" s="132" t="str">
        <f>IFERROR(IFERROR(INDEX(Кат!$B:$B,MATCH($C9770,Кат!$I:$I,0)),INDEX(Торг!$B:$B,MATCH($C9770,Торг!$I:$I,0))),"")</f>
        <v/>
      </c>
      <c r="N9770" s="132" t="str">
        <f t="shared" si="152"/>
        <v>ПРАМО ЛР21703.1300008-00</v>
      </c>
      <c r="O9770" s="132" t="str">
        <f>IFERROR(IFERROR(INDEX(Кат!$B:$B,MATCH($N9770,Кат!$I:$I,0)),INDEX(Торг!$B:$B,MATCH($N9770,Торг!$I:$I,0))),"")</f>
        <v/>
      </c>
    </row>
    <row r="9771" spans="1:15">
      <c r="A9771" t="s">
        <v>21381</v>
      </c>
      <c r="C9771" s="191" t="s">
        <v>11601</v>
      </c>
      <c r="E9771" t="s">
        <v>11602</v>
      </c>
      <c r="F9771" t="s">
        <v>4054</v>
      </c>
      <c r="G9771" t="s">
        <v>399</v>
      </c>
      <c r="H9771">
        <v>4100</v>
      </c>
      <c r="J9771" t="s">
        <v>22634</v>
      </c>
      <c r="K9771" s="132" t="str">
        <f>IFERROR(IFERROR(INDEX(Кат!$O:$O,MATCH($C9771,Кат!$I:$I,0)),INDEX(Торг!$L:$L,MATCH($C9771,Торг!$I:$I,0))),"")</f>
        <v/>
      </c>
      <c r="L9771" s="132" t="str">
        <f>IFERROR(IFERROR(INDEX(Кат!$A:$A,MATCH($C9771,Кат!$I:$I,0)),INDEX(Торг!$A:$A,MATCH($C9771,Торг!$I:$I,0))),"")</f>
        <v/>
      </c>
      <c r="M9771" s="132" t="str">
        <f>IFERROR(IFERROR(INDEX(Кат!$B:$B,MATCH($C9771,Кат!$I:$I,0)),INDEX(Торг!$B:$B,MATCH($C9771,Торг!$I:$I,0))),"")</f>
        <v/>
      </c>
      <c r="N9771" s="132" t="str">
        <f t="shared" si="152"/>
        <v>ПРАМО ЛР2170.1300008-00</v>
      </c>
      <c r="O9771" s="132" t="str">
        <f>IFERROR(IFERROR(INDEX(Кат!$B:$B,MATCH($N9771,Кат!$I:$I,0)),INDEX(Торг!$B:$B,MATCH($N9771,Торг!$I:$I,0))),"")</f>
        <v/>
      </c>
    </row>
    <row r="9772" spans="1:15">
      <c r="A9772" t="s">
        <v>21382</v>
      </c>
      <c r="C9772" s="191" t="s">
        <v>11603</v>
      </c>
      <c r="E9772" t="s">
        <v>11604</v>
      </c>
      <c r="F9772" t="s">
        <v>4054</v>
      </c>
      <c r="G9772" t="s">
        <v>399</v>
      </c>
      <c r="H9772">
        <v>3900</v>
      </c>
      <c r="J9772" t="s">
        <v>22634</v>
      </c>
      <c r="K9772" s="132" t="str">
        <f>IFERROR(IFERROR(INDEX(Кат!$O:$O,MATCH($C9772,Кат!$I:$I,0)),INDEX(Торг!$L:$L,MATCH($C9772,Торг!$I:$I,0))),"")</f>
        <v/>
      </c>
      <c r="L9772" s="132" t="str">
        <f>IFERROR(IFERROR(INDEX(Кат!$A:$A,MATCH($C9772,Кат!$I:$I,0)),INDEX(Торг!$A:$A,MATCH($C9772,Торг!$I:$I,0))),"")</f>
        <v/>
      </c>
      <c r="M9772" s="132" t="str">
        <f>IFERROR(IFERROR(INDEX(Кат!$B:$B,MATCH($C9772,Кат!$I:$I,0)),INDEX(Торг!$B:$B,MATCH($C9772,Торг!$I:$I,0))),"")</f>
        <v/>
      </c>
      <c r="N9772" s="132" t="str">
        <f t="shared" si="152"/>
        <v>ПРАМО ЛР2190.8112010</v>
      </c>
      <c r="O9772" s="132" t="str">
        <f>IFERROR(IFERROR(INDEX(Кат!$B:$B,MATCH($N9772,Кат!$I:$I,0)),INDEX(Торг!$B:$B,MATCH($N9772,Торг!$I:$I,0))),"")</f>
        <v/>
      </c>
    </row>
    <row r="9773" spans="1:15">
      <c r="A9773" t="s">
        <v>24799</v>
      </c>
      <c r="C9773" s="191"/>
      <c r="E9773" t="s">
        <v>23980</v>
      </c>
      <c r="J9773" t="s">
        <v>22634</v>
      </c>
      <c r="K9773" s="132" t="str">
        <f>IFERROR(IFERROR(INDEX(Кат!$O:$O,MATCH($C9773,Кат!$I:$I,0)),INDEX(Торг!$L:$L,MATCH($C9773,Торг!$I:$I,0))),"")</f>
        <v/>
      </c>
      <c r="L9773" s="132" t="str">
        <f>IFERROR(IFERROR(INDEX(Кат!$A:$A,MATCH($C9773,Кат!$I:$I,0)),INDEX(Торг!$A:$A,MATCH($C9773,Торг!$I:$I,0))),"")</f>
        <v/>
      </c>
      <c r="M9773" s="132" t="str">
        <f>IFERROR(IFERROR(INDEX(Кат!$B:$B,MATCH($C9773,Кат!$I:$I,0)),INDEX(Торг!$B:$B,MATCH($C9773,Торг!$I:$I,0))),"")</f>
        <v/>
      </c>
      <c r="N9773" s="132" t="str">
        <f t="shared" si="152"/>
        <v xml:space="preserve"> </v>
      </c>
      <c r="O9773" s="132" t="str">
        <f>IFERROR(IFERROR(INDEX(Кат!$B:$B,MATCH($N9773,Кат!$I:$I,0)),INDEX(Торг!$B:$B,MATCH($N9773,Торг!$I:$I,0))),"")</f>
        <v/>
      </c>
    </row>
    <row r="9774" spans="1:15">
      <c r="A9774" t="s">
        <v>21383</v>
      </c>
      <c r="C9774" s="191" t="s">
        <v>11605</v>
      </c>
      <c r="E9774" t="s">
        <v>11606</v>
      </c>
      <c r="F9774" t="s">
        <v>4054</v>
      </c>
      <c r="G9774" t="s">
        <v>399</v>
      </c>
      <c r="H9774">
        <v>950</v>
      </c>
      <c r="J9774" t="s">
        <v>22634</v>
      </c>
      <c r="K9774" s="132" t="str">
        <f>IFERROR(IFERROR(INDEX(Кат!$O:$O,MATCH($C9774,Кат!$I:$I,0)),INDEX(Торг!$L:$L,MATCH($C9774,Торг!$I:$I,0))),"")</f>
        <v/>
      </c>
      <c r="L9774" s="132" t="str">
        <f>IFERROR(IFERROR(INDEX(Кат!$A:$A,MATCH($C9774,Кат!$I:$I,0)),INDEX(Торг!$A:$A,MATCH($C9774,Торг!$I:$I,0))),"")</f>
        <v/>
      </c>
      <c r="M9774" s="132" t="str">
        <f>IFERROR(IFERROR(INDEX(Кат!$B:$B,MATCH($C9774,Кат!$I:$I,0)),INDEX(Торг!$B:$B,MATCH($C9774,Торг!$I:$I,0))),"")</f>
        <v/>
      </c>
      <c r="N9774" s="132" t="str">
        <f t="shared" si="152"/>
        <v>ПРАМО ЛР1118.8101060</v>
      </c>
      <c r="O9774" s="132" t="str">
        <f>IFERROR(IFERROR(INDEX(Кат!$B:$B,MATCH($N9774,Кат!$I:$I,0)),INDEX(Торг!$B:$B,MATCH($N9774,Торг!$I:$I,0))),"")</f>
        <v/>
      </c>
    </row>
    <row r="9775" spans="1:15">
      <c r="A9775" t="s">
        <v>21384</v>
      </c>
      <c r="C9775" s="191" t="s">
        <v>11607</v>
      </c>
      <c r="E9775" t="s">
        <v>11608</v>
      </c>
      <c r="F9775" t="s">
        <v>4054</v>
      </c>
      <c r="G9775" t="s">
        <v>399</v>
      </c>
      <c r="H9775">
        <v>750</v>
      </c>
      <c r="J9775" t="s">
        <v>22634</v>
      </c>
      <c r="K9775" s="132" t="str">
        <f>IFERROR(IFERROR(INDEX(Кат!$O:$O,MATCH($C9775,Кат!$I:$I,0)),INDEX(Торг!$L:$L,MATCH($C9775,Торг!$I:$I,0))),"")</f>
        <v/>
      </c>
      <c r="L9775" s="132" t="str">
        <f>IFERROR(IFERROR(INDEX(Кат!$A:$A,MATCH($C9775,Кат!$I:$I,0)),INDEX(Торг!$A:$A,MATCH($C9775,Торг!$I:$I,0))),"")</f>
        <v/>
      </c>
      <c r="M9775" s="132" t="str">
        <f>IFERROR(IFERROR(INDEX(Кат!$B:$B,MATCH($C9775,Кат!$I:$I,0)),INDEX(Торг!$B:$B,MATCH($C9775,Торг!$I:$I,0))),"")</f>
        <v/>
      </c>
      <c r="N9775" s="132" t="str">
        <f t="shared" si="152"/>
        <v>ПРАМО ЛР2105.8101060</v>
      </c>
      <c r="O9775" s="132" t="str">
        <f>IFERROR(IFERROR(INDEX(Кат!$B:$B,MATCH($N9775,Кат!$I:$I,0)),INDEX(Торг!$B:$B,MATCH($N9775,Торг!$I:$I,0))),"")</f>
        <v/>
      </c>
    </row>
    <row r="9776" spans="1:15">
      <c r="A9776" t="s">
        <v>21385</v>
      </c>
      <c r="C9776" s="191" t="s">
        <v>11609</v>
      </c>
      <c r="E9776" t="s">
        <v>11610</v>
      </c>
      <c r="F9776" t="s">
        <v>4054</v>
      </c>
      <c r="G9776" t="s">
        <v>399</v>
      </c>
      <c r="H9776">
        <v>710</v>
      </c>
      <c r="J9776" t="s">
        <v>22634</v>
      </c>
      <c r="K9776" s="132" t="str">
        <f>IFERROR(IFERROR(INDEX(Кат!$O:$O,MATCH($C9776,Кат!$I:$I,0)),INDEX(Торг!$L:$L,MATCH($C9776,Торг!$I:$I,0))),"")</f>
        <v/>
      </c>
      <c r="L9776" s="132" t="str">
        <f>IFERROR(IFERROR(INDEX(Кат!$A:$A,MATCH($C9776,Кат!$I:$I,0)),INDEX(Торг!$A:$A,MATCH($C9776,Торг!$I:$I,0))),"")</f>
        <v/>
      </c>
      <c r="M9776" s="132" t="str">
        <f>IFERROR(IFERROR(INDEX(Кат!$B:$B,MATCH($C9776,Кат!$I:$I,0)),INDEX(Торг!$B:$B,MATCH($C9776,Торг!$I:$I,0))),"")</f>
        <v/>
      </c>
      <c r="N9776" s="132" t="str">
        <f t="shared" si="152"/>
        <v>ПРАМО ЛР2106.8101060</v>
      </c>
      <c r="O9776" s="132" t="str">
        <f>IFERROR(IFERROR(INDEX(Кат!$B:$B,MATCH($N9776,Кат!$I:$I,0)),INDEX(Торг!$B:$B,MATCH($N9776,Торг!$I:$I,0))),"")</f>
        <v/>
      </c>
    </row>
    <row r="9777" spans="1:15">
      <c r="A9777" t="s">
        <v>21386</v>
      </c>
      <c r="C9777" s="191" t="s">
        <v>11611</v>
      </c>
      <c r="E9777" t="s">
        <v>11612</v>
      </c>
      <c r="F9777" t="s">
        <v>4054</v>
      </c>
      <c r="G9777" t="s">
        <v>399</v>
      </c>
      <c r="H9777">
        <v>750</v>
      </c>
      <c r="J9777" t="s">
        <v>22634</v>
      </c>
      <c r="K9777" s="132" t="str">
        <f>IFERROR(IFERROR(INDEX(Кат!$O:$O,MATCH($C9777,Кат!$I:$I,0)),INDEX(Торг!$L:$L,MATCH($C9777,Торг!$I:$I,0))),"")</f>
        <v/>
      </c>
      <c r="L9777" s="132" t="str">
        <f>IFERROR(IFERROR(INDEX(Кат!$A:$A,MATCH($C9777,Кат!$I:$I,0)),INDEX(Торг!$A:$A,MATCH($C9777,Торг!$I:$I,0))),"")</f>
        <v/>
      </c>
      <c r="M9777" s="132" t="str">
        <f>IFERROR(IFERROR(INDEX(Кат!$B:$B,MATCH($C9777,Кат!$I:$I,0)),INDEX(Торг!$B:$B,MATCH($C9777,Торг!$I:$I,0))),"")</f>
        <v/>
      </c>
      <c r="N9777" s="132" t="str">
        <f t="shared" si="152"/>
        <v>ПРАМО ЛР2108.8101060</v>
      </c>
      <c r="O9777" s="132" t="str">
        <f>IFERROR(IFERROR(INDEX(Кат!$B:$B,MATCH($N9777,Кат!$I:$I,0)),INDEX(Торг!$B:$B,MATCH($N9777,Торг!$I:$I,0))),"")</f>
        <v/>
      </c>
    </row>
    <row r="9778" spans="1:15">
      <c r="A9778" t="s">
        <v>21387</v>
      </c>
      <c r="C9778" s="191" t="s">
        <v>11613</v>
      </c>
      <c r="E9778" t="s">
        <v>11614</v>
      </c>
      <c r="F9778" t="s">
        <v>4054</v>
      </c>
      <c r="G9778" t="s">
        <v>399</v>
      </c>
      <c r="H9778">
        <v>600</v>
      </c>
      <c r="J9778" t="s">
        <v>22634</v>
      </c>
      <c r="K9778" s="132" t="str">
        <f>IFERROR(IFERROR(INDEX(Кат!$O:$O,MATCH($C9778,Кат!$I:$I,0)),INDEX(Торг!$L:$L,MATCH($C9778,Торг!$I:$I,0))),"")</f>
        <v/>
      </c>
      <c r="L9778" s="132" t="str">
        <f>IFERROR(IFERROR(INDEX(Кат!$A:$A,MATCH($C9778,Кат!$I:$I,0)),INDEX(Торг!$A:$A,MATCH($C9778,Торг!$I:$I,0))),"")</f>
        <v/>
      </c>
      <c r="M9778" s="132" t="str">
        <f>IFERROR(IFERROR(INDEX(Кат!$B:$B,MATCH($C9778,Кат!$I:$I,0)),INDEX(Торг!$B:$B,MATCH($C9778,Торг!$I:$I,0))),"")</f>
        <v/>
      </c>
      <c r="N9778" s="132" t="str">
        <f t="shared" si="152"/>
        <v>ПРАМО ЛР2110.8101060</v>
      </c>
      <c r="O9778" s="132" t="str">
        <f>IFERROR(IFERROR(INDEX(Кат!$B:$B,MATCH($N9778,Кат!$I:$I,0)),INDEX(Торг!$B:$B,MATCH($N9778,Торг!$I:$I,0))),"")</f>
        <v/>
      </c>
    </row>
    <row r="9779" spans="1:15">
      <c r="A9779" t="s">
        <v>21388</v>
      </c>
      <c r="C9779" s="191" t="s">
        <v>11615</v>
      </c>
      <c r="E9779" t="s">
        <v>11616</v>
      </c>
      <c r="F9779" t="s">
        <v>4054</v>
      </c>
      <c r="G9779" t="s">
        <v>399</v>
      </c>
      <c r="H9779">
        <v>760</v>
      </c>
      <c r="J9779" t="s">
        <v>22634</v>
      </c>
      <c r="K9779" s="132" t="str">
        <f>IFERROR(IFERROR(INDEX(Кат!$O:$O,MATCH($C9779,Кат!$I:$I,0)),INDEX(Торг!$L:$L,MATCH($C9779,Торг!$I:$I,0))),"")</f>
        <v/>
      </c>
      <c r="L9779" s="132" t="str">
        <f>IFERROR(IFERROR(INDEX(Кат!$A:$A,MATCH($C9779,Кат!$I:$I,0)),INDEX(Торг!$A:$A,MATCH($C9779,Торг!$I:$I,0))),"")</f>
        <v/>
      </c>
      <c r="M9779" s="132" t="str">
        <f>IFERROR(IFERROR(INDEX(Кат!$B:$B,MATCH($C9779,Кат!$I:$I,0)),INDEX(Торг!$B:$B,MATCH($C9779,Торг!$I:$I,0))),"")</f>
        <v/>
      </c>
      <c r="N9779" s="132" t="str">
        <f t="shared" si="152"/>
        <v>ПРАМО ЛР2111.8101060</v>
      </c>
      <c r="O9779" s="132" t="str">
        <f>IFERROR(IFERROR(INDEX(Кат!$B:$B,MATCH($N9779,Кат!$I:$I,0)),INDEX(Торг!$B:$B,MATCH($N9779,Торг!$I:$I,0))),"")</f>
        <v/>
      </c>
    </row>
    <row r="9780" spans="1:15">
      <c r="A9780" t="s">
        <v>21389</v>
      </c>
      <c r="C9780" s="191" t="s">
        <v>11617</v>
      </c>
      <c r="E9780" t="s">
        <v>11618</v>
      </c>
      <c r="F9780" t="s">
        <v>4054</v>
      </c>
      <c r="G9780" t="s">
        <v>399</v>
      </c>
      <c r="H9780">
        <v>810</v>
      </c>
      <c r="J9780" t="s">
        <v>22634</v>
      </c>
      <c r="K9780" s="132" t="str">
        <f>IFERROR(IFERROR(INDEX(Кат!$O:$O,MATCH($C9780,Кат!$I:$I,0)),INDEX(Торг!$L:$L,MATCH($C9780,Торг!$I:$I,0))),"")</f>
        <v/>
      </c>
      <c r="L9780" s="132" t="str">
        <f>IFERROR(IFERROR(INDEX(Кат!$A:$A,MATCH($C9780,Кат!$I:$I,0)),INDEX(Торг!$A:$A,MATCH($C9780,Торг!$I:$I,0))),"")</f>
        <v/>
      </c>
      <c r="M9780" s="132" t="str">
        <f>IFERROR(IFERROR(INDEX(Кат!$B:$B,MATCH($C9780,Кат!$I:$I,0)),INDEX(Торг!$B:$B,MATCH($C9780,Торг!$I:$I,0))),"")</f>
        <v/>
      </c>
      <c r="N9780" s="132" t="str">
        <f t="shared" si="152"/>
        <v>ПРАМО ЛР2123.8101060</v>
      </c>
      <c r="O9780" s="132" t="str">
        <f>IFERROR(IFERROR(INDEX(Кат!$B:$B,MATCH($N9780,Кат!$I:$I,0)),INDEX(Торг!$B:$B,MATCH($N9780,Торг!$I:$I,0))),"")</f>
        <v/>
      </c>
    </row>
    <row r="9781" spans="1:15">
      <c r="A9781" t="s">
        <v>21390</v>
      </c>
      <c r="C9781" s="191" t="s">
        <v>11619</v>
      </c>
      <c r="E9781" t="s">
        <v>11620</v>
      </c>
      <c r="F9781" t="s">
        <v>4054</v>
      </c>
      <c r="G9781" t="s">
        <v>399</v>
      </c>
      <c r="H9781">
        <v>2200</v>
      </c>
      <c r="J9781" t="s">
        <v>22634</v>
      </c>
      <c r="K9781" s="132" t="str">
        <f>IFERROR(IFERROR(INDEX(Кат!$O:$O,MATCH($C9781,Кат!$I:$I,0)),INDEX(Торг!$L:$L,MATCH($C9781,Торг!$I:$I,0))),"")</f>
        <v/>
      </c>
      <c r="L9781" s="132" t="str">
        <f>IFERROR(IFERROR(INDEX(Кат!$A:$A,MATCH($C9781,Кат!$I:$I,0)),INDEX(Торг!$A:$A,MATCH($C9781,Торг!$I:$I,0))),"")</f>
        <v/>
      </c>
      <c r="M9781" s="132" t="str">
        <f>IFERROR(IFERROR(INDEX(Кат!$B:$B,MATCH($C9781,Кат!$I:$I,0)),INDEX(Торг!$B:$B,MATCH($C9781,Торг!$I:$I,0))),"")</f>
        <v/>
      </c>
      <c r="N9781" s="132" t="str">
        <f t="shared" si="152"/>
        <v>ПРАМО ЛР2170.8116014-10</v>
      </c>
      <c r="O9781" s="132" t="str">
        <f>IFERROR(IFERROR(INDEX(Кат!$B:$B,MATCH($N9781,Кат!$I:$I,0)),INDEX(Торг!$B:$B,MATCH($N9781,Торг!$I:$I,0))),"")</f>
        <v/>
      </c>
    </row>
    <row r="9782" spans="1:15">
      <c r="A9782" t="s">
        <v>21391</v>
      </c>
      <c r="C9782" s="191" t="s">
        <v>11621</v>
      </c>
      <c r="E9782" t="s">
        <v>11622</v>
      </c>
      <c r="F9782" t="s">
        <v>4054</v>
      </c>
      <c r="G9782" t="s">
        <v>399</v>
      </c>
      <c r="H9782">
        <v>1600</v>
      </c>
      <c r="J9782" t="s">
        <v>22634</v>
      </c>
      <c r="K9782" s="132" t="str">
        <f>IFERROR(IFERROR(INDEX(Кат!$O:$O,MATCH($C9782,Кат!$I:$I,0)),INDEX(Торг!$L:$L,MATCH($C9782,Торг!$I:$I,0))),"")</f>
        <v/>
      </c>
      <c r="L9782" s="132" t="str">
        <f>IFERROR(IFERROR(INDEX(Кат!$A:$A,MATCH($C9782,Кат!$I:$I,0)),INDEX(Торг!$A:$A,MATCH($C9782,Торг!$I:$I,0))),"")</f>
        <v/>
      </c>
      <c r="M9782" s="132" t="str">
        <f>IFERROR(IFERROR(INDEX(Кат!$B:$B,MATCH($C9782,Кат!$I:$I,0)),INDEX(Торг!$B:$B,MATCH($C9782,Торг!$I:$I,0))),"")</f>
        <v/>
      </c>
      <c r="N9782" s="132" t="str">
        <f t="shared" si="152"/>
        <v>ПРАМО ЛР2170.8116014-00</v>
      </c>
      <c r="O9782" s="132" t="str">
        <f>IFERROR(IFERROR(INDEX(Кат!$B:$B,MATCH($N9782,Кат!$I:$I,0)),INDEX(Торг!$B:$B,MATCH($N9782,Торг!$I:$I,0))),"")</f>
        <v/>
      </c>
    </row>
    <row r="9783" spans="1:15">
      <c r="A9783" t="s">
        <v>21392</v>
      </c>
      <c r="C9783" s="191" t="s">
        <v>11623</v>
      </c>
      <c r="E9783" t="s">
        <v>30845</v>
      </c>
      <c r="F9783" t="s">
        <v>4054</v>
      </c>
      <c r="G9783" t="s">
        <v>399</v>
      </c>
      <c r="H9783">
        <v>1550</v>
      </c>
      <c r="J9783" t="s">
        <v>22634</v>
      </c>
      <c r="K9783" s="132" t="str">
        <f>IFERROR(IFERROR(INDEX(Кат!$O:$O,MATCH($C9783,Кат!$I:$I,0)),INDEX(Торг!$L:$L,MATCH($C9783,Торг!$I:$I,0))),"")</f>
        <v/>
      </c>
      <c r="L9783" s="132" t="str">
        <f>IFERROR(IFERROR(INDEX(Кат!$A:$A,MATCH($C9783,Кат!$I:$I,0)),INDEX(Торг!$A:$A,MATCH($C9783,Торг!$I:$I,0))),"")</f>
        <v/>
      </c>
      <c r="M9783" s="132" t="str">
        <f>IFERROR(IFERROR(INDEX(Кат!$B:$B,MATCH($C9783,Кат!$I:$I,0)),INDEX(Торг!$B:$B,MATCH($C9783,Торг!$I:$I,0))),"")</f>
        <v/>
      </c>
      <c r="N9783" s="132" t="str">
        <f t="shared" si="152"/>
        <v>ПРАМО ЛР2190.8101060</v>
      </c>
      <c r="O9783" s="132" t="str">
        <f>IFERROR(IFERROR(INDEX(Кат!$B:$B,MATCH($N9783,Кат!$I:$I,0)),INDEX(Торг!$B:$B,MATCH($N9783,Торг!$I:$I,0))),"")</f>
        <v/>
      </c>
    </row>
    <row r="9784" spans="1:15">
      <c r="A9784" t="s">
        <v>21393</v>
      </c>
      <c r="C9784" s="191" t="s">
        <v>11624</v>
      </c>
      <c r="E9784" t="s">
        <v>11625</v>
      </c>
      <c r="F9784" t="s">
        <v>4054</v>
      </c>
      <c r="G9784" t="s">
        <v>399</v>
      </c>
      <c r="H9784">
        <v>810</v>
      </c>
      <c r="J9784" t="s">
        <v>22634</v>
      </c>
      <c r="K9784" s="132" t="str">
        <f>IFERROR(IFERROR(INDEX(Кат!$O:$O,MATCH($C9784,Кат!$I:$I,0)),INDEX(Торг!$L:$L,MATCH($C9784,Торг!$I:$I,0))),"")</f>
        <v/>
      </c>
      <c r="L9784" s="132" t="str">
        <f>IFERROR(IFERROR(INDEX(Кат!$A:$A,MATCH($C9784,Кат!$I:$I,0)),INDEX(Торг!$A:$A,MATCH($C9784,Торг!$I:$I,0))),"")</f>
        <v/>
      </c>
      <c r="M9784" s="132" t="str">
        <f>IFERROR(IFERROR(INDEX(Кат!$B:$B,MATCH($C9784,Кат!$I:$I,0)),INDEX(Торг!$B:$B,MATCH($C9784,Торг!$I:$I,0))),"")</f>
        <v/>
      </c>
      <c r="N9784" s="132" t="str">
        <f t="shared" si="152"/>
        <v>ПРАМО ЛР6001547484</v>
      </c>
      <c r="O9784" s="132" t="str">
        <f>IFERROR(IFERROR(INDEX(Кат!$B:$B,MATCH($N9784,Кат!$I:$I,0)),INDEX(Торг!$B:$B,MATCH($N9784,Торг!$I:$I,0))),"")</f>
        <v/>
      </c>
    </row>
    <row r="9785" spans="1:15">
      <c r="A9785" t="s">
        <v>24800</v>
      </c>
      <c r="C9785" s="191"/>
      <c r="E9785" t="s">
        <v>23982</v>
      </c>
      <c r="J9785" t="s">
        <v>22634</v>
      </c>
      <c r="K9785" s="132" t="str">
        <f>IFERROR(IFERROR(INDEX(Кат!$O:$O,MATCH($C9785,Кат!$I:$I,0)),INDEX(Торг!$L:$L,MATCH($C9785,Торг!$I:$I,0))),"")</f>
        <v/>
      </c>
      <c r="L9785" s="132" t="str">
        <f>IFERROR(IFERROR(INDEX(Кат!$A:$A,MATCH($C9785,Кат!$I:$I,0)),INDEX(Торг!$A:$A,MATCH($C9785,Торг!$I:$I,0))),"")</f>
        <v/>
      </c>
      <c r="M9785" s="132" t="str">
        <f>IFERROR(IFERROR(INDEX(Кат!$B:$B,MATCH($C9785,Кат!$I:$I,0)),INDEX(Торг!$B:$B,MATCH($C9785,Торг!$I:$I,0))),"")</f>
        <v/>
      </c>
      <c r="N9785" s="132" t="str">
        <f t="shared" si="152"/>
        <v xml:space="preserve"> </v>
      </c>
      <c r="O9785" s="132" t="str">
        <f>IFERROR(IFERROR(INDEX(Кат!$B:$B,MATCH($N9785,Кат!$I:$I,0)),INDEX(Торг!$B:$B,MATCH($N9785,Торг!$I:$I,0))),"")</f>
        <v/>
      </c>
    </row>
    <row r="9786" spans="1:15">
      <c r="A9786" t="s">
        <v>21394</v>
      </c>
      <c r="C9786" s="191" t="s">
        <v>11626</v>
      </c>
      <c r="E9786" t="s">
        <v>11627</v>
      </c>
      <c r="F9786" t="s">
        <v>4054</v>
      </c>
      <c r="G9786" t="s">
        <v>399</v>
      </c>
      <c r="H9786">
        <v>4300</v>
      </c>
      <c r="J9786" t="s">
        <v>22634</v>
      </c>
      <c r="K9786" s="132" t="str">
        <f>IFERROR(IFERROR(INDEX(Кат!$O:$O,MATCH($C9786,Кат!$I:$I,0)),INDEX(Торг!$L:$L,MATCH($C9786,Торг!$I:$I,0))),"")</f>
        <v/>
      </c>
      <c r="L9786" s="132" t="str">
        <f>IFERROR(IFERROR(INDEX(Кат!$A:$A,MATCH($C9786,Кат!$I:$I,0)),INDEX(Торг!$A:$A,MATCH($C9786,Торг!$I:$I,0))),"")</f>
        <v/>
      </c>
      <c r="M9786" s="132" t="str">
        <f>IFERROR(IFERROR(INDEX(Кат!$B:$B,MATCH($C9786,Кат!$I:$I,0)),INDEX(Торг!$B:$B,MATCH($C9786,Торг!$I:$I,0))),"")</f>
        <v/>
      </c>
      <c r="N9786" s="132" t="str">
        <f t="shared" si="152"/>
        <v>ПРАМО ЛР11190.1300010-40</v>
      </c>
      <c r="O9786" s="132" t="str">
        <f>IFERROR(IFERROR(INDEX(Кат!$B:$B,MATCH($N9786,Кат!$I:$I,0)),INDEX(Торг!$B:$B,MATCH($N9786,Торг!$I:$I,0))),"")</f>
        <v/>
      </c>
    </row>
    <row r="9787" spans="1:15">
      <c r="A9787" t="s">
        <v>21395</v>
      </c>
      <c r="C9787" s="191" t="s">
        <v>11628</v>
      </c>
      <c r="E9787" t="s">
        <v>11629</v>
      </c>
      <c r="F9787" t="s">
        <v>4054</v>
      </c>
      <c r="G9787" t="s">
        <v>399</v>
      </c>
      <c r="H9787">
        <v>2300</v>
      </c>
      <c r="J9787" t="s">
        <v>22634</v>
      </c>
      <c r="K9787" s="132" t="str">
        <f>IFERROR(IFERROR(INDEX(Кат!$O:$O,MATCH($C9787,Кат!$I:$I,0)),INDEX(Торг!$L:$L,MATCH($C9787,Торг!$I:$I,0))),"")</f>
        <v/>
      </c>
      <c r="L9787" s="132" t="str">
        <f>IFERROR(IFERROR(INDEX(Кат!$A:$A,MATCH($C9787,Кат!$I:$I,0)),INDEX(Торг!$A:$A,MATCH($C9787,Торг!$I:$I,0))),"")</f>
        <v/>
      </c>
      <c r="M9787" s="132" t="str">
        <f>IFERROR(IFERROR(INDEX(Кат!$B:$B,MATCH($C9787,Кат!$I:$I,0)),INDEX(Торг!$B:$B,MATCH($C9787,Торг!$I:$I,0))),"")</f>
        <v/>
      </c>
      <c r="N9787" s="132" t="str">
        <f t="shared" si="152"/>
        <v>ПРАМО ЛР1118.1301012</v>
      </c>
      <c r="O9787" s="132" t="str">
        <f>IFERROR(IFERROR(INDEX(Кат!$B:$B,MATCH($N9787,Кат!$I:$I,0)),INDEX(Торг!$B:$B,MATCH($N9787,Торг!$I:$I,0))),"")</f>
        <v/>
      </c>
    </row>
    <row r="9788" spans="1:15">
      <c r="A9788" t="s">
        <v>21396</v>
      </c>
      <c r="C9788" s="191" t="s">
        <v>11630</v>
      </c>
      <c r="E9788" t="s">
        <v>11631</v>
      </c>
      <c r="F9788" t="s">
        <v>4054</v>
      </c>
      <c r="G9788" t="s">
        <v>399</v>
      </c>
      <c r="H9788">
        <v>1750</v>
      </c>
      <c r="J9788" t="s">
        <v>22634</v>
      </c>
      <c r="K9788" s="132" t="str">
        <f>IFERROR(IFERROR(INDEX(Кат!$O:$O,MATCH($C9788,Кат!$I:$I,0)),INDEX(Торг!$L:$L,MATCH($C9788,Торг!$I:$I,0))),"")</f>
        <v/>
      </c>
      <c r="L9788" s="132" t="str">
        <f>IFERROR(IFERROR(INDEX(Кат!$A:$A,MATCH($C9788,Кат!$I:$I,0)),INDEX(Торг!$A:$A,MATCH($C9788,Торг!$I:$I,0))),"")</f>
        <v/>
      </c>
      <c r="M9788" s="132" t="str">
        <f>IFERROR(IFERROR(INDEX(Кат!$B:$B,MATCH($C9788,Кат!$I:$I,0)),INDEX(Торг!$B:$B,MATCH($C9788,Торг!$I:$I,0))),"")</f>
        <v/>
      </c>
      <c r="N9788" s="132" t="str">
        <f t="shared" si="152"/>
        <v>ПРАМО ЛР2106.1301012</v>
      </c>
      <c r="O9788" s="132" t="str">
        <f>IFERROR(IFERROR(INDEX(Кат!$B:$B,MATCH($N9788,Кат!$I:$I,0)),INDEX(Торг!$B:$B,MATCH($N9788,Торг!$I:$I,0))),"")</f>
        <v/>
      </c>
    </row>
    <row r="9789" spans="1:15">
      <c r="A9789" t="s">
        <v>21397</v>
      </c>
      <c r="C9789" s="191" t="s">
        <v>11632</v>
      </c>
      <c r="E9789" t="s">
        <v>11633</v>
      </c>
      <c r="F9789" t="s">
        <v>4054</v>
      </c>
      <c r="G9789" t="s">
        <v>399</v>
      </c>
      <c r="H9789">
        <v>1950</v>
      </c>
      <c r="J9789" t="s">
        <v>22634</v>
      </c>
      <c r="K9789" s="132" t="str">
        <f>IFERROR(IFERROR(INDEX(Кат!$O:$O,MATCH($C9789,Кат!$I:$I,0)),INDEX(Торг!$L:$L,MATCH($C9789,Торг!$I:$I,0))),"")</f>
        <v/>
      </c>
      <c r="L9789" s="132" t="str">
        <f>IFERROR(IFERROR(INDEX(Кат!$A:$A,MATCH($C9789,Кат!$I:$I,0)),INDEX(Торг!$A:$A,MATCH($C9789,Торг!$I:$I,0))),"")</f>
        <v/>
      </c>
      <c r="M9789" s="132" t="str">
        <f>IFERROR(IFERROR(INDEX(Кат!$B:$B,MATCH($C9789,Кат!$I:$I,0)),INDEX(Торг!$B:$B,MATCH($C9789,Торг!$I:$I,0))),"")</f>
        <v/>
      </c>
      <c r="N9789" s="132" t="str">
        <f t="shared" si="152"/>
        <v>ПРАМО ЛР2107.1301012</v>
      </c>
      <c r="O9789" s="132" t="str">
        <f>IFERROR(IFERROR(INDEX(Кат!$B:$B,MATCH($N9789,Кат!$I:$I,0)),INDEX(Торг!$B:$B,MATCH($N9789,Торг!$I:$I,0))),"")</f>
        <v/>
      </c>
    </row>
    <row r="9790" spans="1:15">
      <c r="A9790" t="s">
        <v>21398</v>
      </c>
      <c r="C9790" s="191" t="s">
        <v>11634</v>
      </c>
      <c r="E9790" t="s">
        <v>11635</v>
      </c>
      <c r="F9790" t="s">
        <v>4054</v>
      </c>
      <c r="G9790" t="s">
        <v>399</v>
      </c>
      <c r="H9790">
        <v>2100</v>
      </c>
      <c r="J9790" t="s">
        <v>22634</v>
      </c>
      <c r="K9790" s="132" t="str">
        <f>IFERROR(IFERROR(INDEX(Кат!$O:$O,MATCH($C9790,Кат!$I:$I,0)),INDEX(Торг!$L:$L,MATCH($C9790,Торг!$I:$I,0))),"")</f>
        <v/>
      </c>
      <c r="L9790" s="132" t="str">
        <f>IFERROR(IFERROR(INDEX(Кат!$A:$A,MATCH($C9790,Кат!$I:$I,0)),INDEX(Торг!$A:$A,MATCH($C9790,Торг!$I:$I,0))),"")</f>
        <v/>
      </c>
      <c r="M9790" s="132" t="str">
        <f>IFERROR(IFERROR(INDEX(Кат!$B:$B,MATCH($C9790,Кат!$I:$I,0)),INDEX(Торг!$B:$B,MATCH($C9790,Торг!$I:$I,0))),"")</f>
        <v/>
      </c>
      <c r="N9790" s="132" t="str">
        <f t="shared" si="152"/>
        <v>ПРАМО ЛР21073.1301012</v>
      </c>
      <c r="O9790" s="132" t="str">
        <f>IFERROR(IFERROR(INDEX(Кат!$B:$B,MATCH($N9790,Кат!$I:$I,0)),INDEX(Торг!$B:$B,MATCH($N9790,Торг!$I:$I,0))),"")</f>
        <v/>
      </c>
    </row>
    <row r="9791" spans="1:15">
      <c r="A9791" t="s">
        <v>21399</v>
      </c>
      <c r="C9791" s="191" t="s">
        <v>11636</v>
      </c>
      <c r="E9791" t="s">
        <v>11637</v>
      </c>
      <c r="F9791" t="s">
        <v>4054</v>
      </c>
      <c r="G9791" t="s">
        <v>399</v>
      </c>
      <c r="H9791">
        <v>1950</v>
      </c>
      <c r="J9791" t="s">
        <v>22634</v>
      </c>
      <c r="K9791" s="132" t="str">
        <f>IFERROR(IFERROR(INDEX(Кат!$O:$O,MATCH($C9791,Кат!$I:$I,0)),INDEX(Торг!$L:$L,MATCH($C9791,Торг!$I:$I,0))),"")</f>
        <v>шпак</v>
      </c>
      <c r="L9791" s="132">
        <f>IFERROR(IFERROR(INDEX(Кат!$A:$A,MATCH($C9791,Кат!$I:$I,0)),INDEX(Торг!$A:$A,MATCH($C9791,Торг!$I:$I,0))),"")</f>
        <v>202350</v>
      </c>
      <c r="M9791" s="132">
        <f>IFERROR(IFERROR(INDEX(Кат!$B:$B,MATCH($C9791,Кат!$I:$I,0)),INDEX(Торг!$B:$B,MATCH($C9791,Торг!$I:$I,0))),"")</f>
        <v>62480</v>
      </c>
      <c r="N9791" s="132" t="str">
        <f t="shared" si="152"/>
        <v>ПРАМО ЛР2108.1301012</v>
      </c>
      <c r="O9791" s="132" t="str">
        <f>IFERROR(IFERROR(INDEX(Кат!$B:$B,MATCH($N9791,Кат!$I:$I,0)),INDEX(Торг!$B:$B,MATCH($N9791,Торг!$I:$I,0))),"")</f>
        <v/>
      </c>
    </row>
    <row r="9792" spans="1:15">
      <c r="A9792" t="s">
        <v>21400</v>
      </c>
      <c r="C9792" s="191" t="s">
        <v>11638</v>
      </c>
      <c r="E9792" t="s">
        <v>11639</v>
      </c>
      <c r="F9792" t="s">
        <v>4054</v>
      </c>
      <c r="G9792" t="s">
        <v>399</v>
      </c>
      <c r="H9792">
        <v>1950</v>
      </c>
      <c r="J9792" t="s">
        <v>22634</v>
      </c>
      <c r="K9792" s="132" t="str">
        <f>IFERROR(IFERROR(INDEX(Кат!$O:$O,MATCH($C9792,Кат!$I:$I,0)),INDEX(Торг!$L:$L,MATCH($C9792,Торг!$I:$I,0))),"")</f>
        <v/>
      </c>
      <c r="L9792" s="132" t="str">
        <f>IFERROR(IFERROR(INDEX(Кат!$A:$A,MATCH($C9792,Кат!$I:$I,0)),INDEX(Торг!$A:$A,MATCH($C9792,Торг!$I:$I,0))),"")</f>
        <v/>
      </c>
      <c r="M9792" s="132" t="str">
        <f>IFERROR(IFERROR(INDEX(Кат!$B:$B,MATCH($C9792,Кат!$I:$I,0)),INDEX(Торг!$B:$B,MATCH($C9792,Торг!$I:$I,0))),"")</f>
        <v/>
      </c>
      <c r="N9792" s="132" t="str">
        <f t="shared" si="152"/>
        <v>ПРАМО ЛР2110.1301012</v>
      </c>
      <c r="O9792" s="132" t="str">
        <f>IFERROR(IFERROR(INDEX(Кат!$B:$B,MATCH($N9792,Кат!$I:$I,0)),INDEX(Торг!$B:$B,MATCH($N9792,Торг!$I:$I,0))),"")</f>
        <v/>
      </c>
    </row>
    <row r="9793" spans="1:15">
      <c r="A9793" t="s">
        <v>21401</v>
      </c>
      <c r="C9793" s="191" t="s">
        <v>11640</v>
      </c>
      <c r="E9793" t="s">
        <v>11641</v>
      </c>
      <c r="F9793" t="s">
        <v>4054</v>
      </c>
      <c r="G9793" t="s">
        <v>399</v>
      </c>
      <c r="H9793">
        <v>1750</v>
      </c>
      <c r="J9793" t="s">
        <v>22634</v>
      </c>
      <c r="K9793" s="132" t="str">
        <f>IFERROR(IFERROR(INDEX(Кат!$O:$O,MATCH($C9793,Кат!$I:$I,0)),INDEX(Торг!$L:$L,MATCH($C9793,Торг!$I:$I,0))),"")</f>
        <v/>
      </c>
      <c r="L9793" s="132" t="str">
        <f>IFERROR(IFERROR(INDEX(Кат!$A:$A,MATCH($C9793,Кат!$I:$I,0)),INDEX(Торг!$A:$A,MATCH($C9793,Торг!$I:$I,0))),"")</f>
        <v/>
      </c>
      <c r="M9793" s="132" t="str">
        <f>IFERROR(IFERROR(INDEX(Кат!$B:$B,MATCH($C9793,Кат!$I:$I,0)),INDEX(Торг!$B:$B,MATCH($C9793,Торг!$I:$I,0))),"")</f>
        <v/>
      </c>
      <c r="N9793" s="132" t="str">
        <f t="shared" si="152"/>
        <v>ПРАМО ЛР21213.1301012</v>
      </c>
      <c r="O9793" s="132" t="str">
        <f>IFERROR(IFERROR(INDEX(Кат!$B:$B,MATCH($N9793,Кат!$I:$I,0)),INDEX(Торг!$B:$B,MATCH($N9793,Торг!$I:$I,0))),"")</f>
        <v/>
      </c>
    </row>
    <row r="9794" spans="1:15">
      <c r="A9794" t="s">
        <v>21402</v>
      </c>
      <c r="C9794" s="191" t="s">
        <v>11642</v>
      </c>
      <c r="E9794" t="s">
        <v>11643</v>
      </c>
      <c r="F9794" t="s">
        <v>4054</v>
      </c>
      <c r="G9794" t="s">
        <v>399</v>
      </c>
      <c r="H9794">
        <v>2300</v>
      </c>
      <c r="J9794" t="s">
        <v>22634</v>
      </c>
      <c r="K9794" s="132" t="str">
        <f>IFERROR(IFERROR(INDEX(Кат!$O:$O,MATCH($C9794,Кат!$I:$I,0)),INDEX(Торг!$L:$L,MATCH($C9794,Торг!$I:$I,0))),"")</f>
        <v/>
      </c>
      <c r="L9794" s="132" t="str">
        <f>IFERROR(IFERROR(INDEX(Кат!$A:$A,MATCH($C9794,Кат!$I:$I,0)),INDEX(Торг!$A:$A,MATCH($C9794,Торг!$I:$I,0))),"")</f>
        <v/>
      </c>
      <c r="M9794" s="132" t="str">
        <f>IFERROR(IFERROR(INDEX(Кат!$B:$B,MATCH($C9794,Кат!$I:$I,0)),INDEX(Торг!$B:$B,MATCH($C9794,Торг!$I:$I,0))),"")</f>
        <v/>
      </c>
      <c r="N9794" s="132" t="str">
        <f t="shared" si="152"/>
        <v>ПРАМО ЛР21214.1301012</v>
      </c>
      <c r="O9794" s="132" t="str">
        <f>IFERROR(IFERROR(INDEX(Кат!$B:$B,MATCH($N9794,Кат!$I:$I,0)),INDEX(Торг!$B:$B,MATCH($N9794,Торг!$I:$I,0))),"")</f>
        <v/>
      </c>
    </row>
    <row r="9795" spans="1:15">
      <c r="A9795" t="s">
        <v>21403</v>
      </c>
      <c r="C9795" s="191" t="s">
        <v>11644</v>
      </c>
      <c r="E9795" t="s">
        <v>11645</v>
      </c>
      <c r="F9795" t="s">
        <v>4054</v>
      </c>
      <c r="G9795" t="s">
        <v>399</v>
      </c>
      <c r="H9795">
        <v>2350</v>
      </c>
      <c r="J9795" t="s">
        <v>22634</v>
      </c>
      <c r="K9795" s="132" t="str">
        <f>IFERROR(IFERROR(INDEX(Кат!$O:$O,MATCH($C9795,Кат!$I:$I,0)),INDEX(Торг!$L:$L,MATCH($C9795,Торг!$I:$I,0))),"")</f>
        <v/>
      </c>
      <c r="L9795" s="132" t="str">
        <f>IFERROR(IFERROR(INDEX(Кат!$A:$A,MATCH($C9795,Кат!$I:$I,0)),INDEX(Торг!$A:$A,MATCH($C9795,Торг!$I:$I,0))),"")</f>
        <v/>
      </c>
      <c r="M9795" s="132" t="str">
        <f>IFERROR(IFERROR(INDEX(Кат!$B:$B,MATCH($C9795,Кат!$I:$I,0)),INDEX(Торг!$B:$B,MATCH($C9795,Торг!$I:$I,0))),"")</f>
        <v/>
      </c>
      <c r="N9795" s="132" t="str">
        <f t="shared" si="152"/>
        <v>ПРАМО ЛР2123.1301012</v>
      </c>
      <c r="O9795" s="132" t="str">
        <f>IFERROR(IFERROR(INDEX(Кат!$B:$B,MATCH($N9795,Кат!$I:$I,0)),INDEX(Торг!$B:$B,MATCH($N9795,Торг!$I:$I,0))),"")</f>
        <v/>
      </c>
    </row>
    <row r="9796" spans="1:15">
      <c r="A9796" t="s">
        <v>21404</v>
      </c>
      <c r="C9796" s="191" t="s">
        <v>11646</v>
      </c>
      <c r="E9796" t="s">
        <v>11647</v>
      </c>
      <c r="F9796" t="s">
        <v>4054</v>
      </c>
      <c r="G9796" t="s">
        <v>399</v>
      </c>
      <c r="H9796">
        <v>4200</v>
      </c>
      <c r="J9796" t="s">
        <v>22634</v>
      </c>
      <c r="K9796" s="132" t="str">
        <f>IFERROR(IFERROR(INDEX(Кат!$O:$O,MATCH($C9796,Кат!$I:$I,0)),INDEX(Торг!$L:$L,MATCH($C9796,Торг!$I:$I,0))),"")</f>
        <v/>
      </c>
      <c r="L9796" s="132" t="str">
        <f>IFERROR(IFERROR(INDEX(Кат!$A:$A,MATCH($C9796,Кат!$I:$I,0)),INDEX(Торг!$A:$A,MATCH($C9796,Торг!$I:$I,0))),"")</f>
        <v/>
      </c>
      <c r="M9796" s="132" t="str">
        <f>IFERROR(IFERROR(INDEX(Кат!$B:$B,MATCH($C9796,Кат!$I:$I,0)),INDEX(Торг!$B:$B,MATCH($C9796,Торг!$I:$I,0))),"")</f>
        <v/>
      </c>
      <c r="N9796" s="132" t="str">
        <f t="shared" si="152"/>
        <v>ПРАМО ЛР2170.1301012-51</v>
      </c>
      <c r="O9796" s="132" t="str">
        <f>IFERROR(IFERROR(INDEX(Кат!$B:$B,MATCH($N9796,Кат!$I:$I,0)),INDEX(Торг!$B:$B,MATCH($N9796,Торг!$I:$I,0))),"")</f>
        <v/>
      </c>
    </row>
    <row r="9797" spans="1:15">
      <c r="A9797" t="s">
        <v>21405</v>
      </c>
      <c r="C9797" s="191" t="s">
        <v>11648</v>
      </c>
      <c r="E9797" t="s">
        <v>11649</v>
      </c>
      <c r="F9797" t="s">
        <v>4054</v>
      </c>
      <c r="G9797" t="s">
        <v>399</v>
      </c>
      <c r="H9797">
        <v>4200</v>
      </c>
      <c r="J9797" t="s">
        <v>22634</v>
      </c>
      <c r="K9797" s="132" t="str">
        <f>IFERROR(IFERROR(INDEX(Кат!$O:$O,MATCH($C9797,Кат!$I:$I,0)),INDEX(Торг!$L:$L,MATCH($C9797,Торг!$I:$I,0))),"")</f>
        <v/>
      </c>
      <c r="L9797" s="132" t="str">
        <f>IFERROR(IFERROR(INDEX(Кат!$A:$A,MATCH($C9797,Кат!$I:$I,0)),INDEX(Торг!$A:$A,MATCH($C9797,Торг!$I:$I,0))),"")</f>
        <v/>
      </c>
      <c r="M9797" s="132" t="str">
        <f>IFERROR(IFERROR(INDEX(Кат!$B:$B,MATCH($C9797,Кат!$I:$I,0)),INDEX(Торг!$B:$B,MATCH($C9797,Торг!$I:$I,0))),"")</f>
        <v/>
      </c>
      <c r="N9797" s="132" t="str">
        <f t="shared" si="152"/>
        <v>ПРАМО ЛР2172.1300010-40</v>
      </c>
      <c r="O9797" s="132" t="str">
        <f>IFERROR(IFERROR(INDEX(Кат!$B:$B,MATCH($N9797,Кат!$I:$I,0)),INDEX(Торг!$B:$B,MATCH($N9797,Торг!$I:$I,0))),"")</f>
        <v/>
      </c>
    </row>
    <row r="9798" spans="1:15">
      <c r="A9798" t="s">
        <v>21406</v>
      </c>
      <c r="C9798" s="191" t="s">
        <v>11650</v>
      </c>
      <c r="E9798" t="s">
        <v>11651</v>
      </c>
      <c r="F9798" t="s">
        <v>4054</v>
      </c>
      <c r="G9798" t="s">
        <v>399</v>
      </c>
      <c r="H9798">
        <v>2200</v>
      </c>
      <c r="J9798" t="s">
        <v>22634</v>
      </c>
      <c r="K9798" s="132" t="str">
        <f>IFERROR(IFERROR(INDEX(Кат!$O:$O,MATCH($C9798,Кат!$I:$I,0)),INDEX(Торг!$L:$L,MATCH($C9798,Торг!$I:$I,0))),"")</f>
        <v/>
      </c>
      <c r="L9798" s="132" t="str">
        <f>IFERROR(IFERROR(INDEX(Кат!$A:$A,MATCH($C9798,Кат!$I:$I,0)),INDEX(Торг!$A:$A,MATCH($C9798,Торг!$I:$I,0))),"")</f>
        <v/>
      </c>
      <c r="M9798" s="132" t="str">
        <f>IFERROR(IFERROR(INDEX(Кат!$B:$B,MATCH($C9798,Кат!$I:$I,0)),INDEX(Торг!$B:$B,MATCH($C9798,Торг!$I:$I,0))),"")</f>
        <v/>
      </c>
      <c r="N9798" s="132" t="str">
        <f t="shared" si="152"/>
        <v>ПРАМО ЛР2170.1301012</v>
      </c>
      <c r="O9798" s="132" t="str">
        <f>IFERROR(IFERROR(INDEX(Кат!$B:$B,MATCH($N9798,Кат!$I:$I,0)),INDEX(Торг!$B:$B,MATCH($N9798,Торг!$I:$I,0))),"")</f>
        <v/>
      </c>
    </row>
    <row r="9799" spans="1:15">
      <c r="A9799" t="s">
        <v>21407</v>
      </c>
      <c r="C9799" s="191" t="s">
        <v>11652</v>
      </c>
      <c r="E9799" t="s">
        <v>11653</v>
      </c>
      <c r="F9799" t="s">
        <v>4054</v>
      </c>
      <c r="G9799" t="s">
        <v>399</v>
      </c>
      <c r="H9799">
        <v>3700</v>
      </c>
      <c r="J9799" t="s">
        <v>22634</v>
      </c>
      <c r="K9799" s="132" t="str">
        <f>IFERROR(IFERROR(INDEX(Кат!$O:$O,MATCH($C9799,Кат!$I:$I,0)),INDEX(Торг!$L:$L,MATCH($C9799,Торг!$I:$I,0))),"")</f>
        <v/>
      </c>
      <c r="L9799" s="132" t="str">
        <f>IFERROR(IFERROR(INDEX(Кат!$A:$A,MATCH($C9799,Кат!$I:$I,0)),INDEX(Торг!$A:$A,MATCH($C9799,Торг!$I:$I,0))),"")</f>
        <v/>
      </c>
      <c r="M9799" s="132" t="str">
        <f>IFERROR(IFERROR(INDEX(Кат!$B:$B,MATCH($C9799,Кат!$I:$I,0)),INDEX(Торг!$B:$B,MATCH($C9799,Торг!$I:$I,0))),"")</f>
        <v/>
      </c>
      <c r="N9799" s="132" t="str">
        <f t="shared" si="152"/>
        <v>ПРАМО ЛР2190.1301012</v>
      </c>
      <c r="O9799" s="132" t="str">
        <f>IFERROR(IFERROR(INDEX(Кат!$B:$B,MATCH($N9799,Кат!$I:$I,0)),INDEX(Торг!$B:$B,MATCH($N9799,Торг!$I:$I,0))),"")</f>
        <v/>
      </c>
    </row>
    <row r="9800" spans="1:15">
      <c r="A9800" t="s">
        <v>21408</v>
      </c>
      <c r="C9800" s="191" t="s">
        <v>11654</v>
      </c>
      <c r="E9800" t="s">
        <v>11655</v>
      </c>
      <c r="F9800" t="s">
        <v>4054</v>
      </c>
      <c r="G9800" t="s">
        <v>399</v>
      </c>
      <c r="H9800">
        <v>5000</v>
      </c>
      <c r="J9800" t="s">
        <v>22634</v>
      </c>
      <c r="K9800" s="132" t="str">
        <f>IFERROR(IFERROR(INDEX(Кат!$O:$O,MATCH($C9800,Кат!$I:$I,0)),INDEX(Торг!$L:$L,MATCH($C9800,Торг!$I:$I,0))),"")</f>
        <v/>
      </c>
      <c r="L9800" s="132" t="str">
        <f>IFERROR(IFERROR(INDEX(Кат!$A:$A,MATCH($C9800,Кат!$I:$I,0)),INDEX(Торг!$A:$A,MATCH($C9800,Торг!$I:$I,0))),"")</f>
        <v/>
      </c>
      <c r="M9800" s="132" t="str">
        <f>IFERROR(IFERROR(INDEX(Кат!$B:$B,MATCH($C9800,Кат!$I:$I,0)),INDEX(Торг!$B:$B,MATCH($C9800,Торг!$I:$I,0))),"")</f>
        <v/>
      </c>
      <c r="N9800" s="132" t="str">
        <f t="shared" ref="N9800:N9863" si="153">_xlfn.CONCAT(F9800," ",C9800)</f>
        <v>ПРАМО ЛР214106179R-СБ</v>
      </c>
      <c r="O9800" s="132" t="str">
        <f>IFERROR(IFERROR(INDEX(Кат!$B:$B,MATCH($N9800,Кат!$I:$I,0)),INDEX(Торг!$B:$B,MATCH($N9800,Торг!$I:$I,0))),"")</f>
        <v/>
      </c>
    </row>
    <row r="9801" spans="1:15">
      <c r="A9801" t="s">
        <v>24801</v>
      </c>
      <c r="C9801" s="191"/>
      <c r="E9801" t="s">
        <v>24802</v>
      </c>
      <c r="J9801" t="s">
        <v>22634</v>
      </c>
      <c r="K9801" s="132" t="str">
        <f>IFERROR(IFERROR(INDEX(Кат!$O:$O,MATCH($C9801,Кат!$I:$I,0)),INDEX(Торг!$L:$L,MATCH($C9801,Торг!$I:$I,0))),"")</f>
        <v/>
      </c>
      <c r="L9801" s="132" t="str">
        <f>IFERROR(IFERROR(INDEX(Кат!$A:$A,MATCH($C9801,Кат!$I:$I,0)),INDEX(Торг!$A:$A,MATCH($C9801,Торг!$I:$I,0))),"")</f>
        <v/>
      </c>
      <c r="M9801" s="132" t="str">
        <f>IFERROR(IFERROR(INDEX(Кат!$B:$B,MATCH($C9801,Кат!$I:$I,0)),INDEX(Торг!$B:$B,MATCH($C9801,Торг!$I:$I,0))),"")</f>
        <v/>
      </c>
      <c r="N9801" s="132" t="str">
        <f t="shared" si="153"/>
        <v xml:space="preserve"> </v>
      </c>
      <c r="O9801" s="132" t="str">
        <f>IFERROR(IFERROR(INDEX(Кат!$B:$B,MATCH($N9801,Кат!$I:$I,0)),INDEX(Торг!$B:$B,MATCH($N9801,Торг!$I:$I,0))),"")</f>
        <v/>
      </c>
    </row>
    <row r="9802" spans="1:15">
      <c r="A9802" t="s">
        <v>21409</v>
      </c>
      <c r="C9802" s="191" t="s">
        <v>11656</v>
      </c>
      <c r="E9802" t="s">
        <v>11657</v>
      </c>
      <c r="F9802" t="s">
        <v>4054</v>
      </c>
      <c r="G9802" t="s">
        <v>399</v>
      </c>
      <c r="H9802">
        <v>2800</v>
      </c>
      <c r="J9802" t="s">
        <v>22634</v>
      </c>
      <c r="K9802" s="132" t="str">
        <f>IFERROR(IFERROR(INDEX(Кат!$O:$O,MATCH($C9802,Кат!$I:$I,0)),INDEX(Торг!$L:$L,MATCH($C9802,Торг!$I:$I,0))),"")</f>
        <v/>
      </c>
      <c r="L9802" s="132" t="str">
        <f>IFERROR(IFERROR(INDEX(Кат!$A:$A,MATCH($C9802,Кат!$I:$I,0)),INDEX(Торг!$A:$A,MATCH($C9802,Торг!$I:$I,0))),"")</f>
        <v/>
      </c>
      <c r="M9802" s="132" t="str">
        <f>IFERROR(IFERROR(INDEX(Кат!$B:$B,MATCH($C9802,Кат!$I:$I,0)),INDEX(Торг!$B:$B,MATCH($C9802,Торг!$I:$I,0))),"")</f>
        <v/>
      </c>
      <c r="N9802" s="132" t="str">
        <f t="shared" si="153"/>
        <v>ПРАМО ЛР11190-40-СБ</v>
      </c>
      <c r="O9802" s="132" t="str">
        <f>IFERROR(IFERROR(INDEX(Кат!$B:$B,MATCH($N9802,Кат!$I:$I,0)),INDEX(Торг!$B:$B,MATCH($N9802,Торг!$I:$I,0))),"")</f>
        <v/>
      </c>
    </row>
    <row r="9803" spans="1:15">
      <c r="A9803" t="s">
        <v>21410</v>
      </c>
      <c r="C9803" s="191" t="s">
        <v>11658</v>
      </c>
      <c r="E9803" t="s">
        <v>11659</v>
      </c>
      <c r="F9803" t="s">
        <v>4054</v>
      </c>
      <c r="G9803" t="s">
        <v>399</v>
      </c>
      <c r="H9803">
        <v>2700</v>
      </c>
      <c r="J9803" t="s">
        <v>22634</v>
      </c>
      <c r="K9803" s="132" t="str">
        <f>IFERROR(IFERROR(INDEX(Кат!$O:$O,MATCH($C9803,Кат!$I:$I,0)),INDEX(Торг!$L:$L,MATCH($C9803,Торг!$I:$I,0))),"")</f>
        <v/>
      </c>
      <c r="L9803" s="132" t="str">
        <f>IFERROR(IFERROR(INDEX(Кат!$A:$A,MATCH($C9803,Кат!$I:$I,0)),INDEX(Торг!$A:$A,MATCH($C9803,Торг!$I:$I,0))),"")</f>
        <v/>
      </c>
      <c r="M9803" s="132" t="str">
        <f>IFERROR(IFERROR(INDEX(Кат!$B:$B,MATCH($C9803,Кат!$I:$I,0)),INDEX(Торг!$B:$B,MATCH($C9803,Торг!$I:$I,0))),"")</f>
        <v/>
      </c>
      <c r="N9803" s="132" t="str">
        <f t="shared" si="153"/>
        <v>ПРАМО ЛР2170-51-СБ</v>
      </c>
      <c r="O9803" s="132" t="str">
        <f>IFERROR(IFERROR(INDEX(Кат!$B:$B,MATCH($N9803,Кат!$I:$I,0)),INDEX(Торг!$B:$B,MATCH($N9803,Торг!$I:$I,0))),"")</f>
        <v/>
      </c>
    </row>
    <row r="9804" spans="1:15">
      <c r="A9804" t="s">
        <v>21411</v>
      </c>
      <c r="C9804" s="191" t="s">
        <v>11660</v>
      </c>
      <c r="E9804" t="s">
        <v>11661</v>
      </c>
      <c r="F9804" t="s">
        <v>4054</v>
      </c>
      <c r="G9804" t="s">
        <v>399</v>
      </c>
      <c r="H9804">
        <v>2800</v>
      </c>
      <c r="J9804" t="s">
        <v>22634</v>
      </c>
      <c r="K9804" s="132" t="str">
        <f>IFERROR(IFERROR(INDEX(Кат!$O:$O,MATCH($C9804,Кат!$I:$I,0)),INDEX(Торг!$L:$L,MATCH($C9804,Торг!$I:$I,0))),"")</f>
        <v/>
      </c>
      <c r="L9804" s="132" t="str">
        <f>IFERROR(IFERROR(INDEX(Кат!$A:$A,MATCH($C9804,Кат!$I:$I,0)),INDEX(Торг!$A:$A,MATCH($C9804,Торг!$I:$I,0))),"")</f>
        <v/>
      </c>
      <c r="M9804" s="132" t="str">
        <f>IFERROR(IFERROR(INDEX(Кат!$B:$B,MATCH($C9804,Кат!$I:$I,0)),INDEX(Торг!$B:$B,MATCH($C9804,Торг!$I:$I,0))),"")</f>
        <v/>
      </c>
      <c r="N9804" s="132" t="str">
        <f t="shared" si="153"/>
        <v>ПРАМО ЛР2172-40-СБ</v>
      </c>
      <c r="O9804" s="132" t="str">
        <f>IFERROR(IFERROR(INDEX(Кат!$B:$B,MATCH($N9804,Кат!$I:$I,0)),INDEX(Торг!$B:$B,MATCH($N9804,Торг!$I:$I,0))),"")</f>
        <v/>
      </c>
    </row>
    <row r="9805" spans="1:15">
      <c r="A9805" t="s">
        <v>21412</v>
      </c>
      <c r="C9805" s="191" t="s">
        <v>11662</v>
      </c>
      <c r="E9805" t="s">
        <v>11663</v>
      </c>
      <c r="F9805" t="s">
        <v>4054</v>
      </c>
      <c r="G9805" t="s">
        <v>399</v>
      </c>
      <c r="H9805">
        <v>2500</v>
      </c>
      <c r="J9805" t="s">
        <v>22634</v>
      </c>
      <c r="K9805" s="132" t="str">
        <f>IFERROR(IFERROR(INDEX(Кат!$O:$O,MATCH($C9805,Кат!$I:$I,0)),INDEX(Торг!$L:$L,MATCH($C9805,Торг!$I:$I,0))),"")</f>
        <v/>
      </c>
      <c r="L9805" s="132" t="str">
        <f>IFERROR(IFERROR(INDEX(Кат!$A:$A,MATCH($C9805,Кат!$I:$I,0)),INDEX(Торг!$A:$A,MATCH($C9805,Торг!$I:$I,0))),"")</f>
        <v/>
      </c>
      <c r="M9805" s="132" t="str">
        <f>IFERROR(IFERROR(INDEX(Кат!$B:$B,MATCH($C9805,Кат!$I:$I,0)),INDEX(Торг!$B:$B,MATCH($C9805,Торг!$I:$I,0))),"")</f>
        <v/>
      </c>
      <c r="N9805" s="132" t="str">
        <f t="shared" si="153"/>
        <v>ПРАМО ЛР2192-1301012-СБ</v>
      </c>
      <c r="O9805" s="132" t="str">
        <f>IFERROR(IFERROR(INDEX(Кат!$B:$B,MATCH($N9805,Кат!$I:$I,0)),INDEX(Торг!$B:$B,MATCH($N9805,Торг!$I:$I,0))),"")</f>
        <v/>
      </c>
    </row>
    <row r="9806" spans="1:15">
      <c r="A9806" t="s">
        <v>21413</v>
      </c>
      <c r="C9806" s="191" t="s">
        <v>11664</v>
      </c>
      <c r="E9806" t="s">
        <v>11665</v>
      </c>
      <c r="F9806" t="s">
        <v>4054</v>
      </c>
      <c r="G9806" t="s">
        <v>399</v>
      </c>
      <c r="H9806">
        <v>2900</v>
      </c>
      <c r="J9806" t="s">
        <v>22634</v>
      </c>
      <c r="K9806" s="132" t="str">
        <f>IFERROR(IFERROR(INDEX(Кат!$O:$O,MATCH($C9806,Кат!$I:$I,0)),INDEX(Торг!$L:$L,MATCH($C9806,Торг!$I:$I,0))),"")</f>
        <v/>
      </c>
      <c r="L9806" s="132" t="str">
        <f>IFERROR(IFERROR(INDEX(Кат!$A:$A,MATCH($C9806,Кат!$I:$I,0)),INDEX(Торг!$A:$A,MATCH($C9806,Торг!$I:$I,0))),"")</f>
        <v/>
      </c>
      <c r="M9806" s="132" t="str">
        <f>IFERROR(IFERROR(INDEX(Кат!$B:$B,MATCH($C9806,Кат!$I:$I,0)),INDEX(Торг!$B:$B,MATCH($C9806,Торг!$I:$I,0))),"")</f>
        <v/>
      </c>
      <c r="N9806" s="132" t="str">
        <f t="shared" si="153"/>
        <v>ПРАМО ЛР21903-1300008-14-СБ</v>
      </c>
      <c r="O9806" s="132" t="str">
        <f>IFERROR(IFERROR(INDEX(Кат!$B:$B,MATCH($N9806,Кат!$I:$I,0)),INDEX(Торг!$B:$B,MATCH($N9806,Торг!$I:$I,0))),"")</f>
        <v/>
      </c>
    </row>
    <row r="9807" spans="1:15">
      <c r="A9807" t="s">
        <v>24803</v>
      </c>
      <c r="C9807" s="191"/>
      <c r="E9807" t="s">
        <v>23764</v>
      </c>
      <c r="J9807" t="s">
        <v>22634</v>
      </c>
      <c r="K9807" s="132" t="str">
        <f>IFERROR(IFERROR(INDEX(Кат!$O:$O,MATCH($C9807,Кат!$I:$I,0)),INDEX(Торг!$L:$L,MATCH($C9807,Торг!$I:$I,0))),"")</f>
        <v/>
      </c>
      <c r="L9807" s="132" t="str">
        <f>IFERROR(IFERROR(INDEX(Кат!$A:$A,MATCH($C9807,Кат!$I:$I,0)),INDEX(Торг!$A:$A,MATCH($C9807,Торг!$I:$I,0))),"")</f>
        <v/>
      </c>
      <c r="M9807" s="132" t="str">
        <f>IFERROR(IFERROR(INDEX(Кат!$B:$B,MATCH($C9807,Кат!$I:$I,0)),INDEX(Торг!$B:$B,MATCH($C9807,Торг!$I:$I,0))),"")</f>
        <v/>
      </c>
      <c r="N9807" s="132" t="str">
        <f t="shared" si="153"/>
        <v xml:space="preserve"> </v>
      </c>
      <c r="O9807" s="132" t="str">
        <f>IFERROR(IFERROR(INDEX(Кат!$B:$B,MATCH($N9807,Кат!$I:$I,0)),INDEX(Торг!$B:$B,MATCH($N9807,Торг!$I:$I,0))),"")</f>
        <v/>
      </c>
    </row>
    <row r="9808" spans="1:15">
      <c r="A9808" t="s">
        <v>21414</v>
      </c>
      <c r="C9808" s="191" t="s">
        <v>11666</v>
      </c>
      <c r="E9808" t="s">
        <v>11667</v>
      </c>
      <c r="F9808" t="s">
        <v>4054</v>
      </c>
      <c r="G9808" t="s">
        <v>399</v>
      </c>
      <c r="H9808">
        <v>550</v>
      </c>
      <c r="J9808" t="s">
        <v>22634</v>
      </c>
      <c r="K9808" s="132" t="str">
        <f>IFERROR(IFERROR(INDEX(Кат!$O:$O,MATCH($C9808,Кат!$I:$I,0)),INDEX(Торг!$L:$L,MATCH($C9808,Торг!$I:$I,0))),"")</f>
        <v/>
      </c>
      <c r="L9808" s="132" t="str">
        <f>IFERROR(IFERROR(INDEX(Кат!$A:$A,MATCH($C9808,Кат!$I:$I,0)),INDEX(Торг!$A:$A,MATCH($C9808,Торг!$I:$I,0))),"")</f>
        <v/>
      </c>
      <c r="M9808" s="132" t="str">
        <f>IFERROR(IFERROR(INDEX(Кат!$B:$B,MATCH($C9808,Кат!$I:$I,0)),INDEX(Торг!$B:$B,MATCH($C9808,Торг!$I:$I,0))),"")</f>
        <v/>
      </c>
      <c r="N9808" s="132" t="str">
        <f t="shared" si="153"/>
        <v>ПРАМО ЛР21082.1306010</v>
      </c>
      <c r="O9808" s="132" t="str">
        <f>IFERROR(IFERROR(INDEX(Кат!$B:$B,MATCH($N9808,Кат!$I:$I,0)),INDEX(Торг!$B:$B,MATCH($N9808,Торг!$I:$I,0))),"")</f>
        <v/>
      </c>
    </row>
    <row r="9809" spans="1:15">
      <c r="A9809" t="s">
        <v>24804</v>
      </c>
      <c r="C9809" s="191"/>
      <c r="E9809" t="s">
        <v>24805</v>
      </c>
      <c r="J9809" t="s">
        <v>22634</v>
      </c>
      <c r="K9809" s="132" t="str">
        <f>IFERROR(IFERROR(INDEX(Кат!$O:$O,MATCH($C9809,Кат!$I:$I,0)),INDEX(Торг!$L:$L,MATCH($C9809,Торг!$I:$I,0))),"")</f>
        <v/>
      </c>
      <c r="L9809" s="132" t="str">
        <f>IFERROR(IFERROR(INDEX(Кат!$A:$A,MATCH($C9809,Кат!$I:$I,0)),INDEX(Торг!$A:$A,MATCH($C9809,Торг!$I:$I,0))),"")</f>
        <v/>
      </c>
      <c r="M9809" s="132" t="str">
        <f>IFERROR(IFERROR(INDEX(Кат!$B:$B,MATCH($C9809,Кат!$I:$I,0)),INDEX(Торг!$B:$B,MATCH($C9809,Торг!$I:$I,0))),"")</f>
        <v/>
      </c>
      <c r="N9809" s="132" t="str">
        <f t="shared" si="153"/>
        <v xml:space="preserve"> </v>
      </c>
      <c r="O9809" s="132" t="str">
        <f>IFERROR(IFERROR(INDEX(Кат!$B:$B,MATCH($N9809,Кат!$I:$I,0)),INDEX(Торг!$B:$B,MATCH($N9809,Торг!$I:$I,0))),"")</f>
        <v/>
      </c>
    </row>
    <row r="9810" spans="1:15">
      <c r="A9810" t="s">
        <v>21415</v>
      </c>
      <c r="C9810" s="191" t="s">
        <v>11668</v>
      </c>
      <c r="E9810" t="s">
        <v>11669</v>
      </c>
      <c r="F9810" t="s">
        <v>4054</v>
      </c>
      <c r="G9810" t="s">
        <v>399</v>
      </c>
      <c r="H9810">
        <v>700</v>
      </c>
      <c r="J9810" t="s">
        <v>22634</v>
      </c>
      <c r="K9810" s="132" t="str">
        <f>IFERROR(IFERROR(INDEX(Кат!$O:$O,MATCH($C9810,Кат!$I:$I,0)),INDEX(Торг!$L:$L,MATCH($C9810,Торг!$I:$I,0))),"")</f>
        <v/>
      </c>
      <c r="L9810" s="132" t="str">
        <f>IFERROR(IFERROR(INDEX(Кат!$A:$A,MATCH($C9810,Кат!$I:$I,0)),INDEX(Торг!$A:$A,MATCH($C9810,Торг!$I:$I,0))),"")</f>
        <v/>
      </c>
      <c r="M9810" s="132" t="str">
        <f>IFERROR(IFERROR(INDEX(Кат!$B:$B,MATCH($C9810,Кат!$I:$I,0)),INDEX(Торг!$B:$B,MATCH($C9810,Торг!$I:$I,0))),"")</f>
        <v/>
      </c>
      <c r="N9810" s="132" t="str">
        <f t="shared" si="153"/>
        <v>ПРАМО ЛР1118.520515</v>
      </c>
      <c r="O9810" s="132" t="str">
        <f>IFERROR(IFERROR(INDEX(Кат!$B:$B,MATCH($N9810,Кат!$I:$I,0)),INDEX(Торг!$B:$B,MATCH($N9810,Торг!$I:$I,0))),"")</f>
        <v/>
      </c>
    </row>
    <row r="9811" spans="1:15">
      <c r="A9811" t="s">
        <v>21416</v>
      </c>
      <c r="C9811" s="191" t="s">
        <v>11670</v>
      </c>
      <c r="E9811" t="s">
        <v>11671</v>
      </c>
      <c r="F9811" t="s">
        <v>4054</v>
      </c>
      <c r="G9811" t="s">
        <v>399</v>
      </c>
      <c r="H9811">
        <v>510</v>
      </c>
      <c r="J9811" t="s">
        <v>22634</v>
      </c>
      <c r="K9811" s="132" t="str">
        <f>IFERROR(IFERROR(INDEX(Кат!$O:$O,MATCH($C9811,Кат!$I:$I,0)),INDEX(Торг!$L:$L,MATCH($C9811,Торг!$I:$I,0))),"")</f>
        <v/>
      </c>
      <c r="L9811" s="132" t="str">
        <f>IFERROR(IFERROR(INDEX(Кат!$A:$A,MATCH($C9811,Кат!$I:$I,0)),INDEX(Торг!$A:$A,MATCH($C9811,Торг!$I:$I,0))),"")</f>
        <v/>
      </c>
      <c r="M9811" s="132" t="str">
        <f>IFERROR(IFERROR(INDEX(Кат!$B:$B,MATCH($C9811,Кат!$I:$I,0)),INDEX(Торг!$B:$B,MATCH($C9811,Торг!$I:$I,0))),"")</f>
        <v/>
      </c>
      <c r="N9811" s="132" t="str">
        <f t="shared" si="153"/>
        <v>ПРАМО ЛР2101.520515</v>
      </c>
      <c r="O9811" s="132" t="str">
        <f>IFERROR(IFERROR(INDEX(Кат!$B:$B,MATCH($N9811,Кат!$I:$I,0)),INDEX(Торг!$B:$B,MATCH($N9811,Торг!$I:$I,0))),"")</f>
        <v/>
      </c>
    </row>
    <row r="9812" spans="1:15">
      <c r="A9812" t="s">
        <v>21417</v>
      </c>
      <c r="C9812" s="191" t="s">
        <v>11672</v>
      </c>
      <c r="E9812" t="s">
        <v>11673</v>
      </c>
      <c r="F9812" t="s">
        <v>4054</v>
      </c>
      <c r="G9812" t="s">
        <v>399</v>
      </c>
      <c r="H9812">
        <v>600</v>
      </c>
      <c r="J9812" t="s">
        <v>22634</v>
      </c>
      <c r="K9812" s="132" t="str">
        <f>IFERROR(IFERROR(INDEX(Кат!$O:$O,MATCH($C9812,Кат!$I:$I,0)),INDEX(Торг!$L:$L,MATCH($C9812,Торг!$I:$I,0))),"")</f>
        <v/>
      </c>
      <c r="L9812" s="132" t="str">
        <f>IFERROR(IFERROR(INDEX(Кат!$A:$A,MATCH($C9812,Кат!$I:$I,0)),INDEX(Торг!$A:$A,MATCH($C9812,Торг!$I:$I,0))),"")</f>
        <v/>
      </c>
      <c r="M9812" s="132" t="str">
        <f>IFERROR(IFERROR(INDEX(Кат!$B:$B,MATCH($C9812,Кат!$I:$I,0)),INDEX(Торг!$B:$B,MATCH($C9812,Торг!$I:$I,0))),"")</f>
        <v/>
      </c>
      <c r="N9812" s="132" t="str">
        <f t="shared" si="153"/>
        <v>ПРАМО ЛР2103.520515</v>
      </c>
      <c r="O9812" s="132" t="str">
        <f>IFERROR(IFERROR(INDEX(Кат!$B:$B,MATCH($N9812,Кат!$I:$I,0)),INDEX(Торг!$B:$B,MATCH($N9812,Торг!$I:$I,0))),"")</f>
        <v/>
      </c>
    </row>
    <row r="9813" spans="1:15">
      <c r="A9813" t="s">
        <v>21418</v>
      </c>
      <c r="C9813" s="191" t="s">
        <v>11674</v>
      </c>
      <c r="E9813" t="s">
        <v>11675</v>
      </c>
      <c r="F9813" t="s">
        <v>4054</v>
      </c>
      <c r="G9813" t="s">
        <v>399</v>
      </c>
      <c r="H9813">
        <v>880</v>
      </c>
      <c r="J9813" t="s">
        <v>22634</v>
      </c>
      <c r="K9813" s="132" t="str">
        <f>IFERROR(IFERROR(INDEX(Кат!$O:$O,MATCH($C9813,Кат!$I:$I,0)),INDEX(Торг!$L:$L,MATCH($C9813,Торг!$I:$I,0))),"")</f>
        <v/>
      </c>
      <c r="L9813" s="132" t="str">
        <f>IFERROR(IFERROR(INDEX(Кат!$A:$A,MATCH($C9813,Кат!$I:$I,0)),INDEX(Торг!$A:$A,MATCH($C9813,Торг!$I:$I,0))),"")</f>
        <v/>
      </c>
      <c r="M9813" s="132" t="str">
        <f>IFERROR(IFERROR(INDEX(Кат!$B:$B,MATCH($C9813,Кат!$I:$I,0)),INDEX(Торг!$B:$B,MATCH($C9813,Торг!$I:$I,0))),"")</f>
        <v/>
      </c>
      <c r="N9813" s="132" t="str">
        <f t="shared" si="153"/>
        <v>ПРАМО ЛР2108.520515</v>
      </c>
      <c r="O9813" s="132" t="str">
        <f>IFERROR(IFERROR(INDEX(Кат!$B:$B,MATCH($N9813,Кат!$I:$I,0)),INDEX(Торг!$B:$B,MATCH($N9813,Торг!$I:$I,0))),"")</f>
        <v/>
      </c>
    </row>
    <row r="9814" spans="1:15">
      <c r="A9814" t="s">
        <v>21419</v>
      </c>
      <c r="C9814" s="191" t="s">
        <v>11676</v>
      </c>
      <c r="E9814" t="s">
        <v>11677</v>
      </c>
      <c r="F9814" t="s">
        <v>4054</v>
      </c>
      <c r="G9814" t="s">
        <v>399</v>
      </c>
      <c r="H9814">
        <v>750</v>
      </c>
      <c r="J9814" t="s">
        <v>22634</v>
      </c>
      <c r="K9814" s="132" t="str">
        <f>IFERROR(IFERROR(INDEX(Кат!$O:$O,MATCH($C9814,Кат!$I:$I,0)),INDEX(Торг!$L:$L,MATCH($C9814,Торг!$I:$I,0))),"")</f>
        <v/>
      </c>
      <c r="L9814" s="132" t="str">
        <f>IFERROR(IFERROR(INDEX(Кат!$A:$A,MATCH($C9814,Кат!$I:$I,0)),INDEX(Торг!$A:$A,MATCH($C9814,Торг!$I:$I,0))),"")</f>
        <v/>
      </c>
      <c r="M9814" s="132" t="str">
        <f>IFERROR(IFERROR(INDEX(Кат!$B:$B,MATCH($C9814,Кат!$I:$I,0)),INDEX(Торг!$B:$B,MATCH($C9814,Торг!$I:$I,0))),"")</f>
        <v/>
      </c>
      <c r="N9814" s="132" t="str">
        <f t="shared" si="153"/>
        <v>ПРАМО ЛР2110.520515</v>
      </c>
      <c r="O9814" s="132" t="str">
        <f>IFERROR(IFERROR(INDEX(Кат!$B:$B,MATCH($N9814,Кат!$I:$I,0)),INDEX(Торг!$B:$B,MATCH($N9814,Торг!$I:$I,0))),"")</f>
        <v/>
      </c>
    </row>
    <row r="9815" spans="1:15">
      <c r="A9815" t="s">
        <v>21420</v>
      </c>
      <c r="C9815" s="191" t="s">
        <v>11678</v>
      </c>
      <c r="E9815" t="s">
        <v>11679</v>
      </c>
      <c r="F9815" t="s">
        <v>4054</v>
      </c>
      <c r="G9815" t="s">
        <v>399</v>
      </c>
      <c r="H9815">
        <v>500</v>
      </c>
      <c r="J9815" t="s">
        <v>22634</v>
      </c>
      <c r="K9815" s="132" t="str">
        <f>IFERROR(IFERROR(INDEX(Кат!$O:$O,MATCH($C9815,Кат!$I:$I,0)),INDEX(Торг!$L:$L,MATCH($C9815,Торг!$I:$I,0))),"")</f>
        <v/>
      </c>
      <c r="L9815" s="132" t="str">
        <f>IFERROR(IFERROR(INDEX(Кат!$A:$A,MATCH($C9815,Кат!$I:$I,0)),INDEX(Торг!$A:$A,MATCH($C9815,Торг!$I:$I,0))),"")</f>
        <v/>
      </c>
      <c r="M9815" s="132" t="str">
        <f>IFERROR(IFERROR(INDEX(Кат!$B:$B,MATCH($C9815,Кат!$I:$I,0)),INDEX(Торг!$B:$B,MATCH($C9815,Торг!$I:$I,0))),"")</f>
        <v/>
      </c>
      <c r="N9815" s="132" t="str">
        <f t="shared" si="153"/>
        <v>ПРАМО ЛР2121.520515</v>
      </c>
      <c r="O9815" s="132" t="str">
        <f>IFERROR(IFERROR(INDEX(Кат!$B:$B,MATCH($N9815,Кат!$I:$I,0)),INDEX(Торг!$B:$B,MATCH($N9815,Торг!$I:$I,0))),"")</f>
        <v/>
      </c>
    </row>
    <row r="9816" spans="1:15">
      <c r="A9816" t="s">
        <v>21421</v>
      </c>
      <c r="C9816" s="191" t="s">
        <v>11680</v>
      </c>
      <c r="E9816" t="s">
        <v>11681</v>
      </c>
      <c r="F9816" t="s">
        <v>4054</v>
      </c>
      <c r="G9816" t="s">
        <v>399</v>
      </c>
      <c r="H9816">
        <v>940</v>
      </c>
      <c r="J9816" t="s">
        <v>22634</v>
      </c>
      <c r="K9816" s="132" t="str">
        <f>IFERROR(IFERROR(INDEX(Кат!$O:$O,MATCH($C9816,Кат!$I:$I,0)),INDEX(Торг!$L:$L,MATCH($C9816,Торг!$I:$I,0))),"")</f>
        <v/>
      </c>
      <c r="L9816" s="132" t="str">
        <f>IFERROR(IFERROR(INDEX(Кат!$A:$A,MATCH($C9816,Кат!$I:$I,0)),INDEX(Торг!$A:$A,MATCH($C9816,Торг!$I:$I,0))),"")</f>
        <v/>
      </c>
      <c r="M9816" s="132" t="str">
        <f>IFERROR(IFERROR(INDEX(Кат!$B:$B,MATCH($C9816,Кат!$I:$I,0)),INDEX(Торг!$B:$B,MATCH($C9816,Торг!$I:$I,0))),"")</f>
        <v/>
      </c>
      <c r="N9816" s="132" t="str">
        <f t="shared" si="153"/>
        <v>ПРАМО ЛР2170.520515</v>
      </c>
      <c r="O9816" s="132" t="str">
        <f>IFERROR(IFERROR(INDEX(Кат!$B:$B,MATCH($N9816,Кат!$I:$I,0)),INDEX(Торг!$B:$B,MATCH($N9816,Торг!$I:$I,0))),"")</f>
        <v/>
      </c>
    </row>
    <row r="9817" spans="1:15">
      <c r="A9817" t="s">
        <v>24806</v>
      </c>
      <c r="C9817" s="191"/>
      <c r="E9817" t="s">
        <v>23923</v>
      </c>
      <c r="J9817" t="s">
        <v>22634</v>
      </c>
      <c r="K9817" s="132" t="str">
        <f>IFERROR(IFERROR(INDEX(Кат!$O:$O,MATCH($C9817,Кат!$I:$I,0)),INDEX(Торг!$L:$L,MATCH($C9817,Торг!$I:$I,0))),"")</f>
        <v/>
      </c>
      <c r="L9817" s="132" t="str">
        <f>IFERROR(IFERROR(INDEX(Кат!$A:$A,MATCH($C9817,Кат!$I:$I,0)),INDEX(Торг!$A:$A,MATCH($C9817,Торг!$I:$I,0))),"")</f>
        <v/>
      </c>
      <c r="M9817" s="132" t="str">
        <f>IFERROR(IFERROR(INDEX(Кат!$B:$B,MATCH($C9817,Кат!$I:$I,0)),INDEX(Торг!$B:$B,MATCH($C9817,Торг!$I:$I,0))),"")</f>
        <v/>
      </c>
      <c r="N9817" s="132" t="str">
        <f t="shared" si="153"/>
        <v xml:space="preserve"> </v>
      </c>
      <c r="O9817" s="132" t="str">
        <f>IFERROR(IFERROR(INDEX(Кат!$B:$B,MATCH($N9817,Кат!$I:$I,0)),INDEX(Торг!$B:$B,MATCH($N9817,Торг!$I:$I,0))),"")</f>
        <v/>
      </c>
    </row>
    <row r="9818" spans="1:15">
      <c r="A9818" t="s">
        <v>21422</v>
      </c>
      <c r="C9818" s="191" t="s">
        <v>34020</v>
      </c>
      <c r="E9818" t="s">
        <v>14219</v>
      </c>
      <c r="F9818" t="s">
        <v>4054</v>
      </c>
      <c r="G9818" t="s">
        <v>399</v>
      </c>
      <c r="H9818">
        <v>1150</v>
      </c>
      <c r="J9818" t="s">
        <v>22634</v>
      </c>
      <c r="K9818" s="132" t="str">
        <f>IFERROR(IFERROR(INDEX(Кат!$O:$O,MATCH($C9818,Кат!$I:$I,0)),INDEX(Торг!$L:$L,MATCH($C9818,Торг!$I:$I,0))),"")</f>
        <v/>
      </c>
      <c r="L9818" s="132" t="str">
        <f>IFERROR(IFERROR(INDEX(Кат!$A:$A,MATCH($C9818,Кат!$I:$I,0)),INDEX(Торг!$A:$A,MATCH($C9818,Торг!$I:$I,0))),"")</f>
        <v/>
      </c>
      <c r="M9818" s="132" t="str">
        <f>IFERROR(IFERROR(INDEX(Кат!$B:$B,MATCH($C9818,Кат!$I:$I,0)),INDEX(Торг!$B:$B,MATCH($C9818,Торг!$I:$I,0))),"")</f>
        <v/>
      </c>
      <c r="N9818" s="132" t="str">
        <f t="shared" si="153"/>
        <v xml:space="preserve">ПРАМО 2108-2215056P </v>
      </c>
      <c r="O9818" s="132" t="str">
        <f>IFERROR(IFERROR(INDEX(Кат!$B:$B,MATCH($N9818,Кат!$I:$I,0)),INDEX(Торг!$B:$B,MATCH($N9818,Торг!$I:$I,0))),"")</f>
        <v/>
      </c>
    </row>
    <row r="9819" spans="1:15">
      <c r="A9819" t="s">
        <v>21423</v>
      </c>
      <c r="C9819" s="191">
        <v>8450030512</v>
      </c>
      <c r="E9819" t="s">
        <v>4053</v>
      </c>
      <c r="F9819" t="s">
        <v>4054</v>
      </c>
      <c r="G9819" t="s">
        <v>399</v>
      </c>
      <c r="H9819">
        <v>1200</v>
      </c>
      <c r="J9819" t="s">
        <v>22634</v>
      </c>
      <c r="K9819" s="132" t="str">
        <f>IFERROR(IFERROR(INDEX(Кат!$O:$O,MATCH($C9819,Кат!$I:$I,0)),INDEX(Торг!$L:$L,MATCH($C9819,Торг!$I:$I,0))),"")</f>
        <v/>
      </c>
      <c r="L9819" s="132" t="str">
        <f>IFERROR(IFERROR(INDEX(Кат!$A:$A,MATCH($C9819,Кат!$I:$I,0)),INDEX(Торг!$A:$A,MATCH($C9819,Торг!$I:$I,0))),"")</f>
        <v/>
      </c>
      <c r="M9819" s="132" t="str">
        <f>IFERROR(IFERROR(INDEX(Кат!$B:$B,MATCH($C9819,Кат!$I:$I,0)),INDEX(Торг!$B:$B,MATCH($C9819,Торг!$I:$I,0))),"")</f>
        <v/>
      </c>
      <c r="N9819" s="132" t="str">
        <f t="shared" si="153"/>
        <v>ПРАМО 8450030512</v>
      </c>
      <c r="O9819" s="132" t="str">
        <f>IFERROR(IFERROR(INDEX(Кат!$B:$B,MATCH($N9819,Кат!$I:$I,0)),INDEX(Торг!$B:$B,MATCH($N9819,Торг!$I:$I,0))),"")</f>
        <v/>
      </c>
    </row>
    <row r="9820" spans="1:15">
      <c r="A9820" t="s">
        <v>21424</v>
      </c>
      <c r="C9820" s="191">
        <v>8450006570</v>
      </c>
      <c r="E9820" t="s">
        <v>13505</v>
      </c>
      <c r="F9820" t="s">
        <v>4054</v>
      </c>
      <c r="G9820" t="s">
        <v>399</v>
      </c>
      <c r="H9820">
        <v>1500</v>
      </c>
      <c r="J9820" t="s">
        <v>22634</v>
      </c>
      <c r="K9820" s="132" t="str">
        <f>IFERROR(IFERROR(INDEX(Кат!$O:$O,MATCH($C9820,Кат!$I:$I,0)),INDEX(Торг!$L:$L,MATCH($C9820,Торг!$I:$I,0))),"")</f>
        <v/>
      </c>
      <c r="L9820" s="132" t="str">
        <f>IFERROR(IFERROR(INDEX(Кат!$A:$A,MATCH($C9820,Кат!$I:$I,0)),INDEX(Торг!$A:$A,MATCH($C9820,Торг!$I:$I,0))),"")</f>
        <v/>
      </c>
      <c r="M9820" s="132" t="str">
        <f>IFERROR(IFERROR(INDEX(Кат!$B:$B,MATCH($C9820,Кат!$I:$I,0)),INDEX(Торг!$B:$B,MATCH($C9820,Торг!$I:$I,0))),"")</f>
        <v/>
      </c>
      <c r="N9820" s="132" t="str">
        <f t="shared" si="153"/>
        <v>ПРАМО 8450006570</v>
      </c>
      <c r="O9820" s="132" t="str">
        <f>IFERROR(IFERROR(INDEX(Кат!$B:$B,MATCH($N9820,Кат!$I:$I,0)),INDEX(Торг!$B:$B,MATCH($N9820,Торг!$I:$I,0))),"")</f>
        <v/>
      </c>
    </row>
    <row r="9821" spans="1:15">
      <c r="A9821" t="s">
        <v>21425</v>
      </c>
      <c r="C9821" s="191" t="s">
        <v>11682</v>
      </c>
      <c r="E9821" t="s">
        <v>11683</v>
      </c>
      <c r="F9821" t="s">
        <v>4054</v>
      </c>
      <c r="G9821" t="s">
        <v>399</v>
      </c>
      <c r="H9821">
        <v>780</v>
      </c>
      <c r="J9821" t="s">
        <v>22634</v>
      </c>
      <c r="K9821" s="132" t="str">
        <f>IFERROR(IFERROR(INDEX(Кат!$O:$O,MATCH($C9821,Кат!$I:$I,0)),INDEX(Торг!$L:$L,MATCH($C9821,Торг!$I:$I,0))),"")</f>
        <v/>
      </c>
      <c r="L9821" s="132" t="str">
        <f>IFERROR(IFERROR(INDEX(Кат!$A:$A,MATCH($C9821,Кат!$I:$I,0)),INDEX(Торг!$A:$A,MATCH($C9821,Торг!$I:$I,0))),"")</f>
        <v/>
      </c>
      <c r="M9821" s="132" t="str">
        <f>IFERROR(IFERROR(INDEX(Кат!$B:$B,MATCH($C9821,Кат!$I:$I,0)),INDEX(Торг!$B:$B,MATCH($C9821,Торг!$I:$I,0))),"")</f>
        <v/>
      </c>
      <c r="N9821" s="132" t="str">
        <f t="shared" si="153"/>
        <v>ПРАМО 2110-2215012P</v>
      </c>
      <c r="O9821" s="132" t="str">
        <f>IFERROR(IFERROR(INDEX(Кат!$B:$B,MATCH($N9821,Кат!$I:$I,0)),INDEX(Торг!$B:$B,MATCH($N9821,Торг!$I:$I,0))),"")</f>
        <v/>
      </c>
    </row>
    <row r="9822" spans="1:15">
      <c r="A9822" t="s">
        <v>21426</v>
      </c>
      <c r="C9822" s="191">
        <v>8450030513</v>
      </c>
      <c r="E9822" t="s">
        <v>13506</v>
      </c>
      <c r="F9822" t="s">
        <v>4054</v>
      </c>
      <c r="G9822" t="s">
        <v>399</v>
      </c>
      <c r="H9822">
        <v>1300</v>
      </c>
      <c r="J9822" t="s">
        <v>22634</v>
      </c>
      <c r="K9822" s="132" t="str">
        <f>IFERROR(IFERROR(INDEX(Кат!$O:$O,MATCH($C9822,Кат!$I:$I,0)),INDEX(Торг!$L:$L,MATCH($C9822,Торг!$I:$I,0))),"")</f>
        <v/>
      </c>
      <c r="L9822" s="132" t="str">
        <f>IFERROR(IFERROR(INDEX(Кат!$A:$A,MATCH($C9822,Кат!$I:$I,0)),INDEX(Торг!$A:$A,MATCH($C9822,Торг!$I:$I,0))),"")</f>
        <v/>
      </c>
      <c r="M9822" s="132" t="str">
        <f>IFERROR(IFERROR(INDEX(Кат!$B:$B,MATCH($C9822,Кат!$I:$I,0)),INDEX(Торг!$B:$B,MATCH($C9822,Торг!$I:$I,0))),"")</f>
        <v/>
      </c>
      <c r="N9822" s="132" t="str">
        <f t="shared" si="153"/>
        <v>ПРАМО 8450030513</v>
      </c>
      <c r="O9822" s="132" t="str">
        <f>IFERROR(IFERROR(INDEX(Кат!$B:$B,MATCH($N9822,Кат!$I:$I,0)),INDEX(Торг!$B:$B,MATCH($N9822,Торг!$I:$I,0))),"")</f>
        <v/>
      </c>
    </row>
    <row r="9823" spans="1:15">
      <c r="A9823" t="s">
        <v>21427</v>
      </c>
      <c r="C9823" s="191" t="s">
        <v>4055</v>
      </c>
      <c r="E9823" t="s">
        <v>4056</v>
      </c>
      <c r="F9823" t="s">
        <v>4054</v>
      </c>
      <c r="G9823" t="s">
        <v>399</v>
      </c>
      <c r="H9823">
        <v>900</v>
      </c>
      <c r="J9823" t="s">
        <v>22634</v>
      </c>
      <c r="K9823" s="132" t="str">
        <f>IFERROR(IFERROR(INDEX(Кат!$O:$O,MATCH($C9823,Кат!$I:$I,0)),INDEX(Торг!$L:$L,MATCH($C9823,Торг!$I:$I,0))),"")</f>
        <v/>
      </c>
      <c r="L9823" s="132" t="str">
        <f>IFERROR(IFERROR(INDEX(Кат!$A:$A,MATCH($C9823,Кат!$I:$I,0)),INDEX(Торг!$A:$A,MATCH($C9823,Торг!$I:$I,0))),"")</f>
        <v/>
      </c>
      <c r="M9823" s="132" t="str">
        <f>IFERROR(IFERROR(INDEX(Кат!$B:$B,MATCH($C9823,Кат!$I:$I,0)),INDEX(Торг!$B:$B,MATCH($C9823,Торг!$I:$I,0))),"")</f>
        <v/>
      </c>
      <c r="N9823" s="132" t="str">
        <f t="shared" si="153"/>
        <v>ПРАМО 1118-2215012P</v>
      </c>
      <c r="O9823" s="132" t="str">
        <f>IFERROR(IFERROR(INDEX(Кат!$B:$B,MATCH($N9823,Кат!$I:$I,0)),INDEX(Торг!$B:$B,MATCH($N9823,Торг!$I:$I,0))),"")</f>
        <v/>
      </c>
    </row>
    <row r="9824" spans="1:15">
      <c r="A9824" t="s">
        <v>26573</v>
      </c>
      <c r="C9824" s="191">
        <v>16911433</v>
      </c>
      <c r="E9824" t="s">
        <v>26574</v>
      </c>
      <c r="F9824" t="s">
        <v>4054</v>
      </c>
      <c r="G9824" t="s">
        <v>399</v>
      </c>
      <c r="H9824">
        <v>300</v>
      </c>
      <c r="J9824" t="s">
        <v>22634</v>
      </c>
      <c r="K9824" s="132" t="str">
        <f>IFERROR(IFERROR(INDEX(Кат!$O:$O,MATCH($C9824,Кат!$I:$I,0)),INDEX(Торг!$L:$L,MATCH($C9824,Торг!$I:$I,0))),"")</f>
        <v/>
      </c>
      <c r="L9824" s="132" t="str">
        <f>IFERROR(IFERROR(INDEX(Кат!$A:$A,MATCH($C9824,Кат!$I:$I,0)),INDEX(Торг!$A:$A,MATCH($C9824,Торг!$I:$I,0))),"")</f>
        <v/>
      </c>
      <c r="M9824" s="132" t="str">
        <f>IFERROR(IFERROR(INDEX(Кат!$B:$B,MATCH($C9824,Кат!$I:$I,0)),INDEX(Торг!$B:$B,MATCH($C9824,Торг!$I:$I,0))),"")</f>
        <v/>
      </c>
      <c r="N9824" s="132" t="str">
        <f t="shared" si="153"/>
        <v>ПРАМО 16911433</v>
      </c>
      <c r="O9824" s="132" t="str">
        <f>IFERROR(IFERROR(INDEX(Кат!$B:$B,MATCH($N9824,Кат!$I:$I,0)),INDEX(Торг!$B:$B,MATCH($N9824,Торг!$I:$I,0))),"")</f>
        <v/>
      </c>
    </row>
    <row r="9825" spans="1:15">
      <c r="A9825" t="s">
        <v>24807</v>
      </c>
      <c r="C9825" s="191"/>
      <c r="E9825" t="s">
        <v>24808</v>
      </c>
      <c r="J9825" t="s">
        <v>22634</v>
      </c>
      <c r="K9825" s="132" t="str">
        <f>IFERROR(IFERROR(INDEX(Кат!$O:$O,MATCH($C9825,Кат!$I:$I,0)),INDEX(Торг!$L:$L,MATCH($C9825,Торг!$I:$I,0))),"")</f>
        <v/>
      </c>
      <c r="L9825" s="132" t="str">
        <f>IFERROR(IFERROR(INDEX(Кат!$A:$A,MATCH($C9825,Кат!$I:$I,0)),INDEX(Торг!$A:$A,MATCH($C9825,Торг!$I:$I,0))),"")</f>
        <v/>
      </c>
      <c r="M9825" s="132" t="str">
        <f>IFERROR(IFERROR(INDEX(Кат!$B:$B,MATCH($C9825,Кат!$I:$I,0)),INDEX(Торг!$B:$B,MATCH($C9825,Торг!$I:$I,0))),"")</f>
        <v/>
      </c>
      <c r="N9825" s="132" t="str">
        <f t="shared" si="153"/>
        <v xml:space="preserve"> </v>
      </c>
      <c r="O9825" s="132" t="str">
        <f>IFERROR(IFERROR(INDEX(Кат!$B:$B,MATCH($N9825,Кат!$I:$I,0)),INDEX(Торг!$B:$B,MATCH($N9825,Торг!$I:$I,0))),"")</f>
        <v/>
      </c>
    </row>
    <row r="9826" spans="1:15">
      <c r="A9826" t="s">
        <v>21428</v>
      </c>
      <c r="C9826" s="191" t="s">
        <v>11684</v>
      </c>
      <c r="E9826" t="s">
        <v>11685</v>
      </c>
      <c r="F9826" t="s">
        <v>4054</v>
      </c>
      <c r="G9826" t="s">
        <v>399</v>
      </c>
      <c r="H9826">
        <v>700</v>
      </c>
      <c r="J9826" t="s">
        <v>22634</v>
      </c>
      <c r="K9826" s="132" t="str">
        <f>IFERROR(IFERROR(INDEX(Кат!$O:$O,MATCH($C9826,Кат!$I:$I,0)),INDEX(Торг!$L:$L,MATCH($C9826,Торг!$I:$I,0))),"")</f>
        <v/>
      </c>
      <c r="L9826" s="132" t="str">
        <f>IFERROR(IFERROR(INDEX(Кат!$A:$A,MATCH($C9826,Кат!$I:$I,0)),INDEX(Торг!$A:$A,MATCH($C9826,Торг!$I:$I,0))),"")</f>
        <v/>
      </c>
      <c r="M9826" s="132" t="str">
        <f>IFERROR(IFERROR(INDEX(Кат!$B:$B,MATCH($C9826,Кат!$I:$I,0)),INDEX(Торг!$B:$B,MATCH($C9826,Торг!$I:$I,0))),"")</f>
        <v/>
      </c>
      <c r="N9826" s="132" t="str">
        <f t="shared" si="153"/>
        <v>ПРАМО ЛР2101.8101080</v>
      </c>
      <c r="O9826" s="132" t="str">
        <f>IFERROR(IFERROR(INDEX(Кат!$B:$B,MATCH($N9826,Кат!$I:$I,0)),INDEX(Торг!$B:$B,MATCH($N9826,Торг!$I:$I,0))),"")</f>
        <v/>
      </c>
    </row>
    <row r="9827" spans="1:15">
      <c r="A9827" t="s">
        <v>21429</v>
      </c>
      <c r="C9827" s="191" t="s">
        <v>11686</v>
      </c>
      <c r="E9827" t="s">
        <v>11687</v>
      </c>
      <c r="F9827" t="s">
        <v>4054</v>
      </c>
      <c r="G9827" t="s">
        <v>399</v>
      </c>
      <c r="H9827">
        <v>1260</v>
      </c>
      <c r="J9827" t="s">
        <v>22634</v>
      </c>
      <c r="K9827" s="132" t="str">
        <f>IFERROR(IFERROR(INDEX(Кат!$O:$O,MATCH($C9827,Кат!$I:$I,0)),INDEX(Торг!$L:$L,MATCH($C9827,Торг!$I:$I,0))),"")</f>
        <v/>
      </c>
      <c r="L9827" s="132" t="str">
        <f>IFERROR(IFERROR(INDEX(Кат!$A:$A,MATCH($C9827,Кат!$I:$I,0)),INDEX(Торг!$A:$A,MATCH($C9827,Торг!$I:$I,0))),"")</f>
        <v/>
      </c>
      <c r="M9827" s="132" t="str">
        <f>IFERROR(IFERROR(INDEX(Кат!$B:$B,MATCH($C9827,Кат!$I:$I,0)),INDEX(Торг!$B:$B,MATCH($C9827,Торг!$I:$I,0))),"")</f>
        <v/>
      </c>
      <c r="N9827" s="132" t="str">
        <f t="shared" si="153"/>
        <v>ПРАМО ЛР2108.8101080</v>
      </c>
      <c r="O9827" s="132" t="str">
        <f>IFERROR(IFERROR(INDEX(Кат!$B:$B,MATCH($N9827,Кат!$I:$I,0)),INDEX(Торг!$B:$B,MATCH($N9827,Торг!$I:$I,0))),"")</f>
        <v/>
      </c>
    </row>
    <row r="9828" spans="1:15">
      <c r="A9828" t="s">
        <v>21430</v>
      </c>
      <c r="C9828" s="191" t="s">
        <v>11688</v>
      </c>
      <c r="E9828" t="s">
        <v>11689</v>
      </c>
      <c r="F9828" t="s">
        <v>4054</v>
      </c>
      <c r="G9828" t="s">
        <v>399</v>
      </c>
      <c r="H9828">
        <v>1950</v>
      </c>
      <c r="J9828" t="s">
        <v>22634</v>
      </c>
      <c r="K9828" s="132" t="str">
        <f>IFERROR(IFERROR(INDEX(Кат!$O:$O,MATCH($C9828,Кат!$I:$I,0)),INDEX(Торг!$L:$L,MATCH($C9828,Торг!$I:$I,0))),"")</f>
        <v/>
      </c>
      <c r="L9828" s="132" t="str">
        <f>IFERROR(IFERROR(INDEX(Кат!$A:$A,MATCH($C9828,Кат!$I:$I,0)),INDEX(Торг!$A:$A,MATCH($C9828,Торг!$I:$I,0))),"")</f>
        <v/>
      </c>
      <c r="M9828" s="132" t="str">
        <f>IFERROR(IFERROR(INDEX(Кат!$B:$B,MATCH($C9828,Кат!$I:$I,0)),INDEX(Торг!$B:$B,MATCH($C9828,Торг!$I:$I,0))),"")</f>
        <v/>
      </c>
      <c r="N9828" s="132" t="str">
        <f t="shared" si="153"/>
        <v>ПРАМО ЛР2123.8101080</v>
      </c>
      <c r="O9828" s="132" t="str">
        <f>IFERROR(IFERROR(INDEX(Кат!$B:$B,MATCH($N9828,Кат!$I:$I,0)),INDEX(Торг!$B:$B,MATCH($N9828,Торг!$I:$I,0))),"")</f>
        <v/>
      </c>
    </row>
    <row r="9829" spans="1:15">
      <c r="A9829" t="s">
        <v>21431</v>
      </c>
      <c r="C9829" s="191" t="s">
        <v>11690</v>
      </c>
      <c r="E9829" t="s">
        <v>11691</v>
      </c>
      <c r="F9829" t="s">
        <v>4054</v>
      </c>
      <c r="G9829" t="s">
        <v>399</v>
      </c>
      <c r="H9829">
        <v>2500</v>
      </c>
      <c r="J9829" t="s">
        <v>22634</v>
      </c>
      <c r="K9829" s="132" t="str">
        <f>IFERROR(IFERROR(INDEX(Кат!$O:$O,MATCH($C9829,Кат!$I:$I,0)),INDEX(Торг!$L:$L,MATCH($C9829,Торг!$I:$I,0))),"")</f>
        <v/>
      </c>
      <c r="L9829" s="132" t="str">
        <f>IFERROR(IFERROR(INDEX(Кат!$A:$A,MATCH($C9829,Кат!$I:$I,0)),INDEX(Торг!$A:$A,MATCH($C9829,Торг!$I:$I,0))),"")</f>
        <v/>
      </c>
      <c r="M9829" s="132" t="str">
        <f>IFERROR(IFERROR(INDEX(Кат!$B:$B,MATCH($C9829,Кат!$I:$I,0)),INDEX(Торг!$B:$B,MATCH($C9829,Торг!$I:$I,0))),"")</f>
        <v/>
      </c>
      <c r="N9829" s="132" t="str">
        <f t="shared" si="153"/>
        <v>ПРАМО 53.3780</v>
      </c>
      <c r="O9829" s="132" t="str">
        <f>IFERROR(IFERROR(INDEX(Кат!$B:$B,MATCH($N9829,Кат!$I:$I,0)),INDEX(Торг!$B:$B,MATCH($N9829,Торг!$I:$I,0))),"")</f>
        <v/>
      </c>
    </row>
    <row r="9830" spans="1:15">
      <c r="A9830" t="s">
        <v>21432</v>
      </c>
      <c r="C9830" s="191" t="s">
        <v>11692</v>
      </c>
      <c r="E9830" t="s">
        <v>11693</v>
      </c>
      <c r="F9830" t="s">
        <v>4054</v>
      </c>
      <c r="G9830" t="s">
        <v>399</v>
      </c>
      <c r="H9830">
        <v>1450</v>
      </c>
      <c r="J9830" t="s">
        <v>22634</v>
      </c>
      <c r="K9830" s="132" t="str">
        <f>IFERROR(IFERROR(INDEX(Кат!$O:$O,MATCH($C9830,Кат!$I:$I,0)),INDEX(Торг!$L:$L,MATCH($C9830,Торг!$I:$I,0))),"")</f>
        <v/>
      </c>
      <c r="L9830" s="132" t="str">
        <f>IFERROR(IFERROR(INDEX(Кат!$A:$A,MATCH($C9830,Кат!$I:$I,0)),INDEX(Торг!$A:$A,MATCH($C9830,Торг!$I:$I,0))),"")</f>
        <v/>
      </c>
      <c r="M9830" s="132" t="str">
        <f>IFERROR(IFERROR(INDEX(Кат!$B:$B,MATCH($C9830,Кат!$I:$I,0)),INDEX(Торг!$B:$B,MATCH($C9830,Торг!$I:$I,0))),"")</f>
        <v/>
      </c>
      <c r="N9830" s="132" t="str">
        <f t="shared" si="153"/>
        <v>ПРАМО 70.3730</v>
      </c>
      <c r="O9830" s="132" t="str">
        <f>IFERROR(IFERROR(INDEX(Кат!$B:$B,MATCH($N9830,Кат!$I:$I,0)),INDEX(Торг!$B:$B,MATCH($N9830,Торг!$I:$I,0))),"")</f>
        <v/>
      </c>
    </row>
    <row r="9831" spans="1:15">
      <c r="A9831" t="s">
        <v>21433</v>
      </c>
      <c r="C9831" s="191" t="s">
        <v>11694</v>
      </c>
      <c r="E9831" t="s">
        <v>11695</v>
      </c>
      <c r="F9831" t="s">
        <v>4054</v>
      </c>
      <c r="G9831" t="s">
        <v>399</v>
      </c>
      <c r="H9831">
        <v>950</v>
      </c>
      <c r="J9831" t="s">
        <v>22634</v>
      </c>
      <c r="K9831" s="132" t="str">
        <f>IFERROR(IFERROR(INDEX(Кат!$O:$O,MATCH($C9831,Кат!$I:$I,0)),INDEX(Торг!$L:$L,MATCH($C9831,Торг!$I:$I,0))),"")</f>
        <v/>
      </c>
      <c r="L9831" s="132" t="str">
        <f>IFERROR(IFERROR(INDEX(Кат!$A:$A,MATCH($C9831,Кат!$I:$I,0)),INDEX(Торг!$A:$A,MATCH($C9831,Торг!$I:$I,0))),"")</f>
        <v/>
      </c>
      <c r="M9831" s="132" t="str">
        <f>IFERROR(IFERROR(INDEX(Кат!$B:$B,MATCH($C9831,Кат!$I:$I,0)),INDEX(Торг!$B:$B,MATCH($C9831,Торг!$I:$I,0))),"")</f>
        <v/>
      </c>
      <c r="N9831" s="132" t="str">
        <f t="shared" si="153"/>
        <v>ПРАМО ЛР2103.3730000</v>
      </c>
      <c r="O9831" s="132" t="str">
        <f>IFERROR(IFERROR(INDEX(Кат!$B:$B,MATCH($N9831,Кат!$I:$I,0)),INDEX(Торг!$B:$B,MATCH($N9831,Торг!$I:$I,0))),"")</f>
        <v/>
      </c>
    </row>
    <row r="9832" spans="1:15">
      <c r="A9832" t="s">
        <v>21434</v>
      </c>
      <c r="C9832" s="191" t="s">
        <v>11696</v>
      </c>
      <c r="E9832" t="s">
        <v>11697</v>
      </c>
      <c r="F9832" t="s">
        <v>4054</v>
      </c>
      <c r="G9832" t="s">
        <v>399</v>
      </c>
      <c r="H9832">
        <v>1460</v>
      </c>
      <c r="J9832" t="s">
        <v>22634</v>
      </c>
      <c r="K9832" s="132" t="str">
        <f>IFERROR(IFERROR(INDEX(Кат!$O:$O,MATCH($C9832,Кат!$I:$I,0)),INDEX(Торг!$L:$L,MATCH($C9832,Торг!$I:$I,0))),"")</f>
        <v/>
      </c>
      <c r="L9832" s="132" t="str">
        <f>IFERROR(IFERROR(INDEX(Кат!$A:$A,MATCH($C9832,Кат!$I:$I,0)),INDEX(Торг!$A:$A,MATCH($C9832,Торг!$I:$I,0))),"")</f>
        <v/>
      </c>
      <c r="M9832" s="132" t="str">
        <f>IFERROR(IFERROR(INDEX(Кат!$B:$B,MATCH($C9832,Кат!$I:$I,0)),INDEX(Торг!$B:$B,MATCH($C9832,Торг!$I:$I,0))),"")</f>
        <v/>
      </c>
      <c r="N9832" s="132" t="str">
        <f t="shared" si="153"/>
        <v>ПРАМО ЛР2108.3730000</v>
      </c>
      <c r="O9832" s="132" t="str">
        <f>IFERROR(IFERROR(INDEX(Кат!$B:$B,MATCH($N9832,Кат!$I:$I,0)),INDEX(Торг!$B:$B,MATCH($N9832,Торг!$I:$I,0))),"")</f>
        <v/>
      </c>
    </row>
    <row r="9833" spans="1:15">
      <c r="A9833" t="s">
        <v>21435</v>
      </c>
      <c r="C9833" s="191" t="s">
        <v>11698</v>
      </c>
      <c r="E9833" t="s">
        <v>11699</v>
      </c>
      <c r="F9833" t="s">
        <v>4054</v>
      </c>
      <c r="G9833" t="s">
        <v>399</v>
      </c>
      <c r="H9833">
        <v>1850</v>
      </c>
      <c r="J9833" t="s">
        <v>22634</v>
      </c>
      <c r="K9833" s="132" t="str">
        <f>IFERROR(IFERROR(INDEX(Кат!$O:$O,MATCH($C9833,Кат!$I:$I,0)),INDEX(Торг!$L:$L,MATCH($C9833,Торг!$I:$I,0))),"")</f>
        <v/>
      </c>
      <c r="L9833" s="132" t="str">
        <f>IFERROR(IFERROR(INDEX(Кат!$A:$A,MATCH($C9833,Кат!$I:$I,0)),INDEX(Торг!$A:$A,MATCH($C9833,Торг!$I:$I,0))),"")</f>
        <v/>
      </c>
      <c r="M9833" s="132" t="str">
        <f>IFERROR(IFERROR(INDEX(Кат!$B:$B,MATCH($C9833,Кат!$I:$I,0)),INDEX(Торг!$B:$B,MATCH($C9833,Торг!$I:$I,0))),"")</f>
        <v/>
      </c>
      <c r="N9833" s="132" t="str">
        <f t="shared" si="153"/>
        <v>ПРАМО ЛР2110.3730000</v>
      </c>
      <c r="O9833" s="132" t="str">
        <f>IFERROR(IFERROR(INDEX(Кат!$B:$B,MATCH($N9833,Кат!$I:$I,0)),INDEX(Торг!$B:$B,MATCH($N9833,Торг!$I:$I,0))),"")</f>
        <v/>
      </c>
    </row>
    <row r="9834" spans="1:15">
      <c r="A9834" t="s">
        <v>24809</v>
      </c>
      <c r="C9834" s="191"/>
      <c r="E9834" t="s">
        <v>24810</v>
      </c>
      <c r="J9834" t="s">
        <v>22634</v>
      </c>
      <c r="K9834" s="132" t="str">
        <f>IFERROR(IFERROR(INDEX(Кат!$O:$O,MATCH($C9834,Кат!$I:$I,0)),INDEX(Торг!$L:$L,MATCH($C9834,Торг!$I:$I,0))),"")</f>
        <v/>
      </c>
      <c r="L9834" s="132" t="str">
        <f>IFERROR(IFERROR(INDEX(Кат!$A:$A,MATCH($C9834,Кат!$I:$I,0)),INDEX(Торг!$A:$A,MATCH($C9834,Торг!$I:$I,0))),"")</f>
        <v/>
      </c>
      <c r="M9834" s="132" t="str">
        <f>IFERROR(IFERROR(INDEX(Кат!$B:$B,MATCH($C9834,Кат!$I:$I,0)),INDEX(Торг!$B:$B,MATCH($C9834,Торг!$I:$I,0))),"")</f>
        <v/>
      </c>
      <c r="N9834" s="132" t="str">
        <f t="shared" si="153"/>
        <v xml:space="preserve"> </v>
      </c>
      <c r="O9834" s="132" t="str">
        <f>IFERROR(IFERROR(INDEX(Кат!$B:$B,MATCH($N9834,Кат!$I:$I,0)),INDEX(Торг!$B:$B,MATCH($N9834,Торг!$I:$I,0))),"")</f>
        <v/>
      </c>
    </row>
    <row r="9835" spans="1:15">
      <c r="A9835" t="s">
        <v>32784</v>
      </c>
      <c r="C9835" s="191" t="s">
        <v>32785</v>
      </c>
      <c r="E9835" t="s">
        <v>32786</v>
      </c>
      <c r="F9835" t="s">
        <v>3823</v>
      </c>
      <c r="G9835" t="s">
        <v>399</v>
      </c>
      <c r="H9835">
        <v>500</v>
      </c>
      <c r="J9835" t="s">
        <v>22634</v>
      </c>
      <c r="K9835" s="132" t="str">
        <f>IFERROR(IFERROR(INDEX(Кат!$O:$O,MATCH($C9835,Кат!$I:$I,0)),INDEX(Торг!$L:$L,MATCH($C9835,Торг!$I:$I,0))),"")</f>
        <v/>
      </c>
      <c r="L9835" s="132" t="str">
        <f>IFERROR(IFERROR(INDEX(Кат!$A:$A,MATCH($C9835,Кат!$I:$I,0)),INDEX(Торг!$A:$A,MATCH($C9835,Торг!$I:$I,0))),"")</f>
        <v/>
      </c>
      <c r="M9835" s="132" t="str">
        <f>IFERROR(IFERROR(INDEX(Кат!$B:$B,MATCH($C9835,Кат!$I:$I,0)),INDEX(Торг!$B:$B,MATCH($C9835,Торг!$I:$I,0))),"")</f>
        <v/>
      </c>
      <c r="N9835" s="132" t="str">
        <f t="shared" si="153"/>
        <v>НЕИЗВЕСТНЫЙ БРЕНД 2110-2215070</v>
      </c>
      <c r="O9835" s="132" t="str">
        <f>IFERROR(IFERROR(INDEX(Кат!$B:$B,MATCH($N9835,Кат!$I:$I,0)),INDEX(Торг!$B:$B,MATCH($N9835,Торг!$I:$I,0))),"")</f>
        <v/>
      </c>
    </row>
    <row r="9836" spans="1:15">
      <c r="A9836" t="s">
        <v>21436</v>
      </c>
      <c r="C9836" s="191" t="s">
        <v>11700</v>
      </c>
      <c r="E9836" t="s">
        <v>11701</v>
      </c>
      <c r="F9836" t="s">
        <v>3823</v>
      </c>
      <c r="G9836" t="s">
        <v>399</v>
      </c>
      <c r="H9836">
        <v>1080</v>
      </c>
      <c r="J9836" t="s">
        <v>22634</v>
      </c>
      <c r="K9836" s="132" t="str">
        <f>IFERROR(IFERROR(INDEX(Кат!$O:$O,MATCH($C9836,Кат!$I:$I,0)),INDEX(Торг!$L:$L,MATCH($C9836,Торг!$I:$I,0))),"")</f>
        <v/>
      </c>
      <c r="L9836" s="132" t="str">
        <f>IFERROR(IFERROR(INDEX(Кат!$A:$A,MATCH($C9836,Кат!$I:$I,0)),INDEX(Торг!$A:$A,MATCH($C9836,Торг!$I:$I,0))),"")</f>
        <v/>
      </c>
      <c r="M9836" s="132" t="str">
        <f>IFERROR(IFERROR(INDEX(Кат!$B:$B,MATCH($C9836,Кат!$I:$I,0)),INDEX(Торг!$B:$B,MATCH($C9836,Торг!$I:$I,0))),"")</f>
        <v/>
      </c>
      <c r="N9836" s="132" t="str">
        <f t="shared" si="153"/>
        <v>НЕИЗВЕСТНЫЙ БРЕНД 11180-2215092</v>
      </c>
      <c r="O9836" s="132" t="str">
        <f>IFERROR(IFERROR(INDEX(Кат!$B:$B,MATCH($N9836,Кат!$I:$I,0)),INDEX(Торг!$B:$B,MATCH($N9836,Торг!$I:$I,0))),"")</f>
        <v/>
      </c>
    </row>
    <row r="9837" spans="1:15">
      <c r="A9837" t="s">
        <v>21437</v>
      </c>
      <c r="C9837" s="191" t="s">
        <v>11702</v>
      </c>
      <c r="E9837" t="s">
        <v>11703</v>
      </c>
      <c r="F9837" t="s">
        <v>3823</v>
      </c>
      <c r="G9837" t="s">
        <v>399</v>
      </c>
      <c r="H9837">
        <v>500</v>
      </c>
      <c r="J9837" t="s">
        <v>22634</v>
      </c>
      <c r="K9837" s="132" t="str">
        <f>IFERROR(IFERROR(INDEX(Кат!$O:$O,MATCH($C9837,Кат!$I:$I,0)),INDEX(Торг!$L:$L,MATCH($C9837,Торг!$I:$I,0))),"")</f>
        <v/>
      </c>
      <c r="L9837" s="132" t="str">
        <f>IFERROR(IFERROR(INDEX(Кат!$A:$A,MATCH($C9837,Кат!$I:$I,0)),INDEX(Торг!$A:$A,MATCH($C9837,Торг!$I:$I,0))),"")</f>
        <v/>
      </c>
      <c r="M9837" s="132" t="str">
        <f>IFERROR(IFERROR(INDEX(Кат!$B:$B,MATCH($C9837,Кат!$I:$I,0)),INDEX(Торг!$B:$B,MATCH($C9837,Торг!$I:$I,0))),"")</f>
        <v/>
      </c>
      <c r="N9837" s="132" t="str">
        <f t="shared" si="153"/>
        <v>НЕИЗВЕСТНЫЙ БРЕНД 21080-2215092</v>
      </c>
      <c r="O9837" s="132" t="str">
        <f>IFERROR(IFERROR(INDEX(Кат!$B:$B,MATCH($N9837,Кат!$I:$I,0)),INDEX(Торг!$B:$B,MATCH($N9837,Торг!$I:$I,0))),"")</f>
        <v/>
      </c>
    </row>
    <row r="9838" spans="1:15">
      <c r="A9838" t="s">
        <v>21438</v>
      </c>
      <c r="C9838" s="191" t="s">
        <v>11704</v>
      </c>
      <c r="E9838" t="s">
        <v>11705</v>
      </c>
      <c r="F9838" t="s">
        <v>3823</v>
      </c>
      <c r="G9838" t="s">
        <v>399</v>
      </c>
      <c r="H9838">
        <v>1050</v>
      </c>
      <c r="J9838" t="s">
        <v>22634</v>
      </c>
      <c r="K9838" s="132" t="str">
        <f>IFERROR(IFERROR(INDEX(Кат!$O:$O,MATCH($C9838,Кат!$I:$I,0)),INDEX(Торг!$L:$L,MATCH($C9838,Торг!$I:$I,0))),"")</f>
        <v/>
      </c>
      <c r="L9838" s="132" t="str">
        <f>IFERROR(IFERROR(INDEX(Кат!$A:$A,MATCH($C9838,Кат!$I:$I,0)),INDEX(Торг!$A:$A,MATCH($C9838,Торг!$I:$I,0))),"")</f>
        <v/>
      </c>
      <c r="M9838" s="132" t="str">
        <f>IFERROR(IFERROR(INDEX(Кат!$B:$B,MATCH($C9838,Кат!$I:$I,0)),INDEX(Торг!$B:$B,MATCH($C9838,Торг!$I:$I,0))),"")</f>
        <v/>
      </c>
      <c r="N9838" s="132" t="str">
        <f t="shared" si="153"/>
        <v>НЕИЗВЕСТНЫЙ БРЕНД 21100-2215092</v>
      </c>
      <c r="O9838" s="132" t="str">
        <f>IFERROR(IFERROR(INDEX(Кат!$B:$B,MATCH($N9838,Кат!$I:$I,0)),INDEX(Торг!$B:$B,MATCH($N9838,Торг!$I:$I,0))),"")</f>
        <v/>
      </c>
    </row>
    <row r="9839" spans="1:15">
      <c r="A9839" t="s">
        <v>29234</v>
      </c>
      <c r="C9839" s="191" t="s">
        <v>29235</v>
      </c>
      <c r="E9839" t="s">
        <v>29236</v>
      </c>
      <c r="F9839" t="s">
        <v>3823</v>
      </c>
      <c r="G9839" t="s">
        <v>399</v>
      </c>
      <c r="H9839">
        <v>850</v>
      </c>
      <c r="J9839" t="s">
        <v>22634</v>
      </c>
      <c r="K9839" s="132" t="str">
        <f>IFERROR(IFERROR(INDEX(Кат!$O:$O,MATCH($C9839,Кат!$I:$I,0)),INDEX(Торг!$L:$L,MATCH($C9839,Торг!$I:$I,0))),"")</f>
        <v/>
      </c>
      <c r="L9839" s="132" t="str">
        <f>IFERROR(IFERROR(INDEX(Кат!$A:$A,MATCH($C9839,Кат!$I:$I,0)),INDEX(Торг!$A:$A,MATCH($C9839,Торг!$I:$I,0))),"")</f>
        <v/>
      </c>
      <c r="M9839" s="132" t="str">
        <f>IFERROR(IFERROR(INDEX(Кат!$B:$B,MATCH($C9839,Кат!$I:$I,0)),INDEX(Торг!$B:$B,MATCH($C9839,Торг!$I:$I,0))),"")</f>
        <v/>
      </c>
      <c r="N9839" s="132" t="str">
        <f t="shared" si="153"/>
        <v>НЕИЗВЕСТНЫЙ БРЕНД 1118-2215070</v>
      </c>
      <c r="O9839" s="132" t="str">
        <f>IFERROR(IFERROR(INDEX(Кат!$B:$B,MATCH($N9839,Кат!$I:$I,0)),INDEX(Торг!$B:$B,MATCH($N9839,Торг!$I:$I,0))),"")</f>
        <v/>
      </c>
    </row>
    <row r="9840" spans="1:15">
      <c r="A9840" t="s">
        <v>21440</v>
      </c>
      <c r="C9840" s="191" t="s">
        <v>11706</v>
      </c>
      <c r="E9840" t="s">
        <v>11707</v>
      </c>
      <c r="F9840" t="s">
        <v>3823</v>
      </c>
      <c r="G9840" t="s">
        <v>399</v>
      </c>
      <c r="H9840">
        <v>450</v>
      </c>
      <c r="J9840" t="s">
        <v>22634</v>
      </c>
      <c r="K9840" s="132" t="str">
        <f>IFERROR(IFERROR(INDEX(Кат!$O:$O,MATCH($C9840,Кат!$I:$I,0)),INDEX(Торг!$L:$L,MATCH($C9840,Торг!$I:$I,0))),"")</f>
        <v/>
      </c>
      <c r="L9840" s="132" t="str">
        <f>IFERROR(IFERROR(INDEX(Кат!$A:$A,MATCH($C9840,Кат!$I:$I,0)),INDEX(Торг!$A:$A,MATCH($C9840,Торг!$I:$I,0))),"")</f>
        <v/>
      </c>
      <c r="M9840" s="132" t="str">
        <f>IFERROR(IFERROR(INDEX(Кат!$B:$B,MATCH($C9840,Кат!$I:$I,0)),INDEX(Торг!$B:$B,MATCH($C9840,Торг!$I:$I,0))),"")</f>
        <v/>
      </c>
      <c r="N9840" s="132" t="str">
        <f t="shared" si="153"/>
        <v>НЕИЗВЕСТНЫЙ БРЕНД 21210-2215070</v>
      </c>
      <c r="O9840" s="132" t="str">
        <f>IFERROR(IFERROR(INDEX(Кат!$B:$B,MATCH($N9840,Кат!$I:$I,0)),INDEX(Торг!$B:$B,MATCH($N9840,Торг!$I:$I,0))),"")</f>
        <v/>
      </c>
    </row>
    <row r="9841" spans="1:15">
      <c r="A9841" t="s">
        <v>21441</v>
      </c>
      <c r="C9841" s="191" t="s">
        <v>11708</v>
      </c>
      <c r="E9841" t="s">
        <v>14220</v>
      </c>
      <c r="F9841" t="s">
        <v>3823</v>
      </c>
      <c r="G9841" t="s">
        <v>399</v>
      </c>
      <c r="H9841">
        <v>2100</v>
      </c>
      <c r="J9841" t="s">
        <v>22634</v>
      </c>
      <c r="K9841" s="132" t="str">
        <f>IFERROR(IFERROR(INDEX(Кат!$O:$O,MATCH($C9841,Кат!$I:$I,0)),INDEX(Торг!$L:$L,MATCH($C9841,Торг!$I:$I,0))),"")</f>
        <v/>
      </c>
      <c r="L9841" s="132" t="str">
        <f>IFERROR(IFERROR(INDEX(Кат!$A:$A,MATCH($C9841,Кат!$I:$I,0)),INDEX(Торг!$A:$A,MATCH($C9841,Торг!$I:$I,0))),"")</f>
        <v/>
      </c>
      <c r="M9841" s="132" t="str">
        <f>IFERROR(IFERROR(INDEX(Кат!$B:$B,MATCH($C9841,Кат!$I:$I,0)),INDEX(Торг!$B:$B,MATCH($C9841,Торг!$I:$I,0))),"")</f>
        <v/>
      </c>
      <c r="N9841" s="132" t="str">
        <f t="shared" si="153"/>
        <v>НЕИЗВЕСТНЫЙ БРЕНД 21030-2403069</v>
      </c>
      <c r="O9841" s="132" t="str">
        <f>IFERROR(IFERROR(INDEX(Кат!$B:$B,MATCH($N9841,Кат!$I:$I,0)),INDEX(Торг!$B:$B,MATCH($N9841,Торг!$I:$I,0))),"")</f>
        <v/>
      </c>
    </row>
    <row r="9842" spans="1:15">
      <c r="A9842" t="s">
        <v>21442</v>
      </c>
      <c r="C9842" s="191" t="s">
        <v>11709</v>
      </c>
      <c r="E9842" t="s">
        <v>14221</v>
      </c>
      <c r="F9842" t="s">
        <v>3823</v>
      </c>
      <c r="G9842" t="s">
        <v>399</v>
      </c>
      <c r="H9842">
        <v>3200</v>
      </c>
      <c r="J9842" t="s">
        <v>22634</v>
      </c>
      <c r="K9842" s="132" t="str">
        <f>IFERROR(IFERROR(INDEX(Кат!$O:$O,MATCH($C9842,Кат!$I:$I,0)),INDEX(Торг!$L:$L,MATCH($C9842,Торг!$I:$I,0))),"")</f>
        <v/>
      </c>
      <c r="L9842" s="132" t="str">
        <f>IFERROR(IFERROR(INDEX(Кат!$A:$A,MATCH($C9842,Кат!$I:$I,0)),INDEX(Торг!$A:$A,MATCH($C9842,Торг!$I:$I,0))),"")</f>
        <v/>
      </c>
      <c r="M9842" s="132" t="str">
        <f>IFERROR(IFERROR(INDEX(Кат!$B:$B,MATCH($C9842,Кат!$I:$I,0)),INDEX(Торг!$B:$B,MATCH($C9842,Торг!$I:$I,0))),"")</f>
        <v/>
      </c>
      <c r="N9842" s="132" t="str">
        <f t="shared" si="153"/>
        <v>НЕИЗВЕСТНЫЙ БРЕНД 21210-2403069</v>
      </c>
      <c r="O9842" s="132" t="str">
        <f>IFERROR(IFERROR(INDEX(Кат!$B:$B,MATCH($N9842,Кат!$I:$I,0)),INDEX(Торг!$B:$B,MATCH($N9842,Торг!$I:$I,0))),"")</f>
        <v/>
      </c>
    </row>
    <row r="9843" spans="1:15">
      <c r="A9843" t="s">
        <v>21443</v>
      </c>
      <c r="C9843" s="191" t="s">
        <v>11710</v>
      </c>
      <c r="E9843" t="s">
        <v>14222</v>
      </c>
      <c r="F9843" t="s">
        <v>3823</v>
      </c>
      <c r="G9843" t="s">
        <v>399</v>
      </c>
      <c r="H9843">
        <v>3900</v>
      </c>
      <c r="J9843" t="s">
        <v>22634</v>
      </c>
      <c r="K9843" s="132" t="str">
        <f>IFERROR(IFERROR(INDEX(Кат!$O:$O,MATCH($C9843,Кат!$I:$I,0)),INDEX(Торг!$L:$L,MATCH($C9843,Торг!$I:$I,0))),"")</f>
        <v/>
      </c>
      <c r="L9843" s="132" t="str">
        <f>IFERROR(IFERROR(INDEX(Кат!$A:$A,MATCH($C9843,Кат!$I:$I,0)),INDEX(Торг!$A:$A,MATCH($C9843,Торг!$I:$I,0))),"")</f>
        <v/>
      </c>
      <c r="M9843" s="132" t="str">
        <f>IFERROR(IFERROR(INDEX(Кат!$B:$B,MATCH($C9843,Кат!$I:$I,0)),INDEX(Торг!$B:$B,MATCH($C9843,Торг!$I:$I,0))),"")</f>
        <v/>
      </c>
      <c r="N9843" s="132" t="str">
        <f t="shared" si="153"/>
        <v>НЕИЗВЕСТНЫЙ БРЕНД 21213-2403069</v>
      </c>
      <c r="O9843" s="132" t="str">
        <f>IFERROR(IFERROR(INDEX(Кат!$B:$B,MATCH($N9843,Кат!$I:$I,0)),INDEX(Торг!$B:$B,MATCH($N9843,Торг!$I:$I,0))),"")</f>
        <v/>
      </c>
    </row>
    <row r="9844" spans="1:15">
      <c r="A9844" t="s">
        <v>21444</v>
      </c>
      <c r="C9844" s="191" t="s">
        <v>11711</v>
      </c>
      <c r="E9844" t="s">
        <v>11712</v>
      </c>
      <c r="F9844" t="s">
        <v>3823</v>
      </c>
      <c r="G9844" t="s">
        <v>399</v>
      </c>
      <c r="H9844">
        <v>9500</v>
      </c>
      <c r="J9844" t="s">
        <v>22634</v>
      </c>
      <c r="K9844" s="132" t="str">
        <f>IFERROR(IFERROR(INDEX(Кат!$O:$O,MATCH($C9844,Кат!$I:$I,0)),INDEX(Торг!$L:$L,MATCH($C9844,Торг!$I:$I,0))),"")</f>
        <v/>
      </c>
      <c r="L9844" s="132" t="str">
        <f>IFERROR(IFERROR(INDEX(Кат!$A:$A,MATCH($C9844,Кат!$I:$I,0)),INDEX(Торг!$A:$A,MATCH($C9844,Торг!$I:$I,0))),"")</f>
        <v/>
      </c>
      <c r="M9844" s="132" t="str">
        <f>IFERROR(IFERROR(INDEX(Кат!$B:$B,MATCH($C9844,Кат!$I:$I,0)),INDEX(Торг!$B:$B,MATCH($C9844,Торг!$I:$I,0))),"")</f>
        <v/>
      </c>
      <c r="N9844" s="132" t="str">
        <f t="shared" si="153"/>
        <v>НЕИЗВЕСТНЫЙ БРЕНД 21213-2302010</v>
      </c>
      <c r="O9844" s="132" t="str">
        <f>IFERROR(IFERROR(INDEX(Кат!$B:$B,MATCH($N9844,Кат!$I:$I,0)),INDEX(Торг!$B:$B,MATCH($N9844,Торг!$I:$I,0))),"")</f>
        <v/>
      </c>
    </row>
    <row r="9845" spans="1:15">
      <c r="A9845" t="s">
        <v>21445</v>
      </c>
      <c r="C9845" s="191" t="s">
        <v>11713</v>
      </c>
      <c r="E9845" t="s">
        <v>11714</v>
      </c>
      <c r="F9845" t="s">
        <v>3823</v>
      </c>
      <c r="G9845" t="s">
        <v>399</v>
      </c>
      <c r="H9845">
        <v>9200</v>
      </c>
      <c r="J9845" t="s">
        <v>22634</v>
      </c>
      <c r="K9845" s="132" t="str">
        <f>IFERROR(IFERROR(INDEX(Кат!$O:$O,MATCH($C9845,Кат!$I:$I,0)),INDEX(Торг!$L:$L,MATCH($C9845,Торг!$I:$I,0))),"")</f>
        <v/>
      </c>
      <c r="L9845" s="132" t="str">
        <f>IFERROR(IFERROR(INDEX(Кат!$A:$A,MATCH($C9845,Кат!$I:$I,0)),INDEX(Торг!$A:$A,MATCH($C9845,Торг!$I:$I,0))),"")</f>
        <v/>
      </c>
      <c r="M9845" s="132" t="str">
        <f>IFERROR(IFERROR(INDEX(Кат!$B:$B,MATCH($C9845,Кат!$I:$I,0)),INDEX(Торг!$B:$B,MATCH($C9845,Торг!$I:$I,0))),"")</f>
        <v/>
      </c>
      <c r="N9845" s="132" t="str">
        <f t="shared" si="153"/>
        <v>НЕИЗВЕСТНЫЙ БРЕНД 21214-2302010</v>
      </c>
      <c r="O9845" s="132" t="str">
        <f>IFERROR(IFERROR(INDEX(Кат!$B:$B,MATCH($N9845,Кат!$I:$I,0)),INDEX(Торг!$B:$B,MATCH($N9845,Торг!$I:$I,0))),"")</f>
        <v/>
      </c>
    </row>
    <row r="9846" spans="1:15">
      <c r="A9846" t="s">
        <v>21446</v>
      </c>
      <c r="C9846" s="191" t="s">
        <v>11715</v>
      </c>
      <c r="E9846" t="s">
        <v>11716</v>
      </c>
      <c r="F9846" t="s">
        <v>3823</v>
      </c>
      <c r="G9846" t="s">
        <v>399</v>
      </c>
      <c r="H9846">
        <v>10000</v>
      </c>
      <c r="J9846" t="s">
        <v>22634</v>
      </c>
      <c r="K9846" s="132" t="str">
        <f>IFERROR(IFERROR(INDEX(Кат!$O:$O,MATCH($C9846,Кат!$I:$I,0)),INDEX(Торг!$L:$L,MATCH($C9846,Торг!$I:$I,0))),"")</f>
        <v/>
      </c>
      <c r="L9846" s="132" t="str">
        <f>IFERROR(IFERROR(INDEX(Кат!$A:$A,MATCH($C9846,Кат!$I:$I,0)),INDEX(Торг!$A:$A,MATCH($C9846,Торг!$I:$I,0))),"")</f>
        <v/>
      </c>
      <c r="M9846" s="132" t="str">
        <f>IFERROR(IFERROR(INDEX(Кат!$B:$B,MATCH($C9846,Кат!$I:$I,0)),INDEX(Торг!$B:$B,MATCH($C9846,Торг!$I:$I,0))),"")</f>
        <v/>
      </c>
      <c r="N9846" s="132" t="str">
        <f t="shared" si="153"/>
        <v>НЕИЗВЕСТНЫЙ БРЕНД 2123-2302010</v>
      </c>
      <c r="O9846" s="132" t="str">
        <f>IFERROR(IFERROR(INDEX(Кат!$B:$B,MATCH($N9846,Кат!$I:$I,0)),INDEX(Торг!$B:$B,MATCH($N9846,Торг!$I:$I,0))),"")</f>
        <v/>
      </c>
    </row>
    <row r="9847" spans="1:15">
      <c r="A9847" t="s">
        <v>21447</v>
      </c>
      <c r="C9847" s="191" t="s">
        <v>11717</v>
      </c>
      <c r="E9847" t="s">
        <v>11718</v>
      </c>
      <c r="F9847" t="s">
        <v>3823</v>
      </c>
      <c r="G9847" t="s">
        <v>399</v>
      </c>
      <c r="H9847">
        <v>2700</v>
      </c>
      <c r="J9847" t="s">
        <v>22634</v>
      </c>
      <c r="K9847" s="132" t="str">
        <f>IFERROR(IFERROR(INDEX(Кат!$O:$O,MATCH($C9847,Кат!$I:$I,0)),INDEX(Торг!$L:$L,MATCH($C9847,Торг!$I:$I,0))),"")</f>
        <v/>
      </c>
      <c r="L9847" s="132" t="str">
        <f>IFERROR(IFERROR(INDEX(Кат!$A:$A,MATCH($C9847,Кат!$I:$I,0)),INDEX(Торг!$A:$A,MATCH($C9847,Торг!$I:$I,0))),"")</f>
        <v/>
      </c>
      <c r="M9847" s="132" t="str">
        <f>IFERROR(IFERROR(INDEX(Кат!$B:$B,MATCH($C9847,Кат!$I:$I,0)),INDEX(Торг!$B:$B,MATCH($C9847,Торг!$I:$I,0))),"")</f>
        <v/>
      </c>
      <c r="N9847" s="132" t="str">
        <f t="shared" si="153"/>
        <v>НЕИЗВЕСТНЫЙ БРЕНД 21010-3400010</v>
      </c>
      <c r="O9847" s="132" t="str">
        <f>IFERROR(IFERROR(INDEX(Кат!$B:$B,MATCH($N9847,Кат!$I:$I,0)),INDEX(Торг!$B:$B,MATCH($N9847,Торг!$I:$I,0))),"")</f>
        <v/>
      </c>
    </row>
    <row r="9848" spans="1:15">
      <c r="A9848" t="s">
        <v>21448</v>
      </c>
      <c r="C9848" s="191" t="s">
        <v>11719</v>
      </c>
      <c r="E9848" t="s">
        <v>11720</v>
      </c>
      <c r="F9848" t="s">
        <v>3823</v>
      </c>
      <c r="G9848" t="s">
        <v>399</v>
      </c>
      <c r="H9848">
        <v>2400</v>
      </c>
      <c r="J9848" t="s">
        <v>22634</v>
      </c>
      <c r="K9848" s="132" t="str">
        <f>IFERROR(IFERROR(INDEX(Кат!$O:$O,MATCH($C9848,Кат!$I:$I,0)),INDEX(Торг!$L:$L,MATCH($C9848,Торг!$I:$I,0))),"")</f>
        <v/>
      </c>
      <c r="L9848" s="132" t="str">
        <f>IFERROR(IFERROR(INDEX(Кат!$A:$A,MATCH($C9848,Кат!$I:$I,0)),INDEX(Торг!$A:$A,MATCH($C9848,Торг!$I:$I,0))),"")</f>
        <v/>
      </c>
      <c r="M9848" s="132" t="str">
        <f>IFERROR(IFERROR(INDEX(Кат!$B:$B,MATCH($C9848,Кат!$I:$I,0)),INDEX(Торг!$B:$B,MATCH($C9848,Торг!$I:$I,0))),"")</f>
        <v/>
      </c>
      <c r="N9848" s="132" t="str">
        <f t="shared" si="153"/>
        <v>НЕИЗВЕСТНЫЙ БРЕНД 21050-3400010</v>
      </c>
      <c r="O9848" s="132" t="str">
        <f>IFERROR(IFERROR(INDEX(Кат!$B:$B,MATCH($N9848,Кат!$I:$I,0)),INDEX(Торг!$B:$B,MATCH($N9848,Торг!$I:$I,0))),"")</f>
        <v/>
      </c>
    </row>
    <row r="9849" spans="1:15">
      <c r="A9849" t="s">
        <v>21449</v>
      </c>
      <c r="C9849" s="191" t="s">
        <v>11721</v>
      </c>
      <c r="E9849" t="s">
        <v>11722</v>
      </c>
      <c r="F9849" t="s">
        <v>3823</v>
      </c>
      <c r="G9849" t="s">
        <v>399</v>
      </c>
      <c r="H9849">
        <v>2500</v>
      </c>
      <c r="J9849" t="s">
        <v>22634</v>
      </c>
      <c r="K9849" s="132" t="str">
        <f>IFERROR(IFERROR(INDEX(Кат!$O:$O,MATCH($C9849,Кат!$I:$I,0)),INDEX(Торг!$L:$L,MATCH($C9849,Торг!$I:$I,0))),"")</f>
        <v/>
      </c>
      <c r="L9849" s="132" t="str">
        <f>IFERROR(IFERROR(INDEX(Кат!$A:$A,MATCH($C9849,Кат!$I:$I,0)),INDEX(Торг!$A:$A,MATCH($C9849,Торг!$I:$I,0))),"")</f>
        <v/>
      </c>
      <c r="M9849" s="132" t="str">
        <f>IFERROR(IFERROR(INDEX(Кат!$B:$B,MATCH($C9849,Кат!$I:$I,0)),INDEX(Торг!$B:$B,MATCH($C9849,Торг!$I:$I,0))),"")</f>
        <v/>
      </c>
      <c r="N9849" s="132" t="str">
        <f t="shared" si="153"/>
        <v>НЕИЗВЕСТНЫЙ БРЕНД 21214-3400010</v>
      </c>
      <c r="O9849" s="132" t="str">
        <f>IFERROR(IFERROR(INDEX(Кат!$B:$B,MATCH($N9849,Кат!$I:$I,0)),INDEX(Торг!$B:$B,MATCH($N9849,Торг!$I:$I,0))),"")</f>
        <v/>
      </c>
    </row>
    <row r="9850" spans="1:15">
      <c r="A9850" t="s">
        <v>21450</v>
      </c>
      <c r="C9850" s="191" t="s">
        <v>11723</v>
      </c>
      <c r="E9850" t="s">
        <v>11724</v>
      </c>
      <c r="F9850" t="s">
        <v>3823</v>
      </c>
      <c r="G9850" t="s">
        <v>399</v>
      </c>
      <c r="H9850">
        <v>900</v>
      </c>
      <c r="J9850" t="s">
        <v>22634</v>
      </c>
      <c r="K9850" s="132" t="str">
        <f>IFERROR(IFERROR(INDEX(Кат!$O:$O,MATCH($C9850,Кат!$I:$I,0)),INDEX(Торг!$L:$L,MATCH($C9850,Торг!$I:$I,0))),"")</f>
        <v/>
      </c>
      <c r="L9850" s="132" t="str">
        <f>IFERROR(IFERROR(INDEX(Кат!$A:$A,MATCH($C9850,Кат!$I:$I,0)),INDEX(Торг!$A:$A,MATCH($C9850,Торг!$I:$I,0))),"")</f>
        <v/>
      </c>
      <c r="M9850" s="132" t="str">
        <f>IFERROR(IFERROR(INDEX(Кат!$B:$B,MATCH($C9850,Кат!$I:$I,0)),INDEX(Торг!$B:$B,MATCH($C9850,Торг!$I:$I,0))),"")</f>
        <v/>
      </c>
      <c r="N9850" s="132" t="str">
        <f t="shared" si="153"/>
        <v>НЕИЗВЕСТНЫЙ БРЕНД 21210-3103014</v>
      </c>
      <c r="O9850" s="132" t="str">
        <f>IFERROR(IFERROR(INDEX(Кат!$B:$B,MATCH($N9850,Кат!$I:$I,0)),INDEX(Торг!$B:$B,MATCH($N9850,Торг!$I:$I,0))),"")</f>
        <v/>
      </c>
    </row>
    <row r="9851" spans="1:15">
      <c r="A9851" t="s">
        <v>21451</v>
      </c>
      <c r="C9851" s="191" t="s">
        <v>11725</v>
      </c>
      <c r="E9851" t="s">
        <v>11726</v>
      </c>
      <c r="F9851" t="s">
        <v>3823</v>
      </c>
      <c r="G9851" t="s">
        <v>399</v>
      </c>
      <c r="H9851">
        <v>900</v>
      </c>
      <c r="J9851" t="s">
        <v>22634</v>
      </c>
      <c r="K9851" s="132" t="str">
        <f>IFERROR(IFERROR(INDEX(Кат!$O:$O,MATCH($C9851,Кат!$I:$I,0)),INDEX(Торг!$L:$L,MATCH($C9851,Торг!$I:$I,0))),"")</f>
        <v/>
      </c>
      <c r="L9851" s="132" t="str">
        <f>IFERROR(IFERROR(INDEX(Кат!$A:$A,MATCH($C9851,Кат!$I:$I,0)),INDEX(Торг!$A:$A,MATCH($C9851,Торг!$I:$I,0))),"")</f>
        <v/>
      </c>
      <c r="M9851" s="132" t="str">
        <f>IFERROR(IFERROR(INDEX(Кат!$B:$B,MATCH($C9851,Кат!$I:$I,0)),INDEX(Торг!$B:$B,MATCH($C9851,Торг!$I:$I,0))),"")</f>
        <v/>
      </c>
      <c r="N9851" s="132" t="str">
        <f t="shared" si="153"/>
        <v>НЕИЗВЕСТНЫЙ БРЕНД 21230-3103014</v>
      </c>
      <c r="O9851" s="132" t="str">
        <f>IFERROR(IFERROR(INDEX(Кат!$B:$B,MATCH($N9851,Кат!$I:$I,0)),INDEX(Торг!$B:$B,MATCH($N9851,Торг!$I:$I,0))),"")</f>
        <v/>
      </c>
    </row>
    <row r="9852" spans="1:15">
      <c r="A9852" t="s">
        <v>21453</v>
      </c>
      <c r="C9852" s="191" t="s">
        <v>4057</v>
      </c>
      <c r="E9852" t="s">
        <v>29023</v>
      </c>
      <c r="F9852" t="s">
        <v>3823</v>
      </c>
      <c r="G9852" t="s">
        <v>399</v>
      </c>
      <c r="H9852">
        <v>1250</v>
      </c>
      <c r="J9852" t="s">
        <v>22634</v>
      </c>
      <c r="K9852" s="132" t="str">
        <f>IFERROR(IFERROR(INDEX(Кат!$O:$O,MATCH($C9852,Кат!$I:$I,0)),INDEX(Торг!$L:$L,MATCH($C9852,Торг!$I:$I,0))),"")</f>
        <v/>
      </c>
      <c r="L9852" s="132" t="str">
        <f>IFERROR(IFERROR(INDEX(Кат!$A:$A,MATCH($C9852,Кат!$I:$I,0)),INDEX(Торг!$A:$A,MATCH($C9852,Торг!$I:$I,0))),"")</f>
        <v/>
      </c>
      <c r="M9852" s="132" t="str">
        <f>IFERROR(IFERROR(INDEX(Кат!$B:$B,MATCH($C9852,Кат!$I:$I,0)),INDEX(Торг!$B:$B,MATCH($C9852,Торг!$I:$I,0))),"")</f>
        <v/>
      </c>
      <c r="N9852" s="132" t="str">
        <f t="shared" si="153"/>
        <v>НЕИЗВЕСТНЫЙ БРЕНД 21080-3502070</v>
      </c>
      <c r="O9852" s="132" t="str">
        <f>IFERROR(IFERROR(INDEX(Кат!$B:$B,MATCH($N9852,Кат!$I:$I,0)),INDEX(Торг!$B:$B,MATCH($N9852,Торг!$I:$I,0))),"")</f>
        <v/>
      </c>
    </row>
    <row r="9853" spans="1:15">
      <c r="A9853" t="s">
        <v>21454</v>
      </c>
      <c r="C9853" s="191" t="s">
        <v>11729</v>
      </c>
      <c r="E9853" t="s">
        <v>30803</v>
      </c>
      <c r="F9853" t="s">
        <v>3823</v>
      </c>
      <c r="G9853" t="s">
        <v>399</v>
      </c>
      <c r="H9853">
        <v>1850</v>
      </c>
      <c r="J9853" t="s">
        <v>22634</v>
      </c>
      <c r="K9853" s="132" t="str">
        <f>IFERROR(IFERROR(INDEX(Кат!$O:$O,MATCH($C9853,Кат!$I:$I,0)),INDEX(Торг!$L:$L,MATCH($C9853,Торг!$I:$I,0))),"")</f>
        <v/>
      </c>
      <c r="L9853" s="132" t="str">
        <f>IFERROR(IFERROR(INDEX(Кат!$A:$A,MATCH($C9853,Кат!$I:$I,0)),INDEX(Торг!$A:$A,MATCH($C9853,Торг!$I:$I,0))),"")</f>
        <v/>
      </c>
      <c r="M9853" s="132" t="str">
        <f>IFERROR(IFERROR(INDEX(Кат!$B:$B,MATCH($C9853,Кат!$I:$I,0)),INDEX(Торг!$B:$B,MATCH($C9853,Торг!$I:$I,0))),"")</f>
        <v/>
      </c>
      <c r="N9853" s="132" t="str">
        <f t="shared" si="153"/>
        <v>НЕИЗВЕСТНЫЙ БРЕНД 21210-3502070</v>
      </c>
      <c r="O9853" s="132" t="str">
        <f>IFERROR(IFERROR(INDEX(Кат!$B:$B,MATCH($N9853,Кат!$I:$I,0)),INDEX(Торг!$B:$B,MATCH($N9853,Торг!$I:$I,0))),"")</f>
        <v/>
      </c>
    </row>
    <row r="9854" spans="1:15">
      <c r="A9854" t="s">
        <v>21452</v>
      </c>
      <c r="C9854" s="191" t="s">
        <v>11727</v>
      </c>
      <c r="E9854" t="s">
        <v>11728</v>
      </c>
      <c r="F9854" t="s">
        <v>3823</v>
      </c>
      <c r="G9854" t="s">
        <v>399</v>
      </c>
      <c r="H9854">
        <v>1300</v>
      </c>
      <c r="J9854" t="s">
        <v>22634</v>
      </c>
      <c r="K9854" s="132" t="str">
        <f>IFERROR(IFERROR(INDEX(Кат!$O:$O,MATCH($C9854,Кат!$I:$I,0)),INDEX(Торг!$L:$L,MATCH($C9854,Торг!$I:$I,0))),"")</f>
        <v/>
      </c>
      <c r="L9854" s="132" t="str">
        <f>IFERROR(IFERROR(INDEX(Кат!$A:$A,MATCH($C9854,Кат!$I:$I,0)),INDEX(Торг!$A:$A,MATCH($C9854,Торг!$I:$I,0))),"")</f>
        <v/>
      </c>
      <c r="M9854" s="132" t="str">
        <f>IFERROR(IFERROR(INDEX(Кат!$B:$B,MATCH($C9854,Кат!$I:$I,0)),INDEX(Торг!$B:$B,MATCH($C9854,Торг!$I:$I,0))),"")</f>
        <v/>
      </c>
      <c r="N9854" s="132" t="str">
        <f t="shared" si="153"/>
        <v>НЕИЗВЕСТНЫЙ БРЕНД 21010-3502070</v>
      </c>
      <c r="O9854" s="132" t="str">
        <f>IFERROR(IFERROR(INDEX(Кат!$B:$B,MATCH($N9854,Кат!$I:$I,0)),INDEX(Торг!$B:$B,MATCH($N9854,Торг!$I:$I,0))),"")</f>
        <v/>
      </c>
    </row>
    <row r="9855" spans="1:15">
      <c r="A9855" t="s">
        <v>21455</v>
      </c>
      <c r="C9855" s="191" t="s">
        <v>13911</v>
      </c>
      <c r="E9855" t="s">
        <v>13912</v>
      </c>
      <c r="F9855" t="s">
        <v>3823</v>
      </c>
      <c r="G9855" t="s">
        <v>375</v>
      </c>
      <c r="H9855">
        <v>1100</v>
      </c>
      <c r="J9855" t="s">
        <v>22634</v>
      </c>
      <c r="K9855" s="132" t="str">
        <f>IFERROR(IFERROR(INDEX(Кат!$O:$O,MATCH($C9855,Кат!$I:$I,0)),INDEX(Торг!$L:$L,MATCH($C9855,Торг!$I:$I,0))),"")</f>
        <v/>
      </c>
      <c r="L9855" s="132" t="str">
        <f>IFERROR(IFERROR(INDEX(Кат!$A:$A,MATCH($C9855,Кат!$I:$I,0)),INDEX(Торг!$A:$A,MATCH($C9855,Торг!$I:$I,0))),"")</f>
        <v/>
      </c>
      <c r="M9855" s="132" t="str">
        <f>IFERROR(IFERROR(INDEX(Кат!$B:$B,MATCH($C9855,Кат!$I:$I,0)),INDEX(Торг!$B:$B,MATCH($C9855,Торг!$I:$I,0))),"")</f>
        <v/>
      </c>
      <c r="N9855" s="132" t="str">
        <f t="shared" si="153"/>
        <v>НЕИЗВЕСТНЫЙ БРЕНД 11180-3414058-00</v>
      </c>
      <c r="O9855" s="132" t="str">
        <f>IFERROR(IFERROR(INDEX(Кат!$B:$B,MATCH($N9855,Кат!$I:$I,0)),INDEX(Торг!$B:$B,MATCH($N9855,Торг!$I:$I,0))),"")</f>
        <v/>
      </c>
    </row>
    <row r="9856" spans="1:15">
      <c r="A9856" t="s">
        <v>21456</v>
      </c>
      <c r="C9856" s="191" t="s">
        <v>13913</v>
      </c>
      <c r="E9856" t="s">
        <v>14223</v>
      </c>
      <c r="F9856" t="s">
        <v>3823</v>
      </c>
      <c r="G9856" t="s">
        <v>375</v>
      </c>
      <c r="H9856">
        <v>1000</v>
      </c>
      <c r="J9856" t="s">
        <v>22634</v>
      </c>
      <c r="K9856" s="132" t="str">
        <f>IFERROR(IFERROR(INDEX(Кат!$O:$O,MATCH($C9856,Кат!$I:$I,0)),INDEX(Торг!$L:$L,MATCH($C9856,Торг!$I:$I,0))),"")</f>
        <v/>
      </c>
      <c r="L9856" s="132" t="str">
        <f>IFERROR(IFERROR(INDEX(Кат!$A:$A,MATCH($C9856,Кат!$I:$I,0)),INDEX(Торг!$A:$A,MATCH($C9856,Торг!$I:$I,0))),"")</f>
        <v/>
      </c>
      <c r="M9856" s="132" t="str">
        <f>IFERROR(IFERROR(INDEX(Кат!$B:$B,MATCH($C9856,Кат!$I:$I,0)),INDEX(Торг!$B:$B,MATCH($C9856,Торг!$I:$I,0))),"")</f>
        <v/>
      </c>
      <c r="N9856" s="132" t="str">
        <f t="shared" si="153"/>
        <v>НЕИЗВЕСТНЫЙ БРЕНД 21080-3414060-00</v>
      </c>
      <c r="O9856" s="132" t="str">
        <f>IFERROR(IFERROR(INDEX(Кат!$B:$B,MATCH($N9856,Кат!$I:$I,0)),INDEX(Торг!$B:$B,MATCH($N9856,Торг!$I:$I,0))),"")</f>
        <v/>
      </c>
    </row>
    <row r="9857" spans="1:15">
      <c r="A9857" t="s">
        <v>21457</v>
      </c>
      <c r="C9857" s="191" t="s">
        <v>13914</v>
      </c>
      <c r="E9857" t="s">
        <v>13915</v>
      </c>
      <c r="F9857" t="s">
        <v>3823</v>
      </c>
      <c r="G9857" t="s">
        <v>375</v>
      </c>
      <c r="H9857">
        <v>800</v>
      </c>
      <c r="J9857" t="s">
        <v>22634</v>
      </c>
      <c r="K9857" s="132" t="str">
        <f>IFERROR(IFERROR(INDEX(Кат!$O:$O,MATCH($C9857,Кат!$I:$I,0)),INDEX(Торг!$L:$L,MATCH($C9857,Торг!$I:$I,0))),"")</f>
        <v/>
      </c>
      <c r="L9857" s="132" t="str">
        <f>IFERROR(IFERROR(INDEX(Кат!$A:$A,MATCH($C9857,Кат!$I:$I,0)),INDEX(Торг!$A:$A,MATCH($C9857,Торг!$I:$I,0))),"")</f>
        <v/>
      </c>
      <c r="M9857" s="132" t="str">
        <f>IFERROR(IFERROR(INDEX(Кат!$B:$B,MATCH($C9857,Кат!$I:$I,0)),INDEX(Торг!$B:$B,MATCH($C9857,Торг!$I:$I,0))),"")</f>
        <v/>
      </c>
      <c r="N9857" s="132" t="str">
        <f t="shared" si="153"/>
        <v>НЕИЗВЕСТНЫЙ БРЕНД 21100-3414059-10</v>
      </c>
      <c r="O9857" s="132" t="str">
        <f>IFERROR(IFERROR(INDEX(Кат!$B:$B,MATCH($N9857,Кат!$I:$I,0)),INDEX(Торг!$B:$B,MATCH($N9857,Торг!$I:$I,0))),"")</f>
        <v/>
      </c>
    </row>
    <row r="9858" spans="1:15">
      <c r="A9858" t="s">
        <v>21458</v>
      </c>
      <c r="C9858" s="191" t="s">
        <v>13916</v>
      </c>
      <c r="E9858" t="s">
        <v>13917</v>
      </c>
      <c r="F9858" t="s">
        <v>3823</v>
      </c>
      <c r="G9858" t="s">
        <v>375</v>
      </c>
      <c r="H9858">
        <v>1200</v>
      </c>
      <c r="J9858" t="s">
        <v>22634</v>
      </c>
      <c r="K9858" s="132" t="str">
        <f>IFERROR(IFERROR(INDEX(Кат!$O:$O,MATCH($C9858,Кат!$I:$I,0)),INDEX(Торг!$L:$L,MATCH($C9858,Торг!$I:$I,0))),"")</f>
        <v/>
      </c>
      <c r="L9858" s="132" t="str">
        <f>IFERROR(IFERROR(INDEX(Кат!$A:$A,MATCH($C9858,Кат!$I:$I,0)),INDEX(Торг!$A:$A,MATCH($C9858,Торг!$I:$I,0))),"")</f>
        <v/>
      </c>
      <c r="M9858" s="132" t="str">
        <f>IFERROR(IFERROR(INDEX(Кат!$B:$B,MATCH($C9858,Кат!$I:$I,0)),INDEX(Торг!$B:$B,MATCH($C9858,Торг!$I:$I,0))),"")</f>
        <v/>
      </c>
      <c r="N9858" s="132" t="str">
        <f t="shared" si="153"/>
        <v>НЕИЗВЕСТНЫЙ БРЕНД 21120-3414059-10</v>
      </c>
      <c r="O9858" s="132" t="str">
        <f>IFERROR(IFERROR(INDEX(Кат!$B:$B,MATCH($N9858,Кат!$I:$I,0)),INDEX(Торг!$B:$B,MATCH($N9858,Торг!$I:$I,0))),"")</f>
        <v/>
      </c>
    </row>
    <row r="9859" spans="1:15">
      <c r="A9859" t="s">
        <v>24812</v>
      </c>
      <c r="C9859" s="191"/>
      <c r="E9859" t="s">
        <v>24813</v>
      </c>
      <c r="J9859" t="s">
        <v>22634</v>
      </c>
      <c r="K9859" s="132" t="str">
        <f>IFERROR(IFERROR(INDEX(Кат!$O:$O,MATCH($C9859,Кат!$I:$I,0)),INDEX(Торг!$L:$L,MATCH($C9859,Торг!$I:$I,0))),"")</f>
        <v/>
      </c>
      <c r="L9859" s="132" t="str">
        <f>IFERROR(IFERROR(INDEX(Кат!$A:$A,MATCH($C9859,Кат!$I:$I,0)),INDEX(Торг!$A:$A,MATCH($C9859,Торг!$I:$I,0))),"")</f>
        <v/>
      </c>
      <c r="M9859" s="132" t="str">
        <f>IFERROR(IFERROR(INDEX(Кат!$B:$B,MATCH($C9859,Кат!$I:$I,0)),INDEX(Торг!$B:$B,MATCH($C9859,Торг!$I:$I,0))),"")</f>
        <v/>
      </c>
      <c r="N9859" s="132" t="str">
        <f t="shared" si="153"/>
        <v xml:space="preserve"> </v>
      </c>
      <c r="O9859" s="132" t="str">
        <f>IFERROR(IFERROR(INDEX(Кат!$B:$B,MATCH($N9859,Кат!$I:$I,0)),INDEX(Торг!$B:$B,MATCH($N9859,Торг!$I:$I,0))),"")</f>
        <v/>
      </c>
    </row>
    <row r="9860" spans="1:15">
      <c r="A9860" t="s">
        <v>23423</v>
      </c>
      <c r="C9860" s="191" t="s">
        <v>23424</v>
      </c>
      <c r="E9860" t="s">
        <v>23425</v>
      </c>
      <c r="F9860" t="s">
        <v>3823</v>
      </c>
      <c r="G9860" t="s">
        <v>375</v>
      </c>
      <c r="H9860">
        <v>1840</v>
      </c>
      <c r="J9860" t="s">
        <v>22634</v>
      </c>
      <c r="K9860" s="132" t="str">
        <f>IFERROR(IFERROR(INDEX(Кат!$O:$O,MATCH($C9860,Кат!$I:$I,0)),INDEX(Торг!$L:$L,MATCH($C9860,Торг!$I:$I,0))),"")</f>
        <v/>
      </c>
      <c r="L9860" s="132" t="str">
        <f>IFERROR(IFERROR(INDEX(Кат!$A:$A,MATCH($C9860,Кат!$I:$I,0)),INDEX(Торг!$A:$A,MATCH($C9860,Торг!$I:$I,0))),"")</f>
        <v/>
      </c>
      <c r="M9860" s="132" t="str">
        <f>IFERROR(IFERROR(INDEX(Кат!$B:$B,MATCH($C9860,Кат!$I:$I,0)),INDEX(Торг!$B:$B,MATCH($C9860,Торг!$I:$I,0))),"")</f>
        <v/>
      </c>
      <c r="N9860" s="132" t="str">
        <f t="shared" si="153"/>
        <v>НЕИЗВЕСТНЫЙ БРЕНД 2181-3743011-П</v>
      </c>
      <c r="O9860" s="132" t="str">
        <f>IFERROR(IFERROR(INDEX(Кат!$B:$B,MATCH($N9860,Кат!$I:$I,0)),INDEX(Торг!$B:$B,MATCH($N9860,Торг!$I:$I,0))),"")</f>
        <v/>
      </c>
    </row>
    <row r="9861" spans="1:15">
      <c r="A9861" t="s">
        <v>21461</v>
      </c>
      <c r="C9861" s="191" t="s">
        <v>10226</v>
      </c>
      <c r="E9861" t="s">
        <v>10227</v>
      </c>
      <c r="F9861" t="s">
        <v>3823</v>
      </c>
      <c r="G9861" t="s">
        <v>375</v>
      </c>
      <c r="H9861">
        <v>530</v>
      </c>
      <c r="J9861" t="s">
        <v>22634</v>
      </c>
      <c r="K9861" s="132" t="str">
        <f>IFERROR(IFERROR(INDEX(Кат!$O:$O,MATCH($C9861,Кат!$I:$I,0)),INDEX(Торг!$L:$L,MATCH($C9861,Торг!$I:$I,0))),"")</f>
        <v/>
      </c>
      <c r="L9861" s="132" t="str">
        <f>IFERROR(IFERROR(INDEX(Кат!$A:$A,MATCH($C9861,Кат!$I:$I,0)),INDEX(Торг!$A:$A,MATCH($C9861,Торг!$I:$I,0))),"")</f>
        <v/>
      </c>
      <c r="M9861" s="132" t="str">
        <f>IFERROR(IFERROR(INDEX(Кат!$B:$B,MATCH($C9861,Кат!$I:$I,0)),INDEX(Торг!$B:$B,MATCH($C9861,Торг!$I:$I,0))),"")</f>
        <v/>
      </c>
      <c r="N9861" s="132" t="str">
        <f t="shared" si="153"/>
        <v>НЕИЗВЕСТНЫЙ БРЕНД 1118-3743011</v>
      </c>
      <c r="O9861" s="132" t="str">
        <f>IFERROR(IFERROR(INDEX(Кат!$B:$B,MATCH($N9861,Кат!$I:$I,0)),INDEX(Торг!$B:$B,MATCH($N9861,Торг!$I:$I,0))),"")</f>
        <v/>
      </c>
    </row>
    <row r="9862" spans="1:15">
      <c r="A9862" t="s">
        <v>21462</v>
      </c>
      <c r="C9862" s="191" t="s">
        <v>10228</v>
      </c>
      <c r="E9862" t="s">
        <v>10229</v>
      </c>
      <c r="F9862" t="s">
        <v>3823</v>
      </c>
      <c r="G9862" t="s">
        <v>375</v>
      </c>
      <c r="H9862">
        <v>500</v>
      </c>
      <c r="J9862" t="s">
        <v>22634</v>
      </c>
      <c r="K9862" s="132" t="str">
        <f>IFERROR(IFERROR(INDEX(Кат!$O:$O,MATCH($C9862,Кат!$I:$I,0)),INDEX(Торг!$L:$L,MATCH($C9862,Торг!$I:$I,0))),"")</f>
        <v/>
      </c>
      <c r="L9862" s="132" t="str">
        <f>IFERROR(IFERROR(INDEX(Кат!$A:$A,MATCH($C9862,Кат!$I:$I,0)),INDEX(Торг!$A:$A,MATCH($C9862,Торг!$I:$I,0))),"")</f>
        <v/>
      </c>
      <c r="M9862" s="132" t="str">
        <f>IFERROR(IFERROR(INDEX(Кат!$B:$B,MATCH($C9862,Кат!$I:$I,0)),INDEX(Торг!$B:$B,MATCH($C9862,Торг!$I:$I,0))),"")</f>
        <v/>
      </c>
      <c r="N9862" s="132" t="str">
        <f t="shared" si="153"/>
        <v>НЕИЗВЕСТНЫЙ БРЕНД 2110-3743011</v>
      </c>
      <c r="O9862" s="132" t="str">
        <f>IFERROR(IFERROR(INDEX(Кат!$B:$B,MATCH($N9862,Кат!$I:$I,0)),INDEX(Торг!$B:$B,MATCH($N9862,Торг!$I:$I,0))),"")</f>
        <v/>
      </c>
    </row>
    <row r="9863" spans="1:15">
      <c r="A9863" t="s">
        <v>21463</v>
      </c>
      <c r="C9863" s="191" t="s">
        <v>10230</v>
      </c>
      <c r="E9863" t="s">
        <v>10231</v>
      </c>
      <c r="F9863" t="s">
        <v>3823</v>
      </c>
      <c r="G9863" t="s">
        <v>375</v>
      </c>
      <c r="H9863">
        <v>400</v>
      </c>
      <c r="J9863" t="s">
        <v>22634</v>
      </c>
      <c r="K9863" s="132" t="str">
        <f>IFERROR(IFERROR(INDEX(Кат!$O:$O,MATCH($C9863,Кат!$I:$I,0)),INDEX(Торг!$L:$L,MATCH($C9863,Торг!$I:$I,0))),"")</f>
        <v/>
      </c>
      <c r="L9863" s="132" t="str">
        <f>IFERROR(IFERROR(INDEX(Кат!$A:$A,MATCH($C9863,Кат!$I:$I,0)),INDEX(Торг!$A:$A,MATCH($C9863,Торг!$I:$I,0))),"")</f>
        <v/>
      </c>
      <c r="M9863" s="132" t="str">
        <f>IFERROR(IFERROR(INDEX(Кат!$B:$B,MATCH($C9863,Кат!$I:$I,0)),INDEX(Торг!$B:$B,MATCH($C9863,Торг!$I:$I,0))),"")</f>
        <v/>
      </c>
      <c r="N9863" s="132" t="str">
        <f t="shared" si="153"/>
        <v>НЕИЗВЕСТНЫЙ БРЕНД 2115-3743011</v>
      </c>
      <c r="O9863" s="132" t="str">
        <f>IFERROR(IFERROR(INDEX(Кат!$B:$B,MATCH($N9863,Кат!$I:$I,0)),INDEX(Торг!$B:$B,MATCH($N9863,Торг!$I:$I,0))),"")</f>
        <v/>
      </c>
    </row>
    <row r="9864" spans="1:15">
      <c r="A9864" t="s">
        <v>21464</v>
      </c>
      <c r="C9864" s="191" t="s">
        <v>13502</v>
      </c>
      <c r="E9864" t="s">
        <v>13503</v>
      </c>
      <c r="F9864" t="s">
        <v>3823</v>
      </c>
      <c r="G9864" t="s">
        <v>375</v>
      </c>
      <c r="H9864">
        <v>510</v>
      </c>
      <c r="J9864" t="s">
        <v>22634</v>
      </c>
      <c r="K9864" s="132" t="str">
        <f>IFERROR(IFERROR(INDEX(Кат!$O:$O,MATCH($C9864,Кат!$I:$I,0)),INDEX(Торг!$L:$L,MATCH($C9864,Торг!$I:$I,0))),"")</f>
        <v/>
      </c>
      <c r="L9864" s="132" t="str">
        <f>IFERROR(IFERROR(INDEX(Кат!$A:$A,MATCH($C9864,Кат!$I:$I,0)),INDEX(Торг!$A:$A,MATCH($C9864,Торг!$I:$I,0))),"")</f>
        <v/>
      </c>
      <c r="M9864" s="132" t="str">
        <f>IFERROR(IFERROR(INDEX(Кат!$B:$B,MATCH($C9864,Кат!$I:$I,0)),INDEX(Торг!$B:$B,MATCH($C9864,Торг!$I:$I,0))),"")</f>
        <v/>
      </c>
      <c r="N9864" s="132" t="str">
        <f t="shared" ref="N9864:N9927" si="154">_xlfn.CONCAT(F9864," ",C9864)</f>
        <v>НЕИЗВЕСТНЫЙ БРЕНД 2123-3743011</v>
      </c>
      <c r="O9864" s="132" t="str">
        <f>IFERROR(IFERROR(INDEX(Кат!$B:$B,MATCH($N9864,Кат!$I:$I,0)),INDEX(Торг!$B:$B,MATCH($N9864,Торг!$I:$I,0))),"")</f>
        <v/>
      </c>
    </row>
    <row r="9865" spans="1:15">
      <c r="A9865" t="s">
        <v>21465</v>
      </c>
      <c r="C9865" s="191" t="s">
        <v>10232</v>
      </c>
      <c r="E9865" t="s">
        <v>10233</v>
      </c>
      <c r="F9865" t="s">
        <v>3823</v>
      </c>
      <c r="G9865" t="s">
        <v>375</v>
      </c>
      <c r="H9865">
        <v>510</v>
      </c>
      <c r="J9865" t="s">
        <v>22634</v>
      </c>
      <c r="K9865" s="132" t="str">
        <f>IFERROR(IFERROR(INDEX(Кат!$O:$O,MATCH($C9865,Кат!$I:$I,0)),INDEX(Торг!$L:$L,MATCH($C9865,Торг!$I:$I,0))),"")</f>
        <v/>
      </c>
      <c r="L9865" s="132" t="str">
        <f>IFERROR(IFERROR(INDEX(Кат!$A:$A,MATCH($C9865,Кат!$I:$I,0)),INDEX(Торг!$A:$A,MATCH($C9865,Торг!$I:$I,0))),"")</f>
        <v/>
      </c>
      <c r="M9865" s="132" t="str">
        <f>IFERROR(IFERROR(INDEX(Кат!$B:$B,MATCH($C9865,Кат!$I:$I,0)),INDEX(Торг!$B:$B,MATCH($C9865,Торг!$I:$I,0))),"")</f>
        <v/>
      </c>
      <c r="N9865" s="132" t="str">
        <f t="shared" si="154"/>
        <v>НЕИЗВЕСТНЫЙ БРЕНД 2170-3743011</v>
      </c>
      <c r="O9865" s="132" t="str">
        <f>IFERROR(IFERROR(INDEX(Кат!$B:$B,MATCH($N9865,Кат!$I:$I,0)),INDEX(Торг!$B:$B,MATCH($N9865,Торг!$I:$I,0))),"")</f>
        <v/>
      </c>
    </row>
    <row r="9866" spans="1:15">
      <c r="A9866" t="s">
        <v>21466</v>
      </c>
      <c r="C9866" s="191" t="s">
        <v>10234</v>
      </c>
      <c r="E9866" t="s">
        <v>10235</v>
      </c>
      <c r="F9866" t="s">
        <v>3823</v>
      </c>
      <c r="G9866" t="s">
        <v>375</v>
      </c>
      <c r="H9866">
        <v>530</v>
      </c>
      <c r="J9866" t="s">
        <v>22634</v>
      </c>
      <c r="K9866" s="132" t="str">
        <f>IFERROR(IFERROR(INDEX(Кат!$O:$O,MATCH($C9866,Кат!$I:$I,0)),INDEX(Торг!$L:$L,MATCH($C9866,Торг!$I:$I,0))),"")</f>
        <v/>
      </c>
      <c r="L9866" s="132" t="str">
        <f>IFERROR(IFERROR(INDEX(Кат!$A:$A,MATCH($C9866,Кат!$I:$I,0)),INDEX(Торг!$A:$A,MATCH($C9866,Торг!$I:$I,0))),"")</f>
        <v/>
      </c>
      <c r="M9866" s="132" t="str">
        <f>IFERROR(IFERROR(INDEX(Кат!$B:$B,MATCH($C9866,Кат!$I:$I,0)),INDEX(Торг!$B:$B,MATCH($C9866,Торг!$I:$I,0))),"")</f>
        <v/>
      </c>
      <c r="N9866" s="132" t="str">
        <f t="shared" si="154"/>
        <v>НЕИЗВЕСТНЫЙ БРЕНД 2190-3743011</v>
      </c>
      <c r="O9866" s="132" t="str">
        <f>IFERROR(IFERROR(INDEX(Кат!$B:$B,MATCH($N9866,Кат!$I:$I,0)),INDEX(Торг!$B:$B,MATCH($N9866,Торг!$I:$I,0))),"")</f>
        <v/>
      </c>
    </row>
    <row r="9867" spans="1:15">
      <c r="A9867" t="s">
        <v>23426</v>
      </c>
      <c r="C9867" s="191" t="s">
        <v>23427</v>
      </c>
      <c r="E9867" t="s">
        <v>23428</v>
      </c>
      <c r="F9867" t="s">
        <v>3823</v>
      </c>
      <c r="G9867" t="s">
        <v>375</v>
      </c>
      <c r="H9867">
        <v>580</v>
      </c>
      <c r="J9867" t="s">
        <v>22634</v>
      </c>
      <c r="K9867" s="132" t="str">
        <f>IFERROR(IFERROR(INDEX(Кат!$O:$O,MATCH($C9867,Кат!$I:$I,0)),INDEX(Торг!$L:$L,MATCH($C9867,Торг!$I:$I,0))),"")</f>
        <v/>
      </c>
      <c r="L9867" s="132" t="str">
        <f>IFERROR(IFERROR(INDEX(Кат!$A:$A,MATCH($C9867,Кат!$I:$I,0)),INDEX(Торг!$A:$A,MATCH($C9867,Торг!$I:$I,0))),"")</f>
        <v/>
      </c>
      <c r="M9867" s="132" t="str">
        <f>IFERROR(IFERROR(INDEX(Кат!$B:$B,MATCH($C9867,Кат!$I:$I,0)),INDEX(Торг!$B:$B,MATCH($C9867,Торг!$I:$I,0))),"")</f>
        <v/>
      </c>
      <c r="N9867" s="132" t="str">
        <f t="shared" si="154"/>
        <v>НЕИЗВЕСТНЫЙ БРЕНД 21928-3743011</v>
      </c>
      <c r="O9867" s="132" t="str">
        <f>IFERROR(IFERROR(INDEX(Кат!$B:$B,MATCH($N9867,Кат!$I:$I,0)),INDEX(Торг!$B:$B,MATCH($N9867,Торг!$I:$I,0))),"")</f>
        <v/>
      </c>
    </row>
    <row r="9868" spans="1:15">
      <c r="A9868" t="s">
        <v>23429</v>
      </c>
      <c r="C9868" s="191">
        <v>6001548296</v>
      </c>
      <c r="E9868" t="s">
        <v>23430</v>
      </c>
      <c r="F9868" t="s">
        <v>3823</v>
      </c>
      <c r="G9868" t="s">
        <v>375</v>
      </c>
      <c r="H9868">
        <v>550</v>
      </c>
      <c r="J9868" t="s">
        <v>22634</v>
      </c>
      <c r="K9868" s="132" t="str">
        <f>IFERROR(IFERROR(INDEX(Кат!$O:$O,MATCH($C9868,Кат!$I:$I,0)),INDEX(Торг!$L:$L,MATCH($C9868,Торг!$I:$I,0))),"")</f>
        <v/>
      </c>
      <c r="L9868" s="132" t="str">
        <f>IFERROR(IFERROR(INDEX(Кат!$A:$A,MATCH($C9868,Кат!$I:$I,0)),INDEX(Торг!$A:$A,MATCH($C9868,Торг!$I:$I,0))),"")</f>
        <v/>
      </c>
      <c r="M9868" s="132" t="str">
        <f>IFERROR(IFERROR(INDEX(Кат!$B:$B,MATCH($C9868,Кат!$I:$I,0)),INDEX(Торг!$B:$B,MATCH($C9868,Торг!$I:$I,0))),"")</f>
        <v/>
      </c>
      <c r="N9868" s="132" t="str">
        <f t="shared" si="154"/>
        <v>НЕИЗВЕСТНЫЙ БРЕНД 6001548296</v>
      </c>
      <c r="O9868" s="132" t="str">
        <f>IFERROR(IFERROR(INDEX(Кат!$B:$B,MATCH($N9868,Кат!$I:$I,0)),INDEX(Торг!$B:$B,MATCH($N9868,Торг!$I:$I,0))),"")</f>
        <v/>
      </c>
    </row>
    <row r="9869" spans="1:15">
      <c r="A9869" t="s">
        <v>21467</v>
      </c>
      <c r="C9869" s="191" t="s">
        <v>10236</v>
      </c>
      <c r="E9869" t="s">
        <v>10237</v>
      </c>
      <c r="F9869" t="s">
        <v>3823</v>
      </c>
      <c r="G9869" t="s">
        <v>375</v>
      </c>
      <c r="H9869">
        <v>510</v>
      </c>
      <c r="J9869" t="s">
        <v>22634</v>
      </c>
      <c r="K9869" s="132" t="str">
        <f>IFERROR(IFERROR(INDEX(Кат!$O:$O,MATCH($C9869,Кат!$I:$I,0)),INDEX(Торг!$L:$L,MATCH($C9869,Торг!$I:$I,0))),"")</f>
        <v/>
      </c>
      <c r="L9869" s="132" t="str">
        <f>IFERROR(IFERROR(INDEX(Кат!$A:$A,MATCH($C9869,Кат!$I:$I,0)),INDEX(Торг!$A:$A,MATCH($C9869,Торг!$I:$I,0))),"")</f>
        <v/>
      </c>
      <c r="M9869" s="132" t="str">
        <f>IFERROR(IFERROR(INDEX(Кат!$B:$B,MATCH($C9869,Кат!$I:$I,0)),INDEX(Торг!$B:$B,MATCH($C9869,Торг!$I:$I,0))),"")</f>
        <v/>
      </c>
      <c r="N9869" s="132" t="str">
        <f t="shared" si="154"/>
        <v>НЕИЗВЕСТНЫЙ БРЕНД 2181-3743011</v>
      </c>
      <c r="O9869" s="132" t="str">
        <f>IFERROR(IFERROR(INDEX(Кат!$B:$B,MATCH($N9869,Кат!$I:$I,0)),INDEX(Торг!$B:$B,MATCH($N9869,Торг!$I:$I,0))),"")</f>
        <v/>
      </c>
    </row>
    <row r="9870" spans="1:15">
      <c r="A9870" t="s">
        <v>24816</v>
      </c>
      <c r="C9870" s="191"/>
      <c r="E9870" t="s">
        <v>29710</v>
      </c>
      <c r="J9870" t="s">
        <v>22634</v>
      </c>
      <c r="K9870" s="132" t="str">
        <f>IFERROR(IFERROR(INDEX(Кат!$O:$O,MATCH($C9870,Кат!$I:$I,0)),INDEX(Торг!$L:$L,MATCH($C9870,Торг!$I:$I,0))),"")</f>
        <v/>
      </c>
      <c r="L9870" s="132" t="str">
        <f>IFERROR(IFERROR(INDEX(Кат!$A:$A,MATCH($C9870,Кат!$I:$I,0)),INDEX(Торг!$A:$A,MATCH($C9870,Торг!$I:$I,0))),"")</f>
        <v/>
      </c>
      <c r="M9870" s="132" t="str">
        <f>IFERROR(IFERROR(INDEX(Кат!$B:$B,MATCH($C9870,Кат!$I:$I,0)),INDEX(Торг!$B:$B,MATCH($C9870,Торг!$I:$I,0))),"")</f>
        <v/>
      </c>
      <c r="N9870" s="132" t="str">
        <f t="shared" si="154"/>
        <v xml:space="preserve"> </v>
      </c>
      <c r="O9870" s="132" t="str">
        <f>IFERROR(IFERROR(INDEX(Кат!$B:$B,MATCH($N9870,Кат!$I:$I,0)),INDEX(Торг!$B:$B,MATCH($N9870,Торг!$I:$I,0))),"")</f>
        <v/>
      </c>
    </row>
    <row r="9871" spans="1:15">
      <c r="A9871" t="s">
        <v>29711</v>
      </c>
      <c r="C9871" s="191" t="s">
        <v>29712</v>
      </c>
      <c r="E9871" t="s">
        <v>29713</v>
      </c>
      <c r="F9871" t="s">
        <v>29714</v>
      </c>
      <c r="G9871" t="s">
        <v>399</v>
      </c>
      <c r="H9871">
        <v>850</v>
      </c>
      <c r="J9871" t="s">
        <v>22634</v>
      </c>
      <c r="K9871" s="132" t="str">
        <f>IFERROR(IFERROR(INDEX(Кат!$O:$O,MATCH($C9871,Кат!$I:$I,0)),INDEX(Торг!$L:$L,MATCH($C9871,Торг!$I:$I,0))),"")</f>
        <v/>
      </c>
      <c r="L9871" s="132" t="str">
        <f>IFERROR(IFERROR(INDEX(Кат!$A:$A,MATCH($C9871,Кат!$I:$I,0)),INDEX(Торг!$A:$A,MATCH($C9871,Торг!$I:$I,0))),"")</f>
        <v/>
      </c>
      <c r="M9871" s="132" t="str">
        <f>IFERROR(IFERROR(INDEX(Кат!$B:$B,MATCH($C9871,Кат!$I:$I,0)),INDEX(Торг!$B:$B,MATCH($C9871,Торг!$I:$I,0))),"")</f>
        <v/>
      </c>
      <c r="N9871" s="132" t="str">
        <f t="shared" si="154"/>
        <v>ПРОМ-ДЕТАЛЬ СР07-2919110</v>
      </c>
      <c r="O9871" s="132" t="str">
        <f>IFERROR(IFERROR(INDEX(Кат!$B:$B,MATCH($N9871,Кат!$I:$I,0)),INDEX(Торг!$B:$B,MATCH($N9871,Торг!$I:$I,0))),"")</f>
        <v/>
      </c>
    </row>
    <row r="9872" spans="1:15">
      <c r="A9872" t="s">
        <v>21471</v>
      </c>
      <c r="C9872" s="191" t="s">
        <v>11738</v>
      </c>
      <c r="E9872" t="s">
        <v>11739</v>
      </c>
      <c r="F9872" t="s">
        <v>3823</v>
      </c>
      <c r="G9872" t="s">
        <v>399</v>
      </c>
      <c r="H9872">
        <v>240</v>
      </c>
      <c r="J9872" t="s">
        <v>22634</v>
      </c>
      <c r="K9872" s="132" t="str">
        <f>IFERROR(IFERROR(INDEX(Кат!$O:$O,MATCH($C9872,Кат!$I:$I,0)),INDEX(Торг!$L:$L,MATCH($C9872,Торг!$I:$I,0))),"")</f>
        <v/>
      </c>
      <c r="L9872" s="132" t="str">
        <f>IFERROR(IFERROR(INDEX(Кат!$A:$A,MATCH($C9872,Кат!$I:$I,0)),INDEX(Торг!$A:$A,MATCH($C9872,Торг!$I:$I,0))),"")</f>
        <v/>
      </c>
      <c r="M9872" s="132" t="str">
        <f>IFERROR(IFERROR(INDEX(Кат!$B:$B,MATCH($C9872,Кат!$I:$I,0)),INDEX(Торг!$B:$B,MATCH($C9872,Торг!$I:$I,0))),"")</f>
        <v/>
      </c>
      <c r="N9872" s="132" t="str">
        <f t="shared" si="154"/>
        <v>НЕИЗВЕСТНЫЙ БРЕНД 21010-2919013-88</v>
      </c>
      <c r="O9872" s="132" t="str">
        <f>IFERROR(IFERROR(INDEX(Кат!$B:$B,MATCH($N9872,Кат!$I:$I,0)),INDEX(Торг!$B:$B,MATCH($N9872,Торг!$I:$I,0))),"")</f>
        <v/>
      </c>
    </row>
    <row r="9873" spans="1:15">
      <c r="A9873" t="s">
        <v>29715</v>
      </c>
      <c r="C9873" s="191" t="s">
        <v>29716</v>
      </c>
      <c r="E9873" t="s">
        <v>29717</v>
      </c>
      <c r="F9873" t="s">
        <v>29714</v>
      </c>
      <c r="G9873" t="s">
        <v>375</v>
      </c>
      <c r="H9873">
        <v>3100</v>
      </c>
      <c r="J9873" t="s">
        <v>22634</v>
      </c>
      <c r="K9873" s="132" t="str">
        <f>IFERROR(IFERROR(INDEX(Кат!$O:$O,MATCH($C9873,Кат!$I:$I,0)),INDEX(Торг!$L:$L,MATCH($C9873,Торг!$I:$I,0))),"")</f>
        <v/>
      </c>
      <c r="L9873" s="132" t="str">
        <f>IFERROR(IFERROR(INDEX(Кат!$A:$A,MATCH($C9873,Кат!$I:$I,0)),INDEX(Торг!$A:$A,MATCH($C9873,Торг!$I:$I,0))),"")</f>
        <v/>
      </c>
      <c r="M9873" s="132" t="str">
        <f>IFERROR(IFERROR(INDEX(Кат!$B:$B,MATCH($C9873,Кат!$I:$I,0)),INDEX(Торг!$B:$B,MATCH($C9873,Торг!$I:$I,0))),"")</f>
        <v/>
      </c>
      <c r="N9873" s="132" t="str">
        <f t="shared" si="154"/>
        <v>ПРОМ-ДЕТАЛЬ СР01-2919010-05</v>
      </c>
      <c r="O9873" s="132" t="str">
        <f>IFERROR(IFERROR(INDEX(Кат!$B:$B,MATCH($N9873,Кат!$I:$I,0)),INDEX(Торг!$B:$B,MATCH($N9873,Торг!$I:$I,0))),"")</f>
        <v/>
      </c>
    </row>
    <row r="9874" spans="1:15">
      <c r="A9874" t="s">
        <v>21472</v>
      </c>
      <c r="C9874" s="191" t="s">
        <v>4061</v>
      </c>
      <c r="E9874" t="s">
        <v>4062</v>
      </c>
      <c r="F9874" t="s">
        <v>3823</v>
      </c>
      <c r="G9874" t="s">
        <v>375</v>
      </c>
      <c r="H9874">
        <v>1900</v>
      </c>
      <c r="J9874" t="s">
        <v>22634</v>
      </c>
      <c r="K9874" s="132" t="str">
        <f>IFERROR(IFERROR(INDEX(Кат!$O:$O,MATCH($C9874,Кат!$I:$I,0)),INDEX(Торг!$L:$L,MATCH($C9874,Торг!$I:$I,0))),"")</f>
        <v/>
      </c>
      <c r="L9874" s="132" t="str">
        <f>IFERROR(IFERROR(INDEX(Кат!$A:$A,MATCH($C9874,Кат!$I:$I,0)),INDEX(Торг!$A:$A,MATCH($C9874,Торг!$I:$I,0))),"")</f>
        <v/>
      </c>
      <c r="M9874" s="132" t="str">
        <f>IFERROR(IFERROR(INDEX(Кат!$B:$B,MATCH($C9874,Кат!$I:$I,0)),INDEX(Торг!$B:$B,MATCH($C9874,Торг!$I:$I,0))),"")</f>
        <v/>
      </c>
      <c r="N9874" s="132" t="str">
        <f t="shared" si="154"/>
        <v>НЕИЗВЕСТНЫЙ БРЕНД СР01-2919010-02</v>
      </c>
      <c r="O9874" s="132" t="str">
        <f>IFERROR(IFERROR(INDEX(Кат!$B:$B,MATCH($N9874,Кат!$I:$I,0)),INDEX(Торг!$B:$B,MATCH($N9874,Торг!$I:$I,0))),"")</f>
        <v/>
      </c>
    </row>
    <row r="9875" spans="1:15">
      <c r="A9875" t="s">
        <v>21473</v>
      </c>
      <c r="C9875" s="191" t="s">
        <v>4063</v>
      </c>
      <c r="E9875" t="s">
        <v>4064</v>
      </c>
      <c r="F9875" t="s">
        <v>3823</v>
      </c>
      <c r="G9875" t="s">
        <v>375</v>
      </c>
      <c r="H9875">
        <v>1450</v>
      </c>
      <c r="J9875" t="s">
        <v>22634</v>
      </c>
      <c r="K9875" s="132" t="str">
        <f>IFERROR(IFERROR(INDEX(Кат!$O:$O,MATCH($C9875,Кат!$I:$I,0)),INDEX(Торг!$L:$L,MATCH($C9875,Торг!$I:$I,0))),"")</f>
        <v/>
      </c>
      <c r="L9875" s="132" t="str">
        <f>IFERROR(IFERROR(INDEX(Кат!$A:$A,MATCH($C9875,Кат!$I:$I,0)),INDEX(Торг!$A:$A,MATCH($C9875,Торг!$I:$I,0))),"")</f>
        <v/>
      </c>
      <c r="M9875" s="132" t="str">
        <f>IFERROR(IFERROR(INDEX(Кат!$B:$B,MATCH($C9875,Кат!$I:$I,0)),INDEX(Торг!$B:$B,MATCH($C9875,Торг!$I:$I,0))),"")</f>
        <v/>
      </c>
      <c r="N9875" s="132" t="str">
        <f t="shared" si="154"/>
        <v>НЕИЗВЕСТНЫЙ БРЕНД СР01-2919010-04</v>
      </c>
      <c r="O9875" s="132" t="str">
        <f>IFERROR(IFERROR(INDEX(Кат!$B:$B,MATCH($N9875,Кат!$I:$I,0)),INDEX(Торг!$B:$B,MATCH($N9875,Торг!$I:$I,0))),"")</f>
        <v/>
      </c>
    </row>
    <row r="9876" spans="1:15">
      <c r="A9876" t="s">
        <v>29718</v>
      </c>
      <c r="C9876" s="191" t="s">
        <v>29719</v>
      </c>
      <c r="E9876" t="s">
        <v>29720</v>
      </c>
      <c r="F9876" t="s">
        <v>29714</v>
      </c>
      <c r="G9876" t="s">
        <v>375</v>
      </c>
      <c r="H9876">
        <v>2150</v>
      </c>
      <c r="J9876" t="s">
        <v>22634</v>
      </c>
      <c r="K9876" s="132" t="str">
        <f>IFERROR(IFERROR(INDEX(Кат!$O:$O,MATCH($C9876,Кат!$I:$I,0)),INDEX(Торг!$L:$L,MATCH($C9876,Торг!$I:$I,0))),"")</f>
        <v/>
      </c>
      <c r="L9876" s="132" t="str">
        <f>IFERROR(IFERROR(INDEX(Кат!$A:$A,MATCH($C9876,Кат!$I:$I,0)),INDEX(Торг!$A:$A,MATCH($C9876,Торг!$I:$I,0))),"")</f>
        <v/>
      </c>
      <c r="M9876" s="132" t="str">
        <f>IFERROR(IFERROR(INDEX(Кат!$B:$B,MATCH($C9876,Кат!$I:$I,0)),INDEX(Торг!$B:$B,MATCH($C9876,Торг!$I:$I,0))),"")</f>
        <v/>
      </c>
      <c r="N9876" s="132" t="str">
        <f t="shared" si="154"/>
        <v>ПРОМ-ДЕТАЛЬ СР01-2919010-06</v>
      </c>
      <c r="O9876" s="132" t="str">
        <f>IFERROR(IFERROR(INDEX(Кат!$B:$B,MATCH($N9876,Кат!$I:$I,0)),INDEX(Торг!$B:$B,MATCH($N9876,Торг!$I:$I,0))),"")</f>
        <v/>
      </c>
    </row>
    <row r="9877" spans="1:15">
      <c r="A9877" t="s">
        <v>21474</v>
      </c>
      <c r="C9877" s="191" t="s">
        <v>4065</v>
      </c>
      <c r="E9877" t="s">
        <v>4066</v>
      </c>
      <c r="F9877" t="s">
        <v>3823</v>
      </c>
      <c r="G9877" t="s">
        <v>375</v>
      </c>
      <c r="H9877">
        <v>1800</v>
      </c>
      <c r="J9877" t="s">
        <v>22634</v>
      </c>
      <c r="K9877" s="132" t="str">
        <f>IFERROR(IFERROR(INDEX(Кат!$O:$O,MATCH($C9877,Кат!$I:$I,0)),INDEX(Торг!$L:$L,MATCH($C9877,Торг!$I:$I,0))),"")</f>
        <v/>
      </c>
      <c r="L9877" s="132" t="str">
        <f>IFERROR(IFERROR(INDEX(Кат!$A:$A,MATCH($C9877,Кат!$I:$I,0)),INDEX(Торг!$A:$A,MATCH($C9877,Торг!$I:$I,0))),"")</f>
        <v/>
      </c>
      <c r="M9877" s="132" t="str">
        <f>IFERROR(IFERROR(INDEX(Кат!$B:$B,MATCH($C9877,Кат!$I:$I,0)),INDEX(Торг!$B:$B,MATCH($C9877,Торг!$I:$I,0))),"")</f>
        <v/>
      </c>
      <c r="N9877" s="132" t="str">
        <f t="shared" si="154"/>
        <v>НЕИЗВЕСТНЫЙ БРЕНД СР01-2919010-03</v>
      </c>
      <c r="O9877" s="132" t="str">
        <f>IFERROR(IFERROR(INDEX(Кат!$B:$B,MATCH($N9877,Кат!$I:$I,0)),INDEX(Торг!$B:$B,MATCH($N9877,Торг!$I:$I,0))),"")</f>
        <v/>
      </c>
    </row>
    <row r="9878" spans="1:15">
      <c r="A9878" t="s">
        <v>21475</v>
      </c>
      <c r="C9878" s="191" t="s">
        <v>4067</v>
      </c>
      <c r="E9878" t="s">
        <v>4068</v>
      </c>
      <c r="F9878" t="s">
        <v>3823</v>
      </c>
      <c r="G9878" t="s">
        <v>375</v>
      </c>
      <c r="H9878">
        <v>1350</v>
      </c>
      <c r="J9878" t="s">
        <v>22634</v>
      </c>
      <c r="K9878" s="132" t="str">
        <f>IFERROR(IFERROR(INDEX(Кат!$O:$O,MATCH($C9878,Кат!$I:$I,0)),INDEX(Торг!$L:$L,MATCH($C9878,Торг!$I:$I,0))),"")</f>
        <v/>
      </c>
      <c r="L9878" s="132" t="str">
        <f>IFERROR(IFERROR(INDEX(Кат!$A:$A,MATCH($C9878,Кат!$I:$I,0)),INDEX(Торг!$A:$A,MATCH($C9878,Торг!$I:$I,0))),"")</f>
        <v/>
      </c>
      <c r="M9878" s="132" t="str">
        <f>IFERROR(IFERROR(INDEX(Кат!$B:$B,MATCH($C9878,Кат!$I:$I,0)),INDEX(Торг!$B:$B,MATCH($C9878,Торг!$I:$I,0))),"")</f>
        <v/>
      </c>
      <c r="N9878" s="132" t="str">
        <f t="shared" si="154"/>
        <v>НЕИЗВЕСТНЫЙ БРЕНД СР01-2919010</v>
      </c>
      <c r="O9878" s="132" t="str">
        <f>IFERROR(IFERROR(INDEX(Кат!$B:$B,MATCH($N9878,Кат!$I:$I,0)),INDEX(Торг!$B:$B,MATCH($N9878,Торг!$I:$I,0))),"")</f>
        <v/>
      </c>
    </row>
    <row r="9879" spans="1:15">
      <c r="A9879" t="s">
        <v>21476</v>
      </c>
      <c r="C9879" s="191" t="s">
        <v>9710</v>
      </c>
      <c r="E9879" t="s">
        <v>11740</v>
      </c>
      <c r="F9879" t="s">
        <v>3823</v>
      </c>
      <c r="G9879" t="s">
        <v>375</v>
      </c>
      <c r="H9879">
        <v>2350</v>
      </c>
      <c r="J9879" t="s">
        <v>22634</v>
      </c>
      <c r="K9879" s="132" t="str">
        <f>IFERROR(IFERROR(INDEX(Кат!$O:$O,MATCH($C9879,Кат!$I:$I,0)),INDEX(Торг!$L:$L,MATCH($C9879,Торг!$I:$I,0))),"")</f>
        <v/>
      </c>
      <c r="L9879" s="132" t="str">
        <f>IFERROR(IFERROR(INDEX(Кат!$A:$A,MATCH($C9879,Кат!$I:$I,0)),INDEX(Торг!$A:$A,MATCH($C9879,Торг!$I:$I,0))),"")</f>
        <v/>
      </c>
      <c r="M9879" s="132" t="str">
        <f>IFERROR(IFERROR(INDEX(Кат!$B:$B,MATCH($C9879,Кат!$I:$I,0)),INDEX(Торг!$B:$B,MATCH($C9879,Торг!$I:$I,0))),"")</f>
        <v/>
      </c>
      <c r="N9879" s="132" t="str">
        <f t="shared" si="154"/>
        <v>НЕИЗВЕСТНЫЙ БРЕНД 21217-2910000</v>
      </c>
      <c r="O9879" s="132" t="str">
        <f>IFERROR(IFERROR(INDEX(Кат!$B:$B,MATCH($N9879,Кат!$I:$I,0)),INDEX(Торг!$B:$B,MATCH($N9879,Торг!$I:$I,0))),"")</f>
        <v/>
      </c>
    </row>
    <row r="9880" spans="1:15">
      <c r="A9880" t="s">
        <v>26999</v>
      </c>
      <c r="C9880" s="191"/>
      <c r="E9880" t="s">
        <v>27126</v>
      </c>
      <c r="J9880" t="s">
        <v>22634</v>
      </c>
      <c r="K9880" s="132" t="str">
        <f>IFERROR(IFERROR(INDEX(Кат!$O:$O,MATCH($C9880,Кат!$I:$I,0)),INDEX(Торг!$L:$L,MATCH($C9880,Торг!$I:$I,0))),"")</f>
        <v/>
      </c>
      <c r="L9880" s="132" t="str">
        <f>IFERROR(IFERROR(INDEX(Кат!$A:$A,MATCH($C9880,Кат!$I:$I,0)),INDEX(Торг!$A:$A,MATCH($C9880,Торг!$I:$I,0))),"")</f>
        <v/>
      </c>
      <c r="M9880" s="132" t="str">
        <f>IFERROR(IFERROR(INDEX(Кат!$B:$B,MATCH($C9880,Кат!$I:$I,0)),INDEX(Торг!$B:$B,MATCH($C9880,Торг!$I:$I,0))),"")</f>
        <v/>
      </c>
      <c r="N9880" s="132" t="str">
        <f t="shared" si="154"/>
        <v xml:space="preserve"> </v>
      </c>
      <c r="O9880" s="132" t="str">
        <f>IFERROR(IFERROR(INDEX(Кат!$B:$B,MATCH($N9880,Кат!$I:$I,0)),INDEX(Торг!$B:$B,MATCH($N9880,Торг!$I:$I,0))),"")</f>
        <v/>
      </c>
    </row>
    <row r="9881" spans="1:15">
      <c r="A9881" t="s">
        <v>27066</v>
      </c>
      <c r="C9881" s="191" t="s">
        <v>27128</v>
      </c>
      <c r="E9881" t="s">
        <v>27627</v>
      </c>
      <c r="F9881" t="s">
        <v>3522</v>
      </c>
      <c r="G9881" t="s">
        <v>399</v>
      </c>
      <c r="H9881">
        <v>80</v>
      </c>
      <c r="J9881" t="s">
        <v>22634</v>
      </c>
      <c r="K9881" s="132" t="str">
        <f>IFERROR(IFERROR(INDEX(Кат!$O:$O,MATCH($C9881,Кат!$I:$I,0)),INDEX(Торг!$L:$L,MATCH($C9881,Торг!$I:$I,0))),"")</f>
        <v/>
      </c>
      <c r="L9881" s="132" t="str">
        <f>IFERROR(IFERROR(INDEX(Кат!$A:$A,MATCH($C9881,Кат!$I:$I,0)),INDEX(Торг!$A:$A,MATCH($C9881,Торг!$I:$I,0))),"")</f>
        <v/>
      </c>
      <c r="M9881" s="132" t="str">
        <f>IFERROR(IFERROR(INDEX(Кат!$B:$B,MATCH($C9881,Кат!$I:$I,0)),INDEX(Торг!$B:$B,MATCH($C9881,Торг!$I:$I,0))),"")</f>
        <v/>
      </c>
      <c r="N9881" s="132" t="str">
        <f t="shared" si="154"/>
        <v>АВТОВАЗ 2123-1602492</v>
      </c>
      <c r="O9881" s="132" t="str">
        <f>IFERROR(IFERROR(INDEX(Кат!$B:$B,MATCH($N9881,Кат!$I:$I,0)),INDEX(Торг!$B:$B,MATCH($N9881,Торг!$I:$I,0))),"")</f>
        <v/>
      </c>
    </row>
    <row r="9882" spans="1:15">
      <c r="A9882" t="s">
        <v>20392</v>
      </c>
      <c r="C9882" s="191" t="s">
        <v>3848</v>
      </c>
      <c r="E9882" t="s">
        <v>27596</v>
      </c>
      <c r="F9882" t="s">
        <v>3522</v>
      </c>
      <c r="G9882" t="s">
        <v>399</v>
      </c>
      <c r="H9882">
        <v>570</v>
      </c>
      <c r="J9882" t="s">
        <v>22634</v>
      </c>
      <c r="K9882" s="132" t="str">
        <f>IFERROR(IFERROR(INDEX(Кат!$O:$O,MATCH($C9882,Кат!$I:$I,0)),INDEX(Торг!$L:$L,MATCH($C9882,Торг!$I:$I,0))),"")</f>
        <v/>
      </c>
      <c r="L9882" s="132" t="str">
        <f>IFERROR(IFERROR(INDEX(Кат!$A:$A,MATCH($C9882,Кат!$I:$I,0)),INDEX(Торг!$A:$A,MATCH($C9882,Торг!$I:$I,0))),"")</f>
        <v/>
      </c>
      <c r="M9882" s="132" t="str">
        <f>IFERROR(IFERROR(INDEX(Кат!$B:$B,MATCH($C9882,Кат!$I:$I,0)),INDEX(Торг!$B:$B,MATCH($C9882,Торг!$I:$I,0))),"")</f>
        <v/>
      </c>
      <c r="N9882" s="132" t="str">
        <f t="shared" si="154"/>
        <v>АВТОВАЗ 21230-1602510-01</v>
      </c>
      <c r="O9882" s="132" t="str">
        <f>IFERROR(IFERROR(INDEX(Кат!$B:$B,MATCH($N9882,Кат!$I:$I,0)),INDEX(Торг!$B:$B,MATCH($N9882,Торг!$I:$I,0))),"")</f>
        <v/>
      </c>
    </row>
    <row r="9883" spans="1:15">
      <c r="A9883" t="s">
        <v>24814</v>
      </c>
      <c r="C9883" s="191"/>
      <c r="E9883" t="s">
        <v>24815</v>
      </c>
      <c r="J9883" t="s">
        <v>22634</v>
      </c>
      <c r="K9883" s="132" t="str">
        <f>IFERROR(IFERROR(INDEX(Кат!$O:$O,MATCH($C9883,Кат!$I:$I,0)),INDEX(Торг!$L:$L,MATCH($C9883,Торг!$I:$I,0))),"")</f>
        <v/>
      </c>
      <c r="L9883" s="132" t="str">
        <f>IFERROR(IFERROR(INDEX(Кат!$A:$A,MATCH($C9883,Кат!$I:$I,0)),INDEX(Торг!$A:$A,MATCH($C9883,Торг!$I:$I,0))),"")</f>
        <v/>
      </c>
      <c r="M9883" s="132" t="str">
        <f>IFERROR(IFERROR(INDEX(Кат!$B:$B,MATCH($C9883,Кат!$I:$I,0)),INDEX(Торг!$B:$B,MATCH($C9883,Торг!$I:$I,0))),"")</f>
        <v/>
      </c>
      <c r="N9883" s="132" t="str">
        <f t="shared" si="154"/>
        <v xml:space="preserve"> </v>
      </c>
      <c r="O9883" s="132" t="str">
        <f>IFERROR(IFERROR(INDEX(Кат!$B:$B,MATCH($N9883,Кат!$I:$I,0)),INDEX(Торг!$B:$B,MATCH($N9883,Торг!$I:$I,0))),"")</f>
        <v/>
      </c>
    </row>
    <row r="9884" spans="1:15">
      <c r="A9884" t="s">
        <v>21468</v>
      </c>
      <c r="C9884" s="191" t="s">
        <v>11734</v>
      </c>
      <c r="E9884" t="s">
        <v>11735</v>
      </c>
      <c r="F9884" t="s">
        <v>4060</v>
      </c>
      <c r="G9884" t="s">
        <v>399</v>
      </c>
      <c r="H9884">
        <v>3600</v>
      </c>
      <c r="J9884" t="s">
        <v>22634</v>
      </c>
      <c r="K9884" s="132" t="str">
        <f>IFERROR(IFERROR(INDEX(Кат!$O:$O,MATCH($C9884,Кат!$I:$I,0)),INDEX(Торг!$L:$L,MATCH($C9884,Торг!$I:$I,0))),"")</f>
        <v/>
      </c>
      <c r="L9884" s="132" t="str">
        <f>IFERROR(IFERROR(INDEX(Кат!$A:$A,MATCH($C9884,Кат!$I:$I,0)),INDEX(Торг!$A:$A,MATCH($C9884,Торг!$I:$I,0))),"")</f>
        <v/>
      </c>
      <c r="M9884" s="132" t="str">
        <f>IFERROR(IFERROR(INDEX(Кат!$B:$B,MATCH($C9884,Кат!$I:$I,0)),INDEX(Торг!$B:$B,MATCH($C9884,Торг!$I:$I,0))),"")</f>
        <v/>
      </c>
      <c r="N9884" s="132" t="str">
        <f t="shared" si="154"/>
        <v>КОРЕЯ 2190-8112010</v>
      </c>
      <c r="O9884" s="132" t="str">
        <f>IFERROR(IFERROR(INDEX(Кат!$B:$B,MATCH($N9884,Кат!$I:$I,0)),INDEX(Торг!$B:$B,MATCH($N9884,Торг!$I:$I,0))),"")</f>
        <v/>
      </c>
    </row>
    <row r="9885" spans="1:15">
      <c r="A9885" t="s">
        <v>21469</v>
      </c>
      <c r="C9885" s="191" t="s">
        <v>4058</v>
      </c>
      <c r="E9885" t="s">
        <v>4059</v>
      </c>
      <c r="F9885" t="s">
        <v>4060</v>
      </c>
      <c r="G9885" t="s">
        <v>399</v>
      </c>
      <c r="H9885">
        <v>4500</v>
      </c>
      <c r="J9885" t="s">
        <v>22634</v>
      </c>
      <c r="K9885" s="132" t="str">
        <f>IFERROR(IFERROR(INDEX(Кат!$O:$O,MATCH($C9885,Кат!$I:$I,0)),INDEX(Торг!$L:$L,MATCH($C9885,Торг!$I:$I,0))),"")</f>
        <v/>
      </c>
      <c r="L9885" s="132" t="str">
        <f>IFERROR(IFERROR(INDEX(Кат!$A:$A,MATCH($C9885,Кат!$I:$I,0)),INDEX(Торг!$A:$A,MATCH($C9885,Торг!$I:$I,0))),"")</f>
        <v/>
      </c>
      <c r="M9885" s="132" t="str">
        <f>IFERROR(IFERROR(INDEX(Кат!$B:$B,MATCH($C9885,Кат!$I:$I,0)),INDEX(Торг!$B:$B,MATCH($C9885,Торг!$I:$I,0))),"")</f>
        <v/>
      </c>
      <c r="N9885" s="132" t="str">
        <f t="shared" si="154"/>
        <v>КОРЕЯ 21900-1301012-01</v>
      </c>
      <c r="O9885" s="132" t="str">
        <f>IFERROR(IFERROR(INDEX(Кат!$B:$B,MATCH($N9885,Кат!$I:$I,0)),INDEX(Торг!$B:$B,MATCH($N9885,Торг!$I:$I,0))),"")</f>
        <v/>
      </c>
    </row>
    <row r="9886" spans="1:15">
      <c r="A9886" t="s">
        <v>21470</v>
      </c>
      <c r="C9886" s="191" t="s">
        <v>11736</v>
      </c>
      <c r="E9886" t="s">
        <v>11737</v>
      </c>
      <c r="F9886" t="s">
        <v>3823</v>
      </c>
      <c r="G9886" t="s">
        <v>399</v>
      </c>
      <c r="H9886">
        <v>6500</v>
      </c>
      <c r="J9886" t="s">
        <v>22634</v>
      </c>
      <c r="K9886" s="132" t="str">
        <f>IFERROR(IFERROR(INDEX(Кат!$O:$O,MATCH($C9886,Кат!$I:$I,0)),INDEX(Торг!$L:$L,MATCH($C9886,Торг!$I:$I,0))),"")</f>
        <v/>
      </c>
      <c r="L9886" s="132" t="str">
        <f>IFERROR(IFERROR(INDEX(Кат!$A:$A,MATCH($C9886,Кат!$I:$I,0)),INDEX(Торг!$A:$A,MATCH($C9886,Торг!$I:$I,0))),"")</f>
        <v/>
      </c>
      <c r="M9886" s="132" t="str">
        <f>IFERROR(IFERROR(INDEX(Кат!$B:$B,MATCH($C9886,Кат!$I:$I,0)),INDEX(Торг!$B:$B,MATCH($C9886,Торг!$I:$I,0))),"")</f>
        <v/>
      </c>
      <c r="N9886" s="132" t="str">
        <f t="shared" si="154"/>
        <v>НЕИЗВЕСТНЫЙ БРЕНД 21902-1300008-11</v>
      </c>
      <c r="O9886" s="132" t="str">
        <f>IFERROR(IFERROR(INDEX(Кат!$B:$B,MATCH($N9886,Кат!$I:$I,0)),INDEX(Торг!$B:$B,MATCH($N9886,Торг!$I:$I,0))),"")</f>
        <v/>
      </c>
    </row>
    <row r="9887" spans="1:15">
      <c r="A9887" t="s">
        <v>29981</v>
      </c>
      <c r="C9887" s="191" t="s">
        <v>29982</v>
      </c>
      <c r="E9887" t="s">
        <v>29983</v>
      </c>
      <c r="F9887" t="s">
        <v>4060</v>
      </c>
      <c r="G9887" t="s">
        <v>399</v>
      </c>
      <c r="H9887">
        <v>2900</v>
      </c>
      <c r="J9887" t="s">
        <v>22634</v>
      </c>
      <c r="K9887" s="132" t="str">
        <f>IFERROR(IFERROR(INDEX(Кат!$O:$O,MATCH($C9887,Кат!$I:$I,0)),INDEX(Торг!$L:$L,MATCH($C9887,Торг!$I:$I,0))),"")</f>
        <v/>
      </c>
      <c r="L9887" s="132" t="str">
        <f>IFERROR(IFERROR(INDEX(Кат!$A:$A,MATCH($C9887,Кат!$I:$I,0)),INDEX(Торг!$A:$A,MATCH($C9887,Торг!$I:$I,0))),"")</f>
        <v/>
      </c>
      <c r="M9887" s="132" t="str">
        <f>IFERROR(IFERROR(INDEX(Кат!$B:$B,MATCH($C9887,Кат!$I:$I,0)),INDEX(Торг!$B:$B,MATCH($C9887,Торг!$I:$I,0))),"")</f>
        <v/>
      </c>
      <c r="N9887" s="132" t="str">
        <f t="shared" si="154"/>
        <v>КОРЕЯ 21700-8118020-10</v>
      </c>
      <c r="O9887" s="132" t="str">
        <f>IFERROR(IFERROR(INDEX(Кат!$B:$B,MATCH($N9887,Кат!$I:$I,0)),INDEX(Торг!$B:$B,MATCH($N9887,Торг!$I:$I,0))),"")</f>
        <v/>
      </c>
    </row>
    <row r="9888" spans="1:15">
      <c r="A9888" t="s">
        <v>24817</v>
      </c>
      <c r="C9888" s="191"/>
      <c r="E9888" t="s">
        <v>24818</v>
      </c>
      <c r="J9888" t="s">
        <v>22634</v>
      </c>
      <c r="K9888" s="132" t="str">
        <f>IFERROR(IFERROR(INDEX(Кат!$O:$O,MATCH($C9888,Кат!$I:$I,0)),INDEX(Торг!$L:$L,MATCH($C9888,Торг!$I:$I,0))),"")</f>
        <v/>
      </c>
      <c r="L9888" s="132" t="str">
        <f>IFERROR(IFERROR(INDEX(Кат!$A:$A,MATCH($C9888,Кат!$I:$I,0)),INDEX(Торг!$A:$A,MATCH($C9888,Торг!$I:$I,0))),"")</f>
        <v/>
      </c>
      <c r="M9888" s="132" t="str">
        <f>IFERROR(IFERROR(INDEX(Кат!$B:$B,MATCH($C9888,Кат!$I:$I,0)),INDEX(Торг!$B:$B,MATCH($C9888,Торг!$I:$I,0))),"")</f>
        <v/>
      </c>
      <c r="N9888" s="132" t="str">
        <f t="shared" si="154"/>
        <v xml:space="preserve"> </v>
      </c>
      <c r="O9888" s="132" t="str">
        <f>IFERROR(IFERROR(INDEX(Кат!$B:$B,MATCH($N9888,Кат!$I:$I,0)),INDEX(Торг!$B:$B,MATCH($N9888,Торг!$I:$I,0))),"")</f>
        <v/>
      </c>
    </row>
    <row r="9889" spans="1:15">
      <c r="A9889" t="s">
        <v>29310</v>
      </c>
      <c r="C9889" s="191" t="s">
        <v>34021</v>
      </c>
      <c r="E9889" t="s">
        <v>29311</v>
      </c>
      <c r="F9889" t="s">
        <v>4071</v>
      </c>
      <c r="G9889" t="s">
        <v>375</v>
      </c>
      <c r="H9889">
        <v>250</v>
      </c>
      <c r="J9889" t="s">
        <v>22634</v>
      </c>
      <c r="K9889" s="132" t="str">
        <f>IFERROR(IFERROR(INDEX(Кат!$O:$O,MATCH($C9889,Кат!$I:$I,0)),INDEX(Торг!$L:$L,MATCH($C9889,Торг!$I:$I,0))),"")</f>
        <v/>
      </c>
      <c r="L9889" s="132" t="str">
        <f>IFERROR(IFERROR(INDEX(Кат!$A:$A,MATCH($C9889,Кат!$I:$I,0)),INDEX(Торг!$A:$A,MATCH($C9889,Торг!$I:$I,0))),"")</f>
        <v/>
      </c>
      <c r="M9889" s="132" t="str">
        <f>IFERROR(IFERROR(INDEX(Кат!$B:$B,MATCH($C9889,Кат!$I:$I,0)),INDEX(Торг!$B:$B,MATCH($C9889,Торг!$I:$I,0))),"")</f>
        <v/>
      </c>
      <c r="N9889" s="132" t="str">
        <f t="shared" si="154"/>
        <v xml:space="preserve">РЕЗЕРВ 21080-1005034;5160-01                                           </v>
      </c>
      <c r="O9889" s="132" t="str">
        <f>IFERROR(IFERROR(INDEX(Кат!$B:$B,MATCH($N9889,Кат!$I:$I,0)),INDEX(Торг!$B:$B,MATCH($N9889,Торг!$I:$I,0))),"")</f>
        <v/>
      </c>
    </row>
    <row r="9890" spans="1:15">
      <c r="A9890" t="s">
        <v>21477</v>
      </c>
      <c r="C9890" s="191" t="s">
        <v>4069</v>
      </c>
      <c r="E9890" t="s">
        <v>4070</v>
      </c>
      <c r="F9890" t="s">
        <v>4071</v>
      </c>
      <c r="G9890" t="s">
        <v>375</v>
      </c>
      <c r="H9890">
        <v>190</v>
      </c>
      <c r="J9890" t="s">
        <v>22634</v>
      </c>
      <c r="K9890" s="132" t="str">
        <f>IFERROR(IFERROR(INDEX(Кат!$O:$O,MATCH($C9890,Кат!$I:$I,0)),INDEX(Торг!$L:$L,MATCH($C9890,Торг!$I:$I,0))),"")</f>
        <v/>
      </c>
      <c r="L9890" s="132" t="str">
        <f>IFERROR(IFERROR(INDEX(Кат!$A:$A,MATCH($C9890,Кат!$I:$I,0)),INDEX(Торг!$A:$A,MATCH($C9890,Торг!$I:$I,0))),"")</f>
        <v/>
      </c>
      <c r="M9890" s="132" t="str">
        <f>IFERROR(IFERROR(INDEX(Кат!$B:$B,MATCH($C9890,Кат!$I:$I,0)),INDEX(Торг!$B:$B,MATCH($C9890,Торг!$I:$I,0))),"")</f>
        <v/>
      </c>
      <c r="N9890" s="132" t="str">
        <f t="shared" si="154"/>
        <v>РЕЗЕРВ 21080-1007026-86</v>
      </c>
      <c r="O9890" s="132" t="str">
        <f>IFERROR(IFERROR(INDEX(Кат!$B:$B,MATCH($N9890,Кат!$I:$I,0)),INDEX(Торг!$B:$B,MATCH($N9890,Торг!$I:$I,0))),"")</f>
        <v/>
      </c>
    </row>
    <row r="9891" spans="1:15">
      <c r="A9891" t="s">
        <v>21478</v>
      </c>
      <c r="C9891" s="191" t="s">
        <v>11741</v>
      </c>
      <c r="E9891" t="s">
        <v>11742</v>
      </c>
      <c r="F9891" t="s">
        <v>4071</v>
      </c>
      <c r="G9891" t="s">
        <v>375</v>
      </c>
      <c r="H9891">
        <v>300</v>
      </c>
      <c r="J9891" t="s">
        <v>22634</v>
      </c>
      <c r="K9891" s="132" t="str">
        <f>IFERROR(IFERROR(INDEX(Кат!$O:$O,MATCH($C9891,Кат!$I:$I,0)),INDEX(Торг!$L:$L,MATCH($C9891,Торг!$I:$I,0))),"")</f>
        <v/>
      </c>
      <c r="L9891" s="132" t="str">
        <f>IFERROR(IFERROR(INDEX(Кат!$A:$A,MATCH($C9891,Кат!$I:$I,0)),INDEX(Торг!$A:$A,MATCH($C9891,Торг!$I:$I,0))),"")</f>
        <v/>
      </c>
      <c r="M9891" s="132" t="str">
        <f>IFERROR(IFERROR(INDEX(Кат!$B:$B,MATCH($C9891,Кат!$I:$I,0)),INDEX(Торг!$B:$B,MATCH($C9891,Торг!$I:$I,0))),"")</f>
        <v/>
      </c>
      <c r="N9891" s="132" t="str">
        <f t="shared" si="154"/>
        <v>РЕЗЕРВ 21120-1007026-03</v>
      </c>
      <c r="O9891" s="132" t="str">
        <f>IFERROR(IFERROR(INDEX(Кат!$B:$B,MATCH($N9891,Кат!$I:$I,0)),INDEX(Торг!$B:$B,MATCH($N9891,Торг!$I:$I,0))),"")</f>
        <v/>
      </c>
    </row>
    <row r="9892" spans="1:15">
      <c r="A9892" t="s">
        <v>21479</v>
      </c>
      <c r="C9892" s="191" t="s">
        <v>11743</v>
      </c>
      <c r="E9892" t="s">
        <v>11744</v>
      </c>
      <c r="F9892" t="s">
        <v>4071</v>
      </c>
      <c r="G9892" t="s">
        <v>375</v>
      </c>
      <c r="H9892">
        <v>280</v>
      </c>
      <c r="J9892" t="s">
        <v>22634</v>
      </c>
      <c r="K9892" s="132" t="str">
        <f>IFERROR(IFERROR(INDEX(Кат!$O:$O,MATCH($C9892,Кат!$I:$I,0)),INDEX(Торг!$L:$L,MATCH($C9892,Торг!$I:$I,0))),"")</f>
        <v/>
      </c>
      <c r="L9892" s="132" t="str">
        <f>IFERROR(IFERROR(INDEX(Кат!$A:$A,MATCH($C9892,Кат!$I:$I,0)),INDEX(Торг!$A:$A,MATCH($C9892,Торг!$I:$I,0))),"")</f>
        <v/>
      </c>
      <c r="M9892" s="132" t="str">
        <f>IFERROR(IFERROR(INDEX(Кат!$B:$B,MATCH($C9892,Кат!$I:$I,0)),INDEX(Торг!$B:$B,MATCH($C9892,Торг!$I:$I,0))),"")</f>
        <v/>
      </c>
      <c r="N9892" s="132" t="str">
        <f t="shared" si="154"/>
        <v>РЕЗЕРВ 24-1007014-01-03</v>
      </c>
      <c r="O9892" s="132" t="str">
        <f>IFERROR(IFERROR(INDEX(Кат!$B:$B,MATCH($N9892,Кат!$I:$I,0)),INDEX(Торг!$B:$B,MATCH($N9892,Торг!$I:$I,0))),"")</f>
        <v/>
      </c>
    </row>
    <row r="9893" spans="1:15">
      <c r="A9893" t="s">
        <v>24819</v>
      </c>
      <c r="C9893" s="191"/>
      <c r="E9893" t="s">
        <v>24820</v>
      </c>
      <c r="J9893" t="s">
        <v>22634</v>
      </c>
      <c r="K9893" s="132" t="str">
        <f>IFERROR(IFERROR(INDEX(Кат!$O:$O,MATCH($C9893,Кат!$I:$I,0)),INDEX(Торг!$L:$L,MATCH($C9893,Торг!$I:$I,0))),"")</f>
        <v/>
      </c>
      <c r="L9893" s="132" t="str">
        <f>IFERROR(IFERROR(INDEX(Кат!$A:$A,MATCH($C9893,Кат!$I:$I,0)),INDEX(Торг!$A:$A,MATCH($C9893,Торг!$I:$I,0))),"")</f>
        <v/>
      </c>
      <c r="M9893" s="132" t="str">
        <f>IFERROR(IFERROR(INDEX(Кат!$B:$B,MATCH($C9893,Кат!$I:$I,0)),INDEX(Торг!$B:$B,MATCH($C9893,Торг!$I:$I,0))),"")</f>
        <v/>
      </c>
      <c r="N9893" s="132" t="str">
        <f t="shared" si="154"/>
        <v xml:space="preserve"> </v>
      </c>
      <c r="O9893" s="132" t="str">
        <f>IFERROR(IFERROR(INDEX(Кат!$B:$B,MATCH($N9893,Кат!$I:$I,0)),INDEX(Торг!$B:$B,MATCH($N9893,Торг!$I:$I,0))),"")</f>
        <v/>
      </c>
    </row>
    <row r="9894" spans="1:15">
      <c r="A9894" t="s">
        <v>24821</v>
      </c>
      <c r="C9894" s="191"/>
      <c r="E9894" t="s">
        <v>24822</v>
      </c>
      <c r="J9894" t="s">
        <v>22634</v>
      </c>
      <c r="K9894" s="132" t="str">
        <f>IFERROR(IFERROR(INDEX(Кат!$O:$O,MATCH($C9894,Кат!$I:$I,0)),INDEX(Торг!$L:$L,MATCH($C9894,Торг!$I:$I,0))),"")</f>
        <v/>
      </c>
      <c r="L9894" s="132" t="str">
        <f>IFERROR(IFERROR(INDEX(Кат!$A:$A,MATCH($C9894,Кат!$I:$I,0)),INDEX(Торг!$A:$A,MATCH($C9894,Торг!$I:$I,0))),"")</f>
        <v/>
      </c>
      <c r="M9894" s="132" t="str">
        <f>IFERROR(IFERROR(INDEX(Кат!$B:$B,MATCH($C9894,Кат!$I:$I,0)),INDEX(Торг!$B:$B,MATCH($C9894,Торг!$I:$I,0))),"")</f>
        <v/>
      </c>
      <c r="N9894" s="132" t="str">
        <f t="shared" si="154"/>
        <v xml:space="preserve"> </v>
      </c>
      <c r="O9894" s="132" t="str">
        <f>IFERROR(IFERROR(INDEX(Кат!$B:$B,MATCH($N9894,Кат!$I:$I,0)),INDEX(Торг!$B:$B,MATCH($N9894,Торг!$I:$I,0))),"")</f>
        <v/>
      </c>
    </row>
    <row r="9895" spans="1:15">
      <c r="A9895" t="s">
        <v>21480</v>
      </c>
      <c r="C9895" s="191" t="s">
        <v>4072</v>
      </c>
      <c r="E9895" t="s">
        <v>4073</v>
      </c>
      <c r="F9895" t="s">
        <v>4074</v>
      </c>
      <c r="G9895" t="s">
        <v>399</v>
      </c>
      <c r="H9895">
        <v>900</v>
      </c>
      <c r="J9895" t="s">
        <v>22634</v>
      </c>
      <c r="K9895" s="132" t="str">
        <f>IFERROR(IFERROR(INDEX(Кат!$O:$O,MATCH($C9895,Кат!$I:$I,0)),INDEX(Торг!$L:$L,MATCH($C9895,Торг!$I:$I,0))),"")</f>
        <v/>
      </c>
      <c r="L9895" s="132" t="str">
        <f>IFERROR(IFERROR(INDEX(Кат!$A:$A,MATCH($C9895,Кат!$I:$I,0)),INDEX(Торг!$A:$A,MATCH($C9895,Торг!$I:$I,0))),"")</f>
        <v/>
      </c>
      <c r="M9895" s="132" t="str">
        <f>IFERROR(IFERROR(INDEX(Кат!$B:$B,MATCH($C9895,Кат!$I:$I,0)),INDEX(Торг!$B:$B,MATCH($C9895,Торг!$I:$I,0))),"")</f>
        <v/>
      </c>
      <c r="N9895" s="132" t="str">
        <f t="shared" si="154"/>
        <v>РЕМКОМ RK11004</v>
      </c>
      <c r="O9895" s="132" t="str">
        <f>IFERROR(IFERROR(INDEX(Кат!$B:$B,MATCH($N9895,Кат!$I:$I,0)),INDEX(Торг!$B:$B,MATCH($N9895,Торг!$I:$I,0))),"")</f>
        <v/>
      </c>
    </row>
    <row r="9896" spans="1:15">
      <c r="A9896" t="s">
        <v>21481</v>
      </c>
      <c r="C9896" s="191" t="s">
        <v>11745</v>
      </c>
      <c r="E9896" t="s">
        <v>11746</v>
      </c>
      <c r="F9896" t="s">
        <v>4074</v>
      </c>
      <c r="G9896" t="s">
        <v>375</v>
      </c>
      <c r="H9896">
        <v>1020</v>
      </c>
      <c r="J9896" t="s">
        <v>22634</v>
      </c>
      <c r="K9896" s="132" t="str">
        <f>IFERROR(IFERROR(INDEX(Кат!$O:$O,MATCH($C9896,Кат!$I:$I,0)),INDEX(Торг!$L:$L,MATCH($C9896,Торг!$I:$I,0))),"")</f>
        <v/>
      </c>
      <c r="L9896" s="132" t="str">
        <f>IFERROR(IFERROR(INDEX(Кат!$A:$A,MATCH($C9896,Кат!$I:$I,0)),INDEX(Торг!$A:$A,MATCH($C9896,Торг!$I:$I,0))),"")</f>
        <v/>
      </c>
      <c r="M9896" s="132" t="str">
        <f>IFERROR(IFERROR(INDEX(Кат!$B:$B,MATCH($C9896,Кат!$I:$I,0)),INDEX(Торг!$B:$B,MATCH($C9896,Торг!$I:$I,0))),"")</f>
        <v/>
      </c>
      <c r="N9896" s="132" t="str">
        <f t="shared" si="154"/>
        <v>РЕМКОМ RK11003</v>
      </c>
      <c r="O9896" s="132" t="str">
        <f>IFERROR(IFERROR(INDEX(Кат!$B:$B,MATCH($N9896,Кат!$I:$I,0)),INDEX(Торг!$B:$B,MATCH($N9896,Торг!$I:$I,0))),"")</f>
        <v/>
      </c>
    </row>
    <row r="9897" spans="1:15">
      <c r="A9897" t="s">
        <v>21482</v>
      </c>
      <c r="C9897" s="191" t="s">
        <v>11747</v>
      </c>
      <c r="E9897" t="s">
        <v>11748</v>
      </c>
      <c r="F9897" t="s">
        <v>4074</v>
      </c>
      <c r="G9897" t="s">
        <v>399</v>
      </c>
      <c r="H9897">
        <v>840</v>
      </c>
      <c r="J9897" t="s">
        <v>22634</v>
      </c>
      <c r="K9897" s="132" t="str">
        <f>IFERROR(IFERROR(INDEX(Кат!$O:$O,MATCH($C9897,Кат!$I:$I,0)),INDEX(Торг!$L:$L,MATCH($C9897,Торг!$I:$I,0))),"")</f>
        <v/>
      </c>
      <c r="L9897" s="132" t="str">
        <f>IFERROR(IFERROR(INDEX(Кат!$A:$A,MATCH($C9897,Кат!$I:$I,0)),INDEX(Торг!$A:$A,MATCH($C9897,Торг!$I:$I,0))),"")</f>
        <v/>
      </c>
      <c r="M9897" s="132" t="str">
        <f>IFERROR(IFERROR(INDEX(Кат!$B:$B,MATCH($C9897,Кат!$I:$I,0)),INDEX(Торг!$B:$B,MATCH($C9897,Торг!$I:$I,0))),"")</f>
        <v/>
      </c>
      <c r="N9897" s="132" t="str">
        <f t="shared" si="154"/>
        <v>РЕМКОМ RK11001</v>
      </c>
      <c r="O9897" s="132" t="str">
        <f>IFERROR(IFERROR(INDEX(Кат!$B:$B,MATCH($N9897,Кат!$I:$I,0)),INDEX(Торг!$B:$B,MATCH($N9897,Торг!$I:$I,0))),"")</f>
        <v/>
      </c>
    </row>
    <row r="9898" spans="1:15">
      <c r="A9898" t="s">
        <v>21483</v>
      </c>
      <c r="C9898" s="191" t="s">
        <v>11749</v>
      </c>
      <c r="E9898" t="s">
        <v>11750</v>
      </c>
      <c r="F9898" t="s">
        <v>4074</v>
      </c>
      <c r="G9898" t="s">
        <v>399</v>
      </c>
      <c r="H9898">
        <v>160</v>
      </c>
      <c r="J9898" t="s">
        <v>22634</v>
      </c>
      <c r="K9898" s="132" t="str">
        <f>IFERROR(IFERROR(INDEX(Кат!$O:$O,MATCH($C9898,Кат!$I:$I,0)),INDEX(Торг!$L:$L,MATCH($C9898,Торг!$I:$I,0))),"")</f>
        <v/>
      </c>
      <c r="L9898" s="132" t="str">
        <f>IFERROR(IFERROR(INDEX(Кат!$A:$A,MATCH($C9898,Кат!$I:$I,0)),INDEX(Торг!$A:$A,MATCH($C9898,Торг!$I:$I,0))),"")</f>
        <v/>
      </c>
      <c r="M9898" s="132" t="str">
        <f>IFERROR(IFERROR(INDEX(Кат!$B:$B,MATCH($C9898,Кат!$I:$I,0)),INDEX(Торг!$B:$B,MATCH($C9898,Торг!$I:$I,0))),"")</f>
        <v/>
      </c>
      <c r="N9898" s="132" t="str">
        <f t="shared" si="154"/>
        <v>РЕМКОМ RK11005</v>
      </c>
      <c r="O9898" s="132" t="str">
        <f>IFERROR(IFERROR(INDEX(Кат!$B:$B,MATCH($N9898,Кат!$I:$I,0)),INDEX(Торг!$B:$B,MATCH($N9898,Торг!$I:$I,0))),"")</f>
        <v/>
      </c>
    </row>
    <row r="9899" spans="1:15">
      <c r="A9899" t="s">
        <v>21484</v>
      </c>
      <c r="C9899" s="191" t="s">
        <v>11751</v>
      </c>
      <c r="E9899" t="s">
        <v>11752</v>
      </c>
      <c r="F9899" t="s">
        <v>3823</v>
      </c>
      <c r="G9899" t="s">
        <v>375</v>
      </c>
      <c r="H9899">
        <v>1000</v>
      </c>
      <c r="J9899" t="s">
        <v>22634</v>
      </c>
      <c r="K9899" s="132" t="str">
        <f>IFERROR(IFERROR(INDEX(Кат!$O:$O,MATCH($C9899,Кат!$I:$I,0)),INDEX(Торг!$L:$L,MATCH($C9899,Торг!$I:$I,0))),"")</f>
        <v/>
      </c>
      <c r="L9899" s="132" t="str">
        <f>IFERROR(IFERROR(INDEX(Кат!$A:$A,MATCH($C9899,Кат!$I:$I,0)),INDEX(Торг!$A:$A,MATCH($C9899,Торг!$I:$I,0))),"")</f>
        <v/>
      </c>
      <c r="M9899" s="132" t="str">
        <f>IFERROR(IFERROR(INDEX(Кат!$B:$B,MATCH($C9899,Кат!$I:$I,0)),INDEX(Торг!$B:$B,MATCH($C9899,Торг!$I:$I,0))),"")</f>
        <v/>
      </c>
      <c r="N9899" s="132" t="str">
        <f t="shared" si="154"/>
        <v>НЕИЗВЕСТНЫЙ БРЕНД PA1016</v>
      </c>
      <c r="O9899" s="132" t="str">
        <f>IFERROR(IFERROR(INDEX(Кат!$B:$B,MATCH($N9899,Кат!$I:$I,0)),INDEX(Торг!$B:$B,MATCH($N9899,Торг!$I:$I,0))),"")</f>
        <v/>
      </c>
    </row>
    <row r="9900" spans="1:15">
      <c r="A9900" t="s">
        <v>21485</v>
      </c>
      <c r="C9900" s="191" t="s">
        <v>11753</v>
      </c>
      <c r="E9900" t="s">
        <v>11754</v>
      </c>
      <c r="F9900" t="s">
        <v>4074</v>
      </c>
      <c r="G9900" t="s">
        <v>399</v>
      </c>
      <c r="H9900">
        <v>1530</v>
      </c>
      <c r="J9900" t="s">
        <v>22634</v>
      </c>
      <c r="K9900" s="132" t="str">
        <f>IFERROR(IFERROR(INDEX(Кат!$O:$O,MATCH($C9900,Кат!$I:$I,0)),INDEX(Торг!$L:$L,MATCH($C9900,Торг!$I:$I,0))),"")</f>
        <v/>
      </c>
      <c r="L9900" s="132" t="str">
        <f>IFERROR(IFERROR(INDEX(Кат!$A:$A,MATCH($C9900,Кат!$I:$I,0)),INDEX(Торг!$A:$A,MATCH($C9900,Торг!$I:$I,0))),"")</f>
        <v/>
      </c>
      <c r="M9900" s="132" t="str">
        <f>IFERROR(IFERROR(INDEX(Кат!$B:$B,MATCH($C9900,Кат!$I:$I,0)),INDEX(Торг!$B:$B,MATCH($C9900,Торг!$I:$I,0))),"")</f>
        <v/>
      </c>
      <c r="N9900" s="132" t="str">
        <f t="shared" si="154"/>
        <v>РЕМКОМ RK11002</v>
      </c>
      <c r="O9900" s="132" t="str">
        <f>IFERROR(IFERROR(INDEX(Кат!$B:$B,MATCH($N9900,Кат!$I:$I,0)),INDEX(Торг!$B:$B,MATCH($N9900,Торг!$I:$I,0))),"")</f>
        <v/>
      </c>
    </row>
    <row r="9901" spans="1:15">
      <c r="A9901" t="s">
        <v>24823</v>
      </c>
      <c r="C9901" s="191"/>
      <c r="E9901" t="s">
        <v>24824</v>
      </c>
      <c r="J9901" t="s">
        <v>22634</v>
      </c>
      <c r="K9901" s="132" t="str">
        <f>IFERROR(IFERROR(INDEX(Кат!$O:$O,MATCH($C9901,Кат!$I:$I,0)),INDEX(Торг!$L:$L,MATCH($C9901,Торг!$I:$I,0))),"")</f>
        <v/>
      </c>
      <c r="L9901" s="132" t="str">
        <f>IFERROR(IFERROR(INDEX(Кат!$A:$A,MATCH($C9901,Кат!$I:$I,0)),INDEX(Торг!$A:$A,MATCH($C9901,Торг!$I:$I,0))),"")</f>
        <v/>
      </c>
      <c r="M9901" s="132" t="str">
        <f>IFERROR(IFERROR(INDEX(Кат!$B:$B,MATCH($C9901,Кат!$I:$I,0)),INDEX(Торг!$B:$B,MATCH($C9901,Торг!$I:$I,0))),"")</f>
        <v/>
      </c>
      <c r="N9901" s="132" t="str">
        <f t="shared" si="154"/>
        <v xml:space="preserve"> </v>
      </c>
      <c r="O9901" s="132" t="str">
        <f>IFERROR(IFERROR(INDEX(Кат!$B:$B,MATCH($N9901,Кат!$I:$I,0)),INDEX(Торг!$B:$B,MATCH($N9901,Торг!$I:$I,0))),"")</f>
        <v/>
      </c>
    </row>
    <row r="9902" spans="1:15">
      <c r="A9902" t="s">
        <v>21486</v>
      </c>
      <c r="C9902" s="191" t="s">
        <v>11755</v>
      </c>
      <c r="E9902" t="s">
        <v>11756</v>
      </c>
      <c r="F9902" t="s">
        <v>4074</v>
      </c>
      <c r="G9902" t="s">
        <v>399</v>
      </c>
      <c r="H9902">
        <v>340</v>
      </c>
      <c r="J9902" t="s">
        <v>22634</v>
      </c>
      <c r="K9902" s="132" t="str">
        <f>IFERROR(IFERROR(INDEX(Кат!$O:$O,MATCH($C9902,Кат!$I:$I,0)),INDEX(Торг!$L:$L,MATCH($C9902,Торг!$I:$I,0))),"")</f>
        <v/>
      </c>
      <c r="L9902" s="132" t="str">
        <f>IFERROR(IFERROR(INDEX(Кат!$A:$A,MATCH($C9902,Кат!$I:$I,0)),INDEX(Торг!$A:$A,MATCH($C9902,Торг!$I:$I,0))),"")</f>
        <v/>
      </c>
      <c r="M9902" s="132" t="str">
        <f>IFERROR(IFERROR(INDEX(Кат!$B:$B,MATCH($C9902,Кат!$I:$I,0)),INDEX(Торг!$B:$B,MATCH($C9902,Торг!$I:$I,0))),"")</f>
        <v/>
      </c>
      <c r="N9902" s="132" t="str">
        <f t="shared" si="154"/>
        <v>РЕМКОМ RK06010</v>
      </c>
      <c r="O9902" s="132" t="str">
        <f>IFERROR(IFERROR(INDEX(Кат!$B:$B,MATCH($N9902,Кат!$I:$I,0)),INDEX(Торг!$B:$B,MATCH($N9902,Торг!$I:$I,0))),"")</f>
        <v/>
      </c>
    </row>
    <row r="9903" spans="1:15">
      <c r="A9903" t="s">
        <v>21487</v>
      </c>
      <c r="C9903" s="191" t="s">
        <v>11757</v>
      </c>
      <c r="E9903" t="s">
        <v>11758</v>
      </c>
      <c r="F9903" t="s">
        <v>4074</v>
      </c>
      <c r="G9903" t="s">
        <v>399</v>
      </c>
      <c r="H9903">
        <v>420</v>
      </c>
      <c r="J9903" t="s">
        <v>22634</v>
      </c>
      <c r="K9903" s="132" t="str">
        <f>IFERROR(IFERROR(INDEX(Кат!$O:$O,MATCH($C9903,Кат!$I:$I,0)),INDEX(Торг!$L:$L,MATCH($C9903,Торг!$I:$I,0))),"")</f>
        <v/>
      </c>
      <c r="L9903" s="132" t="str">
        <f>IFERROR(IFERROR(INDEX(Кат!$A:$A,MATCH($C9903,Кат!$I:$I,0)),INDEX(Торг!$A:$A,MATCH($C9903,Торг!$I:$I,0))),"")</f>
        <v/>
      </c>
      <c r="M9903" s="132" t="str">
        <f>IFERROR(IFERROR(INDEX(Кат!$B:$B,MATCH($C9903,Кат!$I:$I,0)),INDEX(Торг!$B:$B,MATCH($C9903,Торг!$I:$I,0))),"")</f>
        <v/>
      </c>
      <c r="N9903" s="132" t="str">
        <f t="shared" si="154"/>
        <v>РЕМКОМ RK06011</v>
      </c>
      <c r="O9903" s="132" t="str">
        <f>IFERROR(IFERROR(INDEX(Кат!$B:$B,MATCH($N9903,Кат!$I:$I,0)),INDEX(Торг!$B:$B,MATCH($N9903,Торг!$I:$I,0))),"")</f>
        <v/>
      </c>
    </row>
    <row r="9904" spans="1:15">
      <c r="A9904" t="s">
        <v>21488</v>
      </c>
      <c r="C9904" s="191" t="s">
        <v>11759</v>
      </c>
      <c r="E9904" t="s">
        <v>11760</v>
      </c>
      <c r="F9904" t="s">
        <v>4074</v>
      </c>
      <c r="G9904" t="s">
        <v>399</v>
      </c>
      <c r="H9904">
        <v>400</v>
      </c>
      <c r="J9904" t="s">
        <v>22634</v>
      </c>
      <c r="K9904" s="132" t="str">
        <f>IFERROR(IFERROR(INDEX(Кат!$O:$O,MATCH($C9904,Кат!$I:$I,0)),INDEX(Торг!$L:$L,MATCH($C9904,Торг!$I:$I,0))),"")</f>
        <v/>
      </c>
      <c r="L9904" s="132" t="str">
        <f>IFERROR(IFERROR(INDEX(Кат!$A:$A,MATCH($C9904,Кат!$I:$I,0)),INDEX(Торг!$A:$A,MATCH($C9904,Торг!$I:$I,0))),"")</f>
        <v/>
      </c>
      <c r="M9904" s="132" t="str">
        <f>IFERROR(IFERROR(INDEX(Кат!$B:$B,MATCH($C9904,Кат!$I:$I,0)),INDEX(Торг!$B:$B,MATCH($C9904,Торг!$I:$I,0))),"")</f>
        <v/>
      </c>
      <c r="N9904" s="132" t="str">
        <f t="shared" si="154"/>
        <v>РЕМКОМ RK06012</v>
      </c>
      <c r="O9904" s="132" t="str">
        <f>IFERROR(IFERROR(INDEX(Кат!$B:$B,MATCH($N9904,Кат!$I:$I,0)),INDEX(Торг!$B:$B,MATCH($N9904,Торг!$I:$I,0))),"")</f>
        <v/>
      </c>
    </row>
    <row r="9905" spans="1:15">
      <c r="A9905" t="s">
        <v>21489</v>
      </c>
      <c r="C9905" s="191" t="s">
        <v>11761</v>
      </c>
      <c r="E9905" t="s">
        <v>11762</v>
      </c>
      <c r="F9905" t="s">
        <v>4074</v>
      </c>
      <c r="G9905" t="s">
        <v>399</v>
      </c>
      <c r="H9905">
        <v>450</v>
      </c>
      <c r="J9905" t="s">
        <v>22634</v>
      </c>
      <c r="K9905" s="132" t="str">
        <f>IFERROR(IFERROR(INDEX(Кат!$O:$O,MATCH($C9905,Кат!$I:$I,0)),INDEX(Торг!$L:$L,MATCH($C9905,Торг!$I:$I,0))),"")</f>
        <v/>
      </c>
      <c r="L9905" s="132" t="str">
        <f>IFERROR(IFERROR(INDEX(Кат!$A:$A,MATCH($C9905,Кат!$I:$I,0)),INDEX(Торг!$A:$A,MATCH($C9905,Торг!$I:$I,0))),"")</f>
        <v/>
      </c>
      <c r="M9905" s="132" t="str">
        <f>IFERROR(IFERROR(INDEX(Кат!$B:$B,MATCH($C9905,Кат!$I:$I,0)),INDEX(Торг!$B:$B,MATCH($C9905,Торг!$I:$I,0))),"")</f>
        <v/>
      </c>
      <c r="N9905" s="132" t="str">
        <f t="shared" si="154"/>
        <v>РЕМКОМ RK06013</v>
      </c>
      <c r="O9905" s="132" t="str">
        <f>IFERROR(IFERROR(INDEX(Кат!$B:$B,MATCH($N9905,Кат!$I:$I,0)),INDEX(Торг!$B:$B,MATCH($N9905,Торг!$I:$I,0))),"")</f>
        <v/>
      </c>
    </row>
    <row r="9906" spans="1:15">
      <c r="A9906" t="s">
        <v>21490</v>
      </c>
      <c r="C9906" s="191" t="s">
        <v>11763</v>
      </c>
      <c r="E9906" t="s">
        <v>11764</v>
      </c>
      <c r="F9906" t="s">
        <v>4074</v>
      </c>
      <c r="G9906" t="s">
        <v>399</v>
      </c>
      <c r="H9906">
        <v>190</v>
      </c>
      <c r="J9906" t="s">
        <v>22634</v>
      </c>
      <c r="K9906" s="132" t="str">
        <f>IFERROR(IFERROR(INDEX(Кат!$O:$O,MATCH($C9906,Кат!$I:$I,0)),INDEX(Торг!$L:$L,MATCH($C9906,Торг!$I:$I,0))),"")</f>
        <v/>
      </c>
      <c r="L9906" s="132" t="str">
        <f>IFERROR(IFERROR(INDEX(Кат!$A:$A,MATCH($C9906,Кат!$I:$I,0)),INDEX(Торг!$A:$A,MATCH($C9906,Торг!$I:$I,0))),"")</f>
        <v/>
      </c>
      <c r="M9906" s="132" t="str">
        <f>IFERROR(IFERROR(INDEX(Кат!$B:$B,MATCH($C9906,Кат!$I:$I,0)),INDEX(Торг!$B:$B,MATCH($C9906,Торг!$I:$I,0))),"")</f>
        <v/>
      </c>
      <c r="N9906" s="132" t="str">
        <f t="shared" si="154"/>
        <v>РЕМКОМ RK06015</v>
      </c>
      <c r="O9906" s="132" t="str">
        <f>IFERROR(IFERROR(INDEX(Кат!$B:$B,MATCH($N9906,Кат!$I:$I,0)),INDEX(Торг!$B:$B,MATCH($N9906,Торг!$I:$I,0))),"")</f>
        <v/>
      </c>
    </row>
    <row r="9907" spans="1:15">
      <c r="A9907" t="s">
        <v>21491</v>
      </c>
      <c r="C9907" s="191" t="s">
        <v>11765</v>
      </c>
      <c r="E9907" t="s">
        <v>11766</v>
      </c>
      <c r="F9907" t="s">
        <v>4074</v>
      </c>
      <c r="G9907" t="s">
        <v>399</v>
      </c>
      <c r="H9907">
        <v>170</v>
      </c>
      <c r="J9907" t="s">
        <v>22634</v>
      </c>
      <c r="K9907" s="132" t="str">
        <f>IFERROR(IFERROR(INDEX(Кат!$O:$O,MATCH($C9907,Кат!$I:$I,0)),INDEX(Торг!$L:$L,MATCH($C9907,Торг!$I:$I,0))),"")</f>
        <v/>
      </c>
      <c r="L9907" s="132" t="str">
        <f>IFERROR(IFERROR(INDEX(Кат!$A:$A,MATCH($C9907,Кат!$I:$I,0)),INDEX(Торг!$A:$A,MATCH($C9907,Торг!$I:$I,0))),"")</f>
        <v/>
      </c>
      <c r="M9907" s="132" t="str">
        <f>IFERROR(IFERROR(INDEX(Кат!$B:$B,MATCH($C9907,Кат!$I:$I,0)),INDEX(Торг!$B:$B,MATCH($C9907,Торг!$I:$I,0))),"")</f>
        <v/>
      </c>
      <c r="N9907" s="132" t="str">
        <f t="shared" si="154"/>
        <v>РЕМКОМ RK06001</v>
      </c>
      <c r="O9907" s="132" t="str">
        <f>IFERROR(IFERROR(INDEX(Кат!$B:$B,MATCH($N9907,Кат!$I:$I,0)),INDEX(Торг!$B:$B,MATCH($N9907,Торг!$I:$I,0))),"")</f>
        <v/>
      </c>
    </row>
    <row r="9908" spans="1:15">
      <c r="A9908" t="s">
        <v>21492</v>
      </c>
      <c r="C9908" s="191" t="s">
        <v>11767</v>
      </c>
      <c r="E9908" t="s">
        <v>11768</v>
      </c>
      <c r="F9908" t="s">
        <v>4074</v>
      </c>
      <c r="G9908" t="s">
        <v>399</v>
      </c>
      <c r="H9908">
        <v>110</v>
      </c>
      <c r="J9908" t="s">
        <v>22634</v>
      </c>
      <c r="K9908" s="132" t="str">
        <f>IFERROR(IFERROR(INDEX(Кат!$O:$O,MATCH($C9908,Кат!$I:$I,0)),INDEX(Торг!$L:$L,MATCH($C9908,Торг!$I:$I,0))),"")</f>
        <v/>
      </c>
      <c r="L9908" s="132" t="str">
        <f>IFERROR(IFERROR(INDEX(Кат!$A:$A,MATCH($C9908,Кат!$I:$I,0)),INDEX(Торг!$A:$A,MATCH($C9908,Торг!$I:$I,0))),"")</f>
        <v/>
      </c>
      <c r="M9908" s="132" t="str">
        <f>IFERROR(IFERROR(INDEX(Кат!$B:$B,MATCH($C9908,Кат!$I:$I,0)),INDEX(Торг!$B:$B,MATCH($C9908,Торг!$I:$I,0))),"")</f>
        <v/>
      </c>
      <c r="N9908" s="132" t="str">
        <f t="shared" si="154"/>
        <v>РЕМКОМ RK06002</v>
      </c>
      <c r="O9908" s="132" t="str">
        <f>IFERROR(IFERROR(INDEX(Кат!$B:$B,MATCH($N9908,Кат!$I:$I,0)),INDEX(Торг!$B:$B,MATCH($N9908,Торг!$I:$I,0))),"")</f>
        <v/>
      </c>
    </row>
    <row r="9909" spans="1:15">
      <c r="A9909" t="s">
        <v>21493</v>
      </c>
      <c r="C9909" s="191" t="s">
        <v>11769</v>
      </c>
      <c r="E9909" t="s">
        <v>11770</v>
      </c>
      <c r="F9909" t="s">
        <v>4074</v>
      </c>
      <c r="G9909" t="s">
        <v>399</v>
      </c>
      <c r="H9909">
        <v>260</v>
      </c>
      <c r="J9909" t="s">
        <v>22634</v>
      </c>
      <c r="K9909" s="132" t="str">
        <f>IFERROR(IFERROR(INDEX(Кат!$O:$O,MATCH($C9909,Кат!$I:$I,0)),INDEX(Торг!$L:$L,MATCH($C9909,Торг!$I:$I,0))),"")</f>
        <v/>
      </c>
      <c r="L9909" s="132" t="str">
        <f>IFERROR(IFERROR(INDEX(Кат!$A:$A,MATCH($C9909,Кат!$I:$I,0)),INDEX(Торг!$A:$A,MATCH($C9909,Торг!$I:$I,0))),"")</f>
        <v/>
      </c>
      <c r="M9909" s="132" t="str">
        <f>IFERROR(IFERROR(INDEX(Кат!$B:$B,MATCH($C9909,Кат!$I:$I,0)),INDEX(Торг!$B:$B,MATCH($C9909,Торг!$I:$I,0))),"")</f>
        <v/>
      </c>
      <c r="N9909" s="132" t="str">
        <f t="shared" si="154"/>
        <v>РЕМКОМ RK06006</v>
      </c>
      <c r="O9909" s="132" t="str">
        <f>IFERROR(IFERROR(INDEX(Кат!$B:$B,MATCH($N9909,Кат!$I:$I,0)),INDEX(Торг!$B:$B,MATCH($N9909,Торг!$I:$I,0))),"")</f>
        <v/>
      </c>
    </row>
    <row r="9910" spans="1:15">
      <c r="A9910" t="s">
        <v>21494</v>
      </c>
      <c r="C9910" s="191" t="s">
        <v>11771</v>
      </c>
      <c r="E9910" t="s">
        <v>11772</v>
      </c>
      <c r="F9910" t="s">
        <v>4074</v>
      </c>
      <c r="G9910" t="s">
        <v>399</v>
      </c>
      <c r="H9910">
        <v>310</v>
      </c>
      <c r="J9910" t="s">
        <v>22634</v>
      </c>
      <c r="K9910" s="132" t="str">
        <f>IFERROR(IFERROR(INDEX(Кат!$O:$O,MATCH($C9910,Кат!$I:$I,0)),INDEX(Торг!$L:$L,MATCH($C9910,Торг!$I:$I,0))),"")</f>
        <v/>
      </c>
      <c r="L9910" s="132" t="str">
        <f>IFERROR(IFERROR(INDEX(Кат!$A:$A,MATCH($C9910,Кат!$I:$I,0)),INDEX(Торг!$A:$A,MATCH($C9910,Торг!$I:$I,0))),"")</f>
        <v/>
      </c>
      <c r="M9910" s="132" t="str">
        <f>IFERROR(IFERROR(INDEX(Кат!$B:$B,MATCH($C9910,Кат!$I:$I,0)),INDEX(Торг!$B:$B,MATCH($C9910,Торг!$I:$I,0))),"")</f>
        <v/>
      </c>
      <c r="N9910" s="132" t="str">
        <f t="shared" si="154"/>
        <v>РЕМКОМ RK06007</v>
      </c>
      <c r="O9910" s="132" t="str">
        <f>IFERROR(IFERROR(INDEX(Кат!$B:$B,MATCH($N9910,Кат!$I:$I,0)),INDEX(Торг!$B:$B,MATCH($N9910,Торг!$I:$I,0))),"")</f>
        <v/>
      </c>
    </row>
    <row r="9911" spans="1:15">
      <c r="A9911" t="s">
        <v>21495</v>
      </c>
      <c r="C9911" s="191" t="s">
        <v>11773</v>
      </c>
      <c r="E9911" t="s">
        <v>11774</v>
      </c>
      <c r="F9911" t="s">
        <v>4074</v>
      </c>
      <c r="G9911" t="s">
        <v>399</v>
      </c>
      <c r="H9911">
        <v>160</v>
      </c>
      <c r="J9911" t="s">
        <v>22634</v>
      </c>
      <c r="K9911" s="132" t="str">
        <f>IFERROR(IFERROR(INDEX(Кат!$O:$O,MATCH($C9911,Кат!$I:$I,0)),INDEX(Торг!$L:$L,MATCH($C9911,Торг!$I:$I,0))),"")</f>
        <v/>
      </c>
      <c r="L9911" s="132" t="str">
        <f>IFERROR(IFERROR(INDEX(Кат!$A:$A,MATCH($C9911,Кат!$I:$I,0)),INDEX(Торг!$A:$A,MATCH($C9911,Торг!$I:$I,0))),"")</f>
        <v/>
      </c>
      <c r="M9911" s="132" t="str">
        <f>IFERROR(IFERROR(INDEX(Кат!$B:$B,MATCH($C9911,Кат!$I:$I,0)),INDEX(Торг!$B:$B,MATCH($C9911,Торг!$I:$I,0))),"")</f>
        <v/>
      </c>
      <c r="N9911" s="132" t="str">
        <f t="shared" si="154"/>
        <v>РЕМКОМ RK06003</v>
      </c>
      <c r="O9911" s="132" t="str">
        <f>IFERROR(IFERROR(INDEX(Кат!$B:$B,MATCH($N9911,Кат!$I:$I,0)),INDEX(Торг!$B:$B,MATCH($N9911,Торг!$I:$I,0))),"")</f>
        <v/>
      </c>
    </row>
    <row r="9912" spans="1:15">
      <c r="A9912" t="s">
        <v>21496</v>
      </c>
      <c r="C9912" s="191" t="s">
        <v>11775</v>
      </c>
      <c r="E9912" t="s">
        <v>11776</v>
      </c>
      <c r="F9912" t="s">
        <v>4074</v>
      </c>
      <c r="G9912" t="s">
        <v>399</v>
      </c>
      <c r="H9912">
        <v>310</v>
      </c>
      <c r="J9912" t="s">
        <v>22634</v>
      </c>
      <c r="K9912" s="132" t="str">
        <f>IFERROR(IFERROR(INDEX(Кат!$O:$O,MATCH($C9912,Кат!$I:$I,0)),INDEX(Торг!$L:$L,MATCH($C9912,Торг!$I:$I,0))),"")</f>
        <v/>
      </c>
      <c r="L9912" s="132" t="str">
        <f>IFERROR(IFERROR(INDEX(Кат!$A:$A,MATCH($C9912,Кат!$I:$I,0)),INDEX(Торг!$A:$A,MATCH($C9912,Торг!$I:$I,0))),"")</f>
        <v/>
      </c>
      <c r="M9912" s="132" t="str">
        <f>IFERROR(IFERROR(INDEX(Кат!$B:$B,MATCH($C9912,Кат!$I:$I,0)),INDEX(Торг!$B:$B,MATCH($C9912,Торг!$I:$I,0))),"")</f>
        <v/>
      </c>
      <c r="N9912" s="132" t="str">
        <f t="shared" si="154"/>
        <v>РЕМКОМ RK06021</v>
      </c>
      <c r="O9912" s="132" t="str">
        <f>IFERROR(IFERROR(INDEX(Кат!$B:$B,MATCH($N9912,Кат!$I:$I,0)),INDEX(Торг!$B:$B,MATCH($N9912,Торг!$I:$I,0))),"")</f>
        <v/>
      </c>
    </row>
    <row r="9913" spans="1:15">
      <c r="A9913" t="s">
        <v>21497</v>
      </c>
      <c r="C9913" s="191" t="s">
        <v>11777</v>
      </c>
      <c r="E9913" t="s">
        <v>11778</v>
      </c>
      <c r="F9913" t="s">
        <v>4074</v>
      </c>
      <c r="G9913" t="s">
        <v>399</v>
      </c>
      <c r="H9913">
        <v>100</v>
      </c>
      <c r="J9913" t="s">
        <v>22634</v>
      </c>
      <c r="K9913" s="132" t="str">
        <f>IFERROR(IFERROR(INDEX(Кат!$O:$O,MATCH($C9913,Кат!$I:$I,0)),INDEX(Торг!$L:$L,MATCH($C9913,Торг!$I:$I,0))),"")</f>
        <v/>
      </c>
      <c r="L9913" s="132" t="str">
        <f>IFERROR(IFERROR(INDEX(Кат!$A:$A,MATCH($C9913,Кат!$I:$I,0)),INDEX(Торг!$A:$A,MATCH($C9913,Торг!$I:$I,0))),"")</f>
        <v/>
      </c>
      <c r="M9913" s="132" t="str">
        <f>IFERROR(IFERROR(INDEX(Кат!$B:$B,MATCH($C9913,Кат!$I:$I,0)),INDEX(Торг!$B:$B,MATCH($C9913,Торг!$I:$I,0))),"")</f>
        <v/>
      </c>
      <c r="N9913" s="132" t="str">
        <f t="shared" si="154"/>
        <v>РЕМКОМ RK06016</v>
      </c>
      <c r="O9913" s="132" t="str">
        <f>IFERROR(IFERROR(INDEX(Кат!$B:$B,MATCH($N9913,Кат!$I:$I,0)),INDEX(Торг!$B:$B,MATCH($N9913,Торг!$I:$I,0))),"")</f>
        <v/>
      </c>
    </row>
    <row r="9914" spans="1:15">
      <c r="A9914" t="s">
        <v>21498</v>
      </c>
      <c r="C9914" s="191" t="s">
        <v>11779</v>
      </c>
      <c r="E9914" t="s">
        <v>11780</v>
      </c>
      <c r="F9914" t="s">
        <v>4074</v>
      </c>
      <c r="G9914" t="s">
        <v>399</v>
      </c>
      <c r="H9914">
        <v>170</v>
      </c>
      <c r="J9914" t="s">
        <v>22634</v>
      </c>
      <c r="K9914" s="132" t="str">
        <f>IFERROR(IFERROR(INDEX(Кат!$O:$O,MATCH($C9914,Кат!$I:$I,0)),INDEX(Торг!$L:$L,MATCH($C9914,Торг!$I:$I,0))),"")</f>
        <v/>
      </c>
      <c r="L9914" s="132" t="str">
        <f>IFERROR(IFERROR(INDEX(Кат!$A:$A,MATCH($C9914,Кат!$I:$I,0)),INDEX(Торг!$A:$A,MATCH($C9914,Торг!$I:$I,0))),"")</f>
        <v/>
      </c>
      <c r="M9914" s="132" t="str">
        <f>IFERROR(IFERROR(INDEX(Кат!$B:$B,MATCH($C9914,Кат!$I:$I,0)),INDEX(Торг!$B:$B,MATCH($C9914,Торг!$I:$I,0))),"")</f>
        <v/>
      </c>
      <c r="N9914" s="132" t="str">
        <f t="shared" si="154"/>
        <v>РЕМКОМ RK06005</v>
      </c>
      <c r="O9914" s="132" t="str">
        <f>IFERROR(IFERROR(INDEX(Кат!$B:$B,MATCH($N9914,Кат!$I:$I,0)),INDEX(Торг!$B:$B,MATCH($N9914,Торг!$I:$I,0))),"")</f>
        <v/>
      </c>
    </row>
    <row r="9915" spans="1:15">
      <c r="A9915" t="s">
        <v>21499</v>
      </c>
      <c r="C9915" s="191" t="s">
        <v>11781</v>
      </c>
      <c r="E9915" t="s">
        <v>11782</v>
      </c>
      <c r="F9915" t="s">
        <v>4074</v>
      </c>
      <c r="G9915" t="s">
        <v>399</v>
      </c>
      <c r="H9915">
        <v>610</v>
      </c>
      <c r="J9915" t="s">
        <v>22634</v>
      </c>
      <c r="K9915" s="132" t="str">
        <f>IFERROR(IFERROR(INDEX(Кат!$O:$O,MATCH($C9915,Кат!$I:$I,0)),INDEX(Торг!$L:$L,MATCH($C9915,Торг!$I:$I,0))),"")</f>
        <v/>
      </c>
      <c r="L9915" s="132" t="str">
        <f>IFERROR(IFERROR(INDEX(Кат!$A:$A,MATCH($C9915,Кат!$I:$I,0)),INDEX(Торг!$A:$A,MATCH($C9915,Торг!$I:$I,0))),"")</f>
        <v/>
      </c>
      <c r="M9915" s="132" t="str">
        <f>IFERROR(IFERROR(INDEX(Кат!$B:$B,MATCH($C9915,Кат!$I:$I,0)),INDEX(Торг!$B:$B,MATCH($C9915,Торг!$I:$I,0))),"")</f>
        <v/>
      </c>
      <c r="N9915" s="132" t="str">
        <f t="shared" si="154"/>
        <v>РЕМКОМ RK06009</v>
      </c>
      <c r="O9915" s="132" t="str">
        <f>IFERROR(IFERROR(INDEX(Кат!$B:$B,MATCH($N9915,Кат!$I:$I,0)),INDEX(Торг!$B:$B,MATCH($N9915,Торг!$I:$I,0))),"")</f>
        <v/>
      </c>
    </row>
    <row r="9916" spans="1:15">
      <c r="A9916" t="s">
        <v>21500</v>
      </c>
      <c r="C9916" s="191" t="s">
        <v>11783</v>
      </c>
      <c r="E9916" t="s">
        <v>11784</v>
      </c>
      <c r="F9916" t="s">
        <v>4074</v>
      </c>
      <c r="G9916" t="s">
        <v>399</v>
      </c>
      <c r="H9916">
        <v>590</v>
      </c>
      <c r="J9916" t="s">
        <v>22634</v>
      </c>
      <c r="K9916" s="132" t="str">
        <f>IFERROR(IFERROR(INDEX(Кат!$O:$O,MATCH($C9916,Кат!$I:$I,0)),INDEX(Торг!$L:$L,MATCH($C9916,Торг!$I:$I,0))),"")</f>
        <v/>
      </c>
      <c r="L9916" s="132" t="str">
        <f>IFERROR(IFERROR(INDEX(Кат!$A:$A,MATCH($C9916,Кат!$I:$I,0)),INDEX(Торг!$A:$A,MATCH($C9916,Торг!$I:$I,0))),"")</f>
        <v/>
      </c>
      <c r="M9916" s="132" t="str">
        <f>IFERROR(IFERROR(INDEX(Кат!$B:$B,MATCH($C9916,Кат!$I:$I,0)),INDEX(Торг!$B:$B,MATCH($C9916,Торг!$I:$I,0))),"")</f>
        <v/>
      </c>
      <c r="N9916" s="132" t="str">
        <f t="shared" si="154"/>
        <v>РЕМКОМ RK06008</v>
      </c>
      <c r="O9916" s="132" t="str">
        <f>IFERROR(IFERROR(INDEX(Кат!$B:$B,MATCH($N9916,Кат!$I:$I,0)),INDEX(Торг!$B:$B,MATCH($N9916,Торг!$I:$I,0))),"")</f>
        <v/>
      </c>
    </row>
    <row r="9917" spans="1:15">
      <c r="A9917" t="s">
        <v>21501</v>
      </c>
      <c r="C9917" s="191" t="s">
        <v>11785</v>
      </c>
      <c r="E9917" t="s">
        <v>11786</v>
      </c>
      <c r="F9917" t="s">
        <v>4074</v>
      </c>
      <c r="G9917" t="s">
        <v>399</v>
      </c>
      <c r="H9917">
        <v>1260</v>
      </c>
      <c r="J9917" t="s">
        <v>22634</v>
      </c>
      <c r="K9917" s="132" t="str">
        <f>IFERROR(IFERROR(INDEX(Кат!$O:$O,MATCH($C9917,Кат!$I:$I,0)),INDEX(Торг!$L:$L,MATCH($C9917,Торг!$I:$I,0))),"")</f>
        <v/>
      </c>
      <c r="L9917" s="132" t="str">
        <f>IFERROR(IFERROR(INDEX(Кат!$A:$A,MATCH($C9917,Кат!$I:$I,0)),INDEX(Торг!$A:$A,MATCH($C9917,Торг!$I:$I,0))),"")</f>
        <v/>
      </c>
      <c r="M9917" s="132" t="str">
        <f>IFERROR(IFERROR(INDEX(Кат!$B:$B,MATCH($C9917,Кат!$I:$I,0)),INDEX(Торг!$B:$B,MATCH($C9917,Торг!$I:$I,0))),"")</f>
        <v/>
      </c>
      <c r="N9917" s="132" t="str">
        <f t="shared" si="154"/>
        <v>РЕМКОМ RK06020</v>
      </c>
      <c r="O9917" s="132" t="str">
        <f>IFERROR(IFERROR(INDEX(Кат!$B:$B,MATCH($N9917,Кат!$I:$I,0)),INDEX(Торг!$B:$B,MATCH($N9917,Торг!$I:$I,0))),"")</f>
        <v/>
      </c>
    </row>
    <row r="9918" spans="1:15">
      <c r="A9918" t="s">
        <v>21502</v>
      </c>
      <c r="C9918" s="191" t="s">
        <v>11787</v>
      </c>
      <c r="E9918" t="s">
        <v>11788</v>
      </c>
      <c r="F9918" t="s">
        <v>4074</v>
      </c>
      <c r="G9918" t="s">
        <v>399</v>
      </c>
      <c r="H9918">
        <v>1210</v>
      </c>
      <c r="J9918" t="s">
        <v>22634</v>
      </c>
      <c r="K9918" s="132" t="str">
        <f>IFERROR(IFERROR(INDEX(Кат!$O:$O,MATCH($C9918,Кат!$I:$I,0)),INDEX(Торг!$L:$L,MATCH($C9918,Торг!$I:$I,0))),"")</f>
        <v/>
      </c>
      <c r="L9918" s="132" t="str">
        <f>IFERROR(IFERROR(INDEX(Кат!$A:$A,MATCH($C9918,Кат!$I:$I,0)),INDEX(Торг!$A:$A,MATCH($C9918,Торг!$I:$I,0))),"")</f>
        <v/>
      </c>
      <c r="M9918" s="132" t="str">
        <f>IFERROR(IFERROR(INDEX(Кат!$B:$B,MATCH($C9918,Кат!$I:$I,0)),INDEX(Торг!$B:$B,MATCH($C9918,Торг!$I:$I,0))),"")</f>
        <v/>
      </c>
      <c r="N9918" s="132" t="str">
        <f t="shared" si="154"/>
        <v>РЕМКОМ RK06019</v>
      </c>
      <c r="O9918" s="132" t="str">
        <f>IFERROR(IFERROR(INDEX(Кат!$B:$B,MATCH($N9918,Кат!$I:$I,0)),INDEX(Торг!$B:$B,MATCH($N9918,Торг!$I:$I,0))),"")</f>
        <v/>
      </c>
    </row>
    <row r="9919" spans="1:15">
      <c r="A9919" t="s">
        <v>21503</v>
      </c>
      <c r="C9919" s="191" t="s">
        <v>11789</v>
      </c>
      <c r="E9919" t="s">
        <v>11790</v>
      </c>
      <c r="F9919" t="s">
        <v>4074</v>
      </c>
      <c r="G9919" t="s">
        <v>399</v>
      </c>
      <c r="H9919">
        <v>1260</v>
      </c>
      <c r="J9919" t="s">
        <v>22634</v>
      </c>
      <c r="K9919" s="132" t="str">
        <f>IFERROR(IFERROR(INDEX(Кат!$O:$O,MATCH($C9919,Кат!$I:$I,0)),INDEX(Торг!$L:$L,MATCH($C9919,Торг!$I:$I,0))),"")</f>
        <v/>
      </c>
      <c r="L9919" s="132" t="str">
        <f>IFERROR(IFERROR(INDEX(Кат!$A:$A,MATCH($C9919,Кат!$I:$I,0)),INDEX(Торг!$A:$A,MATCH($C9919,Торг!$I:$I,0))),"")</f>
        <v/>
      </c>
      <c r="M9919" s="132" t="str">
        <f>IFERROR(IFERROR(INDEX(Кат!$B:$B,MATCH($C9919,Кат!$I:$I,0)),INDEX(Торг!$B:$B,MATCH($C9919,Торг!$I:$I,0))),"")</f>
        <v/>
      </c>
      <c r="N9919" s="132" t="str">
        <f t="shared" si="154"/>
        <v>РЕМКОМ RK06014</v>
      </c>
      <c r="O9919" s="132" t="str">
        <f>IFERROR(IFERROR(INDEX(Кат!$B:$B,MATCH($N9919,Кат!$I:$I,0)),INDEX(Торг!$B:$B,MATCH($N9919,Торг!$I:$I,0))),"")</f>
        <v/>
      </c>
    </row>
    <row r="9920" spans="1:15">
      <c r="A9920" t="s">
        <v>21504</v>
      </c>
      <c r="C9920" s="191" t="s">
        <v>11791</v>
      </c>
      <c r="E9920" t="s">
        <v>11792</v>
      </c>
      <c r="F9920" t="s">
        <v>4074</v>
      </c>
      <c r="G9920" t="s">
        <v>399</v>
      </c>
      <c r="H9920">
        <v>1210</v>
      </c>
      <c r="J9920" t="s">
        <v>22634</v>
      </c>
      <c r="K9920" s="132" t="str">
        <f>IFERROR(IFERROR(INDEX(Кат!$O:$O,MATCH($C9920,Кат!$I:$I,0)),INDEX(Торг!$L:$L,MATCH($C9920,Торг!$I:$I,0))),"")</f>
        <v/>
      </c>
      <c r="L9920" s="132" t="str">
        <f>IFERROR(IFERROR(INDEX(Кат!$A:$A,MATCH($C9920,Кат!$I:$I,0)),INDEX(Торг!$A:$A,MATCH($C9920,Торг!$I:$I,0))),"")</f>
        <v/>
      </c>
      <c r="M9920" s="132" t="str">
        <f>IFERROR(IFERROR(INDEX(Кат!$B:$B,MATCH($C9920,Кат!$I:$I,0)),INDEX(Торг!$B:$B,MATCH($C9920,Торг!$I:$I,0))),"")</f>
        <v/>
      </c>
      <c r="N9920" s="132" t="str">
        <f t="shared" si="154"/>
        <v>РЕМКОМ RK06018</v>
      </c>
      <c r="O9920" s="132" t="str">
        <f>IFERROR(IFERROR(INDEX(Кат!$B:$B,MATCH($N9920,Кат!$I:$I,0)),INDEX(Торг!$B:$B,MATCH($N9920,Торг!$I:$I,0))),"")</f>
        <v/>
      </c>
    </row>
    <row r="9921" spans="1:15">
      <c r="A9921" t="s">
        <v>24825</v>
      </c>
      <c r="C9921" s="191"/>
      <c r="E9921" t="s">
        <v>24344</v>
      </c>
      <c r="J9921" t="s">
        <v>22634</v>
      </c>
      <c r="K9921" s="132" t="str">
        <f>IFERROR(IFERROR(INDEX(Кат!$O:$O,MATCH($C9921,Кат!$I:$I,0)),INDEX(Торг!$L:$L,MATCH($C9921,Торг!$I:$I,0))),"")</f>
        <v/>
      </c>
      <c r="L9921" s="132" t="str">
        <f>IFERROR(IFERROR(INDEX(Кат!$A:$A,MATCH($C9921,Кат!$I:$I,0)),INDEX(Торг!$A:$A,MATCH($C9921,Торг!$I:$I,0))),"")</f>
        <v/>
      </c>
      <c r="M9921" s="132" t="str">
        <f>IFERROR(IFERROR(INDEX(Кат!$B:$B,MATCH($C9921,Кат!$I:$I,0)),INDEX(Торг!$B:$B,MATCH($C9921,Торг!$I:$I,0))),"")</f>
        <v/>
      </c>
      <c r="N9921" s="132" t="str">
        <f t="shared" si="154"/>
        <v xml:space="preserve"> </v>
      </c>
      <c r="O9921" s="132" t="str">
        <f>IFERROR(IFERROR(INDEX(Кат!$B:$B,MATCH($N9921,Кат!$I:$I,0)),INDEX(Торг!$B:$B,MATCH($N9921,Торг!$I:$I,0))),"")</f>
        <v/>
      </c>
    </row>
    <row r="9922" spans="1:15">
      <c r="A9922" t="s">
        <v>21505</v>
      </c>
      <c r="C9922" s="191" t="s">
        <v>4075</v>
      </c>
      <c r="E9922" t="s">
        <v>4076</v>
      </c>
      <c r="F9922" t="s">
        <v>4074</v>
      </c>
      <c r="G9922" t="s">
        <v>399</v>
      </c>
      <c r="H9922">
        <v>170</v>
      </c>
      <c r="J9922" t="s">
        <v>22634</v>
      </c>
      <c r="K9922" s="132" t="str">
        <f>IFERROR(IFERROR(INDEX(Кат!$O:$O,MATCH($C9922,Кат!$I:$I,0)),INDEX(Торг!$L:$L,MATCH($C9922,Торг!$I:$I,0))),"")</f>
        <v/>
      </c>
      <c r="L9922" s="132" t="str">
        <f>IFERROR(IFERROR(INDEX(Кат!$A:$A,MATCH($C9922,Кат!$I:$I,0)),INDEX(Торг!$A:$A,MATCH($C9922,Торг!$I:$I,0))),"")</f>
        <v/>
      </c>
      <c r="M9922" s="132" t="str">
        <f>IFERROR(IFERROR(INDEX(Кат!$B:$B,MATCH($C9922,Кат!$I:$I,0)),INDEX(Торг!$B:$B,MATCH($C9922,Торг!$I:$I,0))),"")</f>
        <v/>
      </c>
      <c r="N9922" s="132" t="str">
        <f t="shared" si="154"/>
        <v>РЕМКОМ RK05001</v>
      </c>
      <c r="O9922" s="132" t="str">
        <f>IFERROR(IFERROR(INDEX(Кат!$B:$B,MATCH($N9922,Кат!$I:$I,0)),INDEX(Торг!$B:$B,MATCH($N9922,Торг!$I:$I,0))),"")</f>
        <v/>
      </c>
    </row>
    <row r="9923" spans="1:15">
      <c r="A9923" t="s">
        <v>21506</v>
      </c>
      <c r="C9923" s="191" t="s">
        <v>11793</v>
      </c>
      <c r="E9923" t="s">
        <v>11794</v>
      </c>
      <c r="F9923" t="s">
        <v>4074</v>
      </c>
      <c r="G9923" t="s">
        <v>399</v>
      </c>
      <c r="H9923">
        <v>170</v>
      </c>
      <c r="J9923" t="s">
        <v>22634</v>
      </c>
      <c r="K9923" s="132" t="str">
        <f>IFERROR(IFERROR(INDEX(Кат!$O:$O,MATCH($C9923,Кат!$I:$I,0)),INDEX(Торг!$L:$L,MATCH($C9923,Торг!$I:$I,0))),"")</f>
        <v/>
      </c>
      <c r="L9923" s="132" t="str">
        <f>IFERROR(IFERROR(INDEX(Кат!$A:$A,MATCH($C9923,Кат!$I:$I,0)),INDEX(Торг!$A:$A,MATCH($C9923,Торг!$I:$I,0))),"")</f>
        <v/>
      </c>
      <c r="M9923" s="132" t="str">
        <f>IFERROR(IFERROR(INDEX(Кат!$B:$B,MATCH($C9923,Кат!$I:$I,0)),INDEX(Торг!$B:$B,MATCH($C9923,Торг!$I:$I,0))),"")</f>
        <v/>
      </c>
      <c r="N9923" s="132" t="str">
        <f t="shared" si="154"/>
        <v>РЕМКОМ RK05002</v>
      </c>
      <c r="O9923" s="132" t="str">
        <f>IFERROR(IFERROR(INDEX(Кат!$B:$B,MATCH($N9923,Кат!$I:$I,0)),INDEX(Торг!$B:$B,MATCH($N9923,Торг!$I:$I,0))),"")</f>
        <v/>
      </c>
    </row>
    <row r="9924" spans="1:15">
      <c r="A9924" t="s">
        <v>21507</v>
      </c>
      <c r="C9924" s="191" t="s">
        <v>4077</v>
      </c>
      <c r="E9924" t="s">
        <v>4078</v>
      </c>
      <c r="F9924" t="s">
        <v>4074</v>
      </c>
      <c r="G9924" t="s">
        <v>399</v>
      </c>
      <c r="H9924">
        <v>210</v>
      </c>
      <c r="J9924" t="s">
        <v>22634</v>
      </c>
      <c r="K9924" s="132" t="str">
        <f>IFERROR(IFERROR(INDEX(Кат!$O:$O,MATCH($C9924,Кат!$I:$I,0)),INDEX(Торг!$L:$L,MATCH($C9924,Торг!$I:$I,0))),"")</f>
        <v/>
      </c>
      <c r="L9924" s="132" t="str">
        <f>IFERROR(IFERROR(INDEX(Кат!$A:$A,MATCH($C9924,Кат!$I:$I,0)),INDEX(Торг!$A:$A,MATCH($C9924,Торг!$I:$I,0))),"")</f>
        <v/>
      </c>
      <c r="M9924" s="132" t="str">
        <f>IFERROR(IFERROR(INDEX(Кат!$B:$B,MATCH($C9924,Кат!$I:$I,0)),INDEX(Торг!$B:$B,MATCH($C9924,Торг!$I:$I,0))),"")</f>
        <v/>
      </c>
      <c r="N9924" s="132" t="str">
        <f t="shared" si="154"/>
        <v>РЕМКОМ RK05003</v>
      </c>
      <c r="O9924" s="132" t="str">
        <f>IFERROR(IFERROR(INDEX(Кат!$B:$B,MATCH($N9924,Кат!$I:$I,0)),INDEX(Торг!$B:$B,MATCH($N9924,Торг!$I:$I,0))),"")</f>
        <v/>
      </c>
    </row>
    <row r="9925" spans="1:15">
      <c r="A9925" t="s">
        <v>21508</v>
      </c>
      <c r="C9925" s="191" t="s">
        <v>4079</v>
      </c>
      <c r="E9925" t="s">
        <v>4080</v>
      </c>
      <c r="F9925" t="s">
        <v>4074</v>
      </c>
      <c r="G9925" t="s">
        <v>399</v>
      </c>
      <c r="H9925">
        <v>170</v>
      </c>
      <c r="J9925" t="s">
        <v>22634</v>
      </c>
      <c r="K9925" s="132" t="str">
        <f>IFERROR(IFERROR(INDEX(Кат!$O:$O,MATCH($C9925,Кат!$I:$I,0)),INDEX(Торг!$L:$L,MATCH($C9925,Торг!$I:$I,0))),"")</f>
        <v/>
      </c>
      <c r="L9925" s="132" t="str">
        <f>IFERROR(IFERROR(INDEX(Кат!$A:$A,MATCH($C9925,Кат!$I:$I,0)),INDEX(Торг!$A:$A,MATCH($C9925,Торг!$I:$I,0))),"")</f>
        <v/>
      </c>
      <c r="M9925" s="132" t="str">
        <f>IFERROR(IFERROR(INDEX(Кат!$B:$B,MATCH($C9925,Кат!$I:$I,0)),INDEX(Торг!$B:$B,MATCH($C9925,Торг!$I:$I,0))),"")</f>
        <v/>
      </c>
      <c r="N9925" s="132" t="str">
        <f t="shared" si="154"/>
        <v>РЕМКОМ RK05005</v>
      </c>
      <c r="O9925" s="132" t="str">
        <f>IFERROR(IFERROR(INDEX(Кат!$B:$B,MATCH($N9925,Кат!$I:$I,0)),INDEX(Торг!$B:$B,MATCH($N9925,Торг!$I:$I,0))),"")</f>
        <v/>
      </c>
    </row>
    <row r="9926" spans="1:15">
      <c r="A9926" t="s">
        <v>21509</v>
      </c>
      <c r="C9926" s="191" t="s">
        <v>11795</v>
      </c>
      <c r="E9926" t="s">
        <v>11796</v>
      </c>
      <c r="F9926" t="s">
        <v>4074</v>
      </c>
      <c r="G9926" t="s">
        <v>399</v>
      </c>
      <c r="H9926">
        <v>85</v>
      </c>
      <c r="J9926" t="s">
        <v>22634</v>
      </c>
      <c r="K9926" s="132" t="str">
        <f>IFERROR(IFERROR(INDEX(Кат!$O:$O,MATCH($C9926,Кат!$I:$I,0)),INDEX(Торг!$L:$L,MATCH($C9926,Торг!$I:$I,0))),"")</f>
        <v/>
      </c>
      <c r="L9926" s="132" t="str">
        <f>IFERROR(IFERROR(INDEX(Кат!$A:$A,MATCH($C9926,Кат!$I:$I,0)),INDEX(Торг!$A:$A,MATCH($C9926,Торг!$I:$I,0))),"")</f>
        <v/>
      </c>
      <c r="M9926" s="132" t="str">
        <f>IFERROR(IFERROR(INDEX(Кат!$B:$B,MATCH($C9926,Кат!$I:$I,0)),INDEX(Торг!$B:$B,MATCH($C9926,Торг!$I:$I,0))),"")</f>
        <v/>
      </c>
      <c r="N9926" s="132" t="str">
        <f t="shared" si="154"/>
        <v>РЕМКОМ RK05006</v>
      </c>
      <c r="O9926" s="132" t="str">
        <f>IFERROR(IFERROR(INDEX(Кат!$B:$B,MATCH($N9926,Кат!$I:$I,0)),INDEX(Торг!$B:$B,MATCH($N9926,Торг!$I:$I,0))),"")</f>
        <v/>
      </c>
    </row>
    <row r="9927" spans="1:15">
      <c r="A9927" t="s">
        <v>21510</v>
      </c>
      <c r="C9927" s="191" t="s">
        <v>11797</v>
      </c>
      <c r="E9927" t="s">
        <v>11798</v>
      </c>
      <c r="F9927" t="s">
        <v>4074</v>
      </c>
      <c r="G9927" t="s">
        <v>399</v>
      </c>
      <c r="H9927">
        <v>120</v>
      </c>
      <c r="J9927" t="s">
        <v>22634</v>
      </c>
      <c r="K9927" s="132" t="str">
        <f>IFERROR(IFERROR(INDEX(Кат!$O:$O,MATCH($C9927,Кат!$I:$I,0)),INDEX(Торг!$L:$L,MATCH($C9927,Торг!$I:$I,0))),"")</f>
        <v/>
      </c>
      <c r="L9927" s="132" t="str">
        <f>IFERROR(IFERROR(INDEX(Кат!$A:$A,MATCH($C9927,Кат!$I:$I,0)),INDEX(Торг!$A:$A,MATCH($C9927,Торг!$I:$I,0))),"")</f>
        <v/>
      </c>
      <c r="M9927" s="132" t="str">
        <f>IFERROR(IFERROR(INDEX(Кат!$B:$B,MATCH($C9927,Кат!$I:$I,0)),INDEX(Торг!$B:$B,MATCH($C9927,Торг!$I:$I,0))),"")</f>
        <v/>
      </c>
      <c r="N9927" s="132" t="str">
        <f t="shared" si="154"/>
        <v>РЕМКОМ RK05007</v>
      </c>
      <c r="O9927" s="132" t="str">
        <f>IFERROR(IFERROR(INDEX(Кат!$B:$B,MATCH($N9927,Кат!$I:$I,0)),INDEX(Торг!$B:$B,MATCH($N9927,Торг!$I:$I,0))),"")</f>
        <v/>
      </c>
    </row>
    <row r="9928" spans="1:15">
      <c r="A9928" t="s">
        <v>21511</v>
      </c>
      <c r="C9928" s="191" t="s">
        <v>11799</v>
      </c>
      <c r="E9928" t="s">
        <v>11800</v>
      </c>
      <c r="F9928" t="s">
        <v>4074</v>
      </c>
      <c r="G9928" t="s">
        <v>399</v>
      </c>
      <c r="H9928">
        <v>120</v>
      </c>
      <c r="J9928" t="s">
        <v>22634</v>
      </c>
      <c r="K9928" s="132" t="str">
        <f>IFERROR(IFERROR(INDEX(Кат!$O:$O,MATCH($C9928,Кат!$I:$I,0)),INDEX(Торг!$L:$L,MATCH($C9928,Торг!$I:$I,0))),"")</f>
        <v/>
      </c>
      <c r="L9928" s="132" t="str">
        <f>IFERROR(IFERROR(INDEX(Кат!$A:$A,MATCH($C9928,Кат!$I:$I,0)),INDEX(Торг!$A:$A,MATCH($C9928,Торг!$I:$I,0))),"")</f>
        <v/>
      </c>
      <c r="M9928" s="132" t="str">
        <f>IFERROR(IFERROR(INDEX(Кат!$B:$B,MATCH($C9928,Кат!$I:$I,0)),INDEX(Торг!$B:$B,MATCH($C9928,Торг!$I:$I,0))),"")</f>
        <v/>
      </c>
      <c r="N9928" s="132" t="str">
        <f t="shared" ref="N9928:N9991" si="155">_xlfn.CONCAT(F9928," ",C9928)</f>
        <v>РЕМКОМ RK05014</v>
      </c>
      <c r="O9928" s="132" t="str">
        <f>IFERROR(IFERROR(INDEX(Кат!$B:$B,MATCH($N9928,Кат!$I:$I,0)),INDEX(Торг!$B:$B,MATCH($N9928,Торг!$I:$I,0))),"")</f>
        <v/>
      </c>
    </row>
    <row r="9929" spans="1:15">
      <c r="A9929" t="s">
        <v>21512</v>
      </c>
      <c r="C9929" s="191" t="s">
        <v>11801</v>
      </c>
      <c r="E9929" t="s">
        <v>11802</v>
      </c>
      <c r="F9929" t="s">
        <v>4074</v>
      </c>
      <c r="G9929" t="s">
        <v>399</v>
      </c>
      <c r="H9929">
        <v>120</v>
      </c>
      <c r="J9929" t="s">
        <v>22634</v>
      </c>
      <c r="K9929" s="132" t="str">
        <f>IFERROR(IFERROR(INDEX(Кат!$O:$O,MATCH($C9929,Кат!$I:$I,0)),INDEX(Торг!$L:$L,MATCH($C9929,Торг!$I:$I,0))),"")</f>
        <v/>
      </c>
      <c r="L9929" s="132" t="str">
        <f>IFERROR(IFERROR(INDEX(Кат!$A:$A,MATCH($C9929,Кат!$I:$I,0)),INDEX(Торг!$A:$A,MATCH($C9929,Торг!$I:$I,0))),"")</f>
        <v/>
      </c>
      <c r="M9929" s="132" t="str">
        <f>IFERROR(IFERROR(INDEX(Кат!$B:$B,MATCH($C9929,Кат!$I:$I,0)),INDEX(Торг!$B:$B,MATCH($C9929,Торг!$I:$I,0))),"")</f>
        <v/>
      </c>
      <c r="N9929" s="132" t="str">
        <f t="shared" si="155"/>
        <v>РЕМКОМ RK05013</v>
      </c>
      <c r="O9929" s="132" t="str">
        <f>IFERROR(IFERROR(INDEX(Кат!$B:$B,MATCH($N9929,Кат!$I:$I,0)),INDEX(Торг!$B:$B,MATCH($N9929,Торг!$I:$I,0))),"")</f>
        <v/>
      </c>
    </row>
    <row r="9930" spans="1:15">
      <c r="A9930" t="s">
        <v>21513</v>
      </c>
      <c r="C9930" s="191" t="s">
        <v>11803</v>
      </c>
      <c r="E9930" t="s">
        <v>11804</v>
      </c>
      <c r="F9930" t="s">
        <v>4074</v>
      </c>
      <c r="G9930" t="s">
        <v>399</v>
      </c>
      <c r="H9930">
        <v>210</v>
      </c>
      <c r="J9930" t="s">
        <v>22634</v>
      </c>
      <c r="K9930" s="132" t="str">
        <f>IFERROR(IFERROR(INDEX(Кат!$O:$O,MATCH($C9930,Кат!$I:$I,0)),INDEX(Торг!$L:$L,MATCH($C9930,Торг!$I:$I,0))),"")</f>
        <v/>
      </c>
      <c r="L9930" s="132" t="str">
        <f>IFERROR(IFERROR(INDEX(Кат!$A:$A,MATCH($C9930,Кат!$I:$I,0)),INDEX(Торг!$A:$A,MATCH($C9930,Торг!$I:$I,0))),"")</f>
        <v/>
      </c>
      <c r="M9930" s="132" t="str">
        <f>IFERROR(IFERROR(INDEX(Кат!$B:$B,MATCH($C9930,Кат!$I:$I,0)),INDEX(Торг!$B:$B,MATCH($C9930,Торг!$I:$I,0))),"")</f>
        <v/>
      </c>
      <c r="N9930" s="132" t="str">
        <f t="shared" si="155"/>
        <v>РЕМКОМ RK05017</v>
      </c>
      <c r="O9930" s="132" t="str">
        <f>IFERROR(IFERROR(INDEX(Кат!$B:$B,MATCH($N9930,Кат!$I:$I,0)),INDEX(Торг!$B:$B,MATCH($N9930,Торг!$I:$I,0))),"")</f>
        <v/>
      </c>
    </row>
    <row r="9931" spans="1:15">
      <c r="A9931" t="s">
        <v>21514</v>
      </c>
      <c r="C9931" s="191" t="s">
        <v>11805</v>
      </c>
      <c r="E9931" t="s">
        <v>11806</v>
      </c>
      <c r="F9931" t="s">
        <v>4074</v>
      </c>
      <c r="G9931" t="s">
        <v>399</v>
      </c>
      <c r="H9931">
        <v>230</v>
      </c>
      <c r="J9931" t="s">
        <v>22634</v>
      </c>
      <c r="K9931" s="132" t="str">
        <f>IFERROR(IFERROR(INDEX(Кат!$O:$O,MATCH($C9931,Кат!$I:$I,0)),INDEX(Торг!$L:$L,MATCH($C9931,Торг!$I:$I,0))),"")</f>
        <v/>
      </c>
      <c r="L9931" s="132" t="str">
        <f>IFERROR(IFERROR(INDEX(Кат!$A:$A,MATCH($C9931,Кат!$I:$I,0)),INDEX(Торг!$A:$A,MATCH($C9931,Торг!$I:$I,0))),"")</f>
        <v/>
      </c>
      <c r="M9931" s="132" t="str">
        <f>IFERROR(IFERROR(INDEX(Кат!$B:$B,MATCH($C9931,Кат!$I:$I,0)),INDEX(Торг!$B:$B,MATCH($C9931,Торг!$I:$I,0))),"")</f>
        <v/>
      </c>
      <c r="N9931" s="132" t="str">
        <f t="shared" si="155"/>
        <v>РЕМКОМ RK05016</v>
      </c>
      <c r="O9931" s="132" t="str">
        <f>IFERROR(IFERROR(INDEX(Кат!$B:$B,MATCH($N9931,Кат!$I:$I,0)),INDEX(Торг!$B:$B,MATCH($N9931,Торг!$I:$I,0))),"")</f>
        <v/>
      </c>
    </row>
    <row r="9932" spans="1:15">
      <c r="A9932" t="s">
        <v>21515</v>
      </c>
      <c r="C9932" s="191" t="s">
        <v>11807</v>
      </c>
      <c r="E9932" t="s">
        <v>11808</v>
      </c>
      <c r="F9932" t="s">
        <v>4074</v>
      </c>
      <c r="G9932" t="s">
        <v>399</v>
      </c>
      <c r="H9932">
        <v>200</v>
      </c>
      <c r="J9932" t="s">
        <v>22634</v>
      </c>
      <c r="K9932" s="132" t="str">
        <f>IFERROR(IFERROR(INDEX(Кат!$O:$O,MATCH($C9932,Кат!$I:$I,0)),INDEX(Торг!$L:$L,MATCH($C9932,Торг!$I:$I,0))),"")</f>
        <v/>
      </c>
      <c r="L9932" s="132" t="str">
        <f>IFERROR(IFERROR(INDEX(Кат!$A:$A,MATCH($C9932,Кат!$I:$I,0)),INDEX(Торг!$A:$A,MATCH($C9932,Торг!$I:$I,0))),"")</f>
        <v/>
      </c>
      <c r="M9932" s="132" t="str">
        <f>IFERROR(IFERROR(INDEX(Кат!$B:$B,MATCH($C9932,Кат!$I:$I,0)),INDEX(Торг!$B:$B,MATCH($C9932,Торг!$I:$I,0))),"")</f>
        <v/>
      </c>
      <c r="N9932" s="132" t="str">
        <f t="shared" si="155"/>
        <v>РЕМКОМ RK05021</v>
      </c>
      <c r="O9932" s="132" t="str">
        <f>IFERROR(IFERROR(INDEX(Кат!$B:$B,MATCH($N9932,Кат!$I:$I,0)),INDEX(Торг!$B:$B,MATCH($N9932,Торг!$I:$I,0))),"")</f>
        <v/>
      </c>
    </row>
    <row r="9933" spans="1:15">
      <c r="A9933" t="s">
        <v>21516</v>
      </c>
      <c r="C9933" s="191" t="s">
        <v>11809</v>
      </c>
      <c r="E9933" t="s">
        <v>11810</v>
      </c>
      <c r="F9933" t="s">
        <v>4074</v>
      </c>
      <c r="G9933" t="s">
        <v>399</v>
      </c>
      <c r="H9933">
        <v>170</v>
      </c>
      <c r="J9933" t="s">
        <v>22634</v>
      </c>
      <c r="K9933" s="132" t="str">
        <f>IFERROR(IFERROR(INDEX(Кат!$O:$O,MATCH($C9933,Кат!$I:$I,0)),INDEX(Торг!$L:$L,MATCH($C9933,Торг!$I:$I,0))),"")</f>
        <v/>
      </c>
      <c r="L9933" s="132" t="str">
        <f>IFERROR(IFERROR(INDEX(Кат!$A:$A,MATCH($C9933,Кат!$I:$I,0)),INDEX(Торг!$A:$A,MATCH($C9933,Торг!$I:$I,0))),"")</f>
        <v/>
      </c>
      <c r="M9933" s="132" t="str">
        <f>IFERROR(IFERROR(INDEX(Кат!$B:$B,MATCH($C9933,Кат!$I:$I,0)),INDEX(Торг!$B:$B,MATCH($C9933,Торг!$I:$I,0))),"")</f>
        <v/>
      </c>
      <c r="N9933" s="132" t="str">
        <f t="shared" si="155"/>
        <v>РЕМКОМ RK05032</v>
      </c>
      <c r="O9933" s="132" t="str">
        <f>IFERROR(IFERROR(INDEX(Кат!$B:$B,MATCH($N9933,Кат!$I:$I,0)),INDEX(Торг!$B:$B,MATCH($N9933,Торг!$I:$I,0))),"")</f>
        <v/>
      </c>
    </row>
    <row r="9934" spans="1:15">
      <c r="A9934" t="s">
        <v>21517</v>
      </c>
      <c r="C9934" s="191" t="s">
        <v>11811</v>
      </c>
      <c r="E9934" t="s">
        <v>11812</v>
      </c>
      <c r="F9934" t="s">
        <v>4074</v>
      </c>
      <c r="G9934" t="s">
        <v>399</v>
      </c>
      <c r="H9934">
        <v>160</v>
      </c>
      <c r="J9934" t="s">
        <v>22634</v>
      </c>
      <c r="K9934" s="132" t="str">
        <f>IFERROR(IFERROR(INDEX(Кат!$O:$O,MATCH($C9934,Кат!$I:$I,0)),INDEX(Торг!$L:$L,MATCH($C9934,Торг!$I:$I,0))),"")</f>
        <v/>
      </c>
      <c r="L9934" s="132" t="str">
        <f>IFERROR(IFERROR(INDEX(Кат!$A:$A,MATCH($C9934,Кат!$I:$I,0)),INDEX(Торг!$A:$A,MATCH($C9934,Торг!$I:$I,0))),"")</f>
        <v/>
      </c>
      <c r="M9934" s="132" t="str">
        <f>IFERROR(IFERROR(INDEX(Кат!$B:$B,MATCH($C9934,Кат!$I:$I,0)),INDEX(Торг!$B:$B,MATCH($C9934,Торг!$I:$I,0))),"")</f>
        <v/>
      </c>
      <c r="N9934" s="132" t="str">
        <f t="shared" si="155"/>
        <v>РЕМКОМ RK05030</v>
      </c>
      <c r="O9934" s="132" t="str">
        <f>IFERROR(IFERROR(INDEX(Кат!$B:$B,MATCH($N9934,Кат!$I:$I,0)),INDEX(Торг!$B:$B,MATCH($N9934,Торг!$I:$I,0))),"")</f>
        <v/>
      </c>
    </row>
    <row r="9935" spans="1:15">
      <c r="A9935" t="s">
        <v>21518</v>
      </c>
      <c r="C9935" s="191" t="s">
        <v>11813</v>
      </c>
      <c r="E9935" t="s">
        <v>11814</v>
      </c>
      <c r="F9935" t="s">
        <v>4074</v>
      </c>
      <c r="G9935" t="s">
        <v>399</v>
      </c>
      <c r="H9935">
        <v>80</v>
      </c>
      <c r="J9935" t="s">
        <v>22634</v>
      </c>
      <c r="K9935" s="132" t="str">
        <f>IFERROR(IFERROR(INDEX(Кат!$O:$O,MATCH($C9935,Кат!$I:$I,0)),INDEX(Торг!$L:$L,MATCH($C9935,Торг!$I:$I,0))),"")</f>
        <v/>
      </c>
      <c r="L9935" s="132" t="str">
        <f>IFERROR(IFERROR(INDEX(Кат!$A:$A,MATCH($C9935,Кат!$I:$I,0)),INDEX(Торг!$A:$A,MATCH($C9935,Торг!$I:$I,0))),"")</f>
        <v/>
      </c>
      <c r="M9935" s="132" t="str">
        <f>IFERROR(IFERROR(INDEX(Кат!$B:$B,MATCH($C9935,Кат!$I:$I,0)),INDEX(Торг!$B:$B,MATCH($C9935,Торг!$I:$I,0))),"")</f>
        <v/>
      </c>
      <c r="N9935" s="132" t="str">
        <f t="shared" si="155"/>
        <v>РЕМКОМ RK05033</v>
      </c>
      <c r="O9935" s="132" t="str">
        <f>IFERROR(IFERROR(INDEX(Кат!$B:$B,MATCH($N9935,Кат!$I:$I,0)),INDEX(Торг!$B:$B,MATCH($N9935,Торг!$I:$I,0))),"")</f>
        <v/>
      </c>
    </row>
    <row r="9936" spans="1:15">
      <c r="A9936" t="s">
        <v>21519</v>
      </c>
      <c r="C9936" s="191" t="s">
        <v>11815</v>
      </c>
      <c r="E9936" t="s">
        <v>11816</v>
      </c>
      <c r="F9936" t="s">
        <v>4074</v>
      </c>
      <c r="G9936" t="s">
        <v>399</v>
      </c>
      <c r="H9936">
        <v>140</v>
      </c>
      <c r="J9936" t="s">
        <v>22634</v>
      </c>
      <c r="K9936" s="132" t="str">
        <f>IFERROR(IFERROR(INDEX(Кат!$O:$O,MATCH($C9936,Кат!$I:$I,0)),INDEX(Торг!$L:$L,MATCH($C9936,Торг!$I:$I,0))),"")</f>
        <v/>
      </c>
      <c r="L9936" s="132" t="str">
        <f>IFERROR(IFERROR(INDEX(Кат!$A:$A,MATCH($C9936,Кат!$I:$I,0)),INDEX(Торг!$A:$A,MATCH($C9936,Торг!$I:$I,0))),"")</f>
        <v/>
      </c>
      <c r="M9936" s="132" t="str">
        <f>IFERROR(IFERROR(INDEX(Кат!$B:$B,MATCH($C9936,Кат!$I:$I,0)),INDEX(Торг!$B:$B,MATCH($C9936,Торг!$I:$I,0))),"")</f>
        <v/>
      </c>
      <c r="N9936" s="132" t="str">
        <f t="shared" si="155"/>
        <v>РЕМКОМ RK05036</v>
      </c>
      <c r="O9936" s="132" t="str">
        <f>IFERROR(IFERROR(INDEX(Кат!$B:$B,MATCH($N9936,Кат!$I:$I,0)),INDEX(Торг!$B:$B,MATCH($N9936,Торг!$I:$I,0))),"")</f>
        <v/>
      </c>
    </row>
    <row r="9937" spans="1:15">
      <c r="A9937" t="s">
        <v>21520</v>
      </c>
      <c r="C9937" s="191" t="s">
        <v>11817</v>
      </c>
      <c r="E9937" t="s">
        <v>11818</v>
      </c>
      <c r="F9937" t="s">
        <v>4074</v>
      </c>
      <c r="G9937" t="s">
        <v>399</v>
      </c>
      <c r="H9937">
        <v>140</v>
      </c>
      <c r="J9937" t="s">
        <v>22634</v>
      </c>
      <c r="K9937" s="132" t="str">
        <f>IFERROR(IFERROR(INDEX(Кат!$O:$O,MATCH($C9937,Кат!$I:$I,0)),INDEX(Торг!$L:$L,MATCH($C9937,Торг!$I:$I,0))),"")</f>
        <v/>
      </c>
      <c r="L9937" s="132" t="str">
        <f>IFERROR(IFERROR(INDEX(Кат!$A:$A,MATCH($C9937,Кат!$I:$I,0)),INDEX(Торг!$A:$A,MATCH($C9937,Торг!$I:$I,0))),"")</f>
        <v/>
      </c>
      <c r="M9937" s="132" t="str">
        <f>IFERROR(IFERROR(INDEX(Кат!$B:$B,MATCH($C9937,Кат!$I:$I,0)),INDEX(Торг!$B:$B,MATCH($C9937,Торг!$I:$I,0))),"")</f>
        <v/>
      </c>
      <c r="N9937" s="132" t="str">
        <f t="shared" si="155"/>
        <v>РЕМКОМ RK05037</v>
      </c>
      <c r="O9937" s="132" t="str">
        <f>IFERROR(IFERROR(INDEX(Кат!$B:$B,MATCH($N9937,Кат!$I:$I,0)),INDEX(Торг!$B:$B,MATCH($N9937,Торг!$I:$I,0))),"")</f>
        <v/>
      </c>
    </row>
    <row r="9938" spans="1:15">
      <c r="A9938" t="s">
        <v>21521</v>
      </c>
      <c r="C9938" s="191" t="s">
        <v>11819</v>
      </c>
      <c r="E9938" t="s">
        <v>11820</v>
      </c>
      <c r="F9938" t="s">
        <v>4074</v>
      </c>
      <c r="G9938" t="s">
        <v>1888</v>
      </c>
      <c r="H9938">
        <v>100</v>
      </c>
      <c r="J9938" t="s">
        <v>22634</v>
      </c>
      <c r="K9938" s="132" t="str">
        <f>IFERROR(IFERROR(INDEX(Кат!$O:$O,MATCH($C9938,Кат!$I:$I,0)),INDEX(Торг!$L:$L,MATCH($C9938,Торг!$I:$I,0))),"")</f>
        <v/>
      </c>
      <c r="L9938" s="132" t="str">
        <f>IFERROR(IFERROR(INDEX(Кат!$A:$A,MATCH($C9938,Кат!$I:$I,0)),INDEX(Торг!$A:$A,MATCH($C9938,Торг!$I:$I,0))),"")</f>
        <v/>
      </c>
      <c r="M9938" s="132" t="str">
        <f>IFERROR(IFERROR(INDEX(Кат!$B:$B,MATCH($C9938,Кат!$I:$I,0)),INDEX(Торг!$B:$B,MATCH($C9938,Торг!$I:$I,0))),"")</f>
        <v/>
      </c>
      <c r="N9938" s="132" t="str">
        <f t="shared" si="155"/>
        <v>РЕМКОМ RK05035</v>
      </c>
      <c r="O9938" s="132" t="str">
        <f>IFERROR(IFERROR(INDEX(Кат!$B:$B,MATCH($N9938,Кат!$I:$I,0)),INDEX(Торг!$B:$B,MATCH($N9938,Торг!$I:$I,0))),"")</f>
        <v/>
      </c>
    </row>
    <row r="9939" spans="1:15">
      <c r="A9939" t="s">
        <v>21522</v>
      </c>
      <c r="C9939" s="191" t="s">
        <v>11821</v>
      </c>
      <c r="E9939" t="s">
        <v>11822</v>
      </c>
      <c r="F9939" t="s">
        <v>4074</v>
      </c>
      <c r="G9939" t="s">
        <v>1888</v>
      </c>
      <c r="H9939">
        <v>95</v>
      </c>
      <c r="J9939" t="s">
        <v>22634</v>
      </c>
      <c r="K9939" s="132" t="str">
        <f>IFERROR(IFERROR(INDEX(Кат!$O:$O,MATCH($C9939,Кат!$I:$I,0)),INDEX(Торг!$L:$L,MATCH($C9939,Торг!$I:$I,0))),"")</f>
        <v/>
      </c>
      <c r="L9939" s="132" t="str">
        <f>IFERROR(IFERROR(INDEX(Кат!$A:$A,MATCH($C9939,Кат!$I:$I,0)),INDEX(Торг!$A:$A,MATCH($C9939,Торг!$I:$I,0))),"")</f>
        <v/>
      </c>
      <c r="M9939" s="132" t="str">
        <f>IFERROR(IFERROR(INDEX(Кат!$B:$B,MATCH($C9939,Кат!$I:$I,0)),INDEX(Торг!$B:$B,MATCH($C9939,Торг!$I:$I,0))),"")</f>
        <v/>
      </c>
      <c r="N9939" s="132" t="str">
        <f t="shared" si="155"/>
        <v>РЕМКОМ RK05034</v>
      </c>
      <c r="O9939" s="132" t="str">
        <f>IFERROR(IFERROR(INDEX(Кат!$B:$B,MATCH($N9939,Кат!$I:$I,0)),INDEX(Торг!$B:$B,MATCH($N9939,Торг!$I:$I,0))),"")</f>
        <v/>
      </c>
    </row>
    <row r="9940" spans="1:15">
      <c r="A9940" t="s">
        <v>21523</v>
      </c>
      <c r="C9940" s="191" t="s">
        <v>11823</v>
      </c>
      <c r="E9940" t="s">
        <v>11824</v>
      </c>
      <c r="F9940" t="s">
        <v>4074</v>
      </c>
      <c r="G9940" t="s">
        <v>399</v>
      </c>
      <c r="H9940">
        <v>130</v>
      </c>
      <c r="J9940" t="s">
        <v>22634</v>
      </c>
      <c r="K9940" s="132" t="str">
        <f>IFERROR(IFERROR(INDEX(Кат!$O:$O,MATCH($C9940,Кат!$I:$I,0)),INDEX(Торг!$L:$L,MATCH($C9940,Торг!$I:$I,0))),"")</f>
        <v/>
      </c>
      <c r="L9940" s="132" t="str">
        <f>IFERROR(IFERROR(INDEX(Кат!$A:$A,MATCH($C9940,Кат!$I:$I,0)),INDEX(Торг!$A:$A,MATCH($C9940,Торг!$I:$I,0))),"")</f>
        <v/>
      </c>
      <c r="M9940" s="132" t="str">
        <f>IFERROR(IFERROR(INDEX(Кат!$B:$B,MATCH($C9940,Кат!$I:$I,0)),INDEX(Торг!$B:$B,MATCH($C9940,Торг!$I:$I,0))),"")</f>
        <v/>
      </c>
      <c r="N9940" s="132" t="str">
        <f t="shared" si="155"/>
        <v>РЕМКОМ RK05008</v>
      </c>
      <c r="O9940" s="132" t="str">
        <f>IFERROR(IFERROR(INDEX(Кат!$B:$B,MATCH($N9940,Кат!$I:$I,0)),INDEX(Торг!$B:$B,MATCH($N9940,Торг!$I:$I,0))),"")</f>
        <v/>
      </c>
    </row>
    <row r="9941" spans="1:15">
      <c r="A9941" t="s">
        <v>21524</v>
      </c>
      <c r="C9941" s="191" t="s">
        <v>11825</v>
      </c>
      <c r="E9941" t="s">
        <v>11826</v>
      </c>
      <c r="F9941" t="s">
        <v>4074</v>
      </c>
      <c r="G9941" t="s">
        <v>399</v>
      </c>
      <c r="H9941">
        <v>240</v>
      </c>
      <c r="J9941" t="s">
        <v>22634</v>
      </c>
      <c r="K9941" s="132" t="str">
        <f>IFERROR(IFERROR(INDEX(Кат!$O:$O,MATCH($C9941,Кат!$I:$I,0)),INDEX(Торг!$L:$L,MATCH($C9941,Торг!$I:$I,0))),"")</f>
        <v/>
      </c>
      <c r="L9941" s="132" t="str">
        <f>IFERROR(IFERROR(INDEX(Кат!$A:$A,MATCH($C9941,Кат!$I:$I,0)),INDEX(Торг!$A:$A,MATCH($C9941,Торг!$I:$I,0))),"")</f>
        <v/>
      </c>
      <c r="M9941" s="132" t="str">
        <f>IFERROR(IFERROR(INDEX(Кат!$B:$B,MATCH($C9941,Кат!$I:$I,0)),INDEX(Торг!$B:$B,MATCH($C9941,Торг!$I:$I,0))),"")</f>
        <v/>
      </c>
      <c r="N9941" s="132" t="str">
        <f t="shared" si="155"/>
        <v>РЕМКОМ RK05048</v>
      </c>
      <c r="O9941" s="132" t="str">
        <f>IFERROR(IFERROR(INDEX(Кат!$B:$B,MATCH($N9941,Кат!$I:$I,0)),INDEX(Торг!$B:$B,MATCH($N9941,Торг!$I:$I,0))),"")</f>
        <v/>
      </c>
    </row>
    <row r="9942" spans="1:15">
      <c r="A9942" t="s">
        <v>21525</v>
      </c>
      <c r="C9942" s="191" t="s">
        <v>11827</v>
      </c>
      <c r="E9942" t="s">
        <v>11828</v>
      </c>
      <c r="F9942" t="s">
        <v>4074</v>
      </c>
      <c r="G9942" t="s">
        <v>399</v>
      </c>
      <c r="H9942">
        <v>680</v>
      </c>
      <c r="J9942" t="s">
        <v>22634</v>
      </c>
      <c r="K9942" s="132" t="str">
        <f>IFERROR(IFERROR(INDEX(Кат!$O:$O,MATCH($C9942,Кат!$I:$I,0)),INDEX(Торг!$L:$L,MATCH($C9942,Торг!$I:$I,0))),"")</f>
        <v/>
      </c>
      <c r="L9942" s="132" t="str">
        <f>IFERROR(IFERROR(INDEX(Кат!$A:$A,MATCH($C9942,Кат!$I:$I,0)),INDEX(Торг!$A:$A,MATCH($C9942,Торг!$I:$I,0))),"")</f>
        <v/>
      </c>
      <c r="M9942" s="132" t="str">
        <f>IFERROR(IFERROR(INDEX(Кат!$B:$B,MATCH($C9942,Кат!$I:$I,0)),INDEX(Торг!$B:$B,MATCH($C9942,Торг!$I:$I,0))),"")</f>
        <v/>
      </c>
      <c r="N9942" s="132" t="str">
        <f t="shared" si="155"/>
        <v>РЕМКОМ RK05043</v>
      </c>
      <c r="O9942" s="132" t="str">
        <f>IFERROR(IFERROR(INDEX(Кат!$B:$B,MATCH($N9942,Кат!$I:$I,0)),INDEX(Торг!$B:$B,MATCH($N9942,Торг!$I:$I,0))),"")</f>
        <v/>
      </c>
    </row>
    <row r="9943" spans="1:15">
      <c r="A9943" t="s">
        <v>21526</v>
      </c>
      <c r="C9943" s="191" t="s">
        <v>11829</v>
      </c>
      <c r="E9943" t="s">
        <v>11830</v>
      </c>
      <c r="F9943" t="s">
        <v>4074</v>
      </c>
      <c r="G9943" t="s">
        <v>399</v>
      </c>
      <c r="H9943">
        <v>680</v>
      </c>
      <c r="J9943" t="s">
        <v>22634</v>
      </c>
      <c r="K9943" s="132" t="str">
        <f>IFERROR(IFERROR(INDEX(Кат!$O:$O,MATCH($C9943,Кат!$I:$I,0)),INDEX(Торг!$L:$L,MATCH($C9943,Торг!$I:$I,0))),"")</f>
        <v/>
      </c>
      <c r="L9943" s="132" t="str">
        <f>IFERROR(IFERROR(INDEX(Кат!$A:$A,MATCH($C9943,Кат!$I:$I,0)),INDEX(Торг!$A:$A,MATCH($C9943,Торг!$I:$I,0))),"")</f>
        <v/>
      </c>
      <c r="M9943" s="132" t="str">
        <f>IFERROR(IFERROR(INDEX(Кат!$B:$B,MATCH($C9943,Кат!$I:$I,0)),INDEX(Торг!$B:$B,MATCH($C9943,Торг!$I:$I,0))),"")</f>
        <v/>
      </c>
      <c r="N9943" s="132" t="str">
        <f t="shared" si="155"/>
        <v>РЕМКОМ RK05044</v>
      </c>
      <c r="O9943" s="132" t="str">
        <f>IFERROR(IFERROR(INDEX(Кат!$B:$B,MATCH($N9943,Кат!$I:$I,0)),INDEX(Торг!$B:$B,MATCH($N9943,Торг!$I:$I,0))),"")</f>
        <v/>
      </c>
    </row>
    <row r="9944" spans="1:15">
      <c r="A9944" t="s">
        <v>21527</v>
      </c>
      <c r="C9944" s="191" t="s">
        <v>11831</v>
      </c>
      <c r="E9944" t="s">
        <v>11832</v>
      </c>
      <c r="F9944" t="s">
        <v>4074</v>
      </c>
      <c r="G9944" t="s">
        <v>399</v>
      </c>
      <c r="H9944">
        <v>200</v>
      </c>
      <c r="J9944" t="s">
        <v>22634</v>
      </c>
      <c r="K9944" s="132" t="str">
        <f>IFERROR(IFERROR(INDEX(Кат!$O:$O,MATCH($C9944,Кат!$I:$I,0)),INDEX(Торг!$L:$L,MATCH($C9944,Торг!$I:$I,0))),"")</f>
        <v/>
      </c>
      <c r="L9944" s="132" t="str">
        <f>IFERROR(IFERROR(INDEX(Кат!$A:$A,MATCH($C9944,Кат!$I:$I,0)),INDEX(Торг!$A:$A,MATCH($C9944,Торг!$I:$I,0))),"")</f>
        <v/>
      </c>
      <c r="M9944" s="132" t="str">
        <f>IFERROR(IFERROR(INDEX(Кат!$B:$B,MATCH($C9944,Кат!$I:$I,0)),INDEX(Торг!$B:$B,MATCH($C9944,Торг!$I:$I,0))),"")</f>
        <v/>
      </c>
      <c r="N9944" s="132" t="str">
        <f t="shared" si="155"/>
        <v>РЕМКОМ RK05039</v>
      </c>
      <c r="O9944" s="132" t="str">
        <f>IFERROR(IFERROR(INDEX(Кат!$B:$B,MATCH($N9944,Кат!$I:$I,0)),INDEX(Торг!$B:$B,MATCH($N9944,Торг!$I:$I,0))),"")</f>
        <v/>
      </c>
    </row>
    <row r="9945" spans="1:15">
      <c r="A9945" t="s">
        <v>21528</v>
      </c>
      <c r="C9945" s="191" t="s">
        <v>11833</v>
      </c>
      <c r="E9945" t="s">
        <v>11834</v>
      </c>
      <c r="F9945" t="s">
        <v>4074</v>
      </c>
      <c r="G9945" t="s">
        <v>399</v>
      </c>
      <c r="H9945">
        <v>200</v>
      </c>
      <c r="J9945" t="s">
        <v>22634</v>
      </c>
      <c r="K9945" s="132" t="str">
        <f>IFERROR(IFERROR(INDEX(Кат!$O:$O,MATCH($C9945,Кат!$I:$I,0)),INDEX(Торг!$L:$L,MATCH($C9945,Торг!$I:$I,0))),"")</f>
        <v/>
      </c>
      <c r="L9945" s="132" t="str">
        <f>IFERROR(IFERROR(INDEX(Кат!$A:$A,MATCH($C9945,Кат!$I:$I,0)),INDEX(Торг!$A:$A,MATCH($C9945,Торг!$I:$I,0))),"")</f>
        <v/>
      </c>
      <c r="M9945" s="132" t="str">
        <f>IFERROR(IFERROR(INDEX(Кат!$B:$B,MATCH($C9945,Кат!$I:$I,0)),INDEX(Торг!$B:$B,MATCH($C9945,Торг!$I:$I,0))),"")</f>
        <v/>
      </c>
      <c r="N9945" s="132" t="str">
        <f t="shared" si="155"/>
        <v>РЕМКОМ RK05041</v>
      </c>
      <c r="O9945" s="132" t="str">
        <f>IFERROR(IFERROR(INDEX(Кат!$B:$B,MATCH($N9945,Кат!$I:$I,0)),INDEX(Торг!$B:$B,MATCH($N9945,Торг!$I:$I,0))),"")</f>
        <v/>
      </c>
    </row>
    <row r="9946" spans="1:15">
      <c r="A9946" t="s">
        <v>21529</v>
      </c>
      <c r="C9946" s="191" t="s">
        <v>11835</v>
      </c>
      <c r="E9946" t="s">
        <v>11836</v>
      </c>
      <c r="F9946" t="s">
        <v>4074</v>
      </c>
      <c r="G9946" t="s">
        <v>399</v>
      </c>
      <c r="H9946">
        <v>270</v>
      </c>
      <c r="J9946" t="s">
        <v>22634</v>
      </c>
      <c r="K9946" s="132" t="str">
        <f>IFERROR(IFERROR(INDEX(Кат!$O:$O,MATCH($C9946,Кат!$I:$I,0)),INDEX(Торг!$L:$L,MATCH($C9946,Торг!$I:$I,0))),"")</f>
        <v/>
      </c>
      <c r="L9946" s="132" t="str">
        <f>IFERROR(IFERROR(INDEX(Кат!$A:$A,MATCH($C9946,Кат!$I:$I,0)),INDEX(Торг!$A:$A,MATCH($C9946,Торг!$I:$I,0))),"")</f>
        <v/>
      </c>
      <c r="M9946" s="132" t="str">
        <f>IFERROR(IFERROR(INDEX(Кат!$B:$B,MATCH($C9946,Кат!$I:$I,0)),INDEX(Торг!$B:$B,MATCH($C9946,Торг!$I:$I,0))),"")</f>
        <v/>
      </c>
      <c r="N9946" s="132" t="str">
        <f t="shared" si="155"/>
        <v>РЕМКОМ RK05045</v>
      </c>
      <c r="O9946" s="132" t="str">
        <f>IFERROR(IFERROR(INDEX(Кат!$B:$B,MATCH($N9946,Кат!$I:$I,0)),INDEX(Торг!$B:$B,MATCH($N9946,Торг!$I:$I,0))),"")</f>
        <v/>
      </c>
    </row>
    <row r="9947" spans="1:15">
      <c r="A9947" t="s">
        <v>21530</v>
      </c>
      <c r="C9947" s="191" t="s">
        <v>11837</v>
      </c>
      <c r="E9947" t="s">
        <v>11838</v>
      </c>
      <c r="F9947" t="s">
        <v>4074</v>
      </c>
      <c r="G9947" t="s">
        <v>399</v>
      </c>
      <c r="H9947">
        <v>1320</v>
      </c>
      <c r="J9947" t="s">
        <v>22634</v>
      </c>
      <c r="K9947" s="132" t="str">
        <f>IFERROR(IFERROR(INDEX(Кат!$O:$O,MATCH($C9947,Кат!$I:$I,0)),INDEX(Торг!$L:$L,MATCH($C9947,Торг!$I:$I,0))),"")</f>
        <v/>
      </c>
      <c r="L9947" s="132" t="str">
        <f>IFERROR(IFERROR(INDEX(Кат!$A:$A,MATCH($C9947,Кат!$I:$I,0)),INDEX(Торг!$A:$A,MATCH($C9947,Торг!$I:$I,0))),"")</f>
        <v/>
      </c>
      <c r="M9947" s="132" t="str">
        <f>IFERROR(IFERROR(INDEX(Кат!$B:$B,MATCH($C9947,Кат!$I:$I,0)),INDEX(Торг!$B:$B,MATCH($C9947,Торг!$I:$I,0))),"")</f>
        <v/>
      </c>
      <c r="N9947" s="132" t="str">
        <f t="shared" si="155"/>
        <v>РЕМКОМ RK05051</v>
      </c>
      <c r="O9947" s="132" t="str">
        <f>IFERROR(IFERROR(INDEX(Кат!$B:$B,MATCH($N9947,Кат!$I:$I,0)),INDEX(Торг!$B:$B,MATCH($N9947,Торг!$I:$I,0))),"")</f>
        <v/>
      </c>
    </row>
    <row r="9948" spans="1:15">
      <c r="A9948" t="s">
        <v>21531</v>
      </c>
      <c r="C9948" s="191" t="s">
        <v>11839</v>
      </c>
      <c r="E9948" t="s">
        <v>11840</v>
      </c>
      <c r="F9948" t="s">
        <v>4074</v>
      </c>
      <c r="G9948" t="s">
        <v>399</v>
      </c>
      <c r="H9948">
        <v>1320</v>
      </c>
      <c r="J9948" t="s">
        <v>22634</v>
      </c>
      <c r="K9948" s="132" t="str">
        <f>IFERROR(IFERROR(INDEX(Кат!$O:$O,MATCH($C9948,Кат!$I:$I,0)),INDEX(Торг!$L:$L,MATCH($C9948,Торг!$I:$I,0))),"")</f>
        <v/>
      </c>
      <c r="L9948" s="132" t="str">
        <f>IFERROR(IFERROR(INDEX(Кат!$A:$A,MATCH($C9948,Кат!$I:$I,0)),INDEX(Торг!$A:$A,MATCH($C9948,Торг!$I:$I,0))),"")</f>
        <v/>
      </c>
      <c r="M9948" s="132" t="str">
        <f>IFERROR(IFERROR(INDEX(Кат!$B:$B,MATCH($C9948,Кат!$I:$I,0)),INDEX(Торг!$B:$B,MATCH($C9948,Торг!$I:$I,0))),"")</f>
        <v/>
      </c>
      <c r="N9948" s="132" t="str">
        <f t="shared" si="155"/>
        <v>РЕМКОМ RK05052</v>
      </c>
      <c r="O9948" s="132" t="str">
        <f>IFERROR(IFERROR(INDEX(Кат!$B:$B,MATCH($N9948,Кат!$I:$I,0)),INDEX(Торг!$B:$B,MATCH($N9948,Торг!$I:$I,0))),"")</f>
        <v/>
      </c>
    </row>
    <row r="9949" spans="1:15">
      <c r="A9949" t="s">
        <v>21532</v>
      </c>
      <c r="C9949" s="191" t="s">
        <v>11841</v>
      </c>
      <c r="E9949" t="s">
        <v>11842</v>
      </c>
      <c r="F9949" t="s">
        <v>4074</v>
      </c>
      <c r="G9949" t="s">
        <v>399</v>
      </c>
      <c r="H9949">
        <v>360</v>
      </c>
      <c r="J9949" t="s">
        <v>22634</v>
      </c>
      <c r="K9949" s="132" t="str">
        <f>IFERROR(IFERROR(INDEX(Кат!$O:$O,MATCH($C9949,Кат!$I:$I,0)),INDEX(Торг!$L:$L,MATCH($C9949,Торг!$I:$I,0))),"")</f>
        <v/>
      </c>
      <c r="L9949" s="132" t="str">
        <f>IFERROR(IFERROR(INDEX(Кат!$A:$A,MATCH($C9949,Кат!$I:$I,0)),INDEX(Торг!$A:$A,MATCH($C9949,Торг!$I:$I,0))),"")</f>
        <v/>
      </c>
      <c r="M9949" s="132" t="str">
        <f>IFERROR(IFERROR(INDEX(Кат!$B:$B,MATCH($C9949,Кат!$I:$I,0)),INDEX(Торг!$B:$B,MATCH($C9949,Торг!$I:$I,0))),"")</f>
        <v/>
      </c>
      <c r="N9949" s="132" t="str">
        <f t="shared" si="155"/>
        <v>РЕМКОМ RK05038</v>
      </c>
      <c r="O9949" s="132" t="str">
        <f>IFERROR(IFERROR(INDEX(Кат!$B:$B,MATCH($N9949,Кат!$I:$I,0)),INDEX(Торг!$B:$B,MATCH($N9949,Торг!$I:$I,0))),"")</f>
        <v/>
      </c>
    </row>
    <row r="9950" spans="1:15">
      <c r="A9950" t="s">
        <v>21533</v>
      </c>
      <c r="C9950" s="191" t="s">
        <v>11843</v>
      </c>
      <c r="E9950" t="s">
        <v>11844</v>
      </c>
      <c r="F9950" t="s">
        <v>4074</v>
      </c>
      <c r="G9950" t="s">
        <v>399</v>
      </c>
      <c r="H9950">
        <v>200</v>
      </c>
      <c r="J9950" t="s">
        <v>22634</v>
      </c>
      <c r="K9950" s="132" t="str">
        <f>IFERROR(IFERROR(INDEX(Кат!$O:$O,MATCH($C9950,Кат!$I:$I,0)),INDEX(Торг!$L:$L,MATCH($C9950,Торг!$I:$I,0))),"")</f>
        <v/>
      </c>
      <c r="L9950" s="132" t="str">
        <f>IFERROR(IFERROR(INDEX(Кат!$A:$A,MATCH($C9950,Кат!$I:$I,0)),INDEX(Торг!$A:$A,MATCH($C9950,Торг!$I:$I,0))),"")</f>
        <v/>
      </c>
      <c r="M9950" s="132" t="str">
        <f>IFERROR(IFERROR(INDEX(Кат!$B:$B,MATCH($C9950,Кат!$I:$I,0)),INDEX(Торг!$B:$B,MATCH($C9950,Торг!$I:$I,0))),"")</f>
        <v/>
      </c>
      <c r="N9950" s="132" t="str">
        <f t="shared" si="155"/>
        <v>РЕМКОМ RK05040</v>
      </c>
      <c r="O9950" s="132" t="str">
        <f>IFERROR(IFERROR(INDEX(Кат!$B:$B,MATCH($N9950,Кат!$I:$I,0)),INDEX(Торг!$B:$B,MATCH($N9950,Торг!$I:$I,0))),"")</f>
        <v/>
      </c>
    </row>
    <row r="9951" spans="1:15">
      <c r="A9951" t="s">
        <v>21534</v>
      </c>
      <c r="C9951" s="191" t="s">
        <v>11845</v>
      </c>
      <c r="E9951" t="s">
        <v>11846</v>
      </c>
      <c r="F9951" t="s">
        <v>4074</v>
      </c>
      <c r="G9951" t="s">
        <v>399</v>
      </c>
      <c r="H9951">
        <v>200</v>
      </c>
      <c r="J9951" t="s">
        <v>22634</v>
      </c>
      <c r="K9951" s="132" t="str">
        <f>IFERROR(IFERROR(INDEX(Кат!$O:$O,MATCH($C9951,Кат!$I:$I,0)),INDEX(Торг!$L:$L,MATCH($C9951,Торг!$I:$I,0))),"")</f>
        <v/>
      </c>
      <c r="L9951" s="132" t="str">
        <f>IFERROR(IFERROR(INDEX(Кат!$A:$A,MATCH($C9951,Кат!$I:$I,0)),INDEX(Торг!$A:$A,MATCH($C9951,Торг!$I:$I,0))),"")</f>
        <v/>
      </c>
      <c r="M9951" s="132" t="str">
        <f>IFERROR(IFERROR(INDEX(Кат!$B:$B,MATCH($C9951,Кат!$I:$I,0)),INDEX(Торг!$B:$B,MATCH($C9951,Торг!$I:$I,0))),"")</f>
        <v/>
      </c>
      <c r="N9951" s="132" t="str">
        <f t="shared" si="155"/>
        <v>РЕМКОМ RK05042</v>
      </c>
      <c r="O9951" s="132" t="str">
        <f>IFERROR(IFERROR(INDEX(Кат!$B:$B,MATCH($N9951,Кат!$I:$I,0)),INDEX(Торг!$B:$B,MATCH($N9951,Торг!$I:$I,0))),"")</f>
        <v/>
      </c>
    </row>
    <row r="9952" spans="1:15">
      <c r="A9952" t="s">
        <v>21535</v>
      </c>
      <c r="C9952" s="191" t="s">
        <v>11847</v>
      </c>
      <c r="E9952" t="s">
        <v>11848</v>
      </c>
      <c r="F9952" t="s">
        <v>4074</v>
      </c>
      <c r="G9952" t="s">
        <v>399</v>
      </c>
      <c r="H9952">
        <v>440</v>
      </c>
      <c r="J9952" t="s">
        <v>22634</v>
      </c>
      <c r="K9952" s="132" t="str">
        <f>IFERROR(IFERROR(INDEX(Кат!$O:$O,MATCH($C9952,Кат!$I:$I,0)),INDEX(Торг!$L:$L,MATCH($C9952,Торг!$I:$I,0))),"")</f>
        <v/>
      </c>
      <c r="L9952" s="132" t="str">
        <f>IFERROR(IFERROR(INDEX(Кат!$A:$A,MATCH($C9952,Кат!$I:$I,0)),INDEX(Торг!$A:$A,MATCH($C9952,Торг!$I:$I,0))),"")</f>
        <v/>
      </c>
      <c r="M9952" s="132" t="str">
        <f>IFERROR(IFERROR(INDEX(Кат!$B:$B,MATCH($C9952,Кат!$I:$I,0)),INDEX(Торг!$B:$B,MATCH($C9952,Торг!$I:$I,0))),"")</f>
        <v/>
      </c>
      <c r="N9952" s="132" t="str">
        <f t="shared" si="155"/>
        <v>РЕМКОМ RK05047</v>
      </c>
      <c r="O9952" s="132" t="str">
        <f>IFERROR(IFERROR(INDEX(Кат!$B:$B,MATCH($N9952,Кат!$I:$I,0)),INDEX(Торг!$B:$B,MATCH($N9952,Торг!$I:$I,0))),"")</f>
        <v/>
      </c>
    </row>
    <row r="9953" spans="1:15">
      <c r="A9953" t="s">
        <v>21536</v>
      </c>
      <c r="C9953" s="191" t="s">
        <v>11849</v>
      </c>
      <c r="E9953" t="s">
        <v>11850</v>
      </c>
      <c r="F9953" t="s">
        <v>4074</v>
      </c>
      <c r="G9953" t="s">
        <v>399</v>
      </c>
      <c r="H9953">
        <v>390</v>
      </c>
      <c r="J9953" t="s">
        <v>22634</v>
      </c>
      <c r="K9953" s="132" t="str">
        <f>IFERROR(IFERROR(INDEX(Кат!$O:$O,MATCH($C9953,Кат!$I:$I,0)),INDEX(Торг!$L:$L,MATCH($C9953,Торг!$I:$I,0))),"")</f>
        <v/>
      </c>
      <c r="L9953" s="132" t="str">
        <f>IFERROR(IFERROR(INDEX(Кат!$A:$A,MATCH($C9953,Кат!$I:$I,0)),INDEX(Торг!$A:$A,MATCH($C9953,Торг!$I:$I,0))),"")</f>
        <v/>
      </c>
      <c r="M9953" s="132" t="str">
        <f>IFERROR(IFERROR(INDEX(Кат!$B:$B,MATCH($C9953,Кат!$I:$I,0)),INDEX(Торг!$B:$B,MATCH($C9953,Торг!$I:$I,0))),"")</f>
        <v/>
      </c>
      <c r="N9953" s="132" t="str">
        <f t="shared" si="155"/>
        <v>РЕМКОМ RK05046</v>
      </c>
      <c r="O9953" s="132" t="str">
        <f>IFERROR(IFERROR(INDEX(Кат!$B:$B,MATCH($N9953,Кат!$I:$I,0)),INDEX(Торг!$B:$B,MATCH($N9953,Торг!$I:$I,0))),"")</f>
        <v/>
      </c>
    </row>
    <row r="9954" spans="1:15">
      <c r="A9954" t="s">
        <v>21537</v>
      </c>
      <c r="C9954" s="191" t="s">
        <v>11851</v>
      </c>
      <c r="E9954" t="s">
        <v>11852</v>
      </c>
      <c r="F9954" t="s">
        <v>4074</v>
      </c>
      <c r="G9954" t="s">
        <v>399</v>
      </c>
      <c r="H9954">
        <v>1320</v>
      </c>
      <c r="J9954" t="s">
        <v>22634</v>
      </c>
      <c r="K9954" s="132" t="str">
        <f>IFERROR(IFERROR(INDEX(Кат!$O:$O,MATCH($C9954,Кат!$I:$I,0)),INDEX(Торг!$L:$L,MATCH($C9954,Торг!$I:$I,0))),"")</f>
        <v/>
      </c>
      <c r="L9954" s="132" t="str">
        <f>IFERROR(IFERROR(INDEX(Кат!$A:$A,MATCH($C9954,Кат!$I:$I,0)),INDEX(Торг!$A:$A,MATCH($C9954,Торг!$I:$I,0))),"")</f>
        <v/>
      </c>
      <c r="M9954" s="132" t="str">
        <f>IFERROR(IFERROR(INDEX(Кат!$B:$B,MATCH($C9954,Кат!$I:$I,0)),INDEX(Торг!$B:$B,MATCH($C9954,Торг!$I:$I,0))),"")</f>
        <v/>
      </c>
      <c r="N9954" s="132" t="str">
        <f t="shared" si="155"/>
        <v>РЕМКОМ RK05050</v>
      </c>
      <c r="O9954" s="132" t="str">
        <f>IFERROR(IFERROR(INDEX(Кат!$B:$B,MATCH($N9954,Кат!$I:$I,0)),INDEX(Торг!$B:$B,MATCH($N9954,Торг!$I:$I,0))),"")</f>
        <v/>
      </c>
    </row>
    <row r="9955" spans="1:15">
      <c r="A9955" t="s">
        <v>24826</v>
      </c>
      <c r="C9955" s="191"/>
      <c r="E9955" t="s">
        <v>23532</v>
      </c>
      <c r="J9955" t="s">
        <v>22634</v>
      </c>
      <c r="K9955" s="132" t="str">
        <f>IFERROR(IFERROR(INDEX(Кат!$O:$O,MATCH($C9955,Кат!$I:$I,0)),INDEX(Торг!$L:$L,MATCH($C9955,Торг!$I:$I,0))),"")</f>
        <v/>
      </c>
      <c r="L9955" s="132" t="str">
        <f>IFERROR(IFERROR(INDEX(Кат!$A:$A,MATCH($C9955,Кат!$I:$I,0)),INDEX(Торг!$A:$A,MATCH($C9955,Торг!$I:$I,0))),"")</f>
        <v/>
      </c>
      <c r="M9955" s="132" t="str">
        <f>IFERROR(IFERROR(INDEX(Кат!$B:$B,MATCH($C9955,Кат!$I:$I,0)),INDEX(Торг!$B:$B,MATCH($C9955,Торг!$I:$I,0))),"")</f>
        <v/>
      </c>
      <c r="N9955" s="132" t="str">
        <f t="shared" si="155"/>
        <v xml:space="preserve"> </v>
      </c>
      <c r="O9955" s="132" t="str">
        <f>IFERROR(IFERROR(INDEX(Кат!$B:$B,MATCH($N9955,Кат!$I:$I,0)),INDEX(Торг!$B:$B,MATCH($N9955,Торг!$I:$I,0))),"")</f>
        <v/>
      </c>
    </row>
    <row r="9956" spans="1:15">
      <c r="A9956" t="s">
        <v>21538</v>
      </c>
      <c r="C9956" s="191" t="s">
        <v>11853</v>
      </c>
      <c r="E9956" t="s">
        <v>11854</v>
      </c>
      <c r="F9956" t="s">
        <v>4074</v>
      </c>
      <c r="G9956" t="s">
        <v>399</v>
      </c>
      <c r="H9956">
        <v>610</v>
      </c>
      <c r="J9956" t="s">
        <v>22634</v>
      </c>
      <c r="K9956" s="132" t="str">
        <f>IFERROR(IFERROR(INDEX(Кат!$O:$O,MATCH($C9956,Кат!$I:$I,0)),INDEX(Торг!$L:$L,MATCH($C9956,Торг!$I:$I,0))),"")</f>
        <v/>
      </c>
      <c r="L9956" s="132" t="str">
        <f>IFERROR(IFERROR(INDEX(Кат!$A:$A,MATCH($C9956,Кат!$I:$I,0)),INDEX(Торг!$A:$A,MATCH($C9956,Торг!$I:$I,0))),"")</f>
        <v/>
      </c>
      <c r="M9956" s="132" t="str">
        <f>IFERROR(IFERROR(INDEX(Кат!$B:$B,MATCH($C9956,Кат!$I:$I,0)),INDEX(Торг!$B:$B,MATCH($C9956,Торг!$I:$I,0))),"")</f>
        <v/>
      </c>
      <c r="N9956" s="132" t="str">
        <f t="shared" si="155"/>
        <v>РЕМКОМ RK02015</v>
      </c>
      <c r="O9956" s="132" t="str">
        <f>IFERROR(IFERROR(INDEX(Кат!$B:$B,MATCH($N9956,Кат!$I:$I,0)),INDEX(Торг!$B:$B,MATCH($N9956,Торг!$I:$I,0))),"")</f>
        <v/>
      </c>
    </row>
    <row r="9957" spans="1:15">
      <c r="A9957" t="s">
        <v>21539</v>
      </c>
      <c r="C9957" s="191" t="s">
        <v>11855</v>
      </c>
      <c r="E9957" t="s">
        <v>11856</v>
      </c>
      <c r="F9957" t="s">
        <v>4074</v>
      </c>
      <c r="G9957" t="s">
        <v>399</v>
      </c>
      <c r="H9957">
        <v>610</v>
      </c>
      <c r="J9957" t="s">
        <v>22634</v>
      </c>
      <c r="K9957" s="132" t="str">
        <f>IFERROR(IFERROR(INDEX(Кат!$O:$O,MATCH($C9957,Кат!$I:$I,0)),INDEX(Торг!$L:$L,MATCH($C9957,Торг!$I:$I,0))),"")</f>
        <v/>
      </c>
      <c r="L9957" s="132" t="str">
        <f>IFERROR(IFERROR(INDEX(Кат!$A:$A,MATCH($C9957,Кат!$I:$I,0)),INDEX(Торг!$A:$A,MATCH($C9957,Торг!$I:$I,0))),"")</f>
        <v/>
      </c>
      <c r="M9957" s="132" t="str">
        <f>IFERROR(IFERROR(INDEX(Кат!$B:$B,MATCH($C9957,Кат!$I:$I,0)),INDEX(Торг!$B:$B,MATCH($C9957,Торг!$I:$I,0))),"")</f>
        <v/>
      </c>
      <c r="N9957" s="132" t="str">
        <f t="shared" si="155"/>
        <v>РЕМКОМ RK02014</v>
      </c>
      <c r="O9957" s="132" t="str">
        <f>IFERROR(IFERROR(INDEX(Кат!$B:$B,MATCH($N9957,Кат!$I:$I,0)),INDEX(Торг!$B:$B,MATCH($N9957,Торг!$I:$I,0))),"")</f>
        <v/>
      </c>
    </row>
    <row r="9958" spans="1:15">
      <c r="A9958" t="s">
        <v>21540</v>
      </c>
      <c r="C9958" s="191" t="s">
        <v>13964</v>
      </c>
      <c r="E9958" t="s">
        <v>13965</v>
      </c>
      <c r="F9958" t="s">
        <v>4074</v>
      </c>
      <c r="G9958" t="s">
        <v>399</v>
      </c>
      <c r="H9958">
        <v>120</v>
      </c>
      <c r="J9958" t="s">
        <v>22634</v>
      </c>
      <c r="K9958" s="132" t="str">
        <f>IFERROR(IFERROR(INDEX(Кат!$O:$O,MATCH($C9958,Кат!$I:$I,0)),INDEX(Торг!$L:$L,MATCH($C9958,Торг!$I:$I,0))),"")</f>
        <v/>
      </c>
      <c r="L9958" s="132" t="str">
        <f>IFERROR(IFERROR(INDEX(Кат!$A:$A,MATCH($C9958,Кат!$I:$I,0)),INDEX(Торг!$A:$A,MATCH($C9958,Торг!$I:$I,0))),"")</f>
        <v/>
      </c>
      <c r="M9958" s="132" t="str">
        <f>IFERROR(IFERROR(INDEX(Кат!$B:$B,MATCH($C9958,Кат!$I:$I,0)),INDEX(Торг!$B:$B,MATCH($C9958,Торг!$I:$I,0))),"")</f>
        <v/>
      </c>
      <c r="N9958" s="132" t="str">
        <f t="shared" si="155"/>
        <v>РЕМКОМ RK02048</v>
      </c>
      <c r="O9958" s="132" t="str">
        <f>IFERROR(IFERROR(INDEX(Кат!$B:$B,MATCH($N9958,Кат!$I:$I,0)),INDEX(Торг!$B:$B,MATCH($N9958,Торг!$I:$I,0))),"")</f>
        <v/>
      </c>
    </row>
    <row r="9959" spans="1:15">
      <c r="A9959" t="s">
        <v>21541</v>
      </c>
      <c r="C9959" s="191" t="s">
        <v>11857</v>
      </c>
      <c r="E9959" t="s">
        <v>11858</v>
      </c>
      <c r="F9959" t="s">
        <v>4074</v>
      </c>
      <c r="G9959" t="s">
        <v>399</v>
      </c>
      <c r="H9959">
        <v>130</v>
      </c>
      <c r="J9959" t="s">
        <v>22634</v>
      </c>
      <c r="K9959" s="132" t="str">
        <f>IFERROR(IFERROR(INDEX(Кат!$O:$O,MATCH($C9959,Кат!$I:$I,0)),INDEX(Торг!$L:$L,MATCH($C9959,Торг!$I:$I,0))),"")</f>
        <v/>
      </c>
      <c r="L9959" s="132" t="str">
        <f>IFERROR(IFERROR(INDEX(Кат!$A:$A,MATCH($C9959,Кат!$I:$I,0)),INDEX(Торг!$A:$A,MATCH($C9959,Торг!$I:$I,0))),"")</f>
        <v/>
      </c>
      <c r="M9959" s="132" t="str">
        <f>IFERROR(IFERROR(INDEX(Кат!$B:$B,MATCH($C9959,Кат!$I:$I,0)),INDEX(Торг!$B:$B,MATCH($C9959,Торг!$I:$I,0))),"")</f>
        <v/>
      </c>
      <c r="N9959" s="132" t="str">
        <f t="shared" si="155"/>
        <v>РЕМКОМ RK02046</v>
      </c>
      <c r="O9959" s="132" t="str">
        <f>IFERROR(IFERROR(INDEX(Кат!$B:$B,MATCH($N9959,Кат!$I:$I,0)),INDEX(Торг!$B:$B,MATCH($N9959,Торг!$I:$I,0))),"")</f>
        <v/>
      </c>
    </row>
    <row r="9960" spans="1:15">
      <c r="A9960" t="s">
        <v>21542</v>
      </c>
      <c r="C9960" s="191" t="s">
        <v>11859</v>
      </c>
      <c r="E9960" t="s">
        <v>11860</v>
      </c>
      <c r="F9960" t="s">
        <v>4074</v>
      </c>
      <c r="G9960" t="s">
        <v>399</v>
      </c>
      <c r="H9960">
        <v>130</v>
      </c>
      <c r="J9960" t="s">
        <v>22634</v>
      </c>
      <c r="K9960" s="132" t="str">
        <f>IFERROR(IFERROR(INDEX(Кат!$O:$O,MATCH($C9960,Кат!$I:$I,0)),INDEX(Торг!$L:$L,MATCH($C9960,Торг!$I:$I,0))),"")</f>
        <v/>
      </c>
      <c r="L9960" s="132" t="str">
        <f>IFERROR(IFERROR(INDEX(Кат!$A:$A,MATCH($C9960,Кат!$I:$I,0)),INDEX(Торг!$A:$A,MATCH($C9960,Торг!$I:$I,0))),"")</f>
        <v/>
      </c>
      <c r="M9960" s="132" t="str">
        <f>IFERROR(IFERROR(INDEX(Кат!$B:$B,MATCH($C9960,Кат!$I:$I,0)),INDEX(Торг!$B:$B,MATCH($C9960,Торг!$I:$I,0))),"")</f>
        <v/>
      </c>
      <c r="N9960" s="132" t="str">
        <f t="shared" si="155"/>
        <v>РЕМКОМ RK02047</v>
      </c>
      <c r="O9960" s="132" t="str">
        <f>IFERROR(IFERROR(INDEX(Кат!$B:$B,MATCH($N9960,Кат!$I:$I,0)),INDEX(Торг!$B:$B,MATCH($N9960,Торг!$I:$I,0))),"")</f>
        <v/>
      </c>
    </row>
    <row r="9961" spans="1:15">
      <c r="A9961" t="s">
        <v>21543</v>
      </c>
      <c r="C9961" s="191" t="s">
        <v>11861</v>
      </c>
      <c r="E9961" t="s">
        <v>11862</v>
      </c>
      <c r="F9961" t="s">
        <v>4074</v>
      </c>
      <c r="G9961" t="s">
        <v>399</v>
      </c>
      <c r="H9961">
        <v>1320</v>
      </c>
      <c r="J9961" t="s">
        <v>22634</v>
      </c>
      <c r="K9961" s="132" t="str">
        <f>IFERROR(IFERROR(INDEX(Кат!$O:$O,MATCH($C9961,Кат!$I:$I,0)),INDEX(Торг!$L:$L,MATCH($C9961,Торг!$I:$I,0))),"")</f>
        <v/>
      </c>
      <c r="L9961" s="132" t="str">
        <f>IFERROR(IFERROR(INDEX(Кат!$A:$A,MATCH($C9961,Кат!$I:$I,0)),INDEX(Торг!$A:$A,MATCH($C9961,Торг!$I:$I,0))),"")</f>
        <v/>
      </c>
      <c r="M9961" s="132" t="str">
        <f>IFERROR(IFERROR(INDEX(Кат!$B:$B,MATCH($C9961,Кат!$I:$I,0)),INDEX(Торг!$B:$B,MATCH($C9961,Торг!$I:$I,0))),"")</f>
        <v/>
      </c>
      <c r="N9961" s="132" t="str">
        <f t="shared" si="155"/>
        <v>РЕМКОМ RK02002</v>
      </c>
      <c r="O9961" s="132" t="str">
        <f>IFERROR(IFERROR(INDEX(Кат!$B:$B,MATCH($N9961,Кат!$I:$I,0)),INDEX(Торг!$B:$B,MATCH($N9961,Торг!$I:$I,0))),"")</f>
        <v/>
      </c>
    </row>
    <row r="9962" spans="1:15">
      <c r="A9962" t="s">
        <v>21544</v>
      </c>
      <c r="C9962" s="191" t="s">
        <v>4081</v>
      </c>
      <c r="E9962" t="s">
        <v>4082</v>
      </c>
      <c r="F9962" t="s">
        <v>4074</v>
      </c>
      <c r="G9962" t="s">
        <v>399</v>
      </c>
      <c r="H9962">
        <v>240</v>
      </c>
      <c r="J9962" t="s">
        <v>22634</v>
      </c>
      <c r="K9962" s="132" t="str">
        <f>IFERROR(IFERROR(INDEX(Кат!$O:$O,MATCH($C9962,Кат!$I:$I,0)),INDEX(Торг!$L:$L,MATCH($C9962,Торг!$I:$I,0))),"")</f>
        <v/>
      </c>
      <c r="L9962" s="132" t="str">
        <f>IFERROR(IFERROR(INDEX(Кат!$A:$A,MATCH($C9962,Кат!$I:$I,0)),INDEX(Торг!$A:$A,MATCH($C9962,Торг!$I:$I,0))),"")</f>
        <v/>
      </c>
      <c r="M9962" s="132" t="str">
        <f>IFERROR(IFERROR(INDEX(Кат!$B:$B,MATCH($C9962,Кат!$I:$I,0)),INDEX(Торг!$B:$B,MATCH($C9962,Торг!$I:$I,0))),"")</f>
        <v/>
      </c>
      <c r="N9962" s="132" t="str">
        <f t="shared" si="155"/>
        <v>РЕМКОМ RK02001</v>
      </c>
      <c r="O9962" s="132" t="str">
        <f>IFERROR(IFERROR(INDEX(Кат!$B:$B,MATCH($N9962,Кат!$I:$I,0)),INDEX(Торг!$B:$B,MATCH($N9962,Торг!$I:$I,0))),"")</f>
        <v/>
      </c>
    </row>
    <row r="9963" spans="1:15">
      <c r="A9963" t="s">
        <v>21545</v>
      </c>
      <c r="C9963" s="191" t="s">
        <v>11863</v>
      </c>
      <c r="E9963" t="s">
        <v>11864</v>
      </c>
      <c r="F9963" t="s">
        <v>4074</v>
      </c>
      <c r="G9963" t="s">
        <v>399</v>
      </c>
      <c r="H9963">
        <v>560</v>
      </c>
      <c r="J9963" t="s">
        <v>22634</v>
      </c>
      <c r="K9963" s="132" t="str">
        <f>IFERROR(IFERROR(INDEX(Кат!$O:$O,MATCH($C9963,Кат!$I:$I,0)),INDEX(Торг!$L:$L,MATCH($C9963,Торг!$I:$I,0))),"")</f>
        <v/>
      </c>
      <c r="L9963" s="132" t="str">
        <f>IFERROR(IFERROR(INDEX(Кат!$A:$A,MATCH($C9963,Кат!$I:$I,0)),INDEX(Торг!$A:$A,MATCH($C9963,Торг!$I:$I,0))),"")</f>
        <v/>
      </c>
      <c r="M9963" s="132" t="str">
        <f>IFERROR(IFERROR(INDEX(Кат!$B:$B,MATCH($C9963,Кат!$I:$I,0)),INDEX(Торг!$B:$B,MATCH($C9963,Торг!$I:$I,0))),"")</f>
        <v/>
      </c>
      <c r="N9963" s="132" t="str">
        <f t="shared" si="155"/>
        <v>РЕМКОМ RK02054</v>
      </c>
      <c r="O9963" s="132" t="str">
        <f>IFERROR(IFERROR(INDEX(Кат!$B:$B,MATCH($N9963,Кат!$I:$I,0)),INDEX(Торг!$B:$B,MATCH($N9963,Торг!$I:$I,0))),"")</f>
        <v/>
      </c>
    </row>
    <row r="9964" spans="1:15">
      <c r="A9964" t="s">
        <v>21546</v>
      </c>
      <c r="C9964" s="191" t="s">
        <v>11865</v>
      </c>
      <c r="E9964" t="s">
        <v>11866</v>
      </c>
      <c r="F9964" t="s">
        <v>4074</v>
      </c>
      <c r="G9964" t="s">
        <v>399</v>
      </c>
      <c r="H9964">
        <v>190</v>
      </c>
      <c r="J9964" t="s">
        <v>22634</v>
      </c>
      <c r="K9964" s="132" t="str">
        <f>IFERROR(IFERROR(INDEX(Кат!$O:$O,MATCH($C9964,Кат!$I:$I,0)),INDEX(Торг!$L:$L,MATCH($C9964,Торг!$I:$I,0))),"")</f>
        <v/>
      </c>
      <c r="L9964" s="132" t="str">
        <f>IFERROR(IFERROR(INDEX(Кат!$A:$A,MATCH($C9964,Кат!$I:$I,0)),INDEX(Торг!$A:$A,MATCH($C9964,Торг!$I:$I,0))),"")</f>
        <v/>
      </c>
      <c r="M9964" s="132" t="str">
        <f>IFERROR(IFERROR(INDEX(Кат!$B:$B,MATCH($C9964,Кат!$I:$I,0)),INDEX(Торг!$B:$B,MATCH($C9964,Торг!$I:$I,0))),"")</f>
        <v/>
      </c>
      <c r="N9964" s="132" t="str">
        <f t="shared" si="155"/>
        <v>РЕМКОМ RK02003</v>
      </c>
      <c r="O9964" s="132" t="str">
        <f>IFERROR(IFERROR(INDEX(Кат!$B:$B,MATCH($N9964,Кат!$I:$I,0)),INDEX(Торг!$B:$B,MATCH($N9964,Торг!$I:$I,0))),"")</f>
        <v/>
      </c>
    </row>
    <row r="9965" spans="1:15">
      <c r="A9965" t="s">
        <v>21547</v>
      </c>
      <c r="C9965" s="191" t="s">
        <v>11867</v>
      </c>
      <c r="E9965" t="s">
        <v>11868</v>
      </c>
      <c r="F9965" t="s">
        <v>4074</v>
      </c>
      <c r="G9965" t="s">
        <v>399</v>
      </c>
      <c r="H9965">
        <v>410</v>
      </c>
      <c r="J9965" t="s">
        <v>22634</v>
      </c>
      <c r="K9965" s="132" t="str">
        <f>IFERROR(IFERROR(INDEX(Кат!$O:$O,MATCH($C9965,Кат!$I:$I,0)),INDEX(Торг!$L:$L,MATCH($C9965,Торг!$I:$I,0))),"")</f>
        <v/>
      </c>
      <c r="L9965" s="132" t="str">
        <f>IFERROR(IFERROR(INDEX(Кат!$A:$A,MATCH($C9965,Кат!$I:$I,0)),INDEX(Торг!$A:$A,MATCH($C9965,Торг!$I:$I,0))),"")</f>
        <v/>
      </c>
      <c r="M9965" s="132" t="str">
        <f>IFERROR(IFERROR(INDEX(Кат!$B:$B,MATCH($C9965,Кат!$I:$I,0)),INDEX(Торг!$B:$B,MATCH($C9965,Торг!$I:$I,0))),"")</f>
        <v/>
      </c>
      <c r="N9965" s="132" t="str">
        <f t="shared" si="155"/>
        <v>РЕМКОМ RK02049</v>
      </c>
      <c r="O9965" s="132" t="str">
        <f>IFERROR(IFERROR(INDEX(Кат!$B:$B,MATCH($N9965,Кат!$I:$I,0)),INDEX(Торг!$B:$B,MATCH($N9965,Торг!$I:$I,0))),"")</f>
        <v/>
      </c>
    </row>
    <row r="9966" spans="1:15">
      <c r="A9966" t="s">
        <v>21548</v>
      </c>
      <c r="C9966" s="191" t="s">
        <v>11869</v>
      </c>
      <c r="E9966" t="s">
        <v>11870</v>
      </c>
      <c r="F9966" t="s">
        <v>4074</v>
      </c>
      <c r="G9966" t="s">
        <v>399</v>
      </c>
      <c r="H9966">
        <v>260</v>
      </c>
      <c r="J9966" t="s">
        <v>22634</v>
      </c>
      <c r="K9966" s="132" t="str">
        <f>IFERROR(IFERROR(INDEX(Кат!$O:$O,MATCH($C9966,Кат!$I:$I,0)),INDEX(Торг!$L:$L,MATCH($C9966,Торг!$I:$I,0))),"")</f>
        <v/>
      </c>
      <c r="L9966" s="132" t="str">
        <f>IFERROR(IFERROR(INDEX(Кат!$A:$A,MATCH($C9966,Кат!$I:$I,0)),INDEX(Торг!$A:$A,MATCH($C9966,Торг!$I:$I,0))),"")</f>
        <v/>
      </c>
      <c r="M9966" s="132" t="str">
        <f>IFERROR(IFERROR(INDEX(Кат!$B:$B,MATCH($C9966,Кат!$I:$I,0)),INDEX(Торг!$B:$B,MATCH($C9966,Торг!$I:$I,0))),"")</f>
        <v/>
      </c>
      <c r="N9966" s="132" t="str">
        <f t="shared" si="155"/>
        <v>РЕМКОМ RK02004</v>
      </c>
      <c r="O9966" s="132" t="str">
        <f>IFERROR(IFERROR(INDEX(Кат!$B:$B,MATCH($N9966,Кат!$I:$I,0)),INDEX(Торг!$B:$B,MATCH($N9966,Торг!$I:$I,0))),"")</f>
        <v/>
      </c>
    </row>
    <row r="9967" spans="1:15">
      <c r="A9967" t="s">
        <v>21549</v>
      </c>
      <c r="C9967" s="191" t="s">
        <v>11871</v>
      </c>
      <c r="E9967" t="s">
        <v>11872</v>
      </c>
      <c r="F9967" t="s">
        <v>4074</v>
      </c>
      <c r="G9967" t="s">
        <v>399</v>
      </c>
      <c r="H9967">
        <v>490</v>
      </c>
      <c r="J9967" t="s">
        <v>22634</v>
      </c>
      <c r="K9967" s="132" t="str">
        <f>IFERROR(IFERROR(INDEX(Кат!$O:$O,MATCH($C9967,Кат!$I:$I,0)),INDEX(Торг!$L:$L,MATCH($C9967,Торг!$I:$I,0))),"")</f>
        <v/>
      </c>
      <c r="L9967" s="132" t="str">
        <f>IFERROR(IFERROR(INDEX(Кат!$A:$A,MATCH($C9967,Кат!$I:$I,0)),INDEX(Торг!$A:$A,MATCH($C9967,Торг!$I:$I,0))),"")</f>
        <v/>
      </c>
      <c r="M9967" s="132" t="str">
        <f>IFERROR(IFERROR(INDEX(Кат!$B:$B,MATCH($C9967,Кат!$I:$I,0)),INDEX(Торг!$B:$B,MATCH($C9967,Торг!$I:$I,0))),"")</f>
        <v/>
      </c>
      <c r="N9967" s="132" t="str">
        <f t="shared" si="155"/>
        <v>РЕМКОМ RK02051</v>
      </c>
      <c r="O9967" s="132" t="str">
        <f>IFERROR(IFERROR(INDEX(Кат!$B:$B,MATCH($N9967,Кат!$I:$I,0)),INDEX(Торг!$B:$B,MATCH($N9967,Торг!$I:$I,0))),"")</f>
        <v/>
      </c>
    </row>
    <row r="9968" spans="1:15">
      <c r="A9968" t="s">
        <v>21550</v>
      </c>
      <c r="C9968" s="191" t="s">
        <v>11873</v>
      </c>
      <c r="E9968" t="s">
        <v>11874</v>
      </c>
      <c r="F9968" t="s">
        <v>4074</v>
      </c>
      <c r="G9968" t="s">
        <v>399</v>
      </c>
      <c r="H9968">
        <v>490</v>
      </c>
      <c r="J9968" t="s">
        <v>22634</v>
      </c>
      <c r="K9968" s="132" t="str">
        <f>IFERROR(IFERROR(INDEX(Кат!$O:$O,MATCH($C9968,Кат!$I:$I,0)),INDEX(Торг!$L:$L,MATCH($C9968,Торг!$I:$I,0))),"")</f>
        <v/>
      </c>
      <c r="L9968" s="132" t="str">
        <f>IFERROR(IFERROR(INDEX(Кат!$A:$A,MATCH($C9968,Кат!$I:$I,0)),INDEX(Торг!$A:$A,MATCH($C9968,Торг!$I:$I,0))),"")</f>
        <v/>
      </c>
      <c r="M9968" s="132" t="str">
        <f>IFERROR(IFERROR(INDEX(Кат!$B:$B,MATCH($C9968,Кат!$I:$I,0)),INDEX(Торг!$B:$B,MATCH($C9968,Торг!$I:$I,0))),"")</f>
        <v/>
      </c>
      <c r="N9968" s="132" t="str">
        <f t="shared" si="155"/>
        <v>РЕМКОМ RK02050</v>
      </c>
      <c r="O9968" s="132" t="str">
        <f>IFERROR(IFERROR(INDEX(Кат!$B:$B,MATCH($N9968,Кат!$I:$I,0)),INDEX(Торг!$B:$B,MATCH($N9968,Торг!$I:$I,0))),"")</f>
        <v/>
      </c>
    </row>
    <row r="9969" spans="1:15">
      <c r="A9969" t="s">
        <v>21551</v>
      </c>
      <c r="C9969" s="191" t="s">
        <v>11875</v>
      </c>
      <c r="E9969" t="s">
        <v>11876</v>
      </c>
      <c r="F9969" t="s">
        <v>4074</v>
      </c>
      <c r="G9969" t="s">
        <v>399</v>
      </c>
      <c r="H9969">
        <v>250</v>
      </c>
      <c r="J9969" t="s">
        <v>22634</v>
      </c>
      <c r="K9969" s="132" t="str">
        <f>IFERROR(IFERROR(INDEX(Кат!$O:$O,MATCH($C9969,Кат!$I:$I,0)),INDEX(Торг!$L:$L,MATCH($C9969,Торг!$I:$I,0))),"")</f>
        <v/>
      </c>
      <c r="L9969" s="132" t="str">
        <f>IFERROR(IFERROR(INDEX(Кат!$A:$A,MATCH($C9969,Кат!$I:$I,0)),INDEX(Торг!$A:$A,MATCH($C9969,Торг!$I:$I,0))),"")</f>
        <v/>
      </c>
      <c r="M9969" s="132" t="str">
        <f>IFERROR(IFERROR(INDEX(Кат!$B:$B,MATCH($C9969,Кат!$I:$I,0)),INDEX(Торг!$B:$B,MATCH($C9969,Торг!$I:$I,0))),"")</f>
        <v/>
      </c>
      <c r="N9969" s="132" t="str">
        <f t="shared" si="155"/>
        <v>РЕМКОМ RK02006</v>
      </c>
      <c r="O9969" s="132" t="str">
        <f>IFERROR(IFERROR(INDEX(Кат!$B:$B,MATCH($N9969,Кат!$I:$I,0)),INDEX(Торг!$B:$B,MATCH($N9969,Торг!$I:$I,0))),"")</f>
        <v/>
      </c>
    </row>
    <row r="9970" spans="1:15">
      <c r="A9970" t="s">
        <v>21552</v>
      </c>
      <c r="C9970" s="191" t="s">
        <v>11877</v>
      </c>
      <c r="E9970" t="s">
        <v>11878</v>
      </c>
      <c r="F9970" t="s">
        <v>4074</v>
      </c>
      <c r="G9970" t="s">
        <v>399</v>
      </c>
      <c r="H9970">
        <v>250</v>
      </c>
      <c r="J9970" t="s">
        <v>22634</v>
      </c>
      <c r="K9970" s="132" t="str">
        <f>IFERROR(IFERROR(INDEX(Кат!$O:$O,MATCH($C9970,Кат!$I:$I,0)),INDEX(Торг!$L:$L,MATCH($C9970,Торг!$I:$I,0))),"")</f>
        <v/>
      </c>
      <c r="L9970" s="132" t="str">
        <f>IFERROR(IFERROR(INDEX(Кат!$A:$A,MATCH($C9970,Кат!$I:$I,0)),INDEX(Торг!$A:$A,MATCH($C9970,Торг!$I:$I,0))),"")</f>
        <v/>
      </c>
      <c r="M9970" s="132" t="str">
        <f>IFERROR(IFERROR(INDEX(Кат!$B:$B,MATCH($C9970,Кат!$I:$I,0)),INDEX(Торг!$B:$B,MATCH($C9970,Торг!$I:$I,0))),"")</f>
        <v/>
      </c>
      <c r="N9970" s="132" t="str">
        <f t="shared" si="155"/>
        <v>РЕМКОМ RK02005</v>
      </c>
      <c r="O9970" s="132" t="str">
        <f>IFERROR(IFERROR(INDEX(Кат!$B:$B,MATCH($N9970,Кат!$I:$I,0)),INDEX(Торг!$B:$B,MATCH($N9970,Торг!$I:$I,0))),"")</f>
        <v/>
      </c>
    </row>
    <row r="9971" spans="1:15">
      <c r="A9971" t="s">
        <v>21553</v>
      </c>
      <c r="C9971" s="191" t="s">
        <v>11879</v>
      </c>
      <c r="E9971" t="s">
        <v>11880</v>
      </c>
      <c r="F9971" t="s">
        <v>4074</v>
      </c>
      <c r="G9971" t="s">
        <v>399</v>
      </c>
      <c r="H9971">
        <v>340</v>
      </c>
      <c r="J9971" t="s">
        <v>22634</v>
      </c>
      <c r="K9971" s="132" t="str">
        <f>IFERROR(IFERROR(INDEX(Кат!$O:$O,MATCH($C9971,Кат!$I:$I,0)),INDEX(Торг!$L:$L,MATCH($C9971,Торг!$I:$I,0))),"")</f>
        <v/>
      </c>
      <c r="L9971" s="132" t="str">
        <f>IFERROR(IFERROR(INDEX(Кат!$A:$A,MATCH($C9971,Кат!$I:$I,0)),INDEX(Торг!$A:$A,MATCH($C9971,Торг!$I:$I,0))),"")</f>
        <v/>
      </c>
      <c r="M9971" s="132" t="str">
        <f>IFERROR(IFERROR(INDEX(Кат!$B:$B,MATCH($C9971,Кат!$I:$I,0)),INDEX(Торг!$B:$B,MATCH($C9971,Торг!$I:$I,0))),"")</f>
        <v/>
      </c>
      <c r="N9971" s="132" t="str">
        <f t="shared" si="155"/>
        <v>РЕМКОМ RK02009</v>
      </c>
      <c r="O9971" s="132" t="str">
        <f>IFERROR(IFERROR(INDEX(Кат!$B:$B,MATCH($N9971,Кат!$I:$I,0)),INDEX(Торг!$B:$B,MATCH($N9971,Торг!$I:$I,0))),"")</f>
        <v/>
      </c>
    </row>
    <row r="9972" spans="1:15">
      <c r="A9972" t="s">
        <v>21554</v>
      </c>
      <c r="C9972" s="191" t="s">
        <v>11881</v>
      </c>
      <c r="E9972" t="s">
        <v>11882</v>
      </c>
      <c r="F9972" t="s">
        <v>4074</v>
      </c>
      <c r="G9972" t="s">
        <v>399</v>
      </c>
      <c r="H9972">
        <v>340</v>
      </c>
      <c r="J9972" t="s">
        <v>22634</v>
      </c>
      <c r="K9972" s="132" t="str">
        <f>IFERROR(IFERROR(INDEX(Кат!$O:$O,MATCH($C9972,Кат!$I:$I,0)),INDEX(Торг!$L:$L,MATCH($C9972,Торг!$I:$I,0))),"")</f>
        <v/>
      </c>
      <c r="L9972" s="132" t="str">
        <f>IFERROR(IFERROR(INDEX(Кат!$A:$A,MATCH($C9972,Кат!$I:$I,0)),INDEX(Торг!$A:$A,MATCH($C9972,Торг!$I:$I,0))),"")</f>
        <v/>
      </c>
      <c r="M9972" s="132" t="str">
        <f>IFERROR(IFERROR(INDEX(Кат!$B:$B,MATCH($C9972,Кат!$I:$I,0)),INDEX(Торг!$B:$B,MATCH($C9972,Торг!$I:$I,0))),"")</f>
        <v/>
      </c>
      <c r="N9972" s="132" t="str">
        <f t="shared" si="155"/>
        <v>РЕМКОМ RK02013</v>
      </c>
      <c r="O9972" s="132" t="str">
        <f>IFERROR(IFERROR(INDEX(Кат!$B:$B,MATCH($N9972,Кат!$I:$I,0)),INDEX(Торг!$B:$B,MATCH($N9972,Торг!$I:$I,0))),"")</f>
        <v/>
      </c>
    </row>
    <row r="9973" spans="1:15">
      <c r="A9973" t="s">
        <v>21555</v>
      </c>
      <c r="C9973" s="191" t="s">
        <v>11883</v>
      </c>
      <c r="E9973" t="s">
        <v>11884</v>
      </c>
      <c r="F9973" t="s">
        <v>4074</v>
      </c>
      <c r="G9973" t="s">
        <v>399</v>
      </c>
      <c r="H9973">
        <v>160</v>
      </c>
      <c r="J9973" t="s">
        <v>22634</v>
      </c>
      <c r="K9973" s="132" t="str">
        <f>IFERROR(IFERROR(INDEX(Кат!$O:$O,MATCH($C9973,Кат!$I:$I,0)),INDEX(Торг!$L:$L,MATCH($C9973,Торг!$I:$I,0))),"")</f>
        <v/>
      </c>
      <c r="L9973" s="132" t="str">
        <f>IFERROR(IFERROR(INDEX(Кат!$A:$A,MATCH($C9973,Кат!$I:$I,0)),INDEX(Торг!$A:$A,MATCH($C9973,Торг!$I:$I,0))),"")</f>
        <v/>
      </c>
      <c r="M9973" s="132" t="str">
        <f>IFERROR(IFERROR(INDEX(Кат!$B:$B,MATCH($C9973,Кат!$I:$I,0)),INDEX(Торг!$B:$B,MATCH($C9973,Торг!$I:$I,0))),"")</f>
        <v/>
      </c>
      <c r="N9973" s="132" t="str">
        <f t="shared" si="155"/>
        <v>РЕМКОМ RK02011</v>
      </c>
      <c r="O9973" s="132" t="str">
        <f>IFERROR(IFERROR(INDEX(Кат!$B:$B,MATCH($N9973,Кат!$I:$I,0)),INDEX(Торг!$B:$B,MATCH($N9973,Торг!$I:$I,0))),"")</f>
        <v/>
      </c>
    </row>
    <row r="9974" spans="1:15">
      <c r="A9974" t="s">
        <v>21556</v>
      </c>
      <c r="C9974" s="191" t="s">
        <v>11885</v>
      </c>
      <c r="E9974" t="s">
        <v>11886</v>
      </c>
      <c r="F9974" t="s">
        <v>4074</v>
      </c>
      <c r="G9974" t="s">
        <v>399</v>
      </c>
      <c r="H9974">
        <v>240</v>
      </c>
      <c r="J9974" t="s">
        <v>22634</v>
      </c>
      <c r="K9974" s="132" t="str">
        <f>IFERROR(IFERROR(INDEX(Кат!$O:$O,MATCH($C9974,Кат!$I:$I,0)),INDEX(Торг!$L:$L,MATCH($C9974,Торг!$I:$I,0))),"")</f>
        <v/>
      </c>
      <c r="L9974" s="132" t="str">
        <f>IFERROR(IFERROR(INDEX(Кат!$A:$A,MATCH($C9974,Кат!$I:$I,0)),INDEX(Торг!$A:$A,MATCH($C9974,Торг!$I:$I,0))),"")</f>
        <v/>
      </c>
      <c r="M9974" s="132" t="str">
        <f>IFERROR(IFERROR(INDEX(Кат!$B:$B,MATCH($C9974,Кат!$I:$I,0)),INDEX(Торг!$B:$B,MATCH($C9974,Торг!$I:$I,0))),"")</f>
        <v/>
      </c>
      <c r="N9974" s="132" t="str">
        <f t="shared" si="155"/>
        <v>РЕМКОМ RK02012</v>
      </c>
      <c r="O9974" s="132" t="str">
        <f>IFERROR(IFERROR(INDEX(Кат!$B:$B,MATCH($N9974,Кат!$I:$I,0)),INDEX(Торг!$B:$B,MATCH($N9974,Торг!$I:$I,0))),"")</f>
        <v/>
      </c>
    </row>
    <row r="9975" spans="1:15">
      <c r="A9975" t="s">
        <v>21557</v>
      </c>
      <c r="C9975" s="191" t="s">
        <v>11887</v>
      </c>
      <c r="E9975" t="s">
        <v>11888</v>
      </c>
      <c r="F9975" t="s">
        <v>4074</v>
      </c>
      <c r="G9975" t="s">
        <v>399</v>
      </c>
      <c r="H9975">
        <v>300</v>
      </c>
      <c r="J9975" t="s">
        <v>22634</v>
      </c>
      <c r="K9975" s="132" t="str">
        <f>IFERROR(IFERROR(INDEX(Кат!$O:$O,MATCH($C9975,Кат!$I:$I,0)),INDEX(Торг!$L:$L,MATCH($C9975,Торг!$I:$I,0))),"")</f>
        <v/>
      </c>
      <c r="L9975" s="132" t="str">
        <f>IFERROR(IFERROR(INDEX(Кат!$A:$A,MATCH($C9975,Кат!$I:$I,0)),INDEX(Торг!$A:$A,MATCH($C9975,Торг!$I:$I,0))),"")</f>
        <v/>
      </c>
      <c r="M9975" s="132" t="str">
        <f>IFERROR(IFERROR(INDEX(Кат!$B:$B,MATCH($C9975,Кат!$I:$I,0)),INDEX(Торг!$B:$B,MATCH($C9975,Торг!$I:$I,0))),"")</f>
        <v/>
      </c>
      <c r="N9975" s="132" t="str">
        <f t="shared" si="155"/>
        <v>РЕМКОМ RK02010</v>
      </c>
      <c r="O9975" s="132" t="str">
        <f>IFERROR(IFERROR(INDEX(Кат!$B:$B,MATCH($N9975,Кат!$I:$I,0)),INDEX(Торг!$B:$B,MATCH($N9975,Торг!$I:$I,0))),"")</f>
        <v/>
      </c>
    </row>
    <row r="9976" spans="1:15">
      <c r="A9976" t="s">
        <v>21558</v>
      </c>
      <c r="C9976" s="191" t="s">
        <v>11889</v>
      </c>
      <c r="E9976" t="s">
        <v>11890</v>
      </c>
      <c r="F9976" t="s">
        <v>4074</v>
      </c>
      <c r="G9976" t="s">
        <v>399</v>
      </c>
      <c r="H9976">
        <v>590</v>
      </c>
      <c r="J9976" t="s">
        <v>22634</v>
      </c>
      <c r="K9976" s="132" t="str">
        <f>IFERROR(IFERROR(INDEX(Кат!$O:$O,MATCH($C9976,Кат!$I:$I,0)),INDEX(Торг!$L:$L,MATCH($C9976,Торг!$I:$I,0))),"")</f>
        <v/>
      </c>
      <c r="L9976" s="132" t="str">
        <f>IFERROR(IFERROR(INDEX(Кат!$A:$A,MATCH($C9976,Кат!$I:$I,0)),INDEX(Торг!$A:$A,MATCH($C9976,Торг!$I:$I,0))),"")</f>
        <v/>
      </c>
      <c r="M9976" s="132" t="str">
        <f>IFERROR(IFERROR(INDEX(Кат!$B:$B,MATCH($C9976,Кат!$I:$I,0)),INDEX(Торг!$B:$B,MATCH($C9976,Торг!$I:$I,0))),"")</f>
        <v/>
      </c>
      <c r="N9976" s="132" t="str">
        <f t="shared" si="155"/>
        <v>РЕМКОМ RK02057</v>
      </c>
      <c r="O9976" s="132" t="str">
        <f>IFERROR(IFERROR(INDEX(Кат!$B:$B,MATCH($N9976,Кат!$I:$I,0)),INDEX(Торг!$B:$B,MATCH($N9976,Торг!$I:$I,0))),"")</f>
        <v/>
      </c>
    </row>
    <row r="9977" spans="1:15">
      <c r="A9977" t="s">
        <v>21559</v>
      </c>
      <c r="C9977" s="191" t="s">
        <v>11891</v>
      </c>
      <c r="E9977" t="s">
        <v>11892</v>
      </c>
      <c r="F9977" t="s">
        <v>4074</v>
      </c>
      <c r="G9977" t="s">
        <v>399</v>
      </c>
      <c r="H9977">
        <v>590</v>
      </c>
      <c r="J9977" t="s">
        <v>22634</v>
      </c>
      <c r="K9977" s="132" t="str">
        <f>IFERROR(IFERROR(INDEX(Кат!$O:$O,MATCH($C9977,Кат!$I:$I,0)),INDEX(Торг!$L:$L,MATCH($C9977,Торг!$I:$I,0))),"")</f>
        <v/>
      </c>
      <c r="L9977" s="132" t="str">
        <f>IFERROR(IFERROR(INDEX(Кат!$A:$A,MATCH($C9977,Кат!$I:$I,0)),INDEX(Торг!$A:$A,MATCH($C9977,Торг!$I:$I,0))),"")</f>
        <v/>
      </c>
      <c r="M9977" s="132" t="str">
        <f>IFERROR(IFERROR(INDEX(Кат!$B:$B,MATCH($C9977,Кат!$I:$I,0)),INDEX(Торг!$B:$B,MATCH($C9977,Торг!$I:$I,0))),"")</f>
        <v/>
      </c>
      <c r="N9977" s="132" t="str">
        <f t="shared" si="155"/>
        <v>РЕМКОМ RK02056</v>
      </c>
      <c r="O9977" s="132" t="str">
        <f>IFERROR(IFERROR(INDEX(Кат!$B:$B,MATCH($N9977,Кат!$I:$I,0)),INDEX(Торг!$B:$B,MATCH($N9977,Торг!$I:$I,0))),"")</f>
        <v/>
      </c>
    </row>
    <row r="9978" spans="1:15">
      <c r="A9978" t="s">
        <v>21560</v>
      </c>
      <c r="C9978" s="191" t="s">
        <v>11893</v>
      </c>
      <c r="E9978" t="s">
        <v>11894</v>
      </c>
      <c r="F9978" t="s">
        <v>4074</v>
      </c>
      <c r="G9978" t="s">
        <v>375</v>
      </c>
      <c r="H9978">
        <v>590</v>
      </c>
      <c r="J9978" t="s">
        <v>22634</v>
      </c>
      <c r="K9978" s="132" t="str">
        <f>IFERROR(IFERROR(INDEX(Кат!$O:$O,MATCH($C9978,Кат!$I:$I,0)),INDEX(Торг!$L:$L,MATCH($C9978,Торг!$I:$I,0))),"")</f>
        <v/>
      </c>
      <c r="L9978" s="132" t="str">
        <f>IFERROR(IFERROR(INDEX(Кат!$A:$A,MATCH($C9978,Кат!$I:$I,0)),INDEX(Торг!$A:$A,MATCH($C9978,Торг!$I:$I,0))),"")</f>
        <v/>
      </c>
      <c r="M9978" s="132" t="str">
        <f>IFERROR(IFERROR(INDEX(Кат!$B:$B,MATCH($C9978,Кат!$I:$I,0)),INDEX(Торг!$B:$B,MATCH($C9978,Торг!$I:$I,0))),"")</f>
        <v/>
      </c>
      <c r="N9978" s="132" t="str">
        <f t="shared" si="155"/>
        <v>РЕМКОМ RK02055</v>
      </c>
      <c r="O9978" s="132" t="str">
        <f>IFERROR(IFERROR(INDEX(Кат!$B:$B,MATCH($N9978,Кат!$I:$I,0)),INDEX(Торг!$B:$B,MATCH($N9978,Торг!$I:$I,0))),"")</f>
        <v/>
      </c>
    </row>
    <row r="9979" spans="1:15">
      <c r="A9979" t="s">
        <v>21561</v>
      </c>
      <c r="C9979" s="191" t="s">
        <v>11895</v>
      </c>
      <c r="E9979" t="s">
        <v>11896</v>
      </c>
      <c r="F9979" t="s">
        <v>4074</v>
      </c>
      <c r="G9979" t="s">
        <v>399</v>
      </c>
      <c r="H9979">
        <v>190</v>
      </c>
      <c r="J9979" t="s">
        <v>22634</v>
      </c>
      <c r="K9979" s="132" t="str">
        <f>IFERROR(IFERROR(INDEX(Кат!$O:$O,MATCH($C9979,Кат!$I:$I,0)),INDEX(Торг!$L:$L,MATCH($C9979,Торг!$I:$I,0))),"")</f>
        <v/>
      </c>
      <c r="L9979" s="132" t="str">
        <f>IFERROR(IFERROR(INDEX(Кат!$A:$A,MATCH($C9979,Кат!$I:$I,0)),INDEX(Торг!$A:$A,MATCH($C9979,Торг!$I:$I,0))),"")</f>
        <v/>
      </c>
      <c r="M9979" s="132" t="str">
        <f>IFERROR(IFERROR(INDEX(Кат!$B:$B,MATCH($C9979,Кат!$I:$I,0)),INDEX(Торг!$B:$B,MATCH($C9979,Торг!$I:$I,0))),"")</f>
        <v/>
      </c>
      <c r="N9979" s="132" t="str">
        <f t="shared" si="155"/>
        <v>РЕМКОМ RK02020</v>
      </c>
      <c r="O9979" s="132" t="str">
        <f>IFERROR(IFERROR(INDEX(Кат!$B:$B,MATCH($N9979,Кат!$I:$I,0)),INDEX(Торг!$B:$B,MATCH($N9979,Торг!$I:$I,0))),"")</f>
        <v/>
      </c>
    </row>
    <row r="9980" spans="1:15">
      <c r="A9980" t="s">
        <v>21562</v>
      </c>
      <c r="C9980" s="191" t="s">
        <v>11897</v>
      </c>
      <c r="E9980" t="s">
        <v>11898</v>
      </c>
      <c r="F9980" t="s">
        <v>4074</v>
      </c>
      <c r="G9980" t="s">
        <v>399</v>
      </c>
      <c r="H9980">
        <v>140</v>
      </c>
      <c r="J9980" t="s">
        <v>22634</v>
      </c>
      <c r="K9980" s="132" t="str">
        <f>IFERROR(IFERROR(INDEX(Кат!$O:$O,MATCH($C9980,Кат!$I:$I,0)),INDEX(Торг!$L:$L,MATCH($C9980,Торг!$I:$I,0))),"")</f>
        <v/>
      </c>
      <c r="L9980" s="132" t="str">
        <f>IFERROR(IFERROR(INDEX(Кат!$A:$A,MATCH($C9980,Кат!$I:$I,0)),INDEX(Торг!$A:$A,MATCH($C9980,Торг!$I:$I,0))),"")</f>
        <v/>
      </c>
      <c r="M9980" s="132" t="str">
        <f>IFERROR(IFERROR(INDEX(Кат!$B:$B,MATCH($C9980,Кат!$I:$I,0)),INDEX(Торг!$B:$B,MATCH($C9980,Торг!$I:$I,0))),"")</f>
        <v/>
      </c>
      <c r="N9980" s="132" t="str">
        <f t="shared" si="155"/>
        <v>РЕМКОМ RK02019</v>
      </c>
      <c r="O9980" s="132" t="str">
        <f>IFERROR(IFERROR(INDEX(Кат!$B:$B,MATCH($N9980,Кат!$I:$I,0)),INDEX(Торг!$B:$B,MATCH($N9980,Торг!$I:$I,0))),"")</f>
        <v/>
      </c>
    </row>
    <row r="9981" spans="1:15">
      <c r="A9981" t="s">
        <v>21563</v>
      </c>
      <c r="C9981" s="191" t="s">
        <v>11899</v>
      </c>
      <c r="E9981" t="s">
        <v>11900</v>
      </c>
      <c r="F9981" t="s">
        <v>4074</v>
      </c>
      <c r="G9981" t="s">
        <v>399</v>
      </c>
      <c r="H9981">
        <v>140</v>
      </c>
      <c r="J9981" t="s">
        <v>22634</v>
      </c>
      <c r="K9981" s="132" t="str">
        <f>IFERROR(IFERROR(INDEX(Кат!$O:$O,MATCH($C9981,Кат!$I:$I,0)),INDEX(Торг!$L:$L,MATCH($C9981,Торг!$I:$I,0))),"")</f>
        <v/>
      </c>
      <c r="L9981" s="132" t="str">
        <f>IFERROR(IFERROR(INDEX(Кат!$A:$A,MATCH($C9981,Кат!$I:$I,0)),INDEX(Торг!$A:$A,MATCH($C9981,Торг!$I:$I,0))),"")</f>
        <v/>
      </c>
      <c r="M9981" s="132" t="str">
        <f>IFERROR(IFERROR(INDEX(Кат!$B:$B,MATCH($C9981,Кат!$I:$I,0)),INDEX(Торг!$B:$B,MATCH($C9981,Торг!$I:$I,0))),"")</f>
        <v/>
      </c>
      <c r="N9981" s="132" t="str">
        <f t="shared" si="155"/>
        <v>РЕМКОМ RK02016</v>
      </c>
      <c r="O9981" s="132" t="str">
        <f>IFERROR(IFERROR(INDEX(Кат!$B:$B,MATCH($N9981,Кат!$I:$I,0)),INDEX(Торг!$B:$B,MATCH($N9981,Торг!$I:$I,0))),"")</f>
        <v/>
      </c>
    </row>
    <row r="9982" spans="1:15">
      <c r="A9982" t="s">
        <v>21564</v>
      </c>
      <c r="C9982" s="191" t="s">
        <v>11901</v>
      </c>
      <c r="E9982" t="s">
        <v>11902</v>
      </c>
      <c r="F9982" t="s">
        <v>4074</v>
      </c>
      <c r="G9982" t="s">
        <v>399</v>
      </c>
      <c r="H9982">
        <v>270</v>
      </c>
      <c r="J9982" t="s">
        <v>22634</v>
      </c>
      <c r="K9982" s="132" t="str">
        <f>IFERROR(IFERROR(INDEX(Кат!$O:$O,MATCH($C9982,Кат!$I:$I,0)),INDEX(Торг!$L:$L,MATCH($C9982,Торг!$I:$I,0))),"")</f>
        <v/>
      </c>
      <c r="L9982" s="132" t="str">
        <f>IFERROR(IFERROR(INDEX(Кат!$A:$A,MATCH($C9982,Кат!$I:$I,0)),INDEX(Торг!$A:$A,MATCH($C9982,Торг!$I:$I,0))),"")</f>
        <v/>
      </c>
      <c r="M9982" s="132" t="str">
        <f>IFERROR(IFERROR(INDEX(Кат!$B:$B,MATCH($C9982,Кат!$I:$I,0)),INDEX(Торг!$B:$B,MATCH($C9982,Торг!$I:$I,0))),"")</f>
        <v/>
      </c>
      <c r="N9982" s="132" t="str">
        <f t="shared" si="155"/>
        <v>РЕМКОМ RK02021</v>
      </c>
      <c r="O9982" s="132" t="str">
        <f>IFERROR(IFERROR(INDEX(Кат!$B:$B,MATCH($N9982,Кат!$I:$I,0)),INDEX(Торг!$B:$B,MATCH($N9982,Торг!$I:$I,0))),"")</f>
        <v/>
      </c>
    </row>
    <row r="9983" spans="1:15">
      <c r="A9983" t="s">
        <v>21565</v>
      </c>
      <c r="C9983" s="191" t="s">
        <v>11903</v>
      </c>
      <c r="E9983" t="s">
        <v>11904</v>
      </c>
      <c r="F9983" t="s">
        <v>4074</v>
      </c>
      <c r="G9983" t="s">
        <v>399</v>
      </c>
      <c r="H9983">
        <v>140</v>
      </c>
      <c r="J9983" t="s">
        <v>22634</v>
      </c>
      <c r="K9983" s="132" t="str">
        <f>IFERROR(IFERROR(INDEX(Кат!$O:$O,MATCH($C9983,Кат!$I:$I,0)),INDEX(Торг!$L:$L,MATCH($C9983,Торг!$I:$I,0))),"")</f>
        <v/>
      </c>
      <c r="L9983" s="132" t="str">
        <f>IFERROR(IFERROR(INDEX(Кат!$A:$A,MATCH($C9983,Кат!$I:$I,0)),INDEX(Торг!$A:$A,MATCH($C9983,Торг!$I:$I,0))),"")</f>
        <v/>
      </c>
      <c r="M9983" s="132" t="str">
        <f>IFERROR(IFERROR(INDEX(Кат!$B:$B,MATCH($C9983,Кат!$I:$I,0)),INDEX(Торг!$B:$B,MATCH($C9983,Торг!$I:$I,0))),"")</f>
        <v/>
      </c>
      <c r="N9983" s="132" t="str">
        <f t="shared" si="155"/>
        <v>РЕМКОМ RK02017</v>
      </c>
      <c r="O9983" s="132" t="str">
        <f>IFERROR(IFERROR(INDEX(Кат!$B:$B,MATCH($N9983,Кат!$I:$I,0)),INDEX(Торг!$B:$B,MATCH($N9983,Торг!$I:$I,0))),"")</f>
        <v/>
      </c>
    </row>
    <row r="9984" spans="1:15">
      <c r="A9984" t="s">
        <v>21566</v>
      </c>
      <c r="C9984" s="191" t="s">
        <v>11905</v>
      </c>
      <c r="E9984" t="s">
        <v>11906</v>
      </c>
      <c r="F9984" t="s">
        <v>4074</v>
      </c>
      <c r="G9984" t="s">
        <v>399</v>
      </c>
      <c r="H9984">
        <v>140</v>
      </c>
      <c r="J9984" t="s">
        <v>22634</v>
      </c>
      <c r="K9984" s="132" t="str">
        <f>IFERROR(IFERROR(INDEX(Кат!$O:$O,MATCH($C9984,Кат!$I:$I,0)),INDEX(Торг!$L:$L,MATCH($C9984,Торг!$I:$I,0))),"")</f>
        <v/>
      </c>
      <c r="L9984" s="132" t="str">
        <f>IFERROR(IFERROR(INDEX(Кат!$A:$A,MATCH($C9984,Кат!$I:$I,0)),INDEX(Торг!$A:$A,MATCH($C9984,Торг!$I:$I,0))),"")</f>
        <v/>
      </c>
      <c r="M9984" s="132" t="str">
        <f>IFERROR(IFERROR(INDEX(Кат!$B:$B,MATCH($C9984,Кат!$I:$I,0)),INDEX(Торг!$B:$B,MATCH($C9984,Торг!$I:$I,0))),"")</f>
        <v/>
      </c>
      <c r="N9984" s="132" t="str">
        <f t="shared" si="155"/>
        <v>РЕМКОМ RK02018</v>
      </c>
      <c r="O9984" s="132" t="str">
        <f>IFERROR(IFERROR(INDEX(Кат!$B:$B,MATCH($N9984,Кат!$I:$I,0)),INDEX(Торг!$B:$B,MATCH($N9984,Торг!$I:$I,0))),"")</f>
        <v/>
      </c>
    </row>
    <row r="9985" spans="1:15">
      <c r="A9985" t="s">
        <v>21567</v>
      </c>
      <c r="C9985" s="191" t="s">
        <v>13507</v>
      </c>
      <c r="E9985" t="s">
        <v>13508</v>
      </c>
      <c r="F9985" t="s">
        <v>4074</v>
      </c>
      <c r="G9985" t="s">
        <v>399</v>
      </c>
      <c r="H9985">
        <v>560</v>
      </c>
      <c r="J9985" t="s">
        <v>22634</v>
      </c>
      <c r="K9985" s="132" t="str">
        <f>IFERROR(IFERROR(INDEX(Кат!$O:$O,MATCH($C9985,Кат!$I:$I,0)),INDEX(Торг!$L:$L,MATCH($C9985,Торг!$I:$I,0))),"")</f>
        <v/>
      </c>
      <c r="L9985" s="132" t="str">
        <f>IFERROR(IFERROR(INDEX(Кат!$A:$A,MATCH($C9985,Кат!$I:$I,0)),INDEX(Торг!$A:$A,MATCH($C9985,Торг!$I:$I,0))),"")</f>
        <v/>
      </c>
      <c r="M9985" s="132" t="str">
        <f>IFERROR(IFERROR(INDEX(Кат!$B:$B,MATCH($C9985,Кат!$I:$I,0)),INDEX(Торг!$B:$B,MATCH($C9985,Торг!$I:$I,0))),"")</f>
        <v/>
      </c>
      <c r="N9985" s="132" t="str">
        <f t="shared" si="155"/>
        <v>РЕМКОМ RK02039</v>
      </c>
      <c r="O9985" s="132" t="str">
        <f>IFERROR(IFERROR(INDEX(Кат!$B:$B,MATCH($N9985,Кат!$I:$I,0)),INDEX(Торг!$B:$B,MATCH($N9985,Торг!$I:$I,0))),"")</f>
        <v/>
      </c>
    </row>
    <row r="9986" spans="1:15">
      <c r="A9986" t="s">
        <v>21568</v>
      </c>
      <c r="C9986" s="191" t="s">
        <v>11907</v>
      </c>
      <c r="E9986" t="s">
        <v>11908</v>
      </c>
      <c r="F9986" t="s">
        <v>4074</v>
      </c>
      <c r="G9986" t="s">
        <v>399</v>
      </c>
      <c r="H9986">
        <v>370</v>
      </c>
      <c r="J9986" t="s">
        <v>22634</v>
      </c>
      <c r="K9986" s="132" t="str">
        <f>IFERROR(IFERROR(INDEX(Кат!$O:$O,MATCH($C9986,Кат!$I:$I,0)),INDEX(Торг!$L:$L,MATCH($C9986,Торг!$I:$I,0))),"")</f>
        <v/>
      </c>
      <c r="L9986" s="132" t="str">
        <f>IFERROR(IFERROR(INDEX(Кат!$A:$A,MATCH($C9986,Кат!$I:$I,0)),INDEX(Торг!$A:$A,MATCH($C9986,Торг!$I:$I,0))),"")</f>
        <v/>
      </c>
      <c r="M9986" s="132" t="str">
        <f>IFERROR(IFERROR(INDEX(Кат!$B:$B,MATCH($C9986,Кат!$I:$I,0)),INDEX(Торг!$B:$B,MATCH($C9986,Торг!$I:$I,0))),"")</f>
        <v/>
      </c>
      <c r="N9986" s="132" t="str">
        <f t="shared" si="155"/>
        <v>РЕМКОМ RK02023</v>
      </c>
      <c r="O9986" s="132" t="str">
        <f>IFERROR(IFERROR(INDEX(Кат!$B:$B,MATCH($N9986,Кат!$I:$I,0)),INDEX(Торг!$B:$B,MATCH($N9986,Торг!$I:$I,0))),"")</f>
        <v/>
      </c>
    </row>
    <row r="9987" spans="1:15">
      <c r="A9987" t="s">
        <v>21569</v>
      </c>
      <c r="C9987" s="191" t="s">
        <v>11909</v>
      </c>
      <c r="E9987" t="s">
        <v>11910</v>
      </c>
      <c r="F9987" t="s">
        <v>4074</v>
      </c>
      <c r="G9987" t="s">
        <v>399</v>
      </c>
      <c r="H9987">
        <v>370</v>
      </c>
      <c r="J9987" t="s">
        <v>22634</v>
      </c>
      <c r="K9987" s="132" t="str">
        <f>IFERROR(IFERROR(INDEX(Кат!$O:$O,MATCH($C9987,Кат!$I:$I,0)),INDEX(Торг!$L:$L,MATCH($C9987,Торг!$I:$I,0))),"")</f>
        <v/>
      </c>
      <c r="L9987" s="132" t="str">
        <f>IFERROR(IFERROR(INDEX(Кат!$A:$A,MATCH($C9987,Кат!$I:$I,0)),INDEX(Торг!$A:$A,MATCH($C9987,Торг!$I:$I,0))),"")</f>
        <v/>
      </c>
      <c r="M9987" s="132" t="str">
        <f>IFERROR(IFERROR(INDEX(Кат!$B:$B,MATCH($C9987,Кат!$I:$I,0)),INDEX(Торг!$B:$B,MATCH($C9987,Торг!$I:$I,0))),"")</f>
        <v/>
      </c>
      <c r="N9987" s="132" t="str">
        <f t="shared" si="155"/>
        <v>РЕМКОМ RK02024</v>
      </c>
      <c r="O9987" s="132" t="str">
        <f>IFERROR(IFERROR(INDEX(Кат!$B:$B,MATCH($N9987,Кат!$I:$I,0)),INDEX(Торг!$B:$B,MATCH($N9987,Торг!$I:$I,0))),"")</f>
        <v/>
      </c>
    </row>
    <row r="9988" spans="1:15">
      <c r="A9988" t="s">
        <v>21570</v>
      </c>
      <c r="C9988" s="191" t="s">
        <v>11911</v>
      </c>
      <c r="E9988" t="s">
        <v>11912</v>
      </c>
      <c r="F9988" t="s">
        <v>4074</v>
      </c>
      <c r="G9988" t="s">
        <v>399</v>
      </c>
      <c r="H9988">
        <v>370</v>
      </c>
      <c r="J9988" t="s">
        <v>22634</v>
      </c>
      <c r="K9988" s="132" t="str">
        <f>IFERROR(IFERROR(INDEX(Кат!$O:$O,MATCH($C9988,Кат!$I:$I,0)),INDEX(Торг!$L:$L,MATCH($C9988,Торг!$I:$I,0))),"")</f>
        <v/>
      </c>
      <c r="L9988" s="132" t="str">
        <f>IFERROR(IFERROR(INDEX(Кат!$A:$A,MATCH($C9988,Кат!$I:$I,0)),INDEX(Торг!$A:$A,MATCH($C9988,Торг!$I:$I,0))),"")</f>
        <v/>
      </c>
      <c r="M9988" s="132" t="str">
        <f>IFERROR(IFERROR(INDEX(Кат!$B:$B,MATCH($C9988,Кат!$I:$I,0)),INDEX(Торг!$B:$B,MATCH($C9988,Торг!$I:$I,0))),"")</f>
        <v/>
      </c>
      <c r="N9988" s="132" t="str">
        <f t="shared" si="155"/>
        <v>РЕМКОМ RK02022</v>
      </c>
      <c r="O9988" s="132" t="str">
        <f>IFERROR(IFERROR(INDEX(Кат!$B:$B,MATCH($N9988,Кат!$I:$I,0)),INDEX(Торг!$B:$B,MATCH($N9988,Торг!$I:$I,0))),"")</f>
        <v/>
      </c>
    </row>
    <row r="9989" spans="1:15">
      <c r="A9989" t="s">
        <v>21571</v>
      </c>
      <c r="C9989" s="191" t="s">
        <v>13509</v>
      </c>
      <c r="E9989" t="s">
        <v>13510</v>
      </c>
      <c r="F9989" t="s">
        <v>4074</v>
      </c>
      <c r="G9989" t="s">
        <v>399</v>
      </c>
      <c r="H9989">
        <v>510</v>
      </c>
      <c r="J9989" t="s">
        <v>22634</v>
      </c>
      <c r="K9989" s="132" t="str">
        <f>IFERROR(IFERROR(INDEX(Кат!$O:$O,MATCH($C9989,Кат!$I:$I,0)),INDEX(Торг!$L:$L,MATCH($C9989,Торг!$I:$I,0))),"")</f>
        <v/>
      </c>
      <c r="L9989" s="132" t="str">
        <f>IFERROR(IFERROR(INDEX(Кат!$A:$A,MATCH($C9989,Кат!$I:$I,0)),INDEX(Торг!$A:$A,MATCH($C9989,Торг!$I:$I,0))),"")</f>
        <v/>
      </c>
      <c r="M9989" s="132" t="str">
        <f>IFERROR(IFERROR(INDEX(Кат!$B:$B,MATCH($C9989,Кат!$I:$I,0)),INDEX(Торг!$B:$B,MATCH($C9989,Торг!$I:$I,0))),"")</f>
        <v/>
      </c>
      <c r="N9989" s="132" t="str">
        <f t="shared" si="155"/>
        <v>РЕМКОМ RK02040</v>
      </c>
      <c r="O9989" s="132" t="str">
        <f>IFERROR(IFERROR(INDEX(Кат!$B:$B,MATCH($N9989,Кат!$I:$I,0)),INDEX(Торг!$B:$B,MATCH($N9989,Торг!$I:$I,0))),"")</f>
        <v/>
      </c>
    </row>
    <row r="9990" spans="1:15">
      <c r="A9990" t="s">
        <v>21572</v>
      </c>
      <c r="C9990" s="191" t="s">
        <v>11913</v>
      </c>
      <c r="E9990" t="s">
        <v>11914</v>
      </c>
      <c r="F9990" t="s">
        <v>4074</v>
      </c>
      <c r="G9990" t="s">
        <v>399</v>
      </c>
      <c r="H9990">
        <v>510</v>
      </c>
      <c r="J9990" t="s">
        <v>22634</v>
      </c>
      <c r="K9990" s="132" t="str">
        <f>IFERROR(IFERROR(INDEX(Кат!$O:$O,MATCH($C9990,Кат!$I:$I,0)),INDEX(Торг!$L:$L,MATCH($C9990,Торг!$I:$I,0))),"")</f>
        <v/>
      </c>
      <c r="L9990" s="132" t="str">
        <f>IFERROR(IFERROR(INDEX(Кат!$A:$A,MATCH($C9990,Кат!$I:$I,0)),INDEX(Торг!$A:$A,MATCH($C9990,Торг!$I:$I,0))),"")</f>
        <v/>
      </c>
      <c r="M9990" s="132" t="str">
        <f>IFERROR(IFERROR(INDEX(Кат!$B:$B,MATCH($C9990,Кат!$I:$I,0)),INDEX(Торг!$B:$B,MATCH($C9990,Торг!$I:$I,0))),"")</f>
        <v/>
      </c>
      <c r="N9990" s="132" t="str">
        <f t="shared" si="155"/>
        <v>РЕМКОМ RK02041</v>
      </c>
      <c r="O9990" s="132" t="str">
        <f>IFERROR(IFERROR(INDEX(Кат!$B:$B,MATCH($N9990,Кат!$I:$I,0)),INDEX(Торг!$B:$B,MATCH($N9990,Торг!$I:$I,0))),"")</f>
        <v/>
      </c>
    </row>
    <row r="9991" spans="1:15">
      <c r="A9991" t="s">
        <v>21573</v>
      </c>
      <c r="C9991" s="191" t="s">
        <v>11915</v>
      </c>
      <c r="E9991" t="s">
        <v>11916</v>
      </c>
      <c r="F9991" t="s">
        <v>4074</v>
      </c>
      <c r="G9991" t="s">
        <v>399</v>
      </c>
      <c r="H9991">
        <v>470</v>
      </c>
      <c r="J9991" t="s">
        <v>22634</v>
      </c>
      <c r="K9991" s="132" t="str">
        <f>IFERROR(IFERROR(INDEX(Кат!$O:$O,MATCH($C9991,Кат!$I:$I,0)),INDEX(Торг!$L:$L,MATCH($C9991,Торг!$I:$I,0))),"")</f>
        <v/>
      </c>
      <c r="L9991" s="132" t="str">
        <f>IFERROR(IFERROR(INDEX(Кат!$A:$A,MATCH($C9991,Кат!$I:$I,0)),INDEX(Торг!$A:$A,MATCH($C9991,Торг!$I:$I,0))),"")</f>
        <v/>
      </c>
      <c r="M9991" s="132" t="str">
        <f>IFERROR(IFERROR(INDEX(Кат!$B:$B,MATCH($C9991,Кат!$I:$I,0)),INDEX(Торг!$B:$B,MATCH($C9991,Торг!$I:$I,0))),"")</f>
        <v/>
      </c>
      <c r="N9991" s="132" t="str">
        <f t="shared" si="155"/>
        <v>РЕМКОМ RK02033</v>
      </c>
      <c r="O9991" s="132" t="str">
        <f>IFERROR(IFERROR(INDEX(Кат!$B:$B,MATCH($N9991,Кат!$I:$I,0)),INDEX(Торг!$B:$B,MATCH($N9991,Торг!$I:$I,0))),"")</f>
        <v/>
      </c>
    </row>
    <row r="9992" spans="1:15">
      <c r="A9992" t="s">
        <v>21574</v>
      </c>
      <c r="C9992" s="191" t="s">
        <v>11917</v>
      </c>
      <c r="E9992" t="s">
        <v>11918</v>
      </c>
      <c r="F9992" t="s">
        <v>4074</v>
      </c>
      <c r="G9992" t="s">
        <v>399</v>
      </c>
      <c r="H9992">
        <v>470</v>
      </c>
      <c r="J9992" t="s">
        <v>22634</v>
      </c>
      <c r="K9992" s="132" t="str">
        <f>IFERROR(IFERROR(INDEX(Кат!$O:$O,MATCH($C9992,Кат!$I:$I,0)),INDEX(Торг!$L:$L,MATCH($C9992,Торг!$I:$I,0))),"")</f>
        <v/>
      </c>
      <c r="L9992" s="132" t="str">
        <f>IFERROR(IFERROR(INDEX(Кат!$A:$A,MATCH($C9992,Кат!$I:$I,0)),INDEX(Торг!$A:$A,MATCH($C9992,Торг!$I:$I,0))),"")</f>
        <v/>
      </c>
      <c r="M9992" s="132" t="str">
        <f>IFERROR(IFERROR(INDEX(Кат!$B:$B,MATCH($C9992,Кат!$I:$I,0)),INDEX(Торг!$B:$B,MATCH($C9992,Торг!$I:$I,0))),"")</f>
        <v/>
      </c>
      <c r="N9992" s="132" t="str">
        <f t="shared" ref="N9992:N10055" si="156">_xlfn.CONCAT(F9992," ",C9992)</f>
        <v>РЕМКОМ RK02034</v>
      </c>
      <c r="O9992" s="132" t="str">
        <f>IFERROR(IFERROR(INDEX(Кат!$B:$B,MATCH($N9992,Кат!$I:$I,0)),INDEX(Торг!$B:$B,MATCH($N9992,Торг!$I:$I,0))),"")</f>
        <v/>
      </c>
    </row>
    <row r="9993" spans="1:15">
      <c r="A9993" t="s">
        <v>21575</v>
      </c>
      <c r="C9993" s="191" t="s">
        <v>11919</v>
      </c>
      <c r="E9993" t="s">
        <v>11920</v>
      </c>
      <c r="F9993" t="s">
        <v>4074</v>
      </c>
      <c r="G9993" t="s">
        <v>399</v>
      </c>
      <c r="H9993">
        <v>470</v>
      </c>
      <c r="J9993" t="s">
        <v>22634</v>
      </c>
      <c r="K9993" s="132" t="str">
        <f>IFERROR(IFERROR(INDEX(Кат!$O:$O,MATCH($C9993,Кат!$I:$I,0)),INDEX(Торг!$L:$L,MATCH($C9993,Торг!$I:$I,0))),"")</f>
        <v/>
      </c>
      <c r="L9993" s="132" t="str">
        <f>IFERROR(IFERROR(INDEX(Кат!$A:$A,MATCH($C9993,Кат!$I:$I,0)),INDEX(Торг!$A:$A,MATCH($C9993,Торг!$I:$I,0))),"")</f>
        <v/>
      </c>
      <c r="M9993" s="132" t="str">
        <f>IFERROR(IFERROR(INDEX(Кат!$B:$B,MATCH($C9993,Кат!$I:$I,0)),INDEX(Торг!$B:$B,MATCH($C9993,Торг!$I:$I,0))),"")</f>
        <v/>
      </c>
      <c r="N9993" s="132" t="str">
        <f t="shared" si="156"/>
        <v>РЕМКОМ RK02026</v>
      </c>
      <c r="O9993" s="132" t="str">
        <f>IFERROR(IFERROR(INDEX(Кат!$B:$B,MATCH($N9993,Кат!$I:$I,0)),INDEX(Торг!$B:$B,MATCH($N9993,Торг!$I:$I,0))),"")</f>
        <v/>
      </c>
    </row>
    <row r="9994" spans="1:15">
      <c r="A9994" t="s">
        <v>21576</v>
      </c>
      <c r="C9994" s="191" t="s">
        <v>11921</v>
      </c>
      <c r="E9994" t="s">
        <v>11922</v>
      </c>
      <c r="F9994" t="s">
        <v>4074</v>
      </c>
      <c r="G9994" t="s">
        <v>399</v>
      </c>
      <c r="H9994">
        <v>370</v>
      </c>
      <c r="J9994" t="s">
        <v>22634</v>
      </c>
      <c r="K9994" s="132" t="str">
        <f>IFERROR(IFERROR(INDEX(Кат!$O:$O,MATCH($C9994,Кат!$I:$I,0)),INDEX(Торг!$L:$L,MATCH($C9994,Торг!$I:$I,0))),"")</f>
        <v/>
      </c>
      <c r="L9994" s="132" t="str">
        <f>IFERROR(IFERROR(INDEX(Кат!$A:$A,MATCH($C9994,Кат!$I:$I,0)),INDEX(Торг!$A:$A,MATCH($C9994,Торг!$I:$I,0))),"")</f>
        <v/>
      </c>
      <c r="M9994" s="132" t="str">
        <f>IFERROR(IFERROR(INDEX(Кат!$B:$B,MATCH($C9994,Кат!$I:$I,0)),INDEX(Торг!$B:$B,MATCH($C9994,Торг!$I:$I,0))),"")</f>
        <v/>
      </c>
      <c r="N9994" s="132" t="str">
        <f t="shared" si="156"/>
        <v>РЕМКОМ RK02025</v>
      </c>
      <c r="O9994" s="132" t="str">
        <f>IFERROR(IFERROR(INDEX(Кат!$B:$B,MATCH($N9994,Кат!$I:$I,0)),INDEX(Торг!$B:$B,MATCH($N9994,Торг!$I:$I,0))),"")</f>
        <v/>
      </c>
    </row>
    <row r="9995" spans="1:15">
      <c r="A9995" t="s">
        <v>21577</v>
      </c>
      <c r="C9995" s="191" t="s">
        <v>11923</v>
      </c>
      <c r="E9995" t="s">
        <v>11924</v>
      </c>
      <c r="F9995" t="s">
        <v>4074</v>
      </c>
      <c r="G9995" t="s">
        <v>399</v>
      </c>
      <c r="H9995">
        <v>510</v>
      </c>
      <c r="J9995" t="s">
        <v>22634</v>
      </c>
      <c r="K9995" s="132" t="str">
        <f>IFERROR(IFERROR(INDEX(Кат!$O:$O,MATCH($C9995,Кат!$I:$I,0)),INDEX(Торг!$L:$L,MATCH($C9995,Торг!$I:$I,0))),"")</f>
        <v/>
      </c>
      <c r="L9995" s="132" t="str">
        <f>IFERROR(IFERROR(INDEX(Кат!$A:$A,MATCH($C9995,Кат!$I:$I,0)),INDEX(Торг!$A:$A,MATCH($C9995,Торг!$I:$I,0))),"")</f>
        <v/>
      </c>
      <c r="M9995" s="132" t="str">
        <f>IFERROR(IFERROR(INDEX(Кат!$B:$B,MATCH($C9995,Кат!$I:$I,0)),INDEX(Торг!$B:$B,MATCH($C9995,Торг!$I:$I,0))),"")</f>
        <v/>
      </c>
      <c r="N9995" s="132" t="str">
        <f t="shared" si="156"/>
        <v>РЕМКОМ RK02042</v>
      </c>
      <c r="O9995" s="132" t="str">
        <f>IFERROR(IFERROR(INDEX(Кат!$B:$B,MATCH($N9995,Кат!$I:$I,0)),INDEX(Торг!$B:$B,MATCH($N9995,Торг!$I:$I,0))),"")</f>
        <v/>
      </c>
    </row>
    <row r="9996" spans="1:15">
      <c r="A9996" t="s">
        <v>21578</v>
      </c>
      <c r="C9996" s="191" t="s">
        <v>11925</v>
      </c>
      <c r="E9996" t="s">
        <v>11926</v>
      </c>
      <c r="F9996" t="s">
        <v>4074</v>
      </c>
      <c r="G9996" t="s">
        <v>399</v>
      </c>
      <c r="H9996">
        <v>510</v>
      </c>
      <c r="J9996" t="s">
        <v>22634</v>
      </c>
      <c r="K9996" s="132" t="str">
        <f>IFERROR(IFERROR(INDEX(Кат!$O:$O,MATCH($C9996,Кат!$I:$I,0)),INDEX(Торг!$L:$L,MATCH($C9996,Торг!$I:$I,0))),"")</f>
        <v/>
      </c>
      <c r="L9996" s="132" t="str">
        <f>IFERROR(IFERROR(INDEX(Кат!$A:$A,MATCH($C9996,Кат!$I:$I,0)),INDEX(Торг!$A:$A,MATCH($C9996,Торг!$I:$I,0))),"")</f>
        <v/>
      </c>
      <c r="M9996" s="132" t="str">
        <f>IFERROR(IFERROR(INDEX(Кат!$B:$B,MATCH($C9996,Кат!$I:$I,0)),INDEX(Торг!$B:$B,MATCH($C9996,Торг!$I:$I,0))),"")</f>
        <v/>
      </c>
      <c r="N9996" s="132" t="str">
        <f t="shared" si="156"/>
        <v>РЕМКОМ RK02043</v>
      </c>
      <c r="O9996" s="132" t="str">
        <f>IFERROR(IFERROR(INDEX(Кат!$B:$B,MATCH($N9996,Кат!$I:$I,0)),INDEX(Торг!$B:$B,MATCH($N9996,Торг!$I:$I,0))),"")</f>
        <v/>
      </c>
    </row>
    <row r="9997" spans="1:15">
      <c r="A9997" t="s">
        <v>21579</v>
      </c>
      <c r="C9997" s="191" t="s">
        <v>11927</v>
      </c>
      <c r="E9997" t="s">
        <v>11928</v>
      </c>
      <c r="F9997" t="s">
        <v>4074</v>
      </c>
      <c r="G9997" t="s">
        <v>399</v>
      </c>
      <c r="H9997">
        <v>370</v>
      </c>
      <c r="J9997" t="s">
        <v>22634</v>
      </c>
      <c r="K9997" s="132" t="str">
        <f>IFERROR(IFERROR(INDEX(Кат!$O:$O,MATCH($C9997,Кат!$I:$I,0)),INDEX(Торг!$L:$L,MATCH($C9997,Торг!$I:$I,0))),"")</f>
        <v/>
      </c>
      <c r="L9997" s="132" t="str">
        <f>IFERROR(IFERROR(INDEX(Кат!$A:$A,MATCH($C9997,Кат!$I:$I,0)),INDEX(Торг!$A:$A,MATCH($C9997,Торг!$I:$I,0))),"")</f>
        <v/>
      </c>
      <c r="M9997" s="132" t="str">
        <f>IFERROR(IFERROR(INDEX(Кат!$B:$B,MATCH($C9997,Кат!$I:$I,0)),INDEX(Торг!$B:$B,MATCH($C9997,Торг!$I:$I,0))),"")</f>
        <v/>
      </c>
      <c r="N9997" s="132" t="str">
        <f t="shared" si="156"/>
        <v>РЕМКОМ RK02027</v>
      </c>
      <c r="O9997" s="132" t="str">
        <f>IFERROR(IFERROR(INDEX(Кат!$B:$B,MATCH($N9997,Кат!$I:$I,0)),INDEX(Торг!$B:$B,MATCH($N9997,Торг!$I:$I,0))),"")</f>
        <v/>
      </c>
    </row>
    <row r="9998" spans="1:15">
      <c r="A9998" t="s">
        <v>21580</v>
      </c>
      <c r="C9998" s="191" t="s">
        <v>11929</v>
      </c>
      <c r="E9998" t="s">
        <v>11930</v>
      </c>
      <c r="F9998" t="s">
        <v>4074</v>
      </c>
      <c r="G9998" t="s">
        <v>399</v>
      </c>
      <c r="H9998">
        <v>370</v>
      </c>
      <c r="J9998" t="s">
        <v>22634</v>
      </c>
      <c r="K9998" s="132" t="str">
        <f>IFERROR(IFERROR(INDEX(Кат!$O:$O,MATCH($C9998,Кат!$I:$I,0)),INDEX(Торг!$L:$L,MATCH($C9998,Торг!$I:$I,0))),"")</f>
        <v/>
      </c>
      <c r="L9998" s="132" t="str">
        <f>IFERROR(IFERROR(INDEX(Кат!$A:$A,MATCH($C9998,Кат!$I:$I,0)),INDEX(Торг!$A:$A,MATCH($C9998,Торг!$I:$I,0))),"")</f>
        <v/>
      </c>
      <c r="M9998" s="132" t="str">
        <f>IFERROR(IFERROR(INDEX(Кат!$B:$B,MATCH($C9998,Кат!$I:$I,0)),INDEX(Торг!$B:$B,MATCH($C9998,Торг!$I:$I,0))),"")</f>
        <v/>
      </c>
      <c r="N9998" s="132" t="str">
        <f t="shared" si="156"/>
        <v>РЕМКОМ RK02030</v>
      </c>
      <c r="O9998" s="132" t="str">
        <f>IFERROR(IFERROR(INDEX(Кат!$B:$B,MATCH($N9998,Кат!$I:$I,0)),INDEX(Торг!$B:$B,MATCH($N9998,Торг!$I:$I,0))),"")</f>
        <v/>
      </c>
    </row>
    <row r="9999" spans="1:15">
      <c r="A9999" t="s">
        <v>21581</v>
      </c>
      <c r="C9999" s="191" t="s">
        <v>11931</v>
      </c>
      <c r="E9999" t="s">
        <v>11932</v>
      </c>
      <c r="F9999" t="s">
        <v>4074</v>
      </c>
      <c r="G9999" t="s">
        <v>399</v>
      </c>
      <c r="H9999">
        <v>370</v>
      </c>
      <c r="J9999" t="s">
        <v>22634</v>
      </c>
      <c r="K9999" s="132" t="str">
        <f>IFERROR(IFERROR(INDEX(Кат!$O:$O,MATCH($C9999,Кат!$I:$I,0)),INDEX(Торг!$L:$L,MATCH($C9999,Торг!$I:$I,0))),"")</f>
        <v/>
      </c>
      <c r="L9999" s="132" t="str">
        <f>IFERROR(IFERROR(INDEX(Кат!$A:$A,MATCH($C9999,Кат!$I:$I,0)),INDEX(Торг!$A:$A,MATCH($C9999,Торг!$I:$I,0))),"")</f>
        <v/>
      </c>
      <c r="M9999" s="132" t="str">
        <f>IFERROR(IFERROR(INDEX(Кат!$B:$B,MATCH($C9999,Кат!$I:$I,0)),INDEX(Торг!$B:$B,MATCH($C9999,Торг!$I:$I,0))),"")</f>
        <v/>
      </c>
      <c r="N9999" s="132" t="str">
        <f t="shared" si="156"/>
        <v>РЕМКОМ RK02029</v>
      </c>
      <c r="O9999" s="132" t="str">
        <f>IFERROR(IFERROR(INDEX(Кат!$B:$B,MATCH($N9999,Кат!$I:$I,0)),INDEX(Торг!$B:$B,MATCH($N9999,Торг!$I:$I,0))),"")</f>
        <v/>
      </c>
    </row>
    <row r="10000" spans="1:15">
      <c r="A10000" t="s">
        <v>21582</v>
      </c>
      <c r="C10000" s="191" t="s">
        <v>4083</v>
      </c>
      <c r="E10000" t="s">
        <v>4084</v>
      </c>
      <c r="F10000" t="s">
        <v>4074</v>
      </c>
      <c r="G10000" t="s">
        <v>399</v>
      </c>
      <c r="H10000">
        <v>370</v>
      </c>
      <c r="J10000" t="s">
        <v>22634</v>
      </c>
      <c r="K10000" s="132" t="str">
        <f>IFERROR(IFERROR(INDEX(Кат!$O:$O,MATCH($C10000,Кат!$I:$I,0)),INDEX(Торг!$L:$L,MATCH($C10000,Торг!$I:$I,0))),"")</f>
        <v/>
      </c>
      <c r="L10000" s="132" t="str">
        <f>IFERROR(IFERROR(INDEX(Кат!$A:$A,MATCH($C10000,Кат!$I:$I,0)),INDEX(Торг!$A:$A,MATCH($C10000,Торг!$I:$I,0))),"")</f>
        <v/>
      </c>
      <c r="M10000" s="132" t="str">
        <f>IFERROR(IFERROR(INDEX(Кат!$B:$B,MATCH($C10000,Кат!$I:$I,0)),INDEX(Торг!$B:$B,MATCH($C10000,Торг!$I:$I,0))),"")</f>
        <v/>
      </c>
      <c r="N10000" s="132" t="str">
        <f t="shared" si="156"/>
        <v>РЕМКОМ RK02032</v>
      </c>
      <c r="O10000" s="132" t="str">
        <f>IFERROR(IFERROR(INDEX(Кат!$B:$B,MATCH($N10000,Кат!$I:$I,0)),INDEX(Торг!$B:$B,MATCH($N10000,Торг!$I:$I,0))),"")</f>
        <v/>
      </c>
    </row>
    <row r="10001" spans="1:15">
      <c r="A10001" t="s">
        <v>21583</v>
      </c>
      <c r="C10001" s="191" t="s">
        <v>11933</v>
      </c>
      <c r="E10001" t="s">
        <v>11934</v>
      </c>
      <c r="F10001" t="s">
        <v>4074</v>
      </c>
      <c r="G10001" t="s">
        <v>399</v>
      </c>
      <c r="H10001">
        <v>370</v>
      </c>
      <c r="J10001" t="s">
        <v>22634</v>
      </c>
      <c r="K10001" s="132" t="str">
        <f>IFERROR(IFERROR(INDEX(Кат!$O:$O,MATCH($C10001,Кат!$I:$I,0)),INDEX(Торг!$L:$L,MATCH($C10001,Торг!$I:$I,0))),"")</f>
        <v/>
      </c>
      <c r="L10001" s="132" t="str">
        <f>IFERROR(IFERROR(INDEX(Кат!$A:$A,MATCH($C10001,Кат!$I:$I,0)),INDEX(Торг!$A:$A,MATCH($C10001,Торг!$I:$I,0))),"")</f>
        <v/>
      </c>
      <c r="M10001" s="132" t="str">
        <f>IFERROR(IFERROR(INDEX(Кат!$B:$B,MATCH($C10001,Кат!$I:$I,0)),INDEX(Торг!$B:$B,MATCH($C10001,Торг!$I:$I,0))),"")</f>
        <v/>
      </c>
      <c r="N10001" s="132" t="str">
        <f t="shared" si="156"/>
        <v>РЕМКОМ RK02031</v>
      </c>
      <c r="O10001" s="132" t="str">
        <f>IFERROR(IFERROR(INDEX(Кат!$B:$B,MATCH($N10001,Кат!$I:$I,0)),INDEX(Торг!$B:$B,MATCH($N10001,Торг!$I:$I,0))),"")</f>
        <v/>
      </c>
    </row>
    <row r="10002" spans="1:15">
      <c r="A10002" t="s">
        <v>21584</v>
      </c>
      <c r="C10002" s="191" t="s">
        <v>11935</v>
      </c>
      <c r="E10002" t="s">
        <v>11936</v>
      </c>
      <c r="F10002" t="s">
        <v>4074</v>
      </c>
      <c r="G10002" t="s">
        <v>399</v>
      </c>
      <c r="H10002">
        <v>370</v>
      </c>
      <c r="J10002" t="s">
        <v>22634</v>
      </c>
      <c r="K10002" s="132" t="str">
        <f>IFERROR(IFERROR(INDEX(Кат!$O:$O,MATCH($C10002,Кат!$I:$I,0)),INDEX(Торг!$L:$L,MATCH($C10002,Торг!$I:$I,0))),"")</f>
        <v/>
      </c>
      <c r="L10002" s="132" t="str">
        <f>IFERROR(IFERROR(INDEX(Кат!$A:$A,MATCH($C10002,Кат!$I:$I,0)),INDEX(Торг!$A:$A,MATCH($C10002,Торг!$I:$I,0))),"")</f>
        <v/>
      </c>
      <c r="M10002" s="132" t="str">
        <f>IFERROR(IFERROR(INDEX(Кат!$B:$B,MATCH($C10002,Кат!$I:$I,0)),INDEX(Торг!$B:$B,MATCH($C10002,Торг!$I:$I,0))),"")</f>
        <v/>
      </c>
      <c r="N10002" s="132" t="str">
        <f t="shared" si="156"/>
        <v>РЕМКОМ RK02028</v>
      </c>
      <c r="O10002" s="132" t="str">
        <f>IFERROR(IFERROR(INDEX(Кат!$B:$B,MATCH($N10002,Кат!$I:$I,0)),INDEX(Торг!$B:$B,MATCH($N10002,Торг!$I:$I,0))),"")</f>
        <v/>
      </c>
    </row>
    <row r="10003" spans="1:15">
      <c r="A10003" t="s">
        <v>21585</v>
      </c>
      <c r="C10003" s="191" t="s">
        <v>11937</v>
      </c>
      <c r="E10003" t="s">
        <v>11938</v>
      </c>
      <c r="F10003" t="s">
        <v>4074</v>
      </c>
      <c r="G10003" t="s">
        <v>399</v>
      </c>
      <c r="H10003">
        <v>510</v>
      </c>
      <c r="J10003" t="s">
        <v>22634</v>
      </c>
      <c r="K10003" s="132" t="str">
        <f>IFERROR(IFERROR(INDEX(Кат!$O:$O,MATCH($C10003,Кат!$I:$I,0)),INDEX(Торг!$L:$L,MATCH($C10003,Торг!$I:$I,0))),"")</f>
        <v/>
      </c>
      <c r="L10003" s="132" t="str">
        <f>IFERROR(IFERROR(INDEX(Кат!$A:$A,MATCH($C10003,Кат!$I:$I,0)),INDEX(Торг!$A:$A,MATCH($C10003,Торг!$I:$I,0))),"")</f>
        <v/>
      </c>
      <c r="M10003" s="132" t="str">
        <f>IFERROR(IFERROR(INDEX(Кат!$B:$B,MATCH($C10003,Кат!$I:$I,0)),INDEX(Торг!$B:$B,MATCH($C10003,Торг!$I:$I,0))),"")</f>
        <v/>
      </c>
      <c r="N10003" s="132" t="str">
        <f t="shared" si="156"/>
        <v>РЕМКОМ RK02044</v>
      </c>
      <c r="O10003" s="132" t="str">
        <f>IFERROR(IFERROR(INDEX(Кат!$B:$B,MATCH($N10003,Кат!$I:$I,0)),INDEX(Торг!$B:$B,MATCH($N10003,Торг!$I:$I,0))),"")</f>
        <v/>
      </c>
    </row>
    <row r="10004" spans="1:15">
      <c r="A10004" t="s">
        <v>21586</v>
      </c>
      <c r="C10004" s="191" t="s">
        <v>11939</v>
      </c>
      <c r="E10004" t="s">
        <v>11940</v>
      </c>
      <c r="F10004" t="s">
        <v>4074</v>
      </c>
      <c r="G10004" t="s">
        <v>399</v>
      </c>
      <c r="H10004">
        <v>510</v>
      </c>
      <c r="J10004" t="s">
        <v>22634</v>
      </c>
      <c r="K10004" s="132" t="str">
        <f>IFERROR(IFERROR(INDEX(Кат!$O:$O,MATCH($C10004,Кат!$I:$I,0)),INDEX(Торг!$L:$L,MATCH($C10004,Торг!$I:$I,0))),"")</f>
        <v/>
      </c>
      <c r="L10004" s="132" t="str">
        <f>IFERROR(IFERROR(INDEX(Кат!$A:$A,MATCH($C10004,Кат!$I:$I,0)),INDEX(Торг!$A:$A,MATCH($C10004,Торг!$I:$I,0))),"")</f>
        <v/>
      </c>
      <c r="M10004" s="132" t="str">
        <f>IFERROR(IFERROR(INDEX(Кат!$B:$B,MATCH($C10004,Кат!$I:$I,0)),INDEX(Торг!$B:$B,MATCH($C10004,Торг!$I:$I,0))),"")</f>
        <v/>
      </c>
      <c r="N10004" s="132" t="str">
        <f t="shared" si="156"/>
        <v>РЕМКОМ RK02045</v>
      </c>
      <c r="O10004" s="132" t="str">
        <f>IFERROR(IFERROR(INDEX(Кат!$B:$B,MATCH($N10004,Кат!$I:$I,0)),INDEX(Торг!$B:$B,MATCH($N10004,Торг!$I:$I,0))),"")</f>
        <v/>
      </c>
    </row>
    <row r="10005" spans="1:15">
      <c r="A10005" t="s">
        <v>21587</v>
      </c>
      <c r="C10005" s="191" t="s">
        <v>11941</v>
      </c>
      <c r="E10005" t="s">
        <v>11942</v>
      </c>
      <c r="F10005" t="s">
        <v>4074</v>
      </c>
      <c r="G10005" t="s">
        <v>399</v>
      </c>
      <c r="H10005">
        <v>370</v>
      </c>
      <c r="J10005" t="s">
        <v>22634</v>
      </c>
      <c r="K10005" s="132" t="str">
        <f>IFERROR(IFERROR(INDEX(Кат!$O:$O,MATCH($C10005,Кат!$I:$I,0)),INDEX(Торг!$L:$L,MATCH($C10005,Торг!$I:$I,0))),"")</f>
        <v/>
      </c>
      <c r="L10005" s="132" t="str">
        <f>IFERROR(IFERROR(INDEX(Кат!$A:$A,MATCH($C10005,Кат!$I:$I,0)),INDEX(Торг!$A:$A,MATCH($C10005,Торг!$I:$I,0))),"")</f>
        <v/>
      </c>
      <c r="M10005" s="132" t="str">
        <f>IFERROR(IFERROR(INDEX(Кат!$B:$B,MATCH($C10005,Кат!$I:$I,0)),INDEX(Торг!$B:$B,MATCH($C10005,Торг!$I:$I,0))),"")</f>
        <v/>
      </c>
      <c r="N10005" s="132" t="str">
        <f t="shared" si="156"/>
        <v>РЕМКОМ RK02035</v>
      </c>
      <c r="O10005" s="132" t="str">
        <f>IFERROR(IFERROR(INDEX(Кат!$B:$B,MATCH($N10005,Кат!$I:$I,0)),INDEX(Торг!$B:$B,MATCH($N10005,Торг!$I:$I,0))),"")</f>
        <v/>
      </c>
    </row>
    <row r="10006" spans="1:15">
      <c r="A10006" t="s">
        <v>21588</v>
      </c>
      <c r="C10006" s="191" t="s">
        <v>11943</v>
      </c>
      <c r="E10006" t="s">
        <v>11944</v>
      </c>
      <c r="F10006" t="s">
        <v>4074</v>
      </c>
      <c r="G10006" t="s">
        <v>399</v>
      </c>
      <c r="H10006">
        <v>370</v>
      </c>
      <c r="J10006" t="s">
        <v>22634</v>
      </c>
      <c r="K10006" s="132" t="str">
        <f>IFERROR(IFERROR(INDEX(Кат!$O:$O,MATCH($C10006,Кат!$I:$I,0)),INDEX(Торг!$L:$L,MATCH($C10006,Торг!$I:$I,0))),"")</f>
        <v/>
      </c>
      <c r="L10006" s="132" t="str">
        <f>IFERROR(IFERROR(INDEX(Кат!$A:$A,MATCH($C10006,Кат!$I:$I,0)),INDEX(Торг!$A:$A,MATCH($C10006,Торг!$I:$I,0))),"")</f>
        <v/>
      </c>
      <c r="M10006" s="132" t="str">
        <f>IFERROR(IFERROR(INDEX(Кат!$B:$B,MATCH($C10006,Кат!$I:$I,0)),INDEX(Торг!$B:$B,MATCH($C10006,Торг!$I:$I,0))),"")</f>
        <v/>
      </c>
      <c r="N10006" s="132" t="str">
        <f t="shared" si="156"/>
        <v>РЕМКОМ RK02036</v>
      </c>
      <c r="O10006" s="132" t="str">
        <f>IFERROR(IFERROR(INDEX(Кат!$B:$B,MATCH($N10006,Кат!$I:$I,0)),INDEX(Торг!$B:$B,MATCH($N10006,Торг!$I:$I,0))),"")</f>
        <v/>
      </c>
    </row>
    <row r="10007" spans="1:15">
      <c r="A10007" t="s">
        <v>21589</v>
      </c>
      <c r="C10007" s="191" t="s">
        <v>11945</v>
      </c>
      <c r="E10007" t="s">
        <v>11946</v>
      </c>
      <c r="F10007" t="s">
        <v>4074</v>
      </c>
      <c r="G10007" t="s">
        <v>399</v>
      </c>
      <c r="H10007">
        <v>370</v>
      </c>
      <c r="J10007" t="s">
        <v>22634</v>
      </c>
      <c r="K10007" s="132" t="str">
        <f>IFERROR(IFERROR(INDEX(Кат!$O:$O,MATCH($C10007,Кат!$I:$I,0)),INDEX(Торг!$L:$L,MATCH($C10007,Торг!$I:$I,0))),"")</f>
        <v/>
      </c>
      <c r="L10007" s="132" t="str">
        <f>IFERROR(IFERROR(INDEX(Кат!$A:$A,MATCH($C10007,Кат!$I:$I,0)),INDEX(Торг!$A:$A,MATCH($C10007,Торг!$I:$I,0))),"")</f>
        <v/>
      </c>
      <c r="M10007" s="132" t="str">
        <f>IFERROR(IFERROR(INDEX(Кат!$B:$B,MATCH($C10007,Кат!$I:$I,0)),INDEX(Торг!$B:$B,MATCH($C10007,Торг!$I:$I,0))),"")</f>
        <v/>
      </c>
      <c r="N10007" s="132" t="str">
        <f t="shared" si="156"/>
        <v>РЕМКОМ RK02037</v>
      </c>
      <c r="O10007" s="132" t="str">
        <f>IFERROR(IFERROR(INDEX(Кат!$B:$B,MATCH($N10007,Кат!$I:$I,0)),INDEX(Торг!$B:$B,MATCH($N10007,Торг!$I:$I,0))),"")</f>
        <v/>
      </c>
    </row>
    <row r="10008" spans="1:15">
      <c r="A10008" t="s">
        <v>21590</v>
      </c>
      <c r="C10008" s="191" t="s">
        <v>11947</v>
      </c>
      <c r="E10008" t="s">
        <v>11948</v>
      </c>
      <c r="F10008" t="s">
        <v>4074</v>
      </c>
      <c r="G10008" t="s">
        <v>399</v>
      </c>
      <c r="H10008">
        <v>370</v>
      </c>
      <c r="J10008" t="s">
        <v>22634</v>
      </c>
      <c r="K10008" s="132" t="str">
        <f>IFERROR(IFERROR(INDEX(Кат!$O:$O,MATCH($C10008,Кат!$I:$I,0)),INDEX(Торг!$L:$L,MATCH($C10008,Торг!$I:$I,0))),"")</f>
        <v/>
      </c>
      <c r="L10008" s="132" t="str">
        <f>IFERROR(IFERROR(INDEX(Кат!$A:$A,MATCH($C10008,Кат!$I:$I,0)),INDEX(Торг!$A:$A,MATCH($C10008,Торг!$I:$I,0))),"")</f>
        <v/>
      </c>
      <c r="M10008" s="132" t="str">
        <f>IFERROR(IFERROR(INDEX(Кат!$B:$B,MATCH($C10008,Кат!$I:$I,0)),INDEX(Торг!$B:$B,MATCH($C10008,Торг!$I:$I,0))),"")</f>
        <v/>
      </c>
      <c r="N10008" s="132" t="str">
        <f t="shared" si="156"/>
        <v>РЕМКОМ RK02038</v>
      </c>
      <c r="O10008" s="132" t="str">
        <f>IFERROR(IFERROR(INDEX(Кат!$B:$B,MATCH($N10008,Кат!$I:$I,0)),INDEX(Торг!$B:$B,MATCH($N10008,Торг!$I:$I,0))),"")</f>
        <v/>
      </c>
    </row>
    <row r="10009" spans="1:15">
      <c r="A10009" t="s">
        <v>21591</v>
      </c>
      <c r="C10009" s="191" t="s">
        <v>11949</v>
      </c>
      <c r="E10009" t="s">
        <v>11950</v>
      </c>
      <c r="F10009" t="s">
        <v>4074</v>
      </c>
      <c r="G10009" t="s">
        <v>399</v>
      </c>
      <c r="H10009">
        <v>180</v>
      </c>
      <c r="J10009" t="s">
        <v>22634</v>
      </c>
      <c r="K10009" s="132" t="str">
        <f>IFERROR(IFERROR(INDEX(Кат!$O:$O,MATCH($C10009,Кат!$I:$I,0)),INDEX(Торг!$L:$L,MATCH($C10009,Торг!$I:$I,0))),"")</f>
        <v/>
      </c>
      <c r="L10009" s="132" t="str">
        <f>IFERROR(IFERROR(INDEX(Кат!$A:$A,MATCH($C10009,Кат!$I:$I,0)),INDEX(Торг!$A:$A,MATCH($C10009,Торг!$I:$I,0))),"")</f>
        <v/>
      </c>
      <c r="M10009" s="132" t="str">
        <f>IFERROR(IFERROR(INDEX(Кат!$B:$B,MATCH($C10009,Кат!$I:$I,0)),INDEX(Торг!$B:$B,MATCH($C10009,Торг!$I:$I,0))),"")</f>
        <v/>
      </c>
      <c r="N10009" s="132" t="str">
        <f t="shared" si="156"/>
        <v>РЕМКОМ RK02007</v>
      </c>
      <c r="O10009" s="132" t="str">
        <f>IFERROR(IFERROR(INDEX(Кат!$B:$B,MATCH($N10009,Кат!$I:$I,0)),INDEX(Торг!$B:$B,MATCH($N10009,Торг!$I:$I,0))),"")</f>
        <v/>
      </c>
    </row>
    <row r="10010" spans="1:15">
      <c r="A10010" t="s">
        <v>21592</v>
      </c>
      <c r="C10010" s="191" t="s">
        <v>11951</v>
      </c>
      <c r="E10010" t="s">
        <v>11952</v>
      </c>
      <c r="F10010" t="s">
        <v>4074</v>
      </c>
      <c r="G10010" t="s">
        <v>399</v>
      </c>
      <c r="H10010">
        <v>180</v>
      </c>
      <c r="J10010" t="s">
        <v>22634</v>
      </c>
      <c r="K10010" s="132" t="str">
        <f>IFERROR(IFERROR(INDEX(Кат!$O:$O,MATCH($C10010,Кат!$I:$I,0)),INDEX(Торг!$L:$L,MATCH($C10010,Торг!$I:$I,0))),"")</f>
        <v/>
      </c>
      <c r="L10010" s="132" t="str">
        <f>IFERROR(IFERROR(INDEX(Кат!$A:$A,MATCH($C10010,Кат!$I:$I,0)),INDEX(Торг!$A:$A,MATCH($C10010,Торг!$I:$I,0))),"")</f>
        <v/>
      </c>
      <c r="M10010" s="132" t="str">
        <f>IFERROR(IFERROR(INDEX(Кат!$B:$B,MATCH($C10010,Кат!$I:$I,0)),INDEX(Торг!$B:$B,MATCH($C10010,Торг!$I:$I,0))),"")</f>
        <v/>
      </c>
      <c r="N10010" s="132" t="str">
        <f t="shared" si="156"/>
        <v>РЕМКОМ RK02008</v>
      </c>
      <c r="O10010" s="132" t="str">
        <f>IFERROR(IFERROR(INDEX(Кат!$B:$B,MATCH($N10010,Кат!$I:$I,0)),INDEX(Торг!$B:$B,MATCH($N10010,Торг!$I:$I,0))),"")</f>
        <v/>
      </c>
    </row>
    <row r="10011" spans="1:15">
      <c r="A10011" t="s">
        <v>24827</v>
      </c>
      <c r="C10011" s="191"/>
      <c r="E10011" t="s">
        <v>24828</v>
      </c>
      <c r="J10011" t="s">
        <v>22634</v>
      </c>
      <c r="K10011" s="132" t="str">
        <f>IFERROR(IFERROR(INDEX(Кат!$O:$O,MATCH($C10011,Кат!$I:$I,0)),INDEX(Торг!$L:$L,MATCH($C10011,Торг!$I:$I,0))),"")</f>
        <v/>
      </c>
      <c r="L10011" s="132" t="str">
        <f>IFERROR(IFERROR(INDEX(Кат!$A:$A,MATCH($C10011,Кат!$I:$I,0)),INDEX(Торг!$A:$A,MATCH($C10011,Торг!$I:$I,0))),"")</f>
        <v/>
      </c>
      <c r="M10011" s="132" t="str">
        <f>IFERROR(IFERROR(INDEX(Кат!$B:$B,MATCH($C10011,Кат!$I:$I,0)),INDEX(Торг!$B:$B,MATCH($C10011,Торг!$I:$I,0))),"")</f>
        <v/>
      </c>
      <c r="N10011" s="132" t="str">
        <f t="shared" si="156"/>
        <v xml:space="preserve"> </v>
      </c>
      <c r="O10011" s="132" t="str">
        <f>IFERROR(IFERROR(INDEX(Кат!$B:$B,MATCH($N10011,Кат!$I:$I,0)),INDEX(Торг!$B:$B,MATCH($N10011,Торг!$I:$I,0))),"")</f>
        <v/>
      </c>
    </row>
    <row r="10012" spans="1:15">
      <c r="A10012" t="s">
        <v>21593</v>
      </c>
      <c r="C10012" s="191" t="s">
        <v>11953</v>
      </c>
      <c r="E10012" t="s">
        <v>11954</v>
      </c>
      <c r="F10012" t="s">
        <v>4074</v>
      </c>
      <c r="G10012" t="s">
        <v>399</v>
      </c>
      <c r="H10012">
        <v>1260</v>
      </c>
      <c r="J10012" t="s">
        <v>22634</v>
      </c>
      <c r="K10012" s="132" t="str">
        <f>IFERROR(IFERROR(INDEX(Кат!$O:$O,MATCH($C10012,Кат!$I:$I,0)),INDEX(Торг!$L:$L,MATCH($C10012,Торг!$I:$I,0))),"")</f>
        <v/>
      </c>
      <c r="L10012" s="132" t="str">
        <f>IFERROR(IFERROR(INDEX(Кат!$A:$A,MATCH($C10012,Кат!$I:$I,0)),INDEX(Торг!$A:$A,MATCH($C10012,Торг!$I:$I,0))),"")</f>
        <v/>
      </c>
      <c r="M10012" s="132" t="str">
        <f>IFERROR(IFERROR(INDEX(Кат!$B:$B,MATCH($C10012,Кат!$I:$I,0)),INDEX(Торг!$B:$B,MATCH($C10012,Торг!$I:$I,0))),"")</f>
        <v/>
      </c>
      <c r="N10012" s="132" t="str">
        <f t="shared" si="156"/>
        <v>РЕМКОМ RK07001</v>
      </c>
      <c r="O10012" s="132" t="str">
        <f>IFERROR(IFERROR(INDEX(Кат!$B:$B,MATCH($N10012,Кат!$I:$I,0)),INDEX(Торг!$B:$B,MATCH($N10012,Торг!$I:$I,0))),"")</f>
        <v/>
      </c>
    </row>
    <row r="10013" spans="1:15">
      <c r="A10013" t="s">
        <v>21594</v>
      </c>
      <c r="C10013" s="191" t="s">
        <v>11955</v>
      </c>
      <c r="E10013" t="s">
        <v>11956</v>
      </c>
      <c r="F10013" t="s">
        <v>4074</v>
      </c>
      <c r="G10013" t="s">
        <v>375</v>
      </c>
      <c r="H10013">
        <v>2860</v>
      </c>
      <c r="J10013" t="s">
        <v>22634</v>
      </c>
      <c r="K10013" s="132" t="str">
        <f>IFERROR(IFERROR(INDEX(Кат!$O:$O,MATCH($C10013,Кат!$I:$I,0)),INDEX(Торг!$L:$L,MATCH($C10013,Торг!$I:$I,0))),"")</f>
        <v/>
      </c>
      <c r="L10013" s="132" t="str">
        <f>IFERROR(IFERROR(INDEX(Кат!$A:$A,MATCH($C10013,Кат!$I:$I,0)),INDEX(Торг!$A:$A,MATCH($C10013,Торг!$I:$I,0))),"")</f>
        <v/>
      </c>
      <c r="M10013" s="132" t="str">
        <f>IFERROR(IFERROR(INDEX(Кат!$B:$B,MATCH($C10013,Кат!$I:$I,0)),INDEX(Торг!$B:$B,MATCH($C10013,Торг!$I:$I,0))),"")</f>
        <v/>
      </c>
      <c r="N10013" s="132" t="str">
        <f t="shared" si="156"/>
        <v>РЕМКОМ RK07002</v>
      </c>
      <c r="O10013" s="132" t="str">
        <f>IFERROR(IFERROR(INDEX(Кат!$B:$B,MATCH($N10013,Кат!$I:$I,0)),INDEX(Торг!$B:$B,MATCH($N10013,Торг!$I:$I,0))),"")</f>
        <v/>
      </c>
    </row>
    <row r="10014" spans="1:15">
      <c r="A10014" t="s">
        <v>21595</v>
      </c>
      <c r="C10014" s="191" t="s">
        <v>11957</v>
      </c>
      <c r="E10014" t="s">
        <v>11958</v>
      </c>
      <c r="F10014" t="s">
        <v>4074</v>
      </c>
      <c r="G10014" t="s">
        <v>399</v>
      </c>
      <c r="H10014">
        <v>250</v>
      </c>
      <c r="J10014" t="s">
        <v>22634</v>
      </c>
      <c r="K10014" s="132" t="str">
        <f>IFERROR(IFERROR(INDEX(Кат!$O:$O,MATCH($C10014,Кат!$I:$I,0)),INDEX(Торг!$L:$L,MATCH($C10014,Торг!$I:$I,0))),"")</f>
        <v/>
      </c>
      <c r="L10014" s="132" t="str">
        <f>IFERROR(IFERROR(INDEX(Кат!$A:$A,MATCH($C10014,Кат!$I:$I,0)),INDEX(Торг!$A:$A,MATCH($C10014,Торг!$I:$I,0))),"")</f>
        <v/>
      </c>
      <c r="M10014" s="132" t="str">
        <f>IFERROR(IFERROR(INDEX(Кат!$B:$B,MATCH($C10014,Кат!$I:$I,0)),INDEX(Торг!$B:$B,MATCH($C10014,Торг!$I:$I,0))),"")</f>
        <v/>
      </c>
      <c r="N10014" s="132" t="str">
        <f t="shared" si="156"/>
        <v>РЕМКОМ RK07004</v>
      </c>
      <c r="O10014" s="132" t="str">
        <f>IFERROR(IFERROR(INDEX(Кат!$B:$B,MATCH($N10014,Кат!$I:$I,0)),INDEX(Торг!$B:$B,MATCH($N10014,Торг!$I:$I,0))),"")</f>
        <v/>
      </c>
    </row>
    <row r="10015" spans="1:15">
      <c r="A10015" t="s">
        <v>21596</v>
      </c>
      <c r="C10015" s="191" t="s">
        <v>11959</v>
      </c>
      <c r="E10015" t="s">
        <v>11960</v>
      </c>
      <c r="F10015" t="s">
        <v>4074</v>
      </c>
      <c r="G10015" t="s">
        <v>399</v>
      </c>
      <c r="H10015">
        <v>230</v>
      </c>
      <c r="J10015" t="s">
        <v>22634</v>
      </c>
      <c r="K10015" s="132" t="str">
        <f>IFERROR(IFERROR(INDEX(Кат!$O:$O,MATCH($C10015,Кат!$I:$I,0)),INDEX(Торг!$L:$L,MATCH($C10015,Торг!$I:$I,0))),"")</f>
        <v/>
      </c>
      <c r="L10015" s="132" t="str">
        <f>IFERROR(IFERROR(INDEX(Кат!$A:$A,MATCH($C10015,Кат!$I:$I,0)),INDEX(Торг!$A:$A,MATCH($C10015,Торг!$I:$I,0))),"")</f>
        <v/>
      </c>
      <c r="M10015" s="132" t="str">
        <f>IFERROR(IFERROR(INDEX(Кат!$B:$B,MATCH($C10015,Кат!$I:$I,0)),INDEX(Торг!$B:$B,MATCH($C10015,Торг!$I:$I,0))),"")</f>
        <v/>
      </c>
      <c r="N10015" s="132" t="str">
        <f t="shared" si="156"/>
        <v>РЕМКОМ RK07003</v>
      </c>
      <c r="O10015" s="132" t="str">
        <f>IFERROR(IFERROR(INDEX(Кат!$B:$B,MATCH($N10015,Кат!$I:$I,0)),INDEX(Торг!$B:$B,MATCH($N10015,Торг!$I:$I,0))),"")</f>
        <v/>
      </c>
    </row>
    <row r="10016" spans="1:15">
      <c r="A10016" t="s">
        <v>21597</v>
      </c>
      <c r="C10016" s="191" t="s">
        <v>11961</v>
      </c>
      <c r="E10016" t="s">
        <v>11962</v>
      </c>
      <c r="F10016" t="s">
        <v>4074</v>
      </c>
      <c r="G10016" t="s">
        <v>375</v>
      </c>
      <c r="H10016">
        <v>290</v>
      </c>
      <c r="J10016" t="s">
        <v>22634</v>
      </c>
      <c r="K10016" s="132" t="str">
        <f>IFERROR(IFERROR(INDEX(Кат!$O:$O,MATCH($C10016,Кат!$I:$I,0)),INDEX(Торг!$L:$L,MATCH($C10016,Торг!$I:$I,0))),"")</f>
        <v/>
      </c>
      <c r="L10016" s="132" t="str">
        <f>IFERROR(IFERROR(INDEX(Кат!$A:$A,MATCH($C10016,Кат!$I:$I,0)),INDEX(Торг!$A:$A,MATCH($C10016,Торг!$I:$I,0))),"")</f>
        <v/>
      </c>
      <c r="M10016" s="132" t="str">
        <f>IFERROR(IFERROR(INDEX(Кат!$B:$B,MATCH($C10016,Кат!$I:$I,0)),INDEX(Торг!$B:$B,MATCH($C10016,Торг!$I:$I,0))),"")</f>
        <v/>
      </c>
      <c r="N10016" s="132" t="str">
        <f t="shared" si="156"/>
        <v>РЕМКОМ RK07024</v>
      </c>
      <c r="O10016" s="132" t="str">
        <f>IFERROR(IFERROR(INDEX(Кат!$B:$B,MATCH($N10016,Кат!$I:$I,0)),INDEX(Торг!$B:$B,MATCH($N10016,Торг!$I:$I,0))),"")</f>
        <v/>
      </c>
    </row>
    <row r="10017" spans="1:15">
      <c r="A10017" t="s">
        <v>21598</v>
      </c>
      <c r="C10017" s="191" t="s">
        <v>11963</v>
      </c>
      <c r="E10017" t="s">
        <v>11964</v>
      </c>
      <c r="F10017" t="s">
        <v>4074</v>
      </c>
      <c r="G10017" t="s">
        <v>375</v>
      </c>
      <c r="H10017">
        <v>620</v>
      </c>
      <c r="J10017" t="s">
        <v>22634</v>
      </c>
      <c r="K10017" s="132" t="str">
        <f>IFERROR(IFERROR(INDEX(Кат!$O:$O,MATCH($C10017,Кат!$I:$I,0)),INDEX(Торг!$L:$L,MATCH($C10017,Торг!$I:$I,0))),"")</f>
        <v/>
      </c>
      <c r="L10017" s="132" t="str">
        <f>IFERROR(IFERROR(INDEX(Кат!$A:$A,MATCH($C10017,Кат!$I:$I,0)),INDEX(Торг!$A:$A,MATCH($C10017,Торг!$I:$I,0))),"")</f>
        <v/>
      </c>
      <c r="M10017" s="132" t="str">
        <f>IFERROR(IFERROR(INDEX(Кат!$B:$B,MATCH($C10017,Кат!$I:$I,0)),INDEX(Торг!$B:$B,MATCH($C10017,Торг!$I:$I,0))),"")</f>
        <v/>
      </c>
      <c r="N10017" s="132" t="str">
        <f t="shared" si="156"/>
        <v>РЕМКОМ RK07025</v>
      </c>
      <c r="O10017" s="132" t="str">
        <f>IFERROR(IFERROR(INDEX(Кат!$B:$B,MATCH($N10017,Кат!$I:$I,0)),INDEX(Торг!$B:$B,MATCH($N10017,Торг!$I:$I,0))),"")</f>
        <v/>
      </c>
    </row>
    <row r="10018" spans="1:15">
      <c r="A10018" t="s">
        <v>21599</v>
      </c>
      <c r="C10018" s="191" t="s">
        <v>11965</v>
      </c>
      <c r="E10018" t="s">
        <v>11966</v>
      </c>
      <c r="F10018" t="s">
        <v>4074</v>
      </c>
      <c r="G10018" t="s">
        <v>375</v>
      </c>
      <c r="H10018">
        <v>290</v>
      </c>
      <c r="J10018" t="s">
        <v>22634</v>
      </c>
      <c r="K10018" s="132" t="str">
        <f>IFERROR(IFERROR(INDEX(Кат!$O:$O,MATCH($C10018,Кат!$I:$I,0)),INDEX(Торг!$L:$L,MATCH($C10018,Торг!$I:$I,0))),"")</f>
        <v/>
      </c>
      <c r="L10018" s="132" t="str">
        <f>IFERROR(IFERROR(INDEX(Кат!$A:$A,MATCH($C10018,Кат!$I:$I,0)),INDEX(Торг!$A:$A,MATCH($C10018,Торг!$I:$I,0))),"")</f>
        <v/>
      </c>
      <c r="M10018" s="132" t="str">
        <f>IFERROR(IFERROR(INDEX(Кат!$B:$B,MATCH($C10018,Кат!$I:$I,0)),INDEX(Торг!$B:$B,MATCH($C10018,Торг!$I:$I,0))),"")</f>
        <v/>
      </c>
      <c r="N10018" s="132" t="str">
        <f t="shared" si="156"/>
        <v>РЕМКОМ RK07027</v>
      </c>
      <c r="O10018" s="132" t="str">
        <f>IFERROR(IFERROR(INDEX(Кат!$B:$B,MATCH($N10018,Кат!$I:$I,0)),INDEX(Торг!$B:$B,MATCH($N10018,Торг!$I:$I,0))),"")</f>
        <v/>
      </c>
    </row>
    <row r="10019" spans="1:15">
      <c r="A10019" t="s">
        <v>21600</v>
      </c>
      <c r="C10019" s="191" t="s">
        <v>11967</v>
      </c>
      <c r="E10019" t="s">
        <v>11968</v>
      </c>
      <c r="F10019" t="s">
        <v>4074</v>
      </c>
      <c r="G10019" t="s">
        <v>375</v>
      </c>
      <c r="H10019">
        <v>620</v>
      </c>
      <c r="J10019" t="s">
        <v>22634</v>
      </c>
      <c r="K10019" s="132" t="str">
        <f>IFERROR(IFERROR(INDEX(Кат!$O:$O,MATCH($C10019,Кат!$I:$I,0)),INDEX(Торг!$L:$L,MATCH($C10019,Торг!$I:$I,0))),"")</f>
        <v/>
      </c>
      <c r="L10019" s="132" t="str">
        <f>IFERROR(IFERROR(INDEX(Кат!$A:$A,MATCH($C10019,Кат!$I:$I,0)),INDEX(Торг!$A:$A,MATCH($C10019,Торг!$I:$I,0))),"")</f>
        <v/>
      </c>
      <c r="M10019" s="132" t="str">
        <f>IFERROR(IFERROR(INDEX(Кат!$B:$B,MATCH($C10019,Кат!$I:$I,0)),INDEX(Торг!$B:$B,MATCH($C10019,Торг!$I:$I,0))),"")</f>
        <v/>
      </c>
      <c r="N10019" s="132" t="str">
        <f t="shared" si="156"/>
        <v>РЕМКОМ RK07028</v>
      </c>
      <c r="O10019" s="132" t="str">
        <f>IFERROR(IFERROR(INDEX(Кат!$B:$B,MATCH($N10019,Кат!$I:$I,0)),INDEX(Торг!$B:$B,MATCH($N10019,Торг!$I:$I,0))),"")</f>
        <v/>
      </c>
    </row>
    <row r="10020" spans="1:15">
      <c r="A10020" t="s">
        <v>21601</v>
      </c>
      <c r="C10020" s="191" t="s">
        <v>11969</v>
      </c>
      <c r="E10020" t="s">
        <v>11970</v>
      </c>
      <c r="F10020" t="s">
        <v>4074</v>
      </c>
      <c r="G10020" t="s">
        <v>375</v>
      </c>
      <c r="H10020">
        <v>570</v>
      </c>
      <c r="J10020" t="s">
        <v>22634</v>
      </c>
      <c r="K10020" s="132" t="str">
        <f>IFERROR(IFERROR(INDEX(Кат!$O:$O,MATCH($C10020,Кат!$I:$I,0)),INDEX(Торг!$L:$L,MATCH($C10020,Торг!$I:$I,0))),"")</f>
        <v/>
      </c>
      <c r="L10020" s="132" t="str">
        <f>IFERROR(IFERROR(INDEX(Кат!$A:$A,MATCH($C10020,Кат!$I:$I,0)),INDEX(Торг!$A:$A,MATCH($C10020,Торг!$I:$I,0))),"")</f>
        <v/>
      </c>
      <c r="M10020" s="132" t="str">
        <f>IFERROR(IFERROR(INDEX(Кат!$B:$B,MATCH($C10020,Кат!$I:$I,0)),INDEX(Торг!$B:$B,MATCH($C10020,Торг!$I:$I,0))),"")</f>
        <v/>
      </c>
      <c r="N10020" s="132" t="str">
        <f t="shared" si="156"/>
        <v>РЕМКОМ RK07030</v>
      </c>
      <c r="O10020" s="132" t="str">
        <f>IFERROR(IFERROR(INDEX(Кат!$B:$B,MATCH($N10020,Кат!$I:$I,0)),INDEX(Торг!$B:$B,MATCH($N10020,Торг!$I:$I,0))),"")</f>
        <v/>
      </c>
    </row>
    <row r="10021" spans="1:15">
      <c r="A10021" t="s">
        <v>21602</v>
      </c>
      <c r="C10021" s="191" t="s">
        <v>11971</v>
      </c>
      <c r="E10021" t="s">
        <v>11972</v>
      </c>
      <c r="F10021" t="s">
        <v>4074</v>
      </c>
      <c r="G10021" t="s">
        <v>375</v>
      </c>
      <c r="H10021">
        <v>1210</v>
      </c>
      <c r="J10021" t="s">
        <v>22634</v>
      </c>
      <c r="K10021" s="132" t="str">
        <f>IFERROR(IFERROR(INDEX(Кат!$O:$O,MATCH($C10021,Кат!$I:$I,0)),INDEX(Торг!$L:$L,MATCH($C10021,Торг!$I:$I,0))),"")</f>
        <v/>
      </c>
      <c r="L10021" s="132" t="str">
        <f>IFERROR(IFERROR(INDEX(Кат!$A:$A,MATCH($C10021,Кат!$I:$I,0)),INDEX(Торг!$A:$A,MATCH($C10021,Торг!$I:$I,0))),"")</f>
        <v/>
      </c>
      <c r="M10021" s="132" t="str">
        <f>IFERROR(IFERROR(INDEX(Кат!$B:$B,MATCH($C10021,Кат!$I:$I,0)),INDEX(Торг!$B:$B,MATCH($C10021,Торг!$I:$I,0))),"")</f>
        <v/>
      </c>
      <c r="N10021" s="132" t="str">
        <f t="shared" si="156"/>
        <v>РЕМКОМ RK07031</v>
      </c>
      <c r="O10021" s="132" t="str">
        <f>IFERROR(IFERROR(INDEX(Кат!$B:$B,MATCH($N10021,Кат!$I:$I,0)),INDEX(Торг!$B:$B,MATCH($N10021,Торг!$I:$I,0))),"")</f>
        <v/>
      </c>
    </row>
    <row r="10022" spans="1:15">
      <c r="A10022" t="s">
        <v>21603</v>
      </c>
      <c r="C10022" s="191" t="s">
        <v>11973</v>
      </c>
      <c r="E10022" t="s">
        <v>11974</v>
      </c>
      <c r="F10022" t="s">
        <v>4074</v>
      </c>
      <c r="G10022" t="s">
        <v>375</v>
      </c>
      <c r="H10022">
        <v>1050</v>
      </c>
      <c r="J10022" t="s">
        <v>22634</v>
      </c>
      <c r="K10022" s="132" t="str">
        <f>IFERROR(IFERROR(INDEX(Кат!$O:$O,MATCH($C10022,Кат!$I:$I,0)),INDEX(Торг!$L:$L,MATCH($C10022,Торг!$I:$I,0))),"")</f>
        <v/>
      </c>
      <c r="L10022" s="132" t="str">
        <f>IFERROR(IFERROR(INDEX(Кат!$A:$A,MATCH($C10022,Кат!$I:$I,0)),INDEX(Торг!$A:$A,MATCH($C10022,Торг!$I:$I,0))),"")</f>
        <v/>
      </c>
      <c r="M10022" s="132" t="str">
        <f>IFERROR(IFERROR(INDEX(Кат!$B:$B,MATCH($C10022,Кат!$I:$I,0)),INDEX(Торг!$B:$B,MATCH($C10022,Торг!$I:$I,0))),"")</f>
        <v/>
      </c>
      <c r="N10022" s="132" t="str">
        <f t="shared" si="156"/>
        <v>РЕМКОМ RK07033</v>
      </c>
      <c r="O10022" s="132" t="str">
        <f>IFERROR(IFERROR(INDEX(Кат!$B:$B,MATCH($N10022,Кат!$I:$I,0)),INDEX(Торг!$B:$B,MATCH($N10022,Торг!$I:$I,0))),"")</f>
        <v/>
      </c>
    </row>
    <row r="10023" spans="1:15">
      <c r="A10023" t="s">
        <v>21604</v>
      </c>
      <c r="C10023" s="191" t="s">
        <v>11975</v>
      </c>
      <c r="E10023" t="s">
        <v>11976</v>
      </c>
      <c r="F10023" t="s">
        <v>4074</v>
      </c>
      <c r="G10023" t="s">
        <v>375</v>
      </c>
      <c r="H10023">
        <v>1580</v>
      </c>
      <c r="J10023" t="s">
        <v>22634</v>
      </c>
      <c r="K10023" s="132" t="str">
        <f>IFERROR(IFERROR(INDEX(Кат!$O:$O,MATCH($C10023,Кат!$I:$I,0)),INDEX(Торг!$L:$L,MATCH($C10023,Торг!$I:$I,0))),"")</f>
        <v/>
      </c>
      <c r="L10023" s="132" t="str">
        <f>IFERROR(IFERROR(INDEX(Кат!$A:$A,MATCH($C10023,Кат!$I:$I,0)),INDEX(Торг!$A:$A,MATCH($C10023,Торг!$I:$I,0))),"")</f>
        <v/>
      </c>
      <c r="M10023" s="132" t="str">
        <f>IFERROR(IFERROR(INDEX(Кат!$B:$B,MATCH($C10023,Кат!$I:$I,0)),INDEX(Торг!$B:$B,MATCH($C10023,Торг!$I:$I,0))),"")</f>
        <v/>
      </c>
      <c r="N10023" s="132" t="str">
        <f t="shared" si="156"/>
        <v>РЕМКОМ RK07034</v>
      </c>
      <c r="O10023" s="132" t="str">
        <f>IFERROR(IFERROR(INDEX(Кат!$B:$B,MATCH($N10023,Кат!$I:$I,0)),INDEX(Торг!$B:$B,MATCH($N10023,Торг!$I:$I,0))),"")</f>
        <v/>
      </c>
    </row>
    <row r="10024" spans="1:15">
      <c r="A10024" t="s">
        <v>21605</v>
      </c>
      <c r="C10024" s="191" t="s">
        <v>11977</v>
      </c>
      <c r="E10024" t="s">
        <v>11978</v>
      </c>
      <c r="F10024" t="s">
        <v>4074</v>
      </c>
      <c r="G10024" t="s">
        <v>375</v>
      </c>
      <c r="H10024">
        <v>740</v>
      </c>
      <c r="J10024" t="s">
        <v>22634</v>
      </c>
      <c r="K10024" s="132" t="str">
        <f>IFERROR(IFERROR(INDEX(Кат!$O:$O,MATCH($C10024,Кат!$I:$I,0)),INDEX(Торг!$L:$L,MATCH($C10024,Торг!$I:$I,0))),"")</f>
        <v/>
      </c>
      <c r="L10024" s="132" t="str">
        <f>IFERROR(IFERROR(INDEX(Кат!$A:$A,MATCH($C10024,Кат!$I:$I,0)),INDEX(Торг!$A:$A,MATCH($C10024,Торг!$I:$I,0))),"")</f>
        <v/>
      </c>
      <c r="M10024" s="132" t="str">
        <f>IFERROR(IFERROR(INDEX(Кат!$B:$B,MATCH($C10024,Кат!$I:$I,0)),INDEX(Торг!$B:$B,MATCH($C10024,Торг!$I:$I,0))),"")</f>
        <v/>
      </c>
      <c r="N10024" s="132" t="str">
        <f t="shared" si="156"/>
        <v>РЕМКОМ RK07049</v>
      </c>
      <c r="O10024" s="132" t="str">
        <f>IFERROR(IFERROR(INDEX(Кат!$B:$B,MATCH($N10024,Кат!$I:$I,0)),INDEX(Торг!$B:$B,MATCH($N10024,Торг!$I:$I,0))),"")</f>
        <v/>
      </c>
    </row>
    <row r="10025" spans="1:15">
      <c r="A10025" t="s">
        <v>21606</v>
      </c>
      <c r="C10025" s="191" t="s">
        <v>11979</v>
      </c>
      <c r="E10025" t="s">
        <v>11980</v>
      </c>
      <c r="F10025" t="s">
        <v>4074</v>
      </c>
      <c r="G10025" t="s">
        <v>375</v>
      </c>
      <c r="H10025">
        <v>1050</v>
      </c>
      <c r="J10025" t="s">
        <v>22634</v>
      </c>
      <c r="K10025" s="132" t="str">
        <f>IFERROR(IFERROR(INDEX(Кат!$O:$O,MATCH($C10025,Кат!$I:$I,0)),INDEX(Торг!$L:$L,MATCH($C10025,Торг!$I:$I,0))),"")</f>
        <v/>
      </c>
      <c r="L10025" s="132" t="str">
        <f>IFERROR(IFERROR(INDEX(Кат!$A:$A,MATCH($C10025,Кат!$I:$I,0)),INDEX(Торг!$A:$A,MATCH($C10025,Торг!$I:$I,0))),"")</f>
        <v/>
      </c>
      <c r="M10025" s="132" t="str">
        <f>IFERROR(IFERROR(INDEX(Кат!$B:$B,MATCH($C10025,Кат!$I:$I,0)),INDEX(Торг!$B:$B,MATCH($C10025,Торг!$I:$I,0))),"")</f>
        <v/>
      </c>
      <c r="N10025" s="132" t="str">
        <f t="shared" si="156"/>
        <v>РЕМКОМ RK07050</v>
      </c>
      <c r="O10025" s="132" t="str">
        <f>IFERROR(IFERROR(INDEX(Кат!$B:$B,MATCH($N10025,Кат!$I:$I,0)),INDEX(Торг!$B:$B,MATCH($N10025,Торг!$I:$I,0))),"")</f>
        <v/>
      </c>
    </row>
    <row r="10026" spans="1:15">
      <c r="A10026" t="s">
        <v>21607</v>
      </c>
      <c r="C10026" s="191" t="s">
        <v>11981</v>
      </c>
      <c r="E10026" t="s">
        <v>11982</v>
      </c>
      <c r="F10026" t="s">
        <v>4074</v>
      </c>
      <c r="G10026" t="s">
        <v>375</v>
      </c>
      <c r="H10026">
        <v>950</v>
      </c>
      <c r="J10026" t="s">
        <v>22634</v>
      </c>
      <c r="K10026" s="132" t="str">
        <f>IFERROR(IFERROR(INDEX(Кат!$O:$O,MATCH($C10026,Кат!$I:$I,0)),INDEX(Торг!$L:$L,MATCH($C10026,Торг!$I:$I,0))),"")</f>
        <v/>
      </c>
      <c r="L10026" s="132" t="str">
        <f>IFERROR(IFERROR(INDEX(Кат!$A:$A,MATCH($C10026,Кат!$I:$I,0)),INDEX(Торг!$A:$A,MATCH($C10026,Торг!$I:$I,0))),"")</f>
        <v/>
      </c>
      <c r="M10026" s="132" t="str">
        <f>IFERROR(IFERROR(INDEX(Кат!$B:$B,MATCH($C10026,Кат!$I:$I,0)),INDEX(Торг!$B:$B,MATCH($C10026,Торг!$I:$I,0))),"")</f>
        <v/>
      </c>
      <c r="N10026" s="132" t="str">
        <f t="shared" si="156"/>
        <v>РЕМКОМ RK07065</v>
      </c>
      <c r="O10026" s="132" t="str">
        <f>IFERROR(IFERROR(INDEX(Кат!$B:$B,MATCH($N10026,Кат!$I:$I,0)),INDEX(Торг!$B:$B,MATCH($N10026,Торг!$I:$I,0))),"")</f>
        <v/>
      </c>
    </row>
    <row r="10027" spans="1:15">
      <c r="A10027" t="s">
        <v>21608</v>
      </c>
      <c r="C10027" s="191" t="s">
        <v>11983</v>
      </c>
      <c r="E10027" t="s">
        <v>11984</v>
      </c>
      <c r="F10027" t="s">
        <v>4074</v>
      </c>
      <c r="G10027" t="s">
        <v>375</v>
      </c>
      <c r="H10027">
        <v>950</v>
      </c>
      <c r="J10027" t="s">
        <v>22634</v>
      </c>
      <c r="K10027" s="132" t="str">
        <f>IFERROR(IFERROR(INDEX(Кат!$O:$O,MATCH($C10027,Кат!$I:$I,0)),INDEX(Торг!$L:$L,MATCH($C10027,Торг!$I:$I,0))),"")</f>
        <v/>
      </c>
      <c r="L10027" s="132" t="str">
        <f>IFERROR(IFERROR(INDEX(Кат!$A:$A,MATCH($C10027,Кат!$I:$I,0)),INDEX(Торг!$A:$A,MATCH($C10027,Торг!$I:$I,0))),"")</f>
        <v/>
      </c>
      <c r="M10027" s="132" t="str">
        <f>IFERROR(IFERROR(INDEX(Кат!$B:$B,MATCH($C10027,Кат!$I:$I,0)),INDEX(Торг!$B:$B,MATCH($C10027,Торг!$I:$I,0))),"")</f>
        <v/>
      </c>
      <c r="N10027" s="132" t="str">
        <f t="shared" si="156"/>
        <v>РЕМКОМ RK07066</v>
      </c>
      <c r="O10027" s="132" t="str">
        <f>IFERROR(IFERROR(INDEX(Кат!$B:$B,MATCH($N10027,Кат!$I:$I,0)),INDEX(Торг!$B:$B,MATCH($N10027,Торг!$I:$I,0))),"")</f>
        <v/>
      </c>
    </row>
    <row r="10028" spans="1:15">
      <c r="A10028" t="s">
        <v>21609</v>
      </c>
      <c r="C10028" s="191" t="s">
        <v>11985</v>
      </c>
      <c r="E10028" t="s">
        <v>11986</v>
      </c>
      <c r="F10028" t="s">
        <v>4074</v>
      </c>
      <c r="G10028" t="s">
        <v>375</v>
      </c>
      <c r="H10028">
        <v>4260</v>
      </c>
      <c r="J10028" t="s">
        <v>22634</v>
      </c>
      <c r="K10028" s="132" t="str">
        <f>IFERROR(IFERROR(INDEX(Кат!$O:$O,MATCH($C10028,Кат!$I:$I,0)),INDEX(Торг!$L:$L,MATCH($C10028,Торг!$I:$I,0))),"")</f>
        <v/>
      </c>
      <c r="L10028" s="132" t="str">
        <f>IFERROR(IFERROR(INDEX(Кат!$A:$A,MATCH($C10028,Кат!$I:$I,0)),INDEX(Торг!$A:$A,MATCH($C10028,Торг!$I:$I,0))),"")</f>
        <v/>
      </c>
      <c r="M10028" s="132" t="str">
        <f>IFERROR(IFERROR(INDEX(Кат!$B:$B,MATCH($C10028,Кат!$I:$I,0)),INDEX(Торг!$B:$B,MATCH($C10028,Торг!$I:$I,0))),"")</f>
        <v/>
      </c>
      <c r="N10028" s="132" t="str">
        <f t="shared" si="156"/>
        <v>РЕМКОМ RK07039</v>
      </c>
      <c r="O10028" s="132" t="str">
        <f>IFERROR(IFERROR(INDEX(Кат!$B:$B,MATCH($N10028,Кат!$I:$I,0)),INDEX(Торг!$B:$B,MATCH($N10028,Торг!$I:$I,0))),"")</f>
        <v/>
      </c>
    </row>
    <row r="10029" spans="1:15">
      <c r="A10029" t="s">
        <v>21610</v>
      </c>
      <c r="C10029" s="191" t="s">
        <v>11987</v>
      </c>
      <c r="E10029" t="s">
        <v>11988</v>
      </c>
      <c r="F10029" t="s">
        <v>4074</v>
      </c>
      <c r="G10029" t="s">
        <v>375</v>
      </c>
      <c r="H10029">
        <v>4260</v>
      </c>
      <c r="J10029" t="s">
        <v>22634</v>
      </c>
      <c r="K10029" s="132" t="str">
        <f>IFERROR(IFERROR(INDEX(Кат!$O:$O,MATCH($C10029,Кат!$I:$I,0)),INDEX(Торг!$L:$L,MATCH($C10029,Торг!$I:$I,0))),"")</f>
        <v/>
      </c>
      <c r="L10029" s="132" t="str">
        <f>IFERROR(IFERROR(INDEX(Кат!$A:$A,MATCH($C10029,Кат!$I:$I,0)),INDEX(Торг!$A:$A,MATCH($C10029,Торг!$I:$I,0))),"")</f>
        <v/>
      </c>
      <c r="M10029" s="132" t="str">
        <f>IFERROR(IFERROR(INDEX(Кат!$B:$B,MATCH($C10029,Кат!$I:$I,0)),INDEX(Торг!$B:$B,MATCH($C10029,Торг!$I:$I,0))),"")</f>
        <v/>
      </c>
      <c r="N10029" s="132" t="str">
        <f t="shared" si="156"/>
        <v>РЕМКОМ RK07040</v>
      </c>
      <c r="O10029" s="132" t="str">
        <f>IFERROR(IFERROR(INDEX(Кат!$B:$B,MATCH($N10029,Кат!$I:$I,0)),INDEX(Торг!$B:$B,MATCH($N10029,Торг!$I:$I,0))),"")</f>
        <v/>
      </c>
    </row>
    <row r="10030" spans="1:15">
      <c r="A10030" t="s">
        <v>21611</v>
      </c>
      <c r="C10030" s="191" t="s">
        <v>11989</v>
      </c>
      <c r="E10030" t="s">
        <v>11990</v>
      </c>
      <c r="F10030" t="s">
        <v>4074</v>
      </c>
      <c r="G10030" t="s">
        <v>375</v>
      </c>
      <c r="H10030">
        <v>5510</v>
      </c>
      <c r="J10030" t="s">
        <v>22634</v>
      </c>
      <c r="K10030" s="132" t="str">
        <f>IFERROR(IFERROR(INDEX(Кат!$O:$O,MATCH($C10030,Кат!$I:$I,0)),INDEX(Торг!$L:$L,MATCH($C10030,Торг!$I:$I,0))),"")</f>
        <v/>
      </c>
      <c r="L10030" s="132" t="str">
        <f>IFERROR(IFERROR(INDEX(Кат!$A:$A,MATCH($C10030,Кат!$I:$I,0)),INDEX(Торг!$A:$A,MATCH($C10030,Торг!$I:$I,0))),"")</f>
        <v/>
      </c>
      <c r="M10030" s="132" t="str">
        <f>IFERROR(IFERROR(INDEX(Кат!$B:$B,MATCH($C10030,Кат!$I:$I,0)),INDEX(Торг!$B:$B,MATCH($C10030,Торг!$I:$I,0))),"")</f>
        <v/>
      </c>
      <c r="N10030" s="132" t="str">
        <f t="shared" si="156"/>
        <v>РЕМКОМ RK07041</v>
      </c>
      <c r="O10030" s="132" t="str">
        <f>IFERROR(IFERROR(INDEX(Кат!$B:$B,MATCH($N10030,Кат!$I:$I,0)),INDEX(Торг!$B:$B,MATCH($N10030,Торг!$I:$I,0))),"")</f>
        <v/>
      </c>
    </row>
    <row r="10031" spans="1:15">
      <c r="A10031" t="s">
        <v>21612</v>
      </c>
      <c r="C10031" s="191" t="s">
        <v>11991</v>
      </c>
      <c r="E10031" t="s">
        <v>11992</v>
      </c>
      <c r="F10031" t="s">
        <v>4074</v>
      </c>
      <c r="G10031" t="s">
        <v>375</v>
      </c>
      <c r="H10031">
        <v>2680</v>
      </c>
      <c r="J10031" t="s">
        <v>22634</v>
      </c>
      <c r="K10031" s="132" t="str">
        <f>IFERROR(IFERROR(INDEX(Кат!$O:$O,MATCH($C10031,Кат!$I:$I,0)),INDEX(Торг!$L:$L,MATCH($C10031,Торг!$I:$I,0))),"")</f>
        <v/>
      </c>
      <c r="L10031" s="132" t="str">
        <f>IFERROR(IFERROR(INDEX(Кат!$A:$A,MATCH($C10031,Кат!$I:$I,0)),INDEX(Торг!$A:$A,MATCH($C10031,Торг!$I:$I,0))),"")</f>
        <v/>
      </c>
      <c r="M10031" s="132" t="str">
        <f>IFERROR(IFERROR(INDEX(Кат!$B:$B,MATCH($C10031,Кат!$I:$I,0)),INDEX(Торг!$B:$B,MATCH($C10031,Торг!$I:$I,0))),"")</f>
        <v/>
      </c>
      <c r="N10031" s="132" t="str">
        <f t="shared" si="156"/>
        <v>РЕМКОМ RK07036</v>
      </c>
      <c r="O10031" s="132" t="str">
        <f>IFERROR(IFERROR(INDEX(Кат!$B:$B,MATCH($N10031,Кат!$I:$I,0)),INDEX(Торг!$B:$B,MATCH($N10031,Торг!$I:$I,0))),"")</f>
        <v/>
      </c>
    </row>
    <row r="10032" spans="1:15">
      <c r="A10032" t="s">
        <v>21613</v>
      </c>
      <c r="C10032" s="191" t="s">
        <v>11993</v>
      </c>
      <c r="E10032" t="s">
        <v>11994</v>
      </c>
      <c r="F10032" t="s">
        <v>4074</v>
      </c>
      <c r="G10032" t="s">
        <v>375</v>
      </c>
      <c r="H10032">
        <v>2680</v>
      </c>
      <c r="J10032" t="s">
        <v>22634</v>
      </c>
      <c r="K10032" s="132" t="str">
        <f>IFERROR(IFERROR(INDEX(Кат!$O:$O,MATCH($C10032,Кат!$I:$I,0)),INDEX(Торг!$L:$L,MATCH($C10032,Торг!$I:$I,0))),"")</f>
        <v/>
      </c>
      <c r="L10032" s="132" t="str">
        <f>IFERROR(IFERROR(INDEX(Кат!$A:$A,MATCH($C10032,Кат!$I:$I,0)),INDEX(Торг!$A:$A,MATCH($C10032,Торг!$I:$I,0))),"")</f>
        <v/>
      </c>
      <c r="M10032" s="132" t="str">
        <f>IFERROR(IFERROR(INDEX(Кат!$B:$B,MATCH($C10032,Кат!$I:$I,0)),INDEX(Торг!$B:$B,MATCH($C10032,Торг!$I:$I,0))),"")</f>
        <v/>
      </c>
      <c r="N10032" s="132" t="str">
        <f t="shared" si="156"/>
        <v>РЕМКОМ RK07037</v>
      </c>
      <c r="O10032" s="132" t="str">
        <f>IFERROR(IFERROR(INDEX(Кат!$B:$B,MATCH($N10032,Кат!$I:$I,0)),INDEX(Торг!$B:$B,MATCH($N10032,Торг!$I:$I,0))),"")</f>
        <v/>
      </c>
    </row>
    <row r="10033" spans="1:15">
      <c r="A10033" t="s">
        <v>21614</v>
      </c>
      <c r="C10033" s="191" t="s">
        <v>11995</v>
      </c>
      <c r="E10033" t="s">
        <v>11996</v>
      </c>
      <c r="F10033" t="s">
        <v>4074</v>
      </c>
      <c r="G10033" t="s">
        <v>375</v>
      </c>
      <c r="H10033">
        <v>3940</v>
      </c>
      <c r="J10033" t="s">
        <v>22634</v>
      </c>
      <c r="K10033" s="132" t="str">
        <f>IFERROR(IFERROR(INDEX(Кат!$O:$O,MATCH($C10033,Кат!$I:$I,0)),INDEX(Торг!$L:$L,MATCH($C10033,Торг!$I:$I,0))),"")</f>
        <v/>
      </c>
      <c r="L10033" s="132" t="str">
        <f>IFERROR(IFERROR(INDEX(Кат!$A:$A,MATCH($C10033,Кат!$I:$I,0)),INDEX(Торг!$A:$A,MATCH($C10033,Торг!$I:$I,0))),"")</f>
        <v/>
      </c>
      <c r="M10033" s="132" t="str">
        <f>IFERROR(IFERROR(INDEX(Кат!$B:$B,MATCH($C10033,Кат!$I:$I,0)),INDEX(Торг!$B:$B,MATCH($C10033,Торг!$I:$I,0))),"")</f>
        <v/>
      </c>
      <c r="N10033" s="132" t="str">
        <f t="shared" si="156"/>
        <v>РЕМКОМ RK07038</v>
      </c>
      <c r="O10033" s="132" t="str">
        <f>IFERROR(IFERROR(INDEX(Кат!$B:$B,MATCH($N10033,Кат!$I:$I,0)),INDEX(Торг!$B:$B,MATCH($N10033,Торг!$I:$I,0))),"")</f>
        <v/>
      </c>
    </row>
    <row r="10034" spans="1:15">
      <c r="A10034" t="s">
        <v>21615</v>
      </c>
      <c r="C10034" s="191" t="s">
        <v>11997</v>
      </c>
      <c r="E10034" t="s">
        <v>11998</v>
      </c>
      <c r="F10034" t="s">
        <v>4074</v>
      </c>
      <c r="G10034" t="s">
        <v>375</v>
      </c>
      <c r="H10034">
        <v>910</v>
      </c>
      <c r="J10034" t="s">
        <v>22634</v>
      </c>
      <c r="K10034" s="132" t="str">
        <f>IFERROR(IFERROR(INDEX(Кат!$O:$O,MATCH($C10034,Кат!$I:$I,0)),INDEX(Торг!$L:$L,MATCH($C10034,Торг!$I:$I,0))),"")</f>
        <v/>
      </c>
      <c r="L10034" s="132" t="str">
        <f>IFERROR(IFERROR(INDEX(Кат!$A:$A,MATCH($C10034,Кат!$I:$I,0)),INDEX(Торг!$A:$A,MATCH($C10034,Торг!$I:$I,0))),"")</f>
        <v/>
      </c>
      <c r="M10034" s="132" t="str">
        <f>IFERROR(IFERROR(INDEX(Кат!$B:$B,MATCH($C10034,Кат!$I:$I,0)),INDEX(Торг!$B:$B,MATCH($C10034,Торг!$I:$I,0))),"")</f>
        <v/>
      </c>
      <c r="N10034" s="132" t="str">
        <f t="shared" si="156"/>
        <v>РЕМКОМ RK07026</v>
      </c>
      <c r="O10034" s="132" t="str">
        <f>IFERROR(IFERROR(INDEX(Кат!$B:$B,MATCH($N10034,Кат!$I:$I,0)),INDEX(Торг!$B:$B,MATCH($N10034,Торг!$I:$I,0))),"")</f>
        <v/>
      </c>
    </row>
    <row r="10035" spans="1:15">
      <c r="A10035" t="s">
        <v>21616</v>
      </c>
      <c r="C10035" s="191" t="s">
        <v>11999</v>
      </c>
      <c r="E10035" t="s">
        <v>12000</v>
      </c>
      <c r="F10035" t="s">
        <v>4074</v>
      </c>
      <c r="G10035" t="s">
        <v>375</v>
      </c>
      <c r="H10035">
        <v>910</v>
      </c>
      <c r="J10035" t="s">
        <v>22634</v>
      </c>
      <c r="K10035" s="132" t="str">
        <f>IFERROR(IFERROR(INDEX(Кат!$O:$O,MATCH($C10035,Кат!$I:$I,0)),INDEX(Торг!$L:$L,MATCH($C10035,Торг!$I:$I,0))),"")</f>
        <v/>
      </c>
      <c r="L10035" s="132" t="str">
        <f>IFERROR(IFERROR(INDEX(Кат!$A:$A,MATCH($C10035,Кат!$I:$I,0)),INDEX(Торг!$A:$A,MATCH($C10035,Торг!$I:$I,0))),"")</f>
        <v/>
      </c>
      <c r="M10035" s="132" t="str">
        <f>IFERROR(IFERROR(INDEX(Кат!$B:$B,MATCH($C10035,Кат!$I:$I,0)),INDEX(Торг!$B:$B,MATCH($C10035,Торг!$I:$I,0))),"")</f>
        <v/>
      </c>
      <c r="N10035" s="132" t="str">
        <f t="shared" si="156"/>
        <v>РЕМКОМ RK07029</v>
      </c>
      <c r="O10035" s="132" t="str">
        <f>IFERROR(IFERROR(INDEX(Кат!$B:$B,MATCH($N10035,Кат!$I:$I,0)),INDEX(Торг!$B:$B,MATCH($N10035,Торг!$I:$I,0))),"")</f>
        <v/>
      </c>
    </row>
    <row r="10036" spans="1:15">
      <c r="A10036" t="s">
        <v>21617</v>
      </c>
      <c r="C10036" s="191" t="s">
        <v>12001</v>
      </c>
      <c r="E10036" t="s">
        <v>12002</v>
      </c>
      <c r="F10036" t="s">
        <v>4074</v>
      </c>
      <c r="G10036" t="s">
        <v>375</v>
      </c>
      <c r="H10036">
        <v>1780</v>
      </c>
      <c r="J10036" t="s">
        <v>22634</v>
      </c>
      <c r="K10036" s="132" t="str">
        <f>IFERROR(IFERROR(INDEX(Кат!$O:$O,MATCH($C10036,Кат!$I:$I,0)),INDEX(Торг!$L:$L,MATCH($C10036,Торг!$I:$I,0))),"")</f>
        <v/>
      </c>
      <c r="L10036" s="132" t="str">
        <f>IFERROR(IFERROR(INDEX(Кат!$A:$A,MATCH($C10036,Кат!$I:$I,0)),INDEX(Торг!$A:$A,MATCH($C10036,Торг!$I:$I,0))),"")</f>
        <v/>
      </c>
      <c r="M10036" s="132" t="str">
        <f>IFERROR(IFERROR(INDEX(Кат!$B:$B,MATCH($C10036,Кат!$I:$I,0)),INDEX(Торг!$B:$B,MATCH($C10036,Торг!$I:$I,0))),"")</f>
        <v/>
      </c>
      <c r="N10036" s="132" t="str">
        <f t="shared" si="156"/>
        <v>РЕМКОМ RK07032</v>
      </c>
      <c r="O10036" s="132" t="str">
        <f>IFERROR(IFERROR(INDEX(Кат!$B:$B,MATCH($N10036,Кат!$I:$I,0)),INDEX(Торг!$B:$B,MATCH($N10036,Торг!$I:$I,0))),"")</f>
        <v/>
      </c>
    </row>
    <row r="10037" spans="1:15">
      <c r="A10037" t="s">
        <v>21618</v>
      </c>
      <c r="C10037" s="191" t="s">
        <v>12003</v>
      </c>
      <c r="E10037" t="s">
        <v>12004</v>
      </c>
      <c r="F10037" t="s">
        <v>4074</v>
      </c>
      <c r="G10037" t="s">
        <v>375</v>
      </c>
      <c r="H10037">
        <v>2630</v>
      </c>
      <c r="J10037" t="s">
        <v>22634</v>
      </c>
      <c r="K10037" s="132" t="str">
        <f>IFERROR(IFERROR(INDEX(Кат!$O:$O,MATCH($C10037,Кат!$I:$I,0)),INDEX(Торг!$L:$L,MATCH($C10037,Торг!$I:$I,0))),"")</f>
        <v/>
      </c>
      <c r="L10037" s="132" t="str">
        <f>IFERROR(IFERROR(INDEX(Кат!$A:$A,MATCH($C10037,Кат!$I:$I,0)),INDEX(Торг!$A:$A,MATCH($C10037,Торг!$I:$I,0))),"")</f>
        <v/>
      </c>
      <c r="M10037" s="132" t="str">
        <f>IFERROR(IFERROR(INDEX(Кат!$B:$B,MATCH($C10037,Кат!$I:$I,0)),INDEX(Торг!$B:$B,MATCH($C10037,Торг!$I:$I,0))),"")</f>
        <v/>
      </c>
      <c r="N10037" s="132" t="str">
        <f t="shared" si="156"/>
        <v>РЕМКОМ RK07035</v>
      </c>
      <c r="O10037" s="132" t="str">
        <f>IFERROR(IFERROR(INDEX(Кат!$B:$B,MATCH($N10037,Кат!$I:$I,0)),INDEX(Торг!$B:$B,MATCH($N10037,Торг!$I:$I,0))),"")</f>
        <v/>
      </c>
    </row>
    <row r="10038" spans="1:15">
      <c r="A10038" t="s">
        <v>21619</v>
      </c>
      <c r="C10038" s="191" t="s">
        <v>12005</v>
      </c>
      <c r="E10038" t="s">
        <v>12006</v>
      </c>
      <c r="F10038" t="s">
        <v>4074</v>
      </c>
      <c r="G10038" t="s">
        <v>375</v>
      </c>
      <c r="H10038">
        <v>1790</v>
      </c>
      <c r="J10038" t="s">
        <v>22634</v>
      </c>
      <c r="K10038" s="132" t="str">
        <f>IFERROR(IFERROR(INDEX(Кат!$O:$O,MATCH($C10038,Кат!$I:$I,0)),INDEX(Торг!$L:$L,MATCH($C10038,Торг!$I:$I,0))),"")</f>
        <v/>
      </c>
      <c r="L10038" s="132" t="str">
        <f>IFERROR(IFERROR(INDEX(Кат!$A:$A,MATCH($C10038,Кат!$I:$I,0)),INDEX(Торг!$A:$A,MATCH($C10038,Торг!$I:$I,0))),"")</f>
        <v/>
      </c>
      <c r="M10038" s="132" t="str">
        <f>IFERROR(IFERROR(INDEX(Кат!$B:$B,MATCH($C10038,Кат!$I:$I,0)),INDEX(Торг!$B:$B,MATCH($C10038,Торг!$I:$I,0))),"")</f>
        <v/>
      </c>
      <c r="N10038" s="132" t="str">
        <f t="shared" si="156"/>
        <v>РЕМКОМ RK07051</v>
      </c>
      <c r="O10038" s="132" t="str">
        <f>IFERROR(IFERROR(INDEX(Кат!$B:$B,MATCH($N10038,Кат!$I:$I,0)),INDEX(Торг!$B:$B,MATCH($N10038,Торг!$I:$I,0))),"")</f>
        <v/>
      </c>
    </row>
    <row r="10039" spans="1:15">
      <c r="A10039" t="s">
        <v>21620</v>
      </c>
      <c r="C10039" s="191" t="s">
        <v>12007</v>
      </c>
      <c r="E10039" t="s">
        <v>12008</v>
      </c>
      <c r="F10039" t="s">
        <v>4074</v>
      </c>
      <c r="G10039" t="s">
        <v>375</v>
      </c>
      <c r="H10039">
        <v>950</v>
      </c>
      <c r="J10039" t="s">
        <v>22634</v>
      </c>
      <c r="K10039" s="132" t="str">
        <f>IFERROR(IFERROR(INDEX(Кат!$O:$O,MATCH($C10039,Кат!$I:$I,0)),INDEX(Торг!$L:$L,MATCH($C10039,Торг!$I:$I,0))),"")</f>
        <v/>
      </c>
      <c r="L10039" s="132" t="str">
        <f>IFERROR(IFERROR(INDEX(Кат!$A:$A,MATCH($C10039,Кат!$I:$I,0)),INDEX(Торг!$A:$A,MATCH($C10039,Торг!$I:$I,0))),"")</f>
        <v/>
      </c>
      <c r="M10039" s="132" t="str">
        <f>IFERROR(IFERROR(INDEX(Кат!$B:$B,MATCH($C10039,Кат!$I:$I,0)),INDEX(Торг!$B:$B,MATCH($C10039,Торг!$I:$I,0))),"")</f>
        <v/>
      </c>
      <c r="N10039" s="132" t="str">
        <f t="shared" si="156"/>
        <v>РЕМКОМ RK07067</v>
      </c>
      <c r="O10039" s="132" t="str">
        <f>IFERROR(IFERROR(INDEX(Кат!$B:$B,MATCH($N10039,Кат!$I:$I,0)),INDEX(Торг!$B:$B,MATCH($N10039,Торг!$I:$I,0))),"")</f>
        <v/>
      </c>
    </row>
    <row r="10040" spans="1:15">
      <c r="A10040" t="s">
        <v>21621</v>
      </c>
      <c r="C10040" s="191" t="s">
        <v>12009</v>
      </c>
      <c r="E10040" t="s">
        <v>14224</v>
      </c>
      <c r="F10040" t="s">
        <v>4074</v>
      </c>
      <c r="G10040" t="s">
        <v>375</v>
      </c>
      <c r="H10040">
        <v>2180</v>
      </c>
      <c r="J10040" t="s">
        <v>22634</v>
      </c>
      <c r="K10040" s="132" t="str">
        <f>IFERROR(IFERROR(INDEX(Кат!$O:$O,MATCH($C10040,Кат!$I:$I,0)),INDEX(Торг!$L:$L,MATCH($C10040,Торг!$I:$I,0))),"")</f>
        <v/>
      </c>
      <c r="L10040" s="132" t="str">
        <f>IFERROR(IFERROR(INDEX(Кат!$A:$A,MATCH($C10040,Кат!$I:$I,0)),INDEX(Торг!$A:$A,MATCH($C10040,Торг!$I:$I,0))),"")</f>
        <v/>
      </c>
      <c r="M10040" s="132" t="str">
        <f>IFERROR(IFERROR(INDEX(Кат!$B:$B,MATCH($C10040,Кат!$I:$I,0)),INDEX(Торг!$B:$B,MATCH($C10040,Торг!$I:$I,0))),"")</f>
        <v/>
      </c>
      <c r="N10040" s="132" t="str">
        <f t="shared" si="156"/>
        <v>РЕМКОМ RK07068</v>
      </c>
      <c r="O10040" s="132" t="str">
        <f>IFERROR(IFERROR(INDEX(Кат!$B:$B,MATCH($N10040,Кат!$I:$I,0)),INDEX(Торг!$B:$B,MATCH($N10040,Торг!$I:$I,0))),"")</f>
        <v/>
      </c>
    </row>
    <row r="10041" spans="1:15">
      <c r="A10041" t="s">
        <v>21622</v>
      </c>
      <c r="C10041" s="191" t="s">
        <v>12010</v>
      </c>
      <c r="E10041" t="s">
        <v>12011</v>
      </c>
      <c r="F10041" t="s">
        <v>4074</v>
      </c>
      <c r="G10041" t="s">
        <v>375</v>
      </c>
      <c r="H10041">
        <v>1150</v>
      </c>
      <c r="J10041" t="s">
        <v>22634</v>
      </c>
      <c r="K10041" s="132" t="str">
        <f>IFERROR(IFERROR(INDEX(Кат!$O:$O,MATCH($C10041,Кат!$I:$I,0)),INDEX(Торг!$L:$L,MATCH($C10041,Торг!$I:$I,0))),"")</f>
        <v/>
      </c>
      <c r="L10041" s="132" t="str">
        <f>IFERROR(IFERROR(INDEX(Кат!$A:$A,MATCH($C10041,Кат!$I:$I,0)),INDEX(Торг!$A:$A,MATCH($C10041,Торг!$I:$I,0))),"")</f>
        <v/>
      </c>
      <c r="M10041" s="132" t="str">
        <f>IFERROR(IFERROR(INDEX(Кат!$B:$B,MATCH($C10041,Кат!$I:$I,0)),INDEX(Торг!$B:$B,MATCH($C10041,Торг!$I:$I,0))),"")</f>
        <v/>
      </c>
      <c r="N10041" s="132" t="str">
        <f t="shared" si="156"/>
        <v>РЕМКОМ RK07058</v>
      </c>
      <c r="O10041" s="132" t="str">
        <f>IFERROR(IFERROR(INDEX(Кат!$B:$B,MATCH($N10041,Кат!$I:$I,0)),INDEX(Торг!$B:$B,MATCH($N10041,Торг!$I:$I,0))),"")</f>
        <v/>
      </c>
    </row>
    <row r="10042" spans="1:15">
      <c r="A10042" t="s">
        <v>21623</v>
      </c>
      <c r="C10042" s="191" t="s">
        <v>12012</v>
      </c>
      <c r="E10042" t="s">
        <v>12013</v>
      </c>
      <c r="F10042" t="s">
        <v>4074</v>
      </c>
      <c r="G10042" t="s">
        <v>375</v>
      </c>
      <c r="H10042">
        <v>1150</v>
      </c>
      <c r="J10042" t="s">
        <v>22634</v>
      </c>
      <c r="K10042" s="132" t="str">
        <f>IFERROR(IFERROR(INDEX(Кат!$O:$O,MATCH($C10042,Кат!$I:$I,0)),INDEX(Торг!$L:$L,MATCH($C10042,Торг!$I:$I,0))),"")</f>
        <v/>
      </c>
      <c r="L10042" s="132" t="str">
        <f>IFERROR(IFERROR(INDEX(Кат!$A:$A,MATCH($C10042,Кат!$I:$I,0)),INDEX(Торг!$A:$A,MATCH($C10042,Торг!$I:$I,0))),"")</f>
        <v/>
      </c>
      <c r="M10042" s="132" t="str">
        <f>IFERROR(IFERROR(INDEX(Кат!$B:$B,MATCH($C10042,Кат!$I:$I,0)),INDEX(Торг!$B:$B,MATCH($C10042,Торг!$I:$I,0))),"")</f>
        <v/>
      </c>
      <c r="N10042" s="132" t="str">
        <f t="shared" si="156"/>
        <v>РЕМКОМ RK07059</v>
      </c>
      <c r="O10042" s="132" t="str">
        <f>IFERROR(IFERROR(INDEX(Кат!$B:$B,MATCH($N10042,Кат!$I:$I,0)),INDEX(Торг!$B:$B,MATCH($N10042,Торг!$I:$I,0))),"")</f>
        <v/>
      </c>
    </row>
    <row r="10043" spans="1:15">
      <c r="A10043" t="s">
        <v>21624</v>
      </c>
      <c r="C10043" s="191" t="s">
        <v>12014</v>
      </c>
      <c r="E10043" t="s">
        <v>12015</v>
      </c>
      <c r="F10043" t="s">
        <v>4074</v>
      </c>
      <c r="G10043" t="s">
        <v>375</v>
      </c>
      <c r="H10043">
        <v>1520</v>
      </c>
      <c r="J10043" t="s">
        <v>22634</v>
      </c>
      <c r="K10043" s="132" t="str">
        <f>IFERROR(IFERROR(INDEX(Кат!$O:$O,MATCH($C10043,Кат!$I:$I,0)),INDEX(Торг!$L:$L,MATCH($C10043,Торг!$I:$I,0))),"")</f>
        <v/>
      </c>
      <c r="L10043" s="132" t="str">
        <f>IFERROR(IFERROR(INDEX(Кат!$A:$A,MATCH($C10043,Кат!$I:$I,0)),INDEX(Торг!$A:$A,MATCH($C10043,Торг!$I:$I,0))),"")</f>
        <v/>
      </c>
      <c r="M10043" s="132" t="str">
        <f>IFERROR(IFERROR(INDEX(Кат!$B:$B,MATCH($C10043,Кат!$I:$I,0)),INDEX(Торг!$B:$B,MATCH($C10043,Торг!$I:$I,0))),"")</f>
        <v/>
      </c>
      <c r="N10043" s="132" t="str">
        <f t="shared" si="156"/>
        <v>РЕМКОМ RK07060</v>
      </c>
      <c r="O10043" s="132" t="str">
        <f>IFERROR(IFERROR(INDEX(Кат!$B:$B,MATCH($N10043,Кат!$I:$I,0)),INDEX(Торг!$B:$B,MATCH($N10043,Торг!$I:$I,0))),"")</f>
        <v/>
      </c>
    </row>
    <row r="10044" spans="1:15">
      <c r="A10044" t="s">
        <v>21625</v>
      </c>
      <c r="C10044" s="191" t="s">
        <v>12016</v>
      </c>
      <c r="E10044" t="s">
        <v>12017</v>
      </c>
      <c r="F10044" t="s">
        <v>4074</v>
      </c>
      <c r="G10044" t="s">
        <v>375</v>
      </c>
      <c r="H10044">
        <v>2360</v>
      </c>
      <c r="J10044" t="s">
        <v>22634</v>
      </c>
      <c r="K10044" s="132" t="str">
        <f>IFERROR(IFERROR(INDEX(Кат!$O:$O,MATCH($C10044,Кат!$I:$I,0)),INDEX(Торг!$L:$L,MATCH($C10044,Торг!$I:$I,0))),"")</f>
        <v/>
      </c>
      <c r="L10044" s="132" t="str">
        <f>IFERROR(IFERROR(INDEX(Кат!$A:$A,MATCH($C10044,Кат!$I:$I,0)),INDEX(Торг!$A:$A,MATCH($C10044,Торг!$I:$I,0))),"")</f>
        <v/>
      </c>
      <c r="M10044" s="132" t="str">
        <f>IFERROR(IFERROR(INDEX(Кат!$B:$B,MATCH($C10044,Кат!$I:$I,0)),INDEX(Торг!$B:$B,MATCH($C10044,Торг!$I:$I,0))),"")</f>
        <v/>
      </c>
      <c r="N10044" s="132" t="str">
        <f t="shared" si="156"/>
        <v>РЕМКОМ RK07062</v>
      </c>
      <c r="O10044" s="132" t="str">
        <f>IFERROR(IFERROR(INDEX(Кат!$B:$B,MATCH($N10044,Кат!$I:$I,0)),INDEX(Торг!$B:$B,MATCH($N10044,Торг!$I:$I,0))),"")</f>
        <v/>
      </c>
    </row>
    <row r="10045" spans="1:15">
      <c r="A10045" t="s">
        <v>21626</v>
      </c>
      <c r="C10045" s="191" t="s">
        <v>12018</v>
      </c>
      <c r="E10045" t="s">
        <v>12019</v>
      </c>
      <c r="F10045" t="s">
        <v>4074</v>
      </c>
      <c r="G10045" t="s">
        <v>375</v>
      </c>
      <c r="H10045">
        <v>1630</v>
      </c>
      <c r="J10045" t="s">
        <v>22634</v>
      </c>
      <c r="K10045" s="132" t="str">
        <f>IFERROR(IFERROR(INDEX(Кат!$O:$O,MATCH($C10045,Кат!$I:$I,0)),INDEX(Торг!$L:$L,MATCH($C10045,Торг!$I:$I,0))),"")</f>
        <v/>
      </c>
      <c r="L10045" s="132" t="str">
        <f>IFERROR(IFERROR(INDEX(Кат!$A:$A,MATCH($C10045,Кат!$I:$I,0)),INDEX(Торг!$A:$A,MATCH($C10045,Торг!$I:$I,0))),"")</f>
        <v/>
      </c>
      <c r="M10045" s="132" t="str">
        <f>IFERROR(IFERROR(INDEX(Кат!$B:$B,MATCH($C10045,Кат!$I:$I,0)),INDEX(Торг!$B:$B,MATCH($C10045,Торг!$I:$I,0))),"")</f>
        <v/>
      </c>
      <c r="N10045" s="132" t="str">
        <f t="shared" si="156"/>
        <v>РЕМКОМ RK07061</v>
      </c>
      <c r="O10045" s="132" t="str">
        <f>IFERROR(IFERROR(INDEX(Кат!$B:$B,MATCH($N10045,Кат!$I:$I,0)),INDEX(Торг!$B:$B,MATCH($N10045,Торг!$I:$I,0))),"")</f>
        <v/>
      </c>
    </row>
    <row r="10046" spans="1:15">
      <c r="A10046" t="s">
        <v>21627</v>
      </c>
      <c r="C10046" s="191" t="s">
        <v>12020</v>
      </c>
      <c r="E10046" t="s">
        <v>12021</v>
      </c>
      <c r="F10046" t="s">
        <v>4074</v>
      </c>
      <c r="G10046" t="s">
        <v>399</v>
      </c>
      <c r="H10046">
        <v>970</v>
      </c>
      <c r="J10046" t="s">
        <v>22634</v>
      </c>
      <c r="K10046" s="132" t="str">
        <f>IFERROR(IFERROR(INDEX(Кат!$O:$O,MATCH($C10046,Кат!$I:$I,0)),INDEX(Торг!$L:$L,MATCH($C10046,Торг!$I:$I,0))),"")</f>
        <v/>
      </c>
      <c r="L10046" s="132" t="str">
        <f>IFERROR(IFERROR(INDEX(Кат!$A:$A,MATCH($C10046,Кат!$I:$I,0)),INDEX(Торг!$A:$A,MATCH($C10046,Торг!$I:$I,0))),"")</f>
        <v/>
      </c>
      <c r="M10046" s="132" t="str">
        <f>IFERROR(IFERROR(INDEX(Кат!$B:$B,MATCH($C10046,Кат!$I:$I,0)),INDEX(Торг!$B:$B,MATCH($C10046,Торг!$I:$I,0))),"")</f>
        <v/>
      </c>
      <c r="N10046" s="132" t="str">
        <f t="shared" si="156"/>
        <v>РЕМКОМ RK07008</v>
      </c>
      <c r="O10046" s="132" t="str">
        <f>IFERROR(IFERROR(INDEX(Кат!$B:$B,MATCH($N10046,Кат!$I:$I,0)),INDEX(Торг!$B:$B,MATCH($N10046,Торг!$I:$I,0))),"")</f>
        <v/>
      </c>
    </row>
    <row r="10047" spans="1:15">
      <c r="A10047" t="s">
        <v>21628</v>
      </c>
      <c r="C10047" s="191" t="s">
        <v>12022</v>
      </c>
      <c r="E10047" t="s">
        <v>12023</v>
      </c>
      <c r="F10047" t="s">
        <v>4074</v>
      </c>
      <c r="G10047" t="s">
        <v>399</v>
      </c>
      <c r="H10047">
        <v>1350</v>
      </c>
      <c r="J10047" t="s">
        <v>22634</v>
      </c>
      <c r="K10047" s="132" t="str">
        <f>IFERROR(IFERROR(INDEX(Кат!$O:$O,MATCH($C10047,Кат!$I:$I,0)),INDEX(Торг!$L:$L,MATCH($C10047,Торг!$I:$I,0))),"")</f>
        <v/>
      </c>
      <c r="L10047" s="132" t="str">
        <f>IFERROR(IFERROR(INDEX(Кат!$A:$A,MATCH($C10047,Кат!$I:$I,0)),INDEX(Торг!$A:$A,MATCH($C10047,Торг!$I:$I,0))),"")</f>
        <v/>
      </c>
      <c r="M10047" s="132" t="str">
        <f>IFERROR(IFERROR(INDEX(Кат!$B:$B,MATCH($C10047,Кат!$I:$I,0)),INDEX(Торг!$B:$B,MATCH($C10047,Торг!$I:$I,0))),"")</f>
        <v/>
      </c>
      <c r="N10047" s="132" t="str">
        <f t="shared" si="156"/>
        <v>РЕМКОМ RK07009</v>
      </c>
      <c r="O10047" s="132" t="str">
        <f>IFERROR(IFERROR(INDEX(Кат!$B:$B,MATCH($N10047,Кат!$I:$I,0)),INDEX(Торг!$B:$B,MATCH($N10047,Торг!$I:$I,0))),"")</f>
        <v/>
      </c>
    </row>
    <row r="10048" spans="1:15">
      <c r="A10048" t="s">
        <v>21629</v>
      </c>
      <c r="C10048" s="191" t="s">
        <v>12024</v>
      </c>
      <c r="E10048" t="s">
        <v>12025</v>
      </c>
      <c r="F10048" t="s">
        <v>4074</v>
      </c>
      <c r="G10048" t="s">
        <v>399</v>
      </c>
      <c r="H10048">
        <v>1840</v>
      </c>
      <c r="J10048" t="s">
        <v>22634</v>
      </c>
      <c r="K10048" s="132" t="str">
        <f>IFERROR(IFERROR(INDEX(Кат!$O:$O,MATCH($C10048,Кат!$I:$I,0)),INDEX(Торг!$L:$L,MATCH($C10048,Торг!$I:$I,0))),"")</f>
        <v/>
      </c>
      <c r="L10048" s="132" t="str">
        <f>IFERROR(IFERROR(INDEX(Кат!$A:$A,MATCH($C10048,Кат!$I:$I,0)),INDEX(Торг!$A:$A,MATCH($C10048,Торг!$I:$I,0))),"")</f>
        <v/>
      </c>
      <c r="M10048" s="132" t="str">
        <f>IFERROR(IFERROR(INDEX(Кат!$B:$B,MATCH($C10048,Кат!$I:$I,0)),INDEX(Торг!$B:$B,MATCH($C10048,Торг!$I:$I,0))),"")</f>
        <v/>
      </c>
      <c r="N10048" s="132" t="str">
        <f t="shared" si="156"/>
        <v>РЕМКОМ RK07010</v>
      </c>
      <c r="O10048" s="132" t="str">
        <f>IFERROR(IFERROR(INDEX(Кат!$B:$B,MATCH($N10048,Кат!$I:$I,0)),INDEX(Торг!$B:$B,MATCH($N10048,Торг!$I:$I,0))),"")</f>
        <v/>
      </c>
    </row>
    <row r="10049" spans="1:15">
      <c r="A10049" t="s">
        <v>21630</v>
      </c>
      <c r="C10049" s="191" t="s">
        <v>12026</v>
      </c>
      <c r="E10049" t="s">
        <v>12027</v>
      </c>
      <c r="F10049" t="s">
        <v>4074</v>
      </c>
      <c r="G10049" t="s">
        <v>399</v>
      </c>
      <c r="H10049">
        <v>3520</v>
      </c>
      <c r="J10049" t="s">
        <v>22634</v>
      </c>
      <c r="K10049" s="132" t="str">
        <f>IFERROR(IFERROR(INDEX(Кат!$O:$O,MATCH($C10049,Кат!$I:$I,0)),INDEX(Торг!$L:$L,MATCH($C10049,Торг!$I:$I,0))),"")</f>
        <v/>
      </c>
      <c r="L10049" s="132" t="str">
        <f>IFERROR(IFERROR(INDEX(Кат!$A:$A,MATCH($C10049,Кат!$I:$I,0)),INDEX(Торг!$A:$A,MATCH($C10049,Торг!$I:$I,0))),"")</f>
        <v/>
      </c>
      <c r="M10049" s="132" t="str">
        <f>IFERROR(IFERROR(INDEX(Кат!$B:$B,MATCH($C10049,Кат!$I:$I,0)),INDEX(Торг!$B:$B,MATCH($C10049,Торг!$I:$I,0))),"")</f>
        <v/>
      </c>
      <c r="N10049" s="132" t="str">
        <f t="shared" si="156"/>
        <v>РЕМКОМ RK07011</v>
      </c>
      <c r="O10049" s="132" t="str">
        <f>IFERROR(IFERROR(INDEX(Кат!$B:$B,MATCH($N10049,Кат!$I:$I,0)),INDEX(Торг!$B:$B,MATCH($N10049,Торг!$I:$I,0))),"")</f>
        <v/>
      </c>
    </row>
    <row r="10050" spans="1:15">
      <c r="A10050" t="s">
        <v>21631</v>
      </c>
      <c r="C10050" s="191" t="s">
        <v>12028</v>
      </c>
      <c r="E10050" t="s">
        <v>12029</v>
      </c>
      <c r="F10050" t="s">
        <v>4074</v>
      </c>
      <c r="G10050" t="s">
        <v>399</v>
      </c>
      <c r="H10050">
        <v>4050</v>
      </c>
      <c r="J10050" t="s">
        <v>22634</v>
      </c>
      <c r="K10050" s="132" t="str">
        <f>IFERROR(IFERROR(INDEX(Кат!$O:$O,MATCH($C10050,Кат!$I:$I,0)),INDEX(Торг!$L:$L,MATCH($C10050,Торг!$I:$I,0))),"")</f>
        <v/>
      </c>
      <c r="L10050" s="132" t="str">
        <f>IFERROR(IFERROR(INDEX(Кат!$A:$A,MATCH($C10050,Кат!$I:$I,0)),INDEX(Торг!$A:$A,MATCH($C10050,Торг!$I:$I,0))),"")</f>
        <v/>
      </c>
      <c r="M10050" s="132" t="str">
        <f>IFERROR(IFERROR(INDEX(Кат!$B:$B,MATCH($C10050,Кат!$I:$I,0)),INDEX(Торг!$B:$B,MATCH($C10050,Торг!$I:$I,0))),"")</f>
        <v/>
      </c>
      <c r="N10050" s="132" t="str">
        <f t="shared" si="156"/>
        <v>РЕМКОМ RK07007</v>
      </c>
      <c r="O10050" s="132" t="str">
        <f>IFERROR(IFERROR(INDEX(Кат!$B:$B,MATCH($N10050,Кат!$I:$I,0)),INDEX(Торг!$B:$B,MATCH($N10050,Торг!$I:$I,0))),"")</f>
        <v/>
      </c>
    </row>
    <row r="10051" spans="1:15">
      <c r="A10051" t="s">
        <v>21632</v>
      </c>
      <c r="C10051" s="191" t="s">
        <v>12030</v>
      </c>
      <c r="E10051" t="s">
        <v>12031</v>
      </c>
      <c r="F10051" t="s">
        <v>4074</v>
      </c>
      <c r="G10051" t="s">
        <v>399</v>
      </c>
      <c r="H10051">
        <v>5610</v>
      </c>
      <c r="J10051" t="s">
        <v>22634</v>
      </c>
      <c r="K10051" s="132" t="str">
        <f>IFERROR(IFERROR(INDEX(Кат!$O:$O,MATCH($C10051,Кат!$I:$I,0)),INDEX(Торг!$L:$L,MATCH($C10051,Торг!$I:$I,0))),"")</f>
        <v/>
      </c>
      <c r="L10051" s="132" t="str">
        <f>IFERROR(IFERROR(INDEX(Кат!$A:$A,MATCH($C10051,Кат!$I:$I,0)),INDEX(Торг!$A:$A,MATCH($C10051,Торг!$I:$I,0))),"")</f>
        <v/>
      </c>
      <c r="M10051" s="132" t="str">
        <f>IFERROR(IFERROR(INDEX(Кат!$B:$B,MATCH($C10051,Кат!$I:$I,0)),INDEX(Торг!$B:$B,MATCH($C10051,Торг!$I:$I,0))),"")</f>
        <v/>
      </c>
      <c r="N10051" s="132" t="str">
        <f t="shared" si="156"/>
        <v>РЕМКОМ RK07063</v>
      </c>
      <c r="O10051" s="132" t="str">
        <f>IFERROR(IFERROR(INDEX(Кат!$B:$B,MATCH($N10051,Кат!$I:$I,0)),INDEX(Торг!$B:$B,MATCH($N10051,Торг!$I:$I,0))),"")</f>
        <v/>
      </c>
    </row>
    <row r="10052" spans="1:15">
      <c r="A10052" t="s">
        <v>21633</v>
      </c>
      <c r="C10052" s="191" t="s">
        <v>12032</v>
      </c>
      <c r="E10052" t="s">
        <v>12033</v>
      </c>
      <c r="F10052" t="s">
        <v>4074</v>
      </c>
      <c r="G10052" t="s">
        <v>399</v>
      </c>
      <c r="H10052">
        <v>380</v>
      </c>
      <c r="J10052" t="s">
        <v>22634</v>
      </c>
      <c r="K10052" s="132" t="str">
        <f>IFERROR(IFERROR(INDEX(Кат!$O:$O,MATCH($C10052,Кат!$I:$I,0)),INDEX(Торг!$L:$L,MATCH($C10052,Торг!$I:$I,0))),"")</f>
        <v/>
      </c>
      <c r="L10052" s="132" t="str">
        <f>IFERROR(IFERROR(INDEX(Кат!$A:$A,MATCH($C10052,Кат!$I:$I,0)),INDEX(Торг!$A:$A,MATCH($C10052,Торг!$I:$I,0))),"")</f>
        <v/>
      </c>
      <c r="M10052" s="132" t="str">
        <f>IFERROR(IFERROR(INDEX(Кат!$B:$B,MATCH($C10052,Кат!$I:$I,0)),INDEX(Торг!$B:$B,MATCH($C10052,Торг!$I:$I,0))),"")</f>
        <v/>
      </c>
      <c r="N10052" s="132" t="str">
        <f t="shared" si="156"/>
        <v>РЕМКОМ RK07005</v>
      </c>
      <c r="O10052" s="132" t="str">
        <f>IFERROR(IFERROR(INDEX(Кат!$B:$B,MATCH($N10052,Кат!$I:$I,0)),INDEX(Торг!$B:$B,MATCH($N10052,Торг!$I:$I,0))),"")</f>
        <v/>
      </c>
    </row>
    <row r="10053" spans="1:15">
      <c r="A10053" t="s">
        <v>21634</v>
      </c>
      <c r="C10053" s="191" t="s">
        <v>12034</v>
      </c>
      <c r="E10053" t="s">
        <v>12035</v>
      </c>
      <c r="F10053" t="s">
        <v>4074</v>
      </c>
      <c r="G10053" t="s">
        <v>399</v>
      </c>
      <c r="H10053">
        <v>380</v>
      </c>
      <c r="J10053" t="s">
        <v>22634</v>
      </c>
      <c r="K10053" s="132" t="str">
        <f>IFERROR(IFERROR(INDEX(Кат!$O:$O,MATCH($C10053,Кат!$I:$I,0)),INDEX(Торг!$L:$L,MATCH($C10053,Торг!$I:$I,0))),"")</f>
        <v/>
      </c>
      <c r="L10053" s="132" t="str">
        <f>IFERROR(IFERROR(INDEX(Кат!$A:$A,MATCH($C10053,Кат!$I:$I,0)),INDEX(Торг!$A:$A,MATCH($C10053,Торг!$I:$I,0))),"")</f>
        <v/>
      </c>
      <c r="M10053" s="132" t="str">
        <f>IFERROR(IFERROR(INDEX(Кат!$B:$B,MATCH($C10053,Кат!$I:$I,0)),INDEX(Торг!$B:$B,MATCH($C10053,Торг!$I:$I,0))),"")</f>
        <v/>
      </c>
      <c r="N10053" s="132" t="str">
        <f t="shared" si="156"/>
        <v>РЕМКОМ RK07006</v>
      </c>
      <c r="O10053" s="132" t="str">
        <f>IFERROR(IFERROR(INDEX(Кат!$B:$B,MATCH($N10053,Кат!$I:$I,0)),INDEX(Торг!$B:$B,MATCH($N10053,Торг!$I:$I,0))),"")</f>
        <v/>
      </c>
    </row>
    <row r="10054" spans="1:15">
      <c r="A10054" t="s">
        <v>21635</v>
      </c>
      <c r="C10054" s="191" t="s">
        <v>12036</v>
      </c>
      <c r="E10054" t="s">
        <v>12037</v>
      </c>
      <c r="F10054" t="s">
        <v>4074</v>
      </c>
      <c r="G10054" t="s">
        <v>375</v>
      </c>
      <c r="H10054">
        <v>85</v>
      </c>
      <c r="J10054" t="s">
        <v>22634</v>
      </c>
      <c r="K10054" s="132" t="str">
        <f>IFERROR(IFERROR(INDEX(Кат!$O:$O,MATCH($C10054,Кат!$I:$I,0)),INDEX(Торг!$L:$L,MATCH($C10054,Торг!$I:$I,0))),"")</f>
        <v/>
      </c>
      <c r="L10054" s="132" t="str">
        <f>IFERROR(IFERROR(INDEX(Кат!$A:$A,MATCH($C10054,Кат!$I:$I,0)),INDEX(Торг!$A:$A,MATCH($C10054,Торг!$I:$I,0))),"")</f>
        <v/>
      </c>
      <c r="M10054" s="132" t="str">
        <f>IFERROR(IFERROR(INDEX(Кат!$B:$B,MATCH($C10054,Кат!$I:$I,0)),INDEX(Торг!$B:$B,MATCH($C10054,Торг!$I:$I,0))),"")</f>
        <v/>
      </c>
      <c r="N10054" s="132" t="str">
        <f t="shared" si="156"/>
        <v>РЕМКОМ RK07043</v>
      </c>
      <c r="O10054" s="132" t="str">
        <f>IFERROR(IFERROR(INDEX(Кат!$B:$B,MATCH($N10054,Кат!$I:$I,0)),INDEX(Торг!$B:$B,MATCH($N10054,Торг!$I:$I,0))),"")</f>
        <v/>
      </c>
    </row>
    <row r="10055" spans="1:15">
      <c r="A10055" t="s">
        <v>21636</v>
      </c>
      <c r="C10055" s="191" t="s">
        <v>12038</v>
      </c>
      <c r="E10055" t="s">
        <v>12039</v>
      </c>
      <c r="F10055" t="s">
        <v>4074</v>
      </c>
      <c r="G10055" t="s">
        <v>399</v>
      </c>
      <c r="H10055">
        <v>760</v>
      </c>
      <c r="J10055" t="s">
        <v>22634</v>
      </c>
      <c r="K10055" s="132" t="str">
        <f>IFERROR(IFERROR(INDEX(Кат!$O:$O,MATCH($C10055,Кат!$I:$I,0)),INDEX(Торг!$L:$L,MATCH($C10055,Торг!$I:$I,0))),"")</f>
        <v/>
      </c>
      <c r="L10055" s="132" t="str">
        <f>IFERROR(IFERROR(INDEX(Кат!$A:$A,MATCH($C10055,Кат!$I:$I,0)),INDEX(Торг!$A:$A,MATCH($C10055,Торг!$I:$I,0))),"")</f>
        <v/>
      </c>
      <c r="M10055" s="132" t="str">
        <f>IFERROR(IFERROR(INDEX(Кат!$B:$B,MATCH($C10055,Кат!$I:$I,0)),INDEX(Торг!$B:$B,MATCH($C10055,Торг!$I:$I,0))),"")</f>
        <v/>
      </c>
      <c r="N10055" s="132" t="str">
        <f t="shared" si="156"/>
        <v>РЕМКОМ RK07013</v>
      </c>
      <c r="O10055" s="132" t="str">
        <f>IFERROR(IFERROR(INDEX(Кат!$B:$B,MATCH($N10055,Кат!$I:$I,0)),INDEX(Торг!$B:$B,MATCH($N10055,Торг!$I:$I,0))),"")</f>
        <v/>
      </c>
    </row>
    <row r="10056" spans="1:15">
      <c r="A10056" t="s">
        <v>21637</v>
      </c>
      <c r="C10056" s="191" t="s">
        <v>12040</v>
      </c>
      <c r="E10056" t="s">
        <v>12041</v>
      </c>
      <c r="F10056" t="s">
        <v>4074</v>
      </c>
      <c r="G10056" t="s">
        <v>399</v>
      </c>
      <c r="H10056">
        <v>590</v>
      </c>
      <c r="J10056" t="s">
        <v>22634</v>
      </c>
      <c r="K10056" s="132" t="str">
        <f>IFERROR(IFERROR(INDEX(Кат!$O:$O,MATCH($C10056,Кат!$I:$I,0)),INDEX(Торг!$L:$L,MATCH($C10056,Торг!$I:$I,0))),"")</f>
        <v/>
      </c>
      <c r="L10056" s="132" t="str">
        <f>IFERROR(IFERROR(INDEX(Кат!$A:$A,MATCH($C10056,Кат!$I:$I,0)),INDEX(Торг!$A:$A,MATCH($C10056,Торг!$I:$I,0))),"")</f>
        <v/>
      </c>
      <c r="M10056" s="132" t="str">
        <f>IFERROR(IFERROR(INDEX(Кат!$B:$B,MATCH($C10056,Кат!$I:$I,0)),INDEX(Торг!$B:$B,MATCH($C10056,Торг!$I:$I,0))),"")</f>
        <v/>
      </c>
      <c r="N10056" s="132" t="str">
        <f t="shared" ref="N10056:N10119" si="157">_xlfn.CONCAT(F10056," ",C10056)</f>
        <v>РЕМКОМ RK07012</v>
      </c>
      <c r="O10056" s="132" t="str">
        <f>IFERROR(IFERROR(INDEX(Кат!$B:$B,MATCH($N10056,Кат!$I:$I,0)),INDEX(Торг!$B:$B,MATCH($N10056,Торг!$I:$I,0))),"")</f>
        <v/>
      </c>
    </row>
    <row r="10057" spans="1:15">
      <c r="A10057" t="s">
        <v>21638</v>
      </c>
      <c r="C10057" s="191" t="s">
        <v>12042</v>
      </c>
      <c r="E10057" t="s">
        <v>14225</v>
      </c>
      <c r="F10057" t="s">
        <v>4074</v>
      </c>
      <c r="G10057" t="s">
        <v>375</v>
      </c>
      <c r="H10057">
        <v>1370</v>
      </c>
      <c r="J10057" t="s">
        <v>22634</v>
      </c>
      <c r="K10057" s="132" t="str">
        <f>IFERROR(IFERROR(INDEX(Кат!$O:$O,MATCH($C10057,Кат!$I:$I,0)),INDEX(Торг!$L:$L,MATCH($C10057,Торг!$I:$I,0))),"")</f>
        <v/>
      </c>
      <c r="L10057" s="132" t="str">
        <f>IFERROR(IFERROR(INDEX(Кат!$A:$A,MATCH($C10057,Кат!$I:$I,0)),INDEX(Торг!$A:$A,MATCH($C10057,Торг!$I:$I,0))),"")</f>
        <v/>
      </c>
      <c r="M10057" s="132" t="str">
        <f>IFERROR(IFERROR(INDEX(Кат!$B:$B,MATCH($C10057,Кат!$I:$I,0)),INDEX(Торг!$B:$B,MATCH($C10057,Торг!$I:$I,0))),"")</f>
        <v/>
      </c>
      <c r="N10057" s="132" t="str">
        <f t="shared" si="157"/>
        <v>РЕМКОМ RK07015</v>
      </c>
      <c r="O10057" s="132" t="str">
        <f>IFERROR(IFERROR(INDEX(Кат!$B:$B,MATCH($N10057,Кат!$I:$I,0)),INDEX(Торг!$B:$B,MATCH($N10057,Торг!$I:$I,0))),"")</f>
        <v/>
      </c>
    </row>
    <row r="10058" spans="1:15">
      <c r="A10058" t="s">
        <v>21639</v>
      </c>
      <c r="C10058" s="191" t="s">
        <v>12043</v>
      </c>
      <c r="E10058" t="s">
        <v>14226</v>
      </c>
      <c r="F10058" t="s">
        <v>4074</v>
      </c>
      <c r="G10058" t="s">
        <v>375</v>
      </c>
      <c r="H10058">
        <v>1370</v>
      </c>
      <c r="J10058" t="s">
        <v>22634</v>
      </c>
      <c r="K10058" s="132" t="str">
        <f>IFERROR(IFERROR(INDEX(Кат!$O:$O,MATCH($C10058,Кат!$I:$I,0)),INDEX(Торг!$L:$L,MATCH($C10058,Торг!$I:$I,0))),"")</f>
        <v/>
      </c>
      <c r="L10058" s="132" t="str">
        <f>IFERROR(IFERROR(INDEX(Кат!$A:$A,MATCH($C10058,Кат!$I:$I,0)),INDEX(Торг!$A:$A,MATCH($C10058,Торг!$I:$I,0))),"")</f>
        <v/>
      </c>
      <c r="M10058" s="132" t="str">
        <f>IFERROR(IFERROR(INDEX(Кат!$B:$B,MATCH($C10058,Кат!$I:$I,0)),INDEX(Торг!$B:$B,MATCH($C10058,Торг!$I:$I,0))),"")</f>
        <v/>
      </c>
      <c r="N10058" s="132" t="str">
        <f t="shared" si="157"/>
        <v>РЕМКОМ RK07014</v>
      </c>
      <c r="O10058" s="132" t="str">
        <f>IFERROR(IFERROR(INDEX(Кат!$B:$B,MATCH($N10058,Кат!$I:$I,0)),INDEX(Торг!$B:$B,MATCH($N10058,Торг!$I:$I,0))),"")</f>
        <v/>
      </c>
    </row>
    <row r="10059" spans="1:15">
      <c r="A10059" t="s">
        <v>21640</v>
      </c>
      <c r="C10059" s="191" t="s">
        <v>12044</v>
      </c>
      <c r="E10059" t="s">
        <v>25489</v>
      </c>
      <c r="F10059" t="s">
        <v>4074</v>
      </c>
      <c r="G10059" t="s">
        <v>375</v>
      </c>
      <c r="H10059">
        <v>690</v>
      </c>
      <c r="J10059" t="s">
        <v>22634</v>
      </c>
      <c r="K10059" s="132" t="str">
        <f>IFERROR(IFERROR(INDEX(Кат!$O:$O,MATCH($C10059,Кат!$I:$I,0)),INDEX(Торг!$L:$L,MATCH($C10059,Торг!$I:$I,0))),"")</f>
        <v/>
      </c>
      <c r="L10059" s="132" t="str">
        <f>IFERROR(IFERROR(INDEX(Кат!$A:$A,MATCH($C10059,Кат!$I:$I,0)),INDEX(Торг!$A:$A,MATCH($C10059,Торг!$I:$I,0))),"")</f>
        <v/>
      </c>
      <c r="M10059" s="132" t="str">
        <f>IFERROR(IFERROR(INDEX(Кат!$B:$B,MATCH($C10059,Кат!$I:$I,0)),INDEX(Торг!$B:$B,MATCH($C10059,Торг!$I:$I,0))),"")</f>
        <v/>
      </c>
      <c r="N10059" s="132" t="str">
        <f t="shared" si="157"/>
        <v>РЕМКОМ RK07053</v>
      </c>
      <c r="O10059" s="132" t="str">
        <f>IFERROR(IFERROR(INDEX(Кат!$B:$B,MATCH($N10059,Кат!$I:$I,0)),INDEX(Торг!$B:$B,MATCH($N10059,Торг!$I:$I,0))),"")</f>
        <v/>
      </c>
    </row>
    <row r="10060" spans="1:15">
      <c r="A10060" t="s">
        <v>21641</v>
      </c>
      <c r="C10060" s="191" t="s">
        <v>12045</v>
      </c>
      <c r="E10060" t="s">
        <v>12046</v>
      </c>
      <c r="F10060" t="s">
        <v>4074</v>
      </c>
      <c r="G10060" t="s">
        <v>375</v>
      </c>
      <c r="H10060">
        <v>330</v>
      </c>
      <c r="J10060" t="s">
        <v>22634</v>
      </c>
      <c r="K10060" s="132" t="str">
        <f>IFERROR(IFERROR(INDEX(Кат!$O:$O,MATCH($C10060,Кат!$I:$I,0)),INDEX(Торг!$L:$L,MATCH($C10060,Торг!$I:$I,0))),"")</f>
        <v/>
      </c>
      <c r="L10060" s="132" t="str">
        <f>IFERROR(IFERROR(INDEX(Кат!$A:$A,MATCH($C10060,Кат!$I:$I,0)),INDEX(Торг!$A:$A,MATCH($C10060,Торг!$I:$I,0))),"")</f>
        <v/>
      </c>
      <c r="M10060" s="132" t="str">
        <f>IFERROR(IFERROR(INDEX(Кат!$B:$B,MATCH($C10060,Кат!$I:$I,0)),INDEX(Торг!$B:$B,MATCH($C10060,Торг!$I:$I,0))),"")</f>
        <v/>
      </c>
      <c r="N10060" s="132" t="str">
        <f t="shared" si="157"/>
        <v>РЕМКОМ RK07057</v>
      </c>
      <c r="O10060" s="132" t="str">
        <f>IFERROR(IFERROR(INDEX(Кат!$B:$B,MATCH($N10060,Кат!$I:$I,0)),INDEX(Торг!$B:$B,MATCH($N10060,Торг!$I:$I,0))),"")</f>
        <v/>
      </c>
    </row>
    <row r="10061" spans="1:15">
      <c r="A10061" t="s">
        <v>21642</v>
      </c>
      <c r="C10061" s="191" t="s">
        <v>12047</v>
      </c>
      <c r="E10061" t="s">
        <v>12048</v>
      </c>
      <c r="F10061" t="s">
        <v>4074</v>
      </c>
      <c r="G10061" t="s">
        <v>375</v>
      </c>
      <c r="H10061">
        <v>1630</v>
      </c>
      <c r="J10061" t="s">
        <v>22634</v>
      </c>
      <c r="K10061" s="132" t="str">
        <f>IFERROR(IFERROR(INDEX(Кат!$O:$O,MATCH($C10061,Кат!$I:$I,0)),INDEX(Торг!$L:$L,MATCH($C10061,Торг!$I:$I,0))),"")</f>
        <v/>
      </c>
      <c r="L10061" s="132" t="str">
        <f>IFERROR(IFERROR(INDEX(Кат!$A:$A,MATCH($C10061,Кат!$I:$I,0)),INDEX(Торг!$A:$A,MATCH($C10061,Торг!$I:$I,0))),"")</f>
        <v/>
      </c>
      <c r="M10061" s="132" t="str">
        <f>IFERROR(IFERROR(INDEX(Кат!$B:$B,MATCH($C10061,Кат!$I:$I,0)),INDEX(Торг!$B:$B,MATCH($C10061,Торг!$I:$I,0))),"")</f>
        <v/>
      </c>
      <c r="N10061" s="132" t="str">
        <f t="shared" si="157"/>
        <v>РЕМКОМ RK07016</v>
      </c>
      <c r="O10061" s="132" t="str">
        <f>IFERROR(IFERROR(INDEX(Кат!$B:$B,MATCH($N10061,Кат!$I:$I,0)),INDEX(Торг!$B:$B,MATCH($N10061,Торг!$I:$I,0))),"")</f>
        <v/>
      </c>
    </row>
    <row r="10062" spans="1:15">
      <c r="A10062" t="s">
        <v>21643</v>
      </c>
      <c r="C10062" s="191" t="s">
        <v>12049</v>
      </c>
      <c r="E10062" t="s">
        <v>12050</v>
      </c>
      <c r="F10062" t="s">
        <v>4074</v>
      </c>
      <c r="G10062" t="s">
        <v>375</v>
      </c>
      <c r="H10062">
        <v>1550</v>
      </c>
      <c r="J10062" t="s">
        <v>22634</v>
      </c>
      <c r="K10062" s="132" t="str">
        <f>IFERROR(IFERROR(INDEX(Кат!$O:$O,MATCH($C10062,Кат!$I:$I,0)),INDEX(Торг!$L:$L,MATCH($C10062,Торг!$I:$I,0))),"")</f>
        <v/>
      </c>
      <c r="L10062" s="132" t="str">
        <f>IFERROR(IFERROR(INDEX(Кат!$A:$A,MATCH($C10062,Кат!$I:$I,0)),INDEX(Торг!$A:$A,MATCH($C10062,Торг!$I:$I,0))),"")</f>
        <v/>
      </c>
      <c r="M10062" s="132" t="str">
        <f>IFERROR(IFERROR(INDEX(Кат!$B:$B,MATCH($C10062,Кат!$I:$I,0)),INDEX(Торг!$B:$B,MATCH($C10062,Торг!$I:$I,0))),"")</f>
        <v/>
      </c>
      <c r="N10062" s="132" t="str">
        <f t="shared" si="157"/>
        <v>РЕМКОМ RK07017</v>
      </c>
      <c r="O10062" s="132" t="str">
        <f>IFERROR(IFERROR(INDEX(Кат!$B:$B,MATCH($N10062,Кат!$I:$I,0)),INDEX(Торг!$B:$B,MATCH($N10062,Торг!$I:$I,0))),"")</f>
        <v/>
      </c>
    </row>
    <row r="10063" spans="1:15">
      <c r="A10063" t="s">
        <v>21644</v>
      </c>
      <c r="C10063" s="191" t="s">
        <v>13511</v>
      </c>
      <c r="E10063" t="s">
        <v>13512</v>
      </c>
      <c r="F10063" t="s">
        <v>4074</v>
      </c>
      <c r="G10063" t="s">
        <v>399</v>
      </c>
      <c r="H10063">
        <v>810</v>
      </c>
      <c r="J10063" t="s">
        <v>22634</v>
      </c>
      <c r="K10063" s="132" t="str">
        <f>IFERROR(IFERROR(INDEX(Кат!$O:$O,MATCH($C10063,Кат!$I:$I,0)),INDEX(Торг!$L:$L,MATCH($C10063,Торг!$I:$I,0))),"")</f>
        <v/>
      </c>
      <c r="L10063" s="132" t="str">
        <f>IFERROR(IFERROR(INDEX(Кат!$A:$A,MATCH($C10063,Кат!$I:$I,0)),INDEX(Торг!$A:$A,MATCH($C10063,Торг!$I:$I,0))),"")</f>
        <v/>
      </c>
      <c r="M10063" s="132" t="str">
        <f>IFERROR(IFERROR(INDEX(Кат!$B:$B,MATCH($C10063,Кат!$I:$I,0)),INDEX(Торг!$B:$B,MATCH($C10063,Торг!$I:$I,0))),"")</f>
        <v/>
      </c>
      <c r="N10063" s="132" t="str">
        <f t="shared" si="157"/>
        <v>РЕМКОМ RK07018</v>
      </c>
      <c r="O10063" s="132" t="str">
        <f>IFERROR(IFERROR(INDEX(Кат!$B:$B,MATCH($N10063,Кат!$I:$I,0)),INDEX(Торг!$B:$B,MATCH($N10063,Торг!$I:$I,0))),"")</f>
        <v/>
      </c>
    </row>
    <row r="10064" spans="1:15">
      <c r="A10064" t="s">
        <v>21645</v>
      </c>
      <c r="C10064" s="191" t="s">
        <v>12051</v>
      </c>
      <c r="E10064" t="s">
        <v>12052</v>
      </c>
      <c r="F10064" t="s">
        <v>4074</v>
      </c>
      <c r="G10064" t="s">
        <v>399</v>
      </c>
      <c r="H10064">
        <v>490</v>
      </c>
      <c r="J10064" t="s">
        <v>22634</v>
      </c>
      <c r="K10064" s="132" t="str">
        <f>IFERROR(IFERROR(INDEX(Кат!$O:$O,MATCH($C10064,Кат!$I:$I,0)),INDEX(Торг!$L:$L,MATCH($C10064,Торг!$I:$I,0))),"")</f>
        <v/>
      </c>
      <c r="L10064" s="132" t="str">
        <f>IFERROR(IFERROR(INDEX(Кат!$A:$A,MATCH($C10064,Кат!$I:$I,0)),INDEX(Торг!$A:$A,MATCH($C10064,Торг!$I:$I,0))),"")</f>
        <v/>
      </c>
      <c r="M10064" s="132" t="str">
        <f>IFERROR(IFERROR(INDEX(Кат!$B:$B,MATCH($C10064,Кат!$I:$I,0)),INDEX(Торг!$B:$B,MATCH($C10064,Торг!$I:$I,0))),"")</f>
        <v/>
      </c>
      <c r="N10064" s="132" t="str">
        <f t="shared" si="157"/>
        <v>РЕМКОМ RK07054</v>
      </c>
      <c r="O10064" s="132" t="str">
        <f>IFERROR(IFERROR(INDEX(Кат!$B:$B,MATCH($N10064,Кат!$I:$I,0)),INDEX(Торг!$B:$B,MATCH($N10064,Торг!$I:$I,0))),"")</f>
        <v/>
      </c>
    </row>
    <row r="10065" spans="1:15">
      <c r="A10065" t="s">
        <v>24829</v>
      </c>
      <c r="C10065" s="191"/>
      <c r="E10065" t="s">
        <v>24830</v>
      </c>
      <c r="J10065" t="s">
        <v>22634</v>
      </c>
      <c r="K10065" s="132" t="str">
        <f>IFERROR(IFERROR(INDEX(Кат!$O:$O,MATCH($C10065,Кат!$I:$I,0)),INDEX(Торг!$L:$L,MATCH($C10065,Торг!$I:$I,0))),"")</f>
        <v/>
      </c>
      <c r="L10065" s="132" t="str">
        <f>IFERROR(IFERROR(INDEX(Кат!$A:$A,MATCH($C10065,Кат!$I:$I,0)),INDEX(Торг!$A:$A,MATCH($C10065,Торг!$I:$I,0))),"")</f>
        <v/>
      </c>
      <c r="M10065" s="132" t="str">
        <f>IFERROR(IFERROR(INDEX(Кат!$B:$B,MATCH($C10065,Кат!$I:$I,0)),INDEX(Торг!$B:$B,MATCH($C10065,Торг!$I:$I,0))),"")</f>
        <v/>
      </c>
      <c r="N10065" s="132" t="str">
        <f t="shared" si="157"/>
        <v xml:space="preserve"> </v>
      </c>
      <c r="O10065" s="132" t="str">
        <f>IFERROR(IFERROR(INDEX(Кат!$B:$B,MATCH($N10065,Кат!$I:$I,0)),INDEX(Торг!$B:$B,MATCH($N10065,Торг!$I:$I,0))),"")</f>
        <v/>
      </c>
    </row>
    <row r="10066" spans="1:15">
      <c r="A10066" t="s">
        <v>21646</v>
      </c>
      <c r="C10066" s="191" t="s">
        <v>26213</v>
      </c>
      <c r="E10066" t="s">
        <v>12053</v>
      </c>
      <c r="F10066" t="s">
        <v>4074</v>
      </c>
      <c r="G10066" t="s">
        <v>399</v>
      </c>
      <c r="H10066">
        <v>1580</v>
      </c>
      <c r="J10066" t="s">
        <v>22634</v>
      </c>
      <c r="K10066" s="132" t="str">
        <f>IFERROR(IFERROR(INDEX(Кат!$O:$O,MATCH($C10066,Кат!$I:$I,0)),INDEX(Торг!$L:$L,MATCH($C10066,Торг!$I:$I,0))),"")</f>
        <v/>
      </c>
      <c r="L10066" s="132" t="str">
        <f>IFERROR(IFERROR(INDEX(Кат!$A:$A,MATCH($C10066,Кат!$I:$I,0)),INDEX(Торг!$A:$A,MATCH($C10066,Торг!$I:$I,0))),"")</f>
        <v/>
      </c>
      <c r="M10066" s="132" t="str">
        <f>IFERROR(IFERROR(INDEX(Кат!$B:$B,MATCH($C10066,Кат!$I:$I,0)),INDEX(Торг!$B:$B,MATCH($C10066,Торг!$I:$I,0))),"")</f>
        <v/>
      </c>
      <c r="N10066" s="132" t="str">
        <f t="shared" si="157"/>
        <v>РЕМКОМ RK12005</v>
      </c>
      <c r="O10066" s="132" t="str">
        <f>IFERROR(IFERROR(INDEX(Кат!$B:$B,MATCH($N10066,Кат!$I:$I,0)),INDEX(Торг!$B:$B,MATCH($N10066,Торг!$I:$I,0))),"")</f>
        <v/>
      </c>
    </row>
    <row r="10067" spans="1:15">
      <c r="A10067" t="s">
        <v>21647</v>
      </c>
      <c r="C10067" s="191" t="s">
        <v>26214</v>
      </c>
      <c r="E10067" t="s">
        <v>12054</v>
      </c>
      <c r="F10067" t="s">
        <v>4074</v>
      </c>
      <c r="G10067" t="s">
        <v>399</v>
      </c>
      <c r="H10067">
        <v>1580</v>
      </c>
      <c r="J10067" t="s">
        <v>22634</v>
      </c>
      <c r="K10067" s="132" t="str">
        <f>IFERROR(IFERROR(INDEX(Кат!$O:$O,MATCH($C10067,Кат!$I:$I,0)),INDEX(Торг!$L:$L,MATCH($C10067,Торг!$I:$I,0))),"")</f>
        <v/>
      </c>
      <c r="L10067" s="132" t="str">
        <f>IFERROR(IFERROR(INDEX(Кат!$A:$A,MATCH($C10067,Кат!$I:$I,0)),INDEX(Торг!$A:$A,MATCH($C10067,Торг!$I:$I,0))),"")</f>
        <v/>
      </c>
      <c r="M10067" s="132" t="str">
        <f>IFERROR(IFERROR(INDEX(Кат!$B:$B,MATCH($C10067,Кат!$I:$I,0)),INDEX(Торг!$B:$B,MATCH($C10067,Торг!$I:$I,0))),"")</f>
        <v/>
      </c>
      <c r="N10067" s="132" t="str">
        <f t="shared" si="157"/>
        <v>РЕМКОМ RK12006</v>
      </c>
      <c r="O10067" s="132" t="str">
        <f>IFERROR(IFERROR(INDEX(Кат!$B:$B,MATCH($N10067,Кат!$I:$I,0)),INDEX(Торг!$B:$B,MATCH($N10067,Торг!$I:$I,0))),"")</f>
        <v/>
      </c>
    </row>
    <row r="10068" spans="1:15">
      <c r="A10068" t="s">
        <v>21648</v>
      </c>
      <c r="C10068" s="191" t="s">
        <v>12055</v>
      </c>
      <c r="E10068" t="s">
        <v>12056</v>
      </c>
      <c r="F10068" t="s">
        <v>4074</v>
      </c>
      <c r="G10068" t="s">
        <v>399</v>
      </c>
      <c r="H10068">
        <v>780</v>
      </c>
      <c r="J10068" t="s">
        <v>22634</v>
      </c>
      <c r="K10068" s="132" t="str">
        <f>IFERROR(IFERROR(INDEX(Кат!$O:$O,MATCH($C10068,Кат!$I:$I,0)),INDEX(Торг!$L:$L,MATCH($C10068,Торг!$I:$I,0))),"")</f>
        <v/>
      </c>
      <c r="L10068" s="132" t="str">
        <f>IFERROR(IFERROR(INDEX(Кат!$A:$A,MATCH($C10068,Кат!$I:$I,0)),INDEX(Торг!$A:$A,MATCH($C10068,Торг!$I:$I,0))),"")</f>
        <v/>
      </c>
      <c r="M10068" s="132" t="str">
        <f>IFERROR(IFERROR(INDEX(Кат!$B:$B,MATCH($C10068,Кат!$I:$I,0)),INDEX(Торг!$B:$B,MATCH($C10068,Торг!$I:$I,0))),"")</f>
        <v/>
      </c>
      <c r="N10068" s="132" t="str">
        <f t="shared" si="157"/>
        <v>РЕМКОМ 12009RK</v>
      </c>
      <c r="O10068" s="132" t="str">
        <f>IFERROR(IFERROR(INDEX(Кат!$B:$B,MATCH($N10068,Кат!$I:$I,0)),INDEX(Торг!$B:$B,MATCH($N10068,Торг!$I:$I,0))),"")</f>
        <v/>
      </c>
    </row>
    <row r="10069" spans="1:15">
      <c r="A10069" t="s">
        <v>21649</v>
      </c>
      <c r="C10069" s="191" t="s">
        <v>27051</v>
      </c>
      <c r="E10069" t="s">
        <v>12057</v>
      </c>
      <c r="F10069" t="s">
        <v>4074</v>
      </c>
      <c r="G10069" t="s">
        <v>399</v>
      </c>
      <c r="H10069">
        <v>1870</v>
      </c>
      <c r="J10069" t="s">
        <v>22634</v>
      </c>
      <c r="K10069" s="132" t="str">
        <f>IFERROR(IFERROR(INDEX(Кат!$O:$O,MATCH($C10069,Кат!$I:$I,0)),INDEX(Торг!$L:$L,MATCH($C10069,Торг!$I:$I,0))),"")</f>
        <v/>
      </c>
      <c r="L10069" s="132" t="str">
        <f>IFERROR(IFERROR(INDEX(Кат!$A:$A,MATCH($C10069,Кат!$I:$I,0)),INDEX(Торг!$A:$A,MATCH($C10069,Торг!$I:$I,0))),"")</f>
        <v/>
      </c>
      <c r="M10069" s="132" t="str">
        <f>IFERROR(IFERROR(INDEX(Кат!$B:$B,MATCH($C10069,Кат!$I:$I,0)),INDEX(Торг!$B:$B,MATCH($C10069,Торг!$I:$I,0))),"")</f>
        <v/>
      </c>
      <c r="N10069" s="132" t="str">
        <f t="shared" si="157"/>
        <v>РЕМКОМ RK12007</v>
      </c>
      <c r="O10069" s="132" t="str">
        <f>IFERROR(IFERROR(INDEX(Кат!$B:$B,MATCH($N10069,Кат!$I:$I,0)),INDEX(Торг!$B:$B,MATCH($N10069,Торг!$I:$I,0))),"")</f>
        <v/>
      </c>
    </row>
    <row r="10070" spans="1:15">
      <c r="A10070" t="s">
        <v>21650</v>
      </c>
      <c r="C10070" s="191" t="s">
        <v>14578</v>
      </c>
      <c r="E10070" t="s">
        <v>12058</v>
      </c>
      <c r="F10070" t="s">
        <v>4074</v>
      </c>
      <c r="G10070" t="s">
        <v>399</v>
      </c>
      <c r="H10070">
        <v>2050</v>
      </c>
      <c r="J10070" t="s">
        <v>22634</v>
      </c>
      <c r="K10070" s="132" t="str">
        <f>IFERROR(IFERROR(INDEX(Кат!$O:$O,MATCH($C10070,Кат!$I:$I,0)),INDEX(Торг!$L:$L,MATCH($C10070,Торг!$I:$I,0))),"")</f>
        <v/>
      </c>
      <c r="L10070" s="132" t="str">
        <f>IFERROR(IFERROR(INDEX(Кат!$A:$A,MATCH($C10070,Кат!$I:$I,0)),INDEX(Торг!$A:$A,MATCH($C10070,Торг!$I:$I,0))),"")</f>
        <v/>
      </c>
      <c r="M10070" s="132" t="str">
        <f>IFERROR(IFERROR(INDEX(Кат!$B:$B,MATCH($C10070,Кат!$I:$I,0)),INDEX(Торг!$B:$B,MATCH($C10070,Торг!$I:$I,0))),"")</f>
        <v/>
      </c>
      <c r="N10070" s="132" t="str">
        <f t="shared" si="157"/>
        <v>РЕМКОМ RK12001</v>
      </c>
      <c r="O10070" s="132" t="str">
        <f>IFERROR(IFERROR(INDEX(Кат!$B:$B,MATCH($N10070,Кат!$I:$I,0)),INDEX(Торг!$B:$B,MATCH($N10070,Торг!$I:$I,0))),"")</f>
        <v/>
      </c>
    </row>
    <row r="10071" spans="1:15">
      <c r="A10071" t="s">
        <v>21651</v>
      </c>
      <c r="C10071" s="191" t="s">
        <v>26215</v>
      </c>
      <c r="E10071" t="s">
        <v>12059</v>
      </c>
      <c r="F10071" t="s">
        <v>4074</v>
      </c>
      <c r="G10071" t="s">
        <v>399</v>
      </c>
      <c r="H10071">
        <v>2100</v>
      </c>
      <c r="J10071" t="s">
        <v>22634</v>
      </c>
      <c r="K10071" s="132" t="str">
        <f>IFERROR(IFERROR(INDEX(Кат!$O:$O,MATCH($C10071,Кат!$I:$I,0)),INDEX(Торг!$L:$L,MATCH($C10071,Торг!$I:$I,0))),"")</f>
        <v/>
      </c>
      <c r="L10071" s="132" t="str">
        <f>IFERROR(IFERROR(INDEX(Кат!$A:$A,MATCH($C10071,Кат!$I:$I,0)),INDEX(Торг!$A:$A,MATCH($C10071,Торг!$I:$I,0))),"")</f>
        <v/>
      </c>
      <c r="M10071" s="132" t="str">
        <f>IFERROR(IFERROR(INDEX(Кат!$B:$B,MATCH($C10071,Кат!$I:$I,0)),INDEX(Торг!$B:$B,MATCH($C10071,Торг!$I:$I,0))),"")</f>
        <v/>
      </c>
      <c r="N10071" s="132" t="str">
        <f t="shared" si="157"/>
        <v>РЕМКОМ RK12003</v>
      </c>
      <c r="O10071" s="132" t="str">
        <f>IFERROR(IFERROR(INDEX(Кат!$B:$B,MATCH($N10071,Кат!$I:$I,0)),INDEX(Торг!$B:$B,MATCH($N10071,Торг!$I:$I,0))),"")</f>
        <v/>
      </c>
    </row>
    <row r="10072" spans="1:15">
      <c r="A10072" t="s">
        <v>21652</v>
      </c>
      <c r="C10072" s="191" t="s">
        <v>13918</v>
      </c>
      <c r="E10072" t="s">
        <v>12060</v>
      </c>
      <c r="F10072" t="s">
        <v>4074</v>
      </c>
      <c r="G10072" t="s">
        <v>399</v>
      </c>
      <c r="H10072">
        <v>2100</v>
      </c>
      <c r="J10072" t="s">
        <v>22634</v>
      </c>
      <c r="K10072" s="132" t="str">
        <f>IFERROR(IFERROR(INDEX(Кат!$O:$O,MATCH($C10072,Кат!$I:$I,0)),INDEX(Торг!$L:$L,MATCH($C10072,Торг!$I:$I,0))),"")</f>
        <v/>
      </c>
      <c r="L10072" s="132" t="str">
        <f>IFERROR(IFERROR(INDEX(Кат!$A:$A,MATCH($C10072,Кат!$I:$I,0)),INDEX(Торг!$A:$A,MATCH($C10072,Торг!$I:$I,0))),"")</f>
        <v/>
      </c>
      <c r="M10072" s="132" t="str">
        <f>IFERROR(IFERROR(INDEX(Кат!$B:$B,MATCH($C10072,Кат!$I:$I,0)),INDEX(Торг!$B:$B,MATCH($C10072,Торг!$I:$I,0))),"")</f>
        <v/>
      </c>
      <c r="N10072" s="132" t="str">
        <f t="shared" si="157"/>
        <v>РЕМКОМ RK12004</v>
      </c>
      <c r="O10072" s="132" t="str">
        <f>IFERROR(IFERROR(INDEX(Кат!$B:$B,MATCH($N10072,Кат!$I:$I,0)),INDEX(Торг!$B:$B,MATCH($N10072,Торг!$I:$I,0))),"")</f>
        <v/>
      </c>
    </row>
    <row r="10073" spans="1:15">
      <c r="A10073" t="s">
        <v>21653</v>
      </c>
      <c r="C10073" s="191" t="s">
        <v>29312</v>
      </c>
      <c r="E10073" t="s">
        <v>12061</v>
      </c>
      <c r="F10073" t="s">
        <v>4074</v>
      </c>
      <c r="G10073" t="s">
        <v>399</v>
      </c>
      <c r="H10073">
        <v>1000</v>
      </c>
      <c r="J10073" t="s">
        <v>22634</v>
      </c>
      <c r="K10073" s="132" t="str">
        <f>IFERROR(IFERROR(INDEX(Кат!$O:$O,MATCH($C10073,Кат!$I:$I,0)),INDEX(Торг!$L:$L,MATCH($C10073,Торг!$I:$I,0))),"")</f>
        <v/>
      </c>
      <c r="L10073" s="132" t="str">
        <f>IFERROR(IFERROR(INDEX(Кат!$A:$A,MATCH($C10073,Кат!$I:$I,0)),INDEX(Торг!$A:$A,MATCH($C10073,Торг!$I:$I,0))),"")</f>
        <v/>
      </c>
      <c r="M10073" s="132" t="str">
        <f>IFERROR(IFERROR(INDEX(Кат!$B:$B,MATCH($C10073,Кат!$I:$I,0)),INDEX(Торг!$B:$B,MATCH($C10073,Торг!$I:$I,0))),"")</f>
        <v/>
      </c>
      <c r="N10073" s="132" t="str">
        <f t="shared" si="157"/>
        <v>РЕМКОМ RK12010</v>
      </c>
      <c r="O10073" s="132" t="str">
        <f>IFERROR(IFERROR(INDEX(Кат!$B:$B,MATCH($N10073,Кат!$I:$I,0)),INDEX(Торг!$B:$B,MATCH($N10073,Торг!$I:$I,0))),"")</f>
        <v/>
      </c>
    </row>
    <row r="10074" spans="1:15">
      <c r="A10074" t="s">
        <v>21654</v>
      </c>
      <c r="C10074" s="191" t="s">
        <v>27052</v>
      </c>
      <c r="E10074" t="s">
        <v>12062</v>
      </c>
      <c r="F10074" t="s">
        <v>4074</v>
      </c>
      <c r="G10074" t="s">
        <v>399</v>
      </c>
      <c r="H10074">
        <v>1870</v>
      </c>
      <c r="J10074" t="s">
        <v>22634</v>
      </c>
      <c r="K10074" s="132" t="str">
        <f>IFERROR(IFERROR(INDEX(Кат!$O:$O,MATCH($C10074,Кат!$I:$I,0)),INDEX(Торг!$L:$L,MATCH($C10074,Торг!$I:$I,0))),"")</f>
        <v/>
      </c>
      <c r="L10074" s="132" t="str">
        <f>IFERROR(IFERROR(INDEX(Кат!$A:$A,MATCH($C10074,Кат!$I:$I,0)),INDEX(Торг!$A:$A,MATCH($C10074,Торг!$I:$I,0))),"")</f>
        <v/>
      </c>
      <c r="M10074" s="132" t="str">
        <f>IFERROR(IFERROR(INDEX(Кат!$B:$B,MATCH($C10074,Кат!$I:$I,0)),INDEX(Торг!$B:$B,MATCH($C10074,Торг!$I:$I,0))),"")</f>
        <v/>
      </c>
      <c r="N10074" s="132" t="str">
        <f t="shared" si="157"/>
        <v>РЕМКОМ RK12008</v>
      </c>
      <c r="O10074" s="132" t="str">
        <f>IFERROR(IFERROR(INDEX(Кат!$B:$B,MATCH($N10074,Кат!$I:$I,0)),INDEX(Торг!$B:$B,MATCH($N10074,Торг!$I:$I,0))),"")</f>
        <v/>
      </c>
    </row>
    <row r="10075" spans="1:15">
      <c r="A10075" t="s">
        <v>21655</v>
      </c>
      <c r="C10075" s="191" t="s">
        <v>14579</v>
      </c>
      <c r="E10075" t="s">
        <v>12063</v>
      </c>
      <c r="F10075" t="s">
        <v>4074</v>
      </c>
      <c r="G10075" t="s">
        <v>399</v>
      </c>
      <c r="H10075">
        <v>2050</v>
      </c>
      <c r="J10075" t="s">
        <v>22634</v>
      </c>
      <c r="K10075" s="132" t="str">
        <f>IFERROR(IFERROR(INDEX(Кат!$O:$O,MATCH($C10075,Кат!$I:$I,0)),INDEX(Торг!$L:$L,MATCH($C10075,Торг!$I:$I,0))),"")</f>
        <v/>
      </c>
      <c r="L10075" s="132" t="str">
        <f>IFERROR(IFERROR(INDEX(Кат!$A:$A,MATCH($C10075,Кат!$I:$I,0)),INDEX(Торг!$A:$A,MATCH($C10075,Торг!$I:$I,0))),"")</f>
        <v/>
      </c>
      <c r="M10075" s="132" t="str">
        <f>IFERROR(IFERROR(INDEX(Кат!$B:$B,MATCH($C10075,Кат!$I:$I,0)),INDEX(Торг!$B:$B,MATCH($C10075,Торг!$I:$I,0))),"")</f>
        <v/>
      </c>
      <c r="N10075" s="132" t="str">
        <f t="shared" si="157"/>
        <v>РЕМКОМ RK12002</v>
      </c>
      <c r="O10075" s="132" t="str">
        <f>IFERROR(IFERROR(INDEX(Кат!$B:$B,MATCH($N10075,Кат!$I:$I,0)),INDEX(Торг!$B:$B,MATCH($N10075,Торг!$I:$I,0))),"")</f>
        <v/>
      </c>
    </row>
    <row r="10076" spans="1:15">
      <c r="A10076" t="s">
        <v>21656</v>
      </c>
      <c r="C10076" s="191" t="s">
        <v>30804</v>
      </c>
      <c r="E10076" t="s">
        <v>12064</v>
      </c>
      <c r="F10076" t="s">
        <v>4074</v>
      </c>
      <c r="G10076" t="s">
        <v>399</v>
      </c>
      <c r="H10076">
        <v>210</v>
      </c>
      <c r="J10076" t="s">
        <v>22634</v>
      </c>
      <c r="K10076" s="132" t="str">
        <f>IFERROR(IFERROR(INDEX(Кат!$O:$O,MATCH($C10076,Кат!$I:$I,0)),INDEX(Торг!$L:$L,MATCH($C10076,Торг!$I:$I,0))),"")</f>
        <v/>
      </c>
      <c r="L10076" s="132" t="str">
        <f>IFERROR(IFERROR(INDEX(Кат!$A:$A,MATCH($C10076,Кат!$I:$I,0)),INDEX(Торг!$A:$A,MATCH($C10076,Торг!$I:$I,0))),"")</f>
        <v/>
      </c>
      <c r="M10076" s="132" t="str">
        <f>IFERROR(IFERROR(INDEX(Кат!$B:$B,MATCH($C10076,Кат!$I:$I,0)),INDEX(Торг!$B:$B,MATCH($C10076,Торг!$I:$I,0))),"")</f>
        <v/>
      </c>
      <c r="N10076" s="132" t="str">
        <f t="shared" si="157"/>
        <v>РЕМКОМ RK12013</v>
      </c>
      <c r="O10076" s="132" t="str">
        <f>IFERROR(IFERROR(INDEX(Кат!$B:$B,MATCH($N10076,Кат!$I:$I,0)),INDEX(Торг!$B:$B,MATCH($N10076,Торг!$I:$I,0))),"")</f>
        <v/>
      </c>
    </row>
    <row r="10077" spans="1:15">
      <c r="A10077" t="s">
        <v>21657</v>
      </c>
      <c r="C10077" s="191" t="s">
        <v>27053</v>
      </c>
      <c r="E10077" t="s">
        <v>12065</v>
      </c>
      <c r="F10077" t="s">
        <v>4074</v>
      </c>
      <c r="G10077" t="s">
        <v>375</v>
      </c>
      <c r="H10077">
        <v>1790</v>
      </c>
      <c r="J10077" t="s">
        <v>22634</v>
      </c>
      <c r="K10077" s="132" t="str">
        <f>IFERROR(IFERROR(INDEX(Кат!$O:$O,MATCH($C10077,Кат!$I:$I,0)),INDEX(Торг!$L:$L,MATCH($C10077,Торг!$I:$I,0))),"")</f>
        <v/>
      </c>
      <c r="L10077" s="132" t="str">
        <f>IFERROR(IFERROR(INDEX(Кат!$A:$A,MATCH($C10077,Кат!$I:$I,0)),INDEX(Торг!$A:$A,MATCH($C10077,Торг!$I:$I,0))),"")</f>
        <v/>
      </c>
      <c r="M10077" s="132" t="str">
        <f>IFERROR(IFERROR(INDEX(Кат!$B:$B,MATCH($C10077,Кат!$I:$I,0)),INDEX(Торг!$B:$B,MATCH($C10077,Торг!$I:$I,0))),"")</f>
        <v/>
      </c>
      <c r="N10077" s="132" t="str">
        <f t="shared" si="157"/>
        <v>РЕМКОМ RK12011</v>
      </c>
      <c r="O10077" s="132" t="str">
        <f>IFERROR(IFERROR(INDEX(Кат!$B:$B,MATCH($N10077,Кат!$I:$I,0)),INDEX(Торг!$B:$B,MATCH($N10077,Торг!$I:$I,0))),"")</f>
        <v/>
      </c>
    </row>
    <row r="10078" spans="1:15">
      <c r="A10078" t="s">
        <v>21658</v>
      </c>
      <c r="C10078" s="191" t="s">
        <v>27054</v>
      </c>
      <c r="E10078" t="s">
        <v>12066</v>
      </c>
      <c r="F10078" t="s">
        <v>4074</v>
      </c>
      <c r="G10078" t="s">
        <v>375</v>
      </c>
      <c r="H10078">
        <v>1790</v>
      </c>
      <c r="J10078" t="s">
        <v>22634</v>
      </c>
      <c r="K10078" s="132" t="str">
        <f>IFERROR(IFERROR(INDEX(Кат!$O:$O,MATCH($C10078,Кат!$I:$I,0)),INDEX(Торг!$L:$L,MATCH($C10078,Торг!$I:$I,0))),"")</f>
        <v/>
      </c>
      <c r="L10078" s="132" t="str">
        <f>IFERROR(IFERROR(INDEX(Кат!$A:$A,MATCH($C10078,Кат!$I:$I,0)),INDEX(Торг!$A:$A,MATCH($C10078,Торг!$I:$I,0))),"")</f>
        <v/>
      </c>
      <c r="M10078" s="132" t="str">
        <f>IFERROR(IFERROR(INDEX(Кат!$B:$B,MATCH($C10078,Кат!$I:$I,0)),INDEX(Торг!$B:$B,MATCH($C10078,Торг!$I:$I,0))),"")</f>
        <v/>
      </c>
      <c r="N10078" s="132" t="str">
        <f t="shared" si="157"/>
        <v>РЕМКОМ RK12012</v>
      </c>
      <c r="O10078" s="132" t="str">
        <f>IFERROR(IFERROR(INDEX(Кат!$B:$B,MATCH($N10078,Кат!$I:$I,0)),INDEX(Торг!$B:$B,MATCH($N10078,Торг!$I:$I,0))),"")</f>
        <v/>
      </c>
    </row>
    <row r="10079" spans="1:15">
      <c r="A10079" t="s">
        <v>24831</v>
      </c>
      <c r="C10079" s="191"/>
      <c r="E10079" t="s">
        <v>24832</v>
      </c>
      <c r="J10079" t="s">
        <v>22634</v>
      </c>
      <c r="K10079" s="132" t="str">
        <f>IFERROR(IFERROR(INDEX(Кат!$O:$O,MATCH($C10079,Кат!$I:$I,0)),INDEX(Торг!$L:$L,MATCH($C10079,Торг!$I:$I,0))),"")</f>
        <v/>
      </c>
      <c r="L10079" s="132" t="str">
        <f>IFERROR(IFERROR(INDEX(Кат!$A:$A,MATCH($C10079,Кат!$I:$I,0)),INDEX(Торг!$A:$A,MATCH($C10079,Торг!$I:$I,0))),"")</f>
        <v/>
      </c>
      <c r="M10079" s="132" t="str">
        <f>IFERROR(IFERROR(INDEX(Кат!$B:$B,MATCH($C10079,Кат!$I:$I,0)),INDEX(Торг!$B:$B,MATCH($C10079,Торг!$I:$I,0))),"")</f>
        <v/>
      </c>
      <c r="N10079" s="132" t="str">
        <f t="shared" si="157"/>
        <v xml:space="preserve"> </v>
      </c>
      <c r="O10079" s="132" t="str">
        <f>IFERROR(IFERROR(INDEX(Кат!$B:$B,MATCH($N10079,Кат!$I:$I,0)),INDEX(Торг!$B:$B,MATCH($N10079,Торг!$I:$I,0))),"")</f>
        <v/>
      </c>
    </row>
    <row r="10080" spans="1:15">
      <c r="A10080" t="s">
        <v>21659</v>
      </c>
      <c r="C10080" s="191" t="s">
        <v>13919</v>
      </c>
      <c r="E10080" t="s">
        <v>12067</v>
      </c>
      <c r="F10080" t="s">
        <v>4074</v>
      </c>
      <c r="G10080" t="s">
        <v>399</v>
      </c>
      <c r="H10080">
        <v>1610</v>
      </c>
      <c r="J10080" t="s">
        <v>22634</v>
      </c>
      <c r="K10080" s="132" t="str">
        <f>IFERROR(IFERROR(INDEX(Кат!$O:$O,MATCH($C10080,Кат!$I:$I,0)),INDEX(Торг!$L:$L,MATCH($C10080,Торг!$I:$I,0))),"")</f>
        <v/>
      </c>
      <c r="L10080" s="132" t="str">
        <f>IFERROR(IFERROR(INDEX(Кат!$A:$A,MATCH($C10080,Кат!$I:$I,0)),INDEX(Торг!$A:$A,MATCH($C10080,Торг!$I:$I,0))),"")</f>
        <v/>
      </c>
      <c r="M10080" s="132" t="str">
        <f>IFERROR(IFERROR(INDEX(Кат!$B:$B,MATCH($C10080,Кат!$I:$I,0)),INDEX(Торг!$B:$B,MATCH($C10080,Торг!$I:$I,0))),"")</f>
        <v/>
      </c>
      <c r="N10080" s="132" t="str">
        <f t="shared" si="157"/>
        <v>РЕМКОМ RK10009</v>
      </c>
      <c r="O10080" s="132" t="str">
        <f>IFERROR(IFERROR(INDEX(Кат!$B:$B,MATCH($N10080,Кат!$I:$I,0)),INDEX(Торг!$B:$B,MATCH($N10080,Торг!$I:$I,0))),"")</f>
        <v/>
      </c>
    </row>
    <row r="10081" spans="1:15">
      <c r="A10081" t="s">
        <v>21660</v>
      </c>
      <c r="C10081" s="191" t="s">
        <v>26283</v>
      </c>
      <c r="E10081" t="s">
        <v>12068</v>
      </c>
      <c r="F10081" t="s">
        <v>4074</v>
      </c>
      <c r="G10081" t="s">
        <v>399</v>
      </c>
      <c r="H10081">
        <v>1770</v>
      </c>
      <c r="J10081" t="s">
        <v>22634</v>
      </c>
      <c r="K10081" s="132" t="str">
        <f>IFERROR(IFERROR(INDEX(Кат!$O:$O,MATCH($C10081,Кат!$I:$I,0)),INDEX(Торг!$L:$L,MATCH($C10081,Торг!$I:$I,0))),"")</f>
        <v/>
      </c>
      <c r="L10081" s="132" t="str">
        <f>IFERROR(IFERROR(INDEX(Кат!$A:$A,MATCH($C10081,Кат!$I:$I,0)),INDEX(Торг!$A:$A,MATCH($C10081,Торг!$I:$I,0))),"")</f>
        <v/>
      </c>
      <c r="M10081" s="132" t="str">
        <f>IFERROR(IFERROR(INDEX(Кат!$B:$B,MATCH($C10081,Кат!$I:$I,0)),INDEX(Торг!$B:$B,MATCH($C10081,Торг!$I:$I,0))),"")</f>
        <v/>
      </c>
      <c r="N10081" s="132" t="str">
        <f t="shared" si="157"/>
        <v>РЕМКОМ RK10011</v>
      </c>
      <c r="O10081" s="132" t="str">
        <f>IFERROR(IFERROR(INDEX(Кат!$B:$B,MATCH($N10081,Кат!$I:$I,0)),INDEX(Торг!$B:$B,MATCH($N10081,Торг!$I:$I,0))),"")</f>
        <v/>
      </c>
    </row>
    <row r="10082" spans="1:15">
      <c r="A10082" t="s">
        <v>21661</v>
      </c>
      <c r="C10082" s="191" t="s">
        <v>12069</v>
      </c>
      <c r="E10082" t="s">
        <v>12070</v>
      </c>
      <c r="F10082" t="s">
        <v>4074</v>
      </c>
      <c r="G10082" t="s">
        <v>399</v>
      </c>
      <c r="H10082">
        <v>1740</v>
      </c>
      <c r="J10082" t="s">
        <v>22634</v>
      </c>
      <c r="K10082" s="132" t="str">
        <f>IFERROR(IFERROR(INDEX(Кат!$O:$O,MATCH($C10082,Кат!$I:$I,0)),INDEX(Торг!$L:$L,MATCH($C10082,Торг!$I:$I,0))),"")</f>
        <v/>
      </c>
      <c r="L10082" s="132" t="str">
        <f>IFERROR(IFERROR(INDEX(Кат!$A:$A,MATCH($C10082,Кат!$I:$I,0)),INDEX(Торг!$A:$A,MATCH($C10082,Торг!$I:$I,0))),"")</f>
        <v/>
      </c>
      <c r="M10082" s="132" t="str">
        <f>IFERROR(IFERROR(INDEX(Кат!$B:$B,MATCH($C10082,Кат!$I:$I,0)),INDEX(Торг!$B:$B,MATCH($C10082,Торг!$I:$I,0))),"")</f>
        <v/>
      </c>
      <c r="N10082" s="132" t="str">
        <f t="shared" si="157"/>
        <v>РЕМКОМ RK10013</v>
      </c>
      <c r="O10082" s="132" t="str">
        <f>IFERROR(IFERROR(INDEX(Кат!$B:$B,MATCH($N10082,Кат!$I:$I,0)),INDEX(Торг!$B:$B,MATCH($N10082,Торг!$I:$I,0))),"")</f>
        <v/>
      </c>
    </row>
    <row r="10083" spans="1:15">
      <c r="A10083" t="s">
        <v>21662</v>
      </c>
      <c r="C10083" s="191" t="s">
        <v>14580</v>
      </c>
      <c r="E10083" t="s">
        <v>12071</v>
      </c>
      <c r="F10083" t="s">
        <v>4074</v>
      </c>
      <c r="G10083" t="s">
        <v>399</v>
      </c>
      <c r="H10083">
        <v>2160</v>
      </c>
      <c r="J10083" t="s">
        <v>22634</v>
      </c>
      <c r="K10083" s="132" t="str">
        <f>IFERROR(IFERROR(INDEX(Кат!$O:$O,MATCH($C10083,Кат!$I:$I,0)),INDEX(Торг!$L:$L,MATCH($C10083,Торг!$I:$I,0))),"")</f>
        <v/>
      </c>
      <c r="L10083" s="132" t="str">
        <f>IFERROR(IFERROR(INDEX(Кат!$A:$A,MATCH($C10083,Кат!$I:$I,0)),INDEX(Торг!$A:$A,MATCH($C10083,Торг!$I:$I,0))),"")</f>
        <v/>
      </c>
      <c r="M10083" s="132" t="str">
        <f>IFERROR(IFERROR(INDEX(Кат!$B:$B,MATCH($C10083,Кат!$I:$I,0)),INDEX(Торг!$B:$B,MATCH($C10083,Торг!$I:$I,0))),"")</f>
        <v/>
      </c>
      <c r="N10083" s="132" t="str">
        <f t="shared" si="157"/>
        <v>РЕМКОМ RK10015</v>
      </c>
      <c r="O10083" s="132" t="str">
        <f>IFERROR(IFERROR(INDEX(Кат!$B:$B,MATCH($N10083,Кат!$I:$I,0)),INDEX(Торг!$B:$B,MATCH($N10083,Торг!$I:$I,0))),"")</f>
        <v/>
      </c>
    </row>
    <row r="10084" spans="1:15">
      <c r="A10084" t="s">
        <v>21663</v>
      </c>
      <c r="C10084" s="191" t="s">
        <v>13920</v>
      </c>
      <c r="E10084" t="s">
        <v>12072</v>
      </c>
      <c r="F10084" t="s">
        <v>4074</v>
      </c>
      <c r="G10084" t="s">
        <v>399</v>
      </c>
      <c r="H10084">
        <v>3530</v>
      </c>
      <c r="J10084" t="s">
        <v>22634</v>
      </c>
      <c r="K10084" s="132" t="str">
        <f>IFERROR(IFERROR(INDEX(Кат!$O:$O,MATCH($C10084,Кат!$I:$I,0)),INDEX(Торг!$L:$L,MATCH($C10084,Торг!$I:$I,0))),"")</f>
        <v/>
      </c>
      <c r="L10084" s="132" t="str">
        <f>IFERROR(IFERROR(INDEX(Кат!$A:$A,MATCH($C10084,Кат!$I:$I,0)),INDEX(Торг!$A:$A,MATCH($C10084,Торг!$I:$I,0))),"")</f>
        <v/>
      </c>
      <c r="M10084" s="132" t="str">
        <f>IFERROR(IFERROR(INDEX(Кат!$B:$B,MATCH($C10084,Кат!$I:$I,0)),INDEX(Торг!$B:$B,MATCH($C10084,Торг!$I:$I,0))),"")</f>
        <v/>
      </c>
      <c r="N10084" s="132" t="str">
        <f t="shared" si="157"/>
        <v>РЕМКОМ RK10017</v>
      </c>
      <c r="O10084" s="132" t="str">
        <f>IFERROR(IFERROR(INDEX(Кат!$B:$B,MATCH($N10084,Кат!$I:$I,0)),INDEX(Торг!$B:$B,MATCH($N10084,Торг!$I:$I,0))),"")</f>
        <v/>
      </c>
    </row>
    <row r="10085" spans="1:15">
      <c r="A10085" t="s">
        <v>21664</v>
      </c>
      <c r="C10085" s="191" t="s">
        <v>26284</v>
      </c>
      <c r="E10085" t="s">
        <v>12073</v>
      </c>
      <c r="F10085" t="s">
        <v>4074</v>
      </c>
      <c r="G10085" t="s">
        <v>399</v>
      </c>
      <c r="H10085">
        <v>4190</v>
      </c>
      <c r="J10085" t="s">
        <v>22634</v>
      </c>
      <c r="K10085" s="132" t="str">
        <f>IFERROR(IFERROR(INDEX(Кат!$O:$O,MATCH($C10085,Кат!$I:$I,0)),INDEX(Торг!$L:$L,MATCH($C10085,Торг!$I:$I,0))),"")</f>
        <v/>
      </c>
      <c r="L10085" s="132" t="str">
        <f>IFERROR(IFERROR(INDEX(Кат!$A:$A,MATCH($C10085,Кат!$I:$I,0)),INDEX(Торг!$A:$A,MATCH($C10085,Торг!$I:$I,0))),"")</f>
        <v/>
      </c>
      <c r="M10085" s="132" t="str">
        <f>IFERROR(IFERROR(INDEX(Кат!$B:$B,MATCH($C10085,Кат!$I:$I,0)),INDEX(Торг!$B:$B,MATCH($C10085,Торг!$I:$I,0))),"")</f>
        <v/>
      </c>
      <c r="N10085" s="132" t="str">
        <f t="shared" si="157"/>
        <v>РЕМКОМ RK10021</v>
      </c>
      <c r="O10085" s="132" t="str">
        <f>IFERROR(IFERROR(INDEX(Кат!$B:$B,MATCH($N10085,Кат!$I:$I,0)),INDEX(Торг!$B:$B,MATCH($N10085,Торг!$I:$I,0))),"")</f>
        <v/>
      </c>
    </row>
    <row r="10086" spans="1:15">
      <c r="A10086" t="s">
        <v>21665</v>
      </c>
      <c r="C10086" s="191" t="s">
        <v>12074</v>
      </c>
      <c r="E10086" t="s">
        <v>12075</v>
      </c>
      <c r="F10086" t="s">
        <v>4074</v>
      </c>
      <c r="G10086" t="s">
        <v>399</v>
      </c>
      <c r="H10086">
        <v>4190</v>
      </c>
      <c r="J10086" t="s">
        <v>22634</v>
      </c>
      <c r="K10086" s="132" t="str">
        <f>IFERROR(IFERROR(INDEX(Кат!$O:$O,MATCH($C10086,Кат!$I:$I,0)),INDEX(Торг!$L:$L,MATCH($C10086,Торг!$I:$I,0))),"")</f>
        <v/>
      </c>
      <c r="L10086" s="132" t="str">
        <f>IFERROR(IFERROR(INDEX(Кат!$A:$A,MATCH($C10086,Кат!$I:$I,0)),INDEX(Торг!$A:$A,MATCH($C10086,Торг!$I:$I,0))),"")</f>
        <v/>
      </c>
      <c r="M10086" s="132" t="str">
        <f>IFERROR(IFERROR(INDEX(Кат!$B:$B,MATCH($C10086,Кат!$I:$I,0)),INDEX(Торг!$B:$B,MATCH($C10086,Торг!$I:$I,0))),"")</f>
        <v/>
      </c>
      <c r="N10086" s="132" t="str">
        <f t="shared" si="157"/>
        <v>РЕМКОМ 10019RK</v>
      </c>
      <c r="O10086" s="132" t="str">
        <f>IFERROR(IFERROR(INDEX(Кат!$B:$B,MATCH($N10086,Кат!$I:$I,0)),INDEX(Торг!$B:$B,MATCH($N10086,Торг!$I:$I,0))),"")</f>
        <v/>
      </c>
    </row>
    <row r="10087" spans="1:15">
      <c r="A10087" t="s">
        <v>21666</v>
      </c>
      <c r="C10087" s="191" t="s">
        <v>13921</v>
      </c>
      <c r="E10087" t="s">
        <v>12076</v>
      </c>
      <c r="F10087" t="s">
        <v>4074</v>
      </c>
      <c r="G10087" t="s">
        <v>399</v>
      </c>
      <c r="H10087">
        <v>1610</v>
      </c>
      <c r="J10087" t="s">
        <v>22634</v>
      </c>
      <c r="K10087" s="132" t="str">
        <f>IFERROR(IFERROR(INDEX(Кат!$O:$O,MATCH($C10087,Кат!$I:$I,0)),INDEX(Торг!$L:$L,MATCH($C10087,Торг!$I:$I,0))),"")</f>
        <v/>
      </c>
      <c r="L10087" s="132" t="str">
        <f>IFERROR(IFERROR(INDEX(Кат!$A:$A,MATCH($C10087,Кат!$I:$I,0)),INDEX(Торг!$A:$A,MATCH($C10087,Торг!$I:$I,0))),"")</f>
        <v/>
      </c>
      <c r="M10087" s="132" t="str">
        <f>IFERROR(IFERROR(INDEX(Кат!$B:$B,MATCH($C10087,Кат!$I:$I,0)),INDEX(Торг!$B:$B,MATCH($C10087,Торг!$I:$I,0))),"")</f>
        <v/>
      </c>
      <c r="N10087" s="132" t="str">
        <f t="shared" si="157"/>
        <v>РЕМКОМ RK10010</v>
      </c>
      <c r="O10087" s="132" t="str">
        <f>IFERROR(IFERROR(INDEX(Кат!$B:$B,MATCH($N10087,Кат!$I:$I,0)),INDEX(Торг!$B:$B,MATCH($N10087,Торг!$I:$I,0))),"")</f>
        <v/>
      </c>
    </row>
    <row r="10088" spans="1:15">
      <c r="A10088" t="s">
        <v>21667</v>
      </c>
      <c r="C10088" s="191" t="s">
        <v>13513</v>
      </c>
      <c r="E10088" t="s">
        <v>12077</v>
      </c>
      <c r="F10088" t="s">
        <v>4074</v>
      </c>
      <c r="G10088" t="s">
        <v>399</v>
      </c>
      <c r="H10088">
        <v>1680</v>
      </c>
      <c r="J10088" t="s">
        <v>22634</v>
      </c>
      <c r="K10088" s="132" t="str">
        <f>IFERROR(IFERROR(INDEX(Кат!$O:$O,MATCH($C10088,Кат!$I:$I,0)),INDEX(Торг!$L:$L,MATCH($C10088,Торг!$I:$I,0))),"")</f>
        <v/>
      </c>
      <c r="L10088" s="132" t="str">
        <f>IFERROR(IFERROR(INDEX(Кат!$A:$A,MATCH($C10088,Кат!$I:$I,0)),INDEX(Торг!$A:$A,MATCH($C10088,Торг!$I:$I,0))),"")</f>
        <v/>
      </c>
      <c r="M10088" s="132" t="str">
        <f>IFERROR(IFERROR(INDEX(Кат!$B:$B,MATCH($C10088,Кат!$I:$I,0)),INDEX(Торг!$B:$B,MATCH($C10088,Торг!$I:$I,0))),"")</f>
        <v/>
      </c>
      <c r="N10088" s="132" t="str">
        <f t="shared" si="157"/>
        <v>РЕМКОМ RK10012</v>
      </c>
      <c r="O10088" s="132" t="str">
        <f>IFERROR(IFERROR(INDEX(Кат!$B:$B,MATCH($N10088,Кат!$I:$I,0)),INDEX(Торг!$B:$B,MATCH($N10088,Торг!$I:$I,0))),"")</f>
        <v/>
      </c>
    </row>
    <row r="10089" spans="1:15">
      <c r="A10089" t="s">
        <v>21668</v>
      </c>
      <c r="C10089" s="191" t="s">
        <v>12078</v>
      </c>
      <c r="E10089" t="s">
        <v>12079</v>
      </c>
      <c r="F10089" t="s">
        <v>4074</v>
      </c>
      <c r="G10089" t="s">
        <v>399</v>
      </c>
      <c r="H10089">
        <v>1740</v>
      </c>
      <c r="J10089" t="s">
        <v>22634</v>
      </c>
      <c r="K10089" s="132" t="str">
        <f>IFERROR(IFERROR(INDEX(Кат!$O:$O,MATCH($C10089,Кат!$I:$I,0)),INDEX(Торг!$L:$L,MATCH($C10089,Торг!$I:$I,0))),"")</f>
        <v/>
      </c>
      <c r="L10089" s="132" t="str">
        <f>IFERROR(IFERROR(INDEX(Кат!$A:$A,MATCH($C10089,Кат!$I:$I,0)),INDEX(Торг!$A:$A,MATCH($C10089,Торг!$I:$I,0))),"")</f>
        <v/>
      </c>
      <c r="M10089" s="132" t="str">
        <f>IFERROR(IFERROR(INDEX(Кат!$B:$B,MATCH($C10089,Кат!$I:$I,0)),INDEX(Торг!$B:$B,MATCH($C10089,Торг!$I:$I,0))),"")</f>
        <v/>
      </c>
      <c r="N10089" s="132" t="str">
        <f t="shared" si="157"/>
        <v>РЕМКОМ 10014RK</v>
      </c>
      <c r="O10089" s="132" t="str">
        <f>IFERROR(IFERROR(INDEX(Кат!$B:$B,MATCH($N10089,Кат!$I:$I,0)),INDEX(Торг!$B:$B,MATCH($N10089,Торг!$I:$I,0))),"")</f>
        <v/>
      </c>
    </row>
    <row r="10090" spans="1:15">
      <c r="A10090" t="s">
        <v>21669</v>
      </c>
      <c r="C10090" s="191" t="s">
        <v>14581</v>
      </c>
      <c r="E10090" t="s">
        <v>12080</v>
      </c>
      <c r="F10090" t="s">
        <v>4074</v>
      </c>
      <c r="G10090" t="s">
        <v>399</v>
      </c>
      <c r="H10090">
        <v>2160</v>
      </c>
      <c r="J10090" t="s">
        <v>22634</v>
      </c>
      <c r="K10090" s="132" t="str">
        <f>IFERROR(IFERROR(INDEX(Кат!$O:$O,MATCH($C10090,Кат!$I:$I,0)),INDEX(Торг!$L:$L,MATCH($C10090,Торг!$I:$I,0))),"")</f>
        <v/>
      </c>
      <c r="L10090" s="132" t="str">
        <f>IFERROR(IFERROR(INDEX(Кат!$A:$A,MATCH($C10090,Кат!$I:$I,0)),INDEX(Торг!$A:$A,MATCH($C10090,Торг!$I:$I,0))),"")</f>
        <v/>
      </c>
      <c r="M10090" s="132" t="str">
        <f>IFERROR(IFERROR(INDEX(Кат!$B:$B,MATCH($C10090,Кат!$I:$I,0)),INDEX(Торг!$B:$B,MATCH($C10090,Торг!$I:$I,0))),"")</f>
        <v/>
      </c>
      <c r="N10090" s="132" t="str">
        <f t="shared" si="157"/>
        <v>РЕМКОМ RK10016</v>
      </c>
      <c r="O10090" s="132" t="str">
        <f>IFERROR(IFERROR(INDEX(Кат!$B:$B,MATCH($N10090,Кат!$I:$I,0)),INDEX(Торг!$B:$B,MATCH($N10090,Торг!$I:$I,0))),"")</f>
        <v/>
      </c>
    </row>
    <row r="10091" spans="1:15">
      <c r="A10091" t="s">
        <v>21670</v>
      </c>
      <c r="C10091" s="191" t="s">
        <v>13922</v>
      </c>
      <c r="E10091" t="s">
        <v>12081</v>
      </c>
      <c r="F10091" t="s">
        <v>4074</v>
      </c>
      <c r="G10091" t="s">
        <v>399</v>
      </c>
      <c r="H10091">
        <v>4190</v>
      </c>
      <c r="J10091" t="s">
        <v>22634</v>
      </c>
      <c r="K10091" s="132" t="str">
        <f>IFERROR(IFERROR(INDEX(Кат!$O:$O,MATCH($C10091,Кат!$I:$I,0)),INDEX(Торг!$L:$L,MATCH($C10091,Торг!$I:$I,0))),"")</f>
        <v/>
      </c>
      <c r="L10091" s="132" t="str">
        <f>IFERROR(IFERROR(INDEX(Кат!$A:$A,MATCH($C10091,Кат!$I:$I,0)),INDEX(Торг!$A:$A,MATCH($C10091,Торг!$I:$I,0))),"")</f>
        <v/>
      </c>
      <c r="M10091" s="132" t="str">
        <f>IFERROR(IFERROR(INDEX(Кат!$B:$B,MATCH($C10091,Кат!$I:$I,0)),INDEX(Торг!$B:$B,MATCH($C10091,Торг!$I:$I,0))),"")</f>
        <v/>
      </c>
      <c r="N10091" s="132" t="str">
        <f t="shared" si="157"/>
        <v>РЕМКОМ RK10018</v>
      </c>
      <c r="O10091" s="132" t="str">
        <f>IFERROR(IFERROR(INDEX(Кат!$B:$B,MATCH($N10091,Кат!$I:$I,0)),INDEX(Торг!$B:$B,MATCH($N10091,Торг!$I:$I,0))),"")</f>
        <v/>
      </c>
    </row>
    <row r="10092" spans="1:15">
      <c r="A10092" t="s">
        <v>21671</v>
      </c>
      <c r="C10092" s="191" t="s">
        <v>12082</v>
      </c>
      <c r="E10092" t="s">
        <v>12083</v>
      </c>
      <c r="F10092" t="s">
        <v>4074</v>
      </c>
      <c r="G10092" t="s">
        <v>399</v>
      </c>
      <c r="H10092">
        <v>4190</v>
      </c>
      <c r="J10092" t="s">
        <v>22634</v>
      </c>
      <c r="K10092" s="132" t="str">
        <f>IFERROR(IFERROR(INDEX(Кат!$O:$O,MATCH($C10092,Кат!$I:$I,0)),INDEX(Торг!$L:$L,MATCH($C10092,Торг!$I:$I,0))),"")</f>
        <v/>
      </c>
      <c r="L10092" s="132" t="str">
        <f>IFERROR(IFERROR(INDEX(Кат!$A:$A,MATCH($C10092,Кат!$I:$I,0)),INDEX(Торг!$A:$A,MATCH($C10092,Торг!$I:$I,0))),"")</f>
        <v/>
      </c>
      <c r="M10092" s="132" t="str">
        <f>IFERROR(IFERROR(INDEX(Кат!$B:$B,MATCH($C10092,Кат!$I:$I,0)),INDEX(Торг!$B:$B,MATCH($C10092,Торг!$I:$I,0))),"")</f>
        <v/>
      </c>
      <c r="N10092" s="132" t="str">
        <f t="shared" si="157"/>
        <v>РЕМКОМ 10022RK</v>
      </c>
      <c r="O10092" s="132" t="str">
        <f>IFERROR(IFERROR(INDEX(Кат!$B:$B,MATCH($N10092,Кат!$I:$I,0)),INDEX(Торг!$B:$B,MATCH($N10092,Торг!$I:$I,0))),"")</f>
        <v/>
      </c>
    </row>
    <row r="10093" spans="1:15">
      <c r="A10093" t="s">
        <v>21672</v>
      </c>
      <c r="C10093" s="191" t="s">
        <v>26216</v>
      </c>
      <c r="E10093" t="s">
        <v>12084</v>
      </c>
      <c r="F10093" t="s">
        <v>4074</v>
      </c>
      <c r="G10093" t="s">
        <v>399</v>
      </c>
      <c r="H10093">
        <v>3990</v>
      </c>
      <c r="J10093" t="s">
        <v>22634</v>
      </c>
      <c r="K10093" s="132" t="str">
        <f>IFERROR(IFERROR(INDEX(Кат!$O:$O,MATCH($C10093,Кат!$I:$I,0)),INDEX(Торг!$L:$L,MATCH($C10093,Торг!$I:$I,0))),"")</f>
        <v/>
      </c>
      <c r="L10093" s="132" t="str">
        <f>IFERROR(IFERROR(INDEX(Кат!$A:$A,MATCH($C10093,Кат!$I:$I,0)),INDEX(Торг!$A:$A,MATCH($C10093,Торг!$I:$I,0))),"")</f>
        <v/>
      </c>
      <c r="M10093" s="132" t="str">
        <f>IFERROR(IFERROR(INDEX(Кат!$B:$B,MATCH($C10093,Кат!$I:$I,0)),INDEX(Торг!$B:$B,MATCH($C10093,Торг!$I:$I,0))),"")</f>
        <v/>
      </c>
      <c r="N10093" s="132" t="str">
        <f t="shared" si="157"/>
        <v>РЕМКОМ RK10020</v>
      </c>
      <c r="O10093" s="132" t="str">
        <f>IFERROR(IFERROR(INDEX(Кат!$B:$B,MATCH($N10093,Кат!$I:$I,0)),INDEX(Торг!$B:$B,MATCH($N10093,Торг!$I:$I,0))),"")</f>
        <v/>
      </c>
    </row>
    <row r="10094" spans="1:15">
      <c r="A10094" t="s">
        <v>21673</v>
      </c>
      <c r="C10094" s="191" t="s">
        <v>12085</v>
      </c>
      <c r="E10094" t="s">
        <v>12086</v>
      </c>
      <c r="F10094" t="s">
        <v>4074</v>
      </c>
      <c r="G10094" t="s">
        <v>399</v>
      </c>
      <c r="H10094">
        <v>410</v>
      </c>
      <c r="J10094" t="s">
        <v>22634</v>
      </c>
      <c r="K10094" s="132" t="str">
        <f>IFERROR(IFERROR(INDEX(Кат!$O:$O,MATCH($C10094,Кат!$I:$I,0)),INDEX(Торг!$L:$L,MATCH($C10094,Торг!$I:$I,0))),"")</f>
        <v/>
      </c>
      <c r="L10094" s="132" t="str">
        <f>IFERROR(IFERROR(INDEX(Кат!$A:$A,MATCH($C10094,Кат!$I:$I,0)),INDEX(Торг!$A:$A,MATCH($C10094,Торг!$I:$I,0))),"")</f>
        <v/>
      </c>
      <c r="M10094" s="132" t="str">
        <f>IFERROR(IFERROR(INDEX(Кат!$B:$B,MATCH($C10094,Кат!$I:$I,0)),INDEX(Торг!$B:$B,MATCH($C10094,Торг!$I:$I,0))),"")</f>
        <v/>
      </c>
      <c r="N10094" s="132" t="str">
        <f t="shared" si="157"/>
        <v>РЕМКОМ 10003RK</v>
      </c>
      <c r="O10094" s="132" t="str">
        <f>IFERROR(IFERROR(INDEX(Кат!$B:$B,MATCH($N10094,Кат!$I:$I,0)),INDEX(Торг!$B:$B,MATCH($N10094,Торг!$I:$I,0))),"")</f>
        <v/>
      </c>
    </row>
    <row r="10095" spans="1:15">
      <c r="A10095" t="s">
        <v>21674</v>
      </c>
      <c r="C10095" s="191" t="s">
        <v>12087</v>
      </c>
      <c r="E10095" t="s">
        <v>12088</v>
      </c>
      <c r="F10095" t="s">
        <v>4074</v>
      </c>
      <c r="G10095" t="s">
        <v>399</v>
      </c>
      <c r="H10095">
        <v>410</v>
      </c>
      <c r="J10095" t="s">
        <v>22634</v>
      </c>
      <c r="K10095" s="132" t="str">
        <f>IFERROR(IFERROR(INDEX(Кат!$O:$O,MATCH($C10095,Кат!$I:$I,0)),INDEX(Торг!$L:$L,MATCH($C10095,Торг!$I:$I,0))),"")</f>
        <v/>
      </c>
      <c r="L10095" s="132" t="str">
        <f>IFERROR(IFERROR(INDEX(Кат!$A:$A,MATCH($C10095,Кат!$I:$I,0)),INDEX(Торг!$A:$A,MATCH($C10095,Торг!$I:$I,0))),"")</f>
        <v/>
      </c>
      <c r="M10095" s="132" t="str">
        <f>IFERROR(IFERROR(INDEX(Кат!$B:$B,MATCH($C10095,Кат!$I:$I,0)),INDEX(Торг!$B:$B,MATCH($C10095,Торг!$I:$I,0))),"")</f>
        <v/>
      </c>
      <c r="N10095" s="132" t="str">
        <f t="shared" si="157"/>
        <v>РЕМКОМ 10004RK</v>
      </c>
      <c r="O10095" s="132" t="str">
        <f>IFERROR(IFERROR(INDEX(Кат!$B:$B,MATCH($N10095,Кат!$I:$I,0)),INDEX(Торг!$B:$B,MATCH($N10095,Торг!$I:$I,0))),"")</f>
        <v/>
      </c>
    </row>
    <row r="10096" spans="1:15">
      <c r="A10096" t="s">
        <v>21675</v>
      </c>
      <c r="C10096" s="191" t="s">
        <v>13923</v>
      </c>
      <c r="E10096" t="s">
        <v>12089</v>
      </c>
      <c r="F10096" t="s">
        <v>4074</v>
      </c>
      <c r="G10096" t="s">
        <v>399</v>
      </c>
      <c r="H10096">
        <v>750</v>
      </c>
      <c r="J10096" t="s">
        <v>22634</v>
      </c>
      <c r="K10096" s="132" t="str">
        <f>IFERROR(IFERROR(INDEX(Кат!$O:$O,MATCH($C10096,Кат!$I:$I,0)),INDEX(Торг!$L:$L,MATCH($C10096,Торг!$I:$I,0))),"")</f>
        <v/>
      </c>
      <c r="L10096" s="132" t="str">
        <f>IFERROR(IFERROR(INDEX(Кат!$A:$A,MATCH($C10096,Кат!$I:$I,0)),INDEX(Торг!$A:$A,MATCH($C10096,Торг!$I:$I,0))),"")</f>
        <v/>
      </c>
      <c r="M10096" s="132" t="str">
        <f>IFERROR(IFERROR(INDEX(Кат!$B:$B,MATCH($C10096,Кат!$I:$I,0)),INDEX(Торг!$B:$B,MATCH($C10096,Торг!$I:$I,0))),"")</f>
        <v/>
      </c>
      <c r="N10096" s="132" t="str">
        <f t="shared" si="157"/>
        <v>РЕМКОМ RK10005</v>
      </c>
      <c r="O10096" s="132" t="str">
        <f>IFERROR(IFERROR(INDEX(Кат!$B:$B,MATCH($N10096,Кат!$I:$I,0)),INDEX(Торг!$B:$B,MATCH($N10096,Торг!$I:$I,0))),"")</f>
        <v/>
      </c>
    </row>
    <row r="10097" spans="1:15">
      <c r="A10097" t="s">
        <v>21676</v>
      </c>
      <c r="C10097" s="191" t="s">
        <v>12090</v>
      </c>
      <c r="E10097" t="s">
        <v>12091</v>
      </c>
      <c r="F10097" t="s">
        <v>4074</v>
      </c>
      <c r="G10097" t="s">
        <v>399</v>
      </c>
      <c r="H10097">
        <v>740</v>
      </c>
      <c r="J10097" t="s">
        <v>22634</v>
      </c>
      <c r="K10097" s="132" t="str">
        <f>IFERROR(IFERROR(INDEX(Кат!$O:$O,MATCH($C10097,Кат!$I:$I,0)),INDEX(Торг!$L:$L,MATCH($C10097,Торг!$I:$I,0))),"")</f>
        <v/>
      </c>
      <c r="L10097" s="132" t="str">
        <f>IFERROR(IFERROR(INDEX(Кат!$A:$A,MATCH($C10097,Кат!$I:$I,0)),INDEX(Торг!$A:$A,MATCH($C10097,Торг!$I:$I,0))),"")</f>
        <v/>
      </c>
      <c r="M10097" s="132" t="str">
        <f>IFERROR(IFERROR(INDEX(Кат!$B:$B,MATCH($C10097,Кат!$I:$I,0)),INDEX(Торг!$B:$B,MATCH($C10097,Торг!$I:$I,0))),"")</f>
        <v/>
      </c>
      <c r="N10097" s="132" t="str">
        <f t="shared" si="157"/>
        <v>РЕМКОМ 10007RK</v>
      </c>
      <c r="O10097" s="132" t="str">
        <f>IFERROR(IFERROR(INDEX(Кат!$B:$B,MATCH($N10097,Кат!$I:$I,0)),INDEX(Торг!$B:$B,MATCH($N10097,Торг!$I:$I,0))),"")</f>
        <v/>
      </c>
    </row>
    <row r="10098" spans="1:15">
      <c r="A10098" t="s">
        <v>21677</v>
      </c>
      <c r="C10098" s="191" t="s">
        <v>12092</v>
      </c>
      <c r="E10098" t="s">
        <v>12093</v>
      </c>
      <c r="F10098" t="s">
        <v>4074</v>
      </c>
      <c r="G10098" t="s">
        <v>399</v>
      </c>
      <c r="H10098">
        <v>410</v>
      </c>
      <c r="J10098" t="s">
        <v>22634</v>
      </c>
      <c r="K10098" s="132" t="str">
        <f>IFERROR(IFERROR(INDEX(Кат!$O:$O,MATCH($C10098,Кат!$I:$I,0)),INDEX(Торг!$L:$L,MATCH($C10098,Торг!$I:$I,0))),"")</f>
        <v/>
      </c>
      <c r="L10098" s="132" t="str">
        <f>IFERROR(IFERROR(INDEX(Кат!$A:$A,MATCH($C10098,Кат!$I:$I,0)),INDEX(Торг!$A:$A,MATCH($C10098,Торг!$I:$I,0))),"")</f>
        <v/>
      </c>
      <c r="M10098" s="132" t="str">
        <f>IFERROR(IFERROR(INDEX(Кат!$B:$B,MATCH($C10098,Кат!$I:$I,0)),INDEX(Торг!$B:$B,MATCH($C10098,Торг!$I:$I,0))),"")</f>
        <v/>
      </c>
      <c r="N10098" s="132" t="str">
        <f t="shared" si="157"/>
        <v>РЕМКОМ 10001RK</v>
      </c>
      <c r="O10098" s="132" t="str">
        <f>IFERROR(IFERROR(INDEX(Кат!$B:$B,MATCH($N10098,Кат!$I:$I,0)),INDEX(Торг!$B:$B,MATCH($N10098,Торг!$I:$I,0))),"")</f>
        <v/>
      </c>
    </row>
    <row r="10099" spans="1:15">
      <c r="A10099" t="s">
        <v>21678</v>
      </c>
      <c r="C10099" s="191" t="s">
        <v>12094</v>
      </c>
      <c r="E10099" t="s">
        <v>12095</v>
      </c>
      <c r="F10099" t="s">
        <v>4074</v>
      </c>
      <c r="G10099" t="s">
        <v>399</v>
      </c>
      <c r="H10099">
        <v>410</v>
      </c>
      <c r="J10099" t="s">
        <v>22634</v>
      </c>
      <c r="K10099" s="132" t="str">
        <f>IFERROR(IFERROR(INDEX(Кат!$O:$O,MATCH($C10099,Кат!$I:$I,0)),INDEX(Торг!$L:$L,MATCH($C10099,Торг!$I:$I,0))),"")</f>
        <v/>
      </c>
      <c r="L10099" s="132" t="str">
        <f>IFERROR(IFERROR(INDEX(Кат!$A:$A,MATCH($C10099,Кат!$I:$I,0)),INDEX(Торг!$A:$A,MATCH($C10099,Торг!$I:$I,0))),"")</f>
        <v/>
      </c>
      <c r="M10099" s="132" t="str">
        <f>IFERROR(IFERROR(INDEX(Кат!$B:$B,MATCH($C10099,Кат!$I:$I,0)),INDEX(Торг!$B:$B,MATCH($C10099,Торг!$I:$I,0))),"")</f>
        <v/>
      </c>
      <c r="N10099" s="132" t="str">
        <f t="shared" si="157"/>
        <v>РЕМКОМ 10002RK</v>
      </c>
      <c r="O10099" s="132" t="str">
        <f>IFERROR(IFERROR(INDEX(Кат!$B:$B,MATCH($N10099,Кат!$I:$I,0)),INDEX(Торг!$B:$B,MATCH($N10099,Торг!$I:$I,0))),"")</f>
        <v/>
      </c>
    </row>
    <row r="10100" spans="1:15">
      <c r="A10100" t="s">
        <v>21679</v>
      </c>
      <c r="C10100" s="191" t="s">
        <v>13924</v>
      </c>
      <c r="E10100" t="s">
        <v>12096</v>
      </c>
      <c r="F10100" t="s">
        <v>4074</v>
      </c>
      <c r="G10100" t="s">
        <v>399</v>
      </c>
      <c r="H10100">
        <v>750</v>
      </c>
      <c r="J10100" t="s">
        <v>22634</v>
      </c>
      <c r="K10100" s="132" t="str">
        <f>IFERROR(IFERROR(INDEX(Кат!$O:$O,MATCH($C10100,Кат!$I:$I,0)),INDEX(Торг!$L:$L,MATCH($C10100,Торг!$I:$I,0))),"")</f>
        <v/>
      </c>
      <c r="L10100" s="132" t="str">
        <f>IFERROR(IFERROR(INDEX(Кат!$A:$A,MATCH($C10100,Кат!$I:$I,0)),INDEX(Торг!$A:$A,MATCH($C10100,Торг!$I:$I,0))),"")</f>
        <v/>
      </c>
      <c r="M10100" s="132" t="str">
        <f>IFERROR(IFERROR(INDEX(Кат!$B:$B,MATCH($C10100,Кат!$I:$I,0)),INDEX(Торг!$B:$B,MATCH($C10100,Торг!$I:$I,0))),"")</f>
        <v/>
      </c>
      <c r="N10100" s="132" t="str">
        <f t="shared" si="157"/>
        <v>РЕМКОМ RK10006</v>
      </c>
      <c r="O10100" s="132" t="str">
        <f>IFERROR(IFERROR(INDEX(Кат!$B:$B,MATCH($N10100,Кат!$I:$I,0)),INDEX(Торг!$B:$B,MATCH($N10100,Торг!$I:$I,0))),"")</f>
        <v/>
      </c>
    </row>
    <row r="10101" spans="1:15">
      <c r="A10101" t="s">
        <v>21680</v>
      </c>
      <c r="C10101" s="191" t="s">
        <v>12097</v>
      </c>
      <c r="E10101" t="s">
        <v>12098</v>
      </c>
      <c r="F10101" t="s">
        <v>4074</v>
      </c>
      <c r="G10101" t="s">
        <v>399</v>
      </c>
      <c r="H10101">
        <v>740</v>
      </c>
      <c r="J10101" t="s">
        <v>22634</v>
      </c>
      <c r="K10101" s="132" t="str">
        <f>IFERROR(IFERROR(INDEX(Кат!$O:$O,MATCH($C10101,Кат!$I:$I,0)),INDEX(Торг!$L:$L,MATCH($C10101,Торг!$I:$I,0))),"")</f>
        <v/>
      </c>
      <c r="L10101" s="132" t="str">
        <f>IFERROR(IFERROR(INDEX(Кат!$A:$A,MATCH($C10101,Кат!$I:$I,0)),INDEX(Торг!$A:$A,MATCH($C10101,Торг!$I:$I,0))),"")</f>
        <v/>
      </c>
      <c r="M10101" s="132" t="str">
        <f>IFERROR(IFERROR(INDEX(Кат!$B:$B,MATCH($C10101,Кат!$I:$I,0)),INDEX(Торг!$B:$B,MATCH($C10101,Торг!$I:$I,0))),"")</f>
        <v/>
      </c>
      <c r="N10101" s="132" t="str">
        <f t="shared" si="157"/>
        <v>РЕМКОМ 10008RK</v>
      </c>
      <c r="O10101" s="132" t="str">
        <f>IFERROR(IFERROR(INDEX(Кат!$B:$B,MATCH($N10101,Кат!$I:$I,0)),INDEX(Торг!$B:$B,MATCH($N10101,Торг!$I:$I,0))),"")</f>
        <v/>
      </c>
    </row>
    <row r="10102" spans="1:15">
      <c r="A10102" t="s">
        <v>21681</v>
      </c>
      <c r="C10102" s="191" t="s">
        <v>12099</v>
      </c>
      <c r="E10102" t="s">
        <v>12100</v>
      </c>
      <c r="F10102" t="s">
        <v>4074</v>
      </c>
      <c r="G10102" t="s">
        <v>399</v>
      </c>
      <c r="H10102">
        <v>120</v>
      </c>
      <c r="J10102" t="s">
        <v>22634</v>
      </c>
      <c r="K10102" s="132" t="str">
        <f>IFERROR(IFERROR(INDEX(Кат!$O:$O,MATCH($C10102,Кат!$I:$I,0)),INDEX(Торг!$L:$L,MATCH($C10102,Торг!$I:$I,0))),"")</f>
        <v/>
      </c>
      <c r="L10102" s="132" t="str">
        <f>IFERROR(IFERROR(INDEX(Кат!$A:$A,MATCH($C10102,Кат!$I:$I,0)),INDEX(Торг!$A:$A,MATCH($C10102,Торг!$I:$I,0))),"")</f>
        <v/>
      </c>
      <c r="M10102" s="132" t="str">
        <f>IFERROR(IFERROR(INDEX(Кат!$B:$B,MATCH($C10102,Кат!$I:$I,0)),INDEX(Торг!$B:$B,MATCH($C10102,Торг!$I:$I,0))),"")</f>
        <v/>
      </c>
      <c r="N10102" s="132" t="str">
        <f t="shared" si="157"/>
        <v>РЕМКОМ 10030RK</v>
      </c>
      <c r="O10102" s="132" t="str">
        <f>IFERROR(IFERROR(INDEX(Кат!$B:$B,MATCH($N10102,Кат!$I:$I,0)),INDEX(Торг!$B:$B,MATCH($N10102,Торг!$I:$I,0))),"")</f>
        <v/>
      </c>
    </row>
    <row r="10103" spans="1:15">
      <c r="A10103" t="s">
        <v>21682</v>
      </c>
      <c r="C10103" s="191" t="s">
        <v>12101</v>
      </c>
      <c r="E10103" t="s">
        <v>12102</v>
      </c>
      <c r="F10103" t="s">
        <v>4074</v>
      </c>
      <c r="G10103" t="s">
        <v>399</v>
      </c>
      <c r="H10103">
        <v>180</v>
      </c>
      <c r="J10103" t="s">
        <v>22634</v>
      </c>
      <c r="K10103" s="132" t="str">
        <f>IFERROR(IFERROR(INDEX(Кат!$O:$O,MATCH($C10103,Кат!$I:$I,0)),INDEX(Торг!$L:$L,MATCH($C10103,Торг!$I:$I,0))),"")</f>
        <v/>
      </c>
      <c r="L10103" s="132" t="str">
        <f>IFERROR(IFERROR(INDEX(Кат!$A:$A,MATCH($C10103,Кат!$I:$I,0)),INDEX(Торг!$A:$A,MATCH($C10103,Торг!$I:$I,0))),"")</f>
        <v/>
      </c>
      <c r="M10103" s="132" t="str">
        <f>IFERROR(IFERROR(INDEX(Кат!$B:$B,MATCH($C10103,Кат!$I:$I,0)),INDEX(Торг!$B:$B,MATCH($C10103,Торг!$I:$I,0))),"")</f>
        <v/>
      </c>
      <c r="N10103" s="132" t="str">
        <f t="shared" si="157"/>
        <v>РЕМКОМ 10024RK</v>
      </c>
      <c r="O10103" s="132" t="str">
        <f>IFERROR(IFERROR(INDEX(Кат!$B:$B,MATCH($N10103,Кат!$I:$I,0)),INDEX(Торг!$B:$B,MATCH($N10103,Торг!$I:$I,0))),"")</f>
        <v/>
      </c>
    </row>
    <row r="10104" spans="1:15">
      <c r="A10104" t="s">
        <v>21683</v>
      </c>
      <c r="C10104" s="191" t="s">
        <v>13925</v>
      </c>
      <c r="E10104" t="s">
        <v>12103</v>
      </c>
      <c r="F10104" t="s">
        <v>4074</v>
      </c>
      <c r="G10104" t="s">
        <v>399</v>
      </c>
      <c r="H10104">
        <v>170</v>
      </c>
      <c r="J10104" t="s">
        <v>22634</v>
      </c>
      <c r="K10104" s="132" t="str">
        <f>IFERROR(IFERROR(INDEX(Кат!$O:$O,MATCH($C10104,Кат!$I:$I,0)),INDEX(Торг!$L:$L,MATCH($C10104,Торг!$I:$I,0))),"")</f>
        <v/>
      </c>
      <c r="L10104" s="132" t="str">
        <f>IFERROR(IFERROR(INDEX(Кат!$A:$A,MATCH($C10104,Кат!$I:$I,0)),INDEX(Торг!$A:$A,MATCH($C10104,Торг!$I:$I,0))),"")</f>
        <v/>
      </c>
      <c r="M10104" s="132" t="str">
        <f>IFERROR(IFERROR(INDEX(Кат!$B:$B,MATCH($C10104,Кат!$I:$I,0)),INDEX(Торг!$B:$B,MATCH($C10104,Торг!$I:$I,0))),"")</f>
        <v/>
      </c>
      <c r="N10104" s="132" t="str">
        <f t="shared" si="157"/>
        <v>РЕМКОМ RK10026</v>
      </c>
      <c r="O10104" s="132" t="str">
        <f>IFERROR(IFERROR(INDEX(Кат!$B:$B,MATCH($N10104,Кат!$I:$I,0)),INDEX(Торг!$B:$B,MATCH($N10104,Торг!$I:$I,0))),"")</f>
        <v/>
      </c>
    </row>
    <row r="10105" spans="1:15">
      <c r="A10105" t="s">
        <v>21684</v>
      </c>
      <c r="C10105" s="191" t="s">
        <v>13926</v>
      </c>
      <c r="E10105" t="s">
        <v>12104</v>
      </c>
      <c r="F10105" t="s">
        <v>4074</v>
      </c>
      <c r="G10105" t="s">
        <v>399</v>
      </c>
      <c r="H10105">
        <v>190</v>
      </c>
      <c r="J10105" t="s">
        <v>22634</v>
      </c>
      <c r="K10105" s="132" t="str">
        <f>IFERROR(IFERROR(INDEX(Кат!$O:$O,MATCH($C10105,Кат!$I:$I,0)),INDEX(Торг!$L:$L,MATCH($C10105,Торг!$I:$I,0))),"")</f>
        <v/>
      </c>
      <c r="L10105" s="132" t="str">
        <f>IFERROR(IFERROR(INDEX(Кат!$A:$A,MATCH($C10105,Кат!$I:$I,0)),INDEX(Торг!$A:$A,MATCH($C10105,Торг!$I:$I,0))),"")</f>
        <v/>
      </c>
      <c r="M10105" s="132" t="str">
        <f>IFERROR(IFERROR(INDEX(Кат!$B:$B,MATCH($C10105,Кат!$I:$I,0)),INDEX(Торг!$B:$B,MATCH($C10105,Торг!$I:$I,0))),"")</f>
        <v/>
      </c>
      <c r="N10105" s="132" t="str">
        <f t="shared" si="157"/>
        <v>РЕМКОМ RK10028</v>
      </c>
      <c r="O10105" s="132" t="str">
        <f>IFERROR(IFERROR(INDEX(Кат!$B:$B,MATCH($N10105,Кат!$I:$I,0)),INDEX(Торг!$B:$B,MATCH($N10105,Торг!$I:$I,0))),"")</f>
        <v/>
      </c>
    </row>
    <row r="10106" spans="1:15">
      <c r="A10106" t="s">
        <v>21685</v>
      </c>
      <c r="C10106" s="191" t="s">
        <v>12105</v>
      </c>
      <c r="E10106" t="s">
        <v>12106</v>
      </c>
      <c r="F10106" t="s">
        <v>4074</v>
      </c>
      <c r="G10106" t="s">
        <v>399</v>
      </c>
      <c r="H10106">
        <v>210</v>
      </c>
      <c r="J10106" t="s">
        <v>22634</v>
      </c>
      <c r="K10106" s="132" t="str">
        <f>IFERROR(IFERROR(INDEX(Кат!$O:$O,MATCH($C10106,Кат!$I:$I,0)),INDEX(Торг!$L:$L,MATCH($C10106,Торг!$I:$I,0))),"")</f>
        <v/>
      </c>
      <c r="L10106" s="132" t="str">
        <f>IFERROR(IFERROR(INDEX(Кат!$A:$A,MATCH($C10106,Кат!$I:$I,0)),INDEX(Торг!$A:$A,MATCH($C10106,Торг!$I:$I,0))),"")</f>
        <v/>
      </c>
      <c r="M10106" s="132" t="str">
        <f>IFERROR(IFERROR(INDEX(Кат!$B:$B,MATCH($C10106,Кат!$I:$I,0)),INDEX(Торг!$B:$B,MATCH($C10106,Торг!$I:$I,0))),"")</f>
        <v/>
      </c>
      <c r="N10106" s="132" t="str">
        <f t="shared" si="157"/>
        <v>РЕМКОМ RK10034</v>
      </c>
      <c r="O10106" s="132" t="str">
        <f>IFERROR(IFERROR(INDEX(Кат!$B:$B,MATCH($N10106,Кат!$I:$I,0)),INDEX(Торг!$B:$B,MATCH($N10106,Торг!$I:$I,0))),"")</f>
        <v/>
      </c>
    </row>
    <row r="10107" spans="1:15">
      <c r="A10107" t="s">
        <v>21686</v>
      </c>
      <c r="C10107" s="191" t="s">
        <v>13927</v>
      </c>
      <c r="E10107" t="s">
        <v>12107</v>
      </c>
      <c r="F10107" t="s">
        <v>4074</v>
      </c>
      <c r="G10107" t="s">
        <v>399</v>
      </c>
      <c r="H10107">
        <v>200</v>
      </c>
      <c r="J10107" t="s">
        <v>22634</v>
      </c>
      <c r="K10107" s="132" t="str">
        <f>IFERROR(IFERROR(INDEX(Кат!$O:$O,MATCH($C10107,Кат!$I:$I,0)),INDEX(Торг!$L:$L,MATCH($C10107,Торг!$I:$I,0))),"")</f>
        <v/>
      </c>
      <c r="L10107" s="132" t="str">
        <f>IFERROR(IFERROR(INDEX(Кат!$A:$A,MATCH($C10107,Кат!$I:$I,0)),INDEX(Торг!$A:$A,MATCH($C10107,Торг!$I:$I,0))),"")</f>
        <v/>
      </c>
      <c r="M10107" s="132" t="str">
        <f>IFERROR(IFERROR(INDEX(Кат!$B:$B,MATCH($C10107,Кат!$I:$I,0)),INDEX(Торг!$B:$B,MATCH($C10107,Торг!$I:$I,0))),"")</f>
        <v/>
      </c>
      <c r="N10107" s="132" t="str">
        <f t="shared" si="157"/>
        <v>РЕМКОМ RK10029</v>
      </c>
      <c r="O10107" s="132" t="str">
        <f>IFERROR(IFERROR(INDEX(Кат!$B:$B,MATCH($N10107,Кат!$I:$I,0)),INDEX(Торг!$B:$B,MATCH($N10107,Торг!$I:$I,0))),"")</f>
        <v/>
      </c>
    </row>
    <row r="10108" spans="1:15">
      <c r="A10108" t="s">
        <v>21687</v>
      </c>
      <c r="C10108" s="191" t="s">
        <v>12108</v>
      </c>
      <c r="E10108" t="s">
        <v>12109</v>
      </c>
      <c r="F10108" t="s">
        <v>4074</v>
      </c>
      <c r="G10108" t="s">
        <v>399</v>
      </c>
      <c r="H10108">
        <v>180</v>
      </c>
      <c r="J10108" t="s">
        <v>22634</v>
      </c>
      <c r="K10108" s="132" t="str">
        <f>IFERROR(IFERROR(INDEX(Кат!$O:$O,MATCH($C10108,Кат!$I:$I,0)),INDEX(Торг!$L:$L,MATCH($C10108,Торг!$I:$I,0))),"")</f>
        <v/>
      </c>
      <c r="L10108" s="132" t="str">
        <f>IFERROR(IFERROR(INDEX(Кат!$A:$A,MATCH($C10108,Кат!$I:$I,0)),INDEX(Торг!$A:$A,MATCH($C10108,Торг!$I:$I,0))),"")</f>
        <v/>
      </c>
      <c r="M10108" s="132" t="str">
        <f>IFERROR(IFERROR(INDEX(Кат!$B:$B,MATCH($C10108,Кат!$I:$I,0)),INDEX(Торг!$B:$B,MATCH($C10108,Торг!$I:$I,0))),"")</f>
        <v/>
      </c>
      <c r="N10108" s="132" t="str">
        <f t="shared" si="157"/>
        <v>РЕМКОМ 10023RK</v>
      </c>
      <c r="O10108" s="132" t="str">
        <f>IFERROR(IFERROR(INDEX(Кат!$B:$B,MATCH($N10108,Кат!$I:$I,0)),INDEX(Торг!$B:$B,MATCH($N10108,Торг!$I:$I,0))),"")</f>
        <v/>
      </c>
    </row>
    <row r="10109" spans="1:15">
      <c r="A10109" t="s">
        <v>21688</v>
      </c>
      <c r="C10109" s="191" t="s">
        <v>13928</v>
      </c>
      <c r="E10109" t="s">
        <v>12110</v>
      </c>
      <c r="F10109" t="s">
        <v>4074</v>
      </c>
      <c r="G10109" t="s">
        <v>399</v>
      </c>
      <c r="H10109">
        <v>180</v>
      </c>
      <c r="J10109" t="s">
        <v>22634</v>
      </c>
      <c r="K10109" s="132" t="str">
        <f>IFERROR(IFERROR(INDEX(Кат!$O:$O,MATCH($C10109,Кат!$I:$I,0)),INDEX(Торг!$L:$L,MATCH($C10109,Торг!$I:$I,0))),"")</f>
        <v/>
      </c>
      <c r="L10109" s="132" t="str">
        <f>IFERROR(IFERROR(INDEX(Кат!$A:$A,MATCH($C10109,Кат!$I:$I,0)),INDEX(Торг!$A:$A,MATCH($C10109,Торг!$I:$I,0))),"")</f>
        <v/>
      </c>
      <c r="M10109" s="132" t="str">
        <f>IFERROR(IFERROR(INDEX(Кат!$B:$B,MATCH($C10109,Кат!$I:$I,0)),INDEX(Торг!$B:$B,MATCH($C10109,Торг!$I:$I,0))),"")</f>
        <v/>
      </c>
      <c r="N10109" s="132" t="str">
        <f t="shared" si="157"/>
        <v>РЕМКОМ RK10025</v>
      </c>
      <c r="O10109" s="132" t="str">
        <f>IFERROR(IFERROR(INDEX(Кат!$B:$B,MATCH($N10109,Кат!$I:$I,0)),INDEX(Торг!$B:$B,MATCH($N10109,Торг!$I:$I,0))),"")</f>
        <v/>
      </c>
    </row>
    <row r="10110" spans="1:15">
      <c r="A10110" t="s">
        <v>21689</v>
      </c>
      <c r="C10110" s="191" t="s">
        <v>13929</v>
      </c>
      <c r="E10110" t="s">
        <v>12111</v>
      </c>
      <c r="F10110" t="s">
        <v>4074</v>
      </c>
      <c r="G10110" t="s">
        <v>399</v>
      </c>
      <c r="H10110">
        <v>190</v>
      </c>
      <c r="J10110" t="s">
        <v>22634</v>
      </c>
      <c r="K10110" s="132" t="str">
        <f>IFERROR(IFERROR(INDEX(Кат!$O:$O,MATCH($C10110,Кат!$I:$I,0)),INDEX(Торг!$L:$L,MATCH($C10110,Торг!$I:$I,0))),"")</f>
        <v/>
      </c>
      <c r="L10110" s="132" t="str">
        <f>IFERROR(IFERROR(INDEX(Кат!$A:$A,MATCH($C10110,Кат!$I:$I,0)),INDEX(Торг!$A:$A,MATCH($C10110,Торг!$I:$I,0))),"")</f>
        <v/>
      </c>
      <c r="M10110" s="132" t="str">
        <f>IFERROR(IFERROR(INDEX(Кат!$B:$B,MATCH($C10110,Кат!$I:$I,0)),INDEX(Торг!$B:$B,MATCH($C10110,Торг!$I:$I,0))),"")</f>
        <v/>
      </c>
      <c r="N10110" s="132" t="str">
        <f t="shared" si="157"/>
        <v>РЕМКОМ RK10027</v>
      </c>
      <c r="O10110" s="132" t="str">
        <f>IFERROR(IFERROR(INDEX(Кат!$B:$B,MATCH($N10110,Кат!$I:$I,0)),INDEX(Торг!$B:$B,MATCH($N10110,Торг!$I:$I,0))),"")</f>
        <v/>
      </c>
    </row>
    <row r="10111" spans="1:15">
      <c r="A10111" t="s">
        <v>21690</v>
      </c>
      <c r="C10111" s="191" t="s">
        <v>12112</v>
      </c>
      <c r="E10111" t="s">
        <v>12113</v>
      </c>
      <c r="F10111" t="s">
        <v>4074</v>
      </c>
      <c r="G10111" t="s">
        <v>399</v>
      </c>
      <c r="H10111">
        <v>200</v>
      </c>
      <c r="J10111" t="s">
        <v>22634</v>
      </c>
      <c r="K10111" s="132" t="str">
        <f>IFERROR(IFERROR(INDEX(Кат!$O:$O,MATCH($C10111,Кат!$I:$I,0)),INDEX(Торг!$L:$L,MATCH($C10111,Торг!$I:$I,0))),"")</f>
        <v/>
      </c>
      <c r="L10111" s="132" t="str">
        <f>IFERROR(IFERROR(INDEX(Кат!$A:$A,MATCH($C10111,Кат!$I:$I,0)),INDEX(Торг!$A:$A,MATCH($C10111,Торг!$I:$I,0))),"")</f>
        <v/>
      </c>
      <c r="M10111" s="132" t="str">
        <f>IFERROR(IFERROR(INDEX(Кат!$B:$B,MATCH($C10111,Кат!$I:$I,0)),INDEX(Торг!$B:$B,MATCH($C10111,Торг!$I:$I,0))),"")</f>
        <v/>
      </c>
      <c r="N10111" s="132" t="str">
        <f t="shared" si="157"/>
        <v>РЕМКОМ 10033RK</v>
      </c>
      <c r="O10111" s="132" t="str">
        <f>IFERROR(IFERROR(INDEX(Кат!$B:$B,MATCH($N10111,Кат!$I:$I,0)),INDEX(Торг!$B:$B,MATCH($N10111,Торг!$I:$I,0))),"")</f>
        <v/>
      </c>
    </row>
    <row r="10112" spans="1:15">
      <c r="A10112" t="s">
        <v>21691</v>
      </c>
      <c r="C10112" s="191" t="s">
        <v>12114</v>
      </c>
      <c r="E10112" t="s">
        <v>12115</v>
      </c>
      <c r="F10112" t="s">
        <v>4074</v>
      </c>
      <c r="G10112" t="s">
        <v>399</v>
      </c>
      <c r="H10112">
        <v>200</v>
      </c>
      <c r="J10112" t="s">
        <v>22634</v>
      </c>
      <c r="K10112" s="132" t="str">
        <f>IFERROR(IFERROR(INDEX(Кат!$O:$O,MATCH($C10112,Кат!$I:$I,0)),INDEX(Торг!$L:$L,MATCH($C10112,Торг!$I:$I,0))),"")</f>
        <v/>
      </c>
      <c r="L10112" s="132" t="str">
        <f>IFERROR(IFERROR(INDEX(Кат!$A:$A,MATCH($C10112,Кат!$I:$I,0)),INDEX(Торг!$A:$A,MATCH($C10112,Торг!$I:$I,0))),"")</f>
        <v/>
      </c>
      <c r="M10112" s="132" t="str">
        <f>IFERROR(IFERROR(INDEX(Кат!$B:$B,MATCH($C10112,Кат!$I:$I,0)),INDEX(Торг!$B:$B,MATCH($C10112,Торг!$I:$I,0))),"")</f>
        <v/>
      </c>
      <c r="N10112" s="132" t="str">
        <f t="shared" si="157"/>
        <v>РЕМКОМ 10031RK</v>
      </c>
      <c r="O10112" s="132" t="str">
        <f>IFERROR(IFERROR(INDEX(Кат!$B:$B,MATCH($N10112,Кат!$I:$I,0)),INDEX(Торг!$B:$B,MATCH($N10112,Торг!$I:$I,0))),"")</f>
        <v/>
      </c>
    </row>
    <row r="10113" spans="1:15">
      <c r="A10113" t="s">
        <v>21692</v>
      </c>
      <c r="C10113" s="191" t="s">
        <v>12116</v>
      </c>
      <c r="E10113" t="s">
        <v>12117</v>
      </c>
      <c r="F10113" t="s">
        <v>4074</v>
      </c>
      <c r="G10113" t="s">
        <v>399</v>
      </c>
      <c r="H10113">
        <v>200</v>
      </c>
      <c r="J10113" t="s">
        <v>22634</v>
      </c>
      <c r="K10113" s="132" t="str">
        <f>IFERROR(IFERROR(INDEX(Кат!$O:$O,MATCH($C10113,Кат!$I:$I,0)),INDEX(Торг!$L:$L,MATCH($C10113,Торг!$I:$I,0))),"")</f>
        <v/>
      </c>
      <c r="L10113" s="132" t="str">
        <f>IFERROR(IFERROR(INDEX(Кат!$A:$A,MATCH($C10113,Кат!$I:$I,0)),INDEX(Торг!$A:$A,MATCH($C10113,Торг!$I:$I,0))),"")</f>
        <v/>
      </c>
      <c r="M10113" s="132" t="str">
        <f>IFERROR(IFERROR(INDEX(Кат!$B:$B,MATCH($C10113,Кат!$I:$I,0)),INDEX(Торг!$B:$B,MATCH($C10113,Торг!$I:$I,0))),"")</f>
        <v/>
      </c>
      <c r="N10113" s="132" t="str">
        <f t="shared" si="157"/>
        <v>РЕМКОМ 10032RK</v>
      </c>
      <c r="O10113" s="132" t="str">
        <f>IFERROR(IFERROR(INDEX(Кат!$B:$B,MATCH($N10113,Кат!$I:$I,0)),INDEX(Торг!$B:$B,MATCH($N10113,Торг!$I:$I,0))),"")</f>
        <v/>
      </c>
    </row>
    <row r="10114" spans="1:15">
      <c r="A10114" t="s">
        <v>24833</v>
      </c>
      <c r="C10114" s="191"/>
      <c r="E10114" t="s">
        <v>24834</v>
      </c>
      <c r="J10114" t="s">
        <v>22634</v>
      </c>
      <c r="K10114" s="132" t="str">
        <f>IFERROR(IFERROR(INDEX(Кат!$O:$O,MATCH($C10114,Кат!$I:$I,0)),INDEX(Торг!$L:$L,MATCH($C10114,Торг!$I:$I,0))),"")</f>
        <v/>
      </c>
      <c r="L10114" s="132" t="str">
        <f>IFERROR(IFERROR(INDEX(Кат!$A:$A,MATCH($C10114,Кат!$I:$I,0)),INDEX(Торг!$A:$A,MATCH($C10114,Торг!$I:$I,0))),"")</f>
        <v/>
      </c>
      <c r="M10114" s="132" t="str">
        <f>IFERROR(IFERROR(INDEX(Кат!$B:$B,MATCH($C10114,Кат!$I:$I,0)),INDEX(Торг!$B:$B,MATCH($C10114,Торг!$I:$I,0))),"")</f>
        <v/>
      </c>
      <c r="N10114" s="132" t="str">
        <f t="shared" si="157"/>
        <v xml:space="preserve"> </v>
      </c>
      <c r="O10114" s="132" t="str">
        <f>IFERROR(IFERROR(INDEX(Кат!$B:$B,MATCH($N10114,Кат!$I:$I,0)),INDEX(Торг!$B:$B,MATCH($N10114,Торг!$I:$I,0))),"")</f>
        <v/>
      </c>
    </row>
    <row r="10115" spans="1:15">
      <c r="A10115" t="s">
        <v>21693</v>
      </c>
      <c r="C10115" s="191" t="s">
        <v>12118</v>
      </c>
      <c r="E10115" t="s">
        <v>14582</v>
      </c>
      <c r="F10115" t="s">
        <v>4074</v>
      </c>
      <c r="G10115" t="s">
        <v>399</v>
      </c>
      <c r="H10115">
        <v>1160</v>
      </c>
      <c r="J10115" t="s">
        <v>22634</v>
      </c>
      <c r="K10115" s="132" t="str">
        <f>IFERROR(IFERROR(INDEX(Кат!$O:$O,MATCH($C10115,Кат!$I:$I,0)),INDEX(Торг!$L:$L,MATCH($C10115,Торг!$I:$I,0))),"")</f>
        <v/>
      </c>
      <c r="L10115" s="132" t="str">
        <f>IFERROR(IFERROR(INDEX(Кат!$A:$A,MATCH($C10115,Кат!$I:$I,0)),INDEX(Торг!$A:$A,MATCH($C10115,Торг!$I:$I,0))),"")</f>
        <v/>
      </c>
      <c r="M10115" s="132" t="str">
        <f>IFERROR(IFERROR(INDEX(Кат!$B:$B,MATCH($C10115,Кат!$I:$I,0)),INDEX(Торг!$B:$B,MATCH($C10115,Торг!$I:$I,0))),"")</f>
        <v/>
      </c>
      <c r="N10115" s="132" t="str">
        <f t="shared" si="157"/>
        <v>РЕМКОМ RK13006</v>
      </c>
      <c r="O10115" s="132" t="str">
        <f>IFERROR(IFERROR(INDEX(Кат!$B:$B,MATCH($N10115,Кат!$I:$I,0)),INDEX(Торг!$B:$B,MATCH($N10115,Торг!$I:$I,0))),"")</f>
        <v/>
      </c>
    </row>
    <row r="10116" spans="1:15">
      <c r="A10116" t="s">
        <v>21694</v>
      </c>
      <c r="C10116" s="191" t="s">
        <v>12119</v>
      </c>
      <c r="E10116" t="s">
        <v>14583</v>
      </c>
      <c r="F10116" t="s">
        <v>4074</v>
      </c>
      <c r="G10116" t="s">
        <v>399</v>
      </c>
      <c r="H10116">
        <v>1110</v>
      </c>
      <c r="J10116" t="s">
        <v>22634</v>
      </c>
      <c r="K10116" s="132" t="str">
        <f>IFERROR(IFERROR(INDEX(Кат!$O:$O,MATCH($C10116,Кат!$I:$I,0)),INDEX(Торг!$L:$L,MATCH($C10116,Торг!$I:$I,0))),"")</f>
        <v/>
      </c>
      <c r="L10116" s="132" t="str">
        <f>IFERROR(IFERROR(INDEX(Кат!$A:$A,MATCH($C10116,Кат!$I:$I,0)),INDEX(Торг!$A:$A,MATCH($C10116,Торг!$I:$I,0))),"")</f>
        <v/>
      </c>
      <c r="M10116" s="132" t="str">
        <f>IFERROR(IFERROR(INDEX(Кат!$B:$B,MATCH($C10116,Кат!$I:$I,0)),INDEX(Торг!$B:$B,MATCH($C10116,Торг!$I:$I,0))),"")</f>
        <v/>
      </c>
      <c r="N10116" s="132" t="str">
        <f t="shared" si="157"/>
        <v>РЕМКОМ RK13007</v>
      </c>
      <c r="O10116" s="132" t="str">
        <f>IFERROR(IFERROR(INDEX(Кат!$B:$B,MATCH($N10116,Кат!$I:$I,0)),INDEX(Торг!$B:$B,MATCH($N10116,Торг!$I:$I,0))),"")</f>
        <v/>
      </c>
    </row>
    <row r="10117" spans="1:15">
      <c r="A10117" t="s">
        <v>21695</v>
      </c>
      <c r="C10117" s="191" t="s">
        <v>12120</v>
      </c>
      <c r="E10117" t="s">
        <v>12121</v>
      </c>
      <c r="F10117" t="s">
        <v>4074</v>
      </c>
      <c r="G10117" t="s">
        <v>399</v>
      </c>
      <c r="H10117">
        <v>530</v>
      </c>
      <c r="J10117" t="s">
        <v>22634</v>
      </c>
      <c r="K10117" s="132" t="str">
        <f>IFERROR(IFERROR(INDEX(Кат!$O:$O,MATCH($C10117,Кат!$I:$I,0)),INDEX(Торг!$L:$L,MATCH($C10117,Торг!$I:$I,0))),"")</f>
        <v/>
      </c>
      <c r="L10117" s="132" t="str">
        <f>IFERROR(IFERROR(INDEX(Кат!$A:$A,MATCH($C10117,Кат!$I:$I,0)),INDEX(Торг!$A:$A,MATCH($C10117,Торг!$I:$I,0))),"")</f>
        <v/>
      </c>
      <c r="M10117" s="132" t="str">
        <f>IFERROR(IFERROR(INDEX(Кат!$B:$B,MATCH($C10117,Кат!$I:$I,0)),INDEX(Торг!$B:$B,MATCH($C10117,Торг!$I:$I,0))),"")</f>
        <v/>
      </c>
      <c r="N10117" s="132" t="str">
        <f t="shared" si="157"/>
        <v>РЕМКОМ RK13004</v>
      </c>
      <c r="O10117" s="132" t="str">
        <f>IFERROR(IFERROR(INDEX(Кат!$B:$B,MATCH($N10117,Кат!$I:$I,0)),INDEX(Торг!$B:$B,MATCH($N10117,Торг!$I:$I,0))),"")</f>
        <v/>
      </c>
    </row>
    <row r="10118" spans="1:15">
      <c r="A10118" t="s">
        <v>21696</v>
      </c>
      <c r="C10118" s="191" t="s">
        <v>12122</v>
      </c>
      <c r="E10118" t="s">
        <v>27600</v>
      </c>
      <c r="F10118" t="s">
        <v>4074</v>
      </c>
      <c r="G10118" t="s">
        <v>399</v>
      </c>
      <c r="H10118">
        <v>1160</v>
      </c>
      <c r="J10118" t="s">
        <v>22634</v>
      </c>
      <c r="K10118" s="132" t="str">
        <f>IFERROR(IFERROR(INDEX(Кат!$O:$O,MATCH($C10118,Кат!$I:$I,0)),INDEX(Торг!$L:$L,MATCH($C10118,Торг!$I:$I,0))),"")</f>
        <v/>
      </c>
      <c r="L10118" s="132" t="str">
        <f>IFERROR(IFERROR(INDEX(Кат!$A:$A,MATCH($C10118,Кат!$I:$I,0)),INDEX(Торг!$A:$A,MATCH($C10118,Торг!$I:$I,0))),"")</f>
        <v/>
      </c>
      <c r="M10118" s="132" t="str">
        <f>IFERROR(IFERROR(INDEX(Кат!$B:$B,MATCH($C10118,Кат!$I:$I,0)),INDEX(Торг!$B:$B,MATCH($C10118,Торг!$I:$I,0))),"")</f>
        <v/>
      </c>
      <c r="N10118" s="132" t="str">
        <f t="shared" si="157"/>
        <v>РЕМКОМ RK13008</v>
      </c>
      <c r="O10118" s="132" t="str">
        <f>IFERROR(IFERROR(INDEX(Кат!$B:$B,MATCH($N10118,Кат!$I:$I,0)),INDEX(Торг!$B:$B,MATCH($N10118,Торг!$I:$I,0))),"")</f>
        <v/>
      </c>
    </row>
    <row r="10119" spans="1:15">
      <c r="A10119" t="s">
        <v>21697</v>
      </c>
      <c r="C10119" s="191" t="s">
        <v>12123</v>
      </c>
      <c r="E10119" t="s">
        <v>12124</v>
      </c>
      <c r="F10119" t="s">
        <v>4074</v>
      </c>
      <c r="G10119" t="s">
        <v>375</v>
      </c>
      <c r="H10119">
        <v>1210</v>
      </c>
      <c r="J10119" t="s">
        <v>22634</v>
      </c>
      <c r="K10119" s="132" t="str">
        <f>IFERROR(IFERROR(INDEX(Кат!$O:$O,MATCH($C10119,Кат!$I:$I,0)),INDEX(Торг!$L:$L,MATCH($C10119,Торг!$I:$I,0))),"")</f>
        <v/>
      </c>
      <c r="L10119" s="132" t="str">
        <f>IFERROR(IFERROR(INDEX(Кат!$A:$A,MATCH($C10119,Кат!$I:$I,0)),INDEX(Торг!$A:$A,MATCH($C10119,Торг!$I:$I,0))),"")</f>
        <v/>
      </c>
      <c r="M10119" s="132" t="str">
        <f>IFERROR(IFERROR(INDEX(Кат!$B:$B,MATCH($C10119,Кат!$I:$I,0)),INDEX(Торг!$B:$B,MATCH($C10119,Торг!$I:$I,0))),"")</f>
        <v/>
      </c>
      <c r="N10119" s="132" t="str">
        <f t="shared" si="157"/>
        <v>РЕМКОМ RK13011</v>
      </c>
      <c r="O10119" s="132" t="str">
        <f>IFERROR(IFERROR(INDEX(Кат!$B:$B,MATCH($N10119,Кат!$I:$I,0)),INDEX(Торг!$B:$B,MATCH($N10119,Торг!$I:$I,0))),"")</f>
        <v/>
      </c>
    </row>
    <row r="10120" spans="1:15">
      <c r="A10120" t="s">
        <v>21698</v>
      </c>
      <c r="C10120" s="191" t="s">
        <v>12125</v>
      </c>
      <c r="E10120" t="s">
        <v>12126</v>
      </c>
      <c r="F10120" t="s">
        <v>4074</v>
      </c>
      <c r="G10120" t="s">
        <v>375</v>
      </c>
      <c r="H10120">
        <v>1210</v>
      </c>
      <c r="J10120" t="s">
        <v>22634</v>
      </c>
      <c r="K10120" s="132" t="str">
        <f>IFERROR(IFERROR(INDEX(Кат!$O:$O,MATCH($C10120,Кат!$I:$I,0)),INDEX(Торг!$L:$L,MATCH($C10120,Торг!$I:$I,0))),"")</f>
        <v/>
      </c>
      <c r="L10120" s="132" t="str">
        <f>IFERROR(IFERROR(INDEX(Кат!$A:$A,MATCH($C10120,Кат!$I:$I,0)),INDEX(Торг!$A:$A,MATCH($C10120,Торг!$I:$I,0))),"")</f>
        <v/>
      </c>
      <c r="M10120" s="132" t="str">
        <f>IFERROR(IFERROR(INDEX(Кат!$B:$B,MATCH($C10120,Кат!$I:$I,0)),INDEX(Торг!$B:$B,MATCH($C10120,Торг!$I:$I,0))),"")</f>
        <v/>
      </c>
      <c r="N10120" s="132" t="str">
        <f t="shared" ref="N10120:N10183" si="158">_xlfn.CONCAT(F10120," ",C10120)</f>
        <v>РЕМКОМ RK13010</v>
      </c>
      <c r="O10120" s="132" t="str">
        <f>IFERROR(IFERROR(INDEX(Кат!$B:$B,MATCH($N10120,Кат!$I:$I,0)),INDEX(Торг!$B:$B,MATCH($N10120,Торг!$I:$I,0))),"")</f>
        <v/>
      </c>
    </row>
    <row r="10121" spans="1:15">
      <c r="A10121" t="s">
        <v>21699</v>
      </c>
      <c r="C10121" s="191" t="s">
        <v>12127</v>
      </c>
      <c r="E10121" t="s">
        <v>12128</v>
      </c>
      <c r="F10121" t="s">
        <v>4074</v>
      </c>
      <c r="G10121" t="s">
        <v>375</v>
      </c>
      <c r="H10121">
        <v>1320</v>
      </c>
      <c r="J10121" t="s">
        <v>22634</v>
      </c>
      <c r="K10121" s="132" t="str">
        <f>IFERROR(IFERROR(INDEX(Кат!$O:$O,MATCH($C10121,Кат!$I:$I,0)),INDEX(Торг!$L:$L,MATCH($C10121,Торг!$I:$I,0))),"")</f>
        <v/>
      </c>
      <c r="L10121" s="132" t="str">
        <f>IFERROR(IFERROR(INDEX(Кат!$A:$A,MATCH($C10121,Кат!$I:$I,0)),INDEX(Торг!$A:$A,MATCH($C10121,Торг!$I:$I,0))),"")</f>
        <v/>
      </c>
      <c r="M10121" s="132" t="str">
        <f>IFERROR(IFERROR(INDEX(Кат!$B:$B,MATCH($C10121,Кат!$I:$I,0)),INDEX(Торг!$B:$B,MATCH($C10121,Торг!$I:$I,0))),"")</f>
        <v/>
      </c>
      <c r="N10121" s="132" t="str">
        <f t="shared" si="158"/>
        <v>РЕМКОМ RK13013</v>
      </c>
      <c r="O10121" s="132" t="str">
        <f>IFERROR(IFERROR(INDEX(Кат!$B:$B,MATCH($N10121,Кат!$I:$I,0)),INDEX(Торг!$B:$B,MATCH($N10121,Торг!$I:$I,0))),"")</f>
        <v/>
      </c>
    </row>
    <row r="10122" spans="1:15">
      <c r="A10122" t="s">
        <v>21700</v>
      </c>
      <c r="C10122" s="191" t="s">
        <v>12129</v>
      </c>
      <c r="E10122" t="s">
        <v>12130</v>
      </c>
      <c r="F10122" t="s">
        <v>4074</v>
      </c>
      <c r="G10122" t="s">
        <v>399</v>
      </c>
      <c r="H10122">
        <v>1350</v>
      </c>
      <c r="J10122" t="s">
        <v>22634</v>
      </c>
      <c r="K10122" s="132" t="str">
        <f>IFERROR(IFERROR(INDEX(Кат!$O:$O,MATCH($C10122,Кат!$I:$I,0)),INDEX(Торг!$L:$L,MATCH($C10122,Торг!$I:$I,0))),"")</f>
        <v/>
      </c>
      <c r="L10122" s="132" t="str">
        <f>IFERROR(IFERROR(INDEX(Кат!$A:$A,MATCH($C10122,Кат!$I:$I,0)),INDEX(Торг!$A:$A,MATCH($C10122,Торг!$I:$I,0))),"")</f>
        <v/>
      </c>
      <c r="M10122" s="132" t="str">
        <f>IFERROR(IFERROR(INDEX(Кат!$B:$B,MATCH($C10122,Кат!$I:$I,0)),INDEX(Торг!$B:$B,MATCH($C10122,Торг!$I:$I,0))),"")</f>
        <v/>
      </c>
      <c r="N10122" s="132" t="str">
        <f t="shared" si="158"/>
        <v>РЕМКОМ RK13012</v>
      </c>
      <c r="O10122" s="132" t="str">
        <f>IFERROR(IFERROR(INDEX(Кат!$B:$B,MATCH($N10122,Кат!$I:$I,0)),INDEX(Торг!$B:$B,MATCH($N10122,Торг!$I:$I,0))),"")</f>
        <v/>
      </c>
    </row>
    <row r="10123" spans="1:15">
      <c r="A10123" t="s">
        <v>27474</v>
      </c>
      <c r="C10123" s="191" t="s">
        <v>27475</v>
      </c>
      <c r="E10123" t="s">
        <v>27476</v>
      </c>
      <c r="F10123" t="s">
        <v>4074</v>
      </c>
      <c r="G10123" t="s">
        <v>399</v>
      </c>
      <c r="H10123">
        <v>1080</v>
      </c>
      <c r="J10123" t="s">
        <v>22634</v>
      </c>
      <c r="K10123" s="132" t="str">
        <f>IFERROR(IFERROR(INDEX(Кат!$O:$O,MATCH($C10123,Кат!$I:$I,0)),INDEX(Торг!$L:$L,MATCH($C10123,Торг!$I:$I,0))),"")</f>
        <v/>
      </c>
      <c r="L10123" s="132" t="str">
        <f>IFERROR(IFERROR(INDEX(Кат!$A:$A,MATCH($C10123,Кат!$I:$I,0)),INDEX(Торг!$A:$A,MATCH($C10123,Торг!$I:$I,0))),"")</f>
        <v/>
      </c>
      <c r="M10123" s="132" t="str">
        <f>IFERROR(IFERROR(INDEX(Кат!$B:$B,MATCH($C10123,Кат!$I:$I,0)),INDEX(Торг!$B:$B,MATCH($C10123,Торг!$I:$I,0))),"")</f>
        <v/>
      </c>
      <c r="N10123" s="132" t="str">
        <f t="shared" si="158"/>
        <v>РЕМКОМ RK13020</v>
      </c>
      <c r="O10123" s="132" t="str">
        <f>IFERROR(IFERROR(INDEX(Кат!$B:$B,MATCH($N10123,Кат!$I:$I,0)),INDEX(Торг!$B:$B,MATCH($N10123,Торг!$I:$I,0))),"")</f>
        <v/>
      </c>
    </row>
    <row r="10124" spans="1:15">
      <c r="A10124" t="s">
        <v>27477</v>
      </c>
      <c r="C10124" s="191" t="s">
        <v>27478</v>
      </c>
      <c r="E10124" t="s">
        <v>27479</v>
      </c>
      <c r="F10124" t="s">
        <v>4074</v>
      </c>
      <c r="G10124" t="s">
        <v>399</v>
      </c>
      <c r="H10124">
        <v>1080</v>
      </c>
      <c r="J10124" t="s">
        <v>22634</v>
      </c>
      <c r="K10124" s="132" t="str">
        <f>IFERROR(IFERROR(INDEX(Кат!$O:$O,MATCH($C10124,Кат!$I:$I,0)),INDEX(Торг!$L:$L,MATCH($C10124,Торг!$I:$I,0))),"")</f>
        <v/>
      </c>
      <c r="L10124" s="132" t="str">
        <f>IFERROR(IFERROR(INDEX(Кат!$A:$A,MATCH($C10124,Кат!$I:$I,0)),INDEX(Торг!$A:$A,MATCH($C10124,Торг!$I:$I,0))),"")</f>
        <v/>
      </c>
      <c r="M10124" s="132" t="str">
        <f>IFERROR(IFERROR(INDEX(Кат!$B:$B,MATCH($C10124,Кат!$I:$I,0)),INDEX(Торг!$B:$B,MATCH($C10124,Торг!$I:$I,0))),"")</f>
        <v/>
      </c>
      <c r="N10124" s="132" t="str">
        <f t="shared" si="158"/>
        <v>РЕМКОМ RK13019</v>
      </c>
      <c r="O10124" s="132" t="str">
        <f>IFERROR(IFERROR(INDEX(Кат!$B:$B,MATCH($N10124,Кат!$I:$I,0)),INDEX(Торг!$B:$B,MATCH($N10124,Торг!$I:$I,0))),"")</f>
        <v/>
      </c>
    </row>
    <row r="10125" spans="1:15">
      <c r="A10125" t="s">
        <v>27480</v>
      </c>
      <c r="C10125" s="191" t="s">
        <v>27481</v>
      </c>
      <c r="E10125" t="s">
        <v>27482</v>
      </c>
      <c r="F10125" t="s">
        <v>4074</v>
      </c>
      <c r="G10125" t="s">
        <v>399</v>
      </c>
      <c r="H10125">
        <v>1000</v>
      </c>
      <c r="J10125" t="s">
        <v>22634</v>
      </c>
      <c r="K10125" s="132" t="str">
        <f>IFERROR(IFERROR(INDEX(Кат!$O:$O,MATCH($C10125,Кат!$I:$I,0)),INDEX(Торг!$L:$L,MATCH($C10125,Торг!$I:$I,0))),"")</f>
        <v/>
      </c>
      <c r="L10125" s="132" t="str">
        <f>IFERROR(IFERROR(INDEX(Кат!$A:$A,MATCH($C10125,Кат!$I:$I,0)),INDEX(Торг!$A:$A,MATCH($C10125,Торг!$I:$I,0))),"")</f>
        <v/>
      </c>
      <c r="M10125" s="132" t="str">
        <f>IFERROR(IFERROR(INDEX(Кат!$B:$B,MATCH($C10125,Кат!$I:$I,0)),INDEX(Торг!$B:$B,MATCH($C10125,Торг!$I:$I,0))),"")</f>
        <v/>
      </c>
      <c r="N10125" s="132" t="str">
        <f t="shared" si="158"/>
        <v>РЕМКОМ RK13032</v>
      </c>
      <c r="O10125" s="132" t="str">
        <f>IFERROR(IFERROR(INDEX(Кат!$B:$B,MATCH($N10125,Кат!$I:$I,0)),INDEX(Торг!$B:$B,MATCH($N10125,Торг!$I:$I,0))),"")</f>
        <v/>
      </c>
    </row>
    <row r="10126" spans="1:15">
      <c r="A10126" t="s">
        <v>27483</v>
      </c>
      <c r="C10126" s="191" t="s">
        <v>27484</v>
      </c>
      <c r="E10126" t="s">
        <v>27485</v>
      </c>
      <c r="F10126" t="s">
        <v>4074</v>
      </c>
      <c r="G10126" t="s">
        <v>399</v>
      </c>
      <c r="H10126">
        <v>1000</v>
      </c>
      <c r="J10126" t="s">
        <v>22634</v>
      </c>
      <c r="K10126" s="132" t="str">
        <f>IFERROR(IFERROR(INDEX(Кат!$O:$O,MATCH($C10126,Кат!$I:$I,0)),INDEX(Торг!$L:$L,MATCH($C10126,Торг!$I:$I,0))),"")</f>
        <v/>
      </c>
      <c r="L10126" s="132" t="str">
        <f>IFERROR(IFERROR(INDEX(Кат!$A:$A,MATCH($C10126,Кат!$I:$I,0)),INDEX(Торг!$A:$A,MATCH($C10126,Торг!$I:$I,0))),"")</f>
        <v/>
      </c>
      <c r="M10126" s="132" t="str">
        <f>IFERROR(IFERROR(INDEX(Кат!$B:$B,MATCH($C10126,Кат!$I:$I,0)),INDEX(Торг!$B:$B,MATCH($C10126,Торг!$I:$I,0))),"")</f>
        <v/>
      </c>
      <c r="N10126" s="132" t="str">
        <f t="shared" si="158"/>
        <v>РЕМКОМ RK13031</v>
      </c>
      <c r="O10126" s="132" t="str">
        <f>IFERROR(IFERROR(INDEX(Кат!$B:$B,MATCH($N10126,Кат!$I:$I,0)),INDEX(Торг!$B:$B,MATCH($N10126,Торг!$I:$I,0))),"")</f>
        <v/>
      </c>
    </row>
    <row r="10127" spans="1:15">
      <c r="A10127" t="s">
        <v>24835</v>
      </c>
      <c r="C10127" s="191"/>
      <c r="E10127" t="s">
        <v>24836</v>
      </c>
      <c r="J10127" t="s">
        <v>22634</v>
      </c>
      <c r="K10127" s="132" t="str">
        <f>IFERROR(IFERROR(INDEX(Кат!$O:$O,MATCH($C10127,Кат!$I:$I,0)),INDEX(Торг!$L:$L,MATCH($C10127,Торг!$I:$I,0))),"")</f>
        <v/>
      </c>
      <c r="L10127" s="132" t="str">
        <f>IFERROR(IFERROR(INDEX(Кат!$A:$A,MATCH($C10127,Кат!$I:$I,0)),INDEX(Торг!$A:$A,MATCH($C10127,Торг!$I:$I,0))),"")</f>
        <v/>
      </c>
      <c r="M10127" s="132" t="str">
        <f>IFERROR(IFERROR(INDEX(Кат!$B:$B,MATCH($C10127,Кат!$I:$I,0)),INDEX(Торг!$B:$B,MATCH($C10127,Торг!$I:$I,0))),"")</f>
        <v/>
      </c>
      <c r="N10127" s="132" t="str">
        <f t="shared" si="158"/>
        <v xml:space="preserve"> </v>
      </c>
      <c r="O10127" s="132" t="str">
        <f>IFERROR(IFERROR(INDEX(Кат!$B:$B,MATCH($N10127,Кат!$I:$I,0)),INDEX(Торг!$B:$B,MATCH($N10127,Торг!$I:$I,0))),"")</f>
        <v/>
      </c>
    </row>
    <row r="10128" spans="1:15">
      <c r="A10128" t="s">
        <v>21701</v>
      </c>
      <c r="C10128" s="191" t="s">
        <v>4085</v>
      </c>
      <c r="E10128" t="s">
        <v>4086</v>
      </c>
      <c r="F10128" t="s">
        <v>4074</v>
      </c>
      <c r="G10128" t="s">
        <v>399</v>
      </c>
      <c r="H10128">
        <v>370</v>
      </c>
      <c r="J10128" t="s">
        <v>22634</v>
      </c>
      <c r="K10128" s="132" t="str">
        <f>IFERROR(IFERROR(INDEX(Кат!$O:$O,MATCH($C10128,Кат!$I:$I,0)),INDEX(Торг!$L:$L,MATCH($C10128,Торг!$I:$I,0))),"")</f>
        <v/>
      </c>
      <c r="L10128" s="132" t="str">
        <f>IFERROR(IFERROR(INDEX(Кат!$A:$A,MATCH($C10128,Кат!$I:$I,0)),INDEX(Торг!$A:$A,MATCH($C10128,Торг!$I:$I,0))),"")</f>
        <v/>
      </c>
      <c r="M10128" s="132" t="str">
        <f>IFERROR(IFERROR(INDEX(Кат!$B:$B,MATCH($C10128,Кат!$I:$I,0)),INDEX(Торг!$B:$B,MATCH($C10128,Торг!$I:$I,0))),"")</f>
        <v/>
      </c>
      <c r="N10128" s="132" t="str">
        <f t="shared" si="158"/>
        <v>РЕМКОМ RK03024</v>
      </c>
      <c r="O10128" s="132" t="str">
        <f>IFERROR(IFERROR(INDEX(Кат!$B:$B,MATCH($N10128,Кат!$I:$I,0)),INDEX(Торг!$B:$B,MATCH($N10128,Торг!$I:$I,0))),"")</f>
        <v/>
      </c>
    </row>
    <row r="10129" spans="1:15">
      <c r="A10129" t="s">
        <v>27486</v>
      </c>
      <c r="C10129" s="191" t="s">
        <v>27487</v>
      </c>
      <c r="E10129" t="s">
        <v>27488</v>
      </c>
      <c r="F10129" t="s">
        <v>4074</v>
      </c>
      <c r="G10129" t="s">
        <v>399</v>
      </c>
      <c r="H10129">
        <v>1110</v>
      </c>
      <c r="J10129" t="s">
        <v>22634</v>
      </c>
      <c r="K10129" s="132" t="str">
        <f>IFERROR(IFERROR(INDEX(Кат!$O:$O,MATCH($C10129,Кат!$I:$I,0)),INDEX(Торг!$L:$L,MATCH($C10129,Торг!$I:$I,0))),"")</f>
        <v/>
      </c>
      <c r="L10129" s="132" t="str">
        <f>IFERROR(IFERROR(INDEX(Кат!$A:$A,MATCH($C10129,Кат!$I:$I,0)),INDEX(Торг!$A:$A,MATCH($C10129,Торг!$I:$I,0))),"")</f>
        <v/>
      </c>
      <c r="M10129" s="132" t="str">
        <f>IFERROR(IFERROR(INDEX(Кат!$B:$B,MATCH($C10129,Кат!$I:$I,0)),INDEX(Торг!$B:$B,MATCH($C10129,Торг!$I:$I,0))),"")</f>
        <v/>
      </c>
      <c r="N10129" s="132" t="str">
        <f t="shared" si="158"/>
        <v>РЕМКОМ RK03075</v>
      </c>
      <c r="O10129" s="132" t="str">
        <f>IFERROR(IFERROR(INDEX(Кат!$B:$B,MATCH($N10129,Кат!$I:$I,0)),INDEX(Торг!$B:$B,MATCH($N10129,Торг!$I:$I,0))),"")</f>
        <v/>
      </c>
    </row>
    <row r="10130" spans="1:15">
      <c r="A10130" t="s">
        <v>27489</v>
      </c>
      <c r="C10130" s="191" t="s">
        <v>27490</v>
      </c>
      <c r="E10130" t="s">
        <v>27491</v>
      </c>
      <c r="F10130" t="s">
        <v>4074</v>
      </c>
      <c r="G10130" t="s">
        <v>399</v>
      </c>
      <c r="H10130">
        <v>1110</v>
      </c>
      <c r="J10130" t="s">
        <v>22634</v>
      </c>
      <c r="K10130" s="132" t="str">
        <f>IFERROR(IFERROR(INDEX(Кат!$O:$O,MATCH($C10130,Кат!$I:$I,0)),INDEX(Торг!$L:$L,MATCH($C10130,Торг!$I:$I,0))),"")</f>
        <v/>
      </c>
      <c r="L10130" s="132" t="str">
        <f>IFERROR(IFERROR(INDEX(Кат!$A:$A,MATCH($C10130,Кат!$I:$I,0)),INDEX(Торг!$A:$A,MATCH($C10130,Торг!$I:$I,0))),"")</f>
        <v/>
      </c>
      <c r="M10130" s="132" t="str">
        <f>IFERROR(IFERROR(INDEX(Кат!$B:$B,MATCH($C10130,Кат!$I:$I,0)),INDEX(Торг!$B:$B,MATCH($C10130,Торг!$I:$I,0))),"")</f>
        <v/>
      </c>
      <c r="N10130" s="132" t="str">
        <f t="shared" si="158"/>
        <v>РЕМКОМ RK03076</v>
      </c>
      <c r="O10130" s="132" t="str">
        <f>IFERROR(IFERROR(INDEX(Кат!$B:$B,MATCH($N10130,Кат!$I:$I,0)),INDEX(Торг!$B:$B,MATCH($N10130,Торг!$I:$I,0))),"")</f>
        <v/>
      </c>
    </row>
    <row r="10131" spans="1:15">
      <c r="A10131" t="s">
        <v>27492</v>
      </c>
      <c r="C10131" s="191" t="s">
        <v>27493</v>
      </c>
      <c r="E10131" t="s">
        <v>27494</v>
      </c>
      <c r="F10131" t="s">
        <v>4074</v>
      </c>
      <c r="G10131" t="s">
        <v>399</v>
      </c>
      <c r="H10131">
        <v>1110</v>
      </c>
      <c r="J10131" t="s">
        <v>22634</v>
      </c>
      <c r="K10131" s="132" t="str">
        <f>IFERROR(IFERROR(INDEX(Кат!$O:$O,MATCH($C10131,Кат!$I:$I,0)),INDEX(Торг!$L:$L,MATCH($C10131,Торг!$I:$I,0))),"")</f>
        <v/>
      </c>
      <c r="L10131" s="132" t="str">
        <f>IFERROR(IFERROR(INDEX(Кат!$A:$A,MATCH($C10131,Кат!$I:$I,0)),INDEX(Торг!$A:$A,MATCH($C10131,Торг!$I:$I,0))),"")</f>
        <v/>
      </c>
      <c r="M10131" s="132" t="str">
        <f>IFERROR(IFERROR(INDEX(Кат!$B:$B,MATCH($C10131,Кат!$I:$I,0)),INDEX(Торг!$B:$B,MATCH($C10131,Торг!$I:$I,0))),"")</f>
        <v/>
      </c>
      <c r="N10131" s="132" t="str">
        <f t="shared" si="158"/>
        <v>РЕМКОМ RK03078</v>
      </c>
      <c r="O10131" s="132" t="str">
        <f>IFERROR(IFERROR(INDEX(Кат!$B:$B,MATCH($N10131,Кат!$I:$I,0)),INDEX(Торг!$B:$B,MATCH($N10131,Торг!$I:$I,0))),"")</f>
        <v/>
      </c>
    </row>
    <row r="10132" spans="1:15">
      <c r="A10132" t="s">
        <v>27495</v>
      </c>
      <c r="C10132" s="191" t="s">
        <v>27496</v>
      </c>
      <c r="E10132" t="s">
        <v>27497</v>
      </c>
      <c r="F10132" t="s">
        <v>4074</v>
      </c>
      <c r="G10132" t="s">
        <v>399</v>
      </c>
      <c r="H10132">
        <v>1470</v>
      </c>
      <c r="J10132" t="s">
        <v>22634</v>
      </c>
      <c r="K10132" s="132" t="str">
        <f>IFERROR(IFERROR(INDEX(Кат!$O:$O,MATCH($C10132,Кат!$I:$I,0)),INDEX(Торг!$L:$L,MATCH($C10132,Торг!$I:$I,0))),"")</f>
        <v/>
      </c>
      <c r="L10132" s="132" t="str">
        <f>IFERROR(IFERROR(INDEX(Кат!$A:$A,MATCH($C10132,Кат!$I:$I,0)),INDEX(Торг!$A:$A,MATCH($C10132,Торг!$I:$I,0))),"")</f>
        <v/>
      </c>
      <c r="M10132" s="132" t="str">
        <f>IFERROR(IFERROR(INDEX(Кат!$B:$B,MATCH($C10132,Кат!$I:$I,0)),INDEX(Торг!$B:$B,MATCH($C10132,Торг!$I:$I,0))),"")</f>
        <v/>
      </c>
      <c r="N10132" s="132" t="str">
        <f t="shared" si="158"/>
        <v>РЕМКОМ RK03077</v>
      </c>
      <c r="O10132" s="132" t="str">
        <f>IFERROR(IFERROR(INDEX(Кат!$B:$B,MATCH($N10132,Кат!$I:$I,0)),INDEX(Торг!$B:$B,MATCH($N10132,Торг!$I:$I,0))),"")</f>
        <v/>
      </c>
    </row>
    <row r="10133" spans="1:15">
      <c r="A10133" t="s">
        <v>21702</v>
      </c>
      <c r="C10133" s="191" t="s">
        <v>12131</v>
      </c>
      <c r="E10133" t="s">
        <v>12132</v>
      </c>
      <c r="F10133" t="s">
        <v>4074</v>
      </c>
      <c r="G10133" t="s">
        <v>399</v>
      </c>
      <c r="H10133">
        <v>130</v>
      </c>
      <c r="J10133" t="s">
        <v>22634</v>
      </c>
      <c r="K10133" s="132" t="str">
        <f>IFERROR(IFERROR(INDEX(Кат!$O:$O,MATCH($C10133,Кат!$I:$I,0)),INDEX(Торг!$L:$L,MATCH($C10133,Торг!$I:$I,0))),"")</f>
        <v/>
      </c>
      <c r="L10133" s="132" t="str">
        <f>IFERROR(IFERROR(INDEX(Кат!$A:$A,MATCH($C10133,Кат!$I:$I,0)),INDEX(Торг!$A:$A,MATCH($C10133,Торг!$I:$I,0))),"")</f>
        <v/>
      </c>
      <c r="M10133" s="132" t="str">
        <f>IFERROR(IFERROR(INDEX(Кат!$B:$B,MATCH($C10133,Кат!$I:$I,0)),INDEX(Торг!$B:$B,MATCH($C10133,Торг!$I:$I,0))),"")</f>
        <v/>
      </c>
      <c r="N10133" s="132" t="str">
        <f t="shared" si="158"/>
        <v>РЕМКОМ RK03016</v>
      </c>
      <c r="O10133" s="132" t="str">
        <f>IFERROR(IFERROR(INDEX(Кат!$B:$B,MATCH($N10133,Кат!$I:$I,0)),INDEX(Торг!$B:$B,MATCH($N10133,Торг!$I:$I,0))),"")</f>
        <v/>
      </c>
    </row>
    <row r="10134" spans="1:15">
      <c r="A10134" t="s">
        <v>21703</v>
      </c>
      <c r="C10134" s="191" t="s">
        <v>12133</v>
      </c>
      <c r="E10134" t="s">
        <v>12134</v>
      </c>
      <c r="F10134" t="s">
        <v>4074</v>
      </c>
      <c r="G10134" t="s">
        <v>399</v>
      </c>
      <c r="H10134">
        <v>350</v>
      </c>
      <c r="J10134" t="s">
        <v>22634</v>
      </c>
      <c r="K10134" s="132" t="str">
        <f>IFERROR(IFERROR(INDEX(Кат!$O:$O,MATCH($C10134,Кат!$I:$I,0)),INDEX(Торг!$L:$L,MATCH($C10134,Торг!$I:$I,0))),"")</f>
        <v/>
      </c>
      <c r="L10134" s="132" t="str">
        <f>IFERROR(IFERROR(INDEX(Кат!$A:$A,MATCH($C10134,Кат!$I:$I,0)),INDEX(Торг!$A:$A,MATCH($C10134,Торг!$I:$I,0))),"")</f>
        <v/>
      </c>
      <c r="M10134" s="132" t="str">
        <f>IFERROR(IFERROR(INDEX(Кат!$B:$B,MATCH($C10134,Кат!$I:$I,0)),INDEX(Торг!$B:$B,MATCH($C10134,Торг!$I:$I,0))),"")</f>
        <v/>
      </c>
      <c r="N10134" s="132" t="str">
        <f t="shared" si="158"/>
        <v>РЕМКОМ RK03015</v>
      </c>
      <c r="O10134" s="132" t="str">
        <f>IFERROR(IFERROR(INDEX(Кат!$B:$B,MATCH($N10134,Кат!$I:$I,0)),INDEX(Торг!$B:$B,MATCH($N10134,Торг!$I:$I,0))),"")</f>
        <v/>
      </c>
    </row>
    <row r="10135" spans="1:15">
      <c r="A10135" t="s">
        <v>21704</v>
      </c>
      <c r="C10135" s="191" t="s">
        <v>12135</v>
      </c>
      <c r="E10135" t="s">
        <v>12136</v>
      </c>
      <c r="F10135" t="s">
        <v>4074</v>
      </c>
      <c r="G10135" t="s">
        <v>399</v>
      </c>
      <c r="H10135">
        <v>350</v>
      </c>
      <c r="J10135" t="s">
        <v>22634</v>
      </c>
      <c r="K10135" s="132" t="str">
        <f>IFERROR(IFERROR(INDEX(Кат!$O:$O,MATCH($C10135,Кат!$I:$I,0)),INDEX(Торг!$L:$L,MATCH($C10135,Торг!$I:$I,0))),"")</f>
        <v/>
      </c>
      <c r="L10135" s="132" t="str">
        <f>IFERROR(IFERROR(INDEX(Кат!$A:$A,MATCH($C10135,Кат!$I:$I,0)),INDEX(Торг!$A:$A,MATCH($C10135,Торг!$I:$I,0))),"")</f>
        <v/>
      </c>
      <c r="M10135" s="132" t="str">
        <f>IFERROR(IFERROR(INDEX(Кат!$B:$B,MATCH($C10135,Кат!$I:$I,0)),INDEX(Торг!$B:$B,MATCH($C10135,Торг!$I:$I,0))),"")</f>
        <v/>
      </c>
      <c r="N10135" s="132" t="str">
        <f t="shared" si="158"/>
        <v>РЕМКОМ RK03014</v>
      </c>
      <c r="O10135" s="132" t="str">
        <f>IFERROR(IFERROR(INDEX(Кат!$B:$B,MATCH($N10135,Кат!$I:$I,0)),INDEX(Торг!$B:$B,MATCH($N10135,Торг!$I:$I,0))),"")</f>
        <v/>
      </c>
    </row>
    <row r="10136" spans="1:15">
      <c r="A10136" t="s">
        <v>21705</v>
      </c>
      <c r="C10136" s="191" t="s">
        <v>12137</v>
      </c>
      <c r="E10136" t="s">
        <v>12138</v>
      </c>
      <c r="F10136" t="s">
        <v>4074</v>
      </c>
      <c r="G10136" t="s">
        <v>399</v>
      </c>
      <c r="H10136">
        <v>550</v>
      </c>
      <c r="J10136" t="s">
        <v>22634</v>
      </c>
      <c r="K10136" s="132" t="str">
        <f>IFERROR(IFERROR(INDEX(Кат!$O:$O,MATCH($C10136,Кат!$I:$I,0)),INDEX(Торг!$L:$L,MATCH($C10136,Торг!$I:$I,0))),"")</f>
        <v/>
      </c>
      <c r="L10136" s="132" t="str">
        <f>IFERROR(IFERROR(INDEX(Кат!$A:$A,MATCH($C10136,Кат!$I:$I,0)),INDEX(Торг!$A:$A,MATCH($C10136,Торг!$I:$I,0))),"")</f>
        <v/>
      </c>
      <c r="M10136" s="132" t="str">
        <f>IFERROR(IFERROR(INDEX(Кат!$B:$B,MATCH($C10136,Кат!$I:$I,0)),INDEX(Торг!$B:$B,MATCH($C10136,Торг!$I:$I,0))),"")</f>
        <v/>
      </c>
      <c r="N10136" s="132" t="str">
        <f t="shared" si="158"/>
        <v>РЕМКОМ RK03012</v>
      </c>
      <c r="O10136" s="132" t="str">
        <f>IFERROR(IFERROR(INDEX(Кат!$B:$B,MATCH($N10136,Кат!$I:$I,0)),INDEX(Торг!$B:$B,MATCH($N10136,Торг!$I:$I,0))),"")</f>
        <v/>
      </c>
    </row>
    <row r="10137" spans="1:15">
      <c r="A10137" t="s">
        <v>21706</v>
      </c>
      <c r="C10137" s="191" t="s">
        <v>12139</v>
      </c>
      <c r="E10137" t="s">
        <v>12140</v>
      </c>
      <c r="F10137" t="s">
        <v>4074</v>
      </c>
      <c r="G10137" t="s">
        <v>399</v>
      </c>
      <c r="H10137">
        <v>270</v>
      </c>
      <c r="J10137" t="s">
        <v>22634</v>
      </c>
      <c r="K10137" s="132" t="str">
        <f>IFERROR(IFERROR(INDEX(Кат!$O:$O,MATCH($C10137,Кат!$I:$I,0)),INDEX(Торг!$L:$L,MATCH($C10137,Торг!$I:$I,0))),"")</f>
        <v/>
      </c>
      <c r="L10137" s="132" t="str">
        <f>IFERROR(IFERROR(INDEX(Кат!$A:$A,MATCH($C10137,Кат!$I:$I,0)),INDEX(Торг!$A:$A,MATCH($C10137,Торг!$I:$I,0))),"")</f>
        <v/>
      </c>
      <c r="M10137" s="132" t="str">
        <f>IFERROR(IFERROR(INDEX(Кат!$B:$B,MATCH($C10137,Кат!$I:$I,0)),INDEX(Торг!$B:$B,MATCH($C10137,Торг!$I:$I,0))),"")</f>
        <v/>
      </c>
      <c r="N10137" s="132" t="str">
        <f t="shared" si="158"/>
        <v>РЕМКОМ RK03013</v>
      </c>
      <c r="O10137" s="132" t="str">
        <f>IFERROR(IFERROR(INDEX(Кат!$B:$B,MATCH($N10137,Кат!$I:$I,0)),INDEX(Торг!$B:$B,MATCH($N10137,Торг!$I:$I,0))),"")</f>
        <v/>
      </c>
    </row>
    <row r="10138" spans="1:15">
      <c r="A10138" t="s">
        <v>21707</v>
      </c>
      <c r="C10138" s="191" t="s">
        <v>12141</v>
      </c>
      <c r="E10138" t="s">
        <v>12142</v>
      </c>
      <c r="F10138" t="s">
        <v>4074</v>
      </c>
      <c r="G10138" t="s">
        <v>399</v>
      </c>
      <c r="H10138">
        <v>280</v>
      </c>
      <c r="J10138" t="s">
        <v>22634</v>
      </c>
      <c r="K10138" s="132" t="str">
        <f>IFERROR(IFERROR(INDEX(Кат!$O:$O,MATCH($C10138,Кат!$I:$I,0)),INDEX(Торг!$L:$L,MATCH($C10138,Торг!$I:$I,0))),"")</f>
        <v/>
      </c>
      <c r="L10138" s="132" t="str">
        <f>IFERROR(IFERROR(INDEX(Кат!$A:$A,MATCH($C10138,Кат!$I:$I,0)),INDEX(Торг!$A:$A,MATCH($C10138,Торг!$I:$I,0))),"")</f>
        <v/>
      </c>
      <c r="M10138" s="132" t="str">
        <f>IFERROR(IFERROR(INDEX(Кат!$B:$B,MATCH($C10138,Кат!$I:$I,0)),INDEX(Торг!$B:$B,MATCH($C10138,Торг!$I:$I,0))),"")</f>
        <v/>
      </c>
      <c r="N10138" s="132" t="str">
        <f t="shared" si="158"/>
        <v>РЕМКОМ RK03009</v>
      </c>
      <c r="O10138" s="132" t="str">
        <f>IFERROR(IFERROR(INDEX(Кат!$B:$B,MATCH($N10138,Кат!$I:$I,0)),INDEX(Торг!$B:$B,MATCH($N10138,Торг!$I:$I,0))),"")</f>
        <v/>
      </c>
    </row>
    <row r="10139" spans="1:15">
      <c r="A10139" t="s">
        <v>21708</v>
      </c>
      <c r="C10139" s="191" t="s">
        <v>12143</v>
      </c>
      <c r="E10139" t="s">
        <v>12144</v>
      </c>
      <c r="F10139" t="s">
        <v>4074</v>
      </c>
      <c r="G10139" t="s">
        <v>399</v>
      </c>
      <c r="H10139">
        <v>280</v>
      </c>
      <c r="J10139" t="s">
        <v>22634</v>
      </c>
      <c r="K10139" s="132" t="str">
        <f>IFERROR(IFERROR(INDEX(Кат!$O:$O,MATCH($C10139,Кат!$I:$I,0)),INDEX(Торг!$L:$L,MATCH($C10139,Торг!$I:$I,0))),"")</f>
        <v/>
      </c>
      <c r="L10139" s="132" t="str">
        <f>IFERROR(IFERROR(INDEX(Кат!$A:$A,MATCH($C10139,Кат!$I:$I,0)),INDEX(Торг!$A:$A,MATCH($C10139,Торг!$I:$I,0))),"")</f>
        <v/>
      </c>
      <c r="M10139" s="132" t="str">
        <f>IFERROR(IFERROR(INDEX(Кат!$B:$B,MATCH($C10139,Кат!$I:$I,0)),INDEX(Торг!$B:$B,MATCH($C10139,Торг!$I:$I,0))),"")</f>
        <v/>
      </c>
      <c r="N10139" s="132" t="str">
        <f t="shared" si="158"/>
        <v>РЕМКОМ RK03010</v>
      </c>
      <c r="O10139" s="132" t="str">
        <f>IFERROR(IFERROR(INDEX(Кат!$B:$B,MATCH($N10139,Кат!$I:$I,0)),INDEX(Торг!$B:$B,MATCH($N10139,Торг!$I:$I,0))),"")</f>
        <v/>
      </c>
    </row>
    <row r="10140" spans="1:15">
      <c r="A10140" t="s">
        <v>21709</v>
      </c>
      <c r="C10140" s="191" t="s">
        <v>12145</v>
      </c>
      <c r="E10140" t="s">
        <v>12146</v>
      </c>
      <c r="F10140" t="s">
        <v>4074</v>
      </c>
      <c r="G10140" t="s">
        <v>399</v>
      </c>
      <c r="H10140">
        <v>270</v>
      </c>
      <c r="J10140" t="s">
        <v>22634</v>
      </c>
      <c r="K10140" s="132" t="str">
        <f>IFERROR(IFERROR(INDEX(Кат!$O:$O,MATCH($C10140,Кат!$I:$I,0)),INDEX(Торг!$L:$L,MATCH($C10140,Торг!$I:$I,0))),"")</f>
        <v/>
      </c>
      <c r="L10140" s="132" t="str">
        <f>IFERROR(IFERROR(INDEX(Кат!$A:$A,MATCH($C10140,Кат!$I:$I,0)),INDEX(Торг!$A:$A,MATCH($C10140,Торг!$I:$I,0))),"")</f>
        <v/>
      </c>
      <c r="M10140" s="132" t="str">
        <f>IFERROR(IFERROR(INDEX(Кат!$B:$B,MATCH($C10140,Кат!$I:$I,0)),INDEX(Торг!$B:$B,MATCH($C10140,Торг!$I:$I,0))),"")</f>
        <v/>
      </c>
      <c r="N10140" s="132" t="str">
        <f t="shared" si="158"/>
        <v>РЕМКОМ RK03011</v>
      </c>
      <c r="O10140" s="132" t="str">
        <f>IFERROR(IFERROR(INDEX(Кат!$B:$B,MATCH($N10140,Кат!$I:$I,0)),INDEX(Торг!$B:$B,MATCH($N10140,Торг!$I:$I,0))),"")</f>
        <v/>
      </c>
    </row>
    <row r="10141" spans="1:15">
      <c r="A10141" t="s">
        <v>21710</v>
      </c>
      <c r="C10141" s="191" t="s">
        <v>12147</v>
      </c>
      <c r="E10141" t="s">
        <v>12148</v>
      </c>
      <c r="F10141" t="s">
        <v>4074</v>
      </c>
      <c r="G10141" t="s">
        <v>399</v>
      </c>
      <c r="H10141">
        <v>540</v>
      </c>
      <c r="J10141" t="s">
        <v>22634</v>
      </c>
      <c r="K10141" s="132" t="str">
        <f>IFERROR(IFERROR(INDEX(Кат!$O:$O,MATCH($C10141,Кат!$I:$I,0)),INDEX(Торг!$L:$L,MATCH($C10141,Торг!$I:$I,0))),"")</f>
        <v/>
      </c>
      <c r="L10141" s="132" t="str">
        <f>IFERROR(IFERROR(INDEX(Кат!$A:$A,MATCH($C10141,Кат!$I:$I,0)),INDEX(Торг!$A:$A,MATCH($C10141,Торг!$I:$I,0))),"")</f>
        <v/>
      </c>
      <c r="M10141" s="132" t="str">
        <f>IFERROR(IFERROR(INDEX(Кат!$B:$B,MATCH($C10141,Кат!$I:$I,0)),INDEX(Торг!$B:$B,MATCH($C10141,Торг!$I:$I,0))),"")</f>
        <v/>
      </c>
      <c r="N10141" s="132" t="str">
        <f t="shared" si="158"/>
        <v>РЕМКОМ RK03057</v>
      </c>
      <c r="O10141" s="132" t="str">
        <f>IFERROR(IFERROR(INDEX(Кат!$B:$B,MATCH($N10141,Кат!$I:$I,0)),INDEX(Торг!$B:$B,MATCH($N10141,Торг!$I:$I,0))),"")</f>
        <v/>
      </c>
    </row>
    <row r="10142" spans="1:15">
      <c r="A10142" t="s">
        <v>21711</v>
      </c>
      <c r="C10142" s="191" t="s">
        <v>12149</v>
      </c>
      <c r="E10142" t="s">
        <v>12150</v>
      </c>
      <c r="F10142" t="s">
        <v>4074</v>
      </c>
      <c r="G10142" t="s">
        <v>399</v>
      </c>
      <c r="H10142">
        <v>1120</v>
      </c>
      <c r="J10142" t="s">
        <v>22634</v>
      </c>
      <c r="K10142" s="132" t="str">
        <f>IFERROR(IFERROR(INDEX(Кат!$O:$O,MATCH($C10142,Кат!$I:$I,0)),INDEX(Торг!$L:$L,MATCH($C10142,Торг!$I:$I,0))),"")</f>
        <v/>
      </c>
      <c r="L10142" s="132" t="str">
        <f>IFERROR(IFERROR(INDEX(Кат!$A:$A,MATCH($C10142,Кат!$I:$I,0)),INDEX(Торг!$A:$A,MATCH($C10142,Торг!$I:$I,0))),"")</f>
        <v/>
      </c>
      <c r="M10142" s="132" t="str">
        <f>IFERROR(IFERROR(INDEX(Кат!$B:$B,MATCH($C10142,Кат!$I:$I,0)),INDEX(Торг!$B:$B,MATCH($C10142,Торг!$I:$I,0))),"")</f>
        <v/>
      </c>
      <c r="N10142" s="132" t="str">
        <f t="shared" si="158"/>
        <v>РЕМКОМ RK03005</v>
      </c>
      <c r="O10142" s="132" t="str">
        <f>IFERROR(IFERROR(INDEX(Кат!$B:$B,MATCH($N10142,Кат!$I:$I,0)),INDEX(Торг!$B:$B,MATCH($N10142,Торг!$I:$I,0))),"")</f>
        <v/>
      </c>
    </row>
    <row r="10143" spans="1:15">
      <c r="A10143" t="s">
        <v>21712</v>
      </c>
      <c r="C10143" s="191" t="s">
        <v>4087</v>
      </c>
      <c r="E10143" t="s">
        <v>4088</v>
      </c>
      <c r="F10143" t="s">
        <v>4074</v>
      </c>
      <c r="G10143" t="s">
        <v>399</v>
      </c>
      <c r="H10143">
        <v>600</v>
      </c>
      <c r="J10143" t="s">
        <v>22634</v>
      </c>
      <c r="K10143" s="132" t="str">
        <f>IFERROR(IFERROR(INDEX(Кат!$O:$O,MATCH($C10143,Кат!$I:$I,0)),INDEX(Торг!$L:$L,MATCH($C10143,Торг!$I:$I,0))),"")</f>
        <v/>
      </c>
      <c r="L10143" s="132" t="str">
        <f>IFERROR(IFERROR(INDEX(Кат!$A:$A,MATCH($C10143,Кат!$I:$I,0)),INDEX(Торг!$A:$A,MATCH($C10143,Торг!$I:$I,0))),"")</f>
        <v/>
      </c>
      <c r="M10143" s="132" t="str">
        <f>IFERROR(IFERROR(INDEX(Кат!$B:$B,MATCH($C10143,Кат!$I:$I,0)),INDEX(Торг!$B:$B,MATCH($C10143,Торг!$I:$I,0))),"")</f>
        <v/>
      </c>
      <c r="N10143" s="132" t="str">
        <f t="shared" si="158"/>
        <v>РЕМКОМ RK03006</v>
      </c>
      <c r="O10143" s="132" t="str">
        <f>IFERROR(IFERROR(INDEX(Кат!$B:$B,MATCH($N10143,Кат!$I:$I,0)),INDEX(Торг!$B:$B,MATCH($N10143,Торг!$I:$I,0))),"")</f>
        <v/>
      </c>
    </row>
    <row r="10144" spans="1:15">
      <c r="A10144" t="s">
        <v>21713</v>
      </c>
      <c r="C10144" s="191" t="s">
        <v>12151</v>
      </c>
      <c r="E10144" t="s">
        <v>12152</v>
      </c>
      <c r="F10144" t="s">
        <v>4074</v>
      </c>
      <c r="G10144" t="s">
        <v>399</v>
      </c>
      <c r="H10144">
        <v>1790</v>
      </c>
      <c r="J10144" t="s">
        <v>22634</v>
      </c>
      <c r="K10144" s="132" t="str">
        <f>IFERROR(IFERROR(INDEX(Кат!$O:$O,MATCH($C10144,Кат!$I:$I,0)),INDEX(Торг!$L:$L,MATCH($C10144,Торг!$I:$I,0))),"")</f>
        <v/>
      </c>
      <c r="L10144" s="132" t="str">
        <f>IFERROR(IFERROR(INDEX(Кат!$A:$A,MATCH($C10144,Кат!$I:$I,0)),INDEX(Торг!$A:$A,MATCH($C10144,Торг!$I:$I,0))),"")</f>
        <v/>
      </c>
      <c r="M10144" s="132" t="str">
        <f>IFERROR(IFERROR(INDEX(Кат!$B:$B,MATCH($C10144,Кат!$I:$I,0)),INDEX(Торг!$B:$B,MATCH($C10144,Торг!$I:$I,0))),"")</f>
        <v/>
      </c>
      <c r="N10144" s="132" t="str">
        <f t="shared" si="158"/>
        <v>РЕМКОМ RK03039</v>
      </c>
      <c r="O10144" s="132" t="str">
        <f>IFERROR(IFERROR(INDEX(Кат!$B:$B,MATCH($N10144,Кат!$I:$I,0)),INDEX(Торг!$B:$B,MATCH($N10144,Торг!$I:$I,0))),"")</f>
        <v/>
      </c>
    </row>
    <row r="10145" spans="1:15">
      <c r="A10145" t="s">
        <v>21714</v>
      </c>
      <c r="C10145" s="191" t="s">
        <v>12153</v>
      </c>
      <c r="E10145" t="s">
        <v>12154</v>
      </c>
      <c r="F10145" t="s">
        <v>4074</v>
      </c>
      <c r="G10145" t="s">
        <v>399</v>
      </c>
      <c r="H10145">
        <v>450</v>
      </c>
      <c r="J10145" t="s">
        <v>22634</v>
      </c>
      <c r="K10145" s="132" t="str">
        <f>IFERROR(IFERROR(INDEX(Кат!$O:$O,MATCH($C10145,Кат!$I:$I,0)),INDEX(Торг!$L:$L,MATCH($C10145,Торг!$I:$I,0))),"")</f>
        <v/>
      </c>
      <c r="L10145" s="132" t="str">
        <f>IFERROR(IFERROR(INDEX(Кат!$A:$A,MATCH($C10145,Кат!$I:$I,0)),INDEX(Торг!$A:$A,MATCH($C10145,Торг!$I:$I,0))),"")</f>
        <v/>
      </c>
      <c r="M10145" s="132" t="str">
        <f>IFERROR(IFERROR(INDEX(Кат!$B:$B,MATCH($C10145,Кат!$I:$I,0)),INDEX(Торг!$B:$B,MATCH($C10145,Торг!$I:$I,0))),"")</f>
        <v/>
      </c>
      <c r="N10145" s="132" t="str">
        <f t="shared" si="158"/>
        <v>РЕМКОМ RK03004</v>
      </c>
      <c r="O10145" s="132" t="str">
        <f>IFERROR(IFERROR(INDEX(Кат!$B:$B,MATCH($N10145,Кат!$I:$I,0)),INDEX(Торг!$B:$B,MATCH($N10145,Торг!$I:$I,0))),"")</f>
        <v/>
      </c>
    </row>
    <row r="10146" spans="1:15">
      <c r="A10146" t="s">
        <v>21715</v>
      </c>
      <c r="C10146" s="191" t="s">
        <v>12155</v>
      </c>
      <c r="E10146" t="s">
        <v>12156</v>
      </c>
      <c r="F10146" t="s">
        <v>4074</v>
      </c>
      <c r="G10146" t="s">
        <v>399</v>
      </c>
      <c r="H10146">
        <v>390</v>
      </c>
      <c r="J10146" t="s">
        <v>22634</v>
      </c>
      <c r="K10146" s="132" t="str">
        <f>IFERROR(IFERROR(INDEX(Кат!$O:$O,MATCH($C10146,Кат!$I:$I,0)),INDEX(Торг!$L:$L,MATCH($C10146,Торг!$I:$I,0))),"")</f>
        <v/>
      </c>
      <c r="L10146" s="132" t="str">
        <f>IFERROR(IFERROR(INDEX(Кат!$A:$A,MATCH($C10146,Кат!$I:$I,0)),INDEX(Торг!$A:$A,MATCH($C10146,Торг!$I:$I,0))),"")</f>
        <v/>
      </c>
      <c r="M10146" s="132" t="str">
        <f>IFERROR(IFERROR(INDEX(Кат!$B:$B,MATCH($C10146,Кат!$I:$I,0)),INDEX(Торг!$B:$B,MATCH($C10146,Торг!$I:$I,0))),"")</f>
        <v/>
      </c>
      <c r="N10146" s="132" t="str">
        <f t="shared" si="158"/>
        <v>РЕМКОМ RK03003</v>
      </c>
      <c r="O10146" s="132" t="str">
        <f>IFERROR(IFERROR(INDEX(Кат!$B:$B,MATCH($N10146,Кат!$I:$I,0)),INDEX(Торг!$B:$B,MATCH($N10146,Торг!$I:$I,0))),"")</f>
        <v/>
      </c>
    </row>
    <row r="10147" spans="1:15">
      <c r="A10147" t="s">
        <v>21716</v>
      </c>
      <c r="C10147" s="191" t="s">
        <v>12157</v>
      </c>
      <c r="E10147" t="s">
        <v>12158</v>
      </c>
      <c r="F10147" t="s">
        <v>4074</v>
      </c>
      <c r="G10147" t="s">
        <v>399</v>
      </c>
      <c r="H10147">
        <v>390</v>
      </c>
      <c r="J10147" t="s">
        <v>22634</v>
      </c>
      <c r="K10147" s="132" t="str">
        <f>IFERROR(IFERROR(INDEX(Кат!$O:$O,MATCH($C10147,Кат!$I:$I,0)),INDEX(Торг!$L:$L,MATCH($C10147,Торг!$I:$I,0))),"")</f>
        <v/>
      </c>
      <c r="L10147" s="132" t="str">
        <f>IFERROR(IFERROR(INDEX(Кат!$A:$A,MATCH($C10147,Кат!$I:$I,0)),INDEX(Торг!$A:$A,MATCH($C10147,Торг!$I:$I,0))),"")</f>
        <v/>
      </c>
      <c r="M10147" s="132" t="str">
        <f>IFERROR(IFERROR(INDEX(Кат!$B:$B,MATCH($C10147,Кат!$I:$I,0)),INDEX(Торг!$B:$B,MATCH($C10147,Торг!$I:$I,0))),"")</f>
        <v/>
      </c>
      <c r="N10147" s="132" t="str">
        <f t="shared" si="158"/>
        <v>РЕМКОМ RK03002</v>
      </c>
      <c r="O10147" s="132" t="str">
        <f>IFERROR(IFERROR(INDEX(Кат!$B:$B,MATCH($N10147,Кат!$I:$I,0)),INDEX(Торг!$B:$B,MATCH($N10147,Торг!$I:$I,0))),"")</f>
        <v/>
      </c>
    </row>
    <row r="10148" spans="1:15">
      <c r="A10148" t="s">
        <v>21717</v>
      </c>
      <c r="C10148" s="191" t="s">
        <v>12159</v>
      </c>
      <c r="E10148" t="s">
        <v>12160</v>
      </c>
      <c r="F10148" t="s">
        <v>4074</v>
      </c>
      <c r="G10148" t="s">
        <v>375</v>
      </c>
      <c r="H10148">
        <v>120</v>
      </c>
      <c r="J10148" t="s">
        <v>22634</v>
      </c>
      <c r="K10148" s="132" t="str">
        <f>IFERROR(IFERROR(INDEX(Кат!$O:$O,MATCH($C10148,Кат!$I:$I,0)),INDEX(Торг!$L:$L,MATCH($C10148,Торг!$I:$I,0))),"")</f>
        <v/>
      </c>
      <c r="L10148" s="132" t="str">
        <f>IFERROR(IFERROR(INDEX(Кат!$A:$A,MATCH($C10148,Кат!$I:$I,0)),INDEX(Торг!$A:$A,MATCH($C10148,Торг!$I:$I,0))),"")</f>
        <v/>
      </c>
      <c r="M10148" s="132" t="str">
        <f>IFERROR(IFERROR(INDEX(Кат!$B:$B,MATCH($C10148,Кат!$I:$I,0)),INDEX(Торг!$B:$B,MATCH($C10148,Торг!$I:$I,0))),"")</f>
        <v/>
      </c>
      <c r="N10148" s="132" t="str">
        <f t="shared" si="158"/>
        <v>РЕМКОМ RK03068</v>
      </c>
      <c r="O10148" s="132" t="str">
        <f>IFERROR(IFERROR(INDEX(Кат!$B:$B,MATCH($N10148,Кат!$I:$I,0)),INDEX(Торг!$B:$B,MATCH($N10148,Торг!$I:$I,0))),"")</f>
        <v/>
      </c>
    </row>
    <row r="10149" spans="1:15">
      <c r="A10149" t="s">
        <v>27498</v>
      </c>
      <c r="C10149" s="191" t="s">
        <v>27499</v>
      </c>
      <c r="E10149" t="s">
        <v>27500</v>
      </c>
      <c r="F10149" t="s">
        <v>4074</v>
      </c>
      <c r="G10149" t="s">
        <v>399</v>
      </c>
      <c r="H10149">
        <v>480</v>
      </c>
      <c r="J10149" t="s">
        <v>22634</v>
      </c>
      <c r="K10149" s="132" t="str">
        <f>IFERROR(IFERROR(INDEX(Кат!$O:$O,MATCH($C10149,Кат!$I:$I,0)),INDEX(Торг!$L:$L,MATCH($C10149,Торг!$I:$I,0))),"")</f>
        <v/>
      </c>
      <c r="L10149" s="132" t="str">
        <f>IFERROR(IFERROR(INDEX(Кат!$A:$A,MATCH($C10149,Кат!$I:$I,0)),INDEX(Торг!$A:$A,MATCH($C10149,Торг!$I:$I,0))),"")</f>
        <v/>
      </c>
      <c r="M10149" s="132" t="str">
        <f>IFERROR(IFERROR(INDEX(Кат!$B:$B,MATCH($C10149,Кат!$I:$I,0)),INDEX(Торг!$B:$B,MATCH($C10149,Торг!$I:$I,0))),"")</f>
        <v/>
      </c>
      <c r="N10149" s="132" t="str">
        <f t="shared" si="158"/>
        <v>РЕМКОМ RK03093</v>
      </c>
      <c r="O10149" s="132" t="str">
        <f>IFERROR(IFERROR(INDEX(Кат!$B:$B,MATCH($N10149,Кат!$I:$I,0)),INDEX(Торг!$B:$B,MATCH($N10149,Торг!$I:$I,0))),"")</f>
        <v/>
      </c>
    </row>
    <row r="10150" spans="1:15">
      <c r="A10150" t="s">
        <v>27501</v>
      </c>
      <c r="C10150" s="191" t="s">
        <v>27502</v>
      </c>
      <c r="E10150" t="s">
        <v>27503</v>
      </c>
      <c r="F10150" t="s">
        <v>4074</v>
      </c>
      <c r="G10150" t="s">
        <v>399</v>
      </c>
      <c r="H10150">
        <v>510</v>
      </c>
      <c r="J10150" t="s">
        <v>22634</v>
      </c>
      <c r="K10150" s="132" t="str">
        <f>IFERROR(IFERROR(INDEX(Кат!$O:$O,MATCH($C10150,Кат!$I:$I,0)),INDEX(Торг!$L:$L,MATCH($C10150,Торг!$I:$I,0))),"")</f>
        <v/>
      </c>
      <c r="L10150" s="132" t="str">
        <f>IFERROR(IFERROR(INDEX(Кат!$A:$A,MATCH($C10150,Кат!$I:$I,0)),INDEX(Торг!$A:$A,MATCH($C10150,Торг!$I:$I,0))),"")</f>
        <v/>
      </c>
      <c r="M10150" s="132" t="str">
        <f>IFERROR(IFERROR(INDEX(Кат!$B:$B,MATCH($C10150,Кат!$I:$I,0)),INDEX(Торг!$B:$B,MATCH($C10150,Торг!$I:$I,0))),"")</f>
        <v/>
      </c>
      <c r="N10150" s="132" t="str">
        <f t="shared" si="158"/>
        <v>РЕМКОМ RK03092</v>
      </c>
      <c r="O10150" s="132" t="str">
        <f>IFERROR(IFERROR(INDEX(Кат!$B:$B,MATCH($N10150,Кат!$I:$I,0)),INDEX(Торг!$B:$B,MATCH($N10150,Торг!$I:$I,0))),"")</f>
        <v/>
      </c>
    </row>
    <row r="10151" spans="1:15">
      <c r="A10151" t="s">
        <v>27504</v>
      </c>
      <c r="C10151" s="191" t="s">
        <v>27505</v>
      </c>
      <c r="E10151" t="s">
        <v>27506</v>
      </c>
      <c r="F10151" t="s">
        <v>4074</v>
      </c>
      <c r="G10151" t="s">
        <v>399</v>
      </c>
      <c r="H10151">
        <v>510</v>
      </c>
      <c r="J10151" t="s">
        <v>22634</v>
      </c>
      <c r="K10151" s="132" t="str">
        <f>IFERROR(IFERROR(INDEX(Кат!$O:$O,MATCH($C10151,Кат!$I:$I,0)),INDEX(Торг!$L:$L,MATCH($C10151,Торг!$I:$I,0))),"")</f>
        <v/>
      </c>
      <c r="L10151" s="132" t="str">
        <f>IFERROR(IFERROR(INDEX(Кат!$A:$A,MATCH($C10151,Кат!$I:$I,0)),INDEX(Торг!$A:$A,MATCH($C10151,Торг!$I:$I,0))),"")</f>
        <v/>
      </c>
      <c r="M10151" s="132" t="str">
        <f>IFERROR(IFERROR(INDEX(Кат!$B:$B,MATCH($C10151,Кат!$I:$I,0)),INDEX(Торг!$B:$B,MATCH($C10151,Торг!$I:$I,0))),"")</f>
        <v/>
      </c>
      <c r="N10151" s="132" t="str">
        <f t="shared" si="158"/>
        <v>РЕМКОМ RK03091</v>
      </c>
      <c r="O10151" s="132" t="str">
        <f>IFERROR(IFERROR(INDEX(Кат!$B:$B,MATCH($N10151,Кат!$I:$I,0)),INDEX(Торг!$B:$B,MATCH($N10151,Торг!$I:$I,0))),"")</f>
        <v/>
      </c>
    </row>
    <row r="10152" spans="1:15">
      <c r="A10152" t="s">
        <v>27507</v>
      </c>
      <c r="C10152" s="191" t="s">
        <v>27508</v>
      </c>
      <c r="E10152" t="s">
        <v>27509</v>
      </c>
      <c r="F10152" t="s">
        <v>4074</v>
      </c>
      <c r="G10152" t="s">
        <v>399</v>
      </c>
      <c r="H10152">
        <v>510</v>
      </c>
      <c r="J10152" t="s">
        <v>22634</v>
      </c>
      <c r="K10152" s="132" t="str">
        <f>IFERROR(IFERROR(INDEX(Кат!$O:$O,MATCH($C10152,Кат!$I:$I,0)),INDEX(Торг!$L:$L,MATCH($C10152,Торг!$I:$I,0))),"")</f>
        <v/>
      </c>
      <c r="L10152" s="132" t="str">
        <f>IFERROR(IFERROR(INDEX(Кат!$A:$A,MATCH($C10152,Кат!$I:$I,0)),INDEX(Торг!$A:$A,MATCH($C10152,Торг!$I:$I,0))),"")</f>
        <v/>
      </c>
      <c r="M10152" s="132" t="str">
        <f>IFERROR(IFERROR(INDEX(Кат!$B:$B,MATCH($C10152,Кат!$I:$I,0)),INDEX(Торг!$B:$B,MATCH($C10152,Торг!$I:$I,0))),"")</f>
        <v/>
      </c>
      <c r="N10152" s="132" t="str">
        <f t="shared" si="158"/>
        <v>РЕМКОМ RK03094</v>
      </c>
      <c r="O10152" s="132" t="str">
        <f>IFERROR(IFERROR(INDEX(Кат!$B:$B,MATCH($N10152,Кат!$I:$I,0)),INDEX(Торг!$B:$B,MATCH($N10152,Торг!$I:$I,0))),"")</f>
        <v/>
      </c>
    </row>
    <row r="10153" spans="1:15">
      <c r="A10153" t="s">
        <v>21718</v>
      </c>
      <c r="C10153" s="191" t="s">
        <v>12161</v>
      </c>
      <c r="E10153" t="s">
        <v>12162</v>
      </c>
      <c r="F10153" t="s">
        <v>4074</v>
      </c>
      <c r="G10153" t="s">
        <v>399</v>
      </c>
      <c r="H10153">
        <v>6080</v>
      </c>
      <c r="J10153" t="s">
        <v>22634</v>
      </c>
      <c r="K10153" s="132" t="str">
        <f>IFERROR(IFERROR(INDEX(Кат!$O:$O,MATCH($C10153,Кат!$I:$I,0)),INDEX(Торг!$L:$L,MATCH($C10153,Торг!$I:$I,0))),"")</f>
        <v/>
      </c>
      <c r="L10153" s="132" t="str">
        <f>IFERROR(IFERROR(INDEX(Кат!$A:$A,MATCH($C10153,Кат!$I:$I,0)),INDEX(Торг!$A:$A,MATCH($C10153,Торг!$I:$I,0))),"")</f>
        <v/>
      </c>
      <c r="M10153" s="132" t="str">
        <f>IFERROR(IFERROR(INDEX(Кат!$B:$B,MATCH($C10153,Кат!$I:$I,0)),INDEX(Торг!$B:$B,MATCH($C10153,Торг!$I:$I,0))),"")</f>
        <v/>
      </c>
      <c r="N10153" s="132" t="str">
        <f t="shared" si="158"/>
        <v>РЕМКОМ RK03045</v>
      </c>
      <c r="O10153" s="132" t="str">
        <f>IFERROR(IFERROR(INDEX(Кат!$B:$B,MATCH($N10153,Кат!$I:$I,0)),INDEX(Торг!$B:$B,MATCH($N10153,Торг!$I:$I,0))),"")</f>
        <v/>
      </c>
    </row>
    <row r="10154" spans="1:15">
      <c r="A10154" t="s">
        <v>21719</v>
      </c>
      <c r="C10154" s="191" t="s">
        <v>12163</v>
      </c>
      <c r="E10154" t="s">
        <v>12164</v>
      </c>
      <c r="F10154" t="s">
        <v>4074</v>
      </c>
      <c r="G10154" t="s">
        <v>399</v>
      </c>
      <c r="H10154">
        <v>6080</v>
      </c>
      <c r="J10154" t="s">
        <v>22634</v>
      </c>
      <c r="K10154" s="132" t="str">
        <f>IFERROR(IFERROR(INDEX(Кат!$O:$O,MATCH($C10154,Кат!$I:$I,0)),INDEX(Торг!$L:$L,MATCH($C10154,Торг!$I:$I,0))),"")</f>
        <v/>
      </c>
      <c r="L10154" s="132" t="str">
        <f>IFERROR(IFERROR(INDEX(Кат!$A:$A,MATCH($C10154,Кат!$I:$I,0)),INDEX(Торг!$A:$A,MATCH($C10154,Торг!$I:$I,0))),"")</f>
        <v/>
      </c>
      <c r="M10154" s="132" t="str">
        <f>IFERROR(IFERROR(INDEX(Кат!$B:$B,MATCH($C10154,Кат!$I:$I,0)),INDEX(Торг!$B:$B,MATCH($C10154,Торг!$I:$I,0))),"")</f>
        <v/>
      </c>
      <c r="N10154" s="132" t="str">
        <f t="shared" si="158"/>
        <v>РЕМКОМ RK03042</v>
      </c>
      <c r="O10154" s="132" t="str">
        <f>IFERROR(IFERROR(INDEX(Кат!$B:$B,MATCH($N10154,Кат!$I:$I,0)),INDEX(Торг!$B:$B,MATCH($N10154,Торг!$I:$I,0))),"")</f>
        <v/>
      </c>
    </row>
    <row r="10155" spans="1:15">
      <c r="A10155" t="s">
        <v>21720</v>
      </c>
      <c r="C10155" s="191" t="s">
        <v>12165</v>
      </c>
      <c r="E10155" t="s">
        <v>12166</v>
      </c>
      <c r="F10155" t="s">
        <v>4074</v>
      </c>
      <c r="G10155" t="s">
        <v>399</v>
      </c>
      <c r="H10155">
        <v>6080</v>
      </c>
      <c r="J10155" t="s">
        <v>22634</v>
      </c>
      <c r="K10155" s="132" t="str">
        <f>IFERROR(IFERROR(INDEX(Кат!$O:$O,MATCH($C10155,Кат!$I:$I,0)),INDEX(Торг!$L:$L,MATCH($C10155,Торг!$I:$I,0))),"")</f>
        <v/>
      </c>
      <c r="L10155" s="132" t="str">
        <f>IFERROR(IFERROR(INDEX(Кат!$A:$A,MATCH($C10155,Кат!$I:$I,0)),INDEX(Торг!$A:$A,MATCH($C10155,Торг!$I:$I,0))),"")</f>
        <v/>
      </c>
      <c r="M10155" s="132" t="str">
        <f>IFERROR(IFERROR(INDEX(Кат!$B:$B,MATCH($C10155,Кат!$I:$I,0)),INDEX(Торг!$B:$B,MATCH($C10155,Торг!$I:$I,0))),"")</f>
        <v/>
      </c>
      <c r="N10155" s="132" t="str">
        <f t="shared" si="158"/>
        <v>РЕМКОМ RK03046</v>
      </c>
      <c r="O10155" s="132" t="str">
        <f>IFERROR(IFERROR(INDEX(Кат!$B:$B,MATCH($N10155,Кат!$I:$I,0)),INDEX(Торг!$B:$B,MATCH($N10155,Торг!$I:$I,0))),"")</f>
        <v/>
      </c>
    </row>
    <row r="10156" spans="1:15">
      <c r="A10156" t="s">
        <v>21721</v>
      </c>
      <c r="C10156" s="191" t="s">
        <v>12167</v>
      </c>
      <c r="E10156" t="s">
        <v>12168</v>
      </c>
      <c r="F10156" t="s">
        <v>4074</v>
      </c>
      <c r="G10156" t="s">
        <v>399</v>
      </c>
      <c r="H10156">
        <v>6080</v>
      </c>
      <c r="J10156" t="s">
        <v>22634</v>
      </c>
      <c r="K10156" s="132" t="str">
        <f>IFERROR(IFERROR(INDEX(Кат!$O:$O,MATCH($C10156,Кат!$I:$I,0)),INDEX(Торг!$L:$L,MATCH($C10156,Торг!$I:$I,0))),"")</f>
        <v/>
      </c>
      <c r="L10156" s="132" t="str">
        <f>IFERROR(IFERROR(INDEX(Кат!$A:$A,MATCH($C10156,Кат!$I:$I,0)),INDEX(Торг!$A:$A,MATCH($C10156,Торг!$I:$I,0))),"")</f>
        <v/>
      </c>
      <c r="M10156" s="132" t="str">
        <f>IFERROR(IFERROR(INDEX(Кат!$B:$B,MATCH($C10156,Кат!$I:$I,0)),INDEX(Торг!$B:$B,MATCH($C10156,Торг!$I:$I,0))),"")</f>
        <v/>
      </c>
      <c r="N10156" s="132" t="str">
        <f t="shared" si="158"/>
        <v>РЕМКОМ RK03043</v>
      </c>
      <c r="O10156" s="132" t="str">
        <f>IFERROR(IFERROR(INDEX(Кат!$B:$B,MATCH($N10156,Кат!$I:$I,0)),INDEX(Торг!$B:$B,MATCH($N10156,Торг!$I:$I,0))),"")</f>
        <v/>
      </c>
    </row>
    <row r="10157" spans="1:15">
      <c r="A10157" t="s">
        <v>21722</v>
      </c>
      <c r="C10157" s="191" t="s">
        <v>12169</v>
      </c>
      <c r="E10157" t="s">
        <v>12170</v>
      </c>
      <c r="F10157" t="s">
        <v>4074</v>
      </c>
      <c r="G10157" t="s">
        <v>399</v>
      </c>
      <c r="H10157">
        <v>6080</v>
      </c>
      <c r="J10157" t="s">
        <v>22634</v>
      </c>
      <c r="K10157" s="132" t="str">
        <f>IFERROR(IFERROR(INDEX(Кат!$O:$O,MATCH($C10157,Кат!$I:$I,0)),INDEX(Торг!$L:$L,MATCH($C10157,Торг!$I:$I,0))),"")</f>
        <v/>
      </c>
      <c r="L10157" s="132" t="str">
        <f>IFERROR(IFERROR(INDEX(Кат!$A:$A,MATCH($C10157,Кат!$I:$I,0)),INDEX(Торг!$A:$A,MATCH($C10157,Торг!$I:$I,0))),"")</f>
        <v/>
      </c>
      <c r="M10157" s="132" t="str">
        <f>IFERROR(IFERROR(INDEX(Кат!$B:$B,MATCH($C10157,Кат!$I:$I,0)),INDEX(Торг!$B:$B,MATCH($C10157,Торг!$I:$I,0))),"")</f>
        <v/>
      </c>
      <c r="N10157" s="132" t="str">
        <f t="shared" si="158"/>
        <v>РЕМКОМ RK03044</v>
      </c>
      <c r="O10157" s="132" t="str">
        <f>IFERROR(IFERROR(INDEX(Кат!$B:$B,MATCH($N10157,Кат!$I:$I,0)),INDEX(Торг!$B:$B,MATCH($N10157,Торг!$I:$I,0))),"")</f>
        <v/>
      </c>
    </row>
    <row r="10158" spans="1:15">
      <c r="A10158" t="s">
        <v>21723</v>
      </c>
      <c r="C10158" s="191" t="s">
        <v>12171</v>
      </c>
      <c r="E10158" t="s">
        <v>12172</v>
      </c>
      <c r="F10158" t="s">
        <v>4074</v>
      </c>
      <c r="G10158" t="s">
        <v>399</v>
      </c>
      <c r="H10158">
        <v>6080</v>
      </c>
      <c r="J10158" t="s">
        <v>22634</v>
      </c>
      <c r="K10158" s="132" t="str">
        <f>IFERROR(IFERROR(INDEX(Кат!$O:$O,MATCH($C10158,Кат!$I:$I,0)),INDEX(Торг!$L:$L,MATCH($C10158,Торг!$I:$I,0))),"")</f>
        <v/>
      </c>
      <c r="L10158" s="132" t="str">
        <f>IFERROR(IFERROR(INDEX(Кат!$A:$A,MATCH($C10158,Кат!$I:$I,0)),INDEX(Торг!$A:$A,MATCH($C10158,Торг!$I:$I,0))),"")</f>
        <v/>
      </c>
      <c r="M10158" s="132" t="str">
        <f>IFERROR(IFERROR(INDEX(Кат!$B:$B,MATCH($C10158,Кат!$I:$I,0)),INDEX(Торг!$B:$B,MATCH($C10158,Торг!$I:$I,0))),"")</f>
        <v/>
      </c>
      <c r="N10158" s="132" t="str">
        <f t="shared" si="158"/>
        <v>РЕМКОМ RK03049</v>
      </c>
      <c r="O10158" s="132" t="str">
        <f>IFERROR(IFERROR(INDEX(Кат!$B:$B,MATCH($N10158,Кат!$I:$I,0)),INDEX(Торг!$B:$B,MATCH($N10158,Торг!$I:$I,0))),"")</f>
        <v/>
      </c>
    </row>
    <row r="10159" spans="1:15">
      <c r="A10159" t="s">
        <v>21724</v>
      </c>
      <c r="C10159" s="191" t="s">
        <v>12173</v>
      </c>
      <c r="E10159" t="s">
        <v>12174</v>
      </c>
      <c r="F10159" t="s">
        <v>4074</v>
      </c>
      <c r="G10159" t="s">
        <v>399</v>
      </c>
      <c r="H10159">
        <v>6080</v>
      </c>
      <c r="J10159" t="s">
        <v>22634</v>
      </c>
      <c r="K10159" s="132" t="str">
        <f>IFERROR(IFERROR(INDEX(Кат!$O:$O,MATCH($C10159,Кат!$I:$I,0)),INDEX(Торг!$L:$L,MATCH($C10159,Торг!$I:$I,0))),"")</f>
        <v/>
      </c>
      <c r="L10159" s="132" t="str">
        <f>IFERROR(IFERROR(INDEX(Кат!$A:$A,MATCH($C10159,Кат!$I:$I,0)),INDEX(Торг!$A:$A,MATCH($C10159,Торг!$I:$I,0))),"")</f>
        <v/>
      </c>
      <c r="M10159" s="132" t="str">
        <f>IFERROR(IFERROR(INDEX(Кат!$B:$B,MATCH($C10159,Кат!$I:$I,0)),INDEX(Торг!$B:$B,MATCH($C10159,Торг!$I:$I,0))),"")</f>
        <v/>
      </c>
      <c r="N10159" s="132" t="str">
        <f t="shared" si="158"/>
        <v>РЕМКОМ RK03047</v>
      </c>
      <c r="O10159" s="132" t="str">
        <f>IFERROR(IFERROR(INDEX(Кат!$B:$B,MATCH($N10159,Кат!$I:$I,0)),INDEX(Торг!$B:$B,MATCH($N10159,Торг!$I:$I,0))),"")</f>
        <v/>
      </c>
    </row>
    <row r="10160" spans="1:15">
      <c r="A10160" t="s">
        <v>21725</v>
      </c>
      <c r="C10160" s="191" t="s">
        <v>12175</v>
      </c>
      <c r="E10160" t="s">
        <v>12176</v>
      </c>
      <c r="F10160" t="s">
        <v>4074</v>
      </c>
      <c r="G10160" t="s">
        <v>399</v>
      </c>
      <c r="H10160">
        <v>6080</v>
      </c>
      <c r="J10160" t="s">
        <v>22634</v>
      </c>
      <c r="K10160" s="132" t="str">
        <f>IFERROR(IFERROR(INDEX(Кат!$O:$O,MATCH($C10160,Кат!$I:$I,0)),INDEX(Торг!$L:$L,MATCH($C10160,Торг!$I:$I,0))),"")</f>
        <v/>
      </c>
      <c r="L10160" s="132" t="str">
        <f>IFERROR(IFERROR(INDEX(Кат!$A:$A,MATCH($C10160,Кат!$I:$I,0)),INDEX(Торг!$A:$A,MATCH($C10160,Торг!$I:$I,0))),"")</f>
        <v/>
      </c>
      <c r="M10160" s="132" t="str">
        <f>IFERROR(IFERROR(INDEX(Кат!$B:$B,MATCH($C10160,Кат!$I:$I,0)),INDEX(Торг!$B:$B,MATCH($C10160,Торг!$I:$I,0))),"")</f>
        <v/>
      </c>
      <c r="N10160" s="132" t="str">
        <f t="shared" si="158"/>
        <v>РЕМКОМ RK03041</v>
      </c>
      <c r="O10160" s="132" t="str">
        <f>IFERROR(IFERROR(INDEX(Кат!$B:$B,MATCH($N10160,Кат!$I:$I,0)),INDEX(Торг!$B:$B,MATCH($N10160,Торг!$I:$I,0))),"")</f>
        <v/>
      </c>
    </row>
    <row r="10161" spans="1:15">
      <c r="A10161" t="s">
        <v>21726</v>
      </c>
      <c r="C10161" s="191" t="s">
        <v>12177</v>
      </c>
      <c r="E10161" t="s">
        <v>12178</v>
      </c>
      <c r="F10161" t="s">
        <v>4074</v>
      </c>
      <c r="G10161" t="s">
        <v>399</v>
      </c>
      <c r="H10161">
        <v>6080</v>
      </c>
      <c r="J10161" t="s">
        <v>22634</v>
      </c>
      <c r="K10161" s="132" t="str">
        <f>IFERROR(IFERROR(INDEX(Кат!$O:$O,MATCH($C10161,Кат!$I:$I,0)),INDEX(Торг!$L:$L,MATCH($C10161,Торг!$I:$I,0))),"")</f>
        <v/>
      </c>
      <c r="L10161" s="132" t="str">
        <f>IFERROR(IFERROR(INDEX(Кат!$A:$A,MATCH($C10161,Кат!$I:$I,0)),INDEX(Торг!$A:$A,MATCH($C10161,Торг!$I:$I,0))),"")</f>
        <v/>
      </c>
      <c r="M10161" s="132" t="str">
        <f>IFERROR(IFERROR(INDEX(Кат!$B:$B,MATCH($C10161,Кат!$I:$I,0)),INDEX(Торг!$B:$B,MATCH($C10161,Торг!$I:$I,0))),"")</f>
        <v/>
      </c>
      <c r="N10161" s="132" t="str">
        <f t="shared" si="158"/>
        <v>РЕМКОМ RK03050</v>
      </c>
      <c r="O10161" s="132" t="str">
        <f>IFERROR(IFERROR(INDEX(Кат!$B:$B,MATCH($N10161,Кат!$I:$I,0)),INDEX(Торг!$B:$B,MATCH($N10161,Торг!$I:$I,0))),"")</f>
        <v/>
      </c>
    </row>
    <row r="10162" spans="1:15">
      <c r="A10162" t="s">
        <v>21727</v>
      </c>
      <c r="C10162" s="191" t="s">
        <v>12179</v>
      </c>
      <c r="E10162" t="s">
        <v>12180</v>
      </c>
      <c r="F10162" t="s">
        <v>4074</v>
      </c>
      <c r="G10162" t="s">
        <v>399</v>
      </c>
      <c r="H10162">
        <v>6080</v>
      </c>
      <c r="J10162" t="s">
        <v>22634</v>
      </c>
      <c r="K10162" s="132" t="str">
        <f>IFERROR(IFERROR(INDEX(Кат!$O:$O,MATCH($C10162,Кат!$I:$I,0)),INDEX(Торг!$L:$L,MATCH($C10162,Торг!$I:$I,0))),"")</f>
        <v/>
      </c>
      <c r="L10162" s="132" t="str">
        <f>IFERROR(IFERROR(INDEX(Кат!$A:$A,MATCH($C10162,Кат!$I:$I,0)),INDEX(Торг!$A:$A,MATCH($C10162,Торг!$I:$I,0))),"")</f>
        <v/>
      </c>
      <c r="M10162" s="132" t="str">
        <f>IFERROR(IFERROR(INDEX(Кат!$B:$B,MATCH($C10162,Кат!$I:$I,0)),INDEX(Торг!$B:$B,MATCH($C10162,Торг!$I:$I,0))),"")</f>
        <v/>
      </c>
      <c r="N10162" s="132" t="str">
        <f t="shared" si="158"/>
        <v>РЕМКОМ RK03048</v>
      </c>
      <c r="O10162" s="132" t="str">
        <f>IFERROR(IFERROR(INDEX(Кат!$B:$B,MATCH($N10162,Кат!$I:$I,0)),INDEX(Торг!$B:$B,MATCH($N10162,Торг!$I:$I,0))),"")</f>
        <v/>
      </c>
    </row>
    <row r="10163" spans="1:15">
      <c r="A10163" t="s">
        <v>21728</v>
      </c>
      <c r="C10163" s="191" t="s">
        <v>12181</v>
      </c>
      <c r="E10163" t="s">
        <v>12182</v>
      </c>
      <c r="F10163" t="s">
        <v>4074</v>
      </c>
      <c r="G10163" t="s">
        <v>399</v>
      </c>
      <c r="H10163">
        <v>930</v>
      </c>
      <c r="J10163" t="s">
        <v>22634</v>
      </c>
      <c r="K10163" s="132" t="str">
        <f>IFERROR(IFERROR(INDEX(Кат!$O:$O,MATCH($C10163,Кат!$I:$I,0)),INDEX(Торг!$L:$L,MATCH($C10163,Торг!$I:$I,0))),"")</f>
        <v/>
      </c>
      <c r="L10163" s="132" t="str">
        <f>IFERROR(IFERROR(INDEX(Кат!$A:$A,MATCH($C10163,Кат!$I:$I,0)),INDEX(Торг!$A:$A,MATCH($C10163,Торг!$I:$I,0))),"")</f>
        <v/>
      </c>
      <c r="M10163" s="132" t="str">
        <f>IFERROR(IFERROR(INDEX(Кат!$B:$B,MATCH($C10163,Кат!$I:$I,0)),INDEX(Торг!$B:$B,MATCH($C10163,Торг!$I:$I,0))),"")</f>
        <v/>
      </c>
      <c r="N10163" s="132" t="str">
        <f t="shared" si="158"/>
        <v>РЕМКОМ RK03040</v>
      </c>
      <c r="O10163" s="132" t="str">
        <f>IFERROR(IFERROR(INDEX(Кат!$B:$B,MATCH($N10163,Кат!$I:$I,0)),INDEX(Торг!$B:$B,MATCH($N10163,Торг!$I:$I,0))),"")</f>
        <v/>
      </c>
    </row>
    <row r="10164" spans="1:15">
      <c r="A10164" t="s">
        <v>21729</v>
      </c>
      <c r="C10164" s="191" t="s">
        <v>12183</v>
      </c>
      <c r="E10164" t="s">
        <v>12184</v>
      </c>
      <c r="F10164" t="s">
        <v>4074</v>
      </c>
      <c r="G10164" t="s">
        <v>375</v>
      </c>
      <c r="H10164">
        <v>710</v>
      </c>
      <c r="J10164" t="s">
        <v>22634</v>
      </c>
      <c r="K10164" s="132" t="str">
        <f>IFERROR(IFERROR(INDEX(Кат!$O:$O,MATCH($C10164,Кат!$I:$I,0)),INDEX(Торг!$L:$L,MATCH($C10164,Торг!$I:$I,0))),"")</f>
        <v/>
      </c>
      <c r="L10164" s="132" t="str">
        <f>IFERROR(IFERROR(INDEX(Кат!$A:$A,MATCH($C10164,Кат!$I:$I,0)),INDEX(Торг!$A:$A,MATCH($C10164,Торг!$I:$I,0))),"")</f>
        <v/>
      </c>
      <c r="M10164" s="132" t="str">
        <f>IFERROR(IFERROR(INDEX(Кат!$B:$B,MATCH($C10164,Кат!$I:$I,0)),INDEX(Торг!$B:$B,MATCH($C10164,Торг!$I:$I,0))),"")</f>
        <v/>
      </c>
      <c r="N10164" s="132" t="str">
        <f t="shared" si="158"/>
        <v>РЕМКОМ RK03060</v>
      </c>
      <c r="O10164" s="132" t="str">
        <f>IFERROR(IFERROR(INDEX(Кат!$B:$B,MATCH($N10164,Кат!$I:$I,0)),INDEX(Торг!$B:$B,MATCH($N10164,Торг!$I:$I,0))),"")</f>
        <v/>
      </c>
    </row>
    <row r="10165" spans="1:15">
      <c r="A10165" t="s">
        <v>21730</v>
      </c>
      <c r="C10165" s="191" t="s">
        <v>12185</v>
      </c>
      <c r="E10165" t="s">
        <v>12186</v>
      </c>
      <c r="F10165" t="s">
        <v>4074</v>
      </c>
      <c r="G10165" t="s">
        <v>375</v>
      </c>
      <c r="H10165">
        <v>670</v>
      </c>
      <c r="J10165" t="s">
        <v>22634</v>
      </c>
      <c r="K10165" s="132" t="str">
        <f>IFERROR(IFERROR(INDEX(Кат!$O:$O,MATCH($C10165,Кат!$I:$I,0)),INDEX(Торг!$L:$L,MATCH($C10165,Торг!$I:$I,0))),"")</f>
        <v/>
      </c>
      <c r="L10165" s="132" t="str">
        <f>IFERROR(IFERROR(INDEX(Кат!$A:$A,MATCH($C10165,Кат!$I:$I,0)),INDEX(Торг!$A:$A,MATCH($C10165,Торг!$I:$I,0))),"")</f>
        <v/>
      </c>
      <c r="M10165" s="132" t="str">
        <f>IFERROR(IFERROR(INDEX(Кат!$B:$B,MATCH($C10165,Кат!$I:$I,0)),INDEX(Торг!$B:$B,MATCH($C10165,Торг!$I:$I,0))),"")</f>
        <v/>
      </c>
      <c r="N10165" s="132" t="str">
        <f t="shared" si="158"/>
        <v>РЕМКОМ RK03061</v>
      </c>
      <c r="O10165" s="132" t="str">
        <f>IFERROR(IFERROR(INDEX(Кат!$B:$B,MATCH($N10165,Кат!$I:$I,0)),INDEX(Торг!$B:$B,MATCH($N10165,Торг!$I:$I,0))),"")</f>
        <v/>
      </c>
    </row>
    <row r="10166" spans="1:15">
      <c r="A10166" t="s">
        <v>21731</v>
      </c>
      <c r="C10166" s="191" t="s">
        <v>12187</v>
      </c>
      <c r="E10166" t="s">
        <v>12188</v>
      </c>
      <c r="F10166" t="s">
        <v>4074</v>
      </c>
      <c r="G10166" t="s">
        <v>375</v>
      </c>
      <c r="H10166">
        <v>840</v>
      </c>
      <c r="J10166" t="s">
        <v>22634</v>
      </c>
      <c r="K10166" s="132" t="str">
        <f>IFERROR(IFERROR(INDEX(Кат!$O:$O,MATCH($C10166,Кат!$I:$I,0)),INDEX(Торг!$L:$L,MATCH($C10166,Торг!$I:$I,0))),"")</f>
        <v/>
      </c>
      <c r="L10166" s="132" t="str">
        <f>IFERROR(IFERROR(INDEX(Кат!$A:$A,MATCH($C10166,Кат!$I:$I,0)),INDEX(Торг!$A:$A,MATCH($C10166,Торг!$I:$I,0))),"")</f>
        <v/>
      </c>
      <c r="M10166" s="132" t="str">
        <f>IFERROR(IFERROR(INDEX(Кат!$B:$B,MATCH($C10166,Кат!$I:$I,0)),INDEX(Торг!$B:$B,MATCH($C10166,Торг!$I:$I,0))),"")</f>
        <v/>
      </c>
      <c r="N10166" s="132" t="str">
        <f t="shared" si="158"/>
        <v>РЕМКОМ RK03062</v>
      </c>
      <c r="O10166" s="132" t="str">
        <f>IFERROR(IFERROR(INDEX(Кат!$B:$B,MATCH($N10166,Кат!$I:$I,0)),INDEX(Торг!$B:$B,MATCH($N10166,Торг!$I:$I,0))),"")</f>
        <v/>
      </c>
    </row>
    <row r="10167" spans="1:15">
      <c r="A10167" t="s">
        <v>21732</v>
      </c>
      <c r="C10167" s="191" t="s">
        <v>12189</v>
      </c>
      <c r="E10167" t="s">
        <v>12190</v>
      </c>
      <c r="F10167" t="s">
        <v>4074</v>
      </c>
      <c r="G10167" t="s">
        <v>375</v>
      </c>
      <c r="H10167">
        <v>680</v>
      </c>
      <c r="J10167" t="s">
        <v>22634</v>
      </c>
      <c r="K10167" s="132" t="str">
        <f>IFERROR(IFERROR(INDEX(Кат!$O:$O,MATCH($C10167,Кат!$I:$I,0)),INDEX(Торг!$L:$L,MATCH($C10167,Торг!$I:$I,0))),"")</f>
        <v/>
      </c>
      <c r="L10167" s="132" t="str">
        <f>IFERROR(IFERROR(INDEX(Кат!$A:$A,MATCH($C10167,Кат!$I:$I,0)),INDEX(Торг!$A:$A,MATCH($C10167,Торг!$I:$I,0))),"")</f>
        <v/>
      </c>
      <c r="M10167" s="132" t="str">
        <f>IFERROR(IFERROR(INDEX(Кат!$B:$B,MATCH($C10167,Кат!$I:$I,0)),INDEX(Торг!$B:$B,MATCH($C10167,Торг!$I:$I,0))),"")</f>
        <v/>
      </c>
      <c r="N10167" s="132" t="str">
        <f t="shared" si="158"/>
        <v>РЕМКОМ RK03066</v>
      </c>
      <c r="O10167" s="132" t="str">
        <f>IFERROR(IFERROR(INDEX(Кат!$B:$B,MATCH($N10167,Кат!$I:$I,0)),INDEX(Торг!$B:$B,MATCH($N10167,Торг!$I:$I,0))),"")</f>
        <v/>
      </c>
    </row>
    <row r="10168" spans="1:15">
      <c r="A10168" t="s">
        <v>21733</v>
      </c>
      <c r="C10168" s="191" t="s">
        <v>12191</v>
      </c>
      <c r="E10168" t="s">
        <v>12192</v>
      </c>
      <c r="F10168" t="s">
        <v>4074</v>
      </c>
      <c r="G10168" t="s">
        <v>375</v>
      </c>
      <c r="H10168">
        <v>380</v>
      </c>
      <c r="J10168" t="s">
        <v>22634</v>
      </c>
      <c r="K10168" s="132" t="str">
        <f>IFERROR(IFERROR(INDEX(Кат!$O:$O,MATCH($C10168,Кат!$I:$I,0)),INDEX(Торг!$L:$L,MATCH($C10168,Торг!$I:$I,0))),"")</f>
        <v/>
      </c>
      <c r="L10168" s="132" t="str">
        <f>IFERROR(IFERROR(INDEX(Кат!$A:$A,MATCH($C10168,Кат!$I:$I,0)),INDEX(Торг!$A:$A,MATCH($C10168,Торг!$I:$I,0))),"")</f>
        <v/>
      </c>
      <c r="M10168" s="132" t="str">
        <f>IFERROR(IFERROR(INDEX(Кат!$B:$B,MATCH($C10168,Кат!$I:$I,0)),INDEX(Торг!$B:$B,MATCH($C10168,Торг!$I:$I,0))),"")</f>
        <v/>
      </c>
      <c r="N10168" s="132" t="str">
        <f t="shared" si="158"/>
        <v>РЕМКОМ RK03007</v>
      </c>
      <c r="O10168" s="132" t="str">
        <f>IFERROR(IFERROR(INDEX(Кат!$B:$B,MATCH($N10168,Кат!$I:$I,0)),INDEX(Торг!$B:$B,MATCH($N10168,Торг!$I:$I,0))),"")</f>
        <v/>
      </c>
    </row>
    <row r="10169" spans="1:15">
      <c r="A10169" t="s">
        <v>21734</v>
      </c>
      <c r="C10169" s="191" t="s">
        <v>12193</v>
      </c>
      <c r="E10169" t="s">
        <v>12194</v>
      </c>
      <c r="F10169" t="s">
        <v>4074</v>
      </c>
      <c r="G10169" t="s">
        <v>375</v>
      </c>
      <c r="H10169">
        <v>480</v>
      </c>
      <c r="J10169" t="s">
        <v>22634</v>
      </c>
      <c r="K10169" s="132" t="str">
        <f>IFERROR(IFERROR(INDEX(Кат!$O:$O,MATCH($C10169,Кат!$I:$I,0)),INDEX(Торг!$L:$L,MATCH($C10169,Торг!$I:$I,0))),"")</f>
        <v/>
      </c>
      <c r="L10169" s="132" t="str">
        <f>IFERROR(IFERROR(INDEX(Кат!$A:$A,MATCH($C10169,Кат!$I:$I,0)),INDEX(Торг!$A:$A,MATCH($C10169,Торг!$I:$I,0))),"")</f>
        <v/>
      </c>
      <c r="M10169" s="132" t="str">
        <f>IFERROR(IFERROR(INDEX(Кат!$B:$B,MATCH($C10169,Кат!$I:$I,0)),INDEX(Торг!$B:$B,MATCH($C10169,Торг!$I:$I,0))),"")</f>
        <v/>
      </c>
      <c r="N10169" s="132" t="str">
        <f t="shared" si="158"/>
        <v>РЕМКОМ RK03008</v>
      </c>
      <c r="O10169" s="132" t="str">
        <f>IFERROR(IFERROR(INDEX(Кат!$B:$B,MATCH($N10169,Кат!$I:$I,0)),INDEX(Торг!$B:$B,MATCH($N10169,Торг!$I:$I,0))),"")</f>
        <v/>
      </c>
    </row>
    <row r="10170" spans="1:15">
      <c r="A10170" t="s">
        <v>21735</v>
      </c>
      <c r="C10170" s="191" t="s">
        <v>12195</v>
      </c>
      <c r="E10170" t="s">
        <v>12196</v>
      </c>
      <c r="F10170" t="s">
        <v>4074</v>
      </c>
      <c r="G10170" t="s">
        <v>375</v>
      </c>
      <c r="H10170">
        <v>730</v>
      </c>
      <c r="J10170" t="s">
        <v>22634</v>
      </c>
      <c r="K10170" s="132" t="str">
        <f>IFERROR(IFERROR(INDEX(Кат!$O:$O,MATCH($C10170,Кат!$I:$I,0)),INDEX(Торг!$L:$L,MATCH($C10170,Торг!$I:$I,0))),"")</f>
        <v/>
      </c>
      <c r="L10170" s="132" t="str">
        <f>IFERROR(IFERROR(INDEX(Кат!$A:$A,MATCH($C10170,Кат!$I:$I,0)),INDEX(Торг!$A:$A,MATCH($C10170,Торг!$I:$I,0))),"")</f>
        <v/>
      </c>
      <c r="M10170" s="132" t="str">
        <f>IFERROR(IFERROR(INDEX(Кат!$B:$B,MATCH($C10170,Кат!$I:$I,0)),INDEX(Торг!$B:$B,MATCH($C10170,Торг!$I:$I,0))),"")</f>
        <v/>
      </c>
      <c r="N10170" s="132" t="str">
        <f t="shared" si="158"/>
        <v>РЕМКОМ RK03063</v>
      </c>
      <c r="O10170" s="132" t="str">
        <f>IFERROR(IFERROR(INDEX(Кат!$B:$B,MATCH($N10170,Кат!$I:$I,0)),INDEX(Торг!$B:$B,MATCH($N10170,Торг!$I:$I,0))),"")</f>
        <v/>
      </c>
    </row>
    <row r="10171" spans="1:15">
      <c r="A10171" t="s">
        <v>21736</v>
      </c>
      <c r="C10171" s="191" t="s">
        <v>12197</v>
      </c>
      <c r="E10171" t="s">
        <v>12198</v>
      </c>
      <c r="F10171" t="s">
        <v>4074</v>
      </c>
      <c r="G10171" t="s">
        <v>375</v>
      </c>
      <c r="H10171">
        <v>630</v>
      </c>
      <c r="J10171" t="s">
        <v>22634</v>
      </c>
      <c r="K10171" s="132" t="str">
        <f>IFERROR(IFERROR(INDEX(Кат!$O:$O,MATCH($C10171,Кат!$I:$I,0)),INDEX(Торг!$L:$L,MATCH($C10171,Торг!$I:$I,0))),"")</f>
        <v/>
      </c>
      <c r="L10171" s="132" t="str">
        <f>IFERROR(IFERROR(INDEX(Кат!$A:$A,MATCH($C10171,Кат!$I:$I,0)),INDEX(Торг!$A:$A,MATCH($C10171,Торг!$I:$I,0))),"")</f>
        <v/>
      </c>
      <c r="M10171" s="132" t="str">
        <f>IFERROR(IFERROR(INDEX(Кат!$B:$B,MATCH($C10171,Кат!$I:$I,0)),INDEX(Торг!$B:$B,MATCH($C10171,Торг!$I:$I,0))),"")</f>
        <v/>
      </c>
      <c r="N10171" s="132" t="str">
        <f t="shared" si="158"/>
        <v>РЕМКОМ RK03058</v>
      </c>
      <c r="O10171" s="132" t="str">
        <f>IFERROR(IFERROR(INDEX(Кат!$B:$B,MATCH($N10171,Кат!$I:$I,0)),INDEX(Торг!$B:$B,MATCH($N10171,Торг!$I:$I,0))),"")</f>
        <v/>
      </c>
    </row>
    <row r="10172" spans="1:15">
      <c r="A10172" t="s">
        <v>21737</v>
      </c>
      <c r="C10172" s="191" t="s">
        <v>12199</v>
      </c>
      <c r="E10172" t="s">
        <v>12200</v>
      </c>
      <c r="F10172" t="s">
        <v>4074</v>
      </c>
      <c r="G10172" t="s">
        <v>375</v>
      </c>
      <c r="H10172">
        <v>670</v>
      </c>
      <c r="J10172" t="s">
        <v>22634</v>
      </c>
      <c r="K10172" s="132" t="str">
        <f>IFERROR(IFERROR(INDEX(Кат!$O:$O,MATCH($C10172,Кат!$I:$I,0)),INDEX(Торг!$L:$L,MATCH($C10172,Торг!$I:$I,0))),"")</f>
        <v/>
      </c>
      <c r="L10172" s="132" t="str">
        <f>IFERROR(IFERROR(INDEX(Кат!$A:$A,MATCH($C10172,Кат!$I:$I,0)),INDEX(Торг!$A:$A,MATCH($C10172,Торг!$I:$I,0))),"")</f>
        <v/>
      </c>
      <c r="M10172" s="132" t="str">
        <f>IFERROR(IFERROR(INDEX(Кат!$B:$B,MATCH($C10172,Кат!$I:$I,0)),INDEX(Торг!$B:$B,MATCH($C10172,Торг!$I:$I,0))),"")</f>
        <v/>
      </c>
      <c r="N10172" s="132" t="str">
        <f t="shared" si="158"/>
        <v>РЕМКОМ RK03064</v>
      </c>
      <c r="O10172" s="132" t="str">
        <f>IFERROR(IFERROR(INDEX(Кат!$B:$B,MATCH($N10172,Кат!$I:$I,0)),INDEX(Торг!$B:$B,MATCH($N10172,Торг!$I:$I,0))),"")</f>
        <v/>
      </c>
    </row>
    <row r="10173" spans="1:15">
      <c r="A10173" t="s">
        <v>21738</v>
      </c>
      <c r="C10173" s="191" t="s">
        <v>12201</v>
      </c>
      <c r="E10173" t="s">
        <v>12202</v>
      </c>
      <c r="F10173" t="s">
        <v>4074</v>
      </c>
      <c r="G10173" t="s">
        <v>375</v>
      </c>
      <c r="H10173">
        <v>660</v>
      </c>
      <c r="J10173" t="s">
        <v>22634</v>
      </c>
      <c r="K10173" s="132" t="str">
        <f>IFERROR(IFERROR(INDEX(Кат!$O:$O,MATCH($C10173,Кат!$I:$I,0)),INDEX(Торг!$L:$L,MATCH($C10173,Торг!$I:$I,0))),"")</f>
        <v/>
      </c>
      <c r="L10173" s="132" t="str">
        <f>IFERROR(IFERROR(INDEX(Кат!$A:$A,MATCH($C10173,Кат!$I:$I,0)),INDEX(Торг!$A:$A,MATCH($C10173,Торг!$I:$I,0))),"")</f>
        <v/>
      </c>
      <c r="M10173" s="132" t="str">
        <f>IFERROR(IFERROR(INDEX(Кат!$B:$B,MATCH($C10173,Кат!$I:$I,0)),INDEX(Торг!$B:$B,MATCH($C10173,Торг!$I:$I,0))),"")</f>
        <v/>
      </c>
      <c r="N10173" s="132" t="str">
        <f t="shared" si="158"/>
        <v>РЕМКОМ RK03065</v>
      </c>
      <c r="O10173" s="132" t="str">
        <f>IFERROR(IFERROR(INDEX(Кат!$B:$B,MATCH($N10173,Кат!$I:$I,0)),INDEX(Торг!$B:$B,MATCH($N10173,Торг!$I:$I,0))),"")</f>
        <v/>
      </c>
    </row>
    <row r="10174" spans="1:15">
      <c r="A10174" t="s">
        <v>21739</v>
      </c>
      <c r="C10174" s="191" t="s">
        <v>12203</v>
      </c>
      <c r="E10174" t="s">
        <v>12204</v>
      </c>
      <c r="F10174" t="s">
        <v>4074</v>
      </c>
      <c r="G10174" t="s">
        <v>375</v>
      </c>
      <c r="H10174">
        <v>900</v>
      </c>
      <c r="J10174" t="s">
        <v>22634</v>
      </c>
      <c r="K10174" s="132" t="str">
        <f>IFERROR(IFERROR(INDEX(Кат!$O:$O,MATCH($C10174,Кат!$I:$I,0)),INDEX(Торг!$L:$L,MATCH($C10174,Торг!$I:$I,0))),"")</f>
        <v/>
      </c>
      <c r="L10174" s="132" t="str">
        <f>IFERROR(IFERROR(INDEX(Кат!$A:$A,MATCH($C10174,Кат!$I:$I,0)),INDEX(Торг!$A:$A,MATCH($C10174,Торг!$I:$I,0))),"")</f>
        <v/>
      </c>
      <c r="M10174" s="132" t="str">
        <f>IFERROR(IFERROR(INDEX(Кат!$B:$B,MATCH($C10174,Кат!$I:$I,0)),INDEX(Торг!$B:$B,MATCH($C10174,Торг!$I:$I,0))),"")</f>
        <v/>
      </c>
      <c r="N10174" s="132" t="str">
        <f t="shared" si="158"/>
        <v>РЕМКОМ RK03038</v>
      </c>
      <c r="O10174" s="132" t="str">
        <f>IFERROR(IFERROR(INDEX(Кат!$B:$B,MATCH($N10174,Кат!$I:$I,0)),INDEX(Торг!$B:$B,MATCH($N10174,Торг!$I:$I,0))),"")</f>
        <v/>
      </c>
    </row>
    <row r="10175" spans="1:15">
      <c r="A10175" t="s">
        <v>21740</v>
      </c>
      <c r="C10175" s="191" t="s">
        <v>12205</v>
      </c>
      <c r="E10175" t="s">
        <v>12206</v>
      </c>
      <c r="F10175" t="s">
        <v>4074</v>
      </c>
      <c r="G10175" t="s">
        <v>399</v>
      </c>
      <c r="H10175">
        <v>380</v>
      </c>
      <c r="J10175" t="s">
        <v>22634</v>
      </c>
      <c r="K10175" s="132" t="str">
        <f>IFERROR(IFERROR(INDEX(Кат!$O:$O,MATCH($C10175,Кат!$I:$I,0)),INDEX(Торг!$L:$L,MATCH($C10175,Торг!$I:$I,0))),"")</f>
        <v/>
      </c>
      <c r="L10175" s="132" t="str">
        <f>IFERROR(IFERROR(INDEX(Кат!$A:$A,MATCH($C10175,Кат!$I:$I,0)),INDEX(Торг!$A:$A,MATCH($C10175,Торг!$I:$I,0))),"")</f>
        <v/>
      </c>
      <c r="M10175" s="132" t="str">
        <f>IFERROR(IFERROR(INDEX(Кат!$B:$B,MATCH($C10175,Кат!$I:$I,0)),INDEX(Торг!$B:$B,MATCH($C10175,Торг!$I:$I,0))),"")</f>
        <v/>
      </c>
      <c r="N10175" s="132" t="str">
        <f t="shared" si="158"/>
        <v>РЕМКОМ RK03019</v>
      </c>
      <c r="O10175" s="132" t="str">
        <f>IFERROR(IFERROR(INDEX(Кат!$B:$B,MATCH($N10175,Кат!$I:$I,0)),INDEX(Торг!$B:$B,MATCH($N10175,Торг!$I:$I,0))),"")</f>
        <v/>
      </c>
    </row>
    <row r="10176" spans="1:15">
      <c r="A10176" t="s">
        <v>21741</v>
      </c>
      <c r="C10176" s="191" t="s">
        <v>12207</v>
      </c>
      <c r="E10176" t="s">
        <v>12208</v>
      </c>
      <c r="F10176" t="s">
        <v>4074</v>
      </c>
      <c r="G10176" t="s">
        <v>399</v>
      </c>
      <c r="H10176">
        <v>550</v>
      </c>
      <c r="J10176" t="s">
        <v>22634</v>
      </c>
      <c r="K10176" s="132" t="str">
        <f>IFERROR(IFERROR(INDEX(Кат!$O:$O,MATCH($C10176,Кат!$I:$I,0)),INDEX(Торг!$L:$L,MATCH($C10176,Торг!$I:$I,0))),"")</f>
        <v/>
      </c>
      <c r="L10176" s="132" t="str">
        <f>IFERROR(IFERROR(INDEX(Кат!$A:$A,MATCH($C10176,Кат!$I:$I,0)),INDEX(Торг!$A:$A,MATCH($C10176,Торг!$I:$I,0))),"")</f>
        <v/>
      </c>
      <c r="M10176" s="132" t="str">
        <f>IFERROR(IFERROR(INDEX(Кат!$B:$B,MATCH($C10176,Кат!$I:$I,0)),INDEX(Торг!$B:$B,MATCH($C10176,Торг!$I:$I,0))),"")</f>
        <v/>
      </c>
      <c r="N10176" s="132" t="str">
        <f t="shared" si="158"/>
        <v>РЕМКОМ RK03018</v>
      </c>
      <c r="O10176" s="132" t="str">
        <f>IFERROR(IFERROR(INDEX(Кат!$B:$B,MATCH($N10176,Кат!$I:$I,0)),INDEX(Торг!$B:$B,MATCH($N10176,Торг!$I:$I,0))),"")</f>
        <v/>
      </c>
    </row>
    <row r="10177" spans="1:15">
      <c r="A10177" t="s">
        <v>21742</v>
      </c>
      <c r="C10177" s="191" t="s">
        <v>12209</v>
      </c>
      <c r="E10177" t="s">
        <v>12210</v>
      </c>
      <c r="F10177" t="s">
        <v>4074</v>
      </c>
      <c r="G10177" t="s">
        <v>399</v>
      </c>
      <c r="H10177">
        <v>550</v>
      </c>
      <c r="J10177" t="s">
        <v>22634</v>
      </c>
      <c r="K10177" s="132" t="str">
        <f>IFERROR(IFERROR(INDEX(Кат!$O:$O,MATCH($C10177,Кат!$I:$I,0)),INDEX(Торг!$L:$L,MATCH($C10177,Торг!$I:$I,0))),"")</f>
        <v/>
      </c>
      <c r="L10177" s="132" t="str">
        <f>IFERROR(IFERROR(INDEX(Кат!$A:$A,MATCH($C10177,Кат!$I:$I,0)),INDEX(Торг!$A:$A,MATCH($C10177,Торг!$I:$I,0))),"")</f>
        <v/>
      </c>
      <c r="M10177" s="132" t="str">
        <f>IFERROR(IFERROR(INDEX(Кат!$B:$B,MATCH($C10177,Кат!$I:$I,0)),INDEX(Торг!$B:$B,MATCH($C10177,Торг!$I:$I,0))),"")</f>
        <v/>
      </c>
      <c r="N10177" s="132" t="str">
        <f t="shared" si="158"/>
        <v>РЕМКОМ RK03017</v>
      </c>
      <c r="O10177" s="132" t="str">
        <f>IFERROR(IFERROR(INDEX(Кат!$B:$B,MATCH($N10177,Кат!$I:$I,0)),INDEX(Торг!$B:$B,MATCH($N10177,Торг!$I:$I,0))),"")</f>
        <v/>
      </c>
    </row>
    <row r="10178" spans="1:15">
      <c r="A10178" t="s">
        <v>27510</v>
      </c>
      <c r="C10178" s="191" t="s">
        <v>27511</v>
      </c>
      <c r="E10178" t="s">
        <v>27512</v>
      </c>
      <c r="F10178" t="s">
        <v>4074</v>
      </c>
      <c r="G10178" t="s">
        <v>399</v>
      </c>
      <c r="H10178">
        <v>400</v>
      </c>
      <c r="J10178" t="s">
        <v>22634</v>
      </c>
      <c r="K10178" s="132" t="str">
        <f>IFERROR(IFERROR(INDEX(Кат!$O:$O,MATCH($C10178,Кат!$I:$I,0)),INDEX(Торг!$L:$L,MATCH($C10178,Торг!$I:$I,0))),"")</f>
        <v/>
      </c>
      <c r="L10178" s="132" t="str">
        <f>IFERROR(IFERROR(INDEX(Кат!$A:$A,MATCH($C10178,Кат!$I:$I,0)),INDEX(Торг!$A:$A,MATCH($C10178,Торг!$I:$I,0))),"")</f>
        <v/>
      </c>
      <c r="M10178" s="132" t="str">
        <f>IFERROR(IFERROR(INDEX(Кат!$B:$B,MATCH($C10178,Кат!$I:$I,0)),INDEX(Торг!$B:$B,MATCH($C10178,Торг!$I:$I,0))),"")</f>
        <v/>
      </c>
      <c r="N10178" s="132" t="str">
        <f t="shared" si="158"/>
        <v>РЕМКОМ RK03070</v>
      </c>
      <c r="O10178" s="132" t="str">
        <f>IFERROR(IFERROR(INDEX(Кат!$B:$B,MATCH($N10178,Кат!$I:$I,0)),INDEX(Торг!$B:$B,MATCH($N10178,Торг!$I:$I,0))),"")</f>
        <v/>
      </c>
    </row>
    <row r="10179" spans="1:15">
      <c r="A10179" t="s">
        <v>21743</v>
      </c>
      <c r="C10179" s="191" t="s">
        <v>12211</v>
      </c>
      <c r="E10179" t="s">
        <v>12212</v>
      </c>
      <c r="F10179" t="s">
        <v>4074</v>
      </c>
      <c r="G10179" t="s">
        <v>399</v>
      </c>
      <c r="H10179">
        <v>300</v>
      </c>
      <c r="J10179" t="s">
        <v>22634</v>
      </c>
      <c r="K10179" s="132" t="str">
        <f>IFERROR(IFERROR(INDEX(Кат!$O:$O,MATCH($C10179,Кат!$I:$I,0)),INDEX(Торг!$L:$L,MATCH($C10179,Торг!$I:$I,0))),"")</f>
        <v/>
      </c>
      <c r="L10179" s="132" t="str">
        <f>IFERROR(IFERROR(INDEX(Кат!$A:$A,MATCH($C10179,Кат!$I:$I,0)),INDEX(Торг!$A:$A,MATCH($C10179,Торг!$I:$I,0))),"")</f>
        <v/>
      </c>
      <c r="M10179" s="132" t="str">
        <f>IFERROR(IFERROR(INDEX(Кат!$B:$B,MATCH($C10179,Кат!$I:$I,0)),INDEX(Торг!$B:$B,MATCH($C10179,Торг!$I:$I,0))),"")</f>
        <v/>
      </c>
      <c r="N10179" s="132" t="str">
        <f t="shared" si="158"/>
        <v>РЕМКОМ RK03021</v>
      </c>
      <c r="O10179" s="132" t="str">
        <f>IFERROR(IFERROR(INDEX(Кат!$B:$B,MATCH($N10179,Кат!$I:$I,0)),INDEX(Торг!$B:$B,MATCH($N10179,Торг!$I:$I,0))),"")</f>
        <v/>
      </c>
    </row>
    <row r="10180" spans="1:15">
      <c r="A10180" t="s">
        <v>21744</v>
      </c>
      <c r="C10180" s="191" t="s">
        <v>4089</v>
      </c>
      <c r="E10180" t="s">
        <v>4090</v>
      </c>
      <c r="F10180" t="s">
        <v>4074</v>
      </c>
      <c r="G10180" t="s">
        <v>399</v>
      </c>
      <c r="H10180">
        <v>300</v>
      </c>
      <c r="J10180" t="s">
        <v>22634</v>
      </c>
      <c r="K10180" s="132" t="str">
        <f>IFERROR(IFERROR(INDEX(Кат!$O:$O,MATCH($C10180,Кат!$I:$I,0)),INDEX(Торг!$L:$L,MATCH($C10180,Торг!$I:$I,0))),"")</f>
        <v/>
      </c>
      <c r="L10180" s="132" t="str">
        <f>IFERROR(IFERROR(INDEX(Кат!$A:$A,MATCH($C10180,Кат!$I:$I,0)),INDEX(Торг!$A:$A,MATCH($C10180,Торг!$I:$I,0))),"")</f>
        <v/>
      </c>
      <c r="M10180" s="132" t="str">
        <f>IFERROR(IFERROR(INDEX(Кат!$B:$B,MATCH($C10180,Кат!$I:$I,0)),INDEX(Торг!$B:$B,MATCH($C10180,Торг!$I:$I,0))),"")</f>
        <v/>
      </c>
      <c r="N10180" s="132" t="str">
        <f t="shared" si="158"/>
        <v>РЕМКОМ RK03020</v>
      </c>
      <c r="O10180" s="132" t="str">
        <f>IFERROR(IFERROR(INDEX(Кат!$B:$B,MATCH($N10180,Кат!$I:$I,0)),INDEX(Торг!$B:$B,MATCH($N10180,Торг!$I:$I,0))),"")</f>
        <v/>
      </c>
    </row>
    <row r="10181" spans="1:15">
      <c r="A10181" t="s">
        <v>21745</v>
      </c>
      <c r="C10181" s="191" t="s">
        <v>12213</v>
      </c>
      <c r="E10181" t="s">
        <v>12214</v>
      </c>
      <c r="F10181" t="s">
        <v>4074</v>
      </c>
      <c r="G10181" t="s">
        <v>399</v>
      </c>
      <c r="H10181">
        <v>300</v>
      </c>
      <c r="J10181" t="s">
        <v>22634</v>
      </c>
      <c r="K10181" s="132" t="str">
        <f>IFERROR(IFERROR(INDEX(Кат!$O:$O,MATCH($C10181,Кат!$I:$I,0)),INDEX(Торг!$L:$L,MATCH($C10181,Торг!$I:$I,0))),"")</f>
        <v/>
      </c>
      <c r="L10181" s="132" t="str">
        <f>IFERROR(IFERROR(INDEX(Кат!$A:$A,MATCH($C10181,Кат!$I:$I,0)),INDEX(Торг!$A:$A,MATCH($C10181,Торг!$I:$I,0))),"")</f>
        <v/>
      </c>
      <c r="M10181" s="132" t="str">
        <f>IFERROR(IFERROR(INDEX(Кат!$B:$B,MATCH($C10181,Кат!$I:$I,0)),INDEX(Торг!$B:$B,MATCH($C10181,Торг!$I:$I,0))),"")</f>
        <v/>
      </c>
      <c r="N10181" s="132" t="str">
        <f t="shared" si="158"/>
        <v>РЕМКОМ RK03023</v>
      </c>
      <c r="O10181" s="132" t="str">
        <f>IFERROR(IFERROR(INDEX(Кат!$B:$B,MATCH($N10181,Кат!$I:$I,0)),INDEX(Торг!$B:$B,MATCH($N10181,Торг!$I:$I,0))),"")</f>
        <v/>
      </c>
    </row>
    <row r="10182" spans="1:15">
      <c r="A10182" t="s">
        <v>21746</v>
      </c>
      <c r="C10182" s="191" t="s">
        <v>4091</v>
      </c>
      <c r="E10182" t="s">
        <v>4092</v>
      </c>
      <c r="F10182" t="s">
        <v>4074</v>
      </c>
      <c r="G10182" t="s">
        <v>399</v>
      </c>
      <c r="H10182">
        <v>340</v>
      </c>
      <c r="J10182" t="s">
        <v>22634</v>
      </c>
      <c r="K10182" s="132" t="str">
        <f>IFERROR(IFERROR(INDEX(Кат!$O:$O,MATCH($C10182,Кат!$I:$I,0)),INDEX(Торг!$L:$L,MATCH($C10182,Торг!$I:$I,0))),"")</f>
        <v/>
      </c>
      <c r="L10182" s="132" t="str">
        <f>IFERROR(IFERROR(INDEX(Кат!$A:$A,MATCH($C10182,Кат!$I:$I,0)),INDEX(Торг!$A:$A,MATCH($C10182,Торг!$I:$I,0))),"")</f>
        <v/>
      </c>
      <c r="M10182" s="132" t="str">
        <f>IFERROR(IFERROR(INDEX(Кат!$B:$B,MATCH($C10182,Кат!$I:$I,0)),INDEX(Торг!$B:$B,MATCH($C10182,Торг!$I:$I,0))),"")</f>
        <v/>
      </c>
      <c r="N10182" s="132" t="str">
        <f t="shared" si="158"/>
        <v>РЕМКОМ RK03022</v>
      </c>
      <c r="O10182" s="132" t="str">
        <f>IFERROR(IFERROR(INDEX(Кат!$B:$B,MATCH($N10182,Кат!$I:$I,0)),INDEX(Торг!$B:$B,MATCH($N10182,Торг!$I:$I,0))),"")</f>
        <v/>
      </c>
    </row>
    <row r="10183" spans="1:15">
      <c r="A10183" t="s">
        <v>21747</v>
      </c>
      <c r="C10183" s="191" t="s">
        <v>12215</v>
      </c>
      <c r="E10183" t="s">
        <v>12216</v>
      </c>
      <c r="F10183" t="s">
        <v>4074</v>
      </c>
      <c r="G10183" t="s">
        <v>399</v>
      </c>
      <c r="H10183">
        <v>480</v>
      </c>
      <c r="J10183" t="s">
        <v>22634</v>
      </c>
      <c r="K10183" s="132" t="str">
        <f>IFERROR(IFERROR(INDEX(Кат!$O:$O,MATCH($C10183,Кат!$I:$I,0)),INDEX(Торг!$L:$L,MATCH($C10183,Торг!$I:$I,0))),"")</f>
        <v/>
      </c>
      <c r="L10183" s="132" t="str">
        <f>IFERROR(IFERROR(INDEX(Кат!$A:$A,MATCH($C10183,Кат!$I:$I,0)),INDEX(Торг!$A:$A,MATCH($C10183,Торг!$I:$I,0))),"")</f>
        <v/>
      </c>
      <c r="M10183" s="132" t="str">
        <f>IFERROR(IFERROR(INDEX(Кат!$B:$B,MATCH($C10183,Кат!$I:$I,0)),INDEX(Торг!$B:$B,MATCH($C10183,Торг!$I:$I,0))),"")</f>
        <v/>
      </c>
      <c r="N10183" s="132" t="str">
        <f t="shared" si="158"/>
        <v>РЕМКОМ RK03035</v>
      </c>
      <c r="O10183" s="132" t="str">
        <f>IFERROR(IFERROR(INDEX(Кат!$B:$B,MATCH($N10183,Кат!$I:$I,0)),INDEX(Торг!$B:$B,MATCH($N10183,Торг!$I:$I,0))),"")</f>
        <v/>
      </c>
    </row>
    <row r="10184" spans="1:15">
      <c r="A10184" t="s">
        <v>21748</v>
      </c>
      <c r="C10184" s="191" t="s">
        <v>12217</v>
      </c>
      <c r="E10184" t="s">
        <v>12218</v>
      </c>
      <c r="F10184" t="s">
        <v>4074</v>
      </c>
      <c r="G10184" t="s">
        <v>399</v>
      </c>
      <c r="H10184">
        <v>450</v>
      </c>
      <c r="J10184" t="s">
        <v>22634</v>
      </c>
      <c r="K10184" s="132" t="str">
        <f>IFERROR(IFERROR(INDEX(Кат!$O:$O,MATCH($C10184,Кат!$I:$I,0)),INDEX(Торг!$L:$L,MATCH($C10184,Торг!$I:$I,0))),"")</f>
        <v/>
      </c>
      <c r="L10184" s="132" t="str">
        <f>IFERROR(IFERROR(INDEX(Кат!$A:$A,MATCH($C10184,Кат!$I:$I,0)),INDEX(Торг!$A:$A,MATCH($C10184,Торг!$I:$I,0))),"")</f>
        <v/>
      </c>
      <c r="M10184" s="132" t="str">
        <f>IFERROR(IFERROR(INDEX(Кат!$B:$B,MATCH($C10184,Кат!$I:$I,0)),INDEX(Торг!$B:$B,MATCH($C10184,Торг!$I:$I,0))),"")</f>
        <v/>
      </c>
      <c r="N10184" s="132" t="str">
        <f t="shared" ref="N10184:N10247" si="159">_xlfn.CONCAT(F10184," ",C10184)</f>
        <v>РЕМКОМ RK03034</v>
      </c>
      <c r="O10184" s="132" t="str">
        <f>IFERROR(IFERROR(INDEX(Кат!$B:$B,MATCH($N10184,Кат!$I:$I,0)),INDEX(Торг!$B:$B,MATCH($N10184,Торг!$I:$I,0))),"")</f>
        <v/>
      </c>
    </row>
    <row r="10185" spans="1:15">
      <c r="A10185" t="s">
        <v>21749</v>
      </c>
      <c r="C10185" s="191" t="s">
        <v>12219</v>
      </c>
      <c r="E10185" t="s">
        <v>12220</v>
      </c>
      <c r="F10185" t="s">
        <v>4074</v>
      </c>
      <c r="G10185" t="s">
        <v>399</v>
      </c>
      <c r="H10185">
        <v>480</v>
      </c>
      <c r="J10185" t="s">
        <v>22634</v>
      </c>
      <c r="K10185" s="132" t="str">
        <f>IFERROR(IFERROR(INDEX(Кат!$O:$O,MATCH($C10185,Кат!$I:$I,0)),INDEX(Торг!$L:$L,MATCH($C10185,Торг!$I:$I,0))),"")</f>
        <v/>
      </c>
      <c r="L10185" s="132" t="str">
        <f>IFERROR(IFERROR(INDEX(Кат!$A:$A,MATCH($C10185,Кат!$I:$I,0)),INDEX(Торг!$A:$A,MATCH($C10185,Торг!$I:$I,0))),"")</f>
        <v/>
      </c>
      <c r="M10185" s="132" t="str">
        <f>IFERROR(IFERROR(INDEX(Кат!$B:$B,MATCH($C10185,Кат!$I:$I,0)),INDEX(Торг!$B:$B,MATCH($C10185,Торг!$I:$I,0))),"")</f>
        <v/>
      </c>
      <c r="N10185" s="132" t="str">
        <f t="shared" si="159"/>
        <v>РЕМКОМ RK03037</v>
      </c>
      <c r="O10185" s="132" t="str">
        <f>IFERROR(IFERROR(INDEX(Кат!$B:$B,MATCH($N10185,Кат!$I:$I,0)),INDEX(Торг!$B:$B,MATCH($N10185,Торг!$I:$I,0))),"")</f>
        <v/>
      </c>
    </row>
    <row r="10186" spans="1:15">
      <c r="A10186" t="s">
        <v>21750</v>
      </c>
      <c r="C10186" s="191" t="s">
        <v>12221</v>
      </c>
      <c r="E10186" t="s">
        <v>12222</v>
      </c>
      <c r="F10186" t="s">
        <v>4074</v>
      </c>
      <c r="G10186" t="s">
        <v>375</v>
      </c>
      <c r="H10186">
        <v>130</v>
      </c>
      <c r="J10186" t="s">
        <v>22634</v>
      </c>
      <c r="K10186" s="132" t="str">
        <f>IFERROR(IFERROR(INDEX(Кат!$O:$O,MATCH($C10186,Кат!$I:$I,0)),INDEX(Торг!$L:$L,MATCH($C10186,Торг!$I:$I,0))),"")</f>
        <v/>
      </c>
      <c r="L10186" s="132" t="str">
        <f>IFERROR(IFERROR(INDEX(Кат!$A:$A,MATCH($C10186,Кат!$I:$I,0)),INDEX(Торг!$A:$A,MATCH($C10186,Торг!$I:$I,0))),"")</f>
        <v/>
      </c>
      <c r="M10186" s="132" t="str">
        <f>IFERROR(IFERROR(INDEX(Кат!$B:$B,MATCH($C10186,Кат!$I:$I,0)),INDEX(Торг!$B:$B,MATCH($C10186,Торг!$I:$I,0))),"")</f>
        <v/>
      </c>
      <c r="N10186" s="132" t="str">
        <f t="shared" si="159"/>
        <v>РЕМКОМ RK03033</v>
      </c>
      <c r="O10186" s="132" t="str">
        <f>IFERROR(IFERROR(INDEX(Кат!$B:$B,MATCH($N10186,Кат!$I:$I,0)),INDEX(Торг!$B:$B,MATCH($N10186,Торг!$I:$I,0))),"")</f>
        <v/>
      </c>
    </row>
    <row r="10187" spans="1:15">
      <c r="A10187" t="s">
        <v>21751</v>
      </c>
      <c r="C10187" s="191" t="s">
        <v>12223</v>
      </c>
      <c r="E10187" t="s">
        <v>12224</v>
      </c>
      <c r="F10187" t="s">
        <v>4074</v>
      </c>
      <c r="G10187" t="s">
        <v>399</v>
      </c>
      <c r="H10187">
        <v>120</v>
      </c>
      <c r="J10187" t="s">
        <v>22634</v>
      </c>
      <c r="K10187" s="132" t="str">
        <f>IFERROR(IFERROR(INDEX(Кат!$O:$O,MATCH($C10187,Кат!$I:$I,0)),INDEX(Торг!$L:$L,MATCH($C10187,Торг!$I:$I,0))),"")</f>
        <v/>
      </c>
      <c r="L10187" s="132" t="str">
        <f>IFERROR(IFERROR(INDEX(Кат!$A:$A,MATCH($C10187,Кат!$I:$I,0)),INDEX(Торг!$A:$A,MATCH($C10187,Торг!$I:$I,0))),"")</f>
        <v/>
      </c>
      <c r="M10187" s="132" t="str">
        <f>IFERROR(IFERROR(INDEX(Кат!$B:$B,MATCH($C10187,Кат!$I:$I,0)),INDEX(Торг!$B:$B,MATCH($C10187,Торг!$I:$I,0))),"")</f>
        <v/>
      </c>
      <c r="N10187" s="132" t="str">
        <f t="shared" si="159"/>
        <v>РЕМКОМ RK03028</v>
      </c>
      <c r="O10187" s="132" t="str">
        <f>IFERROR(IFERROR(INDEX(Кат!$B:$B,MATCH($N10187,Кат!$I:$I,0)),INDEX(Торг!$B:$B,MATCH($N10187,Торг!$I:$I,0))),"")</f>
        <v/>
      </c>
    </row>
    <row r="10188" spans="1:15">
      <c r="A10188" t="s">
        <v>21752</v>
      </c>
      <c r="C10188" s="191" t="s">
        <v>12225</v>
      </c>
      <c r="E10188" t="s">
        <v>12226</v>
      </c>
      <c r="F10188" t="s">
        <v>4074</v>
      </c>
      <c r="G10188" t="s">
        <v>399</v>
      </c>
      <c r="H10188">
        <v>110</v>
      </c>
      <c r="J10188" t="s">
        <v>22634</v>
      </c>
      <c r="K10188" s="132" t="str">
        <f>IFERROR(IFERROR(INDEX(Кат!$O:$O,MATCH($C10188,Кат!$I:$I,0)),INDEX(Торг!$L:$L,MATCH($C10188,Торг!$I:$I,0))),"")</f>
        <v/>
      </c>
      <c r="L10188" s="132" t="str">
        <f>IFERROR(IFERROR(INDEX(Кат!$A:$A,MATCH($C10188,Кат!$I:$I,0)),INDEX(Торг!$A:$A,MATCH($C10188,Торг!$I:$I,0))),"")</f>
        <v/>
      </c>
      <c r="M10188" s="132" t="str">
        <f>IFERROR(IFERROR(INDEX(Кат!$B:$B,MATCH($C10188,Кат!$I:$I,0)),INDEX(Торг!$B:$B,MATCH($C10188,Торг!$I:$I,0))),"")</f>
        <v/>
      </c>
      <c r="N10188" s="132" t="str">
        <f t="shared" si="159"/>
        <v>РЕМКОМ RK03027</v>
      </c>
      <c r="O10188" s="132" t="str">
        <f>IFERROR(IFERROR(INDEX(Кат!$B:$B,MATCH($N10188,Кат!$I:$I,0)),INDEX(Торг!$B:$B,MATCH($N10188,Торг!$I:$I,0))),"")</f>
        <v/>
      </c>
    </row>
    <row r="10189" spans="1:15">
      <c r="A10189" t="s">
        <v>21753</v>
      </c>
      <c r="C10189" s="191" t="s">
        <v>12227</v>
      </c>
      <c r="E10189" t="s">
        <v>12228</v>
      </c>
      <c r="F10189" t="s">
        <v>4074</v>
      </c>
      <c r="G10189" t="s">
        <v>399</v>
      </c>
      <c r="H10189">
        <v>110</v>
      </c>
      <c r="J10189" t="s">
        <v>22634</v>
      </c>
      <c r="K10189" s="132" t="str">
        <f>IFERROR(IFERROR(INDEX(Кат!$O:$O,MATCH($C10189,Кат!$I:$I,0)),INDEX(Торг!$L:$L,MATCH($C10189,Торг!$I:$I,0))),"")</f>
        <v/>
      </c>
      <c r="L10189" s="132" t="str">
        <f>IFERROR(IFERROR(INDEX(Кат!$A:$A,MATCH($C10189,Кат!$I:$I,0)),INDEX(Торг!$A:$A,MATCH($C10189,Торг!$I:$I,0))),"")</f>
        <v/>
      </c>
      <c r="M10189" s="132" t="str">
        <f>IFERROR(IFERROR(INDEX(Кат!$B:$B,MATCH($C10189,Кат!$I:$I,0)),INDEX(Торг!$B:$B,MATCH($C10189,Торг!$I:$I,0))),"")</f>
        <v/>
      </c>
      <c r="N10189" s="132" t="str">
        <f t="shared" si="159"/>
        <v>РЕМКОМ RK03025</v>
      </c>
      <c r="O10189" s="132" t="str">
        <f>IFERROR(IFERROR(INDEX(Кат!$B:$B,MATCH($N10189,Кат!$I:$I,0)),INDEX(Торг!$B:$B,MATCH($N10189,Торг!$I:$I,0))),"")</f>
        <v/>
      </c>
    </row>
    <row r="10190" spans="1:15">
      <c r="A10190" t="s">
        <v>21754</v>
      </c>
      <c r="C10190" s="191" t="s">
        <v>12229</v>
      </c>
      <c r="E10190" t="s">
        <v>12230</v>
      </c>
      <c r="F10190" t="s">
        <v>4074</v>
      </c>
      <c r="G10190" t="s">
        <v>399</v>
      </c>
      <c r="H10190">
        <v>110</v>
      </c>
      <c r="J10190" t="s">
        <v>22634</v>
      </c>
      <c r="K10190" s="132" t="str">
        <f>IFERROR(IFERROR(INDEX(Кат!$O:$O,MATCH($C10190,Кат!$I:$I,0)),INDEX(Торг!$L:$L,MATCH($C10190,Торг!$I:$I,0))),"")</f>
        <v/>
      </c>
      <c r="L10190" s="132" t="str">
        <f>IFERROR(IFERROR(INDEX(Кат!$A:$A,MATCH($C10190,Кат!$I:$I,0)),INDEX(Торг!$A:$A,MATCH($C10190,Торг!$I:$I,0))),"")</f>
        <v/>
      </c>
      <c r="M10190" s="132" t="str">
        <f>IFERROR(IFERROR(INDEX(Кат!$B:$B,MATCH($C10190,Кат!$I:$I,0)),INDEX(Торг!$B:$B,MATCH($C10190,Торг!$I:$I,0))),"")</f>
        <v/>
      </c>
      <c r="N10190" s="132" t="str">
        <f t="shared" si="159"/>
        <v>РЕМКОМ RK03026</v>
      </c>
      <c r="O10190" s="132" t="str">
        <f>IFERROR(IFERROR(INDEX(Кат!$B:$B,MATCH($N10190,Кат!$I:$I,0)),INDEX(Торг!$B:$B,MATCH($N10190,Торг!$I:$I,0))),"")</f>
        <v/>
      </c>
    </row>
    <row r="10191" spans="1:15">
      <c r="A10191" t="s">
        <v>21755</v>
      </c>
      <c r="C10191" s="191" t="s">
        <v>12231</v>
      </c>
      <c r="E10191" t="s">
        <v>12232</v>
      </c>
      <c r="F10191" t="s">
        <v>4074</v>
      </c>
      <c r="G10191" t="s">
        <v>375</v>
      </c>
      <c r="H10191">
        <v>450</v>
      </c>
      <c r="J10191" t="s">
        <v>22634</v>
      </c>
      <c r="K10191" s="132" t="str">
        <f>IFERROR(IFERROR(INDEX(Кат!$O:$O,MATCH($C10191,Кат!$I:$I,0)),INDEX(Торг!$L:$L,MATCH($C10191,Торг!$I:$I,0))),"")</f>
        <v/>
      </c>
      <c r="L10191" s="132" t="str">
        <f>IFERROR(IFERROR(INDEX(Кат!$A:$A,MATCH($C10191,Кат!$I:$I,0)),INDEX(Торг!$A:$A,MATCH($C10191,Торг!$I:$I,0))),"")</f>
        <v/>
      </c>
      <c r="M10191" s="132" t="str">
        <f>IFERROR(IFERROR(INDEX(Кат!$B:$B,MATCH($C10191,Кат!$I:$I,0)),INDEX(Торг!$B:$B,MATCH($C10191,Торг!$I:$I,0))),"")</f>
        <v/>
      </c>
      <c r="N10191" s="132" t="str">
        <f t="shared" si="159"/>
        <v>РЕМКОМ RK03032</v>
      </c>
      <c r="O10191" s="132" t="str">
        <f>IFERROR(IFERROR(INDEX(Кат!$B:$B,MATCH($N10191,Кат!$I:$I,0)),INDEX(Торг!$B:$B,MATCH($N10191,Торг!$I:$I,0))),"")</f>
        <v/>
      </c>
    </row>
    <row r="10192" spans="1:15">
      <c r="A10192" t="s">
        <v>21756</v>
      </c>
      <c r="C10192" s="191" t="s">
        <v>12233</v>
      </c>
      <c r="E10192" t="s">
        <v>12234</v>
      </c>
      <c r="F10192" t="s">
        <v>4074</v>
      </c>
      <c r="G10192" t="s">
        <v>375</v>
      </c>
      <c r="H10192">
        <v>85</v>
      </c>
      <c r="J10192" t="s">
        <v>22634</v>
      </c>
      <c r="K10192" s="132" t="str">
        <f>IFERROR(IFERROR(INDEX(Кат!$O:$O,MATCH($C10192,Кат!$I:$I,0)),INDEX(Торг!$L:$L,MATCH($C10192,Торг!$I:$I,0))),"")</f>
        <v/>
      </c>
      <c r="L10192" s="132" t="str">
        <f>IFERROR(IFERROR(INDEX(Кат!$A:$A,MATCH($C10192,Кат!$I:$I,0)),INDEX(Торг!$A:$A,MATCH($C10192,Торг!$I:$I,0))),"")</f>
        <v/>
      </c>
      <c r="M10192" s="132" t="str">
        <f>IFERROR(IFERROR(INDEX(Кат!$B:$B,MATCH($C10192,Кат!$I:$I,0)),INDEX(Торг!$B:$B,MATCH($C10192,Торг!$I:$I,0))),"")</f>
        <v/>
      </c>
      <c r="N10192" s="132" t="str">
        <f t="shared" si="159"/>
        <v>РЕМКОМ RK03031</v>
      </c>
      <c r="O10192" s="132" t="str">
        <f>IFERROR(IFERROR(INDEX(Кат!$B:$B,MATCH($N10192,Кат!$I:$I,0)),INDEX(Торг!$B:$B,MATCH($N10192,Торг!$I:$I,0))),"")</f>
        <v/>
      </c>
    </row>
    <row r="10193" spans="1:15">
      <c r="A10193" t="s">
        <v>21757</v>
      </c>
      <c r="C10193" s="191" t="s">
        <v>12235</v>
      </c>
      <c r="E10193" t="s">
        <v>12236</v>
      </c>
      <c r="F10193" t="s">
        <v>4074</v>
      </c>
      <c r="G10193" t="s">
        <v>399</v>
      </c>
      <c r="H10193">
        <v>290</v>
      </c>
      <c r="J10193" t="s">
        <v>22634</v>
      </c>
      <c r="K10193" s="132" t="str">
        <f>IFERROR(IFERROR(INDEX(Кат!$O:$O,MATCH($C10193,Кат!$I:$I,0)),INDEX(Торг!$L:$L,MATCH($C10193,Торг!$I:$I,0))),"")</f>
        <v/>
      </c>
      <c r="L10193" s="132" t="str">
        <f>IFERROR(IFERROR(INDEX(Кат!$A:$A,MATCH($C10193,Кат!$I:$I,0)),INDEX(Торг!$A:$A,MATCH($C10193,Торг!$I:$I,0))),"")</f>
        <v/>
      </c>
      <c r="M10193" s="132" t="str">
        <f>IFERROR(IFERROR(INDEX(Кат!$B:$B,MATCH($C10193,Кат!$I:$I,0)),INDEX(Торг!$B:$B,MATCH($C10193,Торг!$I:$I,0))),"")</f>
        <v/>
      </c>
      <c r="N10193" s="132" t="str">
        <f t="shared" si="159"/>
        <v>РЕМКОМ RK03029</v>
      </c>
      <c r="O10193" s="132" t="str">
        <f>IFERROR(IFERROR(INDEX(Кат!$B:$B,MATCH($N10193,Кат!$I:$I,0)),INDEX(Торг!$B:$B,MATCH($N10193,Торг!$I:$I,0))),"")</f>
        <v/>
      </c>
    </row>
    <row r="10194" spans="1:15">
      <c r="A10194" t="s">
        <v>21758</v>
      </c>
      <c r="C10194" s="191" t="s">
        <v>12237</v>
      </c>
      <c r="E10194" t="s">
        <v>12238</v>
      </c>
      <c r="F10194" t="s">
        <v>4074</v>
      </c>
      <c r="G10194" t="s">
        <v>399</v>
      </c>
      <c r="H10194">
        <v>480</v>
      </c>
      <c r="J10194" t="s">
        <v>22634</v>
      </c>
      <c r="K10194" s="132" t="str">
        <f>IFERROR(IFERROR(INDEX(Кат!$O:$O,MATCH($C10194,Кат!$I:$I,0)),INDEX(Торг!$L:$L,MATCH($C10194,Торг!$I:$I,0))),"")</f>
        <v/>
      </c>
      <c r="L10194" s="132" t="str">
        <f>IFERROR(IFERROR(INDEX(Кат!$A:$A,MATCH($C10194,Кат!$I:$I,0)),INDEX(Торг!$A:$A,MATCH($C10194,Торг!$I:$I,0))),"")</f>
        <v/>
      </c>
      <c r="M10194" s="132" t="str">
        <f>IFERROR(IFERROR(INDEX(Кат!$B:$B,MATCH($C10194,Кат!$I:$I,0)),INDEX(Торг!$B:$B,MATCH($C10194,Торг!$I:$I,0))),"")</f>
        <v/>
      </c>
      <c r="N10194" s="132" t="str">
        <f t="shared" si="159"/>
        <v>РЕМКОМ RK03001</v>
      </c>
      <c r="O10194" s="132" t="str">
        <f>IFERROR(IFERROR(INDEX(Кат!$B:$B,MATCH($N10194,Кат!$I:$I,0)),INDEX(Торг!$B:$B,MATCH($N10194,Торг!$I:$I,0))),"")</f>
        <v/>
      </c>
    </row>
    <row r="10195" spans="1:15">
      <c r="A10195" t="s">
        <v>21759</v>
      </c>
      <c r="C10195" s="191" t="s">
        <v>12239</v>
      </c>
      <c r="E10195" t="s">
        <v>12240</v>
      </c>
      <c r="F10195" t="s">
        <v>4074</v>
      </c>
      <c r="G10195" t="s">
        <v>399</v>
      </c>
      <c r="H10195">
        <v>720</v>
      </c>
      <c r="J10195" t="s">
        <v>22634</v>
      </c>
      <c r="K10195" s="132" t="str">
        <f>IFERROR(IFERROR(INDEX(Кат!$O:$O,MATCH($C10195,Кат!$I:$I,0)),INDEX(Торг!$L:$L,MATCH($C10195,Торг!$I:$I,0))),"")</f>
        <v/>
      </c>
      <c r="L10195" s="132" t="str">
        <f>IFERROR(IFERROR(INDEX(Кат!$A:$A,MATCH($C10195,Кат!$I:$I,0)),INDEX(Торг!$A:$A,MATCH($C10195,Торг!$I:$I,0))),"")</f>
        <v/>
      </c>
      <c r="M10195" s="132" t="str">
        <f>IFERROR(IFERROR(INDEX(Кат!$B:$B,MATCH($C10195,Кат!$I:$I,0)),INDEX(Торг!$B:$B,MATCH($C10195,Торг!$I:$I,0))),"")</f>
        <v/>
      </c>
      <c r="N10195" s="132" t="str">
        <f t="shared" si="159"/>
        <v>РЕМКОМ RK03069</v>
      </c>
      <c r="O10195" s="132" t="str">
        <f>IFERROR(IFERROR(INDEX(Кат!$B:$B,MATCH($N10195,Кат!$I:$I,0)),INDEX(Торг!$B:$B,MATCH($N10195,Торг!$I:$I,0))),"")</f>
        <v/>
      </c>
    </row>
    <row r="10196" spans="1:15">
      <c r="A10196" t="s">
        <v>24837</v>
      </c>
      <c r="C10196" s="191"/>
      <c r="E10196" t="s">
        <v>23758</v>
      </c>
      <c r="J10196" t="s">
        <v>22634</v>
      </c>
      <c r="K10196" s="132" t="str">
        <f>IFERROR(IFERROR(INDEX(Кат!$O:$O,MATCH($C10196,Кат!$I:$I,0)),INDEX(Торг!$L:$L,MATCH($C10196,Торг!$I:$I,0))),"")</f>
        <v/>
      </c>
      <c r="L10196" s="132" t="str">
        <f>IFERROR(IFERROR(INDEX(Кат!$A:$A,MATCH($C10196,Кат!$I:$I,0)),INDEX(Торг!$A:$A,MATCH($C10196,Торг!$I:$I,0))),"")</f>
        <v/>
      </c>
      <c r="M10196" s="132" t="str">
        <f>IFERROR(IFERROR(INDEX(Кат!$B:$B,MATCH($C10196,Кат!$I:$I,0)),INDEX(Торг!$B:$B,MATCH($C10196,Торг!$I:$I,0))),"")</f>
        <v/>
      </c>
      <c r="N10196" s="132" t="str">
        <f t="shared" si="159"/>
        <v xml:space="preserve"> </v>
      </c>
      <c r="O10196" s="132" t="str">
        <f>IFERROR(IFERROR(INDEX(Кат!$B:$B,MATCH($N10196,Кат!$I:$I,0)),INDEX(Торг!$B:$B,MATCH($N10196,Торг!$I:$I,0))),"")</f>
        <v/>
      </c>
    </row>
    <row r="10197" spans="1:15">
      <c r="A10197" t="s">
        <v>21760</v>
      </c>
      <c r="C10197" s="191" t="s">
        <v>12241</v>
      </c>
      <c r="E10197" t="s">
        <v>12242</v>
      </c>
      <c r="F10197" t="s">
        <v>4074</v>
      </c>
      <c r="G10197" t="s">
        <v>399</v>
      </c>
      <c r="H10197">
        <v>240</v>
      </c>
      <c r="J10197" t="s">
        <v>22634</v>
      </c>
      <c r="K10197" s="132" t="str">
        <f>IFERROR(IFERROR(INDEX(Кат!$O:$O,MATCH($C10197,Кат!$I:$I,0)),INDEX(Торг!$L:$L,MATCH($C10197,Торг!$I:$I,0))),"")</f>
        <v/>
      </c>
      <c r="L10197" s="132" t="str">
        <f>IFERROR(IFERROR(INDEX(Кат!$A:$A,MATCH($C10197,Кат!$I:$I,0)),INDEX(Торг!$A:$A,MATCH($C10197,Торг!$I:$I,0))),"")</f>
        <v/>
      </c>
      <c r="M10197" s="132" t="str">
        <f>IFERROR(IFERROR(INDEX(Кат!$B:$B,MATCH($C10197,Кат!$I:$I,0)),INDEX(Торг!$B:$B,MATCH($C10197,Торг!$I:$I,0))),"")</f>
        <v/>
      </c>
      <c r="N10197" s="132" t="str">
        <f t="shared" si="159"/>
        <v>РЕМКОМ RK09038</v>
      </c>
      <c r="O10197" s="132" t="str">
        <f>IFERROR(IFERROR(INDEX(Кат!$B:$B,MATCH($N10197,Кат!$I:$I,0)),INDEX(Торг!$B:$B,MATCH($N10197,Торг!$I:$I,0))),"")</f>
        <v/>
      </c>
    </row>
    <row r="10198" spans="1:15">
      <c r="A10198" t="s">
        <v>21761</v>
      </c>
      <c r="C10198" s="191" t="s">
        <v>12243</v>
      </c>
      <c r="E10198" t="s">
        <v>12244</v>
      </c>
      <c r="F10198" t="s">
        <v>4074</v>
      </c>
      <c r="G10198" t="s">
        <v>399</v>
      </c>
      <c r="H10198">
        <v>240</v>
      </c>
      <c r="J10198" t="s">
        <v>22634</v>
      </c>
      <c r="K10198" s="132" t="str">
        <f>IFERROR(IFERROR(INDEX(Кат!$O:$O,MATCH($C10198,Кат!$I:$I,0)),INDEX(Торг!$L:$L,MATCH($C10198,Торг!$I:$I,0))),"")</f>
        <v/>
      </c>
      <c r="L10198" s="132" t="str">
        <f>IFERROR(IFERROR(INDEX(Кат!$A:$A,MATCH($C10198,Кат!$I:$I,0)),INDEX(Торг!$A:$A,MATCH($C10198,Торг!$I:$I,0))),"")</f>
        <v/>
      </c>
      <c r="M10198" s="132" t="str">
        <f>IFERROR(IFERROR(INDEX(Кат!$B:$B,MATCH($C10198,Кат!$I:$I,0)),INDEX(Торг!$B:$B,MATCH($C10198,Торг!$I:$I,0))),"")</f>
        <v/>
      </c>
      <c r="N10198" s="132" t="str">
        <f t="shared" si="159"/>
        <v>РЕМКОМ RK09040</v>
      </c>
      <c r="O10198" s="132" t="str">
        <f>IFERROR(IFERROR(INDEX(Кат!$B:$B,MATCH($N10198,Кат!$I:$I,0)),INDEX(Торг!$B:$B,MATCH($N10198,Торг!$I:$I,0))),"")</f>
        <v/>
      </c>
    </row>
    <row r="10199" spans="1:15">
      <c r="A10199" t="s">
        <v>21762</v>
      </c>
      <c r="C10199" s="191" t="s">
        <v>12245</v>
      </c>
      <c r="E10199" t="s">
        <v>12246</v>
      </c>
      <c r="F10199" t="s">
        <v>4074</v>
      </c>
      <c r="G10199" t="s">
        <v>399</v>
      </c>
      <c r="H10199">
        <v>240</v>
      </c>
      <c r="J10199" t="s">
        <v>22634</v>
      </c>
      <c r="K10199" s="132" t="str">
        <f>IFERROR(IFERROR(INDEX(Кат!$O:$O,MATCH($C10199,Кат!$I:$I,0)),INDEX(Торг!$L:$L,MATCH($C10199,Торг!$I:$I,0))),"")</f>
        <v/>
      </c>
      <c r="L10199" s="132" t="str">
        <f>IFERROR(IFERROR(INDEX(Кат!$A:$A,MATCH($C10199,Кат!$I:$I,0)),INDEX(Торг!$A:$A,MATCH($C10199,Торг!$I:$I,0))),"")</f>
        <v/>
      </c>
      <c r="M10199" s="132" t="str">
        <f>IFERROR(IFERROR(INDEX(Кат!$B:$B,MATCH($C10199,Кат!$I:$I,0)),INDEX(Торг!$B:$B,MATCH($C10199,Торг!$I:$I,0))),"")</f>
        <v/>
      </c>
      <c r="N10199" s="132" t="str">
        <f t="shared" si="159"/>
        <v>РЕМКОМ RK09039</v>
      </c>
      <c r="O10199" s="132" t="str">
        <f>IFERROR(IFERROR(INDEX(Кат!$B:$B,MATCH($N10199,Кат!$I:$I,0)),INDEX(Торг!$B:$B,MATCH($N10199,Торг!$I:$I,0))),"")</f>
        <v/>
      </c>
    </row>
    <row r="10200" spans="1:15">
      <c r="A10200" t="s">
        <v>21763</v>
      </c>
      <c r="C10200" s="191" t="s">
        <v>12247</v>
      </c>
      <c r="E10200" t="s">
        <v>12248</v>
      </c>
      <c r="F10200" t="s">
        <v>4074</v>
      </c>
      <c r="G10200" t="s">
        <v>399</v>
      </c>
      <c r="H10200">
        <v>240</v>
      </c>
      <c r="J10200" t="s">
        <v>22634</v>
      </c>
      <c r="K10200" s="132" t="str">
        <f>IFERROR(IFERROR(INDEX(Кат!$O:$O,MATCH($C10200,Кат!$I:$I,0)),INDEX(Торг!$L:$L,MATCH($C10200,Торг!$I:$I,0))),"")</f>
        <v/>
      </c>
      <c r="L10200" s="132" t="str">
        <f>IFERROR(IFERROR(INDEX(Кат!$A:$A,MATCH($C10200,Кат!$I:$I,0)),INDEX(Торг!$A:$A,MATCH($C10200,Торг!$I:$I,0))),"")</f>
        <v/>
      </c>
      <c r="M10200" s="132" t="str">
        <f>IFERROR(IFERROR(INDEX(Кат!$B:$B,MATCH($C10200,Кат!$I:$I,0)),INDEX(Торг!$B:$B,MATCH($C10200,Торг!$I:$I,0))),"")</f>
        <v/>
      </c>
      <c r="N10200" s="132" t="str">
        <f t="shared" si="159"/>
        <v>РЕМКОМ RK09041</v>
      </c>
      <c r="O10200" s="132" t="str">
        <f>IFERROR(IFERROR(INDEX(Кат!$B:$B,MATCH($N10200,Кат!$I:$I,0)),INDEX(Торг!$B:$B,MATCH($N10200,Торг!$I:$I,0))),"")</f>
        <v/>
      </c>
    </row>
    <row r="10201" spans="1:15">
      <c r="A10201" t="s">
        <v>21764</v>
      </c>
      <c r="C10201" s="191" t="s">
        <v>12249</v>
      </c>
      <c r="E10201" t="s">
        <v>12250</v>
      </c>
      <c r="F10201" t="s">
        <v>4074</v>
      </c>
      <c r="G10201" t="s">
        <v>399</v>
      </c>
      <c r="H10201">
        <v>1180</v>
      </c>
      <c r="J10201" t="s">
        <v>22634</v>
      </c>
      <c r="K10201" s="132" t="str">
        <f>IFERROR(IFERROR(INDEX(Кат!$O:$O,MATCH($C10201,Кат!$I:$I,0)),INDEX(Торг!$L:$L,MATCH($C10201,Торг!$I:$I,0))),"")</f>
        <v/>
      </c>
      <c r="L10201" s="132" t="str">
        <f>IFERROR(IFERROR(INDEX(Кат!$A:$A,MATCH($C10201,Кат!$I:$I,0)),INDEX(Торг!$A:$A,MATCH($C10201,Торг!$I:$I,0))),"")</f>
        <v/>
      </c>
      <c r="M10201" s="132" t="str">
        <f>IFERROR(IFERROR(INDEX(Кат!$B:$B,MATCH($C10201,Кат!$I:$I,0)),INDEX(Торг!$B:$B,MATCH($C10201,Торг!$I:$I,0))),"")</f>
        <v/>
      </c>
      <c r="N10201" s="132" t="str">
        <f t="shared" si="159"/>
        <v>РЕМКОМ RK09024</v>
      </c>
      <c r="O10201" s="132" t="str">
        <f>IFERROR(IFERROR(INDEX(Кат!$B:$B,MATCH($N10201,Кат!$I:$I,0)),INDEX(Торг!$B:$B,MATCH($N10201,Торг!$I:$I,0))),"")</f>
        <v/>
      </c>
    </row>
    <row r="10202" spans="1:15">
      <c r="A10202" t="s">
        <v>21765</v>
      </c>
      <c r="C10202" s="191" t="s">
        <v>12251</v>
      </c>
      <c r="E10202" t="s">
        <v>12252</v>
      </c>
      <c r="F10202" t="s">
        <v>4074</v>
      </c>
      <c r="G10202" t="s">
        <v>399</v>
      </c>
      <c r="H10202">
        <v>940</v>
      </c>
      <c r="J10202" t="s">
        <v>22634</v>
      </c>
      <c r="K10202" s="132" t="str">
        <f>IFERROR(IFERROR(INDEX(Кат!$O:$O,MATCH($C10202,Кат!$I:$I,0)),INDEX(Торг!$L:$L,MATCH($C10202,Торг!$I:$I,0))),"")</f>
        <v/>
      </c>
      <c r="L10202" s="132" t="str">
        <f>IFERROR(IFERROR(INDEX(Кат!$A:$A,MATCH($C10202,Кат!$I:$I,0)),INDEX(Торг!$A:$A,MATCH($C10202,Торг!$I:$I,0))),"")</f>
        <v/>
      </c>
      <c r="M10202" s="132" t="str">
        <f>IFERROR(IFERROR(INDEX(Кат!$B:$B,MATCH($C10202,Кат!$I:$I,0)),INDEX(Торг!$B:$B,MATCH($C10202,Торг!$I:$I,0))),"")</f>
        <v/>
      </c>
      <c r="N10202" s="132" t="str">
        <f t="shared" si="159"/>
        <v>РЕМКОМ RK09023</v>
      </c>
      <c r="O10202" s="132" t="str">
        <f>IFERROR(IFERROR(INDEX(Кат!$B:$B,MATCH($N10202,Кат!$I:$I,0)),INDEX(Торг!$B:$B,MATCH($N10202,Торг!$I:$I,0))),"")</f>
        <v/>
      </c>
    </row>
    <row r="10203" spans="1:15">
      <c r="A10203" t="s">
        <v>21766</v>
      </c>
      <c r="C10203" s="191" t="s">
        <v>12253</v>
      </c>
      <c r="E10203" t="s">
        <v>12254</v>
      </c>
      <c r="F10203" t="s">
        <v>4074</v>
      </c>
      <c r="G10203" t="s">
        <v>399</v>
      </c>
      <c r="H10203">
        <v>1030</v>
      </c>
      <c r="J10203" t="s">
        <v>22634</v>
      </c>
      <c r="K10203" s="132" t="str">
        <f>IFERROR(IFERROR(INDEX(Кат!$O:$O,MATCH($C10203,Кат!$I:$I,0)),INDEX(Торг!$L:$L,MATCH($C10203,Торг!$I:$I,0))),"")</f>
        <v/>
      </c>
      <c r="L10203" s="132" t="str">
        <f>IFERROR(IFERROR(INDEX(Кат!$A:$A,MATCH($C10203,Кат!$I:$I,0)),INDEX(Торг!$A:$A,MATCH($C10203,Торг!$I:$I,0))),"")</f>
        <v/>
      </c>
      <c r="M10203" s="132" t="str">
        <f>IFERROR(IFERROR(INDEX(Кат!$B:$B,MATCH($C10203,Кат!$I:$I,0)),INDEX(Торг!$B:$B,MATCH($C10203,Торг!$I:$I,0))),"")</f>
        <v/>
      </c>
      <c r="N10203" s="132" t="str">
        <f t="shared" si="159"/>
        <v>РЕМКОМ RK09049</v>
      </c>
      <c r="O10203" s="132" t="str">
        <f>IFERROR(IFERROR(INDEX(Кат!$B:$B,MATCH($N10203,Кат!$I:$I,0)),INDEX(Торг!$B:$B,MATCH($N10203,Торг!$I:$I,0))),"")</f>
        <v/>
      </c>
    </row>
    <row r="10204" spans="1:15">
      <c r="A10204" t="s">
        <v>21767</v>
      </c>
      <c r="C10204" s="191" t="s">
        <v>12255</v>
      </c>
      <c r="E10204" t="s">
        <v>12256</v>
      </c>
      <c r="F10204" t="s">
        <v>4074</v>
      </c>
      <c r="G10204" t="s">
        <v>399</v>
      </c>
      <c r="H10204">
        <v>150</v>
      </c>
      <c r="J10204" t="s">
        <v>22634</v>
      </c>
      <c r="K10204" s="132" t="str">
        <f>IFERROR(IFERROR(INDEX(Кат!$O:$O,MATCH($C10204,Кат!$I:$I,0)),INDEX(Торг!$L:$L,MATCH($C10204,Торг!$I:$I,0))),"")</f>
        <v/>
      </c>
      <c r="L10204" s="132" t="str">
        <f>IFERROR(IFERROR(INDEX(Кат!$A:$A,MATCH($C10204,Кат!$I:$I,0)),INDEX(Торг!$A:$A,MATCH($C10204,Торг!$I:$I,0))),"")</f>
        <v/>
      </c>
      <c r="M10204" s="132" t="str">
        <f>IFERROR(IFERROR(INDEX(Кат!$B:$B,MATCH($C10204,Кат!$I:$I,0)),INDEX(Торг!$B:$B,MATCH($C10204,Торг!$I:$I,0))),"")</f>
        <v/>
      </c>
      <c r="N10204" s="132" t="str">
        <f t="shared" si="159"/>
        <v>РЕМКОМ RK09008</v>
      </c>
      <c r="O10204" s="132" t="str">
        <f>IFERROR(IFERROR(INDEX(Кат!$B:$B,MATCH($N10204,Кат!$I:$I,0)),INDEX(Торг!$B:$B,MATCH($N10204,Торг!$I:$I,0))),"")</f>
        <v/>
      </c>
    </row>
    <row r="10205" spans="1:15">
      <c r="A10205" t="s">
        <v>21768</v>
      </c>
      <c r="C10205" s="191" t="s">
        <v>12257</v>
      </c>
      <c r="E10205" t="s">
        <v>12258</v>
      </c>
      <c r="F10205" t="s">
        <v>4074</v>
      </c>
      <c r="G10205" t="s">
        <v>375</v>
      </c>
      <c r="H10205">
        <v>140</v>
      </c>
      <c r="J10205" t="s">
        <v>22634</v>
      </c>
      <c r="K10205" s="132" t="str">
        <f>IFERROR(IFERROR(INDEX(Кат!$O:$O,MATCH($C10205,Кат!$I:$I,0)),INDEX(Торг!$L:$L,MATCH($C10205,Торг!$I:$I,0))),"")</f>
        <v/>
      </c>
      <c r="L10205" s="132" t="str">
        <f>IFERROR(IFERROR(INDEX(Кат!$A:$A,MATCH($C10205,Кат!$I:$I,0)),INDEX(Торг!$A:$A,MATCH($C10205,Торг!$I:$I,0))),"")</f>
        <v/>
      </c>
      <c r="M10205" s="132" t="str">
        <f>IFERROR(IFERROR(INDEX(Кат!$B:$B,MATCH($C10205,Кат!$I:$I,0)),INDEX(Торг!$B:$B,MATCH($C10205,Торг!$I:$I,0))),"")</f>
        <v/>
      </c>
      <c r="N10205" s="132" t="str">
        <f t="shared" si="159"/>
        <v>РЕМКОМ RK09042</v>
      </c>
      <c r="O10205" s="132" t="str">
        <f>IFERROR(IFERROR(INDEX(Кат!$B:$B,MATCH($N10205,Кат!$I:$I,0)),INDEX(Торг!$B:$B,MATCH($N10205,Торг!$I:$I,0))),"")</f>
        <v/>
      </c>
    </row>
    <row r="10206" spans="1:15">
      <c r="A10206" t="s">
        <v>21769</v>
      </c>
      <c r="C10206" s="191" t="s">
        <v>12259</v>
      </c>
      <c r="E10206" t="s">
        <v>12260</v>
      </c>
      <c r="F10206" t="s">
        <v>4074</v>
      </c>
      <c r="G10206" t="s">
        <v>399</v>
      </c>
      <c r="H10206">
        <v>180</v>
      </c>
      <c r="J10206" t="s">
        <v>22634</v>
      </c>
      <c r="K10206" s="132" t="str">
        <f>IFERROR(IFERROR(INDEX(Кат!$O:$O,MATCH($C10206,Кат!$I:$I,0)),INDEX(Торг!$L:$L,MATCH($C10206,Торг!$I:$I,0))),"")</f>
        <v/>
      </c>
      <c r="L10206" s="132" t="str">
        <f>IFERROR(IFERROR(INDEX(Кат!$A:$A,MATCH($C10206,Кат!$I:$I,0)),INDEX(Торг!$A:$A,MATCH($C10206,Торг!$I:$I,0))),"")</f>
        <v/>
      </c>
      <c r="M10206" s="132" t="str">
        <f>IFERROR(IFERROR(INDEX(Кат!$B:$B,MATCH($C10206,Кат!$I:$I,0)),INDEX(Торг!$B:$B,MATCH($C10206,Торг!$I:$I,0))),"")</f>
        <v/>
      </c>
      <c r="N10206" s="132" t="str">
        <f t="shared" si="159"/>
        <v>РЕМКОМ RK09031</v>
      </c>
      <c r="O10206" s="132" t="str">
        <f>IFERROR(IFERROR(INDEX(Кат!$B:$B,MATCH($N10206,Кат!$I:$I,0)),INDEX(Торг!$B:$B,MATCH($N10206,Торг!$I:$I,0))),"")</f>
        <v/>
      </c>
    </row>
    <row r="10207" spans="1:15">
      <c r="A10207" t="s">
        <v>21770</v>
      </c>
      <c r="C10207" s="191" t="s">
        <v>12261</v>
      </c>
      <c r="E10207" t="s">
        <v>12262</v>
      </c>
      <c r="F10207" t="s">
        <v>4074</v>
      </c>
      <c r="G10207" t="s">
        <v>399</v>
      </c>
      <c r="H10207">
        <v>210</v>
      </c>
      <c r="J10207" t="s">
        <v>22634</v>
      </c>
      <c r="K10207" s="132" t="str">
        <f>IFERROR(IFERROR(INDEX(Кат!$O:$O,MATCH($C10207,Кат!$I:$I,0)),INDEX(Торг!$L:$L,MATCH($C10207,Торг!$I:$I,0))),"")</f>
        <v/>
      </c>
      <c r="L10207" s="132" t="str">
        <f>IFERROR(IFERROR(INDEX(Кат!$A:$A,MATCH($C10207,Кат!$I:$I,0)),INDEX(Торг!$A:$A,MATCH($C10207,Торг!$I:$I,0))),"")</f>
        <v/>
      </c>
      <c r="M10207" s="132" t="str">
        <f>IFERROR(IFERROR(INDEX(Кат!$B:$B,MATCH($C10207,Кат!$I:$I,0)),INDEX(Торг!$B:$B,MATCH($C10207,Торг!$I:$I,0))),"")</f>
        <v/>
      </c>
      <c r="N10207" s="132" t="str">
        <f t="shared" si="159"/>
        <v>РЕМКОМ RK09034</v>
      </c>
      <c r="O10207" s="132" t="str">
        <f>IFERROR(IFERROR(INDEX(Кат!$B:$B,MATCH($N10207,Кат!$I:$I,0)),INDEX(Торг!$B:$B,MATCH($N10207,Торг!$I:$I,0))),"")</f>
        <v/>
      </c>
    </row>
    <row r="10208" spans="1:15">
      <c r="A10208" t="s">
        <v>21771</v>
      </c>
      <c r="C10208" s="191" t="s">
        <v>12263</v>
      </c>
      <c r="E10208" t="s">
        <v>12264</v>
      </c>
      <c r="F10208" t="s">
        <v>4074</v>
      </c>
      <c r="G10208" t="s">
        <v>399</v>
      </c>
      <c r="H10208">
        <v>120</v>
      </c>
      <c r="J10208" t="s">
        <v>22634</v>
      </c>
      <c r="K10208" s="132" t="str">
        <f>IFERROR(IFERROR(INDEX(Кат!$O:$O,MATCH($C10208,Кат!$I:$I,0)),INDEX(Торг!$L:$L,MATCH($C10208,Торг!$I:$I,0))),"")</f>
        <v/>
      </c>
      <c r="L10208" s="132" t="str">
        <f>IFERROR(IFERROR(INDEX(Кат!$A:$A,MATCH($C10208,Кат!$I:$I,0)),INDEX(Торг!$A:$A,MATCH($C10208,Торг!$I:$I,0))),"")</f>
        <v/>
      </c>
      <c r="M10208" s="132" t="str">
        <f>IFERROR(IFERROR(INDEX(Кат!$B:$B,MATCH($C10208,Кат!$I:$I,0)),INDEX(Торг!$B:$B,MATCH($C10208,Торг!$I:$I,0))),"")</f>
        <v/>
      </c>
      <c r="N10208" s="132" t="str">
        <f t="shared" si="159"/>
        <v>РЕМКОМ RK09015</v>
      </c>
      <c r="O10208" s="132" t="str">
        <f>IFERROR(IFERROR(INDEX(Кат!$B:$B,MATCH($N10208,Кат!$I:$I,0)),INDEX(Торг!$B:$B,MATCH($N10208,Торг!$I:$I,0))),"")</f>
        <v/>
      </c>
    </row>
    <row r="10209" spans="1:15">
      <c r="A10209" t="s">
        <v>21772</v>
      </c>
      <c r="C10209" s="191" t="s">
        <v>12265</v>
      </c>
      <c r="E10209" t="s">
        <v>12266</v>
      </c>
      <c r="F10209" t="s">
        <v>4074</v>
      </c>
      <c r="G10209" t="s">
        <v>399</v>
      </c>
      <c r="H10209">
        <v>130</v>
      </c>
      <c r="J10209" t="s">
        <v>22634</v>
      </c>
      <c r="K10209" s="132" t="str">
        <f>IFERROR(IFERROR(INDEX(Кат!$O:$O,MATCH($C10209,Кат!$I:$I,0)),INDEX(Торг!$L:$L,MATCH($C10209,Торг!$I:$I,0))),"")</f>
        <v/>
      </c>
      <c r="L10209" s="132" t="str">
        <f>IFERROR(IFERROR(INDEX(Кат!$A:$A,MATCH($C10209,Кат!$I:$I,0)),INDEX(Торг!$A:$A,MATCH($C10209,Торг!$I:$I,0))),"")</f>
        <v/>
      </c>
      <c r="M10209" s="132" t="str">
        <f>IFERROR(IFERROR(INDEX(Кат!$B:$B,MATCH($C10209,Кат!$I:$I,0)),INDEX(Торг!$B:$B,MATCH($C10209,Торг!$I:$I,0))),"")</f>
        <v/>
      </c>
      <c r="N10209" s="132" t="str">
        <f t="shared" si="159"/>
        <v>РЕМКОМ RK09011</v>
      </c>
      <c r="O10209" s="132" t="str">
        <f>IFERROR(IFERROR(INDEX(Кат!$B:$B,MATCH($N10209,Кат!$I:$I,0)),INDEX(Торг!$B:$B,MATCH($N10209,Торг!$I:$I,0))),"")</f>
        <v/>
      </c>
    </row>
    <row r="10210" spans="1:15">
      <c r="A10210" t="s">
        <v>21773</v>
      </c>
      <c r="C10210" s="191" t="s">
        <v>12267</v>
      </c>
      <c r="E10210" t="s">
        <v>12268</v>
      </c>
      <c r="F10210" t="s">
        <v>4074</v>
      </c>
      <c r="G10210" t="s">
        <v>399</v>
      </c>
      <c r="H10210">
        <v>380</v>
      </c>
      <c r="J10210" t="s">
        <v>22634</v>
      </c>
      <c r="K10210" s="132" t="str">
        <f>IFERROR(IFERROR(INDEX(Кат!$O:$O,MATCH($C10210,Кат!$I:$I,0)),INDEX(Торг!$L:$L,MATCH($C10210,Торг!$I:$I,0))),"")</f>
        <v/>
      </c>
      <c r="L10210" s="132" t="str">
        <f>IFERROR(IFERROR(INDEX(Кат!$A:$A,MATCH($C10210,Кат!$I:$I,0)),INDEX(Торг!$A:$A,MATCH($C10210,Торг!$I:$I,0))),"")</f>
        <v/>
      </c>
      <c r="M10210" s="132" t="str">
        <f>IFERROR(IFERROR(INDEX(Кат!$B:$B,MATCH($C10210,Кат!$I:$I,0)),INDEX(Торг!$B:$B,MATCH($C10210,Торг!$I:$I,0))),"")</f>
        <v/>
      </c>
      <c r="N10210" s="132" t="str">
        <f t="shared" si="159"/>
        <v>РЕМКОМ RK09032</v>
      </c>
      <c r="O10210" s="132" t="str">
        <f>IFERROR(IFERROR(INDEX(Кат!$B:$B,MATCH($N10210,Кат!$I:$I,0)),INDEX(Торг!$B:$B,MATCH($N10210,Торг!$I:$I,0))),"")</f>
        <v/>
      </c>
    </row>
    <row r="10211" spans="1:15">
      <c r="A10211" t="s">
        <v>21774</v>
      </c>
      <c r="C10211" s="191" t="s">
        <v>12269</v>
      </c>
      <c r="E10211" t="s">
        <v>12270</v>
      </c>
      <c r="F10211" t="s">
        <v>4074</v>
      </c>
      <c r="G10211" t="s">
        <v>399</v>
      </c>
      <c r="H10211">
        <v>130</v>
      </c>
      <c r="J10211" t="s">
        <v>22634</v>
      </c>
      <c r="K10211" s="132" t="str">
        <f>IFERROR(IFERROR(INDEX(Кат!$O:$O,MATCH($C10211,Кат!$I:$I,0)),INDEX(Торг!$L:$L,MATCH($C10211,Торг!$I:$I,0))),"")</f>
        <v/>
      </c>
      <c r="L10211" s="132" t="str">
        <f>IFERROR(IFERROR(INDEX(Кат!$A:$A,MATCH($C10211,Кат!$I:$I,0)),INDEX(Торг!$A:$A,MATCH($C10211,Торг!$I:$I,0))),"")</f>
        <v/>
      </c>
      <c r="M10211" s="132" t="str">
        <f>IFERROR(IFERROR(INDEX(Кат!$B:$B,MATCH($C10211,Кат!$I:$I,0)),INDEX(Торг!$B:$B,MATCH($C10211,Торг!$I:$I,0))),"")</f>
        <v/>
      </c>
      <c r="N10211" s="132" t="str">
        <f t="shared" si="159"/>
        <v>РЕМКОМ RK09012</v>
      </c>
      <c r="O10211" s="132" t="str">
        <f>IFERROR(IFERROR(INDEX(Кат!$B:$B,MATCH($N10211,Кат!$I:$I,0)),INDEX(Торг!$B:$B,MATCH($N10211,Торг!$I:$I,0))),"")</f>
        <v/>
      </c>
    </row>
    <row r="10212" spans="1:15">
      <c r="A10212" t="s">
        <v>21775</v>
      </c>
      <c r="C10212" s="191" t="s">
        <v>12271</v>
      </c>
      <c r="E10212" t="s">
        <v>12272</v>
      </c>
      <c r="F10212" t="s">
        <v>4074</v>
      </c>
      <c r="G10212" t="s">
        <v>399</v>
      </c>
      <c r="H10212">
        <v>160</v>
      </c>
      <c r="J10212" t="s">
        <v>22634</v>
      </c>
      <c r="K10212" s="132" t="str">
        <f>IFERROR(IFERROR(INDEX(Кат!$O:$O,MATCH($C10212,Кат!$I:$I,0)),INDEX(Торг!$L:$L,MATCH($C10212,Торг!$I:$I,0))),"")</f>
        <v/>
      </c>
      <c r="L10212" s="132" t="str">
        <f>IFERROR(IFERROR(INDEX(Кат!$A:$A,MATCH($C10212,Кат!$I:$I,0)),INDEX(Торг!$A:$A,MATCH($C10212,Торг!$I:$I,0))),"")</f>
        <v/>
      </c>
      <c r="M10212" s="132" t="str">
        <f>IFERROR(IFERROR(INDEX(Кат!$B:$B,MATCH($C10212,Кат!$I:$I,0)),INDEX(Торг!$B:$B,MATCH($C10212,Торг!$I:$I,0))),"")</f>
        <v/>
      </c>
      <c r="N10212" s="132" t="str">
        <f t="shared" si="159"/>
        <v>РЕМКОМ RK09009</v>
      </c>
      <c r="O10212" s="132" t="str">
        <f>IFERROR(IFERROR(INDEX(Кат!$B:$B,MATCH($N10212,Кат!$I:$I,0)),INDEX(Торг!$B:$B,MATCH($N10212,Торг!$I:$I,0))),"")</f>
        <v/>
      </c>
    </row>
    <row r="10213" spans="1:15">
      <c r="A10213" t="s">
        <v>21776</v>
      </c>
      <c r="C10213" s="191" t="s">
        <v>12273</v>
      </c>
      <c r="E10213" t="s">
        <v>12274</v>
      </c>
      <c r="F10213" t="s">
        <v>4074</v>
      </c>
      <c r="G10213" t="s">
        <v>399</v>
      </c>
      <c r="H10213">
        <v>190</v>
      </c>
      <c r="J10213" t="s">
        <v>22634</v>
      </c>
      <c r="K10213" s="132" t="str">
        <f>IFERROR(IFERROR(INDEX(Кат!$O:$O,MATCH($C10213,Кат!$I:$I,0)),INDEX(Торг!$L:$L,MATCH($C10213,Торг!$I:$I,0))),"")</f>
        <v/>
      </c>
      <c r="L10213" s="132" t="str">
        <f>IFERROR(IFERROR(INDEX(Кат!$A:$A,MATCH($C10213,Кат!$I:$I,0)),INDEX(Торг!$A:$A,MATCH($C10213,Торг!$I:$I,0))),"")</f>
        <v/>
      </c>
      <c r="M10213" s="132" t="str">
        <f>IFERROR(IFERROR(INDEX(Кат!$B:$B,MATCH($C10213,Кат!$I:$I,0)),INDEX(Торг!$B:$B,MATCH($C10213,Торг!$I:$I,0))),"")</f>
        <v/>
      </c>
      <c r="N10213" s="132" t="str">
        <f t="shared" si="159"/>
        <v>РЕМКОМ RK09010</v>
      </c>
      <c r="O10213" s="132" t="str">
        <f>IFERROR(IFERROR(INDEX(Кат!$B:$B,MATCH($N10213,Кат!$I:$I,0)),INDEX(Торг!$B:$B,MATCH($N10213,Торг!$I:$I,0))),"")</f>
        <v/>
      </c>
    </row>
    <row r="10214" spans="1:15">
      <c r="A10214" t="s">
        <v>21777</v>
      </c>
      <c r="C10214" s="191" t="s">
        <v>12275</v>
      </c>
      <c r="E10214" t="s">
        <v>12276</v>
      </c>
      <c r="F10214" t="s">
        <v>4074</v>
      </c>
      <c r="G10214" t="s">
        <v>399</v>
      </c>
      <c r="H10214">
        <v>80</v>
      </c>
      <c r="J10214" t="s">
        <v>22634</v>
      </c>
      <c r="K10214" s="132" t="str">
        <f>IFERROR(IFERROR(INDEX(Кат!$O:$O,MATCH($C10214,Кат!$I:$I,0)),INDEX(Торг!$L:$L,MATCH($C10214,Торг!$I:$I,0))),"")</f>
        <v/>
      </c>
      <c r="L10214" s="132" t="str">
        <f>IFERROR(IFERROR(INDEX(Кат!$A:$A,MATCH($C10214,Кат!$I:$I,0)),INDEX(Торг!$A:$A,MATCH($C10214,Торг!$I:$I,0))),"")</f>
        <v/>
      </c>
      <c r="M10214" s="132" t="str">
        <f>IFERROR(IFERROR(INDEX(Кат!$B:$B,MATCH($C10214,Кат!$I:$I,0)),INDEX(Торг!$B:$B,MATCH($C10214,Торг!$I:$I,0))),"")</f>
        <v/>
      </c>
      <c r="N10214" s="132" t="str">
        <f t="shared" si="159"/>
        <v>РЕМКОМ RK09016</v>
      </c>
      <c r="O10214" s="132" t="str">
        <f>IFERROR(IFERROR(INDEX(Кат!$B:$B,MATCH($N10214,Кат!$I:$I,0)),INDEX(Торг!$B:$B,MATCH($N10214,Торг!$I:$I,0))),"")</f>
        <v/>
      </c>
    </row>
    <row r="10215" spans="1:15">
      <c r="A10215" t="s">
        <v>21778</v>
      </c>
      <c r="C10215" s="191" t="s">
        <v>12277</v>
      </c>
      <c r="E10215" t="s">
        <v>12278</v>
      </c>
      <c r="F10215" t="s">
        <v>4074</v>
      </c>
      <c r="G10215" t="s">
        <v>399</v>
      </c>
      <c r="H10215">
        <v>95</v>
      </c>
      <c r="J10215" t="s">
        <v>22634</v>
      </c>
      <c r="K10215" s="132" t="str">
        <f>IFERROR(IFERROR(INDEX(Кат!$O:$O,MATCH($C10215,Кат!$I:$I,0)),INDEX(Торг!$L:$L,MATCH($C10215,Торг!$I:$I,0))),"")</f>
        <v/>
      </c>
      <c r="L10215" s="132" t="str">
        <f>IFERROR(IFERROR(INDEX(Кат!$A:$A,MATCH($C10215,Кат!$I:$I,0)),INDEX(Торг!$A:$A,MATCH($C10215,Торг!$I:$I,0))),"")</f>
        <v/>
      </c>
      <c r="M10215" s="132" t="str">
        <f>IFERROR(IFERROR(INDEX(Кат!$B:$B,MATCH($C10215,Кат!$I:$I,0)),INDEX(Торг!$B:$B,MATCH($C10215,Торг!$I:$I,0))),"")</f>
        <v/>
      </c>
      <c r="N10215" s="132" t="str">
        <f t="shared" si="159"/>
        <v>РЕМКОМ RK09065</v>
      </c>
      <c r="O10215" s="132" t="str">
        <f>IFERROR(IFERROR(INDEX(Кат!$B:$B,MATCH($N10215,Кат!$I:$I,0)),INDEX(Торг!$B:$B,MATCH($N10215,Торг!$I:$I,0))),"")</f>
        <v/>
      </c>
    </row>
    <row r="10216" spans="1:15">
      <c r="A10216" t="s">
        <v>21779</v>
      </c>
      <c r="C10216" s="191" t="s">
        <v>12279</v>
      </c>
      <c r="E10216" t="s">
        <v>12280</v>
      </c>
      <c r="F10216" t="s">
        <v>4074</v>
      </c>
      <c r="G10216" t="s">
        <v>399</v>
      </c>
      <c r="H10216">
        <v>170</v>
      </c>
      <c r="J10216" t="s">
        <v>22634</v>
      </c>
      <c r="K10216" s="132" t="str">
        <f>IFERROR(IFERROR(INDEX(Кат!$O:$O,MATCH($C10216,Кат!$I:$I,0)),INDEX(Торг!$L:$L,MATCH($C10216,Торг!$I:$I,0))),"")</f>
        <v/>
      </c>
      <c r="L10216" s="132" t="str">
        <f>IFERROR(IFERROR(INDEX(Кат!$A:$A,MATCH($C10216,Кат!$I:$I,0)),INDEX(Торг!$A:$A,MATCH($C10216,Торг!$I:$I,0))),"")</f>
        <v/>
      </c>
      <c r="M10216" s="132" t="str">
        <f>IFERROR(IFERROR(INDEX(Кат!$B:$B,MATCH($C10216,Кат!$I:$I,0)),INDEX(Торг!$B:$B,MATCH($C10216,Торг!$I:$I,0))),"")</f>
        <v/>
      </c>
      <c r="N10216" s="132" t="str">
        <f t="shared" si="159"/>
        <v>РЕМКОМ RK09067</v>
      </c>
      <c r="O10216" s="132" t="str">
        <f>IFERROR(IFERROR(INDEX(Кат!$B:$B,MATCH($N10216,Кат!$I:$I,0)),INDEX(Торг!$B:$B,MATCH($N10216,Торг!$I:$I,0))),"")</f>
        <v/>
      </c>
    </row>
    <row r="10217" spans="1:15">
      <c r="A10217" t="s">
        <v>21780</v>
      </c>
      <c r="C10217" s="191" t="s">
        <v>12281</v>
      </c>
      <c r="E10217" t="s">
        <v>12282</v>
      </c>
      <c r="F10217" t="s">
        <v>4074</v>
      </c>
      <c r="G10217" t="s">
        <v>399</v>
      </c>
      <c r="H10217">
        <v>95</v>
      </c>
      <c r="J10217" t="s">
        <v>22634</v>
      </c>
      <c r="K10217" s="132" t="str">
        <f>IFERROR(IFERROR(INDEX(Кат!$O:$O,MATCH($C10217,Кат!$I:$I,0)),INDEX(Торг!$L:$L,MATCH($C10217,Торг!$I:$I,0))),"")</f>
        <v/>
      </c>
      <c r="L10217" s="132" t="str">
        <f>IFERROR(IFERROR(INDEX(Кат!$A:$A,MATCH($C10217,Кат!$I:$I,0)),INDEX(Торг!$A:$A,MATCH($C10217,Торг!$I:$I,0))),"")</f>
        <v/>
      </c>
      <c r="M10217" s="132" t="str">
        <f>IFERROR(IFERROR(INDEX(Кат!$B:$B,MATCH($C10217,Кат!$I:$I,0)),INDEX(Торг!$B:$B,MATCH($C10217,Торг!$I:$I,0))),"")</f>
        <v/>
      </c>
      <c r="N10217" s="132" t="str">
        <f t="shared" si="159"/>
        <v>РЕМКОМ RK09013</v>
      </c>
      <c r="O10217" s="132" t="str">
        <f>IFERROR(IFERROR(INDEX(Кат!$B:$B,MATCH($N10217,Кат!$I:$I,0)),INDEX(Торг!$B:$B,MATCH($N10217,Торг!$I:$I,0))),"")</f>
        <v/>
      </c>
    </row>
    <row r="10218" spans="1:15">
      <c r="A10218" t="s">
        <v>21781</v>
      </c>
      <c r="C10218" s="191" t="s">
        <v>12283</v>
      </c>
      <c r="E10218" t="s">
        <v>12284</v>
      </c>
      <c r="F10218" t="s">
        <v>4074</v>
      </c>
      <c r="G10218" t="s">
        <v>399</v>
      </c>
      <c r="H10218">
        <v>120</v>
      </c>
      <c r="J10218" t="s">
        <v>22634</v>
      </c>
      <c r="K10218" s="132" t="str">
        <f>IFERROR(IFERROR(INDEX(Кат!$O:$O,MATCH($C10218,Кат!$I:$I,0)),INDEX(Торг!$L:$L,MATCH($C10218,Торг!$I:$I,0))),"")</f>
        <v/>
      </c>
      <c r="L10218" s="132" t="str">
        <f>IFERROR(IFERROR(INDEX(Кат!$A:$A,MATCH($C10218,Кат!$I:$I,0)),INDEX(Торг!$A:$A,MATCH($C10218,Торг!$I:$I,0))),"")</f>
        <v/>
      </c>
      <c r="M10218" s="132" t="str">
        <f>IFERROR(IFERROR(INDEX(Кат!$B:$B,MATCH($C10218,Кат!$I:$I,0)),INDEX(Торг!$B:$B,MATCH($C10218,Торг!$I:$I,0))),"")</f>
        <v/>
      </c>
      <c r="N10218" s="132" t="str">
        <f t="shared" si="159"/>
        <v>РЕМКОМ RK09066</v>
      </c>
      <c r="O10218" s="132" t="str">
        <f>IFERROR(IFERROR(INDEX(Кат!$B:$B,MATCH($N10218,Кат!$I:$I,0)),INDEX(Торг!$B:$B,MATCH($N10218,Торг!$I:$I,0))),"")</f>
        <v/>
      </c>
    </row>
    <row r="10219" spans="1:15">
      <c r="A10219" t="s">
        <v>27513</v>
      </c>
      <c r="C10219" s="191" t="s">
        <v>27514</v>
      </c>
      <c r="E10219" t="s">
        <v>27515</v>
      </c>
      <c r="F10219" t="s">
        <v>4074</v>
      </c>
      <c r="G10219" t="s">
        <v>399</v>
      </c>
      <c r="H10219">
        <v>480</v>
      </c>
      <c r="J10219" t="s">
        <v>22634</v>
      </c>
      <c r="K10219" s="132" t="str">
        <f>IFERROR(IFERROR(INDEX(Кат!$O:$O,MATCH($C10219,Кат!$I:$I,0)),INDEX(Торг!$L:$L,MATCH($C10219,Торг!$I:$I,0))),"")</f>
        <v/>
      </c>
      <c r="L10219" s="132" t="str">
        <f>IFERROR(IFERROR(INDEX(Кат!$A:$A,MATCH($C10219,Кат!$I:$I,0)),INDEX(Торг!$A:$A,MATCH($C10219,Торг!$I:$I,0))),"")</f>
        <v/>
      </c>
      <c r="M10219" s="132" t="str">
        <f>IFERROR(IFERROR(INDEX(Кат!$B:$B,MATCH($C10219,Кат!$I:$I,0)),INDEX(Торг!$B:$B,MATCH($C10219,Торг!$I:$I,0))),"")</f>
        <v/>
      </c>
      <c r="N10219" s="132" t="str">
        <f t="shared" si="159"/>
        <v>РЕМКОМ RK09098</v>
      </c>
      <c r="O10219" s="132" t="str">
        <f>IFERROR(IFERROR(INDEX(Кат!$B:$B,MATCH($N10219,Кат!$I:$I,0)),INDEX(Торг!$B:$B,MATCH($N10219,Торг!$I:$I,0))),"")</f>
        <v/>
      </c>
    </row>
    <row r="10220" spans="1:15">
      <c r="A10220" t="s">
        <v>27516</v>
      </c>
      <c r="C10220" s="191" t="s">
        <v>27517</v>
      </c>
      <c r="E10220" t="s">
        <v>27518</v>
      </c>
      <c r="F10220" t="s">
        <v>4074</v>
      </c>
      <c r="G10220" t="s">
        <v>399</v>
      </c>
      <c r="H10220">
        <v>480</v>
      </c>
      <c r="J10220" t="s">
        <v>22634</v>
      </c>
      <c r="K10220" s="132" t="str">
        <f>IFERROR(IFERROR(INDEX(Кат!$O:$O,MATCH($C10220,Кат!$I:$I,0)),INDEX(Торг!$L:$L,MATCH($C10220,Торг!$I:$I,0))),"")</f>
        <v/>
      </c>
      <c r="L10220" s="132" t="str">
        <f>IFERROR(IFERROR(INDEX(Кат!$A:$A,MATCH($C10220,Кат!$I:$I,0)),INDEX(Торг!$A:$A,MATCH($C10220,Торг!$I:$I,0))),"")</f>
        <v/>
      </c>
      <c r="M10220" s="132" t="str">
        <f>IFERROR(IFERROR(INDEX(Кат!$B:$B,MATCH($C10220,Кат!$I:$I,0)),INDEX(Торг!$B:$B,MATCH($C10220,Торг!$I:$I,0))),"")</f>
        <v/>
      </c>
      <c r="N10220" s="132" t="str">
        <f t="shared" si="159"/>
        <v>РЕМКОМ RK09097</v>
      </c>
      <c r="O10220" s="132" t="str">
        <f>IFERROR(IFERROR(INDEX(Кат!$B:$B,MATCH($N10220,Кат!$I:$I,0)),INDEX(Торг!$B:$B,MATCH($N10220,Торг!$I:$I,0))),"")</f>
        <v/>
      </c>
    </row>
    <row r="10221" spans="1:15">
      <c r="A10221" t="s">
        <v>21782</v>
      </c>
      <c r="C10221" s="191" t="s">
        <v>12285</v>
      </c>
      <c r="E10221" t="s">
        <v>12286</v>
      </c>
      <c r="F10221" t="s">
        <v>4074</v>
      </c>
      <c r="G10221" t="s">
        <v>375</v>
      </c>
      <c r="H10221">
        <v>500</v>
      </c>
      <c r="J10221" t="s">
        <v>22634</v>
      </c>
      <c r="K10221" s="132" t="str">
        <f>IFERROR(IFERROR(INDEX(Кат!$O:$O,MATCH($C10221,Кат!$I:$I,0)),INDEX(Торг!$L:$L,MATCH($C10221,Торг!$I:$I,0))),"")</f>
        <v/>
      </c>
      <c r="L10221" s="132" t="str">
        <f>IFERROR(IFERROR(INDEX(Кат!$A:$A,MATCH($C10221,Кат!$I:$I,0)),INDEX(Торг!$A:$A,MATCH($C10221,Торг!$I:$I,0))),"")</f>
        <v/>
      </c>
      <c r="M10221" s="132" t="str">
        <f>IFERROR(IFERROR(INDEX(Кат!$B:$B,MATCH($C10221,Кат!$I:$I,0)),INDEX(Торг!$B:$B,MATCH($C10221,Торг!$I:$I,0))),"")</f>
        <v/>
      </c>
      <c r="N10221" s="132" t="str">
        <f t="shared" si="159"/>
        <v>РЕМКОМ RK09007</v>
      </c>
      <c r="O10221" s="132" t="str">
        <f>IFERROR(IFERROR(INDEX(Кат!$B:$B,MATCH($N10221,Кат!$I:$I,0)),INDEX(Торг!$B:$B,MATCH($N10221,Торг!$I:$I,0))),"")</f>
        <v/>
      </c>
    </row>
    <row r="10222" spans="1:15">
      <c r="A10222" t="s">
        <v>21783</v>
      </c>
      <c r="C10222" s="191" t="s">
        <v>12287</v>
      </c>
      <c r="E10222" t="s">
        <v>12288</v>
      </c>
      <c r="F10222" t="s">
        <v>4074</v>
      </c>
      <c r="G10222" t="s">
        <v>375</v>
      </c>
      <c r="H10222">
        <v>170</v>
      </c>
      <c r="J10222" t="s">
        <v>22634</v>
      </c>
      <c r="K10222" s="132" t="str">
        <f>IFERROR(IFERROR(INDEX(Кат!$O:$O,MATCH($C10222,Кат!$I:$I,0)),INDEX(Торг!$L:$L,MATCH($C10222,Торг!$I:$I,0))),"")</f>
        <v/>
      </c>
      <c r="L10222" s="132" t="str">
        <f>IFERROR(IFERROR(INDEX(Кат!$A:$A,MATCH($C10222,Кат!$I:$I,0)),INDEX(Торг!$A:$A,MATCH($C10222,Торг!$I:$I,0))),"")</f>
        <v/>
      </c>
      <c r="M10222" s="132" t="str">
        <f>IFERROR(IFERROR(INDEX(Кат!$B:$B,MATCH($C10222,Кат!$I:$I,0)),INDEX(Торг!$B:$B,MATCH($C10222,Торг!$I:$I,0))),"")</f>
        <v/>
      </c>
      <c r="N10222" s="132" t="str">
        <f t="shared" si="159"/>
        <v>РЕМКОМ RK09002</v>
      </c>
      <c r="O10222" s="132" t="str">
        <f>IFERROR(IFERROR(INDEX(Кат!$B:$B,MATCH($N10222,Кат!$I:$I,0)),INDEX(Торг!$B:$B,MATCH($N10222,Торг!$I:$I,0))),"")</f>
        <v/>
      </c>
    </row>
    <row r="10223" spans="1:15">
      <c r="A10223" t="s">
        <v>21784</v>
      </c>
      <c r="C10223" s="191" t="s">
        <v>12289</v>
      </c>
      <c r="E10223" t="s">
        <v>12290</v>
      </c>
      <c r="F10223" t="s">
        <v>4074</v>
      </c>
      <c r="G10223" t="s">
        <v>375</v>
      </c>
      <c r="H10223">
        <v>260</v>
      </c>
      <c r="J10223" t="s">
        <v>22634</v>
      </c>
      <c r="K10223" s="132" t="str">
        <f>IFERROR(IFERROR(INDEX(Кат!$O:$O,MATCH($C10223,Кат!$I:$I,0)),INDEX(Торг!$L:$L,MATCH($C10223,Торг!$I:$I,0))),"")</f>
        <v/>
      </c>
      <c r="L10223" s="132" t="str">
        <f>IFERROR(IFERROR(INDEX(Кат!$A:$A,MATCH($C10223,Кат!$I:$I,0)),INDEX(Торг!$A:$A,MATCH($C10223,Торг!$I:$I,0))),"")</f>
        <v/>
      </c>
      <c r="M10223" s="132" t="str">
        <f>IFERROR(IFERROR(INDEX(Кат!$B:$B,MATCH($C10223,Кат!$I:$I,0)),INDEX(Торг!$B:$B,MATCH($C10223,Торг!$I:$I,0))),"")</f>
        <v/>
      </c>
      <c r="N10223" s="132" t="str">
        <f t="shared" si="159"/>
        <v>РЕМКОМ RK09003</v>
      </c>
      <c r="O10223" s="132" t="str">
        <f>IFERROR(IFERROR(INDEX(Кат!$B:$B,MATCH($N10223,Кат!$I:$I,0)),INDEX(Торг!$B:$B,MATCH($N10223,Торг!$I:$I,0))),"")</f>
        <v/>
      </c>
    </row>
    <row r="10224" spans="1:15">
      <c r="A10224" t="s">
        <v>21785</v>
      </c>
      <c r="C10224" s="191" t="s">
        <v>12291</v>
      </c>
      <c r="E10224" t="s">
        <v>12292</v>
      </c>
      <c r="F10224" t="s">
        <v>4074</v>
      </c>
      <c r="G10224" t="s">
        <v>375</v>
      </c>
      <c r="H10224">
        <v>280</v>
      </c>
      <c r="J10224" t="s">
        <v>22634</v>
      </c>
      <c r="K10224" s="132" t="str">
        <f>IFERROR(IFERROR(INDEX(Кат!$O:$O,MATCH($C10224,Кат!$I:$I,0)),INDEX(Торг!$L:$L,MATCH($C10224,Торг!$I:$I,0))),"")</f>
        <v/>
      </c>
      <c r="L10224" s="132" t="str">
        <f>IFERROR(IFERROR(INDEX(Кат!$A:$A,MATCH($C10224,Кат!$I:$I,0)),INDEX(Торг!$A:$A,MATCH($C10224,Торг!$I:$I,0))),"")</f>
        <v/>
      </c>
      <c r="M10224" s="132" t="str">
        <f>IFERROR(IFERROR(INDEX(Кат!$B:$B,MATCH($C10224,Кат!$I:$I,0)),INDEX(Торг!$B:$B,MATCH($C10224,Торг!$I:$I,0))),"")</f>
        <v/>
      </c>
      <c r="N10224" s="132" t="str">
        <f t="shared" si="159"/>
        <v>РЕМКОМ RK09004</v>
      </c>
      <c r="O10224" s="132" t="str">
        <f>IFERROR(IFERROR(INDEX(Кат!$B:$B,MATCH($N10224,Кат!$I:$I,0)),INDEX(Торг!$B:$B,MATCH($N10224,Торг!$I:$I,0))),"")</f>
        <v/>
      </c>
    </row>
    <row r="10225" spans="1:15">
      <c r="A10225" t="s">
        <v>21786</v>
      </c>
      <c r="C10225" s="191" t="s">
        <v>12293</v>
      </c>
      <c r="E10225" t="s">
        <v>12294</v>
      </c>
      <c r="F10225" t="s">
        <v>4074</v>
      </c>
      <c r="G10225" t="s">
        <v>375</v>
      </c>
      <c r="H10225">
        <v>500</v>
      </c>
      <c r="J10225" t="s">
        <v>22634</v>
      </c>
      <c r="K10225" s="132" t="str">
        <f>IFERROR(IFERROR(INDEX(Кат!$O:$O,MATCH($C10225,Кат!$I:$I,0)),INDEX(Торг!$L:$L,MATCH($C10225,Торг!$I:$I,0))),"")</f>
        <v/>
      </c>
      <c r="L10225" s="132" t="str">
        <f>IFERROR(IFERROR(INDEX(Кат!$A:$A,MATCH($C10225,Кат!$I:$I,0)),INDEX(Торг!$A:$A,MATCH($C10225,Торг!$I:$I,0))),"")</f>
        <v/>
      </c>
      <c r="M10225" s="132" t="str">
        <f>IFERROR(IFERROR(INDEX(Кат!$B:$B,MATCH($C10225,Кат!$I:$I,0)),INDEX(Торг!$B:$B,MATCH($C10225,Торг!$I:$I,0))),"")</f>
        <v/>
      </c>
      <c r="N10225" s="132" t="str">
        <f t="shared" si="159"/>
        <v>РЕМКОМ RK09005</v>
      </c>
      <c r="O10225" s="132" t="str">
        <f>IFERROR(IFERROR(INDEX(Кат!$B:$B,MATCH($N10225,Кат!$I:$I,0)),INDEX(Торг!$B:$B,MATCH($N10225,Торг!$I:$I,0))),"")</f>
        <v/>
      </c>
    </row>
    <row r="10226" spans="1:15">
      <c r="A10226" t="s">
        <v>21787</v>
      </c>
      <c r="C10226" s="191" t="s">
        <v>12295</v>
      </c>
      <c r="E10226" t="s">
        <v>12296</v>
      </c>
      <c r="F10226" t="s">
        <v>4074</v>
      </c>
      <c r="G10226" t="s">
        <v>375</v>
      </c>
      <c r="H10226">
        <v>500</v>
      </c>
      <c r="J10226" t="s">
        <v>22634</v>
      </c>
      <c r="K10226" s="132" t="str">
        <f>IFERROR(IFERROR(INDEX(Кат!$O:$O,MATCH($C10226,Кат!$I:$I,0)),INDEX(Торг!$L:$L,MATCH($C10226,Торг!$I:$I,0))),"")</f>
        <v/>
      </c>
      <c r="L10226" s="132" t="str">
        <f>IFERROR(IFERROR(INDEX(Кат!$A:$A,MATCH($C10226,Кат!$I:$I,0)),INDEX(Торг!$A:$A,MATCH($C10226,Торг!$I:$I,0))),"")</f>
        <v/>
      </c>
      <c r="M10226" s="132" t="str">
        <f>IFERROR(IFERROR(INDEX(Кат!$B:$B,MATCH($C10226,Кат!$I:$I,0)),INDEX(Торг!$B:$B,MATCH($C10226,Торг!$I:$I,0))),"")</f>
        <v/>
      </c>
      <c r="N10226" s="132" t="str">
        <f t="shared" si="159"/>
        <v>РЕМКОМ RK09006</v>
      </c>
      <c r="O10226" s="132" t="str">
        <f>IFERROR(IFERROR(INDEX(Кат!$B:$B,MATCH($N10226,Кат!$I:$I,0)),INDEX(Торг!$B:$B,MATCH($N10226,Торг!$I:$I,0))),"")</f>
        <v/>
      </c>
    </row>
    <row r="10227" spans="1:15">
      <c r="A10227" t="s">
        <v>21788</v>
      </c>
      <c r="C10227" s="191" t="s">
        <v>12297</v>
      </c>
      <c r="E10227" t="s">
        <v>12298</v>
      </c>
      <c r="F10227" t="s">
        <v>4074</v>
      </c>
      <c r="G10227" t="s">
        <v>399</v>
      </c>
      <c r="H10227">
        <v>340</v>
      </c>
      <c r="J10227" t="s">
        <v>22634</v>
      </c>
      <c r="K10227" s="132" t="str">
        <f>IFERROR(IFERROR(INDEX(Кат!$O:$O,MATCH($C10227,Кат!$I:$I,0)),INDEX(Торг!$L:$L,MATCH($C10227,Торг!$I:$I,0))),"")</f>
        <v/>
      </c>
      <c r="L10227" s="132" t="str">
        <f>IFERROR(IFERROR(INDEX(Кат!$A:$A,MATCH($C10227,Кат!$I:$I,0)),INDEX(Торг!$A:$A,MATCH($C10227,Торг!$I:$I,0))),"")</f>
        <v/>
      </c>
      <c r="M10227" s="132" t="str">
        <f>IFERROR(IFERROR(INDEX(Кат!$B:$B,MATCH($C10227,Кат!$I:$I,0)),INDEX(Торг!$B:$B,MATCH($C10227,Торг!$I:$I,0))),"")</f>
        <v/>
      </c>
      <c r="N10227" s="132" t="str">
        <f t="shared" si="159"/>
        <v>РЕМКОМ RK09036</v>
      </c>
      <c r="O10227" s="132" t="str">
        <f>IFERROR(IFERROR(INDEX(Кат!$B:$B,MATCH($N10227,Кат!$I:$I,0)),INDEX(Торг!$B:$B,MATCH($N10227,Торг!$I:$I,0))),"")</f>
        <v/>
      </c>
    </row>
    <row r="10228" spans="1:15">
      <c r="A10228" t="s">
        <v>21789</v>
      </c>
      <c r="C10228" s="191" t="s">
        <v>12299</v>
      </c>
      <c r="E10228" t="s">
        <v>12300</v>
      </c>
      <c r="F10228" t="s">
        <v>4074</v>
      </c>
      <c r="G10228" t="s">
        <v>399</v>
      </c>
      <c r="H10228">
        <v>410</v>
      </c>
      <c r="J10228" t="s">
        <v>22634</v>
      </c>
      <c r="K10228" s="132" t="str">
        <f>IFERROR(IFERROR(INDEX(Кат!$O:$O,MATCH($C10228,Кат!$I:$I,0)),INDEX(Торг!$L:$L,MATCH($C10228,Торг!$I:$I,0))),"")</f>
        <v/>
      </c>
      <c r="L10228" s="132" t="str">
        <f>IFERROR(IFERROR(INDEX(Кат!$A:$A,MATCH($C10228,Кат!$I:$I,0)),INDEX(Торг!$A:$A,MATCH($C10228,Торг!$I:$I,0))),"")</f>
        <v/>
      </c>
      <c r="M10228" s="132" t="str">
        <f>IFERROR(IFERROR(INDEX(Кат!$B:$B,MATCH($C10228,Кат!$I:$I,0)),INDEX(Торг!$B:$B,MATCH($C10228,Торг!$I:$I,0))),"")</f>
        <v/>
      </c>
      <c r="N10228" s="132" t="str">
        <f t="shared" si="159"/>
        <v>РЕМКОМ RK09035</v>
      </c>
      <c r="O10228" s="132" t="str">
        <f>IFERROR(IFERROR(INDEX(Кат!$B:$B,MATCH($N10228,Кат!$I:$I,0)),INDEX(Торг!$B:$B,MATCH($N10228,Торг!$I:$I,0))),"")</f>
        <v/>
      </c>
    </row>
    <row r="10229" spans="1:15">
      <c r="A10229" t="s">
        <v>21790</v>
      </c>
      <c r="C10229" s="191" t="s">
        <v>12301</v>
      </c>
      <c r="E10229" t="s">
        <v>12302</v>
      </c>
      <c r="F10229" t="s">
        <v>4074</v>
      </c>
      <c r="G10229" t="s">
        <v>399</v>
      </c>
      <c r="H10229">
        <v>410</v>
      </c>
      <c r="J10229" t="s">
        <v>22634</v>
      </c>
      <c r="K10229" s="132" t="str">
        <f>IFERROR(IFERROR(INDEX(Кат!$O:$O,MATCH($C10229,Кат!$I:$I,0)),INDEX(Торг!$L:$L,MATCH($C10229,Торг!$I:$I,0))),"")</f>
        <v/>
      </c>
      <c r="L10229" s="132" t="str">
        <f>IFERROR(IFERROR(INDEX(Кат!$A:$A,MATCH($C10229,Кат!$I:$I,0)),INDEX(Торг!$A:$A,MATCH($C10229,Торг!$I:$I,0))),"")</f>
        <v/>
      </c>
      <c r="M10229" s="132" t="str">
        <f>IFERROR(IFERROR(INDEX(Кат!$B:$B,MATCH($C10229,Кат!$I:$I,0)),INDEX(Торг!$B:$B,MATCH($C10229,Торг!$I:$I,0))),"")</f>
        <v/>
      </c>
      <c r="N10229" s="132" t="str">
        <f t="shared" si="159"/>
        <v>РЕМКОМ RK09037</v>
      </c>
      <c r="O10229" s="132" t="str">
        <f>IFERROR(IFERROR(INDEX(Кат!$B:$B,MATCH($N10229,Кат!$I:$I,0)),INDEX(Торг!$B:$B,MATCH($N10229,Торг!$I:$I,0))),"")</f>
        <v/>
      </c>
    </row>
    <row r="10230" spans="1:15">
      <c r="A10230" t="s">
        <v>21791</v>
      </c>
      <c r="C10230" s="191" t="s">
        <v>12303</v>
      </c>
      <c r="E10230" t="s">
        <v>12304</v>
      </c>
      <c r="F10230" t="s">
        <v>4074</v>
      </c>
      <c r="G10230" t="s">
        <v>399</v>
      </c>
      <c r="H10230">
        <v>3470</v>
      </c>
      <c r="J10230" t="s">
        <v>22634</v>
      </c>
      <c r="K10230" s="132" t="str">
        <f>IFERROR(IFERROR(INDEX(Кат!$O:$O,MATCH($C10230,Кат!$I:$I,0)),INDEX(Торг!$L:$L,MATCH($C10230,Торг!$I:$I,0))),"")</f>
        <v/>
      </c>
      <c r="L10230" s="132" t="str">
        <f>IFERROR(IFERROR(INDEX(Кат!$A:$A,MATCH($C10230,Кат!$I:$I,0)),INDEX(Торг!$A:$A,MATCH($C10230,Торг!$I:$I,0))),"")</f>
        <v/>
      </c>
      <c r="M10230" s="132" t="str">
        <f>IFERROR(IFERROR(INDEX(Кат!$B:$B,MATCH($C10230,Кат!$I:$I,0)),INDEX(Торг!$B:$B,MATCH($C10230,Торг!$I:$I,0))),"")</f>
        <v/>
      </c>
      <c r="N10230" s="132" t="str">
        <f t="shared" si="159"/>
        <v>РЕМКОМ RK09001</v>
      </c>
      <c r="O10230" s="132" t="str">
        <f>IFERROR(IFERROR(INDEX(Кат!$B:$B,MATCH($N10230,Кат!$I:$I,0)),INDEX(Торг!$B:$B,MATCH($N10230,Торг!$I:$I,0))),"")</f>
        <v/>
      </c>
    </row>
    <row r="10231" spans="1:15">
      <c r="A10231" t="s">
        <v>21792</v>
      </c>
      <c r="C10231" s="191" t="s">
        <v>12305</v>
      </c>
      <c r="E10231" t="s">
        <v>12306</v>
      </c>
      <c r="F10231" t="s">
        <v>4074</v>
      </c>
      <c r="G10231" t="s">
        <v>399</v>
      </c>
      <c r="H10231">
        <v>410</v>
      </c>
      <c r="J10231" t="s">
        <v>22634</v>
      </c>
      <c r="K10231" s="132" t="str">
        <f>IFERROR(IFERROR(INDEX(Кат!$O:$O,MATCH($C10231,Кат!$I:$I,0)),INDEX(Торг!$L:$L,MATCH($C10231,Торг!$I:$I,0))),"")</f>
        <v/>
      </c>
      <c r="L10231" s="132" t="str">
        <f>IFERROR(IFERROR(INDEX(Кат!$A:$A,MATCH($C10231,Кат!$I:$I,0)),INDEX(Торг!$A:$A,MATCH($C10231,Торг!$I:$I,0))),"")</f>
        <v/>
      </c>
      <c r="M10231" s="132" t="str">
        <f>IFERROR(IFERROR(INDEX(Кат!$B:$B,MATCH($C10231,Кат!$I:$I,0)),INDEX(Торг!$B:$B,MATCH($C10231,Торг!$I:$I,0))),"")</f>
        <v/>
      </c>
      <c r="N10231" s="132" t="str">
        <f t="shared" si="159"/>
        <v>РЕМКОМ RK09058</v>
      </c>
      <c r="O10231" s="132" t="str">
        <f>IFERROR(IFERROR(INDEX(Кат!$B:$B,MATCH($N10231,Кат!$I:$I,0)),INDEX(Торг!$B:$B,MATCH($N10231,Торг!$I:$I,0))),"")</f>
        <v/>
      </c>
    </row>
    <row r="10232" spans="1:15">
      <c r="A10232" t="s">
        <v>21793</v>
      </c>
      <c r="C10232" s="191" t="s">
        <v>12307</v>
      </c>
      <c r="E10232" t="s">
        <v>12308</v>
      </c>
      <c r="F10232" t="s">
        <v>4074</v>
      </c>
      <c r="G10232" t="s">
        <v>375</v>
      </c>
      <c r="H10232">
        <v>280</v>
      </c>
      <c r="J10232" t="s">
        <v>22634</v>
      </c>
      <c r="K10232" s="132" t="str">
        <f>IFERROR(IFERROR(INDEX(Кат!$O:$O,MATCH($C10232,Кат!$I:$I,0)),INDEX(Торг!$L:$L,MATCH($C10232,Торг!$I:$I,0))),"")</f>
        <v/>
      </c>
      <c r="L10232" s="132" t="str">
        <f>IFERROR(IFERROR(INDEX(Кат!$A:$A,MATCH($C10232,Кат!$I:$I,0)),INDEX(Торг!$A:$A,MATCH($C10232,Торг!$I:$I,0))),"")</f>
        <v/>
      </c>
      <c r="M10232" s="132" t="str">
        <f>IFERROR(IFERROR(INDEX(Кат!$B:$B,MATCH($C10232,Кат!$I:$I,0)),INDEX(Торг!$B:$B,MATCH($C10232,Торг!$I:$I,0))),"")</f>
        <v/>
      </c>
      <c r="N10232" s="132" t="str">
        <f t="shared" si="159"/>
        <v>РЕМКОМ RK09033</v>
      </c>
      <c r="O10232" s="132" t="str">
        <f>IFERROR(IFERROR(INDEX(Кат!$B:$B,MATCH($N10232,Кат!$I:$I,0)),INDEX(Торг!$B:$B,MATCH($N10232,Торг!$I:$I,0))),"")</f>
        <v/>
      </c>
    </row>
    <row r="10233" spans="1:15">
      <c r="A10233" t="s">
        <v>21794</v>
      </c>
      <c r="C10233" s="191" t="s">
        <v>12309</v>
      </c>
      <c r="E10233" t="s">
        <v>12310</v>
      </c>
      <c r="F10233" t="s">
        <v>4074</v>
      </c>
      <c r="G10233" t="s">
        <v>399</v>
      </c>
      <c r="H10233">
        <v>250</v>
      </c>
      <c r="J10233" t="s">
        <v>22634</v>
      </c>
      <c r="K10233" s="132" t="str">
        <f>IFERROR(IFERROR(INDEX(Кат!$O:$O,MATCH($C10233,Кат!$I:$I,0)),INDEX(Торг!$L:$L,MATCH($C10233,Торг!$I:$I,0))),"")</f>
        <v/>
      </c>
      <c r="L10233" s="132" t="str">
        <f>IFERROR(IFERROR(INDEX(Кат!$A:$A,MATCH($C10233,Кат!$I:$I,0)),INDEX(Торг!$A:$A,MATCH($C10233,Торг!$I:$I,0))),"")</f>
        <v/>
      </c>
      <c r="M10233" s="132" t="str">
        <f>IFERROR(IFERROR(INDEX(Кат!$B:$B,MATCH($C10233,Кат!$I:$I,0)),INDEX(Торг!$B:$B,MATCH($C10233,Торг!$I:$I,0))),"")</f>
        <v/>
      </c>
      <c r="N10233" s="132" t="str">
        <f t="shared" si="159"/>
        <v>РЕМКОМ RK09054</v>
      </c>
      <c r="O10233" s="132" t="str">
        <f>IFERROR(IFERROR(INDEX(Кат!$B:$B,MATCH($N10233,Кат!$I:$I,0)),INDEX(Торг!$B:$B,MATCH($N10233,Торг!$I:$I,0))),"")</f>
        <v/>
      </c>
    </row>
    <row r="10234" spans="1:15">
      <c r="A10234" t="s">
        <v>21795</v>
      </c>
      <c r="C10234" s="191" t="s">
        <v>12311</v>
      </c>
      <c r="E10234" t="s">
        <v>12312</v>
      </c>
      <c r="F10234" t="s">
        <v>4074</v>
      </c>
      <c r="G10234" t="s">
        <v>399</v>
      </c>
      <c r="H10234">
        <v>250</v>
      </c>
      <c r="J10234" t="s">
        <v>22634</v>
      </c>
      <c r="K10234" s="132" t="str">
        <f>IFERROR(IFERROR(INDEX(Кат!$O:$O,MATCH($C10234,Кат!$I:$I,0)),INDEX(Торг!$L:$L,MATCH($C10234,Торг!$I:$I,0))),"")</f>
        <v/>
      </c>
      <c r="L10234" s="132" t="str">
        <f>IFERROR(IFERROR(INDEX(Кат!$A:$A,MATCH($C10234,Кат!$I:$I,0)),INDEX(Торг!$A:$A,MATCH($C10234,Торг!$I:$I,0))),"")</f>
        <v/>
      </c>
      <c r="M10234" s="132" t="str">
        <f>IFERROR(IFERROR(INDEX(Кат!$B:$B,MATCH($C10234,Кат!$I:$I,0)),INDEX(Торг!$B:$B,MATCH($C10234,Торг!$I:$I,0))),"")</f>
        <v/>
      </c>
      <c r="N10234" s="132" t="str">
        <f t="shared" si="159"/>
        <v>РЕМКОМ RK09055</v>
      </c>
      <c r="O10234" s="132" t="str">
        <f>IFERROR(IFERROR(INDEX(Кат!$B:$B,MATCH($N10234,Кат!$I:$I,0)),INDEX(Торг!$B:$B,MATCH($N10234,Торг!$I:$I,0))),"")</f>
        <v/>
      </c>
    </row>
    <row r="10235" spans="1:15">
      <c r="A10235" t="s">
        <v>21796</v>
      </c>
      <c r="C10235" s="191" t="s">
        <v>12313</v>
      </c>
      <c r="E10235" t="s">
        <v>12314</v>
      </c>
      <c r="F10235" t="s">
        <v>4074</v>
      </c>
      <c r="G10235" t="s">
        <v>399</v>
      </c>
      <c r="H10235">
        <v>250</v>
      </c>
      <c r="J10235" t="s">
        <v>22634</v>
      </c>
      <c r="K10235" s="132" t="str">
        <f>IFERROR(IFERROR(INDEX(Кат!$O:$O,MATCH($C10235,Кат!$I:$I,0)),INDEX(Торг!$L:$L,MATCH($C10235,Торг!$I:$I,0))),"")</f>
        <v/>
      </c>
      <c r="L10235" s="132" t="str">
        <f>IFERROR(IFERROR(INDEX(Кат!$A:$A,MATCH($C10235,Кат!$I:$I,0)),INDEX(Торг!$A:$A,MATCH($C10235,Торг!$I:$I,0))),"")</f>
        <v/>
      </c>
      <c r="M10235" s="132" t="str">
        <f>IFERROR(IFERROR(INDEX(Кат!$B:$B,MATCH($C10235,Кат!$I:$I,0)),INDEX(Торг!$B:$B,MATCH($C10235,Торг!$I:$I,0))),"")</f>
        <v/>
      </c>
      <c r="N10235" s="132" t="str">
        <f t="shared" si="159"/>
        <v>РЕМКОМ RK09052</v>
      </c>
      <c r="O10235" s="132" t="str">
        <f>IFERROR(IFERROR(INDEX(Кат!$B:$B,MATCH($N10235,Кат!$I:$I,0)),INDEX(Торг!$B:$B,MATCH($N10235,Торг!$I:$I,0))),"")</f>
        <v/>
      </c>
    </row>
    <row r="10236" spans="1:15">
      <c r="A10236" t="s">
        <v>21797</v>
      </c>
      <c r="C10236" s="191" t="s">
        <v>12315</v>
      </c>
      <c r="E10236" t="s">
        <v>12316</v>
      </c>
      <c r="F10236" t="s">
        <v>4074</v>
      </c>
      <c r="G10236" t="s">
        <v>399</v>
      </c>
      <c r="H10236">
        <v>250</v>
      </c>
      <c r="J10236" t="s">
        <v>22634</v>
      </c>
      <c r="K10236" s="132" t="str">
        <f>IFERROR(IFERROR(INDEX(Кат!$O:$O,MATCH($C10236,Кат!$I:$I,0)),INDEX(Торг!$L:$L,MATCH($C10236,Торг!$I:$I,0))),"")</f>
        <v/>
      </c>
      <c r="L10236" s="132" t="str">
        <f>IFERROR(IFERROR(INDEX(Кат!$A:$A,MATCH($C10236,Кат!$I:$I,0)),INDEX(Торг!$A:$A,MATCH($C10236,Торг!$I:$I,0))),"")</f>
        <v/>
      </c>
      <c r="M10236" s="132" t="str">
        <f>IFERROR(IFERROR(INDEX(Кат!$B:$B,MATCH($C10236,Кат!$I:$I,0)),INDEX(Торг!$B:$B,MATCH($C10236,Торг!$I:$I,0))),"")</f>
        <v/>
      </c>
      <c r="N10236" s="132" t="str">
        <f t="shared" si="159"/>
        <v>РЕМКОМ RK09051</v>
      </c>
      <c r="O10236" s="132" t="str">
        <f>IFERROR(IFERROR(INDEX(Кат!$B:$B,MATCH($N10236,Кат!$I:$I,0)),INDEX(Торг!$B:$B,MATCH($N10236,Торг!$I:$I,0))),"")</f>
        <v/>
      </c>
    </row>
    <row r="10237" spans="1:15">
      <c r="A10237" t="s">
        <v>21798</v>
      </c>
      <c r="C10237" s="191" t="s">
        <v>12317</v>
      </c>
      <c r="E10237" t="s">
        <v>12318</v>
      </c>
      <c r="F10237" t="s">
        <v>4074</v>
      </c>
      <c r="G10237" t="s">
        <v>399</v>
      </c>
      <c r="H10237">
        <v>250</v>
      </c>
      <c r="J10237" t="s">
        <v>22634</v>
      </c>
      <c r="K10237" s="132" t="str">
        <f>IFERROR(IFERROR(INDEX(Кат!$O:$O,MATCH($C10237,Кат!$I:$I,0)),INDEX(Торг!$L:$L,MATCH($C10237,Торг!$I:$I,0))),"")</f>
        <v/>
      </c>
      <c r="L10237" s="132" t="str">
        <f>IFERROR(IFERROR(INDEX(Кат!$A:$A,MATCH($C10237,Кат!$I:$I,0)),INDEX(Торг!$A:$A,MATCH($C10237,Торг!$I:$I,0))),"")</f>
        <v/>
      </c>
      <c r="M10237" s="132" t="str">
        <f>IFERROR(IFERROR(INDEX(Кат!$B:$B,MATCH($C10237,Кат!$I:$I,0)),INDEX(Торг!$B:$B,MATCH($C10237,Торг!$I:$I,0))),"")</f>
        <v/>
      </c>
      <c r="N10237" s="132" t="str">
        <f t="shared" si="159"/>
        <v>РЕМКОМ RK09053</v>
      </c>
      <c r="O10237" s="132" t="str">
        <f>IFERROR(IFERROR(INDEX(Кат!$B:$B,MATCH($N10237,Кат!$I:$I,0)),INDEX(Торг!$B:$B,MATCH($N10237,Торг!$I:$I,0))),"")</f>
        <v/>
      </c>
    </row>
    <row r="10238" spans="1:15">
      <c r="A10238" t="s">
        <v>21799</v>
      </c>
      <c r="C10238" s="191" t="s">
        <v>4093</v>
      </c>
      <c r="E10238" t="s">
        <v>4094</v>
      </c>
      <c r="F10238" t="s">
        <v>4074</v>
      </c>
      <c r="G10238" t="s">
        <v>399</v>
      </c>
      <c r="H10238">
        <v>250</v>
      </c>
      <c r="J10238" t="s">
        <v>22634</v>
      </c>
      <c r="K10238" s="132" t="str">
        <f>IFERROR(IFERROR(INDEX(Кат!$O:$O,MATCH($C10238,Кат!$I:$I,0)),INDEX(Торг!$L:$L,MATCH($C10238,Торг!$I:$I,0))),"")</f>
        <v/>
      </c>
      <c r="L10238" s="132" t="str">
        <f>IFERROR(IFERROR(INDEX(Кат!$A:$A,MATCH($C10238,Кат!$I:$I,0)),INDEX(Торг!$A:$A,MATCH($C10238,Торг!$I:$I,0))),"")</f>
        <v/>
      </c>
      <c r="M10238" s="132" t="str">
        <f>IFERROR(IFERROR(INDEX(Кат!$B:$B,MATCH($C10238,Кат!$I:$I,0)),INDEX(Торг!$B:$B,MATCH($C10238,Торг!$I:$I,0))),"")</f>
        <v/>
      </c>
      <c r="N10238" s="132" t="str">
        <f t="shared" si="159"/>
        <v>РЕМКОМ RK09057</v>
      </c>
      <c r="O10238" s="132" t="str">
        <f>IFERROR(IFERROR(INDEX(Кат!$B:$B,MATCH($N10238,Кат!$I:$I,0)),INDEX(Торг!$B:$B,MATCH($N10238,Торг!$I:$I,0))),"")</f>
        <v/>
      </c>
    </row>
    <row r="10239" spans="1:15">
      <c r="A10239" t="s">
        <v>21800</v>
      </c>
      <c r="C10239" s="191" t="s">
        <v>12319</v>
      </c>
      <c r="E10239" t="s">
        <v>12320</v>
      </c>
      <c r="F10239" t="s">
        <v>4074</v>
      </c>
      <c r="G10239" t="s">
        <v>399</v>
      </c>
      <c r="H10239">
        <v>250</v>
      </c>
      <c r="J10239" t="s">
        <v>22634</v>
      </c>
      <c r="K10239" s="132" t="str">
        <f>IFERROR(IFERROR(INDEX(Кат!$O:$O,MATCH($C10239,Кат!$I:$I,0)),INDEX(Торг!$L:$L,MATCH($C10239,Торг!$I:$I,0))),"")</f>
        <v/>
      </c>
      <c r="L10239" s="132" t="str">
        <f>IFERROR(IFERROR(INDEX(Кат!$A:$A,MATCH($C10239,Кат!$I:$I,0)),INDEX(Торг!$A:$A,MATCH($C10239,Торг!$I:$I,0))),"")</f>
        <v/>
      </c>
      <c r="M10239" s="132" t="str">
        <f>IFERROR(IFERROR(INDEX(Кат!$B:$B,MATCH($C10239,Кат!$I:$I,0)),INDEX(Торг!$B:$B,MATCH($C10239,Торг!$I:$I,0))),"")</f>
        <v/>
      </c>
      <c r="N10239" s="132" t="str">
        <f t="shared" si="159"/>
        <v>РЕМКОМ RK09056</v>
      </c>
      <c r="O10239" s="132" t="str">
        <f>IFERROR(IFERROR(INDEX(Кат!$B:$B,MATCH($N10239,Кат!$I:$I,0)),INDEX(Торг!$B:$B,MATCH($N10239,Торг!$I:$I,0))),"")</f>
        <v/>
      </c>
    </row>
    <row r="10240" spans="1:15">
      <c r="A10240" t="s">
        <v>21801</v>
      </c>
      <c r="C10240" s="191" t="s">
        <v>12321</v>
      </c>
      <c r="E10240" t="s">
        <v>12322</v>
      </c>
      <c r="F10240" t="s">
        <v>4074</v>
      </c>
      <c r="G10240" t="s">
        <v>399</v>
      </c>
      <c r="H10240">
        <v>140</v>
      </c>
      <c r="J10240" t="s">
        <v>22634</v>
      </c>
      <c r="K10240" s="132" t="str">
        <f>IFERROR(IFERROR(INDEX(Кат!$O:$O,MATCH($C10240,Кат!$I:$I,0)),INDEX(Торг!$L:$L,MATCH($C10240,Торг!$I:$I,0))),"")</f>
        <v/>
      </c>
      <c r="L10240" s="132" t="str">
        <f>IFERROR(IFERROR(INDEX(Кат!$A:$A,MATCH($C10240,Кат!$I:$I,0)),INDEX(Торг!$A:$A,MATCH($C10240,Торг!$I:$I,0))),"")</f>
        <v/>
      </c>
      <c r="M10240" s="132" t="str">
        <f>IFERROR(IFERROR(INDEX(Кат!$B:$B,MATCH($C10240,Кат!$I:$I,0)),INDEX(Торг!$B:$B,MATCH($C10240,Торг!$I:$I,0))),"")</f>
        <v/>
      </c>
      <c r="N10240" s="132" t="str">
        <f t="shared" si="159"/>
        <v>РЕМКОМ RK09070</v>
      </c>
      <c r="O10240" s="132" t="str">
        <f>IFERROR(IFERROR(INDEX(Кат!$B:$B,MATCH($N10240,Кат!$I:$I,0)),INDEX(Торг!$B:$B,MATCH($N10240,Торг!$I:$I,0))),"")</f>
        <v/>
      </c>
    </row>
    <row r="10241" spans="1:15">
      <c r="A10241" t="s">
        <v>21802</v>
      </c>
      <c r="C10241" s="191" t="s">
        <v>4095</v>
      </c>
      <c r="E10241" t="s">
        <v>4096</v>
      </c>
      <c r="F10241" t="s">
        <v>4074</v>
      </c>
      <c r="G10241" t="s">
        <v>375</v>
      </c>
      <c r="H10241">
        <v>140</v>
      </c>
      <c r="J10241" t="s">
        <v>22634</v>
      </c>
      <c r="K10241" s="132" t="str">
        <f>IFERROR(IFERROR(INDEX(Кат!$O:$O,MATCH($C10241,Кат!$I:$I,0)),INDEX(Торг!$L:$L,MATCH($C10241,Торг!$I:$I,0))),"")</f>
        <v/>
      </c>
      <c r="L10241" s="132" t="str">
        <f>IFERROR(IFERROR(INDEX(Кат!$A:$A,MATCH($C10241,Кат!$I:$I,0)),INDEX(Торг!$A:$A,MATCH($C10241,Торг!$I:$I,0))),"")</f>
        <v/>
      </c>
      <c r="M10241" s="132" t="str">
        <f>IFERROR(IFERROR(INDEX(Кат!$B:$B,MATCH($C10241,Кат!$I:$I,0)),INDEX(Торг!$B:$B,MATCH($C10241,Торг!$I:$I,0))),"")</f>
        <v/>
      </c>
      <c r="N10241" s="132" t="str">
        <f t="shared" si="159"/>
        <v>РЕМКОМ RK09069</v>
      </c>
      <c r="O10241" s="132" t="str">
        <f>IFERROR(IFERROR(INDEX(Кат!$B:$B,MATCH($N10241,Кат!$I:$I,0)),INDEX(Торг!$B:$B,MATCH($N10241,Торг!$I:$I,0))),"")</f>
        <v/>
      </c>
    </row>
    <row r="10242" spans="1:15">
      <c r="A10242" t="s">
        <v>21803</v>
      </c>
      <c r="C10242" s="191" t="s">
        <v>12323</v>
      </c>
      <c r="E10242" t="s">
        <v>12324</v>
      </c>
      <c r="F10242" t="s">
        <v>4074</v>
      </c>
      <c r="G10242" t="s">
        <v>375</v>
      </c>
      <c r="H10242">
        <v>80</v>
      </c>
      <c r="J10242" t="s">
        <v>22634</v>
      </c>
      <c r="K10242" s="132" t="str">
        <f>IFERROR(IFERROR(INDEX(Кат!$O:$O,MATCH($C10242,Кат!$I:$I,0)),INDEX(Торг!$L:$L,MATCH($C10242,Торг!$I:$I,0))),"")</f>
        <v/>
      </c>
      <c r="L10242" s="132" t="str">
        <f>IFERROR(IFERROR(INDEX(Кат!$A:$A,MATCH($C10242,Кат!$I:$I,0)),INDEX(Торг!$A:$A,MATCH($C10242,Торг!$I:$I,0))),"")</f>
        <v/>
      </c>
      <c r="M10242" s="132" t="str">
        <f>IFERROR(IFERROR(INDEX(Кат!$B:$B,MATCH($C10242,Кат!$I:$I,0)),INDEX(Торг!$B:$B,MATCH($C10242,Торг!$I:$I,0))),"")</f>
        <v/>
      </c>
      <c r="N10242" s="132" t="str">
        <f t="shared" si="159"/>
        <v>РЕМКОМ RK09068</v>
      </c>
      <c r="O10242" s="132" t="str">
        <f>IFERROR(IFERROR(INDEX(Кат!$B:$B,MATCH($N10242,Кат!$I:$I,0)),INDEX(Торг!$B:$B,MATCH($N10242,Торг!$I:$I,0))),"")</f>
        <v/>
      </c>
    </row>
    <row r="10243" spans="1:15">
      <c r="A10243" t="s">
        <v>21804</v>
      </c>
      <c r="C10243" s="191" t="s">
        <v>12325</v>
      </c>
      <c r="E10243" t="s">
        <v>12326</v>
      </c>
      <c r="F10243" t="s">
        <v>4074</v>
      </c>
      <c r="G10243" t="s">
        <v>375</v>
      </c>
      <c r="H10243">
        <v>60</v>
      </c>
      <c r="J10243" t="s">
        <v>22634</v>
      </c>
      <c r="K10243" s="132" t="str">
        <f>IFERROR(IFERROR(INDEX(Кат!$O:$O,MATCH($C10243,Кат!$I:$I,0)),INDEX(Торг!$L:$L,MATCH($C10243,Торг!$I:$I,0))),"")</f>
        <v/>
      </c>
      <c r="L10243" s="132" t="str">
        <f>IFERROR(IFERROR(INDEX(Кат!$A:$A,MATCH($C10243,Кат!$I:$I,0)),INDEX(Торг!$A:$A,MATCH($C10243,Торг!$I:$I,0))),"")</f>
        <v/>
      </c>
      <c r="M10243" s="132" t="str">
        <f>IFERROR(IFERROR(INDEX(Кат!$B:$B,MATCH($C10243,Кат!$I:$I,0)),INDEX(Торг!$B:$B,MATCH($C10243,Торг!$I:$I,0))),"")</f>
        <v/>
      </c>
      <c r="N10243" s="132" t="str">
        <f t="shared" si="159"/>
        <v>РЕМКОМ RK09021</v>
      </c>
      <c r="O10243" s="132" t="str">
        <f>IFERROR(IFERROR(INDEX(Кат!$B:$B,MATCH($N10243,Кат!$I:$I,0)),INDEX(Торг!$B:$B,MATCH($N10243,Торг!$I:$I,0))),"")</f>
        <v/>
      </c>
    </row>
    <row r="10244" spans="1:15">
      <c r="A10244" t="s">
        <v>21805</v>
      </c>
      <c r="C10244" s="191" t="s">
        <v>12327</v>
      </c>
      <c r="E10244" t="s">
        <v>12328</v>
      </c>
      <c r="F10244" t="s">
        <v>4074</v>
      </c>
      <c r="G10244" t="s">
        <v>375</v>
      </c>
      <c r="H10244">
        <v>75</v>
      </c>
      <c r="J10244" t="s">
        <v>22634</v>
      </c>
      <c r="K10244" s="132" t="str">
        <f>IFERROR(IFERROR(INDEX(Кат!$O:$O,MATCH($C10244,Кат!$I:$I,0)),INDEX(Торг!$L:$L,MATCH($C10244,Торг!$I:$I,0))),"")</f>
        <v/>
      </c>
      <c r="L10244" s="132" t="str">
        <f>IFERROR(IFERROR(INDEX(Кат!$A:$A,MATCH($C10244,Кат!$I:$I,0)),INDEX(Торг!$A:$A,MATCH($C10244,Торг!$I:$I,0))),"")</f>
        <v/>
      </c>
      <c r="M10244" s="132" t="str">
        <f>IFERROR(IFERROR(INDEX(Кат!$B:$B,MATCH($C10244,Кат!$I:$I,0)),INDEX(Торг!$B:$B,MATCH($C10244,Торг!$I:$I,0))),"")</f>
        <v/>
      </c>
      <c r="N10244" s="132" t="str">
        <f t="shared" si="159"/>
        <v>РЕМКОМ RK09020</v>
      </c>
      <c r="O10244" s="132" t="str">
        <f>IFERROR(IFERROR(INDEX(Кат!$B:$B,MATCH($N10244,Кат!$I:$I,0)),INDEX(Торг!$B:$B,MATCH($N10244,Торг!$I:$I,0))),"")</f>
        <v/>
      </c>
    </row>
    <row r="10245" spans="1:15">
      <c r="A10245" t="s">
        <v>21806</v>
      </c>
      <c r="C10245" s="191" t="s">
        <v>12329</v>
      </c>
      <c r="E10245" t="s">
        <v>12330</v>
      </c>
      <c r="F10245" t="s">
        <v>4074</v>
      </c>
      <c r="G10245" t="s">
        <v>375</v>
      </c>
      <c r="H10245">
        <v>150</v>
      </c>
      <c r="J10245" t="s">
        <v>22634</v>
      </c>
      <c r="K10245" s="132" t="str">
        <f>IFERROR(IFERROR(INDEX(Кат!$O:$O,MATCH($C10245,Кат!$I:$I,0)),INDEX(Торг!$L:$L,MATCH($C10245,Торг!$I:$I,0))),"")</f>
        <v/>
      </c>
      <c r="L10245" s="132" t="str">
        <f>IFERROR(IFERROR(INDEX(Кат!$A:$A,MATCH($C10245,Кат!$I:$I,0)),INDEX(Торг!$A:$A,MATCH($C10245,Торг!$I:$I,0))),"")</f>
        <v/>
      </c>
      <c r="M10245" s="132" t="str">
        <f>IFERROR(IFERROR(INDEX(Кат!$B:$B,MATCH($C10245,Кат!$I:$I,0)),INDEX(Торг!$B:$B,MATCH($C10245,Торг!$I:$I,0))),"")</f>
        <v/>
      </c>
      <c r="N10245" s="132" t="str">
        <f t="shared" si="159"/>
        <v>РЕМКОМ RK09029</v>
      </c>
      <c r="O10245" s="132" t="str">
        <f>IFERROR(IFERROR(INDEX(Кат!$B:$B,MATCH($N10245,Кат!$I:$I,0)),INDEX(Торг!$B:$B,MATCH($N10245,Торг!$I:$I,0))),"")</f>
        <v/>
      </c>
    </row>
    <row r="10246" spans="1:15">
      <c r="A10246" t="s">
        <v>21807</v>
      </c>
      <c r="C10246" s="191" t="s">
        <v>12331</v>
      </c>
      <c r="E10246" t="s">
        <v>12332</v>
      </c>
      <c r="F10246" t="s">
        <v>4074</v>
      </c>
      <c r="G10246" t="s">
        <v>375</v>
      </c>
      <c r="H10246">
        <v>280</v>
      </c>
      <c r="J10246" t="s">
        <v>22634</v>
      </c>
      <c r="K10246" s="132" t="str">
        <f>IFERROR(IFERROR(INDEX(Кат!$O:$O,MATCH($C10246,Кат!$I:$I,0)),INDEX(Торг!$L:$L,MATCH($C10246,Торг!$I:$I,0))),"")</f>
        <v/>
      </c>
      <c r="L10246" s="132" t="str">
        <f>IFERROR(IFERROR(INDEX(Кат!$A:$A,MATCH($C10246,Кат!$I:$I,0)),INDEX(Торг!$A:$A,MATCH($C10246,Торг!$I:$I,0))),"")</f>
        <v/>
      </c>
      <c r="M10246" s="132" t="str">
        <f>IFERROR(IFERROR(INDEX(Кат!$B:$B,MATCH($C10246,Кат!$I:$I,0)),INDEX(Торг!$B:$B,MATCH($C10246,Торг!$I:$I,0))),"")</f>
        <v/>
      </c>
      <c r="N10246" s="132" t="str">
        <f t="shared" si="159"/>
        <v>РЕМКОМ RK09030</v>
      </c>
      <c r="O10246" s="132" t="str">
        <f>IFERROR(IFERROR(INDEX(Кат!$B:$B,MATCH($N10246,Кат!$I:$I,0)),INDEX(Торг!$B:$B,MATCH($N10246,Торг!$I:$I,0))),"")</f>
        <v/>
      </c>
    </row>
    <row r="10247" spans="1:15">
      <c r="A10247" t="s">
        <v>21808</v>
      </c>
      <c r="C10247" s="191" t="s">
        <v>12333</v>
      </c>
      <c r="E10247" t="s">
        <v>12334</v>
      </c>
      <c r="F10247" t="s">
        <v>4074</v>
      </c>
      <c r="G10247" t="s">
        <v>375</v>
      </c>
      <c r="H10247">
        <v>85</v>
      </c>
      <c r="J10247" t="s">
        <v>22634</v>
      </c>
      <c r="K10247" s="132" t="str">
        <f>IFERROR(IFERROR(INDEX(Кат!$O:$O,MATCH($C10247,Кат!$I:$I,0)),INDEX(Торг!$L:$L,MATCH($C10247,Торг!$I:$I,0))),"")</f>
        <v/>
      </c>
      <c r="L10247" s="132" t="str">
        <f>IFERROR(IFERROR(INDEX(Кат!$A:$A,MATCH($C10247,Кат!$I:$I,0)),INDEX(Торг!$A:$A,MATCH($C10247,Торг!$I:$I,0))),"")</f>
        <v/>
      </c>
      <c r="M10247" s="132" t="str">
        <f>IFERROR(IFERROR(INDEX(Кат!$B:$B,MATCH($C10247,Кат!$I:$I,0)),INDEX(Торг!$B:$B,MATCH($C10247,Торг!$I:$I,0))),"")</f>
        <v/>
      </c>
      <c r="N10247" s="132" t="str">
        <f t="shared" si="159"/>
        <v>РЕМКОМ RK09027</v>
      </c>
      <c r="O10247" s="132" t="str">
        <f>IFERROR(IFERROR(INDEX(Кат!$B:$B,MATCH($N10247,Кат!$I:$I,0)),INDEX(Торг!$B:$B,MATCH($N10247,Торг!$I:$I,0))),"")</f>
        <v/>
      </c>
    </row>
    <row r="10248" spans="1:15">
      <c r="A10248" t="s">
        <v>21809</v>
      </c>
      <c r="C10248" s="191" t="s">
        <v>12335</v>
      </c>
      <c r="E10248" t="s">
        <v>12336</v>
      </c>
      <c r="F10248" t="s">
        <v>4074</v>
      </c>
      <c r="G10248" t="s">
        <v>375</v>
      </c>
      <c r="H10248">
        <v>130</v>
      </c>
      <c r="J10248" t="s">
        <v>22634</v>
      </c>
      <c r="K10248" s="132" t="str">
        <f>IFERROR(IFERROR(INDEX(Кат!$O:$O,MATCH($C10248,Кат!$I:$I,0)),INDEX(Торг!$L:$L,MATCH($C10248,Торг!$I:$I,0))),"")</f>
        <v/>
      </c>
      <c r="L10248" s="132" t="str">
        <f>IFERROR(IFERROR(INDEX(Кат!$A:$A,MATCH($C10248,Кат!$I:$I,0)),INDEX(Торг!$A:$A,MATCH($C10248,Торг!$I:$I,0))),"")</f>
        <v/>
      </c>
      <c r="M10248" s="132" t="str">
        <f>IFERROR(IFERROR(INDEX(Кат!$B:$B,MATCH($C10248,Кат!$I:$I,0)),INDEX(Торг!$B:$B,MATCH($C10248,Торг!$I:$I,0))),"")</f>
        <v/>
      </c>
      <c r="N10248" s="132" t="str">
        <f t="shared" ref="N10248:N10311" si="160">_xlfn.CONCAT(F10248," ",C10248)</f>
        <v>РЕМКОМ RK09028</v>
      </c>
      <c r="O10248" s="132" t="str">
        <f>IFERROR(IFERROR(INDEX(Кат!$B:$B,MATCH($N10248,Кат!$I:$I,0)),INDEX(Торг!$B:$B,MATCH($N10248,Торг!$I:$I,0))),"")</f>
        <v/>
      </c>
    </row>
    <row r="10249" spans="1:15">
      <c r="A10249" t="s">
        <v>21810</v>
      </c>
      <c r="C10249" s="191" t="s">
        <v>12337</v>
      </c>
      <c r="E10249" t="s">
        <v>12338</v>
      </c>
      <c r="F10249" t="s">
        <v>4074</v>
      </c>
      <c r="G10249" t="s">
        <v>375</v>
      </c>
      <c r="H10249">
        <v>140</v>
      </c>
      <c r="J10249" t="s">
        <v>22634</v>
      </c>
      <c r="K10249" s="132" t="str">
        <f>IFERROR(IFERROR(INDEX(Кат!$O:$O,MATCH($C10249,Кат!$I:$I,0)),INDEX(Торг!$L:$L,MATCH($C10249,Торг!$I:$I,0))),"")</f>
        <v/>
      </c>
      <c r="L10249" s="132" t="str">
        <f>IFERROR(IFERROR(INDEX(Кат!$A:$A,MATCH($C10249,Кат!$I:$I,0)),INDEX(Торг!$A:$A,MATCH($C10249,Торг!$I:$I,0))),"")</f>
        <v/>
      </c>
      <c r="M10249" s="132" t="str">
        <f>IFERROR(IFERROR(INDEX(Кат!$B:$B,MATCH($C10249,Кат!$I:$I,0)),INDEX(Торг!$B:$B,MATCH($C10249,Торг!$I:$I,0))),"")</f>
        <v/>
      </c>
      <c r="N10249" s="132" t="str">
        <f t="shared" si="160"/>
        <v>РЕМКОМ RK09017</v>
      </c>
      <c r="O10249" s="132" t="str">
        <f>IFERROR(IFERROR(INDEX(Кат!$B:$B,MATCH($N10249,Кат!$I:$I,0)),INDEX(Торг!$B:$B,MATCH($N10249,Торг!$I:$I,0))),"")</f>
        <v/>
      </c>
    </row>
    <row r="10250" spans="1:15">
      <c r="A10250" t="s">
        <v>21811</v>
      </c>
      <c r="C10250" s="191" t="s">
        <v>12339</v>
      </c>
      <c r="E10250" t="s">
        <v>12340</v>
      </c>
      <c r="F10250" t="s">
        <v>4074</v>
      </c>
      <c r="G10250" t="s">
        <v>375</v>
      </c>
      <c r="H10250">
        <v>180</v>
      </c>
      <c r="J10250" t="s">
        <v>22634</v>
      </c>
      <c r="K10250" s="132" t="str">
        <f>IFERROR(IFERROR(INDEX(Кат!$O:$O,MATCH($C10250,Кат!$I:$I,0)),INDEX(Торг!$L:$L,MATCH($C10250,Торг!$I:$I,0))),"")</f>
        <v/>
      </c>
      <c r="L10250" s="132" t="str">
        <f>IFERROR(IFERROR(INDEX(Кат!$A:$A,MATCH($C10250,Кат!$I:$I,0)),INDEX(Торг!$A:$A,MATCH($C10250,Торг!$I:$I,0))),"")</f>
        <v/>
      </c>
      <c r="M10250" s="132" t="str">
        <f>IFERROR(IFERROR(INDEX(Кат!$B:$B,MATCH($C10250,Кат!$I:$I,0)),INDEX(Торг!$B:$B,MATCH($C10250,Торг!$I:$I,0))),"")</f>
        <v/>
      </c>
      <c r="N10250" s="132" t="str">
        <f t="shared" si="160"/>
        <v>РЕМКОМ RK09018</v>
      </c>
      <c r="O10250" s="132" t="str">
        <f>IFERROR(IFERROR(INDEX(Кат!$B:$B,MATCH($N10250,Кат!$I:$I,0)),INDEX(Торг!$B:$B,MATCH($N10250,Торг!$I:$I,0))),"")</f>
        <v/>
      </c>
    </row>
    <row r="10251" spans="1:15">
      <c r="A10251" t="s">
        <v>21812</v>
      </c>
      <c r="C10251" s="191" t="s">
        <v>12341</v>
      </c>
      <c r="E10251" t="s">
        <v>12342</v>
      </c>
      <c r="F10251" t="s">
        <v>4074</v>
      </c>
      <c r="G10251" t="s">
        <v>375</v>
      </c>
      <c r="H10251">
        <v>190</v>
      </c>
      <c r="J10251" t="s">
        <v>22634</v>
      </c>
      <c r="K10251" s="132" t="str">
        <f>IFERROR(IFERROR(INDEX(Кат!$O:$O,MATCH($C10251,Кат!$I:$I,0)),INDEX(Торг!$L:$L,MATCH($C10251,Торг!$I:$I,0))),"")</f>
        <v/>
      </c>
      <c r="L10251" s="132" t="str">
        <f>IFERROR(IFERROR(INDEX(Кат!$A:$A,MATCH($C10251,Кат!$I:$I,0)),INDEX(Торг!$A:$A,MATCH($C10251,Торг!$I:$I,0))),"")</f>
        <v/>
      </c>
      <c r="M10251" s="132" t="str">
        <f>IFERROR(IFERROR(INDEX(Кат!$B:$B,MATCH($C10251,Кат!$I:$I,0)),INDEX(Торг!$B:$B,MATCH($C10251,Торг!$I:$I,0))),"")</f>
        <v/>
      </c>
      <c r="N10251" s="132" t="str">
        <f t="shared" si="160"/>
        <v>РЕМКОМ RK09019</v>
      </c>
      <c r="O10251" s="132" t="str">
        <f>IFERROR(IFERROR(INDEX(Кат!$B:$B,MATCH($N10251,Кат!$I:$I,0)),INDEX(Торг!$B:$B,MATCH($N10251,Торг!$I:$I,0))),"")</f>
        <v/>
      </c>
    </row>
    <row r="10252" spans="1:15">
      <c r="A10252" t="s">
        <v>24838</v>
      </c>
      <c r="C10252" s="191"/>
      <c r="E10252" t="s">
        <v>24839</v>
      </c>
      <c r="J10252" t="s">
        <v>22634</v>
      </c>
      <c r="K10252" s="132" t="str">
        <f>IFERROR(IFERROR(INDEX(Кат!$O:$O,MATCH($C10252,Кат!$I:$I,0)),INDEX(Торг!$L:$L,MATCH($C10252,Торг!$I:$I,0))),"")</f>
        <v/>
      </c>
      <c r="L10252" s="132" t="str">
        <f>IFERROR(IFERROR(INDEX(Кат!$A:$A,MATCH($C10252,Кат!$I:$I,0)),INDEX(Торг!$A:$A,MATCH($C10252,Торг!$I:$I,0))),"")</f>
        <v/>
      </c>
      <c r="M10252" s="132" t="str">
        <f>IFERROR(IFERROR(INDEX(Кат!$B:$B,MATCH($C10252,Кат!$I:$I,0)),INDEX(Торг!$B:$B,MATCH($C10252,Торг!$I:$I,0))),"")</f>
        <v/>
      </c>
      <c r="N10252" s="132" t="str">
        <f t="shared" si="160"/>
        <v xml:space="preserve"> </v>
      </c>
      <c r="O10252" s="132" t="str">
        <f>IFERROR(IFERROR(INDEX(Кат!$B:$B,MATCH($N10252,Кат!$I:$I,0)),INDEX(Торг!$B:$B,MATCH($N10252,Торг!$I:$I,0))),"")</f>
        <v/>
      </c>
    </row>
    <row r="10253" spans="1:15">
      <c r="A10253" t="s">
        <v>27519</v>
      </c>
      <c r="C10253" s="191" t="s">
        <v>27520</v>
      </c>
      <c r="E10253" t="s">
        <v>27521</v>
      </c>
      <c r="F10253" t="s">
        <v>4074</v>
      </c>
      <c r="G10253" t="s">
        <v>399</v>
      </c>
      <c r="H10253">
        <v>130</v>
      </c>
      <c r="J10253" t="s">
        <v>22634</v>
      </c>
      <c r="K10253" s="132" t="str">
        <f>IFERROR(IFERROR(INDEX(Кат!$O:$O,MATCH($C10253,Кат!$I:$I,0)),INDEX(Торг!$L:$L,MATCH($C10253,Торг!$I:$I,0))),"")</f>
        <v/>
      </c>
      <c r="L10253" s="132" t="str">
        <f>IFERROR(IFERROR(INDEX(Кат!$A:$A,MATCH($C10253,Кат!$I:$I,0)),INDEX(Торг!$A:$A,MATCH($C10253,Торг!$I:$I,0))),"")</f>
        <v/>
      </c>
      <c r="M10253" s="132" t="str">
        <f>IFERROR(IFERROR(INDEX(Кат!$B:$B,MATCH($C10253,Кат!$I:$I,0)),INDEX(Торг!$B:$B,MATCH($C10253,Торг!$I:$I,0))),"")</f>
        <v/>
      </c>
      <c r="N10253" s="132" t="str">
        <f t="shared" si="160"/>
        <v>РЕМКОМ RK01217</v>
      </c>
      <c r="O10253" s="132" t="str">
        <f>IFERROR(IFERROR(INDEX(Кат!$B:$B,MATCH($N10253,Кат!$I:$I,0)),INDEX(Торг!$B:$B,MATCH($N10253,Торг!$I:$I,0))),"")</f>
        <v/>
      </c>
    </row>
    <row r="10254" spans="1:15">
      <c r="A10254" t="s">
        <v>21813</v>
      </c>
      <c r="C10254" s="191" t="s">
        <v>12343</v>
      </c>
      <c r="E10254" t="s">
        <v>12344</v>
      </c>
      <c r="F10254" t="s">
        <v>4074</v>
      </c>
      <c r="G10254" t="s">
        <v>375</v>
      </c>
      <c r="H10254">
        <v>190</v>
      </c>
      <c r="J10254" t="s">
        <v>22634</v>
      </c>
      <c r="K10254" s="132" t="str">
        <f>IFERROR(IFERROR(INDEX(Кат!$O:$O,MATCH($C10254,Кат!$I:$I,0)),INDEX(Торг!$L:$L,MATCH($C10254,Торг!$I:$I,0))),"")</f>
        <v/>
      </c>
      <c r="L10254" s="132" t="str">
        <f>IFERROR(IFERROR(INDEX(Кат!$A:$A,MATCH($C10254,Кат!$I:$I,0)),INDEX(Торг!$A:$A,MATCH($C10254,Торг!$I:$I,0))),"")</f>
        <v/>
      </c>
      <c r="M10254" s="132" t="str">
        <f>IFERROR(IFERROR(INDEX(Кат!$B:$B,MATCH($C10254,Кат!$I:$I,0)),INDEX(Торг!$B:$B,MATCH($C10254,Торг!$I:$I,0))),"")</f>
        <v/>
      </c>
      <c r="N10254" s="132" t="str">
        <f t="shared" si="160"/>
        <v>РЕМКОМ RK01094</v>
      </c>
      <c r="O10254" s="132" t="str">
        <f>IFERROR(IFERROR(INDEX(Кат!$B:$B,MATCH($N10254,Кат!$I:$I,0)),INDEX(Торг!$B:$B,MATCH($N10254,Торг!$I:$I,0))),"")</f>
        <v/>
      </c>
    </row>
    <row r="10255" spans="1:15">
      <c r="A10255" t="s">
        <v>21814</v>
      </c>
      <c r="C10255" s="191" t="s">
        <v>12345</v>
      </c>
      <c r="E10255" t="s">
        <v>12346</v>
      </c>
      <c r="F10255" t="s">
        <v>4074</v>
      </c>
      <c r="G10255" t="s">
        <v>375</v>
      </c>
      <c r="H10255">
        <v>170</v>
      </c>
      <c r="J10255" t="s">
        <v>22634</v>
      </c>
      <c r="K10255" s="132" t="str">
        <f>IFERROR(IFERROR(INDEX(Кат!$O:$O,MATCH($C10255,Кат!$I:$I,0)),INDEX(Торг!$L:$L,MATCH($C10255,Торг!$I:$I,0))),"")</f>
        <v/>
      </c>
      <c r="L10255" s="132" t="str">
        <f>IFERROR(IFERROR(INDEX(Кат!$A:$A,MATCH($C10255,Кат!$I:$I,0)),INDEX(Торг!$A:$A,MATCH($C10255,Торг!$I:$I,0))),"")</f>
        <v/>
      </c>
      <c r="M10255" s="132" t="str">
        <f>IFERROR(IFERROR(INDEX(Кат!$B:$B,MATCH($C10255,Кат!$I:$I,0)),INDEX(Торг!$B:$B,MATCH($C10255,Торг!$I:$I,0))),"")</f>
        <v/>
      </c>
      <c r="N10255" s="132" t="str">
        <f t="shared" si="160"/>
        <v>РЕМКОМ RK01093</v>
      </c>
      <c r="O10255" s="132" t="str">
        <f>IFERROR(IFERROR(INDEX(Кат!$B:$B,MATCH($N10255,Кат!$I:$I,0)),INDEX(Торг!$B:$B,MATCH($N10255,Торг!$I:$I,0))),"")</f>
        <v/>
      </c>
    </row>
    <row r="10256" spans="1:15">
      <c r="A10256" t="s">
        <v>21815</v>
      </c>
      <c r="C10256" s="191" t="s">
        <v>12347</v>
      </c>
      <c r="E10256" t="s">
        <v>12348</v>
      </c>
      <c r="F10256" t="s">
        <v>4074</v>
      </c>
      <c r="G10256" t="s">
        <v>375</v>
      </c>
      <c r="H10256">
        <v>1080</v>
      </c>
      <c r="J10256" t="s">
        <v>22634</v>
      </c>
      <c r="K10256" s="132" t="str">
        <f>IFERROR(IFERROR(INDEX(Кат!$O:$O,MATCH($C10256,Кат!$I:$I,0)),INDEX(Торг!$L:$L,MATCH($C10256,Торг!$I:$I,0))),"")</f>
        <v/>
      </c>
      <c r="L10256" s="132" t="str">
        <f>IFERROR(IFERROR(INDEX(Кат!$A:$A,MATCH($C10256,Кат!$I:$I,0)),INDEX(Торг!$A:$A,MATCH($C10256,Торг!$I:$I,0))),"")</f>
        <v/>
      </c>
      <c r="M10256" s="132" t="str">
        <f>IFERROR(IFERROR(INDEX(Кат!$B:$B,MATCH($C10256,Кат!$I:$I,0)),INDEX(Торг!$B:$B,MATCH($C10256,Торг!$I:$I,0))),"")</f>
        <v/>
      </c>
      <c r="N10256" s="132" t="str">
        <f t="shared" si="160"/>
        <v>РЕМКОМ RK01055</v>
      </c>
      <c r="O10256" s="132" t="str">
        <f>IFERROR(IFERROR(INDEX(Кат!$B:$B,MATCH($N10256,Кат!$I:$I,0)),INDEX(Торг!$B:$B,MATCH($N10256,Торг!$I:$I,0))),"")</f>
        <v/>
      </c>
    </row>
    <row r="10257" spans="1:15">
      <c r="A10257" t="s">
        <v>21816</v>
      </c>
      <c r="C10257" s="191" t="s">
        <v>12349</v>
      </c>
      <c r="E10257" t="s">
        <v>12350</v>
      </c>
      <c r="F10257" t="s">
        <v>4074</v>
      </c>
      <c r="G10257" t="s">
        <v>375</v>
      </c>
      <c r="H10257">
        <v>1080</v>
      </c>
      <c r="J10257" t="s">
        <v>22634</v>
      </c>
      <c r="K10257" s="132" t="str">
        <f>IFERROR(IFERROR(INDEX(Кат!$O:$O,MATCH($C10257,Кат!$I:$I,0)),INDEX(Торг!$L:$L,MATCH($C10257,Торг!$I:$I,0))),"")</f>
        <v/>
      </c>
      <c r="L10257" s="132" t="str">
        <f>IFERROR(IFERROR(INDEX(Кат!$A:$A,MATCH($C10257,Кат!$I:$I,0)),INDEX(Торг!$A:$A,MATCH($C10257,Торг!$I:$I,0))),"")</f>
        <v/>
      </c>
      <c r="M10257" s="132" t="str">
        <f>IFERROR(IFERROR(INDEX(Кат!$B:$B,MATCH($C10257,Кат!$I:$I,0)),INDEX(Торг!$B:$B,MATCH($C10257,Торг!$I:$I,0))),"")</f>
        <v/>
      </c>
      <c r="N10257" s="132" t="str">
        <f t="shared" si="160"/>
        <v>РЕМКОМ RK01056</v>
      </c>
      <c r="O10257" s="132" t="str">
        <f>IFERROR(IFERROR(INDEX(Кат!$B:$B,MATCH($N10257,Кат!$I:$I,0)),INDEX(Торг!$B:$B,MATCH($N10257,Торг!$I:$I,0))),"")</f>
        <v/>
      </c>
    </row>
    <row r="10258" spans="1:15">
      <c r="A10258" t="s">
        <v>21817</v>
      </c>
      <c r="C10258" s="191" t="s">
        <v>12351</v>
      </c>
      <c r="E10258" t="s">
        <v>12352</v>
      </c>
      <c r="F10258" t="s">
        <v>4074</v>
      </c>
      <c r="G10258" t="s">
        <v>375</v>
      </c>
      <c r="H10258">
        <v>270</v>
      </c>
      <c r="J10258" t="s">
        <v>22634</v>
      </c>
      <c r="K10258" s="132" t="str">
        <f>IFERROR(IFERROR(INDEX(Кат!$O:$O,MATCH($C10258,Кат!$I:$I,0)),INDEX(Торг!$L:$L,MATCH($C10258,Торг!$I:$I,0))),"")</f>
        <v/>
      </c>
      <c r="L10258" s="132" t="str">
        <f>IFERROR(IFERROR(INDEX(Кат!$A:$A,MATCH($C10258,Кат!$I:$I,0)),INDEX(Торг!$A:$A,MATCH($C10258,Торг!$I:$I,0))),"")</f>
        <v/>
      </c>
      <c r="M10258" s="132" t="str">
        <f>IFERROR(IFERROR(INDEX(Кат!$B:$B,MATCH($C10258,Кат!$I:$I,0)),INDEX(Торг!$B:$B,MATCH($C10258,Торг!$I:$I,0))),"")</f>
        <v/>
      </c>
      <c r="N10258" s="132" t="str">
        <f t="shared" si="160"/>
        <v>РЕМКОМ RK01079</v>
      </c>
      <c r="O10258" s="132" t="str">
        <f>IFERROR(IFERROR(INDEX(Кат!$B:$B,MATCH($N10258,Кат!$I:$I,0)),INDEX(Торг!$B:$B,MATCH($N10258,Торг!$I:$I,0))),"")</f>
        <v/>
      </c>
    </row>
    <row r="10259" spans="1:15">
      <c r="A10259" t="s">
        <v>27522</v>
      </c>
      <c r="C10259" s="191" t="s">
        <v>27523</v>
      </c>
      <c r="E10259" t="s">
        <v>27524</v>
      </c>
      <c r="F10259" t="s">
        <v>4074</v>
      </c>
      <c r="G10259" t="s">
        <v>375</v>
      </c>
      <c r="H10259">
        <v>250</v>
      </c>
      <c r="J10259" t="s">
        <v>22634</v>
      </c>
      <c r="K10259" s="132" t="str">
        <f>IFERROR(IFERROR(INDEX(Кат!$O:$O,MATCH($C10259,Кат!$I:$I,0)),INDEX(Торг!$L:$L,MATCH($C10259,Торг!$I:$I,0))),"")</f>
        <v/>
      </c>
      <c r="L10259" s="132" t="str">
        <f>IFERROR(IFERROR(INDEX(Кат!$A:$A,MATCH($C10259,Кат!$I:$I,0)),INDEX(Торг!$A:$A,MATCH($C10259,Торг!$I:$I,0))),"")</f>
        <v/>
      </c>
      <c r="M10259" s="132" t="str">
        <f>IFERROR(IFERROR(INDEX(Кат!$B:$B,MATCH($C10259,Кат!$I:$I,0)),INDEX(Торг!$B:$B,MATCH($C10259,Торг!$I:$I,0))),"")</f>
        <v/>
      </c>
      <c r="N10259" s="132" t="str">
        <f t="shared" si="160"/>
        <v>РЕМКОМ RK01081</v>
      </c>
      <c r="O10259" s="132" t="str">
        <f>IFERROR(IFERROR(INDEX(Кат!$B:$B,MATCH($N10259,Кат!$I:$I,0)),INDEX(Торг!$B:$B,MATCH($N10259,Торг!$I:$I,0))),"")</f>
        <v/>
      </c>
    </row>
    <row r="10260" spans="1:15">
      <c r="A10260" t="s">
        <v>21818</v>
      </c>
      <c r="C10260" s="191" t="s">
        <v>12353</v>
      </c>
      <c r="E10260" t="s">
        <v>12354</v>
      </c>
      <c r="F10260" t="s">
        <v>4074</v>
      </c>
      <c r="G10260" t="s">
        <v>375</v>
      </c>
      <c r="H10260">
        <v>380</v>
      </c>
      <c r="J10260" t="s">
        <v>22634</v>
      </c>
      <c r="K10260" s="132" t="str">
        <f>IFERROR(IFERROR(INDEX(Кат!$O:$O,MATCH($C10260,Кат!$I:$I,0)),INDEX(Торг!$L:$L,MATCH($C10260,Торг!$I:$I,0))),"")</f>
        <v/>
      </c>
      <c r="L10260" s="132" t="str">
        <f>IFERROR(IFERROR(INDEX(Кат!$A:$A,MATCH($C10260,Кат!$I:$I,0)),INDEX(Торг!$A:$A,MATCH($C10260,Торг!$I:$I,0))),"")</f>
        <v/>
      </c>
      <c r="M10260" s="132" t="str">
        <f>IFERROR(IFERROR(INDEX(Кат!$B:$B,MATCH($C10260,Кат!$I:$I,0)),INDEX(Торг!$B:$B,MATCH($C10260,Торг!$I:$I,0))),"")</f>
        <v/>
      </c>
      <c r="N10260" s="132" t="str">
        <f t="shared" si="160"/>
        <v>РЕМКОМ RK01035</v>
      </c>
      <c r="O10260" s="132" t="str">
        <f>IFERROR(IFERROR(INDEX(Кат!$B:$B,MATCH($N10260,Кат!$I:$I,0)),INDEX(Торг!$B:$B,MATCH($N10260,Торг!$I:$I,0))),"")</f>
        <v/>
      </c>
    </row>
    <row r="10261" spans="1:15">
      <c r="A10261" t="s">
        <v>21819</v>
      </c>
      <c r="C10261" s="191" t="s">
        <v>12355</v>
      </c>
      <c r="E10261" t="s">
        <v>12356</v>
      </c>
      <c r="F10261" t="s">
        <v>4074</v>
      </c>
      <c r="G10261" t="s">
        <v>375</v>
      </c>
      <c r="H10261">
        <v>380</v>
      </c>
      <c r="J10261" t="s">
        <v>22634</v>
      </c>
      <c r="K10261" s="132" t="str">
        <f>IFERROR(IFERROR(INDEX(Кат!$O:$O,MATCH($C10261,Кат!$I:$I,0)),INDEX(Торг!$L:$L,MATCH($C10261,Торг!$I:$I,0))),"")</f>
        <v/>
      </c>
      <c r="L10261" s="132" t="str">
        <f>IFERROR(IFERROR(INDEX(Кат!$A:$A,MATCH($C10261,Кат!$I:$I,0)),INDEX(Торг!$A:$A,MATCH($C10261,Торг!$I:$I,0))),"")</f>
        <v/>
      </c>
      <c r="M10261" s="132" t="str">
        <f>IFERROR(IFERROR(INDEX(Кат!$B:$B,MATCH($C10261,Кат!$I:$I,0)),INDEX(Торг!$B:$B,MATCH($C10261,Торг!$I:$I,0))),"")</f>
        <v/>
      </c>
      <c r="N10261" s="132" t="str">
        <f t="shared" si="160"/>
        <v>РЕМКОМ RK01034</v>
      </c>
      <c r="O10261" s="132" t="str">
        <f>IFERROR(IFERROR(INDEX(Кат!$B:$B,MATCH($N10261,Кат!$I:$I,0)),INDEX(Торг!$B:$B,MATCH($N10261,Торг!$I:$I,0))),"")</f>
        <v/>
      </c>
    </row>
    <row r="10262" spans="1:15">
      <c r="A10262" t="s">
        <v>21820</v>
      </c>
      <c r="C10262" s="191" t="s">
        <v>12357</v>
      </c>
      <c r="E10262" t="s">
        <v>12358</v>
      </c>
      <c r="F10262" t="s">
        <v>4074</v>
      </c>
      <c r="G10262" t="s">
        <v>375</v>
      </c>
      <c r="H10262">
        <v>95</v>
      </c>
      <c r="J10262" t="s">
        <v>22634</v>
      </c>
      <c r="K10262" s="132" t="str">
        <f>IFERROR(IFERROR(INDEX(Кат!$O:$O,MATCH($C10262,Кат!$I:$I,0)),INDEX(Торг!$L:$L,MATCH($C10262,Торг!$I:$I,0))),"")</f>
        <v/>
      </c>
      <c r="L10262" s="132" t="str">
        <f>IFERROR(IFERROR(INDEX(Кат!$A:$A,MATCH($C10262,Кат!$I:$I,0)),INDEX(Торг!$A:$A,MATCH($C10262,Торг!$I:$I,0))),"")</f>
        <v/>
      </c>
      <c r="M10262" s="132" t="str">
        <f>IFERROR(IFERROR(INDEX(Кат!$B:$B,MATCH($C10262,Кат!$I:$I,0)),INDEX(Торг!$B:$B,MATCH($C10262,Торг!$I:$I,0))),"")</f>
        <v/>
      </c>
      <c r="N10262" s="132" t="str">
        <f t="shared" si="160"/>
        <v>РЕМКОМ RK01033</v>
      </c>
      <c r="O10262" s="132" t="str">
        <f>IFERROR(IFERROR(INDEX(Кат!$B:$B,MATCH($N10262,Кат!$I:$I,0)),INDEX(Торг!$B:$B,MATCH($N10262,Торг!$I:$I,0))),"")</f>
        <v/>
      </c>
    </row>
    <row r="10263" spans="1:15">
      <c r="A10263" t="s">
        <v>21821</v>
      </c>
      <c r="C10263" s="191" t="s">
        <v>12359</v>
      </c>
      <c r="E10263" t="s">
        <v>12360</v>
      </c>
      <c r="F10263" t="s">
        <v>4074</v>
      </c>
      <c r="G10263" t="s">
        <v>375</v>
      </c>
      <c r="H10263">
        <v>260</v>
      </c>
      <c r="J10263" t="s">
        <v>22634</v>
      </c>
      <c r="K10263" s="132" t="str">
        <f>IFERROR(IFERROR(INDEX(Кат!$O:$O,MATCH($C10263,Кат!$I:$I,0)),INDEX(Торг!$L:$L,MATCH($C10263,Торг!$I:$I,0))),"")</f>
        <v/>
      </c>
      <c r="L10263" s="132" t="str">
        <f>IFERROR(IFERROR(INDEX(Кат!$A:$A,MATCH($C10263,Кат!$I:$I,0)),INDEX(Торг!$A:$A,MATCH($C10263,Торг!$I:$I,0))),"")</f>
        <v/>
      </c>
      <c r="M10263" s="132" t="str">
        <f>IFERROR(IFERROR(INDEX(Кат!$B:$B,MATCH($C10263,Кат!$I:$I,0)),INDEX(Торг!$B:$B,MATCH($C10263,Торг!$I:$I,0))),"")</f>
        <v/>
      </c>
      <c r="N10263" s="132" t="str">
        <f t="shared" si="160"/>
        <v>РЕМКОМ RK01001</v>
      </c>
      <c r="O10263" s="132" t="str">
        <f>IFERROR(IFERROR(INDEX(Кат!$B:$B,MATCH($N10263,Кат!$I:$I,0)),INDEX(Торг!$B:$B,MATCH($N10263,Торг!$I:$I,0))),"")</f>
        <v/>
      </c>
    </row>
    <row r="10264" spans="1:15">
      <c r="A10264" t="s">
        <v>21822</v>
      </c>
      <c r="C10264" s="191" t="s">
        <v>12361</v>
      </c>
      <c r="E10264" t="s">
        <v>12362</v>
      </c>
      <c r="F10264" t="s">
        <v>4074</v>
      </c>
      <c r="G10264" t="s">
        <v>375</v>
      </c>
      <c r="H10264">
        <v>240</v>
      </c>
      <c r="J10264" t="s">
        <v>22634</v>
      </c>
      <c r="K10264" s="132" t="str">
        <f>IFERROR(IFERROR(INDEX(Кат!$O:$O,MATCH($C10264,Кат!$I:$I,0)),INDEX(Торг!$L:$L,MATCH($C10264,Торг!$I:$I,0))),"")</f>
        <v/>
      </c>
      <c r="L10264" s="132" t="str">
        <f>IFERROR(IFERROR(INDEX(Кат!$A:$A,MATCH($C10264,Кат!$I:$I,0)),INDEX(Торг!$A:$A,MATCH($C10264,Торг!$I:$I,0))),"")</f>
        <v/>
      </c>
      <c r="M10264" s="132" t="str">
        <f>IFERROR(IFERROR(INDEX(Кат!$B:$B,MATCH($C10264,Кат!$I:$I,0)),INDEX(Торг!$B:$B,MATCH($C10264,Торг!$I:$I,0))),"")</f>
        <v/>
      </c>
      <c r="N10264" s="132" t="str">
        <f t="shared" si="160"/>
        <v>РЕМКОМ RK01002</v>
      </c>
      <c r="O10264" s="132" t="str">
        <f>IFERROR(IFERROR(INDEX(Кат!$B:$B,MATCH($N10264,Кат!$I:$I,0)),INDEX(Торг!$B:$B,MATCH($N10264,Торг!$I:$I,0))),"")</f>
        <v/>
      </c>
    </row>
    <row r="10265" spans="1:15">
      <c r="A10265" t="s">
        <v>21823</v>
      </c>
      <c r="C10265" s="191" t="s">
        <v>12363</v>
      </c>
      <c r="E10265" t="s">
        <v>12364</v>
      </c>
      <c r="F10265" t="s">
        <v>4074</v>
      </c>
      <c r="G10265" t="s">
        <v>375</v>
      </c>
      <c r="H10265">
        <v>290</v>
      </c>
      <c r="J10265" t="s">
        <v>22634</v>
      </c>
      <c r="K10265" s="132" t="str">
        <f>IFERROR(IFERROR(INDEX(Кат!$O:$O,MATCH($C10265,Кат!$I:$I,0)),INDEX(Торг!$L:$L,MATCH($C10265,Торг!$I:$I,0))),"")</f>
        <v/>
      </c>
      <c r="L10265" s="132" t="str">
        <f>IFERROR(IFERROR(INDEX(Кат!$A:$A,MATCH($C10265,Кат!$I:$I,0)),INDEX(Торг!$A:$A,MATCH($C10265,Торг!$I:$I,0))),"")</f>
        <v/>
      </c>
      <c r="M10265" s="132" t="str">
        <f>IFERROR(IFERROR(INDEX(Кат!$B:$B,MATCH($C10265,Кат!$I:$I,0)),INDEX(Торг!$B:$B,MATCH($C10265,Торг!$I:$I,0))),"")</f>
        <v/>
      </c>
      <c r="N10265" s="132" t="str">
        <f t="shared" si="160"/>
        <v>РЕМКОМ RK01003</v>
      </c>
      <c r="O10265" s="132" t="str">
        <f>IFERROR(IFERROR(INDEX(Кат!$B:$B,MATCH($N10265,Кат!$I:$I,0)),INDEX(Торг!$B:$B,MATCH($N10265,Торг!$I:$I,0))),"")</f>
        <v/>
      </c>
    </row>
    <row r="10266" spans="1:15">
      <c r="A10266" t="s">
        <v>21824</v>
      </c>
      <c r="C10266" s="191" t="s">
        <v>12365</v>
      </c>
      <c r="E10266" t="s">
        <v>12366</v>
      </c>
      <c r="F10266" t="s">
        <v>4074</v>
      </c>
      <c r="G10266" t="s">
        <v>375</v>
      </c>
      <c r="H10266">
        <v>170</v>
      </c>
      <c r="J10266" t="s">
        <v>22634</v>
      </c>
      <c r="K10266" s="132" t="str">
        <f>IFERROR(IFERROR(INDEX(Кат!$O:$O,MATCH($C10266,Кат!$I:$I,0)),INDEX(Торг!$L:$L,MATCH($C10266,Торг!$I:$I,0))),"")</f>
        <v/>
      </c>
      <c r="L10266" s="132" t="str">
        <f>IFERROR(IFERROR(INDEX(Кат!$A:$A,MATCH($C10266,Кат!$I:$I,0)),INDEX(Торг!$A:$A,MATCH($C10266,Торг!$I:$I,0))),"")</f>
        <v/>
      </c>
      <c r="M10266" s="132" t="str">
        <f>IFERROR(IFERROR(INDEX(Кат!$B:$B,MATCH($C10266,Кат!$I:$I,0)),INDEX(Торг!$B:$B,MATCH($C10266,Торг!$I:$I,0))),"")</f>
        <v/>
      </c>
      <c r="N10266" s="132" t="str">
        <f t="shared" si="160"/>
        <v>РЕМКОМ RK01017</v>
      </c>
      <c r="O10266" s="132" t="str">
        <f>IFERROR(IFERROR(INDEX(Кат!$B:$B,MATCH($N10266,Кат!$I:$I,0)),INDEX(Торг!$B:$B,MATCH($N10266,Торг!$I:$I,0))),"")</f>
        <v/>
      </c>
    </row>
    <row r="10267" spans="1:15">
      <c r="A10267" t="s">
        <v>21825</v>
      </c>
      <c r="C10267" s="191" t="s">
        <v>12367</v>
      </c>
      <c r="E10267" t="s">
        <v>12368</v>
      </c>
      <c r="F10267" t="s">
        <v>4074</v>
      </c>
      <c r="G10267" t="s">
        <v>375</v>
      </c>
      <c r="H10267">
        <v>210</v>
      </c>
      <c r="J10267" t="s">
        <v>22634</v>
      </c>
      <c r="K10267" s="132" t="str">
        <f>IFERROR(IFERROR(INDEX(Кат!$O:$O,MATCH($C10267,Кат!$I:$I,0)),INDEX(Торг!$L:$L,MATCH($C10267,Торг!$I:$I,0))),"")</f>
        <v/>
      </c>
      <c r="L10267" s="132" t="str">
        <f>IFERROR(IFERROR(INDEX(Кат!$A:$A,MATCH($C10267,Кат!$I:$I,0)),INDEX(Торг!$A:$A,MATCH($C10267,Торг!$I:$I,0))),"")</f>
        <v/>
      </c>
      <c r="M10267" s="132" t="str">
        <f>IFERROR(IFERROR(INDEX(Кат!$B:$B,MATCH($C10267,Кат!$I:$I,0)),INDEX(Торг!$B:$B,MATCH($C10267,Торг!$I:$I,0))),"")</f>
        <v/>
      </c>
      <c r="N10267" s="132" t="str">
        <f t="shared" si="160"/>
        <v>РЕМКОМ RK01040</v>
      </c>
      <c r="O10267" s="132" t="str">
        <f>IFERROR(IFERROR(INDEX(Кат!$B:$B,MATCH($N10267,Кат!$I:$I,0)),INDEX(Торг!$B:$B,MATCH($N10267,Торг!$I:$I,0))),"")</f>
        <v/>
      </c>
    </row>
    <row r="10268" spans="1:15">
      <c r="A10268" t="s">
        <v>21826</v>
      </c>
      <c r="C10268" s="191" t="s">
        <v>12369</v>
      </c>
      <c r="E10268" t="s">
        <v>12370</v>
      </c>
      <c r="F10268" t="s">
        <v>4074</v>
      </c>
      <c r="G10268" t="s">
        <v>375</v>
      </c>
      <c r="H10268">
        <v>480</v>
      </c>
      <c r="J10268" t="s">
        <v>22634</v>
      </c>
      <c r="K10268" s="132" t="str">
        <f>IFERROR(IFERROR(INDEX(Кат!$O:$O,MATCH($C10268,Кат!$I:$I,0)),INDEX(Торг!$L:$L,MATCH($C10268,Торг!$I:$I,0))),"")</f>
        <v/>
      </c>
      <c r="L10268" s="132" t="str">
        <f>IFERROR(IFERROR(INDEX(Кат!$A:$A,MATCH($C10268,Кат!$I:$I,0)),INDEX(Торг!$A:$A,MATCH($C10268,Торг!$I:$I,0))),"")</f>
        <v/>
      </c>
      <c r="M10268" s="132" t="str">
        <f>IFERROR(IFERROR(INDEX(Кат!$B:$B,MATCH($C10268,Кат!$I:$I,0)),INDEX(Торг!$B:$B,MATCH($C10268,Торг!$I:$I,0))),"")</f>
        <v/>
      </c>
      <c r="N10268" s="132" t="str">
        <f t="shared" si="160"/>
        <v>РЕМКОМ RK01031</v>
      </c>
      <c r="O10268" s="132" t="str">
        <f>IFERROR(IFERROR(INDEX(Кат!$B:$B,MATCH($N10268,Кат!$I:$I,0)),INDEX(Торг!$B:$B,MATCH($N10268,Торг!$I:$I,0))),"")</f>
        <v/>
      </c>
    </row>
    <row r="10269" spans="1:15">
      <c r="A10269" t="s">
        <v>21827</v>
      </c>
      <c r="C10269" s="191" t="s">
        <v>12371</v>
      </c>
      <c r="E10269" t="s">
        <v>12372</v>
      </c>
      <c r="F10269" t="s">
        <v>4074</v>
      </c>
      <c r="G10269" t="s">
        <v>375</v>
      </c>
      <c r="H10269">
        <v>480</v>
      </c>
      <c r="J10269" t="s">
        <v>22634</v>
      </c>
      <c r="K10269" s="132" t="str">
        <f>IFERROR(IFERROR(INDEX(Кат!$O:$O,MATCH($C10269,Кат!$I:$I,0)),INDEX(Торг!$L:$L,MATCH($C10269,Торг!$I:$I,0))),"")</f>
        <v/>
      </c>
      <c r="L10269" s="132" t="str">
        <f>IFERROR(IFERROR(INDEX(Кат!$A:$A,MATCH($C10269,Кат!$I:$I,0)),INDEX(Торг!$A:$A,MATCH($C10269,Торг!$I:$I,0))),"")</f>
        <v/>
      </c>
      <c r="M10269" s="132" t="str">
        <f>IFERROR(IFERROR(INDEX(Кат!$B:$B,MATCH($C10269,Кат!$I:$I,0)),INDEX(Торг!$B:$B,MATCH($C10269,Торг!$I:$I,0))),"")</f>
        <v/>
      </c>
      <c r="N10269" s="132" t="str">
        <f t="shared" si="160"/>
        <v>РЕМКОМ RK01030</v>
      </c>
      <c r="O10269" s="132" t="str">
        <f>IFERROR(IFERROR(INDEX(Кат!$B:$B,MATCH($N10269,Кат!$I:$I,0)),INDEX(Торг!$B:$B,MATCH($N10269,Торг!$I:$I,0))),"")</f>
        <v/>
      </c>
    </row>
    <row r="10270" spans="1:15">
      <c r="A10270" t="s">
        <v>21828</v>
      </c>
      <c r="C10270" s="191" t="s">
        <v>12373</v>
      </c>
      <c r="E10270" t="s">
        <v>12374</v>
      </c>
      <c r="F10270" t="s">
        <v>4074</v>
      </c>
      <c r="G10270" t="s">
        <v>375</v>
      </c>
      <c r="H10270">
        <v>100</v>
      </c>
      <c r="J10270" t="s">
        <v>22634</v>
      </c>
      <c r="K10270" s="132" t="str">
        <f>IFERROR(IFERROR(INDEX(Кат!$O:$O,MATCH($C10270,Кат!$I:$I,0)),INDEX(Торг!$L:$L,MATCH($C10270,Торг!$I:$I,0))),"")</f>
        <v/>
      </c>
      <c r="L10270" s="132" t="str">
        <f>IFERROR(IFERROR(INDEX(Кат!$A:$A,MATCH($C10270,Кат!$I:$I,0)),INDEX(Торг!$A:$A,MATCH($C10270,Торг!$I:$I,0))),"")</f>
        <v/>
      </c>
      <c r="M10270" s="132" t="str">
        <f>IFERROR(IFERROR(INDEX(Кат!$B:$B,MATCH($C10270,Кат!$I:$I,0)),INDEX(Торг!$B:$B,MATCH($C10270,Торг!$I:$I,0))),"")</f>
        <v/>
      </c>
      <c r="N10270" s="132" t="str">
        <f t="shared" si="160"/>
        <v>РЕМКОМ RK01063</v>
      </c>
      <c r="O10270" s="132" t="str">
        <f>IFERROR(IFERROR(INDEX(Кат!$B:$B,MATCH($N10270,Кат!$I:$I,0)),INDEX(Торг!$B:$B,MATCH($N10270,Торг!$I:$I,0))),"")</f>
        <v/>
      </c>
    </row>
    <row r="10271" spans="1:15">
      <c r="A10271" t="s">
        <v>21829</v>
      </c>
      <c r="C10271" s="191" t="s">
        <v>12375</v>
      </c>
      <c r="E10271" t="s">
        <v>12376</v>
      </c>
      <c r="F10271" t="s">
        <v>4074</v>
      </c>
      <c r="G10271" t="s">
        <v>375</v>
      </c>
      <c r="H10271">
        <v>90</v>
      </c>
      <c r="J10271" t="s">
        <v>22634</v>
      </c>
      <c r="K10271" s="132" t="str">
        <f>IFERROR(IFERROR(INDEX(Кат!$O:$O,MATCH($C10271,Кат!$I:$I,0)),INDEX(Торг!$L:$L,MATCH($C10271,Торг!$I:$I,0))),"")</f>
        <v/>
      </c>
      <c r="L10271" s="132" t="str">
        <f>IFERROR(IFERROR(INDEX(Кат!$A:$A,MATCH($C10271,Кат!$I:$I,0)),INDEX(Торг!$A:$A,MATCH($C10271,Торг!$I:$I,0))),"")</f>
        <v/>
      </c>
      <c r="M10271" s="132" t="str">
        <f>IFERROR(IFERROR(INDEX(Кат!$B:$B,MATCH($C10271,Кат!$I:$I,0)),INDEX(Торг!$B:$B,MATCH($C10271,Торг!$I:$I,0))),"")</f>
        <v/>
      </c>
      <c r="N10271" s="132" t="str">
        <f t="shared" si="160"/>
        <v>РЕМКОМ RK01044</v>
      </c>
      <c r="O10271" s="132" t="str">
        <f>IFERROR(IFERROR(INDEX(Кат!$B:$B,MATCH($N10271,Кат!$I:$I,0)),INDEX(Торг!$B:$B,MATCH($N10271,Торг!$I:$I,0))),"")</f>
        <v/>
      </c>
    </row>
    <row r="10272" spans="1:15">
      <c r="A10272" t="s">
        <v>21830</v>
      </c>
      <c r="C10272" s="191" t="s">
        <v>12377</v>
      </c>
      <c r="E10272" t="s">
        <v>12378</v>
      </c>
      <c r="F10272" t="s">
        <v>4074</v>
      </c>
      <c r="G10272" t="s">
        <v>375</v>
      </c>
      <c r="H10272">
        <v>110</v>
      </c>
      <c r="J10272" t="s">
        <v>22634</v>
      </c>
      <c r="K10272" s="132" t="str">
        <f>IFERROR(IFERROR(INDEX(Кат!$O:$O,MATCH($C10272,Кат!$I:$I,0)),INDEX(Торг!$L:$L,MATCH($C10272,Торг!$I:$I,0))),"")</f>
        <v/>
      </c>
      <c r="L10272" s="132" t="str">
        <f>IFERROR(IFERROR(INDEX(Кат!$A:$A,MATCH($C10272,Кат!$I:$I,0)),INDEX(Торг!$A:$A,MATCH($C10272,Торг!$I:$I,0))),"")</f>
        <v/>
      </c>
      <c r="M10272" s="132" t="str">
        <f>IFERROR(IFERROR(INDEX(Кат!$B:$B,MATCH($C10272,Кат!$I:$I,0)),INDEX(Торг!$B:$B,MATCH($C10272,Торг!$I:$I,0))),"")</f>
        <v/>
      </c>
      <c r="N10272" s="132" t="str">
        <f t="shared" si="160"/>
        <v>РЕМКОМ RK01062</v>
      </c>
      <c r="O10272" s="132" t="str">
        <f>IFERROR(IFERROR(INDEX(Кат!$B:$B,MATCH($N10272,Кат!$I:$I,0)),INDEX(Торг!$B:$B,MATCH($N10272,Торг!$I:$I,0))),"")</f>
        <v/>
      </c>
    </row>
    <row r="10273" spans="1:15">
      <c r="A10273" t="s">
        <v>21831</v>
      </c>
      <c r="C10273" s="191" t="s">
        <v>12379</v>
      </c>
      <c r="E10273" t="s">
        <v>12380</v>
      </c>
      <c r="F10273" t="s">
        <v>4074</v>
      </c>
      <c r="G10273" t="s">
        <v>375</v>
      </c>
      <c r="H10273">
        <v>100</v>
      </c>
      <c r="J10273" t="s">
        <v>22634</v>
      </c>
      <c r="K10273" s="132" t="str">
        <f>IFERROR(IFERROR(INDEX(Кат!$O:$O,MATCH($C10273,Кат!$I:$I,0)),INDEX(Торг!$L:$L,MATCH($C10273,Торг!$I:$I,0))),"")</f>
        <v/>
      </c>
      <c r="L10273" s="132" t="str">
        <f>IFERROR(IFERROR(INDEX(Кат!$A:$A,MATCH($C10273,Кат!$I:$I,0)),INDEX(Торг!$A:$A,MATCH($C10273,Торг!$I:$I,0))),"")</f>
        <v/>
      </c>
      <c r="M10273" s="132" t="str">
        <f>IFERROR(IFERROR(INDEX(Кат!$B:$B,MATCH($C10273,Кат!$I:$I,0)),INDEX(Торг!$B:$B,MATCH($C10273,Торг!$I:$I,0))),"")</f>
        <v/>
      </c>
      <c r="N10273" s="132" t="str">
        <f t="shared" si="160"/>
        <v>РЕМКОМ RK01020</v>
      </c>
      <c r="O10273" s="132" t="str">
        <f>IFERROR(IFERROR(INDEX(Кат!$B:$B,MATCH($N10273,Кат!$I:$I,0)),INDEX(Торг!$B:$B,MATCH($N10273,Торг!$I:$I,0))),"")</f>
        <v/>
      </c>
    </row>
    <row r="10274" spans="1:15">
      <c r="A10274" t="s">
        <v>21832</v>
      </c>
      <c r="C10274" s="191" t="s">
        <v>12381</v>
      </c>
      <c r="E10274" t="s">
        <v>12382</v>
      </c>
      <c r="F10274" t="s">
        <v>4074</v>
      </c>
      <c r="G10274" t="s">
        <v>375</v>
      </c>
      <c r="H10274">
        <v>100</v>
      </c>
      <c r="J10274" t="s">
        <v>22634</v>
      </c>
      <c r="K10274" s="132" t="str">
        <f>IFERROR(IFERROR(INDEX(Кат!$O:$O,MATCH($C10274,Кат!$I:$I,0)),INDEX(Торг!$L:$L,MATCH($C10274,Торг!$I:$I,0))),"")</f>
        <v/>
      </c>
      <c r="L10274" s="132" t="str">
        <f>IFERROR(IFERROR(INDEX(Кат!$A:$A,MATCH($C10274,Кат!$I:$I,0)),INDEX(Торг!$A:$A,MATCH($C10274,Торг!$I:$I,0))),"")</f>
        <v/>
      </c>
      <c r="M10274" s="132" t="str">
        <f>IFERROR(IFERROR(INDEX(Кат!$B:$B,MATCH($C10274,Кат!$I:$I,0)),INDEX(Торг!$B:$B,MATCH($C10274,Торг!$I:$I,0))),"")</f>
        <v/>
      </c>
      <c r="N10274" s="132" t="str">
        <f t="shared" si="160"/>
        <v>РЕМКОМ RK01021</v>
      </c>
      <c r="O10274" s="132" t="str">
        <f>IFERROR(IFERROR(INDEX(Кат!$B:$B,MATCH($N10274,Кат!$I:$I,0)),INDEX(Торг!$B:$B,MATCH($N10274,Торг!$I:$I,0))),"")</f>
        <v/>
      </c>
    </row>
    <row r="10275" spans="1:15">
      <c r="A10275" t="s">
        <v>21833</v>
      </c>
      <c r="C10275" s="191" t="s">
        <v>12383</v>
      </c>
      <c r="E10275" t="s">
        <v>12384</v>
      </c>
      <c r="F10275" t="s">
        <v>4074</v>
      </c>
      <c r="G10275" t="s">
        <v>375</v>
      </c>
      <c r="H10275">
        <v>100</v>
      </c>
      <c r="J10275" t="s">
        <v>22634</v>
      </c>
      <c r="K10275" s="132" t="str">
        <f>IFERROR(IFERROR(INDEX(Кат!$O:$O,MATCH($C10275,Кат!$I:$I,0)),INDEX(Торг!$L:$L,MATCH($C10275,Торг!$I:$I,0))),"")</f>
        <v/>
      </c>
      <c r="L10275" s="132" t="str">
        <f>IFERROR(IFERROR(INDEX(Кат!$A:$A,MATCH($C10275,Кат!$I:$I,0)),INDEX(Торг!$A:$A,MATCH($C10275,Торг!$I:$I,0))),"")</f>
        <v/>
      </c>
      <c r="M10275" s="132" t="str">
        <f>IFERROR(IFERROR(INDEX(Кат!$B:$B,MATCH($C10275,Кат!$I:$I,0)),INDEX(Торг!$B:$B,MATCH($C10275,Торг!$I:$I,0))),"")</f>
        <v/>
      </c>
      <c r="N10275" s="132" t="str">
        <f t="shared" si="160"/>
        <v>РЕМКОМ RK01022</v>
      </c>
      <c r="O10275" s="132" t="str">
        <f>IFERROR(IFERROR(INDEX(Кат!$B:$B,MATCH($N10275,Кат!$I:$I,0)),INDEX(Торг!$B:$B,MATCH($N10275,Торг!$I:$I,0))),"")</f>
        <v/>
      </c>
    </row>
    <row r="10276" spans="1:15">
      <c r="A10276" t="s">
        <v>21834</v>
      </c>
      <c r="C10276" s="191" t="s">
        <v>12385</v>
      </c>
      <c r="E10276" t="s">
        <v>12386</v>
      </c>
      <c r="F10276" t="s">
        <v>4074</v>
      </c>
      <c r="G10276" t="s">
        <v>375</v>
      </c>
      <c r="H10276">
        <v>120</v>
      </c>
      <c r="J10276" t="s">
        <v>22634</v>
      </c>
      <c r="K10276" s="132" t="str">
        <f>IFERROR(IFERROR(INDEX(Кат!$O:$O,MATCH($C10276,Кат!$I:$I,0)),INDEX(Торг!$L:$L,MATCH($C10276,Торг!$I:$I,0))),"")</f>
        <v/>
      </c>
      <c r="L10276" s="132" t="str">
        <f>IFERROR(IFERROR(INDEX(Кат!$A:$A,MATCH($C10276,Кат!$I:$I,0)),INDEX(Торг!$A:$A,MATCH($C10276,Торг!$I:$I,0))),"")</f>
        <v/>
      </c>
      <c r="M10276" s="132" t="str">
        <f>IFERROR(IFERROR(INDEX(Кат!$B:$B,MATCH($C10276,Кат!$I:$I,0)),INDEX(Торг!$B:$B,MATCH($C10276,Торг!$I:$I,0))),"")</f>
        <v/>
      </c>
      <c r="N10276" s="132" t="str">
        <f t="shared" si="160"/>
        <v>РЕМКОМ RK01019</v>
      </c>
      <c r="O10276" s="132" t="str">
        <f>IFERROR(IFERROR(INDEX(Кат!$B:$B,MATCH($N10276,Кат!$I:$I,0)),INDEX(Торг!$B:$B,MATCH($N10276,Торг!$I:$I,0))),"")</f>
        <v/>
      </c>
    </row>
    <row r="10277" spans="1:15">
      <c r="A10277" t="s">
        <v>21835</v>
      </c>
      <c r="C10277" s="191" t="s">
        <v>12387</v>
      </c>
      <c r="E10277" t="s">
        <v>12388</v>
      </c>
      <c r="F10277" t="s">
        <v>4074</v>
      </c>
      <c r="G10277" t="s">
        <v>375</v>
      </c>
      <c r="H10277">
        <v>120</v>
      </c>
      <c r="J10277" t="s">
        <v>22634</v>
      </c>
      <c r="K10277" s="132" t="str">
        <f>IFERROR(IFERROR(INDEX(Кат!$O:$O,MATCH($C10277,Кат!$I:$I,0)),INDEX(Торг!$L:$L,MATCH($C10277,Торг!$I:$I,0))),"")</f>
        <v/>
      </c>
      <c r="L10277" s="132" t="str">
        <f>IFERROR(IFERROR(INDEX(Кат!$A:$A,MATCH($C10277,Кат!$I:$I,0)),INDEX(Торг!$A:$A,MATCH($C10277,Торг!$I:$I,0))),"")</f>
        <v/>
      </c>
      <c r="M10277" s="132" t="str">
        <f>IFERROR(IFERROR(INDEX(Кат!$B:$B,MATCH($C10277,Кат!$I:$I,0)),INDEX(Торг!$B:$B,MATCH($C10277,Торг!$I:$I,0))),"")</f>
        <v/>
      </c>
      <c r="N10277" s="132" t="str">
        <f t="shared" si="160"/>
        <v>РЕМКОМ RK01018</v>
      </c>
      <c r="O10277" s="132" t="str">
        <f>IFERROR(IFERROR(INDEX(Кат!$B:$B,MATCH($N10277,Кат!$I:$I,0)),INDEX(Торг!$B:$B,MATCH($N10277,Торг!$I:$I,0))),"")</f>
        <v/>
      </c>
    </row>
    <row r="10278" spans="1:15">
      <c r="A10278" t="s">
        <v>21836</v>
      </c>
      <c r="C10278" s="191" t="s">
        <v>12389</v>
      </c>
      <c r="E10278" t="s">
        <v>12390</v>
      </c>
      <c r="F10278" t="s">
        <v>4074</v>
      </c>
      <c r="G10278" t="s">
        <v>375</v>
      </c>
      <c r="H10278">
        <v>120</v>
      </c>
      <c r="J10278" t="s">
        <v>22634</v>
      </c>
      <c r="K10278" s="132" t="str">
        <f>IFERROR(IFERROR(INDEX(Кат!$O:$O,MATCH($C10278,Кат!$I:$I,0)),INDEX(Торг!$L:$L,MATCH($C10278,Торг!$I:$I,0))),"")</f>
        <v/>
      </c>
      <c r="L10278" s="132" t="str">
        <f>IFERROR(IFERROR(INDEX(Кат!$A:$A,MATCH($C10278,Кат!$I:$I,0)),INDEX(Торг!$A:$A,MATCH($C10278,Торг!$I:$I,0))),"")</f>
        <v/>
      </c>
      <c r="M10278" s="132" t="str">
        <f>IFERROR(IFERROR(INDEX(Кат!$B:$B,MATCH($C10278,Кат!$I:$I,0)),INDEX(Торг!$B:$B,MATCH($C10278,Торг!$I:$I,0))),"")</f>
        <v/>
      </c>
      <c r="N10278" s="132" t="str">
        <f t="shared" si="160"/>
        <v>РЕМКОМ RK01087</v>
      </c>
      <c r="O10278" s="132" t="str">
        <f>IFERROR(IFERROR(INDEX(Кат!$B:$B,MATCH($N10278,Кат!$I:$I,0)),INDEX(Торг!$B:$B,MATCH($N10278,Торг!$I:$I,0))),"")</f>
        <v/>
      </c>
    </row>
    <row r="10279" spans="1:15">
      <c r="A10279" t="s">
        <v>21837</v>
      </c>
      <c r="C10279" s="191" t="s">
        <v>12391</v>
      </c>
      <c r="E10279" t="s">
        <v>12392</v>
      </c>
      <c r="F10279" t="s">
        <v>4074</v>
      </c>
      <c r="G10279" t="s">
        <v>375</v>
      </c>
      <c r="H10279">
        <v>790</v>
      </c>
      <c r="J10279" t="s">
        <v>22634</v>
      </c>
      <c r="K10279" s="132" t="str">
        <f>IFERROR(IFERROR(INDEX(Кат!$O:$O,MATCH($C10279,Кат!$I:$I,0)),INDEX(Торг!$L:$L,MATCH($C10279,Торг!$I:$I,0))),"")</f>
        <v/>
      </c>
      <c r="L10279" s="132" t="str">
        <f>IFERROR(IFERROR(INDEX(Кат!$A:$A,MATCH($C10279,Кат!$I:$I,0)),INDEX(Торг!$A:$A,MATCH($C10279,Торг!$I:$I,0))),"")</f>
        <v/>
      </c>
      <c r="M10279" s="132" t="str">
        <f>IFERROR(IFERROR(INDEX(Кат!$B:$B,MATCH($C10279,Кат!$I:$I,0)),INDEX(Торг!$B:$B,MATCH($C10279,Торг!$I:$I,0))),"")</f>
        <v/>
      </c>
      <c r="N10279" s="132" t="str">
        <f t="shared" si="160"/>
        <v>РЕМКОМ RK01026</v>
      </c>
      <c r="O10279" s="132" t="str">
        <f>IFERROR(IFERROR(INDEX(Кат!$B:$B,MATCH($N10279,Кат!$I:$I,0)),INDEX(Торг!$B:$B,MATCH($N10279,Торг!$I:$I,0))),"")</f>
        <v/>
      </c>
    </row>
    <row r="10280" spans="1:15">
      <c r="A10280" t="s">
        <v>21838</v>
      </c>
      <c r="C10280" s="191" t="s">
        <v>12393</v>
      </c>
      <c r="E10280" t="s">
        <v>12394</v>
      </c>
      <c r="F10280" t="s">
        <v>4074</v>
      </c>
      <c r="G10280" t="s">
        <v>375</v>
      </c>
      <c r="H10280">
        <v>790</v>
      </c>
      <c r="J10280" t="s">
        <v>22634</v>
      </c>
      <c r="K10280" s="132" t="str">
        <f>IFERROR(IFERROR(INDEX(Кат!$O:$O,MATCH($C10280,Кат!$I:$I,0)),INDEX(Торг!$L:$L,MATCH($C10280,Торг!$I:$I,0))),"")</f>
        <v/>
      </c>
      <c r="L10280" s="132" t="str">
        <f>IFERROR(IFERROR(INDEX(Кат!$A:$A,MATCH($C10280,Кат!$I:$I,0)),INDEX(Торг!$A:$A,MATCH($C10280,Торг!$I:$I,0))),"")</f>
        <v/>
      </c>
      <c r="M10280" s="132" t="str">
        <f>IFERROR(IFERROR(INDEX(Кат!$B:$B,MATCH($C10280,Кат!$I:$I,0)),INDEX(Торг!$B:$B,MATCH($C10280,Торг!$I:$I,0))),"")</f>
        <v/>
      </c>
      <c r="N10280" s="132" t="str">
        <f t="shared" si="160"/>
        <v>РЕМКОМ RK01025</v>
      </c>
      <c r="O10280" s="132" t="str">
        <f>IFERROR(IFERROR(INDEX(Кат!$B:$B,MATCH($N10280,Кат!$I:$I,0)),INDEX(Торг!$B:$B,MATCH($N10280,Торг!$I:$I,0))),"")</f>
        <v/>
      </c>
    </row>
    <row r="10281" spans="1:15">
      <c r="A10281" t="s">
        <v>21839</v>
      </c>
      <c r="C10281" s="191" t="s">
        <v>12395</v>
      </c>
      <c r="E10281" t="s">
        <v>12396</v>
      </c>
      <c r="F10281" t="s">
        <v>4074</v>
      </c>
      <c r="G10281" t="s">
        <v>375</v>
      </c>
      <c r="H10281">
        <v>790</v>
      </c>
      <c r="J10281" t="s">
        <v>22634</v>
      </c>
      <c r="K10281" s="132" t="str">
        <f>IFERROR(IFERROR(INDEX(Кат!$O:$O,MATCH($C10281,Кат!$I:$I,0)),INDEX(Торг!$L:$L,MATCH($C10281,Торг!$I:$I,0))),"")</f>
        <v/>
      </c>
      <c r="L10281" s="132" t="str">
        <f>IFERROR(IFERROR(INDEX(Кат!$A:$A,MATCH($C10281,Кат!$I:$I,0)),INDEX(Торг!$A:$A,MATCH($C10281,Торг!$I:$I,0))),"")</f>
        <v/>
      </c>
      <c r="M10281" s="132" t="str">
        <f>IFERROR(IFERROR(INDEX(Кат!$B:$B,MATCH($C10281,Кат!$I:$I,0)),INDEX(Торг!$B:$B,MATCH($C10281,Торг!$I:$I,0))),"")</f>
        <v/>
      </c>
      <c r="N10281" s="132" t="str">
        <f t="shared" si="160"/>
        <v>РЕМКОМ RK01027</v>
      </c>
      <c r="O10281" s="132" t="str">
        <f>IFERROR(IFERROR(INDEX(Кат!$B:$B,MATCH($N10281,Кат!$I:$I,0)),INDEX(Торг!$B:$B,MATCH($N10281,Торг!$I:$I,0))),"")</f>
        <v/>
      </c>
    </row>
    <row r="10282" spans="1:15">
      <c r="A10282" t="s">
        <v>21840</v>
      </c>
      <c r="C10282" s="191" t="s">
        <v>12397</v>
      </c>
      <c r="E10282" t="s">
        <v>12398</v>
      </c>
      <c r="F10282" t="s">
        <v>4074</v>
      </c>
      <c r="G10282" t="s">
        <v>375</v>
      </c>
      <c r="H10282">
        <v>790</v>
      </c>
      <c r="J10282" t="s">
        <v>22634</v>
      </c>
      <c r="K10282" s="132" t="str">
        <f>IFERROR(IFERROR(INDEX(Кат!$O:$O,MATCH($C10282,Кат!$I:$I,0)),INDEX(Торг!$L:$L,MATCH($C10282,Торг!$I:$I,0))),"")</f>
        <v/>
      </c>
      <c r="L10282" s="132" t="str">
        <f>IFERROR(IFERROR(INDEX(Кат!$A:$A,MATCH($C10282,Кат!$I:$I,0)),INDEX(Торг!$A:$A,MATCH($C10282,Торг!$I:$I,0))),"")</f>
        <v/>
      </c>
      <c r="M10282" s="132" t="str">
        <f>IFERROR(IFERROR(INDEX(Кат!$B:$B,MATCH($C10282,Кат!$I:$I,0)),INDEX(Торг!$B:$B,MATCH($C10282,Торг!$I:$I,0))),"")</f>
        <v/>
      </c>
      <c r="N10282" s="132" t="str">
        <f t="shared" si="160"/>
        <v>РЕМКОМ RK01090</v>
      </c>
      <c r="O10282" s="132" t="str">
        <f>IFERROR(IFERROR(INDEX(Кат!$B:$B,MATCH($N10282,Кат!$I:$I,0)),INDEX(Торг!$B:$B,MATCH($N10282,Торг!$I:$I,0))),"")</f>
        <v/>
      </c>
    </row>
    <row r="10283" spans="1:15">
      <c r="A10283" t="s">
        <v>21841</v>
      </c>
      <c r="C10283" s="191" t="s">
        <v>12399</v>
      </c>
      <c r="E10283" t="s">
        <v>12400</v>
      </c>
      <c r="F10283" t="s">
        <v>4074</v>
      </c>
      <c r="G10283" t="s">
        <v>375</v>
      </c>
      <c r="H10283">
        <v>790</v>
      </c>
      <c r="J10283" t="s">
        <v>22634</v>
      </c>
      <c r="K10283" s="132" t="str">
        <f>IFERROR(IFERROR(INDEX(Кат!$O:$O,MATCH($C10283,Кат!$I:$I,0)),INDEX(Торг!$L:$L,MATCH($C10283,Торг!$I:$I,0))),"")</f>
        <v/>
      </c>
      <c r="L10283" s="132" t="str">
        <f>IFERROR(IFERROR(INDEX(Кат!$A:$A,MATCH($C10283,Кат!$I:$I,0)),INDEX(Торг!$A:$A,MATCH($C10283,Торг!$I:$I,0))),"")</f>
        <v/>
      </c>
      <c r="M10283" s="132" t="str">
        <f>IFERROR(IFERROR(INDEX(Кат!$B:$B,MATCH($C10283,Кат!$I:$I,0)),INDEX(Торг!$B:$B,MATCH($C10283,Торг!$I:$I,0))),"")</f>
        <v/>
      </c>
      <c r="N10283" s="132" t="str">
        <f t="shared" si="160"/>
        <v>РЕМКОМ RK01092</v>
      </c>
      <c r="O10283" s="132" t="str">
        <f>IFERROR(IFERROR(INDEX(Кат!$B:$B,MATCH($N10283,Кат!$I:$I,0)),INDEX(Торг!$B:$B,MATCH($N10283,Торг!$I:$I,0))),"")</f>
        <v/>
      </c>
    </row>
    <row r="10284" spans="1:15">
      <c r="A10284" t="s">
        <v>21842</v>
      </c>
      <c r="C10284" s="191" t="s">
        <v>12401</v>
      </c>
      <c r="E10284" t="s">
        <v>12402</v>
      </c>
      <c r="F10284" t="s">
        <v>4074</v>
      </c>
      <c r="G10284" t="s">
        <v>375</v>
      </c>
      <c r="H10284">
        <v>790</v>
      </c>
      <c r="J10284" t="s">
        <v>22634</v>
      </c>
      <c r="K10284" s="132" t="str">
        <f>IFERROR(IFERROR(INDEX(Кат!$O:$O,MATCH($C10284,Кат!$I:$I,0)),INDEX(Торг!$L:$L,MATCH($C10284,Торг!$I:$I,0))),"")</f>
        <v/>
      </c>
      <c r="L10284" s="132" t="str">
        <f>IFERROR(IFERROR(INDEX(Кат!$A:$A,MATCH($C10284,Кат!$I:$I,0)),INDEX(Торг!$A:$A,MATCH($C10284,Торг!$I:$I,0))),"")</f>
        <v/>
      </c>
      <c r="M10284" s="132" t="str">
        <f>IFERROR(IFERROR(INDEX(Кат!$B:$B,MATCH($C10284,Кат!$I:$I,0)),INDEX(Торг!$B:$B,MATCH($C10284,Торг!$I:$I,0))),"")</f>
        <v/>
      </c>
      <c r="N10284" s="132" t="str">
        <f t="shared" si="160"/>
        <v>РЕМКОМ RK01091</v>
      </c>
      <c r="O10284" s="132" t="str">
        <f>IFERROR(IFERROR(INDEX(Кат!$B:$B,MATCH($N10284,Кат!$I:$I,0)),INDEX(Торг!$B:$B,MATCH($N10284,Торг!$I:$I,0))),"")</f>
        <v/>
      </c>
    </row>
    <row r="10285" spans="1:15">
      <c r="A10285" t="s">
        <v>27525</v>
      </c>
      <c r="C10285" s="191" t="s">
        <v>27526</v>
      </c>
      <c r="E10285" t="s">
        <v>27527</v>
      </c>
      <c r="F10285" t="s">
        <v>4074</v>
      </c>
      <c r="G10285" t="s">
        <v>375</v>
      </c>
      <c r="H10285">
        <v>230</v>
      </c>
      <c r="J10285" t="s">
        <v>22634</v>
      </c>
      <c r="K10285" s="132" t="str">
        <f>IFERROR(IFERROR(INDEX(Кат!$O:$O,MATCH($C10285,Кат!$I:$I,0)),INDEX(Торг!$L:$L,MATCH($C10285,Торг!$I:$I,0))),"")</f>
        <v/>
      </c>
      <c r="L10285" s="132" t="str">
        <f>IFERROR(IFERROR(INDEX(Кат!$A:$A,MATCH($C10285,Кат!$I:$I,0)),INDEX(Торг!$A:$A,MATCH($C10285,Торг!$I:$I,0))),"")</f>
        <v/>
      </c>
      <c r="M10285" s="132" t="str">
        <f>IFERROR(IFERROR(INDEX(Кат!$B:$B,MATCH($C10285,Кат!$I:$I,0)),INDEX(Торг!$B:$B,MATCH($C10285,Торг!$I:$I,0))),"")</f>
        <v/>
      </c>
      <c r="N10285" s="132" t="str">
        <f t="shared" si="160"/>
        <v>РЕМКОМ RK01188</v>
      </c>
      <c r="O10285" s="132" t="str">
        <f>IFERROR(IFERROR(INDEX(Кат!$B:$B,MATCH($N10285,Кат!$I:$I,0)),INDEX(Торг!$B:$B,MATCH($N10285,Торг!$I:$I,0))),"")</f>
        <v/>
      </c>
    </row>
    <row r="10286" spans="1:15">
      <c r="A10286" t="s">
        <v>21843</v>
      </c>
      <c r="C10286" s="191" t="s">
        <v>12403</v>
      </c>
      <c r="E10286" t="s">
        <v>12404</v>
      </c>
      <c r="F10286" t="s">
        <v>4074</v>
      </c>
      <c r="G10286" t="s">
        <v>375</v>
      </c>
      <c r="H10286">
        <v>480</v>
      </c>
      <c r="J10286" t="s">
        <v>22634</v>
      </c>
      <c r="K10286" s="132" t="str">
        <f>IFERROR(IFERROR(INDEX(Кат!$O:$O,MATCH($C10286,Кат!$I:$I,0)),INDEX(Торг!$L:$L,MATCH($C10286,Торг!$I:$I,0))),"")</f>
        <v/>
      </c>
      <c r="L10286" s="132" t="str">
        <f>IFERROR(IFERROR(INDEX(Кат!$A:$A,MATCH($C10286,Кат!$I:$I,0)),INDEX(Торг!$A:$A,MATCH($C10286,Торг!$I:$I,0))),"")</f>
        <v/>
      </c>
      <c r="M10286" s="132" t="str">
        <f>IFERROR(IFERROR(INDEX(Кат!$B:$B,MATCH($C10286,Кат!$I:$I,0)),INDEX(Торг!$B:$B,MATCH($C10286,Торг!$I:$I,0))),"")</f>
        <v/>
      </c>
      <c r="N10286" s="132" t="str">
        <f t="shared" si="160"/>
        <v>РЕМКОМ RK01068</v>
      </c>
      <c r="O10286" s="132" t="str">
        <f>IFERROR(IFERROR(INDEX(Кат!$B:$B,MATCH($N10286,Кат!$I:$I,0)),INDEX(Торг!$B:$B,MATCH($N10286,Торг!$I:$I,0))),"")</f>
        <v/>
      </c>
    </row>
    <row r="10287" spans="1:15">
      <c r="A10287" t="s">
        <v>21844</v>
      </c>
      <c r="C10287" s="191" t="s">
        <v>12405</v>
      </c>
      <c r="E10287" t="s">
        <v>12406</v>
      </c>
      <c r="F10287" t="s">
        <v>4074</v>
      </c>
      <c r="G10287" t="s">
        <v>375</v>
      </c>
      <c r="H10287">
        <v>180</v>
      </c>
      <c r="J10287" t="s">
        <v>22634</v>
      </c>
      <c r="K10287" s="132" t="str">
        <f>IFERROR(IFERROR(INDEX(Кат!$O:$O,MATCH($C10287,Кат!$I:$I,0)),INDEX(Торг!$L:$L,MATCH($C10287,Торг!$I:$I,0))),"")</f>
        <v/>
      </c>
      <c r="L10287" s="132" t="str">
        <f>IFERROR(IFERROR(INDEX(Кат!$A:$A,MATCH($C10287,Кат!$I:$I,0)),INDEX(Торг!$A:$A,MATCH($C10287,Торг!$I:$I,0))),"")</f>
        <v/>
      </c>
      <c r="M10287" s="132" t="str">
        <f>IFERROR(IFERROR(INDEX(Кат!$B:$B,MATCH($C10287,Кат!$I:$I,0)),INDEX(Торг!$B:$B,MATCH($C10287,Торг!$I:$I,0))),"")</f>
        <v/>
      </c>
      <c r="N10287" s="132" t="str">
        <f t="shared" si="160"/>
        <v>РЕМКОМ RK01037</v>
      </c>
      <c r="O10287" s="132" t="str">
        <f>IFERROR(IFERROR(INDEX(Кат!$B:$B,MATCH($N10287,Кат!$I:$I,0)),INDEX(Торг!$B:$B,MATCH($N10287,Торг!$I:$I,0))),"")</f>
        <v/>
      </c>
    </row>
    <row r="10288" spans="1:15">
      <c r="A10288" t="s">
        <v>21845</v>
      </c>
      <c r="C10288" s="191" t="s">
        <v>12407</v>
      </c>
      <c r="E10288" t="s">
        <v>12408</v>
      </c>
      <c r="F10288" t="s">
        <v>4074</v>
      </c>
      <c r="G10288" t="s">
        <v>399</v>
      </c>
      <c r="H10288">
        <v>180</v>
      </c>
      <c r="J10288" t="s">
        <v>22634</v>
      </c>
      <c r="K10288" s="132" t="str">
        <f>IFERROR(IFERROR(INDEX(Кат!$O:$O,MATCH($C10288,Кат!$I:$I,0)),INDEX(Торг!$L:$L,MATCH($C10288,Торг!$I:$I,0))),"")</f>
        <v/>
      </c>
      <c r="L10288" s="132" t="str">
        <f>IFERROR(IFERROR(INDEX(Кат!$A:$A,MATCH($C10288,Кат!$I:$I,0)),INDEX(Торг!$A:$A,MATCH($C10288,Торг!$I:$I,0))),"")</f>
        <v/>
      </c>
      <c r="M10288" s="132" t="str">
        <f>IFERROR(IFERROR(INDEX(Кат!$B:$B,MATCH($C10288,Кат!$I:$I,0)),INDEX(Торг!$B:$B,MATCH($C10288,Торг!$I:$I,0))),"")</f>
        <v/>
      </c>
      <c r="N10288" s="132" t="str">
        <f t="shared" si="160"/>
        <v>РЕМКОМ RK01036</v>
      </c>
      <c r="O10288" s="132" t="str">
        <f>IFERROR(IFERROR(INDEX(Кат!$B:$B,MATCH($N10288,Кат!$I:$I,0)),INDEX(Торг!$B:$B,MATCH($N10288,Торг!$I:$I,0))),"")</f>
        <v/>
      </c>
    </row>
    <row r="10289" spans="1:15">
      <c r="A10289" t="s">
        <v>21846</v>
      </c>
      <c r="C10289" s="191" t="s">
        <v>12409</v>
      </c>
      <c r="E10289" t="s">
        <v>12410</v>
      </c>
      <c r="F10289" t="s">
        <v>4074</v>
      </c>
      <c r="G10289" t="s">
        <v>375</v>
      </c>
      <c r="H10289">
        <v>480</v>
      </c>
      <c r="J10289" t="s">
        <v>22634</v>
      </c>
      <c r="K10289" s="132" t="str">
        <f>IFERROR(IFERROR(INDEX(Кат!$O:$O,MATCH($C10289,Кат!$I:$I,0)),INDEX(Торг!$L:$L,MATCH($C10289,Торг!$I:$I,0))),"")</f>
        <v/>
      </c>
      <c r="L10289" s="132" t="str">
        <f>IFERROR(IFERROR(INDEX(Кат!$A:$A,MATCH($C10289,Кат!$I:$I,0)),INDEX(Торг!$A:$A,MATCH($C10289,Торг!$I:$I,0))),"")</f>
        <v/>
      </c>
      <c r="M10289" s="132" t="str">
        <f>IFERROR(IFERROR(INDEX(Кат!$B:$B,MATCH($C10289,Кат!$I:$I,0)),INDEX(Торг!$B:$B,MATCH($C10289,Торг!$I:$I,0))),"")</f>
        <v/>
      </c>
      <c r="N10289" s="132" t="str">
        <f t="shared" si="160"/>
        <v>РЕМКОМ RK01075</v>
      </c>
      <c r="O10289" s="132" t="str">
        <f>IFERROR(IFERROR(INDEX(Кат!$B:$B,MATCH($N10289,Кат!$I:$I,0)),INDEX(Торг!$B:$B,MATCH($N10289,Торг!$I:$I,0))),"")</f>
        <v/>
      </c>
    </row>
    <row r="10290" spans="1:15">
      <c r="A10290" t="s">
        <v>21847</v>
      </c>
      <c r="C10290" s="191" t="s">
        <v>12411</v>
      </c>
      <c r="E10290" t="s">
        <v>12412</v>
      </c>
      <c r="F10290" t="s">
        <v>4074</v>
      </c>
      <c r="G10290" t="s">
        <v>375</v>
      </c>
      <c r="H10290">
        <v>610</v>
      </c>
      <c r="J10290" t="s">
        <v>22634</v>
      </c>
      <c r="K10290" s="132" t="str">
        <f>IFERROR(IFERROR(INDEX(Кат!$O:$O,MATCH($C10290,Кат!$I:$I,0)),INDEX(Торг!$L:$L,MATCH($C10290,Торг!$I:$I,0))),"")</f>
        <v/>
      </c>
      <c r="L10290" s="132" t="str">
        <f>IFERROR(IFERROR(INDEX(Кат!$A:$A,MATCH($C10290,Кат!$I:$I,0)),INDEX(Торг!$A:$A,MATCH($C10290,Торг!$I:$I,0))),"")</f>
        <v/>
      </c>
      <c r="M10290" s="132" t="str">
        <f>IFERROR(IFERROR(INDEX(Кат!$B:$B,MATCH($C10290,Кат!$I:$I,0)),INDEX(Торг!$B:$B,MATCH($C10290,Торг!$I:$I,0))),"")</f>
        <v/>
      </c>
      <c r="N10290" s="132" t="str">
        <f t="shared" si="160"/>
        <v>РЕМКОМ RK01076</v>
      </c>
      <c r="O10290" s="132" t="str">
        <f>IFERROR(IFERROR(INDEX(Кат!$B:$B,MATCH($N10290,Кат!$I:$I,0)),INDEX(Торг!$B:$B,MATCH($N10290,Торг!$I:$I,0))),"")</f>
        <v/>
      </c>
    </row>
    <row r="10291" spans="1:15">
      <c r="A10291" t="s">
        <v>21848</v>
      </c>
      <c r="C10291" s="191" t="s">
        <v>12413</v>
      </c>
      <c r="E10291" t="s">
        <v>12414</v>
      </c>
      <c r="F10291" t="s">
        <v>4074</v>
      </c>
      <c r="G10291" t="s">
        <v>375</v>
      </c>
      <c r="H10291">
        <v>650</v>
      </c>
      <c r="J10291" t="s">
        <v>22634</v>
      </c>
      <c r="K10291" s="132" t="str">
        <f>IFERROR(IFERROR(INDEX(Кат!$O:$O,MATCH($C10291,Кат!$I:$I,0)),INDEX(Торг!$L:$L,MATCH($C10291,Торг!$I:$I,0))),"")</f>
        <v/>
      </c>
      <c r="L10291" s="132" t="str">
        <f>IFERROR(IFERROR(INDEX(Кат!$A:$A,MATCH($C10291,Кат!$I:$I,0)),INDEX(Торг!$A:$A,MATCH($C10291,Торг!$I:$I,0))),"")</f>
        <v/>
      </c>
      <c r="M10291" s="132" t="str">
        <f>IFERROR(IFERROR(INDEX(Кат!$B:$B,MATCH($C10291,Кат!$I:$I,0)),INDEX(Торг!$B:$B,MATCH($C10291,Торг!$I:$I,0))),"")</f>
        <v/>
      </c>
      <c r="N10291" s="132" t="str">
        <f t="shared" si="160"/>
        <v>РЕМКОМ RK01077</v>
      </c>
      <c r="O10291" s="132" t="str">
        <f>IFERROR(IFERROR(INDEX(Кат!$B:$B,MATCH($N10291,Кат!$I:$I,0)),INDEX(Торг!$B:$B,MATCH($N10291,Торг!$I:$I,0))),"")</f>
        <v/>
      </c>
    </row>
    <row r="10292" spans="1:15">
      <c r="A10292" t="s">
        <v>27153</v>
      </c>
      <c r="C10292" s="191" t="s">
        <v>27067</v>
      </c>
      <c r="E10292" t="s">
        <v>27068</v>
      </c>
      <c r="F10292" t="s">
        <v>4074</v>
      </c>
      <c r="G10292" t="s">
        <v>375</v>
      </c>
      <c r="H10292">
        <v>95</v>
      </c>
      <c r="J10292" t="s">
        <v>22634</v>
      </c>
      <c r="K10292" s="132" t="str">
        <f>IFERROR(IFERROR(INDEX(Кат!$O:$O,MATCH($C10292,Кат!$I:$I,0)),INDEX(Торг!$L:$L,MATCH($C10292,Торг!$I:$I,0))),"")</f>
        <v/>
      </c>
      <c r="L10292" s="132" t="str">
        <f>IFERROR(IFERROR(INDEX(Кат!$A:$A,MATCH($C10292,Кат!$I:$I,0)),INDEX(Торг!$A:$A,MATCH($C10292,Торг!$I:$I,0))),"")</f>
        <v/>
      </c>
      <c r="M10292" s="132" t="str">
        <f>IFERROR(IFERROR(INDEX(Кат!$B:$B,MATCH($C10292,Кат!$I:$I,0)),INDEX(Торг!$B:$B,MATCH($C10292,Торг!$I:$I,0))),"")</f>
        <v/>
      </c>
      <c r="N10292" s="132" t="str">
        <f t="shared" si="160"/>
        <v>РЕМКОМ RK01193</v>
      </c>
      <c r="O10292" s="132" t="str">
        <f>IFERROR(IFERROR(INDEX(Кат!$B:$B,MATCH($N10292,Кат!$I:$I,0)),INDEX(Торг!$B:$B,MATCH($N10292,Торг!$I:$I,0))),"")</f>
        <v/>
      </c>
    </row>
    <row r="10293" spans="1:15">
      <c r="A10293" t="s">
        <v>21849</v>
      </c>
      <c r="C10293" s="191" t="s">
        <v>12415</v>
      </c>
      <c r="E10293" t="s">
        <v>12416</v>
      </c>
      <c r="F10293" t="s">
        <v>4074</v>
      </c>
      <c r="G10293" t="s">
        <v>375</v>
      </c>
      <c r="H10293">
        <v>80</v>
      </c>
      <c r="J10293" t="s">
        <v>22634</v>
      </c>
      <c r="K10293" s="132" t="str">
        <f>IFERROR(IFERROR(INDEX(Кат!$O:$O,MATCH($C10293,Кат!$I:$I,0)),INDEX(Торг!$L:$L,MATCH($C10293,Торг!$I:$I,0))),"")</f>
        <v/>
      </c>
      <c r="L10293" s="132" t="str">
        <f>IFERROR(IFERROR(INDEX(Кат!$A:$A,MATCH($C10293,Кат!$I:$I,0)),INDEX(Торг!$A:$A,MATCH($C10293,Торг!$I:$I,0))),"")</f>
        <v/>
      </c>
      <c r="M10293" s="132" t="str">
        <f>IFERROR(IFERROR(INDEX(Кат!$B:$B,MATCH($C10293,Кат!$I:$I,0)),INDEX(Торг!$B:$B,MATCH($C10293,Торг!$I:$I,0))),"")</f>
        <v/>
      </c>
      <c r="N10293" s="132" t="str">
        <f t="shared" si="160"/>
        <v>РЕМКОМ RK01059</v>
      </c>
      <c r="O10293" s="132" t="str">
        <f>IFERROR(IFERROR(INDEX(Кат!$B:$B,MATCH($N10293,Кат!$I:$I,0)),INDEX(Торг!$B:$B,MATCH($N10293,Торг!$I:$I,0))),"")</f>
        <v/>
      </c>
    </row>
    <row r="10294" spans="1:15">
      <c r="A10294" t="s">
        <v>21850</v>
      </c>
      <c r="C10294" s="191" t="s">
        <v>12417</v>
      </c>
      <c r="E10294" t="s">
        <v>12418</v>
      </c>
      <c r="F10294" t="s">
        <v>4074</v>
      </c>
      <c r="G10294" t="s">
        <v>375</v>
      </c>
      <c r="H10294">
        <v>790</v>
      </c>
      <c r="J10294" t="s">
        <v>22634</v>
      </c>
      <c r="K10294" s="132" t="str">
        <f>IFERROR(IFERROR(INDEX(Кат!$O:$O,MATCH($C10294,Кат!$I:$I,0)),INDEX(Торг!$L:$L,MATCH($C10294,Торг!$I:$I,0))),"")</f>
        <v/>
      </c>
      <c r="L10294" s="132" t="str">
        <f>IFERROR(IFERROR(INDEX(Кат!$A:$A,MATCH($C10294,Кат!$I:$I,0)),INDEX(Торг!$A:$A,MATCH($C10294,Торг!$I:$I,0))),"")</f>
        <v/>
      </c>
      <c r="M10294" s="132" t="str">
        <f>IFERROR(IFERROR(INDEX(Кат!$B:$B,MATCH($C10294,Кат!$I:$I,0)),INDEX(Торг!$B:$B,MATCH($C10294,Торг!$I:$I,0))),"")</f>
        <v/>
      </c>
      <c r="N10294" s="132" t="str">
        <f t="shared" si="160"/>
        <v>РЕМКОМ RK01005</v>
      </c>
      <c r="O10294" s="132" t="str">
        <f>IFERROR(IFERROR(INDEX(Кат!$B:$B,MATCH($N10294,Кат!$I:$I,0)),INDEX(Торг!$B:$B,MATCH($N10294,Торг!$I:$I,0))),"")</f>
        <v/>
      </c>
    </row>
    <row r="10295" spans="1:15">
      <c r="A10295" t="s">
        <v>21851</v>
      </c>
      <c r="C10295" s="191" t="s">
        <v>12419</v>
      </c>
      <c r="E10295" t="s">
        <v>12420</v>
      </c>
      <c r="F10295" t="s">
        <v>4074</v>
      </c>
      <c r="G10295" t="s">
        <v>375</v>
      </c>
      <c r="H10295">
        <v>790</v>
      </c>
      <c r="J10295" t="s">
        <v>22634</v>
      </c>
      <c r="K10295" s="132" t="str">
        <f>IFERROR(IFERROR(INDEX(Кат!$O:$O,MATCH($C10295,Кат!$I:$I,0)),INDEX(Торг!$L:$L,MATCH($C10295,Торг!$I:$I,0))),"")</f>
        <v/>
      </c>
      <c r="L10295" s="132" t="str">
        <f>IFERROR(IFERROR(INDEX(Кат!$A:$A,MATCH($C10295,Кат!$I:$I,0)),INDEX(Торг!$A:$A,MATCH($C10295,Торг!$I:$I,0))),"")</f>
        <v/>
      </c>
      <c r="M10295" s="132" t="str">
        <f>IFERROR(IFERROR(INDEX(Кат!$B:$B,MATCH($C10295,Кат!$I:$I,0)),INDEX(Торг!$B:$B,MATCH($C10295,Торг!$I:$I,0))),"")</f>
        <v/>
      </c>
      <c r="N10295" s="132" t="str">
        <f t="shared" si="160"/>
        <v>РЕМКОМ RK01006</v>
      </c>
      <c r="O10295" s="132" t="str">
        <f>IFERROR(IFERROR(INDEX(Кат!$B:$B,MATCH($N10295,Кат!$I:$I,0)),INDEX(Торг!$B:$B,MATCH($N10295,Торг!$I:$I,0))),"")</f>
        <v/>
      </c>
    </row>
    <row r="10296" spans="1:15">
      <c r="A10296" t="s">
        <v>21852</v>
      </c>
      <c r="C10296" s="191" t="s">
        <v>12421</v>
      </c>
      <c r="E10296" t="s">
        <v>12422</v>
      </c>
      <c r="F10296" t="s">
        <v>4074</v>
      </c>
      <c r="G10296" t="s">
        <v>375</v>
      </c>
      <c r="H10296">
        <v>790</v>
      </c>
      <c r="J10296" t="s">
        <v>22634</v>
      </c>
      <c r="K10296" s="132" t="str">
        <f>IFERROR(IFERROR(INDEX(Кат!$O:$O,MATCH($C10296,Кат!$I:$I,0)),INDEX(Торг!$L:$L,MATCH($C10296,Торг!$I:$I,0))),"")</f>
        <v/>
      </c>
      <c r="L10296" s="132" t="str">
        <f>IFERROR(IFERROR(INDEX(Кат!$A:$A,MATCH($C10296,Кат!$I:$I,0)),INDEX(Торг!$A:$A,MATCH($C10296,Торг!$I:$I,0))),"")</f>
        <v/>
      </c>
      <c r="M10296" s="132" t="str">
        <f>IFERROR(IFERROR(INDEX(Кат!$B:$B,MATCH($C10296,Кат!$I:$I,0)),INDEX(Торг!$B:$B,MATCH($C10296,Торг!$I:$I,0))),"")</f>
        <v/>
      </c>
      <c r="N10296" s="132" t="str">
        <f t="shared" si="160"/>
        <v>РЕМКОМ RK01007</v>
      </c>
      <c r="O10296" s="132" t="str">
        <f>IFERROR(IFERROR(INDEX(Кат!$B:$B,MATCH($N10296,Кат!$I:$I,0)),INDEX(Торг!$B:$B,MATCH($N10296,Торг!$I:$I,0))),"")</f>
        <v/>
      </c>
    </row>
    <row r="10297" spans="1:15">
      <c r="A10297" t="s">
        <v>21853</v>
      </c>
      <c r="C10297" s="191" t="s">
        <v>12423</v>
      </c>
      <c r="E10297" t="s">
        <v>12424</v>
      </c>
      <c r="F10297" t="s">
        <v>4074</v>
      </c>
      <c r="G10297" t="s">
        <v>399</v>
      </c>
      <c r="H10297">
        <v>190</v>
      </c>
      <c r="J10297" t="s">
        <v>22634</v>
      </c>
      <c r="K10297" s="132" t="str">
        <f>IFERROR(IFERROR(INDEX(Кат!$O:$O,MATCH($C10297,Кат!$I:$I,0)),INDEX(Торг!$L:$L,MATCH($C10297,Торг!$I:$I,0))),"")</f>
        <v/>
      </c>
      <c r="L10297" s="132" t="str">
        <f>IFERROR(IFERROR(INDEX(Кат!$A:$A,MATCH($C10297,Кат!$I:$I,0)),INDEX(Торг!$A:$A,MATCH($C10297,Торг!$I:$I,0))),"")</f>
        <v/>
      </c>
      <c r="M10297" s="132" t="str">
        <f>IFERROR(IFERROR(INDEX(Кат!$B:$B,MATCH($C10297,Кат!$I:$I,0)),INDEX(Торг!$B:$B,MATCH($C10297,Торг!$I:$I,0))),"")</f>
        <v/>
      </c>
      <c r="N10297" s="132" t="str">
        <f t="shared" si="160"/>
        <v>РЕМКОМ RK01045</v>
      </c>
      <c r="O10297" s="132" t="str">
        <f>IFERROR(IFERROR(INDEX(Кат!$B:$B,MATCH($N10297,Кат!$I:$I,0)),INDEX(Торг!$B:$B,MATCH($N10297,Торг!$I:$I,0))),"")</f>
        <v/>
      </c>
    </row>
    <row r="10298" spans="1:15">
      <c r="A10298" t="s">
        <v>33059</v>
      </c>
      <c r="C10298" s="191">
        <v>21062</v>
      </c>
      <c r="E10298" t="s">
        <v>33060</v>
      </c>
      <c r="F10298" t="s">
        <v>2562</v>
      </c>
      <c r="G10298" t="s">
        <v>375</v>
      </c>
      <c r="H10298">
        <v>260</v>
      </c>
      <c r="J10298" t="s">
        <v>22634</v>
      </c>
      <c r="K10298" s="132" t="str">
        <f>IFERROR(IFERROR(INDEX(Кат!$O:$O,MATCH($C10298,Кат!$I:$I,0)),INDEX(Торг!$L:$L,MATCH($C10298,Торг!$I:$I,0))),"")</f>
        <v/>
      </c>
      <c r="L10298" s="132" t="str">
        <f>IFERROR(IFERROR(INDEX(Кат!$A:$A,MATCH($C10298,Кат!$I:$I,0)),INDEX(Торг!$A:$A,MATCH($C10298,Торг!$I:$I,0))),"")</f>
        <v/>
      </c>
      <c r="M10298" s="132" t="str">
        <f>IFERROR(IFERROR(INDEX(Кат!$B:$B,MATCH($C10298,Кат!$I:$I,0)),INDEX(Торг!$B:$B,MATCH($C10298,Торг!$I:$I,0))),"")</f>
        <v/>
      </c>
      <c r="N10298" s="132" t="str">
        <f t="shared" si="160"/>
        <v>ROSTECO 21062</v>
      </c>
      <c r="O10298" s="132" t="str">
        <f>IFERROR(IFERROR(INDEX(Кат!$B:$B,MATCH($N10298,Кат!$I:$I,0)),INDEX(Торг!$B:$B,MATCH($N10298,Торг!$I:$I,0))),"")</f>
        <v/>
      </c>
    </row>
    <row r="10299" spans="1:15">
      <c r="A10299" t="s">
        <v>21854</v>
      </c>
      <c r="C10299" s="191" t="s">
        <v>12425</v>
      </c>
      <c r="E10299" t="s">
        <v>12426</v>
      </c>
      <c r="F10299" t="s">
        <v>4074</v>
      </c>
      <c r="G10299" t="s">
        <v>375</v>
      </c>
      <c r="H10299">
        <v>560</v>
      </c>
      <c r="J10299" t="s">
        <v>22634</v>
      </c>
      <c r="K10299" s="132" t="str">
        <f>IFERROR(IFERROR(INDEX(Кат!$O:$O,MATCH($C10299,Кат!$I:$I,0)),INDEX(Торг!$L:$L,MATCH($C10299,Торг!$I:$I,0))),"")</f>
        <v/>
      </c>
      <c r="L10299" s="132" t="str">
        <f>IFERROR(IFERROR(INDEX(Кат!$A:$A,MATCH($C10299,Кат!$I:$I,0)),INDEX(Торг!$A:$A,MATCH($C10299,Торг!$I:$I,0))),"")</f>
        <v/>
      </c>
      <c r="M10299" s="132" t="str">
        <f>IFERROR(IFERROR(INDEX(Кат!$B:$B,MATCH($C10299,Кат!$I:$I,0)),INDEX(Торг!$B:$B,MATCH($C10299,Торг!$I:$I,0))),"")</f>
        <v/>
      </c>
      <c r="N10299" s="132" t="str">
        <f t="shared" si="160"/>
        <v>РЕМКОМ RK01012</v>
      </c>
      <c r="O10299" s="132" t="str">
        <f>IFERROR(IFERROR(INDEX(Кат!$B:$B,MATCH($N10299,Кат!$I:$I,0)),INDEX(Торг!$B:$B,MATCH($N10299,Торг!$I:$I,0))),"")</f>
        <v/>
      </c>
    </row>
    <row r="10300" spans="1:15">
      <c r="A10300" t="s">
        <v>21855</v>
      </c>
      <c r="C10300" s="191" t="s">
        <v>12427</v>
      </c>
      <c r="E10300" t="s">
        <v>12428</v>
      </c>
      <c r="F10300" t="s">
        <v>4074</v>
      </c>
      <c r="G10300" t="s">
        <v>375</v>
      </c>
      <c r="H10300">
        <v>260</v>
      </c>
      <c r="J10300" t="s">
        <v>22634</v>
      </c>
      <c r="K10300" s="132" t="str">
        <f>IFERROR(IFERROR(INDEX(Кат!$O:$O,MATCH($C10300,Кат!$I:$I,0)),INDEX(Торг!$L:$L,MATCH($C10300,Торг!$I:$I,0))),"")</f>
        <v/>
      </c>
      <c r="L10300" s="132" t="str">
        <f>IFERROR(IFERROR(INDEX(Кат!$A:$A,MATCH($C10300,Кат!$I:$I,0)),INDEX(Торг!$A:$A,MATCH($C10300,Торг!$I:$I,0))),"")</f>
        <v/>
      </c>
      <c r="M10300" s="132" t="str">
        <f>IFERROR(IFERROR(INDEX(Кат!$B:$B,MATCH($C10300,Кат!$I:$I,0)),INDEX(Торг!$B:$B,MATCH($C10300,Торг!$I:$I,0))),"")</f>
        <v/>
      </c>
      <c r="N10300" s="132" t="str">
        <f t="shared" si="160"/>
        <v>РЕМКОМ RK01009</v>
      </c>
      <c r="O10300" s="132" t="str">
        <f>IFERROR(IFERROR(INDEX(Кат!$B:$B,MATCH($N10300,Кат!$I:$I,0)),INDEX(Торг!$B:$B,MATCH($N10300,Торг!$I:$I,0))),"")</f>
        <v/>
      </c>
    </row>
    <row r="10301" spans="1:15">
      <c r="A10301" t="s">
        <v>21856</v>
      </c>
      <c r="C10301" s="191" t="s">
        <v>12429</v>
      </c>
      <c r="E10301" t="s">
        <v>12430</v>
      </c>
      <c r="F10301" t="s">
        <v>4074</v>
      </c>
      <c r="G10301" t="s">
        <v>375</v>
      </c>
      <c r="H10301">
        <v>150</v>
      </c>
      <c r="J10301" t="s">
        <v>22634</v>
      </c>
      <c r="K10301" s="132" t="str">
        <f>IFERROR(IFERROR(INDEX(Кат!$O:$O,MATCH($C10301,Кат!$I:$I,0)),INDEX(Торг!$L:$L,MATCH($C10301,Торг!$I:$I,0))),"")</f>
        <v/>
      </c>
      <c r="L10301" s="132" t="str">
        <f>IFERROR(IFERROR(INDEX(Кат!$A:$A,MATCH($C10301,Кат!$I:$I,0)),INDEX(Торг!$A:$A,MATCH($C10301,Торг!$I:$I,0))),"")</f>
        <v/>
      </c>
      <c r="M10301" s="132" t="str">
        <f>IFERROR(IFERROR(INDEX(Кат!$B:$B,MATCH($C10301,Кат!$I:$I,0)),INDEX(Торг!$B:$B,MATCH($C10301,Торг!$I:$I,0))),"")</f>
        <v/>
      </c>
      <c r="N10301" s="132" t="str">
        <f t="shared" si="160"/>
        <v>РЕМКОМ RK01008</v>
      </c>
      <c r="O10301" s="132" t="str">
        <f>IFERROR(IFERROR(INDEX(Кат!$B:$B,MATCH($N10301,Кат!$I:$I,0)),INDEX(Торг!$B:$B,MATCH($N10301,Торг!$I:$I,0))),"")</f>
        <v/>
      </c>
    </row>
    <row r="10302" spans="1:15">
      <c r="A10302" t="s">
        <v>21857</v>
      </c>
      <c r="C10302" s="191" t="s">
        <v>12431</v>
      </c>
      <c r="E10302" t="s">
        <v>12432</v>
      </c>
      <c r="F10302" t="s">
        <v>4074</v>
      </c>
      <c r="G10302" t="s">
        <v>375</v>
      </c>
      <c r="H10302">
        <v>310</v>
      </c>
      <c r="J10302" t="s">
        <v>22634</v>
      </c>
      <c r="K10302" s="132" t="str">
        <f>IFERROR(IFERROR(INDEX(Кат!$O:$O,MATCH($C10302,Кат!$I:$I,0)),INDEX(Торг!$L:$L,MATCH($C10302,Торг!$I:$I,0))),"")</f>
        <v/>
      </c>
      <c r="L10302" s="132" t="str">
        <f>IFERROR(IFERROR(INDEX(Кат!$A:$A,MATCH($C10302,Кат!$I:$I,0)),INDEX(Торг!$A:$A,MATCH($C10302,Торг!$I:$I,0))),"")</f>
        <v/>
      </c>
      <c r="M10302" s="132" t="str">
        <f>IFERROR(IFERROR(INDEX(Кат!$B:$B,MATCH($C10302,Кат!$I:$I,0)),INDEX(Торг!$B:$B,MATCH($C10302,Торг!$I:$I,0))),"")</f>
        <v/>
      </c>
      <c r="N10302" s="132" t="str">
        <f t="shared" si="160"/>
        <v>РЕМКОМ RK01010</v>
      </c>
      <c r="O10302" s="132" t="str">
        <f>IFERROR(IFERROR(INDEX(Кат!$B:$B,MATCH($N10302,Кат!$I:$I,0)),INDEX(Торг!$B:$B,MATCH($N10302,Торг!$I:$I,0))),"")</f>
        <v/>
      </c>
    </row>
    <row r="10303" spans="1:15">
      <c r="A10303" t="s">
        <v>21858</v>
      </c>
      <c r="C10303" s="191" t="s">
        <v>12433</v>
      </c>
      <c r="E10303" t="s">
        <v>12434</v>
      </c>
      <c r="F10303" t="s">
        <v>4074</v>
      </c>
      <c r="G10303" t="s">
        <v>375</v>
      </c>
      <c r="H10303">
        <v>1160</v>
      </c>
      <c r="J10303" t="s">
        <v>22634</v>
      </c>
      <c r="K10303" s="132" t="str">
        <f>IFERROR(IFERROR(INDEX(Кат!$O:$O,MATCH($C10303,Кат!$I:$I,0)),INDEX(Торг!$L:$L,MATCH($C10303,Торг!$I:$I,0))),"")</f>
        <v/>
      </c>
      <c r="L10303" s="132" t="str">
        <f>IFERROR(IFERROR(INDEX(Кат!$A:$A,MATCH($C10303,Кат!$I:$I,0)),INDEX(Торг!$A:$A,MATCH($C10303,Торг!$I:$I,0))),"")</f>
        <v/>
      </c>
      <c r="M10303" s="132" t="str">
        <f>IFERROR(IFERROR(INDEX(Кат!$B:$B,MATCH($C10303,Кат!$I:$I,0)),INDEX(Торг!$B:$B,MATCH($C10303,Торг!$I:$I,0))),"")</f>
        <v/>
      </c>
      <c r="N10303" s="132" t="str">
        <f t="shared" si="160"/>
        <v>РЕМКОМ RK01011</v>
      </c>
      <c r="O10303" s="132" t="str">
        <f>IFERROR(IFERROR(INDEX(Кат!$B:$B,MATCH($N10303,Кат!$I:$I,0)),INDEX(Торг!$B:$B,MATCH($N10303,Торг!$I:$I,0))),"")</f>
        <v/>
      </c>
    </row>
    <row r="10304" spans="1:15">
      <c r="A10304" t="s">
        <v>21859</v>
      </c>
      <c r="C10304" s="191" t="s">
        <v>12435</v>
      </c>
      <c r="E10304" t="s">
        <v>12436</v>
      </c>
      <c r="F10304" t="s">
        <v>4074</v>
      </c>
      <c r="G10304" t="s">
        <v>375</v>
      </c>
      <c r="H10304">
        <v>790</v>
      </c>
      <c r="J10304" t="s">
        <v>22634</v>
      </c>
      <c r="K10304" s="132" t="str">
        <f>IFERROR(IFERROR(INDEX(Кат!$O:$O,MATCH($C10304,Кат!$I:$I,0)),INDEX(Торг!$L:$L,MATCH($C10304,Торг!$I:$I,0))),"")</f>
        <v/>
      </c>
      <c r="L10304" s="132" t="str">
        <f>IFERROR(IFERROR(INDEX(Кат!$A:$A,MATCH($C10304,Кат!$I:$I,0)),INDEX(Торг!$A:$A,MATCH($C10304,Торг!$I:$I,0))),"")</f>
        <v/>
      </c>
      <c r="M10304" s="132" t="str">
        <f>IFERROR(IFERROR(INDEX(Кат!$B:$B,MATCH($C10304,Кат!$I:$I,0)),INDEX(Торг!$B:$B,MATCH($C10304,Торг!$I:$I,0))),"")</f>
        <v/>
      </c>
      <c r="N10304" s="132" t="str">
        <f t="shared" si="160"/>
        <v>РЕМКОМ RK01084</v>
      </c>
      <c r="O10304" s="132" t="str">
        <f>IFERROR(IFERROR(INDEX(Кат!$B:$B,MATCH($N10304,Кат!$I:$I,0)),INDEX(Торг!$B:$B,MATCH($N10304,Торг!$I:$I,0))),"")</f>
        <v/>
      </c>
    </row>
    <row r="10305" spans="1:15">
      <c r="A10305" t="s">
        <v>21860</v>
      </c>
      <c r="C10305" s="191" t="s">
        <v>12437</v>
      </c>
      <c r="E10305" t="s">
        <v>12438</v>
      </c>
      <c r="F10305" t="s">
        <v>4074</v>
      </c>
      <c r="G10305" t="s">
        <v>375</v>
      </c>
      <c r="H10305">
        <v>720</v>
      </c>
      <c r="J10305" t="s">
        <v>22634</v>
      </c>
      <c r="K10305" s="132" t="str">
        <f>IFERROR(IFERROR(INDEX(Кат!$O:$O,MATCH($C10305,Кат!$I:$I,0)),INDEX(Торг!$L:$L,MATCH($C10305,Торг!$I:$I,0))),"")</f>
        <v/>
      </c>
      <c r="L10305" s="132" t="str">
        <f>IFERROR(IFERROR(INDEX(Кат!$A:$A,MATCH($C10305,Кат!$I:$I,0)),INDEX(Торг!$A:$A,MATCH($C10305,Торг!$I:$I,0))),"")</f>
        <v/>
      </c>
      <c r="M10305" s="132" t="str">
        <f>IFERROR(IFERROR(INDEX(Кат!$B:$B,MATCH($C10305,Кат!$I:$I,0)),INDEX(Торг!$B:$B,MATCH($C10305,Торг!$I:$I,0))),"")</f>
        <v/>
      </c>
      <c r="N10305" s="132" t="str">
        <f t="shared" si="160"/>
        <v>РЕМКОМ RK01067</v>
      </c>
      <c r="O10305" s="132" t="str">
        <f>IFERROR(IFERROR(INDEX(Кат!$B:$B,MATCH($N10305,Кат!$I:$I,0)),INDEX(Торг!$B:$B,MATCH($N10305,Торг!$I:$I,0))),"")</f>
        <v/>
      </c>
    </row>
    <row r="10306" spans="1:15">
      <c r="A10306" t="s">
        <v>21861</v>
      </c>
      <c r="C10306" s="191" t="s">
        <v>12439</v>
      </c>
      <c r="E10306" t="s">
        <v>12440</v>
      </c>
      <c r="F10306" t="s">
        <v>4074</v>
      </c>
      <c r="G10306" t="s">
        <v>399</v>
      </c>
      <c r="H10306">
        <v>320</v>
      </c>
      <c r="J10306" t="s">
        <v>22634</v>
      </c>
      <c r="K10306" s="132" t="str">
        <f>IFERROR(IFERROR(INDEX(Кат!$O:$O,MATCH($C10306,Кат!$I:$I,0)),INDEX(Торг!$L:$L,MATCH($C10306,Торг!$I:$I,0))),"")</f>
        <v/>
      </c>
      <c r="L10306" s="132" t="str">
        <f>IFERROR(IFERROR(INDEX(Кат!$A:$A,MATCH($C10306,Кат!$I:$I,0)),INDEX(Торг!$A:$A,MATCH($C10306,Торг!$I:$I,0))),"")</f>
        <v/>
      </c>
      <c r="M10306" s="132" t="str">
        <f>IFERROR(IFERROR(INDEX(Кат!$B:$B,MATCH($C10306,Кат!$I:$I,0)),INDEX(Торг!$B:$B,MATCH($C10306,Торг!$I:$I,0))),"")</f>
        <v/>
      </c>
      <c r="N10306" s="132" t="str">
        <f t="shared" si="160"/>
        <v>РЕМКОМ RK01048</v>
      </c>
      <c r="O10306" s="132" t="str">
        <f>IFERROR(IFERROR(INDEX(Кат!$B:$B,MATCH($N10306,Кат!$I:$I,0)),INDEX(Торг!$B:$B,MATCH($N10306,Торг!$I:$I,0))),"")</f>
        <v/>
      </c>
    </row>
    <row r="10307" spans="1:15">
      <c r="A10307" t="s">
        <v>21862</v>
      </c>
      <c r="C10307" s="191" t="s">
        <v>12441</v>
      </c>
      <c r="E10307" t="s">
        <v>12442</v>
      </c>
      <c r="F10307" t="s">
        <v>4074</v>
      </c>
      <c r="G10307" t="s">
        <v>399</v>
      </c>
      <c r="H10307">
        <v>310</v>
      </c>
      <c r="J10307" t="s">
        <v>22634</v>
      </c>
      <c r="K10307" s="132" t="str">
        <f>IFERROR(IFERROR(INDEX(Кат!$O:$O,MATCH($C10307,Кат!$I:$I,0)),INDEX(Торг!$L:$L,MATCH($C10307,Торг!$I:$I,0))),"")</f>
        <v/>
      </c>
      <c r="L10307" s="132" t="str">
        <f>IFERROR(IFERROR(INDEX(Кат!$A:$A,MATCH($C10307,Кат!$I:$I,0)),INDEX(Торг!$A:$A,MATCH($C10307,Торг!$I:$I,0))),"")</f>
        <v/>
      </c>
      <c r="M10307" s="132" t="str">
        <f>IFERROR(IFERROR(INDEX(Кат!$B:$B,MATCH($C10307,Кат!$I:$I,0)),INDEX(Торг!$B:$B,MATCH($C10307,Торг!$I:$I,0))),"")</f>
        <v/>
      </c>
      <c r="N10307" s="132" t="str">
        <f t="shared" si="160"/>
        <v>РЕМКОМ RK01047</v>
      </c>
      <c r="O10307" s="132" t="str">
        <f>IFERROR(IFERROR(INDEX(Кат!$B:$B,MATCH($N10307,Кат!$I:$I,0)),INDEX(Торг!$B:$B,MATCH($N10307,Торг!$I:$I,0))),"")</f>
        <v/>
      </c>
    </row>
    <row r="10308" spans="1:15">
      <c r="A10308" t="s">
        <v>21863</v>
      </c>
      <c r="C10308" s="191" t="s">
        <v>12443</v>
      </c>
      <c r="E10308" t="s">
        <v>12444</v>
      </c>
      <c r="F10308" t="s">
        <v>4074</v>
      </c>
      <c r="G10308" t="s">
        <v>399</v>
      </c>
      <c r="H10308">
        <v>310</v>
      </c>
      <c r="J10308" t="s">
        <v>22634</v>
      </c>
      <c r="K10308" s="132" t="str">
        <f>IFERROR(IFERROR(INDEX(Кат!$O:$O,MATCH($C10308,Кат!$I:$I,0)),INDEX(Торг!$L:$L,MATCH($C10308,Торг!$I:$I,0))),"")</f>
        <v/>
      </c>
      <c r="L10308" s="132" t="str">
        <f>IFERROR(IFERROR(INDEX(Кат!$A:$A,MATCH($C10308,Кат!$I:$I,0)),INDEX(Торг!$A:$A,MATCH($C10308,Торг!$I:$I,0))),"")</f>
        <v/>
      </c>
      <c r="M10308" s="132" t="str">
        <f>IFERROR(IFERROR(INDEX(Кат!$B:$B,MATCH($C10308,Кат!$I:$I,0)),INDEX(Торг!$B:$B,MATCH($C10308,Торг!$I:$I,0))),"")</f>
        <v/>
      </c>
      <c r="N10308" s="132" t="str">
        <f t="shared" si="160"/>
        <v>РЕМКОМ RK01046</v>
      </c>
      <c r="O10308" s="132" t="str">
        <f>IFERROR(IFERROR(INDEX(Кат!$B:$B,MATCH($N10308,Кат!$I:$I,0)),INDEX(Торг!$B:$B,MATCH($N10308,Торг!$I:$I,0))),"")</f>
        <v/>
      </c>
    </row>
    <row r="10309" spans="1:15">
      <c r="A10309" t="s">
        <v>21864</v>
      </c>
      <c r="C10309" s="191" t="s">
        <v>12445</v>
      </c>
      <c r="E10309" t="s">
        <v>12446</v>
      </c>
      <c r="F10309" t="s">
        <v>4074</v>
      </c>
      <c r="G10309" t="s">
        <v>375</v>
      </c>
      <c r="H10309">
        <v>65</v>
      </c>
      <c r="J10309" t="s">
        <v>22634</v>
      </c>
      <c r="K10309" s="132" t="str">
        <f>IFERROR(IFERROR(INDEX(Кат!$O:$O,MATCH($C10309,Кат!$I:$I,0)),INDEX(Торг!$L:$L,MATCH($C10309,Торг!$I:$I,0))),"")</f>
        <v/>
      </c>
      <c r="L10309" s="132" t="str">
        <f>IFERROR(IFERROR(INDEX(Кат!$A:$A,MATCH($C10309,Кат!$I:$I,0)),INDEX(Торг!$A:$A,MATCH($C10309,Торг!$I:$I,0))),"")</f>
        <v/>
      </c>
      <c r="M10309" s="132" t="str">
        <f>IFERROR(IFERROR(INDEX(Кат!$B:$B,MATCH($C10309,Кат!$I:$I,0)),INDEX(Торг!$B:$B,MATCH($C10309,Торг!$I:$I,0))),"")</f>
        <v/>
      </c>
      <c r="N10309" s="132" t="str">
        <f t="shared" si="160"/>
        <v>РЕМКОМ RK01016</v>
      </c>
      <c r="O10309" s="132" t="str">
        <f>IFERROR(IFERROR(INDEX(Кат!$B:$B,MATCH($N10309,Кат!$I:$I,0)),INDEX(Торг!$B:$B,MATCH($N10309,Торг!$I:$I,0))),"")</f>
        <v/>
      </c>
    </row>
    <row r="10310" spans="1:15">
      <c r="A10310" t="s">
        <v>21865</v>
      </c>
      <c r="C10310" s="191" t="s">
        <v>12447</v>
      </c>
      <c r="E10310" t="s">
        <v>12448</v>
      </c>
      <c r="F10310" t="s">
        <v>4074</v>
      </c>
      <c r="G10310" t="s">
        <v>375</v>
      </c>
      <c r="H10310">
        <v>65</v>
      </c>
      <c r="J10310" t="s">
        <v>22634</v>
      </c>
      <c r="K10310" s="132" t="str">
        <f>IFERROR(IFERROR(INDEX(Кат!$O:$O,MATCH($C10310,Кат!$I:$I,0)),INDEX(Торг!$L:$L,MATCH($C10310,Торг!$I:$I,0))),"")</f>
        <v/>
      </c>
      <c r="L10310" s="132" t="str">
        <f>IFERROR(IFERROR(INDEX(Кат!$A:$A,MATCH($C10310,Кат!$I:$I,0)),INDEX(Торг!$A:$A,MATCH($C10310,Торг!$I:$I,0))),"")</f>
        <v/>
      </c>
      <c r="M10310" s="132" t="str">
        <f>IFERROR(IFERROR(INDEX(Кат!$B:$B,MATCH($C10310,Кат!$I:$I,0)),INDEX(Торг!$B:$B,MATCH($C10310,Торг!$I:$I,0))),"")</f>
        <v/>
      </c>
      <c r="N10310" s="132" t="str">
        <f t="shared" si="160"/>
        <v>РЕМКОМ RK01023</v>
      </c>
      <c r="O10310" s="132" t="str">
        <f>IFERROR(IFERROR(INDEX(Кат!$B:$B,MATCH($N10310,Кат!$I:$I,0)),INDEX(Торг!$B:$B,MATCH($N10310,Торг!$I:$I,0))),"")</f>
        <v/>
      </c>
    </row>
    <row r="10311" spans="1:15">
      <c r="A10311" t="s">
        <v>21866</v>
      </c>
      <c r="C10311" s="191" t="s">
        <v>12449</v>
      </c>
      <c r="E10311" t="s">
        <v>12450</v>
      </c>
      <c r="F10311" t="s">
        <v>4074</v>
      </c>
      <c r="G10311" t="s">
        <v>375</v>
      </c>
      <c r="H10311">
        <v>80</v>
      </c>
      <c r="J10311" t="s">
        <v>22634</v>
      </c>
      <c r="K10311" s="132" t="str">
        <f>IFERROR(IFERROR(INDEX(Кат!$O:$O,MATCH($C10311,Кат!$I:$I,0)),INDEX(Торг!$L:$L,MATCH($C10311,Торг!$I:$I,0))),"")</f>
        <v/>
      </c>
      <c r="L10311" s="132" t="str">
        <f>IFERROR(IFERROR(INDEX(Кат!$A:$A,MATCH($C10311,Кат!$I:$I,0)),INDEX(Торг!$A:$A,MATCH($C10311,Торг!$I:$I,0))),"")</f>
        <v/>
      </c>
      <c r="M10311" s="132" t="str">
        <f>IFERROR(IFERROR(INDEX(Кат!$B:$B,MATCH($C10311,Кат!$I:$I,0)),INDEX(Торг!$B:$B,MATCH($C10311,Торг!$I:$I,0))),"")</f>
        <v/>
      </c>
      <c r="N10311" s="132" t="str">
        <f t="shared" si="160"/>
        <v>РЕМКОМ RK01086</v>
      </c>
      <c r="O10311" s="132" t="str">
        <f>IFERROR(IFERROR(INDEX(Кат!$B:$B,MATCH($N10311,Кат!$I:$I,0)),INDEX(Торг!$B:$B,MATCH($N10311,Торг!$I:$I,0))),"")</f>
        <v/>
      </c>
    </row>
    <row r="10312" spans="1:15">
      <c r="A10312" t="s">
        <v>21867</v>
      </c>
      <c r="C10312" s="191" t="s">
        <v>12451</v>
      </c>
      <c r="E10312" t="s">
        <v>12452</v>
      </c>
      <c r="F10312" t="s">
        <v>4074</v>
      </c>
      <c r="G10312" t="s">
        <v>375</v>
      </c>
      <c r="H10312">
        <v>80</v>
      </c>
      <c r="J10312" t="s">
        <v>22634</v>
      </c>
      <c r="K10312" s="132" t="str">
        <f>IFERROR(IFERROR(INDEX(Кат!$O:$O,MATCH($C10312,Кат!$I:$I,0)),INDEX(Торг!$L:$L,MATCH($C10312,Торг!$I:$I,0))),"")</f>
        <v/>
      </c>
      <c r="L10312" s="132" t="str">
        <f>IFERROR(IFERROR(INDEX(Кат!$A:$A,MATCH($C10312,Кат!$I:$I,0)),INDEX(Торг!$A:$A,MATCH($C10312,Торг!$I:$I,0))),"")</f>
        <v/>
      </c>
      <c r="M10312" s="132" t="str">
        <f>IFERROR(IFERROR(INDEX(Кат!$B:$B,MATCH($C10312,Кат!$I:$I,0)),INDEX(Торг!$B:$B,MATCH($C10312,Торг!$I:$I,0))),"")</f>
        <v/>
      </c>
      <c r="N10312" s="132" t="str">
        <f t="shared" ref="N10312:N10375" si="161">_xlfn.CONCAT(F10312," ",C10312)</f>
        <v>РЕМКОМ RK01013</v>
      </c>
      <c r="O10312" s="132" t="str">
        <f>IFERROR(IFERROR(INDEX(Кат!$B:$B,MATCH($N10312,Кат!$I:$I,0)),INDEX(Торг!$B:$B,MATCH($N10312,Торг!$I:$I,0))),"")</f>
        <v/>
      </c>
    </row>
    <row r="10313" spans="1:15">
      <c r="A10313" t="s">
        <v>21868</v>
      </c>
      <c r="C10313" s="191" t="s">
        <v>12453</v>
      </c>
      <c r="E10313" t="s">
        <v>12454</v>
      </c>
      <c r="F10313" t="s">
        <v>4074</v>
      </c>
      <c r="G10313" t="s">
        <v>375</v>
      </c>
      <c r="H10313">
        <v>100</v>
      </c>
      <c r="J10313" t="s">
        <v>22634</v>
      </c>
      <c r="K10313" s="132" t="str">
        <f>IFERROR(IFERROR(INDEX(Кат!$O:$O,MATCH($C10313,Кат!$I:$I,0)),INDEX(Торг!$L:$L,MATCH($C10313,Торг!$I:$I,0))),"")</f>
        <v/>
      </c>
      <c r="L10313" s="132" t="str">
        <f>IFERROR(IFERROR(INDEX(Кат!$A:$A,MATCH($C10313,Кат!$I:$I,0)),INDEX(Торг!$A:$A,MATCH($C10313,Торг!$I:$I,0))),"")</f>
        <v/>
      </c>
      <c r="M10313" s="132" t="str">
        <f>IFERROR(IFERROR(INDEX(Кат!$B:$B,MATCH($C10313,Кат!$I:$I,0)),INDEX(Торг!$B:$B,MATCH($C10313,Торг!$I:$I,0))),"")</f>
        <v/>
      </c>
      <c r="N10313" s="132" t="str">
        <f t="shared" si="161"/>
        <v>РЕМКОМ RK01014</v>
      </c>
      <c r="O10313" s="132" t="str">
        <f>IFERROR(IFERROR(INDEX(Кат!$B:$B,MATCH($N10313,Кат!$I:$I,0)),INDEX(Торг!$B:$B,MATCH($N10313,Торг!$I:$I,0))),"")</f>
        <v/>
      </c>
    </row>
    <row r="10314" spans="1:15">
      <c r="A10314" t="s">
        <v>21869</v>
      </c>
      <c r="C10314" s="191" t="s">
        <v>12455</v>
      </c>
      <c r="E10314" t="s">
        <v>12456</v>
      </c>
      <c r="F10314" t="s">
        <v>4074</v>
      </c>
      <c r="G10314" t="s">
        <v>375</v>
      </c>
      <c r="H10314">
        <v>110</v>
      </c>
      <c r="J10314" t="s">
        <v>22634</v>
      </c>
      <c r="K10314" s="132" t="str">
        <f>IFERROR(IFERROR(INDEX(Кат!$O:$O,MATCH($C10314,Кат!$I:$I,0)),INDEX(Торг!$L:$L,MATCH($C10314,Торг!$I:$I,0))),"")</f>
        <v/>
      </c>
      <c r="L10314" s="132" t="str">
        <f>IFERROR(IFERROR(INDEX(Кат!$A:$A,MATCH($C10314,Кат!$I:$I,0)),INDEX(Торг!$A:$A,MATCH($C10314,Торг!$I:$I,0))),"")</f>
        <v/>
      </c>
      <c r="M10314" s="132" t="str">
        <f>IFERROR(IFERROR(INDEX(Кат!$B:$B,MATCH($C10314,Кат!$I:$I,0)),INDEX(Торг!$B:$B,MATCH($C10314,Торг!$I:$I,0))),"")</f>
        <v/>
      </c>
      <c r="N10314" s="132" t="str">
        <f t="shared" si="161"/>
        <v>РЕМКОМ RK01015</v>
      </c>
      <c r="O10314" s="132" t="str">
        <f>IFERROR(IFERROR(INDEX(Кат!$B:$B,MATCH($N10314,Кат!$I:$I,0)),INDEX(Торг!$B:$B,MATCH($N10314,Торг!$I:$I,0))),"")</f>
        <v/>
      </c>
    </row>
    <row r="10315" spans="1:15">
      <c r="A10315" t="s">
        <v>21870</v>
      </c>
      <c r="C10315" s="191" t="s">
        <v>12457</v>
      </c>
      <c r="E10315" t="s">
        <v>12458</v>
      </c>
      <c r="F10315" t="s">
        <v>4074</v>
      </c>
      <c r="G10315" t="s">
        <v>375</v>
      </c>
      <c r="H10315">
        <v>900</v>
      </c>
      <c r="J10315" t="s">
        <v>22634</v>
      </c>
      <c r="K10315" s="132" t="str">
        <f>IFERROR(IFERROR(INDEX(Кат!$O:$O,MATCH($C10315,Кат!$I:$I,0)),INDEX(Торг!$L:$L,MATCH($C10315,Торг!$I:$I,0))),"")</f>
        <v/>
      </c>
      <c r="L10315" s="132" t="str">
        <f>IFERROR(IFERROR(INDEX(Кат!$A:$A,MATCH($C10315,Кат!$I:$I,0)),INDEX(Торг!$A:$A,MATCH($C10315,Торг!$I:$I,0))),"")</f>
        <v/>
      </c>
      <c r="M10315" s="132" t="str">
        <f>IFERROR(IFERROR(INDEX(Кат!$B:$B,MATCH($C10315,Кат!$I:$I,0)),INDEX(Торг!$B:$B,MATCH($C10315,Торг!$I:$I,0))),"")</f>
        <v/>
      </c>
      <c r="N10315" s="132" t="str">
        <f t="shared" si="161"/>
        <v>РЕМКОМ RK01078</v>
      </c>
      <c r="O10315" s="132" t="str">
        <f>IFERROR(IFERROR(INDEX(Кат!$B:$B,MATCH($N10315,Кат!$I:$I,0)),INDEX(Торг!$B:$B,MATCH($N10315,Торг!$I:$I,0))),"")</f>
        <v/>
      </c>
    </row>
    <row r="10316" spans="1:15">
      <c r="A10316" t="s">
        <v>21871</v>
      </c>
      <c r="C10316" s="191" t="s">
        <v>12459</v>
      </c>
      <c r="E10316" t="s">
        <v>12460</v>
      </c>
      <c r="F10316" t="s">
        <v>4074</v>
      </c>
      <c r="G10316" t="s">
        <v>375</v>
      </c>
      <c r="H10316">
        <v>690</v>
      </c>
      <c r="J10316" t="s">
        <v>22634</v>
      </c>
      <c r="K10316" s="132" t="str">
        <f>IFERROR(IFERROR(INDEX(Кат!$O:$O,MATCH($C10316,Кат!$I:$I,0)),INDEX(Торг!$L:$L,MATCH($C10316,Торг!$I:$I,0))),"")</f>
        <v/>
      </c>
      <c r="L10316" s="132" t="str">
        <f>IFERROR(IFERROR(INDEX(Кат!$A:$A,MATCH($C10316,Кат!$I:$I,0)),INDEX(Торг!$A:$A,MATCH($C10316,Торг!$I:$I,0))),"")</f>
        <v/>
      </c>
      <c r="M10316" s="132" t="str">
        <f>IFERROR(IFERROR(INDEX(Кат!$B:$B,MATCH($C10316,Кат!$I:$I,0)),INDEX(Торг!$B:$B,MATCH($C10316,Торг!$I:$I,0))),"")</f>
        <v/>
      </c>
      <c r="N10316" s="132" t="str">
        <f t="shared" si="161"/>
        <v>РЕМКОМ RK01049</v>
      </c>
      <c r="O10316" s="132" t="str">
        <f>IFERROR(IFERROR(INDEX(Кат!$B:$B,MATCH($N10316,Кат!$I:$I,0)),INDEX(Торг!$B:$B,MATCH($N10316,Торг!$I:$I,0))),"")</f>
        <v/>
      </c>
    </row>
    <row r="10317" spans="1:15">
      <c r="A10317" t="s">
        <v>21872</v>
      </c>
      <c r="C10317" s="191" t="s">
        <v>12461</v>
      </c>
      <c r="E10317" t="s">
        <v>12462</v>
      </c>
      <c r="F10317" t="s">
        <v>4074</v>
      </c>
      <c r="G10317" t="s">
        <v>375</v>
      </c>
      <c r="H10317">
        <v>1000</v>
      </c>
      <c r="J10317" t="s">
        <v>22634</v>
      </c>
      <c r="K10317" s="132" t="str">
        <f>IFERROR(IFERROR(INDEX(Кат!$O:$O,MATCH($C10317,Кат!$I:$I,0)),INDEX(Торг!$L:$L,MATCH($C10317,Торг!$I:$I,0))),"")</f>
        <v/>
      </c>
      <c r="L10317" s="132" t="str">
        <f>IFERROR(IFERROR(INDEX(Кат!$A:$A,MATCH($C10317,Кат!$I:$I,0)),INDEX(Торг!$A:$A,MATCH($C10317,Торг!$I:$I,0))),"")</f>
        <v/>
      </c>
      <c r="M10317" s="132" t="str">
        <f>IFERROR(IFERROR(INDEX(Кат!$B:$B,MATCH($C10317,Кат!$I:$I,0)),INDEX(Торг!$B:$B,MATCH($C10317,Торг!$I:$I,0))),"")</f>
        <v/>
      </c>
      <c r="N10317" s="132" t="str">
        <f t="shared" si="161"/>
        <v>РЕМКОМ RK01050</v>
      </c>
      <c r="O10317" s="132" t="str">
        <f>IFERROR(IFERROR(INDEX(Кат!$B:$B,MATCH($N10317,Кат!$I:$I,0)),INDEX(Торг!$B:$B,MATCH($N10317,Торг!$I:$I,0))),"")</f>
        <v/>
      </c>
    </row>
    <row r="10318" spans="1:15">
      <c r="A10318" t="s">
        <v>21873</v>
      </c>
      <c r="C10318" s="191" t="s">
        <v>12463</v>
      </c>
      <c r="E10318" t="s">
        <v>12464</v>
      </c>
      <c r="F10318" t="s">
        <v>4074</v>
      </c>
      <c r="G10318" t="s">
        <v>375</v>
      </c>
      <c r="H10318">
        <v>900</v>
      </c>
      <c r="J10318" t="s">
        <v>22634</v>
      </c>
      <c r="K10318" s="132" t="str">
        <f>IFERROR(IFERROR(INDEX(Кат!$O:$O,MATCH($C10318,Кат!$I:$I,0)),INDEX(Торг!$L:$L,MATCH($C10318,Торг!$I:$I,0))),"")</f>
        <v/>
      </c>
      <c r="L10318" s="132" t="str">
        <f>IFERROR(IFERROR(INDEX(Кат!$A:$A,MATCH($C10318,Кат!$I:$I,0)),INDEX(Торг!$A:$A,MATCH($C10318,Торг!$I:$I,0))),"")</f>
        <v/>
      </c>
      <c r="M10318" s="132" t="str">
        <f>IFERROR(IFERROR(INDEX(Кат!$B:$B,MATCH($C10318,Кат!$I:$I,0)),INDEX(Торг!$B:$B,MATCH($C10318,Торг!$I:$I,0))),"")</f>
        <v/>
      </c>
      <c r="N10318" s="132" t="str">
        <f t="shared" si="161"/>
        <v>РЕМКОМ RK01051</v>
      </c>
      <c r="O10318" s="132" t="str">
        <f>IFERROR(IFERROR(INDEX(Кат!$B:$B,MATCH($N10318,Кат!$I:$I,0)),INDEX(Торг!$B:$B,MATCH($N10318,Торг!$I:$I,0))),"")</f>
        <v/>
      </c>
    </row>
    <row r="10319" spans="1:15">
      <c r="A10319" t="s">
        <v>21874</v>
      </c>
      <c r="C10319" s="191" t="s">
        <v>12465</v>
      </c>
      <c r="E10319" t="s">
        <v>12466</v>
      </c>
      <c r="F10319" t="s">
        <v>4074</v>
      </c>
      <c r="G10319" t="s">
        <v>375</v>
      </c>
      <c r="H10319">
        <v>610</v>
      </c>
      <c r="J10319" t="s">
        <v>22634</v>
      </c>
      <c r="K10319" s="132" t="str">
        <f>IFERROR(IFERROR(INDEX(Кат!$O:$O,MATCH($C10319,Кат!$I:$I,0)),INDEX(Торг!$L:$L,MATCH($C10319,Торг!$I:$I,0))),"")</f>
        <v/>
      </c>
      <c r="L10319" s="132" t="str">
        <f>IFERROR(IFERROR(INDEX(Кат!$A:$A,MATCH($C10319,Кат!$I:$I,0)),INDEX(Торг!$A:$A,MATCH($C10319,Торг!$I:$I,0))),"")</f>
        <v/>
      </c>
      <c r="M10319" s="132" t="str">
        <f>IFERROR(IFERROR(INDEX(Кат!$B:$B,MATCH($C10319,Кат!$I:$I,0)),INDEX(Торг!$B:$B,MATCH($C10319,Торг!$I:$I,0))),"")</f>
        <v/>
      </c>
      <c r="N10319" s="132" t="str">
        <f t="shared" si="161"/>
        <v>РЕМКОМ RK01074</v>
      </c>
      <c r="O10319" s="132" t="str">
        <f>IFERROR(IFERROR(INDEX(Кат!$B:$B,MATCH($N10319,Кат!$I:$I,0)),INDEX(Торг!$B:$B,MATCH($N10319,Торг!$I:$I,0))),"")</f>
        <v/>
      </c>
    </row>
    <row r="10320" spans="1:15">
      <c r="A10320" t="s">
        <v>21875</v>
      </c>
      <c r="C10320" s="191" t="s">
        <v>12467</v>
      </c>
      <c r="E10320" t="s">
        <v>12468</v>
      </c>
      <c r="F10320" t="s">
        <v>4074</v>
      </c>
      <c r="G10320" t="s">
        <v>375</v>
      </c>
      <c r="H10320">
        <v>930</v>
      </c>
      <c r="J10320" t="s">
        <v>22634</v>
      </c>
      <c r="K10320" s="132" t="str">
        <f>IFERROR(IFERROR(INDEX(Кат!$O:$O,MATCH($C10320,Кат!$I:$I,0)),INDEX(Торг!$L:$L,MATCH($C10320,Торг!$I:$I,0))),"")</f>
        <v/>
      </c>
      <c r="L10320" s="132" t="str">
        <f>IFERROR(IFERROR(INDEX(Кат!$A:$A,MATCH($C10320,Кат!$I:$I,0)),INDEX(Торг!$A:$A,MATCH($C10320,Торг!$I:$I,0))),"")</f>
        <v/>
      </c>
      <c r="M10320" s="132" t="str">
        <f>IFERROR(IFERROR(INDEX(Кат!$B:$B,MATCH($C10320,Кат!$I:$I,0)),INDEX(Торг!$B:$B,MATCH($C10320,Торг!$I:$I,0))),"")</f>
        <v/>
      </c>
      <c r="N10320" s="132" t="str">
        <f t="shared" si="161"/>
        <v>РЕМКОМ RK01073</v>
      </c>
      <c r="O10320" s="132" t="str">
        <f>IFERROR(IFERROR(INDEX(Кат!$B:$B,MATCH($N10320,Кат!$I:$I,0)),INDEX(Торг!$B:$B,MATCH($N10320,Торг!$I:$I,0))),"")</f>
        <v/>
      </c>
    </row>
    <row r="10321" spans="1:15">
      <c r="A10321" t="s">
        <v>21876</v>
      </c>
      <c r="C10321" s="191" t="s">
        <v>12469</v>
      </c>
      <c r="E10321" t="s">
        <v>12470</v>
      </c>
      <c r="F10321" t="s">
        <v>4074</v>
      </c>
      <c r="G10321" t="s">
        <v>375</v>
      </c>
      <c r="H10321">
        <v>650</v>
      </c>
      <c r="J10321" t="s">
        <v>22634</v>
      </c>
      <c r="K10321" s="132" t="str">
        <f>IFERROR(IFERROR(INDEX(Кат!$O:$O,MATCH($C10321,Кат!$I:$I,0)),INDEX(Торг!$L:$L,MATCH($C10321,Торг!$I:$I,0))),"")</f>
        <v/>
      </c>
      <c r="L10321" s="132" t="str">
        <f>IFERROR(IFERROR(INDEX(Кат!$A:$A,MATCH($C10321,Кат!$I:$I,0)),INDEX(Торг!$A:$A,MATCH($C10321,Торг!$I:$I,0))),"")</f>
        <v/>
      </c>
      <c r="M10321" s="132" t="str">
        <f>IFERROR(IFERROR(INDEX(Кат!$B:$B,MATCH($C10321,Кат!$I:$I,0)),INDEX(Торг!$B:$B,MATCH($C10321,Торг!$I:$I,0))),"")</f>
        <v/>
      </c>
      <c r="N10321" s="132" t="str">
        <f t="shared" si="161"/>
        <v>РЕМКОМ RK01072</v>
      </c>
      <c r="O10321" s="132" t="str">
        <f>IFERROR(IFERROR(INDEX(Кат!$B:$B,MATCH($N10321,Кат!$I:$I,0)),INDEX(Торг!$B:$B,MATCH($N10321,Торг!$I:$I,0))),"")</f>
        <v/>
      </c>
    </row>
    <row r="10322" spans="1:15">
      <c r="A10322" t="s">
        <v>21877</v>
      </c>
      <c r="C10322" s="191" t="s">
        <v>12471</v>
      </c>
      <c r="E10322" t="s">
        <v>12472</v>
      </c>
      <c r="F10322" t="s">
        <v>4074</v>
      </c>
      <c r="G10322" t="s">
        <v>375</v>
      </c>
      <c r="H10322">
        <v>650</v>
      </c>
      <c r="J10322" t="s">
        <v>22634</v>
      </c>
      <c r="K10322" s="132" t="str">
        <f>IFERROR(IFERROR(INDEX(Кат!$O:$O,MATCH($C10322,Кат!$I:$I,0)),INDEX(Торг!$L:$L,MATCH($C10322,Торг!$I:$I,0))),"")</f>
        <v/>
      </c>
      <c r="L10322" s="132" t="str">
        <f>IFERROR(IFERROR(INDEX(Кат!$A:$A,MATCH($C10322,Кат!$I:$I,0)),INDEX(Торг!$A:$A,MATCH($C10322,Торг!$I:$I,0))),"")</f>
        <v/>
      </c>
      <c r="M10322" s="132" t="str">
        <f>IFERROR(IFERROR(INDEX(Кат!$B:$B,MATCH($C10322,Кат!$I:$I,0)),INDEX(Торг!$B:$B,MATCH($C10322,Торг!$I:$I,0))),"")</f>
        <v/>
      </c>
      <c r="N10322" s="132" t="str">
        <f t="shared" si="161"/>
        <v>РЕМКОМ RK01071</v>
      </c>
      <c r="O10322" s="132" t="str">
        <f>IFERROR(IFERROR(INDEX(Кат!$B:$B,MATCH($N10322,Кат!$I:$I,0)),INDEX(Торг!$B:$B,MATCH($N10322,Торг!$I:$I,0))),"")</f>
        <v/>
      </c>
    </row>
    <row r="10323" spans="1:15">
      <c r="A10323" t="s">
        <v>21878</v>
      </c>
      <c r="C10323" s="191" t="s">
        <v>12473</v>
      </c>
      <c r="E10323" t="s">
        <v>12474</v>
      </c>
      <c r="F10323" t="s">
        <v>4074</v>
      </c>
      <c r="G10323" t="s">
        <v>375</v>
      </c>
      <c r="H10323">
        <v>480</v>
      </c>
      <c r="J10323" t="s">
        <v>22634</v>
      </c>
      <c r="K10323" s="132" t="str">
        <f>IFERROR(IFERROR(INDEX(Кат!$O:$O,MATCH($C10323,Кат!$I:$I,0)),INDEX(Торг!$L:$L,MATCH($C10323,Торг!$I:$I,0))),"")</f>
        <v/>
      </c>
      <c r="L10323" s="132" t="str">
        <f>IFERROR(IFERROR(INDEX(Кат!$A:$A,MATCH($C10323,Кат!$I:$I,0)),INDEX(Торг!$A:$A,MATCH($C10323,Торг!$I:$I,0))),"")</f>
        <v/>
      </c>
      <c r="M10323" s="132" t="str">
        <f>IFERROR(IFERROR(INDEX(Кат!$B:$B,MATCH($C10323,Кат!$I:$I,0)),INDEX(Торг!$B:$B,MATCH($C10323,Торг!$I:$I,0))),"")</f>
        <v/>
      </c>
      <c r="N10323" s="132" t="str">
        <f t="shared" si="161"/>
        <v>РЕМКОМ RK01069</v>
      </c>
      <c r="O10323" s="132" t="str">
        <f>IFERROR(IFERROR(INDEX(Кат!$B:$B,MATCH($N10323,Кат!$I:$I,0)),INDEX(Торг!$B:$B,MATCH($N10323,Торг!$I:$I,0))),"")</f>
        <v/>
      </c>
    </row>
    <row r="10324" spans="1:15">
      <c r="A10324" t="s">
        <v>21879</v>
      </c>
      <c r="C10324" s="191" t="s">
        <v>12475</v>
      </c>
      <c r="E10324" t="s">
        <v>12476</v>
      </c>
      <c r="F10324" t="s">
        <v>4074</v>
      </c>
      <c r="G10324" t="s">
        <v>375</v>
      </c>
      <c r="H10324">
        <v>480</v>
      </c>
      <c r="J10324" t="s">
        <v>22634</v>
      </c>
      <c r="K10324" s="132" t="str">
        <f>IFERROR(IFERROR(INDEX(Кат!$O:$O,MATCH($C10324,Кат!$I:$I,0)),INDEX(Торг!$L:$L,MATCH($C10324,Торг!$I:$I,0))),"")</f>
        <v/>
      </c>
      <c r="L10324" s="132" t="str">
        <f>IFERROR(IFERROR(INDEX(Кат!$A:$A,MATCH($C10324,Кат!$I:$I,0)),INDEX(Торг!$A:$A,MATCH($C10324,Торг!$I:$I,0))),"")</f>
        <v/>
      </c>
      <c r="M10324" s="132" t="str">
        <f>IFERROR(IFERROR(INDEX(Кат!$B:$B,MATCH($C10324,Кат!$I:$I,0)),INDEX(Торг!$B:$B,MATCH($C10324,Торг!$I:$I,0))),"")</f>
        <v/>
      </c>
      <c r="N10324" s="132" t="str">
        <f t="shared" si="161"/>
        <v>РЕМКОМ RK01070</v>
      </c>
      <c r="O10324" s="132" t="str">
        <f>IFERROR(IFERROR(INDEX(Кат!$B:$B,MATCH($N10324,Кат!$I:$I,0)),INDEX(Торг!$B:$B,MATCH($N10324,Торг!$I:$I,0))),"")</f>
        <v/>
      </c>
    </row>
    <row r="10325" spans="1:15">
      <c r="A10325" t="s">
        <v>21880</v>
      </c>
      <c r="C10325" s="191" t="s">
        <v>12477</v>
      </c>
      <c r="E10325" t="s">
        <v>12478</v>
      </c>
      <c r="F10325" t="s">
        <v>4074</v>
      </c>
      <c r="G10325" t="s">
        <v>375</v>
      </c>
      <c r="H10325">
        <v>350</v>
      </c>
      <c r="J10325" t="s">
        <v>22634</v>
      </c>
      <c r="K10325" s="132" t="str">
        <f>IFERROR(IFERROR(INDEX(Кат!$O:$O,MATCH($C10325,Кат!$I:$I,0)),INDEX(Торг!$L:$L,MATCH($C10325,Торг!$I:$I,0))),"")</f>
        <v/>
      </c>
      <c r="L10325" s="132" t="str">
        <f>IFERROR(IFERROR(INDEX(Кат!$A:$A,MATCH($C10325,Кат!$I:$I,0)),INDEX(Торг!$A:$A,MATCH($C10325,Торг!$I:$I,0))),"")</f>
        <v/>
      </c>
      <c r="M10325" s="132" t="str">
        <f>IFERROR(IFERROR(INDEX(Кат!$B:$B,MATCH($C10325,Кат!$I:$I,0)),INDEX(Торг!$B:$B,MATCH($C10325,Торг!$I:$I,0))),"")</f>
        <v/>
      </c>
      <c r="N10325" s="132" t="str">
        <f t="shared" si="161"/>
        <v>РЕМКОМ RK01060</v>
      </c>
      <c r="O10325" s="132" t="str">
        <f>IFERROR(IFERROR(INDEX(Кат!$B:$B,MATCH($N10325,Кат!$I:$I,0)),INDEX(Торг!$B:$B,MATCH($N10325,Торг!$I:$I,0))),"")</f>
        <v/>
      </c>
    </row>
    <row r="10326" spans="1:15">
      <c r="A10326" t="s">
        <v>21881</v>
      </c>
      <c r="C10326" s="191" t="s">
        <v>12479</v>
      </c>
      <c r="E10326" t="s">
        <v>12480</v>
      </c>
      <c r="F10326" t="s">
        <v>4074</v>
      </c>
      <c r="G10326" t="s">
        <v>375</v>
      </c>
      <c r="H10326">
        <v>120</v>
      </c>
      <c r="J10326" t="s">
        <v>22634</v>
      </c>
      <c r="K10326" s="132" t="str">
        <f>IFERROR(IFERROR(INDEX(Кат!$O:$O,MATCH($C10326,Кат!$I:$I,0)),INDEX(Торг!$L:$L,MATCH($C10326,Торг!$I:$I,0))),"")</f>
        <v/>
      </c>
      <c r="L10326" s="132" t="str">
        <f>IFERROR(IFERROR(INDEX(Кат!$A:$A,MATCH($C10326,Кат!$I:$I,0)),INDEX(Торг!$A:$A,MATCH($C10326,Торг!$I:$I,0))),"")</f>
        <v/>
      </c>
      <c r="M10326" s="132" t="str">
        <f>IFERROR(IFERROR(INDEX(Кат!$B:$B,MATCH($C10326,Кат!$I:$I,0)),INDEX(Торг!$B:$B,MATCH($C10326,Торг!$I:$I,0))),"")</f>
        <v/>
      </c>
      <c r="N10326" s="132" t="str">
        <f t="shared" si="161"/>
        <v>РЕМКОМ RK01032</v>
      </c>
      <c r="O10326" s="132" t="str">
        <f>IFERROR(IFERROR(INDEX(Кат!$B:$B,MATCH($N10326,Кат!$I:$I,0)),INDEX(Торг!$B:$B,MATCH($N10326,Торг!$I:$I,0))),"")</f>
        <v/>
      </c>
    </row>
    <row r="10327" spans="1:15">
      <c r="A10327" t="s">
        <v>21882</v>
      </c>
      <c r="C10327" s="191" t="s">
        <v>12481</v>
      </c>
      <c r="E10327" t="s">
        <v>12482</v>
      </c>
      <c r="F10327" t="s">
        <v>4074</v>
      </c>
      <c r="G10327" t="s">
        <v>375</v>
      </c>
      <c r="H10327">
        <v>130</v>
      </c>
      <c r="J10327" t="s">
        <v>22634</v>
      </c>
      <c r="K10327" s="132" t="str">
        <f>IFERROR(IFERROR(INDEX(Кат!$O:$O,MATCH($C10327,Кат!$I:$I,0)),INDEX(Торг!$L:$L,MATCH($C10327,Торг!$I:$I,0))),"")</f>
        <v/>
      </c>
      <c r="L10327" s="132" t="str">
        <f>IFERROR(IFERROR(INDEX(Кат!$A:$A,MATCH($C10327,Кат!$I:$I,0)),INDEX(Торг!$A:$A,MATCH($C10327,Торг!$I:$I,0))),"")</f>
        <v/>
      </c>
      <c r="M10327" s="132" t="str">
        <f>IFERROR(IFERROR(INDEX(Кат!$B:$B,MATCH($C10327,Кат!$I:$I,0)),INDEX(Торг!$B:$B,MATCH($C10327,Торг!$I:$I,0))),"")</f>
        <v/>
      </c>
      <c r="N10327" s="132" t="str">
        <f t="shared" si="161"/>
        <v>РЕМКОМ RK01082</v>
      </c>
      <c r="O10327" s="132" t="str">
        <f>IFERROR(IFERROR(INDEX(Кат!$B:$B,MATCH($N10327,Кат!$I:$I,0)),INDEX(Торг!$B:$B,MATCH($N10327,Торг!$I:$I,0))),"")</f>
        <v/>
      </c>
    </row>
    <row r="10328" spans="1:15">
      <c r="A10328" t="s">
        <v>21883</v>
      </c>
      <c r="C10328" s="191" t="s">
        <v>12483</v>
      </c>
      <c r="E10328" t="s">
        <v>12484</v>
      </c>
      <c r="F10328" t="s">
        <v>4074</v>
      </c>
      <c r="G10328" t="s">
        <v>375</v>
      </c>
      <c r="H10328">
        <v>140</v>
      </c>
      <c r="J10328" t="s">
        <v>22634</v>
      </c>
      <c r="K10328" s="132" t="str">
        <f>IFERROR(IFERROR(INDEX(Кат!$O:$O,MATCH($C10328,Кат!$I:$I,0)),INDEX(Торг!$L:$L,MATCH($C10328,Торг!$I:$I,0))),"")</f>
        <v/>
      </c>
      <c r="L10328" s="132" t="str">
        <f>IFERROR(IFERROR(INDEX(Кат!$A:$A,MATCH($C10328,Кат!$I:$I,0)),INDEX(Торг!$A:$A,MATCH($C10328,Торг!$I:$I,0))),"")</f>
        <v/>
      </c>
      <c r="M10328" s="132" t="str">
        <f>IFERROR(IFERROR(INDEX(Кат!$B:$B,MATCH($C10328,Кат!$I:$I,0)),INDEX(Торг!$B:$B,MATCH($C10328,Торг!$I:$I,0))),"")</f>
        <v/>
      </c>
      <c r="N10328" s="132" t="str">
        <f t="shared" si="161"/>
        <v>РЕМКОМ RK01024</v>
      </c>
      <c r="O10328" s="132" t="str">
        <f>IFERROR(IFERROR(INDEX(Кат!$B:$B,MATCH($N10328,Кат!$I:$I,0)),INDEX(Торг!$B:$B,MATCH($N10328,Торг!$I:$I,0))),"")</f>
        <v/>
      </c>
    </row>
    <row r="10329" spans="1:15">
      <c r="A10329" t="s">
        <v>21884</v>
      </c>
      <c r="C10329" s="191" t="s">
        <v>12485</v>
      </c>
      <c r="E10329" t="s">
        <v>12486</v>
      </c>
      <c r="F10329" t="s">
        <v>4074</v>
      </c>
      <c r="G10329" t="s">
        <v>375</v>
      </c>
      <c r="H10329">
        <v>150</v>
      </c>
      <c r="J10329" t="s">
        <v>22634</v>
      </c>
      <c r="K10329" s="132" t="str">
        <f>IFERROR(IFERROR(INDEX(Кат!$O:$O,MATCH($C10329,Кат!$I:$I,0)),INDEX(Торг!$L:$L,MATCH($C10329,Торг!$I:$I,0))),"")</f>
        <v/>
      </c>
      <c r="L10329" s="132" t="str">
        <f>IFERROR(IFERROR(INDEX(Кат!$A:$A,MATCH($C10329,Кат!$I:$I,0)),INDEX(Торг!$A:$A,MATCH($C10329,Торг!$I:$I,0))),"")</f>
        <v/>
      </c>
      <c r="M10329" s="132" t="str">
        <f>IFERROR(IFERROR(INDEX(Кат!$B:$B,MATCH($C10329,Кат!$I:$I,0)),INDEX(Торг!$B:$B,MATCH($C10329,Торг!$I:$I,0))),"")</f>
        <v/>
      </c>
      <c r="N10329" s="132" t="str">
        <f t="shared" si="161"/>
        <v>РЕМКОМ RK01042</v>
      </c>
      <c r="O10329" s="132" t="str">
        <f>IFERROR(IFERROR(INDEX(Кат!$B:$B,MATCH($N10329,Кат!$I:$I,0)),INDEX(Торг!$B:$B,MATCH($N10329,Торг!$I:$I,0))),"")</f>
        <v/>
      </c>
    </row>
    <row r="10330" spans="1:15">
      <c r="A10330" t="s">
        <v>21885</v>
      </c>
      <c r="C10330" s="191" t="s">
        <v>12487</v>
      </c>
      <c r="E10330" t="s">
        <v>12488</v>
      </c>
      <c r="F10330" t="s">
        <v>4074</v>
      </c>
      <c r="G10330" t="s">
        <v>375</v>
      </c>
      <c r="H10330">
        <v>150</v>
      </c>
      <c r="J10330" t="s">
        <v>22634</v>
      </c>
      <c r="K10330" s="132" t="str">
        <f>IFERROR(IFERROR(INDEX(Кат!$O:$O,MATCH($C10330,Кат!$I:$I,0)),INDEX(Торг!$L:$L,MATCH($C10330,Торг!$I:$I,0))),"")</f>
        <v/>
      </c>
      <c r="L10330" s="132" t="str">
        <f>IFERROR(IFERROR(INDEX(Кат!$A:$A,MATCH($C10330,Кат!$I:$I,0)),INDEX(Торг!$A:$A,MATCH($C10330,Торг!$I:$I,0))),"")</f>
        <v/>
      </c>
      <c r="M10330" s="132" t="str">
        <f>IFERROR(IFERROR(INDEX(Кат!$B:$B,MATCH($C10330,Кат!$I:$I,0)),INDEX(Торг!$B:$B,MATCH($C10330,Торг!$I:$I,0))),"")</f>
        <v/>
      </c>
      <c r="N10330" s="132" t="str">
        <f t="shared" si="161"/>
        <v>РЕМКОМ RK01043</v>
      </c>
      <c r="O10330" s="132" t="str">
        <f>IFERROR(IFERROR(INDEX(Кат!$B:$B,MATCH($N10330,Кат!$I:$I,0)),INDEX(Торг!$B:$B,MATCH($N10330,Торг!$I:$I,0))),"")</f>
        <v/>
      </c>
    </row>
    <row r="10331" spans="1:15">
      <c r="A10331" t="s">
        <v>21886</v>
      </c>
      <c r="C10331" s="191" t="s">
        <v>12489</v>
      </c>
      <c r="E10331" t="s">
        <v>12490</v>
      </c>
      <c r="F10331" t="s">
        <v>4074</v>
      </c>
      <c r="G10331" t="s">
        <v>375</v>
      </c>
      <c r="H10331">
        <v>390</v>
      </c>
      <c r="J10331" t="s">
        <v>22634</v>
      </c>
      <c r="K10331" s="132" t="str">
        <f>IFERROR(IFERROR(INDEX(Кат!$O:$O,MATCH($C10331,Кат!$I:$I,0)),INDEX(Торг!$L:$L,MATCH($C10331,Торг!$I:$I,0))),"")</f>
        <v/>
      </c>
      <c r="L10331" s="132" t="str">
        <f>IFERROR(IFERROR(INDEX(Кат!$A:$A,MATCH($C10331,Кат!$I:$I,0)),INDEX(Торг!$A:$A,MATCH($C10331,Торг!$I:$I,0))),"")</f>
        <v/>
      </c>
      <c r="M10331" s="132" t="str">
        <f>IFERROR(IFERROR(INDEX(Кат!$B:$B,MATCH($C10331,Кат!$I:$I,0)),INDEX(Торг!$B:$B,MATCH($C10331,Торг!$I:$I,0))),"")</f>
        <v/>
      </c>
      <c r="N10331" s="132" t="str">
        <f t="shared" si="161"/>
        <v>РЕМКОМ RK01064</v>
      </c>
      <c r="O10331" s="132" t="str">
        <f>IFERROR(IFERROR(INDEX(Кат!$B:$B,MATCH($N10331,Кат!$I:$I,0)),INDEX(Торг!$B:$B,MATCH($N10331,Торг!$I:$I,0))),"")</f>
        <v/>
      </c>
    </row>
    <row r="10332" spans="1:15">
      <c r="A10332" t="s">
        <v>21887</v>
      </c>
      <c r="C10332" s="191" t="s">
        <v>12491</v>
      </c>
      <c r="E10332" t="s">
        <v>12492</v>
      </c>
      <c r="F10332" t="s">
        <v>4074</v>
      </c>
      <c r="G10332" t="s">
        <v>375</v>
      </c>
      <c r="H10332">
        <v>450</v>
      </c>
      <c r="J10332" t="s">
        <v>22634</v>
      </c>
      <c r="K10332" s="132" t="str">
        <f>IFERROR(IFERROR(INDEX(Кат!$O:$O,MATCH($C10332,Кат!$I:$I,0)),INDEX(Торг!$L:$L,MATCH($C10332,Торг!$I:$I,0))),"")</f>
        <v/>
      </c>
      <c r="L10332" s="132" t="str">
        <f>IFERROR(IFERROR(INDEX(Кат!$A:$A,MATCH($C10332,Кат!$I:$I,0)),INDEX(Торг!$A:$A,MATCH($C10332,Торг!$I:$I,0))),"")</f>
        <v/>
      </c>
      <c r="M10332" s="132" t="str">
        <f>IFERROR(IFERROR(INDEX(Кат!$B:$B,MATCH($C10332,Кат!$I:$I,0)),INDEX(Торг!$B:$B,MATCH($C10332,Торг!$I:$I,0))),"")</f>
        <v/>
      </c>
      <c r="N10332" s="132" t="str">
        <f t="shared" si="161"/>
        <v>РЕМКОМ RK01038</v>
      </c>
      <c r="O10332" s="132" t="str">
        <f>IFERROR(IFERROR(INDEX(Кат!$B:$B,MATCH($N10332,Кат!$I:$I,0)),INDEX(Торг!$B:$B,MATCH($N10332,Торг!$I:$I,0))),"")</f>
        <v/>
      </c>
    </row>
    <row r="10333" spans="1:15">
      <c r="A10333" t="s">
        <v>21888</v>
      </c>
      <c r="C10333" s="191" t="s">
        <v>12493</v>
      </c>
      <c r="E10333" t="s">
        <v>12494</v>
      </c>
      <c r="F10333" t="s">
        <v>4074</v>
      </c>
      <c r="G10333" t="s">
        <v>375</v>
      </c>
      <c r="H10333">
        <v>560</v>
      </c>
      <c r="J10333" t="s">
        <v>22634</v>
      </c>
      <c r="K10333" s="132" t="str">
        <f>IFERROR(IFERROR(INDEX(Кат!$O:$O,MATCH($C10333,Кат!$I:$I,0)),INDEX(Торг!$L:$L,MATCH($C10333,Торг!$I:$I,0))),"")</f>
        <v/>
      </c>
      <c r="L10333" s="132" t="str">
        <f>IFERROR(IFERROR(INDEX(Кат!$A:$A,MATCH($C10333,Кат!$I:$I,0)),INDEX(Торг!$A:$A,MATCH($C10333,Торг!$I:$I,0))),"")</f>
        <v/>
      </c>
      <c r="M10333" s="132" t="str">
        <f>IFERROR(IFERROR(INDEX(Кат!$B:$B,MATCH($C10333,Кат!$I:$I,0)),INDEX(Торг!$B:$B,MATCH($C10333,Торг!$I:$I,0))),"")</f>
        <v/>
      </c>
      <c r="N10333" s="132" t="str">
        <f t="shared" si="161"/>
        <v>РЕМКОМ RK01039</v>
      </c>
      <c r="O10333" s="132" t="str">
        <f>IFERROR(IFERROR(INDEX(Кат!$B:$B,MATCH($N10333,Кат!$I:$I,0)),INDEX(Торг!$B:$B,MATCH($N10333,Торг!$I:$I,0))),"")</f>
        <v/>
      </c>
    </row>
    <row r="10334" spans="1:15">
      <c r="A10334" t="s">
        <v>21889</v>
      </c>
      <c r="C10334" s="191" t="s">
        <v>12495</v>
      </c>
      <c r="E10334" t="s">
        <v>12496</v>
      </c>
      <c r="F10334" t="s">
        <v>4074</v>
      </c>
      <c r="G10334" t="s">
        <v>375</v>
      </c>
      <c r="H10334">
        <v>630</v>
      </c>
      <c r="J10334" t="s">
        <v>22634</v>
      </c>
      <c r="K10334" s="132" t="str">
        <f>IFERROR(IFERROR(INDEX(Кат!$O:$O,MATCH($C10334,Кат!$I:$I,0)),INDEX(Торг!$L:$L,MATCH($C10334,Торг!$I:$I,0))),"")</f>
        <v/>
      </c>
      <c r="L10334" s="132" t="str">
        <f>IFERROR(IFERROR(INDEX(Кат!$A:$A,MATCH($C10334,Кат!$I:$I,0)),INDEX(Торг!$A:$A,MATCH($C10334,Торг!$I:$I,0))),"")</f>
        <v/>
      </c>
      <c r="M10334" s="132" t="str">
        <f>IFERROR(IFERROR(INDEX(Кат!$B:$B,MATCH($C10334,Кат!$I:$I,0)),INDEX(Торг!$B:$B,MATCH($C10334,Торг!$I:$I,0))),"")</f>
        <v/>
      </c>
      <c r="N10334" s="132" t="str">
        <f t="shared" si="161"/>
        <v>РЕМКОМ RK01085</v>
      </c>
      <c r="O10334" s="132" t="str">
        <f>IFERROR(IFERROR(INDEX(Кат!$B:$B,MATCH($N10334,Кат!$I:$I,0)),INDEX(Торг!$B:$B,MATCH($N10334,Торг!$I:$I,0))),"")</f>
        <v/>
      </c>
    </row>
    <row r="10335" spans="1:15">
      <c r="A10335" t="s">
        <v>21890</v>
      </c>
      <c r="C10335" s="191" t="s">
        <v>12497</v>
      </c>
      <c r="E10335" t="s">
        <v>12498</v>
      </c>
      <c r="F10335" t="s">
        <v>4074</v>
      </c>
      <c r="G10335" t="s">
        <v>375</v>
      </c>
      <c r="H10335">
        <v>120</v>
      </c>
      <c r="J10335" t="s">
        <v>22634</v>
      </c>
      <c r="K10335" s="132" t="str">
        <f>IFERROR(IFERROR(INDEX(Кат!$O:$O,MATCH($C10335,Кат!$I:$I,0)),INDEX(Торг!$L:$L,MATCH($C10335,Торг!$I:$I,0))),"")</f>
        <v/>
      </c>
      <c r="L10335" s="132" t="str">
        <f>IFERROR(IFERROR(INDEX(Кат!$A:$A,MATCH($C10335,Кат!$I:$I,0)),INDEX(Торг!$A:$A,MATCH($C10335,Торг!$I:$I,0))),"")</f>
        <v/>
      </c>
      <c r="M10335" s="132" t="str">
        <f>IFERROR(IFERROR(INDEX(Кат!$B:$B,MATCH($C10335,Кат!$I:$I,0)),INDEX(Торг!$B:$B,MATCH($C10335,Торг!$I:$I,0))),"")</f>
        <v/>
      </c>
      <c r="N10335" s="132" t="str">
        <f t="shared" si="161"/>
        <v>РЕМКОМ RK01089</v>
      </c>
      <c r="O10335" s="132" t="str">
        <f>IFERROR(IFERROR(INDEX(Кат!$B:$B,MATCH($N10335,Кат!$I:$I,0)),INDEX(Торг!$B:$B,MATCH($N10335,Торг!$I:$I,0))),"")</f>
        <v/>
      </c>
    </row>
    <row r="10336" spans="1:15">
      <c r="A10336" t="s">
        <v>21891</v>
      </c>
      <c r="C10336" s="191" t="s">
        <v>12499</v>
      </c>
      <c r="E10336" t="s">
        <v>12500</v>
      </c>
      <c r="F10336" t="s">
        <v>4074</v>
      </c>
      <c r="G10336" t="s">
        <v>375</v>
      </c>
      <c r="H10336">
        <v>120</v>
      </c>
      <c r="J10336" t="s">
        <v>22634</v>
      </c>
      <c r="K10336" s="132" t="str">
        <f>IFERROR(IFERROR(INDEX(Кат!$O:$O,MATCH($C10336,Кат!$I:$I,0)),INDEX(Торг!$L:$L,MATCH($C10336,Торг!$I:$I,0))),"")</f>
        <v/>
      </c>
      <c r="L10336" s="132" t="str">
        <f>IFERROR(IFERROR(INDEX(Кат!$A:$A,MATCH($C10336,Кат!$I:$I,0)),INDEX(Торг!$A:$A,MATCH($C10336,Торг!$I:$I,0))),"")</f>
        <v/>
      </c>
      <c r="M10336" s="132" t="str">
        <f>IFERROR(IFERROR(INDEX(Кат!$B:$B,MATCH($C10336,Кат!$I:$I,0)),INDEX(Торг!$B:$B,MATCH($C10336,Торг!$I:$I,0))),"")</f>
        <v/>
      </c>
      <c r="N10336" s="132" t="str">
        <f t="shared" si="161"/>
        <v>РЕМКОМ RK01088</v>
      </c>
      <c r="O10336" s="132" t="str">
        <f>IFERROR(IFERROR(INDEX(Кат!$B:$B,MATCH($N10336,Кат!$I:$I,0)),INDEX(Торг!$B:$B,MATCH($N10336,Торг!$I:$I,0))),"")</f>
        <v/>
      </c>
    </row>
    <row r="10337" spans="1:15">
      <c r="A10337" t="s">
        <v>24840</v>
      </c>
      <c r="C10337" s="191"/>
      <c r="E10337" t="s">
        <v>23841</v>
      </c>
      <c r="J10337" t="s">
        <v>22634</v>
      </c>
      <c r="K10337" s="132" t="str">
        <f>IFERROR(IFERROR(INDEX(Кат!$O:$O,MATCH($C10337,Кат!$I:$I,0)),INDEX(Торг!$L:$L,MATCH($C10337,Торг!$I:$I,0))),"")</f>
        <v/>
      </c>
      <c r="L10337" s="132" t="str">
        <f>IFERROR(IFERROR(INDEX(Кат!$A:$A,MATCH($C10337,Кат!$I:$I,0)),INDEX(Торг!$A:$A,MATCH($C10337,Торг!$I:$I,0))),"")</f>
        <v/>
      </c>
      <c r="M10337" s="132" t="str">
        <f>IFERROR(IFERROR(INDEX(Кат!$B:$B,MATCH($C10337,Кат!$I:$I,0)),INDEX(Торг!$B:$B,MATCH($C10337,Торг!$I:$I,0))),"")</f>
        <v/>
      </c>
      <c r="N10337" s="132" t="str">
        <f t="shared" si="161"/>
        <v xml:space="preserve"> </v>
      </c>
      <c r="O10337" s="132" t="str">
        <f>IFERROR(IFERROR(INDEX(Кат!$B:$B,MATCH($N10337,Кат!$I:$I,0)),INDEX(Торг!$B:$B,MATCH($N10337,Торг!$I:$I,0))),"")</f>
        <v/>
      </c>
    </row>
    <row r="10338" spans="1:15">
      <c r="A10338" t="s">
        <v>21892</v>
      </c>
      <c r="C10338" s="191" t="s">
        <v>12501</v>
      </c>
      <c r="E10338" t="s">
        <v>12502</v>
      </c>
      <c r="F10338" t="s">
        <v>4074</v>
      </c>
      <c r="G10338" t="s">
        <v>399</v>
      </c>
      <c r="H10338">
        <v>500</v>
      </c>
      <c r="J10338" t="s">
        <v>22634</v>
      </c>
      <c r="K10338" s="132" t="str">
        <f>IFERROR(IFERROR(INDEX(Кат!$O:$O,MATCH($C10338,Кат!$I:$I,0)),INDEX(Торг!$L:$L,MATCH($C10338,Торг!$I:$I,0))),"")</f>
        <v/>
      </c>
      <c r="L10338" s="132" t="str">
        <f>IFERROR(IFERROR(INDEX(Кат!$A:$A,MATCH($C10338,Кат!$I:$I,0)),INDEX(Торг!$A:$A,MATCH($C10338,Торг!$I:$I,0))),"")</f>
        <v/>
      </c>
      <c r="M10338" s="132" t="str">
        <f>IFERROR(IFERROR(INDEX(Кат!$B:$B,MATCH($C10338,Кат!$I:$I,0)),INDEX(Торг!$B:$B,MATCH($C10338,Торг!$I:$I,0))),"")</f>
        <v/>
      </c>
      <c r="N10338" s="132" t="str">
        <f t="shared" si="161"/>
        <v>РЕМКОМ RK04031</v>
      </c>
      <c r="O10338" s="132" t="str">
        <f>IFERROR(IFERROR(INDEX(Кат!$B:$B,MATCH($N10338,Кат!$I:$I,0)),INDEX(Торг!$B:$B,MATCH($N10338,Торг!$I:$I,0))),"")</f>
        <v/>
      </c>
    </row>
    <row r="10339" spans="1:15">
      <c r="A10339" t="s">
        <v>21893</v>
      </c>
      <c r="C10339" s="191" t="s">
        <v>12503</v>
      </c>
      <c r="E10339" t="s">
        <v>12504</v>
      </c>
      <c r="F10339" t="s">
        <v>4074</v>
      </c>
      <c r="G10339" t="s">
        <v>399</v>
      </c>
      <c r="H10339">
        <v>550</v>
      </c>
      <c r="J10339" t="s">
        <v>22634</v>
      </c>
      <c r="K10339" s="132" t="str">
        <f>IFERROR(IFERROR(INDEX(Кат!$O:$O,MATCH($C10339,Кат!$I:$I,0)),INDEX(Торг!$L:$L,MATCH($C10339,Торг!$I:$I,0))),"")</f>
        <v/>
      </c>
      <c r="L10339" s="132" t="str">
        <f>IFERROR(IFERROR(INDEX(Кат!$A:$A,MATCH($C10339,Кат!$I:$I,0)),INDEX(Торг!$A:$A,MATCH($C10339,Торг!$I:$I,0))),"")</f>
        <v/>
      </c>
      <c r="M10339" s="132" t="str">
        <f>IFERROR(IFERROR(INDEX(Кат!$B:$B,MATCH($C10339,Кат!$I:$I,0)),INDEX(Торг!$B:$B,MATCH($C10339,Торг!$I:$I,0))),"")</f>
        <v/>
      </c>
      <c r="N10339" s="132" t="str">
        <f t="shared" si="161"/>
        <v>РЕМКОМ RK04034</v>
      </c>
      <c r="O10339" s="132" t="str">
        <f>IFERROR(IFERROR(INDEX(Кат!$B:$B,MATCH($N10339,Кат!$I:$I,0)),INDEX(Торг!$B:$B,MATCH($N10339,Торг!$I:$I,0))),"")</f>
        <v/>
      </c>
    </row>
    <row r="10340" spans="1:15">
      <c r="A10340" t="s">
        <v>21894</v>
      </c>
      <c r="C10340" s="191" t="s">
        <v>12505</v>
      </c>
      <c r="E10340" t="s">
        <v>12506</v>
      </c>
      <c r="F10340" t="s">
        <v>4074</v>
      </c>
      <c r="G10340" t="s">
        <v>399</v>
      </c>
      <c r="H10340">
        <v>370</v>
      </c>
      <c r="J10340" t="s">
        <v>22634</v>
      </c>
      <c r="K10340" s="132" t="str">
        <f>IFERROR(IFERROR(INDEX(Кат!$O:$O,MATCH($C10340,Кат!$I:$I,0)),INDEX(Торг!$L:$L,MATCH($C10340,Торг!$I:$I,0))),"")</f>
        <v/>
      </c>
      <c r="L10340" s="132" t="str">
        <f>IFERROR(IFERROR(INDEX(Кат!$A:$A,MATCH($C10340,Кат!$I:$I,0)),INDEX(Торг!$A:$A,MATCH($C10340,Торг!$I:$I,0))),"")</f>
        <v/>
      </c>
      <c r="M10340" s="132" t="str">
        <f>IFERROR(IFERROR(INDEX(Кат!$B:$B,MATCH($C10340,Кат!$I:$I,0)),INDEX(Торг!$B:$B,MATCH($C10340,Торг!$I:$I,0))),"")</f>
        <v/>
      </c>
      <c r="N10340" s="132" t="str">
        <f t="shared" si="161"/>
        <v>РЕМКОМ RK04032</v>
      </c>
      <c r="O10340" s="132" t="str">
        <f>IFERROR(IFERROR(INDEX(Кат!$B:$B,MATCH($N10340,Кат!$I:$I,0)),INDEX(Торг!$B:$B,MATCH($N10340,Торг!$I:$I,0))),"")</f>
        <v/>
      </c>
    </row>
    <row r="10341" spans="1:15">
      <c r="A10341" t="s">
        <v>21895</v>
      </c>
      <c r="C10341" s="191" t="s">
        <v>12507</v>
      </c>
      <c r="E10341" t="s">
        <v>12508</v>
      </c>
      <c r="F10341" t="s">
        <v>4074</v>
      </c>
      <c r="G10341" t="s">
        <v>399</v>
      </c>
      <c r="H10341">
        <v>1740</v>
      </c>
      <c r="J10341" t="s">
        <v>22634</v>
      </c>
      <c r="K10341" s="132" t="str">
        <f>IFERROR(IFERROR(INDEX(Кат!$O:$O,MATCH($C10341,Кат!$I:$I,0)),INDEX(Торг!$L:$L,MATCH($C10341,Торг!$I:$I,0))),"")</f>
        <v/>
      </c>
      <c r="L10341" s="132" t="str">
        <f>IFERROR(IFERROR(INDEX(Кат!$A:$A,MATCH($C10341,Кат!$I:$I,0)),INDEX(Торг!$A:$A,MATCH($C10341,Торг!$I:$I,0))),"")</f>
        <v/>
      </c>
      <c r="M10341" s="132" t="str">
        <f>IFERROR(IFERROR(INDEX(Кат!$B:$B,MATCH($C10341,Кат!$I:$I,0)),INDEX(Торг!$B:$B,MATCH($C10341,Торг!$I:$I,0))),"")</f>
        <v/>
      </c>
      <c r="N10341" s="132" t="str">
        <f t="shared" si="161"/>
        <v>РЕМКОМ RK04033</v>
      </c>
      <c r="O10341" s="132" t="str">
        <f>IFERROR(IFERROR(INDEX(Кат!$B:$B,MATCH($N10341,Кат!$I:$I,0)),INDEX(Торг!$B:$B,MATCH($N10341,Торг!$I:$I,0))),"")</f>
        <v/>
      </c>
    </row>
    <row r="10342" spans="1:15">
      <c r="A10342" t="s">
        <v>21896</v>
      </c>
      <c r="C10342" s="191" t="s">
        <v>12509</v>
      </c>
      <c r="E10342" t="s">
        <v>12510</v>
      </c>
      <c r="F10342" t="s">
        <v>4074</v>
      </c>
      <c r="G10342" t="s">
        <v>399</v>
      </c>
      <c r="H10342">
        <v>1210</v>
      </c>
      <c r="J10342" t="s">
        <v>22634</v>
      </c>
      <c r="K10342" s="132" t="str">
        <f>IFERROR(IFERROR(INDEX(Кат!$O:$O,MATCH($C10342,Кат!$I:$I,0)),INDEX(Торг!$L:$L,MATCH($C10342,Торг!$I:$I,0))),"")</f>
        <v/>
      </c>
      <c r="L10342" s="132" t="str">
        <f>IFERROR(IFERROR(INDEX(Кат!$A:$A,MATCH($C10342,Кат!$I:$I,0)),INDEX(Торг!$A:$A,MATCH($C10342,Торг!$I:$I,0))),"")</f>
        <v/>
      </c>
      <c r="M10342" s="132" t="str">
        <f>IFERROR(IFERROR(INDEX(Кат!$B:$B,MATCH($C10342,Кат!$I:$I,0)),INDEX(Торг!$B:$B,MATCH($C10342,Торг!$I:$I,0))),"")</f>
        <v/>
      </c>
      <c r="N10342" s="132" t="str">
        <f t="shared" si="161"/>
        <v>РЕМКОМ RK04077</v>
      </c>
      <c r="O10342" s="132" t="str">
        <f>IFERROR(IFERROR(INDEX(Кат!$B:$B,MATCH($N10342,Кат!$I:$I,0)),INDEX(Торг!$B:$B,MATCH($N10342,Торг!$I:$I,0))),"")</f>
        <v/>
      </c>
    </row>
    <row r="10343" spans="1:15">
      <c r="A10343" t="s">
        <v>21897</v>
      </c>
      <c r="C10343" s="191" t="s">
        <v>12511</v>
      </c>
      <c r="E10343" t="s">
        <v>12512</v>
      </c>
      <c r="F10343" t="s">
        <v>4074</v>
      </c>
      <c r="G10343" t="s">
        <v>399</v>
      </c>
      <c r="H10343">
        <v>900</v>
      </c>
      <c r="J10343" t="s">
        <v>22634</v>
      </c>
      <c r="K10343" s="132" t="str">
        <f>IFERROR(IFERROR(INDEX(Кат!$O:$O,MATCH($C10343,Кат!$I:$I,0)),INDEX(Торг!$L:$L,MATCH($C10343,Торг!$I:$I,0))),"")</f>
        <v/>
      </c>
      <c r="L10343" s="132" t="str">
        <f>IFERROR(IFERROR(INDEX(Кат!$A:$A,MATCH($C10343,Кат!$I:$I,0)),INDEX(Торг!$A:$A,MATCH($C10343,Торг!$I:$I,0))),"")</f>
        <v/>
      </c>
      <c r="M10343" s="132" t="str">
        <f>IFERROR(IFERROR(INDEX(Кат!$B:$B,MATCH($C10343,Кат!$I:$I,0)),INDEX(Торг!$B:$B,MATCH($C10343,Торг!$I:$I,0))),"")</f>
        <v/>
      </c>
      <c r="N10343" s="132" t="str">
        <f t="shared" si="161"/>
        <v>РЕМКОМ RK04039</v>
      </c>
      <c r="O10343" s="132" t="str">
        <f>IFERROR(IFERROR(INDEX(Кат!$B:$B,MATCH($N10343,Кат!$I:$I,0)),INDEX(Торг!$B:$B,MATCH($N10343,Торг!$I:$I,0))),"")</f>
        <v/>
      </c>
    </row>
    <row r="10344" spans="1:15">
      <c r="A10344" t="s">
        <v>21898</v>
      </c>
      <c r="C10344" s="191" t="s">
        <v>12513</v>
      </c>
      <c r="E10344" t="s">
        <v>12514</v>
      </c>
      <c r="F10344" t="s">
        <v>4074</v>
      </c>
      <c r="G10344" t="s">
        <v>399</v>
      </c>
      <c r="H10344">
        <v>1080</v>
      </c>
      <c r="J10344" t="s">
        <v>22634</v>
      </c>
      <c r="K10344" s="132" t="str">
        <f>IFERROR(IFERROR(INDEX(Кат!$O:$O,MATCH($C10344,Кат!$I:$I,0)),INDEX(Торг!$L:$L,MATCH($C10344,Торг!$I:$I,0))),"")</f>
        <v/>
      </c>
      <c r="L10344" s="132" t="str">
        <f>IFERROR(IFERROR(INDEX(Кат!$A:$A,MATCH($C10344,Кат!$I:$I,0)),INDEX(Торг!$A:$A,MATCH($C10344,Торг!$I:$I,0))),"")</f>
        <v/>
      </c>
      <c r="M10344" s="132" t="str">
        <f>IFERROR(IFERROR(INDEX(Кат!$B:$B,MATCH($C10344,Кат!$I:$I,0)),INDEX(Торг!$B:$B,MATCH($C10344,Торг!$I:$I,0))),"")</f>
        <v/>
      </c>
      <c r="N10344" s="132" t="str">
        <f t="shared" si="161"/>
        <v>РЕМКОМ RK04040</v>
      </c>
      <c r="O10344" s="132" t="str">
        <f>IFERROR(IFERROR(INDEX(Кат!$B:$B,MATCH($N10344,Кат!$I:$I,0)),INDEX(Торг!$B:$B,MATCH($N10344,Торг!$I:$I,0))),"")</f>
        <v/>
      </c>
    </row>
    <row r="10345" spans="1:15">
      <c r="A10345" t="s">
        <v>21899</v>
      </c>
      <c r="C10345" s="191" t="s">
        <v>12515</v>
      </c>
      <c r="E10345" t="s">
        <v>12516</v>
      </c>
      <c r="F10345" t="s">
        <v>4074</v>
      </c>
      <c r="G10345" t="s">
        <v>399</v>
      </c>
      <c r="H10345">
        <v>1110</v>
      </c>
      <c r="J10345" t="s">
        <v>22634</v>
      </c>
      <c r="K10345" s="132" t="str">
        <f>IFERROR(IFERROR(INDEX(Кат!$O:$O,MATCH($C10345,Кат!$I:$I,0)),INDEX(Торг!$L:$L,MATCH($C10345,Торг!$I:$I,0))),"")</f>
        <v/>
      </c>
      <c r="L10345" s="132" t="str">
        <f>IFERROR(IFERROR(INDEX(Кат!$A:$A,MATCH($C10345,Кат!$I:$I,0)),INDEX(Торг!$A:$A,MATCH($C10345,Торг!$I:$I,0))),"")</f>
        <v/>
      </c>
      <c r="M10345" s="132" t="str">
        <f>IFERROR(IFERROR(INDEX(Кат!$B:$B,MATCH($C10345,Кат!$I:$I,0)),INDEX(Торг!$B:$B,MATCH($C10345,Торг!$I:$I,0))),"")</f>
        <v/>
      </c>
      <c r="N10345" s="132" t="str">
        <f t="shared" si="161"/>
        <v>РЕМКОМ RK04069</v>
      </c>
      <c r="O10345" s="132" t="str">
        <f>IFERROR(IFERROR(INDEX(Кат!$B:$B,MATCH($N10345,Кат!$I:$I,0)),INDEX(Торг!$B:$B,MATCH($N10345,Торг!$I:$I,0))),"")</f>
        <v/>
      </c>
    </row>
    <row r="10346" spans="1:15">
      <c r="A10346" t="s">
        <v>21900</v>
      </c>
      <c r="C10346" s="191" t="s">
        <v>12517</v>
      </c>
      <c r="E10346" t="s">
        <v>12518</v>
      </c>
      <c r="F10346" t="s">
        <v>4074</v>
      </c>
      <c r="G10346" t="s">
        <v>399</v>
      </c>
      <c r="H10346">
        <v>150</v>
      </c>
      <c r="J10346" t="s">
        <v>22634</v>
      </c>
      <c r="K10346" s="132" t="str">
        <f>IFERROR(IFERROR(INDEX(Кат!$O:$O,MATCH($C10346,Кат!$I:$I,0)),INDEX(Торг!$L:$L,MATCH($C10346,Торг!$I:$I,0))),"")</f>
        <v/>
      </c>
      <c r="L10346" s="132" t="str">
        <f>IFERROR(IFERROR(INDEX(Кат!$A:$A,MATCH($C10346,Кат!$I:$I,0)),INDEX(Торг!$A:$A,MATCH($C10346,Торг!$I:$I,0))),"")</f>
        <v/>
      </c>
      <c r="M10346" s="132" t="str">
        <f>IFERROR(IFERROR(INDEX(Кат!$B:$B,MATCH($C10346,Кат!$I:$I,0)),INDEX(Торг!$B:$B,MATCH($C10346,Торг!$I:$I,0))),"")</f>
        <v/>
      </c>
      <c r="N10346" s="132" t="str">
        <f t="shared" si="161"/>
        <v>РЕМКОМ RK04053</v>
      </c>
      <c r="O10346" s="132" t="str">
        <f>IFERROR(IFERROR(INDEX(Кат!$B:$B,MATCH($N10346,Кат!$I:$I,0)),INDEX(Торг!$B:$B,MATCH($N10346,Торг!$I:$I,0))),"")</f>
        <v/>
      </c>
    </row>
    <row r="10347" spans="1:15">
      <c r="A10347" t="s">
        <v>21901</v>
      </c>
      <c r="C10347" s="191" t="s">
        <v>12519</v>
      </c>
      <c r="E10347" t="s">
        <v>12520</v>
      </c>
      <c r="F10347" t="s">
        <v>4074</v>
      </c>
      <c r="G10347" t="s">
        <v>399</v>
      </c>
      <c r="H10347">
        <v>80</v>
      </c>
      <c r="J10347" t="s">
        <v>22634</v>
      </c>
      <c r="K10347" s="132" t="str">
        <f>IFERROR(IFERROR(INDEX(Кат!$O:$O,MATCH($C10347,Кат!$I:$I,0)),INDEX(Торг!$L:$L,MATCH($C10347,Торг!$I:$I,0))),"")</f>
        <v/>
      </c>
      <c r="L10347" s="132" t="str">
        <f>IFERROR(IFERROR(INDEX(Кат!$A:$A,MATCH($C10347,Кат!$I:$I,0)),INDEX(Торг!$A:$A,MATCH($C10347,Торг!$I:$I,0))),"")</f>
        <v/>
      </c>
      <c r="M10347" s="132" t="str">
        <f>IFERROR(IFERROR(INDEX(Кат!$B:$B,MATCH($C10347,Кат!$I:$I,0)),INDEX(Торг!$B:$B,MATCH($C10347,Торг!$I:$I,0))),"")</f>
        <v/>
      </c>
      <c r="N10347" s="132" t="str">
        <f t="shared" si="161"/>
        <v>РЕМКОМ RK04078</v>
      </c>
      <c r="O10347" s="132" t="str">
        <f>IFERROR(IFERROR(INDEX(Кат!$B:$B,MATCH($N10347,Кат!$I:$I,0)),INDEX(Торг!$B:$B,MATCH($N10347,Торг!$I:$I,0))),"")</f>
        <v/>
      </c>
    </row>
    <row r="10348" spans="1:15">
      <c r="A10348" t="s">
        <v>21902</v>
      </c>
      <c r="C10348" s="191" t="s">
        <v>12521</v>
      </c>
      <c r="E10348" t="s">
        <v>12522</v>
      </c>
      <c r="F10348" t="s">
        <v>4074</v>
      </c>
      <c r="G10348" t="s">
        <v>375</v>
      </c>
      <c r="H10348">
        <v>100</v>
      </c>
      <c r="J10348" t="s">
        <v>22634</v>
      </c>
      <c r="K10348" s="132" t="str">
        <f>IFERROR(IFERROR(INDEX(Кат!$O:$O,MATCH($C10348,Кат!$I:$I,0)),INDEX(Торг!$L:$L,MATCH($C10348,Торг!$I:$I,0))),"")</f>
        <v/>
      </c>
      <c r="L10348" s="132" t="str">
        <f>IFERROR(IFERROR(INDEX(Кат!$A:$A,MATCH($C10348,Кат!$I:$I,0)),INDEX(Торг!$A:$A,MATCH($C10348,Торг!$I:$I,0))),"")</f>
        <v/>
      </c>
      <c r="M10348" s="132" t="str">
        <f>IFERROR(IFERROR(INDEX(Кат!$B:$B,MATCH($C10348,Кат!$I:$I,0)),INDEX(Торг!$B:$B,MATCH($C10348,Торг!$I:$I,0))),"")</f>
        <v/>
      </c>
      <c r="N10348" s="132" t="str">
        <f t="shared" si="161"/>
        <v>РЕМКОМ RK04052</v>
      </c>
      <c r="O10348" s="132" t="str">
        <f>IFERROR(IFERROR(INDEX(Кат!$B:$B,MATCH($N10348,Кат!$I:$I,0)),INDEX(Торг!$B:$B,MATCH($N10348,Торг!$I:$I,0))),"")</f>
        <v/>
      </c>
    </row>
    <row r="10349" spans="1:15">
      <c r="A10349" t="s">
        <v>21903</v>
      </c>
      <c r="C10349" s="191" t="s">
        <v>12523</v>
      </c>
      <c r="E10349" t="s">
        <v>12524</v>
      </c>
      <c r="F10349" t="s">
        <v>4074</v>
      </c>
      <c r="G10349" t="s">
        <v>399</v>
      </c>
      <c r="H10349">
        <v>150</v>
      </c>
      <c r="J10349" t="s">
        <v>22634</v>
      </c>
      <c r="K10349" s="132" t="str">
        <f>IFERROR(IFERROR(INDEX(Кат!$O:$O,MATCH($C10349,Кат!$I:$I,0)),INDEX(Торг!$L:$L,MATCH($C10349,Торг!$I:$I,0))),"")</f>
        <v/>
      </c>
      <c r="L10349" s="132" t="str">
        <f>IFERROR(IFERROR(INDEX(Кат!$A:$A,MATCH($C10349,Кат!$I:$I,0)),INDEX(Торг!$A:$A,MATCH($C10349,Торг!$I:$I,0))),"")</f>
        <v/>
      </c>
      <c r="M10349" s="132" t="str">
        <f>IFERROR(IFERROR(INDEX(Кат!$B:$B,MATCH($C10349,Кат!$I:$I,0)),INDEX(Торг!$B:$B,MATCH($C10349,Торг!$I:$I,0))),"")</f>
        <v/>
      </c>
      <c r="N10349" s="132" t="str">
        <f t="shared" si="161"/>
        <v>РЕМКОМ RK04050</v>
      </c>
      <c r="O10349" s="132" t="str">
        <f>IFERROR(IFERROR(INDEX(Кат!$B:$B,MATCH($N10349,Кат!$I:$I,0)),INDEX(Торг!$B:$B,MATCH($N10349,Торг!$I:$I,0))),"")</f>
        <v/>
      </c>
    </row>
    <row r="10350" spans="1:15">
      <c r="A10350" t="s">
        <v>21904</v>
      </c>
      <c r="C10350" s="191" t="s">
        <v>12525</v>
      </c>
      <c r="E10350" t="s">
        <v>12526</v>
      </c>
      <c r="F10350" t="s">
        <v>4074</v>
      </c>
      <c r="G10350" t="s">
        <v>399</v>
      </c>
      <c r="H10350">
        <v>210</v>
      </c>
      <c r="J10350" t="s">
        <v>22634</v>
      </c>
      <c r="K10350" s="132" t="str">
        <f>IFERROR(IFERROR(INDEX(Кат!$O:$O,MATCH($C10350,Кат!$I:$I,0)),INDEX(Торг!$L:$L,MATCH($C10350,Торг!$I:$I,0))),"")</f>
        <v/>
      </c>
      <c r="L10350" s="132" t="str">
        <f>IFERROR(IFERROR(INDEX(Кат!$A:$A,MATCH($C10350,Кат!$I:$I,0)),INDEX(Торг!$A:$A,MATCH($C10350,Торг!$I:$I,0))),"")</f>
        <v/>
      </c>
      <c r="M10350" s="132" t="str">
        <f>IFERROR(IFERROR(INDEX(Кат!$B:$B,MATCH($C10350,Кат!$I:$I,0)),INDEX(Торг!$B:$B,MATCH($C10350,Торг!$I:$I,0))),"")</f>
        <v/>
      </c>
      <c r="N10350" s="132" t="str">
        <f t="shared" si="161"/>
        <v>РЕМКОМ RK04001</v>
      </c>
      <c r="O10350" s="132" t="str">
        <f>IFERROR(IFERROR(INDEX(Кат!$B:$B,MATCH($N10350,Кат!$I:$I,0)),INDEX(Торг!$B:$B,MATCH($N10350,Торг!$I:$I,0))),"")</f>
        <v/>
      </c>
    </row>
    <row r="10351" spans="1:15">
      <c r="A10351" t="s">
        <v>21905</v>
      </c>
      <c r="C10351" s="191" t="s">
        <v>12527</v>
      </c>
      <c r="E10351" t="s">
        <v>12528</v>
      </c>
      <c r="F10351" t="s">
        <v>4074</v>
      </c>
      <c r="G10351" t="s">
        <v>399</v>
      </c>
      <c r="H10351">
        <v>270</v>
      </c>
      <c r="J10351" t="s">
        <v>22634</v>
      </c>
      <c r="K10351" s="132" t="str">
        <f>IFERROR(IFERROR(INDEX(Кат!$O:$O,MATCH($C10351,Кат!$I:$I,0)),INDEX(Торг!$L:$L,MATCH($C10351,Торг!$I:$I,0))),"")</f>
        <v/>
      </c>
      <c r="L10351" s="132" t="str">
        <f>IFERROR(IFERROR(INDEX(Кат!$A:$A,MATCH($C10351,Кат!$I:$I,0)),INDEX(Торг!$A:$A,MATCH($C10351,Торг!$I:$I,0))),"")</f>
        <v/>
      </c>
      <c r="M10351" s="132" t="str">
        <f>IFERROR(IFERROR(INDEX(Кат!$B:$B,MATCH($C10351,Кат!$I:$I,0)),INDEX(Торг!$B:$B,MATCH($C10351,Торг!$I:$I,0))),"")</f>
        <v/>
      </c>
      <c r="N10351" s="132" t="str">
        <f t="shared" si="161"/>
        <v>РЕМКОМ RK04002</v>
      </c>
      <c r="O10351" s="132" t="str">
        <f>IFERROR(IFERROR(INDEX(Кат!$B:$B,MATCH($N10351,Кат!$I:$I,0)),INDEX(Торг!$B:$B,MATCH($N10351,Торг!$I:$I,0))),"")</f>
        <v/>
      </c>
    </row>
    <row r="10352" spans="1:15">
      <c r="A10352" t="s">
        <v>21906</v>
      </c>
      <c r="C10352" s="191" t="s">
        <v>12529</v>
      </c>
      <c r="E10352" t="s">
        <v>12530</v>
      </c>
      <c r="F10352" t="s">
        <v>4074</v>
      </c>
      <c r="G10352" t="s">
        <v>399</v>
      </c>
      <c r="H10352">
        <v>370</v>
      </c>
      <c r="J10352" t="s">
        <v>22634</v>
      </c>
      <c r="K10352" s="132" t="str">
        <f>IFERROR(IFERROR(INDEX(Кат!$O:$O,MATCH($C10352,Кат!$I:$I,0)),INDEX(Торг!$L:$L,MATCH($C10352,Торг!$I:$I,0))),"")</f>
        <v/>
      </c>
      <c r="L10352" s="132" t="str">
        <f>IFERROR(IFERROR(INDEX(Кат!$A:$A,MATCH($C10352,Кат!$I:$I,0)),INDEX(Торг!$A:$A,MATCH($C10352,Торг!$I:$I,0))),"")</f>
        <v/>
      </c>
      <c r="M10352" s="132" t="str">
        <f>IFERROR(IFERROR(INDEX(Кат!$B:$B,MATCH($C10352,Кат!$I:$I,0)),INDEX(Торг!$B:$B,MATCH($C10352,Торг!$I:$I,0))),"")</f>
        <v/>
      </c>
      <c r="N10352" s="132" t="str">
        <f t="shared" si="161"/>
        <v>РЕМКОМ RK04003</v>
      </c>
      <c r="O10352" s="132" t="str">
        <f>IFERROR(IFERROR(INDEX(Кат!$B:$B,MATCH($N10352,Кат!$I:$I,0)),INDEX(Торг!$B:$B,MATCH($N10352,Торг!$I:$I,0))),"")</f>
        <v/>
      </c>
    </row>
    <row r="10353" spans="1:15">
      <c r="A10353" t="s">
        <v>21907</v>
      </c>
      <c r="C10353" s="191" t="s">
        <v>12531</v>
      </c>
      <c r="E10353" t="s">
        <v>12532</v>
      </c>
      <c r="F10353" t="s">
        <v>4074</v>
      </c>
      <c r="G10353" t="s">
        <v>399</v>
      </c>
      <c r="H10353">
        <v>380</v>
      </c>
      <c r="J10353" t="s">
        <v>22634</v>
      </c>
      <c r="K10353" s="132" t="str">
        <f>IFERROR(IFERROR(INDEX(Кат!$O:$O,MATCH($C10353,Кат!$I:$I,0)),INDEX(Торг!$L:$L,MATCH($C10353,Торг!$I:$I,0))),"")</f>
        <v/>
      </c>
      <c r="L10353" s="132" t="str">
        <f>IFERROR(IFERROR(INDEX(Кат!$A:$A,MATCH($C10353,Кат!$I:$I,0)),INDEX(Торг!$A:$A,MATCH($C10353,Торг!$I:$I,0))),"")</f>
        <v/>
      </c>
      <c r="M10353" s="132" t="str">
        <f>IFERROR(IFERROR(INDEX(Кат!$B:$B,MATCH($C10353,Кат!$I:$I,0)),INDEX(Торг!$B:$B,MATCH($C10353,Торг!$I:$I,0))),"")</f>
        <v/>
      </c>
      <c r="N10353" s="132" t="str">
        <f t="shared" si="161"/>
        <v>РЕМКОМ RK04004</v>
      </c>
      <c r="O10353" s="132" t="str">
        <f>IFERROR(IFERROR(INDEX(Кат!$B:$B,MATCH($N10353,Кат!$I:$I,0)),INDEX(Торг!$B:$B,MATCH($N10353,Торг!$I:$I,0))),"")</f>
        <v/>
      </c>
    </row>
    <row r="10354" spans="1:15">
      <c r="A10354" t="s">
        <v>21908</v>
      </c>
      <c r="C10354" s="191" t="s">
        <v>12533</v>
      </c>
      <c r="E10354" t="s">
        <v>12534</v>
      </c>
      <c r="F10354" t="s">
        <v>4074</v>
      </c>
      <c r="G10354" t="s">
        <v>399</v>
      </c>
      <c r="H10354">
        <v>210</v>
      </c>
      <c r="J10354" t="s">
        <v>22634</v>
      </c>
      <c r="K10354" s="132" t="str">
        <f>IFERROR(IFERROR(INDEX(Кат!$O:$O,MATCH($C10354,Кат!$I:$I,0)),INDEX(Торг!$L:$L,MATCH($C10354,Торг!$I:$I,0))),"")</f>
        <v/>
      </c>
      <c r="L10354" s="132" t="str">
        <f>IFERROR(IFERROR(INDEX(Кат!$A:$A,MATCH($C10354,Кат!$I:$I,0)),INDEX(Торг!$A:$A,MATCH($C10354,Торг!$I:$I,0))),"")</f>
        <v/>
      </c>
      <c r="M10354" s="132" t="str">
        <f>IFERROR(IFERROR(INDEX(Кат!$B:$B,MATCH($C10354,Кат!$I:$I,0)),INDEX(Торг!$B:$B,MATCH($C10354,Торг!$I:$I,0))),"")</f>
        <v/>
      </c>
      <c r="N10354" s="132" t="str">
        <f t="shared" si="161"/>
        <v>РЕМКОМ RK04005</v>
      </c>
      <c r="O10354" s="132" t="str">
        <f>IFERROR(IFERROR(INDEX(Кат!$B:$B,MATCH($N10354,Кат!$I:$I,0)),INDEX(Торг!$B:$B,MATCH($N10354,Торг!$I:$I,0))),"")</f>
        <v/>
      </c>
    </row>
    <row r="10355" spans="1:15">
      <c r="A10355" t="s">
        <v>21909</v>
      </c>
      <c r="C10355" s="191" t="s">
        <v>12535</v>
      </c>
      <c r="E10355" t="s">
        <v>12536</v>
      </c>
      <c r="F10355" t="s">
        <v>4074</v>
      </c>
      <c r="G10355" t="s">
        <v>399</v>
      </c>
      <c r="H10355">
        <v>210</v>
      </c>
      <c r="J10355" t="s">
        <v>22634</v>
      </c>
      <c r="K10355" s="132" t="str">
        <f>IFERROR(IFERROR(INDEX(Кат!$O:$O,MATCH($C10355,Кат!$I:$I,0)),INDEX(Торг!$L:$L,MATCH($C10355,Торг!$I:$I,0))),"")</f>
        <v/>
      </c>
      <c r="L10355" s="132" t="str">
        <f>IFERROR(IFERROR(INDEX(Кат!$A:$A,MATCH($C10355,Кат!$I:$I,0)),INDEX(Торг!$A:$A,MATCH($C10355,Торг!$I:$I,0))),"")</f>
        <v/>
      </c>
      <c r="M10355" s="132" t="str">
        <f>IFERROR(IFERROR(INDEX(Кат!$B:$B,MATCH($C10355,Кат!$I:$I,0)),INDEX(Торг!$B:$B,MATCH($C10355,Торг!$I:$I,0))),"")</f>
        <v/>
      </c>
      <c r="N10355" s="132" t="str">
        <f t="shared" si="161"/>
        <v>РЕМКОМ RK04006</v>
      </c>
      <c r="O10355" s="132" t="str">
        <f>IFERROR(IFERROR(INDEX(Кат!$B:$B,MATCH($N10355,Кат!$I:$I,0)),INDEX(Торг!$B:$B,MATCH($N10355,Торг!$I:$I,0))),"")</f>
        <v/>
      </c>
    </row>
    <row r="10356" spans="1:15">
      <c r="A10356" t="s">
        <v>21910</v>
      </c>
      <c r="C10356" s="191" t="s">
        <v>12537</v>
      </c>
      <c r="E10356" t="s">
        <v>12538</v>
      </c>
      <c r="F10356" t="s">
        <v>4074</v>
      </c>
      <c r="G10356" t="s">
        <v>399</v>
      </c>
      <c r="H10356">
        <v>250</v>
      </c>
      <c r="J10356" t="s">
        <v>22634</v>
      </c>
      <c r="K10356" s="132" t="str">
        <f>IFERROR(IFERROR(INDEX(Кат!$O:$O,MATCH($C10356,Кат!$I:$I,0)),INDEX(Торг!$L:$L,MATCH($C10356,Торг!$I:$I,0))),"")</f>
        <v/>
      </c>
      <c r="L10356" s="132" t="str">
        <f>IFERROR(IFERROR(INDEX(Кат!$A:$A,MATCH($C10356,Кат!$I:$I,0)),INDEX(Торг!$A:$A,MATCH($C10356,Торг!$I:$I,0))),"")</f>
        <v/>
      </c>
      <c r="M10356" s="132" t="str">
        <f>IFERROR(IFERROR(INDEX(Кат!$B:$B,MATCH($C10356,Кат!$I:$I,0)),INDEX(Торг!$B:$B,MATCH($C10356,Торг!$I:$I,0))),"")</f>
        <v/>
      </c>
      <c r="N10356" s="132" t="str">
        <f t="shared" si="161"/>
        <v>РЕМКОМ RK04007</v>
      </c>
      <c r="O10356" s="132" t="str">
        <f>IFERROR(IFERROR(INDEX(Кат!$B:$B,MATCH($N10356,Кат!$I:$I,0)),INDEX(Торг!$B:$B,MATCH($N10356,Торг!$I:$I,0))),"")</f>
        <v/>
      </c>
    </row>
    <row r="10357" spans="1:15">
      <c r="A10357" t="s">
        <v>21911</v>
      </c>
      <c r="C10357" s="191" t="s">
        <v>12539</v>
      </c>
      <c r="E10357" t="s">
        <v>12540</v>
      </c>
      <c r="F10357" t="s">
        <v>4074</v>
      </c>
      <c r="G10357" t="s">
        <v>399</v>
      </c>
      <c r="H10357">
        <v>690</v>
      </c>
      <c r="J10357" t="s">
        <v>22634</v>
      </c>
      <c r="K10357" s="132" t="str">
        <f>IFERROR(IFERROR(INDEX(Кат!$O:$O,MATCH($C10357,Кат!$I:$I,0)),INDEX(Торг!$L:$L,MATCH($C10357,Торг!$I:$I,0))),"")</f>
        <v/>
      </c>
      <c r="L10357" s="132" t="str">
        <f>IFERROR(IFERROR(INDEX(Кат!$A:$A,MATCH($C10357,Кат!$I:$I,0)),INDEX(Торг!$A:$A,MATCH($C10357,Торг!$I:$I,0))),"")</f>
        <v/>
      </c>
      <c r="M10357" s="132" t="str">
        <f>IFERROR(IFERROR(INDEX(Кат!$B:$B,MATCH($C10357,Кат!$I:$I,0)),INDEX(Торг!$B:$B,MATCH($C10357,Торг!$I:$I,0))),"")</f>
        <v/>
      </c>
      <c r="N10357" s="132" t="str">
        <f t="shared" si="161"/>
        <v>РЕМКОМ RK04085</v>
      </c>
      <c r="O10357" s="132" t="str">
        <f>IFERROR(IFERROR(INDEX(Кат!$B:$B,MATCH($N10357,Кат!$I:$I,0)),INDEX(Торг!$B:$B,MATCH($N10357,Торг!$I:$I,0))),"")</f>
        <v/>
      </c>
    </row>
    <row r="10358" spans="1:15">
      <c r="A10358" t="s">
        <v>21912</v>
      </c>
      <c r="C10358" s="191" t="s">
        <v>12541</v>
      </c>
      <c r="E10358" t="s">
        <v>12542</v>
      </c>
      <c r="F10358" t="s">
        <v>4074</v>
      </c>
      <c r="G10358" t="s">
        <v>399</v>
      </c>
      <c r="H10358">
        <v>690</v>
      </c>
      <c r="J10358" t="s">
        <v>22634</v>
      </c>
      <c r="K10358" s="132" t="str">
        <f>IFERROR(IFERROR(INDEX(Кат!$O:$O,MATCH($C10358,Кат!$I:$I,0)),INDEX(Торг!$L:$L,MATCH($C10358,Торг!$I:$I,0))),"")</f>
        <v/>
      </c>
      <c r="L10358" s="132" t="str">
        <f>IFERROR(IFERROR(INDEX(Кат!$A:$A,MATCH($C10358,Кат!$I:$I,0)),INDEX(Торг!$A:$A,MATCH($C10358,Торг!$I:$I,0))),"")</f>
        <v/>
      </c>
      <c r="M10358" s="132" t="str">
        <f>IFERROR(IFERROR(INDEX(Кат!$B:$B,MATCH($C10358,Кат!$I:$I,0)),INDEX(Торг!$B:$B,MATCH($C10358,Торг!$I:$I,0))),"")</f>
        <v/>
      </c>
      <c r="N10358" s="132" t="str">
        <f t="shared" si="161"/>
        <v>РЕМКОМ RK04084</v>
      </c>
      <c r="O10358" s="132" t="str">
        <f>IFERROR(IFERROR(INDEX(Кат!$B:$B,MATCH($N10358,Кат!$I:$I,0)),INDEX(Торг!$B:$B,MATCH($N10358,Торг!$I:$I,0))),"")</f>
        <v/>
      </c>
    </row>
    <row r="10359" spans="1:15">
      <c r="A10359" t="s">
        <v>21913</v>
      </c>
      <c r="C10359" s="191" t="s">
        <v>12543</v>
      </c>
      <c r="E10359" t="s">
        <v>12544</v>
      </c>
      <c r="F10359" t="s">
        <v>4074</v>
      </c>
      <c r="G10359" t="s">
        <v>399</v>
      </c>
      <c r="H10359">
        <v>600</v>
      </c>
      <c r="J10359" t="s">
        <v>22634</v>
      </c>
      <c r="K10359" s="132" t="str">
        <f>IFERROR(IFERROR(INDEX(Кат!$O:$O,MATCH($C10359,Кат!$I:$I,0)),INDEX(Торг!$L:$L,MATCH($C10359,Торг!$I:$I,0))),"")</f>
        <v/>
      </c>
      <c r="L10359" s="132" t="str">
        <f>IFERROR(IFERROR(INDEX(Кат!$A:$A,MATCH($C10359,Кат!$I:$I,0)),INDEX(Торг!$A:$A,MATCH($C10359,Торг!$I:$I,0))),"")</f>
        <v/>
      </c>
      <c r="M10359" s="132" t="str">
        <f>IFERROR(IFERROR(INDEX(Кат!$B:$B,MATCH($C10359,Кат!$I:$I,0)),INDEX(Торг!$B:$B,MATCH($C10359,Торг!$I:$I,0))),"")</f>
        <v/>
      </c>
      <c r="N10359" s="132" t="str">
        <f t="shared" si="161"/>
        <v>РЕМКОМ RK04095</v>
      </c>
      <c r="O10359" s="132" t="str">
        <f>IFERROR(IFERROR(INDEX(Кат!$B:$B,MATCH($N10359,Кат!$I:$I,0)),INDEX(Торг!$B:$B,MATCH($N10359,Торг!$I:$I,0))),"")</f>
        <v/>
      </c>
    </row>
    <row r="10360" spans="1:15">
      <c r="A10360" t="s">
        <v>21914</v>
      </c>
      <c r="C10360" s="191" t="s">
        <v>12545</v>
      </c>
      <c r="E10360" t="s">
        <v>12546</v>
      </c>
      <c r="F10360" t="s">
        <v>4074</v>
      </c>
      <c r="G10360" t="s">
        <v>399</v>
      </c>
      <c r="H10360">
        <v>85</v>
      </c>
      <c r="J10360" t="s">
        <v>22634</v>
      </c>
      <c r="K10360" s="132" t="str">
        <f>IFERROR(IFERROR(INDEX(Кат!$O:$O,MATCH($C10360,Кат!$I:$I,0)),INDEX(Торг!$L:$L,MATCH($C10360,Торг!$I:$I,0))),"")</f>
        <v/>
      </c>
      <c r="L10360" s="132" t="str">
        <f>IFERROR(IFERROR(INDEX(Кат!$A:$A,MATCH($C10360,Кат!$I:$I,0)),INDEX(Торг!$A:$A,MATCH($C10360,Торг!$I:$I,0))),"")</f>
        <v/>
      </c>
      <c r="M10360" s="132" t="str">
        <f>IFERROR(IFERROR(INDEX(Кат!$B:$B,MATCH($C10360,Кат!$I:$I,0)),INDEX(Торг!$B:$B,MATCH($C10360,Торг!$I:$I,0))),"")</f>
        <v/>
      </c>
      <c r="N10360" s="132" t="str">
        <f t="shared" si="161"/>
        <v>РЕМКОМ RK04059</v>
      </c>
      <c r="O10360" s="132" t="str">
        <f>IFERROR(IFERROR(INDEX(Кат!$B:$B,MATCH($N10360,Кат!$I:$I,0)),INDEX(Торг!$B:$B,MATCH($N10360,Торг!$I:$I,0))),"")</f>
        <v/>
      </c>
    </row>
    <row r="10361" spans="1:15">
      <c r="A10361" t="s">
        <v>21915</v>
      </c>
      <c r="C10361" s="191" t="s">
        <v>12547</v>
      </c>
      <c r="E10361" t="s">
        <v>12548</v>
      </c>
      <c r="F10361" t="s">
        <v>4074</v>
      </c>
      <c r="G10361" t="s">
        <v>399</v>
      </c>
      <c r="H10361">
        <v>100</v>
      </c>
      <c r="J10361" t="s">
        <v>22634</v>
      </c>
      <c r="K10361" s="132" t="str">
        <f>IFERROR(IFERROR(INDEX(Кат!$O:$O,MATCH($C10361,Кат!$I:$I,0)),INDEX(Торг!$L:$L,MATCH($C10361,Торг!$I:$I,0))),"")</f>
        <v/>
      </c>
      <c r="L10361" s="132" t="str">
        <f>IFERROR(IFERROR(INDEX(Кат!$A:$A,MATCH($C10361,Кат!$I:$I,0)),INDEX(Торг!$A:$A,MATCH($C10361,Торг!$I:$I,0))),"")</f>
        <v/>
      </c>
      <c r="M10361" s="132" t="str">
        <f>IFERROR(IFERROR(INDEX(Кат!$B:$B,MATCH($C10361,Кат!$I:$I,0)),INDEX(Торг!$B:$B,MATCH($C10361,Торг!$I:$I,0))),"")</f>
        <v/>
      </c>
      <c r="N10361" s="132" t="str">
        <f t="shared" si="161"/>
        <v>РЕМКОМ RK04054</v>
      </c>
      <c r="O10361" s="132" t="str">
        <f>IFERROR(IFERROR(INDEX(Кат!$B:$B,MATCH($N10361,Кат!$I:$I,0)),INDEX(Торг!$B:$B,MATCH($N10361,Торг!$I:$I,0))),"")</f>
        <v/>
      </c>
    </row>
    <row r="10362" spans="1:15">
      <c r="A10362" t="s">
        <v>21916</v>
      </c>
      <c r="C10362" s="191" t="s">
        <v>12549</v>
      </c>
      <c r="E10362" t="s">
        <v>12550</v>
      </c>
      <c r="F10362" t="s">
        <v>4074</v>
      </c>
      <c r="G10362" t="s">
        <v>399</v>
      </c>
      <c r="H10362">
        <v>320</v>
      </c>
      <c r="J10362" t="s">
        <v>22634</v>
      </c>
      <c r="K10362" s="132" t="str">
        <f>IFERROR(IFERROR(INDEX(Кат!$O:$O,MATCH($C10362,Кат!$I:$I,0)),INDEX(Торг!$L:$L,MATCH($C10362,Торг!$I:$I,0))),"")</f>
        <v/>
      </c>
      <c r="L10362" s="132" t="str">
        <f>IFERROR(IFERROR(INDEX(Кат!$A:$A,MATCH($C10362,Кат!$I:$I,0)),INDEX(Торг!$A:$A,MATCH($C10362,Торг!$I:$I,0))),"")</f>
        <v/>
      </c>
      <c r="M10362" s="132" t="str">
        <f>IFERROR(IFERROR(INDEX(Кат!$B:$B,MATCH($C10362,Кат!$I:$I,0)),INDEX(Торг!$B:$B,MATCH($C10362,Торг!$I:$I,0))),"")</f>
        <v/>
      </c>
      <c r="N10362" s="132" t="str">
        <f t="shared" si="161"/>
        <v>РЕМКОМ RK04086</v>
      </c>
      <c r="O10362" s="132" t="str">
        <f>IFERROR(IFERROR(INDEX(Кат!$B:$B,MATCH($N10362,Кат!$I:$I,0)),INDEX(Торг!$B:$B,MATCH($N10362,Торг!$I:$I,0))),"")</f>
        <v/>
      </c>
    </row>
    <row r="10363" spans="1:15">
      <c r="A10363" t="s">
        <v>21917</v>
      </c>
      <c r="C10363" s="191" t="s">
        <v>12551</v>
      </c>
      <c r="E10363" t="s">
        <v>12552</v>
      </c>
      <c r="F10363" t="s">
        <v>4074</v>
      </c>
      <c r="G10363" t="s">
        <v>399</v>
      </c>
      <c r="H10363">
        <v>1740</v>
      </c>
      <c r="J10363" t="s">
        <v>22634</v>
      </c>
      <c r="K10363" s="132" t="str">
        <f>IFERROR(IFERROR(INDEX(Кат!$O:$O,MATCH($C10363,Кат!$I:$I,0)),INDEX(Торг!$L:$L,MATCH($C10363,Торг!$I:$I,0))),"")</f>
        <v/>
      </c>
      <c r="L10363" s="132" t="str">
        <f>IFERROR(IFERROR(INDEX(Кат!$A:$A,MATCH($C10363,Кат!$I:$I,0)),INDEX(Торг!$A:$A,MATCH($C10363,Торг!$I:$I,0))),"")</f>
        <v/>
      </c>
      <c r="M10363" s="132" t="str">
        <f>IFERROR(IFERROR(INDEX(Кат!$B:$B,MATCH($C10363,Кат!$I:$I,0)),INDEX(Торг!$B:$B,MATCH($C10363,Торг!$I:$I,0))),"")</f>
        <v/>
      </c>
      <c r="N10363" s="132" t="str">
        <f t="shared" si="161"/>
        <v>РЕМКОМ RK04045</v>
      </c>
      <c r="O10363" s="132" t="str">
        <f>IFERROR(IFERROR(INDEX(Кат!$B:$B,MATCH($N10363,Кат!$I:$I,0)),INDEX(Торг!$B:$B,MATCH($N10363,Торг!$I:$I,0))),"")</f>
        <v/>
      </c>
    </row>
    <row r="10364" spans="1:15">
      <c r="A10364" t="s">
        <v>21918</v>
      </c>
      <c r="C10364" s="191" t="s">
        <v>12553</v>
      </c>
      <c r="E10364" t="s">
        <v>12554</v>
      </c>
      <c r="F10364" t="s">
        <v>4074</v>
      </c>
      <c r="G10364" t="s">
        <v>399</v>
      </c>
      <c r="H10364">
        <v>1210</v>
      </c>
      <c r="J10364" t="s">
        <v>22634</v>
      </c>
      <c r="K10364" s="132" t="str">
        <f>IFERROR(IFERROR(INDEX(Кат!$O:$O,MATCH($C10364,Кат!$I:$I,0)),INDEX(Торг!$L:$L,MATCH($C10364,Торг!$I:$I,0))),"")</f>
        <v/>
      </c>
      <c r="L10364" s="132" t="str">
        <f>IFERROR(IFERROR(INDEX(Кат!$A:$A,MATCH($C10364,Кат!$I:$I,0)),INDEX(Торг!$A:$A,MATCH($C10364,Торг!$I:$I,0))),"")</f>
        <v/>
      </c>
      <c r="M10364" s="132" t="str">
        <f>IFERROR(IFERROR(INDEX(Кат!$B:$B,MATCH($C10364,Кат!$I:$I,0)),INDEX(Торг!$B:$B,MATCH($C10364,Торг!$I:$I,0))),"")</f>
        <v/>
      </c>
      <c r="N10364" s="132" t="str">
        <f t="shared" si="161"/>
        <v>РЕМКОМ RK04041</v>
      </c>
      <c r="O10364" s="132" t="str">
        <f>IFERROR(IFERROR(INDEX(Кат!$B:$B,MATCH($N10364,Кат!$I:$I,0)),INDEX(Торг!$B:$B,MATCH($N10364,Торг!$I:$I,0))),"")</f>
        <v/>
      </c>
    </row>
    <row r="10365" spans="1:15">
      <c r="A10365" t="s">
        <v>21919</v>
      </c>
      <c r="C10365" s="191" t="s">
        <v>12555</v>
      </c>
      <c r="E10365" t="s">
        <v>12556</v>
      </c>
      <c r="F10365" t="s">
        <v>4074</v>
      </c>
      <c r="G10365" t="s">
        <v>399</v>
      </c>
      <c r="H10365">
        <v>1630</v>
      </c>
      <c r="J10365" t="s">
        <v>22634</v>
      </c>
      <c r="K10365" s="132" t="str">
        <f>IFERROR(IFERROR(INDEX(Кат!$O:$O,MATCH($C10365,Кат!$I:$I,0)),INDEX(Торг!$L:$L,MATCH($C10365,Торг!$I:$I,0))),"")</f>
        <v/>
      </c>
      <c r="L10365" s="132" t="str">
        <f>IFERROR(IFERROR(INDEX(Кат!$A:$A,MATCH($C10365,Кат!$I:$I,0)),INDEX(Торг!$A:$A,MATCH($C10365,Торг!$I:$I,0))),"")</f>
        <v/>
      </c>
      <c r="M10365" s="132" t="str">
        <f>IFERROR(IFERROR(INDEX(Кат!$B:$B,MATCH($C10365,Кат!$I:$I,0)),INDEX(Торг!$B:$B,MATCH($C10365,Торг!$I:$I,0))),"")</f>
        <v/>
      </c>
      <c r="N10365" s="132" t="str">
        <f t="shared" si="161"/>
        <v>РЕМКОМ RK04042</v>
      </c>
      <c r="O10365" s="132" t="str">
        <f>IFERROR(IFERROR(INDEX(Кат!$B:$B,MATCH($N10365,Кат!$I:$I,0)),INDEX(Торг!$B:$B,MATCH($N10365,Торг!$I:$I,0))),"")</f>
        <v/>
      </c>
    </row>
    <row r="10366" spans="1:15">
      <c r="A10366" t="s">
        <v>21920</v>
      </c>
      <c r="C10366" s="191" t="s">
        <v>12557</v>
      </c>
      <c r="E10366" t="s">
        <v>12558</v>
      </c>
      <c r="F10366" t="s">
        <v>4074</v>
      </c>
      <c r="G10366" t="s">
        <v>399</v>
      </c>
      <c r="H10366">
        <v>1680</v>
      </c>
      <c r="J10366" t="s">
        <v>22634</v>
      </c>
      <c r="K10366" s="132" t="str">
        <f>IFERROR(IFERROR(INDEX(Кат!$O:$O,MATCH($C10366,Кат!$I:$I,0)),INDEX(Торг!$L:$L,MATCH($C10366,Торг!$I:$I,0))),"")</f>
        <v/>
      </c>
      <c r="L10366" s="132" t="str">
        <f>IFERROR(IFERROR(INDEX(Кат!$A:$A,MATCH($C10366,Кат!$I:$I,0)),INDEX(Торг!$A:$A,MATCH($C10366,Торг!$I:$I,0))),"")</f>
        <v/>
      </c>
      <c r="M10366" s="132" t="str">
        <f>IFERROR(IFERROR(INDEX(Кат!$B:$B,MATCH($C10366,Кат!$I:$I,0)),INDEX(Торг!$B:$B,MATCH($C10366,Торг!$I:$I,0))),"")</f>
        <v/>
      </c>
      <c r="N10366" s="132" t="str">
        <f t="shared" si="161"/>
        <v>РЕМКОМ RK04043</v>
      </c>
      <c r="O10366" s="132" t="str">
        <f>IFERROR(IFERROR(INDEX(Кат!$B:$B,MATCH($N10366,Кат!$I:$I,0)),INDEX(Торг!$B:$B,MATCH($N10366,Торг!$I:$I,0))),"")</f>
        <v/>
      </c>
    </row>
    <row r="10367" spans="1:15">
      <c r="A10367" t="s">
        <v>21921</v>
      </c>
      <c r="C10367" s="191" t="s">
        <v>12559</v>
      </c>
      <c r="E10367" t="s">
        <v>12560</v>
      </c>
      <c r="F10367" t="s">
        <v>4074</v>
      </c>
      <c r="G10367" t="s">
        <v>399</v>
      </c>
      <c r="H10367">
        <v>1840</v>
      </c>
      <c r="J10367" t="s">
        <v>22634</v>
      </c>
      <c r="K10367" s="132" t="str">
        <f>IFERROR(IFERROR(INDEX(Кат!$O:$O,MATCH($C10367,Кат!$I:$I,0)),INDEX(Торг!$L:$L,MATCH($C10367,Торг!$I:$I,0))),"")</f>
        <v/>
      </c>
      <c r="L10367" s="132" t="str">
        <f>IFERROR(IFERROR(INDEX(Кат!$A:$A,MATCH($C10367,Кат!$I:$I,0)),INDEX(Торг!$A:$A,MATCH($C10367,Торг!$I:$I,0))),"")</f>
        <v/>
      </c>
      <c r="M10367" s="132" t="str">
        <f>IFERROR(IFERROR(INDEX(Кат!$B:$B,MATCH($C10367,Кат!$I:$I,0)),INDEX(Торг!$B:$B,MATCH($C10367,Торг!$I:$I,0))),"")</f>
        <v/>
      </c>
      <c r="N10367" s="132" t="str">
        <f t="shared" si="161"/>
        <v>РЕМКОМ RK04070</v>
      </c>
      <c r="O10367" s="132" t="str">
        <f>IFERROR(IFERROR(INDEX(Кат!$B:$B,MATCH($N10367,Кат!$I:$I,0)),INDEX(Торг!$B:$B,MATCH($N10367,Торг!$I:$I,0))),"")</f>
        <v/>
      </c>
    </row>
    <row r="10368" spans="1:15">
      <c r="A10368" t="s">
        <v>21922</v>
      </c>
      <c r="C10368" s="191" t="s">
        <v>12561</v>
      </c>
      <c r="E10368" t="s">
        <v>12562</v>
      </c>
      <c r="F10368" t="s">
        <v>4074</v>
      </c>
      <c r="G10368" t="s">
        <v>399</v>
      </c>
      <c r="H10368">
        <v>1740</v>
      </c>
      <c r="J10368" t="s">
        <v>22634</v>
      </c>
      <c r="K10368" s="132" t="str">
        <f>IFERROR(IFERROR(INDEX(Кат!$O:$O,MATCH($C10368,Кат!$I:$I,0)),INDEX(Торг!$L:$L,MATCH($C10368,Торг!$I:$I,0))),"")</f>
        <v/>
      </c>
      <c r="L10368" s="132" t="str">
        <f>IFERROR(IFERROR(INDEX(Кат!$A:$A,MATCH($C10368,Кат!$I:$I,0)),INDEX(Торг!$A:$A,MATCH($C10368,Торг!$I:$I,0))),"")</f>
        <v/>
      </c>
      <c r="M10368" s="132" t="str">
        <f>IFERROR(IFERROR(INDEX(Кат!$B:$B,MATCH($C10368,Кат!$I:$I,0)),INDEX(Торг!$B:$B,MATCH($C10368,Торг!$I:$I,0))),"")</f>
        <v/>
      </c>
      <c r="N10368" s="132" t="str">
        <f t="shared" si="161"/>
        <v>РЕМКОМ RK04071</v>
      </c>
      <c r="O10368" s="132" t="str">
        <f>IFERROR(IFERROR(INDEX(Кат!$B:$B,MATCH($N10368,Кат!$I:$I,0)),INDEX(Торг!$B:$B,MATCH($N10368,Торг!$I:$I,0))),"")</f>
        <v/>
      </c>
    </row>
    <row r="10369" spans="1:15">
      <c r="A10369" t="s">
        <v>21923</v>
      </c>
      <c r="C10369" s="191" t="s">
        <v>12563</v>
      </c>
      <c r="E10369" t="s">
        <v>12564</v>
      </c>
      <c r="F10369" t="s">
        <v>4074</v>
      </c>
      <c r="G10369" t="s">
        <v>399</v>
      </c>
      <c r="H10369">
        <v>1740</v>
      </c>
      <c r="J10369" t="s">
        <v>22634</v>
      </c>
      <c r="K10369" s="132" t="str">
        <f>IFERROR(IFERROR(INDEX(Кат!$O:$O,MATCH($C10369,Кат!$I:$I,0)),INDEX(Торг!$L:$L,MATCH($C10369,Торг!$I:$I,0))),"")</f>
        <v/>
      </c>
      <c r="L10369" s="132" t="str">
        <f>IFERROR(IFERROR(INDEX(Кат!$A:$A,MATCH($C10369,Кат!$I:$I,0)),INDEX(Торг!$A:$A,MATCH($C10369,Торг!$I:$I,0))),"")</f>
        <v/>
      </c>
      <c r="M10369" s="132" t="str">
        <f>IFERROR(IFERROR(INDEX(Кат!$B:$B,MATCH($C10369,Кат!$I:$I,0)),INDEX(Торг!$B:$B,MATCH($C10369,Торг!$I:$I,0))),"")</f>
        <v/>
      </c>
      <c r="N10369" s="132" t="str">
        <f t="shared" si="161"/>
        <v>РЕМКОМ RK04044</v>
      </c>
      <c r="O10369" s="132" t="str">
        <f>IFERROR(IFERROR(INDEX(Кат!$B:$B,MATCH($N10369,Кат!$I:$I,0)),INDEX(Торг!$B:$B,MATCH($N10369,Торг!$I:$I,0))),"")</f>
        <v/>
      </c>
    </row>
    <row r="10370" spans="1:15">
      <c r="A10370" t="s">
        <v>21924</v>
      </c>
      <c r="C10370" s="191" t="s">
        <v>12565</v>
      </c>
      <c r="E10370" t="s">
        <v>12566</v>
      </c>
      <c r="F10370" t="s">
        <v>4074</v>
      </c>
      <c r="G10370" t="s">
        <v>399</v>
      </c>
      <c r="H10370">
        <v>1110</v>
      </c>
      <c r="J10370" t="s">
        <v>22634</v>
      </c>
      <c r="K10370" s="132" t="str">
        <f>IFERROR(IFERROR(INDEX(Кат!$O:$O,MATCH($C10370,Кат!$I:$I,0)),INDEX(Торг!$L:$L,MATCH($C10370,Торг!$I:$I,0))),"")</f>
        <v/>
      </c>
      <c r="L10370" s="132" t="str">
        <f>IFERROR(IFERROR(INDEX(Кат!$A:$A,MATCH($C10370,Кат!$I:$I,0)),INDEX(Торг!$A:$A,MATCH($C10370,Торг!$I:$I,0))),"")</f>
        <v/>
      </c>
      <c r="M10370" s="132" t="str">
        <f>IFERROR(IFERROR(INDEX(Кат!$B:$B,MATCH($C10370,Кат!$I:$I,0)),INDEX(Торг!$B:$B,MATCH($C10370,Торг!$I:$I,0))),"")</f>
        <v/>
      </c>
      <c r="N10370" s="132" t="str">
        <f t="shared" si="161"/>
        <v>РЕМКОМ RK04067</v>
      </c>
      <c r="O10370" s="132" t="str">
        <f>IFERROR(IFERROR(INDEX(Кат!$B:$B,MATCH($N10370,Кат!$I:$I,0)),INDEX(Торг!$B:$B,MATCH($N10370,Торг!$I:$I,0))),"")</f>
        <v/>
      </c>
    </row>
    <row r="10371" spans="1:15">
      <c r="A10371" t="s">
        <v>21925</v>
      </c>
      <c r="C10371" s="191" t="s">
        <v>12567</v>
      </c>
      <c r="E10371" t="s">
        <v>12568</v>
      </c>
      <c r="F10371" t="s">
        <v>4074</v>
      </c>
      <c r="G10371" t="s">
        <v>399</v>
      </c>
      <c r="H10371">
        <v>1110</v>
      </c>
      <c r="J10371" t="s">
        <v>22634</v>
      </c>
      <c r="K10371" s="132" t="str">
        <f>IFERROR(IFERROR(INDEX(Кат!$O:$O,MATCH($C10371,Кат!$I:$I,0)),INDEX(Торг!$L:$L,MATCH($C10371,Торг!$I:$I,0))),"")</f>
        <v/>
      </c>
      <c r="L10371" s="132" t="str">
        <f>IFERROR(IFERROR(INDEX(Кат!$A:$A,MATCH($C10371,Кат!$I:$I,0)),INDEX(Торг!$A:$A,MATCH($C10371,Торг!$I:$I,0))),"")</f>
        <v/>
      </c>
      <c r="M10371" s="132" t="str">
        <f>IFERROR(IFERROR(INDEX(Кат!$B:$B,MATCH($C10371,Кат!$I:$I,0)),INDEX(Торг!$B:$B,MATCH($C10371,Торг!$I:$I,0))),"")</f>
        <v/>
      </c>
      <c r="N10371" s="132" t="str">
        <f t="shared" si="161"/>
        <v>РЕМКОМ RK04068</v>
      </c>
      <c r="O10371" s="132" t="str">
        <f>IFERROR(IFERROR(INDEX(Кат!$B:$B,MATCH($N10371,Кат!$I:$I,0)),INDEX(Торг!$B:$B,MATCH($N10371,Торг!$I:$I,0))),"")</f>
        <v/>
      </c>
    </row>
    <row r="10372" spans="1:15">
      <c r="A10372" t="s">
        <v>27528</v>
      </c>
      <c r="C10372" s="191" t="s">
        <v>27529</v>
      </c>
      <c r="E10372" t="s">
        <v>27530</v>
      </c>
      <c r="F10372" t="s">
        <v>4074</v>
      </c>
      <c r="G10372" t="s">
        <v>399</v>
      </c>
      <c r="H10372">
        <v>370</v>
      </c>
      <c r="J10372" t="s">
        <v>22634</v>
      </c>
      <c r="K10372" s="132" t="str">
        <f>IFERROR(IFERROR(INDEX(Кат!$O:$O,MATCH($C10372,Кат!$I:$I,0)),INDEX(Торг!$L:$L,MATCH($C10372,Торг!$I:$I,0))),"")</f>
        <v/>
      </c>
      <c r="L10372" s="132" t="str">
        <f>IFERROR(IFERROR(INDEX(Кат!$A:$A,MATCH($C10372,Кат!$I:$I,0)),INDEX(Торг!$A:$A,MATCH($C10372,Торг!$I:$I,0))),"")</f>
        <v/>
      </c>
      <c r="M10372" s="132" t="str">
        <f>IFERROR(IFERROR(INDEX(Кат!$B:$B,MATCH($C10372,Кат!$I:$I,0)),INDEX(Торг!$B:$B,MATCH($C10372,Торг!$I:$I,0))),"")</f>
        <v/>
      </c>
      <c r="N10372" s="132" t="str">
        <f t="shared" si="161"/>
        <v>РЕМКОМ RK04221</v>
      </c>
      <c r="O10372" s="132" t="str">
        <f>IFERROR(IFERROR(INDEX(Кат!$B:$B,MATCH($N10372,Кат!$I:$I,0)),INDEX(Торг!$B:$B,MATCH($N10372,Торг!$I:$I,0))),"")</f>
        <v/>
      </c>
    </row>
    <row r="10373" spans="1:15">
      <c r="A10373" t="s">
        <v>21926</v>
      </c>
      <c r="C10373" s="191" t="s">
        <v>12569</v>
      </c>
      <c r="E10373" t="s">
        <v>12570</v>
      </c>
      <c r="F10373" t="s">
        <v>4074</v>
      </c>
      <c r="G10373" t="s">
        <v>399</v>
      </c>
      <c r="H10373">
        <v>160</v>
      </c>
      <c r="J10373" t="s">
        <v>22634</v>
      </c>
      <c r="K10373" s="132" t="str">
        <f>IFERROR(IFERROR(INDEX(Кат!$O:$O,MATCH($C10373,Кат!$I:$I,0)),INDEX(Торг!$L:$L,MATCH($C10373,Торг!$I:$I,0))),"")</f>
        <v/>
      </c>
      <c r="L10373" s="132" t="str">
        <f>IFERROR(IFERROR(INDEX(Кат!$A:$A,MATCH($C10373,Кат!$I:$I,0)),INDEX(Торг!$A:$A,MATCH($C10373,Торг!$I:$I,0))),"")</f>
        <v/>
      </c>
      <c r="M10373" s="132" t="str">
        <f>IFERROR(IFERROR(INDEX(Кат!$B:$B,MATCH($C10373,Кат!$I:$I,0)),INDEX(Торг!$B:$B,MATCH($C10373,Торг!$I:$I,0))),"")</f>
        <v/>
      </c>
      <c r="N10373" s="132" t="str">
        <f t="shared" si="161"/>
        <v>РЕМКОМ RK04009</v>
      </c>
      <c r="O10373" s="132" t="str">
        <f>IFERROR(IFERROR(INDEX(Кат!$B:$B,MATCH($N10373,Кат!$I:$I,0)),INDEX(Торг!$B:$B,MATCH($N10373,Торг!$I:$I,0))),"")</f>
        <v/>
      </c>
    </row>
    <row r="10374" spans="1:15">
      <c r="A10374" t="s">
        <v>21927</v>
      </c>
      <c r="C10374" s="191" t="s">
        <v>12571</v>
      </c>
      <c r="E10374" t="s">
        <v>12572</v>
      </c>
      <c r="F10374" t="s">
        <v>4074</v>
      </c>
      <c r="G10374" t="s">
        <v>399</v>
      </c>
      <c r="H10374">
        <v>250</v>
      </c>
      <c r="J10374" t="s">
        <v>22634</v>
      </c>
      <c r="K10374" s="132" t="str">
        <f>IFERROR(IFERROR(INDEX(Кат!$O:$O,MATCH($C10374,Кат!$I:$I,0)),INDEX(Торг!$L:$L,MATCH($C10374,Торг!$I:$I,0))),"")</f>
        <v/>
      </c>
      <c r="L10374" s="132" t="str">
        <f>IFERROR(IFERROR(INDEX(Кат!$A:$A,MATCH($C10374,Кат!$I:$I,0)),INDEX(Торг!$A:$A,MATCH($C10374,Торг!$I:$I,0))),"")</f>
        <v/>
      </c>
      <c r="M10374" s="132" t="str">
        <f>IFERROR(IFERROR(INDEX(Кат!$B:$B,MATCH($C10374,Кат!$I:$I,0)),INDEX(Торг!$B:$B,MATCH($C10374,Торг!$I:$I,0))),"")</f>
        <v/>
      </c>
      <c r="N10374" s="132" t="str">
        <f t="shared" si="161"/>
        <v>РЕМКОМ RK04008</v>
      </c>
      <c r="O10374" s="132" t="str">
        <f>IFERROR(IFERROR(INDEX(Кат!$B:$B,MATCH($N10374,Кат!$I:$I,0)),INDEX(Торг!$B:$B,MATCH($N10374,Торг!$I:$I,0))),"")</f>
        <v/>
      </c>
    </row>
    <row r="10375" spans="1:15">
      <c r="A10375" t="s">
        <v>27531</v>
      </c>
      <c r="C10375" s="191" t="s">
        <v>27532</v>
      </c>
      <c r="E10375" t="s">
        <v>27533</v>
      </c>
      <c r="F10375" t="s">
        <v>4074</v>
      </c>
      <c r="G10375" t="s">
        <v>399</v>
      </c>
      <c r="H10375">
        <v>370</v>
      </c>
      <c r="J10375" t="s">
        <v>22634</v>
      </c>
      <c r="K10375" s="132" t="str">
        <f>IFERROR(IFERROR(INDEX(Кат!$O:$O,MATCH($C10375,Кат!$I:$I,0)),INDEX(Торг!$L:$L,MATCH($C10375,Торг!$I:$I,0))),"")</f>
        <v/>
      </c>
      <c r="L10375" s="132" t="str">
        <f>IFERROR(IFERROR(INDEX(Кат!$A:$A,MATCH($C10375,Кат!$I:$I,0)),INDEX(Торг!$A:$A,MATCH($C10375,Торг!$I:$I,0))),"")</f>
        <v/>
      </c>
      <c r="M10375" s="132" t="str">
        <f>IFERROR(IFERROR(INDEX(Кат!$B:$B,MATCH($C10375,Кат!$I:$I,0)),INDEX(Торг!$B:$B,MATCH($C10375,Торг!$I:$I,0))),"")</f>
        <v/>
      </c>
      <c r="N10375" s="132" t="str">
        <f t="shared" si="161"/>
        <v>РЕМКОМ RK04220</v>
      </c>
      <c r="O10375" s="132" t="str">
        <f>IFERROR(IFERROR(INDEX(Кат!$B:$B,MATCH($N10375,Кат!$I:$I,0)),INDEX(Торг!$B:$B,MATCH($N10375,Торг!$I:$I,0))),"")</f>
        <v/>
      </c>
    </row>
    <row r="10376" spans="1:15">
      <c r="A10376" t="s">
        <v>21928</v>
      </c>
      <c r="C10376" s="191" t="s">
        <v>12573</v>
      </c>
      <c r="E10376" t="s">
        <v>12574</v>
      </c>
      <c r="F10376" t="s">
        <v>4074</v>
      </c>
      <c r="G10376" t="s">
        <v>399</v>
      </c>
      <c r="H10376">
        <v>310</v>
      </c>
      <c r="J10376" t="s">
        <v>22634</v>
      </c>
      <c r="K10376" s="132" t="str">
        <f>IFERROR(IFERROR(INDEX(Кат!$O:$O,MATCH($C10376,Кат!$I:$I,0)),INDEX(Торг!$L:$L,MATCH($C10376,Торг!$I:$I,0))),"")</f>
        <v/>
      </c>
      <c r="L10376" s="132" t="str">
        <f>IFERROR(IFERROR(INDEX(Кат!$A:$A,MATCH($C10376,Кат!$I:$I,0)),INDEX(Торг!$A:$A,MATCH($C10376,Торг!$I:$I,0))),"")</f>
        <v/>
      </c>
      <c r="M10376" s="132" t="str">
        <f>IFERROR(IFERROR(INDEX(Кат!$B:$B,MATCH($C10376,Кат!$I:$I,0)),INDEX(Торг!$B:$B,MATCH($C10376,Торг!$I:$I,0))),"")</f>
        <v/>
      </c>
      <c r="N10376" s="132" t="str">
        <f t="shared" ref="N10376:N10439" si="162">_xlfn.CONCAT(F10376," ",C10376)</f>
        <v>РЕМКОМ RK04010</v>
      </c>
      <c r="O10376" s="132" t="str">
        <f>IFERROR(IFERROR(INDEX(Кат!$B:$B,MATCH($N10376,Кат!$I:$I,0)),INDEX(Торг!$B:$B,MATCH($N10376,Торг!$I:$I,0))),"")</f>
        <v/>
      </c>
    </row>
    <row r="10377" spans="1:15">
      <c r="A10377" t="s">
        <v>21929</v>
      </c>
      <c r="C10377" s="191" t="s">
        <v>12575</v>
      </c>
      <c r="E10377" t="s">
        <v>12576</v>
      </c>
      <c r="F10377" t="s">
        <v>4074</v>
      </c>
      <c r="G10377" t="s">
        <v>399</v>
      </c>
      <c r="H10377">
        <v>370</v>
      </c>
      <c r="J10377" t="s">
        <v>22634</v>
      </c>
      <c r="K10377" s="132" t="str">
        <f>IFERROR(IFERROR(INDEX(Кат!$O:$O,MATCH($C10377,Кат!$I:$I,0)),INDEX(Торг!$L:$L,MATCH($C10377,Торг!$I:$I,0))),"")</f>
        <v/>
      </c>
      <c r="L10377" s="132" t="str">
        <f>IFERROR(IFERROR(INDEX(Кат!$A:$A,MATCH($C10377,Кат!$I:$I,0)),INDEX(Торг!$A:$A,MATCH($C10377,Торг!$I:$I,0))),"")</f>
        <v/>
      </c>
      <c r="M10377" s="132" t="str">
        <f>IFERROR(IFERROR(INDEX(Кат!$B:$B,MATCH($C10377,Кат!$I:$I,0)),INDEX(Торг!$B:$B,MATCH($C10377,Торг!$I:$I,0))),"")</f>
        <v/>
      </c>
      <c r="N10377" s="132" t="str">
        <f t="shared" si="162"/>
        <v>РЕМКОМ RK04011</v>
      </c>
      <c r="O10377" s="132" t="str">
        <f>IFERROR(IFERROR(INDEX(Кат!$B:$B,MATCH($N10377,Кат!$I:$I,0)),INDEX(Торг!$B:$B,MATCH($N10377,Торг!$I:$I,0))),"")</f>
        <v/>
      </c>
    </row>
    <row r="10378" spans="1:15">
      <c r="A10378" t="s">
        <v>21930</v>
      </c>
      <c r="C10378" s="191" t="s">
        <v>12577</v>
      </c>
      <c r="E10378" t="s">
        <v>14227</v>
      </c>
      <c r="F10378" t="s">
        <v>4074</v>
      </c>
      <c r="G10378" t="s">
        <v>399</v>
      </c>
      <c r="H10378">
        <v>500</v>
      </c>
      <c r="J10378" t="s">
        <v>22634</v>
      </c>
      <c r="K10378" s="132" t="str">
        <f>IFERROR(IFERROR(INDEX(Кат!$O:$O,MATCH($C10378,Кат!$I:$I,0)),INDEX(Торг!$L:$L,MATCH($C10378,Торг!$I:$I,0))),"")</f>
        <v/>
      </c>
      <c r="L10378" s="132" t="str">
        <f>IFERROR(IFERROR(INDEX(Кат!$A:$A,MATCH($C10378,Кат!$I:$I,0)),INDEX(Торг!$A:$A,MATCH($C10378,Торг!$I:$I,0))),"")</f>
        <v/>
      </c>
      <c r="M10378" s="132" t="str">
        <f>IFERROR(IFERROR(INDEX(Кат!$B:$B,MATCH($C10378,Кат!$I:$I,0)),INDEX(Торг!$B:$B,MATCH($C10378,Торг!$I:$I,0))),"")</f>
        <v/>
      </c>
      <c r="N10378" s="132" t="str">
        <f t="shared" si="162"/>
        <v>РЕМКОМ RK04029</v>
      </c>
      <c r="O10378" s="132" t="str">
        <f>IFERROR(IFERROR(INDEX(Кат!$B:$B,MATCH($N10378,Кат!$I:$I,0)),INDEX(Торг!$B:$B,MATCH($N10378,Торг!$I:$I,0))),"")</f>
        <v/>
      </c>
    </row>
    <row r="10379" spans="1:15">
      <c r="A10379" t="s">
        <v>21931</v>
      </c>
      <c r="C10379" s="191" t="s">
        <v>12578</v>
      </c>
      <c r="E10379" t="s">
        <v>14228</v>
      </c>
      <c r="F10379" t="s">
        <v>4074</v>
      </c>
      <c r="G10379" t="s">
        <v>399</v>
      </c>
      <c r="H10379">
        <v>150</v>
      </c>
      <c r="J10379" t="s">
        <v>22634</v>
      </c>
      <c r="K10379" s="132" t="str">
        <f>IFERROR(IFERROR(INDEX(Кат!$O:$O,MATCH($C10379,Кат!$I:$I,0)),INDEX(Торг!$L:$L,MATCH($C10379,Торг!$I:$I,0))),"")</f>
        <v/>
      </c>
      <c r="L10379" s="132" t="str">
        <f>IFERROR(IFERROR(INDEX(Кат!$A:$A,MATCH($C10379,Кат!$I:$I,0)),INDEX(Торг!$A:$A,MATCH($C10379,Торг!$I:$I,0))),"")</f>
        <v/>
      </c>
      <c r="M10379" s="132" t="str">
        <f>IFERROR(IFERROR(INDEX(Кат!$B:$B,MATCH($C10379,Кат!$I:$I,0)),INDEX(Торг!$B:$B,MATCH($C10379,Торг!$I:$I,0))),"")</f>
        <v/>
      </c>
      <c r="N10379" s="132" t="str">
        <f t="shared" si="162"/>
        <v>РЕМКОМ RK04014</v>
      </c>
      <c r="O10379" s="132" t="str">
        <f>IFERROR(IFERROR(INDEX(Кат!$B:$B,MATCH($N10379,Кат!$I:$I,0)),INDEX(Торг!$B:$B,MATCH($N10379,Торг!$I:$I,0))),"")</f>
        <v/>
      </c>
    </row>
    <row r="10380" spans="1:15">
      <c r="A10380" t="s">
        <v>21932</v>
      </c>
      <c r="C10380" s="191" t="s">
        <v>12579</v>
      </c>
      <c r="E10380" t="s">
        <v>14229</v>
      </c>
      <c r="F10380" t="s">
        <v>4074</v>
      </c>
      <c r="G10380" t="s">
        <v>399</v>
      </c>
      <c r="H10380">
        <v>150</v>
      </c>
      <c r="J10380" t="s">
        <v>22634</v>
      </c>
      <c r="K10380" s="132" t="str">
        <f>IFERROR(IFERROR(INDEX(Кат!$O:$O,MATCH($C10380,Кат!$I:$I,0)),INDEX(Торг!$L:$L,MATCH($C10380,Торг!$I:$I,0))),"")</f>
        <v/>
      </c>
      <c r="L10380" s="132" t="str">
        <f>IFERROR(IFERROR(INDEX(Кат!$A:$A,MATCH($C10380,Кат!$I:$I,0)),INDEX(Торг!$A:$A,MATCH($C10380,Торг!$I:$I,0))),"")</f>
        <v/>
      </c>
      <c r="M10380" s="132" t="str">
        <f>IFERROR(IFERROR(INDEX(Кат!$B:$B,MATCH($C10380,Кат!$I:$I,0)),INDEX(Торг!$B:$B,MATCH($C10380,Торг!$I:$I,0))),"")</f>
        <v/>
      </c>
      <c r="N10380" s="132" t="str">
        <f t="shared" si="162"/>
        <v>РЕМКОМ RK04012</v>
      </c>
      <c r="O10380" s="132" t="str">
        <f>IFERROR(IFERROR(INDEX(Кат!$B:$B,MATCH($N10380,Кат!$I:$I,0)),INDEX(Торг!$B:$B,MATCH($N10380,Торг!$I:$I,0))),"")</f>
        <v/>
      </c>
    </row>
    <row r="10381" spans="1:15">
      <c r="A10381" t="s">
        <v>21933</v>
      </c>
      <c r="C10381" s="191" t="s">
        <v>12580</v>
      </c>
      <c r="E10381" t="s">
        <v>14230</v>
      </c>
      <c r="F10381" t="s">
        <v>4074</v>
      </c>
      <c r="G10381" t="s">
        <v>399</v>
      </c>
      <c r="H10381">
        <v>150</v>
      </c>
      <c r="J10381" t="s">
        <v>22634</v>
      </c>
      <c r="K10381" s="132" t="str">
        <f>IFERROR(IFERROR(INDEX(Кат!$O:$O,MATCH($C10381,Кат!$I:$I,0)),INDEX(Торг!$L:$L,MATCH($C10381,Торг!$I:$I,0))),"")</f>
        <v/>
      </c>
      <c r="L10381" s="132" t="str">
        <f>IFERROR(IFERROR(INDEX(Кат!$A:$A,MATCH($C10381,Кат!$I:$I,0)),INDEX(Торг!$A:$A,MATCH($C10381,Торг!$I:$I,0))),"")</f>
        <v/>
      </c>
      <c r="M10381" s="132" t="str">
        <f>IFERROR(IFERROR(INDEX(Кат!$B:$B,MATCH($C10381,Кат!$I:$I,0)),INDEX(Торг!$B:$B,MATCH($C10381,Торг!$I:$I,0))),"")</f>
        <v/>
      </c>
      <c r="N10381" s="132" t="str">
        <f t="shared" si="162"/>
        <v>РЕМКОМ RK04013</v>
      </c>
      <c r="O10381" s="132" t="str">
        <f>IFERROR(IFERROR(INDEX(Кат!$B:$B,MATCH($N10381,Кат!$I:$I,0)),INDEX(Торг!$B:$B,MATCH($N10381,Торг!$I:$I,0))),"")</f>
        <v/>
      </c>
    </row>
    <row r="10382" spans="1:15">
      <c r="A10382" t="s">
        <v>21934</v>
      </c>
      <c r="C10382" s="191" t="s">
        <v>12581</v>
      </c>
      <c r="E10382" t="s">
        <v>12582</v>
      </c>
      <c r="F10382" t="s">
        <v>4074</v>
      </c>
      <c r="G10382" t="s">
        <v>399</v>
      </c>
      <c r="H10382">
        <v>310</v>
      </c>
      <c r="J10382" t="s">
        <v>22634</v>
      </c>
      <c r="K10382" s="132" t="str">
        <f>IFERROR(IFERROR(INDEX(Кат!$O:$O,MATCH($C10382,Кат!$I:$I,0)),INDEX(Торг!$L:$L,MATCH($C10382,Торг!$I:$I,0))),"")</f>
        <v/>
      </c>
      <c r="L10382" s="132" t="str">
        <f>IFERROR(IFERROR(INDEX(Кат!$A:$A,MATCH($C10382,Кат!$I:$I,0)),INDEX(Торг!$A:$A,MATCH($C10382,Торг!$I:$I,0))),"")</f>
        <v/>
      </c>
      <c r="M10382" s="132" t="str">
        <f>IFERROR(IFERROR(INDEX(Кат!$B:$B,MATCH($C10382,Кат!$I:$I,0)),INDEX(Торг!$B:$B,MATCH($C10382,Торг!$I:$I,0))),"")</f>
        <v/>
      </c>
      <c r="N10382" s="132" t="str">
        <f t="shared" si="162"/>
        <v>РЕМКОМ RK04087</v>
      </c>
      <c r="O10382" s="132" t="str">
        <f>IFERROR(IFERROR(INDEX(Кат!$B:$B,MATCH($N10382,Кат!$I:$I,0)),INDEX(Торг!$B:$B,MATCH($N10382,Торг!$I:$I,0))),"")</f>
        <v/>
      </c>
    </row>
    <row r="10383" spans="1:15">
      <c r="A10383" t="s">
        <v>21935</v>
      </c>
      <c r="C10383" s="191" t="s">
        <v>12583</v>
      </c>
      <c r="E10383" t="s">
        <v>12584</v>
      </c>
      <c r="F10383" t="s">
        <v>4074</v>
      </c>
      <c r="G10383" t="s">
        <v>399</v>
      </c>
      <c r="H10383">
        <v>1680</v>
      </c>
      <c r="J10383" t="s">
        <v>22634</v>
      </c>
      <c r="K10383" s="132" t="str">
        <f>IFERROR(IFERROR(INDEX(Кат!$O:$O,MATCH($C10383,Кат!$I:$I,0)),INDEX(Торг!$L:$L,MATCH($C10383,Торг!$I:$I,0))),"")</f>
        <v/>
      </c>
      <c r="L10383" s="132" t="str">
        <f>IFERROR(IFERROR(INDEX(Кат!$A:$A,MATCH($C10383,Кат!$I:$I,0)),INDEX(Торг!$A:$A,MATCH($C10383,Торг!$I:$I,0))),"")</f>
        <v/>
      </c>
      <c r="M10383" s="132" t="str">
        <f>IFERROR(IFERROR(INDEX(Кат!$B:$B,MATCH($C10383,Кат!$I:$I,0)),INDEX(Торг!$B:$B,MATCH($C10383,Торг!$I:$I,0))),"")</f>
        <v/>
      </c>
      <c r="N10383" s="132" t="str">
        <f t="shared" si="162"/>
        <v>РЕМКОМ RK04088</v>
      </c>
      <c r="O10383" s="132" t="str">
        <f>IFERROR(IFERROR(INDEX(Кат!$B:$B,MATCH($N10383,Кат!$I:$I,0)),INDEX(Торг!$B:$B,MATCH($N10383,Торг!$I:$I,0))),"")</f>
        <v/>
      </c>
    </row>
    <row r="10384" spans="1:15">
      <c r="A10384" t="s">
        <v>21936</v>
      </c>
      <c r="C10384" s="191" t="s">
        <v>12585</v>
      </c>
      <c r="E10384" t="s">
        <v>12586</v>
      </c>
      <c r="F10384" t="s">
        <v>4074</v>
      </c>
      <c r="G10384" t="s">
        <v>399</v>
      </c>
      <c r="H10384">
        <v>2050</v>
      </c>
      <c r="J10384" t="s">
        <v>22634</v>
      </c>
      <c r="K10384" s="132" t="str">
        <f>IFERROR(IFERROR(INDEX(Кат!$O:$O,MATCH($C10384,Кат!$I:$I,0)),INDEX(Торг!$L:$L,MATCH($C10384,Торг!$I:$I,0))),"")</f>
        <v/>
      </c>
      <c r="L10384" s="132" t="str">
        <f>IFERROR(IFERROR(INDEX(Кат!$A:$A,MATCH($C10384,Кат!$I:$I,0)),INDEX(Торг!$A:$A,MATCH($C10384,Торг!$I:$I,0))),"")</f>
        <v/>
      </c>
      <c r="M10384" s="132" t="str">
        <f>IFERROR(IFERROR(INDEX(Кат!$B:$B,MATCH($C10384,Кат!$I:$I,0)),INDEX(Торг!$B:$B,MATCH($C10384,Торг!$I:$I,0))),"")</f>
        <v/>
      </c>
      <c r="N10384" s="132" t="str">
        <f t="shared" si="162"/>
        <v>РЕМКОМ RK04089</v>
      </c>
      <c r="O10384" s="132" t="str">
        <f>IFERROR(IFERROR(INDEX(Кат!$B:$B,MATCH($N10384,Кат!$I:$I,0)),INDEX(Торг!$B:$B,MATCH($N10384,Торг!$I:$I,0))),"")</f>
        <v/>
      </c>
    </row>
    <row r="10385" spans="1:15">
      <c r="A10385" t="s">
        <v>21937</v>
      </c>
      <c r="C10385" s="191" t="s">
        <v>12587</v>
      </c>
      <c r="E10385" t="s">
        <v>30846</v>
      </c>
      <c r="F10385" t="s">
        <v>4074</v>
      </c>
      <c r="G10385" t="s">
        <v>399</v>
      </c>
      <c r="H10385">
        <v>1740</v>
      </c>
      <c r="J10385" t="s">
        <v>22634</v>
      </c>
      <c r="K10385" s="132" t="str">
        <f>IFERROR(IFERROR(INDEX(Кат!$O:$O,MATCH($C10385,Кат!$I:$I,0)),INDEX(Торг!$L:$L,MATCH($C10385,Торг!$I:$I,0))),"")</f>
        <v/>
      </c>
      <c r="L10385" s="132" t="str">
        <f>IFERROR(IFERROR(INDEX(Кат!$A:$A,MATCH($C10385,Кат!$I:$I,0)),INDEX(Торг!$A:$A,MATCH($C10385,Торг!$I:$I,0))),"")</f>
        <v/>
      </c>
      <c r="M10385" s="132" t="str">
        <f>IFERROR(IFERROR(INDEX(Кат!$B:$B,MATCH($C10385,Кат!$I:$I,0)),INDEX(Торг!$B:$B,MATCH($C10385,Торг!$I:$I,0))),"")</f>
        <v/>
      </c>
      <c r="N10385" s="132" t="str">
        <f t="shared" si="162"/>
        <v>РЕМКОМ RK04090</v>
      </c>
      <c r="O10385" s="132" t="str">
        <f>IFERROR(IFERROR(INDEX(Кат!$B:$B,MATCH($N10385,Кат!$I:$I,0)),INDEX(Торг!$B:$B,MATCH($N10385,Торг!$I:$I,0))),"")</f>
        <v/>
      </c>
    </row>
    <row r="10386" spans="1:15">
      <c r="A10386" t="s">
        <v>21938</v>
      </c>
      <c r="C10386" s="191" t="s">
        <v>12588</v>
      </c>
      <c r="E10386" t="s">
        <v>12589</v>
      </c>
      <c r="F10386" t="s">
        <v>4074</v>
      </c>
      <c r="G10386" t="s">
        <v>399</v>
      </c>
      <c r="H10386">
        <v>1840</v>
      </c>
      <c r="J10386" t="s">
        <v>22634</v>
      </c>
      <c r="K10386" s="132" t="str">
        <f>IFERROR(IFERROR(INDEX(Кат!$O:$O,MATCH($C10386,Кат!$I:$I,0)),INDEX(Торг!$L:$L,MATCH($C10386,Торг!$I:$I,0))),"")</f>
        <v/>
      </c>
      <c r="L10386" s="132" t="str">
        <f>IFERROR(IFERROR(INDEX(Кат!$A:$A,MATCH($C10386,Кат!$I:$I,0)),INDEX(Торг!$A:$A,MATCH($C10386,Торг!$I:$I,0))),"")</f>
        <v/>
      </c>
      <c r="M10386" s="132" t="str">
        <f>IFERROR(IFERROR(INDEX(Кат!$B:$B,MATCH($C10386,Кат!$I:$I,0)),INDEX(Торг!$B:$B,MATCH($C10386,Торг!$I:$I,0))),"")</f>
        <v/>
      </c>
      <c r="N10386" s="132" t="str">
        <f t="shared" si="162"/>
        <v>РЕМКОМ RK04091</v>
      </c>
      <c r="O10386" s="132" t="str">
        <f>IFERROR(IFERROR(INDEX(Кат!$B:$B,MATCH($N10386,Кат!$I:$I,0)),INDEX(Торг!$B:$B,MATCH($N10386,Торг!$I:$I,0))),"")</f>
        <v/>
      </c>
    </row>
    <row r="10387" spans="1:15">
      <c r="A10387" t="s">
        <v>21939</v>
      </c>
      <c r="C10387" s="191" t="s">
        <v>12590</v>
      </c>
      <c r="E10387" t="s">
        <v>12591</v>
      </c>
      <c r="F10387" t="s">
        <v>4074</v>
      </c>
      <c r="G10387" t="s">
        <v>399</v>
      </c>
      <c r="H10387">
        <v>1840</v>
      </c>
      <c r="J10387" t="s">
        <v>22634</v>
      </c>
      <c r="K10387" s="132" t="str">
        <f>IFERROR(IFERROR(INDEX(Кат!$O:$O,MATCH($C10387,Кат!$I:$I,0)),INDEX(Торг!$L:$L,MATCH($C10387,Торг!$I:$I,0))),"")</f>
        <v/>
      </c>
      <c r="L10387" s="132" t="str">
        <f>IFERROR(IFERROR(INDEX(Кат!$A:$A,MATCH($C10387,Кат!$I:$I,0)),INDEX(Торг!$A:$A,MATCH($C10387,Торг!$I:$I,0))),"")</f>
        <v/>
      </c>
      <c r="M10387" s="132" t="str">
        <f>IFERROR(IFERROR(INDEX(Кат!$B:$B,MATCH($C10387,Кат!$I:$I,0)),INDEX(Торг!$B:$B,MATCH($C10387,Торг!$I:$I,0))),"")</f>
        <v/>
      </c>
      <c r="N10387" s="132" t="str">
        <f t="shared" si="162"/>
        <v>РЕМКОМ RK04092</v>
      </c>
      <c r="O10387" s="132" t="str">
        <f>IFERROR(IFERROR(INDEX(Кат!$B:$B,MATCH($N10387,Кат!$I:$I,0)),INDEX(Торг!$B:$B,MATCH($N10387,Торг!$I:$I,0))),"")</f>
        <v/>
      </c>
    </row>
    <row r="10388" spans="1:15">
      <c r="A10388" t="s">
        <v>27534</v>
      </c>
      <c r="C10388" s="191" t="s">
        <v>27535</v>
      </c>
      <c r="E10388" t="s">
        <v>27536</v>
      </c>
      <c r="F10388" t="s">
        <v>4074</v>
      </c>
      <c r="G10388" t="s">
        <v>399</v>
      </c>
      <c r="H10388">
        <v>400</v>
      </c>
      <c r="J10388" t="s">
        <v>22634</v>
      </c>
      <c r="K10388" s="132" t="str">
        <f>IFERROR(IFERROR(INDEX(Кат!$O:$O,MATCH($C10388,Кат!$I:$I,0)),INDEX(Торг!$L:$L,MATCH($C10388,Торг!$I:$I,0))),"")</f>
        <v/>
      </c>
      <c r="L10388" s="132" t="str">
        <f>IFERROR(IFERROR(INDEX(Кат!$A:$A,MATCH($C10388,Кат!$I:$I,0)),INDEX(Торг!$A:$A,MATCH($C10388,Торг!$I:$I,0))),"")</f>
        <v/>
      </c>
      <c r="M10388" s="132" t="str">
        <f>IFERROR(IFERROR(INDEX(Кат!$B:$B,MATCH($C10388,Кат!$I:$I,0)),INDEX(Торг!$B:$B,MATCH($C10388,Торг!$I:$I,0))),"")</f>
        <v/>
      </c>
      <c r="N10388" s="132" t="str">
        <f t="shared" si="162"/>
        <v>РЕМКОМ RK04208</v>
      </c>
      <c r="O10388" s="132" t="str">
        <f>IFERROR(IFERROR(INDEX(Кат!$B:$B,MATCH($N10388,Кат!$I:$I,0)),INDEX(Торг!$B:$B,MATCH($N10388,Торг!$I:$I,0))),"")</f>
        <v/>
      </c>
    </row>
    <row r="10389" spans="1:15">
      <c r="A10389" t="s">
        <v>21940</v>
      </c>
      <c r="C10389" s="191" t="s">
        <v>12592</v>
      </c>
      <c r="E10389" t="s">
        <v>12593</v>
      </c>
      <c r="F10389" t="s">
        <v>4074</v>
      </c>
      <c r="G10389" t="s">
        <v>399</v>
      </c>
      <c r="H10389">
        <v>650</v>
      </c>
      <c r="J10389" t="s">
        <v>22634</v>
      </c>
      <c r="K10389" s="132" t="str">
        <f>IFERROR(IFERROR(INDEX(Кат!$O:$O,MATCH($C10389,Кат!$I:$I,0)),INDEX(Торг!$L:$L,MATCH($C10389,Торг!$I:$I,0))),"")</f>
        <v/>
      </c>
      <c r="L10389" s="132" t="str">
        <f>IFERROR(IFERROR(INDEX(Кат!$A:$A,MATCH($C10389,Кат!$I:$I,0)),INDEX(Торг!$A:$A,MATCH($C10389,Торг!$I:$I,0))),"")</f>
        <v/>
      </c>
      <c r="M10389" s="132" t="str">
        <f>IFERROR(IFERROR(INDEX(Кат!$B:$B,MATCH($C10389,Кат!$I:$I,0)),INDEX(Торг!$B:$B,MATCH($C10389,Торг!$I:$I,0))),"")</f>
        <v/>
      </c>
      <c r="N10389" s="132" t="str">
        <f t="shared" si="162"/>
        <v>РЕМКОМ RK04030</v>
      </c>
      <c r="O10389" s="132" t="str">
        <f>IFERROR(IFERROR(INDEX(Кат!$B:$B,MATCH($N10389,Кат!$I:$I,0)),INDEX(Торг!$B:$B,MATCH($N10389,Торг!$I:$I,0))),"")</f>
        <v/>
      </c>
    </row>
    <row r="10390" spans="1:15">
      <c r="A10390" t="s">
        <v>21941</v>
      </c>
      <c r="C10390" s="191" t="s">
        <v>12594</v>
      </c>
      <c r="E10390" t="s">
        <v>12595</v>
      </c>
      <c r="F10390" t="s">
        <v>4074</v>
      </c>
      <c r="G10390" t="s">
        <v>399</v>
      </c>
      <c r="H10390">
        <v>620</v>
      </c>
      <c r="J10390" t="s">
        <v>22634</v>
      </c>
      <c r="K10390" s="132" t="str">
        <f>IFERROR(IFERROR(INDEX(Кат!$O:$O,MATCH($C10390,Кат!$I:$I,0)),INDEX(Торг!$L:$L,MATCH($C10390,Торг!$I:$I,0))),"")</f>
        <v/>
      </c>
      <c r="L10390" s="132" t="str">
        <f>IFERROR(IFERROR(INDEX(Кат!$A:$A,MATCH($C10390,Кат!$I:$I,0)),INDEX(Торг!$A:$A,MATCH($C10390,Торг!$I:$I,0))),"")</f>
        <v/>
      </c>
      <c r="M10390" s="132" t="str">
        <f>IFERROR(IFERROR(INDEX(Кат!$B:$B,MATCH($C10390,Кат!$I:$I,0)),INDEX(Торг!$B:$B,MATCH($C10390,Торг!$I:$I,0))),"")</f>
        <v/>
      </c>
      <c r="N10390" s="132" t="str">
        <f t="shared" si="162"/>
        <v>РЕМКОМ RK04017</v>
      </c>
      <c r="O10390" s="132" t="str">
        <f>IFERROR(IFERROR(INDEX(Кат!$B:$B,MATCH($N10390,Кат!$I:$I,0)),INDEX(Торг!$B:$B,MATCH($N10390,Торг!$I:$I,0))),"")</f>
        <v/>
      </c>
    </row>
    <row r="10391" spans="1:15">
      <c r="A10391" t="s">
        <v>21942</v>
      </c>
      <c r="C10391" s="191" t="s">
        <v>12596</v>
      </c>
      <c r="E10391" t="s">
        <v>12597</v>
      </c>
      <c r="F10391" t="s">
        <v>4074</v>
      </c>
      <c r="G10391" t="s">
        <v>399</v>
      </c>
      <c r="H10391">
        <v>1000</v>
      </c>
      <c r="J10391" t="s">
        <v>22634</v>
      </c>
      <c r="K10391" s="132" t="str">
        <f>IFERROR(IFERROR(INDEX(Кат!$O:$O,MATCH($C10391,Кат!$I:$I,0)),INDEX(Торг!$L:$L,MATCH($C10391,Торг!$I:$I,0))),"")</f>
        <v/>
      </c>
      <c r="L10391" s="132" t="str">
        <f>IFERROR(IFERROR(INDEX(Кат!$A:$A,MATCH($C10391,Кат!$I:$I,0)),INDEX(Торг!$A:$A,MATCH($C10391,Торг!$I:$I,0))),"")</f>
        <v/>
      </c>
      <c r="M10391" s="132" t="str">
        <f>IFERROR(IFERROR(INDEX(Кат!$B:$B,MATCH($C10391,Кат!$I:$I,0)),INDEX(Торг!$B:$B,MATCH($C10391,Торг!$I:$I,0))),"")</f>
        <v/>
      </c>
      <c r="N10391" s="132" t="str">
        <f t="shared" si="162"/>
        <v>РЕМКОМ RK04016</v>
      </c>
      <c r="O10391" s="132" t="str">
        <f>IFERROR(IFERROR(INDEX(Кат!$B:$B,MATCH($N10391,Кат!$I:$I,0)),INDEX(Торг!$B:$B,MATCH($N10391,Торг!$I:$I,0))),"")</f>
        <v/>
      </c>
    </row>
    <row r="10392" spans="1:15">
      <c r="A10392" t="s">
        <v>21943</v>
      </c>
      <c r="C10392" s="191" t="s">
        <v>12598</v>
      </c>
      <c r="E10392" t="s">
        <v>12599</v>
      </c>
      <c r="F10392" t="s">
        <v>4074</v>
      </c>
      <c r="G10392" t="s">
        <v>399</v>
      </c>
      <c r="H10392">
        <v>620</v>
      </c>
      <c r="J10392" t="s">
        <v>22634</v>
      </c>
      <c r="K10392" s="132" t="str">
        <f>IFERROR(IFERROR(INDEX(Кат!$O:$O,MATCH($C10392,Кат!$I:$I,0)),INDEX(Торг!$L:$L,MATCH($C10392,Торг!$I:$I,0))),"")</f>
        <v/>
      </c>
      <c r="L10392" s="132" t="str">
        <f>IFERROR(IFERROR(INDEX(Кат!$A:$A,MATCH($C10392,Кат!$I:$I,0)),INDEX(Торг!$A:$A,MATCH($C10392,Торг!$I:$I,0))),"")</f>
        <v/>
      </c>
      <c r="M10392" s="132" t="str">
        <f>IFERROR(IFERROR(INDEX(Кат!$B:$B,MATCH($C10392,Кат!$I:$I,0)),INDEX(Торг!$B:$B,MATCH($C10392,Торг!$I:$I,0))),"")</f>
        <v/>
      </c>
      <c r="N10392" s="132" t="str">
        <f t="shared" si="162"/>
        <v>РЕМКОМ RK04018</v>
      </c>
      <c r="O10392" s="132" t="str">
        <f>IFERROR(IFERROR(INDEX(Кат!$B:$B,MATCH($N10392,Кат!$I:$I,0)),INDEX(Торг!$B:$B,MATCH($N10392,Торг!$I:$I,0))),"")</f>
        <v/>
      </c>
    </row>
    <row r="10393" spans="1:15">
      <c r="A10393" t="s">
        <v>21944</v>
      </c>
      <c r="C10393" s="191" t="s">
        <v>12600</v>
      </c>
      <c r="E10393" t="s">
        <v>12601</v>
      </c>
      <c r="F10393" t="s">
        <v>4074</v>
      </c>
      <c r="G10393" t="s">
        <v>399</v>
      </c>
      <c r="H10393">
        <v>1470</v>
      </c>
      <c r="J10393" t="s">
        <v>22634</v>
      </c>
      <c r="K10393" s="132" t="str">
        <f>IFERROR(IFERROR(INDEX(Кат!$O:$O,MATCH($C10393,Кат!$I:$I,0)),INDEX(Торг!$L:$L,MATCH($C10393,Торг!$I:$I,0))),"")</f>
        <v/>
      </c>
      <c r="L10393" s="132" t="str">
        <f>IFERROR(IFERROR(INDEX(Кат!$A:$A,MATCH($C10393,Кат!$I:$I,0)),INDEX(Торг!$A:$A,MATCH($C10393,Торг!$I:$I,0))),"")</f>
        <v/>
      </c>
      <c r="M10393" s="132" t="str">
        <f>IFERROR(IFERROR(INDEX(Кат!$B:$B,MATCH($C10393,Кат!$I:$I,0)),INDEX(Торг!$B:$B,MATCH($C10393,Торг!$I:$I,0))),"")</f>
        <v/>
      </c>
      <c r="N10393" s="132" t="str">
        <f t="shared" si="162"/>
        <v>РЕМКОМ RK04020</v>
      </c>
      <c r="O10393" s="132" t="str">
        <f>IFERROR(IFERROR(INDEX(Кат!$B:$B,MATCH($N10393,Кат!$I:$I,0)),INDEX(Торг!$B:$B,MATCH($N10393,Торг!$I:$I,0))),"")</f>
        <v/>
      </c>
    </row>
    <row r="10394" spans="1:15">
      <c r="A10394" t="s">
        <v>21945</v>
      </c>
      <c r="C10394" s="191" t="s">
        <v>12602</v>
      </c>
      <c r="E10394" t="s">
        <v>12603</v>
      </c>
      <c r="F10394" t="s">
        <v>4074</v>
      </c>
      <c r="G10394" t="s">
        <v>399</v>
      </c>
      <c r="H10394">
        <v>620</v>
      </c>
      <c r="J10394" t="s">
        <v>22634</v>
      </c>
      <c r="K10394" s="132" t="str">
        <f>IFERROR(IFERROR(INDEX(Кат!$O:$O,MATCH($C10394,Кат!$I:$I,0)),INDEX(Торг!$L:$L,MATCH($C10394,Торг!$I:$I,0))),"")</f>
        <v/>
      </c>
      <c r="L10394" s="132" t="str">
        <f>IFERROR(IFERROR(INDEX(Кат!$A:$A,MATCH($C10394,Кат!$I:$I,0)),INDEX(Торг!$A:$A,MATCH($C10394,Торг!$I:$I,0))),"")</f>
        <v/>
      </c>
      <c r="M10394" s="132" t="str">
        <f>IFERROR(IFERROR(INDEX(Кат!$B:$B,MATCH($C10394,Кат!$I:$I,0)),INDEX(Торг!$B:$B,MATCH($C10394,Торг!$I:$I,0))),"")</f>
        <v/>
      </c>
      <c r="N10394" s="132" t="str">
        <f t="shared" si="162"/>
        <v>РЕМКОМ RK04019</v>
      </c>
      <c r="O10394" s="132" t="str">
        <f>IFERROR(IFERROR(INDEX(Кат!$B:$B,MATCH($N10394,Кат!$I:$I,0)),INDEX(Торг!$B:$B,MATCH($N10394,Торг!$I:$I,0))),"")</f>
        <v/>
      </c>
    </row>
    <row r="10395" spans="1:15">
      <c r="A10395" t="s">
        <v>21946</v>
      </c>
      <c r="C10395" s="191" t="s">
        <v>4097</v>
      </c>
      <c r="E10395" t="s">
        <v>4098</v>
      </c>
      <c r="F10395" t="s">
        <v>4074</v>
      </c>
      <c r="G10395" t="s">
        <v>399</v>
      </c>
      <c r="H10395">
        <v>870</v>
      </c>
      <c r="J10395" t="s">
        <v>22634</v>
      </c>
      <c r="K10395" s="132" t="str">
        <f>IFERROR(IFERROR(INDEX(Кат!$O:$O,MATCH($C10395,Кат!$I:$I,0)),INDEX(Торг!$L:$L,MATCH($C10395,Торг!$I:$I,0))),"")</f>
        <v/>
      </c>
      <c r="L10395" s="132" t="str">
        <f>IFERROR(IFERROR(INDEX(Кат!$A:$A,MATCH($C10395,Кат!$I:$I,0)),INDEX(Торг!$A:$A,MATCH($C10395,Торг!$I:$I,0))),"")</f>
        <v/>
      </c>
      <c r="M10395" s="132" t="str">
        <f>IFERROR(IFERROR(INDEX(Кат!$B:$B,MATCH($C10395,Кат!$I:$I,0)),INDEX(Торг!$B:$B,MATCH($C10395,Торг!$I:$I,0))),"")</f>
        <v/>
      </c>
      <c r="N10395" s="132" t="str">
        <f t="shared" si="162"/>
        <v>РЕМКОМ RK04049</v>
      </c>
      <c r="O10395" s="132" t="str">
        <f>IFERROR(IFERROR(INDEX(Кат!$B:$B,MATCH($N10395,Кат!$I:$I,0)),INDEX(Торг!$B:$B,MATCH($N10395,Торг!$I:$I,0))),"")</f>
        <v/>
      </c>
    </row>
    <row r="10396" spans="1:15">
      <c r="A10396" t="s">
        <v>21947</v>
      </c>
      <c r="C10396" s="191" t="s">
        <v>12604</v>
      </c>
      <c r="E10396" t="s">
        <v>12605</v>
      </c>
      <c r="F10396" t="s">
        <v>4074</v>
      </c>
      <c r="G10396" t="s">
        <v>399</v>
      </c>
      <c r="H10396">
        <v>560</v>
      </c>
      <c r="J10396" t="s">
        <v>22634</v>
      </c>
      <c r="K10396" s="132" t="str">
        <f>IFERROR(IFERROR(INDEX(Кат!$O:$O,MATCH($C10396,Кат!$I:$I,0)),INDEX(Торг!$L:$L,MATCH($C10396,Торг!$I:$I,0))),"")</f>
        <v/>
      </c>
      <c r="L10396" s="132" t="str">
        <f>IFERROR(IFERROR(INDEX(Кат!$A:$A,MATCH($C10396,Кат!$I:$I,0)),INDEX(Торг!$A:$A,MATCH($C10396,Торг!$I:$I,0))),"")</f>
        <v/>
      </c>
      <c r="M10396" s="132" t="str">
        <f>IFERROR(IFERROR(INDEX(Кат!$B:$B,MATCH($C10396,Кат!$I:$I,0)),INDEX(Торг!$B:$B,MATCH($C10396,Торг!$I:$I,0))),"")</f>
        <v/>
      </c>
      <c r="N10396" s="132" t="str">
        <f t="shared" si="162"/>
        <v>РЕМКОМ RK04035</v>
      </c>
      <c r="O10396" s="132" t="str">
        <f>IFERROR(IFERROR(INDEX(Кат!$B:$B,MATCH($N10396,Кат!$I:$I,0)),INDEX(Торг!$B:$B,MATCH($N10396,Торг!$I:$I,0))),"")</f>
        <v/>
      </c>
    </row>
    <row r="10397" spans="1:15">
      <c r="A10397" t="s">
        <v>21948</v>
      </c>
      <c r="C10397" s="191" t="s">
        <v>12606</v>
      </c>
      <c r="E10397" t="s">
        <v>14231</v>
      </c>
      <c r="F10397" t="s">
        <v>4074</v>
      </c>
      <c r="G10397" t="s">
        <v>399</v>
      </c>
      <c r="H10397">
        <v>900</v>
      </c>
      <c r="J10397" t="s">
        <v>22634</v>
      </c>
      <c r="K10397" s="132" t="str">
        <f>IFERROR(IFERROR(INDEX(Кат!$O:$O,MATCH($C10397,Кат!$I:$I,0)),INDEX(Торг!$L:$L,MATCH($C10397,Торг!$I:$I,0))),"")</f>
        <v/>
      </c>
      <c r="L10397" s="132" t="str">
        <f>IFERROR(IFERROR(INDEX(Кат!$A:$A,MATCH($C10397,Кат!$I:$I,0)),INDEX(Торг!$A:$A,MATCH($C10397,Торг!$I:$I,0))),"")</f>
        <v/>
      </c>
      <c r="M10397" s="132" t="str">
        <f>IFERROR(IFERROR(INDEX(Кат!$B:$B,MATCH($C10397,Кат!$I:$I,0)),INDEX(Торг!$B:$B,MATCH($C10397,Торг!$I:$I,0))),"")</f>
        <v/>
      </c>
      <c r="N10397" s="132" t="str">
        <f t="shared" si="162"/>
        <v>РЕМКОМ RK04023</v>
      </c>
      <c r="O10397" s="132" t="str">
        <f>IFERROR(IFERROR(INDEX(Кат!$B:$B,MATCH($N10397,Кат!$I:$I,0)),INDEX(Торг!$B:$B,MATCH($N10397,Торг!$I:$I,0))),"")</f>
        <v/>
      </c>
    </row>
    <row r="10398" spans="1:15">
      <c r="A10398" t="s">
        <v>21949</v>
      </c>
      <c r="C10398" s="191" t="s">
        <v>12607</v>
      </c>
      <c r="E10398" t="s">
        <v>14232</v>
      </c>
      <c r="F10398" t="s">
        <v>4074</v>
      </c>
      <c r="G10398" t="s">
        <v>399</v>
      </c>
      <c r="H10398">
        <v>900</v>
      </c>
      <c r="J10398" t="s">
        <v>22634</v>
      </c>
      <c r="K10398" s="132" t="str">
        <f>IFERROR(IFERROR(INDEX(Кат!$O:$O,MATCH($C10398,Кат!$I:$I,0)),INDEX(Торг!$L:$L,MATCH($C10398,Торг!$I:$I,0))),"")</f>
        <v/>
      </c>
      <c r="L10398" s="132" t="str">
        <f>IFERROR(IFERROR(INDEX(Кат!$A:$A,MATCH($C10398,Кат!$I:$I,0)),INDEX(Торг!$A:$A,MATCH($C10398,Торг!$I:$I,0))),"")</f>
        <v/>
      </c>
      <c r="M10398" s="132" t="str">
        <f>IFERROR(IFERROR(INDEX(Кат!$B:$B,MATCH($C10398,Кат!$I:$I,0)),INDEX(Торг!$B:$B,MATCH($C10398,Торг!$I:$I,0))),"")</f>
        <v/>
      </c>
      <c r="N10398" s="132" t="str">
        <f t="shared" si="162"/>
        <v>РЕМКОМ RK04024</v>
      </c>
      <c r="O10398" s="132" t="str">
        <f>IFERROR(IFERROR(INDEX(Кат!$B:$B,MATCH($N10398,Кат!$I:$I,0)),INDEX(Торг!$B:$B,MATCH($N10398,Торг!$I:$I,0))),"")</f>
        <v/>
      </c>
    </row>
    <row r="10399" spans="1:15">
      <c r="A10399" t="s">
        <v>21950</v>
      </c>
      <c r="C10399" s="191" t="s">
        <v>12608</v>
      </c>
      <c r="E10399" t="s">
        <v>14233</v>
      </c>
      <c r="F10399" t="s">
        <v>4074</v>
      </c>
      <c r="G10399" t="s">
        <v>399</v>
      </c>
      <c r="H10399">
        <v>1370</v>
      </c>
      <c r="J10399" t="s">
        <v>22634</v>
      </c>
      <c r="K10399" s="132" t="str">
        <f>IFERROR(IFERROR(INDEX(Кат!$O:$O,MATCH($C10399,Кат!$I:$I,0)),INDEX(Торг!$L:$L,MATCH($C10399,Торг!$I:$I,0))),"")</f>
        <v/>
      </c>
      <c r="L10399" s="132" t="str">
        <f>IFERROR(IFERROR(INDEX(Кат!$A:$A,MATCH($C10399,Кат!$I:$I,0)),INDEX(Торг!$A:$A,MATCH($C10399,Торг!$I:$I,0))),"")</f>
        <v/>
      </c>
      <c r="M10399" s="132" t="str">
        <f>IFERROR(IFERROR(INDEX(Кат!$B:$B,MATCH($C10399,Кат!$I:$I,0)),INDEX(Торг!$B:$B,MATCH($C10399,Торг!$I:$I,0))),"")</f>
        <v/>
      </c>
      <c r="N10399" s="132" t="str">
        <f t="shared" si="162"/>
        <v>РЕМКОМ RK04022</v>
      </c>
      <c r="O10399" s="132" t="str">
        <f>IFERROR(IFERROR(INDEX(Кат!$B:$B,MATCH($N10399,Кат!$I:$I,0)),INDEX(Торг!$B:$B,MATCH($N10399,Торг!$I:$I,0))),"")</f>
        <v/>
      </c>
    </row>
    <row r="10400" spans="1:15">
      <c r="A10400" t="s">
        <v>21951</v>
      </c>
      <c r="C10400" s="191" t="s">
        <v>12609</v>
      </c>
      <c r="E10400" t="s">
        <v>14234</v>
      </c>
      <c r="F10400" t="s">
        <v>4074</v>
      </c>
      <c r="G10400" t="s">
        <v>399</v>
      </c>
      <c r="H10400">
        <v>2310</v>
      </c>
      <c r="J10400" t="s">
        <v>22634</v>
      </c>
      <c r="K10400" s="132" t="str">
        <f>IFERROR(IFERROR(INDEX(Кат!$O:$O,MATCH($C10400,Кат!$I:$I,0)),INDEX(Торг!$L:$L,MATCH($C10400,Торг!$I:$I,0))),"")</f>
        <v/>
      </c>
      <c r="L10400" s="132" t="str">
        <f>IFERROR(IFERROR(INDEX(Кат!$A:$A,MATCH($C10400,Кат!$I:$I,0)),INDEX(Торг!$A:$A,MATCH($C10400,Торг!$I:$I,0))),"")</f>
        <v/>
      </c>
      <c r="M10400" s="132" t="str">
        <f>IFERROR(IFERROR(INDEX(Кат!$B:$B,MATCH($C10400,Кат!$I:$I,0)),INDEX(Торг!$B:$B,MATCH($C10400,Торг!$I:$I,0))),"")</f>
        <v/>
      </c>
      <c r="N10400" s="132" t="str">
        <f t="shared" si="162"/>
        <v>РЕМКОМ RK04021</v>
      </c>
      <c r="O10400" s="132" t="str">
        <f>IFERROR(IFERROR(INDEX(Кат!$B:$B,MATCH($N10400,Кат!$I:$I,0)),INDEX(Торг!$B:$B,MATCH($N10400,Торг!$I:$I,0))),"")</f>
        <v/>
      </c>
    </row>
    <row r="10401" spans="1:15">
      <c r="A10401" t="s">
        <v>21952</v>
      </c>
      <c r="C10401" s="191" t="s">
        <v>12610</v>
      </c>
      <c r="E10401" t="s">
        <v>12611</v>
      </c>
      <c r="F10401" t="s">
        <v>4074</v>
      </c>
      <c r="G10401" t="s">
        <v>399</v>
      </c>
      <c r="H10401">
        <v>210</v>
      </c>
      <c r="J10401" t="s">
        <v>22634</v>
      </c>
      <c r="K10401" s="132" t="str">
        <f>IFERROR(IFERROR(INDEX(Кат!$O:$O,MATCH($C10401,Кат!$I:$I,0)),INDEX(Торг!$L:$L,MATCH($C10401,Торг!$I:$I,0))),"")</f>
        <v/>
      </c>
      <c r="L10401" s="132" t="str">
        <f>IFERROR(IFERROR(INDEX(Кат!$A:$A,MATCH($C10401,Кат!$I:$I,0)),INDEX(Торг!$A:$A,MATCH($C10401,Торг!$I:$I,0))),"")</f>
        <v/>
      </c>
      <c r="M10401" s="132" t="str">
        <f>IFERROR(IFERROR(INDEX(Кат!$B:$B,MATCH($C10401,Кат!$I:$I,0)),INDEX(Торг!$B:$B,MATCH($C10401,Торг!$I:$I,0))),"")</f>
        <v/>
      </c>
      <c r="N10401" s="132" t="str">
        <f t="shared" si="162"/>
        <v>РЕМКОМ RK04025</v>
      </c>
      <c r="O10401" s="132" t="str">
        <f>IFERROR(IFERROR(INDEX(Кат!$B:$B,MATCH($N10401,Кат!$I:$I,0)),INDEX(Торг!$B:$B,MATCH($N10401,Торг!$I:$I,0))),"")</f>
        <v/>
      </c>
    </row>
    <row r="10402" spans="1:15">
      <c r="A10402" t="s">
        <v>21953</v>
      </c>
      <c r="C10402" s="191" t="s">
        <v>12612</v>
      </c>
      <c r="E10402" t="s">
        <v>12613</v>
      </c>
      <c r="F10402" t="s">
        <v>4074</v>
      </c>
      <c r="G10402" t="s">
        <v>399</v>
      </c>
      <c r="H10402">
        <v>2890</v>
      </c>
      <c r="J10402" t="s">
        <v>22634</v>
      </c>
      <c r="K10402" s="132" t="str">
        <f>IFERROR(IFERROR(INDEX(Кат!$O:$O,MATCH($C10402,Кат!$I:$I,0)),INDEX(Торг!$L:$L,MATCH($C10402,Торг!$I:$I,0))),"")</f>
        <v/>
      </c>
      <c r="L10402" s="132" t="str">
        <f>IFERROR(IFERROR(INDEX(Кат!$A:$A,MATCH($C10402,Кат!$I:$I,0)),INDEX(Торг!$A:$A,MATCH($C10402,Торг!$I:$I,0))),"")</f>
        <v/>
      </c>
      <c r="M10402" s="132" t="str">
        <f>IFERROR(IFERROR(INDEX(Кат!$B:$B,MATCH($C10402,Кат!$I:$I,0)),INDEX(Торг!$B:$B,MATCH($C10402,Торг!$I:$I,0))),"")</f>
        <v/>
      </c>
      <c r="N10402" s="132" t="str">
        <f t="shared" si="162"/>
        <v>РЕМКОМ RK04066</v>
      </c>
      <c r="O10402" s="132" t="str">
        <f>IFERROR(IFERROR(INDEX(Кат!$B:$B,MATCH($N10402,Кат!$I:$I,0)),INDEX(Торг!$B:$B,MATCH($N10402,Торг!$I:$I,0))),"")</f>
        <v/>
      </c>
    </row>
    <row r="10403" spans="1:15">
      <c r="A10403" t="s">
        <v>21954</v>
      </c>
      <c r="C10403" s="191" t="s">
        <v>12614</v>
      </c>
      <c r="E10403" t="s">
        <v>12615</v>
      </c>
      <c r="F10403" t="s">
        <v>4074</v>
      </c>
      <c r="G10403" t="s">
        <v>399</v>
      </c>
      <c r="H10403">
        <v>1840</v>
      </c>
      <c r="J10403" t="s">
        <v>22634</v>
      </c>
      <c r="K10403" s="132" t="str">
        <f>IFERROR(IFERROR(INDEX(Кат!$O:$O,MATCH($C10403,Кат!$I:$I,0)),INDEX(Торг!$L:$L,MATCH($C10403,Торг!$I:$I,0))),"")</f>
        <v/>
      </c>
      <c r="L10403" s="132" t="str">
        <f>IFERROR(IFERROR(INDEX(Кат!$A:$A,MATCH($C10403,Кат!$I:$I,0)),INDEX(Торг!$A:$A,MATCH($C10403,Торг!$I:$I,0))),"")</f>
        <v/>
      </c>
      <c r="M10403" s="132" t="str">
        <f>IFERROR(IFERROR(INDEX(Кат!$B:$B,MATCH($C10403,Кат!$I:$I,0)),INDEX(Торг!$B:$B,MATCH($C10403,Торг!$I:$I,0))),"")</f>
        <v/>
      </c>
      <c r="N10403" s="132" t="str">
        <f t="shared" si="162"/>
        <v>РЕМКОМ RK04072</v>
      </c>
      <c r="O10403" s="132" t="str">
        <f>IFERROR(IFERROR(INDEX(Кат!$B:$B,MATCH($N10403,Кат!$I:$I,0)),INDEX(Торг!$B:$B,MATCH($N10403,Торг!$I:$I,0))),"")</f>
        <v/>
      </c>
    </row>
    <row r="10404" spans="1:15">
      <c r="A10404" t="s">
        <v>21955</v>
      </c>
      <c r="C10404" s="191" t="s">
        <v>12616</v>
      </c>
      <c r="E10404" t="s">
        <v>12617</v>
      </c>
      <c r="F10404" t="s">
        <v>4074</v>
      </c>
      <c r="G10404" t="s">
        <v>399</v>
      </c>
      <c r="H10404">
        <v>1840</v>
      </c>
      <c r="J10404" t="s">
        <v>22634</v>
      </c>
      <c r="K10404" s="132" t="str">
        <f>IFERROR(IFERROR(INDEX(Кат!$O:$O,MATCH($C10404,Кат!$I:$I,0)),INDEX(Торг!$L:$L,MATCH($C10404,Торг!$I:$I,0))),"")</f>
        <v/>
      </c>
      <c r="L10404" s="132" t="str">
        <f>IFERROR(IFERROR(INDEX(Кат!$A:$A,MATCH($C10404,Кат!$I:$I,0)),INDEX(Торг!$A:$A,MATCH($C10404,Торг!$I:$I,0))),"")</f>
        <v/>
      </c>
      <c r="M10404" s="132" t="str">
        <f>IFERROR(IFERROR(INDEX(Кат!$B:$B,MATCH($C10404,Кат!$I:$I,0)),INDEX(Торг!$B:$B,MATCH($C10404,Торг!$I:$I,0))),"")</f>
        <v/>
      </c>
      <c r="N10404" s="132" t="str">
        <f t="shared" si="162"/>
        <v>РЕМКОМ RK04061</v>
      </c>
      <c r="O10404" s="132" t="str">
        <f>IFERROR(IFERROR(INDEX(Кат!$B:$B,MATCH($N10404,Кат!$I:$I,0)),INDEX(Торг!$B:$B,MATCH($N10404,Торг!$I:$I,0))),"")</f>
        <v/>
      </c>
    </row>
    <row r="10405" spans="1:15">
      <c r="A10405" t="s">
        <v>21956</v>
      </c>
      <c r="C10405" s="191" t="s">
        <v>12618</v>
      </c>
      <c r="E10405" t="s">
        <v>12619</v>
      </c>
      <c r="F10405" t="s">
        <v>4074</v>
      </c>
      <c r="G10405" t="s">
        <v>399</v>
      </c>
      <c r="H10405">
        <v>1160</v>
      </c>
      <c r="J10405" t="s">
        <v>22634</v>
      </c>
      <c r="K10405" s="132" t="str">
        <f>IFERROR(IFERROR(INDEX(Кат!$O:$O,MATCH($C10405,Кат!$I:$I,0)),INDEX(Торг!$L:$L,MATCH($C10405,Торг!$I:$I,0))),"")</f>
        <v/>
      </c>
      <c r="L10405" s="132" t="str">
        <f>IFERROR(IFERROR(INDEX(Кат!$A:$A,MATCH($C10405,Кат!$I:$I,0)),INDEX(Торг!$A:$A,MATCH($C10405,Торг!$I:$I,0))),"")</f>
        <v/>
      </c>
      <c r="M10405" s="132" t="str">
        <f>IFERROR(IFERROR(INDEX(Кат!$B:$B,MATCH($C10405,Кат!$I:$I,0)),INDEX(Торг!$B:$B,MATCH($C10405,Торг!$I:$I,0))),"")</f>
        <v/>
      </c>
      <c r="N10405" s="132" t="str">
        <f t="shared" si="162"/>
        <v>РЕМКОМ RK04073</v>
      </c>
      <c r="O10405" s="132" t="str">
        <f>IFERROR(IFERROR(INDEX(Кат!$B:$B,MATCH($N10405,Кат!$I:$I,0)),INDEX(Торг!$B:$B,MATCH($N10405,Торг!$I:$I,0))),"")</f>
        <v/>
      </c>
    </row>
    <row r="10406" spans="1:15">
      <c r="A10406" t="s">
        <v>21957</v>
      </c>
      <c r="C10406" s="191" t="s">
        <v>12620</v>
      </c>
      <c r="E10406" t="s">
        <v>12621</v>
      </c>
      <c r="F10406" t="s">
        <v>4074</v>
      </c>
      <c r="G10406" t="s">
        <v>399</v>
      </c>
      <c r="H10406">
        <v>2680</v>
      </c>
      <c r="J10406" t="s">
        <v>22634</v>
      </c>
      <c r="K10406" s="132" t="str">
        <f>IFERROR(IFERROR(INDEX(Кат!$O:$O,MATCH($C10406,Кат!$I:$I,0)),INDEX(Торг!$L:$L,MATCH($C10406,Торг!$I:$I,0))),"")</f>
        <v/>
      </c>
      <c r="L10406" s="132" t="str">
        <f>IFERROR(IFERROR(INDEX(Кат!$A:$A,MATCH($C10406,Кат!$I:$I,0)),INDEX(Торг!$A:$A,MATCH($C10406,Торг!$I:$I,0))),"")</f>
        <v/>
      </c>
      <c r="M10406" s="132" t="str">
        <f>IFERROR(IFERROR(INDEX(Кат!$B:$B,MATCH($C10406,Кат!$I:$I,0)),INDEX(Торг!$B:$B,MATCH($C10406,Торг!$I:$I,0))),"")</f>
        <v/>
      </c>
      <c r="N10406" s="132" t="str">
        <f t="shared" si="162"/>
        <v>РЕМКОМ RK04062</v>
      </c>
      <c r="O10406" s="132" t="str">
        <f>IFERROR(IFERROR(INDEX(Кат!$B:$B,MATCH($N10406,Кат!$I:$I,0)),INDEX(Торг!$B:$B,MATCH($N10406,Торг!$I:$I,0))),"")</f>
        <v/>
      </c>
    </row>
    <row r="10407" spans="1:15">
      <c r="A10407" t="s">
        <v>21958</v>
      </c>
      <c r="C10407" s="191" t="s">
        <v>12622</v>
      </c>
      <c r="E10407" t="s">
        <v>12623</v>
      </c>
      <c r="F10407" t="s">
        <v>4074</v>
      </c>
      <c r="G10407" t="s">
        <v>399</v>
      </c>
      <c r="H10407">
        <v>2890</v>
      </c>
      <c r="J10407" t="s">
        <v>22634</v>
      </c>
      <c r="K10407" s="132" t="str">
        <f>IFERROR(IFERROR(INDEX(Кат!$O:$O,MATCH($C10407,Кат!$I:$I,0)),INDEX(Торг!$L:$L,MATCH($C10407,Торг!$I:$I,0))),"")</f>
        <v/>
      </c>
      <c r="L10407" s="132" t="str">
        <f>IFERROR(IFERROR(INDEX(Кат!$A:$A,MATCH($C10407,Кат!$I:$I,0)),INDEX(Торг!$A:$A,MATCH($C10407,Торг!$I:$I,0))),"")</f>
        <v/>
      </c>
      <c r="M10407" s="132" t="str">
        <f>IFERROR(IFERROR(INDEX(Кат!$B:$B,MATCH($C10407,Кат!$I:$I,0)),INDEX(Торг!$B:$B,MATCH($C10407,Торг!$I:$I,0))),"")</f>
        <v/>
      </c>
      <c r="N10407" s="132" t="str">
        <f t="shared" si="162"/>
        <v>РЕМКОМ RK04063</v>
      </c>
      <c r="O10407" s="132" t="str">
        <f>IFERROR(IFERROR(INDEX(Кат!$B:$B,MATCH($N10407,Кат!$I:$I,0)),INDEX(Торг!$B:$B,MATCH($N10407,Торг!$I:$I,0))),"")</f>
        <v/>
      </c>
    </row>
    <row r="10408" spans="1:15">
      <c r="A10408" t="s">
        <v>21959</v>
      </c>
      <c r="C10408" s="191" t="s">
        <v>12624</v>
      </c>
      <c r="E10408" t="s">
        <v>12625</v>
      </c>
      <c r="F10408" t="s">
        <v>4074</v>
      </c>
      <c r="G10408" t="s">
        <v>399</v>
      </c>
      <c r="H10408">
        <v>1840</v>
      </c>
      <c r="J10408" t="s">
        <v>22634</v>
      </c>
      <c r="K10408" s="132" t="str">
        <f>IFERROR(IFERROR(INDEX(Кат!$O:$O,MATCH($C10408,Кат!$I:$I,0)),INDEX(Торг!$L:$L,MATCH($C10408,Торг!$I:$I,0))),"")</f>
        <v/>
      </c>
      <c r="L10408" s="132" t="str">
        <f>IFERROR(IFERROR(INDEX(Кат!$A:$A,MATCH($C10408,Кат!$I:$I,0)),INDEX(Торг!$A:$A,MATCH($C10408,Торг!$I:$I,0))),"")</f>
        <v/>
      </c>
      <c r="M10408" s="132" t="str">
        <f>IFERROR(IFERROR(INDEX(Кат!$B:$B,MATCH($C10408,Кат!$I:$I,0)),INDEX(Торг!$B:$B,MATCH($C10408,Торг!$I:$I,0))),"")</f>
        <v/>
      </c>
      <c r="N10408" s="132" t="str">
        <f t="shared" si="162"/>
        <v>РЕМКОМ RK04065</v>
      </c>
      <c r="O10408" s="132" t="str">
        <f>IFERROR(IFERROR(INDEX(Кат!$B:$B,MATCH($N10408,Кат!$I:$I,0)),INDEX(Торг!$B:$B,MATCH($N10408,Торг!$I:$I,0))),"")</f>
        <v/>
      </c>
    </row>
    <row r="10409" spans="1:15">
      <c r="A10409" t="s">
        <v>21960</v>
      </c>
      <c r="C10409" s="191" t="s">
        <v>12626</v>
      </c>
      <c r="E10409" t="s">
        <v>12627</v>
      </c>
      <c r="F10409" t="s">
        <v>4074</v>
      </c>
      <c r="G10409" t="s">
        <v>399</v>
      </c>
      <c r="H10409">
        <v>2890</v>
      </c>
      <c r="J10409" t="s">
        <v>22634</v>
      </c>
      <c r="K10409" s="132" t="str">
        <f>IFERROR(IFERROR(INDEX(Кат!$O:$O,MATCH($C10409,Кат!$I:$I,0)),INDEX(Торг!$L:$L,MATCH($C10409,Торг!$I:$I,0))),"")</f>
        <v/>
      </c>
      <c r="L10409" s="132" t="str">
        <f>IFERROR(IFERROR(INDEX(Кат!$A:$A,MATCH($C10409,Кат!$I:$I,0)),INDEX(Торг!$A:$A,MATCH($C10409,Торг!$I:$I,0))),"")</f>
        <v/>
      </c>
      <c r="M10409" s="132" t="str">
        <f>IFERROR(IFERROR(INDEX(Кат!$B:$B,MATCH($C10409,Кат!$I:$I,0)),INDEX(Торг!$B:$B,MATCH($C10409,Торг!$I:$I,0))),"")</f>
        <v/>
      </c>
      <c r="N10409" s="132" t="str">
        <f t="shared" si="162"/>
        <v>РЕМКОМ RK04064</v>
      </c>
      <c r="O10409" s="132" t="str">
        <f>IFERROR(IFERROR(INDEX(Кат!$B:$B,MATCH($N10409,Кат!$I:$I,0)),INDEX(Торг!$B:$B,MATCH($N10409,Торг!$I:$I,0))),"")</f>
        <v/>
      </c>
    </row>
    <row r="10410" spans="1:15">
      <c r="A10410" t="s">
        <v>21961</v>
      </c>
      <c r="C10410" s="191" t="s">
        <v>12628</v>
      </c>
      <c r="E10410" t="s">
        <v>12629</v>
      </c>
      <c r="F10410" t="s">
        <v>4074</v>
      </c>
      <c r="G10410" t="s">
        <v>399</v>
      </c>
      <c r="H10410">
        <v>2310</v>
      </c>
      <c r="J10410" t="s">
        <v>22634</v>
      </c>
      <c r="K10410" s="132" t="str">
        <f>IFERROR(IFERROR(INDEX(Кат!$O:$O,MATCH($C10410,Кат!$I:$I,0)),INDEX(Торг!$L:$L,MATCH($C10410,Торг!$I:$I,0))),"")</f>
        <v/>
      </c>
      <c r="L10410" s="132" t="str">
        <f>IFERROR(IFERROR(INDEX(Кат!$A:$A,MATCH($C10410,Кат!$I:$I,0)),INDEX(Торг!$A:$A,MATCH($C10410,Торг!$I:$I,0))),"")</f>
        <v/>
      </c>
      <c r="M10410" s="132" t="str">
        <f>IFERROR(IFERROR(INDEX(Кат!$B:$B,MATCH($C10410,Кат!$I:$I,0)),INDEX(Торг!$B:$B,MATCH($C10410,Торг!$I:$I,0))),"")</f>
        <v/>
      </c>
      <c r="N10410" s="132" t="str">
        <f t="shared" si="162"/>
        <v>РЕМКОМ RK04076</v>
      </c>
      <c r="O10410" s="132" t="str">
        <f>IFERROR(IFERROR(INDEX(Кат!$B:$B,MATCH($N10410,Кат!$I:$I,0)),INDEX(Торг!$B:$B,MATCH($N10410,Торг!$I:$I,0))),"")</f>
        <v/>
      </c>
    </row>
    <row r="10411" spans="1:15">
      <c r="A10411" t="s">
        <v>21962</v>
      </c>
      <c r="C10411" s="191" t="s">
        <v>12630</v>
      </c>
      <c r="E10411" t="s">
        <v>12631</v>
      </c>
      <c r="F10411" t="s">
        <v>4074</v>
      </c>
      <c r="G10411" t="s">
        <v>399</v>
      </c>
      <c r="H10411">
        <v>2470</v>
      </c>
      <c r="J10411" t="s">
        <v>22634</v>
      </c>
      <c r="K10411" s="132" t="str">
        <f>IFERROR(IFERROR(INDEX(Кат!$O:$O,MATCH($C10411,Кат!$I:$I,0)),INDEX(Торг!$L:$L,MATCH($C10411,Торг!$I:$I,0))),"")</f>
        <v/>
      </c>
      <c r="L10411" s="132" t="str">
        <f>IFERROR(IFERROR(INDEX(Кат!$A:$A,MATCH($C10411,Кат!$I:$I,0)),INDEX(Торг!$A:$A,MATCH($C10411,Торг!$I:$I,0))),"")</f>
        <v/>
      </c>
      <c r="M10411" s="132" t="str">
        <f>IFERROR(IFERROR(INDEX(Кат!$B:$B,MATCH($C10411,Кат!$I:$I,0)),INDEX(Торг!$B:$B,MATCH($C10411,Торг!$I:$I,0))),"")</f>
        <v/>
      </c>
      <c r="N10411" s="132" t="str">
        <f t="shared" si="162"/>
        <v>РЕМКОМ RK04082</v>
      </c>
      <c r="O10411" s="132" t="str">
        <f>IFERROR(IFERROR(INDEX(Кат!$B:$B,MATCH($N10411,Кат!$I:$I,0)),INDEX(Торг!$B:$B,MATCH($N10411,Торг!$I:$I,0))),"")</f>
        <v/>
      </c>
    </row>
    <row r="10412" spans="1:15">
      <c r="A10412" t="s">
        <v>21963</v>
      </c>
      <c r="C10412" s="191" t="s">
        <v>12632</v>
      </c>
      <c r="E10412" t="s">
        <v>12633</v>
      </c>
      <c r="F10412" t="s">
        <v>4074</v>
      </c>
      <c r="G10412" t="s">
        <v>399</v>
      </c>
      <c r="H10412">
        <v>2210</v>
      </c>
      <c r="J10412" t="s">
        <v>22634</v>
      </c>
      <c r="K10412" s="132" t="str">
        <f>IFERROR(IFERROR(INDEX(Кат!$O:$O,MATCH($C10412,Кат!$I:$I,0)),INDEX(Торг!$L:$L,MATCH($C10412,Торг!$I:$I,0))),"")</f>
        <v/>
      </c>
      <c r="L10412" s="132" t="str">
        <f>IFERROR(IFERROR(INDEX(Кат!$A:$A,MATCH($C10412,Кат!$I:$I,0)),INDEX(Торг!$A:$A,MATCH($C10412,Торг!$I:$I,0))),"")</f>
        <v/>
      </c>
      <c r="M10412" s="132" t="str">
        <f>IFERROR(IFERROR(INDEX(Кат!$B:$B,MATCH($C10412,Кат!$I:$I,0)),INDEX(Торг!$B:$B,MATCH($C10412,Торг!$I:$I,0))),"")</f>
        <v/>
      </c>
      <c r="N10412" s="132" t="str">
        <f t="shared" si="162"/>
        <v>РЕМКОМ RK04079</v>
      </c>
      <c r="O10412" s="132" t="str">
        <f>IFERROR(IFERROR(INDEX(Кат!$B:$B,MATCH($N10412,Кат!$I:$I,0)),INDEX(Торг!$B:$B,MATCH($N10412,Торг!$I:$I,0))),"")</f>
        <v/>
      </c>
    </row>
    <row r="10413" spans="1:15">
      <c r="A10413" t="s">
        <v>21964</v>
      </c>
      <c r="C10413" s="191" t="s">
        <v>12634</v>
      </c>
      <c r="E10413" t="s">
        <v>12635</v>
      </c>
      <c r="F10413" t="s">
        <v>4074</v>
      </c>
      <c r="G10413" t="s">
        <v>399</v>
      </c>
      <c r="H10413">
        <v>2310</v>
      </c>
      <c r="J10413" t="s">
        <v>22634</v>
      </c>
      <c r="K10413" s="132" t="str">
        <f>IFERROR(IFERROR(INDEX(Кат!$O:$O,MATCH($C10413,Кат!$I:$I,0)),INDEX(Торг!$L:$L,MATCH($C10413,Торг!$I:$I,0))),"")</f>
        <v/>
      </c>
      <c r="L10413" s="132" t="str">
        <f>IFERROR(IFERROR(INDEX(Кат!$A:$A,MATCH($C10413,Кат!$I:$I,0)),INDEX(Торг!$A:$A,MATCH($C10413,Торг!$I:$I,0))),"")</f>
        <v/>
      </c>
      <c r="M10413" s="132" t="str">
        <f>IFERROR(IFERROR(INDEX(Кат!$B:$B,MATCH($C10413,Кат!$I:$I,0)),INDEX(Торг!$B:$B,MATCH($C10413,Торг!$I:$I,0))),"")</f>
        <v/>
      </c>
      <c r="N10413" s="132" t="str">
        <f t="shared" si="162"/>
        <v>РЕМКОМ RK04080</v>
      </c>
      <c r="O10413" s="132" t="str">
        <f>IFERROR(IFERROR(INDEX(Кат!$B:$B,MATCH($N10413,Кат!$I:$I,0)),INDEX(Торг!$B:$B,MATCH($N10413,Торг!$I:$I,0))),"")</f>
        <v/>
      </c>
    </row>
    <row r="10414" spans="1:15">
      <c r="A10414" t="s">
        <v>21965</v>
      </c>
      <c r="C10414" s="191" t="s">
        <v>12636</v>
      </c>
      <c r="E10414" t="s">
        <v>12637</v>
      </c>
      <c r="F10414" t="s">
        <v>4074</v>
      </c>
      <c r="G10414" t="s">
        <v>399</v>
      </c>
      <c r="H10414">
        <v>2470</v>
      </c>
      <c r="J10414" t="s">
        <v>22634</v>
      </c>
      <c r="K10414" s="132" t="str">
        <f>IFERROR(IFERROR(INDEX(Кат!$O:$O,MATCH($C10414,Кат!$I:$I,0)),INDEX(Торг!$L:$L,MATCH($C10414,Торг!$I:$I,0))),"")</f>
        <v/>
      </c>
      <c r="L10414" s="132" t="str">
        <f>IFERROR(IFERROR(INDEX(Кат!$A:$A,MATCH($C10414,Кат!$I:$I,0)),INDEX(Торг!$A:$A,MATCH($C10414,Торг!$I:$I,0))),"")</f>
        <v/>
      </c>
      <c r="M10414" s="132" t="str">
        <f>IFERROR(IFERROR(INDEX(Кат!$B:$B,MATCH($C10414,Кат!$I:$I,0)),INDEX(Торг!$B:$B,MATCH($C10414,Торг!$I:$I,0))),"")</f>
        <v/>
      </c>
      <c r="N10414" s="132" t="str">
        <f t="shared" si="162"/>
        <v>РЕМКОМ RK04081</v>
      </c>
      <c r="O10414" s="132" t="str">
        <f>IFERROR(IFERROR(INDEX(Кат!$B:$B,MATCH($N10414,Кат!$I:$I,0)),INDEX(Торг!$B:$B,MATCH($N10414,Торг!$I:$I,0))),"")</f>
        <v/>
      </c>
    </row>
    <row r="10415" spans="1:15">
      <c r="A10415" t="s">
        <v>21966</v>
      </c>
      <c r="C10415" s="191" t="s">
        <v>12638</v>
      </c>
      <c r="E10415" t="s">
        <v>12639</v>
      </c>
      <c r="F10415" t="s">
        <v>4074</v>
      </c>
      <c r="G10415" t="s">
        <v>399</v>
      </c>
      <c r="H10415">
        <v>1740</v>
      </c>
      <c r="J10415" t="s">
        <v>22634</v>
      </c>
      <c r="K10415" s="132" t="str">
        <f>IFERROR(IFERROR(INDEX(Кат!$O:$O,MATCH($C10415,Кат!$I:$I,0)),INDEX(Торг!$L:$L,MATCH($C10415,Торг!$I:$I,0))),"")</f>
        <v/>
      </c>
      <c r="L10415" s="132" t="str">
        <f>IFERROR(IFERROR(INDEX(Кат!$A:$A,MATCH($C10415,Кат!$I:$I,0)),INDEX(Торг!$A:$A,MATCH($C10415,Торг!$I:$I,0))),"")</f>
        <v/>
      </c>
      <c r="M10415" s="132" t="str">
        <f>IFERROR(IFERROR(INDEX(Кат!$B:$B,MATCH($C10415,Кат!$I:$I,0)),INDEX(Торг!$B:$B,MATCH($C10415,Торг!$I:$I,0))),"")</f>
        <v/>
      </c>
      <c r="N10415" s="132" t="str">
        <f t="shared" si="162"/>
        <v>РЕМКОМ RK04075</v>
      </c>
      <c r="O10415" s="132" t="str">
        <f>IFERROR(IFERROR(INDEX(Кат!$B:$B,MATCH($N10415,Кат!$I:$I,0)),INDEX(Торг!$B:$B,MATCH($N10415,Торг!$I:$I,0))),"")</f>
        <v/>
      </c>
    </row>
    <row r="10416" spans="1:15">
      <c r="A10416" t="s">
        <v>21967</v>
      </c>
      <c r="C10416" s="191" t="s">
        <v>13966</v>
      </c>
      <c r="E10416" t="s">
        <v>13967</v>
      </c>
      <c r="F10416" t="s">
        <v>4074</v>
      </c>
      <c r="G10416" t="s">
        <v>399</v>
      </c>
      <c r="H10416">
        <v>300</v>
      </c>
      <c r="J10416" t="s">
        <v>22634</v>
      </c>
      <c r="K10416" s="132" t="str">
        <f>IFERROR(IFERROR(INDEX(Кат!$O:$O,MATCH($C10416,Кат!$I:$I,0)),INDEX(Торг!$L:$L,MATCH($C10416,Торг!$I:$I,0))),"")</f>
        <v/>
      </c>
      <c r="L10416" s="132" t="str">
        <f>IFERROR(IFERROR(INDEX(Кат!$A:$A,MATCH($C10416,Кат!$I:$I,0)),INDEX(Торг!$A:$A,MATCH($C10416,Торг!$I:$I,0))),"")</f>
        <v/>
      </c>
      <c r="M10416" s="132" t="str">
        <f>IFERROR(IFERROR(INDEX(Кат!$B:$B,MATCH($C10416,Кат!$I:$I,0)),INDEX(Торг!$B:$B,MATCH($C10416,Торг!$I:$I,0))),"")</f>
        <v/>
      </c>
      <c r="N10416" s="132" t="str">
        <f t="shared" si="162"/>
        <v>РЕМКОМ RK04094</v>
      </c>
      <c r="O10416" s="132" t="str">
        <f>IFERROR(IFERROR(INDEX(Кат!$B:$B,MATCH($N10416,Кат!$I:$I,0)),INDEX(Торг!$B:$B,MATCH($N10416,Торг!$I:$I,0))),"")</f>
        <v/>
      </c>
    </row>
    <row r="10417" spans="1:15">
      <c r="A10417" t="s">
        <v>21968</v>
      </c>
      <c r="C10417" s="191" t="s">
        <v>12640</v>
      </c>
      <c r="E10417" t="s">
        <v>14235</v>
      </c>
      <c r="F10417" t="s">
        <v>4074</v>
      </c>
      <c r="G10417" t="s">
        <v>399</v>
      </c>
      <c r="H10417">
        <v>240</v>
      </c>
      <c r="J10417" t="s">
        <v>22634</v>
      </c>
      <c r="K10417" s="132" t="str">
        <f>IFERROR(IFERROR(INDEX(Кат!$O:$O,MATCH($C10417,Кат!$I:$I,0)),INDEX(Торг!$L:$L,MATCH($C10417,Торг!$I:$I,0))),"")</f>
        <v/>
      </c>
      <c r="L10417" s="132" t="str">
        <f>IFERROR(IFERROR(INDEX(Кат!$A:$A,MATCH($C10417,Кат!$I:$I,0)),INDEX(Торг!$A:$A,MATCH($C10417,Торг!$I:$I,0))),"")</f>
        <v/>
      </c>
      <c r="M10417" s="132" t="str">
        <f>IFERROR(IFERROR(INDEX(Кат!$B:$B,MATCH($C10417,Кат!$I:$I,0)),INDEX(Торг!$B:$B,MATCH($C10417,Торг!$I:$I,0))),"")</f>
        <v/>
      </c>
      <c r="N10417" s="132" t="str">
        <f t="shared" si="162"/>
        <v>РЕМКОМ RK04027</v>
      </c>
      <c r="O10417" s="132" t="str">
        <f>IFERROR(IFERROR(INDEX(Кат!$B:$B,MATCH($N10417,Кат!$I:$I,0)),INDEX(Торг!$B:$B,MATCH($N10417,Торг!$I:$I,0))),"")</f>
        <v/>
      </c>
    </row>
    <row r="10418" spans="1:15">
      <c r="A10418" t="s">
        <v>21969</v>
      </c>
      <c r="C10418" s="191" t="s">
        <v>12641</v>
      </c>
      <c r="E10418" t="s">
        <v>14236</v>
      </c>
      <c r="F10418" t="s">
        <v>4074</v>
      </c>
      <c r="G10418" t="s">
        <v>399</v>
      </c>
      <c r="H10418">
        <v>370</v>
      </c>
      <c r="J10418" t="s">
        <v>22634</v>
      </c>
      <c r="K10418" s="132" t="str">
        <f>IFERROR(IFERROR(INDEX(Кат!$O:$O,MATCH($C10418,Кат!$I:$I,0)),INDEX(Торг!$L:$L,MATCH($C10418,Торг!$I:$I,0))),"")</f>
        <v/>
      </c>
      <c r="L10418" s="132" t="str">
        <f>IFERROR(IFERROR(INDEX(Кат!$A:$A,MATCH($C10418,Кат!$I:$I,0)),INDEX(Торг!$A:$A,MATCH($C10418,Торг!$I:$I,0))),"")</f>
        <v/>
      </c>
      <c r="M10418" s="132" t="str">
        <f>IFERROR(IFERROR(INDEX(Кат!$B:$B,MATCH($C10418,Кат!$I:$I,0)),INDEX(Торг!$B:$B,MATCH($C10418,Торг!$I:$I,0))),"")</f>
        <v/>
      </c>
      <c r="N10418" s="132" t="str">
        <f t="shared" si="162"/>
        <v>РЕМКОМ RK04056</v>
      </c>
      <c r="O10418" s="132" t="str">
        <f>IFERROR(IFERROR(INDEX(Кат!$B:$B,MATCH($N10418,Кат!$I:$I,0)),INDEX(Торг!$B:$B,MATCH($N10418,Торг!$I:$I,0))),"")</f>
        <v/>
      </c>
    </row>
    <row r="10419" spans="1:15">
      <c r="A10419" t="s">
        <v>21970</v>
      </c>
      <c r="C10419" s="191" t="s">
        <v>27255</v>
      </c>
      <c r="E10419" t="s">
        <v>12642</v>
      </c>
      <c r="F10419" t="s">
        <v>4074</v>
      </c>
      <c r="G10419" t="s">
        <v>399</v>
      </c>
      <c r="H10419">
        <v>410</v>
      </c>
      <c r="J10419" t="s">
        <v>22634</v>
      </c>
      <c r="K10419" s="132" t="str">
        <f>IFERROR(IFERROR(INDEX(Кат!$O:$O,MATCH($C10419,Кат!$I:$I,0)),INDEX(Торг!$L:$L,MATCH($C10419,Торг!$I:$I,0))),"")</f>
        <v/>
      </c>
      <c r="L10419" s="132" t="str">
        <f>IFERROR(IFERROR(INDEX(Кат!$A:$A,MATCH($C10419,Кат!$I:$I,0)),INDEX(Торг!$A:$A,MATCH($C10419,Торг!$I:$I,0))),"")</f>
        <v/>
      </c>
      <c r="M10419" s="132" t="str">
        <f>IFERROR(IFERROR(INDEX(Кат!$B:$B,MATCH($C10419,Кат!$I:$I,0)),INDEX(Торг!$B:$B,MATCH($C10419,Торг!$I:$I,0))),"")</f>
        <v/>
      </c>
      <c r="N10419" s="132" t="str">
        <f t="shared" si="162"/>
        <v>РЕМКОМ RK04093</v>
      </c>
      <c r="O10419" s="132" t="str">
        <f>IFERROR(IFERROR(INDEX(Кат!$B:$B,MATCH($N10419,Кат!$I:$I,0)),INDEX(Торг!$B:$B,MATCH($N10419,Торг!$I:$I,0))),"")</f>
        <v/>
      </c>
    </row>
    <row r="10420" spans="1:15">
      <c r="A10420" t="s">
        <v>27149</v>
      </c>
      <c r="C10420" s="191" t="s">
        <v>27255</v>
      </c>
      <c r="E10420" t="s">
        <v>12642</v>
      </c>
      <c r="F10420" t="s">
        <v>4074</v>
      </c>
      <c r="G10420" t="s">
        <v>399</v>
      </c>
      <c r="H10420">
        <v>410</v>
      </c>
      <c r="J10420" t="s">
        <v>22634</v>
      </c>
      <c r="K10420" s="132" t="str">
        <f>IFERROR(IFERROR(INDEX(Кат!$O:$O,MATCH($C10420,Кат!$I:$I,0)),INDEX(Торг!$L:$L,MATCH($C10420,Торг!$I:$I,0))),"")</f>
        <v/>
      </c>
      <c r="L10420" s="132" t="str">
        <f>IFERROR(IFERROR(INDEX(Кат!$A:$A,MATCH($C10420,Кат!$I:$I,0)),INDEX(Торг!$A:$A,MATCH($C10420,Торг!$I:$I,0))),"")</f>
        <v/>
      </c>
      <c r="M10420" s="132" t="str">
        <f>IFERROR(IFERROR(INDEX(Кат!$B:$B,MATCH($C10420,Кат!$I:$I,0)),INDEX(Торг!$B:$B,MATCH($C10420,Торг!$I:$I,0))),"")</f>
        <v/>
      </c>
      <c r="N10420" s="132" t="str">
        <f t="shared" si="162"/>
        <v>РЕМКОМ RK04093</v>
      </c>
      <c r="O10420" s="132" t="str">
        <f>IFERROR(IFERROR(INDEX(Кат!$B:$B,MATCH($N10420,Кат!$I:$I,0)),INDEX(Торг!$B:$B,MATCH($N10420,Торг!$I:$I,0))),"")</f>
        <v/>
      </c>
    </row>
    <row r="10421" spans="1:15">
      <c r="A10421" t="s">
        <v>21971</v>
      </c>
      <c r="C10421" s="191" t="s">
        <v>12643</v>
      </c>
      <c r="E10421" t="s">
        <v>14237</v>
      </c>
      <c r="F10421" t="s">
        <v>4074</v>
      </c>
      <c r="G10421" t="s">
        <v>399</v>
      </c>
      <c r="H10421">
        <v>240</v>
      </c>
      <c r="J10421" t="s">
        <v>22634</v>
      </c>
      <c r="K10421" s="132" t="str">
        <f>IFERROR(IFERROR(INDEX(Кат!$O:$O,MATCH($C10421,Кат!$I:$I,0)),INDEX(Торг!$L:$L,MATCH($C10421,Торг!$I:$I,0))),"")</f>
        <v/>
      </c>
      <c r="L10421" s="132" t="str">
        <f>IFERROR(IFERROR(INDEX(Кат!$A:$A,MATCH($C10421,Кат!$I:$I,0)),INDEX(Торг!$A:$A,MATCH($C10421,Торг!$I:$I,0))),"")</f>
        <v/>
      </c>
      <c r="M10421" s="132" t="str">
        <f>IFERROR(IFERROR(INDEX(Кат!$B:$B,MATCH($C10421,Кат!$I:$I,0)),INDEX(Торг!$B:$B,MATCH($C10421,Торг!$I:$I,0))),"")</f>
        <v/>
      </c>
      <c r="N10421" s="132" t="str">
        <f t="shared" si="162"/>
        <v>РЕМКОМ RK04026</v>
      </c>
      <c r="O10421" s="132" t="str">
        <f>IFERROR(IFERROR(INDEX(Кат!$B:$B,MATCH($N10421,Кат!$I:$I,0)),INDEX(Торг!$B:$B,MATCH($N10421,Торг!$I:$I,0))),"")</f>
        <v/>
      </c>
    </row>
    <row r="10422" spans="1:15">
      <c r="A10422" t="s">
        <v>21972</v>
      </c>
      <c r="C10422" s="191" t="s">
        <v>12644</v>
      </c>
      <c r="E10422" t="s">
        <v>12645</v>
      </c>
      <c r="F10422" t="s">
        <v>4074</v>
      </c>
      <c r="G10422" t="s">
        <v>399</v>
      </c>
      <c r="H10422">
        <v>2260</v>
      </c>
      <c r="J10422" t="s">
        <v>22634</v>
      </c>
      <c r="K10422" s="132" t="str">
        <f>IFERROR(IFERROR(INDEX(Кат!$O:$O,MATCH($C10422,Кат!$I:$I,0)),INDEX(Торг!$L:$L,MATCH($C10422,Торг!$I:$I,0))),"")</f>
        <v/>
      </c>
      <c r="L10422" s="132" t="str">
        <f>IFERROR(IFERROR(INDEX(Кат!$A:$A,MATCH($C10422,Кат!$I:$I,0)),INDEX(Торг!$A:$A,MATCH($C10422,Торг!$I:$I,0))),"")</f>
        <v/>
      </c>
      <c r="M10422" s="132" t="str">
        <f>IFERROR(IFERROR(INDEX(Кат!$B:$B,MATCH($C10422,Кат!$I:$I,0)),INDEX(Торг!$B:$B,MATCH($C10422,Торг!$I:$I,0))),"")</f>
        <v/>
      </c>
      <c r="N10422" s="132" t="str">
        <f t="shared" si="162"/>
        <v>РЕМКОМ RK04048</v>
      </c>
      <c r="O10422" s="132" t="str">
        <f>IFERROR(IFERROR(INDEX(Кат!$B:$B,MATCH($N10422,Кат!$I:$I,0)),INDEX(Торг!$B:$B,MATCH($N10422,Торг!$I:$I,0))),"")</f>
        <v/>
      </c>
    </row>
    <row r="10423" spans="1:15">
      <c r="A10423" t="s">
        <v>24841</v>
      </c>
      <c r="C10423" s="191"/>
      <c r="E10423" t="s">
        <v>4099</v>
      </c>
      <c r="J10423" t="s">
        <v>22634</v>
      </c>
      <c r="K10423" s="132" t="str">
        <f>IFERROR(IFERROR(INDEX(Кат!$O:$O,MATCH($C10423,Кат!$I:$I,0)),INDEX(Торг!$L:$L,MATCH($C10423,Торг!$I:$I,0))),"")</f>
        <v/>
      </c>
      <c r="L10423" s="132" t="str">
        <f>IFERROR(IFERROR(INDEX(Кат!$A:$A,MATCH($C10423,Кат!$I:$I,0)),INDEX(Торг!$A:$A,MATCH($C10423,Торг!$I:$I,0))),"")</f>
        <v/>
      </c>
      <c r="M10423" s="132" t="str">
        <f>IFERROR(IFERROR(INDEX(Кат!$B:$B,MATCH($C10423,Кат!$I:$I,0)),INDEX(Торг!$B:$B,MATCH($C10423,Торг!$I:$I,0))),"")</f>
        <v/>
      </c>
      <c r="N10423" s="132" t="str">
        <f t="shared" si="162"/>
        <v xml:space="preserve"> </v>
      </c>
      <c r="O10423" s="132" t="str">
        <f>IFERROR(IFERROR(INDEX(Кат!$B:$B,MATCH($N10423,Кат!$I:$I,0)),INDEX(Торг!$B:$B,MATCH($N10423,Торг!$I:$I,0))),"")</f>
        <v/>
      </c>
    </row>
    <row r="10424" spans="1:15">
      <c r="A10424" t="s">
        <v>21973</v>
      </c>
      <c r="C10424" s="191">
        <v>1712106</v>
      </c>
      <c r="E10424" t="s">
        <v>30095</v>
      </c>
      <c r="F10424" t="s">
        <v>4099</v>
      </c>
      <c r="G10424" t="s">
        <v>399</v>
      </c>
      <c r="H10424">
        <v>5700</v>
      </c>
      <c r="J10424" t="s">
        <v>22634</v>
      </c>
      <c r="K10424" s="132" t="str">
        <f>IFERROR(IFERROR(INDEX(Кат!$O:$O,MATCH($C10424,Кат!$I:$I,0)),INDEX(Торг!$L:$L,MATCH($C10424,Торг!$I:$I,0))),"")</f>
        <v/>
      </c>
      <c r="L10424" s="132" t="str">
        <f>IFERROR(IFERROR(INDEX(Кат!$A:$A,MATCH($C10424,Кат!$I:$I,0)),INDEX(Торг!$A:$A,MATCH($C10424,Торг!$I:$I,0))),"")</f>
        <v/>
      </c>
      <c r="M10424" s="132" t="str">
        <f>IFERROR(IFERROR(INDEX(Кат!$B:$B,MATCH($C10424,Кат!$I:$I,0)),INDEX(Торг!$B:$B,MATCH($C10424,Торг!$I:$I,0))),"")</f>
        <v/>
      </c>
      <c r="N10424" s="132" t="str">
        <f t="shared" si="162"/>
        <v>РОСДЕТАЛЬ 1712106</v>
      </c>
      <c r="O10424" s="132" t="str">
        <f>IFERROR(IFERROR(INDEX(Кат!$B:$B,MATCH($N10424,Кат!$I:$I,0)),INDEX(Торг!$B:$B,MATCH($N10424,Торг!$I:$I,0))),"")</f>
        <v/>
      </c>
    </row>
    <row r="10425" spans="1:15">
      <c r="A10425" t="s">
        <v>21974</v>
      </c>
      <c r="C10425" s="191" t="s">
        <v>14540</v>
      </c>
      <c r="E10425" t="s">
        <v>14541</v>
      </c>
      <c r="F10425" t="s">
        <v>4099</v>
      </c>
      <c r="G10425" t="s">
        <v>399</v>
      </c>
      <c r="H10425">
        <v>4180</v>
      </c>
      <c r="J10425" t="s">
        <v>22634</v>
      </c>
      <c r="K10425" s="132" t="str">
        <f>IFERROR(IFERROR(INDEX(Кат!$O:$O,MATCH($C10425,Кат!$I:$I,0)),INDEX(Торг!$L:$L,MATCH($C10425,Торг!$I:$I,0))),"")</f>
        <v/>
      </c>
      <c r="L10425" s="132" t="str">
        <f>IFERROR(IFERROR(INDEX(Кат!$A:$A,MATCH($C10425,Кат!$I:$I,0)),INDEX(Торг!$A:$A,MATCH($C10425,Торг!$I:$I,0))),"")</f>
        <v/>
      </c>
      <c r="M10425" s="132" t="str">
        <f>IFERROR(IFERROR(INDEX(Кат!$B:$B,MATCH($C10425,Кат!$I:$I,0)),INDEX(Торг!$B:$B,MATCH($C10425,Торг!$I:$I,0))),"")</f>
        <v/>
      </c>
      <c r="N10425" s="132" t="str">
        <f t="shared" si="162"/>
        <v>РОСДЕТАЛЬ Г221.А3701</v>
      </c>
      <c r="O10425" s="132" t="str">
        <f>IFERROR(IFERROR(INDEX(Кат!$B:$B,MATCH($N10425,Кат!$I:$I,0)),INDEX(Торг!$B:$B,MATCH($N10425,Торг!$I:$I,0))),"")</f>
        <v/>
      </c>
    </row>
    <row r="10426" spans="1:15">
      <c r="A10426" t="s">
        <v>21975</v>
      </c>
      <c r="C10426" s="191" t="s">
        <v>12646</v>
      </c>
      <c r="E10426" t="s">
        <v>12647</v>
      </c>
      <c r="F10426" t="s">
        <v>4099</v>
      </c>
      <c r="G10426" t="s">
        <v>399</v>
      </c>
      <c r="H10426">
        <v>4400</v>
      </c>
      <c r="J10426" t="s">
        <v>22634</v>
      </c>
      <c r="K10426" s="132" t="str">
        <f>IFERROR(IFERROR(INDEX(Кат!$O:$O,MATCH($C10426,Кат!$I:$I,0)),INDEX(Торг!$L:$L,MATCH($C10426,Торг!$I:$I,0))),"")</f>
        <v/>
      </c>
      <c r="L10426" s="132" t="str">
        <f>IFERROR(IFERROR(INDEX(Кат!$A:$A,MATCH($C10426,Кат!$I:$I,0)),INDEX(Торг!$A:$A,MATCH($C10426,Торг!$I:$I,0))),"")</f>
        <v/>
      </c>
      <c r="M10426" s="132" t="str">
        <f>IFERROR(IFERROR(INDEX(Кат!$B:$B,MATCH($C10426,Кат!$I:$I,0)),INDEX(Торг!$B:$B,MATCH($C10426,Торг!$I:$I,0))),"")</f>
        <v/>
      </c>
      <c r="N10426" s="132" t="str">
        <f t="shared" si="162"/>
        <v>РОСДЕТАЛЬ 372.3701-03</v>
      </c>
      <c r="O10426" s="132" t="str">
        <f>IFERROR(IFERROR(INDEX(Кат!$B:$B,MATCH($N10426,Кат!$I:$I,0)),INDEX(Торг!$B:$B,MATCH($N10426,Торг!$I:$I,0))),"")</f>
        <v/>
      </c>
    </row>
    <row r="10427" spans="1:15">
      <c r="A10427" t="s">
        <v>21976</v>
      </c>
      <c r="C10427" s="191">
        <v>1712105</v>
      </c>
      <c r="E10427" t="s">
        <v>12648</v>
      </c>
      <c r="F10427" t="s">
        <v>4099</v>
      </c>
      <c r="G10427" t="s">
        <v>399</v>
      </c>
      <c r="H10427">
        <v>5100</v>
      </c>
      <c r="J10427" t="s">
        <v>22634</v>
      </c>
      <c r="K10427" s="132" t="str">
        <f>IFERROR(IFERROR(INDEX(Кат!$O:$O,MATCH($C10427,Кат!$I:$I,0)),INDEX(Торг!$L:$L,MATCH($C10427,Торг!$I:$I,0))),"")</f>
        <v/>
      </c>
      <c r="L10427" s="132" t="str">
        <f>IFERROR(IFERROR(INDEX(Кат!$A:$A,MATCH($C10427,Кат!$I:$I,0)),INDEX(Торг!$A:$A,MATCH($C10427,Торг!$I:$I,0))),"")</f>
        <v/>
      </c>
      <c r="M10427" s="132" t="str">
        <f>IFERROR(IFERROR(INDEX(Кат!$B:$B,MATCH($C10427,Кат!$I:$I,0)),INDEX(Торг!$B:$B,MATCH($C10427,Торг!$I:$I,0))),"")</f>
        <v/>
      </c>
      <c r="N10427" s="132" t="str">
        <f t="shared" si="162"/>
        <v>РОСДЕТАЛЬ 1712105</v>
      </c>
      <c r="O10427" s="132" t="str">
        <f>IFERROR(IFERROR(INDEX(Кат!$B:$B,MATCH($N10427,Кат!$I:$I,0)),INDEX(Торг!$B:$B,MATCH($N10427,Торг!$I:$I,0))),"")</f>
        <v/>
      </c>
    </row>
    <row r="10428" spans="1:15">
      <c r="A10428" t="s">
        <v>21977</v>
      </c>
      <c r="C10428" s="191" t="s">
        <v>4100</v>
      </c>
      <c r="E10428" t="s">
        <v>4101</v>
      </c>
      <c r="F10428" t="s">
        <v>4099</v>
      </c>
      <c r="G10428" t="s">
        <v>399</v>
      </c>
      <c r="H10428">
        <v>5200</v>
      </c>
      <c r="J10428" t="s">
        <v>22634</v>
      </c>
      <c r="K10428" s="132" t="str">
        <f>IFERROR(IFERROR(INDEX(Кат!$O:$O,MATCH($C10428,Кат!$I:$I,0)),INDEX(Торг!$L:$L,MATCH($C10428,Торг!$I:$I,0))),"")</f>
        <v/>
      </c>
      <c r="L10428" s="132" t="str">
        <f>IFERROR(IFERROR(INDEX(Кат!$A:$A,MATCH($C10428,Кат!$I:$I,0)),INDEX(Торг!$A:$A,MATCH($C10428,Торг!$I:$I,0))),"")</f>
        <v/>
      </c>
      <c r="M10428" s="132" t="str">
        <f>IFERROR(IFERROR(INDEX(Кат!$B:$B,MATCH($C10428,Кат!$I:$I,0)),INDEX(Торг!$B:$B,MATCH($C10428,Торг!$I:$I,0))),"")</f>
        <v/>
      </c>
      <c r="N10428" s="132" t="str">
        <f t="shared" si="162"/>
        <v>РОСДЕТАЛЬ 3753.3771-163</v>
      </c>
      <c r="O10428" s="132" t="str">
        <f>IFERROR(IFERROR(INDEX(Кат!$B:$B,MATCH($N10428,Кат!$I:$I,0)),INDEX(Торг!$B:$B,MATCH($N10428,Торг!$I:$I,0))),"")</f>
        <v/>
      </c>
    </row>
    <row r="10429" spans="1:15">
      <c r="A10429" t="s">
        <v>21978</v>
      </c>
      <c r="C10429" s="191" t="s">
        <v>12649</v>
      </c>
      <c r="E10429" t="s">
        <v>33209</v>
      </c>
      <c r="F10429" t="s">
        <v>4099</v>
      </c>
      <c r="G10429" t="s">
        <v>399</v>
      </c>
      <c r="H10429">
        <v>5250</v>
      </c>
      <c r="J10429" t="s">
        <v>22634</v>
      </c>
      <c r="K10429" s="132" t="str">
        <f>IFERROR(IFERROR(INDEX(Кат!$O:$O,MATCH($C10429,Кат!$I:$I,0)),INDEX(Торг!$L:$L,MATCH($C10429,Торг!$I:$I,0))),"")</f>
        <v/>
      </c>
      <c r="L10429" s="132" t="str">
        <f>IFERROR(IFERROR(INDEX(Кат!$A:$A,MATCH($C10429,Кат!$I:$I,0)),INDEX(Торг!$A:$A,MATCH($C10429,Торг!$I:$I,0))),"")</f>
        <v/>
      </c>
      <c r="M10429" s="132" t="str">
        <f>IFERROR(IFERROR(INDEX(Кат!$B:$B,MATCH($C10429,Кат!$I:$I,0)),INDEX(Торг!$B:$B,MATCH($C10429,Торг!$I:$I,0))),"")</f>
        <v/>
      </c>
      <c r="N10429" s="132" t="str">
        <f t="shared" si="162"/>
        <v>РОСДЕТАЛЬ 3727.3771-187</v>
      </c>
      <c r="O10429" s="132" t="str">
        <f>IFERROR(IFERROR(INDEX(Кат!$B:$B,MATCH($N10429,Кат!$I:$I,0)),INDEX(Торг!$B:$B,MATCH($N10429,Торг!$I:$I,0))),"")</f>
        <v/>
      </c>
    </row>
    <row r="10430" spans="1:15">
      <c r="A10430" t="s">
        <v>21979</v>
      </c>
      <c r="C10430" s="191" t="s">
        <v>14542</v>
      </c>
      <c r="E10430" t="s">
        <v>14543</v>
      </c>
      <c r="F10430" t="s">
        <v>4099</v>
      </c>
      <c r="G10430" t="s">
        <v>399</v>
      </c>
      <c r="H10430">
        <v>3800</v>
      </c>
      <c r="J10430" t="s">
        <v>22634</v>
      </c>
      <c r="K10430" s="132" t="str">
        <f>IFERROR(IFERROR(INDEX(Кат!$O:$O,MATCH($C10430,Кат!$I:$I,0)),INDEX(Торг!$L:$L,MATCH($C10430,Торг!$I:$I,0))),"")</f>
        <v/>
      </c>
      <c r="L10430" s="132" t="str">
        <f>IFERROR(IFERROR(INDEX(Кат!$A:$A,MATCH($C10430,Кат!$I:$I,0)),INDEX(Торг!$A:$A,MATCH($C10430,Торг!$I:$I,0))),"")</f>
        <v/>
      </c>
      <c r="M10430" s="132" t="str">
        <f>IFERROR(IFERROR(INDEX(Кат!$B:$B,MATCH($C10430,Кат!$I:$I,0)),INDEX(Торг!$B:$B,MATCH($C10430,Торг!$I:$I,0))),"")</f>
        <v/>
      </c>
      <c r="N10430" s="132" t="str">
        <f t="shared" si="162"/>
        <v>РОСДЕТАЛЬ 9211.3708</v>
      </c>
      <c r="O10430" s="132" t="str">
        <f>IFERROR(IFERROR(INDEX(Кат!$B:$B,MATCH($N10430,Кат!$I:$I,0)),INDEX(Торг!$B:$B,MATCH($N10430,Торг!$I:$I,0))),"")</f>
        <v/>
      </c>
    </row>
    <row r="10431" spans="1:15">
      <c r="A10431" t="s">
        <v>21980</v>
      </c>
      <c r="C10431" s="191">
        <v>1802102</v>
      </c>
      <c r="E10431" t="s">
        <v>12650</v>
      </c>
      <c r="F10431" t="s">
        <v>4099</v>
      </c>
      <c r="G10431" t="s">
        <v>399</v>
      </c>
      <c r="H10431">
        <v>3000</v>
      </c>
      <c r="J10431" t="s">
        <v>22634</v>
      </c>
      <c r="K10431" s="132" t="str">
        <f>IFERROR(IFERROR(INDEX(Кат!$O:$O,MATCH($C10431,Кат!$I:$I,0)),INDEX(Торг!$L:$L,MATCH($C10431,Торг!$I:$I,0))),"")</f>
        <v/>
      </c>
      <c r="L10431" s="132" t="str">
        <f>IFERROR(IFERROR(INDEX(Кат!$A:$A,MATCH($C10431,Кат!$I:$I,0)),INDEX(Торг!$A:$A,MATCH($C10431,Торг!$I:$I,0))),"")</f>
        <v/>
      </c>
      <c r="M10431" s="132" t="str">
        <f>IFERROR(IFERROR(INDEX(Кат!$B:$B,MATCH($C10431,Кат!$I:$I,0)),INDEX(Торг!$B:$B,MATCH($C10431,Торг!$I:$I,0))),"")</f>
        <v/>
      </c>
      <c r="N10431" s="132" t="str">
        <f t="shared" si="162"/>
        <v>РОСДЕТАЛЬ 1802102</v>
      </c>
      <c r="O10431" s="132" t="str">
        <f>IFERROR(IFERROR(INDEX(Кат!$B:$B,MATCH($N10431,Кат!$I:$I,0)),INDEX(Торг!$B:$B,MATCH($N10431,Торг!$I:$I,0))),"")</f>
        <v/>
      </c>
    </row>
    <row r="10432" spans="1:15">
      <c r="A10432" t="s">
        <v>21981</v>
      </c>
      <c r="C10432" s="191" t="s">
        <v>12651</v>
      </c>
      <c r="E10432" t="s">
        <v>12652</v>
      </c>
      <c r="F10432" t="s">
        <v>4099</v>
      </c>
      <c r="G10432" t="s">
        <v>399</v>
      </c>
      <c r="H10432">
        <v>3700</v>
      </c>
      <c r="J10432" t="s">
        <v>22634</v>
      </c>
      <c r="K10432" s="132" t="str">
        <f>IFERROR(IFERROR(INDEX(Кат!$O:$O,MATCH($C10432,Кат!$I:$I,0)),INDEX(Торг!$L:$L,MATCH($C10432,Торг!$I:$I,0))),"")</f>
        <v/>
      </c>
      <c r="L10432" s="132" t="str">
        <f>IFERROR(IFERROR(INDEX(Кат!$A:$A,MATCH($C10432,Кат!$I:$I,0)),INDEX(Торг!$A:$A,MATCH($C10432,Торг!$I:$I,0))),"")</f>
        <v/>
      </c>
      <c r="M10432" s="132" t="str">
        <f>IFERROR(IFERROR(INDEX(Кат!$B:$B,MATCH($C10432,Кат!$I:$I,0)),INDEX(Торг!$B:$B,MATCH($C10432,Торг!$I:$I,0))),"")</f>
        <v/>
      </c>
      <c r="N10432" s="132" t="str">
        <f t="shared" si="162"/>
        <v>РОСДЕТАЛЬ 0921.3708</v>
      </c>
      <c r="O10432" s="132" t="str">
        <f>IFERROR(IFERROR(INDEX(Кат!$B:$B,MATCH($N10432,Кат!$I:$I,0)),INDEX(Торг!$B:$B,MATCH($N10432,Торг!$I:$I,0))),"")</f>
        <v/>
      </c>
    </row>
    <row r="10433" spans="1:15">
      <c r="A10433" t="s">
        <v>21982</v>
      </c>
      <c r="C10433" s="191" t="s">
        <v>12653</v>
      </c>
      <c r="E10433" t="s">
        <v>12654</v>
      </c>
      <c r="F10433" t="s">
        <v>4099</v>
      </c>
      <c r="G10433" t="s">
        <v>399</v>
      </c>
      <c r="H10433">
        <v>3700</v>
      </c>
      <c r="J10433" t="s">
        <v>22634</v>
      </c>
      <c r="K10433" s="132" t="str">
        <f>IFERROR(IFERROR(INDEX(Кат!$O:$O,MATCH($C10433,Кат!$I:$I,0)),INDEX(Торг!$L:$L,MATCH($C10433,Торг!$I:$I,0))),"")</f>
        <v/>
      </c>
      <c r="L10433" s="132" t="str">
        <f>IFERROR(IFERROR(INDEX(Кат!$A:$A,MATCH($C10433,Кат!$I:$I,0)),INDEX(Торг!$A:$A,MATCH($C10433,Торг!$I:$I,0))),"")</f>
        <v/>
      </c>
      <c r="M10433" s="132" t="str">
        <f>IFERROR(IFERROR(INDEX(Кат!$B:$B,MATCH($C10433,Кат!$I:$I,0)),INDEX(Торг!$B:$B,MATCH($C10433,Торг!$I:$I,0))),"")</f>
        <v/>
      </c>
      <c r="N10433" s="132" t="str">
        <f t="shared" si="162"/>
        <v>РОСДЕТАЛЬ 092.3708</v>
      </c>
      <c r="O10433" s="132" t="str">
        <f>IFERROR(IFERROR(INDEX(Кат!$B:$B,MATCH($N10433,Кат!$I:$I,0)),INDEX(Торг!$B:$B,MATCH($N10433,Торг!$I:$I,0))),"")</f>
        <v/>
      </c>
    </row>
    <row r="10434" spans="1:15">
      <c r="A10434" t="s">
        <v>24842</v>
      </c>
      <c r="C10434" s="191"/>
      <c r="E10434" t="s">
        <v>24843</v>
      </c>
      <c r="J10434" t="s">
        <v>22634</v>
      </c>
      <c r="K10434" s="132" t="str">
        <f>IFERROR(IFERROR(INDEX(Кат!$O:$O,MATCH($C10434,Кат!$I:$I,0)),INDEX(Торг!$L:$L,MATCH($C10434,Торг!$I:$I,0))),"")</f>
        <v/>
      </c>
      <c r="L10434" s="132" t="str">
        <f>IFERROR(IFERROR(INDEX(Кат!$A:$A,MATCH($C10434,Кат!$I:$I,0)),INDEX(Торг!$A:$A,MATCH($C10434,Торг!$I:$I,0))),"")</f>
        <v/>
      </c>
      <c r="M10434" s="132" t="str">
        <f>IFERROR(IFERROR(INDEX(Кат!$B:$B,MATCH($C10434,Кат!$I:$I,0)),INDEX(Торг!$B:$B,MATCH($C10434,Торг!$I:$I,0))),"")</f>
        <v/>
      </c>
      <c r="N10434" s="132" t="str">
        <f t="shared" si="162"/>
        <v xml:space="preserve"> </v>
      </c>
      <c r="O10434" s="132" t="str">
        <f>IFERROR(IFERROR(INDEX(Кат!$B:$B,MATCH($N10434,Кат!$I:$I,0)),INDEX(Торг!$B:$B,MATCH($N10434,Торг!$I:$I,0))),"")</f>
        <v/>
      </c>
    </row>
    <row r="10435" spans="1:15">
      <c r="A10435" t="s">
        <v>21983</v>
      </c>
      <c r="C10435" s="191" t="s">
        <v>4102</v>
      </c>
      <c r="E10435" t="s">
        <v>4103</v>
      </c>
      <c r="F10435" t="s">
        <v>4104</v>
      </c>
      <c r="G10435" t="s">
        <v>375</v>
      </c>
      <c r="H10435">
        <v>300</v>
      </c>
      <c r="J10435" t="s">
        <v>22634</v>
      </c>
      <c r="K10435" s="132" t="str">
        <f>IFERROR(IFERROR(INDEX(Кат!$O:$O,MATCH($C10435,Кат!$I:$I,0)),INDEX(Торг!$L:$L,MATCH($C10435,Торг!$I:$I,0))),"")</f>
        <v/>
      </c>
      <c r="L10435" s="132" t="str">
        <f>IFERROR(IFERROR(INDEX(Кат!$A:$A,MATCH($C10435,Кат!$I:$I,0)),INDEX(Торг!$A:$A,MATCH($C10435,Торг!$I:$I,0))),"")</f>
        <v/>
      </c>
      <c r="M10435" s="132" t="str">
        <f>IFERROR(IFERROR(INDEX(Кат!$B:$B,MATCH($C10435,Кат!$I:$I,0)),INDEX(Торг!$B:$B,MATCH($C10435,Торг!$I:$I,0))),"")</f>
        <v/>
      </c>
      <c r="N10435" s="132" t="str">
        <f t="shared" si="162"/>
        <v>РОСЗАПЧАСТЬ RZ733.001</v>
      </c>
      <c r="O10435" s="132" t="str">
        <f>IFERROR(IFERROR(INDEX(Кат!$B:$B,MATCH($N10435,Кат!$I:$I,0)),INDEX(Торг!$B:$B,MATCH($N10435,Торг!$I:$I,0))),"")</f>
        <v/>
      </c>
    </row>
    <row r="10436" spans="1:15">
      <c r="A10436" t="s">
        <v>21984</v>
      </c>
      <c r="C10436" s="191" t="s">
        <v>4105</v>
      </c>
      <c r="E10436" t="s">
        <v>4106</v>
      </c>
      <c r="F10436" t="s">
        <v>4104</v>
      </c>
      <c r="G10436" t="s">
        <v>375</v>
      </c>
      <c r="H10436">
        <v>320</v>
      </c>
      <c r="J10436" t="s">
        <v>22634</v>
      </c>
      <c r="K10436" s="132" t="str">
        <f>IFERROR(IFERROR(INDEX(Кат!$O:$O,MATCH($C10436,Кат!$I:$I,0)),INDEX(Торг!$L:$L,MATCH($C10436,Торг!$I:$I,0))),"")</f>
        <v/>
      </c>
      <c r="L10436" s="132" t="str">
        <f>IFERROR(IFERROR(INDEX(Кат!$A:$A,MATCH($C10436,Кат!$I:$I,0)),INDEX(Торг!$A:$A,MATCH($C10436,Торг!$I:$I,0))),"")</f>
        <v/>
      </c>
      <c r="M10436" s="132" t="str">
        <f>IFERROR(IFERROR(INDEX(Кат!$B:$B,MATCH($C10436,Кат!$I:$I,0)),INDEX(Торг!$B:$B,MATCH($C10436,Торг!$I:$I,0))),"")</f>
        <v/>
      </c>
      <c r="N10436" s="132" t="str">
        <f t="shared" si="162"/>
        <v>РОСЗАПЧАСТЬ RZ7330.02</v>
      </c>
      <c r="O10436" s="132" t="str">
        <f>IFERROR(IFERROR(INDEX(Кат!$B:$B,MATCH($N10436,Кат!$I:$I,0)),INDEX(Торг!$B:$B,MATCH($N10436,Торг!$I:$I,0))),"")</f>
        <v/>
      </c>
    </row>
    <row r="10437" spans="1:15">
      <c r="A10437" t="s">
        <v>21985</v>
      </c>
      <c r="C10437" s="191" t="s">
        <v>4107</v>
      </c>
      <c r="E10437" t="s">
        <v>4108</v>
      </c>
      <c r="F10437" t="s">
        <v>4104</v>
      </c>
      <c r="G10437" t="s">
        <v>375</v>
      </c>
      <c r="H10437">
        <v>350</v>
      </c>
      <c r="J10437" t="s">
        <v>22634</v>
      </c>
      <c r="K10437" s="132" t="str">
        <f>IFERROR(IFERROR(INDEX(Кат!$O:$O,MATCH($C10437,Кат!$I:$I,0)),INDEX(Торг!$L:$L,MATCH($C10437,Торг!$I:$I,0))),"")</f>
        <v/>
      </c>
      <c r="L10437" s="132" t="str">
        <f>IFERROR(IFERROR(INDEX(Кат!$A:$A,MATCH($C10437,Кат!$I:$I,0)),INDEX(Торг!$A:$A,MATCH($C10437,Торг!$I:$I,0))),"")</f>
        <v/>
      </c>
      <c r="M10437" s="132" t="str">
        <f>IFERROR(IFERROR(INDEX(Кат!$B:$B,MATCH($C10437,Кат!$I:$I,0)),INDEX(Торг!$B:$B,MATCH($C10437,Торг!$I:$I,0))),"")</f>
        <v/>
      </c>
      <c r="N10437" s="132" t="str">
        <f t="shared" si="162"/>
        <v>РОСЗАПЧАСТЬ RZ733.005</v>
      </c>
      <c r="O10437" s="132" t="str">
        <f>IFERROR(IFERROR(INDEX(Кат!$B:$B,MATCH($N10437,Кат!$I:$I,0)),INDEX(Торг!$B:$B,MATCH($N10437,Торг!$I:$I,0))),"")</f>
        <v/>
      </c>
    </row>
    <row r="10438" spans="1:15">
      <c r="A10438" t="s">
        <v>21986</v>
      </c>
      <c r="C10438" s="191" t="s">
        <v>12655</v>
      </c>
      <c r="E10438" t="s">
        <v>12656</v>
      </c>
      <c r="F10438" t="s">
        <v>4104</v>
      </c>
      <c r="G10438" t="s">
        <v>375</v>
      </c>
      <c r="H10438">
        <v>480</v>
      </c>
      <c r="J10438" t="s">
        <v>22634</v>
      </c>
      <c r="K10438" s="132" t="str">
        <f>IFERROR(IFERROR(INDEX(Кат!$O:$O,MATCH($C10438,Кат!$I:$I,0)),INDEX(Торг!$L:$L,MATCH($C10438,Торг!$I:$I,0))),"")</f>
        <v/>
      </c>
      <c r="L10438" s="132" t="str">
        <f>IFERROR(IFERROR(INDEX(Кат!$A:$A,MATCH($C10438,Кат!$I:$I,0)),INDEX(Торг!$A:$A,MATCH($C10438,Торг!$I:$I,0))),"")</f>
        <v/>
      </c>
      <c r="M10438" s="132" t="str">
        <f>IFERROR(IFERROR(INDEX(Кат!$B:$B,MATCH($C10438,Кат!$I:$I,0)),INDEX(Торг!$B:$B,MATCH($C10438,Торг!$I:$I,0))),"")</f>
        <v/>
      </c>
      <c r="N10438" s="132" t="str">
        <f t="shared" si="162"/>
        <v>РОСЗАПЧАСТЬ RZ81</v>
      </c>
      <c r="O10438" s="132" t="str">
        <f>IFERROR(IFERROR(INDEX(Кат!$B:$B,MATCH($N10438,Кат!$I:$I,0)),INDEX(Торг!$B:$B,MATCH($N10438,Торг!$I:$I,0))),"")</f>
        <v/>
      </c>
    </row>
    <row r="10439" spans="1:15">
      <c r="A10439" t="s">
        <v>24844</v>
      </c>
      <c r="C10439" s="191"/>
      <c r="E10439" t="s">
        <v>12657</v>
      </c>
      <c r="J10439" t="s">
        <v>22634</v>
      </c>
      <c r="K10439" s="132" t="str">
        <f>IFERROR(IFERROR(INDEX(Кат!$O:$O,MATCH($C10439,Кат!$I:$I,0)),INDEX(Торг!$L:$L,MATCH($C10439,Торг!$I:$I,0))),"")</f>
        <v/>
      </c>
      <c r="L10439" s="132" t="str">
        <f>IFERROR(IFERROR(INDEX(Кат!$A:$A,MATCH($C10439,Кат!$I:$I,0)),INDEX(Торг!$A:$A,MATCH($C10439,Торг!$I:$I,0))),"")</f>
        <v/>
      </c>
      <c r="M10439" s="132" t="str">
        <f>IFERROR(IFERROR(INDEX(Кат!$B:$B,MATCH($C10439,Кат!$I:$I,0)),INDEX(Торг!$B:$B,MATCH($C10439,Торг!$I:$I,0))),"")</f>
        <v/>
      </c>
      <c r="N10439" s="132" t="str">
        <f t="shared" si="162"/>
        <v xml:space="preserve"> </v>
      </c>
      <c r="O10439" s="132" t="str">
        <f>IFERROR(IFERROR(INDEX(Кат!$B:$B,MATCH($N10439,Кат!$I:$I,0)),INDEX(Торг!$B:$B,MATCH($N10439,Торг!$I:$I,0))),"")</f>
        <v/>
      </c>
    </row>
    <row r="10440" spans="1:15">
      <c r="A10440" t="s">
        <v>21987</v>
      </c>
      <c r="C10440" s="191" t="s">
        <v>12658</v>
      </c>
      <c r="E10440" t="s">
        <v>12659</v>
      </c>
      <c r="F10440" t="s">
        <v>12657</v>
      </c>
      <c r="G10440" t="s">
        <v>399</v>
      </c>
      <c r="H10440">
        <v>750</v>
      </c>
      <c r="J10440" t="s">
        <v>22634</v>
      </c>
      <c r="K10440" s="132" t="str">
        <f>IFERROR(IFERROR(INDEX(Кат!$O:$O,MATCH($C10440,Кат!$I:$I,0)),INDEX(Торг!$L:$L,MATCH($C10440,Торг!$I:$I,0))),"")</f>
        <v/>
      </c>
      <c r="L10440" s="132" t="str">
        <f>IFERROR(IFERROR(INDEX(Кат!$A:$A,MATCH($C10440,Кат!$I:$I,0)),INDEX(Торг!$A:$A,MATCH($C10440,Торг!$I:$I,0))),"")</f>
        <v/>
      </c>
      <c r="M10440" s="132" t="str">
        <f>IFERROR(IFERROR(INDEX(Кат!$B:$B,MATCH($C10440,Кат!$I:$I,0)),INDEX(Торг!$B:$B,MATCH($C10440,Торг!$I:$I,0))),"")</f>
        <v/>
      </c>
      <c r="N10440" s="132" t="str">
        <f t="shared" ref="N10440:N10503" si="163">_xlfn.CONCAT(F10440," ",C10440)</f>
        <v>РУЛЕВЫЕ СИСТЕМЫ 2110-3407180-10</v>
      </c>
      <c r="O10440" s="132" t="str">
        <f>IFERROR(IFERROR(INDEX(Кат!$B:$B,MATCH($N10440,Кат!$I:$I,0)),INDEX(Торг!$B:$B,MATCH($N10440,Торг!$I:$I,0))),"")</f>
        <v/>
      </c>
    </row>
    <row r="10441" spans="1:15">
      <c r="A10441" t="s">
        <v>24845</v>
      </c>
      <c r="C10441" s="191"/>
      <c r="E10441" t="s">
        <v>24846</v>
      </c>
      <c r="J10441" t="s">
        <v>22634</v>
      </c>
      <c r="K10441" s="132" t="str">
        <f>IFERROR(IFERROR(INDEX(Кат!$O:$O,MATCH($C10441,Кат!$I:$I,0)),INDEX(Торг!$L:$L,MATCH($C10441,Торг!$I:$I,0))),"")</f>
        <v/>
      </c>
      <c r="L10441" s="132" t="str">
        <f>IFERROR(IFERROR(INDEX(Кат!$A:$A,MATCH($C10441,Кат!$I:$I,0)),INDEX(Торг!$A:$A,MATCH($C10441,Торг!$I:$I,0))),"")</f>
        <v/>
      </c>
      <c r="M10441" s="132" t="str">
        <f>IFERROR(IFERROR(INDEX(Кат!$B:$B,MATCH($C10441,Кат!$I:$I,0)),INDEX(Торг!$B:$B,MATCH($C10441,Торг!$I:$I,0))),"")</f>
        <v/>
      </c>
      <c r="N10441" s="132" t="str">
        <f t="shared" si="163"/>
        <v xml:space="preserve"> </v>
      </c>
      <c r="O10441" s="132" t="str">
        <f>IFERROR(IFERROR(INDEX(Кат!$B:$B,MATCH($N10441,Кат!$I:$I,0)),INDEX(Торг!$B:$B,MATCH($N10441,Торг!$I:$I,0))),"")</f>
        <v/>
      </c>
    </row>
    <row r="10442" spans="1:15">
      <c r="A10442" t="s">
        <v>21988</v>
      </c>
      <c r="C10442" s="191" t="s">
        <v>30180</v>
      </c>
      <c r="E10442" t="s">
        <v>4110</v>
      </c>
      <c r="F10442" t="s">
        <v>4111</v>
      </c>
      <c r="G10442" t="s">
        <v>399</v>
      </c>
      <c r="H10442">
        <v>570</v>
      </c>
      <c r="J10442" t="s">
        <v>22634</v>
      </c>
      <c r="K10442" s="132" t="str">
        <f>IFERROR(IFERROR(INDEX(Кат!$O:$O,MATCH($C10442,Кат!$I:$I,0)),INDEX(Торг!$L:$L,MATCH($C10442,Торг!$I:$I,0))),"")</f>
        <v>шпак</v>
      </c>
      <c r="L10442" s="132">
        <f>IFERROR(IFERROR(INDEX(Кат!$A:$A,MATCH($C10442,Кат!$I:$I,0)),INDEX(Торг!$A:$A,MATCH($C10442,Торг!$I:$I,0))),"")</f>
        <v>171774</v>
      </c>
      <c r="M10442" s="132">
        <f>IFERROR(IFERROR(INDEX(Кат!$B:$B,MATCH($C10442,Кат!$I:$I,0)),INDEX(Торг!$B:$B,MATCH($C10442,Торг!$I:$I,0))),"")</f>
        <v>1463</v>
      </c>
      <c r="N10442" s="132" t="str">
        <f t="shared" si="163"/>
        <v>РУСМАШ 2101-1006060РМ</v>
      </c>
      <c r="O10442" s="132" t="str">
        <f>IFERROR(IFERROR(INDEX(Кат!$B:$B,MATCH($N10442,Кат!$I:$I,0)),INDEX(Торг!$B:$B,MATCH($N10442,Торг!$I:$I,0))),"")</f>
        <v/>
      </c>
    </row>
    <row r="10443" spans="1:15">
      <c r="A10443" t="s">
        <v>21989</v>
      </c>
      <c r="C10443" s="191" t="s">
        <v>30181</v>
      </c>
      <c r="E10443" t="s">
        <v>4113</v>
      </c>
      <c r="F10443" t="s">
        <v>4111</v>
      </c>
      <c r="G10443" t="s">
        <v>399</v>
      </c>
      <c r="H10443">
        <v>570</v>
      </c>
      <c r="J10443" t="s">
        <v>22634</v>
      </c>
      <c r="K10443" s="132" t="str">
        <f>IFERROR(IFERROR(INDEX(Кат!$O:$O,MATCH($C10443,Кат!$I:$I,0)),INDEX(Торг!$L:$L,MATCH($C10443,Торг!$I:$I,0))),"")</f>
        <v>шпак</v>
      </c>
      <c r="L10443" s="132">
        <f>IFERROR(IFERROR(INDEX(Кат!$A:$A,MATCH($C10443,Кат!$I:$I,0)),INDEX(Торг!$A:$A,MATCH($C10443,Торг!$I:$I,0))),"")</f>
        <v>171775</v>
      </c>
      <c r="M10443" s="132">
        <f>IFERROR(IFERROR(INDEX(Кат!$B:$B,MATCH($C10443,Кат!$I:$I,0)),INDEX(Торг!$B:$B,MATCH($C10443,Торг!$I:$I,0))),"")</f>
        <v>1465</v>
      </c>
      <c r="N10443" s="132" t="str">
        <f t="shared" si="163"/>
        <v>РУСМАШ 21214-1006060-РМ</v>
      </c>
      <c r="O10443" s="132" t="str">
        <f>IFERROR(IFERROR(INDEX(Кат!$B:$B,MATCH($N10443,Кат!$I:$I,0)),INDEX(Торг!$B:$B,MATCH($N10443,Торг!$I:$I,0))),"")</f>
        <v/>
      </c>
    </row>
    <row r="10444" spans="1:15">
      <c r="A10444" t="s">
        <v>21990</v>
      </c>
      <c r="C10444" s="191" t="s">
        <v>36</v>
      </c>
      <c r="E10444" t="s">
        <v>4114</v>
      </c>
      <c r="F10444" t="s">
        <v>4111</v>
      </c>
      <c r="G10444" t="s">
        <v>375</v>
      </c>
      <c r="H10444">
        <v>5300</v>
      </c>
      <c r="J10444" t="s">
        <v>22634</v>
      </c>
      <c r="K10444" s="132" t="str">
        <f>IFERROR(IFERROR(INDEX(Кат!$O:$O,MATCH($C10444,Кат!$I:$I,0)),INDEX(Торг!$L:$L,MATCH($C10444,Торг!$I:$I,0))),"")</f>
        <v>шпак</v>
      </c>
      <c r="L10444" s="132">
        <f>IFERROR(IFERROR(INDEX(Кат!$A:$A,MATCH($C10444,Кат!$I:$I,0)),INDEX(Торг!$A:$A,MATCH($C10444,Торг!$I:$I,0))),"")</f>
        <v>158504</v>
      </c>
      <c r="M10444" s="132">
        <f>IFERROR(IFERROR(INDEX(Кат!$B:$B,MATCH($C10444,Кат!$I:$I,0)),INDEX(Торг!$B:$B,MATCH($C10444,Торг!$I:$I,0))),"")</f>
        <v>20962</v>
      </c>
      <c r="N10444" s="132" t="str">
        <f t="shared" si="163"/>
        <v>РУСМАШ 08-1006001</v>
      </c>
      <c r="O10444" s="132" t="str">
        <f>IFERROR(IFERROR(INDEX(Кат!$B:$B,MATCH($N10444,Кат!$I:$I,0)),INDEX(Торг!$B:$B,MATCH($N10444,Торг!$I:$I,0))),"")</f>
        <v/>
      </c>
    </row>
    <row r="10445" spans="1:15">
      <c r="A10445" t="s">
        <v>21991</v>
      </c>
      <c r="C10445" s="191" t="s">
        <v>4115</v>
      </c>
      <c r="E10445" t="s">
        <v>27941</v>
      </c>
      <c r="F10445" t="s">
        <v>4111</v>
      </c>
      <c r="G10445" t="s">
        <v>399</v>
      </c>
      <c r="H10445">
        <v>3900</v>
      </c>
      <c r="J10445" t="s">
        <v>22634</v>
      </c>
      <c r="K10445" s="132" t="str">
        <f>IFERROR(IFERROR(INDEX(Кат!$O:$O,MATCH($C10445,Кат!$I:$I,0)),INDEX(Торг!$L:$L,MATCH($C10445,Торг!$I:$I,0))),"")</f>
        <v/>
      </c>
      <c r="L10445" s="132" t="str">
        <f>IFERROR(IFERROR(INDEX(Кат!$A:$A,MATCH($C10445,Кат!$I:$I,0)),INDEX(Торг!$A:$A,MATCH($C10445,Торг!$I:$I,0))),"")</f>
        <v/>
      </c>
      <c r="M10445" s="132" t="str">
        <f>IFERROR(IFERROR(INDEX(Кат!$B:$B,MATCH($C10445,Кат!$I:$I,0)),INDEX(Торг!$B:$B,MATCH($C10445,Торг!$I:$I,0))),"")</f>
        <v/>
      </c>
      <c r="N10445" s="132" t="str">
        <f t="shared" si="163"/>
        <v>РУСМАШ 08-1006001А</v>
      </c>
      <c r="O10445" s="132" t="str">
        <f>IFERROR(IFERROR(INDEX(Кат!$B:$B,MATCH($N10445,Кат!$I:$I,0)),INDEX(Торг!$B:$B,MATCH($N10445,Торг!$I:$I,0))),"")</f>
        <v/>
      </c>
    </row>
    <row r="10446" spans="1:15">
      <c r="A10446" t="s">
        <v>21992</v>
      </c>
      <c r="C10446" s="191" t="s">
        <v>35</v>
      </c>
      <c r="E10446" t="s">
        <v>4116</v>
      </c>
      <c r="F10446" t="s">
        <v>4111</v>
      </c>
      <c r="G10446" t="s">
        <v>375</v>
      </c>
      <c r="H10446">
        <v>3300</v>
      </c>
      <c r="J10446" t="s">
        <v>22634</v>
      </c>
      <c r="K10446" s="132" t="str">
        <f>IFERROR(IFERROR(INDEX(Кат!$O:$O,MATCH($C10446,Кат!$I:$I,0)),INDEX(Торг!$L:$L,MATCH($C10446,Торг!$I:$I,0))),"")</f>
        <v/>
      </c>
      <c r="L10446" s="132" t="str">
        <f>IFERROR(IFERROR(INDEX(Кат!$A:$A,MATCH($C10446,Кат!$I:$I,0)),INDEX(Торг!$A:$A,MATCH($C10446,Торг!$I:$I,0))),"")</f>
        <v/>
      </c>
      <c r="M10446" s="132" t="str">
        <f>IFERROR(IFERROR(INDEX(Кат!$B:$B,MATCH($C10446,Кат!$I:$I,0)),INDEX(Торг!$B:$B,MATCH($C10446,Торг!$I:$I,0))),"")</f>
        <v/>
      </c>
      <c r="N10446" s="132" t="str">
        <f t="shared" si="163"/>
        <v>РУСМАШ 09-1006001</v>
      </c>
      <c r="O10446" s="132" t="str">
        <f>IFERROR(IFERROR(INDEX(Кат!$B:$B,MATCH($N10446,Кат!$I:$I,0)),INDEX(Торг!$B:$B,MATCH($N10446,Торг!$I:$I,0))),"")</f>
        <v/>
      </c>
    </row>
    <row r="10447" spans="1:15">
      <c r="A10447" t="s">
        <v>21993</v>
      </c>
      <c r="C10447" s="191" t="s">
        <v>319</v>
      </c>
      <c r="E10447" t="s">
        <v>4117</v>
      </c>
      <c r="F10447" t="s">
        <v>4111</v>
      </c>
      <c r="G10447" t="s">
        <v>375</v>
      </c>
      <c r="H10447">
        <v>3400</v>
      </c>
      <c r="J10447" t="s">
        <v>22634</v>
      </c>
      <c r="K10447" s="132" t="str">
        <f>IFERROR(IFERROR(INDEX(Кат!$O:$O,MATCH($C10447,Кат!$I:$I,0)),INDEX(Торг!$L:$L,MATCH($C10447,Торг!$I:$I,0))),"")</f>
        <v/>
      </c>
      <c r="L10447" s="132" t="str">
        <f>IFERROR(IFERROR(INDEX(Кат!$A:$A,MATCH($C10447,Кат!$I:$I,0)),INDEX(Торг!$A:$A,MATCH($C10447,Торг!$I:$I,0))),"")</f>
        <v/>
      </c>
      <c r="M10447" s="132" t="str">
        <f>IFERROR(IFERROR(INDEX(Кат!$B:$B,MATCH($C10447,Кат!$I:$I,0)),INDEX(Торг!$B:$B,MATCH($C10447,Торг!$I:$I,0))),"")</f>
        <v/>
      </c>
      <c r="N10447" s="132" t="str">
        <f t="shared" si="163"/>
        <v>РУСМАШ 11-1006001-NIVA</v>
      </c>
      <c r="O10447" s="132" t="str">
        <f>IFERROR(IFERROR(INDEX(Кат!$B:$B,MATCH($N10447,Кат!$I:$I,0)),INDEX(Торг!$B:$B,MATCH($N10447,Торг!$I:$I,0))),"")</f>
        <v/>
      </c>
    </row>
    <row r="10448" spans="1:15">
      <c r="A10448" t="s">
        <v>21994</v>
      </c>
      <c r="C10448" s="191" t="s">
        <v>37</v>
      </c>
      <c r="E10448" t="s">
        <v>4118</v>
      </c>
      <c r="F10448" t="s">
        <v>4111</v>
      </c>
      <c r="G10448" t="s">
        <v>375</v>
      </c>
      <c r="H10448">
        <v>3450</v>
      </c>
      <c r="J10448" t="s">
        <v>22634</v>
      </c>
      <c r="K10448" s="132" t="str">
        <f>IFERROR(IFERROR(INDEX(Кат!$O:$O,MATCH($C10448,Кат!$I:$I,0)),INDEX(Торг!$L:$L,MATCH($C10448,Торг!$I:$I,0))),"")</f>
        <v/>
      </c>
      <c r="L10448" s="132" t="str">
        <f>IFERROR(IFERROR(INDEX(Кат!$A:$A,MATCH($C10448,Кат!$I:$I,0)),INDEX(Торг!$A:$A,MATCH($C10448,Торг!$I:$I,0))),"")</f>
        <v/>
      </c>
      <c r="M10448" s="132" t="str">
        <f>IFERROR(IFERROR(INDEX(Кат!$B:$B,MATCH($C10448,Кат!$I:$I,0)),INDEX(Торг!$B:$B,MATCH($C10448,Торг!$I:$I,0))),"")</f>
        <v/>
      </c>
      <c r="N10448" s="132" t="str">
        <f t="shared" si="163"/>
        <v>РУСМАШ 10-1006001</v>
      </c>
      <c r="O10448" s="132" t="str">
        <f>IFERROR(IFERROR(INDEX(Кат!$B:$B,MATCH($N10448,Кат!$I:$I,0)),INDEX(Торг!$B:$B,MATCH($N10448,Торг!$I:$I,0))),"")</f>
        <v/>
      </c>
    </row>
    <row r="10449" spans="1:15">
      <c r="A10449" t="s">
        <v>21995</v>
      </c>
      <c r="C10449" s="191" t="s">
        <v>4119</v>
      </c>
      <c r="E10449" t="s">
        <v>4120</v>
      </c>
      <c r="F10449" t="s">
        <v>4111</v>
      </c>
      <c r="G10449" t="s">
        <v>375</v>
      </c>
      <c r="H10449">
        <v>1500</v>
      </c>
      <c r="J10449" t="s">
        <v>22634</v>
      </c>
      <c r="K10449" s="132" t="str">
        <f>IFERROR(IFERROR(INDEX(Кат!$O:$O,MATCH($C10449,Кат!$I:$I,0)),INDEX(Торг!$L:$L,MATCH($C10449,Торг!$I:$I,0))),"")</f>
        <v/>
      </c>
      <c r="L10449" s="132" t="str">
        <f>IFERROR(IFERROR(INDEX(Кат!$A:$A,MATCH($C10449,Кат!$I:$I,0)),INDEX(Торг!$A:$A,MATCH($C10449,Торг!$I:$I,0))),"")</f>
        <v/>
      </c>
      <c r="M10449" s="132" t="str">
        <f>IFERROR(IFERROR(INDEX(Кат!$B:$B,MATCH($C10449,Кат!$I:$I,0)),INDEX(Торг!$B:$B,MATCH($C10449,Торг!$I:$I,0))),"")</f>
        <v/>
      </c>
      <c r="N10449" s="132" t="str">
        <f t="shared" si="163"/>
        <v>РУСМАШ 2101-1006020-РМ</v>
      </c>
      <c r="O10449" s="132" t="str">
        <f>IFERROR(IFERROR(INDEX(Кат!$B:$B,MATCH($N10449,Кат!$I:$I,0)),INDEX(Торг!$B:$B,MATCH($N10449,Торг!$I:$I,0))),"")</f>
        <v/>
      </c>
    </row>
    <row r="10450" spans="1:15">
      <c r="A10450" t="s">
        <v>21996</v>
      </c>
      <c r="C10450" s="191" t="s">
        <v>4121</v>
      </c>
      <c r="E10450" t="s">
        <v>4122</v>
      </c>
      <c r="F10450" t="s">
        <v>4111</v>
      </c>
      <c r="G10450" t="s">
        <v>375</v>
      </c>
      <c r="H10450">
        <v>1800</v>
      </c>
      <c r="J10450" t="s">
        <v>22634</v>
      </c>
      <c r="K10450" s="132" t="str">
        <f>IFERROR(IFERROR(INDEX(Кат!$O:$O,MATCH($C10450,Кат!$I:$I,0)),INDEX(Торг!$L:$L,MATCH($C10450,Торг!$I:$I,0))),"")</f>
        <v/>
      </c>
      <c r="L10450" s="132" t="str">
        <f>IFERROR(IFERROR(INDEX(Кат!$A:$A,MATCH($C10450,Кат!$I:$I,0)),INDEX(Торг!$A:$A,MATCH($C10450,Торг!$I:$I,0))),"")</f>
        <v/>
      </c>
      <c r="M10450" s="132" t="str">
        <f>IFERROR(IFERROR(INDEX(Кат!$B:$B,MATCH($C10450,Кат!$I:$I,0)),INDEX(Торг!$B:$B,MATCH($C10450,Торг!$I:$I,0))),"")</f>
        <v/>
      </c>
      <c r="N10450" s="132" t="str">
        <f t="shared" si="163"/>
        <v>РУСМАШ 21230-1006020-РМ</v>
      </c>
      <c r="O10450" s="132" t="str">
        <f>IFERROR(IFERROR(INDEX(Кат!$B:$B,MATCH($N10450,Кат!$I:$I,0)),INDEX(Торг!$B:$B,MATCH($N10450,Торг!$I:$I,0))),"")</f>
        <v/>
      </c>
    </row>
    <row r="10451" spans="1:15">
      <c r="A10451" t="s">
        <v>21997</v>
      </c>
      <c r="C10451" s="191" t="s">
        <v>12660</v>
      </c>
      <c r="E10451" t="s">
        <v>12661</v>
      </c>
      <c r="F10451" t="s">
        <v>4111</v>
      </c>
      <c r="G10451" t="s">
        <v>375</v>
      </c>
      <c r="H10451">
        <v>2000</v>
      </c>
      <c r="J10451" t="s">
        <v>22634</v>
      </c>
      <c r="K10451" s="132" t="str">
        <f>IFERROR(IFERROR(INDEX(Кат!$O:$O,MATCH($C10451,Кат!$I:$I,0)),INDEX(Торг!$L:$L,MATCH($C10451,Торг!$I:$I,0))),"")</f>
        <v/>
      </c>
      <c r="L10451" s="132" t="str">
        <f>IFERROR(IFERROR(INDEX(Кат!$A:$A,MATCH($C10451,Кат!$I:$I,0)),INDEX(Торг!$A:$A,MATCH($C10451,Торг!$I:$I,0))),"")</f>
        <v/>
      </c>
      <c r="M10451" s="132" t="str">
        <f>IFERROR(IFERROR(INDEX(Кат!$B:$B,MATCH($C10451,Кат!$I:$I,0)),INDEX(Торг!$B:$B,MATCH($C10451,Торг!$I:$I,0))),"")</f>
        <v/>
      </c>
      <c r="N10451" s="132" t="str">
        <f t="shared" si="163"/>
        <v>РУСМАШ 2101-1006020-RZ</v>
      </c>
      <c r="O10451" s="132" t="str">
        <f>IFERROR(IFERROR(INDEX(Кат!$B:$B,MATCH($N10451,Кат!$I:$I,0)),INDEX(Торг!$B:$B,MATCH($N10451,Торг!$I:$I,0))),"")</f>
        <v/>
      </c>
    </row>
    <row r="10452" spans="1:15">
      <c r="A10452" t="s">
        <v>21998</v>
      </c>
      <c r="C10452" s="191" t="s">
        <v>12662</v>
      </c>
      <c r="E10452" t="s">
        <v>12663</v>
      </c>
      <c r="F10452" t="s">
        <v>4111</v>
      </c>
      <c r="G10452" t="s">
        <v>375</v>
      </c>
      <c r="H10452">
        <v>2000</v>
      </c>
      <c r="J10452" t="s">
        <v>22634</v>
      </c>
      <c r="K10452" s="132" t="str">
        <f>IFERROR(IFERROR(INDEX(Кат!$O:$O,MATCH($C10452,Кат!$I:$I,0)),INDEX(Торг!$L:$L,MATCH($C10452,Торг!$I:$I,0))),"")</f>
        <v/>
      </c>
      <c r="L10452" s="132" t="str">
        <f>IFERROR(IFERROR(INDEX(Кат!$A:$A,MATCH($C10452,Кат!$I:$I,0)),INDEX(Торг!$A:$A,MATCH($C10452,Торг!$I:$I,0))),"")</f>
        <v/>
      </c>
      <c r="M10452" s="132" t="str">
        <f>IFERROR(IFERROR(INDEX(Кат!$B:$B,MATCH($C10452,Кат!$I:$I,0)),INDEX(Торг!$B:$B,MATCH($C10452,Торг!$I:$I,0))),"")</f>
        <v/>
      </c>
      <c r="N10452" s="132" t="str">
        <f t="shared" si="163"/>
        <v>РУСМАШ 21230-1006020-RZ</v>
      </c>
      <c r="O10452" s="132" t="str">
        <f>IFERROR(IFERROR(INDEX(Кат!$B:$B,MATCH($N10452,Кат!$I:$I,0)),INDEX(Торг!$B:$B,MATCH($N10452,Торг!$I:$I,0))),"")</f>
        <v/>
      </c>
    </row>
    <row r="10453" spans="1:15">
      <c r="A10453" t="s">
        <v>21999</v>
      </c>
      <c r="C10453" s="191" t="s">
        <v>4123</v>
      </c>
      <c r="E10453" t="s">
        <v>4124</v>
      </c>
      <c r="F10453" t="s">
        <v>4111</v>
      </c>
      <c r="G10453" t="s">
        <v>375</v>
      </c>
      <c r="H10453">
        <v>2600</v>
      </c>
      <c r="J10453" t="s">
        <v>22634</v>
      </c>
      <c r="K10453" s="132" t="str">
        <f>IFERROR(IFERROR(INDEX(Кат!$O:$O,MATCH($C10453,Кат!$I:$I,0)),INDEX(Торг!$L:$L,MATCH($C10453,Торг!$I:$I,0))),"")</f>
        <v/>
      </c>
      <c r="L10453" s="132" t="str">
        <f>IFERROR(IFERROR(INDEX(Кат!$A:$A,MATCH($C10453,Кат!$I:$I,0)),INDEX(Торг!$A:$A,MATCH($C10453,Торг!$I:$I,0))),"")</f>
        <v/>
      </c>
      <c r="M10453" s="132" t="str">
        <f>IFERROR(IFERROR(INDEX(Кат!$B:$B,MATCH($C10453,Кат!$I:$I,0)),INDEX(Торг!$B:$B,MATCH($C10453,Торг!$I:$I,0))),"")</f>
        <v/>
      </c>
      <c r="N10453" s="132" t="str">
        <f t="shared" si="163"/>
        <v>РУСМАШ РСШ21083</v>
      </c>
      <c r="O10453" s="132" t="str">
        <f>IFERROR(IFERROR(INDEX(Кат!$B:$B,MATCH($N10453,Кат!$I:$I,0)),INDEX(Торг!$B:$B,MATCH($N10453,Торг!$I:$I,0))),"")</f>
        <v/>
      </c>
    </row>
    <row r="10454" spans="1:15">
      <c r="A10454" t="s">
        <v>22000</v>
      </c>
      <c r="C10454" s="191" t="s">
        <v>4125</v>
      </c>
      <c r="E10454" t="s">
        <v>4126</v>
      </c>
      <c r="F10454" t="s">
        <v>4111</v>
      </c>
      <c r="G10454" t="s">
        <v>375</v>
      </c>
      <c r="H10454">
        <v>2900</v>
      </c>
      <c r="J10454" t="s">
        <v>22634</v>
      </c>
      <c r="K10454" s="132" t="str">
        <f>IFERROR(IFERROR(INDEX(Кат!$O:$O,MATCH($C10454,Кат!$I:$I,0)),INDEX(Торг!$L:$L,MATCH($C10454,Торг!$I:$I,0))),"")</f>
        <v/>
      </c>
      <c r="L10454" s="132" t="str">
        <f>IFERROR(IFERROR(INDEX(Кат!$A:$A,MATCH($C10454,Кат!$I:$I,0)),INDEX(Торг!$A:$A,MATCH($C10454,Торг!$I:$I,0))),"")</f>
        <v/>
      </c>
      <c r="M10454" s="132" t="str">
        <f>IFERROR(IFERROR(INDEX(Кат!$B:$B,MATCH($C10454,Кат!$I:$I,0)),INDEX(Торг!$B:$B,MATCH($C10454,Торг!$I:$I,0))),"")</f>
        <v/>
      </c>
      <c r="N10454" s="132" t="str">
        <f t="shared" si="163"/>
        <v>РУСМАШ РСШ21124</v>
      </c>
      <c r="O10454" s="132" t="str">
        <f>IFERROR(IFERROR(INDEX(Кат!$B:$B,MATCH($N10454,Кат!$I:$I,0)),INDEX(Торг!$B:$B,MATCH($N10454,Торг!$I:$I,0))),"")</f>
        <v/>
      </c>
    </row>
    <row r="10455" spans="1:15">
      <c r="A10455" t="s">
        <v>22001</v>
      </c>
      <c r="C10455" s="191" t="s">
        <v>12664</v>
      </c>
      <c r="E10455" t="s">
        <v>12665</v>
      </c>
      <c r="F10455" t="s">
        <v>4111</v>
      </c>
      <c r="G10455" t="s">
        <v>399</v>
      </c>
      <c r="H10455">
        <v>1400</v>
      </c>
      <c r="J10455" t="s">
        <v>22634</v>
      </c>
      <c r="K10455" s="132" t="str">
        <f>IFERROR(IFERROR(INDEX(Кат!$O:$O,MATCH($C10455,Кат!$I:$I,0)),INDEX(Торг!$L:$L,MATCH($C10455,Торг!$I:$I,0))),"")</f>
        <v/>
      </c>
      <c r="L10455" s="132" t="str">
        <f>IFERROR(IFERROR(INDEX(Кат!$A:$A,MATCH($C10455,Кат!$I:$I,0)),INDEX(Торг!$A:$A,MATCH($C10455,Торг!$I:$I,0))),"")</f>
        <v/>
      </c>
      <c r="M10455" s="132" t="str">
        <f>IFERROR(IFERROR(INDEX(Кат!$B:$B,MATCH($C10455,Кат!$I:$I,0)),INDEX(Торг!$B:$B,MATCH($C10455,Торг!$I:$I,0))),"")</f>
        <v/>
      </c>
      <c r="N10455" s="132" t="str">
        <f t="shared" si="163"/>
        <v>РУСМАШ 2108-1006120РМ</v>
      </c>
      <c r="O10455" s="132" t="str">
        <f>IFERROR(IFERROR(INDEX(Кат!$B:$B,MATCH($N10455,Кат!$I:$I,0)),INDEX(Торг!$B:$B,MATCH($N10455,Торг!$I:$I,0))),"")</f>
        <v/>
      </c>
    </row>
    <row r="10456" spans="1:15">
      <c r="A10456" t="s">
        <v>24847</v>
      </c>
      <c r="C10456" s="191"/>
      <c r="E10456" t="s">
        <v>24848</v>
      </c>
      <c r="J10456" t="s">
        <v>22634</v>
      </c>
      <c r="K10456" s="132" t="str">
        <f>IFERROR(IFERROR(INDEX(Кат!$O:$O,MATCH($C10456,Кат!$I:$I,0)),INDEX(Торг!$L:$L,MATCH($C10456,Торг!$I:$I,0))),"")</f>
        <v/>
      </c>
      <c r="L10456" s="132" t="str">
        <f>IFERROR(IFERROR(INDEX(Кат!$A:$A,MATCH($C10456,Кат!$I:$I,0)),INDEX(Торг!$A:$A,MATCH($C10456,Торг!$I:$I,0))),"")</f>
        <v/>
      </c>
      <c r="M10456" s="132" t="str">
        <f>IFERROR(IFERROR(INDEX(Кат!$B:$B,MATCH($C10456,Кат!$I:$I,0)),INDEX(Торг!$B:$B,MATCH($C10456,Торг!$I:$I,0))),"")</f>
        <v/>
      </c>
      <c r="N10456" s="132" t="str">
        <f t="shared" si="163"/>
        <v xml:space="preserve"> </v>
      </c>
      <c r="O10456" s="132" t="str">
        <f>IFERROR(IFERROR(INDEX(Кат!$B:$B,MATCH($N10456,Кат!$I:$I,0)),INDEX(Торг!$B:$B,MATCH($N10456,Торг!$I:$I,0))),"")</f>
        <v/>
      </c>
    </row>
    <row r="10457" spans="1:15">
      <c r="A10457" t="s">
        <v>22002</v>
      </c>
      <c r="C10457" s="191" t="s">
        <v>4127</v>
      </c>
      <c r="E10457" t="s">
        <v>4128</v>
      </c>
      <c r="F10457" t="s">
        <v>4129</v>
      </c>
      <c r="G10457" t="s">
        <v>399</v>
      </c>
      <c r="H10457">
        <v>70</v>
      </c>
      <c r="J10457" t="s">
        <v>22634</v>
      </c>
      <c r="K10457" s="132" t="str">
        <f>IFERROR(IFERROR(INDEX(Кат!$O:$O,MATCH($C10457,Кат!$I:$I,0)),INDEX(Торг!$L:$L,MATCH($C10457,Торг!$I:$I,0))),"")</f>
        <v>шпак</v>
      </c>
      <c r="L10457" s="132">
        <f>IFERROR(IFERROR(INDEX(Кат!$A:$A,MATCH($C10457,Кат!$I:$I,0)),INDEX(Торг!$A:$A,MATCH($C10457,Торг!$I:$I,0))),"")</f>
        <v>162804</v>
      </c>
      <c r="M10457" s="132">
        <f>IFERROR(IFERROR(INDEX(Кат!$B:$B,MATCH($C10457,Кат!$I:$I,0)),INDEX(Торг!$B:$B,MATCH($C10457,Торг!$I:$I,0))),"")</f>
        <v>38244</v>
      </c>
      <c r="N10457" s="132" t="str">
        <f t="shared" si="163"/>
        <v>РЫСЬ 2170M-1311065-01</v>
      </c>
      <c r="O10457" s="132" t="str">
        <f>IFERROR(IFERROR(INDEX(Кат!$B:$B,MATCH($N10457,Кат!$I:$I,0)),INDEX(Торг!$B:$B,MATCH($N10457,Торг!$I:$I,0))),"")</f>
        <v/>
      </c>
    </row>
    <row r="10458" spans="1:15">
      <c r="A10458" t="s">
        <v>22003</v>
      </c>
      <c r="C10458" s="191">
        <v>8200048024</v>
      </c>
      <c r="E10458" t="s">
        <v>4131</v>
      </c>
      <c r="F10458" t="s">
        <v>4129</v>
      </c>
      <c r="G10458" t="s">
        <v>399</v>
      </c>
      <c r="H10458">
        <v>90</v>
      </c>
      <c r="J10458" t="s">
        <v>22634</v>
      </c>
      <c r="K10458" s="132" t="str">
        <f>IFERROR(IFERROR(INDEX(Кат!$O:$O,MATCH($C10458,Кат!$I:$I,0)),INDEX(Торг!$L:$L,MATCH($C10458,Торг!$I:$I,0))),"")</f>
        <v/>
      </c>
      <c r="L10458" s="132" t="str">
        <f>IFERROR(IFERROR(INDEX(Кат!$A:$A,MATCH($C10458,Кат!$I:$I,0)),INDEX(Торг!$A:$A,MATCH($C10458,Торг!$I:$I,0))),"")</f>
        <v/>
      </c>
      <c r="M10458" s="132" t="str">
        <f>IFERROR(IFERROR(INDEX(Кат!$B:$B,MATCH($C10458,Кат!$I:$I,0)),INDEX(Торг!$B:$B,MATCH($C10458,Торг!$I:$I,0))),"")</f>
        <v/>
      </c>
      <c r="N10458" s="132" t="str">
        <f t="shared" si="163"/>
        <v>РЫСЬ 8200048024</v>
      </c>
      <c r="O10458" s="132" t="str">
        <f>IFERROR(IFERROR(INDEX(Кат!$B:$B,MATCH($N10458,Кат!$I:$I,0)),INDEX(Торг!$B:$B,MATCH($N10458,Торг!$I:$I,0))),"")</f>
        <v/>
      </c>
    </row>
    <row r="10459" spans="1:15">
      <c r="A10459" t="s">
        <v>22004</v>
      </c>
      <c r="C10459" s="191" t="s">
        <v>12666</v>
      </c>
      <c r="E10459" t="s">
        <v>12667</v>
      </c>
      <c r="F10459" t="s">
        <v>4129</v>
      </c>
      <c r="G10459" t="s">
        <v>399</v>
      </c>
      <c r="H10459">
        <v>380</v>
      </c>
      <c r="J10459" t="s">
        <v>22634</v>
      </c>
      <c r="K10459" s="132" t="str">
        <f>IFERROR(IFERROR(INDEX(Кат!$O:$O,MATCH($C10459,Кат!$I:$I,0)),INDEX(Торг!$L:$L,MATCH($C10459,Торг!$I:$I,0))),"")</f>
        <v/>
      </c>
      <c r="L10459" s="132" t="str">
        <f>IFERROR(IFERROR(INDEX(Кат!$A:$A,MATCH($C10459,Кат!$I:$I,0)),INDEX(Торг!$A:$A,MATCH($C10459,Торг!$I:$I,0))),"")</f>
        <v/>
      </c>
      <c r="M10459" s="132" t="str">
        <f>IFERROR(IFERROR(INDEX(Кат!$B:$B,MATCH($C10459,Кат!$I:$I,0)),INDEX(Торг!$B:$B,MATCH($C10459,Торг!$I:$I,0))),"")</f>
        <v/>
      </c>
      <c r="N10459" s="132" t="str">
        <f t="shared" si="163"/>
        <v>РЫСЬ УПР165.000.010000</v>
      </c>
      <c r="O10459" s="132" t="str">
        <f>IFERROR(IFERROR(INDEX(Кат!$B:$B,MATCH($N10459,Кат!$I:$I,0)),INDEX(Торг!$B:$B,MATCH($N10459,Торг!$I:$I,0))),"")</f>
        <v/>
      </c>
    </row>
    <row r="10460" spans="1:15">
      <c r="A10460" t="s">
        <v>22005</v>
      </c>
      <c r="C10460" s="191" t="s">
        <v>4132</v>
      </c>
      <c r="E10460" t="s">
        <v>4133</v>
      </c>
      <c r="F10460" t="s">
        <v>4129</v>
      </c>
      <c r="G10460" t="s">
        <v>399</v>
      </c>
      <c r="H10460">
        <v>80</v>
      </c>
      <c r="J10460" t="s">
        <v>22634</v>
      </c>
      <c r="K10460" s="132" t="str">
        <f>IFERROR(IFERROR(INDEX(Кат!$O:$O,MATCH($C10460,Кат!$I:$I,0)),INDEX(Торг!$L:$L,MATCH($C10460,Торг!$I:$I,0))),"")</f>
        <v/>
      </c>
      <c r="L10460" s="132" t="str">
        <f>IFERROR(IFERROR(INDEX(Кат!$A:$A,MATCH($C10460,Кат!$I:$I,0)),INDEX(Торг!$A:$A,MATCH($C10460,Торг!$I:$I,0))),"")</f>
        <v/>
      </c>
      <c r="M10460" s="132" t="str">
        <f>IFERROR(IFERROR(INDEX(Кат!$B:$B,MATCH($C10460,Кат!$I:$I,0)),INDEX(Торг!$B:$B,MATCH($C10460,Торг!$I:$I,0))),"")</f>
        <v/>
      </c>
      <c r="N10460" s="132" t="str">
        <f t="shared" si="163"/>
        <v>РЫСЬ М2112-1009146</v>
      </c>
      <c r="O10460" s="132" t="str">
        <f>IFERROR(IFERROR(INDEX(Кат!$B:$B,MATCH($N10460,Кат!$I:$I,0)),INDEX(Торг!$B:$B,MATCH($N10460,Торг!$I:$I,0))),"")</f>
        <v/>
      </c>
    </row>
    <row r="10461" spans="1:15">
      <c r="A10461" t="s">
        <v>22006</v>
      </c>
      <c r="C10461" s="191" t="s">
        <v>12668</v>
      </c>
      <c r="E10461" t="s">
        <v>12669</v>
      </c>
      <c r="F10461" t="s">
        <v>4129</v>
      </c>
      <c r="G10461" t="s">
        <v>375</v>
      </c>
      <c r="H10461">
        <v>800</v>
      </c>
      <c r="J10461" t="s">
        <v>22634</v>
      </c>
      <c r="K10461" s="132" t="str">
        <f>IFERROR(IFERROR(INDEX(Кат!$O:$O,MATCH($C10461,Кат!$I:$I,0)),INDEX(Торг!$L:$L,MATCH($C10461,Торг!$I:$I,0))),"")</f>
        <v/>
      </c>
      <c r="L10461" s="132" t="str">
        <f>IFERROR(IFERROR(INDEX(Кат!$A:$A,MATCH($C10461,Кат!$I:$I,0)),INDEX(Торг!$A:$A,MATCH($C10461,Торг!$I:$I,0))),"")</f>
        <v/>
      </c>
      <c r="M10461" s="132" t="str">
        <f>IFERROR(IFERROR(INDEX(Кат!$B:$B,MATCH($C10461,Кат!$I:$I,0)),INDEX(Торг!$B:$B,MATCH($C10461,Торг!$I:$I,0))),"")</f>
        <v/>
      </c>
      <c r="N10461" s="132" t="str">
        <f t="shared" si="163"/>
        <v>РЫСЬ RС2108</v>
      </c>
      <c r="O10461" s="132" t="str">
        <f>IFERROR(IFERROR(INDEX(Кат!$B:$B,MATCH($N10461,Кат!$I:$I,0)),INDEX(Торг!$B:$B,MATCH($N10461,Торг!$I:$I,0))),"")</f>
        <v/>
      </c>
    </row>
    <row r="10462" spans="1:15">
      <c r="A10462" t="s">
        <v>22007</v>
      </c>
      <c r="C10462" s="191" t="s">
        <v>12670</v>
      </c>
      <c r="E10462" t="s">
        <v>12671</v>
      </c>
      <c r="F10462" t="s">
        <v>4129</v>
      </c>
      <c r="G10462" t="s">
        <v>375</v>
      </c>
      <c r="H10462">
        <v>1400</v>
      </c>
      <c r="J10462" t="s">
        <v>22634</v>
      </c>
      <c r="K10462" s="132" t="str">
        <f>IFERROR(IFERROR(INDEX(Кат!$O:$O,MATCH($C10462,Кат!$I:$I,0)),INDEX(Торг!$L:$L,MATCH($C10462,Торг!$I:$I,0))),"")</f>
        <v/>
      </c>
      <c r="L10462" s="132" t="str">
        <f>IFERROR(IFERROR(INDEX(Кат!$A:$A,MATCH($C10462,Кат!$I:$I,0)),INDEX(Торг!$A:$A,MATCH($C10462,Торг!$I:$I,0))),"")</f>
        <v/>
      </c>
      <c r="M10462" s="132" t="str">
        <f>IFERROR(IFERROR(INDEX(Кат!$B:$B,MATCH($C10462,Кат!$I:$I,0)),INDEX(Торг!$B:$B,MATCH($C10462,Торг!$I:$I,0))),"")</f>
        <v/>
      </c>
      <c r="N10462" s="132" t="str">
        <f t="shared" si="163"/>
        <v>РЫСЬ RС2109</v>
      </c>
      <c r="O10462" s="132" t="str">
        <f>IFERROR(IFERROR(INDEX(Кат!$B:$B,MATCH($N10462,Кат!$I:$I,0)),INDEX(Торг!$B:$B,MATCH($N10462,Торг!$I:$I,0))),"")</f>
        <v/>
      </c>
    </row>
    <row r="10463" spans="1:15">
      <c r="A10463" t="s">
        <v>22008</v>
      </c>
      <c r="C10463" s="191" t="s">
        <v>12672</v>
      </c>
      <c r="E10463" t="s">
        <v>12673</v>
      </c>
      <c r="F10463" t="s">
        <v>4129</v>
      </c>
      <c r="G10463" t="s">
        <v>375</v>
      </c>
      <c r="H10463">
        <v>1650</v>
      </c>
      <c r="J10463" t="s">
        <v>22634</v>
      </c>
      <c r="K10463" s="132" t="str">
        <f>IFERROR(IFERROR(INDEX(Кат!$O:$O,MATCH($C10463,Кат!$I:$I,0)),INDEX(Торг!$L:$L,MATCH($C10463,Торг!$I:$I,0))),"")</f>
        <v/>
      </c>
      <c r="L10463" s="132" t="str">
        <f>IFERROR(IFERROR(INDEX(Кат!$A:$A,MATCH($C10463,Кат!$I:$I,0)),INDEX(Торг!$A:$A,MATCH($C10463,Торг!$I:$I,0))),"")</f>
        <v/>
      </c>
      <c r="M10463" s="132" t="str">
        <f>IFERROR(IFERROR(INDEX(Кат!$B:$B,MATCH($C10463,Кат!$I:$I,0)),INDEX(Торг!$B:$B,MATCH($C10463,Торг!$I:$I,0))),"")</f>
        <v/>
      </c>
      <c r="N10463" s="132" t="str">
        <f t="shared" si="163"/>
        <v>РЫСЬ RС2110</v>
      </c>
      <c r="O10463" s="132" t="str">
        <f>IFERROR(IFERROR(INDEX(Кат!$B:$B,MATCH($N10463,Кат!$I:$I,0)),INDEX(Торг!$B:$B,MATCH($N10463,Торг!$I:$I,0))),"")</f>
        <v/>
      </c>
    </row>
    <row r="10464" spans="1:15">
      <c r="A10464" t="s">
        <v>22013</v>
      </c>
      <c r="C10464" s="191" t="s">
        <v>12682</v>
      </c>
      <c r="E10464" t="s">
        <v>27601</v>
      </c>
      <c r="F10464" t="s">
        <v>4129</v>
      </c>
      <c r="G10464" t="s">
        <v>375</v>
      </c>
      <c r="H10464">
        <v>1750</v>
      </c>
      <c r="J10464" t="s">
        <v>22634</v>
      </c>
      <c r="K10464" s="132" t="str">
        <f>IFERROR(IFERROR(INDEX(Кат!$O:$O,MATCH($C10464,Кат!$I:$I,0)),INDEX(Торг!$L:$L,MATCH($C10464,Торг!$I:$I,0))),"")</f>
        <v/>
      </c>
      <c r="L10464" s="132" t="str">
        <f>IFERROR(IFERROR(INDEX(Кат!$A:$A,MATCH($C10464,Кат!$I:$I,0)),INDEX(Торг!$A:$A,MATCH($C10464,Торг!$I:$I,0))),"")</f>
        <v/>
      </c>
      <c r="M10464" s="132" t="str">
        <f>IFERROR(IFERROR(INDEX(Кат!$B:$B,MATCH($C10464,Кат!$I:$I,0)),INDEX(Торг!$B:$B,MATCH($C10464,Торг!$I:$I,0))),"")</f>
        <v/>
      </c>
      <c r="N10464" s="132" t="str">
        <f t="shared" si="163"/>
        <v>РЫСЬ RNCh2110</v>
      </c>
      <c r="O10464" s="132" t="str">
        <f>IFERROR(IFERROR(INDEX(Кат!$B:$B,MATCH($N10464,Кат!$I:$I,0)),INDEX(Торг!$B:$B,MATCH($N10464,Торг!$I:$I,0))),"")</f>
        <v/>
      </c>
    </row>
    <row r="10465" spans="1:15">
      <c r="A10465" t="s">
        <v>22009</v>
      </c>
      <c r="C10465" s="191" t="s">
        <v>12674</v>
      </c>
      <c r="E10465" t="s">
        <v>12675</v>
      </c>
      <c r="F10465" t="s">
        <v>4129</v>
      </c>
      <c r="G10465" t="s">
        <v>375</v>
      </c>
      <c r="H10465">
        <v>1050</v>
      </c>
      <c r="J10465" t="s">
        <v>22634</v>
      </c>
      <c r="K10465" s="132" t="str">
        <f>IFERROR(IFERROR(INDEX(Кат!$O:$O,MATCH($C10465,Кат!$I:$I,0)),INDEX(Торг!$L:$L,MATCH($C10465,Торг!$I:$I,0))),"")</f>
        <v/>
      </c>
      <c r="L10465" s="132" t="str">
        <f>IFERROR(IFERROR(INDEX(Кат!$A:$A,MATCH($C10465,Кат!$I:$I,0)),INDEX(Торг!$A:$A,MATCH($C10465,Торг!$I:$I,0))),"")</f>
        <v/>
      </c>
      <c r="M10465" s="132" t="str">
        <f>IFERROR(IFERROR(INDEX(Кат!$B:$B,MATCH($C10465,Кат!$I:$I,0)),INDEX(Торг!$B:$B,MATCH($C10465,Торг!$I:$I,0))),"")</f>
        <v/>
      </c>
      <c r="N10465" s="132" t="str">
        <f t="shared" si="163"/>
        <v>РЫСЬ RN2107</v>
      </c>
      <c r="O10465" s="132" t="str">
        <f>IFERROR(IFERROR(INDEX(Кат!$B:$B,MATCH($N10465,Кат!$I:$I,0)),INDEX(Торг!$B:$B,MATCH($N10465,Торг!$I:$I,0))),"")</f>
        <v/>
      </c>
    </row>
    <row r="10466" spans="1:15">
      <c r="A10466" t="s">
        <v>22010</v>
      </c>
      <c r="C10466" s="191" t="s">
        <v>12676</v>
      </c>
      <c r="E10466" t="s">
        <v>12677</v>
      </c>
      <c r="F10466" t="s">
        <v>4129</v>
      </c>
      <c r="G10466" t="s">
        <v>375</v>
      </c>
      <c r="H10466">
        <v>600</v>
      </c>
      <c r="J10466" t="s">
        <v>22634</v>
      </c>
      <c r="K10466" s="132" t="str">
        <f>IFERROR(IFERROR(INDEX(Кат!$O:$O,MATCH($C10466,Кат!$I:$I,0)),INDEX(Торг!$L:$L,MATCH($C10466,Торг!$I:$I,0))),"")</f>
        <v/>
      </c>
      <c r="L10466" s="132" t="str">
        <f>IFERROR(IFERROR(INDEX(Кат!$A:$A,MATCH($C10466,Кат!$I:$I,0)),INDEX(Торг!$A:$A,MATCH($C10466,Торг!$I:$I,0))),"")</f>
        <v/>
      </c>
      <c r="M10466" s="132" t="str">
        <f>IFERROR(IFERROR(INDEX(Кат!$B:$B,MATCH($C10466,Кат!$I:$I,0)),INDEX(Торг!$B:$B,MATCH($C10466,Торг!$I:$I,0))),"")</f>
        <v/>
      </c>
      <c r="N10466" s="132" t="str">
        <f t="shared" si="163"/>
        <v>РЫСЬ RN2108</v>
      </c>
      <c r="O10466" s="132" t="str">
        <f>IFERROR(IFERROR(INDEX(Кат!$B:$B,MATCH($N10466,Кат!$I:$I,0)),INDEX(Торг!$B:$B,MATCH($N10466,Торг!$I:$I,0))),"")</f>
        <v/>
      </c>
    </row>
    <row r="10467" spans="1:15">
      <c r="A10467" t="s">
        <v>22011</v>
      </c>
      <c r="C10467" s="191" t="s">
        <v>12678</v>
      </c>
      <c r="E10467" t="s">
        <v>12679</v>
      </c>
      <c r="F10467" t="s">
        <v>4129</v>
      </c>
      <c r="G10467" t="s">
        <v>375</v>
      </c>
      <c r="H10467">
        <v>1100</v>
      </c>
      <c r="J10467" t="s">
        <v>22634</v>
      </c>
      <c r="K10467" s="132" t="str">
        <f>IFERROR(IFERROR(INDEX(Кат!$O:$O,MATCH($C10467,Кат!$I:$I,0)),INDEX(Торг!$L:$L,MATCH($C10467,Торг!$I:$I,0))),"")</f>
        <v/>
      </c>
      <c r="L10467" s="132" t="str">
        <f>IFERROR(IFERROR(INDEX(Кат!$A:$A,MATCH($C10467,Кат!$I:$I,0)),INDEX(Торг!$A:$A,MATCH($C10467,Торг!$I:$I,0))),"")</f>
        <v/>
      </c>
      <c r="M10467" s="132" t="str">
        <f>IFERROR(IFERROR(INDEX(Кат!$B:$B,MATCH($C10467,Кат!$I:$I,0)),INDEX(Торг!$B:$B,MATCH($C10467,Торг!$I:$I,0))),"")</f>
        <v/>
      </c>
      <c r="N10467" s="132" t="str">
        <f t="shared" si="163"/>
        <v>РЫСЬ RN2109</v>
      </c>
      <c r="O10467" s="132" t="str">
        <f>IFERROR(IFERROR(INDEX(Кат!$B:$B,MATCH($N10467,Кат!$I:$I,0)),INDEX(Торг!$B:$B,MATCH($N10467,Торг!$I:$I,0))),"")</f>
        <v/>
      </c>
    </row>
    <row r="10468" spans="1:15">
      <c r="A10468" t="s">
        <v>22012</v>
      </c>
      <c r="C10468" s="191" t="s">
        <v>12680</v>
      </c>
      <c r="E10468" t="s">
        <v>12681</v>
      </c>
      <c r="F10468" t="s">
        <v>4129</v>
      </c>
      <c r="G10468" t="s">
        <v>375</v>
      </c>
      <c r="H10468">
        <v>1050</v>
      </c>
      <c r="J10468" t="s">
        <v>22634</v>
      </c>
      <c r="K10468" s="132" t="str">
        <f>IFERROR(IFERROR(INDEX(Кат!$O:$O,MATCH($C10468,Кат!$I:$I,0)),INDEX(Торг!$L:$L,MATCH($C10468,Торг!$I:$I,0))),"")</f>
        <v/>
      </c>
      <c r="L10468" s="132" t="str">
        <f>IFERROR(IFERROR(INDEX(Кат!$A:$A,MATCH($C10468,Кат!$I:$I,0)),INDEX(Торг!$A:$A,MATCH($C10468,Торг!$I:$I,0))),"")</f>
        <v/>
      </c>
      <c r="M10468" s="132" t="str">
        <f>IFERROR(IFERROR(INDEX(Кат!$B:$B,MATCH($C10468,Кат!$I:$I,0)),INDEX(Торг!$B:$B,MATCH($C10468,Торг!$I:$I,0))),"")</f>
        <v/>
      </c>
      <c r="N10468" s="132" t="str">
        <f t="shared" si="163"/>
        <v>РЫСЬ RN2110</v>
      </c>
      <c r="O10468" s="132" t="str">
        <f>IFERROR(IFERROR(INDEX(Кат!$B:$B,MATCH($N10468,Кат!$I:$I,0)),INDEX(Торг!$B:$B,MATCH($N10468,Торг!$I:$I,0))),"")</f>
        <v/>
      </c>
    </row>
    <row r="10469" spans="1:15">
      <c r="A10469" t="s">
        <v>24849</v>
      </c>
      <c r="C10469" s="191"/>
      <c r="E10469" t="s">
        <v>24850</v>
      </c>
      <c r="J10469" t="s">
        <v>22634</v>
      </c>
      <c r="K10469" s="132" t="str">
        <f>IFERROR(IFERROR(INDEX(Кат!$O:$O,MATCH($C10469,Кат!$I:$I,0)),INDEX(Торг!$L:$L,MATCH($C10469,Торг!$I:$I,0))),"")</f>
        <v/>
      </c>
      <c r="L10469" s="132" t="str">
        <f>IFERROR(IFERROR(INDEX(Кат!$A:$A,MATCH($C10469,Кат!$I:$I,0)),INDEX(Торг!$A:$A,MATCH($C10469,Торг!$I:$I,0))),"")</f>
        <v/>
      </c>
      <c r="M10469" s="132" t="str">
        <f>IFERROR(IFERROR(INDEX(Кат!$B:$B,MATCH($C10469,Кат!$I:$I,0)),INDEX(Торг!$B:$B,MATCH($C10469,Торг!$I:$I,0))),"")</f>
        <v/>
      </c>
      <c r="N10469" s="132" t="str">
        <f t="shared" si="163"/>
        <v xml:space="preserve"> </v>
      </c>
      <c r="O10469" s="132" t="str">
        <f>IFERROR(IFERROR(INDEX(Кат!$B:$B,MATCH($N10469,Кат!$I:$I,0)),INDEX(Торг!$B:$B,MATCH($N10469,Торг!$I:$I,0))),"")</f>
        <v/>
      </c>
    </row>
    <row r="10470" spans="1:15">
      <c r="A10470" t="s">
        <v>22014</v>
      </c>
      <c r="C10470" s="191" t="s">
        <v>12683</v>
      </c>
      <c r="E10470" t="s">
        <v>12684</v>
      </c>
      <c r="F10470" t="s">
        <v>4134</v>
      </c>
      <c r="G10470" t="s">
        <v>399</v>
      </c>
      <c r="H10470">
        <v>135</v>
      </c>
      <c r="J10470" t="s">
        <v>22634</v>
      </c>
      <c r="K10470" s="132" t="str">
        <f>IFERROR(IFERROR(INDEX(Кат!$O:$O,MATCH($C10470,Кат!$I:$I,0)),INDEX(Торг!$L:$L,MATCH($C10470,Торг!$I:$I,0))),"")</f>
        <v>шпак</v>
      </c>
      <c r="L10470" s="132">
        <f>IFERROR(IFERROR(INDEX(Кат!$A:$A,MATCH($C10470,Кат!$I:$I,0)),INDEX(Торг!$A:$A,MATCH($C10470,Торг!$I:$I,0))),"")</f>
        <v>224018</v>
      </c>
      <c r="M10470" s="132">
        <f>IFERROR(IFERROR(INDEX(Кат!$B:$B,MATCH($C10470,Кат!$I:$I,0)),INDEX(Торг!$B:$B,MATCH($C10470,Торг!$I:$I,0))),"")</f>
        <v>4705</v>
      </c>
      <c r="N10470" s="132" t="str">
        <f t="shared" si="163"/>
        <v>САЛЮТ ФЭС-294</v>
      </c>
      <c r="O10470" s="132" t="str">
        <f>IFERROR(IFERROR(INDEX(Кат!$B:$B,MATCH($N10470,Кат!$I:$I,0)),INDEX(Торг!$B:$B,MATCH($N10470,Торг!$I:$I,0))),"")</f>
        <v/>
      </c>
    </row>
    <row r="10471" spans="1:15">
      <c r="A10471" t="s">
        <v>27628</v>
      </c>
      <c r="C10471" s="191" t="s">
        <v>27629</v>
      </c>
      <c r="E10471" t="s">
        <v>27630</v>
      </c>
      <c r="F10471" t="s">
        <v>4134</v>
      </c>
      <c r="G10471" t="s">
        <v>399</v>
      </c>
      <c r="H10471">
        <v>210</v>
      </c>
      <c r="J10471" t="s">
        <v>22634</v>
      </c>
      <c r="K10471" s="132" t="str">
        <f>IFERROR(IFERROR(INDEX(Кат!$O:$O,MATCH($C10471,Кат!$I:$I,0)),INDEX(Торг!$L:$L,MATCH($C10471,Торг!$I:$I,0))),"")</f>
        <v/>
      </c>
      <c r="L10471" s="132" t="str">
        <f>IFERROR(IFERROR(INDEX(Кат!$A:$A,MATCH($C10471,Кат!$I:$I,0)),INDEX(Торг!$A:$A,MATCH($C10471,Торг!$I:$I,0))),"")</f>
        <v/>
      </c>
      <c r="M10471" s="132" t="str">
        <f>IFERROR(IFERROR(INDEX(Кат!$B:$B,MATCH($C10471,Кат!$I:$I,0)),INDEX(Торг!$B:$B,MATCH($C10471,Торг!$I:$I,0))),"")</f>
        <v/>
      </c>
      <c r="N10471" s="132" t="str">
        <f t="shared" si="163"/>
        <v>САЛЮТ ФЭС-2112бс</v>
      </c>
      <c r="O10471" s="132" t="str">
        <f>IFERROR(IFERROR(INDEX(Кат!$B:$B,MATCH($N10471,Кат!$I:$I,0)),INDEX(Торг!$B:$B,MATCH($N10471,Торг!$I:$I,0))),"")</f>
        <v/>
      </c>
    </row>
    <row r="10472" spans="1:15">
      <c r="A10472" t="s">
        <v>22015</v>
      </c>
      <c r="C10472" s="191" t="s">
        <v>27631</v>
      </c>
      <c r="E10472" t="s">
        <v>27632</v>
      </c>
      <c r="F10472" t="s">
        <v>4134</v>
      </c>
      <c r="G10472" t="s">
        <v>399</v>
      </c>
      <c r="H10472">
        <v>225</v>
      </c>
      <c r="J10472" t="s">
        <v>22634</v>
      </c>
      <c r="K10472" s="132" t="str">
        <f>IFERROR(IFERROR(INDEX(Кат!$O:$O,MATCH($C10472,Кат!$I:$I,0)),INDEX(Торг!$L:$L,MATCH($C10472,Торг!$I:$I,0))),"")</f>
        <v/>
      </c>
      <c r="L10472" s="132" t="str">
        <f>IFERROR(IFERROR(INDEX(Кат!$A:$A,MATCH($C10472,Кат!$I:$I,0)),INDEX(Торг!$A:$A,MATCH($C10472,Торг!$I:$I,0))),"")</f>
        <v/>
      </c>
      <c r="M10472" s="132" t="str">
        <f>IFERROR(IFERROR(INDEX(Кат!$B:$B,MATCH($C10472,Кат!$I:$I,0)),INDEX(Торг!$B:$B,MATCH($C10472,Торг!$I:$I,0))),"")</f>
        <v/>
      </c>
      <c r="N10472" s="132" t="str">
        <f t="shared" si="163"/>
        <v>САЛЮТ ФЭС-2112сс</v>
      </c>
      <c r="O10472" s="132" t="str">
        <f>IFERROR(IFERROR(INDEX(Кат!$B:$B,MATCH($N10472,Кат!$I:$I,0)),INDEX(Торг!$B:$B,MATCH($N10472,Торг!$I:$I,0))),"")</f>
        <v/>
      </c>
    </row>
    <row r="10473" spans="1:15">
      <c r="A10473" t="s">
        <v>22016</v>
      </c>
      <c r="C10473" s="191" t="s">
        <v>12685</v>
      </c>
      <c r="E10473" t="s">
        <v>12686</v>
      </c>
      <c r="F10473" t="s">
        <v>4134</v>
      </c>
      <c r="G10473" t="s">
        <v>399</v>
      </c>
      <c r="H10473">
        <v>250</v>
      </c>
      <c r="J10473" t="s">
        <v>22634</v>
      </c>
      <c r="K10473" s="132" t="str">
        <f>IFERROR(IFERROR(INDEX(Кат!$O:$O,MATCH($C10473,Кат!$I:$I,0)),INDEX(Торг!$L:$L,MATCH($C10473,Торг!$I:$I,0))),"")</f>
        <v/>
      </c>
      <c r="L10473" s="132" t="str">
        <f>IFERROR(IFERROR(INDEX(Кат!$A:$A,MATCH($C10473,Кат!$I:$I,0)),INDEX(Торг!$A:$A,MATCH($C10473,Торг!$I:$I,0))),"")</f>
        <v/>
      </c>
      <c r="M10473" s="132" t="str">
        <f>IFERROR(IFERROR(INDEX(Кат!$B:$B,MATCH($C10473,Кат!$I:$I,0)),INDEX(Торг!$B:$B,MATCH($C10473,Торг!$I:$I,0))),"")</f>
        <v/>
      </c>
      <c r="N10473" s="132" t="str">
        <f t="shared" si="163"/>
        <v>САЛЮТ СТ01-1012005</v>
      </c>
      <c r="O10473" s="132" t="str">
        <f>IFERROR(IFERROR(INDEX(Кат!$B:$B,MATCH($N10473,Кат!$I:$I,0)),INDEX(Торг!$B:$B,MATCH($N10473,Торг!$I:$I,0))),"")</f>
        <v/>
      </c>
    </row>
    <row r="10474" spans="1:15">
      <c r="A10474" t="s">
        <v>22017</v>
      </c>
      <c r="C10474" s="191" t="s">
        <v>4135</v>
      </c>
      <c r="E10474" t="s">
        <v>4136</v>
      </c>
      <c r="F10474" t="s">
        <v>4134</v>
      </c>
      <c r="G10474" t="s">
        <v>399</v>
      </c>
      <c r="H10474">
        <v>245</v>
      </c>
      <c r="J10474" t="s">
        <v>22634</v>
      </c>
      <c r="K10474" s="132" t="str">
        <f>IFERROR(IFERROR(INDEX(Кат!$O:$O,MATCH($C10474,Кат!$I:$I,0)),INDEX(Торг!$L:$L,MATCH($C10474,Торг!$I:$I,0))),"")</f>
        <v/>
      </c>
      <c r="L10474" s="132" t="str">
        <f>IFERROR(IFERROR(INDEX(Кат!$A:$A,MATCH($C10474,Кат!$I:$I,0)),INDEX(Торг!$A:$A,MATCH($C10474,Торг!$I:$I,0))),"")</f>
        <v/>
      </c>
      <c r="M10474" s="132" t="str">
        <f>IFERROR(IFERROR(INDEX(Кат!$B:$B,MATCH($C10474,Кат!$I:$I,0)),INDEX(Торг!$B:$B,MATCH($C10474,Торг!$I:$I,0))),"")</f>
        <v/>
      </c>
      <c r="N10474" s="132" t="str">
        <f t="shared" si="163"/>
        <v>САЛЮТ СТ08-1012005</v>
      </c>
      <c r="O10474" s="132" t="str">
        <f>IFERROR(IFERROR(INDEX(Кат!$B:$B,MATCH($N10474,Кат!$I:$I,0)),INDEX(Торг!$B:$B,MATCH($N10474,Торг!$I:$I,0))),"")</f>
        <v/>
      </c>
    </row>
    <row r="10475" spans="1:15">
      <c r="A10475" t="s">
        <v>27633</v>
      </c>
      <c r="C10475" s="191" t="s">
        <v>27634</v>
      </c>
      <c r="E10475" t="s">
        <v>27635</v>
      </c>
      <c r="F10475" t="s">
        <v>4134</v>
      </c>
      <c r="G10475" t="s">
        <v>399</v>
      </c>
      <c r="H10475">
        <v>250</v>
      </c>
      <c r="J10475" t="s">
        <v>22634</v>
      </c>
      <c r="K10475" s="132" t="str">
        <f>IFERROR(IFERROR(INDEX(Кат!$O:$O,MATCH($C10475,Кат!$I:$I,0)),INDEX(Торг!$L:$L,MATCH($C10475,Торг!$I:$I,0))),"")</f>
        <v/>
      </c>
      <c r="L10475" s="132" t="str">
        <f>IFERROR(IFERROR(INDEX(Кат!$A:$A,MATCH($C10475,Кат!$I:$I,0)),INDEX(Торг!$A:$A,MATCH($C10475,Торг!$I:$I,0))),"")</f>
        <v/>
      </c>
      <c r="M10475" s="132" t="str">
        <f>IFERROR(IFERROR(INDEX(Кат!$B:$B,MATCH($C10475,Кат!$I:$I,0)),INDEX(Торг!$B:$B,MATCH($C10475,Торг!$I:$I,0))),"")</f>
        <v/>
      </c>
      <c r="N10475" s="132" t="str">
        <f t="shared" si="163"/>
        <v>САЛЮТ ФОМ-ГАЗ</v>
      </c>
      <c r="O10475" s="132" t="str">
        <f>IFERROR(IFERROR(INDEX(Кат!$B:$B,MATCH($N10475,Кат!$I:$I,0)),INDEX(Торг!$B:$B,MATCH($N10475,Торг!$I:$I,0))),"")</f>
        <v/>
      </c>
    </row>
    <row r="10476" spans="1:15">
      <c r="A10476" t="s">
        <v>27636</v>
      </c>
      <c r="C10476" s="191" t="s">
        <v>27637</v>
      </c>
      <c r="E10476" t="s">
        <v>27638</v>
      </c>
      <c r="F10476" t="s">
        <v>4134</v>
      </c>
      <c r="G10476" t="s">
        <v>399</v>
      </c>
      <c r="H10476">
        <v>220</v>
      </c>
      <c r="J10476" t="s">
        <v>22634</v>
      </c>
      <c r="K10476" s="132" t="str">
        <f>IFERROR(IFERROR(INDEX(Кат!$O:$O,MATCH($C10476,Кат!$I:$I,0)),INDEX(Торг!$L:$L,MATCH($C10476,Торг!$I:$I,0))),"")</f>
        <v/>
      </c>
      <c r="L10476" s="132" t="str">
        <f>IFERROR(IFERROR(INDEX(Кат!$A:$A,MATCH($C10476,Кат!$I:$I,0)),INDEX(Торг!$A:$A,MATCH($C10476,Торг!$I:$I,0))),"")</f>
        <v/>
      </c>
      <c r="M10476" s="132" t="str">
        <f>IFERROR(IFERROR(INDEX(Кат!$B:$B,MATCH($C10476,Кат!$I:$I,0)),INDEX(Торг!$B:$B,MATCH($C10476,Торг!$I:$I,0))),"")</f>
        <v/>
      </c>
      <c r="N10476" s="132" t="str">
        <f t="shared" si="163"/>
        <v>САЛЮТ ФЭС-310-ВАЗ</v>
      </c>
      <c r="O10476" s="132" t="str">
        <f>IFERROR(IFERROR(INDEX(Кат!$B:$B,MATCH($N10476,Кат!$I:$I,0)),INDEX(Торг!$B:$B,MATCH($N10476,Торг!$I:$I,0))),"")</f>
        <v/>
      </c>
    </row>
    <row r="10477" spans="1:15">
      <c r="A10477" t="s">
        <v>27639</v>
      </c>
      <c r="C10477" s="191" t="s">
        <v>27640</v>
      </c>
      <c r="E10477" t="s">
        <v>27641</v>
      </c>
      <c r="F10477" t="s">
        <v>4134</v>
      </c>
      <c r="G10477" t="s">
        <v>399</v>
      </c>
      <c r="H10477">
        <v>220</v>
      </c>
      <c r="J10477" t="s">
        <v>22634</v>
      </c>
      <c r="K10477" s="132" t="str">
        <f>IFERROR(IFERROR(INDEX(Кат!$O:$O,MATCH($C10477,Кат!$I:$I,0)),INDEX(Торг!$L:$L,MATCH($C10477,Торг!$I:$I,0))),"")</f>
        <v/>
      </c>
      <c r="L10477" s="132" t="str">
        <f>IFERROR(IFERROR(INDEX(Кат!$A:$A,MATCH($C10477,Кат!$I:$I,0)),INDEX(Торг!$A:$A,MATCH($C10477,Торг!$I:$I,0))),"")</f>
        <v/>
      </c>
      <c r="M10477" s="132" t="str">
        <f>IFERROR(IFERROR(INDEX(Кат!$B:$B,MATCH($C10477,Кат!$I:$I,0)),INDEX(Торг!$B:$B,MATCH($C10477,Торг!$I:$I,0))),"")</f>
        <v/>
      </c>
      <c r="N10477" s="132" t="str">
        <f t="shared" si="163"/>
        <v>САЛЮТ ФЭС-293-ВАЗ</v>
      </c>
      <c r="O10477" s="132" t="str">
        <f>IFERROR(IFERROR(INDEX(Кат!$B:$B,MATCH($N10477,Кат!$I:$I,0)),INDEX(Торг!$B:$B,MATCH($N10477,Торг!$I:$I,0))),"")</f>
        <v/>
      </c>
    </row>
    <row r="10478" spans="1:15">
      <c r="A10478" t="s">
        <v>27642</v>
      </c>
      <c r="C10478" s="191" t="s">
        <v>27643</v>
      </c>
      <c r="E10478" t="s">
        <v>27644</v>
      </c>
      <c r="F10478" t="s">
        <v>4134</v>
      </c>
      <c r="G10478" t="s">
        <v>399</v>
      </c>
      <c r="H10478">
        <v>220</v>
      </c>
      <c r="J10478" t="s">
        <v>22634</v>
      </c>
      <c r="K10478" s="132" t="str">
        <f>IFERROR(IFERROR(INDEX(Кат!$O:$O,MATCH($C10478,Кат!$I:$I,0)),INDEX(Торг!$L:$L,MATCH($C10478,Торг!$I:$I,0))),"")</f>
        <v/>
      </c>
      <c r="L10478" s="132" t="str">
        <f>IFERROR(IFERROR(INDEX(Кат!$A:$A,MATCH($C10478,Кат!$I:$I,0)),INDEX(Торг!$A:$A,MATCH($C10478,Торг!$I:$I,0))),"")</f>
        <v/>
      </c>
      <c r="M10478" s="132" t="str">
        <f>IFERROR(IFERROR(INDEX(Кат!$B:$B,MATCH($C10478,Кат!$I:$I,0)),INDEX(Торг!$B:$B,MATCH($C10478,Торг!$I:$I,0))),"")</f>
        <v/>
      </c>
      <c r="N10478" s="132" t="str">
        <f t="shared" si="163"/>
        <v>САЛЮТ ФЭС-297-ВАЗ</v>
      </c>
      <c r="O10478" s="132" t="str">
        <f>IFERROR(IFERROR(INDEX(Кат!$B:$B,MATCH($N10478,Кат!$I:$I,0)),INDEX(Торг!$B:$B,MATCH($N10478,Торг!$I:$I,0))),"")</f>
        <v/>
      </c>
    </row>
    <row r="10479" spans="1:15">
      <c r="A10479" t="s">
        <v>22018</v>
      </c>
      <c r="C10479" s="191" t="s">
        <v>4137</v>
      </c>
      <c r="E10479" t="s">
        <v>4138</v>
      </c>
      <c r="F10479" t="s">
        <v>4134</v>
      </c>
      <c r="G10479" t="s">
        <v>399</v>
      </c>
      <c r="H10479">
        <v>255</v>
      </c>
      <c r="J10479" t="s">
        <v>22634</v>
      </c>
      <c r="K10479" s="132" t="str">
        <f>IFERROR(IFERROR(INDEX(Кат!$O:$O,MATCH($C10479,Кат!$I:$I,0)),INDEX(Торг!$L:$L,MATCH($C10479,Торг!$I:$I,0))),"")</f>
        <v/>
      </c>
      <c r="L10479" s="132" t="str">
        <f>IFERROR(IFERROR(INDEX(Кат!$A:$A,MATCH($C10479,Кат!$I:$I,0)),INDEX(Торг!$A:$A,MATCH($C10479,Торг!$I:$I,0))),"")</f>
        <v/>
      </c>
      <c r="M10479" s="132" t="str">
        <f>IFERROR(IFERROR(INDEX(Кат!$B:$B,MATCH($C10479,Кат!$I:$I,0)),INDEX(Торг!$B:$B,MATCH($C10479,Торг!$I:$I,0))),"")</f>
        <v/>
      </c>
      <c r="N10479" s="132" t="str">
        <f t="shared" si="163"/>
        <v>САЛЮТ ФТОТ-299</v>
      </c>
      <c r="O10479" s="132" t="str">
        <f>IFERROR(IFERROR(INDEX(Кат!$B:$B,MATCH($N10479,Кат!$I:$I,0)),INDEX(Торг!$B:$B,MATCH($N10479,Торг!$I:$I,0))),"")</f>
        <v/>
      </c>
    </row>
    <row r="10480" spans="1:15">
      <c r="A10480" t="s">
        <v>22019</v>
      </c>
      <c r="C10480" s="191" t="s">
        <v>4139</v>
      </c>
      <c r="E10480" t="s">
        <v>4140</v>
      </c>
      <c r="F10480" t="s">
        <v>4134</v>
      </c>
      <c r="G10480" t="s">
        <v>399</v>
      </c>
      <c r="H10480">
        <v>250</v>
      </c>
      <c r="J10480" t="s">
        <v>22634</v>
      </c>
      <c r="K10480" s="132" t="str">
        <f>IFERROR(IFERROR(INDEX(Кат!$O:$O,MATCH($C10480,Кат!$I:$I,0)),INDEX(Торг!$L:$L,MATCH($C10480,Торг!$I:$I,0))),"")</f>
        <v/>
      </c>
      <c r="L10480" s="132" t="str">
        <f>IFERROR(IFERROR(INDEX(Кат!$A:$A,MATCH($C10480,Кат!$I:$I,0)),INDEX(Торг!$A:$A,MATCH($C10480,Торг!$I:$I,0))),"")</f>
        <v/>
      </c>
      <c r="M10480" s="132" t="str">
        <f>IFERROR(IFERROR(INDEX(Кат!$B:$B,MATCH($C10480,Кат!$I:$I,0)),INDEX(Торг!$B:$B,MATCH($C10480,Торг!$I:$I,0))),"")</f>
        <v/>
      </c>
      <c r="N10480" s="132" t="str">
        <f t="shared" si="163"/>
        <v>САЛЮТ ФТОТ-308</v>
      </c>
      <c r="O10480" s="132" t="str">
        <f>IFERROR(IFERROR(INDEX(Кат!$B:$B,MATCH($N10480,Кат!$I:$I,0)),INDEX(Торг!$B:$B,MATCH($N10480,Торг!$I:$I,0))),"")</f>
        <v/>
      </c>
    </row>
    <row r="10481" spans="1:15">
      <c r="A10481" t="s">
        <v>24851</v>
      </c>
      <c r="C10481" s="191"/>
      <c r="E10481" t="s">
        <v>24852</v>
      </c>
      <c r="J10481" t="s">
        <v>22634</v>
      </c>
      <c r="K10481" s="132" t="str">
        <f>IFERROR(IFERROR(INDEX(Кат!$O:$O,MATCH($C10481,Кат!$I:$I,0)),INDEX(Торг!$L:$L,MATCH($C10481,Торг!$I:$I,0))),"")</f>
        <v/>
      </c>
      <c r="L10481" s="132" t="str">
        <f>IFERROR(IFERROR(INDEX(Кат!$A:$A,MATCH($C10481,Кат!$I:$I,0)),INDEX(Торг!$A:$A,MATCH($C10481,Торг!$I:$I,0))),"")</f>
        <v/>
      </c>
      <c r="M10481" s="132" t="str">
        <f>IFERROR(IFERROR(INDEX(Кат!$B:$B,MATCH($C10481,Кат!$I:$I,0)),INDEX(Торг!$B:$B,MATCH($C10481,Торг!$I:$I,0))),"")</f>
        <v/>
      </c>
      <c r="N10481" s="132" t="str">
        <f t="shared" si="163"/>
        <v xml:space="preserve"> </v>
      </c>
      <c r="O10481" s="132" t="str">
        <f>IFERROR(IFERROR(INDEX(Кат!$B:$B,MATCH($N10481,Кат!$I:$I,0)),INDEX(Торг!$B:$B,MATCH($N10481,Торг!$I:$I,0))),"")</f>
        <v/>
      </c>
    </row>
    <row r="10482" spans="1:15">
      <c r="A10482" t="s">
        <v>22020</v>
      </c>
      <c r="C10482" s="191" t="s">
        <v>14302</v>
      </c>
      <c r="E10482" t="s">
        <v>14303</v>
      </c>
      <c r="F10482" t="s">
        <v>12689</v>
      </c>
      <c r="G10482" t="s">
        <v>399</v>
      </c>
      <c r="H10482">
        <v>90</v>
      </c>
      <c r="J10482" t="s">
        <v>22634</v>
      </c>
      <c r="K10482" s="132" t="str">
        <f>IFERROR(IFERROR(INDEX(Кат!$O:$O,MATCH($C10482,Кат!$I:$I,0)),INDEX(Торг!$L:$L,MATCH($C10482,Торг!$I:$I,0))),"")</f>
        <v/>
      </c>
      <c r="L10482" s="132" t="str">
        <f>IFERROR(IFERROR(INDEX(Кат!$A:$A,MATCH($C10482,Кат!$I:$I,0)),INDEX(Торг!$A:$A,MATCH($C10482,Торг!$I:$I,0))),"")</f>
        <v/>
      </c>
      <c r="M10482" s="132" t="str">
        <f>IFERROR(IFERROR(INDEX(Кат!$B:$B,MATCH($C10482,Кат!$I:$I,0)),INDEX(Торг!$B:$B,MATCH($C10482,Торг!$I:$I,0))),"")</f>
        <v/>
      </c>
      <c r="N10482" s="132" t="str">
        <f t="shared" si="163"/>
        <v>САМАРСКИЙ ПОДШИПНИКОВЫЙ ЗАВОД 6202СПЗ</v>
      </c>
      <c r="O10482" s="132" t="str">
        <f>IFERROR(IFERROR(INDEX(Кат!$B:$B,MATCH($N10482,Кат!$I:$I,0)),INDEX(Торг!$B:$B,MATCH($N10482,Торг!$I:$I,0))),"")</f>
        <v/>
      </c>
    </row>
    <row r="10483" spans="1:15">
      <c r="A10483" t="s">
        <v>22021</v>
      </c>
      <c r="C10483" s="191" t="s">
        <v>12687</v>
      </c>
      <c r="E10483" t="s">
        <v>12688</v>
      </c>
      <c r="F10483" t="s">
        <v>12689</v>
      </c>
      <c r="G10483" t="s">
        <v>399</v>
      </c>
      <c r="H10483">
        <v>480</v>
      </c>
      <c r="J10483" t="s">
        <v>22634</v>
      </c>
      <c r="K10483" s="132" t="str">
        <f>IFERROR(IFERROR(INDEX(Кат!$O:$O,MATCH($C10483,Кат!$I:$I,0)),INDEX(Торг!$L:$L,MATCH($C10483,Торг!$I:$I,0))),"")</f>
        <v/>
      </c>
      <c r="L10483" s="132" t="str">
        <f>IFERROR(IFERROR(INDEX(Кат!$A:$A,MATCH($C10483,Кат!$I:$I,0)),INDEX(Торг!$A:$A,MATCH($C10483,Торг!$I:$I,0))),"")</f>
        <v/>
      </c>
      <c r="M10483" s="132" t="str">
        <f>IFERROR(IFERROR(INDEX(Кат!$B:$B,MATCH($C10483,Кат!$I:$I,0)),INDEX(Торг!$B:$B,MATCH($C10483,Торг!$I:$I,0))),"")</f>
        <v/>
      </c>
      <c r="N10483" s="132" t="str">
        <f t="shared" si="163"/>
        <v>САМАРСКИЙ ПОДШИПНИКОВЫЙ ЗАВОД 6-256706</v>
      </c>
      <c r="O10483" s="132" t="str">
        <f>IFERROR(IFERROR(INDEX(Кат!$B:$B,MATCH($N10483,Кат!$I:$I,0)),INDEX(Торг!$B:$B,MATCH($N10483,Торг!$I:$I,0))),"")</f>
        <v/>
      </c>
    </row>
    <row r="10484" spans="1:15">
      <c r="A10484" t="s">
        <v>22022</v>
      </c>
      <c r="C10484" s="191" t="s">
        <v>12690</v>
      </c>
      <c r="E10484" t="s">
        <v>12691</v>
      </c>
      <c r="F10484" t="s">
        <v>12689</v>
      </c>
      <c r="G10484" t="s">
        <v>399</v>
      </c>
      <c r="H10484">
        <v>620</v>
      </c>
      <c r="J10484" t="s">
        <v>22634</v>
      </c>
      <c r="K10484" s="132" t="str">
        <f>IFERROR(IFERROR(INDEX(Кат!$O:$O,MATCH($C10484,Кат!$I:$I,0)),INDEX(Торг!$L:$L,MATCH($C10484,Торг!$I:$I,0))),"")</f>
        <v/>
      </c>
      <c r="L10484" s="132" t="str">
        <f>IFERROR(IFERROR(INDEX(Кат!$A:$A,MATCH($C10484,Кат!$I:$I,0)),INDEX(Торг!$A:$A,MATCH($C10484,Торг!$I:$I,0))),"")</f>
        <v/>
      </c>
      <c r="M10484" s="132" t="str">
        <f>IFERROR(IFERROR(INDEX(Кат!$B:$B,MATCH($C10484,Кат!$I:$I,0)),INDEX(Торг!$B:$B,MATCH($C10484,Торг!$I:$I,0))),"")</f>
        <v/>
      </c>
      <c r="N10484" s="132" t="str">
        <f t="shared" si="163"/>
        <v>САМАРСКИЙ ПОДШИПНИКОВЫЙ ЗАВОД 6-256707</v>
      </c>
      <c r="O10484" s="132" t="str">
        <f>IFERROR(IFERROR(INDEX(Кат!$B:$B,MATCH($N10484,Кат!$I:$I,0)),INDEX(Торг!$B:$B,MATCH($N10484,Торг!$I:$I,0))),"")</f>
        <v/>
      </c>
    </row>
    <row r="10485" spans="1:15">
      <c r="A10485" t="s">
        <v>22023</v>
      </c>
      <c r="C10485" s="191" t="s">
        <v>12692</v>
      </c>
      <c r="E10485" t="s">
        <v>12693</v>
      </c>
      <c r="F10485" t="s">
        <v>12689</v>
      </c>
      <c r="G10485" t="s">
        <v>399</v>
      </c>
      <c r="H10485">
        <v>500</v>
      </c>
      <c r="J10485" t="s">
        <v>22634</v>
      </c>
      <c r="K10485" s="132" t="str">
        <f>IFERROR(IFERROR(INDEX(Кат!$O:$O,MATCH($C10485,Кат!$I:$I,0)),INDEX(Торг!$L:$L,MATCH($C10485,Торг!$I:$I,0))),"")</f>
        <v/>
      </c>
      <c r="L10485" s="132" t="str">
        <f>IFERROR(IFERROR(INDEX(Кат!$A:$A,MATCH($C10485,Кат!$I:$I,0)),INDEX(Торг!$A:$A,MATCH($C10485,Торг!$I:$I,0))),"")</f>
        <v/>
      </c>
      <c r="M10485" s="132" t="str">
        <f>IFERROR(IFERROR(INDEX(Кат!$B:$B,MATCH($C10485,Кат!$I:$I,0)),INDEX(Торг!$B:$B,MATCH($C10485,Торг!$I:$I,0))),"")</f>
        <v/>
      </c>
      <c r="N10485" s="132" t="str">
        <f t="shared" si="163"/>
        <v>САМАРСКИЙ ПОДШИПНИКОВЫЙ ЗАВОД 6-256907</v>
      </c>
      <c r="O10485" s="132" t="str">
        <f>IFERROR(IFERROR(INDEX(Кат!$B:$B,MATCH($N10485,Кат!$I:$I,0)),INDEX(Торг!$B:$B,MATCH($N10485,Торг!$I:$I,0))),"")</f>
        <v/>
      </c>
    </row>
    <row r="10486" spans="1:15">
      <c r="A10486" t="s">
        <v>26285</v>
      </c>
      <c r="C10486" s="191" t="s">
        <v>26286</v>
      </c>
      <c r="E10486" t="s">
        <v>26287</v>
      </c>
      <c r="F10486" t="s">
        <v>12689</v>
      </c>
      <c r="G10486" t="s">
        <v>399</v>
      </c>
      <c r="H10486">
        <v>350</v>
      </c>
      <c r="J10486" t="s">
        <v>22634</v>
      </c>
      <c r="K10486" s="132" t="str">
        <f>IFERROR(IFERROR(INDEX(Кат!$O:$O,MATCH($C10486,Кат!$I:$I,0)),INDEX(Торг!$L:$L,MATCH($C10486,Торг!$I:$I,0))),"")</f>
        <v/>
      </c>
      <c r="L10486" s="132" t="str">
        <f>IFERROR(IFERROR(INDEX(Кат!$A:$A,MATCH($C10486,Кат!$I:$I,0)),INDEX(Торг!$A:$A,MATCH($C10486,Торг!$I:$I,0))),"")</f>
        <v/>
      </c>
      <c r="M10486" s="132" t="str">
        <f>IFERROR(IFERROR(INDEX(Кат!$B:$B,MATCH($C10486,Кат!$I:$I,0)),INDEX(Торг!$B:$B,MATCH($C10486,Торг!$I:$I,0))),"")</f>
        <v/>
      </c>
      <c r="N10486" s="132" t="str">
        <f t="shared" si="163"/>
        <v>САМАРСКИЙ ПОДШИПНИКОВЫЙ ЗАВОД 830900AKE</v>
      </c>
      <c r="O10486" s="132" t="str">
        <f>IFERROR(IFERROR(INDEX(Кат!$B:$B,MATCH($N10486,Кат!$I:$I,0)),INDEX(Торг!$B:$B,MATCH($N10486,Торг!$I:$I,0))),"")</f>
        <v/>
      </c>
    </row>
    <row r="10487" spans="1:15">
      <c r="A10487" t="s">
        <v>24853</v>
      </c>
      <c r="C10487" s="191"/>
      <c r="E10487" t="s">
        <v>24854</v>
      </c>
      <c r="J10487" t="s">
        <v>22634</v>
      </c>
      <c r="K10487" s="132" t="str">
        <f>IFERROR(IFERROR(INDEX(Кат!$O:$O,MATCH($C10487,Кат!$I:$I,0)),INDEX(Торг!$L:$L,MATCH($C10487,Торг!$I:$I,0))),"")</f>
        <v/>
      </c>
      <c r="L10487" s="132" t="str">
        <f>IFERROR(IFERROR(INDEX(Кат!$A:$A,MATCH($C10487,Кат!$I:$I,0)),INDEX(Торг!$A:$A,MATCH($C10487,Торг!$I:$I,0))),"")</f>
        <v/>
      </c>
      <c r="M10487" s="132" t="str">
        <f>IFERROR(IFERROR(INDEX(Кат!$B:$B,MATCH($C10487,Кат!$I:$I,0)),INDEX(Торг!$B:$B,MATCH($C10487,Торг!$I:$I,0))),"")</f>
        <v/>
      </c>
      <c r="N10487" s="132" t="str">
        <f t="shared" si="163"/>
        <v xml:space="preserve"> </v>
      </c>
      <c r="O10487" s="132" t="str">
        <f>IFERROR(IFERROR(INDEX(Кат!$B:$B,MATCH($N10487,Кат!$I:$I,0)),INDEX(Торг!$B:$B,MATCH($N10487,Торг!$I:$I,0))),"")</f>
        <v/>
      </c>
    </row>
    <row r="10488" spans="1:15">
      <c r="A10488" t="s">
        <v>22024</v>
      </c>
      <c r="C10488" s="191" t="s">
        <v>4141</v>
      </c>
      <c r="E10488" t="s">
        <v>4142</v>
      </c>
      <c r="F10488" t="s">
        <v>4143</v>
      </c>
      <c r="G10488" t="s">
        <v>399</v>
      </c>
      <c r="H10488">
        <v>980</v>
      </c>
      <c r="J10488" t="s">
        <v>22634</v>
      </c>
      <c r="K10488" s="132" t="str">
        <f>IFERROR(IFERROR(INDEX(Кат!$O:$O,MATCH($C10488,Кат!$I:$I,0)),INDEX(Торг!$L:$L,MATCH($C10488,Торг!$I:$I,0))),"")</f>
        <v/>
      </c>
      <c r="L10488" s="132" t="str">
        <f>IFERROR(IFERROR(INDEX(Кат!$A:$A,MATCH($C10488,Кат!$I:$I,0)),INDEX(Торг!$A:$A,MATCH($C10488,Торг!$I:$I,0))),"")</f>
        <v/>
      </c>
      <c r="M10488" s="132" t="str">
        <f>IFERROR(IFERROR(INDEX(Кат!$B:$B,MATCH($C10488,Кат!$I:$I,0)),INDEX(Торг!$B:$B,MATCH($C10488,Торг!$I:$I,0))),"")</f>
        <v/>
      </c>
      <c r="N10488" s="132" t="str">
        <f t="shared" si="163"/>
        <v>СЕВЕР 2112-3705010-13</v>
      </c>
      <c r="O10488" s="132" t="str">
        <f>IFERROR(IFERROR(INDEX(Кат!$B:$B,MATCH($N10488,Кат!$I:$I,0)),INDEX(Торг!$B:$B,MATCH($N10488,Торг!$I:$I,0))),"")</f>
        <v/>
      </c>
    </row>
    <row r="10489" spans="1:15">
      <c r="A10489" t="s">
        <v>24855</v>
      </c>
      <c r="C10489" s="191"/>
      <c r="E10489" t="s">
        <v>11373</v>
      </c>
      <c r="J10489" t="s">
        <v>22634</v>
      </c>
      <c r="K10489" s="132" t="str">
        <f>IFERROR(IFERROR(INDEX(Кат!$O:$O,MATCH($C10489,Кат!$I:$I,0)),INDEX(Торг!$L:$L,MATCH($C10489,Торг!$I:$I,0))),"")</f>
        <v/>
      </c>
      <c r="L10489" s="132" t="str">
        <f>IFERROR(IFERROR(INDEX(Кат!$A:$A,MATCH($C10489,Кат!$I:$I,0)),INDEX(Торг!$A:$A,MATCH($C10489,Торг!$I:$I,0))),"")</f>
        <v/>
      </c>
      <c r="M10489" s="132" t="str">
        <f>IFERROR(IFERROR(INDEX(Кат!$B:$B,MATCH($C10489,Кат!$I:$I,0)),INDEX(Торг!$B:$B,MATCH($C10489,Торг!$I:$I,0))),"")</f>
        <v/>
      </c>
      <c r="N10489" s="132" t="str">
        <f t="shared" si="163"/>
        <v xml:space="preserve"> </v>
      </c>
      <c r="O10489" s="132" t="str">
        <f>IFERROR(IFERROR(INDEX(Кат!$B:$B,MATCH($N10489,Кат!$I:$I,0)),INDEX(Торг!$B:$B,MATCH($N10489,Торг!$I:$I,0))),"")</f>
        <v/>
      </c>
    </row>
    <row r="10490" spans="1:15">
      <c r="A10490" t="s">
        <v>22025</v>
      </c>
      <c r="C10490" s="191" t="s">
        <v>32318</v>
      </c>
      <c r="E10490" t="s">
        <v>32319</v>
      </c>
      <c r="F10490" t="s">
        <v>11373</v>
      </c>
      <c r="G10490" t="s">
        <v>375</v>
      </c>
      <c r="H10490">
        <v>550</v>
      </c>
      <c r="J10490" t="s">
        <v>22634</v>
      </c>
      <c r="K10490" s="132" t="str">
        <f>IFERROR(IFERROR(INDEX(Кат!$O:$O,MATCH($C10490,Кат!$I:$I,0)),INDEX(Торг!$L:$L,MATCH($C10490,Торг!$I:$I,0))),"")</f>
        <v/>
      </c>
      <c r="L10490" s="132" t="str">
        <f>IFERROR(IFERROR(INDEX(Кат!$A:$A,MATCH($C10490,Кат!$I:$I,0)),INDEX(Торг!$A:$A,MATCH($C10490,Торг!$I:$I,0))),"")</f>
        <v/>
      </c>
      <c r="M10490" s="132" t="str">
        <f>IFERROR(IFERROR(INDEX(Кат!$B:$B,MATCH($C10490,Кат!$I:$I,0)),INDEX(Торг!$B:$B,MATCH($C10490,Торг!$I:$I,0))),"")</f>
        <v/>
      </c>
      <c r="N10490" s="132" t="str">
        <f t="shared" si="163"/>
        <v>СЕВиЕМ 190-3701611-15</v>
      </c>
      <c r="O10490" s="132" t="str">
        <f>IFERROR(IFERROR(INDEX(Кат!$B:$B,MATCH($N10490,Кат!$I:$I,0)),INDEX(Торг!$B:$B,MATCH($N10490,Торг!$I:$I,0))),"")</f>
        <v/>
      </c>
    </row>
    <row r="10491" spans="1:15">
      <c r="A10491" t="s">
        <v>24856</v>
      </c>
      <c r="C10491" s="191"/>
      <c r="E10491" t="s">
        <v>24857</v>
      </c>
      <c r="J10491" t="s">
        <v>22634</v>
      </c>
      <c r="K10491" s="132" t="str">
        <f>IFERROR(IFERROR(INDEX(Кат!$O:$O,MATCH($C10491,Кат!$I:$I,0)),INDEX(Торг!$L:$L,MATCH($C10491,Торг!$I:$I,0))),"")</f>
        <v/>
      </c>
      <c r="L10491" s="132" t="str">
        <f>IFERROR(IFERROR(INDEX(Кат!$A:$A,MATCH($C10491,Кат!$I:$I,0)),INDEX(Торг!$A:$A,MATCH($C10491,Торг!$I:$I,0))),"")</f>
        <v/>
      </c>
      <c r="M10491" s="132" t="str">
        <f>IFERROR(IFERROR(INDEX(Кат!$B:$B,MATCH($C10491,Кат!$I:$I,0)),INDEX(Торг!$B:$B,MATCH($C10491,Торг!$I:$I,0))),"")</f>
        <v/>
      </c>
      <c r="N10491" s="132" t="str">
        <f t="shared" si="163"/>
        <v xml:space="preserve"> </v>
      </c>
      <c r="O10491" s="132" t="str">
        <f>IFERROR(IFERROR(INDEX(Кат!$B:$B,MATCH($N10491,Кат!$I:$I,0)),INDEX(Торг!$B:$B,MATCH($N10491,Торг!$I:$I,0))),"")</f>
        <v/>
      </c>
    </row>
    <row r="10492" spans="1:15">
      <c r="A10492" t="s">
        <v>22026</v>
      </c>
      <c r="C10492" s="191" t="s">
        <v>4144</v>
      </c>
      <c r="E10492" t="s">
        <v>4145</v>
      </c>
      <c r="F10492" t="s">
        <v>4146</v>
      </c>
      <c r="G10492" t="s">
        <v>399</v>
      </c>
      <c r="H10492">
        <v>8700</v>
      </c>
      <c r="J10492" t="s">
        <v>22634</v>
      </c>
      <c r="K10492" s="132" t="str">
        <f>IFERROR(IFERROR(INDEX(Кат!$O:$O,MATCH($C10492,Кат!$I:$I,0)),INDEX(Торг!$L:$L,MATCH($C10492,Торг!$I:$I,0))),"")</f>
        <v/>
      </c>
      <c r="L10492" s="132" t="str">
        <f>IFERROR(IFERROR(INDEX(Кат!$A:$A,MATCH($C10492,Кат!$I:$I,0)),INDEX(Торг!$A:$A,MATCH($C10492,Торг!$I:$I,0))),"")</f>
        <v/>
      </c>
      <c r="M10492" s="132" t="str">
        <f>IFERROR(IFERROR(INDEX(Кат!$B:$B,MATCH($C10492,Кат!$I:$I,0)),INDEX(Торг!$B:$B,MATCH($C10492,Торг!$I:$I,0))),"")</f>
        <v/>
      </c>
      <c r="N10492" s="132" t="str">
        <f t="shared" si="163"/>
        <v>СЕРП И МОЛОТ 45.1122.14-00-00-00</v>
      </c>
      <c r="O10492" s="132" t="str">
        <f>IFERROR(IFERROR(INDEX(Кат!$B:$B,MATCH($N10492,Кат!$I:$I,0)),INDEX(Торг!$B:$B,MATCH($N10492,Торг!$I:$I,0))),"")</f>
        <v/>
      </c>
    </row>
    <row r="10493" spans="1:15">
      <c r="A10493" t="s">
        <v>25785</v>
      </c>
      <c r="C10493" s="191" t="s">
        <v>25786</v>
      </c>
      <c r="E10493" t="s">
        <v>25787</v>
      </c>
      <c r="F10493" t="s">
        <v>4146</v>
      </c>
      <c r="G10493" t="s">
        <v>399</v>
      </c>
      <c r="H10493">
        <v>8300</v>
      </c>
      <c r="J10493" t="s">
        <v>22634</v>
      </c>
      <c r="K10493" s="132" t="str">
        <f>IFERROR(IFERROR(INDEX(Кат!$O:$O,MATCH($C10493,Кат!$I:$I,0)),INDEX(Торг!$L:$L,MATCH($C10493,Торг!$I:$I,0))),"")</f>
        <v/>
      </c>
      <c r="L10493" s="132" t="str">
        <f>IFERROR(IFERROR(INDEX(Кат!$A:$A,MATCH($C10493,Кат!$I:$I,0)),INDEX(Торг!$A:$A,MATCH($C10493,Торг!$I:$I,0))),"")</f>
        <v/>
      </c>
      <c r="M10493" s="132" t="str">
        <f>IFERROR(IFERROR(INDEX(Кат!$B:$B,MATCH($C10493,Кат!$I:$I,0)),INDEX(Торг!$B:$B,MATCH($C10493,Торг!$I:$I,0))),"")</f>
        <v/>
      </c>
      <c r="N10493" s="132" t="str">
        <f t="shared" si="163"/>
        <v>СЕРП И МОЛОТ 21214-2201012</v>
      </c>
      <c r="O10493" s="132" t="str">
        <f>IFERROR(IFERROR(INDEX(Кат!$B:$B,MATCH($N10493,Кат!$I:$I,0)),INDEX(Торг!$B:$B,MATCH($N10493,Торг!$I:$I,0))),"")</f>
        <v/>
      </c>
    </row>
    <row r="10494" spans="1:15">
      <c r="A10494" t="s">
        <v>22027</v>
      </c>
      <c r="C10494" s="191" t="s">
        <v>4147</v>
      </c>
      <c r="E10494" t="s">
        <v>14238</v>
      </c>
      <c r="F10494" t="s">
        <v>4146</v>
      </c>
      <c r="G10494" t="s">
        <v>399</v>
      </c>
      <c r="H10494">
        <v>12500</v>
      </c>
      <c r="J10494" t="s">
        <v>22634</v>
      </c>
      <c r="K10494" s="132" t="str">
        <f>IFERROR(IFERROR(INDEX(Кат!$O:$O,MATCH($C10494,Кат!$I:$I,0)),INDEX(Торг!$L:$L,MATCH($C10494,Торг!$I:$I,0))),"")</f>
        <v/>
      </c>
      <c r="L10494" s="132" t="str">
        <f>IFERROR(IFERROR(INDEX(Кат!$A:$A,MATCH($C10494,Кат!$I:$I,0)),INDEX(Торг!$A:$A,MATCH($C10494,Торг!$I:$I,0))),"")</f>
        <v/>
      </c>
      <c r="M10494" s="132" t="str">
        <f>IFERROR(IFERROR(INDEX(Кат!$B:$B,MATCH($C10494,Кат!$I:$I,0)),INDEX(Торг!$B:$B,MATCH($C10494,Торг!$I:$I,0))),"")</f>
        <v/>
      </c>
      <c r="N10494" s="132" t="str">
        <f t="shared" si="163"/>
        <v>СЕРП И МОЛОТ 21230-2201012-06</v>
      </c>
      <c r="O10494" s="132" t="str">
        <f>IFERROR(IFERROR(INDEX(Кат!$B:$B,MATCH($N10494,Кат!$I:$I,0)),INDEX(Торг!$B:$B,MATCH($N10494,Торг!$I:$I,0))),"")</f>
        <v/>
      </c>
    </row>
    <row r="10495" spans="1:15">
      <c r="A10495" t="s">
        <v>25788</v>
      </c>
      <c r="C10495" s="191" t="s">
        <v>25789</v>
      </c>
      <c r="E10495" t="s">
        <v>25790</v>
      </c>
      <c r="F10495" t="s">
        <v>4146</v>
      </c>
      <c r="G10495" t="s">
        <v>399</v>
      </c>
      <c r="H10495">
        <v>8500</v>
      </c>
      <c r="J10495" t="s">
        <v>22634</v>
      </c>
      <c r="K10495" s="132" t="str">
        <f>IFERROR(IFERROR(INDEX(Кат!$O:$O,MATCH($C10495,Кат!$I:$I,0)),INDEX(Торг!$L:$L,MATCH($C10495,Торг!$I:$I,0))),"")</f>
        <v/>
      </c>
      <c r="L10495" s="132" t="str">
        <f>IFERROR(IFERROR(INDEX(Кат!$A:$A,MATCH($C10495,Кат!$I:$I,0)),INDEX(Торг!$A:$A,MATCH($C10495,Торг!$I:$I,0))),"")</f>
        <v/>
      </c>
      <c r="M10495" s="132" t="str">
        <f>IFERROR(IFERROR(INDEX(Кат!$B:$B,MATCH($C10495,Кат!$I:$I,0)),INDEX(Торг!$B:$B,MATCH($C10495,Торг!$I:$I,0))),"")</f>
        <v/>
      </c>
      <c r="N10495" s="132" t="str">
        <f t="shared" si="163"/>
        <v>СЕРП И МОЛОТ 21214-2203102</v>
      </c>
      <c r="O10495" s="132" t="str">
        <f>IFERROR(IFERROR(INDEX(Кат!$B:$B,MATCH($N10495,Кат!$I:$I,0)),INDEX(Торг!$B:$B,MATCH($N10495,Торг!$I:$I,0))),"")</f>
        <v/>
      </c>
    </row>
    <row r="10496" spans="1:15">
      <c r="A10496" t="s">
        <v>22028</v>
      </c>
      <c r="C10496" s="191" t="s">
        <v>4148</v>
      </c>
      <c r="E10496" t="s">
        <v>14239</v>
      </c>
      <c r="F10496" t="s">
        <v>4146</v>
      </c>
      <c r="G10496" t="s">
        <v>399</v>
      </c>
      <c r="H10496">
        <v>12000</v>
      </c>
      <c r="J10496" t="s">
        <v>22634</v>
      </c>
      <c r="K10496" s="132" t="str">
        <f>IFERROR(IFERROR(INDEX(Кат!$O:$O,MATCH($C10496,Кат!$I:$I,0)),INDEX(Торг!$L:$L,MATCH($C10496,Торг!$I:$I,0))),"")</f>
        <v/>
      </c>
      <c r="L10496" s="132" t="str">
        <f>IFERROR(IFERROR(INDEX(Кат!$A:$A,MATCH($C10496,Кат!$I:$I,0)),INDEX(Торг!$A:$A,MATCH($C10496,Торг!$I:$I,0))),"")</f>
        <v/>
      </c>
      <c r="M10496" s="132" t="str">
        <f>IFERROR(IFERROR(INDEX(Кат!$B:$B,MATCH($C10496,Кат!$I:$I,0)),INDEX(Торг!$B:$B,MATCH($C10496,Торг!$I:$I,0))),"")</f>
        <v/>
      </c>
      <c r="N10496" s="132" t="str">
        <f t="shared" si="163"/>
        <v>СЕРП И МОЛОТ 21214-2203012-02</v>
      </c>
      <c r="O10496" s="132" t="str">
        <f>IFERROR(IFERROR(INDEX(Кат!$B:$B,MATCH($N10496,Кат!$I:$I,0)),INDEX(Торг!$B:$B,MATCH($N10496,Торг!$I:$I,0))),"")</f>
        <v/>
      </c>
    </row>
    <row r="10497" spans="1:15">
      <c r="A10497" t="s">
        <v>22029</v>
      </c>
      <c r="C10497" s="191" t="s">
        <v>12694</v>
      </c>
      <c r="E10497" t="s">
        <v>12695</v>
      </c>
      <c r="F10497" t="s">
        <v>4146</v>
      </c>
      <c r="G10497" t="s">
        <v>399</v>
      </c>
      <c r="H10497">
        <v>4100</v>
      </c>
      <c r="J10497" t="s">
        <v>22634</v>
      </c>
      <c r="K10497" s="132" t="str">
        <f>IFERROR(IFERROR(INDEX(Кат!$O:$O,MATCH($C10497,Кат!$I:$I,0)),INDEX(Торг!$L:$L,MATCH($C10497,Торг!$I:$I,0))),"")</f>
        <v/>
      </c>
      <c r="L10497" s="132" t="str">
        <f>IFERROR(IFERROR(INDEX(Кат!$A:$A,MATCH($C10497,Кат!$I:$I,0)),INDEX(Торг!$A:$A,MATCH($C10497,Торг!$I:$I,0))),"")</f>
        <v/>
      </c>
      <c r="M10497" s="132" t="str">
        <f>IFERROR(IFERROR(INDEX(Кат!$B:$B,MATCH($C10497,Кат!$I:$I,0)),INDEX(Торг!$B:$B,MATCH($C10497,Торг!$I:$I,0))),"")</f>
        <v/>
      </c>
      <c r="N10497" s="132" t="str">
        <f t="shared" si="163"/>
        <v>СЕРП И МОЛОТ 21214-2201014</v>
      </c>
      <c r="O10497" s="132" t="str">
        <f>IFERROR(IFERROR(INDEX(Кат!$B:$B,MATCH($N10497,Кат!$I:$I,0)),INDEX(Торг!$B:$B,MATCH($N10497,Торг!$I:$I,0))),"")</f>
        <v/>
      </c>
    </row>
    <row r="10498" spans="1:15">
      <c r="A10498" t="s">
        <v>22030</v>
      </c>
      <c r="C10498" s="191" t="s">
        <v>12696</v>
      </c>
      <c r="E10498" t="s">
        <v>12697</v>
      </c>
      <c r="F10498" t="s">
        <v>4146</v>
      </c>
      <c r="G10498" t="s">
        <v>399</v>
      </c>
      <c r="H10498">
        <v>4100</v>
      </c>
      <c r="J10498" t="s">
        <v>22634</v>
      </c>
      <c r="K10498" s="132" t="str">
        <f>IFERROR(IFERROR(INDEX(Кат!$O:$O,MATCH($C10498,Кат!$I:$I,0)),INDEX(Торг!$L:$L,MATCH($C10498,Торг!$I:$I,0))),"")</f>
        <v/>
      </c>
      <c r="L10498" s="132" t="str">
        <f>IFERROR(IFERROR(INDEX(Кат!$A:$A,MATCH($C10498,Кат!$I:$I,0)),INDEX(Торг!$A:$A,MATCH($C10498,Торг!$I:$I,0))),"")</f>
        <v/>
      </c>
      <c r="M10498" s="132" t="str">
        <f>IFERROR(IFERROR(INDEX(Кат!$B:$B,MATCH($C10498,Кат!$I:$I,0)),INDEX(Торг!$B:$B,MATCH($C10498,Торг!$I:$I,0))),"")</f>
        <v/>
      </c>
      <c r="N10498" s="132" t="str">
        <f t="shared" si="163"/>
        <v>СЕРП И МОЛОТ 21230-2201014</v>
      </c>
      <c r="O10498" s="132" t="str">
        <f>IFERROR(IFERROR(INDEX(Кат!$B:$B,MATCH($N10498,Кат!$I:$I,0)),INDEX(Торг!$B:$B,MATCH($N10498,Торг!$I:$I,0))),"")</f>
        <v/>
      </c>
    </row>
    <row r="10499" spans="1:15">
      <c r="A10499" t="s">
        <v>24858</v>
      </c>
      <c r="C10499" s="191"/>
      <c r="E10499" t="s">
        <v>24859</v>
      </c>
      <c r="J10499" t="s">
        <v>22634</v>
      </c>
      <c r="K10499" s="132" t="str">
        <f>IFERROR(IFERROR(INDEX(Кат!$O:$O,MATCH($C10499,Кат!$I:$I,0)),INDEX(Торг!$L:$L,MATCH($C10499,Торг!$I:$I,0))),"")</f>
        <v/>
      </c>
      <c r="L10499" s="132" t="str">
        <f>IFERROR(IFERROR(INDEX(Кат!$A:$A,MATCH($C10499,Кат!$I:$I,0)),INDEX(Торг!$A:$A,MATCH($C10499,Торг!$I:$I,0))),"")</f>
        <v/>
      </c>
      <c r="M10499" s="132" t="str">
        <f>IFERROR(IFERROR(INDEX(Кат!$B:$B,MATCH($C10499,Кат!$I:$I,0)),INDEX(Торг!$B:$B,MATCH($C10499,Торг!$I:$I,0))),"")</f>
        <v/>
      </c>
      <c r="N10499" s="132" t="str">
        <f t="shared" si="163"/>
        <v xml:space="preserve"> </v>
      </c>
      <c r="O10499" s="132" t="str">
        <f>IFERROR(IFERROR(INDEX(Кат!$B:$B,MATCH($N10499,Кат!$I:$I,0)),INDEX(Торг!$B:$B,MATCH($N10499,Торг!$I:$I,0))),"")</f>
        <v/>
      </c>
    </row>
    <row r="10500" spans="1:15">
      <c r="A10500" t="s">
        <v>24860</v>
      </c>
      <c r="C10500" s="191"/>
      <c r="E10500" t="s">
        <v>23864</v>
      </c>
      <c r="J10500" t="s">
        <v>22634</v>
      </c>
      <c r="K10500" s="132" t="str">
        <f>IFERROR(IFERROR(INDEX(Кат!$O:$O,MATCH($C10500,Кат!$I:$I,0)),INDEX(Торг!$L:$L,MATCH($C10500,Торг!$I:$I,0))),"")</f>
        <v/>
      </c>
      <c r="L10500" s="132" t="str">
        <f>IFERROR(IFERROR(INDEX(Кат!$A:$A,MATCH($C10500,Кат!$I:$I,0)),INDEX(Торг!$A:$A,MATCH($C10500,Торг!$I:$I,0))),"")</f>
        <v/>
      </c>
      <c r="M10500" s="132" t="str">
        <f>IFERROR(IFERROR(INDEX(Кат!$B:$B,MATCH($C10500,Кат!$I:$I,0)),INDEX(Торг!$B:$B,MATCH($C10500,Торг!$I:$I,0))),"")</f>
        <v/>
      </c>
      <c r="N10500" s="132" t="str">
        <f t="shared" si="163"/>
        <v xml:space="preserve"> </v>
      </c>
      <c r="O10500" s="132" t="str">
        <f>IFERROR(IFERROR(INDEX(Кат!$B:$B,MATCH($N10500,Кат!$I:$I,0)),INDEX(Торг!$B:$B,MATCH($N10500,Торг!$I:$I,0))),"")</f>
        <v/>
      </c>
    </row>
    <row r="10501" spans="1:15">
      <c r="A10501" t="s">
        <v>22031</v>
      </c>
      <c r="C10501" s="191" t="s">
        <v>12698</v>
      </c>
      <c r="E10501" t="s">
        <v>12699</v>
      </c>
      <c r="F10501" t="s">
        <v>12700</v>
      </c>
      <c r="G10501" t="s">
        <v>399</v>
      </c>
      <c r="H10501">
        <v>1400</v>
      </c>
      <c r="J10501" t="s">
        <v>22634</v>
      </c>
      <c r="K10501" s="132" t="str">
        <f>IFERROR(IFERROR(INDEX(Кат!$O:$O,MATCH($C10501,Кат!$I:$I,0)),INDEX(Торг!$L:$L,MATCH($C10501,Торг!$I:$I,0))),"")</f>
        <v/>
      </c>
      <c r="L10501" s="132" t="str">
        <f>IFERROR(IFERROR(INDEX(Кат!$A:$A,MATCH($C10501,Кат!$I:$I,0)),INDEX(Торг!$A:$A,MATCH($C10501,Торг!$I:$I,0))),"")</f>
        <v/>
      </c>
      <c r="M10501" s="132" t="str">
        <f>IFERROR(IFERROR(INDEX(Кат!$B:$B,MATCH($C10501,Кат!$I:$I,0)),INDEX(Торг!$B:$B,MATCH($C10501,Торг!$I:$I,0))),"")</f>
        <v/>
      </c>
      <c r="N10501" s="132" t="str">
        <f t="shared" si="163"/>
        <v>СИТЕК СТ01-3303080-АЛ</v>
      </c>
      <c r="O10501" s="132" t="str">
        <f>IFERROR(IFERROR(INDEX(Кат!$B:$B,MATCH($N10501,Кат!$I:$I,0)),INDEX(Торг!$B:$B,MATCH($N10501,Торг!$I:$I,0))),"")</f>
        <v/>
      </c>
    </row>
    <row r="10502" spans="1:15">
      <c r="A10502" t="s">
        <v>26626</v>
      </c>
      <c r="C10502" s="191" t="s">
        <v>26627</v>
      </c>
      <c r="E10502" t="s">
        <v>26628</v>
      </c>
      <c r="F10502" t="s">
        <v>12700</v>
      </c>
      <c r="G10502" t="s">
        <v>399</v>
      </c>
      <c r="H10502">
        <v>2200</v>
      </c>
      <c r="J10502" t="s">
        <v>22634</v>
      </c>
      <c r="K10502" s="132" t="str">
        <f>IFERROR(IFERROR(INDEX(Кат!$O:$O,MATCH($C10502,Кат!$I:$I,0)),INDEX(Торг!$L:$L,MATCH($C10502,Торг!$I:$I,0))),"")</f>
        <v/>
      </c>
      <c r="L10502" s="132" t="str">
        <f>IFERROR(IFERROR(INDEX(Кат!$A:$A,MATCH($C10502,Кат!$I:$I,0)),INDEX(Торг!$A:$A,MATCH($C10502,Торг!$I:$I,0))),"")</f>
        <v/>
      </c>
      <c r="M10502" s="132" t="str">
        <f>IFERROR(IFERROR(INDEX(Кат!$B:$B,MATCH($C10502,Кат!$I:$I,0)),INDEX(Торг!$B:$B,MATCH($C10502,Торг!$I:$I,0))),"")</f>
        <v/>
      </c>
      <c r="N10502" s="132" t="str">
        <f t="shared" si="163"/>
        <v>СИТЕК 2123-3414080</v>
      </c>
      <c r="O10502" s="132" t="str">
        <f>IFERROR(IFERROR(INDEX(Кат!$B:$B,MATCH($N10502,Кат!$I:$I,0)),INDEX(Торг!$B:$B,MATCH($N10502,Торг!$I:$I,0))),"")</f>
        <v/>
      </c>
    </row>
    <row r="10503" spans="1:15">
      <c r="A10503" t="s">
        <v>22032</v>
      </c>
      <c r="C10503" s="191" t="s">
        <v>12701</v>
      </c>
      <c r="E10503" t="s">
        <v>12702</v>
      </c>
      <c r="F10503" t="s">
        <v>12700</v>
      </c>
      <c r="G10503" t="s">
        <v>399</v>
      </c>
      <c r="H10503">
        <v>2200</v>
      </c>
      <c r="J10503" t="s">
        <v>22634</v>
      </c>
      <c r="K10503" s="132" t="str">
        <f>IFERROR(IFERROR(INDEX(Кат!$O:$O,MATCH($C10503,Кат!$I:$I,0)),INDEX(Торг!$L:$L,MATCH($C10503,Торг!$I:$I,0))),"")</f>
        <v/>
      </c>
      <c r="L10503" s="132" t="str">
        <f>IFERROR(IFERROR(INDEX(Кат!$A:$A,MATCH($C10503,Кат!$I:$I,0)),INDEX(Торг!$A:$A,MATCH($C10503,Торг!$I:$I,0))),"")</f>
        <v/>
      </c>
      <c r="M10503" s="132" t="str">
        <f>IFERROR(IFERROR(INDEX(Кат!$B:$B,MATCH($C10503,Кат!$I:$I,0)),INDEX(Торг!$B:$B,MATCH($C10503,Торг!$I:$I,0))),"")</f>
        <v/>
      </c>
      <c r="N10503" s="132" t="str">
        <f t="shared" si="163"/>
        <v>СИТЕК СТ01-3303080-СТ</v>
      </c>
      <c r="O10503" s="132" t="str">
        <f>IFERROR(IFERROR(INDEX(Кат!$B:$B,MATCH($N10503,Кат!$I:$I,0)),INDEX(Торг!$B:$B,MATCH($N10503,Торг!$I:$I,0))),"")</f>
        <v/>
      </c>
    </row>
    <row r="10504" spans="1:15">
      <c r="A10504" t="s">
        <v>30954</v>
      </c>
      <c r="C10504" s="191"/>
      <c r="E10504" t="s">
        <v>23620</v>
      </c>
      <c r="J10504" t="s">
        <v>22634</v>
      </c>
      <c r="K10504" s="132" t="str">
        <f>IFERROR(IFERROR(INDEX(Кат!$O:$O,MATCH($C10504,Кат!$I:$I,0)),INDEX(Торг!$L:$L,MATCH($C10504,Торг!$I:$I,0))),"")</f>
        <v/>
      </c>
      <c r="L10504" s="132" t="str">
        <f>IFERROR(IFERROR(INDEX(Кат!$A:$A,MATCH($C10504,Кат!$I:$I,0)),INDEX(Торг!$A:$A,MATCH($C10504,Торг!$I:$I,0))),"")</f>
        <v/>
      </c>
      <c r="M10504" s="132" t="str">
        <f>IFERROR(IFERROR(INDEX(Кат!$B:$B,MATCH($C10504,Кат!$I:$I,0)),INDEX(Торг!$B:$B,MATCH($C10504,Торг!$I:$I,0))),"")</f>
        <v/>
      </c>
      <c r="N10504" s="132" t="str">
        <f t="shared" ref="N10504:N10567" si="164">_xlfn.CONCAT(F10504," ",C10504)</f>
        <v xml:space="preserve"> </v>
      </c>
      <c r="O10504" s="132" t="str">
        <f>IFERROR(IFERROR(INDEX(Кат!$B:$B,MATCH($N10504,Кат!$I:$I,0)),INDEX(Торг!$B:$B,MATCH($N10504,Торг!$I:$I,0))),"")</f>
        <v/>
      </c>
    </row>
    <row r="10505" spans="1:15">
      <c r="A10505" t="s">
        <v>32373</v>
      </c>
      <c r="C10505" s="191" t="s">
        <v>32374</v>
      </c>
      <c r="E10505" t="s">
        <v>32375</v>
      </c>
      <c r="F10505" t="s">
        <v>12700</v>
      </c>
      <c r="G10505" t="s">
        <v>399</v>
      </c>
      <c r="H10505">
        <v>1250</v>
      </c>
      <c r="J10505" t="s">
        <v>22634</v>
      </c>
      <c r="K10505" s="132" t="str">
        <f>IFERROR(IFERROR(INDEX(Кат!$O:$O,MATCH($C10505,Кат!$I:$I,0)),INDEX(Торг!$L:$L,MATCH($C10505,Торг!$I:$I,0))),"")</f>
        <v/>
      </c>
      <c r="L10505" s="132" t="str">
        <f>IFERROR(IFERROR(INDEX(Кат!$A:$A,MATCH($C10505,Кат!$I:$I,0)),INDEX(Торг!$A:$A,MATCH($C10505,Торг!$I:$I,0))),"")</f>
        <v/>
      </c>
      <c r="M10505" s="132" t="str">
        <f>IFERROR(IFERROR(INDEX(Кат!$B:$B,MATCH($C10505,Кат!$I:$I,0)),INDEX(Торг!$B:$B,MATCH($C10505,Торг!$I:$I,0))),"")</f>
        <v/>
      </c>
      <c r="N10505" s="132" t="str">
        <f t="shared" si="164"/>
        <v>СИТЕК СТ10-2902821-PR</v>
      </c>
      <c r="O10505" s="132" t="str">
        <f>IFERROR(IFERROR(INDEX(Кат!$B:$B,MATCH($N10505,Кат!$I:$I,0)),INDEX(Торг!$B:$B,MATCH($N10505,Торг!$I:$I,0))),"")</f>
        <v/>
      </c>
    </row>
    <row r="10506" spans="1:15">
      <c r="A10506" t="s">
        <v>30955</v>
      </c>
      <c r="C10506" s="191" t="s">
        <v>30956</v>
      </c>
      <c r="E10506" t="s">
        <v>30957</v>
      </c>
      <c r="F10506" t="s">
        <v>12700</v>
      </c>
      <c r="G10506" t="s">
        <v>399</v>
      </c>
      <c r="H10506">
        <v>1300</v>
      </c>
      <c r="J10506" t="s">
        <v>22634</v>
      </c>
      <c r="K10506" s="132" t="str">
        <f>IFERROR(IFERROR(INDEX(Кат!$O:$O,MATCH($C10506,Кат!$I:$I,0)),INDEX(Торг!$L:$L,MATCH($C10506,Торг!$I:$I,0))),"")</f>
        <v/>
      </c>
      <c r="L10506" s="132" t="str">
        <f>IFERROR(IFERROR(INDEX(Кат!$A:$A,MATCH($C10506,Кат!$I:$I,0)),INDEX(Торг!$A:$A,MATCH($C10506,Торг!$I:$I,0))),"")</f>
        <v/>
      </c>
      <c r="M10506" s="132" t="str">
        <f>IFERROR(IFERROR(INDEX(Кат!$B:$B,MATCH($C10506,Кат!$I:$I,0)),INDEX(Торг!$B:$B,MATCH($C10506,Торг!$I:$I,0))),"")</f>
        <v/>
      </c>
      <c r="N10506" s="132" t="str">
        <f t="shared" si="164"/>
        <v>СИТЕК СТ70-2902821-PR</v>
      </c>
      <c r="O10506" s="132" t="str">
        <f>IFERROR(IFERROR(INDEX(Кат!$B:$B,MATCH($N10506,Кат!$I:$I,0)),INDEX(Торг!$B:$B,MATCH($N10506,Торг!$I:$I,0))),"")</f>
        <v/>
      </c>
    </row>
    <row r="10507" spans="1:15">
      <c r="A10507" t="s">
        <v>24861</v>
      </c>
      <c r="C10507" s="191"/>
      <c r="E10507" t="s">
        <v>23649</v>
      </c>
      <c r="J10507" t="s">
        <v>22634</v>
      </c>
      <c r="K10507" s="132" t="str">
        <f>IFERROR(IFERROR(INDEX(Кат!$O:$O,MATCH($C10507,Кат!$I:$I,0)),INDEX(Торг!$L:$L,MATCH($C10507,Торг!$I:$I,0))),"")</f>
        <v/>
      </c>
      <c r="L10507" s="132" t="str">
        <f>IFERROR(IFERROR(INDEX(Кат!$A:$A,MATCH($C10507,Кат!$I:$I,0)),INDEX(Торг!$A:$A,MATCH($C10507,Торг!$I:$I,0))),"")</f>
        <v/>
      </c>
      <c r="M10507" s="132" t="str">
        <f>IFERROR(IFERROR(INDEX(Кат!$B:$B,MATCH($C10507,Кат!$I:$I,0)),INDEX(Торг!$B:$B,MATCH($C10507,Торг!$I:$I,0))),"")</f>
        <v/>
      </c>
      <c r="N10507" s="132" t="str">
        <f t="shared" si="164"/>
        <v xml:space="preserve"> </v>
      </c>
      <c r="O10507" s="132" t="str">
        <f>IFERROR(IFERROR(INDEX(Кат!$B:$B,MATCH($N10507,Кат!$I:$I,0)),INDEX(Торг!$B:$B,MATCH($N10507,Торг!$I:$I,0))),"")</f>
        <v/>
      </c>
    </row>
    <row r="10508" spans="1:15">
      <c r="A10508" t="s">
        <v>22033</v>
      </c>
      <c r="C10508" s="191" t="s">
        <v>12703</v>
      </c>
      <c r="E10508" t="s">
        <v>12704</v>
      </c>
      <c r="F10508" t="s">
        <v>12700</v>
      </c>
      <c r="G10508" t="s">
        <v>399</v>
      </c>
      <c r="H10508">
        <v>1500</v>
      </c>
      <c r="J10508" t="s">
        <v>22634</v>
      </c>
      <c r="K10508" s="132" t="str">
        <f>IFERROR(IFERROR(INDEX(Кат!$O:$O,MATCH($C10508,Кат!$I:$I,0)),INDEX(Торг!$L:$L,MATCH($C10508,Торг!$I:$I,0))),"")</f>
        <v/>
      </c>
      <c r="L10508" s="132" t="str">
        <f>IFERROR(IFERROR(INDEX(Кат!$A:$A,MATCH($C10508,Кат!$I:$I,0)),INDEX(Торг!$A:$A,MATCH($C10508,Торг!$I:$I,0))),"")</f>
        <v/>
      </c>
      <c r="M10508" s="132" t="str">
        <f>IFERROR(IFERROR(INDEX(Кат!$B:$B,MATCH($C10508,Кат!$I:$I,0)),INDEX(Торг!$B:$B,MATCH($C10508,Торг!$I:$I,0))),"")</f>
        <v/>
      </c>
      <c r="N10508" s="132" t="str">
        <f t="shared" si="164"/>
        <v>СИТЕК КР07-2919110</v>
      </c>
      <c r="O10508" s="132" t="str">
        <f>IFERROR(IFERROR(INDEX(Кат!$B:$B,MATCH($N10508,Кат!$I:$I,0)),INDEX(Торг!$B:$B,MATCH($N10508,Торг!$I:$I,0))),"")</f>
        <v/>
      </c>
    </row>
    <row r="10509" spans="1:15">
      <c r="A10509" t="s">
        <v>22034</v>
      </c>
      <c r="C10509" s="191" t="s">
        <v>12705</v>
      </c>
      <c r="E10509" t="s">
        <v>12706</v>
      </c>
      <c r="F10509" t="s">
        <v>12700</v>
      </c>
      <c r="G10509" t="s">
        <v>399</v>
      </c>
      <c r="H10509">
        <v>1600</v>
      </c>
      <c r="J10509" t="s">
        <v>22634</v>
      </c>
      <c r="K10509" s="132" t="str">
        <f>IFERROR(IFERROR(INDEX(Кат!$O:$O,MATCH($C10509,Кат!$I:$I,0)),INDEX(Торг!$L:$L,MATCH($C10509,Торг!$I:$I,0))),"")</f>
        <v/>
      </c>
      <c r="L10509" s="132" t="str">
        <f>IFERROR(IFERROR(INDEX(Кат!$A:$A,MATCH($C10509,Кат!$I:$I,0)),INDEX(Торг!$A:$A,MATCH($C10509,Торг!$I:$I,0))),"")</f>
        <v/>
      </c>
      <c r="M10509" s="132" t="str">
        <f>IFERROR(IFERROR(INDEX(Кат!$B:$B,MATCH($C10509,Кат!$I:$I,0)),INDEX(Торг!$B:$B,MATCH($C10509,Торг!$I:$I,0))),"")</f>
        <v/>
      </c>
      <c r="N10509" s="132" t="str">
        <f t="shared" si="164"/>
        <v>СИТЕК КР214-2919110</v>
      </c>
      <c r="O10509" s="132" t="str">
        <f>IFERROR(IFERROR(INDEX(Кат!$B:$B,MATCH($N10509,Кат!$I:$I,0)),INDEX(Торг!$B:$B,MATCH($N10509,Торг!$I:$I,0))),"")</f>
        <v/>
      </c>
    </row>
    <row r="10510" spans="1:15">
      <c r="A10510" t="s">
        <v>23369</v>
      </c>
      <c r="C10510" s="191" t="s">
        <v>23370</v>
      </c>
      <c r="E10510" t="s">
        <v>23371</v>
      </c>
      <c r="F10510" t="s">
        <v>12700</v>
      </c>
      <c r="G10510" t="s">
        <v>375</v>
      </c>
      <c r="H10510">
        <v>4750</v>
      </c>
      <c r="J10510" t="s">
        <v>22634</v>
      </c>
      <c r="K10510" s="132" t="str">
        <f>IFERROR(IFERROR(INDEX(Кат!$O:$O,MATCH($C10510,Кат!$I:$I,0)),INDEX(Торг!$L:$L,MATCH($C10510,Торг!$I:$I,0))),"")</f>
        <v/>
      </c>
      <c r="L10510" s="132" t="str">
        <f>IFERROR(IFERROR(INDEX(Кат!$A:$A,MATCH($C10510,Кат!$I:$I,0)),INDEX(Торг!$A:$A,MATCH($C10510,Торг!$I:$I,0))),"")</f>
        <v/>
      </c>
      <c r="M10510" s="132" t="str">
        <f>IFERROR(IFERROR(INDEX(Кат!$B:$B,MATCH($C10510,Кат!$I:$I,0)),INDEX(Торг!$B:$B,MATCH($C10510,Торг!$I:$I,0))),"")</f>
        <v/>
      </c>
      <c r="N10510" s="132" t="str">
        <f t="shared" si="164"/>
        <v>СИТЕК ЛЛ2107-2919000-10СТ</v>
      </c>
      <c r="O10510" s="132" t="str">
        <f>IFERROR(IFERROR(INDEX(Кат!$B:$B,MATCH($N10510,Кат!$I:$I,0)),INDEX(Торг!$B:$B,MATCH($N10510,Торг!$I:$I,0))),"")</f>
        <v/>
      </c>
    </row>
    <row r="10511" spans="1:15">
      <c r="A10511" t="s">
        <v>22035</v>
      </c>
      <c r="C10511" s="191" t="s">
        <v>12707</v>
      </c>
      <c r="E10511" t="s">
        <v>12708</v>
      </c>
      <c r="F10511" t="s">
        <v>12700</v>
      </c>
      <c r="G10511" t="s">
        <v>375</v>
      </c>
      <c r="H10511">
        <v>5100</v>
      </c>
      <c r="J10511" t="s">
        <v>22634</v>
      </c>
      <c r="K10511" s="132" t="str">
        <f>IFERROR(IFERROR(INDEX(Кат!$O:$O,MATCH($C10511,Кат!$I:$I,0)),INDEX(Торг!$L:$L,MATCH($C10511,Торг!$I:$I,0))),"")</f>
        <v/>
      </c>
      <c r="L10511" s="132" t="str">
        <f>IFERROR(IFERROR(INDEX(Кат!$A:$A,MATCH($C10511,Кат!$I:$I,0)),INDEX(Торг!$A:$A,MATCH($C10511,Торг!$I:$I,0))),"")</f>
        <v/>
      </c>
      <c r="M10511" s="132" t="str">
        <f>IFERROR(IFERROR(INDEX(Кат!$B:$B,MATCH($C10511,Кат!$I:$I,0)),INDEX(Торг!$B:$B,MATCH($C10511,Торг!$I:$I,0))),"")</f>
        <v/>
      </c>
      <c r="N10511" s="132" t="str">
        <f t="shared" si="164"/>
        <v>СИТЕК КЛ07-2919110-00</v>
      </c>
      <c r="O10511" s="132" t="str">
        <f>IFERROR(IFERROR(INDEX(Кат!$B:$B,MATCH($N10511,Кат!$I:$I,0)),INDEX(Торг!$B:$B,MATCH($N10511,Торг!$I:$I,0))),"")</f>
        <v/>
      </c>
    </row>
    <row r="10512" spans="1:15">
      <c r="A10512" t="s">
        <v>22036</v>
      </c>
      <c r="C10512" s="191" t="s">
        <v>12709</v>
      </c>
      <c r="E10512" t="s">
        <v>12710</v>
      </c>
      <c r="F10512" t="s">
        <v>12700</v>
      </c>
      <c r="G10512" t="s">
        <v>375</v>
      </c>
      <c r="H10512">
        <v>3400</v>
      </c>
      <c r="J10512" t="s">
        <v>22634</v>
      </c>
      <c r="K10512" s="132" t="str">
        <f>IFERROR(IFERROR(INDEX(Кат!$O:$O,MATCH($C10512,Кат!$I:$I,0)),INDEX(Торг!$L:$L,MATCH($C10512,Торг!$I:$I,0))),"")</f>
        <v/>
      </c>
      <c r="L10512" s="132" t="str">
        <f>IFERROR(IFERROR(INDEX(Кат!$A:$A,MATCH($C10512,Кат!$I:$I,0)),INDEX(Торг!$A:$A,MATCH($C10512,Торг!$I:$I,0))),"")</f>
        <v/>
      </c>
      <c r="M10512" s="132" t="str">
        <f>IFERROR(IFERROR(INDEX(Кат!$B:$B,MATCH($C10512,Кат!$I:$I,0)),INDEX(Торг!$B:$B,MATCH($C10512,Торг!$I:$I,0))),"")</f>
        <v/>
      </c>
      <c r="N10512" s="132" t="str">
        <f t="shared" si="164"/>
        <v>СИТЕК КР07-2919110-13</v>
      </c>
      <c r="O10512" s="132" t="str">
        <f>IFERROR(IFERROR(INDEX(Кат!$B:$B,MATCH($N10512,Кат!$I:$I,0)),INDEX(Торг!$B:$B,MATCH($N10512,Торг!$I:$I,0))),"")</f>
        <v/>
      </c>
    </row>
    <row r="10513" spans="1:15">
      <c r="A10513" t="s">
        <v>22037</v>
      </c>
      <c r="C10513" s="191" t="s">
        <v>12711</v>
      </c>
      <c r="E10513" t="s">
        <v>12712</v>
      </c>
      <c r="F10513" t="s">
        <v>12700</v>
      </c>
      <c r="G10513" t="s">
        <v>375</v>
      </c>
      <c r="H10513">
        <v>3200</v>
      </c>
      <c r="J10513" t="s">
        <v>22634</v>
      </c>
      <c r="K10513" s="132" t="str">
        <f>IFERROR(IFERROR(INDEX(Кат!$O:$O,MATCH($C10513,Кат!$I:$I,0)),INDEX(Торг!$L:$L,MATCH($C10513,Торг!$I:$I,0))),"")</f>
        <v/>
      </c>
      <c r="L10513" s="132" t="str">
        <f>IFERROR(IFERROR(INDEX(Кат!$A:$A,MATCH($C10513,Кат!$I:$I,0)),INDEX(Торг!$A:$A,MATCH($C10513,Торг!$I:$I,0))),"")</f>
        <v/>
      </c>
      <c r="M10513" s="132" t="str">
        <f>IFERROR(IFERROR(INDEX(Кат!$B:$B,MATCH($C10513,Кат!$I:$I,0)),INDEX(Торг!$B:$B,MATCH($C10513,Торг!$I:$I,0))),"")</f>
        <v/>
      </c>
      <c r="N10513" s="132" t="str">
        <f t="shared" si="164"/>
        <v>СИТЕК КР213-2919110-13</v>
      </c>
      <c r="O10513" s="132" t="str">
        <f>IFERROR(IFERROR(INDEX(Кат!$B:$B,MATCH($N10513,Кат!$I:$I,0)),INDEX(Торг!$B:$B,MATCH($N10513,Торг!$I:$I,0))),"")</f>
        <v/>
      </c>
    </row>
    <row r="10514" spans="1:15">
      <c r="A10514" t="s">
        <v>22038</v>
      </c>
      <c r="C10514" s="191" t="s">
        <v>12713</v>
      </c>
      <c r="E10514" t="s">
        <v>30847</v>
      </c>
      <c r="F10514" t="s">
        <v>12700</v>
      </c>
      <c r="G10514" t="s">
        <v>375</v>
      </c>
      <c r="H10514">
        <v>1800</v>
      </c>
      <c r="J10514" t="s">
        <v>22634</v>
      </c>
      <c r="K10514" s="132" t="str">
        <f>IFERROR(IFERROR(INDEX(Кат!$O:$O,MATCH($C10514,Кат!$I:$I,0)),INDEX(Торг!$L:$L,MATCH($C10514,Торг!$I:$I,0))),"")</f>
        <v/>
      </c>
      <c r="L10514" s="132" t="str">
        <f>IFERROR(IFERROR(INDEX(Кат!$A:$A,MATCH($C10514,Кат!$I:$I,0)),INDEX(Торг!$A:$A,MATCH($C10514,Торг!$I:$I,0))),"")</f>
        <v/>
      </c>
      <c r="M10514" s="132" t="str">
        <f>IFERROR(IFERROR(INDEX(Кат!$B:$B,MATCH($C10514,Кат!$I:$I,0)),INDEX(Торг!$B:$B,MATCH($C10514,Торг!$I:$I,0))),"")</f>
        <v/>
      </c>
      <c r="N10514" s="132" t="str">
        <f t="shared" si="164"/>
        <v>СИТЕК ЛД21010-2919010-01</v>
      </c>
      <c r="O10514" s="132" t="str">
        <f>IFERROR(IFERROR(INDEX(Кат!$B:$B,MATCH($N10514,Кат!$I:$I,0)),INDEX(Торг!$B:$B,MATCH($N10514,Торг!$I:$I,0))),"")</f>
        <v/>
      </c>
    </row>
    <row r="10515" spans="1:15">
      <c r="A10515" t="s">
        <v>22039</v>
      </c>
      <c r="C10515" s="191" t="s">
        <v>12714</v>
      </c>
      <c r="E10515" t="s">
        <v>12715</v>
      </c>
      <c r="F10515" t="s">
        <v>12700</v>
      </c>
      <c r="G10515" t="s">
        <v>375</v>
      </c>
      <c r="H10515">
        <v>2750</v>
      </c>
      <c r="J10515" t="s">
        <v>22634</v>
      </c>
      <c r="K10515" s="132" t="str">
        <f>IFERROR(IFERROR(INDEX(Кат!$O:$O,MATCH($C10515,Кат!$I:$I,0)),INDEX(Торг!$L:$L,MATCH($C10515,Торг!$I:$I,0))),"")</f>
        <v/>
      </c>
      <c r="L10515" s="132" t="str">
        <f>IFERROR(IFERROR(INDEX(Кат!$A:$A,MATCH($C10515,Кат!$I:$I,0)),INDEX(Торг!$A:$A,MATCH($C10515,Торг!$I:$I,0))),"")</f>
        <v/>
      </c>
      <c r="M10515" s="132" t="str">
        <f>IFERROR(IFERROR(INDEX(Кат!$B:$B,MATCH($C10515,Кат!$I:$I,0)),INDEX(Торг!$B:$B,MATCH($C10515,Торг!$I:$I,0))),"")</f>
        <v/>
      </c>
      <c r="N10515" s="132" t="str">
        <f t="shared" si="164"/>
        <v>СИТЕК ЛД07-2919110-13</v>
      </c>
      <c r="O10515" s="132" t="str">
        <f>IFERROR(IFERROR(INDEX(Кат!$B:$B,MATCH($N10515,Кат!$I:$I,0)),INDEX(Торг!$B:$B,MATCH($N10515,Торг!$I:$I,0))),"")</f>
        <v/>
      </c>
    </row>
    <row r="10516" spans="1:15">
      <c r="A10516" t="s">
        <v>22040</v>
      </c>
      <c r="C10516" s="191" t="s">
        <v>12716</v>
      </c>
      <c r="E10516" t="s">
        <v>12717</v>
      </c>
      <c r="F10516" t="s">
        <v>12700</v>
      </c>
      <c r="G10516" t="s">
        <v>375</v>
      </c>
      <c r="H10516">
        <v>2750</v>
      </c>
      <c r="J10516" t="s">
        <v>22634</v>
      </c>
      <c r="K10516" s="132" t="str">
        <f>IFERROR(IFERROR(INDEX(Кат!$O:$O,MATCH($C10516,Кат!$I:$I,0)),INDEX(Торг!$L:$L,MATCH($C10516,Торг!$I:$I,0))),"")</f>
        <v/>
      </c>
      <c r="L10516" s="132" t="str">
        <f>IFERROR(IFERROR(INDEX(Кат!$A:$A,MATCH($C10516,Кат!$I:$I,0)),INDEX(Торг!$A:$A,MATCH($C10516,Торг!$I:$I,0))),"")</f>
        <v/>
      </c>
      <c r="M10516" s="132" t="str">
        <f>IFERROR(IFERROR(INDEX(Кат!$B:$B,MATCH($C10516,Кат!$I:$I,0)),INDEX(Торг!$B:$B,MATCH($C10516,Торг!$I:$I,0))),"")</f>
        <v/>
      </c>
      <c r="N10516" s="132" t="str">
        <f t="shared" si="164"/>
        <v>СИТЕК ЛД213-2919110-13</v>
      </c>
      <c r="O10516" s="132" t="str">
        <f>IFERROR(IFERROR(INDEX(Кат!$B:$B,MATCH($N10516,Кат!$I:$I,0)),INDEX(Торг!$B:$B,MATCH($N10516,Торг!$I:$I,0))),"")</f>
        <v/>
      </c>
    </row>
    <row r="10517" spans="1:15">
      <c r="A10517" t="s">
        <v>22041</v>
      </c>
      <c r="C10517" s="191" t="s">
        <v>12718</v>
      </c>
      <c r="E10517" t="s">
        <v>12719</v>
      </c>
      <c r="F10517" t="s">
        <v>12700</v>
      </c>
      <c r="G10517" t="s">
        <v>375</v>
      </c>
      <c r="H10517">
        <v>2850</v>
      </c>
      <c r="J10517" t="s">
        <v>22634</v>
      </c>
      <c r="K10517" s="132" t="str">
        <f>IFERROR(IFERROR(INDEX(Кат!$O:$O,MATCH($C10517,Кат!$I:$I,0)),INDEX(Торг!$L:$L,MATCH($C10517,Торг!$I:$I,0))),"")</f>
        <v/>
      </c>
      <c r="L10517" s="132" t="str">
        <f>IFERROR(IFERROR(INDEX(Кат!$A:$A,MATCH($C10517,Кат!$I:$I,0)),INDEX(Торг!$A:$A,MATCH($C10517,Торг!$I:$I,0))),"")</f>
        <v/>
      </c>
      <c r="M10517" s="132" t="str">
        <f>IFERROR(IFERROR(INDEX(Кат!$B:$B,MATCH($C10517,Кат!$I:$I,0)),INDEX(Торг!$B:$B,MATCH($C10517,Торг!$I:$I,0))),"")</f>
        <v/>
      </c>
      <c r="N10517" s="132" t="str">
        <f t="shared" si="164"/>
        <v>СИТЕК КС07-2919110-13</v>
      </c>
      <c r="O10517" s="132" t="str">
        <f>IFERROR(IFERROR(INDEX(Кат!$B:$B,MATCH($N10517,Кат!$I:$I,0)),INDEX(Торг!$B:$B,MATCH($N10517,Торг!$I:$I,0))),"")</f>
        <v/>
      </c>
    </row>
    <row r="10518" spans="1:15">
      <c r="A10518" t="s">
        <v>22042</v>
      </c>
      <c r="C10518" s="191" t="s">
        <v>12720</v>
      </c>
      <c r="E10518" t="s">
        <v>12721</v>
      </c>
      <c r="F10518" t="s">
        <v>12700</v>
      </c>
      <c r="G10518" t="s">
        <v>375</v>
      </c>
      <c r="H10518">
        <v>2750</v>
      </c>
      <c r="J10518" t="s">
        <v>22634</v>
      </c>
      <c r="K10518" s="132" t="str">
        <f>IFERROR(IFERROR(INDEX(Кат!$O:$O,MATCH($C10518,Кат!$I:$I,0)),INDEX(Торг!$L:$L,MATCH($C10518,Торг!$I:$I,0))),"")</f>
        <v/>
      </c>
      <c r="L10518" s="132" t="str">
        <f>IFERROR(IFERROR(INDEX(Кат!$A:$A,MATCH($C10518,Кат!$I:$I,0)),INDEX(Торг!$A:$A,MATCH($C10518,Торг!$I:$I,0))),"")</f>
        <v/>
      </c>
      <c r="M10518" s="132" t="str">
        <f>IFERROR(IFERROR(INDEX(Кат!$B:$B,MATCH($C10518,Кат!$I:$I,0)),INDEX(Торг!$B:$B,MATCH($C10518,Торг!$I:$I,0))),"")</f>
        <v/>
      </c>
      <c r="N10518" s="132" t="str">
        <f t="shared" si="164"/>
        <v>СИТЕК КС213-2919110-13</v>
      </c>
      <c r="O10518" s="132" t="str">
        <f>IFERROR(IFERROR(INDEX(Кат!$B:$B,MATCH($N10518,Кат!$I:$I,0)),INDEX(Торг!$B:$B,MATCH($N10518,Торг!$I:$I,0))),"")</f>
        <v/>
      </c>
    </row>
    <row r="10519" spans="1:15">
      <c r="A10519" t="s">
        <v>30848</v>
      </c>
      <c r="C10519" s="191" t="s">
        <v>30849</v>
      </c>
      <c r="E10519" t="s">
        <v>30850</v>
      </c>
      <c r="F10519" t="s">
        <v>12700</v>
      </c>
      <c r="G10519" t="s">
        <v>375</v>
      </c>
      <c r="H10519">
        <v>2000</v>
      </c>
      <c r="J10519" t="s">
        <v>22634</v>
      </c>
      <c r="K10519" s="132" t="str">
        <f>IFERROR(IFERROR(INDEX(Кат!$O:$O,MATCH($C10519,Кат!$I:$I,0)),INDEX(Торг!$L:$L,MATCH($C10519,Торг!$I:$I,0))),"")</f>
        <v/>
      </c>
      <c r="L10519" s="132" t="str">
        <f>IFERROR(IFERROR(INDEX(Кат!$A:$A,MATCH($C10519,Кат!$I:$I,0)),INDEX(Торг!$A:$A,MATCH($C10519,Торг!$I:$I,0))),"")</f>
        <v/>
      </c>
      <c r="M10519" s="132" t="str">
        <f>IFERROR(IFERROR(INDEX(Кат!$B:$B,MATCH($C10519,Кат!$I:$I,0)),INDEX(Торг!$B:$B,MATCH($C10519,Торг!$I:$I,0))),"")</f>
        <v/>
      </c>
      <c r="N10519" s="132" t="str">
        <f t="shared" si="164"/>
        <v>СИТЕК ЛДу21010-2919010-01</v>
      </c>
      <c r="O10519" s="132" t="str">
        <f>IFERROR(IFERROR(INDEX(Кат!$B:$B,MATCH($N10519,Кат!$I:$I,0)),INDEX(Торг!$B:$B,MATCH($N10519,Торг!$I:$I,0))),"")</f>
        <v/>
      </c>
    </row>
    <row r="10520" spans="1:15">
      <c r="A10520" t="s">
        <v>30851</v>
      </c>
      <c r="C10520" s="191" t="s">
        <v>30852</v>
      </c>
      <c r="E10520" t="s">
        <v>30853</v>
      </c>
      <c r="F10520" t="s">
        <v>12700</v>
      </c>
      <c r="G10520" t="s">
        <v>375</v>
      </c>
      <c r="H10520">
        <v>2000</v>
      </c>
      <c r="J10520" t="s">
        <v>22634</v>
      </c>
      <c r="K10520" s="132" t="str">
        <f>IFERROR(IFERROR(INDEX(Кат!$O:$O,MATCH($C10520,Кат!$I:$I,0)),INDEX(Торг!$L:$L,MATCH($C10520,Торг!$I:$I,0))),"")</f>
        <v/>
      </c>
      <c r="L10520" s="132" t="str">
        <f>IFERROR(IFERROR(INDEX(Кат!$A:$A,MATCH($C10520,Кат!$I:$I,0)),INDEX(Торг!$A:$A,MATCH($C10520,Торг!$I:$I,0))),"")</f>
        <v/>
      </c>
      <c r="M10520" s="132" t="str">
        <f>IFERROR(IFERROR(INDEX(Кат!$B:$B,MATCH($C10520,Кат!$I:$I,0)),INDEX(Торг!$B:$B,MATCH($C10520,Торг!$I:$I,0))),"")</f>
        <v/>
      </c>
      <c r="N10520" s="132" t="str">
        <f t="shared" si="164"/>
        <v>СИТЕК ЛДу21213-2919010-01</v>
      </c>
      <c r="O10520" s="132" t="str">
        <f>IFERROR(IFERROR(INDEX(Кат!$B:$B,MATCH($N10520,Кат!$I:$I,0)),INDEX(Торг!$B:$B,MATCH($N10520,Торг!$I:$I,0))),"")</f>
        <v/>
      </c>
    </row>
    <row r="10521" spans="1:15">
      <c r="A10521" t="s">
        <v>22043</v>
      </c>
      <c r="C10521" s="191" t="s">
        <v>12722</v>
      </c>
      <c r="E10521" t="s">
        <v>30854</v>
      </c>
      <c r="F10521" t="s">
        <v>12700</v>
      </c>
      <c r="G10521" t="s">
        <v>375</v>
      </c>
      <c r="H10521">
        <v>2550</v>
      </c>
      <c r="J10521" t="s">
        <v>22634</v>
      </c>
      <c r="K10521" s="132" t="str">
        <f>IFERROR(IFERROR(INDEX(Кат!$O:$O,MATCH($C10521,Кат!$I:$I,0)),INDEX(Торг!$L:$L,MATCH($C10521,Торг!$I:$I,0))),"")</f>
        <v/>
      </c>
      <c r="L10521" s="132" t="str">
        <f>IFERROR(IFERROR(INDEX(Кат!$A:$A,MATCH($C10521,Кат!$I:$I,0)),INDEX(Торг!$A:$A,MATCH($C10521,Торг!$I:$I,0))),"")</f>
        <v/>
      </c>
      <c r="M10521" s="132" t="str">
        <f>IFERROR(IFERROR(INDEX(Кат!$B:$B,MATCH($C10521,Кат!$I:$I,0)),INDEX(Торг!$B:$B,MATCH($C10521,Торг!$I:$I,0))),"")</f>
        <v/>
      </c>
      <c r="N10521" s="132" t="str">
        <f t="shared" si="164"/>
        <v>СИТЕК СР07-2919110-13</v>
      </c>
      <c r="O10521" s="132" t="str">
        <f>IFERROR(IFERROR(INDEX(Кат!$B:$B,MATCH($N10521,Кат!$I:$I,0)),INDEX(Торг!$B:$B,MATCH($N10521,Торг!$I:$I,0))),"")</f>
        <v/>
      </c>
    </row>
    <row r="10522" spans="1:15">
      <c r="A10522" t="s">
        <v>30855</v>
      </c>
      <c r="C10522" s="191" t="s">
        <v>30856</v>
      </c>
      <c r="E10522" t="s">
        <v>30857</v>
      </c>
      <c r="F10522" t="s">
        <v>12700</v>
      </c>
      <c r="G10522" t="s">
        <v>375</v>
      </c>
      <c r="H10522">
        <v>5700</v>
      </c>
      <c r="J10522" t="s">
        <v>22634</v>
      </c>
      <c r="K10522" s="132" t="str">
        <f>IFERROR(IFERROR(INDEX(Кат!$O:$O,MATCH($C10522,Кат!$I:$I,0)),INDEX(Торг!$L:$L,MATCH($C10522,Торг!$I:$I,0))),"")</f>
        <v/>
      </c>
      <c r="L10522" s="132" t="str">
        <f>IFERROR(IFERROR(INDEX(Кат!$A:$A,MATCH($C10522,Кат!$I:$I,0)),INDEX(Торг!$A:$A,MATCH($C10522,Торг!$I:$I,0))),"")</f>
        <v/>
      </c>
      <c r="M10522" s="132" t="str">
        <f>IFERROR(IFERROR(INDEX(Кат!$B:$B,MATCH($C10522,Кат!$I:$I,0)),INDEX(Торг!$B:$B,MATCH($C10522,Торг!$I:$I,0))),"")</f>
        <v/>
      </c>
      <c r="N10522" s="132" t="str">
        <f t="shared" si="164"/>
        <v>СИТЕК UR-L214-2919110</v>
      </c>
      <c r="O10522" s="132" t="str">
        <f>IFERROR(IFERROR(INDEX(Кат!$B:$B,MATCH($N10522,Кат!$I:$I,0)),INDEX(Торг!$B:$B,MATCH($N10522,Торг!$I:$I,0))),"")</f>
        <v/>
      </c>
    </row>
    <row r="10523" spans="1:15">
      <c r="A10523" t="s">
        <v>30858</v>
      </c>
      <c r="C10523" s="191" t="s">
        <v>30859</v>
      </c>
      <c r="E10523" t="s">
        <v>30860</v>
      </c>
      <c r="F10523" t="s">
        <v>12700</v>
      </c>
      <c r="G10523" t="s">
        <v>375</v>
      </c>
      <c r="H10523">
        <v>3900</v>
      </c>
      <c r="J10523" t="s">
        <v>22634</v>
      </c>
      <c r="K10523" s="132" t="str">
        <f>IFERROR(IFERROR(INDEX(Кат!$O:$O,MATCH($C10523,Кат!$I:$I,0)),INDEX(Торг!$L:$L,MATCH($C10523,Торг!$I:$I,0))),"")</f>
        <v/>
      </c>
      <c r="L10523" s="132" t="str">
        <f>IFERROR(IFERROR(INDEX(Кат!$A:$A,MATCH($C10523,Кат!$I:$I,0)),INDEX(Торг!$A:$A,MATCH($C10523,Торг!$I:$I,0))),"")</f>
        <v/>
      </c>
      <c r="M10523" s="132" t="str">
        <f>IFERROR(IFERROR(INDEX(Кат!$B:$B,MATCH($C10523,Кат!$I:$I,0)),INDEX(Торг!$B:$B,MATCH($C10523,Торг!$I:$I,0))),"")</f>
        <v/>
      </c>
      <c r="N10523" s="132" t="str">
        <f t="shared" si="164"/>
        <v>СИТЕК UR-R214-2919110</v>
      </c>
      <c r="O10523" s="132" t="str">
        <f>IFERROR(IFERROR(INDEX(Кат!$B:$B,MATCH($N10523,Кат!$I:$I,0)),INDEX(Торг!$B:$B,MATCH($N10523,Торг!$I:$I,0))),"")</f>
        <v/>
      </c>
    </row>
    <row r="10524" spans="1:15">
      <c r="A10524" t="s">
        <v>30861</v>
      </c>
      <c r="C10524" s="191" t="s">
        <v>30862</v>
      </c>
      <c r="E10524" t="s">
        <v>30863</v>
      </c>
      <c r="F10524" t="s">
        <v>12700</v>
      </c>
      <c r="G10524" t="s">
        <v>375</v>
      </c>
      <c r="H10524">
        <v>3450</v>
      </c>
      <c r="J10524" t="s">
        <v>22634</v>
      </c>
      <c r="K10524" s="132" t="str">
        <f>IFERROR(IFERROR(INDEX(Кат!$O:$O,MATCH($C10524,Кат!$I:$I,0)),INDEX(Торг!$L:$L,MATCH($C10524,Торг!$I:$I,0))),"")</f>
        <v/>
      </c>
      <c r="L10524" s="132" t="str">
        <f>IFERROR(IFERROR(INDEX(Кат!$A:$A,MATCH($C10524,Кат!$I:$I,0)),INDEX(Торг!$A:$A,MATCH($C10524,Торг!$I:$I,0))),"")</f>
        <v/>
      </c>
      <c r="M10524" s="132" t="str">
        <f>IFERROR(IFERROR(INDEX(Кат!$B:$B,MATCH($C10524,Кат!$I:$I,0)),INDEX(Торг!$B:$B,MATCH($C10524,Торг!$I:$I,0))),"")</f>
        <v/>
      </c>
      <c r="N10524" s="132" t="str">
        <f t="shared" si="164"/>
        <v>СИТЕК UR214-2919110</v>
      </c>
      <c r="O10524" s="132" t="str">
        <f>IFERROR(IFERROR(INDEX(Кат!$B:$B,MATCH($N10524,Кат!$I:$I,0)),INDEX(Торг!$B:$B,MATCH($N10524,Торг!$I:$I,0))),"")</f>
        <v/>
      </c>
    </row>
    <row r="10525" spans="1:15">
      <c r="A10525" t="s">
        <v>24862</v>
      </c>
      <c r="C10525" s="191"/>
      <c r="E10525" t="s">
        <v>24863</v>
      </c>
      <c r="J10525" t="s">
        <v>22634</v>
      </c>
      <c r="K10525" s="132" t="str">
        <f>IFERROR(IFERROR(INDEX(Кат!$O:$O,MATCH($C10525,Кат!$I:$I,0)),INDEX(Торг!$L:$L,MATCH($C10525,Торг!$I:$I,0))),"")</f>
        <v/>
      </c>
      <c r="L10525" s="132" t="str">
        <f>IFERROR(IFERROR(INDEX(Кат!$A:$A,MATCH($C10525,Кат!$I:$I,0)),INDEX(Торг!$A:$A,MATCH($C10525,Торг!$I:$I,0))),"")</f>
        <v/>
      </c>
      <c r="M10525" s="132" t="str">
        <f>IFERROR(IFERROR(INDEX(Кат!$B:$B,MATCH($C10525,Кат!$I:$I,0)),INDEX(Торг!$B:$B,MATCH($C10525,Торг!$I:$I,0))),"")</f>
        <v/>
      </c>
      <c r="N10525" s="132" t="str">
        <f t="shared" si="164"/>
        <v xml:space="preserve"> </v>
      </c>
      <c r="O10525" s="132" t="str">
        <f>IFERROR(IFERROR(INDEX(Кат!$B:$B,MATCH($N10525,Кат!$I:$I,0)),INDEX(Торг!$B:$B,MATCH($N10525,Торг!$I:$I,0))),"")</f>
        <v/>
      </c>
    </row>
    <row r="10526" spans="1:15">
      <c r="A10526" t="s">
        <v>22044</v>
      </c>
      <c r="C10526" s="191" t="s">
        <v>12723</v>
      </c>
      <c r="E10526" t="s">
        <v>12724</v>
      </c>
      <c r="F10526" t="s">
        <v>12725</v>
      </c>
      <c r="G10526" t="s">
        <v>399</v>
      </c>
      <c r="H10526">
        <v>1300</v>
      </c>
      <c r="J10526" t="s">
        <v>22634</v>
      </c>
      <c r="K10526" s="132" t="str">
        <f>IFERROR(IFERROR(INDEX(Кат!$O:$O,MATCH($C10526,Кат!$I:$I,0)),INDEX(Торг!$L:$L,MATCH($C10526,Торг!$I:$I,0))),"")</f>
        <v/>
      </c>
      <c r="L10526" s="132" t="str">
        <f>IFERROR(IFERROR(INDEX(Кат!$A:$A,MATCH($C10526,Кат!$I:$I,0)),INDEX(Торг!$A:$A,MATCH($C10526,Торг!$I:$I,0))),"")</f>
        <v/>
      </c>
      <c r="M10526" s="132" t="str">
        <f>IFERROR(IFERROR(INDEX(Кат!$B:$B,MATCH($C10526,Кат!$I:$I,0)),INDEX(Торг!$B:$B,MATCH($C10526,Торг!$I:$I,0))),"")</f>
        <v/>
      </c>
      <c r="N10526" s="132" t="str">
        <f t="shared" si="164"/>
        <v>СОАТЭ 2111-3705010-03</v>
      </c>
      <c r="O10526" s="132" t="str">
        <f>IFERROR(IFERROR(INDEX(Кат!$B:$B,MATCH($N10526,Кат!$I:$I,0)),INDEX(Торг!$B:$B,MATCH($N10526,Торг!$I:$I,0))),"")</f>
        <v/>
      </c>
    </row>
    <row r="10527" spans="1:15">
      <c r="A10527" t="s">
        <v>22045</v>
      </c>
      <c r="C10527" s="191" t="s">
        <v>12726</v>
      </c>
      <c r="E10527" t="s">
        <v>12727</v>
      </c>
      <c r="F10527" t="s">
        <v>12725</v>
      </c>
      <c r="G10527" t="s">
        <v>399</v>
      </c>
      <c r="H10527">
        <v>1450</v>
      </c>
      <c r="J10527" t="s">
        <v>22634</v>
      </c>
      <c r="K10527" s="132" t="str">
        <f>IFERROR(IFERROR(INDEX(Кат!$O:$O,MATCH($C10527,Кат!$I:$I,0)),INDEX(Торг!$L:$L,MATCH($C10527,Торг!$I:$I,0))),"")</f>
        <v/>
      </c>
      <c r="L10527" s="132" t="str">
        <f>IFERROR(IFERROR(INDEX(Кат!$A:$A,MATCH($C10527,Кат!$I:$I,0)),INDEX(Торг!$A:$A,MATCH($C10527,Торг!$I:$I,0))),"")</f>
        <v/>
      </c>
      <c r="M10527" s="132" t="str">
        <f>IFERROR(IFERROR(INDEX(Кат!$B:$B,MATCH($C10527,Кат!$I:$I,0)),INDEX(Торг!$B:$B,MATCH($C10527,Торг!$I:$I,0))),"")</f>
        <v/>
      </c>
      <c r="N10527" s="132" t="str">
        <f t="shared" si="164"/>
        <v>СОАТЭ 038.3706</v>
      </c>
      <c r="O10527" s="132" t="str">
        <f>IFERROR(IFERROR(INDEX(Кат!$B:$B,MATCH($N10527,Кат!$I:$I,0)),INDEX(Торг!$B:$B,MATCH($N10527,Торг!$I:$I,0))),"")</f>
        <v/>
      </c>
    </row>
    <row r="10528" spans="1:15">
      <c r="A10528" t="s">
        <v>22046</v>
      </c>
      <c r="C10528" s="191" t="s">
        <v>12728</v>
      </c>
      <c r="E10528" t="s">
        <v>12729</v>
      </c>
      <c r="F10528" t="s">
        <v>12725</v>
      </c>
      <c r="G10528" t="s">
        <v>399</v>
      </c>
      <c r="H10528">
        <v>1870</v>
      </c>
      <c r="J10528" t="s">
        <v>22634</v>
      </c>
      <c r="K10528" s="132" t="str">
        <f>IFERROR(IFERROR(INDEX(Кат!$O:$O,MATCH($C10528,Кат!$I:$I,0)),INDEX(Торг!$L:$L,MATCH($C10528,Торг!$I:$I,0))),"")</f>
        <v/>
      </c>
      <c r="L10528" s="132" t="str">
        <f>IFERROR(IFERROR(INDEX(Кат!$A:$A,MATCH($C10528,Кат!$I:$I,0)),INDEX(Торг!$A:$A,MATCH($C10528,Торг!$I:$I,0))),"")</f>
        <v/>
      </c>
      <c r="M10528" s="132" t="str">
        <f>IFERROR(IFERROR(INDEX(Кат!$B:$B,MATCH($C10528,Кат!$I:$I,0)),INDEX(Торг!$B:$B,MATCH($C10528,Торг!$I:$I,0))),"")</f>
        <v/>
      </c>
      <c r="N10528" s="132" t="str">
        <f t="shared" si="164"/>
        <v>СОАТЭ 040.3706</v>
      </c>
      <c r="O10528" s="132" t="str">
        <f>IFERROR(IFERROR(INDEX(Кат!$B:$B,MATCH($N10528,Кат!$I:$I,0)),INDEX(Торг!$B:$B,MATCH($N10528,Торг!$I:$I,0))),"")</f>
        <v/>
      </c>
    </row>
    <row r="10529" spans="1:15">
      <c r="A10529" t="s">
        <v>22047</v>
      </c>
      <c r="C10529" s="191" t="s">
        <v>12730</v>
      </c>
      <c r="E10529" t="s">
        <v>12731</v>
      </c>
      <c r="F10529" t="s">
        <v>12725</v>
      </c>
      <c r="G10529" t="s">
        <v>399</v>
      </c>
      <c r="H10529">
        <v>1850</v>
      </c>
      <c r="J10529" t="s">
        <v>22634</v>
      </c>
      <c r="K10529" s="132" t="str">
        <f>IFERROR(IFERROR(INDEX(Кат!$O:$O,MATCH($C10529,Кат!$I:$I,0)),INDEX(Торг!$L:$L,MATCH($C10529,Торг!$I:$I,0))),"")</f>
        <v/>
      </c>
      <c r="L10529" s="132" t="str">
        <f>IFERROR(IFERROR(INDEX(Кат!$A:$A,MATCH($C10529,Кат!$I:$I,0)),INDEX(Торг!$A:$A,MATCH($C10529,Торг!$I:$I,0))),"")</f>
        <v/>
      </c>
      <c r="M10529" s="132" t="str">
        <f>IFERROR(IFERROR(INDEX(Кат!$B:$B,MATCH($C10529,Кат!$I:$I,0)),INDEX(Торг!$B:$B,MATCH($C10529,Торг!$I:$I,0))),"")</f>
        <v/>
      </c>
      <c r="N10529" s="132" t="str">
        <f t="shared" si="164"/>
        <v>СОАТЭ 038.3706-10</v>
      </c>
      <c r="O10529" s="132" t="str">
        <f>IFERROR(IFERROR(INDEX(Кат!$B:$B,MATCH($N10529,Кат!$I:$I,0)),INDEX(Торг!$B:$B,MATCH($N10529,Торг!$I:$I,0))),"")</f>
        <v/>
      </c>
    </row>
    <row r="10530" spans="1:15">
      <c r="A10530" t="s">
        <v>23210</v>
      </c>
      <c r="C10530" s="191" t="s">
        <v>27434</v>
      </c>
      <c r="E10530" t="s">
        <v>23211</v>
      </c>
      <c r="F10530" t="s">
        <v>12725</v>
      </c>
      <c r="G10530" t="s">
        <v>399</v>
      </c>
      <c r="H10530">
        <v>850</v>
      </c>
      <c r="J10530" t="s">
        <v>22634</v>
      </c>
      <c r="K10530" s="132" t="str">
        <f>IFERROR(IFERROR(INDEX(Кат!$O:$O,MATCH($C10530,Кат!$I:$I,0)),INDEX(Торг!$L:$L,MATCH($C10530,Торг!$I:$I,0))),"")</f>
        <v/>
      </c>
      <c r="L10530" s="132" t="str">
        <f>IFERROR(IFERROR(INDEX(Кат!$A:$A,MATCH($C10530,Кат!$I:$I,0)),INDEX(Торг!$A:$A,MATCH($C10530,Торг!$I:$I,0))),"")</f>
        <v/>
      </c>
      <c r="M10530" s="132" t="str">
        <f>IFERROR(IFERROR(INDEX(Кат!$B:$B,MATCH($C10530,Кат!$I:$I,0)),INDEX(Торг!$B:$B,MATCH($C10530,Торг!$I:$I,0))),"")</f>
        <v/>
      </c>
      <c r="N10530" s="132" t="str">
        <f t="shared" si="164"/>
        <v>СОАТЭ 60.1139</v>
      </c>
      <c r="O10530" s="132" t="str">
        <f>IFERROR(IFERROR(INDEX(Кат!$B:$B,MATCH($N10530,Кат!$I:$I,0)),INDEX(Торг!$B:$B,MATCH($N10530,Торг!$I:$I,0))),"")</f>
        <v/>
      </c>
    </row>
    <row r="10531" spans="1:15">
      <c r="A10531" t="s">
        <v>22048</v>
      </c>
      <c r="C10531" s="191" t="s">
        <v>12732</v>
      </c>
      <c r="E10531" t="s">
        <v>12733</v>
      </c>
      <c r="F10531" t="s">
        <v>12725</v>
      </c>
      <c r="G10531" t="s">
        <v>399</v>
      </c>
      <c r="H10531">
        <v>1000</v>
      </c>
      <c r="J10531" t="s">
        <v>22634</v>
      </c>
      <c r="K10531" s="132" t="str">
        <f>IFERROR(IFERROR(INDEX(Кат!$O:$O,MATCH($C10531,Кат!$I:$I,0)),INDEX(Торг!$L:$L,MATCH($C10531,Торг!$I:$I,0))),"")</f>
        <v/>
      </c>
      <c r="L10531" s="132" t="str">
        <f>IFERROR(IFERROR(INDEX(Кат!$A:$A,MATCH($C10531,Кат!$I:$I,0)),INDEX(Торг!$A:$A,MATCH($C10531,Торг!$I:$I,0))),"")</f>
        <v/>
      </c>
      <c r="M10531" s="132" t="str">
        <f>IFERROR(IFERROR(INDEX(Кат!$B:$B,MATCH($C10531,Кат!$I:$I,0)),INDEX(Торг!$B:$B,MATCH($C10531,Торг!$I:$I,0))),"")</f>
        <v/>
      </c>
      <c r="N10531" s="132" t="str">
        <f t="shared" si="164"/>
        <v>СОАТЭ 67.1139</v>
      </c>
      <c r="O10531" s="132" t="str">
        <f>IFERROR(IFERROR(INDEX(Кат!$B:$B,MATCH($N10531,Кат!$I:$I,0)),INDEX(Торг!$B:$B,MATCH($N10531,Торг!$I:$I,0))),"")</f>
        <v/>
      </c>
    </row>
    <row r="10532" spans="1:15">
      <c r="A10532" t="s">
        <v>24864</v>
      </c>
      <c r="C10532" s="191"/>
      <c r="E10532" t="s">
        <v>24865</v>
      </c>
      <c r="J10532" t="s">
        <v>22634</v>
      </c>
      <c r="K10532" s="132" t="str">
        <f>IFERROR(IFERROR(INDEX(Кат!$O:$O,MATCH($C10532,Кат!$I:$I,0)),INDEX(Торг!$L:$L,MATCH($C10532,Торг!$I:$I,0))),"")</f>
        <v/>
      </c>
      <c r="L10532" s="132" t="str">
        <f>IFERROR(IFERROR(INDEX(Кат!$A:$A,MATCH($C10532,Кат!$I:$I,0)),INDEX(Торг!$A:$A,MATCH($C10532,Торг!$I:$I,0))),"")</f>
        <v/>
      </c>
      <c r="M10532" s="132" t="str">
        <f>IFERROR(IFERROR(INDEX(Кат!$B:$B,MATCH($C10532,Кат!$I:$I,0)),INDEX(Торг!$B:$B,MATCH($C10532,Торг!$I:$I,0))),"")</f>
        <v/>
      </c>
      <c r="N10532" s="132" t="str">
        <f t="shared" si="164"/>
        <v xml:space="preserve"> </v>
      </c>
      <c r="O10532" s="132" t="str">
        <f>IFERROR(IFERROR(INDEX(Кат!$B:$B,MATCH($N10532,Кат!$I:$I,0)),INDEX(Торг!$B:$B,MATCH($N10532,Торг!$I:$I,0))),"")</f>
        <v/>
      </c>
    </row>
    <row r="10533" spans="1:15">
      <c r="A10533" t="s">
        <v>22049</v>
      </c>
      <c r="C10533" s="191" t="s">
        <v>12734</v>
      </c>
      <c r="E10533" t="s">
        <v>12735</v>
      </c>
      <c r="F10533" t="s">
        <v>12736</v>
      </c>
      <c r="G10533" t="s">
        <v>375</v>
      </c>
      <c r="H10533">
        <v>550</v>
      </c>
      <c r="J10533" t="s">
        <v>22634</v>
      </c>
      <c r="K10533" s="132" t="str">
        <f>IFERROR(IFERROR(INDEX(Кат!$O:$O,MATCH($C10533,Кат!$I:$I,0)),INDEX(Торг!$L:$L,MATCH($C10533,Торг!$I:$I,0))),"")</f>
        <v/>
      </c>
      <c r="L10533" s="132" t="str">
        <f>IFERROR(IFERROR(INDEX(Кат!$A:$A,MATCH($C10533,Кат!$I:$I,0)),INDEX(Торг!$A:$A,MATCH($C10533,Торг!$I:$I,0))),"")</f>
        <v/>
      </c>
      <c r="M10533" s="132" t="str">
        <f>IFERROR(IFERROR(INDEX(Кат!$B:$B,MATCH($C10533,Кат!$I:$I,0)),INDEX(Торг!$B:$B,MATCH($C10533,Торг!$I:$I,0))),"")</f>
        <v/>
      </c>
      <c r="N10533" s="132" t="str">
        <f t="shared" si="164"/>
        <v>СПБ СПБ01-2904180</v>
      </c>
      <c r="O10533" s="132" t="str">
        <f>IFERROR(IFERROR(INDEX(Кат!$B:$B,MATCH($N10533,Кат!$I:$I,0)),INDEX(Торг!$B:$B,MATCH($N10533,Торг!$I:$I,0))),"")</f>
        <v/>
      </c>
    </row>
    <row r="10534" spans="1:15">
      <c r="A10534" t="s">
        <v>22050</v>
      </c>
      <c r="C10534" s="191" t="s">
        <v>12737</v>
      </c>
      <c r="E10534" t="s">
        <v>12738</v>
      </c>
      <c r="F10534" t="s">
        <v>12736</v>
      </c>
      <c r="G10534" t="s">
        <v>375</v>
      </c>
      <c r="H10534">
        <v>500</v>
      </c>
      <c r="J10534" t="s">
        <v>22634</v>
      </c>
      <c r="K10534" s="132" t="str">
        <f>IFERROR(IFERROR(INDEX(Кат!$O:$O,MATCH($C10534,Кат!$I:$I,0)),INDEX(Торг!$L:$L,MATCH($C10534,Торг!$I:$I,0))),"")</f>
        <v/>
      </c>
      <c r="L10534" s="132" t="str">
        <f>IFERROR(IFERROR(INDEX(Кат!$A:$A,MATCH($C10534,Кат!$I:$I,0)),INDEX(Торг!$A:$A,MATCH($C10534,Торг!$I:$I,0))),"")</f>
        <v/>
      </c>
      <c r="M10534" s="132" t="str">
        <f>IFERROR(IFERROR(INDEX(Кат!$B:$B,MATCH($C10534,Кат!$I:$I,0)),INDEX(Торг!$B:$B,MATCH($C10534,Торг!$I:$I,0))),"")</f>
        <v/>
      </c>
      <c r="N10534" s="132" t="str">
        <f t="shared" si="164"/>
        <v>СПБ СПБ01-2904040</v>
      </c>
      <c r="O10534" s="132" t="str">
        <f>IFERROR(IFERROR(INDEX(Кат!$B:$B,MATCH($N10534,Кат!$I:$I,0)),INDEX(Торг!$B:$B,MATCH($N10534,Торг!$I:$I,0))),"")</f>
        <v/>
      </c>
    </row>
    <row r="10535" spans="1:15">
      <c r="A10535" t="s">
        <v>24866</v>
      </c>
      <c r="C10535" s="191"/>
      <c r="E10535" t="s">
        <v>24867</v>
      </c>
      <c r="J10535" t="s">
        <v>22634</v>
      </c>
      <c r="K10535" s="132" t="str">
        <f>IFERROR(IFERROR(INDEX(Кат!$O:$O,MATCH($C10535,Кат!$I:$I,0)),INDEX(Торг!$L:$L,MATCH($C10535,Торг!$I:$I,0))),"")</f>
        <v/>
      </c>
      <c r="L10535" s="132" t="str">
        <f>IFERROR(IFERROR(INDEX(Кат!$A:$A,MATCH($C10535,Кат!$I:$I,0)),INDEX(Торг!$A:$A,MATCH($C10535,Торг!$I:$I,0))),"")</f>
        <v/>
      </c>
      <c r="M10535" s="132" t="str">
        <f>IFERROR(IFERROR(INDEX(Кат!$B:$B,MATCH($C10535,Кат!$I:$I,0)),INDEX(Торг!$B:$B,MATCH($C10535,Торг!$I:$I,0))),"")</f>
        <v/>
      </c>
      <c r="N10535" s="132" t="str">
        <f t="shared" si="164"/>
        <v xml:space="preserve"> </v>
      </c>
      <c r="O10535" s="132" t="str">
        <f>IFERROR(IFERROR(INDEX(Кат!$B:$B,MATCH($N10535,Кат!$I:$I,0)),INDEX(Торг!$B:$B,MATCH($N10535,Торг!$I:$I,0))),"")</f>
        <v/>
      </c>
    </row>
    <row r="10536" spans="1:15">
      <c r="A10536" t="s">
        <v>24868</v>
      </c>
      <c r="C10536" s="191"/>
      <c r="E10536" t="s">
        <v>23715</v>
      </c>
      <c r="J10536" t="s">
        <v>22634</v>
      </c>
      <c r="K10536" s="132" t="str">
        <f>IFERROR(IFERROR(INDEX(Кат!$O:$O,MATCH($C10536,Кат!$I:$I,0)),INDEX(Торг!$L:$L,MATCH($C10536,Торг!$I:$I,0))),"")</f>
        <v/>
      </c>
      <c r="L10536" s="132" t="str">
        <f>IFERROR(IFERROR(INDEX(Кат!$A:$A,MATCH($C10536,Кат!$I:$I,0)),INDEX(Торг!$A:$A,MATCH($C10536,Торг!$I:$I,0))),"")</f>
        <v/>
      </c>
      <c r="M10536" s="132" t="str">
        <f>IFERROR(IFERROR(INDEX(Кат!$B:$B,MATCH($C10536,Кат!$I:$I,0)),INDEX(Торг!$B:$B,MATCH($C10536,Торг!$I:$I,0))),"")</f>
        <v/>
      </c>
      <c r="N10536" s="132" t="str">
        <f t="shared" si="164"/>
        <v xml:space="preserve"> </v>
      </c>
      <c r="O10536" s="132" t="str">
        <f>IFERROR(IFERROR(INDEX(Кат!$B:$B,MATCH($N10536,Кат!$I:$I,0)),INDEX(Торг!$B:$B,MATCH($N10536,Торг!$I:$I,0))),"")</f>
        <v/>
      </c>
    </row>
    <row r="10537" spans="1:15">
      <c r="A10537" t="s">
        <v>22051</v>
      </c>
      <c r="C10537" s="191" t="s">
        <v>12739</v>
      </c>
      <c r="E10537" t="s">
        <v>12740</v>
      </c>
      <c r="F10537" t="s">
        <v>4151</v>
      </c>
      <c r="G10537" t="s">
        <v>399</v>
      </c>
      <c r="H10537">
        <v>850</v>
      </c>
      <c r="J10537" t="s">
        <v>22634</v>
      </c>
      <c r="K10537" s="132" t="str">
        <f>IFERROR(IFERROR(INDEX(Кат!$O:$O,MATCH($C10537,Кат!$I:$I,0)),INDEX(Торг!$L:$L,MATCH($C10537,Торг!$I:$I,0))),"")</f>
        <v/>
      </c>
      <c r="L10537" s="132" t="str">
        <f>IFERROR(IFERROR(INDEX(Кат!$A:$A,MATCH($C10537,Кат!$I:$I,0)),INDEX(Торг!$A:$A,MATCH($C10537,Торг!$I:$I,0))),"")</f>
        <v/>
      </c>
      <c r="M10537" s="132" t="str">
        <f>IFERROR(IFERROR(INDEX(Кат!$B:$B,MATCH($C10537,Кат!$I:$I,0)),INDEX(Торг!$B:$B,MATCH($C10537,Торг!$I:$I,0))),"")</f>
        <v/>
      </c>
      <c r="N10537" s="132" t="str">
        <f t="shared" si="164"/>
        <v>СТАРТАВТО СТ07-1307011</v>
      </c>
      <c r="O10537" s="132" t="str">
        <f>IFERROR(IFERROR(INDEX(Кат!$B:$B,MATCH($N10537,Кат!$I:$I,0)),INDEX(Торг!$B:$B,MATCH($N10537,Торг!$I:$I,0))),"")</f>
        <v/>
      </c>
    </row>
    <row r="10538" spans="1:15">
      <c r="A10538" t="s">
        <v>22052</v>
      </c>
      <c r="C10538" s="191" t="s">
        <v>4149</v>
      </c>
      <c r="E10538" t="s">
        <v>4150</v>
      </c>
      <c r="F10538" t="s">
        <v>4151</v>
      </c>
      <c r="G10538" t="s">
        <v>399</v>
      </c>
      <c r="H10538">
        <v>700</v>
      </c>
      <c r="J10538" t="s">
        <v>22634</v>
      </c>
      <c r="K10538" s="132" t="str">
        <f>IFERROR(IFERROR(INDEX(Кат!$O:$O,MATCH($C10538,Кат!$I:$I,0)),INDEX(Торг!$L:$L,MATCH($C10538,Торг!$I:$I,0))),"")</f>
        <v/>
      </c>
      <c r="L10538" s="132" t="str">
        <f>IFERROR(IFERROR(INDEX(Кат!$A:$A,MATCH($C10538,Кат!$I:$I,0)),INDEX(Торг!$A:$A,MATCH($C10538,Торг!$I:$I,0))),"")</f>
        <v/>
      </c>
      <c r="M10538" s="132" t="str">
        <f>IFERROR(IFERROR(INDEX(Кат!$B:$B,MATCH($C10538,Кат!$I:$I,0)),INDEX(Торг!$B:$B,MATCH($C10538,Торг!$I:$I,0))),"")</f>
        <v/>
      </c>
      <c r="N10538" s="132" t="str">
        <f t="shared" si="164"/>
        <v>СТАРТАВТО СТ08-1307011</v>
      </c>
      <c r="O10538" s="132" t="str">
        <f>IFERROR(IFERROR(INDEX(Кат!$B:$B,MATCH($N10538,Кат!$I:$I,0)),INDEX(Торг!$B:$B,MATCH($N10538,Торг!$I:$I,0))),"")</f>
        <v/>
      </c>
    </row>
    <row r="10539" spans="1:15">
      <c r="A10539" t="s">
        <v>22053</v>
      </c>
      <c r="C10539" s="191" t="s">
        <v>4152</v>
      </c>
      <c r="E10539" t="s">
        <v>4153</v>
      </c>
      <c r="F10539" t="s">
        <v>4151</v>
      </c>
      <c r="G10539" t="s">
        <v>399</v>
      </c>
      <c r="H10539">
        <v>800</v>
      </c>
      <c r="J10539" t="s">
        <v>22634</v>
      </c>
      <c r="K10539" s="132" t="str">
        <f>IFERROR(IFERROR(INDEX(Кат!$O:$O,MATCH($C10539,Кат!$I:$I,0)),INDEX(Торг!$L:$L,MATCH($C10539,Торг!$I:$I,0))),"")</f>
        <v/>
      </c>
      <c r="L10539" s="132" t="str">
        <f>IFERROR(IFERROR(INDEX(Кат!$A:$A,MATCH($C10539,Кат!$I:$I,0)),INDEX(Торг!$A:$A,MATCH($C10539,Торг!$I:$I,0))),"")</f>
        <v/>
      </c>
      <c r="M10539" s="132" t="str">
        <f>IFERROR(IFERROR(INDEX(Кат!$B:$B,MATCH($C10539,Кат!$I:$I,0)),INDEX(Торг!$B:$B,MATCH($C10539,Торг!$I:$I,0))),"")</f>
        <v/>
      </c>
      <c r="N10539" s="132" t="str">
        <f t="shared" si="164"/>
        <v>СТАРТАВТО СТ12-1307011</v>
      </c>
      <c r="O10539" s="132" t="str">
        <f>IFERROR(IFERROR(INDEX(Кат!$B:$B,MATCH($N10539,Кат!$I:$I,0)),INDEX(Торг!$B:$B,MATCH($N10539,Торг!$I:$I,0))),"")</f>
        <v/>
      </c>
    </row>
    <row r="10540" spans="1:15">
      <c r="A10540" t="s">
        <v>23130</v>
      </c>
      <c r="C10540" s="191" t="s">
        <v>23131</v>
      </c>
      <c r="E10540" t="s">
        <v>23132</v>
      </c>
      <c r="F10540" t="s">
        <v>4151</v>
      </c>
      <c r="G10540" t="s">
        <v>399</v>
      </c>
      <c r="H10540">
        <v>850</v>
      </c>
      <c r="J10540" t="s">
        <v>22634</v>
      </c>
      <c r="K10540" s="132" t="str">
        <f>IFERROR(IFERROR(INDEX(Кат!$O:$O,MATCH($C10540,Кат!$I:$I,0)),INDEX(Торг!$L:$L,MATCH($C10540,Торг!$I:$I,0))),"")</f>
        <v/>
      </c>
      <c r="L10540" s="132" t="str">
        <f>IFERROR(IFERROR(INDEX(Кат!$A:$A,MATCH($C10540,Кат!$I:$I,0)),INDEX(Торг!$A:$A,MATCH($C10540,Торг!$I:$I,0))),"")</f>
        <v/>
      </c>
      <c r="M10540" s="132" t="str">
        <f>IFERROR(IFERROR(INDEX(Кат!$B:$B,MATCH($C10540,Кат!$I:$I,0)),INDEX(Торг!$B:$B,MATCH($C10540,Торг!$I:$I,0))),"")</f>
        <v/>
      </c>
      <c r="N10540" s="132" t="str">
        <f t="shared" si="164"/>
        <v>СТАРТАВТО СТ23-1307010-75</v>
      </c>
      <c r="O10540" s="132" t="str">
        <f>IFERROR(IFERROR(INDEX(Кат!$B:$B,MATCH($N10540,Кат!$I:$I,0)),INDEX(Торг!$B:$B,MATCH($N10540,Торг!$I:$I,0))),"")</f>
        <v/>
      </c>
    </row>
    <row r="10541" spans="1:15">
      <c r="A10541" t="s">
        <v>22054</v>
      </c>
      <c r="C10541" s="191" t="s">
        <v>12741</v>
      </c>
      <c r="E10541" t="s">
        <v>12742</v>
      </c>
      <c r="F10541" t="s">
        <v>4151</v>
      </c>
      <c r="G10541" t="s">
        <v>399</v>
      </c>
      <c r="H10541">
        <v>700</v>
      </c>
      <c r="J10541" t="s">
        <v>22634</v>
      </c>
      <c r="K10541" s="132" t="str">
        <f>IFERROR(IFERROR(INDEX(Кат!$O:$O,MATCH($C10541,Кат!$I:$I,0)),INDEX(Торг!$L:$L,MATCH($C10541,Торг!$I:$I,0))),"")</f>
        <v/>
      </c>
      <c r="L10541" s="132" t="str">
        <f>IFERROR(IFERROR(INDEX(Кат!$A:$A,MATCH($C10541,Кат!$I:$I,0)),INDEX(Торг!$A:$A,MATCH($C10541,Торг!$I:$I,0))),"")</f>
        <v/>
      </c>
      <c r="M10541" s="132" t="str">
        <f>IFERROR(IFERROR(INDEX(Кат!$B:$B,MATCH($C10541,Кат!$I:$I,0)),INDEX(Торг!$B:$B,MATCH($C10541,Торг!$I:$I,0))),"")</f>
        <v/>
      </c>
      <c r="N10541" s="132" t="str">
        <f t="shared" si="164"/>
        <v>СТАРТАВТО СТ21126-1307011</v>
      </c>
      <c r="O10541" s="132" t="str">
        <f>IFERROR(IFERROR(INDEX(Кат!$B:$B,MATCH($N10541,Кат!$I:$I,0)),INDEX(Торг!$B:$B,MATCH($N10541,Торг!$I:$I,0))),"")</f>
        <v/>
      </c>
    </row>
    <row r="10542" spans="1:15">
      <c r="A10542" t="s">
        <v>22055</v>
      </c>
      <c r="C10542" s="191" t="s">
        <v>4154</v>
      </c>
      <c r="E10542" t="s">
        <v>4155</v>
      </c>
      <c r="F10542" t="s">
        <v>4151</v>
      </c>
      <c r="G10542" t="s">
        <v>399</v>
      </c>
      <c r="H10542">
        <v>700</v>
      </c>
      <c r="J10542" t="s">
        <v>22634</v>
      </c>
      <c r="K10542" s="132" t="str">
        <f>IFERROR(IFERROR(INDEX(Кат!$O:$O,MATCH($C10542,Кат!$I:$I,0)),INDEX(Торг!$L:$L,MATCH($C10542,Торг!$I:$I,0))),"")</f>
        <v/>
      </c>
      <c r="L10542" s="132" t="str">
        <f>IFERROR(IFERROR(INDEX(Кат!$A:$A,MATCH($C10542,Кат!$I:$I,0)),INDEX(Торг!$A:$A,MATCH($C10542,Торг!$I:$I,0))),"")</f>
        <v/>
      </c>
      <c r="M10542" s="132" t="str">
        <f>IFERROR(IFERROR(INDEX(Кат!$B:$B,MATCH($C10542,Кат!$I:$I,0)),INDEX(Торг!$B:$B,MATCH($C10542,Торг!$I:$I,0))),"")</f>
        <v/>
      </c>
      <c r="N10542" s="132" t="str">
        <f t="shared" si="164"/>
        <v>СТАРТАВТО СТ90-1307011</v>
      </c>
      <c r="O10542" s="132" t="str">
        <f>IFERROR(IFERROR(INDEX(Кат!$B:$B,MATCH($N10542,Кат!$I:$I,0)),INDEX(Торг!$B:$B,MATCH($N10542,Торг!$I:$I,0))),"")</f>
        <v/>
      </c>
    </row>
    <row r="10543" spans="1:15">
      <c r="A10543" t="s">
        <v>24869</v>
      </c>
      <c r="C10543" s="191"/>
      <c r="E10543" t="s">
        <v>4156</v>
      </c>
      <c r="J10543" t="s">
        <v>22634</v>
      </c>
      <c r="K10543" s="132" t="str">
        <f>IFERROR(IFERROR(INDEX(Кат!$O:$O,MATCH($C10543,Кат!$I:$I,0)),INDEX(Торг!$L:$L,MATCH($C10543,Торг!$I:$I,0))),"")</f>
        <v/>
      </c>
      <c r="L10543" s="132" t="str">
        <f>IFERROR(IFERROR(INDEX(Кат!$A:$A,MATCH($C10543,Кат!$I:$I,0)),INDEX(Торг!$A:$A,MATCH($C10543,Торг!$I:$I,0))),"")</f>
        <v/>
      </c>
      <c r="M10543" s="132" t="str">
        <f>IFERROR(IFERROR(INDEX(Кат!$B:$B,MATCH($C10543,Кат!$I:$I,0)),INDEX(Торг!$B:$B,MATCH($C10543,Торг!$I:$I,0))),"")</f>
        <v/>
      </c>
      <c r="N10543" s="132" t="str">
        <f t="shared" si="164"/>
        <v xml:space="preserve"> </v>
      </c>
      <c r="O10543" s="132" t="str">
        <f>IFERROR(IFERROR(INDEX(Кат!$B:$B,MATCH($N10543,Кат!$I:$I,0)),INDEX(Торг!$B:$B,MATCH($N10543,Торг!$I:$I,0))),"")</f>
        <v/>
      </c>
    </row>
    <row r="10544" spans="1:15">
      <c r="A10544" t="s">
        <v>22056</v>
      </c>
      <c r="C10544" s="191" t="s">
        <v>12743</v>
      </c>
      <c r="E10544" t="s">
        <v>12744</v>
      </c>
      <c r="F10544" t="s">
        <v>4156</v>
      </c>
      <c r="G10544" t="s">
        <v>399</v>
      </c>
      <c r="H10544">
        <v>330</v>
      </c>
      <c r="J10544" t="s">
        <v>22634</v>
      </c>
      <c r="K10544" s="132" t="str">
        <f>IFERROR(IFERROR(INDEX(Кат!$O:$O,MATCH($C10544,Кат!$I:$I,0)),INDEX(Торг!$L:$L,MATCH($C10544,Торг!$I:$I,0))),"")</f>
        <v/>
      </c>
      <c r="L10544" s="132" t="str">
        <f>IFERROR(IFERROR(INDEX(Кат!$A:$A,MATCH($C10544,Кат!$I:$I,0)),INDEX(Торг!$A:$A,MATCH($C10544,Торг!$I:$I,0))),"")</f>
        <v/>
      </c>
      <c r="M10544" s="132" t="str">
        <f>IFERROR(IFERROR(INDEX(Кат!$B:$B,MATCH($C10544,Кат!$I:$I,0)),INDEX(Торг!$B:$B,MATCH($C10544,Торг!$I:$I,0))),"")</f>
        <v/>
      </c>
      <c r="N10544" s="132" t="str">
        <f t="shared" si="164"/>
        <v>СТАТО СТ21082-1306010</v>
      </c>
      <c r="O10544" s="132" t="str">
        <f>IFERROR(IFERROR(INDEX(Кат!$B:$B,MATCH($N10544,Кат!$I:$I,0)),INDEX(Торг!$B:$B,MATCH($N10544,Торг!$I:$I,0))),"")</f>
        <v/>
      </c>
    </row>
    <row r="10545" spans="1:15">
      <c r="A10545" t="s">
        <v>22057</v>
      </c>
      <c r="C10545" s="191" t="s">
        <v>12745</v>
      </c>
      <c r="E10545" t="s">
        <v>12746</v>
      </c>
      <c r="F10545" t="s">
        <v>4156</v>
      </c>
      <c r="G10545" t="s">
        <v>399</v>
      </c>
      <c r="H10545">
        <v>330</v>
      </c>
      <c r="J10545" t="s">
        <v>22634</v>
      </c>
      <c r="K10545" s="132" t="str">
        <f>IFERROR(IFERROR(INDEX(Кат!$O:$O,MATCH($C10545,Кат!$I:$I,0)),INDEX(Торг!$L:$L,MATCH($C10545,Торг!$I:$I,0))),"")</f>
        <v/>
      </c>
      <c r="L10545" s="132" t="str">
        <f>IFERROR(IFERROR(INDEX(Кат!$A:$A,MATCH($C10545,Кат!$I:$I,0)),INDEX(Торг!$A:$A,MATCH($C10545,Торг!$I:$I,0))),"")</f>
        <v/>
      </c>
      <c r="M10545" s="132" t="str">
        <f>IFERROR(IFERROR(INDEX(Кат!$B:$B,MATCH($C10545,Кат!$I:$I,0)),INDEX(Торг!$B:$B,MATCH($C10545,Торг!$I:$I,0))),"")</f>
        <v/>
      </c>
      <c r="N10545" s="132" t="str">
        <f t="shared" si="164"/>
        <v>СТАТО СТ2101-1306010</v>
      </c>
      <c r="O10545" s="132" t="str">
        <f>IFERROR(IFERROR(INDEX(Кат!$B:$B,MATCH($N10545,Кат!$I:$I,0)),INDEX(Торг!$B:$B,MATCH($N10545,Торг!$I:$I,0))),"")</f>
        <v/>
      </c>
    </row>
    <row r="10546" spans="1:15">
      <c r="A10546" t="s">
        <v>22058</v>
      </c>
      <c r="C10546" s="191" t="s">
        <v>12747</v>
      </c>
      <c r="E10546" t="s">
        <v>12748</v>
      </c>
      <c r="F10546" t="s">
        <v>4156</v>
      </c>
      <c r="G10546" t="s">
        <v>399</v>
      </c>
      <c r="H10546">
        <v>320</v>
      </c>
      <c r="J10546" t="s">
        <v>22634</v>
      </c>
      <c r="K10546" s="132" t="str">
        <f>IFERROR(IFERROR(INDEX(Кат!$O:$O,MATCH($C10546,Кат!$I:$I,0)),INDEX(Торг!$L:$L,MATCH($C10546,Торг!$I:$I,0))),"")</f>
        <v/>
      </c>
      <c r="L10546" s="132" t="str">
        <f>IFERROR(IFERROR(INDEX(Кат!$A:$A,MATCH($C10546,Кат!$I:$I,0)),INDEX(Торг!$A:$A,MATCH($C10546,Торг!$I:$I,0))),"")</f>
        <v/>
      </c>
      <c r="M10546" s="132" t="str">
        <f>IFERROR(IFERROR(INDEX(Кат!$B:$B,MATCH($C10546,Кат!$I:$I,0)),INDEX(Торг!$B:$B,MATCH($C10546,Торг!$I:$I,0))),"")</f>
        <v/>
      </c>
      <c r="N10546" s="132" t="str">
        <f t="shared" si="164"/>
        <v>СТАТО СТ2108-1306010</v>
      </c>
      <c r="O10546" s="132" t="str">
        <f>IFERROR(IFERROR(INDEX(Кат!$B:$B,MATCH($N10546,Кат!$I:$I,0)),INDEX(Торг!$B:$B,MATCH($N10546,Торг!$I:$I,0))),"")</f>
        <v/>
      </c>
    </row>
    <row r="10547" spans="1:15">
      <c r="A10547" t="s">
        <v>22059</v>
      </c>
      <c r="C10547" s="191" t="s">
        <v>12749</v>
      </c>
      <c r="E10547" t="s">
        <v>12750</v>
      </c>
      <c r="F10547" t="s">
        <v>4156</v>
      </c>
      <c r="G10547" t="s">
        <v>399</v>
      </c>
      <c r="H10547">
        <v>440</v>
      </c>
      <c r="J10547" t="s">
        <v>22634</v>
      </c>
      <c r="K10547" s="132" t="str">
        <f>IFERROR(IFERROR(INDEX(Кат!$O:$O,MATCH($C10547,Кат!$I:$I,0)),INDEX(Торг!$L:$L,MATCH($C10547,Торг!$I:$I,0))),"")</f>
        <v/>
      </c>
      <c r="L10547" s="132" t="str">
        <f>IFERROR(IFERROR(INDEX(Кат!$A:$A,MATCH($C10547,Кат!$I:$I,0)),INDEX(Торг!$A:$A,MATCH($C10547,Торг!$I:$I,0))),"")</f>
        <v/>
      </c>
      <c r="M10547" s="132" t="str">
        <f>IFERROR(IFERROR(INDEX(Кат!$B:$B,MATCH($C10547,Кат!$I:$I,0)),INDEX(Торг!$B:$B,MATCH($C10547,Торг!$I:$I,0))),"")</f>
        <v/>
      </c>
      <c r="N10547" s="132" t="str">
        <f t="shared" si="164"/>
        <v>СТАТО СТ2110-1306010</v>
      </c>
      <c r="O10547" s="132" t="str">
        <f>IFERROR(IFERROR(INDEX(Кат!$B:$B,MATCH($N10547,Кат!$I:$I,0)),INDEX(Торг!$B:$B,MATCH($N10547,Торг!$I:$I,0))),"")</f>
        <v/>
      </c>
    </row>
    <row r="10548" spans="1:15">
      <c r="A10548" t="s">
        <v>22060</v>
      </c>
      <c r="C10548" s="191" t="s">
        <v>12751</v>
      </c>
      <c r="E10548" t="s">
        <v>22882</v>
      </c>
      <c r="F10548" t="s">
        <v>4156</v>
      </c>
      <c r="G10548" t="s">
        <v>399</v>
      </c>
      <c r="H10548">
        <v>430</v>
      </c>
      <c r="J10548" t="s">
        <v>22634</v>
      </c>
      <c r="K10548" s="132" t="str">
        <f>IFERROR(IFERROR(INDEX(Кат!$O:$O,MATCH($C10548,Кат!$I:$I,0)),INDEX(Торг!$L:$L,MATCH($C10548,Торг!$I:$I,0))),"")</f>
        <v/>
      </c>
      <c r="L10548" s="132" t="str">
        <f>IFERROR(IFERROR(INDEX(Кат!$A:$A,MATCH($C10548,Кат!$I:$I,0)),INDEX(Торг!$A:$A,MATCH($C10548,Торг!$I:$I,0))),"")</f>
        <v/>
      </c>
      <c r="M10548" s="132" t="str">
        <f>IFERROR(IFERROR(INDEX(Кат!$B:$B,MATCH($C10548,Кат!$I:$I,0)),INDEX(Торг!$B:$B,MATCH($C10548,Торг!$I:$I,0))),"")</f>
        <v/>
      </c>
      <c r="N10548" s="132" t="str">
        <f t="shared" si="164"/>
        <v>СТАТО СТ2123-1306010</v>
      </c>
      <c r="O10548" s="132" t="str">
        <f>IFERROR(IFERROR(INDEX(Кат!$B:$B,MATCH($N10548,Кат!$I:$I,0)),INDEX(Торг!$B:$B,MATCH($N10548,Торг!$I:$I,0))),"")</f>
        <v/>
      </c>
    </row>
    <row r="10549" spans="1:15">
      <c r="A10549" t="s">
        <v>22061</v>
      </c>
      <c r="C10549" s="191" t="s">
        <v>12743</v>
      </c>
      <c r="E10549" t="s">
        <v>12752</v>
      </c>
      <c r="F10549" t="s">
        <v>4156</v>
      </c>
      <c r="G10549" t="s">
        <v>399</v>
      </c>
      <c r="H10549">
        <v>650</v>
      </c>
      <c r="J10549" t="s">
        <v>22634</v>
      </c>
      <c r="K10549" s="132" t="str">
        <f>IFERROR(IFERROR(INDEX(Кат!$O:$O,MATCH($C10549,Кат!$I:$I,0)),INDEX(Торг!$L:$L,MATCH($C10549,Торг!$I:$I,0))),"")</f>
        <v/>
      </c>
      <c r="L10549" s="132" t="str">
        <f>IFERROR(IFERROR(INDEX(Кат!$A:$A,MATCH($C10549,Кат!$I:$I,0)),INDEX(Торг!$A:$A,MATCH($C10549,Торг!$I:$I,0))),"")</f>
        <v/>
      </c>
      <c r="M10549" s="132" t="str">
        <f>IFERROR(IFERROR(INDEX(Кат!$B:$B,MATCH($C10549,Кат!$I:$I,0)),INDEX(Торг!$B:$B,MATCH($C10549,Торг!$I:$I,0))),"")</f>
        <v/>
      </c>
      <c r="N10549" s="132" t="str">
        <f t="shared" si="164"/>
        <v>СТАТО СТ21082-1306010</v>
      </c>
      <c r="O10549" s="132" t="str">
        <f>IFERROR(IFERROR(INDEX(Кат!$B:$B,MATCH($N10549,Кат!$I:$I,0)),INDEX(Торг!$B:$B,MATCH($N10549,Торг!$I:$I,0))),"")</f>
        <v/>
      </c>
    </row>
    <row r="10550" spans="1:15">
      <c r="A10550" t="s">
        <v>22062</v>
      </c>
      <c r="C10550" s="191" t="s">
        <v>4157</v>
      </c>
      <c r="E10550" t="s">
        <v>4158</v>
      </c>
      <c r="F10550" t="s">
        <v>4156</v>
      </c>
      <c r="G10550" t="s">
        <v>399</v>
      </c>
      <c r="H10550">
        <v>930</v>
      </c>
      <c r="J10550" t="s">
        <v>22634</v>
      </c>
      <c r="K10550" s="132" t="str">
        <f>IFERROR(IFERROR(INDEX(Кат!$O:$O,MATCH($C10550,Кат!$I:$I,0)),INDEX(Торг!$L:$L,MATCH($C10550,Торг!$I:$I,0))),"")</f>
        <v/>
      </c>
      <c r="L10550" s="132" t="str">
        <f>IFERROR(IFERROR(INDEX(Кат!$A:$A,MATCH($C10550,Кат!$I:$I,0)),INDEX(Торг!$A:$A,MATCH($C10550,Торг!$I:$I,0))),"")</f>
        <v/>
      </c>
      <c r="M10550" s="132" t="str">
        <f>IFERROR(IFERROR(INDEX(Кат!$B:$B,MATCH($C10550,Кат!$I:$I,0)),INDEX(Торг!$B:$B,MATCH($C10550,Торг!$I:$I,0))),"")</f>
        <v/>
      </c>
      <c r="N10550" s="132" t="str">
        <f t="shared" si="164"/>
        <v>СТАТО СТ2190-1306010</v>
      </c>
      <c r="O10550" s="132" t="str">
        <f>IFERROR(IFERROR(INDEX(Кат!$B:$B,MATCH($N10550,Кат!$I:$I,0)),INDEX(Торг!$B:$B,MATCH($N10550,Торг!$I:$I,0))),"")</f>
        <v/>
      </c>
    </row>
    <row r="10551" spans="1:15">
      <c r="A10551" t="s">
        <v>24870</v>
      </c>
      <c r="C10551" s="191"/>
      <c r="E10551" t="s">
        <v>24871</v>
      </c>
      <c r="J10551" t="s">
        <v>22634</v>
      </c>
      <c r="K10551" s="132" t="str">
        <f>IFERROR(IFERROR(INDEX(Кат!$O:$O,MATCH($C10551,Кат!$I:$I,0)),INDEX(Торг!$L:$L,MATCH($C10551,Торг!$I:$I,0))),"")</f>
        <v/>
      </c>
      <c r="L10551" s="132" t="str">
        <f>IFERROR(IFERROR(INDEX(Кат!$A:$A,MATCH($C10551,Кат!$I:$I,0)),INDEX(Торг!$A:$A,MATCH($C10551,Торг!$I:$I,0))),"")</f>
        <v/>
      </c>
      <c r="M10551" s="132" t="str">
        <f>IFERROR(IFERROR(INDEX(Кат!$B:$B,MATCH($C10551,Кат!$I:$I,0)),INDEX(Торг!$B:$B,MATCH($C10551,Торг!$I:$I,0))),"")</f>
        <v/>
      </c>
      <c r="N10551" s="132" t="str">
        <f t="shared" si="164"/>
        <v xml:space="preserve"> </v>
      </c>
      <c r="O10551" s="132" t="str">
        <f>IFERROR(IFERROR(INDEX(Кат!$B:$B,MATCH($N10551,Кат!$I:$I,0)),INDEX(Торг!$B:$B,MATCH($N10551,Торг!$I:$I,0))),"")</f>
        <v/>
      </c>
    </row>
    <row r="10552" spans="1:15">
      <c r="A10552" t="s">
        <v>22063</v>
      </c>
      <c r="C10552" s="191" t="s">
        <v>12753</v>
      </c>
      <c r="E10552" t="s">
        <v>12754</v>
      </c>
      <c r="F10552" t="s">
        <v>12755</v>
      </c>
      <c r="G10552" t="s">
        <v>375</v>
      </c>
      <c r="H10552">
        <v>750</v>
      </c>
      <c r="J10552" t="s">
        <v>22634</v>
      </c>
      <c r="K10552" s="132" t="str">
        <f>IFERROR(IFERROR(INDEX(Кат!$O:$O,MATCH($C10552,Кат!$I:$I,0)),INDEX(Торг!$L:$L,MATCH($C10552,Торг!$I:$I,0))),"")</f>
        <v/>
      </c>
      <c r="L10552" s="132" t="str">
        <f>IFERROR(IFERROR(INDEX(Кат!$A:$A,MATCH($C10552,Кат!$I:$I,0)),INDEX(Торг!$A:$A,MATCH($C10552,Торг!$I:$I,0))),"")</f>
        <v/>
      </c>
      <c r="M10552" s="132" t="str">
        <f>IFERROR(IFERROR(INDEX(Кат!$B:$B,MATCH($C10552,Кат!$I:$I,0)),INDEX(Торг!$B:$B,MATCH($C10552,Торг!$I:$I,0))),"")</f>
        <v/>
      </c>
      <c r="N10552" s="132" t="str">
        <f t="shared" si="164"/>
        <v>СТК 21010-1000100/82,4</v>
      </c>
      <c r="O10552" s="132" t="str">
        <f>IFERROR(IFERROR(INDEX(Кат!$B:$B,MATCH($N10552,Кат!$I:$I,0)),INDEX(Торг!$B:$B,MATCH($N10552,Торг!$I:$I,0))),"")</f>
        <v/>
      </c>
    </row>
    <row r="10553" spans="1:15">
      <c r="A10553" t="s">
        <v>22064</v>
      </c>
      <c r="C10553" s="191" t="s">
        <v>12756</v>
      </c>
      <c r="E10553" t="s">
        <v>12757</v>
      </c>
      <c r="F10553" t="s">
        <v>12755</v>
      </c>
      <c r="G10553" t="s">
        <v>375</v>
      </c>
      <c r="H10553">
        <v>950</v>
      </c>
      <c r="J10553" t="s">
        <v>22634</v>
      </c>
      <c r="K10553" s="132" t="str">
        <f>IFERROR(IFERROR(INDEX(Кат!$O:$O,MATCH($C10553,Кат!$I:$I,0)),INDEX(Торг!$L:$L,MATCH($C10553,Торг!$I:$I,0))),"")</f>
        <v/>
      </c>
      <c r="L10553" s="132" t="str">
        <f>IFERROR(IFERROR(INDEX(Кат!$A:$A,MATCH($C10553,Кат!$I:$I,0)),INDEX(Торг!$A:$A,MATCH($C10553,Торг!$I:$I,0))),"")</f>
        <v/>
      </c>
      <c r="M10553" s="132" t="str">
        <f>IFERROR(IFERROR(INDEX(Кат!$B:$B,MATCH($C10553,Кат!$I:$I,0)),INDEX(Торг!$B:$B,MATCH($C10553,Торг!$I:$I,0))),"")</f>
        <v/>
      </c>
      <c r="N10553" s="132" t="str">
        <f t="shared" si="164"/>
        <v>СТК 21083-1000100/82,4</v>
      </c>
      <c r="O10553" s="132" t="str">
        <f>IFERROR(IFERROR(INDEX(Кат!$B:$B,MATCH($N10553,Кат!$I:$I,0)),INDEX(Торг!$B:$B,MATCH($N10553,Торг!$I:$I,0))),"")</f>
        <v/>
      </c>
    </row>
    <row r="10554" spans="1:15">
      <c r="A10554" t="s">
        <v>22065</v>
      </c>
      <c r="C10554" s="191" t="s">
        <v>12758</v>
      </c>
      <c r="E10554" t="s">
        <v>12759</v>
      </c>
      <c r="F10554" t="s">
        <v>12755</v>
      </c>
      <c r="G10554" t="s">
        <v>375</v>
      </c>
      <c r="H10554">
        <v>710</v>
      </c>
      <c r="J10554" t="s">
        <v>22634</v>
      </c>
      <c r="K10554" s="132" t="str">
        <f>IFERROR(IFERROR(INDEX(Кат!$O:$O,MATCH($C10554,Кат!$I:$I,0)),INDEX(Торг!$L:$L,MATCH($C10554,Торг!$I:$I,0))),"")</f>
        <v/>
      </c>
      <c r="L10554" s="132" t="str">
        <f>IFERROR(IFERROR(INDEX(Кат!$A:$A,MATCH($C10554,Кат!$I:$I,0)),INDEX(Торг!$A:$A,MATCH($C10554,Торг!$I:$I,0))),"")</f>
        <v/>
      </c>
      <c r="M10554" s="132" t="str">
        <f>IFERROR(IFERROR(INDEX(Кат!$B:$B,MATCH($C10554,Кат!$I:$I,0)),INDEX(Торг!$B:$B,MATCH($C10554,Торг!$I:$I,0))),"")</f>
        <v/>
      </c>
      <c r="N10554" s="132" t="str">
        <f t="shared" si="164"/>
        <v>СТК 21100-1000100/82,4</v>
      </c>
      <c r="O10554" s="132" t="str">
        <f>IFERROR(IFERROR(INDEX(Кат!$B:$B,MATCH($N10554,Кат!$I:$I,0)),INDEX(Торг!$B:$B,MATCH($N10554,Торг!$I:$I,0))),"")</f>
        <v/>
      </c>
    </row>
    <row r="10555" spans="1:15">
      <c r="A10555" t="s">
        <v>22066</v>
      </c>
      <c r="C10555" s="191" t="s">
        <v>12760</v>
      </c>
      <c r="E10555" t="s">
        <v>12761</v>
      </c>
      <c r="F10555" t="s">
        <v>12755</v>
      </c>
      <c r="G10555" t="s">
        <v>375</v>
      </c>
      <c r="H10555">
        <v>1150</v>
      </c>
      <c r="J10555" t="s">
        <v>22634</v>
      </c>
      <c r="K10555" s="132" t="str">
        <f>IFERROR(IFERROR(INDEX(Кат!$O:$O,MATCH($C10555,Кат!$I:$I,0)),INDEX(Торг!$L:$L,MATCH($C10555,Торг!$I:$I,0))),"")</f>
        <v/>
      </c>
      <c r="L10555" s="132" t="str">
        <f>IFERROR(IFERROR(INDEX(Кат!$A:$A,MATCH($C10555,Кат!$I:$I,0)),INDEX(Торг!$A:$A,MATCH($C10555,Торг!$I:$I,0))),"")</f>
        <v/>
      </c>
      <c r="M10555" s="132" t="str">
        <f>IFERROR(IFERROR(INDEX(Кат!$B:$B,MATCH($C10555,Кат!$I:$I,0)),INDEX(Торг!$B:$B,MATCH($C10555,Торг!$I:$I,0))),"")</f>
        <v/>
      </c>
      <c r="N10555" s="132" t="str">
        <f t="shared" si="164"/>
        <v>СТК 21126-1000100/82,0</v>
      </c>
      <c r="O10555" s="132" t="str">
        <f>IFERROR(IFERROR(INDEX(Кат!$B:$B,MATCH($N10555,Кат!$I:$I,0)),INDEX(Торг!$B:$B,MATCH($N10555,Торг!$I:$I,0))),"")</f>
        <v/>
      </c>
    </row>
    <row r="10556" spans="1:15">
      <c r="A10556" t="s">
        <v>22067</v>
      </c>
      <c r="C10556" s="191" t="s">
        <v>12762</v>
      </c>
      <c r="E10556" t="s">
        <v>12763</v>
      </c>
      <c r="F10556" t="s">
        <v>12755</v>
      </c>
      <c r="G10556" t="s">
        <v>375</v>
      </c>
      <c r="H10556">
        <v>1150</v>
      </c>
      <c r="J10556" t="s">
        <v>22634</v>
      </c>
      <c r="K10556" s="132" t="str">
        <f>IFERROR(IFERROR(INDEX(Кат!$O:$O,MATCH($C10556,Кат!$I:$I,0)),INDEX(Торг!$L:$L,MATCH($C10556,Торг!$I:$I,0))),"")</f>
        <v/>
      </c>
      <c r="L10556" s="132" t="str">
        <f>IFERROR(IFERROR(INDEX(Кат!$A:$A,MATCH($C10556,Кат!$I:$I,0)),INDEX(Торг!$A:$A,MATCH($C10556,Торг!$I:$I,0))),"")</f>
        <v/>
      </c>
      <c r="M10556" s="132" t="str">
        <f>IFERROR(IFERROR(INDEX(Кат!$B:$B,MATCH($C10556,Кат!$I:$I,0)),INDEX(Торг!$B:$B,MATCH($C10556,Торг!$I:$I,0))),"")</f>
        <v/>
      </c>
      <c r="N10556" s="132" t="str">
        <f t="shared" si="164"/>
        <v>СТК 21126-1000100/82,5</v>
      </c>
      <c r="O10556" s="132" t="str">
        <f>IFERROR(IFERROR(INDEX(Кат!$B:$B,MATCH($N10556,Кат!$I:$I,0)),INDEX(Торг!$B:$B,MATCH($N10556,Торг!$I:$I,0))),"")</f>
        <v/>
      </c>
    </row>
    <row r="10557" spans="1:15">
      <c r="A10557" t="s">
        <v>31052</v>
      </c>
      <c r="C10557" s="191" t="s">
        <v>31053</v>
      </c>
      <c r="E10557" t="s">
        <v>31054</v>
      </c>
      <c r="F10557" t="s">
        <v>12755</v>
      </c>
      <c r="G10557" t="s">
        <v>375</v>
      </c>
      <c r="H10557">
        <v>1500</v>
      </c>
      <c r="J10557" t="s">
        <v>22634</v>
      </c>
      <c r="K10557" s="132" t="str">
        <f>IFERROR(IFERROR(INDEX(Кат!$O:$O,MATCH($C10557,Кат!$I:$I,0)),INDEX(Торг!$L:$L,MATCH($C10557,Торг!$I:$I,0))),"")</f>
        <v/>
      </c>
      <c r="L10557" s="132" t="str">
        <f>IFERROR(IFERROR(INDEX(Кат!$A:$A,MATCH($C10557,Кат!$I:$I,0)),INDEX(Торг!$A:$A,MATCH($C10557,Торг!$I:$I,0))),"")</f>
        <v/>
      </c>
      <c r="M10557" s="132" t="str">
        <f>IFERROR(IFERROR(INDEX(Кат!$B:$B,MATCH($C10557,Кат!$I:$I,0)),INDEX(Торг!$B:$B,MATCH($C10557,Торг!$I:$I,0))),"")</f>
        <v/>
      </c>
      <c r="N10557" s="132" t="str">
        <f t="shared" si="164"/>
        <v>СТК 2108-1007032</v>
      </c>
      <c r="O10557" s="132" t="str">
        <f>IFERROR(IFERROR(INDEX(Кат!$B:$B,MATCH($N10557,Кат!$I:$I,0)),INDEX(Торг!$B:$B,MATCH($N10557,Торг!$I:$I,0))),"")</f>
        <v/>
      </c>
    </row>
    <row r="10558" spans="1:15">
      <c r="A10558" t="s">
        <v>22068</v>
      </c>
      <c r="C10558" s="191" t="s">
        <v>12764</v>
      </c>
      <c r="E10558" t="s">
        <v>12765</v>
      </c>
      <c r="F10558" t="s">
        <v>12755</v>
      </c>
      <c r="G10558" t="s">
        <v>375</v>
      </c>
      <c r="H10558">
        <v>1650</v>
      </c>
      <c r="J10558" t="s">
        <v>22634</v>
      </c>
      <c r="K10558" s="132" t="str">
        <f>IFERROR(IFERROR(INDEX(Кат!$O:$O,MATCH($C10558,Кат!$I:$I,0)),INDEX(Торг!$L:$L,MATCH($C10558,Торг!$I:$I,0))),"")</f>
        <v/>
      </c>
      <c r="L10558" s="132" t="str">
        <f>IFERROR(IFERROR(INDEX(Кат!$A:$A,MATCH($C10558,Кат!$I:$I,0)),INDEX(Торг!$A:$A,MATCH($C10558,Торг!$I:$I,0))),"")</f>
        <v/>
      </c>
      <c r="M10558" s="132" t="str">
        <f>IFERROR(IFERROR(INDEX(Кат!$B:$B,MATCH($C10558,Кат!$I:$I,0)),INDEX(Торг!$B:$B,MATCH($C10558,Торг!$I:$I,0))),"")</f>
        <v/>
      </c>
      <c r="N10558" s="132" t="str">
        <f t="shared" si="164"/>
        <v>СТК 11194-1004015/76,5</v>
      </c>
      <c r="O10558" s="132" t="str">
        <f>IFERROR(IFERROR(INDEX(Кат!$B:$B,MATCH($N10558,Кат!$I:$I,0)),INDEX(Торг!$B:$B,MATCH($N10558,Торг!$I:$I,0))),"")</f>
        <v/>
      </c>
    </row>
    <row r="10559" spans="1:15">
      <c r="A10559" t="s">
        <v>22069</v>
      </c>
      <c r="C10559" s="191" t="s">
        <v>12766</v>
      </c>
      <c r="E10559" t="s">
        <v>12767</v>
      </c>
      <c r="F10559" t="s">
        <v>12755</v>
      </c>
      <c r="G10559" t="s">
        <v>375</v>
      </c>
      <c r="H10559">
        <v>1650</v>
      </c>
      <c r="J10559" t="s">
        <v>22634</v>
      </c>
      <c r="K10559" s="132" t="str">
        <f>IFERROR(IFERROR(INDEX(Кат!$O:$O,MATCH($C10559,Кат!$I:$I,0)),INDEX(Торг!$L:$L,MATCH($C10559,Торг!$I:$I,0))),"")</f>
        <v/>
      </c>
      <c r="L10559" s="132" t="str">
        <f>IFERROR(IFERROR(INDEX(Кат!$A:$A,MATCH($C10559,Кат!$I:$I,0)),INDEX(Торг!$A:$A,MATCH($C10559,Торг!$I:$I,0))),"")</f>
        <v/>
      </c>
      <c r="M10559" s="132" t="str">
        <f>IFERROR(IFERROR(INDEX(Кат!$B:$B,MATCH($C10559,Кат!$I:$I,0)),INDEX(Торг!$B:$B,MATCH($C10559,Торг!$I:$I,0))),"")</f>
        <v/>
      </c>
      <c r="N10559" s="132" t="str">
        <f t="shared" si="164"/>
        <v>СТК 11194-1004015/77,0</v>
      </c>
      <c r="O10559" s="132" t="str">
        <f>IFERROR(IFERROR(INDEX(Кат!$B:$B,MATCH($N10559,Кат!$I:$I,0)),INDEX(Торг!$B:$B,MATCH($N10559,Торг!$I:$I,0))),"")</f>
        <v/>
      </c>
    </row>
    <row r="10560" spans="1:15">
      <c r="A10560" t="s">
        <v>22070</v>
      </c>
      <c r="C10560" s="191" t="s">
        <v>12768</v>
      </c>
      <c r="E10560" t="s">
        <v>12769</v>
      </c>
      <c r="F10560" t="s">
        <v>12755</v>
      </c>
      <c r="G10560" t="s">
        <v>375</v>
      </c>
      <c r="H10560">
        <v>1650</v>
      </c>
      <c r="J10560" t="s">
        <v>22634</v>
      </c>
      <c r="K10560" s="132" t="str">
        <f>IFERROR(IFERROR(INDEX(Кат!$O:$O,MATCH($C10560,Кат!$I:$I,0)),INDEX(Торг!$L:$L,MATCH($C10560,Торг!$I:$I,0))),"")</f>
        <v/>
      </c>
      <c r="L10560" s="132" t="str">
        <f>IFERROR(IFERROR(INDEX(Кат!$A:$A,MATCH($C10560,Кат!$I:$I,0)),INDEX(Торг!$A:$A,MATCH($C10560,Торг!$I:$I,0))),"")</f>
        <v/>
      </c>
      <c r="M10560" s="132" t="str">
        <f>IFERROR(IFERROR(INDEX(Кат!$B:$B,MATCH($C10560,Кат!$I:$I,0)),INDEX(Торг!$B:$B,MATCH($C10560,Торг!$I:$I,0))),"")</f>
        <v/>
      </c>
      <c r="N10560" s="132" t="str">
        <f t="shared" si="164"/>
        <v>СТК 11194-1004015/77,5</v>
      </c>
      <c r="O10560" s="132" t="str">
        <f>IFERROR(IFERROR(INDEX(Кат!$B:$B,MATCH($N10560,Кат!$I:$I,0)),INDEX(Торг!$B:$B,MATCH($N10560,Торг!$I:$I,0))),"")</f>
        <v/>
      </c>
    </row>
    <row r="10561" spans="1:15">
      <c r="A10561" t="s">
        <v>22071</v>
      </c>
      <c r="C10561" s="191" t="s">
        <v>12770</v>
      </c>
      <c r="E10561" t="s">
        <v>12771</v>
      </c>
      <c r="F10561" t="s">
        <v>12755</v>
      </c>
      <c r="G10561" t="s">
        <v>375</v>
      </c>
      <c r="H10561">
        <v>1800</v>
      </c>
      <c r="J10561" t="s">
        <v>22634</v>
      </c>
      <c r="K10561" s="132" t="str">
        <f>IFERROR(IFERROR(INDEX(Кат!$O:$O,MATCH($C10561,Кат!$I:$I,0)),INDEX(Торг!$L:$L,MATCH($C10561,Торг!$I:$I,0))),"")</f>
        <v/>
      </c>
      <c r="L10561" s="132" t="str">
        <f>IFERROR(IFERROR(INDEX(Кат!$A:$A,MATCH($C10561,Кат!$I:$I,0)),INDEX(Торг!$A:$A,MATCH($C10561,Торг!$I:$I,0))),"")</f>
        <v/>
      </c>
      <c r="M10561" s="132" t="str">
        <f>IFERROR(IFERROR(INDEX(Кат!$B:$B,MATCH($C10561,Кат!$I:$I,0)),INDEX(Торг!$B:$B,MATCH($C10561,Торг!$I:$I,0))),"")</f>
        <v/>
      </c>
      <c r="N10561" s="132" t="str">
        <f t="shared" si="164"/>
        <v>СТК 21116-1004015/82,0</v>
      </c>
      <c r="O10561" s="132" t="str">
        <f>IFERROR(IFERROR(INDEX(Кат!$B:$B,MATCH($N10561,Кат!$I:$I,0)),INDEX(Торг!$B:$B,MATCH($N10561,Торг!$I:$I,0))),"")</f>
        <v/>
      </c>
    </row>
    <row r="10562" spans="1:15">
      <c r="A10562" t="s">
        <v>22072</v>
      </c>
      <c r="C10562" s="191" t="s">
        <v>12772</v>
      </c>
      <c r="E10562" t="s">
        <v>12773</v>
      </c>
      <c r="F10562" t="s">
        <v>12755</v>
      </c>
      <c r="G10562" t="s">
        <v>375</v>
      </c>
      <c r="H10562">
        <v>1800</v>
      </c>
      <c r="J10562" t="s">
        <v>22634</v>
      </c>
      <c r="K10562" s="132" t="str">
        <f>IFERROR(IFERROR(INDEX(Кат!$O:$O,MATCH($C10562,Кат!$I:$I,0)),INDEX(Торг!$L:$L,MATCH($C10562,Торг!$I:$I,0))),"")</f>
        <v/>
      </c>
      <c r="L10562" s="132" t="str">
        <f>IFERROR(IFERROR(INDEX(Кат!$A:$A,MATCH($C10562,Кат!$I:$I,0)),INDEX(Торг!$A:$A,MATCH($C10562,Торг!$I:$I,0))),"")</f>
        <v/>
      </c>
      <c r="M10562" s="132" t="str">
        <f>IFERROR(IFERROR(INDEX(Кат!$B:$B,MATCH($C10562,Кат!$I:$I,0)),INDEX(Торг!$B:$B,MATCH($C10562,Торг!$I:$I,0))),"")</f>
        <v/>
      </c>
      <c r="N10562" s="132" t="str">
        <f t="shared" si="164"/>
        <v>СТК 21116-1004015/82,5</v>
      </c>
      <c r="O10562" s="132" t="str">
        <f>IFERROR(IFERROR(INDEX(Кат!$B:$B,MATCH($N10562,Кат!$I:$I,0)),INDEX(Торг!$B:$B,MATCH($N10562,Торг!$I:$I,0))),"")</f>
        <v/>
      </c>
    </row>
    <row r="10563" spans="1:15">
      <c r="A10563" t="s">
        <v>22073</v>
      </c>
      <c r="C10563" s="191" t="s">
        <v>12774</v>
      </c>
      <c r="E10563" t="s">
        <v>12775</v>
      </c>
      <c r="F10563" t="s">
        <v>12755</v>
      </c>
      <c r="G10563" t="s">
        <v>375</v>
      </c>
      <c r="H10563">
        <v>1650</v>
      </c>
      <c r="J10563" t="s">
        <v>22634</v>
      </c>
      <c r="K10563" s="132" t="str">
        <f>IFERROR(IFERROR(INDEX(Кат!$O:$O,MATCH($C10563,Кат!$I:$I,0)),INDEX(Торг!$L:$L,MATCH($C10563,Торг!$I:$I,0))),"")</f>
        <v/>
      </c>
      <c r="L10563" s="132" t="str">
        <f>IFERROR(IFERROR(INDEX(Кат!$A:$A,MATCH($C10563,Кат!$I:$I,0)),INDEX(Торг!$A:$A,MATCH($C10563,Торг!$I:$I,0))),"")</f>
        <v/>
      </c>
      <c r="M10563" s="132" t="str">
        <f>IFERROR(IFERROR(INDEX(Кат!$B:$B,MATCH($C10563,Кат!$I:$I,0)),INDEX(Торг!$B:$B,MATCH($C10563,Торг!$I:$I,0))),"")</f>
        <v/>
      </c>
      <c r="N10563" s="132" t="str">
        <f t="shared" si="164"/>
        <v>СТК 21116-1004015/83,0</v>
      </c>
      <c r="O10563" s="132" t="str">
        <f>IFERROR(IFERROR(INDEX(Кат!$B:$B,MATCH($N10563,Кат!$I:$I,0)),INDEX(Торг!$B:$B,MATCH($N10563,Торг!$I:$I,0))),"")</f>
        <v/>
      </c>
    </row>
    <row r="10564" spans="1:15">
      <c r="A10564" t="s">
        <v>22074</v>
      </c>
      <c r="C10564" s="191" t="s">
        <v>12776</v>
      </c>
      <c r="E10564" t="s">
        <v>12777</v>
      </c>
      <c r="F10564" t="s">
        <v>12755</v>
      </c>
      <c r="G10564" t="s">
        <v>375</v>
      </c>
      <c r="H10564">
        <v>2200</v>
      </c>
      <c r="J10564" t="s">
        <v>22634</v>
      </c>
      <c r="K10564" s="132" t="str">
        <f>IFERROR(IFERROR(INDEX(Кат!$O:$O,MATCH($C10564,Кат!$I:$I,0)),INDEX(Торг!$L:$L,MATCH($C10564,Торг!$I:$I,0))),"")</f>
        <v/>
      </c>
      <c r="L10564" s="132" t="str">
        <f>IFERROR(IFERROR(INDEX(Кат!$A:$A,MATCH($C10564,Кат!$I:$I,0)),INDEX(Торг!$A:$A,MATCH($C10564,Торг!$I:$I,0))),"")</f>
        <v/>
      </c>
      <c r="M10564" s="132" t="str">
        <f>IFERROR(IFERROR(INDEX(Кат!$B:$B,MATCH($C10564,Кат!$I:$I,0)),INDEX(Торг!$B:$B,MATCH($C10564,Торг!$I:$I,0))),"")</f>
        <v/>
      </c>
      <c r="N10564" s="132" t="str">
        <f t="shared" si="164"/>
        <v>СТК 21126-1004015/82,0</v>
      </c>
      <c r="O10564" s="132" t="str">
        <f>IFERROR(IFERROR(INDEX(Кат!$B:$B,MATCH($N10564,Кат!$I:$I,0)),INDEX(Торг!$B:$B,MATCH($N10564,Торг!$I:$I,0))),"")</f>
        <v/>
      </c>
    </row>
    <row r="10565" spans="1:15">
      <c r="A10565" t="s">
        <v>22075</v>
      </c>
      <c r="C10565" s="191" t="s">
        <v>12778</v>
      </c>
      <c r="E10565" t="s">
        <v>12779</v>
      </c>
      <c r="F10565" t="s">
        <v>12755</v>
      </c>
      <c r="G10565" t="s">
        <v>375</v>
      </c>
      <c r="H10565">
        <v>2200</v>
      </c>
      <c r="J10565" t="s">
        <v>22634</v>
      </c>
      <c r="K10565" s="132" t="str">
        <f>IFERROR(IFERROR(INDEX(Кат!$O:$O,MATCH($C10565,Кат!$I:$I,0)),INDEX(Торг!$L:$L,MATCH($C10565,Торг!$I:$I,0))),"")</f>
        <v/>
      </c>
      <c r="L10565" s="132" t="str">
        <f>IFERROR(IFERROR(INDEX(Кат!$A:$A,MATCH($C10565,Кат!$I:$I,0)),INDEX(Торг!$A:$A,MATCH($C10565,Торг!$I:$I,0))),"")</f>
        <v/>
      </c>
      <c r="M10565" s="132" t="str">
        <f>IFERROR(IFERROR(INDEX(Кат!$B:$B,MATCH($C10565,Кат!$I:$I,0)),INDEX(Торг!$B:$B,MATCH($C10565,Торг!$I:$I,0))),"")</f>
        <v/>
      </c>
      <c r="N10565" s="132" t="str">
        <f t="shared" si="164"/>
        <v>СТК 21126-1004015/82,5</v>
      </c>
      <c r="O10565" s="132" t="str">
        <f>IFERROR(IFERROR(INDEX(Кат!$B:$B,MATCH($N10565,Кат!$I:$I,0)),INDEX(Торг!$B:$B,MATCH($N10565,Торг!$I:$I,0))),"")</f>
        <v/>
      </c>
    </row>
    <row r="10566" spans="1:15">
      <c r="A10566" t="s">
        <v>22076</v>
      </c>
      <c r="C10566" s="191" t="s">
        <v>12780</v>
      </c>
      <c r="E10566" t="s">
        <v>12781</v>
      </c>
      <c r="F10566" t="s">
        <v>12755</v>
      </c>
      <c r="G10566" t="s">
        <v>375</v>
      </c>
      <c r="H10566">
        <v>2000</v>
      </c>
      <c r="J10566" t="s">
        <v>22634</v>
      </c>
      <c r="K10566" s="132" t="str">
        <f>IFERROR(IFERROR(INDEX(Кат!$O:$O,MATCH($C10566,Кат!$I:$I,0)),INDEX(Торг!$L:$L,MATCH($C10566,Торг!$I:$I,0))),"")</f>
        <v/>
      </c>
      <c r="L10566" s="132" t="str">
        <f>IFERROR(IFERROR(INDEX(Кат!$A:$A,MATCH($C10566,Кат!$I:$I,0)),INDEX(Торг!$A:$A,MATCH($C10566,Торг!$I:$I,0))),"")</f>
        <v/>
      </c>
      <c r="M10566" s="132" t="str">
        <f>IFERROR(IFERROR(INDEX(Кат!$B:$B,MATCH($C10566,Кат!$I:$I,0)),INDEX(Торг!$B:$B,MATCH($C10566,Торг!$I:$I,0))),"")</f>
        <v/>
      </c>
      <c r="N10566" s="132" t="str">
        <f t="shared" si="164"/>
        <v>СТК 21126-1004015/83,0</v>
      </c>
      <c r="O10566" s="132" t="str">
        <f>IFERROR(IFERROR(INDEX(Кат!$B:$B,MATCH($N10566,Кат!$I:$I,0)),INDEX(Торг!$B:$B,MATCH($N10566,Торг!$I:$I,0))),"")</f>
        <v/>
      </c>
    </row>
    <row r="10567" spans="1:15">
      <c r="A10567" t="s">
        <v>22077</v>
      </c>
      <c r="C10567" s="191" t="s">
        <v>12782</v>
      </c>
      <c r="E10567" t="s">
        <v>12783</v>
      </c>
      <c r="F10567" t="s">
        <v>12755</v>
      </c>
      <c r="G10567" t="s">
        <v>375</v>
      </c>
      <c r="H10567">
        <v>925</v>
      </c>
      <c r="J10567" t="s">
        <v>22634</v>
      </c>
      <c r="K10567" s="132" t="str">
        <f>IFERROR(IFERROR(INDEX(Кат!$O:$O,MATCH($C10567,Кат!$I:$I,0)),INDEX(Торг!$L:$L,MATCH($C10567,Торг!$I:$I,0))),"")</f>
        <v/>
      </c>
      <c r="L10567" s="132" t="str">
        <f>IFERROR(IFERROR(INDEX(Кат!$A:$A,MATCH($C10567,Кат!$I:$I,0)),INDEX(Торг!$A:$A,MATCH($C10567,Торг!$I:$I,0))),"")</f>
        <v/>
      </c>
      <c r="M10567" s="132" t="str">
        <f>IFERROR(IFERROR(INDEX(Кат!$B:$B,MATCH($C10567,Кат!$I:$I,0)),INDEX(Торг!$B:$B,MATCH($C10567,Торг!$I:$I,0))),"")</f>
        <v/>
      </c>
      <c r="N10567" s="132" t="str">
        <f t="shared" si="164"/>
        <v>СТК 21010-1004015/76,0</v>
      </c>
      <c r="O10567" s="132" t="str">
        <f>IFERROR(IFERROR(INDEX(Кат!$B:$B,MATCH($N10567,Кат!$I:$I,0)),INDEX(Торг!$B:$B,MATCH($N10567,Торг!$I:$I,0))),"")</f>
        <v/>
      </c>
    </row>
    <row r="10568" spans="1:15">
      <c r="A10568" t="s">
        <v>22078</v>
      </c>
      <c r="C10568" s="191" t="s">
        <v>12784</v>
      </c>
      <c r="E10568" t="s">
        <v>12785</v>
      </c>
      <c r="F10568" t="s">
        <v>12755</v>
      </c>
      <c r="G10568" t="s">
        <v>375</v>
      </c>
      <c r="H10568">
        <v>925</v>
      </c>
      <c r="J10568" t="s">
        <v>22634</v>
      </c>
      <c r="K10568" s="132" t="str">
        <f>IFERROR(IFERROR(INDEX(Кат!$O:$O,MATCH($C10568,Кат!$I:$I,0)),INDEX(Торг!$L:$L,MATCH($C10568,Торг!$I:$I,0))),"")</f>
        <v/>
      </c>
      <c r="L10568" s="132" t="str">
        <f>IFERROR(IFERROR(INDEX(Кат!$A:$A,MATCH($C10568,Кат!$I:$I,0)),INDEX(Торг!$A:$A,MATCH($C10568,Торг!$I:$I,0))),"")</f>
        <v/>
      </c>
      <c r="M10568" s="132" t="str">
        <f>IFERROR(IFERROR(INDEX(Кат!$B:$B,MATCH($C10568,Кат!$I:$I,0)),INDEX(Торг!$B:$B,MATCH($C10568,Торг!$I:$I,0))),"")</f>
        <v/>
      </c>
      <c r="N10568" s="132" t="str">
        <f t="shared" ref="N10568:N10631" si="165">_xlfn.CONCAT(F10568," ",C10568)</f>
        <v>СТК 21010-1004015/76,4</v>
      </c>
      <c r="O10568" s="132" t="str">
        <f>IFERROR(IFERROR(INDEX(Кат!$B:$B,MATCH($N10568,Кат!$I:$I,0)),INDEX(Торг!$B:$B,MATCH($N10568,Торг!$I:$I,0))),"")</f>
        <v/>
      </c>
    </row>
    <row r="10569" spans="1:15">
      <c r="A10569" t="s">
        <v>22079</v>
      </c>
      <c r="C10569" s="191" t="s">
        <v>12786</v>
      </c>
      <c r="E10569" t="s">
        <v>12787</v>
      </c>
      <c r="F10569" t="s">
        <v>12755</v>
      </c>
      <c r="G10569" t="s">
        <v>375</v>
      </c>
      <c r="H10569">
        <v>920</v>
      </c>
      <c r="J10569" t="s">
        <v>22634</v>
      </c>
      <c r="K10569" s="132" t="str">
        <f>IFERROR(IFERROR(INDEX(Кат!$O:$O,MATCH($C10569,Кат!$I:$I,0)),INDEX(Торг!$L:$L,MATCH($C10569,Торг!$I:$I,0))),"")</f>
        <v/>
      </c>
      <c r="L10569" s="132" t="str">
        <f>IFERROR(IFERROR(INDEX(Кат!$A:$A,MATCH($C10569,Кат!$I:$I,0)),INDEX(Торг!$A:$A,MATCH($C10569,Торг!$I:$I,0))),"")</f>
        <v/>
      </c>
      <c r="M10569" s="132" t="str">
        <f>IFERROR(IFERROR(INDEX(Кат!$B:$B,MATCH($C10569,Кат!$I:$I,0)),INDEX(Торг!$B:$B,MATCH($C10569,Торг!$I:$I,0))),"")</f>
        <v/>
      </c>
      <c r="N10569" s="132" t="str">
        <f t="shared" si="165"/>
        <v>СТК 21010-1004015/76,8</v>
      </c>
      <c r="O10569" s="132" t="str">
        <f>IFERROR(IFERROR(INDEX(Кат!$B:$B,MATCH($N10569,Кат!$I:$I,0)),INDEX(Торг!$B:$B,MATCH($N10569,Торг!$I:$I,0))),"")</f>
        <v/>
      </c>
    </row>
    <row r="10570" spans="1:15">
      <c r="A10570" t="s">
        <v>22080</v>
      </c>
      <c r="C10570" s="191" t="s">
        <v>12788</v>
      </c>
      <c r="E10570" t="s">
        <v>12789</v>
      </c>
      <c r="F10570" t="s">
        <v>12755</v>
      </c>
      <c r="G10570" t="s">
        <v>375</v>
      </c>
      <c r="H10570">
        <v>1250</v>
      </c>
      <c r="J10570" t="s">
        <v>22634</v>
      </c>
      <c r="K10570" s="132" t="str">
        <f>IFERROR(IFERROR(INDEX(Кат!$O:$O,MATCH($C10570,Кат!$I:$I,0)),INDEX(Торг!$L:$L,MATCH($C10570,Торг!$I:$I,0))),"")</f>
        <v/>
      </c>
      <c r="L10570" s="132" t="str">
        <f>IFERROR(IFERROR(INDEX(Кат!$A:$A,MATCH($C10570,Кат!$I:$I,0)),INDEX(Торг!$A:$A,MATCH($C10570,Торг!$I:$I,0))),"")</f>
        <v/>
      </c>
      <c r="M10570" s="132" t="str">
        <f>IFERROR(IFERROR(INDEX(Кат!$B:$B,MATCH($C10570,Кат!$I:$I,0)),INDEX(Торг!$B:$B,MATCH($C10570,Торг!$I:$I,0))),"")</f>
        <v/>
      </c>
      <c r="N10570" s="132" t="str">
        <f t="shared" si="165"/>
        <v>СТК 21011-1004015/79,0</v>
      </c>
      <c r="O10570" s="132" t="str">
        <f>IFERROR(IFERROR(INDEX(Кат!$B:$B,MATCH($N10570,Кат!$I:$I,0)),INDEX(Торг!$B:$B,MATCH($N10570,Торг!$I:$I,0))),"")</f>
        <v/>
      </c>
    </row>
    <row r="10571" spans="1:15">
      <c r="A10571" t="s">
        <v>22081</v>
      </c>
      <c r="C10571" s="191" t="s">
        <v>12790</v>
      </c>
      <c r="E10571" t="s">
        <v>12791</v>
      </c>
      <c r="F10571" t="s">
        <v>12755</v>
      </c>
      <c r="G10571" t="s">
        <v>375</v>
      </c>
      <c r="H10571">
        <v>1500</v>
      </c>
      <c r="J10571" t="s">
        <v>22634</v>
      </c>
      <c r="K10571" s="132" t="str">
        <f>IFERROR(IFERROR(INDEX(Кат!$O:$O,MATCH($C10571,Кат!$I:$I,0)),INDEX(Торг!$L:$L,MATCH($C10571,Торг!$I:$I,0))),"")</f>
        <v/>
      </c>
      <c r="L10571" s="132" t="str">
        <f>IFERROR(IFERROR(INDEX(Кат!$A:$A,MATCH($C10571,Кат!$I:$I,0)),INDEX(Торг!$A:$A,MATCH($C10571,Торг!$I:$I,0))),"")</f>
        <v/>
      </c>
      <c r="M10571" s="132" t="str">
        <f>IFERROR(IFERROR(INDEX(Кат!$B:$B,MATCH($C10571,Кат!$I:$I,0)),INDEX(Торг!$B:$B,MATCH($C10571,Торг!$I:$I,0))),"")</f>
        <v/>
      </c>
      <c r="N10571" s="132" t="str">
        <f t="shared" si="165"/>
        <v>СТК 21011-1004015/79,4</v>
      </c>
      <c r="O10571" s="132" t="str">
        <f>IFERROR(IFERROR(INDEX(Кат!$B:$B,MATCH($N10571,Кат!$I:$I,0)),INDEX(Торг!$B:$B,MATCH($N10571,Торг!$I:$I,0))),"")</f>
        <v/>
      </c>
    </row>
    <row r="10572" spans="1:15">
      <c r="A10572" t="s">
        <v>22082</v>
      </c>
      <c r="C10572" s="191" t="s">
        <v>12792</v>
      </c>
      <c r="E10572" t="s">
        <v>12793</v>
      </c>
      <c r="F10572" t="s">
        <v>12755</v>
      </c>
      <c r="G10572" t="s">
        <v>375</v>
      </c>
      <c r="H10572">
        <v>925</v>
      </c>
      <c r="J10572" t="s">
        <v>22634</v>
      </c>
      <c r="K10572" s="132" t="str">
        <f>IFERROR(IFERROR(INDEX(Кат!$O:$O,MATCH($C10572,Кат!$I:$I,0)),INDEX(Торг!$L:$L,MATCH($C10572,Торг!$I:$I,0))),"")</f>
        <v/>
      </c>
      <c r="L10572" s="132" t="str">
        <f>IFERROR(IFERROR(INDEX(Кат!$A:$A,MATCH($C10572,Кат!$I:$I,0)),INDEX(Торг!$A:$A,MATCH($C10572,Торг!$I:$I,0))),"")</f>
        <v/>
      </c>
      <c r="M10572" s="132" t="str">
        <f>IFERROR(IFERROR(INDEX(Кат!$B:$B,MATCH($C10572,Кат!$I:$I,0)),INDEX(Торг!$B:$B,MATCH($C10572,Торг!$I:$I,0))),"")</f>
        <v/>
      </c>
      <c r="N10572" s="132" t="str">
        <f t="shared" si="165"/>
        <v>СТК 21011-1004015/79,8</v>
      </c>
      <c r="O10572" s="132" t="str">
        <f>IFERROR(IFERROR(INDEX(Кат!$B:$B,MATCH($N10572,Кат!$I:$I,0)),INDEX(Торг!$B:$B,MATCH($N10572,Торг!$I:$I,0))),"")</f>
        <v/>
      </c>
    </row>
    <row r="10573" spans="1:15">
      <c r="A10573" t="s">
        <v>22083</v>
      </c>
      <c r="C10573" s="191" t="s">
        <v>12794</v>
      </c>
      <c r="E10573" t="s">
        <v>12795</v>
      </c>
      <c r="F10573" t="s">
        <v>12755</v>
      </c>
      <c r="G10573" t="s">
        <v>375</v>
      </c>
      <c r="H10573">
        <v>1450</v>
      </c>
      <c r="J10573" t="s">
        <v>22634</v>
      </c>
      <c r="K10573" s="132" t="str">
        <f>IFERROR(IFERROR(INDEX(Кат!$O:$O,MATCH($C10573,Кат!$I:$I,0)),INDEX(Торг!$L:$L,MATCH($C10573,Торг!$I:$I,0))),"")</f>
        <v/>
      </c>
      <c r="L10573" s="132" t="str">
        <f>IFERROR(IFERROR(INDEX(Кат!$A:$A,MATCH($C10573,Кат!$I:$I,0)),INDEX(Торг!$A:$A,MATCH($C10573,Торг!$I:$I,0))),"")</f>
        <v/>
      </c>
      <c r="M10573" s="132" t="str">
        <f>IFERROR(IFERROR(INDEX(Кат!$B:$B,MATCH($C10573,Кат!$I:$I,0)),INDEX(Торг!$B:$B,MATCH($C10573,Торг!$I:$I,0))),"")</f>
        <v/>
      </c>
      <c r="N10573" s="132" t="str">
        <f t="shared" si="165"/>
        <v>СТК 2105-1004015/79,0</v>
      </c>
      <c r="O10573" s="132" t="str">
        <f>IFERROR(IFERROR(INDEX(Кат!$B:$B,MATCH($N10573,Кат!$I:$I,0)),INDEX(Торг!$B:$B,MATCH($N10573,Торг!$I:$I,0))),"")</f>
        <v/>
      </c>
    </row>
    <row r="10574" spans="1:15">
      <c r="A10574" t="s">
        <v>22084</v>
      </c>
      <c r="C10574" s="191" t="s">
        <v>12796</v>
      </c>
      <c r="E10574" t="s">
        <v>12797</v>
      </c>
      <c r="F10574" t="s">
        <v>12755</v>
      </c>
      <c r="G10574" t="s">
        <v>375</v>
      </c>
      <c r="H10574">
        <v>925</v>
      </c>
      <c r="J10574" t="s">
        <v>22634</v>
      </c>
      <c r="K10574" s="132" t="str">
        <f>IFERROR(IFERROR(INDEX(Кат!$O:$O,MATCH($C10574,Кат!$I:$I,0)),INDEX(Торг!$L:$L,MATCH($C10574,Торг!$I:$I,0))),"")</f>
        <v/>
      </c>
      <c r="L10574" s="132" t="str">
        <f>IFERROR(IFERROR(INDEX(Кат!$A:$A,MATCH($C10574,Кат!$I:$I,0)),INDEX(Торг!$A:$A,MATCH($C10574,Торг!$I:$I,0))),"")</f>
        <v/>
      </c>
      <c r="M10574" s="132" t="str">
        <f>IFERROR(IFERROR(INDEX(Кат!$B:$B,MATCH($C10574,Кат!$I:$I,0)),INDEX(Торг!$B:$B,MATCH($C10574,Торг!$I:$I,0))),"")</f>
        <v/>
      </c>
      <c r="N10574" s="132" t="str">
        <f t="shared" si="165"/>
        <v>СТК 2105-1004015/79,4</v>
      </c>
      <c r="O10574" s="132" t="str">
        <f>IFERROR(IFERROR(INDEX(Кат!$B:$B,MATCH($N10574,Кат!$I:$I,0)),INDEX(Торг!$B:$B,MATCH($N10574,Торг!$I:$I,0))),"")</f>
        <v/>
      </c>
    </row>
    <row r="10575" spans="1:15">
      <c r="A10575" t="s">
        <v>22085</v>
      </c>
      <c r="C10575" s="191" t="s">
        <v>12798</v>
      </c>
      <c r="E10575" t="s">
        <v>12799</v>
      </c>
      <c r="F10575" t="s">
        <v>12755</v>
      </c>
      <c r="G10575" t="s">
        <v>375</v>
      </c>
      <c r="H10575">
        <v>930</v>
      </c>
      <c r="J10575" t="s">
        <v>22634</v>
      </c>
      <c r="K10575" s="132" t="str">
        <f>IFERROR(IFERROR(INDEX(Кат!$O:$O,MATCH($C10575,Кат!$I:$I,0)),INDEX(Торг!$L:$L,MATCH($C10575,Торг!$I:$I,0))),"")</f>
        <v/>
      </c>
      <c r="L10575" s="132" t="str">
        <f>IFERROR(IFERROR(INDEX(Кат!$A:$A,MATCH($C10575,Кат!$I:$I,0)),INDEX(Торг!$A:$A,MATCH($C10575,Торг!$I:$I,0))),"")</f>
        <v/>
      </c>
      <c r="M10575" s="132" t="str">
        <f>IFERROR(IFERROR(INDEX(Кат!$B:$B,MATCH($C10575,Кат!$I:$I,0)),INDEX(Торг!$B:$B,MATCH($C10575,Торг!$I:$I,0))),"")</f>
        <v/>
      </c>
      <c r="N10575" s="132" t="str">
        <f t="shared" si="165"/>
        <v>СТК 2105-1004015/79,8</v>
      </c>
      <c r="O10575" s="132" t="str">
        <f>IFERROR(IFERROR(INDEX(Кат!$B:$B,MATCH($N10575,Кат!$I:$I,0)),INDEX(Торг!$B:$B,MATCH($N10575,Торг!$I:$I,0))),"")</f>
        <v/>
      </c>
    </row>
    <row r="10576" spans="1:15">
      <c r="A10576" t="s">
        <v>22086</v>
      </c>
      <c r="C10576" s="191" t="s">
        <v>12800</v>
      </c>
      <c r="E10576" t="s">
        <v>12801</v>
      </c>
      <c r="F10576" t="s">
        <v>12755</v>
      </c>
      <c r="G10576" t="s">
        <v>375</v>
      </c>
      <c r="H10576">
        <v>1800</v>
      </c>
      <c r="J10576" t="s">
        <v>22634</v>
      </c>
      <c r="K10576" s="132" t="str">
        <f>IFERROR(IFERROR(INDEX(Кат!$O:$O,MATCH($C10576,Кат!$I:$I,0)),INDEX(Торг!$L:$L,MATCH($C10576,Торг!$I:$I,0))),"")</f>
        <v/>
      </c>
      <c r="L10576" s="132" t="str">
        <f>IFERROR(IFERROR(INDEX(Кат!$A:$A,MATCH($C10576,Кат!$I:$I,0)),INDEX(Торг!$A:$A,MATCH($C10576,Торг!$I:$I,0))),"")</f>
        <v/>
      </c>
      <c r="M10576" s="132" t="str">
        <f>IFERROR(IFERROR(INDEX(Кат!$B:$B,MATCH($C10576,Кат!$I:$I,0)),INDEX(Торг!$B:$B,MATCH($C10576,Торг!$I:$I,0))),"")</f>
        <v/>
      </c>
      <c r="N10576" s="132" t="str">
        <f t="shared" si="165"/>
        <v>СТК 21080-1004015/76,0</v>
      </c>
      <c r="O10576" s="132" t="str">
        <f>IFERROR(IFERROR(INDEX(Кат!$B:$B,MATCH($N10576,Кат!$I:$I,0)),INDEX(Торг!$B:$B,MATCH($N10576,Торг!$I:$I,0))),"")</f>
        <v/>
      </c>
    </row>
    <row r="10577" spans="1:15">
      <c r="A10577" t="s">
        <v>22087</v>
      </c>
      <c r="C10577" s="191" t="s">
        <v>12802</v>
      </c>
      <c r="E10577" t="s">
        <v>12803</v>
      </c>
      <c r="F10577" t="s">
        <v>12755</v>
      </c>
      <c r="G10577" t="s">
        <v>375</v>
      </c>
      <c r="H10577">
        <v>1800</v>
      </c>
      <c r="J10577" t="s">
        <v>22634</v>
      </c>
      <c r="K10577" s="132" t="str">
        <f>IFERROR(IFERROR(INDEX(Кат!$O:$O,MATCH($C10577,Кат!$I:$I,0)),INDEX(Торг!$L:$L,MATCH($C10577,Торг!$I:$I,0))),"")</f>
        <v/>
      </c>
      <c r="L10577" s="132" t="str">
        <f>IFERROR(IFERROR(INDEX(Кат!$A:$A,MATCH($C10577,Кат!$I:$I,0)),INDEX(Торг!$A:$A,MATCH($C10577,Торг!$I:$I,0))),"")</f>
        <v/>
      </c>
      <c r="M10577" s="132" t="str">
        <f>IFERROR(IFERROR(INDEX(Кат!$B:$B,MATCH($C10577,Кат!$I:$I,0)),INDEX(Торг!$B:$B,MATCH($C10577,Торг!$I:$I,0))),"")</f>
        <v/>
      </c>
      <c r="N10577" s="132" t="str">
        <f t="shared" si="165"/>
        <v>СТК 21080-1004015/76,4</v>
      </c>
      <c r="O10577" s="132" t="str">
        <f>IFERROR(IFERROR(INDEX(Кат!$B:$B,MATCH($N10577,Кат!$I:$I,0)),INDEX(Торг!$B:$B,MATCH($N10577,Торг!$I:$I,0))),"")</f>
        <v/>
      </c>
    </row>
    <row r="10578" spans="1:15">
      <c r="A10578" t="s">
        <v>22088</v>
      </c>
      <c r="C10578" s="191" t="s">
        <v>12804</v>
      </c>
      <c r="E10578" t="s">
        <v>12805</v>
      </c>
      <c r="F10578" t="s">
        <v>12755</v>
      </c>
      <c r="G10578" t="s">
        <v>375</v>
      </c>
      <c r="H10578">
        <v>1800</v>
      </c>
      <c r="J10578" t="s">
        <v>22634</v>
      </c>
      <c r="K10578" s="132" t="str">
        <f>IFERROR(IFERROR(INDEX(Кат!$O:$O,MATCH($C10578,Кат!$I:$I,0)),INDEX(Торг!$L:$L,MATCH($C10578,Торг!$I:$I,0))),"")</f>
        <v/>
      </c>
      <c r="L10578" s="132" t="str">
        <f>IFERROR(IFERROR(INDEX(Кат!$A:$A,MATCH($C10578,Кат!$I:$I,0)),INDEX(Торг!$A:$A,MATCH($C10578,Торг!$I:$I,0))),"")</f>
        <v/>
      </c>
      <c r="M10578" s="132" t="str">
        <f>IFERROR(IFERROR(INDEX(Кат!$B:$B,MATCH($C10578,Кат!$I:$I,0)),INDEX(Торг!$B:$B,MATCH($C10578,Торг!$I:$I,0))),"")</f>
        <v/>
      </c>
      <c r="N10578" s="132" t="str">
        <f t="shared" si="165"/>
        <v>СТК 21080-1004015/76,8</v>
      </c>
      <c r="O10578" s="132" t="str">
        <f>IFERROR(IFERROR(INDEX(Кат!$B:$B,MATCH($N10578,Кат!$I:$I,0)),INDEX(Торг!$B:$B,MATCH($N10578,Торг!$I:$I,0))),"")</f>
        <v/>
      </c>
    </row>
    <row r="10579" spans="1:15">
      <c r="A10579" t="s">
        <v>22089</v>
      </c>
      <c r="C10579" s="191" t="s">
        <v>12806</v>
      </c>
      <c r="E10579" t="s">
        <v>12807</v>
      </c>
      <c r="F10579" t="s">
        <v>12755</v>
      </c>
      <c r="G10579" t="s">
        <v>375</v>
      </c>
      <c r="H10579">
        <v>1450</v>
      </c>
      <c r="J10579" t="s">
        <v>22634</v>
      </c>
      <c r="K10579" s="132" t="str">
        <f>IFERROR(IFERROR(INDEX(Кат!$O:$O,MATCH($C10579,Кат!$I:$I,0)),INDEX(Торг!$L:$L,MATCH($C10579,Торг!$I:$I,0))),"")</f>
        <v/>
      </c>
      <c r="L10579" s="132" t="str">
        <f>IFERROR(IFERROR(INDEX(Кат!$A:$A,MATCH($C10579,Кат!$I:$I,0)),INDEX(Торг!$A:$A,MATCH($C10579,Торг!$I:$I,0))),"")</f>
        <v/>
      </c>
      <c r="M10579" s="132" t="str">
        <f>IFERROR(IFERROR(INDEX(Кат!$B:$B,MATCH($C10579,Кат!$I:$I,0)),INDEX(Торг!$B:$B,MATCH($C10579,Торг!$I:$I,0))),"")</f>
        <v/>
      </c>
      <c r="N10579" s="132" t="str">
        <f t="shared" si="165"/>
        <v>СТК 21083-1004015/82,0</v>
      </c>
      <c r="O10579" s="132" t="str">
        <f>IFERROR(IFERROR(INDEX(Кат!$B:$B,MATCH($N10579,Кат!$I:$I,0)),INDEX(Торг!$B:$B,MATCH($N10579,Торг!$I:$I,0))),"")</f>
        <v/>
      </c>
    </row>
    <row r="10580" spans="1:15">
      <c r="A10580" t="s">
        <v>22090</v>
      </c>
      <c r="C10580" s="191" t="s">
        <v>12808</v>
      </c>
      <c r="E10580" t="s">
        <v>12809</v>
      </c>
      <c r="F10580" t="s">
        <v>12755</v>
      </c>
      <c r="G10580" t="s">
        <v>375</v>
      </c>
      <c r="H10580">
        <v>1420</v>
      </c>
      <c r="J10580" t="s">
        <v>22634</v>
      </c>
      <c r="K10580" s="132" t="str">
        <f>IFERROR(IFERROR(INDEX(Кат!$O:$O,MATCH($C10580,Кат!$I:$I,0)),INDEX(Торг!$L:$L,MATCH($C10580,Торг!$I:$I,0))),"")</f>
        <v/>
      </c>
      <c r="L10580" s="132" t="str">
        <f>IFERROR(IFERROR(INDEX(Кат!$A:$A,MATCH($C10580,Кат!$I:$I,0)),INDEX(Торг!$A:$A,MATCH($C10580,Торг!$I:$I,0))),"")</f>
        <v/>
      </c>
      <c r="M10580" s="132" t="str">
        <f>IFERROR(IFERROR(INDEX(Кат!$B:$B,MATCH($C10580,Кат!$I:$I,0)),INDEX(Торг!$B:$B,MATCH($C10580,Торг!$I:$I,0))),"")</f>
        <v/>
      </c>
      <c r="N10580" s="132" t="str">
        <f t="shared" si="165"/>
        <v>СТК 21083-1004015/82,4</v>
      </c>
      <c r="O10580" s="132" t="str">
        <f>IFERROR(IFERROR(INDEX(Кат!$B:$B,MATCH($N10580,Кат!$I:$I,0)),INDEX(Торг!$B:$B,MATCH($N10580,Торг!$I:$I,0))),"")</f>
        <v/>
      </c>
    </row>
    <row r="10581" spans="1:15">
      <c r="A10581" t="s">
        <v>22091</v>
      </c>
      <c r="C10581" s="191" t="s">
        <v>12810</v>
      </c>
      <c r="E10581" t="s">
        <v>12811</v>
      </c>
      <c r="F10581" t="s">
        <v>12755</v>
      </c>
      <c r="G10581" t="s">
        <v>375</v>
      </c>
      <c r="H10581">
        <v>1420</v>
      </c>
      <c r="J10581" t="s">
        <v>22634</v>
      </c>
      <c r="K10581" s="132" t="str">
        <f>IFERROR(IFERROR(INDEX(Кат!$O:$O,MATCH($C10581,Кат!$I:$I,0)),INDEX(Торг!$L:$L,MATCH($C10581,Торг!$I:$I,0))),"")</f>
        <v/>
      </c>
      <c r="L10581" s="132" t="str">
        <f>IFERROR(IFERROR(INDEX(Кат!$A:$A,MATCH($C10581,Кат!$I:$I,0)),INDEX(Торг!$A:$A,MATCH($C10581,Торг!$I:$I,0))),"")</f>
        <v/>
      </c>
      <c r="M10581" s="132" t="str">
        <f>IFERROR(IFERROR(INDEX(Кат!$B:$B,MATCH($C10581,Кат!$I:$I,0)),INDEX(Торг!$B:$B,MATCH($C10581,Торг!$I:$I,0))),"")</f>
        <v/>
      </c>
      <c r="N10581" s="132" t="str">
        <f t="shared" si="165"/>
        <v>СТК 21083-1004015/82,8</v>
      </c>
      <c r="O10581" s="132" t="str">
        <f>IFERROR(IFERROR(INDEX(Кат!$B:$B,MATCH($N10581,Кат!$I:$I,0)),INDEX(Торг!$B:$B,MATCH($N10581,Торг!$I:$I,0))),"")</f>
        <v/>
      </c>
    </row>
    <row r="10582" spans="1:15">
      <c r="A10582" t="s">
        <v>22092</v>
      </c>
      <c r="C10582" s="191" t="s">
        <v>12812</v>
      </c>
      <c r="E10582" t="s">
        <v>12813</v>
      </c>
      <c r="F10582" t="s">
        <v>12755</v>
      </c>
      <c r="G10582" t="s">
        <v>375</v>
      </c>
      <c r="H10582">
        <v>1450</v>
      </c>
      <c r="J10582" t="s">
        <v>22634</v>
      </c>
      <c r="K10582" s="132" t="str">
        <f>IFERROR(IFERROR(INDEX(Кат!$O:$O,MATCH($C10582,Кат!$I:$I,0)),INDEX(Торг!$L:$L,MATCH($C10582,Торг!$I:$I,0))),"")</f>
        <v/>
      </c>
      <c r="L10582" s="132" t="str">
        <f>IFERROR(IFERROR(INDEX(Кат!$A:$A,MATCH($C10582,Кат!$I:$I,0)),INDEX(Торг!$A:$A,MATCH($C10582,Торг!$I:$I,0))),"")</f>
        <v/>
      </c>
      <c r="M10582" s="132" t="str">
        <f>IFERROR(IFERROR(INDEX(Кат!$B:$B,MATCH($C10582,Кат!$I:$I,0)),INDEX(Торг!$B:$B,MATCH($C10582,Торг!$I:$I,0))),"")</f>
        <v/>
      </c>
      <c r="N10582" s="132" t="str">
        <f t="shared" si="165"/>
        <v>СТК 21100-1004015/82,0</v>
      </c>
      <c r="O10582" s="132" t="str">
        <f>IFERROR(IFERROR(INDEX(Кат!$B:$B,MATCH($N10582,Кат!$I:$I,0)),INDEX(Торг!$B:$B,MATCH($N10582,Торг!$I:$I,0))),"")</f>
        <v/>
      </c>
    </row>
    <row r="10583" spans="1:15">
      <c r="A10583" t="s">
        <v>22093</v>
      </c>
      <c r="C10583" s="191" t="s">
        <v>12814</v>
      </c>
      <c r="E10583" t="s">
        <v>12815</v>
      </c>
      <c r="F10583" t="s">
        <v>12755</v>
      </c>
      <c r="G10583" t="s">
        <v>375</v>
      </c>
      <c r="H10583">
        <v>1450</v>
      </c>
      <c r="J10583" t="s">
        <v>22634</v>
      </c>
      <c r="K10583" s="132" t="str">
        <f>IFERROR(IFERROR(INDEX(Кат!$O:$O,MATCH($C10583,Кат!$I:$I,0)),INDEX(Торг!$L:$L,MATCH($C10583,Торг!$I:$I,0))),"")</f>
        <v/>
      </c>
      <c r="L10583" s="132" t="str">
        <f>IFERROR(IFERROR(INDEX(Кат!$A:$A,MATCH($C10583,Кат!$I:$I,0)),INDEX(Торг!$A:$A,MATCH($C10583,Торг!$I:$I,0))),"")</f>
        <v/>
      </c>
      <c r="M10583" s="132" t="str">
        <f>IFERROR(IFERROR(INDEX(Кат!$B:$B,MATCH($C10583,Кат!$I:$I,0)),INDEX(Торг!$B:$B,MATCH($C10583,Торг!$I:$I,0))),"")</f>
        <v/>
      </c>
      <c r="N10583" s="132" t="str">
        <f t="shared" si="165"/>
        <v>СТК 21100-1004015/82,4</v>
      </c>
      <c r="O10583" s="132" t="str">
        <f>IFERROR(IFERROR(INDEX(Кат!$B:$B,MATCH($N10583,Кат!$I:$I,0)),INDEX(Торг!$B:$B,MATCH($N10583,Торг!$I:$I,0))),"")</f>
        <v/>
      </c>
    </row>
    <row r="10584" spans="1:15">
      <c r="A10584" t="s">
        <v>22094</v>
      </c>
      <c r="C10584" s="191" t="s">
        <v>12816</v>
      </c>
      <c r="E10584" t="s">
        <v>12817</v>
      </c>
      <c r="F10584" t="s">
        <v>12755</v>
      </c>
      <c r="G10584" t="s">
        <v>375</v>
      </c>
      <c r="H10584">
        <v>1450</v>
      </c>
      <c r="J10584" t="s">
        <v>22634</v>
      </c>
      <c r="K10584" s="132" t="str">
        <f>IFERROR(IFERROR(INDEX(Кат!$O:$O,MATCH($C10584,Кат!$I:$I,0)),INDEX(Торг!$L:$L,MATCH($C10584,Торг!$I:$I,0))),"")</f>
        <v/>
      </c>
      <c r="L10584" s="132" t="str">
        <f>IFERROR(IFERROR(INDEX(Кат!$A:$A,MATCH($C10584,Кат!$I:$I,0)),INDEX(Торг!$A:$A,MATCH($C10584,Торг!$I:$I,0))),"")</f>
        <v/>
      </c>
      <c r="M10584" s="132" t="str">
        <f>IFERROR(IFERROR(INDEX(Кат!$B:$B,MATCH($C10584,Кат!$I:$I,0)),INDEX(Торг!$B:$B,MATCH($C10584,Торг!$I:$I,0))),"")</f>
        <v/>
      </c>
      <c r="N10584" s="132" t="str">
        <f t="shared" si="165"/>
        <v>СТК 21100-1004015/82,8</v>
      </c>
      <c r="O10584" s="132" t="str">
        <f>IFERROR(IFERROR(INDEX(Кат!$B:$B,MATCH($N10584,Кат!$I:$I,0)),INDEX(Торг!$B:$B,MATCH($N10584,Торг!$I:$I,0))),"")</f>
        <v/>
      </c>
    </row>
    <row r="10585" spans="1:15">
      <c r="A10585" t="s">
        <v>22095</v>
      </c>
      <c r="C10585" s="191" t="s">
        <v>12818</v>
      </c>
      <c r="E10585" t="s">
        <v>12819</v>
      </c>
      <c r="F10585" t="s">
        <v>12755</v>
      </c>
      <c r="G10585" t="s">
        <v>375</v>
      </c>
      <c r="H10585">
        <v>990</v>
      </c>
      <c r="J10585" t="s">
        <v>22634</v>
      </c>
      <c r="K10585" s="132" t="str">
        <f>IFERROR(IFERROR(INDEX(Кат!$O:$O,MATCH($C10585,Кат!$I:$I,0)),INDEX(Торг!$L:$L,MATCH($C10585,Торг!$I:$I,0))),"")</f>
        <v/>
      </c>
      <c r="L10585" s="132" t="str">
        <f>IFERROR(IFERROR(INDEX(Кат!$A:$A,MATCH($C10585,Кат!$I:$I,0)),INDEX(Торг!$A:$A,MATCH($C10585,Торг!$I:$I,0))),"")</f>
        <v/>
      </c>
      <c r="M10585" s="132" t="str">
        <f>IFERROR(IFERROR(INDEX(Кат!$B:$B,MATCH($C10585,Кат!$I:$I,0)),INDEX(Торг!$B:$B,MATCH($C10585,Торг!$I:$I,0))),"")</f>
        <v/>
      </c>
      <c r="N10585" s="132" t="str">
        <f t="shared" si="165"/>
        <v>СТК 21124-1004015/82,0</v>
      </c>
      <c r="O10585" s="132" t="str">
        <f>IFERROR(IFERROR(INDEX(Кат!$B:$B,MATCH($N10585,Кат!$I:$I,0)),INDEX(Торг!$B:$B,MATCH($N10585,Торг!$I:$I,0))),"")</f>
        <v/>
      </c>
    </row>
    <row r="10586" spans="1:15">
      <c r="A10586" t="s">
        <v>22096</v>
      </c>
      <c r="C10586" s="191" t="s">
        <v>12820</v>
      </c>
      <c r="E10586" t="s">
        <v>12821</v>
      </c>
      <c r="F10586" t="s">
        <v>12755</v>
      </c>
      <c r="G10586" t="s">
        <v>375</v>
      </c>
      <c r="H10586">
        <v>990</v>
      </c>
      <c r="J10586" t="s">
        <v>22634</v>
      </c>
      <c r="K10586" s="132" t="str">
        <f>IFERROR(IFERROR(INDEX(Кат!$O:$O,MATCH($C10586,Кат!$I:$I,0)),INDEX(Торг!$L:$L,MATCH($C10586,Торг!$I:$I,0))),"")</f>
        <v/>
      </c>
      <c r="L10586" s="132" t="str">
        <f>IFERROR(IFERROR(INDEX(Кат!$A:$A,MATCH($C10586,Кат!$I:$I,0)),INDEX(Торг!$A:$A,MATCH($C10586,Торг!$I:$I,0))),"")</f>
        <v/>
      </c>
      <c r="M10586" s="132" t="str">
        <f>IFERROR(IFERROR(INDEX(Кат!$B:$B,MATCH($C10586,Кат!$I:$I,0)),INDEX(Торг!$B:$B,MATCH($C10586,Торг!$I:$I,0))),"")</f>
        <v/>
      </c>
      <c r="N10586" s="132" t="str">
        <f t="shared" si="165"/>
        <v>СТК 21124-1004015/82,4</v>
      </c>
      <c r="O10586" s="132" t="str">
        <f>IFERROR(IFERROR(INDEX(Кат!$B:$B,MATCH($N10586,Кат!$I:$I,0)),INDEX(Торг!$B:$B,MATCH($N10586,Торг!$I:$I,0))),"")</f>
        <v/>
      </c>
    </row>
    <row r="10587" spans="1:15">
      <c r="A10587" t="s">
        <v>22097</v>
      </c>
      <c r="C10587" s="191" t="s">
        <v>12822</v>
      </c>
      <c r="E10587" t="s">
        <v>12823</v>
      </c>
      <c r="F10587" t="s">
        <v>12755</v>
      </c>
      <c r="G10587" t="s">
        <v>375</v>
      </c>
      <c r="H10587">
        <v>990</v>
      </c>
      <c r="J10587" t="s">
        <v>22634</v>
      </c>
      <c r="K10587" s="132" t="str">
        <f>IFERROR(IFERROR(INDEX(Кат!$O:$O,MATCH($C10587,Кат!$I:$I,0)),INDEX(Торг!$L:$L,MATCH($C10587,Торг!$I:$I,0))),"")</f>
        <v/>
      </c>
      <c r="L10587" s="132" t="str">
        <f>IFERROR(IFERROR(INDEX(Кат!$A:$A,MATCH($C10587,Кат!$I:$I,0)),INDEX(Торг!$A:$A,MATCH($C10587,Торг!$I:$I,0))),"")</f>
        <v/>
      </c>
      <c r="M10587" s="132" t="str">
        <f>IFERROR(IFERROR(INDEX(Кат!$B:$B,MATCH($C10587,Кат!$I:$I,0)),INDEX(Торг!$B:$B,MATCH($C10587,Торг!$I:$I,0))),"")</f>
        <v/>
      </c>
      <c r="N10587" s="132" t="str">
        <f t="shared" si="165"/>
        <v>СТК 21124-1004015/82,8</v>
      </c>
      <c r="O10587" s="132" t="str">
        <f>IFERROR(IFERROR(INDEX(Кат!$B:$B,MATCH($N10587,Кат!$I:$I,0)),INDEX(Торг!$B:$B,MATCH($N10587,Торг!$I:$I,0))),"")</f>
        <v/>
      </c>
    </row>
    <row r="10588" spans="1:15">
      <c r="A10588" t="s">
        <v>22098</v>
      </c>
      <c r="C10588" s="191" t="s">
        <v>12824</v>
      </c>
      <c r="E10588" t="s">
        <v>12825</v>
      </c>
      <c r="F10588" t="s">
        <v>12755</v>
      </c>
      <c r="G10588" t="s">
        <v>375</v>
      </c>
      <c r="H10588">
        <v>2100</v>
      </c>
      <c r="J10588" t="s">
        <v>22634</v>
      </c>
      <c r="K10588" s="132" t="str">
        <f>IFERROR(IFERROR(INDEX(Кат!$O:$O,MATCH($C10588,Кат!$I:$I,0)),INDEX(Торг!$L:$L,MATCH($C10588,Торг!$I:$I,0))),"")</f>
        <v/>
      </c>
      <c r="L10588" s="132" t="str">
        <f>IFERROR(IFERROR(INDEX(Кат!$A:$A,MATCH($C10588,Кат!$I:$I,0)),INDEX(Торг!$A:$A,MATCH($C10588,Торг!$I:$I,0))),"")</f>
        <v/>
      </c>
      <c r="M10588" s="132" t="str">
        <f>IFERROR(IFERROR(INDEX(Кат!$B:$B,MATCH($C10588,Кат!$I:$I,0)),INDEX(Торг!$B:$B,MATCH($C10588,Торг!$I:$I,0))),"")</f>
        <v/>
      </c>
      <c r="N10588" s="132" t="str">
        <f t="shared" si="165"/>
        <v>СТК 21179-1004015</v>
      </c>
      <c r="O10588" s="132" t="str">
        <f>IFERROR(IFERROR(INDEX(Кат!$B:$B,MATCH($N10588,Кат!$I:$I,0)),INDEX(Торг!$B:$B,MATCH($N10588,Торг!$I:$I,0))),"")</f>
        <v/>
      </c>
    </row>
    <row r="10589" spans="1:15">
      <c r="A10589" t="s">
        <v>22099</v>
      </c>
      <c r="C10589" s="191" t="s">
        <v>12824</v>
      </c>
      <c r="E10589" t="s">
        <v>12826</v>
      </c>
      <c r="F10589" t="s">
        <v>12755</v>
      </c>
      <c r="G10589" t="s">
        <v>375</v>
      </c>
      <c r="H10589">
        <v>2100</v>
      </c>
      <c r="J10589" t="s">
        <v>22634</v>
      </c>
      <c r="K10589" s="132" t="str">
        <f>IFERROR(IFERROR(INDEX(Кат!$O:$O,MATCH($C10589,Кат!$I:$I,0)),INDEX(Торг!$L:$L,MATCH($C10589,Торг!$I:$I,0))),"")</f>
        <v/>
      </c>
      <c r="L10589" s="132" t="str">
        <f>IFERROR(IFERROR(INDEX(Кат!$A:$A,MATCH($C10589,Кат!$I:$I,0)),INDEX(Торг!$A:$A,MATCH($C10589,Торг!$I:$I,0))),"")</f>
        <v/>
      </c>
      <c r="M10589" s="132" t="str">
        <f>IFERROR(IFERROR(INDEX(Кат!$B:$B,MATCH($C10589,Кат!$I:$I,0)),INDEX(Торг!$B:$B,MATCH($C10589,Торг!$I:$I,0))),"")</f>
        <v/>
      </c>
      <c r="N10589" s="132" t="str">
        <f t="shared" si="165"/>
        <v>СТК 21179-1004015</v>
      </c>
      <c r="O10589" s="132" t="str">
        <f>IFERROR(IFERROR(INDEX(Кат!$B:$B,MATCH($N10589,Кат!$I:$I,0)),INDEX(Торг!$B:$B,MATCH($N10589,Торг!$I:$I,0))),"")</f>
        <v/>
      </c>
    </row>
    <row r="10590" spans="1:15">
      <c r="A10590" t="s">
        <v>22100</v>
      </c>
      <c r="C10590" s="191" t="s">
        <v>12827</v>
      </c>
      <c r="E10590" t="s">
        <v>12828</v>
      </c>
      <c r="F10590" t="s">
        <v>12755</v>
      </c>
      <c r="G10590" t="s">
        <v>375</v>
      </c>
      <c r="H10590">
        <v>1080</v>
      </c>
      <c r="J10590" t="s">
        <v>22634</v>
      </c>
      <c r="K10590" s="132" t="str">
        <f>IFERROR(IFERROR(INDEX(Кат!$O:$O,MATCH($C10590,Кат!$I:$I,0)),INDEX(Торг!$L:$L,MATCH($C10590,Торг!$I:$I,0))),"")</f>
        <v/>
      </c>
      <c r="L10590" s="132" t="str">
        <f>IFERROR(IFERROR(INDEX(Кат!$A:$A,MATCH($C10590,Кат!$I:$I,0)),INDEX(Торг!$A:$A,MATCH($C10590,Торг!$I:$I,0))),"")</f>
        <v/>
      </c>
      <c r="M10590" s="132" t="str">
        <f>IFERROR(IFERROR(INDEX(Кат!$B:$B,MATCH($C10590,Кат!$I:$I,0)),INDEX(Торг!$B:$B,MATCH($C10590,Торг!$I:$I,0))),"")</f>
        <v/>
      </c>
      <c r="N10590" s="132" t="str">
        <f t="shared" si="165"/>
        <v>СТК 21213-1004015/82,0</v>
      </c>
      <c r="O10590" s="132" t="str">
        <f>IFERROR(IFERROR(INDEX(Кат!$B:$B,MATCH($N10590,Кат!$I:$I,0)),INDEX(Торг!$B:$B,MATCH($N10590,Торг!$I:$I,0))),"")</f>
        <v/>
      </c>
    </row>
    <row r="10591" spans="1:15">
      <c r="A10591" t="s">
        <v>22101</v>
      </c>
      <c r="C10591" s="191" t="s">
        <v>12829</v>
      </c>
      <c r="E10591" t="s">
        <v>12830</v>
      </c>
      <c r="F10591" t="s">
        <v>12755</v>
      </c>
      <c r="G10591" t="s">
        <v>375</v>
      </c>
      <c r="H10591">
        <v>1080</v>
      </c>
      <c r="J10591" t="s">
        <v>22634</v>
      </c>
      <c r="K10591" s="132" t="str">
        <f>IFERROR(IFERROR(INDEX(Кат!$O:$O,MATCH($C10591,Кат!$I:$I,0)),INDEX(Торг!$L:$L,MATCH($C10591,Торг!$I:$I,0))),"")</f>
        <v/>
      </c>
      <c r="L10591" s="132" t="str">
        <f>IFERROR(IFERROR(INDEX(Кат!$A:$A,MATCH($C10591,Кат!$I:$I,0)),INDEX(Торг!$A:$A,MATCH($C10591,Торг!$I:$I,0))),"")</f>
        <v/>
      </c>
      <c r="M10591" s="132" t="str">
        <f>IFERROR(IFERROR(INDEX(Кат!$B:$B,MATCH($C10591,Кат!$I:$I,0)),INDEX(Торг!$B:$B,MATCH($C10591,Торг!$I:$I,0))),"")</f>
        <v/>
      </c>
      <c r="N10591" s="132" t="str">
        <f t="shared" si="165"/>
        <v>СТК 21213-1004015/82,4</v>
      </c>
      <c r="O10591" s="132" t="str">
        <f>IFERROR(IFERROR(INDEX(Кат!$B:$B,MATCH($N10591,Кат!$I:$I,0)),INDEX(Торг!$B:$B,MATCH($N10591,Торг!$I:$I,0))),"")</f>
        <v/>
      </c>
    </row>
    <row r="10592" spans="1:15">
      <c r="A10592" t="s">
        <v>22102</v>
      </c>
      <c r="C10592" s="191" t="s">
        <v>12831</v>
      </c>
      <c r="E10592" t="s">
        <v>12832</v>
      </c>
      <c r="F10592" t="s">
        <v>12755</v>
      </c>
      <c r="G10592" t="s">
        <v>375</v>
      </c>
      <c r="H10592">
        <v>1080</v>
      </c>
      <c r="J10592" t="s">
        <v>22634</v>
      </c>
      <c r="K10592" s="132" t="str">
        <f>IFERROR(IFERROR(INDEX(Кат!$O:$O,MATCH($C10592,Кат!$I:$I,0)),INDEX(Торг!$L:$L,MATCH($C10592,Торг!$I:$I,0))),"")</f>
        <v/>
      </c>
      <c r="L10592" s="132" t="str">
        <f>IFERROR(IFERROR(INDEX(Кат!$A:$A,MATCH($C10592,Кат!$I:$I,0)),INDEX(Торг!$A:$A,MATCH($C10592,Торг!$I:$I,0))),"")</f>
        <v/>
      </c>
      <c r="M10592" s="132" t="str">
        <f>IFERROR(IFERROR(INDEX(Кат!$B:$B,MATCH($C10592,Кат!$I:$I,0)),INDEX(Торг!$B:$B,MATCH($C10592,Торг!$I:$I,0))),"")</f>
        <v/>
      </c>
      <c r="N10592" s="132" t="str">
        <f t="shared" si="165"/>
        <v>СТК 21213-1004015/82,8</v>
      </c>
      <c r="O10592" s="132" t="str">
        <f>IFERROR(IFERROR(INDEX(Кат!$B:$B,MATCH($N10592,Кат!$I:$I,0)),INDEX(Торг!$B:$B,MATCH($N10592,Торг!$I:$I,0))),"")</f>
        <v/>
      </c>
    </row>
    <row r="10593" spans="1:15">
      <c r="A10593" t="s">
        <v>22103</v>
      </c>
      <c r="C10593" s="191" t="s">
        <v>12833</v>
      </c>
      <c r="E10593" t="s">
        <v>12834</v>
      </c>
      <c r="F10593" t="s">
        <v>12755</v>
      </c>
      <c r="G10593" t="s">
        <v>375</v>
      </c>
      <c r="H10593">
        <v>2250</v>
      </c>
      <c r="J10593" t="s">
        <v>22634</v>
      </c>
      <c r="K10593" s="132" t="str">
        <f>IFERROR(IFERROR(INDEX(Кат!$O:$O,MATCH($C10593,Кат!$I:$I,0)),INDEX(Торг!$L:$L,MATCH($C10593,Торг!$I:$I,0))),"")</f>
        <v/>
      </c>
      <c r="L10593" s="132" t="str">
        <f>IFERROR(IFERROR(INDEX(Кат!$A:$A,MATCH($C10593,Кат!$I:$I,0)),INDEX(Торг!$A:$A,MATCH($C10593,Торг!$I:$I,0))),"")</f>
        <v/>
      </c>
      <c r="M10593" s="132" t="str">
        <f>IFERROR(IFERROR(INDEX(Кат!$B:$B,MATCH($C10593,Кат!$I:$I,0)),INDEX(Торг!$B:$B,MATCH($C10593,Торг!$I:$I,0))),"")</f>
        <v/>
      </c>
      <c r="N10593" s="132" t="str">
        <f t="shared" si="165"/>
        <v>СТК 7701474855/79,5</v>
      </c>
      <c r="O10593" s="132" t="str">
        <f>IFERROR(IFERROR(INDEX(Кат!$B:$B,MATCH($N10593,Кат!$I:$I,0)),INDEX(Торг!$B:$B,MATCH($N10593,Торг!$I:$I,0))),"")</f>
        <v/>
      </c>
    </row>
    <row r="10594" spans="1:15">
      <c r="A10594" t="s">
        <v>22104</v>
      </c>
      <c r="C10594" s="191" t="s">
        <v>12835</v>
      </c>
      <c r="E10594" t="s">
        <v>12836</v>
      </c>
      <c r="F10594" t="s">
        <v>12755</v>
      </c>
      <c r="G10594" t="s">
        <v>375</v>
      </c>
      <c r="H10594">
        <v>2500</v>
      </c>
      <c r="J10594" t="s">
        <v>22634</v>
      </c>
      <c r="K10594" s="132" t="str">
        <f>IFERROR(IFERROR(INDEX(Кат!$O:$O,MATCH($C10594,Кат!$I:$I,0)),INDEX(Торг!$L:$L,MATCH($C10594,Торг!$I:$I,0))),"")</f>
        <v/>
      </c>
      <c r="L10594" s="132" t="str">
        <f>IFERROR(IFERROR(INDEX(Кат!$A:$A,MATCH($C10594,Кат!$I:$I,0)),INDEX(Торг!$A:$A,MATCH($C10594,Торг!$I:$I,0))),"")</f>
        <v/>
      </c>
      <c r="M10594" s="132" t="str">
        <f>IFERROR(IFERROR(INDEX(Кат!$B:$B,MATCH($C10594,Кат!$I:$I,0)),INDEX(Торг!$B:$B,MATCH($C10594,Торг!$I:$I,0))),"")</f>
        <v/>
      </c>
      <c r="N10594" s="132" t="str">
        <f t="shared" si="165"/>
        <v>СТК 7701474855/80,0</v>
      </c>
      <c r="O10594" s="132" t="str">
        <f>IFERROR(IFERROR(INDEX(Кат!$B:$B,MATCH($N10594,Кат!$I:$I,0)),INDEX(Торг!$B:$B,MATCH($N10594,Торг!$I:$I,0))),"")</f>
        <v/>
      </c>
    </row>
    <row r="10595" spans="1:15">
      <c r="A10595" t="s">
        <v>22105</v>
      </c>
      <c r="C10595" s="191" t="s">
        <v>12837</v>
      </c>
      <c r="E10595" t="s">
        <v>12838</v>
      </c>
      <c r="F10595" t="s">
        <v>12755</v>
      </c>
      <c r="G10595" t="s">
        <v>375</v>
      </c>
      <c r="H10595">
        <v>2500</v>
      </c>
      <c r="J10595" t="s">
        <v>22634</v>
      </c>
      <c r="K10595" s="132" t="str">
        <f>IFERROR(IFERROR(INDEX(Кат!$O:$O,MATCH($C10595,Кат!$I:$I,0)),INDEX(Торг!$L:$L,MATCH($C10595,Торг!$I:$I,0))),"")</f>
        <v/>
      </c>
      <c r="L10595" s="132" t="str">
        <f>IFERROR(IFERROR(INDEX(Кат!$A:$A,MATCH($C10595,Кат!$I:$I,0)),INDEX(Торг!$A:$A,MATCH($C10595,Торг!$I:$I,0))),"")</f>
        <v/>
      </c>
      <c r="M10595" s="132" t="str">
        <f>IFERROR(IFERROR(INDEX(Кат!$B:$B,MATCH($C10595,Кат!$I:$I,0)),INDEX(Торг!$B:$B,MATCH($C10595,Торг!$I:$I,0))),"")</f>
        <v/>
      </c>
      <c r="N10595" s="132" t="str">
        <f t="shared" si="165"/>
        <v>СТК 7701474854/79,5</v>
      </c>
      <c r="O10595" s="132" t="str">
        <f>IFERROR(IFERROR(INDEX(Кат!$B:$B,MATCH($N10595,Кат!$I:$I,0)),INDEX(Торг!$B:$B,MATCH($N10595,Торг!$I:$I,0))),"")</f>
        <v/>
      </c>
    </row>
    <row r="10596" spans="1:15">
      <c r="A10596" t="s">
        <v>22106</v>
      </c>
      <c r="C10596" s="191" t="s">
        <v>12839</v>
      </c>
      <c r="E10596" t="s">
        <v>12840</v>
      </c>
      <c r="F10596" t="s">
        <v>12755</v>
      </c>
      <c r="G10596" t="s">
        <v>375</v>
      </c>
      <c r="H10596">
        <v>2500</v>
      </c>
      <c r="J10596" t="s">
        <v>22634</v>
      </c>
      <c r="K10596" s="132" t="str">
        <f>IFERROR(IFERROR(INDEX(Кат!$O:$O,MATCH($C10596,Кат!$I:$I,0)),INDEX(Торг!$L:$L,MATCH($C10596,Торг!$I:$I,0))),"")</f>
        <v/>
      </c>
      <c r="L10596" s="132" t="str">
        <f>IFERROR(IFERROR(INDEX(Кат!$A:$A,MATCH($C10596,Кат!$I:$I,0)),INDEX(Торг!$A:$A,MATCH($C10596,Торг!$I:$I,0))),"")</f>
        <v/>
      </c>
      <c r="M10596" s="132" t="str">
        <f>IFERROR(IFERROR(INDEX(Кат!$B:$B,MATCH($C10596,Кат!$I:$I,0)),INDEX(Торг!$B:$B,MATCH($C10596,Торг!$I:$I,0))),"")</f>
        <v/>
      </c>
      <c r="N10596" s="132" t="str">
        <f t="shared" si="165"/>
        <v>СТК 7701474854/80,0</v>
      </c>
      <c r="O10596" s="132" t="str">
        <f>IFERROR(IFERROR(INDEX(Кат!$B:$B,MATCH($N10596,Кат!$I:$I,0)),INDEX(Торг!$B:$B,MATCH($N10596,Торг!$I:$I,0))),"")</f>
        <v/>
      </c>
    </row>
    <row r="10597" spans="1:15">
      <c r="A10597" t="s">
        <v>22107</v>
      </c>
      <c r="C10597" s="191" t="s">
        <v>12764</v>
      </c>
      <c r="E10597" t="s">
        <v>12841</v>
      </c>
      <c r="F10597" t="s">
        <v>12755</v>
      </c>
      <c r="G10597" t="s">
        <v>375</v>
      </c>
      <c r="H10597">
        <v>2700</v>
      </c>
      <c r="J10597" t="s">
        <v>22634</v>
      </c>
      <c r="K10597" s="132" t="str">
        <f>IFERROR(IFERROR(INDEX(Кат!$O:$O,MATCH($C10597,Кат!$I:$I,0)),INDEX(Торг!$L:$L,MATCH($C10597,Торг!$I:$I,0))),"")</f>
        <v/>
      </c>
      <c r="L10597" s="132" t="str">
        <f>IFERROR(IFERROR(INDEX(Кат!$A:$A,MATCH($C10597,Кат!$I:$I,0)),INDEX(Торг!$A:$A,MATCH($C10597,Торг!$I:$I,0))),"")</f>
        <v/>
      </c>
      <c r="M10597" s="132" t="str">
        <f>IFERROR(IFERROR(INDEX(Кат!$B:$B,MATCH($C10597,Кат!$I:$I,0)),INDEX(Торг!$B:$B,MATCH($C10597,Торг!$I:$I,0))),"")</f>
        <v/>
      </c>
      <c r="N10597" s="132" t="str">
        <f t="shared" si="165"/>
        <v>СТК 11194-1004015/76,5</v>
      </c>
      <c r="O10597" s="132" t="str">
        <f>IFERROR(IFERROR(INDEX(Кат!$B:$B,MATCH($N10597,Кат!$I:$I,0)),INDEX(Торг!$B:$B,MATCH($N10597,Торг!$I:$I,0))),"")</f>
        <v/>
      </c>
    </row>
    <row r="10598" spans="1:15">
      <c r="A10598" t="s">
        <v>22108</v>
      </c>
      <c r="C10598" s="191" t="s">
        <v>12766</v>
      </c>
      <c r="E10598" t="s">
        <v>12842</v>
      </c>
      <c r="F10598" t="s">
        <v>12755</v>
      </c>
      <c r="G10598" t="s">
        <v>375</v>
      </c>
      <c r="H10598">
        <v>1850</v>
      </c>
      <c r="J10598" t="s">
        <v>22634</v>
      </c>
      <c r="K10598" s="132" t="str">
        <f>IFERROR(IFERROR(INDEX(Кат!$O:$O,MATCH($C10598,Кат!$I:$I,0)),INDEX(Торг!$L:$L,MATCH($C10598,Торг!$I:$I,0))),"")</f>
        <v/>
      </c>
      <c r="L10598" s="132" t="str">
        <f>IFERROR(IFERROR(INDEX(Кат!$A:$A,MATCH($C10598,Кат!$I:$I,0)),INDEX(Торг!$A:$A,MATCH($C10598,Торг!$I:$I,0))),"")</f>
        <v/>
      </c>
      <c r="M10598" s="132" t="str">
        <f>IFERROR(IFERROR(INDEX(Кат!$B:$B,MATCH($C10598,Кат!$I:$I,0)),INDEX(Торг!$B:$B,MATCH($C10598,Торг!$I:$I,0))),"")</f>
        <v/>
      </c>
      <c r="N10598" s="132" t="str">
        <f t="shared" si="165"/>
        <v>СТК 11194-1004015/77,0</v>
      </c>
      <c r="O10598" s="132" t="str">
        <f>IFERROR(IFERROR(INDEX(Кат!$B:$B,MATCH($N10598,Кат!$I:$I,0)),INDEX(Торг!$B:$B,MATCH($N10598,Торг!$I:$I,0))),"")</f>
        <v/>
      </c>
    </row>
    <row r="10599" spans="1:15">
      <c r="A10599" t="s">
        <v>22109</v>
      </c>
      <c r="C10599" s="191" t="s">
        <v>12770</v>
      </c>
      <c r="E10599" t="s">
        <v>12843</v>
      </c>
      <c r="F10599" t="s">
        <v>12755</v>
      </c>
      <c r="G10599" t="s">
        <v>375</v>
      </c>
      <c r="H10599">
        <v>3550</v>
      </c>
      <c r="J10599" t="s">
        <v>22634</v>
      </c>
      <c r="K10599" s="132" t="str">
        <f>IFERROR(IFERROR(INDEX(Кат!$O:$O,MATCH($C10599,Кат!$I:$I,0)),INDEX(Торг!$L:$L,MATCH($C10599,Торг!$I:$I,0))),"")</f>
        <v/>
      </c>
      <c r="L10599" s="132" t="str">
        <f>IFERROR(IFERROR(INDEX(Кат!$A:$A,MATCH($C10599,Кат!$I:$I,0)),INDEX(Торг!$A:$A,MATCH($C10599,Торг!$I:$I,0))),"")</f>
        <v/>
      </c>
      <c r="M10599" s="132" t="str">
        <f>IFERROR(IFERROR(INDEX(Кат!$B:$B,MATCH($C10599,Кат!$I:$I,0)),INDEX(Торг!$B:$B,MATCH($C10599,Торг!$I:$I,0))),"")</f>
        <v/>
      </c>
      <c r="N10599" s="132" t="str">
        <f t="shared" si="165"/>
        <v>СТК 21116-1004015/82,0</v>
      </c>
      <c r="O10599" s="132" t="str">
        <f>IFERROR(IFERROR(INDEX(Кат!$B:$B,MATCH($N10599,Кат!$I:$I,0)),INDEX(Торг!$B:$B,MATCH($N10599,Торг!$I:$I,0))),"")</f>
        <v/>
      </c>
    </row>
    <row r="10600" spans="1:15">
      <c r="A10600" t="s">
        <v>22110</v>
      </c>
      <c r="C10600" s="191" t="s">
        <v>12772</v>
      </c>
      <c r="E10600" t="s">
        <v>12844</v>
      </c>
      <c r="F10600" t="s">
        <v>12755</v>
      </c>
      <c r="G10600" t="s">
        <v>375</v>
      </c>
      <c r="H10600">
        <v>3550</v>
      </c>
      <c r="J10600" t="s">
        <v>22634</v>
      </c>
      <c r="K10600" s="132" t="str">
        <f>IFERROR(IFERROR(INDEX(Кат!$O:$O,MATCH($C10600,Кат!$I:$I,0)),INDEX(Торг!$L:$L,MATCH($C10600,Торг!$I:$I,0))),"")</f>
        <v/>
      </c>
      <c r="L10600" s="132" t="str">
        <f>IFERROR(IFERROR(INDEX(Кат!$A:$A,MATCH($C10600,Кат!$I:$I,0)),INDEX(Торг!$A:$A,MATCH($C10600,Торг!$I:$I,0))),"")</f>
        <v/>
      </c>
      <c r="M10600" s="132" t="str">
        <f>IFERROR(IFERROR(INDEX(Кат!$B:$B,MATCH($C10600,Кат!$I:$I,0)),INDEX(Торг!$B:$B,MATCH($C10600,Торг!$I:$I,0))),"")</f>
        <v/>
      </c>
      <c r="N10600" s="132" t="str">
        <f t="shared" si="165"/>
        <v>СТК 21116-1004015/82,5</v>
      </c>
      <c r="O10600" s="132" t="str">
        <f>IFERROR(IFERROR(INDEX(Кат!$B:$B,MATCH($N10600,Кат!$I:$I,0)),INDEX(Торг!$B:$B,MATCH($N10600,Торг!$I:$I,0))),"")</f>
        <v/>
      </c>
    </row>
    <row r="10601" spans="1:15">
      <c r="A10601" t="s">
        <v>22111</v>
      </c>
      <c r="C10601" s="191" t="s">
        <v>12776</v>
      </c>
      <c r="E10601" t="s">
        <v>12845</v>
      </c>
      <c r="F10601" t="s">
        <v>12755</v>
      </c>
      <c r="G10601" t="s">
        <v>375</v>
      </c>
      <c r="H10601">
        <v>3550</v>
      </c>
      <c r="J10601" t="s">
        <v>22634</v>
      </c>
      <c r="K10601" s="132" t="str">
        <f>IFERROR(IFERROR(INDEX(Кат!$O:$O,MATCH($C10601,Кат!$I:$I,0)),INDEX(Торг!$L:$L,MATCH($C10601,Торг!$I:$I,0))),"")</f>
        <v/>
      </c>
      <c r="L10601" s="132" t="str">
        <f>IFERROR(IFERROR(INDEX(Кат!$A:$A,MATCH($C10601,Кат!$I:$I,0)),INDEX(Торг!$A:$A,MATCH($C10601,Торг!$I:$I,0))),"")</f>
        <v/>
      </c>
      <c r="M10601" s="132" t="str">
        <f>IFERROR(IFERROR(INDEX(Кат!$B:$B,MATCH($C10601,Кат!$I:$I,0)),INDEX(Торг!$B:$B,MATCH($C10601,Торг!$I:$I,0))),"")</f>
        <v/>
      </c>
      <c r="N10601" s="132" t="str">
        <f t="shared" si="165"/>
        <v>СТК 21126-1004015/82,0</v>
      </c>
      <c r="O10601" s="132" t="str">
        <f>IFERROR(IFERROR(INDEX(Кат!$B:$B,MATCH($N10601,Кат!$I:$I,0)),INDEX(Торг!$B:$B,MATCH($N10601,Торг!$I:$I,0))),"")</f>
        <v/>
      </c>
    </row>
    <row r="10602" spans="1:15">
      <c r="A10602" t="s">
        <v>22112</v>
      </c>
      <c r="C10602" s="191" t="s">
        <v>12778</v>
      </c>
      <c r="E10602" t="s">
        <v>12846</v>
      </c>
      <c r="F10602" t="s">
        <v>12755</v>
      </c>
      <c r="G10602" t="s">
        <v>375</v>
      </c>
      <c r="H10602">
        <v>3500</v>
      </c>
      <c r="J10602" t="s">
        <v>22634</v>
      </c>
      <c r="K10602" s="132" t="str">
        <f>IFERROR(IFERROR(INDEX(Кат!$O:$O,MATCH($C10602,Кат!$I:$I,0)),INDEX(Торг!$L:$L,MATCH($C10602,Торг!$I:$I,0))),"")</f>
        <v/>
      </c>
      <c r="L10602" s="132" t="str">
        <f>IFERROR(IFERROR(INDEX(Кат!$A:$A,MATCH($C10602,Кат!$I:$I,0)),INDEX(Торг!$A:$A,MATCH($C10602,Торг!$I:$I,0))),"")</f>
        <v/>
      </c>
      <c r="M10602" s="132" t="str">
        <f>IFERROR(IFERROR(INDEX(Кат!$B:$B,MATCH($C10602,Кат!$I:$I,0)),INDEX(Торг!$B:$B,MATCH($C10602,Торг!$I:$I,0))),"")</f>
        <v/>
      </c>
      <c r="N10602" s="132" t="str">
        <f t="shared" si="165"/>
        <v>СТК 21126-1004015/82,5</v>
      </c>
      <c r="O10602" s="132" t="str">
        <f>IFERROR(IFERROR(INDEX(Кат!$B:$B,MATCH($N10602,Кат!$I:$I,0)),INDEX(Торг!$B:$B,MATCH($N10602,Торг!$I:$I,0))),"")</f>
        <v/>
      </c>
    </row>
    <row r="10603" spans="1:15">
      <c r="A10603" t="s">
        <v>22113</v>
      </c>
      <c r="C10603" s="191" t="s">
        <v>12837</v>
      </c>
      <c r="E10603" t="s">
        <v>12847</v>
      </c>
      <c r="F10603" t="s">
        <v>12755</v>
      </c>
      <c r="G10603" t="s">
        <v>375</v>
      </c>
      <c r="H10603">
        <v>3800</v>
      </c>
      <c r="J10603" t="s">
        <v>22634</v>
      </c>
      <c r="K10603" s="132" t="str">
        <f>IFERROR(IFERROR(INDEX(Кат!$O:$O,MATCH($C10603,Кат!$I:$I,0)),INDEX(Торг!$L:$L,MATCH($C10603,Торг!$I:$I,0))),"")</f>
        <v/>
      </c>
      <c r="L10603" s="132" t="str">
        <f>IFERROR(IFERROR(INDEX(Кат!$A:$A,MATCH($C10603,Кат!$I:$I,0)),INDEX(Торг!$A:$A,MATCH($C10603,Торг!$I:$I,0))),"")</f>
        <v/>
      </c>
      <c r="M10603" s="132" t="str">
        <f>IFERROR(IFERROR(INDEX(Кат!$B:$B,MATCH($C10603,Кат!$I:$I,0)),INDEX(Торг!$B:$B,MATCH($C10603,Торг!$I:$I,0))),"")</f>
        <v/>
      </c>
      <c r="N10603" s="132" t="str">
        <f t="shared" si="165"/>
        <v>СТК 7701474854/79,5</v>
      </c>
      <c r="O10603" s="132" t="str">
        <f>IFERROR(IFERROR(INDEX(Кат!$B:$B,MATCH($N10603,Кат!$I:$I,0)),INDEX(Торг!$B:$B,MATCH($N10603,Торг!$I:$I,0))),"")</f>
        <v/>
      </c>
    </row>
    <row r="10604" spans="1:15">
      <c r="A10604" t="s">
        <v>32946</v>
      </c>
      <c r="C10604" s="191"/>
      <c r="E10604" t="s">
        <v>32947</v>
      </c>
      <c r="J10604" t="s">
        <v>22634</v>
      </c>
      <c r="K10604" s="132" t="str">
        <f>IFERROR(IFERROR(INDEX(Кат!$O:$O,MATCH($C10604,Кат!$I:$I,0)),INDEX(Торг!$L:$L,MATCH($C10604,Торг!$I:$I,0))),"")</f>
        <v/>
      </c>
      <c r="L10604" s="132" t="str">
        <f>IFERROR(IFERROR(INDEX(Кат!$A:$A,MATCH($C10604,Кат!$I:$I,0)),INDEX(Торг!$A:$A,MATCH($C10604,Торг!$I:$I,0))),"")</f>
        <v/>
      </c>
      <c r="M10604" s="132" t="str">
        <f>IFERROR(IFERROR(INDEX(Кат!$B:$B,MATCH($C10604,Кат!$I:$I,0)),INDEX(Торг!$B:$B,MATCH($C10604,Торг!$I:$I,0))),"")</f>
        <v/>
      </c>
      <c r="N10604" s="132" t="str">
        <f t="shared" si="165"/>
        <v xml:space="preserve"> </v>
      </c>
      <c r="O10604" s="132" t="str">
        <f>IFERROR(IFERROR(INDEX(Кат!$B:$B,MATCH($N10604,Кат!$I:$I,0)),INDEX(Торг!$B:$B,MATCH($N10604,Торг!$I:$I,0))),"")</f>
        <v/>
      </c>
    </row>
    <row r="10605" spans="1:15">
      <c r="A10605" t="s">
        <v>32948</v>
      </c>
      <c r="C10605" s="191" t="s">
        <v>32949</v>
      </c>
      <c r="E10605" t="s">
        <v>32950</v>
      </c>
      <c r="F10605" t="s">
        <v>3823</v>
      </c>
      <c r="G10605" t="s">
        <v>399</v>
      </c>
      <c r="H10605">
        <v>2200</v>
      </c>
      <c r="J10605" t="s">
        <v>22634</v>
      </c>
      <c r="K10605" s="132" t="str">
        <f>IFERROR(IFERROR(INDEX(Кат!$O:$O,MATCH($C10605,Кат!$I:$I,0)),INDEX(Торг!$L:$L,MATCH($C10605,Торг!$I:$I,0))),"")</f>
        <v/>
      </c>
      <c r="L10605" s="132" t="str">
        <f>IFERROR(IFERROR(INDEX(Кат!$A:$A,MATCH($C10605,Кат!$I:$I,0)),INDEX(Торг!$A:$A,MATCH($C10605,Торг!$I:$I,0))),"")</f>
        <v/>
      </c>
      <c r="M10605" s="132" t="str">
        <f>IFERROR(IFERROR(INDEX(Кат!$B:$B,MATCH($C10605,Кат!$I:$I,0)),INDEX(Торг!$B:$B,MATCH($C10605,Торг!$I:$I,0))),"")</f>
        <v/>
      </c>
      <c r="N10605" s="132" t="str">
        <f t="shared" si="165"/>
        <v>НЕИЗВЕСТНЫЙ БРЕНД 2110-3501015</v>
      </c>
      <c r="O10605" s="132" t="str">
        <f>IFERROR(IFERROR(INDEX(Кат!$B:$B,MATCH($N10605,Кат!$I:$I,0)),INDEX(Торг!$B:$B,MATCH($N10605,Торг!$I:$I,0))),"")</f>
        <v/>
      </c>
    </row>
    <row r="10606" spans="1:15">
      <c r="A10606" t="s">
        <v>32951</v>
      </c>
      <c r="C10606" s="191" t="s">
        <v>32952</v>
      </c>
      <c r="E10606" t="s">
        <v>32953</v>
      </c>
      <c r="F10606" t="s">
        <v>3823</v>
      </c>
      <c r="G10606" t="s">
        <v>399</v>
      </c>
      <c r="H10606">
        <v>2200</v>
      </c>
      <c r="J10606" t="s">
        <v>22634</v>
      </c>
      <c r="K10606" s="132" t="str">
        <f>IFERROR(IFERROR(INDEX(Кат!$O:$O,MATCH($C10606,Кат!$I:$I,0)),INDEX(Торг!$L:$L,MATCH($C10606,Торг!$I:$I,0))),"")</f>
        <v/>
      </c>
      <c r="L10606" s="132" t="str">
        <f>IFERROR(IFERROR(INDEX(Кат!$A:$A,MATCH($C10606,Кат!$I:$I,0)),INDEX(Торг!$A:$A,MATCH($C10606,Торг!$I:$I,0))),"")</f>
        <v/>
      </c>
      <c r="M10606" s="132" t="str">
        <f>IFERROR(IFERROR(INDEX(Кат!$B:$B,MATCH($C10606,Кат!$I:$I,0)),INDEX(Торг!$B:$B,MATCH($C10606,Торг!$I:$I,0))),"")</f>
        <v/>
      </c>
      <c r="N10606" s="132" t="str">
        <f t="shared" si="165"/>
        <v>НЕИЗВЕСТНЫЙ БРЕНД 2112-3501013</v>
      </c>
      <c r="O10606" s="132" t="str">
        <f>IFERROR(IFERROR(INDEX(Кат!$B:$B,MATCH($N10606,Кат!$I:$I,0)),INDEX(Торг!$B:$B,MATCH($N10606,Торг!$I:$I,0))),"")</f>
        <v/>
      </c>
    </row>
    <row r="10607" spans="1:15">
      <c r="A10607" t="s">
        <v>32954</v>
      </c>
      <c r="C10607" s="191" t="s">
        <v>32955</v>
      </c>
      <c r="E10607" t="s">
        <v>32956</v>
      </c>
      <c r="F10607" t="s">
        <v>3823</v>
      </c>
      <c r="G10607" t="s">
        <v>399</v>
      </c>
      <c r="H10607">
        <v>2200</v>
      </c>
      <c r="J10607" t="s">
        <v>22634</v>
      </c>
      <c r="K10607" s="132" t="str">
        <f>IFERROR(IFERROR(INDEX(Кат!$O:$O,MATCH($C10607,Кат!$I:$I,0)),INDEX(Торг!$L:$L,MATCH($C10607,Торг!$I:$I,0))),"")</f>
        <v/>
      </c>
      <c r="L10607" s="132" t="str">
        <f>IFERROR(IFERROR(INDEX(Кат!$A:$A,MATCH($C10607,Кат!$I:$I,0)),INDEX(Торг!$A:$A,MATCH($C10607,Торг!$I:$I,0))),"")</f>
        <v/>
      </c>
      <c r="M10607" s="132" t="str">
        <f>IFERROR(IFERROR(INDEX(Кат!$B:$B,MATCH($C10607,Кат!$I:$I,0)),INDEX(Торг!$B:$B,MATCH($C10607,Торг!$I:$I,0))),"")</f>
        <v/>
      </c>
      <c r="N10607" s="132" t="str">
        <f t="shared" si="165"/>
        <v>НЕИЗВЕСТНЫЙ БРЕНД 2110-3501014</v>
      </c>
      <c r="O10607" s="132" t="str">
        <f>IFERROR(IFERROR(INDEX(Кат!$B:$B,MATCH($N10607,Кат!$I:$I,0)),INDEX(Торг!$B:$B,MATCH($N10607,Торг!$I:$I,0))),"")</f>
        <v/>
      </c>
    </row>
    <row r="10608" spans="1:15">
      <c r="A10608" t="s">
        <v>32957</v>
      </c>
      <c r="C10608" s="191" t="s">
        <v>32958</v>
      </c>
      <c r="E10608" t="s">
        <v>32959</v>
      </c>
      <c r="F10608" t="s">
        <v>3823</v>
      </c>
      <c r="G10608" t="s">
        <v>399</v>
      </c>
      <c r="H10608">
        <v>2200</v>
      </c>
      <c r="J10608" t="s">
        <v>22634</v>
      </c>
      <c r="K10608" s="132" t="str">
        <f>IFERROR(IFERROR(INDEX(Кат!$O:$O,MATCH($C10608,Кат!$I:$I,0)),INDEX(Торг!$L:$L,MATCH($C10608,Торг!$I:$I,0))),"")</f>
        <v/>
      </c>
      <c r="L10608" s="132" t="str">
        <f>IFERROR(IFERROR(INDEX(Кат!$A:$A,MATCH($C10608,Кат!$I:$I,0)),INDEX(Торг!$A:$A,MATCH($C10608,Торг!$I:$I,0))),"")</f>
        <v/>
      </c>
      <c r="M10608" s="132" t="str">
        <f>IFERROR(IFERROR(INDEX(Кат!$B:$B,MATCH($C10608,Кат!$I:$I,0)),INDEX(Торг!$B:$B,MATCH($C10608,Торг!$I:$I,0))),"")</f>
        <v/>
      </c>
      <c r="N10608" s="132" t="str">
        <f t="shared" si="165"/>
        <v>НЕИЗВЕСТНЫЙ БРЕНД 2112-3501012</v>
      </c>
      <c r="O10608" s="132" t="str">
        <f>IFERROR(IFERROR(INDEX(Кат!$B:$B,MATCH($N10608,Кат!$I:$I,0)),INDEX(Торг!$B:$B,MATCH($N10608,Торг!$I:$I,0))),"")</f>
        <v/>
      </c>
    </row>
    <row r="10609" spans="1:15">
      <c r="A10609" t="s">
        <v>24872</v>
      </c>
      <c r="C10609" s="191"/>
      <c r="E10609" t="s">
        <v>24873</v>
      </c>
      <c r="J10609" t="s">
        <v>22634</v>
      </c>
      <c r="K10609" s="132" t="str">
        <f>IFERROR(IFERROR(INDEX(Кат!$O:$O,MATCH($C10609,Кат!$I:$I,0)),INDEX(Торг!$L:$L,MATCH($C10609,Торг!$I:$I,0))),"")</f>
        <v/>
      </c>
      <c r="L10609" s="132" t="str">
        <f>IFERROR(IFERROR(INDEX(Кат!$A:$A,MATCH($C10609,Кат!$I:$I,0)),INDEX(Торг!$A:$A,MATCH($C10609,Торг!$I:$I,0))),"")</f>
        <v/>
      </c>
      <c r="M10609" s="132" t="str">
        <f>IFERROR(IFERROR(INDEX(Кат!$B:$B,MATCH($C10609,Кат!$I:$I,0)),INDEX(Торг!$B:$B,MATCH($C10609,Торг!$I:$I,0))),"")</f>
        <v/>
      </c>
      <c r="N10609" s="132" t="str">
        <f t="shared" si="165"/>
        <v xml:space="preserve"> </v>
      </c>
      <c r="O10609" s="132" t="str">
        <f>IFERROR(IFERROR(INDEX(Кат!$B:$B,MATCH($N10609,Кат!$I:$I,0)),INDEX(Торг!$B:$B,MATCH($N10609,Торг!$I:$I,0))),"")</f>
        <v/>
      </c>
    </row>
    <row r="10610" spans="1:15">
      <c r="A10610" t="s">
        <v>22114</v>
      </c>
      <c r="C10610" s="191" t="s">
        <v>12848</v>
      </c>
      <c r="E10610" t="s">
        <v>12849</v>
      </c>
      <c r="F10610" t="s">
        <v>12850</v>
      </c>
      <c r="G10610" t="s">
        <v>399</v>
      </c>
      <c r="H10610">
        <v>200</v>
      </c>
      <c r="J10610" t="s">
        <v>22634</v>
      </c>
      <c r="K10610" s="132" t="str">
        <f>IFERROR(IFERROR(INDEX(Кат!$O:$O,MATCH($C10610,Кат!$I:$I,0)),INDEX(Торг!$L:$L,MATCH($C10610,Торг!$I:$I,0))),"")</f>
        <v/>
      </c>
      <c r="L10610" s="132" t="str">
        <f>IFERROR(IFERROR(INDEX(Кат!$A:$A,MATCH($C10610,Кат!$I:$I,0)),INDEX(Торг!$A:$A,MATCH($C10610,Торг!$I:$I,0))),"")</f>
        <v/>
      </c>
      <c r="M10610" s="132" t="str">
        <f>IFERROR(IFERROR(INDEX(Кат!$B:$B,MATCH($C10610,Кат!$I:$I,0)),INDEX(Торг!$B:$B,MATCH($C10610,Торг!$I:$I,0))),"")</f>
        <v/>
      </c>
      <c r="N10610" s="132" t="str">
        <f t="shared" si="165"/>
        <v>ТД КИЛОМЕТР ФС-6.2</v>
      </c>
      <c r="O10610" s="132" t="str">
        <f>IFERROR(IFERROR(INDEX(Кат!$B:$B,MATCH($N10610,Кат!$I:$I,0)),INDEX(Торг!$B:$B,MATCH($N10610,Торг!$I:$I,0))),"")</f>
        <v/>
      </c>
    </row>
    <row r="10611" spans="1:15">
      <c r="A10611" t="s">
        <v>22115</v>
      </c>
      <c r="C10611" s="191" t="s">
        <v>32320</v>
      </c>
      <c r="E10611" t="s">
        <v>12851</v>
      </c>
      <c r="F10611" t="s">
        <v>12850</v>
      </c>
      <c r="G10611" t="s">
        <v>399</v>
      </c>
      <c r="H10611">
        <v>130</v>
      </c>
      <c r="J10611" t="s">
        <v>22634</v>
      </c>
      <c r="K10611" s="132" t="str">
        <f>IFERROR(IFERROR(INDEX(Кат!$O:$O,MATCH($C10611,Кат!$I:$I,0)),INDEX(Торг!$L:$L,MATCH($C10611,Торг!$I:$I,0))),"")</f>
        <v/>
      </c>
      <c r="L10611" s="132" t="str">
        <f>IFERROR(IFERROR(INDEX(Кат!$A:$A,MATCH($C10611,Кат!$I:$I,0)),INDEX(Торг!$A:$A,MATCH($C10611,Торг!$I:$I,0))),"")</f>
        <v/>
      </c>
      <c r="M10611" s="132" t="str">
        <f>IFERROR(IFERROR(INDEX(Кат!$B:$B,MATCH($C10611,Кат!$I:$I,0)),INDEX(Торг!$B:$B,MATCH($C10611,Торг!$I:$I,0))),"")</f>
        <v/>
      </c>
      <c r="N10611" s="132" t="str">
        <f t="shared" si="165"/>
        <v>ТД КИЛОМЕТР CFV7-005</v>
      </c>
      <c r="O10611" s="132" t="str">
        <f>IFERROR(IFERROR(INDEX(Кат!$B:$B,MATCH($N10611,Кат!$I:$I,0)),INDEX(Торг!$B:$B,MATCH($N10611,Торг!$I:$I,0))),"")</f>
        <v/>
      </c>
    </row>
    <row r="10612" spans="1:15">
      <c r="A10612" t="s">
        <v>22116</v>
      </c>
      <c r="C10612" s="191" t="s">
        <v>32321</v>
      </c>
      <c r="E10612" t="s">
        <v>12852</v>
      </c>
      <c r="F10612" t="s">
        <v>12850</v>
      </c>
      <c r="G10612" t="s">
        <v>399</v>
      </c>
      <c r="H10612">
        <v>140</v>
      </c>
      <c r="J10612" t="s">
        <v>22634</v>
      </c>
      <c r="K10612" s="132" t="str">
        <f>IFERROR(IFERROR(INDEX(Кат!$O:$O,MATCH($C10612,Кат!$I:$I,0)),INDEX(Торг!$L:$L,MATCH($C10612,Торг!$I:$I,0))),"")</f>
        <v/>
      </c>
      <c r="L10612" s="132" t="str">
        <f>IFERROR(IFERROR(INDEX(Кат!$A:$A,MATCH($C10612,Кат!$I:$I,0)),INDEX(Торг!$A:$A,MATCH($C10612,Торг!$I:$I,0))),"")</f>
        <v/>
      </c>
      <c r="M10612" s="132" t="str">
        <f>IFERROR(IFERROR(INDEX(Кат!$B:$B,MATCH($C10612,Кат!$I:$I,0)),INDEX(Торг!$B:$B,MATCH($C10612,Торг!$I:$I,0))),"")</f>
        <v/>
      </c>
      <c r="N10612" s="132" t="str">
        <f t="shared" si="165"/>
        <v>ТД КИЛОМЕТР CFV7-001</v>
      </c>
      <c r="O10612" s="132" t="str">
        <f>IFERROR(IFERROR(INDEX(Кат!$B:$B,MATCH($N10612,Кат!$I:$I,0)),INDEX(Торг!$B:$B,MATCH($N10612,Торг!$I:$I,0))),"")</f>
        <v/>
      </c>
    </row>
    <row r="10613" spans="1:15">
      <c r="A10613" t="s">
        <v>22117</v>
      </c>
      <c r="C10613" s="191" t="s">
        <v>32322</v>
      </c>
      <c r="E10613" t="s">
        <v>12853</v>
      </c>
      <c r="F10613" t="s">
        <v>12850</v>
      </c>
      <c r="G10613" t="s">
        <v>399</v>
      </c>
      <c r="H10613">
        <v>130</v>
      </c>
      <c r="J10613" t="s">
        <v>22634</v>
      </c>
      <c r="K10613" s="132" t="str">
        <f>IFERROR(IFERROR(INDEX(Кат!$O:$O,MATCH($C10613,Кат!$I:$I,0)),INDEX(Торг!$L:$L,MATCH($C10613,Торг!$I:$I,0))),"")</f>
        <v/>
      </c>
      <c r="L10613" s="132" t="str">
        <f>IFERROR(IFERROR(INDEX(Кат!$A:$A,MATCH($C10613,Кат!$I:$I,0)),INDEX(Торг!$A:$A,MATCH($C10613,Торг!$I:$I,0))),"")</f>
        <v/>
      </c>
      <c r="M10613" s="132" t="str">
        <f>IFERROR(IFERROR(INDEX(Кат!$B:$B,MATCH($C10613,Кат!$I:$I,0)),INDEX(Торг!$B:$B,MATCH($C10613,Торг!$I:$I,0))),"")</f>
        <v/>
      </c>
      <c r="N10613" s="132" t="str">
        <f t="shared" si="165"/>
        <v>ТД КИЛОМЕТР CFV7-002</v>
      </c>
      <c r="O10613" s="132" t="str">
        <f>IFERROR(IFERROR(INDEX(Кат!$B:$B,MATCH($N10613,Кат!$I:$I,0)),INDEX(Торг!$B:$B,MATCH($N10613,Торг!$I:$I,0))),"")</f>
        <v/>
      </c>
    </row>
    <row r="10614" spans="1:15">
      <c r="A10614" t="s">
        <v>22118</v>
      </c>
      <c r="C10614" s="191" t="s">
        <v>12854</v>
      </c>
      <c r="E10614" t="s">
        <v>12855</v>
      </c>
      <c r="F10614" t="s">
        <v>12850</v>
      </c>
      <c r="G10614" t="s">
        <v>399</v>
      </c>
      <c r="H10614">
        <v>100</v>
      </c>
      <c r="J10614" t="s">
        <v>22634</v>
      </c>
      <c r="K10614" s="132" t="str">
        <f>IFERROR(IFERROR(INDEX(Кат!$O:$O,MATCH($C10614,Кат!$I:$I,0)),INDEX(Торг!$L:$L,MATCH($C10614,Торг!$I:$I,0))),"")</f>
        <v/>
      </c>
      <c r="L10614" s="132" t="str">
        <f>IFERROR(IFERROR(INDEX(Кат!$A:$A,MATCH($C10614,Кат!$I:$I,0)),INDEX(Торг!$A:$A,MATCH($C10614,Торг!$I:$I,0))),"")</f>
        <v/>
      </c>
      <c r="M10614" s="132" t="str">
        <f>IFERROR(IFERROR(INDEX(Кат!$B:$B,MATCH($C10614,Кат!$I:$I,0)),INDEX(Торг!$B:$B,MATCH($C10614,Торг!$I:$I,0))),"")</f>
        <v/>
      </c>
      <c r="N10614" s="132" t="str">
        <f t="shared" si="165"/>
        <v>ТД КИЛОМЕТР ФС-3</v>
      </c>
      <c r="O10614" s="132" t="str">
        <f>IFERROR(IFERROR(INDEX(Кат!$B:$B,MATCH($N10614,Кат!$I:$I,0)),INDEX(Торг!$B:$B,MATCH($N10614,Торг!$I:$I,0))),"")</f>
        <v/>
      </c>
    </row>
    <row r="10615" spans="1:15">
      <c r="A10615" t="s">
        <v>22119</v>
      </c>
      <c r="C10615" s="191" t="s">
        <v>12856</v>
      </c>
      <c r="E10615" t="s">
        <v>12857</v>
      </c>
      <c r="F10615" t="s">
        <v>12850</v>
      </c>
      <c r="G10615" t="s">
        <v>399</v>
      </c>
      <c r="H10615">
        <v>110</v>
      </c>
      <c r="J10615" t="s">
        <v>22634</v>
      </c>
      <c r="K10615" s="132" t="str">
        <f>IFERROR(IFERROR(INDEX(Кат!$O:$O,MATCH($C10615,Кат!$I:$I,0)),INDEX(Торг!$L:$L,MATCH($C10615,Торг!$I:$I,0))),"")</f>
        <v/>
      </c>
      <c r="L10615" s="132" t="str">
        <f>IFERROR(IFERROR(INDEX(Кат!$A:$A,MATCH($C10615,Кат!$I:$I,0)),INDEX(Торг!$A:$A,MATCH($C10615,Торг!$I:$I,0))),"")</f>
        <v/>
      </c>
      <c r="M10615" s="132" t="str">
        <f>IFERROR(IFERROR(INDEX(Кат!$B:$B,MATCH($C10615,Кат!$I:$I,0)),INDEX(Торг!$B:$B,MATCH($C10615,Торг!$I:$I,0))),"")</f>
        <v/>
      </c>
      <c r="N10615" s="132" t="str">
        <f t="shared" si="165"/>
        <v>ТД КИЛОМЕТР ФС-4</v>
      </c>
      <c r="O10615" s="132" t="str">
        <f>IFERROR(IFERROR(INDEX(Кат!$B:$B,MATCH($N10615,Кат!$I:$I,0)),INDEX(Торг!$B:$B,MATCH($N10615,Торг!$I:$I,0))),"")</f>
        <v/>
      </c>
    </row>
    <row r="10616" spans="1:15">
      <c r="A10616" t="s">
        <v>22120</v>
      </c>
      <c r="C10616" s="191" t="s">
        <v>12858</v>
      </c>
      <c r="E10616" t="s">
        <v>12859</v>
      </c>
      <c r="F10616" t="s">
        <v>12850</v>
      </c>
      <c r="G10616" t="s">
        <v>399</v>
      </c>
      <c r="H10616">
        <v>150</v>
      </c>
      <c r="J10616" t="s">
        <v>22634</v>
      </c>
      <c r="K10616" s="132" t="str">
        <f>IFERROR(IFERROR(INDEX(Кат!$O:$O,MATCH($C10616,Кат!$I:$I,0)),INDEX(Торг!$L:$L,MATCH($C10616,Торг!$I:$I,0))),"")</f>
        <v/>
      </c>
      <c r="L10616" s="132" t="str">
        <f>IFERROR(IFERROR(INDEX(Кат!$A:$A,MATCH($C10616,Кат!$I:$I,0)),INDEX(Торг!$A:$A,MATCH($C10616,Торг!$I:$I,0))),"")</f>
        <v/>
      </c>
      <c r="M10616" s="132" t="str">
        <f>IFERROR(IFERROR(INDEX(Кат!$B:$B,MATCH($C10616,Кат!$I:$I,0)),INDEX(Торг!$B:$B,MATCH($C10616,Торг!$I:$I,0))),"")</f>
        <v/>
      </c>
      <c r="N10616" s="132" t="str">
        <f t="shared" si="165"/>
        <v>ТД КИЛОМЕТР DK106</v>
      </c>
      <c r="O10616" s="132" t="str">
        <f>IFERROR(IFERROR(INDEX(Кат!$B:$B,MATCH($N10616,Кат!$I:$I,0)),INDEX(Торг!$B:$B,MATCH($N10616,Торг!$I:$I,0))),"")</f>
        <v/>
      </c>
    </row>
    <row r="10617" spans="1:15">
      <c r="A10617" t="s">
        <v>22121</v>
      </c>
      <c r="C10617" s="191" t="s">
        <v>12860</v>
      </c>
      <c r="E10617" t="s">
        <v>12861</v>
      </c>
      <c r="F10617" t="s">
        <v>12850</v>
      </c>
      <c r="G10617" t="s">
        <v>399</v>
      </c>
      <c r="H10617">
        <v>125</v>
      </c>
      <c r="J10617" t="s">
        <v>22634</v>
      </c>
      <c r="K10617" s="132" t="str">
        <f>IFERROR(IFERROR(INDEX(Кат!$O:$O,MATCH($C10617,Кат!$I:$I,0)),INDEX(Торг!$L:$L,MATCH($C10617,Торг!$I:$I,0))),"")</f>
        <v/>
      </c>
      <c r="L10617" s="132" t="str">
        <f>IFERROR(IFERROR(INDEX(Кат!$A:$A,MATCH($C10617,Кат!$I:$I,0)),INDEX(Торг!$A:$A,MATCH($C10617,Торг!$I:$I,0))),"")</f>
        <v/>
      </c>
      <c r="M10617" s="132" t="str">
        <f>IFERROR(IFERROR(INDEX(Кат!$B:$B,MATCH($C10617,Кат!$I:$I,0)),INDEX(Торг!$B:$B,MATCH($C10617,Торг!$I:$I,0))),"")</f>
        <v/>
      </c>
      <c r="N10617" s="132" t="str">
        <f t="shared" si="165"/>
        <v>ТД КИЛОМЕТР DK107</v>
      </c>
      <c r="O10617" s="132" t="str">
        <f>IFERROR(IFERROR(INDEX(Кат!$B:$B,MATCH($N10617,Кат!$I:$I,0)),INDEX(Торг!$B:$B,MATCH($N10617,Торг!$I:$I,0))),"")</f>
        <v/>
      </c>
    </row>
    <row r="10618" spans="1:15">
      <c r="A10618" t="s">
        <v>24874</v>
      </c>
      <c r="C10618" s="191"/>
      <c r="E10618" t="s">
        <v>24875</v>
      </c>
      <c r="J10618" t="s">
        <v>22634</v>
      </c>
      <c r="K10618" s="132" t="str">
        <f>IFERROR(IFERROR(INDEX(Кат!$O:$O,MATCH($C10618,Кат!$I:$I,0)),INDEX(Торг!$L:$L,MATCH($C10618,Торг!$I:$I,0))),"")</f>
        <v/>
      </c>
      <c r="L10618" s="132" t="str">
        <f>IFERROR(IFERROR(INDEX(Кат!$A:$A,MATCH($C10618,Кат!$I:$I,0)),INDEX(Торг!$A:$A,MATCH($C10618,Торг!$I:$I,0))),"")</f>
        <v/>
      </c>
      <c r="M10618" s="132" t="str">
        <f>IFERROR(IFERROR(INDEX(Кат!$B:$B,MATCH($C10618,Кат!$I:$I,0)),INDEX(Торг!$B:$B,MATCH($C10618,Торг!$I:$I,0))),"")</f>
        <v/>
      </c>
      <c r="N10618" s="132" t="str">
        <f t="shared" si="165"/>
        <v xml:space="preserve"> </v>
      </c>
      <c r="O10618" s="132" t="str">
        <f>IFERROR(IFERROR(INDEX(Кат!$B:$B,MATCH($N10618,Кат!$I:$I,0)),INDEX(Торг!$B:$B,MATCH($N10618,Торг!$I:$I,0))),"")</f>
        <v/>
      </c>
    </row>
    <row r="10619" spans="1:15">
      <c r="A10619" t="s">
        <v>22122</v>
      </c>
      <c r="C10619" s="191" t="s">
        <v>12862</v>
      </c>
      <c r="E10619" t="s">
        <v>12863</v>
      </c>
      <c r="F10619" t="s">
        <v>12864</v>
      </c>
      <c r="G10619" t="s">
        <v>375</v>
      </c>
      <c r="H10619">
        <v>4350</v>
      </c>
      <c r="J10619" t="s">
        <v>22634</v>
      </c>
      <c r="K10619" s="132" t="str">
        <f>IFERROR(IFERROR(INDEX(Кат!$O:$O,MATCH($C10619,Кат!$I:$I,0)),INDEX(Торг!$L:$L,MATCH($C10619,Торг!$I:$I,0))),"")</f>
        <v/>
      </c>
      <c r="L10619" s="132" t="str">
        <f>IFERROR(IFERROR(INDEX(Кат!$A:$A,MATCH($C10619,Кат!$I:$I,0)),INDEX(Торг!$A:$A,MATCH($C10619,Торг!$I:$I,0))),"")</f>
        <v/>
      </c>
      <c r="M10619" s="132" t="str">
        <f>IFERROR(IFERROR(INDEX(Кат!$B:$B,MATCH($C10619,Кат!$I:$I,0)),INDEX(Торг!$B:$B,MATCH($C10619,Торг!$I:$I,0))),"")</f>
        <v/>
      </c>
      <c r="N10619" s="132" t="str">
        <f t="shared" si="165"/>
        <v>ТДМК 21083-1004018B</v>
      </c>
      <c r="O10619" s="132" t="str">
        <f>IFERROR(IFERROR(INDEX(Кат!$B:$B,MATCH($N10619,Кат!$I:$I,0)),INDEX(Торг!$B:$B,MATCH($N10619,Торг!$I:$I,0))),"")</f>
        <v/>
      </c>
    </row>
    <row r="10620" spans="1:15">
      <c r="A10620" t="s">
        <v>22123</v>
      </c>
      <c r="C10620" s="191" t="s">
        <v>12865</v>
      </c>
      <c r="E10620" t="s">
        <v>12866</v>
      </c>
      <c r="F10620" t="s">
        <v>12864</v>
      </c>
      <c r="G10620" t="s">
        <v>375</v>
      </c>
      <c r="H10620">
        <v>4350</v>
      </c>
      <c r="J10620" t="s">
        <v>22634</v>
      </c>
      <c r="K10620" s="132" t="str">
        <f>IFERROR(IFERROR(INDEX(Кат!$O:$O,MATCH($C10620,Кат!$I:$I,0)),INDEX(Торг!$L:$L,MATCH($C10620,Торг!$I:$I,0))),"")</f>
        <v/>
      </c>
      <c r="L10620" s="132" t="str">
        <f>IFERROR(IFERROR(INDEX(Кат!$A:$A,MATCH($C10620,Кат!$I:$I,0)),INDEX(Торг!$A:$A,MATCH($C10620,Торг!$I:$I,0))),"")</f>
        <v/>
      </c>
      <c r="M10620" s="132" t="str">
        <f>IFERROR(IFERROR(INDEX(Кат!$B:$B,MATCH($C10620,Кат!$I:$I,0)),INDEX(Торг!$B:$B,MATCH($C10620,Торг!$I:$I,0))),"")</f>
        <v/>
      </c>
      <c r="N10620" s="132" t="str">
        <f t="shared" si="165"/>
        <v>ТДМК 21083-1004018C</v>
      </c>
      <c r="O10620" s="132" t="str">
        <f>IFERROR(IFERROR(INDEX(Кат!$B:$B,MATCH($N10620,Кат!$I:$I,0)),INDEX(Торг!$B:$B,MATCH($N10620,Торг!$I:$I,0))),"")</f>
        <v/>
      </c>
    </row>
    <row r="10621" spans="1:15">
      <c r="A10621" t="s">
        <v>22124</v>
      </c>
      <c r="C10621" s="191" t="s">
        <v>12867</v>
      </c>
      <c r="E10621" t="s">
        <v>12868</v>
      </c>
      <c r="F10621" t="s">
        <v>12864</v>
      </c>
      <c r="G10621" t="s">
        <v>375</v>
      </c>
      <c r="H10621">
        <v>4350</v>
      </c>
      <c r="J10621" t="s">
        <v>22634</v>
      </c>
      <c r="K10621" s="132" t="str">
        <f>IFERROR(IFERROR(INDEX(Кат!$O:$O,MATCH($C10621,Кат!$I:$I,0)),INDEX(Торг!$L:$L,MATCH($C10621,Торг!$I:$I,0))),"")</f>
        <v/>
      </c>
      <c r="L10621" s="132" t="str">
        <f>IFERROR(IFERROR(INDEX(Кат!$A:$A,MATCH($C10621,Кат!$I:$I,0)),INDEX(Торг!$A:$A,MATCH($C10621,Торг!$I:$I,0))),"")</f>
        <v/>
      </c>
      <c r="M10621" s="132" t="str">
        <f>IFERROR(IFERROR(INDEX(Кат!$B:$B,MATCH($C10621,Кат!$I:$I,0)),INDEX(Торг!$B:$B,MATCH($C10621,Торг!$I:$I,0))),"")</f>
        <v/>
      </c>
      <c r="N10621" s="132" t="str">
        <f t="shared" si="165"/>
        <v>ТДМК 21083-1004018D</v>
      </c>
      <c r="O10621" s="132" t="str">
        <f>IFERROR(IFERROR(INDEX(Кат!$B:$B,MATCH($N10621,Кат!$I:$I,0)),INDEX(Торг!$B:$B,MATCH($N10621,Торг!$I:$I,0))),"")</f>
        <v/>
      </c>
    </row>
    <row r="10622" spans="1:15">
      <c r="A10622" t="s">
        <v>22125</v>
      </c>
      <c r="C10622" s="191" t="s">
        <v>12869</v>
      </c>
      <c r="E10622" t="s">
        <v>12870</v>
      </c>
      <c r="F10622" t="s">
        <v>12864</v>
      </c>
      <c r="G10622" t="s">
        <v>375</v>
      </c>
      <c r="H10622">
        <v>4350</v>
      </c>
      <c r="J10622" t="s">
        <v>22634</v>
      </c>
      <c r="K10622" s="132" t="str">
        <f>IFERROR(IFERROR(INDEX(Кат!$O:$O,MATCH($C10622,Кат!$I:$I,0)),INDEX(Торг!$L:$L,MATCH($C10622,Торг!$I:$I,0))),"")</f>
        <v/>
      </c>
      <c r="L10622" s="132" t="str">
        <f>IFERROR(IFERROR(INDEX(Кат!$A:$A,MATCH($C10622,Кат!$I:$I,0)),INDEX(Торг!$A:$A,MATCH($C10622,Торг!$I:$I,0))),"")</f>
        <v/>
      </c>
      <c r="M10622" s="132" t="str">
        <f>IFERROR(IFERROR(INDEX(Кат!$B:$B,MATCH($C10622,Кат!$I:$I,0)),INDEX(Торг!$B:$B,MATCH($C10622,Торг!$I:$I,0))),"")</f>
        <v/>
      </c>
      <c r="N10622" s="132" t="str">
        <f t="shared" si="165"/>
        <v>ТДМК 21083-1004018E</v>
      </c>
      <c r="O10622" s="132" t="str">
        <f>IFERROR(IFERROR(INDEX(Кат!$B:$B,MATCH($N10622,Кат!$I:$I,0)),INDEX(Торг!$B:$B,MATCH($N10622,Торг!$I:$I,0))),"")</f>
        <v/>
      </c>
    </row>
    <row r="10623" spans="1:15">
      <c r="A10623" t="s">
        <v>22126</v>
      </c>
      <c r="C10623" s="191" t="s">
        <v>12871</v>
      </c>
      <c r="E10623" t="s">
        <v>12872</v>
      </c>
      <c r="F10623" t="s">
        <v>12864</v>
      </c>
      <c r="G10623" t="s">
        <v>375</v>
      </c>
      <c r="H10623">
        <v>4350</v>
      </c>
      <c r="J10623" t="s">
        <v>22634</v>
      </c>
      <c r="K10623" s="132" t="str">
        <f>IFERROR(IFERROR(INDEX(Кат!$O:$O,MATCH($C10623,Кат!$I:$I,0)),INDEX(Торг!$L:$L,MATCH($C10623,Торг!$I:$I,0))),"")</f>
        <v/>
      </c>
      <c r="L10623" s="132" t="str">
        <f>IFERROR(IFERROR(INDEX(Кат!$A:$A,MATCH($C10623,Кат!$I:$I,0)),INDEX(Торг!$A:$A,MATCH($C10623,Торг!$I:$I,0))),"")</f>
        <v/>
      </c>
      <c r="M10623" s="132" t="str">
        <f>IFERROR(IFERROR(INDEX(Кат!$B:$B,MATCH($C10623,Кат!$I:$I,0)),INDEX(Торг!$B:$B,MATCH($C10623,Торг!$I:$I,0))),"")</f>
        <v/>
      </c>
      <c r="N10623" s="132" t="str">
        <f t="shared" si="165"/>
        <v>ТДМК 21083-1004018-31A</v>
      </c>
      <c r="O10623" s="132" t="str">
        <f>IFERROR(IFERROR(INDEX(Кат!$B:$B,MATCH($N10623,Кат!$I:$I,0)),INDEX(Торг!$B:$B,MATCH($N10623,Торг!$I:$I,0))),"")</f>
        <v/>
      </c>
    </row>
    <row r="10624" spans="1:15">
      <c r="A10624" t="s">
        <v>22127</v>
      </c>
      <c r="C10624" s="191" t="s">
        <v>12873</v>
      </c>
      <c r="E10624" t="s">
        <v>12874</v>
      </c>
      <c r="F10624" t="s">
        <v>12864</v>
      </c>
      <c r="G10624" t="s">
        <v>375</v>
      </c>
      <c r="H10624">
        <v>4350</v>
      </c>
      <c r="J10624" t="s">
        <v>22634</v>
      </c>
      <c r="K10624" s="132" t="str">
        <f>IFERROR(IFERROR(INDEX(Кат!$O:$O,MATCH($C10624,Кат!$I:$I,0)),INDEX(Торг!$L:$L,MATCH($C10624,Торг!$I:$I,0))),"")</f>
        <v/>
      </c>
      <c r="L10624" s="132" t="str">
        <f>IFERROR(IFERROR(INDEX(Кат!$A:$A,MATCH($C10624,Кат!$I:$I,0)),INDEX(Торг!$A:$A,MATCH($C10624,Торг!$I:$I,0))),"")</f>
        <v/>
      </c>
      <c r="M10624" s="132" t="str">
        <f>IFERROR(IFERROR(INDEX(Кат!$B:$B,MATCH($C10624,Кат!$I:$I,0)),INDEX(Торг!$B:$B,MATCH($C10624,Торг!$I:$I,0))),"")</f>
        <v/>
      </c>
      <c r="N10624" s="132" t="str">
        <f t="shared" si="165"/>
        <v>ТДМК 21083-1004018-31B</v>
      </c>
      <c r="O10624" s="132" t="str">
        <f>IFERROR(IFERROR(INDEX(Кат!$B:$B,MATCH($N10624,Кат!$I:$I,0)),INDEX(Торг!$B:$B,MATCH($N10624,Торг!$I:$I,0))),"")</f>
        <v/>
      </c>
    </row>
    <row r="10625" spans="1:15">
      <c r="A10625" t="s">
        <v>22128</v>
      </c>
      <c r="C10625" s="191" t="s">
        <v>12875</v>
      </c>
      <c r="E10625" t="s">
        <v>12876</v>
      </c>
      <c r="F10625" t="s">
        <v>12864</v>
      </c>
      <c r="G10625" t="s">
        <v>375</v>
      </c>
      <c r="H10625">
        <v>4350</v>
      </c>
      <c r="J10625" t="s">
        <v>22634</v>
      </c>
      <c r="K10625" s="132" t="str">
        <f>IFERROR(IFERROR(INDEX(Кат!$O:$O,MATCH($C10625,Кат!$I:$I,0)),INDEX(Торг!$L:$L,MATCH($C10625,Торг!$I:$I,0))),"")</f>
        <v/>
      </c>
      <c r="L10625" s="132" t="str">
        <f>IFERROR(IFERROR(INDEX(Кат!$A:$A,MATCH($C10625,Кат!$I:$I,0)),INDEX(Торг!$A:$A,MATCH($C10625,Торг!$I:$I,0))),"")</f>
        <v/>
      </c>
      <c r="M10625" s="132" t="str">
        <f>IFERROR(IFERROR(INDEX(Кат!$B:$B,MATCH($C10625,Кат!$I:$I,0)),INDEX(Торг!$B:$B,MATCH($C10625,Торг!$I:$I,0))),"")</f>
        <v/>
      </c>
      <c r="N10625" s="132" t="str">
        <f t="shared" si="165"/>
        <v>ТДМК 21083-1004018-31C</v>
      </c>
      <c r="O10625" s="132" t="str">
        <f>IFERROR(IFERROR(INDEX(Кат!$B:$B,MATCH($N10625,Кат!$I:$I,0)),INDEX(Торг!$B:$B,MATCH($N10625,Торг!$I:$I,0))),"")</f>
        <v/>
      </c>
    </row>
    <row r="10626" spans="1:15">
      <c r="A10626" t="s">
        <v>22129</v>
      </c>
      <c r="C10626" s="191" t="s">
        <v>12877</v>
      </c>
      <c r="E10626" t="s">
        <v>12878</v>
      </c>
      <c r="F10626" t="s">
        <v>12864</v>
      </c>
      <c r="G10626" t="s">
        <v>375</v>
      </c>
      <c r="H10626">
        <v>4350</v>
      </c>
      <c r="J10626" t="s">
        <v>22634</v>
      </c>
      <c r="K10626" s="132" t="str">
        <f>IFERROR(IFERROR(INDEX(Кат!$O:$O,MATCH($C10626,Кат!$I:$I,0)),INDEX(Торг!$L:$L,MATCH($C10626,Торг!$I:$I,0))),"")</f>
        <v/>
      </c>
      <c r="L10626" s="132" t="str">
        <f>IFERROR(IFERROR(INDEX(Кат!$A:$A,MATCH($C10626,Кат!$I:$I,0)),INDEX(Торг!$A:$A,MATCH($C10626,Торг!$I:$I,0))),"")</f>
        <v/>
      </c>
      <c r="M10626" s="132" t="str">
        <f>IFERROR(IFERROR(INDEX(Кат!$B:$B,MATCH($C10626,Кат!$I:$I,0)),INDEX(Торг!$B:$B,MATCH($C10626,Торг!$I:$I,0))),"")</f>
        <v/>
      </c>
      <c r="N10626" s="132" t="str">
        <f t="shared" si="165"/>
        <v>ТДМК 21083-1004018-31D</v>
      </c>
      <c r="O10626" s="132" t="str">
        <f>IFERROR(IFERROR(INDEX(Кат!$B:$B,MATCH($N10626,Кат!$I:$I,0)),INDEX(Торг!$B:$B,MATCH($N10626,Торг!$I:$I,0))),"")</f>
        <v/>
      </c>
    </row>
    <row r="10627" spans="1:15">
      <c r="A10627" t="s">
        <v>22130</v>
      </c>
      <c r="C10627" s="191" t="s">
        <v>12879</v>
      </c>
      <c r="E10627" t="s">
        <v>12880</v>
      </c>
      <c r="F10627" t="s">
        <v>12864</v>
      </c>
      <c r="G10627" t="s">
        <v>375</v>
      </c>
      <c r="H10627">
        <v>4350</v>
      </c>
      <c r="J10627" t="s">
        <v>22634</v>
      </c>
      <c r="K10627" s="132" t="str">
        <f>IFERROR(IFERROR(INDEX(Кат!$O:$O,MATCH($C10627,Кат!$I:$I,0)),INDEX(Торг!$L:$L,MATCH($C10627,Торг!$I:$I,0))),"")</f>
        <v/>
      </c>
      <c r="L10627" s="132" t="str">
        <f>IFERROR(IFERROR(INDEX(Кат!$A:$A,MATCH($C10627,Кат!$I:$I,0)),INDEX(Торг!$A:$A,MATCH($C10627,Торг!$I:$I,0))),"")</f>
        <v/>
      </c>
      <c r="M10627" s="132" t="str">
        <f>IFERROR(IFERROR(INDEX(Кат!$B:$B,MATCH($C10627,Кат!$I:$I,0)),INDEX(Торг!$B:$B,MATCH($C10627,Торг!$I:$I,0))),"")</f>
        <v/>
      </c>
      <c r="N10627" s="132" t="str">
        <f t="shared" si="165"/>
        <v>ТДМК 21083-1004018-31E</v>
      </c>
      <c r="O10627" s="132" t="str">
        <f>IFERROR(IFERROR(INDEX(Кат!$B:$B,MATCH($N10627,Кат!$I:$I,0)),INDEX(Торг!$B:$B,MATCH($N10627,Торг!$I:$I,0))),"")</f>
        <v/>
      </c>
    </row>
    <row r="10628" spans="1:15">
      <c r="A10628" t="s">
        <v>22131</v>
      </c>
      <c r="C10628" s="191" t="s">
        <v>12881</v>
      </c>
      <c r="E10628" t="s">
        <v>12882</v>
      </c>
      <c r="F10628" t="s">
        <v>12864</v>
      </c>
      <c r="G10628" t="s">
        <v>375</v>
      </c>
      <c r="H10628">
        <v>4350</v>
      </c>
      <c r="J10628" t="s">
        <v>22634</v>
      </c>
      <c r="K10628" s="132" t="str">
        <f>IFERROR(IFERROR(INDEX(Кат!$O:$O,MATCH($C10628,Кат!$I:$I,0)),INDEX(Торг!$L:$L,MATCH($C10628,Торг!$I:$I,0))),"")</f>
        <v/>
      </c>
      <c r="L10628" s="132" t="str">
        <f>IFERROR(IFERROR(INDEX(Кат!$A:$A,MATCH($C10628,Кат!$I:$I,0)),INDEX(Торг!$A:$A,MATCH($C10628,Торг!$I:$I,0))),"")</f>
        <v/>
      </c>
      <c r="M10628" s="132" t="str">
        <f>IFERROR(IFERROR(INDEX(Кат!$B:$B,MATCH($C10628,Кат!$I:$I,0)),INDEX(Торг!$B:$B,MATCH($C10628,Торг!$I:$I,0))),"")</f>
        <v/>
      </c>
      <c r="N10628" s="132" t="str">
        <f t="shared" si="165"/>
        <v>ТДМК 21083-1004018-32A</v>
      </c>
      <c r="O10628" s="132" t="str">
        <f>IFERROR(IFERROR(INDEX(Кат!$B:$B,MATCH($N10628,Кат!$I:$I,0)),INDEX(Торг!$B:$B,MATCH($N10628,Торг!$I:$I,0))),"")</f>
        <v/>
      </c>
    </row>
    <row r="10629" spans="1:15">
      <c r="A10629" t="s">
        <v>22132</v>
      </c>
      <c r="C10629" s="191" t="s">
        <v>12883</v>
      </c>
      <c r="E10629" t="s">
        <v>12884</v>
      </c>
      <c r="F10629" t="s">
        <v>12864</v>
      </c>
      <c r="G10629" t="s">
        <v>375</v>
      </c>
      <c r="H10629">
        <v>4350</v>
      </c>
      <c r="J10629" t="s">
        <v>22634</v>
      </c>
      <c r="K10629" s="132" t="str">
        <f>IFERROR(IFERROR(INDEX(Кат!$O:$O,MATCH($C10629,Кат!$I:$I,0)),INDEX(Торг!$L:$L,MATCH($C10629,Торг!$I:$I,0))),"")</f>
        <v/>
      </c>
      <c r="L10629" s="132" t="str">
        <f>IFERROR(IFERROR(INDEX(Кат!$A:$A,MATCH($C10629,Кат!$I:$I,0)),INDEX(Торг!$A:$A,MATCH($C10629,Торг!$I:$I,0))),"")</f>
        <v/>
      </c>
      <c r="M10629" s="132" t="str">
        <f>IFERROR(IFERROR(INDEX(Кат!$B:$B,MATCH($C10629,Кат!$I:$I,0)),INDEX(Торг!$B:$B,MATCH($C10629,Торг!$I:$I,0))),"")</f>
        <v/>
      </c>
      <c r="N10629" s="132" t="str">
        <f t="shared" si="165"/>
        <v>ТДМК 21083-1004018-32B</v>
      </c>
      <c r="O10629" s="132" t="str">
        <f>IFERROR(IFERROR(INDEX(Кат!$B:$B,MATCH($N10629,Кат!$I:$I,0)),INDEX(Торг!$B:$B,MATCH($N10629,Торг!$I:$I,0))),"")</f>
        <v/>
      </c>
    </row>
    <row r="10630" spans="1:15">
      <c r="A10630" t="s">
        <v>22133</v>
      </c>
      <c r="C10630" s="191" t="s">
        <v>12885</v>
      </c>
      <c r="E10630" t="s">
        <v>12886</v>
      </c>
      <c r="F10630" t="s">
        <v>12864</v>
      </c>
      <c r="G10630" t="s">
        <v>375</v>
      </c>
      <c r="H10630">
        <v>4350</v>
      </c>
      <c r="J10630" t="s">
        <v>22634</v>
      </c>
      <c r="K10630" s="132" t="str">
        <f>IFERROR(IFERROR(INDEX(Кат!$O:$O,MATCH($C10630,Кат!$I:$I,0)),INDEX(Торг!$L:$L,MATCH($C10630,Торг!$I:$I,0))),"")</f>
        <v/>
      </c>
      <c r="L10630" s="132" t="str">
        <f>IFERROR(IFERROR(INDEX(Кат!$A:$A,MATCH($C10630,Кат!$I:$I,0)),INDEX(Торг!$A:$A,MATCH($C10630,Торг!$I:$I,0))),"")</f>
        <v/>
      </c>
      <c r="M10630" s="132" t="str">
        <f>IFERROR(IFERROR(INDEX(Кат!$B:$B,MATCH($C10630,Кат!$I:$I,0)),INDEX(Торг!$B:$B,MATCH($C10630,Торг!$I:$I,0))),"")</f>
        <v/>
      </c>
      <c r="N10630" s="132" t="str">
        <f t="shared" si="165"/>
        <v>ТДМК 21083-1004018-32C</v>
      </c>
      <c r="O10630" s="132" t="str">
        <f>IFERROR(IFERROR(INDEX(Кат!$B:$B,MATCH($N10630,Кат!$I:$I,0)),INDEX(Торг!$B:$B,MATCH($N10630,Торг!$I:$I,0))),"")</f>
        <v/>
      </c>
    </row>
    <row r="10631" spans="1:15">
      <c r="A10631" t="s">
        <v>22134</v>
      </c>
      <c r="C10631" s="191" t="s">
        <v>12887</v>
      </c>
      <c r="E10631" t="s">
        <v>12888</v>
      </c>
      <c r="F10631" t="s">
        <v>12864</v>
      </c>
      <c r="G10631" t="s">
        <v>375</v>
      </c>
      <c r="H10631">
        <v>4350</v>
      </c>
      <c r="J10631" t="s">
        <v>22634</v>
      </c>
      <c r="K10631" s="132" t="str">
        <f>IFERROR(IFERROR(INDEX(Кат!$O:$O,MATCH($C10631,Кат!$I:$I,0)),INDEX(Торг!$L:$L,MATCH($C10631,Торг!$I:$I,0))),"")</f>
        <v/>
      </c>
      <c r="L10631" s="132" t="str">
        <f>IFERROR(IFERROR(INDEX(Кат!$A:$A,MATCH($C10631,Кат!$I:$I,0)),INDEX(Торг!$A:$A,MATCH($C10631,Торг!$I:$I,0))),"")</f>
        <v/>
      </c>
      <c r="M10631" s="132" t="str">
        <f>IFERROR(IFERROR(INDEX(Кат!$B:$B,MATCH($C10631,Кат!$I:$I,0)),INDEX(Торг!$B:$B,MATCH($C10631,Торг!$I:$I,0))),"")</f>
        <v/>
      </c>
      <c r="N10631" s="132" t="str">
        <f t="shared" si="165"/>
        <v>ТДМК 21083-1004018-32D</v>
      </c>
      <c r="O10631" s="132" t="str">
        <f>IFERROR(IFERROR(INDEX(Кат!$B:$B,MATCH($N10631,Кат!$I:$I,0)),INDEX(Торг!$B:$B,MATCH($N10631,Торг!$I:$I,0))),"")</f>
        <v/>
      </c>
    </row>
    <row r="10632" spans="1:15">
      <c r="A10632" t="s">
        <v>22135</v>
      </c>
      <c r="C10632" s="191" t="s">
        <v>12889</v>
      </c>
      <c r="E10632" t="s">
        <v>12890</v>
      </c>
      <c r="F10632" t="s">
        <v>12864</v>
      </c>
      <c r="G10632" t="s">
        <v>375</v>
      </c>
      <c r="H10632">
        <v>4350</v>
      </c>
      <c r="J10632" t="s">
        <v>22634</v>
      </c>
      <c r="K10632" s="132" t="str">
        <f>IFERROR(IFERROR(INDEX(Кат!$O:$O,MATCH($C10632,Кат!$I:$I,0)),INDEX(Торг!$L:$L,MATCH($C10632,Торг!$I:$I,0))),"")</f>
        <v/>
      </c>
      <c r="L10632" s="132" t="str">
        <f>IFERROR(IFERROR(INDEX(Кат!$A:$A,MATCH($C10632,Кат!$I:$I,0)),INDEX(Торг!$A:$A,MATCH($C10632,Торг!$I:$I,0))),"")</f>
        <v/>
      </c>
      <c r="M10632" s="132" t="str">
        <f>IFERROR(IFERROR(INDEX(Кат!$B:$B,MATCH($C10632,Кат!$I:$I,0)),INDEX(Торг!$B:$B,MATCH($C10632,Торг!$I:$I,0))),"")</f>
        <v/>
      </c>
      <c r="N10632" s="132" t="str">
        <f t="shared" ref="N10632:N10695" si="166">_xlfn.CONCAT(F10632," ",C10632)</f>
        <v>ТДМК 21083-1004018-32E</v>
      </c>
      <c r="O10632" s="132" t="str">
        <f>IFERROR(IFERROR(INDEX(Кат!$B:$B,MATCH($N10632,Кат!$I:$I,0)),INDEX(Торг!$B:$B,MATCH($N10632,Торг!$I:$I,0))),"")</f>
        <v/>
      </c>
    </row>
    <row r="10633" spans="1:15">
      <c r="A10633" t="s">
        <v>22136</v>
      </c>
      <c r="C10633" s="191" t="s">
        <v>12891</v>
      </c>
      <c r="E10633" t="s">
        <v>12892</v>
      </c>
      <c r="F10633" t="s">
        <v>12864</v>
      </c>
      <c r="G10633" t="s">
        <v>375</v>
      </c>
      <c r="H10633">
        <v>4350</v>
      </c>
      <c r="J10633" t="s">
        <v>22634</v>
      </c>
      <c r="K10633" s="132" t="str">
        <f>IFERROR(IFERROR(INDEX(Кат!$O:$O,MATCH($C10633,Кат!$I:$I,0)),INDEX(Торг!$L:$L,MATCH($C10633,Торг!$I:$I,0))),"")</f>
        <v/>
      </c>
      <c r="L10633" s="132" t="str">
        <f>IFERROR(IFERROR(INDEX(Кат!$A:$A,MATCH($C10633,Кат!$I:$I,0)),INDEX(Торг!$A:$A,MATCH($C10633,Торг!$I:$I,0))),"")</f>
        <v/>
      </c>
      <c r="M10633" s="132" t="str">
        <f>IFERROR(IFERROR(INDEX(Кат!$B:$B,MATCH($C10633,Кат!$I:$I,0)),INDEX(Торг!$B:$B,MATCH($C10633,Торг!$I:$I,0))),"")</f>
        <v/>
      </c>
      <c r="N10633" s="132" t="str">
        <f t="shared" si="166"/>
        <v>ТДМК 21124-1004018A</v>
      </c>
      <c r="O10633" s="132" t="str">
        <f>IFERROR(IFERROR(INDEX(Кат!$B:$B,MATCH($N10633,Кат!$I:$I,0)),INDEX(Торг!$B:$B,MATCH($N10633,Торг!$I:$I,0))),"")</f>
        <v/>
      </c>
    </row>
    <row r="10634" spans="1:15">
      <c r="A10634" t="s">
        <v>22137</v>
      </c>
      <c r="C10634" s="191" t="s">
        <v>12893</v>
      </c>
      <c r="E10634" t="s">
        <v>12894</v>
      </c>
      <c r="F10634" t="s">
        <v>12864</v>
      </c>
      <c r="G10634" t="s">
        <v>375</v>
      </c>
      <c r="H10634">
        <v>4350</v>
      </c>
      <c r="J10634" t="s">
        <v>22634</v>
      </c>
      <c r="K10634" s="132" t="str">
        <f>IFERROR(IFERROR(INDEX(Кат!$O:$O,MATCH($C10634,Кат!$I:$I,0)),INDEX(Торг!$L:$L,MATCH($C10634,Торг!$I:$I,0))),"")</f>
        <v/>
      </c>
      <c r="L10634" s="132" t="str">
        <f>IFERROR(IFERROR(INDEX(Кат!$A:$A,MATCH($C10634,Кат!$I:$I,0)),INDEX(Торг!$A:$A,MATCH($C10634,Торг!$I:$I,0))),"")</f>
        <v/>
      </c>
      <c r="M10634" s="132" t="str">
        <f>IFERROR(IFERROR(INDEX(Кат!$B:$B,MATCH($C10634,Кат!$I:$I,0)),INDEX(Торг!$B:$B,MATCH($C10634,Торг!$I:$I,0))),"")</f>
        <v/>
      </c>
      <c r="N10634" s="132" t="str">
        <f t="shared" si="166"/>
        <v>ТДМК 21124-1004018B</v>
      </c>
      <c r="O10634" s="132" t="str">
        <f>IFERROR(IFERROR(INDEX(Кат!$B:$B,MATCH($N10634,Кат!$I:$I,0)),INDEX(Торг!$B:$B,MATCH($N10634,Торг!$I:$I,0))),"")</f>
        <v/>
      </c>
    </row>
    <row r="10635" spans="1:15">
      <c r="A10635" t="s">
        <v>22138</v>
      </c>
      <c r="C10635" s="191" t="s">
        <v>12895</v>
      </c>
      <c r="E10635" t="s">
        <v>12896</v>
      </c>
      <c r="F10635" t="s">
        <v>12864</v>
      </c>
      <c r="G10635" t="s">
        <v>375</v>
      </c>
      <c r="H10635">
        <v>4350</v>
      </c>
      <c r="J10635" t="s">
        <v>22634</v>
      </c>
      <c r="K10635" s="132" t="str">
        <f>IFERROR(IFERROR(INDEX(Кат!$O:$O,MATCH($C10635,Кат!$I:$I,0)),INDEX(Торг!$L:$L,MATCH($C10635,Торг!$I:$I,0))),"")</f>
        <v/>
      </c>
      <c r="L10635" s="132" t="str">
        <f>IFERROR(IFERROR(INDEX(Кат!$A:$A,MATCH($C10635,Кат!$I:$I,0)),INDEX(Торг!$A:$A,MATCH($C10635,Торг!$I:$I,0))),"")</f>
        <v/>
      </c>
      <c r="M10635" s="132" t="str">
        <f>IFERROR(IFERROR(INDEX(Кат!$B:$B,MATCH($C10635,Кат!$I:$I,0)),INDEX(Торг!$B:$B,MATCH($C10635,Торг!$I:$I,0))),"")</f>
        <v/>
      </c>
      <c r="N10635" s="132" t="str">
        <f t="shared" si="166"/>
        <v>ТДМК 21124-1004018C</v>
      </c>
      <c r="O10635" s="132" t="str">
        <f>IFERROR(IFERROR(INDEX(Кат!$B:$B,MATCH($N10635,Кат!$I:$I,0)),INDEX(Торг!$B:$B,MATCH($N10635,Торг!$I:$I,0))),"")</f>
        <v/>
      </c>
    </row>
    <row r="10636" spans="1:15">
      <c r="A10636" t="s">
        <v>22139</v>
      </c>
      <c r="C10636" s="191" t="s">
        <v>12897</v>
      </c>
      <c r="E10636" t="s">
        <v>12898</v>
      </c>
      <c r="F10636" t="s">
        <v>12864</v>
      </c>
      <c r="G10636" t="s">
        <v>375</v>
      </c>
      <c r="H10636">
        <v>4350</v>
      </c>
      <c r="J10636" t="s">
        <v>22634</v>
      </c>
      <c r="K10636" s="132" t="str">
        <f>IFERROR(IFERROR(INDEX(Кат!$O:$O,MATCH($C10636,Кат!$I:$I,0)),INDEX(Торг!$L:$L,MATCH($C10636,Торг!$I:$I,0))),"")</f>
        <v/>
      </c>
      <c r="L10636" s="132" t="str">
        <f>IFERROR(IFERROR(INDEX(Кат!$A:$A,MATCH($C10636,Кат!$I:$I,0)),INDEX(Торг!$A:$A,MATCH($C10636,Торг!$I:$I,0))),"")</f>
        <v/>
      </c>
      <c r="M10636" s="132" t="str">
        <f>IFERROR(IFERROR(INDEX(Кат!$B:$B,MATCH($C10636,Кат!$I:$I,0)),INDEX(Торг!$B:$B,MATCH($C10636,Торг!$I:$I,0))),"")</f>
        <v/>
      </c>
      <c r="N10636" s="132" t="str">
        <f t="shared" si="166"/>
        <v>ТДМК 21124-1004018D</v>
      </c>
      <c r="O10636" s="132" t="str">
        <f>IFERROR(IFERROR(INDEX(Кат!$B:$B,MATCH($N10636,Кат!$I:$I,0)),INDEX(Торг!$B:$B,MATCH($N10636,Торг!$I:$I,0))),"")</f>
        <v/>
      </c>
    </row>
    <row r="10637" spans="1:15">
      <c r="A10637" t="s">
        <v>22140</v>
      </c>
      <c r="C10637" s="191" t="s">
        <v>12899</v>
      </c>
      <c r="E10637" t="s">
        <v>12900</v>
      </c>
      <c r="F10637" t="s">
        <v>12864</v>
      </c>
      <c r="G10637" t="s">
        <v>375</v>
      </c>
      <c r="H10637">
        <v>4350</v>
      </c>
      <c r="J10637" t="s">
        <v>22634</v>
      </c>
      <c r="K10637" s="132" t="str">
        <f>IFERROR(IFERROR(INDEX(Кат!$O:$O,MATCH($C10637,Кат!$I:$I,0)),INDEX(Торг!$L:$L,MATCH($C10637,Торг!$I:$I,0))),"")</f>
        <v/>
      </c>
      <c r="L10637" s="132" t="str">
        <f>IFERROR(IFERROR(INDEX(Кат!$A:$A,MATCH($C10637,Кат!$I:$I,0)),INDEX(Торг!$A:$A,MATCH($C10637,Торг!$I:$I,0))),"")</f>
        <v/>
      </c>
      <c r="M10637" s="132" t="str">
        <f>IFERROR(IFERROR(INDEX(Кат!$B:$B,MATCH($C10637,Кат!$I:$I,0)),INDEX(Торг!$B:$B,MATCH($C10637,Торг!$I:$I,0))),"")</f>
        <v/>
      </c>
      <c r="N10637" s="132" t="str">
        <f t="shared" si="166"/>
        <v>ТДМК 21124-1004018E</v>
      </c>
      <c r="O10637" s="132" t="str">
        <f>IFERROR(IFERROR(INDEX(Кат!$B:$B,MATCH($N10637,Кат!$I:$I,0)),INDEX(Торг!$B:$B,MATCH($N10637,Торг!$I:$I,0))),"")</f>
        <v/>
      </c>
    </row>
    <row r="10638" spans="1:15">
      <c r="A10638" t="s">
        <v>22141</v>
      </c>
      <c r="C10638" s="191" t="s">
        <v>12901</v>
      </c>
      <c r="E10638" t="s">
        <v>12902</v>
      </c>
      <c r="F10638" t="s">
        <v>12864</v>
      </c>
      <c r="G10638" t="s">
        <v>375</v>
      </c>
      <c r="H10638">
        <v>4350</v>
      </c>
      <c r="J10638" t="s">
        <v>22634</v>
      </c>
      <c r="K10638" s="132" t="str">
        <f>IFERROR(IFERROR(INDEX(Кат!$O:$O,MATCH($C10638,Кат!$I:$I,0)),INDEX(Торг!$L:$L,MATCH($C10638,Торг!$I:$I,0))),"")</f>
        <v/>
      </c>
      <c r="L10638" s="132" t="str">
        <f>IFERROR(IFERROR(INDEX(Кат!$A:$A,MATCH($C10638,Кат!$I:$I,0)),INDEX(Торг!$A:$A,MATCH($C10638,Торг!$I:$I,0))),"")</f>
        <v/>
      </c>
      <c r="M10638" s="132" t="str">
        <f>IFERROR(IFERROR(INDEX(Кат!$B:$B,MATCH($C10638,Кат!$I:$I,0)),INDEX(Торг!$B:$B,MATCH($C10638,Торг!$I:$I,0))),"")</f>
        <v/>
      </c>
      <c r="N10638" s="132" t="str">
        <f t="shared" si="166"/>
        <v>ТДМК 21124-1004018-31A</v>
      </c>
      <c r="O10638" s="132" t="str">
        <f>IFERROR(IFERROR(INDEX(Кат!$B:$B,MATCH($N10638,Кат!$I:$I,0)),INDEX(Торг!$B:$B,MATCH($N10638,Торг!$I:$I,0))),"")</f>
        <v/>
      </c>
    </row>
    <row r="10639" spans="1:15">
      <c r="A10639" t="s">
        <v>22142</v>
      </c>
      <c r="C10639" s="191" t="s">
        <v>12903</v>
      </c>
      <c r="E10639" t="s">
        <v>12904</v>
      </c>
      <c r="F10639" t="s">
        <v>12864</v>
      </c>
      <c r="G10639" t="s">
        <v>375</v>
      </c>
      <c r="H10639">
        <v>4350</v>
      </c>
      <c r="J10639" t="s">
        <v>22634</v>
      </c>
      <c r="K10639" s="132" t="str">
        <f>IFERROR(IFERROR(INDEX(Кат!$O:$O,MATCH($C10639,Кат!$I:$I,0)),INDEX(Торг!$L:$L,MATCH($C10639,Торг!$I:$I,0))),"")</f>
        <v/>
      </c>
      <c r="L10639" s="132" t="str">
        <f>IFERROR(IFERROR(INDEX(Кат!$A:$A,MATCH($C10639,Кат!$I:$I,0)),INDEX(Торг!$A:$A,MATCH($C10639,Торг!$I:$I,0))),"")</f>
        <v/>
      </c>
      <c r="M10639" s="132" t="str">
        <f>IFERROR(IFERROR(INDEX(Кат!$B:$B,MATCH($C10639,Кат!$I:$I,0)),INDEX(Торг!$B:$B,MATCH($C10639,Торг!$I:$I,0))),"")</f>
        <v/>
      </c>
      <c r="N10639" s="132" t="str">
        <f t="shared" si="166"/>
        <v>ТДМК 21124-1004018-31B</v>
      </c>
      <c r="O10639" s="132" t="str">
        <f>IFERROR(IFERROR(INDEX(Кат!$B:$B,MATCH($N10639,Кат!$I:$I,0)),INDEX(Торг!$B:$B,MATCH($N10639,Торг!$I:$I,0))),"")</f>
        <v/>
      </c>
    </row>
    <row r="10640" spans="1:15">
      <c r="A10640" t="s">
        <v>22143</v>
      </c>
      <c r="C10640" s="191" t="s">
        <v>12905</v>
      </c>
      <c r="E10640" t="s">
        <v>12906</v>
      </c>
      <c r="F10640" t="s">
        <v>12864</v>
      </c>
      <c r="G10640" t="s">
        <v>375</v>
      </c>
      <c r="H10640">
        <v>4350</v>
      </c>
      <c r="J10640" t="s">
        <v>22634</v>
      </c>
      <c r="K10640" s="132" t="str">
        <f>IFERROR(IFERROR(INDEX(Кат!$O:$O,MATCH($C10640,Кат!$I:$I,0)),INDEX(Торг!$L:$L,MATCH($C10640,Торг!$I:$I,0))),"")</f>
        <v/>
      </c>
      <c r="L10640" s="132" t="str">
        <f>IFERROR(IFERROR(INDEX(Кат!$A:$A,MATCH($C10640,Кат!$I:$I,0)),INDEX(Торг!$A:$A,MATCH($C10640,Торг!$I:$I,0))),"")</f>
        <v/>
      </c>
      <c r="M10640" s="132" t="str">
        <f>IFERROR(IFERROR(INDEX(Кат!$B:$B,MATCH($C10640,Кат!$I:$I,0)),INDEX(Торг!$B:$B,MATCH($C10640,Торг!$I:$I,0))),"")</f>
        <v/>
      </c>
      <c r="N10640" s="132" t="str">
        <f t="shared" si="166"/>
        <v>ТДМК 21124-1004018-31C</v>
      </c>
      <c r="O10640" s="132" t="str">
        <f>IFERROR(IFERROR(INDEX(Кат!$B:$B,MATCH($N10640,Кат!$I:$I,0)),INDEX(Торг!$B:$B,MATCH($N10640,Торг!$I:$I,0))),"")</f>
        <v/>
      </c>
    </row>
    <row r="10641" spans="1:15">
      <c r="A10641" t="s">
        <v>22144</v>
      </c>
      <c r="C10641" s="191" t="s">
        <v>12907</v>
      </c>
      <c r="E10641" t="s">
        <v>12908</v>
      </c>
      <c r="F10641" t="s">
        <v>12864</v>
      </c>
      <c r="G10641" t="s">
        <v>375</v>
      </c>
      <c r="H10641">
        <v>4350</v>
      </c>
      <c r="J10641" t="s">
        <v>22634</v>
      </c>
      <c r="K10641" s="132" t="str">
        <f>IFERROR(IFERROR(INDEX(Кат!$O:$O,MATCH($C10641,Кат!$I:$I,0)),INDEX(Торг!$L:$L,MATCH($C10641,Торг!$I:$I,0))),"")</f>
        <v/>
      </c>
      <c r="L10641" s="132" t="str">
        <f>IFERROR(IFERROR(INDEX(Кат!$A:$A,MATCH($C10641,Кат!$I:$I,0)),INDEX(Торг!$A:$A,MATCH($C10641,Торг!$I:$I,0))),"")</f>
        <v/>
      </c>
      <c r="M10641" s="132" t="str">
        <f>IFERROR(IFERROR(INDEX(Кат!$B:$B,MATCH($C10641,Кат!$I:$I,0)),INDEX(Торг!$B:$B,MATCH($C10641,Торг!$I:$I,0))),"")</f>
        <v/>
      </c>
      <c r="N10641" s="132" t="str">
        <f t="shared" si="166"/>
        <v>ТДМК 21124-1004018-31D</v>
      </c>
      <c r="O10641" s="132" t="str">
        <f>IFERROR(IFERROR(INDEX(Кат!$B:$B,MATCH($N10641,Кат!$I:$I,0)),INDEX(Торг!$B:$B,MATCH($N10641,Торг!$I:$I,0))),"")</f>
        <v/>
      </c>
    </row>
    <row r="10642" spans="1:15">
      <c r="A10642" t="s">
        <v>22145</v>
      </c>
      <c r="C10642" s="191" t="s">
        <v>12909</v>
      </c>
      <c r="E10642" t="s">
        <v>12910</v>
      </c>
      <c r="F10642" t="s">
        <v>12864</v>
      </c>
      <c r="G10642" t="s">
        <v>375</v>
      </c>
      <c r="H10642">
        <v>4350</v>
      </c>
      <c r="J10642" t="s">
        <v>22634</v>
      </c>
      <c r="K10642" s="132" t="str">
        <f>IFERROR(IFERROR(INDEX(Кат!$O:$O,MATCH($C10642,Кат!$I:$I,0)),INDEX(Торг!$L:$L,MATCH($C10642,Торг!$I:$I,0))),"")</f>
        <v/>
      </c>
      <c r="L10642" s="132" t="str">
        <f>IFERROR(IFERROR(INDEX(Кат!$A:$A,MATCH($C10642,Кат!$I:$I,0)),INDEX(Торг!$A:$A,MATCH($C10642,Торг!$I:$I,0))),"")</f>
        <v/>
      </c>
      <c r="M10642" s="132" t="str">
        <f>IFERROR(IFERROR(INDEX(Кат!$B:$B,MATCH($C10642,Кат!$I:$I,0)),INDEX(Торг!$B:$B,MATCH($C10642,Торг!$I:$I,0))),"")</f>
        <v/>
      </c>
      <c r="N10642" s="132" t="str">
        <f t="shared" si="166"/>
        <v>ТДМК 21124-1004018-31E</v>
      </c>
      <c r="O10642" s="132" t="str">
        <f>IFERROR(IFERROR(INDEX(Кат!$B:$B,MATCH($N10642,Кат!$I:$I,0)),INDEX(Торг!$B:$B,MATCH($N10642,Торг!$I:$I,0))),"")</f>
        <v/>
      </c>
    </row>
    <row r="10643" spans="1:15">
      <c r="A10643" t="s">
        <v>22146</v>
      </c>
      <c r="C10643" s="191" t="s">
        <v>12911</v>
      </c>
      <c r="E10643" t="s">
        <v>12912</v>
      </c>
      <c r="F10643" t="s">
        <v>12864</v>
      </c>
      <c r="G10643" t="s">
        <v>375</v>
      </c>
      <c r="H10643">
        <v>4350</v>
      </c>
      <c r="J10643" t="s">
        <v>22634</v>
      </c>
      <c r="K10643" s="132" t="str">
        <f>IFERROR(IFERROR(INDEX(Кат!$O:$O,MATCH($C10643,Кат!$I:$I,0)),INDEX(Торг!$L:$L,MATCH($C10643,Торг!$I:$I,0))),"")</f>
        <v/>
      </c>
      <c r="L10643" s="132" t="str">
        <f>IFERROR(IFERROR(INDEX(Кат!$A:$A,MATCH($C10643,Кат!$I:$I,0)),INDEX(Торг!$A:$A,MATCH($C10643,Торг!$I:$I,0))),"")</f>
        <v/>
      </c>
      <c r="M10643" s="132" t="str">
        <f>IFERROR(IFERROR(INDEX(Кат!$B:$B,MATCH($C10643,Кат!$I:$I,0)),INDEX(Торг!$B:$B,MATCH($C10643,Торг!$I:$I,0))),"")</f>
        <v/>
      </c>
      <c r="N10643" s="132" t="str">
        <f t="shared" si="166"/>
        <v>ТДМК 21124-1004018-32A</v>
      </c>
      <c r="O10643" s="132" t="str">
        <f>IFERROR(IFERROR(INDEX(Кат!$B:$B,MATCH($N10643,Кат!$I:$I,0)),INDEX(Торг!$B:$B,MATCH($N10643,Торг!$I:$I,0))),"")</f>
        <v/>
      </c>
    </row>
    <row r="10644" spans="1:15">
      <c r="A10644" t="s">
        <v>22147</v>
      </c>
      <c r="C10644" s="191" t="s">
        <v>12913</v>
      </c>
      <c r="E10644" t="s">
        <v>12914</v>
      </c>
      <c r="F10644" t="s">
        <v>12864</v>
      </c>
      <c r="G10644" t="s">
        <v>375</v>
      </c>
      <c r="H10644">
        <v>4350</v>
      </c>
      <c r="J10644" t="s">
        <v>22634</v>
      </c>
      <c r="K10644" s="132" t="str">
        <f>IFERROR(IFERROR(INDEX(Кат!$O:$O,MATCH($C10644,Кат!$I:$I,0)),INDEX(Торг!$L:$L,MATCH($C10644,Торг!$I:$I,0))),"")</f>
        <v/>
      </c>
      <c r="L10644" s="132" t="str">
        <f>IFERROR(IFERROR(INDEX(Кат!$A:$A,MATCH($C10644,Кат!$I:$I,0)),INDEX(Торг!$A:$A,MATCH($C10644,Торг!$I:$I,0))),"")</f>
        <v/>
      </c>
      <c r="M10644" s="132" t="str">
        <f>IFERROR(IFERROR(INDEX(Кат!$B:$B,MATCH($C10644,Кат!$I:$I,0)),INDEX(Торг!$B:$B,MATCH($C10644,Торг!$I:$I,0))),"")</f>
        <v/>
      </c>
      <c r="N10644" s="132" t="str">
        <f t="shared" si="166"/>
        <v>ТДМК 21124-1004018-32B</v>
      </c>
      <c r="O10644" s="132" t="str">
        <f>IFERROR(IFERROR(INDEX(Кат!$B:$B,MATCH($N10644,Кат!$I:$I,0)),INDEX(Торг!$B:$B,MATCH($N10644,Торг!$I:$I,0))),"")</f>
        <v/>
      </c>
    </row>
    <row r="10645" spans="1:15">
      <c r="A10645" t="s">
        <v>22148</v>
      </c>
      <c r="C10645" s="191" t="s">
        <v>12915</v>
      </c>
      <c r="E10645" t="s">
        <v>12916</v>
      </c>
      <c r="F10645" t="s">
        <v>12864</v>
      </c>
      <c r="G10645" t="s">
        <v>375</v>
      </c>
      <c r="H10645">
        <v>4350</v>
      </c>
      <c r="J10645" t="s">
        <v>22634</v>
      </c>
      <c r="K10645" s="132" t="str">
        <f>IFERROR(IFERROR(INDEX(Кат!$O:$O,MATCH($C10645,Кат!$I:$I,0)),INDEX(Торг!$L:$L,MATCH($C10645,Торг!$I:$I,0))),"")</f>
        <v/>
      </c>
      <c r="L10645" s="132" t="str">
        <f>IFERROR(IFERROR(INDEX(Кат!$A:$A,MATCH($C10645,Кат!$I:$I,0)),INDEX(Торг!$A:$A,MATCH($C10645,Торг!$I:$I,0))),"")</f>
        <v/>
      </c>
      <c r="M10645" s="132" t="str">
        <f>IFERROR(IFERROR(INDEX(Кат!$B:$B,MATCH($C10645,Кат!$I:$I,0)),INDEX(Торг!$B:$B,MATCH($C10645,Торг!$I:$I,0))),"")</f>
        <v/>
      </c>
      <c r="N10645" s="132" t="str">
        <f t="shared" si="166"/>
        <v>ТДМК 21124-1004018-32C</v>
      </c>
      <c r="O10645" s="132" t="str">
        <f>IFERROR(IFERROR(INDEX(Кат!$B:$B,MATCH($N10645,Кат!$I:$I,0)),INDEX(Торг!$B:$B,MATCH($N10645,Торг!$I:$I,0))),"")</f>
        <v/>
      </c>
    </row>
    <row r="10646" spans="1:15">
      <c r="A10646" t="s">
        <v>22149</v>
      </c>
      <c r="C10646" s="191" t="s">
        <v>12917</v>
      </c>
      <c r="E10646" t="s">
        <v>12918</v>
      </c>
      <c r="F10646" t="s">
        <v>12864</v>
      </c>
      <c r="G10646" t="s">
        <v>375</v>
      </c>
      <c r="H10646">
        <v>4350</v>
      </c>
      <c r="J10646" t="s">
        <v>22634</v>
      </c>
      <c r="K10646" s="132" t="str">
        <f>IFERROR(IFERROR(INDEX(Кат!$O:$O,MATCH($C10646,Кат!$I:$I,0)),INDEX(Торг!$L:$L,MATCH($C10646,Торг!$I:$I,0))),"")</f>
        <v/>
      </c>
      <c r="L10646" s="132" t="str">
        <f>IFERROR(IFERROR(INDEX(Кат!$A:$A,MATCH($C10646,Кат!$I:$I,0)),INDEX(Торг!$A:$A,MATCH($C10646,Торг!$I:$I,0))),"")</f>
        <v/>
      </c>
      <c r="M10646" s="132" t="str">
        <f>IFERROR(IFERROR(INDEX(Кат!$B:$B,MATCH($C10646,Кат!$I:$I,0)),INDEX(Торг!$B:$B,MATCH($C10646,Торг!$I:$I,0))),"")</f>
        <v/>
      </c>
      <c r="N10646" s="132" t="str">
        <f t="shared" si="166"/>
        <v>ТДМК 21124-1004018-32D</v>
      </c>
      <c r="O10646" s="132" t="str">
        <f>IFERROR(IFERROR(INDEX(Кат!$B:$B,MATCH($N10646,Кат!$I:$I,0)),INDEX(Торг!$B:$B,MATCH($N10646,Торг!$I:$I,0))),"")</f>
        <v/>
      </c>
    </row>
    <row r="10647" spans="1:15">
      <c r="A10647" t="s">
        <v>22150</v>
      </c>
      <c r="C10647" s="191" t="s">
        <v>12919</v>
      </c>
      <c r="E10647" t="s">
        <v>12920</v>
      </c>
      <c r="F10647" t="s">
        <v>12864</v>
      </c>
      <c r="G10647" t="s">
        <v>375</v>
      </c>
      <c r="H10647">
        <v>4350</v>
      </c>
      <c r="J10647" t="s">
        <v>22634</v>
      </c>
      <c r="K10647" s="132" t="str">
        <f>IFERROR(IFERROR(INDEX(Кат!$O:$O,MATCH($C10647,Кат!$I:$I,0)),INDEX(Торг!$L:$L,MATCH($C10647,Торг!$I:$I,0))),"")</f>
        <v/>
      </c>
      <c r="L10647" s="132" t="str">
        <f>IFERROR(IFERROR(INDEX(Кат!$A:$A,MATCH($C10647,Кат!$I:$I,0)),INDEX(Торг!$A:$A,MATCH($C10647,Торг!$I:$I,0))),"")</f>
        <v/>
      </c>
      <c r="M10647" s="132" t="str">
        <f>IFERROR(IFERROR(INDEX(Кат!$B:$B,MATCH($C10647,Кат!$I:$I,0)),INDEX(Торг!$B:$B,MATCH($C10647,Торг!$I:$I,0))),"")</f>
        <v/>
      </c>
      <c r="N10647" s="132" t="str">
        <f t="shared" si="166"/>
        <v>ТДМК 21124-1004018-32E</v>
      </c>
      <c r="O10647" s="132" t="str">
        <f>IFERROR(IFERROR(INDEX(Кат!$B:$B,MATCH($N10647,Кат!$I:$I,0)),INDEX(Торг!$B:$B,MATCH($N10647,Торг!$I:$I,0))),"")</f>
        <v/>
      </c>
    </row>
    <row r="10648" spans="1:15">
      <c r="A10648" t="s">
        <v>22151</v>
      </c>
      <c r="C10648" s="191" t="s">
        <v>12921</v>
      </c>
      <c r="E10648" t="s">
        <v>12922</v>
      </c>
      <c r="F10648" t="s">
        <v>12864</v>
      </c>
      <c r="G10648" t="s">
        <v>375</v>
      </c>
      <c r="H10648">
        <v>4350</v>
      </c>
      <c r="J10648" t="s">
        <v>22634</v>
      </c>
      <c r="K10648" s="132" t="str">
        <f>IFERROR(IFERROR(INDEX(Кат!$O:$O,MATCH($C10648,Кат!$I:$I,0)),INDEX(Торг!$L:$L,MATCH($C10648,Торг!$I:$I,0))),"")</f>
        <v/>
      </c>
      <c r="L10648" s="132" t="str">
        <f>IFERROR(IFERROR(INDEX(Кат!$A:$A,MATCH($C10648,Кат!$I:$I,0)),INDEX(Торг!$A:$A,MATCH($C10648,Торг!$I:$I,0))),"")</f>
        <v/>
      </c>
      <c r="M10648" s="132" t="str">
        <f>IFERROR(IFERROR(INDEX(Кат!$B:$B,MATCH($C10648,Кат!$I:$I,0)),INDEX(Торг!$B:$B,MATCH($C10648,Торг!$I:$I,0))),"")</f>
        <v/>
      </c>
      <c r="N10648" s="132" t="str">
        <f t="shared" si="166"/>
        <v>ТДМК 21213-1004018A</v>
      </c>
      <c r="O10648" s="132" t="str">
        <f>IFERROR(IFERROR(INDEX(Кат!$B:$B,MATCH($N10648,Кат!$I:$I,0)),INDEX(Торг!$B:$B,MATCH($N10648,Торг!$I:$I,0))),"")</f>
        <v/>
      </c>
    </row>
    <row r="10649" spans="1:15">
      <c r="A10649" t="s">
        <v>22152</v>
      </c>
      <c r="C10649" s="191" t="s">
        <v>12923</v>
      </c>
      <c r="E10649" t="s">
        <v>12924</v>
      </c>
      <c r="F10649" t="s">
        <v>12864</v>
      </c>
      <c r="G10649" t="s">
        <v>375</v>
      </c>
      <c r="H10649">
        <v>4350</v>
      </c>
      <c r="J10649" t="s">
        <v>22634</v>
      </c>
      <c r="K10649" s="132" t="str">
        <f>IFERROR(IFERROR(INDEX(Кат!$O:$O,MATCH($C10649,Кат!$I:$I,0)),INDEX(Торг!$L:$L,MATCH($C10649,Торг!$I:$I,0))),"")</f>
        <v/>
      </c>
      <c r="L10649" s="132" t="str">
        <f>IFERROR(IFERROR(INDEX(Кат!$A:$A,MATCH($C10649,Кат!$I:$I,0)),INDEX(Торг!$A:$A,MATCH($C10649,Торг!$I:$I,0))),"")</f>
        <v/>
      </c>
      <c r="M10649" s="132" t="str">
        <f>IFERROR(IFERROR(INDEX(Кат!$B:$B,MATCH($C10649,Кат!$I:$I,0)),INDEX(Торг!$B:$B,MATCH($C10649,Торг!$I:$I,0))),"")</f>
        <v/>
      </c>
      <c r="N10649" s="132" t="str">
        <f t="shared" si="166"/>
        <v>ТДМК 21213-1004018D</v>
      </c>
      <c r="O10649" s="132" t="str">
        <f>IFERROR(IFERROR(INDEX(Кат!$B:$B,MATCH($N10649,Кат!$I:$I,0)),INDEX(Торг!$B:$B,MATCH($N10649,Торг!$I:$I,0))),"")</f>
        <v/>
      </c>
    </row>
    <row r="10650" spans="1:15">
      <c r="A10650" t="s">
        <v>22153</v>
      </c>
      <c r="C10650" s="191" t="s">
        <v>12925</v>
      </c>
      <c r="E10650" t="s">
        <v>12926</v>
      </c>
      <c r="F10650" t="s">
        <v>12864</v>
      </c>
      <c r="G10650" t="s">
        <v>375</v>
      </c>
      <c r="H10650">
        <v>4350</v>
      </c>
      <c r="J10650" t="s">
        <v>22634</v>
      </c>
      <c r="K10650" s="132" t="str">
        <f>IFERROR(IFERROR(INDEX(Кат!$O:$O,MATCH($C10650,Кат!$I:$I,0)),INDEX(Торг!$L:$L,MATCH($C10650,Торг!$I:$I,0))),"")</f>
        <v/>
      </c>
      <c r="L10650" s="132" t="str">
        <f>IFERROR(IFERROR(INDEX(Кат!$A:$A,MATCH($C10650,Кат!$I:$I,0)),INDEX(Торг!$A:$A,MATCH($C10650,Торг!$I:$I,0))),"")</f>
        <v/>
      </c>
      <c r="M10650" s="132" t="str">
        <f>IFERROR(IFERROR(INDEX(Кат!$B:$B,MATCH($C10650,Кат!$I:$I,0)),INDEX(Торг!$B:$B,MATCH($C10650,Торг!$I:$I,0))),"")</f>
        <v/>
      </c>
      <c r="N10650" s="132" t="str">
        <f t="shared" si="166"/>
        <v>ТДМК 21213-1004018-31A</v>
      </c>
      <c r="O10650" s="132" t="str">
        <f>IFERROR(IFERROR(INDEX(Кат!$B:$B,MATCH($N10650,Кат!$I:$I,0)),INDEX(Торг!$B:$B,MATCH($N10650,Торг!$I:$I,0))),"")</f>
        <v/>
      </c>
    </row>
    <row r="10651" spans="1:15">
      <c r="A10651" t="s">
        <v>24876</v>
      </c>
      <c r="C10651" s="191"/>
      <c r="E10651" t="s">
        <v>24877</v>
      </c>
      <c r="J10651" t="s">
        <v>22634</v>
      </c>
      <c r="K10651" s="132" t="str">
        <f>IFERROR(IFERROR(INDEX(Кат!$O:$O,MATCH($C10651,Кат!$I:$I,0)),INDEX(Торг!$L:$L,MATCH($C10651,Торг!$I:$I,0))),"")</f>
        <v/>
      </c>
      <c r="L10651" s="132" t="str">
        <f>IFERROR(IFERROR(INDEX(Кат!$A:$A,MATCH($C10651,Кат!$I:$I,0)),INDEX(Торг!$A:$A,MATCH($C10651,Торг!$I:$I,0))),"")</f>
        <v/>
      </c>
      <c r="M10651" s="132" t="str">
        <f>IFERROR(IFERROR(INDEX(Кат!$B:$B,MATCH($C10651,Кат!$I:$I,0)),INDEX(Торг!$B:$B,MATCH($C10651,Торг!$I:$I,0))),"")</f>
        <v/>
      </c>
      <c r="N10651" s="132" t="str">
        <f t="shared" si="166"/>
        <v xml:space="preserve"> </v>
      </c>
      <c r="O10651" s="132" t="str">
        <f>IFERROR(IFERROR(INDEX(Кат!$B:$B,MATCH($N10651,Кат!$I:$I,0)),INDEX(Торг!$B:$B,MATCH($N10651,Торг!$I:$I,0))),"")</f>
        <v/>
      </c>
    </row>
    <row r="10652" spans="1:15">
      <c r="A10652" t="s">
        <v>22154</v>
      </c>
      <c r="C10652" s="191">
        <v>718</v>
      </c>
      <c r="E10652" t="s">
        <v>12927</v>
      </c>
      <c r="F10652" t="s">
        <v>12928</v>
      </c>
      <c r="G10652" t="s">
        <v>399</v>
      </c>
      <c r="H10652">
        <v>2200</v>
      </c>
      <c r="J10652" t="s">
        <v>22634</v>
      </c>
      <c r="K10652" s="132" t="str">
        <f>IFERROR(IFERROR(INDEX(Кат!$O:$O,MATCH($C10652,Кат!$I:$I,0)),INDEX(Торг!$L:$L,MATCH($C10652,Торг!$I:$I,0))),"")</f>
        <v/>
      </c>
      <c r="L10652" s="132" t="str">
        <f>IFERROR(IFERROR(INDEX(Кат!$A:$A,MATCH($C10652,Кат!$I:$I,0)),INDEX(Торг!$A:$A,MATCH($C10652,Торг!$I:$I,0))),"")</f>
        <v/>
      </c>
      <c r="M10652" s="132" t="str">
        <f>IFERROR(IFERROR(INDEX(Кат!$B:$B,MATCH($C10652,Кат!$I:$I,0)),INDEX(Торг!$B:$B,MATCH($C10652,Торг!$I:$I,0))),"")</f>
        <v/>
      </c>
      <c r="N10652" s="132" t="str">
        <f t="shared" si="166"/>
        <v>ТЕХНО СФЕРА 718</v>
      </c>
      <c r="O10652" s="132" t="str">
        <f>IFERROR(IFERROR(INDEX(Кат!$B:$B,MATCH($N10652,Кат!$I:$I,0)),INDEX(Торг!$B:$B,MATCH($N10652,Торг!$I:$I,0))),"")</f>
        <v/>
      </c>
    </row>
    <row r="10653" spans="1:15">
      <c r="A10653" t="s">
        <v>22155</v>
      </c>
      <c r="C10653" s="191">
        <v>454</v>
      </c>
      <c r="E10653" t="s">
        <v>12929</v>
      </c>
      <c r="F10653" t="s">
        <v>12928</v>
      </c>
      <c r="G10653" t="s">
        <v>375</v>
      </c>
      <c r="H10653">
        <v>4500</v>
      </c>
      <c r="J10653" t="s">
        <v>22634</v>
      </c>
      <c r="K10653" s="132" t="str">
        <f>IFERROR(IFERROR(INDEX(Кат!$O:$O,MATCH($C10653,Кат!$I:$I,0)),INDEX(Торг!$L:$L,MATCH($C10653,Торг!$I:$I,0))),"")</f>
        <v/>
      </c>
      <c r="L10653" s="132" t="str">
        <f>IFERROR(IFERROR(INDEX(Кат!$A:$A,MATCH($C10653,Кат!$I:$I,0)),INDEX(Торг!$A:$A,MATCH($C10653,Торг!$I:$I,0))),"")</f>
        <v/>
      </c>
      <c r="M10653" s="132" t="str">
        <f>IFERROR(IFERROR(INDEX(Кат!$B:$B,MATCH($C10653,Кат!$I:$I,0)),INDEX(Торг!$B:$B,MATCH($C10653,Торг!$I:$I,0))),"")</f>
        <v/>
      </c>
      <c r="N10653" s="132" t="str">
        <f t="shared" si="166"/>
        <v>ТЕХНО СФЕРА 454</v>
      </c>
      <c r="O10653" s="132" t="str">
        <f>IFERROR(IFERROR(INDEX(Кат!$B:$B,MATCH($N10653,Кат!$I:$I,0)),INDEX(Торг!$B:$B,MATCH($N10653,Торг!$I:$I,0))),"")</f>
        <v/>
      </c>
    </row>
    <row r="10654" spans="1:15">
      <c r="A10654" t="s">
        <v>22156</v>
      </c>
      <c r="C10654" s="191">
        <v>491</v>
      </c>
      <c r="E10654" t="s">
        <v>12930</v>
      </c>
      <c r="F10654" t="s">
        <v>12928</v>
      </c>
      <c r="G10654" t="s">
        <v>399</v>
      </c>
      <c r="H10654">
        <v>2900</v>
      </c>
      <c r="J10654" t="s">
        <v>22634</v>
      </c>
      <c r="K10654" s="132" t="str">
        <f>IFERROR(IFERROR(INDEX(Кат!$O:$O,MATCH($C10654,Кат!$I:$I,0)),INDEX(Торг!$L:$L,MATCH($C10654,Торг!$I:$I,0))),"")</f>
        <v/>
      </c>
      <c r="L10654" s="132" t="str">
        <f>IFERROR(IFERROR(INDEX(Кат!$A:$A,MATCH($C10654,Кат!$I:$I,0)),INDEX(Торг!$A:$A,MATCH($C10654,Торг!$I:$I,0))),"")</f>
        <v/>
      </c>
      <c r="M10654" s="132" t="str">
        <f>IFERROR(IFERROR(INDEX(Кат!$B:$B,MATCH($C10654,Кат!$I:$I,0)),INDEX(Торг!$B:$B,MATCH($C10654,Торг!$I:$I,0))),"")</f>
        <v/>
      </c>
      <c r="N10654" s="132" t="str">
        <f t="shared" si="166"/>
        <v>ТЕХНО СФЕРА 491</v>
      </c>
      <c r="O10654" s="132" t="str">
        <f>IFERROR(IFERROR(INDEX(Кат!$B:$B,MATCH($N10654,Кат!$I:$I,0)),INDEX(Торг!$B:$B,MATCH($N10654,Торг!$I:$I,0))),"")</f>
        <v/>
      </c>
    </row>
    <row r="10655" spans="1:15">
      <c r="A10655" t="s">
        <v>22157</v>
      </c>
      <c r="C10655" s="191" t="s">
        <v>12931</v>
      </c>
      <c r="E10655" t="s">
        <v>12932</v>
      </c>
      <c r="F10655" t="s">
        <v>12928</v>
      </c>
      <c r="G10655" t="s">
        <v>399</v>
      </c>
      <c r="H10655">
        <v>5400</v>
      </c>
      <c r="J10655" t="s">
        <v>22634</v>
      </c>
      <c r="K10655" s="132" t="str">
        <f>IFERROR(IFERROR(INDEX(Кат!$O:$O,MATCH($C10655,Кат!$I:$I,0)),INDEX(Торг!$L:$L,MATCH($C10655,Торг!$I:$I,0))),"")</f>
        <v/>
      </c>
      <c r="L10655" s="132" t="str">
        <f>IFERROR(IFERROR(INDEX(Кат!$A:$A,MATCH($C10655,Кат!$I:$I,0)),INDEX(Торг!$A:$A,MATCH($C10655,Торг!$I:$I,0))),"")</f>
        <v/>
      </c>
      <c r="M10655" s="132" t="str">
        <f>IFERROR(IFERROR(INDEX(Кат!$B:$B,MATCH($C10655,Кат!$I:$I,0)),INDEX(Торг!$B:$B,MATCH($C10655,Торг!$I:$I,0))),"")</f>
        <v/>
      </c>
      <c r="N10655" s="132" t="str">
        <f t="shared" si="166"/>
        <v>ТЕХНО СФЕРА TS2121Z</v>
      </c>
      <c r="O10655" s="132" t="str">
        <f>IFERROR(IFERROR(INDEX(Кат!$B:$B,MATCH($N10655,Кат!$I:$I,0)),INDEX(Торг!$B:$B,MATCH($N10655,Торг!$I:$I,0))),"")</f>
        <v/>
      </c>
    </row>
    <row r="10656" spans="1:15">
      <c r="A10656" t="s">
        <v>22158</v>
      </c>
      <c r="C10656" s="191" t="s">
        <v>12933</v>
      </c>
      <c r="E10656" t="s">
        <v>12934</v>
      </c>
      <c r="F10656" t="s">
        <v>12928</v>
      </c>
      <c r="G10656" t="s">
        <v>399</v>
      </c>
      <c r="H10656">
        <v>3000</v>
      </c>
      <c r="J10656" t="s">
        <v>22634</v>
      </c>
      <c r="K10656" s="132" t="str">
        <f>IFERROR(IFERROR(INDEX(Кат!$O:$O,MATCH($C10656,Кат!$I:$I,0)),INDEX(Торг!$L:$L,MATCH($C10656,Торг!$I:$I,0))),"")</f>
        <v/>
      </c>
      <c r="L10656" s="132" t="str">
        <f>IFERROR(IFERROR(INDEX(Кат!$A:$A,MATCH($C10656,Кат!$I:$I,0)),INDEX(Торг!$A:$A,MATCH($C10656,Торг!$I:$I,0))),"")</f>
        <v/>
      </c>
      <c r="M10656" s="132" t="str">
        <f>IFERROR(IFERROR(INDEX(Кат!$B:$B,MATCH($C10656,Кат!$I:$I,0)),INDEX(Торг!$B:$B,MATCH($C10656,Торг!$I:$I,0))),"")</f>
        <v/>
      </c>
      <c r="N10656" s="132" t="str">
        <f t="shared" si="166"/>
        <v>ТЕХНО СФЕРА ФП-Л</v>
      </c>
      <c r="O10656" s="132" t="str">
        <f>IFERROR(IFERROR(INDEX(Кат!$B:$B,MATCH($N10656,Кат!$I:$I,0)),INDEX(Торг!$B:$B,MATCH($N10656,Торг!$I:$I,0))),"")</f>
        <v/>
      </c>
    </row>
    <row r="10657" spans="1:15">
      <c r="A10657" t="s">
        <v>24878</v>
      </c>
      <c r="C10657" s="191"/>
      <c r="E10657" t="s">
        <v>24879</v>
      </c>
      <c r="J10657" t="s">
        <v>22634</v>
      </c>
      <c r="K10657" s="132" t="str">
        <f>IFERROR(IFERROR(INDEX(Кат!$O:$O,MATCH($C10657,Кат!$I:$I,0)),INDEX(Торг!$L:$L,MATCH($C10657,Торг!$I:$I,0))),"")</f>
        <v/>
      </c>
      <c r="L10657" s="132" t="str">
        <f>IFERROR(IFERROR(INDEX(Кат!$A:$A,MATCH($C10657,Кат!$I:$I,0)),INDEX(Торг!$A:$A,MATCH($C10657,Торг!$I:$I,0))),"")</f>
        <v/>
      </c>
      <c r="M10657" s="132" t="str">
        <f>IFERROR(IFERROR(INDEX(Кат!$B:$B,MATCH($C10657,Кат!$I:$I,0)),INDEX(Торг!$B:$B,MATCH($C10657,Торг!$I:$I,0))),"")</f>
        <v/>
      </c>
      <c r="N10657" s="132" t="str">
        <f t="shared" si="166"/>
        <v xml:space="preserve"> </v>
      </c>
      <c r="O10657" s="132" t="str">
        <f>IFERROR(IFERROR(INDEX(Кат!$B:$B,MATCH($N10657,Кат!$I:$I,0)),INDEX(Торг!$B:$B,MATCH($N10657,Торг!$I:$I,0))),"")</f>
        <v/>
      </c>
    </row>
    <row r="10658" spans="1:15">
      <c r="A10658" t="s">
        <v>24880</v>
      </c>
      <c r="C10658" s="191"/>
      <c r="E10658" t="s">
        <v>24881</v>
      </c>
      <c r="J10658" t="s">
        <v>22634</v>
      </c>
      <c r="K10658" s="132" t="str">
        <f>IFERROR(IFERROR(INDEX(Кат!$O:$O,MATCH($C10658,Кат!$I:$I,0)),INDEX(Торг!$L:$L,MATCH($C10658,Торг!$I:$I,0))),"")</f>
        <v/>
      </c>
      <c r="L10658" s="132" t="str">
        <f>IFERROR(IFERROR(INDEX(Кат!$A:$A,MATCH($C10658,Кат!$I:$I,0)),INDEX(Торг!$A:$A,MATCH($C10658,Торг!$I:$I,0))),"")</f>
        <v/>
      </c>
      <c r="M10658" s="132" t="str">
        <f>IFERROR(IFERROR(INDEX(Кат!$B:$B,MATCH($C10658,Кат!$I:$I,0)),INDEX(Торг!$B:$B,MATCH($C10658,Торг!$I:$I,0))),"")</f>
        <v/>
      </c>
      <c r="N10658" s="132" t="str">
        <f t="shared" si="166"/>
        <v xml:space="preserve"> </v>
      </c>
      <c r="O10658" s="132" t="str">
        <f>IFERROR(IFERROR(INDEX(Кат!$B:$B,MATCH($N10658,Кат!$I:$I,0)),INDEX(Торг!$B:$B,MATCH($N10658,Торг!$I:$I,0))),"")</f>
        <v/>
      </c>
    </row>
    <row r="10659" spans="1:15">
      <c r="A10659" t="s">
        <v>22159</v>
      </c>
      <c r="C10659" s="191" t="s">
        <v>4159</v>
      </c>
      <c r="E10659" t="s">
        <v>4160</v>
      </c>
      <c r="F10659" t="s">
        <v>4161</v>
      </c>
      <c r="G10659" t="s">
        <v>375</v>
      </c>
      <c r="H10659">
        <v>3600</v>
      </c>
      <c r="J10659" t="s">
        <v>22634</v>
      </c>
      <c r="K10659" s="132" t="str">
        <f>IFERROR(IFERROR(INDEX(Кат!$O:$O,MATCH($C10659,Кат!$I:$I,0)),INDEX(Торг!$L:$L,MATCH($C10659,Торг!$I:$I,0))),"")</f>
        <v/>
      </c>
      <c r="L10659" s="132" t="str">
        <f>IFERROR(IFERROR(INDEX(Кат!$A:$A,MATCH($C10659,Кат!$I:$I,0)),INDEX(Торг!$A:$A,MATCH($C10659,Торг!$I:$I,0))),"")</f>
        <v/>
      </c>
      <c r="M10659" s="132" t="str">
        <f>IFERROR(IFERROR(INDEX(Кат!$B:$B,MATCH($C10659,Кат!$I:$I,0)),INDEX(Торг!$B:$B,MATCH($C10659,Торг!$I:$I,0))),"")</f>
        <v/>
      </c>
      <c r="N10659" s="132" t="str">
        <f t="shared" si="166"/>
        <v>ТЕХНОЛОГИИ БУДУЩЕГО ТБ-З-2170</v>
      </c>
      <c r="O10659" s="132" t="str">
        <f>IFERROR(IFERROR(INDEX(Кат!$B:$B,MATCH($N10659,Кат!$I:$I,0)),INDEX(Торг!$B:$B,MATCH($N10659,Торг!$I:$I,0))),"")</f>
        <v/>
      </c>
    </row>
    <row r="10660" spans="1:15">
      <c r="A10660" t="s">
        <v>22160</v>
      </c>
      <c r="C10660" s="191" t="s">
        <v>4162</v>
      </c>
      <c r="E10660" t="s">
        <v>4163</v>
      </c>
      <c r="F10660" t="s">
        <v>4161</v>
      </c>
      <c r="G10660" t="s">
        <v>375</v>
      </c>
      <c r="H10660">
        <v>3500</v>
      </c>
      <c r="J10660" t="s">
        <v>22634</v>
      </c>
      <c r="K10660" s="132" t="str">
        <f>IFERROR(IFERROR(INDEX(Кат!$O:$O,MATCH($C10660,Кат!$I:$I,0)),INDEX(Торг!$L:$L,MATCH($C10660,Торг!$I:$I,0))),"")</f>
        <v/>
      </c>
      <c r="L10660" s="132" t="str">
        <f>IFERROR(IFERROR(INDEX(Кат!$A:$A,MATCH($C10660,Кат!$I:$I,0)),INDEX(Торг!$A:$A,MATCH($C10660,Торг!$I:$I,0))),"")</f>
        <v/>
      </c>
      <c r="M10660" s="132" t="str">
        <f>IFERROR(IFERROR(INDEX(Кат!$B:$B,MATCH($C10660,Кат!$I:$I,0)),INDEX(Торг!$B:$B,MATCH($C10660,Торг!$I:$I,0))),"")</f>
        <v/>
      </c>
      <c r="N10660" s="132" t="str">
        <f t="shared" si="166"/>
        <v>ТЕХНОЛОГИИ БУДУЩЕГО ТБ-З-2108</v>
      </c>
      <c r="O10660" s="132" t="str">
        <f>IFERROR(IFERROR(INDEX(Кат!$B:$B,MATCH($N10660,Кат!$I:$I,0)),INDEX(Торг!$B:$B,MATCH($N10660,Торг!$I:$I,0))),"")</f>
        <v/>
      </c>
    </row>
    <row r="10661" spans="1:15">
      <c r="A10661" t="s">
        <v>22161</v>
      </c>
      <c r="C10661" s="191" t="s">
        <v>4164</v>
      </c>
      <c r="E10661" t="s">
        <v>4165</v>
      </c>
      <c r="F10661" t="s">
        <v>4161</v>
      </c>
      <c r="G10661" t="s">
        <v>375</v>
      </c>
      <c r="H10661">
        <v>3780</v>
      </c>
      <c r="J10661" t="s">
        <v>22634</v>
      </c>
      <c r="K10661" s="132" t="str">
        <f>IFERROR(IFERROR(INDEX(Кат!$O:$O,MATCH($C10661,Кат!$I:$I,0)),INDEX(Торг!$L:$L,MATCH($C10661,Торг!$I:$I,0))),"")</f>
        <v/>
      </c>
      <c r="L10661" s="132" t="str">
        <f>IFERROR(IFERROR(INDEX(Кат!$A:$A,MATCH($C10661,Кат!$I:$I,0)),INDEX(Торг!$A:$A,MATCH($C10661,Торг!$I:$I,0))),"")</f>
        <v/>
      </c>
      <c r="M10661" s="132" t="str">
        <f>IFERROR(IFERROR(INDEX(Кат!$B:$B,MATCH($C10661,Кат!$I:$I,0)),INDEX(Торг!$B:$B,MATCH($C10661,Торг!$I:$I,0))),"")</f>
        <v/>
      </c>
      <c r="N10661" s="132" t="str">
        <f t="shared" si="166"/>
        <v>ТЕХНОЛОГИИ БУДУЩЕГО ТБ-З-LARG-CR</v>
      </c>
      <c r="O10661" s="132" t="str">
        <f>IFERROR(IFERROR(INDEX(Кат!$B:$B,MATCH($N10661,Кат!$I:$I,0)),INDEX(Торг!$B:$B,MATCH($N10661,Торг!$I:$I,0))),"")</f>
        <v/>
      </c>
    </row>
    <row r="10662" spans="1:15">
      <c r="A10662" t="s">
        <v>22162</v>
      </c>
      <c r="C10662" s="191" t="s">
        <v>4166</v>
      </c>
      <c r="E10662" t="s">
        <v>4167</v>
      </c>
      <c r="F10662" t="s">
        <v>4161</v>
      </c>
      <c r="G10662" t="s">
        <v>375</v>
      </c>
      <c r="H10662">
        <v>3780</v>
      </c>
      <c r="J10662" t="s">
        <v>22634</v>
      </c>
      <c r="K10662" s="132" t="str">
        <f>IFERROR(IFERROR(INDEX(Кат!$O:$O,MATCH($C10662,Кат!$I:$I,0)),INDEX(Торг!$L:$L,MATCH($C10662,Торг!$I:$I,0))),"")</f>
        <v/>
      </c>
      <c r="L10662" s="132" t="str">
        <f>IFERROR(IFERROR(INDEX(Кат!$A:$A,MATCH($C10662,Кат!$I:$I,0)),INDEX(Торг!$A:$A,MATCH($C10662,Торг!$I:$I,0))),"")</f>
        <v/>
      </c>
      <c r="M10662" s="132" t="str">
        <f>IFERROR(IFERROR(INDEX(Кат!$B:$B,MATCH($C10662,Кат!$I:$I,0)),INDEX(Торг!$B:$B,MATCH($C10662,Торг!$I:$I,0))),"")</f>
        <v/>
      </c>
      <c r="N10662" s="132" t="str">
        <f t="shared" si="166"/>
        <v>ТЕХНОЛОГИИ БУДУЩЕГО ТБ-З-LARG</v>
      </c>
      <c r="O10662" s="132" t="str">
        <f>IFERROR(IFERROR(INDEX(Кат!$B:$B,MATCH($N10662,Кат!$I:$I,0)),INDEX(Торг!$B:$B,MATCH($N10662,Торг!$I:$I,0))),"")</f>
        <v/>
      </c>
    </row>
    <row r="10663" spans="1:15">
      <c r="A10663" t="s">
        <v>22163</v>
      </c>
      <c r="C10663" s="191" t="s">
        <v>4168</v>
      </c>
      <c r="E10663" t="s">
        <v>4169</v>
      </c>
      <c r="F10663" t="s">
        <v>4161</v>
      </c>
      <c r="G10663" t="s">
        <v>375</v>
      </c>
      <c r="H10663">
        <v>3680</v>
      </c>
      <c r="J10663" t="s">
        <v>22634</v>
      </c>
      <c r="K10663" s="132" t="str">
        <f>IFERROR(IFERROR(INDEX(Кат!$O:$O,MATCH($C10663,Кат!$I:$I,0)),INDEX(Торг!$L:$L,MATCH($C10663,Торг!$I:$I,0))),"")</f>
        <v/>
      </c>
      <c r="L10663" s="132" t="str">
        <f>IFERROR(IFERROR(INDEX(Кат!$A:$A,MATCH($C10663,Кат!$I:$I,0)),INDEX(Торг!$A:$A,MATCH($C10663,Торг!$I:$I,0))),"")</f>
        <v/>
      </c>
      <c r="M10663" s="132" t="str">
        <f>IFERROR(IFERROR(INDEX(Кат!$B:$B,MATCH($C10663,Кат!$I:$I,0)),INDEX(Торг!$B:$B,MATCH($C10663,Торг!$I:$I,0))),"")</f>
        <v/>
      </c>
      <c r="N10663" s="132" t="str">
        <f t="shared" si="166"/>
        <v>ТЕХНОЛОГИИ БУДУЩЕГО ТБ-З-2180</v>
      </c>
      <c r="O10663" s="132" t="str">
        <f>IFERROR(IFERROR(INDEX(Кат!$B:$B,MATCH($N10663,Кат!$I:$I,0)),INDEX(Торг!$B:$B,MATCH($N10663,Торг!$I:$I,0))),"")</f>
        <v/>
      </c>
    </row>
    <row r="10664" spans="1:15">
      <c r="A10664" t="s">
        <v>22164</v>
      </c>
      <c r="C10664" s="191" t="s">
        <v>4170</v>
      </c>
      <c r="E10664" t="s">
        <v>4171</v>
      </c>
      <c r="F10664" t="s">
        <v>4161</v>
      </c>
      <c r="G10664" t="s">
        <v>375</v>
      </c>
      <c r="H10664">
        <v>3650</v>
      </c>
      <c r="J10664" t="s">
        <v>22634</v>
      </c>
      <c r="K10664" s="132" t="str">
        <f>IFERROR(IFERROR(INDEX(Кат!$O:$O,MATCH($C10664,Кат!$I:$I,0)),INDEX(Торг!$L:$L,MATCH($C10664,Торг!$I:$I,0))),"")</f>
        <v/>
      </c>
      <c r="L10664" s="132" t="str">
        <f>IFERROR(IFERROR(INDEX(Кат!$A:$A,MATCH($C10664,Кат!$I:$I,0)),INDEX(Торг!$A:$A,MATCH($C10664,Торг!$I:$I,0))),"")</f>
        <v/>
      </c>
      <c r="M10664" s="132" t="str">
        <f>IFERROR(IFERROR(INDEX(Кат!$B:$B,MATCH($C10664,Кат!$I:$I,0)),INDEX(Торг!$B:$B,MATCH($C10664,Торг!$I:$I,0))),"")</f>
        <v/>
      </c>
      <c r="N10664" s="132" t="str">
        <f t="shared" si="166"/>
        <v>ТЕХНОЛОГИИ БУДУЩЕГО ТБ-З-2181-CR</v>
      </c>
      <c r="O10664" s="132" t="str">
        <f>IFERROR(IFERROR(INDEX(Кат!$B:$B,MATCH($N10664,Кат!$I:$I,0)),INDEX(Торг!$B:$B,MATCH($N10664,Торг!$I:$I,0))),"")</f>
        <v/>
      </c>
    </row>
    <row r="10665" spans="1:15">
      <c r="A10665" t="s">
        <v>24882</v>
      </c>
      <c r="C10665" s="191"/>
      <c r="E10665" t="s">
        <v>23622</v>
      </c>
      <c r="J10665" t="s">
        <v>22634</v>
      </c>
      <c r="K10665" s="132" t="str">
        <f>IFERROR(IFERROR(INDEX(Кат!$O:$O,MATCH($C10665,Кат!$I:$I,0)),INDEX(Торг!$L:$L,MATCH($C10665,Торг!$I:$I,0))),"")</f>
        <v/>
      </c>
      <c r="L10665" s="132" t="str">
        <f>IFERROR(IFERROR(INDEX(Кат!$A:$A,MATCH($C10665,Кат!$I:$I,0)),INDEX(Торг!$A:$A,MATCH($C10665,Торг!$I:$I,0))),"")</f>
        <v/>
      </c>
      <c r="M10665" s="132" t="str">
        <f>IFERROR(IFERROR(INDEX(Кат!$B:$B,MATCH($C10665,Кат!$I:$I,0)),INDEX(Торг!$B:$B,MATCH($C10665,Торг!$I:$I,0))),"")</f>
        <v/>
      </c>
      <c r="N10665" s="132" t="str">
        <f t="shared" si="166"/>
        <v xml:space="preserve"> </v>
      </c>
      <c r="O10665" s="132" t="str">
        <f>IFERROR(IFERROR(INDEX(Кат!$B:$B,MATCH($N10665,Кат!$I:$I,0)),INDEX(Торг!$B:$B,MATCH($N10665,Торг!$I:$I,0))),"")</f>
        <v/>
      </c>
    </row>
    <row r="10666" spans="1:15">
      <c r="A10666" t="s">
        <v>29721</v>
      </c>
      <c r="C10666" s="191" t="s">
        <v>29722</v>
      </c>
      <c r="E10666" t="s">
        <v>29723</v>
      </c>
      <c r="F10666" t="s">
        <v>4161</v>
      </c>
      <c r="G10666" t="s">
        <v>375</v>
      </c>
      <c r="H10666">
        <v>3000</v>
      </c>
      <c r="J10666" t="s">
        <v>22634</v>
      </c>
      <c r="K10666" s="132" t="str">
        <f>IFERROR(IFERROR(INDEX(Кат!$O:$O,MATCH($C10666,Кат!$I:$I,0)),INDEX(Торг!$L:$L,MATCH($C10666,Торг!$I:$I,0))),"")</f>
        <v/>
      </c>
      <c r="L10666" s="132" t="str">
        <f>IFERROR(IFERROR(INDEX(Кат!$A:$A,MATCH($C10666,Кат!$I:$I,0)),INDEX(Торг!$A:$A,MATCH($C10666,Торг!$I:$I,0))),"")</f>
        <v/>
      </c>
      <c r="M10666" s="132" t="str">
        <f>IFERROR(IFERROR(INDEX(Кат!$B:$B,MATCH($C10666,Кат!$I:$I,0)),INDEX(Торг!$B:$B,MATCH($C10666,Торг!$I:$I,0))),"")</f>
        <v/>
      </c>
      <c r="N10666" s="132" t="str">
        <f t="shared" si="166"/>
        <v>ТЕХНОЛОГИИ БУДУЩЕГО ТБ-0544-КУБ</v>
      </c>
      <c r="O10666" s="132" t="str">
        <f>IFERROR(IFERROR(INDEX(Кат!$B:$B,MATCH($N10666,Кат!$I:$I,0)),INDEX(Торг!$B:$B,MATCH($N10666,Торг!$I:$I,0))),"")</f>
        <v/>
      </c>
    </row>
    <row r="10667" spans="1:15">
      <c r="A10667" t="s">
        <v>22165</v>
      </c>
      <c r="C10667" s="191" t="s">
        <v>14681</v>
      </c>
      <c r="E10667" t="s">
        <v>14682</v>
      </c>
      <c r="F10667" t="s">
        <v>4161</v>
      </c>
      <c r="G10667" t="s">
        <v>375</v>
      </c>
      <c r="H10667">
        <v>2420</v>
      </c>
      <c r="J10667" t="s">
        <v>22634</v>
      </c>
      <c r="K10667" s="132" t="str">
        <f>IFERROR(IFERROR(INDEX(Кат!$O:$O,MATCH($C10667,Кат!$I:$I,0)),INDEX(Торг!$L:$L,MATCH($C10667,Торг!$I:$I,0))),"")</f>
        <v/>
      </c>
      <c r="L10667" s="132" t="str">
        <f>IFERROR(IFERROR(INDEX(Кат!$A:$A,MATCH($C10667,Кат!$I:$I,0)),INDEX(Торг!$A:$A,MATCH($C10667,Торг!$I:$I,0))),"")</f>
        <v/>
      </c>
      <c r="M10667" s="132" t="str">
        <f>IFERROR(IFERROR(INDEX(Кат!$B:$B,MATCH($C10667,Кат!$I:$I,0)),INDEX(Торг!$B:$B,MATCH($C10667,Торг!$I:$I,0))),"")</f>
        <v/>
      </c>
      <c r="N10667" s="132" t="str">
        <f t="shared" si="166"/>
        <v>ТЕХНОЛОГИИ БУДУЩЕГО ТБ-1259-КУБ</v>
      </c>
      <c r="O10667" s="132" t="str">
        <f>IFERROR(IFERROR(INDEX(Кат!$B:$B,MATCH($N10667,Кат!$I:$I,0)),INDEX(Торг!$B:$B,MATCH($N10667,Торг!$I:$I,0))),"")</f>
        <v/>
      </c>
    </row>
    <row r="10668" spans="1:15">
      <c r="A10668" t="s">
        <v>22166</v>
      </c>
      <c r="C10668" s="191" t="s">
        <v>4172</v>
      </c>
      <c r="E10668" t="s">
        <v>4173</v>
      </c>
      <c r="F10668" t="s">
        <v>4161</v>
      </c>
      <c r="G10668" t="s">
        <v>399</v>
      </c>
      <c r="H10668">
        <v>650</v>
      </c>
      <c r="J10668" t="s">
        <v>22634</v>
      </c>
      <c r="K10668" s="132" t="str">
        <f>IFERROR(IFERROR(INDEX(Кат!$O:$O,MATCH($C10668,Кат!$I:$I,0)),INDEX(Торг!$L:$L,MATCH($C10668,Торг!$I:$I,0))),"")</f>
        <v/>
      </c>
      <c r="L10668" s="132" t="str">
        <f>IFERROR(IFERROR(INDEX(Кат!$A:$A,MATCH($C10668,Кат!$I:$I,0)),INDEX(Торг!$A:$A,MATCH($C10668,Торг!$I:$I,0))),"")</f>
        <v/>
      </c>
      <c r="M10668" s="132" t="str">
        <f>IFERROR(IFERROR(INDEX(Кат!$B:$B,MATCH($C10668,Кат!$I:$I,0)),INDEX(Торг!$B:$B,MATCH($C10668,Торг!$I:$I,0))),"")</f>
        <v/>
      </c>
      <c r="N10668" s="132" t="str">
        <f t="shared" si="166"/>
        <v>ТЕХНОЛОГИИ БУДУЩЕГО ТБ112381035Т-К</v>
      </c>
      <c r="O10668" s="132" t="str">
        <f>IFERROR(IFERROR(INDEX(Кат!$B:$B,MATCH($N10668,Кат!$I:$I,0)),INDEX(Торг!$B:$B,MATCH($N10668,Торг!$I:$I,0))),"")</f>
        <v/>
      </c>
    </row>
    <row r="10669" spans="1:15">
      <c r="A10669" t="s">
        <v>22167</v>
      </c>
      <c r="C10669" s="191" t="s">
        <v>12935</v>
      </c>
      <c r="E10669" t="s">
        <v>12936</v>
      </c>
      <c r="F10669" t="s">
        <v>4161</v>
      </c>
      <c r="G10669" t="s">
        <v>399</v>
      </c>
      <c r="H10669">
        <v>650</v>
      </c>
      <c r="J10669" t="s">
        <v>22634</v>
      </c>
      <c r="K10669" s="132" t="str">
        <f>IFERROR(IFERROR(INDEX(Кат!$O:$O,MATCH($C10669,Кат!$I:$I,0)),INDEX(Торг!$L:$L,MATCH($C10669,Торг!$I:$I,0))),"")</f>
        <v/>
      </c>
      <c r="L10669" s="132" t="str">
        <f>IFERROR(IFERROR(INDEX(Кат!$A:$A,MATCH($C10669,Кат!$I:$I,0)),INDEX(Торг!$A:$A,MATCH($C10669,Торг!$I:$I,0))),"")</f>
        <v/>
      </c>
      <c r="M10669" s="132" t="str">
        <f>IFERROR(IFERROR(INDEX(Кат!$B:$B,MATCH($C10669,Кат!$I:$I,0)),INDEX(Торг!$B:$B,MATCH($C10669,Торг!$I:$I,0))),"")</f>
        <v/>
      </c>
      <c r="N10669" s="132" t="str">
        <f t="shared" si="166"/>
        <v>ТЕХНОЛОГИИ БУДУЩЕГО ТБ112381035Т-С</v>
      </c>
      <c r="O10669" s="132" t="str">
        <f>IFERROR(IFERROR(INDEX(Кат!$B:$B,MATCH($N10669,Кат!$I:$I,0)),INDEX(Торг!$B:$B,MATCH($N10669,Торг!$I:$I,0))),"")</f>
        <v/>
      </c>
    </row>
    <row r="10670" spans="1:15">
      <c r="A10670" t="s">
        <v>27741</v>
      </c>
      <c r="C10670" s="191" t="s">
        <v>27742</v>
      </c>
      <c r="E10670" t="s">
        <v>27743</v>
      </c>
      <c r="F10670" t="s">
        <v>4161</v>
      </c>
      <c r="G10670" t="s">
        <v>399</v>
      </c>
      <c r="H10670">
        <v>550</v>
      </c>
      <c r="J10670" t="s">
        <v>22634</v>
      </c>
      <c r="K10670" s="132" t="str">
        <f>IFERROR(IFERROR(INDEX(Кат!$O:$O,MATCH($C10670,Кат!$I:$I,0)),INDEX(Торг!$L:$L,MATCH($C10670,Торг!$I:$I,0))),"")</f>
        <v/>
      </c>
      <c r="L10670" s="132" t="str">
        <f>IFERROR(IFERROR(INDEX(Кат!$A:$A,MATCH($C10670,Кат!$I:$I,0)),INDEX(Торг!$A:$A,MATCH($C10670,Торг!$I:$I,0))),"")</f>
        <v/>
      </c>
      <c r="M10670" s="132" t="str">
        <f>IFERROR(IFERROR(INDEX(Кат!$B:$B,MATCH($C10670,Кат!$I:$I,0)),INDEX(Торг!$B:$B,MATCH($C10670,Торг!$I:$I,0))),"")</f>
        <v/>
      </c>
      <c r="N10670" s="132" t="str">
        <f t="shared" si="166"/>
        <v>ТЕХНОЛОГИИ БУДУЩЕГО ТБ8450006299БК</v>
      </c>
      <c r="O10670" s="132" t="str">
        <f>IFERROR(IFERROR(INDEX(Кат!$B:$B,MATCH($N10670,Кат!$I:$I,0)),INDEX(Торг!$B:$B,MATCH($N10670,Торг!$I:$I,0))),"")</f>
        <v/>
      </c>
    </row>
    <row r="10671" spans="1:15">
      <c r="A10671" t="s">
        <v>28731</v>
      </c>
      <c r="C10671" s="191" t="s">
        <v>28732</v>
      </c>
      <c r="E10671" t="s">
        <v>29143</v>
      </c>
      <c r="F10671" t="s">
        <v>4161</v>
      </c>
      <c r="G10671" t="s">
        <v>399</v>
      </c>
      <c r="H10671">
        <v>1050</v>
      </c>
      <c r="J10671" t="s">
        <v>22634</v>
      </c>
      <c r="K10671" s="132" t="str">
        <f>IFERROR(IFERROR(INDEX(Кат!$O:$O,MATCH($C10671,Кат!$I:$I,0)),INDEX(Торг!$L:$L,MATCH($C10671,Торг!$I:$I,0))),"")</f>
        <v/>
      </c>
      <c r="L10671" s="132" t="str">
        <f>IFERROR(IFERROR(INDEX(Кат!$A:$A,MATCH($C10671,Кат!$I:$I,0)),INDEX(Торг!$A:$A,MATCH($C10671,Торг!$I:$I,0))),"")</f>
        <v/>
      </c>
      <c r="M10671" s="132" t="str">
        <f>IFERROR(IFERROR(INDEX(Кат!$B:$B,MATCH($C10671,Кат!$I:$I,0)),INDEX(Торг!$B:$B,MATCH($C10671,Торг!$I:$I,0))),"")</f>
        <v/>
      </c>
      <c r="N10671" s="132" t="str">
        <f t="shared" si="166"/>
        <v>ТЕХНОЛОГИИ БУДУЩЕГО ТБ8450020021БК</v>
      </c>
      <c r="O10671" s="132" t="str">
        <f>IFERROR(IFERROR(INDEX(Кат!$B:$B,MATCH($N10671,Кат!$I:$I,0)),INDEX(Торг!$B:$B,MATCH($N10671,Торг!$I:$I,0))),"")</f>
        <v/>
      </c>
    </row>
    <row r="10672" spans="1:15">
      <c r="A10672" t="s">
        <v>27744</v>
      </c>
      <c r="C10672" s="191" t="s">
        <v>27745</v>
      </c>
      <c r="E10672" t="s">
        <v>27746</v>
      </c>
      <c r="F10672" t="s">
        <v>4161</v>
      </c>
      <c r="G10672" t="s">
        <v>399</v>
      </c>
      <c r="H10672">
        <v>1890</v>
      </c>
      <c r="J10672" t="s">
        <v>22634</v>
      </c>
      <c r="K10672" s="132" t="str">
        <f>IFERROR(IFERROR(INDEX(Кат!$O:$O,MATCH($C10672,Кат!$I:$I,0)),INDEX(Торг!$L:$L,MATCH($C10672,Торг!$I:$I,0))),"")</f>
        <v/>
      </c>
      <c r="L10672" s="132" t="str">
        <f>IFERROR(IFERROR(INDEX(Кат!$A:$A,MATCH($C10672,Кат!$I:$I,0)),INDEX(Торг!$A:$A,MATCH($C10672,Торг!$I:$I,0))),"")</f>
        <v/>
      </c>
      <c r="M10672" s="132" t="str">
        <f>IFERROR(IFERROR(INDEX(Кат!$B:$B,MATCH($C10672,Кат!$I:$I,0)),INDEX(Торг!$B:$B,MATCH($C10672,Торг!$I:$I,0))),"")</f>
        <v/>
      </c>
      <c r="N10672" s="132" t="str">
        <f t="shared" si="166"/>
        <v>ТЕХНОЛОГИИ БУДУЩЕГО ТБ8450006299</v>
      </c>
      <c r="O10672" s="132" t="str">
        <f>IFERROR(IFERROR(INDEX(Кат!$B:$B,MATCH($N10672,Кат!$I:$I,0)),INDEX(Торг!$B:$B,MATCH($N10672,Торг!$I:$I,0))),"")</f>
        <v/>
      </c>
    </row>
    <row r="10673" spans="1:15">
      <c r="A10673" t="s">
        <v>22168</v>
      </c>
      <c r="C10673" s="191" t="s">
        <v>4174</v>
      </c>
      <c r="E10673" t="s">
        <v>29144</v>
      </c>
      <c r="F10673" t="s">
        <v>4161</v>
      </c>
      <c r="G10673" t="s">
        <v>399</v>
      </c>
      <c r="H10673">
        <v>2000</v>
      </c>
      <c r="J10673" t="s">
        <v>22634</v>
      </c>
      <c r="K10673" s="132" t="str">
        <f>IFERROR(IFERROR(INDEX(Кат!$O:$O,MATCH($C10673,Кат!$I:$I,0)),INDEX(Торг!$L:$L,MATCH($C10673,Торг!$I:$I,0))),"")</f>
        <v/>
      </c>
      <c r="L10673" s="132" t="str">
        <f>IFERROR(IFERROR(INDEX(Кат!$A:$A,MATCH($C10673,Кат!$I:$I,0)),INDEX(Торг!$A:$A,MATCH($C10673,Торг!$I:$I,0))),"")</f>
        <v/>
      </c>
      <c r="M10673" s="132" t="str">
        <f>IFERROR(IFERROR(INDEX(Кат!$B:$B,MATCH($C10673,Кат!$I:$I,0)),INDEX(Торг!$B:$B,MATCH($C10673,Торг!$I:$I,0))),"")</f>
        <v/>
      </c>
      <c r="N10673" s="132" t="str">
        <f t="shared" si="166"/>
        <v>ТЕХНОЛОГИИ БУДУЩЕГО ТБ8450020021</v>
      </c>
      <c r="O10673" s="132" t="str">
        <f>IFERROR(IFERROR(INDEX(Кат!$B:$B,MATCH($N10673,Кат!$I:$I,0)),INDEX(Торг!$B:$B,MATCH($N10673,Торг!$I:$I,0))),"")</f>
        <v/>
      </c>
    </row>
    <row r="10674" spans="1:15">
      <c r="A10674" t="s">
        <v>22169</v>
      </c>
      <c r="C10674" s="191" t="s">
        <v>4175</v>
      </c>
      <c r="E10674" t="s">
        <v>14683</v>
      </c>
      <c r="F10674" t="s">
        <v>4161</v>
      </c>
      <c r="G10674" t="s">
        <v>399</v>
      </c>
      <c r="H10674">
        <v>1260</v>
      </c>
      <c r="J10674" t="s">
        <v>22634</v>
      </c>
      <c r="K10674" s="132" t="str">
        <f>IFERROR(IFERROR(INDEX(Кат!$O:$O,MATCH($C10674,Кат!$I:$I,0)),INDEX(Торг!$L:$L,MATCH($C10674,Торг!$I:$I,0))),"")</f>
        <v/>
      </c>
      <c r="L10674" s="132" t="str">
        <f>IFERROR(IFERROR(INDEX(Кат!$A:$A,MATCH($C10674,Кат!$I:$I,0)),INDEX(Торг!$A:$A,MATCH($C10674,Торг!$I:$I,0))),"")</f>
        <v/>
      </c>
      <c r="M10674" s="132" t="str">
        <f>IFERROR(IFERROR(INDEX(Кат!$B:$B,MATCH($C10674,Кат!$I:$I,0)),INDEX(Торг!$B:$B,MATCH($C10674,Торг!$I:$I,0))),"")</f>
        <v/>
      </c>
      <c r="N10674" s="132" t="str">
        <f t="shared" si="166"/>
        <v>ТЕХНОЛОГИИ БУДУЩЕГО ТБ8450030109</v>
      </c>
      <c r="O10674" s="132" t="str">
        <f>IFERROR(IFERROR(INDEX(Кат!$B:$B,MATCH($N10674,Кат!$I:$I,0)),INDEX(Торг!$B:$B,MATCH($N10674,Торг!$I:$I,0))),"")</f>
        <v/>
      </c>
    </row>
    <row r="10675" spans="1:15">
      <c r="A10675" t="s">
        <v>22170</v>
      </c>
      <c r="C10675" s="191" t="s">
        <v>14684</v>
      </c>
      <c r="E10675" t="s">
        <v>14685</v>
      </c>
      <c r="F10675" t="s">
        <v>4161</v>
      </c>
      <c r="G10675" t="s">
        <v>399</v>
      </c>
      <c r="H10675">
        <v>2420</v>
      </c>
      <c r="J10675" t="s">
        <v>22634</v>
      </c>
      <c r="K10675" s="132" t="str">
        <f>IFERROR(IFERROR(INDEX(Кат!$O:$O,MATCH($C10675,Кат!$I:$I,0)),INDEX(Торг!$L:$L,MATCH($C10675,Торг!$I:$I,0))),"")</f>
        <v/>
      </c>
      <c r="L10675" s="132" t="str">
        <f>IFERROR(IFERROR(INDEX(Кат!$A:$A,MATCH($C10675,Кат!$I:$I,0)),INDEX(Торг!$A:$A,MATCH($C10675,Торг!$I:$I,0))),"")</f>
        <v/>
      </c>
      <c r="M10675" s="132" t="str">
        <f>IFERROR(IFERROR(INDEX(Кат!$B:$B,MATCH($C10675,Кат!$I:$I,0)),INDEX(Торг!$B:$B,MATCH($C10675,Торг!$I:$I,0))),"")</f>
        <v/>
      </c>
      <c r="N10675" s="132" t="str">
        <f t="shared" si="166"/>
        <v>ТЕХНОЛОГИИ БУДУЩЕГО ТБ8450038648</v>
      </c>
      <c r="O10675" s="132" t="str">
        <f>IFERROR(IFERROR(INDEX(Кат!$B:$B,MATCH($N10675,Кат!$I:$I,0)),INDEX(Торг!$B:$B,MATCH($N10675,Торг!$I:$I,0))),"")</f>
        <v/>
      </c>
    </row>
    <row r="10676" spans="1:15">
      <c r="A10676" t="s">
        <v>22171</v>
      </c>
      <c r="C10676" s="191" t="s">
        <v>14686</v>
      </c>
      <c r="E10676" t="s">
        <v>14687</v>
      </c>
      <c r="F10676" t="s">
        <v>4161</v>
      </c>
      <c r="G10676" t="s">
        <v>399</v>
      </c>
      <c r="H10676">
        <v>3680</v>
      </c>
      <c r="J10676" t="s">
        <v>22634</v>
      </c>
      <c r="K10676" s="132" t="str">
        <f>IFERROR(IFERROR(INDEX(Кат!$O:$O,MATCH($C10676,Кат!$I:$I,0)),INDEX(Торг!$L:$L,MATCH($C10676,Торг!$I:$I,0))),"")</f>
        <v/>
      </c>
      <c r="L10676" s="132" t="str">
        <f>IFERROR(IFERROR(INDEX(Кат!$A:$A,MATCH($C10676,Кат!$I:$I,0)),INDEX(Торг!$A:$A,MATCH($C10676,Торг!$I:$I,0))),"")</f>
        <v/>
      </c>
      <c r="M10676" s="132" t="str">
        <f>IFERROR(IFERROR(INDEX(Кат!$B:$B,MATCH($C10676,Кат!$I:$I,0)),INDEX(Торг!$B:$B,MATCH($C10676,Торг!$I:$I,0))),"")</f>
        <v/>
      </c>
      <c r="N10676" s="132" t="str">
        <f t="shared" si="166"/>
        <v>ТЕХНОЛОГИИ БУДУЩЕГО ТБ8450033956</v>
      </c>
      <c r="O10676" s="132" t="str">
        <f>IFERROR(IFERROR(INDEX(Кат!$B:$B,MATCH($N10676,Кат!$I:$I,0)),INDEX(Торг!$B:$B,MATCH($N10676,Торг!$I:$I,0))),"")</f>
        <v/>
      </c>
    </row>
    <row r="10677" spans="1:15">
      <c r="A10677" t="s">
        <v>22172</v>
      </c>
      <c r="C10677" s="191" t="s">
        <v>13930</v>
      </c>
      <c r="E10677" t="s">
        <v>13931</v>
      </c>
      <c r="F10677" t="s">
        <v>4161</v>
      </c>
      <c r="G10677" t="s">
        <v>399</v>
      </c>
      <c r="H10677">
        <v>2200</v>
      </c>
      <c r="J10677" t="s">
        <v>22634</v>
      </c>
      <c r="K10677" s="132" t="str">
        <f>IFERROR(IFERROR(INDEX(Кат!$O:$O,MATCH($C10677,Кат!$I:$I,0)),INDEX(Торг!$L:$L,MATCH($C10677,Торг!$I:$I,0))),"")</f>
        <v/>
      </c>
      <c r="L10677" s="132" t="str">
        <f>IFERROR(IFERROR(INDEX(Кат!$A:$A,MATCH($C10677,Кат!$I:$I,0)),INDEX(Торг!$A:$A,MATCH($C10677,Торг!$I:$I,0))),"")</f>
        <v/>
      </c>
      <c r="M10677" s="132" t="str">
        <f>IFERROR(IFERROR(INDEX(Кат!$B:$B,MATCH($C10677,Кат!$I:$I,0)),INDEX(Торг!$B:$B,MATCH($C10677,Торг!$I:$I,0))),"")</f>
        <v/>
      </c>
      <c r="N10677" s="132" t="str">
        <f t="shared" si="166"/>
        <v>ТЕХНОЛОГИИ БУДУЩЕГО ТБ8450090615</v>
      </c>
      <c r="O10677" s="132" t="str">
        <f>IFERROR(IFERROR(INDEX(Кат!$B:$B,MATCH($N10677,Кат!$I:$I,0)),INDEX(Торг!$B:$B,MATCH($N10677,Торг!$I:$I,0))),"")</f>
        <v/>
      </c>
    </row>
    <row r="10678" spans="1:15">
      <c r="A10678" t="s">
        <v>29724</v>
      </c>
      <c r="C10678" s="191" t="s">
        <v>29725</v>
      </c>
      <c r="E10678" t="s">
        <v>29726</v>
      </c>
      <c r="F10678" t="s">
        <v>4161</v>
      </c>
      <c r="G10678" t="s">
        <v>399</v>
      </c>
      <c r="H10678">
        <v>1200</v>
      </c>
      <c r="J10678" t="s">
        <v>22634</v>
      </c>
      <c r="K10678" s="132" t="str">
        <f>IFERROR(IFERROR(INDEX(Кат!$O:$O,MATCH($C10678,Кат!$I:$I,0)),INDEX(Торг!$L:$L,MATCH($C10678,Торг!$I:$I,0))),"")</f>
        <v/>
      </c>
      <c r="L10678" s="132" t="str">
        <f>IFERROR(IFERROR(INDEX(Кат!$A:$A,MATCH($C10678,Кат!$I:$I,0)),INDEX(Торг!$A:$A,MATCH($C10678,Торг!$I:$I,0))),"")</f>
        <v/>
      </c>
      <c r="M10678" s="132" t="str">
        <f>IFERROR(IFERROR(INDEX(Кат!$B:$B,MATCH($C10678,Кат!$I:$I,0)),INDEX(Торг!$B:$B,MATCH($C10678,Торг!$I:$I,0))),"")</f>
        <v/>
      </c>
      <c r="N10678" s="132" t="str">
        <f t="shared" si="166"/>
        <v>ТЕХНОЛОГИИ БУДУЩЕГО ТБ2110-1001240-Л</v>
      </c>
      <c r="O10678" s="132" t="str">
        <f>IFERROR(IFERROR(INDEX(Кат!$B:$B,MATCH($N10678,Кат!$I:$I,0)),INDEX(Торг!$B:$B,MATCH($N10678,Торг!$I:$I,0))),"")</f>
        <v/>
      </c>
    </row>
    <row r="10679" spans="1:15">
      <c r="A10679" t="s">
        <v>29727</v>
      </c>
      <c r="C10679" s="191" t="s">
        <v>29728</v>
      </c>
      <c r="E10679" t="s">
        <v>29729</v>
      </c>
      <c r="F10679" t="s">
        <v>4161</v>
      </c>
      <c r="G10679" t="s">
        <v>399</v>
      </c>
      <c r="H10679">
        <v>1200</v>
      </c>
      <c r="J10679" t="s">
        <v>22634</v>
      </c>
      <c r="K10679" s="132" t="str">
        <f>IFERROR(IFERROR(INDEX(Кат!$O:$O,MATCH($C10679,Кат!$I:$I,0)),INDEX(Торг!$L:$L,MATCH($C10679,Торг!$I:$I,0))),"")</f>
        <v/>
      </c>
      <c r="L10679" s="132" t="str">
        <f>IFERROR(IFERROR(INDEX(Кат!$A:$A,MATCH($C10679,Кат!$I:$I,0)),INDEX(Торг!$A:$A,MATCH($C10679,Торг!$I:$I,0))),"")</f>
        <v/>
      </c>
      <c r="M10679" s="132" t="str">
        <f>IFERROR(IFERROR(INDEX(Кат!$B:$B,MATCH($C10679,Кат!$I:$I,0)),INDEX(Торг!$B:$B,MATCH($C10679,Торг!$I:$I,0))),"")</f>
        <v/>
      </c>
      <c r="N10679" s="132" t="str">
        <f t="shared" si="166"/>
        <v>ТЕХНОЛОГИИ БУДУЩЕГО ТБ2110-1001240-П</v>
      </c>
      <c r="O10679" s="132" t="str">
        <f>IFERROR(IFERROR(INDEX(Кат!$B:$B,MATCH($N10679,Кат!$I:$I,0)),INDEX(Торг!$B:$B,MATCH($N10679,Торг!$I:$I,0))),"")</f>
        <v/>
      </c>
    </row>
    <row r="10680" spans="1:15">
      <c r="A10680" t="s">
        <v>22173</v>
      </c>
      <c r="C10680" s="191" t="s">
        <v>4176</v>
      </c>
      <c r="E10680" t="s">
        <v>4177</v>
      </c>
      <c r="F10680" t="s">
        <v>4161</v>
      </c>
      <c r="G10680" t="s">
        <v>399</v>
      </c>
      <c r="H10680">
        <v>630</v>
      </c>
      <c r="J10680" t="s">
        <v>22634</v>
      </c>
      <c r="K10680" s="132" t="str">
        <f>IFERROR(IFERROR(INDEX(Кат!$O:$O,MATCH($C10680,Кат!$I:$I,0)),INDEX(Торг!$L:$L,MATCH($C10680,Торг!$I:$I,0))),"")</f>
        <v/>
      </c>
      <c r="L10680" s="132" t="str">
        <f>IFERROR(IFERROR(INDEX(Кат!$A:$A,MATCH($C10680,Кат!$I:$I,0)),INDEX(Торг!$A:$A,MATCH($C10680,Торг!$I:$I,0))),"")</f>
        <v/>
      </c>
      <c r="M10680" s="132" t="str">
        <f>IFERROR(IFERROR(INDEX(Кат!$B:$B,MATCH($C10680,Кат!$I:$I,0)),INDEX(Торг!$B:$B,MATCH($C10680,Торг!$I:$I,0))),"")</f>
        <v/>
      </c>
      <c r="N10680" s="132" t="str">
        <f t="shared" si="166"/>
        <v>ТЕХНОЛОГИИ БУДУЩЕГО ТБ2112-1001302</v>
      </c>
      <c r="O10680" s="132" t="str">
        <f>IFERROR(IFERROR(INDEX(Кат!$B:$B,MATCH($N10680,Кат!$I:$I,0)),INDEX(Торг!$B:$B,MATCH($N10680,Торг!$I:$I,0))),"")</f>
        <v/>
      </c>
    </row>
    <row r="10681" spans="1:15">
      <c r="A10681" t="s">
        <v>24883</v>
      </c>
      <c r="C10681" s="191"/>
      <c r="E10681" t="s">
        <v>24064</v>
      </c>
      <c r="J10681" t="s">
        <v>22634</v>
      </c>
      <c r="K10681" s="132" t="str">
        <f>IFERROR(IFERROR(INDEX(Кат!$O:$O,MATCH($C10681,Кат!$I:$I,0)),INDEX(Торг!$L:$L,MATCH($C10681,Торг!$I:$I,0))),"")</f>
        <v/>
      </c>
      <c r="L10681" s="132" t="str">
        <f>IFERROR(IFERROR(INDEX(Кат!$A:$A,MATCH($C10681,Кат!$I:$I,0)),INDEX(Торг!$A:$A,MATCH($C10681,Торг!$I:$I,0))),"")</f>
        <v/>
      </c>
      <c r="M10681" s="132" t="str">
        <f>IFERROR(IFERROR(INDEX(Кат!$B:$B,MATCH($C10681,Кат!$I:$I,0)),INDEX(Торг!$B:$B,MATCH($C10681,Торг!$I:$I,0))),"")</f>
        <v/>
      </c>
      <c r="N10681" s="132" t="str">
        <f t="shared" si="166"/>
        <v xml:space="preserve"> </v>
      </c>
      <c r="O10681" s="132" t="str">
        <f>IFERROR(IFERROR(INDEX(Кат!$B:$B,MATCH($N10681,Кат!$I:$I,0)),INDEX(Торг!$B:$B,MATCH($N10681,Торг!$I:$I,0))),"")</f>
        <v/>
      </c>
    </row>
    <row r="10682" spans="1:15">
      <c r="A10682" t="s">
        <v>22174</v>
      </c>
      <c r="C10682" s="191" t="s">
        <v>12937</v>
      </c>
      <c r="E10682" t="s">
        <v>13514</v>
      </c>
      <c r="F10682" t="s">
        <v>4161</v>
      </c>
      <c r="G10682" t="s">
        <v>399</v>
      </c>
      <c r="H10682">
        <v>450</v>
      </c>
      <c r="J10682" t="s">
        <v>22634</v>
      </c>
      <c r="K10682" s="132" t="str">
        <f>IFERROR(IFERROR(INDEX(Кат!$O:$O,MATCH($C10682,Кат!$I:$I,0)),INDEX(Торг!$L:$L,MATCH($C10682,Торг!$I:$I,0))),"")</f>
        <v/>
      </c>
      <c r="L10682" s="132" t="str">
        <f>IFERROR(IFERROR(INDEX(Кат!$A:$A,MATCH($C10682,Кат!$I:$I,0)),INDEX(Торг!$A:$A,MATCH($C10682,Торг!$I:$I,0))),"")</f>
        <v/>
      </c>
      <c r="M10682" s="132" t="str">
        <f>IFERROR(IFERROR(INDEX(Кат!$B:$B,MATCH($C10682,Кат!$I:$I,0)),INDEX(Торг!$B:$B,MATCH($C10682,Торг!$I:$I,0))),"")</f>
        <v/>
      </c>
      <c r="N10682" s="132" t="str">
        <f t="shared" si="166"/>
        <v>ТЕХНОЛОГИИ БУДУЩЕГО ТБ8200275528</v>
      </c>
      <c r="O10682" s="132" t="str">
        <f>IFERROR(IFERROR(INDEX(Кат!$B:$B,MATCH($N10682,Кат!$I:$I,0)),INDEX(Торг!$B:$B,MATCH($N10682,Торг!$I:$I,0))),"")</f>
        <v/>
      </c>
    </row>
    <row r="10683" spans="1:15">
      <c r="A10683" t="s">
        <v>22175</v>
      </c>
      <c r="C10683" s="191" t="s">
        <v>4178</v>
      </c>
      <c r="E10683" t="s">
        <v>4179</v>
      </c>
      <c r="F10683" t="s">
        <v>4161</v>
      </c>
      <c r="G10683" t="s">
        <v>399</v>
      </c>
      <c r="H10683">
        <v>630</v>
      </c>
      <c r="J10683" t="s">
        <v>22634</v>
      </c>
      <c r="K10683" s="132" t="str">
        <f>IFERROR(IFERROR(INDEX(Кат!$O:$O,MATCH($C10683,Кат!$I:$I,0)),INDEX(Торг!$L:$L,MATCH($C10683,Торг!$I:$I,0))),"")</f>
        <v/>
      </c>
      <c r="L10683" s="132" t="str">
        <f>IFERROR(IFERROR(INDEX(Кат!$A:$A,MATCH($C10683,Кат!$I:$I,0)),INDEX(Торг!$A:$A,MATCH($C10683,Торг!$I:$I,0))),"")</f>
        <v/>
      </c>
      <c r="M10683" s="132" t="str">
        <f>IFERROR(IFERROR(INDEX(Кат!$B:$B,MATCH($C10683,Кат!$I:$I,0)),INDEX(Торг!$B:$B,MATCH($C10683,Торг!$I:$I,0))),"")</f>
        <v/>
      </c>
      <c r="N10683" s="132" t="str">
        <f t="shared" si="166"/>
        <v>ТЕХНОЛОГИИ БУДУЩЕГО ТБ8450006729</v>
      </c>
      <c r="O10683" s="132" t="str">
        <f>IFERROR(IFERROR(INDEX(Кат!$B:$B,MATCH($N10683,Кат!$I:$I,0)),INDEX(Торг!$B:$B,MATCH($N10683,Торг!$I:$I,0))),"")</f>
        <v/>
      </c>
    </row>
    <row r="10684" spans="1:15">
      <c r="A10684" t="s">
        <v>24884</v>
      </c>
      <c r="C10684" s="191"/>
      <c r="E10684" t="s">
        <v>23624</v>
      </c>
      <c r="J10684" t="s">
        <v>22634</v>
      </c>
      <c r="K10684" s="132" t="str">
        <f>IFERROR(IFERROR(INDEX(Кат!$O:$O,MATCH($C10684,Кат!$I:$I,0)),INDEX(Торг!$L:$L,MATCH($C10684,Торг!$I:$I,0))),"")</f>
        <v/>
      </c>
      <c r="L10684" s="132" t="str">
        <f>IFERROR(IFERROR(INDEX(Кат!$A:$A,MATCH($C10684,Кат!$I:$I,0)),INDEX(Торг!$A:$A,MATCH($C10684,Торг!$I:$I,0))),"")</f>
        <v/>
      </c>
      <c r="M10684" s="132" t="str">
        <f>IFERROR(IFERROR(INDEX(Кат!$B:$B,MATCH($C10684,Кат!$I:$I,0)),INDEX(Торг!$B:$B,MATCH($C10684,Торг!$I:$I,0))),"")</f>
        <v/>
      </c>
      <c r="N10684" s="132" t="str">
        <f t="shared" si="166"/>
        <v xml:space="preserve"> </v>
      </c>
      <c r="O10684" s="132" t="str">
        <f>IFERROR(IFERROR(INDEX(Кат!$B:$B,MATCH($N10684,Кат!$I:$I,0)),INDEX(Торг!$B:$B,MATCH($N10684,Торг!$I:$I,0))),"")</f>
        <v/>
      </c>
    </row>
    <row r="10685" spans="1:15">
      <c r="A10685" t="s">
        <v>22176</v>
      </c>
      <c r="C10685" s="191" t="s">
        <v>4180</v>
      </c>
      <c r="E10685" t="s">
        <v>4181</v>
      </c>
      <c r="F10685" t="s">
        <v>4161</v>
      </c>
      <c r="G10685" t="s">
        <v>399</v>
      </c>
      <c r="H10685">
        <v>400</v>
      </c>
      <c r="J10685" t="s">
        <v>22634</v>
      </c>
      <c r="K10685" s="132" t="str">
        <f>IFERROR(IFERROR(INDEX(Кат!$O:$O,MATCH($C10685,Кат!$I:$I,0)),INDEX(Торг!$L:$L,MATCH($C10685,Торг!$I:$I,0))),"")</f>
        <v/>
      </c>
      <c r="L10685" s="132" t="str">
        <f>IFERROR(IFERROR(INDEX(Кат!$A:$A,MATCH($C10685,Кат!$I:$I,0)),INDEX(Торг!$A:$A,MATCH($C10685,Торг!$I:$I,0))),"")</f>
        <v/>
      </c>
      <c r="M10685" s="132" t="str">
        <f>IFERROR(IFERROR(INDEX(Кат!$B:$B,MATCH($C10685,Кат!$I:$I,0)),INDEX(Торг!$B:$B,MATCH($C10685,Торг!$I:$I,0))),"")</f>
        <v/>
      </c>
      <c r="N10685" s="132" t="str">
        <f t="shared" si="166"/>
        <v>ТЕХНОЛОГИИ БУДУЩЕГО ТБ2192-2912810</v>
      </c>
      <c r="O10685" s="132" t="str">
        <f>IFERROR(IFERROR(INDEX(Кат!$B:$B,MATCH($N10685,Кат!$I:$I,0)),INDEX(Торг!$B:$B,MATCH($N10685,Торг!$I:$I,0))),"")</f>
        <v/>
      </c>
    </row>
    <row r="10686" spans="1:15">
      <c r="A10686" t="s">
        <v>22177</v>
      </c>
      <c r="C10686" s="191" t="s">
        <v>4182</v>
      </c>
      <c r="E10686" t="s">
        <v>13515</v>
      </c>
      <c r="F10686" t="s">
        <v>4161</v>
      </c>
      <c r="G10686" t="s">
        <v>399</v>
      </c>
      <c r="H10686">
        <v>350</v>
      </c>
      <c r="J10686" t="s">
        <v>22634</v>
      </c>
      <c r="K10686" s="132" t="str">
        <f>IFERROR(IFERROR(INDEX(Кат!$O:$O,MATCH($C10686,Кат!$I:$I,0)),INDEX(Торг!$L:$L,MATCH($C10686,Торг!$I:$I,0))),"")</f>
        <v/>
      </c>
      <c r="L10686" s="132" t="str">
        <f>IFERROR(IFERROR(INDEX(Кат!$A:$A,MATCH($C10686,Кат!$I:$I,0)),INDEX(Торг!$A:$A,MATCH($C10686,Торг!$I:$I,0))),"")</f>
        <v/>
      </c>
      <c r="M10686" s="132" t="str">
        <f>IFERROR(IFERROR(INDEX(Кат!$B:$B,MATCH($C10686,Кат!$I:$I,0)),INDEX(Торг!$B:$B,MATCH($C10686,Торг!$I:$I,0))),"")</f>
        <v/>
      </c>
      <c r="N10686" s="132" t="str">
        <f t="shared" si="166"/>
        <v>ТЕХНОЛОГИИ БУДУЩЕГО TБ8200216824</v>
      </c>
      <c r="O10686" s="132" t="str">
        <f>IFERROR(IFERROR(INDEX(Кат!$B:$B,MATCH($N10686,Кат!$I:$I,0)),INDEX(Торг!$B:$B,MATCH($N10686,Торг!$I:$I,0))),"")</f>
        <v/>
      </c>
    </row>
    <row r="10687" spans="1:15">
      <c r="A10687" t="s">
        <v>22178</v>
      </c>
      <c r="C10687" s="191" t="s">
        <v>14240</v>
      </c>
      <c r="E10687" t="s">
        <v>14241</v>
      </c>
      <c r="F10687" t="s">
        <v>4161</v>
      </c>
      <c r="G10687" t="s">
        <v>399</v>
      </c>
      <c r="H10687">
        <v>260</v>
      </c>
      <c r="J10687" t="s">
        <v>22634</v>
      </c>
      <c r="K10687" s="132" t="str">
        <f>IFERROR(IFERROR(INDEX(Кат!$O:$O,MATCH($C10687,Кат!$I:$I,0)),INDEX(Торг!$L:$L,MATCH($C10687,Торг!$I:$I,0))),"")</f>
        <v/>
      </c>
      <c r="L10687" s="132" t="str">
        <f>IFERROR(IFERROR(INDEX(Кат!$A:$A,MATCH($C10687,Кат!$I:$I,0)),INDEX(Торг!$A:$A,MATCH($C10687,Торг!$I:$I,0))),"")</f>
        <v/>
      </c>
      <c r="M10687" s="132" t="str">
        <f>IFERROR(IFERROR(INDEX(Кат!$B:$B,MATCH($C10687,Кат!$I:$I,0)),INDEX(Торг!$B:$B,MATCH($C10687,Торг!$I:$I,0))),"")</f>
        <v/>
      </c>
      <c r="N10687" s="132" t="str">
        <f t="shared" si="166"/>
        <v>ТЕХНОЛОГИИ БУДУЩЕГО ТБ8450006754</v>
      </c>
      <c r="O10687" s="132" t="str">
        <f>IFERROR(IFERROR(INDEX(Кат!$B:$B,MATCH($N10687,Кат!$I:$I,0)),INDEX(Торг!$B:$B,MATCH($N10687,Торг!$I:$I,0))),"")</f>
        <v/>
      </c>
    </row>
    <row r="10688" spans="1:15">
      <c r="A10688" t="s">
        <v>25719</v>
      </c>
      <c r="C10688" s="191" t="s">
        <v>25720</v>
      </c>
      <c r="E10688" t="s">
        <v>25721</v>
      </c>
      <c r="F10688" t="s">
        <v>4161</v>
      </c>
      <c r="G10688" t="s">
        <v>399</v>
      </c>
      <c r="H10688">
        <v>190</v>
      </c>
      <c r="J10688" t="s">
        <v>22634</v>
      </c>
      <c r="K10688" s="132" t="str">
        <f>IFERROR(IFERROR(INDEX(Кат!$O:$O,MATCH($C10688,Кат!$I:$I,0)),INDEX(Торг!$L:$L,MATCH($C10688,Торг!$I:$I,0))),"")</f>
        <v/>
      </c>
      <c r="L10688" s="132" t="str">
        <f>IFERROR(IFERROR(INDEX(Кат!$A:$A,MATCH($C10688,Кат!$I:$I,0)),INDEX(Торг!$A:$A,MATCH($C10688,Торг!$I:$I,0))),"")</f>
        <v/>
      </c>
      <c r="M10688" s="132" t="str">
        <f>IFERROR(IFERROR(INDEX(Кат!$B:$B,MATCH($C10688,Кат!$I:$I,0)),INDEX(Торг!$B:$B,MATCH($C10688,Торг!$I:$I,0))),"")</f>
        <v/>
      </c>
      <c r="N10688" s="132" t="str">
        <f t="shared" si="166"/>
        <v>ТЕХНОЛОГИИ БУДУЩЕГО ТБ2110-2902816-СБ</v>
      </c>
      <c r="O10688" s="132" t="str">
        <f>IFERROR(IFERROR(INDEX(Кат!$B:$B,MATCH($N10688,Кат!$I:$I,0)),INDEX(Торг!$B:$B,MATCH($N10688,Торг!$I:$I,0))),"")</f>
        <v/>
      </c>
    </row>
    <row r="10689" spans="1:15">
      <c r="A10689" t="s">
        <v>30242</v>
      </c>
      <c r="C10689" s="191" t="s">
        <v>30243</v>
      </c>
      <c r="E10689" t="s">
        <v>30244</v>
      </c>
      <c r="F10689" t="s">
        <v>4161</v>
      </c>
      <c r="G10689" t="s">
        <v>399</v>
      </c>
      <c r="H10689">
        <v>310</v>
      </c>
      <c r="J10689" t="s">
        <v>22634</v>
      </c>
      <c r="K10689" s="132" t="str">
        <f>IFERROR(IFERROR(INDEX(Кат!$O:$O,MATCH($C10689,Кат!$I:$I,0)),INDEX(Торг!$L:$L,MATCH($C10689,Торг!$I:$I,0))),"")</f>
        <v/>
      </c>
      <c r="L10689" s="132" t="str">
        <f>IFERROR(IFERROR(INDEX(Кат!$A:$A,MATCH($C10689,Кат!$I:$I,0)),INDEX(Торг!$A:$A,MATCH($C10689,Торг!$I:$I,0))),"")</f>
        <v/>
      </c>
      <c r="M10689" s="132" t="str">
        <f>IFERROR(IFERROR(INDEX(Кат!$B:$B,MATCH($C10689,Кат!$I:$I,0)),INDEX(Торг!$B:$B,MATCH($C10689,Торг!$I:$I,0))),"")</f>
        <v/>
      </c>
      <c r="N10689" s="132" t="str">
        <f t="shared" si="166"/>
        <v>ТЕХНОЛОГИИ БУДУЩЕГО ТБ8450093231</v>
      </c>
      <c r="O10689" s="132" t="str">
        <f>IFERROR(IFERROR(INDEX(Кат!$B:$B,MATCH($N10689,Кат!$I:$I,0)),INDEX(Торг!$B:$B,MATCH($N10689,Торг!$I:$I,0))),"")</f>
        <v/>
      </c>
    </row>
    <row r="10690" spans="1:15">
      <c r="A10690" t="s">
        <v>22179</v>
      </c>
      <c r="C10690" s="191" t="s">
        <v>4183</v>
      </c>
      <c r="E10690" t="s">
        <v>13516</v>
      </c>
      <c r="F10690" t="s">
        <v>4161</v>
      </c>
      <c r="G10690" t="s">
        <v>399</v>
      </c>
      <c r="H10690">
        <v>330</v>
      </c>
      <c r="J10690" t="s">
        <v>22634</v>
      </c>
      <c r="K10690" s="132" t="str">
        <f>IFERROR(IFERROR(INDEX(Кат!$O:$O,MATCH($C10690,Кат!$I:$I,0)),INDEX(Торг!$L:$L,MATCH($C10690,Торг!$I:$I,0))),"")</f>
        <v/>
      </c>
      <c r="L10690" s="132" t="str">
        <f>IFERROR(IFERROR(INDEX(Кат!$A:$A,MATCH($C10690,Кат!$I:$I,0)),INDEX(Торг!$A:$A,MATCH($C10690,Торг!$I:$I,0))),"")</f>
        <v/>
      </c>
      <c r="M10690" s="132" t="str">
        <f>IFERROR(IFERROR(INDEX(Кат!$B:$B,MATCH($C10690,Кат!$I:$I,0)),INDEX(Торг!$B:$B,MATCH($C10690,Торг!$I:$I,0))),"")</f>
        <v/>
      </c>
      <c r="N10690" s="132" t="str">
        <f t="shared" si="166"/>
        <v>ТЕХНОЛОГИИ БУДУЩЕГО ТБ8200437347</v>
      </c>
      <c r="O10690" s="132" t="str">
        <f>IFERROR(IFERROR(INDEX(Кат!$B:$B,MATCH($N10690,Кат!$I:$I,0)),INDEX(Торг!$B:$B,MATCH($N10690,Торг!$I:$I,0))),"")</f>
        <v/>
      </c>
    </row>
    <row r="10691" spans="1:15">
      <c r="A10691" t="s">
        <v>30245</v>
      </c>
      <c r="C10691" s="191" t="s">
        <v>30246</v>
      </c>
      <c r="E10691" t="s">
        <v>30247</v>
      </c>
      <c r="F10691" t="s">
        <v>4161</v>
      </c>
      <c r="G10691" t="s">
        <v>399</v>
      </c>
      <c r="H10691">
        <v>270</v>
      </c>
      <c r="J10691" t="s">
        <v>22634</v>
      </c>
      <c r="K10691" s="132" t="str">
        <f>IFERROR(IFERROR(INDEX(Кат!$O:$O,MATCH($C10691,Кат!$I:$I,0)),INDEX(Торг!$L:$L,MATCH($C10691,Торг!$I:$I,0))),"")</f>
        <v/>
      </c>
      <c r="L10691" s="132" t="str">
        <f>IFERROR(IFERROR(INDEX(Кат!$A:$A,MATCH($C10691,Кат!$I:$I,0)),INDEX(Торг!$A:$A,MATCH($C10691,Торг!$I:$I,0))),"")</f>
        <v/>
      </c>
      <c r="M10691" s="132" t="str">
        <f>IFERROR(IFERROR(INDEX(Кат!$B:$B,MATCH($C10691,Кат!$I:$I,0)),INDEX(Торг!$B:$B,MATCH($C10691,Торг!$I:$I,0))),"")</f>
        <v/>
      </c>
      <c r="N10691" s="132" t="str">
        <f t="shared" si="166"/>
        <v>ТЕХНОЛОГИИ БУДУЩЕГО ТБ8450043437</v>
      </c>
      <c r="O10691" s="132" t="str">
        <f>IFERROR(IFERROR(INDEX(Кат!$B:$B,MATCH($N10691,Кат!$I:$I,0)),INDEX(Торг!$B:$B,MATCH($N10691,Торг!$I:$I,0))),"")</f>
        <v/>
      </c>
    </row>
    <row r="10692" spans="1:15">
      <c r="A10692" t="s">
        <v>22180</v>
      </c>
      <c r="C10692" s="191" t="s">
        <v>14242</v>
      </c>
      <c r="E10692" t="s">
        <v>14243</v>
      </c>
      <c r="F10692" t="s">
        <v>4161</v>
      </c>
      <c r="G10692" t="s">
        <v>399</v>
      </c>
      <c r="H10692">
        <v>250</v>
      </c>
      <c r="J10692" t="s">
        <v>22634</v>
      </c>
      <c r="K10692" s="132" t="str">
        <f>IFERROR(IFERROR(INDEX(Кат!$O:$O,MATCH($C10692,Кат!$I:$I,0)),INDEX(Торг!$L:$L,MATCH($C10692,Торг!$I:$I,0))),"")</f>
        <v/>
      </c>
      <c r="L10692" s="132" t="str">
        <f>IFERROR(IFERROR(INDEX(Кат!$A:$A,MATCH($C10692,Кат!$I:$I,0)),INDEX(Торг!$A:$A,MATCH($C10692,Торг!$I:$I,0))),"")</f>
        <v/>
      </c>
      <c r="M10692" s="132" t="str">
        <f>IFERROR(IFERROR(INDEX(Кат!$B:$B,MATCH($C10692,Кат!$I:$I,0)),INDEX(Торг!$B:$B,MATCH($C10692,Торг!$I:$I,0))),"")</f>
        <v/>
      </c>
      <c r="N10692" s="132" t="str">
        <f t="shared" si="166"/>
        <v>ТЕХНОЛОГИИ БУДУЩЕГО ТБ8450006728</v>
      </c>
      <c r="O10692" s="132" t="str">
        <f>IFERROR(IFERROR(INDEX(Кат!$B:$B,MATCH($N10692,Кат!$I:$I,0)),INDEX(Торг!$B:$B,MATCH($N10692,Торг!$I:$I,0))),"")</f>
        <v/>
      </c>
    </row>
    <row r="10693" spans="1:15">
      <c r="A10693" t="s">
        <v>30209</v>
      </c>
      <c r="C10693" s="191" t="s">
        <v>30210</v>
      </c>
      <c r="E10693" t="s">
        <v>30211</v>
      </c>
      <c r="F10693" t="s">
        <v>4161</v>
      </c>
      <c r="G10693" t="s">
        <v>399</v>
      </c>
      <c r="H10693">
        <v>160</v>
      </c>
      <c r="J10693" t="s">
        <v>22634</v>
      </c>
      <c r="K10693" s="132" t="str">
        <f>IFERROR(IFERROR(INDEX(Кат!$O:$O,MATCH($C10693,Кат!$I:$I,0)),INDEX(Торг!$L:$L,MATCH($C10693,Торг!$I:$I,0))),"")</f>
        <v/>
      </c>
      <c r="L10693" s="132" t="str">
        <f>IFERROR(IFERROR(INDEX(Кат!$A:$A,MATCH($C10693,Кат!$I:$I,0)),INDEX(Торг!$A:$A,MATCH($C10693,Торг!$I:$I,0))),"")</f>
        <v/>
      </c>
      <c r="M10693" s="132" t="str">
        <f>IFERROR(IFERROR(INDEX(Кат!$B:$B,MATCH($C10693,Кат!$I:$I,0)),INDEX(Торг!$B:$B,MATCH($C10693,Торг!$I:$I,0))),"")</f>
        <v/>
      </c>
      <c r="N10693" s="132" t="str">
        <f t="shared" si="166"/>
        <v>ТЕХНОЛОГИИ БУДУЩЕГО ТБ2192-2912622</v>
      </c>
      <c r="O10693" s="132" t="str">
        <f>IFERROR(IFERROR(INDEX(Кат!$B:$B,MATCH($N10693,Кат!$I:$I,0)),INDEX(Торг!$B:$B,MATCH($N10693,Торг!$I:$I,0))),"")</f>
        <v/>
      </c>
    </row>
    <row r="10694" spans="1:15">
      <c r="A10694" t="s">
        <v>30212</v>
      </c>
      <c r="C10694" s="191" t="s">
        <v>30213</v>
      </c>
      <c r="E10694" t="s">
        <v>30214</v>
      </c>
      <c r="F10694" t="s">
        <v>4161</v>
      </c>
      <c r="G10694" t="s">
        <v>399</v>
      </c>
      <c r="H10694">
        <v>200</v>
      </c>
      <c r="J10694" t="s">
        <v>22634</v>
      </c>
      <c r="K10694" s="132" t="str">
        <f>IFERROR(IFERROR(INDEX(Кат!$O:$O,MATCH($C10694,Кат!$I:$I,0)),INDEX(Торг!$L:$L,MATCH($C10694,Торг!$I:$I,0))),"")</f>
        <v/>
      </c>
      <c r="L10694" s="132" t="str">
        <f>IFERROR(IFERROR(INDEX(Кат!$A:$A,MATCH($C10694,Кат!$I:$I,0)),INDEX(Торг!$A:$A,MATCH($C10694,Торг!$I:$I,0))),"")</f>
        <v/>
      </c>
      <c r="M10694" s="132" t="str">
        <f>IFERROR(IFERROR(INDEX(Кат!$B:$B,MATCH($C10694,Кат!$I:$I,0)),INDEX(Торг!$B:$B,MATCH($C10694,Торг!$I:$I,0))),"")</f>
        <v/>
      </c>
      <c r="N10694" s="132" t="str">
        <f t="shared" si="166"/>
        <v>ТЕХНОЛОГИИ БУДУЩЕГО ТБ8450043436</v>
      </c>
      <c r="O10694" s="132" t="str">
        <f>IFERROR(IFERROR(INDEX(Кат!$B:$B,MATCH($N10694,Кат!$I:$I,0)),INDEX(Торг!$B:$B,MATCH($N10694,Торг!$I:$I,0))),"")</f>
        <v/>
      </c>
    </row>
    <row r="10695" spans="1:15">
      <c r="A10695" t="s">
        <v>22181</v>
      </c>
      <c r="C10695" s="191" t="s">
        <v>14688</v>
      </c>
      <c r="E10695" t="s">
        <v>14689</v>
      </c>
      <c r="F10695" t="s">
        <v>4161</v>
      </c>
      <c r="G10695" t="s">
        <v>399</v>
      </c>
      <c r="H10695">
        <v>130</v>
      </c>
      <c r="J10695" t="s">
        <v>22634</v>
      </c>
      <c r="K10695" s="132" t="str">
        <f>IFERROR(IFERROR(INDEX(Кат!$O:$O,MATCH($C10695,Кат!$I:$I,0)),INDEX(Торг!$L:$L,MATCH($C10695,Торг!$I:$I,0))),"")</f>
        <v/>
      </c>
      <c r="L10695" s="132" t="str">
        <f>IFERROR(IFERROR(INDEX(Кат!$A:$A,MATCH($C10695,Кат!$I:$I,0)),INDEX(Торг!$A:$A,MATCH($C10695,Торг!$I:$I,0))),"")</f>
        <v/>
      </c>
      <c r="M10695" s="132" t="str">
        <f>IFERROR(IFERROR(INDEX(Кат!$B:$B,MATCH($C10695,Кат!$I:$I,0)),INDEX(Торг!$B:$B,MATCH($C10695,Торг!$I:$I,0))),"")</f>
        <v/>
      </c>
      <c r="N10695" s="132" t="str">
        <f t="shared" si="166"/>
        <v>ТЕХНОЛОГИИ БУДУЩЕГО ТБ2110-2902816</v>
      </c>
      <c r="O10695" s="132" t="str">
        <f>IFERROR(IFERROR(INDEX(Кат!$B:$B,MATCH($N10695,Кат!$I:$I,0)),INDEX(Торг!$B:$B,MATCH($N10695,Торг!$I:$I,0))),"")</f>
        <v/>
      </c>
    </row>
    <row r="10696" spans="1:15">
      <c r="A10696" t="s">
        <v>24885</v>
      </c>
      <c r="C10696" s="191"/>
      <c r="E10696" t="s">
        <v>23626</v>
      </c>
      <c r="J10696" t="s">
        <v>22634</v>
      </c>
      <c r="K10696" s="132" t="str">
        <f>IFERROR(IFERROR(INDEX(Кат!$O:$O,MATCH($C10696,Кат!$I:$I,0)),INDEX(Торг!$L:$L,MATCH($C10696,Торг!$I:$I,0))),"")</f>
        <v/>
      </c>
      <c r="L10696" s="132" t="str">
        <f>IFERROR(IFERROR(INDEX(Кат!$A:$A,MATCH($C10696,Кат!$I:$I,0)),INDEX(Торг!$A:$A,MATCH($C10696,Торг!$I:$I,0))),"")</f>
        <v/>
      </c>
      <c r="M10696" s="132" t="str">
        <f>IFERROR(IFERROR(INDEX(Кат!$B:$B,MATCH($C10696,Кат!$I:$I,0)),INDEX(Торг!$B:$B,MATCH($C10696,Торг!$I:$I,0))),"")</f>
        <v/>
      </c>
      <c r="N10696" s="132" t="str">
        <f t="shared" ref="N10696:N10749" si="167">_xlfn.CONCAT(F10696," ",C10696)</f>
        <v xml:space="preserve"> </v>
      </c>
      <c r="O10696" s="132" t="str">
        <f>IFERROR(IFERROR(INDEX(Кат!$B:$B,MATCH($N10696,Кат!$I:$I,0)),INDEX(Торг!$B:$B,MATCH($N10696,Торг!$I:$I,0))),"")</f>
        <v/>
      </c>
    </row>
    <row r="10697" spans="1:15">
      <c r="A10697" t="s">
        <v>22182</v>
      </c>
      <c r="C10697" s="191" t="s">
        <v>14690</v>
      </c>
      <c r="E10697" t="s">
        <v>23133</v>
      </c>
      <c r="F10697" t="s">
        <v>4161</v>
      </c>
      <c r="G10697" t="s">
        <v>399</v>
      </c>
      <c r="H10697">
        <v>220</v>
      </c>
      <c r="J10697" t="s">
        <v>22634</v>
      </c>
      <c r="K10697" s="132" t="str">
        <f>IFERROR(IFERROR(INDEX(Кат!$O:$O,MATCH($C10697,Кат!$I:$I,0)),INDEX(Торг!$L:$L,MATCH($C10697,Торг!$I:$I,0))),"")</f>
        <v/>
      </c>
      <c r="L10697" s="132" t="str">
        <f>IFERROR(IFERROR(INDEX(Кат!$A:$A,MATCH($C10697,Кат!$I:$I,0)),INDEX(Торг!$A:$A,MATCH($C10697,Торг!$I:$I,0))),"")</f>
        <v/>
      </c>
      <c r="M10697" s="132" t="str">
        <f>IFERROR(IFERROR(INDEX(Кат!$B:$B,MATCH($C10697,Кат!$I:$I,0)),INDEX(Торг!$B:$B,MATCH($C10697,Торг!$I:$I,0))),"")</f>
        <v/>
      </c>
      <c r="N10697" s="132" t="str">
        <f t="shared" si="167"/>
        <v>ТЕХНОЛОГИИ БУДУЩЕГО ТБ2111-1148035-14</v>
      </c>
      <c r="O10697" s="132" t="str">
        <f>IFERROR(IFERROR(INDEX(Кат!$B:$B,MATCH($N10697,Кат!$I:$I,0)),INDEX(Торг!$B:$B,MATCH($N10697,Торг!$I:$I,0))),"")</f>
        <v/>
      </c>
    </row>
    <row r="10698" spans="1:15">
      <c r="A10698" t="s">
        <v>22183</v>
      </c>
      <c r="C10698" s="191" t="s">
        <v>14691</v>
      </c>
      <c r="E10698" t="s">
        <v>23134</v>
      </c>
      <c r="F10698" t="s">
        <v>4161</v>
      </c>
      <c r="G10698" t="s">
        <v>399</v>
      </c>
      <c r="H10698">
        <v>220</v>
      </c>
      <c r="J10698" t="s">
        <v>22634</v>
      </c>
      <c r="K10698" s="132" t="str">
        <f>IFERROR(IFERROR(INDEX(Кат!$O:$O,MATCH($C10698,Кат!$I:$I,0)),INDEX(Торг!$L:$L,MATCH($C10698,Торг!$I:$I,0))),"")</f>
        <v/>
      </c>
      <c r="L10698" s="132" t="str">
        <f>IFERROR(IFERROR(INDEX(Кат!$A:$A,MATCH($C10698,Кат!$I:$I,0)),INDEX(Торг!$A:$A,MATCH($C10698,Торг!$I:$I,0))),"")</f>
        <v/>
      </c>
      <c r="M10698" s="132" t="str">
        <f>IFERROR(IFERROR(INDEX(Кат!$B:$B,MATCH($C10698,Кат!$I:$I,0)),INDEX(Торг!$B:$B,MATCH($C10698,Торг!$I:$I,0))),"")</f>
        <v/>
      </c>
      <c r="N10698" s="132" t="str">
        <f t="shared" si="167"/>
        <v>ТЕХНОЛОГИИ БУДУЩЕГО ТБ2112-1148035-14</v>
      </c>
      <c r="O10698" s="132" t="str">
        <f>IFERROR(IFERROR(INDEX(Кат!$B:$B,MATCH($N10698,Кат!$I:$I,0)),INDEX(Торг!$B:$B,MATCH($N10698,Торг!$I:$I,0))),"")</f>
        <v/>
      </c>
    </row>
    <row r="10699" spans="1:15">
      <c r="A10699" t="s">
        <v>22184</v>
      </c>
      <c r="C10699" s="191" t="s">
        <v>14692</v>
      </c>
      <c r="E10699" t="s">
        <v>23135</v>
      </c>
      <c r="F10699" t="s">
        <v>4161</v>
      </c>
      <c r="G10699" t="s">
        <v>399</v>
      </c>
      <c r="H10699">
        <v>480</v>
      </c>
      <c r="J10699" t="s">
        <v>22634</v>
      </c>
      <c r="K10699" s="132" t="str">
        <f>IFERROR(IFERROR(INDEX(Кат!$O:$O,MATCH($C10699,Кат!$I:$I,0)),INDEX(Торг!$L:$L,MATCH($C10699,Торг!$I:$I,0))),"")</f>
        <v/>
      </c>
      <c r="L10699" s="132" t="str">
        <f>IFERROR(IFERROR(INDEX(Кат!$A:$A,MATCH($C10699,Кат!$I:$I,0)),INDEX(Торг!$A:$A,MATCH($C10699,Торг!$I:$I,0))),"")</f>
        <v/>
      </c>
      <c r="M10699" s="132" t="str">
        <f>IFERROR(IFERROR(INDEX(Кат!$B:$B,MATCH($C10699,Кат!$I:$I,0)),INDEX(Торг!$B:$B,MATCH($C10699,Торг!$I:$I,0))),"")</f>
        <v/>
      </c>
      <c r="N10699" s="132" t="str">
        <f t="shared" si="167"/>
        <v>ТЕХНОЛОГИИ БУДУЩЕГО ТБ8450020039</v>
      </c>
      <c r="O10699" s="132" t="str">
        <f>IFERROR(IFERROR(INDEX(Кат!$B:$B,MATCH($N10699,Кат!$I:$I,0)),INDEX(Торг!$B:$B,MATCH($N10699,Торг!$I:$I,0))),"")</f>
        <v/>
      </c>
    </row>
    <row r="10700" spans="1:15">
      <c r="A10700" t="s">
        <v>22185</v>
      </c>
      <c r="C10700" s="191" t="s">
        <v>14693</v>
      </c>
      <c r="E10700" t="s">
        <v>23136</v>
      </c>
      <c r="F10700" t="s">
        <v>4161</v>
      </c>
      <c r="G10700" t="s">
        <v>399</v>
      </c>
      <c r="H10700">
        <v>470</v>
      </c>
      <c r="J10700" t="s">
        <v>22634</v>
      </c>
      <c r="K10700" s="132" t="str">
        <f>IFERROR(IFERROR(INDEX(Кат!$O:$O,MATCH($C10700,Кат!$I:$I,0)),INDEX(Торг!$L:$L,MATCH($C10700,Торг!$I:$I,0))),"")</f>
        <v/>
      </c>
      <c r="L10700" s="132" t="str">
        <f>IFERROR(IFERROR(INDEX(Кат!$A:$A,MATCH($C10700,Кат!$I:$I,0)),INDEX(Торг!$A:$A,MATCH($C10700,Торг!$I:$I,0))),"")</f>
        <v/>
      </c>
      <c r="M10700" s="132" t="str">
        <f>IFERROR(IFERROR(INDEX(Кат!$B:$B,MATCH($C10700,Кат!$I:$I,0)),INDEX(Торг!$B:$B,MATCH($C10700,Торг!$I:$I,0))),"")</f>
        <v/>
      </c>
      <c r="N10700" s="132" t="str">
        <f t="shared" si="167"/>
        <v>ТЕХНОЛОГИИ БУДУЩЕГО ТБ8450021800</v>
      </c>
      <c r="O10700" s="132" t="str">
        <f>IFERROR(IFERROR(INDEX(Кат!$B:$B,MATCH($N10700,Кат!$I:$I,0)),INDEX(Торг!$B:$B,MATCH($N10700,Торг!$I:$I,0))),"")</f>
        <v/>
      </c>
    </row>
    <row r="10701" spans="1:15">
      <c r="A10701" t="s">
        <v>24886</v>
      </c>
      <c r="C10701" s="191"/>
      <c r="E10701" t="s">
        <v>23630</v>
      </c>
      <c r="J10701" t="s">
        <v>22634</v>
      </c>
      <c r="K10701" s="132" t="str">
        <f>IFERROR(IFERROR(INDEX(Кат!$O:$O,MATCH($C10701,Кат!$I:$I,0)),INDEX(Торг!$L:$L,MATCH($C10701,Торг!$I:$I,0))),"")</f>
        <v/>
      </c>
      <c r="L10701" s="132" t="str">
        <f>IFERROR(IFERROR(INDEX(Кат!$A:$A,MATCH($C10701,Кат!$I:$I,0)),INDEX(Торг!$A:$A,MATCH($C10701,Торг!$I:$I,0))),"")</f>
        <v/>
      </c>
      <c r="M10701" s="132" t="str">
        <f>IFERROR(IFERROR(INDEX(Кат!$B:$B,MATCH($C10701,Кат!$I:$I,0)),INDEX(Торг!$B:$B,MATCH($C10701,Торг!$I:$I,0))),"")</f>
        <v/>
      </c>
      <c r="N10701" s="132" t="str">
        <f t="shared" si="167"/>
        <v xml:space="preserve"> </v>
      </c>
      <c r="O10701" s="132" t="str">
        <f>IFERROR(IFERROR(INDEX(Кат!$B:$B,MATCH($N10701,Кат!$I:$I,0)),INDEX(Торг!$B:$B,MATCH($N10701,Торг!$I:$I,0))),"")</f>
        <v/>
      </c>
    </row>
    <row r="10702" spans="1:15">
      <c r="A10702" t="s">
        <v>22186</v>
      </c>
      <c r="C10702" s="191" t="s">
        <v>4184</v>
      </c>
      <c r="E10702" t="s">
        <v>4185</v>
      </c>
      <c r="F10702" t="s">
        <v>4161</v>
      </c>
      <c r="G10702" t="s">
        <v>399</v>
      </c>
      <c r="H10702">
        <v>35</v>
      </c>
      <c r="J10702" t="s">
        <v>22634</v>
      </c>
      <c r="K10702" s="132" t="str">
        <f>IFERROR(IFERROR(INDEX(Кат!$O:$O,MATCH($C10702,Кат!$I:$I,0)),INDEX(Торг!$L:$L,MATCH($C10702,Торг!$I:$I,0))),"")</f>
        <v/>
      </c>
      <c r="L10702" s="132" t="str">
        <f>IFERROR(IFERROR(INDEX(Кат!$A:$A,MATCH($C10702,Кат!$I:$I,0)),INDEX(Торг!$A:$A,MATCH($C10702,Торг!$I:$I,0))),"")</f>
        <v/>
      </c>
      <c r="M10702" s="132" t="str">
        <f>IFERROR(IFERROR(INDEX(Кат!$B:$B,MATCH($C10702,Кат!$I:$I,0)),INDEX(Торг!$B:$B,MATCH($C10702,Торг!$I:$I,0))),"")</f>
        <v/>
      </c>
      <c r="N10702" s="132" t="str">
        <f t="shared" si="167"/>
        <v>ТЕХНОЛОГИИ БУДУЩЕГО ТБ1118-1101138</v>
      </c>
      <c r="O10702" s="132" t="str">
        <f>IFERROR(IFERROR(INDEX(Кат!$B:$B,MATCH($N10702,Кат!$I:$I,0)),INDEX(Торг!$B:$B,MATCH($N10702,Торг!$I:$I,0))),"")</f>
        <v/>
      </c>
    </row>
    <row r="10703" spans="1:15">
      <c r="A10703" t="s">
        <v>27458</v>
      </c>
      <c r="C10703" s="191" t="s">
        <v>27459</v>
      </c>
      <c r="E10703" t="s">
        <v>27460</v>
      </c>
      <c r="F10703" t="s">
        <v>4161</v>
      </c>
      <c r="G10703" t="s">
        <v>375</v>
      </c>
      <c r="H10703">
        <v>80</v>
      </c>
      <c r="J10703" t="s">
        <v>22634</v>
      </c>
      <c r="K10703" s="132" t="str">
        <f>IFERROR(IFERROR(INDEX(Кат!$O:$O,MATCH($C10703,Кат!$I:$I,0)),INDEX(Торг!$L:$L,MATCH($C10703,Торг!$I:$I,0))),"")</f>
        <v/>
      </c>
      <c r="L10703" s="132" t="str">
        <f>IFERROR(IFERROR(INDEX(Кат!$A:$A,MATCH($C10703,Кат!$I:$I,0)),INDEX(Торг!$A:$A,MATCH($C10703,Торг!$I:$I,0))),"")</f>
        <v/>
      </c>
      <c r="M10703" s="132" t="str">
        <f>IFERROR(IFERROR(INDEX(Кат!$B:$B,MATCH($C10703,Кат!$I:$I,0)),INDEX(Торг!$B:$B,MATCH($C10703,Торг!$I:$I,0))),"")</f>
        <v/>
      </c>
      <c r="N10703" s="132" t="str">
        <f t="shared" si="167"/>
        <v>ТЕХНОЛОГИИ БУДУЩЕГО ТБ8200316994</v>
      </c>
      <c r="O10703" s="132" t="str">
        <f>IFERROR(IFERROR(INDEX(Кат!$B:$B,MATCH($N10703,Кат!$I:$I,0)),INDEX(Торг!$B:$B,MATCH($N10703,Торг!$I:$I,0))),"")</f>
        <v/>
      </c>
    </row>
    <row r="10704" spans="1:15">
      <c r="A10704" t="s">
        <v>24887</v>
      </c>
      <c r="C10704" s="191"/>
      <c r="E10704" t="s">
        <v>23632</v>
      </c>
      <c r="J10704" t="s">
        <v>22634</v>
      </c>
      <c r="K10704" s="132" t="str">
        <f>IFERROR(IFERROR(INDEX(Кат!$O:$O,MATCH($C10704,Кат!$I:$I,0)),INDEX(Торг!$L:$L,MATCH($C10704,Торг!$I:$I,0))),"")</f>
        <v/>
      </c>
      <c r="L10704" s="132" t="str">
        <f>IFERROR(IFERROR(INDEX(Кат!$A:$A,MATCH($C10704,Кат!$I:$I,0)),INDEX(Торг!$A:$A,MATCH($C10704,Торг!$I:$I,0))),"")</f>
        <v/>
      </c>
      <c r="M10704" s="132" t="str">
        <f>IFERROR(IFERROR(INDEX(Кат!$B:$B,MATCH($C10704,Кат!$I:$I,0)),INDEX(Торг!$B:$B,MATCH($C10704,Торг!$I:$I,0))),"")</f>
        <v/>
      </c>
      <c r="N10704" s="132" t="str">
        <f t="shared" si="167"/>
        <v xml:space="preserve"> </v>
      </c>
      <c r="O10704" s="132" t="str">
        <f>IFERROR(IFERROR(INDEX(Кат!$B:$B,MATCH($N10704,Кат!$I:$I,0)),INDEX(Торг!$B:$B,MATCH($N10704,Торг!$I:$I,0))),"")</f>
        <v/>
      </c>
    </row>
    <row r="10705" spans="1:15">
      <c r="A10705" t="s">
        <v>31177</v>
      </c>
      <c r="C10705" s="191" t="s">
        <v>31178</v>
      </c>
      <c r="E10705" t="s">
        <v>31179</v>
      </c>
      <c r="F10705" t="s">
        <v>4161</v>
      </c>
      <c r="G10705" t="s">
        <v>399</v>
      </c>
      <c r="H10705">
        <v>25</v>
      </c>
      <c r="J10705" t="s">
        <v>22634</v>
      </c>
      <c r="K10705" s="132" t="str">
        <f>IFERROR(IFERROR(INDEX(Кат!$O:$O,MATCH($C10705,Кат!$I:$I,0)),INDEX(Торг!$L:$L,MATCH($C10705,Торг!$I:$I,0))),"")</f>
        <v/>
      </c>
      <c r="L10705" s="132" t="str">
        <f>IFERROR(IFERROR(INDEX(Кат!$A:$A,MATCH($C10705,Кат!$I:$I,0)),INDEX(Торг!$A:$A,MATCH($C10705,Торг!$I:$I,0))),"")</f>
        <v/>
      </c>
      <c r="M10705" s="132" t="str">
        <f>IFERROR(IFERROR(INDEX(Кат!$B:$B,MATCH($C10705,Кат!$I:$I,0)),INDEX(Торг!$B:$B,MATCH($C10705,Торг!$I:$I,0))),"")</f>
        <v/>
      </c>
      <c r="N10705" s="132" t="str">
        <f t="shared" si="167"/>
        <v>ТЕХНОЛОГИИ БУДУЩЕГО ТБ8450106958</v>
      </c>
      <c r="O10705" s="132" t="str">
        <f>IFERROR(IFERROR(INDEX(Кат!$B:$B,MATCH($N10705,Кат!$I:$I,0)),INDEX(Торг!$B:$B,MATCH($N10705,Торг!$I:$I,0))),"")</f>
        <v/>
      </c>
    </row>
    <row r="10706" spans="1:15">
      <c r="A10706" t="s">
        <v>22187</v>
      </c>
      <c r="C10706" s="191" t="s">
        <v>4186</v>
      </c>
      <c r="E10706" t="s">
        <v>4187</v>
      </c>
      <c r="F10706" t="s">
        <v>4161</v>
      </c>
      <c r="G10706" t="s">
        <v>399</v>
      </c>
      <c r="H10706">
        <v>150</v>
      </c>
      <c r="J10706" t="s">
        <v>22634</v>
      </c>
      <c r="K10706" s="132" t="str">
        <f>IFERROR(IFERROR(INDEX(Кат!$O:$O,MATCH($C10706,Кат!$I:$I,0)),INDEX(Торг!$L:$L,MATCH($C10706,Торг!$I:$I,0))),"")</f>
        <v/>
      </c>
      <c r="L10706" s="132" t="str">
        <f>IFERROR(IFERROR(INDEX(Кат!$A:$A,MATCH($C10706,Кат!$I:$I,0)),INDEX(Торг!$A:$A,MATCH($C10706,Торг!$I:$I,0))),"")</f>
        <v/>
      </c>
      <c r="M10706" s="132" t="str">
        <f>IFERROR(IFERROR(INDEX(Кат!$B:$B,MATCH($C10706,Кат!$I:$I,0)),INDEX(Торг!$B:$B,MATCH($C10706,Торг!$I:$I,0))),"")</f>
        <v/>
      </c>
      <c r="N10706" s="132" t="str">
        <f t="shared" si="167"/>
        <v>ТЕХНОЛОГИИ БУДУЩЕГО ТБ2181-1601211</v>
      </c>
      <c r="O10706" s="132" t="str">
        <f>IFERROR(IFERROR(INDEX(Кат!$B:$B,MATCH($N10706,Кат!$I:$I,0)),INDEX(Торг!$B:$B,MATCH($N10706,Торг!$I:$I,0))),"")</f>
        <v/>
      </c>
    </row>
    <row r="10707" spans="1:15">
      <c r="A10707" t="s">
        <v>22188</v>
      </c>
      <c r="C10707" s="191" t="s">
        <v>4188</v>
      </c>
      <c r="E10707" t="s">
        <v>4189</v>
      </c>
      <c r="F10707" t="s">
        <v>4161</v>
      </c>
      <c r="G10707" t="s">
        <v>399</v>
      </c>
      <c r="H10707">
        <v>30</v>
      </c>
      <c r="J10707" t="s">
        <v>22634</v>
      </c>
      <c r="K10707" s="132" t="str">
        <f>IFERROR(IFERROR(INDEX(Кат!$O:$O,MATCH($C10707,Кат!$I:$I,0)),INDEX(Торг!$L:$L,MATCH($C10707,Торг!$I:$I,0))),"")</f>
        <v/>
      </c>
      <c r="L10707" s="132" t="str">
        <f>IFERROR(IFERROR(INDEX(Кат!$A:$A,MATCH($C10707,Кат!$I:$I,0)),INDEX(Торг!$A:$A,MATCH($C10707,Торг!$I:$I,0))),"")</f>
        <v/>
      </c>
      <c r="M10707" s="132" t="str">
        <f>IFERROR(IFERROR(INDEX(Кат!$B:$B,MATCH($C10707,Кат!$I:$I,0)),INDEX(Торг!$B:$B,MATCH($C10707,Торг!$I:$I,0))),"")</f>
        <v/>
      </c>
      <c r="N10707" s="132" t="str">
        <f t="shared" si="167"/>
        <v>ТЕХНОЛОГИИ БУДУЩЕГО ТБ2110-1601211-01</v>
      </c>
      <c r="O10707" s="132" t="str">
        <f>IFERROR(IFERROR(INDEX(Кат!$B:$B,MATCH($N10707,Кат!$I:$I,0)),INDEX(Торг!$B:$B,MATCH($N10707,Торг!$I:$I,0))),"")</f>
        <v/>
      </c>
    </row>
    <row r="10708" spans="1:15">
      <c r="A10708" t="s">
        <v>22189</v>
      </c>
      <c r="C10708" s="191" t="s">
        <v>4190</v>
      </c>
      <c r="E10708" t="s">
        <v>4191</v>
      </c>
      <c r="F10708" t="s">
        <v>4161</v>
      </c>
      <c r="G10708" t="s">
        <v>399</v>
      </c>
      <c r="H10708">
        <v>50</v>
      </c>
      <c r="J10708" t="s">
        <v>22634</v>
      </c>
      <c r="K10708" s="132" t="str">
        <f>IFERROR(IFERROR(INDEX(Кат!$O:$O,MATCH($C10708,Кат!$I:$I,0)),INDEX(Торг!$L:$L,MATCH($C10708,Торг!$I:$I,0))),"")</f>
        <v/>
      </c>
      <c r="L10708" s="132" t="str">
        <f>IFERROR(IFERROR(INDEX(Кат!$A:$A,MATCH($C10708,Кат!$I:$I,0)),INDEX(Торг!$A:$A,MATCH($C10708,Торг!$I:$I,0))),"")</f>
        <v/>
      </c>
      <c r="M10708" s="132" t="str">
        <f>IFERROR(IFERROR(INDEX(Кат!$B:$B,MATCH($C10708,Кат!$I:$I,0)),INDEX(Торг!$B:$B,MATCH($C10708,Торг!$I:$I,0))),"")</f>
        <v/>
      </c>
      <c r="N10708" s="132" t="str">
        <f t="shared" si="167"/>
        <v>ТЕХНОЛОГИИ БУДУЩЕГО ТБ2182-1601211</v>
      </c>
      <c r="O10708" s="132" t="str">
        <f>IFERROR(IFERROR(INDEX(Кат!$B:$B,MATCH($N10708,Кат!$I:$I,0)),INDEX(Торг!$B:$B,MATCH($N10708,Торг!$I:$I,0))),"")</f>
        <v/>
      </c>
    </row>
    <row r="10709" spans="1:15">
      <c r="A10709" t="s">
        <v>22190</v>
      </c>
      <c r="C10709" s="191" t="s">
        <v>4192</v>
      </c>
      <c r="E10709" t="s">
        <v>4193</v>
      </c>
      <c r="F10709" t="s">
        <v>4161</v>
      </c>
      <c r="G10709" t="s">
        <v>399</v>
      </c>
      <c r="H10709">
        <v>50</v>
      </c>
      <c r="J10709" t="s">
        <v>22634</v>
      </c>
      <c r="K10709" s="132" t="str">
        <f>IFERROR(IFERROR(INDEX(Кат!$O:$O,MATCH($C10709,Кат!$I:$I,0)),INDEX(Торг!$L:$L,MATCH($C10709,Торг!$I:$I,0))),"")</f>
        <v/>
      </c>
      <c r="L10709" s="132" t="str">
        <f>IFERROR(IFERROR(INDEX(Кат!$A:$A,MATCH($C10709,Кат!$I:$I,0)),INDEX(Торг!$A:$A,MATCH($C10709,Торг!$I:$I,0))),"")</f>
        <v/>
      </c>
      <c r="M10709" s="132" t="str">
        <f>IFERROR(IFERROR(INDEX(Кат!$B:$B,MATCH($C10709,Кат!$I:$I,0)),INDEX(Торг!$B:$B,MATCH($C10709,Торг!$I:$I,0))),"")</f>
        <v/>
      </c>
      <c r="N10709" s="132" t="str">
        <f t="shared" si="167"/>
        <v>ТЕХНОЛОГИИ БУДУЩЕГО ТБ1118-1703182</v>
      </c>
      <c r="O10709" s="132" t="str">
        <f>IFERROR(IFERROR(INDEX(Кат!$B:$B,MATCH($N10709,Кат!$I:$I,0)),INDEX(Торг!$B:$B,MATCH($N10709,Торг!$I:$I,0))),"")</f>
        <v/>
      </c>
    </row>
    <row r="10710" spans="1:15">
      <c r="A10710" t="s">
        <v>22191</v>
      </c>
      <c r="C10710" s="191" t="s">
        <v>4194</v>
      </c>
      <c r="E10710" t="s">
        <v>4195</v>
      </c>
      <c r="F10710" t="s">
        <v>4161</v>
      </c>
      <c r="G10710" t="s">
        <v>399</v>
      </c>
      <c r="H10710">
        <v>45</v>
      </c>
      <c r="J10710" t="s">
        <v>22634</v>
      </c>
      <c r="K10710" s="132" t="str">
        <f>IFERROR(IFERROR(INDEX(Кат!$O:$O,MATCH($C10710,Кат!$I:$I,0)),INDEX(Торг!$L:$L,MATCH($C10710,Торг!$I:$I,0))),"")</f>
        <v/>
      </c>
      <c r="L10710" s="132" t="str">
        <f>IFERROR(IFERROR(INDEX(Кат!$A:$A,MATCH($C10710,Кат!$I:$I,0)),INDEX(Торг!$A:$A,MATCH($C10710,Торг!$I:$I,0))),"")</f>
        <v/>
      </c>
      <c r="M10710" s="132" t="str">
        <f>IFERROR(IFERROR(INDEX(Кат!$B:$B,MATCH($C10710,Кат!$I:$I,0)),INDEX(Торг!$B:$B,MATCH($C10710,Торг!$I:$I,0))),"")</f>
        <v/>
      </c>
      <c r="N10710" s="132" t="str">
        <f t="shared" si="167"/>
        <v>ТЕХНОЛОГИИ БУДУЩЕГО ТБ2108-1703182</v>
      </c>
      <c r="O10710" s="132" t="str">
        <f>IFERROR(IFERROR(INDEX(Кат!$B:$B,MATCH($N10710,Кат!$I:$I,0)),INDEX(Торг!$B:$B,MATCH($N10710,Торг!$I:$I,0))),"")</f>
        <v/>
      </c>
    </row>
    <row r="10711" spans="1:15">
      <c r="A10711" t="s">
        <v>24888</v>
      </c>
      <c r="C10711" s="191"/>
      <c r="E10711" t="s">
        <v>23636</v>
      </c>
      <c r="J10711" t="s">
        <v>22634</v>
      </c>
      <c r="K10711" s="132" t="str">
        <f>IFERROR(IFERROR(INDEX(Кат!$O:$O,MATCH($C10711,Кат!$I:$I,0)),INDEX(Торг!$L:$L,MATCH($C10711,Торг!$I:$I,0))),"")</f>
        <v/>
      </c>
      <c r="L10711" s="132" t="str">
        <f>IFERROR(IFERROR(INDEX(Кат!$A:$A,MATCH($C10711,Кат!$I:$I,0)),INDEX(Торг!$A:$A,MATCH($C10711,Торг!$I:$I,0))),"")</f>
        <v/>
      </c>
      <c r="M10711" s="132" t="str">
        <f>IFERROR(IFERROR(INDEX(Кат!$B:$B,MATCH($C10711,Кат!$I:$I,0)),INDEX(Торг!$B:$B,MATCH($C10711,Торг!$I:$I,0))),"")</f>
        <v/>
      </c>
      <c r="N10711" s="132" t="str">
        <f t="shared" si="167"/>
        <v xml:space="preserve"> </v>
      </c>
      <c r="O10711" s="132" t="str">
        <f>IFERROR(IFERROR(INDEX(Кат!$B:$B,MATCH($N10711,Кат!$I:$I,0)),INDEX(Торг!$B:$B,MATCH($N10711,Торг!$I:$I,0))),"")</f>
        <v/>
      </c>
    </row>
    <row r="10712" spans="1:15">
      <c r="A10712" t="s">
        <v>29730</v>
      </c>
      <c r="C10712" s="191" t="s">
        <v>29731</v>
      </c>
      <c r="E10712" t="s">
        <v>29732</v>
      </c>
      <c r="F10712" t="s">
        <v>4161</v>
      </c>
      <c r="G10712" t="s">
        <v>399</v>
      </c>
      <c r="H10712">
        <v>30</v>
      </c>
      <c r="J10712" t="s">
        <v>22634</v>
      </c>
      <c r="K10712" s="132" t="str">
        <f>IFERROR(IFERROR(INDEX(Кат!$O:$O,MATCH($C10712,Кат!$I:$I,0)),INDEX(Торг!$L:$L,MATCH($C10712,Торг!$I:$I,0))),"")</f>
        <v/>
      </c>
      <c r="L10712" s="132" t="str">
        <f>IFERROR(IFERROR(INDEX(Кат!$A:$A,MATCH($C10712,Кат!$I:$I,0)),INDEX(Торг!$A:$A,MATCH($C10712,Торг!$I:$I,0))),"")</f>
        <v/>
      </c>
      <c r="M10712" s="132" t="str">
        <f>IFERROR(IFERROR(INDEX(Кат!$B:$B,MATCH($C10712,Кат!$I:$I,0)),INDEX(Торг!$B:$B,MATCH($C10712,Торг!$I:$I,0))),"")</f>
        <v/>
      </c>
      <c r="N10712" s="132" t="str">
        <f t="shared" si="167"/>
        <v>ТЕХНОЛОГИИ БУДУЩЕГО М06020103</v>
      </c>
      <c r="O10712" s="132" t="str">
        <f>IFERROR(IFERROR(INDEX(Кат!$B:$B,MATCH($N10712,Кат!$I:$I,0)),INDEX(Торг!$B:$B,MATCH($N10712,Торг!$I:$I,0))),"")</f>
        <v/>
      </c>
    </row>
    <row r="10713" spans="1:15">
      <c r="A10713" t="s">
        <v>27747</v>
      </c>
      <c r="C10713" s="191" t="s">
        <v>27748</v>
      </c>
      <c r="E10713" t="s">
        <v>27749</v>
      </c>
      <c r="F10713" t="s">
        <v>4161</v>
      </c>
      <c r="G10713" t="s">
        <v>399</v>
      </c>
      <c r="H10713">
        <v>390</v>
      </c>
      <c r="J10713" t="s">
        <v>22634</v>
      </c>
      <c r="K10713" s="132" t="str">
        <f>IFERROR(IFERROR(INDEX(Кат!$O:$O,MATCH($C10713,Кат!$I:$I,0)),INDEX(Торг!$L:$L,MATCH($C10713,Торг!$I:$I,0))),"")</f>
        <v/>
      </c>
      <c r="L10713" s="132" t="str">
        <f>IFERROR(IFERROR(INDEX(Кат!$A:$A,MATCH($C10713,Кат!$I:$I,0)),INDEX(Торг!$A:$A,MATCH($C10713,Торг!$I:$I,0))),"")</f>
        <v/>
      </c>
      <c r="M10713" s="132" t="str">
        <f>IFERROR(IFERROR(INDEX(Кат!$B:$B,MATCH($C10713,Кат!$I:$I,0)),INDEX(Торг!$B:$B,MATCH($C10713,Торг!$I:$I,0))),"")</f>
        <v/>
      </c>
      <c r="N10713" s="132" t="str">
        <f t="shared" si="167"/>
        <v>ТЕХНОЛОГИИ БУДУЩЕГО ТБ8200287912</v>
      </c>
      <c r="O10713" s="132" t="str">
        <f>IFERROR(IFERROR(INDEX(Кат!$B:$B,MATCH($N10713,Кат!$I:$I,0)),INDEX(Торг!$B:$B,MATCH($N10713,Торг!$I:$I,0))),"")</f>
        <v/>
      </c>
    </row>
    <row r="10714" spans="1:15">
      <c r="A10714" t="s">
        <v>22192</v>
      </c>
      <c r="C10714" s="191" t="s">
        <v>14694</v>
      </c>
      <c r="E10714" t="s">
        <v>14695</v>
      </c>
      <c r="F10714" t="s">
        <v>4161</v>
      </c>
      <c r="G10714" t="s">
        <v>399</v>
      </c>
      <c r="H10714">
        <v>40</v>
      </c>
      <c r="J10714" t="s">
        <v>22634</v>
      </c>
      <c r="K10714" s="132" t="str">
        <f>IFERROR(IFERROR(INDEX(Кат!$O:$O,MATCH($C10714,Кат!$I:$I,0)),INDEX(Торг!$L:$L,MATCH($C10714,Торг!$I:$I,0))),"")</f>
        <v/>
      </c>
      <c r="L10714" s="132" t="str">
        <f>IFERROR(IFERROR(INDEX(Кат!$A:$A,MATCH($C10714,Кат!$I:$I,0)),INDEX(Торг!$A:$A,MATCH($C10714,Торг!$I:$I,0))),"")</f>
        <v/>
      </c>
      <c r="M10714" s="132" t="str">
        <f>IFERROR(IFERROR(INDEX(Кат!$B:$B,MATCH($C10714,Кат!$I:$I,0)),INDEX(Торг!$B:$B,MATCH($C10714,Торг!$I:$I,0))),"")</f>
        <v/>
      </c>
      <c r="N10714" s="132" t="str">
        <f t="shared" si="167"/>
        <v>ТЕХНОЛОГИИ БУДУЩЕГО ТБ21928-2916040</v>
      </c>
      <c r="O10714" s="132" t="str">
        <f>IFERROR(IFERROR(INDEX(Кат!$B:$B,MATCH($N10714,Кат!$I:$I,0)),INDEX(Торг!$B:$B,MATCH($N10714,Торг!$I:$I,0))),"")</f>
        <v/>
      </c>
    </row>
    <row r="10715" spans="1:15">
      <c r="A10715" t="s">
        <v>22193</v>
      </c>
      <c r="C10715" s="191" t="s">
        <v>12938</v>
      </c>
      <c r="E10715" t="s">
        <v>12939</v>
      </c>
      <c r="F10715" t="s">
        <v>4161</v>
      </c>
      <c r="G10715" t="s">
        <v>399</v>
      </c>
      <c r="H10715">
        <v>80</v>
      </c>
      <c r="J10715" t="s">
        <v>22634</v>
      </c>
      <c r="K10715" s="132" t="str">
        <f>IFERROR(IFERROR(INDEX(Кат!$O:$O,MATCH($C10715,Кат!$I:$I,0)),INDEX(Торг!$L:$L,MATCH($C10715,Торг!$I:$I,0))),"")</f>
        <v/>
      </c>
      <c r="L10715" s="132" t="str">
        <f>IFERROR(IFERROR(INDEX(Кат!$A:$A,MATCH($C10715,Кат!$I:$I,0)),INDEX(Торг!$A:$A,MATCH($C10715,Торг!$I:$I,0))),"")</f>
        <v/>
      </c>
      <c r="M10715" s="132" t="str">
        <f>IFERROR(IFERROR(INDEX(Кат!$B:$B,MATCH($C10715,Кат!$I:$I,0)),INDEX(Торг!$B:$B,MATCH($C10715,Торг!$I:$I,0))),"")</f>
        <v/>
      </c>
      <c r="N10715" s="132" t="str">
        <f t="shared" si="167"/>
        <v>ТЕХНОЛОГИИ БУДУЩЕГО ТБ2190-2904046</v>
      </c>
      <c r="O10715" s="132" t="str">
        <f>IFERROR(IFERROR(INDEX(Кат!$B:$B,MATCH($N10715,Кат!$I:$I,0)),INDEX(Торг!$B:$B,MATCH($N10715,Торг!$I:$I,0))),"")</f>
        <v/>
      </c>
    </row>
    <row r="10716" spans="1:15">
      <c r="A10716" t="s">
        <v>22194</v>
      </c>
      <c r="C10716" s="191" t="s">
        <v>12940</v>
      </c>
      <c r="E10716" t="s">
        <v>12941</v>
      </c>
      <c r="F10716" t="s">
        <v>4161</v>
      </c>
      <c r="G10716" t="s">
        <v>399</v>
      </c>
      <c r="H10716">
        <v>75</v>
      </c>
      <c r="J10716" t="s">
        <v>22634</v>
      </c>
      <c r="K10716" s="132" t="str">
        <f>IFERROR(IFERROR(INDEX(Кат!$O:$O,MATCH($C10716,Кат!$I:$I,0)),INDEX(Торг!$L:$L,MATCH($C10716,Торг!$I:$I,0))),"")</f>
        <v/>
      </c>
      <c r="L10716" s="132" t="str">
        <f>IFERROR(IFERROR(INDEX(Кат!$A:$A,MATCH($C10716,Кат!$I:$I,0)),INDEX(Торг!$A:$A,MATCH($C10716,Торг!$I:$I,0))),"")</f>
        <v/>
      </c>
      <c r="M10716" s="132" t="str">
        <f>IFERROR(IFERROR(INDEX(Кат!$B:$B,MATCH($C10716,Кат!$I:$I,0)),INDEX(Торг!$B:$B,MATCH($C10716,Торг!$I:$I,0))),"")</f>
        <v/>
      </c>
      <c r="N10716" s="132" t="str">
        <f t="shared" si="167"/>
        <v>ТЕХНОЛОГИИ БУДУЩЕГО ТБ2190-2904040</v>
      </c>
      <c r="O10716" s="132" t="str">
        <f>IFERROR(IFERROR(INDEX(Кат!$B:$B,MATCH($N10716,Кат!$I:$I,0)),INDEX(Торг!$B:$B,MATCH($N10716,Торг!$I:$I,0))),"")</f>
        <v/>
      </c>
    </row>
    <row r="10717" spans="1:15">
      <c r="A10717" t="s">
        <v>24889</v>
      </c>
      <c r="C10717" s="191"/>
      <c r="E10717" t="s">
        <v>24890</v>
      </c>
      <c r="J10717" t="s">
        <v>22634</v>
      </c>
      <c r="K10717" s="132" t="str">
        <f>IFERROR(IFERROR(INDEX(Кат!$O:$O,MATCH($C10717,Кат!$I:$I,0)),INDEX(Торг!$L:$L,MATCH($C10717,Торг!$I:$I,0))),"")</f>
        <v/>
      </c>
      <c r="L10717" s="132" t="str">
        <f>IFERROR(IFERROR(INDEX(Кат!$A:$A,MATCH($C10717,Кат!$I:$I,0)),INDEX(Торг!$A:$A,MATCH($C10717,Торг!$I:$I,0))),"")</f>
        <v/>
      </c>
      <c r="M10717" s="132" t="str">
        <f>IFERROR(IFERROR(INDEX(Кат!$B:$B,MATCH($C10717,Кат!$I:$I,0)),INDEX(Торг!$B:$B,MATCH($C10717,Торг!$I:$I,0))),"")</f>
        <v/>
      </c>
      <c r="N10717" s="132" t="str">
        <f t="shared" si="167"/>
        <v xml:space="preserve"> </v>
      </c>
      <c r="O10717" s="132" t="str">
        <f>IFERROR(IFERROR(INDEX(Кат!$B:$B,MATCH($N10717,Кат!$I:$I,0)),INDEX(Торг!$B:$B,MATCH($N10717,Торг!$I:$I,0))),"")</f>
        <v/>
      </c>
    </row>
    <row r="10718" spans="1:15">
      <c r="A10718" t="s">
        <v>22195</v>
      </c>
      <c r="C10718" s="191" t="s">
        <v>4196</v>
      </c>
      <c r="E10718" t="s">
        <v>4197</v>
      </c>
      <c r="F10718" t="s">
        <v>4161</v>
      </c>
      <c r="G10718" t="s">
        <v>375</v>
      </c>
      <c r="H10718">
        <v>6000</v>
      </c>
      <c r="J10718" t="s">
        <v>22634</v>
      </c>
      <c r="K10718" s="132" t="str">
        <f>IFERROR(IFERROR(INDEX(Кат!$O:$O,MATCH($C10718,Кат!$I:$I,0)),INDEX(Торг!$L:$L,MATCH($C10718,Торг!$I:$I,0))),"")</f>
        <v/>
      </c>
      <c r="L10718" s="132" t="str">
        <f>IFERROR(IFERROR(INDEX(Кат!$A:$A,MATCH($C10718,Кат!$I:$I,0)),INDEX(Торг!$A:$A,MATCH($C10718,Торг!$I:$I,0))),"")</f>
        <v/>
      </c>
      <c r="M10718" s="132" t="str">
        <f>IFERROR(IFERROR(INDEX(Кат!$B:$B,MATCH($C10718,Кат!$I:$I,0)),INDEX(Торг!$B:$B,MATCH($C10718,Торг!$I:$I,0))),"")</f>
        <v/>
      </c>
      <c r="N10718" s="132" t="str">
        <f t="shared" si="167"/>
        <v>ТЕХНОЛОГИИ БУДУЩЕГО ТБ-П-1119</v>
      </c>
      <c r="O10718" s="132" t="str">
        <f>IFERROR(IFERROR(INDEX(Кат!$B:$B,MATCH($N10718,Кат!$I:$I,0)),INDEX(Торг!$B:$B,MATCH($N10718,Торг!$I:$I,0))),"")</f>
        <v/>
      </c>
    </row>
    <row r="10719" spans="1:15">
      <c r="A10719" t="s">
        <v>22196</v>
      </c>
      <c r="C10719" s="191" t="s">
        <v>4198</v>
      </c>
      <c r="E10719" t="s">
        <v>4199</v>
      </c>
      <c r="F10719" t="s">
        <v>4161</v>
      </c>
      <c r="G10719" t="s">
        <v>375</v>
      </c>
      <c r="H10719">
        <v>5700</v>
      </c>
      <c r="J10719" t="s">
        <v>22634</v>
      </c>
      <c r="K10719" s="132" t="str">
        <f>IFERROR(IFERROR(INDEX(Кат!$O:$O,MATCH($C10719,Кат!$I:$I,0)),INDEX(Торг!$L:$L,MATCH($C10719,Торг!$I:$I,0))),"")</f>
        <v/>
      </c>
      <c r="L10719" s="132" t="str">
        <f>IFERROR(IFERROR(INDEX(Кат!$A:$A,MATCH($C10719,Кат!$I:$I,0)),INDEX(Торг!$A:$A,MATCH($C10719,Торг!$I:$I,0))),"")</f>
        <v/>
      </c>
      <c r="M10719" s="132" t="str">
        <f>IFERROR(IFERROR(INDEX(Кат!$B:$B,MATCH($C10719,Кат!$I:$I,0)),INDEX(Торг!$B:$B,MATCH($C10719,Торг!$I:$I,0))),"")</f>
        <v/>
      </c>
      <c r="N10719" s="132" t="str">
        <f t="shared" si="167"/>
        <v>ТЕХНОЛОГИИ БУДУЩЕГО ТБ-П-2108</v>
      </c>
      <c r="O10719" s="132" t="str">
        <f>IFERROR(IFERROR(INDEX(Кат!$B:$B,MATCH($N10719,Кат!$I:$I,0)),INDEX(Торг!$B:$B,MATCH($N10719,Торг!$I:$I,0))),"")</f>
        <v/>
      </c>
    </row>
    <row r="10720" spans="1:15">
      <c r="A10720" t="s">
        <v>22197</v>
      </c>
      <c r="C10720" s="191" t="s">
        <v>4200</v>
      </c>
      <c r="E10720" t="s">
        <v>4201</v>
      </c>
      <c r="F10720" t="s">
        <v>4161</v>
      </c>
      <c r="G10720" t="s">
        <v>375</v>
      </c>
      <c r="H10720">
        <v>5700</v>
      </c>
      <c r="J10720" t="s">
        <v>22634</v>
      </c>
      <c r="K10720" s="132" t="str">
        <f>IFERROR(IFERROR(INDEX(Кат!$O:$O,MATCH($C10720,Кат!$I:$I,0)),INDEX(Торг!$L:$L,MATCH($C10720,Торг!$I:$I,0))),"")</f>
        <v/>
      </c>
      <c r="L10720" s="132" t="str">
        <f>IFERROR(IFERROR(INDEX(Кат!$A:$A,MATCH($C10720,Кат!$I:$I,0)),INDEX(Торг!$A:$A,MATCH($C10720,Торг!$I:$I,0))),"")</f>
        <v/>
      </c>
      <c r="M10720" s="132" t="str">
        <f>IFERROR(IFERROR(INDEX(Кат!$B:$B,MATCH($C10720,Кат!$I:$I,0)),INDEX(Торг!$B:$B,MATCH($C10720,Торг!$I:$I,0))),"")</f>
        <v/>
      </c>
      <c r="N10720" s="132" t="str">
        <f t="shared" si="167"/>
        <v>ТЕХНОЛОГИИ БУДУЩЕГО ТБ-П-2110</v>
      </c>
      <c r="O10720" s="132" t="str">
        <f>IFERROR(IFERROR(INDEX(Кат!$B:$B,MATCH($N10720,Кат!$I:$I,0)),INDEX(Торг!$B:$B,MATCH($N10720,Торг!$I:$I,0))),"")</f>
        <v/>
      </c>
    </row>
    <row r="10721" spans="1:15">
      <c r="A10721" t="s">
        <v>22198</v>
      </c>
      <c r="C10721" s="191" t="s">
        <v>4202</v>
      </c>
      <c r="E10721" t="s">
        <v>4203</v>
      </c>
      <c r="F10721" t="s">
        <v>4161</v>
      </c>
      <c r="G10721" t="s">
        <v>375</v>
      </c>
      <c r="H10721">
        <v>5880</v>
      </c>
      <c r="J10721" t="s">
        <v>22634</v>
      </c>
      <c r="K10721" s="132" t="str">
        <f>IFERROR(IFERROR(INDEX(Кат!$O:$O,MATCH($C10721,Кат!$I:$I,0)),INDEX(Торг!$L:$L,MATCH($C10721,Торг!$I:$I,0))),"")</f>
        <v/>
      </c>
      <c r="L10721" s="132" t="str">
        <f>IFERROR(IFERROR(INDEX(Кат!$A:$A,MATCH($C10721,Кат!$I:$I,0)),INDEX(Торг!$A:$A,MATCH($C10721,Торг!$I:$I,0))),"")</f>
        <v/>
      </c>
      <c r="M10721" s="132" t="str">
        <f>IFERROR(IFERROR(INDEX(Кат!$B:$B,MATCH($C10721,Кат!$I:$I,0)),INDEX(Торг!$B:$B,MATCH($C10721,Торг!$I:$I,0))),"")</f>
        <v/>
      </c>
      <c r="N10721" s="132" t="str">
        <f t="shared" si="167"/>
        <v>ТЕХНОЛОГИИ БУДУЩЕГО ТБ-П-2170</v>
      </c>
      <c r="O10721" s="132" t="str">
        <f>IFERROR(IFERROR(INDEX(Кат!$B:$B,MATCH($N10721,Кат!$I:$I,0)),INDEX(Торг!$B:$B,MATCH($N10721,Торг!$I:$I,0))),"")</f>
        <v/>
      </c>
    </row>
    <row r="10722" spans="1:15">
      <c r="A10722" t="s">
        <v>22199</v>
      </c>
      <c r="C10722" s="191" t="s">
        <v>4204</v>
      </c>
      <c r="E10722" t="s">
        <v>4205</v>
      </c>
      <c r="F10722" t="s">
        <v>4161</v>
      </c>
      <c r="G10722" t="s">
        <v>375</v>
      </c>
      <c r="H10722">
        <v>5880</v>
      </c>
      <c r="J10722" t="s">
        <v>22634</v>
      </c>
      <c r="K10722" s="132" t="str">
        <f>IFERROR(IFERROR(INDEX(Кат!$O:$O,MATCH($C10722,Кат!$I:$I,0)),INDEX(Торг!$L:$L,MATCH($C10722,Торг!$I:$I,0))),"")</f>
        <v/>
      </c>
      <c r="L10722" s="132" t="str">
        <f>IFERROR(IFERROR(INDEX(Кат!$A:$A,MATCH($C10722,Кат!$I:$I,0)),INDEX(Торг!$A:$A,MATCH($C10722,Торг!$I:$I,0))),"")</f>
        <v/>
      </c>
      <c r="M10722" s="132" t="str">
        <f>IFERROR(IFERROR(INDEX(Кат!$B:$B,MATCH($C10722,Кат!$I:$I,0)),INDEX(Торг!$B:$B,MATCH($C10722,Торг!$I:$I,0))),"")</f>
        <v/>
      </c>
      <c r="N10722" s="132" t="str">
        <f t="shared" si="167"/>
        <v>ТЕХНОЛОГИИ БУДУЩЕГО ТБ-П-2190</v>
      </c>
      <c r="O10722" s="132" t="str">
        <f>IFERROR(IFERROR(INDEX(Кат!$B:$B,MATCH($N10722,Кат!$I:$I,0)),INDEX(Торг!$B:$B,MATCH($N10722,Торг!$I:$I,0))),"")</f>
        <v/>
      </c>
    </row>
    <row r="10723" spans="1:15">
      <c r="A10723" t="s">
        <v>22200</v>
      </c>
      <c r="C10723" s="191" t="s">
        <v>4206</v>
      </c>
      <c r="E10723" t="s">
        <v>4207</v>
      </c>
      <c r="F10723" t="s">
        <v>4161</v>
      </c>
      <c r="G10723" t="s">
        <v>375</v>
      </c>
      <c r="H10723">
        <v>6720</v>
      </c>
      <c r="J10723" t="s">
        <v>22634</v>
      </c>
      <c r="K10723" s="132" t="str">
        <f>IFERROR(IFERROR(INDEX(Кат!$O:$O,MATCH($C10723,Кат!$I:$I,0)),INDEX(Торг!$L:$L,MATCH($C10723,Торг!$I:$I,0))),"")</f>
        <v/>
      </c>
      <c r="L10723" s="132" t="str">
        <f>IFERROR(IFERROR(INDEX(Кат!$A:$A,MATCH($C10723,Кат!$I:$I,0)),INDEX(Торг!$A:$A,MATCH($C10723,Торг!$I:$I,0))),"")</f>
        <v/>
      </c>
      <c r="M10723" s="132" t="str">
        <f>IFERROR(IFERROR(INDEX(Кат!$B:$B,MATCH($C10723,Кат!$I:$I,0)),INDEX(Торг!$B:$B,MATCH($C10723,Торг!$I:$I,0))),"")</f>
        <v/>
      </c>
      <c r="N10723" s="132" t="str">
        <f t="shared" si="167"/>
        <v>ТЕХНОЛОГИИ БУДУЩЕГО ТБ-П-LARG</v>
      </c>
      <c r="O10723" s="132" t="str">
        <f>IFERROR(IFERROR(INDEX(Кат!$B:$B,MATCH($N10723,Кат!$I:$I,0)),INDEX(Торг!$B:$B,MATCH($N10723,Торг!$I:$I,0))),"")</f>
        <v/>
      </c>
    </row>
    <row r="10724" spans="1:15">
      <c r="A10724" t="s">
        <v>22201</v>
      </c>
      <c r="C10724" s="191" t="s">
        <v>4208</v>
      </c>
      <c r="E10724" t="s">
        <v>4209</v>
      </c>
      <c r="F10724" t="s">
        <v>4161</v>
      </c>
      <c r="G10724" t="s">
        <v>375</v>
      </c>
      <c r="H10724">
        <v>6720</v>
      </c>
      <c r="J10724" t="s">
        <v>22634</v>
      </c>
      <c r="K10724" s="132" t="str">
        <f>IFERROR(IFERROR(INDEX(Кат!$O:$O,MATCH($C10724,Кат!$I:$I,0)),INDEX(Торг!$L:$L,MATCH($C10724,Торг!$I:$I,0))),"")</f>
        <v/>
      </c>
      <c r="L10724" s="132" t="str">
        <f>IFERROR(IFERROR(INDEX(Кат!$A:$A,MATCH($C10724,Кат!$I:$I,0)),INDEX(Торг!$A:$A,MATCH($C10724,Торг!$I:$I,0))),"")</f>
        <v/>
      </c>
      <c r="M10724" s="132" t="str">
        <f>IFERROR(IFERROR(INDEX(Кат!$B:$B,MATCH($C10724,Кат!$I:$I,0)),INDEX(Торг!$B:$B,MATCH($C10724,Торг!$I:$I,0))),"")</f>
        <v/>
      </c>
      <c r="N10724" s="132" t="str">
        <f t="shared" si="167"/>
        <v>ТЕХНОЛОГИИ БУДУЩЕГО ТБ-П-LARG-CR</v>
      </c>
      <c r="O10724" s="132" t="str">
        <f>IFERROR(IFERROR(INDEX(Кат!$B:$B,MATCH($N10724,Кат!$I:$I,0)),INDEX(Торг!$B:$B,MATCH($N10724,Торг!$I:$I,0))),"")</f>
        <v/>
      </c>
    </row>
    <row r="10725" spans="1:15">
      <c r="A10725" t="s">
        <v>22202</v>
      </c>
      <c r="C10725" s="191" t="s">
        <v>4210</v>
      </c>
      <c r="E10725" t="s">
        <v>4211</v>
      </c>
      <c r="F10725" t="s">
        <v>4161</v>
      </c>
      <c r="G10725" t="s">
        <v>375</v>
      </c>
      <c r="H10725">
        <v>6300</v>
      </c>
      <c r="J10725" t="s">
        <v>22634</v>
      </c>
      <c r="K10725" s="132" t="str">
        <f>IFERROR(IFERROR(INDEX(Кат!$O:$O,MATCH($C10725,Кат!$I:$I,0)),INDEX(Торг!$L:$L,MATCH($C10725,Торг!$I:$I,0))),"")</f>
        <v/>
      </c>
      <c r="L10725" s="132" t="str">
        <f>IFERROR(IFERROR(INDEX(Кат!$A:$A,MATCH($C10725,Кат!$I:$I,0)),INDEX(Торг!$A:$A,MATCH($C10725,Торг!$I:$I,0))),"")</f>
        <v/>
      </c>
      <c r="M10725" s="132" t="str">
        <f>IFERROR(IFERROR(INDEX(Кат!$B:$B,MATCH($C10725,Кат!$I:$I,0)),INDEX(Торг!$B:$B,MATCH($C10725,Торг!$I:$I,0))),"")</f>
        <v/>
      </c>
      <c r="N10725" s="132" t="str">
        <f t="shared" si="167"/>
        <v>ТЕХНОЛОГИИ БУДУЩЕГО ТБ-П-2181-CR</v>
      </c>
      <c r="O10725" s="132" t="str">
        <f>IFERROR(IFERROR(INDEX(Кат!$B:$B,MATCH($N10725,Кат!$I:$I,0)),INDEX(Торг!$B:$B,MATCH($N10725,Торг!$I:$I,0))),"")</f>
        <v/>
      </c>
    </row>
    <row r="10726" spans="1:15">
      <c r="A10726" t="s">
        <v>22203</v>
      </c>
      <c r="C10726" s="191" t="s">
        <v>4212</v>
      </c>
      <c r="E10726" t="s">
        <v>4213</v>
      </c>
      <c r="F10726" t="s">
        <v>4161</v>
      </c>
      <c r="G10726" t="s">
        <v>375</v>
      </c>
      <c r="H10726">
        <v>6300</v>
      </c>
      <c r="J10726" t="s">
        <v>22634</v>
      </c>
      <c r="K10726" s="132" t="str">
        <f>IFERROR(IFERROR(INDEX(Кат!$O:$O,MATCH($C10726,Кат!$I:$I,0)),INDEX(Торг!$L:$L,MATCH($C10726,Торг!$I:$I,0))),"")</f>
        <v/>
      </c>
      <c r="L10726" s="132" t="str">
        <f>IFERROR(IFERROR(INDEX(Кат!$A:$A,MATCH($C10726,Кат!$I:$I,0)),INDEX(Торг!$A:$A,MATCH($C10726,Торг!$I:$I,0))),"")</f>
        <v/>
      </c>
      <c r="M10726" s="132" t="str">
        <f>IFERROR(IFERROR(INDEX(Кат!$B:$B,MATCH($C10726,Кат!$I:$I,0)),INDEX(Торг!$B:$B,MATCH($C10726,Торг!$I:$I,0))),"")</f>
        <v/>
      </c>
      <c r="N10726" s="132" t="str">
        <f t="shared" si="167"/>
        <v>ТЕХНОЛОГИИ БУДУЩЕГО ТБ-П-2180</v>
      </c>
      <c r="O10726" s="132" t="str">
        <f>IFERROR(IFERROR(INDEX(Кат!$B:$B,MATCH($N10726,Кат!$I:$I,0)),INDEX(Торг!$B:$B,MATCH($N10726,Торг!$I:$I,0))),"")</f>
        <v/>
      </c>
    </row>
    <row r="10727" spans="1:15">
      <c r="A10727" t="s">
        <v>24891</v>
      </c>
      <c r="C10727" s="191"/>
      <c r="E10727" t="s">
        <v>23638</v>
      </c>
      <c r="J10727" t="s">
        <v>22634</v>
      </c>
      <c r="K10727" s="132" t="str">
        <f>IFERROR(IFERROR(INDEX(Кат!$O:$O,MATCH($C10727,Кат!$I:$I,0)),INDEX(Торг!$L:$L,MATCH($C10727,Торг!$I:$I,0))),"")</f>
        <v/>
      </c>
      <c r="L10727" s="132" t="str">
        <f>IFERROR(IFERROR(INDEX(Кат!$A:$A,MATCH($C10727,Кат!$I:$I,0)),INDEX(Торг!$A:$A,MATCH($C10727,Торг!$I:$I,0))),"")</f>
        <v/>
      </c>
      <c r="M10727" s="132" t="str">
        <f>IFERROR(IFERROR(INDEX(Кат!$B:$B,MATCH($C10727,Кат!$I:$I,0)),INDEX(Торг!$B:$B,MATCH($C10727,Торг!$I:$I,0))),"")</f>
        <v/>
      </c>
      <c r="N10727" s="132" t="str">
        <f t="shared" si="167"/>
        <v xml:space="preserve"> </v>
      </c>
      <c r="O10727" s="132" t="str">
        <f>IFERROR(IFERROR(INDEX(Кат!$B:$B,MATCH($N10727,Кат!$I:$I,0)),INDEX(Торг!$B:$B,MATCH($N10727,Торг!$I:$I,0))),"")</f>
        <v/>
      </c>
    </row>
    <row r="10728" spans="1:15">
      <c r="A10728" t="s">
        <v>22204</v>
      </c>
      <c r="C10728" s="191" t="s">
        <v>4214</v>
      </c>
      <c r="E10728" t="s">
        <v>4215</v>
      </c>
      <c r="F10728" t="s">
        <v>4161</v>
      </c>
      <c r="G10728" t="s">
        <v>399</v>
      </c>
      <c r="H10728">
        <v>530</v>
      </c>
      <c r="J10728" t="s">
        <v>22634</v>
      </c>
      <c r="K10728" s="132" t="str">
        <f>IFERROR(IFERROR(INDEX(Кат!$O:$O,MATCH($C10728,Кат!$I:$I,0)),INDEX(Торг!$L:$L,MATCH($C10728,Торг!$I:$I,0))),"")</f>
        <v/>
      </c>
      <c r="L10728" s="132" t="str">
        <f>IFERROR(IFERROR(INDEX(Кат!$A:$A,MATCH($C10728,Кат!$I:$I,0)),INDEX(Торг!$A:$A,MATCH($C10728,Торг!$I:$I,0))),"")</f>
        <v/>
      </c>
      <c r="M10728" s="132" t="str">
        <f>IFERROR(IFERROR(INDEX(Кат!$B:$B,MATCH($C10728,Кат!$I:$I,0)),INDEX(Торг!$B:$B,MATCH($C10728,Торг!$I:$I,0))),"")</f>
        <v/>
      </c>
      <c r="N10728" s="132" t="str">
        <f t="shared" si="167"/>
        <v>ТЕХНОЛОГИИ БУДУЩЕГО ТБ8450006750Т</v>
      </c>
      <c r="O10728" s="132" t="str">
        <f>IFERROR(IFERROR(INDEX(Кат!$B:$B,MATCH($N10728,Кат!$I:$I,0)),INDEX(Торг!$B:$B,MATCH($N10728,Торг!$I:$I,0))),"")</f>
        <v/>
      </c>
    </row>
    <row r="10729" spans="1:15">
      <c r="A10729" t="s">
        <v>22205</v>
      </c>
      <c r="C10729" s="191" t="s">
        <v>12942</v>
      </c>
      <c r="E10729" t="s">
        <v>12943</v>
      </c>
      <c r="F10729" t="s">
        <v>4161</v>
      </c>
      <c r="G10729" t="s">
        <v>399</v>
      </c>
      <c r="H10729">
        <v>160</v>
      </c>
      <c r="J10729" t="s">
        <v>22634</v>
      </c>
      <c r="K10729" s="132" t="str">
        <f>IFERROR(IFERROR(INDEX(Кат!$O:$O,MATCH($C10729,Кат!$I:$I,0)),INDEX(Торг!$L:$L,MATCH($C10729,Торг!$I:$I,0))),"")</f>
        <v/>
      </c>
      <c r="L10729" s="132" t="str">
        <f>IFERROR(IFERROR(INDEX(Кат!$A:$A,MATCH($C10729,Кат!$I:$I,0)),INDEX(Торг!$A:$A,MATCH($C10729,Торг!$I:$I,0))),"")</f>
        <v/>
      </c>
      <c r="M10729" s="132" t="str">
        <f>IFERROR(IFERROR(INDEX(Кат!$B:$B,MATCH($C10729,Кат!$I:$I,0)),INDEX(Торг!$B:$B,MATCH($C10729,Торг!$I:$I,0))),"")</f>
        <v/>
      </c>
      <c r="N10729" s="132" t="str">
        <f t="shared" si="167"/>
        <v>ТЕХНОЛОГИИ БУДУЩЕГО ТБ8200277960</v>
      </c>
      <c r="O10729" s="132" t="str">
        <f>IFERROR(IFERROR(INDEX(Кат!$B:$B,MATCH($N10729,Кат!$I:$I,0)),INDEX(Торг!$B:$B,MATCH($N10729,Торг!$I:$I,0))),"")</f>
        <v/>
      </c>
    </row>
    <row r="10730" spans="1:15">
      <c r="A10730" t="s">
        <v>24892</v>
      </c>
      <c r="C10730" s="191"/>
      <c r="E10730" t="s">
        <v>23647</v>
      </c>
      <c r="J10730" t="s">
        <v>22634</v>
      </c>
      <c r="K10730" s="132" t="str">
        <f>IFERROR(IFERROR(INDEX(Кат!$O:$O,MATCH($C10730,Кат!$I:$I,0)),INDEX(Торг!$L:$L,MATCH($C10730,Торг!$I:$I,0))),"")</f>
        <v/>
      </c>
      <c r="L10730" s="132" t="str">
        <f>IFERROR(IFERROR(INDEX(Кат!$A:$A,MATCH($C10730,Кат!$I:$I,0)),INDEX(Торг!$A:$A,MATCH($C10730,Торг!$I:$I,0))),"")</f>
        <v/>
      </c>
      <c r="M10730" s="132" t="str">
        <f>IFERROR(IFERROR(INDEX(Кат!$B:$B,MATCH($C10730,Кат!$I:$I,0)),INDEX(Торг!$B:$B,MATCH($C10730,Торг!$I:$I,0))),"")</f>
        <v/>
      </c>
      <c r="N10730" s="132" t="str">
        <f t="shared" si="167"/>
        <v xml:space="preserve"> </v>
      </c>
      <c r="O10730" s="132" t="str">
        <f>IFERROR(IFERROR(INDEX(Кат!$B:$B,MATCH($N10730,Кат!$I:$I,0)),INDEX(Торг!$B:$B,MATCH($N10730,Торг!$I:$I,0))),"")</f>
        <v/>
      </c>
    </row>
    <row r="10731" spans="1:15">
      <c r="A10731" t="s">
        <v>22206</v>
      </c>
      <c r="C10731" s="191" t="s">
        <v>13932</v>
      </c>
      <c r="E10731" t="s">
        <v>13933</v>
      </c>
      <c r="F10731" t="s">
        <v>4161</v>
      </c>
      <c r="G10731" t="s">
        <v>399</v>
      </c>
      <c r="H10731">
        <v>155</v>
      </c>
      <c r="J10731" t="s">
        <v>22634</v>
      </c>
      <c r="K10731" s="132" t="str">
        <f>IFERROR(IFERROR(INDEX(Кат!$O:$O,MATCH($C10731,Кат!$I:$I,0)),INDEX(Торг!$L:$L,MATCH($C10731,Торг!$I:$I,0))),"")</f>
        <v/>
      </c>
      <c r="L10731" s="132" t="str">
        <f>IFERROR(IFERROR(INDEX(Кат!$A:$A,MATCH($C10731,Кат!$I:$I,0)),INDEX(Торг!$A:$A,MATCH($C10731,Торг!$I:$I,0))),"")</f>
        <v/>
      </c>
      <c r="M10731" s="132" t="str">
        <f>IFERROR(IFERROR(INDEX(Кат!$B:$B,MATCH($C10731,Кат!$I:$I,0)),INDEX(Торг!$B:$B,MATCH($C10731,Торг!$I:$I,0))),"")</f>
        <v/>
      </c>
      <c r="N10731" s="132" t="str">
        <f t="shared" si="167"/>
        <v>ТЕХНОЛОГИИ БУДУЩЕГО ТБ8450055326</v>
      </c>
      <c r="O10731" s="132" t="str">
        <f>IFERROR(IFERROR(INDEX(Кат!$B:$B,MATCH($N10731,Кат!$I:$I,0)),INDEX(Торг!$B:$B,MATCH($N10731,Торг!$I:$I,0))),"")</f>
        <v/>
      </c>
    </row>
    <row r="10732" spans="1:15">
      <c r="A10732" t="s">
        <v>27306</v>
      </c>
      <c r="C10732" s="191" t="s">
        <v>27307</v>
      </c>
      <c r="E10732" t="s">
        <v>27308</v>
      </c>
      <c r="F10732" t="s">
        <v>4161</v>
      </c>
      <c r="G10732" t="s">
        <v>399</v>
      </c>
      <c r="H10732">
        <v>1900</v>
      </c>
      <c r="J10732" t="s">
        <v>22634</v>
      </c>
      <c r="K10732" s="132" t="str">
        <f>IFERROR(IFERROR(INDEX(Кат!$O:$O,MATCH($C10732,Кат!$I:$I,0)),INDEX(Торг!$L:$L,MATCH($C10732,Торг!$I:$I,0))),"")</f>
        <v/>
      </c>
      <c r="L10732" s="132" t="str">
        <f>IFERROR(IFERROR(INDEX(Кат!$A:$A,MATCH($C10732,Кат!$I:$I,0)),INDEX(Торг!$A:$A,MATCH($C10732,Торг!$I:$I,0))),"")</f>
        <v/>
      </c>
      <c r="M10732" s="132" t="str">
        <f>IFERROR(IFERROR(INDEX(Кат!$B:$B,MATCH($C10732,Кат!$I:$I,0)),INDEX(Торг!$B:$B,MATCH($C10732,Торг!$I:$I,0))),"")</f>
        <v/>
      </c>
      <c r="N10732" s="132" t="str">
        <f t="shared" si="167"/>
        <v>ТЕХНОЛОГИИ БУДУЩЕГО ТБ8200778634</v>
      </c>
      <c r="O10732" s="132" t="str">
        <f>IFERROR(IFERROR(INDEX(Кат!$B:$B,MATCH($N10732,Кат!$I:$I,0)),INDEX(Торг!$B:$B,MATCH($N10732,Торг!$I:$I,0))),"")</f>
        <v/>
      </c>
    </row>
    <row r="10733" spans="1:15">
      <c r="A10733" t="s">
        <v>22207</v>
      </c>
      <c r="C10733" s="191" t="s">
        <v>13934</v>
      </c>
      <c r="E10733" t="s">
        <v>13935</v>
      </c>
      <c r="F10733" t="s">
        <v>4161</v>
      </c>
      <c r="G10733" t="s">
        <v>399</v>
      </c>
      <c r="H10733">
        <v>165</v>
      </c>
      <c r="J10733" t="s">
        <v>22634</v>
      </c>
      <c r="K10733" s="132" t="str">
        <f>IFERROR(IFERROR(INDEX(Кат!$O:$O,MATCH($C10733,Кат!$I:$I,0)),INDEX(Торг!$L:$L,MATCH($C10733,Торг!$I:$I,0))),"")</f>
        <v/>
      </c>
      <c r="L10733" s="132" t="str">
        <f>IFERROR(IFERROR(INDEX(Кат!$A:$A,MATCH($C10733,Кат!$I:$I,0)),INDEX(Торг!$A:$A,MATCH($C10733,Торг!$I:$I,0))),"")</f>
        <v/>
      </c>
      <c r="M10733" s="132" t="str">
        <f>IFERROR(IFERROR(INDEX(Кат!$B:$B,MATCH($C10733,Кат!$I:$I,0)),INDEX(Торг!$B:$B,MATCH($C10733,Торг!$I:$I,0))),"")</f>
        <v/>
      </c>
      <c r="N10733" s="132" t="str">
        <f t="shared" si="167"/>
        <v>ТЕХНОЛОГИИ БУДУЩЕГО ТБ8450006862</v>
      </c>
      <c r="O10733" s="132" t="str">
        <f>IFERROR(IFERROR(INDEX(Кат!$B:$B,MATCH($N10733,Кат!$I:$I,0)),INDEX(Торг!$B:$B,MATCH($N10733,Торг!$I:$I,0))),"")</f>
        <v/>
      </c>
    </row>
    <row r="10734" spans="1:15">
      <c r="A10734" t="s">
        <v>22208</v>
      </c>
      <c r="C10734" s="191" t="s">
        <v>13936</v>
      </c>
      <c r="E10734" t="s">
        <v>13937</v>
      </c>
      <c r="F10734" t="s">
        <v>4161</v>
      </c>
      <c r="G10734" t="s">
        <v>399</v>
      </c>
      <c r="H10734">
        <v>180</v>
      </c>
      <c r="J10734" t="s">
        <v>22634</v>
      </c>
      <c r="K10734" s="132" t="str">
        <f>IFERROR(IFERROR(INDEX(Кат!$O:$O,MATCH($C10734,Кат!$I:$I,0)),INDEX(Торг!$L:$L,MATCH($C10734,Торг!$I:$I,0))),"")</f>
        <v/>
      </c>
      <c r="L10734" s="132" t="str">
        <f>IFERROR(IFERROR(INDEX(Кат!$A:$A,MATCH($C10734,Кат!$I:$I,0)),INDEX(Торг!$A:$A,MATCH($C10734,Торг!$I:$I,0))),"")</f>
        <v/>
      </c>
      <c r="M10734" s="132" t="str">
        <f>IFERROR(IFERROR(INDEX(Кат!$B:$B,MATCH($C10734,Кат!$I:$I,0)),INDEX(Торг!$B:$B,MATCH($C10734,Торг!$I:$I,0))),"")</f>
        <v/>
      </c>
      <c r="N10734" s="132" t="str">
        <f t="shared" si="167"/>
        <v>ТЕХНОЛОГИИ БУДУЩЕГО ТБ8450031129</v>
      </c>
      <c r="O10734" s="132" t="str">
        <f>IFERROR(IFERROR(INDEX(Кат!$B:$B,MATCH($N10734,Кат!$I:$I,0)),INDEX(Торг!$B:$B,MATCH($N10734,Торг!$I:$I,0))),"")</f>
        <v/>
      </c>
    </row>
    <row r="10735" spans="1:15">
      <c r="A10735" t="s">
        <v>22209</v>
      </c>
      <c r="C10735" s="191" t="s">
        <v>13938</v>
      </c>
      <c r="E10735" t="s">
        <v>13939</v>
      </c>
      <c r="F10735" t="s">
        <v>4161</v>
      </c>
      <c r="G10735" t="s">
        <v>399</v>
      </c>
      <c r="H10735">
        <v>185</v>
      </c>
      <c r="J10735" t="s">
        <v>22634</v>
      </c>
      <c r="K10735" s="132" t="str">
        <f>IFERROR(IFERROR(INDEX(Кат!$O:$O,MATCH($C10735,Кат!$I:$I,0)),INDEX(Торг!$L:$L,MATCH($C10735,Торг!$I:$I,0))),"")</f>
        <v/>
      </c>
      <c r="L10735" s="132" t="str">
        <f>IFERROR(IFERROR(INDEX(Кат!$A:$A,MATCH($C10735,Кат!$I:$I,0)),INDEX(Торг!$A:$A,MATCH($C10735,Торг!$I:$I,0))),"")</f>
        <v/>
      </c>
      <c r="M10735" s="132" t="str">
        <f>IFERROR(IFERROR(INDEX(Кат!$B:$B,MATCH($C10735,Кат!$I:$I,0)),INDEX(Торг!$B:$B,MATCH($C10735,Торг!$I:$I,0))),"")</f>
        <v/>
      </c>
      <c r="N10735" s="132" t="str">
        <f t="shared" si="167"/>
        <v>ТЕХНОЛОГИИ БУДУЩЕГО ТБ8450051150</v>
      </c>
      <c r="O10735" s="132" t="str">
        <f>IFERROR(IFERROR(INDEX(Кат!$B:$B,MATCH($N10735,Кат!$I:$I,0)),INDEX(Торг!$B:$B,MATCH($N10735,Торг!$I:$I,0))),"")</f>
        <v/>
      </c>
    </row>
    <row r="10736" spans="1:15">
      <c r="A10736" t="s">
        <v>22210</v>
      </c>
      <c r="C10736" s="191" t="s">
        <v>13940</v>
      </c>
      <c r="E10736" t="s">
        <v>13941</v>
      </c>
      <c r="F10736" t="s">
        <v>4161</v>
      </c>
      <c r="G10736" t="s">
        <v>399</v>
      </c>
      <c r="H10736">
        <v>210</v>
      </c>
      <c r="J10736" t="s">
        <v>22634</v>
      </c>
      <c r="K10736" s="132" t="str">
        <f>IFERROR(IFERROR(INDEX(Кат!$O:$O,MATCH($C10736,Кат!$I:$I,0)),INDEX(Торг!$L:$L,MATCH($C10736,Торг!$I:$I,0))),"")</f>
        <v/>
      </c>
      <c r="L10736" s="132" t="str">
        <f>IFERROR(IFERROR(INDEX(Кат!$A:$A,MATCH($C10736,Кат!$I:$I,0)),INDEX(Торг!$A:$A,MATCH($C10736,Торг!$I:$I,0))),"")</f>
        <v/>
      </c>
      <c r="M10736" s="132" t="str">
        <f>IFERROR(IFERROR(INDEX(Кат!$B:$B,MATCH($C10736,Кат!$I:$I,0)),INDEX(Торг!$B:$B,MATCH($C10736,Торг!$I:$I,0))),"")</f>
        <v/>
      </c>
      <c r="N10736" s="132" t="str">
        <f t="shared" si="167"/>
        <v>ТЕХНОЛОГИИ БУДУЩЕГО ТБ8450058627</v>
      </c>
      <c r="O10736" s="132" t="str">
        <f>IFERROR(IFERROR(INDEX(Кат!$B:$B,MATCH($N10736,Кат!$I:$I,0)),INDEX(Торг!$B:$B,MATCH($N10736,Торг!$I:$I,0))),"")</f>
        <v/>
      </c>
    </row>
    <row r="10737" spans="1:15">
      <c r="A10737" t="s">
        <v>22212</v>
      </c>
      <c r="C10737" s="191" t="s">
        <v>13943</v>
      </c>
      <c r="E10737" t="s">
        <v>13944</v>
      </c>
      <c r="F10737" t="s">
        <v>4161</v>
      </c>
      <c r="G10737" t="s">
        <v>399</v>
      </c>
      <c r="H10737">
        <v>175</v>
      </c>
      <c r="J10737" t="s">
        <v>22634</v>
      </c>
      <c r="K10737" s="132" t="str">
        <f>IFERROR(IFERROR(INDEX(Кат!$O:$O,MATCH($C10737,Кат!$I:$I,0)),INDEX(Торг!$L:$L,MATCH($C10737,Торг!$I:$I,0))),"")</f>
        <v/>
      </c>
      <c r="L10737" s="132" t="str">
        <f>IFERROR(IFERROR(INDEX(Кат!$A:$A,MATCH($C10737,Кат!$I:$I,0)),INDEX(Торг!$A:$A,MATCH($C10737,Торг!$I:$I,0))),"")</f>
        <v/>
      </c>
      <c r="M10737" s="132" t="str">
        <f>IFERROR(IFERROR(INDEX(Кат!$B:$B,MATCH($C10737,Кат!$I:$I,0)),INDEX(Торг!$B:$B,MATCH($C10737,Торг!$I:$I,0))),"")</f>
        <v/>
      </c>
      <c r="N10737" s="132" t="str">
        <f t="shared" si="167"/>
        <v>ТЕХНОЛОГИИ БУДУЩЕГО ТБ8450031128</v>
      </c>
      <c r="O10737" s="132" t="str">
        <f>IFERROR(IFERROR(INDEX(Кат!$B:$B,MATCH($N10737,Кат!$I:$I,0)),INDEX(Торг!$B:$B,MATCH($N10737,Торг!$I:$I,0))),"")</f>
        <v/>
      </c>
    </row>
    <row r="10738" spans="1:15">
      <c r="A10738" t="s">
        <v>22211</v>
      </c>
      <c r="C10738" s="191" t="s">
        <v>13942</v>
      </c>
      <c r="E10738" t="s">
        <v>34022</v>
      </c>
      <c r="F10738" t="s">
        <v>4161</v>
      </c>
      <c r="G10738" t="s">
        <v>399</v>
      </c>
      <c r="H10738">
        <v>250</v>
      </c>
      <c r="J10738" t="s">
        <v>22634</v>
      </c>
      <c r="K10738" s="132" t="str">
        <f>IFERROR(IFERROR(INDEX(Кат!$O:$O,MATCH($C10738,Кат!$I:$I,0)),INDEX(Торг!$L:$L,MATCH($C10738,Торг!$I:$I,0))),"")</f>
        <v/>
      </c>
      <c r="L10738" s="132" t="str">
        <f>IFERROR(IFERROR(INDEX(Кат!$A:$A,MATCH($C10738,Кат!$I:$I,0)),INDEX(Торг!$A:$A,MATCH($C10738,Торг!$I:$I,0))),"")</f>
        <v/>
      </c>
      <c r="M10738" s="132" t="str">
        <f>IFERROR(IFERROR(INDEX(Кат!$B:$B,MATCH($C10738,Кат!$I:$I,0)),INDEX(Торг!$B:$B,MATCH($C10738,Торг!$I:$I,0))),"")</f>
        <v/>
      </c>
      <c r="N10738" s="132" t="str">
        <f t="shared" si="167"/>
        <v>ТЕХНОЛОГИИ БУДУЩЕГО ТБ8450022221</v>
      </c>
      <c r="O10738" s="132" t="str">
        <f>IFERROR(IFERROR(INDEX(Кат!$B:$B,MATCH($N10738,Кат!$I:$I,0)),INDEX(Торг!$B:$B,MATCH($N10738,Торг!$I:$I,0))),"")</f>
        <v/>
      </c>
    </row>
    <row r="10739" spans="1:15">
      <c r="A10739" t="s">
        <v>30607</v>
      </c>
      <c r="C10739" s="191"/>
      <c r="E10739" t="s">
        <v>23486</v>
      </c>
      <c r="J10739" t="s">
        <v>22634</v>
      </c>
      <c r="K10739" s="132" t="str">
        <f>IFERROR(IFERROR(INDEX(Кат!$O:$O,MATCH($C10739,Кат!$I:$I,0)),INDEX(Торг!$L:$L,MATCH($C10739,Торг!$I:$I,0))),"")</f>
        <v/>
      </c>
      <c r="L10739" s="132" t="str">
        <f>IFERROR(IFERROR(INDEX(Кат!$A:$A,MATCH($C10739,Кат!$I:$I,0)),INDEX(Торг!$A:$A,MATCH($C10739,Торг!$I:$I,0))),"")</f>
        <v/>
      </c>
      <c r="M10739" s="132" t="str">
        <f>IFERROR(IFERROR(INDEX(Кат!$B:$B,MATCH($C10739,Кат!$I:$I,0)),INDEX(Торг!$B:$B,MATCH($C10739,Торг!$I:$I,0))),"")</f>
        <v/>
      </c>
      <c r="N10739" s="132" t="str">
        <f t="shared" si="167"/>
        <v xml:space="preserve"> </v>
      </c>
      <c r="O10739" s="132" t="str">
        <f>IFERROR(IFERROR(INDEX(Кат!$B:$B,MATCH($N10739,Кат!$I:$I,0)),INDEX(Торг!$B:$B,MATCH($N10739,Торг!$I:$I,0))),"")</f>
        <v/>
      </c>
    </row>
    <row r="10740" spans="1:15">
      <c r="A10740" t="s">
        <v>30608</v>
      </c>
      <c r="C10740" s="191" t="s">
        <v>30609</v>
      </c>
      <c r="E10740" t="s">
        <v>30610</v>
      </c>
      <c r="F10740" t="s">
        <v>4161</v>
      </c>
      <c r="G10740" t="s">
        <v>399</v>
      </c>
      <c r="H10740">
        <v>500</v>
      </c>
      <c r="J10740" t="s">
        <v>22634</v>
      </c>
      <c r="K10740" s="132" t="str">
        <f>IFERROR(IFERROR(INDEX(Кат!$O:$O,MATCH($C10740,Кат!$I:$I,0)),INDEX(Торг!$L:$L,MATCH($C10740,Торг!$I:$I,0))),"")</f>
        <v/>
      </c>
      <c r="L10740" s="132" t="str">
        <f>IFERROR(IFERROR(INDEX(Кат!$A:$A,MATCH($C10740,Кат!$I:$I,0)),INDEX(Торг!$A:$A,MATCH($C10740,Торг!$I:$I,0))),"")</f>
        <v/>
      </c>
      <c r="M10740" s="132" t="str">
        <f>IFERROR(IFERROR(INDEX(Кат!$B:$B,MATCH($C10740,Кат!$I:$I,0)),INDEX(Торг!$B:$B,MATCH($C10740,Торг!$I:$I,0))),"")</f>
        <v/>
      </c>
      <c r="N10740" s="132" t="str">
        <f t="shared" si="167"/>
        <v>ТЕХНОЛОГИИ БУДУЩЕГО ТБ8450032242</v>
      </c>
      <c r="O10740" s="132" t="str">
        <f>IFERROR(IFERROR(INDEX(Кат!$B:$B,MATCH($N10740,Кат!$I:$I,0)),INDEX(Торг!$B:$B,MATCH($N10740,Торг!$I:$I,0))),"")</f>
        <v/>
      </c>
    </row>
    <row r="10741" spans="1:15">
      <c r="A10741" t="s">
        <v>31180</v>
      </c>
      <c r="C10741" s="191" t="s">
        <v>31181</v>
      </c>
      <c r="E10741" t="s">
        <v>31182</v>
      </c>
      <c r="F10741" t="s">
        <v>4161</v>
      </c>
      <c r="G10741" t="s">
        <v>399</v>
      </c>
      <c r="H10741">
        <v>490</v>
      </c>
      <c r="J10741" t="s">
        <v>22634</v>
      </c>
      <c r="K10741" s="132" t="str">
        <f>IFERROR(IFERROR(INDEX(Кат!$O:$O,MATCH($C10741,Кат!$I:$I,0)),INDEX(Торг!$L:$L,MATCH($C10741,Торг!$I:$I,0))),"")</f>
        <v/>
      </c>
      <c r="L10741" s="132" t="str">
        <f>IFERROR(IFERROR(INDEX(Кат!$A:$A,MATCH($C10741,Кат!$I:$I,0)),INDEX(Торг!$A:$A,MATCH($C10741,Торг!$I:$I,0))),"")</f>
        <v/>
      </c>
      <c r="M10741" s="132" t="str">
        <f>IFERROR(IFERROR(INDEX(Кат!$B:$B,MATCH($C10741,Кат!$I:$I,0)),INDEX(Торг!$B:$B,MATCH($C10741,Торг!$I:$I,0))),"")</f>
        <v/>
      </c>
      <c r="N10741" s="132" t="str">
        <f t="shared" si="167"/>
        <v>ТЕХНОЛОГИИ БУДУЩЕГО ТБ8450032243</v>
      </c>
      <c r="O10741" s="132" t="str">
        <f>IFERROR(IFERROR(INDEX(Кат!$B:$B,MATCH($N10741,Кат!$I:$I,0)),INDEX(Торг!$B:$B,MATCH($N10741,Торг!$I:$I,0))),"")</f>
        <v/>
      </c>
    </row>
    <row r="10742" spans="1:15">
      <c r="A10742" t="s">
        <v>30611</v>
      </c>
      <c r="C10742" s="191" t="s">
        <v>30612</v>
      </c>
      <c r="E10742" t="s">
        <v>30613</v>
      </c>
      <c r="F10742" t="s">
        <v>4161</v>
      </c>
      <c r="G10742" t="s">
        <v>399</v>
      </c>
      <c r="H10742">
        <v>650</v>
      </c>
      <c r="J10742" t="s">
        <v>22634</v>
      </c>
      <c r="K10742" s="132" t="str">
        <f>IFERROR(IFERROR(INDEX(Кат!$O:$O,MATCH($C10742,Кат!$I:$I,0)),INDEX(Торг!$L:$L,MATCH($C10742,Торг!$I:$I,0))),"")</f>
        <v/>
      </c>
      <c r="L10742" s="132" t="str">
        <f>IFERROR(IFERROR(INDEX(Кат!$A:$A,MATCH($C10742,Кат!$I:$I,0)),INDEX(Торг!$A:$A,MATCH($C10742,Торг!$I:$I,0))),"")</f>
        <v/>
      </c>
      <c r="M10742" s="132" t="str">
        <f>IFERROR(IFERROR(INDEX(Кат!$B:$B,MATCH($C10742,Кат!$I:$I,0)),INDEX(Торг!$B:$B,MATCH($C10742,Торг!$I:$I,0))),"")</f>
        <v/>
      </c>
      <c r="N10742" s="132" t="str">
        <f t="shared" si="167"/>
        <v>ТЕХНОЛОГИИ БУДУЩЕГО ТБ8450021200</v>
      </c>
      <c r="O10742" s="132" t="str">
        <f>IFERROR(IFERROR(INDEX(Кат!$B:$B,MATCH($N10742,Кат!$I:$I,0)),INDEX(Торг!$B:$B,MATCH($N10742,Торг!$I:$I,0))),"")</f>
        <v/>
      </c>
    </row>
    <row r="10743" spans="1:15">
      <c r="A10743" t="s">
        <v>24893</v>
      </c>
      <c r="C10743" s="191"/>
      <c r="E10743" t="s">
        <v>24894</v>
      </c>
      <c r="J10743" t="s">
        <v>22634</v>
      </c>
      <c r="K10743" s="132" t="str">
        <f>IFERROR(IFERROR(INDEX(Кат!$O:$O,MATCH($C10743,Кат!$I:$I,0)),INDEX(Торг!$L:$L,MATCH($C10743,Торг!$I:$I,0))),"")</f>
        <v/>
      </c>
      <c r="L10743" s="132" t="str">
        <f>IFERROR(IFERROR(INDEX(Кат!$A:$A,MATCH($C10743,Кат!$I:$I,0)),INDEX(Торг!$A:$A,MATCH($C10743,Торг!$I:$I,0))),"")</f>
        <v/>
      </c>
      <c r="M10743" s="132" t="str">
        <f>IFERROR(IFERROR(INDEX(Кат!$B:$B,MATCH($C10743,Кат!$I:$I,0)),INDEX(Торг!$B:$B,MATCH($C10743,Торг!$I:$I,0))),"")</f>
        <v/>
      </c>
      <c r="N10743" s="132" t="str">
        <f t="shared" si="167"/>
        <v xml:space="preserve"> </v>
      </c>
      <c r="O10743" s="132" t="str">
        <f>IFERROR(IFERROR(INDEX(Кат!$B:$B,MATCH($N10743,Кат!$I:$I,0)),INDEX(Торг!$B:$B,MATCH($N10743,Торг!$I:$I,0))),"")</f>
        <v/>
      </c>
    </row>
    <row r="10744" spans="1:15">
      <c r="A10744" t="s">
        <v>27750</v>
      </c>
      <c r="C10744" s="191" t="s">
        <v>27751</v>
      </c>
      <c r="E10744" t="s">
        <v>27752</v>
      </c>
      <c r="F10744" t="s">
        <v>4161</v>
      </c>
      <c r="G10744" t="s">
        <v>399</v>
      </c>
      <c r="H10744">
        <v>380</v>
      </c>
      <c r="J10744" t="s">
        <v>22634</v>
      </c>
      <c r="K10744" s="132" t="str">
        <f>IFERROR(IFERROR(INDEX(Кат!$O:$O,MATCH($C10744,Кат!$I:$I,0)),INDEX(Торг!$L:$L,MATCH($C10744,Торг!$I:$I,0))),"")</f>
        <v/>
      </c>
      <c r="L10744" s="132" t="str">
        <f>IFERROR(IFERROR(INDEX(Кат!$A:$A,MATCH($C10744,Кат!$I:$I,0)),INDEX(Торг!$A:$A,MATCH($C10744,Торг!$I:$I,0))),"")</f>
        <v/>
      </c>
      <c r="M10744" s="132" t="str">
        <f>IFERROR(IFERROR(INDEX(Кат!$B:$B,MATCH($C10744,Кат!$I:$I,0)),INDEX(Торг!$B:$B,MATCH($C10744,Торг!$I:$I,0))),"")</f>
        <v/>
      </c>
      <c r="N10744" s="132" t="str">
        <f t="shared" si="167"/>
        <v>ТЕХНОЛОГИИ БУДУЩЕГО РКИ-ZT</v>
      </c>
      <c r="O10744" s="132" t="str">
        <f>IFERROR(IFERROR(INDEX(Кат!$B:$B,MATCH($N10744,Кат!$I:$I,0)),INDEX(Торг!$B:$B,MATCH($N10744,Торг!$I:$I,0))),"")</f>
        <v/>
      </c>
    </row>
    <row r="10745" spans="1:15">
      <c r="A10745" t="s">
        <v>27537</v>
      </c>
      <c r="C10745" s="191" t="s">
        <v>27538</v>
      </c>
      <c r="E10745" t="s">
        <v>27539</v>
      </c>
      <c r="F10745" t="s">
        <v>4161</v>
      </c>
      <c r="G10745" t="s">
        <v>399</v>
      </c>
      <c r="H10745">
        <v>200</v>
      </c>
      <c r="J10745" t="s">
        <v>22634</v>
      </c>
      <c r="K10745" s="132" t="str">
        <f>IFERROR(IFERROR(INDEX(Кат!$O:$O,MATCH($C10745,Кат!$I:$I,0)),INDEX(Торг!$L:$L,MATCH($C10745,Торг!$I:$I,0))),"")</f>
        <v/>
      </c>
      <c r="L10745" s="132" t="str">
        <f>IFERROR(IFERROR(INDEX(Кат!$A:$A,MATCH($C10745,Кат!$I:$I,0)),INDEX(Торг!$A:$A,MATCH($C10745,Торг!$I:$I,0))),"")</f>
        <v/>
      </c>
      <c r="M10745" s="132" t="str">
        <f>IFERROR(IFERROR(INDEX(Кат!$B:$B,MATCH($C10745,Кат!$I:$I,0)),INDEX(Торг!$B:$B,MATCH($C10745,Торг!$I:$I,0))),"")</f>
        <v/>
      </c>
      <c r="N10745" s="132" t="str">
        <f t="shared" si="167"/>
        <v>ТЕХНОЛОГИИ БУДУЩЕГО РКИ-ЛОБ</v>
      </c>
      <c r="O10745" s="132" t="str">
        <f>IFERROR(IFERROR(INDEX(Кат!$B:$B,MATCH($N10745,Кат!$I:$I,0)),INDEX(Торг!$B:$B,MATCH($N10745,Торг!$I:$I,0))),"")</f>
        <v/>
      </c>
    </row>
    <row r="10746" spans="1:15">
      <c r="A10746" t="s">
        <v>29733</v>
      </c>
      <c r="C10746" s="191" t="s">
        <v>29734</v>
      </c>
      <c r="E10746" t="s">
        <v>29735</v>
      </c>
      <c r="F10746" t="s">
        <v>4161</v>
      </c>
      <c r="G10746" t="s">
        <v>375</v>
      </c>
      <c r="H10746">
        <v>70</v>
      </c>
      <c r="J10746" t="s">
        <v>22634</v>
      </c>
      <c r="K10746" s="132" t="str">
        <f>IFERROR(IFERROR(INDEX(Кат!$O:$O,MATCH($C10746,Кат!$I:$I,0)),INDEX(Торг!$L:$L,MATCH($C10746,Торг!$I:$I,0))),"")</f>
        <v/>
      </c>
      <c r="L10746" s="132" t="str">
        <f>IFERROR(IFERROR(INDEX(Кат!$A:$A,MATCH($C10746,Кат!$I:$I,0)),INDEX(Торг!$A:$A,MATCH($C10746,Торг!$I:$I,0))),"")</f>
        <v/>
      </c>
      <c r="M10746" s="132" t="str">
        <f>IFERROR(IFERROR(INDEX(Кат!$B:$B,MATCH($C10746,Кат!$I:$I,0)),INDEX(Торг!$B:$B,MATCH($C10746,Торг!$I:$I,0))),"")</f>
        <v/>
      </c>
      <c r="N10746" s="132" t="str">
        <f t="shared" si="167"/>
        <v>ТЕХНОЛОГИИ БУДУЩЕГО ТБ8450051873</v>
      </c>
      <c r="O10746" s="132" t="str">
        <f>IFERROR(IFERROR(INDEX(Кат!$B:$B,MATCH($N10746,Кат!$I:$I,0)),INDEX(Торг!$B:$B,MATCH($N10746,Торг!$I:$I,0))),"")</f>
        <v/>
      </c>
    </row>
    <row r="10747" spans="1:15">
      <c r="A10747" t="s">
        <v>22883</v>
      </c>
      <c r="C10747" s="191" t="s">
        <v>27753</v>
      </c>
      <c r="E10747" t="s">
        <v>27754</v>
      </c>
      <c r="F10747" t="s">
        <v>4161</v>
      </c>
      <c r="G10747" t="s">
        <v>399</v>
      </c>
      <c r="H10747">
        <v>550</v>
      </c>
      <c r="J10747" t="s">
        <v>22634</v>
      </c>
      <c r="K10747" s="132" t="str">
        <f>IFERROR(IFERROR(INDEX(Кат!$O:$O,MATCH($C10747,Кат!$I:$I,0)),INDEX(Торг!$L:$L,MATCH($C10747,Торг!$I:$I,0))),"")</f>
        <v/>
      </c>
      <c r="L10747" s="132" t="str">
        <f>IFERROR(IFERROR(INDEX(Кат!$A:$A,MATCH($C10747,Кат!$I:$I,0)),INDEX(Торг!$A:$A,MATCH($C10747,Торг!$I:$I,0))),"")</f>
        <v/>
      </c>
      <c r="M10747" s="132" t="str">
        <f>IFERROR(IFERROR(INDEX(Кат!$B:$B,MATCH($C10747,Кат!$I:$I,0)),INDEX(Торг!$B:$B,MATCH($C10747,Торг!$I:$I,0))),"")</f>
        <v/>
      </c>
      <c r="N10747" s="132" t="str">
        <f t="shared" si="167"/>
        <v>ТЕХНОЛОГИИ БУДУЩЕГО РКИ-D (3М)</v>
      </c>
      <c r="O10747" s="132" t="str">
        <f>IFERROR(IFERROR(INDEX(Кат!$B:$B,MATCH($N10747,Кат!$I:$I,0)),INDEX(Торг!$B:$B,MATCH($N10747,Торг!$I:$I,0))),"")</f>
        <v/>
      </c>
    </row>
    <row r="10748" spans="1:15">
      <c r="A10748" t="s">
        <v>27755</v>
      </c>
      <c r="C10748" s="191" t="s">
        <v>27756</v>
      </c>
      <c r="E10748" t="s">
        <v>27757</v>
      </c>
      <c r="F10748" t="s">
        <v>4161</v>
      </c>
      <c r="G10748" t="s">
        <v>399</v>
      </c>
      <c r="H10748">
        <v>650</v>
      </c>
      <c r="J10748" t="s">
        <v>22634</v>
      </c>
      <c r="K10748" s="132" t="str">
        <f>IFERROR(IFERROR(INDEX(Кат!$O:$O,MATCH($C10748,Кат!$I:$I,0)),INDEX(Торг!$L:$L,MATCH($C10748,Торг!$I:$I,0))),"")</f>
        <v/>
      </c>
      <c r="L10748" s="132" t="str">
        <f>IFERROR(IFERROR(INDEX(Кат!$A:$A,MATCH($C10748,Кат!$I:$I,0)),INDEX(Торг!$A:$A,MATCH($C10748,Торг!$I:$I,0))),"")</f>
        <v/>
      </c>
      <c r="M10748" s="132" t="str">
        <f>IFERROR(IFERROR(INDEX(Кат!$B:$B,MATCH($C10748,Кат!$I:$I,0)),INDEX(Торг!$B:$B,MATCH($C10748,Торг!$I:$I,0))),"")</f>
        <v/>
      </c>
      <c r="N10748" s="132" t="str">
        <f t="shared" si="167"/>
        <v>ТЕХНОЛОГИИ БУДУЩЕГО РКИ-D (4М)</v>
      </c>
      <c r="O10748" s="132" t="str">
        <f>IFERROR(IFERROR(INDEX(Кат!$B:$B,MATCH($N10748,Кат!$I:$I,0)),INDEX(Торг!$B:$B,MATCH($N10748,Торг!$I:$I,0))),"")</f>
        <v/>
      </c>
    </row>
    <row r="10749" spans="1:15">
      <c r="A10749" t="s">
        <v>29736</v>
      </c>
      <c r="C10749" s="191" t="s">
        <v>29737</v>
      </c>
      <c r="E10749" t="s">
        <v>29738</v>
      </c>
      <c r="F10749" t="s">
        <v>4161</v>
      </c>
      <c r="G10749" t="s">
        <v>375</v>
      </c>
      <c r="H10749">
        <v>80</v>
      </c>
      <c r="J10749" t="s">
        <v>22634</v>
      </c>
      <c r="K10749" s="132" t="str">
        <f>IFERROR(IFERROR(INDEX(Кат!$O:$O,MATCH($C10749,Кат!$I:$I,0)),INDEX(Торг!$L:$L,MATCH($C10749,Торг!$I:$I,0))),"")</f>
        <v/>
      </c>
      <c r="L10749" s="132" t="str">
        <f>IFERROR(IFERROR(INDEX(Кат!$A:$A,MATCH($C10749,Кат!$I:$I,0)),INDEX(Торг!$A:$A,MATCH($C10749,Торг!$I:$I,0))),"")</f>
        <v/>
      </c>
      <c r="M10749" s="132" t="str">
        <f>IFERROR(IFERROR(INDEX(Кат!$B:$B,MATCH($C10749,Кат!$I:$I,0)),INDEX(Торг!$B:$B,MATCH($C10749,Торг!$I:$I,0))),"")</f>
        <v/>
      </c>
      <c r="N10749" s="132" t="str">
        <f t="shared" si="167"/>
        <v>ТЕХНОЛОГИИ БУДУЩЕГО ТБ8450051872</v>
      </c>
      <c r="O10749" s="132" t="str">
        <f>IFERROR(IFERROR(INDEX(Кат!$B:$B,MATCH($N10749,Кат!$I:$I,0)),INDEX(Торг!$B:$B,MATCH($N10749,Торг!$I:$I,0))),"")</f>
        <v/>
      </c>
    </row>
    <row r="10750" spans="1:15">
      <c r="A10750" t="s">
        <v>27758</v>
      </c>
      <c r="C10750" s="191" t="s">
        <v>27759</v>
      </c>
      <c r="E10750" t="s">
        <v>27760</v>
      </c>
      <c r="F10750" t="s">
        <v>4161</v>
      </c>
      <c r="G10750" t="s">
        <v>399</v>
      </c>
      <c r="H10750">
        <v>170</v>
      </c>
      <c r="J10750" t="s">
        <v>22634</v>
      </c>
      <c r="K10750" s="132" t="str">
        <f>IFERROR(IFERROR(INDEX(Кат!$O:$O,MATCH($C10750,Кат!$I:$I,0)),INDEX(Торг!$L:$L,MATCH($C10750,Торг!$I:$I,0))),"")</f>
        <v/>
      </c>
      <c r="L10750" s="132" t="str">
        <f>IFERROR(IFERROR(INDEX(Кат!$A:$A,MATCH($C10750,Кат!$I:$I,0)),INDEX(Торг!$A:$A,MATCH($C10750,Торг!$I:$I,0))),"")</f>
        <v/>
      </c>
      <c r="M10750" s="132" t="str">
        <f>IFERROR(IFERROR(INDEX(Кат!$B:$B,MATCH($C10750,Кат!$I:$I,0)),INDEX(Торг!$B:$B,MATCH($C10750,Торг!$I:$I,0))),"")</f>
        <v/>
      </c>
      <c r="N10750" s="132" t="str">
        <f t="shared" ref="N10750" si="168">_xlfn.CONCAT(F10750," ",C10750)</f>
        <v>ТЕХНОЛОГИИ БУДУЩЕГО РКИ-Т</v>
      </c>
      <c r="O10750" s="132" t="str">
        <f>IFERROR(IFERROR(INDEX(Кат!$B:$B,MATCH($N10750,Кат!$I:$I,0)),INDEX(Торг!$B:$B,MATCH($N10750,Торг!$I:$I,0))),"")</f>
        <v/>
      </c>
    </row>
    <row r="10751" spans="1:15">
      <c r="A10751" t="s">
        <v>24895</v>
      </c>
      <c r="C10751" s="191"/>
      <c r="E10751" t="s">
        <v>24896</v>
      </c>
      <c r="J10751" t="s">
        <v>22634</v>
      </c>
      <c r="K10751" s="132" t="str">
        <f>IFERROR(IFERROR(INDEX(Кат!$O:$O,MATCH($C10751,Кат!$I:$I,0)),INDEX(Торг!$L:$L,MATCH($C10751,Торг!$I:$I,0))),"")</f>
        <v/>
      </c>
      <c r="L10751" s="132" t="str">
        <f>IFERROR(IFERROR(INDEX(Кат!$A:$A,MATCH($C10751,Кат!$I:$I,0)),INDEX(Торг!$A:$A,MATCH($C10751,Торг!$I:$I,0))),"")</f>
        <v/>
      </c>
      <c r="M10751" s="132" t="str">
        <f>IFERROR(IFERROR(INDEX(Кат!$B:$B,MATCH($C10751,Кат!$I:$I,0)),INDEX(Торг!$B:$B,MATCH($C10751,Торг!$I:$I,0))),"")</f>
        <v/>
      </c>
      <c r="N10751" s="132" t="str">
        <f t="shared" ref="N10751:N10762" si="169">_xlfn.CONCAT(F10751," ",C10751)</f>
        <v xml:space="preserve"> </v>
      </c>
      <c r="O10751" s="132" t="str">
        <f>IFERROR(IFERROR(INDEX(Кат!$B:$B,MATCH($N10751,Кат!$I:$I,0)),INDEX(Торг!$B:$B,MATCH($N10751,Торг!$I:$I,0))),"")</f>
        <v/>
      </c>
    </row>
    <row r="10752" spans="1:15">
      <c r="A10752" t="s">
        <v>22213</v>
      </c>
      <c r="C10752" s="191" t="s">
        <v>12944</v>
      </c>
      <c r="E10752" t="s">
        <v>12945</v>
      </c>
      <c r="F10752" t="s">
        <v>4218</v>
      </c>
      <c r="G10752" t="s">
        <v>375</v>
      </c>
      <c r="H10752">
        <v>1050</v>
      </c>
      <c r="J10752" t="s">
        <v>22634</v>
      </c>
      <c r="K10752" s="132" t="str">
        <f>IFERROR(IFERROR(INDEX(Кат!$O:$O,MATCH($C10752,Кат!$I:$I,0)),INDEX(Торг!$L:$L,MATCH($C10752,Торг!$I:$I,0))),"")</f>
        <v/>
      </c>
      <c r="L10752" s="132" t="str">
        <f>IFERROR(IFERROR(INDEX(Кат!$A:$A,MATCH($C10752,Кат!$I:$I,0)),INDEX(Торг!$A:$A,MATCH($C10752,Торг!$I:$I,0))),"")</f>
        <v/>
      </c>
      <c r="M10752" s="132" t="str">
        <f>IFERROR(IFERROR(INDEX(Кат!$B:$B,MATCH($C10752,Кат!$I:$I,0)),INDEX(Торг!$B:$B,MATCH($C10752,Торг!$I:$I,0))),"")</f>
        <v/>
      </c>
      <c r="N10752" s="132" t="str">
        <f t="shared" si="169"/>
        <v>ТЕХНОМАСТЕР 8403.0100.04</v>
      </c>
      <c r="O10752" s="132" t="str">
        <f>IFERROR(IFERROR(INDEX(Кат!$B:$B,MATCH($N10752,Кат!$I:$I,0)),INDEX(Торг!$B:$B,MATCH($N10752,Торг!$I:$I,0))),"")</f>
        <v/>
      </c>
    </row>
    <row r="10753" spans="1:15">
      <c r="A10753" t="s">
        <v>22214</v>
      </c>
      <c r="C10753" s="191" t="s">
        <v>12946</v>
      </c>
      <c r="E10753" t="s">
        <v>12947</v>
      </c>
      <c r="F10753" t="s">
        <v>4218</v>
      </c>
      <c r="G10753" t="s">
        <v>399</v>
      </c>
      <c r="H10753">
        <v>2500</v>
      </c>
      <c r="J10753" t="s">
        <v>22634</v>
      </c>
      <c r="K10753" s="132" t="str">
        <f>IFERROR(IFERROR(INDEX(Кат!$O:$O,MATCH($C10753,Кат!$I:$I,0)),INDEX(Торг!$L:$L,MATCH($C10753,Торг!$I:$I,0))),"")</f>
        <v/>
      </c>
      <c r="L10753" s="132" t="str">
        <f>IFERROR(IFERROR(INDEX(Кат!$A:$A,MATCH($C10753,Кат!$I:$I,0)),INDEX(Торг!$A:$A,MATCH($C10753,Торг!$I:$I,0))),"")</f>
        <v/>
      </c>
      <c r="M10753" s="132" t="str">
        <f>IFERROR(IFERROR(INDEX(Кат!$B:$B,MATCH($C10753,Кат!$I:$I,0)),INDEX(Торг!$B:$B,MATCH($C10753,Торг!$I:$I,0))),"")</f>
        <v/>
      </c>
      <c r="N10753" s="132" t="str">
        <f t="shared" si="169"/>
        <v>ТЕХНОМАСТЕР 3701.0200.04</v>
      </c>
      <c r="O10753" s="132" t="str">
        <f>IFERROR(IFERROR(INDEX(Кат!$B:$B,MATCH($N10753,Кат!$I:$I,0)),INDEX(Торг!$B:$B,MATCH($N10753,Торг!$I:$I,0))),"")</f>
        <v/>
      </c>
    </row>
    <row r="10754" spans="1:15">
      <c r="A10754" t="s">
        <v>22215</v>
      </c>
      <c r="C10754" s="191" t="s">
        <v>12948</v>
      </c>
      <c r="E10754" t="s">
        <v>12949</v>
      </c>
      <c r="F10754" t="s">
        <v>4218</v>
      </c>
      <c r="G10754" t="s">
        <v>375</v>
      </c>
      <c r="H10754">
        <v>1900</v>
      </c>
      <c r="J10754" t="s">
        <v>22634</v>
      </c>
      <c r="K10754" s="132" t="str">
        <f>IFERROR(IFERROR(INDEX(Кат!$O:$O,MATCH($C10754,Кат!$I:$I,0)),INDEX(Торг!$L:$L,MATCH($C10754,Торг!$I:$I,0))),"")</f>
        <v/>
      </c>
      <c r="L10754" s="132" t="str">
        <f>IFERROR(IFERROR(INDEX(Кат!$A:$A,MATCH($C10754,Кат!$I:$I,0)),INDEX(Торг!$A:$A,MATCH($C10754,Торг!$I:$I,0))),"")</f>
        <v/>
      </c>
      <c r="M10754" s="132" t="str">
        <f>IFERROR(IFERROR(INDEX(Кат!$B:$B,MATCH($C10754,Кат!$I:$I,0)),INDEX(Торг!$B:$B,MATCH($C10754,Торг!$I:$I,0))),"")</f>
        <v/>
      </c>
      <c r="N10754" s="132" t="str">
        <f t="shared" si="169"/>
        <v>ТЕХНОМАСТЕР 2904.2000.04</v>
      </c>
      <c r="O10754" s="132" t="str">
        <f>IFERROR(IFERROR(INDEX(Кат!$B:$B,MATCH($N10754,Кат!$I:$I,0)),INDEX(Торг!$B:$B,MATCH($N10754,Торг!$I:$I,0))),"")</f>
        <v/>
      </c>
    </row>
    <row r="10755" spans="1:15">
      <c r="A10755" t="s">
        <v>22216</v>
      </c>
      <c r="C10755" s="191" t="s">
        <v>12950</v>
      </c>
      <c r="E10755" t="s">
        <v>12951</v>
      </c>
      <c r="F10755" t="s">
        <v>4218</v>
      </c>
      <c r="G10755" t="s">
        <v>375</v>
      </c>
      <c r="H10755">
        <v>2200</v>
      </c>
      <c r="J10755" t="s">
        <v>22634</v>
      </c>
      <c r="K10755" s="132" t="str">
        <f>IFERROR(IFERROR(INDEX(Кат!$O:$O,MATCH($C10755,Кат!$I:$I,0)),INDEX(Торг!$L:$L,MATCH($C10755,Торг!$I:$I,0))),"")</f>
        <v/>
      </c>
      <c r="L10755" s="132" t="str">
        <f>IFERROR(IFERROR(INDEX(Кат!$A:$A,MATCH($C10755,Кат!$I:$I,0)),INDEX(Торг!$A:$A,MATCH($C10755,Торг!$I:$I,0))),"")</f>
        <v/>
      </c>
      <c r="M10755" s="132" t="str">
        <f>IFERROR(IFERROR(INDEX(Кат!$B:$B,MATCH($C10755,Кат!$I:$I,0)),INDEX(Торг!$B:$B,MATCH($C10755,Торг!$I:$I,0))),"")</f>
        <v/>
      </c>
      <c r="N10755" s="132" t="str">
        <f t="shared" si="169"/>
        <v>ТЕХНОМАСТЕР 2904.0900.04</v>
      </c>
      <c r="O10755" s="132" t="str">
        <f>IFERROR(IFERROR(INDEX(Кат!$B:$B,MATCH($N10755,Кат!$I:$I,0)),INDEX(Торг!$B:$B,MATCH($N10755,Торг!$I:$I,0))),"")</f>
        <v/>
      </c>
    </row>
    <row r="10756" spans="1:15">
      <c r="A10756" t="s">
        <v>22217</v>
      </c>
      <c r="C10756" s="191" t="s">
        <v>12952</v>
      </c>
      <c r="E10756" t="s">
        <v>12953</v>
      </c>
      <c r="F10756" t="s">
        <v>4218</v>
      </c>
      <c r="G10756" t="s">
        <v>399</v>
      </c>
      <c r="H10756">
        <v>600</v>
      </c>
      <c r="J10756" t="s">
        <v>22634</v>
      </c>
      <c r="K10756" s="132" t="str">
        <f>IFERROR(IFERROR(INDEX(Кат!$O:$O,MATCH($C10756,Кат!$I:$I,0)),INDEX(Торг!$L:$L,MATCH($C10756,Торг!$I:$I,0))),"")</f>
        <v/>
      </c>
      <c r="L10756" s="132" t="str">
        <f>IFERROR(IFERROR(INDEX(Кат!$A:$A,MATCH($C10756,Кат!$I:$I,0)),INDEX(Торг!$A:$A,MATCH($C10756,Торг!$I:$I,0))),"")</f>
        <v/>
      </c>
      <c r="M10756" s="132" t="str">
        <f>IFERROR(IFERROR(INDEX(Кат!$B:$B,MATCH($C10756,Кат!$I:$I,0)),INDEX(Торг!$B:$B,MATCH($C10756,Торг!$I:$I,0))),"")</f>
        <v/>
      </c>
      <c r="N10756" s="132" t="str">
        <f t="shared" si="169"/>
        <v>ТЕХНОМАСТЕР 8231.0710.04</v>
      </c>
      <c r="O10756" s="132" t="str">
        <f>IFERROR(IFERROR(INDEX(Кат!$B:$B,MATCH($N10756,Кат!$I:$I,0)),INDEX(Торг!$B:$B,MATCH($N10756,Торг!$I:$I,0))),"")</f>
        <v/>
      </c>
    </row>
    <row r="10757" spans="1:15">
      <c r="A10757" t="s">
        <v>25116</v>
      </c>
      <c r="C10757" s="191" t="s">
        <v>25117</v>
      </c>
      <c r="E10757" t="s">
        <v>25118</v>
      </c>
      <c r="F10757" t="s">
        <v>4218</v>
      </c>
      <c r="G10757" t="s">
        <v>399</v>
      </c>
      <c r="H10757">
        <v>2000</v>
      </c>
      <c r="J10757" t="s">
        <v>22634</v>
      </c>
      <c r="K10757" s="132" t="str">
        <f>IFERROR(IFERROR(INDEX(Кат!$O:$O,MATCH($C10757,Кат!$I:$I,0)),INDEX(Торг!$L:$L,MATCH($C10757,Торг!$I:$I,0))),"")</f>
        <v/>
      </c>
      <c r="L10757" s="132" t="str">
        <f>IFERROR(IFERROR(INDEX(Кат!$A:$A,MATCH($C10757,Кат!$I:$I,0)),INDEX(Торг!$A:$A,MATCH($C10757,Торг!$I:$I,0))),"")</f>
        <v/>
      </c>
      <c r="M10757" s="132" t="str">
        <f>IFERROR(IFERROR(INDEX(Кат!$B:$B,MATCH($C10757,Кат!$I:$I,0)),INDEX(Торг!$B:$B,MATCH($C10757,Торг!$I:$I,0))),"")</f>
        <v/>
      </c>
      <c r="N10757" s="132" t="str">
        <f t="shared" si="169"/>
        <v>ТЕХНОМАСТЕР 1001.0500.04</v>
      </c>
      <c r="O10757" s="132" t="str">
        <f>IFERROR(IFERROR(INDEX(Кат!$B:$B,MATCH($N10757,Кат!$I:$I,0)),INDEX(Торг!$B:$B,MATCH($N10757,Торг!$I:$I,0))),"")</f>
        <v/>
      </c>
    </row>
    <row r="10758" spans="1:15">
      <c r="A10758" t="s">
        <v>22218</v>
      </c>
      <c r="C10758" s="191" t="s">
        <v>12954</v>
      </c>
      <c r="E10758" t="s">
        <v>14244</v>
      </c>
      <c r="F10758" t="s">
        <v>4218</v>
      </c>
      <c r="G10758" t="s">
        <v>399</v>
      </c>
      <c r="H10758">
        <v>1920</v>
      </c>
      <c r="J10758" t="s">
        <v>22634</v>
      </c>
      <c r="K10758" s="132" t="str">
        <f>IFERROR(IFERROR(INDEX(Кат!$O:$O,MATCH($C10758,Кат!$I:$I,0)),INDEX(Торг!$L:$L,MATCH($C10758,Торг!$I:$I,0))),"")</f>
        <v/>
      </c>
      <c r="L10758" s="132" t="str">
        <f>IFERROR(IFERROR(INDEX(Кат!$A:$A,MATCH($C10758,Кат!$I:$I,0)),INDEX(Торг!$A:$A,MATCH($C10758,Торг!$I:$I,0))),"")</f>
        <v/>
      </c>
      <c r="M10758" s="132" t="str">
        <f>IFERROR(IFERROR(INDEX(Кат!$B:$B,MATCH($C10758,Кат!$I:$I,0)),INDEX(Торг!$B:$B,MATCH($C10758,Торг!$I:$I,0))),"")</f>
        <v/>
      </c>
      <c r="N10758" s="132" t="str">
        <f t="shared" si="169"/>
        <v>ТЕХНОМАСТЕР 1001.0400.04</v>
      </c>
      <c r="O10758" s="132" t="str">
        <f>IFERROR(IFERROR(INDEX(Кат!$B:$B,MATCH($N10758,Кат!$I:$I,0)),INDEX(Торг!$B:$B,MATCH($N10758,Торг!$I:$I,0))),"")</f>
        <v/>
      </c>
    </row>
    <row r="10759" spans="1:15">
      <c r="A10759" t="s">
        <v>22219</v>
      </c>
      <c r="C10759" s="191" t="s">
        <v>12955</v>
      </c>
      <c r="E10759" t="s">
        <v>12956</v>
      </c>
      <c r="F10759" t="s">
        <v>4218</v>
      </c>
      <c r="G10759" t="s">
        <v>399</v>
      </c>
      <c r="H10759">
        <v>3900</v>
      </c>
      <c r="J10759" t="s">
        <v>22634</v>
      </c>
      <c r="K10759" s="132" t="str">
        <f>IFERROR(IFERROR(INDEX(Кат!$O:$O,MATCH($C10759,Кат!$I:$I,0)),INDEX(Торг!$L:$L,MATCH($C10759,Торг!$I:$I,0))),"")</f>
        <v/>
      </c>
      <c r="L10759" s="132" t="str">
        <f>IFERROR(IFERROR(INDEX(Кат!$A:$A,MATCH($C10759,Кат!$I:$I,0)),INDEX(Торг!$A:$A,MATCH($C10759,Торг!$I:$I,0))),"")</f>
        <v/>
      </c>
      <c r="M10759" s="132" t="str">
        <f>IFERROR(IFERROR(INDEX(Кат!$B:$B,MATCH($C10759,Кат!$I:$I,0)),INDEX(Торг!$B:$B,MATCH($C10759,Торг!$I:$I,0))),"")</f>
        <v/>
      </c>
      <c r="N10759" s="132" t="str">
        <f t="shared" si="169"/>
        <v>ТЕХНОМАСТЕР 2904.1000.04</v>
      </c>
      <c r="O10759" s="132" t="str">
        <f>IFERROR(IFERROR(INDEX(Кат!$B:$B,MATCH($N10759,Кат!$I:$I,0)),INDEX(Торг!$B:$B,MATCH($N10759,Торг!$I:$I,0))),"")</f>
        <v/>
      </c>
    </row>
    <row r="10760" spans="1:15">
      <c r="A10760" t="s">
        <v>22220</v>
      </c>
      <c r="C10760" s="191" t="s">
        <v>12957</v>
      </c>
      <c r="E10760" t="s">
        <v>12958</v>
      </c>
      <c r="F10760" t="s">
        <v>4218</v>
      </c>
      <c r="G10760" t="s">
        <v>399</v>
      </c>
      <c r="H10760">
        <v>1850</v>
      </c>
      <c r="J10760" t="s">
        <v>22634</v>
      </c>
      <c r="K10760" s="132" t="str">
        <f>IFERROR(IFERROR(INDEX(Кат!$O:$O,MATCH($C10760,Кат!$I:$I,0)),INDEX(Торг!$L:$L,MATCH($C10760,Торг!$I:$I,0))),"")</f>
        <v/>
      </c>
      <c r="L10760" s="132" t="str">
        <f>IFERROR(IFERROR(INDEX(Кат!$A:$A,MATCH($C10760,Кат!$I:$I,0)),INDEX(Торг!$A:$A,MATCH($C10760,Торг!$I:$I,0))),"")</f>
        <v/>
      </c>
      <c r="M10760" s="132" t="str">
        <f>IFERROR(IFERROR(INDEX(Кат!$B:$B,MATCH($C10760,Кат!$I:$I,0)),INDEX(Торг!$B:$B,MATCH($C10760,Торг!$I:$I,0))),"")</f>
        <v/>
      </c>
      <c r="N10760" s="132" t="str">
        <f t="shared" si="169"/>
        <v>ТЕХНОМАСТЕР 2904.2900.04</v>
      </c>
      <c r="O10760" s="132" t="str">
        <f>IFERROR(IFERROR(INDEX(Кат!$B:$B,MATCH($N10760,Кат!$I:$I,0)),INDEX(Торг!$B:$B,MATCH($N10760,Торг!$I:$I,0))),"")</f>
        <v/>
      </c>
    </row>
    <row r="10761" spans="1:15">
      <c r="A10761" t="s">
        <v>22221</v>
      </c>
      <c r="C10761" s="191" t="s">
        <v>12959</v>
      </c>
      <c r="E10761" t="s">
        <v>12960</v>
      </c>
      <c r="F10761" t="s">
        <v>4218</v>
      </c>
      <c r="G10761" t="s">
        <v>399</v>
      </c>
      <c r="H10761">
        <v>1850</v>
      </c>
      <c r="J10761" t="s">
        <v>22634</v>
      </c>
      <c r="K10761" s="132" t="str">
        <f>IFERROR(IFERROR(INDEX(Кат!$O:$O,MATCH($C10761,Кат!$I:$I,0)),INDEX(Торг!$L:$L,MATCH($C10761,Торг!$I:$I,0))),"")</f>
        <v/>
      </c>
      <c r="L10761" s="132" t="str">
        <f>IFERROR(IFERROR(INDEX(Кат!$A:$A,MATCH($C10761,Кат!$I:$I,0)),INDEX(Торг!$A:$A,MATCH($C10761,Торг!$I:$I,0))),"")</f>
        <v/>
      </c>
      <c r="M10761" s="132" t="str">
        <f>IFERROR(IFERROR(INDEX(Кат!$B:$B,MATCH($C10761,Кат!$I:$I,0)),INDEX(Торг!$B:$B,MATCH($C10761,Торг!$I:$I,0))),"")</f>
        <v/>
      </c>
      <c r="N10761" s="132" t="str">
        <f t="shared" si="169"/>
        <v>ТЕХНОМАСТЕР 2904.2650.04</v>
      </c>
      <c r="O10761" s="132" t="str">
        <f>IFERROR(IFERROR(INDEX(Кат!$B:$B,MATCH($N10761,Кат!$I:$I,0)),INDEX(Торг!$B:$B,MATCH($N10761,Торг!$I:$I,0))),"")</f>
        <v/>
      </c>
    </row>
    <row r="10762" spans="1:15">
      <c r="A10762" t="s">
        <v>22222</v>
      </c>
      <c r="C10762" s="191" t="s">
        <v>12961</v>
      </c>
      <c r="E10762" t="s">
        <v>12962</v>
      </c>
      <c r="F10762" t="s">
        <v>4218</v>
      </c>
      <c r="G10762" t="s">
        <v>399</v>
      </c>
      <c r="H10762">
        <v>1950</v>
      </c>
      <c r="J10762" t="s">
        <v>22634</v>
      </c>
      <c r="K10762" s="132" t="str">
        <f>IFERROR(IFERROR(INDEX(Кат!$O:$O,MATCH($C10762,Кат!$I:$I,0)),INDEX(Торг!$L:$L,MATCH($C10762,Торг!$I:$I,0))),"")</f>
        <v/>
      </c>
      <c r="L10762" s="132" t="str">
        <f>IFERROR(IFERROR(INDEX(Кат!$A:$A,MATCH($C10762,Кат!$I:$I,0)),INDEX(Торг!$A:$A,MATCH($C10762,Торг!$I:$I,0))),"")</f>
        <v/>
      </c>
      <c r="M10762" s="132" t="str">
        <f>IFERROR(IFERROR(INDEX(Кат!$B:$B,MATCH($C10762,Кат!$I:$I,0)),INDEX(Торг!$B:$B,MATCH($C10762,Торг!$I:$I,0))),"")</f>
        <v/>
      </c>
      <c r="N10762" s="132" t="str">
        <f t="shared" si="169"/>
        <v>ТЕХНОМАСТЕР 2904.6000.04</v>
      </c>
      <c r="O10762" s="132" t="str">
        <f>IFERROR(IFERROR(INDEX(Кат!$B:$B,MATCH($N10762,Кат!$I:$I,0)),INDEX(Торг!$B:$B,MATCH($N10762,Торг!$I:$I,0))),"")</f>
        <v/>
      </c>
    </row>
    <row r="10763" spans="1:15">
      <c r="A10763" t="s">
        <v>22223</v>
      </c>
      <c r="C10763" s="191" t="s">
        <v>12963</v>
      </c>
      <c r="E10763" t="s">
        <v>12964</v>
      </c>
      <c r="F10763" t="s">
        <v>4218</v>
      </c>
      <c r="G10763" t="s">
        <v>399</v>
      </c>
      <c r="H10763">
        <v>2350</v>
      </c>
      <c r="J10763" t="s">
        <v>22634</v>
      </c>
      <c r="K10763" s="132" t="str">
        <f>IFERROR(IFERROR(INDEX(Кат!$O:$O,MATCH($C10763,Кат!$I:$I,0)),INDEX(Торг!$L:$L,MATCH($C10763,Торг!$I:$I,0))),"")</f>
        <v/>
      </c>
      <c r="L10763" s="132" t="str">
        <f>IFERROR(IFERROR(INDEX(Кат!$A:$A,MATCH($C10763,Кат!$I:$I,0)),INDEX(Торг!$A:$A,MATCH($C10763,Торг!$I:$I,0))),"")</f>
        <v/>
      </c>
      <c r="M10763" s="132" t="str">
        <f>IFERROR(IFERROR(INDEX(Кат!$B:$B,MATCH($C10763,Кат!$I:$I,0)),INDEX(Торг!$B:$B,MATCH($C10763,Торг!$I:$I,0))),"")</f>
        <v/>
      </c>
      <c r="N10763" s="132" t="str">
        <f t="shared" ref="N10763:N10764" si="170">_xlfn.CONCAT(F10763," ",C10763)</f>
        <v>ТЕХНОМАСТЕР 2904.6010.04</v>
      </c>
      <c r="O10763" s="132" t="str">
        <f>IFERROR(IFERROR(INDEX(Кат!$B:$B,MATCH($N10763,Кат!$I:$I,0)),INDEX(Торг!$B:$B,MATCH($N10763,Торг!$I:$I,0))),"")</f>
        <v/>
      </c>
    </row>
    <row r="10764" spans="1:15">
      <c r="A10764" t="s">
        <v>22224</v>
      </c>
      <c r="C10764" s="191" t="s">
        <v>12965</v>
      </c>
      <c r="E10764" t="s">
        <v>12966</v>
      </c>
      <c r="F10764" t="s">
        <v>4218</v>
      </c>
      <c r="G10764" t="s">
        <v>399</v>
      </c>
      <c r="H10764">
        <v>4050</v>
      </c>
      <c r="J10764" t="s">
        <v>22634</v>
      </c>
      <c r="K10764" s="132" t="str">
        <f>IFERROR(IFERROR(INDEX(Кат!$O:$O,MATCH($C10764,Кат!$I:$I,0)),INDEX(Торг!$L:$L,MATCH($C10764,Торг!$I:$I,0))),"")</f>
        <v/>
      </c>
      <c r="L10764" s="132" t="str">
        <f>IFERROR(IFERROR(INDEX(Кат!$A:$A,MATCH($C10764,Кат!$I:$I,0)),INDEX(Торг!$A:$A,MATCH($C10764,Торг!$I:$I,0))),"")</f>
        <v/>
      </c>
      <c r="M10764" s="132" t="str">
        <f>IFERROR(IFERROR(INDEX(Кат!$B:$B,MATCH($C10764,Кат!$I:$I,0)),INDEX(Торг!$B:$B,MATCH($C10764,Торг!$I:$I,0))),"")</f>
        <v/>
      </c>
      <c r="N10764" s="132" t="str">
        <f t="shared" si="170"/>
        <v>ТЕХНОМАСТЕР 2904.3210.04</v>
      </c>
      <c r="O10764" s="132" t="str">
        <f>IFERROR(IFERROR(INDEX(Кат!$B:$B,MATCH($N10764,Кат!$I:$I,0)),INDEX(Торг!$B:$B,MATCH($N10764,Торг!$I:$I,0))),"")</f>
        <v/>
      </c>
    </row>
    <row r="10765" spans="1:15">
      <c r="A10765" t="s">
        <v>22225</v>
      </c>
      <c r="C10765" s="191" t="s">
        <v>12967</v>
      </c>
      <c r="E10765" t="s">
        <v>12968</v>
      </c>
      <c r="F10765" t="s">
        <v>4218</v>
      </c>
      <c r="G10765" t="s">
        <v>399</v>
      </c>
      <c r="H10765">
        <v>3450</v>
      </c>
      <c r="J10765" t="s">
        <v>22634</v>
      </c>
      <c r="K10765" s="132" t="str">
        <f>IFERROR(IFERROR(INDEX(Кат!$O:$O,MATCH($C10765,Кат!$I:$I,0)),INDEX(Торг!$L:$L,MATCH($C10765,Торг!$I:$I,0))),"")</f>
        <v/>
      </c>
      <c r="L10765" s="132" t="str">
        <f>IFERROR(IFERROR(INDEX(Кат!$A:$A,MATCH($C10765,Кат!$I:$I,0)),INDEX(Торг!$A:$A,MATCH($C10765,Торг!$I:$I,0))),"")</f>
        <v/>
      </c>
      <c r="M10765" s="132" t="str">
        <f>IFERROR(IFERROR(INDEX(Кат!$B:$B,MATCH($C10765,Кат!$I:$I,0)),INDEX(Торг!$B:$B,MATCH($C10765,Торг!$I:$I,0))),"")</f>
        <v/>
      </c>
      <c r="N10765" s="132" t="str">
        <f t="shared" ref="N10765:N10767" si="171">_xlfn.CONCAT(F10765," ",C10765)</f>
        <v>ТЕХНОМАСТЕР 2904.3110.04</v>
      </c>
      <c r="O10765" s="132" t="str">
        <f>IFERROR(IFERROR(INDEX(Кат!$B:$B,MATCH($N10765,Кат!$I:$I,0)),INDEX(Торг!$B:$B,MATCH($N10765,Торг!$I:$I,0))),"")</f>
        <v/>
      </c>
    </row>
    <row r="10766" spans="1:15">
      <c r="A10766" t="s">
        <v>22226</v>
      </c>
      <c r="C10766" s="191" t="s">
        <v>12969</v>
      </c>
      <c r="E10766" t="s">
        <v>12970</v>
      </c>
      <c r="F10766" t="s">
        <v>4218</v>
      </c>
      <c r="G10766" t="s">
        <v>399</v>
      </c>
      <c r="H10766">
        <v>3815</v>
      </c>
      <c r="J10766" t="s">
        <v>22634</v>
      </c>
      <c r="K10766" s="132" t="str">
        <f>IFERROR(IFERROR(INDEX(Кат!$O:$O,MATCH($C10766,Кат!$I:$I,0)),INDEX(Торг!$L:$L,MATCH($C10766,Торг!$I:$I,0))),"")</f>
        <v/>
      </c>
      <c r="L10766" s="132" t="str">
        <f>IFERROR(IFERROR(INDEX(Кат!$A:$A,MATCH($C10766,Кат!$I:$I,0)),INDEX(Торг!$A:$A,MATCH($C10766,Торг!$I:$I,0))),"")</f>
        <v/>
      </c>
      <c r="M10766" s="132" t="str">
        <f>IFERROR(IFERROR(INDEX(Кат!$B:$B,MATCH($C10766,Кат!$I:$I,0)),INDEX(Торг!$B:$B,MATCH($C10766,Торг!$I:$I,0))),"")</f>
        <v/>
      </c>
      <c r="N10766" s="132" t="str">
        <f t="shared" si="171"/>
        <v>ТЕХНОМАСТЕР 2904.1200.04</v>
      </c>
      <c r="O10766" s="132" t="str">
        <f>IFERROR(IFERROR(INDEX(Кат!$B:$B,MATCH($N10766,Кат!$I:$I,0)),INDEX(Торг!$B:$B,MATCH($N10766,Торг!$I:$I,0))),"")</f>
        <v/>
      </c>
    </row>
    <row r="10767" spans="1:15">
      <c r="A10767" t="s">
        <v>22227</v>
      </c>
      <c r="C10767" s="191" t="s">
        <v>12971</v>
      </c>
      <c r="E10767" t="s">
        <v>12972</v>
      </c>
      <c r="F10767" t="s">
        <v>4218</v>
      </c>
      <c r="G10767" t="s">
        <v>399</v>
      </c>
      <c r="H10767">
        <v>3900</v>
      </c>
      <c r="J10767" t="s">
        <v>22634</v>
      </c>
      <c r="K10767" s="132" t="str">
        <f>IFERROR(IFERROR(INDEX(Кат!$O:$O,MATCH($C10767,Кат!$I:$I,0)),INDEX(Торг!$L:$L,MATCH($C10767,Торг!$I:$I,0))),"")</f>
        <v/>
      </c>
      <c r="L10767" s="132" t="str">
        <f>IFERROR(IFERROR(INDEX(Кат!$A:$A,MATCH($C10767,Кат!$I:$I,0)),INDEX(Торг!$A:$A,MATCH($C10767,Торг!$I:$I,0))),"")</f>
        <v/>
      </c>
      <c r="M10767" s="132" t="str">
        <f>IFERROR(IFERROR(INDEX(Кат!$B:$B,MATCH($C10767,Кат!$I:$I,0)),INDEX(Торг!$B:$B,MATCH($C10767,Торг!$I:$I,0))),"")</f>
        <v/>
      </c>
      <c r="N10767" s="132" t="str">
        <f t="shared" si="171"/>
        <v>ТЕХНОМАСТЕР 2904.1400.04</v>
      </c>
      <c r="O10767" s="132" t="str">
        <f>IFERROR(IFERROR(INDEX(Кат!$B:$B,MATCH($N10767,Кат!$I:$I,0)),INDEX(Торг!$B:$B,MATCH($N10767,Торг!$I:$I,0))),"")</f>
        <v/>
      </c>
    </row>
    <row r="10768" spans="1:15">
      <c r="A10768" t="s">
        <v>22228</v>
      </c>
      <c r="C10768" s="191" t="s">
        <v>12973</v>
      </c>
      <c r="E10768" t="s">
        <v>12974</v>
      </c>
      <c r="F10768" t="s">
        <v>4218</v>
      </c>
      <c r="G10768" t="s">
        <v>399</v>
      </c>
      <c r="H10768">
        <v>4030</v>
      </c>
      <c r="J10768" t="s">
        <v>22634</v>
      </c>
      <c r="K10768" s="132" t="str">
        <f>IFERROR(IFERROR(INDEX(Кат!$O:$O,MATCH($C10768,Кат!$I:$I,0)),INDEX(Торг!$L:$L,MATCH($C10768,Торг!$I:$I,0))),"")</f>
        <v/>
      </c>
      <c r="L10768" s="132" t="str">
        <f>IFERROR(IFERROR(INDEX(Кат!$A:$A,MATCH($C10768,Кат!$I:$I,0)),INDEX(Торг!$A:$A,MATCH($C10768,Торг!$I:$I,0))),"")</f>
        <v/>
      </c>
      <c r="M10768" s="132" t="str">
        <f>IFERROR(IFERROR(INDEX(Кат!$B:$B,MATCH($C10768,Кат!$I:$I,0)),INDEX(Торг!$B:$B,MATCH($C10768,Торг!$I:$I,0))),"")</f>
        <v/>
      </c>
      <c r="N10768" s="132" t="str">
        <f t="shared" ref="N10768:N10773" si="172">_xlfn.CONCAT(F10768," ",C10768)</f>
        <v>ТЕХНОМАСТЕР 2904.3100.04</v>
      </c>
      <c r="O10768" s="132" t="str">
        <f>IFERROR(IFERROR(INDEX(Кат!$B:$B,MATCH($N10768,Кат!$I:$I,0)),INDEX(Торг!$B:$B,MATCH($N10768,Торг!$I:$I,0))),"")</f>
        <v/>
      </c>
    </row>
    <row r="10769" spans="1:15">
      <c r="A10769" t="s">
        <v>22229</v>
      </c>
      <c r="C10769" s="191" t="s">
        <v>12975</v>
      </c>
      <c r="E10769" t="s">
        <v>12976</v>
      </c>
      <c r="F10769" t="s">
        <v>4218</v>
      </c>
      <c r="G10769" t="s">
        <v>399</v>
      </c>
      <c r="H10769">
        <v>1550</v>
      </c>
      <c r="J10769" t="s">
        <v>22634</v>
      </c>
      <c r="K10769" s="132" t="str">
        <f>IFERROR(IFERROR(INDEX(Кат!$O:$O,MATCH($C10769,Кат!$I:$I,0)),INDEX(Торг!$L:$L,MATCH($C10769,Торг!$I:$I,0))),"")</f>
        <v/>
      </c>
      <c r="L10769" s="132" t="str">
        <f>IFERROR(IFERROR(INDEX(Кат!$A:$A,MATCH($C10769,Кат!$I:$I,0)),INDEX(Торг!$A:$A,MATCH($C10769,Торг!$I:$I,0))),"")</f>
        <v/>
      </c>
      <c r="M10769" s="132" t="str">
        <f>IFERROR(IFERROR(INDEX(Кат!$B:$B,MATCH($C10769,Кат!$I:$I,0)),INDEX(Торг!$B:$B,MATCH($C10769,Торг!$I:$I,0))),"")</f>
        <v/>
      </c>
      <c r="N10769" s="132" t="str">
        <f t="shared" si="172"/>
        <v>ТЕХНОМАСТЕР 2904.2800.04</v>
      </c>
      <c r="O10769" s="132" t="str">
        <f>IFERROR(IFERROR(INDEX(Кат!$B:$B,MATCH($N10769,Кат!$I:$I,0)),INDEX(Торг!$B:$B,MATCH($N10769,Торг!$I:$I,0))),"")</f>
        <v/>
      </c>
    </row>
    <row r="10770" spans="1:15">
      <c r="A10770" t="s">
        <v>22230</v>
      </c>
      <c r="C10770" s="191" t="s">
        <v>12977</v>
      </c>
      <c r="E10770" t="s">
        <v>12978</v>
      </c>
      <c r="F10770" t="s">
        <v>4218</v>
      </c>
      <c r="G10770" t="s">
        <v>399</v>
      </c>
      <c r="H10770">
        <v>1850</v>
      </c>
      <c r="J10770" t="s">
        <v>22634</v>
      </c>
      <c r="K10770" s="132" t="str">
        <f>IFERROR(IFERROR(INDEX(Кат!$O:$O,MATCH($C10770,Кат!$I:$I,0)),INDEX(Торг!$L:$L,MATCH($C10770,Торг!$I:$I,0))),"")</f>
        <v/>
      </c>
      <c r="L10770" s="132" t="str">
        <f>IFERROR(IFERROR(INDEX(Кат!$A:$A,MATCH($C10770,Кат!$I:$I,0)),INDEX(Торг!$A:$A,MATCH($C10770,Торг!$I:$I,0))),"")</f>
        <v/>
      </c>
      <c r="M10770" s="132" t="str">
        <f>IFERROR(IFERROR(INDEX(Кат!$B:$B,MATCH($C10770,Кат!$I:$I,0)),INDEX(Торг!$B:$B,MATCH($C10770,Торг!$I:$I,0))),"")</f>
        <v/>
      </c>
      <c r="N10770" s="132" t="str">
        <f t="shared" si="172"/>
        <v>ТЕХНОМАСТЕР 2904.0500.04</v>
      </c>
      <c r="O10770" s="132" t="str">
        <f>IFERROR(IFERROR(INDEX(Кат!$B:$B,MATCH($N10770,Кат!$I:$I,0)),INDEX(Торг!$B:$B,MATCH($N10770,Торг!$I:$I,0))),"")</f>
        <v/>
      </c>
    </row>
    <row r="10771" spans="1:15">
      <c r="A10771" t="s">
        <v>22231</v>
      </c>
      <c r="C10771" s="191" t="s">
        <v>12979</v>
      </c>
      <c r="E10771" t="s">
        <v>12980</v>
      </c>
      <c r="F10771" t="s">
        <v>4218</v>
      </c>
      <c r="G10771" t="s">
        <v>399</v>
      </c>
      <c r="H10771">
        <v>1300</v>
      </c>
      <c r="J10771" t="s">
        <v>22634</v>
      </c>
      <c r="K10771" s="132" t="str">
        <f>IFERROR(IFERROR(INDEX(Кат!$O:$O,MATCH($C10771,Кат!$I:$I,0)),INDEX(Торг!$L:$L,MATCH($C10771,Торг!$I:$I,0))),"")</f>
        <v/>
      </c>
      <c r="L10771" s="132" t="str">
        <f>IFERROR(IFERROR(INDEX(Кат!$A:$A,MATCH($C10771,Кат!$I:$I,0)),INDEX(Торг!$A:$A,MATCH($C10771,Торг!$I:$I,0))),"")</f>
        <v/>
      </c>
      <c r="M10771" s="132" t="str">
        <f>IFERROR(IFERROR(INDEX(Кат!$B:$B,MATCH($C10771,Кат!$I:$I,0)),INDEX(Торг!$B:$B,MATCH($C10771,Торг!$I:$I,0))),"")</f>
        <v/>
      </c>
      <c r="N10771" s="132" t="str">
        <f t="shared" si="172"/>
        <v>ТЕХНОМАСТЕР 2904.0600.04</v>
      </c>
      <c r="O10771" s="132" t="str">
        <f>IFERROR(IFERROR(INDEX(Кат!$B:$B,MATCH($N10771,Кат!$I:$I,0)),INDEX(Торг!$B:$B,MATCH($N10771,Торг!$I:$I,0))),"")</f>
        <v/>
      </c>
    </row>
    <row r="10772" spans="1:15">
      <c r="A10772" t="s">
        <v>22232</v>
      </c>
      <c r="C10772" s="191" t="s">
        <v>12981</v>
      </c>
      <c r="E10772" t="s">
        <v>12982</v>
      </c>
      <c r="F10772" t="s">
        <v>4218</v>
      </c>
      <c r="G10772" t="s">
        <v>399</v>
      </c>
      <c r="H10772">
        <v>1550</v>
      </c>
      <c r="J10772" t="s">
        <v>22634</v>
      </c>
      <c r="K10772" s="132" t="str">
        <f>IFERROR(IFERROR(INDEX(Кат!$O:$O,MATCH($C10772,Кат!$I:$I,0)),INDEX(Торг!$L:$L,MATCH($C10772,Торг!$I:$I,0))),"")</f>
        <v/>
      </c>
      <c r="L10772" s="132" t="str">
        <f>IFERROR(IFERROR(INDEX(Кат!$A:$A,MATCH($C10772,Кат!$I:$I,0)),INDEX(Торг!$A:$A,MATCH($C10772,Торг!$I:$I,0))),"")</f>
        <v/>
      </c>
      <c r="M10772" s="132" t="str">
        <f>IFERROR(IFERROR(INDEX(Кат!$B:$B,MATCH($C10772,Кат!$I:$I,0)),INDEX(Торг!$B:$B,MATCH($C10772,Торг!$I:$I,0))),"")</f>
        <v/>
      </c>
      <c r="N10772" s="132" t="str">
        <f t="shared" si="172"/>
        <v>ТЕХНОМАСТЕР 2904.2350.04</v>
      </c>
      <c r="O10772" s="132" t="str">
        <f>IFERROR(IFERROR(INDEX(Кат!$B:$B,MATCH($N10772,Кат!$I:$I,0)),INDEX(Торг!$B:$B,MATCH($N10772,Торг!$I:$I,0))),"")</f>
        <v/>
      </c>
    </row>
    <row r="10773" spans="1:15">
      <c r="A10773" t="s">
        <v>22233</v>
      </c>
      <c r="C10773" s="191" t="s">
        <v>12983</v>
      </c>
      <c r="E10773" t="s">
        <v>12984</v>
      </c>
      <c r="F10773" t="s">
        <v>4218</v>
      </c>
      <c r="G10773" t="s">
        <v>399</v>
      </c>
      <c r="H10773">
        <v>900</v>
      </c>
      <c r="J10773" t="s">
        <v>22634</v>
      </c>
      <c r="K10773" s="132" t="str">
        <f>IFERROR(IFERROR(INDEX(Кат!$O:$O,MATCH($C10773,Кат!$I:$I,0)),INDEX(Торг!$L:$L,MATCH($C10773,Торг!$I:$I,0))),"")</f>
        <v/>
      </c>
      <c r="L10773" s="132" t="str">
        <f>IFERROR(IFERROR(INDEX(Кат!$A:$A,MATCH($C10773,Кат!$I:$I,0)),INDEX(Торг!$A:$A,MATCH($C10773,Торг!$I:$I,0))),"")</f>
        <v/>
      </c>
      <c r="M10773" s="132" t="str">
        <f>IFERROR(IFERROR(INDEX(Кат!$B:$B,MATCH($C10773,Кат!$I:$I,0)),INDEX(Торг!$B:$B,MATCH($C10773,Торг!$I:$I,0))),"")</f>
        <v/>
      </c>
      <c r="N10773" s="132" t="str">
        <f t="shared" si="172"/>
        <v>ТЕХНОМАСТЕР 2801.0100.04</v>
      </c>
      <c r="O10773" s="132" t="str">
        <f>IFERROR(IFERROR(INDEX(Кат!$B:$B,MATCH($N10773,Кат!$I:$I,0)),INDEX(Торг!$B:$B,MATCH($N10773,Торг!$I:$I,0))),"")</f>
        <v/>
      </c>
    </row>
    <row r="10774" spans="1:15">
      <c r="A10774" t="s">
        <v>22234</v>
      </c>
      <c r="C10774" s="191" t="s">
        <v>12985</v>
      </c>
      <c r="E10774" t="s">
        <v>12986</v>
      </c>
      <c r="F10774" t="s">
        <v>4218</v>
      </c>
      <c r="G10774" t="s">
        <v>399</v>
      </c>
      <c r="H10774">
        <v>1200</v>
      </c>
      <c r="J10774" t="s">
        <v>22634</v>
      </c>
      <c r="K10774" s="132" t="str">
        <f>IFERROR(IFERROR(INDEX(Кат!$O:$O,MATCH($C10774,Кат!$I:$I,0)),INDEX(Торг!$L:$L,MATCH($C10774,Торг!$I:$I,0))),"")</f>
        <v/>
      </c>
      <c r="L10774" s="132" t="str">
        <f>IFERROR(IFERROR(INDEX(Кат!$A:$A,MATCH($C10774,Кат!$I:$I,0)),INDEX(Торг!$A:$A,MATCH($C10774,Торг!$I:$I,0))),"")</f>
        <v/>
      </c>
      <c r="M10774" s="132" t="str">
        <f>IFERROR(IFERROR(INDEX(Кат!$B:$B,MATCH($C10774,Кат!$I:$I,0)),INDEX(Торг!$B:$B,MATCH($C10774,Торг!$I:$I,0))),"")</f>
        <v/>
      </c>
      <c r="N10774" s="132" t="str">
        <f t="shared" ref="N10774:N10813" si="173">_xlfn.CONCAT(F10774," ",C10774)</f>
        <v>ТЕХНОМАСТЕР 2801.0300.04</v>
      </c>
      <c r="O10774" s="132" t="str">
        <f>IFERROR(IFERROR(INDEX(Кат!$B:$B,MATCH($N10774,Кат!$I:$I,0)),INDEX(Торг!$B:$B,MATCH($N10774,Торг!$I:$I,0))),"")</f>
        <v/>
      </c>
    </row>
    <row r="10775" spans="1:15">
      <c r="A10775" t="s">
        <v>22235</v>
      </c>
      <c r="C10775" s="191" t="s">
        <v>12987</v>
      </c>
      <c r="E10775" t="s">
        <v>12988</v>
      </c>
      <c r="F10775" t="s">
        <v>4218</v>
      </c>
      <c r="G10775" t="s">
        <v>375</v>
      </c>
      <c r="H10775">
        <v>11000</v>
      </c>
      <c r="J10775" t="s">
        <v>22634</v>
      </c>
      <c r="K10775" s="132" t="str">
        <f>IFERROR(IFERROR(INDEX(Кат!$O:$O,MATCH($C10775,Кат!$I:$I,0)),INDEX(Торг!$L:$L,MATCH($C10775,Торг!$I:$I,0))),"")</f>
        <v/>
      </c>
      <c r="L10775" s="132" t="str">
        <f>IFERROR(IFERROR(INDEX(Кат!$A:$A,MATCH($C10775,Кат!$I:$I,0)),INDEX(Торг!$A:$A,MATCH($C10775,Торг!$I:$I,0))),"")</f>
        <v/>
      </c>
      <c r="M10775" s="132" t="str">
        <f>IFERROR(IFERROR(INDEX(Кат!$B:$B,MATCH($C10775,Кат!$I:$I,0)),INDEX(Торг!$B:$B,MATCH($C10775,Торг!$I:$I,0))),"")</f>
        <v/>
      </c>
      <c r="N10775" s="132" t="str">
        <f t="shared" si="173"/>
        <v>ТЕХНОМАСТЕР 2904.3300.04</v>
      </c>
      <c r="O10775" s="132" t="str">
        <f>IFERROR(IFERROR(INDEX(Кат!$B:$B,MATCH($N10775,Кат!$I:$I,0)),INDEX(Торг!$B:$B,MATCH($N10775,Торг!$I:$I,0))),"")</f>
        <v/>
      </c>
    </row>
    <row r="10776" spans="1:15">
      <c r="A10776" t="s">
        <v>22236</v>
      </c>
      <c r="C10776" s="191" t="s">
        <v>12989</v>
      </c>
      <c r="E10776" t="s">
        <v>12990</v>
      </c>
      <c r="F10776" t="s">
        <v>4218</v>
      </c>
      <c r="G10776" t="s">
        <v>399</v>
      </c>
      <c r="H10776">
        <v>4600</v>
      </c>
      <c r="J10776" t="s">
        <v>22634</v>
      </c>
      <c r="K10776" s="132" t="str">
        <f>IFERROR(IFERROR(INDEX(Кат!$O:$O,MATCH($C10776,Кат!$I:$I,0)),INDEX(Торг!$L:$L,MATCH($C10776,Торг!$I:$I,0))),"")</f>
        <v/>
      </c>
      <c r="L10776" s="132" t="str">
        <f>IFERROR(IFERROR(INDEX(Кат!$A:$A,MATCH($C10776,Кат!$I:$I,0)),INDEX(Торг!$A:$A,MATCH($C10776,Торг!$I:$I,0))),"")</f>
        <v/>
      </c>
      <c r="M10776" s="132" t="str">
        <f>IFERROR(IFERROR(INDEX(Кат!$B:$B,MATCH($C10776,Кат!$I:$I,0)),INDEX(Торг!$B:$B,MATCH($C10776,Торг!$I:$I,0))),"")</f>
        <v/>
      </c>
      <c r="N10776" s="132" t="str">
        <f t="shared" si="173"/>
        <v>ТЕХНОМАСТЕР 2916.0400.04</v>
      </c>
      <c r="O10776" s="132" t="str">
        <f>IFERROR(IFERROR(INDEX(Кат!$B:$B,MATCH($N10776,Кат!$I:$I,0)),INDEX(Торг!$B:$B,MATCH($N10776,Торг!$I:$I,0))),"")</f>
        <v/>
      </c>
    </row>
    <row r="10777" spans="1:15">
      <c r="A10777" t="s">
        <v>22237</v>
      </c>
      <c r="C10777" s="191" t="s">
        <v>12991</v>
      </c>
      <c r="E10777" t="s">
        <v>12992</v>
      </c>
      <c r="F10777" t="s">
        <v>4218</v>
      </c>
      <c r="G10777" t="s">
        <v>399</v>
      </c>
      <c r="H10777">
        <v>4000</v>
      </c>
      <c r="J10777" t="s">
        <v>22634</v>
      </c>
      <c r="K10777" s="132" t="str">
        <f>IFERROR(IFERROR(INDEX(Кат!$O:$O,MATCH($C10777,Кат!$I:$I,0)),INDEX(Торг!$L:$L,MATCH($C10777,Торг!$I:$I,0))),"")</f>
        <v/>
      </c>
      <c r="L10777" s="132" t="str">
        <f>IFERROR(IFERROR(INDEX(Кат!$A:$A,MATCH($C10777,Кат!$I:$I,0)),INDEX(Торг!$A:$A,MATCH($C10777,Торг!$I:$I,0))),"")</f>
        <v/>
      </c>
      <c r="M10777" s="132" t="str">
        <f>IFERROR(IFERROR(INDEX(Кат!$B:$B,MATCH($C10777,Кат!$I:$I,0)),INDEX(Торг!$B:$B,MATCH($C10777,Торг!$I:$I,0))),"")</f>
        <v/>
      </c>
      <c r="N10777" s="132" t="str">
        <f t="shared" si="173"/>
        <v>ТЕХНОМАСТЕР 2916.0500.04</v>
      </c>
      <c r="O10777" s="132" t="str">
        <f>IFERROR(IFERROR(INDEX(Кат!$B:$B,MATCH($N10777,Кат!$I:$I,0)),INDEX(Торг!$B:$B,MATCH($N10777,Торг!$I:$I,0))),"")</f>
        <v/>
      </c>
    </row>
    <row r="10778" spans="1:15">
      <c r="A10778" t="s">
        <v>22238</v>
      </c>
      <c r="C10778" s="191" t="s">
        <v>12993</v>
      </c>
      <c r="E10778" t="s">
        <v>12994</v>
      </c>
      <c r="F10778" t="s">
        <v>4218</v>
      </c>
      <c r="G10778" t="s">
        <v>399</v>
      </c>
      <c r="H10778">
        <v>1450</v>
      </c>
      <c r="J10778" t="s">
        <v>22634</v>
      </c>
      <c r="K10778" s="132" t="str">
        <f>IFERROR(IFERROR(INDEX(Кат!$O:$O,MATCH($C10778,Кат!$I:$I,0)),INDEX(Торг!$L:$L,MATCH($C10778,Торг!$I:$I,0))),"")</f>
        <v/>
      </c>
      <c r="L10778" s="132" t="str">
        <f>IFERROR(IFERROR(INDEX(Кат!$A:$A,MATCH($C10778,Кат!$I:$I,0)),INDEX(Торг!$A:$A,MATCH($C10778,Торг!$I:$I,0))),"")</f>
        <v/>
      </c>
      <c r="M10778" s="132" t="str">
        <f>IFERROR(IFERROR(INDEX(Кат!$B:$B,MATCH($C10778,Кат!$I:$I,0)),INDEX(Торг!$B:$B,MATCH($C10778,Торг!$I:$I,0))),"")</f>
        <v/>
      </c>
      <c r="N10778" s="132" t="str">
        <f t="shared" si="173"/>
        <v>ТЕХНОМАСТЕР 8231.0100.04</v>
      </c>
      <c r="O10778" s="132" t="str">
        <f>IFERROR(IFERROR(INDEX(Кат!$B:$B,MATCH($N10778,Кат!$I:$I,0)),INDEX(Торг!$B:$B,MATCH($N10778,Торг!$I:$I,0))),"")</f>
        <v/>
      </c>
    </row>
    <row r="10779" spans="1:15">
      <c r="A10779" t="s">
        <v>22239</v>
      </c>
      <c r="C10779" s="191" t="s">
        <v>12995</v>
      </c>
      <c r="E10779" t="s">
        <v>12996</v>
      </c>
      <c r="F10779" t="s">
        <v>4218</v>
      </c>
      <c r="G10779" t="s">
        <v>399</v>
      </c>
      <c r="H10779">
        <v>1100</v>
      </c>
      <c r="J10779" t="s">
        <v>22634</v>
      </c>
      <c r="K10779" s="132" t="str">
        <f>IFERROR(IFERROR(INDEX(Кат!$O:$O,MATCH($C10779,Кат!$I:$I,0)),INDEX(Торг!$L:$L,MATCH($C10779,Торг!$I:$I,0))),"")</f>
        <v/>
      </c>
      <c r="L10779" s="132" t="str">
        <f>IFERROR(IFERROR(INDEX(Кат!$A:$A,MATCH($C10779,Кат!$I:$I,0)),INDEX(Торг!$A:$A,MATCH($C10779,Торг!$I:$I,0))),"")</f>
        <v/>
      </c>
      <c r="M10779" s="132" t="str">
        <f>IFERROR(IFERROR(INDEX(Кат!$B:$B,MATCH($C10779,Кат!$I:$I,0)),INDEX(Торг!$B:$B,MATCH($C10779,Торг!$I:$I,0))),"")</f>
        <v/>
      </c>
      <c r="N10779" s="132" t="str">
        <f t="shared" si="173"/>
        <v>ТЕХНОМАСТЕР 8231.0400.04</v>
      </c>
      <c r="O10779" s="132" t="str">
        <f>IFERROR(IFERROR(INDEX(Кат!$B:$B,MATCH($N10779,Кат!$I:$I,0)),INDEX(Торг!$B:$B,MATCH($N10779,Торг!$I:$I,0))),"")</f>
        <v/>
      </c>
    </row>
    <row r="10780" spans="1:15">
      <c r="A10780" t="s">
        <v>22240</v>
      </c>
      <c r="C10780" s="191" t="s">
        <v>12997</v>
      </c>
      <c r="E10780" t="s">
        <v>12998</v>
      </c>
      <c r="F10780" t="s">
        <v>4218</v>
      </c>
      <c r="G10780" t="s">
        <v>375</v>
      </c>
      <c r="H10780">
        <v>1450</v>
      </c>
      <c r="J10780" t="s">
        <v>22634</v>
      </c>
      <c r="K10780" s="132" t="str">
        <f>IFERROR(IFERROR(INDEX(Кат!$O:$O,MATCH($C10780,Кат!$I:$I,0)),INDEX(Торг!$L:$L,MATCH($C10780,Торг!$I:$I,0))),"")</f>
        <v/>
      </c>
      <c r="L10780" s="132" t="str">
        <f>IFERROR(IFERROR(INDEX(Кат!$A:$A,MATCH($C10780,Кат!$I:$I,0)),INDEX(Торг!$A:$A,MATCH($C10780,Торг!$I:$I,0))),"")</f>
        <v/>
      </c>
      <c r="M10780" s="132" t="str">
        <f>IFERROR(IFERROR(INDEX(Кат!$B:$B,MATCH($C10780,Кат!$I:$I,0)),INDEX(Торг!$B:$B,MATCH($C10780,Торг!$I:$I,0))),"")</f>
        <v/>
      </c>
      <c r="N10780" s="132" t="str">
        <f t="shared" si="173"/>
        <v>ТЕХНОМАСТЕР 8231.0700.04</v>
      </c>
      <c r="O10780" s="132" t="str">
        <f>IFERROR(IFERROR(INDEX(Кат!$B:$B,MATCH($N10780,Кат!$I:$I,0)),INDEX(Торг!$B:$B,MATCH($N10780,Торг!$I:$I,0))),"")</f>
        <v/>
      </c>
    </row>
    <row r="10781" spans="1:15">
      <c r="A10781" t="s">
        <v>22241</v>
      </c>
      <c r="C10781" s="191" t="s">
        <v>12999</v>
      </c>
      <c r="E10781" t="s">
        <v>13000</v>
      </c>
      <c r="F10781" t="s">
        <v>4218</v>
      </c>
      <c r="G10781" t="s">
        <v>399</v>
      </c>
      <c r="H10781">
        <v>1850</v>
      </c>
      <c r="J10781" t="s">
        <v>22634</v>
      </c>
      <c r="K10781" s="132" t="str">
        <f>IFERROR(IFERROR(INDEX(Кат!$O:$O,MATCH($C10781,Кат!$I:$I,0)),INDEX(Торг!$L:$L,MATCH($C10781,Торг!$I:$I,0))),"")</f>
        <v/>
      </c>
      <c r="L10781" s="132" t="str">
        <f>IFERROR(IFERROR(INDEX(Кат!$A:$A,MATCH($C10781,Кат!$I:$I,0)),INDEX(Торг!$A:$A,MATCH($C10781,Торг!$I:$I,0))),"")</f>
        <v/>
      </c>
      <c r="M10781" s="132" t="str">
        <f>IFERROR(IFERROR(INDEX(Кат!$B:$B,MATCH($C10781,Кат!$I:$I,0)),INDEX(Торг!$B:$B,MATCH($C10781,Торг!$I:$I,0))),"")</f>
        <v/>
      </c>
      <c r="N10781" s="132" t="str">
        <f t="shared" si="173"/>
        <v>ТЕХНОМАСТЕР 8231.0900.04</v>
      </c>
      <c r="O10781" s="132" t="str">
        <f>IFERROR(IFERROR(INDEX(Кат!$B:$B,MATCH($N10781,Кат!$I:$I,0)),INDEX(Торг!$B:$B,MATCH($N10781,Торг!$I:$I,0))),"")</f>
        <v/>
      </c>
    </row>
    <row r="10782" spans="1:15">
      <c r="A10782" t="s">
        <v>22242</v>
      </c>
      <c r="C10782" s="191" t="s">
        <v>13001</v>
      </c>
      <c r="E10782" t="s">
        <v>13002</v>
      </c>
      <c r="F10782" t="s">
        <v>4218</v>
      </c>
      <c r="G10782" t="s">
        <v>399</v>
      </c>
      <c r="H10782">
        <v>2000</v>
      </c>
      <c r="J10782" t="s">
        <v>22634</v>
      </c>
      <c r="K10782" s="132" t="str">
        <f>IFERROR(IFERROR(INDEX(Кат!$O:$O,MATCH($C10782,Кат!$I:$I,0)),INDEX(Торг!$L:$L,MATCH($C10782,Торг!$I:$I,0))),"")</f>
        <v/>
      </c>
      <c r="L10782" s="132" t="str">
        <f>IFERROR(IFERROR(INDEX(Кат!$A:$A,MATCH($C10782,Кат!$I:$I,0)),INDEX(Торг!$A:$A,MATCH($C10782,Торг!$I:$I,0))),"")</f>
        <v/>
      </c>
      <c r="M10782" s="132" t="str">
        <f>IFERROR(IFERROR(INDEX(Кат!$B:$B,MATCH($C10782,Кат!$I:$I,0)),INDEX(Торг!$B:$B,MATCH($C10782,Торг!$I:$I,0))),"")</f>
        <v/>
      </c>
      <c r="N10782" s="132" t="str">
        <f t="shared" si="173"/>
        <v>ТЕХНОМАСТЕР 8231.6500.04</v>
      </c>
      <c r="O10782" s="132" t="str">
        <f>IFERROR(IFERROR(INDEX(Кат!$B:$B,MATCH($N10782,Кат!$I:$I,0)),INDEX(Торг!$B:$B,MATCH($N10782,Торг!$I:$I,0))),"")</f>
        <v/>
      </c>
    </row>
    <row r="10783" spans="1:15">
      <c r="A10783" t="s">
        <v>22243</v>
      </c>
      <c r="C10783" s="191" t="s">
        <v>13003</v>
      </c>
      <c r="E10783" t="s">
        <v>13004</v>
      </c>
      <c r="F10783" t="s">
        <v>4218</v>
      </c>
      <c r="G10783" t="s">
        <v>399</v>
      </c>
      <c r="H10783">
        <v>3950</v>
      </c>
      <c r="J10783" t="s">
        <v>22634</v>
      </c>
      <c r="K10783" s="132" t="str">
        <f>IFERROR(IFERROR(INDEX(Кат!$O:$O,MATCH($C10783,Кат!$I:$I,0)),INDEX(Торг!$L:$L,MATCH($C10783,Торг!$I:$I,0))),"")</f>
        <v/>
      </c>
      <c r="L10783" s="132" t="str">
        <f>IFERROR(IFERROR(INDEX(Кат!$A:$A,MATCH($C10783,Кат!$I:$I,0)),INDEX(Торг!$A:$A,MATCH($C10783,Торг!$I:$I,0))),"")</f>
        <v/>
      </c>
      <c r="M10783" s="132" t="str">
        <f>IFERROR(IFERROR(INDEX(Кат!$B:$B,MATCH($C10783,Кат!$I:$I,0)),INDEX(Торг!$B:$B,MATCH($C10783,Торг!$I:$I,0))),"")</f>
        <v/>
      </c>
      <c r="N10783" s="132" t="str">
        <f t="shared" si="173"/>
        <v>ТЕХНОМАСТЕР 5601.0400.04</v>
      </c>
      <c r="O10783" s="132" t="str">
        <f>IFERROR(IFERROR(INDEX(Кат!$B:$B,MATCH($N10783,Кат!$I:$I,0)),INDEX(Торг!$B:$B,MATCH($N10783,Торг!$I:$I,0))),"")</f>
        <v/>
      </c>
    </row>
    <row r="10784" spans="1:15">
      <c r="A10784" t="s">
        <v>22244</v>
      </c>
      <c r="C10784" s="191" t="s">
        <v>4216</v>
      </c>
      <c r="E10784" t="s">
        <v>4217</v>
      </c>
      <c r="F10784" t="s">
        <v>4218</v>
      </c>
      <c r="G10784" t="s">
        <v>399</v>
      </c>
      <c r="H10784">
        <v>3900</v>
      </c>
      <c r="J10784" t="s">
        <v>22634</v>
      </c>
      <c r="K10784" s="132" t="str">
        <f>IFERROR(IFERROR(INDEX(Кат!$O:$O,MATCH($C10784,Кат!$I:$I,0)),INDEX(Торг!$L:$L,MATCH($C10784,Торг!$I:$I,0))),"")</f>
        <v/>
      </c>
      <c r="L10784" s="132" t="str">
        <f>IFERROR(IFERROR(INDEX(Кат!$A:$A,MATCH($C10784,Кат!$I:$I,0)),INDEX(Торг!$A:$A,MATCH($C10784,Торг!$I:$I,0))),"")</f>
        <v/>
      </c>
      <c r="M10784" s="132" t="str">
        <f>IFERROR(IFERROR(INDEX(Кат!$B:$B,MATCH($C10784,Кат!$I:$I,0)),INDEX(Торг!$B:$B,MATCH($C10784,Торг!$I:$I,0))),"")</f>
        <v/>
      </c>
      <c r="N10784" s="132" t="str">
        <f t="shared" si="173"/>
        <v>ТЕХНОМАСТЕР 5601.0300.04</v>
      </c>
      <c r="O10784" s="132" t="str">
        <f>IFERROR(IFERROR(INDEX(Кат!$B:$B,MATCH($N10784,Кат!$I:$I,0)),INDEX(Торг!$B:$B,MATCH($N10784,Торг!$I:$I,0))),"")</f>
        <v/>
      </c>
    </row>
    <row r="10785" spans="1:15">
      <c r="A10785" t="s">
        <v>22245</v>
      </c>
      <c r="C10785" s="191" t="s">
        <v>13005</v>
      </c>
      <c r="E10785" t="s">
        <v>13006</v>
      </c>
      <c r="F10785" t="s">
        <v>4218</v>
      </c>
      <c r="G10785" t="s">
        <v>399</v>
      </c>
      <c r="H10785">
        <v>6600</v>
      </c>
      <c r="J10785" t="s">
        <v>22634</v>
      </c>
      <c r="K10785" s="132" t="str">
        <f>IFERROR(IFERROR(INDEX(Кат!$O:$O,MATCH($C10785,Кат!$I:$I,0)),INDEX(Торг!$L:$L,MATCH($C10785,Торг!$I:$I,0))),"")</f>
        <v/>
      </c>
      <c r="L10785" s="132" t="str">
        <f>IFERROR(IFERROR(INDEX(Кат!$A:$A,MATCH($C10785,Кат!$I:$I,0)),INDEX(Торг!$A:$A,MATCH($C10785,Торг!$I:$I,0))),"")</f>
        <v/>
      </c>
      <c r="M10785" s="132" t="str">
        <f>IFERROR(IFERROR(INDEX(Кат!$B:$B,MATCH($C10785,Кат!$I:$I,0)),INDEX(Торг!$B:$B,MATCH($C10785,Торг!$I:$I,0))),"")</f>
        <v/>
      </c>
      <c r="N10785" s="132" t="str">
        <f t="shared" si="173"/>
        <v>ТЕХНОМАСТЕР 5601.0100.04</v>
      </c>
      <c r="O10785" s="132" t="str">
        <f>IFERROR(IFERROR(INDEX(Кат!$B:$B,MATCH($N10785,Кат!$I:$I,0)),INDEX(Торг!$B:$B,MATCH($N10785,Торг!$I:$I,0))),"")</f>
        <v/>
      </c>
    </row>
    <row r="10786" spans="1:15">
      <c r="A10786" t="s">
        <v>22246</v>
      </c>
      <c r="C10786" s="191" t="s">
        <v>13007</v>
      </c>
      <c r="E10786" t="s">
        <v>13008</v>
      </c>
      <c r="F10786" t="s">
        <v>4218</v>
      </c>
      <c r="G10786" t="s">
        <v>399</v>
      </c>
      <c r="H10786">
        <v>1600</v>
      </c>
      <c r="J10786" t="s">
        <v>22634</v>
      </c>
      <c r="K10786" s="132" t="str">
        <f>IFERROR(IFERROR(INDEX(Кат!$O:$O,MATCH($C10786,Кат!$I:$I,0)),INDEX(Торг!$L:$L,MATCH($C10786,Торг!$I:$I,0))),"")</f>
        <v/>
      </c>
      <c r="L10786" s="132" t="str">
        <f>IFERROR(IFERROR(INDEX(Кат!$A:$A,MATCH($C10786,Кат!$I:$I,0)),INDEX(Торг!$A:$A,MATCH($C10786,Торг!$I:$I,0))),"")</f>
        <v/>
      </c>
      <c r="M10786" s="132" t="str">
        <f>IFERROR(IFERROR(INDEX(Кат!$B:$B,MATCH($C10786,Кат!$I:$I,0)),INDEX(Торг!$B:$B,MATCH($C10786,Торг!$I:$I,0))),"")</f>
        <v/>
      </c>
      <c r="N10786" s="132" t="str">
        <f t="shared" si="173"/>
        <v>ТЕХНОМАСТЕР 5301.0300.04</v>
      </c>
      <c r="O10786" s="132" t="str">
        <f>IFERROR(IFERROR(INDEX(Кат!$B:$B,MATCH($N10786,Кат!$I:$I,0)),INDEX(Торг!$B:$B,MATCH($N10786,Торг!$I:$I,0))),"")</f>
        <v/>
      </c>
    </row>
    <row r="10787" spans="1:15">
      <c r="A10787" t="s">
        <v>22247</v>
      </c>
      <c r="C10787" s="191" t="s">
        <v>13009</v>
      </c>
      <c r="E10787" t="s">
        <v>13010</v>
      </c>
      <c r="F10787" t="s">
        <v>4218</v>
      </c>
      <c r="G10787" t="s">
        <v>399</v>
      </c>
      <c r="H10787">
        <v>1600</v>
      </c>
      <c r="J10787" t="s">
        <v>22634</v>
      </c>
      <c r="K10787" s="132" t="str">
        <f>IFERROR(IFERROR(INDEX(Кат!$O:$O,MATCH($C10787,Кат!$I:$I,0)),INDEX(Торг!$L:$L,MATCH($C10787,Торг!$I:$I,0))),"")</f>
        <v/>
      </c>
      <c r="L10787" s="132" t="str">
        <f>IFERROR(IFERROR(INDEX(Кат!$A:$A,MATCH($C10787,Кат!$I:$I,0)),INDEX(Торг!$A:$A,MATCH($C10787,Торг!$I:$I,0))),"")</f>
        <v/>
      </c>
      <c r="M10787" s="132" t="str">
        <f>IFERROR(IFERROR(INDEX(Кат!$B:$B,MATCH($C10787,Кат!$I:$I,0)),INDEX(Торг!$B:$B,MATCH($C10787,Торг!$I:$I,0))),"")</f>
        <v/>
      </c>
      <c r="N10787" s="132" t="str">
        <f t="shared" si="173"/>
        <v>ТЕХНОМАСТЕР 5301.0200.04</v>
      </c>
      <c r="O10787" s="132" t="str">
        <f>IFERROR(IFERROR(INDEX(Кат!$B:$B,MATCH($N10787,Кат!$I:$I,0)),INDEX(Торг!$B:$B,MATCH($N10787,Торг!$I:$I,0))),"")</f>
        <v/>
      </c>
    </row>
    <row r="10788" spans="1:15">
      <c r="A10788" t="s">
        <v>22248</v>
      </c>
      <c r="C10788" s="191" t="s">
        <v>13011</v>
      </c>
      <c r="E10788" t="s">
        <v>13012</v>
      </c>
      <c r="F10788" t="s">
        <v>4218</v>
      </c>
      <c r="G10788" t="s">
        <v>399</v>
      </c>
      <c r="H10788">
        <v>1700</v>
      </c>
      <c r="J10788" t="s">
        <v>22634</v>
      </c>
      <c r="K10788" s="132" t="str">
        <f>IFERROR(IFERROR(INDEX(Кат!$O:$O,MATCH($C10788,Кат!$I:$I,0)),INDEX(Торг!$L:$L,MATCH($C10788,Торг!$I:$I,0))),"")</f>
        <v/>
      </c>
      <c r="L10788" s="132" t="str">
        <f>IFERROR(IFERROR(INDEX(Кат!$A:$A,MATCH($C10788,Кат!$I:$I,0)),INDEX(Торг!$A:$A,MATCH($C10788,Торг!$I:$I,0))),"")</f>
        <v/>
      </c>
      <c r="M10788" s="132" t="str">
        <f>IFERROR(IFERROR(INDEX(Кат!$B:$B,MATCH($C10788,Кат!$I:$I,0)),INDEX(Торг!$B:$B,MATCH($C10788,Торг!$I:$I,0))),"")</f>
        <v/>
      </c>
      <c r="N10788" s="132" t="str">
        <f t="shared" si="173"/>
        <v>ТЕХНОМАСТЕР 5301.0100.04</v>
      </c>
      <c r="O10788" s="132" t="str">
        <f>IFERROR(IFERROR(INDEX(Кат!$B:$B,MATCH($N10788,Кат!$I:$I,0)),INDEX(Торг!$B:$B,MATCH($N10788,Торг!$I:$I,0))),"")</f>
        <v/>
      </c>
    </row>
    <row r="10789" spans="1:15">
      <c r="A10789" t="s">
        <v>22249</v>
      </c>
      <c r="C10789" s="191" t="s">
        <v>13013</v>
      </c>
      <c r="E10789" t="s">
        <v>13014</v>
      </c>
      <c r="F10789" t="s">
        <v>4218</v>
      </c>
      <c r="G10789" t="s">
        <v>399</v>
      </c>
      <c r="H10789">
        <v>2100</v>
      </c>
      <c r="J10789" t="s">
        <v>22634</v>
      </c>
      <c r="K10789" s="132" t="str">
        <f>IFERROR(IFERROR(INDEX(Кат!$O:$O,MATCH($C10789,Кат!$I:$I,0)),INDEX(Торг!$L:$L,MATCH($C10789,Торг!$I:$I,0))),"")</f>
        <v/>
      </c>
      <c r="L10789" s="132" t="str">
        <f>IFERROR(IFERROR(INDEX(Кат!$A:$A,MATCH($C10789,Кат!$I:$I,0)),INDEX(Торг!$A:$A,MATCH($C10789,Торг!$I:$I,0))),"")</f>
        <v/>
      </c>
      <c r="M10789" s="132" t="str">
        <f>IFERROR(IFERROR(INDEX(Кат!$B:$B,MATCH($C10789,Кат!$I:$I,0)),INDEX(Торг!$B:$B,MATCH($C10789,Торг!$I:$I,0))),"")</f>
        <v/>
      </c>
      <c r="N10789" s="132" t="str">
        <f t="shared" si="173"/>
        <v>ТЕХНОМАСТЕР 1001.0100.04</v>
      </c>
      <c r="O10789" s="132" t="str">
        <f>IFERROR(IFERROR(INDEX(Кат!$B:$B,MATCH($N10789,Кат!$I:$I,0)),INDEX(Торг!$B:$B,MATCH($N10789,Торг!$I:$I,0))),"")</f>
        <v/>
      </c>
    </row>
    <row r="10790" spans="1:15">
      <c r="A10790" t="s">
        <v>28940</v>
      </c>
      <c r="C10790" s="191"/>
      <c r="E10790" t="s">
        <v>28941</v>
      </c>
      <c r="J10790" t="s">
        <v>22634</v>
      </c>
      <c r="K10790" s="132" t="str">
        <f>IFERROR(IFERROR(INDEX(Кат!$O:$O,MATCH($C10790,Кат!$I:$I,0)),INDEX(Торг!$L:$L,MATCH($C10790,Торг!$I:$I,0))),"")</f>
        <v/>
      </c>
      <c r="L10790" s="132" t="str">
        <f>IFERROR(IFERROR(INDEX(Кат!$A:$A,MATCH($C10790,Кат!$I:$I,0)),INDEX(Торг!$A:$A,MATCH($C10790,Торг!$I:$I,0))),"")</f>
        <v/>
      </c>
      <c r="M10790" s="132" t="str">
        <f>IFERROR(IFERROR(INDEX(Кат!$B:$B,MATCH($C10790,Кат!$I:$I,0)),INDEX(Торг!$B:$B,MATCH($C10790,Торг!$I:$I,0))),"")</f>
        <v/>
      </c>
      <c r="N10790" s="132" t="str">
        <f t="shared" si="173"/>
        <v xml:space="preserve"> </v>
      </c>
      <c r="O10790" s="132" t="str">
        <f>IFERROR(IFERROR(INDEX(Кат!$B:$B,MATCH($N10790,Кат!$I:$I,0)),INDEX(Торг!$B:$B,MATCH($N10790,Торг!$I:$I,0))),"")</f>
        <v/>
      </c>
    </row>
    <row r="10791" spans="1:15">
      <c r="A10791" t="s">
        <v>21439</v>
      </c>
      <c r="C10791" s="191" t="s">
        <v>28942</v>
      </c>
      <c r="E10791" t="s">
        <v>28943</v>
      </c>
      <c r="F10791" t="s">
        <v>28941</v>
      </c>
      <c r="G10791" t="s">
        <v>399</v>
      </c>
      <c r="H10791">
        <v>1200</v>
      </c>
      <c r="J10791" t="s">
        <v>22634</v>
      </c>
      <c r="K10791" s="132" t="str">
        <f>IFERROR(IFERROR(INDEX(Кат!$O:$O,MATCH($C10791,Кат!$I:$I,0)),INDEX(Торг!$L:$L,MATCH($C10791,Торг!$I:$I,0))),"")</f>
        <v/>
      </c>
      <c r="L10791" s="132" t="str">
        <f>IFERROR(IFERROR(INDEX(Кат!$A:$A,MATCH($C10791,Кат!$I:$I,0)),INDEX(Торг!$A:$A,MATCH($C10791,Торг!$I:$I,0))),"")</f>
        <v/>
      </c>
      <c r="M10791" s="132" t="str">
        <f>IFERROR(IFERROR(INDEX(Кат!$B:$B,MATCH($C10791,Кат!$I:$I,0)),INDEX(Торг!$B:$B,MATCH($C10791,Торг!$I:$I,0))),"")</f>
        <v/>
      </c>
      <c r="N10791" s="132" t="str">
        <f t="shared" si="173"/>
        <v>ТЕХНОПАРК ТР.90.00000361</v>
      </c>
      <c r="O10791" s="132" t="str">
        <f>IFERROR(IFERROR(INDEX(Кат!$B:$B,MATCH($N10791,Кат!$I:$I,0)),INDEX(Торг!$B:$B,MATCH($N10791,Торг!$I:$I,0))),"")</f>
        <v/>
      </c>
    </row>
    <row r="10792" spans="1:15">
      <c r="A10792" t="s">
        <v>20191</v>
      </c>
      <c r="C10792" s="191" t="s">
        <v>28944</v>
      </c>
      <c r="E10792" t="s">
        <v>28945</v>
      </c>
      <c r="F10792" t="s">
        <v>28941</v>
      </c>
      <c r="G10792" t="s">
        <v>399</v>
      </c>
      <c r="H10792">
        <v>1700</v>
      </c>
      <c r="J10792" t="s">
        <v>22634</v>
      </c>
      <c r="K10792" s="132" t="str">
        <f>IFERROR(IFERROR(INDEX(Кат!$O:$O,MATCH($C10792,Кат!$I:$I,0)),INDEX(Торг!$L:$L,MATCH($C10792,Торг!$I:$I,0))),"")</f>
        <v/>
      </c>
      <c r="L10792" s="132" t="str">
        <f>IFERROR(IFERROR(INDEX(Кат!$A:$A,MATCH($C10792,Кат!$I:$I,0)),INDEX(Торг!$A:$A,MATCH($C10792,Торг!$I:$I,0))),"")</f>
        <v/>
      </c>
      <c r="M10792" s="132" t="str">
        <f>IFERROR(IFERROR(INDEX(Кат!$B:$B,MATCH($C10792,Кат!$I:$I,0)),INDEX(Торг!$B:$B,MATCH($C10792,Торг!$I:$I,0))),"")</f>
        <v/>
      </c>
      <c r="N10792" s="132" t="str">
        <f t="shared" si="173"/>
        <v>ТЕХНОПАРК ТР.90.00000362</v>
      </c>
      <c r="O10792" s="132" t="str">
        <f>IFERROR(IFERROR(INDEX(Кат!$B:$B,MATCH($N10792,Кат!$I:$I,0)),INDEX(Торг!$B:$B,MATCH($N10792,Торг!$I:$I,0))),"")</f>
        <v/>
      </c>
    </row>
    <row r="10793" spans="1:15">
      <c r="A10793" t="s">
        <v>24897</v>
      </c>
      <c r="C10793" s="191"/>
      <c r="E10793" t="s">
        <v>24898</v>
      </c>
      <c r="J10793" t="s">
        <v>22634</v>
      </c>
      <c r="K10793" s="132" t="str">
        <f>IFERROR(IFERROR(INDEX(Кат!$O:$O,MATCH($C10793,Кат!$I:$I,0)),INDEX(Торг!$L:$L,MATCH($C10793,Торг!$I:$I,0))),"")</f>
        <v/>
      </c>
      <c r="L10793" s="132" t="str">
        <f>IFERROR(IFERROR(INDEX(Кат!$A:$A,MATCH($C10793,Кат!$I:$I,0)),INDEX(Торг!$A:$A,MATCH($C10793,Торг!$I:$I,0))),"")</f>
        <v/>
      </c>
      <c r="M10793" s="132" t="str">
        <f>IFERROR(IFERROR(INDEX(Кат!$B:$B,MATCH($C10793,Кат!$I:$I,0)),INDEX(Торг!$B:$B,MATCH($C10793,Торг!$I:$I,0))),"")</f>
        <v/>
      </c>
      <c r="N10793" s="132" t="str">
        <f t="shared" si="173"/>
        <v xml:space="preserve"> </v>
      </c>
      <c r="O10793" s="132" t="str">
        <f>IFERROR(IFERROR(INDEX(Кат!$B:$B,MATCH($N10793,Кат!$I:$I,0)),INDEX(Торг!$B:$B,MATCH($N10793,Торг!$I:$I,0))),"")</f>
        <v/>
      </c>
    </row>
    <row r="10794" spans="1:15">
      <c r="A10794" t="s">
        <v>22250</v>
      </c>
      <c r="C10794" s="191" t="s">
        <v>33764</v>
      </c>
      <c r="E10794" t="s">
        <v>4219</v>
      </c>
      <c r="F10794" t="s">
        <v>4220</v>
      </c>
      <c r="G10794" t="s">
        <v>375</v>
      </c>
      <c r="H10794">
        <v>3800</v>
      </c>
      <c r="J10794" t="s">
        <v>22634</v>
      </c>
      <c r="K10794" s="132" t="str">
        <f>IFERROR(IFERROR(INDEX(Кат!$O:$O,MATCH($C10794,Кат!$I:$I,0)),INDEX(Торг!$L:$L,MATCH($C10794,Торг!$I:$I,0))),"")</f>
        <v/>
      </c>
      <c r="L10794" s="132" t="str">
        <f>IFERROR(IFERROR(INDEX(Кат!$A:$A,MATCH($C10794,Кат!$I:$I,0)),INDEX(Торг!$A:$A,MATCH($C10794,Торг!$I:$I,0))),"")</f>
        <v/>
      </c>
      <c r="M10794" s="132" t="str">
        <f>IFERROR(IFERROR(INDEX(Кат!$B:$B,MATCH($C10794,Кат!$I:$I,0)),INDEX(Торг!$B:$B,MATCH($C10794,Торг!$I:$I,0))),"")</f>
        <v/>
      </c>
      <c r="N10794" s="132" t="str">
        <f t="shared" si="173"/>
        <v>ТЕХНОРЕССОР 10021-30</v>
      </c>
      <c r="O10794" s="132" t="str">
        <f>IFERROR(IFERROR(INDEX(Кат!$B:$B,MATCH($N10794,Кат!$I:$I,0)),INDEX(Торг!$B:$B,MATCH($N10794,Торг!$I:$I,0))),"")</f>
        <v/>
      </c>
    </row>
    <row r="10795" spans="1:15">
      <c r="A10795" t="s">
        <v>22251</v>
      </c>
      <c r="C10795" s="191" t="s">
        <v>33765</v>
      </c>
      <c r="E10795" t="s">
        <v>4221</v>
      </c>
      <c r="F10795" t="s">
        <v>4220</v>
      </c>
      <c r="G10795" t="s">
        <v>375</v>
      </c>
      <c r="H10795">
        <v>3800</v>
      </c>
      <c r="J10795" t="s">
        <v>22634</v>
      </c>
      <c r="K10795" s="132" t="str">
        <f>IFERROR(IFERROR(INDEX(Кат!$O:$O,MATCH($C10795,Кат!$I:$I,0)),INDEX(Торг!$L:$L,MATCH($C10795,Торг!$I:$I,0))),"")</f>
        <v/>
      </c>
      <c r="L10795" s="132" t="str">
        <f>IFERROR(IFERROR(INDEX(Кат!$A:$A,MATCH($C10795,Кат!$I:$I,0)),INDEX(Торг!$A:$A,MATCH($C10795,Торг!$I:$I,0))),"")</f>
        <v/>
      </c>
      <c r="M10795" s="132" t="str">
        <f>IFERROR(IFERROR(INDEX(Кат!$B:$B,MATCH($C10795,Кат!$I:$I,0)),INDEX(Торг!$B:$B,MATCH($C10795,Торг!$I:$I,0))),"")</f>
        <v/>
      </c>
      <c r="N10795" s="132" t="str">
        <f t="shared" si="173"/>
        <v>ТЕХНОРЕССОР 10023-30</v>
      </c>
      <c r="O10795" s="132" t="str">
        <f>IFERROR(IFERROR(INDEX(Кат!$B:$B,MATCH($N10795,Кат!$I:$I,0)),INDEX(Торг!$B:$B,MATCH($N10795,Торг!$I:$I,0))),"")</f>
        <v/>
      </c>
    </row>
    <row r="10796" spans="1:15">
      <c r="A10796" t="s">
        <v>22252</v>
      </c>
      <c r="C10796" s="191" t="s">
        <v>33766</v>
      </c>
      <c r="E10796" t="s">
        <v>4222</v>
      </c>
      <c r="F10796" t="s">
        <v>4220</v>
      </c>
      <c r="G10796" t="s">
        <v>375</v>
      </c>
      <c r="H10796">
        <v>3800</v>
      </c>
      <c r="J10796" t="s">
        <v>22634</v>
      </c>
      <c r="K10796" s="132" t="str">
        <f>IFERROR(IFERROR(INDEX(Кат!$O:$O,MATCH($C10796,Кат!$I:$I,0)),INDEX(Торг!$L:$L,MATCH($C10796,Торг!$I:$I,0))),"")</f>
        <v/>
      </c>
      <c r="L10796" s="132" t="str">
        <f>IFERROR(IFERROR(INDEX(Кат!$A:$A,MATCH($C10796,Кат!$I:$I,0)),INDEX(Торг!$A:$A,MATCH($C10796,Торг!$I:$I,0))),"")</f>
        <v/>
      </c>
      <c r="M10796" s="132" t="str">
        <f>IFERROR(IFERROR(INDEX(Кат!$B:$B,MATCH($C10796,Кат!$I:$I,0)),INDEX(Торг!$B:$B,MATCH($C10796,Торг!$I:$I,0))),"")</f>
        <v/>
      </c>
      <c r="N10796" s="132" t="str">
        <f t="shared" si="173"/>
        <v>ТЕХНОРЕССОР 10021-50</v>
      </c>
      <c r="O10796" s="132" t="str">
        <f>IFERROR(IFERROR(INDEX(Кат!$B:$B,MATCH($N10796,Кат!$I:$I,0)),INDEX(Торг!$B:$B,MATCH($N10796,Торг!$I:$I,0))),"")</f>
        <v/>
      </c>
    </row>
    <row r="10797" spans="1:15">
      <c r="A10797" t="s">
        <v>22253</v>
      </c>
      <c r="C10797" s="191" t="s">
        <v>33767</v>
      </c>
      <c r="E10797" t="s">
        <v>4223</v>
      </c>
      <c r="F10797" t="s">
        <v>4220</v>
      </c>
      <c r="G10797" t="s">
        <v>375</v>
      </c>
      <c r="H10797">
        <v>3800</v>
      </c>
      <c r="J10797" t="s">
        <v>22634</v>
      </c>
      <c r="K10797" s="132" t="str">
        <f>IFERROR(IFERROR(INDEX(Кат!$O:$O,MATCH($C10797,Кат!$I:$I,0)),INDEX(Торг!$L:$L,MATCH($C10797,Торг!$I:$I,0))),"")</f>
        <v/>
      </c>
      <c r="L10797" s="132" t="str">
        <f>IFERROR(IFERROR(INDEX(Кат!$A:$A,MATCH($C10797,Кат!$I:$I,0)),INDEX(Торг!$A:$A,MATCH($C10797,Торг!$I:$I,0))),"")</f>
        <v/>
      </c>
      <c r="M10797" s="132" t="str">
        <f>IFERROR(IFERROR(INDEX(Кат!$B:$B,MATCH($C10797,Кат!$I:$I,0)),INDEX(Торг!$B:$B,MATCH($C10797,Торг!$I:$I,0))),"")</f>
        <v/>
      </c>
      <c r="N10797" s="132" t="str">
        <f t="shared" si="173"/>
        <v>ТЕХНОРЕССОР 10023-50</v>
      </c>
      <c r="O10797" s="132" t="str">
        <f>IFERROR(IFERROR(INDEX(Кат!$B:$B,MATCH($N10797,Кат!$I:$I,0)),INDEX(Торг!$B:$B,MATCH($N10797,Торг!$I:$I,0))),"")</f>
        <v/>
      </c>
    </row>
    <row r="10798" spans="1:15">
      <c r="A10798" t="s">
        <v>22254</v>
      </c>
      <c r="C10798" s="191" t="s">
        <v>33768</v>
      </c>
      <c r="E10798" t="s">
        <v>4224</v>
      </c>
      <c r="F10798" t="s">
        <v>4220</v>
      </c>
      <c r="G10798" t="s">
        <v>375</v>
      </c>
      <c r="H10798">
        <v>2650</v>
      </c>
      <c r="J10798" t="s">
        <v>22634</v>
      </c>
      <c r="K10798" s="132" t="str">
        <f>IFERROR(IFERROR(INDEX(Кат!$O:$O,MATCH($C10798,Кат!$I:$I,0)),INDEX(Торг!$L:$L,MATCH($C10798,Торг!$I:$I,0))),"")</f>
        <v/>
      </c>
      <c r="L10798" s="132" t="str">
        <f>IFERROR(IFERROR(INDEX(Кат!$A:$A,MATCH($C10798,Кат!$I:$I,0)),INDEX(Торг!$A:$A,MATCH($C10798,Торг!$I:$I,0))),"")</f>
        <v/>
      </c>
      <c r="M10798" s="132" t="str">
        <f>IFERROR(IFERROR(INDEX(Кат!$B:$B,MATCH($C10798,Кат!$I:$I,0)),INDEX(Торг!$B:$B,MATCH($C10798,Торг!$I:$I,0))),"")</f>
        <v/>
      </c>
      <c r="N10798" s="132" t="str">
        <f t="shared" si="173"/>
        <v>ТЕХНОРЕССОР 10003-20s</v>
      </c>
      <c r="O10798" s="132" t="str">
        <f>IFERROR(IFERROR(INDEX(Кат!$B:$B,MATCH($N10798,Кат!$I:$I,0)),INDEX(Торг!$B:$B,MATCH($N10798,Торг!$I:$I,0))),"")</f>
        <v/>
      </c>
    </row>
    <row r="10799" spans="1:15">
      <c r="A10799" t="s">
        <v>30864</v>
      </c>
      <c r="C10799" s="191" t="s">
        <v>33769</v>
      </c>
      <c r="E10799" t="s">
        <v>30865</v>
      </c>
      <c r="F10799" t="s">
        <v>4220</v>
      </c>
      <c r="G10799" t="s">
        <v>375</v>
      </c>
      <c r="H10799">
        <v>4400</v>
      </c>
      <c r="J10799" t="s">
        <v>22634</v>
      </c>
      <c r="K10799" s="132" t="str">
        <f>IFERROR(IFERROR(INDEX(Кат!$O:$O,MATCH($C10799,Кат!$I:$I,0)),INDEX(Торг!$L:$L,MATCH($C10799,Торг!$I:$I,0))),"")</f>
        <v/>
      </c>
      <c r="L10799" s="132" t="str">
        <f>IFERROR(IFERROR(INDEX(Кат!$A:$A,MATCH($C10799,Кат!$I:$I,0)),INDEX(Торг!$A:$A,MATCH($C10799,Торг!$I:$I,0))),"")</f>
        <v/>
      </c>
      <c r="M10799" s="132" t="str">
        <f>IFERROR(IFERROR(INDEX(Кат!$B:$B,MATCH($C10799,Кат!$I:$I,0)),INDEX(Торг!$B:$B,MATCH($C10799,Торг!$I:$I,0))),"")</f>
        <v/>
      </c>
      <c r="N10799" s="132" t="str">
        <f t="shared" si="173"/>
        <v>ТЕХНОРЕССОР 10013-20w</v>
      </c>
      <c r="O10799" s="132" t="str">
        <f>IFERROR(IFERROR(INDEX(Кат!$B:$B,MATCH($N10799,Кат!$I:$I,0)),INDEX(Торг!$B:$B,MATCH($N10799,Торг!$I:$I,0))),"")</f>
        <v/>
      </c>
    </row>
    <row r="10800" spans="1:15">
      <c r="A10800" t="s">
        <v>22255</v>
      </c>
      <c r="C10800" s="191" t="s">
        <v>33770</v>
      </c>
      <c r="E10800" t="s">
        <v>4225</v>
      </c>
      <c r="F10800" t="s">
        <v>4220</v>
      </c>
      <c r="G10800" t="s">
        <v>375</v>
      </c>
      <c r="H10800">
        <v>4000</v>
      </c>
      <c r="J10800" t="s">
        <v>22634</v>
      </c>
      <c r="K10800" s="132" t="str">
        <f>IFERROR(IFERROR(INDEX(Кат!$O:$O,MATCH($C10800,Кат!$I:$I,0)),INDEX(Торг!$L:$L,MATCH($C10800,Торг!$I:$I,0))),"")</f>
        <v/>
      </c>
      <c r="L10800" s="132" t="str">
        <f>IFERROR(IFERROR(INDEX(Кат!$A:$A,MATCH($C10800,Кат!$I:$I,0)),INDEX(Торг!$A:$A,MATCH($C10800,Торг!$I:$I,0))),"")</f>
        <v/>
      </c>
      <c r="M10800" s="132" t="str">
        <f>IFERROR(IFERROR(INDEX(Кат!$B:$B,MATCH($C10800,Кат!$I:$I,0)),INDEX(Торг!$B:$B,MATCH($C10800,Торг!$I:$I,0))),"")</f>
        <v/>
      </c>
      <c r="N10800" s="132" t="str">
        <f t="shared" si="173"/>
        <v>ТЕХНОРЕССОР 10009-20</v>
      </c>
      <c r="O10800" s="132" t="str">
        <f>IFERROR(IFERROR(INDEX(Кат!$B:$B,MATCH($N10800,Кат!$I:$I,0)),INDEX(Торг!$B:$B,MATCH($N10800,Торг!$I:$I,0))),"")</f>
        <v/>
      </c>
    </row>
    <row r="10801" spans="1:15">
      <c r="A10801" t="s">
        <v>22256</v>
      </c>
      <c r="C10801" s="191" t="s">
        <v>33771</v>
      </c>
      <c r="E10801" t="s">
        <v>4226</v>
      </c>
      <c r="F10801" t="s">
        <v>4220</v>
      </c>
      <c r="G10801" t="s">
        <v>375</v>
      </c>
      <c r="H10801">
        <v>4000</v>
      </c>
      <c r="J10801" t="s">
        <v>22634</v>
      </c>
      <c r="K10801" s="132" t="str">
        <f>IFERROR(IFERROR(INDEX(Кат!$O:$O,MATCH($C10801,Кат!$I:$I,0)),INDEX(Торг!$L:$L,MATCH($C10801,Торг!$I:$I,0))),"")</f>
        <v/>
      </c>
      <c r="L10801" s="132" t="str">
        <f>IFERROR(IFERROR(INDEX(Кат!$A:$A,MATCH($C10801,Кат!$I:$I,0)),INDEX(Торг!$A:$A,MATCH($C10801,Торг!$I:$I,0))),"")</f>
        <v/>
      </c>
      <c r="M10801" s="132" t="str">
        <f>IFERROR(IFERROR(INDEX(Кат!$B:$B,MATCH($C10801,Кат!$I:$I,0)),INDEX(Торг!$B:$B,MATCH($C10801,Торг!$I:$I,0))),"")</f>
        <v/>
      </c>
      <c r="N10801" s="132" t="str">
        <f t="shared" si="173"/>
        <v>ТЕХНОРЕССОР 10011-20</v>
      </c>
      <c r="O10801" s="132" t="str">
        <f>IFERROR(IFERROR(INDEX(Кат!$B:$B,MATCH($N10801,Кат!$I:$I,0)),INDEX(Торг!$B:$B,MATCH($N10801,Торг!$I:$I,0))),"")</f>
        <v/>
      </c>
    </row>
    <row r="10802" spans="1:15">
      <c r="A10802" t="s">
        <v>22257</v>
      </c>
      <c r="C10802" s="191" t="s">
        <v>33772</v>
      </c>
      <c r="E10802" t="s">
        <v>4227</v>
      </c>
      <c r="F10802" t="s">
        <v>4220</v>
      </c>
      <c r="G10802" t="s">
        <v>375</v>
      </c>
      <c r="H10802">
        <v>2700</v>
      </c>
      <c r="J10802" t="s">
        <v>22634</v>
      </c>
      <c r="K10802" s="132" t="str">
        <f>IFERROR(IFERROR(INDEX(Кат!$O:$O,MATCH($C10802,Кат!$I:$I,0)),INDEX(Торг!$L:$L,MATCH($C10802,Торг!$I:$I,0))),"")</f>
        <v/>
      </c>
      <c r="L10802" s="132" t="str">
        <f>IFERROR(IFERROR(INDEX(Кат!$A:$A,MATCH($C10802,Кат!$I:$I,0)),INDEX(Торг!$A:$A,MATCH($C10802,Торг!$I:$I,0))),"")</f>
        <v/>
      </c>
      <c r="M10802" s="132" t="str">
        <f>IFERROR(IFERROR(INDEX(Кат!$B:$B,MATCH($C10802,Кат!$I:$I,0)),INDEX(Торг!$B:$B,MATCH($C10802,Торг!$I:$I,0))),"")</f>
        <v/>
      </c>
      <c r="N10802" s="132" t="str">
        <f t="shared" si="173"/>
        <v>ТЕХНОРЕССОР 10003-120</v>
      </c>
      <c r="O10802" s="132" t="str">
        <f>IFERROR(IFERROR(INDEX(Кат!$B:$B,MATCH($N10802,Кат!$I:$I,0)),INDEX(Торг!$B:$B,MATCH($N10802,Торг!$I:$I,0))),"")</f>
        <v/>
      </c>
    </row>
    <row r="10803" spans="1:15">
      <c r="A10803" t="s">
        <v>27942</v>
      </c>
      <c r="C10803" s="191" t="s">
        <v>27943</v>
      </c>
      <c r="E10803" t="s">
        <v>27944</v>
      </c>
      <c r="F10803" t="s">
        <v>4220</v>
      </c>
      <c r="G10803" t="s">
        <v>375</v>
      </c>
      <c r="H10803">
        <v>3700</v>
      </c>
      <c r="J10803" t="s">
        <v>22634</v>
      </c>
      <c r="K10803" s="132" t="str">
        <f>IFERROR(IFERROR(INDEX(Кат!$O:$O,MATCH($C10803,Кат!$I:$I,0)),INDEX(Торг!$L:$L,MATCH($C10803,Торг!$I:$I,0))),"")</f>
        <v/>
      </c>
      <c r="L10803" s="132" t="str">
        <f>IFERROR(IFERROR(INDEX(Кат!$A:$A,MATCH($C10803,Кат!$I:$I,0)),INDEX(Торг!$A:$A,MATCH($C10803,Торг!$I:$I,0))),"")</f>
        <v/>
      </c>
      <c r="M10803" s="132" t="str">
        <f>IFERROR(IFERROR(INDEX(Кат!$B:$B,MATCH($C10803,Кат!$I:$I,0)),INDEX(Торг!$B:$B,MATCH($C10803,Торг!$I:$I,0))),"")</f>
        <v/>
      </c>
      <c r="N10803" s="132" t="str">
        <f t="shared" si="173"/>
        <v>ТЕХНОРЕССОР 10001-30dr56</v>
      </c>
      <c r="O10803" s="132" t="str">
        <f>IFERROR(IFERROR(INDEX(Кат!$B:$B,MATCH($N10803,Кат!$I:$I,0)),INDEX(Торг!$B:$B,MATCH($N10803,Торг!$I:$I,0))),"")</f>
        <v/>
      </c>
    </row>
    <row r="10804" spans="1:15">
      <c r="A10804" t="s">
        <v>22258</v>
      </c>
      <c r="C10804" s="191" t="s">
        <v>33773</v>
      </c>
      <c r="E10804" t="s">
        <v>4228</v>
      </c>
      <c r="F10804" t="s">
        <v>4220</v>
      </c>
      <c r="G10804" t="s">
        <v>375</v>
      </c>
      <c r="H10804">
        <v>2600</v>
      </c>
      <c r="J10804" t="s">
        <v>22634</v>
      </c>
      <c r="K10804" s="132" t="str">
        <f>IFERROR(IFERROR(INDEX(Кат!$O:$O,MATCH($C10804,Кат!$I:$I,0)),INDEX(Торг!$L:$L,MATCH($C10804,Торг!$I:$I,0))),"")</f>
        <v/>
      </c>
      <c r="L10804" s="132" t="str">
        <f>IFERROR(IFERROR(INDEX(Кат!$A:$A,MATCH($C10804,Кат!$I:$I,0)),INDEX(Торг!$A:$A,MATCH($C10804,Торг!$I:$I,0))),"")</f>
        <v/>
      </c>
      <c r="M10804" s="132" t="str">
        <f>IFERROR(IFERROR(INDEX(Кат!$B:$B,MATCH($C10804,Кат!$I:$I,0)),INDEX(Торг!$B:$B,MATCH($C10804,Торг!$I:$I,0))),"")</f>
        <v/>
      </c>
      <c r="N10804" s="132" t="str">
        <f t="shared" si="173"/>
        <v>ТЕХНОРЕССОР 10001-30</v>
      </c>
      <c r="O10804" s="132" t="str">
        <f>IFERROR(IFERROR(INDEX(Кат!$B:$B,MATCH($N10804,Кат!$I:$I,0)),INDEX(Торг!$B:$B,MATCH($N10804,Торг!$I:$I,0))),"")</f>
        <v/>
      </c>
    </row>
    <row r="10805" spans="1:15">
      <c r="A10805" t="s">
        <v>28733</v>
      </c>
      <c r="C10805" s="191" t="s">
        <v>33774</v>
      </c>
      <c r="E10805" t="s">
        <v>28735</v>
      </c>
      <c r="F10805" t="s">
        <v>4220</v>
      </c>
      <c r="G10805" t="s">
        <v>375</v>
      </c>
      <c r="H10805">
        <v>3100</v>
      </c>
      <c r="J10805" t="s">
        <v>22634</v>
      </c>
      <c r="K10805" s="132" t="str">
        <f>IFERROR(IFERROR(INDEX(Кат!$O:$O,MATCH($C10805,Кат!$I:$I,0)),INDEX(Торг!$L:$L,MATCH($C10805,Торг!$I:$I,0))),"")</f>
        <v/>
      </c>
      <c r="L10805" s="132" t="str">
        <f>IFERROR(IFERROR(INDEX(Кат!$A:$A,MATCH($C10805,Кат!$I:$I,0)),INDEX(Торг!$A:$A,MATCH($C10805,Торг!$I:$I,0))),"")</f>
        <v/>
      </c>
      <c r="M10805" s="132" t="str">
        <f>IFERROR(IFERROR(INDEX(Кат!$B:$B,MATCH($C10805,Кат!$I:$I,0)),INDEX(Торг!$B:$B,MATCH($C10805,Торг!$I:$I,0))),"")</f>
        <v/>
      </c>
      <c r="N10805" s="132" t="str">
        <f t="shared" si="173"/>
        <v>ТЕХНОРЕССОР 10003-30c</v>
      </c>
      <c r="O10805" s="132" t="str">
        <f>IFERROR(IFERROR(INDEX(Кат!$B:$B,MATCH($N10805,Кат!$I:$I,0)),INDEX(Торг!$B:$B,MATCH($N10805,Торг!$I:$I,0))),"")</f>
        <v/>
      </c>
    </row>
    <row r="10806" spans="1:15">
      <c r="A10806" t="s">
        <v>22259</v>
      </c>
      <c r="C10806" s="191" t="s">
        <v>33775</v>
      </c>
      <c r="E10806" t="s">
        <v>4229</v>
      </c>
      <c r="F10806" t="s">
        <v>4220</v>
      </c>
      <c r="G10806" t="s">
        <v>375</v>
      </c>
      <c r="H10806">
        <v>2550</v>
      </c>
      <c r="J10806" t="s">
        <v>22634</v>
      </c>
      <c r="K10806" s="132" t="str">
        <f>IFERROR(IFERROR(INDEX(Кат!$O:$O,MATCH($C10806,Кат!$I:$I,0)),INDEX(Торг!$L:$L,MATCH($C10806,Торг!$I:$I,0))),"")</f>
        <v/>
      </c>
      <c r="L10806" s="132" t="str">
        <f>IFERROR(IFERROR(INDEX(Кат!$A:$A,MATCH($C10806,Кат!$I:$I,0)),INDEX(Торг!$A:$A,MATCH($C10806,Торг!$I:$I,0))),"")</f>
        <v/>
      </c>
      <c r="M10806" s="132" t="str">
        <f>IFERROR(IFERROR(INDEX(Кат!$B:$B,MATCH($C10806,Кат!$I:$I,0)),INDEX(Торг!$B:$B,MATCH($C10806,Торг!$I:$I,0))),"")</f>
        <v/>
      </c>
      <c r="N10806" s="132" t="str">
        <f t="shared" si="173"/>
        <v>ТЕХНОРЕССОР 10003-30</v>
      </c>
      <c r="O10806" s="132" t="str">
        <f>IFERROR(IFERROR(INDEX(Кат!$B:$B,MATCH($N10806,Кат!$I:$I,0)),INDEX(Торг!$B:$B,MATCH($N10806,Торг!$I:$I,0))),"")</f>
        <v/>
      </c>
    </row>
    <row r="10807" spans="1:15">
      <c r="A10807" t="s">
        <v>22260</v>
      </c>
      <c r="C10807" s="191" t="s">
        <v>33776</v>
      </c>
      <c r="E10807" t="s">
        <v>4230</v>
      </c>
      <c r="F10807" t="s">
        <v>4220</v>
      </c>
      <c r="G10807" t="s">
        <v>375</v>
      </c>
      <c r="H10807">
        <v>3600</v>
      </c>
      <c r="J10807" t="s">
        <v>22634</v>
      </c>
      <c r="K10807" s="132" t="str">
        <f>IFERROR(IFERROR(INDEX(Кат!$O:$O,MATCH($C10807,Кат!$I:$I,0)),INDEX(Торг!$L:$L,MATCH($C10807,Торг!$I:$I,0))),"")</f>
        <v/>
      </c>
      <c r="L10807" s="132" t="str">
        <f>IFERROR(IFERROR(INDEX(Кат!$A:$A,MATCH($C10807,Кат!$I:$I,0)),INDEX(Торг!$A:$A,MATCH($C10807,Торг!$I:$I,0))),"")</f>
        <v/>
      </c>
      <c r="M10807" s="132" t="str">
        <f>IFERROR(IFERROR(INDEX(Кат!$B:$B,MATCH($C10807,Кат!$I:$I,0)),INDEX(Торг!$B:$B,MATCH($C10807,Торг!$I:$I,0))),"")</f>
        <v/>
      </c>
      <c r="N10807" s="132" t="str">
        <f t="shared" si="173"/>
        <v>ТЕХНОРЕССОР 10009-30</v>
      </c>
      <c r="O10807" s="132" t="str">
        <f>IFERROR(IFERROR(INDEX(Кат!$B:$B,MATCH($N10807,Кат!$I:$I,0)),INDEX(Торг!$B:$B,MATCH($N10807,Торг!$I:$I,0))),"")</f>
        <v/>
      </c>
    </row>
    <row r="10808" spans="1:15">
      <c r="A10808" t="s">
        <v>26629</v>
      </c>
      <c r="C10808" s="191" t="s">
        <v>26630</v>
      </c>
      <c r="E10808" t="s">
        <v>26631</v>
      </c>
      <c r="F10808" t="s">
        <v>4220</v>
      </c>
      <c r="G10808" t="s">
        <v>375</v>
      </c>
      <c r="H10808">
        <v>4000</v>
      </c>
      <c r="J10808" t="s">
        <v>22634</v>
      </c>
      <c r="K10808" s="132" t="str">
        <f>IFERROR(IFERROR(INDEX(Кат!$O:$O,MATCH($C10808,Кат!$I:$I,0)),INDEX(Торг!$L:$L,MATCH($C10808,Торг!$I:$I,0))),"")</f>
        <v/>
      </c>
      <c r="L10808" s="132" t="str">
        <f>IFERROR(IFERROR(INDEX(Кат!$A:$A,MATCH($C10808,Кат!$I:$I,0)),INDEX(Торг!$A:$A,MATCH($C10808,Торг!$I:$I,0))),"")</f>
        <v/>
      </c>
      <c r="M10808" s="132" t="str">
        <f>IFERROR(IFERROR(INDEX(Кат!$B:$B,MATCH($C10808,Кат!$I:$I,0)),INDEX(Торг!$B:$B,MATCH($C10808,Торг!$I:$I,0))),"")</f>
        <v/>
      </c>
      <c r="N10808" s="132" t="str">
        <f t="shared" si="173"/>
        <v>ТЕХНОРЕССОР 11607-30</v>
      </c>
      <c r="O10808" s="132" t="str">
        <f>IFERROR(IFERROR(INDEX(Кат!$B:$B,MATCH($N10808,Кат!$I:$I,0)),INDEX(Торг!$B:$B,MATCH($N10808,Торг!$I:$I,0))),"")</f>
        <v/>
      </c>
    </row>
    <row r="10809" spans="1:15">
      <c r="A10809" t="s">
        <v>22261</v>
      </c>
      <c r="C10809" s="191" t="s">
        <v>33777</v>
      </c>
      <c r="E10809" t="s">
        <v>4231</v>
      </c>
      <c r="F10809" t="s">
        <v>4220</v>
      </c>
      <c r="G10809" t="s">
        <v>375</v>
      </c>
      <c r="H10809">
        <v>4000</v>
      </c>
      <c r="J10809" t="s">
        <v>22634</v>
      </c>
      <c r="K10809" s="132" t="str">
        <f>IFERROR(IFERROR(INDEX(Кат!$O:$O,MATCH($C10809,Кат!$I:$I,0)),INDEX(Торг!$L:$L,MATCH($C10809,Торг!$I:$I,0))),"")</f>
        <v/>
      </c>
      <c r="L10809" s="132" t="str">
        <f>IFERROR(IFERROR(INDEX(Кат!$A:$A,MATCH($C10809,Кат!$I:$I,0)),INDEX(Торг!$A:$A,MATCH($C10809,Торг!$I:$I,0))),"")</f>
        <v/>
      </c>
      <c r="M10809" s="132" t="str">
        <f>IFERROR(IFERROR(INDEX(Кат!$B:$B,MATCH($C10809,Кат!$I:$I,0)),INDEX(Торг!$B:$B,MATCH($C10809,Торг!$I:$I,0))),"")</f>
        <v/>
      </c>
      <c r="N10809" s="132" t="str">
        <f t="shared" si="173"/>
        <v>ТЕХНОРЕССОР 10011-30</v>
      </c>
      <c r="O10809" s="132" t="str">
        <f>IFERROR(IFERROR(INDEX(Кат!$B:$B,MATCH($N10809,Кат!$I:$I,0)),INDEX(Торг!$B:$B,MATCH($N10809,Торг!$I:$I,0))),"")</f>
        <v/>
      </c>
    </row>
    <row r="10810" spans="1:15">
      <c r="A10810" t="s">
        <v>28652</v>
      </c>
      <c r="C10810" s="191" t="s">
        <v>28653</v>
      </c>
      <c r="E10810" t="s">
        <v>28654</v>
      </c>
      <c r="F10810" t="s">
        <v>4220</v>
      </c>
      <c r="G10810" t="s">
        <v>375</v>
      </c>
      <c r="H10810">
        <v>3800</v>
      </c>
      <c r="J10810" t="s">
        <v>22634</v>
      </c>
      <c r="K10810" s="132" t="str">
        <f>IFERROR(IFERROR(INDEX(Кат!$O:$O,MATCH($C10810,Кат!$I:$I,0)),INDEX(Торг!$L:$L,MATCH($C10810,Торг!$I:$I,0))),"")</f>
        <v/>
      </c>
      <c r="L10810" s="132" t="str">
        <f>IFERROR(IFERROR(INDEX(Кат!$A:$A,MATCH($C10810,Кат!$I:$I,0)),INDEX(Торг!$A:$A,MATCH($C10810,Торг!$I:$I,0))),"")</f>
        <v/>
      </c>
      <c r="M10810" s="132" t="str">
        <f>IFERROR(IFERROR(INDEX(Кат!$B:$B,MATCH($C10810,Кат!$I:$I,0)),INDEX(Торг!$B:$B,MATCH($C10810,Торг!$I:$I,0))),"")</f>
        <v/>
      </c>
      <c r="N10810" s="132" t="str">
        <f t="shared" si="173"/>
        <v>ТЕХНОРЕССОР 10001-50dr25</v>
      </c>
      <c r="O10810" s="132" t="str">
        <f>IFERROR(IFERROR(INDEX(Кат!$B:$B,MATCH($N10810,Кат!$I:$I,0)),INDEX(Торг!$B:$B,MATCH($N10810,Торг!$I:$I,0))),"")</f>
        <v/>
      </c>
    </row>
    <row r="10811" spans="1:15">
      <c r="A10811" t="s">
        <v>22263</v>
      </c>
      <c r="C10811" s="191" t="s">
        <v>33778</v>
      </c>
      <c r="E10811" t="s">
        <v>4232</v>
      </c>
      <c r="F10811" t="s">
        <v>4220</v>
      </c>
      <c r="G10811" t="s">
        <v>375</v>
      </c>
      <c r="H10811">
        <v>2600</v>
      </c>
      <c r="J10811" t="s">
        <v>22634</v>
      </c>
      <c r="K10811" s="132" t="str">
        <f>IFERROR(IFERROR(INDEX(Кат!$O:$O,MATCH($C10811,Кат!$I:$I,0)),INDEX(Торг!$L:$L,MATCH($C10811,Торг!$I:$I,0))),"")</f>
        <v/>
      </c>
      <c r="L10811" s="132" t="str">
        <f>IFERROR(IFERROR(INDEX(Кат!$A:$A,MATCH($C10811,Кат!$I:$I,0)),INDEX(Торг!$A:$A,MATCH($C10811,Торг!$I:$I,0))),"")</f>
        <v/>
      </c>
      <c r="M10811" s="132" t="str">
        <f>IFERROR(IFERROR(INDEX(Кат!$B:$B,MATCH($C10811,Кат!$I:$I,0)),INDEX(Торг!$B:$B,MATCH($C10811,Торг!$I:$I,0))),"")</f>
        <v/>
      </c>
      <c r="N10811" s="132" t="str">
        <f t="shared" si="173"/>
        <v>ТЕХНОРЕССОР 10001-50</v>
      </c>
      <c r="O10811" s="132" t="str">
        <f>IFERROR(IFERROR(INDEX(Кат!$B:$B,MATCH($N10811,Кат!$I:$I,0)),INDEX(Торг!$B:$B,MATCH($N10811,Торг!$I:$I,0))),"")</f>
        <v/>
      </c>
    </row>
    <row r="10812" spans="1:15">
      <c r="A10812" t="s">
        <v>26632</v>
      </c>
      <c r="C10812" s="191" t="s">
        <v>33779</v>
      </c>
      <c r="E10812" t="s">
        <v>26633</v>
      </c>
      <c r="F10812" t="s">
        <v>4220</v>
      </c>
      <c r="G10812" t="s">
        <v>375</v>
      </c>
      <c r="H10812">
        <v>2650</v>
      </c>
      <c r="J10812" t="s">
        <v>22634</v>
      </c>
      <c r="K10812" s="132" t="str">
        <f>IFERROR(IFERROR(INDEX(Кат!$O:$O,MATCH($C10812,Кат!$I:$I,0)),INDEX(Торг!$L:$L,MATCH($C10812,Торг!$I:$I,0))),"")</f>
        <v/>
      </c>
      <c r="L10812" s="132" t="str">
        <f>IFERROR(IFERROR(INDEX(Кат!$A:$A,MATCH($C10812,Кат!$I:$I,0)),INDEX(Торг!$A:$A,MATCH($C10812,Торг!$I:$I,0))),"")</f>
        <v/>
      </c>
      <c r="M10812" s="132" t="str">
        <f>IFERROR(IFERROR(INDEX(Кат!$B:$B,MATCH($C10812,Кат!$I:$I,0)),INDEX(Торг!$B:$B,MATCH($C10812,Торг!$I:$I,0))),"")</f>
        <v/>
      </c>
      <c r="N10812" s="132" t="str">
        <f t="shared" si="173"/>
        <v>ТЕХНОРЕССОР 10003-50c</v>
      </c>
      <c r="O10812" s="132" t="str">
        <f>IFERROR(IFERROR(INDEX(Кат!$B:$B,MATCH($N10812,Кат!$I:$I,0)),INDEX(Торг!$B:$B,MATCH($N10812,Торг!$I:$I,0))),"")</f>
        <v/>
      </c>
    </row>
    <row r="10813" spans="1:15">
      <c r="A10813" t="s">
        <v>22264</v>
      </c>
      <c r="C10813" s="191" t="s">
        <v>33780</v>
      </c>
      <c r="E10813" t="s">
        <v>4233</v>
      </c>
      <c r="F10813" t="s">
        <v>4220</v>
      </c>
      <c r="G10813" t="s">
        <v>375</v>
      </c>
      <c r="H10813">
        <v>2550</v>
      </c>
      <c r="J10813" t="s">
        <v>22634</v>
      </c>
      <c r="K10813" s="132" t="str">
        <f>IFERROR(IFERROR(INDEX(Кат!$O:$O,MATCH($C10813,Кат!$I:$I,0)),INDEX(Торг!$L:$L,MATCH($C10813,Торг!$I:$I,0))),"")</f>
        <v/>
      </c>
      <c r="L10813" s="132" t="str">
        <f>IFERROR(IFERROR(INDEX(Кат!$A:$A,MATCH($C10813,Кат!$I:$I,0)),INDEX(Торг!$A:$A,MATCH($C10813,Торг!$I:$I,0))),"")</f>
        <v/>
      </c>
      <c r="M10813" s="132" t="str">
        <f>IFERROR(IFERROR(INDEX(Кат!$B:$B,MATCH($C10813,Кат!$I:$I,0)),INDEX(Торг!$B:$B,MATCH($C10813,Торг!$I:$I,0))),"")</f>
        <v/>
      </c>
      <c r="N10813" s="132" t="str">
        <f t="shared" si="173"/>
        <v>ТЕХНОРЕССОР 10003-50</v>
      </c>
      <c r="O10813" s="132" t="str">
        <f>IFERROR(IFERROR(INDEX(Кат!$B:$B,MATCH($N10813,Кат!$I:$I,0)),INDEX(Торг!$B:$B,MATCH($N10813,Торг!$I:$I,0))),"")</f>
        <v/>
      </c>
    </row>
    <row r="10814" spans="1:15">
      <c r="A10814" t="s">
        <v>22265</v>
      </c>
      <c r="C10814" s="191" t="s">
        <v>33781</v>
      </c>
      <c r="E10814" t="s">
        <v>4234</v>
      </c>
      <c r="F10814" t="s">
        <v>4220</v>
      </c>
      <c r="G10814" t="s">
        <v>375</v>
      </c>
      <c r="H10814">
        <v>3600</v>
      </c>
      <c r="J10814" t="s">
        <v>22634</v>
      </c>
      <c r="K10814" s="132" t="str">
        <f>IFERROR(IFERROR(INDEX(Кат!$O:$O,MATCH($C10814,Кат!$I:$I,0)),INDEX(Торг!$L:$L,MATCH($C10814,Торг!$I:$I,0))),"")</f>
        <v/>
      </c>
      <c r="L10814" s="132" t="str">
        <f>IFERROR(IFERROR(INDEX(Кат!$A:$A,MATCH($C10814,Кат!$I:$I,0)),INDEX(Торг!$A:$A,MATCH($C10814,Торг!$I:$I,0))),"")</f>
        <v/>
      </c>
      <c r="M10814" s="132" t="str">
        <f>IFERROR(IFERROR(INDEX(Кат!$B:$B,MATCH($C10814,Кат!$I:$I,0)),INDEX(Торг!$B:$B,MATCH($C10814,Торг!$I:$I,0))),"")</f>
        <v/>
      </c>
      <c r="N10814" s="132" t="str">
        <f t="shared" ref="N10814:N10824" si="174">_xlfn.CONCAT(F10814," ",C10814)</f>
        <v>ТЕХНОРЕССОР 10009-50</v>
      </c>
      <c r="O10814" s="132" t="str">
        <f>IFERROR(IFERROR(INDEX(Кат!$B:$B,MATCH($N10814,Кат!$I:$I,0)),INDEX(Торг!$B:$B,MATCH($N10814,Торг!$I:$I,0))),"")</f>
        <v/>
      </c>
    </row>
    <row r="10815" spans="1:15">
      <c r="A10815" t="s">
        <v>26634</v>
      </c>
      <c r="C10815" s="191" t="s">
        <v>26635</v>
      </c>
      <c r="E10815" t="s">
        <v>26636</v>
      </c>
      <c r="F10815" t="s">
        <v>4220</v>
      </c>
      <c r="G10815" t="s">
        <v>375</v>
      </c>
      <c r="H10815">
        <v>4000</v>
      </c>
      <c r="J10815" t="s">
        <v>22634</v>
      </c>
      <c r="K10815" s="132" t="str">
        <f>IFERROR(IFERROR(INDEX(Кат!$O:$O,MATCH($C10815,Кат!$I:$I,0)),INDEX(Торг!$L:$L,MATCH($C10815,Торг!$I:$I,0))),"")</f>
        <v/>
      </c>
      <c r="L10815" s="132" t="str">
        <f>IFERROR(IFERROR(INDEX(Кат!$A:$A,MATCH($C10815,Кат!$I:$I,0)),INDEX(Торг!$A:$A,MATCH($C10815,Торг!$I:$I,0))),"")</f>
        <v/>
      </c>
      <c r="M10815" s="132" t="str">
        <f>IFERROR(IFERROR(INDEX(Кат!$B:$B,MATCH($C10815,Кат!$I:$I,0)),INDEX(Торг!$B:$B,MATCH($C10815,Торг!$I:$I,0))),"")</f>
        <v/>
      </c>
      <c r="N10815" s="132" t="str">
        <f t="shared" si="174"/>
        <v>ТЕХНОРЕССОР 11607-50</v>
      </c>
      <c r="O10815" s="132" t="str">
        <f>IFERROR(IFERROR(INDEX(Кат!$B:$B,MATCH($N10815,Кат!$I:$I,0)),INDEX(Торг!$B:$B,MATCH($N10815,Торг!$I:$I,0))),"")</f>
        <v/>
      </c>
    </row>
    <row r="10816" spans="1:15">
      <c r="A10816" t="s">
        <v>22262</v>
      </c>
      <c r="C10816" s="191" t="s">
        <v>33782</v>
      </c>
      <c r="E10816" t="s">
        <v>25273</v>
      </c>
      <c r="F10816" t="s">
        <v>4220</v>
      </c>
      <c r="G10816" t="s">
        <v>375</v>
      </c>
      <c r="H10816">
        <v>4000</v>
      </c>
      <c r="J10816" t="s">
        <v>22634</v>
      </c>
      <c r="K10816" s="132" t="str">
        <f>IFERROR(IFERROR(INDEX(Кат!$O:$O,MATCH($C10816,Кат!$I:$I,0)),INDEX(Торг!$L:$L,MATCH($C10816,Торг!$I:$I,0))),"")</f>
        <v/>
      </c>
      <c r="L10816" s="132" t="str">
        <f>IFERROR(IFERROR(INDEX(Кат!$A:$A,MATCH($C10816,Кат!$I:$I,0)),INDEX(Торг!$A:$A,MATCH($C10816,Торг!$I:$I,0))),"")</f>
        <v/>
      </c>
      <c r="M10816" s="132" t="str">
        <f>IFERROR(IFERROR(INDEX(Кат!$B:$B,MATCH($C10816,Кат!$I:$I,0)),INDEX(Торг!$B:$B,MATCH($C10816,Торг!$I:$I,0))),"")</f>
        <v/>
      </c>
      <c r="N10816" s="132" t="str">
        <f t="shared" si="174"/>
        <v>ТЕХНОРЕССОР 10011-50</v>
      </c>
      <c r="O10816" s="132" t="str">
        <f>IFERROR(IFERROR(INDEX(Кат!$B:$B,MATCH($N10816,Кат!$I:$I,0)),INDEX(Торг!$B:$B,MATCH($N10816,Торг!$I:$I,0))),"")</f>
        <v/>
      </c>
    </row>
    <row r="10817" spans="1:15">
      <c r="A10817" t="s">
        <v>22266</v>
      </c>
      <c r="C10817" s="191" t="s">
        <v>33783</v>
      </c>
      <c r="E10817" t="s">
        <v>4235</v>
      </c>
      <c r="F10817" t="s">
        <v>4220</v>
      </c>
      <c r="G10817" t="s">
        <v>375</v>
      </c>
      <c r="H10817">
        <v>2600</v>
      </c>
      <c r="J10817" t="s">
        <v>22634</v>
      </c>
      <c r="K10817" s="132" t="str">
        <f>IFERROR(IFERROR(INDEX(Кат!$O:$O,MATCH($C10817,Кат!$I:$I,0)),INDEX(Торг!$L:$L,MATCH($C10817,Торг!$I:$I,0))),"")</f>
        <v/>
      </c>
      <c r="L10817" s="132" t="str">
        <f>IFERROR(IFERROR(INDEX(Кат!$A:$A,MATCH($C10817,Кат!$I:$I,0)),INDEX(Торг!$A:$A,MATCH($C10817,Торг!$I:$I,0))),"")</f>
        <v/>
      </c>
      <c r="M10817" s="132" t="str">
        <f>IFERROR(IFERROR(INDEX(Кат!$B:$B,MATCH($C10817,Кат!$I:$I,0)),INDEX(Торг!$B:$B,MATCH($C10817,Торг!$I:$I,0))),"")</f>
        <v/>
      </c>
      <c r="N10817" s="132" t="str">
        <f t="shared" si="174"/>
        <v>ТЕХНОРЕССОР 10001-70</v>
      </c>
      <c r="O10817" s="132" t="str">
        <f>IFERROR(IFERROR(INDEX(Кат!$B:$B,MATCH($N10817,Кат!$I:$I,0)),INDEX(Торг!$B:$B,MATCH($N10817,Торг!$I:$I,0))),"")</f>
        <v/>
      </c>
    </row>
    <row r="10818" spans="1:15">
      <c r="A10818" t="s">
        <v>28736</v>
      </c>
      <c r="C10818" s="191" t="s">
        <v>33784</v>
      </c>
      <c r="E10818" t="s">
        <v>28737</v>
      </c>
      <c r="F10818" t="s">
        <v>4220</v>
      </c>
      <c r="G10818" t="s">
        <v>375</v>
      </c>
      <c r="H10818">
        <v>3000</v>
      </c>
      <c r="J10818" t="s">
        <v>22634</v>
      </c>
      <c r="K10818" s="132" t="str">
        <f>IFERROR(IFERROR(INDEX(Кат!$O:$O,MATCH($C10818,Кат!$I:$I,0)),INDEX(Торг!$L:$L,MATCH($C10818,Торг!$I:$I,0))),"")</f>
        <v/>
      </c>
      <c r="L10818" s="132" t="str">
        <f>IFERROR(IFERROR(INDEX(Кат!$A:$A,MATCH($C10818,Кат!$I:$I,0)),INDEX(Торг!$A:$A,MATCH($C10818,Торг!$I:$I,0))),"")</f>
        <v/>
      </c>
      <c r="M10818" s="132" t="str">
        <f>IFERROR(IFERROR(INDEX(Кат!$B:$B,MATCH($C10818,Кат!$I:$I,0)),INDEX(Торг!$B:$B,MATCH($C10818,Торг!$I:$I,0))),"")</f>
        <v/>
      </c>
      <c r="N10818" s="132" t="str">
        <f t="shared" si="174"/>
        <v>ТЕХНОРЕССОР 10003-70c</v>
      </c>
      <c r="O10818" s="132" t="str">
        <f>IFERROR(IFERROR(INDEX(Кат!$B:$B,MATCH($N10818,Кат!$I:$I,0)),INDEX(Торг!$B:$B,MATCH($N10818,Торг!$I:$I,0))),"")</f>
        <v/>
      </c>
    </row>
    <row r="10819" spans="1:15">
      <c r="A10819" t="s">
        <v>22267</v>
      </c>
      <c r="C10819" s="191" t="s">
        <v>33785</v>
      </c>
      <c r="E10819" t="s">
        <v>4236</v>
      </c>
      <c r="F10819" t="s">
        <v>4220</v>
      </c>
      <c r="G10819" t="s">
        <v>375</v>
      </c>
      <c r="H10819">
        <v>2550</v>
      </c>
      <c r="J10819" t="s">
        <v>22634</v>
      </c>
      <c r="K10819" s="132" t="str">
        <f>IFERROR(IFERROR(INDEX(Кат!$O:$O,MATCH($C10819,Кат!$I:$I,0)),INDEX(Торг!$L:$L,MATCH($C10819,Торг!$I:$I,0))),"")</f>
        <v/>
      </c>
      <c r="L10819" s="132" t="str">
        <f>IFERROR(IFERROR(INDEX(Кат!$A:$A,MATCH($C10819,Кат!$I:$I,0)),INDEX(Торг!$A:$A,MATCH($C10819,Торг!$I:$I,0))),"")</f>
        <v/>
      </c>
      <c r="M10819" s="132" t="str">
        <f>IFERROR(IFERROR(INDEX(Кат!$B:$B,MATCH($C10819,Кат!$I:$I,0)),INDEX(Торг!$B:$B,MATCH($C10819,Торг!$I:$I,0))),"")</f>
        <v/>
      </c>
      <c r="N10819" s="132" t="str">
        <f t="shared" si="174"/>
        <v>ТЕХНОРЕССОР 10003-70</v>
      </c>
      <c r="O10819" s="132" t="str">
        <f>IFERROR(IFERROR(INDEX(Кат!$B:$B,MATCH($N10819,Кат!$I:$I,0)),INDEX(Торг!$B:$B,MATCH($N10819,Торг!$I:$I,0))),"")</f>
        <v/>
      </c>
    </row>
    <row r="10820" spans="1:15">
      <c r="A10820" t="s">
        <v>22268</v>
      </c>
      <c r="C10820" s="191" t="s">
        <v>33786</v>
      </c>
      <c r="E10820" t="s">
        <v>4237</v>
      </c>
      <c r="F10820" t="s">
        <v>4220</v>
      </c>
      <c r="G10820" t="s">
        <v>375</v>
      </c>
      <c r="H10820">
        <v>3600</v>
      </c>
      <c r="J10820" t="s">
        <v>22634</v>
      </c>
      <c r="K10820" s="132" t="str">
        <f>IFERROR(IFERROR(INDEX(Кат!$O:$O,MATCH($C10820,Кат!$I:$I,0)),INDEX(Торг!$L:$L,MATCH($C10820,Торг!$I:$I,0))),"")</f>
        <v/>
      </c>
      <c r="L10820" s="132" t="str">
        <f>IFERROR(IFERROR(INDEX(Кат!$A:$A,MATCH($C10820,Кат!$I:$I,0)),INDEX(Торг!$A:$A,MATCH($C10820,Торг!$I:$I,0))),"")</f>
        <v/>
      </c>
      <c r="M10820" s="132" t="str">
        <f>IFERROR(IFERROR(INDEX(Кат!$B:$B,MATCH($C10820,Кат!$I:$I,0)),INDEX(Торг!$B:$B,MATCH($C10820,Торг!$I:$I,0))),"")</f>
        <v/>
      </c>
      <c r="N10820" s="132" t="str">
        <f t="shared" si="174"/>
        <v>ТЕХНОРЕССОР 10009-70</v>
      </c>
      <c r="O10820" s="132" t="str">
        <f>IFERROR(IFERROR(INDEX(Кат!$B:$B,MATCH($N10820,Кат!$I:$I,0)),INDEX(Торг!$B:$B,MATCH($N10820,Торг!$I:$I,0))),"")</f>
        <v/>
      </c>
    </row>
    <row r="10821" spans="1:15">
      <c r="A10821" t="s">
        <v>26637</v>
      </c>
      <c r="C10821" s="191" t="s">
        <v>26638</v>
      </c>
      <c r="E10821" t="s">
        <v>26639</v>
      </c>
      <c r="F10821" t="s">
        <v>4220</v>
      </c>
      <c r="G10821" t="s">
        <v>375</v>
      </c>
      <c r="H10821">
        <v>4000</v>
      </c>
      <c r="J10821" t="s">
        <v>22634</v>
      </c>
      <c r="K10821" s="132" t="str">
        <f>IFERROR(IFERROR(INDEX(Кат!$O:$O,MATCH($C10821,Кат!$I:$I,0)),INDEX(Торг!$L:$L,MATCH($C10821,Торг!$I:$I,0))),"")</f>
        <v/>
      </c>
      <c r="L10821" s="132" t="str">
        <f>IFERROR(IFERROR(INDEX(Кат!$A:$A,MATCH($C10821,Кат!$I:$I,0)),INDEX(Торг!$A:$A,MATCH($C10821,Торг!$I:$I,0))),"")</f>
        <v/>
      </c>
      <c r="M10821" s="132" t="str">
        <f>IFERROR(IFERROR(INDEX(Кат!$B:$B,MATCH($C10821,Кат!$I:$I,0)),INDEX(Торг!$B:$B,MATCH($C10821,Торг!$I:$I,0))),"")</f>
        <v/>
      </c>
      <c r="N10821" s="132" t="str">
        <f t="shared" si="174"/>
        <v>ТЕХНОРЕССОР 11607-70</v>
      </c>
      <c r="O10821" s="132" t="str">
        <f>IFERROR(IFERROR(INDEX(Кат!$B:$B,MATCH($N10821,Кат!$I:$I,0)),INDEX(Торг!$B:$B,MATCH($N10821,Торг!$I:$I,0))),"")</f>
        <v/>
      </c>
    </row>
    <row r="10822" spans="1:15">
      <c r="A10822" t="s">
        <v>22269</v>
      </c>
      <c r="C10822" s="191" t="s">
        <v>33787</v>
      </c>
      <c r="E10822" t="s">
        <v>4238</v>
      </c>
      <c r="F10822" t="s">
        <v>4220</v>
      </c>
      <c r="G10822" t="s">
        <v>375</v>
      </c>
      <c r="H10822">
        <v>2600</v>
      </c>
      <c r="J10822" t="s">
        <v>22634</v>
      </c>
      <c r="K10822" s="132" t="str">
        <f>IFERROR(IFERROR(INDEX(Кат!$O:$O,MATCH($C10822,Кат!$I:$I,0)),INDEX(Торг!$L:$L,MATCH($C10822,Торг!$I:$I,0))),"")</f>
        <v/>
      </c>
      <c r="L10822" s="132" t="str">
        <f>IFERROR(IFERROR(INDEX(Кат!$A:$A,MATCH($C10822,Кат!$I:$I,0)),INDEX(Торг!$A:$A,MATCH($C10822,Торг!$I:$I,0))),"")</f>
        <v/>
      </c>
      <c r="M10822" s="132" t="str">
        <f>IFERROR(IFERROR(INDEX(Кат!$B:$B,MATCH($C10822,Кат!$I:$I,0)),INDEX(Торг!$B:$B,MATCH($C10822,Торг!$I:$I,0))),"")</f>
        <v/>
      </c>
      <c r="N10822" s="132" t="str">
        <f t="shared" si="174"/>
        <v>ТЕХНОРЕССОР 10001-90</v>
      </c>
      <c r="O10822" s="132" t="str">
        <f>IFERROR(IFERROR(INDEX(Кат!$B:$B,MATCH($N10822,Кат!$I:$I,0)),INDEX(Торг!$B:$B,MATCH($N10822,Торг!$I:$I,0))),"")</f>
        <v/>
      </c>
    </row>
    <row r="10823" spans="1:15">
      <c r="A10823" t="s">
        <v>22270</v>
      </c>
      <c r="C10823" s="191" t="s">
        <v>33788</v>
      </c>
      <c r="E10823" t="s">
        <v>4239</v>
      </c>
      <c r="F10823" t="s">
        <v>4220</v>
      </c>
      <c r="G10823" t="s">
        <v>375</v>
      </c>
      <c r="H10823">
        <v>2550</v>
      </c>
      <c r="J10823" t="s">
        <v>22634</v>
      </c>
      <c r="K10823" s="132" t="str">
        <f>IFERROR(IFERROR(INDEX(Кат!$O:$O,MATCH($C10823,Кат!$I:$I,0)),INDEX(Торг!$L:$L,MATCH($C10823,Торг!$I:$I,0))),"")</f>
        <v/>
      </c>
      <c r="L10823" s="132" t="str">
        <f>IFERROR(IFERROR(INDEX(Кат!$A:$A,MATCH($C10823,Кат!$I:$I,0)),INDEX(Торг!$A:$A,MATCH($C10823,Торг!$I:$I,0))),"")</f>
        <v/>
      </c>
      <c r="M10823" s="132" t="str">
        <f>IFERROR(IFERROR(INDEX(Кат!$B:$B,MATCH($C10823,Кат!$I:$I,0)),INDEX(Торг!$B:$B,MATCH($C10823,Торг!$I:$I,0))),"")</f>
        <v/>
      </c>
      <c r="N10823" s="132" t="str">
        <f t="shared" si="174"/>
        <v>ТЕХНОРЕССОР 10003-90</v>
      </c>
      <c r="O10823" s="132" t="str">
        <f>IFERROR(IFERROR(INDEX(Кат!$B:$B,MATCH($N10823,Кат!$I:$I,0)),INDEX(Торг!$B:$B,MATCH($N10823,Торг!$I:$I,0))),"")</f>
        <v/>
      </c>
    </row>
    <row r="10824" spans="1:15">
      <c r="A10824" t="s">
        <v>22271</v>
      </c>
      <c r="C10824" s="191" t="s">
        <v>33789</v>
      </c>
      <c r="E10824" t="s">
        <v>4240</v>
      </c>
      <c r="F10824" t="s">
        <v>4220</v>
      </c>
      <c r="G10824" t="s">
        <v>375</v>
      </c>
      <c r="H10824">
        <v>4000</v>
      </c>
      <c r="J10824" t="s">
        <v>22634</v>
      </c>
      <c r="K10824" s="132" t="str">
        <f>IFERROR(IFERROR(INDEX(Кат!$O:$O,MATCH($C10824,Кат!$I:$I,0)),INDEX(Торг!$L:$L,MATCH($C10824,Торг!$I:$I,0))),"")</f>
        <v/>
      </c>
      <c r="L10824" s="132" t="str">
        <f>IFERROR(IFERROR(INDEX(Кат!$A:$A,MATCH($C10824,Кат!$I:$I,0)),INDEX(Торг!$A:$A,MATCH($C10824,Торг!$I:$I,0))),"")</f>
        <v/>
      </c>
      <c r="M10824" s="132" t="str">
        <f>IFERROR(IFERROR(INDEX(Кат!$B:$B,MATCH($C10824,Кат!$I:$I,0)),INDEX(Торг!$B:$B,MATCH($C10824,Торг!$I:$I,0))),"")</f>
        <v/>
      </c>
      <c r="N10824" s="132" t="str">
        <f t="shared" si="174"/>
        <v>ТЕХНОРЕССОР 10009-s</v>
      </c>
      <c r="O10824" s="132" t="str">
        <f>IFERROR(IFERROR(INDEX(Кат!$B:$B,MATCH($N10824,Кат!$I:$I,0)),INDEX(Торг!$B:$B,MATCH($N10824,Торг!$I:$I,0))),"")</f>
        <v/>
      </c>
    </row>
    <row r="10825" spans="1:15">
      <c r="A10825" t="s">
        <v>22272</v>
      </c>
      <c r="C10825" s="191">
        <v>10001</v>
      </c>
      <c r="E10825" t="s">
        <v>4241</v>
      </c>
      <c r="F10825" t="s">
        <v>4220</v>
      </c>
      <c r="G10825" t="s">
        <v>375</v>
      </c>
      <c r="H10825">
        <v>2800</v>
      </c>
      <c r="J10825" t="s">
        <v>22634</v>
      </c>
      <c r="K10825" s="132" t="str">
        <f>IFERROR(IFERROR(INDEX(Кат!$O:$O,MATCH($C10825,Кат!$I:$I,0)),INDEX(Торг!$L:$L,MATCH($C10825,Торг!$I:$I,0))),"")</f>
        <v/>
      </c>
      <c r="L10825" s="132" t="str">
        <f>IFERROR(IFERROR(INDEX(Кат!$A:$A,MATCH($C10825,Кат!$I:$I,0)),INDEX(Торг!$A:$A,MATCH($C10825,Торг!$I:$I,0))),"")</f>
        <v/>
      </c>
      <c r="M10825" s="132" t="str">
        <f>IFERROR(IFERROR(INDEX(Кат!$B:$B,MATCH($C10825,Кат!$I:$I,0)),INDEX(Торг!$B:$B,MATCH($C10825,Торг!$I:$I,0))),"")</f>
        <v/>
      </c>
      <c r="N10825" s="132" t="str">
        <f t="shared" ref="N10825:N10845" si="175">_xlfn.CONCAT(F10825," ",C10825)</f>
        <v>ТЕХНОРЕССОР 10001</v>
      </c>
      <c r="O10825" s="132" t="str">
        <f>IFERROR(IFERROR(INDEX(Кат!$B:$B,MATCH($N10825,Кат!$I:$I,0)),INDEX(Торг!$B:$B,MATCH($N10825,Торг!$I:$I,0))),"")</f>
        <v/>
      </c>
    </row>
    <row r="10826" spans="1:15">
      <c r="A10826" t="s">
        <v>22278</v>
      </c>
      <c r="C10826" s="191">
        <v>10021</v>
      </c>
      <c r="E10826" t="s">
        <v>25581</v>
      </c>
      <c r="F10826" t="s">
        <v>4220</v>
      </c>
      <c r="G10826" t="s">
        <v>375</v>
      </c>
      <c r="H10826">
        <v>3700</v>
      </c>
      <c r="J10826" t="s">
        <v>22634</v>
      </c>
      <c r="K10826" s="132" t="str">
        <f>IFERROR(IFERROR(INDEX(Кат!$O:$O,MATCH($C10826,Кат!$I:$I,0)),INDEX(Торг!$L:$L,MATCH($C10826,Торг!$I:$I,0))),"")</f>
        <v/>
      </c>
      <c r="L10826" s="132" t="str">
        <f>IFERROR(IFERROR(INDEX(Кат!$A:$A,MATCH($C10826,Кат!$I:$I,0)),INDEX(Торг!$A:$A,MATCH($C10826,Торг!$I:$I,0))),"")</f>
        <v/>
      </c>
      <c r="M10826" s="132" t="str">
        <f>IFERROR(IFERROR(INDEX(Кат!$B:$B,MATCH($C10826,Кат!$I:$I,0)),INDEX(Торг!$B:$B,MATCH($C10826,Торг!$I:$I,0))),"")</f>
        <v/>
      </c>
      <c r="N10826" s="132" t="str">
        <f t="shared" si="175"/>
        <v>ТЕХНОРЕССОР 10021</v>
      </c>
      <c r="O10826" s="132" t="str">
        <f>IFERROR(IFERROR(INDEX(Кат!$B:$B,MATCH($N10826,Кат!$I:$I,0)),INDEX(Торг!$B:$B,MATCH($N10826,Торг!$I:$I,0))),"")</f>
        <v/>
      </c>
    </row>
    <row r="10827" spans="1:15">
      <c r="A10827" t="s">
        <v>22279</v>
      </c>
      <c r="C10827" s="191">
        <v>10023</v>
      </c>
      <c r="E10827" t="s">
        <v>25582</v>
      </c>
      <c r="F10827" t="s">
        <v>4220</v>
      </c>
      <c r="G10827" t="s">
        <v>375</v>
      </c>
      <c r="H10827">
        <v>3700</v>
      </c>
      <c r="J10827" t="s">
        <v>22634</v>
      </c>
      <c r="K10827" s="132" t="str">
        <f>IFERROR(IFERROR(INDEX(Кат!$O:$O,MATCH($C10827,Кат!$I:$I,0)),INDEX(Торг!$L:$L,MATCH($C10827,Торг!$I:$I,0))),"")</f>
        <v/>
      </c>
      <c r="L10827" s="132" t="str">
        <f>IFERROR(IFERROR(INDEX(Кат!$A:$A,MATCH($C10827,Кат!$I:$I,0)),INDEX(Торг!$A:$A,MATCH($C10827,Торг!$I:$I,0))),"")</f>
        <v/>
      </c>
      <c r="M10827" s="132" t="str">
        <f>IFERROR(IFERROR(INDEX(Кат!$B:$B,MATCH($C10827,Кат!$I:$I,0)),INDEX(Торг!$B:$B,MATCH($C10827,Торг!$I:$I,0))),"")</f>
        <v/>
      </c>
      <c r="N10827" s="132" t="str">
        <f t="shared" si="175"/>
        <v>ТЕХНОРЕССОР 10023</v>
      </c>
      <c r="O10827" s="132" t="str">
        <f>IFERROR(IFERROR(INDEX(Кат!$B:$B,MATCH($N10827,Кат!$I:$I,0)),INDEX(Торг!$B:$B,MATCH($N10827,Торг!$I:$I,0))),"")</f>
        <v/>
      </c>
    </row>
    <row r="10828" spans="1:15">
      <c r="A10828" t="s">
        <v>22273</v>
      </c>
      <c r="C10828" s="191" t="s">
        <v>33790</v>
      </c>
      <c r="E10828" t="s">
        <v>4242</v>
      </c>
      <c r="F10828" t="s">
        <v>4220</v>
      </c>
      <c r="G10828" t="s">
        <v>375</v>
      </c>
      <c r="H10828">
        <v>4400</v>
      </c>
      <c r="J10828" t="s">
        <v>22634</v>
      </c>
      <c r="K10828" s="132" t="str">
        <f>IFERROR(IFERROR(INDEX(Кат!$O:$O,MATCH($C10828,Кат!$I:$I,0)),INDEX(Торг!$L:$L,MATCH($C10828,Торг!$I:$I,0))),"")</f>
        <v/>
      </c>
      <c r="L10828" s="132" t="str">
        <f>IFERROR(IFERROR(INDEX(Кат!$A:$A,MATCH($C10828,Кат!$I:$I,0)),INDEX(Торг!$A:$A,MATCH($C10828,Торг!$I:$I,0))),"")</f>
        <v/>
      </c>
      <c r="M10828" s="132" t="str">
        <f>IFERROR(IFERROR(INDEX(Кат!$B:$B,MATCH($C10828,Кат!$I:$I,0)),INDEX(Торг!$B:$B,MATCH($C10828,Торг!$I:$I,0))),"")</f>
        <v/>
      </c>
      <c r="N10828" s="132" t="str">
        <f t="shared" si="175"/>
        <v>ТЕХНОРЕССОР 10013-w</v>
      </c>
      <c r="O10828" s="132" t="str">
        <f>IFERROR(IFERROR(INDEX(Кат!$B:$B,MATCH($N10828,Кат!$I:$I,0)),INDEX(Торг!$B:$B,MATCH($N10828,Торг!$I:$I,0))),"")</f>
        <v/>
      </c>
    </row>
    <row r="10829" spans="1:15">
      <c r="A10829" t="s">
        <v>22274</v>
      </c>
      <c r="C10829" s="191" t="s">
        <v>33791</v>
      </c>
      <c r="E10829" t="s">
        <v>4243</v>
      </c>
      <c r="F10829" t="s">
        <v>4220</v>
      </c>
      <c r="G10829" t="s">
        <v>375</v>
      </c>
      <c r="H10829">
        <v>4000</v>
      </c>
      <c r="J10829" t="s">
        <v>22634</v>
      </c>
      <c r="K10829" s="132" t="str">
        <f>IFERROR(IFERROR(INDEX(Кат!$O:$O,MATCH($C10829,Кат!$I:$I,0)),INDEX(Торг!$L:$L,MATCH($C10829,Торг!$I:$I,0))),"")</f>
        <v/>
      </c>
      <c r="L10829" s="132" t="str">
        <f>IFERROR(IFERROR(INDEX(Кат!$A:$A,MATCH($C10829,Кат!$I:$I,0)),INDEX(Торг!$A:$A,MATCH($C10829,Торг!$I:$I,0))),"")</f>
        <v/>
      </c>
      <c r="M10829" s="132" t="str">
        <f>IFERROR(IFERROR(INDEX(Кат!$B:$B,MATCH($C10829,Кат!$I:$I,0)),INDEX(Торг!$B:$B,MATCH($C10829,Торг!$I:$I,0))),"")</f>
        <v/>
      </c>
      <c r="N10829" s="132" t="str">
        <f t="shared" si="175"/>
        <v>ТЕХНОРЕССОР 10013-f</v>
      </c>
      <c r="O10829" s="132" t="str">
        <f>IFERROR(IFERROR(INDEX(Кат!$B:$B,MATCH($N10829,Кат!$I:$I,0)),INDEX(Торг!$B:$B,MATCH($N10829,Торг!$I:$I,0))),"")</f>
        <v/>
      </c>
    </row>
    <row r="10830" spans="1:15">
      <c r="A10830" t="s">
        <v>22275</v>
      </c>
      <c r="C10830" s="191">
        <v>10009</v>
      </c>
      <c r="E10830" t="s">
        <v>4244</v>
      </c>
      <c r="F10830" t="s">
        <v>4220</v>
      </c>
      <c r="G10830" t="s">
        <v>375</v>
      </c>
      <c r="H10830">
        <v>4000</v>
      </c>
      <c r="J10830" t="s">
        <v>22634</v>
      </c>
      <c r="K10830" s="132" t="str">
        <f>IFERROR(IFERROR(INDEX(Кат!$O:$O,MATCH($C10830,Кат!$I:$I,0)),INDEX(Торг!$L:$L,MATCH($C10830,Торг!$I:$I,0))),"")</f>
        <v/>
      </c>
      <c r="L10830" s="132" t="str">
        <f>IFERROR(IFERROR(INDEX(Кат!$A:$A,MATCH($C10830,Кат!$I:$I,0)),INDEX(Торг!$A:$A,MATCH($C10830,Торг!$I:$I,0))),"")</f>
        <v/>
      </c>
      <c r="M10830" s="132" t="str">
        <f>IFERROR(IFERROR(INDEX(Кат!$B:$B,MATCH($C10830,Кат!$I:$I,0)),INDEX(Торг!$B:$B,MATCH($C10830,Торг!$I:$I,0))),"")</f>
        <v/>
      </c>
      <c r="N10830" s="132" t="str">
        <f t="shared" si="175"/>
        <v>ТЕХНОРЕССОР 10009</v>
      </c>
      <c r="O10830" s="132" t="str">
        <f>IFERROR(IFERROR(INDEX(Кат!$B:$B,MATCH($N10830,Кат!$I:$I,0)),INDEX(Торг!$B:$B,MATCH($N10830,Торг!$I:$I,0))),"")</f>
        <v/>
      </c>
    </row>
    <row r="10831" spans="1:15">
      <c r="A10831" t="s">
        <v>22276</v>
      </c>
      <c r="C10831" s="191">
        <v>10011</v>
      </c>
      <c r="E10831" t="s">
        <v>4245</v>
      </c>
      <c r="F10831" t="s">
        <v>4220</v>
      </c>
      <c r="G10831" t="s">
        <v>375</v>
      </c>
      <c r="H10831">
        <v>4000</v>
      </c>
      <c r="J10831" t="s">
        <v>22634</v>
      </c>
      <c r="K10831" s="132" t="str">
        <f>IFERROR(IFERROR(INDEX(Кат!$O:$O,MATCH($C10831,Кат!$I:$I,0)),INDEX(Торг!$L:$L,MATCH($C10831,Торг!$I:$I,0))),"")</f>
        <v/>
      </c>
      <c r="L10831" s="132" t="str">
        <f>IFERROR(IFERROR(INDEX(Кат!$A:$A,MATCH($C10831,Кат!$I:$I,0)),INDEX(Торг!$A:$A,MATCH($C10831,Торг!$I:$I,0))),"")</f>
        <v/>
      </c>
      <c r="M10831" s="132" t="str">
        <f>IFERROR(IFERROR(INDEX(Кат!$B:$B,MATCH($C10831,Кат!$I:$I,0)),INDEX(Торг!$B:$B,MATCH($C10831,Торг!$I:$I,0))),"")</f>
        <v/>
      </c>
      <c r="N10831" s="132" t="str">
        <f t="shared" si="175"/>
        <v>ТЕХНОРЕССОР 10011</v>
      </c>
      <c r="O10831" s="132" t="str">
        <f>IFERROR(IFERROR(INDEX(Кат!$B:$B,MATCH($N10831,Кат!$I:$I,0)),INDEX(Торг!$B:$B,MATCH($N10831,Торг!$I:$I,0))),"")</f>
        <v/>
      </c>
    </row>
    <row r="10832" spans="1:15">
      <c r="A10832" t="s">
        <v>22277</v>
      </c>
      <c r="C10832" s="191" t="s">
        <v>33792</v>
      </c>
      <c r="E10832" t="s">
        <v>13015</v>
      </c>
      <c r="F10832" t="s">
        <v>4220</v>
      </c>
      <c r="G10832" t="s">
        <v>375</v>
      </c>
      <c r="H10832">
        <v>2600</v>
      </c>
      <c r="J10832" t="s">
        <v>22634</v>
      </c>
      <c r="K10832" s="132" t="str">
        <f>IFERROR(IFERROR(INDEX(Кат!$O:$O,MATCH($C10832,Кат!$I:$I,0)),INDEX(Торг!$L:$L,MATCH($C10832,Торг!$I:$I,0))),"")</f>
        <v/>
      </c>
      <c r="L10832" s="132" t="str">
        <f>IFERROR(IFERROR(INDEX(Кат!$A:$A,MATCH($C10832,Кат!$I:$I,0)),INDEX(Торг!$A:$A,MATCH($C10832,Торг!$I:$I,0))),"")</f>
        <v/>
      </c>
      <c r="M10832" s="132" t="str">
        <f>IFERROR(IFERROR(INDEX(Кат!$B:$B,MATCH($C10832,Кат!$I:$I,0)),INDEX(Торг!$B:$B,MATCH($C10832,Торг!$I:$I,0))),"")</f>
        <v/>
      </c>
      <c r="N10832" s="132" t="str">
        <f t="shared" si="175"/>
        <v>ТЕХНОРЕССОР 10001-s</v>
      </c>
      <c r="O10832" s="132" t="str">
        <f>IFERROR(IFERROR(INDEX(Кат!$B:$B,MATCH($N10832,Кат!$I:$I,0)),INDEX(Торг!$B:$B,MATCH($N10832,Торг!$I:$I,0))),"")</f>
        <v/>
      </c>
    </row>
    <row r="10833" spans="1:15">
      <c r="A10833" t="s">
        <v>22280</v>
      </c>
      <c r="C10833" s="191">
        <v>10003</v>
      </c>
      <c r="E10833" t="s">
        <v>4246</v>
      </c>
      <c r="F10833" t="s">
        <v>4220</v>
      </c>
      <c r="G10833" t="s">
        <v>375</v>
      </c>
      <c r="H10833">
        <v>2650</v>
      </c>
      <c r="J10833" t="s">
        <v>22634</v>
      </c>
      <c r="K10833" s="132" t="str">
        <f>IFERROR(IFERROR(INDEX(Кат!$O:$O,MATCH($C10833,Кат!$I:$I,0)),INDEX(Торг!$L:$L,MATCH($C10833,Торг!$I:$I,0))),"")</f>
        <v/>
      </c>
      <c r="L10833" s="132" t="str">
        <f>IFERROR(IFERROR(INDEX(Кат!$A:$A,MATCH($C10833,Кат!$I:$I,0)),INDEX(Торг!$A:$A,MATCH($C10833,Торг!$I:$I,0))),"")</f>
        <v/>
      </c>
      <c r="M10833" s="132" t="str">
        <f>IFERROR(IFERROR(INDEX(Кат!$B:$B,MATCH($C10833,Кат!$I:$I,0)),INDEX(Торг!$B:$B,MATCH($C10833,Торг!$I:$I,0))),"")</f>
        <v/>
      </c>
      <c r="N10833" s="132" t="str">
        <f t="shared" si="175"/>
        <v>ТЕХНОРЕССОР 10003</v>
      </c>
      <c r="O10833" s="132" t="str">
        <f>IFERROR(IFERROR(INDEX(Кат!$B:$B,MATCH($N10833,Кат!$I:$I,0)),INDEX(Торг!$B:$B,MATCH($N10833,Торг!$I:$I,0))),"")</f>
        <v/>
      </c>
    </row>
    <row r="10834" spans="1:15">
      <c r="A10834" t="s">
        <v>22281</v>
      </c>
      <c r="C10834" s="191" t="s">
        <v>33793</v>
      </c>
      <c r="E10834" t="s">
        <v>4247</v>
      </c>
      <c r="F10834" t="s">
        <v>4220</v>
      </c>
      <c r="G10834" t="s">
        <v>375</v>
      </c>
      <c r="H10834">
        <v>3100</v>
      </c>
      <c r="J10834" t="s">
        <v>22634</v>
      </c>
      <c r="K10834" s="132" t="str">
        <f>IFERROR(IFERROR(INDEX(Кат!$O:$O,MATCH($C10834,Кат!$I:$I,0)),INDEX(Торг!$L:$L,MATCH($C10834,Торг!$I:$I,0))),"")</f>
        <v/>
      </c>
      <c r="L10834" s="132" t="str">
        <f>IFERROR(IFERROR(INDEX(Кат!$A:$A,MATCH($C10834,Кат!$I:$I,0)),INDEX(Торг!$A:$A,MATCH($C10834,Торг!$I:$I,0))),"")</f>
        <v/>
      </c>
      <c r="M10834" s="132" t="str">
        <f>IFERROR(IFERROR(INDEX(Кат!$B:$B,MATCH($C10834,Кат!$I:$I,0)),INDEX(Торг!$B:$B,MATCH($C10834,Торг!$I:$I,0))),"")</f>
        <v/>
      </c>
      <c r="N10834" s="132" t="str">
        <f t="shared" si="175"/>
        <v>ТЕХНОРЕССОР 10003-s</v>
      </c>
      <c r="O10834" s="132" t="str">
        <f>IFERROR(IFERROR(INDEX(Кат!$B:$B,MATCH($N10834,Кат!$I:$I,0)),INDEX(Торг!$B:$B,MATCH($N10834,Торг!$I:$I,0))),"")</f>
        <v/>
      </c>
    </row>
    <row r="10835" spans="1:15">
      <c r="A10835" t="s">
        <v>22282</v>
      </c>
      <c r="C10835" s="191" t="s">
        <v>33794</v>
      </c>
      <c r="E10835" t="s">
        <v>4248</v>
      </c>
      <c r="F10835" t="s">
        <v>4220</v>
      </c>
      <c r="G10835" t="s">
        <v>375</v>
      </c>
      <c r="H10835">
        <v>3800</v>
      </c>
      <c r="J10835" t="s">
        <v>22634</v>
      </c>
      <c r="K10835" s="132" t="str">
        <f>IFERROR(IFERROR(INDEX(Кат!$O:$O,MATCH($C10835,Кат!$I:$I,0)),INDEX(Торг!$L:$L,MATCH($C10835,Торг!$I:$I,0))),"")</f>
        <v/>
      </c>
      <c r="L10835" s="132" t="str">
        <f>IFERROR(IFERROR(INDEX(Кат!$A:$A,MATCH($C10835,Кат!$I:$I,0)),INDEX(Торг!$A:$A,MATCH($C10835,Торг!$I:$I,0))),"")</f>
        <v/>
      </c>
      <c r="M10835" s="132" t="str">
        <f>IFERROR(IFERROR(INDEX(Кат!$B:$B,MATCH($C10835,Кат!$I:$I,0)),INDEX(Торг!$B:$B,MATCH($C10835,Торг!$I:$I,0))),"")</f>
        <v/>
      </c>
      <c r="N10835" s="132" t="str">
        <f t="shared" si="175"/>
        <v>ТЕХНОРЕССОР 10020-30</v>
      </c>
      <c r="O10835" s="132" t="str">
        <f>IFERROR(IFERROR(INDEX(Кат!$B:$B,MATCH($N10835,Кат!$I:$I,0)),INDEX(Торг!$B:$B,MATCH($N10835,Торг!$I:$I,0))),"")</f>
        <v/>
      </c>
    </row>
    <row r="10836" spans="1:15">
      <c r="A10836" t="s">
        <v>22283</v>
      </c>
      <c r="C10836" s="191" t="s">
        <v>33795</v>
      </c>
      <c r="E10836" t="s">
        <v>4249</v>
      </c>
      <c r="F10836" t="s">
        <v>4220</v>
      </c>
      <c r="G10836" t="s">
        <v>375</v>
      </c>
      <c r="H10836">
        <v>3800</v>
      </c>
      <c r="J10836" t="s">
        <v>22634</v>
      </c>
      <c r="K10836" s="132" t="str">
        <f>IFERROR(IFERROR(INDEX(Кат!$O:$O,MATCH($C10836,Кат!$I:$I,0)),INDEX(Торг!$L:$L,MATCH($C10836,Торг!$I:$I,0))),"")</f>
        <v/>
      </c>
      <c r="L10836" s="132" t="str">
        <f>IFERROR(IFERROR(INDEX(Кат!$A:$A,MATCH($C10836,Кат!$I:$I,0)),INDEX(Торг!$A:$A,MATCH($C10836,Торг!$I:$I,0))),"")</f>
        <v/>
      </c>
      <c r="M10836" s="132" t="str">
        <f>IFERROR(IFERROR(INDEX(Кат!$B:$B,MATCH($C10836,Кат!$I:$I,0)),INDEX(Торг!$B:$B,MATCH($C10836,Торг!$I:$I,0))),"")</f>
        <v/>
      </c>
      <c r="N10836" s="132" t="str">
        <f t="shared" si="175"/>
        <v>ТЕХНОРЕССОР 10022-30</v>
      </c>
      <c r="O10836" s="132" t="str">
        <f>IFERROR(IFERROR(INDEX(Кат!$B:$B,MATCH($N10836,Кат!$I:$I,0)),INDEX(Торг!$B:$B,MATCH($N10836,Торг!$I:$I,0))),"")</f>
        <v/>
      </c>
    </row>
    <row r="10837" spans="1:15">
      <c r="A10837" t="s">
        <v>22284</v>
      </c>
      <c r="C10837" s="191" t="s">
        <v>33796</v>
      </c>
      <c r="E10837" t="s">
        <v>4250</v>
      </c>
      <c r="F10837" t="s">
        <v>4220</v>
      </c>
      <c r="G10837" t="s">
        <v>375</v>
      </c>
      <c r="H10837">
        <v>3700</v>
      </c>
      <c r="J10837" t="s">
        <v>22634</v>
      </c>
      <c r="K10837" s="132" t="str">
        <f>IFERROR(IFERROR(INDEX(Кат!$O:$O,MATCH($C10837,Кат!$I:$I,0)),INDEX(Торг!$L:$L,MATCH($C10837,Торг!$I:$I,0))),"")</f>
        <v/>
      </c>
      <c r="L10837" s="132" t="str">
        <f>IFERROR(IFERROR(INDEX(Кат!$A:$A,MATCH($C10837,Кат!$I:$I,0)),INDEX(Торг!$A:$A,MATCH($C10837,Торг!$I:$I,0))),"")</f>
        <v/>
      </c>
      <c r="M10837" s="132" t="str">
        <f>IFERROR(IFERROR(INDEX(Кат!$B:$B,MATCH($C10837,Кат!$I:$I,0)),INDEX(Торг!$B:$B,MATCH($C10837,Торг!$I:$I,0))),"")</f>
        <v/>
      </c>
      <c r="N10837" s="132" t="str">
        <f t="shared" si="175"/>
        <v>ТЕХНОРЕССОР 10020-50</v>
      </c>
      <c r="O10837" s="132" t="str">
        <f>IFERROR(IFERROR(INDEX(Кат!$B:$B,MATCH($N10837,Кат!$I:$I,0)),INDEX(Торг!$B:$B,MATCH($N10837,Торг!$I:$I,0))),"")</f>
        <v/>
      </c>
    </row>
    <row r="10838" spans="1:15">
      <c r="A10838" t="s">
        <v>22285</v>
      </c>
      <c r="C10838" s="191" t="s">
        <v>33797</v>
      </c>
      <c r="E10838" t="s">
        <v>4251</v>
      </c>
      <c r="F10838" t="s">
        <v>4220</v>
      </c>
      <c r="G10838" t="s">
        <v>375</v>
      </c>
      <c r="H10838">
        <v>3800</v>
      </c>
      <c r="J10838" t="s">
        <v>22634</v>
      </c>
      <c r="K10838" s="132" t="str">
        <f>IFERROR(IFERROR(INDEX(Кат!$O:$O,MATCH($C10838,Кат!$I:$I,0)),INDEX(Торг!$L:$L,MATCH($C10838,Торг!$I:$I,0))),"")</f>
        <v/>
      </c>
      <c r="L10838" s="132" t="str">
        <f>IFERROR(IFERROR(INDEX(Кат!$A:$A,MATCH($C10838,Кат!$I:$I,0)),INDEX(Торг!$A:$A,MATCH($C10838,Торг!$I:$I,0))),"")</f>
        <v/>
      </c>
      <c r="M10838" s="132" t="str">
        <f>IFERROR(IFERROR(INDEX(Кат!$B:$B,MATCH($C10838,Кат!$I:$I,0)),INDEX(Торг!$B:$B,MATCH($C10838,Торг!$I:$I,0))),"")</f>
        <v/>
      </c>
      <c r="N10838" s="132" t="str">
        <f t="shared" si="175"/>
        <v>ТЕХНОРЕССОР 10022-50</v>
      </c>
      <c r="O10838" s="132" t="str">
        <f>IFERROR(IFERROR(INDEX(Кат!$B:$B,MATCH($N10838,Кат!$I:$I,0)),INDEX(Торг!$B:$B,MATCH($N10838,Торг!$I:$I,0))),"")</f>
        <v/>
      </c>
    </row>
    <row r="10839" spans="1:15">
      <c r="A10839" t="s">
        <v>22286</v>
      </c>
      <c r="C10839" s="191" t="s">
        <v>33798</v>
      </c>
      <c r="E10839" t="s">
        <v>4252</v>
      </c>
      <c r="F10839" t="s">
        <v>4220</v>
      </c>
      <c r="G10839" t="s">
        <v>375</v>
      </c>
      <c r="H10839">
        <v>3600</v>
      </c>
      <c r="J10839" t="s">
        <v>22634</v>
      </c>
      <c r="K10839" s="132" t="str">
        <f>IFERROR(IFERROR(INDEX(Кат!$O:$O,MATCH($C10839,Кат!$I:$I,0)),INDEX(Торг!$L:$L,MATCH($C10839,Торг!$I:$I,0))),"")</f>
        <v/>
      </c>
      <c r="L10839" s="132" t="str">
        <f>IFERROR(IFERROR(INDEX(Кат!$A:$A,MATCH($C10839,Кат!$I:$I,0)),INDEX(Торг!$A:$A,MATCH($C10839,Торг!$I:$I,0))),"")</f>
        <v/>
      </c>
      <c r="M10839" s="132" t="str">
        <f>IFERROR(IFERROR(INDEX(Кат!$B:$B,MATCH($C10839,Кат!$I:$I,0)),INDEX(Торг!$B:$B,MATCH($C10839,Торг!$I:$I,0))),"")</f>
        <v/>
      </c>
      <c r="N10839" s="132" t="str">
        <f t="shared" si="175"/>
        <v>ТЕХНОРЕССОР 10004-20</v>
      </c>
      <c r="O10839" s="132" t="str">
        <f>IFERROR(IFERROR(INDEX(Кат!$B:$B,MATCH($N10839,Кат!$I:$I,0)),INDEX(Торг!$B:$B,MATCH($N10839,Торг!$I:$I,0))),"")</f>
        <v/>
      </c>
    </row>
    <row r="10840" spans="1:15">
      <c r="A10840" t="s">
        <v>22287</v>
      </c>
      <c r="C10840" s="191" t="s">
        <v>33799</v>
      </c>
      <c r="E10840" t="s">
        <v>4253</v>
      </c>
      <c r="F10840" t="s">
        <v>4220</v>
      </c>
      <c r="G10840" t="s">
        <v>375</v>
      </c>
      <c r="H10840">
        <v>2700</v>
      </c>
      <c r="J10840" t="s">
        <v>22634</v>
      </c>
      <c r="K10840" s="132" t="str">
        <f>IFERROR(IFERROR(INDEX(Кат!$O:$O,MATCH($C10840,Кат!$I:$I,0)),INDEX(Торг!$L:$L,MATCH($C10840,Торг!$I:$I,0))),"")</f>
        <v/>
      </c>
      <c r="L10840" s="132" t="str">
        <f>IFERROR(IFERROR(INDEX(Кат!$A:$A,MATCH($C10840,Кат!$I:$I,0)),INDEX(Торг!$A:$A,MATCH($C10840,Торг!$I:$I,0))),"")</f>
        <v/>
      </c>
      <c r="M10840" s="132" t="str">
        <f>IFERROR(IFERROR(INDEX(Кат!$B:$B,MATCH($C10840,Кат!$I:$I,0)),INDEX(Торг!$B:$B,MATCH($C10840,Торг!$I:$I,0))),"")</f>
        <v/>
      </c>
      <c r="N10840" s="132" t="str">
        <f t="shared" si="175"/>
        <v>ТЕХНОРЕССОР 10002-20</v>
      </c>
      <c r="O10840" s="132" t="str">
        <f>IFERROR(IFERROR(INDEX(Кат!$B:$B,MATCH($N10840,Кат!$I:$I,0)),INDEX(Торг!$B:$B,MATCH($N10840,Торг!$I:$I,0))),"")</f>
        <v/>
      </c>
    </row>
    <row r="10841" spans="1:15">
      <c r="A10841" t="s">
        <v>22288</v>
      </c>
      <c r="C10841" s="191" t="s">
        <v>33800</v>
      </c>
      <c r="E10841" t="s">
        <v>4254</v>
      </c>
      <c r="F10841" t="s">
        <v>4220</v>
      </c>
      <c r="G10841" t="s">
        <v>375</v>
      </c>
      <c r="H10841">
        <v>4000</v>
      </c>
      <c r="J10841" t="s">
        <v>22634</v>
      </c>
      <c r="K10841" s="132" t="str">
        <f>IFERROR(IFERROR(INDEX(Кат!$O:$O,MATCH($C10841,Кат!$I:$I,0)),INDEX(Торг!$L:$L,MATCH($C10841,Торг!$I:$I,0))),"")</f>
        <v/>
      </c>
      <c r="L10841" s="132" t="str">
        <f>IFERROR(IFERROR(INDEX(Кат!$A:$A,MATCH($C10841,Кат!$I:$I,0)),INDEX(Торг!$A:$A,MATCH($C10841,Торг!$I:$I,0))),"")</f>
        <v/>
      </c>
      <c r="M10841" s="132" t="str">
        <f>IFERROR(IFERROR(INDEX(Кат!$B:$B,MATCH($C10841,Кат!$I:$I,0)),INDEX(Торг!$B:$B,MATCH($C10841,Торг!$I:$I,0))),"")</f>
        <v/>
      </c>
      <c r="N10841" s="132" t="str">
        <f t="shared" si="175"/>
        <v>ТЕХНОРЕССОР 10008-20</v>
      </c>
      <c r="O10841" s="132" t="str">
        <f>IFERROR(IFERROR(INDEX(Кат!$B:$B,MATCH($N10841,Кат!$I:$I,0)),INDEX(Торг!$B:$B,MATCH($N10841,Торг!$I:$I,0))),"")</f>
        <v/>
      </c>
    </row>
    <row r="10842" spans="1:15">
      <c r="A10842" t="s">
        <v>22289</v>
      </c>
      <c r="C10842" s="191" t="s">
        <v>33801</v>
      </c>
      <c r="E10842" t="s">
        <v>4255</v>
      </c>
      <c r="F10842" t="s">
        <v>4220</v>
      </c>
      <c r="G10842" t="s">
        <v>375</v>
      </c>
      <c r="H10842">
        <v>4000</v>
      </c>
      <c r="J10842" t="s">
        <v>22634</v>
      </c>
      <c r="K10842" s="132" t="str">
        <f>IFERROR(IFERROR(INDEX(Кат!$O:$O,MATCH($C10842,Кат!$I:$I,0)),INDEX(Торг!$L:$L,MATCH($C10842,Торг!$I:$I,0))),"")</f>
        <v/>
      </c>
      <c r="L10842" s="132" t="str">
        <f>IFERROR(IFERROR(INDEX(Кат!$A:$A,MATCH($C10842,Кат!$I:$I,0)),INDEX(Торг!$A:$A,MATCH($C10842,Торг!$I:$I,0))),"")</f>
        <v/>
      </c>
      <c r="M10842" s="132" t="str">
        <f>IFERROR(IFERROR(INDEX(Кат!$B:$B,MATCH($C10842,Кат!$I:$I,0)),INDEX(Торг!$B:$B,MATCH($C10842,Торг!$I:$I,0))),"")</f>
        <v/>
      </c>
      <c r="N10842" s="132" t="str">
        <f t="shared" si="175"/>
        <v>ТЕХНОРЕССОР 10010-20</v>
      </c>
      <c r="O10842" s="132" t="str">
        <f>IFERROR(IFERROR(INDEX(Кат!$B:$B,MATCH($N10842,Кат!$I:$I,0)),INDEX(Торг!$B:$B,MATCH($N10842,Торг!$I:$I,0))),"")</f>
        <v/>
      </c>
    </row>
    <row r="10843" spans="1:15">
      <c r="A10843" t="s">
        <v>22290</v>
      </c>
      <c r="C10843" s="191" t="s">
        <v>33802</v>
      </c>
      <c r="E10843" t="s">
        <v>4256</v>
      </c>
      <c r="F10843" t="s">
        <v>4220</v>
      </c>
      <c r="G10843" t="s">
        <v>375</v>
      </c>
      <c r="H10843">
        <v>2950</v>
      </c>
      <c r="J10843" t="s">
        <v>22634</v>
      </c>
      <c r="K10843" s="132" t="str">
        <f>IFERROR(IFERROR(INDEX(Кат!$O:$O,MATCH($C10843,Кат!$I:$I,0)),INDEX(Торг!$L:$L,MATCH($C10843,Торг!$I:$I,0))),"")</f>
        <v/>
      </c>
      <c r="L10843" s="132" t="str">
        <f>IFERROR(IFERROR(INDEX(Кат!$A:$A,MATCH($C10843,Кат!$I:$I,0)),INDEX(Торг!$A:$A,MATCH($C10843,Торг!$I:$I,0))),"")</f>
        <v/>
      </c>
      <c r="M10843" s="132" t="str">
        <f>IFERROR(IFERROR(INDEX(Кат!$B:$B,MATCH($C10843,Кат!$I:$I,0)),INDEX(Торг!$B:$B,MATCH($C10843,Торг!$I:$I,0))),"")</f>
        <v/>
      </c>
      <c r="N10843" s="132" t="str">
        <f t="shared" si="175"/>
        <v>ТЕХНОРЕССОР 10004-120</v>
      </c>
      <c r="O10843" s="132" t="str">
        <f>IFERROR(IFERROR(INDEX(Кат!$B:$B,MATCH($N10843,Кат!$I:$I,0)),INDEX(Торг!$B:$B,MATCH($N10843,Торг!$I:$I,0))),"")</f>
        <v/>
      </c>
    </row>
    <row r="10844" spans="1:15">
      <c r="A10844" t="s">
        <v>22291</v>
      </c>
      <c r="C10844" s="191" t="s">
        <v>33803</v>
      </c>
      <c r="E10844" t="s">
        <v>4257</v>
      </c>
      <c r="F10844" t="s">
        <v>4220</v>
      </c>
      <c r="G10844" t="s">
        <v>375</v>
      </c>
      <c r="H10844">
        <v>2500</v>
      </c>
      <c r="J10844" t="s">
        <v>22634</v>
      </c>
      <c r="K10844" s="132" t="str">
        <f>IFERROR(IFERROR(INDEX(Кат!$O:$O,MATCH($C10844,Кат!$I:$I,0)),INDEX(Торг!$L:$L,MATCH($C10844,Торг!$I:$I,0))),"")</f>
        <v/>
      </c>
      <c r="L10844" s="132" t="str">
        <f>IFERROR(IFERROR(INDEX(Кат!$A:$A,MATCH($C10844,Кат!$I:$I,0)),INDEX(Торг!$A:$A,MATCH($C10844,Торг!$I:$I,0))),"")</f>
        <v/>
      </c>
      <c r="M10844" s="132" t="str">
        <f>IFERROR(IFERROR(INDEX(Кат!$B:$B,MATCH($C10844,Кат!$I:$I,0)),INDEX(Торг!$B:$B,MATCH($C10844,Торг!$I:$I,0))),"")</f>
        <v/>
      </c>
      <c r="N10844" s="132" t="str">
        <f t="shared" si="175"/>
        <v>ТЕХНОРЕССОР 10002-120</v>
      </c>
      <c r="O10844" s="132" t="str">
        <f>IFERROR(IFERROR(INDEX(Кат!$B:$B,MATCH($N10844,Кат!$I:$I,0)),INDEX(Торг!$B:$B,MATCH($N10844,Торг!$I:$I,0))),"")</f>
        <v/>
      </c>
    </row>
    <row r="10845" spans="1:15">
      <c r="A10845" t="s">
        <v>27945</v>
      </c>
      <c r="C10845" s="191" t="s">
        <v>27946</v>
      </c>
      <c r="E10845" t="s">
        <v>27947</v>
      </c>
      <c r="F10845" t="s">
        <v>4220</v>
      </c>
      <c r="G10845" t="s">
        <v>375</v>
      </c>
      <c r="H10845">
        <v>3700</v>
      </c>
      <c r="J10845" t="s">
        <v>22634</v>
      </c>
      <c r="K10845" s="132" t="str">
        <f>IFERROR(IFERROR(INDEX(Кат!$O:$O,MATCH($C10845,Кат!$I:$I,0)),INDEX(Торг!$L:$L,MATCH($C10845,Торг!$I:$I,0))),"")</f>
        <v/>
      </c>
      <c r="L10845" s="132" t="str">
        <f>IFERROR(IFERROR(INDEX(Кат!$A:$A,MATCH($C10845,Кат!$I:$I,0)),INDEX(Торг!$A:$A,MATCH($C10845,Торг!$I:$I,0))),"")</f>
        <v/>
      </c>
      <c r="M10845" s="132" t="str">
        <f>IFERROR(IFERROR(INDEX(Кат!$B:$B,MATCH($C10845,Кат!$I:$I,0)),INDEX(Торг!$B:$B,MATCH($C10845,Торг!$I:$I,0))),"")</f>
        <v/>
      </c>
      <c r="N10845" s="132" t="str">
        <f t="shared" si="175"/>
        <v>ТЕХНОРЕССОР 10000-30dr73</v>
      </c>
      <c r="O10845" s="132" t="str">
        <f>IFERROR(IFERROR(INDEX(Кат!$B:$B,MATCH($N10845,Кат!$I:$I,0)),INDEX(Торг!$B:$B,MATCH($N10845,Торг!$I:$I,0))),"")</f>
        <v/>
      </c>
    </row>
    <row r="10846" spans="1:15">
      <c r="A10846" t="s">
        <v>30248</v>
      </c>
      <c r="C10846" s="191" t="s">
        <v>33804</v>
      </c>
      <c r="E10846" t="s">
        <v>30249</v>
      </c>
      <c r="F10846" t="s">
        <v>4220</v>
      </c>
      <c r="G10846" t="s">
        <v>375</v>
      </c>
      <c r="H10846">
        <v>3600</v>
      </c>
      <c r="J10846" t="s">
        <v>22634</v>
      </c>
      <c r="K10846" s="132" t="str">
        <f>IFERROR(IFERROR(INDEX(Кат!$O:$O,MATCH($C10846,Кат!$I:$I,0)),INDEX(Торг!$L:$L,MATCH($C10846,Торг!$I:$I,0))),"")</f>
        <v/>
      </c>
      <c r="L10846" s="132" t="str">
        <f>IFERROR(IFERROR(INDEX(Кат!$A:$A,MATCH($C10846,Кат!$I:$I,0)),INDEX(Торг!$A:$A,MATCH($C10846,Торг!$I:$I,0))),"")</f>
        <v/>
      </c>
      <c r="M10846" s="132" t="str">
        <f>IFERROR(IFERROR(INDEX(Кат!$B:$B,MATCH($C10846,Кат!$I:$I,0)),INDEX(Торг!$B:$B,MATCH($C10846,Торг!$I:$I,0))),"")</f>
        <v/>
      </c>
      <c r="N10846" s="132" t="str">
        <f t="shared" ref="N10846:N10869" si="176">_xlfn.CONCAT(F10846," ",C10846)</f>
        <v>ТЕХНОРЕССОР 10004-30c</v>
      </c>
      <c r="O10846" s="132" t="str">
        <f>IFERROR(IFERROR(INDEX(Кат!$B:$B,MATCH($N10846,Кат!$I:$I,0)),INDEX(Торг!$B:$B,MATCH($N10846,Торг!$I:$I,0))),"")</f>
        <v/>
      </c>
    </row>
    <row r="10847" spans="1:15">
      <c r="A10847" t="s">
        <v>22292</v>
      </c>
      <c r="C10847" s="191" t="s">
        <v>33805</v>
      </c>
      <c r="E10847" t="s">
        <v>4258</v>
      </c>
      <c r="F10847" t="s">
        <v>4220</v>
      </c>
      <c r="G10847" t="s">
        <v>375</v>
      </c>
      <c r="H10847">
        <v>2950</v>
      </c>
      <c r="J10847" t="s">
        <v>22634</v>
      </c>
      <c r="K10847" s="132" t="str">
        <f>IFERROR(IFERROR(INDEX(Кат!$O:$O,MATCH($C10847,Кат!$I:$I,0)),INDEX(Торг!$L:$L,MATCH($C10847,Торг!$I:$I,0))),"")</f>
        <v/>
      </c>
      <c r="L10847" s="132" t="str">
        <f>IFERROR(IFERROR(INDEX(Кат!$A:$A,MATCH($C10847,Кат!$I:$I,0)),INDEX(Торг!$A:$A,MATCH($C10847,Торг!$I:$I,0))),"")</f>
        <v/>
      </c>
      <c r="M10847" s="132" t="str">
        <f>IFERROR(IFERROR(INDEX(Кат!$B:$B,MATCH($C10847,Кат!$I:$I,0)),INDEX(Торг!$B:$B,MATCH($C10847,Торг!$I:$I,0))),"")</f>
        <v/>
      </c>
      <c r="N10847" s="132" t="str">
        <f t="shared" si="176"/>
        <v>ТЕХНОРЕССОР 10004-30</v>
      </c>
      <c r="O10847" s="132" t="str">
        <f>IFERROR(IFERROR(INDEX(Кат!$B:$B,MATCH($N10847,Кат!$I:$I,0)),INDEX(Торг!$B:$B,MATCH($N10847,Торг!$I:$I,0))),"")</f>
        <v/>
      </c>
    </row>
    <row r="10848" spans="1:15">
      <c r="A10848" t="s">
        <v>22293</v>
      </c>
      <c r="C10848" s="191" t="s">
        <v>33806</v>
      </c>
      <c r="E10848" t="s">
        <v>4259</v>
      </c>
      <c r="F10848" t="s">
        <v>4220</v>
      </c>
      <c r="G10848" t="s">
        <v>375</v>
      </c>
      <c r="H10848">
        <v>2600</v>
      </c>
      <c r="J10848" t="s">
        <v>22634</v>
      </c>
      <c r="K10848" s="132" t="str">
        <f>IFERROR(IFERROR(INDEX(Кат!$O:$O,MATCH($C10848,Кат!$I:$I,0)),INDEX(Торг!$L:$L,MATCH($C10848,Торг!$I:$I,0))),"")</f>
        <v/>
      </c>
      <c r="L10848" s="132" t="str">
        <f>IFERROR(IFERROR(INDEX(Кат!$A:$A,MATCH($C10848,Кат!$I:$I,0)),INDEX(Торг!$A:$A,MATCH($C10848,Торг!$I:$I,0))),"")</f>
        <v/>
      </c>
      <c r="M10848" s="132" t="str">
        <f>IFERROR(IFERROR(INDEX(Кат!$B:$B,MATCH($C10848,Кат!$I:$I,0)),INDEX(Торг!$B:$B,MATCH($C10848,Торг!$I:$I,0))),"")</f>
        <v/>
      </c>
      <c r="N10848" s="132" t="str">
        <f t="shared" si="176"/>
        <v>ТЕХНОРЕССОР 10000-30</v>
      </c>
      <c r="O10848" s="132" t="str">
        <f>IFERROR(IFERROR(INDEX(Кат!$B:$B,MATCH($N10848,Кат!$I:$I,0)),INDEX(Торг!$B:$B,MATCH($N10848,Торг!$I:$I,0))),"")</f>
        <v/>
      </c>
    </row>
    <row r="10849" spans="1:15">
      <c r="A10849" t="s">
        <v>22294</v>
      </c>
      <c r="C10849" s="191" t="s">
        <v>33807</v>
      </c>
      <c r="E10849" t="s">
        <v>4260</v>
      </c>
      <c r="F10849" t="s">
        <v>4220</v>
      </c>
      <c r="G10849" t="s">
        <v>375</v>
      </c>
      <c r="H10849">
        <v>2700</v>
      </c>
      <c r="J10849" t="s">
        <v>22634</v>
      </c>
      <c r="K10849" s="132" t="str">
        <f>IFERROR(IFERROR(INDEX(Кат!$O:$O,MATCH($C10849,Кат!$I:$I,0)),INDEX(Торг!$L:$L,MATCH($C10849,Торг!$I:$I,0))),"")</f>
        <v/>
      </c>
      <c r="L10849" s="132" t="str">
        <f>IFERROR(IFERROR(INDEX(Кат!$A:$A,MATCH($C10849,Кат!$I:$I,0)),INDEX(Торг!$A:$A,MATCH($C10849,Торг!$I:$I,0))),"")</f>
        <v/>
      </c>
      <c r="M10849" s="132" t="str">
        <f>IFERROR(IFERROR(INDEX(Кат!$B:$B,MATCH($C10849,Кат!$I:$I,0)),INDEX(Торг!$B:$B,MATCH($C10849,Торг!$I:$I,0))),"")</f>
        <v/>
      </c>
      <c r="N10849" s="132" t="str">
        <f t="shared" si="176"/>
        <v>ТЕХНОРЕССОР 10002-30</v>
      </c>
      <c r="O10849" s="132" t="str">
        <f>IFERROR(IFERROR(INDEX(Кат!$B:$B,MATCH($N10849,Кат!$I:$I,0)),INDEX(Торг!$B:$B,MATCH($N10849,Торг!$I:$I,0))),"")</f>
        <v/>
      </c>
    </row>
    <row r="10850" spans="1:15">
      <c r="A10850" t="s">
        <v>26217</v>
      </c>
      <c r="C10850" s="191" t="s">
        <v>26218</v>
      </c>
      <c r="E10850" t="s">
        <v>26219</v>
      </c>
      <c r="F10850" t="s">
        <v>4220</v>
      </c>
      <c r="G10850" t="s">
        <v>375</v>
      </c>
      <c r="H10850">
        <v>3700</v>
      </c>
      <c r="J10850" t="s">
        <v>22634</v>
      </c>
      <c r="K10850" s="132" t="str">
        <f>IFERROR(IFERROR(INDEX(Кат!$O:$O,MATCH($C10850,Кат!$I:$I,0)),INDEX(Торг!$L:$L,MATCH($C10850,Торг!$I:$I,0))),"")</f>
        <v/>
      </c>
      <c r="L10850" s="132" t="str">
        <f>IFERROR(IFERROR(INDEX(Кат!$A:$A,MATCH($C10850,Кат!$I:$I,0)),INDEX(Торг!$A:$A,MATCH($C10850,Торг!$I:$I,0))),"")</f>
        <v/>
      </c>
      <c r="M10850" s="132" t="str">
        <f>IFERROR(IFERROR(INDEX(Кат!$B:$B,MATCH($C10850,Кат!$I:$I,0)),INDEX(Торг!$B:$B,MATCH($C10850,Торг!$I:$I,0))),"")</f>
        <v/>
      </c>
      <c r="N10850" s="132" t="str">
        <f t="shared" si="176"/>
        <v>ТЕХНОРЕССОР TRF2121-30</v>
      </c>
      <c r="O10850" s="132" t="str">
        <f>IFERROR(IFERROR(INDEX(Кат!$B:$B,MATCH($N10850,Кат!$I:$I,0)),INDEX(Торг!$B:$B,MATCH($N10850,Торг!$I:$I,0))),"")</f>
        <v/>
      </c>
    </row>
    <row r="10851" spans="1:15">
      <c r="A10851" t="s">
        <v>22295</v>
      </c>
      <c r="C10851" s="191" t="s">
        <v>33808</v>
      </c>
      <c r="E10851" t="s">
        <v>4261</v>
      </c>
      <c r="F10851" t="s">
        <v>4220</v>
      </c>
      <c r="G10851" t="s">
        <v>375</v>
      </c>
      <c r="H10851">
        <v>4100</v>
      </c>
      <c r="J10851" t="s">
        <v>22634</v>
      </c>
      <c r="K10851" s="132" t="str">
        <f>IFERROR(IFERROR(INDEX(Кат!$O:$O,MATCH($C10851,Кат!$I:$I,0)),INDEX(Торг!$L:$L,MATCH($C10851,Торг!$I:$I,0))),"")</f>
        <v/>
      </c>
      <c r="L10851" s="132" t="str">
        <f>IFERROR(IFERROR(INDEX(Кат!$A:$A,MATCH($C10851,Кат!$I:$I,0)),INDEX(Торг!$A:$A,MATCH($C10851,Торг!$I:$I,0))),"")</f>
        <v/>
      </c>
      <c r="M10851" s="132" t="str">
        <f>IFERROR(IFERROR(INDEX(Кат!$B:$B,MATCH($C10851,Кат!$I:$I,0)),INDEX(Торг!$B:$B,MATCH($C10851,Торг!$I:$I,0))),"")</f>
        <v/>
      </c>
      <c r="N10851" s="132" t="str">
        <f t="shared" si="176"/>
        <v>ТЕХНОРЕССОР 10006-30</v>
      </c>
      <c r="O10851" s="132" t="str">
        <f>IFERROR(IFERROR(INDEX(Кат!$B:$B,MATCH($N10851,Кат!$I:$I,0)),INDEX(Торг!$B:$B,MATCH($N10851,Торг!$I:$I,0))),"")</f>
        <v/>
      </c>
    </row>
    <row r="10852" spans="1:15">
      <c r="A10852" t="s">
        <v>22296</v>
      </c>
      <c r="C10852" s="191" t="s">
        <v>33809</v>
      </c>
      <c r="E10852" t="s">
        <v>4262</v>
      </c>
      <c r="F10852" t="s">
        <v>4220</v>
      </c>
      <c r="G10852" t="s">
        <v>375</v>
      </c>
      <c r="H10852">
        <v>3600</v>
      </c>
      <c r="J10852" t="s">
        <v>22634</v>
      </c>
      <c r="K10852" s="132" t="str">
        <f>IFERROR(IFERROR(INDEX(Кат!$O:$O,MATCH($C10852,Кат!$I:$I,0)),INDEX(Торг!$L:$L,MATCH($C10852,Торг!$I:$I,0))),"")</f>
        <v/>
      </c>
      <c r="L10852" s="132" t="str">
        <f>IFERROR(IFERROR(INDEX(Кат!$A:$A,MATCH($C10852,Кат!$I:$I,0)),INDEX(Торг!$A:$A,MATCH($C10852,Торг!$I:$I,0))),"")</f>
        <v/>
      </c>
      <c r="M10852" s="132" t="str">
        <f>IFERROR(IFERROR(INDEX(Кат!$B:$B,MATCH($C10852,Кат!$I:$I,0)),INDEX(Торг!$B:$B,MATCH($C10852,Торг!$I:$I,0))),"")</f>
        <v/>
      </c>
      <c r="N10852" s="132" t="str">
        <f t="shared" si="176"/>
        <v>ТЕХНОРЕССОР 10008-30</v>
      </c>
      <c r="O10852" s="132" t="str">
        <f>IFERROR(IFERROR(INDEX(Кат!$B:$B,MATCH($N10852,Кат!$I:$I,0)),INDEX(Торг!$B:$B,MATCH($N10852,Торг!$I:$I,0))),"")</f>
        <v/>
      </c>
    </row>
    <row r="10853" spans="1:15">
      <c r="A10853" t="s">
        <v>22297</v>
      </c>
      <c r="C10853" s="191" t="s">
        <v>33810</v>
      </c>
      <c r="E10853" t="s">
        <v>4263</v>
      </c>
      <c r="F10853" t="s">
        <v>4220</v>
      </c>
      <c r="G10853" t="s">
        <v>375</v>
      </c>
      <c r="H10853">
        <v>4000</v>
      </c>
      <c r="J10853" t="s">
        <v>22634</v>
      </c>
      <c r="K10853" s="132" t="str">
        <f>IFERROR(IFERROR(INDEX(Кат!$O:$O,MATCH($C10853,Кат!$I:$I,0)),INDEX(Торг!$L:$L,MATCH($C10853,Торг!$I:$I,0))),"")</f>
        <v/>
      </c>
      <c r="L10853" s="132" t="str">
        <f>IFERROR(IFERROR(INDEX(Кат!$A:$A,MATCH($C10853,Кат!$I:$I,0)),INDEX(Торг!$A:$A,MATCH($C10853,Торг!$I:$I,0))),"")</f>
        <v/>
      </c>
      <c r="M10853" s="132" t="str">
        <f>IFERROR(IFERROR(INDEX(Кат!$B:$B,MATCH($C10853,Кат!$I:$I,0)),INDEX(Торг!$B:$B,MATCH($C10853,Торг!$I:$I,0))),"")</f>
        <v/>
      </c>
      <c r="N10853" s="132" t="str">
        <f t="shared" si="176"/>
        <v>ТЕХНОРЕССОР 10010-30</v>
      </c>
      <c r="O10853" s="132" t="str">
        <f>IFERROR(IFERROR(INDEX(Кат!$B:$B,MATCH($N10853,Кат!$I:$I,0)),INDEX(Торг!$B:$B,MATCH($N10853,Торг!$I:$I,0))),"")</f>
        <v/>
      </c>
    </row>
    <row r="10854" spans="1:15">
      <c r="A10854" t="s">
        <v>28655</v>
      </c>
      <c r="C10854" s="191" t="s">
        <v>28656</v>
      </c>
      <c r="E10854" t="s">
        <v>28657</v>
      </c>
      <c r="F10854" t="s">
        <v>4220</v>
      </c>
      <c r="G10854" t="s">
        <v>375</v>
      </c>
      <c r="H10854">
        <v>3800</v>
      </c>
      <c r="J10854" t="s">
        <v>22634</v>
      </c>
      <c r="K10854" s="132" t="str">
        <f>IFERROR(IFERROR(INDEX(Кат!$O:$O,MATCH($C10854,Кат!$I:$I,0)),INDEX(Торг!$L:$L,MATCH($C10854,Торг!$I:$I,0))),"")</f>
        <v/>
      </c>
      <c r="L10854" s="132" t="str">
        <f>IFERROR(IFERROR(INDEX(Кат!$A:$A,MATCH($C10854,Кат!$I:$I,0)),INDEX(Торг!$A:$A,MATCH($C10854,Торг!$I:$I,0))),"")</f>
        <v/>
      </c>
      <c r="M10854" s="132" t="str">
        <f>IFERROR(IFERROR(INDEX(Кат!$B:$B,MATCH($C10854,Кат!$I:$I,0)),INDEX(Торг!$B:$B,MATCH($C10854,Торг!$I:$I,0))),"")</f>
        <v/>
      </c>
      <c r="N10854" s="132" t="str">
        <f t="shared" si="176"/>
        <v>ТЕХНОРЕССОР 10000-50dr51</v>
      </c>
      <c r="O10854" s="132" t="str">
        <f>IFERROR(IFERROR(INDEX(Кат!$B:$B,MATCH($N10854,Кат!$I:$I,0)),INDEX(Торг!$B:$B,MATCH($N10854,Торг!$I:$I,0))),"")</f>
        <v/>
      </c>
    </row>
    <row r="10855" spans="1:15">
      <c r="A10855" t="s">
        <v>26640</v>
      </c>
      <c r="C10855" s="191" t="s">
        <v>33811</v>
      </c>
      <c r="E10855" t="s">
        <v>26641</v>
      </c>
      <c r="F10855" t="s">
        <v>4220</v>
      </c>
      <c r="G10855" t="s">
        <v>375</v>
      </c>
      <c r="H10855">
        <v>3100</v>
      </c>
      <c r="J10855" t="s">
        <v>22634</v>
      </c>
      <c r="K10855" s="132" t="str">
        <f>IFERROR(IFERROR(INDEX(Кат!$O:$O,MATCH($C10855,Кат!$I:$I,0)),INDEX(Торг!$L:$L,MATCH($C10855,Торг!$I:$I,0))),"")</f>
        <v/>
      </c>
      <c r="L10855" s="132" t="str">
        <f>IFERROR(IFERROR(INDEX(Кат!$A:$A,MATCH($C10855,Кат!$I:$I,0)),INDEX(Торг!$A:$A,MATCH($C10855,Торг!$I:$I,0))),"")</f>
        <v/>
      </c>
      <c r="M10855" s="132" t="str">
        <f>IFERROR(IFERROR(INDEX(Кат!$B:$B,MATCH($C10855,Кат!$I:$I,0)),INDEX(Торг!$B:$B,MATCH($C10855,Торг!$I:$I,0))),"")</f>
        <v/>
      </c>
      <c r="N10855" s="132" t="str">
        <f t="shared" si="176"/>
        <v>ТЕХНОРЕССОР 10004-50c</v>
      </c>
      <c r="O10855" s="132" t="str">
        <f>IFERROR(IFERROR(INDEX(Кат!$B:$B,MATCH($N10855,Кат!$I:$I,0)),INDEX(Торг!$B:$B,MATCH($N10855,Торг!$I:$I,0))),"")</f>
        <v/>
      </c>
    </row>
    <row r="10856" spans="1:15">
      <c r="A10856" t="s">
        <v>22299</v>
      </c>
      <c r="C10856" s="191" t="s">
        <v>33812</v>
      </c>
      <c r="E10856" t="s">
        <v>4264</v>
      </c>
      <c r="F10856" t="s">
        <v>4220</v>
      </c>
      <c r="G10856" t="s">
        <v>375</v>
      </c>
      <c r="H10856">
        <v>2950</v>
      </c>
      <c r="J10856" t="s">
        <v>22634</v>
      </c>
      <c r="K10856" s="132" t="str">
        <f>IFERROR(IFERROR(INDEX(Кат!$O:$O,MATCH($C10856,Кат!$I:$I,0)),INDEX(Торг!$L:$L,MATCH($C10856,Торг!$I:$I,0))),"")</f>
        <v/>
      </c>
      <c r="L10856" s="132" t="str">
        <f>IFERROR(IFERROR(INDEX(Кат!$A:$A,MATCH($C10856,Кат!$I:$I,0)),INDEX(Торг!$A:$A,MATCH($C10856,Торг!$I:$I,0))),"")</f>
        <v/>
      </c>
      <c r="M10856" s="132" t="str">
        <f>IFERROR(IFERROR(INDEX(Кат!$B:$B,MATCH($C10856,Кат!$I:$I,0)),INDEX(Торг!$B:$B,MATCH($C10856,Торг!$I:$I,0))),"")</f>
        <v/>
      </c>
      <c r="N10856" s="132" t="str">
        <f t="shared" si="176"/>
        <v>ТЕХНОРЕССОР 10004-50</v>
      </c>
      <c r="O10856" s="132" t="str">
        <f>IFERROR(IFERROR(INDEX(Кат!$B:$B,MATCH($N10856,Кат!$I:$I,0)),INDEX(Торг!$B:$B,MATCH($N10856,Торг!$I:$I,0))),"")</f>
        <v/>
      </c>
    </row>
    <row r="10857" spans="1:15">
      <c r="A10857" t="s">
        <v>22300</v>
      </c>
      <c r="C10857" s="191" t="s">
        <v>33813</v>
      </c>
      <c r="E10857" t="s">
        <v>4265</v>
      </c>
      <c r="F10857" t="s">
        <v>4220</v>
      </c>
      <c r="G10857" t="s">
        <v>375</v>
      </c>
      <c r="H10857">
        <v>2600</v>
      </c>
      <c r="J10857" t="s">
        <v>22634</v>
      </c>
      <c r="K10857" s="132" t="str">
        <f>IFERROR(IFERROR(INDEX(Кат!$O:$O,MATCH($C10857,Кат!$I:$I,0)),INDEX(Торг!$L:$L,MATCH($C10857,Торг!$I:$I,0))),"")</f>
        <v/>
      </c>
      <c r="L10857" s="132" t="str">
        <f>IFERROR(IFERROR(INDEX(Кат!$A:$A,MATCH($C10857,Кат!$I:$I,0)),INDEX(Торг!$A:$A,MATCH($C10857,Торг!$I:$I,0))),"")</f>
        <v/>
      </c>
      <c r="M10857" s="132" t="str">
        <f>IFERROR(IFERROR(INDEX(Кат!$B:$B,MATCH($C10857,Кат!$I:$I,0)),INDEX(Торг!$B:$B,MATCH($C10857,Торг!$I:$I,0))),"")</f>
        <v/>
      </c>
      <c r="N10857" s="132" t="str">
        <f t="shared" si="176"/>
        <v>ТЕХНОРЕССОР 10000-50</v>
      </c>
      <c r="O10857" s="132" t="str">
        <f>IFERROR(IFERROR(INDEX(Кат!$B:$B,MATCH($N10857,Кат!$I:$I,0)),INDEX(Торг!$B:$B,MATCH($N10857,Торг!$I:$I,0))),"")</f>
        <v/>
      </c>
    </row>
    <row r="10858" spans="1:15">
      <c r="A10858" t="s">
        <v>28808</v>
      </c>
      <c r="C10858" s="191" t="s">
        <v>33814</v>
      </c>
      <c r="E10858" t="s">
        <v>28809</v>
      </c>
      <c r="F10858" t="s">
        <v>4220</v>
      </c>
      <c r="G10858" t="s">
        <v>375</v>
      </c>
      <c r="H10858">
        <v>2650</v>
      </c>
      <c r="J10858" t="s">
        <v>22634</v>
      </c>
      <c r="K10858" s="132" t="str">
        <f>IFERROR(IFERROR(INDEX(Кат!$O:$O,MATCH($C10858,Кат!$I:$I,0)),INDEX(Торг!$L:$L,MATCH($C10858,Торг!$I:$I,0))),"")</f>
        <v/>
      </c>
      <c r="L10858" s="132" t="str">
        <f>IFERROR(IFERROR(INDEX(Кат!$A:$A,MATCH($C10858,Кат!$I:$I,0)),INDEX(Торг!$A:$A,MATCH($C10858,Торг!$I:$I,0))),"")</f>
        <v/>
      </c>
      <c r="M10858" s="132" t="str">
        <f>IFERROR(IFERROR(INDEX(Кат!$B:$B,MATCH($C10858,Кат!$I:$I,0)),INDEX(Торг!$B:$B,MATCH($C10858,Торг!$I:$I,0))),"")</f>
        <v/>
      </c>
      <c r="N10858" s="132" t="str">
        <f t="shared" si="176"/>
        <v>ТЕХНОРЕССОР 10002-50с</v>
      </c>
      <c r="O10858" s="132" t="str">
        <f>IFERROR(IFERROR(INDEX(Кат!$B:$B,MATCH($N10858,Кат!$I:$I,0)),INDEX(Торг!$B:$B,MATCH($N10858,Торг!$I:$I,0))),"")</f>
        <v/>
      </c>
    </row>
    <row r="10859" spans="1:15">
      <c r="A10859" t="s">
        <v>22301</v>
      </c>
      <c r="C10859" s="191" t="s">
        <v>33815</v>
      </c>
      <c r="E10859" t="s">
        <v>4266</v>
      </c>
      <c r="F10859" t="s">
        <v>4220</v>
      </c>
      <c r="G10859" t="s">
        <v>375</v>
      </c>
      <c r="H10859">
        <v>2500</v>
      </c>
      <c r="J10859" t="s">
        <v>22634</v>
      </c>
      <c r="K10859" s="132" t="str">
        <f>IFERROR(IFERROR(INDEX(Кат!$O:$O,MATCH($C10859,Кат!$I:$I,0)),INDEX(Торг!$L:$L,MATCH($C10859,Торг!$I:$I,0))),"")</f>
        <v/>
      </c>
      <c r="L10859" s="132" t="str">
        <f>IFERROR(IFERROR(INDEX(Кат!$A:$A,MATCH($C10859,Кат!$I:$I,0)),INDEX(Торг!$A:$A,MATCH($C10859,Торг!$I:$I,0))),"")</f>
        <v/>
      </c>
      <c r="M10859" s="132" t="str">
        <f>IFERROR(IFERROR(INDEX(Кат!$B:$B,MATCH($C10859,Кат!$I:$I,0)),INDEX(Торг!$B:$B,MATCH($C10859,Торг!$I:$I,0))),"")</f>
        <v/>
      </c>
      <c r="N10859" s="132" t="str">
        <f t="shared" si="176"/>
        <v>ТЕХНОРЕССОР 10002-50</v>
      </c>
      <c r="O10859" s="132" t="str">
        <f>IFERROR(IFERROR(INDEX(Кат!$B:$B,MATCH($N10859,Кат!$I:$I,0)),INDEX(Торг!$B:$B,MATCH($N10859,Торг!$I:$I,0))),"")</f>
        <v/>
      </c>
    </row>
    <row r="10860" spans="1:15">
      <c r="A10860" t="s">
        <v>22302</v>
      </c>
      <c r="C10860" s="191" t="s">
        <v>33816</v>
      </c>
      <c r="E10860" t="s">
        <v>4267</v>
      </c>
      <c r="F10860" t="s">
        <v>4220</v>
      </c>
      <c r="G10860" t="s">
        <v>375</v>
      </c>
      <c r="H10860">
        <v>3800</v>
      </c>
      <c r="J10860" t="s">
        <v>22634</v>
      </c>
      <c r="K10860" s="132" t="str">
        <f>IFERROR(IFERROR(INDEX(Кат!$O:$O,MATCH($C10860,Кат!$I:$I,0)),INDEX(Торг!$L:$L,MATCH($C10860,Торг!$I:$I,0))),"")</f>
        <v/>
      </c>
      <c r="L10860" s="132" t="str">
        <f>IFERROR(IFERROR(INDEX(Кат!$A:$A,MATCH($C10860,Кат!$I:$I,0)),INDEX(Торг!$A:$A,MATCH($C10860,Торг!$I:$I,0))),"")</f>
        <v/>
      </c>
      <c r="M10860" s="132" t="str">
        <f>IFERROR(IFERROR(INDEX(Кат!$B:$B,MATCH($C10860,Кат!$I:$I,0)),INDEX(Торг!$B:$B,MATCH($C10860,Торг!$I:$I,0))),"")</f>
        <v/>
      </c>
      <c r="N10860" s="132" t="str">
        <f t="shared" si="176"/>
        <v>ТЕХНОРЕССОР 10006-50</v>
      </c>
      <c r="O10860" s="132" t="str">
        <f>IFERROR(IFERROR(INDEX(Кат!$B:$B,MATCH($N10860,Кат!$I:$I,0)),INDEX(Торг!$B:$B,MATCH($N10860,Торг!$I:$I,0))),"")</f>
        <v/>
      </c>
    </row>
    <row r="10861" spans="1:15">
      <c r="A10861" t="s">
        <v>22303</v>
      </c>
      <c r="C10861" s="191" t="s">
        <v>33817</v>
      </c>
      <c r="E10861" t="s">
        <v>4268</v>
      </c>
      <c r="F10861" t="s">
        <v>4220</v>
      </c>
      <c r="G10861" t="s">
        <v>375</v>
      </c>
      <c r="H10861">
        <v>3600</v>
      </c>
      <c r="J10861" t="s">
        <v>22634</v>
      </c>
      <c r="K10861" s="132" t="str">
        <f>IFERROR(IFERROR(INDEX(Кат!$O:$O,MATCH($C10861,Кат!$I:$I,0)),INDEX(Торг!$L:$L,MATCH($C10861,Торг!$I:$I,0))),"")</f>
        <v/>
      </c>
      <c r="L10861" s="132" t="str">
        <f>IFERROR(IFERROR(INDEX(Кат!$A:$A,MATCH($C10861,Кат!$I:$I,0)),INDEX(Торг!$A:$A,MATCH($C10861,Торг!$I:$I,0))),"")</f>
        <v/>
      </c>
      <c r="M10861" s="132" t="str">
        <f>IFERROR(IFERROR(INDEX(Кат!$B:$B,MATCH($C10861,Кат!$I:$I,0)),INDEX(Торг!$B:$B,MATCH($C10861,Торг!$I:$I,0))),"")</f>
        <v/>
      </c>
      <c r="N10861" s="132" t="str">
        <f t="shared" si="176"/>
        <v>ТЕХНОРЕССОР 10008-50</v>
      </c>
      <c r="O10861" s="132" t="str">
        <f>IFERROR(IFERROR(INDEX(Кат!$B:$B,MATCH($N10861,Кат!$I:$I,0)),INDEX(Торг!$B:$B,MATCH($N10861,Торг!$I:$I,0))),"")</f>
        <v/>
      </c>
    </row>
    <row r="10862" spans="1:15">
      <c r="A10862" t="s">
        <v>22304</v>
      </c>
      <c r="C10862" s="191" t="s">
        <v>14731</v>
      </c>
      <c r="E10862" t="s">
        <v>14732</v>
      </c>
      <c r="F10862" t="s">
        <v>4220</v>
      </c>
      <c r="G10862" t="s">
        <v>375</v>
      </c>
      <c r="H10862">
        <v>4000</v>
      </c>
      <c r="J10862" t="s">
        <v>22634</v>
      </c>
      <c r="K10862" s="132" t="str">
        <f>IFERROR(IFERROR(INDEX(Кат!$O:$O,MATCH($C10862,Кат!$I:$I,0)),INDEX(Торг!$L:$L,MATCH($C10862,Торг!$I:$I,0))),"")</f>
        <v/>
      </c>
      <c r="L10862" s="132" t="str">
        <f>IFERROR(IFERROR(INDEX(Кат!$A:$A,MATCH($C10862,Кат!$I:$I,0)),INDEX(Торг!$A:$A,MATCH($C10862,Торг!$I:$I,0))),"")</f>
        <v/>
      </c>
      <c r="M10862" s="132" t="str">
        <f>IFERROR(IFERROR(INDEX(Кат!$B:$B,MATCH($C10862,Кат!$I:$I,0)),INDEX(Торг!$B:$B,MATCH($C10862,Торг!$I:$I,0))),"")</f>
        <v/>
      </c>
      <c r="N10862" s="132" t="str">
        <f t="shared" si="176"/>
        <v>ТЕХНОРЕССОР 11606-50</v>
      </c>
      <c r="O10862" s="132" t="str">
        <f>IFERROR(IFERROR(INDEX(Кат!$B:$B,MATCH($N10862,Кат!$I:$I,0)),INDEX(Торг!$B:$B,MATCH($N10862,Торг!$I:$I,0))),"")</f>
        <v/>
      </c>
    </row>
    <row r="10863" spans="1:15">
      <c r="A10863" t="s">
        <v>22298</v>
      </c>
      <c r="C10863" s="191" t="s">
        <v>33818</v>
      </c>
      <c r="E10863" t="s">
        <v>25274</v>
      </c>
      <c r="F10863" t="s">
        <v>4220</v>
      </c>
      <c r="G10863" t="s">
        <v>375</v>
      </c>
      <c r="H10863">
        <v>4000</v>
      </c>
      <c r="J10863" t="s">
        <v>22634</v>
      </c>
      <c r="K10863" s="132" t="str">
        <f>IFERROR(IFERROR(INDEX(Кат!$O:$O,MATCH($C10863,Кат!$I:$I,0)),INDEX(Торг!$L:$L,MATCH($C10863,Торг!$I:$I,0))),"")</f>
        <v/>
      </c>
      <c r="L10863" s="132" t="str">
        <f>IFERROR(IFERROR(INDEX(Кат!$A:$A,MATCH($C10863,Кат!$I:$I,0)),INDEX(Торг!$A:$A,MATCH($C10863,Торг!$I:$I,0))),"")</f>
        <v/>
      </c>
      <c r="M10863" s="132" t="str">
        <f>IFERROR(IFERROR(INDEX(Кат!$B:$B,MATCH($C10863,Кат!$I:$I,0)),INDEX(Торг!$B:$B,MATCH($C10863,Торг!$I:$I,0))),"")</f>
        <v/>
      </c>
      <c r="N10863" s="132" t="str">
        <f t="shared" si="176"/>
        <v>ТЕХНОРЕССОР 10010-50</v>
      </c>
      <c r="O10863" s="132" t="str">
        <f>IFERROR(IFERROR(INDEX(Кат!$B:$B,MATCH($N10863,Кат!$I:$I,0)),INDEX(Торг!$B:$B,MATCH($N10863,Торг!$I:$I,0))),"")</f>
        <v/>
      </c>
    </row>
    <row r="10864" spans="1:15">
      <c r="A10864" t="s">
        <v>30250</v>
      </c>
      <c r="C10864" s="191" t="s">
        <v>33819</v>
      </c>
      <c r="E10864" t="s">
        <v>30251</v>
      </c>
      <c r="F10864" t="s">
        <v>4220</v>
      </c>
      <c r="G10864" t="s">
        <v>375</v>
      </c>
      <c r="H10864">
        <v>3600</v>
      </c>
      <c r="J10864" t="s">
        <v>22634</v>
      </c>
      <c r="K10864" s="132" t="str">
        <f>IFERROR(IFERROR(INDEX(Кат!$O:$O,MATCH($C10864,Кат!$I:$I,0)),INDEX(Торг!$L:$L,MATCH($C10864,Торг!$I:$I,0))),"")</f>
        <v/>
      </c>
      <c r="L10864" s="132" t="str">
        <f>IFERROR(IFERROR(INDEX(Кат!$A:$A,MATCH($C10864,Кат!$I:$I,0)),INDEX(Торг!$A:$A,MATCH($C10864,Торг!$I:$I,0))),"")</f>
        <v/>
      </c>
      <c r="M10864" s="132" t="str">
        <f>IFERROR(IFERROR(INDEX(Кат!$B:$B,MATCH($C10864,Кат!$I:$I,0)),INDEX(Торг!$B:$B,MATCH($C10864,Торг!$I:$I,0))),"")</f>
        <v/>
      </c>
      <c r="N10864" s="132" t="str">
        <f t="shared" si="176"/>
        <v>ТЕХНОРЕССОР 10004-70c</v>
      </c>
      <c r="O10864" s="132" t="str">
        <f>IFERROR(IFERROR(INDEX(Кат!$B:$B,MATCH($N10864,Кат!$I:$I,0)),INDEX(Торг!$B:$B,MATCH($N10864,Торг!$I:$I,0))),"")</f>
        <v/>
      </c>
    </row>
    <row r="10865" spans="1:15">
      <c r="A10865" t="s">
        <v>22305</v>
      </c>
      <c r="C10865" s="191" t="s">
        <v>33820</v>
      </c>
      <c r="E10865" t="s">
        <v>4269</v>
      </c>
      <c r="F10865" t="s">
        <v>4220</v>
      </c>
      <c r="G10865" t="s">
        <v>375</v>
      </c>
      <c r="H10865">
        <v>2950</v>
      </c>
      <c r="J10865" t="s">
        <v>22634</v>
      </c>
      <c r="K10865" s="132" t="str">
        <f>IFERROR(IFERROR(INDEX(Кат!$O:$O,MATCH($C10865,Кат!$I:$I,0)),INDEX(Торг!$L:$L,MATCH($C10865,Торг!$I:$I,0))),"")</f>
        <v/>
      </c>
      <c r="L10865" s="132" t="str">
        <f>IFERROR(IFERROR(INDEX(Кат!$A:$A,MATCH($C10865,Кат!$I:$I,0)),INDEX(Торг!$A:$A,MATCH($C10865,Торг!$I:$I,0))),"")</f>
        <v/>
      </c>
      <c r="M10865" s="132" t="str">
        <f>IFERROR(IFERROR(INDEX(Кат!$B:$B,MATCH($C10865,Кат!$I:$I,0)),INDEX(Торг!$B:$B,MATCH($C10865,Торг!$I:$I,0))),"")</f>
        <v/>
      </c>
      <c r="N10865" s="132" t="str">
        <f t="shared" si="176"/>
        <v>ТЕХНОРЕССОР 10004-70</v>
      </c>
      <c r="O10865" s="132" t="str">
        <f>IFERROR(IFERROR(INDEX(Кат!$B:$B,MATCH($N10865,Кат!$I:$I,0)),INDEX(Торг!$B:$B,MATCH($N10865,Торг!$I:$I,0))),"")</f>
        <v/>
      </c>
    </row>
    <row r="10866" spans="1:15">
      <c r="A10866" t="s">
        <v>22306</v>
      </c>
      <c r="C10866" s="191" t="s">
        <v>33821</v>
      </c>
      <c r="E10866" t="s">
        <v>4270</v>
      </c>
      <c r="F10866" t="s">
        <v>4220</v>
      </c>
      <c r="G10866" t="s">
        <v>375</v>
      </c>
      <c r="H10866">
        <v>2600</v>
      </c>
      <c r="J10866" t="s">
        <v>22634</v>
      </c>
      <c r="K10866" s="132" t="str">
        <f>IFERROR(IFERROR(INDEX(Кат!$O:$O,MATCH($C10866,Кат!$I:$I,0)),INDEX(Торг!$L:$L,MATCH($C10866,Торг!$I:$I,0))),"")</f>
        <v/>
      </c>
      <c r="L10866" s="132" t="str">
        <f>IFERROR(IFERROR(INDEX(Кат!$A:$A,MATCH($C10866,Кат!$I:$I,0)),INDEX(Торг!$A:$A,MATCH($C10866,Торг!$I:$I,0))),"")</f>
        <v/>
      </c>
      <c r="M10866" s="132" t="str">
        <f>IFERROR(IFERROR(INDEX(Кат!$B:$B,MATCH($C10866,Кат!$I:$I,0)),INDEX(Торг!$B:$B,MATCH($C10866,Торг!$I:$I,0))),"")</f>
        <v/>
      </c>
      <c r="N10866" s="132" t="str">
        <f t="shared" si="176"/>
        <v>ТЕХНОРЕССОР 10000-70</v>
      </c>
      <c r="O10866" s="132" t="str">
        <f>IFERROR(IFERROR(INDEX(Кат!$B:$B,MATCH($N10866,Кат!$I:$I,0)),INDEX(Торг!$B:$B,MATCH($N10866,Торг!$I:$I,0))),"")</f>
        <v/>
      </c>
    </row>
    <row r="10867" spans="1:15">
      <c r="A10867" t="s">
        <v>22307</v>
      </c>
      <c r="C10867" s="191" t="s">
        <v>33822</v>
      </c>
      <c r="E10867" t="s">
        <v>4271</v>
      </c>
      <c r="F10867" t="s">
        <v>4220</v>
      </c>
      <c r="G10867" t="s">
        <v>375</v>
      </c>
      <c r="H10867">
        <v>2500</v>
      </c>
      <c r="J10867" t="s">
        <v>22634</v>
      </c>
      <c r="K10867" s="132" t="str">
        <f>IFERROR(IFERROR(INDEX(Кат!$O:$O,MATCH($C10867,Кат!$I:$I,0)),INDEX(Торг!$L:$L,MATCH($C10867,Торг!$I:$I,0))),"")</f>
        <v/>
      </c>
      <c r="L10867" s="132" t="str">
        <f>IFERROR(IFERROR(INDEX(Кат!$A:$A,MATCH($C10867,Кат!$I:$I,0)),INDEX(Торг!$A:$A,MATCH($C10867,Торг!$I:$I,0))),"")</f>
        <v/>
      </c>
      <c r="M10867" s="132" t="str">
        <f>IFERROR(IFERROR(INDEX(Кат!$B:$B,MATCH($C10867,Кат!$I:$I,0)),INDEX(Торг!$B:$B,MATCH($C10867,Торг!$I:$I,0))),"")</f>
        <v/>
      </c>
      <c r="N10867" s="132" t="str">
        <f t="shared" si="176"/>
        <v>ТЕХНОРЕССОР 10002-70</v>
      </c>
      <c r="O10867" s="132" t="str">
        <f>IFERROR(IFERROR(INDEX(Кат!$B:$B,MATCH($N10867,Кат!$I:$I,0)),INDEX(Торг!$B:$B,MATCH($N10867,Торг!$I:$I,0))),"")</f>
        <v/>
      </c>
    </row>
    <row r="10868" spans="1:15">
      <c r="A10868" t="s">
        <v>22308</v>
      </c>
      <c r="C10868" s="191" t="s">
        <v>33823</v>
      </c>
      <c r="E10868" t="s">
        <v>4272</v>
      </c>
      <c r="F10868" t="s">
        <v>4220</v>
      </c>
      <c r="G10868" t="s">
        <v>375</v>
      </c>
      <c r="H10868">
        <v>4100</v>
      </c>
      <c r="J10868" t="s">
        <v>22634</v>
      </c>
      <c r="K10868" s="132" t="str">
        <f>IFERROR(IFERROR(INDEX(Кат!$O:$O,MATCH($C10868,Кат!$I:$I,0)),INDEX(Торг!$L:$L,MATCH($C10868,Торг!$I:$I,0))),"")</f>
        <v/>
      </c>
      <c r="L10868" s="132" t="str">
        <f>IFERROR(IFERROR(INDEX(Кат!$A:$A,MATCH($C10868,Кат!$I:$I,0)),INDEX(Торг!$A:$A,MATCH($C10868,Торг!$I:$I,0))),"")</f>
        <v/>
      </c>
      <c r="M10868" s="132" t="str">
        <f>IFERROR(IFERROR(INDEX(Кат!$B:$B,MATCH($C10868,Кат!$I:$I,0)),INDEX(Торг!$B:$B,MATCH($C10868,Торг!$I:$I,0))),"")</f>
        <v/>
      </c>
      <c r="N10868" s="132" t="str">
        <f t="shared" si="176"/>
        <v>ТЕХНОРЕССОР 10006-70</v>
      </c>
      <c r="O10868" s="132" t="str">
        <f>IFERROR(IFERROR(INDEX(Кат!$B:$B,MATCH($N10868,Кат!$I:$I,0)),INDEX(Торг!$B:$B,MATCH($N10868,Торг!$I:$I,0))),"")</f>
        <v/>
      </c>
    </row>
    <row r="10869" spans="1:15">
      <c r="A10869" t="s">
        <v>22309</v>
      </c>
      <c r="C10869" s="191" t="s">
        <v>33824</v>
      </c>
      <c r="E10869" t="s">
        <v>4273</v>
      </c>
      <c r="F10869" t="s">
        <v>4220</v>
      </c>
      <c r="G10869" t="s">
        <v>375</v>
      </c>
      <c r="H10869">
        <v>3600</v>
      </c>
      <c r="J10869" t="s">
        <v>22634</v>
      </c>
      <c r="K10869" s="132" t="str">
        <f>IFERROR(IFERROR(INDEX(Кат!$O:$O,MATCH($C10869,Кат!$I:$I,0)),INDEX(Торг!$L:$L,MATCH($C10869,Торг!$I:$I,0))),"")</f>
        <v/>
      </c>
      <c r="L10869" s="132" t="str">
        <f>IFERROR(IFERROR(INDEX(Кат!$A:$A,MATCH($C10869,Кат!$I:$I,0)),INDEX(Торг!$A:$A,MATCH($C10869,Торг!$I:$I,0))),"")</f>
        <v/>
      </c>
      <c r="M10869" s="132" t="str">
        <f>IFERROR(IFERROR(INDEX(Кат!$B:$B,MATCH($C10869,Кат!$I:$I,0)),INDEX(Торг!$B:$B,MATCH($C10869,Торг!$I:$I,0))),"")</f>
        <v/>
      </c>
      <c r="N10869" s="132" t="str">
        <f t="shared" si="176"/>
        <v>ТЕХНОРЕССОР 10008-70</v>
      </c>
      <c r="O10869" s="132" t="str">
        <f>IFERROR(IFERROR(INDEX(Кат!$B:$B,MATCH($N10869,Кат!$I:$I,0)),INDEX(Торг!$B:$B,MATCH($N10869,Торг!$I:$I,0))),"")</f>
        <v/>
      </c>
    </row>
    <row r="10870" spans="1:15">
      <c r="A10870" t="s">
        <v>22310</v>
      </c>
      <c r="C10870" s="191" t="s">
        <v>33825</v>
      </c>
      <c r="E10870" t="s">
        <v>4274</v>
      </c>
      <c r="F10870" t="s">
        <v>4220</v>
      </c>
      <c r="G10870" t="s">
        <v>375</v>
      </c>
      <c r="H10870">
        <v>2950</v>
      </c>
      <c r="J10870" t="s">
        <v>22634</v>
      </c>
      <c r="K10870" s="132" t="str">
        <f>IFERROR(IFERROR(INDEX(Кат!$O:$O,MATCH($C10870,Кат!$I:$I,0)),INDEX(Торг!$L:$L,MATCH($C10870,Торг!$I:$I,0))),"")</f>
        <v/>
      </c>
      <c r="L10870" s="132" t="str">
        <f>IFERROR(IFERROR(INDEX(Кат!$A:$A,MATCH($C10870,Кат!$I:$I,0)),INDEX(Торг!$A:$A,MATCH($C10870,Торг!$I:$I,0))),"")</f>
        <v/>
      </c>
      <c r="M10870" s="132" t="str">
        <f>IFERROR(IFERROR(INDEX(Кат!$B:$B,MATCH($C10870,Кат!$I:$I,0)),INDEX(Торг!$B:$B,MATCH($C10870,Торг!$I:$I,0))),"")</f>
        <v/>
      </c>
      <c r="N10870" s="132" t="str">
        <f t="shared" ref="N10870:N10894" si="177">_xlfn.CONCAT(F10870," ",C10870)</f>
        <v>ТЕХНОРЕССОР 10004-90</v>
      </c>
      <c r="O10870" s="132" t="str">
        <f>IFERROR(IFERROR(INDEX(Кат!$B:$B,MATCH($N10870,Кат!$I:$I,0)),INDEX(Торг!$B:$B,MATCH($N10870,Торг!$I:$I,0))),"")</f>
        <v/>
      </c>
    </row>
    <row r="10871" spans="1:15">
      <c r="A10871" t="s">
        <v>22311</v>
      </c>
      <c r="C10871" s="191" t="s">
        <v>33826</v>
      </c>
      <c r="E10871" t="s">
        <v>4275</v>
      </c>
      <c r="F10871" t="s">
        <v>4220</v>
      </c>
      <c r="G10871" t="s">
        <v>375</v>
      </c>
      <c r="H10871">
        <v>2600</v>
      </c>
      <c r="J10871" t="s">
        <v>22634</v>
      </c>
      <c r="K10871" s="132" t="str">
        <f>IFERROR(IFERROR(INDEX(Кат!$O:$O,MATCH($C10871,Кат!$I:$I,0)),INDEX(Торг!$L:$L,MATCH($C10871,Торг!$I:$I,0))),"")</f>
        <v/>
      </c>
      <c r="L10871" s="132" t="str">
        <f>IFERROR(IFERROR(INDEX(Кат!$A:$A,MATCH($C10871,Кат!$I:$I,0)),INDEX(Торг!$A:$A,MATCH($C10871,Торг!$I:$I,0))),"")</f>
        <v/>
      </c>
      <c r="M10871" s="132" t="str">
        <f>IFERROR(IFERROR(INDEX(Кат!$B:$B,MATCH($C10871,Кат!$I:$I,0)),INDEX(Торг!$B:$B,MATCH($C10871,Торг!$I:$I,0))),"")</f>
        <v/>
      </c>
      <c r="N10871" s="132" t="str">
        <f t="shared" si="177"/>
        <v>ТЕХНОРЕССОР 10000-90</v>
      </c>
      <c r="O10871" s="132" t="str">
        <f>IFERROR(IFERROR(INDEX(Кат!$B:$B,MATCH($N10871,Кат!$I:$I,0)),INDEX(Торг!$B:$B,MATCH($N10871,Торг!$I:$I,0))),"")</f>
        <v/>
      </c>
    </row>
    <row r="10872" spans="1:15">
      <c r="A10872" t="s">
        <v>22312</v>
      </c>
      <c r="C10872" s="191" t="s">
        <v>33827</v>
      </c>
      <c r="E10872" t="s">
        <v>4276</v>
      </c>
      <c r="F10872" t="s">
        <v>4220</v>
      </c>
      <c r="G10872" t="s">
        <v>375</v>
      </c>
      <c r="H10872">
        <v>2500</v>
      </c>
      <c r="J10872" t="s">
        <v>22634</v>
      </c>
      <c r="K10872" s="132" t="str">
        <f>IFERROR(IFERROR(INDEX(Кат!$O:$O,MATCH($C10872,Кат!$I:$I,0)),INDEX(Торг!$L:$L,MATCH($C10872,Торг!$I:$I,0))),"")</f>
        <v/>
      </c>
      <c r="L10872" s="132" t="str">
        <f>IFERROR(IFERROR(INDEX(Кат!$A:$A,MATCH($C10872,Кат!$I:$I,0)),INDEX(Торг!$A:$A,MATCH($C10872,Торг!$I:$I,0))),"")</f>
        <v/>
      </c>
      <c r="M10872" s="132" t="str">
        <f>IFERROR(IFERROR(INDEX(Кат!$B:$B,MATCH($C10872,Кат!$I:$I,0)),INDEX(Торг!$B:$B,MATCH($C10872,Торг!$I:$I,0))),"")</f>
        <v/>
      </c>
      <c r="N10872" s="132" t="str">
        <f t="shared" si="177"/>
        <v>ТЕХНОРЕССОР 10002-90</v>
      </c>
      <c r="O10872" s="132" t="str">
        <f>IFERROR(IFERROR(INDEX(Кат!$B:$B,MATCH($N10872,Кат!$I:$I,0)),INDEX(Торг!$B:$B,MATCH($N10872,Торг!$I:$I,0))),"")</f>
        <v/>
      </c>
    </row>
    <row r="10873" spans="1:15">
      <c r="A10873" t="s">
        <v>22313</v>
      </c>
      <c r="C10873" s="191" t="s">
        <v>33828</v>
      </c>
      <c r="E10873" t="s">
        <v>4277</v>
      </c>
      <c r="F10873" t="s">
        <v>4220</v>
      </c>
      <c r="G10873" t="s">
        <v>375</v>
      </c>
      <c r="H10873">
        <v>3100</v>
      </c>
      <c r="J10873" t="s">
        <v>22634</v>
      </c>
      <c r="K10873" s="132" t="str">
        <f>IFERROR(IFERROR(INDEX(Кат!$O:$O,MATCH($C10873,Кат!$I:$I,0)),INDEX(Торг!$L:$L,MATCH($C10873,Торг!$I:$I,0))),"")</f>
        <v/>
      </c>
      <c r="L10873" s="132" t="str">
        <f>IFERROR(IFERROR(INDEX(Кат!$A:$A,MATCH($C10873,Кат!$I:$I,0)),INDEX(Торг!$A:$A,MATCH($C10873,Торг!$I:$I,0))),"")</f>
        <v/>
      </c>
      <c r="M10873" s="132" t="str">
        <f>IFERROR(IFERROR(INDEX(Кат!$B:$B,MATCH($C10873,Кат!$I:$I,0)),INDEX(Торг!$B:$B,MATCH($C10873,Торг!$I:$I,0))),"")</f>
        <v/>
      </c>
      <c r="N10873" s="132" t="str">
        <f t="shared" si="177"/>
        <v>ТЕХНОРЕССОР 10004-s</v>
      </c>
      <c r="O10873" s="132" t="str">
        <f>IFERROR(IFERROR(INDEX(Кат!$B:$B,MATCH($N10873,Кат!$I:$I,0)),INDEX(Торг!$B:$B,MATCH($N10873,Торг!$I:$I,0))),"")</f>
        <v/>
      </c>
    </row>
    <row r="10874" spans="1:15">
      <c r="A10874" t="s">
        <v>22314</v>
      </c>
      <c r="C10874" s="191" t="s">
        <v>33829</v>
      </c>
      <c r="E10874" t="s">
        <v>4278</v>
      </c>
      <c r="F10874" t="s">
        <v>4220</v>
      </c>
      <c r="G10874" t="s">
        <v>375</v>
      </c>
      <c r="H10874">
        <v>2800</v>
      </c>
      <c r="J10874" t="s">
        <v>22634</v>
      </c>
      <c r="K10874" s="132" t="str">
        <f>IFERROR(IFERROR(INDEX(Кат!$O:$O,MATCH($C10874,Кат!$I:$I,0)),INDEX(Торг!$L:$L,MATCH($C10874,Торг!$I:$I,0))),"")</f>
        <v/>
      </c>
      <c r="L10874" s="132" t="str">
        <f>IFERROR(IFERROR(INDEX(Кат!$A:$A,MATCH($C10874,Кат!$I:$I,0)),INDEX(Торг!$A:$A,MATCH($C10874,Торг!$I:$I,0))),"")</f>
        <v/>
      </c>
      <c r="M10874" s="132" t="str">
        <f>IFERROR(IFERROR(INDEX(Кат!$B:$B,MATCH($C10874,Кат!$I:$I,0)),INDEX(Торг!$B:$B,MATCH($C10874,Торг!$I:$I,0))),"")</f>
        <v/>
      </c>
      <c r="N10874" s="132" t="str">
        <f t="shared" si="177"/>
        <v>ТЕХНОРЕССОР 10002-s</v>
      </c>
      <c r="O10874" s="132" t="str">
        <f>IFERROR(IFERROR(INDEX(Кат!$B:$B,MATCH($N10874,Кат!$I:$I,0)),INDEX(Торг!$B:$B,MATCH($N10874,Торг!$I:$I,0))),"")</f>
        <v/>
      </c>
    </row>
    <row r="10875" spans="1:15">
      <c r="A10875" t="s">
        <v>22315</v>
      </c>
      <c r="C10875" s="191">
        <v>10004</v>
      </c>
      <c r="E10875" t="s">
        <v>4279</v>
      </c>
      <c r="F10875" t="s">
        <v>4220</v>
      </c>
      <c r="G10875" t="s">
        <v>375</v>
      </c>
      <c r="H10875">
        <v>3100</v>
      </c>
      <c r="J10875" t="s">
        <v>22634</v>
      </c>
      <c r="K10875" s="132" t="str">
        <f>IFERROR(IFERROR(INDEX(Кат!$O:$O,MATCH($C10875,Кат!$I:$I,0)),INDEX(Торг!$L:$L,MATCH($C10875,Торг!$I:$I,0))),"")</f>
        <v/>
      </c>
      <c r="L10875" s="132" t="str">
        <f>IFERROR(IFERROR(INDEX(Кат!$A:$A,MATCH($C10875,Кат!$I:$I,0)),INDEX(Торг!$A:$A,MATCH($C10875,Торг!$I:$I,0))),"")</f>
        <v/>
      </c>
      <c r="M10875" s="132" t="str">
        <f>IFERROR(IFERROR(INDEX(Кат!$B:$B,MATCH($C10875,Кат!$I:$I,0)),INDEX(Торг!$B:$B,MATCH($C10875,Торг!$I:$I,0))),"")</f>
        <v/>
      </c>
      <c r="N10875" s="132" t="str">
        <f t="shared" si="177"/>
        <v>ТЕХНОРЕССОР 10004</v>
      </c>
      <c r="O10875" s="132" t="str">
        <f>IFERROR(IFERROR(INDEX(Кат!$B:$B,MATCH($N10875,Кат!$I:$I,0)),INDEX(Торг!$B:$B,MATCH($N10875,Торг!$I:$I,0))),"")</f>
        <v/>
      </c>
    </row>
    <row r="10876" spans="1:15">
      <c r="A10876" t="s">
        <v>22316</v>
      </c>
      <c r="C10876" s="191">
        <v>10000</v>
      </c>
      <c r="E10876" t="s">
        <v>4280</v>
      </c>
      <c r="F10876" t="s">
        <v>4220</v>
      </c>
      <c r="G10876" t="s">
        <v>375</v>
      </c>
      <c r="H10876">
        <v>2800</v>
      </c>
      <c r="J10876" t="s">
        <v>22634</v>
      </c>
      <c r="K10876" s="132" t="str">
        <f>IFERROR(IFERROR(INDEX(Кат!$O:$O,MATCH($C10876,Кат!$I:$I,0)),INDEX(Торг!$L:$L,MATCH($C10876,Торг!$I:$I,0))),"")</f>
        <v/>
      </c>
      <c r="L10876" s="132" t="str">
        <f>IFERROR(IFERROR(INDEX(Кат!$A:$A,MATCH($C10876,Кат!$I:$I,0)),INDEX(Торг!$A:$A,MATCH($C10876,Торг!$I:$I,0))),"")</f>
        <v/>
      </c>
      <c r="M10876" s="132" t="str">
        <f>IFERROR(IFERROR(INDEX(Кат!$B:$B,MATCH($C10876,Кат!$I:$I,0)),INDEX(Торг!$B:$B,MATCH($C10876,Торг!$I:$I,0))),"")</f>
        <v/>
      </c>
      <c r="N10876" s="132" t="str">
        <f t="shared" si="177"/>
        <v>ТЕХНОРЕССОР 10000</v>
      </c>
      <c r="O10876" s="132" t="str">
        <f>IFERROR(IFERROR(INDEX(Кат!$B:$B,MATCH($N10876,Кат!$I:$I,0)),INDEX(Торг!$B:$B,MATCH($N10876,Торг!$I:$I,0))),"")</f>
        <v/>
      </c>
    </row>
    <row r="10877" spans="1:15">
      <c r="A10877" t="s">
        <v>22317</v>
      </c>
      <c r="C10877" s="191">
        <v>10002</v>
      </c>
      <c r="E10877" t="s">
        <v>4281</v>
      </c>
      <c r="F10877" t="s">
        <v>4220</v>
      </c>
      <c r="G10877" t="s">
        <v>375</v>
      </c>
      <c r="H10877">
        <v>2800</v>
      </c>
      <c r="J10877" t="s">
        <v>22634</v>
      </c>
      <c r="K10877" s="132" t="str">
        <f>IFERROR(IFERROR(INDEX(Кат!$O:$O,MATCH($C10877,Кат!$I:$I,0)),INDEX(Торг!$L:$L,MATCH($C10877,Торг!$I:$I,0))),"")</f>
        <v/>
      </c>
      <c r="L10877" s="132" t="str">
        <f>IFERROR(IFERROR(INDEX(Кат!$A:$A,MATCH($C10877,Кат!$I:$I,0)),INDEX(Торг!$A:$A,MATCH($C10877,Торг!$I:$I,0))),"")</f>
        <v/>
      </c>
      <c r="M10877" s="132" t="str">
        <f>IFERROR(IFERROR(INDEX(Кат!$B:$B,MATCH($C10877,Кат!$I:$I,0)),INDEX(Торг!$B:$B,MATCH($C10877,Торг!$I:$I,0))),"")</f>
        <v/>
      </c>
      <c r="N10877" s="132" t="str">
        <f t="shared" si="177"/>
        <v>ТЕХНОРЕССОР 10002</v>
      </c>
      <c r="O10877" s="132" t="str">
        <f>IFERROR(IFERROR(INDEX(Кат!$B:$B,MATCH($N10877,Кат!$I:$I,0)),INDEX(Торг!$B:$B,MATCH($N10877,Торг!$I:$I,0))),"")</f>
        <v/>
      </c>
    </row>
    <row r="10878" spans="1:15">
      <c r="A10878" t="s">
        <v>22322</v>
      </c>
      <c r="C10878" s="191">
        <v>10020</v>
      </c>
      <c r="E10878" t="s">
        <v>25583</v>
      </c>
      <c r="F10878" t="s">
        <v>4220</v>
      </c>
      <c r="G10878" t="s">
        <v>375</v>
      </c>
      <c r="H10878">
        <v>3800</v>
      </c>
      <c r="J10878" t="s">
        <v>22634</v>
      </c>
      <c r="K10878" s="132" t="str">
        <f>IFERROR(IFERROR(INDEX(Кат!$O:$O,MATCH($C10878,Кат!$I:$I,0)),INDEX(Торг!$L:$L,MATCH($C10878,Торг!$I:$I,0))),"")</f>
        <v/>
      </c>
      <c r="L10878" s="132" t="str">
        <f>IFERROR(IFERROR(INDEX(Кат!$A:$A,MATCH($C10878,Кат!$I:$I,0)),INDEX(Торг!$A:$A,MATCH($C10878,Торг!$I:$I,0))),"")</f>
        <v/>
      </c>
      <c r="M10878" s="132" t="str">
        <f>IFERROR(IFERROR(INDEX(Кат!$B:$B,MATCH($C10878,Кат!$I:$I,0)),INDEX(Торг!$B:$B,MATCH($C10878,Торг!$I:$I,0))),"")</f>
        <v/>
      </c>
      <c r="N10878" s="132" t="str">
        <f t="shared" si="177"/>
        <v>ТЕХНОРЕССОР 10020</v>
      </c>
      <c r="O10878" s="132" t="str">
        <f>IFERROR(IFERROR(INDEX(Кат!$B:$B,MATCH($N10878,Кат!$I:$I,0)),INDEX(Торг!$B:$B,MATCH($N10878,Торг!$I:$I,0))),"")</f>
        <v/>
      </c>
    </row>
    <row r="10879" spans="1:15">
      <c r="A10879" t="s">
        <v>22323</v>
      </c>
      <c r="C10879" s="191">
        <v>10022</v>
      </c>
      <c r="E10879" t="s">
        <v>25584</v>
      </c>
      <c r="F10879" t="s">
        <v>4220</v>
      </c>
      <c r="G10879" t="s">
        <v>375</v>
      </c>
      <c r="H10879">
        <v>3800</v>
      </c>
      <c r="J10879" t="s">
        <v>22634</v>
      </c>
      <c r="K10879" s="132" t="str">
        <f>IFERROR(IFERROR(INDEX(Кат!$O:$O,MATCH($C10879,Кат!$I:$I,0)),INDEX(Торг!$L:$L,MATCH($C10879,Торг!$I:$I,0))),"")</f>
        <v/>
      </c>
      <c r="L10879" s="132" t="str">
        <f>IFERROR(IFERROR(INDEX(Кат!$A:$A,MATCH($C10879,Кат!$I:$I,0)),INDEX(Торг!$A:$A,MATCH($C10879,Торг!$I:$I,0))),"")</f>
        <v/>
      </c>
      <c r="M10879" s="132" t="str">
        <f>IFERROR(IFERROR(INDEX(Кат!$B:$B,MATCH($C10879,Кат!$I:$I,0)),INDEX(Торг!$B:$B,MATCH($C10879,Торг!$I:$I,0))),"")</f>
        <v/>
      </c>
      <c r="N10879" s="132" t="str">
        <f t="shared" si="177"/>
        <v>ТЕХНОРЕССОР 10022</v>
      </c>
      <c r="O10879" s="132" t="str">
        <f>IFERROR(IFERROR(INDEX(Кат!$B:$B,MATCH($N10879,Кат!$I:$I,0)),INDEX(Торг!$B:$B,MATCH($N10879,Торг!$I:$I,0))),"")</f>
        <v/>
      </c>
    </row>
    <row r="10880" spans="1:15">
      <c r="A10880" t="s">
        <v>22318</v>
      </c>
      <c r="C10880" s="191">
        <v>10006</v>
      </c>
      <c r="E10880" t="s">
        <v>4282</v>
      </c>
      <c r="F10880" t="s">
        <v>4220</v>
      </c>
      <c r="G10880" t="s">
        <v>375</v>
      </c>
      <c r="H10880">
        <v>4000</v>
      </c>
      <c r="J10880" t="s">
        <v>22634</v>
      </c>
      <c r="K10880" s="132" t="str">
        <f>IFERROR(IFERROR(INDEX(Кат!$O:$O,MATCH($C10880,Кат!$I:$I,0)),INDEX(Торг!$L:$L,MATCH($C10880,Торг!$I:$I,0))),"")</f>
        <v/>
      </c>
      <c r="L10880" s="132" t="str">
        <f>IFERROR(IFERROR(INDEX(Кат!$A:$A,MATCH($C10880,Кат!$I:$I,0)),INDEX(Торг!$A:$A,MATCH($C10880,Торг!$I:$I,0))),"")</f>
        <v/>
      </c>
      <c r="M10880" s="132" t="str">
        <f>IFERROR(IFERROR(INDEX(Кат!$B:$B,MATCH($C10880,Кат!$I:$I,0)),INDEX(Торг!$B:$B,MATCH($C10880,Торг!$I:$I,0))),"")</f>
        <v/>
      </c>
      <c r="N10880" s="132" t="str">
        <f t="shared" si="177"/>
        <v>ТЕХНОРЕССОР 10006</v>
      </c>
      <c r="O10880" s="132" t="str">
        <f>IFERROR(IFERROR(INDEX(Кат!$B:$B,MATCH($N10880,Кат!$I:$I,0)),INDEX(Торг!$B:$B,MATCH($N10880,Торг!$I:$I,0))),"")</f>
        <v/>
      </c>
    </row>
    <row r="10881" spans="1:15">
      <c r="A10881" t="s">
        <v>22319</v>
      </c>
      <c r="C10881" s="191">
        <v>10012</v>
      </c>
      <c r="E10881" t="s">
        <v>4283</v>
      </c>
      <c r="F10881" t="s">
        <v>4220</v>
      </c>
      <c r="G10881" t="s">
        <v>375</v>
      </c>
      <c r="H10881">
        <v>4400</v>
      </c>
      <c r="J10881" t="s">
        <v>22634</v>
      </c>
      <c r="K10881" s="132" t="str">
        <f>IFERROR(IFERROR(INDEX(Кат!$O:$O,MATCH($C10881,Кат!$I:$I,0)),INDEX(Торг!$L:$L,MATCH($C10881,Торг!$I:$I,0))),"")</f>
        <v/>
      </c>
      <c r="L10881" s="132" t="str">
        <f>IFERROR(IFERROR(INDEX(Кат!$A:$A,MATCH($C10881,Кат!$I:$I,0)),INDEX(Торг!$A:$A,MATCH($C10881,Торг!$I:$I,0))),"")</f>
        <v/>
      </c>
      <c r="M10881" s="132" t="str">
        <f>IFERROR(IFERROR(INDEX(Кат!$B:$B,MATCH($C10881,Кат!$I:$I,0)),INDEX(Торг!$B:$B,MATCH($C10881,Торг!$I:$I,0))),"")</f>
        <v/>
      </c>
      <c r="N10881" s="132" t="str">
        <f t="shared" si="177"/>
        <v>ТЕХНОРЕССОР 10012</v>
      </c>
      <c r="O10881" s="132" t="str">
        <f>IFERROR(IFERROR(INDEX(Кат!$B:$B,MATCH($N10881,Кат!$I:$I,0)),INDEX(Торг!$B:$B,MATCH($N10881,Торг!$I:$I,0))),"")</f>
        <v/>
      </c>
    </row>
    <row r="10882" spans="1:15">
      <c r="A10882" t="s">
        <v>22320</v>
      </c>
      <c r="C10882" s="191">
        <v>10008</v>
      </c>
      <c r="E10882" t="s">
        <v>4284</v>
      </c>
      <c r="F10882" t="s">
        <v>4220</v>
      </c>
      <c r="G10882" t="s">
        <v>375</v>
      </c>
      <c r="H10882">
        <v>3700</v>
      </c>
      <c r="J10882" t="s">
        <v>22634</v>
      </c>
      <c r="K10882" s="132" t="str">
        <f>IFERROR(IFERROR(INDEX(Кат!$O:$O,MATCH($C10882,Кат!$I:$I,0)),INDEX(Торг!$L:$L,MATCH($C10882,Торг!$I:$I,0))),"")</f>
        <v/>
      </c>
      <c r="L10882" s="132" t="str">
        <f>IFERROR(IFERROR(INDEX(Кат!$A:$A,MATCH($C10882,Кат!$I:$I,0)),INDEX(Торг!$A:$A,MATCH($C10882,Торг!$I:$I,0))),"")</f>
        <v/>
      </c>
      <c r="M10882" s="132" t="str">
        <f>IFERROR(IFERROR(INDEX(Кат!$B:$B,MATCH($C10882,Кат!$I:$I,0)),INDEX(Торг!$B:$B,MATCH($C10882,Торг!$I:$I,0))),"")</f>
        <v/>
      </c>
      <c r="N10882" s="132" t="str">
        <f t="shared" si="177"/>
        <v>ТЕХНОРЕССОР 10008</v>
      </c>
      <c r="O10882" s="132" t="str">
        <f>IFERROR(IFERROR(INDEX(Кат!$B:$B,MATCH($N10882,Кат!$I:$I,0)),INDEX(Торг!$B:$B,MATCH($N10882,Торг!$I:$I,0))),"")</f>
        <v/>
      </c>
    </row>
    <row r="10883" spans="1:15">
      <c r="A10883" t="s">
        <v>22321</v>
      </c>
      <c r="C10883" s="191">
        <v>10010</v>
      </c>
      <c r="E10883" t="s">
        <v>4285</v>
      </c>
      <c r="F10883" t="s">
        <v>4220</v>
      </c>
      <c r="G10883" t="s">
        <v>375</v>
      </c>
      <c r="H10883">
        <v>4000</v>
      </c>
      <c r="J10883" t="s">
        <v>22634</v>
      </c>
      <c r="K10883" s="132" t="str">
        <f>IFERROR(IFERROR(INDEX(Кат!$O:$O,MATCH($C10883,Кат!$I:$I,0)),INDEX(Торг!$L:$L,MATCH($C10883,Торг!$I:$I,0))),"")</f>
        <v/>
      </c>
      <c r="L10883" s="132" t="str">
        <f>IFERROR(IFERROR(INDEX(Кат!$A:$A,MATCH($C10883,Кат!$I:$I,0)),INDEX(Торг!$A:$A,MATCH($C10883,Торг!$I:$I,0))),"")</f>
        <v/>
      </c>
      <c r="M10883" s="132" t="str">
        <f>IFERROR(IFERROR(INDEX(Кат!$B:$B,MATCH($C10883,Кат!$I:$I,0)),INDEX(Торг!$B:$B,MATCH($C10883,Торг!$I:$I,0))),"")</f>
        <v/>
      </c>
      <c r="N10883" s="132" t="str">
        <f t="shared" si="177"/>
        <v>ТЕХНОРЕССОР 10010</v>
      </c>
      <c r="O10883" s="132" t="str">
        <f>IFERROR(IFERROR(INDEX(Кат!$B:$B,MATCH($N10883,Кат!$I:$I,0)),INDEX(Торг!$B:$B,MATCH($N10883,Торг!$I:$I,0))),"")</f>
        <v/>
      </c>
    </row>
    <row r="10884" spans="1:15">
      <c r="A10884" t="s">
        <v>24899</v>
      </c>
      <c r="C10884" s="191"/>
      <c r="E10884" t="s">
        <v>24900</v>
      </c>
      <c r="J10884" t="s">
        <v>22634</v>
      </c>
      <c r="K10884" s="132" t="str">
        <f>IFERROR(IFERROR(INDEX(Кат!$O:$O,MATCH($C10884,Кат!$I:$I,0)),INDEX(Торг!$L:$L,MATCH($C10884,Торг!$I:$I,0))),"")</f>
        <v/>
      </c>
      <c r="L10884" s="132" t="str">
        <f>IFERROR(IFERROR(INDEX(Кат!$A:$A,MATCH($C10884,Кат!$I:$I,0)),INDEX(Торг!$A:$A,MATCH($C10884,Торг!$I:$I,0))),"")</f>
        <v/>
      </c>
      <c r="M10884" s="132" t="str">
        <f>IFERROR(IFERROR(INDEX(Кат!$B:$B,MATCH($C10884,Кат!$I:$I,0)),INDEX(Торг!$B:$B,MATCH($C10884,Торг!$I:$I,0))),"")</f>
        <v/>
      </c>
      <c r="N10884" s="132" t="str">
        <f t="shared" si="177"/>
        <v xml:space="preserve"> </v>
      </c>
      <c r="O10884" s="132" t="str">
        <f>IFERROR(IFERROR(INDEX(Кат!$B:$B,MATCH($N10884,Кат!$I:$I,0)),INDEX(Торг!$B:$B,MATCH($N10884,Торг!$I:$I,0))),"")</f>
        <v/>
      </c>
    </row>
    <row r="10885" spans="1:15">
      <c r="A10885" t="s">
        <v>22324</v>
      </c>
      <c r="C10885" s="191" t="s">
        <v>13016</v>
      </c>
      <c r="E10885" t="s">
        <v>13017</v>
      </c>
      <c r="F10885" t="s">
        <v>4287</v>
      </c>
      <c r="G10885" t="s">
        <v>399</v>
      </c>
      <c r="H10885">
        <v>460</v>
      </c>
      <c r="J10885" t="s">
        <v>22634</v>
      </c>
      <c r="K10885" s="132" t="str">
        <f>IFERROR(IFERROR(INDEX(Кат!$O:$O,MATCH($C10885,Кат!$I:$I,0)),INDEX(Торг!$L:$L,MATCH($C10885,Торг!$I:$I,0))),"")</f>
        <v/>
      </c>
      <c r="L10885" s="132" t="str">
        <f>IFERROR(IFERROR(INDEX(Кат!$A:$A,MATCH($C10885,Кат!$I:$I,0)),INDEX(Торг!$A:$A,MATCH($C10885,Торг!$I:$I,0))),"")</f>
        <v/>
      </c>
      <c r="M10885" s="132" t="str">
        <f>IFERROR(IFERROR(INDEX(Кат!$B:$B,MATCH($C10885,Кат!$I:$I,0)),INDEX(Торг!$B:$B,MATCH($C10885,Торг!$I:$I,0))),"")</f>
        <v/>
      </c>
      <c r="N10885" s="132" t="str">
        <f t="shared" si="177"/>
        <v>ТЗА 21010-1011070-75</v>
      </c>
      <c r="O10885" s="132" t="str">
        <f>IFERROR(IFERROR(INDEX(Кат!$B:$B,MATCH($N10885,Кат!$I:$I,0)),INDEX(Торг!$B:$B,MATCH($N10885,Торг!$I:$I,0))),"")</f>
        <v/>
      </c>
    </row>
    <row r="10886" spans="1:15">
      <c r="A10886" t="s">
        <v>22325</v>
      </c>
      <c r="C10886" s="191" t="s">
        <v>30182</v>
      </c>
      <c r="E10886" t="s">
        <v>13018</v>
      </c>
      <c r="F10886" t="s">
        <v>4287</v>
      </c>
      <c r="G10886" t="s">
        <v>399</v>
      </c>
      <c r="H10886">
        <v>460</v>
      </c>
      <c r="J10886" t="s">
        <v>22634</v>
      </c>
      <c r="K10886" s="132" t="str">
        <f>IFERROR(IFERROR(INDEX(Кат!$O:$O,MATCH($C10886,Кат!$I:$I,0)),INDEX(Торг!$L:$L,MATCH($C10886,Торг!$I:$I,0))),"")</f>
        <v/>
      </c>
      <c r="L10886" s="132" t="str">
        <f>IFERROR(IFERROR(INDEX(Кат!$A:$A,MATCH($C10886,Кат!$I:$I,0)),INDEX(Торг!$A:$A,MATCH($C10886,Торг!$I:$I,0))),"")</f>
        <v/>
      </c>
      <c r="M10886" s="132" t="str">
        <f>IFERROR(IFERROR(INDEX(Кат!$B:$B,MATCH($C10886,Кат!$I:$I,0)),INDEX(Торг!$B:$B,MATCH($C10886,Торг!$I:$I,0))),"")</f>
        <v/>
      </c>
      <c r="N10886" s="132" t="str">
        <f t="shared" si="177"/>
        <v>ТЗА 21210-1011070-75</v>
      </c>
      <c r="O10886" s="132" t="str">
        <f>IFERROR(IFERROR(INDEX(Кат!$B:$B,MATCH($N10886,Кат!$I:$I,0)),INDEX(Торг!$B:$B,MATCH($N10886,Торг!$I:$I,0))),"")</f>
        <v/>
      </c>
    </row>
    <row r="10887" spans="1:15">
      <c r="A10887" t="s">
        <v>22326</v>
      </c>
      <c r="C10887" s="191" t="s">
        <v>13019</v>
      </c>
      <c r="E10887" t="s">
        <v>13020</v>
      </c>
      <c r="F10887" t="s">
        <v>4287</v>
      </c>
      <c r="G10887" t="s">
        <v>399</v>
      </c>
      <c r="H10887">
        <v>1800</v>
      </c>
      <c r="J10887" t="s">
        <v>22634</v>
      </c>
      <c r="K10887" s="132" t="str">
        <f>IFERROR(IFERROR(INDEX(Кат!$O:$O,MATCH($C10887,Кат!$I:$I,0)),INDEX(Торг!$L:$L,MATCH($C10887,Торг!$I:$I,0))),"")</f>
        <v/>
      </c>
      <c r="L10887" s="132" t="str">
        <f>IFERROR(IFERROR(INDEX(Кат!$A:$A,MATCH($C10887,Кат!$I:$I,0)),INDEX(Торг!$A:$A,MATCH($C10887,Торг!$I:$I,0))),"")</f>
        <v/>
      </c>
      <c r="M10887" s="132" t="str">
        <f>IFERROR(IFERROR(INDEX(Кат!$B:$B,MATCH($C10887,Кат!$I:$I,0)),INDEX(Торг!$B:$B,MATCH($C10887,Торг!$I:$I,0))),"")</f>
        <v/>
      </c>
      <c r="N10887" s="132" t="str">
        <f t="shared" si="177"/>
        <v>ТЗА 21010-1011010-00</v>
      </c>
      <c r="O10887" s="132" t="str">
        <f>IFERROR(IFERROR(INDEX(Кат!$B:$B,MATCH($N10887,Кат!$I:$I,0)),INDEX(Торг!$B:$B,MATCH($N10887,Торг!$I:$I,0))),"")</f>
        <v/>
      </c>
    </row>
    <row r="10888" spans="1:15">
      <c r="A10888" t="s">
        <v>22327</v>
      </c>
      <c r="C10888" s="191" t="s">
        <v>13021</v>
      </c>
      <c r="E10888" t="s">
        <v>13022</v>
      </c>
      <c r="F10888" t="s">
        <v>4287</v>
      </c>
      <c r="G10888" t="s">
        <v>399</v>
      </c>
      <c r="H10888">
        <v>2100</v>
      </c>
      <c r="J10888" t="s">
        <v>22634</v>
      </c>
      <c r="K10888" s="132" t="str">
        <f>IFERROR(IFERROR(INDEX(Кат!$O:$O,MATCH($C10888,Кат!$I:$I,0)),INDEX(Торг!$L:$L,MATCH($C10888,Торг!$I:$I,0))),"")</f>
        <v/>
      </c>
      <c r="L10888" s="132" t="str">
        <f>IFERROR(IFERROR(INDEX(Кат!$A:$A,MATCH($C10888,Кат!$I:$I,0)),INDEX(Торг!$A:$A,MATCH($C10888,Торг!$I:$I,0))),"")</f>
        <v/>
      </c>
      <c r="M10888" s="132" t="str">
        <f>IFERROR(IFERROR(INDEX(Кат!$B:$B,MATCH($C10888,Кат!$I:$I,0)),INDEX(Торг!$B:$B,MATCH($C10888,Торг!$I:$I,0))),"")</f>
        <v/>
      </c>
      <c r="N10888" s="132" t="str">
        <f t="shared" si="177"/>
        <v>ТЗА 21210-1011010-00</v>
      </c>
      <c r="O10888" s="132" t="str">
        <f>IFERROR(IFERROR(INDEX(Кат!$B:$B,MATCH($N10888,Кат!$I:$I,0)),INDEX(Торг!$B:$B,MATCH($N10888,Торг!$I:$I,0))),"")</f>
        <v/>
      </c>
    </row>
    <row r="10889" spans="1:15">
      <c r="A10889" t="s">
        <v>22328</v>
      </c>
      <c r="C10889" s="191" t="s">
        <v>13023</v>
      </c>
      <c r="E10889" t="s">
        <v>13024</v>
      </c>
      <c r="F10889" t="s">
        <v>4287</v>
      </c>
      <c r="G10889" t="s">
        <v>399</v>
      </c>
      <c r="H10889">
        <v>2110</v>
      </c>
      <c r="J10889" t="s">
        <v>22634</v>
      </c>
      <c r="K10889" s="132" t="str">
        <f>IFERROR(IFERROR(INDEX(Кат!$O:$O,MATCH($C10889,Кат!$I:$I,0)),INDEX(Торг!$L:$L,MATCH($C10889,Торг!$I:$I,0))),"")</f>
        <v/>
      </c>
      <c r="L10889" s="132" t="str">
        <f>IFERROR(IFERROR(INDEX(Кат!$A:$A,MATCH($C10889,Кат!$I:$I,0)),INDEX(Торг!$A:$A,MATCH($C10889,Торг!$I:$I,0))),"")</f>
        <v/>
      </c>
      <c r="M10889" s="132" t="str">
        <f>IFERROR(IFERROR(INDEX(Кат!$B:$B,MATCH($C10889,Кат!$I:$I,0)),INDEX(Торг!$B:$B,MATCH($C10889,Торг!$I:$I,0))),"")</f>
        <v/>
      </c>
      <c r="N10889" s="132" t="str">
        <f t="shared" si="177"/>
        <v>ТЗА 21070-1307011-20</v>
      </c>
      <c r="O10889" s="132" t="str">
        <f>IFERROR(IFERROR(INDEX(Кат!$B:$B,MATCH($N10889,Кат!$I:$I,0)),INDEX(Торг!$B:$B,MATCH($N10889,Торг!$I:$I,0))),"")</f>
        <v/>
      </c>
    </row>
    <row r="10890" spans="1:15">
      <c r="A10890" t="s">
        <v>22329</v>
      </c>
      <c r="C10890" s="191" t="s">
        <v>4286</v>
      </c>
      <c r="E10890" t="s">
        <v>30559</v>
      </c>
      <c r="F10890" t="s">
        <v>4287</v>
      </c>
      <c r="G10890" t="s">
        <v>399</v>
      </c>
      <c r="H10890">
        <v>1600</v>
      </c>
      <c r="J10890" t="s">
        <v>22634</v>
      </c>
      <c r="K10890" s="132" t="str">
        <f>IFERROR(IFERROR(INDEX(Кат!$O:$O,MATCH($C10890,Кат!$I:$I,0)),INDEX(Торг!$L:$L,MATCH($C10890,Торг!$I:$I,0))),"")</f>
        <v/>
      </c>
      <c r="L10890" s="132" t="str">
        <f>IFERROR(IFERROR(INDEX(Кат!$A:$A,MATCH($C10890,Кат!$I:$I,0)),INDEX(Торг!$A:$A,MATCH($C10890,Торг!$I:$I,0))),"")</f>
        <v/>
      </c>
      <c r="M10890" s="132" t="str">
        <f>IFERROR(IFERROR(INDEX(Кат!$B:$B,MATCH($C10890,Кат!$I:$I,0)),INDEX(Торг!$B:$B,MATCH($C10890,Торг!$I:$I,0))),"")</f>
        <v/>
      </c>
      <c r="N10890" s="132" t="str">
        <f t="shared" si="177"/>
        <v>ТЗА 21070-1307011-75</v>
      </c>
      <c r="O10890" s="132" t="str">
        <f>IFERROR(IFERROR(INDEX(Кат!$B:$B,MATCH($N10890,Кат!$I:$I,0)),INDEX(Торг!$B:$B,MATCH($N10890,Торг!$I:$I,0))),"")</f>
        <v/>
      </c>
    </row>
    <row r="10891" spans="1:15">
      <c r="A10891" t="s">
        <v>22330</v>
      </c>
      <c r="C10891" s="191" t="s">
        <v>4288</v>
      </c>
      <c r="E10891" t="s">
        <v>4289</v>
      </c>
      <c r="F10891" t="s">
        <v>4287</v>
      </c>
      <c r="G10891" t="s">
        <v>399</v>
      </c>
      <c r="H10891">
        <v>2650</v>
      </c>
      <c r="J10891" t="s">
        <v>22634</v>
      </c>
      <c r="K10891" s="132" t="str">
        <f>IFERROR(IFERROR(INDEX(Кат!$O:$O,MATCH($C10891,Кат!$I:$I,0)),INDEX(Торг!$L:$L,MATCH($C10891,Торг!$I:$I,0))),"")</f>
        <v/>
      </c>
      <c r="L10891" s="132" t="str">
        <f>IFERROR(IFERROR(INDEX(Кат!$A:$A,MATCH($C10891,Кат!$I:$I,0)),INDEX(Торг!$A:$A,MATCH($C10891,Торг!$I:$I,0))),"")</f>
        <v/>
      </c>
      <c r="M10891" s="132" t="str">
        <f>IFERROR(IFERROR(INDEX(Кат!$B:$B,MATCH($C10891,Кат!$I:$I,0)),INDEX(Торг!$B:$B,MATCH($C10891,Торг!$I:$I,0))),"")</f>
        <v/>
      </c>
      <c r="N10891" s="132" t="str">
        <f t="shared" si="177"/>
        <v>ТЗА 21230-1307011-20</v>
      </c>
      <c r="O10891" s="132" t="str">
        <f>IFERROR(IFERROR(INDEX(Кат!$B:$B,MATCH($N10891,Кат!$I:$I,0)),INDEX(Торг!$B:$B,MATCH($N10891,Торг!$I:$I,0))),"")</f>
        <v/>
      </c>
    </row>
    <row r="10892" spans="1:15">
      <c r="A10892" t="s">
        <v>22331</v>
      </c>
      <c r="C10892" s="191" t="s">
        <v>4290</v>
      </c>
      <c r="E10892" t="s">
        <v>30560</v>
      </c>
      <c r="F10892" t="s">
        <v>4287</v>
      </c>
      <c r="G10892" t="s">
        <v>399</v>
      </c>
      <c r="H10892">
        <v>2000</v>
      </c>
      <c r="J10892" t="s">
        <v>22634</v>
      </c>
      <c r="K10892" s="132" t="str">
        <f>IFERROR(IFERROR(INDEX(Кат!$O:$O,MATCH($C10892,Кат!$I:$I,0)),INDEX(Торг!$L:$L,MATCH($C10892,Торг!$I:$I,0))),"")</f>
        <v/>
      </c>
      <c r="L10892" s="132" t="str">
        <f>IFERROR(IFERROR(INDEX(Кат!$A:$A,MATCH($C10892,Кат!$I:$I,0)),INDEX(Торг!$A:$A,MATCH($C10892,Торг!$I:$I,0))),"")</f>
        <v/>
      </c>
      <c r="M10892" s="132" t="str">
        <f>IFERROR(IFERROR(INDEX(Кат!$B:$B,MATCH($C10892,Кат!$I:$I,0)),INDEX(Торг!$B:$B,MATCH($C10892,Торг!$I:$I,0))),"")</f>
        <v/>
      </c>
      <c r="N10892" s="132" t="str">
        <f t="shared" si="177"/>
        <v>ТЗА 21230-1307011-75</v>
      </c>
      <c r="O10892" s="132" t="str">
        <f>IFERROR(IFERROR(INDEX(Кат!$B:$B,MATCH($N10892,Кат!$I:$I,0)),INDEX(Торг!$B:$B,MATCH($N10892,Торг!$I:$I,0))),"")</f>
        <v/>
      </c>
    </row>
    <row r="10893" spans="1:15">
      <c r="A10893" t="s">
        <v>22332</v>
      </c>
      <c r="C10893" s="191" t="s">
        <v>4291</v>
      </c>
      <c r="E10893" t="s">
        <v>30561</v>
      </c>
      <c r="F10893" t="s">
        <v>4287</v>
      </c>
      <c r="G10893" t="s">
        <v>399</v>
      </c>
      <c r="H10893">
        <v>1220</v>
      </c>
      <c r="J10893" t="s">
        <v>22634</v>
      </c>
      <c r="K10893" s="132" t="str">
        <f>IFERROR(IFERROR(INDEX(Кат!$O:$O,MATCH($C10893,Кат!$I:$I,0)),INDEX(Торг!$L:$L,MATCH($C10893,Торг!$I:$I,0))),"")</f>
        <v/>
      </c>
      <c r="L10893" s="132" t="str">
        <f>IFERROR(IFERROR(INDEX(Кат!$A:$A,MATCH($C10893,Кат!$I:$I,0)),INDEX(Торг!$A:$A,MATCH($C10893,Торг!$I:$I,0))),"")</f>
        <v/>
      </c>
      <c r="M10893" s="132" t="str">
        <f>IFERROR(IFERROR(INDEX(Кат!$B:$B,MATCH($C10893,Кат!$I:$I,0)),INDEX(Торг!$B:$B,MATCH($C10893,Торг!$I:$I,0))),"")</f>
        <v/>
      </c>
      <c r="N10893" s="132" t="str">
        <f t="shared" si="177"/>
        <v>ТЗА 21090-1307010-75</v>
      </c>
      <c r="O10893" s="132" t="str">
        <f>IFERROR(IFERROR(INDEX(Кат!$B:$B,MATCH($N10893,Кат!$I:$I,0)),INDEX(Торг!$B:$B,MATCH($N10893,Торг!$I:$I,0))),"")</f>
        <v/>
      </c>
    </row>
    <row r="10894" spans="1:15">
      <c r="A10894" t="s">
        <v>22333</v>
      </c>
      <c r="C10894" s="191" t="s">
        <v>4292</v>
      </c>
      <c r="E10894" t="s">
        <v>4293</v>
      </c>
      <c r="F10894" t="s">
        <v>4287</v>
      </c>
      <c r="G10894" t="s">
        <v>399</v>
      </c>
      <c r="H10894">
        <v>1740</v>
      </c>
      <c r="J10894" t="s">
        <v>22634</v>
      </c>
      <c r="K10894" s="132" t="str">
        <f>IFERROR(IFERROR(INDEX(Кат!$O:$O,MATCH($C10894,Кат!$I:$I,0)),INDEX(Торг!$L:$L,MATCH($C10894,Торг!$I:$I,0))),"")</f>
        <v/>
      </c>
      <c r="L10894" s="132" t="str">
        <f>IFERROR(IFERROR(INDEX(Кат!$A:$A,MATCH($C10894,Кат!$I:$I,0)),INDEX(Торг!$A:$A,MATCH($C10894,Торг!$I:$I,0))),"")</f>
        <v/>
      </c>
      <c r="M10894" s="132" t="str">
        <f>IFERROR(IFERROR(INDEX(Кат!$B:$B,MATCH($C10894,Кат!$I:$I,0)),INDEX(Торг!$B:$B,MATCH($C10894,Торг!$I:$I,0))),"")</f>
        <v/>
      </c>
      <c r="N10894" s="132" t="str">
        <f t="shared" si="177"/>
        <v>ТЗА 21124-1307010-20</v>
      </c>
      <c r="O10894" s="132" t="str">
        <f>IFERROR(IFERROR(INDEX(Кат!$B:$B,MATCH($N10894,Кат!$I:$I,0)),INDEX(Торг!$B:$B,MATCH($N10894,Торг!$I:$I,0))),"")</f>
        <v/>
      </c>
    </row>
    <row r="10895" spans="1:15">
      <c r="A10895" t="s">
        <v>22334</v>
      </c>
      <c r="C10895" s="191" t="s">
        <v>4294</v>
      </c>
      <c r="E10895" t="s">
        <v>30562</v>
      </c>
      <c r="F10895" t="s">
        <v>4287</v>
      </c>
      <c r="G10895" t="s">
        <v>399</v>
      </c>
      <c r="H10895">
        <v>1460</v>
      </c>
      <c r="J10895" t="s">
        <v>22634</v>
      </c>
      <c r="K10895" s="132" t="str">
        <f>IFERROR(IFERROR(INDEX(Кат!$O:$O,MATCH($C10895,Кат!$I:$I,0)),INDEX(Торг!$L:$L,MATCH($C10895,Торг!$I:$I,0))),"")</f>
        <v/>
      </c>
      <c r="L10895" s="132" t="str">
        <f>IFERROR(IFERROR(INDEX(Кат!$A:$A,MATCH($C10895,Кат!$I:$I,0)),INDEX(Торг!$A:$A,MATCH($C10895,Торг!$I:$I,0))),"")</f>
        <v/>
      </c>
      <c r="M10895" s="132" t="str">
        <f>IFERROR(IFERROR(INDEX(Кат!$B:$B,MATCH($C10895,Кат!$I:$I,0)),INDEX(Торг!$B:$B,MATCH($C10895,Торг!$I:$I,0))),"")</f>
        <v/>
      </c>
      <c r="N10895" s="132" t="str">
        <f t="shared" ref="N10895:N10925" si="178">_xlfn.CONCAT(F10895," ",C10895)</f>
        <v>ТЗА 21120-1307010-75</v>
      </c>
      <c r="O10895" s="132" t="str">
        <f>IFERROR(IFERROR(INDEX(Кат!$B:$B,MATCH($N10895,Кат!$I:$I,0)),INDEX(Торг!$B:$B,MATCH($N10895,Торг!$I:$I,0))),"")</f>
        <v/>
      </c>
    </row>
    <row r="10896" spans="1:15">
      <c r="A10896" t="s">
        <v>22336</v>
      </c>
      <c r="C10896" s="191" t="s">
        <v>13025</v>
      </c>
      <c r="E10896" t="s">
        <v>13026</v>
      </c>
      <c r="F10896" t="s">
        <v>4287</v>
      </c>
      <c r="G10896" t="s">
        <v>399</v>
      </c>
      <c r="H10896">
        <v>1930</v>
      </c>
      <c r="J10896" t="s">
        <v>22634</v>
      </c>
      <c r="K10896" s="132" t="str">
        <f>IFERROR(IFERROR(INDEX(Кат!$O:$O,MATCH($C10896,Кат!$I:$I,0)),INDEX(Торг!$L:$L,MATCH($C10896,Торг!$I:$I,0))),"")</f>
        <v/>
      </c>
      <c r="L10896" s="132" t="str">
        <f>IFERROR(IFERROR(INDEX(Кат!$A:$A,MATCH($C10896,Кат!$I:$I,0)),INDEX(Торг!$A:$A,MATCH($C10896,Торг!$I:$I,0))),"")</f>
        <v/>
      </c>
      <c r="M10896" s="132" t="str">
        <f>IFERROR(IFERROR(INDEX(Кат!$B:$B,MATCH($C10896,Кат!$I:$I,0)),INDEX(Торг!$B:$B,MATCH($C10896,Торг!$I:$I,0))),"")</f>
        <v/>
      </c>
      <c r="N10896" s="132" t="str">
        <f t="shared" si="178"/>
        <v>ТЗА 21114-1307010-20</v>
      </c>
      <c r="O10896" s="132" t="str">
        <f>IFERROR(IFERROR(INDEX(Кат!$B:$B,MATCH($N10896,Кат!$I:$I,0)),INDEX(Торг!$B:$B,MATCH($N10896,Торг!$I:$I,0))),"")</f>
        <v/>
      </c>
    </row>
    <row r="10897" spans="1:15">
      <c r="A10897" t="s">
        <v>22337</v>
      </c>
      <c r="C10897" s="191" t="s">
        <v>4296</v>
      </c>
      <c r="E10897" t="s">
        <v>4297</v>
      </c>
      <c r="F10897" t="s">
        <v>4287</v>
      </c>
      <c r="G10897" t="s">
        <v>399</v>
      </c>
      <c r="H10897">
        <v>2150</v>
      </c>
      <c r="J10897" t="s">
        <v>22634</v>
      </c>
      <c r="K10897" s="132" t="str">
        <f>IFERROR(IFERROR(INDEX(Кат!$O:$O,MATCH($C10897,Кат!$I:$I,0)),INDEX(Торг!$L:$L,MATCH($C10897,Торг!$I:$I,0))),"")</f>
        <v/>
      </c>
      <c r="L10897" s="132" t="str">
        <f>IFERROR(IFERROR(INDEX(Кат!$A:$A,MATCH($C10897,Кат!$I:$I,0)),INDEX(Торг!$A:$A,MATCH($C10897,Торг!$I:$I,0))),"")</f>
        <v/>
      </c>
      <c r="M10897" s="132" t="str">
        <f>IFERROR(IFERROR(INDEX(Кат!$B:$B,MATCH($C10897,Кат!$I:$I,0)),INDEX(Торг!$B:$B,MATCH($C10897,Торг!$I:$I,0))),"")</f>
        <v/>
      </c>
      <c r="N10897" s="132" t="str">
        <f t="shared" si="178"/>
        <v>ТЗА 21126-1307010-20</v>
      </c>
      <c r="O10897" s="132" t="str">
        <f>IFERROR(IFERROR(INDEX(Кат!$B:$B,MATCH($N10897,Кат!$I:$I,0)),INDEX(Торг!$B:$B,MATCH($N10897,Торг!$I:$I,0))),"")</f>
        <v/>
      </c>
    </row>
    <row r="10898" spans="1:15">
      <c r="A10898" t="s">
        <v>22338</v>
      </c>
      <c r="C10898" s="191" t="s">
        <v>4298</v>
      </c>
      <c r="E10898" t="s">
        <v>30563</v>
      </c>
      <c r="F10898" t="s">
        <v>4287</v>
      </c>
      <c r="G10898" t="s">
        <v>399</v>
      </c>
      <c r="H10898">
        <v>1420</v>
      </c>
      <c r="J10898" t="s">
        <v>22634</v>
      </c>
      <c r="K10898" s="132" t="str">
        <f>IFERROR(IFERROR(INDEX(Кат!$O:$O,MATCH($C10898,Кат!$I:$I,0)),INDEX(Торг!$L:$L,MATCH($C10898,Торг!$I:$I,0))),"")</f>
        <v/>
      </c>
      <c r="L10898" s="132" t="str">
        <f>IFERROR(IFERROR(INDEX(Кат!$A:$A,MATCH($C10898,Кат!$I:$I,0)),INDEX(Торг!$A:$A,MATCH($C10898,Торг!$I:$I,0))),"")</f>
        <v/>
      </c>
      <c r="M10898" s="132" t="str">
        <f>IFERROR(IFERROR(INDEX(Кат!$B:$B,MATCH($C10898,Кат!$I:$I,0)),INDEX(Торг!$B:$B,MATCH($C10898,Торг!$I:$I,0))),"")</f>
        <v/>
      </c>
      <c r="N10898" s="132" t="str">
        <f t="shared" si="178"/>
        <v>ТЗА 21126-1307010-75</v>
      </c>
      <c r="O10898" s="132" t="str">
        <f>IFERROR(IFERROR(INDEX(Кат!$B:$B,MATCH($N10898,Кат!$I:$I,0)),INDEX(Торг!$B:$B,MATCH($N10898,Торг!$I:$I,0))),"")</f>
        <v/>
      </c>
    </row>
    <row r="10899" spans="1:15">
      <c r="A10899" t="s">
        <v>22339</v>
      </c>
      <c r="C10899" s="191" t="s">
        <v>30025</v>
      </c>
      <c r="E10899" t="s">
        <v>4299</v>
      </c>
      <c r="F10899" t="s">
        <v>4287</v>
      </c>
      <c r="G10899" t="s">
        <v>399</v>
      </c>
      <c r="H10899">
        <v>2150</v>
      </c>
      <c r="J10899" t="s">
        <v>22634</v>
      </c>
      <c r="K10899" s="132" t="str">
        <f>IFERROR(IFERROR(INDEX(Кат!$O:$O,MATCH($C10899,Кат!$I:$I,0)),INDEX(Торг!$L:$L,MATCH($C10899,Торг!$I:$I,0))),"")</f>
        <v/>
      </c>
      <c r="L10899" s="132" t="str">
        <f>IFERROR(IFERROR(INDEX(Кат!$A:$A,MATCH($C10899,Кат!$I:$I,0)),INDEX(Торг!$A:$A,MATCH($C10899,Торг!$I:$I,0))),"")</f>
        <v/>
      </c>
      <c r="M10899" s="132" t="str">
        <f>IFERROR(IFERROR(INDEX(Кат!$B:$B,MATCH($C10899,Кат!$I:$I,0)),INDEX(Торг!$B:$B,MATCH($C10899,Торг!$I:$I,0))),"")</f>
        <v/>
      </c>
      <c r="N10899" s="132" t="str">
        <f t="shared" si="178"/>
        <v>ТЗА 21128-1307010-20</v>
      </c>
      <c r="O10899" s="132" t="str">
        <f>IFERROR(IFERROR(INDEX(Кат!$B:$B,MATCH($N10899,Кат!$I:$I,0)),INDEX(Торг!$B:$B,MATCH($N10899,Торг!$I:$I,0))),"")</f>
        <v/>
      </c>
    </row>
    <row r="10900" spans="1:15">
      <c r="A10900" t="s">
        <v>22340</v>
      </c>
      <c r="C10900" s="191" t="s">
        <v>4300</v>
      </c>
      <c r="E10900" t="s">
        <v>4301</v>
      </c>
      <c r="F10900" t="s">
        <v>4287</v>
      </c>
      <c r="G10900" t="s">
        <v>399</v>
      </c>
      <c r="H10900">
        <v>2000</v>
      </c>
      <c r="J10900" t="s">
        <v>22634</v>
      </c>
      <c r="K10900" s="132" t="str">
        <f>IFERROR(IFERROR(INDEX(Кат!$O:$O,MATCH($C10900,Кат!$I:$I,0)),INDEX(Торг!$L:$L,MATCH($C10900,Торг!$I:$I,0))),"")</f>
        <v/>
      </c>
      <c r="L10900" s="132" t="str">
        <f>IFERROR(IFERROR(INDEX(Кат!$A:$A,MATCH($C10900,Кат!$I:$I,0)),INDEX(Торг!$A:$A,MATCH($C10900,Торг!$I:$I,0))),"")</f>
        <v/>
      </c>
      <c r="M10900" s="132" t="str">
        <f>IFERROR(IFERROR(INDEX(Кат!$B:$B,MATCH($C10900,Кат!$I:$I,0)),INDEX(Торг!$B:$B,MATCH($C10900,Торг!$I:$I,0))),"")</f>
        <v/>
      </c>
      <c r="N10900" s="132" t="str">
        <f t="shared" si="178"/>
        <v>ТЗА 21116-1307010-20</v>
      </c>
      <c r="O10900" s="132" t="str">
        <f>IFERROR(IFERROR(INDEX(Кат!$B:$B,MATCH($N10900,Кат!$I:$I,0)),INDEX(Торг!$B:$B,MATCH($N10900,Торг!$I:$I,0))),"")</f>
        <v/>
      </c>
    </row>
    <row r="10901" spans="1:15">
      <c r="A10901" t="s">
        <v>22341</v>
      </c>
      <c r="C10901" s="191" t="s">
        <v>4302</v>
      </c>
      <c r="E10901" t="s">
        <v>30564</v>
      </c>
      <c r="F10901" t="s">
        <v>4287</v>
      </c>
      <c r="G10901" t="s">
        <v>399</v>
      </c>
      <c r="H10901">
        <v>1550</v>
      </c>
      <c r="J10901" t="s">
        <v>22634</v>
      </c>
      <c r="K10901" s="132" t="str">
        <f>IFERROR(IFERROR(INDEX(Кат!$O:$O,MATCH($C10901,Кат!$I:$I,0)),INDEX(Торг!$L:$L,MATCH($C10901,Торг!$I:$I,0))),"")</f>
        <v/>
      </c>
      <c r="L10901" s="132" t="str">
        <f>IFERROR(IFERROR(INDEX(Кат!$A:$A,MATCH($C10901,Кат!$I:$I,0)),INDEX(Торг!$A:$A,MATCH($C10901,Торг!$I:$I,0))),"")</f>
        <v/>
      </c>
      <c r="M10901" s="132" t="str">
        <f>IFERROR(IFERROR(INDEX(Кат!$B:$B,MATCH($C10901,Кат!$I:$I,0)),INDEX(Торг!$B:$B,MATCH($C10901,Торг!$I:$I,0))),"")</f>
        <v/>
      </c>
      <c r="N10901" s="132" t="str">
        <f t="shared" si="178"/>
        <v>ТЗА 21116-1307010-75</v>
      </c>
      <c r="O10901" s="132" t="str">
        <f>IFERROR(IFERROR(INDEX(Кат!$B:$B,MATCH($N10901,Кат!$I:$I,0)),INDEX(Торг!$B:$B,MATCH($N10901,Торг!$I:$I,0))),"")</f>
        <v/>
      </c>
    </row>
    <row r="10902" spans="1:15">
      <c r="A10902" t="s">
        <v>22335</v>
      </c>
      <c r="C10902" s="191" t="s">
        <v>4295</v>
      </c>
      <c r="E10902" t="s">
        <v>31112</v>
      </c>
      <c r="F10902" t="s">
        <v>4287</v>
      </c>
      <c r="G10902" t="s">
        <v>399</v>
      </c>
      <c r="H10902">
        <v>2200</v>
      </c>
      <c r="J10902" t="s">
        <v>22634</v>
      </c>
      <c r="K10902" s="132" t="str">
        <f>IFERROR(IFERROR(INDEX(Кат!$O:$O,MATCH($C10902,Кат!$I:$I,0)),INDEX(Торг!$L:$L,MATCH($C10902,Торг!$I:$I,0))),"")</f>
        <v/>
      </c>
      <c r="L10902" s="132" t="str">
        <f>IFERROR(IFERROR(INDEX(Кат!$A:$A,MATCH($C10902,Кат!$I:$I,0)),INDEX(Торг!$A:$A,MATCH($C10902,Торг!$I:$I,0))),"")</f>
        <v/>
      </c>
      <c r="M10902" s="132" t="str">
        <f>IFERROR(IFERROR(INDEX(Кат!$B:$B,MATCH($C10902,Кат!$I:$I,0)),INDEX(Торг!$B:$B,MATCH($C10902,Торг!$I:$I,0))),"")</f>
        <v/>
      </c>
      <c r="N10902" s="132" t="str">
        <f t="shared" si="178"/>
        <v>ТЗА 21129-1307010-20</v>
      </c>
      <c r="O10902" s="132" t="str">
        <f>IFERROR(IFERROR(INDEX(Кат!$B:$B,MATCH($N10902,Кат!$I:$I,0)),INDEX(Торг!$B:$B,MATCH($N10902,Торг!$I:$I,0))),"")</f>
        <v/>
      </c>
    </row>
    <row r="10903" spans="1:15">
      <c r="A10903" t="s">
        <v>22342</v>
      </c>
      <c r="C10903" s="191" t="s">
        <v>4303</v>
      </c>
      <c r="E10903" t="s">
        <v>30565</v>
      </c>
      <c r="F10903" t="s">
        <v>4287</v>
      </c>
      <c r="G10903" t="s">
        <v>399</v>
      </c>
      <c r="H10903">
        <v>2300</v>
      </c>
      <c r="J10903" t="s">
        <v>22634</v>
      </c>
      <c r="K10903" s="132" t="str">
        <f>IFERROR(IFERROR(INDEX(Кат!$O:$O,MATCH($C10903,Кат!$I:$I,0)),INDEX(Торг!$L:$L,MATCH($C10903,Торг!$I:$I,0))),"")</f>
        <v/>
      </c>
      <c r="L10903" s="132" t="str">
        <f>IFERROR(IFERROR(INDEX(Кат!$A:$A,MATCH($C10903,Кат!$I:$I,0)),INDEX(Торг!$A:$A,MATCH($C10903,Торг!$I:$I,0))),"")</f>
        <v/>
      </c>
      <c r="M10903" s="132" t="str">
        <f>IFERROR(IFERROR(INDEX(Кат!$B:$B,MATCH($C10903,Кат!$I:$I,0)),INDEX(Торг!$B:$B,MATCH($C10903,Торг!$I:$I,0))),"")</f>
        <v/>
      </c>
      <c r="N10903" s="132" t="str">
        <f t="shared" si="178"/>
        <v>ТЗА 21070-1307010-75</v>
      </c>
      <c r="O10903" s="132" t="str">
        <f>IFERROR(IFERROR(INDEX(Кат!$B:$B,MATCH($N10903,Кат!$I:$I,0)),INDEX(Торг!$B:$B,MATCH($N10903,Торг!$I:$I,0))),"")</f>
        <v/>
      </c>
    </row>
    <row r="10904" spans="1:15">
      <c r="A10904" t="s">
        <v>22343</v>
      </c>
      <c r="C10904" s="191" t="s">
        <v>13027</v>
      </c>
      <c r="E10904" t="s">
        <v>30566</v>
      </c>
      <c r="F10904" t="s">
        <v>4287</v>
      </c>
      <c r="G10904" t="s">
        <v>399</v>
      </c>
      <c r="H10904">
        <v>2030</v>
      </c>
      <c r="J10904" t="s">
        <v>22634</v>
      </c>
      <c r="K10904" s="132" t="str">
        <f>IFERROR(IFERROR(INDEX(Кат!$O:$O,MATCH($C10904,Кат!$I:$I,0)),INDEX(Торг!$L:$L,MATCH($C10904,Торг!$I:$I,0))),"")</f>
        <v/>
      </c>
      <c r="L10904" s="132" t="str">
        <f>IFERROR(IFERROR(INDEX(Кат!$A:$A,MATCH($C10904,Кат!$I:$I,0)),INDEX(Торг!$A:$A,MATCH($C10904,Торг!$I:$I,0))),"")</f>
        <v/>
      </c>
      <c r="M10904" s="132" t="str">
        <f>IFERROR(IFERROR(INDEX(Кат!$B:$B,MATCH($C10904,Кат!$I:$I,0)),INDEX(Торг!$B:$B,MATCH($C10904,Торг!$I:$I,0))),"")</f>
        <v/>
      </c>
      <c r="N10904" s="132" t="str">
        <f t="shared" si="178"/>
        <v>ТЗА 21213-1307010-75</v>
      </c>
      <c r="O10904" s="132" t="str">
        <f>IFERROR(IFERROR(INDEX(Кат!$B:$B,MATCH($N10904,Кат!$I:$I,0)),INDEX(Торг!$B:$B,MATCH($N10904,Торг!$I:$I,0))),"")</f>
        <v/>
      </c>
    </row>
    <row r="10905" spans="1:15">
      <c r="A10905" t="s">
        <v>22344</v>
      </c>
      <c r="C10905" s="191" t="s">
        <v>4304</v>
      </c>
      <c r="E10905" t="s">
        <v>30567</v>
      </c>
      <c r="F10905" t="s">
        <v>4287</v>
      </c>
      <c r="G10905" t="s">
        <v>399</v>
      </c>
      <c r="H10905">
        <v>2250</v>
      </c>
      <c r="J10905" t="s">
        <v>22634</v>
      </c>
      <c r="K10905" s="132" t="str">
        <f>IFERROR(IFERROR(INDEX(Кат!$O:$O,MATCH($C10905,Кат!$I:$I,0)),INDEX(Торг!$L:$L,MATCH($C10905,Торг!$I:$I,0))),"")</f>
        <v/>
      </c>
      <c r="L10905" s="132" t="str">
        <f>IFERROR(IFERROR(INDEX(Кат!$A:$A,MATCH($C10905,Кат!$I:$I,0)),INDEX(Торг!$A:$A,MATCH($C10905,Торг!$I:$I,0))),"")</f>
        <v/>
      </c>
      <c r="M10905" s="132" t="str">
        <f>IFERROR(IFERROR(INDEX(Кат!$B:$B,MATCH($C10905,Кат!$I:$I,0)),INDEX(Торг!$B:$B,MATCH($C10905,Торг!$I:$I,0))),"")</f>
        <v/>
      </c>
      <c r="N10905" s="132" t="str">
        <f t="shared" si="178"/>
        <v>ТЗА 21230-1307010-75</v>
      </c>
      <c r="O10905" s="132" t="str">
        <f>IFERROR(IFERROR(INDEX(Кат!$B:$B,MATCH($N10905,Кат!$I:$I,0)),INDEX(Торг!$B:$B,MATCH($N10905,Торг!$I:$I,0))),"")</f>
        <v/>
      </c>
    </row>
    <row r="10906" spans="1:15">
      <c r="A10906" t="s">
        <v>22345</v>
      </c>
      <c r="C10906" s="191" t="s">
        <v>13028</v>
      </c>
      <c r="E10906" t="s">
        <v>13029</v>
      </c>
      <c r="F10906" t="s">
        <v>4287</v>
      </c>
      <c r="G10906" t="s">
        <v>399</v>
      </c>
      <c r="H10906">
        <v>665</v>
      </c>
      <c r="J10906" t="s">
        <v>22634</v>
      </c>
      <c r="K10906" s="132" t="str">
        <f>IFERROR(IFERROR(INDEX(Кат!$O:$O,MATCH($C10906,Кат!$I:$I,0)),INDEX(Торг!$L:$L,MATCH($C10906,Торг!$I:$I,0))),"")</f>
        <v/>
      </c>
      <c r="L10906" s="132" t="str">
        <f>IFERROR(IFERROR(INDEX(Кат!$A:$A,MATCH($C10906,Кат!$I:$I,0)),INDEX(Торг!$A:$A,MATCH($C10906,Торг!$I:$I,0))),"")</f>
        <v/>
      </c>
      <c r="M10906" s="132" t="str">
        <f>IFERROR(IFERROR(INDEX(Кат!$B:$B,MATCH($C10906,Кат!$I:$I,0)),INDEX(Торг!$B:$B,MATCH($C10906,Торг!$I:$I,0))),"")</f>
        <v/>
      </c>
      <c r="N10906" s="132" t="str">
        <f t="shared" si="178"/>
        <v>ТЗА 21010-1006060-00</v>
      </c>
      <c r="O10906" s="132" t="str">
        <f>IFERROR(IFERROR(INDEX(Кат!$B:$B,MATCH($N10906,Кат!$I:$I,0)),INDEX(Торг!$B:$B,MATCH($N10906,Торг!$I:$I,0))),"")</f>
        <v/>
      </c>
    </row>
    <row r="10907" spans="1:15">
      <c r="A10907" t="s">
        <v>22346</v>
      </c>
      <c r="C10907" s="191" t="s">
        <v>13030</v>
      </c>
      <c r="E10907" t="s">
        <v>13031</v>
      </c>
      <c r="F10907" t="s">
        <v>4287</v>
      </c>
      <c r="G10907" t="s">
        <v>399</v>
      </c>
      <c r="H10907">
        <v>920</v>
      </c>
      <c r="J10907" t="s">
        <v>22634</v>
      </c>
      <c r="K10907" s="132" t="str">
        <f>IFERROR(IFERROR(INDEX(Кат!$O:$O,MATCH($C10907,Кат!$I:$I,0)),INDEX(Торг!$L:$L,MATCH($C10907,Торг!$I:$I,0))),"")</f>
        <v/>
      </c>
      <c r="L10907" s="132" t="str">
        <f>IFERROR(IFERROR(INDEX(Кат!$A:$A,MATCH($C10907,Кат!$I:$I,0)),INDEX(Торг!$A:$A,MATCH($C10907,Торг!$I:$I,0))),"")</f>
        <v/>
      </c>
      <c r="M10907" s="132" t="str">
        <f>IFERROR(IFERROR(INDEX(Кат!$B:$B,MATCH($C10907,Кат!$I:$I,0)),INDEX(Торг!$B:$B,MATCH($C10907,Торг!$I:$I,0))),"")</f>
        <v/>
      </c>
      <c r="N10907" s="132" t="str">
        <f t="shared" si="178"/>
        <v>ТЗА 21010-1601180-00</v>
      </c>
      <c r="O10907" s="132" t="str">
        <f>IFERROR(IFERROR(INDEX(Кат!$B:$B,MATCH($N10907,Кат!$I:$I,0)),INDEX(Торг!$B:$B,MATCH($N10907,Торг!$I:$I,0))),"")</f>
        <v/>
      </c>
    </row>
    <row r="10908" spans="1:15">
      <c r="A10908" t="s">
        <v>22347</v>
      </c>
      <c r="C10908" s="191" t="s">
        <v>13032</v>
      </c>
      <c r="E10908" t="s">
        <v>13033</v>
      </c>
      <c r="F10908" t="s">
        <v>4287</v>
      </c>
      <c r="G10908" t="s">
        <v>399</v>
      </c>
      <c r="H10908">
        <v>700</v>
      </c>
      <c r="J10908" t="s">
        <v>22634</v>
      </c>
      <c r="K10908" s="132" t="str">
        <f>IFERROR(IFERROR(INDEX(Кат!$O:$O,MATCH($C10908,Кат!$I:$I,0)),INDEX(Торг!$L:$L,MATCH($C10908,Торг!$I:$I,0))),"")</f>
        <v/>
      </c>
      <c r="L10908" s="132" t="str">
        <f>IFERROR(IFERROR(INDEX(Кат!$A:$A,MATCH($C10908,Кат!$I:$I,0)),INDEX(Торг!$A:$A,MATCH($C10908,Торг!$I:$I,0))),"")</f>
        <v/>
      </c>
      <c r="M10908" s="132" t="str">
        <f>IFERROR(IFERROR(INDEX(Кат!$B:$B,MATCH($C10908,Кат!$I:$I,0)),INDEX(Торг!$B:$B,MATCH($C10908,Торг!$I:$I,0))),"")</f>
        <v/>
      </c>
      <c r="N10908" s="132" t="str">
        <f t="shared" si="178"/>
        <v>ТЗА 21100-1601180-00</v>
      </c>
      <c r="O10908" s="132" t="str">
        <f>IFERROR(IFERROR(INDEX(Кат!$B:$B,MATCH($N10908,Кат!$I:$I,0)),INDEX(Торг!$B:$B,MATCH($N10908,Торг!$I:$I,0))),"")</f>
        <v/>
      </c>
    </row>
    <row r="10909" spans="1:15">
      <c r="A10909" t="s">
        <v>22348</v>
      </c>
      <c r="C10909" s="191" t="s">
        <v>13034</v>
      </c>
      <c r="E10909" t="s">
        <v>14245</v>
      </c>
      <c r="F10909" t="s">
        <v>4287</v>
      </c>
      <c r="G10909" t="s">
        <v>399</v>
      </c>
      <c r="H10909">
        <v>1035</v>
      </c>
      <c r="J10909" t="s">
        <v>22634</v>
      </c>
      <c r="K10909" s="132" t="str">
        <f>IFERROR(IFERROR(INDEX(Кат!$O:$O,MATCH($C10909,Кат!$I:$I,0)),INDEX(Торг!$L:$L,MATCH($C10909,Торг!$I:$I,0))),"")</f>
        <v/>
      </c>
      <c r="L10909" s="132" t="str">
        <f>IFERROR(IFERROR(INDEX(Кат!$A:$A,MATCH($C10909,Кат!$I:$I,0)),INDEX(Торг!$A:$A,MATCH($C10909,Торг!$I:$I,0))),"")</f>
        <v/>
      </c>
      <c r="M10909" s="132" t="str">
        <f>IFERROR(IFERROR(INDEX(Кат!$B:$B,MATCH($C10909,Кат!$I:$I,0)),INDEX(Торг!$B:$B,MATCH($C10909,Торг!$I:$I,0))),"")</f>
        <v/>
      </c>
      <c r="N10909" s="132" t="str">
        <f t="shared" si="178"/>
        <v>ТЗА 21030-1702150-01</v>
      </c>
      <c r="O10909" s="132" t="str">
        <f>IFERROR(IFERROR(INDEX(Кат!$B:$B,MATCH($N10909,Кат!$I:$I,0)),INDEX(Торг!$B:$B,MATCH($N10909,Торг!$I:$I,0))),"")</f>
        <v/>
      </c>
    </row>
    <row r="10910" spans="1:15">
      <c r="A10910" t="s">
        <v>22349</v>
      </c>
      <c r="C10910" s="191" t="s">
        <v>13035</v>
      </c>
      <c r="E10910" t="s">
        <v>14246</v>
      </c>
      <c r="F10910" t="s">
        <v>4287</v>
      </c>
      <c r="G10910" t="s">
        <v>399</v>
      </c>
      <c r="H10910">
        <v>1035</v>
      </c>
      <c r="J10910" t="s">
        <v>22634</v>
      </c>
      <c r="K10910" s="132" t="str">
        <f>IFERROR(IFERROR(INDEX(Кат!$O:$O,MATCH($C10910,Кат!$I:$I,0)),INDEX(Торг!$L:$L,MATCH($C10910,Торг!$I:$I,0))),"")</f>
        <v/>
      </c>
      <c r="L10910" s="132" t="str">
        <f>IFERROR(IFERROR(INDEX(Кат!$A:$A,MATCH($C10910,Кат!$I:$I,0)),INDEX(Торг!$A:$A,MATCH($C10910,Торг!$I:$I,0))),"")</f>
        <v/>
      </c>
      <c r="M10910" s="132" t="str">
        <f>IFERROR(IFERROR(INDEX(Кат!$B:$B,MATCH($C10910,Кат!$I:$I,0)),INDEX(Торг!$B:$B,MATCH($C10910,Торг!$I:$I,0))),"")</f>
        <v/>
      </c>
      <c r="N10910" s="132" t="str">
        <f t="shared" si="178"/>
        <v>ТЗА 21060-1702150-01</v>
      </c>
      <c r="O10910" s="132" t="str">
        <f>IFERROR(IFERROR(INDEX(Кат!$B:$B,MATCH($N10910,Кат!$I:$I,0)),INDEX(Торг!$B:$B,MATCH($N10910,Торг!$I:$I,0))),"")</f>
        <v/>
      </c>
    </row>
    <row r="10911" spans="1:15">
      <c r="A10911" t="s">
        <v>22350</v>
      </c>
      <c r="C10911" s="191" t="s">
        <v>13036</v>
      </c>
      <c r="E10911" t="s">
        <v>13037</v>
      </c>
      <c r="F10911" t="s">
        <v>4287</v>
      </c>
      <c r="G10911" t="s">
        <v>399</v>
      </c>
      <c r="H10911">
        <v>550</v>
      </c>
      <c r="J10911" t="s">
        <v>22634</v>
      </c>
      <c r="K10911" s="132" t="str">
        <f>IFERROR(IFERROR(INDEX(Кат!$O:$O,MATCH($C10911,Кат!$I:$I,0)),INDEX(Торг!$L:$L,MATCH($C10911,Торг!$I:$I,0))),"")</f>
        <v/>
      </c>
      <c r="L10911" s="132" t="str">
        <f>IFERROR(IFERROR(INDEX(Кат!$A:$A,MATCH($C10911,Кат!$I:$I,0)),INDEX(Торг!$A:$A,MATCH($C10911,Торг!$I:$I,0))),"")</f>
        <v/>
      </c>
      <c r="M10911" s="132" t="str">
        <f>IFERROR(IFERROR(INDEX(Кат!$B:$B,MATCH($C10911,Кат!$I:$I,0)),INDEX(Торг!$B:$B,MATCH($C10911,Торг!$I:$I,0))),"")</f>
        <v/>
      </c>
      <c r="N10911" s="132" t="str">
        <f t="shared" si="178"/>
        <v>ТЗА 21010-1005060-01</v>
      </c>
      <c r="O10911" s="132" t="str">
        <f>IFERROR(IFERROR(INDEX(Кат!$B:$B,MATCH($N10911,Кат!$I:$I,0)),INDEX(Торг!$B:$B,MATCH($N10911,Торг!$I:$I,0))),"")</f>
        <v/>
      </c>
    </row>
    <row r="10912" spans="1:15">
      <c r="A10912" t="s">
        <v>24901</v>
      </c>
      <c r="C10912" s="191"/>
      <c r="E10912" t="s">
        <v>24902</v>
      </c>
      <c r="J10912" t="s">
        <v>22634</v>
      </c>
      <c r="K10912" s="132" t="str">
        <f>IFERROR(IFERROR(INDEX(Кат!$O:$O,MATCH($C10912,Кат!$I:$I,0)),INDEX(Торг!$L:$L,MATCH($C10912,Торг!$I:$I,0))),"")</f>
        <v/>
      </c>
      <c r="L10912" s="132" t="str">
        <f>IFERROR(IFERROR(INDEX(Кат!$A:$A,MATCH($C10912,Кат!$I:$I,0)),INDEX(Торг!$A:$A,MATCH($C10912,Торг!$I:$I,0))),"")</f>
        <v/>
      </c>
      <c r="M10912" s="132" t="str">
        <f>IFERROR(IFERROR(INDEX(Кат!$B:$B,MATCH($C10912,Кат!$I:$I,0)),INDEX(Торг!$B:$B,MATCH($C10912,Торг!$I:$I,0))),"")</f>
        <v/>
      </c>
      <c r="N10912" s="132" t="str">
        <f t="shared" si="178"/>
        <v xml:space="preserve"> </v>
      </c>
      <c r="O10912" s="132" t="str">
        <f>IFERROR(IFERROR(INDEX(Кат!$B:$B,MATCH($N10912,Кат!$I:$I,0)),INDEX(Торг!$B:$B,MATCH($N10912,Торг!$I:$I,0))),"")</f>
        <v/>
      </c>
    </row>
    <row r="10913" spans="1:15">
      <c r="A10913" t="s">
        <v>22351</v>
      </c>
      <c r="C10913" s="191" t="s">
        <v>4305</v>
      </c>
      <c r="E10913" t="s">
        <v>4306</v>
      </c>
      <c r="F10913" t="s">
        <v>3900</v>
      </c>
      <c r="G10913" t="s">
        <v>375</v>
      </c>
      <c r="H10913">
        <v>900</v>
      </c>
      <c r="J10913" t="s">
        <v>22634</v>
      </c>
      <c r="K10913" s="132" t="str">
        <f>IFERROR(IFERROR(INDEX(Кат!$O:$O,MATCH($C10913,Кат!$I:$I,0)),INDEX(Торг!$L:$L,MATCH($C10913,Торг!$I:$I,0))),"")</f>
        <v/>
      </c>
      <c r="L10913" s="132" t="str">
        <f>IFERROR(IFERROR(INDEX(Кат!$A:$A,MATCH($C10913,Кат!$I:$I,0)),INDEX(Торг!$A:$A,MATCH($C10913,Торг!$I:$I,0))),"")</f>
        <v/>
      </c>
      <c r="M10913" s="132" t="str">
        <f>IFERROR(IFERROR(INDEX(Кат!$B:$B,MATCH($C10913,Кат!$I:$I,0)),INDEX(Торг!$B:$B,MATCH($C10913,Торг!$I:$I,0))),"")</f>
        <v/>
      </c>
      <c r="N10913" s="132" t="str">
        <f t="shared" si="178"/>
        <v>ТИИР ТИИР-299</v>
      </c>
      <c r="O10913" s="132" t="str">
        <f>IFERROR(IFERROR(INDEX(Кат!$B:$B,MATCH($N10913,Кат!$I:$I,0)),INDEX(Торг!$B:$B,MATCH($N10913,Торг!$I:$I,0))),"")</f>
        <v/>
      </c>
    </row>
    <row r="10914" spans="1:15">
      <c r="A10914" t="s">
        <v>30568</v>
      </c>
      <c r="C10914" s="191" t="s">
        <v>30569</v>
      </c>
      <c r="E10914" t="s">
        <v>30570</v>
      </c>
      <c r="F10914" t="s">
        <v>3900</v>
      </c>
      <c r="G10914" t="s">
        <v>375</v>
      </c>
      <c r="H10914">
        <v>620</v>
      </c>
      <c r="J10914" t="s">
        <v>22634</v>
      </c>
      <c r="K10914" s="132" t="str">
        <f>IFERROR(IFERROR(INDEX(Кат!$O:$O,MATCH($C10914,Кат!$I:$I,0)),INDEX(Торг!$L:$L,MATCH($C10914,Торг!$I:$I,0))),"")</f>
        <v/>
      </c>
      <c r="L10914" s="132" t="str">
        <f>IFERROR(IFERROR(INDEX(Кат!$A:$A,MATCH($C10914,Кат!$I:$I,0)),INDEX(Торг!$A:$A,MATCH($C10914,Торг!$I:$I,0))),"")</f>
        <v/>
      </c>
      <c r="M10914" s="132" t="str">
        <f>IFERROR(IFERROR(INDEX(Кат!$B:$B,MATCH($C10914,Кат!$I:$I,0)),INDEX(Торг!$B:$B,MATCH($C10914,Торг!$I:$I,0))),"")</f>
        <v/>
      </c>
      <c r="N10914" s="132" t="str">
        <f t="shared" si="178"/>
        <v>ТИИР ТИИР-295</v>
      </c>
      <c r="O10914" s="132" t="str">
        <f>IFERROR(IFERROR(INDEX(Кат!$B:$B,MATCH($N10914,Кат!$I:$I,0)),INDEX(Торг!$B:$B,MATCH($N10914,Торг!$I:$I,0))),"")</f>
        <v/>
      </c>
    </row>
    <row r="10915" spans="1:15">
      <c r="A10915" t="s">
        <v>22352</v>
      </c>
      <c r="C10915" s="191" t="s">
        <v>13517</v>
      </c>
      <c r="E10915" t="s">
        <v>13518</v>
      </c>
      <c r="F10915" t="s">
        <v>3900</v>
      </c>
      <c r="G10915" t="s">
        <v>375</v>
      </c>
      <c r="H10915">
        <v>600</v>
      </c>
      <c r="J10915" t="s">
        <v>22634</v>
      </c>
      <c r="K10915" s="132" t="str">
        <f>IFERROR(IFERROR(INDEX(Кат!$O:$O,MATCH($C10915,Кат!$I:$I,0)),INDEX(Торг!$L:$L,MATCH($C10915,Торг!$I:$I,0))),"")</f>
        <v/>
      </c>
      <c r="L10915" s="132" t="str">
        <f>IFERROR(IFERROR(INDEX(Кат!$A:$A,MATCH($C10915,Кат!$I:$I,0)),INDEX(Торг!$A:$A,MATCH($C10915,Торг!$I:$I,0))),"")</f>
        <v/>
      </c>
      <c r="M10915" s="132" t="str">
        <f>IFERROR(IFERROR(INDEX(Кат!$B:$B,MATCH($C10915,Кат!$I:$I,0)),INDEX(Торг!$B:$B,MATCH($C10915,Торг!$I:$I,0))),"")</f>
        <v/>
      </c>
      <c r="N10915" s="132" t="str">
        <f t="shared" si="178"/>
        <v>ТИИР ТИИР-260</v>
      </c>
      <c r="O10915" s="132" t="str">
        <f>IFERROR(IFERROR(INDEX(Кат!$B:$B,MATCH($N10915,Кат!$I:$I,0)),INDEX(Торг!$B:$B,MATCH($N10915,Торг!$I:$I,0))),"")</f>
        <v/>
      </c>
    </row>
    <row r="10916" spans="1:15">
      <c r="A10916" t="s">
        <v>32960</v>
      </c>
      <c r="C10916" s="191" t="s">
        <v>32961</v>
      </c>
      <c r="E10916" t="s">
        <v>32962</v>
      </c>
      <c r="F10916" t="s">
        <v>3900</v>
      </c>
      <c r="G10916" t="s">
        <v>375</v>
      </c>
      <c r="H10916">
        <v>1000</v>
      </c>
      <c r="J10916" t="s">
        <v>22634</v>
      </c>
      <c r="K10916" s="132" t="str">
        <f>IFERROR(IFERROR(INDEX(Кат!$O:$O,MATCH($C10916,Кат!$I:$I,0)),INDEX(Торг!$L:$L,MATCH($C10916,Торг!$I:$I,0))),"")</f>
        <v/>
      </c>
      <c r="L10916" s="132" t="str">
        <f>IFERROR(IFERROR(INDEX(Кат!$A:$A,MATCH($C10916,Кат!$I:$I,0)),INDEX(Торг!$A:$A,MATCH($C10916,Торг!$I:$I,0))),"")</f>
        <v/>
      </c>
      <c r="M10916" s="132" t="str">
        <f>IFERROR(IFERROR(INDEX(Кат!$B:$B,MATCH($C10916,Кат!$I:$I,0)),INDEX(Торг!$B:$B,MATCH($C10916,Торг!$I:$I,0))),"")</f>
        <v/>
      </c>
      <c r="N10916" s="132" t="str">
        <f t="shared" si="178"/>
        <v>ТИИР ТР.А-140А</v>
      </c>
      <c r="O10916" s="132" t="str">
        <f>IFERROR(IFERROR(INDEX(Кат!$B:$B,MATCH($N10916,Кат!$I:$I,0)),INDEX(Торг!$B:$B,MATCH($N10916,Торг!$I:$I,0))),"")</f>
        <v/>
      </c>
    </row>
    <row r="10917" spans="1:15">
      <c r="A10917" t="s">
        <v>24903</v>
      </c>
      <c r="C10917" s="191"/>
      <c r="E10917" t="s">
        <v>24904</v>
      </c>
      <c r="J10917" t="s">
        <v>22634</v>
      </c>
      <c r="K10917" s="132" t="str">
        <f>IFERROR(IFERROR(INDEX(Кат!$O:$O,MATCH($C10917,Кат!$I:$I,0)),INDEX(Торг!$L:$L,MATCH($C10917,Торг!$I:$I,0))),"")</f>
        <v/>
      </c>
      <c r="L10917" s="132" t="str">
        <f>IFERROR(IFERROR(INDEX(Кат!$A:$A,MATCH($C10917,Кат!$I:$I,0)),INDEX(Торг!$A:$A,MATCH($C10917,Торг!$I:$I,0))),"")</f>
        <v/>
      </c>
      <c r="M10917" s="132" t="str">
        <f>IFERROR(IFERROR(INDEX(Кат!$B:$B,MATCH($C10917,Кат!$I:$I,0)),INDEX(Торг!$B:$B,MATCH($C10917,Торг!$I:$I,0))),"")</f>
        <v/>
      </c>
      <c r="N10917" s="132" t="str">
        <f t="shared" si="178"/>
        <v xml:space="preserve"> </v>
      </c>
      <c r="O10917" s="132" t="str">
        <f>IFERROR(IFERROR(INDEX(Кат!$B:$B,MATCH($N10917,Кат!$I:$I,0)),INDEX(Торг!$B:$B,MATCH($N10917,Торг!$I:$I,0))),"")</f>
        <v/>
      </c>
    </row>
    <row r="10918" spans="1:15">
      <c r="A10918" t="s">
        <v>22353</v>
      </c>
      <c r="C10918" s="191" t="s">
        <v>4307</v>
      </c>
      <c r="E10918" t="s">
        <v>4308</v>
      </c>
      <c r="F10918" t="s">
        <v>4309</v>
      </c>
      <c r="G10918" t="s">
        <v>399</v>
      </c>
      <c r="H10918">
        <v>160</v>
      </c>
      <c r="J10918" t="s">
        <v>22634</v>
      </c>
      <c r="K10918" s="132" t="str">
        <f>IFERROR(IFERROR(INDEX(Кат!$O:$O,MATCH($C10918,Кат!$I:$I,0)),INDEX(Торг!$L:$L,MATCH($C10918,Торг!$I:$I,0))),"")</f>
        <v/>
      </c>
      <c r="L10918" s="132" t="str">
        <f>IFERROR(IFERROR(INDEX(Кат!$A:$A,MATCH($C10918,Кат!$I:$I,0)),INDEX(Торг!$A:$A,MATCH($C10918,Торг!$I:$I,0))),"")</f>
        <v/>
      </c>
      <c r="M10918" s="132" t="str">
        <f>IFERROR(IFERROR(INDEX(Кат!$B:$B,MATCH($C10918,Кат!$I:$I,0)),INDEX(Торг!$B:$B,MATCH($C10918,Торг!$I:$I,0))),"")</f>
        <v/>
      </c>
      <c r="N10918" s="132" t="str">
        <f t="shared" si="178"/>
        <v>ТОЛЬЯТТИ-ФИЛЬТР ФС1118</v>
      </c>
      <c r="O10918" s="132" t="str">
        <f>IFERROR(IFERROR(INDEX(Кат!$B:$B,MATCH($N10918,Кат!$I:$I,0)),INDEX(Торг!$B:$B,MATCH($N10918,Торг!$I:$I,0))),"")</f>
        <v/>
      </c>
    </row>
    <row r="10919" spans="1:15">
      <c r="A10919" t="s">
        <v>22354</v>
      </c>
      <c r="C10919" s="191" t="s">
        <v>4310</v>
      </c>
      <c r="E10919" t="s">
        <v>4311</v>
      </c>
      <c r="F10919" t="s">
        <v>4309</v>
      </c>
      <c r="G10919" t="s">
        <v>399</v>
      </c>
      <c r="H10919">
        <v>160</v>
      </c>
      <c r="J10919" t="s">
        <v>22634</v>
      </c>
      <c r="K10919" s="132" t="str">
        <f>IFERROR(IFERROR(INDEX(Кат!$O:$O,MATCH($C10919,Кат!$I:$I,0)),INDEX(Торг!$L:$L,MATCH($C10919,Торг!$I:$I,0))),"")</f>
        <v/>
      </c>
      <c r="L10919" s="132" t="str">
        <f>IFERROR(IFERROR(INDEX(Кат!$A:$A,MATCH($C10919,Кат!$I:$I,0)),INDEX(Торг!$A:$A,MATCH($C10919,Торг!$I:$I,0))),"")</f>
        <v/>
      </c>
      <c r="M10919" s="132" t="str">
        <f>IFERROR(IFERROR(INDEX(Кат!$B:$B,MATCH($C10919,Кат!$I:$I,0)),INDEX(Торг!$B:$B,MATCH($C10919,Торг!$I:$I,0))),"")</f>
        <v/>
      </c>
      <c r="N10919" s="132" t="str">
        <f t="shared" si="178"/>
        <v>ТОЛЬЯТТИ-ФИЛЬТР ФС2111</v>
      </c>
      <c r="O10919" s="132" t="str">
        <f>IFERROR(IFERROR(INDEX(Кат!$B:$B,MATCH($N10919,Кат!$I:$I,0)),INDEX(Торг!$B:$B,MATCH($N10919,Торг!$I:$I,0))),"")</f>
        <v/>
      </c>
    </row>
    <row r="10920" spans="1:15">
      <c r="A10920" t="s">
        <v>22355</v>
      </c>
      <c r="C10920" s="191" t="s">
        <v>4312</v>
      </c>
      <c r="E10920" t="s">
        <v>4313</v>
      </c>
      <c r="F10920" t="s">
        <v>4309</v>
      </c>
      <c r="G10920" t="s">
        <v>399</v>
      </c>
      <c r="H10920">
        <v>80</v>
      </c>
      <c r="J10920" t="s">
        <v>22634</v>
      </c>
      <c r="K10920" s="132" t="str">
        <f>IFERROR(IFERROR(INDEX(Кат!$O:$O,MATCH($C10920,Кат!$I:$I,0)),INDEX(Торг!$L:$L,MATCH($C10920,Торг!$I:$I,0))),"")</f>
        <v/>
      </c>
      <c r="L10920" s="132" t="str">
        <f>IFERROR(IFERROR(INDEX(Кат!$A:$A,MATCH($C10920,Кат!$I:$I,0)),INDEX(Торг!$A:$A,MATCH($C10920,Торг!$I:$I,0))),"")</f>
        <v/>
      </c>
      <c r="M10920" s="132" t="str">
        <f>IFERROR(IFERROR(INDEX(Кат!$B:$B,MATCH($C10920,Кат!$I:$I,0)),INDEX(Торг!$B:$B,MATCH($C10920,Торг!$I:$I,0))),"")</f>
        <v/>
      </c>
      <c r="N10920" s="132" t="str">
        <f t="shared" si="178"/>
        <v>ТОЛЬЯТТИ-ФИЛЬТР ФС2114</v>
      </c>
      <c r="O10920" s="132" t="str">
        <f>IFERROR(IFERROR(INDEX(Кат!$B:$B,MATCH($N10920,Кат!$I:$I,0)),INDEX(Торг!$B:$B,MATCH($N10920,Торг!$I:$I,0))),"")</f>
        <v/>
      </c>
    </row>
    <row r="10921" spans="1:15">
      <c r="A10921" t="s">
        <v>22356</v>
      </c>
      <c r="C10921" s="191" t="s">
        <v>13038</v>
      </c>
      <c r="E10921" t="s">
        <v>13039</v>
      </c>
      <c r="F10921" t="s">
        <v>4309</v>
      </c>
      <c r="G10921" t="s">
        <v>399</v>
      </c>
      <c r="H10921">
        <v>140</v>
      </c>
      <c r="J10921" t="s">
        <v>22634</v>
      </c>
      <c r="K10921" s="132" t="str">
        <f>IFERROR(IFERROR(INDEX(Кат!$O:$O,MATCH($C10921,Кат!$I:$I,0)),INDEX(Торг!$L:$L,MATCH($C10921,Торг!$I:$I,0))),"")</f>
        <v/>
      </c>
      <c r="L10921" s="132" t="str">
        <f>IFERROR(IFERROR(INDEX(Кат!$A:$A,MATCH($C10921,Кат!$I:$I,0)),INDEX(Торг!$A:$A,MATCH($C10921,Торг!$I:$I,0))),"")</f>
        <v/>
      </c>
      <c r="M10921" s="132" t="str">
        <f>IFERROR(IFERROR(INDEX(Кат!$B:$B,MATCH($C10921,Кат!$I:$I,0)),INDEX(Торг!$B:$B,MATCH($C10921,Торг!$I:$I,0))),"")</f>
        <v/>
      </c>
      <c r="N10921" s="132" t="str">
        <f t="shared" si="178"/>
        <v>ТОЛЬЯТТИ-ФИЛЬТР 161.1109080-СЗ</v>
      </c>
      <c r="O10921" s="132" t="str">
        <f>IFERROR(IFERROR(INDEX(Кат!$B:$B,MATCH($N10921,Кат!$I:$I,0)),INDEX(Торг!$B:$B,MATCH($N10921,Торг!$I:$I,0))),"")</f>
        <v/>
      </c>
    </row>
    <row r="10922" spans="1:15">
      <c r="A10922" t="s">
        <v>22357</v>
      </c>
      <c r="C10922" s="191" t="s">
        <v>4314</v>
      </c>
      <c r="E10922" t="s">
        <v>4315</v>
      </c>
      <c r="F10922" t="s">
        <v>4309</v>
      </c>
      <c r="G10922" t="s">
        <v>399</v>
      </c>
      <c r="H10922">
        <v>140</v>
      </c>
      <c r="J10922" t="s">
        <v>22634</v>
      </c>
      <c r="K10922" s="132" t="str">
        <f>IFERROR(IFERROR(INDEX(Кат!$O:$O,MATCH($C10922,Кат!$I:$I,0)),INDEX(Торг!$L:$L,MATCH($C10922,Торг!$I:$I,0))),"")</f>
        <v/>
      </c>
      <c r="L10922" s="132" t="str">
        <f>IFERROR(IFERROR(INDEX(Кат!$A:$A,MATCH($C10922,Кат!$I:$I,0)),INDEX(Торг!$A:$A,MATCH($C10922,Торг!$I:$I,0))),"")</f>
        <v/>
      </c>
      <c r="M10922" s="132" t="str">
        <f>IFERROR(IFERROR(INDEX(Кат!$B:$B,MATCH($C10922,Кат!$I:$I,0)),INDEX(Торг!$B:$B,MATCH($C10922,Торг!$I:$I,0))),"")</f>
        <v/>
      </c>
      <c r="N10922" s="132" t="str">
        <f t="shared" si="178"/>
        <v>ТОЛЬЯТТИ-ФИЛЬТР 162.1109080-СЗ</v>
      </c>
      <c r="O10922" s="132" t="str">
        <f>IFERROR(IFERROR(INDEX(Кат!$B:$B,MATCH($N10922,Кат!$I:$I,0)),INDEX(Торг!$B:$B,MATCH($N10922,Торг!$I:$I,0))),"")</f>
        <v/>
      </c>
    </row>
    <row r="10923" spans="1:15">
      <c r="A10923" t="s">
        <v>22358</v>
      </c>
      <c r="C10923" s="191" t="s">
        <v>4316</v>
      </c>
      <c r="E10923" t="s">
        <v>4317</v>
      </c>
      <c r="F10923" t="s">
        <v>4309</v>
      </c>
      <c r="G10923" t="s">
        <v>399</v>
      </c>
      <c r="H10923">
        <v>155</v>
      </c>
      <c r="J10923" t="s">
        <v>22634</v>
      </c>
      <c r="K10923" s="132" t="str">
        <f>IFERROR(IFERROR(INDEX(Кат!$O:$O,MATCH($C10923,Кат!$I:$I,0)),INDEX(Торг!$L:$L,MATCH($C10923,Торг!$I:$I,0))),"")</f>
        <v/>
      </c>
      <c r="L10923" s="132" t="str">
        <f>IFERROR(IFERROR(INDEX(Кат!$A:$A,MATCH($C10923,Кат!$I:$I,0)),INDEX(Торг!$A:$A,MATCH($C10923,Торг!$I:$I,0))),"")</f>
        <v/>
      </c>
      <c r="M10923" s="132" t="str">
        <f>IFERROR(IFERROR(INDEX(Кат!$B:$B,MATCH($C10923,Кат!$I:$I,0)),INDEX(Торг!$B:$B,MATCH($C10923,Торг!$I:$I,0))),"")</f>
        <v/>
      </c>
      <c r="N10923" s="132" t="str">
        <f t="shared" si="178"/>
        <v>ТОЛЬЯТТИ-ФИЛЬТР ФС2181</v>
      </c>
      <c r="O10923" s="132" t="str">
        <f>IFERROR(IFERROR(INDEX(Кат!$B:$B,MATCH($N10923,Кат!$I:$I,0)),INDEX(Торг!$B:$B,MATCH($N10923,Торг!$I:$I,0))),"")</f>
        <v/>
      </c>
    </row>
    <row r="10924" spans="1:15">
      <c r="A10924" t="s">
        <v>24905</v>
      </c>
      <c r="C10924" s="191"/>
      <c r="E10924" t="s">
        <v>24906</v>
      </c>
      <c r="J10924" t="s">
        <v>22634</v>
      </c>
      <c r="K10924" s="132" t="str">
        <f>IFERROR(IFERROR(INDEX(Кат!$O:$O,MATCH($C10924,Кат!$I:$I,0)),INDEX(Торг!$L:$L,MATCH($C10924,Торг!$I:$I,0))),"")</f>
        <v/>
      </c>
      <c r="L10924" s="132" t="str">
        <f>IFERROR(IFERROR(INDEX(Кат!$A:$A,MATCH($C10924,Кат!$I:$I,0)),INDEX(Торг!$A:$A,MATCH($C10924,Торг!$I:$I,0))),"")</f>
        <v/>
      </c>
      <c r="M10924" s="132" t="str">
        <f>IFERROR(IFERROR(INDEX(Кат!$B:$B,MATCH($C10924,Кат!$I:$I,0)),INDEX(Торг!$B:$B,MATCH($C10924,Торг!$I:$I,0))),"")</f>
        <v/>
      </c>
      <c r="N10924" s="132" t="str">
        <f t="shared" si="178"/>
        <v xml:space="preserve"> </v>
      </c>
      <c r="O10924" s="132" t="str">
        <f>IFERROR(IFERROR(INDEX(Кат!$B:$B,MATCH($N10924,Кат!$I:$I,0)),INDEX(Торг!$B:$B,MATCH($N10924,Торг!$I:$I,0))),"")</f>
        <v/>
      </c>
    </row>
    <row r="10925" spans="1:15">
      <c r="A10925" t="s">
        <v>22359</v>
      </c>
      <c r="C10925" s="191" t="s">
        <v>13040</v>
      </c>
      <c r="E10925" t="s">
        <v>13041</v>
      </c>
      <c r="F10925" t="s">
        <v>13042</v>
      </c>
      <c r="G10925" t="s">
        <v>375</v>
      </c>
      <c r="H10925">
        <v>260</v>
      </c>
      <c r="J10925" t="s">
        <v>22634</v>
      </c>
      <c r="K10925" s="132" t="str">
        <f>IFERROR(IFERROR(INDEX(Кат!$O:$O,MATCH($C10925,Кат!$I:$I,0)),INDEX(Торг!$L:$L,MATCH($C10925,Торг!$I:$I,0))),"")</f>
        <v/>
      </c>
      <c r="L10925" s="132" t="str">
        <f>IFERROR(IFERROR(INDEX(Кат!$A:$A,MATCH($C10925,Кат!$I:$I,0)),INDEX(Торг!$A:$A,MATCH($C10925,Торг!$I:$I,0))),"")</f>
        <v/>
      </c>
      <c r="M10925" s="132" t="str">
        <f>IFERROR(IFERROR(INDEX(Кат!$B:$B,MATCH($C10925,Кат!$I:$I,0)),INDEX(Торг!$B:$B,MATCH($C10925,Торг!$I:$I,0))),"")</f>
        <v/>
      </c>
      <c r="N10925" s="132" t="str">
        <f t="shared" si="178"/>
        <v>ТОЧМАШ ТЧМ2101-5205065</v>
      </c>
      <c r="O10925" s="132" t="str">
        <f>IFERROR(IFERROR(INDEX(Кат!$B:$B,MATCH($N10925,Кат!$I:$I,0)),INDEX(Торг!$B:$B,MATCH($N10925,Торг!$I:$I,0))),"")</f>
        <v/>
      </c>
    </row>
    <row r="10926" spans="1:15">
      <c r="A10926" t="s">
        <v>22360</v>
      </c>
      <c r="C10926" s="191" t="s">
        <v>13043</v>
      </c>
      <c r="E10926" t="s">
        <v>13044</v>
      </c>
      <c r="F10926" t="s">
        <v>13042</v>
      </c>
      <c r="G10926" t="s">
        <v>375</v>
      </c>
      <c r="H10926">
        <v>300</v>
      </c>
      <c r="J10926" t="s">
        <v>22634</v>
      </c>
      <c r="K10926" s="132" t="str">
        <f>IFERROR(IFERROR(INDEX(Кат!$O:$O,MATCH($C10926,Кат!$I:$I,0)),INDEX(Торг!$L:$L,MATCH($C10926,Торг!$I:$I,0))),"")</f>
        <v/>
      </c>
      <c r="L10926" s="132" t="str">
        <f>IFERROR(IFERROR(INDEX(Кат!$A:$A,MATCH($C10926,Кат!$I:$I,0)),INDEX(Торг!$A:$A,MATCH($C10926,Торг!$I:$I,0))),"")</f>
        <v/>
      </c>
      <c r="M10926" s="132" t="str">
        <f>IFERROR(IFERROR(INDEX(Кат!$B:$B,MATCH($C10926,Кат!$I:$I,0)),INDEX(Торг!$B:$B,MATCH($C10926,Торг!$I:$I,0))),"")</f>
        <v/>
      </c>
      <c r="N10926" s="132" t="str">
        <f t="shared" ref="N10926:N10988" si="179">_xlfn.CONCAT(F10926," ",C10926)</f>
        <v>ТОЧМАШ ТЧМ2108-5205065</v>
      </c>
      <c r="O10926" s="132" t="str">
        <f>IFERROR(IFERROR(INDEX(Кат!$B:$B,MATCH($N10926,Кат!$I:$I,0)),INDEX(Торг!$B:$B,MATCH($N10926,Торг!$I:$I,0))),"")</f>
        <v/>
      </c>
    </row>
    <row r="10927" spans="1:15">
      <c r="A10927" t="s">
        <v>22361</v>
      </c>
      <c r="C10927" s="191" t="s">
        <v>13045</v>
      </c>
      <c r="E10927" t="s">
        <v>13046</v>
      </c>
      <c r="F10927" t="s">
        <v>13042</v>
      </c>
      <c r="G10927" t="s">
        <v>375</v>
      </c>
      <c r="H10927">
        <v>340</v>
      </c>
      <c r="J10927" t="s">
        <v>22634</v>
      </c>
      <c r="K10927" s="132" t="str">
        <f>IFERROR(IFERROR(INDEX(Кат!$O:$O,MATCH($C10927,Кат!$I:$I,0)),INDEX(Торг!$L:$L,MATCH($C10927,Торг!$I:$I,0))),"")</f>
        <v/>
      </c>
      <c r="L10927" s="132" t="str">
        <f>IFERROR(IFERROR(INDEX(Кат!$A:$A,MATCH($C10927,Кат!$I:$I,0)),INDEX(Торг!$A:$A,MATCH($C10927,Торг!$I:$I,0))),"")</f>
        <v/>
      </c>
      <c r="M10927" s="132" t="str">
        <f>IFERROR(IFERROR(INDEX(Кат!$B:$B,MATCH($C10927,Кат!$I:$I,0)),INDEX(Торг!$B:$B,MATCH($C10927,Торг!$I:$I,0))),"")</f>
        <v/>
      </c>
      <c r="N10927" s="132" t="str">
        <f t="shared" si="179"/>
        <v>ТОЧМАШ ТЧМ2114-5205065</v>
      </c>
      <c r="O10927" s="132" t="str">
        <f>IFERROR(IFERROR(INDEX(Кат!$B:$B,MATCH($N10927,Кат!$I:$I,0)),INDEX(Торг!$B:$B,MATCH($N10927,Торг!$I:$I,0))),"")</f>
        <v/>
      </c>
    </row>
    <row r="10928" spans="1:15">
      <c r="A10928" t="s">
        <v>22362</v>
      </c>
      <c r="C10928" s="191" t="s">
        <v>13047</v>
      </c>
      <c r="E10928" t="s">
        <v>13048</v>
      </c>
      <c r="F10928" t="s">
        <v>13042</v>
      </c>
      <c r="G10928" t="s">
        <v>375</v>
      </c>
      <c r="H10928">
        <v>620</v>
      </c>
      <c r="J10928" t="s">
        <v>22634</v>
      </c>
      <c r="K10928" s="132" t="str">
        <f>IFERROR(IFERROR(INDEX(Кат!$O:$O,MATCH($C10928,Кат!$I:$I,0)),INDEX(Торг!$L:$L,MATCH($C10928,Торг!$I:$I,0))),"")</f>
        <v/>
      </c>
      <c r="L10928" s="132" t="str">
        <f>IFERROR(IFERROR(INDEX(Кат!$A:$A,MATCH($C10928,Кат!$I:$I,0)),INDEX(Торг!$A:$A,MATCH($C10928,Торг!$I:$I,0))),"")</f>
        <v/>
      </c>
      <c r="M10928" s="132" t="str">
        <f>IFERROR(IFERROR(INDEX(Кат!$B:$B,MATCH($C10928,Кат!$I:$I,0)),INDEX(Торг!$B:$B,MATCH($C10928,Торг!$I:$I,0))),"")</f>
        <v/>
      </c>
      <c r="N10928" s="132" t="str">
        <f t="shared" si="179"/>
        <v>ТОЧМАШ ТЧМ2110-5205065</v>
      </c>
      <c r="O10928" s="132" t="str">
        <f>IFERROR(IFERROR(INDEX(Кат!$B:$B,MATCH($N10928,Кат!$I:$I,0)),INDEX(Торг!$B:$B,MATCH($N10928,Торг!$I:$I,0))),"")</f>
        <v/>
      </c>
    </row>
    <row r="10929" spans="1:15">
      <c r="A10929" t="s">
        <v>22363</v>
      </c>
      <c r="C10929" s="191" t="s">
        <v>13049</v>
      </c>
      <c r="E10929" t="s">
        <v>13050</v>
      </c>
      <c r="F10929" t="s">
        <v>13042</v>
      </c>
      <c r="G10929" t="s">
        <v>375</v>
      </c>
      <c r="H10929">
        <v>80</v>
      </c>
      <c r="J10929" t="s">
        <v>22634</v>
      </c>
      <c r="K10929" s="132" t="str">
        <f>IFERROR(IFERROR(INDEX(Кат!$O:$O,MATCH($C10929,Кат!$I:$I,0)),INDEX(Торг!$L:$L,MATCH($C10929,Торг!$I:$I,0))),"")</f>
        <v/>
      </c>
      <c r="L10929" s="132" t="str">
        <f>IFERROR(IFERROR(INDEX(Кат!$A:$A,MATCH($C10929,Кат!$I:$I,0)),INDEX(Торг!$A:$A,MATCH($C10929,Торг!$I:$I,0))),"")</f>
        <v/>
      </c>
      <c r="M10929" s="132" t="str">
        <f>IFERROR(IFERROR(INDEX(Кат!$B:$B,MATCH($C10929,Кат!$I:$I,0)),INDEX(Торг!$B:$B,MATCH($C10929,Торг!$I:$I,0))),"")</f>
        <v/>
      </c>
      <c r="N10929" s="132" t="str">
        <f t="shared" si="179"/>
        <v>ТОЧМАШ ТЧМ2103-5205070</v>
      </c>
      <c r="O10929" s="132" t="str">
        <f>IFERROR(IFERROR(INDEX(Кат!$B:$B,MATCH($N10929,Кат!$I:$I,0)),INDEX(Торг!$B:$B,MATCH($N10929,Торг!$I:$I,0))),"")</f>
        <v/>
      </c>
    </row>
    <row r="10930" spans="1:15">
      <c r="A10930" t="s">
        <v>22364</v>
      </c>
      <c r="C10930" s="191" t="s">
        <v>13051</v>
      </c>
      <c r="E10930" t="s">
        <v>13052</v>
      </c>
      <c r="F10930" t="s">
        <v>13042</v>
      </c>
      <c r="G10930" t="s">
        <v>375</v>
      </c>
      <c r="H10930">
        <v>220</v>
      </c>
      <c r="J10930" t="s">
        <v>22634</v>
      </c>
      <c r="K10930" s="132" t="str">
        <f>IFERROR(IFERROR(INDEX(Кат!$O:$O,MATCH($C10930,Кат!$I:$I,0)),INDEX(Торг!$L:$L,MATCH($C10930,Торг!$I:$I,0))),"")</f>
        <v/>
      </c>
      <c r="L10930" s="132" t="str">
        <f>IFERROR(IFERROR(INDEX(Кат!$A:$A,MATCH($C10930,Кат!$I:$I,0)),INDEX(Торг!$A:$A,MATCH($C10930,Торг!$I:$I,0))),"")</f>
        <v/>
      </c>
      <c r="M10930" s="132" t="str">
        <f>IFERROR(IFERROR(INDEX(Кат!$B:$B,MATCH($C10930,Кат!$I:$I,0)),INDEX(Торг!$B:$B,MATCH($C10930,Торг!$I:$I,0))),"")</f>
        <v/>
      </c>
      <c r="N10930" s="132" t="str">
        <f t="shared" si="179"/>
        <v>ТОЧМАШ ТЧМ2108-5205070</v>
      </c>
      <c r="O10930" s="132" t="str">
        <f>IFERROR(IFERROR(INDEX(Кат!$B:$B,MATCH($N10930,Кат!$I:$I,0)),INDEX(Торг!$B:$B,MATCH($N10930,Торг!$I:$I,0))),"")</f>
        <v/>
      </c>
    </row>
    <row r="10931" spans="1:15">
      <c r="A10931" t="s">
        <v>22365</v>
      </c>
      <c r="C10931" s="191" t="s">
        <v>13053</v>
      </c>
      <c r="E10931" t="s">
        <v>13054</v>
      </c>
      <c r="F10931" t="s">
        <v>13042</v>
      </c>
      <c r="G10931" t="s">
        <v>375</v>
      </c>
      <c r="H10931">
        <v>220</v>
      </c>
      <c r="J10931" t="s">
        <v>22634</v>
      </c>
      <c r="K10931" s="132" t="str">
        <f>IFERROR(IFERROR(INDEX(Кат!$O:$O,MATCH($C10931,Кат!$I:$I,0)),INDEX(Торг!$L:$L,MATCH($C10931,Торг!$I:$I,0))),"")</f>
        <v/>
      </c>
      <c r="L10931" s="132" t="str">
        <f>IFERROR(IFERROR(INDEX(Кат!$A:$A,MATCH($C10931,Кат!$I:$I,0)),INDEX(Торг!$A:$A,MATCH($C10931,Торг!$I:$I,0))),"")</f>
        <v/>
      </c>
      <c r="M10931" s="132" t="str">
        <f>IFERROR(IFERROR(INDEX(Кат!$B:$B,MATCH($C10931,Кат!$I:$I,0)),INDEX(Торг!$B:$B,MATCH($C10931,Торг!$I:$I,0))),"")</f>
        <v/>
      </c>
      <c r="N10931" s="132" t="str">
        <f t="shared" si="179"/>
        <v>ТОЧМАШ ТЧМ2114-5205070</v>
      </c>
      <c r="O10931" s="132" t="str">
        <f>IFERROR(IFERROR(INDEX(Кат!$B:$B,MATCH($N10931,Кат!$I:$I,0)),INDEX(Торг!$B:$B,MATCH($N10931,Торг!$I:$I,0))),"")</f>
        <v/>
      </c>
    </row>
    <row r="10932" spans="1:15">
      <c r="A10932" t="s">
        <v>22366</v>
      </c>
      <c r="C10932" s="191" t="s">
        <v>13055</v>
      </c>
      <c r="E10932" t="s">
        <v>13056</v>
      </c>
      <c r="F10932" t="s">
        <v>13042</v>
      </c>
      <c r="G10932" t="s">
        <v>375</v>
      </c>
      <c r="H10932">
        <v>220</v>
      </c>
      <c r="J10932" t="s">
        <v>22634</v>
      </c>
      <c r="K10932" s="132" t="str">
        <f>IFERROR(IFERROR(INDEX(Кат!$O:$O,MATCH($C10932,Кат!$I:$I,0)),INDEX(Торг!$L:$L,MATCH($C10932,Торг!$I:$I,0))),"")</f>
        <v/>
      </c>
      <c r="L10932" s="132" t="str">
        <f>IFERROR(IFERROR(INDEX(Кат!$A:$A,MATCH($C10932,Кат!$I:$I,0)),INDEX(Торг!$A:$A,MATCH($C10932,Торг!$I:$I,0))),"")</f>
        <v/>
      </c>
      <c r="M10932" s="132" t="str">
        <f>IFERROR(IFERROR(INDEX(Кат!$B:$B,MATCH($C10932,Кат!$I:$I,0)),INDEX(Торг!$B:$B,MATCH($C10932,Торг!$I:$I,0))),"")</f>
        <v/>
      </c>
      <c r="N10932" s="132" t="str">
        <f t="shared" si="179"/>
        <v>ТОЧМАШ ТЧМ2110-5205070</v>
      </c>
      <c r="O10932" s="132" t="str">
        <f>IFERROR(IFERROR(INDEX(Кат!$B:$B,MATCH($N10932,Кат!$I:$I,0)),INDEX(Торг!$B:$B,MATCH($N10932,Торг!$I:$I,0))),"")</f>
        <v/>
      </c>
    </row>
    <row r="10933" spans="1:15">
      <c r="A10933" t="s">
        <v>24921</v>
      </c>
      <c r="C10933" s="191"/>
      <c r="E10933" t="s">
        <v>25204</v>
      </c>
      <c r="J10933" t="s">
        <v>22634</v>
      </c>
      <c r="K10933" s="132" t="str">
        <f>IFERROR(IFERROR(INDEX(Кат!$O:$O,MATCH($C10933,Кат!$I:$I,0)),INDEX(Торг!$L:$L,MATCH($C10933,Торг!$I:$I,0))),"")</f>
        <v/>
      </c>
      <c r="L10933" s="132" t="str">
        <f>IFERROR(IFERROR(INDEX(Кат!$A:$A,MATCH($C10933,Кат!$I:$I,0)),INDEX(Торг!$A:$A,MATCH($C10933,Торг!$I:$I,0))),"")</f>
        <v/>
      </c>
      <c r="M10933" s="132" t="str">
        <f>IFERROR(IFERROR(INDEX(Кат!$B:$B,MATCH($C10933,Кат!$I:$I,0)),INDEX(Торг!$B:$B,MATCH($C10933,Торг!$I:$I,0))),"")</f>
        <v/>
      </c>
      <c r="N10933" s="132" t="str">
        <f t="shared" si="179"/>
        <v xml:space="preserve"> </v>
      </c>
      <c r="O10933" s="132" t="str">
        <f>IFERROR(IFERROR(INDEX(Кат!$B:$B,MATCH($N10933,Кат!$I:$I,0)),INDEX(Торг!$B:$B,MATCH($N10933,Торг!$I:$I,0))),"")</f>
        <v/>
      </c>
    </row>
    <row r="10934" spans="1:15">
      <c r="A10934" t="s">
        <v>25306</v>
      </c>
      <c r="C10934" s="191"/>
      <c r="E10934" t="s">
        <v>25307</v>
      </c>
      <c r="J10934" t="s">
        <v>22634</v>
      </c>
      <c r="K10934" s="132" t="str">
        <f>IFERROR(IFERROR(INDEX(Кат!$O:$O,MATCH($C10934,Кат!$I:$I,0)),INDEX(Торг!$L:$L,MATCH($C10934,Торг!$I:$I,0))),"")</f>
        <v/>
      </c>
      <c r="L10934" s="132" t="str">
        <f>IFERROR(IFERROR(INDEX(Кат!$A:$A,MATCH($C10934,Кат!$I:$I,0)),INDEX(Торг!$A:$A,MATCH($C10934,Торг!$I:$I,0))),"")</f>
        <v/>
      </c>
      <c r="M10934" s="132" t="str">
        <f>IFERROR(IFERROR(INDEX(Кат!$B:$B,MATCH($C10934,Кат!$I:$I,0)),INDEX(Торг!$B:$B,MATCH($C10934,Торг!$I:$I,0))),"")</f>
        <v/>
      </c>
      <c r="N10934" s="132" t="str">
        <f t="shared" si="179"/>
        <v xml:space="preserve"> </v>
      </c>
      <c r="O10934" s="132" t="str">
        <f>IFERROR(IFERROR(INDEX(Кат!$B:$B,MATCH($N10934,Кат!$I:$I,0)),INDEX(Торг!$B:$B,MATCH($N10934,Торг!$I:$I,0))),"")</f>
        <v/>
      </c>
    </row>
    <row r="10935" spans="1:15">
      <c r="A10935" t="s">
        <v>25657</v>
      </c>
      <c r="C10935" s="191"/>
      <c r="E10935" t="s">
        <v>23713</v>
      </c>
      <c r="J10935" t="s">
        <v>22634</v>
      </c>
      <c r="K10935" s="132" t="str">
        <f>IFERROR(IFERROR(INDEX(Кат!$O:$O,MATCH($C10935,Кат!$I:$I,0)),INDEX(Торг!$L:$L,MATCH($C10935,Торг!$I:$I,0))),"")</f>
        <v/>
      </c>
      <c r="L10935" s="132" t="str">
        <f>IFERROR(IFERROR(INDEX(Кат!$A:$A,MATCH($C10935,Кат!$I:$I,0)),INDEX(Торг!$A:$A,MATCH($C10935,Торг!$I:$I,0))),"")</f>
        <v/>
      </c>
      <c r="M10935" s="132" t="str">
        <f>IFERROR(IFERROR(INDEX(Кат!$B:$B,MATCH($C10935,Кат!$I:$I,0)),INDEX(Торг!$B:$B,MATCH($C10935,Торг!$I:$I,0))),"")</f>
        <v/>
      </c>
      <c r="N10935" s="132" t="str">
        <f t="shared" si="179"/>
        <v xml:space="preserve"> </v>
      </c>
      <c r="O10935" s="132" t="str">
        <f>IFERROR(IFERROR(INDEX(Кат!$B:$B,MATCH($N10935,Кат!$I:$I,0)),INDEX(Торг!$B:$B,MATCH($N10935,Торг!$I:$I,0))),"")</f>
        <v/>
      </c>
    </row>
    <row r="10936" spans="1:15">
      <c r="A10936" t="s">
        <v>30096</v>
      </c>
      <c r="C10936" s="191" t="s">
        <v>30097</v>
      </c>
      <c r="E10936" t="s">
        <v>30098</v>
      </c>
      <c r="F10936" t="s">
        <v>25206</v>
      </c>
      <c r="G10936" t="s">
        <v>375</v>
      </c>
      <c r="H10936">
        <v>1230</v>
      </c>
      <c r="J10936" t="s">
        <v>22634</v>
      </c>
      <c r="K10936" s="132" t="str">
        <f>IFERROR(IFERROR(INDEX(Кат!$O:$O,MATCH($C10936,Кат!$I:$I,0)),INDEX(Торг!$L:$L,MATCH($C10936,Торг!$I:$I,0))),"")</f>
        <v/>
      </c>
      <c r="L10936" s="132" t="str">
        <f>IFERROR(IFERROR(INDEX(Кат!$A:$A,MATCH($C10936,Кат!$I:$I,0)),INDEX(Торг!$A:$A,MATCH($C10936,Торг!$I:$I,0))),"")</f>
        <v/>
      </c>
      <c r="M10936" s="132" t="str">
        <f>IFERROR(IFERROR(INDEX(Кат!$B:$B,MATCH($C10936,Кат!$I:$I,0)),INDEX(Торг!$B:$B,MATCH($C10936,Торг!$I:$I,0))),"")</f>
        <v/>
      </c>
      <c r="N10936" s="132" t="str">
        <f t="shared" si="179"/>
        <v>ТРЕК REST-111</v>
      </c>
      <c r="O10936" s="132" t="str">
        <f>IFERROR(IFERROR(INDEX(Кат!$B:$B,MATCH($N10936,Кат!$I:$I,0)),INDEX(Торг!$B:$B,MATCH($N10936,Торг!$I:$I,0))),"")</f>
        <v/>
      </c>
    </row>
    <row r="10937" spans="1:15">
      <c r="A10937" t="s">
        <v>30099</v>
      </c>
      <c r="C10937" s="191" t="s">
        <v>30100</v>
      </c>
      <c r="E10937" t="s">
        <v>30101</v>
      </c>
      <c r="F10937" t="s">
        <v>25206</v>
      </c>
      <c r="G10937" t="s">
        <v>375</v>
      </c>
      <c r="H10937">
        <v>1220</v>
      </c>
      <c r="J10937" t="s">
        <v>22634</v>
      </c>
      <c r="K10937" s="132" t="str">
        <f>IFERROR(IFERROR(INDEX(Кат!$O:$O,MATCH($C10937,Кат!$I:$I,0)),INDEX(Торг!$L:$L,MATCH($C10937,Торг!$I:$I,0))),"")</f>
        <v/>
      </c>
      <c r="L10937" s="132" t="str">
        <f>IFERROR(IFERROR(INDEX(Кат!$A:$A,MATCH($C10937,Кат!$I:$I,0)),INDEX(Торг!$A:$A,MATCH($C10937,Торг!$I:$I,0))),"")</f>
        <v/>
      </c>
      <c r="M10937" s="132" t="str">
        <f>IFERROR(IFERROR(INDEX(Кат!$B:$B,MATCH($C10937,Кат!$I:$I,0)),INDEX(Торг!$B:$B,MATCH($C10937,Торг!$I:$I,0))),"")</f>
        <v/>
      </c>
      <c r="N10937" s="132" t="str">
        <f t="shared" si="179"/>
        <v>ТРЕК REST-117</v>
      </c>
      <c r="O10937" s="132" t="str">
        <f>IFERROR(IFERROR(INDEX(Кат!$B:$B,MATCH($N10937,Кат!$I:$I,0)),INDEX(Торг!$B:$B,MATCH($N10937,Торг!$I:$I,0))),"")</f>
        <v/>
      </c>
    </row>
    <row r="10938" spans="1:15">
      <c r="A10938" t="s">
        <v>30102</v>
      </c>
      <c r="C10938" s="191" t="s">
        <v>30103</v>
      </c>
      <c r="E10938" t="s">
        <v>30104</v>
      </c>
      <c r="F10938" t="s">
        <v>25206</v>
      </c>
      <c r="G10938" t="s">
        <v>375</v>
      </c>
      <c r="H10938">
        <v>1230</v>
      </c>
      <c r="J10938" t="s">
        <v>22634</v>
      </c>
      <c r="K10938" s="132" t="str">
        <f>IFERROR(IFERROR(INDEX(Кат!$O:$O,MATCH($C10938,Кат!$I:$I,0)),INDEX(Торг!$L:$L,MATCH($C10938,Торг!$I:$I,0))),"")</f>
        <v/>
      </c>
      <c r="L10938" s="132" t="str">
        <f>IFERROR(IFERROR(INDEX(Кат!$A:$A,MATCH($C10938,Кат!$I:$I,0)),INDEX(Торг!$A:$A,MATCH($C10938,Торг!$I:$I,0))),"")</f>
        <v/>
      </c>
      <c r="M10938" s="132" t="str">
        <f>IFERROR(IFERROR(INDEX(Кат!$B:$B,MATCH($C10938,Кат!$I:$I,0)),INDEX(Торг!$B:$B,MATCH($C10938,Торг!$I:$I,0))),"")</f>
        <v/>
      </c>
      <c r="N10938" s="132" t="str">
        <f t="shared" si="179"/>
        <v>ТРЕК REST-112</v>
      </c>
      <c r="O10938" s="132" t="str">
        <f>IFERROR(IFERROR(INDEX(Кат!$B:$B,MATCH($N10938,Кат!$I:$I,0)),INDEX(Торг!$B:$B,MATCH($N10938,Торг!$I:$I,0))),"")</f>
        <v/>
      </c>
    </row>
    <row r="10939" spans="1:15">
      <c r="A10939" t="s">
        <v>30105</v>
      </c>
      <c r="C10939" s="191" t="s">
        <v>30106</v>
      </c>
      <c r="E10939" t="s">
        <v>30107</v>
      </c>
      <c r="F10939" t="s">
        <v>25206</v>
      </c>
      <c r="G10939" t="s">
        <v>375</v>
      </c>
      <c r="H10939">
        <v>1220</v>
      </c>
      <c r="J10939" t="s">
        <v>22634</v>
      </c>
      <c r="K10939" s="132" t="str">
        <f>IFERROR(IFERROR(INDEX(Кат!$O:$O,MATCH($C10939,Кат!$I:$I,0)),INDEX(Торг!$L:$L,MATCH($C10939,Торг!$I:$I,0))),"")</f>
        <v/>
      </c>
      <c r="L10939" s="132" t="str">
        <f>IFERROR(IFERROR(INDEX(Кат!$A:$A,MATCH($C10939,Кат!$I:$I,0)),INDEX(Торг!$A:$A,MATCH($C10939,Торг!$I:$I,0))),"")</f>
        <v/>
      </c>
      <c r="M10939" s="132" t="str">
        <f>IFERROR(IFERROR(INDEX(Кат!$B:$B,MATCH($C10939,Кат!$I:$I,0)),INDEX(Торг!$B:$B,MATCH($C10939,Торг!$I:$I,0))),"")</f>
        <v/>
      </c>
      <c r="N10939" s="132" t="str">
        <f t="shared" si="179"/>
        <v>ТРЕК REST-116</v>
      </c>
      <c r="O10939" s="132" t="str">
        <f>IFERROR(IFERROR(INDEX(Кат!$B:$B,MATCH($N10939,Кат!$I:$I,0)),INDEX(Торг!$B:$B,MATCH($N10939,Торг!$I:$I,0))),"")</f>
        <v/>
      </c>
    </row>
    <row r="10940" spans="1:15">
      <c r="A10940" t="s">
        <v>30108</v>
      </c>
      <c r="C10940" s="191" t="s">
        <v>30109</v>
      </c>
      <c r="E10940" t="s">
        <v>30110</v>
      </c>
      <c r="F10940" t="s">
        <v>25206</v>
      </c>
      <c r="G10940" t="s">
        <v>375</v>
      </c>
      <c r="H10940">
        <v>1230</v>
      </c>
      <c r="J10940" t="s">
        <v>22634</v>
      </c>
      <c r="K10940" s="132" t="str">
        <f>IFERROR(IFERROR(INDEX(Кат!$O:$O,MATCH($C10940,Кат!$I:$I,0)),INDEX(Торг!$L:$L,MATCH($C10940,Торг!$I:$I,0))),"")</f>
        <v/>
      </c>
      <c r="L10940" s="132" t="str">
        <f>IFERROR(IFERROR(INDEX(Кат!$A:$A,MATCH($C10940,Кат!$I:$I,0)),INDEX(Торг!$A:$A,MATCH($C10940,Торг!$I:$I,0))),"")</f>
        <v/>
      </c>
      <c r="M10940" s="132" t="str">
        <f>IFERROR(IFERROR(INDEX(Кат!$B:$B,MATCH($C10940,Кат!$I:$I,0)),INDEX(Торг!$B:$B,MATCH($C10940,Торг!$I:$I,0))),"")</f>
        <v/>
      </c>
      <c r="N10940" s="132" t="str">
        <f t="shared" si="179"/>
        <v>ТРЕК REST-113</v>
      </c>
      <c r="O10940" s="132" t="str">
        <f>IFERROR(IFERROR(INDEX(Кат!$B:$B,MATCH($N10940,Кат!$I:$I,0)),INDEX(Торг!$B:$B,MATCH($N10940,Торг!$I:$I,0))),"")</f>
        <v/>
      </c>
    </row>
    <row r="10941" spans="1:15">
      <c r="A10941" t="s">
        <v>25658</v>
      </c>
      <c r="C10941" s="191" t="s">
        <v>25659</v>
      </c>
      <c r="E10941" t="s">
        <v>25660</v>
      </c>
      <c r="F10941" t="s">
        <v>25206</v>
      </c>
      <c r="G10941" t="s">
        <v>399</v>
      </c>
      <c r="H10941">
        <v>380</v>
      </c>
      <c r="J10941" t="s">
        <v>22634</v>
      </c>
      <c r="K10941" s="132" t="str">
        <f>IFERROR(IFERROR(INDEX(Кат!$O:$O,MATCH($C10941,Кат!$I:$I,0)),INDEX(Торг!$L:$L,MATCH($C10941,Торг!$I:$I,0))),"")</f>
        <v/>
      </c>
      <c r="L10941" s="132" t="str">
        <f>IFERROR(IFERROR(INDEX(Кат!$A:$A,MATCH($C10941,Кат!$I:$I,0)),INDEX(Торг!$A:$A,MATCH($C10941,Торг!$I:$I,0))),"")</f>
        <v/>
      </c>
      <c r="M10941" s="132" t="str">
        <f>IFERROR(IFERROR(INDEX(Кат!$B:$B,MATCH($C10941,Кат!$I:$I,0)),INDEX(Торг!$B:$B,MATCH($C10941,Торг!$I:$I,0))),"")</f>
        <v/>
      </c>
      <c r="N10941" s="132" t="str">
        <f t="shared" si="179"/>
        <v>ТРЕК CR70-111</v>
      </c>
      <c r="O10941" s="132" t="str">
        <f>IFERROR(IFERROR(INDEX(Кат!$B:$B,MATCH($N10941,Кат!$I:$I,0)),INDEX(Торг!$B:$B,MATCH($N10941,Торг!$I:$I,0))),"")</f>
        <v/>
      </c>
    </row>
    <row r="10942" spans="1:15">
      <c r="A10942" t="s">
        <v>25308</v>
      </c>
      <c r="C10942" s="191" t="s">
        <v>25309</v>
      </c>
      <c r="E10942" t="s">
        <v>25310</v>
      </c>
      <c r="F10942" t="s">
        <v>25206</v>
      </c>
      <c r="G10942" t="s">
        <v>399</v>
      </c>
      <c r="H10942">
        <v>510</v>
      </c>
      <c r="J10942" t="s">
        <v>22634</v>
      </c>
      <c r="K10942" s="132" t="str">
        <f>IFERROR(IFERROR(INDEX(Кат!$O:$O,MATCH($C10942,Кат!$I:$I,0)),INDEX(Торг!$L:$L,MATCH($C10942,Торг!$I:$I,0))),"")</f>
        <v/>
      </c>
      <c r="L10942" s="132" t="str">
        <f>IFERROR(IFERROR(INDEX(Кат!$A:$A,MATCH($C10942,Кат!$I:$I,0)),INDEX(Торг!$A:$A,MATCH($C10942,Торг!$I:$I,0))),"")</f>
        <v/>
      </c>
      <c r="M10942" s="132" t="str">
        <f>IFERROR(IFERROR(INDEX(Кат!$B:$B,MATCH($C10942,Кат!$I:$I,0)),INDEX(Торг!$B:$B,MATCH($C10942,Торг!$I:$I,0))),"")</f>
        <v/>
      </c>
      <c r="N10942" s="132" t="str">
        <f t="shared" si="179"/>
        <v>ТРЕК RE70-118</v>
      </c>
      <c r="O10942" s="132" t="str">
        <f>IFERROR(IFERROR(INDEX(Кат!$B:$B,MATCH($N10942,Кат!$I:$I,0)),INDEX(Торг!$B:$B,MATCH($N10942,Торг!$I:$I,0))),"")</f>
        <v/>
      </c>
    </row>
    <row r="10943" spans="1:15">
      <c r="A10943" t="s">
        <v>25311</v>
      </c>
      <c r="C10943" s="191" t="s">
        <v>25312</v>
      </c>
      <c r="E10943" t="s">
        <v>25313</v>
      </c>
      <c r="F10943" t="s">
        <v>25206</v>
      </c>
      <c r="G10943" t="s">
        <v>399</v>
      </c>
      <c r="H10943">
        <v>510</v>
      </c>
      <c r="J10943" t="s">
        <v>22634</v>
      </c>
      <c r="K10943" s="132" t="str">
        <f>IFERROR(IFERROR(INDEX(Кат!$O:$O,MATCH($C10943,Кат!$I:$I,0)),INDEX(Торг!$L:$L,MATCH($C10943,Торг!$I:$I,0))),"")</f>
        <v/>
      </c>
      <c r="L10943" s="132" t="str">
        <f>IFERROR(IFERROR(INDEX(Кат!$A:$A,MATCH($C10943,Кат!$I:$I,0)),INDEX(Торг!$A:$A,MATCH($C10943,Торг!$I:$I,0))),"")</f>
        <v/>
      </c>
      <c r="M10943" s="132" t="str">
        <f>IFERROR(IFERROR(INDEX(Кат!$B:$B,MATCH($C10943,Кат!$I:$I,0)),INDEX(Торг!$B:$B,MATCH($C10943,Торг!$I:$I,0))),"")</f>
        <v/>
      </c>
      <c r="N10943" s="132" t="str">
        <f t="shared" si="179"/>
        <v>ТРЕК RE70-117</v>
      </c>
      <c r="O10943" s="132" t="str">
        <f>IFERROR(IFERROR(INDEX(Кат!$B:$B,MATCH($N10943,Кат!$I:$I,0)),INDEX(Торг!$B:$B,MATCH($N10943,Торг!$I:$I,0))),"")</f>
        <v/>
      </c>
    </row>
    <row r="10944" spans="1:15">
      <c r="A10944" t="s">
        <v>25314</v>
      </c>
      <c r="C10944" s="191" t="s">
        <v>25315</v>
      </c>
      <c r="E10944" t="s">
        <v>25316</v>
      </c>
      <c r="F10944" t="s">
        <v>25206</v>
      </c>
      <c r="G10944" t="s">
        <v>375</v>
      </c>
      <c r="H10944">
        <v>950</v>
      </c>
      <c r="J10944" t="s">
        <v>22634</v>
      </c>
      <c r="K10944" s="132" t="str">
        <f>IFERROR(IFERROR(INDEX(Кат!$O:$O,MATCH($C10944,Кат!$I:$I,0)),INDEX(Торг!$L:$L,MATCH($C10944,Торг!$I:$I,0))),"")</f>
        <v/>
      </c>
      <c r="L10944" s="132" t="str">
        <f>IFERROR(IFERROR(INDEX(Кат!$A:$A,MATCH($C10944,Кат!$I:$I,0)),INDEX(Торг!$A:$A,MATCH($C10944,Торг!$I:$I,0))),"")</f>
        <v/>
      </c>
      <c r="M10944" s="132" t="str">
        <f>IFERROR(IFERROR(INDEX(Кат!$B:$B,MATCH($C10944,Кат!$I:$I,0)),INDEX(Торг!$B:$B,MATCH($C10944,Торг!$I:$I,0))),"")</f>
        <v/>
      </c>
      <c r="N10944" s="132" t="str">
        <f t="shared" si="179"/>
        <v>ТРЕК TRST-114</v>
      </c>
      <c r="O10944" s="132" t="str">
        <f>IFERROR(IFERROR(INDEX(Кат!$B:$B,MATCH($N10944,Кат!$I:$I,0)),INDEX(Торг!$B:$B,MATCH($N10944,Торг!$I:$I,0))),"")</f>
        <v/>
      </c>
    </row>
    <row r="10945" spans="1:15">
      <c r="A10945" t="s">
        <v>25327</v>
      </c>
      <c r="C10945" s="191" t="s">
        <v>25328</v>
      </c>
      <c r="E10945" t="s">
        <v>25329</v>
      </c>
      <c r="F10945" t="s">
        <v>25206</v>
      </c>
      <c r="G10945" t="s">
        <v>375</v>
      </c>
      <c r="H10945">
        <v>3400</v>
      </c>
      <c r="J10945" t="s">
        <v>22634</v>
      </c>
      <c r="K10945" s="132" t="str">
        <f>IFERROR(IFERROR(INDEX(Кат!$O:$O,MATCH($C10945,Кат!$I:$I,0)),INDEX(Торг!$L:$L,MATCH($C10945,Торг!$I:$I,0))),"")</f>
        <v/>
      </c>
      <c r="L10945" s="132" t="str">
        <f>IFERROR(IFERROR(INDEX(Кат!$A:$A,MATCH($C10945,Кат!$I:$I,0)),INDEX(Торг!$A:$A,MATCH($C10945,Торг!$I:$I,0))),"")</f>
        <v/>
      </c>
      <c r="M10945" s="132" t="str">
        <f>IFERROR(IFERROR(INDEX(Кат!$B:$B,MATCH($C10945,Кат!$I:$I,0)),INDEX(Торг!$B:$B,MATCH($C10945,Торг!$I:$I,0))),"")</f>
        <v/>
      </c>
      <c r="N10945" s="132" t="str">
        <f t="shared" si="179"/>
        <v>ТРЕК ST70-112</v>
      </c>
      <c r="O10945" s="132" t="str">
        <f>IFERROR(IFERROR(INDEX(Кат!$B:$B,MATCH($N10945,Кат!$I:$I,0)),INDEX(Торг!$B:$B,MATCH($N10945,Торг!$I:$I,0))),"")</f>
        <v/>
      </c>
    </row>
    <row r="10946" spans="1:15">
      <c r="A10946" t="s">
        <v>25661</v>
      </c>
      <c r="C10946" s="191"/>
      <c r="E10946" t="s">
        <v>23638</v>
      </c>
      <c r="J10946" t="s">
        <v>22634</v>
      </c>
      <c r="K10946" s="132" t="str">
        <f>IFERROR(IFERROR(INDEX(Кат!$O:$O,MATCH($C10946,Кат!$I:$I,0)),INDEX(Торг!$L:$L,MATCH($C10946,Торг!$I:$I,0))),"")</f>
        <v/>
      </c>
      <c r="L10946" s="132" t="str">
        <f>IFERROR(IFERROR(INDEX(Кат!$A:$A,MATCH($C10946,Кат!$I:$I,0)),INDEX(Торг!$A:$A,MATCH($C10946,Торг!$I:$I,0))),"")</f>
        <v/>
      </c>
      <c r="M10946" s="132" t="str">
        <f>IFERROR(IFERROR(INDEX(Кат!$B:$B,MATCH($C10946,Кат!$I:$I,0)),INDEX(Торг!$B:$B,MATCH($C10946,Торг!$I:$I,0))),"")</f>
        <v/>
      </c>
      <c r="N10946" s="132" t="str">
        <f t="shared" si="179"/>
        <v xml:space="preserve"> </v>
      </c>
      <c r="O10946" s="132" t="str">
        <f>IFERROR(IFERROR(INDEX(Кат!$B:$B,MATCH($N10946,Кат!$I:$I,0)),INDEX(Торг!$B:$B,MATCH($N10946,Торг!$I:$I,0))),"")</f>
        <v/>
      </c>
    </row>
    <row r="10947" spans="1:15">
      <c r="A10947" t="s">
        <v>22447</v>
      </c>
      <c r="C10947" s="191" t="s">
        <v>25317</v>
      </c>
      <c r="E10947" t="s">
        <v>25318</v>
      </c>
      <c r="F10947" t="s">
        <v>25206</v>
      </c>
      <c r="G10947" t="s">
        <v>399</v>
      </c>
      <c r="H10947">
        <v>910</v>
      </c>
      <c r="J10947" t="s">
        <v>22634</v>
      </c>
      <c r="K10947" s="132" t="str">
        <f>IFERROR(IFERROR(INDEX(Кат!$O:$O,MATCH($C10947,Кат!$I:$I,0)),INDEX(Торг!$L:$L,MATCH($C10947,Торг!$I:$I,0))),"")</f>
        <v/>
      </c>
      <c r="L10947" s="132" t="str">
        <f>IFERROR(IFERROR(INDEX(Кат!$A:$A,MATCH($C10947,Кат!$I:$I,0)),INDEX(Торг!$A:$A,MATCH($C10947,Торг!$I:$I,0))),"")</f>
        <v/>
      </c>
      <c r="M10947" s="132" t="str">
        <f>IFERROR(IFERROR(INDEX(Кат!$B:$B,MATCH($C10947,Кат!$I:$I,0)),INDEX(Торг!$B:$B,MATCH($C10947,Торг!$I:$I,0))),"")</f>
        <v/>
      </c>
      <c r="N10947" s="132" t="str">
        <f t="shared" si="179"/>
        <v>ТРЕК SLST-111</v>
      </c>
      <c r="O10947" s="132" t="str">
        <f>IFERROR(IFERROR(INDEX(Кат!$B:$B,MATCH($N10947,Кат!$I:$I,0)),INDEX(Торг!$B:$B,MATCH($N10947,Торг!$I:$I,0))),"")</f>
        <v/>
      </c>
    </row>
    <row r="10948" spans="1:15">
      <c r="A10948" t="s">
        <v>22449</v>
      </c>
      <c r="C10948" s="191" t="s">
        <v>25319</v>
      </c>
      <c r="E10948" t="s">
        <v>25320</v>
      </c>
      <c r="F10948" t="s">
        <v>25206</v>
      </c>
      <c r="G10948" t="s">
        <v>399</v>
      </c>
      <c r="H10948">
        <v>910</v>
      </c>
      <c r="J10948" t="s">
        <v>22634</v>
      </c>
      <c r="K10948" s="132" t="str">
        <f>IFERROR(IFERROR(INDEX(Кат!$O:$O,MATCH($C10948,Кат!$I:$I,0)),INDEX(Торг!$L:$L,MATCH($C10948,Торг!$I:$I,0))),"")</f>
        <v/>
      </c>
      <c r="L10948" s="132" t="str">
        <f>IFERROR(IFERROR(INDEX(Кат!$A:$A,MATCH($C10948,Кат!$I:$I,0)),INDEX(Торг!$A:$A,MATCH($C10948,Торг!$I:$I,0))),"")</f>
        <v/>
      </c>
      <c r="M10948" s="132" t="str">
        <f>IFERROR(IFERROR(INDEX(Кат!$B:$B,MATCH($C10948,Кат!$I:$I,0)),INDEX(Торг!$B:$B,MATCH($C10948,Торг!$I:$I,0))),"")</f>
        <v/>
      </c>
      <c r="N10948" s="132" t="str">
        <f t="shared" si="179"/>
        <v>ТРЕК SLST-109</v>
      </c>
      <c r="O10948" s="132" t="str">
        <f>IFERROR(IFERROR(INDEX(Кат!$B:$B,MATCH($N10948,Кат!$I:$I,0)),INDEX(Торг!$B:$B,MATCH($N10948,Торг!$I:$I,0))),"")</f>
        <v/>
      </c>
    </row>
    <row r="10949" spans="1:15">
      <c r="A10949" t="s">
        <v>25321</v>
      </c>
      <c r="C10949" s="191" t="s">
        <v>25322</v>
      </c>
      <c r="E10949" t="s">
        <v>25323</v>
      </c>
      <c r="F10949" t="s">
        <v>25206</v>
      </c>
      <c r="G10949" t="s">
        <v>375</v>
      </c>
      <c r="H10949">
        <v>910</v>
      </c>
      <c r="J10949" t="s">
        <v>22634</v>
      </c>
      <c r="K10949" s="132" t="str">
        <f>IFERROR(IFERROR(INDEX(Кат!$O:$O,MATCH($C10949,Кат!$I:$I,0)),INDEX(Торг!$L:$L,MATCH($C10949,Торг!$I:$I,0))),"")</f>
        <v/>
      </c>
      <c r="L10949" s="132" t="str">
        <f>IFERROR(IFERROR(INDEX(Кат!$A:$A,MATCH($C10949,Кат!$I:$I,0)),INDEX(Торг!$A:$A,MATCH($C10949,Торг!$I:$I,0))),"")</f>
        <v/>
      </c>
      <c r="M10949" s="132" t="str">
        <f>IFERROR(IFERROR(INDEX(Кат!$B:$B,MATCH($C10949,Кат!$I:$I,0)),INDEX(Торг!$B:$B,MATCH($C10949,Торг!$I:$I,0))),"")</f>
        <v/>
      </c>
      <c r="N10949" s="132" t="str">
        <f t="shared" si="179"/>
        <v>ТРЕК SLST-110</v>
      </c>
      <c r="O10949" s="132" t="str">
        <f>IFERROR(IFERROR(INDEX(Кат!$B:$B,MATCH($N10949,Кат!$I:$I,0)),INDEX(Торг!$B:$B,MATCH($N10949,Торг!$I:$I,0))),"")</f>
        <v/>
      </c>
    </row>
    <row r="10950" spans="1:15">
      <c r="A10950" t="s">
        <v>25324</v>
      </c>
      <c r="C10950" s="191" t="s">
        <v>25325</v>
      </c>
      <c r="E10950" t="s">
        <v>25326</v>
      </c>
      <c r="F10950" t="s">
        <v>25206</v>
      </c>
      <c r="G10950" t="s">
        <v>375</v>
      </c>
      <c r="H10950">
        <v>910</v>
      </c>
      <c r="J10950" t="s">
        <v>22634</v>
      </c>
      <c r="K10950" s="132" t="str">
        <f>IFERROR(IFERROR(INDEX(Кат!$O:$O,MATCH($C10950,Кат!$I:$I,0)),INDEX(Торг!$L:$L,MATCH($C10950,Торг!$I:$I,0))),"")</f>
        <v/>
      </c>
      <c r="L10950" s="132" t="str">
        <f>IFERROR(IFERROR(INDEX(Кат!$A:$A,MATCH($C10950,Кат!$I:$I,0)),INDEX(Торг!$A:$A,MATCH($C10950,Торг!$I:$I,0))),"")</f>
        <v/>
      </c>
      <c r="M10950" s="132" t="str">
        <f>IFERROR(IFERROR(INDEX(Кат!$B:$B,MATCH($C10950,Кат!$I:$I,0)),INDEX(Торг!$B:$B,MATCH($C10950,Торг!$I:$I,0))),"")</f>
        <v/>
      </c>
      <c r="N10950" s="132" t="str">
        <f t="shared" si="179"/>
        <v>ТРЕК SLST-112</v>
      </c>
      <c r="O10950" s="132" t="str">
        <f>IFERROR(IFERROR(INDEX(Кат!$B:$B,MATCH($N10950,Кат!$I:$I,0)),INDEX(Торг!$B:$B,MATCH($N10950,Торг!$I:$I,0))),"")</f>
        <v/>
      </c>
    </row>
    <row r="10951" spans="1:15">
      <c r="A10951" t="s">
        <v>25662</v>
      </c>
      <c r="C10951" s="191"/>
      <c r="E10951" t="s">
        <v>25663</v>
      </c>
      <c r="J10951" t="s">
        <v>22634</v>
      </c>
      <c r="K10951" s="132" t="str">
        <f>IFERROR(IFERROR(INDEX(Кат!$O:$O,MATCH($C10951,Кат!$I:$I,0)),INDEX(Торг!$L:$L,MATCH($C10951,Торг!$I:$I,0))),"")</f>
        <v/>
      </c>
      <c r="L10951" s="132" t="str">
        <f>IFERROR(IFERROR(INDEX(Кат!$A:$A,MATCH($C10951,Кат!$I:$I,0)),INDEX(Торг!$A:$A,MATCH($C10951,Торг!$I:$I,0))),"")</f>
        <v/>
      </c>
      <c r="M10951" s="132" t="str">
        <f>IFERROR(IFERROR(INDEX(Кат!$B:$B,MATCH($C10951,Кат!$I:$I,0)),INDEX(Торг!$B:$B,MATCH($C10951,Торг!$I:$I,0))),"")</f>
        <v/>
      </c>
      <c r="N10951" s="132" t="str">
        <f t="shared" si="179"/>
        <v xml:space="preserve"> </v>
      </c>
      <c r="O10951" s="132" t="str">
        <f>IFERROR(IFERROR(INDEX(Кат!$B:$B,MATCH($N10951,Кат!$I:$I,0)),INDEX(Торг!$B:$B,MATCH($N10951,Торг!$I:$I,0))),"")</f>
        <v/>
      </c>
    </row>
    <row r="10952" spans="1:15">
      <c r="A10952" t="s">
        <v>25330</v>
      </c>
      <c r="C10952" s="191" t="s">
        <v>25331</v>
      </c>
      <c r="E10952" t="s">
        <v>25332</v>
      </c>
      <c r="F10952" t="s">
        <v>25206</v>
      </c>
      <c r="G10952" t="s">
        <v>375</v>
      </c>
      <c r="H10952">
        <v>350</v>
      </c>
      <c r="J10952" t="s">
        <v>22634</v>
      </c>
      <c r="K10952" s="132" t="str">
        <f>IFERROR(IFERROR(INDEX(Кат!$O:$O,MATCH($C10952,Кат!$I:$I,0)),INDEX(Торг!$L:$L,MATCH($C10952,Торг!$I:$I,0))),"")</f>
        <v/>
      </c>
      <c r="L10952" s="132" t="str">
        <f>IFERROR(IFERROR(INDEX(Кат!$A:$A,MATCH($C10952,Кат!$I:$I,0)),INDEX(Торг!$A:$A,MATCH($C10952,Торг!$I:$I,0))),"")</f>
        <v/>
      </c>
      <c r="M10952" s="132" t="str">
        <f>IFERROR(IFERROR(INDEX(Кат!$B:$B,MATCH($C10952,Кат!$I:$I,0)),INDEX(Торг!$B:$B,MATCH($C10952,Торг!$I:$I,0))),"")</f>
        <v/>
      </c>
      <c r="N10952" s="132" t="str">
        <f t="shared" si="179"/>
        <v>ТРЕК CB70-111</v>
      </c>
      <c r="O10952" s="132" t="str">
        <f>IFERROR(IFERROR(INDEX(Кат!$B:$B,MATCH($N10952,Кат!$I:$I,0)),INDEX(Торг!$B:$B,MATCH($N10952,Торг!$I:$I,0))),"")</f>
        <v/>
      </c>
    </row>
    <row r="10953" spans="1:15">
      <c r="A10953" t="s">
        <v>25333</v>
      </c>
      <c r="C10953" s="191" t="s">
        <v>25334</v>
      </c>
      <c r="E10953" t="s">
        <v>25335</v>
      </c>
      <c r="F10953" t="s">
        <v>25206</v>
      </c>
      <c r="G10953" t="s">
        <v>375</v>
      </c>
      <c r="H10953">
        <v>410</v>
      </c>
      <c r="J10953" t="s">
        <v>22634</v>
      </c>
      <c r="K10953" s="132" t="str">
        <f>IFERROR(IFERROR(INDEX(Кат!$O:$O,MATCH($C10953,Кат!$I:$I,0)),INDEX(Торг!$L:$L,MATCH($C10953,Торг!$I:$I,0))),"")</f>
        <v/>
      </c>
      <c r="L10953" s="132" t="str">
        <f>IFERROR(IFERROR(INDEX(Кат!$A:$A,MATCH($C10953,Кат!$I:$I,0)),INDEX(Торг!$A:$A,MATCH($C10953,Торг!$I:$I,0))),"")</f>
        <v/>
      </c>
      <c r="M10953" s="132" t="str">
        <f>IFERROR(IFERROR(INDEX(Кат!$B:$B,MATCH($C10953,Кат!$I:$I,0)),INDEX(Торг!$B:$B,MATCH($C10953,Торг!$I:$I,0))),"")</f>
        <v/>
      </c>
      <c r="N10953" s="132" t="str">
        <f t="shared" si="179"/>
        <v>ТРЕК CB70-112</v>
      </c>
      <c r="O10953" s="132" t="str">
        <f>IFERROR(IFERROR(INDEX(Кат!$B:$B,MATCH($N10953,Кат!$I:$I,0)),INDEX(Торг!$B:$B,MATCH($N10953,Торг!$I:$I,0))),"")</f>
        <v/>
      </c>
    </row>
    <row r="10954" spans="1:15">
      <c r="A10954" t="s">
        <v>25336</v>
      </c>
      <c r="C10954" s="191" t="s">
        <v>25337</v>
      </c>
      <c r="E10954" t="s">
        <v>25338</v>
      </c>
      <c r="F10954" t="s">
        <v>25206</v>
      </c>
      <c r="G10954" t="s">
        <v>375</v>
      </c>
      <c r="H10954">
        <v>350</v>
      </c>
      <c r="J10954" t="s">
        <v>22634</v>
      </c>
      <c r="K10954" s="132" t="str">
        <f>IFERROR(IFERROR(INDEX(Кат!$O:$O,MATCH($C10954,Кат!$I:$I,0)),INDEX(Торг!$L:$L,MATCH($C10954,Торг!$I:$I,0))),"")</f>
        <v/>
      </c>
      <c r="L10954" s="132" t="str">
        <f>IFERROR(IFERROR(INDEX(Кат!$A:$A,MATCH($C10954,Кат!$I:$I,0)),INDEX(Торг!$A:$A,MATCH($C10954,Торг!$I:$I,0))),"")</f>
        <v/>
      </c>
      <c r="M10954" s="132" t="str">
        <f>IFERROR(IFERROR(INDEX(Кат!$B:$B,MATCH($C10954,Кат!$I:$I,0)),INDEX(Торг!$B:$B,MATCH($C10954,Торг!$I:$I,0))),"")</f>
        <v/>
      </c>
      <c r="N10954" s="132" t="str">
        <f t="shared" si="179"/>
        <v>ТРЕК CB70-110</v>
      </c>
      <c r="O10954" s="132" t="str">
        <f>IFERROR(IFERROR(INDEX(Кат!$B:$B,MATCH($N10954,Кат!$I:$I,0)),INDEX(Торг!$B:$B,MATCH($N10954,Торг!$I:$I,0))),"")</f>
        <v/>
      </c>
    </row>
    <row r="10955" spans="1:15">
      <c r="A10955" t="s">
        <v>25339</v>
      </c>
      <c r="C10955" s="191" t="s">
        <v>25340</v>
      </c>
      <c r="E10955" t="s">
        <v>25341</v>
      </c>
      <c r="F10955" t="s">
        <v>25206</v>
      </c>
      <c r="G10955" t="s">
        <v>375</v>
      </c>
      <c r="H10955">
        <v>360</v>
      </c>
      <c r="J10955" t="s">
        <v>22634</v>
      </c>
      <c r="K10955" s="132" t="str">
        <f>IFERROR(IFERROR(INDEX(Кат!$O:$O,MATCH($C10955,Кат!$I:$I,0)),INDEX(Торг!$L:$L,MATCH($C10955,Торг!$I:$I,0))),"")</f>
        <v/>
      </c>
      <c r="L10955" s="132" t="str">
        <f>IFERROR(IFERROR(INDEX(Кат!$A:$A,MATCH($C10955,Кат!$I:$I,0)),INDEX(Торг!$A:$A,MATCH($C10955,Торг!$I:$I,0))),"")</f>
        <v/>
      </c>
      <c r="M10955" s="132" t="str">
        <f>IFERROR(IFERROR(INDEX(Кат!$B:$B,MATCH($C10955,Кат!$I:$I,0)),INDEX(Торг!$B:$B,MATCH($C10955,Торг!$I:$I,0))),"")</f>
        <v/>
      </c>
      <c r="N10955" s="132" t="str">
        <f t="shared" si="179"/>
        <v>ТРЕК CB70-109</v>
      </c>
      <c r="O10955" s="132" t="str">
        <f>IFERROR(IFERROR(INDEX(Кат!$B:$B,MATCH($N10955,Кат!$I:$I,0)),INDEX(Торг!$B:$B,MATCH($N10955,Торг!$I:$I,0))),"")</f>
        <v/>
      </c>
    </row>
    <row r="10956" spans="1:15">
      <c r="A10956" t="s">
        <v>25664</v>
      </c>
      <c r="C10956" s="191"/>
      <c r="E10956" t="s">
        <v>23768</v>
      </c>
      <c r="J10956" t="s">
        <v>22634</v>
      </c>
      <c r="K10956" s="132" t="str">
        <f>IFERROR(IFERROR(INDEX(Кат!$O:$O,MATCH($C10956,Кат!$I:$I,0)),INDEX(Торг!$L:$L,MATCH($C10956,Торг!$I:$I,0))),"")</f>
        <v/>
      </c>
      <c r="L10956" s="132" t="str">
        <f>IFERROR(IFERROR(INDEX(Кат!$A:$A,MATCH($C10956,Кат!$I:$I,0)),INDEX(Торг!$A:$A,MATCH($C10956,Торг!$I:$I,0))),"")</f>
        <v/>
      </c>
      <c r="M10956" s="132" t="str">
        <f>IFERROR(IFERROR(INDEX(Кат!$B:$B,MATCH($C10956,Кат!$I:$I,0)),INDEX(Торг!$B:$B,MATCH($C10956,Торг!$I:$I,0))),"")</f>
        <v/>
      </c>
      <c r="N10956" s="132" t="str">
        <f t="shared" si="179"/>
        <v xml:space="preserve"> </v>
      </c>
      <c r="O10956" s="132" t="str">
        <f>IFERROR(IFERROR(INDEX(Кат!$B:$B,MATCH($N10956,Кат!$I:$I,0)),INDEX(Торг!$B:$B,MATCH($N10956,Торг!$I:$I,0))),"")</f>
        <v/>
      </c>
    </row>
    <row r="10957" spans="1:15">
      <c r="A10957" t="s">
        <v>22421</v>
      </c>
      <c r="C10957" s="191" t="s">
        <v>13164</v>
      </c>
      <c r="E10957" t="s">
        <v>25205</v>
      </c>
      <c r="F10957" t="s">
        <v>25206</v>
      </c>
      <c r="G10957" t="s">
        <v>375</v>
      </c>
      <c r="H10957">
        <v>2500</v>
      </c>
      <c r="J10957" t="s">
        <v>22634</v>
      </c>
      <c r="K10957" s="132" t="str">
        <f>IFERROR(IFERROR(INDEX(Кат!$O:$O,MATCH($C10957,Кат!$I:$I,0)),INDEX(Торг!$L:$L,MATCH($C10957,Торг!$I:$I,0))),"")</f>
        <v/>
      </c>
      <c r="L10957" s="132" t="str">
        <f>IFERROR(IFERROR(INDEX(Кат!$A:$A,MATCH($C10957,Кат!$I:$I,0)),INDEX(Торг!$A:$A,MATCH($C10957,Торг!$I:$I,0))),"")</f>
        <v/>
      </c>
      <c r="M10957" s="132" t="str">
        <f>IFERROR(IFERROR(INDEX(Кат!$B:$B,MATCH($C10957,Кат!$I:$I,0)),INDEX(Торг!$B:$B,MATCH($C10957,Торг!$I:$I,0))),"")</f>
        <v/>
      </c>
      <c r="N10957" s="132" t="str">
        <f t="shared" si="179"/>
        <v>ТРЕК BJST-109</v>
      </c>
      <c r="O10957" s="132" t="str">
        <f>IFERROR(IFERROR(INDEX(Кат!$B:$B,MATCH($N10957,Кат!$I:$I,0)),INDEX(Торг!$B:$B,MATCH($N10957,Торг!$I:$I,0))),"")</f>
        <v/>
      </c>
    </row>
    <row r="10958" spans="1:15">
      <c r="A10958" t="s">
        <v>22424</v>
      </c>
      <c r="C10958" s="191" t="s">
        <v>4321</v>
      </c>
      <c r="E10958" t="s">
        <v>25209</v>
      </c>
      <c r="F10958" t="s">
        <v>25206</v>
      </c>
      <c r="G10958" t="s">
        <v>375</v>
      </c>
      <c r="H10958">
        <v>1350</v>
      </c>
      <c r="J10958" t="s">
        <v>22634</v>
      </c>
      <c r="K10958" s="132" t="str">
        <f>IFERROR(IFERROR(INDEX(Кат!$O:$O,MATCH($C10958,Кат!$I:$I,0)),INDEX(Торг!$L:$L,MATCH($C10958,Торг!$I:$I,0))),"")</f>
        <v/>
      </c>
      <c r="L10958" s="132" t="str">
        <f>IFERROR(IFERROR(INDEX(Кат!$A:$A,MATCH($C10958,Кат!$I:$I,0)),INDEX(Торг!$A:$A,MATCH($C10958,Торг!$I:$I,0))),"")</f>
        <v/>
      </c>
      <c r="M10958" s="132" t="str">
        <f>IFERROR(IFERROR(INDEX(Кат!$B:$B,MATCH($C10958,Кат!$I:$I,0)),INDEX(Торг!$B:$B,MATCH($C10958,Торг!$I:$I,0))),"")</f>
        <v/>
      </c>
      <c r="N10958" s="132" t="str">
        <f t="shared" si="179"/>
        <v>ТРЕК BJST-108</v>
      </c>
      <c r="O10958" s="132" t="str">
        <f>IFERROR(IFERROR(INDEX(Кат!$B:$B,MATCH($N10958,Кат!$I:$I,0)),INDEX(Торг!$B:$B,MATCH($N10958,Торг!$I:$I,0))),"")</f>
        <v/>
      </c>
    </row>
    <row r="10959" spans="1:15">
      <c r="A10959" t="s">
        <v>22426</v>
      </c>
      <c r="C10959" s="191" t="s">
        <v>13167</v>
      </c>
      <c r="E10959" t="s">
        <v>25211</v>
      </c>
      <c r="F10959" t="s">
        <v>25206</v>
      </c>
      <c r="G10959" t="s">
        <v>375</v>
      </c>
      <c r="H10959">
        <v>2350</v>
      </c>
      <c r="J10959" t="s">
        <v>22634</v>
      </c>
      <c r="K10959" s="132" t="str">
        <f>IFERROR(IFERROR(INDEX(Кат!$O:$O,MATCH($C10959,Кат!$I:$I,0)),INDEX(Торг!$L:$L,MATCH($C10959,Торг!$I:$I,0))),"")</f>
        <v/>
      </c>
      <c r="L10959" s="132" t="str">
        <f>IFERROR(IFERROR(INDEX(Кат!$A:$A,MATCH($C10959,Кат!$I:$I,0)),INDEX(Торг!$A:$A,MATCH($C10959,Торг!$I:$I,0))),"")</f>
        <v/>
      </c>
      <c r="M10959" s="132" t="str">
        <f>IFERROR(IFERROR(INDEX(Кат!$B:$B,MATCH($C10959,Кат!$I:$I,0)),INDEX(Торг!$B:$B,MATCH($C10959,Торг!$I:$I,0))),"")</f>
        <v/>
      </c>
      <c r="N10959" s="132" t="str">
        <f t="shared" si="179"/>
        <v>ТРЕК BJST-110</v>
      </c>
      <c r="O10959" s="132" t="str">
        <f>IFERROR(IFERROR(INDEX(Кат!$B:$B,MATCH($N10959,Кат!$I:$I,0)),INDEX(Торг!$B:$B,MATCH($N10959,Торг!$I:$I,0))),"")</f>
        <v/>
      </c>
    </row>
    <row r="10960" spans="1:15">
      <c r="A10960" t="s">
        <v>25297</v>
      </c>
      <c r="C10960" s="191" t="s">
        <v>25298</v>
      </c>
      <c r="E10960" t="s">
        <v>25299</v>
      </c>
      <c r="F10960" t="s">
        <v>25206</v>
      </c>
      <c r="G10960" t="s">
        <v>375</v>
      </c>
      <c r="H10960">
        <v>2470</v>
      </c>
      <c r="J10960" t="s">
        <v>22634</v>
      </c>
      <c r="K10960" s="132" t="str">
        <f>IFERROR(IFERROR(INDEX(Кат!$O:$O,MATCH($C10960,Кат!$I:$I,0)),INDEX(Торг!$L:$L,MATCH($C10960,Торг!$I:$I,0))),"")</f>
        <v/>
      </c>
      <c r="L10960" s="132" t="str">
        <f>IFERROR(IFERROR(INDEX(Кат!$A:$A,MATCH($C10960,Кат!$I:$I,0)),INDEX(Торг!$A:$A,MATCH($C10960,Торг!$I:$I,0))),"")</f>
        <v/>
      </c>
      <c r="M10960" s="132" t="str">
        <f>IFERROR(IFERROR(INDEX(Кат!$B:$B,MATCH($C10960,Кат!$I:$I,0)),INDEX(Торг!$B:$B,MATCH($C10960,Торг!$I:$I,0))),"")</f>
        <v/>
      </c>
      <c r="N10960" s="132" t="str">
        <f t="shared" si="179"/>
        <v>ТРЕК BJST-122</v>
      </c>
      <c r="O10960" s="132" t="str">
        <f>IFERROR(IFERROR(INDEX(Кат!$B:$B,MATCH($N10960,Кат!$I:$I,0)),INDEX(Торг!$B:$B,MATCH($N10960,Торг!$I:$I,0))),"")</f>
        <v/>
      </c>
    </row>
    <row r="10961" spans="1:15">
      <c r="A10961" t="s">
        <v>25303</v>
      </c>
      <c r="C10961" s="191" t="s">
        <v>25304</v>
      </c>
      <c r="E10961" t="s">
        <v>25305</v>
      </c>
      <c r="F10961" t="s">
        <v>25206</v>
      </c>
      <c r="G10961" t="s">
        <v>375</v>
      </c>
      <c r="H10961">
        <v>2700</v>
      </c>
      <c r="J10961" t="s">
        <v>22634</v>
      </c>
      <c r="K10961" s="132" t="str">
        <f>IFERROR(IFERROR(INDEX(Кат!$O:$O,MATCH($C10961,Кат!$I:$I,0)),INDEX(Торг!$L:$L,MATCH($C10961,Торг!$I:$I,0))),"")</f>
        <v/>
      </c>
      <c r="L10961" s="132" t="str">
        <f>IFERROR(IFERROR(INDEX(Кат!$A:$A,MATCH($C10961,Кат!$I:$I,0)),INDEX(Торг!$A:$A,MATCH($C10961,Торг!$I:$I,0))),"")</f>
        <v/>
      </c>
      <c r="M10961" s="132" t="str">
        <f>IFERROR(IFERROR(INDEX(Кат!$B:$B,MATCH($C10961,Кат!$I:$I,0)),INDEX(Торг!$B:$B,MATCH($C10961,Торг!$I:$I,0))),"")</f>
        <v/>
      </c>
      <c r="N10961" s="132" t="str">
        <f t="shared" si="179"/>
        <v>ТРЕК BJST-117</v>
      </c>
      <c r="O10961" s="132" t="str">
        <f>IFERROR(IFERROR(INDEX(Кат!$B:$B,MATCH($N10961,Кат!$I:$I,0)),INDEX(Торг!$B:$B,MATCH($N10961,Торг!$I:$I,0))),"")</f>
        <v/>
      </c>
    </row>
    <row r="10962" spans="1:15">
      <c r="A10962" t="s">
        <v>25342</v>
      </c>
      <c r="C10962" s="191" t="s">
        <v>25343</v>
      </c>
      <c r="E10962" t="s">
        <v>25344</v>
      </c>
      <c r="F10962" t="s">
        <v>25206</v>
      </c>
      <c r="G10962" t="s">
        <v>399</v>
      </c>
      <c r="H10962">
        <v>640</v>
      </c>
      <c r="J10962" t="s">
        <v>22634</v>
      </c>
      <c r="K10962" s="132" t="str">
        <f>IFERROR(IFERROR(INDEX(Кат!$O:$O,MATCH($C10962,Кат!$I:$I,0)),INDEX(Торг!$L:$L,MATCH($C10962,Торг!$I:$I,0))),"")</f>
        <v/>
      </c>
      <c r="L10962" s="132" t="str">
        <f>IFERROR(IFERROR(INDEX(Кат!$A:$A,MATCH($C10962,Кат!$I:$I,0)),INDEX(Торг!$A:$A,MATCH($C10962,Торг!$I:$I,0))),"")</f>
        <v/>
      </c>
      <c r="M10962" s="132" t="str">
        <f>IFERROR(IFERROR(INDEX(Кат!$B:$B,MATCH($C10962,Кат!$I:$I,0)),INDEX(Торг!$B:$B,MATCH($C10962,Торг!$I:$I,0))),"")</f>
        <v/>
      </c>
      <c r="N10962" s="132" t="str">
        <f t="shared" si="179"/>
        <v>ТРЕК BJ70-119</v>
      </c>
      <c r="O10962" s="132" t="str">
        <f>IFERROR(IFERROR(INDEX(Кат!$B:$B,MATCH($N10962,Кат!$I:$I,0)),INDEX(Торг!$B:$B,MATCH($N10962,Торг!$I:$I,0))),"")</f>
        <v/>
      </c>
    </row>
    <row r="10963" spans="1:15">
      <c r="A10963" t="s">
        <v>25665</v>
      </c>
      <c r="C10963" s="191"/>
      <c r="E10963" t="s">
        <v>23649</v>
      </c>
      <c r="J10963" t="s">
        <v>22634</v>
      </c>
      <c r="K10963" s="132" t="str">
        <f>IFERROR(IFERROR(INDEX(Кат!$O:$O,MATCH($C10963,Кат!$I:$I,0)),INDEX(Торг!$L:$L,MATCH($C10963,Торг!$I:$I,0))),"")</f>
        <v/>
      </c>
      <c r="L10963" s="132" t="str">
        <f>IFERROR(IFERROR(INDEX(Кат!$A:$A,MATCH($C10963,Кат!$I:$I,0)),INDEX(Торг!$A:$A,MATCH($C10963,Торг!$I:$I,0))),"")</f>
        <v/>
      </c>
      <c r="M10963" s="132" t="str">
        <f>IFERROR(IFERROR(INDEX(Кат!$B:$B,MATCH($C10963,Кат!$I:$I,0)),INDEX(Торг!$B:$B,MATCH($C10963,Торг!$I:$I,0))),"")</f>
        <v/>
      </c>
      <c r="N10963" s="132" t="str">
        <f t="shared" si="179"/>
        <v xml:space="preserve"> </v>
      </c>
      <c r="O10963" s="132" t="str">
        <f>IFERROR(IFERROR(INDEX(Кат!$B:$B,MATCH($N10963,Кат!$I:$I,0)),INDEX(Торг!$B:$B,MATCH($N10963,Торг!$I:$I,0))),"")</f>
        <v/>
      </c>
    </row>
    <row r="10964" spans="1:15">
      <c r="A10964" t="s">
        <v>25345</v>
      </c>
      <c r="C10964" s="191" t="s">
        <v>25346</v>
      </c>
      <c r="E10964" t="s">
        <v>25347</v>
      </c>
      <c r="F10964" t="s">
        <v>25206</v>
      </c>
      <c r="G10964" t="s">
        <v>375</v>
      </c>
      <c r="H10964">
        <v>3760</v>
      </c>
      <c r="J10964" t="s">
        <v>22634</v>
      </c>
      <c r="K10964" s="132" t="str">
        <f>IFERROR(IFERROR(INDEX(Кат!$O:$O,MATCH($C10964,Кат!$I:$I,0)),INDEX(Торг!$L:$L,MATCH($C10964,Торг!$I:$I,0))),"")</f>
        <v/>
      </c>
      <c r="L10964" s="132" t="str">
        <f>IFERROR(IFERROR(INDEX(Кат!$A:$A,MATCH($C10964,Кат!$I:$I,0)),INDEX(Торг!$A:$A,MATCH($C10964,Торг!$I:$I,0))),"")</f>
        <v/>
      </c>
      <c r="M10964" s="132" t="str">
        <f>IFERROR(IFERROR(INDEX(Кат!$B:$B,MATCH($C10964,Кат!$I:$I,0)),INDEX(Торг!$B:$B,MATCH($C10964,Торг!$I:$I,0))),"")</f>
        <v/>
      </c>
      <c r="N10964" s="132" t="str">
        <f t="shared" si="179"/>
        <v>ТРЕК ST70-113</v>
      </c>
      <c r="O10964" s="132" t="str">
        <f>IFERROR(IFERROR(INDEX(Кат!$B:$B,MATCH($N10964,Кат!$I:$I,0)),INDEX(Торг!$B:$B,MATCH($N10964,Торг!$I:$I,0))),"")</f>
        <v/>
      </c>
    </row>
    <row r="10965" spans="1:15">
      <c r="A10965" t="s">
        <v>25348</v>
      </c>
      <c r="C10965" s="191" t="s">
        <v>25349</v>
      </c>
      <c r="E10965" t="s">
        <v>25350</v>
      </c>
      <c r="F10965" t="s">
        <v>25206</v>
      </c>
      <c r="G10965" t="s">
        <v>375</v>
      </c>
      <c r="H10965">
        <v>3800</v>
      </c>
      <c r="J10965" t="s">
        <v>22634</v>
      </c>
      <c r="K10965" s="132" t="str">
        <f>IFERROR(IFERROR(INDEX(Кат!$O:$O,MATCH($C10965,Кат!$I:$I,0)),INDEX(Торг!$L:$L,MATCH($C10965,Торг!$I:$I,0))),"")</f>
        <v/>
      </c>
      <c r="L10965" s="132" t="str">
        <f>IFERROR(IFERROR(INDEX(Кат!$A:$A,MATCH($C10965,Кат!$I:$I,0)),INDEX(Торг!$A:$A,MATCH($C10965,Торг!$I:$I,0))),"")</f>
        <v/>
      </c>
      <c r="M10965" s="132" t="str">
        <f>IFERROR(IFERROR(INDEX(Кат!$B:$B,MATCH($C10965,Кат!$I:$I,0)),INDEX(Торг!$B:$B,MATCH($C10965,Торг!$I:$I,0))),"")</f>
        <v/>
      </c>
      <c r="N10965" s="132" t="str">
        <f t="shared" si="179"/>
        <v>ТРЕК ST70-114</v>
      </c>
      <c r="O10965" s="132" t="str">
        <f>IFERROR(IFERROR(INDEX(Кат!$B:$B,MATCH($N10965,Кат!$I:$I,0)),INDEX(Торг!$B:$B,MATCH($N10965,Торг!$I:$I,0))),"")</f>
        <v/>
      </c>
    </row>
    <row r="10966" spans="1:15">
      <c r="A10966" t="s">
        <v>25351</v>
      </c>
      <c r="C10966" s="191"/>
      <c r="E10966" t="s">
        <v>25352</v>
      </c>
      <c r="J10966" t="s">
        <v>22634</v>
      </c>
      <c r="K10966" s="132" t="str">
        <f>IFERROR(IFERROR(INDEX(Кат!$O:$O,MATCH($C10966,Кат!$I:$I,0)),INDEX(Торг!$L:$L,MATCH($C10966,Торг!$I:$I,0))),"")</f>
        <v/>
      </c>
      <c r="L10966" s="132" t="str">
        <f>IFERROR(IFERROR(INDEX(Кат!$A:$A,MATCH($C10966,Кат!$I:$I,0)),INDEX(Торг!$A:$A,MATCH($C10966,Торг!$I:$I,0))),"")</f>
        <v/>
      </c>
      <c r="M10966" s="132" t="str">
        <f>IFERROR(IFERROR(INDEX(Кат!$B:$B,MATCH($C10966,Кат!$I:$I,0)),INDEX(Торг!$B:$B,MATCH($C10966,Торг!$I:$I,0))),"")</f>
        <v/>
      </c>
      <c r="N10966" s="132" t="str">
        <f t="shared" si="179"/>
        <v xml:space="preserve"> </v>
      </c>
      <c r="O10966" s="132" t="str">
        <f>IFERROR(IFERROR(INDEX(Кат!$B:$B,MATCH($N10966,Кат!$I:$I,0)),INDEX(Торг!$B:$B,MATCH($N10966,Торг!$I:$I,0))),"")</f>
        <v/>
      </c>
    </row>
    <row r="10967" spans="1:15">
      <c r="A10967" t="s">
        <v>25666</v>
      </c>
      <c r="C10967" s="191"/>
      <c r="E10967" t="s">
        <v>23713</v>
      </c>
      <c r="J10967" t="s">
        <v>22634</v>
      </c>
      <c r="K10967" s="132" t="str">
        <f>IFERROR(IFERROR(INDEX(Кат!$O:$O,MATCH($C10967,Кат!$I:$I,0)),INDEX(Торг!$L:$L,MATCH($C10967,Торг!$I:$I,0))),"")</f>
        <v/>
      </c>
      <c r="L10967" s="132" t="str">
        <f>IFERROR(IFERROR(INDEX(Кат!$A:$A,MATCH($C10967,Кат!$I:$I,0)),INDEX(Торг!$A:$A,MATCH($C10967,Торг!$I:$I,0))),"")</f>
        <v/>
      </c>
      <c r="M10967" s="132" t="str">
        <f>IFERROR(IFERROR(INDEX(Кат!$B:$B,MATCH($C10967,Кат!$I:$I,0)),INDEX(Торг!$B:$B,MATCH($C10967,Торг!$I:$I,0))),"")</f>
        <v/>
      </c>
      <c r="N10967" s="132" t="str">
        <f t="shared" si="179"/>
        <v xml:space="preserve"> </v>
      </c>
      <c r="O10967" s="132" t="str">
        <f>IFERROR(IFERROR(INDEX(Кат!$B:$B,MATCH($N10967,Кат!$I:$I,0)),INDEX(Торг!$B:$B,MATCH($N10967,Торг!$I:$I,0))),"")</f>
        <v/>
      </c>
    </row>
    <row r="10968" spans="1:15">
      <c r="A10968" t="s">
        <v>22430</v>
      </c>
      <c r="C10968" s="191" t="s">
        <v>4322</v>
      </c>
      <c r="E10968" t="s">
        <v>25353</v>
      </c>
      <c r="F10968" t="s">
        <v>25206</v>
      </c>
      <c r="G10968" t="s">
        <v>375</v>
      </c>
      <c r="H10968">
        <v>930</v>
      </c>
      <c r="J10968" t="s">
        <v>22634</v>
      </c>
      <c r="K10968" s="132" t="str">
        <f>IFERROR(IFERROR(INDEX(Кат!$O:$O,MATCH($C10968,Кат!$I:$I,0)),INDEX(Торг!$L:$L,MATCH($C10968,Торг!$I:$I,0))),"")</f>
        <v/>
      </c>
      <c r="L10968" s="132" t="str">
        <f>IFERROR(IFERROR(INDEX(Кат!$A:$A,MATCH($C10968,Кат!$I:$I,0)),INDEX(Торг!$A:$A,MATCH($C10968,Торг!$I:$I,0))),"")</f>
        <v/>
      </c>
      <c r="M10968" s="132" t="str">
        <f>IFERROR(IFERROR(INDEX(Кат!$B:$B,MATCH($C10968,Кат!$I:$I,0)),INDEX(Торг!$B:$B,MATCH($C10968,Торг!$I:$I,0))),"")</f>
        <v/>
      </c>
      <c r="N10968" s="132" t="str">
        <f t="shared" si="179"/>
        <v>ТРЕК TRST-103</v>
      </c>
      <c r="O10968" s="132" t="str">
        <f>IFERROR(IFERROR(INDEX(Кат!$B:$B,MATCH($N10968,Кат!$I:$I,0)),INDEX(Торг!$B:$B,MATCH($N10968,Торг!$I:$I,0))),"")</f>
        <v/>
      </c>
    </row>
    <row r="10969" spans="1:15">
      <c r="A10969" t="s">
        <v>22431</v>
      </c>
      <c r="C10969" s="191" t="s">
        <v>13171</v>
      </c>
      <c r="E10969" t="s">
        <v>25354</v>
      </c>
      <c r="F10969" t="s">
        <v>25206</v>
      </c>
      <c r="G10969" t="s">
        <v>375</v>
      </c>
      <c r="H10969">
        <v>1130</v>
      </c>
      <c r="J10969" t="s">
        <v>22634</v>
      </c>
      <c r="K10969" s="132" t="str">
        <f>IFERROR(IFERROR(INDEX(Кат!$O:$O,MATCH($C10969,Кат!$I:$I,0)),INDEX(Торг!$L:$L,MATCH($C10969,Торг!$I:$I,0))),"")</f>
        <v/>
      </c>
      <c r="L10969" s="132" t="str">
        <f>IFERROR(IFERROR(INDEX(Кат!$A:$A,MATCH($C10969,Кат!$I:$I,0)),INDEX(Торг!$A:$A,MATCH($C10969,Торг!$I:$I,0))),"")</f>
        <v/>
      </c>
      <c r="M10969" s="132" t="str">
        <f>IFERROR(IFERROR(INDEX(Кат!$B:$B,MATCH($C10969,Кат!$I:$I,0)),INDEX(Торг!$B:$B,MATCH($C10969,Торг!$I:$I,0))),"")</f>
        <v/>
      </c>
      <c r="N10969" s="132" t="str">
        <f t="shared" si="179"/>
        <v>ТРЕК TRST-106</v>
      </c>
      <c r="O10969" s="132" t="str">
        <f>IFERROR(IFERROR(INDEX(Кат!$B:$B,MATCH($N10969,Кат!$I:$I,0)),INDEX(Торг!$B:$B,MATCH($N10969,Торг!$I:$I,0))),"")</f>
        <v/>
      </c>
    </row>
    <row r="10970" spans="1:15">
      <c r="A10970" t="s">
        <v>22432</v>
      </c>
      <c r="C10970" s="191" t="s">
        <v>13172</v>
      </c>
      <c r="E10970" t="s">
        <v>25355</v>
      </c>
      <c r="F10970" t="s">
        <v>25206</v>
      </c>
      <c r="G10970" t="s">
        <v>375</v>
      </c>
      <c r="H10970">
        <v>850</v>
      </c>
      <c r="J10970" t="s">
        <v>22634</v>
      </c>
      <c r="K10970" s="132" t="str">
        <f>IFERROR(IFERROR(INDEX(Кат!$O:$O,MATCH($C10970,Кат!$I:$I,0)),INDEX(Торг!$L:$L,MATCH($C10970,Торг!$I:$I,0))),"")</f>
        <v/>
      </c>
      <c r="L10970" s="132" t="str">
        <f>IFERROR(IFERROR(INDEX(Кат!$A:$A,MATCH($C10970,Кат!$I:$I,0)),INDEX(Торг!$A:$A,MATCH($C10970,Торг!$I:$I,0))),"")</f>
        <v/>
      </c>
      <c r="M10970" s="132" t="str">
        <f>IFERROR(IFERROR(INDEX(Кат!$B:$B,MATCH($C10970,Кат!$I:$I,0)),INDEX(Торг!$B:$B,MATCH($C10970,Торг!$I:$I,0))),"")</f>
        <v/>
      </c>
      <c r="N10970" s="132" t="str">
        <f t="shared" si="179"/>
        <v>ТРЕК REST-101</v>
      </c>
      <c r="O10970" s="132" t="str">
        <f>IFERROR(IFERROR(INDEX(Кат!$B:$B,MATCH($N10970,Кат!$I:$I,0)),INDEX(Торг!$B:$B,MATCH($N10970,Торг!$I:$I,0))),"")</f>
        <v/>
      </c>
    </row>
    <row r="10971" spans="1:15">
      <c r="A10971" t="s">
        <v>22433</v>
      </c>
      <c r="C10971" s="191" t="s">
        <v>13173</v>
      </c>
      <c r="E10971" t="s">
        <v>25356</v>
      </c>
      <c r="F10971" t="s">
        <v>25206</v>
      </c>
      <c r="G10971" t="s">
        <v>375</v>
      </c>
      <c r="H10971">
        <v>860</v>
      </c>
      <c r="J10971" t="s">
        <v>22634</v>
      </c>
      <c r="K10971" s="132" t="str">
        <f>IFERROR(IFERROR(INDEX(Кат!$O:$O,MATCH($C10971,Кат!$I:$I,0)),INDEX(Торг!$L:$L,MATCH($C10971,Торг!$I:$I,0))),"")</f>
        <v/>
      </c>
      <c r="L10971" s="132" t="str">
        <f>IFERROR(IFERROR(INDEX(Кат!$A:$A,MATCH($C10971,Кат!$I:$I,0)),INDEX(Торг!$A:$A,MATCH($C10971,Торг!$I:$I,0))),"")</f>
        <v/>
      </c>
      <c r="M10971" s="132" t="str">
        <f>IFERROR(IFERROR(INDEX(Кат!$B:$B,MATCH($C10971,Кат!$I:$I,0)),INDEX(Торг!$B:$B,MATCH($C10971,Торг!$I:$I,0))),"")</f>
        <v/>
      </c>
      <c r="N10971" s="132" t="str">
        <f t="shared" si="179"/>
        <v>ТРЕК REST-104</v>
      </c>
      <c r="O10971" s="132" t="str">
        <f>IFERROR(IFERROR(INDEX(Кат!$B:$B,MATCH($N10971,Кат!$I:$I,0)),INDEX(Торг!$B:$B,MATCH($N10971,Торг!$I:$I,0))),"")</f>
        <v/>
      </c>
    </row>
    <row r="10972" spans="1:15">
      <c r="A10972" t="s">
        <v>22434</v>
      </c>
      <c r="C10972" s="191" t="s">
        <v>13174</v>
      </c>
      <c r="E10972" t="s">
        <v>25357</v>
      </c>
      <c r="F10972" t="s">
        <v>25206</v>
      </c>
      <c r="G10972" t="s">
        <v>375</v>
      </c>
      <c r="H10972">
        <v>860</v>
      </c>
      <c r="J10972" t="s">
        <v>22634</v>
      </c>
      <c r="K10972" s="132" t="str">
        <f>IFERROR(IFERROR(INDEX(Кат!$O:$O,MATCH($C10972,Кат!$I:$I,0)),INDEX(Торг!$L:$L,MATCH($C10972,Торг!$I:$I,0))),"")</f>
        <v/>
      </c>
      <c r="L10972" s="132" t="str">
        <f>IFERROR(IFERROR(INDEX(Кат!$A:$A,MATCH($C10972,Кат!$I:$I,0)),INDEX(Торг!$A:$A,MATCH($C10972,Торг!$I:$I,0))),"")</f>
        <v/>
      </c>
      <c r="M10972" s="132" t="str">
        <f>IFERROR(IFERROR(INDEX(Кат!$B:$B,MATCH($C10972,Кат!$I:$I,0)),INDEX(Торг!$B:$B,MATCH($C10972,Торг!$I:$I,0))),"")</f>
        <v/>
      </c>
      <c r="N10972" s="132" t="str">
        <f t="shared" si="179"/>
        <v>ТРЕК REST-105</v>
      </c>
      <c r="O10972" s="132" t="str">
        <f>IFERROR(IFERROR(INDEX(Кат!$B:$B,MATCH($N10972,Кат!$I:$I,0)),INDEX(Торг!$B:$B,MATCH($N10972,Торг!$I:$I,0))),"")</f>
        <v/>
      </c>
    </row>
    <row r="10973" spans="1:15">
      <c r="A10973" t="s">
        <v>22435</v>
      </c>
      <c r="C10973" s="191" t="s">
        <v>13175</v>
      </c>
      <c r="E10973" t="s">
        <v>25358</v>
      </c>
      <c r="F10973" t="s">
        <v>25206</v>
      </c>
      <c r="G10973" t="s">
        <v>375</v>
      </c>
      <c r="H10973">
        <v>840</v>
      </c>
      <c r="J10973" t="s">
        <v>22634</v>
      </c>
      <c r="K10973" s="132" t="str">
        <f>IFERROR(IFERROR(INDEX(Кат!$O:$O,MATCH($C10973,Кат!$I:$I,0)),INDEX(Торг!$L:$L,MATCH($C10973,Торг!$I:$I,0))),"")</f>
        <v/>
      </c>
      <c r="L10973" s="132" t="str">
        <f>IFERROR(IFERROR(INDEX(Кат!$A:$A,MATCH($C10973,Кат!$I:$I,0)),INDEX(Торг!$A:$A,MATCH($C10973,Торг!$I:$I,0))),"")</f>
        <v/>
      </c>
      <c r="M10973" s="132" t="str">
        <f>IFERROR(IFERROR(INDEX(Кат!$B:$B,MATCH($C10973,Кат!$I:$I,0)),INDEX(Торг!$B:$B,MATCH($C10973,Торг!$I:$I,0))),"")</f>
        <v/>
      </c>
      <c r="N10973" s="132" t="str">
        <f t="shared" si="179"/>
        <v>ТРЕК TRST-101</v>
      </c>
      <c r="O10973" s="132" t="str">
        <f>IFERROR(IFERROR(INDEX(Кат!$B:$B,MATCH($N10973,Кат!$I:$I,0)),INDEX(Торг!$B:$B,MATCH($N10973,Торг!$I:$I,0))),"")</f>
        <v/>
      </c>
    </row>
    <row r="10974" spans="1:15">
      <c r="A10974" t="s">
        <v>22439</v>
      </c>
      <c r="C10974" s="191" t="s">
        <v>13177</v>
      </c>
      <c r="E10974" t="s">
        <v>25365</v>
      </c>
      <c r="F10974" t="s">
        <v>25206</v>
      </c>
      <c r="G10974" t="s">
        <v>375</v>
      </c>
      <c r="H10974">
        <v>2560</v>
      </c>
      <c r="J10974" t="s">
        <v>22634</v>
      </c>
      <c r="K10974" s="132" t="str">
        <f>IFERROR(IFERROR(INDEX(Кат!$O:$O,MATCH($C10974,Кат!$I:$I,0)),INDEX(Торг!$L:$L,MATCH($C10974,Торг!$I:$I,0))),"")</f>
        <v/>
      </c>
      <c r="L10974" s="132" t="str">
        <f>IFERROR(IFERROR(INDEX(Кат!$A:$A,MATCH($C10974,Кат!$I:$I,0)),INDEX(Торг!$A:$A,MATCH($C10974,Торг!$I:$I,0))),"")</f>
        <v/>
      </c>
      <c r="M10974" s="132" t="str">
        <f>IFERROR(IFERROR(INDEX(Кат!$B:$B,MATCH($C10974,Кат!$I:$I,0)),INDEX(Торг!$B:$B,MATCH($C10974,Торг!$I:$I,0))),"")</f>
        <v/>
      </c>
      <c r="N10974" s="132" t="str">
        <f t="shared" si="179"/>
        <v>ТРЕК ST70-101</v>
      </c>
      <c r="O10974" s="132" t="str">
        <f>IFERROR(IFERROR(INDEX(Кат!$B:$B,MATCH($N10974,Кат!$I:$I,0)),INDEX(Торг!$B:$B,MATCH($N10974,Торг!$I:$I,0))),"")</f>
        <v/>
      </c>
    </row>
    <row r="10975" spans="1:15">
      <c r="A10975" t="s">
        <v>22440</v>
      </c>
      <c r="C10975" s="191" t="s">
        <v>13178</v>
      </c>
      <c r="E10975" t="s">
        <v>25366</v>
      </c>
      <c r="F10975" t="s">
        <v>25206</v>
      </c>
      <c r="G10975" t="s">
        <v>375</v>
      </c>
      <c r="H10975">
        <v>2630</v>
      </c>
      <c r="J10975" t="s">
        <v>22634</v>
      </c>
      <c r="K10975" s="132" t="str">
        <f>IFERROR(IFERROR(INDEX(Кат!$O:$O,MATCH($C10975,Кат!$I:$I,0)),INDEX(Торг!$L:$L,MATCH($C10975,Торг!$I:$I,0))),"")</f>
        <v/>
      </c>
      <c r="L10975" s="132" t="str">
        <f>IFERROR(IFERROR(INDEX(Кат!$A:$A,MATCH($C10975,Кат!$I:$I,0)),INDEX(Торг!$A:$A,MATCH($C10975,Торг!$I:$I,0))),"")</f>
        <v/>
      </c>
      <c r="M10975" s="132" t="str">
        <f>IFERROR(IFERROR(INDEX(Кат!$B:$B,MATCH($C10975,Кат!$I:$I,0)),INDEX(Торг!$B:$B,MATCH($C10975,Торг!$I:$I,0))),"")</f>
        <v/>
      </c>
      <c r="N10975" s="132" t="str">
        <f t="shared" si="179"/>
        <v>ТРЕК ST70-103</v>
      </c>
      <c r="O10975" s="132" t="str">
        <f>IFERROR(IFERROR(INDEX(Кат!$B:$B,MATCH($N10975,Кат!$I:$I,0)),INDEX(Торг!$B:$B,MATCH($N10975,Торг!$I:$I,0))),"")</f>
        <v/>
      </c>
    </row>
    <row r="10976" spans="1:15">
      <c r="A10976" t="s">
        <v>25667</v>
      </c>
      <c r="C10976" s="191" t="s">
        <v>25668</v>
      </c>
      <c r="E10976" t="s">
        <v>25669</v>
      </c>
      <c r="F10976" t="s">
        <v>25206</v>
      </c>
      <c r="G10976" t="s">
        <v>375</v>
      </c>
      <c r="H10976">
        <v>2630</v>
      </c>
      <c r="J10976" t="s">
        <v>22634</v>
      </c>
      <c r="K10976" s="132" t="str">
        <f>IFERROR(IFERROR(INDEX(Кат!$O:$O,MATCH($C10976,Кат!$I:$I,0)),INDEX(Торг!$L:$L,MATCH($C10976,Торг!$I:$I,0))),"")</f>
        <v/>
      </c>
      <c r="L10976" s="132" t="str">
        <f>IFERROR(IFERROR(INDEX(Кат!$A:$A,MATCH($C10976,Кат!$I:$I,0)),INDEX(Торг!$A:$A,MATCH($C10976,Торг!$I:$I,0))),"")</f>
        <v/>
      </c>
      <c r="M10976" s="132" t="str">
        <f>IFERROR(IFERROR(INDEX(Кат!$B:$B,MATCH($C10976,Кат!$I:$I,0)),INDEX(Торг!$B:$B,MATCH($C10976,Торг!$I:$I,0))),"")</f>
        <v/>
      </c>
      <c r="N10976" s="132" t="str">
        <f t="shared" si="179"/>
        <v>ТРЕК ST70-119</v>
      </c>
      <c r="O10976" s="132" t="str">
        <f>IFERROR(IFERROR(INDEX(Кат!$B:$B,MATCH($N10976,Кат!$I:$I,0)),INDEX(Торг!$B:$B,MATCH($N10976,Торг!$I:$I,0))),"")</f>
        <v/>
      </c>
    </row>
    <row r="10977" spans="1:15">
      <c r="A10977" t="s">
        <v>22441</v>
      </c>
      <c r="C10977" s="191" t="s">
        <v>13179</v>
      </c>
      <c r="E10977" t="s">
        <v>25367</v>
      </c>
      <c r="F10977" t="s">
        <v>25206</v>
      </c>
      <c r="G10977" t="s">
        <v>375</v>
      </c>
      <c r="H10977">
        <v>2630</v>
      </c>
      <c r="J10977" t="s">
        <v>22634</v>
      </c>
      <c r="K10977" s="132" t="str">
        <f>IFERROR(IFERROR(INDEX(Кат!$O:$O,MATCH($C10977,Кат!$I:$I,0)),INDEX(Торг!$L:$L,MATCH($C10977,Торг!$I:$I,0))),"")</f>
        <v/>
      </c>
      <c r="L10977" s="132" t="str">
        <f>IFERROR(IFERROR(INDEX(Кат!$A:$A,MATCH($C10977,Кат!$I:$I,0)),INDEX(Торг!$A:$A,MATCH($C10977,Торг!$I:$I,0))),"")</f>
        <v/>
      </c>
      <c r="M10977" s="132" t="str">
        <f>IFERROR(IFERROR(INDEX(Кат!$B:$B,MATCH($C10977,Кат!$I:$I,0)),INDEX(Торг!$B:$B,MATCH($C10977,Торг!$I:$I,0))),"")</f>
        <v/>
      </c>
      <c r="N10977" s="132" t="str">
        <f t="shared" si="179"/>
        <v>ТРЕК ST70-110</v>
      </c>
      <c r="O10977" s="132" t="str">
        <f>IFERROR(IFERROR(INDEX(Кат!$B:$B,MATCH($N10977,Кат!$I:$I,0)),INDEX(Торг!$B:$B,MATCH($N10977,Торг!$I:$I,0))),"")</f>
        <v/>
      </c>
    </row>
    <row r="10978" spans="1:15">
      <c r="A10978" t="s">
        <v>25368</v>
      </c>
      <c r="C10978" s="191" t="s">
        <v>25369</v>
      </c>
      <c r="E10978" t="s">
        <v>25370</v>
      </c>
      <c r="F10978" t="s">
        <v>25206</v>
      </c>
      <c r="G10978" t="s">
        <v>399</v>
      </c>
      <c r="H10978">
        <v>1030</v>
      </c>
      <c r="J10978" t="s">
        <v>22634</v>
      </c>
      <c r="K10978" s="132" t="str">
        <f>IFERROR(IFERROR(INDEX(Кат!$O:$O,MATCH($C10978,Кат!$I:$I,0)),INDEX(Торг!$L:$L,MATCH($C10978,Торг!$I:$I,0))),"")</f>
        <v/>
      </c>
      <c r="L10978" s="132" t="str">
        <f>IFERROR(IFERROR(INDEX(Кат!$A:$A,MATCH($C10978,Кат!$I:$I,0)),INDEX(Торг!$A:$A,MATCH($C10978,Торг!$I:$I,0))),"")</f>
        <v/>
      </c>
      <c r="M10978" s="132" t="str">
        <f>IFERROR(IFERROR(INDEX(Кат!$B:$B,MATCH($C10978,Кат!$I:$I,0)),INDEX(Торг!$B:$B,MATCH($C10978,Торг!$I:$I,0))),"")</f>
        <v/>
      </c>
      <c r="N10978" s="132" t="str">
        <f t="shared" si="179"/>
        <v>ТРЕК CR70-112</v>
      </c>
      <c r="O10978" s="132" t="str">
        <f>IFERROR(IFERROR(INDEX(Кат!$B:$B,MATCH($N10978,Кат!$I:$I,0)),INDEX(Торг!$B:$B,MATCH($N10978,Торг!$I:$I,0))),"")</f>
        <v/>
      </c>
    </row>
    <row r="10979" spans="1:15">
      <c r="A10979" t="s">
        <v>25670</v>
      </c>
      <c r="C10979" s="191"/>
      <c r="E10979" t="s">
        <v>23636</v>
      </c>
      <c r="J10979" t="s">
        <v>22634</v>
      </c>
      <c r="K10979" s="132" t="str">
        <f>IFERROR(IFERROR(INDEX(Кат!$O:$O,MATCH($C10979,Кат!$I:$I,0)),INDEX(Торг!$L:$L,MATCH($C10979,Торг!$I:$I,0))),"")</f>
        <v/>
      </c>
      <c r="L10979" s="132" t="str">
        <f>IFERROR(IFERROR(INDEX(Кат!$A:$A,MATCH($C10979,Кат!$I:$I,0)),INDEX(Торг!$A:$A,MATCH($C10979,Торг!$I:$I,0))),"")</f>
        <v/>
      </c>
      <c r="M10979" s="132" t="str">
        <f>IFERROR(IFERROR(INDEX(Кат!$B:$B,MATCH($C10979,Кат!$I:$I,0)),INDEX(Торг!$B:$B,MATCH($C10979,Торг!$I:$I,0))),"")</f>
        <v/>
      </c>
      <c r="N10979" s="132" t="str">
        <f t="shared" si="179"/>
        <v xml:space="preserve"> </v>
      </c>
      <c r="O10979" s="132" t="str">
        <f>IFERROR(IFERROR(INDEX(Кат!$B:$B,MATCH($N10979,Кат!$I:$I,0)),INDEX(Торг!$B:$B,MATCH($N10979,Торг!$I:$I,0))),"")</f>
        <v/>
      </c>
    </row>
    <row r="10980" spans="1:15">
      <c r="A10980" t="s">
        <v>25359</v>
      </c>
      <c r="C10980" s="191" t="s">
        <v>25360</v>
      </c>
      <c r="E10980" t="s">
        <v>25361</v>
      </c>
      <c r="F10980" t="s">
        <v>25206</v>
      </c>
      <c r="G10980" t="s">
        <v>375</v>
      </c>
      <c r="H10980">
        <v>420</v>
      </c>
      <c r="J10980" t="s">
        <v>22634</v>
      </c>
      <c r="K10980" s="132" t="str">
        <f>IFERROR(IFERROR(INDEX(Кат!$O:$O,MATCH($C10980,Кат!$I:$I,0)),INDEX(Торг!$L:$L,MATCH($C10980,Торг!$I:$I,0))),"")</f>
        <v/>
      </c>
      <c r="L10980" s="132" t="str">
        <f>IFERROR(IFERROR(INDEX(Кат!$A:$A,MATCH($C10980,Кат!$I:$I,0)),INDEX(Торг!$A:$A,MATCH($C10980,Торг!$I:$I,0))),"")</f>
        <v/>
      </c>
      <c r="M10980" s="132" t="str">
        <f>IFERROR(IFERROR(INDEX(Кат!$B:$B,MATCH($C10980,Кат!$I:$I,0)),INDEX(Торг!$B:$B,MATCH($C10980,Торг!$I:$I,0))),"")</f>
        <v/>
      </c>
      <c r="N10980" s="132" t="str">
        <f t="shared" si="179"/>
        <v>ТРЕК SBST-104</v>
      </c>
      <c r="O10980" s="132" t="str">
        <f>IFERROR(IFERROR(INDEX(Кат!$B:$B,MATCH($N10980,Кат!$I:$I,0)),INDEX(Торг!$B:$B,MATCH($N10980,Торг!$I:$I,0))),"")</f>
        <v/>
      </c>
    </row>
    <row r="10981" spans="1:15">
      <c r="A10981" t="s">
        <v>25362</v>
      </c>
      <c r="C10981" s="191" t="s">
        <v>25363</v>
      </c>
      <c r="E10981" t="s">
        <v>25364</v>
      </c>
      <c r="F10981" t="s">
        <v>25206</v>
      </c>
      <c r="G10981" t="s">
        <v>375</v>
      </c>
      <c r="H10981">
        <v>420</v>
      </c>
      <c r="J10981" t="s">
        <v>22634</v>
      </c>
      <c r="K10981" s="132" t="str">
        <f>IFERROR(IFERROR(INDEX(Кат!$O:$O,MATCH($C10981,Кат!$I:$I,0)),INDEX(Торг!$L:$L,MATCH($C10981,Торг!$I:$I,0))),"")</f>
        <v/>
      </c>
      <c r="L10981" s="132" t="str">
        <f>IFERROR(IFERROR(INDEX(Кат!$A:$A,MATCH($C10981,Кат!$I:$I,0)),INDEX(Торг!$A:$A,MATCH($C10981,Торг!$I:$I,0))),"")</f>
        <v/>
      </c>
      <c r="M10981" s="132" t="str">
        <f>IFERROR(IFERROR(INDEX(Кат!$B:$B,MATCH($C10981,Кат!$I:$I,0)),INDEX(Торг!$B:$B,MATCH($C10981,Торг!$I:$I,0))),"")</f>
        <v/>
      </c>
      <c r="N10981" s="132" t="str">
        <f t="shared" si="179"/>
        <v>ТРЕК SBST-113</v>
      </c>
      <c r="O10981" s="132" t="str">
        <f>IFERROR(IFERROR(INDEX(Кат!$B:$B,MATCH($N10981,Кат!$I:$I,0)),INDEX(Торг!$B:$B,MATCH($N10981,Торг!$I:$I,0))),"")</f>
        <v/>
      </c>
    </row>
    <row r="10982" spans="1:15">
      <c r="A10982" t="s">
        <v>25371</v>
      </c>
      <c r="C10982" s="191" t="s">
        <v>25372</v>
      </c>
      <c r="E10982" t="s">
        <v>25373</v>
      </c>
      <c r="F10982" t="s">
        <v>25206</v>
      </c>
      <c r="G10982" t="s">
        <v>375</v>
      </c>
      <c r="H10982">
        <v>370</v>
      </c>
      <c r="J10982" t="s">
        <v>22634</v>
      </c>
      <c r="K10982" s="132" t="str">
        <f>IFERROR(IFERROR(INDEX(Кат!$O:$O,MATCH($C10982,Кат!$I:$I,0)),INDEX(Торг!$L:$L,MATCH($C10982,Торг!$I:$I,0))),"")</f>
        <v/>
      </c>
      <c r="L10982" s="132" t="str">
        <f>IFERROR(IFERROR(INDEX(Кат!$A:$A,MATCH($C10982,Кат!$I:$I,0)),INDEX(Торг!$A:$A,MATCH($C10982,Торг!$I:$I,0))),"")</f>
        <v/>
      </c>
      <c r="M10982" s="132" t="str">
        <f>IFERROR(IFERROR(INDEX(Кат!$B:$B,MATCH($C10982,Кат!$I:$I,0)),INDEX(Торг!$B:$B,MATCH($C10982,Торг!$I:$I,0))),"")</f>
        <v/>
      </c>
      <c r="N10982" s="132" t="str">
        <f t="shared" si="179"/>
        <v>ТРЕК SBST-107</v>
      </c>
      <c r="O10982" s="132" t="str">
        <f>IFERROR(IFERROR(INDEX(Кат!$B:$B,MATCH($N10982,Кат!$I:$I,0)),INDEX(Торг!$B:$B,MATCH($N10982,Торг!$I:$I,0))),"")</f>
        <v/>
      </c>
    </row>
    <row r="10983" spans="1:15">
      <c r="A10983" t="s">
        <v>25374</v>
      </c>
      <c r="C10983" s="191" t="s">
        <v>25375</v>
      </c>
      <c r="E10983" t="s">
        <v>25376</v>
      </c>
      <c r="F10983" t="s">
        <v>25206</v>
      </c>
      <c r="G10983" t="s">
        <v>375</v>
      </c>
      <c r="H10983">
        <v>870</v>
      </c>
      <c r="J10983" t="s">
        <v>22634</v>
      </c>
      <c r="K10983" s="132" t="str">
        <f>IFERROR(IFERROR(INDEX(Кат!$O:$O,MATCH($C10983,Кат!$I:$I,0)),INDEX(Торг!$L:$L,MATCH($C10983,Торг!$I:$I,0))),"")</f>
        <v/>
      </c>
      <c r="L10983" s="132" t="str">
        <f>IFERROR(IFERROR(INDEX(Кат!$A:$A,MATCH($C10983,Кат!$I:$I,0)),INDEX(Торг!$A:$A,MATCH($C10983,Торг!$I:$I,0))),"")</f>
        <v/>
      </c>
      <c r="M10983" s="132" t="str">
        <f>IFERROR(IFERROR(INDEX(Кат!$B:$B,MATCH($C10983,Кат!$I:$I,0)),INDEX(Торг!$B:$B,MATCH($C10983,Торг!$I:$I,0))),"")</f>
        <v/>
      </c>
      <c r="N10983" s="132" t="str">
        <f t="shared" si="179"/>
        <v>ТРЕК SBST-106</v>
      </c>
      <c r="O10983" s="132" t="str">
        <f>IFERROR(IFERROR(INDEX(Кат!$B:$B,MATCH($N10983,Кат!$I:$I,0)),INDEX(Торг!$B:$B,MATCH($N10983,Торг!$I:$I,0))),"")</f>
        <v/>
      </c>
    </row>
    <row r="10984" spans="1:15">
      <c r="A10984" t="s">
        <v>25377</v>
      </c>
      <c r="C10984" s="191" t="s">
        <v>25378</v>
      </c>
      <c r="E10984" t="s">
        <v>25379</v>
      </c>
      <c r="F10984" t="s">
        <v>25206</v>
      </c>
      <c r="G10984" t="s">
        <v>375</v>
      </c>
      <c r="H10984">
        <v>680</v>
      </c>
      <c r="J10984" t="s">
        <v>22634</v>
      </c>
      <c r="K10984" s="132" t="str">
        <f>IFERROR(IFERROR(INDEX(Кат!$O:$O,MATCH($C10984,Кат!$I:$I,0)),INDEX(Торг!$L:$L,MATCH($C10984,Торг!$I:$I,0))),"")</f>
        <v/>
      </c>
      <c r="L10984" s="132" t="str">
        <f>IFERROR(IFERROR(INDEX(Кат!$A:$A,MATCH($C10984,Кат!$I:$I,0)),INDEX(Торг!$A:$A,MATCH($C10984,Торг!$I:$I,0))),"")</f>
        <v/>
      </c>
      <c r="M10984" s="132" t="str">
        <f>IFERROR(IFERROR(INDEX(Кат!$B:$B,MATCH($C10984,Кат!$I:$I,0)),INDEX(Торг!$B:$B,MATCH($C10984,Торг!$I:$I,0))),"")</f>
        <v/>
      </c>
      <c r="N10984" s="132" t="str">
        <f t="shared" si="179"/>
        <v>ТРЕК SBST-101</v>
      </c>
      <c r="O10984" s="132" t="str">
        <f>IFERROR(IFERROR(INDEX(Кат!$B:$B,MATCH($N10984,Кат!$I:$I,0)),INDEX(Торг!$B:$B,MATCH($N10984,Торг!$I:$I,0))),"")</f>
        <v/>
      </c>
    </row>
    <row r="10985" spans="1:15">
      <c r="A10985" t="s">
        <v>25380</v>
      </c>
      <c r="C10985" s="191" t="s">
        <v>25381</v>
      </c>
      <c r="E10985" t="s">
        <v>25382</v>
      </c>
      <c r="F10985" t="s">
        <v>25206</v>
      </c>
      <c r="G10985" t="s">
        <v>375</v>
      </c>
      <c r="H10985">
        <v>990</v>
      </c>
      <c r="J10985" t="s">
        <v>22634</v>
      </c>
      <c r="K10985" s="132" t="str">
        <f>IFERROR(IFERROR(INDEX(Кат!$O:$O,MATCH($C10985,Кат!$I:$I,0)),INDEX(Торг!$L:$L,MATCH($C10985,Торг!$I:$I,0))),"")</f>
        <v/>
      </c>
      <c r="L10985" s="132" t="str">
        <f>IFERROR(IFERROR(INDEX(Кат!$A:$A,MATCH($C10985,Кат!$I:$I,0)),INDEX(Торг!$A:$A,MATCH($C10985,Торг!$I:$I,0))),"")</f>
        <v/>
      </c>
      <c r="M10985" s="132" t="str">
        <f>IFERROR(IFERROR(INDEX(Кат!$B:$B,MATCH($C10985,Кат!$I:$I,0)),INDEX(Торг!$B:$B,MATCH($C10985,Торг!$I:$I,0))),"")</f>
        <v/>
      </c>
      <c r="N10985" s="132" t="str">
        <f t="shared" si="179"/>
        <v>ТРЕК SBST-102</v>
      </c>
      <c r="O10985" s="132" t="str">
        <f>IFERROR(IFERROR(INDEX(Кат!$B:$B,MATCH($N10985,Кат!$I:$I,0)),INDEX(Торг!$B:$B,MATCH($N10985,Торг!$I:$I,0))),"")</f>
        <v/>
      </c>
    </row>
    <row r="10986" spans="1:15">
      <c r="A10986" t="s">
        <v>25671</v>
      </c>
      <c r="C10986" s="191"/>
      <c r="E10986" t="s">
        <v>23768</v>
      </c>
      <c r="J10986" t="s">
        <v>22634</v>
      </c>
      <c r="K10986" s="132" t="str">
        <f>IFERROR(IFERROR(INDEX(Кат!$O:$O,MATCH($C10986,Кат!$I:$I,0)),INDEX(Торг!$L:$L,MATCH($C10986,Торг!$I:$I,0))),"")</f>
        <v/>
      </c>
      <c r="L10986" s="132" t="str">
        <f>IFERROR(IFERROR(INDEX(Кат!$A:$A,MATCH($C10986,Кат!$I:$I,0)),INDEX(Торг!$A:$A,MATCH($C10986,Торг!$I:$I,0))),"")</f>
        <v/>
      </c>
      <c r="M10986" s="132" t="str">
        <f>IFERROR(IFERROR(INDEX(Кат!$B:$B,MATCH($C10986,Кат!$I:$I,0)),INDEX(Торг!$B:$B,MATCH($C10986,Торг!$I:$I,0))),"")</f>
        <v/>
      </c>
      <c r="N10986" s="132" t="str">
        <f t="shared" si="179"/>
        <v xml:space="preserve"> </v>
      </c>
      <c r="O10986" s="132" t="str">
        <f>IFERROR(IFERROR(INDEX(Кат!$B:$B,MATCH($N10986,Кат!$I:$I,0)),INDEX(Торг!$B:$B,MATCH($N10986,Торг!$I:$I,0))),"")</f>
        <v/>
      </c>
    </row>
    <row r="10987" spans="1:15">
      <c r="A10987" t="s">
        <v>22422</v>
      </c>
      <c r="C10987" s="191" t="s">
        <v>13165</v>
      </c>
      <c r="E10987" t="s">
        <v>25207</v>
      </c>
      <c r="F10987" t="s">
        <v>25206</v>
      </c>
      <c r="G10987" t="s">
        <v>375</v>
      </c>
      <c r="H10987">
        <v>1840</v>
      </c>
      <c r="J10987" t="s">
        <v>22634</v>
      </c>
      <c r="K10987" s="132" t="str">
        <f>IFERROR(IFERROR(INDEX(Кат!$O:$O,MATCH($C10987,Кат!$I:$I,0)),INDEX(Торг!$L:$L,MATCH($C10987,Торг!$I:$I,0))),"")</f>
        <v/>
      </c>
      <c r="L10987" s="132" t="str">
        <f>IFERROR(IFERROR(INDEX(Кат!$A:$A,MATCH($C10987,Кат!$I:$I,0)),INDEX(Торг!$A:$A,MATCH($C10987,Торг!$I:$I,0))),"")</f>
        <v/>
      </c>
      <c r="M10987" s="132" t="str">
        <f>IFERROR(IFERROR(INDEX(Кат!$B:$B,MATCH($C10987,Кат!$I:$I,0)),INDEX(Торг!$B:$B,MATCH($C10987,Торг!$I:$I,0))),"")</f>
        <v/>
      </c>
      <c r="N10987" s="132" t="str">
        <f t="shared" si="179"/>
        <v>ТРЕК BJST-101</v>
      </c>
      <c r="O10987" s="132" t="str">
        <f>IFERROR(IFERROR(INDEX(Кат!$B:$B,MATCH($N10987,Кат!$I:$I,0)),INDEX(Торг!$B:$B,MATCH($N10987,Торг!$I:$I,0))),"")</f>
        <v/>
      </c>
    </row>
    <row r="10988" spans="1:15">
      <c r="A10988" t="s">
        <v>25294</v>
      </c>
      <c r="C10988" s="191" t="s">
        <v>25295</v>
      </c>
      <c r="E10988" t="s">
        <v>25296</v>
      </c>
      <c r="F10988" t="s">
        <v>25206</v>
      </c>
      <c r="G10988" t="s">
        <v>375</v>
      </c>
      <c r="H10988">
        <v>860</v>
      </c>
      <c r="J10988" t="s">
        <v>22634</v>
      </c>
      <c r="K10988" s="132" t="str">
        <f>IFERROR(IFERROR(INDEX(Кат!$O:$O,MATCH($C10988,Кат!$I:$I,0)),INDEX(Торг!$L:$L,MATCH($C10988,Торг!$I:$I,0))),"")</f>
        <v/>
      </c>
      <c r="L10988" s="132" t="str">
        <f>IFERROR(IFERROR(INDEX(Кат!$A:$A,MATCH($C10988,Кат!$I:$I,0)),INDEX(Торг!$A:$A,MATCH($C10988,Торг!$I:$I,0))),"")</f>
        <v/>
      </c>
      <c r="M10988" s="132" t="str">
        <f>IFERROR(IFERROR(INDEX(Кат!$B:$B,MATCH($C10988,Кат!$I:$I,0)),INDEX(Торг!$B:$B,MATCH($C10988,Торг!$I:$I,0))),"")</f>
        <v/>
      </c>
      <c r="N10988" s="132" t="str">
        <f t="shared" si="179"/>
        <v>ТРЕК BJST-111</v>
      </c>
      <c r="O10988" s="132" t="str">
        <f>IFERROR(IFERROR(INDEX(Кат!$B:$B,MATCH($N10988,Кат!$I:$I,0)),INDEX(Торг!$B:$B,MATCH($N10988,Торг!$I:$I,0))),"")</f>
        <v/>
      </c>
    </row>
    <row r="10989" spans="1:15">
      <c r="A10989" t="s">
        <v>25383</v>
      </c>
      <c r="C10989" s="191" t="s">
        <v>25384</v>
      </c>
      <c r="E10989" t="s">
        <v>25385</v>
      </c>
      <c r="F10989" t="s">
        <v>25206</v>
      </c>
      <c r="G10989" t="s">
        <v>399</v>
      </c>
      <c r="H10989">
        <v>480</v>
      </c>
      <c r="J10989" t="s">
        <v>22634</v>
      </c>
      <c r="K10989" s="132" t="str">
        <f>IFERROR(IFERROR(INDEX(Кат!$O:$O,MATCH($C10989,Кат!$I:$I,0)),INDEX(Торг!$L:$L,MATCH($C10989,Торг!$I:$I,0))),"")</f>
        <v/>
      </c>
      <c r="L10989" s="132" t="str">
        <f>IFERROR(IFERROR(INDEX(Кат!$A:$A,MATCH($C10989,Кат!$I:$I,0)),INDEX(Торг!$A:$A,MATCH($C10989,Торг!$I:$I,0))),"")</f>
        <v/>
      </c>
      <c r="M10989" s="132" t="str">
        <f>IFERROR(IFERROR(INDEX(Кат!$B:$B,MATCH($C10989,Кат!$I:$I,0)),INDEX(Торг!$B:$B,MATCH($C10989,Торг!$I:$I,0))),"")</f>
        <v/>
      </c>
      <c r="N10989" s="132" t="str">
        <f t="shared" ref="N10989:N10995" si="180">_xlfn.CONCAT(F10989," ",C10989)</f>
        <v>ТРЕК BJ70-111</v>
      </c>
      <c r="O10989" s="132" t="str">
        <f>IFERROR(IFERROR(INDEX(Кат!$B:$B,MATCH($N10989,Кат!$I:$I,0)),INDEX(Торг!$B:$B,MATCH($N10989,Торг!$I:$I,0))),"")</f>
        <v/>
      </c>
    </row>
    <row r="10990" spans="1:15">
      <c r="A10990" t="s">
        <v>25386</v>
      </c>
      <c r="C10990" s="191" t="s">
        <v>25387</v>
      </c>
      <c r="E10990" t="s">
        <v>25388</v>
      </c>
      <c r="F10990" t="s">
        <v>25206</v>
      </c>
      <c r="G10990" t="s">
        <v>399</v>
      </c>
      <c r="H10990">
        <v>480</v>
      </c>
      <c r="J10990" t="s">
        <v>22634</v>
      </c>
      <c r="K10990" s="132" t="str">
        <f>IFERROR(IFERROR(INDEX(Кат!$O:$O,MATCH($C10990,Кат!$I:$I,0)),INDEX(Торг!$L:$L,MATCH($C10990,Торг!$I:$I,0))),"")</f>
        <v/>
      </c>
      <c r="L10990" s="132" t="str">
        <f>IFERROR(IFERROR(INDEX(Кат!$A:$A,MATCH($C10990,Кат!$I:$I,0)),INDEX(Торг!$A:$A,MATCH($C10990,Торг!$I:$I,0))),"")</f>
        <v/>
      </c>
      <c r="M10990" s="132" t="str">
        <f>IFERROR(IFERROR(INDEX(Кат!$B:$B,MATCH($C10990,Кат!$I:$I,0)),INDEX(Торг!$B:$B,MATCH($C10990,Торг!$I:$I,0))),"")</f>
        <v/>
      </c>
      <c r="N10990" s="132" t="str">
        <f t="shared" si="180"/>
        <v>ТРЕК BJ70-110</v>
      </c>
      <c r="O10990" s="132" t="str">
        <f>IFERROR(IFERROR(INDEX(Кат!$B:$B,MATCH($N10990,Кат!$I:$I,0)),INDEX(Торг!$B:$B,MATCH($N10990,Торг!$I:$I,0))),"")</f>
        <v/>
      </c>
    </row>
    <row r="10991" spans="1:15">
      <c r="A10991" t="s">
        <v>22451</v>
      </c>
      <c r="C10991" s="191" t="s">
        <v>13187</v>
      </c>
      <c r="E10991" t="s">
        <v>25389</v>
      </c>
      <c r="F10991" t="s">
        <v>25206</v>
      </c>
      <c r="G10991" t="s">
        <v>399</v>
      </c>
      <c r="H10991">
        <v>450</v>
      </c>
      <c r="J10991" t="s">
        <v>22634</v>
      </c>
      <c r="K10991" s="132" t="str">
        <f>IFERROR(IFERROR(INDEX(Кат!$O:$O,MATCH($C10991,Кат!$I:$I,0)),INDEX(Торг!$L:$L,MATCH($C10991,Торг!$I:$I,0))),"")</f>
        <v/>
      </c>
      <c r="L10991" s="132" t="str">
        <f>IFERROR(IFERROR(INDEX(Кат!$A:$A,MATCH($C10991,Кат!$I:$I,0)),INDEX(Торг!$A:$A,MATCH($C10991,Торг!$I:$I,0))),"")</f>
        <v/>
      </c>
      <c r="M10991" s="132" t="str">
        <f>IFERROR(IFERROR(INDEX(Кат!$B:$B,MATCH($C10991,Кат!$I:$I,0)),INDEX(Торг!$B:$B,MATCH($C10991,Торг!$I:$I,0))),"")</f>
        <v/>
      </c>
      <c r="N10991" s="132" t="str">
        <f t="shared" si="180"/>
        <v>ТРЕК BJ70-107</v>
      </c>
      <c r="O10991" s="132" t="str">
        <f>IFERROR(IFERROR(INDEX(Кат!$B:$B,MATCH($N10991,Кат!$I:$I,0)),INDEX(Торг!$B:$B,MATCH($N10991,Торг!$I:$I,0))),"")</f>
        <v/>
      </c>
    </row>
    <row r="10992" spans="1:15">
      <c r="A10992" t="s">
        <v>25672</v>
      </c>
      <c r="C10992" s="191"/>
      <c r="E10992" t="s">
        <v>23649</v>
      </c>
      <c r="J10992" t="s">
        <v>22634</v>
      </c>
      <c r="K10992" s="132" t="str">
        <f>IFERROR(IFERROR(INDEX(Кат!$O:$O,MATCH($C10992,Кат!$I:$I,0)),INDEX(Торг!$L:$L,MATCH($C10992,Торг!$I:$I,0))),"")</f>
        <v/>
      </c>
      <c r="L10992" s="132" t="str">
        <f>IFERROR(IFERROR(INDEX(Кат!$A:$A,MATCH($C10992,Кат!$I:$I,0)),INDEX(Торг!$A:$A,MATCH($C10992,Торг!$I:$I,0))),"")</f>
        <v/>
      </c>
      <c r="M10992" s="132" t="str">
        <f>IFERROR(IFERROR(INDEX(Кат!$B:$B,MATCH($C10992,Кат!$I:$I,0)),INDEX(Торг!$B:$B,MATCH($C10992,Торг!$I:$I,0))),"")</f>
        <v/>
      </c>
      <c r="N10992" s="132" t="str">
        <f t="shared" si="180"/>
        <v xml:space="preserve"> </v>
      </c>
      <c r="O10992" s="132" t="str">
        <f>IFERROR(IFERROR(INDEX(Кат!$B:$B,MATCH($N10992,Кат!$I:$I,0)),INDEX(Торг!$B:$B,MATCH($N10992,Торг!$I:$I,0))),"")</f>
        <v/>
      </c>
    </row>
    <row r="10993" spans="1:15">
      <c r="A10993" t="s">
        <v>22455</v>
      </c>
      <c r="C10993" s="191" t="s">
        <v>25390</v>
      </c>
      <c r="E10993" t="s">
        <v>25391</v>
      </c>
      <c r="F10993" t="s">
        <v>25206</v>
      </c>
      <c r="G10993" t="s">
        <v>375</v>
      </c>
      <c r="H10993">
        <v>2600</v>
      </c>
      <c r="J10993" t="s">
        <v>22634</v>
      </c>
      <c r="K10993" s="132" t="str">
        <f>IFERROR(IFERROR(INDEX(Кат!$O:$O,MATCH($C10993,Кат!$I:$I,0)),INDEX(Торг!$L:$L,MATCH($C10993,Торг!$I:$I,0))),"")</f>
        <v/>
      </c>
      <c r="L10993" s="132" t="str">
        <f>IFERROR(IFERROR(INDEX(Кат!$A:$A,MATCH($C10993,Кат!$I:$I,0)),INDEX(Торг!$A:$A,MATCH($C10993,Торг!$I:$I,0))),"")</f>
        <v/>
      </c>
      <c r="M10993" s="132" t="str">
        <f>IFERROR(IFERROR(INDEX(Кат!$B:$B,MATCH($C10993,Кат!$I:$I,0)),INDEX(Торг!$B:$B,MATCH($C10993,Торг!$I:$I,0))),"")</f>
        <v/>
      </c>
      <c r="N10993" s="132" t="str">
        <f t="shared" si="180"/>
        <v>ТРЕК ST70-121</v>
      </c>
      <c r="O10993" s="132" t="str">
        <f>IFERROR(IFERROR(INDEX(Кат!$B:$B,MATCH($N10993,Кат!$I:$I,0)),INDEX(Торг!$B:$B,MATCH($N10993,Торг!$I:$I,0))),"")</f>
        <v/>
      </c>
    </row>
    <row r="10994" spans="1:15">
      <c r="A10994" t="s">
        <v>25673</v>
      </c>
      <c r="C10994" s="191" t="s">
        <v>25674</v>
      </c>
      <c r="E10994" t="s">
        <v>25675</v>
      </c>
      <c r="F10994" t="s">
        <v>25206</v>
      </c>
      <c r="G10994" t="s">
        <v>375</v>
      </c>
      <c r="H10994">
        <v>2630</v>
      </c>
      <c r="J10994" t="s">
        <v>22634</v>
      </c>
      <c r="K10994" s="132" t="str">
        <f>IFERROR(IFERROR(INDEX(Кат!$O:$O,MATCH($C10994,Кат!$I:$I,0)),INDEX(Торг!$L:$L,MATCH($C10994,Торг!$I:$I,0))),"")</f>
        <v/>
      </c>
      <c r="L10994" s="132" t="str">
        <f>IFERROR(IFERROR(INDEX(Кат!$A:$A,MATCH($C10994,Кат!$I:$I,0)),INDEX(Торг!$A:$A,MATCH($C10994,Торг!$I:$I,0))),"")</f>
        <v/>
      </c>
      <c r="M10994" s="132" t="str">
        <f>IFERROR(IFERROR(INDEX(Кат!$B:$B,MATCH($C10994,Кат!$I:$I,0)),INDEX(Торг!$B:$B,MATCH($C10994,Торг!$I:$I,0))),"")</f>
        <v/>
      </c>
      <c r="N10994" s="132" t="str">
        <f t="shared" si="180"/>
        <v>ТРЕК ST70-111</v>
      </c>
      <c r="O10994" s="132" t="str">
        <f>IFERROR(IFERROR(INDEX(Кат!$B:$B,MATCH($N10994,Кат!$I:$I,0)),INDEX(Торг!$B:$B,MATCH($N10994,Торг!$I:$I,0))),"")</f>
        <v/>
      </c>
    </row>
    <row r="10995" spans="1:15">
      <c r="A10995" t="s">
        <v>25392</v>
      </c>
      <c r="C10995" s="191"/>
      <c r="E10995" t="s">
        <v>25393</v>
      </c>
      <c r="J10995" t="s">
        <v>22634</v>
      </c>
      <c r="K10995" s="132" t="str">
        <f>IFERROR(IFERROR(INDEX(Кат!$O:$O,MATCH($C10995,Кат!$I:$I,0)),INDEX(Торг!$L:$L,MATCH($C10995,Торг!$I:$I,0))),"")</f>
        <v/>
      </c>
      <c r="L10995" s="132" t="str">
        <f>IFERROR(IFERROR(INDEX(Кат!$A:$A,MATCH($C10995,Кат!$I:$I,0)),INDEX(Торг!$A:$A,MATCH($C10995,Торг!$I:$I,0))),"")</f>
        <v/>
      </c>
      <c r="M10995" s="132" t="str">
        <f>IFERROR(IFERROR(INDEX(Кат!$B:$B,MATCH($C10995,Кат!$I:$I,0)),INDEX(Торг!$B:$B,MATCH($C10995,Торг!$I:$I,0))),"")</f>
        <v/>
      </c>
      <c r="N10995" s="132" t="str">
        <f t="shared" si="180"/>
        <v xml:space="preserve"> </v>
      </c>
      <c r="O10995" s="132" t="str">
        <f>IFERROR(IFERROR(INDEX(Кат!$B:$B,MATCH($N10995,Кат!$I:$I,0)),INDEX(Торг!$B:$B,MATCH($N10995,Торг!$I:$I,0))),"")</f>
        <v/>
      </c>
    </row>
    <row r="10996" spans="1:15">
      <c r="A10996" t="s">
        <v>25676</v>
      </c>
      <c r="C10996" s="191"/>
      <c r="E10996" t="s">
        <v>23713</v>
      </c>
      <c r="J10996" t="s">
        <v>22634</v>
      </c>
      <c r="K10996" s="132" t="str">
        <f>IFERROR(IFERROR(INDEX(Кат!$O:$O,MATCH($C10996,Кат!$I:$I,0)),INDEX(Торг!$L:$L,MATCH($C10996,Торг!$I:$I,0))),"")</f>
        <v/>
      </c>
      <c r="L10996" s="132" t="str">
        <f>IFERROR(IFERROR(INDEX(Кат!$A:$A,MATCH($C10996,Кат!$I:$I,0)),INDEX(Торг!$A:$A,MATCH($C10996,Торг!$I:$I,0))),"")</f>
        <v/>
      </c>
      <c r="M10996" s="132" t="str">
        <f>IFERROR(IFERROR(INDEX(Кат!$B:$B,MATCH($C10996,Кат!$I:$I,0)),INDEX(Торг!$B:$B,MATCH($C10996,Торг!$I:$I,0))),"")</f>
        <v/>
      </c>
      <c r="N10996" s="132" t="str">
        <f t="shared" ref="N10996:N11026" si="181">_xlfn.CONCAT(F10996," ",C10996)</f>
        <v xml:space="preserve"> </v>
      </c>
      <c r="O10996" s="132" t="str">
        <f>IFERROR(IFERROR(INDEX(Кат!$B:$B,MATCH($N10996,Кат!$I:$I,0)),INDEX(Торг!$B:$B,MATCH($N10996,Торг!$I:$I,0))),"")</f>
        <v/>
      </c>
    </row>
    <row r="10997" spans="1:15">
      <c r="A10997" t="s">
        <v>25394</v>
      </c>
      <c r="C10997" s="191" t="s">
        <v>25395</v>
      </c>
      <c r="E10997" t="s">
        <v>25396</v>
      </c>
      <c r="F10997" t="s">
        <v>25206</v>
      </c>
      <c r="G10997" t="s">
        <v>375</v>
      </c>
      <c r="H10997">
        <v>2800</v>
      </c>
      <c r="J10997" t="s">
        <v>22634</v>
      </c>
      <c r="K10997" s="132" t="str">
        <f>IFERROR(IFERROR(INDEX(Кат!$O:$O,MATCH($C10997,Кат!$I:$I,0)),INDEX(Торг!$L:$L,MATCH($C10997,Торг!$I:$I,0))),"")</f>
        <v/>
      </c>
      <c r="L10997" s="132" t="str">
        <f>IFERROR(IFERROR(INDEX(Кат!$A:$A,MATCH($C10997,Кат!$I:$I,0)),INDEX(Торг!$A:$A,MATCH($C10997,Торг!$I:$I,0))),"")</f>
        <v/>
      </c>
      <c r="M10997" s="132" t="str">
        <f>IFERROR(IFERROR(INDEX(Кат!$B:$B,MATCH($C10997,Кат!$I:$I,0)),INDEX(Торг!$B:$B,MATCH($C10997,Торг!$I:$I,0))),"")</f>
        <v/>
      </c>
      <c r="N10997" s="132" t="str">
        <f t="shared" si="181"/>
        <v>ТРЕК ST70-115a</v>
      </c>
      <c r="O10997" s="132" t="str">
        <f>IFERROR(IFERROR(INDEX(Кат!$B:$B,MATCH($N10997,Кат!$I:$I,0)),INDEX(Торг!$B:$B,MATCH($N10997,Торг!$I:$I,0))),"")</f>
        <v/>
      </c>
    </row>
    <row r="10998" spans="1:15">
      <c r="A10998" t="s">
        <v>25677</v>
      </c>
      <c r="C10998" s="191" t="s">
        <v>25678</v>
      </c>
      <c r="E10998" t="s">
        <v>25679</v>
      </c>
      <c r="F10998" t="s">
        <v>25206</v>
      </c>
      <c r="G10998" t="s">
        <v>375</v>
      </c>
      <c r="H10998">
        <v>2800</v>
      </c>
      <c r="J10998" t="s">
        <v>22634</v>
      </c>
      <c r="K10998" s="132" t="str">
        <f>IFERROR(IFERROR(INDEX(Кат!$O:$O,MATCH($C10998,Кат!$I:$I,0)),INDEX(Торг!$L:$L,MATCH($C10998,Торг!$I:$I,0))),"")</f>
        <v/>
      </c>
      <c r="L10998" s="132" t="str">
        <f>IFERROR(IFERROR(INDEX(Кат!$A:$A,MATCH($C10998,Кат!$I:$I,0)),INDEX(Торг!$A:$A,MATCH($C10998,Торг!$I:$I,0))),"")</f>
        <v/>
      </c>
      <c r="M10998" s="132" t="str">
        <f>IFERROR(IFERROR(INDEX(Кат!$B:$B,MATCH($C10998,Кат!$I:$I,0)),INDEX(Торг!$B:$B,MATCH($C10998,Торг!$I:$I,0))),"")</f>
        <v/>
      </c>
      <c r="N10998" s="132" t="str">
        <f t="shared" si="181"/>
        <v>ТРЕК ST70-122</v>
      </c>
      <c r="O10998" s="132" t="str">
        <f>IFERROR(IFERROR(INDEX(Кат!$B:$B,MATCH($N10998,Кат!$I:$I,0)),INDEX(Торг!$B:$B,MATCH($N10998,Торг!$I:$I,0))),"")</f>
        <v/>
      </c>
    </row>
    <row r="10999" spans="1:15">
      <c r="A10999" t="s">
        <v>25397</v>
      </c>
      <c r="C10999" s="191" t="s">
        <v>25398</v>
      </c>
      <c r="E10999" t="s">
        <v>25399</v>
      </c>
      <c r="F10999" t="s">
        <v>25206</v>
      </c>
      <c r="G10999" t="s">
        <v>375</v>
      </c>
      <c r="H10999">
        <v>2800</v>
      </c>
      <c r="J10999" t="s">
        <v>22634</v>
      </c>
      <c r="K10999" s="132" t="str">
        <f>IFERROR(IFERROR(INDEX(Кат!$O:$O,MATCH($C10999,Кат!$I:$I,0)),INDEX(Торг!$L:$L,MATCH($C10999,Торг!$I:$I,0))),"")</f>
        <v/>
      </c>
      <c r="L10999" s="132" t="str">
        <f>IFERROR(IFERROR(INDEX(Кат!$A:$A,MATCH($C10999,Кат!$I:$I,0)),INDEX(Торг!$A:$A,MATCH($C10999,Торг!$I:$I,0))),"")</f>
        <v/>
      </c>
      <c r="M10999" s="132" t="str">
        <f>IFERROR(IFERROR(INDEX(Кат!$B:$B,MATCH($C10999,Кат!$I:$I,0)),INDEX(Торг!$B:$B,MATCH($C10999,Торг!$I:$I,0))),"")</f>
        <v/>
      </c>
      <c r="N10999" s="132" t="str">
        <f t="shared" si="181"/>
        <v>ТРЕК ST70-116a</v>
      </c>
      <c r="O10999" s="132" t="str">
        <f>IFERROR(IFERROR(INDEX(Кат!$B:$B,MATCH($N10999,Кат!$I:$I,0)),INDEX(Торг!$B:$B,MATCH($N10999,Торг!$I:$I,0))),"")</f>
        <v/>
      </c>
    </row>
    <row r="11000" spans="1:15">
      <c r="A11000" t="s">
        <v>25400</v>
      </c>
      <c r="C11000" s="191"/>
      <c r="E11000" t="s">
        <v>25401</v>
      </c>
      <c r="J11000" t="s">
        <v>22634</v>
      </c>
      <c r="K11000" s="132" t="str">
        <f>IFERROR(IFERROR(INDEX(Кат!$O:$O,MATCH($C11000,Кат!$I:$I,0)),INDEX(Торг!$L:$L,MATCH($C11000,Торг!$I:$I,0))),"")</f>
        <v/>
      </c>
      <c r="L11000" s="132" t="str">
        <f>IFERROR(IFERROR(INDEX(Кат!$A:$A,MATCH($C11000,Кат!$I:$I,0)),INDEX(Торг!$A:$A,MATCH($C11000,Торг!$I:$I,0))),"")</f>
        <v/>
      </c>
      <c r="M11000" s="132" t="str">
        <f>IFERROR(IFERROR(INDEX(Кат!$B:$B,MATCH($C11000,Кат!$I:$I,0)),INDEX(Торг!$B:$B,MATCH($C11000,Торг!$I:$I,0))),"")</f>
        <v/>
      </c>
      <c r="N11000" s="132" t="str">
        <f t="shared" si="181"/>
        <v xml:space="preserve"> </v>
      </c>
      <c r="O11000" s="132" t="str">
        <f>IFERROR(IFERROR(INDEX(Кат!$B:$B,MATCH($N11000,Кат!$I:$I,0)),INDEX(Торг!$B:$B,MATCH($N11000,Торг!$I:$I,0))),"")</f>
        <v/>
      </c>
    </row>
    <row r="11001" spans="1:15">
      <c r="A11001" t="s">
        <v>25680</v>
      </c>
      <c r="C11001" s="191"/>
      <c r="E11001" t="s">
        <v>23713</v>
      </c>
      <c r="J11001" t="s">
        <v>22634</v>
      </c>
      <c r="K11001" s="132" t="str">
        <f>IFERROR(IFERROR(INDEX(Кат!$O:$O,MATCH($C11001,Кат!$I:$I,0)),INDEX(Торг!$L:$L,MATCH($C11001,Торг!$I:$I,0))),"")</f>
        <v/>
      </c>
      <c r="L11001" s="132" t="str">
        <f>IFERROR(IFERROR(INDEX(Кат!$A:$A,MATCH($C11001,Кат!$I:$I,0)),INDEX(Торг!$A:$A,MATCH($C11001,Торг!$I:$I,0))),"")</f>
        <v/>
      </c>
      <c r="M11001" s="132" t="str">
        <f>IFERROR(IFERROR(INDEX(Кат!$B:$B,MATCH($C11001,Кат!$I:$I,0)),INDEX(Торг!$B:$B,MATCH($C11001,Торг!$I:$I,0))),"")</f>
        <v/>
      </c>
      <c r="N11001" s="132" t="str">
        <f t="shared" si="181"/>
        <v xml:space="preserve"> </v>
      </c>
      <c r="O11001" s="132" t="str">
        <f>IFERROR(IFERROR(INDEX(Кат!$B:$B,MATCH($N11001,Кат!$I:$I,0)),INDEX(Торг!$B:$B,MATCH($N11001,Торг!$I:$I,0))),"")</f>
        <v/>
      </c>
    </row>
    <row r="11002" spans="1:15">
      <c r="A11002" t="s">
        <v>25402</v>
      </c>
      <c r="C11002" s="191" t="s">
        <v>25403</v>
      </c>
      <c r="E11002" t="s">
        <v>25404</v>
      </c>
      <c r="F11002" t="s">
        <v>25206</v>
      </c>
      <c r="G11002" t="s">
        <v>399</v>
      </c>
      <c r="H11002">
        <v>490</v>
      </c>
      <c r="J11002" t="s">
        <v>22634</v>
      </c>
      <c r="K11002" s="132" t="str">
        <f>IFERROR(IFERROR(INDEX(Кат!$O:$O,MATCH($C11002,Кат!$I:$I,0)),INDEX(Торг!$L:$L,MATCH($C11002,Торг!$I:$I,0))),"")</f>
        <v/>
      </c>
      <c r="L11002" s="132" t="str">
        <f>IFERROR(IFERROR(INDEX(Кат!$A:$A,MATCH($C11002,Кат!$I:$I,0)),INDEX(Торг!$A:$A,MATCH($C11002,Торг!$I:$I,0))),"")</f>
        <v/>
      </c>
      <c r="M11002" s="132" t="str">
        <f>IFERROR(IFERROR(INDEX(Кат!$B:$B,MATCH($C11002,Кат!$I:$I,0)),INDEX(Торг!$B:$B,MATCH($C11002,Торг!$I:$I,0))),"")</f>
        <v/>
      </c>
      <c r="N11002" s="132" t="str">
        <f t="shared" si="181"/>
        <v>ТРЕК RE70-113</v>
      </c>
      <c r="O11002" s="132" t="str">
        <f>IFERROR(IFERROR(INDEX(Кат!$B:$B,MATCH($N11002,Кат!$I:$I,0)),INDEX(Торг!$B:$B,MATCH($N11002,Торг!$I:$I,0))),"")</f>
        <v/>
      </c>
    </row>
    <row r="11003" spans="1:15">
      <c r="A11003" t="s">
        <v>25681</v>
      </c>
      <c r="C11003" s="191" t="s">
        <v>25682</v>
      </c>
      <c r="E11003" t="s">
        <v>25683</v>
      </c>
      <c r="F11003" t="s">
        <v>25206</v>
      </c>
      <c r="G11003" t="s">
        <v>399</v>
      </c>
      <c r="H11003">
        <v>490</v>
      </c>
      <c r="J11003" t="s">
        <v>22634</v>
      </c>
      <c r="K11003" s="132" t="str">
        <f>IFERROR(IFERROR(INDEX(Кат!$O:$O,MATCH($C11003,Кат!$I:$I,0)),INDEX(Торг!$L:$L,MATCH($C11003,Торг!$I:$I,0))),"")</f>
        <v/>
      </c>
      <c r="L11003" s="132" t="str">
        <f>IFERROR(IFERROR(INDEX(Кат!$A:$A,MATCH($C11003,Кат!$I:$I,0)),INDEX(Торг!$A:$A,MATCH($C11003,Торг!$I:$I,0))),"")</f>
        <v/>
      </c>
      <c r="M11003" s="132" t="str">
        <f>IFERROR(IFERROR(INDEX(Кат!$B:$B,MATCH($C11003,Кат!$I:$I,0)),INDEX(Торг!$B:$B,MATCH($C11003,Торг!$I:$I,0))),"")</f>
        <v/>
      </c>
      <c r="N11003" s="132" t="str">
        <f t="shared" si="181"/>
        <v>ТРЕК RE70-114</v>
      </c>
      <c r="O11003" s="132" t="str">
        <f>IFERROR(IFERROR(INDEX(Кат!$B:$B,MATCH($N11003,Кат!$I:$I,0)),INDEX(Торг!$B:$B,MATCH($N11003,Торг!$I:$I,0))),"")</f>
        <v/>
      </c>
    </row>
    <row r="11004" spans="1:15">
      <c r="A11004" t="s">
        <v>29984</v>
      </c>
      <c r="C11004" s="191" t="s">
        <v>29985</v>
      </c>
      <c r="E11004" t="s">
        <v>29986</v>
      </c>
      <c r="F11004" t="s">
        <v>25206</v>
      </c>
      <c r="G11004" t="s">
        <v>399</v>
      </c>
      <c r="H11004">
        <v>750</v>
      </c>
      <c r="J11004" t="s">
        <v>22634</v>
      </c>
      <c r="K11004" s="132" t="str">
        <f>IFERROR(IFERROR(INDEX(Кат!$O:$O,MATCH($C11004,Кат!$I:$I,0)),INDEX(Торг!$L:$L,MATCH($C11004,Торг!$I:$I,0))),"")</f>
        <v/>
      </c>
      <c r="L11004" s="132" t="str">
        <f>IFERROR(IFERROR(INDEX(Кат!$A:$A,MATCH($C11004,Кат!$I:$I,0)),INDEX(Торг!$A:$A,MATCH($C11004,Торг!$I:$I,0))),"")</f>
        <v/>
      </c>
      <c r="M11004" s="132" t="str">
        <f>IFERROR(IFERROR(INDEX(Кат!$B:$B,MATCH($C11004,Кат!$I:$I,0)),INDEX(Торг!$B:$B,MATCH($C11004,Торг!$I:$I,0))),"")</f>
        <v/>
      </c>
      <c r="N11004" s="132" t="str">
        <f t="shared" si="181"/>
        <v>ТРЕК TR70-136</v>
      </c>
      <c r="O11004" s="132" t="str">
        <f>IFERROR(IFERROR(INDEX(Кат!$B:$B,MATCH($N11004,Кат!$I:$I,0)),INDEX(Торг!$B:$B,MATCH($N11004,Торг!$I:$I,0))),"")</f>
        <v/>
      </c>
    </row>
    <row r="11005" spans="1:15">
      <c r="A11005" t="s">
        <v>25405</v>
      </c>
      <c r="C11005" s="191" t="s">
        <v>25406</v>
      </c>
      <c r="E11005" t="s">
        <v>25407</v>
      </c>
      <c r="F11005" t="s">
        <v>25206</v>
      </c>
      <c r="G11005" t="s">
        <v>399</v>
      </c>
      <c r="H11005">
        <v>480</v>
      </c>
      <c r="J11005" t="s">
        <v>22634</v>
      </c>
      <c r="K11005" s="132" t="str">
        <f>IFERROR(IFERROR(INDEX(Кат!$O:$O,MATCH($C11005,Кат!$I:$I,0)),INDEX(Торг!$L:$L,MATCH($C11005,Торг!$I:$I,0))),"")</f>
        <v/>
      </c>
      <c r="L11005" s="132" t="str">
        <f>IFERROR(IFERROR(INDEX(Кат!$A:$A,MATCH($C11005,Кат!$I:$I,0)),INDEX(Торг!$A:$A,MATCH($C11005,Торг!$I:$I,0))),"")</f>
        <v/>
      </c>
      <c r="M11005" s="132" t="str">
        <f>IFERROR(IFERROR(INDEX(Кат!$B:$B,MATCH($C11005,Кат!$I:$I,0)),INDEX(Торг!$B:$B,MATCH($C11005,Торг!$I:$I,0))),"")</f>
        <v/>
      </c>
      <c r="N11005" s="132" t="str">
        <f t="shared" si="181"/>
        <v>ТРЕК TR70-102</v>
      </c>
      <c r="O11005" s="132" t="str">
        <f>IFERROR(IFERROR(INDEX(Кат!$B:$B,MATCH($N11005,Кат!$I:$I,0)),INDEX(Торг!$B:$B,MATCH($N11005,Торг!$I:$I,0))),"")</f>
        <v/>
      </c>
    </row>
    <row r="11006" spans="1:15">
      <c r="A11006" t="s">
        <v>29987</v>
      </c>
      <c r="C11006" s="191" t="s">
        <v>29988</v>
      </c>
      <c r="E11006" t="s">
        <v>29989</v>
      </c>
      <c r="F11006" t="s">
        <v>25206</v>
      </c>
      <c r="G11006" t="s">
        <v>399</v>
      </c>
      <c r="H11006">
        <v>750</v>
      </c>
      <c r="J11006" t="s">
        <v>22634</v>
      </c>
      <c r="K11006" s="132" t="str">
        <f>IFERROR(IFERROR(INDEX(Кат!$O:$O,MATCH($C11006,Кат!$I:$I,0)),INDEX(Торг!$L:$L,MATCH($C11006,Торг!$I:$I,0))),"")</f>
        <v/>
      </c>
      <c r="L11006" s="132" t="str">
        <f>IFERROR(IFERROR(INDEX(Кат!$A:$A,MATCH($C11006,Кат!$I:$I,0)),INDEX(Торг!$A:$A,MATCH($C11006,Торг!$I:$I,0))),"")</f>
        <v/>
      </c>
      <c r="M11006" s="132" t="str">
        <f>IFERROR(IFERROR(INDEX(Кат!$B:$B,MATCH($C11006,Кат!$I:$I,0)),INDEX(Торг!$B:$B,MATCH($C11006,Торг!$I:$I,0))),"")</f>
        <v/>
      </c>
      <c r="N11006" s="132" t="str">
        <f t="shared" si="181"/>
        <v>ТРЕК TR70-135</v>
      </c>
      <c r="O11006" s="132" t="str">
        <f>IFERROR(IFERROR(INDEX(Кат!$B:$B,MATCH($N11006,Кат!$I:$I,0)),INDEX(Торг!$B:$B,MATCH($N11006,Торг!$I:$I,0))),"")</f>
        <v/>
      </c>
    </row>
    <row r="11007" spans="1:15">
      <c r="A11007" t="s">
        <v>22429</v>
      </c>
      <c r="C11007" s="191" t="s">
        <v>13170</v>
      </c>
      <c r="E11007" t="s">
        <v>25408</v>
      </c>
      <c r="F11007" t="s">
        <v>25206</v>
      </c>
      <c r="G11007" t="s">
        <v>375</v>
      </c>
      <c r="H11007">
        <v>1120</v>
      </c>
      <c r="J11007" t="s">
        <v>22634</v>
      </c>
      <c r="K11007" s="132" t="str">
        <f>IFERROR(IFERROR(INDEX(Кат!$O:$O,MATCH($C11007,Кат!$I:$I,0)),INDEX(Торг!$L:$L,MATCH($C11007,Торг!$I:$I,0))),"")</f>
        <v/>
      </c>
      <c r="L11007" s="132" t="str">
        <f>IFERROR(IFERROR(INDEX(Кат!$A:$A,MATCH($C11007,Кат!$I:$I,0)),INDEX(Торг!$A:$A,MATCH($C11007,Торг!$I:$I,0))),"")</f>
        <v/>
      </c>
      <c r="M11007" s="132" t="str">
        <f>IFERROR(IFERROR(INDEX(Кат!$B:$B,MATCH($C11007,Кат!$I:$I,0)),INDEX(Торг!$B:$B,MATCH($C11007,Торг!$I:$I,0))),"")</f>
        <v/>
      </c>
      <c r="N11007" s="132" t="str">
        <f t="shared" si="181"/>
        <v>ТРЕК TRST-105</v>
      </c>
      <c r="O11007" s="132" t="str">
        <f>IFERROR(IFERROR(INDEX(Кат!$B:$B,MATCH($N11007,Кат!$I:$I,0)),INDEX(Торг!$B:$B,MATCH($N11007,Торг!$I:$I,0))),"")</f>
        <v/>
      </c>
    </row>
    <row r="11008" spans="1:15">
      <c r="A11008" t="s">
        <v>25409</v>
      </c>
      <c r="C11008" s="191" t="s">
        <v>25410</v>
      </c>
      <c r="E11008" t="s">
        <v>25411</v>
      </c>
      <c r="F11008" t="s">
        <v>25206</v>
      </c>
      <c r="G11008" t="s">
        <v>375</v>
      </c>
      <c r="H11008">
        <v>1500</v>
      </c>
      <c r="J11008" t="s">
        <v>22634</v>
      </c>
      <c r="K11008" s="132" t="str">
        <f>IFERROR(IFERROR(INDEX(Кат!$O:$O,MATCH($C11008,Кат!$I:$I,0)),INDEX(Торг!$L:$L,MATCH($C11008,Торг!$I:$I,0))),"")</f>
        <v/>
      </c>
      <c r="L11008" s="132" t="str">
        <f>IFERROR(IFERROR(INDEX(Кат!$A:$A,MATCH($C11008,Кат!$I:$I,0)),INDEX(Торг!$A:$A,MATCH($C11008,Торг!$I:$I,0))),"")</f>
        <v/>
      </c>
      <c r="M11008" s="132" t="str">
        <f>IFERROR(IFERROR(INDEX(Кат!$B:$B,MATCH($C11008,Кат!$I:$I,0)),INDEX(Торг!$B:$B,MATCH($C11008,Торг!$I:$I,0))),"")</f>
        <v/>
      </c>
      <c r="N11008" s="132" t="str">
        <f t="shared" si="181"/>
        <v>ТРЕК TRST-112</v>
      </c>
      <c r="O11008" s="132" t="str">
        <f>IFERROR(IFERROR(INDEX(Кат!$B:$B,MATCH($N11008,Кат!$I:$I,0)),INDEX(Торг!$B:$B,MATCH($N11008,Торг!$I:$I,0))),"")</f>
        <v/>
      </c>
    </row>
    <row r="11009" spans="1:15">
      <c r="A11009" t="s">
        <v>29990</v>
      </c>
      <c r="C11009" s="191" t="s">
        <v>29991</v>
      </c>
      <c r="E11009" t="s">
        <v>29992</v>
      </c>
      <c r="F11009" t="s">
        <v>25206</v>
      </c>
      <c r="G11009" t="s">
        <v>375</v>
      </c>
      <c r="H11009">
        <v>1400</v>
      </c>
      <c r="J11009" t="s">
        <v>22634</v>
      </c>
      <c r="K11009" s="132" t="str">
        <f>IFERROR(IFERROR(INDEX(Кат!$O:$O,MATCH($C11009,Кат!$I:$I,0)),INDEX(Торг!$L:$L,MATCH($C11009,Торг!$I:$I,0))),"")</f>
        <v/>
      </c>
      <c r="L11009" s="132" t="str">
        <f>IFERROR(IFERROR(INDEX(Кат!$A:$A,MATCH($C11009,Кат!$I:$I,0)),INDEX(Торг!$A:$A,MATCH($C11009,Торг!$I:$I,0))),"")</f>
        <v/>
      </c>
      <c r="M11009" s="132" t="str">
        <f>IFERROR(IFERROR(INDEX(Кат!$B:$B,MATCH($C11009,Кат!$I:$I,0)),INDEX(Торг!$B:$B,MATCH($C11009,Торг!$I:$I,0))),"")</f>
        <v/>
      </c>
      <c r="N11009" s="132" t="str">
        <f t="shared" si="181"/>
        <v>ТРЕК TRST-118</v>
      </c>
      <c r="O11009" s="132" t="str">
        <f>IFERROR(IFERROR(INDEX(Кат!$B:$B,MATCH($N11009,Кат!$I:$I,0)),INDEX(Торг!$B:$B,MATCH($N11009,Торг!$I:$I,0))),"")</f>
        <v/>
      </c>
    </row>
    <row r="11010" spans="1:15">
      <c r="A11010" t="s">
        <v>25412</v>
      </c>
      <c r="C11010" s="191" t="s">
        <v>25413</v>
      </c>
      <c r="E11010" t="s">
        <v>25414</v>
      </c>
      <c r="F11010" t="s">
        <v>25206</v>
      </c>
      <c r="G11010" t="s">
        <v>375</v>
      </c>
      <c r="H11010">
        <v>950</v>
      </c>
      <c r="J11010" t="s">
        <v>22634</v>
      </c>
      <c r="K11010" s="132" t="str">
        <f>IFERROR(IFERROR(INDEX(Кат!$O:$O,MATCH($C11010,Кат!$I:$I,0)),INDEX(Торг!$L:$L,MATCH($C11010,Торг!$I:$I,0))),"")</f>
        <v/>
      </c>
      <c r="L11010" s="132" t="str">
        <f>IFERROR(IFERROR(INDEX(Кат!$A:$A,MATCH($C11010,Кат!$I:$I,0)),INDEX(Торг!$A:$A,MATCH($C11010,Торг!$I:$I,0))),"")</f>
        <v/>
      </c>
      <c r="M11010" s="132" t="str">
        <f>IFERROR(IFERROR(INDEX(Кат!$B:$B,MATCH($C11010,Кат!$I:$I,0)),INDEX(Торг!$B:$B,MATCH($C11010,Торг!$I:$I,0))),"")</f>
        <v/>
      </c>
      <c r="N11010" s="132" t="str">
        <f t="shared" si="181"/>
        <v>ТРЕК REST-108</v>
      </c>
      <c r="O11010" s="132" t="str">
        <f>IFERROR(IFERROR(INDEX(Кат!$B:$B,MATCH($N11010,Кат!$I:$I,0)),INDEX(Торг!$B:$B,MATCH($N11010,Торг!$I:$I,0))),"")</f>
        <v/>
      </c>
    </row>
    <row r="11011" spans="1:15">
      <c r="A11011" t="s">
        <v>25415</v>
      </c>
      <c r="C11011" s="191" t="s">
        <v>25416</v>
      </c>
      <c r="E11011" t="s">
        <v>25417</v>
      </c>
      <c r="F11011" t="s">
        <v>25206</v>
      </c>
      <c r="G11011" t="s">
        <v>375</v>
      </c>
      <c r="H11011">
        <v>900</v>
      </c>
      <c r="J11011" t="s">
        <v>22634</v>
      </c>
      <c r="K11011" s="132" t="str">
        <f>IFERROR(IFERROR(INDEX(Кат!$O:$O,MATCH($C11011,Кат!$I:$I,0)),INDEX(Торг!$L:$L,MATCH($C11011,Торг!$I:$I,0))),"")</f>
        <v/>
      </c>
      <c r="L11011" s="132" t="str">
        <f>IFERROR(IFERROR(INDEX(Кат!$A:$A,MATCH($C11011,Кат!$I:$I,0)),INDEX(Торг!$A:$A,MATCH($C11011,Торг!$I:$I,0))),"")</f>
        <v/>
      </c>
      <c r="M11011" s="132" t="str">
        <f>IFERROR(IFERROR(INDEX(Кат!$B:$B,MATCH($C11011,Кат!$I:$I,0)),INDEX(Торг!$B:$B,MATCH($C11011,Торг!$I:$I,0))),"")</f>
        <v/>
      </c>
      <c r="N11011" s="132" t="str">
        <f t="shared" si="181"/>
        <v>ТРЕК TRST-102</v>
      </c>
      <c r="O11011" s="132" t="str">
        <f>IFERROR(IFERROR(INDEX(Кат!$B:$B,MATCH($N11011,Кат!$I:$I,0)),INDEX(Торг!$B:$B,MATCH($N11011,Торг!$I:$I,0))),"")</f>
        <v/>
      </c>
    </row>
    <row r="11012" spans="1:15">
      <c r="A11012" t="s">
        <v>22438</v>
      </c>
      <c r="C11012" s="191" t="s">
        <v>25432</v>
      </c>
      <c r="E11012" t="s">
        <v>25433</v>
      </c>
      <c r="F11012" t="s">
        <v>25206</v>
      </c>
      <c r="G11012" t="s">
        <v>375</v>
      </c>
      <c r="H11012">
        <v>2630</v>
      </c>
      <c r="J11012" t="s">
        <v>22634</v>
      </c>
      <c r="K11012" s="132" t="str">
        <f>IFERROR(IFERROR(INDEX(Кат!$O:$O,MATCH($C11012,Кат!$I:$I,0)),INDEX(Торг!$L:$L,MATCH($C11012,Торг!$I:$I,0))),"")</f>
        <v/>
      </c>
      <c r="L11012" s="132" t="str">
        <f>IFERROR(IFERROR(INDEX(Кат!$A:$A,MATCH($C11012,Кат!$I:$I,0)),INDEX(Торг!$A:$A,MATCH($C11012,Торг!$I:$I,0))),"")</f>
        <v/>
      </c>
      <c r="M11012" s="132" t="str">
        <f>IFERROR(IFERROR(INDEX(Кат!$B:$B,MATCH($C11012,Кат!$I:$I,0)),INDEX(Торг!$B:$B,MATCH($C11012,Торг!$I:$I,0))),"")</f>
        <v/>
      </c>
      <c r="N11012" s="132" t="str">
        <f t="shared" si="181"/>
        <v>ТРЕК ST70-106</v>
      </c>
      <c r="O11012" s="132" t="str">
        <f>IFERROR(IFERROR(INDEX(Кат!$B:$B,MATCH($N11012,Кат!$I:$I,0)),INDEX(Торг!$B:$B,MATCH($N11012,Торг!$I:$I,0))),"")</f>
        <v/>
      </c>
    </row>
    <row r="11013" spans="1:15">
      <c r="A11013" t="s">
        <v>25455</v>
      </c>
      <c r="C11013" s="191" t="s">
        <v>25456</v>
      </c>
      <c r="E11013" t="s">
        <v>25457</v>
      </c>
      <c r="F11013" t="s">
        <v>25206</v>
      </c>
      <c r="G11013" t="s">
        <v>399</v>
      </c>
      <c r="H11013">
        <v>710</v>
      </c>
      <c r="J11013" t="s">
        <v>22634</v>
      </c>
      <c r="K11013" s="132" t="str">
        <f>IFERROR(IFERROR(INDEX(Кат!$O:$O,MATCH($C11013,Кат!$I:$I,0)),INDEX(Торг!$L:$L,MATCH($C11013,Торг!$I:$I,0))),"")</f>
        <v/>
      </c>
      <c r="L11013" s="132" t="str">
        <f>IFERROR(IFERROR(INDEX(Кат!$A:$A,MATCH($C11013,Кат!$I:$I,0)),INDEX(Торг!$A:$A,MATCH($C11013,Торг!$I:$I,0))),"")</f>
        <v/>
      </c>
      <c r="M11013" s="132" t="str">
        <f>IFERROR(IFERROR(INDEX(Кат!$B:$B,MATCH($C11013,Кат!$I:$I,0)),INDEX(Торг!$B:$B,MATCH($C11013,Торг!$I:$I,0))),"")</f>
        <v/>
      </c>
      <c r="N11013" s="132" t="str">
        <f t="shared" si="181"/>
        <v>ТРЕК CR70-101</v>
      </c>
      <c r="O11013" s="132" t="str">
        <f>IFERROR(IFERROR(INDEX(Кат!$B:$B,MATCH($N11013,Кат!$I:$I,0)),INDEX(Торг!$B:$B,MATCH($N11013,Торг!$I:$I,0))),"")</f>
        <v/>
      </c>
    </row>
    <row r="11014" spans="1:15">
      <c r="A11014" t="s">
        <v>29993</v>
      </c>
      <c r="C11014" s="191" t="s">
        <v>29994</v>
      </c>
      <c r="E11014" t="s">
        <v>29995</v>
      </c>
      <c r="F11014" t="s">
        <v>25206</v>
      </c>
      <c r="G11014" t="s">
        <v>399</v>
      </c>
      <c r="H11014">
        <v>980</v>
      </c>
      <c r="J11014" t="s">
        <v>22634</v>
      </c>
      <c r="K11014" s="132" t="str">
        <f>IFERROR(IFERROR(INDEX(Кат!$O:$O,MATCH($C11014,Кат!$I:$I,0)),INDEX(Торг!$L:$L,MATCH($C11014,Торг!$I:$I,0))),"")</f>
        <v/>
      </c>
      <c r="L11014" s="132" t="str">
        <f>IFERROR(IFERROR(INDEX(Кат!$A:$A,MATCH($C11014,Кат!$I:$I,0)),INDEX(Торг!$A:$A,MATCH($C11014,Торг!$I:$I,0))),"")</f>
        <v/>
      </c>
      <c r="M11014" s="132" t="str">
        <f>IFERROR(IFERROR(INDEX(Кат!$B:$B,MATCH($C11014,Кат!$I:$I,0)),INDEX(Торг!$B:$B,MATCH($C11014,Торг!$I:$I,0))),"")</f>
        <v/>
      </c>
      <c r="N11014" s="132" t="str">
        <f t="shared" si="181"/>
        <v>ТРЕК CR70-103</v>
      </c>
      <c r="O11014" s="132" t="str">
        <f>IFERROR(IFERROR(INDEX(Кат!$B:$B,MATCH($N11014,Кат!$I:$I,0)),INDEX(Торг!$B:$B,MATCH($N11014,Торг!$I:$I,0))),"")</f>
        <v/>
      </c>
    </row>
    <row r="11015" spans="1:15">
      <c r="A11015" t="s">
        <v>25458</v>
      </c>
      <c r="C11015" s="191" t="s">
        <v>25459</v>
      </c>
      <c r="E11015" t="s">
        <v>25460</v>
      </c>
      <c r="F11015" t="s">
        <v>25206</v>
      </c>
      <c r="G11015" t="s">
        <v>399</v>
      </c>
      <c r="H11015">
        <v>1030</v>
      </c>
      <c r="J11015" t="s">
        <v>22634</v>
      </c>
      <c r="K11015" s="132" t="str">
        <f>IFERROR(IFERROR(INDEX(Кат!$O:$O,MATCH($C11015,Кат!$I:$I,0)),INDEX(Торг!$L:$L,MATCH($C11015,Торг!$I:$I,0))),"")</f>
        <v/>
      </c>
      <c r="L11015" s="132" t="str">
        <f>IFERROR(IFERROR(INDEX(Кат!$A:$A,MATCH($C11015,Кат!$I:$I,0)),INDEX(Торг!$A:$A,MATCH($C11015,Торг!$I:$I,0))),"")</f>
        <v/>
      </c>
      <c r="M11015" s="132" t="str">
        <f>IFERROR(IFERROR(INDEX(Кат!$B:$B,MATCH($C11015,Кат!$I:$I,0)),INDEX(Торг!$B:$B,MATCH($C11015,Торг!$I:$I,0))),"")</f>
        <v/>
      </c>
      <c r="N11015" s="132" t="str">
        <f t="shared" si="181"/>
        <v>ТРЕК CR70-102</v>
      </c>
      <c r="O11015" s="132" t="str">
        <f>IFERROR(IFERROR(INDEX(Кат!$B:$B,MATCH($N11015,Кат!$I:$I,0)),INDEX(Торг!$B:$B,MATCH($N11015,Торг!$I:$I,0))),"")</f>
        <v/>
      </c>
    </row>
    <row r="11016" spans="1:15">
      <c r="A11016" t="s">
        <v>25684</v>
      </c>
      <c r="C11016" s="191"/>
      <c r="E11016" t="s">
        <v>23636</v>
      </c>
      <c r="J11016" t="s">
        <v>22634</v>
      </c>
      <c r="K11016" s="132" t="str">
        <f>IFERROR(IFERROR(INDEX(Кат!$O:$O,MATCH($C11016,Кат!$I:$I,0)),INDEX(Торг!$L:$L,MATCH($C11016,Торг!$I:$I,0))),"")</f>
        <v/>
      </c>
      <c r="L11016" s="132" t="str">
        <f>IFERROR(IFERROR(INDEX(Кат!$A:$A,MATCH($C11016,Кат!$I:$I,0)),INDEX(Торг!$A:$A,MATCH($C11016,Торг!$I:$I,0))),"")</f>
        <v/>
      </c>
      <c r="M11016" s="132" t="str">
        <f>IFERROR(IFERROR(INDEX(Кат!$B:$B,MATCH($C11016,Кат!$I:$I,0)),INDEX(Торг!$B:$B,MATCH($C11016,Торг!$I:$I,0))),"")</f>
        <v/>
      </c>
      <c r="N11016" s="132" t="str">
        <f t="shared" si="181"/>
        <v xml:space="preserve"> </v>
      </c>
      <c r="O11016" s="132" t="str">
        <f>IFERROR(IFERROR(INDEX(Кат!$B:$B,MATCH($N11016,Кат!$I:$I,0)),INDEX(Торг!$B:$B,MATCH($N11016,Торг!$I:$I,0))),"")</f>
        <v/>
      </c>
    </row>
    <row r="11017" spans="1:15">
      <c r="A11017" t="s">
        <v>25436</v>
      </c>
      <c r="C11017" s="191" t="s">
        <v>25437</v>
      </c>
      <c r="E11017" t="s">
        <v>25438</v>
      </c>
      <c r="F11017" t="s">
        <v>25206</v>
      </c>
      <c r="G11017" t="s">
        <v>399</v>
      </c>
      <c r="H11017">
        <v>320</v>
      </c>
      <c r="J11017" t="s">
        <v>22634</v>
      </c>
      <c r="K11017" s="132" t="str">
        <f>IFERROR(IFERROR(INDEX(Кат!$O:$O,MATCH($C11017,Кат!$I:$I,0)),INDEX(Торг!$L:$L,MATCH($C11017,Торг!$I:$I,0))),"")</f>
        <v/>
      </c>
      <c r="L11017" s="132" t="str">
        <f>IFERROR(IFERROR(INDEX(Кат!$A:$A,MATCH($C11017,Кат!$I:$I,0)),INDEX(Торг!$A:$A,MATCH($C11017,Торг!$I:$I,0))),"")</f>
        <v/>
      </c>
      <c r="M11017" s="132" t="str">
        <f>IFERROR(IFERROR(INDEX(Кат!$B:$B,MATCH($C11017,Кат!$I:$I,0)),INDEX(Торг!$B:$B,MATCH($C11017,Торг!$I:$I,0))),"")</f>
        <v/>
      </c>
      <c r="N11017" s="132" t="str">
        <f t="shared" si="181"/>
        <v>ТРЕК SB70-122</v>
      </c>
      <c r="O11017" s="132" t="str">
        <f>IFERROR(IFERROR(INDEX(Кат!$B:$B,MATCH($N11017,Кат!$I:$I,0)),INDEX(Торг!$B:$B,MATCH($N11017,Торг!$I:$I,0))),"")</f>
        <v/>
      </c>
    </row>
    <row r="11018" spans="1:15">
      <c r="A11018" t="s">
        <v>25439</v>
      </c>
      <c r="C11018" s="191" t="s">
        <v>25440</v>
      </c>
      <c r="E11018" t="s">
        <v>25441</v>
      </c>
      <c r="F11018" t="s">
        <v>25206</v>
      </c>
      <c r="G11018" t="s">
        <v>399</v>
      </c>
      <c r="H11018">
        <v>230</v>
      </c>
      <c r="J11018" t="s">
        <v>22634</v>
      </c>
      <c r="K11018" s="132" t="str">
        <f>IFERROR(IFERROR(INDEX(Кат!$O:$O,MATCH($C11018,Кат!$I:$I,0)),INDEX(Торг!$L:$L,MATCH($C11018,Торг!$I:$I,0))),"")</f>
        <v/>
      </c>
      <c r="L11018" s="132" t="str">
        <f>IFERROR(IFERROR(INDEX(Кат!$A:$A,MATCH($C11018,Кат!$I:$I,0)),INDEX(Торг!$A:$A,MATCH($C11018,Торг!$I:$I,0))),"")</f>
        <v/>
      </c>
      <c r="M11018" s="132" t="str">
        <f>IFERROR(IFERROR(INDEX(Кат!$B:$B,MATCH($C11018,Кат!$I:$I,0)),INDEX(Торг!$B:$B,MATCH($C11018,Торг!$I:$I,0))),"")</f>
        <v/>
      </c>
      <c r="N11018" s="132" t="str">
        <f t="shared" si="181"/>
        <v>ТРЕК SB70-121</v>
      </c>
      <c r="O11018" s="132" t="str">
        <f>IFERROR(IFERROR(INDEX(Кат!$B:$B,MATCH($N11018,Кат!$I:$I,0)),INDEX(Торг!$B:$B,MATCH($N11018,Торг!$I:$I,0))),"")</f>
        <v/>
      </c>
    </row>
    <row r="11019" spans="1:15">
      <c r="A11019" t="s">
        <v>25685</v>
      </c>
      <c r="C11019" s="191"/>
      <c r="E11019" t="s">
        <v>23638</v>
      </c>
      <c r="J11019" t="s">
        <v>22634</v>
      </c>
      <c r="K11019" s="132" t="str">
        <f>IFERROR(IFERROR(INDEX(Кат!$O:$O,MATCH($C11019,Кат!$I:$I,0)),INDEX(Торг!$L:$L,MATCH($C11019,Торг!$I:$I,0))),"")</f>
        <v/>
      </c>
      <c r="L11019" s="132" t="str">
        <f>IFERROR(IFERROR(INDEX(Кат!$A:$A,MATCH($C11019,Кат!$I:$I,0)),INDEX(Торг!$A:$A,MATCH($C11019,Торг!$I:$I,0))),"")</f>
        <v/>
      </c>
      <c r="M11019" s="132" t="str">
        <f>IFERROR(IFERROR(INDEX(Кат!$B:$B,MATCH($C11019,Кат!$I:$I,0)),INDEX(Торг!$B:$B,MATCH($C11019,Торг!$I:$I,0))),"")</f>
        <v/>
      </c>
      <c r="N11019" s="132" t="str">
        <f t="shared" si="181"/>
        <v xml:space="preserve"> </v>
      </c>
      <c r="O11019" s="132" t="str">
        <f>IFERROR(IFERROR(INDEX(Кат!$B:$B,MATCH($N11019,Кат!$I:$I,0)),INDEX(Торг!$B:$B,MATCH($N11019,Торг!$I:$I,0))),"")</f>
        <v/>
      </c>
    </row>
    <row r="11020" spans="1:15">
      <c r="A11020" t="s">
        <v>25418</v>
      </c>
      <c r="C11020" s="191" t="s">
        <v>25419</v>
      </c>
      <c r="E11020" t="s">
        <v>25420</v>
      </c>
      <c r="F11020" t="s">
        <v>25206</v>
      </c>
      <c r="G11020" t="s">
        <v>399</v>
      </c>
      <c r="H11020">
        <v>250</v>
      </c>
      <c r="J11020" t="s">
        <v>22634</v>
      </c>
      <c r="K11020" s="132" t="str">
        <f>IFERROR(IFERROR(INDEX(Кат!$O:$O,MATCH($C11020,Кат!$I:$I,0)),INDEX(Торг!$L:$L,MATCH($C11020,Торг!$I:$I,0))),"")</f>
        <v/>
      </c>
      <c r="L11020" s="132" t="str">
        <f>IFERROR(IFERROR(INDEX(Кат!$A:$A,MATCH($C11020,Кат!$I:$I,0)),INDEX(Торг!$A:$A,MATCH($C11020,Торг!$I:$I,0))),"")</f>
        <v/>
      </c>
      <c r="M11020" s="132" t="str">
        <f>IFERROR(IFERROR(INDEX(Кат!$B:$B,MATCH($C11020,Кат!$I:$I,0)),INDEX(Торг!$B:$B,MATCH($C11020,Торг!$I:$I,0))),"")</f>
        <v/>
      </c>
      <c r="N11020" s="132" t="str">
        <f t="shared" si="181"/>
        <v>ТРЕК SL70-175</v>
      </c>
      <c r="O11020" s="132" t="str">
        <f>IFERROR(IFERROR(INDEX(Кат!$B:$B,MATCH($N11020,Кат!$I:$I,0)),INDEX(Торг!$B:$B,MATCH($N11020,Торг!$I:$I,0))),"")</f>
        <v/>
      </c>
    </row>
    <row r="11021" spans="1:15">
      <c r="A11021" t="s">
        <v>22437</v>
      </c>
      <c r="C11021" s="191" t="s">
        <v>13176</v>
      </c>
      <c r="E11021" t="s">
        <v>25454</v>
      </c>
      <c r="F11021" t="s">
        <v>25206</v>
      </c>
      <c r="G11021" t="s">
        <v>399</v>
      </c>
      <c r="H11021">
        <v>800</v>
      </c>
      <c r="J11021" t="s">
        <v>22634</v>
      </c>
      <c r="K11021" s="132" t="str">
        <f>IFERROR(IFERROR(INDEX(Кат!$O:$O,MATCH($C11021,Кат!$I:$I,0)),INDEX(Торг!$L:$L,MATCH($C11021,Торг!$I:$I,0))),"")</f>
        <v/>
      </c>
      <c r="L11021" s="132" t="str">
        <f>IFERROR(IFERROR(INDEX(Кат!$A:$A,MATCH($C11021,Кат!$I:$I,0)),INDEX(Торг!$A:$A,MATCH($C11021,Торг!$I:$I,0))),"")</f>
        <v/>
      </c>
      <c r="M11021" s="132" t="str">
        <f>IFERROR(IFERROR(INDEX(Кат!$B:$B,MATCH($C11021,Кат!$I:$I,0)),INDEX(Торг!$B:$B,MATCH($C11021,Торг!$I:$I,0))),"")</f>
        <v/>
      </c>
      <c r="N11021" s="132" t="str">
        <f t="shared" si="181"/>
        <v>ТРЕК SL70-198</v>
      </c>
      <c r="O11021" s="132" t="str">
        <f>IFERROR(IFERROR(INDEX(Кат!$B:$B,MATCH($N11021,Кат!$I:$I,0)),INDEX(Торг!$B:$B,MATCH($N11021,Торг!$I:$I,0))),"")</f>
        <v/>
      </c>
    </row>
    <row r="11022" spans="1:15">
      <c r="A11022" t="s">
        <v>23287</v>
      </c>
      <c r="C11022" s="191" t="s">
        <v>23288</v>
      </c>
      <c r="E11022" t="s">
        <v>25421</v>
      </c>
      <c r="F11022" t="s">
        <v>25206</v>
      </c>
      <c r="G11022" t="s">
        <v>375</v>
      </c>
      <c r="H11022">
        <v>410</v>
      </c>
      <c r="J11022" t="s">
        <v>22634</v>
      </c>
      <c r="K11022" s="132" t="str">
        <f>IFERROR(IFERROR(INDEX(Кат!$O:$O,MATCH($C11022,Кат!$I:$I,0)),INDEX(Торг!$L:$L,MATCH($C11022,Торг!$I:$I,0))),"")</f>
        <v/>
      </c>
      <c r="L11022" s="132" t="str">
        <f>IFERROR(IFERROR(INDEX(Кат!$A:$A,MATCH($C11022,Кат!$I:$I,0)),INDEX(Торг!$A:$A,MATCH($C11022,Торг!$I:$I,0))),"")</f>
        <v/>
      </c>
      <c r="M11022" s="132" t="str">
        <f>IFERROR(IFERROR(INDEX(Кат!$B:$B,MATCH($C11022,Кат!$I:$I,0)),INDEX(Торг!$B:$B,MATCH($C11022,Торг!$I:$I,0))),"")</f>
        <v/>
      </c>
      <c r="N11022" s="132" t="str">
        <f t="shared" si="181"/>
        <v>ТРЕК SLST-105</v>
      </c>
      <c r="O11022" s="132" t="str">
        <f>IFERROR(IFERROR(INDEX(Кат!$B:$B,MATCH($N11022,Кат!$I:$I,0)),INDEX(Торг!$B:$B,MATCH($N11022,Торг!$I:$I,0))),"")</f>
        <v/>
      </c>
    </row>
    <row r="11023" spans="1:15">
      <c r="A11023" t="s">
        <v>25422</v>
      </c>
      <c r="C11023" s="191" t="s">
        <v>25423</v>
      </c>
      <c r="E11023" t="s">
        <v>25424</v>
      </c>
      <c r="F11023" t="s">
        <v>25206</v>
      </c>
      <c r="G11023" t="s">
        <v>375</v>
      </c>
      <c r="H11023">
        <v>410</v>
      </c>
      <c r="J11023" t="s">
        <v>22634</v>
      </c>
      <c r="K11023" s="132" t="str">
        <f>IFERROR(IFERROR(INDEX(Кат!$O:$O,MATCH($C11023,Кат!$I:$I,0)),INDEX(Торг!$L:$L,MATCH($C11023,Торг!$I:$I,0))),"")</f>
        <v/>
      </c>
      <c r="L11023" s="132" t="str">
        <f>IFERROR(IFERROR(INDEX(Кат!$A:$A,MATCH($C11023,Кат!$I:$I,0)),INDEX(Торг!$A:$A,MATCH($C11023,Торг!$I:$I,0))),"")</f>
        <v/>
      </c>
      <c r="M11023" s="132" t="str">
        <f>IFERROR(IFERROR(INDEX(Кат!$B:$B,MATCH($C11023,Кат!$I:$I,0)),INDEX(Торг!$B:$B,MATCH($C11023,Торг!$I:$I,0))),"")</f>
        <v/>
      </c>
      <c r="N11023" s="132" t="str">
        <f t="shared" si="181"/>
        <v>ТРЕК SLST-102</v>
      </c>
      <c r="O11023" s="132" t="str">
        <f>IFERROR(IFERROR(INDEX(Кат!$B:$B,MATCH($N11023,Кат!$I:$I,0)),INDEX(Торг!$B:$B,MATCH($N11023,Торг!$I:$I,0))),"")</f>
        <v/>
      </c>
    </row>
    <row r="11024" spans="1:15">
      <c r="A11024" t="s">
        <v>22436</v>
      </c>
      <c r="C11024" s="191" t="s">
        <v>4323</v>
      </c>
      <c r="E11024" t="s">
        <v>25425</v>
      </c>
      <c r="F11024" t="s">
        <v>25206</v>
      </c>
      <c r="G11024" t="s">
        <v>375</v>
      </c>
      <c r="H11024">
        <v>400</v>
      </c>
      <c r="J11024" t="s">
        <v>22634</v>
      </c>
      <c r="K11024" s="132" t="str">
        <f>IFERROR(IFERROR(INDEX(Кат!$O:$O,MATCH($C11024,Кат!$I:$I,0)),INDEX(Торг!$L:$L,MATCH($C11024,Торг!$I:$I,0))),"")</f>
        <v/>
      </c>
      <c r="L11024" s="132" t="str">
        <f>IFERROR(IFERROR(INDEX(Кат!$A:$A,MATCH($C11024,Кат!$I:$I,0)),INDEX(Торг!$A:$A,MATCH($C11024,Торг!$I:$I,0))),"")</f>
        <v/>
      </c>
      <c r="M11024" s="132" t="str">
        <f>IFERROR(IFERROR(INDEX(Кат!$B:$B,MATCH($C11024,Кат!$I:$I,0)),INDEX(Торг!$B:$B,MATCH($C11024,Торг!$I:$I,0))),"")</f>
        <v/>
      </c>
      <c r="N11024" s="132" t="str">
        <f t="shared" si="181"/>
        <v>ТРЕК SLST-104</v>
      </c>
      <c r="O11024" s="132" t="str">
        <f>IFERROR(IFERROR(INDEX(Кат!$B:$B,MATCH($N11024,Кат!$I:$I,0)),INDEX(Торг!$B:$B,MATCH($N11024,Торг!$I:$I,0))),"")</f>
        <v/>
      </c>
    </row>
    <row r="11025" spans="1:15">
      <c r="A11025" t="s">
        <v>25426</v>
      </c>
      <c r="C11025" s="191" t="s">
        <v>25427</v>
      </c>
      <c r="E11025" t="s">
        <v>25428</v>
      </c>
      <c r="F11025" t="s">
        <v>25206</v>
      </c>
      <c r="G11025" t="s">
        <v>375</v>
      </c>
      <c r="H11025">
        <v>410</v>
      </c>
      <c r="J11025" t="s">
        <v>22634</v>
      </c>
      <c r="K11025" s="132" t="str">
        <f>IFERROR(IFERROR(INDEX(Кат!$O:$O,MATCH($C11025,Кат!$I:$I,0)),INDEX(Торг!$L:$L,MATCH($C11025,Торг!$I:$I,0))),"")</f>
        <v/>
      </c>
      <c r="L11025" s="132" t="str">
        <f>IFERROR(IFERROR(INDEX(Кат!$A:$A,MATCH($C11025,Кат!$I:$I,0)),INDEX(Торг!$A:$A,MATCH($C11025,Торг!$I:$I,0))),"")</f>
        <v/>
      </c>
      <c r="M11025" s="132" t="str">
        <f>IFERROR(IFERROR(INDEX(Кат!$B:$B,MATCH($C11025,Кат!$I:$I,0)),INDEX(Торг!$B:$B,MATCH($C11025,Торг!$I:$I,0))),"")</f>
        <v/>
      </c>
      <c r="N11025" s="132" t="str">
        <f t="shared" si="181"/>
        <v>ТРЕК SLST-107</v>
      </c>
      <c r="O11025" s="132" t="str">
        <f>IFERROR(IFERROR(INDEX(Кат!$B:$B,MATCH($N11025,Кат!$I:$I,0)),INDEX(Торг!$B:$B,MATCH($N11025,Торг!$I:$I,0))),"")</f>
        <v/>
      </c>
    </row>
    <row r="11026" spans="1:15">
      <c r="A11026" t="s">
        <v>25429</v>
      </c>
      <c r="C11026" s="191" t="s">
        <v>25430</v>
      </c>
      <c r="E11026" t="s">
        <v>25431</v>
      </c>
      <c r="F11026" t="s">
        <v>25206</v>
      </c>
      <c r="G11026" t="s">
        <v>375</v>
      </c>
      <c r="H11026">
        <v>1500</v>
      </c>
      <c r="J11026" t="s">
        <v>22634</v>
      </c>
      <c r="K11026" s="132" t="str">
        <f>IFERROR(IFERROR(INDEX(Кат!$O:$O,MATCH($C11026,Кат!$I:$I,0)),INDEX(Торг!$L:$L,MATCH($C11026,Торг!$I:$I,0))),"")</f>
        <v/>
      </c>
      <c r="L11026" s="132" t="str">
        <f>IFERROR(IFERROR(INDEX(Кат!$A:$A,MATCH($C11026,Кат!$I:$I,0)),INDEX(Торг!$A:$A,MATCH($C11026,Торг!$I:$I,0))),"")</f>
        <v/>
      </c>
      <c r="M11026" s="132" t="str">
        <f>IFERROR(IFERROR(INDEX(Кат!$B:$B,MATCH($C11026,Кат!$I:$I,0)),INDEX(Торг!$B:$B,MATCH($C11026,Торг!$I:$I,0))),"")</f>
        <v/>
      </c>
      <c r="N11026" s="132" t="str">
        <f t="shared" si="181"/>
        <v>ТРЕК SLST-113</v>
      </c>
      <c r="O11026" s="132" t="str">
        <f>IFERROR(IFERROR(INDEX(Кат!$B:$B,MATCH($N11026,Кат!$I:$I,0)),INDEX(Торг!$B:$B,MATCH($N11026,Торг!$I:$I,0))),"")</f>
        <v/>
      </c>
    </row>
    <row r="11027" spans="1:15">
      <c r="A11027" t="s">
        <v>25686</v>
      </c>
      <c r="C11027" s="191"/>
      <c r="E11027" t="s">
        <v>25663</v>
      </c>
      <c r="J11027" t="s">
        <v>22634</v>
      </c>
      <c r="K11027" s="132" t="str">
        <f>IFERROR(IFERROR(INDEX(Кат!$O:$O,MATCH($C11027,Кат!$I:$I,0)),INDEX(Торг!$L:$L,MATCH($C11027,Торг!$I:$I,0))),"")</f>
        <v/>
      </c>
      <c r="L11027" s="132" t="str">
        <f>IFERROR(IFERROR(INDEX(Кат!$A:$A,MATCH($C11027,Кат!$I:$I,0)),INDEX(Торг!$A:$A,MATCH($C11027,Торг!$I:$I,0))),"")</f>
        <v/>
      </c>
      <c r="M11027" s="132" t="str">
        <f>IFERROR(IFERROR(INDEX(Кат!$B:$B,MATCH($C11027,Кат!$I:$I,0)),INDEX(Торг!$B:$B,MATCH($C11027,Торг!$I:$I,0))),"")</f>
        <v/>
      </c>
      <c r="N11027" s="132" t="str">
        <f t="shared" ref="N11027:N11036" si="182">_xlfn.CONCAT(F11027," ",C11027)</f>
        <v xml:space="preserve"> </v>
      </c>
      <c r="O11027" s="132" t="str">
        <f>IFERROR(IFERROR(INDEX(Кат!$B:$B,MATCH($N11027,Кат!$I:$I,0)),INDEX(Торг!$B:$B,MATCH($N11027,Торг!$I:$I,0))),"")</f>
        <v/>
      </c>
    </row>
    <row r="11028" spans="1:15">
      <c r="A11028" t="s">
        <v>22442</v>
      </c>
      <c r="C11028" s="191" t="s">
        <v>13180</v>
      </c>
      <c r="E11028" t="s">
        <v>25434</v>
      </c>
      <c r="F11028" t="s">
        <v>25206</v>
      </c>
      <c r="G11028" t="s">
        <v>375</v>
      </c>
      <c r="H11028">
        <v>310</v>
      </c>
      <c r="J11028" t="s">
        <v>22634</v>
      </c>
      <c r="K11028" s="132" t="str">
        <f>IFERROR(IFERROR(INDEX(Кат!$O:$O,MATCH($C11028,Кат!$I:$I,0)),INDEX(Торг!$L:$L,MATCH($C11028,Торг!$I:$I,0))),"")</f>
        <v/>
      </c>
      <c r="L11028" s="132" t="str">
        <f>IFERROR(IFERROR(INDEX(Кат!$A:$A,MATCH($C11028,Кат!$I:$I,0)),INDEX(Торг!$A:$A,MATCH($C11028,Торг!$I:$I,0))),"")</f>
        <v/>
      </c>
      <c r="M11028" s="132" t="str">
        <f>IFERROR(IFERROR(INDEX(Кат!$B:$B,MATCH($C11028,Кат!$I:$I,0)),INDEX(Торг!$B:$B,MATCH($C11028,Торг!$I:$I,0))),"")</f>
        <v/>
      </c>
      <c r="N11028" s="132" t="str">
        <f t="shared" si="182"/>
        <v>ТРЕК CB70-103</v>
      </c>
      <c r="O11028" s="132" t="str">
        <f>IFERROR(IFERROR(INDEX(Кат!$B:$B,MATCH($N11028,Кат!$I:$I,0)),INDEX(Торг!$B:$B,MATCH($N11028,Торг!$I:$I,0))),"")</f>
        <v/>
      </c>
    </row>
    <row r="11029" spans="1:15">
      <c r="A11029" t="s">
        <v>22443</v>
      </c>
      <c r="C11029" s="191" t="s">
        <v>13181</v>
      </c>
      <c r="E11029" t="s">
        <v>25435</v>
      </c>
      <c r="F11029" t="s">
        <v>25206</v>
      </c>
      <c r="G11029" t="s">
        <v>375</v>
      </c>
      <c r="H11029">
        <v>360</v>
      </c>
      <c r="J11029" t="s">
        <v>22634</v>
      </c>
      <c r="K11029" s="132" t="str">
        <f>IFERROR(IFERROR(INDEX(Кат!$O:$O,MATCH($C11029,Кат!$I:$I,0)),INDEX(Торг!$L:$L,MATCH($C11029,Торг!$I:$I,0))),"")</f>
        <v/>
      </c>
      <c r="L11029" s="132" t="str">
        <f>IFERROR(IFERROR(INDEX(Кат!$A:$A,MATCH($C11029,Кат!$I:$I,0)),INDEX(Торг!$A:$A,MATCH($C11029,Торг!$I:$I,0))),"")</f>
        <v/>
      </c>
      <c r="M11029" s="132" t="str">
        <f>IFERROR(IFERROR(INDEX(Кат!$B:$B,MATCH($C11029,Кат!$I:$I,0)),INDEX(Торг!$B:$B,MATCH($C11029,Торг!$I:$I,0))),"")</f>
        <v/>
      </c>
      <c r="N11029" s="132" t="str">
        <f t="shared" si="182"/>
        <v>ТРЕК CB70-104</v>
      </c>
      <c r="O11029" s="132" t="str">
        <f>IFERROR(IFERROR(INDEX(Кат!$B:$B,MATCH($N11029,Кат!$I:$I,0)),INDEX(Торг!$B:$B,MATCH($N11029,Торг!$I:$I,0))),"")</f>
        <v/>
      </c>
    </row>
    <row r="11030" spans="1:15">
      <c r="A11030" t="s">
        <v>22444</v>
      </c>
      <c r="C11030" s="191" t="s">
        <v>13182</v>
      </c>
      <c r="E11030" t="s">
        <v>25461</v>
      </c>
      <c r="F11030" t="s">
        <v>25206</v>
      </c>
      <c r="G11030" t="s">
        <v>375</v>
      </c>
      <c r="H11030">
        <v>310</v>
      </c>
      <c r="J11030" t="s">
        <v>22634</v>
      </c>
      <c r="K11030" s="132" t="str">
        <f>IFERROR(IFERROR(INDEX(Кат!$O:$O,MATCH($C11030,Кат!$I:$I,0)),INDEX(Торг!$L:$L,MATCH($C11030,Торг!$I:$I,0))),"")</f>
        <v/>
      </c>
      <c r="L11030" s="132" t="str">
        <f>IFERROR(IFERROR(INDEX(Кат!$A:$A,MATCH($C11030,Кат!$I:$I,0)),INDEX(Торг!$A:$A,MATCH($C11030,Торг!$I:$I,0))),"")</f>
        <v/>
      </c>
      <c r="M11030" s="132" t="str">
        <f>IFERROR(IFERROR(INDEX(Кат!$B:$B,MATCH($C11030,Кат!$I:$I,0)),INDEX(Торг!$B:$B,MATCH($C11030,Торг!$I:$I,0))),"")</f>
        <v/>
      </c>
      <c r="N11030" s="132" t="str">
        <f t="shared" si="182"/>
        <v>ТРЕК CB70-102</v>
      </c>
      <c r="O11030" s="132" t="str">
        <f>IFERROR(IFERROR(INDEX(Кат!$B:$B,MATCH($N11030,Кат!$I:$I,0)),INDEX(Торг!$B:$B,MATCH($N11030,Торг!$I:$I,0))),"")</f>
        <v/>
      </c>
    </row>
    <row r="11031" spans="1:15">
      <c r="A11031" t="s">
        <v>22445</v>
      </c>
      <c r="C11031" s="191" t="s">
        <v>13183</v>
      </c>
      <c r="E11031" t="s">
        <v>25462</v>
      </c>
      <c r="F11031" t="s">
        <v>25206</v>
      </c>
      <c r="G11031" t="s">
        <v>375</v>
      </c>
      <c r="H11031">
        <v>320</v>
      </c>
      <c r="J11031" t="s">
        <v>22634</v>
      </c>
      <c r="K11031" s="132" t="str">
        <f>IFERROR(IFERROR(INDEX(Кат!$O:$O,MATCH($C11031,Кат!$I:$I,0)),INDEX(Торг!$L:$L,MATCH($C11031,Торг!$I:$I,0))),"")</f>
        <v/>
      </c>
      <c r="L11031" s="132" t="str">
        <f>IFERROR(IFERROR(INDEX(Кат!$A:$A,MATCH($C11031,Кат!$I:$I,0)),INDEX(Торг!$A:$A,MATCH($C11031,Торг!$I:$I,0))),"")</f>
        <v/>
      </c>
      <c r="M11031" s="132" t="str">
        <f>IFERROR(IFERROR(INDEX(Кат!$B:$B,MATCH($C11031,Кат!$I:$I,0)),INDEX(Торг!$B:$B,MATCH($C11031,Торг!$I:$I,0))),"")</f>
        <v/>
      </c>
      <c r="N11031" s="132" t="str">
        <f t="shared" si="182"/>
        <v>ТРЕК CB70-101</v>
      </c>
      <c r="O11031" s="132" t="str">
        <f>IFERROR(IFERROR(INDEX(Кат!$B:$B,MATCH($N11031,Кат!$I:$I,0)),INDEX(Торг!$B:$B,MATCH($N11031,Торг!$I:$I,0))),"")</f>
        <v/>
      </c>
    </row>
    <row r="11032" spans="1:15">
      <c r="A11032" t="s">
        <v>25687</v>
      </c>
      <c r="C11032" s="191"/>
      <c r="E11032" t="s">
        <v>23768</v>
      </c>
      <c r="J11032" t="s">
        <v>22634</v>
      </c>
      <c r="K11032" s="132" t="str">
        <f>IFERROR(IFERROR(INDEX(Кат!$O:$O,MATCH($C11032,Кат!$I:$I,0)),INDEX(Торг!$L:$L,MATCH($C11032,Торг!$I:$I,0))),"")</f>
        <v/>
      </c>
      <c r="L11032" s="132" t="str">
        <f>IFERROR(IFERROR(INDEX(Кат!$A:$A,MATCH($C11032,Кат!$I:$I,0)),INDEX(Торг!$A:$A,MATCH($C11032,Торг!$I:$I,0))),"")</f>
        <v/>
      </c>
      <c r="M11032" s="132" t="str">
        <f>IFERROR(IFERROR(INDEX(Кат!$B:$B,MATCH($C11032,Кат!$I:$I,0)),INDEX(Торг!$B:$B,MATCH($C11032,Торг!$I:$I,0))),"")</f>
        <v/>
      </c>
      <c r="N11032" s="132" t="str">
        <f t="shared" si="182"/>
        <v xml:space="preserve"> </v>
      </c>
      <c r="O11032" s="132" t="str">
        <f>IFERROR(IFERROR(INDEX(Кат!$B:$B,MATCH($N11032,Кат!$I:$I,0)),INDEX(Торг!$B:$B,MATCH($N11032,Торг!$I:$I,0))),"")</f>
        <v/>
      </c>
    </row>
    <row r="11033" spans="1:15">
      <c r="A11033" t="s">
        <v>22423</v>
      </c>
      <c r="C11033" s="191" t="s">
        <v>13166</v>
      </c>
      <c r="E11033" t="s">
        <v>25208</v>
      </c>
      <c r="F11033" t="s">
        <v>25206</v>
      </c>
      <c r="G11033" t="s">
        <v>375</v>
      </c>
      <c r="H11033">
        <v>2120</v>
      </c>
      <c r="J11033" t="s">
        <v>22634</v>
      </c>
      <c r="K11033" s="132" t="str">
        <f>IFERROR(IFERROR(INDEX(Кат!$O:$O,MATCH($C11033,Кат!$I:$I,0)),INDEX(Торг!$L:$L,MATCH($C11033,Торг!$I:$I,0))),"")</f>
        <v/>
      </c>
      <c r="L11033" s="132" t="str">
        <f>IFERROR(IFERROR(INDEX(Кат!$A:$A,MATCH($C11033,Кат!$I:$I,0)),INDEX(Торг!$A:$A,MATCH($C11033,Торг!$I:$I,0))),"")</f>
        <v/>
      </c>
      <c r="M11033" s="132" t="str">
        <f>IFERROR(IFERROR(INDEX(Кат!$B:$B,MATCH($C11033,Кат!$I:$I,0)),INDEX(Торг!$B:$B,MATCH($C11033,Торг!$I:$I,0))),"")</f>
        <v/>
      </c>
      <c r="N11033" s="132" t="str">
        <f t="shared" si="182"/>
        <v>ТРЕК BJST-123</v>
      </c>
      <c r="O11033" s="132" t="str">
        <f>IFERROR(IFERROR(INDEX(Кат!$B:$B,MATCH($N11033,Кат!$I:$I,0)),INDEX(Торг!$B:$B,MATCH($N11033,Торг!$I:$I,0))),"")</f>
        <v/>
      </c>
    </row>
    <row r="11034" spans="1:15">
      <c r="A11034" t="s">
        <v>22425</v>
      </c>
      <c r="C11034" s="191" t="s">
        <v>13519</v>
      </c>
      <c r="E11034" t="s">
        <v>25210</v>
      </c>
      <c r="F11034" t="s">
        <v>25206</v>
      </c>
      <c r="G11034" t="s">
        <v>375</v>
      </c>
      <c r="H11034">
        <v>1030</v>
      </c>
      <c r="J11034" t="s">
        <v>22634</v>
      </c>
      <c r="K11034" s="132" t="str">
        <f>IFERROR(IFERROR(INDEX(Кат!$O:$O,MATCH($C11034,Кат!$I:$I,0)),INDEX(Торг!$L:$L,MATCH($C11034,Торг!$I:$I,0))),"")</f>
        <v/>
      </c>
      <c r="L11034" s="132" t="str">
        <f>IFERROR(IFERROR(INDEX(Кат!$A:$A,MATCH($C11034,Кат!$I:$I,0)),INDEX(Торг!$A:$A,MATCH($C11034,Торг!$I:$I,0))),"")</f>
        <v/>
      </c>
      <c r="M11034" s="132" t="str">
        <f>IFERROR(IFERROR(INDEX(Кат!$B:$B,MATCH($C11034,Кат!$I:$I,0)),INDEX(Торг!$B:$B,MATCH($C11034,Торг!$I:$I,0))),"")</f>
        <v/>
      </c>
      <c r="N11034" s="132" t="str">
        <f t="shared" si="182"/>
        <v>ТРЕК BJST-104</v>
      </c>
      <c r="O11034" s="132" t="str">
        <f>IFERROR(IFERROR(INDEX(Кат!$B:$B,MATCH($N11034,Кат!$I:$I,0)),INDEX(Торг!$B:$B,MATCH($N11034,Торг!$I:$I,0))),"")</f>
        <v/>
      </c>
    </row>
    <row r="11035" spans="1:15">
      <c r="A11035" t="s">
        <v>22427</v>
      </c>
      <c r="C11035" s="191" t="s">
        <v>13168</v>
      </c>
      <c r="E11035" t="s">
        <v>25212</v>
      </c>
      <c r="F11035" t="s">
        <v>25206</v>
      </c>
      <c r="G11035" t="s">
        <v>375</v>
      </c>
      <c r="H11035">
        <v>2120</v>
      </c>
      <c r="J11035" t="s">
        <v>22634</v>
      </c>
      <c r="K11035" s="132" t="str">
        <f>IFERROR(IFERROR(INDEX(Кат!$O:$O,MATCH($C11035,Кат!$I:$I,0)),INDEX(Торг!$L:$L,MATCH($C11035,Торг!$I:$I,0))),"")</f>
        <v/>
      </c>
      <c r="L11035" s="132" t="str">
        <f>IFERROR(IFERROR(INDEX(Кат!$A:$A,MATCH($C11035,Кат!$I:$I,0)),INDEX(Торг!$A:$A,MATCH($C11035,Торг!$I:$I,0))),"")</f>
        <v/>
      </c>
      <c r="M11035" s="132" t="str">
        <f>IFERROR(IFERROR(INDEX(Кат!$B:$B,MATCH($C11035,Кат!$I:$I,0)),INDEX(Торг!$B:$B,MATCH($C11035,Торг!$I:$I,0))),"")</f>
        <v/>
      </c>
      <c r="N11035" s="132" t="str">
        <f t="shared" si="182"/>
        <v>ТРЕК BJST-102</v>
      </c>
      <c r="O11035" s="132" t="str">
        <f>IFERROR(IFERROR(INDEX(Кат!$B:$B,MATCH($N11035,Кат!$I:$I,0)),INDEX(Торг!$B:$B,MATCH($N11035,Торг!$I:$I,0))),"")</f>
        <v/>
      </c>
    </row>
    <row r="11036" spans="1:15">
      <c r="A11036" t="s">
        <v>25300</v>
      </c>
      <c r="C11036" s="191" t="s">
        <v>25301</v>
      </c>
      <c r="E11036" t="s">
        <v>25302</v>
      </c>
      <c r="F11036" t="s">
        <v>25206</v>
      </c>
      <c r="G11036" t="s">
        <v>375</v>
      </c>
      <c r="H11036">
        <v>2220</v>
      </c>
      <c r="J11036" t="s">
        <v>22634</v>
      </c>
      <c r="K11036" s="132" t="str">
        <f>IFERROR(IFERROR(INDEX(Кат!$O:$O,MATCH($C11036,Кат!$I:$I,0)),INDEX(Торг!$L:$L,MATCH($C11036,Торг!$I:$I,0))),"")</f>
        <v/>
      </c>
      <c r="L11036" s="132" t="str">
        <f>IFERROR(IFERROR(INDEX(Кат!$A:$A,MATCH($C11036,Кат!$I:$I,0)),INDEX(Торг!$A:$A,MATCH($C11036,Торг!$I:$I,0))),"")</f>
        <v/>
      </c>
      <c r="M11036" s="132" t="str">
        <f>IFERROR(IFERROR(INDEX(Кат!$B:$B,MATCH($C11036,Кат!$I:$I,0)),INDEX(Торг!$B:$B,MATCH($C11036,Торг!$I:$I,0))),"")</f>
        <v/>
      </c>
      <c r="N11036" s="132" t="str">
        <f t="shared" si="182"/>
        <v>ТРЕК BJST-125</v>
      </c>
      <c r="O11036" s="132" t="str">
        <f>IFERROR(IFERROR(INDEX(Кат!$B:$B,MATCH($N11036,Кат!$I:$I,0)),INDEX(Торг!$B:$B,MATCH($N11036,Торг!$I:$I,0))),"")</f>
        <v/>
      </c>
    </row>
    <row r="11037" spans="1:15">
      <c r="A11037" t="s">
        <v>22428</v>
      </c>
      <c r="C11037" s="191" t="s">
        <v>13169</v>
      </c>
      <c r="E11037" t="s">
        <v>25213</v>
      </c>
      <c r="F11037" t="s">
        <v>25206</v>
      </c>
      <c r="G11037" t="s">
        <v>375</v>
      </c>
      <c r="H11037">
        <v>2480</v>
      </c>
      <c r="J11037" t="s">
        <v>22634</v>
      </c>
      <c r="K11037" s="132" t="str">
        <f>IFERROR(IFERROR(INDEX(Кат!$O:$O,MATCH($C11037,Кат!$I:$I,0)),INDEX(Торг!$L:$L,MATCH($C11037,Торг!$I:$I,0))),"")</f>
        <v/>
      </c>
      <c r="L11037" s="132" t="str">
        <f>IFERROR(IFERROR(INDEX(Кат!$A:$A,MATCH($C11037,Кат!$I:$I,0)),INDEX(Торг!$A:$A,MATCH($C11037,Торг!$I:$I,0))),"")</f>
        <v/>
      </c>
      <c r="M11037" s="132" t="str">
        <f>IFERROR(IFERROR(INDEX(Кат!$B:$B,MATCH($C11037,Кат!$I:$I,0)),INDEX(Торг!$B:$B,MATCH($C11037,Торг!$I:$I,0))),"")</f>
        <v/>
      </c>
      <c r="N11037" s="132" t="str">
        <f t="shared" ref="N11037:N11041" si="183">_xlfn.CONCAT(F11037," ",C11037)</f>
        <v>ТРЕК BJST-113</v>
      </c>
      <c r="O11037" s="132" t="str">
        <f>IFERROR(IFERROR(INDEX(Кат!$B:$B,MATCH($N11037,Кат!$I:$I,0)),INDEX(Торг!$B:$B,MATCH($N11037,Торг!$I:$I,0))),"")</f>
        <v/>
      </c>
    </row>
    <row r="11038" spans="1:15">
      <c r="A11038" t="s">
        <v>22454</v>
      </c>
      <c r="C11038" s="191" t="s">
        <v>13945</v>
      </c>
      <c r="E11038" t="s">
        <v>25214</v>
      </c>
      <c r="F11038" t="s">
        <v>25206</v>
      </c>
      <c r="G11038" t="s">
        <v>375</v>
      </c>
      <c r="H11038">
        <v>1230</v>
      </c>
      <c r="J11038" t="s">
        <v>22634</v>
      </c>
      <c r="K11038" s="132" t="str">
        <f>IFERROR(IFERROR(INDEX(Кат!$O:$O,MATCH($C11038,Кат!$I:$I,0)),INDEX(Торг!$L:$L,MATCH($C11038,Торг!$I:$I,0))),"")</f>
        <v/>
      </c>
      <c r="L11038" s="132" t="str">
        <f>IFERROR(IFERROR(INDEX(Кат!$A:$A,MATCH($C11038,Кат!$I:$I,0)),INDEX(Торг!$A:$A,MATCH($C11038,Торг!$I:$I,0))),"")</f>
        <v/>
      </c>
      <c r="M11038" s="132" t="str">
        <f>IFERROR(IFERROR(INDEX(Кат!$B:$B,MATCH($C11038,Кат!$I:$I,0)),INDEX(Торг!$B:$B,MATCH($C11038,Торг!$I:$I,0))),"")</f>
        <v/>
      </c>
      <c r="N11038" s="132" t="str">
        <f t="shared" si="183"/>
        <v>ТРЕК BJST-124</v>
      </c>
      <c r="O11038" s="132" t="str">
        <f>IFERROR(IFERROR(INDEX(Кат!$B:$B,MATCH($N11038,Кат!$I:$I,0)),INDEX(Торг!$B:$B,MATCH($N11038,Торг!$I:$I,0))),"")</f>
        <v/>
      </c>
    </row>
    <row r="11039" spans="1:15">
      <c r="A11039" t="s">
        <v>22446</v>
      </c>
      <c r="C11039" s="191" t="s">
        <v>13184</v>
      </c>
      <c r="E11039" t="s">
        <v>25463</v>
      </c>
      <c r="F11039" t="s">
        <v>25206</v>
      </c>
      <c r="G11039" t="s">
        <v>399</v>
      </c>
      <c r="H11039">
        <v>560</v>
      </c>
      <c r="J11039" t="s">
        <v>22634</v>
      </c>
      <c r="K11039" s="132" t="str">
        <f>IFERROR(IFERROR(INDEX(Кат!$O:$O,MATCH($C11039,Кат!$I:$I,0)),INDEX(Торг!$L:$L,MATCH($C11039,Торг!$I:$I,0))),"")</f>
        <v/>
      </c>
      <c r="L11039" s="132" t="str">
        <f>IFERROR(IFERROR(INDEX(Кат!$A:$A,MATCH($C11039,Кат!$I:$I,0)),INDEX(Торг!$A:$A,MATCH($C11039,Торг!$I:$I,0))),"")</f>
        <v/>
      </c>
      <c r="M11039" s="132" t="str">
        <f>IFERROR(IFERROR(INDEX(Кат!$B:$B,MATCH($C11039,Кат!$I:$I,0)),INDEX(Торг!$B:$B,MATCH($C11039,Торг!$I:$I,0))),"")</f>
        <v/>
      </c>
      <c r="N11039" s="132" t="str">
        <f t="shared" si="183"/>
        <v>ТРЕК BJ70-103</v>
      </c>
      <c r="O11039" s="132" t="str">
        <f>IFERROR(IFERROR(INDEX(Кат!$B:$B,MATCH($N11039,Кат!$I:$I,0)),INDEX(Торг!$B:$B,MATCH($N11039,Торг!$I:$I,0))),"")</f>
        <v/>
      </c>
    </row>
    <row r="11040" spans="1:15">
      <c r="A11040" t="s">
        <v>22448</v>
      </c>
      <c r="C11040" s="191" t="s">
        <v>13185</v>
      </c>
      <c r="E11040" t="s">
        <v>25464</v>
      </c>
      <c r="F11040" t="s">
        <v>25206</v>
      </c>
      <c r="G11040" t="s">
        <v>399</v>
      </c>
      <c r="H11040">
        <v>560</v>
      </c>
      <c r="J11040" t="s">
        <v>22634</v>
      </c>
      <c r="K11040" s="132" t="str">
        <f>IFERROR(IFERROR(INDEX(Кат!$O:$O,MATCH($C11040,Кат!$I:$I,0)),INDEX(Торг!$L:$L,MATCH($C11040,Торг!$I:$I,0))),"")</f>
        <v/>
      </c>
      <c r="L11040" s="132" t="str">
        <f>IFERROR(IFERROR(INDEX(Кат!$A:$A,MATCH($C11040,Кат!$I:$I,0)),INDEX(Торг!$A:$A,MATCH($C11040,Торг!$I:$I,0))),"")</f>
        <v/>
      </c>
      <c r="M11040" s="132" t="str">
        <f>IFERROR(IFERROR(INDEX(Кат!$B:$B,MATCH($C11040,Кат!$I:$I,0)),INDEX(Торг!$B:$B,MATCH($C11040,Торг!$I:$I,0))),"")</f>
        <v/>
      </c>
      <c r="N11040" s="132" t="str">
        <f t="shared" si="183"/>
        <v>ТРЕК BJ70-102</v>
      </c>
      <c r="O11040" s="132" t="str">
        <f>IFERROR(IFERROR(INDEX(Кат!$B:$B,MATCH($N11040,Кат!$I:$I,0)),INDEX(Торг!$B:$B,MATCH($N11040,Торг!$I:$I,0))),"")</f>
        <v/>
      </c>
    </row>
    <row r="11041" spans="1:15">
      <c r="A11041" t="s">
        <v>22450</v>
      </c>
      <c r="C11041" s="191" t="s">
        <v>13186</v>
      </c>
      <c r="E11041" t="s">
        <v>25442</v>
      </c>
      <c r="F11041" t="s">
        <v>25206</v>
      </c>
      <c r="G11041" t="s">
        <v>399</v>
      </c>
      <c r="H11041">
        <v>540</v>
      </c>
      <c r="J11041" t="s">
        <v>22634</v>
      </c>
      <c r="K11041" s="132" t="str">
        <f>IFERROR(IFERROR(INDEX(Кат!$O:$O,MATCH($C11041,Кат!$I:$I,0)),INDEX(Торг!$L:$L,MATCH($C11041,Торг!$I:$I,0))),"")</f>
        <v/>
      </c>
      <c r="L11041" s="132" t="str">
        <f>IFERROR(IFERROR(INDEX(Кат!$A:$A,MATCH($C11041,Кат!$I:$I,0)),INDEX(Торг!$A:$A,MATCH($C11041,Торг!$I:$I,0))),"")</f>
        <v/>
      </c>
      <c r="M11041" s="132" t="str">
        <f>IFERROR(IFERROR(INDEX(Кат!$B:$B,MATCH($C11041,Кат!$I:$I,0)),INDEX(Торг!$B:$B,MATCH($C11041,Торг!$I:$I,0))),"")</f>
        <v/>
      </c>
      <c r="N11041" s="132" t="str">
        <f t="shared" si="183"/>
        <v>ТРЕК BJ70-101</v>
      </c>
      <c r="O11041" s="132" t="str">
        <f>IFERROR(IFERROR(INDEX(Кат!$B:$B,MATCH($N11041,Кат!$I:$I,0)),INDEX(Торг!$B:$B,MATCH($N11041,Торг!$I:$I,0))),"")</f>
        <v/>
      </c>
    </row>
    <row r="11042" spans="1:15">
      <c r="A11042" t="s">
        <v>22452</v>
      </c>
      <c r="C11042" s="191" t="s">
        <v>13188</v>
      </c>
      <c r="E11042" t="s">
        <v>25465</v>
      </c>
      <c r="F11042" t="s">
        <v>25206</v>
      </c>
      <c r="G11042" t="s">
        <v>399</v>
      </c>
      <c r="H11042">
        <v>650</v>
      </c>
      <c r="J11042" t="s">
        <v>22634</v>
      </c>
      <c r="K11042" s="132" t="str">
        <f>IFERROR(IFERROR(INDEX(Кат!$O:$O,MATCH($C11042,Кат!$I:$I,0)),INDEX(Торг!$L:$L,MATCH($C11042,Торг!$I:$I,0))),"")</f>
        <v/>
      </c>
      <c r="L11042" s="132" t="str">
        <f>IFERROR(IFERROR(INDEX(Кат!$A:$A,MATCH($C11042,Кат!$I:$I,0)),INDEX(Торг!$A:$A,MATCH($C11042,Торг!$I:$I,0))),"")</f>
        <v/>
      </c>
      <c r="M11042" s="132" t="str">
        <f>IFERROR(IFERROR(INDEX(Кат!$B:$B,MATCH($C11042,Кат!$I:$I,0)),INDEX(Торг!$B:$B,MATCH($C11042,Торг!$I:$I,0))),"")</f>
        <v/>
      </c>
      <c r="N11042" s="132" t="str">
        <f t="shared" ref="N11042:N11051" si="184">_xlfn.CONCAT(F11042," ",C11042)</f>
        <v>ТРЕК BJ70-106</v>
      </c>
      <c r="O11042" s="132" t="str">
        <f>IFERROR(IFERROR(INDEX(Кат!$B:$B,MATCH($N11042,Кат!$I:$I,0)),INDEX(Торг!$B:$B,MATCH($N11042,Торг!$I:$I,0))),"")</f>
        <v/>
      </c>
    </row>
    <row r="11043" spans="1:15">
      <c r="A11043" t="s">
        <v>25443</v>
      </c>
      <c r="C11043" s="191" t="s">
        <v>25444</v>
      </c>
      <c r="E11043" t="s">
        <v>25445</v>
      </c>
      <c r="F11043" t="s">
        <v>25206</v>
      </c>
      <c r="G11043" t="s">
        <v>399</v>
      </c>
      <c r="H11043">
        <v>640</v>
      </c>
      <c r="J11043" t="s">
        <v>22634</v>
      </c>
      <c r="K11043" s="132" t="str">
        <f>IFERROR(IFERROR(INDEX(Кат!$O:$O,MATCH($C11043,Кат!$I:$I,0)),INDEX(Торг!$L:$L,MATCH($C11043,Торг!$I:$I,0))),"")</f>
        <v/>
      </c>
      <c r="L11043" s="132" t="str">
        <f>IFERROR(IFERROR(INDEX(Кат!$A:$A,MATCH($C11043,Кат!$I:$I,0)),INDEX(Торг!$A:$A,MATCH($C11043,Торг!$I:$I,0))),"")</f>
        <v/>
      </c>
      <c r="M11043" s="132" t="str">
        <f>IFERROR(IFERROR(INDEX(Кат!$B:$B,MATCH($C11043,Кат!$I:$I,0)),INDEX(Торг!$B:$B,MATCH($C11043,Торг!$I:$I,0))),"")</f>
        <v/>
      </c>
      <c r="N11043" s="132" t="str">
        <f t="shared" si="184"/>
        <v>ТРЕК BJ70-163</v>
      </c>
      <c r="O11043" s="132" t="str">
        <f>IFERROR(IFERROR(INDEX(Кат!$B:$B,MATCH($N11043,Кат!$I:$I,0)),INDEX(Торг!$B:$B,MATCH($N11043,Торг!$I:$I,0))),"")</f>
        <v/>
      </c>
    </row>
    <row r="11044" spans="1:15">
      <c r="A11044" t="s">
        <v>25446</v>
      </c>
      <c r="C11044" s="191" t="s">
        <v>25447</v>
      </c>
      <c r="E11044" t="s">
        <v>25448</v>
      </c>
      <c r="F11044" t="s">
        <v>25206</v>
      </c>
      <c r="G11044" t="s">
        <v>399</v>
      </c>
      <c r="H11044">
        <v>640</v>
      </c>
      <c r="J11044" t="s">
        <v>22634</v>
      </c>
      <c r="K11044" s="132" t="str">
        <f>IFERROR(IFERROR(INDEX(Кат!$O:$O,MATCH($C11044,Кат!$I:$I,0)),INDEX(Торг!$L:$L,MATCH($C11044,Торг!$I:$I,0))),"")</f>
        <v/>
      </c>
      <c r="L11044" s="132" t="str">
        <f>IFERROR(IFERROR(INDEX(Кат!$A:$A,MATCH($C11044,Кат!$I:$I,0)),INDEX(Торг!$A:$A,MATCH($C11044,Торг!$I:$I,0))),"")</f>
        <v/>
      </c>
      <c r="M11044" s="132" t="str">
        <f>IFERROR(IFERROR(INDEX(Кат!$B:$B,MATCH($C11044,Кат!$I:$I,0)),INDEX(Торг!$B:$B,MATCH($C11044,Торг!$I:$I,0))),"")</f>
        <v/>
      </c>
      <c r="N11044" s="132" t="str">
        <f t="shared" si="184"/>
        <v>ТРЕК BJ70-162</v>
      </c>
      <c r="O11044" s="132" t="str">
        <f>IFERROR(IFERROR(INDEX(Кат!$B:$B,MATCH($N11044,Кат!$I:$I,0)),INDEX(Торг!$B:$B,MATCH($N11044,Торг!$I:$I,0))),"")</f>
        <v/>
      </c>
    </row>
    <row r="11045" spans="1:15">
      <c r="A11045" t="s">
        <v>22453</v>
      </c>
      <c r="C11045" s="191" t="s">
        <v>25449</v>
      </c>
      <c r="E11045" t="s">
        <v>25450</v>
      </c>
      <c r="F11045" t="s">
        <v>25206</v>
      </c>
      <c r="G11045" t="s">
        <v>399</v>
      </c>
      <c r="H11045">
        <v>580</v>
      </c>
      <c r="J11045" t="s">
        <v>22634</v>
      </c>
      <c r="K11045" s="132" t="str">
        <f>IFERROR(IFERROR(INDEX(Кат!$O:$O,MATCH($C11045,Кат!$I:$I,0)),INDEX(Торг!$L:$L,MATCH($C11045,Торг!$I:$I,0))),"")</f>
        <v/>
      </c>
      <c r="L11045" s="132" t="str">
        <f>IFERROR(IFERROR(INDEX(Кат!$A:$A,MATCH($C11045,Кат!$I:$I,0)),INDEX(Торг!$A:$A,MATCH($C11045,Торг!$I:$I,0))),"")</f>
        <v/>
      </c>
      <c r="M11045" s="132" t="str">
        <f>IFERROR(IFERROR(INDEX(Кат!$B:$B,MATCH($C11045,Кат!$I:$I,0)),INDEX(Торг!$B:$B,MATCH($C11045,Торг!$I:$I,0))),"")</f>
        <v/>
      </c>
      <c r="N11045" s="132" t="str">
        <f t="shared" si="184"/>
        <v>ТРЕК BJ70-141</v>
      </c>
      <c r="O11045" s="132" t="str">
        <f>IFERROR(IFERROR(INDEX(Кат!$B:$B,MATCH($N11045,Кат!$I:$I,0)),INDEX(Торг!$B:$B,MATCH($N11045,Торг!$I:$I,0))),"")</f>
        <v/>
      </c>
    </row>
    <row r="11046" spans="1:15">
      <c r="A11046" t="s">
        <v>25451</v>
      </c>
      <c r="C11046" s="191" t="s">
        <v>25452</v>
      </c>
      <c r="E11046" t="s">
        <v>25453</v>
      </c>
      <c r="F11046" t="s">
        <v>25206</v>
      </c>
      <c r="G11046" t="s">
        <v>399</v>
      </c>
      <c r="H11046">
        <v>580</v>
      </c>
      <c r="J11046" t="s">
        <v>22634</v>
      </c>
      <c r="K11046" s="132" t="str">
        <f>IFERROR(IFERROR(INDEX(Кат!$O:$O,MATCH($C11046,Кат!$I:$I,0)),INDEX(Торг!$L:$L,MATCH($C11046,Торг!$I:$I,0))),"")</f>
        <v/>
      </c>
      <c r="L11046" s="132" t="str">
        <f>IFERROR(IFERROR(INDEX(Кат!$A:$A,MATCH($C11046,Кат!$I:$I,0)),INDEX(Торг!$A:$A,MATCH($C11046,Торг!$I:$I,0))),"")</f>
        <v/>
      </c>
      <c r="M11046" s="132" t="str">
        <f>IFERROR(IFERROR(INDEX(Кат!$B:$B,MATCH($C11046,Кат!$I:$I,0)),INDEX(Торг!$B:$B,MATCH($C11046,Торг!$I:$I,0))),"")</f>
        <v/>
      </c>
      <c r="N11046" s="132" t="str">
        <f t="shared" si="184"/>
        <v>ТРЕК BJ70-164</v>
      </c>
      <c r="O11046" s="132" t="str">
        <f>IFERROR(IFERROR(INDEX(Кат!$B:$B,MATCH($N11046,Кат!$I:$I,0)),INDEX(Торг!$B:$B,MATCH($N11046,Торг!$I:$I,0))),"")</f>
        <v/>
      </c>
    </row>
    <row r="11047" spans="1:15">
      <c r="A11047" t="s">
        <v>24907</v>
      </c>
      <c r="C11047" s="191"/>
      <c r="E11047" t="s">
        <v>24908</v>
      </c>
      <c r="J11047" t="s">
        <v>22634</v>
      </c>
      <c r="K11047" s="132" t="str">
        <f>IFERROR(IFERROR(INDEX(Кат!$O:$O,MATCH($C11047,Кат!$I:$I,0)),INDEX(Торг!$L:$L,MATCH($C11047,Торг!$I:$I,0))),"")</f>
        <v/>
      </c>
      <c r="L11047" s="132" t="str">
        <f>IFERROR(IFERROR(INDEX(Кат!$A:$A,MATCH($C11047,Кат!$I:$I,0)),INDEX(Торг!$A:$A,MATCH($C11047,Торг!$I:$I,0))),"")</f>
        <v/>
      </c>
      <c r="M11047" s="132" t="str">
        <f>IFERROR(IFERROR(INDEX(Кат!$B:$B,MATCH($C11047,Кат!$I:$I,0)),INDEX(Торг!$B:$B,MATCH($C11047,Торг!$I:$I,0))),"")</f>
        <v/>
      </c>
      <c r="N11047" s="132" t="str">
        <f t="shared" si="184"/>
        <v xml:space="preserve"> </v>
      </c>
      <c r="O11047" s="132" t="str">
        <f>IFERROR(IFERROR(INDEX(Кат!$B:$B,MATCH($N11047,Кат!$I:$I,0)),INDEX(Торг!$B:$B,MATCH($N11047,Торг!$I:$I,0))),"")</f>
        <v/>
      </c>
    </row>
    <row r="11048" spans="1:15">
      <c r="A11048" t="s">
        <v>22367</v>
      </c>
      <c r="C11048" s="191" t="s">
        <v>13057</v>
      </c>
      <c r="E11048" t="s">
        <v>13058</v>
      </c>
      <c r="F11048" t="s">
        <v>13059</v>
      </c>
      <c r="G11048" t="s">
        <v>399</v>
      </c>
      <c r="H11048">
        <v>1050</v>
      </c>
      <c r="J11048" t="s">
        <v>22634</v>
      </c>
      <c r="K11048" s="132" t="str">
        <f>IFERROR(IFERROR(INDEX(Кат!$O:$O,MATCH($C11048,Кат!$I:$I,0)),INDEX(Торг!$L:$L,MATCH($C11048,Торг!$I:$I,0))),"")</f>
        <v/>
      </c>
      <c r="L11048" s="132" t="str">
        <f>IFERROR(IFERROR(INDEX(Кат!$A:$A,MATCH($C11048,Кат!$I:$I,0)),INDEX(Торг!$A:$A,MATCH($C11048,Торг!$I:$I,0))),"")</f>
        <v/>
      </c>
      <c r="M11048" s="132" t="str">
        <f>IFERROR(IFERROR(INDEX(Кат!$B:$B,MATCH($C11048,Кат!$I:$I,0)),INDEX(Торг!$B:$B,MATCH($C11048,Торг!$I:$I,0))),"")</f>
        <v/>
      </c>
      <c r="N11048" s="132" t="str">
        <f t="shared" si="184"/>
        <v>ВВВ 21020-1200010ВВВ</v>
      </c>
      <c r="O11048" s="132" t="str">
        <f>IFERROR(IFERROR(INDEX(Кат!$B:$B,MATCH($N11048,Кат!$I:$I,0)),INDEX(Торг!$B:$B,MATCH($N11048,Торг!$I:$I,0))),"")</f>
        <v/>
      </c>
    </row>
    <row r="11049" spans="1:15">
      <c r="A11049" t="s">
        <v>22368</v>
      </c>
      <c r="C11049" s="191" t="s">
        <v>13060</v>
      </c>
      <c r="E11049" t="s">
        <v>13061</v>
      </c>
      <c r="F11049" t="s">
        <v>13059</v>
      </c>
      <c r="G11049" t="s">
        <v>399</v>
      </c>
      <c r="H11049">
        <v>1050</v>
      </c>
      <c r="J11049" t="s">
        <v>22634</v>
      </c>
      <c r="K11049" s="132" t="str">
        <f>IFERROR(IFERROR(INDEX(Кат!$O:$O,MATCH($C11049,Кат!$I:$I,0)),INDEX(Торг!$L:$L,MATCH($C11049,Торг!$I:$I,0))),"")</f>
        <v/>
      </c>
      <c r="L11049" s="132" t="str">
        <f>IFERROR(IFERROR(INDEX(Кат!$A:$A,MATCH($C11049,Кат!$I:$I,0)),INDEX(Торг!$A:$A,MATCH($C11049,Торг!$I:$I,0))),"")</f>
        <v/>
      </c>
      <c r="M11049" s="132" t="str">
        <f>IFERROR(IFERROR(INDEX(Кат!$B:$B,MATCH($C11049,Кат!$I:$I,0)),INDEX(Торг!$B:$B,MATCH($C11049,Торг!$I:$I,0))),"")</f>
        <v/>
      </c>
      <c r="N11049" s="132" t="str">
        <f t="shared" si="184"/>
        <v>ВВВ 21060-1201005ВВВ</v>
      </c>
      <c r="O11049" s="132" t="str">
        <f>IFERROR(IFERROR(INDEX(Кат!$B:$B,MATCH($N11049,Кат!$I:$I,0)),INDEX(Торг!$B:$B,MATCH($N11049,Торг!$I:$I,0))),"")</f>
        <v/>
      </c>
    </row>
    <row r="11050" spans="1:15">
      <c r="A11050" t="s">
        <v>22369</v>
      </c>
      <c r="C11050" s="191" t="s">
        <v>13062</v>
      </c>
      <c r="E11050" t="s">
        <v>13063</v>
      </c>
      <c r="F11050" t="s">
        <v>13059</v>
      </c>
      <c r="G11050" t="s">
        <v>399</v>
      </c>
      <c r="H11050">
        <v>1000</v>
      </c>
      <c r="J11050" t="s">
        <v>22634</v>
      </c>
      <c r="K11050" s="132" t="str">
        <f>IFERROR(IFERROR(INDEX(Кат!$O:$O,MATCH($C11050,Кат!$I:$I,0)),INDEX(Торг!$L:$L,MATCH($C11050,Торг!$I:$I,0))),"")</f>
        <v/>
      </c>
      <c r="L11050" s="132" t="str">
        <f>IFERROR(IFERROR(INDEX(Кат!$A:$A,MATCH($C11050,Кат!$I:$I,0)),INDEX(Торг!$A:$A,MATCH($C11050,Торг!$I:$I,0))),"")</f>
        <v/>
      </c>
      <c r="M11050" s="132" t="str">
        <f>IFERROR(IFERROR(INDEX(Кат!$B:$B,MATCH($C11050,Кат!$I:$I,0)),INDEX(Торг!$B:$B,MATCH($C11050,Торг!$I:$I,0))),"")</f>
        <v/>
      </c>
      <c r="N11050" s="132" t="str">
        <f t="shared" si="184"/>
        <v>ВВВ 21100-1200010ВВВ</v>
      </c>
      <c r="O11050" s="132" t="str">
        <f>IFERROR(IFERROR(INDEX(Кат!$B:$B,MATCH($N11050,Кат!$I:$I,0)),INDEX(Торг!$B:$B,MATCH($N11050,Торг!$I:$I,0))),"")</f>
        <v/>
      </c>
    </row>
    <row r="11051" spans="1:15">
      <c r="A11051" t="s">
        <v>22370</v>
      </c>
      <c r="C11051" s="191" t="s">
        <v>13064</v>
      </c>
      <c r="E11051" t="s">
        <v>13065</v>
      </c>
      <c r="F11051" t="s">
        <v>13059</v>
      </c>
      <c r="G11051" t="s">
        <v>399</v>
      </c>
      <c r="H11051">
        <v>1100</v>
      </c>
      <c r="J11051" t="s">
        <v>22634</v>
      </c>
      <c r="K11051" s="132" t="str">
        <f>IFERROR(IFERROR(INDEX(Кат!$O:$O,MATCH($C11051,Кат!$I:$I,0)),INDEX(Торг!$L:$L,MATCH($C11051,Торг!$I:$I,0))),"")</f>
        <v/>
      </c>
      <c r="L11051" s="132" t="str">
        <f>IFERROR(IFERROR(INDEX(Кат!$A:$A,MATCH($C11051,Кат!$I:$I,0)),INDEX(Торг!$A:$A,MATCH($C11051,Торг!$I:$I,0))),"")</f>
        <v/>
      </c>
      <c r="M11051" s="132" t="str">
        <f>IFERROR(IFERROR(INDEX(Кат!$B:$B,MATCH($C11051,Кат!$I:$I,0)),INDEX(Торг!$B:$B,MATCH($C11051,Торг!$I:$I,0))),"")</f>
        <v/>
      </c>
      <c r="N11051" s="132" t="str">
        <f t="shared" si="184"/>
        <v>ВВВ 21100-1201010-00</v>
      </c>
      <c r="O11051" s="132" t="str">
        <f>IFERROR(IFERROR(INDEX(Кат!$B:$B,MATCH($N11051,Кат!$I:$I,0)),INDEX(Торг!$B:$B,MATCH($N11051,Торг!$I:$I,0))),"")</f>
        <v/>
      </c>
    </row>
    <row r="11052" spans="1:15">
      <c r="A11052" t="s">
        <v>22371</v>
      </c>
      <c r="C11052" s="191" t="s">
        <v>13066</v>
      </c>
      <c r="E11052" t="s">
        <v>13067</v>
      </c>
      <c r="F11052" t="s">
        <v>13059</v>
      </c>
      <c r="G11052" t="s">
        <v>399</v>
      </c>
      <c r="H11052">
        <v>1100</v>
      </c>
      <c r="J11052" t="s">
        <v>22634</v>
      </c>
      <c r="K11052" s="132" t="str">
        <f>IFERROR(IFERROR(INDEX(Кат!$O:$O,MATCH($C11052,Кат!$I:$I,0)),INDEX(Торг!$L:$L,MATCH($C11052,Торг!$I:$I,0))),"")</f>
        <v/>
      </c>
      <c r="L11052" s="132" t="str">
        <f>IFERROR(IFERROR(INDEX(Кат!$A:$A,MATCH($C11052,Кат!$I:$I,0)),INDEX(Торг!$A:$A,MATCH($C11052,Торг!$I:$I,0))),"")</f>
        <v/>
      </c>
      <c r="M11052" s="132" t="str">
        <f>IFERROR(IFERROR(INDEX(Кат!$B:$B,MATCH($C11052,Кат!$I:$I,0)),INDEX(Торг!$B:$B,MATCH($C11052,Торг!$I:$I,0))),"")</f>
        <v/>
      </c>
      <c r="N11052" s="132" t="str">
        <f t="shared" ref="N11052:N11067" si="185">_xlfn.CONCAT(F11052," ",C11052)</f>
        <v>ВВВ 21130-1201005ВВВ</v>
      </c>
      <c r="O11052" s="132" t="str">
        <f>IFERROR(IFERROR(INDEX(Кат!$B:$B,MATCH($N11052,Кат!$I:$I,0)),INDEX(Торг!$B:$B,MATCH($N11052,Торг!$I:$I,0))),"")</f>
        <v/>
      </c>
    </row>
    <row r="11053" spans="1:15">
      <c r="A11053" t="s">
        <v>22372</v>
      </c>
      <c r="C11053" s="191" t="s">
        <v>13068</v>
      </c>
      <c r="E11053" t="s">
        <v>13069</v>
      </c>
      <c r="F11053" t="s">
        <v>13059</v>
      </c>
      <c r="G11053" t="s">
        <v>399</v>
      </c>
      <c r="H11053">
        <v>710</v>
      </c>
      <c r="J11053" t="s">
        <v>22634</v>
      </c>
      <c r="K11053" s="132" t="str">
        <f>IFERROR(IFERROR(INDEX(Кат!$O:$O,MATCH($C11053,Кат!$I:$I,0)),INDEX(Торг!$L:$L,MATCH($C11053,Торг!$I:$I,0))),"")</f>
        <v/>
      </c>
      <c r="L11053" s="132" t="str">
        <f>IFERROR(IFERROR(INDEX(Кат!$A:$A,MATCH($C11053,Кат!$I:$I,0)),INDEX(Торг!$A:$A,MATCH($C11053,Торг!$I:$I,0))),"")</f>
        <v/>
      </c>
      <c r="M11053" s="132" t="str">
        <f>IFERROR(IFERROR(INDEX(Кат!$B:$B,MATCH($C11053,Кат!$I:$I,0)),INDEX(Торг!$B:$B,MATCH($C11053,Торг!$I:$I,0))),"")</f>
        <v/>
      </c>
      <c r="N11053" s="132" t="str">
        <f t="shared" si="185"/>
        <v>ВВВ 2121-1201005ВВВ</v>
      </c>
      <c r="O11053" s="132" t="str">
        <f>IFERROR(IFERROR(INDEX(Кат!$B:$B,MATCH($N11053,Кат!$I:$I,0)),INDEX(Торг!$B:$B,MATCH($N11053,Торг!$I:$I,0))),"")</f>
        <v/>
      </c>
    </row>
    <row r="11054" spans="1:15">
      <c r="A11054" t="s">
        <v>22373</v>
      </c>
      <c r="C11054" s="191" t="s">
        <v>13070</v>
      </c>
      <c r="E11054" t="s">
        <v>13071</v>
      </c>
      <c r="F11054" t="s">
        <v>13059</v>
      </c>
      <c r="G11054" t="s">
        <v>399</v>
      </c>
      <c r="H11054">
        <v>1100</v>
      </c>
      <c r="J11054" t="s">
        <v>22634</v>
      </c>
      <c r="K11054" s="132" t="str">
        <f>IFERROR(IFERROR(INDEX(Кат!$O:$O,MATCH($C11054,Кат!$I:$I,0)),INDEX(Торг!$L:$L,MATCH($C11054,Торг!$I:$I,0))),"")</f>
        <v/>
      </c>
      <c r="L11054" s="132" t="str">
        <f>IFERROR(IFERROR(INDEX(Кат!$A:$A,MATCH($C11054,Кат!$I:$I,0)),INDEX(Торг!$A:$A,MATCH($C11054,Торг!$I:$I,0))),"")</f>
        <v/>
      </c>
      <c r="M11054" s="132" t="str">
        <f>IFERROR(IFERROR(INDEX(Кат!$B:$B,MATCH($C11054,Кат!$I:$I,0)),INDEX(Торг!$B:$B,MATCH($C11054,Торг!$I:$I,0))),"")</f>
        <v/>
      </c>
      <c r="N11054" s="132" t="str">
        <f t="shared" si="185"/>
        <v>ВВВ 21230-1200010ВВВ</v>
      </c>
      <c r="O11054" s="132" t="str">
        <f>IFERROR(IFERROR(INDEX(Кат!$B:$B,MATCH($N11054,Кат!$I:$I,0)),INDEX(Торг!$B:$B,MATCH($N11054,Торг!$I:$I,0))),"")</f>
        <v/>
      </c>
    </row>
    <row r="11055" spans="1:15">
      <c r="A11055" t="s">
        <v>22374</v>
      </c>
      <c r="C11055" s="191" t="s">
        <v>13072</v>
      </c>
      <c r="E11055" t="s">
        <v>13073</v>
      </c>
      <c r="F11055" t="s">
        <v>13059</v>
      </c>
      <c r="G11055" t="s">
        <v>399</v>
      </c>
      <c r="H11055">
        <v>1200</v>
      </c>
      <c r="J11055" t="s">
        <v>22634</v>
      </c>
      <c r="K11055" s="132" t="str">
        <f>IFERROR(IFERROR(INDEX(Кат!$O:$O,MATCH($C11055,Кат!$I:$I,0)),INDEX(Торг!$L:$L,MATCH($C11055,Торг!$I:$I,0))),"")</f>
        <v/>
      </c>
      <c r="L11055" s="132" t="str">
        <f>IFERROR(IFERROR(INDEX(Кат!$A:$A,MATCH($C11055,Кат!$I:$I,0)),INDEX(Торг!$A:$A,MATCH($C11055,Торг!$I:$I,0))),"")</f>
        <v/>
      </c>
      <c r="M11055" s="132" t="str">
        <f>IFERROR(IFERROR(INDEX(Кат!$B:$B,MATCH($C11055,Кат!$I:$I,0)),INDEX(Торг!$B:$B,MATCH($C11055,Торг!$I:$I,0))),"")</f>
        <v/>
      </c>
      <c r="N11055" s="132" t="str">
        <f t="shared" si="185"/>
        <v>ВВВ 21700-1201005ВВВ</v>
      </c>
      <c r="O11055" s="132" t="str">
        <f>IFERROR(IFERROR(INDEX(Кат!$B:$B,MATCH($N11055,Кат!$I:$I,0)),INDEX(Торг!$B:$B,MATCH($N11055,Торг!$I:$I,0))),"")</f>
        <v/>
      </c>
    </row>
    <row r="11056" spans="1:15">
      <c r="A11056" t="s">
        <v>22375</v>
      </c>
      <c r="C11056" s="191" t="s">
        <v>13074</v>
      </c>
      <c r="E11056" t="s">
        <v>13075</v>
      </c>
      <c r="F11056" t="s">
        <v>13059</v>
      </c>
      <c r="G11056" t="s">
        <v>399</v>
      </c>
      <c r="H11056">
        <v>500</v>
      </c>
      <c r="J11056" t="s">
        <v>22634</v>
      </c>
      <c r="K11056" s="132" t="str">
        <f>IFERROR(IFERROR(INDEX(Кат!$O:$O,MATCH($C11056,Кат!$I:$I,0)),INDEX(Торг!$L:$L,MATCH($C11056,Торг!$I:$I,0))),"")</f>
        <v/>
      </c>
      <c r="L11056" s="132" t="str">
        <f>IFERROR(IFERROR(INDEX(Кат!$A:$A,MATCH($C11056,Кат!$I:$I,0)),INDEX(Торг!$A:$A,MATCH($C11056,Торг!$I:$I,0))),"")</f>
        <v/>
      </c>
      <c r="M11056" s="132" t="str">
        <f>IFERROR(IFERROR(INDEX(Кат!$B:$B,MATCH($C11056,Кат!$I:$I,0)),INDEX(Торг!$B:$B,MATCH($C11056,Торг!$I:$I,0))),"")</f>
        <v/>
      </c>
      <c r="N11056" s="132" t="str">
        <f t="shared" si="185"/>
        <v>ВВВ 21010-1203010ВВВ</v>
      </c>
      <c r="O11056" s="132" t="str">
        <f>IFERROR(IFERROR(INDEX(Кат!$B:$B,MATCH($N11056,Кат!$I:$I,0)),INDEX(Торг!$B:$B,MATCH($N11056,Торг!$I:$I,0))),"")</f>
        <v/>
      </c>
    </row>
    <row r="11057" spans="1:15">
      <c r="A11057" t="s">
        <v>22376</v>
      </c>
      <c r="C11057" s="191" t="s">
        <v>13076</v>
      </c>
      <c r="E11057" t="s">
        <v>13077</v>
      </c>
      <c r="F11057" t="s">
        <v>13059</v>
      </c>
      <c r="G11057" t="s">
        <v>399</v>
      </c>
      <c r="H11057">
        <v>800</v>
      </c>
      <c r="J11057" t="s">
        <v>22634</v>
      </c>
      <c r="K11057" s="132" t="str">
        <f>IFERROR(IFERROR(INDEX(Кат!$O:$O,MATCH($C11057,Кат!$I:$I,0)),INDEX(Торг!$L:$L,MATCH($C11057,Торг!$I:$I,0))),"")</f>
        <v/>
      </c>
      <c r="L11057" s="132" t="str">
        <f>IFERROR(IFERROR(INDEX(Кат!$A:$A,MATCH($C11057,Кат!$I:$I,0)),INDEX(Торг!$A:$A,MATCH($C11057,Торг!$I:$I,0))),"")</f>
        <v/>
      </c>
      <c r="M11057" s="132" t="str">
        <f>IFERROR(IFERROR(INDEX(Кат!$B:$B,MATCH($C11057,Кат!$I:$I,0)),INDEX(Торг!$B:$B,MATCH($C11057,Торг!$I:$I,0))),"")</f>
        <v/>
      </c>
      <c r="N11057" s="132" t="str">
        <f t="shared" si="185"/>
        <v>ВВВ 21101-1203008-00</v>
      </c>
      <c r="O11057" s="132" t="str">
        <f>IFERROR(IFERROR(INDEX(Кат!$B:$B,MATCH($N11057,Кат!$I:$I,0)),INDEX(Торг!$B:$B,MATCH($N11057,Торг!$I:$I,0))),"")</f>
        <v/>
      </c>
    </row>
    <row r="11058" spans="1:15">
      <c r="A11058" t="s">
        <v>22377</v>
      </c>
      <c r="C11058" s="191" t="s">
        <v>13078</v>
      </c>
      <c r="E11058" t="s">
        <v>13079</v>
      </c>
      <c r="F11058" t="s">
        <v>13059</v>
      </c>
      <c r="G11058" t="s">
        <v>399</v>
      </c>
      <c r="H11058">
        <v>1000</v>
      </c>
      <c r="J11058" t="s">
        <v>22634</v>
      </c>
      <c r="K11058" s="132" t="str">
        <f>IFERROR(IFERROR(INDEX(Кат!$O:$O,MATCH($C11058,Кат!$I:$I,0)),INDEX(Торг!$L:$L,MATCH($C11058,Торг!$I:$I,0))),"")</f>
        <v/>
      </c>
      <c r="L11058" s="132" t="str">
        <f>IFERROR(IFERROR(INDEX(Кат!$A:$A,MATCH($C11058,Кат!$I:$I,0)),INDEX(Торг!$A:$A,MATCH($C11058,Торг!$I:$I,0))),"")</f>
        <v/>
      </c>
      <c r="M11058" s="132" t="str">
        <f>IFERROR(IFERROR(INDEX(Кат!$B:$B,MATCH($C11058,Кат!$I:$I,0)),INDEX(Торг!$B:$B,MATCH($C11058,Торг!$I:$I,0))),"")</f>
        <v/>
      </c>
      <c r="N11058" s="132" t="str">
        <f t="shared" si="185"/>
        <v>ВВВ 2103-1200020-81</v>
      </c>
      <c r="O11058" s="132" t="str">
        <f>IFERROR(IFERROR(INDEX(Кат!$B:$B,MATCH($N11058,Кат!$I:$I,0)),INDEX(Торг!$B:$B,MATCH($N11058,Торг!$I:$I,0))),"")</f>
        <v/>
      </c>
    </row>
    <row r="11059" spans="1:15">
      <c r="A11059" t="s">
        <v>22378</v>
      </c>
      <c r="C11059" s="191" t="s">
        <v>13080</v>
      </c>
      <c r="E11059" t="s">
        <v>13081</v>
      </c>
      <c r="F11059" t="s">
        <v>13059</v>
      </c>
      <c r="G11059" t="s">
        <v>399</v>
      </c>
      <c r="H11059">
        <v>850</v>
      </c>
      <c r="J11059" t="s">
        <v>22634</v>
      </c>
      <c r="K11059" s="132" t="str">
        <f>IFERROR(IFERROR(INDEX(Кат!$O:$O,MATCH($C11059,Кат!$I:$I,0)),INDEX(Торг!$L:$L,MATCH($C11059,Торг!$I:$I,0))),"")</f>
        <v/>
      </c>
      <c r="L11059" s="132" t="str">
        <f>IFERROR(IFERROR(INDEX(Кат!$A:$A,MATCH($C11059,Кат!$I:$I,0)),INDEX(Торг!$A:$A,MATCH($C11059,Торг!$I:$I,0))),"")</f>
        <v/>
      </c>
      <c r="M11059" s="132" t="str">
        <f>IFERROR(IFERROR(INDEX(Кат!$B:$B,MATCH($C11059,Кат!$I:$I,0)),INDEX(Торг!$B:$B,MATCH($C11059,Торг!$I:$I,0))),"")</f>
        <v/>
      </c>
      <c r="N11059" s="132" t="str">
        <f t="shared" si="185"/>
        <v>ВВВ 21071-2020051ВВВ</v>
      </c>
      <c r="O11059" s="132" t="str">
        <f>IFERROR(IFERROR(INDEX(Кат!$B:$B,MATCH($N11059,Кат!$I:$I,0)),INDEX(Торг!$B:$B,MATCH($N11059,Торг!$I:$I,0))),"")</f>
        <v/>
      </c>
    </row>
    <row r="11060" spans="1:15">
      <c r="A11060" t="s">
        <v>22379</v>
      </c>
      <c r="C11060" s="191" t="s">
        <v>13082</v>
      </c>
      <c r="E11060" t="s">
        <v>13083</v>
      </c>
      <c r="F11060" t="s">
        <v>13059</v>
      </c>
      <c r="G11060" t="s">
        <v>399</v>
      </c>
      <c r="H11060">
        <v>800</v>
      </c>
      <c r="J11060" t="s">
        <v>22634</v>
      </c>
      <c r="K11060" s="132" t="str">
        <f>IFERROR(IFERROR(INDEX(Кат!$O:$O,MATCH($C11060,Кат!$I:$I,0)),INDEX(Торг!$L:$L,MATCH($C11060,Торг!$I:$I,0))),"")</f>
        <v/>
      </c>
      <c r="L11060" s="132" t="str">
        <f>IFERROR(IFERROR(INDEX(Кат!$A:$A,MATCH($C11060,Кат!$I:$I,0)),INDEX(Торг!$A:$A,MATCH($C11060,Торг!$I:$I,0))),"")</f>
        <v/>
      </c>
      <c r="M11060" s="132" t="str">
        <f>IFERROR(IFERROR(INDEX(Кат!$B:$B,MATCH($C11060,Кат!$I:$I,0)),INDEX(Торг!$B:$B,MATCH($C11060,Торг!$I:$I,0))),"")</f>
        <v/>
      </c>
      <c r="N11060" s="132" t="str">
        <f t="shared" si="185"/>
        <v>ВВВ 21073-1104017ВВВ</v>
      </c>
      <c r="O11060" s="132" t="str">
        <f>IFERROR(IFERROR(INDEX(Кат!$B:$B,MATCH($N11060,Кат!$I:$I,0)),INDEX(Торг!$B:$B,MATCH($N11060,Торг!$I:$I,0))),"")</f>
        <v/>
      </c>
    </row>
    <row r="11061" spans="1:15">
      <c r="A11061" t="s">
        <v>22380</v>
      </c>
      <c r="C11061" s="191" t="s">
        <v>13084</v>
      </c>
      <c r="E11061" t="s">
        <v>13085</v>
      </c>
      <c r="F11061" t="s">
        <v>13059</v>
      </c>
      <c r="G11061" t="s">
        <v>399</v>
      </c>
      <c r="H11061">
        <v>850</v>
      </c>
      <c r="J11061" t="s">
        <v>22634</v>
      </c>
      <c r="K11061" s="132" t="str">
        <f>IFERROR(IFERROR(INDEX(Кат!$O:$O,MATCH($C11061,Кат!$I:$I,0)),INDEX(Торг!$L:$L,MATCH($C11061,Торг!$I:$I,0))),"")</f>
        <v/>
      </c>
      <c r="L11061" s="132" t="str">
        <f>IFERROR(IFERROR(INDEX(Кат!$A:$A,MATCH($C11061,Кат!$I:$I,0)),INDEX(Торг!$A:$A,MATCH($C11061,Торг!$I:$I,0))),"")</f>
        <v/>
      </c>
      <c r="M11061" s="132" t="str">
        <f>IFERROR(IFERROR(INDEX(Кат!$B:$B,MATCH($C11061,Кат!$I:$I,0)),INDEX(Торг!$B:$B,MATCH($C11061,Торг!$I:$I,0))),"")</f>
        <v/>
      </c>
      <c r="N11061" s="132" t="str">
        <f t="shared" si="185"/>
        <v>ВВВ 21081-1202005ВВВ</v>
      </c>
      <c r="O11061" s="132" t="str">
        <f>IFERROR(IFERROR(INDEX(Кат!$B:$B,MATCH($N11061,Кат!$I:$I,0)),INDEX(Торг!$B:$B,MATCH($N11061,Торг!$I:$I,0))),"")</f>
        <v/>
      </c>
    </row>
    <row r="11062" spans="1:15">
      <c r="A11062" t="s">
        <v>22381</v>
      </c>
      <c r="C11062" s="191" t="s">
        <v>13086</v>
      </c>
      <c r="E11062" t="s">
        <v>13087</v>
      </c>
      <c r="F11062" t="s">
        <v>13059</v>
      </c>
      <c r="G11062" t="s">
        <v>399</v>
      </c>
      <c r="H11062">
        <v>1050</v>
      </c>
      <c r="J11062" t="s">
        <v>22634</v>
      </c>
      <c r="K11062" s="132" t="str">
        <f>IFERROR(IFERROR(INDEX(Кат!$O:$O,MATCH($C11062,Кат!$I:$I,0)),INDEX(Торг!$L:$L,MATCH($C11062,Торг!$I:$I,0))),"")</f>
        <v/>
      </c>
      <c r="L11062" s="132" t="str">
        <f>IFERROR(IFERROR(INDEX(Кат!$A:$A,MATCH($C11062,Кат!$I:$I,0)),INDEX(Торг!$A:$A,MATCH($C11062,Торг!$I:$I,0))),"")</f>
        <v/>
      </c>
      <c r="M11062" s="132" t="str">
        <f>IFERROR(IFERROR(INDEX(Кат!$B:$B,MATCH($C11062,Кат!$I:$I,0)),INDEX(Торг!$B:$B,MATCH($C11062,Торг!$I:$I,0))),"")</f>
        <v/>
      </c>
      <c r="N11062" s="132" t="str">
        <f t="shared" si="185"/>
        <v>ВВВ 21100-1203121ВВВ</v>
      </c>
      <c r="O11062" s="132" t="str">
        <f>IFERROR(IFERROR(INDEX(Кат!$B:$B,MATCH($N11062,Кат!$I:$I,0)),INDEX(Торг!$B:$B,MATCH($N11062,Торг!$I:$I,0))),"")</f>
        <v/>
      </c>
    </row>
    <row r="11063" spans="1:15">
      <c r="A11063" t="s">
        <v>22382</v>
      </c>
      <c r="C11063" s="191" t="s">
        <v>13088</v>
      </c>
      <c r="E11063" t="s">
        <v>13089</v>
      </c>
      <c r="F11063" t="s">
        <v>13059</v>
      </c>
      <c r="G11063" t="s">
        <v>399</v>
      </c>
      <c r="H11063">
        <v>1100</v>
      </c>
      <c r="J11063" t="s">
        <v>22634</v>
      </c>
      <c r="K11063" s="132" t="str">
        <f>IFERROR(IFERROR(INDEX(Кат!$O:$O,MATCH($C11063,Кат!$I:$I,0)),INDEX(Торг!$L:$L,MATCH($C11063,Торг!$I:$I,0))),"")</f>
        <v/>
      </c>
      <c r="L11063" s="132" t="str">
        <f>IFERROR(IFERROR(INDEX(Кат!$A:$A,MATCH($C11063,Кат!$I:$I,0)),INDEX(Торг!$A:$A,MATCH($C11063,Торг!$I:$I,0))),"")</f>
        <v/>
      </c>
      <c r="M11063" s="132" t="str">
        <f>IFERROR(IFERROR(INDEX(Кат!$B:$B,MATCH($C11063,Кат!$I:$I,0)),INDEX(Торг!$B:$B,MATCH($C11063,Торг!$I:$I,0))),"")</f>
        <v/>
      </c>
      <c r="N11063" s="132" t="str">
        <f t="shared" si="185"/>
        <v>ВВВ 21101-1200020-20ВВВ</v>
      </c>
      <c r="O11063" s="132" t="str">
        <f>IFERROR(IFERROR(INDEX(Кат!$B:$B,MATCH($N11063,Кат!$I:$I,0)),INDEX(Торг!$B:$B,MATCH($N11063,Торг!$I:$I,0))),"")</f>
        <v/>
      </c>
    </row>
    <row r="11064" spans="1:15">
      <c r="A11064" t="s">
        <v>22383</v>
      </c>
      <c r="C11064" s="191" t="s">
        <v>13090</v>
      </c>
      <c r="E11064" t="s">
        <v>13091</v>
      </c>
      <c r="F11064" t="s">
        <v>13059</v>
      </c>
      <c r="G11064" t="s">
        <v>399</v>
      </c>
      <c r="H11064">
        <v>1600</v>
      </c>
      <c r="J11064" t="s">
        <v>22634</v>
      </c>
      <c r="K11064" s="132" t="str">
        <f>IFERROR(IFERROR(INDEX(Кат!$O:$O,MATCH($C11064,Кат!$I:$I,0)),INDEX(Торг!$L:$L,MATCH($C11064,Торг!$I:$I,0))),"")</f>
        <v/>
      </c>
      <c r="L11064" s="132" t="str">
        <f>IFERROR(IFERROR(INDEX(Кат!$A:$A,MATCH($C11064,Кат!$I:$I,0)),INDEX(Торг!$A:$A,MATCH($C11064,Торг!$I:$I,0))),"")</f>
        <v/>
      </c>
      <c r="M11064" s="132" t="str">
        <f>IFERROR(IFERROR(INDEX(Кат!$B:$B,MATCH($C11064,Кат!$I:$I,0)),INDEX(Торг!$B:$B,MATCH($C11064,Торг!$I:$I,0))),"")</f>
        <v/>
      </c>
      <c r="N11064" s="132" t="str">
        <f t="shared" si="185"/>
        <v>ВВВ 21144-1202005ВВВ</v>
      </c>
      <c r="O11064" s="132" t="str">
        <f>IFERROR(IFERROR(INDEX(Кат!$B:$B,MATCH($N11064,Кат!$I:$I,0)),INDEX(Торг!$B:$B,MATCH($N11064,Торг!$I:$I,0))),"")</f>
        <v/>
      </c>
    </row>
    <row r="11065" spans="1:15">
      <c r="A11065" t="s">
        <v>22384</v>
      </c>
      <c r="C11065" s="191" t="s">
        <v>13092</v>
      </c>
      <c r="E11065" t="s">
        <v>13093</v>
      </c>
      <c r="F11065" t="s">
        <v>13059</v>
      </c>
      <c r="G11065" t="s">
        <v>399</v>
      </c>
      <c r="H11065">
        <v>6800</v>
      </c>
      <c r="J11065" t="s">
        <v>22634</v>
      </c>
      <c r="K11065" s="132" t="str">
        <f>IFERROR(IFERROR(INDEX(Кат!$O:$O,MATCH($C11065,Кат!$I:$I,0)),INDEX(Торг!$L:$L,MATCH($C11065,Торг!$I:$I,0))),"")</f>
        <v/>
      </c>
      <c r="L11065" s="132" t="str">
        <f>IFERROR(IFERROR(INDEX(Кат!$A:$A,MATCH($C11065,Кат!$I:$I,0)),INDEX(Торг!$A:$A,MATCH($C11065,Торг!$I:$I,0))),"")</f>
        <v/>
      </c>
      <c r="M11065" s="132" t="str">
        <f>IFERROR(IFERROR(INDEX(Кат!$B:$B,MATCH($C11065,Кат!$I:$I,0)),INDEX(Торг!$B:$B,MATCH($C11065,Торг!$I:$I,0))),"")</f>
        <v/>
      </c>
      <c r="N11065" s="132" t="str">
        <f t="shared" si="185"/>
        <v>ВВВ 11190-2914008-01ВВВ</v>
      </c>
      <c r="O11065" s="132" t="str">
        <f>IFERROR(IFERROR(INDEX(Кат!$B:$B,MATCH($N11065,Кат!$I:$I,0)),INDEX(Торг!$B:$B,MATCH($N11065,Торг!$I:$I,0))),"")</f>
        <v/>
      </c>
    </row>
    <row r="11066" spans="1:15">
      <c r="A11066" t="s">
        <v>22385</v>
      </c>
      <c r="C11066" s="191" t="s">
        <v>13094</v>
      </c>
      <c r="E11066" t="s">
        <v>13095</v>
      </c>
      <c r="F11066" t="s">
        <v>13059</v>
      </c>
      <c r="G11066" t="s">
        <v>399</v>
      </c>
      <c r="H11066">
        <v>6800</v>
      </c>
      <c r="J11066" t="s">
        <v>22634</v>
      </c>
      <c r="K11066" s="132" t="str">
        <f>IFERROR(IFERROR(INDEX(Кат!$O:$O,MATCH($C11066,Кат!$I:$I,0)),INDEX(Торг!$L:$L,MATCH($C11066,Торг!$I:$I,0))),"")</f>
        <v/>
      </c>
      <c r="L11066" s="132" t="str">
        <f>IFERROR(IFERROR(INDEX(Кат!$A:$A,MATCH($C11066,Кат!$I:$I,0)),INDEX(Торг!$A:$A,MATCH($C11066,Торг!$I:$I,0))),"")</f>
        <v/>
      </c>
      <c r="M11066" s="132" t="str">
        <f>IFERROR(IFERROR(INDEX(Кат!$B:$B,MATCH($C11066,Кат!$I:$I,0)),INDEX(Торг!$B:$B,MATCH($C11066,Торг!$I:$I,0))),"")</f>
        <v/>
      </c>
      <c r="N11066" s="132" t="str">
        <f t="shared" si="185"/>
        <v>ВВВ 21100-2914008-01ВВВ</v>
      </c>
      <c r="O11066" s="132" t="str">
        <f>IFERROR(IFERROR(INDEX(Кат!$B:$B,MATCH($N11066,Кат!$I:$I,0)),INDEX(Торг!$B:$B,MATCH($N11066,Торг!$I:$I,0))),"")</f>
        <v/>
      </c>
    </row>
    <row r="11067" spans="1:15">
      <c r="A11067" t="s">
        <v>22386</v>
      </c>
      <c r="C11067" s="191" t="s">
        <v>13096</v>
      </c>
      <c r="E11067" t="s">
        <v>13097</v>
      </c>
      <c r="F11067" t="s">
        <v>13059</v>
      </c>
      <c r="G11067" t="s">
        <v>399</v>
      </c>
      <c r="H11067">
        <v>6800</v>
      </c>
      <c r="J11067" t="s">
        <v>22634</v>
      </c>
      <c r="K11067" s="132" t="str">
        <f>IFERROR(IFERROR(INDEX(Кат!$O:$O,MATCH($C11067,Кат!$I:$I,0)),INDEX(Торг!$L:$L,MATCH($C11067,Торг!$I:$I,0))),"")</f>
        <v/>
      </c>
      <c r="L11067" s="132" t="str">
        <f>IFERROR(IFERROR(INDEX(Кат!$A:$A,MATCH($C11067,Кат!$I:$I,0)),INDEX(Торг!$A:$A,MATCH($C11067,Торг!$I:$I,0))),"")</f>
        <v/>
      </c>
      <c r="M11067" s="132" t="str">
        <f>IFERROR(IFERROR(INDEX(Кат!$B:$B,MATCH($C11067,Кат!$I:$I,0)),INDEX(Торг!$B:$B,MATCH($C11067,Торг!$I:$I,0))),"")</f>
        <v/>
      </c>
      <c r="N11067" s="132" t="str">
        <f t="shared" si="185"/>
        <v>ВВВ 21700-2914008-01ВВВ</v>
      </c>
      <c r="O11067" s="132" t="str">
        <f>IFERROR(IFERROR(INDEX(Кат!$B:$B,MATCH($N11067,Кат!$I:$I,0)),INDEX(Торг!$B:$B,MATCH($N11067,Торг!$I:$I,0))),"")</f>
        <v/>
      </c>
    </row>
    <row r="11068" spans="1:15">
      <c r="A11068" t="s">
        <v>24909</v>
      </c>
      <c r="C11068" s="191"/>
      <c r="E11068" t="s">
        <v>24910</v>
      </c>
      <c r="J11068" t="s">
        <v>22634</v>
      </c>
      <c r="K11068" s="132" t="str">
        <f>IFERROR(IFERROR(INDEX(Кат!$O:$O,MATCH($C11068,Кат!$I:$I,0)),INDEX(Торг!$L:$L,MATCH($C11068,Торг!$I:$I,0))),"")</f>
        <v/>
      </c>
      <c r="L11068" s="132" t="str">
        <f>IFERROR(IFERROR(INDEX(Кат!$A:$A,MATCH($C11068,Кат!$I:$I,0)),INDEX(Торг!$A:$A,MATCH($C11068,Торг!$I:$I,0))),"")</f>
        <v/>
      </c>
      <c r="M11068" s="132" t="str">
        <f>IFERROR(IFERROR(INDEX(Кат!$B:$B,MATCH($C11068,Кат!$I:$I,0)),INDEX(Торг!$B:$B,MATCH($C11068,Торг!$I:$I,0))),"")</f>
        <v/>
      </c>
      <c r="N11068" s="132" t="str">
        <f t="shared" ref="N11068:N11113" si="186">_xlfn.CONCAT(F11068," ",C11068)</f>
        <v xml:space="preserve"> </v>
      </c>
      <c r="O11068" s="132" t="str">
        <f>IFERROR(IFERROR(INDEX(Кат!$B:$B,MATCH($N11068,Кат!$I:$I,0)),INDEX(Торг!$B:$B,MATCH($N11068,Торг!$I:$I,0))),"")</f>
        <v/>
      </c>
    </row>
    <row r="11069" spans="1:15">
      <c r="A11069" t="s">
        <v>24911</v>
      </c>
      <c r="C11069" s="191"/>
      <c r="E11069" t="s">
        <v>24912</v>
      </c>
      <c r="J11069" t="s">
        <v>22634</v>
      </c>
      <c r="K11069" s="132" t="str">
        <f>IFERROR(IFERROR(INDEX(Кат!$O:$O,MATCH($C11069,Кат!$I:$I,0)),INDEX(Торг!$L:$L,MATCH($C11069,Торг!$I:$I,0))),"")</f>
        <v/>
      </c>
      <c r="L11069" s="132" t="str">
        <f>IFERROR(IFERROR(INDEX(Кат!$A:$A,MATCH($C11069,Кат!$I:$I,0)),INDEX(Торг!$A:$A,MATCH($C11069,Торг!$I:$I,0))),"")</f>
        <v/>
      </c>
      <c r="M11069" s="132" t="str">
        <f>IFERROR(IFERROR(INDEX(Кат!$B:$B,MATCH($C11069,Кат!$I:$I,0)),INDEX(Торг!$B:$B,MATCH($C11069,Торг!$I:$I,0))),"")</f>
        <v/>
      </c>
      <c r="N11069" s="132" t="str">
        <f t="shared" si="186"/>
        <v xml:space="preserve"> </v>
      </c>
      <c r="O11069" s="132" t="str">
        <f>IFERROR(IFERROR(INDEX(Кат!$B:$B,MATCH($N11069,Кат!$I:$I,0)),INDEX(Торг!$B:$B,MATCH($N11069,Торг!$I:$I,0))),"")</f>
        <v/>
      </c>
    </row>
    <row r="11070" spans="1:15">
      <c r="A11070" t="s">
        <v>22387</v>
      </c>
      <c r="C11070" s="191" t="s">
        <v>13098</v>
      </c>
      <c r="E11070" t="s">
        <v>13099</v>
      </c>
      <c r="F11070" t="s">
        <v>4320</v>
      </c>
      <c r="G11070" t="s">
        <v>399</v>
      </c>
      <c r="H11070">
        <v>230</v>
      </c>
      <c r="J11070" t="s">
        <v>22634</v>
      </c>
      <c r="K11070" s="132" t="str">
        <f>IFERROR(IFERROR(INDEX(Кат!$O:$O,MATCH($C11070,Кат!$I:$I,0)),INDEX(Торг!$L:$L,MATCH($C11070,Торг!$I:$I,0))),"")</f>
        <v/>
      </c>
      <c r="L11070" s="132" t="str">
        <f>IFERROR(IFERROR(INDEX(Кат!$A:$A,MATCH($C11070,Кат!$I:$I,0)),INDEX(Торг!$A:$A,MATCH($C11070,Торг!$I:$I,0))),"")</f>
        <v/>
      </c>
      <c r="M11070" s="132" t="str">
        <f>IFERROR(IFERROR(INDEX(Кат!$B:$B,MATCH($C11070,Кат!$I:$I,0)),INDEX(Торг!$B:$B,MATCH($C11070,Торг!$I:$I,0))),"")</f>
        <v/>
      </c>
      <c r="N11070" s="132" t="str">
        <f t="shared" si="186"/>
        <v>ТРОСАВТО 11180-1108054-ТА</v>
      </c>
      <c r="O11070" s="132" t="str">
        <f>IFERROR(IFERROR(INDEX(Кат!$B:$B,MATCH($N11070,Кат!$I:$I,0)),INDEX(Торг!$B:$B,MATCH($N11070,Торг!$I:$I,0))),"")</f>
        <v/>
      </c>
    </row>
    <row r="11071" spans="1:15">
      <c r="A11071" t="s">
        <v>22388</v>
      </c>
      <c r="C11071" s="191" t="s">
        <v>13100</v>
      </c>
      <c r="E11071" t="s">
        <v>13101</v>
      </c>
      <c r="F11071" t="s">
        <v>4320</v>
      </c>
      <c r="G11071" t="s">
        <v>399</v>
      </c>
      <c r="H11071">
        <v>165</v>
      </c>
      <c r="J11071" t="s">
        <v>22634</v>
      </c>
      <c r="K11071" s="132" t="str">
        <f>IFERROR(IFERROR(INDEX(Кат!$O:$O,MATCH($C11071,Кат!$I:$I,0)),INDEX(Торг!$L:$L,MATCH($C11071,Торг!$I:$I,0))),"")</f>
        <v/>
      </c>
      <c r="L11071" s="132" t="str">
        <f>IFERROR(IFERROR(INDEX(Кат!$A:$A,MATCH($C11071,Кат!$I:$I,0)),INDEX(Торг!$A:$A,MATCH($C11071,Торг!$I:$I,0))),"")</f>
        <v/>
      </c>
      <c r="M11071" s="132" t="str">
        <f>IFERROR(IFERROR(INDEX(Кат!$B:$B,MATCH($C11071,Кат!$I:$I,0)),INDEX(Торг!$B:$B,MATCH($C11071,Торг!$I:$I,0))),"")</f>
        <v/>
      </c>
      <c r="N11071" s="132" t="str">
        <f t="shared" si="186"/>
        <v>ТРОСАВТО 11190-1108054-ТА</v>
      </c>
      <c r="O11071" s="132" t="str">
        <f>IFERROR(IFERROR(INDEX(Кат!$B:$B,MATCH($N11071,Кат!$I:$I,0)),INDEX(Торг!$B:$B,MATCH($N11071,Торг!$I:$I,0))),"")</f>
        <v/>
      </c>
    </row>
    <row r="11072" spans="1:15">
      <c r="A11072" t="s">
        <v>22389</v>
      </c>
      <c r="C11072" s="191" t="s">
        <v>13102</v>
      </c>
      <c r="E11072" t="s">
        <v>13103</v>
      </c>
      <c r="F11072" t="s">
        <v>4320</v>
      </c>
      <c r="G11072" t="s">
        <v>399</v>
      </c>
      <c r="H11072">
        <v>140</v>
      </c>
      <c r="J11072" t="s">
        <v>22634</v>
      </c>
      <c r="K11072" s="132" t="str">
        <f>IFERROR(IFERROR(INDEX(Кат!$O:$O,MATCH($C11072,Кат!$I:$I,0)),INDEX(Торг!$L:$L,MATCH($C11072,Торг!$I:$I,0))),"")</f>
        <v/>
      </c>
      <c r="L11072" s="132" t="str">
        <f>IFERROR(IFERROR(INDEX(Кат!$A:$A,MATCH($C11072,Кат!$I:$I,0)),INDEX(Торг!$A:$A,MATCH($C11072,Торг!$I:$I,0))),"")</f>
        <v/>
      </c>
      <c r="M11072" s="132" t="str">
        <f>IFERROR(IFERROR(INDEX(Кат!$B:$B,MATCH($C11072,Кат!$I:$I,0)),INDEX(Торг!$B:$B,MATCH($C11072,Торг!$I:$I,0))),"")</f>
        <v/>
      </c>
      <c r="N11072" s="132" t="str">
        <f t="shared" si="186"/>
        <v>ТРОСАВТО 21080-1108054-ТА</v>
      </c>
      <c r="O11072" s="132" t="str">
        <f>IFERROR(IFERROR(INDEX(Кат!$B:$B,MATCH($N11072,Кат!$I:$I,0)),INDEX(Торг!$B:$B,MATCH($N11072,Торг!$I:$I,0))),"")</f>
        <v/>
      </c>
    </row>
    <row r="11073" spans="1:15">
      <c r="A11073" t="s">
        <v>22390</v>
      </c>
      <c r="C11073" s="191" t="s">
        <v>13104</v>
      </c>
      <c r="E11073" t="s">
        <v>13105</v>
      </c>
      <c r="F11073" t="s">
        <v>4320</v>
      </c>
      <c r="G11073" t="s">
        <v>399</v>
      </c>
      <c r="H11073">
        <v>150</v>
      </c>
      <c r="J11073" t="s">
        <v>22634</v>
      </c>
      <c r="K11073" s="132" t="str">
        <f>IFERROR(IFERROR(INDEX(Кат!$O:$O,MATCH($C11073,Кат!$I:$I,0)),INDEX(Торг!$L:$L,MATCH($C11073,Торг!$I:$I,0))),"")</f>
        <v/>
      </c>
      <c r="L11073" s="132" t="str">
        <f>IFERROR(IFERROR(INDEX(Кат!$A:$A,MATCH($C11073,Кат!$I:$I,0)),INDEX(Торг!$A:$A,MATCH($C11073,Торг!$I:$I,0))),"")</f>
        <v/>
      </c>
      <c r="M11073" s="132" t="str">
        <f>IFERROR(IFERROR(INDEX(Кат!$B:$B,MATCH($C11073,Кат!$I:$I,0)),INDEX(Торг!$B:$B,MATCH($C11073,Торг!$I:$I,0))),"")</f>
        <v/>
      </c>
      <c r="N11073" s="132" t="str">
        <f t="shared" si="186"/>
        <v>ТРОСАВТО 21082-1108054-ТА</v>
      </c>
      <c r="O11073" s="132" t="str">
        <f>IFERROR(IFERROR(INDEX(Кат!$B:$B,MATCH($N11073,Кат!$I:$I,0)),INDEX(Торг!$B:$B,MATCH($N11073,Торг!$I:$I,0))),"")</f>
        <v/>
      </c>
    </row>
    <row r="11074" spans="1:15">
      <c r="A11074" t="s">
        <v>22391</v>
      </c>
      <c r="C11074" s="191" t="s">
        <v>13106</v>
      </c>
      <c r="E11074" t="s">
        <v>13107</v>
      </c>
      <c r="F11074" t="s">
        <v>4320</v>
      </c>
      <c r="G11074" t="s">
        <v>399</v>
      </c>
      <c r="H11074">
        <v>170</v>
      </c>
      <c r="J11074" t="s">
        <v>22634</v>
      </c>
      <c r="K11074" s="132" t="str">
        <f>IFERROR(IFERROR(INDEX(Кат!$O:$O,MATCH($C11074,Кат!$I:$I,0)),INDEX(Торг!$L:$L,MATCH($C11074,Торг!$I:$I,0))),"")</f>
        <v/>
      </c>
      <c r="L11074" s="132" t="str">
        <f>IFERROR(IFERROR(INDEX(Кат!$A:$A,MATCH($C11074,Кат!$I:$I,0)),INDEX(Торг!$A:$A,MATCH($C11074,Торг!$I:$I,0))),"")</f>
        <v/>
      </c>
      <c r="M11074" s="132" t="str">
        <f>IFERROR(IFERROR(INDEX(Кат!$B:$B,MATCH($C11074,Кат!$I:$I,0)),INDEX(Торг!$B:$B,MATCH($C11074,Торг!$I:$I,0))),"")</f>
        <v/>
      </c>
      <c r="N11074" s="132" t="str">
        <f t="shared" si="186"/>
        <v>ТРОСАВТО 21102-1108054-ТА</v>
      </c>
      <c r="O11074" s="132" t="str">
        <f>IFERROR(IFERROR(INDEX(Кат!$B:$B,MATCH($N11074,Кат!$I:$I,0)),INDEX(Торг!$B:$B,MATCH($N11074,Торг!$I:$I,0))),"")</f>
        <v/>
      </c>
    </row>
    <row r="11075" spans="1:15">
      <c r="A11075" t="s">
        <v>22392</v>
      </c>
      <c r="C11075" s="191" t="s">
        <v>13108</v>
      </c>
      <c r="E11075" t="s">
        <v>13109</v>
      </c>
      <c r="F11075" t="s">
        <v>4320</v>
      </c>
      <c r="G11075" t="s">
        <v>399</v>
      </c>
      <c r="H11075">
        <v>240</v>
      </c>
      <c r="J11075" t="s">
        <v>22634</v>
      </c>
      <c r="K11075" s="132" t="str">
        <f>IFERROR(IFERROR(INDEX(Кат!$O:$O,MATCH($C11075,Кат!$I:$I,0)),INDEX(Торг!$L:$L,MATCH($C11075,Торг!$I:$I,0))),"")</f>
        <v/>
      </c>
      <c r="L11075" s="132" t="str">
        <f>IFERROR(IFERROR(INDEX(Кат!$A:$A,MATCH($C11075,Кат!$I:$I,0)),INDEX(Торг!$A:$A,MATCH($C11075,Торг!$I:$I,0))),"")</f>
        <v/>
      </c>
      <c r="M11075" s="132" t="str">
        <f>IFERROR(IFERROR(INDEX(Кат!$B:$B,MATCH($C11075,Кат!$I:$I,0)),INDEX(Торг!$B:$B,MATCH($C11075,Торг!$I:$I,0))),"")</f>
        <v/>
      </c>
      <c r="N11075" s="132" t="str">
        <f t="shared" si="186"/>
        <v>ТРОСАВТО 21103-1108054-ТА</v>
      </c>
      <c r="O11075" s="132" t="str">
        <f>IFERROR(IFERROR(INDEX(Кат!$B:$B,MATCH($N11075,Кат!$I:$I,0)),INDEX(Торг!$B:$B,MATCH($N11075,Торг!$I:$I,0))),"")</f>
        <v/>
      </c>
    </row>
    <row r="11076" spans="1:15">
      <c r="A11076" t="s">
        <v>22393</v>
      </c>
      <c r="C11076" s="191" t="s">
        <v>13110</v>
      </c>
      <c r="E11076" t="s">
        <v>13111</v>
      </c>
      <c r="F11076" t="s">
        <v>4320</v>
      </c>
      <c r="G11076" t="s">
        <v>399</v>
      </c>
      <c r="H11076">
        <v>250</v>
      </c>
      <c r="J11076" t="s">
        <v>22634</v>
      </c>
      <c r="K11076" s="132" t="str">
        <f>IFERROR(IFERROR(INDEX(Кат!$O:$O,MATCH($C11076,Кат!$I:$I,0)),INDEX(Торг!$L:$L,MATCH($C11076,Торг!$I:$I,0))),"")</f>
        <v/>
      </c>
      <c r="L11076" s="132" t="str">
        <f>IFERROR(IFERROR(INDEX(Кат!$A:$A,MATCH($C11076,Кат!$I:$I,0)),INDEX(Торг!$A:$A,MATCH($C11076,Торг!$I:$I,0))),"")</f>
        <v/>
      </c>
      <c r="M11076" s="132" t="str">
        <f>IFERROR(IFERROR(INDEX(Кат!$B:$B,MATCH($C11076,Кат!$I:$I,0)),INDEX(Торг!$B:$B,MATCH($C11076,Торг!$I:$I,0))),"")</f>
        <v/>
      </c>
      <c r="N11076" s="132" t="str">
        <f t="shared" si="186"/>
        <v>ТРОСАВТО 21104-1108054-ТА</v>
      </c>
      <c r="O11076" s="132" t="str">
        <f>IFERROR(IFERROR(INDEX(Кат!$B:$B,MATCH($N11076,Кат!$I:$I,0)),INDEX(Торг!$B:$B,MATCH($N11076,Торг!$I:$I,0))),"")</f>
        <v/>
      </c>
    </row>
    <row r="11077" spans="1:15">
      <c r="A11077" t="s">
        <v>22394</v>
      </c>
      <c r="C11077" s="191" t="s">
        <v>13112</v>
      </c>
      <c r="E11077" t="s">
        <v>13113</v>
      </c>
      <c r="F11077" t="s">
        <v>4320</v>
      </c>
      <c r="G11077" t="s">
        <v>399</v>
      </c>
      <c r="H11077">
        <v>180</v>
      </c>
      <c r="J11077" t="s">
        <v>22634</v>
      </c>
      <c r="K11077" s="132" t="str">
        <f>IFERROR(IFERROR(INDEX(Кат!$O:$O,MATCH($C11077,Кат!$I:$I,0)),INDEX(Торг!$L:$L,MATCH($C11077,Торг!$I:$I,0))),"")</f>
        <v/>
      </c>
      <c r="L11077" s="132" t="str">
        <f>IFERROR(IFERROR(INDEX(Кат!$A:$A,MATCH($C11077,Кат!$I:$I,0)),INDEX(Торг!$A:$A,MATCH($C11077,Торг!$I:$I,0))),"")</f>
        <v/>
      </c>
      <c r="M11077" s="132" t="str">
        <f>IFERROR(IFERROR(INDEX(Кат!$B:$B,MATCH($C11077,Кат!$I:$I,0)),INDEX(Торг!$B:$B,MATCH($C11077,Торг!$I:$I,0))),"")</f>
        <v/>
      </c>
      <c r="N11077" s="132" t="str">
        <f t="shared" si="186"/>
        <v>ТРОСАВТО 21214-1108054-ТА</v>
      </c>
      <c r="O11077" s="132" t="str">
        <f>IFERROR(IFERROR(INDEX(Кат!$B:$B,MATCH($N11077,Кат!$I:$I,0)),INDEX(Торг!$B:$B,MATCH($N11077,Торг!$I:$I,0))),"")</f>
        <v/>
      </c>
    </row>
    <row r="11078" spans="1:15">
      <c r="A11078" t="s">
        <v>22395</v>
      </c>
      <c r="C11078" s="191" t="s">
        <v>13114</v>
      </c>
      <c r="E11078" t="s">
        <v>13115</v>
      </c>
      <c r="F11078" t="s">
        <v>4320</v>
      </c>
      <c r="G11078" t="s">
        <v>399</v>
      </c>
      <c r="H11078">
        <v>220</v>
      </c>
      <c r="J11078" t="s">
        <v>22634</v>
      </c>
      <c r="K11078" s="132" t="str">
        <f>IFERROR(IFERROR(INDEX(Кат!$O:$O,MATCH($C11078,Кат!$I:$I,0)),INDEX(Торг!$L:$L,MATCH($C11078,Торг!$I:$I,0))),"")</f>
        <v/>
      </c>
      <c r="L11078" s="132" t="str">
        <f>IFERROR(IFERROR(INDEX(Кат!$A:$A,MATCH($C11078,Кат!$I:$I,0)),INDEX(Торг!$A:$A,MATCH($C11078,Торг!$I:$I,0))),"")</f>
        <v/>
      </c>
      <c r="M11078" s="132" t="str">
        <f>IFERROR(IFERROR(INDEX(Кат!$B:$B,MATCH($C11078,Кат!$I:$I,0)),INDEX(Торг!$B:$B,MATCH($C11078,Торг!$I:$I,0))),"")</f>
        <v/>
      </c>
      <c r="N11078" s="132" t="str">
        <f t="shared" si="186"/>
        <v>ТРОСАВТО 21230-1108054-ТА</v>
      </c>
      <c r="O11078" s="132" t="str">
        <f>IFERROR(IFERROR(INDEX(Кат!$B:$B,MATCH($N11078,Кат!$I:$I,0)),INDEX(Торг!$B:$B,MATCH($N11078,Торг!$I:$I,0))),"")</f>
        <v/>
      </c>
    </row>
    <row r="11079" spans="1:15">
      <c r="A11079" t="s">
        <v>22396</v>
      </c>
      <c r="C11079" s="191" t="s">
        <v>13116</v>
      </c>
      <c r="E11079" t="s">
        <v>13117</v>
      </c>
      <c r="F11079" t="s">
        <v>4320</v>
      </c>
      <c r="G11079" t="s">
        <v>399</v>
      </c>
      <c r="H11079">
        <v>270</v>
      </c>
      <c r="J11079" t="s">
        <v>22634</v>
      </c>
      <c r="K11079" s="132" t="str">
        <f>IFERROR(IFERROR(INDEX(Кат!$O:$O,MATCH($C11079,Кат!$I:$I,0)),INDEX(Торг!$L:$L,MATCH($C11079,Торг!$I:$I,0))),"")</f>
        <v/>
      </c>
      <c r="L11079" s="132" t="str">
        <f>IFERROR(IFERROR(INDEX(Кат!$A:$A,MATCH($C11079,Кат!$I:$I,0)),INDEX(Торг!$A:$A,MATCH($C11079,Торг!$I:$I,0))),"")</f>
        <v/>
      </c>
      <c r="M11079" s="132" t="str">
        <f>IFERROR(IFERROR(INDEX(Кат!$B:$B,MATCH($C11079,Кат!$I:$I,0)),INDEX(Торг!$B:$B,MATCH($C11079,Торг!$I:$I,0))),"")</f>
        <v/>
      </c>
      <c r="N11079" s="132" t="str">
        <f t="shared" si="186"/>
        <v>ТРОСАВТО 6001548721-ТА</v>
      </c>
      <c r="O11079" s="132" t="str">
        <f>IFERROR(IFERROR(INDEX(Кат!$B:$B,MATCH($N11079,Кат!$I:$I,0)),INDEX(Торг!$B:$B,MATCH($N11079,Торг!$I:$I,0))),"")</f>
        <v/>
      </c>
    </row>
    <row r="11080" spans="1:15">
      <c r="A11080" t="s">
        <v>22397</v>
      </c>
      <c r="C11080" s="191" t="s">
        <v>13118</v>
      </c>
      <c r="E11080" t="s">
        <v>13119</v>
      </c>
      <c r="F11080" t="s">
        <v>4320</v>
      </c>
      <c r="G11080" t="s">
        <v>399</v>
      </c>
      <c r="H11080">
        <v>260</v>
      </c>
      <c r="J11080" t="s">
        <v>22634</v>
      </c>
      <c r="K11080" s="132" t="str">
        <f>IFERROR(IFERROR(INDEX(Кат!$O:$O,MATCH($C11080,Кат!$I:$I,0)),INDEX(Торг!$L:$L,MATCH($C11080,Торг!$I:$I,0))),"")</f>
        <v/>
      </c>
      <c r="L11080" s="132" t="str">
        <f>IFERROR(IFERROR(INDEX(Кат!$A:$A,MATCH($C11080,Кат!$I:$I,0)),INDEX(Торг!$A:$A,MATCH($C11080,Торг!$I:$I,0))),"")</f>
        <v/>
      </c>
      <c r="M11080" s="132" t="str">
        <f>IFERROR(IFERROR(INDEX(Кат!$B:$B,MATCH($C11080,Кат!$I:$I,0)),INDEX(Торг!$B:$B,MATCH($C11080,Торг!$I:$I,0))),"")</f>
        <v/>
      </c>
      <c r="N11080" s="132" t="str">
        <f t="shared" si="186"/>
        <v>ТРОСАВТО 6001546868-ТА</v>
      </c>
      <c r="O11080" s="132" t="str">
        <f>IFERROR(IFERROR(INDEX(Кат!$B:$B,MATCH($N11080,Кат!$I:$I,0)),INDEX(Торг!$B:$B,MATCH($N11080,Торг!$I:$I,0))),"")</f>
        <v/>
      </c>
    </row>
    <row r="11081" spans="1:15">
      <c r="A11081" t="s">
        <v>24913</v>
      </c>
      <c r="C11081" s="191"/>
      <c r="E11081" t="s">
        <v>24914</v>
      </c>
      <c r="J11081" t="s">
        <v>22634</v>
      </c>
      <c r="K11081" s="132" t="str">
        <f>IFERROR(IFERROR(INDEX(Кат!$O:$O,MATCH($C11081,Кат!$I:$I,0)),INDEX(Торг!$L:$L,MATCH($C11081,Торг!$I:$I,0))),"")</f>
        <v/>
      </c>
      <c r="L11081" s="132" t="str">
        <f>IFERROR(IFERROR(INDEX(Кат!$A:$A,MATCH($C11081,Кат!$I:$I,0)),INDEX(Торг!$A:$A,MATCH($C11081,Торг!$I:$I,0))),"")</f>
        <v/>
      </c>
      <c r="M11081" s="132" t="str">
        <f>IFERROR(IFERROR(INDEX(Кат!$B:$B,MATCH($C11081,Кат!$I:$I,0)),INDEX(Торг!$B:$B,MATCH($C11081,Торг!$I:$I,0))),"")</f>
        <v/>
      </c>
      <c r="N11081" s="132" t="str">
        <f t="shared" si="186"/>
        <v xml:space="preserve"> </v>
      </c>
      <c r="O11081" s="132" t="str">
        <f>IFERROR(IFERROR(INDEX(Кат!$B:$B,MATCH($N11081,Кат!$I:$I,0)),INDEX(Торг!$B:$B,MATCH($N11081,Торг!$I:$I,0))),"")</f>
        <v/>
      </c>
    </row>
    <row r="11082" spans="1:15">
      <c r="A11082" t="s">
        <v>22398</v>
      </c>
      <c r="C11082" s="191" t="s">
        <v>13120</v>
      </c>
      <c r="E11082" t="s">
        <v>13121</v>
      </c>
      <c r="F11082" t="s">
        <v>4320</v>
      </c>
      <c r="G11082" t="s">
        <v>399</v>
      </c>
      <c r="H11082">
        <v>100</v>
      </c>
      <c r="J11082" t="s">
        <v>22634</v>
      </c>
      <c r="K11082" s="132" t="str">
        <f>IFERROR(IFERROR(INDEX(Кат!$O:$O,MATCH($C11082,Кат!$I:$I,0)),INDEX(Торг!$L:$L,MATCH($C11082,Торг!$I:$I,0))),"")</f>
        <v/>
      </c>
      <c r="L11082" s="132" t="str">
        <f>IFERROR(IFERROR(INDEX(Кат!$A:$A,MATCH($C11082,Кат!$I:$I,0)),INDEX(Торг!$A:$A,MATCH($C11082,Торг!$I:$I,0))),"")</f>
        <v/>
      </c>
      <c r="M11082" s="132" t="str">
        <f>IFERROR(IFERROR(INDEX(Кат!$B:$B,MATCH($C11082,Кат!$I:$I,0)),INDEX(Торг!$B:$B,MATCH($C11082,Торг!$I:$I,0))),"")</f>
        <v/>
      </c>
      <c r="N11082" s="132" t="str">
        <f t="shared" si="186"/>
        <v>ТРОСАВТО 2108-8406140-ТА</v>
      </c>
      <c r="O11082" s="132" t="str">
        <f>IFERROR(IFERROR(INDEX(Кат!$B:$B,MATCH($N11082,Кат!$I:$I,0)),INDEX(Торг!$B:$B,MATCH($N11082,Торг!$I:$I,0))),"")</f>
        <v/>
      </c>
    </row>
    <row r="11083" spans="1:15">
      <c r="A11083" t="s">
        <v>22399</v>
      </c>
      <c r="C11083" s="191" t="s">
        <v>13122</v>
      </c>
      <c r="E11083" t="s">
        <v>13123</v>
      </c>
      <c r="F11083" t="s">
        <v>4320</v>
      </c>
      <c r="G11083" t="s">
        <v>399</v>
      </c>
      <c r="H11083">
        <v>110</v>
      </c>
      <c r="J11083" t="s">
        <v>22634</v>
      </c>
      <c r="K11083" s="132" t="str">
        <f>IFERROR(IFERROR(INDEX(Кат!$O:$O,MATCH($C11083,Кат!$I:$I,0)),INDEX(Торг!$L:$L,MATCH($C11083,Торг!$I:$I,0))),"")</f>
        <v/>
      </c>
      <c r="L11083" s="132" t="str">
        <f>IFERROR(IFERROR(INDEX(Кат!$A:$A,MATCH($C11083,Кат!$I:$I,0)),INDEX(Торг!$A:$A,MATCH($C11083,Торг!$I:$I,0))),"")</f>
        <v/>
      </c>
      <c r="M11083" s="132" t="str">
        <f>IFERROR(IFERROR(INDEX(Кат!$B:$B,MATCH($C11083,Кат!$I:$I,0)),INDEX(Торг!$B:$B,MATCH($C11083,Торг!$I:$I,0))),"")</f>
        <v/>
      </c>
      <c r="N11083" s="132" t="str">
        <f t="shared" si="186"/>
        <v>ТРОСАВТО 2170-8406140-ТА</v>
      </c>
      <c r="O11083" s="132" t="str">
        <f>IFERROR(IFERROR(INDEX(Кат!$B:$B,MATCH($N11083,Кат!$I:$I,0)),INDEX(Торг!$B:$B,MATCH($N11083,Торг!$I:$I,0))),"")</f>
        <v/>
      </c>
    </row>
    <row r="11084" spans="1:15">
      <c r="A11084" t="s">
        <v>24915</v>
      </c>
      <c r="C11084" s="191"/>
      <c r="E11084" t="s">
        <v>24916</v>
      </c>
      <c r="J11084" t="s">
        <v>22634</v>
      </c>
      <c r="K11084" s="132" t="str">
        <f>IFERROR(IFERROR(INDEX(Кат!$O:$O,MATCH($C11084,Кат!$I:$I,0)),INDEX(Торг!$L:$L,MATCH($C11084,Торг!$I:$I,0))),"")</f>
        <v/>
      </c>
      <c r="L11084" s="132" t="str">
        <f>IFERROR(IFERROR(INDEX(Кат!$A:$A,MATCH($C11084,Кат!$I:$I,0)),INDEX(Торг!$A:$A,MATCH($C11084,Торг!$I:$I,0))),"")</f>
        <v/>
      </c>
      <c r="M11084" s="132" t="str">
        <f>IFERROR(IFERROR(INDEX(Кат!$B:$B,MATCH($C11084,Кат!$I:$I,0)),INDEX(Торг!$B:$B,MATCH($C11084,Торг!$I:$I,0))),"")</f>
        <v/>
      </c>
      <c r="N11084" s="132" t="str">
        <f t="shared" si="186"/>
        <v xml:space="preserve"> </v>
      </c>
      <c r="O11084" s="132" t="str">
        <f>IFERROR(IFERROR(INDEX(Кат!$B:$B,MATCH($N11084,Кат!$I:$I,0)),INDEX(Торг!$B:$B,MATCH($N11084,Торг!$I:$I,0))),"")</f>
        <v/>
      </c>
    </row>
    <row r="11085" spans="1:15">
      <c r="A11085" t="s">
        <v>22400</v>
      </c>
      <c r="C11085" s="191" t="s">
        <v>13124</v>
      </c>
      <c r="E11085" t="s">
        <v>13125</v>
      </c>
      <c r="F11085" t="s">
        <v>4320</v>
      </c>
      <c r="G11085" t="s">
        <v>399</v>
      </c>
      <c r="H11085">
        <v>250</v>
      </c>
      <c r="J11085" t="s">
        <v>22634</v>
      </c>
      <c r="K11085" s="132" t="str">
        <f>IFERROR(IFERROR(INDEX(Кат!$O:$O,MATCH($C11085,Кат!$I:$I,0)),INDEX(Торг!$L:$L,MATCH($C11085,Торг!$I:$I,0))),"")</f>
        <v/>
      </c>
      <c r="L11085" s="132" t="str">
        <f>IFERROR(IFERROR(INDEX(Кат!$A:$A,MATCH($C11085,Кат!$I:$I,0)),INDEX(Торг!$A:$A,MATCH($C11085,Торг!$I:$I,0))),"")</f>
        <v/>
      </c>
      <c r="M11085" s="132" t="str">
        <f>IFERROR(IFERROR(INDEX(Кат!$B:$B,MATCH($C11085,Кат!$I:$I,0)),INDEX(Торг!$B:$B,MATCH($C11085,Торг!$I:$I,0))),"")</f>
        <v/>
      </c>
      <c r="N11085" s="132" t="str">
        <f t="shared" si="186"/>
        <v>ТРОСАВТО 11180-3508180-ТА</v>
      </c>
      <c r="O11085" s="132" t="str">
        <f>IFERROR(IFERROR(INDEX(Кат!$B:$B,MATCH($N11085,Кат!$I:$I,0)),INDEX(Торг!$B:$B,MATCH($N11085,Торг!$I:$I,0))),"")</f>
        <v/>
      </c>
    </row>
    <row r="11086" spans="1:15">
      <c r="A11086" t="s">
        <v>22401</v>
      </c>
      <c r="C11086" s="191" t="s">
        <v>13126</v>
      </c>
      <c r="E11086" t="s">
        <v>13127</v>
      </c>
      <c r="F11086" t="s">
        <v>4320</v>
      </c>
      <c r="G11086" t="s">
        <v>399</v>
      </c>
      <c r="H11086">
        <v>350</v>
      </c>
      <c r="J11086" t="s">
        <v>22634</v>
      </c>
      <c r="K11086" s="132" t="str">
        <f>IFERROR(IFERROR(INDEX(Кат!$O:$O,MATCH($C11086,Кат!$I:$I,0)),INDEX(Торг!$L:$L,MATCH($C11086,Торг!$I:$I,0))),"")</f>
        <v/>
      </c>
      <c r="L11086" s="132" t="str">
        <f>IFERROR(IFERROR(INDEX(Кат!$A:$A,MATCH($C11086,Кат!$I:$I,0)),INDEX(Торг!$A:$A,MATCH($C11086,Торг!$I:$I,0))),"")</f>
        <v/>
      </c>
      <c r="M11086" s="132" t="str">
        <f>IFERROR(IFERROR(INDEX(Кат!$B:$B,MATCH($C11086,Кат!$I:$I,0)),INDEX(Торг!$B:$B,MATCH($C11086,Торг!$I:$I,0))),"")</f>
        <v/>
      </c>
      <c r="N11086" s="132" t="str">
        <f t="shared" si="186"/>
        <v>ТРОСАВТО 21010-3508180-ТА</v>
      </c>
      <c r="O11086" s="132" t="str">
        <f>IFERROR(IFERROR(INDEX(Кат!$B:$B,MATCH($N11086,Кат!$I:$I,0)),INDEX(Торг!$B:$B,MATCH($N11086,Торг!$I:$I,0))),"")</f>
        <v/>
      </c>
    </row>
    <row r="11087" spans="1:15">
      <c r="A11087" t="s">
        <v>22402</v>
      </c>
      <c r="C11087" s="191" t="s">
        <v>13128</v>
      </c>
      <c r="E11087" t="s">
        <v>13129</v>
      </c>
      <c r="F11087" t="s">
        <v>4320</v>
      </c>
      <c r="G11087" t="s">
        <v>399</v>
      </c>
      <c r="H11087">
        <v>250</v>
      </c>
      <c r="J11087" t="s">
        <v>22634</v>
      </c>
      <c r="K11087" s="132" t="str">
        <f>IFERROR(IFERROR(INDEX(Кат!$O:$O,MATCH($C11087,Кат!$I:$I,0)),INDEX(Торг!$L:$L,MATCH($C11087,Торг!$I:$I,0))),"")</f>
        <v/>
      </c>
      <c r="L11087" s="132" t="str">
        <f>IFERROR(IFERROR(INDEX(Кат!$A:$A,MATCH($C11087,Кат!$I:$I,0)),INDEX(Торг!$A:$A,MATCH($C11087,Торг!$I:$I,0))),"")</f>
        <v/>
      </c>
      <c r="M11087" s="132" t="str">
        <f>IFERROR(IFERROR(INDEX(Кат!$B:$B,MATCH($C11087,Кат!$I:$I,0)),INDEX(Торг!$B:$B,MATCH($C11087,Торг!$I:$I,0))),"")</f>
        <v/>
      </c>
      <c r="N11087" s="132" t="str">
        <f t="shared" si="186"/>
        <v>ТРОСАВТО 21080-3508180-ТА</v>
      </c>
      <c r="O11087" s="132" t="str">
        <f>IFERROR(IFERROR(INDEX(Кат!$B:$B,MATCH($N11087,Кат!$I:$I,0)),INDEX(Торг!$B:$B,MATCH($N11087,Торг!$I:$I,0))),"")</f>
        <v/>
      </c>
    </row>
    <row r="11088" spans="1:15">
      <c r="A11088" t="s">
        <v>22403</v>
      </c>
      <c r="C11088" s="191" t="s">
        <v>4318</v>
      </c>
      <c r="E11088" t="s">
        <v>4319</v>
      </c>
      <c r="F11088" t="s">
        <v>4320</v>
      </c>
      <c r="G11088" t="s">
        <v>399</v>
      </c>
      <c r="H11088">
        <v>250</v>
      </c>
      <c r="J11088" t="s">
        <v>22634</v>
      </c>
      <c r="K11088" s="132" t="str">
        <f>IFERROR(IFERROR(INDEX(Кат!$O:$O,MATCH($C11088,Кат!$I:$I,0)),INDEX(Торг!$L:$L,MATCH($C11088,Торг!$I:$I,0))),"")</f>
        <v/>
      </c>
      <c r="L11088" s="132" t="str">
        <f>IFERROR(IFERROR(INDEX(Кат!$A:$A,MATCH($C11088,Кат!$I:$I,0)),INDEX(Торг!$A:$A,MATCH($C11088,Торг!$I:$I,0))),"")</f>
        <v/>
      </c>
      <c r="M11088" s="132" t="str">
        <f>IFERROR(IFERROR(INDEX(Кат!$B:$B,MATCH($C11088,Кат!$I:$I,0)),INDEX(Торг!$B:$B,MATCH($C11088,Торг!$I:$I,0))),"")</f>
        <v/>
      </c>
      <c r="N11088" s="132" t="str">
        <f t="shared" si="186"/>
        <v>ТРОСАВТО 21100-3508180-ТА</v>
      </c>
      <c r="O11088" s="132" t="str">
        <f>IFERROR(IFERROR(INDEX(Кат!$B:$B,MATCH($N11088,Кат!$I:$I,0)),INDEX(Торг!$B:$B,MATCH($N11088,Торг!$I:$I,0))),"")</f>
        <v/>
      </c>
    </row>
    <row r="11089" spans="1:15">
      <c r="A11089" t="s">
        <v>22404</v>
      </c>
      <c r="C11089" s="191" t="s">
        <v>13130</v>
      </c>
      <c r="E11089" t="s">
        <v>13131</v>
      </c>
      <c r="F11089" t="s">
        <v>4320</v>
      </c>
      <c r="G11089" t="s">
        <v>399</v>
      </c>
      <c r="H11089">
        <v>340</v>
      </c>
      <c r="J11089" t="s">
        <v>22634</v>
      </c>
      <c r="K11089" s="132" t="str">
        <f>IFERROR(IFERROR(INDEX(Кат!$O:$O,MATCH($C11089,Кат!$I:$I,0)),INDEX(Торг!$L:$L,MATCH($C11089,Торг!$I:$I,0))),"")</f>
        <v/>
      </c>
      <c r="L11089" s="132" t="str">
        <f>IFERROR(IFERROR(INDEX(Кат!$A:$A,MATCH($C11089,Кат!$I:$I,0)),INDEX(Торг!$A:$A,MATCH($C11089,Торг!$I:$I,0))),"")</f>
        <v/>
      </c>
      <c r="M11089" s="132" t="str">
        <f>IFERROR(IFERROR(INDEX(Кат!$B:$B,MATCH($C11089,Кат!$I:$I,0)),INDEX(Торг!$B:$B,MATCH($C11089,Торг!$I:$I,0))),"")</f>
        <v/>
      </c>
      <c r="N11089" s="132" t="str">
        <f t="shared" si="186"/>
        <v>ТРОСАВТО 21210-3508180-ТА</v>
      </c>
      <c r="O11089" s="132" t="str">
        <f>IFERROR(IFERROR(INDEX(Кат!$B:$B,MATCH($N11089,Кат!$I:$I,0)),INDEX(Торг!$B:$B,MATCH($N11089,Торг!$I:$I,0))),"")</f>
        <v/>
      </c>
    </row>
    <row r="11090" spans="1:15">
      <c r="A11090" t="s">
        <v>22405</v>
      </c>
      <c r="C11090" s="191" t="s">
        <v>13132</v>
      </c>
      <c r="E11090" t="s">
        <v>13133</v>
      </c>
      <c r="F11090" t="s">
        <v>4320</v>
      </c>
      <c r="G11090" t="s">
        <v>399</v>
      </c>
      <c r="H11090">
        <v>300</v>
      </c>
      <c r="J11090" t="s">
        <v>22634</v>
      </c>
      <c r="K11090" s="132" t="str">
        <f>IFERROR(IFERROR(INDEX(Кат!$O:$O,MATCH($C11090,Кат!$I:$I,0)),INDEX(Торг!$L:$L,MATCH($C11090,Торг!$I:$I,0))),"")</f>
        <v/>
      </c>
      <c r="L11090" s="132" t="str">
        <f>IFERROR(IFERROR(INDEX(Кат!$A:$A,MATCH($C11090,Кат!$I:$I,0)),INDEX(Торг!$A:$A,MATCH($C11090,Торг!$I:$I,0))),"")</f>
        <v/>
      </c>
      <c r="M11090" s="132" t="str">
        <f>IFERROR(IFERROR(INDEX(Кат!$B:$B,MATCH($C11090,Кат!$I:$I,0)),INDEX(Торг!$B:$B,MATCH($C11090,Торг!$I:$I,0))),"")</f>
        <v/>
      </c>
      <c r="N11090" s="132" t="str">
        <f t="shared" si="186"/>
        <v>ТРОСАВТО 21230-3508180-ТА</v>
      </c>
      <c r="O11090" s="132" t="str">
        <f>IFERROR(IFERROR(INDEX(Кат!$B:$B,MATCH($N11090,Кат!$I:$I,0)),INDEX(Торг!$B:$B,MATCH($N11090,Торг!$I:$I,0))),"")</f>
        <v/>
      </c>
    </row>
    <row r="11091" spans="1:15">
      <c r="A11091" t="s">
        <v>22406</v>
      </c>
      <c r="C11091" s="191" t="s">
        <v>13134</v>
      </c>
      <c r="E11091" t="s">
        <v>13135</v>
      </c>
      <c r="F11091" t="s">
        <v>4320</v>
      </c>
      <c r="G11091" t="s">
        <v>375</v>
      </c>
      <c r="H11091">
        <v>320</v>
      </c>
      <c r="J11091" t="s">
        <v>22634</v>
      </c>
      <c r="K11091" s="132" t="str">
        <f>IFERROR(IFERROR(INDEX(Кат!$O:$O,MATCH($C11091,Кат!$I:$I,0)),INDEX(Торг!$L:$L,MATCH($C11091,Торг!$I:$I,0))),"")</f>
        <v/>
      </c>
      <c r="L11091" s="132" t="str">
        <f>IFERROR(IFERROR(INDEX(Кат!$A:$A,MATCH($C11091,Кат!$I:$I,0)),INDEX(Торг!$A:$A,MATCH($C11091,Торг!$I:$I,0))),"")</f>
        <v/>
      </c>
      <c r="M11091" s="132" t="str">
        <f>IFERROR(IFERROR(INDEX(Кат!$B:$B,MATCH($C11091,Кат!$I:$I,0)),INDEX(Торг!$B:$B,MATCH($C11091,Торг!$I:$I,0))),"")</f>
        <v/>
      </c>
      <c r="N11091" s="132" t="str">
        <f t="shared" si="186"/>
        <v>ТРОСАВТО 21310-3508180-ТА</v>
      </c>
      <c r="O11091" s="132" t="str">
        <f>IFERROR(IFERROR(INDEX(Кат!$B:$B,MATCH($N11091,Кат!$I:$I,0)),INDEX(Торг!$B:$B,MATCH($N11091,Торг!$I:$I,0))),"")</f>
        <v/>
      </c>
    </row>
    <row r="11092" spans="1:15">
      <c r="A11092" t="s">
        <v>22407</v>
      </c>
      <c r="C11092" s="191" t="s">
        <v>13136</v>
      </c>
      <c r="E11092" t="s">
        <v>13137</v>
      </c>
      <c r="F11092" t="s">
        <v>4320</v>
      </c>
      <c r="G11092" t="s">
        <v>399</v>
      </c>
      <c r="H11092">
        <v>400</v>
      </c>
      <c r="J11092" t="s">
        <v>22634</v>
      </c>
      <c r="K11092" s="132" t="str">
        <f>IFERROR(IFERROR(INDEX(Кат!$O:$O,MATCH($C11092,Кат!$I:$I,0)),INDEX(Торг!$L:$L,MATCH($C11092,Торг!$I:$I,0))),"")</f>
        <v/>
      </c>
      <c r="L11092" s="132" t="str">
        <f>IFERROR(IFERROR(INDEX(Кат!$A:$A,MATCH($C11092,Кат!$I:$I,0)),INDEX(Торг!$A:$A,MATCH($C11092,Торг!$I:$I,0))),"")</f>
        <v/>
      </c>
      <c r="M11092" s="132" t="str">
        <f>IFERROR(IFERROR(INDEX(Кат!$B:$B,MATCH($C11092,Кат!$I:$I,0)),INDEX(Торг!$B:$B,MATCH($C11092,Торг!$I:$I,0))),"")</f>
        <v/>
      </c>
      <c r="N11092" s="132" t="str">
        <f t="shared" si="186"/>
        <v>ТРОСАВТО 23450-3508180-105</v>
      </c>
      <c r="O11092" s="132" t="str">
        <f>IFERROR(IFERROR(INDEX(Кат!$B:$B,MATCH($N11092,Кат!$I:$I,0)),INDEX(Торг!$B:$B,MATCH($N11092,Торг!$I:$I,0))),"")</f>
        <v/>
      </c>
    </row>
    <row r="11093" spans="1:15">
      <c r="A11093" t="s">
        <v>22408</v>
      </c>
      <c r="C11093" s="191" t="s">
        <v>13138</v>
      </c>
      <c r="E11093" t="s">
        <v>13139</v>
      </c>
      <c r="F11093" t="s">
        <v>4320</v>
      </c>
      <c r="G11093" t="s">
        <v>399</v>
      </c>
      <c r="H11093">
        <v>360</v>
      </c>
      <c r="J11093" t="s">
        <v>22634</v>
      </c>
      <c r="K11093" s="132" t="str">
        <f>IFERROR(IFERROR(INDEX(Кат!$O:$O,MATCH($C11093,Кат!$I:$I,0)),INDEX(Торг!$L:$L,MATCH($C11093,Торг!$I:$I,0))),"")</f>
        <v/>
      </c>
      <c r="L11093" s="132" t="str">
        <f>IFERROR(IFERROR(INDEX(Кат!$A:$A,MATCH($C11093,Кат!$I:$I,0)),INDEX(Торг!$A:$A,MATCH($C11093,Торг!$I:$I,0))),"")</f>
        <v/>
      </c>
      <c r="M11093" s="132" t="str">
        <f>IFERROR(IFERROR(INDEX(Кат!$B:$B,MATCH($C11093,Кат!$I:$I,0)),INDEX(Торг!$B:$B,MATCH($C11093,Торг!$I:$I,0))),"")</f>
        <v/>
      </c>
      <c r="N11093" s="132" t="str">
        <f t="shared" si="186"/>
        <v>ТРОСАВТО 23460-3508180-213</v>
      </c>
      <c r="O11093" s="132" t="str">
        <f>IFERROR(IFERROR(INDEX(Кат!$B:$B,MATCH($N11093,Кат!$I:$I,0)),INDEX(Торг!$B:$B,MATCH($N11093,Торг!$I:$I,0))),"")</f>
        <v/>
      </c>
    </row>
    <row r="11094" spans="1:15">
      <c r="A11094" t="s">
        <v>22409</v>
      </c>
      <c r="C11094" s="191" t="s">
        <v>13140</v>
      </c>
      <c r="E11094" t="s">
        <v>13141</v>
      </c>
      <c r="F11094" t="s">
        <v>4320</v>
      </c>
      <c r="G11094" t="s">
        <v>399</v>
      </c>
      <c r="H11094">
        <v>500</v>
      </c>
      <c r="J11094" t="s">
        <v>22634</v>
      </c>
      <c r="K11094" s="132" t="str">
        <f>IFERROR(IFERROR(INDEX(Кат!$O:$O,MATCH($C11094,Кат!$I:$I,0)),INDEX(Торг!$L:$L,MATCH($C11094,Торг!$I:$I,0))),"")</f>
        <v/>
      </c>
      <c r="L11094" s="132" t="str">
        <f>IFERROR(IFERROR(INDEX(Кат!$A:$A,MATCH($C11094,Кат!$I:$I,0)),INDEX(Торг!$A:$A,MATCH($C11094,Торг!$I:$I,0))),"")</f>
        <v/>
      </c>
      <c r="M11094" s="132" t="str">
        <f>IFERROR(IFERROR(INDEX(Кат!$B:$B,MATCH($C11094,Кат!$I:$I,0)),INDEX(Торг!$B:$B,MATCH($C11094,Торг!$I:$I,0))),"")</f>
        <v/>
      </c>
      <c r="N11094" s="132" t="str">
        <f t="shared" si="186"/>
        <v>ТРОСАВТО 23470-3508180-09</v>
      </c>
      <c r="O11094" s="132" t="str">
        <f>IFERROR(IFERROR(INDEX(Кат!$B:$B,MATCH($N11094,Кат!$I:$I,0)),INDEX(Торг!$B:$B,MATCH($N11094,Торг!$I:$I,0))),"")</f>
        <v/>
      </c>
    </row>
    <row r="11095" spans="1:15">
      <c r="A11095" t="s">
        <v>22410</v>
      </c>
      <c r="C11095" s="191" t="s">
        <v>13142</v>
      </c>
      <c r="E11095" t="s">
        <v>13143</v>
      </c>
      <c r="F11095" t="s">
        <v>4320</v>
      </c>
      <c r="G11095" t="s">
        <v>399</v>
      </c>
      <c r="H11095">
        <v>510</v>
      </c>
      <c r="J11095" t="s">
        <v>22634</v>
      </c>
      <c r="K11095" s="132" t="str">
        <f>IFERROR(IFERROR(INDEX(Кат!$O:$O,MATCH($C11095,Кат!$I:$I,0)),INDEX(Торг!$L:$L,MATCH($C11095,Торг!$I:$I,0))),"")</f>
        <v/>
      </c>
      <c r="L11095" s="132" t="str">
        <f>IFERROR(IFERROR(INDEX(Кат!$A:$A,MATCH($C11095,Кат!$I:$I,0)),INDEX(Торг!$A:$A,MATCH($C11095,Торг!$I:$I,0))),"")</f>
        <v/>
      </c>
      <c r="M11095" s="132" t="str">
        <f>IFERROR(IFERROR(INDEX(Кат!$B:$B,MATCH($C11095,Кат!$I:$I,0)),INDEX(Торг!$B:$B,MATCH($C11095,Торг!$I:$I,0))),"")</f>
        <v/>
      </c>
      <c r="N11095" s="132" t="str">
        <f t="shared" si="186"/>
        <v>ТРОСАВТО 23490-3508180-09</v>
      </c>
      <c r="O11095" s="132" t="str">
        <f>IFERROR(IFERROR(INDEX(Кат!$B:$B,MATCH($N11095,Кат!$I:$I,0)),INDEX(Торг!$B:$B,MATCH($N11095,Торг!$I:$I,0))),"")</f>
        <v/>
      </c>
    </row>
    <row r="11096" spans="1:15">
      <c r="A11096" t="s">
        <v>22411</v>
      </c>
      <c r="C11096" s="191" t="s">
        <v>13144</v>
      </c>
      <c r="E11096" t="s">
        <v>13145</v>
      </c>
      <c r="F11096" t="s">
        <v>4320</v>
      </c>
      <c r="G11096" t="s">
        <v>399</v>
      </c>
      <c r="H11096">
        <v>470</v>
      </c>
      <c r="J11096" t="s">
        <v>22634</v>
      </c>
      <c r="K11096" s="132" t="str">
        <f>IFERROR(IFERROR(INDEX(Кат!$O:$O,MATCH($C11096,Кат!$I:$I,0)),INDEX(Торг!$L:$L,MATCH($C11096,Торг!$I:$I,0))),"")</f>
        <v/>
      </c>
      <c r="L11096" s="132" t="str">
        <f>IFERROR(IFERROR(INDEX(Кат!$A:$A,MATCH($C11096,Кат!$I:$I,0)),INDEX(Торг!$A:$A,MATCH($C11096,Торг!$I:$I,0))),"")</f>
        <v/>
      </c>
      <c r="M11096" s="132" t="str">
        <f>IFERROR(IFERROR(INDEX(Кат!$B:$B,MATCH($C11096,Кат!$I:$I,0)),INDEX(Торг!$B:$B,MATCH($C11096,Торг!$I:$I,0))),"")</f>
        <v/>
      </c>
      <c r="N11096" s="132" t="str">
        <f t="shared" si="186"/>
        <v>ТРОСАВТО 6001549112-ТА</v>
      </c>
      <c r="O11096" s="132" t="str">
        <f>IFERROR(IFERROR(INDEX(Кат!$B:$B,MATCH($N11096,Кат!$I:$I,0)),INDEX(Торг!$B:$B,MATCH($N11096,Торг!$I:$I,0))),"")</f>
        <v/>
      </c>
    </row>
    <row r="11097" spans="1:15">
      <c r="A11097" t="s">
        <v>22412</v>
      </c>
      <c r="C11097" s="191" t="s">
        <v>13146</v>
      </c>
      <c r="E11097" t="s">
        <v>13147</v>
      </c>
      <c r="F11097" t="s">
        <v>4320</v>
      </c>
      <c r="G11097" t="s">
        <v>399</v>
      </c>
      <c r="H11097">
        <v>450</v>
      </c>
      <c r="J11097" t="s">
        <v>22634</v>
      </c>
      <c r="K11097" s="132" t="str">
        <f>IFERROR(IFERROR(INDEX(Кат!$O:$O,MATCH($C11097,Кат!$I:$I,0)),INDEX(Торг!$L:$L,MATCH($C11097,Торг!$I:$I,0))),"")</f>
        <v/>
      </c>
      <c r="L11097" s="132" t="str">
        <f>IFERROR(IFERROR(INDEX(Кат!$A:$A,MATCH($C11097,Кат!$I:$I,0)),INDEX(Торг!$A:$A,MATCH($C11097,Торг!$I:$I,0))),"")</f>
        <v/>
      </c>
      <c r="M11097" s="132" t="str">
        <f>IFERROR(IFERROR(INDEX(Кат!$B:$B,MATCH($C11097,Кат!$I:$I,0)),INDEX(Торг!$B:$B,MATCH($C11097,Торг!$I:$I,0))),"")</f>
        <v/>
      </c>
      <c r="N11097" s="132" t="str">
        <f t="shared" si="186"/>
        <v>ТРОСАВТО 8450006880-ТА</v>
      </c>
      <c r="O11097" s="132" t="str">
        <f>IFERROR(IFERROR(INDEX(Кат!$B:$B,MATCH($N11097,Кат!$I:$I,0)),INDEX(Торг!$B:$B,MATCH($N11097,Торг!$I:$I,0))),"")</f>
        <v/>
      </c>
    </row>
    <row r="11098" spans="1:15">
      <c r="A11098" t="s">
        <v>24917</v>
      </c>
      <c r="C11098" s="191"/>
      <c r="E11098" t="s">
        <v>24918</v>
      </c>
      <c r="J11098" t="s">
        <v>22634</v>
      </c>
      <c r="K11098" s="132" t="str">
        <f>IFERROR(IFERROR(INDEX(Кат!$O:$O,MATCH($C11098,Кат!$I:$I,0)),INDEX(Торг!$L:$L,MATCH($C11098,Торг!$I:$I,0))),"")</f>
        <v/>
      </c>
      <c r="L11098" s="132" t="str">
        <f>IFERROR(IFERROR(INDEX(Кат!$A:$A,MATCH($C11098,Кат!$I:$I,0)),INDEX(Торг!$A:$A,MATCH($C11098,Торг!$I:$I,0))),"")</f>
        <v/>
      </c>
      <c r="M11098" s="132" t="str">
        <f>IFERROR(IFERROR(INDEX(Кат!$B:$B,MATCH($C11098,Кат!$I:$I,0)),INDEX(Торг!$B:$B,MATCH($C11098,Торг!$I:$I,0))),"")</f>
        <v/>
      </c>
      <c r="N11098" s="132" t="str">
        <f t="shared" si="186"/>
        <v xml:space="preserve"> </v>
      </c>
      <c r="O11098" s="132" t="str">
        <f>IFERROR(IFERROR(INDEX(Кат!$B:$B,MATCH($N11098,Кат!$I:$I,0)),INDEX(Торг!$B:$B,MATCH($N11098,Торг!$I:$I,0))),"")</f>
        <v/>
      </c>
    </row>
    <row r="11099" spans="1:15">
      <c r="A11099" t="s">
        <v>22413</v>
      </c>
      <c r="C11099" s="191" t="s">
        <v>13148</v>
      </c>
      <c r="E11099" t="s">
        <v>13149</v>
      </c>
      <c r="F11099" t="s">
        <v>4320</v>
      </c>
      <c r="G11099" t="s">
        <v>399</v>
      </c>
      <c r="H11099">
        <v>380</v>
      </c>
      <c r="J11099" t="s">
        <v>22634</v>
      </c>
      <c r="K11099" s="132" t="str">
        <f>IFERROR(IFERROR(INDEX(Кат!$O:$O,MATCH($C11099,Кат!$I:$I,0)),INDEX(Торг!$L:$L,MATCH($C11099,Торг!$I:$I,0))),"")</f>
        <v/>
      </c>
      <c r="L11099" s="132" t="str">
        <f>IFERROR(IFERROR(INDEX(Кат!$A:$A,MATCH($C11099,Кат!$I:$I,0)),INDEX(Торг!$A:$A,MATCH($C11099,Торг!$I:$I,0))),"")</f>
        <v/>
      </c>
      <c r="M11099" s="132" t="str">
        <f>IFERROR(IFERROR(INDEX(Кат!$B:$B,MATCH($C11099,Кат!$I:$I,0)),INDEX(Торг!$B:$B,MATCH($C11099,Торг!$I:$I,0))),"")</f>
        <v/>
      </c>
      <c r="N11099" s="132" t="str">
        <f t="shared" si="186"/>
        <v>ТРОСАВТО 11180-1602210-ТА</v>
      </c>
      <c r="O11099" s="132" t="str">
        <f>IFERROR(IFERROR(INDEX(Кат!$B:$B,MATCH($N11099,Кат!$I:$I,0)),INDEX(Торг!$B:$B,MATCH($N11099,Торг!$I:$I,0))),"")</f>
        <v/>
      </c>
    </row>
    <row r="11100" spans="1:15">
      <c r="A11100" t="s">
        <v>22414</v>
      </c>
      <c r="C11100" s="191" t="s">
        <v>13150</v>
      </c>
      <c r="E11100" t="s">
        <v>13151</v>
      </c>
      <c r="F11100" t="s">
        <v>4320</v>
      </c>
      <c r="G11100" t="s">
        <v>399</v>
      </c>
      <c r="H11100">
        <v>280</v>
      </c>
      <c r="J11100" t="s">
        <v>22634</v>
      </c>
      <c r="K11100" s="132" t="str">
        <f>IFERROR(IFERROR(INDEX(Кат!$O:$O,MATCH($C11100,Кат!$I:$I,0)),INDEX(Торг!$L:$L,MATCH($C11100,Торг!$I:$I,0))),"")</f>
        <v/>
      </c>
      <c r="L11100" s="132" t="str">
        <f>IFERROR(IFERROR(INDEX(Кат!$A:$A,MATCH($C11100,Кат!$I:$I,0)),INDEX(Торг!$A:$A,MATCH($C11100,Торг!$I:$I,0))),"")</f>
        <v/>
      </c>
      <c r="M11100" s="132" t="str">
        <f>IFERROR(IFERROR(INDEX(Кат!$B:$B,MATCH($C11100,Кат!$I:$I,0)),INDEX(Торг!$B:$B,MATCH($C11100,Торг!$I:$I,0))),"")</f>
        <v/>
      </c>
      <c r="N11100" s="132" t="str">
        <f t="shared" si="186"/>
        <v>ТРОСАВТО 21090-1602210-ТА</v>
      </c>
      <c r="O11100" s="132" t="str">
        <f>IFERROR(IFERROR(INDEX(Кат!$B:$B,MATCH($N11100,Кат!$I:$I,0)),INDEX(Торг!$B:$B,MATCH($N11100,Торг!$I:$I,0))),"")</f>
        <v/>
      </c>
    </row>
    <row r="11101" spans="1:15">
      <c r="A11101" t="s">
        <v>22415</v>
      </c>
      <c r="C11101" s="191" t="s">
        <v>13152</v>
      </c>
      <c r="E11101" t="s">
        <v>13153</v>
      </c>
      <c r="F11101" t="s">
        <v>4320</v>
      </c>
      <c r="G11101" t="s">
        <v>399</v>
      </c>
      <c r="H11101">
        <v>300</v>
      </c>
      <c r="J11101" t="s">
        <v>22634</v>
      </c>
      <c r="K11101" s="132" t="str">
        <f>IFERROR(IFERROR(INDEX(Кат!$O:$O,MATCH($C11101,Кат!$I:$I,0)),INDEX(Торг!$L:$L,MATCH($C11101,Торг!$I:$I,0))),"")</f>
        <v/>
      </c>
      <c r="L11101" s="132" t="str">
        <f>IFERROR(IFERROR(INDEX(Кат!$A:$A,MATCH($C11101,Кат!$I:$I,0)),INDEX(Торг!$A:$A,MATCH($C11101,Торг!$I:$I,0))),"")</f>
        <v/>
      </c>
      <c r="M11101" s="132" t="str">
        <f>IFERROR(IFERROR(INDEX(Кат!$B:$B,MATCH($C11101,Кат!$I:$I,0)),INDEX(Торг!$B:$B,MATCH($C11101,Торг!$I:$I,0))),"")</f>
        <v/>
      </c>
      <c r="N11101" s="132" t="str">
        <f t="shared" si="186"/>
        <v>ТРОСАВТО 21100-1602210-ТА</v>
      </c>
      <c r="O11101" s="132" t="str">
        <f>IFERROR(IFERROR(INDEX(Кат!$B:$B,MATCH($N11101,Кат!$I:$I,0)),INDEX(Торг!$B:$B,MATCH($N11101,Торг!$I:$I,0))),"")</f>
        <v/>
      </c>
    </row>
    <row r="11102" spans="1:15">
      <c r="A11102" t="s">
        <v>22416</v>
      </c>
      <c r="C11102" s="191" t="s">
        <v>13154</v>
      </c>
      <c r="E11102" t="s">
        <v>13155</v>
      </c>
      <c r="F11102" t="s">
        <v>4320</v>
      </c>
      <c r="G11102" t="s">
        <v>399</v>
      </c>
      <c r="H11102">
        <v>400</v>
      </c>
      <c r="J11102" t="s">
        <v>22634</v>
      </c>
      <c r="K11102" s="132" t="str">
        <f>IFERROR(IFERROR(INDEX(Кат!$O:$O,MATCH($C11102,Кат!$I:$I,0)),INDEX(Торг!$L:$L,MATCH($C11102,Торг!$I:$I,0))),"")</f>
        <v/>
      </c>
      <c r="L11102" s="132" t="str">
        <f>IFERROR(IFERROR(INDEX(Кат!$A:$A,MATCH($C11102,Кат!$I:$I,0)),INDEX(Торг!$A:$A,MATCH($C11102,Торг!$I:$I,0))),"")</f>
        <v/>
      </c>
      <c r="M11102" s="132" t="str">
        <f>IFERROR(IFERROR(INDEX(Кат!$B:$B,MATCH($C11102,Кат!$I:$I,0)),INDEX(Торг!$B:$B,MATCH($C11102,Торг!$I:$I,0))),"")</f>
        <v/>
      </c>
      <c r="N11102" s="132" t="str">
        <f t="shared" si="186"/>
        <v>ТРОСАВТО 21700-1602210-ТА</v>
      </c>
      <c r="O11102" s="132" t="str">
        <f>IFERROR(IFERROR(INDEX(Кат!$B:$B,MATCH($N11102,Кат!$I:$I,0)),INDEX(Торг!$B:$B,MATCH($N11102,Торг!$I:$I,0))),"")</f>
        <v/>
      </c>
    </row>
    <row r="11103" spans="1:15">
      <c r="A11103" t="s">
        <v>22417</v>
      </c>
      <c r="C11103" s="191" t="s">
        <v>13156</v>
      </c>
      <c r="E11103" t="s">
        <v>13157</v>
      </c>
      <c r="F11103" t="s">
        <v>4320</v>
      </c>
      <c r="G11103" t="s">
        <v>399</v>
      </c>
      <c r="H11103">
        <v>400</v>
      </c>
      <c r="J11103" t="s">
        <v>22634</v>
      </c>
      <c r="K11103" s="132" t="str">
        <f>IFERROR(IFERROR(INDEX(Кат!$O:$O,MATCH($C11103,Кат!$I:$I,0)),INDEX(Торг!$L:$L,MATCH($C11103,Торг!$I:$I,0))),"")</f>
        <v/>
      </c>
      <c r="L11103" s="132" t="str">
        <f>IFERROR(IFERROR(INDEX(Кат!$A:$A,MATCH($C11103,Кат!$I:$I,0)),INDEX(Торг!$A:$A,MATCH($C11103,Торг!$I:$I,0))),"")</f>
        <v/>
      </c>
      <c r="M11103" s="132" t="str">
        <f>IFERROR(IFERROR(INDEX(Кат!$B:$B,MATCH($C11103,Кат!$I:$I,0)),INDEX(Торг!$B:$B,MATCH($C11103,Торг!$I:$I,0))),"")</f>
        <v/>
      </c>
      <c r="N11103" s="132" t="str">
        <f t="shared" si="186"/>
        <v>ТРОСАВТО 21702-1602210-ТА</v>
      </c>
      <c r="O11103" s="132" t="str">
        <f>IFERROR(IFERROR(INDEX(Кат!$B:$B,MATCH($N11103,Кат!$I:$I,0)),INDEX(Торг!$B:$B,MATCH($N11103,Торг!$I:$I,0))),"")</f>
        <v/>
      </c>
    </row>
    <row r="11104" spans="1:15">
      <c r="A11104" t="s">
        <v>22418</v>
      </c>
      <c r="C11104" s="191" t="s">
        <v>13158</v>
      </c>
      <c r="E11104" t="s">
        <v>13159</v>
      </c>
      <c r="F11104" t="s">
        <v>4320</v>
      </c>
      <c r="G11104" t="s">
        <v>399</v>
      </c>
      <c r="H11104">
        <v>440</v>
      </c>
      <c r="J11104" t="s">
        <v>22634</v>
      </c>
      <c r="K11104" s="132" t="str">
        <f>IFERROR(IFERROR(INDEX(Кат!$O:$O,MATCH($C11104,Кат!$I:$I,0)),INDEX(Торг!$L:$L,MATCH($C11104,Торг!$I:$I,0))),"")</f>
        <v/>
      </c>
      <c r="L11104" s="132" t="str">
        <f>IFERROR(IFERROR(INDEX(Кат!$A:$A,MATCH($C11104,Кат!$I:$I,0)),INDEX(Торг!$A:$A,MATCH($C11104,Торг!$I:$I,0))),"")</f>
        <v/>
      </c>
      <c r="M11104" s="132" t="str">
        <f>IFERROR(IFERROR(INDEX(Кат!$B:$B,MATCH($C11104,Кат!$I:$I,0)),INDEX(Торг!$B:$B,MATCH($C11104,Торг!$I:$I,0))),"")</f>
        <v/>
      </c>
      <c r="N11104" s="132" t="str">
        <f t="shared" si="186"/>
        <v>ТРОСАВТО 21901-1602210-ТА</v>
      </c>
      <c r="O11104" s="132" t="str">
        <f>IFERROR(IFERROR(INDEX(Кат!$B:$B,MATCH($N11104,Кат!$I:$I,0)),INDEX(Торг!$B:$B,MATCH($N11104,Торг!$I:$I,0))),"")</f>
        <v/>
      </c>
    </row>
    <row r="11105" spans="1:15">
      <c r="A11105" t="s">
        <v>22419</v>
      </c>
      <c r="C11105" s="191" t="s">
        <v>13160</v>
      </c>
      <c r="E11105" t="s">
        <v>13161</v>
      </c>
      <c r="F11105" t="s">
        <v>4320</v>
      </c>
      <c r="G11105" t="s">
        <v>399</v>
      </c>
      <c r="H11105">
        <v>450</v>
      </c>
      <c r="J11105" t="s">
        <v>22634</v>
      </c>
      <c r="K11105" s="132" t="str">
        <f>IFERROR(IFERROR(INDEX(Кат!$O:$O,MATCH($C11105,Кат!$I:$I,0)),INDEX(Торг!$L:$L,MATCH($C11105,Торг!$I:$I,0))),"")</f>
        <v/>
      </c>
      <c r="L11105" s="132" t="str">
        <f>IFERROR(IFERROR(INDEX(Кат!$A:$A,MATCH($C11105,Кат!$I:$I,0)),INDEX(Торг!$A:$A,MATCH($C11105,Торг!$I:$I,0))),"")</f>
        <v/>
      </c>
      <c r="M11105" s="132" t="str">
        <f>IFERROR(IFERROR(INDEX(Кат!$B:$B,MATCH($C11105,Кат!$I:$I,0)),INDEX(Торг!$B:$B,MATCH($C11105,Торг!$I:$I,0))),"")</f>
        <v/>
      </c>
      <c r="N11105" s="132" t="str">
        <f t="shared" si="186"/>
        <v>ТРОСАВТО 6001546867-ТА</v>
      </c>
      <c r="O11105" s="132" t="str">
        <f>IFERROR(IFERROR(INDEX(Кат!$B:$B,MATCH($N11105,Кат!$I:$I,0)),INDEX(Торг!$B:$B,MATCH($N11105,Торг!$I:$I,0))),"")</f>
        <v/>
      </c>
    </row>
    <row r="11106" spans="1:15">
      <c r="A11106" t="s">
        <v>24919</v>
      </c>
      <c r="C11106" s="191"/>
      <c r="E11106" t="s">
        <v>24920</v>
      </c>
      <c r="J11106" t="s">
        <v>22634</v>
      </c>
      <c r="K11106" s="132" t="str">
        <f>IFERROR(IFERROR(INDEX(Кат!$O:$O,MATCH($C11106,Кат!$I:$I,0)),INDEX(Торг!$L:$L,MATCH($C11106,Торг!$I:$I,0))),"")</f>
        <v/>
      </c>
      <c r="L11106" s="132" t="str">
        <f>IFERROR(IFERROR(INDEX(Кат!$A:$A,MATCH($C11106,Кат!$I:$I,0)),INDEX(Торг!$A:$A,MATCH($C11106,Торг!$I:$I,0))),"")</f>
        <v/>
      </c>
      <c r="M11106" s="132" t="str">
        <f>IFERROR(IFERROR(INDEX(Кат!$B:$B,MATCH($C11106,Кат!$I:$I,0)),INDEX(Торг!$B:$B,MATCH($C11106,Торг!$I:$I,0))),"")</f>
        <v/>
      </c>
      <c r="N11106" s="132" t="str">
        <f t="shared" si="186"/>
        <v xml:space="preserve"> </v>
      </c>
      <c r="O11106" s="132" t="str">
        <f>IFERROR(IFERROR(INDEX(Кат!$B:$B,MATCH($N11106,Кат!$I:$I,0)),INDEX(Торг!$B:$B,MATCH($N11106,Торг!$I:$I,0))),"")</f>
        <v/>
      </c>
    </row>
    <row r="11107" spans="1:15">
      <c r="A11107" t="s">
        <v>22420</v>
      </c>
      <c r="C11107" s="191" t="s">
        <v>13162</v>
      </c>
      <c r="E11107" t="s">
        <v>13163</v>
      </c>
      <c r="F11107" t="s">
        <v>4320</v>
      </c>
      <c r="G11107" t="s">
        <v>399</v>
      </c>
      <c r="H11107">
        <v>110</v>
      </c>
      <c r="J11107" t="s">
        <v>22634</v>
      </c>
      <c r="K11107" s="132" t="str">
        <f>IFERROR(IFERROR(INDEX(Кат!$O:$O,MATCH($C11107,Кат!$I:$I,0)),INDEX(Торг!$L:$L,MATCH($C11107,Торг!$I:$I,0))),"")</f>
        <v/>
      </c>
      <c r="L11107" s="132" t="str">
        <f>IFERROR(IFERROR(INDEX(Кат!$A:$A,MATCH($C11107,Кат!$I:$I,0)),INDEX(Торг!$A:$A,MATCH($C11107,Торг!$I:$I,0))),"")</f>
        <v/>
      </c>
      <c r="M11107" s="132" t="str">
        <f>IFERROR(IFERROR(INDEX(Кат!$B:$B,MATCH($C11107,Кат!$I:$I,0)),INDEX(Торг!$B:$B,MATCH($C11107,Торг!$I:$I,0))),"")</f>
        <v/>
      </c>
      <c r="N11107" s="132" t="str">
        <f t="shared" si="186"/>
        <v>ТРОСАВТО 21080-1108100</v>
      </c>
      <c r="O11107" s="132" t="str">
        <f>IFERROR(IFERROR(INDEX(Кат!$B:$B,MATCH($N11107,Кат!$I:$I,0)),INDEX(Торг!$B:$B,MATCH($N11107,Торг!$I:$I,0))),"")</f>
        <v/>
      </c>
    </row>
    <row r="11108" spans="1:15">
      <c r="A11108" t="s">
        <v>24922</v>
      </c>
      <c r="C11108" s="191"/>
      <c r="E11108" t="s">
        <v>24923</v>
      </c>
      <c r="J11108" t="s">
        <v>22634</v>
      </c>
      <c r="K11108" s="132" t="str">
        <f>IFERROR(IFERROR(INDEX(Кат!$O:$O,MATCH($C11108,Кат!$I:$I,0)),INDEX(Торг!$L:$L,MATCH($C11108,Торг!$I:$I,0))),"")</f>
        <v/>
      </c>
      <c r="L11108" s="132" t="str">
        <f>IFERROR(IFERROR(INDEX(Кат!$A:$A,MATCH($C11108,Кат!$I:$I,0)),INDEX(Торг!$A:$A,MATCH($C11108,Торг!$I:$I,0))),"")</f>
        <v/>
      </c>
      <c r="M11108" s="132" t="str">
        <f>IFERROR(IFERROR(INDEX(Кат!$B:$B,MATCH($C11108,Кат!$I:$I,0)),INDEX(Торг!$B:$B,MATCH($C11108,Торг!$I:$I,0))),"")</f>
        <v/>
      </c>
      <c r="N11108" s="132" t="str">
        <f t="shared" si="186"/>
        <v xml:space="preserve"> </v>
      </c>
      <c r="O11108" s="132" t="str">
        <f>IFERROR(IFERROR(INDEX(Кат!$B:$B,MATCH($N11108,Кат!$I:$I,0)),INDEX(Торг!$B:$B,MATCH($N11108,Торг!$I:$I,0))),"")</f>
        <v/>
      </c>
    </row>
    <row r="11109" spans="1:15">
      <c r="A11109" t="s">
        <v>22456</v>
      </c>
      <c r="C11109" s="191" t="s">
        <v>13189</v>
      </c>
      <c r="E11109" t="s">
        <v>13190</v>
      </c>
      <c r="F11109" t="s">
        <v>13191</v>
      </c>
      <c r="G11109" t="s">
        <v>375</v>
      </c>
      <c r="H11109">
        <v>550</v>
      </c>
      <c r="J11109" t="s">
        <v>22634</v>
      </c>
      <c r="K11109" s="132" t="str">
        <f>IFERROR(IFERROR(INDEX(Кат!$O:$O,MATCH($C11109,Кат!$I:$I,0)),INDEX(Торг!$L:$L,MATCH($C11109,Торг!$I:$I,0))),"")</f>
        <v/>
      </c>
      <c r="L11109" s="132" t="str">
        <f>IFERROR(IFERROR(INDEX(Кат!$A:$A,MATCH($C11109,Кат!$I:$I,0)),INDEX(Торг!$A:$A,MATCH($C11109,Торг!$I:$I,0))),"")</f>
        <v/>
      </c>
      <c r="M11109" s="132" t="str">
        <f>IFERROR(IFERROR(INDEX(Кат!$B:$B,MATCH($C11109,Кат!$I:$I,0)),INDEX(Торг!$B:$B,MATCH($C11109,Торг!$I:$I,0))),"")</f>
        <v/>
      </c>
      <c r="N11109" s="132" t="str">
        <f t="shared" si="186"/>
        <v>ТЮНАВТО TNV2121-2</v>
      </c>
      <c r="O11109" s="132" t="str">
        <f>IFERROR(IFERROR(INDEX(Кат!$B:$B,MATCH($N11109,Кат!$I:$I,0)),INDEX(Торг!$B:$B,MATCH($N11109,Торг!$I:$I,0))),"")</f>
        <v/>
      </c>
    </row>
    <row r="11110" spans="1:15">
      <c r="A11110" t="s">
        <v>22457</v>
      </c>
      <c r="C11110" s="191" t="s">
        <v>13192</v>
      </c>
      <c r="E11110" t="s">
        <v>13193</v>
      </c>
      <c r="F11110" t="s">
        <v>13191</v>
      </c>
      <c r="G11110" t="s">
        <v>375</v>
      </c>
      <c r="H11110">
        <v>550</v>
      </c>
      <c r="J11110" t="s">
        <v>22634</v>
      </c>
      <c r="K11110" s="132" t="str">
        <f>IFERROR(IFERROR(INDEX(Кат!$O:$O,MATCH($C11110,Кат!$I:$I,0)),INDEX(Торг!$L:$L,MATCH($C11110,Торг!$I:$I,0))),"")</f>
        <v/>
      </c>
      <c r="L11110" s="132" t="str">
        <f>IFERROR(IFERROR(INDEX(Кат!$A:$A,MATCH($C11110,Кат!$I:$I,0)),INDEX(Торг!$A:$A,MATCH($C11110,Торг!$I:$I,0))),"")</f>
        <v/>
      </c>
      <c r="M11110" s="132" t="str">
        <f>IFERROR(IFERROR(INDEX(Кат!$B:$B,MATCH($C11110,Кат!$I:$I,0)),INDEX(Торг!$B:$B,MATCH($C11110,Торг!$I:$I,0))),"")</f>
        <v/>
      </c>
      <c r="N11110" s="132" t="str">
        <f t="shared" si="186"/>
        <v>ТЮНАВТО TNV2121-1</v>
      </c>
      <c r="O11110" s="132" t="str">
        <f>IFERROR(IFERROR(INDEX(Кат!$B:$B,MATCH($N11110,Кат!$I:$I,0)),INDEX(Торг!$B:$B,MATCH($N11110,Торг!$I:$I,0))),"")</f>
        <v/>
      </c>
    </row>
    <row r="11111" spans="1:15">
      <c r="A11111" t="s">
        <v>22458</v>
      </c>
      <c r="C11111" s="191" t="s">
        <v>13194</v>
      </c>
      <c r="E11111" t="s">
        <v>13195</v>
      </c>
      <c r="F11111" t="s">
        <v>13191</v>
      </c>
      <c r="G11111" t="s">
        <v>375</v>
      </c>
      <c r="H11111">
        <v>200</v>
      </c>
      <c r="J11111" t="s">
        <v>22634</v>
      </c>
      <c r="K11111" s="132" t="str">
        <f>IFERROR(IFERROR(INDEX(Кат!$O:$O,MATCH($C11111,Кат!$I:$I,0)),INDEX(Торг!$L:$L,MATCH($C11111,Торг!$I:$I,0))),"")</f>
        <v/>
      </c>
      <c r="L11111" s="132" t="str">
        <f>IFERROR(IFERROR(INDEX(Кат!$A:$A,MATCH($C11111,Кат!$I:$I,0)),INDEX(Торг!$A:$A,MATCH($C11111,Торг!$I:$I,0))),"")</f>
        <v/>
      </c>
      <c r="M11111" s="132" t="str">
        <f>IFERROR(IFERROR(INDEX(Кат!$B:$B,MATCH($C11111,Кат!$I:$I,0)),INDEX(Торг!$B:$B,MATCH($C11111,Торг!$I:$I,0))),"")</f>
        <v/>
      </c>
      <c r="N11111" s="132" t="str">
        <f t="shared" si="186"/>
        <v>ТЮНАВТО LS-DP-TN</v>
      </c>
      <c r="O11111" s="132" t="str">
        <f>IFERROR(IFERROR(INDEX(Кат!$B:$B,MATCH($N11111,Кат!$I:$I,0)),INDEX(Торг!$B:$B,MATCH($N11111,Торг!$I:$I,0))),"")</f>
        <v/>
      </c>
    </row>
    <row r="11112" spans="1:15">
      <c r="A11112" t="s">
        <v>22459</v>
      </c>
      <c r="C11112" s="191" t="s">
        <v>13196</v>
      </c>
      <c r="E11112" t="s">
        <v>13197</v>
      </c>
      <c r="F11112" t="s">
        <v>13191</v>
      </c>
      <c r="G11112" t="s">
        <v>375</v>
      </c>
      <c r="H11112">
        <v>3100</v>
      </c>
      <c r="J11112" t="s">
        <v>22634</v>
      </c>
      <c r="K11112" s="132" t="str">
        <f>IFERROR(IFERROR(INDEX(Кат!$O:$O,MATCH($C11112,Кат!$I:$I,0)),INDEX(Торг!$L:$L,MATCH($C11112,Торг!$I:$I,0))),"")</f>
        <v/>
      </c>
      <c r="L11112" s="132" t="str">
        <f>IFERROR(IFERROR(INDEX(Кат!$A:$A,MATCH($C11112,Кат!$I:$I,0)),INDEX(Торг!$A:$A,MATCH($C11112,Торг!$I:$I,0))),"")</f>
        <v/>
      </c>
      <c r="M11112" s="132" t="str">
        <f>IFERROR(IFERROR(INDEX(Кат!$B:$B,MATCH($C11112,Кат!$I:$I,0)),INDEX(Торг!$B:$B,MATCH($C11112,Торг!$I:$I,0))),"")</f>
        <v/>
      </c>
      <c r="N11112" s="132" t="str">
        <f t="shared" si="186"/>
        <v>ТЮНАВТО TNDFL02</v>
      </c>
      <c r="O11112" s="132" t="str">
        <f>IFERROR(IFERROR(INDEX(Кат!$B:$B,MATCH($N11112,Кат!$I:$I,0)),INDEX(Торг!$B:$B,MATCH($N11112,Торг!$I:$I,0))),"")</f>
        <v/>
      </c>
    </row>
    <row r="11113" spans="1:15">
      <c r="A11113" t="s">
        <v>22460</v>
      </c>
      <c r="C11113" s="191" t="s">
        <v>13198</v>
      </c>
      <c r="E11113" t="s">
        <v>13199</v>
      </c>
      <c r="F11113" t="s">
        <v>13191</v>
      </c>
      <c r="G11113" t="s">
        <v>375</v>
      </c>
      <c r="H11113">
        <v>3000</v>
      </c>
      <c r="J11113" t="s">
        <v>22634</v>
      </c>
      <c r="K11113" s="132" t="str">
        <f>IFERROR(IFERROR(INDEX(Кат!$O:$O,MATCH($C11113,Кат!$I:$I,0)),INDEX(Торг!$L:$L,MATCH($C11113,Торг!$I:$I,0))),"")</f>
        <v/>
      </c>
      <c r="L11113" s="132" t="str">
        <f>IFERROR(IFERROR(INDEX(Кат!$A:$A,MATCH($C11113,Кат!$I:$I,0)),INDEX(Торг!$A:$A,MATCH($C11113,Торг!$I:$I,0))),"")</f>
        <v/>
      </c>
      <c r="M11113" s="132" t="str">
        <f>IFERROR(IFERROR(INDEX(Кат!$B:$B,MATCH($C11113,Кат!$I:$I,0)),INDEX(Торг!$B:$B,MATCH($C11113,Торг!$I:$I,0))),"")</f>
        <v/>
      </c>
      <c r="N11113" s="132" t="str">
        <f t="shared" si="186"/>
        <v>ТЮНАВТО TNDFL01</v>
      </c>
      <c r="O11113" s="132" t="str">
        <f>IFERROR(IFERROR(INDEX(Кат!$B:$B,MATCH($N11113,Кат!$I:$I,0)),INDEX(Торг!$B:$B,MATCH($N11113,Торг!$I:$I,0))),"")</f>
        <v/>
      </c>
    </row>
    <row r="11114" spans="1:15">
      <c r="A11114" t="s">
        <v>22461</v>
      </c>
      <c r="C11114" s="191" t="s">
        <v>13200</v>
      </c>
      <c r="E11114" t="s">
        <v>13201</v>
      </c>
      <c r="F11114" t="s">
        <v>13191</v>
      </c>
      <c r="G11114" t="s">
        <v>399</v>
      </c>
      <c r="H11114">
        <v>500</v>
      </c>
      <c r="J11114" t="s">
        <v>22634</v>
      </c>
      <c r="K11114" s="132" t="str">
        <f>IFERROR(IFERROR(INDEX(Кат!$O:$O,MATCH($C11114,Кат!$I:$I,0)),INDEX(Торг!$L:$L,MATCH($C11114,Торг!$I:$I,0))),"")</f>
        <v/>
      </c>
      <c r="L11114" s="132" t="str">
        <f>IFERROR(IFERROR(INDEX(Кат!$A:$A,MATCH($C11114,Кат!$I:$I,0)),INDEX(Торг!$A:$A,MATCH($C11114,Торг!$I:$I,0))),"")</f>
        <v/>
      </c>
      <c r="M11114" s="132" t="str">
        <f>IFERROR(IFERROR(INDEX(Кат!$B:$B,MATCH($C11114,Кат!$I:$I,0)),INDEX(Торг!$B:$B,MATCH($C11114,Торг!$I:$I,0))),"")</f>
        <v/>
      </c>
      <c r="N11114" s="132" t="str">
        <f t="shared" ref="N11114:N11125" si="187">_xlfn.CONCAT(F11114," ",C11114)</f>
        <v>ТЮНАВТО TNZNBX-R</v>
      </c>
      <c r="O11114" s="132" t="str">
        <f>IFERROR(IFERROR(INDEX(Кат!$B:$B,MATCH($N11114,Кат!$I:$I,0)),INDEX(Торг!$B:$B,MATCH($N11114,Торг!$I:$I,0))),"")</f>
        <v/>
      </c>
    </row>
    <row r="11115" spans="1:15">
      <c r="A11115" t="s">
        <v>22462</v>
      </c>
      <c r="C11115" s="191" t="s">
        <v>13202</v>
      </c>
      <c r="E11115" t="s">
        <v>13203</v>
      </c>
      <c r="F11115" t="s">
        <v>13191</v>
      </c>
      <c r="G11115" t="s">
        <v>399</v>
      </c>
      <c r="H11115">
        <v>400</v>
      </c>
      <c r="J11115" t="s">
        <v>22634</v>
      </c>
      <c r="K11115" s="132" t="str">
        <f>IFERROR(IFERROR(INDEX(Кат!$O:$O,MATCH($C11115,Кат!$I:$I,0)),INDEX(Торг!$L:$L,MATCH($C11115,Торг!$I:$I,0))),"")</f>
        <v/>
      </c>
      <c r="L11115" s="132" t="str">
        <f>IFERROR(IFERROR(INDEX(Кат!$A:$A,MATCH($C11115,Кат!$I:$I,0)),INDEX(Торг!$A:$A,MATCH($C11115,Торг!$I:$I,0))),"")</f>
        <v/>
      </c>
      <c r="M11115" s="132" t="str">
        <f>IFERROR(IFERROR(INDEX(Кат!$B:$B,MATCH($C11115,Кат!$I:$I,0)),INDEX(Торг!$B:$B,MATCH($C11115,Торг!$I:$I,0))),"")</f>
        <v/>
      </c>
      <c r="N11115" s="132" t="str">
        <f t="shared" si="187"/>
        <v>ТЮНАВТО TNZNZB-L</v>
      </c>
      <c r="O11115" s="132" t="str">
        <f>IFERROR(IFERROR(INDEX(Кат!$B:$B,MATCH($N11115,Кат!$I:$I,0)),INDEX(Торг!$B:$B,MATCH($N11115,Торг!$I:$I,0))),"")</f>
        <v/>
      </c>
    </row>
    <row r="11116" spans="1:15">
      <c r="A11116" t="s">
        <v>22463</v>
      </c>
      <c r="C11116" s="191" t="s">
        <v>13204</v>
      </c>
      <c r="E11116" t="s">
        <v>13205</v>
      </c>
      <c r="F11116" t="s">
        <v>13191</v>
      </c>
      <c r="G11116" t="s">
        <v>399</v>
      </c>
      <c r="H11116">
        <v>400</v>
      </c>
      <c r="J11116" t="s">
        <v>22634</v>
      </c>
      <c r="K11116" s="132" t="str">
        <f>IFERROR(IFERROR(INDEX(Кат!$O:$O,MATCH($C11116,Кат!$I:$I,0)),INDEX(Торг!$L:$L,MATCH($C11116,Торг!$I:$I,0))),"")</f>
        <v/>
      </c>
      <c r="L11116" s="132" t="str">
        <f>IFERROR(IFERROR(INDEX(Кат!$A:$A,MATCH($C11116,Кат!$I:$I,0)),INDEX(Торг!$A:$A,MATCH($C11116,Торг!$I:$I,0))),"")</f>
        <v/>
      </c>
      <c r="M11116" s="132" t="str">
        <f>IFERROR(IFERROR(INDEX(Кат!$B:$B,MATCH($C11116,Кат!$I:$I,0)),INDEX(Торг!$B:$B,MATCH($C11116,Торг!$I:$I,0))),"")</f>
        <v/>
      </c>
      <c r="N11116" s="132" t="str">
        <f t="shared" si="187"/>
        <v>ТЮНАВТО TNZNZB-Vс</v>
      </c>
      <c r="O11116" s="132" t="str">
        <f>IFERROR(IFERROR(INDEX(Кат!$B:$B,MATCH($N11116,Кат!$I:$I,0)),INDEX(Торг!$B:$B,MATCH($N11116,Торг!$I:$I,0))),"")</f>
        <v/>
      </c>
    </row>
    <row r="11117" spans="1:15">
      <c r="A11117" t="s">
        <v>22464</v>
      </c>
      <c r="C11117" s="191" t="s">
        <v>13206</v>
      </c>
      <c r="E11117" t="s">
        <v>13207</v>
      </c>
      <c r="F11117" t="s">
        <v>13191</v>
      </c>
      <c r="G11117" t="s">
        <v>399</v>
      </c>
      <c r="H11117">
        <v>400</v>
      </c>
      <c r="J11117" t="s">
        <v>22634</v>
      </c>
      <c r="K11117" s="132" t="str">
        <f>IFERROR(IFERROR(INDEX(Кат!$O:$O,MATCH($C11117,Кат!$I:$I,0)),INDEX(Торг!$L:$L,MATCH($C11117,Торг!$I:$I,0))),"")</f>
        <v/>
      </c>
      <c r="L11117" s="132" t="str">
        <f>IFERROR(IFERROR(INDEX(Кат!$A:$A,MATCH($C11117,Кат!$I:$I,0)),INDEX(Торг!$A:$A,MATCH($C11117,Торг!$I:$I,0))),"")</f>
        <v/>
      </c>
      <c r="M11117" s="132" t="str">
        <f>IFERROR(IFERROR(INDEX(Кат!$B:$B,MATCH($C11117,Кат!$I:$I,0)),INDEX(Торг!$B:$B,MATCH($C11117,Торг!$I:$I,0))),"")</f>
        <v/>
      </c>
      <c r="N11117" s="132" t="str">
        <f t="shared" si="187"/>
        <v>ТЮНАВТО TNZNZB-Vs</v>
      </c>
      <c r="O11117" s="132" t="str">
        <f>IFERROR(IFERROR(INDEX(Кат!$B:$B,MATCH($N11117,Кат!$I:$I,0)),INDEX(Торг!$B:$B,MATCH($N11117,Торг!$I:$I,0))),"")</f>
        <v/>
      </c>
    </row>
    <row r="11118" spans="1:15">
      <c r="A11118" t="s">
        <v>22465</v>
      </c>
      <c r="C11118" s="191" t="s">
        <v>13208</v>
      </c>
      <c r="E11118" t="s">
        <v>13209</v>
      </c>
      <c r="F11118" t="s">
        <v>13191</v>
      </c>
      <c r="G11118" t="s">
        <v>399</v>
      </c>
      <c r="H11118">
        <v>400</v>
      </c>
      <c r="J11118" t="s">
        <v>22634</v>
      </c>
      <c r="K11118" s="132" t="str">
        <f>IFERROR(IFERROR(INDEX(Кат!$O:$O,MATCH($C11118,Кат!$I:$I,0)),INDEX(Торг!$L:$L,MATCH($C11118,Торг!$I:$I,0))),"")</f>
        <v/>
      </c>
      <c r="L11118" s="132" t="str">
        <f>IFERROR(IFERROR(INDEX(Кат!$A:$A,MATCH($C11118,Кат!$I:$I,0)),INDEX(Торг!$A:$A,MATCH($C11118,Торг!$I:$I,0))),"")</f>
        <v/>
      </c>
      <c r="M11118" s="132" t="str">
        <f>IFERROR(IFERROR(INDEX(Кат!$B:$B,MATCH($C11118,Кат!$I:$I,0)),INDEX(Торг!$B:$B,MATCH($C11118,Торг!$I:$I,0))),"")</f>
        <v/>
      </c>
      <c r="N11118" s="132" t="str">
        <f t="shared" si="187"/>
        <v>ТЮНАВТО TNZNZB-X</v>
      </c>
      <c r="O11118" s="132" t="str">
        <f>IFERROR(IFERROR(INDEX(Кат!$B:$B,MATCH($N11118,Кат!$I:$I,0)),INDEX(Торг!$B:$B,MATCH($N11118,Торг!$I:$I,0))),"")</f>
        <v/>
      </c>
    </row>
    <row r="11119" spans="1:15">
      <c r="A11119" t="s">
        <v>22466</v>
      </c>
      <c r="C11119" s="191" t="s">
        <v>13210</v>
      </c>
      <c r="E11119" t="s">
        <v>13211</v>
      </c>
      <c r="F11119" t="s">
        <v>13191</v>
      </c>
      <c r="G11119" t="s">
        <v>399</v>
      </c>
      <c r="H11119">
        <v>1385</v>
      </c>
      <c r="J11119" t="s">
        <v>22634</v>
      </c>
      <c r="K11119" s="132" t="str">
        <f>IFERROR(IFERROR(INDEX(Кат!$O:$O,MATCH($C11119,Кат!$I:$I,0)),INDEX(Торг!$L:$L,MATCH($C11119,Торг!$I:$I,0))),"")</f>
        <v/>
      </c>
      <c r="L11119" s="132" t="str">
        <f>IFERROR(IFERROR(INDEX(Кат!$A:$A,MATCH($C11119,Кат!$I:$I,0)),INDEX(Торг!$A:$A,MATCH($C11119,Торг!$I:$I,0))),"")</f>
        <v/>
      </c>
      <c r="M11119" s="132" t="str">
        <f>IFERROR(IFERROR(INDEX(Кат!$B:$B,MATCH($C11119,Кат!$I:$I,0)),INDEX(Торг!$B:$B,MATCH($C11119,Торг!$I:$I,0))),"")</f>
        <v/>
      </c>
      <c r="N11119" s="132" t="str">
        <f t="shared" si="187"/>
        <v>ТЮНАВТО ZNZBptf-L</v>
      </c>
      <c r="O11119" s="132" t="str">
        <f>IFERROR(IFERROR(INDEX(Кат!$B:$B,MATCH($N11119,Кат!$I:$I,0)),INDEX(Торг!$B:$B,MATCH($N11119,Торг!$I:$I,0))),"")</f>
        <v/>
      </c>
    </row>
    <row r="11120" spans="1:15">
      <c r="A11120" t="s">
        <v>22467</v>
      </c>
      <c r="C11120" s="191" t="s">
        <v>13212</v>
      </c>
      <c r="E11120" t="s">
        <v>13213</v>
      </c>
      <c r="F11120" t="s">
        <v>13191</v>
      </c>
      <c r="G11120" t="s">
        <v>375</v>
      </c>
      <c r="H11120">
        <v>665</v>
      </c>
      <c r="J11120" t="s">
        <v>22634</v>
      </c>
      <c r="K11120" s="132" t="str">
        <f>IFERROR(IFERROR(INDEX(Кат!$O:$O,MATCH($C11120,Кат!$I:$I,0)),INDEX(Торг!$L:$L,MATCH($C11120,Торг!$I:$I,0))),"")</f>
        <v/>
      </c>
      <c r="L11120" s="132" t="str">
        <f>IFERROR(IFERROR(INDEX(Кат!$A:$A,MATCH($C11120,Кат!$I:$I,0)),INDEX(Торг!$A:$A,MATCH($C11120,Торг!$I:$I,0))),"")</f>
        <v/>
      </c>
      <c r="M11120" s="132" t="str">
        <f>IFERROR(IFERROR(INDEX(Кат!$B:$B,MATCH($C11120,Кат!$I:$I,0)),INDEX(Торг!$B:$B,MATCH($C11120,Торг!$I:$I,0))),"")</f>
        <v/>
      </c>
      <c r="N11120" s="132" t="str">
        <f t="shared" si="187"/>
        <v>ТЮНАВТО TNKPTF2181</v>
      </c>
      <c r="O11120" s="132" t="str">
        <f>IFERROR(IFERROR(INDEX(Кат!$B:$B,MATCH($N11120,Кат!$I:$I,0)),INDEX(Торг!$B:$B,MATCH($N11120,Торг!$I:$I,0))),"")</f>
        <v/>
      </c>
    </row>
    <row r="11121" spans="1:15">
      <c r="A11121" t="s">
        <v>22468</v>
      </c>
      <c r="C11121" s="191" t="s">
        <v>13214</v>
      </c>
      <c r="E11121" t="s">
        <v>13215</v>
      </c>
      <c r="F11121" t="s">
        <v>13191</v>
      </c>
      <c r="G11121" t="s">
        <v>375</v>
      </c>
      <c r="H11121">
        <v>2300</v>
      </c>
      <c r="J11121" t="s">
        <v>22634</v>
      </c>
      <c r="K11121" s="132" t="str">
        <f>IFERROR(IFERROR(INDEX(Кат!$O:$O,MATCH($C11121,Кат!$I:$I,0)),INDEX(Торг!$L:$L,MATCH($C11121,Торг!$I:$I,0))),"")</f>
        <v/>
      </c>
      <c r="L11121" s="132" t="str">
        <f>IFERROR(IFERROR(INDEX(Кат!$A:$A,MATCH($C11121,Кат!$I:$I,0)),INDEX(Торг!$A:$A,MATCH($C11121,Торг!$I:$I,0))),"")</f>
        <v/>
      </c>
      <c r="M11121" s="132" t="str">
        <f>IFERROR(IFERROR(INDEX(Кат!$B:$B,MATCH($C11121,Кат!$I:$I,0)),INDEX(Торг!$B:$B,MATCH($C11121,Торг!$I:$I,0))),"")</f>
        <v/>
      </c>
      <c r="N11121" s="132" t="str">
        <f t="shared" si="187"/>
        <v>ТЮНАВТО TNPFD2121</v>
      </c>
      <c r="O11121" s="132" t="str">
        <f>IFERROR(IFERROR(INDEX(Кат!$B:$B,MATCH($N11121,Кат!$I:$I,0)),INDEX(Торг!$B:$B,MATCH($N11121,Торг!$I:$I,0))),"")</f>
        <v/>
      </c>
    </row>
    <row r="11122" spans="1:15">
      <c r="A11122" t="s">
        <v>22469</v>
      </c>
      <c r="C11122" s="191" t="s">
        <v>13216</v>
      </c>
      <c r="E11122" t="s">
        <v>13217</v>
      </c>
      <c r="F11122" t="s">
        <v>13191</v>
      </c>
      <c r="G11122" t="s">
        <v>375</v>
      </c>
      <c r="H11122">
        <v>2000</v>
      </c>
      <c r="J11122" t="s">
        <v>22634</v>
      </c>
      <c r="K11122" s="132" t="str">
        <f>IFERROR(IFERROR(INDEX(Кат!$O:$O,MATCH($C11122,Кат!$I:$I,0)),INDEX(Торг!$L:$L,MATCH($C11122,Торг!$I:$I,0))),"")</f>
        <v/>
      </c>
      <c r="L11122" s="132" t="str">
        <f>IFERROR(IFERROR(INDEX(Кат!$A:$A,MATCH($C11122,Кат!$I:$I,0)),INDEX(Торг!$A:$A,MATCH($C11122,Торг!$I:$I,0))),"")</f>
        <v/>
      </c>
      <c r="M11122" s="132" t="str">
        <f>IFERROR(IFERROR(INDEX(Кат!$B:$B,MATCH($C11122,Кат!$I:$I,0)),INDEX(Торг!$B:$B,MATCH($C11122,Торг!$I:$I,0))),"")</f>
        <v/>
      </c>
      <c r="N11122" s="132" t="str">
        <f t="shared" si="187"/>
        <v>ТЮНАВТО PTFС2181</v>
      </c>
      <c r="O11122" s="132" t="str">
        <f>IFERROR(IFERROR(INDEX(Кат!$B:$B,MATCH($N11122,Кат!$I:$I,0)),INDEX(Торг!$B:$B,MATCH($N11122,Торг!$I:$I,0))),"")</f>
        <v/>
      </c>
    </row>
    <row r="11123" spans="1:15">
      <c r="A11123" t="s">
        <v>22470</v>
      </c>
      <c r="C11123" s="191" t="s">
        <v>13218</v>
      </c>
      <c r="E11123" t="s">
        <v>13219</v>
      </c>
      <c r="F11123" t="s">
        <v>13191</v>
      </c>
      <c r="G11123" t="s">
        <v>399</v>
      </c>
      <c r="H11123">
        <v>800</v>
      </c>
      <c r="J11123" t="s">
        <v>22634</v>
      </c>
      <c r="K11123" s="132" t="str">
        <f>IFERROR(IFERROR(INDEX(Кат!$O:$O,MATCH($C11123,Кат!$I:$I,0)),INDEX(Торг!$L:$L,MATCH($C11123,Торг!$I:$I,0))),"")</f>
        <v/>
      </c>
      <c r="L11123" s="132" t="str">
        <f>IFERROR(IFERROR(INDEX(Кат!$A:$A,MATCH($C11123,Кат!$I:$I,0)),INDEX(Торг!$A:$A,MATCH($C11123,Торг!$I:$I,0))),"")</f>
        <v/>
      </c>
      <c r="M11123" s="132" t="str">
        <f>IFERROR(IFERROR(INDEX(Кат!$B:$B,MATCH($C11123,Кат!$I:$I,0)),INDEX(Торг!$B:$B,MATCH($C11123,Торг!$I:$I,0))),"")</f>
        <v/>
      </c>
      <c r="N11123" s="132" t="str">
        <f t="shared" si="187"/>
        <v>ТЮНАВТО PTFRC2181</v>
      </c>
      <c r="O11123" s="132" t="str">
        <f>IFERROR(IFERROR(INDEX(Кат!$B:$B,MATCH($N11123,Кат!$I:$I,0)),INDEX(Торг!$B:$B,MATCH($N11123,Торг!$I:$I,0))),"")</f>
        <v/>
      </c>
    </row>
    <row r="11124" spans="1:15">
      <c r="A11124" t="s">
        <v>22471</v>
      </c>
      <c r="C11124" s="191" t="s">
        <v>13220</v>
      </c>
      <c r="E11124" t="s">
        <v>13221</v>
      </c>
      <c r="F11124" t="s">
        <v>13191</v>
      </c>
      <c r="G11124" t="s">
        <v>375</v>
      </c>
      <c r="H11124">
        <v>745</v>
      </c>
      <c r="J11124" t="s">
        <v>22634</v>
      </c>
      <c r="K11124" s="132" t="str">
        <f>IFERROR(IFERROR(INDEX(Кат!$O:$O,MATCH($C11124,Кат!$I:$I,0)),INDEX(Торг!$L:$L,MATCH($C11124,Торг!$I:$I,0))),"")</f>
        <v/>
      </c>
      <c r="L11124" s="132" t="str">
        <f>IFERROR(IFERROR(INDEX(Кат!$A:$A,MATCH($C11124,Кат!$I:$I,0)),INDEX(Торг!$A:$A,MATCH($C11124,Торг!$I:$I,0))),"")</f>
        <v/>
      </c>
      <c r="M11124" s="132" t="str">
        <f>IFERROR(IFERROR(INDEX(Кат!$B:$B,MATCH($C11124,Кат!$I:$I,0)),INDEX(Торг!$B:$B,MATCH($C11124,Торг!$I:$I,0))),"")</f>
        <v/>
      </c>
      <c r="N11124" s="132" t="str">
        <f t="shared" si="187"/>
        <v>ТЮНАВТО TNRPTFLchr</v>
      </c>
      <c r="O11124" s="132" t="str">
        <f>IFERROR(IFERROR(INDEX(Кат!$B:$B,MATCH($N11124,Кат!$I:$I,0)),INDEX(Торг!$B:$B,MATCH($N11124,Торг!$I:$I,0))),"")</f>
        <v/>
      </c>
    </row>
    <row r="11125" spans="1:15">
      <c r="A11125" t="s">
        <v>22472</v>
      </c>
      <c r="C11125" s="191" t="s">
        <v>13222</v>
      </c>
      <c r="E11125" t="s">
        <v>13223</v>
      </c>
      <c r="F11125" t="s">
        <v>3823</v>
      </c>
      <c r="G11125" t="s">
        <v>399</v>
      </c>
      <c r="H11125">
        <v>1200</v>
      </c>
      <c r="J11125" t="s">
        <v>22634</v>
      </c>
      <c r="K11125" s="132" t="str">
        <f>IFERROR(IFERROR(INDEX(Кат!$O:$O,MATCH($C11125,Кат!$I:$I,0)),INDEX(Торг!$L:$L,MATCH($C11125,Торг!$I:$I,0))),"")</f>
        <v/>
      </c>
      <c r="L11125" s="132" t="str">
        <f>IFERROR(IFERROR(INDEX(Кат!$A:$A,MATCH($C11125,Кат!$I:$I,0)),INDEX(Торг!$A:$A,MATCH($C11125,Торг!$I:$I,0))),"")</f>
        <v/>
      </c>
      <c r="M11125" s="132" t="str">
        <f>IFERROR(IFERROR(INDEX(Кат!$B:$B,MATCH($C11125,Кат!$I:$I,0)),INDEX(Торг!$B:$B,MATCH($C11125,Торг!$I:$I,0))),"")</f>
        <v/>
      </c>
      <c r="N11125" s="132" t="str">
        <f t="shared" si="187"/>
        <v>НЕИЗВЕСТНЫЙ БРЕНД 2121NС</v>
      </c>
      <c r="O11125" s="132" t="str">
        <f>IFERROR(IFERROR(INDEX(Кат!$B:$B,MATCH($N11125,Кат!$I:$I,0)),INDEX(Торг!$B:$B,MATCH($N11125,Торг!$I:$I,0))),"")</f>
        <v/>
      </c>
    </row>
    <row r="11126" spans="1:15">
      <c r="A11126" t="s">
        <v>22473</v>
      </c>
      <c r="C11126" s="191" t="s">
        <v>13224</v>
      </c>
      <c r="E11126" t="s">
        <v>13225</v>
      </c>
      <c r="F11126" t="s">
        <v>13191</v>
      </c>
      <c r="G11126" t="s">
        <v>375</v>
      </c>
      <c r="H11126">
        <v>665</v>
      </c>
      <c r="J11126" t="s">
        <v>22634</v>
      </c>
      <c r="K11126" s="132" t="str">
        <f>IFERROR(IFERROR(INDEX(Кат!$O:$O,MATCH($C11126,Кат!$I:$I,0)),INDEX(Торг!$L:$L,MATCH($C11126,Торг!$I:$I,0))),"")</f>
        <v/>
      </c>
      <c r="L11126" s="132" t="str">
        <f>IFERROR(IFERROR(INDEX(Кат!$A:$A,MATCH($C11126,Кат!$I:$I,0)),INDEX(Торг!$A:$A,MATCH($C11126,Торг!$I:$I,0))),"")</f>
        <v/>
      </c>
      <c r="M11126" s="132" t="str">
        <f>IFERROR(IFERROR(INDEX(Кат!$B:$B,MATCH($C11126,Кат!$I:$I,0)),INDEX(Торг!$B:$B,MATCH($C11126,Торг!$I:$I,0))),"")</f>
        <v/>
      </c>
      <c r="N11126" s="132" t="str">
        <f t="shared" ref="N11126:N11189" si="188">_xlfn.CONCAT(F11126," ",C11126)</f>
        <v>ТЮНАВТО TN1118</v>
      </c>
      <c r="O11126" s="132" t="str">
        <f>IFERROR(IFERROR(INDEX(Кат!$B:$B,MATCH($N11126,Кат!$I:$I,0)),INDEX(Торг!$B:$B,MATCH($N11126,Торг!$I:$I,0))),"")</f>
        <v/>
      </c>
    </row>
    <row r="11127" spans="1:15">
      <c r="A11127" t="s">
        <v>22474</v>
      </c>
      <c r="C11127" s="191" t="s">
        <v>13226</v>
      </c>
      <c r="E11127" t="s">
        <v>13227</v>
      </c>
      <c r="F11127" t="s">
        <v>13191</v>
      </c>
      <c r="G11127" t="s">
        <v>375</v>
      </c>
      <c r="H11127">
        <v>900</v>
      </c>
      <c r="J11127" t="s">
        <v>22634</v>
      </c>
      <c r="K11127" s="132" t="str">
        <f>IFERROR(IFERROR(INDEX(Кат!$O:$O,MATCH($C11127,Кат!$I:$I,0)),INDEX(Торг!$L:$L,MATCH($C11127,Торг!$I:$I,0))),"")</f>
        <v/>
      </c>
      <c r="L11127" s="132" t="str">
        <f>IFERROR(IFERROR(INDEX(Кат!$A:$A,MATCH($C11127,Кат!$I:$I,0)),INDEX(Торг!$A:$A,MATCH($C11127,Торг!$I:$I,0))),"")</f>
        <v/>
      </c>
      <c r="M11127" s="132" t="str">
        <f>IFERROR(IFERROR(INDEX(Кат!$B:$B,MATCH($C11127,Кат!$I:$I,0)),INDEX(Торг!$B:$B,MATCH($C11127,Торг!$I:$I,0))),"")</f>
        <v/>
      </c>
      <c r="N11127" s="132" t="str">
        <f t="shared" si="188"/>
        <v>ТЮНАВТО ТN2106</v>
      </c>
      <c r="O11127" s="132" t="str">
        <f>IFERROR(IFERROR(INDEX(Кат!$B:$B,MATCH($N11127,Кат!$I:$I,0)),INDEX(Торг!$B:$B,MATCH($N11127,Торг!$I:$I,0))),"")</f>
        <v/>
      </c>
    </row>
    <row r="11128" spans="1:15">
      <c r="A11128" t="s">
        <v>22475</v>
      </c>
      <c r="C11128" s="191" t="s">
        <v>13228</v>
      </c>
      <c r="E11128" t="s">
        <v>13229</v>
      </c>
      <c r="F11128" t="s">
        <v>13191</v>
      </c>
      <c r="G11128" t="s">
        <v>375</v>
      </c>
      <c r="H11128">
        <v>1150</v>
      </c>
      <c r="J11128" t="s">
        <v>22634</v>
      </c>
      <c r="K11128" s="132" t="str">
        <f>IFERROR(IFERROR(INDEX(Кат!$O:$O,MATCH($C11128,Кат!$I:$I,0)),INDEX(Торг!$L:$L,MATCH($C11128,Торг!$I:$I,0))),"")</f>
        <v/>
      </c>
      <c r="L11128" s="132" t="str">
        <f>IFERROR(IFERROR(INDEX(Кат!$A:$A,MATCH($C11128,Кат!$I:$I,0)),INDEX(Торг!$A:$A,MATCH($C11128,Торг!$I:$I,0))),"")</f>
        <v/>
      </c>
      <c r="M11128" s="132" t="str">
        <f>IFERROR(IFERROR(INDEX(Кат!$B:$B,MATCH($C11128,Кат!$I:$I,0)),INDEX(Торг!$B:$B,MATCH($C11128,Торг!$I:$I,0))),"")</f>
        <v/>
      </c>
      <c r="N11128" s="132" t="str">
        <f t="shared" si="188"/>
        <v>ТЮНАВТО TN2110</v>
      </c>
      <c r="O11128" s="132" t="str">
        <f>IFERROR(IFERROR(INDEX(Кат!$B:$B,MATCH($N11128,Кат!$I:$I,0)),INDEX(Торг!$B:$B,MATCH($N11128,Торг!$I:$I,0))),"")</f>
        <v/>
      </c>
    </row>
    <row r="11129" spans="1:15">
      <c r="A11129" t="s">
        <v>22476</v>
      </c>
      <c r="C11129" s="191" t="s">
        <v>13230</v>
      </c>
      <c r="E11129" t="s">
        <v>13231</v>
      </c>
      <c r="F11129" t="s">
        <v>13191</v>
      </c>
      <c r="G11129" t="s">
        <v>375</v>
      </c>
      <c r="H11129">
        <v>840</v>
      </c>
      <c r="J11129" t="s">
        <v>22634</v>
      </c>
      <c r="K11129" s="132" t="str">
        <f>IFERROR(IFERROR(INDEX(Кат!$O:$O,MATCH($C11129,Кат!$I:$I,0)),INDEX(Торг!$L:$L,MATCH($C11129,Торг!$I:$I,0))),"")</f>
        <v/>
      </c>
      <c r="L11129" s="132" t="str">
        <f>IFERROR(IFERROR(INDEX(Кат!$A:$A,MATCH($C11129,Кат!$I:$I,0)),INDEX(Торг!$A:$A,MATCH($C11129,Торг!$I:$I,0))),"")</f>
        <v/>
      </c>
      <c r="M11129" s="132" t="str">
        <f>IFERROR(IFERROR(INDEX(Кат!$B:$B,MATCH($C11129,Кат!$I:$I,0)),INDEX(Торг!$B:$B,MATCH($C11129,Торг!$I:$I,0))),"")</f>
        <v/>
      </c>
      <c r="N11129" s="132" t="str">
        <f t="shared" si="188"/>
        <v>ТЮНАВТО TN2123</v>
      </c>
      <c r="O11129" s="132" t="str">
        <f>IFERROR(IFERROR(INDEX(Кат!$B:$B,MATCH($N11129,Кат!$I:$I,0)),INDEX(Торг!$B:$B,MATCH($N11129,Торг!$I:$I,0))),"")</f>
        <v/>
      </c>
    </row>
    <row r="11130" spans="1:15">
      <c r="A11130" t="s">
        <v>22477</v>
      </c>
      <c r="C11130" s="191" t="s">
        <v>13232</v>
      </c>
      <c r="E11130" t="s">
        <v>13233</v>
      </c>
      <c r="F11130" t="s">
        <v>13191</v>
      </c>
      <c r="G11130" t="s">
        <v>375</v>
      </c>
      <c r="H11130">
        <v>850</v>
      </c>
      <c r="J11130" t="s">
        <v>22634</v>
      </c>
      <c r="K11130" s="132" t="str">
        <f>IFERROR(IFERROR(INDEX(Кат!$O:$O,MATCH($C11130,Кат!$I:$I,0)),INDEX(Торг!$L:$L,MATCH($C11130,Торг!$I:$I,0))),"")</f>
        <v/>
      </c>
      <c r="L11130" s="132" t="str">
        <f>IFERROR(IFERROR(INDEX(Кат!$A:$A,MATCH($C11130,Кат!$I:$I,0)),INDEX(Торг!$A:$A,MATCH($C11130,Торг!$I:$I,0))),"")</f>
        <v/>
      </c>
      <c r="M11130" s="132" t="str">
        <f>IFERROR(IFERROR(INDEX(Кат!$B:$B,MATCH($C11130,Кат!$I:$I,0)),INDEX(Торг!$B:$B,MATCH($C11130,Торг!$I:$I,0))),"")</f>
        <v/>
      </c>
      <c r="N11130" s="132" t="str">
        <f t="shared" si="188"/>
        <v>ТЮНАВТО TNLRg</v>
      </c>
      <c r="O11130" s="132" t="str">
        <f>IFERROR(IFERROR(INDEX(Кат!$B:$B,MATCH($N11130,Кат!$I:$I,0)),INDEX(Торг!$B:$B,MATCH($N11130,Торг!$I:$I,0))),"")</f>
        <v/>
      </c>
    </row>
    <row r="11131" spans="1:15">
      <c r="A11131" t="s">
        <v>22478</v>
      </c>
      <c r="C11131" s="191" t="s">
        <v>13234</v>
      </c>
      <c r="E11131" t="s">
        <v>13235</v>
      </c>
      <c r="F11131" t="s">
        <v>13191</v>
      </c>
      <c r="G11131" t="s">
        <v>399</v>
      </c>
      <c r="H11131">
        <v>400</v>
      </c>
      <c r="J11131" t="s">
        <v>22634</v>
      </c>
      <c r="K11131" s="132" t="str">
        <f>IFERROR(IFERROR(INDEX(Кат!$O:$O,MATCH($C11131,Кат!$I:$I,0)),INDEX(Торг!$L:$L,MATCH($C11131,Торг!$I:$I,0))),"")</f>
        <v/>
      </c>
      <c r="L11131" s="132" t="str">
        <f>IFERROR(IFERROR(INDEX(Кат!$A:$A,MATCH($C11131,Кат!$I:$I,0)),INDEX(Торг!$A:$A,MATCH($C11131,Торг!$I:$I,0))),"")</f>
        <v/>
      </c>
      <c r="M11131" s="132" t="str">
        <f>IFERROR(IFERROR(INDEX(Кат!$B:$B,MATCH($C11131,Кат!$I:$I,0)),INDEX(Торг!$B:$B,MATCH($C11131,Торг!$I:$I,0))),"")</f>
        <v/>
      </c>
      <c r="N11131" s="132" t="str">
        <f t="shared" si="188"/>
        <v>ТЮНАВТО CCd-L</v>
      </c>
      <c r="O11131" s="132" t="str">
        <f>IFERROR(IFERROR(INDEX(Кат!$B:$B,MATCH($N11131,Кат!$I:$I,0)),INDEX(Торг!$B:$B,MATCH($N11131,Торг!$I:$I,0))),"")</f>
        <v/>
      </c>
    </row>
    <row r="11132" spans="1:15">
      <c r="A11132" t="s">
        <v>22479</v>
      </c>
      <c r="C11132" s="191" t="s">
        <v>13236</v>
      </c>
      <c r="E11132" t="s">
        <v>13237</v>
      </c>
      <c r="F11132" t="s">
        <v>13191</v>
      </c>
      <c r="G11132" t="s">
        <v>375</v>
      </c>
      <c r="H11132">
        <v>3900</v>
      </c>
      <c r="J11132" t="s">
        <v>22634</v>
      </c>
      <c r="K11132" s="132" t="str">
        <f>IFERROR(IFERROR(INDEX(Кат!$O:$O,MATCH($C11132,Кат!$I:$I,0)),INDEX(Торг!$L:$L,MATCH($C11132,Торг!$I:$I,0))),"")</f>
        <v/>
      </c>
      <c r="L11132" s="132" t="str">
        <f>IFERROR(IFERROR(INDEX(Кат!$A:$A,MATCH($C11132,Кат!$I:$I,0)),INDEX(Торг!$A:$A,MATCH($C11132,Торг!$I:$I,0))),"")</f>
        <v/>
      </c>
      <c r="M11132" s="132" t="str">
        <f>IFERROR(IFERROR(INDEX(Кат!$B:$B,MATCH($C11132,Кат!$I:$I,0)),INDEX(Торг!$B:$B,MATCH($C11132,Торг!$I:$I,0))),"")</f>
        <v/>
      </c>
      <c r="N11132" s="132" t="str">
        <f t="shared" si="188"/>
        <v>ТЮНАВТО FZS2170</v>
      </c>
      <c r="O11132" s="132" t="str">
        <f>IFERROR(IFERROR(INDEX(Кат!$B:$B,MATCH($N11132,Кат!$I:$I,0)),INDEX(Торг!$B:$B,MATCH($N11132,Торг!$I:$I,0))),"")</f>
        <v/>
      </c>
    </row>
    <row r="11133" spans="1:15">
      <c r="A11133" t="s">
        <v>22480</v>
      </c>
      <c r="C11133" s="191" t="s">
        <v>13238</v>
      </c>
      <c r="E11133" t="s">
        <v>13239</v>
      </c>
      <c r="F11133" t="s">
        <v>13191</v>
      </c>
      <c r="G11133" t="s">
        <v>375</v>
      </c>
      <c r="H11133">
        <v>3700</v>
      </c>
      <c r="J11133" t="s">
        <v>22634</v>
      </c>
      <c r="K11133" s="132" t="str">
        <f>IFERROR(IFERROR(INDEX(Кат!$O:$O,MATCH($C11133,Кат!$I:$I,0)),INDEX(Торг!$L:$L,MATCH($C11133,Торг!$I:$I,0))),"")</f>
        <v/>
      </c>
      <c r="L11133" s="132" t="str">
        <f>IFERROR(IFERROR(INDEX(Кат!$A:$A,MATCH($C11133,Кат!$I:$I,0)),INDEX(Торг!$A:$A,MATCH($C11133,Торг!$I:$I,0))),"")</f>
        <v/>
      </c>
      <c r="M11133" s="132" t="str">
        <f>IFERROR(IFERROR(INDEX(Кат!$B:$B,MATCH($C11133,Кат!$I:$I,0)),INDEX(Торг!$B:$B,MATCH($C11133,Торг!$I:$I,0))),"")</f>
        <v/>
      </c>
      <c r="N11133" s="132" t="str">
        <f t="shared" si="188"/>
        <v>ТЮНАВТО FZS2190</v>
      </c>
      <c r="O11133" s="132" t="str">
        <f>IFERROR(IFERROR(INDEX(Кат!$B:$B,MATCH($N11133,Кат!$I:$I,0)),INDEX(Торг!$B:$B,MATCH($N11133,Торг!$I:$I,0))),"")</f>
        <v/>
      </c>
    </row>
    <row r="11134" spans="1:15">
      <c r="A11134" t="s">
        <v>22481</v>
      </c>
      <c r="C11134" s="191" t="s">
        <v>13240</v>
      </c>
      <c r="E11134" t="s">
        <v>13241</v>
      </c>
      <c r="F11134" t="s">
        <v>13191</v>
      </c>
      <c r="G11134" t="s">
        <v>375</v>
      </c>
      <c r="H11134">
        <v>4100</v>
      </c>
      <c r="J11134" t="s">
        <v>22634</v>
      </c>
      <c r="K11134" s="132" t="str">
        <f>IFERROR(IFERROR(INDEX(Кат!$O:$O,MATCH($C11134,Кат!$I:$I,0)),INDEX(Торг!$L:$L,MATCH($C11134,Торг!$I:$I,0))),"")</f>
        <v/>
      </c>
      <c r="L11134" s="132" t="str">
        <f>IFERROR(IFERROR(INDEX(Кат!$A:$A,MATCH($C11134,Кат!$I:$I,0)),INDEX(Торг!$A:$A,MATCH($C11134,Торг!$I:$I,0))),"")</f>
        <v/>
      </c>
      <c r="M11134" s="132" t="str">
        <f>IFERROR(IFERROR(INDEX(Кат!$B:$B,MATCH($C11134,Кат!$I:$I,0)),INDEX(Торг!$B:$B,MATCH($C11134,Торг!$I:$I,0))),"")</f>
        <v/>
      </c>
      <c r="N11134" s="132" t="str">
        <f t="shared" si="188"/>
        <v>ТЮНАВТО TNFZR2121</v>
      </c>
      <c r="O11134" s="132" t="str">
        <f>IFERROR(IFERROR(INDEX(Кат!$B:$B,MATCH($N11134,Кат!$I:$I,0)),INDEX(Торг!$B:$B,MATCH($N11134,Торг!$I:$I,0))),"")</f>
        <v/>
      </c>
    </row>
    <row r="11135" spans="1:15">
      <c r="A11135" t="s">
        <v>22482</v>
      </c>
      <c r="C11135" s="191" t="s">
        <v>13242</v>
      </c>
      <c r="E11135" t="s">
        <v>13243</v>
      </c>
      <c r="F11135" t="s">
        <v>13191</v>
      </c>
      <c r="G11135" t="s">
        <v>375</v>
      </c>
      <c r="H11135">
        <v>4100</v>
      </c>
      <c r="J11135" t="s">
        <v>22634</v>
      </c>
      <c r="K11135" s="132" t="str">
        <f>IFERROR(IFERROR(INDEX(Кат!$O:$O,MATCH($C11135,Кат!$I:$I,0)),INDEX(Торг!$L:$L,MATCH($C11135,Торг!$I:$I,0))),"")</f>
        <v/>
      </c>
      <c r="L11135" s="132" t="str">
        <f>IFERROR(IFERROR(INDEX(Кат!$A:$A,MATCH($C11135,Кат!$I:$I,0)),INDEX(Торг!$A:$A,MATCH($C11135,Торг!$I:$I,0))),"")</f>
        <v/>
      </c>
      <c r="M11135" s="132" t="str">
        <f>IFERROR(IFERROR(INDEX(Кат!$B:$B,MATCH($C11135,Кат!$I:$I,0)),INDEX(Торг!$B:$B,MATCH($C11135,Торг!$I:$I,0))),"")</f>
        <v/>
      </c>
      <c r="N11135" s="132" t="str">
        <f t="shared" si="188"/>
        <v>ТЮНАВТО TNFZG2121</v>
      </c>
      <c r="O11135" s="132" t="str">
        <f>IFERROR(IFERROR(INDEX(Кат!$B:$B,MATCH($N11135,Кат!$I:$I,0)),INDEX(Торг!$B:$B,MATCH($N11135,Торг!$I:$I,0))),"")</f>
        <v/>
      </c>
    </row>
    <row r="11136" spans="1:15">
      <c r="A11136" t="s">
        <v>22483</v>
      </c>
      <c r="C11136" s="191" t="s">
        <v>13244</v>
      </c>
      <c r="E11136" t="s">
        <v>13245</v>
      </c>
      <c r="F11136" t="s">
        <v>3823</v>
      </c>
      <c r="G11136" t="s">
        <v>399</v>
      </c>
      <c r="H11136">
        <v>800</v>
      </c>
      <c r="J11136" t="s">
        <v>22634</v>
      </c>
      <c r="K11136" s="132" t="str">
        <f>IFERROR(IFERROR(INDEX(Кат!$O:$O,MATCH($C11136,Кат!$I:$I,0)),INDEX(Торг!$L:$L,MATCH($C11136,Торг!$I:$I,0))),"")</f>
        <v/>
      </c>
      <c r="L11136" s="132" t="str">
        <f>IFERROR(IFERROR(INDEX(Кат!$A:$A,MATCH($C11136,Кат!$I:$I,0)),INDEX(Торг!$A:$A,MATCH($C11136,Торг!$I:$I,0))),"")</f>
        <v/>
      </c>
      <c r="M11136" s="132" t="str">
        <f>IFERROR(IFERROR(INDEX(Кат!$B:$B,MATCH($C11136,Кат!$I:$I,0)),INDEX(Торг!$B:$B,MATCH($C11136,Торг!$I:$I,0))),"")</f>
        <v/>
      </c>
      <c r="N11136" s="132" t="str">
        <f t="shared" si="188"/>
        <v>НЕИЗВЕСТНЫЙ БРЕНД TNCZK-1</v>
      </c>
      <c r="O11136" s="132" t="str">
        <f>IFERROR(IFERROR(INDEX(Кат!$B:$B,MATCH($N11136,Кат!$I:$I,0)),INDEX(Торг!$B:$B,MATCH($N11136,Торг!$I:$I,0))),"")</f>
        <v/>
      </c>
    </row>
    <row r="11137" spans="1:15">
      <c r="A11137" t="s">
        <v>24924</v>
      </c>
      <c r="C11137" s="191"/>
      <c r="E11137" t="s">
        <v>24925</v>
      </c>
      <c r="J11137" t="s">
        <v>22634</v>
      </c>
      <c r="K11137" s="132" t="str">
        <f>IFERROR(IFERROR(INDEX(Кат!$O:$O,MATCH($C11137,Кат!$I:$I,0)),INDEX(Торг!$L:$L,MATCH($C11137,Торг!$I:$I,0))),"")</f>
        <v/>
      </c>
      <c r="L11137" s="132" t="str">
        <f>IFERROR(IFERROR(INDEX(Кат!$A:$A,MATCH($C11137,Кат!$I:$I,0)),INDEX(Торг!$A:$A,MATCH($C11137,Торг!$I:$I,0))),"")</f>
        <v/>
      </c>
      <c r="M11137" s="132" t="str">
        <f>IFERROR(IFERROR(INDEX(Кат!$B:$B,MATCH($C11137,Кат!$I:$I,0)),INDEX(Торг!$B:$B,MATCH($C11137,Торг!$I:$I,0))),"")</f>
        <v/>
      </c>
      <c r="N11137" s="132" t="str">
        <f t="shared" si="188"/>
        <v xml:space="preserve"> </v>
      </c>
      <c r="O11137" s="132" t="str">
        <f>IFERROR(IFERROR(INDEX(Кат!$B:$B,MATCH($N11137,Кат!$I:$I,0)),INDEX(Торг!$B:$B,MATCH($N11137,Торг!$I:$I,0))),"")</f>
        <v/>
      </c>
    </row>
    <row r="11138" spans="1:15">
      <c r="A11138" t="s">
        <v>26575</v>
      </c>
      <c r="C11138" s="191" t="s">
        <v>26576</v>
      </c>
      <c r="E11138" t="s">
        <v>26577</v>
      </c>
      <c r="F11138" t="s">
        <v>13248</v>
      </c>
      <c r="G11138" t="s">
        <v>399</v>
      </c>
      <c r="H11138">
        <v>1800</v>
      </c>
      <c r="J11138" t="s">
        <v>22634</v>
      </c>
      <c r="K11138" s="132" t="str">
        <f>IFERROR(IFERROR(INDEX(Кат!$O:$O,MATCH($C11138,Кат!$I:$I,0)),INDEX(Торг!$L:$L,MATCH($C11138,Торг!$I:$I,0))),"")</f>
        <v/>
      </c>
      <c r="L11138" s="132" t="str">
        <f>IFERROR(IFERROR(INDEX(Кат!$A:$A,MATCH($C11138,Кат!$I:$I,0)),INDEX(Торг!$A:$A,MATCH($C11138,Торг!$I:$I,0))),"")</f>
        <v/>
      </c>
      <c r="M11138" s="132" t="str">
        <f>IFERROR(IFERROR(INDEX(Кат!$B:$B,MATCH($C11138,Кат!$I:$I,0)),INDEX(Торг!$B:$B,MATCH($C11138,Торг!$I:$I,0))),"")</f>
        <v/>
      </c>
      <c r="N11138" s="132" t="str">
        <f t="shared" si="188"/>
        <v>ТЮНИНГ АВТО ККРК21</v>
      </c>
      <c r="O11138" s="132" t="str">
        <f>IFERROR(IFERROR(INDEX(Кат!$B:$B,MATCH($N11138,Кат!$I:$I,0)),INDEX(Торг!$B:$B,MATCH($N11138,Торг!$I:$I,0))),"")</f>
        <v/>
      </c>
    </row>
    <row r="11139" spans="1:15">
      <c r="A11139" t="s">
        <v>22484</v>
      </c>
      <c r="C11139" s="191" t="s">
        <v>13246</v>
      </c>
      <c r="E11139" t="s">
        <v>13247</v>
      </c>
      <c r="F11139" t="s">
        <v>13248</v>
      </c>
      <c r="G11139" t="s">
        <v>375</v>
      </c>
      <c r="H11139">
        <v>650</v>
      </c>
      <c r="J11139" t="s">
        <v>22634</v>
      </c>
      <c r="K11139" s="132" t="str">
        <f>IFERROR(IFERROR(INDEX(Кат!$O:$O,MATCH($C11139,Кат!$I:$I,0)),INDEX(Торг!$L:$L,MATCH($C11139,Торг!$I:$I,0))),"")</f>
        <v/>
      </c>
      <c r="L11139" s="132" t="str">
        <f>IFERROR(IFERROR(INDEX(Кат!$A:$A,MATCH($C11139,Кат!$I:$I,0)),INDEX(Торг!$A:$A,MATCH($C11139,Торг!$I:$I,0))),"")</f>
        <v/>
      </c>
      <c r="M11139" s="132" t="str">
        <f>IFERROR(IFERROR(INDEX(Кат!$B:$B,MATCH($C11139,Кат!$I:$I,0)),INDEX(Торг!$B:$B,MATCH($C11139,Торг!$I:$I,0))),"")</f>
        <v/>
      </c>
      <c r="N11139" s="132" t="str">
        <f t="shared" si="188"/>
        <v>ТЮНИНГ АВТО КРТА08</v>
      </c>
      <c r="O11139" s="132" t="str">
        <f>IFERROR(IFERROR(INDEX(Кат!$B:$B,MATCH($N11139,Кат!$I:$I,0)),INDEX(Торг!$B:$B,MATCH($N11139,Торг!$I:$I,0))),"")</f>
        <v/>
      </c>
    </row>
    <row r="11140" spans="1:15">
      <c r="A11140" t="s">
        <v>22485</v>
      </c>
      <c r="C11140" s="191" t="s">
        <v>13249</v>
      </c>
      <c r="E11140" t="s">
        <v>13250</v>
      </c>
      <c r="F11140" t="s">
        <v>13248</v>
      </c>
      <c r="G11140" t="s">
        <v>399</v>
      </c>
      <c r="H11140">
        <v>450</v>
      </c>
      <c r="J11140" t="s">
        <v>22634</v>
      </c>
      <c r="K11140" s="132" t="str">
        <f>IFERROR(IFERROR(INDEX(Кат!$O:$O,MATCH($C11140,Кат!$I:$I,0)),INDEX(Торг!$L:$L,MATCH($C11140,Торг!$I:$I,0))),"")</f>
        <v/>
      </c>
      <c r="L11140" s="132" t="str">
        <f>IFERROR(IFERROR(INDEX(Кат!$A:$A,MATCH($C11140,Кат!$I:$I,0)),INDEX(Торг!$A:$A,MATCH($C11140,Торг!$I:$I,0))),"")</f>
        <v/>
      </c>
      <c r="M11140" s="132" t="str">
        <f>IFERROR(IFERROR(INDEX(Кат!$B:$B,MATCH($C11140,Кат!$I:$I,0)),INDEX(Торг!$B:$B,MATCH($C11140,Торг!$I:$I,0))),"")</f>
        <v/>
      </c>
      <c r="N11140" s="132" t="str">
        <f t="shared" si="188"/>
        <v>ТЮНИНГ АВТО КХТА14</v>
      </c>
      <c r="O11140" s="132" t="str">
        <f>IFERROR(IFERROR(INDEX(Кат!$B:$B,MATCH($N11140,Кат!$I:$I,0)),INDEX(Торг!$B:$B,MATCH($N11140,Торг!$I:$I,0))),"")</f>
        <v/>
      </c>
    </row>
    <row r="11141" spans="1:15">
      <c r="A11141" t="s">
        <v>22486</v>
      </c>
      <c r="C11141" s="191" t="s">
        <v>13251</v>
      </c>
      <c r="E11141" t="s">
        <v>13252</v>
      </c>
      <c r="F11141" t="s">
        <v>13248</v>
      </c>
      <c r="G11141" t="s">
        <v>399</v>
      </c>
      <c r="H11141">
        <v>2600</v>
      </c>
      <c r="J11141" t="s">
        <v>22634</v>
      </c>
      <c r="K11141" s="132" t="str">
        <f>IFERROR(IFERROR(INDEX(Кат!$O:$O,MATCH($C11141,Кат!$I:$I,0)),INDEX(Торг!$L:$L,MATCH($C11141,Торг!$I:$I,0))),"")</f>
        <v/>
      </c>
      <c r="L11141" s="132" t="str">
        <f>IFERROR(IFERROR(INDEX(Кат!$A:$A,MATCH($C11141,Кат!$I:$I,0)),INDEX(Торг!$A:$A,MATCH($C11141,Торг!$I:$I,0))),"")</f>
        <v/>
      </c>
      <c r="M11141" s="132" t="str">
        <f>IFERROR(IFERROR(INDEX(Кат!$B:$B,MATCH($C11141,Кат!$I:$I,0)),INDEX(Торг!$B:$B,MATCH($C11141,Торг!$I:$I,0))),"")</f>
        <v/>
      </c>
      <c r="N11141" s="132" t="str">
        <f t="shared" si="188"/>
        <v>ТЮНИНГ АВТО NP-PRK21</v>
      </c>
      <c r="O11141" s="132" t="str">
        <f>IFERROR(IFERROR(INDEX(Кат!$B:$B,MATCH($N11141,Кат!$I:$I,0)),INDEX(Торг!$B:$B,MATCH($N11141,Торг!$I:$I,0))),"")</f>
        <v/>
      </c>
    </row>
    <row r="11142" spans="1:15">
      <c r="A11142" t="s">
        <v>25215</v>
      </c>
      <c r="C11142" s="191" t="s">
        <v>25216</v>
      </c>
      <c r="E11142" t="s">
        <v>25217</v>
      </c>
      <c r="F11142" t="s">
        <v>13248</v>
      </c>
      <c r="G11142" t="s">
        <v>399</v>
      </c>
      <c r="H11142">
        <v>1500</v>
      </c>
      <c r="J11142" t="s">
        <v>22634</v>
      </c>
      <c r="K11142" s="132" t="str">
        <f>IFERROR(IFERROR(INDEX(Кат!$O:$O,MATCH($C11142,Кат!$I:$I,0)),INDEX(Торг!$L:$L,MATCH($C11142,Торг!$I:$I,0))),"")</f>
        <v/>
      </c>
      <c r="L11142" s="132" t="str">
        <f>IFERROR(IFERROR(INDEX(Кат!$A:$A,MATCH($C11142,Кат!$I:$I,0)),INDEX(Торг!$A:$A,MATCH($C11142,Торг!$I:$I,0))),"")</f>
        <v/>
      </c>
      <c r="M11142" s="132" t="str">
        <f>IFERROR(IFERROR(INDEX(Кат!$B:$B,MATCH($C11142,Кат!$I:$I,0)),INDEX(Торг!$B:$B,MATCH($C11142,Торг!$I:$I,0))),"")</f>
        <v/>
      </c>
      <c r="N11142" s="132" t="str">
        <f t="shared" si="188"/>
        <v>ТЮНИНГ АВТО ППП08-30</v>
      </c>
      <c r="O11142" s="132" t="str">
        <f>IFERROR(IFERROR(INDEX(Кат!$B:$B,MATCH($N11142,Кат!$I:$I,0)),INDEX(Торг!$B:$B,MATCH($N11142,Торг!$I:$I,0))),"")</f>
        <v/>
      </c>
    </row>
    <row r="11143" spans="1:15">
      <c r="A11143" t="s">
        <v>25218</v>
      </c>
      <c r="C11143" s="191" t="s">
        <v>25219</v>
      </c>
      <c r="E11143" t="s">
        <v>25220</v>
      </c>
      <c r="F11143" t="s">
        <v>13248</v>
      </c>
      <c r="G11143" t="s">
        <v>399</v>
      </c>
      <c r="H11143">
        <v>1950</v>
      </c>
      <c r="J11143" t="s">
        <v>22634</v>
      </c>
      <c r="K11143" s="132" t="str">
        <f>IFERROR(IFERROR(INDEX(Кат!$O:$O,MATCH($C11143,Кат!$I:$I,0)),INDEX(Торг!$L:$L,MATCH($C11143,Торг!$I:$I,0))),"")</f>
        <v/>
      </c>
      <c r="L11143" s="132" t="str">
        <f>IFERROR(IFERROR(INDEX(Кат!$A:$A,MATCH($C11143,Кат!$I:$I,0)),INDEX(Торг!$A:$A,MATCH($C11143,Торг!$I:$I,0))),"")</f>
        <v/>
      </c>
      <c r="M11143" s="132" t="str">
        <f>IFERROR(IFERROR(INDEX(Кат!$B:$B,MATCH($C11143,Кат!$I:$I,0)),INDEX(Торг!$B:$B,MATCH($C11143,Торг!$I:$I,0))),"")</f>
        <v/>
      </c>
      <c r="N11143" s="132" t="str">
        <f t="shared" si="188"/>
        <v>ТЮНИНГ АВТО ППП08-40</v>
      </c>
      <c r="O11143" s="132" t="str">
        <f>IFERROR(IFERROR(INDEX(Кат!$B:$B,MATCH($N11143,Кат!$I:$I,0)),INDEX(Торг!$B:$B,MATCH($N11143,Торг!$I:$I,0))),"")</f>
        <v/>
      </c>
    </row>
    <row r="11144" spans="1:15">
      <c r="A11144" t="s">
        <v>22487</v>
      </c>
      <c r="C11144" s="191" t="s">
        <v>13253</v>
      </c>
      <c r="E11144" t="s">
        <v>13254</v>
      </c>
      <c r="F11144" t="s">
        <v>13248</v>
      </c>
      <c r="G11144" t="s">
        <v>399</v>
      </c>
      <c r="H11144">
        <v>780</v>
      </c>
      <c r="J11144" t="s">
        <v>22634</v>
      </c>
      <c r="K11144" s="132" t="str">
        <f>IFERROR(IFERROR(INDEX(Кат!$O:$O,MATCH($C11144,Кат!$I:$I,0)),INDEX(Торг!$L:$L,MATCH($C11144,Торг!$I:$I,0))),"")</f>
        <v/>
      </c>
      <c r="L11144" s="132" t="str">
        <f>IFERROR(IFERROR(INDEX(Кат!$A:$A,MATCH($C11144,Кат!$I:$I,0)),INDEX(Торг!$A:$A,MATCH($C11144,Торг!$I:$I,0))),"")</f>
        <v/>
      </c>
      <c r="M11144" s="132" t="str">
        <f>IFERROR(IFERROR(INDEX(Кат!$B:$B,MATCH($C11144,Кат!$I:$I,0)),INDEX(Торг!$B:$B,MATCH($C11144,Торг!$I:$I,0))),"")</f>
        <v/>
      </c>
      <c r="N11144" s="132" t="str">
        <f t="shared" si="188"/>
        <v>ТЮНИНГ АВТО РПСТА01</v>
      </c>
      <c r="O11144" s="132" t="str">
        <f>IFERROR(IFERROR(INDEX(Кат!$B:$B,MATCH($N11144,Кат!$I:$I,0)),INDEX(Торг!$B:$B,MATCH($N11144,Торг!$I:$I,0))),"")</f>
        <v/>
      </c>
    </row>
    <row r="11145" spans="1:15">
      <c r="A11145" t="s">
        <v>22488</v>
      </c>
      <c r="C11145" s="191" t="s">
        <v>13255</v>
      </c>
      <c r="E11145" t="s">
        <v>13256</v>
      </c>
      <c r="F11145" t="s">
        <v>13248</v>
      </c>
      <c r="G11145" t="s">
        <v>399</v>
      </c>
      <c r="H11145">
        <v>1050</v>
      </c>
      <c r="J11145" t="s">
        <v>22634</v>
      </c>
      <c r="K11145" s="132" t="str">
        <f>IFERROR(IFERROR(INDEX(Кат!$O:$O,MATCH($C11145,Кат!$I:$I,0)),INDEX(Торг!$L:$L,MATCH($C11145,Торг!$I:$I,0))),"")</f>
        <v/>
      </c>
      <c r="L11145" s="132" t="str">
        <f>IFERROR(IFERROR(INDEX(Кат!$A:$A,MATCH($C11145,Кат!$I:$I,0)),INDEX(Торг!$A:$A,MATCH($C11145,Торг!$I:$I,0))),"")</f>
        <v/>
      </c>
      <c r="M11145" s="132" t="str">
        <f>IFERROR(IFERROR(INDEX(Кат!$B:$B,MATCH($C11145,Кат!$I:$I,0)),INDEX(Торг!$B:$B,MATCH($C11145,Торг!$I:$I,0))),"")</f>
        <v/>
      </c>
      <c r="N11145" s="132" t="str">
        <f t="shared" si="188"/>
        <v>ТЮНИНГ АВТО РПСТА018</v>
      </c>
      <c r="O11145" s="132" t="str">
        <f>IFERROR(IFERROR(INDEX(Кат!$B:$B,MATCH($N11145,Кат!$I:$I,0)),INDEX(Торг!$B:$B,MATCH($N11145,Торг!$I:$I,0))),"")</f>
        <v/>
      </c>
    </row>
    <row r="11146" spans="1:15">
      <c r="A11146" t="s">
        <v>22489</v>
      </c>
      <c r="C11146" s="191" t="s">
        <v>13257</v>
      </c>
      <c r="E11146" t="s">
        <v>13258</v>
      </c>
      <c r="F11146" t="s">
        <v>13248</v>
      </c>
      <c r="G11146" t="s">
        <v>399</v>
      </c>
      <c r="H11146">
        <v>700</v>
      </c>
      <c r="J11146" t="s">
        <v>22634</v>
      </c>
      <c r="K11146" s="132" t="str">
        <f>IFERROR(IFERROR(INDEX(Кат!$O:$O,MATCH($C11146,Кат!$I:$I,0)),INDEX(Торг!$L:$L,MATCH($C11146,Торг!$I:$I,0))),"")</f>
        <v/>
      </c>
      <c r="L11146" s="132" t="str">
        <f>IFERROR(IFERROR(INDEX(Кат!$A:$A,MATCH($C11146,Кат!$I:$I,0)),INDEX(Торг!$A:$A,MATCH($C11146,Торг!$I:$I,0))),"")</f>
        <v/>
      </c>
      <c r="M11146" s="132" t="str">
        <f>IFERROR(IFERROR(INDEX(Кат!$B:$B,MATCH($C11146,Кат!$I:$I,0)),INDEX(Торг!$B:$B,MATCH($C11146,Торг!$I:$I,0))),"")</f>
        <v/>
      </c>
      <c r="N11146" s="132" t="str">
        <f t="shared" si="188"/>
        <v>ТЮНИНГ АВТО РПСТА081</v>
      </c>
      <c r="O11146" s="132" t="str">
        <f>IFERROR(IFERROR(INDEX(Кат!$B:$B,MATCH($N11146,Кат!$I:$I,0)),INDEX(Торг!$B:$B,MATCH($N11146,Торг!$I:$I,0))),"")</f>
        <v/>
      </c>
    </row>
    <row r="11147" spans="1:15">
      <c r="A11147" t="s">
        <v>22490</v>
      </c>
      <c r="C11147" s="191" t="s">
        <v>13259</v>
      </c>
      <c r="E11147" t="s">
        <v>13260</v>
      </c>
      <c r="F11147" t="s">
        <v>13248</v>
      </c>
      <c r="G11147" t="s">
        <v>399</v>
      </c>
      <c r="H11147">
        <v>1050</v>
      </c>
      <c r="J11147" t="s">
        <v>22634</v>
      </c>
      <c r="K11147" s="132" t="str">
        <f>IFERROR(IFERROR(INDEX(Кат!$O:$O,MATCH($C11147,Кат!$I:$I,0)),INDEX(Торг!$L:$L,MATCH($C11147,Торг!$I:$I,0))),"")</f>
        <v/>
      </c>
      <c r="L11147" s="132" t="str">
        <f>IFERROR(IFERROR(INDEX(Кат!$A:$A,MATCH($C11147,Кат!$I:$I,0)),INDEX(Торг!$A:$A,MATCH($C11147,Торг!$I:$I,0))),"")</f>
        <v/>
      </c>
      <c r="M11147" s="132" t="str">
        <f>IFERROR(IFERROR(INDEX(Кат!$B:$B,MATCH($C11147,Кат!$I:$I,0)),INDEX(Торг!$B:$B,MATCH($C11147,Торг!$I:$I,0))),"")</f>
        <v/>
      </c>
      <c r="N11147" s="132" t="str">
        <f t="shared" si="188"/>
        <v>ТЮНИНГ АВТО РПСТА082</v>
      </c>
      <c r="O11147" s="132" t="str">
        <f>IFERROR(IFERROR(INDEX(Кат!$B:$B,MATCH($N11147,Кат!$I:$I,0)),INDEX(Торг!$B:$B,MATCH($N11147,Торг!$I:$I,0))),"")</f>
        <v/>
      </c>
    </row>
    <row r="11148" spans="1:15">
      <c r="A11148" t="s">
        <v>22491</v>
      </c>
      <c r="C11148" s="191" t="s">
        <v>13261</v>
      </c>
      <c r="E11148" t="s">
        <v>13262</v>
      </c>
      <c r="F11148" t="s">
        <v>13248</v>
      </c>
      <c r="G11148" t="s">
        <v>399</v>
      </c>
      <c r="H11148">
        <v>1050</v>
      </c>
      <c r="J11148" t="s">
        <v>22634</v>
      </c>
      <c r="K11148" s="132" t="str">
        <f>IFERROR(IFERROR(INDEX(Кат!$O:$O,MATCH($C11148,Кат!$I:$I,0)),INDEX(Торг!$L:$L,MATCH($C11148,Торг!$I:$I,0))),"")</f>
        <v/>
      </c>
      <c r="L11148" s="132" t="str">
        <f>IFERROR(IFERROR(INDEX(Кат!$A:$A,MATCH($C11148,Кат!$I:$I,0)),INDEX(Торг!$A:$A,MATCH($C11148,Торг!$I:$I,0))),"")</f>
        <v/>
      </c>
      <c r="M11148" s="132" t="str">
        <f>IFERROR(IFERROR(INDEX(Кат!$B:$B,MATCH($C11148,Кат!$I:$I,0)),INDEX(Торг!$B:$B,MATCH($C11148,Торг!$I:$I,0))),"")</f>
        <v/>
      </c>
      <c r="N11148" s="132" t="str">
        <f t="shared" si="188"/>
        <v>ТЮНИНГ АВТО РПСТА070</v>
      </c>
      <c r="O11148" s="132" t="str">
        <f>IFERROR(IFERROR(INDEX(Кат!$B:$B,MATCH($N11148,Кат!$I:$I,0)),INDEX(Торг!$B:$B,MATCH($N11148,Торг!$I:$I,0))),"")</f>
        <v/>
      </c>
    </row>
    <row r="11149" spans="1:15">
      <c r="A11149" t="s">
        <v>22492</v>
      </c>
      <c r="C11149" s="191" t="s">
        <v>13263</v>
      </c>
      <c r="E11149" t="s">
        <v>13264</v>
      </c>
      <c r="F11149" t="s">
        <v>13248</v>
      </c>
      <c r="G11149" t="s">
        <v>375</v>
      </c>
      <c r="H11149">
        <v>5200</v>
      </c>
      <c r="J11149" t="s">
        <v>22634</v>
      </c>
      <c r="K11149" s="132" t="str">
        <f>IFERROR(IFERROR(INDEX(Кат!$O:$O,MATCH($C11149,Кат!$I:$I,0)),INDEX(Торг!$L:$L,MATCH($C11149,Торг!$I:$I,0))),"")</f>
        <v/>
      </c>
      <c r="L11149" s="132" t="str">
        <f>IFERROR(IFERROR(INDEX(Кат!$A:$A,MATCH($C11149,Кат!$I:$I,0)),INDEX(Торг!$A:$A,MATCH($C11149,Торг!$I:$I,0))),"")</f>
        <v/>
      </c>
      <c r="M11149" s="132" t="str">
        <f>IFERROR(IFERROR(INDEX(Кат!$B:$B,MATCH($C11149,Кат!$I:$I,0)),INDEX(Торг!$B:$B,MATCH($C11149,Торг!$I:$I,0))),"")</f>
        <v/>
      </c>
      <c r="N11149" s="132" t="str">
        <f t="shared" si="188"/>
        <v>ТЮНИНГ АВТО RT2108-3</v>
      </c>
      <c r="O11149" s="132" t="str">
        <f>IFERROR(IFERROR(INDEX(Кат!$B:$B,MATCH($N11149,Кат!$I:$I,0)),INDEX(Торг!$B:$B,MATCH($N11149,Торг!$I:$I,0))),"")</f>
        <v/>
      </c>
    </row>
    <row r="11150" spans="1:15">
      <c r="A11150" t="s">
        <v>22493</v>
      </c>
      <c r="C11150" s="191" t="s">
        <v>13265</v>
      </c>
      <c r="E11150" t="s">
        <v>13266</v>
      </c>
      <c r="F11150" t="s">
        <v>13248</v>
      </c>
      <c r="G11150" t="s">
        <v>375</v>
      </c>
      <c r="H11150">
        <v>5000</v>
      </c>
      <c r="J11150" t="s">
        <v>22634</v>
      </c>
      <c r="K11150" s="132" t="str">
        <f>IFERROR(IFERROR(INDEX(Кат!$O:$O,MATCH($C11150,Кат!$I:$I,0)),INDEX(Торг!$L:$L,MATCH($C11150,Торг!$I:$I,0))),"")</f>
        <v/>
      </c>
      <c r="L11150" s="132" t="str">
        <f>IFERROR(IFERROR(INDEX(Кат!$A:$A,MATCH($C11150,Кат!$I:$I,0)),INDEX(Торг!$A:$A,MATCH($C11150,Торг!$I:$I,0))),"")</f>
        <v/>
      </c>
      <c r="M11150" s="132" t="str">
        <f>IFERROR(IFERROR(INDEX(Кат!$B:$B,MATCH($C11150,Кат!$I:$I,0)),INDEX(Торг!$B:$B,MATCH($C11150,Торг!$I:$I,0))),"")</f>
        <v/>
      </c>
      <c r="N11150" s="132" t="str">
        <f t="shared" si="188"/>
        <v>ТЮНИНГ АВТО RT2108-2</v>
      </c>
      <c r="O11150" s="132" t="str">
        <f>IFERROR(IFERROR(INDEX(Кат!$B:$B,MATCH($N11150,Кат!$I:$I,0)),INDEX(Торг!$B:$B,MATCH($N11150,Торг!$I:$I,0))),"")</f>
        <v/>
      </c>
    </row>
    <row r="11151" spans="1:15">
      <c r="A11151" t="s">
        <v>22494</v>
      </c>
      <c r="C11151" s="191" t="s">
        <v>13267</v>
      </c>
      <c r="E11151" t="s">
        <v>13268</v>
      </c>
      <c r="F11151" t="s">
        <v>13248</v>
      </c>
      <c r="G11151" t="s">
        <v>399</v>
      </c>
      <c r="H11151">
        <v>650</v>
      </c>
      <c r="J11151" t="s">
        <v>22634</v>
      </c>
      <c r="K11151" s="132" t="str">
        <f>IFERROR(IFERROR(INDEX(Кат!$O:$O,MATCH($C11151,Кат!$I:$I,0)),INDEX(Торг!$L:$L,MATCH($C11151,Торг!$I:$I,0))),"")</f>
        <v/>
      </c>
      <c r="L11151" s="132" t="str">
        <f>IFERROR(IFERROR(INDEX(Кат!$A:$A,MATCH($C11151,Кат!$I:$I,0)),INDEX(Торг!$A:$A,MATCH($C11151,Торг!$I:$I,0))),"")</f>
        <v/>
      </c>
      <c r="M11151" s="132" t="str">
        <f>IFERROR(IFERROR(INDEX(Кат!$B:$B,MATCH($C11151,Кат!$I:$I,0)),INDEX(Торг!$B:$B,MATCH($C11151,Торг!$I:$I,0))),"")</f>
        <v/>
      </c>
      <c r="N11151" s="132" t="str">
        <f t="shared" si="188"/>
        <v>ТЮНИНГ АВТО TP214</v>
      </c>
      <c r="O11151" s="132" t="str">
        <f>IFERROR(IFERROR(INDEX(Кат!$B:$B,MATCH($N11151,Кат!$I:$I,0)),INDEX(Торг!$B:$B,MATCH($N11151,Торг!$I:$I,0))),"")</f>
        <v/>
      </c>
    </row>
    <row r="11152" spans="1:15">
      <c r="A11152" t="s">
        <v>22495</v>
      </c>
      <c r="C11152" s="191" t="s">
        <v>13269</v>
      </c>
      <c r="E11152" t="s">
        <v>13270</v>
      </c>
      <c r="F11152" t="s">
        <v>13248</v>
      </c>
      <c r="G11152" t="s">
        <v>399</v>
      </c>
      <c r="H11152">
        <v>950</v>
      </c>
      <c r="J11152" t="s">
        <v>22634</v>
      </c>
      <c r="K11152" s="132" t="str">
        <f>IFERROR(IFERROR(INDEX(Кат!$O:$O,MATCH($C11152,Кат!$I:$I,0)),INDEX(Торг!$L:$L,MATCH($C11152,Торг!$I:$I,0))),"")</f>
        <v/>
      </c>
      <c r="L11152" s="132" t="str">
        <f>IFERROR(IFERROR(INDEX(Кат!$A:$A,MATCH($C11152,Кат!$I:$I,0)),INDEX(Торг!$A:$A,MATCH($C11152,Торг!$I:$I,0))),"")</f>
        <v/>
      </c>
      <c r="M11152" s="132" t="str">
        <f>IFERROR(IFERROR(INDEX(Кат!$B:$B,MATCH($C11152,Кат!$I:$I,0)),INDEX(Торг!$B:$B,MATCH($C11152,Торг!$I:$I,0))),"")</f>
        <v/>
      </c>
      <c r="N11152" s="132" t="str">
        <f t="shared" si="188"/>
        <v>ТЮНИНГ АВТО TNCZK-23K</v>
      </c>
      <c r="O11152" s="132" t="str">
        <f>IFERROR(IFERROR(INDEX(Кат!$B:$B,MATCH($N11152,Кат!$I:$I,0)),INDEX(Торг!$B:$B,MATCH($N11152,Торг!$I:$I,0))),"")</f>
        <v/>
      </c>
    </row>
    <row r="11153" spans="1:15">
      <c r="A11153" t="s">
        <v>22496</v>
      </c>
      <c r="C11153" s="191" t="s">
        <v>13271</v>
      </c>
      <c r="E11153" t="s">
        <v>13272</v>
      </c>
      <c r="F11153" t="s">
        <v>13248</v>
      </c>
      <c r="G11153" t="s">
        <v>399</v>
      </c>
      <c r="H11153">
        <v>800</v>
      </c>
      <c r="J11153" t="s">
        <v>22634</v>
      </c>
      <c r="K11153" s="132" t="str">
        <f>IFERROR(IFERROR(INDEX(Кат!$O:$O,MATCH($C11153,Кат!$I:$I,0)),INDEX(Торг!$L:$L,MATCH($C11153,Торг!$I:$I,0))),"")</f>
        <v/>
      </c>
      <c r="L11153" s="132" t="str">
        <f>IFERROR(IFERROR(INDEX(Кат!$A:$A,MATCH($C11153,Кат!$I:$I,0)),INDEX(Торг!$A:$A,MATCH($C11153,Торг!$I:$I,0))),"")</f>
        <v/>
      </c>
      <c r="M11153" s="132" t="str">
        <f>IFERROR(IFERROR(INDEX(Кат!$B:$B,MATCH($C11153,Кат!$I:$I,0)),INDEX(Торг!$B:$B,MATCH($C11153,Торг!$I:$I,0))),"")</f>
        <v/>
      </c>
      <c r="N11153" s="132" t="str">
        <f t="shared" si="188"/>
        <v>ТЮНИНГ АВТО TNCZK-23B</v>
      </c>
      <c r="O11153" s="132" t="str">
        <f>IFERROR(IFERROR(INDEX(Кат!$B:$B,MATCH($N11153,Кат!$I:$I,0)),INDEX(Торг!$B:$B,MATCH($N11153,Торг!$I:$I,0))),"")</f>
        <v/>
      </c>
    </row>
    <row r="11154" spans="1:15">
      <c r="A11154" t="s">
        <v>25221</v>
      </c>
      <c r="C11154" s="191" t="s">
        <v>25222</v>
      </c>
      <c r="E11154" t="s">
        <v>25223</v>
      </c>
      <c r="F11154" t="s">
        <v>13248</v>
      </c>
      <c r="G11154" t="s">
        <v>399</v>
      </c>
      <c r="H11154">
        <v>1400</v>
      </c>
      <c r="J11154" t="s">
        <v>22634</v>
      </c>
      <c r="K11154" s="132" t="str">
        <f>IFERROR(IFERROR(INDEX(Кат!$O:$O,MATCH($C11154,Кат!$I:$I,0)),INDEX(Торг!$L:$L,MATCH($C11154,Торг!$I:$I,0))),"")</f>
        <v/>
      </c>
      <c r="L11154" s="132" t="str">
        <f>IFERROR(IFERROR(INDEX(Кат!$A:$A,MATCH($C11154,Кат!$I:$I,0)),INDEX(Торг!$A:$A,MATCH($C11154,Торг!$I:$I,0))),"")</f>
        <v/>
      </c>
      <c r="M11154" s="132" t="str">
        <f>IFERROR(IFERROR(INDEX(Кат!$B:$B,MATCH($C11154,Кат!$I:$I,0)),INDEX(Торг!$B:$B,MATCH($C11154,Торг!$I:$I,0))),"")</f>
        <v/>
      </c>
      <c r="N11154" s="132" t="str">
        <f t="shared" si="188"/>
        <v>ТЮНИНГ АВТО ШДД1070-С</v>
      </c>
      <c r="O11154" s="132" t="str">
        <f>IFERROR(IFERROR(INDEX(Кат!$B:$B,MATCH($N11154,Кат!$I:$I,0)),INDEX(Торг!$B:$B,MATCH($N11154,Торг!$I:$I,0))),"")</f>
        <v/>
      </c>
    </row>
    <row r="11155" spans="1:15">
      <c r="A11155" t="s">
        <v>24926</v>
      </c>
      <c r="C11155" s="191"/>
      <c r="E11155" t="s">
        <v>24927</v>
      </c>
      <c r="J11155" t="s">
        <v>22634</v>
      </c>
      <c r="K11155" s="132" t="str">
        <f>IFERROR(IFERROR(INDEX(Кат!$O:$O,MATCH($C11155,Кат!$I:$I,0)),INDEX(Торг!$L:$L,MATCH($C11155,Торг!$I:$I,0))),"")</f>
        <v/>
      </c>
      <c r="L11155" s="132" t="str">
        <f>IFERROR(IFERROR(INDEX(Кат!$A:$A,MATCH($C11155,Кат!$I:$I,0)),INDEX(Торг!$A:$A,MATCH($C11155,Торг!$I:$I,0))),"")</f>
        <v/>
      </c>
      <c r="M11155" s="132" t="str">
        <f>IFERROR(IFERROR(INDEX(Кат!$B:$B,MATCH($C11155,Кат!$I:$I,0)),INDEX(Торг!$B:$B,MATCH($C11155,Торг!$I:$I,0))),"")</f>
        <v/>
      </c>
      <c r="N11155" s="132" t="str">
        <f t="shared" si="188"/>
        <v xml:space="preserve"> </v>
      </c>
      <c r="O11155" s="132" t="str">
        <f>IFERROR(IFERROR(INDEX(Кат!$B:$B,MATCH($N11155,Кат!$I:$I,0)),INDEX(Торг!$B:$B,MATCH($N11155,Торг!$I:$I,0))),"")</f>
        <v/>
      </c>
    </row>
    <row r="11156" spans="1:15">
      <c r="A11156" t="s">
        <v>22497</v>
      </c>
      <c r="C11156" s="191" t="s">
        <v>13273</v>
      </c>
      <c r="E11156" t="s">
        <v>13274</v>
      </c>
      <c r="F11156" t="s">
        <v>3823</v>
      </c>
      <c r="G11156" t="s">
        <v>375</v>
      </c>
      <c r="H11156">
        <v>1450</v>
      </c>
      <c r="J11156" t="s">
        <v>22634</v>
      </c>
      <c r="K11156" s="132" t="str">
        <f>IFERROR(IFERROR(INDEX(Кат!$O:$O,MATCH($C11156,Кат!$I:$I,0)),INDEX(Торг!$L:$L,MATCH($C11156,Торг!$I:$I,0))),"")</f>
        <v/>
      </c>
      <c r="L11156" s="132" t="str">
        <f>IFERROR(IFERROR(INDEX(Кат!$A:$A,MATCH($C11156,Кат!$I:$I,0)),INDEX(Торг!$A:$A,MATCH($C11156,Торг!$I:$I,0))),"")</f>
        <v/>
      </c>
      <c r="M11156" s="132" t="str">
        <f>IFERROR(IFERROR(INDEX(Кат!$B:$B,MATCH($C11156,Кат!$I:$I,0)),INDEX(Торг!$B:$B,MATCH($C11156,Торг!$I:$I,0))),"")</f>
        <v/>
      </c>
      <c r="N11156" s="132" t="str">
        <f t="shared" si="188"/>
        <v>НЕИЗВЕСТНЫЙ БРЕНД УПБ2190</v>
      </c>
      <c r="O11156" s="132" t="str">
        <f>IFERROR(IFERROR(INDEX(Кат!$B:$B,MATCH($N11156,Кат!$I:$I,0)),INDEX(Торг!$B:$B,MATCH($N11156,Торг!$I:$I,0))),"")</f>
        <v/>
      </c>
    </row>
    <row r="11157" spans="1:15">
      <c r="A11157" t="s">
        <v>22498</v>
      </c>
      <c r="C11157" s="191" t="s">
        <v>13275</v>
      </c>
      <c r="E11157" t="s">
        <v>13276</v>
      </c>
      <c r="F11157" t="s">
        <v>3823</v>
      </c>
      <c r="G11157" t="s">
        <v>375</v>
      </c>
      <c r="H11157">
        <v>1450</v>
      </c>
      <c r="J11157" t="s">
        <v>22634</v>
      </c>
      <c r="K11157" s="132" t="str">
        <f>IFERROR(IFERROR(INDEX(Кат!$O:$O,MATCH($C11157,Кат!$I:$I,0)),INDEX(Торг!$L:$L,MATCH($C11157,Торг!$I:$I,0))),"")</f>
        <v/>
      </c>
      <c r="L11157" s="132" t="str">
        <f>IFERROR(IFERROR(INDEX(Кат!$A:$A,MATCH($C11157,Кат!$I:$I,0)),INDEX(Торг!$A:$A,MATCH($C11157,Торг!$I:$I,0))),"")</f>
        <v/>
      </c>
      <c r="M11157" s="132" t="str">
        <f>IFERROR(IFERROR(INDEX(Кат!$B:$B,MATCH($C11157,Кат!$I:$I,0)),INDEX(Торг!$B:$B,MATCH($C11157,Торг!$I:$I,0))),"")</f>
        <v/>
      </c>
      <c r="N11157" s="132" t="str">
        <f t="shared" si="188"/>
        <v>НЕИЗВЕСТНЫЙ БРЕНД УПБVesta</v>
      </c>
      <c r="O11157" s="132" t="str">
        <f>IFERROR(IFERROR(INDEX(Кат!$B:$B,MATCH($N11157,Кат!$I:$I,0)),INDEX(Торг!$B:$B,MATCH($N11157,Торг!$I:$I,0))),"")</f>
        <v/>
      </c>
    </row>
    <row r="11158" spans="1:15">
      <c r="A11158" t="s">
        <v>22499</v>
      </c>
      <c r="C11158" s="191" t="s">
        <v>4324</v>
      </c>
      <c r="E11158" t="s">
        <v>4325</v>
      </c>
      <c r="F11158" t="s">
        <v>3823</v>
      </c>
      <c r="G11158" t="s">
        <v>375</v>
      </c>
      <c r="H11158">
        <v>950</v>
      </c>
      <c r="J11158" t="s">
        <v>22634</v>
      </c>
      <c r="K11158" s="132" t="str">
        <f>IFERROR(IFERROR(INDEX(Кат!$O:$O,MATCH($C11158,Кат!$I:$I,0)),INDEX(Торг!$L:$L,MATCH($C11158,Торг!$I:$I,0))),"")</f>
        <v/>
      </c>
      <c r="L11158" s="132" t="str">
        <f>IFERROR(IFERROR(INDEX(Кат!$A:$A,MATCH($C11158,Кат!$I:$I,0)),INDEX(Торг!$A:$A,MATCH($C11158,Торг!$I:$I,0))),"")</f>
        <v/>
      </c>
      <c r="M11158" s="132" t="str">
        <f>IFERROR(IFERROR(INDEX(Кат!$B:$B,MATCH($C11158,Кат!$I:$I,0)),INDEX(Торг!$B:$B,MATCH($C11158,Торг!$I:$I,0))),"")</f>
        <v/>
      </c>
      <c r="N11158" s="132" t="str">
        <f t="shared" si="188"/>
        <v>НЕИЗВЕСТНЫЙ БРЕНД УПК2114</v>
      </c>
      <c r="O11158" s="132" t="str">
        <f>IFERROR(IFERROR(INDEX(Кат!$B:$B,MATCH($N11158,Кат!$I:$I,0)),INDEX(Торг!$B:$B,MATCH($N11158,Торг!$I:$I,0))),"")</f>
        <v/>
      </c>
    </row>
    <row r="11159" spans="1:15">
      <c r="A11159" t="s">
        <v>22500</v>
      </c>
      <c r="C11159" s="191" t="s">
        <v>4326</v>
      </c>
      <c r="E11159" t="s">
        <v>4327</v>
      </c>
      <c r="F11159" t="s">
        <v>3823</v>
      </c>
      <c r="G11159" t="s">
        <v>375</v>
      </c>
      <c r="H11159">
        <v>950</v>
      </c>
      <c r="J11159" t="s">
        <v>22634</v>
      </c>
      <c r="K11159" s="132" t="str">
        <f>IFERROR(IFERROR(INDEX(Кат!$O:$O,MATCH($C11159,Кат!$I:$I,0)),INDEX(Торг!$L:$L,MATCH($C11159,Торг!$I:$I,0))),"")</f>
        <v/>
      </c>
      <c r="L11159" s="132" t="str">
        <f>IFERROR(IFERROR(INDEX(Кат!$A:$A,MATCH($C11159,Кат!$I:$I,0)),INDEX(Торг!$A:$A,MATCH($C11159,Торг!$I:$I,0))),"")</f>
        <v/>
      </c>
      <c r="M11159" s="132" t="str">
        <f>IFERROR(IFERROR(INDEX(Кат!$B:$B,MATCH($C11159,Кат!$I:$I,0)),INDEX(Торг!$B:$B,MATCH($C11159,Торг!$I:$I,0))),"")</f>
        <v/>
      </c>
      <c r="N11159" s="132" t="str">
        <f t="shared" si="188"/>
        <v>НЕИЗВЕСТНЫЙ БРЕНД УПК2121</v>
      </c>
      <c r="O11159" s="132" t="str">
        <f>IFERROR(IFERROR(INDEX(Кат!$B:$B,MATCH($N11159,Кат!$I:$I,0)),INDEX(Торг!$B:$B,MATCH($N11159,Торг!$I:$I,0))),"")</f>
        <v/>
      </c>
    </row>
    <row r="11160" spans="1:15">
      <c r="A11160" t="s">
        <v>22501</v>
      </c>
      <c r="C11160" s="191" t="s">
        <v>13277</v>
      </c>
      <c r="E11160" t="s">
        <v>13278</v>
      </c>
      <c r="F11160" t="s">
        <v>3823</v>
      </c>
      <c r="G11160" t="s">
        <v>375</v>
      </c>
      <c r="H11160">
        <v>1000</v>
      </c>
      <c r="J11160" t="s">
        <v>22634</v>
      </c>
      <c r="K11160" s="132" t="str">
        <f>IFERROR(IFERROR(INDEX(Кат!$O:$O,MATCH($C11160,Кат!$I:$I,0)),INDEX(Торг!$L:$L,MATCH($C11160,Торг!$I:$I,0))),"")</f>
        <v/>
      </c>
      <c r="L11160" s="132" t="str">
        <f>IFERROR(IFERROR(INDEX(Кат!$A:$A,MATCH($C11160,Кат!$I:$I,0)),INDEX(Торг!$A:$A,MATCH($C11160,Торг!$I:$I,0))),"")</f>
        <v/>
      </c>
      <c r="M11160" s="132" t="str">
        <f>IFERROR(IFERROR(INDEX(Кат!$B:$B,MATCH($C11160,Кат!$I:$I,0)),INDEX(Торг!$B:$B,MATCH($C11160,Торг!$I:$I,0))),"")</f>
        <v/>
      </c>
      <c r="N11160" s="132" t="str">
        <f t="shared" si="188"/>
        <v>НЕИЗВЕСТНЫЙ БРЕНД УПК2123</v>
      </c>
      <c r="O11160" s="132" t="str">
        <f>IFERROR(IFERROR(INDEX(Кат!$B:$B,MATCH($N11160,Кат!$I:$I,0)),INDEX(Торг!$B:$B,MATCH($N11160,Торг!$I:$I,0))),"")</f>
        <v/>
      </c>
    </row>
    <row r="11161" spans="1:15">
      <c r="A11161" t="s">
        <v>22502</v>
      </c>
      <c r="C11161" s="191" t="s">
        <v>13279</v>
      </c>
      <c r="E11161" t="s">
        <v>13280</v>
      </c>
      <c r="F11161" t="s">
        <v>3823</v>
      </c>
      <c r="G11161" t="s">
        <v>375</v>
      </c>
      <c r="H11161">
        <v>1050</v>
      </c>
      <c r="J11161" t="s">
        <v>22634</v>
      </c>
      <c r="K11161" s="132" t="str">
        <f>IFERROR(IFERROR(INDEX(Кат!$O:$O,MATCH($C11161,Кат!$I:$I,0)),INDEX(Торг!$L:$L,MATCH($C11161,Торг!$I:$I,0))),"")</f>
        <v/>
      </c>
      <c r="L11161" s="132" t="str">
        <f>IFERROR(IFERROR(INDEX(Кат!$A:$A,MATCH($C11161,Кат!$I:$I,0)),INDEX(Торг!$A:$A,MATCH($C11161,Торг!$I:$I,0))),"")</f>
        <v/>
      </c>
      <c r="M11161" s="132" t="str">
        <f>IFERROR(IFERROR(INDEX(Кат!$B:$B,MATCH($C11161,Кат!$I:$I,0)),INDEX(Торг!$B:$B,MATCH($C11161,Торг!$I:$I,0))),"")</f>
        <v/>
      </c>
      <c r="N11161" s="132" t="str">
        <f t="shared" si="188"/>
        <v>НЕИЗВЕСТНЫЙ БРЕНД УПК2170</v>
      </c>
      <c r="O11161" s="132" t="str">
        <f>IFERROR(IFERROR(INDEX(Кат!$B:$B,MATCH($N11161,Кат!$I:$I,0)),INDEX(Торг!$B:$B,MATCH($N11161,Торг!$I:$I,0))),"")</f>
        <v/>
      </c>
    </row>
    <row r="11162" spans="1:15">
      <c r="A11162" t="s">
        <v>22503</v>
      </c>
      <c r="C11162" s="191" t="s">
        <v>4328</v>
      </c>
      <c r="E11162" t="s">
        <v>4329</v>
      </c>
      <c r="F11162" t="s">
        <v>3823</v>
      </c>
      <c r="G11162" t="s">
        <v>375</v>
      </c>
      <c r="H11162">
        <v>850</v>
      </c>
      <c r="J11162" t="s">
        <v>22634</v>
      </c>
      <c r="K11162" s="132" t="str">
        <f>IFERROR(IFERROR(INDEX(Кат!$O:$O,MATCH($C11162,Кат!$I:$I,0)),INDEX(Торг!$L:$L,MATCH($C11162,Торг!$I:$I,0))),"")</f>
        <v/>
      </c>
      <c r="L11162" s="132" t="str">
        <f>IFERROR(IFERROR(INDEX(Кат!$A:$A,MATCH($C11162,Кат!$I:$I,0)),INDEX(Торг!$A:$A,MATCH($C11162,Торг!$I:$I,0))),"")</f>
        <v/>
      </c>
      <c r="M11162" s="132" t="str">
        <f>IFERROR(IFERROR(INDEX(Кат!$B:$B,MATCH($C11162,Кат!$I:$I,0)),INDEX(Торг!$B:$B,MATCH($C11162,Торг!$I:$I,0))),"")</f>
        <v/>
      </c>
      <c r="N11162" s="132" t="str">
        <f t="shared" si="188"/>
        <v>НЕИЗВЕСТНЫЙ БРЕНД УПКLarg</v>
      </c>
      <c r="O11162" s="132" t="str">
        <f>IFERROR(IFERROR(INDEX(Кат!$B:$B,MATCH($N11162,Кат!$I:$I,0)),INDEX(Торг!$B:$B,MATCH($N11162,Торг!$I:$I,0))),"")</f>
        <v/>
      </c>
    </row>
    <row r="11163" spans="1:15">
      <c r="A11163" t="s">
        <v>22504</v>
      </c>
      <c r="C11163" s="191" t="s">
        <v>13281</v>
      </c>
      <c r="E11163" t="s">
        <v>13282</v>
      </c>
      <c r="F11163" t="s">
        <v>3823</v>
      </c>
      <c r="G11163" t="s">
        <v>375</v>
      </c>
      <c r="H11163">
        <v>750</v>
      </c>
      <c r="J11163" t="s">
        <v>22634</v>
      </c>
      <c r="K11163" s="132" t="str">
        <f>IFERROR(IFERROR(INDEX(Кат!$O:$O,MATCH($C11163,Кат!$I:$I,0)),INDEX(Торг!$L:$L,MATCH($C11163,Торг!$I:$I,0))),"")</f>
        <v/>
      </c>
      <c r="L11163" s="132" t="str">
        <f>IFERROR(IFERROR(INDEX(Кат!$A:$A,MATCH($C11163,Кат!$I:$I,0)),INDEX(Торг!$A:$A,MATCH($C11163,Торг!$I:$I,0))),"")</f>
        <v/>
      </c>
      <c r="M11163" s="132" t="str">
        <f>IFERROR(IFERROR(INDEX(Кат!$B:$B,MATCH($C11163,Кат!$I:$I,0)),INDEX(Торг!$B:$B,MATCH($C11163,Торг!$I:$I,0))),"")</f>
        <v/>
      </c>
      <c r="N11163" s="132" t="str">
        <f t="shared" si="188"/>
        <v>НЕИЗВЕСТНЫЙ БРЕНД УПКLargFL</v>
      </c>
      <c r="O11163" s="132" t="str">
        <f>IFERROR(IFERROR(INDEX(Кат!$B:$B,MATCH($N11163,Кат!$I:$I,0)),INDEX(Торг!$B:$B,MATCH($N11163,Торг!$I:$I,0))),"")</f>
        <v/>
      </c>
    </row>
    <row r="11164" spans="1:15">
      <c r="A11164" t="s">
        <v>22505</v>
      </c>
      <c r="C11164" s="191" t="s">
        <v>13283</v>
      </c>
      <c r="E11164" t="s">
        <v>13284</v>
      </c>
      <c r="F11164" t="s">
        <v>3823</v>
      </c>
      <c r="G11164" t="s">
        <v>375</v>
      </c>
      <c r="H11164">
        <v>1500</v>
      </c>
      <c r="J11164" t="s">
        <v>22634</v>
      </c>
      <c r="K11164" s="132" t="str">
        <f>IFERROR(IFERROR(INDEX(Кат!$O:$O,MATCH($C11164,Кат!$I:$I,0)),INDEX(Торг!$L:$L,MATCH($C11164,Торг!$I:$I,0))),"")</f>
        <v/>
      </c>
      <c r="L11164" s="132" t="str">
        <f>IFERROR(IFERROR(INDEX(Кат!$A:$A,MATCH($C11164,Кат!$I:$I,0)),INDEX(Торг!$A:$A,MATCH($C11164,Торг!$I:$I,0))),"")</f>
        <v/>
      </c>
      <c r="M11164" s="132" t="str">
        <f>IFERROR(IFERROR(INDEX(Кат!$B:$B,MATCH($C11164,Кат!$I:$I,0)),INDEX(Торг!$B:$B,MATCH($C11164,Торг!$I:$I,0))),"")</f>
        <v/>
      </c>
      <c r="N11164" s="132" t="str">
        <f t="shared" si="188"/>
        <v>НЕИЗВЕСТНЫЙ БРЕНД УПК-NTR</v>
      </c>
      <c r="O11164" s="132" t="str">
        <f>IFERROR(IFERROR(INDEX(Кат!$B:$B,MATCH($N11164,Кат!$I:$I,0)),INDEX(Торг!$B:$B,MATCH($N11164,Торг!$I:$I,0))),"")</f>
        <v/>
      </c>
    </row>
    <row r="11165" spans="1:15">
      <c r="A11165" t="s">
        <v>22506</v>
      </c>
      <c r="C11165" s="191" t="s">
        <v>13285</v>
      </c>
      <c r="E11165" t="s">
        <v>14247</v>
      </c>
      <c r="F11165" t="s">
        <v>3823</v>
      </c>
      <c r="G11165" t="s">
        <v>375</v>
      </c>
      <c r="H11165">
        <v>1200</v>
      </c>
      <c r="J11165" t="s">
        <v>22634</v>
      </c>
      <c r="K11165" s="132" t="str">
        <f>IFERROR(IFERROR(INDEX(Кат!$O:$O,MATCH($C11165,Кат!$I:$I,0)),INDEX(Торг!$L:$L,MATCH($C11165,Торг!$I:$I,0))),"")</f>
        <v/>
      </c>
      <c r="L11165" s="132" t="str">
        <f>IFERROR(IFERROR(INDEX(Кат!$A:$A,MATCH($C11165,Кат!$I:$I,0)),INDEX(Торг!$A:$A,MATCH($C11165,Торг!$I:$I,0))),"")</f>
        <v/>
      </c>
      <c r="M11165" s="132" t="str">
        <f>IFERROR(IFERROR(INDEX(Кат!$B:$B,MATCH($C11165,Кат!$I:$I,0)),INDEX(Торг!$B:$B,MATCH($C11165,Торг!$I:$I,0))),"")</f>
        <v/>
      </c>
      <c r="N11165" s="132" t="str">
        <f t="shared" si="188"/>
        <v>НЕИЗВЕСТНЫЙ БРЕНД УПК2180</v>
      </c>
      <c r="O11165" s="132" t="str">
        <f>IFERROR(IFERROR(INDEX(Кат!$B:$B,MATCH($N11165,Кат!$I:$I,0)),INDEX(Торг!$B:$B,MATCH($N11165,Торг!$I:$I,0))),"")</f>
        <v/>
      </c>
    </row>
    <row r="11166" spans="1:15">
      <c r="A11166" t="s">
        <v>22507</v>
      </c>
      <c r="C11166" s="191" t="s">
        <v>4330</v>
      </c>
      <c r="E11166" t="s">
        <v>4331</v>
      </c>
      <c r="F11166" t="s">
        <v>3823</v>
      </c>
      <c r="G11166" t="s">
        <v>375</v>
      </c>
      <c r="H11166">
        <v>1050</v>
      </c>
      <c r="J11166" t="s">
        <v>22634</v>
      </c>
      <c r="K11166" s="132" t="str">
        <f>IFERROR(IFERROR(INDEX(Кат!$O:$O,MATCH($C11166,Кат!$I:$I,0)),INDEX(Торг!$L:$L,MATCH($C11166,Торг!$I:$I,0))),"")</f>
        <v/>
      </c>
      <c r="L11166" s="132" t="str">
        <f>IFERROR(IFERROR(INDEX(Кат!$A:$A,MATCH($C11166,Кат!$I:$I,0)),INDEX(Торг!$A:$A,MATCH($C11166,Торг!$I:$I,0))),"")</f>
        <v/>
      </c>
      <c r="M11166" s="132" t="str">
        <f>IFERROR(IFERROR(INDEX(Кат!$B:$B,MATCH($C11166,Кат!$I:$I,0)),INDEX(Торг!$B:$B,MATCH($C11166,Торг!$I:$I,0))),"")</f>
        <v/>
      </c>
      <c r="N11166" s="132" t="str">
        <f t="shared" si="188"/>
        <v>НЕИЗВЕСТНЫЙ БРЕНД УПК</v>
      </c>
      <c r="O11166" s="132" t="str">
        <f>IFERROR(IFERROR(INDEX(Кат!$B:$B,MATCH($N11166,Кат!$I:$I,0)),INDEX(Торг!$B:$B,MATCH($N11166,Торг!$I:$I,0))),"")</f>
        <v/>
      </c>
    </row>
    <row r="11167" spans="1:15">
      <c r="A11167" t="s">
        <v>23030</v>
      </c>
      <c r="C11167" s="191" t="s">
        <v>23031</v>
      </c>
      <c r="E11167" t="s">
        <v>23032</v>
      </c>
      <c r="F11167" t="s">
        <v>3823</v>
      </c>
      <c r="G11167" t="s">
        <v>375</v>
      </c>
      <c r="H11167">
        <v>1050</v>
      </c>
      <c r="J11167" t="s">
        <v>22634</v>
      </c>
      <c r="K11167" s="132" t="str">
        <f>IFERROR(IFERROR(INDEX(Кат!$O:$O,MATCH($C11167,Кат!$I:$I,0)),INDEX(Торг!$L:$L,MATCH($C11167,Торг!$I:$I,0))),"")</f>
        <v/>
      </c>
      <c r="L11167" s="132" t="str">
        <f>IFERROR(IFERROR(INDEX(Кат!$A:$A,MATCH($C11167,Кат!$I:$I,0)),INDEX(Торг!$A:$A,MATCH($C11167,Торг!$I:$I,0))),"")</f>
        <v/>
      </c>
      <c r="M11167" s="132" t="str">
        <f>IFERROR(IFERROR(INDEX(Кат!$B:$B,MATCH($C11167,Кат!$I:$I,0)),INDEX(Торг!$B:$B,MATCH($C11167,Торг!$I:$I,0))),"")</f>
        <v/>
      </c>
      <c r="N11167" s="132" t="str">
        <f t="shared" si="188"/>
        <v>НЕИЗВЕСТНЫЙ БРЕНД УПК2190-2</v>
      </c>
      <c r="O11167" s="132" t="str">
        <f>IFERROR(IFERROR(INDEX(Кат!$B:$B,MATCH($N11167,Кат!$I:$I,0)),INDEX(Торг!$B:$B,MATCH($N11167,Торг!$I:$I,0))),"")</f>
        <v/>
      </c>
    </row>
    <row r="11168" spans="1:15">
      <c r="A11168" t="s">
        <v>22508</v>
      </c>
      <c r="C11168" s="191" t="s">
        <v>13946</v>
      </c>
      <c r="E11168" t="s">
        <v>13947</v>
      </c>
      <c r="F11168" t="s">
        <v>3823</v>
      </c>
      <c r="G11168" t="s">
        <v>375</v>
      </c>
      <c r="H11168">
        <v>800</v>
      </c>
      <c r="J11168" t="s">
        <v>22634</v>
      </c>
      <c r="K11168" s="132" t="str">
        <f>IFERROR(IFERROR(INDEX(Кат!$O:$O,MATCH($C11168,Кат!$I:$I,0)),INDEX(Торг!$L:$L,MATCH($C11168,Торг!$I:$I,0))),"")</f>
        <v/>
      </c>
      <c r="L11168" s="132" t="str">
        <f>IFERROR(IFERROR(INDEX(Кат!$A:$A,MATCH($C11168,Кат!$I:$I,0)),INDEX(Торг!$A:$A,MATCH($C11168,Торг!$I:$I,0))),"")</f>
        <v/>
      </c>
      <c r="M11168" s="132" t="str">
        <f>IFERROR(IFERROR(INDEX(Кат!$B:$B,MATCH($C11168,Кат!$I:$I,0)),INDEX(Торг!$B:$B,MATCH($C11168,Торг!$I:$I,0))),"")</f>
        <v/>
      </c>
      <c r="N11168" s="132" t="str">
        <f t="shared" si="188"/>
        <v>НЕИЗВЕСТНЫЙ БРЕНД УПК2190-1</v>
      </c>
      <c r="O11168" s="132" t="str">
        <f>IFERROR(IFERROR(INDEX(Кат!$B:$B,MATCH($N11168,Кат!$I:$I,0)),INDEX(Торг!$B:$B,MATCH($N11168,Торг!$I:$I,0))),"")</f>
        <v/>
      </c>
    </row>
    <row r="11169" spans="1:15">
      <c r="A11169" t="s">
        <v>24928</v>
      </c>
      <c r="C11169" s="191"/>
      <c r="E11169" t="s">
        <v>4332</v>
      </c>
      <c r="J11169" t="s">
        <v>22634</v>
      </c>
      <c r="K11169" s="132" t="str">
        <f>IFERROR(IFERROR(INDEX(Кат!$O:$O,MATCH($C11169,Кат!$I:$I,0)),INDEX(Торг!$L:$L,MATCH($C11169,Торг!$I:$I,0))),"")</f>
        <v/>
      </c>
      <c r="L11169" s="132" t="str">
        <f>IFERROR(IFERROR(INDEX(Кат!$A:$A,MATCH($C11169,Кат!$I:$I,0)),INDEX(Торг!$A:$A,MATCH($C11169,Торг!$I:$I,0))),"")</f>
        <v/>
      </c>
      <c r="M11169" s="132" t="str">
        <f>IFERROR(IFERROR(INDEX(Кат!$B:$B,MATCH($C11169,Кат!$I:$I,0)),INDEX(Торг!$B:$B,MATCH($C11169,Торг!$I:$I,0))),"")</f>
        <v/>
      </c>
      <c r="N11169" s="132" t="str">
        <f t="shared" si="188"/>
        <v xml:space="preserve"> </v>
      </c>
      <c r="O11169" s="132" t="str">
        <f>IFERROR(IFERROR(INDEX(Кат!$B:$B,MATCH($N11169,Кат!$I:$I,0)),INDEX(Торг!$B:$B,MATCH($N11169,Торг!$I:$I,0))),"")</f>
        <v/>
      </c>
    </row>
    <row r="11170" spans="1:15">
      <c r="A11170" t="s">
        <v>22509</v>
      </c>
      <c r="C11170" s="191" t="s">
        <v>4333</v>
      </c>
      <c r="E11170" t="s">
        <v>4334</v>
      </c>
      <c r="F11170" t="s">
        <v>4332</v>
      </c>
      <c r="G11170" t="s">
        <v>375</v>
      </c>
      <c r="H11170">
        <v>2150</v>
      </c>
      <c r="J11170" t="s">
        <v>22634</v>
      </c>
      <c r="K11170" s="132" t="str">
        <f>IFERROR(IFERROR(INDEX(Кат!$O:$O,MATCH($C11170,Кат!$I:$I,0)),INDEX(Торг!$L:$L,MATCH($C11170,Торг!$I:$I,0))),"")</f>
        <v/>
      </c>
      <c r="L11170" s="132" t="str">
        <f>IFERROR(IFERROR(INDEX(Кат!$A:$A,MATCH($C11170,Кат!$I:$I,0)),INDEX(Торг!$A:$A,MATCH($C11170,Торг!$I:$I,0))),"")</f>
        <v/>
      </c>
      <c r="M11170" s="132" t="str">
        <f>IFERROR(IFERROR(INDEX(Кат!$B:$B,MATCH($C11170,Кат!$I:$I,0)),INDEX(Торг!$B:$B,MATCH($C11170,Торг!$I:$I,0))),"")</f>
        <v/>
      </c>
      <c r="N11170" s="132" t="str">
        <f t="shared" si="188"/>
        <v>УРАЛЬСКИЙ ПРУЖИННЫЙ ЗАВОД 6001550902-U</v>
      </c>
      <c r="O11170" s="132" t="str">
        <f>IFERROR(IFERROR(INDEX(Кат!$B:$B,MATCH($N11170,Кат!$I:$I,0)),INDEX(Торг!$B:$B,MATCH($N11170,Торг!$I:$I,0))),"")</f>
        <v/>
      </c>
    </row>
    <row r="11171" spans="1:15">
      <c r="A11171" t="s">
        <v>22510</v>
      </c>
      <c r="C11171" s="191" t="s">
        <v>4335</v>
      </c>
      <c r="E11171" t="s">
        <v>4336</v>
      </c>
      <c r="F11171" t="s">
        <v>4332</v>
      </c>
      <c r="G11171" t="s">
        <v>375</v>
      </c>
      <c r="H11171">
        <v>1850</v>
      </c>
      <c r="J11171" t="s">
        <v>22634</v>
      </c>
      <c r="K11171" s="132" t="str">
        <f>IFERROR(IFERROR(INDEX(Кат!$O:$O,MATCH($C11171,Кат!$I:$I,0)),INDEX(Торг!$L:$L,MATCH($C11171,Торг!$I:$I,0))),"")</f>
        <v/>
      </c>
      <c r="L11171" s="132" t="str">
        <f>IFERROR(IFERROR(INDEX(Кат!$A:$A,MATCH($C11171,Кат!$I:$I,0)),INDEX(Торг!$A:$A,MATCH($C11171,Торг!$I:$I,0))),"")</f>
        <v/>
      </c>
      <c r="M11171" s="132" t="str">
        <f>IFERROR(IFERROR(INDEX(Кат!$B:$B,MATCH($C11171,Кат!$I:$I,0)),INDEX(Торг!$B:$B,MATCH($C11171,Торг!$I:$I,0))),"")</f>
        <v/>
      </c>
      <c r="N11171" s="132" t="str">
        <f t="shared" si="188"/>
        <v>УРАЛЬСКИЙ ПРУЖИННЫЙ ЗАВОД 8450006758-U</v>
      </c>
      <c r="O11171" s="132" t="str">
        <f>IFERROR(IFERROR(INDEX(Кат!$B:$B,MATCH($N11171,Кат!$I:$I,0)),INDEX(Торг!$B:$B,MATCH($N11171,Торг!$I:$I,0))),"")</f>
        <v/>
      </c>
    </row>
    <row r="11172" spans="1:15">
      <c r="A11172" t="s">
        <v>22511</v>
      </c>
      <c r="C11172" s="191" t="s">
        <v>4337</v>
      </c>
      <c r="E11172" t="s">
        <v>4338</v>
      </c>
      <c r="F11172" t="s">
        <v>4332</v>
      </c>
      <c r="G11172" t="s">
        <v>375</v>
      </c>
      <c r="H11172">
        <v>2200</v>
      </c>
      <c r="J11172" t="s">
        <v>22634</v>
      </c>
      <c r="K11172" s="132" t="str">
        <f>IFERROR(IFERROR(INDEX(Кат!$O:$O,MATCH($C11172,Кат!$I:$I,0)),INDEX(Торг!$L:$L,MATCH($C11172,Торг!$I:$I,0))),"")</f>
        <v/>
      </c>
      <c r="L11172" s="132" t="str">
        <f>IFERROR(IFERROR(INDEX(Кат!$A:$A,MATCH($C11172,Кат!$I:$I,0)),INDEX(Торг!$A:$A,MATCH($C11172,Торг!$I:$I,0))),"")</f>
        <v/>
      </c>
      <c r="M11172" s="132" t="str">
        <f>IFERROR(IFERROR(INDEX(Кат!$B:$B,MATCH($C11172,Кат!$I:$I,0)),INDEX(Торг!$B:$B,MATCH($C11172,Торг!$I:$I,0))),"")</f>
        <v/>
      </c>
      <c r="N11172" s="132" t="str">
        <f t="shared" si="188"/>
        <v>УРАЛЬСКИЙ ПРУЖИННЫЙ ЗАВОД 6001854954-U</v>
      </c>
      <c r="O11172" s="132" t="str">
        <f>IFERROR(IFERROR(INDEX(Кат!$B:$B,MATCH($N11172,Кат!$I:$I,0)),INDEX(Торг!$B:$B,MATCH($N11172,Торг!$I:$I,0))),"")</f>
        <v/>
      </c>
    </row>
    <row r="11173" spans="1:15">
      <c r="A11173" t="s">
        <v>22512</v>
      </c>
      <c r="C11173" s="191" t="s">
        <v>4339</v>
      </c>
      <c r="E11173" t="s">
        <v>4340</v>
      </c>
      <c r="F11173" t="s">
        <v>4332</v>
      </c>
      <c r="G11173" t="s">
        <v>375</v>
      </c>
      <c r="H11173">
        <v>1900</v>
      </c>
      <c r="J11173" t="s">
        <v>22634</v>
      </c>
      <c r="K11173" s="132" t="str">
        <f>IFERROR(IFERROR(INDEX(Кат!$O:$O,MATCH($C11173,Кат!$I:$I,0)),INDEX(Торг!$L:$L,MATCH($C11173,Торг!$I:$I,0))),"")</f>
        <v/>
      </c>
      <c r="L11173" s="132" t="str">
        <f>IFERROR(IFERROR(INDEX(Кат!$A:$A,MATCH($C11173,Кат!$I:$I,0)),INDEX(Торг!$A:$A,MATCH($C11173,Торг!$I:$I,0))),"")</f>
        <v/>
      </c>
      <c r="M11173" s="132" t="str">
        <f>IFERROR(IFERROR(INDEX(Кат!$B:$B,MATCH($C11173,Кат!$I:$I,0)),INDEX(Торг!$B:$B,MATCH($C11173,Торг!$I:$I,0))),"")</f>
        <v/>
      </c>
      <c r="N11173" s="132" t="str">
        <f t="shared" si="188"/>
        <v>УРАЛЬСКИЙ ПРУЖИННЫЙ ЗАВОД 8450006725-U</v>
      </c>
      <c r="O11173" s="132" t="str">
        <f>IFERROR(IFERROR(INDEX(Кат!$B:$B,MATCH($N11173,Кат!$I:$I,0)),INDEX(Торг!$B:$B,MATCH($N11173,Торг!$I:$I,0))),"")</f>
        <v/>
      </c>
    </row>
    <row r="11174" spans="1:15">
      <c r="A11174" t="s">
        <v>24929</v>
      </c>
      <c r="C11174" s="191"/>
      <c r="E11174" t="s">
        <v>24930</v>
      </c>
      <c r="J11174" t="s">
        <v>22634</v>
      </c>
      <c r="K11174" s="132" t="str">
        <f>IFERROR(IFERROR(INDEX(Кат!$O:$O,MATCH($C11174,Кат!$I:$I,0)),INDEX(Торг!$L:$L,MATCH($C11174,Торг!$I:$I,0))),"")</f>
        <v/>
      </c>
      <c r="L11174" s="132" t="str">
        <f>IFERROR(IFERROR(INDEX(Кат!$A:$A,MATCH($C11174,Кат!$I:$I,0)),INDEX(Торг!$A:$A,MATCH($C11174,Торг!$I:$I,0))),"")</f>
        <v/>
      </c>
      <c r="M11174" s="132" t="str">
        <f>IFERROR(IFERROR(INDEX(Кат!$B:$B,MATCH($C11174,Кат!$I:$I,0)),INDEX(Торг!$B:$B,MATCH($C11174,Торг!$I:$I,0))),"")</f>
        <v/>
      </c>
      <c r="N11174" s="132" t="str">
        <f t="shared" si="188"/>
        <v xml:space="preserve"> </v>
      </c>
      <c r="O11174" s="132" t="str">
        <f>IFERROR(IFERROR(INDEX(Кат!$B:$B,MATCH($N11174,Кат!$I:$I,0)),INDEX(Торг!$B:$B,MATCH($N11174,Торг!$I:$I,0))),"")</f>
        <v/>
      </c>
    </row>
    <row r="11175" spans="1:15">
      <c r="A11175" t="s">
        <v>22513</v>
      </c>
      <c r="C11175" s="191" t="s">
        <v>13286</v>
      </c>
      <c r="E11175" t="s">
        <v>13287</v>
      </c>
      <c r="F11175" t="s">
        <v>4343</v>
      </c>
      <c r="G11175" t="s">
        <v>399</v>
      </c>
      <c r="H11175">
        <v>220</v>
      </c>
      <c r="J11175" t="s">
        <v>22634</v>
      </c>
      <c r="K11175" s="132" t="str">
        <f>IFERROR(IFERROR(INDEX(Кат!$O:$O,MATCH($C11175,Кат!$I:$I,0)),INDEX(Торг!$L:$L,MATCH($C11175,Торг!$I:$I,0))),"")</f>
        <v/>
      </c>
      <c r="L11175" s="132" t="str">
        <f>IFERROR(IFERROR(INDEX(Кат!$A:$A,MATCH($C11175,Кат!$I:$I,0)),INDEX(Торг!$A:$A,MATCH($C11175,Торг!$I:$I,0))),"")</f>
        <v/>
      </c>
      <c r="M11175" s="132" t="str">
        <f>IFERROR(IFERROR(INDEX(Кат!$B:$B,MATCH($C11175,Кат!$I:$I,0)),INDEX(Торг!$B:$B,MATCH($C11175,Торг!$I:$I,0))),"")</f>
        <v/>
      </c>
      <c r="N11175" s="132" t="str">
        <f t="shared" si="188"/>
        <v>ФИЛЬТР СЕРВИС VF-010n</v>
      </c>
      <c r="O11175" s="132" t="str">
        <f>IFERROR(IFERROR(INDEX(Кат!$B:$B,MATCH($N11175,Кат!$I:$I,0)),INDEX(Торг!$B:$B,MATCH($N11175,Торг!$I:$I,0))),"")</f>
        <v/>
      </c>
    </row>
    <row r="11176" spans="1:15">
      <c r="A11176" t="s">
        <v>22514</v>
      </c>
      <c r="C11176" s="191" t="s">
        <v>4341</v>
      </c>
      <c r="E11176" t="s">
        <v>4342</v>
      </c>
      <c r="F11176" t="s">
        <v>4343</v>
      </c>
      <c r="G11176" t="s">
        <v>399</v>
      </c>
      <c r="H11176">
        <v>220</v>
      </c>
      <c r="J11176" t="s">
        <v>22634</v>
      </c>
      <c r="K11176" s="132" t="str">
        <f>IFERROR(IFERROR(INDEX(Кат!$O:$O,MATCH($C11176,Кат!$I:$I,0)),INDEX(Торг!$L:$L,MATCH($C11176,Торг!$I:$I,0))),"")</f>
        <v/>
      </c>
      <c r="L11176" s="132" t="str">
        <f>IFERROR(IFERROR(INDEX(Кат!$A:$A,MATCH($C11176,Кат!$I:$I,0)),INDEX(Торг!$A:$A,MATCH($C11176,Торг!$I:$I,0))),"")</f>
        <v/>
      </c>
      <c r="M11176" s="132" t="str">
        <f>IFERROR(IFERROR(INDEX(Кат!$B:$B,MATCH($C11176,Кат!$I:$I,0)),INDEX(Торг!$B:$B,MATCH($C11176,Торг!$I:$I,0))),"")</f>
        <v/>
      </c>
      <c r="N11176" s="132" t="str">
        <f t="shared" si="188"/>
        <v>ФИЛЬТР СЕРВИС VF-015n</v>
      </c>
      <c r="O11176" s="132" t="str">
        <f>IFERROR(IFERROR(INDEX(Кат!$B:$B,MATCH($N11176,Кат!$I:$I,0)),INDEX(Торг!$B:$B,MATCH($N11176,Торг!$I:$I,0))),"")</f>
        <v/>
      </c>
    </row>
    <row r="11177" spans="1:15">
      <c r="A11177" t="s">
        <v>22515</v>
      </c>
      <c r="C11177" s="191" t="s">
        <v>13288</v>
      </c>
      <c r="E11177" t="s">
        <v>13289</v>
      </c>
      <c r="F11177" t="s">
        <v>4343</v>
      </c>
      <c r="G11177" t="s">
        <v>399</v>
      </c>
      <c r="H11177">
        <v>190</v>
      </c>
      <c r="J11177" t="s">
        <v>22634</v>
      </c>
      <c r="K11177" s="132" t="str">
        <f>IFERROR(IFERROR(INDEX(Кат!$O:$O,MATCH($C11177,Кат!$I:$I,0)),INDEX(Торг!$L:$L,MATCH($C11177,Торг!$I:$I,0))),"")</f>
        <v/>
      </c>
      <c r="L11177" s="132" t="str">
        <f>IFERROR(IFERROR(INDEX(Кат!$A:$A,MATCH($C11177,Кат!$I:$I,0)),INDEX(Торг!$A:$A,MATCH($C11177,Торг!$I:$I,0))),"")</f>
        <v/>
      </c>
      <c r="M11177" s="132" t="str">
        <f>IFERROR(IFERROR(INDEX(Кат!$B:$B,MATCH($C11177,Кат!$I:$I,0)),INDEX(Торг!$B:$B,MATCH($C11177,Торг!$I:$I,0))),"")</f>
        <v/>
      </c>
      <c r="N11177" s="132" t="str">
        <f t="shared" si="188"/>
        <v>ФИЛЬТР СЕРВИС VF-017n</v>
      </c>
      <c r="O11177" s="132" t="str">
        <f>IFERROR(IFERROR(INDEX(Кат!$B:$B,MATCH($N11177,Кат!$I:$I,0)),INDEX(Торг!$B:$B,MATCH($N11177,Торг!$I:$I,0))),"")</f>
        <v/>
      </c>
    </row>
    <row r="11178" spans="1:15">
      <c r="A11178" t="s">
        <v>22516</v>
      </c>
      <c r="C11178" s="191" t="s">
        <v>13290</v>
      </c>
      <c r="E11178" t="s">
        <v>13291</v>
      </c>
      <c r="F11178" t="s">
        <v>4343</v>
      </c>
      <c r="G11178" t="s">
        <v>399</v>
      </c>
      <c r="H11178">
        <v>180</v>
      </c>
      <c r="J11178" t="s">
        <v>22634</v>
      </c>
      <c r="K11178" s="132" t="str">
        <f>IFERROR(IFERROR(INDEX(Кат!$O:$O,MATCH($C11178,Кат!$I:$I,0)),INDEX(Торг!$L:$L,MATCH($C11178,Торг!$I:$I,0))),"")</f>
        <v/>
      </c>
      <c r="L11178" s="132" t="str">
        <f>IFERROR(IFERROR(INDEX(Кат!$A:$A,MATCH($C11178,Кат!$I:$I,0)),INDEX(Торг!$A:$A,MATCH($C11178,Торг!$I:$I,0))),"")</f>
        <v/>
      </c>
      <c r="M11178" s="132" t="str">
        <f>IFERROR(IFERROR(INDEX(Кат!$B:$B,MATCH($C11178,Кат!$I:$I,0)),INDEX(Торг!$B:$B,MATCH($C11178,Торг!$I:$I,0))),"")</f>
        <v/>
      </c>
      <c r="N11178" s="132" t="str">
        <f t="shared" si="188"/>
        <v>ФИЛЬТР СЕРВИС VF-012n</v>
      </c>
      <c r="O11178" s="132" t="str">
        <f>IFERROR(IFERROR(INDEX(Кат!$B:$B,MATCH($N11178,Кат!$I:$I,0)),INDEX(Торг!$B:$B,MATCH($N11178,Торг!$I:$I,0))),"")</f>
        <v/>
      </c>
    </row>
    <row r="11179" spans="1:15">
      <c r="A11179" t="s">
        <v>34023</v>
      </c>
      <c r="C11179" s="191"/>
      <c r="E11179" t="s">
        <v>34024</v>
      </c>
      <c r="J11179" t="s">
        <v>22634</v>
      </c>
      <c r="K11179" s="132" t="str">
        <f>IFERROR(IFERROR(INDEX(Кат!$O:$O,MATCH($C11179,Кат!$I:$I,0)),INDEX(Торг!$L:$L,MATCH($C11179,Торг!$I:$I,0))),"")</f>
        <v/>
      </c>
      <c r="L11179" s="132" t="str">
        <f>IFERROR(IFERROR(INDEX(Кат!$A:$A,MATCH($C11179,Кат!$I:$I,0)),INDEX(Торг!$A:$A,MATCH($C11179,Торг!$I:$I,0))),"")</f>
        <v/>
      </c>
      <c r="M11179" s="132" t="str">
        <f>IFERROR(IFERROR(INDEX(Кат!$B:$B,MATCH($C11179,Кат!$I:$I,0)),INDEX(Торг!$B:$B,MATCH($C11179,Торг!$I:$I,0))),"")</f>
        <v/>
      </c>
      <c r="N11179" s="132" t="str">
        <f t="shared" si="188"/>
        <v xml:space="preserve"> </v>
      </c>
      <c r="O11179" s="132" t="str">
        <f>IFERROR(IFERROR(INDEX(Кат!$B:$B,MATCH($N11179,Кат!$I:$I,0)),INDEX(Торг!$B:$B,MATCH($N11179,Торг!$I:$I,0))),"")</f>
        <v/>
      </c>
    </row>
    <row r="11180" spans="1:15">
      <c r="A11180" t="s">
        <v>21272</v>
      </c>
      <c r="C11180" s="191" t="s">
        <v>11396</v>
      </c>
      <c r="E11180" t="s">
        <v>34025</v>
      </c>
      <c r="F11180" t="s">
        <v>34024</v>
      </c>
      <c r="G11180" t="s">
        <v>375</v>
      </c>
      <c r="H11180">
        <v>650</v>
      </c>
      <c r="J11180" t="s">
        <v>22634</v>
      </c>
      <c r="K11180" s="132" t="str">
        <f>IFERROR(IFERROR(INDEX(Кат!$O:$O,MATCH($C11180,Кат!$I:$I,0)),INDEX(Торг!$L:$L,MATCH($C11180,Торг!$I:$I,0))),"")</f>
        <v/>
      </c>
      <c r="L11180" s="132" t="str">
        <f>IFERROR(IFERROR(INDEX(Кат!$A:$A,MATCH($C11180,Кат!$I:$I,0)),INDEX(Торг!$A:$A,MATCH($C11180,Торг!$I:$I,0))),"")</f>
        <v/>
      </c>
      <c r="M11180" s="132" t="str">
        <f>IFERROR(IFERROR(INDEX(Кат!$B:$B,MATCH($C11180,Кат!$I:$I,0)),INDEX(Торг!$B:$B,MATCH($C11180,Торг!$I:$I,0))),"")</f>
        <v/>
      </c>
      <c r="N11180" s="132" t="str">
        <f t="shared" si="188"/>
        <v>ФОРМУЛА СВЕТА TH124</v>
      </c>
      <c r="O11180" s="132" t="str">
        <f>IFERROR(IFERROR(INDEX(Кат!$B:$B,MATCH($N11180,Кат!$I:$I,0)),INDEX(Торг!$B:$B,MATCH($N11180,Торг!$I:$I,0))),"")</f>
        <v/>
      </c>
    </row>
    <row r="11181" spans="1:15">
      <c r="A11181" t="s">
        <v>32389</v>
      </c>
      <c r="C11181" s="191"/>
      <c r="E11181" t="s">
        <v>32390</v>
      </c>
      <c r="J11181" t="s">
        <v>22634</v>
      </c>
      <c r="K11181" s="132" t="str">
        <f>IFERROR(IFERROR(INDEX(Кат!$O:$O,MATCH($C11181,Кат!$I:$I,0)),INDEX(Торг!$L:$L,MATCH($C11181,Торг!$I:$I,0))),"")</f>
        <v/>
      </c>
      <c r="L11181" s="132" t="str">
        <f>IFERROR(IFERROR(INDEX(Кат!$A:$A,MATCH($C11181,Кат!$I:$I,0)),INDEX(Торг!$A:$A,MATCH($C11181,Торг!$I:$I,0))),"")</f>
        <v/>
      </c>
      <c r="M11181" s="132" t="str">
        <f>IFERROR(IFERROR(INDEX(Кат!$B:$B,MATCH($C11181,Кат!$I:$I,0)),INDEX(Торг!$B:$B,MATCH($C11181,Торг!$I:$I,0))),"")</f>
        <v/>
      </c>
      <c r="N11181" s="132" t="str">
        <f t="shared" si="188"/>
        <v xml:space="preserve"> </v>
      </c>
      <c r="O11181" s="132" t="str">
        <f>IFERROR(IFERROR(INDEX(Кат!$B:$B,MATCH($N11181,Кат!$I:$I,0)),INDEX(Торг!$B:$B,MATCH($N11181,Торг!$I:$I,0))),"")</f>
        <v/>
      </c>
    </row>
    <row r="11182" spans="1:15">
      <c r="A11182" t="s">
        <v>30958</v>
      </c>
      <c r="C11182" s="191" t="s">
        <v>28734</v>
      </c>
      <c r="E11182" t="s">
        <v>32391</v>
      </c>
      <c r="F11182" t="s">
        <v>4220</v>
      </c>
      <c r="G11182" t="s">
        <v>375</v>
      </c>
      <c r="H11182">
        <v>3100</v>
      </c>
      <c r="J11182" t="s">
        <v>22634</v>
      </c>
      <c r="K11182" s="132" t="str">
        <f>IFERROR(IFERROR(INDEX(Кат!$O:$O,MATCH($C11182,Кат!$I:$I,0)),INDEX(Торг!$L:$L,MATCH($C11182,Торг!$I:$I,0))),"")</f>
        <v/>
      </c>
      <c r="L11182" s="132" t="str">
        <f>IFERROR(IFERROR(INDEX(Кат!$A:$A,MATCH($C11182,Кат!$I:$I,0)),INDEX(Торг!$A:$A,MATCH($C11182,Торг!$I:$I,0))),"")</f>
        <v/>
      </c>
      <c r="M11182" s="132" t="str">
        <f>IFERROR(IFERROR(INDEX(Кат!$B:$B,MATCH($C11182,Кат!$I:$I,0)),INDEX(Торг!$B:$B,MATCH($C11182,Торг!$I:$I,0))),"")</f>
        <v/>
      </c>
      <c r="N11182" s="132" t="str">
        <f t="shared" si="188"/>
        <v>ТЕХНОРЕССОР TRR2108-30K</v>
      </c>
      <c r="O11182" s="132" t="str">
        <f>IFERROR(IFERROR(INDEX(Кат!$B:$B,MATCH($N11182,Кат!$I:$I,0)),INDEX(Торг!$B:$B,MATCH($N11182,Торг!$I:$I,0))),"")</f>
        <v/>
      </c>
    </row>
    <row r="11183" spans="1:15">
      <c r="A11183" t="s">
        <v>24931</v>
      </c>
      <c r="C11183" s="191"/>
      <c r="E11183" t="s">
        <v>24932</v>
      </c>
      <c r="J11183" t="s">
        <v>22634</v>
      </c>
      <c r="K11183" s="132" t="str">
        <f>IFERROR(IFERROR(INDEX(Кат!$O:$O,MATCH($C11183,Кат!$I:$I,0)),INDEX(Торг!$L:$L,MATCH($C11183,Торг!$I:$I,0))),"")</f>
        <v/>
      </c>
      <c r="L11183" s="132" t="str">
        <f>IFERROR(IFERROR(INDEX(Кат!$A:$A,MATCH($C11183,Кат!$I:$I,0)),INDEX(Торг!$A:$A,MATCH($C11183,Торг!$I:$I,0))),"")</f>
        <v/>
      </c>
      <c r="M11183" s="132" t="str">
        <f>IFERROR(IFERROR(INDEX(Кат!$B:$B,MATCH($C11183,Кат!$I:$I,0)),INDEX(Торг!$B:$B,MATCH($C11183,Торг!$I:$I,0))),"")</f>
        <v/>
      </c>
      <c r="N11183" s="132" t="str">
        <f t="shared" si="188"/>
        <v xml:space="preserve"> </v>
      </c>
      <c r="O11183" s="132" t="str">
        <f>IFERROR(IFERROR(INDEX(Кат!$B:$B,MATCH($N11183,Кат!$I:$I,0)),INDEX(Торг!$B:$B,MATCH($N11183,Торг!$I:$I,0))),"")</f>
        <v/>
      </c>
    </row>
    <row r="11184" spans="1:15">
      <c r="A11184" t="s">
        <v>23229</v>
      </c>
      <c r="C11184" s="191" t="s">
        <v>23230</v>
      </c>
      <c r="E11184" t="s">
        <v>27435</v>
      </c>
      <c r="F11184" t="s">
        <v>3823</v>
      </c>
      <c r="G11184" t="s">
        <v>399</v>
      </c>
      <c r="H11184">
        <v>330</v>
      </c>
      <c r="J11184" t="s">
        <v>22634</v>
      </c>
      <c r="K11184" s="132" t="str">
        <f>IFERROR(IFERROR(INDEX(Кат!$O:$O,MATCH($C11184,Кат!$I:$I,0)),INDEX(Торг!$L:$L,MATCH($C11184,Торг!$I:$I,0))),"")</f>
        <v/>
      </c>
      <c r="L11184" s="132" t="str">
        <f>IFERROR(IFERROR(INDEX(Кат!$A:$A,MATCH($C11184,Кат!$I:$I,0)),INDEX(Торг!$A:$A,MATCH($C11184,Торг!$I:$I,0))),"")</f>
        <v/>
      </c>
      <c r="M11184" s="132" t="str">
        <f>IFERROR(IFERROR(INDEX(Кат!$B:$B,MATCH($C11184,Кат!$I:$I,0)),INDEX(Торг!$B:$B,MATCH($C11184,Торг!$I:$I,0))),"")</f>
        <v/>
      </c>
      <c r="N11184" s="132" t="str">
        <f t="shared" si="188"/>
        <v>НЕИЗВЕСТНЫЙ БРЕНД ЗТЦ-2105-3502040</v>
      </c>
      <c r="O11184" s="132" t="str">
        <f>IFERROR(IFERROR(INDEX(Кат!$B:$B,MATCH($N11184,Кат!$I:$I,0)),INDEX(Торг!$B:$B,MATCH($N11184,Торг!$I:$I,0))),"")</f>
        <v/>
      </c>
    </row>
    <row r="11185" spans="1:15">
      <c r="A11185" t="s">
        <v>24933</v>
      </c>
      <c r="C11185" s="191"/>
      <c r="E11185" t="s">
        <v>24934</v>
      </c>
      <c r="J11185" t="s">
        <v>22634</v>
      </c>
      <c r="K11185" s="132" t="str">
        <f>IFERROR(IFERROR(INDEX(Кат!$O:$O,MATCH($C11185,Кат!$I:$I,0)),INDEX(Торг!$L:$L,MATCH($C11185,Торг!$I:$I,0))),"")</f>
        <v/>
      </c>
      <c r="L11185" s="132" t="str">
        <f>IFERROR(IFERROR(INDEX(Кат!$A:$A,MATCH($C11185,Кат!$I:$I,0)),INDEX(Торг!$A:$A,MATCH($C11185,Торг!$I:$I,0))),"")</f>
        <v/>
      </c>
      <c r="M11185" s="132" t="str">
        <f>IFERROR(IFERROR(INDEX(Кат!$B:$B,MATCH($C11185,Кат!$I:$I,0)),INDEX(Торг!$B:$B,MATCH($C11185,Торг!$I:$I,0))),"")</f>
        <v/>
      </c>
      <c r="N11185" s="132" t="str">
        <f t="shared" si="188"/>
        <v xml:space="preserve"> </v>
      </c>
      <c r="O11185" s="132" t="str">
        <f>IFERROR(IFERROR(INDEX(Кат!$B:$B,MATCH($N11185,Кат!$I:$I,0)),INDEX(Торг!$B:$B,MATCH($N11185,Торг!$I:$I,0))),"")</f>
        <v/>
      </c>
    </row>
    <row r="11186" spans="1:15">
      <c r="A11186" t="s">
        <v>22517</v>
      </c>
      <c r="C11186" s="191" t="s">
        <v>13292</v>
      </c>
      <c r="E11186" t="s">
        <v>13293</v>
      </c>
      <c r="F11186" t="s">
        <v>3823</v>
      </c>
      <c r="G11186" t="s">
        <v>375</v>
      </c>
      <c r="H11186">
        <v>2500</v>
      </c>
      <c r="J11186" t="s">
        <v>22634</v>
      </c>
      <c r="K11186" s="132" t="str">
        <f>IFERROR(IFERROR(INDEX(Кат!$O:$O,MATCH($C11186,Кат!$I:$I,0)),INDEX(Торг!$L:$L,MATCH($C11186,Торг!$I:$I,0))),"")</f>
        <v/>
      </c>
      <c r="L11186" s="132" t="str">
        <f>IFERROR(IFERROR(INDEX(Кат!$A:$A,MATCH($C11186,Кат!$I:$I,0)),INDEX(Торг!$A:$A,MATCH($C11186,Торг!$I:$I,0))),"")</f>
        <v/>
      </c>
      <c r="M11186" s="132" t="str">
        <f>IFERROR(IFERROR(INDEX(Кат!$B:$B,MATCH($C11186,Кат!$I:$I,0)),INDEX(Торг!$B:$B,MATCH($C11186,Торг!$I:$I,0))),"")</f>
        <v/>
      </c>
      <c r="N11186" s="132" t="str">
        <f t="shared" si="188"/>
        <v>НЕИЗВЕСТНЫЙ БРЕНД ЧХ2190FL</v>
      </c>
      <c r="O11186" s="132" t="str">
        <f>IFERROR(IFERROR(INDEX(Кат!$B:$B,MATCH($N11186,Кат!$I:$I,0)),INDEX(Торг!$B:$B,MATCH($N11186,Торг!$I:$I,0))),"")</f>
        <v/>
      </c>
    </row>
    <row r="11187" spans="1:15">
      <c r="A11187" t="s">
        <v>22518</v>
      </c>
      <c r="C11187" s="191" t="s">
        <v>13294</v>
      </c>
      <c r="E11187" t="s">
        <v>14248</v>
      </c>
      <c r="F11187" t="s">
        <v>3823</v>
      </c>
      <c r="G11187" t="s">
        <v>375</v>
      </c>
      <c r="H11187">
        <v>2500</v>
      </c>
      <c r="J11187" t="s">
        <v>22634</v>
      </c>
      <c r="K11187" s="132" t="str">
        <f>IFERROR(IFERROR(INDEX(Кат!$O:$O,MATCH($C11187,Кат!$I:$I,0)),INDEX(Торг!$L:$L,MATCH($C11187,Торг!$I:$I,0))),"")</f>
        <v/>
      </c>
      <c r="L11187" s="132" t="str">
        <f>IFERROR(IFERROR(INDEX(Кат!$A:$A,MATCH($C11187,Кат!$I:$I,0)),INDEX(Торг!$A:$A,MATCH($C11187,Торг!$I:$I,0))),"")</f>
        <v/>
      </c>
      <c r="M11187" s="132" t="str">
        <f>IFERROR(IFERROR(INDEX(Кат!$B:$B,MATCH($C11187,Кат!$I:$I,0)),INDEX(Торг!$B:$B,MATCH($C11187,Торг!$I:$I,0))),"")</f>
        <v/>
      </c>
      <c r="N11187" s="132" t="str">
        <f t="shared" si="188"/>
        <v>НЕИЗВЕСТНЫЙ БРЕНД ЧХ2190FLC</v>
      </c>
      <c r="O11187" s="132" t="str">
        <f>IFERROR(IFERROR(INDEX(Кат!$B:$B,MATCH($N11187,Кат!$I:$I,0)),INDEX(Торг!$B:$B,MATCH($N11187,Торг!$I:$I,0))),"")</f>
        <v/>
      </c>
    </row>
    <row r="11188" spans="1:15">
      <c r="A11188" t="s">
        <v>22519</v>
      </c>
      <c r="C11188" s="191" t="s">
        <v>13295</v>
      </c>
      <c r="E11188" t="s">
        <v>14249</v>
      </c>
      <c r="F11188" t="s">
        <v>3823</v>
      </c>
      <c r="G11188" t="s">
        <v>375</v>
      </c>
      <c r="H11188">
        <v>2500</v>
      </c>
      <c r="J11188" t="s">
        <v>22634</v>
      </c>
      <c r="K11188" s="132" t="str">
        <f>IFERROR(IFERROR(INDEX(Кат!$O:$O,MATCH($C11188,Кат!$I:$I,0)),INDEX(Торг!$L:$L,MATCH($C11188,Торг!$I:$I,0))),"")</f>
        <v/>
      </c>
      <c r="L11188" s="132" t="str">
        <f>IFERROR(IFERROR(INDEX(Кат!$A:$A,MATCH($C11188,Кат!$I:$I,0)),INDEX(Торг!$A:$A,MATCH($C11188,Торг!$I:$I,0))),"")</f>
        <v/>
      </c>
      <c r="M11188" s="132" t="str">
        <f>IFERROR(IFERROR(INDEX(Кат!$B:$B,MATCH($C11188,Кат!$I:$I,0)),INDEX(Торг!$B:$B,MATCH($C11188,Торг!$I:$I,0))),"")</f>
        <v/>
      </c>
      <c r="N11188" s="132" t="str">
        <f t="shared" si="188"/>
        <v>НЕИЗВЕСТНЫЙ БРЕНД ЧХ1118</v>
      </c>
      <c r="O11188" s="132" t="str">
        <f>IFERROR(IFERROR(INDEX(Кат!$B:$B,MATCH($N11188,Кат!$I:$I,0)),INDEX(Торг!$B:$B,MATCH($N11188,Торг!$I:$I,0))),"")</f>
        <v/>
      </c>
    </row>
    <row r="11189" spans="1:15">
      <c r="A11189" t="s">
        <v>22520</v>
      </c>
      <c r="C11189" s="191" t="s">
        <v>13296</v>
      </c>
      <c r="E11189" t="s">
        <v>14250</v>
      </c>
      <c r="F11189" t="s">
        <v>3823</v>
      </c>
      <c r="G11189" t="s">
        <v>375</v>
      </c>
      <c r="H11189">
        <v>2500</v>
      </c>
      <c r="J11189" t="s">
        <v>22634</v>
      </c>
      <c r="K11189" s="132" t="str">
        <f>IFERROR(IFERROR(INDEX(Кат!$O:$O,MATCH($C11189,Кат!$I:$I,0)),INDEX(Торг!$L:$L,MATCH($C11189,Торг!$I:$I,0))),"")</f>
        <v/>
      </c>
      <c r="L11189" s="132" t="str">
        <f>IFERROR(IFERROR(INDEX(Кат!$A:$A,MATCH($C11189,Кат!$I:$I,0)),INDEX(Торг!$A:$A,MATCH($C11189,Торг!$I:$I,0))),"")</f>
        <v/>
      </c>
      <c r="M11189" s="132" t="str">
        <f>IFERROR(IFERROR(INDEX(Кат!$B:$B,MATCH($C11189,Кат!$I:$I,0)),INDEX(Торг!$B:$B,MATCH($C11189,Торг!$I:$I,0))),"")</f>
        <v/>
      </c>
      <c r="N11189" s="132" t="str">
        <f t="shared" si="188"/>
        <v>НЕИЗВЕСТНЫЙ БРЕНД ЧХ2108</v>
      </c>
      <c r="O11189" s="132" t="str">
        <f>IFERROR(IFERROR(INDEX(Кат!$B:$B,MATCH($N11189,Кат!$I:$I,0)),INDEX(Торг!$B:$B,MATCH($N11189,Торг!$I:$I,0))),"")</f>
        <v/>
      </c>
    </row>
    <row r="11190" spans="1:15">
      <c r="A11190" t="s">
        <v>22521</v>
      </c>
      <c r="C11190" s="191" t="s">
        <v>13297</v>
      </c>
      <c r="E11190" t="s">
        <v>14251</v>
      </c>
      <c r="F11190" t="s">
        <v>3823</v>
      </c>
      <c r="G11190" t="s">
        <v>375</v>
      </c>
      <c r="H11190">
        <v>2500</v>
      </c>
      <c r="J11190" t="s">
        <v>22634</v>
      </c>
      <c r="K11190" s="132" t="str">
        <f>IFERROR(IFERROR(INDEX(Кат!$O:$O,MATCH($C11190,Кат!$I:$I,0)),INDEX(Торг!$L:$L,MATCH($C11190,Торг!$I:$I,0))),"")</f>
        <v/>
      </c>
      <c r="L11190" s="132" t="str">
        <f>IFERROR(IFERROR(INDEX(Кат!$A:$A,MATCH($C11190,Кат!$I:$I,0)),INDEX(Торг!$A:$A,MATCH($C11190,Торг!$I:$I,0))),"")</f>
        <v/>
      </c>
      <c r="M11190" s="132" t="str">
        <f>IFERROR(IFERROR(INDEX(Кат!$B:$B,MATCH($C11190,Кат!$I:$I,0)),INDEX(Торг!$B:$B,MATCH($C11190,Торг!$I:$I,0))),"")</f>
        <v/>
      </c>
      <c r="N11190" s="132" t="str">
        <f t="shared" ref="N11190:N11194" si="189">_xlfn.CONCAT(F11190," ",C11190)</f>
        <v>НЕИЗВЕСТНЫЙ БРЕНД ЧХ2110</v>
      </c>
      <c r="O11190" s="132" t="str">
        <f>IFERROR(IFERROR(INDEX(Кат!$B:$B,MATCH($N11190,Кат!$I:$I,0)),INDEX(Торг!$B:$B,MATCH($N11190,Торг!$I:$I,0))),"")</f>
        <v/>
      </c>
    </row>
    <row r="11191" spans="1:15">
      <c r="A11191" t="s">
        <v>22522</v>
      </c>
      <c r="C11191" s="191" t="s">
        <v>13298</v>
      </c>
      <c r="E11191" t="s">
        <v>14252</v>
      </c>
      <c r="F11191" t="s">
        <v>3823</v>
      </c>
      <c r="G11191" t="s">
        <v>375</v>
      </c>
      <c r="H11191">
        <v>2500</v>
      </c>
      <c r="J11191" t="s">
        <v>22634</v>
      </c>
      <c r="K11191" s="132" t="str">
        <f>IFERROR(IFERROR(INDEX(Кат!$O:$O,MATCH($C11191,Кат!$I:$I,0)),INDEX(Торг!$L:$L,MATCH($C11191,Торг!$I:$I,0))),"")</f>
        <v/>
      </c>
      <c r="L11191" s="132" t="str">
        <f>IFERROR(IFERROR(INDEX(Кат!$A:$A,MATCH($C11191,Кат!$I:$I,0)),INDEX(Торг!$A:$A,MATCH($C11191,Торг!$I:$I,0))),"")</f>
        <v/>
      </c>
      <c r="M11191" s="132" t="str">
        <f>IFERROR(IFERROR(INDEX(Кат!$B:$B,MATCH($C11191,Кат!$I:$I,0)),INDEX(Торг!$B:$B,MATCH($C11191,Торг!$I:$I,0))),"")</f>
        <v/>
      </c>
      <c r="N11191" s="132" t="str">
        <f t="shared" si="189"/>
        <v>НЕИЗВЕСТНЫЙ БРЕНД ЧХ2112</v>
      </c>
      <c r="O11191" s="132" t="str">
        <f>IFERROR(IFERROR(INDEX(Кат!$B:$B,MATCH($N11191,Кат!$I:$I,0)),INDEX(Торг!$B:$B,MATCH($N11191,Торг!$I:$I,0))),"")</f>
        <v/>
      </c>
    </row>
    <row r="11192" spans="1:15">
      <c r="A11192" t="s">
        <v>22523</v>
      </c>
      <c r="C11192" s="191" t="s">
        <v>13299</v>
      </c>
      <c r="E11192" t="s">
        <v>13300</v>
      </c>
      <c r="F11192" t="s">
        <v>3823</v>
      </c>
      <c r="G11192" t="s">
        <v>375</v>
      </c>
      <c r="H11192">
        <v>2500</v>
      </c>
      <c r="J11192" t="s">
        <v>22634</v>
      </c>
      <c r="K11192" s="132" t="str">
        <f>IFERROR(IFERROR(INDEX(Кат!$O:$O,MATCH($C11192,Кат!$I:$I,0)),INDEX(Торг!$L:$L,MATCH($C11192,Торг!$I:$I,0))),"")</f>
        <v/>
      </c>
      <c r="L11192" s="132" t="str">
        <f>IFERROR(IFERROR(INDEX(Кат!$A:$A,MATCH($C11192,Кат!$I:$I,0)),INDEX(Торг!$A:$A,MATCH($C11192,Торг!$I:$I,0))),"")</f>
        <v/>
      </c>
      <c r="M11192" s="132" t="str">
        <f>IFERROR(IFERROR(INDEX(Кат!$B:$B,MATCH($C11192,Кат!$I:$I,0)),INDEX(Торг!$B:$B,MATCH($C11192,Торг!$I:$I,0))),"")</f>
        <v/>
      </c>
      <c r="N11192" s="132" t="str">
        <f t="shared" si="189"/>
        <v>НЕИЗВЕСТНЫЙ БРЕНД ЧХ2123</v>
      </c>
      <c r="O11192" s="132" t="str">
        <f>IFERROR(IFERROR(INDEX(Кат!$B:$B,MATCH($N11192,Кат!$I:$I,0)),INDEX(Торг!$B:$B,MATCH($N11192,Торг!$I:$I,0))),"")</f>
        <v/>
      </c>
    </row>
    <row r="11193" spans="1:15">
      <c r="A11193" t="s">
        <v>22524</v>
      </c>
      <c r="C11193" s="191" t="s">
        <v>13301</v>
      </c>
      <c r="E11193" t="s">
        <v>14253</v>
      </c>
      <c r="F11193" t="s">
        <v>3823</v>
      </c>
      <c r="G11193" t="s">
        <v>375</v>
      </c>
      <c r="H11193">
        <v>2500</v>
      </c>
      <c r="J11193" t="s">
        <v>22634</v>
      </c>
      <c r="K11193" s="132" t="str">
        <f>IFERROR(IFERROR(INDEX(Кат!$O:$O,MATCH($C11193,Кат!$I:$I,0)),INDEX(Торг!$L:$L,MATCH($C11193,Торг!$I:$I,0))),"")</f>
        <v/>
      </c>
      <c r="L11193" s="132" t="str">
        <f>IFERROR(IFERROR(INDEX(Кат!$A:$A,MATCH($C11193,Кат!$I:$I,0)),INDEX(Торг!$A:$A,MATCH($C11193,Торг!$I:$I,0))),"")</f>
        <v/>
      </c>
      <c r="M11193" s="132" t="str">
        <f>IFERROR(IFERROR(INDEX(Кат!$B:$B,MATCH($C11193,Кат!$I:$I,0)),INDEX(Торг!$B:$B,MATCH($C11193,Торг!$I:$I,0))),"")</f>
        <v/>
      </c>
      <c r="N11193" s="132" t="str">
        <f t="shared" si="189"/>
        <v>НЕИЗВЕСТНЫЙ БРЕНД ЧХ2190</v>
      </c>
      <c r="O11193" s="132" t="str">
        <f>IFERROR(IFERROR(INDEX(Кат!$B:$B,MATCH($N11193,Кат!$I:$I,0)),INDEX(Торг!$B:$B,MATCH($N11193,Торг!$I:$I,0))),"")</f>
        <v/>
      </c>
    </row>
    <row r="11194" spans="1:15">
      <c r="A11194" t="s">
        <v>22525</v>
      </c>
      <c r="C11194" s="191" t="s">
        <v>13302</v>
      </c>
      <c r="E11194" t="s">
        <v>13303</v>
      </c>
      <c r="F11194" t="s">
        <v>3823</v>
      </c>
      <c r="G11194" t="s">
        <v>375</v>
      </c>
      <c r="H11194">
        <v>2400</v>
      </c>
      <c r="J11194" t="s">
        <v>22634</v>
      </c>
      <c r="K11194" s="132" t="str">
        <f>IFERROR(IFERROR(INDEX(Кат!$O:$O,MATCH($C11194,Кат!$I:$I,0)),INDEX(Торг!$L:$L,MATCH($C11194,Торг!$I:$I,0))),"")</f>
        <v/>
      </c>
      <c r="L11194" s="132" t="str">
        <f>IFERROR(IFERROR(INDEX(Кат!$A:$A,MATCH($C11194,Кат!$I:$I,0)),INDEX(Торг!$A:$A,MATCH($C11194,Торг!$I:$I,0))),"")</f>
        <v/>
      </c>
      <c r="M11194" s="132" t="str">
        <f>IFERROR(IFERROR(INDEX(Кат!$B:$B,MATCH($C11194,Кат!$I:$I,0)),INDEX(Торг!$B:$B,MATCH($C11194,Торг!$I:$I,0))),"")</f>
        <v/>
      </c>
      <c r="N11194" s="132" t="str">
        <f t="shared" si="189"/>
        <v>НЕИЗВЕСТНЫЙ БРЕНД ЧХ0005</v>
      </c>
      <c r="O11194" s="132" t="str">
        <f>IFERROR(IFERROR(INDEX(Кат!$B:$B,MATCH($N11194,Кат!$I:$I,0)),INDEX(Торг!$B:$B,MATCH($N11194,Торг!$I:$I,0))),"")</f>
        <v/>
      </c>
    </row>
    <row r="11195" spans="1:15">
      <c r="A11195" t="s">
        <v>22526</v>
      </c>
      <c r="C11195" s="191" t="s">
        <v>13304</v>
      </c>
      <c r="E11195" t="s">
        <v>13305</v>
      </c>
      <c r="F11195" t="s">
        <v>3823</v>
      </c>
      <c r="G11195" t="s">
        <v>375</v>
      </c>
      <c r="H11195">
        <v>2700</v>
      </c>
      <c r="J11195" t="s">
        <v>22634</v>
      </c>
      <c r="K11195" s="132" t="str">
        <f>IFERROR(IFERROR(INDEX(Кат!$O:$O,MATCH($C11195,Кат!$I:$I,0)),INDEX(Торг!$L:$L,MATCH($C11195,Торг!$I:$I,0))),"")</f>
        <v/>
      </c>
      <c r="L11195" s="132" t="str">
        <f>IFERROR(IFERROR(INDEX(Кат!$A:$A,MATCH($C11195,Кат!$I:$I,0)),INDEX(Торг!$A:$A,MATCH($C11195,Торг!$I:$I,0))),"")</f>
        <v/>
      </c>
      <c r="M11195" s="132" t="str">
        <f>IFERROR(IFERROR(INDEX(Кат!$B:$B,MATCH($C11195,Кат!$I:$I,0)),INDEX(Торг!$B:$B,MATCH($C11195,Торг!$I:$I,0))),"")</f>
        <v/>
      </c>
      <c r="N11195" s="132" t="str">
        <f t="shared" ref="N11195:N11218" si="190">_xlfn.CONCAT(F11195," ",C11195)</f>
        <v>НЕИЗВЕСТНЫЙ БРЕНД ЧХ0007</v>
      </c>
      <c r="O11195" s="132" t="str">
        <f>IFERROR(IFERROR(INDEX(Кат!$B:$B,MATCH($N11195,Кат!$I:$I,0)),INDEX(Торг!$B:$B,MATCH($N11195,Торг!$I:$I,0))),"")</f>
        <v/>
      </c>
    </row>
    <row r="11196" spans="1:15">
      <c r="A11196" t="s">
        <v>22527</v>
      </c>
      <c r="C11196" s="191" t="s">
        <v>13306</v>
      </c>
      <c r="E11196" t="s">
        <v>13307</v>
      </c>
      <c r="F11196" t="s">
        <v>3823</v>
      </c>
      <c r="G11196" t="s">
        <v>375</v>
      </c>
      <c r="H11196">
        <v>2600</v>
      </c>
      <c r="J11196" t="s">
        <v>22634</v>
      </c>
      <c r="K11196" s="132" t="str">
        <f>IFERROR(IFERROR(INDEX(Кат!$O:$O,MATCH($C11196,Кат!$I:$I,0)),INDEX(Торг!$L:$L,MATCH($C11196,Торг!$I:$I,0))),"")</f>
        <v/>
      </c>
      <c r="L11196" s="132" t="str">
        <f>IFERROR(IFERROR(INDEX(Кат!$A:$A,MATCH($C11196,Кат!$I:$I,0)),INDEX(Торг!$A:$A,MATCH($C11196,Торг!$I:$I,0))),"")</f>
        <v/>
      </c>
      <c r="M11196" s="132" t="str">
        <f>IFERROR(IFERROR(INDEX(Кат!$B:$B,MATCH($C11196,Кат!$I:$I,0)),INDEX(Торг!$B:$B,MATCH($C11196,Торг!$I:$I,0))),"")</f>
        <v/>
      </c>
      <c r="N11196" s="132" t="str">
        <f t="shared" si="190"/>
        <v>НЕИЗВЕСТНЫЙ БРЕНД ЧХ0008</v>
      </c>
      <c r="O11196" s="132" t="str">
        <f>IFERROR(IFERROR(INDEX(Кат!$B:$B,MATCH($N11196,Кат!$I:$I,0)),INDEX(Торг!$B:$B,MATCH($N11196,Торг!$I:$I,0))),"")</f>
        <v/>
      </c>
    </row>
    <row r="11197" spans="1:15">
      <c r="A11197" t="s">
        <v>22528</v>
      </c>
      <c r="C11197" s="191" t="s">
        <v>13308</v>
      </c>
      <c r="E11197" t="s">
        <v>13309</v>
      </c>
      <c r="F11197" t="s">
        <v>3823</v>
      </c>
      <c r="G11197" t="s">
        <v>375</v>
      </c>
      <c r="H11197">
        <v>2800</v>
      </c>
      <c r="J11197" t="s">
        <v>22634</v>
      </c>
      <c r="K11197" s="132" t="str">
        <f>IFERROR(IFERROR(INDEX(Кат!$O:$O,MATCH($C11197,Кат!$I:$I,0)),INDEX(Торг!$L:$L,MATCH($C11197,Торг!$I:$I,0))),"")</f>
        <v/>
      </c>
      <c r="L11197" s="132" t="str">
        <f>IFERROR(IFERROR(INDEX(Кат!$A:$A,MATCH($C11197,Кат!$I:$I,0)),INDEX(Торг!$A:$A,MATCH($C11197,Торг!$I:$I,0))),"")</f>
        <v/>
      </c>
      <c r="M11197" s="132" t="str">
        <f>IFERROR(IFERROR(INDEX(Кат!$B:$B,MATCH($C11197,Кат!$I:$I,0)),INDEX(Торг!$B:$B,MATCH($C11197,Торг!$I:$I,0))),"")</f>
        <v/>
      </c>
      <c r="N11197" s="132" t="str">
        <f t="shared" si="190"/>
        <v>НЕИЗВЕСТНЫЙ БРЕНД ЧХ0009</v>
      </c>
      <c r="O11197" s="132" t="str">
        <f>IFERROR(IFERROR(INDEX(Кат!$B:$B,MATCH($N11197,Кат!$I:$I,0)),INDEX(Торг!$B:$B,MATCH($N11197,Торг!$I:$I,0))),"")</f>
        <v/>
      </c>
    </row>
    <row r="11198" spans="1:15">
      <c r="A11198" t="s">
        <v>30666</v>
      </c>
      <c r="C11198" s="191"/>
      <c r="E11198" t="s">
        <v>30667</v>
      </c>
      <c r="J11198" t="s">
        <v>22634</v>
      </c>
      <c r="K11198" s="132" t="str">
        <f>IFERROR(IFERROR(INDEX(Кат!$O:$O,MATCH($C11198,Кат!$I:$I,0)),INDEX(Торг!$L:$L,MATCH($C11198,Торг!$I:$I,0))),"")</f>
        <v/>
      </c>
      <c r="L11198" s="132" t="str">
        <f>IFERROR(IFERROR(INDEX(Кат!$A:$A,MATCH($C11198,Кат!$I:$I,0)),INDEX(Торг!$A:$A,MATCH($C11198,Торг!$I:$I,0))),"")</f>
        <v/>
      </c>
      <c r="M11198" s="132" t="str">
        <f>IFERROR(IFERROR(INDEX(Кат!$B:$B,MATCH($C11198,Кат!$I:$I,0)),INDEX(Торг!$B:$B,MATCH($C11198,Торг!$I:$I,0))),"")</f>
        <v/>
      </c>
      <c r="N11198" s="132" t="str">
        <f t="shared" si="190"/>
        <v xml:space="preserve"> </v>
      </c>
      <c r="O11198" s="132" t="str">
        <f>IFERROR(IFERROR(INDEX(Кат!$B:$B,MATCH($N11198,Кат!$I:$I,0)),INDEX(Торг!$B:$B,MATCH($N11198,Торг!$I:$I,0))),"")</f>
        <v/>
      </c>
    </row>
    <row r="11199" spans="1:15">
      <c r="A11199" t="s">
        <v>30668</v>
      </c>
      <c r="C11199" s="191" t="s">
        <v>30669</v>
      </c>
      <c r="E11199" t="s">
        <v>30670</v>
      </c>
      <c r="F11199" t="s">
        <v>3823</v>
      </c>
      <c r="G11199" t="s">
        <v>399</v>
      </c>
      <c r="H11199">
        <v>500</v>
      </c>
      <c r="J11199" t="s">
        <v>22634</v>
      </c>
      <c r="K11199" s="132" t="str">
        <f>IFERROR(IFERROR(INDEX(Кат!$O:$O,MATCH($C11199,Кат!$I:$I,0)),INDEX(Торг!$L:$L,MATCH($C11199,Торг!$I:$I,0))),"")</f>
        <v/>
      </c>
      <c r="L11199" s="132" t="str">
        <f>IFERROR(IFERROR(INDEX(Кат!$A:$A,MATCH($C11199,Кат!$I:$I,0)),INDEX(Торг!$A:$A,MATCH($C11199,Торг!$I:$I,0))),"")</f>
        <v/>
      </c>
      <c r="M11199" s="132" t="str">
        <f>IFERROR(IFERROR(INDEX(Кат!$B:$B,MATCH($C11199,Кат!$I:$I,0)),INDEX(Торг!$B:$B,MATCH($C11199,Торг!$I:$I,0))),"")</f>
        <v/>
      </c>
      <c r="N11199" s="132" t="str">
        <f t="shared" si="190"/>
        <v>НЕИЗВЕСТНЫЙ БРЕНД 21080-1005030</v>
      </c>
      <c r="O11199" s="132" t="str">
        <f>IFERROR(IFERROR(INDEX(Кат!$B:$B,MATCH($N11199,Кат!$I:$I,0)),INDEX(Торг!$B:$B,MATCH($N11199,Торг!$I:$I,0))),"")</f>
        <v/>
      </c>
    </row>
    <row r="11200" spans="1:15">
      <c r="A11200" t="s">
        <v>30671</v>
      </c>
      <c r="C11200" s="191" t="s">
        <v>30672</v>
      </c>
      <c r="E11200" t="s">
        <v>30673</v>
      </c>
      <c r="F11200" t="s">
        <v>3823</v>
      </c>
      <c r="G11200" t="s">
        <v>399</v>
      </c>
      <c r="H11200">
        <v>500</v>
      </c>
      <c r="J11200" t="s">
        <v>22634</v>
      </c>
      <c r="K11200" s="132" t="str">
        <f>IFERROR(IFERROR(INDEX(Кат!$O:$O,MATCH($C11200,Кат!$I:$I,0)),INDEX(Торг!$L:$L,MATCH($C11200,Торг!$I:$I,0))),"")</f>
        <v/>
      </c>
      <c r="L11200" s="132" t="str">
        <f>IFERROR(IFERROR(INDEX(Кат!$A:$A,MATCH($C11200,Кат!$I:$I,0)),INDEX(Торг!$A:$A,MATCH($C11200,Торг!$I:$I,0))),"")</f>
        <v/>
      </c>
      <c r="M11200" s="132" t="str">
        <f>IFERROR(IFERROR(INDEX(Кат!$B:$B,MATCH($C11200,Кат!$I:$I,0)),INDEX(Торг!$B:$B,MATCH($C11200,Торг!$I:$I,0))),"")</f>
        <v/>
      </c>
      <c r="N11200" s="132" t="str">
        <f t="shared" si="190"/>
        <v>НЕИЗВЕСТНЫЙ БРЕНД 21100-1005030</v>
      </c>
      <c r="O11200" s="132" t="str">
        <f>IFERROR(IFERROR(INDEX(Кат!$B:$B,MATCH($N11200,Кат!$I:$I,0)),INDEX(Торг!$B:$B,MATCH($N11200,Торг!$I:$I,0))),"")</f>
        <v/>
      </c>
    </row>
    <row r="11201" spans="1:15">
      <c r="A11201" t="s">
        <v>30674</v>
      </c>
      <c r="C11201" s="191" t="s">
        <v>30675</v>
      </c>
      <c r="E11201" t="s">
        <v>30676</v>
      </c>
      <c r="F11201" t="s">
        <v>3823</v>
      </c>
      <c r="G11201" t="s">
        <v>399</v>
      </c>
      <c r="H11201">
        <v>500</v>
      </c>
      <c r="J11201" t="s">
        <v>22634</v>
      </c>
      <c r="K11201" s="132" t="str">
        <f>IFERROR(IFERROR(INDEX(Кат!$O:$O,MATCH($C11201,Кат!$I:$I,0)),INDEX(Торг!$L:$L,MATCH($C11201,Торг!$I:$I,0))),"")</f>
        <v/>
      </c>
      <c r="L11201" s="132" t="str">
        <f>IFERROR(IFERROR(INDEX(Кат!$A:$A,MATCH($C11201,Кат!$I:$I,0)),INDEX(Торг!$A:$A,MATCH($C11201,Торг!$I:$I,0))),"")</f>
        <v/>
      </c>
      <c r="M11201" s="132" t="str">
        <f>IFERROR(IFERROR(INDEX(Кат!$B:$B,MATCH($C11201,Кат!$I:$I,0)),INDEX(Торг!$B:$B,MATCH($C11201,Торг!$I:$I,0))),"")</f>
        <v/>
      </c>
      <c r="N11201" s="132" t="str">
        <f t="shared" si="190"/>
        <v>НЕИЗВЕСТНЫЙ БРЕНД 21116-1005030</v>
      </c>
      <c r="O11201" s="132" t="str">
        <f>IFERROR(IFERROR(INDEX(Кат!$B:$B,MATCH($N11201,Кат!$I:$I,0)),INDEX(Торг!$B:$B,MATCH($N11201,Торг!$I:$I,0))),"")</f>
        <v/>
      </c>
    </row>
    <row r="11202" spans="1:15">
      <c r="A11202" t="s">
        <v>30677</v>
      </c>
      <c r="C11202" s="191" t="s">
        <v>30678</v>
      </c>
      <c r="E11202" t="s">
        <v>30679</v>
      </c>
      <c r="F11202" t="s">
        <v>3823</v>
      </c>
      <c r="G11202" t="s">
        <v>399</v>
      </c>
      <c r="H11202">
        <v>550</v>
      </c>
      <c r="J11202" t="s">
        <v>22634</v>
      </c>
      <c r="K11202" s="132" t="str">
        <f>IFERROR(IFERROR(INDEX(Кат!$O:$O,MATCH($C11202,Кат!$I:$I,0)),INDEX(Торг!$L:$L,MATCH($C11202,Торг!$I:$I,0))),"")</f>
        <v/>
      </c>
      <c r="L11202" s="132" t="str">
        <f>IFERROR(IFERROR(INDEX(Кат!$A:$A,MATCH($C11202,Кат!$I:$I,0)),INDEX(Торг!$A:$A,MATCH($C11202,Торг!$I:$I,0))),"")</f>
        <v/>
      </c>
      <c r="M11202" s="132" t="str">
        <f>IFERROR(IFERROR(INDEX(Кат!$B:$B,MATCH($C11202,Кат!$I:$I,0)),INDEX(Торг!$B:$B,MATCH($C11202,Торг!$I:$I,0))),"")</f>
        <v/>
      </c>
      <c r="N11202" s="132" t="str">
        <f t="shared" si="190"/>
        <v>НЕИЗВЕСТНЫЙ БРЕНД 21126-1005030</v>
      </c>
      <c r="O11202" s="132" t="str">
        <f>IFERROR(IFERROR(INDEX(Кат!$B:$B,MATCH($N11202,Кат!$I:$I,0)),INDEX(Торг!$B:$B,MATCH($N11202,Торг!$I:$I,0))),"")</f>
        <v/>
      </c>
    </row>
    <row r="11203" spans="1:15">
      <c r="A11203" t="s">
        <v>24935</v>
      </c>
      <c r="C11203" s="191"/>
      <c r="E11203" t="s">
        <v>24936</v>
      </c>
      <c r="J11203" t="s">
        <v>22634</v>
      </c>
      <c r="K11203" s="132" t="str">
        <f>IFERROR(IFERROR(INDEX(Кат!$O:$O,MATCH($C11203,Кат!$I:$I,0)),INDEX(Торг!$L:$L,MATCH($C11203,Торг!$I:$I,0))),"")</f>
        <v/>
      </c>
      <c r="L11203" s="132" t="str">
        <f>IFERROR(IFERROR(INDEX(Кат!$A:$A,MATCH($C11203,Кат!$I:$I,0)),INDEX(Торг!$A:$A,MATCH($C11203,Торг!$I:$I,0))),"")</f>
        <v/>
      </c>
      <c r="M11203" s="132" t="str">
        <f>IFERROR(IFERROR(INDEX(Кат!$B:$B,MATCH($C11203,Кат!$I:$I,0)),INDEX(Торг!$B:$B,MATCH($C11203,Торг!$I:$I,0))),"")</f>
        <v/>
      </c>
      <c r="N11203" s="132" t="str">
        <f t="shared" si="190"/>
        <v xml:space="preserve"> </v>
      </c>
      <c r="O11203" s="132" t="str">
        <f>IFERROR(IFERROR(INDEX(Кат!$B:$B,MATCH($N11203,Кат!$I:$I,0)),INDEX(Торг!$B:$B,MATCH($N11203,Торг!$I:$I,0))),"")</f>
        <v/>
      </c>
    </row>
    <row r="11204" spans="1:15">
      <c r="A11204" t="s">
        <v>22529</v>
      </c>
      <c r="C11204" s="191" t="s">
        <v>13310</v>
      </c>
      <c r="E11204" t="s">
        <v>13311</v>
      </c>
      <c r="F11204" t="s">
        <v>13312</v>
      </c>
      <c r="G11204" t="s">
        <v>399</v>
      </c>
      <c r="H11204">
        <v>2200</v>
      </c>
      <c r="J11204" t="s">
        <v>22634</v>
      </c>
      <c r="K11204" s="132" t="str">
        <f>IFERROR(IFERROR(INDEX(Кат!$O:$O,MATCH($C11204,Кат!$I:$I,0)),INDEX(Торг!$L:$L,MATCH($C11204,Торг!$I:$I,0))),"")</f>
        <v/>
      </c>
      <c r="L11204" s="132" t="str">
        <f>IFERROR(IFERROR(INDEX(Кат!$A:$A,MATCH($C11204,Кат!$I:$I,0)),INDEX(Торг!$A:$A,MATCH($C11204,Торг!$I:$I,0))),"")</f>
        <v/>
      </c>
      <c r="M11204" s="132" t="str">
        <f>IFERROR(IFERROR(INDEX(Кат!$B:$B,MATCH($C11204,Кат!$I:$I,0)),INDEX(Торг!$B:$B,MATCH($C11204,Торг!$I:$I,0))),"")</f>
        <v/>
      </c>
      <c r="N11204" s="132" t="str">
        <f t="shared" si="190"/>
        <v>ШТАТ X1M УНИВЕРСАЛ</v>
      </c>
      <c r="O11204" s="132" t="str">
        <f>IFERROR(IFERROR(INDEX(Кат!$B:$B,MATCH($N11204,Кат!$I:$I,0)),INDEX(Торг!$B:$B,MATCH($N11204,Торг!$I:$I,0))),"")</f>
        <v/>
      </c>
    </row>
    <row r="11205" spans="1:15">
      <c r="A11205" t="s">
        <v>22530</v>
      </c>
      <c r="C11205" s="191" t="s">
        <v>13313</v>
      </c>
      <c r="E11205" t="s">
        <v>13314</v>
      </c>
      <c r="F11205" t="s">
        <v>13312</v>
      </c>
      <c r="G11205" t="s">
        <v>399</v>
      </c>
      <c r="H11205">
        <v>2100</v>
      </c>
      <c r="J11205" t="s">
        <v>22634</v>
      </c>
      <c r="K11205" s="132" t="str">
        <f>IFERROR(IFERROR(INDEX(Кат!$O:$O,MATCH($C11205,Кат!$I:$I,0)),INDEX(Торг!$L:$L,MATCH($C11205,Торг!$I:$I,0))),"")</f>
        <v/>
      </c>
      <c r="L11205" s="132" t="str">
        <f>IFERROR(IFERROR(INDEX(Кат!$A:$A,MATCH($C11205,Кат!$I:$I,0)),INDEX(Торг!$A:$A,MATCH($C11205,Торг!$I:$I,0))),"")</f>
        <v/>
      </c>
      <c r="M11205" s="132" t="str">
        <f>IFERROR(IFERROR(INDEX(Кат!$B:$B,MATCH($C11205,Кат!$I:$I,0)),INDEX(Торг!$B:$B,MATCH($C11205,Торг!$I:$I,0))),"")</f>
        <v/>
      </c>
      <c r="N11205" s="132" t="str">
        <f t="shared" si="190"/>
        <v>ШТАТ X1-P</v>
      </c>
      <c r="O11205" s="132" t="str">
        <f>IFERROR(IFERROR(INDEX(Кат!$B:$B,MATCH($N11205,Кат!$I:$I,0)),INDEX(Торг!$B:$B,MATCH($N11205,Торг!$I:$I,0))),"")</f>
        <v/>
      </c>
    </row>
    <row r="11206" spans="1:15">
      <c r="A11206" t="s">
        <v>22531</v>
      </c>
      <c r="C11206" s="191" t="s">
        <v>13315</v>
      </c>
      <c r="E11206" t="s">
        <v>13316</v>
      </c>
      <c r="F11206" t="s">
        <v>13312</v>
      </c>
      <c r="G11206" t="s">
        <v>399</v>
      </c>
      <c r="H11206">
        <v>2100</v>
      </c>
      <c r="J11206" t="s">
        <v>22634</v>
      </c>
      <c r="K11206" s="132" t="str">
        <f>IFERROR(IFERROR(INDEX(Кат!$O:$O,MATCH($C11206,Кат!$I:$I,0)),INDEX(Торг!$L:$L,MATCH($C11206,Торг!$I:$I,0))),"")</f>
        <v/>
      </c>
      <c r="L11206" s="132" t="str">
        <f>IFERROR(IFERROR(INDEX(Кат!$A:$A,MATCH($C11206,Кат!$I:$I,0)),INDEX(Торг!$A:$A,MATCH($C11206,Торг!$I:$I,0))),"")</f>
        <v/>
      </c>
      <c r="M11206" s="132" t="str">
        <f>IFERROR(IFERROR(INDEX(Кат!$B:$B,MATCH($C11206,Кат!$I:$I,0)),INDEX(Торг!$B:$B,MATCH($C11206,Торг!$I:$I,0))),"")</f>
        <v/>
      </c>
      <c r="N11206" s="132" t="str">
        <f t="shared" si="190"/>
        <v>ШТАТ X1-G</v>
      </c>
      <c r="O11206" s="132" t="str">
        <f>IFERROR(IFERROR(INDEX(Кат!$B:$B,MATCH($N11206,Кат!$I:$I,0)),INDEX(Торг!$B:$B,MATCH($N11206,Торг!$I:$I,0))),"")</f>
        <v/>
      </c>
    </row>
    <row r="11207" spans="1:15">
      <c r="A11207" t="s">
        <v>24937</v>
      </c>
      <c r="C11207" s="191"/>
      <c r="E11207" t="s">
        <v>24938</v>
      </c>
      <c r="J11207" t="s">
        <v>22634</v>
      </c>
      <c r="K11207" s="132" t="str">
        <f>IFERROR(IFERROR(INDEX(Кат!$O:$O,MATCH($C11207,Кат!$I:$I,0)),INDEX(Торг!$L:$L,MATCH($C11207,Торг!$I:$I,0))),"")</f>
        <v/>
      </c>
      <c r="L11207" s="132" t="str">
        <f>IFERROR(IFERROR(INDEX(Кат!$A:$A,MATCH($C11207,Кат!$I:$I,0)),INDEX(Торг!$A:$A,MATCH($C11207,Торг!$I:$I,0))),"")</f>
        <v/>
      </c>
      <c r="M11207" s="132" t="str">
        <f>IFERROR(IFERROR(INDEX(Кат!$B:$B,MATCH($C11207,Кат!$I:$I,0)),INDEX(Торг!$B:$B,MATCH($C11207,Торг!$I:$I,0))),"")</f>
        <v/>
      </c>
      <c r="N11207" s="132" t="str">
        <f t="shared" si="190"/>
        <v xml:space="preserve"> </v>
      </c>
      <c r="O11207" s="132" t="str">
        <f>IFERROR(IFERROR(INDEX(Кат!$B:$B,MATCH($N11207,Кат!$I:$I,0)),INDEX(Торг!$B:$B,MATCH($N11207,Торг!$I:$I,0))),"")</f>
        <v/>
      </c>
    </row>
    <row r="11208" spans="1:15">
      <c r="A11208" t="s">
        <v>31183</v>
      </c>
      <c r="C11208" s="191" t="s">
        <v>31184</v>
      </c>
      <c r="E11208" t="s">
        <v>31185</v>
      </c>
      <c r="F11208" t="s">
        <v>13319</v>
      </c>
      <c r="G11208" t="s">
        <v>399</v>
      </c>
      <c r="H11208">
        <v>2000</v>
      </c>
      <c r="J11208" t="s">
        <v>22634</v>
      </c>
      <c r="K11208" s="132" t="str">
        <f>IFERROR(IFERROR(INDEX(Кат!$O:$O,MATCH($C11208,Кат!$I:$I,0)),INDEX(Торг!$L:$L,MATCH($C11208,Торг!$I:$I,0))),"")</f>
        <v/>
      </c>
      <c r="L11208" s="132" t="str">
        <f>IFERROR(IFERROR(INDEX(Кат!$A:$A,MATCH($C11208,Кат!$I:$I,0)),INDEX(Торг!$A:$A,MATCH($C11208,Торг!$I:$I,0))),"")</f>
        <v/>
      </c>
      <c r="M11208" s="132" t="str">
        <f>IFERROR(IFERROR(INDEX(Кат!$B:$B,MATCH($C11208,Кат!$I:$I,0)),INDEX(Торг!$B:$B,MATCH($C11208,Торг!$I:$I,0))),"")</f>
        <v/>
      </c>
      <c r="N11208" s="132" t="str">
        <f t="shared" si="190"/>
        <v>ШТОК АВТО SA123-2915004-107</v>
      </c>
      <c r="O11208" s="132" t="str">
        <f>IFERROR(IFERROR(INDEX(Кат!$B:$B,MATCH($N11208,Кат!$I:$I,0)),INDEX(Торг!$B:$B,MATCH($N11208,Торг!$I:$I,0))),"")</f>
        <v/>
      </c>
    </row>
    <row r="11209" spans="1:15">
      <c r="A11209" t="s">
        <v>22532</v>
      </c>
      <c r="C11209" s="191" t="s">
        <v>13317</v>
      </c>
      <c r="E11209" t="s">
        <v>13318</v>
      </c>
      <c r="F11209" t="s">
        <v>13319</v>
      </c>
      <c r="G11209" t="s">
        <v>399</v>
      </c>
      <c r="H11209">
        <v>2100</v>
      </c>
      <c r="J11209" t="s">
        <v>22634</v>
      </c>
      <c r="K11209" s="132" t="str">
        <f>IFERROR(IFERROR(INDEX(Кат!$O:$O,MATCH($C11209,Кат!$I:$I,0)),INDEX(Торг!$L:$L,MATCH($C11209,Торг!$I:$I,0))),"")</f>
        <v/>
      </c>
      <c r="L11209" s="132" t="str">
        <f>IFERROR(IFERROR(INDEX(Кат!$A:$A,MATCH($C11209,Кат!$I:$I,0)),INDEX(Торг!$A:$A,MATCH($C11209,Торг!$I:$I,0))),"")</f>
        <v/>
      </c>
      <c r="M11209" s="132" t="str">
        <f>IFERROR(IFERROR(INDEX(Кат!$B:$B,MATCH($C11209,Кат!$I:$I,0)),INDEX(Торг!$B:$B,MATCH($C11209,Торг!$I:$I,0))),"")</f>
        <v/>
      </c>
      <c r="N11209" s="132" t="str">
        <f t="shared" si="190"/>
        <v>ШТОК АВТО SA2121.2915.402+30</v>
      </c>
      <c r="O11209" s="132" t="str">
        <f>IFERROR(IFERROR(INDEX(Кат!$B:$B,MATCH($N11209,Кат!$I:$I,0)),INDEX(Торг!$B:$B,MATCH($N11209,Торг!$I:$I,0))),"")</f>
        <v/>
      </c>
    </row>
    <row r="11210" spans="1:15">
      <c r="A11210" t="s">
        <v>33210</v>
      </c>
      <c r="C11210" s="191" t="s">
        <v>33211</v>
      </c>
      <c r="E11210" t="s">
        <v>33212</v>
      </c>
      <c r="F11210" t="s">
        <v>13319</v>
      </c>
      <c r="G11210" t="s">
        <v>399</v>
      </c>
      <c r="H11210">
        <v>2100</v>
      </c>
      <c r="J11210" t="s">
        <v>22634</v>
      </c>
      <c r="K11210" s="132" t="str">
        <f>IFERROR(IFERROR(INDEX(Кат!$O:$O,MATCH($C11210,Кат!$I:$I,0)),INDEX(Торг!$L:$L,MATCH($C11210,Торг!$I:$I,0))),"")</f>
        <v/>
      </c>
      <c r="L11210" s="132" t="str">
        <f>IFERROR(IFERROR(INDEX(Кат!$A:$A,MATCH($C11210,Кат!$I:$I,0)),INDEX(Торг!$A:$A,MATCH($C11210,Торг!$I:$I,0))),"")</f>
        <v/>
      </c>
      <c r="M11210" s="132" t="str">
        <f>IFERROR(IFERROR(INDEX(Кат!$B:$B,MATCH($C11210,Кат!$I:$I,0)),INDEX(Торг!$B:$B,MATCH($C11210,Торг!$I:$I,0))),"")</f>
        <v/>
      </c>
      <c r="N11210" s="132" t="str">
        <f t="shared" si="190"/>
        <v>ШТОК АВТО SA2123.2915.402+30</v>
      </c>
      <c r="O11210" s="132" t="str">
        <f>IFERROR(IFERROR(INDEX(Кат!$B:$B,MATCH($N11210,Кат!$I:$I,0)),INDEX(Торг!$B:$B,MATCH($N11210,Торг!$I:$I,0))),"")</f>
        <v/>
      </c>
    </row>
    <row r="11211" spans="1:15">
      <c r="A11211" t="s">
        <v>32713</v>
      </c>
      <c r="C11211" s="191" t="s">
        <v>32714</v>
      </c>
      <c r="E11211" t="s">
        <v>32715</v>
      </c>
      <c r="F11211" t="s">
        <v>13319</v>
      </c>
      <c r="G11211" t="s">
        <v>399</v>
      </c>
      <c r="H11211">
        <v>2100</v>
      </c>
      <c r="J11211" t="s">
        <v>22634</v>
      </c>
      <c r="K11211" s="132" t="str">
        <f>IFERROR(IFERROR(INDEX(Кат!$O:$O,MATCH($C11211,Кат!$I:$I,0)),INDEX(Торг!$L:$L,MATCH($C11211,Торг!$I:$I,0))),"")</f>
        <v/>
      </c>
      <c r="L11211" s="132" t="str">
        <f>IFERROR(IFERROR(INDEX(Кат!$A:$A,MATCH($C11211,Кат!$I:$I,0)),INDEX(Торг!$A:$A,MATCH($C11211,Торг!$I:$I,0))),"")</f>
        <v/>
      </c>
      <c r="M11211" s="132" t="str">
        <f>IFERROR(IFERROR(INDEX(Кат!$B:$B,MATCH($C11211,Кат!$I:$I,0)),INDEX(Торг!$B:$B,MATCH($C11211,Торг!$I:$I,0))),"")</f>
        <v/>
      </c>
      <c r="N11211" s="132" t="str">
        <f t="shared" si="190"/>
        <v>ШТОК АВТО SA2121.2915.402+50</v>
      </c>
      <c r="O11211" s="132" t="str">
        <f>IFERROR(IFERROR(INDEX(Кат!$B:$B,MATCH($N11211,Кат!$I:$I,0)),INDEX(Торг!$B:$B,MATCH($N11211,Торг!$I:$I,0))),"")</f>
        <v/>
      </c>
    </row>
    <row r="11212" spans="1:15">
      <c r="A11212" t="s">
        <v>22533</v>
      </c>
      <c r="C11212" s="191" t="s">
        <v>13520</v>
      </c>
      <c r="E11212" t="s">
        <v>13521</v>
      </c>
      <c r="F11212" t="s">
        <v>13319</v>
      </c>
      <c r="G11212" t="s">
        <v>399</v>
      </c>
      <c r="H11212">
        <v>2100</v>
      </c>
      <c r="J11212" t="s">
        <v>22634</v>
      </c>
      <c r="K11212" s="132" t="str">
        <f>IFERROR(IFERROR(INDEX(Кат!$O:$O,MATCH($C11212,Кат!$I:$I,0)),INDEX(Торг!$L:$L,MATCH($C11212,Торг!$I:$I,0))),"")</f>
        <v/>
      </c>
      <c r="L11212" s="132" t="str">
        <f>IFERROR(IFERROR(INDEX(Кат!$A:$A,MATCH($C11212,Кат!$I:$I,0)),INDEX(Торг!$A:$A,MATCH($C11212,Торг!$I:$I,0))),"")</f>
        <v/>
      </c>
      <c r="M11212" s="132" t="str">
        <f>IFERROR(IFERROR(INDEX(Кат!$B:$B,MATCH($C11212,Кат!$I:$I,0)),INDEX(Торг!$B:$B,MATCH($C11212,Торг!$I:$I,0))),"")</f>
        <v/>
      </c>
      <c r="N11212" s="132" t="str">
        <f t="shared" si="190"/>
        <v>ШТОК АВТО SA2123.2915.402+50</v>
      </c>
      <c r="O11212" s="132" t="str">
        <f>IFERROR(IFERROR(INDEX(Кат!$B:$B,MATCH($N11212,Кат!$I:$I,0)),INDEX(Торг!$B:$B,MATCH($N11212,Торг!$I:$I,0))),"")</f>
        <v/>
      </c>
    </row>
    <row r="11213" spans="1:15">
      <c r="A11213" t="s">
        <v>22534</v>
      </c>
      <c r="C11213" s="191" t="s">
        <v>13320</v>
      </c>
      <c r="E11213" t="s">
        <v>13321</v>
      </c>
      <c r="F11213" t="s">
        <v>13319</v>
      </c>
      <c r="G11213" t="s">
        <v>375</v>
      </c>
      <c r="H11213">
        <v>5300</v>
      </c>
      <c r="J11213" t="s">
        <v>22634</v>
      </c>
      <c r="K11213" s="132" t="str">
        <f>IFERROR(IFERROR(INDEX(Кат!$O:$O,MATCH($C11213,Кат!$I:$I,0)),INDEX(Торг!$L:$L,MATCH($C11213,Торг!$I:$I,0))),"")</f>
        <v/>
      </c>
      <c r="L11213" s="132" t="str">
        <f>IFERROR(IFERROR(INDEX(Кат!$A:$A,MATCH($C11213,Кат!$I:$I,0)),INDEX(Торг!$A:$A,MATCH($C11213,Торг!$I:$I,0))),"")</f>
        <v/>
      </c>
      <c r="M11213" s="132" t="str">
        <f>IFERROR(IFERROR(INDEX(Кат!$B:$B,MATCH($C11213,Кат!$I:$I,0)),INDEX(Торг!$B:$B,MATCH($C11213,Торг!$I:$I,0))),"")</f>
        <v/>
      </c>
      <c r="N11213" s="132" t="str">
        <f t="shared" si="190"/>
        <v>ШТОК АВТО SA170‑2915004‑108</v>
      </c>
      <c r="O11213" s="132" t="str">
        <f>IFERROR(IFERROR(INDEX(Кат!$B:$B,MATCH($N11213,Кат!$I:$I,0)),INDEX(Торг!$B:$B,MATCH($N11213,Торг!$I:$I,0))),"")</f>
        <v/>
      </c>
    </row>
    <row r="11214" spans="1:15">
      <c r="A11214" t="s">
        <v>26980</v>
      </c>
      <c r="C11214" s="191" t="s">
        <v>26981</v>
      </c>
      <c r="E11214" t="s">
        <v>26982</v>
      </c>
      <c r="F11214" t="s">
        <v>13319</v>
      </c>
      <c r="G11214" t="s">
        <v>375</v>
      </c>
      <c r="H11214">
        <v>3800</v>
      </c>
      <c r="J11214" t="s">
        <v>22634</v>
      </c>
      <c r="K11214" s="132" t="str">
        <f>IFERROR(IFERROR(INDEX(Кат!$O:$O,MATCH($C11214,Кат!$I:$I,0)),INDEX(Торг!$L:$L,MATCH($C11214,Торг!$I:$I,0))),"")</f>
        <v/>
      </c>
      <c r="L11214" s="132" t="str">
        <f>IFERROR(IFERROR(INDEX(Кат!$A:$A,MATCH($C11214,Кат!$I:$I,0)),INDEX(Торг!$A:$A,MATCH($C11214,Торг!$I:$I,0))),"")</f>
        <v/>
      </c>
      <c r="M11214" s="132" t="str">
        <f>IFERROR(IFERROR(INDEX(Кат!$B:$B,MATCH($C11214,Кат!$I:$I,0)),INDEX(Торг!$B:$B,MATCH($C11214,Торг!$I:$I,0))),"")</f>
        <v/>
      </c>
      <c r="N11214" s="132" t="str">
        <f t="shared" si="190"/>
        <v>ШТОК АВТО SA403-2915004-107</v>
      </c>
      <c r="O11214" s="132" t="str">
        <f>IFERROR(IFERROR(INDEX(Кат!$B:$B,MATCH($N11214,Кат!$I:$I,0)),INDEX(Торг!$B:$B,MATCH($N11214,Торг!$I:$I,0))),"")</f>
        <v/>
      </c>
    </row>
    <row r="11215" spans="1:15">
      <c r="A11215" t="s">
        <v>22535</v>
      </c>
      <c r="C11215" s="191" t="s">
        <v>13322</v>
      </c>
      <c r="E11215" t="s">
        <v>26815</v>
      </c>
      <c r="F11215" t="s">
        <v>13319</v>
      </c>
      <c r="G11215" t="s">
        <v>399</v>
      </c>
      <c r="H11215">
        <v>1600</v>
      </c>
      <c r="J11215" t="s">
        <v>22634</v>
      </c>
      <c r="K11215" s="132" t="str">
        <f>IFERROR(IFERROR(INDEX(Кат!$O:$O,MATCH($C11215,Кат!$I:$I,0)),INDEX(Торг!$L:$L,MATCH($C11215,Торг!$I:$I,0))),"")</f>
        <v/>
      </c>
      <c r="L11215" s="132" t="str">
        <f>IFERROR(IFERROR(INDEX(Кат!$A:$A,MATCH($C11215,Кат!$I:$I,0)),INDEX(Торг!$A:$A,MATCH($C11215,Торг!$I:$I,0))),"")</f>
        <v/>
      </c>
      <c r="M11215" s="132" t="str">
        <f>IFERROR(IFERROR(INDEX(Кат!$B:$B,MATCH($C11215,Кат!$I:$I,0)),INDEX(Торг!$B:$B,MATCH($C11215,Торг!$I:$I,0))),"")</f>
        <v/>
      </c>
      <c r="N11215" s="132" t="str">
        <f t="shared" si="190"/>
        <v>ШТОК АВТО SA2101.2915.004-50</v>
      </c>
      <c r="O11215" s="132" t="str">
        <f>IFERROR(IFERROR(INDEX(Кат!$B:$B,MATCH($N11215,Кат!$I:$I,0)),INDEX(Торг!$B:$B,MATCH($N11215,Торг!$I:$I,0))),"")</f>
        <v/>
      </c>
    </row>
    <row r="11216" spans="1:15">
      <c r="A11216" t="s">
        <v>22536</v>
      </c>
      <c r="C11216" s="191" t="s">
        <v>13323</v>
      </c>
      <c r="E11216" t="s">
        <v>13324</v>
      </c>
      <c r="F11216" t="s">
        <v>13319</v>
      </c>
      <c r="G11216" t="s">
        <v>399</v>
      </c>
      <c r="H11216">
        <v>1500</v>
      </c>
      <c r="J11216" t="s">
        <v>22634</v>
      </c>
      <c r="K11216" s="132" t="str">
        <f>IFERROR(IFERROR(INDEX(Кат!$O:$O,MATCH($C11216,Кат!$I:$I,0)),INDEX(Торг!$L:$L,MATCH($C11216,Торг!$I:$I,0))),"")</f>
        <v/>
      </c>
      <c r="L11216" s="132" t="str">
        <f>IFERROR(IFERROR(INDEX(Кат!$A:$A,MATCH($C11216,Кат!$I:$I,0)),INDEX(Торг!$A:$A,MATCH($C11216,Торг!$I:$I,0))),"")</f>
        <v/>
      </c>
      <c r="M11216" s="132" t="str">
        <f>IFERROR(IFERROR(INDEX(Кат!$B:$B,MATCH($C11216,Кат!$I:$I,0)),INDEX(Торг!$B:$B,MATCH($C11216,Торг!$I:$I,0))),"")</f>
        <v/>
      </c>
      <c r="N11216" s="132" t="str">
        <f t="shared" si="190"/>
        <v>ШТОК АВТО SA108-2915402</v>
      </c>
      <c r="O11216" s="132" t="str">
        <f>IFERROR(IFERROR(INDEX(Кат!$B:$B,MATCH($N11216,Кат!$I:$I,0)),INDEX(Торг!$B:$B,MATCH($N11216,Торг!$I:$I,0))),"")</f>
        <v/>
      </c>
    </row>
    <row r="11217" spans="1:15">
      <c r="A11217" t="s">
        <v>22537</v>
      </c>
      <c r="C11217" s="191" t="s">
        <v>13325</v>
      </c>
      <c r="E11217" t="s">
        <v>13326</v>
      </c>
      <c r="F11217" t="s">
        <v>13319</v>
      </c>
      <c r="G11217" t="s">
        <v>399</v>
      </c>
      <c r="H11217">
        <v>1600</v>
      </c>
      <c r="J11217" t="s">
        <v>22634</v>
      </c>
      <c r="K11217" s="132" t="str">
        <f>IFERROR(IFERROR(INDEX(Кат!$O:$O,MATCH($C11217,Кат!$I:$I,0)),INDEX(Торг!$L:$L,MATCH($C11217,Торг!$I:$I,0))),"")</f>
        <v/>
      </c>
      <c r="L11217" s="132" t="str">
        <f>IFERROR(IFERROR(INDEX(Кат!$A:$A,MATCH($C11217,Кат!$I:$I,0)),INDEX(Торг!$A:$A,MATCH($C11217,Торг!$I:$I,0))),"")</f>
        <v/>
      </c>
      <c r="M11217" s="132" t="str">
        <f>IFERROR(IFERROR(INDEX(Кат!$B:$B,MATCH($C11217,Кат!$I:$I,0)),INDEX(Торг!$B:$B,MATCH($C11217,Торг!$I:$I,0))),"")</f>
        <v/>
      </c>
      <c r="N11217" s="132" t="str">
        <f t="shared" si="190"/>
        <v>ШТОК АВТО SA110-2915402</v>
      </c>
      <c r="O11217" s="132" t="str">
        <f>IFERROR(IFERROR(INDEX(Кат!$B:$B,MATCH($N11217,Кат!$I:$I,0)),INDEX(Торг!$B:$B,MATCH($N11217,Торг!$I:$I,0))),"")</f>
        <v/>
      </c>
    </row>
    <row r="11218" spans="1:15">
      <c r="A11218" t="s">
        <v>22538</v>
      </c>
      <c r="C11218" s="191" t="s">
        <v>13327</v>
      </c>
      <c r="E11218" t="s">
        <v>13328</v>
      </c>
      <c r="F11218" t="s">
        <v>13319</v>
      </c>
      <c r="G11218" t="s">
        <v>399</v>
      </c>
      <c r="H11218">
        <v>1600</v>
      </c>
      <c r="J11218" t="s">
        <v>22634</v>
      </c>
      <c r="K11218" s="132" t="str">
        <f>IFERROR(IFERROR(INDEX(Кат!$O:$O,MATCH($C11218,Кат!$I:$I,0)),INDEX(Торг!$L:$L,MATCH($C11218,Торг!$I:$I,0))),"")</f>
        <v/>
      </c>
      <c r="L11218" s="132" t="str">
        <f>IFERROR(IFERROR(INDEX(Кат!$A:$A,MATCH($C11218,Кат!$I:$I,0)),INDEX(Торг!$A:$A,MATCH($C11218,Торг!$I:$I,0))),"")</f>
        <v/>
      </c>
      <c r="M11218" s="132" t="str">
        <f>IFERROR(IFERROR(INDEX(Кат!$B:$B,MATCH($C11218,Кат!$I:$I,0)),INDEX(Торг!$B:$B,MATCH($C11218,Торг!$I:$I,0))),"")</f>
        <v/>
      </c>
      <c r="N11218" s="132" t="str">
        <f t="shared" si="190"/>
        <v>ШТОК АВТО SA170-2915402</v>
      </c>
      <c r="O11218" s="132" t="str">
        <f>IFERROR(IFERROR(INDEX(Кат!$B:$B,MATCH($N11218,Кат!$I:$I,0)),INDEX(Торг!$B:$B,MATCH($N11218,Торг!$I:$I,0))),"")</f>
        <v/>
      </c>
    </row>
    <row r="11219" spans="1:15">
      <c r="A11219" t="s">
        <v>25625</v>
      </c>
      <c r="C11219" s="191" t="s">
        <v>25626</v>
      </c>
      <c r="E11219" t="s">
        <v>25627</v>
      </c>
      <c r="F11219" t="s">
        <v>13319</v>
      </c>
      <c r="G11219" t="s">
        <v>399</v>
      </c>
      <c r="H11219">
        <v>1800</v>
      </c>
      <c r="J11219" t="s">
        <v>22634</v>
      </c>
      <c r="K11219" s="132" t="str">
        <f>IFERROR(IFERROR(INDEX(Кат!$O:$O,MATCH($C11219,Кат!$I:$I,0)),INDEX(Торг!$L:$L,MATCH($C11219,Торг!$I:$I,0))),"")</f>
        <v/>
      </c>
      <c r="L11219" s="132" t="str">
        <f>IFERROR(IFERROR(INDEX(Кат!$A:$A,MATCH($C11219,Кат!$I:$I,0)),INDEX(Торг!$A:$A,MATCH($C11219,Торг!$I:$I,0))),"")</f>
        <v/>
      </c>
      <c r="M11219" s="132" t="str">
        <f>IFERROR(IFERROR(INDEX(Кат!$B:$B,MATCH($C11219,Кат!$I:$I,0)),INDEX(Торг!$B:$B,MATCH($C11219,Торг!$I:$I,0))),"")</f>
        <v/>
      </c>
      <c r="N11219" s="132" t="str">
        <f t="shared" ref="N11219:N11240" si="191">_xlfn.CONCAT(F11219," ",C11219)</f>
        <v>ШТОК АВТО SA2121.2905.402+50</v>
      </c>
      <c r="O11219" s="132" t="str">
        <f>IFERROR(IFERROR(INDEX(Кат!$B:$B,MATCH($N11219,Кат!$I:$I,0)),INDEX(Торг!$B:$B,MATCH($N11219,Торг!$I:$I,0))),"")</f>
        <v/>
      </c>
    </row>
    <row r="11220" spans="1:15">
      <c r="A11220" t="s">
        <v>24939</v>
      </c>
      <c r="C11220" s="191" t="s">
        <v>24940</v>
      </c>
      <c r="E11220" t="s">
        <v>24941</v>
      </c>
      <c r="F11220" t="s">
        <v>13319</v>
      </c>
      <c r="G11220" t="s">
        <v>399</v>
      </c>
      <c r="H11220">
        <v>2100</v>
      </c>
      <c r="J11220" t="s">
        <v>22634</v>
      </c>
      <c r="K11220" s="132" t="str">
        <f>IFERROR(IFERROR(INDEX(Кат!$O:$O,MATCH($C11220,Кат!$I:$I,0)),INDEX(Торг!$L:$L,MATCH($C11220,Торг!$I:$I,0))),"")</f>
        <v/>
      </c>
      <c r="L11220" s="132" t="str">
        <f>IFERROR(IFERROR(INDEX(Кат!$A:$A,MATCH($C11220,Кат!$I:$I,0)),INDEX(Торг!$A:$A,MATCH($C11220,Торг!$I:$I,0))),"")</f>
        <v/>
      </c>
      <c r="M11220" s="132" t="str">
        <f>IFERROR(IFERROR(INDEX(Кат!$B:$B,MATCH($C11220,Кат!$I:$I,0)),INDEX(Торг!$B:$B,MATCH($C11220,Торг!$I:$I,0))),"")</f>
        <v/>
      </c>
      <c r="N11220" s="132" t="str">
        <f t="shared" si="191"/>
        <v>ШТОК АВТО SA2123.2905.402+50</v>
      </c>
      <c r="O11220" s="132" t="str">
        <f>IFERROR(IFERROR(INDEX(Кат!$B:$B,MATCH($N11220,Кат!$I:$I,0)),INDEX(Торг!$B:$B,MATCH($N11220,Торг!$I:$I,0))),"")</f>
        <v/>
      </c>
    </row>
    <row r="11221" spans="1:15">
      <c r="A11221" t="s">
        <v>22539</v>
      </c>
      <c r="C11221" s="191" t="s">
        <v>13329</v>
      </c>
      <c r="E11221" t="s">
        <v>26816</v>
      </c>
      <c r="F11221" t="s">
        <v>13319</v>
      </c>
      <c r="G11221" t="s">
        <v>399</v>
      </c>
      <c r="H11221">
        <v>1600</v>
      </c>
      <c r="J11221" t="s">
        <v>22634</v>
      </c>
      <c r="K11221" s="132" t="str">
        <f>IFERROR(IFERROR(INDEX(Кат!$O:$O,MATCH($C11221,Кат!$I:$I,0)),INDEX(Торг!$L:$L,MATCH($C11221,Торг!$I:$I,0))),"")</f>
        <v/>
      </c>
      <c r="L11221" s="132" t="str">
        <f>IFERROR(IFERROR(INDEX(Кат!$A:$A,MATCH($C11221,Кат!$I:$I,0)),INDEX(Торг!$A:$A,MATCH($C11221,Торг!$I:$I,0))),"")</f>
        <v/>
      </c>
      <c r="M11221" s="132" t="str">
        <f>IFERROR(IFERROR(INDEX(Кат!$B:$B,MATCH($C11221,Кат!$I:$I,0)),INDEX(Торг!$B:$B,MATCH($C11221,Торг!$I:$I,0))),"")</f>
        <v/>
      </c>
      <c r="N11221" s="132" t="str">
        <f t="shared" si="191"/>
        <v>ШТОК АВТО SA2101.2905.004-50</v>
      </c>
      <c r="O11221" s="132" t="str">
        <f>IFERROR(IFERROR(INDEX(Кат!$B:$B,MATCH($N11221,Кат!$I:$I,0)),INDEX(Торг!$B:$B,MATCH($N11221,Торг!$I:$I,0))),"")</f>
        <v/>
      </c>
    </row>
    <row r="11222" spans="1:15">
      <c r="A11222" t="s">
        <v>22540</v>
      </c>
      <c r="C11222" s="191" t="s">
        <v>13330</v>
      </c>
      <c r="E11222" t="s">
        <v>13331</v>
      </c>
      <c r="F11222" t="s">
        <v>13319</v>
      </c>
      <c r="G11222" t="s">
        <v>399</v>
      </c>
      <c r="H11222">
        <v>1850</v>
      </c>
      <c r="J11222" t="s">
        <v>22634</v>
      </c>
      <c r="K11222" s="132" t="str">
        <f>IFERROR(IFERROR(INDEX(Кат!$O:$O,MATCH($C11222,Кат!$I:$I,0)),INDEX(Торг!$L:$L,MATCH($C11222,Торг!$I:$I,0))),"")</f>
        <v/>
      </c>
      <c r="L11222" s="132" t="str">
        <f>IFERROR(IFERROR(INDEX(Кат!$A:$A,MATCH($C11222,Кат!$I:$I,0)),INDEX(Торг!$A:$A,MATCH($C11222,Торг!$I:$I,0))),"")</f>
        <v/>
      </c>
      <c r="M11222" s="132" t="str">
        <f>IFERROR(IFERROR(INDEX(Кат!$B:$B,MATCH($C11222,Кат!$I:$I,0)),INDEX(Торг!$B:$B,MATCH($C11222,Торг!$I:$I,0))),"")</f>
        <v/>
      </c>
      <c r="N11222" s="132" t="str">
        <f t="shared" si="191"/>
        <v>ШТОК АВТО SA170</v>
      </c>
      <c r="O11222" s="132" t="str">
        <f>IFERROR(IFERROR(INDEX(Кат!$B:$B,MATCH($N11222,Кат!$I:$I,0)),INDEX(Торг!$B:$B,MATCH($N11222,Торг!$I:$I,0))),"")</f>
        <v/>
      </c>
    </row>
    <row r="11223" spans="1:15">
      <c r="A11223" t="s">
        <v>22541</v>
      </c>
      <c r="C11223" s="191" t="s">
        <v>13332</v>
      </c>
      <c r="E11223" t="s">
        <v>13333</v>
      </c>
      <c r="F11223" t="s">
        <v>13319</v>
      </c>
      <c r="G11223" t="s">
        <v>399</v>
      </c>
      <c r="H11223">
        <v>1900</v>
      </c>
      <c r="J11223" t="s">
        <v>22634</v>
      </c>
      <c r="K11223" s="132" t="str">
        <f>IFERROR(IFERROR(INDEX(Кат!$O:$O,MATCH($C11223,Кат!$I:$I,0)),INDEX(Торг!$L:$L,MATCH($C11223,Торг!$I:$I,0))),"")</f>
        <v/>
      </c>
      <c r="L11223" s="132" t="str">
        <f>IFERROR(IFERROR(INDEX(Кат!$A:$A,MATCH($C11223,Кат!$I:$I,0)),INDEX(Торг!$A:$A,MATCH($C11223,Торг!$I:$I,0))),"")</f>
        <v/>
      </c>
      <c r="M11223" s="132" t="str">
        <f>IFERROR(IFERROR(INDEX(Кат!$B:$B,MATCH($C11223,Кат!$I:$I,0)),INDEX(Торг!$B:$B,MATCH($C11223,Торг!$I:$I,0))),"")</f>
        <v/>
      </c>
      <c r="N11223" s="132" t="str">
        <f t="shared" si="191"/>
        <v>ШТОК АВТО SA119-2905006-002</v>
      </c>
      <c r="O11223" s="132" t="str">
        <f>IFERROR(IFERROR(INDEX(Кат!$B:$B,MATCH($N11223,Кат!$I:$I,0)),INDEX(Торг!$B:$B,MATCH($N11223,Торг!$I:$I,0))),"")</f>
        <v/>
      </c>
    </row>
    <row r="11224" spans="1:15">
      <c r="A11224" t="s">
        <v>22542</v>
      </c>
      <c r="C11224" s="191" t="s">
        <v>13334</v>
      </c>
      <c r="E11224" t="s">
        <v>13335</v>
      </c>
      <c r="F11224" t="s">
        <v>13319</v>
      </c>
      <c r="G11224" t="s">
        <v>399</v>
      </c>
      <c r="H11224">
        <v>1900</v>
      </c>
      <c r="J11224" t="s">
        <v>22634</v>
      </c>
      <c r="K11224" s="132" t="str">
        <f>IFERROR(IFERROR(INDEX(Кат!$O:$O,MATCH($C11224,Кат!$I:$I,0)),INDEX(Торг!$L:$L,MATCH($C11224,Торг!$I:$I,0))),"")</f>
        <v/>
      </c>
      <c r="L11224" s="132" t="str">
        <f>IFERROR(IFERROR(INDEX(Кат!$A:$A,MATCH($C11224,Кат!$I:$I,0)),INDEX(Торг!$A:$A,MATCH($C11224,Торг!$I:$I,0))),"")</f>
        <v/>
      </c>
      <c r="M11224" s="132" t="str">
        <f>IFERROR(IFERROR(INDEX(Кат!$B:$B,MATCH($C11224,Кат!$I:$I,0)),INDEX(Торг!$B:$B,MATCH($C11224,Торг!$I:$I,0))),"")</f>
        <v/>
      </c>
      <c r="N11224" s="132" t="str">
        <f t="shared" si="191"/>
        <v>ШТОК АВТО SA108-2905006-002</v>
      </c>
      <c r="O11224" s="132" t="str">
        <f>IFERROR(IFERROR(INDEX(Кат!$B:$B,MATCH($N11224,Кат!$I:$I,0)),INDEX(Торг!$B:$B,MATCH($N11224,Торг!$I:$I,0))),"")</f>
        <v/>
      </c>
    </row>
    <row r="11225" spans="1:15">
      <c r="A11225" t="s">
        <v>22543</v>
      </c>
      <c r="C11225" s="191" t="s">
        <v>13336</v>
      </c>
      <c r="E11225" t="s">
        <v>13337</v>
      </c>
      <c r="F11225" t="s">
        <v>13319</v>
      </c>
      <c r="G11225" t="s">
        <v>399</v>
      </c>
      <c r="H11225">
        <v>1900</v>
      </c>
      <c r="J11225" t="s">
        <v>22634</v>
      </c>
      <c r="K11225" s="132" t="str">
        <f>IFERROR(IFERROR(INDEX(Кат!$O:$O,MATCH($C11225,Кат!$I:$I,0)),INDEX(Торг!$L:$L,MATCH($C11225,Торг!$I:$I,0))),"")</f>
        <v/>
      </c>
      <c r="L11225" s="132" t="str">
        <f>IFERROR(IFERROR(INDEX(Кат!$A:$A,MATCH($C11225,Кат!$I:$I,0)),INDEX(Торг!$A:$A,MATCH($C11225,Торг!$I:$I,0))),"")</f>
        <v/>
      </c>
      <c r="M11225" s="132" t="str">
        <f>IFERROR(IFERROR(INDEX(Кат!$B:$B,MATCH($C11225,Кат!$I:$I,0)),INDEX(Торг!$B:$B,MATCH($C11225,Торг!$I:$I,0))),"")</f>
        <v/>
      </c>
      <c r="N11225" s="132" t="str">
        <f t="shared" si="191"/>
        <v>ШТОК АВТО SA110-2905006-001</v>
      </c>
      <c r="O11225" s="132" t="str">
        <f>IFERROR(IFERROR(INDEX(Кат!$B:$B,MATCH($N11225,Кат!$I:$I,0)),INDEX(Торг!$B:$B,MATCH($N11225,Торг!$I:$I,0))),"")</f>
        <v/>
      </c>
    </row>
    <row r="11226" spans="1:15">
      <c r="A11226" t="s">
        <v>22544</v>
      </c>
      <c r="C11226" s="191" t="s">
        <v>13338</v>
      </c>
      <c r="E11226" t="s">
        <v>13339</v>
      </c>
      <c r="F11226" t="s">
        <v>13319</v>
      </c>
      <c r="G11226" t="s">
        <v>399</v>
      </c>
      <c r="H11226">
        <v>1500</v>
      </c>
      <c r="J11226" t="s">
        <v>22634</v>
      </c>
      <c r="K11226" s="132" t="str">
        <f>IFERROR(IFERROR(INDEX(Кат!$O:$O,MATCH($C11226,Кат!$I:$I,0)),INDEX(Торг!$L:$L,MATCH($C11226,Торг!$I:$I,0))),"")</f>
        <v/>
      </c>
      <c r="L11226" s="132" t="str">
        <f>IFERROR(IFERROR(INDEX(Кат!$A:$A,MATCH($C11226,Кат!$I:$I,0)),INDEX(Торг!$A:$A,MATCH($C11226,Торг!$I:$I,0))),"")</f>
        <v/>
      </c>
      <c r="M11226" s="132" t="str">
        <f>IFERROR(IFERROR(INDEX(Кат!$B:$B,MATCH($C11226,Кат!$I:$I,0)),INDEX(Торг!$B:$B,MATCH($C11226,Торг!$I:$I,0))),"")</f>
        <v/>
      </c>
      <c r="N11226" s="132" t="str">
        <f t="shared" si="191"/>
        <v>ШТОК АВТО SA2126-2905006-002</v>
      </c>
      <c r="O11226" s="132" t="str">
        <f>IFERROR(IFERROR(INDEX(Кат!$B:$B,MATCH($N11226,Кат!$I:$I,0)),INDEX(Торг!$B:$B,MATCH($N11226,Торг!$I:$I,0))),"")</f>
        <v/>
      </c>
    </row>
    <row r="11227" spans="1:15">
      <c r="A11227" t="s">
        <v>22545</v>
      </c>
      <c r="C11227" s="191" t="s">
        <v>13340</v>
      </c>
      <c r="E11227" t="s">
        <v>13341</v>
      </c>
      <c r="F11227" t="s">
        <v>13319</v>
      </c>
      <c r="G11227" t="s">
        <v>399</v>
      </c>
      <c r="H11227">
        <v>1700</v>
      </c>
      <c r="J11227" t="s">
        <v>22634</v>
      </c>
      <c r="K11227" s="132" t="str">
        <f>IFERROR(IFERROR(INDEX(Кат!$O:$O,MATCH($C11227,Кат!$I:$I,0)),INDEX(Торг!$L:$L,MATCH($C11227,Торг!$I:$I,0))),"")</f>
        <v/>
      </c>
      <c r="L11227" s="132" t="str">
        <f>IFERROR(IFERROR(INDEX(Кат!$A:$A,MATCH($C11227,Кат!$I:$I,0)),INDEX(Торг!$A:$A,MATCH($C11227,Торг!$I:$I,0))),"")</f>
        <v/>
      </c>
      <c r="M11227" s="132" t="str">
        <f>IFERROR(IFERROR(INDEX(Кат!$B:$B,MATCH($C11227,Кат!$I:$I,0)),INDEX(Торг!$B:$B,MATCH($C11227,Торг!$I:$I,0))),"")</f>
        <v/>
      </c>
      <c r="N11227" s="132" t="str">
        <f t="shared" si="191"/>
        <v>ШТОК АВТО SA170-2905006-001</v>
      </c>
      <c r="O11227" s="132" t="str">
        <f>IFERROR(IFERROR(INDEX(Кат!$B:$B,MATCH($N11227,Кат!$I:$I,0)),INDEX(Торг!$B:$B,MATCH($N11227,Торг!$I:$I,0))),"")</f>
        <v/>
      </c>
    </row>
    <row r="11228" spans="1:15">
      <c r="A11228" t="s">
        <v>22546</v>
      </c>
      <c r="C11228" s="191" t="s">
        <v>13342</v>
      </c>
      <c r="E11228" t="s">
        <v>13343</v>
      </c>
      <c r="F11228" t="s">
        <v>13319</v>
      </c>
      <c r="G11228" t="s">
        <v>399</v>
      </c>
      <c r="H11228">
        <v>1900</v>
      </c>
      <c r="J11228" t="s">
        <v>22634</v>
      </c>
      <c r="K11228" s="132" t="str">
        <f>IFERROR(IFERROR(INDEX(Кат!$O:$O,MATCH($C11228,Кат!$I:$I,0)),INDEX(Торг!$L:$L,MATCH($C11228,Торг!$I:$I,0))),"")</f>
        <v/>
      </c>
      <c r="L11228" s="132" t="str">
        <f>IFERROR(IFERROR(INDEX(Кат!$A:$A,MATCH($C11228,Кат!$I:$I,0)),INDEX(Торг!$A:$A,MATCH($C11228,Торг!$I:$I,0))),"")</f>
        <v/>
      </c>
      <c r="M11228" s="132" t="str">
        <f>IFERROR(IFERROR(INDEX(Кат!$B:$B,MATCH($C11228,Кат!$I:$I,0)),INDEX(Торг!$B:$B,MATCH($C11228,Торг!$I:$I,0))),"")</f>
        <v/>
      </c>
      <c r="N11228" s="132" t="str">
        <f t="shared" si="191"/>
        <v>ШТОК АВТО SA190-2905006-001</v>
      </c>
      <c r="O11228" s="132" t="str">
        <f>IFERROR(IFERROR(INDEX(Кат!$B:$B,MATCH($N11228,Кат!$I:$I,0)),INDEX(Торг!$B:$B,MATCH($N11228,Торг!$I:$I,0))),"")</f>
        <v/>
      </c>
    </row>
    <row r="11229" spans="1:15">
      <c r="A11229" t="s">
        <v>26983</v>
      </c>
      <c r="C11229" s="191" t="s">
        <v>26984</v>
      </c>
      <c r="E11229" t="s">
        <v>26985</v>
      </c>
      <c r="F11229" t="s">
        <v>13319</v>
      </c>
      <c r="G11229" t="s">
        <v>375</v>
      </c>
      <c r="H11229">
        <v>5100</v>
      </c>
      <c r="J11229" t="s">
        <v>22634</v>
      </c>
      <c r="K11229" s="132" t="str">
        <f>IFERROR(IFERROR(INDEX(Кат!$O:$O,MATCH($C11229,Кат!$I:$I,0)),INDEX(Торг!$L:$L,MATCH($C11229,Торг!$I:$I,0))),"")</f>
        <v/>
      </c>
      <c r="L11229" s="132" t="str">
        <f>IFERROR(IFERROR(INDEX(Кат!$A:$A,MATCH($C11229,Кат!$I:$I,0)),INDEX(Торг!$A:$A,MATCH($C11229,Торг!$I:$I,0))),"")</f>
        <v/>
      </c>
      <c r="M11229" s="132" t="str">
        <f>IFERROR(IFERROR(INDEX(Кат!$B:$B,MATCH($C11229,Кат!$I:$I,0)),INDEX(Торг!$B:$B,MATCH($C11229,Торг!$I:$I,0))),"")</f>
        <v/>
      </c>
      <c r="N11229" s="132" t="str">
        <f t="shared" si="191"/>
        <v>ШТОК АВТО SA403-2905004-106</v>
      </c>
      <c r="O11229" s="132" t="str">
        <f>IFERROR(IFERROR(INDEX(Кат!$B:$B,MATCH($N11229,Кат!$I:$I,0)),INDEX(Торг!$B:$B,MATCH($N11229,Торг!$I:$I,0))),"")</f>
        <v/>
      </c>
    </row>
    <row r="11230" spans="1:15">
      <c r="A11230" t="s">
        <v>30483</v>
      </c>
      <c r="C11230" s="191" t="s">
        <v>30484</v>
      </c>
      <c r="E11230" t="s">
        <v>30485</v>
      </c>
      <c r="F11230" t="s">
        <v>13319</v>
      </c>
      <c r="G11230" t="s">
        <v>375</v>
      </c>
      <c r="H11230">
        <v>5800</v>
      </c>
      <c r="J11230" t="s">
        <v>22634</v>
      </c>
      <c r="K11230" s="132" t="str">
        <f>IFERROR(IFERROR(INDEX(Кат!$O:$O,MATCH($C11230,Кат!$I:$I,0)),INDEX(Торг!$L:$L,MATCH($C11230,Торг!$I:$I,0))),"")</f>
        <v/>
      </c>
      <c r="L11230" s="132" t="str">
        <f>IFERROR(IFERROR(INDEX(Кат!$A:$A,MATCH($C11230,Кат!$I:$I,0)),INDEX(Торг!$A:$A,MATCH($C11230,Торг!$I:$I,0))),"")</f>
        <v/>
      </c>
      <c r="M11230" s="132" t="str">
        <f>IFERROR(IFERROR(INDEX(Кат!$B:$B,MATCH($C11230,Кат!$I:$I,0)),INDEX(Торг!$B:$B,MATCH($C11230,Торг!$I:$I,0))),"")</f>
        <v/>
      </c>
      <c r="N11230" s="132" t="str">
        <f t="shared" si="191"/>
        <v>ШТОК АВТО SA180-2905002/03-106</v>
      </c>
      <c r="O11230" s="132" t="str">
        <f>IFERROR(IFERROR(INDEX(Кат!$B:$B,MATCH($N11230,Кат!$I:$I,0)),INDEX(Торг!$B:$B,MATCH($N11230,Торг!$I:$I,0))),"")</f>
        <v/>
      </c>
    </row>
    <row r="11231" spans="1:15">
      <c r="A11231" t="s">
        <v>26817</v>
      </c>
      <c r="C11231" s="191" t="s">
        <v>26818</v>
      </c>
      <c r="E11231" t="s">
        <v>26819</v>
      </c>
      <c r="F11231" t="s">
        <v>13319</v>
      </c>
      <c r="G11231" t="s">
        <v>375</v>
      </c>
      <c r="H11231">
        <v>5600</v>
      </c>
      <c r="J11231" t="s">
        <v>22634</v>
      </c>
      <c r="K11231" s="132" t="str">
        <f>IFERROR(IFERROR(INDEX(Кат!$O:$O,MATCH($C11231,Кат!$I:$I,0)),INDEX(Торг!$L:$L,MATCH($C11231,Торг!$I:$I,0))),"")</f>
        <v/>
      </c>
      <c r="L11231" s="132" t="str">
        <f>IFERROR(IFERROR(INDEX(Кат!$A:$A,MATCH($C11231,Кат!$I:$I,0)),INDEX(Торг!$A:$A,MATCH($C11231,Торг!$I:$I,0))),"")</f>
        <v/>
      </c>
      <c r="M11231" s="132" t="str">
        <f>IFERROR(IFERROR(INDEX(Кат!$B:$B,MATCH($C11231,Кат!$I:$I,0)),INDEX(Торг!$B:$B,MATCH($C11231,Торг!$I:$I,0))),"")</f>
        <v/>
      </c>
      <c r="N11231" s="132" t="str">
        <f t="shared" si="191"/>
        <v>ШТОК АВТО SA195-2905002/3-103</v>
      </c>
      <c r="O11231" s="132" t="str">
        <f>IFERROR(IFERROR(INDEX(Кат!$B:$B,MATCH($N11231,Кат!$I:$I,0)),INDEX(Торг!$B:$B,MATCH($N11231,Торг!$I:$I,0))),"")</f>
        <v/>
      </c>
    </row>
    <row r="11232" spans="1:15">
      <c r="A11232" t="s">
        <v>22547</v>
      </c>
      <c r="C11232" s="191" t="s">
        <v>13344</v>
      </c>
      <c r="E11232" t="s">
        <v>13345</v>
      </c>
      <c r="F11232" t="s">
        <v>13319</v>
      </c>
      <c r="G11232" t="s">
        <v>375</v>
      </c>
      <c r="H11232">
        <v>5300</v>
      </c>
      <c r="J11232" t="s">
        <v>22634</v>
      </c>
      <c r="K11232" s="132" t="str">
        <f>IFERROR(IFERROR(INDEX(Кат!$O:$O,MATCH($C11232,Кат!$I:$I,0)),INDEX(Торг!$L:$L,MATCH($C11232,Торг!$I:$I,0))),"")</f>
        <v/>
      </c>
      <c r="L11232" s="132" t="str">
        <f>IFERROR(IFERROR(INDEX(Кат!$A:$A,MATCH($C11232,Кат!$I:$I,0)),INDEX(Торг!$A:$A,MATCH($C11232,Торг!$I:$I,0))),"")</f>
        <v/>
      </c>
      <c r="M11232" s="132" t="str">
        <f>IFERROR(IFERROR(INDEX(Кат!$B:$B,MATCH($C11232,Кат!$I:$I,0)),INDEX(Торг!$B:$B,MATCH($C11232,Торг!$I:$I,0))),"")</f>
        <v/>
      </c>
      <c r="N11232" s="132" t="str">
        <f t="shared" si="191"/>
        <v>ШТОК АВТО SA170-2905403/02</v>
      </c>
      <c r="O11232" s="132" t="str">
        <f>IFERROR(IFERROR(INDEX(Кат!$B:$B,MATCH($N11232,Кат!$I:$I,0)),INDEX(Торг!$B:$B,MATCH($N11232,Торг!$I:$I,0))),"")</f>
        <v/>
      </c>
    </row>
    <row r="11233" spans="1:15">
      <c r="A11233" t="s">
        <v>22548</v>
      </c>
      <c r="C11233" s="191" t="s">
        <v>13346</v>
      </c>
      <c r="E11233" t="s">
        <v>13347</v>
      </c>
      <c r="F11233" t="s">
        <v>13319</v>
      </c>
      <c r="G11233" t="s">
        <v>375</v>
      </c>
      <c r="H11233">
        <v>5700</v>
      </c>
      <c r="J11233" t="s">
        <v>22634</v>
      </c>
      <c r="K11233" s="132" t="str">
        <f>IFERROR(IFERROR(INDEX(Кат!$O:$O,MATCH($C11233,Кат!$I:$I,0)),INDEX(Торг!$L:$L,MATCH($C11233,Торг!$I:$I,0))),"")</f>
        <v/>
      </c>
      <c r="L11233" s="132" t="str">
        <f>IFERROR(IFERROR(INDEX(Кат!$A:$A,MATCH($C11233,Кат!$I:$I,0)),INDEX(Торг!$A:$A,MATCH($C11233,Торг!$I:$I,0))),"")</f>
        <v/>
      </c>
      <c r="M11233" s="132" t="str">
        <f>IFERROR(IFERROR(INDEX(Кат!$B:$B,MATCH($C11233,Кат!$I:$I,0)),INDEX(Торг!$B:$B,MATCH($C11233,Торг!$I:$I,0))),"")</f>
        <v/>
      </c>
      <c r="N11233" s="132" t="str">
        <f t="shared" si="191"/>
        <v>ШТОК АВТО SA119-2905403/02</v>
      </c>
      <c r="O11233" s="132" t="str">
        <f>IFERROR(IFERROR(INDEX(Кат!$B:$B,MATCH($N11233,Кат!$I:$I,0)),INDEX(Торг!$B:$B,MATCH($N11233,Торг!$I:$I,0))),"")</f>
        <v/>
      </c>
    </row>
    <row r="11234" spans="1:15">
      <c r="A11234" t="s">
        <v>22549</v>
      </c>
      <c r="C11234" s="191" t="s">
        <v>13348</v>
      </c>
      <c r="E11234" t="s">
        <v>13349</v>
      </c>
      <c r="F11234" t="s">
        <v>13319</v>
      </c>
      <c r="G11234" t="s">
        <v>375</v>
      </c>
      <c r="H11234">
        <v>4700</v>
      </c>
      <c r="J11234" t="s">
        <v>22634</v>
      </c>
      <c r="K11234" s="132" t="str">
        <f>IFERROR(IFERROR(INDEX(Кат!$O:$O,MATCH($C11234,Кат!$I:$I,0)),INDEX(Торг!$L:$L,MATCH($C11234,Торг!$I:$I,0))),"")</f>
        <v/>
      </c>
      <c r="L11234" s="132" t="str">
        <f>IFERROR(IFERROR(INDEX(Кат!$A:$A,MATCH($C11234,Кат!$I:$I,0)),INDEX(Торг!$A:$A,MATCH($C11234,Торг!$I:$I,0))),"")</f>
        <v/>
      </c>
      <c r="M11234" s="132" t="str">
        <f>IFERROR(IFERROR(INDEX(Кат!$B:$B,MATCH($C11234,Кат!$I:$I,0)),INDEX(Торг!$B:$B,MATCH($C11234,Торг!$I:$I,0))),"")</f>
        <v/>
      </c>
      <c r="N11234" s="132" t="str">
        <f t="shared" si="191"/>
        <v>ШТОК АВТО SA108-2905403/02</v>
      </c>
      <c r="O11234" s="132" t="str">
        <f>IFERROR(IFERROR(INDEX(Кат!$B:$B,MATCH($N11234,Кат!$I:$I,0)),INDEX(Торг!$B:$B,MATCH($N11234,Торг!$I:$I,0))),"")</f>
        <v/>
      </c>
    </row>
    <row r="11235" spans="1:15">
      <c r="A11235" t="s">
        <v>22550</v>
      </c>
      <c r="C11235" s="191" t="s">
        <v>13350</v>
      </c>
      <c r="E11235" t="s">
        <v>13351</v>
      </c>
      <c r="F11235" t="s">
        <v>13319</v>
      </c>
      <c r="G11235" t="s">
        <v>375</v>
      </c>
      <c r="H11235">
        <v>5600</v>
      </c>
      <c r="J11235" t="s">
        <v>22634</v>
      </c>
      <c r="K11235" s="132" t="str">
        <f>IFERROR(IFERROR(INDEX(Кат!$O:$O,MATCH($C11235,Кат!$I:$I,0)),INDEX(Торг!$L:$L,MATCH($C11235,Торг!$I:$I,0))),"")</f>
        <v/>
      </c>
      <c r="L11235" s="132" t="str">
        <f>IFERROR(IFERROR(INDEX(Кат!$A:$A,MATCH($C11235,Кат!$I:$I,0)),INDEX(Торг!$A:$A,MATCH($C11235,Торг!$I:$I,0))),"")</f>
        <v/>
      </c>
      <c r="M11235" s="132" t="str">
        <f>IFERROR(IFERROR(INDEX(Кат!$B:$B,MATCH($C11235,Кат!$I:$I,0)),INDEX(Торг!$B:$B,MATCH($C11235,Торг!$I:$I,0))),"")</f>
        <v/>
      </c>
      <c r="N11235" s="132" t="str">
        <f t="shared" si="191"/>
        <v>ШТОК АВТО SA110-2905403/02</v>
      </c>
      <c r="O11235" s="132" t="str">
        <f>IFERROR(IFERROR(INDEX(Кат!$B:$B,MATCH($N11235,Кат!$I:$I,0)),INDEX(Торг!$B:$B,MATCH($N11235,Торг!$I:$I,0))),"")</f>
        <v/>
      </c>
    </row>
    <row r="11236" spans="1:15">
      <c r="A11236" t="s">
        <v>22551</v>
      </c>
      <c r="C11236" s="191" t="s">
        <v>13352</v>
      </c>
      <c r="E11236" t="s">
        <v>13353</v>
      </c>
      <c r="F11236" t="s">
        <v>13319</v>
      </c>
      <c r="G11236" t="s">
        <v>375</v>
      </c>
      <c r="H11236">
        <v>5300</v>
      </c>
      <c r="J11236" t="s">
        <v>22634</v>
      </c>
      <c r="K11236" s="132" t="str">
        <f>IFERROR(IFERROR(INDEX(Кат!$O:$O,MATCH($C11236,Кат!$I:$I,0)),INDEX(Торг!$L:$L,MATCH($C11236,Торг!$I:$I,0))),"")</f>
        <v/>
      </c>
      <c r="L11236" s="132" t="str">
        <f>IFERROR(IFERROR(INDEX(Кат!$A:$A,MATCH($C11236,Кат!$I:$I,0)),INDEX(Торг!$A:$A,MATCH($C11236,Торг!$I:$I,0))),"")</f>
        <v/>
      </c>
      <c r="M11236" s="132" t="str">
        <f>IFERROR(IFERROR(INDEX(Кат!$B:$B,MATCH($C11236,Кат!$I:$I,0)),INDEX(Торг!$B:$B,MATCH($C11236,Торг!$I:$I,0))),"")</f>
        <v/>
      </c>
      <c r="N11236" s="132" t="str">
        <f t="shared" si="191"/>
        <v>ШТОК АВТО SA190-2905403/02</v>
      </c>
      <c r="O11236" s="132" t="str">
        <f>IFERROR(IFERROR(INDEX(Кат!$B:$B,MATCH($N11236,Кат!$I:$I,0)),INDEX(Торг!$B:$B,MATCH($N11236,Торг!$I:$I,0))),"")</f>
        <v/>
      </c>
    </row>
    <row r="11237" spans="1:15">
      <c r="A11237" t="s">
        <v>22552</v>
      </c>
      <c r="C11237" s="191" t="s">
        <v>13354</v>
      </c>
      <c r="E11237" t="s">
        <v>13355</v>
      </c>
      <c r="F11237" t="s">
        <v>13319</v>
      </c>
      <c r="G11237" t="s">
        <v>399</v>
      </c>
      <c r="H11237">
        <v>430</v>
      </c>
      <c r="J11237" t="s">
        <v>22634</v>
      </c>
      <c r="K11237" s="132" t="str">
        <f>IFERROR(IFERROR(INDEX(Кат!$O:$O,MATCH($C11237,Кат!$I:$I,0)),INDEX(Торг!$L:$L,MATCH($C11237,Торг!$I:$I,0))),"")</f>
        <v/>
      </c>
      <c r="L11237" s="132" t="str">
        <f>IFERROR(IFERROR(INDEX(Кат!$A:$A,MATCH($C11237,Кат!$I:$I,0)),INDEX(Торг!$A:$A,MATCH($C11237,Торг!$I:$I,0))),"")</f>
        <v/>
      </c>
      <c r="M11237" s="132" t="str">
        <f>IFERROR(IFERROR(INDEX(Кат!$B:$B,MATCH($C11237,Кат!$I:$I,0)),INDEX(Торг!$B:$B,MATCH($C11237,Торг!$I:$I,0))),"")</f>
        <v/>
      </c>
      <c r="N11237" s="132" t="str">
        <f t="shared" si="191"/>
        <v>ШТОК АВТО SA10-2905607</v>
      </c>
      <c r="O11237" s="132" t="str">
        <f>IFERROR(IFERROR(INDEX(Кат!$B:$B,MATCH($N11237,Кат!$I:$I,0)),INDEX(Торг!$B:$B,MATCH($N11237,Торг!$I:$I,0))),"")</f>
        <v/>
      </c>
    </row>
    <row r="11238" spans="1:15">
      <c r="A11238" t="s">
        <v>24942</v>
      </c>
      <c r="C11238" s="191"/>
      <c r="E11238" t="s">
        <v>24943</v>
      </c>
      <c r="J11238" t="s">
        <v>22634</v>
      </c>
      <c r="K11238" s="132" t="str">
        <f>IFERROR(IFERROR(INDEX(Кат!$O:$O,MATCH($C11238,Кат!$I:$I,0)),INDEX(Торг!$L:$L,MATCH($C11238,Торг!$I:$I,0))),"")</f>
        <v/>
      </c>
      <c r="L11238" s="132" t="str">
        <f>IFERROR(IFERROR(INDEX(Кат!$A:$A,MATCH($C11238,Кат!$I:$I,0)),INDEX(Торг!$A:$A,MATCH($C11238,Торг!$I:$I,0))),"")</f>
        <v/>
      </c>
      <c r="M11238" s="132" t="str">
        <f>IFERROR(IFERROR(INDEX(Кат!$B:$B,MATCH($C11238,Кат!$I:$I,0)),INDEX(Торг!$B:$B,MATCH($C11238,Торг!$I:$I,0))),"")</f>
        <v/>
      </c>
      <c r="N11238" s="132" t="str">
        <f t="shared" si="191"/>
        <v xml:space="preserve"> </v>
      </c>
      <c r="O11238" s="132" t="str">
        <f>IFERROR(IFERROR(INDEX(Кат!$B:$B,MATCH($N11238,Кат!$I:$I,0)),INDEX(Торг!$B:$B,MATCH($N11238,Торг!$I:$I,0))),"")</f>
        <v/>
      </c>
    </row>
    <row r="11239" spans="1:15">
      <c r="A11239" t="s">
        <v>22553</v>
      </c>
      <c r="C11239" s="191" t="s">
        <v>13356</v>
      </c>
      <c r="E11239" t="s">
        <v>13357</v>
      </c>
      <c r="F11239" t="s">
        <v>3823</v>
      </c>
      <c r="G11239" t="s">
        <v>375</v>
      </c>
      <c r="H11239">
        <v>1100</v>
      </c>
      <c r="J11239" t="s">
        <v>22634</v>
      </c>
      <c r="K11239" s="132" t="str">
        <f>IFERROR(IFERROR(INDEX(Кат!$O:$O,MATCH($C11239,Кат!$I:$I,0)),INDEX(Торг!$L:$L,MATCH($C11239,Торг!$I:$I,0))),"")</f>
        <v/>
      </c>
      <c r="L11239" s="132" t="str">
        <f>IFERROR(IFERROR(INDEX(Кат!$A:$A,MATCH($C11239,Кат!$I:$I,0)),INDEX(Торг!$A:$A,MATCH($C11239,Торг!$I:$I,0))),"")</f>
        <v/>
      </c>
      <c r="M11239" s="132" t="str">
        <f>IFERROR(IFERROR(INDEX(Кат!$B:$B,MATCH($C11239,Кат!$I:$I,0)),INDEX(Торг!$B:$B,MATCH($C11239,Торг!$I:$I,0))),"")</f>
        <v/>
      </c>
      <c r="N11239" s="132" t="str">
        <f t="shared" si="191"/>
        <v>НЕИЗВЕСТНЫЙ БРЕНД ШС18</v>
      </c>
      <c r="O11239" s="132" t="str">
        <f>IFERROR(IFERROR(INDEX(Кат!$B:$B,MATCH($N11239,Кат!$I:$I,0)),INDEX(Торг!$B:$B,MATCH($N11239,Торг!$I:$I,0))),"")</f>
        <v/>
      </c>
    </row>
    <row r="11240" spans="1:15">
      <c r="A11240" t="s">
        <v>22554</v>
      </c>
      <c r="C11240" s="191" t="s">
        <v>13358</v>
      </c>
      <c r="E11240" t="s">
        <v>13359</v>
      </c>
      <c r="F11240" t="s">
        <v>3823</v>
      </c>
      <c r="G11240" t="s">
        <v>375</v>
      </c>
      <c r="H11240">
        <v>1100</v>
      </c>
      <c r="J11240" t="s">
        <v>22634</v>
      </c>
      <c r="K11240" s="132" t="str">
        <f>IFERROR(IFERROR(INDEX(Кат!$O:$O,MATCH($C11240,Кат!$I:$I,0)),INDEX(Торг!$L:$L,MATCH($C11240,Торг!$I:$I,0))),"")</f>
        <v/>
      </c>
      <c r="L11240" s="132" t="str">
        <f>IFERROR(IFERROR(INDEX(Кат!$A:$A,MATCH($C11240,Кат!$I:$I,0)),INDEX(Торг!$A:$A,MATCH($C11240,Торг!$I:$I,0))),"")</f>
        <v/>
      </c>
      <c r="M11240" s="132" t="str">
        <f>IFERROR(IFERROR(INDEX(Кат!$B:$B,MATCH($C11240,Кат!$I:$I,0)),INDEX(Торг!$B:$B,MATCH($C11240,Торг!$I:$I,0))),"")</f>
        <v/>
      </c>
      <c r="N11240" s="132" t="str">
        <f t="shared" si="191"/>
        <v>НЕИЗВЕСТНЫЙ БРЕНД ШС08</v>
      </c>
      <c r="O11240" s="132" t="str">
        <f>IFERROR(IFERROR(INDEX(Кат!$B:$B,MATCH($N11240,Кат!$I:$I,0)),INDEX(Торг!$B:$B,MATCH($N11240,Торг!$I:$I,0))),"")</f>
        <v/>
      </c>
    </row>
    <row r="11241" spans="1:15">
      <c r="A11241" t="s">
        <v>22555</v>
      </c>
      <c r="C11241" s="191" t="s">
        <v>13360</v>
      </c>
      <c r="E11241" t="s">
        <v>13361</v>
      </c>
      <c r="F11241" t="s">
        <v>3823</v>
      </c>
      <c r="G11241" t="s">
        <v>375</v>
      </c>
      <c r="H11241">
        <v>1100</v>
      </c>
      <c r="J11241" t="s">
        <v>22634</v>
      </c>
      <c r="K11241" s="132" t="str">
        <f>IFERROR(IFERROR(INDEX(Кат!$O:$O,MATCH($C11241,Кат!$I:$I,0)),INDEX(Торг!$L:$L,MATCH($C11241,Торг!$I:$I,0))),"")</f>
        <v/>
      </c>
      <c r="L11241" s="132" t="str">
        <f>IFERROR(IFERROR(INDEX(Кат!$A:$A,MATCH($C11241,Кат!$I:$I,0)),INDEX(Торг!$A:$A,MATCH($C11241,Торг!$I:$I,0))),"")</f>
        <v/>
      </c>
      <c r="M11241" s="132" t="str">
        <f>IFERROR(IFERROR(INDEX(Кат!$B:$B,MATCH($C11241,Кат!$I:$I,0)),INDEX(Торг!$B:$B,MATCH($C11241,Торг!$I:$I,0))),"")</f>
        <v/>
      </c>
      <c r="N11241" s="132" t="str">
        <f t="shared" ref="N11241:N11251" si="192">_xlfn.CONCAT(F11241," ",C11241)</f>
        <v>НЕИЗВЕСТНЫЙ БРЕНД ШС09</v>
      </c>
      <c r="O11241" s="132" t="str">
        <f>IFERROR(IFERROR(INDEX(Кат!$B:$B,MATCH($N11241,Кат!$I:$I,0)),INDEX(Торг!$B:$B,MATCH($N11241,Торг!$I:$I,0))),"")</f>
        <v/>
      </c>
    </row>
    <row r="11242" spans="1:15">
      <c r="A11242" t="s">
        <v>22556</v>
      </c>
      <c r="C11242" s="191" t="s">
        <v>13362</v>
      </c>
      <c r="E11242" t="s">
        <v>13363</v>
      </c>
      <c r="F11242" t="s">
        <v>3823</v>
      </c>
      <c r="G11242" t="s">
        <v>375</v>
      </c>
      <c r="H11242">
        <v>1100</v>
      </c>
      <c r="J11242" t="s">
        <v>22634</v>
      </c>
      <c r="K11242" s="132" t="str">
        <f>IFERROR(IFERROR(INDEX(Кат!$O:$O,MATCH($C11242,Кат!$I:$I,0)),INDEX(Торг!$L:$L,MATCH($C11242,Торг!$I:$I,0))),"")</f>
        <v/>
      </c>
      <c r="L11242" s="132" t="str">
        <f>IFERROR(IFERROR(INDEX(Кат!$A:$A,MATCH($C11242,Кат!$I:$I,0)),INDEX(Торг!$A:$A,MATCH($C11242,Торг!$I:$I,0))),"")</f>
        <v/>
      </c>
      <c r="M11242" s="132" t="str">
        <f>IFERROR(IFERROR(INDEX(Кат!$B:$B,MATCH($C11242,Кат!$I:$I,0)),INDEX(Торг!$B:$B,MATCH($C11242,Торг!$I:$I,0))),"")</f>
        <v/>
      </c>
      <c r="N11242" s="132" t="str">
        <f t="shared" si="192"/>
        <v>НЕИЗВЕСТНЫЙ БРЕНД ШС10</v>
      </c>
      <c r="O11242" s="132" t="str">
        <f>IFERROR(IFERROR(INDEX(Кат!$B:$B,MATCH($N11242,Кат!$I:$I,0)),INDEX(Торг!$B:$B,MATCH($N11242,Торг!$I:$I,0))),"")</f>
        <v/>
      </c>
    </row>
    <row r="11243" spans="1:15">
      <c r="A11243" t="s">
        <v>22557</v>
      </c>
      <c r="C11243" s="191" t="s">
        <v>13364</v>
      </c>
      <c r="E11243" t="s">
        <v>13365</v>
      </c>
      <c r="F11243" t="s">
        <v>3823</v>
      </c>
      <c r="G11243" t="s">
        <v>375</v>
      </c>
      <c r="H11243">
        <v>1000</v>
      </c>
      <c r="J11243" t="s">
        <v>22634</v>
      </c>
      <c r="K11243" s="132" t="str">
        <f>IFERROR(IFERROR(INDEX(Кат!$O:$O,MATCH($C11243,Кат!$I:$I,0)),INDEX(Торг!$L:$L,MATCH($C11243,Торг!$I:$I,0))),"")</f>
        <v/>
      </c>
      <c r="L11243" s="132" t="str">
        <f>IFERROR(IFERROR(INDEX(Кат!$A:$A,MATCH($C11243,Кат!$I:$I,0)),INDEX(Торг!$A:$A,MATCH($C11243,Торг!$I:$I,0))),"")</f>
        <v/>
      </c>
      <c r="M11243" s="132" t="str">
        <f>IFERROR(IFERROR(INDEX(Кат!$B:$B,MATCH($C11243,Кат!$I:$I,0)),INDEX(Торг!$B:$B,MATCH($C11243,Торг!$I:$I,0))),"")</f>
        <v/>
      </c>
      <c r="N11243" s="132" t="str">
        <f t="shared" si="192"/>
        <v>НЕИЗВЕСТНЫЙ БРЕНД ШС214</v>
      </c>
      <c r="O11243" s="132" t="str">
        <f>IFERROR(IFERROR(INDEX(Кат!$B:$B,MATCH($N11243,Кат!$I:$I,0)),INDEX(Торг!$B:$B,MATCH($N11243,Торг!$I:$I,0))),"")</f>
        <v/>
      </c>
    </row>
    <row r="11244" spans="1:15">
      <c r="A11244" t="s">
        <v>22558</v>
      </c>
      <c r="C11244" s="191" t="s">
        <v>13366</v>
      </c>
      <c r="E11244" t="s">
        <v>13367</v>
      </c>
      <c r="F11244" t="s">
        <v>3823</v>
      </c>
      <c r="G11244" t="s">
        <v>375</v>
      </c>
      <c r="H11244">
        <v>1000</v>
      </c>
      <c r="J11244" t="s">
        <v>22634</v>
      </c>
      <c r="K11244" s="132" t="str">
        <f>IFERROR(IFERROR(INDEX(Кат!$O:$O,MATCH($C11244,Кат!$I:$I,0)),INDEX(Торг!$L:$L,MATCH($C11244,Торг!$I:$I,0))),"")</f>
        <v/>
      </c>
      <c r="L11244" s="132" t="str">
        <f>IFERROR(IFERROR(INDEX(Кат!$A:$A,MATCH($C11244,Кат!$I:$I,0)),INDEX(Торг!$A:$A,MATCH($C11244,Торг!$I:$I,0))),"")</f>
        <v/>
      </c>
      <c r="M11244" s="132" t="str">
        <f>IFERROR(IFERROR(INDEX(Кат!$B:$B,MATCH($C11244,Кат!$I:$I,0)),INDEX(Торг!$B:$B,MATCH($C11244,Торг!$I:$I,0))),"")</f>
        <v/>
      </c>
      <c r="N11244" s="132" t="str">
        <f t="shared" si="192"/>
        <v>НЕИЗВЕСТНЫЙ БРЕНД ШС23</v>
      </c>
      <c r="O11244" s="132" t="str">
        <f>IFERROR(IFERROR(INDEX(Кат!$B:$B,MATCH($N11244,Кат!$I:$I,0)),INDEX(Торг!$B:$B,MATCH($N11244,Торг!$I:$I,0))),"")</f>
        <v/>
      </c>
    </row>
    <row r="11245" spans="1:15">
      <c r="A11245" t="s">
        <v>22559</v>
      </c>
      <c r="C11245" s="191" t="s">
        <v>13368</v>
      </c>
      <c r="E11245" t="s">
        <v>13369</v>
      </c>
      <c r="F11245" t="s">
        <v>3823</v>
      </c>
      <c r="G11245" t="s">
        <v>375</v>
      </c>
      <c r="H11245">
        <v>1200</v>
      </c>
      <c r="J11245" t="s">
        <v>22634</v>
      </c>
      <c r="K11245" s="132" t="str">
        <f>IFERROR(IFERROR(INDEX(Кат!$O:$O,MATCH($C11245,Кат!$I:$I,0)),INDEX(Торг!$L:$L,MATCH($C11245,Торг!$I:$I,0))),"")</f>
        <v/>
      </c>
      <c r="L11245" s="132" t="str">
        <f>IFERROR(IFERROR(INDEX(Кат!$A:$A,MATCH($C11245,Кат!$I:$I,0)),INDEX(Торг!$A:$A,MATCH($C11245,Торг!$I:$I,0))),"")</f>
        <v/>
      </c>
      <c r="M11245" s="132" t="str">
        <f>IFERROR(IFERROR(INDEX(Кат!$B:$B,MATCH($C11245,Кат!$I:$I,0)),INDEX(Торг!$B:$B,MATCH($C11245,Торг!$I:$I,0))),"")</f>
        <v/>
      </c>
      <c r="N11245" s="132" t="str">
        <f t="shared" si="192"/>
        <v>НЕИЗВЕСТНЫЙ БРЕНД ШС3302</v>
      </c>
      <c r="O11245" s="132" t="str">
        <f>IFERROR(IFERROR(INDEX(Кат!$B:$B,MATCH($N11245,Кат!$I:$I,0)),INDEX(Торг!$B:$B,MATCH($N11245,Торг!$I:$I,0))),"")</f>
        <v/>
      </c>
    </row>
    <row r="11246" spans="1:15">
      <c r="A11246" t="s">
        <v>22560</v>
      </c>
      <c r="C11246" s="191" t="s">
        <v>13370</v>
      </c>
      <c r="E11246" t="s">
        <v>13371</v>
      </c>
      <c r="F11246" t="s">
        <v>3823</v>
      </c>
      <c r="G11246" t="s">
        <v>375</v>
      </c>
      <c r="H11246">
        <v>1200</v>
      </c>
      <c r="J11246" t="s">
        <v>22634</v>
      </c>
      <c r="K11246" s="132" t="str">
        <f>IFERROR(IFERROR(INDEX(Кат!$O:$O,MATCH($C11246,Кат!$I:$I,0)),INDEX(Торг!$L:$L,MATCH($C11246,Торг!$I:$I,0))),"")</f>
        <v/>
      </c>
      <c r="L11246" s="132" t="str">
        <f>IFERROR(IFERROR(INDEX(Кат!$A:$A,MATCH($C11246,Кат!$I:$I,0)),INDEX(Торг!$A:$A,MATCH($C11246,Торг!$I:$I,0))),"")</f>
        <v/>
      </c>
      <c r="M11246" s="132" t="str">
        <f>IFERROR(IFERROR(INDEX(Кат!$B:$B,MATCH($C11246,Кат!$I:$I,0)),INDEX(Торг!$B:$B,MATCH($C11246,Торг!$I:$I,0))),"")</f>
        <v/>
      </c>
      <c r="N11246" s="132" t="str">
        <f t="shared" si="192"/>
        <v>НЕИЗВЕСТНЫЙ БРЕНД ШС-GN</v>
      </c>
      <c r="O11246" s="132" t="str">
        <f>IFERROR(IFERROR(INDEX(Кат!$B:$B,MATCH($N11246,Кат!$I:$I,0)),INDEX(Торг!$B:$B,MATCH($N11246,Торг!$I:$I,0))),"")</f>
        <v/>
      </c>
    </row>
    <row r="11247" spans="1:15">
      <c r="A11247" t="s">
        <v>22561</v>
      </c>
      <c r="C11247" s="191" t="s">
        <v>13372</v>
      </c>
      <c r="E11247" t="s">
        <v>13373</v>
      </c>
      <c r="F11247" t="s">
        <v>3823</v>
      </c>
      <c r="G11247" t="s">
        <v>375</v>
      </c>
      <c r="H11247">
        <v>1100</v>
      </c>
      <c r="J11247" t="s">
        <v>22634</v>
      </c>
      <c r="K11247" s="132" t="str">
        <f>IFERROR(IFERROR(INDEX(Кат!$O:$O,MATCH($C11247,Кат!$I:$I,0)),INDEX(Торг!$L:$L,MATCH($C11247,Торг!$I:$I,0))),"")</f>
        <v/>
      </c>
      <c r="L11247" s="132" t="str">
        <f>IFERROR(IFERROR(INDEX(Кат!$A:$A,MATCH($C11247,Кат!$I:$I,0)),INDEX(Торг!$A:$A,MATCH($C11247,Торг!$I:$I,0))),"")</f>
        <v/>
      </c>
      <c r="M11247" s="132" t="str">
        <f>IFERROR(IFERROR(INDEX(Кат!$B:$B,MATCH($C11247,Кат!$I:$I,0)),INDEX(Торг!$B:$B,MATCH($C11247,Торг!$I:$I,0))),"")</f>
        <v/>
      </c>
      <c r="N11247" s="132" t="str">
        <f t="shared" si="192"/>
        <v>НЕИЗВЕСТНЫЙ БРЕНД ШС00</v>
      </c>
      <c r="O11247" s="132" t="str">
        <f>IFERROR(IFERROR(INDEX(Кат!$B:$B,MATCH($N11247,Кат!$I:$I,0)),INDEX(Торг!$B:$B,MATCH($N11247,Торг!$I:$I,0))),"")</f>
        <v/>
      </c>
    </row>
    <row r="11248" spans="1:15">
      <c r="A11248" t="s">
        <v>22562</v>
      </c>
      <c r="C11248" s="191" t="s">
        <v>13374</v>
      </c>
      <c r="E11248" t="s">
        <v>13375</v>
      </c>
      <c r="F11248" t="s">
        <v>3823</v>
      </c>
      <c r="G11248" t="s">
        <v>375</v>
      </c>
      <c r="H11248">
        <v>1100</v>
      </c>
      <c r="J11248" t="s">
        <v>22634</v>
      </c>
      <c r="K11248" s="132" t="str">
        <f>IFERROR(IFERROR(INDEX(Кат!$O:$O,MATCH($C11248,Кат!$I:$I,0)),INDEX(Торг!$L:$L,MATCH($C11248,Торг!$I:$I,0))),"")</f>
        <v/>
      </c>
      <c r="L11248" s="132" t="str">
        <f>IFERROR(IFERROR(INDEX(Кат!$A:$A,MATCH($C11248,Кат!$I:$I,0)),INDEX(Торг!$A:$A,MATCH($C11248,Торг!$I:$I,0))),"")</f>
        <v/>
      </c>
      <c r="M11248" s="132" t="str">
        <f>IFERROR(IFERROR(INDEX(Кат!$B:$B,MATCH($C11248,Кат!$I:$I,0)),INDEX(Торг!$B:$B,MATCH($C11248,Торг!$I:$I,0))),"")</f>
        <v/>
      </c>
      <c r="N11248" s="132" t="str">
        <f t="shared" si="192"/>
        <v>НЕИЗВЕСТНЫЙ БРЕНД ШCSan</v>
      </c>
      <c r="O11248" s="132" t="str">
        <f>IFERROR(IFERROR(INDEX(Кат!$B:$B,MATCH($N11248,Кат!$I:$I,0)),INDEX(Торг!$B:$B,MATCH($N11248,Торг!$I:$I,0))),"")</f>
        <v/>
      </c>
    </row>
    <row r="11249" spans="1:15">
      <c r="A11249" t="s">
        <v>22563</v>
      </c>
      <c r="C11249" s="191" t="s">
        <v>13376</v>
      </c>
      <c r="E11249" t="s">
        <v>13377</v>
      </c>
      <c r="F11249" t="s">
        <v>3823</v>
      </c>
      <c r="G11249" t="s">
        <v>375</v>
      </c>
      <c r="H11249">
        <v>1100</v>
      </c>
      <c r="J11249" t="s">
        <v>22634</v>
      </c>
      <c r="K11249" s="132" t="str">
        <f>IFERROR(IFERROR(INDEX(Кат!$O:$O,MATCH($C11249,Кат!$I:$I,0)),INDEX(Торг!$L:$L,MATCH($C11249,Торг!$I:$I,0))),"")</f>
        <v/>
      </c>
      <c r="L11249" s="132" t="str">
        <f>IFERROR(IFERROR(INDEX(Кат!$A:$A,MATCH($C11249,Кат!$I:$I,0)),INDEX(Торг!$A:$A,MATCH($C11249,Торг!$I:$I,0))),"")</f>
        <v/>
      </c>
      <c r="M11249" s="132" t="str">
        <f>IFERROR(IFERROR(INDEX(Кат!$B:$B,MATCH($C11249,Кат!$I:$I,0)),INDEX(Торг!$B:$B,MATCH($C11249,Торг!$I:$I,0))),"")</f>
        <v/>
      </c>
      <c r="N11249" s="132" t="str">
        <f t="shared" si="192"/>
        <v>НЕИЗВЕСТНЫЙ БРЕНД ШС80</v>
      </c>
      <c r="O11249" s="132" t="str">
        <f>IFERROR(IFERROR(INDEX(Кат!$B:$B,MATCH($N11249,Кат!$I:$I,0)),INDEX(Торг!$B:$B,MATCH($N11249,Торг!$I:$I,0))),"")</f>
        <v/>
      </c>
    </row>
    <row r="11250" spans="1:15">
      <c r="A11250" t="s">
        <v>24944</v>
      </c>
      <c r="C11250" s="191"/>
      <c r="E11250" t="s">
        <v>24945</v>
      </c>
      <c r="J11250" t="s">
        <v>22634</v>
      </c>
      <c r="K11250" s="132" t="str">
        <f>IFERROR(IFERROR(INDEX(Кат!$O:$O,MATCH($C11250,Кат!$I:$I,0)),INDEX(Торг!$L:$L,MATCH($C11250,Торг!$I:$I,0))),"")</f>
        <v/>
      </c>
      <c r="L11250" s="132" t="str">
        <f>IFERROR(IFERROR(INDEX(Кат!$A:$A,MATCH($C11250,Кат!$I:$I,0)),INDEX(Торг!$A:$A,MATCH($C11250,Торг!$I:$I,0))),"")</f>
        <v/>
      </c>
      <c r="M11250" s="132" t="str">
        <f>IFERROR(IFERROR(INDEX(Кат!$B:$B,MATCH($C11250,Кат!$I:$I,0)),INDEX(Торг!$B:$B,MATCH($C11250,Торг!$I:$I,0))),"")</f>
        <v/>
      </c>
      <c r="N11250" s="132" t="str">
        <f t="shared" si="192"/>
        <v xml:space="preserve"> </v>
      </c>
      <c r="O11250" s="132" t="str">
        <f>IFERROR(IFERROR(INDEX(Кат!$B:$B,MATCH($N11250,Кат!$I:$I,0)),INDEX(Торг!$B:$B,MATCH($N11250,Торг!$I:$I,0))),"")</f>
        <v/>
      </c>
    </row>
    <row r="11251" spans="1:15">
      <c r="A11251" t="s">
        <v>22564</v>
      </c>
      <c r="C11251" s="191" t="s">
        <v>4344</v>
      </c>
      <c r="E11251" t="s">
        <v>4345</v>
      </c>
      <c r="F11251" t="s">
        <v>4346</v>
      </c>
      <c r="G11251" t="s">
        <v>375</v>
      </c>
      <c r="H11251">
        <v>4130</v>
      </c>
      <c r="J11251" t="s">
        <v>22634</v>
      </c>
      <c r="K11251" s="132" t="str">
        <f>IFERROR(IFERROR(INDEX(Кат!$O:$O,MATCH($C11251,Кат!$I:$I,0)),INDEX(Торг!$L:$L,MATCH($C11251,Торг!$I:$I,0))),"")</f>
        <v/>
      </c>
      <c r="L11251" s="132" t="str">
        <f>IFERROR(IFERROR(INDEX(Кат!$A:$A,MATCH($C11251,Кат!$I:$I,0)),INDEX(Торг!$A:$A,MATCH($C11251,Торг!$I:$I,0))),"")</f>
        <v/>
      </c>
      <c r="M11251" s="132" t="str">
        <f>IFERROR(IFERROR(INDEX(Кат!$B:$B,MATCH($C11251,Кат!$I:$I,0)),INDEX(Торг!$B:$B,MATCH($C11251,Торг!$I:$I,0))),"")</f>
        <v/>
      </c>
      <c r="N11251" s="132" t="str">
        <f t="shared" si="192"/>
        <v>ЭЛАСТОМАГ EM20916</v>
      </c>
      <c r="O11251" s="132" t="str">
        <f>IFERROR(IFERROR(INDEX(Кат!$B:$B,MATCH($N11251,Кат!$I:$I,0)),INDEX(Торг!$B:$B,MATCH($N11251,Торг!$I:$I,0))),"")</f>
        <v/>
      </c>
    </row>
    <row r="11252" spans="1:15">
      <c r="A11252" t="s">
        <v>22565</v>
      </c>
      <c r="C11252" s="191" t="s">
        <v>4347</v>
      </c>
      <c r="E11252" t="s">
        <v>4348</v>
      </c>
      <c r="F11252" t="s">
        <v>4346</v>
      </c>
      <c r="G11252" t="s">
        <v>375</v>
      </c>
      <c r="H11252">
        <v>3250</v>
      </c>
      <c r="J11252" t="s">
        <v>22634</v>
      </c>
      <c r="K11252" s="132" t="str">
        <f>IFERROR(IFERROR(INDEX(Кат!$O:$O,MATCH($C11252,Кат!$I:$I,0)),INDEX(Торг!$L:$L,MATCH($C11252,Торг!$I:$I,0))),"")</f>
        <v/>
      </c>
      <c r="L11252" s="132" t="str">
        <f>IFERROR(IFERROR(INDEX(Кат!$A:$A,MATCH($C11252,Кат!$I:$I,0)),INDEX(Торг!$A:$A,MATCH($C11252,Торг!$I:$I,0))),"")</f>
        <v/>
      </c>
      <c r="M11252" s="132" t="str">
        <f>IFERROR(IFERROR(INDEX(Кат!$B:$B,MATCH($C11252,Кат!$I:$I,0)),INDEX(Торг!$B:$B,MATCH($C11252,Торг!$I:$I,0))),"")</f>
        <v/>
      </c>
      <c r="N11252" s="132" t="str">
        <f t="shared" ref="N11252:N11261" si="193">_xlfn.CONCAT(F11252," ",C11252)</f>
        <v>ЭЛАСТОМАГ EM20889</v>
      </c>
      <c r="O11252" s="132" t="str">
        <f>IFERROR(IFERROR(INDEX(Кат!$B:$B,MATCH($N11252,Кат!$I:$I,0)),INDEX(Торг!$B:$B,MATCH($N11252,Торг!$I:$I,0))),"")</f>
        <v/>
      </c>
    </row>
    <row r="11253" spans="1:15">
      <c r="A11253" t="s">
        <v>22566</v>
      </c>
      <c r="C11253" s="191" t="s">
        <v>4349</v>
      </c>
      <c r="E11253" t="s">
        <v>4350</v>
      </c>
      <c r="F11253" t="s">
        <v>4346</v>
      </c>
      <c r="G11253" t="s">
        <v>375</v>
      </c>
      <c r="H11253">
        <v>3170</v>
      </c>
      <c r="J11253" t="s">
        <v>22634</v>
      </c>
      <c r="K11253" s="132" t="str">
        <f>IFERROR(IFERROR(INDEX(Кат!$O:$O,MATCH($C11253,Кат!$I:$I,0)),INDEX(Торг!$L:$L,MATCH($C11253,Торг!$I:$I,0))),"")</f>
        <v/>
      </c>
      <c r="L11253" s="132" t="str">
        <f>IFERROR(IFERROR(INDEX(Кат!$A:$A,MATCH($C11253,Кат!$I:$I,0)),INDEX(Торг!$A:$A,MATCH($C11253,Торг!$I:$I,0))),"")</f>
        <v/>
      </c>
      <c r="M11253" s="132" t="str">
        <f>IFERROR(IFERROR(INDEX(Кат!$B:$B,MATCH($C11253,Кат!$I:$I,0)),INDEX(Торг!$B:$B,MATCH($C11253,Торг!$I:$I,0))),"")</f>
        <v/>
      </c>
      <c r="N11253" s="132" t="str">
        <f t="shared" si="193"/>
        <v>ЭЛАСТОМАГ EM20897</v>
      </c>
      <c r="O11253" s="132" t="str">
        <f>IFERROR(IFERROR(INDEX(Кат!$B:$B,MATCH($N11253,Кат!$I:$I,0)),INDEX(Торг!$B:$B,MATCH($N11253,Торг!$I:$I,0))),"")</f>
        <v/>
      </c>
    </row>
    <row r="11254" spans="1:15">
      <c r="A11254" t="s">
        <v>22567</v>
      </c>
      <c r="C11254" s="191" t="s">
        <v>4351</v>
      </c>
      <c r="E11254" t="s">
        <v>4352</v>
      </c>
      <c r="F11254" t="s">
        <v>4346</v>
      </c>
      <c r="G11254" t="s">
        <v>375</v>
      </c>
      <c r="H11254">
        <v>3170</v>
      </c>
      <c r="J11254" t="s">
        <v>22634</v>
      </c>
      <c r="K11254" s="132" t="str">
        <f>IFERROR(IFERROR(INDEX(Кат!$O:$O,MATCH($C11254,Кат!$I:$I,0)),INDEX(Торг!$L:$L,MATCH($C11254,Торг!$I:$I,0))),"")</f>
        <v/>
      </c>
      <c r="L11254" s="132" t="str">
        <f>IFERROR(IFERROR(INDEX(Кат!$A:$A,MATCH($C11254,Кат!$I:$I,0)),INDEX(Торг!$A:$A,MATCH($C11254,Торг!$I:$I,0))),"")</f>
        <v/>
      </c>
      <c r="M11254" s="132" t="str">
        <f>IFERROR(IFERROR(INDEX(Кат!$B:$B,MATCH($C11254,Кат!$I:$I,0)),INDEX(Торг!$B:$B,MATCH($C11254,Торг!$I:$I,0))),"")</f>
        <v/>
      </c>
      <c r="N11254" s="132" t="str">
        <f t="shared" si="193"/>
        <v>ЭЛАСТОМАГ EM20896</v>
      </c>
      <c r="O11254" s="132" t="str">
        <f>IFERROR(IFERROR(INDEX(Кат!$B:$B,MATCH($N11254,Кат!$I:$I,0)),INDEX(Торг!$B:$B,MATCH($N11254,Торг!$I:$I,0))),"")</f>
        <v/>
      </c>
    </row>
    <row r="11255" spans="1:15">
      <c r="A11255" t="s">
        <v>22568</v>
      </c>
      <c r="C11255" s="191" t="s">
        <v>4353</v>
      </c>
      <c r="E11255" t="s">
        <v>4354</v>
      </c>
      <c r="F11255" t="s">
        <v>4346</v>
      </c>
      <c r="G11255" t="s">
        <v>375</v>
      </c>
      <c r="H11255">
        <v>3310</v>
      </c>
      <c r="J11255" t="s">
        <v>22634</v>
      </c>
      <c r="K11255" s="132" t="str">
        <f>IFERROR(IFERROR(INDEX(Кат!$O:$O,MATCH($C11255,Кат!$I:$I,0)),INDEX(Торг!$L:$L,MATCH($C11255,Торг!$I:$I,0))),"")</f>
        <v/>
      </c>
      <c r="L11255" s="132" t="str">
        <f>IFERROR(IFERROR(INDEX(Кат!$A:$A,MATCH($C11255,Кат!$I:$I,0)),INDEX(Торг!$A:$A,MATCH($C11255,Торг!$I:$I,0))),"")</f>
        <v/>
      </c>
      <c r="M11255" s="132" t="str">
        <f>IFERROR(IFERROR(INDEX(Кат!$B:$B,MATCH($C11255,Кат!$I:$I,0)),INDEX(Торг!$B:$B,MATCH($C11255,Торг!$I:$I,0))),"")</f>
        <v/>
      </c>
      <c r="N11255" s="132" t="str">
        <f t="shared" si="193"/>
        <v>ЭЛАСТОМАГ EM20902</v>
      </c>
      <c r="O11255" s="132" t="str">
        <f>IFERROR(IFERROR(INDEX(Кат!$B:$B,MATCH($N11255,Кат!$I:$I,0)),INDEX(Торг!$B:$B,MATCH($N11255,Торг!$I:$I,0))),"")</f>
        <v/>
      </c>
    </row>
    <row r="11256" spans="1:15">
      <c r="A11256" t="s">
        <v>22569</v>
      </c>
      <c r="C11256" s="191" t="s">
        <v>4355</v>
      </c>
      <c r="E11256" t="s">
        <v>4356</v>
      </c>
      <c r="F11256" t="s">
        <v>4346</v>
      </c>
      <c r="G11256" t="s">
        <v>375</v>
      </c>
      <c r="H11256">
        <v>3170</v>
      </c>
      <c r="J11256" t="s">
        <v>22634</v>
      </c>
      <c r="K11256" s="132" t="str">
        <f>IFERROR(IFERROR(INDEX(Кат!$O:$O,MATCH($C11256,Кат!$I:$I,0)),INDEX(Торг!$L:$L,MATCH($C11256,Торг!$I:$I,0))),"")</f>
        <v/>
      </c>
      <c r="L11256" s="132" t="str">
        <f>IFERROR(IFERROR(INDEX(Кат!$A:$A,MATCH($C11256,Кат!$I:$I,0)),INDEX(Торг!$A:$A,MATCH($C11256,Торг!$I:$I,0))),"")</f>
        <v/>
      </c>
      <c r="M11256" s="132" t="str">
        <f>IFERROR(IFERROR(INDEX(Кат!$B:$B,MATCH($C11256,Кат!$I:$I,0)),INDEX(Торг!$B:$B,MATCH($C11256,Торг!$I:$I,0))),"")</f>
        <v/>
      </c>
      <c r="N11256" s="132" t="str">
        <f t="shared" si="193"/>
        <v>ЭЛАСТОМАГ EM20910</v>
      </c>
      <c r="O11256" s="132" t="str">
        <f>IFERROR(IFERROR(INDEX(Кат!$B:$B,MATCH($N11256,Кат!$I:$I,0)),INDEX(Торг!$B:$B,MATCH($N11256,Торг!$I:$I,0))),"")</f>
        <v/>
      </c>
    </row>
    <row r="11257" spans="1:15">
      <c r="A11257" t="s">
        <v>22570</v>
      </c>
      <c r="C11257" s="191" t="s">
        <v>4357</v>
      </c>
      <c r="E11257" t="s">
        <v>4358</v>
      </c>
      <c r="F11257" t="s">
        <v>4346</v>
      </c>
      <c r="G11257" t="s">
        <v>375</v>
      </c>
      <c r="H11257">
        <v>3360</v>
      </c>
      <c r="J11257" t="s">
        <v>22634</v>
      </c>
      <c r="K11257" s="132" t="str">
        <f>IFERROR(IFERROR(INDEX(Кат!$O:$O,MATCH($C11257,Кат!$I:$I,0)),INDEX(Торг!$L:$L,MATCH($C11257,Торг!$I:$I,0))),"")</f>
        <v/>
      </c>
      <c r="L11257" s="132" t="str">
        <f>IFERROR(IFERROR(INDEX(Кат!$A:$A,MATCH($C11257,Кат!$I:$I,0)),INDEX(Торг!$A:$A,MATCH($C11257,Торг!$I:$I,0))),"")</f>
        <v/>
      </c>
      <c r="M11257" s="132" t="str">
        <f>IFERROR(IFERROR(INDEX(Кат!$B:$B,MATCH($C11257,Кат!$I:$I,0)),INDEX(Торг!$B:$B,MATCH($C11257,Торг!$I:$I,0))),"")</f>
        <v/>
      </c>
      <c r="N11257" s="132" t="str">
        <f t="shared" si="193"/>
        <v>ЭЛАСТОМАГ EM20891</v>
      </c>
      <c r="O11257" s="132" t="str">
        <f>IFERROR(IFERROR(INDEX(Кат!$B:$B,MATCH($N11257,Кат!$I:$I,0)),INDEX(Торг!$B:$B,MATCH($N11257,Торг!$I:$I,0))),"")</f>
        <v/>
      </c>
    </row>
    <row r="11258" spans="1:15">
      <c r="A11258" t="s">
        <v>22571</v>
      </c>
      <c r="C11258" s="191" t="s">
        <v>4359</v>
      </c>
      <c r="E11258" t="s">
        <v>4360</v>
      </c>
      <c r="F11258" t="s">
        <v>4346</v>
      </c>
      <c r="G11258" t="s">
        <v>375</v>
      </c>
      <c r="H11258">
        <v>3310</v>
      </c>
      <c r="J11258" t="s">
        <v>22634</v>
      </c>
      <c r="K11258" s="132" t="str">
        <f>IFERROR(IFERROR(INDEX(Кат!$O:$O,MATCH($C11258,Кат!$I:$I,0)),INDEX(Торг!$L:$L,MATCH($C11258,Торг!$I:$I,0))),"")</f>
        <v/>
      </c>
      <c r="L11258" s="132" t="str">
        <f>IFERROR(IFERROR(INDEX(Кат!$A:$A,MATCH($C11258,Кат!$I:$I,0)),INDEX(Торг!$A:$A,MATCH($C11258,Торг!$I:$I,0))),"")</f>
        <v/>
      </c>
      <c r="M11258" s="132" t="str">
        <f>IFERROR(IFERROR(INDEX(Кат!$B:$B,MATCH($C11258,Кат!$I:$I,0)),INDEX(Торг!$B:$B,MATCH($C11258,Торг!$I:$I,0))),"")</f>
        <v/>
      </c>
      <c r="N11258" s="132" t="str">
        <f t="shared" si="193"/>
        <v>ЭЛАСТОМАГ EM20911</v>
      </c>
      <c r="O11258" s="132" t="str">
        <f>IFERROR(IFERROR(INDEX(Кат!$B:$B,MATCH($N11258,Кат!$I:$I,0)),INDEX(Торг!$B:$B,MATCH($N11258,Торг!$I:$I,0))),"")</f>
        <v/>
      </c>
    </row>
    <row r="11259" spans="1:15">
      <c r="A11259" t="s">
        <v>22572</v>
      </c>
      <c r="C11259" s="191" t="s">
        <v>4361</v>
      </c>
      <c r="E11259" t="s">
        <v>4362</v>
      </c>
      <c r="F11259" t="s">
        <v>4346</v>
      </c>
      <c r="G11259" t="s">
        <v>375</v>
      </c>
      <c r="H11259">
        <v>3130</v>
      </c>
      <c r="J11259" t="s">
        <v>22634</v>
      </c>
      <c r="K11259" s="132" t="str">
        <f>IFERROR(IFERROR(INDEX(Кат!$O:$O,MATCH($C11259,Кат!$I:$I,0)),INDEX(Торг!$L:$L,MATCH($C11259,Торг!$I:$I,0))),"")</f>
        <v/>
      </c>
      <c r="L11259" s="132" t="str">
        <f>IFERROR(IFERROR(INDEX(Кат!$A:$A,MATCH($C11259,Кат!$I:$I,0)),INDEX(Торг!$A:$A,MATCH($C11259,Торг!$I:$I,0))),"")</f>
        <v/>
      </c>
      <c r="M11259" s="132" t="str">
        <f>IFERROR(IFERROR(INDEX(Кат!$B:$B,MATCH($C11259,Кат!$I:$I,0)),INDEX(Торг!$B:$B,MATCH($C11259,Торг!$I:$I,0))),"")</f>
        <v/>
      </c>
      <c r="N11259" s="132" t="str">
        <f t="shared" si="193"/>
        <v>ЭЛАСТОМАГ EM20890</v>
      </c>
      <c r="O11259" s="132" t="str">
        <f>IFERROR(IFERROR(INDEX(Кат!$B:$B,MATCH($N11259,Кат!$I:$I,0)),INDEX(Торг!$B:$B,MATCH($N11259,Торг!$I:$I,0))),"")</f>
        <v/>
      </c>
    </row>
    <row r="11260" spans="1:15">
      <c r="A11260" t="s">
        <v>22573</v>
      </c>
      <c r="C11260" s="191" t="s">
        <v>4363</v>
      </c>
      <c r="E11260" t="s">
        <v>4364</v>
      </c>
      <c r="F11260" t="s">
        <v>4346</v>
      </c>
      <c r="G11260" t="s">
        <v>375</v>
      </c>
      <c r="H11260">
        <v>3250</v>
      </c>
      <c r="J11260" t="s">
        <v>22634</v>
      </c>
      <c r="K11260" s="132" t="str">
        <f>IFERROR(IFERROR(INDEX(Кат!$O:$O,MATCH($C11260,Кат!$I:$I,0)),INDEX(Торг!$L:$L,MATCH($C11260,Торг!$I:$I,0))),"")</f>
        <v/>
      </c>
      <c r="L11260" s="132" t="str">
        <f>IFERROR(IFERROR(INDEX(Кат!$A:$A,MATCH($C11260,Кат!$I:$I,0)),INDEX(Торг!$A:$A,MATCH($C11260,Торг!$I:$I,0))),"")</f>
        <v/>
      </c>
      <c r="M11260" s="132" t="str">
        <f>IFERROR(IFERROR(INDEX(Кат!$B:$B,MATCH($C11260,Кат!$I:$I,0)),INDEX(Торг!$B:$B,MATCH($C11260,Торг!$I:$I,0))),"")</f>
        <v/>
      </c>
      <c r="N11260" s="132" t="str">
        <f t="shared" si="193"/>
        <v>ЭЛАСТОМАГ EM20901</v>
      </c>
      <c r="O11260" s="132" t="str">
        <f>IFERROR(IFERROR(INDEX(Кат!$B:$B,MATCH($N11260,Кат!$I:$I,0)),INDEX(Торг!$B:$B,MATCH($N11260,Торг!$I:$I,0))),"")</f>
        <v/>
      </c>
    </row>
    <row r="11261" spans="1:15">
      <c r="A11261" t="s">
        <v>22574</v>
      </c>
      <c r="C11261" s="191" t="s">
        <v>4365</v>
      </c>
      <c r="E11261" t="s">
        <v>4366</v>
      </c>
      <c r="F11261" t="s">
        <v>4346</v>
      </c>
      <c r="G11261" t="s">
        <v>375</v>
      </c>
      <c r="H11261">
        <v>3250</v>
      </c>
      <c r="J11261" t="s">
        <v>22634</v>
      </c>
      <c r="K11261" s="132" t="str">
        <f>IFERROR(IFERROR(INDEX(Кат!$O:$O,MATCH($C11261,Кат!$I:$I,0)),INDEX(Торг!$L:$L,MATCH($C11261,Торг!$I:$I,0))),"")</f>
        <v/>
      </c>
      <c r="L11261" s="132" t="str">
        <f>IFERROR(IFERROR(INDEX(Кат!$A:$A,MATCH($C11261,Кат!$I:$I,0)),INDEX(Торг!$A:$A,MATCH($C11261,Торг!$I:$I,0))),"")</f>
        <v/>
      </c>
      <c r="M11261" s="132" t="str">
        <f>IFERROR(IFERROR(INDEX(Кат!$B:$B,MATCH($C11261,Кат!$I:$I,0)),INDEX(Торг!$B:$B,MATCH($C11261,Торг!$I:$I,0))),"")</f>
        <v/>
      </c>
      <c r="N11261" s="132" t="str">
        <f t="shared" si="193"/>
        <v>ЭЛАСТОМАГ EM20912</v>
      </c>
      <c r="O11261" s="132" t="str">
        <f>IFERROR(IFERROR(INDEX(Кат!$B:$B,MATCH($N11261,Кат!$I:$I,0)),INDEX(Торг!$B:$B,MATCH($N11261,Торг!$I:$I,0))),"")</f>
        <v/>
      </c>
    </row>
    <row r="11262" spans="1:15">
      <c r="A11262" t="s">
        <v>22575</v>
      </c>
      <c r="C11262" s="191" t="s">
        <v>4367</v>
      </c>
      <c r="E11262" t="s">
        <v>29996</v>
      </c>
      <c r="F11262" t="s">
        <v>4346</v>
      </c>
      <c r="G11262" t="s">
        <v>375</v>
      </c>
      <c r="H11262">
        <v>1600</v>
      </c>
      <c r="J11262" t="s">
        <v>22634</v>
      </c>
      <c r="K11262" s="132" t="str">
        <f>IFERROR(IFERROR(INDEX(Кат!$O:$O,MATCH($C11262,Кат!$I:$I,0)),INDEX(Торг!$L:$L,MATCH($C11262,Торг!$I:$I,0))),"")</f>
        <v/>
      </c>
      <c r="L11262" s="132" t="str">
        <f>IFERROR(IFERROR(INDEX(Кат!$A:$A,MATCH($C11262,Кат!$I:$I,0)),INDEX(Торг!$A:$A,MATCH($C11262,Торг!$I:$I,0))),"")</f>
        <v/>
      </c>
      <c r="M11262" s="132" t="str">
        <f>IFERROR(IFERROR(INDEX(Кат!$B:$B,MATCH($C11262,Кат!$I:$I,0)),INDEX(Торг!$B:$B,MATCH($C11262,Торг!$I:$I,0))),"")</f>
        <v/>
      </c>
      <c r="N11262" s="132" t="str">
        <f t="shared" ref="N11262:N11275" si="194">_xlfn.CONCAT(F11262," ",C11262)</f>
        <v>ЭЛАСТОМАГ EM10887</v>
      </c>
      <c r="O11262" s="132" t="str">
        <f>IFERROR(IFERROR(INDEX(Кат!$B:$B,MATCH($N11262,Кат!$I:$I,0)),INDEX(Торг!$B:$B,MATCH($N11262,Торг!$I:$I,0))),"")</f>
        <v/>
      </c>
    </row>
    <row r="11263" spans="1:15">
      <c r="A11263" t="s">
        <v>22576</v>
      </c>
      <c r="C11263" s="191" t="s">
        <v>29997</v>
      </c>
      <c r="E11263" t="s">
        <v>29998</v>
      </c>
      <c r="F11263" t="s">
        <v>4346</v>
      </c>
      <c r="G11263" t="s">
        <v>375</v>
      </c>
      <c r="H11263">
        <v>1400</v>
      </c>
      <c r="J11263" t="s">
        <v>22634</v>
      </c>
      <c r="K11263" s="132" t="str">
        <f>IFERROR(IFERROR(INDEX(Кат!$O:$O,MATCH($C11263,Кат!$I:$I,0)),INDEX(Торг!$L:$L,MATCH($C11263,Торг!$I:$I,0))),"")</f>
        <v/>
      </c>
      <c r="L11263" s="132" t="str">
        <f>IFERROR(IFERROR(INDEX(Кат!$A:$A,MATCH($C11263,Кат!$I:$I,0)),INDEX(Торг!$A:$A,MATCH($C11263,Торг!$I:$I,0))),"")</f>
        <v/>
      </c>
      <c r="M11263" s="132" t="str">
        <f>IFERROR(IFERROR(INDEX(Кат!$B:$B,MATCH($C11263,Кат!$I:$I,0)),INDEX(Торг!$B:$B,MATCH($C11263,Торг!$I:$I,0))),"")</f>
        <v/>
      </c>
      <c r="N11263" s="132" t="str">
        <f t="shared" si="194"/>
        <v>ЭЛАСТОМАГ EM10889</v>
      </c>
      <c r="O11263" s="132" t="str">
        <f>IFERROR(IFERROR(INDEX(Кат!$B:$B,MATCH($N11263,Кат!$I:$I,0)),INDEX(Торг!$B:$B,MATCH($N11263,Торг!$I:$I,0))),"")</f>
        <v/>
      </c>
    </row>
    <row r="11264" spans="1:15">
      <c r="A11264" t="s">
        <v>22577</v>
      </c>
      <c r="C11264" s="191" t="s">
        <v>4368</v>
      </c>
      <c r="E11264" t="s">
        <v>4369</v>
      </c>
      <c r="F11264" t="s">
        <v>4346</v>
      </c>
      <c r="G11264" t="s">
        <v>375</v>
      </c>
      <c r="H11264">
        <v>1850</v>
      </c>
      <c r="J11264" t="s">
        <v>22634</v>
      </c>
      <c r="K11264" s="132" t="str">
        <f>IFERROR(IFERROR(INDEX(Кат!$O:$O,MATCH($C11264,Кат!$I:$I,0)),INDEX(Торг!$L:$L,MATCH($C11264,Торг!$I:$I,0))),"")</f>
        <v/>
      </c>
      <c r="L11264" s="132" t="str">
        <f>IFERROR(IFERROR(INDEX(Кат!$A:$A,MATCH($C11264,Кат!$I:$I,0)),INDEX(Торг!$A:$A,MATCH($C11264,Торг!$I:$I,0))),"")</f>
        <v/>
      </c>
      <c r="M11264" s="132" t="str">
        <f>IFERROR(IFERROR(INDEX(Кат!$B:$B,MATCH($C11264,Кат!$I:$I,0)),INDEX(Торг!$B:$B,MATCH($C11264,Торг!$I:$I,0))),"")</f>
        <v/>
      </c>
      <c r="N11264" s="132" t="str">
        <f t="shared" si="194"/>
        <v>ЭЛАСТОМАГ EM10898</v>
      </c>
      <c r="O11264" s="132" t="str">
        <f>IFERROR(IFERROR(INDEX(Кат!$B:$B,MATCH($N11264,Кат!$I:$I,0)),INDEX(Торг!$B:$B,MATCH($N11264,Торг!$I:$I,0))),"")</f>
        <v/>
      </c>
    </row>
    <row r="11265" spans="1:15">
      <c r="A11265" t="s">
        <v>22578</v>
      </c>
      <c r="C11265" s="191" t="s">
        <v>4370</v>
      </c>
      <c r="E11265" t="s">
        <v>4371</v>
      </c>
      <c r="F11265" t="s">
        <v>4346</v>
      </c>
      <c r="G11265" t="s">
        <v>375</v>
      </c>
      <c r="H11265">
        <v>1620</v>
      </c>
      <c r="J11265" t="s">
        <v>22634</v>
      </c>
      <c r="K11265" s="132" t="str">
        <f>IFERROR(IFERROR(INDEX(Кат!$O:$O,MATCH($C11265,Кат!$I:$I,0)),INDEX(Торг!$L:$L,MATCH($C11265,Торг!$I:$I,0))),"")</f>
        <v/>
      </c>
      <c r="L11265" s="132" t="str">
        <f>IFERROR(IFERROR(INDEX(Кат!$A:$A,MATCH($C11265,Кат!$I:$I,0)),INDEX(Торг!$A:$A,MATCH($C11265,Торг!$I:$I,0))),"")</f>
        <v/>
      </c>
      <c r="M11265" s="132" t="str">
        <f>IFERROR(IFERROR(INDEX(Кат!$B:$B,MATCH($C11265,Кат!$I:$I,0)),INDEX(Торг!$B:$B,MATCH($C11265,Торг!$I:$I,0))),"")</f>
        <v/>
      </c>
      <c r="N11265" s="132" t="str">
        <f t="shared" si="194"/>
        <v>ЭЛАСТОМАГ EM10899</v>
      </c>
      <c r="O11265" s="132" t="str">
        <f>IFERROR(IFERROR(INDEX(Кат!$B:$B,MATCH($N11265,Кат!$I:$I,0)),INDEX(Торг!$B:$B,MATCH($N11265,Торг!$I:$I,0))),"")</f>
        <v/>
      </c>
    </row>
    <row r="11266" spans="1:15">
      <c r="A11266" t="s">
        <v>22579</v>
      </c>
      <c r="C11266" s="191" t="s">
        <v>4372</v>
      </c>
      <c r="E11266" t="s">
        <v>4373</v>
      </c>
      <c r="F11266" t="s">
        <v>4346</v>
      </c>
      <c r="G11266" t="s">
        <v>375</v>
      </c>
      <c r="H11266">
        <v>1980</v>
      </c>
      <c r="J11266" t="s">
        <v>22634</v>
      </c>
      <c r="K11266" s="132" t="str">
        <f>IFERROR(IFERROR(INDEX(Кат!$O:$O,MATCH($C11266,Кат!$I:$I,0)),INDEX(Торг!$L:$L,MATCH($C11266,Торг!$I:$I,0))),"")</f>
        <v/>
      </c>
      <c r="L11266" s="132" t="str">
        <f>IFERROR(IFERROR(INDEX(Кат!$A:$A,MATCH($C11266,Кат!$I:$I,0)),INDEX(Торг!$A:$A,MATCH($C11266,Торг!$I:$I,0))),"")</f>
        <v/>
      </c>
      <c r="M11266" s="132" t="str">
        <f>IFERROR(IFERROR(INDEX(Кат!$B:$B,MATCH($C11266,Кат!$I:$I,0)),INDEX(Торг!$B:$B,MATCH($C11266,Торг!$I:$I,0))),"")</f>
        <v/>
      </c>
      <c r="N11266" s="132" t="str">
        <f t="shared" si="194"/>
        <v>ЭЛАСТОМАГ EM10897</v>
      </c>
      <c r="O11266" s="132" t="str">
        <f>IFERROR(IFERROR(INDEX(Кат!$B:$B,MATCH($N11266,Кат!$I:$I,0)),INDEX(Торг!$B:$B,MATCH($N11266,Торг!$I:$I,0))),"")</f>
        <v/>
      </c>
    </row>
    <row r="11267" spans="1:15">
      <c r="A11267" t="s">
        <v>22580</v>
      </c>
      <c r="C11267" s="191" t="s">
        <v>4374</v>
      </c>
      <c r="E11267" t="s">
        <v>4375</v>
      </c>
      <c r="F11267" t="s">
        <v>4346</v>
      </c>
      <c r="G11267" t="s">
        <v>375</v>
      </c>
      <c r="H11267">
        <v>1310</v>
      </c>
      <c r="J11267" t="s">
        <v>22634</v>
      </c>
      <c r="K11267" s="132" t="str">
        <f>IFERROR(IFERROR(INDEX(Кат!$O:$O,MATCH($C11267,Кат!$I:$I,0)),INDEX(Торг!$L:$L,MATCH($C11267,Торг!$I:$I,0))),"")</f>
        <v/>
      </c>
      <c r="L11267" s="132" t="str">
        <f>IFERROR(IFERROR(INDEX(Кат!$A:$A,MATCH($C11267,Кат!$I:$I,0)),INDEX(Торг!$A:$A,MATCH($C11267,Торг!$I:$I,0))),"")</f>
        <v/>
      </c>
      <c r="M11267" s="132" t="str">
        <f>IFERROR(IFERROR(INDEX(Кат!$B:$B,MATCH($C11267,Кат!$I:$I,0)),INDEX(Торг!$B:$B,MATCH($C11267,Торг!$I:$I,0))),"")</f>
        <v/>
      </c>
      <c r="N11267" s="132" t="str">
        <f t="shared" si="194"/>
        <v>ЭЛАСТОМАГ EM10890</v>
      </c>
      <c r="O11267" s="132" t="str">
        <f>IFERROR(IFERROR(INDEX(Кат!$B:$B,MATCH($N11267,Кат!$I:$I,0)),INDEX(Торг!$B:$B,MATCH($N11267,Торг!$I:$I,0))),"")</f>
        <v/>
      </c>
    </row>
    <row r="11268" spans="1:15">
      <c r="A11268" t="s">
        <v>22581</v>
      </c>
      <c r="C11268" s="191" t="s">
        <v>4376</v>
      </c>
      <c r="E11268" t="s">
        <v>4377</v>
      </c>
      <c r="G11268" t="s">
        <v>375</v>
      </c>
      <c r="H11268">
        <v>1390</v>
      </c>
      <c r="J11268" t="s">
        <v>22634</v>
      </c>
      <c r="K11268" s="132" t="str">
        <f>IFERROR(IFERROR(INDEX(Кат!$O:$O,MATCH($C11268,Кат!$I:$I,0)),INDEX(Торг!$L:$L,MATCH($C11268,Торг!$I:$I,0))),"")</f>
        <v/>
      </c>
      <c r="L11268" s="132" t="str">
        <f>IFERROR(IFERROR(INDEX(Кат!$A:$A,MATCH($C11268,Кат!$I:$I,0)),INDEX(Торг!$A:$A,MATCH($C11268,Торг!$I:$I,0))),"")</f>
        <v/>
      </c>
      <c r="M11268" s="132" t="str">
        <f>IFERROR(IFERROR(INDEX(Кат!$B:$B,MATCH($C11268,Кат!$I:$I,0)),INDEX(Торг!$B:$B,MATCH($C11268,Торг!$I:$I,0))),"")</f>
        <v/>
      </c>
      <c r="N11268" s="132" t="str">
        <f t="shared" si="194"/>
        <v xml:space="preserve"> EM10888</v>
      </c>
      <c r="O11268" s="132" t="str">
        <f>IFERROR(IFERROR(INDEX(Кат!$B:$B,MATCH($N11268,Кат!$I:$I,0)),INDEX(Торг!$B:$B,MATCH($N11268,Торг!$I:$I,0))),"")</f>
        <v/>
      </c>
    </row>
    <row r="11269" spans="1:15">
      <c r="A11269" t="s">
        <v>22582</v>
      </c>
      <c r="C11269" s="191" t="s">
        <v>13378</v>
      </c>
      <c r="E11269" t="s">
        <v>13379</v>
      </c>
      <c r="F11269" t="s">
        <v>4346</v>
      </c>
      <c r="G11269" t="s">
        <v>375</v>
      </c>
      <c r="H11269">
        <v>920</v>
      </c>
      <c r="J11269" t="s">
        <v>22634</v>
      </c>
      <c r="K11269" s="132" t="str">
        <f>IFERROR(IFERROR(INDEX(Кат!$O:$O,MATCH($C11269,Кат!$I:$I,0)),INDEX(Торг!$L:$L,MATCH($C11269,Торг!$I:$I,0))),"")</f>
        <v/>
      </c>
      <c r="L11269" s="132" t="str">
        <f>IFERROR(IFERROR(INDEX(Кат!$A:$A,MATCH($C11269,Кат!$I:$I,0)),INDEX(Торг!$A:$A,MATCH($C11269,Торг!$I:$I,0))),"")</f>
        <v/>
      </c>
      <c r="M11269" s="132" t="str">
        <f>IFERROR(IFERROR(INDEX(Кат!$B:$B,MATCH($C11269,Кат!$I:$I,0)),INDEX(Торг!$B:$B,MATCH($C11269,Торг!$I:$I,0))),"")</f>
        <v/>
      </c>
      <c r="N11269" s="132" t="str">
        <f t="shared" si="194"/>
        <v>ЭЛАСТОМАГ EM50902</v>
      </c>
      <c r="O11269" s="132" t="str">
        <f>IFERROR(IFERROR(INDEX(Кат!$B:$B,MATCH($N11269,Кат!$I:$I,0)),INDEX(Торг!$B:$B,MATCH($N11269,Торг!$I:$I,0))),"")</f>
        <v/>
      </c>
    </row>
    <row r="11270" spans="1:15">
      <c r="A11270" t="s">
        <v>22583</v>
      </c>
      <c r="C11270" s="191" t="s">
        <v>13380</v>
      </c>
      <c r="E11270" t="s">
        <v>13381</v>
      </c>
      <c r="F11270" t="s">
        <v>4346</v>
      </c>
      <c r="G11270" t="s">
        <v>375</v>
      </c>
      <c r="H11270">
        <v>750</v>
      </c>
      <c r="J11270" t="s">
        <v>22634</v>
      </c>
      <c r="K11270" s="132" t="str">
        <f>IFERROR(IFERROR(INDEX(Кат!$O:$O,MATCH($C11270,Кат!$I:$I,0)),INDEX(Торг!$L:$L,MATCH($C11270,Торг!$I:$I,0))),"")</f>
        <v/>
      </c>
      <c r="L11270" s="132" t="str">
        <f>IFERROR(IFERROR(INDEX(Кат!$A:$A,MATCH($C11270,Кат!$I:$I,0)),INDEX(Торг!$A:$A,MATCH($C11270,Торг!$I:$I,0))),"")</f>
        <v/>
      </c>
      <c r="M11270" s="132" t="str">
        <f>IFERROR(IFERROR(INDEX(Кат!$B:$B,MATCH($C11270,Кат!$I:$I,0)),INDEX(Торг!$B:$B,MATCH($C11270,Торг!$I:$I,0))),"")</f>
        <v/>
      </c>
      <c r="N11270" s="132" t="str">
        <f t="shared" si="194"/>
        <v>ЭЛАСТОМАГ EM50901</v>
      </c>
      <c r="O11270" s="132" t="str">
        <f>IFERROR(IFERROR(INDEX(Кат!$B:$B,MATCH($N11270,Кат!$I:$I,0)),INDEX(Торг!$B:$B,MATCH($N11270,Торг!$I:$I,0))),"")</f>
        <v/>
      </c>
    </row>
    <row r="11271" spans="1:15">
      <c r="A11271" t="s">
        <v>22584</v>
      </c>
      <c r="C11271" s="191" t="s">
        <v>4378</v>
      </c>
      <c r="E11271" t="s">
        <v>4379</v>
      </c>
      <c r="F11271" t="s">
        <v>4346</v>
      </c>
      <c r="G11271" t="s">
        <v>375</v>
      </c>
      <c r="H11271">
        <v>920</v>
      </c>
      <c r="J11271" t="s">
        <v>22634</v>
      </c>
      <c r="K11271" s="132" t="str">
        <f>IFERROR(IFERROR(INDEX(Кат!$O:$O,MATCH($C11271,Кат!$I:$I,0)),INDEX(Торг!$L:$L,MATCH($C11271,Торг!$I:$I,0))),"")</f>
        <v/>
      </c>
      <c r="L11271" s="132" t="str">
        <f>IFERROR(IFERROR(INDEX(Кат!$A:$A,MATCH($C11271,Кат!$I:$I,0)),INDEX(Торг!$A:$A,MATCH($C11271,Торг!$I:$I,0))),"")</f>
        <v/>
      </c>
      <c r="M11271" s="132" t="str">
        <f>IFERROR(IFERROR(INDEX(Кат!$B:$B,MATCH($C11271,Кат!$I:$I,0)),INDEX(Торг!$B:$B,MATCH($C11271,Торг!$I:$I,0))),"")</f>
        <v/>
      </c>
      <c r="N11271" s="132" t="str">
        <f t="shared" si="194"/>
        <v>ЭЛАСТОМАГ EM50899</v>
      </c>
      <c r="O11271" s="132" t="str">
        <f>IFERROR(IFERROR(INDEX(Кат!$B:$B,MATCH($N11271,Кат!$I:$I,0)),INDEX(Торг!$B:$B,MATCH($N11271,Торг!$I:$I,0))),"")</f>
        <v/>
      </c>
    </row>
    <row r="11272" spans="1:15">
      <c r="A11272" t="s">
        <v>22585</v>
      </c>
      <c r="C11272" s="191" t="s">
        <v>4380</v>
      </c>
      <c r="E11272" t="s">
        <v>4381</v>
      </c>
      <c r="F11272" t="s">
        <v>4346</v>
      </c>
      <c r="G11272" t="s">
        <v>375</v>
      </c>
      <c r="H11272">
        <v>461</v>
      </c>
      <c r="J11272" t="s">
        <v>22634</v>
      </c>
      <c r="K11272" s="132" t="str">
        <f>IFERROR(IFERROR(INDEX(Кат!$O:$O,MATCH($C11272,Кат!$I:$I,0)),INDEX(Торг!$L:$L,MATCH($C11272,Торг!$I:$I,0))),"")</f>
        <v/>
      </c>
      <c r="L11272" s="132" t="str">
        <f>IFERROR(IFERROR(INDEX(Кат!$A:$A,MATCH($C11272,Кат!$I:$I,0)),INDEX(Торг!$A:$A,MATCH($C11272,Торг!$I:$I,0))),"")</f>
        <v/>
      </c>
      <c r="M11272" s="132" t="str">
        <f>IFERROR(IFERROR(INDEX(Кат!$B:$B,MATCH($C11272,Кат!$I:$I,0)),INDEX(Торг!$B:$B,MATCH($C11272,Торг!$I:$I,0))),"")</f>
        <v/>
      </c>
      <c r="N11272" s="132" t="str">
        <f t="shared" si="194"/>
        <v>ЭЛАСТОМАГ EM60899</v>
      </c>
      <c r="O11272" s="132" t="str">
        <f>IFERROR(IFERROR(INDEX(Кат!$B:$B,MATCH($N11272,Кат!$I:$I,0)),INDEX(Торг!$B:$B,MATCH($N11272,Торг!$I:$I,0))),"")</f>
        <v/>
      </c>
    </row>
    <row r="11273" spans="1:15">
      <c r="A11273" t="s">
        <v>22586</v>
      </c>
      <c r="C11273" s="191" t="s">
        <v>4382</v>
      </c>
      <c r="E11273" t="s">
        <v>4383</v>
      </c>
      <c r="F11273" t="s">
        <v>4346</v>
      </c>
      <c r="G11273" t="s">
        <v>375</v>
      </c>
      <c r="H11273">
        <v>5350</v>
      </c>
      <c r="J11273" t="s">
        <v>22634</v>
      </c>
      <c r="K11273" s="132" t="str">
        <f>IFERROR(IFERROR(INDEX(Кат!$O:$O,MATCH($C11273,Кат!$I:$I,0)),INDEX(Торг!$L:$L,MATCH($C11273,Торг!$I:$I,0))),"")</f>
        <v/>
      </c>
      <c r="L11273" s="132" t="str">
        <f>IFERROR(IFERROR(INDEX(Кат!$A:$A,MATCH($C11273,Кат!$I:$I,0)),INDEX(Торг!$A:$A,MATCH($C11273,Торг!$I:$I,0))),"")</f>
        <v/>
      </c>
      <c r="M11273" s="132" t="str">
        <f>IFERROR(IFERROR(INDEX(Кат!$B:$B,MATCH($C11273,Кат!$I:$I,0)),INDEX(Торг!$B:$B,MATCH($C11273,Торг!$I:$I,0))),"")</f>
        <v/>
      </c>
      <c r="N11273" s="132" t="str">
        <f t="shared" si="194"/>
        <v>ЭЛАСТОМАГ EM20915</v>
      </c>
      <c r="O11273" s="132" t="str">
        <f>IFERROR(IFERROR(INDEX(Кат!$B:$B,MATCH($N11273,Кат!$I:$I,0)),INDEX(Торг!$B:$B,MATCH($N11273,Торг!$I:$I,0))),"")</f>
        <v/>
      </c>
    </row>
    <row r="11274" spans="1:15">
      <c r="A11274" t="s">
        <v>22587</v>
      </c>
      <c r="C11274" s="191" t="s">
        <v>4384</v>
      </c>
      <c r="E11274" t="s">
        <v>4385</v>
      </c>
      <c r="F11274" t="s">
        <v>4346</v>
      </c>
      <c r="G11274" t="s">
        <v>375</v>
      </c>
      <c r="H11274">
        <v>4810</v>
      </c>
      <c r="J11274" t="s">
        <v>22634</v>
      </c>
      <c r="K11274" s="132" t="str">
        <f>IFERROR(IFERROR(INDEX(Кат!$O:$O,MATCH($C11274,Кат!$I:$I,0)),INDEX(Торг!$L:$L,MATCH($C11274,Торг!$I:$I,0))),"")</f>
        <v/>
      </c>
      <c r="L11274" s="132" t="str">
        <f>IFERROR(IFERROR(INDEX(Кат!$A:$A,MATCH($C11274,Кат!$I:$I,0)),INDEX(Торг!$A:$A,MATCH($C11274,Торг!$I:$I,0))),"")</f>
        <v/>
      </c>
      <c r="M11274" s="132" t="str">
        <f>IFERROR(IFERROR(INDEX(Кат!$B:$B,MATCH($C11274,Кат!$I:$I,0)),INDEX(Торг!$B:$B,MATCH($C11274,Торг!$I:$I,0))),"")</f>
        <v/>
      </c>
      <c r="N11274" s="132" t="str">
        <f t="shared" si="194"/>
        <v>ЭЛАСТОМАГ EM20893</v>
      </c>
      <c r="O11274" s="132" t="str">
        <f>IFERROR(IFERROR(INDEX(Кат!$B:$B,MATCH($N11274,Кат!$I:$I,0)),INDEX(Торг!$B:$B,MATCH($N11274,Торг!$I:$I,0))),"")</f>
        <v/>
      </c>
    </row>
    <row r="11275" spans="1:15">
      <c r="A11275" t="s">
        <v>22588</v>
      </c>
      <c r="C11275" s="191" t="s">
        <v>4386</v>
      </c>
      <c r="E11275" t="s">
        <v>4387</v>
      </c>
      <c r="F11275" t="s">
        <v>4346</v>
      </c>
      <c r="G11275" t="s">
        <v>375</v>
      </c>
      <c r="H11275">
        <v>4780</v>
      </c>
      <c r="J11275" t="s">
        <v>22634</v>
      </c>
      <c r="K11275" s="132" t="str">
        <f>IFERROR(IFERROR(INDEX(Кат!$O:$O,MATCH($C11275,Кат!$I:$I,0)),INDEX(Торг!$L:$L,MATCH($C11275,Торг!$I:$I,0))),"")</f>
        <v/>
      </c>
      <c r="L11275" s="132" t="str">
        <f>IFERROR(IFERROR(INDEX(Кат!$A:$A,MATCH($C11275,Кат!$I:$I,0)),INDEX(Торг!$A:$A,MATCH($C11275,Торг!$I:$I,0))),"")</f>
        <v/>
      </c>
      <c r="M11275" s="132" t="str">
        <f>IFERROR(IFERROR(INDEX(Кат!$B:$B,MATCH($C11275,Кат!$I:$I,0)),INDEX(Торг!$B:$B,MATCH($C11275,Торг!$I:$I,0))),"")</f>
        <v/>
      </c>
      <c r="N11275" s="132" t="str">
        <f t="shared" si="194"/>
        <v>ЭЛАСТОМАГ EM20894</v>
      </c>
      <c r="O11275" s="132" t="str">
        <f>IFERROR(IFERROR(INDEX(Кат!$B:$B,MATCH($N11275,Кат!$I:$I,0)),INDEX(Торг!$B:$B,MATCH($N11275,Торг!$I:$I,0))),"")</f>
        <v/>
      </c>
    </row>
    <row r="11276" spans="1:15">
      <c r="A11276" t="s">
        <v>22589</v>
      </c>
      <c r="C11276" s="191" t="s">
        <v>4388</v>
      </c>
      <c r="E11276" t="s">
        <v>4389</v>
      </c>
      <c r="F11276" t="s">
        <v>4346</v>
      </c>
      <c r="G11276" t="s">
        <v>375</v>
      </c>
      <c r="H11276">
        <v>4500</v>
      </c>
      <c r="J11276" t="s">
        <v>22634</v>
      </c>
      <c r="K11276" s="132" t="str">
        <f>IFERROR(IFERROR(INDEX(Кат!$O:$O,MATCH($C11276,Кат!$I:$I,0)),INDEX(Торг!$L:$L,MATCH($C11276,Торг!$I:$I,0))),"")</f>
        <v/>
      </c>
      <c r="L11276" s="132" t="str">
        <f>IFERROR(IFERROR(INDEX(Кат!$A:$A,MATCH($C11276,Кат!$I:$I,0)),INDEX(Торг!$A:$A,MATCH($C11276,Торг!$I:$I,0))),"")</f>
        <v/>
      </c>
      <c r="M11276" s="132" t="str">
        <f>IFERROR(IFERROR(INDEX(Кат!$B:$B,MATCH($C11276,Кат!$I:$I,0)),INDEX(Торг!$B:$B,MATCH($C11276,Торг!$I:$I,0))),"")</f>
        <v/>
      </c>
      <c r="N11276" s="132" t="str">
        <f t="shared" ref="N11276:N11281" si="195">_xlfn.CONCAT(F11276," ",C11276)</f>
        <v>ЭЛАСТОМАГ EM20899</v>
      </c>
      <c r="O11276" s="132" t="str">
        <f>IFERROR(IFERROR(INDEX(Кат!$B:$B,MATCH($N11276,Кат!$I:$I,0)),INDEX(Торг!$B:$B,MATCH($N11276,Торг!$I:$I,0))),"")</f>
        <v/>
      </c>
    </row>
    <row r="11277" spans="1:15">
      <c r="A11277" t="s">
        <v>22590</v>
      </c>
      <c r="C11277" s="191" t="s">
        <v>4390</v>
      </c>
      <c r="E11277" t="s">
        <v>4391</v>
      </c>
      <c r="F11277" t="s">
        <v>4346</v>
      </c>
      <c r="G11277" t="s">
        <v>375</v>
      </c>
      <c r="H11277">
        <v>4500</v>
      </c>
      <c r="J11277" t="s">
        <v>22634</v>
      </c>
      <c r="K11277" s="132" t="str">
        <f>IFERROR(IFERROR(INDEX(Кат!$O:$O,MATCH($C11277,Кат!$I:$I,0)),INDEX(Торг!$L:$L,MATCH($C11277,Торг!$I:$I,0))),"")</f>
        <v/>
      </c>
      <c r="L11277" s="132" t="str">
        <f>IFERROR(IFERROR(INDEX(Кат!$A:$A,MATCH($C11277,Кат!$I:$I,0)),INDEX(Торг!$A:$A,MATCH($C11277,Торг!$I:$I,0))),"")</f>
        <v/>
      </c>
      <c r="M11277" s="132" t="str">
        <f>IFERROR(IFERROR(INDEX(Кат!$B:$B,MATCH($C11277,Кат!$I:$I,0)),INDEX(Торг!$B:$B,MATCH($C11277,Торг!$I:$I,0))),"")</f>
        <v/>
      </c>
      <c r="N11277" s="132" t="str">
        <f t="shared" si="195"/>
        <v>ЭЛАСТОМАГ EM20898</v>
      </c>
      <c r="O11277" s="132" t="str">
        <f>IFERROR(IFERROR(INDEX(Кат!$B:$B,MATCH($N11277,Кат!$I:$I,0)),INDEX(Торг!$B:$B,MATCH($N11277,Торг!$I:$I,0))),"")</f>
        <v/>
      </c>
    </row>
    <row r="11278" spans="1:15">
      <c r="A11278" t="s">
        <v>22591</v>
      </c>
      <c r="C11278" s="191" t="s">
        <v>4392</v>
      </c>
      <c r="E11278" t="s">
        <v>4393</v>
      </c>
      <c r="F11278" t="s">
        <v>4346</v>
      </c>
      <c r="G11278" t="s">
        <v>375</v>
      </c>
      <c r="H11278">
        <v>4780</v>
      </c>
      <c r="J11278" t="s">
        <v>22634</v>
      </c>
      <c r="K11278" s="132" t="str">
        <f>IFERROR(IFERROR(INDEX(Кат!$O:$O,MATCH($C11278,Кат!$I:$I,0)),INDEX(Торг!$L:$L,MATCH($C11278,Торг!$I:$I,0))),"")</f>
        <v/>
      </c>
      <c r="L11278" s="132" t="str">
        <f>IFERROR(IFERROR(INDEX(Кат!$A:$A,MATCH($C11278,Кат!$I:$I,0)),INDEX(Торг!$A:$A,MATCH($C11278,Торг!$I:$I,0))),"")</f>
        <v/>
      </c>
      <c r="M11278" s="132" t="str">
        <f>IFERROR(IFERROR(INDEX(Кат!$B:$B,MATCH($C11278,Кат!$I:$I,0)),INDEX(Торг!$B:$B,MATCH($C11278,Торг!$I:$I,0))),"")</f>
        <v/>
      </c>
      <c r="N11278" s="132" t="str">
        <f t="shared" si="195"/>
        <v>ЭЛАСТОМАГ EM20895</v>
      </c>
      <c r="O11278" s="132" t="str">
        <f>IFERROR(IFERROR(INDEX(Кат!$B:$B,MATCH($N11278,Кат!$I:$I,0)),INDEX(Торг!$B:$B,MATCH($N11278,Торг!$I:$I,0))),"")</f>
        <v/>
      </c>
    </row>
    <row r="11279" spans="1:15">
      <c r="A11279" t="s">
        <v>22592</v>
      </c>
      <c r="C11279" s="191" t="s">
        <v>4394</v>
      </c>
      <c r="E11279" t="s">
        <v>4395</v>
      </c>
      <c r="F11279" t="s">
        <v>4346</v>
      </c>
      <c r="G11279" t="s">
        <v>375</v>
      </c>
      <c r="H11279">
        <v>4840</v>
      </c>
      <c r="J11279" t="s">
        <v>22634</v>
      </c>
      <c r="K11279" s="132" t="str">
        <f>IFERROR(IFERROR(INDEX(Кат!$O:$O,MATCH($C11279,Кат!$I:$I,0)),INDEX(Торг!$L:$L,MATCH($C11279,Торг!$I:$I,0))),"")</f>
        <v/>
      </c>
      <c r="L11279" s="132" t="str">
        <f>IFERROR(IFERROR(INDEX(Кат!$A:$A,MATCH($C11279,Кат!$I:$I,0)),INDEX(Торг!$A:$A,MATCH($C11279,Торг!$I:$I,0))),"")</f>
        <v/>
      </c>
      <c r="M11279" s="132" t="str">
        <f>IFERROR(IFERROR(INDEX(Кат!$B:$B,MATCH($C11279,Кат!$I:$I,0)),INDEX(Торг!$B:$B,MATCH($C11279,Торг!$I:$I,0))),"")</f>
        <v/>
      </c>
      <c r="N11279" s="132" t="str">
        <f t="shared" si="195"/>
        <v>ЭЛАСТОМАГ EM20892</v>
      </c>
      <c r="O11279" s="132" t="str">
        <f>IFERROR(IFERROR(INDEX(Кат!$B:$B,MATCH($N11279,Кат!$I:$I,0)),INDEX(Торг!$B:$B,MATCH($N11279,Торг!$I:$I,0))),"")</f>
        <v/>
      </c>
    </row>
    <row r="11280" spans="1:15">
      <c r="A11280" t="s">
        <v>22593</v>
      </c>
      <c r="C11280" s="191" t="s">
        <v>4396</v>
      </c>
      <c r="E11280" t="s">
        <v>4397</v>
      </c>
      <c r="F11280" t="s">
        <v>4346</v>
      </c>
      <c r="G11280" t="s">
        <v>375</v>
      </c>
      <c r="H11280">
        <v>770</v>
      </c>
      <c r="J11280" t="s">
        <v>22634</v>
      </c>
      <c r="K11280" s="132" t="str">
        <f>IFERROR(IFERROR(INDEX(Кат!$O:$O,MATCH($C11280,Кат!$I:$I,0)),INDEX(Торг!$L:$L,MATCH($C11280,Торг!$I:$I,0))),"")</f>
        <v/>
      </c>
      <c r="L11280" s="132" t="str">
        <f>IFERROR(IFERROR(INDEX(Кат!$A:$A,MATCH($C11280,Кат!$I:$I,0)),INDEX(Торг!$A:$A,MATCH($C11280,Торг!$I:$I,0))),"")</f>
        <v/>
      </c>
      <c r="M11280" s="132" t="str">
        <f>IFERROR(IFERROR(INDEX(Кат!$B:$B,MATCH($C11280,Кат!$I:$I,0)),INDEX(Торг!$B:$B,MATCH($C11280,Торг!$I:$I,0))),"")</f>
        <v/>
      </c>
      <c r="N11280" s="132" t="str">
        <f t="shared" si="195"/>
        <v>ЭЛАСТОМАГ EM40897</v>
      </c>
      <c r="O11280" s="132" t="str">
        <f>IFERROR(IFERROR(INDEX(Кат!$B:$B,MATCH($N11280,Кат!$I:$I,0)),INDEX(Торг!$B:$B,MATCH($N11280,Торг!$I:$I,0))),"")</f>
        <v/>
      </c>
    </row>
    <row r="11281" spans="1:15">
      <c r="A11281" t="s">
        <v>22594</v>
      </c>
      <c r="C11281" s="191" t="s">
        <v>4398</v>
      </c>
      <c r="E11281" t="s">
        <v>4399</v>
      </c>
      <c r="F11281" t="s">
        <v>4346</v>
      </c>
      <c r="G11281" t="s">
        <v>375</v>
      </c>
      <c r="H11281">
        <v>770</v>
      </c>
      <c r="J11281" t="s">
        <v>22634</v>
      </c>
      <c r="K11281" s="132" t="str">
        <f>IFERROR(IFERROR(INDEX(Кат!$O:$O,MATCH($C11281,Кат!$I:$I,0)),INDEX(Торг!$L:$L,MATCH($C11281,Торг!$I:$I,0))),"")</f>
        <v/>
      </c>
      <c r="L11281" s="132" t="str">
        <f>IFERROR(IFERROR(INDEX(Кат!$A:$A,MATCH($C11281,Кат!$I:$I,0)),INDEX(Торг!$A:$A,MATCH($C11281,Торг!$I:$I,0))),"")</f>
        <v/>
      </c>
      <c r="M11281" s="132" t="str">
        <f>IFERROR(IFERROR(INDEX(Кат!$B:$B,MATCH($C11281,Кат!$I:$I,0)),INDEX(Торг!$B:$B,MATCH($C11281,Торг!$I:$I,0))),"")</f>
        <v/>
      </c>
      <c r="N11281" s="132" t="str">
        <f t="shared" si="195"/>
        <v>ЭЛАСТОМАГ EM40899</v>
      </c>
      <c r="O11281" s="132" t="str">
        <f>IFERROR(IFERROR(INDEX(Кат!$B:$B,MATCH($N11281,Кат!$I:$I,0)),INDEX(Торг!$B:$B,MATCH($N11281,Торг!$I:$I,0))),"")</f>
        <v/>
      </c>
    </row>
    <row r="11282" spans="1:15">
      <c r="A11282" t="s">
        <v>22595</v>
      </c>
      <c r="C11282" s="191" t="s">
        <v>4400</v>
      </c>
      <c r="E11282" t="s">
        <v>4401</v>
      </c>
      <c r="F11282" t="s">
        <v>4346</v>
      </c>
      <c r="G11282" t="s">
        <v>375</v>
      </c>
      <c r="H11282">
        <v>770</v>
      </c>
      <c r="J11282" t="s">
        <v>22634</v>
      </c>
      <c r="K11282" s="132" t="str">
        <f>IFERROR(IFERROR(INDEX(Кат!$O:$O,MATCH($C11282,Кат!$I:$I,0)),INDEX(Торг!$L:$L,MATCH($C11282,Торг!$I:$I,0))),"")</f>
        <v/>
      </c>
      <c r="L11282" s="132" t="str">
        <f>IFERROR(IFERROR(INDEX(Кат!$A:$A,MATCH($C11282,Кат!$I:$I,0)),INDEX(Торг!$A:$A,MATCH($C11282,Торг!$I:$I,0))),"")</f>
        <v/>
      </c>
      <c r="M11282" s="132" t="str">
        <f>IFERROR(IFERROR(INDEX(Кат!$B:$B,MATCH($C11282,Кат!$I:$I,0)),INDEX(Торг!$B:$B,MATCH($C11282,Торг!$I:$I,0))),"")</f>
        <v/>
      </c>
      <c r="N11282" s="132" t="str">
        <f t="shared" ref="N11282:N11318" si="196">_xlfn.CONCAT(F11282," ",C11282)</f>
        <v>ЭЛАСТОМАГ EM40898</v>
      </c>
      <c r="O11282" s="132" t="str">
        <f>IFERROR(IFERROR(INDEX(Кат!$B:$B,MATCH($N11282,Кат!$I:$I,0)),INDEX(Торг!$B:$B,MATCH($N11282,Торг!$I:$I,0))),"")</f>
        <v/>
      </c>
    </row>
    <row r="11283" spans="1:15">
      <c r="A11283" t="s">
        <v>22596</v>
      </c>
      <c r="C11283" s="191" t="s">
        <v>4402</v>
      </c>
      <c r="E11283" t="s">
        <v>4403</v>
      </c>
      <c r="F11283" t="s">
        <v>4346</v>
      </c>
      <c r="G11283" t="s">
        <v>375</v>
      </c>
      <c r="H11283">
        <v>770</v>
      </c>
      <c r="J11283" t="s">
        <v>22634</v>
      </c>
      <c r="K11283" s="132" t="str">
        <f>IFERROR(IFERROR(INDEX(Кат!$O:$O,MATCH($C11283,Кат!$I:$I,0)),INDEX(Торг!$L:$L,MATCH($C11283,Торг!$I:$I,0))),"")</f>
        <v/>
      </c>
      <c r="L11283" s="132" t="str">
        <f>IFERROR(IFERROR(INDEX(Кат!$A:$A,MATCH($C11283,Кат!$I:$I,0)),INDEX(Торг!$A:$A,MATCH($C11283,Торг!$I:$I,0))),"")</f>
        <v/>
      </c>
      <c r="M11283" s="132" t="str">
        <f>IFERROR(IFERROR(INDEX(Кат!$B:$B,MATCH($C11283,Кат!$I:$I,0)),INDEX(Торг!$B:$B,MATCH($C11283,Торг!$I:$I,0))),"")</f>
        <v/>
      </c>
      <c r="N11283" s="132" t="str">
        <f t="shared" si="196"/>
        <v>ЭЛАСТОМАГ EM40889</v>
      </c>
      <c r="O11283" s="132" t="str">
        <f>IFERROR(IFERROR(INDEX(Кат!$B:$B,MATCH($N11283,Кат!$I:$I,0)),INDEX(Торг!$B:$B,MATCH($N11283,Торг!$I:$I,0))),"")</f>
        <v/>
      </c>
    </row>
    <row r="11284" spans="1:15">
      <c r="A11284" t="s">
        <v>24946</v>
      </c>
      <c r="C11284" s="191"/>
      <c r="E11284" t="s">
        <v>24947</v>
      </c>
      <c r="J11284" t="s">
        <v>22634</v>
      </c>
      <c r="K11284" s="132" t="str">
        <f>IFERROR(IFERROR(INDEX(Кат!$O:$O,MATCH($C11284,Кат!$I:$I,0)),INDEX(Торг!$L:$L,MATCH($C11284,Торг!$I:$I,0))),"")</f>
        <v/>
      </c>
      <c r="L11284" s="132" t="str">
        <f>IFERROR(IFERROR(INDEX(Кат!$A:$A,MATCH($C11284,Кат!$I:$I,0)),INDEX(Торг!$A:$A,MATCH($C11284,Торг!$I:$I,0))),"")</f>
        <v/>
      </c>
      <c r="M11284" s="132" t="str">
        <f>IFERROR(IFERROR(INDEX(Кат!$B:$B,MATCH($C11284,Кат!$I:$I,0)),INDEX(Торг!$B:$B,MATCH($C11284,Торг!$I:$I,0))),"")</f>
        <v/>
      </c>
      <c r="N11284" s="132" t="str">
        <f t="shared" si="196"/>
        <v xml:space="preserve"> </v>
      </c>
      <c r="O11284" s="132" t="str">
        <f>IFERROR(IFERROR(INDEX(Кат!$B:$B,MATCH($N11284,Кат!$I:$I,0)),INDEX(Торг!$B:$B,MATCH($N11284,Торг!$I:$I,0))),"")</f>
        <v/>
      </c>
    </row>
    <row r="11285" spans="1:15">
      <c r="A11285" t="s">
        <v>22597</v>
      </c>
      <c r="C11285" s="191" t="s">
        <v>13382</v>
      </c>
      <c r="E11285" t="s">
        <v>13383</v>
      </c>
      <c r="F11285" t="s">
        <v>13384</v>
      </c>
      <c r="G11285" t="s">
        <v>399</v>
      </c>
      <c r="H11285">
        <v>8500</v>
      </c>
      <c r="J11285" t="s">
        <v>22634</v>
      </c>
      <c r="K11285" s="132" t="str">
        <f>IFERROR(IFERROR(INDEX(Кат!$O:$O,MATCH($C11285,Кат!$I:$I,0)),INDEX(Торг!$L:$L,MATCH($C11285,Торг!$I:$I,0))),"")</f>
        <v/>
      </c>
      <c r="L11285" s="132" t="str">
        <f>IFERROR(IFERROR(INDEX(Кат!$A:$A,MATCH($C11285,Кат!$I:$I,0)),INDEX(Торг!$A:$A,MATCH($C11285,Торг!$I:$I,0))),"")</f>
        <v/>
      </c>
      <c r="M11285" s="132" t="str">
        <f>IFERROR(IFERROR(INDEX(Кат!$B:$B,MATCH($C11285,Кат!$I:$I,0)),INDEX(Торг!$B:$B,MATCH($C11285,Торг!$I:$I,0))),"")</f>
        <v/>
      </c>
      <c r="N11285" s="132" t="str">
        <f t="shared" si="196"/>
        <v>ЭЛЕКОМ ЭЛЕКТРОНИКС 901-001</v>
      </c>
      <c r="O11285" s="132" t="str">
        <f>IFERROR(IFERROR(INDEX(Кат!$B:$B,MATCH($N11285,Кат!$I:$I,0)),INDEX(Торг!$B:$B,MATCH($N11285,Торг!$I:$I,0))),"")</f>
        <v/>
      </c>
    </row>
    <row r="11286" spans="1:15">
      <c r="A11286" t="s">
        <v>26578</v>
      </c>
      <c r="C11286" s="191"/>
      <c r="E11286" t="s">
        <v>26579</v>
      </c>
      <c r="J11286" t="s">
        <v>22634</v>
      </c>
      <c r="K11286" s="132" t="str">
        <f>IFERROR(IFERROR(INDEX(Кат!$O:$O,MATCH($C11286,Кат!$I:$I,0)),INDEX(Торг!$L:$L,MATCH($C11286,Торг!$I:$I,0))),"")</f>
        <v/>
      </c>
      <c r="L11286" s="132" t="str">
        <f>IFERROR(IFERROR(INDEX(Кат!$A:$A,MATCH($C11286,Кат!$I:$I,0)),INDEX(Торг!$A:$A,MATCH($C11286,Торг!$I:$I,0))),"")</f>
        <v/>
      </c>
      <c r="M11286" s="132" t="str">
        <f>IFERROR(IFERROR(INDEX(Кат!$B:$B,MATCH($C11286,Кат!$I:$I,0)),INDEX(Торг!$B:$B,MATCH($C11286,Торг!$I:$I,0))),"")</f>
        <v/>
      </c>
      <c r="N11286" s="132" t="str">
        <f t="shared" si="196"/>
        <v xml:space="preserve"> </v>
      </c>
      <c r="O11286" s="132" t="str">
        <f>IFERROR(IFERROR(INDEX(Кат!$B:$B,MATCH($N11286,Кат!$I:$I,0)),INDEX(Торг!$B:$B,MATCH($N11286,Торг!$I:$I,0))),"")</f>
        <v/>
      </c>
    </row>
    <row r="11287" spans="1:15">
      <c r="A11287" t="s">
        <v>26580</v>
      </c>
      <c r="C11287" s="191">
        <v>923708009</v>
      </c>
      <c r="E11287" t="s">
        <v>26581</v>
      </c>
      <c r="F11287" t="s">
        <v>26582</v>
      </c>
      <c r="G11287" t="s">
        <v>399</v>
      </c>
      <c r="H11287">
        <v>250</v>
      </c>
      <c r="J11287" t="s">
        <v>22634</v>
      </c>
      <c r="K11287" s="132" t="str">
        <f>IFERROR(IFERROR(INDEX(Кат!$O:$O,MATCH($C11287,Кат!$I:$I,0)),INDEX(Торг!$L:$L,MATCH($C11287,Торг!$I:$I,0))),"")</f>
        <v/>
      </c>
      <c r="L11287" s="132" t="str">
        <f>IFERROR(IFERROR(INDEX(Кат!$A:$A,MATCH($C11287,Кат!$I:$I,0)),INDEX(Торг!$A:$A,MATCH($C11287,Торг!$I:$I,0))),"")</f>
        <v/>
      </c>
      <c r="M11287" s="132" t="str">
        <f>IFERROR(IFERROR(INDEX(Кат!$B:$B,MATCH($C11287,Кат!$I:$I,0)),INDEX(Торг!$B:$B,MATCH($C11287,Торг!$I:$I,0))),"")</f>
        <v/>
      </c>
      <c r="N11287" s="132" t="str">
        <f t="shared" si="196"/>
        <v>ЭЛЕКТРОМ 923708009</v>
      </c>
      <c r="O11287" s="132" t="str">
        <f>IFERROR(IFERROR(INDEX(Кат!$B:$B,MATCH($N11287,Кат!$I:$I,0)),INDEX(Торг!$B:$B,MATCH($N11287,Торг!$I:$I,0))),"")</f>
        <v/>
      </c>
    </row>
    <row r="11288" spans="1:15">
      <c r="A11288" t="s">
        <v>24948</v>
      </c>
      <c r="C11288" s="191"/>
      <c r="E11288" t="s">
        <v>24949</v>
      </c>
      <c r="J11288" t="s">
        <v>22634</v>
      </c>
      <c r="K11288" s="132" t="str">
        <f>IFERROR(IFERROR(INDEX(Кат!$O:$O,MATCH($C11288,Кат!$I:$I,0)),INDEX(Торг!$L:$L,MATCH($C11288,Торг!$I:$I,0))),"")</f>
        <v/>
      </c>
      <c r="L11288" s="132" t="str">
        <f>IFERROR(IFERROR(INDEX(Кат!$A:$A,MATCH($C11288,Кат!$I:$I,0)),INDEX(Торг!$A:$A,MATCH($C11288,Торг!$I:$I,0))),"")</f>
        <v/>
      </c>
      <c r="M11288" s="132" t="str">
        <f>IFERROR(IFERROR(INDEX(Кат!$B:$B,MATCH($C11288,Кат!$I:$I,0)),INDEX(Торг!$B:$B,MATCH($C11288,Торг!$I:$I,0))),"")</f>
        <v/>
      </c>
      <c r="N11288" s="132" t="str">
        <f t="shared" si="196"/>
        <v xml:space="preserve"> </v>
      </c>
      <c r="O11288" s="132" t="str">
        <f>IFERROR(IFERROR(INDEX(Кат!$B:$B,MATCH($N11288,Кат!$I:$I,0)),INDEX(Торг!$B:$B,MATCH($N11288,Торг!$I:$I,0))),"")</f>
        <v/>
      </c>
    </row>
    <row r="11289" spans="1:15">
      <c r="A11289" t="s">
        <v>22598</v>
      </c>
      <c r="C11289" s="191" t="s">
        <v>13385</v>
      </c>
      <c r="E11289" t="s">
        <v>13386</v>
      </c>
      <c r="F11289" t="s">
        <v>4405</v>
      </c>
      <c r="G11289" t="s">
        <v>399</v>
      </c>
      <c r="H11289">
        <v>130</v>
      </c>
      <c r="J11289" t="s">
        <v>22634</v>
      </c>
      <c r="K11289" s="132" t="str">
        <f>IFERROR(IFERROR(INDEX(Кат!$O:$O,MATCH($C11289,Кат!$I:$I,0)),INDEX(Торг!$L:$L,MATCH($C11289,Торг!$I:$I,0))),"")</f>
        <v/>
      </c>
      <c r="L11289" s="132" t="str">
        <f>IFERROR(IFERROR(INDEX(Кат!$A:$A,MATCH($C11289,Кат!$I:$I,0)),INDEX(Торг!$A:$A,MATCH($C11289,Торг!$I:$I,0))),"")</f>
        <v/>
      </c>
      <c r="M11289" s="132" t="str">
        <f>IFERROR(IFERROR(INDEX(Кат!$B:$B,MATCH($C11289,Кат!$I:$I,0)),INDEX(Торг!$B:$B,MATCH($C11289,Торг!$I:$I,0))),"")</f>
        <v/>
      </c>
      <c r="N11289" s="132" t="str">
        <f t="shared" si="196"/>
        <v>ЭЛЕКТРОМЕХИЗМЕРЕНИЕ 6022.3829-01м</v>
      </c>
      <c r="O11289" s="132" t="str">
        <f>IFERROR(IFERROR(INDEX(Кат!$B:$B,MATCH($N11289,Кат!$I:$I,0)),INDEX(Торг!$B:$B,MATCH($N11289,Торг!$I:$I,0))),"")</f>
        <v/>
      </c>
    </row>
    <row r="11290" spans="1:15">
      <c r="A11290" t="s">
        <v>22599</v>
      </c>
      <c r="C11290" s="191" t="s">
        <v>13387</v>
      </c>
      <c r="E11290" t="s">
        <v>13388</v>
      </c>
      <c r="F11290" t="s">
        <v>4405</v>
      </c>
      <c r="G11290" t="s">
        <v>399</v>
      </c>
      <c r="H11290">
        <v>120</v>
      </c>
      <c r="J11290" t="s">
        <v>22634</v>
      </c>
      <c r="K11290" s="132" t="str">
        <f>IFERROR(IFERROR(INDEX(Кат!$O:$O,MATCH($C11290,Кат!$I:$I,0)),INDEX(Торг!$L:$L,MATCH($C11290,Торг!$I:$I,0))),"")</f>
        <v/>
      </c>
      <c r="L11290" s="132" t="str">
        <f>IFERROR(IFERROR(INDEX(Кат!$A:$A,MATCH($C11290,Кат!$I:$I,0)),INDEX(Торг!$A:$A,MATCH($C11290,Торг!$I:$I,0))),"")</f>
        <v/>
      </c>
      <c r="M11290" s="132" t="str">
        <f>IFERROR(IFERROR(INDEX(Кат!$B:$B,MATCH($C11290,Кат!$I:$I,0)),INDEX(Торг!$B:$B,MATCH($C11290,Торг!$I:$I,0))),"")</f>
        <v/>
      </c>
      <c r="N11290" s="132" t="str">
        <f t="shared" si="196"/>
        <v>ЭЛЕКТРОМЕХИЗМЕРЕНИЕ 6022.3829-01</v>
      </c>
      <c r="O11290" s="132" t="str">
        <f>IFERROR(IFERROR(INDEX(Кат!$B:$B,MATCH($N11290,Кат!$I:$I,0)),INDEX(Торг!$B:$B,MATCH($N11290,Торг!$I:$I,0))),"")</f>
        <v/>
      </c>
    </row>
    <row r="11291" spans="1:15">
      <c r="A11291" t="s">
        <v>22600</v>
      </c>
      <c r="C11291" s="191" t="s">
        <v>13389</v>
      </c>
      <c r="E11291" t="s">
        <v>13390</v>
      </c>
      <c r="F11291" t="s">
        <v>4405</v>
      </c>
      <c r="G11291" t="s">
        <v>399</v>
      </c>
      <c r="H11291">
        <v>120</v>
      </c>
      <c r="J11291" t="s">
        <v>22634</v>
      </c>
      <c r="K11291" s="132" t="str">
        <f>IFERROR(IFERROR(INDEX(Кат!$O:$O,MATCH($C11291,Кат!$I:$I,0)),INDEX(Торг!$L:$L,MATCH($C11291,Торг!$I:$I,0))),"")</f>
        <v/>
      </c>
      <c r="L11291" s="132" t="str">
        <f>IFERROR(IFERROR(INDEX(Кат!$A:$A,MATCH($C11291,Кат!$I:$I,0)),INDEX(Торг!$A:$A,MATCH($C11291,Торг!$I:$I,0))),"")</f>
        <v/>
      </c>
      <c r="M11291" s="132" t="str">
        <f>IFERROR(IFERROR(INDEX(Кат!$B:$B,MATCH($C11291,Кат!$I:$I,0)),INDEX(Торг!$B:$B,MATCH($C11291,Торг!$I:$I,0))),"")</f>
        <v/>
      </c>
      <c r="N11291" s="132" t="str">
        <f t="shared" si="196"/>
        <v>ЭЛЕКТРОМЕХИЗМЕРЕНИЕ 6022.3829</v>
      </c>
      <c r="O11291" s="132" t="str">
        <f>IFERROR(IFERROR(INDEX(Кат!$B:$B,MATCH($N11291,Кат!$I:$I,0)),INDEX(Торг!$B:$B,MATCH($N11291,Торг!$I:$I,0))),"")</f>
        <v/>
      </c>
    </row>
    <row r="11292" spans="1:15">
      <c r="A11292" t="s">
        <v>22601</v>
      </c>
      <c r="C11292" s="191" t="s">
        <v>13391</v>
      </c>
      <c r="E11292" t="s">
        <v>13392</v>
      </c>
      <c r="F11292" t="s">
        <v>4405</v>
      </c>
      <c r="G11292" t="s">
        <v>399</v>
      </c>
      <c r="H11292">
        <v>110</v>
      </c>
      <c r="J11292" t="s">
        <v>22634</v>
      </c>
      <c r="K11292" s="132" t="str">
        <f>IFERROR(IFERROR(INDEX(Кат!$O:$O,MATCH($C11292,Кат!$I:$I,0)),INDEX(Торг!$L:$L,MATCH($C11292,Торг!$I:$I,0))),"")</f>
        <v/>
      </c>
      <c r="L11292" s="132" t="str">
        <f>IFERROR(IFERROR(INDEX(Кат!$A:$A,MATCH($C11292,Кат!$I:$I,0)),INDEX(Торг!$A:$A,MATCH($C11292,Торг!$I:$I,0))),"")</f>
        <v/>
      </c>
      <c r="M11292" s="132" t="str">
        <f>IFERROR(IFERROR(INDEX(Кат!$B:$B,MATCH($C11292,Кат!$I:$I,0)),INDEX(Торг!$B:$B,MATCH($C11292,Торг!$I:$I,0))),"")</f>
        <v/>
      </c>
      <c r="N11292" s="132" t="str">
        <f t="shared" si="196"/>
        <v>ЭЛЕКТРОМЕХИЗМЕРЕНИЕ 1332.3768</v>
      </c>
      <c r="O11292" s="132" t="str">
        <f>IFERROR(IFERROR(INDEX(Кат!$B:$B,MATCH($N11292,Кат!$I:$I,0)),INDEX(Торг!$B:$B,MATCH($N11292,Торг!$I:$I,0))),"")</f>
        <v/>
      </c>
    </row>
    <row r="11293" spans="1:15">
      <c r="A11293" t="s">
        <v>22602</v>
      </c>
      <c r="C11293" s="191" t="s">
        <v>13393</v>
      </c>
      <c r="E11293" t="s">
        <v>13394</v>
      </c>
      <c r="F11293" t="s">
        <v>4405</v>
      </c>
      <c r="G11293" t="s">
        <v>399</v>
      </c>
      <c r="H11293">
        <v>110</v>
      </c>
      <c r="J11293" t="s">
        <v>22634</v>
      </c>
      <c r="K11293" s="132" t="str">
        <f>IFERROR(IFERROR(INDEX(Кат!$O:$O,MATCH($C11293,Кат!$I:$I,0)),INDEX(Торг!$L:$L,MATCH($C11293,Торг!$I:$I,0))),"")</f>
        <v/>
      </c>
      <c r="L11293" s="132" t="str">
        <f>IFERROR(IFERROR(INDEX(Кат!$A:$A,MATCH($C11293,Кат!$I:$I,0)),INDEX(Торг!$A:$A,MATCH($C11293,Торг!$I:$I,0))),"")</f>
        <v/>
      </c>
      <c r="M11293" s="132" t="str">
        <f>IFERROR(IFERROR(INDEX(Кат!$B:$B,MATCH($C11293,Кат!$I:$I,0)),INDEX(Торг!$B:$B,MATCH($C11293,Торг!$I:$I,0))),"")</f>
        <v/>
      </c>
      <c r="N11293" s="132" t="str">
        <f t="shared" si="196"/>
        <v>ЭЛЕКТРОМЕХИЗМЕРЕНИЕ 1312.3768</v>
      </c>
      <c r="O11293" s="132" t="str">
        <f>IFERROR(IFERROR(INDEX(Кат!$B:$B,MATCH($N11293,Кат!$I:$I,0)),INDEX(Торг!$B:$B,MATCH($N11293,Торг!$I:$I,0))),"")</f>
        <v/>
      </c>
    </row>
    <row r="11294" spans="1:15">
      <c r="A11294" t="s">
        <v>22603</v>
      </c>
      <c r="C11294" s="191" t="s">
        <v>13395</v>
      </c>
      <c r="E11294" t="s">
        <v>13396</v>
      </c>
      <c r="F11294" t="s">
        <v>4405</v>
      </c>
      <c r="G11294" t="s">
        <v>399</v>
      </c>
      <c r="H11294">
        <v>110</v>
      </c>
      <c r="J11294" t="s">
        <v>22634</v>
      </c>
      <c r="K11294" s="132" t="str">
        <f>IFERROR(IFERROR(INDEX(Кат!$O:$O,MATCH($C11294,Кат!$I:$I,0)),INDEX(Торг!$L:$L,MATCH($C11294,Торг!$I:$I,0))),"")</f>
        <v/>
      </c>
      <c r="L11294" s="132" t="str">
        <f>IFERROR(IFERROR(INDEX(Кат!$A:$A,MATCH($C11294,Кат!$I:$I,0)),INDEX(Торг!$A:$A,MATCH($C11294,Торг!$I:$I,0))),"")</f>
        <v/>
      </c>
      <c r="M11294" s="132" t="str">
        <f>IFERROR(IFERROR(INDEX(Кат!$B:$B,MATCH($C11294,Кат!$I:$I,0)),INDEX(Торг!$B:$B,MATCH($C11294,Торг!$I:$I,0))),"")</f>
        <v/>
      </c>
      <c r="N11294" s="132" t="str">
        <f t="shared" si="196"/>
        <v>ЭЛЕКТРОМЕХИЗМЕРЕНИЕ 1322.3768</v>
      </c>
      <c r="O11294" s="132" t="str">
        <f>IFERROR(IFERROR(INDEX(Кат!$B:$B,MATCH($N11294,Кат!$I:$I,0)),INDEX(Торг!$B:$B,MATCH($N11294,Торг!$I:$I,0))),"")</f>
        <v/>
      </c>
    </row>
    <row r="11295" spans="1:15">
      <c r="A11295" t="s">
        <v>22604</v>
      </c>
      <c r="C11295" s="191" t="s">
        <v>13397</v>
      </c>
      <c r="E11295" t="s">
        <v>13398</v>
      </c>
      <c r="F11295" t="s">
        <v>4048</v>
      </c>
      <c r="G11295" t="s">
        <v>399</v>
      </c>
      <c r="H11295">
        <v>175</v>
      </c>
      <c r="J11295" t="s">
        <v>22634</v>
      </c>
      <c r="K11295" s="132" t="str">
        <f>IFERROR(IFERROR(INDEX(Кат!$O:$O,MATCH($C11295,Кат!$I:$I,0)),INDEX(Торг!$L:$L,MATCH($C11295,Торг!$I:$I,0))),"")</f>
        <v/>
      </c>
      <c r="L11295" s="132" t="str">
        <f>IFERROR(IFERROR(INDEX(Кат!$A:$A,MATCH($C11295,Кат!$I:$I,0)),INDEX(Торг!$A:$A,MATCH($C11295,Торг!$I:$I,0))),"")</f>
        <v/>
      </c>
      <c r="M11295" s="132" t="str">
        <f>IFERROR(IFERROR(INDEX(Кат!$B:$B,MATCH($C11295,Кат!$I:$I,0)),INDEX(Торг!$B:$B,MATCH($C11295,Торг!$I:$I,0))),"")</f>
        <v/>
      </c>
      <c r="N11295" s="132" t="str">
        <f t="shared" si="196"/>
        <v>ПЕНЗА 1362.3768</v>
      </c>
      <c r="O11295" s="132" t="str">
        <f>IFERROR(IFERROR(INDEX(Кат!$B:$B,MATCH($N11295,Кат!$I:$I,0)),INDEX(Торг!$B:$B,MATCH($N11295,Торг!$I:$I,0))),"")</f>
        <v/>
      </c>
    </row>
    <row r="11296" spans="1:15">
      <c r="A11296" t="s">
        <v>22605</v>
      </c>
      <c r="C11296" s="191" t="s">
        <v>13399</v>
      </c>
      <c r="E11296" t="s">
        <v>13400</v>
      </c>
      <c r="F11296" t="s">
        <v>4405</v>
      </c>
      <c r="G11296" t="s">
        <v>399</v>
      </c>
      <c r="H11296">
        <v>130</v>
      </c>
      <c r="J11296" t="s">
        <v>22634</v>
      </c>
      <c r="K11296" s="132" t="str">
        <f>IFERROR(IFERROR(INDEX(Кат!$O:$O,MATCH($C11296,Кат!$I:$I,0)),INDEX(Торг!$L:$L,MATCH($C11296,Торг!$I:$I,0))),"")</f>
        <v/>
      </c>
      <c r="L11296" s="132" t="str">
        <f>IFERROR(IFERROR(INDEX(Кат!$A:$A,MATCH($C11296,Кат!$I:$I,0)),INDEX(Торг!$A:$A,MATCH($C11296,Торг!$I:$I,0))),"")</f>
        <v/>
      </c>
      <c r="M11296" s="132" t="str">
        <f>IFERROR(IFERROR(INDEX(Кат!$B:$B,MATCH($C11296,Кат!$I:$I,0)),INDEX(Торг!$B:$B,MATCH($C11296,Торг!$I:$I,0))),"")</f>
        <v/>
      </c>
      <c r="N11296" s="132" t="str">
        <f t="shared" si="196"/>
        <v>ЭЛЕКТРОМЕХИЗМЕРЕНИЕ 1332.3768-01</v>
      </c>
      <c r="O11296" s="132" t="str">
        <f>IFERROR(IFERROR(INDEX(Кат!$B:$B,MATCH($N11296,Кат!$I:$I,0)),INDEX(Торг!$B:$B,MATCH($N11296,Торг!$I:$I,0))),"")</f>
        <v/>
      </c>
    </row>
    <row r="11297" spans="1:15">
      <c r="A11297" t="s">
        <v>22606</v>
      </c>
      <c r="C11297" s="191" t="s">
        <v>13401</v>
      </c>
      <c r="E11297" t="s">
        <v>13402</v>
      </c>
      <c r="F11297" t="s">
        <v>4405</v>
      </c>
      <c r="G11297" t="s">
        <v>399</v>
      </c>
      <c r="H11297">
        <v>200</v>
      </c>
      <c r="J11297" t="s">
        <v>22634</v>
      </c>
      <c r="K11297" s="132" t="str">
        <f>IFERROR(IFERROR(INDEX(Кат!$O:$O,MATCH($C11297,Кат!$I:$I,0)),INDEX(Торг!$L:$L,MATCH($C11297,Торг!$I:$I,0))),"")</f>
        <v/>
      </c>
      <c r="L11297" s="132" t="str">
        <f>IFERROR(IFERROR(INDEX(Кат!$A:$A,MATCH($C11297,Кат!$I:$I,0)),INDEX(Торг!$A:$A,MATCH($C11297,Торг!$I:$I,0))),"")</f>
        <v/>
      </c>
      <c r="M11297" s="132" t="str">
        <f>IFERROR(IFERROR(INDEX(Кат!$B:$B,MATCH($C11297,Кат!$I:$I,0)),INDEX(Торг!$B:$B,MATCH($C11297,Торг!$I:$I,0))),"")</f>
        <v/>
      </c>
      <c r="N11297" s="132" t="str">
        <f t="shared" si="196"/>
        <v>ЭЛЕКТРОМЕХИЗМЕРЕНИЕ 30.3847</v>
      </c>
      <c r="O11297" s="132" t="str">
        <f>IFERROR(IFERROR(INDEX(Кат!$B:$B,MATCH($N11297,Кат!$I:$I,0)),INDEX(Торг!$B:$B,MATCH($N11297,Торг!$I:$I,0))),"")</f>
        <v/>
      </c>
    </row>
    <row r="11298" spans="1:15">
      <c r="A11298" t="s">
        <v>22607</v>
      </c>
      <c r="C11298" s="191" t="s">
        <v>13403</v>
      </c>
      <c r="E11298" t="s">
        <v>13404</v>
      </c>
      <c r="F11298" t="s">
        <v>4405</v>
      </c>
      <c r="G11298" t="s">
        <v>399</v>
      </c>
      <c r="H11298">
        <v>130</v>
      </c>
      <c r="J11298" t="s">
        <v>22634</v>
      </c>
      <c r="K11298" s="132" t="str">
        <f>IFERROR(IFERROR(INDEX(Кат!$O:$O,MATCH($C11298,Кат!$I:$I,0)),INDEX(Торг!$L:$L,MATCH($C11298,Торг!$I:$I,0))),"")</f>
        <v/>
      </c>
      <c r="L11298" s="132" t="str">
        <f>IFERROR(IFERROR(INDEX(Кат!$A:$A,MATCH($C11298,Кат!$I:$I,0)),INDEX(Торг!$A:$A,MATCH($C11298,Торг!$I:$I,0))),"")</f>
        <v/>
      </c>
      <c r="M11298" s="132" t="str">
        <f>IFERROR(IFERROR(INDEX(Кат!$B:$B,MATCH($C11298,Кат!$I:$I,0)),INDEX(Торг!$B:$B,MATCH($C11298,Торг!$I:$I,0))),"")</f>
        <v/>
      </c>
      <c r="N11298" s="132" t="str">
        <f t="shared" si="196"/>
        <v>ЭЛЕКТРОМЕХИЗМЕРЕНИЕ 64.3855-02</v>
      </c>
      <c r="O11298" s="132" t="str">
        <f>IFERROR(IFERROR(INDEX(Кат!$B:$B,MATCH($N11298,Кат!$I:$I,0)),INDEX(Торг!$B:$B,MATCH($N11298,Торг!$I:$I,0))),"")</f>
        <v/>
      </c>
    </row>
    <row r="11299" spans="1:15">
      <c r="A11299" t="s">
        <v>22608</v>
      </c>
      <c r="C11299" s="191" t="s">
        <v>13405</v>
      </c>
      <c r="E11299" t="s">
        <v>13406</v>
      </c>
      <c r="F11299" t="s">
        <v>4405</v>
      </c>
      <c r="G11299" t="s">
        <v>399</v>
      </c>
      <c r="H11299">
        <v>190</v>
      </c>
      <c r="J11299" t="s">
        <v>22634</v>
      </c>
      <c r="K11299" s="132" t="str">
        <f>IFERROR(IFERROR(INDEX(Кат!$O:$O,MATCH($C11299,Кат!$I:$I,0)),INDEX(Торг!$L:$L,MATCH($C11299,Торг!$I:$I,0))),"")</f>
        <v/>
      </c>
      <c r="L11299" s="132" t="str">
        <f>IFERROR(IFERROR(INDEX(Кат!$A:$A,MATCH($C11299,Кат!$I:$I,0)),INDEX(Торг!$A:$A,MATCH($C11299,Торг!$I:$I,0))),"")</f>
        <v/>
      </c>
      <c r="M11299" s="132" t="str">
        <f>IFERROR(IFERROR(INDEX(Кат!$B:$B,MATCH($C11299,Кат!$I:$I,0)),INDEX(Торг!$B:$B,MATCH($C11299,Торг!$I:$I,0))),"")</f>
        <v/>
      </c>
      <c r="N11299" s="132" t="str">
        <f t="shared" si="196"/>
        <v>ЭЛЕКТРОМЕХИЗМЕРЕНИЕ 64.3855-03</v>
      </c>
      <c r="O11299" s="132" t="str">
        <f>IFERROR(IFERROR(INDEX(Кат!$B:$B,MATCH($N11299,Кат!$I:$I,0)),INDEX(Торг!$B:$B,MATCH($N11299,Торг!$I:$I,0))),"")</f>
        <v/>
      </c>
    </row>
    <row r="11300" spans="1:15">
      <c r="A11300" t="s">
        <v>22609</v>
      </c>
      <c r="C11300" s="191" t="s">
        <v>13407</v>
      </c>
      <c r="E11300" t="s">
        <v>13408</v>
      </c>
      <c r="F11300" t="s">
        <v>4405</v>
      </c>
      <c r="G11300" t="s">
        <v>399</v>
      </c>
      <c r="H11300">
        <v>130</v>
      </c>
      <c r="J11300" t="s">
        <v>22634</v>
      </c>
      <c r="K11300" s="132" t="str">
        <f>IFERROR(IFERROR(INDEX(Кат!$O:$O,MATCH($C11300,Кат!$I:$I,0)),INDEX(Торг!$L:$L,MATCH($C11300,Торг!$I:$I,0))),"")</f>
        <v/>
      </c>
      <c r="L11300" s="132" t="str">
        <f>IFERROR(IFERROR(INDEX(Кат!$A:$A,MATCH($C11300,Кат!$I:$I,0)),INDEX(Торг!$A:$A,MATCH($C11300,Торг!$I:$I,0))),"")</f>
        <v/>
      </c>
      <c r="M11300" s="132" t="str">
        <f>IFERROR(IFERROR(INDEX(Кат!$B:$B,MATCH($C11300,Кат!$I:$I,0)),INDEX(Торг!$B:$B,MATCH($C11300,Торг!$I:$I,0))),"")</f>
        <v/>
      </c>
      <c r="N11300" s="132" t="str">
        <f t="shared" si="196"/>
        <v>ЭЛЕКТРОМЕХИЗМЕРЕНИЕ 64.3855</v>
      </c>
      <c r="O11300" s="132" t="str">
        <f>IFERROR(IFERROR(INDEX(Кат!$B:$B,MATCH($N11300,Кат!$I:$I,0)),INDEX(Торг!$B:$B,MATCH($N11300,Торг!$I:$I,0))),"")</f>
        <v/>
      </c>
    </row>
    <row r="11301" spans="1:15">
      <c r="A11301" t="s">
        <v>22610</v>
      </c>
      <c r="C11301" s="191" t="s">
        <v>13409</v>
      </c>
      <c r="E11301" t="s">
        <v>14254</v>
      </c>
      <c r="F11301" t="s">
        <v>4405</v>
      </c>
      <c r="G11301" t="s">
        <v>399</v>
      </c>
      <c r="H11301">
        <v>65</v>
      </c>
      <c r="J11301" t="s">
        <v>22634</v>
      </c>
      <c r="K11301" s="132" t="str">
        <f>IFERROR(IFERROR(INDEX(Кат!$O:$O,MATCH($C11301,Кат!$I:$I,0)),INDEX(Торг!$L:$L,MATCH($C11301,Торг!$I:$I,0))),"")</f>
        <v/>
      </c>
      <c r="L11301" s="132" t="str">
        <f>IFERROR(IFERROR(INDEX(Кат!$A:$A,MATCH($C11301,Кат!$I:$I,0)),INDEX(Торг!$A:$A,MATCH($C11301,Торг!$I:$I,0))),"")</f>
        <v/>
      </c>
      <c r="M11301" s="132" t="str">
        <f>IFERROR(IFERROR(INDEX(Кат!$B:$B,MATCH($C11301,Кат!$I:$I,0)),INDEX(Торг!$B:$B,MATCH($C11301,Торг!$I:$I,0))),"")</f>
        <v/>
      </c>
      <c r="N11301" s="132" t="str">
        <f t="shared" si="196"/>
        <v>ЭЛЕКТРОМЕХИЗМЕРЕНИЕ 23.3787</v>
      </c>
      <c r="O11301" s="132" t="str">
        <f>IFERROR(IFERROR(INDEX(Кат!$B:$B,MATCH($N11301,Кат!$I:$I,0)),INDEX(Торг!$B:$B,MATCH($N11301,Торг!$I:$I,0))),"")</f>
        <v/>
      </c>
    </row>
    <row r="11302" spans="1:15">
      <c r="A11302" t="s">
        <v>22611</v>
      </c>
      <c r="C11302" s="191" t="s">
        <v>4404</v>
      </c>
      <c r="E11302" t="s">
        <v>14255</v>
      </c>
      <c r="F11302" t="s">
        <v>4405</v>
      </c>
      <c r="G11302" t="s">
        <v>399</v>
      </c>
      <c r="H11302">
        <v>120</v>
      </c>
      <c r="J11302" t="s">
        <v>22634</v>
      </c>
      <c r="K11302" s="132" t="str">
        <f>IFERROR(IFERROR(INDEX(Кат!$O:$O,MATCH($C11302,Кат!$I:$I,0)),INDEX(Торг!$L:$L,MATCH($C11302,Торг!$I:$I,0))),"")</f>
        <v/>
      </c>
      <c r="L11302" s="132" t="str">
        <f>IFERROR(IFERROR(INDEX(Кат!$A:$A,MATCH($C11302,Кат!$I:$I,0)),INDEX(Торг!$A:$A,MATCH($C11302,Торг!$I:$I,0))),"")</f>
        <v/>
      </c>
      <c r="M11302" s="132" t="str">
        <f>IFERROR(IFERROR(INDEX(Кат!$B:$B,MATCH($C11302,Кат!$I:$I,0)),INDEX(Торг!$B:$B,MATCH($C11302,Торг!$I:$I,0))),"")</f>
        <v/>
      </c>
      <c r="N11302" s="132" t="str">
        <f t="shared" si="196"/>
        <v>ЭЛЕКТРОМЕХИЗМЕРЕНИЕ 91.3702</v>
      </c>
      <c r="O11302" s="132" t="str">
        <f>IFERROR(IFERROR(INDEX(Кат!$B:$B,MATCH($N11302,Кат!$I:$I,0)),INDEX(Торг!$B:$B,MATCH($N11302,Торг!$I:$I,0))),"")</f>
        <v/>
      </c>
    </row>
    <row r="11303" spans="1:15">
      <c r="A11303" t="s">
        <v>22612</v>
      </c>
      <c r="C11303" s="191" t="s">
        <v>13410</v>
      </c>
      <c r="E11303" t="s">
        <v>14256</v>
      </c>
      <c r="F11303" t="s">
        <v>4405</v>
      </c>
      <c r="G11303" t="s">
        <v>399</v>
      </c>
      <c r="H11303">
        <v>90</v>
      </c>
      <c r="J11303" t="s">
        <v>22634</v>
      </c>
      <c r="K11303" s="132" t="str">
        <f>IFERROR(IFERROR(INDEX(Кат!$O:$O,MATCH($C11303,Кат!$I:$I,0)),INDEX(Торг!$L:$L,MATCH($C11303,Торг!$I:$I,0))),"")</f>
        <v/>
      </c>
      <c r="L11303" s="132" t="str">
        <f>IFERROR(IFERROR(INDEX(Кат!$A:$A,MATCH($C11303,Кат!$I:$I,0)),INDEX(Торг!$A:$A,MATCH($C11303,Торг!$I:$I,0))),"")</f>
        <v/>
      </c>
      <c r="M11303" s="132" t="str">
        <f>IFERROR(IFERROR(INDEX(Кат!$B:$B,MATCH($C11303,Кат!$I:$I,0)),INDEX(Торг!$B:$B,MATCH($C11303,Торг!$I:$I,0))),"")</f>
        <v/>
      </c>
      <c r="N11303" s="132" t="str">
        <f t="shared" si="196"/>
        <v>ЭЛЕКТРОМЕХИЗМЕРЕНИЕ 644.3777</v>
      </c>
      <c r="O11303" s="132" t="str">
        <f>IFERROR(IFERROR(INDEX(Кат!$B:$B,MATCH($N11303,Кат!$I:$I,0)),INDEX(Торг!$B:$B,MATCH($N11303,Торг!$I:$I,0))),"")</f>
        <v/>
      </c>
    </row>
    <row r="11304" spans="1:15">
      <c r="A11304" t="s">
        <v>24950</v>
      </c>
      <c r="C11304" s="191"/>
      <c r="E11304" t="s">
        <v>24951</v>
      </c>
      <c r="J11304" t="s">
        <v>22634</v>
      </c>
      <c r="K11304" s="132" t="str">
        <f>IFERROR(IFERROR(INDEX(Кат!$O:$O,MATCH($C11304,Кат!$I:$I,0)),INDEX(Торг!$L:$L,MATCH($C11304,Торг!$I:$I,0))),"")</f>
        <v/>
      </c>
      <c r="L11304" s="132" t="str">
        <f>IFERROR(IFERROR(INDEX(Кат!$A:$A,MATCH($C11304,Кат!$I:$I,0)),INDEX(Торг!$A:$A,MATCH($C11304,Торг!$I:$I,0))),"")</f>
        <v/>
      </c>
      <c r="M11304" s="132" t="str">
        <f>IFERROR(IFERROR(INDEX(Кат!$B:$B,MATCH($C11304,Кат!$I:$I,0)),INDEX(Торг!$B:$B,MATCH($C11304,Торг!$I:$I,0))),"")</f>
        <v/>
      </c>
      <c r="N11304" s="132" t="str">
        <f t="shared" si="196"/>
        <v xml:space="preserve"> </v>
      </c>
      <c r="O11304" s="132" t="str">
        <f>IFERROR(IFERROR(INDEX(Кат!$B:$B,MATCH($N11304,Кат!$I:$I,0)),INDEX(Торг!$B:$B,MATCH($N11304,Торг!$I:$I,0))),"")</f>
        <v/>
      </c>
    </row>
    <row r="11305" spans="1:15">
      <c r="A11305" t="s">
        <v>22613</v>
      </c>
      <c r="C11305" s="191" t="s">
        <v>13411</v>
      </c>
      <c r="E11305" t="s">
        <v>13412</v>
      </c>
      <c r="F11305" t="s">
        <v>13413</v>
      </c>
      <c r="G11305" t="s">
        <v>399</v>
      </c>
      <c r="H11305">
        <v>7300</v>
      </c>
      <c r="J11305" t="s">
        <v>22634</v>
      </c>
      <c r="K11305" s="132" t="str">
        <f>IFERROR(IFERROR(INDEX(Кат!$O:$O,MATCH($C11305,Кат!$I:$I,0)),INDEX(Торг!$L:$L,MATCH($C11305,Торг!$I:$I,0))),"")</f>
        <v/>
      </c>
      <c r="L11305" s="132" t="str">
        <f>IFERROR(IFERROR(INDEX(Кат!$A:$A,MATCH($C11305,Кат!$I:$I,0)),INDEX(Торг!$A:$A,MATCH($C11305,Торг!$I:$I,0))),"")</f>
        <v/>
      </c>
      <c r="M11305" s="132" t="str">
        <f>IFERROR(IFERROR(INDEX(Кат!$B:$B,MATCH($C11305,Кат!$I:$I,0)),INDEX(Торг!$B:$B,MATCH($C11305,Торг!$I:$I,0))),"")</f>
        <v/>
      </c>
      <c r="N11305" s="132" t="str">
        <f t="shared" si="196"/>
        <v>ЭЛКАР 2172-3763075-00</v>
      </c>
      <c r="O11305" s="132" t="str">
        <f>IFERROR(IFERROR(INDEX(Кат!$B:$B,MATCH($N11305,Кат!$I:$I,0)),INDEX(Торг!$B:$B,MATCH($N11305,Торг!$I:$I,0))),"")</f>
        <v/>
      </c>
    </row>
    <row r="11306" spans="1:15">
      <c r="A11306" t="s">
        <v>22614</v>
      </c>
      <c r="C11306" s="191" t="s">
        <v>13414</v>
      </c>
      <c r="E11306" t="s">
        <v>13415</v>
      </c>
      <c r="F11306" t="s">
        <v>13413</v>
      </c>
      <c r="G11306" t="s">
        <v>399</v>
      </c>
      <c r="H11306">
        <v>7300</v>
      </c>
      <c r="J11306" t="s">
        <v>22634</v>
      </c>
      <c r="K11306" s="132" t="str">
        <f>IFERROR(IFERROR(INDEX(Кат!$O:$O,MATCH($C11306,Кат!$I:$I,0)),INDEX(Торг!$L:$L,MATCH($C11306,Торг!$I:$I,0))),"")</f>
        <v/>
      </c>
      <c r="L11306" s="132" t="str">
        <f>IFERROR(IFERROR(INDEX(Кат!$A:$A,MATCH($C11306,Кат!$I:$I,0)),INDEX(Торг!$A:$A,MATCH($C11306,Торг!$I:$I,0))),"")</f>
        <v/>
      </c>
      <c r="M11306" s="132" t="str">
        <f>IFERROR(IFERROR(INDEX(Кат!$B:$B,MATCH($C11306,Кат!$I:$I,0)),INDEX(Торг!$B:$B,MATCH($C11306,Торг!$I:$I,0))),"")</f>
        <v/>
      </c>
      <c r="N11306" s="132" t="str">
        <f t="shared" si="196"/>
        <v>ЭЛКАР 2172-3763080-00</v>
      </c>
      <c r="O11306" s="132" t="str">
        <f>IFERROR(IFERROR(INDEX(Кат!$B:$B,MATCH($N11306,Кат!$I:$I,0)),INDEX(Торг!$B:$B,MATCH($N11306,Торг!$I:$I,0))),"")</f>
        <v/>
      </c>
    </row>
    <row r="11307" spans="1:15">
      <c r="A11307" t="s">
        <v>22615</v>
      </c>
      <c r="C11307" s="191" t="s">
        <v>13416</v>
      </c>
      <c r="E11307" t="s">
        <v>13417</v>
      </c>
      <c r="F11307" t="s">
        <v>13413</v>
      </c>
      <c r="G11307" t="s">
        <v>399</v>
      </c>
      <c r="H11307">
        <v>500</v>
      </c>
      <c r="J11307" t="s">
        <v>22634</v>
      </c>
      <c r="K11307" s="132" t="str">
        <f>IFERROR(IFERROR(INDEX(Кат!$O:$O,MATCH($C11307,Кат!$I:$I,0)),INDEX(Торг!$L:$L,MATCH($C11307,Торг!$I:$I,0))),"")</f>
        <v/>
      </c>
      <c r="L11307" s="132" t="str">
        <f>IFERROR(IFERROR(INDEX(Кат!$A:$A,MATCH($C11307,Кат!$I:$I,0)),INDEX(Торг!$A:$A,MATCH($C11307,Торг!$I:$I,0))),"")</f>
        <v/>
      </c>
      <c r="M11307" s="132" t="str">
        <f>IFERROR(IFERROR(INDEX(Кат!$B:$B,MATCH($C11307,Кат!$I:$I,0)),INDEX(Торг!$B:$B,MATCH($C11307,Торг!$I:$I,0))),"")</f>
        <v/>
      </c>
      <c r="N11307" s="132" t="str">
        <f t="shared" si="196"/>
        <v>ЭЛКАР 1118-3843010</v>
      </c>
      <c r="O11307" s="132" t="str">
        <f>IFERROR(IFERROR(INDEX(Кат!$B:$B,MATCH($N11307,Кат!$I:$I,0)),INDEX(Торг!$B:$B,MATCH($N11307,Торг!$I:$I,0))),"")</f>
        <v/>
      </c>
    </row>
    <row r="11308" spans="1:15">
      <c r="A11308" t="s">
        <v>22616</v>
      </c>
      <c r="C11308" s="191" t="s">
        <v>13418</v>
      </c>
      <c r="E11308" t="s">
        <v>13419</v>
      </c>
      <c r="F11308" t="s">
        <v>13413</v>
      </c>
      <c r="G11308" t="s">
        <v>399</v>
      </c>
      <c r="H11308">
        <v>750</v>
      </c>
      <c r="J11308" t="s">
        <v>22634</v>
      </c>
      <c r="K11308" s="132" t="str">
        <f>IFERROR(IFERROR(INDEX(Кат!$O:$O,MATCH($C11308,Кат!$I:$I,0)),INDEX(Торг!$L:$L,MATCH($C11308,Торг!$I:$I,0))),"")</f>
        <v/>
      </c>
      <c r="L11308" s="132" t="str">
        <f>IFERROR(IFERROR(INDEX(Кат!$A:$A,MATCH($C11308,Кат!$I:$I,0)),INDEX(Торг!$A:$A,MATCH($C11308,Торг!$I:$I,0))),"")</f>
        <v/>
      </c>
      <c r="M11308" s="132" t="str">
        <f>IFERROR(IFERROR(INDEX(Кат!$B:$B,MATCH($C11308,Кат!$I:$I,0)),INDEX(Торг!$B:$B,MATCH($C11308,Торг!$I:$I,0))),"")</f>
        <v/>
      </c>
      <c r="N11308" s="132" t="str">
        <f t="shared" si="196"/>
        <v>ЭЛКАР 2170-3843010</v>
      </c>
      <c r="O11308" s="132" t="str">
        <f>IFERROR(IFERROR(INDEX(Кат!$B:$B,MATCH($N11308,Кат!$I:$I,0)),INDEX(Торг!$B:$B,MATCH($N11308,Торг!$I:$I,0))),"")</f>
        <v/>
      </c>
    </row>
    <row r="11309" spans="1:15">
      <c r="A11309" t="s">
        <v>27182</v>
      </c>
      <c r="C11309" s="191" t="s">
        <v>27183</v>
      </c>
      <c r="E11309" t="s">
        <v>27184</v>
      </c>
      <c r="F11309" t="s">
        <v>13413</v>
      </c>
      <c r="G11309" t="s">
        <v>399</v>
      </c>
      <c r="H11309">
        <v>7500</v>
      </c>
      <c r="J11309" t="s">
        <v>22634</v>
      </c>
      <c r="K11309" s="132" t="str">
        <f>IFERROR(IFERROR(INDEX(Кат!$O:$O,MATCH($C11309,Кат!$I:$I,0)),INDEX(Торг!$L:$L,MATCH($C11309,Торг!$I:$I,0))),"")</f>
        <v/>
      </c>
      <c r="L11309" s="132" t="str">
        <f>IFERROR(IFERROR(INDEX(Кат!$A:$A,MATCH($C11309,Кат!$I:$I,0)),INDEX(Торг!$A:$A,MATCH($C11309,Торг!$I:$I,0))),"")</f>
        <v/>
      </c>
      <c r="M11309" s="132" t="str">
        <f>IFERROR(IFERROR(INDEX(Кат!$B:$B,MATCH($C11309,Кат!$I:$I,0)),INDEX(Торг!$B:$B,MATCH($C11309,Торг!$I:$I,0))),"")</f>
        <v/>
      </c>
      <c r="N11309" s="132" t="str">
        <f t="shared" si="196"/>
        <v>ЭЛКАР 21127-1148010-10</v>
      </c>
      <c r="O11309" s="132" t="str">
        <f>IFERROR(IFERROR(INDEX(Кат!$B:$B,MATCH($N11309,Кат!$I:$I,0)),INDEX(Торг!$B:$B,MATCH($N11309,Торг!$I:$I,0))),"")</f>
        <v/>
      </c>
    </row>
    <row r="11310" spans="1:15">
      <c r="A11310" t="s">
        <v>22617</v>
      </c>
      <c r="C11310" s="191" t="s">
        <v>13420</v>
      </c>
      <c r="E11310" t="s">
        <v>13421</v>
      </c>
      <c r="F11310" t="s">
        <v>13413</v>
      </c>
      <c r="G11310" t="s">
        <v>399</v>
      </c>
      <c r="H11310">
        <v>12500</v>
      </c>
      <c r="J11310" t="s">
        <v>22634</v>
      </c>
      <c r="K11310" s="132" t="str">
        <f>IFERROR(IFERROR(INDEX(Кат!$O:$O,MATCH($C11310,Кат!$I:$I,0)),INDEX(Торг!$L:$L,MATCH($C11310,Торг!$I:$I,0))),"")</f>
        <v/>
      </c>
      <c r="L11310" s="132" t="str">
        <f>IFERROR(IFERROR(INDEX(Кат!$A:$A,MATCH($C11310,Кат!$I:$I,0)),INDEX(Торг!$A:$A,MATCH($C11310,Торг!$I:$I,0))),"")</f>
        <v/>
      </c>
      <c r="M11310" s="132" t="str">
        <f>IFERROR(IFERROR(INDEX(Кат!$B:$B,MATCH($C11310,Кат!$I:$I,0)),INDEX(Торг!$B:$B,MATCH($C11310,Торг!$I:$I,0))),"")</f>
        <v/>
      </c>
      <c r="N11310" s="132" t="str">
        <f t="shared" si="196"/>
        <v>ЭЛКАР 21116-1148010</v>
      </c>
      <c r="O11310" s="132" t="str">
        <f>IFERROR(IFERROR(INDEX(Кат!$B:$B,MATCH($N11310,Кат!$I:$I,0)),INDEX(Торг!$B:$B,MATCH($N11310,Торг!$I:$I,0))),"")</f>
        <v/>
      </c>
    </row>
    <row r="11311" spans="1:15">
      <c r="A11311" t="s">
        <v>24952</v>
      </c>
      <c r="C11311" s="191"/>
      <c r="E11311" t="s">
        <v>24953</v>
      </c>
      <c r="J11311" t="s">
        <v>22634</v>
      </c>
      <c r="K11311" s="132" t="str">
        <f>IFERROR(IFERROR(INDEX(Кат!$O:$O,MATCH($C11311,Кат!$I:$I,0)),INDEX(Торг!$L:$L,MATCH($C11311,Торг!$I:$I,0))),"")</f>
        <v/>
      </c>
      <c r="L11311" s="132" t="str">
        <f>IFERROR(IFERROR(INDEX(Кат!$A:$A,MATCH($C11311,Кат!$I:$I,0)),INDEX(Торг!$A:$A,MATCH($C11311,Торг!$I:$I,0))),"")</f>
        <v/>
      </c>
      <c r="M11311" s="132" t="str">
        <f>IFERROR(IFERROR(INDEX(Кат!$B:$B,MATCH($C11311,Кат!$I:$I,0)),INDEX(Торг!$B:$B,MATCH($C11311,Торг!$I:$I,0))),"")</f>
        <v/>
      </c>
      <c r="N11311" s="132" t="str">
        <f t="shared" si="196"/>
        <v xml:space="preserve"> </v>
      </c>
      <c r="O11311" s="132" t="str">
        <f>IFERROR(IFERROR(INDEX(Кат!$B:$B,MATCH($N11311,Кат!$I:$I,0)),INDEX(Торг!$B:$B,MATCH($N11311,Торг!$I:$I,0))),"")</f>
        <v/>
      </c>
    </row>
    <row r="11312" spans="1:15">
      <c r="A11312" t="s">
        <v>22618</v>
      </c>
      <c r="C11312" s="191" t="s">
        <v>4406</v>
      </c>
      <c r="E11312" t="s">
        <v>4407</v>
      </c>
      <c r="F11312" t="s">
        <v>4408</v>
      </c>
      <c r="G11312" t="s">
        <v>399</v>
      </c>
      <c r="H11312">
        <v>100</v>
      </c>
      <c r="J11312" t="s">
        <v>22634</v>
      </c>
      <c r="K11312" s="132" t="str">
        <f>IFERROR(IFERROR(INDEX(Кат!$O:$O,MATCH($C11312,Кат!$I:$I,0)),INDEX(Торг!$L:$L,MATCH($C11312,Торг!$I:$I,0))),"")</f>
        <v/>
      </c>
      <c r="L11312" s="132" t="str">
        <f>IFERROR(IFERROR(INDEX(Кат!$A:$A,MATCH($C11312,Кат!$I:$I,0)),INDEX(Торг!$A:$A,MATCH($C11312,Торг!$I:$I,0))),"")</f>
        <v/>
      </c>
      <c r="M11312" s="132" t="str">
        <f>IFERROR(IFERROR(INDEX(Кат!$B:$B,MATCH($C11312,Кат!$I:$I,0)),INDEX(Торг!$B:$B,MATCH($C11312,Торг!$I:$I,0))),"")</f>
        <v/>
      </c>
      <c r="N11312" s="132" t="str">
        <f t="shared" si="196"/>
        <v>ЭТАЛОН ЭТФ-100</v>
      </c>
      <c r="O11312" s="132" t="str">
        <f>IFERROR(IFERROR(INDEX(Кат!$B:$B,MATCH($N11312,Кат!$I:$I,0)),INDEX(Торг!$B:$B,MATCH($N11312,Торг!$I:$I,0))),"")</f>
        <v/>
      </c>
    </row>
    <row r="11313" spans="1:15">
      <c r="A11313" t="s">
        <v>22619</v>
      </c>
      <c r="C11313" s="191" t="s">
        <v>4409</v>
      </c>
      <c r="E11313" t="s">
        <v>4410</v>
      </c>
      <c r="F11313" t="s">
        <v>4408</v>
      </c>
      <c r="G11313" t="s">
        <v>399</v>
      </c>
      <c r="H11313">
        <v>160</v>
      </c>
      <c r="J11313" t="s">
        <v>22634</v>
      </c>
      <c r="K11313" s="132" t="str">
        <f>IFERROR(IFERROR(INDEX(Кат!$O:$O,MATCH($C11313,Кат!$I:$I,0)),INDEX(Торг!$L:$L,MATCH($C11313,Торг!$I:$I,0))),"")</f>
        <v/>
      </c>
      <c r="L11313" s="132" t="str">
        <f>IFERROR(IFERROR(INDEX(Кат!$A:$A,MATCH($C11313,Кат!$I:$I,0)),INDEX(Торг!$A:$A,MATCH($C11313,Торг!$I:$I,0))),"")</f>
        <v/>
      </c>
      <c r="M11313" s="132" t="str">
        <f>IFERROR(IFERROR(INDEX(Кат!$B:$B,MATCH($C11313,Кат!$I:$I,0)),INDEX(Торг!$B:$B,MATCH($C11313,Торг!$I:$I,0))),"")</f>
        <v/>
      </c>
      <c r="N11313" s="132" t="str">
        <f t="shared" si="196"/>
        <v>ЭТАЛОН ЭТФ-200</v>
      </c>
      <c r="O11313" s="132" t="str">
        <f>IFERROR(IFERROR(INDEX(Кат!$B:$B,MATCH($N11313,Кат!$I:$I,0)),INDEX(Торг!$B:$B,MATCH($N11313,Торг!$I:$I,0))),"")</f>
        <v/>
      </c>
    </row>
    <row r="11314" spans="1:15">
      <c r="A11314" t="s">
        <v>22620</v>
      </c>
      <c r="C11314" s="191" t="s">
        <v>4411</v>
      </c>
      <c r="E11314" t="s">
        <v>4412</v>
      </c>
      <c r="F11314" t="s">
        <v>4408</v>
      </c>
      <c r="G11314" t="s">
        <v>399</v>
      </c>
      <c r="H11314">
        <v>200</v>
      </c>
      <c r="J11314" t="s">
        <v>22634</v>
      </c>
      <c r="K11314" s="132" t="str">
        <f>IFERROR(IFERROR(INDEX(Кат!$O:$O,MATCH($C11314,Кат!$I:$I,0)),INDEX(Торг!$L:$L,MATCH($C11314,Торг!$I:$I,0))),"")</f>
        <v/>
      </c>
      <c r="L11314" s="132" t="str">
        <f>IFERROR(IFERROR(INDEX(Кат!$A:$A,MATCH($C11314,Кат!$I:$I,0)),INDEX(Торг!$A:$A,MATCH($C11314,Торг!$I:$I,0))),"")</f>
        <v/>
      </c>
      <c r="M11314" s="132" t="str">
        <f>IFERROR(IFERROR(INDEX(Кат!$B:$B,MATCH($C11314,Кат!$I:$I,0)),INDEX(Торг!$B:$B,MATCH($C11314,Торг!$I:$I,0))),"")</f>
        <v/>
      </c>
      <c r="N11314" s="132" t="str">
        <f t="shared" si="196"/>
        <v>ЭТАЛОН ЭТФ-2180</v>
      </c>
      <c r="O11314" s="132" t="str">
        <f>IFERROR(IFERROR(INDEX(Кат!$B:$B,MATCH($N11314,Кат!$I:$I,0)),INDEX(Торг!$B:$B,MATCH($N11314,Торг!$I:$I,0))),"")</f>
        <v/>
      </c>
    </row>
    <row r="11315" spans="1:15">
      <c r="A11315" t="s">
        <v>24954</v>
      </c>
      <c r="C11315" s="191"/>
      <c r="E11315" t="s">
        <v>24955</v>
      </c>
      <c r="J11315" t="s">
        <v>22634</v>
      </c>
      <c r="K11315" s="132" t="str">
        <f>IFERROR(IFERROR(INDEX(Кат!$O:$O,MATCH($C11315,Кат!$I:$I,0)),INDEX(Торг!$L:$L,MATCH($C11315,Торг!$I:$I,0))),"")</f>
        <v/>
      </c>
      <c r="L11315" s="132" t="str">
        <f>IFERROR(IFERROR(INDEX(Кат!$A:$A,MATCH($C11315,Кат!$I:$I,0)),INDEX(Торг!$A:$A,MATCH($C11315,Торг!$I:$I,0))),"")</f>
        <v/>
      </c>
      <c r="M11315" s="132" t="str">
        <f>IFERROR(IFERROR(INDEX(Кат!$B:$B,MATCH($C11315,Кат!$I:$I,0)),INDEX(Торг!$B:$B,MATCH($C11315,Торг!$I:$I,0))),"")</f>
        <v/>
      </c>
      <c r="N11315" s="132" t="str">
        <f t="shared" si="196"/>
        <v xml:space="preserve"> </v>
      </c>
      <c r="O11315" s="132" t="str">
        <f>IFERROR(IFERROR(INDEX(Кат!$B:$B,MATCH($N11315,Кат!$I:$I,0)),INDEX(Торг!$B:$B,MATCH($N11315,Торг!$I:$I,0))),"")</f>
        <v/>
      </c>
    </row>
    <row r="11316" spans="1:15">
      <c r="A11316" t="s">
        <v>22621</v>
      </c>
      <c r="C11316" s="191" t="s">
        <v>13422</v>
      </c>
      <c r="E11316" t="s">
        <v>13423</v>
      </c>
      <c r="F11316" t="s">
        <v>4414</v>
      </c>
      <c r="G11316" t="s">
        <v>399</v>
      </c>
      <c r="H11316">
        <v>170</v>
      </c>
      <c r="J11316" t="s">
        <v>22634</v>
      </c>
      <c r="K11316" s="132" t="str">
        <f>IFERROR(IFERROR(INDEX(Кат!$O:$O,MATCH($C11316,Кат!$I:$I,0)),INDEX(Торг!$L:$L,MATCH($C11316,Торг!$I:$I,0))),"")</f>
        <v/>
      </c>
      <c r="L11316" s="132" t="str">
        <f>IFERROR(IFERROR(INDEX(Кат!$A:$A,MATCH($C11316,Кат!$I:$I,0)),INDEX(Торг!$A:$A,MATCH($C11316,Торг!$I:$I,0))),"")</f>
        <v/>
      </c>
      <c r="M11316" s="132" t="str">
        <f>IFERROR(IFERROR(INDEX(Кат!$B:$B,MATCH($C11316,Кат!$I:$I,0)),INDEX(Торг!$B:$B,MATCH($C11316,Торг!$I:$I,0))),"")</f>
        <v/>
      </c>
      <c r="N11316" s="132" t="str">
        <f t="shared" si="196"/>
        <v>ЭТАЛОН-Т.С. 9П5.139018</v>
      </c>
      <c r="O11316" s="132" t="str">
        <f>IFERROR(IFERROR(INDEX(Кат!$B:$B,MATCH($N11316,Кат!$I:$I,0)),INDEX(Торг!$B:$B,MATCH($N11316,Торг!$I:$I,0))),"")</f>
        <v/>
      </c>
    </row>
    <row r="11317" spans="1:15">
      <c r="A11317" t="s">
        <v>27602</v>
      </c>
      <c r="C11317" s="191" t="s">
        <v>27603</v>
      </c>
      <c r="E11317" t="s">
        <v>27604</v>
      </c>
      <c r="F11317" t="s">
        <v>4414</v>
      </c>
      <c r="G11317" t="s">
        <v>399</v>
      </c>
      <c r="H11317">
        <v>330</v>
      </c>
      <c r="J11317" t="s">
        <v>22634</v>
      </c>
      <c r="K11317" s="132" t="str">
        <f>IFERROR(IFERROR(INDEX(Кат!$O:$O,MATCH($C11317,Кат!$I:$I,0)),INDEX(Торг!$L:$L,MATCH($C11317,Торг!$I:$I,0))),"")</f>
        <v/>
      </c>
      <c r="L11317" s="132" t="str">
        <f>IFERROR(IFERROR(INDEX(Кат!$A:$A,MATCH($C11317,Кат!$I:$I,0)),INDEX(Торг!$A:$A,MATCH($C11317,Торг!$I:$I,0))),"")</f>
        <v/>
      </c>
      <c r="M11317" s="132" t="str">
        <f>IFERROR(IFERROR(INDEX(Кат!$B:$B,MATCH($C11317,Кат!$I:$I,0)),INDEX(Торг!$B:$B,MATCH($C11317,Торг!$I:$I,0))),"")</f>
        <v/>
      </c>
      <c r="N11317" s="132" t="str">
        <f t="shared" si="196"/>
        <v>ЭТАЛОН-Т.С. 9П5.139014-02</v>
      </c>
      <c r="O11317" s="132" t="str">
        <f>IFERROR(IFERROR(INDEX(Кат!$B:$B,MATCH($N11317,Кат!$I:$I,0)),INDEX(Торг!$B:$B,MATCH($N11317,Торг!$I:$I,0))),"")</f>
        <v/>
      </c>
    </row>
    <row r="11318" spans="1:15">
      <c r="A11318" t="s">
        <v>27605</v>
      </c>
      <c r="C11318" s="191" t="s">
        <v>27606</v>
      </c>
      <c r="E11318" t="s">
        <v>27607</v>
      </c>
      <c r="F11318" t="s">
        <v>4408</v>
      </c>
      <c r="G11318" t="s">
        <v>399</v>
      </c>
      <c r="H11318">
        <v>270</v>
      </c>
      <c r="J11318" t="s">
        <v>22634</v>
      </c>
      <c r="K11318" s="132" t="str">
        <f>IFERROR(IFERROR(INDEX(Кат!$O:$O,MATCH($C11318,Кат!$I:$I,0)),INDEX(Торг!$L:$L,MATCH($C11318,Торг!$I:$I,0))),"")</f>
        <v/>
      </c>
      <c r="L11318" s="132" t="str">
        <f>IFERROR(IFERROR(INDEX(Кат!$A:$A,MATCH($C11318,Кат!$I:$I,0)),INDEX(Торг!$A:$A,MATCH($C11318,Торг!$I:$I,0))),"")</f>
        <v/>
      </c>
      <c r="M11318" s="132" t="str">
        <f>IFERROR(IFERROR(INDEX(Кат!$B:$B,MATCH($C11318,Кат!$I:$I,0)),INDEX(Торг!$B:$B,MATCH($C11318,Торг!$I:$I,0))),"")</f>
        <v/>
      </c>
      <c r="N11318" s="132" t="str">
        <f t="shared" si="196"/>
        <v>ЭТАЛОН ДУТ-12-01</v>
      </c>
      <c r="O11318" s="132" t="str">
        <f>IFERROR(IFERROR(INDEX(Кат!$B:$B,MATCH($N11318,Кат!$I:$I,0)),INDEX(Торг!$B:$B,MATCH($N11318,Торг!$I:$I,0))),"")</f>
        <v/>
      </c>
    </row>
    <row r="11319" spans="1:15">
      <c r="A11319" t="s">
        <v>22622</v>
      </c>
      <c r="C11319" s="191" t="s">
        <v>4413</v>
      </c>
      <c r="E11319" t="s">
        <v>14257</v>
      </c>
      <c r="F11319" t="s">
        <v>4414</v>
      </c>
      <c r="G11319" t="s">
        <v>399</v>
      </c>
      <c r="H11319">
        <v>30</v>
      </c>
      <c r="J11319" t="s">
        <v>22634</v>
      </c>
      <c r="K11319" s="132" t="str">
        <f>IFERROR(IFERROR(INDEX(Кат!$O:$O,MATCH($C11319,Кат!$I:$I,0)),INDEX(Торг!$L:$L,MATCH($C11319,Торг!$I:$I,0))),"")</f>
        <v/>
      </c>
      <c r="L11319" s="132" t="str">
        <f>IFERROR(IFERROR(INDEX(Кат!$A:$A,MATCH($C11319,Кат!$I:$I,0)),INDEX(Торг!$A:$A,MATCH($C11319,Торг!$I:$I,0))),"")</f>
        <v/>
      </c>
      <c r="M11319" s="132" t="str">
        <f>IFERROR(IFERROR(INDEX(Кат!$B:$B,MATCH($C11319,Кат!$I:$I,0)),INDEX(Торг!$B:$B,MATCH($C11319,Торг!$I:$I,0))),"")</f>
        <v/>
      </c>
      <c r="N11319" s="132" t="str">
        <f t="shared" ref="N11319:N11329" si="197">_xlfn.CONCAT(F11319," ",C11319)</f>
        <v>ЭТАЛОН-Т.С. 2110-1139200</v>
      </c>
      <c r="O11319" s="132" t="str">
        <f>IFERROR(IFERROR(INDEX(Кат!$B:$B,MATCH($N11319,Кат!$I:$I,0)),INDEX(Торг!$B:$B,MATCH($N11319,Торг!$I:$I,0))),"")</f>
        <v/>
      </c>
    </row>
    <row r="11320" spans="1:15">
      <c r="A11320" t="s">
        <v>22623</v>
      </c>
      <c r="C11320" s="191" t="s">
        <v>4415</v>
      </c>
      <c r="E11320" t="s">
        <v>14258</v>
      </c>
      <c r="F11320" t="s">
        <v>4414</v>
      </c>
      <c r="G11320" t="s">
        <v>399</v>
      </c>
      <c r="H11320">
        <v>30</v>
      </c>
      <c r="J11320" t="s">
        <v>22634</v>
      </c>
      <c r="K11320" s="132" t="str">
        <f>IFERROR(IFERROR(INDEX(Кат!$O:$O,MATCH($C11320,Кат!$I:$I,0)),INDEX(Торг!$L:$L,MATCH($C11320,Торг!$I:$I,0))),"")</f>
        <v/>
      </c>
      <c r="L11320" s="132" t="str">
        <f>IFERROR(IFERROR(INDEX(Кат!$A:$A,MATCH($C11320,Кат!$I:$I,0)),INDEX(Торг!$A:$A,MATCH($C11320,Торг!$I:$I,0))),"")</f>
        <v/>
      </c>
      <c r="M11320" s="132" t="str">
        <f>IFERROR(IFERROR(INDEX(Кат!$B:$B,MATCH($C11320,Кат!$I:$I,0)),INDEX(Торг!$B:$B,MATCH($C11320,Торг!$I:$I,0))),"")</f>
        <v/>
      </c>
      <c r="N11320" s="132" t="str">
        <f t="shared" si="197"/>
        <v>ЭТАЛОН-Т.С. 2112-1139200</v>
      </c>
      <c r="O11320" s="132" t="str">
        <f>IFERROR(IFERROR(INDEX(Кат!$B:$B,MATCH($N11320,Кат!$I:$I,0)),INDEX(Торг!$B:$B,MATCH($N11320,Торг!$I:$I,0))),"")</f>
        <v/>
      </c>
    </row>
    <row r="11321" spans="1:15">
      <c r="A11321" t="s">
        <v>22624</v>
      </c>
      <c r="C11321" s="191" t="s">
        <v>4416</v>
      </c>
      <c r="E11321" t="s">
        <v>14259</v>
      </c>
      <c r="F11321" t="s">
        <v>4414</v>
      </c>
      <c r="G11321" t="s">
        <v>399</v>
      </c>
      <c r="H11321">
        <v>30</v>
      </c>
      <c r="J11321" t="s">
        <v>22634</v>
      </c>
      <c r="K11321" s="132" t="str">
        <f>IFERROR(IFERROR(INDEX(Кат!$O:$O,MATCH($C11321,Кат!$I:$I,0)),INDEX(Торг!$L:$L,MATCH($C11321,Торг!$I:$I,0))),"")</f>
        <v/>
      </c>
      <c r="L11321" s="132" t="str">
        <f>IFERROR(IFERROR(INDEX(Кат!$A:$A,MATCH($C11321,Кат!$I:$I,0)),INDEX(Торг!$A:$A,MATCH($C11321,Торг!$I:$I,0))),"")</f>
        <v/>
      </c>
      <c r="M11321" s="132" t="str">
        <f>IFERROR(IFERROR(INDEX(Кат!$B:$B,MATCH($C11321,Кат!$I:$I,0)),INDEX(Торг!$B:$B,MATCH($C11321,Торг!$I:$I,0))),"")</f>
        <v/>
      </c>
      <c r="N11321" s="132" t="str">
        <f t="shared" si="197"/>
        <v>ЭТАЛОН-Т.С. 21214-1139200</v>
      </c>
      <c r="O11321" s="132" t="str">
        <f>IFERROR(IFERROR(INDEX(Кат!$B:$B,MATCH($N11321,Кат!$I:$I,0)),INDEX(Торг!$B:$B,MATCH($N11321,Торг!$I:$I,0))),"")</f>
        <v/>
      </c>
    </row>
    <row r="11322" spans="1:15">
      <c r="A11322" t="s">
        <v>22625</v>
      </c>
      <c r="C11322" s="191" t="s">
        <v>4417</v>
      </c>
      <c r="E11322" t="s">
        <v>4418</v>
      </c>
      <c r="F11322" t="s">
        <v>4414</v>
      </c>
      <c r="G11322" t="s">
        <v>399</v>
      </c>
      <c r="H11322">
        <v>35</v>
      </c>
      <c r="J11322" t="s">
        <v>22634</v>
      </c>
      <c r="K11322" s="132" t="str">
        <f>IFERROR(IFERROR(INDEX(Кат!$O:$O,MATCH($C11322,Кат!$I:$I,0)),INDEX(Торг!$L:$L,MATCH($C11322,Торг!$I:$I,0))),"")</f>
        <v/>
      </c>
      <c r="L11322" s="132" t="str">
        <f>IFERROR(IFERROR(INDEX(Кат!$A:$A,MATCH($C11322,Кат!$I:$I,0)),INDEX(Торг!$A:$A,MATCH($C11322,Торг!$I:$I,0))),"")</f>
        <v/>
      </c>
      <c r="M11322" s="132" t="str">
        <f>IFERROR(IFERROR(INDEX(Кат!$B:$B,MATCH($C11322,Кат!$I:$I,0)),INDEX(Торг!$B:$B,MATCH($C11322,Торг!$I:$I,0))),"")</f>
        <v/>
      </c>
      <c r="N11322" s="132" t="str">
        <f t="shared" si="197"/>
        <v>ЭТАЛОН-Т.С. ЭТ170</v>
      </c>
      <c r="O11322" s="132" t="str">
        <f>IFERROR(IFERROR(INDEX(Кат!$B:$B,MATCH($N11322,Кат!$I:$I,0)),INDEX(Торг!$B:$B,MATCH($N11322,Торг!$I:$I,0))),"")</f>
        <v/>
      </c>
    </row>
    <row r="11323" spans="1:15">
      <c r="A11323" t="s">
        <v>22626</v>
      </c>
      <c r="C11323" s="191" t="s">
        <v>4419</v>
      </c>
      <c r="E11323" t="s">
        <v>4420</v>
      </c>
      <c r="F11323" t="s">
        <v>4414</v>
      </c>
      <c r="G11323" t="s">
        <v>399</v>
      </c>
      <c r="H11323">
        <v>35</v>
      </c>
      <c r="J11323" t="s">
        <v>22634</v>
      </c>
      <c r="K11323" s="132" t="str">
        <f>IFERROR(IFERROR(INDEX(Кат!$O:$O,MATCH($C11323,Кат!$I:$I,0)),INDEX(Торг!$L:$L,MATCH($C11323,Торг!$I:$I,0))),"")</f>
        <v/>
      </c>
      <c r="L11323" s="132" t="str">
        <f>IFERROR(IFERROR(INDEX(Кат!$A:$A,MATCH($C11323,Кат!$I:$I,0)),INDEX(Торг!$A:$A,MATCH($C11323,Торг!$I:$I,0))),"")</f>
        <v/>
      </c>
      <c r="M11323" s="132" t="str">
        <f>IFERROR(IFERROR(INDEX(Кат!$B:$B,MATCH($C11323,Кат!$I:$I,0)),INDEX(Торг!$B:$B,MATCH($C11323,Торг!$I:$I,0))),"")</f>
        <v/>
      </c>
      <c r="N11323" s="132" t="str">
        <f t="shared" si="197"/>
        <v>ЭТАЛОН-Т.С. ЭТ180</v>
      </c>
      <c r="O11323" s="132" t="str">
        <f>IFERROR(IFERROR(INDEX(Кат!$B:$B,MATCH($N11323,Кат!$I:$I,0)),INDEX(Торг!$B:$B,MATCH($N11323,Торг!$I:$I,0))),"")</f>
        <v/>
      </c>
    </row>
    <row r="11324" spans="1:15">
      <c r="A11324" t="s">
        <v>22627</v>
      </c>
      <c r="C11324" s="191" t="s">
        <v>13424</v>
      </c>
      <c r="E11324" t="s">
        <v>13425</v>
      </c>
      <c r="F11324" t="s">
        <v>3823</v>
      </c>
      <c r="G11324" t="s">
        <v>399</v>
      </c>
      <c r="H11324">
        <v>35</v>
      </c>
      <c r="J11324" t="s">
        <v>22634</v>
      </c>
      <c r="K11324" s="132" t="str">
        <f>IFERROR(IFERROR(INDEX(Кат!$O:$O,MATCH($C11324,Кат!$I:$I,0)),INDEX(Торг!$L:$L,MATCH($C11324,Торг!$I:$I,0))),"")</f>
        <v/>
      </c>
      <c r="L11324" s="132" t="str">
        <f>IFERROR(IFERROR(INDEX(Кат!$A:$A,MATCH($C11324,Кат!$I:$I,0)),INDEX(Торг!$A:$A,MATCH($C11324,Торг!$I:$I,0))),"")</f>
        <v/>
      </c>
      <c r="M11324" s="132" t="str">
        <f>IFERROR(IFERROR(INDEX(Кат!$B:$B,MATCH($C11324,Кат!$I:$I,0)),INDEX(Торг!$B:$B,MATCH($C11324,Торг!$I:$I,0))),"")</f>
        <v/>
      </c>
      <c r="N11324" s="132" t="str">
        <f t="shared" si="197"/>
        <v>НЕИЗВЕСТНЫЙ БРЕНД ЭТ207</v>
      </c>
      <c r="O11324" s="132" t="str">
        <f>IFERROR(IFERROR(INDEX(Кат!$B:$B,MATCH($N11324,Кат!$I:$I,0)),INDEX(Торг!$B:$B,MATCH($N11324,Торг!$I:$I,0))),"")</f>
        <v/>
      </c>
    </row>
    <row r="11325" spans="1:15">
      <c r="A11325" t="s">
        <v>22628</v>
      </c>
      <c r="C11325" s="191" t="s">
        <v>13426</v>
      </c>
      <c r="E11325" t="s">
        <v>13427</v>
      </c>
      <c r="F11325" t="s">
        <v>4414</v>
      </c>
      <c r="G11325" t="s">
        <v>399</v>
      </c>
      <c r="H11325">
        <v>40</v>
      </c>
      <c r="J11325" t="s">
        <v>22634</v>
      </c>
      <c r="K11325" s="132" t="str">
        <f>IFERROR(IFERROR(INDEX(Кат!$O:$O,MATCH($C11325,Кат!$I:$I,0)),INDEX(Торг!$L:$L,MATCH($C11325,Торг!$I:$I,0))),"")</f>
        <v/>
      </c>
      <c r="L11325" s="132" t="str">
        <f>IFERROR(IFERROR(INDEX(Кат!$A:$A,MATCH($C11325,Кат!$I:$I,0)),INDEX(Торг!$A:$A,MATCH($C11325,Торг!$I:$I,0))),"")</f>
        <v/>
      </c>
      <c r="M11325" s="132" t="str">
        <f>IFERROR(IFERROR(INDEX(Кат!$B:$B,MATCH($C11325,Кат!$I:$I,0)),INDEX(Торг!$B:$B,MATCH($C11325,Торг!$I:$I,0))),"")</f>
        <v/>
      </c>
      <c r="N11325" s="132" t="str">
        <f t="shared" si="197"/>
        <v>ЭТАЛОН-Т.С. ЭТ276</v>
      </c>
      <c r="O11325" s="132" t="str">
        <f>IFERROR(IFERROR(INDEX(Кат!$B:$B,MATCH($N11325,Кат!$I:$I,0)),INDEX(Торг!$B:$B,MATCH($N11325,Торг!$I:$I,0))),"")</f>
        <v/>
      </c>
    </row>
    <row r="11326" spans="1:15">
      <c r="A11326" t="s">
        <v>22629</v>
      </c>
      <c r="C11326" s="191" t="s">
        <v>4421</v>
      </c>
      <c r="E11326" t="s">
        <v>4422</v>
      </c>
      <c r="F11326" t="s">
        <v>4414</v>
      </c>
      <c r="G11326" t="s">
        <v>399</v>
      </c>
      <c r="H11326">
        <v>35</v>
      </c>
      <c r="J11326" t="s">
        <v>22634</v>
      </c>
      <c r="K11326" s="132" t="str">
        <f>IFERROR(IFERROR(INDEX(Кат!$O:$O,MATCH($C11326,Кат!$I:$I,0)),INDEX(Торг!$L:$L,MATCH($C11326,Торг!$I:$I,0))),"")</f>
        <v/>
      </c>
      <c r="L11326" s="132" t="str">
        <f>IFERROR(IFERROR(INDEX(Кат!$A:$A,MATCH($C11326,Кат!$I:$I,0)),INDEX(Торг!$A:$A,MATCH($C11326,Торг!$I:$I,0))),"")</f>
        <v/>
      </c>
      <c r="M11326" s="132" t="str">
        <f>IFERROR(IFERROR(INDEX(Кат!$B:$B,MATCH($C11326,Кат!$I:$I,0)),INDEX(Торг!$B:$B,MATCH($C11326,Торг!$I:$I,0))),"")</f>
        <v/>
      </c>
      <c r="N11326" s="132" t="str">
        <f t="shared" si="197"/>
        <v>ЭТАЛОН-Т.С. ЭТ082</v>
      </c>
      <c r="O11326" s="132" t="str">
        <f>IFERROR(IFERROR(INDEX(Кат!$B:$B,MATCH($N11326,Кат!$I:$I,0)),INDEX(Торг!$B:$B,MATCH($N11326,Торг!$I:$I,0))),"")</f>
        <v/>
      </c>
    </row>
    <row r="11327" spans="1:15">
      <c r="A11327" t="s">
        <v>24956</v>
      </c>
      <c r="C11327" s="191"/>
      <c r="E11327" t="s">
        <v>24957</v>
      </c>
      <c r="J11327" t="s">
        <v>22634</v>
      </c>
      <c r="K11327" s="132" t="str">
        <f>IFERROR(IFERROR(INDEX(Кат!$O:$O,MATCH($C11327,Кат!$I:$I,0)),INDEX(Торг!$L:$L,MATCH($C11327,Торг!$I:$I,0))),"")</f>
        <v/>
      </c>
      <c r="L11327" s="132" t="str">
        <f>IFERROR(IFERROR(INDEX(Кат!$A:$A,MATCH($C11327,Кат!$I:$I,0)),INDEX(Торг!$A:$A,MATCH($C11327,Торг!$I:$I,0))),"")</f>
        <v/>
      </c>
      <c r="M11327" s="132" t="str">
        <f>IFERROR(IFERROR(INDEX(Кат!$B:$B,MATCH($C11327,Кат!$I:$I,0)),INDEX(Торг!$B:$B,MATCH($C11327,Торг!$I:$I,0))),"")</f>
        <v/>
      </c>
      <c r="N11327" s="132" t="str">
        <f t="shared" si="197"/>
        <v xml:space="preserve"> </v>
      </c>
      <c r="O11327" s="132" t="str">
        <f>IFERROR(IFERROR(INDEX(Кат!$B:$B,MATCH($N11327,Кат!$I:$I,0)),INDEX(Торг!$B:$B,MATCH($N11327,Торг!$I:$I,0))),"")</f>
        <v/>
      </c>
    </row>
    <row r="11328" spans="1:15">
      <c r="A11328" t="s">
        <v>22630</v>
      </c>
      <c r="C11328" s="191" t="s">
        <v>13428</v>
      </c>
      <c r="E11328" t="s">
        <v>13429</v>
      </c>
      <c r="F11328" t="s">
        <v>13430</v>
      </c>
      <c r="G11328" t="s">
        <v>399</v>
      </c>
      <c r="H11328">
        <v>120</v>
      </c>
      <c r="J11328" t="s">
        <v>22634</v>
      </c>
      <c r="K11328" s="132" t="str">
        <f>IFERROR(IFERROR(INDEX(Кат!$O:$O,MATCH($C11328,Кат!$I:$I,0)),INDEX(Торг!$L:$L,MATCH($C11328,Торг!$I:$I,0))),"")</f>
        <v/>
      </c>
      <c r="L11328" s="132" t="str">
        <f>IFERROR(IFERROR(INDEX(Кат!$A:$A,MATCH($C11328,Кат!$I:$I,0)),INDEX(Торг!$A:$A,MATCH($C11328,Торг!$I:$I,0))),"")</f>
        <v/>
      </c>
      <c r="M11328" s="132" t="str">
        <f>IFERROR(IFERROR(INDEX(Кат!$B:$B,MATCH($C11328,Кат!$I:$I,0)),INDEX(Торг!$B:$B,MATCH($C11328,Торг!$I:$I,0))),"")</f>
        <v/>
      </c>
      <c r="N11328" s="132" t="str">
        <f t="shared" si="197"/>
        <v>ЮНИТЕРМ Д-11</v>
      </c>
      <c r="O11328" s="132" t="str">
        <f>IFERROR(IFERROR(INDEX(Кат!$B:$B,MATCH($N11328,Кат!$I:$I,0)),INDEX(Торг!$B:$B,MATCH($N11328,Торг!$I:$I,0))),"")</f>
        <v/>
      </c>
    </row>
    <row r="11329" spans="1:15">
      <c r="A11329" t="s">
        <v>22631</v>
      </c>
      <c r="H11329">
        <v>144380</v>
      </c>
      <c r="J11329" t="s">
        <v>28376</v>
      </c>
      <c r="K11329" s="132" t="str">
        <f>IFERROR(IFERROR(INDEX(Кат!$O:$O,MATCH($C11329,Кат!$I:$I,0)),INDEX(Торг!$L:$L,MATCH($C11329,Торг!$I:$I,0))),"")</f>
        <v/>
      </c>
      <c r="L11329" s="132" t="str">
        <f>IFERROR(IFERROR(INDEX(Кат!$A:$A,MATCH($C11329,Кат!$I:$I,0)),INDEX(Торг!$A:$A,MATCH($C11329,Торг!$I:$I,0))),"")</f>
        <v/>
      </c>
      <c r="M11329" s="132" t="str">
        <f>IFERROR(IFERROR(INDEX(Кат!$B:$B,MATCH($C11329,Кат!$I:$I,0)),INDEX(Торг!$B:$B,MATCH($C11329,Торг!$I:$I,0))),"")</f>
        <v/>
      </c>
      <c r="N11329" s="132" t="str">
        <f t="shared" si="197"/>
        <v xml:space="preserve"> </v>
      </c>
      <c r="O11329" s="132" t="str">
        <f>IFERROR(IFERROR(INDEX(Кат!$B:$B,MATCH($N11329,Кат!$I:$I,0)),INDEX(Торг!$B:$B,MATCH($N11329,Торг!$I:$I,0))),"")</f>
        <v/>
      </c>
    </row>
  </sheetData>
  <autoFilter ref="A7:O11281" xr:uid="{00000000-0001-0000-0100-000000000000}"/>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I18"/>
  <sheetViews>
    <sheetView workbookViewId="0">
      <selection activeCell="G28" sqref="G28"/>
    </sheetView>
  </sheetViews>
  <sheetFormatPr defaultRowHeight="15"/>
  <cols>
    <col min="2" max="2" width="9.140625" style="59"/>
  </cols>
  <sheetData>
    <row r="1" spans="1:9">
      <c r="A1" s="1">
        <v>0.1</v>
      </c>
      <c r="B1" s="60">
        <v>2.15</v>
      </c>
      <c r="C1" s="59"/>
      <c r="D1" s="1">
        <v>0.1</v>
      </c>
      <c r="E1" s="1">
        <v>2</v>
      </c>
      <c r="H1" t="s">
        <v>26997</v>
      </c>
      <c r="I1" s="11">
        <f>MIN(Кат!Y:Y)</f>
        <v>0.19823529411764707</v>
      </c>
    </row>
    <row r="2" spans="1:9">
      <c r="A2" s="1">
        <v>100</v>
      </c>
      <c r="B2" s="61">
        <v>1.98</v>
      </c>
      <c r="C2" s="59"/>
      <c r="D2" s="1">
        <v>100</v>
      </c>
      <c r="E2" s="1">
        <v>1.8</v>
      </c>
      <c r="H2" t="s">
        <v>26998</v>
      </c>
      <c r="I2" s="11">
        <f>MAX(Кат!Y:Y)</f>
        <v>1.1648333333333332</v>
      </c>
    </row>
    <row r="3" spans="1:9">
      <c r="A3" s="2">
        <v>300</v>
      </c>
      <c r="B3" s="62">
        <v>1.55</v>
      </c>
      <c r="C3" s="59"/>
      <c r="D3" s="2">
        <v>300</v>
      </c>
      <c r="E3" s="2">
        <v>1.6</v>
      </c>
    </row>
    <row r="4" spans="1:9">
      <c r="A4" s="2">
        <v>500</v>
      </c>
      <c r="B4" s="62">
        <v>1.5</v>
      </c>
      <c r="C4" s="59"/>
      <c r="D4" s="2">
        <v>500</v>
      </c>
      <c r="E4" s="2">
        <v>1.55</v>
      </c>
    </row>
    <row r="5" spans="1:9">
      <c r="A5" s="2">
        <v>1000</v>
      </c>
      <c r="B5" s="62">
        <v>1.39</v>
      </c>
      <c r="C5" s="59"/>
      <c r="D5" s="2">
        <v>1000</v>
      </c>
      <c r="E5" s="2">
        <v>1.5</v>
      </c>
    </row>
    <row r="6" spans="1:9">
      <c r="A6" s="2">
        <v>2000</v>
      </c>
      <c r="B6" s="62">
        <v>1.39</v>
      </c>
      <c r="C6" s="59"/>
      <c r="D6" s="2">
        <v>2000</v>
      </c>
      <c r="E6" s="2">
        <v>1.4</v>
      </c>
    </row>
    <row r="7" spans="1:9">
      <c r="A7" s="2">
        <v>5000</v>
      </c>
      <c r="B7" s="62">
        <v>1.34</v>
      </c>
      <c r="C7" s="59"/>
      <c r="D7" s="2">
        <v>5000</v>
      </c>
      <c r="E7" s="2">
        <v>1.35</v>
      </c>
    </row>
    <row r="8" spans="1:9">
      <c r="A8" s="2">
        <v>10000</v>
      </c>
      <c r="B8" s="62">
        <v>1.3</v>
      </c>
      <c r="C8" s="59"/>
      <c r="D8" s="2">
        <v>10000</v>
      </c>
      <c r="E8" s="2">
        <v>1.3</v>
      </c>
    </row>
    <row r="11" spans="1:9">
      <c r="A11" s="1">
        <v>0.1</v>
      </c>
      <c r="B11" s="60">
        <v>2.15</v>
      </c>
    </row>
    <row r="12" spans="1:9">
      <c r="A12" s="1">
        <v>100</v>
      </c>
      <c r="B12" s="61">
        <v>1.98</v>
      </c>
    </row>
    <row r="13" spans="1:9">
      <c r="A13" s="2">
        <v>300</v>
      </c>
      <c r="B13" s="62">
        <v>1.55</v>
      </c>
    </row>
    <row r="14" spans="1:9">
      <c r="A14" s="2">
        <v>500</v>
      </c>
      <c r="B14" s="62">
        <v>1.5</v>
      </c>
    </row>
    <row r="15" spans="1:9">
      <c r="A15" s="2">
        <v>1000</v>
      </c>
      <c r="B15" s="62">
        <v>1.39</v>
      </c>
    </row>
    <row r="16" spans="1:9">
      <c r="A16" s="2">
        <v>2000</v>
      </c>
      <c r="B16" s="62">
        <v>1.39</v>
      </c>
    </row>
    <row r="17" spans="1:2">
      <c r="A17" s="2">
        <v>5000</v>
      </c>
      <c r="B17" s="62">
        <v>1.34</v>
      </c>
    </row>
    <row r="18" spans="1:2">
      <c r="A18" s="2">
        <v>10000</v>
      </c>
      <c r="B18" s="62">
        <v>1.3</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8CD3-392D-4886-8A6A-86EF76A22128}">
  <sheetPr codeName="Лист5"/>
  <dimension ref="A1:Q769"/>
  <sheetViews>
    <sheetView workbookViewId="0">
      <pane xSplit="1" ySplit="1" topLeftCell="B764" activePane="bottomRight" state="frozen"/>
      <selection pane="topRight" activeCell="B1" sqref="B1"/>
      <selection pane="bottomLeft" activeCell="A2" sqref="A2"/>
      <selection pane="bottomRight" activeCell="C767" sqref="C767:C768"/>
    </sheetView>
  </sheetViews>
  <sheetFormatPr defaultRowHeight="15"/>
  <cols>
    <col min="1" max="2" width="7" style="8" bestFit="1" customWidth="1"/>
    <col min="3" max="3" width="33.28515625" style="8" customWidth="1"/>
    <col min="4" max="4" width="4.42578125" style="8" bestFit="1" customWidth="1"/>
    <col min="5" max="5" width="4.5703125" style="8" bestFit="1" customWidth="1"/>
    <col min="6" max="6" width="21.85546875" style="8" bestFit="1" customWidth="1"/>
    <col min="7" max="7" width="7.5703125" style="8" bestFit="1" customWidth="1"/>
    <col min="8" max="8" width="20.5703125" style="8" bestFit="1" customWidth="1"/>
    <col min="9" max="9" width="11.140625" style="8" bestFit="1" customWidth="1"/>
    <col min="10" max="11" width="6" style="8" bestFit="1" customWidth="1"/>
    <col min="12" max="12" width="33.28515625" style="8" customWidth="1"/>
    <col min="13" max="13" width="7.42578125" style="8" bestFit="1" customWidth="1"/>
    <col min="14" max="14" width="6.7109375" style="8" bestFit="1" customWidth="1"/>
    <col min="15" max="15" width="7.140625" style="8" bestFit="1" customWidth="1"/>
    <col min="16" max="16" width="4.85546875" style="3" bestFit="1" customWidth="1"/>
    <col min="17" max="17" width="8.28515625" style="3" bestFit="1" customWidth="1"/>
    <col min="18" max="16384" width="9.140625" style="3"/>
  </cols>
  <sheetData>
    <row r="1" spans="1:17" ht="45">
      <c r="A1" s="192" t="s">
        <v>1</v>
      </c>
      <c r="B1" s="192" t="s">
        <v>14734</v>
      </c>
      <c r="C1" s="192" t="s">
        <v>32984</v>
      </c>
      <c r="D1" s="192" t="s">
        <v>32973</v>
      </c>
      <c r="E1" s="192" t="s">
        <v>28812</v>
      </c>
      <c r="F1" s="192" t="s">
        <v>33072</v>
      </c>
      <c r="G1" s="192" t="s">
        <v>32651</v>
      </c>
      <c r="H1" s="192" t="s">
        <v>33073</v>
      </c>
      <c r="I1" s="192" t="s">
        <v>14554</v>
      </c>
      <c r="J1" s="192" t="s">
        <v>30805</v>
      </c>
      <c r="K1" s="192" t="s">
        <v>30486</v>
      </c>
      <c r="L1" s="192" t="s">
        <v>33074</v>
      </c>
      <c r="M1" s="192" t="s">
        <v>29740</v>
      </c>
      <c r="N1" s="192" t="s">
        <v>32986</v>
      </c>
      <c r="O1" s="192" t="s">
        <v>29741</v>
      </c>
      <c r="P1" s="69"/>
      <c r="Q1" s="69"/>
    </row>
    <row r="2" spans="1:17" ht="45">
      <c r="A2" s="193">
        <v>131913</v>
      </c>
      <c r="B2" s="193">
        <v>3033</v>
      </c>
      <c r="C2" s="194" t="s">
        <v>32429</v>
      </c>
      <c r="D2" s="194" t="s">
        <v>30650</v>
      </c>
      <c r="E2" s="194"/>
      <c r="F2" s="194" t="s">
        <v>14313</v>
      </c>
      <c r="G2" s="194"/>
      <c r="H2" s="194" t="s">
        <v>14313</v>
      </c>
      <c r="I2" s="194" t="s">
        <v>4</v>
      </c>
      <c r="J2" s="195">
        <v>1900</v>
      </c>
      <c r="K2" s="195">
        <v>2690</v>
      </c>
      <c r="L2" s="194"/>
      <c r="M2" s="194" t="s">
        <v>32963</v>
      </c>
      <c r="N2" s="194"/>
      <c r="O2" s="194" t="s">
        <v>29237</v>
      </c>
      <c r="P2" s="69" t="str">
        <f>_xlfn.CONCAT(M2,IF(N2&lt;&gt;"",_xlfn.CONCAT("ск",N2),""))</f>
        <v>0</v>
      </c>
      <c r="Q2" s="69" t="e">
        <f>INDEX(Кат!$O:$O,MATCH($A2,Кат!$A:$A,0))</f>
        <v>#N/A</v>
      </c>
    </row>
    <row r="3" spans="1:17" ht="60">
      <c r="A3" s="193">
        <v>131912</v>
      </c>
      <c r="B3" s="193">
        <v>3029</v>
      </c>
      <c r="C3" s="194" t="s">
        <v>32430</v>
      </c>
      <c r="D3" s="194" t="s">
        <v>30650</v>
      </c>
      <c r="E3" s="194"/>
      <c r="F3" s="194" t="s">
        <v>14312</v>
      </c>
      <c r="G3" s="194"/>
      <c r="H3" s="194" t="s">
        <v>14312</v>
      </c>
      <c r="I3" s="194" t="s">
        <v>4</v>
      </c>
      <c r="J3" s="195">
        <v>0</v>
      </c>
      <c r="K3" s="195">
        <v>6190</v>
      </c>
      <c r="L3" s="194"/>
      <c r="M3" s="194" t="s">
        <v>32963</v>
      </c>
      <c r="N3" s="194"/>
      <c r="O3" s="194"/>
      <c r="P3" s="69" t="str">
        <f t="shared" ref="P3:P66" si="0">_xlfn.CONCAT(M3,IF(N3&lt;&gt;"",_xlfn.CONCAT("ск",N3),""))</f>
        <v>0</v>
      </c>
      <c r="Q3" s="69" t="e">
        <f>INDEX(Кат!$O:$O,MATCH($A3,Кат!$A:$A,0))</f>
        <v>#N/A</v>
      </c>
    </row>
    <row r="4" spans="1:17" ht="60">
      <c r="A4" s="193">
        <v>131924</v>
      </c>
      <c r="B4" s="193">
        <v>13936</v>
      </c>
      <c r="C4" s="194" t="s">
        <v>32639</v>
      </c>
      <c r="D4" s="194" t="s">
        <v>29237</v>
      </c>
      <c r="E4" s="194"/>
      <c r="F4" s="194" t="s">
        <v>4438</v>
      </c>
      <c r="G4" s="194"/>
      <c r="H4" s="194" t="s">
        <v>4438</v>
      </c>
      <c r="I4" s="194" t="s">
        <v>4</v>
      </c>
      <c r="J4" s="195">
        <v>4100</v>
      </c>
      <c r="K4" s="195">
        <v>5690</v>
      </c>
      <c r="L4" s="194" t="s">
        <v>28685</v>
      </c>
      <c r="M4" s="194" t="s">
        <v>32963</v>
      </c>
      <c r="N4" s="194"/>
      <c r="O4" s="194"/>
      <c r="P4" s="69" t="str">
        <f t="shared" si="0"/>
        <v>0</v>
      </c>
      <c r="Q4" s="69" t="str">
        <f>INDEX(Кат!$O:$O,MATCH($A4,Кат!$A:$A,0))</f>
        <v>шпак</v>
      </c>
    </row>
    <row r="5" spans="1:17" ht="45">
      <c r="A5" s="193">
        <v>131915</v>
      </c>
      <c r="B5" s="193">
        <v>3035</v>
      </c>
      <c r="C5" s="194" t="s">
        <v>32431</v>
      </c>
      <c r="D5" s="194" t="s">
        <v>30650</v>
      </c>
      <c r="E5" s="194"/>
      <c r="F5" s="194" t="s">
        <v>14314</v>
      </c>
      <c r="G5" s="194"/>
      <c r="H5" s="194" t="s">
        <v>14314</v>
      </c>
      <c r="I5" s="194" t="s">
        <v>4</v>
      </c>
      <c r="J5" s="195">
        <v>2100</v>
      </c>
      <c r="K5" s="195">
        <v>2990</v>
      </c>
      <c r="L5" s="194"/>
      <c r="M5" s="194" t="s">
        <v>32963</v>
      </c>
      <c r="N5" s="194"/>
      <c r="O5" s="194" t="s">
        <v>29237</v>
      </c>
      <c r="P5" s="69" t="str">
        <f t="shared" si="0"/>
        <v>0</v>
      </c>
      <c r="Q5" s="69" t="e">
        <f>INDEX(Кат!$O:$O,MATCH($A5,Кат!$A:$A,0))</f>
        <v>#N/A</v>
      </c>
    </row>
    <row r="6" spans="1:17" ht="60">
      <c r="A6" s="193">
        <v>131925</v>
      </c>
      <c r="B6" s="193">
        <v>13933</v>
      </c>
      <c r="C6" s="194" t="s">
        <v>32432</v>
      </c>
      <c r="D6" s="194" t="s">
        <v>29237</v>
      </c>
      <c r="E6" s="194"/>
      <c r="F6" s="194" t="s">
        <v>4448</v>
      </c>
      <c r="G6" s="194"/>
      <c r="H6" s="194" t="s">
        <v>4448</v>
      </c>
      <c r="I6" s="194" t="s">
        <v>4</v>
      </c>
      <c r="J6" s="195">
        <v>3250</v>
      </c>
      <c r="K6" s="195">
        <v>4590</v>
      </c>
      <c r="L6" s="194" t="s">
        <v>28684</v>
      </c>
      <c r="M6" s="194" t="s">
        <v>32963</v>
      </c>
      <c r="N6" s="194"/>
      <c r="O6" s="194" t="s">
        <v>29237</v>
      </c>
      <c r="P6" s="69" t="str">
        <f t="shared" si="0"/>
        <v>0</v>
      </c>
      <c r="Q6" s="69" t="str">
        <f>INDEX(Кат!$O:$O,MATCH($A6,Кат!$A:$A,0))</f>
        <v>шпак</v>
      </c>
    </row>
    <row r="7" spans="1:17" ht="45">
      <c r="A7" s="193">
        <v>136655</v>
      </c>
      <c r="B7" s="193">
        <v>1457</v>
      </c>
      <c r="C7" s="194" t="s">
        <v>31467</v>
      </c>
      <c r="D7" s="194" t="s">
        <v>29237</v>
      </c>
      <c r="E7" s="194"/>
      <c r="F7" s="194" t="s">
        <v>14305</v>
      </c>
      <c r="G7" s="194"/>
      <c r="H7" s="194" t="s">
        <v>14305</v>
      </c>
      <c r="I7" s="194" t="s">
        <v>4</v>
      </c>
      <c r="J7" s="195">
        <v>160</v>
      </c>
      <c r="K7" s="195">
        <v>319</v>
      </c>
      <c r="L7" s="194" t="s">
        <v>28439</v>
      </c>
      <c r="M7" s="194" t="s">
        <v>3</v>
      </c>
      <c r="N7" s="194"/>
      <c r="O7" s="194"/>
      <c r="P7" s="69" t="str">
        <f t="shared" si="0"/>
        <v>1</v>
      </c>
      <c r="Q7" s="69" t="str">
        <f>INDEX(Кат!$O:$O,MATCH($A7,Кат!$A:$A,0))</f>
        <v>шпак</v>
      </c>
    </row>
    <row r="8" spans="1:17" ht="60">
      <c r="A8" s="193">
        <v>138880</v>
      </c>
      <c r="B8" s="193">
        <v>23594</v>
      </c>
      <c r="C8" s="194" t="s">
        <v>31717</v>
      </c>
      <c r="D8" s="194" t="s">
        <v>29237</v>
      </c>
      <c r="E8" s="194"/>
      <c r="F8" s="194" t="s">
        <v>325</v>
      </c>
      <c r="G8" s="194"/>
      <c r="H8" s="194" t="s">
        <v>325</v>
      </c>
      <c r="I8" s="194" t="s">
        <v>4</v>
      </c>
      <c r="J8" s="195">
        <v>330</v>
      </c>
      <c r="K8" s="195">
        <v>519</v>
      </c>
      <c r="L8" s="194" t="s">
        <v>28507</v>
      </c>
      <c r="M8" s="194" t="s">
        <v>3</v>
      </c>
      <c r="N8" s="194"/>
      <c r="O8" s="194"/>
      <c r="P8" s="69" t="str">
        <f t="shared" si="0"/>
        <v>1</v>
      </c>
      <c r="Q8" s="69" t="str">
        <f>INDEX(Кат!$O:$O,MATCH($A8,Кат!$A:$A,0))</f>
        <v>шпак</v>
      </c>
    </row>
    <row r="9" spans="1:17" ht="60">
      <c r="A9" s="193">
        <v>138881</v>
      </c>
      <c r="B9" s="193">
        <v>23597</v>
      </c>
      <c r="C9" s="194" t="s">
        <v>31468</v>
      </c>
      <c r="D9" s="194" t="s">
        <v>29237</v>
      </c>
      <c r="E9" s="194"/>
      <c r="F9" s="194" t="s">
        <v>328</v>
      </c>
      <c r="G9" s="194"/>
      <c r="H9" s="194" t="s">
        <v>328</v>
      </c>
      <c r="I9" s="194" t="s">
        <v>4</v>
      </c>
      <c r="J9" s="195">
        <v>380</v>
      </c>
      <c r="K9" s="195">
        <v>589</v>
      </c>
      <c r="L9" s="194" t="s">
        <v>28509</v>
      </c>
      <c r="M9" s="194" t="s">
        <v>3</v>
      </c>
      <c r="N9" s="194"/>
      <c r="O9" s="194"/>
      <c r="P9" s="69" t="str">
        <f t="shared" si="0"/>
        <v>1</v>
      </c>
      <c r="Q9" s="69" t="str">
        <f>INDEX(Кат!$O:$O,MATCH($A9,Кат!$A:$A,0))</f>
        <v>шпак</v>
      </c>
    </row>
    <row r="10" spans="1:17" ht="45">
      <c r="A10" s="193">
        <v>138883</v>
      </c>
      <c r="B10" s="193">
        <v>23865</v>
      </c>
      <c r="C10" s="194" t="s">
        <v>31469</v>
      </c>
      <c r="D10" s="194" t="s">
        <v>29237</v>
      </c>
      <c r="E10" s="194"/>
      <c r="F10" s="194" t="s">
        <v>337</v>
      </c>
      <c r="G10" s="194"/>
      <c r="H10" s="194" t="s">
        <v>337</v>
      </c>
      <c r="I10" s="194" t="s">
        <v>4</v>
      </c>
      <c r="J10" s="195">
        <v>780</v>
      </c>
      <c r="K10" s="195">
        <v>1190</v>
      </c>
      <c r="L10" s="194" t="s">
        <v>28514</v>
      </c>
      <c r="M10" s="194" t="s">
        <v>3</v>
      </c>
      <c r="N10" s="194"/>
      <c r="O10" s="194"/>
      <c r="P10" s="69" t="str">
        <f t="shared" si="0"/>
        <v>1</v>
      </c>
      <c r="Q10" s="69" t="str">
        <f>INDEX(Кат!$O:$O,MATCH($A10,Кат!$A:$A,0))</f>
        <v>шпак</v>
      </c>
    </row>
    <row r="11" spans="1:17" ht="45">
      <c r="A11" s="193">
        <v>138884</v>
      </c>
      <c r="B11" s="193">
        <v>23862</v>
      </c>
      <c r="C11" s="194" t="s">
        <v>31470</v>
      </c>
      <c r="D11" s="194" t="s">
        <v>29237</v>
      </c>
      <c r="E11" s="194"/>
      <c r="F11" s="194" t="s">
        <v>334</v>
      </c>
      <c r="G11" s="194"/>
      <c r="H11" s="194" t="s">
        <v>334</v>
      </c>
      <c r="I11" s="194" t="s">
        <v>4</v>
      </c>
      <c r="J11" s="195">
        <v>400</v>
      </c>
      <c r="K11" s="195">
        <v>619</v>
      </c>
      <c r="L11" s="194" t="s">
        <v>28512</v>
      </c>
      <c r="M11" s="194" t="s">
        <v>3</v>
      </c>
      <c r="N11" s="194"/>
      <c r="O11" s="194"/>
      <c r="P11" s="69" t="str">
        <f t="shared" si="0"/>
        <v>1</v>
      </c>
      <c r="Q11" s="69" t="str">
        <f>INDEX(Кат!$O:$O,MATCH($A11,Кат!$A:$A,0))</f>
        <v>шпак</v>
      </c>
    </row>
    <row r="12" spans="1:17" ht="90">
      <c r="A12" s="193">
        <v>138882</v>
      </c>
      <c r="B12" s="193">
        <v>23873</v>
      </c>
      <c r="C12" s="194" t="s">
        <v>31718</v>
      </c>
      <c r="D12" s="194" t="s">
        <v>29237</v>
      </c>
      <c r="E12" s="194"/>
      <c r="F12" s="194" t="s">
        <v>340</v>
      </c>
      <c r="G12" s="194"/>
      <c r="H12" s="194" t="s">
        <v>340</v>
      </c>
      <c r="I12" s="194" t="s">
        <v>4</v>
      </c>
      <c r="J12" s="195">
        <v>880</v>
      </c>
      <c r="K12" s="195">
        <v>1390</v>
      </c>
      <c r="L12" s="194" t="s">
        <v>28515</v>
      </c>
      <c r="M12" s="194" t="s">
        <v>3</v>
      </c>
      <c r="N12" s="194"/>
      <c r="O12" s="194"/>
      <c r="P12" s="69" t="str">
        <f t="shared" si="0"/>
        <v>1</v>
      </c>
      <c r="Q12" s="69" t="str">
        <f>INDEX(Кат!$O:$O,MATCH($A12,Кат!$A:$A,0))</f>
        <v>шпак</v>
      </c>
    </row>
    <row r="13" spans="1:17" ht="45">
      <c r="A13" s="193">
        <v>138885</v>
      </c>
      <c r="B13" s="193">
        <v>23863</v>
      </c>
      <c r="C13" s="194" t="s">
        <v>31471</v>
      </c>
      <c r="D13" s="194" t="s">
        <v>29237</v>
      </c>
      <c r="E13" s="194"/>
      <c r="F13" s="194" t="s">
        <v>335</v>
      </c>
      <c r="G13" s="194"/>
      <c r="H13" s="194" t="s">
        <v>335</v>
      </c>
      <c r="I13" s="194" t="s">
        <v>4</v>
      </c>
      <c r="J13" s="195">
        <v>430</v>
      </c>
      <c r="K13" s="195">
        <v>669</v>
      </c>
      <c r="L13" s="194" t="s">
        <v>28510</v>
      </c>
      <c r="M13" s="194" t="s">
        <v>3</v>
      </c>
      <c r="N13" s="194"/>
      <c r="O13" s="194"/>
      <c r="P13" s="69" t="str">
        <f t="shared" si="0"/>
        <v>1</v>
      </c>
      <c r="Q13" s="69" t="str">
        <f>INDEX(Кат!$O:$O,MATCH($A13,Кат!$A:$A,0))</f>
        <v>шпак</v>
      </c>
    </row>
    <row r="14" spans="1:17" ht="60">
      <c r="A14" s="193">
        <v>138897</v>
      </c>
      <c r="B14" s="193">
        <v>23595</v>
      </c>
      <c r="C14" s="194" t="s">
        <v>31719</v>
      </c>
      <c r="D14" s="194" t="s">
        <v>29237</v>
      </c>
      <c r="E14" s="194"/>
      <c r="F14" s="194" t="s">
        <v>326</v>
      </c>
      <c r="G14" s="194"/>
      <c r="H14" s="194" t="s">
        <v>326</v>
      </c>
      <c r="I14" s="194" t="s">
        <v>4</v>
      </c>
      <c r="J14" s="195">
        <v>430</v>
      </c>
      <c r="K14" s="195">
        <v>669</v>
      </c>
      <c r="L14" s="194" t="s">
        <v>28506</v>
      </c>
      <c r="M14" s="194" t="s">
        <v>3</v>
      </c>
      <c r="N14" s="194"/>
      <c r="O14" s="194"/>
      <c r="P14" s="69" t="str">
        <f t="shared" si="0"/>
        <v>1</v>
      </c>
      <c r="Q14" s="69" t="str">
        <f>INDEX(Кат!$O:$O,MATCH($A14,Кат!$A:$A,0))</f>
        <v>шпак</v>
      </c>
    </row>
    <row r="15" spans="1:17" ht="60">
      <c r="A15" s="193">
        <v>138898</v>
      </c>
      <c r="B15" s="193">
        <v>23596</v>
      </c>
      <c r="C15" s="194" t="s">
        <v>31472</v>
      </c>
      <c r="D15" s="194" t="s">
        <v>29237</v>
      </c>
      <c r="E15" s="194"/>
      <c r="F15" s="194" t="s">
        <v>327</v>
      </c>
      <c r="G15" s="194"/>
      <c r="H15" s="194" t="s">
        <v>327</v>
      </c>
      <c r="I15" s="194" t="s">
        <v>4</v>
      </c>
      <c r="J15" s="195">
        <v>470</v>
      </c>
      <c r="K15" s="195">
        <v>729</v>
      </c>
      <c r="L15" s="194" t="s">
        <v>28508</v>
      </c>
      <c r="M15" s="194" t="s">
        <v>3</v>
      </c>
      <c r="N15" s="194"/>
      <c r="O15" s="194"/>
      <c r="P15" s="69" t="str">
        <f t="shared" si="0"/>
        <v>1</v>
      </c>
      <c r="Q15" s="69" t="str">
        <f>INDEX(Кат!$O:$O,MATCH($A15,Кат!$A:$A,0))</f>
        <v>шпак</v>
      </c>
    </row>
    <row r="16" spans="1:17" ht="45">
      <c r="A16" s="193">
        <v>138899</v>
      </c>
      <c r="B16" s="193">
        <v>23864</v>
      </c>
      <c r="C16" s="194" t="s">
        <v>31473</v>
      </c>
      <c r="D16" s="194" t="s">
        <v>29237</v>
      </c>
      <c r="E16" s="194"/>
      <c r="F16" s="194" t="s">
        <v>336</v>
      </c>
      <c r="G16" s="194"/>
      <c r="H16" s="194" t="s">
        <v>336</v>
      </c>
      <c r="I16" s="194" t="s">
        <v>4</v>
      </c>
      <c r="J16" s="195">
        <v>570</v>
      </c>
      <c r="K16" s="195">
        <v>859</v>
      </c>
      <c r="L16" s="194" t="s">
        <v>28513</v>
      </c>
      <c r="M16" s="194" t="s">
        <v>3</v>
      </c>
      <c r="N16" s="194"/>
      <c r="O16" s="194"/>
      <c r="P16" s="69" t="str">
        <f t="shared" si="0"/>
        <v>1</v>
      </c>
      <c r="Q16" s="69" t="str">
        <f>INDEX(Кат!$O:$O,MATCH($A16,Кат!$A:$A,0))</f>
        <v>шпак</v>
      </c>
    </row>
    <row r="17" spans="1:17" ht="45">
      <c r="A17" s="193">
        <v>138900</v>
      </c>
      <c r="B17" s="193">
        <v>23860</v>
      </c>
      <c r="C17" s="194" t="s">
        <v>31474</v>
      </c>
      <c r="D17" s="194" t="s">
        <v>29237</v>
      </c>
      <c r="E17" s="194"/>
      <c r="F17" s="194" t="s">
        <v>333</v>
      </c>
      <c r="G17" s="194"/>
      <c r="H17" s="194" t="s">
        <v>333</v>
      </c>
      <c r="I17" s="194" t="s">
        <v>4</v>
      </c>
      <c r="J17" s="195">
        <v>430</v>
      </c>
      <c r="K17" s="195">
        <v>669</v>
      </c>
      <c r="L17" s="194" t="s">
        <v>28511</v>
      </c>
      <c r="M17" s="194" t="s">
        <v>3</v>
      </c>
      <c r="N17" s="194"/>
      <c r="O17" s="194"/>
      <c r="P17" s="69" t="str">
        <f t="shared" si="0"/>
        <v>1</v>
      </c>
      <c r="Q17" s="69" t="str">
        <f>INDEX(Кат!$O:$O,MATCH($A17,Кат!$A:$A,0))</f>
        <v>шпак</v>
      </c>
    </row>
    <row r="18" spans="1:17" ht="45">
      <c r="A18" s="193">
        <v>138931</v>
      </c>
      <c r="B18" s="193">
        <v>36653</v>
      </c>
      <c r="C18" s="194" t="s">
        <v>31475</v>
      </c>
      <c r="D18" s="194" t="s">
        <v>29237</v>
      </c>
      <c r="E18" s="194"/>
      <c r="F18" s="194" t="s">
        <v>2681</v>
      </c>
      <c r="G18" s="194"/>
      <c r="H18" s="194" t="s">
        <v>2681</v>
      </c>
      <c r="I18" s="194" t="s">
        <v>4</v>
      </c>
      <c r="J18" s="195">
        <v>800</v>
      </c>
      <c r="K18" s="195">
        <v>1190</v>
      </c>
      <c r="L18" s="194" t="s">
        <v>28516</v>
      </c>
      <c r="M18" s="194" t="s">
        <v>3</v>
      </c>
      <c r="N18" s="194"/>
      <c r="O18" s="194"/>
      <c r="P18" s="69" t="str">
        <f t="shared" si="0"/>
        <v>1</v>
      </c>
      <c r="Q18" s="69" t="str">
        <f>INDEX(Кат!$O:$O,MATCH($A18,Кат!$A:$A,0))</f>
        <v>шпак</v>
      </c>
    </row>
    <row r="19" spans="1:17" ht="45">
      <c r="A19" s="193">
        <v>138933</v>
      </c>
      <c r="B19" s="193">
        <v>36652</v>
      </c>
      <c r="C19" s="194" t="s">
        <v>31476</v>
      </c>
      <c r="D19" s="194" t="s">
        <v>29237</v>
      </c>
      <c r="E19" s="194"/>
      <c r="F19" s="194" t="s">
        <v>14279</v>
      </c>
      <c r="G19" s="194"/>
      <c r="H19" s="194" t="s">
        <v>14279</v>
      </c>
      <c r="I19" s="194" t="s">
        <v>4</v>
      </c>
      <c r="J19" s="195">
        <v>880</v>
      </c>
      <c r="K19" s="195">
        <v>1390</v>
      </c>
      <c r="L19" s="194" t="s">
        <v>28518</v>
      </c>
      <c r="M19" s="194" t="s">
        <v>3</v>
      </c>
      <c r="N19" s="194" t="s">
        <v>25727</v>
      </c>
      <c r="O19" s="194"/>
      <c r="P19" s="69" t="str">
        <f t="shared" si="0"/>
        <v>1ск6</v>
      </c>
      <c r="Q19" s="69" t="str">
        <f>INDEX(Кат!$O:$O,MATCH($A19,Кат!$A:$A,0))</f>
        <v>шпак</v>
      </c>
    </row>
    <row r="20" spans="1:17" ht="60">
      <c r="A20" s="193">
        <v>138934</v>
      </c>
      <c r="B20" s="193">
        <v>36651</v>
      </c>
      <c r="C20" s="194" t="s">
        <v>31477</v>
      </c>
      <c r="D20" s="194" t="s">
        <v>29237</v>
      </c>
      <c r="E20" s="194"/>
      <c r="F20" s="194" t="s">
        <v>14281</v>
      </c>
      <c r="G20" s="194"/>
      <c r="H20" s="194" t="s">
        <v>14281</v>
      </c>
      <c r="I20" s="194" t="s">
        <v>4</v>
      </c>
      <c r="J20" s="195">
        <v>800</v>
      </c>
      <c r="K20" s="195">
        <v>1190</v>
      </c>
      <c r="L20" s="194" t="s">
        <v>28517</v>
      </c>
      <c r="M20" s="194" t="s">
        <v>3</v>
      </c>
      <c r="N20" s="194"/>
      <c r="O20" s="194"/>
      <c r="P20" s="69" t="str">
        <f t="shared" si="0"/>
        <v>1</v>
      </c>
      <c r="Q20" s="69" t="str">
        <f>INDEX(Кат!$O:$O,MATCH($A20,Кат!$A:$A,0))</f>
        <v>шпак</v>
      </c>
    </row>
    <row r="21" spans="1:17" ht="75">
      <c r="A21" s="193">
        <v>138937</v>
      </c>
      <c r="B21" s="193">
        <v>17337</v>
      </c>
      <c r="C21" s="194" t="s">
        <v>31720</v>
      </c>
      <c r="D21" s="194" t="s">
        <v>29237</v>
      </c>
      <c r="E21" s="194"/>
      <c r="F21" s="194" t="s">
        <v>14327</v>
      </c>
      <c r="G21" s="194"/>
      <c r="H21" s="194" t="s">
        <v>14327</v>
      </c>
      <c r="I21" s="194" t="s">
        <v>4</v>
      </c>
      <c r="J21" s="195">
        <v>150</v>
      </c>
      <c r="K21" s="195">
        <v>299</v>
      </c>
      <c r="L21" s="194" t="s">
        <v>28099</v>
      </c>
      <c r="M21" s="194" t="s">
        <v>3</v>
      </c>
      <c r="N21" s="194"/>
      <c r="O21" s="194"/>
      <c r="P21" s="69" t="str">
        <f t="shared" si="0"/>
        <v>1</v>
      </c>
      <c r="Q21" s="69" t="str">
        <f>INDEX(Кат!$O:$O,MATCH($A21,Кат!$A:$A,0))</f>
        <v>шпак</v>
      </c>
    </row>
    <row r="22" spans="1:17" ht="60">
      <c r="A22" s="193">
        <v>139190</v>
      </c>
      <c r="B22" s="193">
        <v>17338</v>
      </c>
      <c r="C22" s="194" t="s">
        <v>31478</v>
      </c>
      <c r="D22" s="194" t="s">
        <v>29237</v>
      </c>
      <c r="E22" s="194"/>
      <c r="F22" s="194" t="s">
        <v>14424</v>
      </c>
      <c r="G22" s="194"/>
      <c r="H22" s="194" t="s">
        <v>14424</v>
      </c>
      <c r="I22" s="194" t="s">
        <v>4</v>
      </c>
      <c r="J22" s="195">
        <v>130</v>
      </c>
      <c r="K22" s="195">
        <v>259</v>
      </c>
      <c r="L22" s="194" t="s">
        <v>28088</v>
      </c>
      <c r="M22" s="194" t="s">
        <v>3</v>
      </c>
      <c r="N22" s="194"/>
      <c r="O22" s="194"/>
      <c r="P22" s="69" t="str">
        <f t="shared" si="0"/>
        <v>1</v>
      </c>
      <c r="Q22" s="69" t="str">
        <f>INDEX(Кат!$O:$O,MATCH($A22,Кат!$A:$A,0))</f>
        <v>шпак</v>
      </c>
    </row>
    <row r="23" spans="1:17" ht="45">
      <c r="A23" s="193">
        <v>139632</v>
      </c>
      <c r="B23" s="193">
        <v>29606</v>
      </c>
      <c r="C23" s="194" t="s">
        <v>31479</v>
      </c>
      <c r="D23" s="194" t="s">
        <v>29237</v>
      </c>
      <c r="E23" s="194" t="s">
        <v>4430</v>
      </c>
      <c r="F23" s="194" t="s">
        <v>33075</v>
      </c>
      <c r="G23" s="194"/>
      <c r="H23" s="194" t="s">
        <v>4430</v>
      </c>
      <c r="I23" s="194" t="s">
        <v>4</v>
      </c>
      <c r="J23" s="195">
        <v>950</v>
      </c>
      <c r="K23" s="195">
        <v>1490</v>
      </c>
      <c r="L23" s="194" t="s">
        <v>28680</v>
      </c>
      <c r="M23" s="194" t="s">
        <v>3</v>
      </c>
      <c r="N23" s="194"/>
      <c r="O23" s="194"/>
      <c r="P23" s="69" t="str">
        <f t="shared" si="0"/>
        <v>1</v>
      </c>
      <c r="Q23" s="69" t="str">
        <f>INDEX(Кат!$O:$O,MATCH($A23,Кат!$A:$A,0))</f>
        <v>шпак</v>
      </c>
    </row>
    <row r="24" spans="1:17" ht="60">
      <c r="A24" s="193">
        <v>139911</v>
      </c>
      <c r="B24" s="193">
        <v>38253</v>
      </c>
      <c r="C24" s="194" t="s">
        <v>31721</v>
      </c>
      <c r="D24" s="194" t="s">
        <v>29237</v>
      </c>
      <c r="E24" s="194"/>
      <c r="F24" s="194" t="s">
        <v>1639</v>
      </c>
      <c r="G24" s="194"/>
      <c r="H24" s="194" t="s">
        <v>1639</v>
      </c>
      <c r="I24" s="194" t="s">
        <v>4</v>
      </c>
      <c r="J24" s="195">
        <v>590</v>
      </c>
      <c r="K24" s="195">
        <v>769</v>
      </c>
      <c r="L24" s="194" t="s">
        <v>28009</v>
      </c>
      <c r="M24" s="194" t="s">
        <v>3</v>
      </c>
      <c r="N24" s="194" t="s">
        <v>25727</v>
      </c>
      <c r="O24" s="194"/>
      <c r="P24" s="69" t="str">
        <f t="shared" si="0"/>
        <v>1ск6</v>
      </c>
      <c r="Q24" s="69" t="str">
        <f>INDEX(Кат!$O:$O,MATCH($A24,Кат!$A:$A,0))</f>
        <v>шпак</v>
      </c>
    </row>
    <row r="25" spans="1:17" ht="75">
      <c r="A25" s="193">
        <v>139910</v>
      </c>
      <c r="B25" s="193">
        <v>38254</v>
      </c>
      <c r="C25" s="194" t="s">
        <v>31722</v>
      </c>
      <c r="D25" s="194" t="s">
        <v>29237</v>
      </c>
      <c r="E25" s="194"/>
      <c r="F25" s="194" t="s">
        <v>1641</v>
      </c>
      <c r="G25" s="194"/>
      <c r="H25" s="194" t="s">
        <v>1641</v>
      </c>
      <c r="I25" s="194" t="s">
        <v>4</v>
      </c>
      <c r="J25" s="195">
        <v>600</v>
      </c>
      <c r="K25" s="195">
        <v>859</v>
      </c>
      <c r="L25" s="194" t="s">
        <v>28010</v>
      </c>
      <c r="M25" s="194" t="s">
        <v>3</v>
      </c>
      <c r="N25" s="194"/>
      <c r="O25" s="194"/>
      <c r="P25" s="69" t="str">
        <f t="shared" si="0"/>
        <v>1</v>
      </c>
      <c r="Q25" s="69" t="str">
        <f>INDEX(Кат!$O:$O,MATCH($A25,Кат!$A:$A,0))</f>
        <v>шпак</v>
      </c>
    </row>
    <row r="26" spans="1:17" ht="45">
      <c r="A26" s="193">
        <v>139941</v>
      </c>
      <c r="B26" s="193">
        <v>17156</v>
      </c>
      <c r="C26" s="194" t="s">
        <v>31480</v>
      </c>
      <c r="D26" s="194" t="s">
        <v>29237</v>
      </c>
      <c r="E26" s="194"/>
      <c r="F26" s="194" t="s">
        <v>255</v>
      </c>
      <c r="G26" s="194"/>
      <c r="H26" s="194" t="s">
        <v>255</v>
      </c>
      <c r="I26" s="194" t="s">
        <v>4</v>
      </c>
      <c r="J26" s="195">
        <v>240</v>
      </c>
      <c r="K26" s="195">
        <v>479</v>
      </c>
      <c r="L26" s="194" t="s">
        <v>28519</v>
      </c>
      <c r="M26" s="194" t="s">
        <v>3</v>
      </c>
      <c r="N26" s="194"/>
      <c r="O26" s="194"/>
      <c r="P26" s="69" t="str">
        <f t="shared" si="0"/>
        <v>1</v>
      </c>
      <c r="Q26" s="69" t="str">
        <f>INDEX(Кат!$O:$O,MATCH($A26,Кат!$A:$A,0))</f>
        <v>шпак</v>
      </c>
    </row>
    <row r="27" spans="1:17" ht="45">
      <c r="A27" s="193">
        <v>139960</v>
      </c>
      <c r="B27" s="193">
        <v>140638</v>
      </c>
      <c r="C27" s="194" t="s">
        <v>33834</v>
      </c>
      <c r="D27" s="194" t="s">
        <v>29237</v>
      </c>
      <c r="E27" s="194" t="s">
        <v>32540</v>
      </c>
      <c r="F27" s="194" t="s">
        <v>33835</v>
      </c>
      <c r="G27" s="194" t="s">
        <v>30571</v>
      </c>
      <c r="H27" s="194" t="s">
        <v>30571</v>
      </c>
      <c r="I27" s="194" t="s">
        <v>4</v>
      </c>
      <c r="J27" s="195">
        <v>1000</v>
      </c>
      <c r="K27" s="195">
        <v>1390</v>
      </c>
      <c r="L27" s="194" t="s">
        <v>30572</v>
      </c>
      <c r="M27" s="194" t="s">
        <v>3</v>
      </c>
      <c r="N27" s="194"/>
      <c r="O27" s="194"/>
      <c r="P27" s="69" t="str">
        <f t="shared" si="0"/>
        <v>1</v>
      </c>
      <c r="Q27" s="69" t="str">
        <f>INDEX(Кат!$O:$O,MATCH($A27,Кат!$A:$A,0))</f>
        <v>шпак</v>
      </c>
    </row>
    <row r="28" spans="1:17" ht="45">
      <c r="A28" s="193">
        <v>139950</v>
      </c>
      <c r="B28" s="193">
        <v>11366</v>
      </c>
      <c r="C28" s="194" t="s">
        <v>31723</v>
      </c>
      <c r="D28" s="194" t="s">
        <v>29237</v>
      </c>
      <c r="E28" s="194"/>
      <c r="F28" s="194" t="s">
        <v>213</v>
      </c>
      <c r="G28" s="194"/>
      <c r="H28" s="194" t="s">
        <v>213</v>
      </c>
      <c r="I28" s="194" t="s">
        <v>4</v>
      </c>
      <c r="J28" s="195">
        <v>650</v>
      </c>
      <c r="K28" s="195">
        <v>979</v>
      </c>
      <c r="L28" s="194" t="s">
        <v>27963</v>
      </c>
      <c r="M28" s="194" t="s">
        <v>32963</v>
      </c>
      <c r="N28" s="194"/>
      <c r="O28" s="194" t="s">
        <v>29237</v>
      </c>
      <c r="P28" s="69" t="str">
        <f t="shared" si="0"/>
        <v>0</v>
      </c>
      <c r="Q28" s="69" t="str">
        <f>INDEX(Кат!$O:$O,MATCH($A28,Кат!$A:$A,0))</f>
        <v>шпак</v>
      </c>
    </row>
    <row r="29" spans="1:17" ht="45">
      <c r="A29" s="193">
        <v>139955</v>
      </c>
      <c r="B29" s="193">
        <v>52817</v>
      </c>
      <c r="C29" s="194" t="s">
        <v>31724</v>
      </c>
      <c r="D29" s="194" t="s">
        <v>29237</v>
      </c>
      <c r="E29" s="194"/>
      <c r="F29" s="194" t="s">
        <v>2162</v>
      </c>
      <c r="G29" s="194"/>
      <c r="H29" s="194" t="s">
        <v>2162</v>
      </c>
      <c r="I29" s="194" t="s">
        <v>4</v>
      </c>
      <c r="J29" s="195">
        <v>1300</v>
      </c>
      <c r="K29" s="195">
        <v>1890</v>
      </c>
      <c r="L29" s="194"/>
      <c r="M29" s="194" t="s">
        <v>3</v>
      </c>
      <c r="N29" s="194"/>
      <c r="O29" s="194"/>
      <c r="P29" s="69" t="str">
        <f t="shared" si="0"/>
        <v>1</v>
      </c>
      <c r="Q29" s="69" t="str">
        <f>INDEX(Кат!$O:$O,MATCH($A29,Кат!$A:$A,0))</f>
        <v>шпак</v>
      </c>
    </row>
    <row r="30" spans="1:17" ht="45">
      <c r="A30" s="193">
        <v>139956</v>
      </c>
      <c r="B30" s="193">
        <v>13533</v>
      </c>
      <c r="C30" s="194" t="s">
        <v>33597</v>
      </c>
      <c r="D30" s="194" t="s">
        <v>29237</v>
      </c>
      <c r="E30" s="194"/>
      <c r="F30" s="194" t="s">
        <v>33598</v>
      </c>
      <c r="G30" s="194"/>
      <c r="H30" s="194" t="s">
        <v>33598</v>
      </c>
      <c r="I30" s="194" t="s">
        <v>4</v>
      </c>
      <c r="J30" s="195">
        <v>4200</v>
      </c>
      <c r="K30" s="195">
        <v>5890</v>
      </c>
      <c r="L30" s="194" t="s">
        <v>33599</v>
      </c>
      <c r="M30" s="194" t="s">
        <v>3</v>
      </c>
      <c r="N30" s="194"/>
      <c r="O30" s="194"/>
      <c r="P30" s="69" t="str">
        <f t="shared" si="0"/>
        <v>1</v>
      </c>
      <c r="Q30" s="69" t="str">
        <f>INDEX(Кат!$O:$O,MATCH($A30,Кат!$A:$A,0))</f>
        <v>шпак</v>
      </c>
    </row>
    <row r="31" spans="1:17" ht="60">
      <c r="A31" s="193">
        <v>139957</v>
      </c>
      <c r="B31" s="193">
        <v>38266</v>
      </c>
      <c r="C31" s="194" t="s">
        <v>31725</v>
      </c>
      <c r="D31" s="194" t="s">
        <v>29237</v>
      </c>
      <c r="E31" s="194"/>
      <c r="F31" s="194" t="s">
        <v>2320</v>
      </c>
      <c r="G31" s="194"/>
      <c r="H31" s="194" t="s">
        <v>2320</v>
      </c>
      <c r="I31" s="194" t="s">
        <v>4</v>
      </c>
      <c r="J31" s="195">
        <v>1200</v>
      </c>
      <c r="K31" s="195">
        <v>1690</v>
      </c>
      <c r="L31" s="194" t="s">
        <v>26898</v>
      </c>
      <c r="M31" s="194" t="s">
        <v>3</v>
      </c>
      <c r="N31" s="194"/>
      <c r="O31" s="194"/>
      <c r="P31" s="69" t="str">
        <f t="shared" si="0"/>
        <v>1</v>
      </c>
      <c r="Q31" s="69" t="str">
        <f>INDEX(Кат!$O:$O,MATCH($A31,Кат!$A:$A,0))</f>
        <v>шпак</v>
      </c>
    </row>
    <row r="32" spans="1:17" ht="75">
      <c r="A32" s="193">
        <v>243782</v>
      </c>
      <c r="B32" s="193">
        <v>173163</v>
      </c>
      <c r="C32" s="194" t="s">
        <v>31726</v>
      </c>
      <c r="D32" s="194" t="s">
        <v>29237</v>
      </c>
      <c r="E32" s="194"/>
      <c r="F32" s="194" t="s">
        <v>14603</v>
      </c>
      <c r="G32" s="194"/>
      <c r="H32" s="194" t="s">
        <v>14603</v>
      </c>
      <c r="I32" s="194" t="s">
        <v>4</v>
      </c>
      <c r="J32" s="195">
        <v>2100</v>
      </c>
      <c r="K32" s="195">
        <v>2990</v>
      </c>
      <c r="L32" s="194" t="s">
        <v>27436</v>
      </c>
      <c r="M32" s="194" t="s">
        <v>3</v>
      </c>
      <c r="N32" s="194"/>
      <c r="O32" s="194"/>
      <c r="P32" s="69" t="str">
        <f t="shared" si="0"/>
        <v>1</v>
      </c>
      <c r="Q32" s="69" t="str">
        <f>INDEX(Кат!$O:$O,MATCH($A32,Кат!$A:$A,0))</f>
        <v>шпак</v>
      </c>
    </row>
    <row r="33" spans="1:17" ht="75">
      <c r="A33" s="193">
        <v>243783</v>
      </c>
      <c r="B33" s="193">
        <v>173212</v>
      </c>
      <c r="C33" s="194" t="s">
        <v>31727</v>
      </c>
      <c r="D33" s="194" t="s">
        <v>29237</v>
      </c>
      <c r="E33" s="194"/>
      <c r="F33" s="194" t="s">
        <v>14605</v>
      </c>
      <c r="G33" s="194"/>
      <c r="H33" s="194" t="s">
        <v>14605</v>
      </c>
      <c r="I33" s="194" t="s">
        <v>4</v>
      </c>
      <c r="J33" s="195">
        <v>2100</v>
      </c>
      <c r="K33" s="195">
        <v>2990</v>
      </c>
      <c r="L33" s="194" t="s">
        <v>27312</v>
      </c>
      <c r="M33" s="194" t="s">
        <v>3</v>
      </c>
      <c r="N33" s="194"/>
      <c r="O33" s="194"/>
      <c r="P33" s="69" t="str">
        <f t="shared" si="0"/>
        <v>1</v>
      </c>
      <c r="Q33" s="69" t="str">
        <f>INDEX(Кат!$O:$O,MATCH($A33,Кат!$A:$A,0))</f>
        <v>шпак</v>
      </c>
    </row>
    <row r="34" spans="1:17" ht="45">
      <c r="A34" s="193">
        <v>377431</v>
      </c>
      <c r="B34" s="193">
        <v>377431</v>
      </c>
      <c r="C34" s="194" t="s">
        <v>31728</v>
      </c>
      <c r="D34" s="194" t="s">
        <v>29237</v>
      </c>
      <c r="E34" s="194"/>
      <c r="F34" s="194" t="s">
        <v>30652</v>
      </c>
      <c r="G34" s="194"/>
      <c r="H34" s="194" t="s">
        <v>27574</v>
      </c>
      <c r="I34" s="194" t="s">
        <v>4</v>
      </c>
      <c r="J34" s="195">
        <v>520</v>
      </c>
      <c r="K34" s="195">
        <v>779</v>
      </c>
      <c r="L34" s="194"/>
      <c r="M34" s="194" t="s">
        <v>3</v>
      </c>
      <c r="N34" s="194"/>
      <c r="O34" s="194"/>
      <c r="P34" s="69" t="str">
        <f t="shared" si="0"/>
        <v>1</v>
      </c>
      <c r="Q34" s="69" t="str">
        <f>INDEX(Кат!$O:$O,MATCH($A34,Кат!$A:$A,0))</f>
        <v>шпак</v>
      </c>
    </row>
    <row r="35" spans="1:17" ht="45">
      <c r="A35" s="193">
        <v>139958</v>
      </c>
      <c r="B35" s="193">
        <v>38265</v>
      </c>
      <c r="C35" s="194" t="s">
        <v>31481</v>
      </c>
      <c r="D35" s="194" t="s">
        <v>29237</v>
      </c>
      <c r="E35" s="194"/>
      <c r="F35" s="194" t="s">
        <v>2318</v>
      </c>
      <c r="G35" s="194"/>
      <c r="H35" s="194" t="s">
        <v>2318</v>
      </c>
      <c r="I35" s="194" t="s">
        <v>4</v>
      </c>
      <c r="J35" s="195">
        <v>800</v>
      </c>
      <c r="K35" s="195">
        <v>1190</v>
      </c>
      <c r="L35" s="194" t="s">
        <v>26919</v>
      </c>
      <c r="M35" s="194" t="s">
        <v>3</v>
      </c>
      <c r="N35" s="194"/>
      <c r="O35" s="194"/>
      <c r="P35" s="69" t="str">
        <f t="shared" si="0"/>
        <v>1</v>
      </c>
      <c r="Q35" s="69" t="str">
        <f>INDEX(Кат!$O:$O,MATCH($A35,Кат!$A:$A,0))</f>
        <v>шпак</v>
      </c>
    </row>
    <row r="36" spans="1:17" ht="45">
      <c r="A36" s="193">
        <v>139959</v>
      </c>
      <c r="B36" s="193">
        <v>34504</v>
      </c>
      <c r="C36" s="194" t="s">
        <v>31482</v>
      </c>
      <c r="D36" s="194" t="s">
        <v>29237</v>
      </c>
      <c r="E36" s="194"/>
      <c r="F36" s="194" t="s">
        <v>25492</v>
      </c>
      <c r="G36" s="194"/>
      <c r="H36" s="194" t="s">
        <v>25492</v>
      </c>
      <c r="I36" s="194" t="s">
        <v>4</v>
      </c>
      <c r="J36" s="195">
        <v>4500</v>
      </c>
      <c r="K36" s="195">
        <v>5890</v>
      </c>
      <c r="L36" s="194" t="s">
        <v>26824</v>
      </c>
      <c r="M36" s="194" t="s">
        <v>3</v>
      </c>
      <c r="N36" s="194"/>
      <c r="O36" s="194"/>
      <c r="P36" s="69" t="str">
        <f t="shared" si="0"/>
        <v>1</v>
      </c>
      <c r="Q36" s="69" t="str">
        <f>INDEX(Кат!$O:$O,MATCH($A36,Кат!$A:$A,0))</f>
        <v>шпак</v>
      </c>
    </row>
    <row r="37" spans="1:17" ht="60">
      <c r="A37" s="193">
        <v>139992</v>
      </c>
      <c r="B37" s="193">
        <v>143583</v>
      </c>
      <c r="C37" s="194" t="s">
        <v>33836</v>
      </c>
      <c r="D37" s="194" t="s">
        <v>29237</v>
      </c>
      <c r="E37" s="194"/>
      <c r="F37" s="194" t="s">
        <v>32543</v>
      </c>
      <c r="G37" s="194"/>
      <c r="H37" s="194" t="s">
        <v>28717</v>
      </c>
      <c r="I37" s="194" t="s">
        <v>4</v>
      </c>
      <c r="J37" s="195">
        <v>900</v>
      </c>
      <c r="K37" s="195">
        <v>1390</v>
      </c>
      <c r="L37" s="194" t="s">
        <v>28693</v>
      </c>
      <c r="M37" s="194" t="s">
        <v>3</v>
      </c>
      <c r="N37" s="194"/>
      <c r="O37" s="194"/>
      <c r="P37" s="69" t="str">
        <f t="shared" si="0"/>
        <v>1</v>
      </c>
      <c r="Q37" s="69" t="str">
        <f>INDEX(Кат!$O:$O,MATCH($A37,Кат!$A:$A,0))</f>
        <v>шпак</v>
      </c>
    </row>
    <row r="38" spans="1:17" ht="45">
      <c r="A38" s="193">
        <v>139965</v>
      </c>
      <c r="B38" s="193">
        <v>27278</v>
      </c>
      <c r="C38" s="194" t="s">
        <v>31729</v>
      </c>
      <c r="D38" s="194" t="s">
        <v>29237</v>
      </c>
      <c r="E38" s="194"/>
      <c r="F38" s="194" t="s">
        <v>25749</v>
      </c>
      <c r="G38" s="194"/>
      <c r="H38" s="194" t="s">
        <v>2162</v>
      </c>
      <c r="I38" s="194" t="s">
        <v>4</v>
      </c>
      <c r="J38" s="195">
        <v>1300</v>
      </c>
      <c r="K38" s="195">
        <v>1890</v>
      </c>
      <c r="L38" s="194"/>
      <c r="M38" s="194" t="s">
        <v>3</v>
      </c>
      <c r="N38" s="194"/>
      <c r="O38" s="194"/>
      <c r="P38" s="69" t="str">
        <f t="shared" si="0"/>
        <v>1</v>
      </c>
      <c r="Q38" s="69" t="str">
        <f>INDEX(Кат!$O:$O,MATCH($A38,Кат!$A:$A,0))</f>
        <v>Ошибка</v>
      </c>
    </row>
    <row r="39" spans="1:17" ht="30">
      <c r="A39" s="193">
        <v>139967</v>
      </c>
      <c r="B39" s="193">
        <v>27288</v>
      </c>
      <c r="C39" s="194" t="s">
        <v>31730</v>
      </c>
      <c r="D39" s="194" t="s">
        <v>29237</v>
      </c>
      <c r="E39" s="194"/>
      <c r="F39" s="194" t="s">
        <v>4506</v>
      </c>
      <c r="G39" s="194"/>
      <c r="H39" s="194" t="s">
        <v>4506</v>
      </c>
      <c r="I39" s="194" t="s">
        <v>4</v>
      </c>
      <c r="J39" s="195">
        <v>0</v>
      </c>
      <c r="K39" s="195">
        <v>709</v>
      </c>
      <c r="L39" s="194"/>
      <c r="M39" s="194" t="s">
        <v>32963</v>
      </c>
      <c r="N39" s="194"/>
      <c r="O39" s="194"/>
      <c r="P39" s="69" t="str">
        <f t="shared" si="0"/>
        <v>0</v>
      </c>
      <c r="Q39" s="69" t="str">
        <f>INDEX(Кат!$O:$O,MATCH($A39,Кат!$A:$A,0))</f>
        <v>Ошибка</v>
      </c>
    </row>
    <row r="40" spans="1:17" ht="45">
      <c r="A40" s="193">
        <v>139977</v>
      </c>
      <c r="B40" s="193">
        <v>27260</v>
      </c>
      <c r="C40" s="194" t="s">
        <v>31731</v>
      </c>
      <c r="D40" s="194" t="s">
        <v>29237</v>
      </c>
      <c r="E40" s="194"/>
      <c r="F40" s="194" t="s">
        <v>371</v>
      </c>
      <c r="G40" s="194"/>
      <c r="H40" s="194" t="s">
        <v>371</v>
      </c>
      <c r="I40" s="194" t="s">
        <v>4</v>
      </c>
      <c r="J40" s="195">
        <v>1350</v>
      </c>
      <c r="K40" s="195">
        <v>1890</v>
      </c>
      <c r="L40" s="194" t="s">
        <v>28547</v>
      </c>
      <c r="M40" s="194" t="s">
        <v>3</v>
      </c>
      <c r="N40" s="194"/>
      <c r="O40" s="194"/>
      <c r="P40" s="69" t="str">
        <f t="shared" si="0"/>
        <v>1</v>
      </c>
      <c r="Q40" s="69" t="str">
        <f>INDEX(Кат!$O:$O,MATCH($A40,Кат!$A:$A,0))</f>
        <v>шпак</v>
      </c>
    </row>
    <row r="41" spans="1:17" ht="45">
      <c r="A41" s="193">
        <v>139978</v>
      </c>
      <c r="B41" s="193">
        <v>27275</v>
      </c>
      <c r="C41" s="194" t="s">
        <v>31732</v>
      </c>
      <c r="D41" s="194" t="s">
        <v>29237</v>
      </c>
      <c r="E41" s="194"/>
      <c r="F41" s="194" t="s">
        <v>372</v>
      </c>
      <c r="G41" s="194"/>
      <c r="H41" s="194" t="s">
        <v>372</v>
      </c>
      <c r="I41" s="194" t="s">
        <v>4</v>
      </c>
      <c r="J41" s="195">
        <v>1100</v>
      </c>
      <c r="K41" s="195">
        <v>1590</v>
      </c>
      <c r="L41" s="194" t="s">
        <v>28548</v>
      </c>
      <c r="M41" s="194" t="s">
        <v>3</v>
      </c>
      <c r="N41" s="194"/>
      <c r="O41" s="194"/>
      <c r="P41" s="69" t="str">
        <f t="shared" si="0"/>
        <v>1</v>
      </c>
      <c r="Q41" s="69" t="str">
        <f>INDEX(Кат!$O:$O,MATCH($A41,Кат!$A:$A,0))</f>
        <v>шпак</v>
      </c>
    </row>
    <row r="42" spans="1:17" ht="45">
      <c r="A42" s="193">
        <v>140355</v>
      </c>
      <c r="B42" s="193">
        <v>4085</v>
      </c>
      <c r="C42" s="194" t="s">
        <v>31733</v>
      </c>
      <c r="D42" s="194" t="s">
        <v>29237</v>
      </c>
      <c r="E42" s="194"/>
      <c r="F42" s="194" t="s">
        <v>25736</v>
      </c>
      <c r="G42" s="194" t="s">
        <v>33076</v>
      </c>
      <c r="H42" s="194" t="s">
        <v>2825</v>
      </c>
      <c r="I42" s="194" t="s">
        <v>4</v>
      </c>
      <c r="J42" s="195">
        <v>660</v>
      </c>
      <c r="K42" s="195">
        <v>879</v>
      </c>
      <c r="L42" s="194" t="s">
        <v>28564</v>
      </c>
      <c r="M42" s="194" t="s">
        <v>3</v>
      </c>
      <c r="N42" s="194"/>
      <c r="O42" s="194"/>
      <c r="P42" s="69" t="str">
        <f t="shared" si="0"/>
        <v>1</v>
      </c>
      <c r="Q42" s="69" t="str">
        <f>INDEX(Кат!$O:$O,MATCH($A42,Кат!$A:$A,0))</f>
        <v>шпак</v>
      </c>
    </row>
    <row r="43" spans="1:17" ht="45">
      <c r="A43" s="193">
        <v>140363</v>
      </c>
      <c r="B43" s="193">
        <v>24936</v>
      </c>
      <c r="C43" s="194" t="s">
        <v>31734</v>
      </c>
      <c r="D43" s="194" t="s">
        <v>29237</v>
      </c>
      <c r="E43" s="194"/>
      <c r="F43" s="194" t="s">
        <v>25747</v>
      </c>
      <c r="G43" s="194" t="s">
        <v>33077</v>
      </c>
      <c r="H43" s="194" t="s">
        <v>2827</v>
      </c>
      <c r="I43" s="194" t="s">
        <v>4</v>
      </c>
      <c r="J43" s="195">
        <v>890</v>
      </c>
      <c r="K43" s="195">
        <v>1190</v>
      </c>
      <c r="L43" s="194" t="s">
        <v>28570</v>
      </c>
      <c r="M43" s="194" t="s">
        <v>3</v>
      </c>
      <c r="N43" s="194"/>
      <c r="O43" s="194"/>
      <c r="P43" s="69" t="str">
        <f t="shared" si="0"/>
        <v>1</v>
      </c>
      <c r="Q43" s="69" t="str">
        <f>INDEX(Кат!$O:$O,MATCH($A43,Кат!$A:$A,0))</f>
        <v>шпак</v>
      </c>
    </row>
    <row r="44" spans="1:17" ht="45">
      <c r="A44" s="193">
        <v>140356</v>
      </c>
      <c r="B44" s="193">
        <v>4082</v>
      </c>
      <c r="C44" s="194" t="s">
        <v>31735</v>
      </c>
      <c r="D44" s="194" t="s">
        <v>29237</v>
      </c>
      <c r="E44" s="194"/>
      <c r="F44" s="194" t="s">
        <v>25735</v>
      </c>
      <c r="G44" s="194" t="s">
        <v>33078</v>
      </c>
      <c r="H44" s="194" t="s">
        <v>2829</v>
      </c>
      <c r="I44" s="194" t="s">
        <v>4</v>
      </c>
      <c r="J44" s="195">
        <v>790</v>
      </c>
      <c r="K44" s="195">
        <v>1090</v>
      </c>
      <c r="L44" s="194" t="s">
        <v>28565</v>
      </c>
      <c r="M44" s="194" t="s">
        <v>3</v>
      </c>
      <c r="N44" s="194"/>
      <c r="O44" s="194"/>
      <c r="P44" s="69" t="str">
        <f t="shared" si="0"/>
        <v>1</v>
      </c>
      <c r="Q44" s="69" t="str">
        <f>INDEX(Кат!$O:$O,MATCH($A44,Кат!$A:$A,0))</f>
        <v>шпак</v>
      </c>
    </row>
    <row r="45" spans="1:17" ht="45">
      <c r="A45" s="193">
        <v>140359</v>
      </c>
      <c r="B45" s="193">
        <v>4071</v>
      </c>
      <c r="C45" s="194" t="s">
        <v>31736</v>
      </c>
      <c r="D45" s="194" t="s">
        <v>29237</v>
      </c>
      <c r="E45" s="194"/>
      <c r="F45" s="194" t="s">
        <v>25729</v>
      </c>
      <c r="G45" s="194" t="s">
        <v>33079</v>
      </c>
      <c r="H45" s="194" t="s">
        <v>2833</v>
      </c>
      <c r="I45" s="194" t="s">
        <v>4</v>
      </c>
      <c r="J45" s="195">
        <v>1310</v>
      </c>
      <c r="K45" s="195">
        <v>1690</v>
      </c>
      <c r="L45" s="194" t="s">
        <v>28567</v>
      </c>
      <c r="M45" s="194" t="s">
        <v>3</v>
      </c>
      <c r="N45" s="194" t="s">
        <v>25727</v>
      </c>
      <c r="O45" s="194"/>
      <c r="P45" s="69" t="str">
        <f t="shared" si="0"/>
        <v>1ск6</v>
      </c>
      <c r="Q45" s="69" t="str">
        <f>INDEX(Кат!$O:$O,MATCH($A45,Кат!$A:$A,0))</f>
        <v>шпак</v>
      </c>
    </row>
    <row r="46" spans="1:17" ht="45">
      <c r="A46" s="193">
        <v>140364</v>
      </c>
      <c r="B46" s="193">
        <v>24968</v>
      </c>
      <c r="C46" s="194" t="s">
        <v>31737</v>
      </c>
      <c r="D46" s="194" t="s">
        <v>29237</v>
      </c>
      <c r="E46" s="194"/>
      <c r="F46" s="194" t="s">
        <v>25748</v>
      </c>
      <c r="G46" s="194"/>
      <c r="H46" s="194" t="s">
        <v>2840</v>
      </c>
      <c r="I46" s="194" t="s">
        <v>4</v>
      </c>
      <c r="J46" s="195">
        <v>820</v>
      </c>
      <c r="K46" s="195">
        <v>1090</v>
      </c>
      <c r="L46" s="194" t="s">
        <v>28572</v>
      </c>
      <c r="M46" s="194" t="s">
        <v>3</v>
      </c>
      <c r="N46" s="194"/>
      <c r="O46" s="194"/>
      <c r="P46" s="69" t="str">
        <f t="shared" si="0"/>
        <v>1</v>
      </c>
      <c r="Q46" s="69" t="str">
        <f>INDEX(Кат!$O:$O,MATCH($A46,Кат!$A:$A,0))</f>
        <v>шпак</v>
      </c>
    </row>
    <row r="47" spans="1:17" ht="45">
      <c r="A47" s="193">
        <v>140360</v>
      </c>
      <c r="B47" s="193">
        <v>4079</v>
      </c>
      <c r="C47" s="194" t="s">
        <v>31738</v>
      </c>
      <c r="D47" s="194" t="s">
        <v>29237</v>
      </c>
      <c r="E47" s="194"/>
      <c r="F47" s="194" t="s">
        <v>25734</v>
      </c>
      <c r="G47" s="194" t="s">
        <v>33080</v>
      </c>
      <c r="H47" s="194" t="s">
        <v>2835</v>
      </c>
      <c r="I47" s="194" t="s">
        <v>4</v>
      </c>
      <c r="J47" s="195">
        <v>750</v>
      </c>
      <c r="K47" s="195">
        <v>969</v>
      </c>
      <c r="L47" s="194" t="s">
        <v>28568</v>
      </c>
      <c r="M47" s="194" t="s">
        <v>3</v>
      </c>
      <c r="N47" s="194"/>
      <c r="O47" s="194"/>
      <c r="P47" s="69" t="str">
        <f t="shared" si="0"/>
        <v>1</v>
      </c>
      <c r="Q47" s="69" t="str">
        <f>INDEX(Кат!$O:$O,MATCH($A47,Кат!$A:$A,0))</f>
        <v>шпак</v>
      </c>
    </row>
    <row r="48" spans="1:17" ht="45">
      <c r="A48" s="193">
        <v>140361</v>
      </c>
      <c r="B48" s="193">
        <v>4073</v>
      </c>
      <c r="C48" s="194" t="s">
        <v>31739</v>
      </c>
      <c r="D48" s="194" t="s">
        <v>29237</v>
      </c>
      <c r="E48" s="194"/>
      <c r="F48" s="194" t="s">
        <v>25730</v>
      </c>
      <c r="G48" s="194" t="s">
        <v>33077</v>
      </c>
      <c r="H48" s="194" t="s">
        <v>2837</v>
      </c>
      <c r="I48" s="194" t="s">
        <v>4</v>
      </c>
      <c r="J48" s="195">
        <v>860</v>
      </c>
      <c r="K48" s="195">
        <v>1290</v>
      </c>
      <c r="L48" s="194" t="s">
        <v>28569</v>
      </c>
      <c r="M48" s="194" t="s">
        <v>3</v>
      </c>
      <c r="N48" s="194"/>
      <c r="O48" s="194"/>
      <c r="P48" s="69" t="str">
        <f t="shared" si="0"/>
        <v>1</v>
      </c>
      <c r="Q48" s="69" t="str">
        <f>INDEX(Кат!$O:$O,MATCH($A48,Кат!$A:$A,0))</f>
        <v>шпак</v>
      </c>
    </row>
    <row r="49" spans="1:17" ht="45">
      <c r="A49" s="193">
        <v>140366</v>
      </c>
      <c r="B49" s="193">
        <v>24934</v>
      </c>
      <c r="C49" s="194" t="s">
        <v>31483</v>
      </c>
      <c r="D49" s="194" t="s">
        <v>29237</v>
      </c>
      <c r="E49" s="194"/>
      <c r="F49" s="194" t="s">
        <v>33081</v>
      </c>
      <c r="G49" s="194" t="s">
        <v>4424</v>
      </c>
      <c r="H49" s="194" t="s">
        <v>4424</v>
      </c>
      <c r="I49" s="194" t="s">
        <v>4</v>
      </c>
      <c r="J49" s="195">
        <v>0</v>
      </c>
      <c r="K49" s="195">
        <v>359</v>
      </c>
      <c r="L49" s="194"/>
      <c r="M49" s="194" t="s">
        <v>32963</v>
      </c>
      <c r="N49" s="194"/>
      <c r="O49" s="194"/>
      <c r="P49" s="69" t="str">
        <f t="shared" si="0"/>
        <v>0</v>
      </c>
      <c r="Q49" s="69" t="str">
        <f>INDEX(Кат!$O:$O,MATCH($A49,Кат!$A:$A,0))</f>
        <v>Ошибка</v>
      </c>
    </row>
    <row r="50" spans="1:17" ht="45">
      <c r="A50" s="193">
        <v>140362</v>
      </c>
      <c r="B50" s="193">
        <v>4074</v>
      </c>
      <c r="C50" s="194" t="s">
        <v>31740</v>
      </c>
      <c r="D50" s="194" t="s">
        <v>29237</v>
      </c>
      <c r="E50" s="194"/>
      <c r="F50" s="194" t="s">
        <v>25731</v>
      </c>
      <c r="G50" s="194" t="s">
        <v>33082</v>
      </c>
      <c r="H50" s="194" t="s">
        <v>2838</v>
      </c>
      <c r="I50" s="194" t="s">
        <v>4</v>
      </c>
      <c r="J50" s="195">
        <v>910</v>
      </c>
      <c r="K50" s="195">
        <v>1790</v>
      </c>
      <c r="L50" s="194" t="s">
        <v>28571</v>
      </c>
      <c r="M50" s="194" t="s">
        <v>3</v>
      </c>
      <c r="N50" s="194"/>
      <c r="O50" s="194"/>
      <c r="P50" s="69" t="str">
        <f t="shared" si="0"/>
        <v>1</v>
      </c>
      <c r="Q50" s="69" t="str">
        <f>INDEX(Кат!$O:$O,MATCH($A50,Кат!$A:$A,0))</f>
        <v>шпак</v>
      </c>
    </row>
    <row r="51" spans="1:17" ht="75">
      <c r="A51" s="193">
        <v>140358</v>
      </c>
      <c r="B51" s="193">
        <v>4075</v>
      </c>
      <c r="C51" s="194" t="s">
        <v>31741</v>
      </c>
      <c r="D51" s="194" t="s">
        <v>29237</v>
      </c>
      <c r="E51" s="194"/>
      <c r="F51" s="194" t="s">
        <v>25732</v>
      </c>
      <c r="G51" s="194" t="s">
        <v>33083</v>
      </c>
      <c r="H51" s="194" t="s">
        <v>2824</v>
      </c>
      <c r="I51" s="194" t="s">
        <v>4</v>
      </c>
      <c r="J51" s="195">
        <v>920</v>
      </c>
      <c r="K51" s="195">
        <v>1390</v>
      </c>
      <c r="L51" s="194"/>
      <c r="M51" s="194" t="s">
        <v>3</v>
      </c>
      <c r="N51" s="194"/>
      <c r="O51" s="194"/>
      <c r="P51" s="69" t="str">
        <f t="shared" si="0"/>
        <v>1</v>
      </c>
      <c r="Q51" s="69" t="str">
        <f>INDEX(Кат!$O:$O,MATCH($A51,Кат!$A:$A,0))</f>
        <v>шпак</v>
      </c>
    </row>
    <row r="52" spans="1:17" ht="60">
      <c r="A52" s="193">
        <v>140357</v>
      </c>
      <c r="B52" s="193">
        <v>4077</v>
      </c>
      <c r="C52" s="194" t="s">
        <v>31742</v>
      </c>
      <c r="D52" s="194" t="s">
        <v>29237</v>
      </c>
      <c r="E52" s="194"/>
      <c r="F52" s="194" t="s">
        <v>25733</v>
      </c>
      <c r="G52" s="194" t="s">
        <v>33083</v>
      </c>
      <c r="H52" s="194" t="s">
        <v>2831</v>
      </c>
      <c r="I52" s="194" t="s">
        <v>4</v>
      </c>
      <c r="J52" s="195">
        <v>860</v>
      </c>
      <c r="K52" s="195">
        <v>1690</v>
      </c>
      <c r="L52" s="194" t="s">
        <v>28566</v>
      </c>
      <c r="M52" s="194" t="s">
        <v>3</v>
      </c>
      <c r="N52" s="194" t="s">
        <v>25727</v>
      </c>
      <c r="O52" s="194"/>
      <c r="P52" s="69" t="str">
        <f t="shared" si="0"/>
        <v>1ск6</v>
      </c>
      <c r="Q52" s="69" t="str">
        <f>INDEX(Кат!$O:$O,MATCH($A52,Кат!$A:$A,0))</f>
        <v>шпак</v>
      </c>
    </row>
    <row r="53" spans="1:17" ht="45">
      <c r="A53" s="193">
        <v>140368</v>
      </c>
      <c r="B53" s="193">
        <v>25104</v>
      </c>
      <c r="C53" s="194" t="s">
        <v>31743</v>
      </c>
      <c r="D53" s="194" t="s">
        <v>29237</v>
      </c>
      <c r="E53" s="194" t="s">
        <v>357</v>
      </c>
      <c r="F53" s="194" t="s">
        <v>33084</v>
      </c>
      <c r="G53" s="194" t="s">
        <v>33076</v>
      </c>
      <c r="H53" s="194" t="s">
        <v>357</v>
      </c>
      <c r="I53" s="194" t="s">
        <v>4</v>
      </c>
      <c r="J53" s="195">
        <v>850</v>
      </c>
      <c r="K53" s="195">
        <v>1290</v>
      </c>
      <c r="L53" s="194" t="s">
        <v>28687</v>
      </c>
      <c r="M53" s="194" t="s">
        <v>3</v>
      </c>
      <c r="N53" s="194"/>
      <c r="O53" s="194"/>
      <c r="P53" s="69" t="str">
        <f t="shared" si="0"/>
        <v>1</v>
      </c>
      <c r="Q53" s="69" t="str">
        <f>INDEX(Кат!$O:$O,MATCH($A53,Кат!$A:$A,0))</f>
        <v>шпак</v>
      </c>
    </row>
    <row r="54" spans="1:17" ht="60">
      <c r="A54" s="193">
        <v>140369</v>
      </c>
      <c r="B54" s="193">
        <v>25100</v>
      </c>
      <c r="C54" s="194" t="s">
        <v>31744</v>
      </c>
      <c r="D54" s="194" t="s">
        <v>29237</v>
      </c>
      <c r="E54" s="194" t="s">
        <v>3395</v>
      </c>
      <c r="F54" s="194" t="s">
        <v>33085</v>
      </c>
      <c r="G54" s="194" t="s">
        <v>33077</v>
      </c>
      <c r="H54" s="194" t="s">
        <v>3395</v>
      </c>
      <c r="I54" s="194" t="s">
        <v>4</v>
      </c>
      <c r="J54" s="195">
        <v>1090</v>
      </c>
      <c r="K54" s="195">
        <v>1590</v>
      </c>
      <c r="L54" s="194" t="s">
        <v>27224</v>
      </c>
      <c r="M54" s="194" t="s">
        <v>3</v>
      </c>
      <c r="N54" s="194" t="s">
        <v>25727</v>
      </c>
      <c r="O54" s="194"/>
      <c r="P54" s="69" t="str">
        <f t="shared" si="0"/>
        <v>1ск6</v>
      </c>
      <c r="Q54" s="69" t="str">
        <f>INDEX(Кат!$O:$O,MATCH($A54,Кат!$A:$A,0))</f>
        <v>шпак</v>
      </c>
    </row>
    <row r="55" spans="1:17" ht="45">
      <c r="A55" s="193">
        <v>140370</v>
      </c>
      <c r="B55" s="193">
        <v>25102</v>
      </c>
      <c r="C55" s="194" t="s">
        <v>31745</v>
      </c>
      <c r="D55" s="194" t="s">
        <v>29237</v>
      </c>
      <c r="E55" s="194" t="s">
        <v>8107</v>
      </c>
      <c r="F55" s="194" t="s">
        <v>33086</v>
      </c>
      <c r="G55" s="194" t="s">
        <v>33078</v>
      </c>
      <c r="H55" s="194" t="s">
        <v>8107</v>
      </c>
      <c r="I55" s="194" t="s">
        <v>4</v>
      </c>
      <c r="J55" s="195">
        <v>960</v>
      </c>
      <c r="K55" s="195">
        <v>1490</v>
      </c>
      <c r="L55" s="194" t="s">
        <v>27225</v>
      </c>
      <c r="M55" s="194" t="s">
        <v>3</v>
      </c>
      <c r="N55" s="194"/>
      <c r="O55" s="194"/>
      <c r="P55" s="69" t="str">
        <f t="shared" si="0"/>
        <v>1</v>
      </c>
      <c r="Q55" s="69" t="str">
        <f>INDEX(Кат!$O:$O,MATCH($A55,Кат!$A:$A,0))</f>
        <v>шпак</v>
      </c>
    </row>
    <row r="56" spans="1:17" ht="60">
      <c r="A56" s="193">
        <v>140367</v>
      </c>
      <c r="B56" s="193">
        <v>25099</v>
      </c>
      <c r="C56" s="194" t="s">
        <v>31746</v>
      </c>
      <c r="D56" s="194" t="s">
        <v>29237</v>
      </c>
      <c r="E56" s="194" t="s">
        <v>356</v>
      </c>
      <c r="F56" s="194" t="s">
        <v>25733</v>
      </c>
      <c r="G56" s="194" t="s">
        <v>33083</v>
      </c>
      <c r="H56" s="194" t="s">
        <v>356</v>
      </c>
      <c r="I56" s="194" t="s">
        <v>4</v>
      </c>
      <c r="J56" s="195">
        <v>1010</v>
      </c>
      <c r="K56" s="195">
        <v>1490</v>
      </c>
      <c r="L56" s="194" t="s">
        <v>27223</v>
      </c>
      <c r="M56" s="194" t="s">
        <v>3</v>
      </c>
      <c r="N56" s="194"/>
      <c r="O56" s="194"/>
      <c r="P56" s="69" t="str">
        <f t="shared" si="0"/>
        <v>1</v>
      </c>
      <c r="Q56" s="69" t="str">
        <f>INDEX(Кат!$O:$O,MATCH($A56,Кат!$A:$A,0))</f>
        <v>шпак</v>
      </c>
    </row>
    <row r="57" spans="1:17" ht="45">
      <c r="A57" s="193">
        <v>140371</v>
      </c>
      <c r="B57" s="193">
        <v>25097</v>
      </c>
      <c r="C57" s="194" t="s">
        <v>31747</v>
      </c>
      <c r="D57" s="194" t="s">
        <v>29237</v>
      </c>
      <c r="E57" s="194" t="s">
        <v>355</v>
      </c>
      <c r="F57" s="194" t="s">
        <v>33087</v>
      </c>
      <c r="G57" s="194" t="s">
        <v>33079</v>
      </c>
      <c r="H57" s="194" t="s">
        <v>355</v>
      </c>
      <c r="I57" s="194" t="s">
        <v>4</v>
      </c>
      <c r="J57" s="195">
        <v>1915</v>
      </c>
      <c r="K57" s="195">
        <v>2690</v>
      </c>
      <c r="L57" s="194" t="s">
        <v>27222</v>
      </c>
      <c r="M57" s="194" t="s">
        <v>3</v>
      </c>
      <c r="N57" s="194"/>
      <c r="O57" s="194"/>
      <c r="P57" s="69" t="str">
        <f t="shared" si="0"/>
        <v>1</v>
      </c>
      <c r="Q57" s="69" t="str">
        <f>INDEX(Кат!$O:$O,MATCH($A57,Кат!$A:$A,0))</f>
        <v>шпак</v>
      </c>
    </row>
    <row r="58" spans="1:17" ht="45">
      <c r="A58" s="193">
        <v>140373</v>
      </c>
      <c r="B58" s="193">
        <v>25101</v>
      </c>
      <c r="C58" s="194" t="s">
        <v>31748</v>
      </c>
      <c r="D58" s="194" t="s">
        <v>29237</v>
      </c>
      <c r="E58" s="194" t="s">
        <v>3400</v>
      </c>
      <c r="F58" s="194" t="s">
        <v>33085</v>
      </c>
      <c r="G58" s="194" t="s">
        <v>33077</v>
      </c>
      <c r="H58" s="194" t="s">
        <v>3400</v>
      </c>
      <c r="I58" s="194" t="s">
        <v>4</v>
      </c>
      <c r="J58" s="195">
        <v>960</v>
      </c>
      <c r="K58" s="195">
        <v>1490</v>
      </c>
      <c r="L58" s="194" t="s">
        <v>28690</v>
      </c>
      <c r="M58" s="194" t="s">
        <v>3</v>
      </c>
      <c r="N58" s="194"/>
      <c r="O58" s="194"/>
      <c r="P58" s="69" t="str">
        <f t="shared" si="0"/>
        <v>1</v>
      </c>
      <c r="Q58" s="69" t="str">
        <f>INDEX(Кат!$O:$O,MATCH($A58,Кат!$A:$A,0))</f>
        <v>шпак</v>
      </c>
    </row>
    <row r="59" spans="1:17" ht="45">
      <c r="A59" s="193">
        <v>140477</v>
      </c>
      <c r="B59" s="193">
        <v>3091</v>
      </c>
      <c r="C59" s="194" t="s">
        <v>31749</v>
      </c>
      <c r="D59" s="194" t="s">
        <v>30650</v>
      </c>
      <c r="E59" s="194"/>
      <c r="F59" s="194" t="s">
        <v>14311</v>
      </c>
      <c r="G59" s="194"/>
      <c r="H59" s="194" t="s">
        <v>14311</v>
      </c>
      <c r="I59" s="194" t="s">
        <v>4</v>
      </c>
      <c r="J59" s="195">
        <v>23000</v>
      </c>
      <c r="K59" s="195">
        <v>29890</v>
      </c>
      <c r="L59" s="194"/>
      <c r="M59" s="194" t="s">
        <v>32963</v>
      </c>
      <c r="N59" s="194"/>
      <c r="O59" s="194"/>
      <c r="P59" s="69" t="str">
        <f t="shared" si="0"/>
        <v>0</v>
      </c>
      <c r="Q59" s="69" t="e">
        <f>INDEX(Кат!$O:$O,MATCH($A59,Кат!$A:$A,0))</f>
        <v>#N/A</v>
      </c>
    </row>
    <row r="60" spans="1:17" ht="45">
      <c r="A60" s="193">
        <v>140478</v>
      </c>
      <c r="B60" s="193">
        <v>3087</v>
      </c>
      <c r="C60" s="194" t="s">
        <v>31750</v>
      </c>
      <c r="D60" s="194" t="s">
        <v>30650</v>
      </c>
      <c r="E60" s="194"/>
      <c r="F60" s="194"/>
      <c r="G60" s="194"/>
      <c r="H60" s="194" t="s">
        <v>14309</v>
      </c>
      <c r="I60" s="194" t="s">
        <v>4</v>
      </c>
      <c r="J60" s="195">
        <v>4300</v>
      </c>
      <c r="K60" s="195">
        <v>6090</v>
      </c>
      <c r="L60" s="194"/>
      <c r="M60" s="194" t="s">
        <v>32963</v>
      </c>
      <c r="N60" s="194"/>
      <c r="O60" s="194"/>
      <c r="P60" s="69" t="str">
        <f t="shared" si="0"/>
        <v>0</v>
      </c>
      <c r="Q60" s="69" t="e">
        <f>INDEX(Кат!$O:$O,MATCH($A60,Кат!$A:$A,0))</f>
        <v>#N/A</v>
      </c>
    </row>
    <row r="61" spans="1:17" ht="45">
      <c r="A61" s="193">
        <v>140479</v>
      </c>
      <c r="B61" s="193">
        <v>3083</v>
      </c>
      <c r="C61" s="194" t="s">
        <v>31751</v>
      </c>
      <c r="D61" s="194" t="s">
        <v>30650</v>
      </c>
      <c r="E61" s="194"/>
      <c r="F61" s="194"/>
      <c r="G61" s="194"/>
      <c r="H61" s="194" t="s">
        <v>14309</v>
      </c>
      <c r="I61" s="194" t="s">
        <v>4</v>
      </c>
      <c r="J61" s="195">
        <v>4300</v>
      </c>
      <c r="K61" s="195">
        <v>6090</v>
      </c>
      <c r="L61" s="194"/>
      <c r="M61" s="194" t="s">
        <v>32963</v>
      </c>
      <c r="N61" s="194"/>
      <c r="O61" s="194"/>
      <c r="P61" s="69" t="str">
        <f t="shared" si="0"/>
        <v>0</v>
      </c>
      <c r="Q61" s="69" t="e">
        <f>INDEX(Кат!$O:$O,MATCH($A61,Кат!$A:$A,0))</f>
        <v>#N/A</v>
      </c>
    </row>
    <row r="62" spans="1:17" ht="45">
      <c r="A62" s="193">
        <v>140480</v>
      </c>
      <c r="B62" s="193">
        <v>3079</v>
      </c>
      <c r="C62" s="194" t="s">
        <v>31752</v>
      </c>
      <c r="D62" s="194" t="s">
        <v>30650</v>
      </c>
      <c r="E62" s="194"/>
      <c r="F62" s="194"/>
      <c r="G62" s="194"/>
      <c r="H62" s="194" t="s">
        <v>14309</v>
      </c>
      <c r="I62" s="194" t="s">
        <v>4</v>
      </c>
      <c r="J62" s="195">
        <v>4300</v>
      </c>
      <c r="K62" s="195">
        <v>6090</v>
      </c>
      <c r="L62" s="194"/>
      <c r="M62" s="194" t="s">
        <v>32963</v>
      </c>
      <c r="N62" s="194"/>
      <c r="O62" s="194"/>
      <c r="P62" s="69" t="str">
        <f t="shared" si="0"/>
        <v>0</v>
      </c>
      <c r="Q62" s="69" t="e">
        <f>INDEX(Кат!$O:$O,MATCH($A62,Кат!$A:$A,0))</f>
        <v>#N/A</v>
      </c>
    </row>
    <row r="63" spans="1:17" ht="30">
      <c r="A63" s="193">
        <v>140678</v>
      </c>
      <c r="B63" s="193">
        <v>3088</v>
      </c>
      <c r="C63" s="194" t="s">
        <v>31753</v>
      </c>
      <c r="D63" s="194" t="s">
        <v>30650</v>
      </c>
      <c r="E63" s="194"/>
      <c r="F63" s="194"/>
      <c r="G63" s="194"/>
      <c r="H63" s="194" t="s">
        <v>14309</v>
      </c>
      <c r="I63" s="194" t="s">
        <v>4</v>
      </c>
      <c r="J63" s="195">
        <v>2150</v>
      </c>
      <c r="K63" s="195">
        <v>3090</v>
      </c>
      <c r="L63" s="194"/>
      <c r="M63" s="194" t="s">
        <v>32963</v>
      </c>
      <c r="N63" s="194"/>
      <c r="O63" s="194"/>
      <c r="P63" s="69" t="str">
        <f t="shared" si="0"/>
        <v>0</v>
      </c>
      <c r="Q63" s="69" t="e">
        <f>INDEX(Кат!$O:$O,MATCH($A63,Кат!$A:$A,0))</f>
        <v>#N/A</v>
      </c>
    </row>
    <row r="64" spans="1:17" ht="45">
      <c r="A64" s="193">
        <v>140679</v>
      </c>
      <c r="B64" s="193">
        <v>3084</v>
      </c>
      <c r="C64" s="194" t="s">
        <v>31754</v>
      </c>
      <c r="D64" s="194" t="s">
        <v>30650</v>
      </c>
      <c r="E64" s="194"/>
      <c r="F64" s="194"/>
      <c r="G64" s="194"/>
      <c r="H64" s="194" t="s">
        <v>14309</v>
      </c>
      <c r="I64" s="194" t="s">
        <v>4</v>
      </c>
      <c r="J64" s="195">
        <v>2150</v>
      </c>
      <c r="K64" s="195">
        <v>3090</v>
      </c>
      <c r="L64" s="194"/>
      <c r="M64" s="194" t="s">
        <v>32963</v>
      </c>
      <c r="N64" s="194"/>
      <c r="O64" s="194"/>
      <c r="P64" s="69" t="str">
        <f t="shared" si="0"/>
        <v>0</v>
      </c>
      <c r="Q64" s="69" t="e">
        <f>INDEX(Кат!$O:$O,MATCH($A64,Кат!$A:$A,0))</f>
        <v>#N/A</v>
      </c>
    </row>
    <row r="65" spans="1:17" ht="45">
      <c r="A65" s="193">
        <v>140680</v>
      </c>
      <c r="B65" s="193">
        <v>3080</v>
      </c>
      <c r="C65" s="194" t="s">
        <v>31755</v>
      </c>
      <c r="D65" s="194" t="s">
        <v>30650</v>
      </c>
      <c r="E65" s="194"/>
      <c r="F65" s="194"/>
      <c r="G65" s="194"/>
      <c r="H65" s="194" t="s">
        <v>14309</v>
      </c>
      <c r="I65" s="194" t="s">
        <v>4</v>
      </c>
      <c r="J65" s="195">
        <v>2150</v>
      </c>
      <c r="K65" s="195">
        <v>3090</v>
      </c>
      <c r="L65" s="194"/>
      <c r="M65" s="194" t="s">
        <v>32963</v>
      </c>
      <c r="N65" s="194"/>
      <c r="O65" s="194"/>
      <c r="P65" s="69" t="str">
        <f t="shared" si="0"/>
        <v>0</v>
      </c>
      <c r="Q65" s="69" t="e">
        <f>INDEX(Кат!$O:$O,MATCH($A65,Кат!$A:$A,0))</f>
        <v>#N/A</v>
      </c>
    </row>
    <row r="66" spans="1:17" ht="45">
      <c r="A66" s="193">
        <v>140872</v>
      </c>
      <c r="B66" s="193">
        <v>38281</v>
      </c>
      <c r="C66" s="194" t="s">
        <v>31484</v>
      </c>
      <c r="D66" s="194" t="s">
        <v>29237</v>
      </c>
      <c r="E66" s="194"/>
      <c r="F66" s="194" t="s">
        <v>14633</v>
      </c>
      <c r="G66" s="194"/>
      <c r="H66" s="194" t="s">
        <v>14633</v>
      </c>
      <c r="I66" s="194" t="s">
        <v>4</v>
      </c>
      <c r="J66" s="195">
        <v>1600</v>
      </c>
      <c r="K66" s="195">
        <v>2290</v>
      </c>
      <c r="L66" s="194" t="s">
        <v>26902</v>
      </c>
      <c r="M66" s="194" t="s">
        <v>3</v>
      </c>
      <c r="N66" s="194"/>
      <c r="O66" s="194"/>
      <c r="P66" s="69" t="str">
        <f t="shared" si="0"/>
        <v>1</v>
      </c>
      <c r="Q66" s="69" t="str">
        <f>INDEX(Кат!$O:$O,MATCH($A66,Кат!$A:$A,0))</f>
        <v>шпак</v>
      </c>
    </row>
    <row r="67" spans="1:17" ht="45">
      <c r="A67" s="193">
        <v>140873</v>
      </c>
      <c r="B67" s="193">
        <v>38282</v>
      </c>
      <c r="C67" s="194" t="s">
        <v>31485</v>
      </c>
      <c r="D67" s="194" t="s">
        <v>29237</v>
      </c>
      <c r="E67" s="194"/>
      <c r="F67" s="194" t="s">
        <v>14635</v>
      </c>
      <c r="G67" s="194"/>
      <c r="H67" s="194" t="s">
        <v>14635</v>
      </c>
      <c r="I67" s="194" t="s">
        <v>4</v>
      </c>
      <c r="J67" s="195">
        <v>1400</v>
      </c>
      <c r="K67" s="195">
        <v>1990</v>
      </c>
      <c r="L67" s="194" t="s">
        <v>26903</v>
      </c>
      <c r="M67" s="194" t="s">
        <v>3</v>
      </c>
      <c r="N67" s="194"/>
      <c r="O67" s="194"/>
      <c r="P67" s="69" t="str">
        <f t="shared" ref="P67:P130" si="1">_xlfn.CONCAT(M67,IF(N67&lt;&gt;"",_xlfn.CONCAT("ск",N67),""))</f>
        <v>1</v>
      </c>
      <c r="Q67" s="69" t="str">
        <f>INDEX(Кат!$O:$O,MATCH($A67,Кат!$A:$A,0))</f>
        <v>шпак</v>
      </c>
    </row>
    <row r="68" spans="1:17" ht="30">
      <c r="A68" s="193">
        <v>140875</v>
      </c>
      <c r="B68" s="193">
        <v>38280</v>
      </c>
      <c r="C68" s="194" t="s">
        <v>31486</v>
      </c>
      <c r="D68" s="194" t="s">
        <v>29237</v>
      </c>
      <c r="E68" s="194"/>
      <c r="F68" s="194" t="s">
        <v>14631</v>
      </c>
      <c r="G68" s="194"/>
      <c r="H68" s="194" t="s">
        <v>14631</v>
      </c>
      <c r="I68" s="194" t="s">
        <v>4</v>
      </c>
      <c r="J68" s="195">
        <v>1650</v>
      </c>
      <c r="K68" s="195">
        <v>2290</v>
      </c>
      <c r="L68" s="194" t="s">
        <v>26905</v>
      </c>
      <c r="M68" s="194" t="s">
        <v>3</v>
      </c>
      <c r="N68" s="194"/>
      <c r="O68" s="194"/>
      <c r="P68" s="69" t="str">
        <f t="shared" si="1"/>
        <v>1</v>
      </c>
      <c r="Q68" s="69" t="str">
        <f>INDEX(Кат!$O:$O,MATCH($A68,Кат!$A:$A,0))</f>
        <v>шпак</v>
      </c>
    </row>
    <row r="69" spans="1:17" ht="45">
      <c r="A69" s="193">
        <v>140874</v>
      </c>
      <c r="B69" s="193">
        <v>38279</v>
      </c>
      <c r="C69" s="194" t="s">
        <v>31756</v>
      </c>
      <c r="D69" s="194" t="s">
        <v>29237</v>
      </c>
      <c r="E69" s="194"/>
      <c r="F69" s="194" t="s">
        <v>14629</v>
      </c>
      <c r="G69" s="194"/>
      <c r="H69" s="194" t="s">
        <v>14629</v>
      </c>
      <c r="I69" s="194" t="s">
        <v>4</v>
      </c>
      <c r="J69" s="195">
        <v>1600</v>
      </c>
      <c r="K69" s="195">
        <v>2290</v>
      </c>
      <c r="L69" s="194" t="s">
        <v>26901</v>
      </c>
      <c r="M69" s="194" t="s">
        <v>3</v>
      </c>
      <c r="N69" s="194"/>
      <c r="O69" s="194"/>
      <c r="P69" s="69" t="str">
        <f t="shared" si="1"/>
        <v>1</v>
      </c>
      <c r="Q69" s="69" t="str">
        <f>INDEX(Кат!$O:$O,MATCH($A69,Кат!$A:$A,0))</f>
        <v>шпак</v>
      </c>
    </row>
    <row r="70" spans="1:17" ht="45">
      <c r="A70" s="193">
        <v>140876</v>
      </c>
      <c r="B70" s="193">
        <v>38278</v>
      </c>
      <c r="C70" s="194" t="s">
        <v>31487</v>
      </c>
      <c r="D70" s="194" t="s">
        <v>29237</v>
      </c>
      <c r="E70" s="194"/>
      <c r="F70" s="194" t="s">
        <v>14627</v>
      </c>
      <c r="G70" s="194"/>
      <c r="H70" s="194" t="s">
        <v>14627</v>
      </c>
      <c r="I70" s="194" t="s">
        <v>4</v>
      </c>
      <c r="J70" s="195">
        <v>1600</v>
      </c>
      <c r="K70" s="195">
        <v>2290</v>
      </c>
      <c r="L70" s="194" t="s">
        <v>26900</v>
      </c>
      <c r="M70" s="194" t="s">
        <v>3</v>
      </c>
      <c r="N70" s="194"/>
      <c r="O70" s="194"/>
      <c r="P70" s="69" t="str">
        <f t="shared" si="1"/>
        <v>1</v>
      </c>
      <c r="Q70" s="69" t="str">
        <f>INDEX(Кат!$O:$O,MATCH($A70,Кат!$A:$A,0))</f>
        <v>шпак</v>
      </c>
    </row>
    <row r="71" spans="1:17" ht="45">
      <c r="A71" s="193">
        <v>140877</v>
      </c>
      <c r="B71" s="193">
        <v>38277</v>
      </c>
      <c r="C71" s="194" t="s">
        <v>31488</v>
      </c>
      <c r="D71" s="194" t="s">
        <v>29237</v>
      </c>
      <c r="E71" s="194"/>
      <c r="F71" s="194" t="s">
        <v>14625</v>
      </c>
      <c r="G71" s="194"/>
      <c r="H71" s="194" t="s">
        <v>14625</v>
      </c>
      <c r="I71" s="194" t="s">
        <v>4</v>
      </c>
      <c r="J71" s="195">
        <v>1600</v>
      </c>
      <c r="K71" s="195">
        <v>2290</v>
      </c>
      <c r="L71" s="194" t="s">
        <v>26904</v>
      </c>
      <c r="M71" s="194" t="s">
        <v>3</v>
      </c>
      <c r="N71" s="194"/>
      <c r="O71" s="194"/>
      <c r="P71" s="69" t="str">
        <f t="shared" si="1"/>
        <v>1</v>
      </c>
      <c r="Q71" s="69" t="str">
        <f>INDEX(Кат!$O:$O,MATCH($A71,Кат!$A:$A,0))</f>
        <v>шпак</v>
      </c>
    </row>
    <row r="72" spans="1:17" ht="45">
      <c r="A72" s="193">
        <v>144090</v>
      </c>
      <c r="B72" s="193">
        <v>13994</v>
      </c>
      <c r="C72" s="194" t="s">
        <v>33726</v>
      </c>
      <c r="D72" s="194" t="s">
        <v>29237</v>
      </c>
      <c r="E72" s="194"/>
      <c r="F72" s="194" t="s">
        <v>30216</v>
      </c>
      <c r="G72" s="194"/>
      <c r="H72" s="194" t="s">
        <v>13601</v>
      </c>
      <c r="I72" s="194" t="s">
        <v>4</v>
      </c>
      <c r="J72" s="195">
        <v>3800</v>
      </c>
      <c r="K72" s="195">
        <v>5290</v>
      </c>
      <c r="L72" s="194" t="s">
        <v>26826</v>
      </c>
      <c r="M72" s="194" t="s">
        <v>3</v>
      </c>
      <c r="N72" s="194"/>
      <c r="O72" s="194"/>
      <c r="P72" s="69" t="str">
        <f t="shared" si="1"/>
        <v>1</v>
      </c>
      <c r="Q72" s="69" t="str">
        <f>INDEX(Кат!$O:$O,MATCH($A72,Кат!$A:$A,0))</f>
        <v>шпак</v>
      </c>
    </row>
    <row r="73" spans="1:17" ht="30">
      <c r="A73" s="193">
        <v>144180</v>
      </c>
      <c r="B73" s="193">
        <v>21696</v>
      </c>
      <c r="C73" s="194" t="s">
        <v>31489</v>
      </c>
      <c r="D73" s="194" t="s">
        <v>29237</v>
      </c>
      <c r="E73" s="194"/>
      <c r="F73" s="194" t="s">
        <v>320</v>
      </c>
      <c r="G73" s="194"/>
      <c r="H73" s="194" t="s">
        <v>320</v>
      </c>
      <c r="I73" s="194" t="s">
        <v>4</v>
      </c>
      <c r="J73" s="195">
        <v>5750</v>
      </c>
      <c r="K73" s="195">
        <v>7790</v>
      </c>
      <c r="L73" s="194"/>
      <c r="M73" s="194" t="s">
        <v>3</v>
      </c>
      <c r="N73" s="194"/>
      <c r="O73" s="194" t="s">
        <v>29237</v>
      </c>
      <c r="P73" s="69" t="str">
        <f t="shared" si="1"/>
        <v>1</v>
      </c>
      <c r="Q73" s="69" t="str">
        <f>INDEX(Кат!$O:$O,MATCH($A73,Кат!$A:$A,0))</f>
        <v>шпак</v>
      </c>
    </row>
    <row r="74" spans="1:17" ht="45">
      <c r="A74" s="193">
        <v>226624</v>
      </c>
      <c r="B74" s="193">
        <v>29534</v>
      </c>
      <c r="C74" s="194" t="s">
        <v>31757</v>
      </c>
      <c r="D74" s="194" t="s">
        <v>30650</v>
      </c>
      <c r="E74" s="194"/>
      <c r="F74" s="194" t="s">
        <v>4478</v>
      </c>
      <c r="G74" s="194"/>
      <c r="H74" s="194" t="s">
        <v>4478</v>
      </c>
      <c r="I74" s="194" t="s">
        <v>4</v>
      </c>
      <c r="J74" s="195">
        <v>1050</v>
      </c>
      <c r="K74" s="195">
        <v>1690</v>
      </c>
      <c r="L74" s="194" t="s">
        <v>28031</v>
      </c>
      <c r="M74" s="194" t="s">
        <v>3</v>
      </c>
      <c r="N74" s="194"/>
      <c r="O74" s="194"/>
      <c r="P74" s="69" t="str">
        <f t="shared" si="1"/>
        <v>1</v>
      </c>
      <c r="Q74" s="69" t="e">
        <f>INDEX(Кат!$O:$O,MATCH($A74,Кат!$A:$A,0))</f>
        <v>#N/A</v>
      </c>
    </row>
    <row r="75" spans="1:17" ht="45">
      <c r="A75" s="193">
        <v>226626</v>
      </c>
      <c r="B75" s="193">
        <v>29535</v>
      </c>
      <c r="C75" s="194" t="s">
        <v>31758</v>
      </c>
      <c r="D75" s="194" t="s">
        <v>30650</v>
      </c>
      <c r="E75" s="194"/>
      <c r="F75" s="194" t="s">
        <v>4479</v>
      </c>
      <c r="G75" s="194"/>
      <c r="H75" s="194" t="s">
        <v>4479</v>
      </c>
      <c r="I75" s="194" t="s">
        <v>4</v>
      </c>
      <c r="J75" s="195">
        <v>1050</v>
      </c>
      <c r="K75" s="195">
        <v>2190</v>
      </c>
      <c r="L75" s="194" t="s">
        <v>28028</v>
      </c>
      <c r="M75" s="194" t="s">
        <v>3</v>
      </c>
      <c r="N75" s="194"/>
      <c r="O75" s="194"/>
      <c r="P75" s="69" t="str">
        <f t="shared" si="1"/>
        <v>1</v>
      </c>
      <c r="Q75" s="69" t="e">
        <f>INDEX(Кат!$O:$O,MATCH($A75,Кат!$A:$A,0))</f>
        <v>#N/A</v>
      </c>
    </row>
    <row r="76" spans="1:17" ht="45">
      <c r="A76" s="193">
        <v>226628</v>
      </c>
      <c r="B76" s="193">
        <v>29537</v>
      </c>
      <c r="C76" s="194" t="s">
        <v>31759</v>
      </c>
      <c r="D76" s="194" t="s">
        <v>30650</v>
      </c>
      <c r="E76" s="194"/>
      <c r="F76" s="194" t="s">
        <v>4481</v>
      </c>
      <c r="G76" s="194"/>
      <c r="H76" s="194" t="s">
        <v>4481</v>
      </c>
      <c r="I76" s="194" t="s">
        <v>4</v>
      </c>
      <c r="J76" s="195">
        <v>1650</v>
      </c>
      <c r="K76" s="195">
        <v>2690</v>
      </c>
      <c r="L76" s="194" t="s">
        <v>28029</v>
      </c>
      <c r="M76" s="194" t="s">
        <v>3</v>
      </c>
      <c r="N76" s="194"/>
      <c r="O76" s="194"/>
      <c r="P76" s="69" t="str">
        <f t="shared" si="1"/>
        <v>1</v>
      </c>
      <c r="Q76" s="69" t="e">
        <f>INDEX(Кат!$O:$O,MATCH($A76,Кат!$A:$A,0))</f>
        <v>#N/A</v>
      </c>
    </row>
    <row r="77" spans="1:17" ht="45">
      <c r="A77" s="193">
        <v>226629</v>
      </c>
      <c r="B77" s="193">
        <v>29538</v>
      </c>
      <c r="C77" s="194" t="s">
        <v>31760</v>
      </c>
      <c r="D77" s="194" t="s">
        <v>30650</v>
      </c>
      <c r="E77" s="194"/>
      <c r="F77" s="194" t="s">
        <v>4482</v>
      </c>
      <c r="G77" s="194"/>
      <c r="H77" s="194" t="s">
        <v>4482</v>
      </c>
      <c r="I77" s="194" t="s">
        <v>4</v>
      </c>
      <c r="J77" s="195">
        <v>1580</v>
      </c>
      <c r="K77" s="195">
        <v>2490</v>
      </c>
      <c r="L77" s="194" t="s">
        <v>28030</v>
      </c>
      <c r="M77" s="194" t="s">
        <v>3</v>
      </c>
      <c r="N77" s="194"/>
      <c r="O77" s="194"/>
      <c r="P77" s="69" t="str">
        <f t="shared" si="1"/>
        <v>1</v>
      </c>
      <c r="Q77" s="69" t="e">
        <f>INDEX(Кат!$O:$O,MATCH($A77,Кат!$A:$A,0))</f>
        <v>#N/A</v>
      </c>
    </row>
    <row r="78" spans="1:17" ht="45">
      <c r="A78" s="193">
        <v>226631</v>
      </c>
      <c r="B78" s="193">
        <v>29540</v>
      </c>
      <c r="C78" s="194" t="s">
        <v>31761</v>
      </c>
      <c r="D78" s="194" t="s">
        <v>30650</v>
      </c>
      <c r="E78" s="194"/>
      <c r="F78" s="194" t="s">
        <v>4483</v>
      </c>
      <c r="G78" s="194"/>
      <c r="H78" s="194" t="s">
        <v>4483</v>
      </c>
      <c r="I78" s="194" t="s">
        <v>4</v>
      </c>
      <c r="J78" s="195">
        <v>2180</v>
      </c>
      <c r="K78" s="195">
        <v>3390</v>
      </c>
      <c r="L78" s="194" t="s">
        <v>28026</v>
      </c>
      <c r="M78" s="194" t="s">
        <v>3</v>
      </c>
      <c r="N78" s="194"/>
      <c r="O78" s="194"/>
      <c r="P78" s="69" t="str">
        <f t="shared" si="1"/>
        <v>1</v>
      </c>
      <c r="Q78" s="69" t="e">
        <f>INDEX(Кат!$O:$O,MATCH($A78,Кат!$A:$A,0))</f>
        <v>#N/A</v>
      </c>
    </row>
    <row r="79" spans="1:17" ht="45">
      <c r="A79" s="193">
        <v>226635</v>
      </c>
      <c r="B79" s="193">
        <v>29543</v>
      </c>
      <c r="C79" s="194" t="s">
        <v>31762</v>
      </c>
      <c r="D79" s="194" t="s">
        <v>30650</v>
      </c>
      <c r="E79" s="194"/>
      <c r="F79" s="194" t="s">
        <v>4485</v>
      </c>
      <c r="G79" s="194"/>
      <c r="H79" s="194" t="s">
        <v>4485</v>
      </c>
      <c r="I79" s="194" t="s">
        <v>4</v>
      </c>
      <c r="J79" s="195">
        <v>2700</v>
      </c>
      <c r="K79" s="195">
        <v>4190</v>
      </c>
      <c r="L79" s="194" t="s">
        <v>28025</v>
      </c>
      <c r="M79" s="194" t="s">
        <v>3</v>
      </c>
      <c r="N79" s="194"/>
      <c r="O79" s="194"/>
      <c r="P79" s="69" t="str">
        <f t="shared" si="1"/>
        <v>1</v>
      </c>
      <c r="Q79" s="69" t="e">
        <f>INDEX(Кат!$O:$O,MATCH($A79,Кат!$A:$A,0))</f>
        <v>#N/A</v>
      </c>
    </row>
    <row r="80" spans="1:17" ht="45">
      <c r="A80" s="193">
        <v>145501</v>
      </c>
      <c r="B80" s="193">
        <v>29383</v>
      </c>
      <c r="C80" s="194" t="s">
        <v>31763</v>
      </c>
      <c r="D80" s="194" t="s">
        <v>29237</v>
      </c>
      <c r="E80" s="194"/>
      <c r="F80" s="194" t="s">
        <v>382</v>
      </c>
      <c r="G80" s="194"/>
      <c r="H80" s="194" t="s">
        <v>382</v>
      </c>
      <c r="I80" s="194" t="s">
        <v>4</v>
      </c>
      <c r="J80" s="195">
        <v>1400</v>
      </c>
      <c r="K80" s="195">
        <v>1990</v>
      </c>
      <c r="L80" s="194" t="s">
        <v>28663</v>
      </c>
      <c r="M80" s="194" t="s">
        <v>3</v>
      </c>
      <c r="N80" s="194"/>
      <c r="O80" s="194"/>
      <c r="P80" s="69" t="str">
        <f t="shared" si="1"/>
        <v>1</v>
      </c>
      <c r="Q80" s="69" t="str">
        <f>INDEX(Кат!$O:$O,MATCH($A80,Кат!$A:$A,0))</f>
        <v>шпак</v>
      </c>
    </row>
    <row r="81" spans="1:17" ht="45">
      <c r="A81" s="193">
        <v>145502</v>
      </c>
      <c r="B81" s="193">
        <v>29384</v>
      </c>
      <c r="C81" s="194" t="s">
        <v>31764</v>
      </c>
      <c r="D81" s="194" t="s">
        <v>29237</v>
      </c>
      <c r="E81" s="194"/>
      <c r="F81" s="194" t="s">
        <v>4439</v>
      </c>
      <c r="G81" s="194"/>
      <c r="H81" s="194" t="s">
        <v>4439</v>
      </c>
      <c r="I81" s="194" t="s">
        <v>4</v>
      </c>
      <c r="J81" s="195">
        <v>1300</v>
      </c>
      <c r="K81" s="195">
        <v>1890</v>
      </c>
      <c r="L81" s="194" t="s">
        <v>27962</v>
      </c>
      <c r="M81" s="194" t="s">
        <v>3</v>
      </c>
      <c r="N81" s="194"/>
      <c r="O81" s="194"/>
      <c r="P81" s="69" t="str">
        <f t="shared" si="1"/>
        <v>1</v>
      </c>
      <c r="Q81" s="69" t="str">
        <f>INDEX(Кат!$O:$O,MATCH($A81,Кат!$A:$A,0))</f>
        <v>шпак</v>
      </c>
    </row>
    <row r="82" spans="1:17" ht="45">
      <c r="A82" s="193">
        <v>145505</v>
      </c>
      <c r="B82" s="193">
        <v>31699</v>
      </c>
      <c r="C82" s="194" t="s">
        <v>31490</v>
      </c>
      <c r="D82" s="194" t="s">
        <v>29237</v>
      </c>
      <c r="E82" s="194"/>
      <c r="F82" s="194" t="s">
        <v>13451</v>
      </c>
      <c r="G82" s="194"/>
      <c r="H82" s="194" t="s">
        <v>13451</v>
      </c>
      <c r="I82" s="194" t="s">
        <v>4</v>
      </c>
      <c r="J82" s="195">
        <v>750</v>
      </c>
      <c r="K82" s="195">
        <v>1190</v>
      </c>
      <c r="L82" s="194"/>
      <c r="M82" s="194" t="s">
        <v>3</v>
      </c>
      <c r="N82" s="194"/>
      <c r="O82" s="194"/>
      <c r="P82" s="69" t="str">
        <f t="shared" si="1"/>
        <v>1</v>
      </c>
      <c r="Q82" s="69" t="str">
        <f>INDEX(Кат!$O:$O,MATCH($A82,Кат!$A:$A,0))</f>
        <v>шпак</v>
      </c>
    </row>
    <row r="83" spans="1:17" ht="45">
      <c r="A83" s="193">
        <v>145507</v>
      </c>
      <c r="B83" s="193">
        <v>29480</v>
      </c>
      <c r="C83" s="194" t="s">
        <v>31491</v>
      </c>
      <c r="D83" s="194" t="s">
        <v>29237</v>
      </c>
      <c r="E83" s="194"/>
      <c r="F83" s="194" t="s">
        <v>25750</v>
      </c>
      <c r="G83" s="194"/>
      <c r="H83" s="194" t="s">
        <v>13452</v>
      </c>
      <c r="I83" s="194" t="s">
        <v>4</v>
      </c>
      <c r="J83" s="195">
        <v>800</v>
      </c>
      <c r="K83" s="195">
        <v>1190</v>
      </c>
      <c r="L83" s="194" t="s">
        <v>28034</v>
      </c>
      <c r="M83" s="194" t="s">
        <v>3</v>
      </c>
      <c r="N83" s="194"/>
      <c r="O83" s="194"/>
      <c r="P83" s="69" t="str">
        <f t="shared" si="1"/>
        <v>1</v>
      </c>
      <c r="Q83" s="69" t="str">
        <f>INDEX(Кат!$O:$O,MATCH($A83,Кат!$A:$A,0))</f>
        <v>шпак</v>
      </c>
    </row>
    <row r="84" spans="1:17" ht="75">
      <c r="A84" s="193">
        <v>145506</v>
      </c>
      <c r="B84" s="193">
        <v>29482</v>
      </c>
      <c r="C84" s="194" t="s">
        <v>31765</v>
      </c>
      <c r="D84" s="194" t="s">
        <v>29237</v>
      </c>
      <c r="E84" s="194"/>
      <c r="F84" s="194" t="s">
        <v>25751</v>
      </c>
      <c r="G84" s="194"/>
      <c r="H84" s="194" t="s">
        <v>13453</v>
      </c>
      <c r="I84" s="194" t="s">
        <v>4</v>
      </c>
      <c r="J84" s="195">
        <v>600</v>
      </c>
      <c r="K84" s="195">
        <v>899</v>
      </c>
      <c r="L84" s="194" t="s">
        <v>28102</v>
      </c>
      <c r="M84" s="194" t="s">
        <v>3</v>
      </c>
      <c r="N84" s="194"/>
      <c r="O84" s="194"/>
      <c r="P84" s="69" t="str">
        <f t="shared" si="1"/>
        <v>1</v>
      </c>
      <c r="Q84" s="69" t="str">
        <f>INDEX(Кат!$O:$O,MATCH($A84,Кат!$A:$A,0))</f>
        <v>шпак</v>
      </c>
    </row>
    <row r="85" spans="1:17" ht="45">
      <c r="A85" s="193">
        <v>145508</v>
      </c>
      <c r="B85" s="193">
        <v>29484</v>
      </c>
      <c r="C85" s="194" t="s">
        <v>31766</v>
      </c>
      <c r="D85" s="194" t="s">
        <v>29237</v>
      </c>
      <c r="E85" s="194"/>
      <c r="F85" s="194" t="s">
        <v>25752</v>
      </c>
      <c r="G85" s="194"/>
      <c r="H85" s="194" t="s">
        <v>13454</v>
      </c>
      <c r="I85" s="194" t="s">
        <v>4</v>
      </c>
      <c r="J85" s="195">
        <v>620</v>
      </c>
      <c r="K85" s="195">
        <v>929</v>
      </c>
      <c r="L85" s="194" t="s">
        <v>28033</v>
      </c>
      <c r="M85" s="194" t="s">
        <v>3</v>
      </c>
      <c r="N85" s="194"/>
      <c r="O85" s="194"/>
      <c r="P85" s="69" t="str">
        <f t="shared" si="1"/>
        <v>1</v>
      </c>
      <c r="Q85" s="69" t="str">
        <f>INDEX(Кат!$O:$O,MATCH($A85,Кат!$A:$A,0))</f>
        <v>шпак</v>
      </c>
    </row>
    <row r="86" spans="1:17" ht="45">
      <c r="A86" s="193">
        <v>157990</v>
      </c>
      <c r="B86" s="193">
        <v>1761</v>
      </c>
      <c r="C86" s="194" t="s">
        <v>31492</v>
      </c>
      <c r="D86" s="194" t="s">
        <v>29237</v>
      </c>
      <c r="E86" s="194"/>
      <c r="F86" s="194" t="s">
        <v>3450</v>
      </c>
      <c r="G86" s="194"/>
      <c r="H86" s="194" t="s">
        <v>3450</v>
      </c>
      <c r="I86" s="194" t="s">
        <v>4</v>
      </c>
      <c r="J86" s="195">
        <v>2300</v>
      </c>
      <c r="K86" s="195">
        <v>3190</v>
      </c>
      <c r="L86" s="194"/>
      <c r="M86" s="194" t="s">
        <v>3</v>
      </c>
      <c r="N86" s="194"/>
      <c r="O86" s="194"/>
      <c r="P86" s="69" t="str">
        <f t="shared" si="1"/>
        <v>1</v>
      </c>
      <c r="Q86" s="69" t="str">
        <f>INDEX(Кат!$O:$O,MATCH($A86,Кат!$A:$A,0))</f>
        <v>шпак</v>
      </c>
    </row>
    <row r="87" spans="1:17" ht="45">
      <c r="A87" s="193">
        <v>157991</v>
      </c>
      <c r="B87" s="193">
        <v>1752</v>
      </c>
      <c r="C87" s="194" t="s">
        <v>31767</v>
      </c>
      <c r="D87" s="194" t="s">
        <v>29237</v>
      </c>
      <c r="E87" s="194"/>
      <c r="F87" s="194" t="s">
        <v>112</v>
      </c>
      <c r="G87" s="194"/>
      <c r="H87" s="194" t="s">
        <v>112</v>
      </c>
      <c r="I87" s="194" t="s">
        <v>4</v>
      </c>
      <c r="J87" s="195">
        <v>1050</v>
      </c>
      <c r="K87" s="195">
        <v>1490</v>
      </c>
      <c r="L87" s="194" t="s">
        <v>28667</v>
      </c>
      <c r="M87" s="194" t="s">
        <v>3</v>
      </c>
      <c r="N87" s="194"/>
      <c r="O87" s="194"/>
      <c r="P87" s="69" t="str">
        <f t="shared" si="1"/>
        <v>1</v>
      </c>
      <c r="Q87" s="69" t="str">
        <f>INDEX(Кат!$O:$O,MATCH($A87,Кат!$A:$A,0))</f>
        <v>шпак</v>
      </c>
    </row>
    <row r="88" spans="1:17" ht="30">
      <c r="A88" s="193">
        <v>157992</v>
      </c>
      <c r="B88" s="193">
        <v>1753</v>
      </c>
      <c r="C88" s="194" t="s">
        <v>31768</v>
      </c>
      <c r="D88" s="194" t="s">
        <v>29237</v>
      </c>
      <c r="E88" s="194"/>
      <c r="F88" s="194" t="s">
        <v>113</v>
      </c>
      <c r="G88" s="194"/>
      <c r="H88" s="194" t="s">
        <v>113</v>
      </c>
      <c r="I88" s="194" t="s">
        <v>4</v>
      </c>
      <c r="J88" s="195">
        <v>1300</v>
      </c>
      <c r="K88" s="195">
        <v>1890</v>
      </c>
      <c r="L88" s="194" t="s">
        <v>28668</v>
      </c>
      <c r="M88" s="194" t="s">
        <v>3</v>
      </c>
      <c r="N88" s="194"/>
      <c r="O88" s="194"/>
      <c r="P88" s="69" t="str">
        <f t="shared" si="1"/>
        <v>1</v>
      </c>
      <c r="Q88" s="69" t="str">
        <f>INDEX(Кат!$O:$O,MATCH($A88,Кат!$A:$A,0))</f>
        <v>шпак</v>
      </c>
    </row>
    <row r="89" spans="1:17" ht="45">
      <c r="A89" s="193">
        <v>158019</v>
      </c>
      <c r="B89" s="193">
        <v>1768</v>
      </c>
      <c r="C89" s="194" t="s">
        <v>31493</v>
      </c>
      <c r="D89" s="194" t="s">
        <v>29237</v>
      </c>
      <c r="E89" s="194"/>
      <c r="F89" s="194" t="s">
        <v>114</v>
      </c>
      <c r="G89" s="194"/>
      <c r="H89" s="194" t="s">
        <v>114</v>
      </c>
      <c r="I89" s="194" t="s">
        <v>4</v>
      </c>
      <c r="J89" s="195">
        <v>1450</v>
      </c>
      <c r="K89" s="195">
        <v>2090</v>
      </c>
      <c r="L89" s="194" t="s">
        <v>28550</v>
      </c>
      <c r="M89" s="194" t="s">
        <v>3</v>
      </c>
      <c r="N89" s="194"/>
      <c r="O89" s="194"/>
      <c r="P89" s="69" t="str">
        <f t="shared" si="1"/>
        <v>1</v>
      </c>
      <c r="Q89" s="69" t="str">
        <f>INDEX(Кат!$O:$O,MATCH($A89,Кат!$A:$A,0))</f>
        <v>шпак</v>
      </c>
    </row>
    <row r="90" spans="1:17" ht="60">
      <c r="A90" s="193">
        <v>158020</v>
      </c>
      <c r="B90" s="193">
        <v>1769</v>
      </c>
      <c r="C90" s="194" t="s">
        <v>31769</v>
      </c>
      <c r="D90" s="194" t="s">
        <v>29237</v>
      </c>
      <c r="E90" s="194"/>
      <c r="F90" s="194" t="s">
        <v>115</v>
      </c>
      <c r="G90" s="194"/>
      <c r="H90" s="194" t="s">
        <v>115</v>
      </c>
      <c r="I90" s="194" t="s">
        <v>4</v>
      </c>
      <c r="J90" s="195">
        <v>1050</v>
      </c>
      <c r="K90" s="195">
        <v>1490</v>
      </c>
      <c r="L90" s="194" t="s">
        <v>28661</v>
      </c>
      <c r="M90" s="194" t="s">
        <v>3</v>
      </c>
      <c r="N90" s="194"/>
      <c r="O90" s="194"/>
      <c r="P90" s="69" t="str">
        <f t="shared" si="1"/>
        <v>1</v>
      </c>
      <c r="Q90" s="69" t="str">
        <f>INDEX(Кат!$O:$O,MATCH($A90,Кат!$A:$A,0))</f>
        <v>шпак</v>
      </c>
    </row>
    <row r="91" spans="1:17" ht="45">
      <c r="A91" s="193">
        <v>158022</v>
      </c>
      <c r="B91" s="193">
        <v>10148</v>
      </c>
      <c r="C91" s="194" t="s">
        <v>31770</v>
      </c>
      <c r="D91" s="194" t="s">
        <v>29237</v>
      </c>
      <c r="E91" s="194"/>
      <c r="F91" s="194" t="s">
        <v>202</v>
      </c>
      <c r="G91" s="194"/>
      <c r="H91" s="194" t="s">
        <v>202</v>
      </c>
      <c r="I91" s="194" t="s">
        <v>4</v>
      </c>
      <c r="J91" s="195">
        <v>1100</v>
      </c>
      <c r="K91" s="195">
        <v>1590</v>
      </c>
      <c r="L91" s="194" t="s">
        <v>28666</v>
      </c>
      <c r="M91" s="194" t="s">
        <v>3</v>
      </c>
      <c r="N91" s="194"/>
      <c r="O91" s="194"/>
      <c r="P91" s="69" t="str">
        <f t="shared" si="1"/>
        <v>1</v>
      </c>
      <c r="Q91" s="69" t="str">
        <f>INDEX(Кат!$O:$O,MATCH($A91,Кат!$A:$A,0))</f>
        <v>шпак</v>
      </c>
    </row>
    <row r="92" spans="1:17" ht="45">
      <c r="A92" s="193">
        <v>158042</v>
      </c>
      <c r="B92" s="193">
        <v>1687</v>
      </c>
      <c r="C92" s="194" t="s">
        <v>31494</v>
      </c>
      <c r="D92" s="194" t="s">
        <v>29237</v>
      </c>
      <c r="E92" s="194"/>
      <c r="F92" s="194" t="s">
        <v>75</v>
      </c>
      <c r="G92" s="194"/>
      <c r="H92" s="194" t="s">
        <v>75</v>
      </c>
      <c r="I92" s="194" t="s">
        <v>4</v>
      </c>
      <c r="J92" s="195">
        <v>460</v>
      </c>
      <c r="K92" s="195">
        <v>719</v>
      </c>
      <c r="L92" s="194" t="s">
        <v>28660</v>
      </c>
      <c r="M92" s="194" t="s">
        <v>3</v>
      </c>
      <c r="N92" s="194"/>
      <c r="O92" s="194"/>
      <c r="P92" s="69" t="str">
        <f t="shared" si="1"/>
        <v>1</v>
      </c>
      <c r="Q92" s="69" t="str">
        <f>INDEX(Кат!$O:$O,MATCH($A92,Кат!$A:$A,0))</f>
        <v>шпак</v>
      </c>
    </row>
    <row r="93" spans="1:17" ht="45">
      <c r="A93" s="193">
        <v>158051</v>
      </c>
      <c r="B93" s="193">
        <v>1697</v>
      </c>
      <c r="C93" s="194" t="s">
        <v>31495</v>
      </c>
      <c r="D93" s="194" t="s">
        <v>29237</v>
      </c>
      <c r="E93" s="194"/>
      <c r="F93" s="194" t="s">
        <v>80</v>
      </c>
      <c r="G93" s="194"/>
      <c r="H93" s="194" t="s">
        <v>80</v>
      </c>
      <c r="I93" s="194" t="s">
        <v>4</v>
      </c>
      <c r="J93" s="195">
        <v>510</v>
      </c>
      <c r="K93" s="195">
        <v>769</v>
      </c>
      <c r="L93" s="194" t="s">
        <v>28664</v>
      </c>
      <c r="M93" s="194" t="s">
        <v>3</v>
      </c>
      <c r="N93" s="194"/>
      <c r="O93" s="194"/>
      <c r="P93" s="69" t="str">
        <f t="shared" si="1"/>
        <v>1</v>
      </c>
      <c r="Q93" s="69" t="str">
        <f>INDEX(Кат!$O:$O,MATCH($A93,Кат!$A:$A,0))</f>
        <v>шпак</v>
      </c>
    </row>
    <row r="94" spans="1:17" ht="45">
      <c r="A94" s="193">
        <v>158049</v>
      </c>
      <c r="B94" s="193">
        <v>1735</v>
      </c>
      <c r="C94" s="194" t="s">
        <v>31496</v>
      </c>
      <c r="D94" s="194" t="s">
        <v>29237</v>
      </c>
      <c r="E94" s="194"/>
      <c r="F94" s="194" t="s">
        <v>29742</v>
      </c>
      <c r="G94" s="194"/>
      <c r="H94" s="194" t="s">
        <v>102</v>
      </c>
      <c r="I94" s="194" t="s">
        <v>4</v>
      </c>
      <c r="J94" s="195">
        <v>550</v>
      </c>
      <c r="K94" s="195">
        <v>829</v>
      </c>
      <c r="L94" s="194"/>
      <c r="M94" s="194" t="s">
        <v>3</v>
      </c>
      <c r="N94" s="194"/>
      <c r="O94" s="194"/>
      <c r="P94" s="69" t="str">
        <f t="shared" si="1"/>
        <v>1</v>
      </c>
      <c r="Q94" s="69" t="str">
        <f>INDEX(Кат!$O:$O,MATCH($A94,Кат!$A:$A,0))</f>
        <v>шпак</v>
      </c>
    </row>
    <row r="95" spans="1:17" ht="45">
      <c r="A95" s="193">
        <v>158053</v>
      </c>
      <c r="B95" s="193">
        <v>1720</v>
      </c>
      <c r="C95" s="194" t="s">
        <v>31497</v>
      </c>
      <c r="D95" s="194" t="s">
        <v>29237</v>
      </c>
      <c r="E95" s="194"/>
      <c r="F95" s="194" t="s">
        <v>93</v>
      </c>
      <c r="G95" s="194"/>
      <c r="H95" s="194" t="s">
        <v>93</v>
      </c>
      <c r="I95" s="194" t="s">
        <v>4</v>
      </c>
      <c r="J95" s="195">
        <v>570</v>
      </c>
      <c r="K95" s="195">
        <v>859</v>
      </c>
      <c r="L95" s="194" t="s">
        <v>28665</v>
      </c>
      <c r="M95" s="194" t="s">
        <v>3</v>
      </c>
      <c r="N95" s="194"/>
      <c r="O95" s="194"/>
      <c r="P95" s="69" t="str">
        <f t="shared" si="1"/>
        <v>1</v>
      </c>
      <c r="Q95" s="69" t="str">
        <f>INDEX(Кат!$O:$O,MATCH($A95,Кат!$A:$A,0))</f>
        <v>шпак</v>
      </c>
    </row>
    <row r="96" spans="1:17" ht="75">
      <c r="A96" s="193">
        <v>158024</v>
      </c>
      <c r="B96" s="193">
        <v>6957</v>
      </c>
      <c r="C96" s="194" t="s">
        <v>31771</v>
      </c>
      <c r="D96" s="194" t="s">
        <v>29237</v>
      </c>
      <c r="E96" s="194"/>
      <c r="F96" s="194" t="s">
        <v>25737</v>
      </c>
      <c r="G96" s="194"/>
      <c r="H96" s="194" t="s">
        <v>116</v>
      </c>
      <c r="I96" s="194" t="s">
        <v>4</v>
      </c>
      <c r="J96" s="195">
        <v>2250</v>
      </c>
      <c r="K96" s="195">
        <v>3190</v>
      </c>
      <c r="L96" s="194"/>
      <c r="M96" s="194" t="s">
        <v>32963</v>
      </c>
      <c r="N96" s="194"/>
      <c r="O96" s="194"/>
      <c r="P96" s="69" t="str">
        <f t="shared" si="1"/>
        <v>0</v>
      </c>
      <c r="Q96" s="69" t="str">
        <f>INDEX(Кат!$O:$O,MATCH($A96,Кат!$A:$A,0))</f>
        <v>Ошибка</v>
      </c>
    </row>
    <row r="97" spans="1:17" ht="45">
      <c r="A97" s="193">
        <v>158043</v>
      </c>
      <c r="B97" s="193">
        <v>1693</v>
      </c>
      <c r="C97" s="194" t="s">
        <v>31772</v>
      </c>
      <c r="D97" s="194" t="s">
        <v>29237</v>
      </c>
      <c r="E97" s="194"/>
      <c r="F97" s="194" t="s">
        <v>77</v>
      </c>
      <c r="G97" s="194"/>
      <c r="H97" s="194" t="s">
        <v>77</v>
      </c>
      <c r="I97" s="194" t="s">
        <v>4</v>
      </c>
      <c r="J97" s="195">
        <v>380</v>
      </c>
      <c r="K97" s="195">
        <v>529</v>
      </c>
      <c r="L97" s="194"/>
      <c r="M97" s="194" t="s">
        <v>3</v>
      </c>
      <c r="N97" s="194" t="s">
        <v>32964</v>
      </c>
      <c r="O97" s="194"/>
      <c r="P97" s="69" t="str">
        <f t="shared" si="1"/>
        <v>1ск4</v>
      </c>
      <c r="Q97" s="69" t="str">
        <f>INDEX(Кат!$O:$O,MATCH($A97,Кат!$A:$A,0))</f>
        <v>шпак</v>
      </c>
    </row>
    <row r="98" spans="1:17" ht="60">
      <c r="A98" s="193">
        <v>158007</v>
      </c>
      <c r="B98" s="193">
        <v>65705</v>
      </c>
      <c r="C98" s="194" t="s">
        <v>31498</v>
      </c>
      <c r="D98" s="194" t="s">
        <v>29237</v>
      </c>
      <c r="E98" s="194"/>
      <c r="F98" s="194" t="s">
        <v>26222</v>
      </c>
      <c r="G98" s="194"/>
      <c r="H98" s="194" t="s">
        <v>26222</v>
      </c>
      <c r="I98" s="194" t="s">
        <v>4</v>
      </c>
      <c r="J98" s="195">
        <v>950</v>
      </c>
      <c r="K98" s="195">
        <v>1490</v>
      </c>
      <c r="L98" s="194" t="s">
        <v>26846</v>
      </c>
      <c r="M98" s="194" t="s">
        <v>3</v>
      </c>
      <c r="N98" s="194" t="s">
        <v>32964</v>
      </c>
      <c r="O98" s="194"/>
      <c r="P98" s="69" t="str">
        <f t="shared" si="1"/>
        <v>1ск4</v>
      </c>
      <c r="Q98" s="69" t="str">
        <f>INDEX(Кат!$O:$O,MATCH($A98,Кат!$A:$A,0))</f>
        <v>шпак</v>
      </c>
    </row>
    <row r="99" spans="1:17" ht="90">
      <c r="A99" s="193">
        <v>158008</v>
      </c>
      <c r="B99" s="193">
        <v>65709</v>
      </c>
      <c r="C99" s="194" t="s">
        <v>31773</v>
      </c>
      <c r="D99" s="194" t="s">
        <v>29237</v>
      </c>
      <c r="E99" s="194"/>
      <c r="F99" s="194" t="s">
        <v>26223</v>
      </c>
      <c r="G99" s="194"/>
      <c r="H99" s="194" t="s">
        <v>26223</v>
      </c>
      <c r="I99" s="194" t="s">
        <v>4</v>
      </c>
      <c r="J99" s="195">
        <v>1200</v>
      </c>
      <c r="K99" s="195">
        <v>1690</v>
      </c>
      <c r="L99" s="194" t="s">
        <v>26847</v>
      </c>
      <c r="M99" s="194" t="s">
        <v>3</v>
      </c>
      <c r="N99" s="194"/>
      <c r="O99" s="194"/>
      <c r="P99" s="69" t="str">
        <f t="shared" si="1"/>
        <v>1</v>
      </c>
      <c r="Q99" s="69" t="str">
        <f>INDEX(Кат!$O:$O,MATCH($A99,Кат!$A:$A,0))</f>
        <v>шпак</v>
      </c>
    </row>
    <row r="100" spans="1:17" ht="45">
      <c r="A100" s="193">
        <v>158009</v>
      </c>
      <c r="B100" s="193">
        <v>65717</v>
      </c>
      <c r="C100" s="194" t="s">
        <v>31499</v>
      </c>
      <c r="D100" s="194" t="s">
        <v>29237</v>
      </c>
      <c r="E100" s="194"/>
      <c r="F100" s="194" t="s">
        <v>26225</v>
      </c>
      <c r="G100" s="194"/>
      <c r="H100" s="194" t="s">
        <v>26225</v>
      </c>
      <c r="I100" s="194" t="s">
        <v>4</v>
      </c>
      <c r="J100" s="195">
        <v>1300</v>
      </c>
      <c r="K100" s="195">
        <v>1890</v>
      </c>
      <c r="L100" s="194" t="s">
        <v>26844</v>
      </c>
      <c r="M100" s="194" t="s">
        <v>3</v>
      </c>
      <c r="N100" s="194" t="s">
        <v>32964</v>
      </c>
      <c r="O100" s="194"/>
      <c r="P100" s="69" t="str">
        <f t="shared" si="1"/>
        <v>1ск4</v>
      </c>
      <c r="Q100" s="69" t="str">
        <f>INDEX(Кат!$O:$O,MATCH($A100,Кат!$A:$A,0))</f>
        <v>шпак</v>
      </c>
    </row>
    <row r="101" spans="1:17" ht="45">
      <c r="A101" s="193">
        <v>158010</v>
      </c>
      <c r="B101" s="193">
        <v>65713</v>
      </c>
      <c r="C101" s="194" t="s">
        <v>31500</v>
      </c>
      <c r="D101" s="194" t="s">
        <v>29237</v>
      </c>
      <c r="E101" s="194"/>
      <c r="F101" s="194" t="s">
        <v>26224</v>
      </c>
      <c r="G101" s="194"/>
      <c r="H101" s="194" t="s">
        <v>26224</v>
      </c>
      <c r="I101" s="194" t="s">
        <v>4</v>
      </c>
      <c r="J101" s="195">
        <v>1400</v>
      </c>
      <c r="K101" s="195">
        <v>1990</v>
      </c>
      <c r="L101" s="194" t="s">
        <v>26845</v>
      </c>
      <c r="M101" s="194" t="s">
        <v>3</v>
      </c>
      <c r="N101" s="194"/>
      <c r="O101" s="194"/>
      <c r="P101" s="69" t="str">
        <f t="shared" si="1"/>
        <v>1</v>
      </c>
      <c r="Q101" s="69" t="str">
        <f>INDEX(Кат!$O:$O,MATCH($A101,Кат!$A:$A,0))</f>
        <v>шпак</v>
      </c>
    </row>
    <row r="102" spans="1:17" ht="60">
      <c r="A102" s="193">
        <v>158011</v>
      </c>
      <c r="B102" s="193">
        <v>10340</v>
      </c>
      <c r="C102" s="194" t="s">
        <v>31774</v>
      </c>
      <c r="D102" s="194" t="s">
        <v>29237</v>
      </c>
      <c r="E102" s="194"/>
      <c r="F102" s="194" t="s">
        <v>204</v>
      </c>
      <c r="G102" s="194"/>
      <c r="H102" s="194" t="s">
        <v>204</v>
      </c>
      <c r="I102" s="194" t="s">
        <v>4</v>
      </c>
      <c r="J102" s="195">
        <v>640</v>
      </c>
      <c r="K102" s="195">
        <v>959</v>
      </c>
      <c r="L102" s="194" t="s">
        <v>28613</v>
      </c>
      <c r="M102" s="194" t="s">
        <v>3</v>
      </c>
      <c r="N102" s="194" t="s">
        <v>32964</v>
      </c>
      <c r="O102" s="194"/>
      <c r="P102" s="69" t="str">
        <f t="shared" si="1"/>
        <v>1ск4</v>
      </c>
      <c r="Q102" s="69" t="str">
        <f>INDEX(Кат!$O:$O,MATCH($A102,Кат!$A:$A,0))</f>
        <v>шпак</v>
      </c>
    </row>
    <row r="103" spans="1:17" ht="60">
      <c r="A103" s="193">
        <v>158046</v>
      </c>
      <c r="B103" s="193">
        <v>1698</v>
      </c>
      <c r="C103" s="194" t="s">
        <v>31775</v>
      </c>
      <c r="D103" s="194" t="s">
        <v>29237</v>
      </c>
      <c r="E103" s="194"/>
      <c r="F103" s="194" t="s">
        <v>81</v>
      </c>
      <c r="G103" s="194"/>
      <c r="H103" s="194" t="s">
        <v>81</v>
      </c>
      <c r="I103" s="194" t="s">
        <v>4</v>
      </c>
      <c r="J103" s="195">
        <v>630</v>
      </c>
      <c r="K103" s="195">
        <v>949</v>
      </c>
      <c r="L103" s="194"/>
      <c r="M103" s="194" t="s">
        <v>3</v>
      </c>
      <c r="N103" s="194"/>
      <c r="O103" s="194"/>
      <c r="P103" s="69" t="str">
        <f t="shared" si="1"/>
        <v>1</v>
      </c>
      <c r="Q103" s="69" t="str">
        <f>INDEX(Кат!$O:$O,MATCH($A103,Кат!$A:$A,0))</f>
        <v>шпак</v>
      </c>
    </row>
    <row r="104" spans="1:17" ht="45">
      <c r="A104" s="193">
        <v>158047</v>
      </c>
      <c r="B104" s="193">
        <v>1714</v>
      </c>
      <c r="C104" s="194" t="s">
        <v>31776</v>
      </c>
      <c r="D104" s="194" t="s">
        <v>29237</v>
      </c>
      <c r="E104" s="194"/>
      <c r="F104" s="194" t="s">
        <v>90</v>
      </c>
      <c r="G104" s="194"/>
      <c r="H104" s="194" t="s">
        <v>90</v>
      </c>
      <c r="I104" s="194" t="s">
        <v>4</v>
      </c>
      <c r="J104" s="195">
        <v>1900</v>
      </c>
      <c r="K104" s="195">
        <v>2490</v>
      </c>
      <c r="L104" s="194"/>
      <c r="M104" s="194" t="s">
        <v>3</v>
      </c>
      <c r="N104" s="194"/>
      <c r="O104" s="194" t="s">
        <v>29237</v>
      </c>
      <c r="P104" s="69" t="str">
        <f t="shared" si="1"/>
        <v>1</v>
      </c>
      <c r="Q104" s="69" t="str">
        <f>INDEX(Кат!$O:$O,MATCH($A104,Кат!$A:$A,0))</f>
        <v>шпак</v>
      </c>
    </row>
    <row r="105" spans="1:17" ht="45">
      <c r="A105" s="193">
        <v>158390</v>
      </c>
      <c r="B105" s="193">
        <v>17157</v>
      </c>
      <c r="C105" s="194" t="s">
        <v>31501</v>
      </c>
      <c r="D105" s="194" t="s">
        <v>29237</v>
      </c>
      <c r="E105" s="194"/>
      <c r="F105" s="194" t="s">
        <v>14337</v>
      </c>
      <c r="G105" s="194"/>
      <c r="H105" s="194" t="s">
        <v>14337</v>
      </c>
      <c r="I105" s="194" t="s">
        <v>4</v>
      </c>
      <c r="J105" s="195">
        <v>60</v>
      </c>
      <c r="K105" s="195">
        <v>129</v>
      </c>
      <c r="L105" s="194" t="s">
        <v>28385</v>
      </c>
      <c r="M105" s="194" t="s">
        <v>3</v>
      </c>
      <c r="N105" s="194"/>
      <c r="O105" s="194"/>
      <c r="P105" s="69" t="str">
        <f t="shared" si="1"/>
        <v>1</v>
      </c>
      <c r="Q105" s="69" t="str">
        <f>INDEX(Кат!$O:$O,MATCH($A105,Кат!$A:$A,0))</f>
        <v>шпак</v>
      </c>
    </row>
    <row r="106" spans="1:17" ht="90">
      <c r="A106" s="193">
        <v>158389</v>
      </c>
      <c r="B106" s="193">
        <v>17173</v>
      </c>
      <c r="C106" s="194" t="s">
        <v>31777</v>
      </c>
      <c r="D106" s="194" t="s">
        <v>29237</v>
      </c>
      <c r="E106" s="194"/>
      <c r="F106" s="194" t="s">
        <v>14347</v>
      </c>
      <c r="G106" s="194"/>
      <c r="H106" s="194" t="s">
        <v>14347</v>
      </c>
      <c r="I106" s="194" t="s">
        <v>4</v>
      </c>
      <c r="J106" s="195">
        <v>250</v>
      </c>
      <c r="K106" s="195">
        <v>499</v>
      </c>
      <c r="L106" s="194" t="s">
        <v>28390</v>
      </c>
      <c r="M106" s="194" t="s">
        <v>3</v>
      </c>
      <c r="N106" s="194"/>
      <c r="O106" s="194"/>
      <c r="P106" s="69" t="str">
        <f t="shared" si="1"/>
        <v>1</v>
      </c>
      <c r="Q106" s="69" t="str">
        <f>INDEX(Кат!$O:$O,MATCH($A106,Кат!$A:$A,0))</f>
        <v>шпак</v>
      </c>
    </row>
    <row r="107" spans="1:17" ht="60">
      <c r="A107" s="193">
        <v>158391</v>
      </c>
      <c r="B107" s="193">
        <v>23598</v>
      </c>
      <c r="C107" s="194" t="s">
        <v>31502</v>
      </c>
      <c r="D107" s="194" t="s">
        <v>29237</v>
      </c>
      <c r="E107" s="194"/>
      <c r="F107" s="194" t="s">
        <v>329</v>
      </c>
      <c r="G107" s="194"/>
      <c r="H107" s="194" t="s">
        <v>329</v>
      </c>
      <c r="I107" s="194" t="s">
        <v>4</v>
      </c>
      <c r="J107" s="195">
        <v>160</v>
      </c>
      <c r="K107" s="195">
        <v>319</v>
      </c>
      <c r="L107" s="194" t="s">
        <v>28495</v>
      </c>
      <c r="M107" s="194" t="s">
        <v>3</v>
      </c>
      <c r="N107" s="194"/>
      <c r="O107" s="194"/>
      <c r="P107" s="69" t="str">
        <f t="shared" si="1"/>
        <v>1</v>
      </c>
      <c r="Q107" s="69" t="str">
        <f>INDEX(Кат!$O:$O,MATCH($A107,Кат!$A:$A,0))</f>
        <v>шпак</v>
      </c>
    </row>
    <row r="108" spans="1:17" ht="60">
      <c r="A108" s="193">
        <v>158392</v>
      </c>
      <c r="B108" s="193">
        <v>17223</v>
      </c>
      <c r="C108" s="194" t="s">
        <v>31503</v>
      </c>
      <c r="D108" s="194" t="s">
        <v>29237</v>
      </c>
      <c r="E108" s="194"/>
      <c r="F108" s="194" t="s">
        <v>262</v>
      </c>
      <c r="G108" s="194"/>
      <c r="H108" s="194" t="s">
        <v>262</v>
      </c>
      <c r="I108" s="194" t="s">
        <v>4</v>
      </c>
      <c r="J108" s="195">
        <v>300</v>
      </c>
      <c r="K108" s="195">
        <v>469</v>
      </c>
      <c r="L108" s="194"/>
      <c r="M108" s="194" t="s">
        <v>3</v>
      </c>
      <c r="N108" s="194"/>
      <c r="O108" s="194"/>
      <c r="P108" s="69" t="str">
        <f t="shared" si="1"/>
        <v>1</v>
      </c>
      <c r="Q108" s="69" t="str">
        <f>INDEX(Кат!$O:$O,MATCH($A108,Кат!$A:$A,0))</f>
        <v>шпак</v>
      </c>
    </row>
    <row r="109" spans="1:17" ht="75">
      <c r="A109" s="193">
        <v>158393</v>
      </c>
      <c r="B109" s="193">
        <v>23876</v>
      </c>
      <c r="C109" s="194" t="s">
        <v>31778</v>
      </c>
      <c r="D109" s="194" t="s">
        <v>29237</v>
      </c>
      <c r="E109" s="194"/>
      <c r="F109" s="194" t="s">
        <v>25746</v>
      </c>
      <c r="G109" s="194"/>
      <c r="H109" s="194" t="s">
        <v>2717</v>
      </c>
      <c r="I109" s="194" t="s">
        <v>4</v>
      </c>
      <c r="J109" s="195">
        <v>130</v>
      </c>
      <c r="K109" s="195">
        <v>259</v>
      </c>
      <c r="L109" s="194"/>
      <c r="M109" s="194" t="s">
        <v>3</v>
      </c>
      <c r="N109" s="194"/>
      <c r="O109" s="194"/>
      <c r="P109" s="69" t="str">
        <f t="shared" si="1"/>
        <v>1</v>
      </c>
      <c r="Q109" s="69" t="str">
        <f>INDEX(Кат!$O:$O,MATCH($A109,Кат!$A:$A,0))</f>
        <v>шпак</v>
      </c>
    </row>
    <row r="110" spans="1:17" ht="75">
      <c r="A110" s="193">
        <v>158415</v>
      </c>
      <c r="B110" s="193">
        <v>1443</v>
      </c>
      <c r="C110" s="194" t="s">
        <v>31779</v>
      </c>
      <c r="D110" s="194" t="s">
        <v>29237</v>
      </c>
      <c r="E110" s="194"/>
      <c r="F110" s="194" t="s">
        <v>26220</v>
      </c>
      <c r="G110" s="194"/>
      <c r="H110" s="194" t="s">
        <v>34</v>
      </c>
      <c r="I110" s="194" t="s">
        <v>4</v>
      </c>
      <c r="J110" s="195">
        <v>2200</v>
      </c>
      <c r="K110" s="195">
        <v>3090</v>
      </c>
      <c r="L110" s="194" t="s">
        <v>26836</v>
      </c>
      <c r="M110" s="194" t="s">
        <v>3</v>
      </c>
      <c r="N110" s="194"/>
      <c r="O110" s="194"/>
      <c r="P110" s="69" t="str">
        <f t="shared" si="1"/>
        <v>1</v>
      </c>
      <c r="Q110" s="69" t="str">
        <f>INDEX(Кат!$O:$O,MATCH($A110,Кат!$A:$A,0))</f>
        <v>шпак</v>
      </c>
    </row>
    <row r="111" spans="1:17" ht="45">
      <c r="A111" s="193">
        <v>158416</v>
      </c>
      <c r="B111" s="193">
        <v>1438</v>
      </c>
      <c r="C111" s="194" t="s">
        <v>31780</v>
      </c>
      <c r="D111" s="194" t="s">
        <v>29237</v>
      </c>
      <c r="E111" s="194"/>
      <c r="F111" s="194" t="s">
        <v>30</v>
      </c>
      <c r="G111" s="194"/>
      <c r="H111" s="194" t="s">
        <v>30</v>
      </c>
      <c r="I111" s="194" t="s">
        <v>4</v>
      </c>
      <c r="J111" s="195">
        <v>3800</v>
      </c>
      <c r="K111" s="195">
        <v>5290</v>
      </c>
      <c r="L111" s="194" t="s">
        <v>28677</v>
      </c>
      <c r="M111" s="194" t="s">
        <v>3</v>
      </c>
      <c r="N111" s="194"/>
      <c r="O111" s="194"/>
      <c r="P111" s="69" t="str">
        <f t="shared" si="1"/>
        <v>1</v>
      </c>
      <c r="Q111" s="69" t="str">
        <f>INDEX(Кат!$O:$O,MATCH($A111,Кат!$A:$A,0))</f>
        <v>шпак</v>
      </c>
    </row>
    <row r="112" spans="1:17" ht="75">
      <c r="A112" s="193">
        <v>158417</v>
      </c>
      <c r="B112" s="193">
        <v>1441</v>
      </c>
      <c r="C112" s="194" t="s">
        <v>31781</v>
      </c>
      <c r="D112" s="194" t="s">
        <v>29237</v>
      </c>
      <c r="E112" s="194"/>
      <c r="F112" s="194" t="s">
        <v>28696</v>
      </c>
      <c r="G112" s="194"/>
      <c r="H112" s="194" t="s">
        <v>28696</v>
      </c>
      <c r="I112" s="194" t="s">
        <v>4</v>
      </c>
      <c r="J112" s="195">
        <v>1700</v>
      </c>
      <c r="K112" s="195">
        <v>2390</v>
      </c>
      <c r="L112" s="194" t="s">
        <v>28682</v>
      </c>
      <c r="M112" s="194" t="s">
        <v>3</v>
      </c>
      <c r="N112" s="194" t="s">
        <v>25727</v>
      </c>
      <c r="O112" s="194"/>
      <c r="P112" s="69" t="str">
        <f t="shared" si="1"/>
        <v>1ск6</v>
      </c>
      <c r="Q112" s="69" t="str">
        <f>INDEX(Кат!$O:$O,MATCH($A112,Кат!$A:$A,0))</f>
        <v>шпак</v>
      </c>
    </row>
    <row r="113" spans="1:17" ht="45">
      <c r="A113" s="193">
        <v>158418</v>
      </c>
      <c r="B113" s="193">
        <v>13801</v>
      </c>
      <c r="C113" s="194" t="s">
        <v>31782</v>
      </c>
      <c r="D113" s="194" t="s">
        <v>29237</v>
      </c>
      <c r="E113" s="194"/>
      <c r="F113" s="194" t="s">
        <v>232</v>
      </c>
      <c r="G113" s="194"/>
      <c r="H113" s="194" t="s">
        <v>232</v>
      </c>
      <c r="I113" s="194" t="s">
        <v>4</v>
      </c>
      <c r="J113" s="195">
        <v>5100</v>
      </c>
      <c r="K113" s="195">
        <v>6890</v>
      </c>
      <c r="L113" s="194" t="s">
        <v>26833</v>
      </c>
      <c r="M113" s="194" t="s">
        <v>3</v>
      </c>
      <c r="N113" s="194"/>
      <c r="O113" s="194"/>
      <c r="P113" s="69" t="str">
        <f t="shared" si="1"/>
        <v>1</v>
      </c>
      <c r="Q113" s="69" t="str">
        <f>INDEX(Кат!$O:$O,MATCH($A113,Кат!$A:$A,0))</f>
        <v>шпак</v>
      </c>
    </row>
    <row r="114" spans="1:17" ht="45">
      <c r="A114" s="193">
        <v>158419</v>
      </c>
      <c r="B114" s="193">
        <v>1439</v>
      </c>
      <c r="C114" s="194" t="s">
        <v>31783</v>
      </c>
      <c r="D114" s="194" t="s">
        <v>29237</v>
      </c>
      <c r="E114" s="194"/>
      <c r="F114" s="194" t="s">
        <v>31</v>
      </c>
      <c r="G114" s="194"/>
      <c r="H114" s="194" t="s">
        <v>31</v>
      </c>
      <c r="I114" s="194" t="s">
        <v>4</v>
      </c>
      <c r="J114" s="195">
        <v>3300</v>
      </c>
      <c r="K114" s="195">
        <v>4590</v>
      </c>
      <c r="L114" s="194" t="s">
        <v>28683</v>
      </c>
      <c r="M114" s="194" t="s">
        <v>3</v>
      </c>
      <c r="N114" s="194"/>
      <c r="O114" s="194"/>
      <c r="P114" s="69" t="str">
        <f t="shared" si="1"/>
        <v>1</v>
      </c>
      <c r="Q114" s="69" t="str">
        <f>INDEX(Кат!$O:$O,MATCH($A114,Кат!$A:$A,0))</f>
        <v>шпак</v>
      </c>
    </row>
    <row r="115" spans="1:17" ht="45">
      <c r="A115" s="193">
        <v>158420</v>
      </c>
      <c r="B115" s="193">
        <v>1440</v>
      </c>
      <c r="C115" s="194" t="s">
        <v>31784</v>
      </c>
      <c r="D115" s="194" t="s">
        <v>29237</v>
      </c>
      <c r="E115" s="194"/>
      <c r="F115" s="194" t="s">
        <v>32</v>
      </c>
      <c r="G115" s="194"/>
      <c r="H115" s="194" t="s">
        <v>32</v>
      </c>
      <c r="I115" s="194" t="s">
        <v>4</v>
      </c>
      <c r="J115" s="195">
        <v>4800</v>
      </c>
      <c r="K115" s="195">
        <v>6690</v>
      </c>
      <c r="L115" s="194" t="s">
        <v>28681</v>
      </c>
      <c r="M115" s="194" t="s">
        <v>3</v>
      </c>
      <c r="N115" s="194"/>
      <c r="O115" s="194"/>
      <c r="P115" s="69" t="str">
        <f t="shared" si="1"/>
        <v>1</v>
      </c>
      <c r="Q115" s="69" t="str">
        <f>INDEX(Кат!$O:$O,MATCH($A115,Кат!$A:$A,0))</f>
        <v>шпак</v>
      </c>
    </row>
    <row r="116" spans="1:17" ht="60">
      <c r="A116" s="193">
        <v>158413</v>
      </c>
      <c r="B116" s="193">
        <v>13800</v>
      </c>
      <c r="C116" s="194" t="s">
        <v>31785</v>
      </c>
      <c r="D116" s="194" t="s">
        <v>29237</v>
      </c>
      <c r="E116" s="194"/>
      <c r="F116" s="194" t="s">
        <v>231</v>
      </c>
      <c r="G116" s="194"/>
      <c r="H116" s="194" t="s">
        <v>231</v>
      </c>
      <c r="I116" s="194" t="s">
        <v>4</v>
      </c>
      <c r="J116" s="195">
        <v>7500</v>
      </c>
      <c r="K116" s="195">
        <v>10090</v>
      </c>
      <c r="L116" s="194" t="s">
        <v>26830</v>
      </c>
      <c r="M116" s="194" t="s">
        <v>3</v>
      </c>
      <c r="N116" s="194"/>
      <c r="O116" s="194"/>
      <c r="P116" s="69" t="str">
        <f t="shared" si="1"/>
        <v>1</v>
      </c>
      <c r="Q116" s="69" t="str">
        <f>INDEX(Кат!$O:$O,MATCH($A116,Кат!$A:$A,0))</f>
        <v>шпак</v>
      </c>
    </row>
    <row r="117" spans="1:17" ht="60">
      <c r="A117" s="193">
        <v>158414</v>
      </c>
      <c r="B117" s="193">
        <v>13802</v>
      </c>
      <c r="C117" s="194" t="s">
        <v>31786</v>
      </c>
      <c r="D117" s="194" t="s">
        <v>29237</v>
      </c>
      <c r="E117" s="194"/>
      <c r="F117" s="194" t="s">
        <v>233</v>
      </c>
      <c r="G117" s="194"/>
      <c r="H117" s="194" t="s">
        <v>233</v>
      </c>
      <c r="I117" s="194" t="s">
        <v>4</v>
      </c>
      <c r="J117" s="195">
        <v>6300</v>
      </c>
      <c r="K117" s="195">
        <v>8490</v>
      </c>
      <c r="L117" s="194" t="s">
        <v>26822</v>
      </c>
      <c r="M117" s="194" t="s">
        <v>3</v>
      </c>
      <c r="N117" s="194"/>
      <c r="O117" s="194"/>
      <c r="P117" s="69" t="str">
        <f t="shared" si="1"/>
        <v>1</v>
      </c>
      <c r="Q117" s="69" t="str">
        <f>INDEX(Кат!$O:$O,MATCH($A117,Кат!$A:$A,0))</f>
        <v>шпак</v>
      </c>
    </row>
    <row r="118" spans="1:17" ht="60">
      <c r="A118" s="193">
        <v>158421</v>
      </c>
      <c r="B118" s="193">
        <v>29560</v>
      </c>
      <c r="C118" s="194" t="s">
        <v>31787</v>
      </c>
      <c r="D118" s="194" t="s">
        <v>29237</v>
      </c>
      <c r="E118" s="194"/>
      <c r="F118" s="194" t="s">
        <v>1488</v>
      </c>
      <c r="G118" s="194"/>
      <c r="H118" s="194" t="s">
        <v>1488</v>
      </c>
      <c r="I118" s="194" t="s">
        <v>4</v>
      </c>
      <c r="J118" s="195">
        <v>6800</v>
      </c>
      <c r="K118" s="195">
        <v>9190</v>
      </c>
      <c r="L118" s="194" t="s">
        <v>28675</v>
      </c>
      <c r="M118" s="194" t="s">
        <v>3</v>
      </c>
      <c r="N118" s="194"/>
      <c r="O118" s="194"/>
      <c r="P118" s="69" t="str">
        <f t="shared" si="1"/>
        <v>1</v>
      </c>
      <c r="Q118" s="69" t="str">
        <f>INDEX(Кат!$O:$O,MATCH($A118,Кат!$A:$A,0))</f>
        <v>шпак</v>
      </c>
    </row>
    <row r="119" spans="1:17" ht="45">
      <c r="A119" s="193">
        <v>158423</v>
      </c>
      <c r="B119" s="193">
        <v>29556</v>
      </c>
      <c r="C119" s="194" t="s">
        <v>31788</v>
      </c>
      <c r="D119" s="194" t="s">
        <v>29237</v>
      </c>
      <c r="E119" s="194"/>
      <c r="F119" s="194" t="s">
        <v>1484</v>
      </c>
      <c r="G119" s="194"/>
      <c r="H119" s="194" t="s">
        <v>1484</v>
      </c>
      <c r="I119" s="194" t="s">
        <v>4</v>
      </c>
      <c r="J119" s="195">
        <v>4500</v>
      </c>
      <c r="K119" s="195">
        <v>6290</v>
      </c>
      <c r="L119" s="194" t="s">
        <v>26832</v>
      </c>
      <c r="M119" s="194" t="s">
        <v>3</v>
      </c>
      <c r="N119" s="194"/>
      <c r="O119" s="194"/>
      <c r="P119" s="69" t="str">
        <f t="shared" si="1"/>
        <v>1</v>
      </c>
      <c r="Q119" s="69" t="str">
        <f>INDEX(Кат!$O:$O,MATCH($A119,Кат!$A:$A,0))</f>
        <v>шпак</v>
      </c>
    </row>
    <row r="120" spans="1:17" ht="45">
      <c r="A120" s="193">
        <v>158422</v>
      </c>
      <c r="B120" s="193">
        <v>29554</v>
      </c>
      <c r="C120" s="194" t="s">
        <v>31789</v>
      </c>
      <c r="D120" s="194" t="s">
        <v>29237</v>
      </c>
      <c r="E120" s="194"/>
      <c r="F120" s="194" t="s">
        <v>1482</v>
      </c>
      <c r="G120" s="194"/>
      <c r="H120" s="194" t="s">
        <v>1482</v>
      </c>
      <c r="I120" s="194" t="s">
        <v>4</v>
      </c>
      <c r="J120" s="195">
        <v>6500</v>
      </c>
      <c r="K120" s="195">
        <v>8790</v>
      </c>
      <c r="L120" s="194" t="s">
        <v>26821</v>
      </c>
      <c r="M120" s="194" t="s">
        <v>3</v>
      </c>
      <c r="N120" s="194"/>
      <c r="O120" s="194"/>
      <c r="P120" s="69" t="str">
        <f t="shared" si="1"/>
        <v>1</v>
      </c>
      <c r="Q120" s="69" t="str">
        <f>INDEX(Кат!$O:$O,MATCH($A120,Кат!$A:$A,0))</f>
        <v>шпак</v>
      </c>
    </row>
    <row r="121" spans="1:17" ht="45">
      <c r="A121" s="193">
        <v>158424</v>
      </c>
      <c r="B121" s="193">
        <v>29561</v>
      </c>
      <c r="C121" s="194" t="s">
        <v>31790</v>
      </c>
      <c r="D121" s="194" t="s">
        <v>29237</v>
      </c>
      <c r="E121" s="194"/>
      <c r="F121" s="194" t="s">
        <v>5</v>
      </c>
      <c r="G121" s="194"/>
      <c r="H121" s="194" t="s">
        <v>5</v>
      </c>
      <c r="I121" s="194" t="s">
        <v>4</v>
      </c>
      <c r="J121" s="195">
        <v>9500</v>
      </c>
      <c r="K121" s="195">
        <v>12790</v>
      </c>
      <c r="L121" s="194" t="s">
        <v>26829</v>
      </c>
      <c r="M121" s="194" t="s">
        <v>3</v>
      </c>
      <c r="N121" s="194" t="s">
        <v>25727</v>
      </c>
      <c r="O121" s="194"/>
      <c r="P121" s="69" t="str">
        <f t="shared" si="1"/>
        <v>1ск6</v>
      </c>
      <c r="Q121" s="69" t="str">
        <f>INDEX(Кат!$O:$O,MATCH($A121,Кат!$A:$A,0))</f>
        <v>шпак</v>
      </c>
    </row>
    <row r="122" spans="1:17" ht="45">
      <c r="A122" s="193">
        <v>158504</v>
      </c>
      <c r="B122" s="193">
        <v>20962</v>
      </c>
      <c r="C122" s="194" t="s">
        <v>31504</v>
      </c>
      <c r="D122" s="194" t="s">
        <v>29237</v>
      </c>
      <c r="E122" s="194"/>
      <c r="F122" s="194" t="s">
        <v>36</v>
      </c>
      <c r="G122" s="194"/>
      <c r="H122" s="194" t="s">
        <v>36</v>
      </c>
      <c r="I122" s="194" t="s">
        <v>4</v>
      </c>
      <c r="J122" s="195">
        <v>5300</v>
      </c>
      <c r="K122" s="195">
        <v>7190</v>
      </c>
      <c r="L122" s="194"/>
      <c r="M122" s="194" t="s">
        <v>3</v>
      </c>
      <c r="N122" s="194"/>
      <c r="O122" s="194"/>
      <c r="P122" s="69" t="str">
        <f t="shared" si="1"/>
        <v>1</v>
      </c>
      <c r="Q122" s="69" t="str">
        <f>INDEX(Кат!$O:$O,MATCH($A122,Кат!$A:$A,0))</f>
        <v>шпак</v>
      </c>
    </row>
    <row r="123" spans="1:17" ht="45">
      <c r="A123" s="193">
        <v>158653</v>
      </c>
      <c r="B123" s="193">
        <v>17160</v>
      </c>
      <c r="C123" s="194" t="s">
        <v>31505</v>
      </c>
      <c r="D123" s="194" t="s">
        <v>29237</v>
      </c>
      <c r="E123" s="194"/>
      <c r="F123" s="194" t="s">
        <v>14338</v>
      </c>
      <c r="G123" s="194"/>
      <c r="H123" s="194" t="s">
        <v>14338</v>
      </c>
      <c r="I123" s="194" t="s">
        <v>4</v>
      </c>
      <c r="J123" s="195">
        <v>130</v>
      </c>
      <c r="K123" s="195">
        <v>259</v>
      </c>
      <c r="L123" s="194" t="s">
        <v>28426</v>
      </c>
      <c r="M123" s="194" t="s">
        <v>3</v>
      </c>
      <c r="N123" s="194"/>
      <c r="O123" s="194"/>
      <c r="P123" s="69" t="str">
        <f t="shared" si="1"/>
        <v>1</v>
      </c>
      <c r="Q123" s="69" t="str">
        <f>INDEX(Кат!$O:$O,MATCH($A123,Кат!$A:$A,0))</f>
        <v>шпак</v>
      </c>
    </row>
    <row r="124" spans="1:17" ht="60">
      <c r="A124" s="193">
        <v>158736</v>
      </c>
      <c r="B124" s="193">
        <v>12913</v>
      </c>
      <c r="C124" s="194" t="s">
        <v>31791</v>
      </c>
      <c r="D124" s="194" t="s">
        <v>29237</v>
      </c>
      <c r="E124" s="194"/>
      <c r="F124" s="194" t="s">
        <v>14329</v>
      </c>
      <c r="G124" s="194"/>
      <c r="H124" s="194" t="s">
        <v>14329</v>
      </c>
      <c r="I124" s="194" t="s">
        <v>4</v>
      </c>
      <c r="J124" s="195">
        <v>1200</v>
      </c>
      <c r="K124" s="195">
        <v>1690</v>
      </c>
      <c r="L124" s="194" t="s">
        <v>28471</v>
      </c>
      <c r="M124" s="194" t="s">
        <v>3</v>
      </c>
      <c r="N124" s="194"/>
      <c r="O124" s="194"/>
      <c r="P124" s="69" t="str">
        <f t="shared" si="1"/>
        <v>1</v>
      </c>
      <c r="Q124" s="69" t="str">
        <f>INDEX(Кат!$O:$O,MATCH($A124,Кат!$A:$A,0))</f>
        <v>шпак</v>
      </c>
    </row>
    <row r="125" spans="1:17" ht="60">
      <c r="A125" s="193">
        <v>158737</v>
      </c>
      <c r="B125" s="193">
        <v>12914</v>
      </c>
      <c r="C125" s="194" t="s">
        <v>31792</v>
      </c>
      <c r="D125" s="194" t="s">
        <v>29237</v>
      </c>
      <c r="E125" s="194"/>
      <c r="F125" s="194" t="s">
        <v>14330</v>
      </c>
      <c r="G125" s="194"/>
      <c r="H125" s="194" t="s">
        <v>14330</v>
      </c>
      <c r="I125" s="194" t="s">
        <v>4</v>
      </c>
      <c r="J125" s="195">
        <v>1400</v>
      </c>
      <c r="K125" s="195">
        <v>1990</v>
      </c>
      <c r="L125" s="194" t="s">
        <v>28473</v>
      </c>
      <c r="M125" s="194" t="s">
        <v>32963</v>
      </c>
      <c r="N125" s="194"/>
      <c r="O125" s="194"/>
      <c r="P125" s="69" t="str">
        <f t="shared" si="1"/>
        <v>0</v>
      </c>
      <c r="Q125" s="69" t="str">
        <f>INDEX(Кат!$O:$O,MATCH($A125,Кат!$A:$A,0))</f>
        <v>шпак</v>
      </c>
    </row>
    <row r="126" spans="1:17" ht="45">
      <c r="A126" s="193">
        <v>158735</v>
      </c>
      <c r="B126" s="193">
        <v>12912</v>
      </c>
      <c r="C126" s="194" t="s">
        <v>31793</v>
      </c>
      <c r="D126" s="194" t="s">
        <v>29237</v>
      </c>
      <c r="E126" s="194"/>
      <c r="F126" s="194" t="s">
        <v>14328</v>
      </c>
      <c r="G126" s="194"/>
      <c r="H126" s="194" t="s">
        <v>14328</v>
      </c>
      <c r="I126" s="194" t="s">
        <v>4</v>
      </c>
      <c r="J126" s="195">
        <v>910</v>
      </c>
      <c r="K126" s="195">
        <v>1390</v>
      </c>
      <c r="L126" s="194" t="s">
        <v>28470</v>
      </c>
      <c r="M126" s="194" t="s">
        <v>3</v>
      </c>
      <c r="N126" s="194"/>
      <c r="O126" s="194"/>
      <c r="P126" s="69" t="str">
        <f t="shared" si="1"/>
        <v>1</v>
      </c>
      <c r="Q126" s="69" t="str">
        <f>INDEX(Кат!$O:$O,MATCH($A126,Кат!$A:$A,0))</f>
        <v>шпак</v>
      </c>
    </row>
    <row r="127" spans="1:17" ht="45">
      <c r="A127" s="193">
        <v>159346</v>
      </c>
      <c r="B127" s="193">
        <v>17174</v>
      </c>
      <c r="C127" s="194" t="s">
        <v>31506</v>
      </c>
      <c r="D127" s="194" t="s">
        <v>29237</v>
      </c>
      <c r="E127" s="194"/>
      <c r="F127" s="194" t="s">
        <v>14348</v>
      </c>
      <c r="G127" s="194"/>
      <c r="H127" s="194" t="s">
        <v>14348</v>
      </c>
      <c r="I127" s="194" t="s">
        <v>4</v>
      </c>
      <c r="J127" s="195">
        <v>130</v>
      </c>
      <c r="K127" s="195">
        <v>259</v>
      </c>
      <c r="L127" s="194" t="s">
        <v>28418</v>
      </c>
      <c r="M127" s="194" t="s">
        <v>3</v>
      </c>
      <c r="N127" s="194"/>
      <c r="O127" s="194"/>
      <c r="P127" s="69" t="str">
        <f t="shared" si="1"/>
        <v>1</v>
      </c>
      <c r="Q127" s="69" t="str">
        <f>INDEX(Кат!$O:$O,MATCH($A127,Кат!$A:$A,0))</f>
        <v>шпак</v>
      </c>
    </row>
    <row r="128" spans="1:17" ht="60">
      <c r="A128" s="193">
        <v>159347</v>
      </c>
      <c r="B128" s="193">
        <v>23858</v>
      </c>
      <c r="C128" s="194" t="s">
        <v>31507</v>
      </c>
      <c r="D128" s="194" t="s">
        <v>29237</v>
      </c>
      <c r="E128" s="194"/>
      <c r="F128" s="194" t="s">
        <v>331</v>
      </c>
      <c r="G128" s="194"/>
      <c r="H128" s="194" t="s">
        <v>331</v>
      </c>
      <c r="I128" s="194" t="s">
        <v>4</v>
      </c>
      <c r="J128" s="195">
        <v>50</v>
      </c>
      <c r="K128" s="195">
        <v>109</v>
      </c>
      <c r="L128" s="194" t="s">
        <v>28529</v>
      </c>
      <c r="M128" s="194" t="s">
        <v>3</v>
      </c>
      <c r="N128" s="194"/>
      <c r="O128" s="194" t="s">
        <v>29237</v>
      </c>
      <c r="P128" s="69" t="str">
        <f t="shared" si="1"/>
        <v>1</v>
      </c>
      <c r="Q128" s="69" t="str">
        <f>INDEX(Кат!$O:$O,MATCH($A128,Кат!$A:$A,0))</f>
        <v>шпак</v>
      </c>
    </row>
    <row r="129" spans="1:17" ht="60">
      <c r="A129" s="193">
        <v>159348</v>
      </c>
      <c r="B129" s="193">
        <v>17256</v>
      </c>
      <c r="C129" s="194" t="s">
        <v>31508</v>
      </c>
      <c r="D129" s="194" t="s">
        <v>29237</v>
      </c>
      <c r="E129" s="194"/>
      <c r="F129" s="194" t="s">
        <v>270</v>
      </c>
      <c r="G129" s="194"/>
      <c r="H129" s="194" t="s">
        <v>270</v>
      </c>
      <c r="I129" s="194" t="s">
        <v>4</v>
      </c>
      <c r="J129" s="195">
        <v>140</v>
      </c>
      <c r="K129" s="195">
        <v>279</v>
      </c>
      <c r="L129" s="194" t="s">
        <v>28054</v>
      </c>
      <c r="M129" s="194" t="s">
        <v>3</v>
      </c>
      <c r="N129" s="194"/>
      <c r="O129" s="194"/>
      <c r="P129" s="69" t="str">
        <f t="shared" si="1"/>
        <v>1</v>
      </c>
      <c r="Q129" s="69" t="str">
        <f>INDEX(Кат!$O:$O,MATCH($A129,Кат!$A:$A,0))</f>
        <v>шпак</v>
      </c>
    </row>
    <row r="130" spans="1:17" ht="60">
      <c r="A130" s="193">
        <v>159350</v>
      </c>
      <c r="B130" s="193">
        <v>17161</v>
      </c>
      <c r="C130" s="194" t="s">
        <v>31509</v>
      </c>
      <c r="D130" s="194" t="s">
        <v>29237</v>
      </c>
      <c r="E130" s="194"/>
      <c r="F130" s="194" t="s">
        <v>14339</v>
      </c>
      <c r="G130" s="194"/>
      <c r="H130" s="194" t="s">
        <v>14339</v>
      </c>
      <c r="I130" s="194" t="s">
        <v>4</v>
      </c>
      <c r="J130" s="195">
        <v>80</v>
      </c>
      <c r="K130" s="195">
        <v>179</v>
      </c>
      <c r="L130" s="194" t="s">
        <v>28395</v>
      </c>
      <c r="M130" s="194" t="s">
        <v>3</v>
      </c>
      <c r="N130" s="194"/>
      <c r="O130" s="194"/>
      <c r="P130" s="69" t="str">
        <f t="shared" si="1"/>
        <v>1</v>
      </c>
      <c r="Q130" s="69" t="str">
        <f>INDEX(Кат!$O:$O,MATCH($A130,Кат!$A:$A,0))</f>
        <v>шпак</v>
      </c>
    </row>
    <row r="131" spans="1:17" ht="60">
      <c r="A131" s="193">
        <v>159349</v>
      </c>
      <c r="B131" s="193">
        <v>17175</v>
      </c>
      <c r="C131" s="194" t="s">
        <v>31794</v>
      </c>
      <c r="D131" s="194" t="s">
        <v>29237</v>
      </c>
      <c r="E131" s="194"/>
      <c r="F131" s="194" t="s">
        <v>14349</v>
      </c>
      <c r="G131" s="194"/>
      <c r="H131" s="194" t="s">
        <v>14349</v>
      </c>
      <c r="I131" s="194" t="s">
        <v>4</v>
      </c>
      <c r="J131" s="195">
        <v>60</v>
      </c>
      <c r="K131" s="195">
        <v>129</v>
      </c>
      <c r="L131" s="194" t="s">
        <v>28396</v>
      </c>
      <c r="M131" s="194" t="s">
        <v>3</v>
      </c>
      <c r="N131" s="194"/>
      <c r="O131" s="194"/>
      <c r="P131" s="69" t="str">
        <f t="shared" ref="P131:P194" si="2">_xlfn.CONCAT(M131,IF(N131&lt;&gt;"",_xlfn.CONCAT("ск",N131),""))</f>
        <v>1</v>
      </c>
      <c r="Q131" s="69" t="str">
        <f>INDEX(Кат!$O:$O,MATCH($A131,Кат!$A:$A,0))</f>
        <v>шпак</v>
      </c>
    </row>
    <row r="132" spans="1:17" ht="60">
      <c r="A132" s="193">
        <v>159351</v>
      </c>
      <c r="B132" s="193">
        <v>17193</v>
      </c>
      <c r="C132" s="194" t="s">
        <v>31510</v>
      </c>
      <c r="D132" s="194" t="s">
        <v>29237</v>
      </c>
      <c r="E132" s="194"/>
      <c r="F132" s="194" t="s">
        <v>14363</v>
      </c>
      <c r="G132" s="194"/>
      <c r="H132" s="194" t="s">
        <v>14363</v>
      </c>
      <c r="I132" s="194" t="s">
        <v>4</v>
      </c>
      <c r="J132" s="195">
        <v>60</v>
      </c>
      <c r="K132" s="195">
        <v>129</v>
      </c>
      <c r="L132" s="194" t="s">
        <v>28397</v>
      </c>
      <c r="M132" s="194" t="s">
        <v>3</v>
      </c>
      <c r="N132" s="194"/>
      <c r="O132" s="194"/>
      <c r="P132" s="69" t="str">
        <f t="shared" si="2"/>
        <v>1</v>
      </c>
      <c r="Q132" s="69" t="str">
        <f>INDEX(Кат!$O:$O,MATCH($A132,Кат!$A:$A,0))</f>
        <v>шпак</v>
      </c>
    </row>
    <row r="133" spans="1:17" ht="45">
      <c r="A133" s="193">
        <v>159354</v>
      </c>
      <c r="B133" s="193">
        <v>17243</v>
      </c>
      <c r="C133" s="194" t="s">
        <v>31511</v>
      </c>
      <c r="D133" s="194" t="s">
        <v>29237</v>
      </c>
      <c r="E133" s="194"/>
      <c r="F133" s="194" t="s">
        <v>264</v>
      </c>
      <c r="G133" s="194"/>
      <c r="H133" s="194" t="s">
        <v>264</v>
      </c>
      <c r="I133" s="194" t="s">
        <v>4</v>
      </c>
      <c r="J133" s="195">
        <v>120</v>
      </c>
      <c r="K133" s="195">
        <v>239</v>
      </c>
      <c r="L133" s="194" t="s">
        <v>28055</v>
      </c>
      <c r="M133" s="194" t="s">
        <v>3</v>
      </c>
      <c r="N133" s="194"/>
      <c r="O133" s="194"/>
      <c r="P133" s="69" t="str">
        <f t="shared" si="2"/>
        <v>1</v>
      </c>
      <c r="Q133" s="69" t="str">
        <f>INDEX(Кат!$O:$O,MATCH($A133,Кат!$A:$A,0))</f>
        <v>шпак</v>
      </c>
    </row>
    <row r="134" spans="1:17" ht="60">
      <c r="A134" s="193">
        <v>159355</v>
      </c>
      <c r="B134" s="193">
        <v>17217</v>
      </c>
      <c r="C134" s="194" t="s">
        <v>31512</v>
      </c>
      <c r="D134" s="194" t="s">
        <v>29237</v>
      </c>
      <c r="E134" s="194"/>
      <c r="F134" s="194" t="s">
        <v>14386</v>
      </c>
      <c r="G134" s="194"/>
      <c r="H134" s="194" t="s">
        <v>14386</v>
      </c>
      <c r="I134" s="194" t="s">
        <v>4</v>
      </c>
      <c r="J134" s="195">
        <v>60</v>
      </c>
      <c r="K134" s="195">
        <v>129</v>
      </c>
      <c r="L134" s="194" t="s">
        <v>28403</v>
      </c>
      <c r="M134" s="194" t="s">
        <v>3</v>
      </c>
      <c r="N134" s="194"/>
      <c r="O134" s="194"/>
      <c r="P134" s="69" t="str">
        <f t="shared" si="2"/>
        <v>1</v>
      </c>
      <c r="Q134" s="69" t="str">
        <f>INDEX(Кат!$O:$O,MATCH($A134,Кат!$A:$A,0))</f>
        <v>шпак</v>
      </c>
    </row>
    <row r="135" spans="1:17" ht="60">
      <c r="A135" s="193">
        <v>159352</v>
      </c>
      <c r="B135" s="193">
        <v>17206</v>
      </c>
      <c r="C135" s="194" t="s">
        <v>31795</v>
      </c>
      <c r="D135" s="194" t="s">
        <v>29237</v>
      </c>
      <c r="E135" s="194"/>
      <c r="F135" s="194" t="s">
        <v>14376</v>
      </c>
      <c r="G135" s="194"/>
      <c r="H135" s="194" t="s">
        <v>14376</v>
      </c>
      <c r="I135" s="194" t="s">
        <v>4</v>
      </c>
      <c r="J135" s="195">
        <v>80</v>
      </c>
      <c r="K135" s="195">
        <v>179</v>
      </c>
      <c r="L135" s="194" t="s">
        <v>28407</v>
      </c>
      <c r="M135" s="194" t="s">
        <v>3</v>
      </c>
      <c r="N135" s="194"/>
      <c r="O135" s="194"/>
      <c r="P135" s="69" t="str">
        <f t="shared" si="2"/>
        <v>1</v>
      </c>
      <c r="Q135" s="69" t="str">
        <f>INDEX(Кат!$O:$O,MATCH($A135,Кат!$A:$A,0))</f>
        <v>шпак</v>
      </c>
    </row>
    <row r="136" spans="1:17" ht="45">
      <c r="A136" s="193">
        <v>159356</v>
      </c>
      <c r="B136" s="193">
        <v>17207</v>
      </c>
      <c r="C136" s="194" t="s">
        <v>31513</v>
      </c>
      <c r="D136" s="194" t="s">
        <v>29237</v>
      </c>
      <c r="E136" s="194"/>
      <c r="F136" s="194" t="s">
        <v>14377</v>
      </c>
      <c r="G136" s="194"/>
      <c r="H136" s="194" t="s">
        <v>14377</v>
      </c>
      <c r="I136" s="194" t="s">
        <v>4</v>
      </c>
      <c r="J136" s="195">
        <v>60</v>
      </c>
      <c r="K136" s="195">
        <v>129</v>
      </c>
      <c r="L136" s="194" t="s">
        <v>28402</v>
      </c>
      <c r="M136" s="194" t="s">
        <v>3</v>
      </c>
      <c r="N136" s="194"/>
      <c r="O136" s="194"/>
      <c r="P136" s="69" t="str">
        <f t="shared" si="2"/>
        <v>1</v>
      </c>
      <c r="Q136" s="69" t="str">
        <f>INDEX(Кат!$O:$O,MATCH($A136,Кат!$A:$A,0))</f>
        <v>шпак</v>
      </c>
    </row>
    <row r="137" spans="1:17" ht="60">
      <c r="A137" s="193">
        <v>159353</v>
      </c>
      <c r="B137" s="193">
        <v>17254</v>
      </c>
      <c r="C137" s="194" t="s">
        <v>31796</v>
      </c>
      <c r="D137" s="194" t="s">
        <v>29237</v>
      </c>
      <c r="E137" s="194"/>
      <c r="F137" s="194" t="s">
        <v>269</v>
      </c>
      <c r="G137" s="194"/>
      <c r="H137" s="194" t="s">
        <v>269</v>
      </c>
      <c r="I137" s="194" t="s">
        <v>4</v>
      </c>
      <c r="J137" s="195">
        <v>100</v>
      </c>
      <c r="K137" s="195">
        <v>199</v>
      </c>
      <c r="L137" s="194" t="s">
        <v>28056</v>
      </c>
      <c r="M137" s="194" t="s">
        <v>3</v>
      </c>
      <c r="N137" s="194"/>
      <c r="O137" s="194"/>
      <c r="P137" s="69" t="str">
        <f t="shared" si="2"/>
        <v>1</v>
      </c>
      <c r="Q137" s="69" t="str">
        <f>INDEX(Кат!$O:$O,MATCH($A137,Кат!$A:$A,0))</f>
        <v>шпак</v>
      </c>
    </row>
    <row r="138" spans="1:17" ht="45">
      <c r="A138" s="193">
        <v>159357</v>
      </c>
      <c r="B138" s="193">
        <v>17224</v>
      </c>
      <c r="C138" s="194" t="s">
        <v>31514</v>
      </c>
      <c r="D138" s="194" t="s">
        <v>29237</v>
      </c>
      <c r="E138" s="194"/>
      <c r="F138" s="194" t="s">
        <v>14389</v>
      </c>
      <c r="G138" s="194"/>
      <c r="H138" s="194" t="s">
        <v>14389</v>
      </c>
      <c r="I138" s="194" t="s">
        <v>4</v>
      </c>
      <c r="J138" s="195">
        <v>130</v>
      </c>
      <c r="K138" s="195">
        <v>259</v>
      </c>
      <c r="L138" s="194" t="s">
        <v>28404</v>
      </c>
      <c r="M138" s="194" t="s">
        <v>3</v>
      </c>
      <c r="N138" s="194"/>
      <c r="O138" s="194"/>
      <c r="P138" s="69" t="str">
        <f t="shared" si="2"/>
        <v>1</v>
      </c>
      <c r="Q138" s="69" t="str">
        <f>INDEX(Кат!$O:$O,MATCH($A138,Кат!$A:$A,0))</f>
        <v>шпак</v>
      </c>
    </row>
    <row r="139" spans="1:17" ht="60">
      <c r="A139" s="193">
        <v>159358</v>
      </c>
      <c r="B139" s="193">
        <v>17227</v>
      </c>
      <c r="C139" s="194" t="s">
        <v>31515</v>
      </c>
      <c r="D139" s="194" t="s">
        <v>29237</v>
      </c>
      <c r="E139" s="194"/>
      <c r="F139" s="194" t="s">
        <v>14390</v>
      </c>
      <c r="G139" s="194"/>
      <c r="H139" s="194" t="s">
        <v>14390</v>
      </c>
      <c r="I139" s="194" t="s">
        <v>4</v>
      </c>
      <c r="J139" s="195">
        <v>220</v>
      </c>
      <c r="K139" s="195">
        <v>439</v>
      </c>
      <c r="L139" s="194" t="s">
        <v>28405</v>
      </c>
      <c r="M139" s="194" t="s">
        <v>3</v>
      </c>
      <c r="N139" s="194"/>
      <c r="O139" s="194"/>
      <c r="P139" s="69" t="str">
        <f t="shared" si="2"/>
        <v>1</v>
      </c>
      <c r="Q139" s="69" t="str">
        <f>INDEX(Кат!$O:$O,MATCH($A139,Кат!$A:$A,0))</f>
        <v>шпак</v>
      </c>
    </row>
    <row r="140" spans="1:17" ht="45">
      <c r="A140" s="193">
        <v>159359</v>
      </c>
      <c r="B140" s="193">
        <v>17257</v>
      </c>
      <c r="C140" s="194" t="s">
        <v>31516</v>
      </c>
      <c r="D140" s="194" t="s">
        <v>29237</v>
      </c>
      <c r="E140" s="194"/>
      <c r="F140" s="194" t="s">
        <v>11</v>
      </c>
      <c r="G140" s="194"/>
      <c r="H140" s="194" t="s">
        <v>11</v>
      </c>
      <c r="I140" s="194" t="s">
        <v>4</v>
      </c>
      <c r="J140" s="195">
        <v>0</v>
      </c>
      <c r="K140" s="195">
        <v>229</v>
      </c>
      <c r="L140" s="194"/>
      <c r="M140" s="194" t="s">
        <v>32963</v>
      </c>
      <c r="N140" s="194"/>
      <c r="O140" s="194"/>
      <c r="P140" s="69" t="str">
        <f t="shared" si="2"/>
        <v>0</v>
      </c>
      <c r="Q140" s="69" t="str">
        <f>INDEX(Кат!$O:$O,MATCH($A140,Кат!$A:$A,0))</f>
        <v>Ошибка</v>
      </c>
    </row>
    <row r="141" spans="1:17" ht="90">
      <c r="A141" s="193">
        <v>159370</v>
      </c>
      <c r="B141" s="193">
        <v>18786</v>
      </c>
      <c r="C141" s="194" t="s">
        <v>31517</v>
      </c>
      <c r="D141" s="194" t="s">
        <v>29237</v>
      </c>
      <c r="E141" s="194" t="s">
        <v>297</v>
      </c>
      <c r="F141" s="194" t="s">
        <v>33370</v>
      </c>
      <c r="G141" s="194" t="s">
        <v>33371</v>
      </c>
      <c r="H141" s="194" t="s">
        <v>297</v>
      </c>
      <c r="I141" s="194" t="s">
        <v>4</v>
      </c>
      <c r="J141" s="195">
        <v>520</v>
      </c>
      <c r="K141" s="195">
        <v>779</v>
      </c>
      <c r="L141" s="194" t="s">
        <v>28601</v>
      </c>
      <c r="M141" s="194" t="s">
        <v>3</v>
      </c>
      <c r="N141" s="194"/>
      <c r="O141" s="194"/>
      <c r="P141" s="69" t="str">
        <f t="shared" si="2"/>
        <v>1</v>
      </c>
      <c r="Q141" s="69" t="str">
        <f>INDEX(Кат!$O:$O,MATCH($A141,Кат!$A:$A,0))</f>
        <v>шпак</v>
      </c>
    </row>
    <row r="142" spans="1:17" ht="60">
      <c r="A142" s="193">
        <v>159366</v>
      </c>
      <c r="B142" s="193">
        <v>18788</v>
      </c>
      <c r="C142" s="194" t="s">
        <v>31797</v>
      </c>
      <c r="D142" s="194" t="s">
        <v>29237</v>
      </c>
      <c r="E142" s="194"/>
      <c r="F142" s="194" t="s">
        <v>29743</v>
      </c>
      <c r="G142" s="194"/>
      <c r="H142" s="194" t="s">
        <v>299</v>
      </c>
      <c r="I142" s="194" t="s">
        <v>4</v>
      </c>
      <c r="J142" s="195">
        <v>1700</v>
      </c>
      <c r="K142" s="195">
        <v>2390</v>
      </c>
      <c r="L142" s="194" t="s">
        <v>26899</v>
      </c>
      <c r="M142" s="194" t="s">
        <v>3</v>
      </c>
      <c r="N142" s="194"/>
      <c r="O142" s="194"/>
      <c r="P142" s="69" t="str">
        <f t="shared" si="2"/>
        <v>1</v>
      </c>
      <c r="Q142" s="69" t="str">
        <f>INDEX(Кат!$O:$O,MATCH($A142,Кат!$A:$A,0))</f>
        <v>шпак</v>
      </c>
    </row>
    <row r="143" spans="1:17" ht="75">
      <c r="A143" s="193">
        <v>159367</v>
      </c>
      <c r="B143" s="193">
        <v>18787</v>
      </c>
      <c r="C143" s="194" t="s">
        <v>31798</v>
      </c>
      <c r="D143" s="194" t="s">
        <v>29237</v>
      </c>
      <c r="E143" s="194"/>
      <c r="F143" s="194" t="s">
        <v>30344</v>
      </c>
      <c r="G143" s="194"/>
      <c r="H143" s="194" t="s">
        <v>298</v>
      </c>
      <c r="I143" s="194" t="s">
        <v>4</v>
      </c>
      <c r="J143" s="195">
        <v>2200</v>
      </c>
      <c r="K143" s="195">
        <v>3090</v>
      </c>
      <c r="L143" s="194" t="s">
        <v>26882</v>
      </c>
      <c r="M143" s="194" t="s">
        <v>3</v>
      </c>
      <c r="N143" s="194"/>
      <c r="O143" s="194"/>
      <c r="P143" s="69" t="str">
        <f t="shared" si="2"/>
        <v>1</v>
      </c>
      <c r="Q143" s="69" t="str">
        <f>INDEX(Кат!$O:$O,MATCH($A143,Кат!$A:$A,0))</f>
        <v>шпак</v>
      </c>
    </row>
    <row r="144" spans="1:17" ht="45">
      <c r="A144" s="193">
        <v>159548</v>
      </c>
      <c r="B144" s="193">
        <v>19659</v>
      </c>
      <c r="C144" s="194" t="s">
        <v>31799</v>
      </c>
      <c r="D144" s="194" t="s">
        <v>29237</v>
      </c>
      <c r="E144" s="194"/>
      <c r="F144" s="194" t="s">
        <v>309</v>
      </c>
      <c r="G144" s="194"/>
      <c r="H144" s="194" t="s">
        <v>309</v>
      </c>
      <c r="I144" s="194" t="s">
        <v>4</v>
      </c>
      <c r="J144" s="195">
        <v>4700</v>
      </c>
      <c r="K144" s="195">
        <v>6590</v>
      </c>
      <c r="L144" s="194" t="s">
        <v>28597</v>
      </c>
      <c r="M144" s="194" t="s">
        <v>3</v>
      </c>
      <c r="N144" s="194"/>
      <c r="O144" s="194"/>
      <c r="P144" s="69" t="str">
        <f t="shared" si="2"/>
        <v>1</v>
      </c>
      <c r="Q144" s="69" t="str">
        <f>INDEX(Кат!$O:$O,MATCH($A144,Кат!$A:$A,0))</f>
        <v>шпак</v>
      </c>
    </row>
    <row r="145" spans="1:17" ht="75">
      <c r="A145" s="193">
        <v>159558</v>
      </c>
      <c r="B145" s="193">
        <v>19628</v>
      </c>
      <c r="C145" s="194" t="s">
        <v>31800</v>
      </c>
      <c r="D145" s="194" t="s">
        <v>29237</v>
      </c>
      <c r="E145" s="194"/>
      <c r="F145" s="194" t="s">
        <v>25796</v>
      </c>
      <c r="G145" s="194"/>
      <c r="H145" s="194" t="s">
        <v>644</v>
      </c>
      <c r="I145" s="194" t="s">
        <v>4</v>
      </c>
      <c r="J145" s="195">
        <v>1600</v>
      </c>
      <c r="K145" s="195">
        <v>2290</v>
      </c>
      <c r="L145" s="194"/>
      <c r="M145" s="194" t="s">
        <v>32963</v>
      </c>
      <c r="N145" s="194"/>
      <c r="O145" s="194"/>
      <c r="P145" s="69" t="str">
        <f t="shared" si="2"/>
        <v>0</v>
      </c>
      <c r="Q145" s="69" t="str">
        <f>INDEX(Кат!$O:$O,MATCH($A145,Кат!$A:$A,0))</f>
        <v>Ошибка</v>
      </c>
    </row>
    <row r="146" spans="1:17" ht="60">
      <c r="A146" s="193">
        <v>159592</v>
      </c>
      <c r="B146" s="193">
        <v>29686</v>
      </c>
      <c r="C146" s="194" t="s">
        <v>31801</v>
      </c>
      <c r="D146" s="194" t="s">
        <v>29237</v>
      </c>
      <c r="E146" s="194"/>
      <c r="F146" s="194" t="s">
        <v>28710</v>
      </c>
      <c r="G146" s="194"/>
      <c r="H146" s="194" t="s">
        <v>28711</v>
      </c>
      <c r="I146" s="194" t="s">
        <v>4</v>
      </c>
      <c r="J146" s="195">
        <v>370</v>
      </c>
      <c r="K146" s="195">
        <v>579</v>
      </c>
      <c r="L146" s="194" t="s">
        <v>30428</v>
      </c>
      <c r="M146" s="194" t="s">
        <v>3</v>
      </c>
      <c r="N146" s="194"/>
      <c r="O146" s="194"/>
      <c r="P146" s="69" t="str">
        <f t="shared" si="2"/>
        <v>1</v>
      </c>
      <c r="Q146" s="69" t="str">
        <f>INDEX(Кат!$O:$O,MATCH($A146,Кат!$A:$A,0))</f>
        <v>шпак</v>
      </c>
    </row>
    <row r="147" spans="1:17" ht="60">
      <c r="A147" s="193">
        <v>159784</v>
      </c>
      <c r="B147" s="193">
        <v>21898</v>
      </c>
      <c r="C147" s="194" t="s">
        <v>31802</v>
      </c>
      <c r="D147" s="194" t="s">
        <v>30650</v>
      </c>
      <c r="E147" s="194"/>
      <c r="F147" s="194" t="s">
        <v>14465</v>
      </c>
      <c r="G147" s="194"/>
      <c r="H147" s="194" t="s">
        <v>14465</v>
      </c>
      <c r="I147" s="194" t="s">
        <v>4</v>
      </c>
      <c r="J147" s="195">
        <v>6990</v>
      </c>
      <c r="K147" s="195">
        <v>15890</v>
      </c>
      <c r="L147" s="194" t="s">
        <v>26825</v>
      </c>
      <c r="M147" s="194" t="s">
        <v>32963</v>
      </c>
      <c r="N147" s="194"/>
      <c r="O147" s="194"/>
      <c r="P147" s="69" t="str">
        <f t="shared" si="2"/>
        <v>0</v>
      </c>
      <c r="Q147" s="69" t="e">
        <f>INDEX(Кат!$O:$O,MATCH($A147,Кат!$A:$A,0))</f>
        <v>#N/A</v>
      </c>
    </row>
    <row r="148" spans="1:17" ht="45">
      <c r="A148" s="193">
        <v>159822</v>
      </c>
      <c r="B148" s="193">
        <v>1386</v>
      </c>
      <c r="C148" s="194" t="s">
        <v>31518</v>
      </c>
      <c r="D148" s="194" t="s">
        <v>29237</v>
      </c>
      <c r="E148" s="194"/>
      <c r="F148" s="194" t="s">
        <v>4535</v>
      </c>
      <c r="G148" s="194"/>
      <c r="H148" s="194" t="s">
        <v>4535</v>
      </c>
      <c r="I148" s="194" t="s">
        <v>4</v>
      </c>
      <c r="J148" s="195">
        <v>2650</v>
      </c>
      <c r="K148" s="195">
        <v>3690</v>
      </c>
      <c r="L148" s="194" t="s">
        <v>27999</v>
      </c>
      <c r="M148" s="194" t="s">
        <v>3</v>
      </c>
      <c r="N148" s="194"/>
      <c r="O148" s="194"/>
      <c r="P148" s="69" t="str">
        <f t="shared" si="2"/>
        <v>1</v>
      </c>
      <c r="Q148" s="69" t="str">
        <f>INDEX(Кат!$O:$O,MATCH($A148,Кат!$A:$A,0))</f>
        <v>шпак</v>
      </c>
    </row>
    <row r="149" spans="1:17" ht="45">
      <c r="A149" s="193">
        <v>159823</v>
      </c>
      <c r="B149" s="193">
        <v>20282</v>
      </c>
      <c r="C149" s="194" t="s">
        <v>31803</v>
      </c>
      <c r="D149" s="194" t="s">
        <v>29237</v>
      </c>
      <c r="E149" s="194"/>
      <c r="F149" s="194" t="s">
        <v>25743</v>
      </c>
      <c r="G149" s="194"/>
      <c r="H149" s="194"/>
      <c r="I149" s="194" t="s">
        <v>4</v>
      </c>
      <c r="J149" s="195">
        <v>0</v>
      </c>
      <c r="K149" s="195">
        <v>1290</v>
      </c>
      <c r="L149" s="194"/>
      <c r="M149" s="194" t="s">
        <v>32963</v>
      </c>
      <c r="N149" s="194"/>
      <c r="O149" s="194"/>
      <c r="P149" s="69" t="str">
        <f t="shared" si="2"/>
        <v>0</v>
      </c>
      <c r="Q149" s="69" t="str">
        <f>INDEX(Кат!$O:$O,MATCH($A149,Кат!$A:$A,0))</f>
        <v>Ошибка</v>
      </c>
    </row>
    <row r="150" spans="1:17" ht="45">
      <c r="A150" s="193">
        <v>159905</v>
      </c>
      <c r="B150" s="193">
        <v>17305</v>
      </c>
      <c r="C150" s="194" t="s">
        <v>31519</v>
      </c>
      <c r="D150" s="194" t="s">
        <v>29237</v>
      </c>
      <c r="E150" s="194"/>
      <c r="F150" s="194" t="s">
        <v>14403</v>
      </c>
      <c r="G150" s="194"/>
      <c r="H150" s="194" t="s">
        <v>14403</v>
      </c>
      <c r="I150" s="194" t="s">
        <v>4</v>
      </c>
      <c r="J150" s="195">
        <v>3300</v>
      </c>
      <c r="K150" s="195">
        <v>4590</v>
      </c>
      <c r="L150" s="194" t="s">
        <v>28465</v>
      </c>
      <c r="M150" s="194" t="s">
        <v>3</v>
      </c>
      <c r="N150" s="194"/>
      <c r="O150" s="194"/>
      <c r="P150" s="69" t="str">
        <f t="shared" si="2"/>
        <v>1</v>
      </c>
      <c r="Q150" s="69" t="str">
        <f>INDEX(Кат!$O:$O,MATCH($A150,Кат!$A:$A,0))</f>
        <v>шпак</v>
      </c>
    </row>
    <row r="151" spans="1:17" ht="45">
      <c r="A151" s="193">
        <v>159906</v>
      </c>
      <c r="B151" s="193">
        <v>17362</v>
      </c>
      <c r="C151" s="194" t="s">
        <v>31520</v>
      </c>
      <c r="D151" s="194" t="s">
        <v>29237</v>
      </c>
      <c r="E151" s="194"/>
      <c r="F151" s="194" t="s">
        <v>14439</v>
      </c>
      <c r="G151" s="194"/>
      <c r="H151" s="194" t="s">
        <v>14439</v>
      </c>
      <c r="I151" s="194" t="s">
        <v>4</v>
      </c>
      <c r="J151" s="195">
        <v>3200</v>
      </c>
      <c r="K151" s="195">
        <v>4490</v>
      </c>
      <c r="L151" s="194" t="s">
        <v>28475</v>
      </c>
      <c r="M151" s="194" t="s">
        <v>3</v>
      </c>
      <c r="N151" s="194"/>
      <c r="O151" s="194"/>
      <c r="P151" s="69" t="str">
        <f t="shared" si="2"/>
        <v>1</v>
      </c>
      <c r="Q151" s="69" t="str">
        <f>INDEX(Кат!$O:$O,MATCH($A151,Кат!$A:$A,0))</f>
        <v>шпак</v>
      </c>
    </row>
    <row r="152" spans="1:17" ht="45">
      <c r="A152" s="193">
        <v>159907</v>
      </c>
      <c r="B152" s="193">
        <v>17361</v>
      </c>
      <c r="C152" s="194" t="s">
        <v>31521</v>
      </c>
      <c r="D152" s="194" t="s">
        <v>29237</v>
      </c>
      <c r="E152" s="194"/>
      <c r="F152" s="194" t="s">
        <v>14438</v>
      </c>
      <c r="G152" s="194"/>
      <c r="H152" s="194" t="s">
        <v>14438</v>
      </c>
      <c r="I152" s="194" t="s">
        <v>4</v>
      </c>
      <c r="J152" s="195">
        <v>3900</v>
      </c>
      <c r="K152" s="195">
        <v>5490</v>
      </c>
      <c r="L152" s="194" t="s">
        <v>28082</v>
      </c>
      <c r="M152" s="194" t="s">
        <v>32963</v>
      </c>
      <c r="N152" s="194"/>
      <c r="O152" s="194"/>
      <c r="P152" s="69" t="str">
        <f t="shared" si="2"/>
        <v>0</v>
      </c>
      <c r="Q152" s="69" t="str">
        <f>INDEX(Кат!$O:$O,MATCH($A152,Кат!$A:$A,0))</f>
        <v>шпак</v>
      </c>
    </row>
    <row r="153" spans="1:17" ht="45">
      <c r="A153" s="193">
        <v>160501</v>
      </c>
      <c r="B153" s="193">
        <v>29594</v>
      </c>
      <c r="C153" s="194" t="s">
        <v>31522</v>
      </c>
      <c r="D153" s="194" t="s">
        <v>29237</v>
      </c>
      <c r="E153" s="194"/>
      <c r="F153" s="194" t="s">
        <v>2296</v>
      </c>
      <c r="G153" s="194"/>
      <c r="H153" s="194" t="s">
        <v>2296</v>
      </c>
      <c r="I153" s="194" t="s">
        <v>4</v>
      </c>
      <c r="J153" s="195">
        <v>350</v>
      </c>
      <c r="K153" s="195">
        <v>549</v>
      </c>
      <c r="L153" s="194" t="s">
        <v>28589</v>
      </c>
      <c r="M153" s="194" t="s">
        <v>3</v>
      </c>
      <c r="N153" s="194"/>
      <c r="O153" s="194"/>
      <c r="P153" s="69" t="str">
        <f t="shared" si="2"/>
        <v>1</v>
      </c>
      <c r="Q153" s="69" t="str">
        <f>INDEX(Кат!$O:$O,MATCH($A153,Кат!$A:$A,0))</f>
        <v>шпак</v>
      </c>
    </row>
    <row r="154" spans="1:17" ht="45">
      <c r="A154" s="193">
        <v>160502</v>
      </c>
      <c r="B154" s="193">
        <v>29595</v>
      </c>
      <c r="C154" s="194" t="s">
        <v>31523</v>
      </c>
      <c r="D154" s="194" t="s">
        <v>29237</v>
      </c>
      <c r="E154" s="194"/>
      <c r="F154" s="194" t="s">
        <v>2298</v>
      </c>
      <c r="G154" s="194"/>
      <c r="H154" s="194" t="s">
        <v>2298</v>
      </c>
      <c r="I154" s="194" t="s">
        <v>4</v>
      </c>
      <c r="J154" s="195">
        <v>500</v>
      </c>
      <c r="K154" s="195">
        <v>749</v>
      </c>
      <c r="L154" s="194" t="s">
        <v>28588</v>
      </c>
      <c r="M154" s="194" t="s">
        <v>3</v>
      </c>
      <c r="N154" s="194" t="s">
        <v>32964</v>
      </c>
      <c r="O154" s="194"/>
      <c r="P154" s="69" t="str">
        <f t="shared" si="2"/>
        <v>1ск4</v>
      </c>
      <c r="Q154" s="69" t="str">
        <f>INDEX(Кат!$O:$O,MATCH($A154,Кат!$A:$A,0))</f>
        <v>шпак</v>
      </c>
    </row>
    <row r="155" spans="1:17" ht="45">
      <c r="A155" s="193">
        <v>160764</v>
      </c>
      <c r="B155" s="193">
        <v>17208</v>
      </c>
      <c r="C155" s="194" t="s">
        <v>31524</v>
      </c>
      <c r="D155" s="194" t="s">
        <v>29237</v>
      </c>
      <c r="E155" s="194"/>
      <c r="F155" s="194" t="s">
        <v>14378</v>
      </c>
      <c r="G155" s="194"/>
      <c r="H155" s="194" t="s">
        <v>14378</v>
      </c>
      <c r="I155" s="194" t="s">
        <v>4</v>
      </c>
      <c r="J155" s="195">
        <v>510</v>
      </c>
      <c r="K155" s="195">
        <v>769</v>
      </c>
      <c r="L155" s="194" t="s">
        <v>28412</v>
      </c>
      <c r="M155" s="194" t="s">
        <v>3</v>
      </c>
      <c r="N155" s="194"/>
      <c r="O155" s="194"/>
      <c r="P155" s="69" t="str">
        <f t="shared" si="2"/>
        <v>1</v>
      </c>
      <c r="Q155" s="69" t="str">
        <f>INDEX(Кат!$O:$O,MATCH($A155,Кат!$A:$A,0))</f>
        <v>шпак</v>
      </c>
    </row>
    <row r="156" spans="1:17" ht="45">
      <c r="A156" s="193">
        <v>160765</v>
      </c>
      <c r="B156" s="193">
        <v>17218</v>
      </c>
      <c r="C156" s="194" t="s">
        <v>31525</v>
      </c>
      <c r="D156" s="194" t="s">
        <v>29237</v>
      </c>
      <c r="E156" s="194"/>
      <c r="F156" s="194" t="s">
        <v>14387</v>
      </c>
      <c r="G156" s="194"/>
      <c r="H156" s="194" t="s">
        <v>14387</v>
      </c>
      <c r="I156" s="194" t="s">
        <v>4</v>
      </c>
      <c r="J156" s="195">
        <v>600</v>
      </c>
      <c r="K156" s="195">
        <v>899</v>
      </c>
      <c r="L156" s="194" t="s">
        <v>28413</v>
      </c>
      <c r="M156" s="194" t="s">
        <v>3</v>
      </c>
      <c r="N156" s="194"/>
      <c r="O156" s="194"/>
      <c r="P156" s="69" t="str">
        <f t="shared" si="2"/>
        <v>1</v>
      </c>
      <c r="Q156" s="69" t="str">
        <f>INDEX(Кат!$O:$O,MATCH($A156,Кат!$A:$A,0))</f>
        <v>шпак</v>
      </c>
    </row>
    <row r="157" spans="1:17" ht="45">
      <c r="A157" s="193">
        <v>160833</v>
      </c>
      <c r="B157" s="193">
        <v>17176</v>
      </c>
      <c r="C157" s="194" t="s">
        <v>31526</v>
      </c>
      <c r="D157" s="194" t="s">
        <v>29237</v>
      </c>
      <c r="E157" s="194"/>
      <c r="F157" s="194" t="s">
        <v>14350</v>
      </c>
      <c r="G157" s="194"/>
      <c r="H157" s="194" t="s">
        <v>14350</v>
      </c>
      <c r="I157" s="194" t="s">
        <v>4</v>
      </c>
      <c r="J157" s="195">
        <v>1000</v>
      </c>
      <c r="K157" s="195">
        <v>1390</v>
      </c>
      <c r="L157" s="194" t="s">
        <v>28409</v>
      </c>
      <c r="M157" s="194" t="s">
        <v>3</v>
      </c>
      <c r="N157" s="194"/>
      <c r="O157" s="194"/>
      <c r="P157" s="69" t="str">
        <f t="shared" si="2"/>
        <v>1</v>
      </c>
      <c r="Q157" s="69" t="str">
        <f>INDEX(Кат!$O:$O,MATCH($A157,Кат!$A:$A,0))</f>
        <v>шпак</v>
      </c>
    </row>
    <row r="158" spans="1:17" ht="45">
      <c r="A158" s="193">
        <v>160834</v>
      </c>
      <c r="B158" s="193">
        <v>17339</v>
      </c>
      <c r="C158" s="194" t="s">
        <v>31527</v>
      </c>
      <c r="D158" s="194" t="s">
        <v>29237</v>
      </c>
      <c r="E158" s="194"/>
      <c r="F158" s="194" t="s">
        <v>14425</v>
      </c>
      <c r="G158" s="194"/>
      <c r="H158" s="194" t="s">
        <v>14425</v>
      </c>
      <c r="I158" s="194" t="s">
        <v>4</v>
      </c>
      <c r="J158" s="195">
        <v>900</v>
      </c>
      <c r="K158" s="195">
        <v>1390</v>
      </c>
      <c r="L158" s="194" t="s">
        <v>28410</v>
      </c>
      <c r="M158" s="194" t="s">
        <v>3</v>
      </c>
      <c r="N158" s="194"/>
      <c r="O158" s="194" t="s">
        <v>29237</v>
      </c>
      <c r="P158" s="69" t="str">
        <f t="shared" si="2"/>
        <v>1</v>
      </c>
      <c r="Q158" s="69" t="str">
        <f>INDEX(Кат!$O:$O,MATCH($A158,Кат!$A:$A,0))</f>
        <v>шпак</v>
      </c>
    </row>
    <row r="159" spans="1:17" ht="75">
      <c r="A159" s="193">
        <v>162804</v>
      </c>
      <c r="B159" s="193">
        <v>38244</v>
      </c>
      <c r="C159" s="194" t="s">
        <v>31804</v>
      </c>
      <c r="D159" s="194" t="s">
        <v>29237</v>
      </c>
      <c r="E159" s="194"/>
      <c r="F159" s="194" t="s">
        <v>33287</v>
      </c>
      <c r="G159" s="194" t="s">
        <v>33288</v>
      </c>
      <c r="H159" s="194"/>
      <c r="I159" s="194" t="s">
        <v>4</v>
      </c>
      <c r="J159" s="195">
        <v>70</v>
      </c>
      <c r="K159" s="195">
        <v>159</v>
      </c>
      <c r="L159" s="194" t="s">
        <v>27960</v>
      </c>
      <c r="M159" s="194" t="s">
        <v>3</v>
      </c>
      <c r="N159" s="194"/>
      <c r="O159" s="194"/>
      <c r="P159" s="69" t="str">
        <f t="shared" si="2"/>
        <v>1</v>
      </c>
      <c r="Q159" s="69" t="str">
        <f>INDEX(Кат!$O:$O,MATCH($A159,Кат!$A:$A,0))</f>
        <v>шпак</v>
      </c>
    </row>
    <row r="160" spans="1:17" ht="45">
      <c r="A160" s="193">
        <v>162805</v>
      </c>
      <c r="B160" s="193">
        <v>38245</v>
      </c>
      <c r="C160" s="194" t="s">
        <v>31528</v>
      </c>
      <c r="D160" s="194" t="s">
        <v>29237</v>
      </c>
      <c r="E160" s="194"/>
      <c r="F160" s="194" t="s">
        <v>25766</v>
      </c>
      <c r="G160" s="194"/>
      <c r="H160" s="194"/>
      <c r="I160" s="194" t="s">
        <v>4</v>
      </c>
      <c r="J160" s="195">
        <v>80</v>
      </c>
      <c r="K160" s="195">
        <v>179</v>
      </c>
      <c r="L160" s="194" t="s">
        <v>28616</v>
      </c>
      <c r="M160" s="194" t="s">
        <v>3</v>
      </c>
      <c r="N160" s="194"/>
      <c r="O160" s="194"/>
      <c r="P160" s="69" t="str">
        <f t="shared" si="2"/>
        <v>1</v>
      </c>
      <c r="Q160" s="69" t="str">
        <f>INDEX(Кат!$O:$O,MATCH($A160,Кат!$A:$A,0))</f>
        <v>Ошибка</v>
      </c>
    </row>
    <row r="161" spans="1:17" ht="30">
      <c r="A161" s="193">
        <v>163788</v>
      </c>
      <c r="B161" s="193">
        <v>3089</v>
      </c>
      <c r="C161" s="194" t="s">
        <v>31805</v>
      </c>
      <c r="D161" s="194" t="s">
        <v>30650</v>
      </c>
      <c r="E161" s="194"/>
      <c r="F161" s="194" t="s">
        <v>14308</v>
      </c>
      <c r="G161" s="194"/>
      <c r="H161" s="194" t="s">
        <v>14308</v>
      </c>
      <c r="I161" s="194" t="s">
        <v>4</v>
      </c>
      <c r="J161" s="195">
        <v>22400</v>
      </c>
      <c r="K161" s="195">
        <v>29190</v>
      </c>
      <c r="L161" s="194"/>
      <c r="M161" s="194" t="s">
        <v>32963</v>
      </c>
      <c r="N161" s="194"/>
      <c r="O161" s="194"/>
      <c r="P161" s="69" t="str">
        <f t="shared" si="2"/>
        <v>0</v>
      </c>
      <c r="Q161" s="69" t="e">
        <f>INDEX(Кат!$O:$O,MATCH($A161,Кат!$A:$A,0))</f>
        <v>#N/A</v>
      </c>
    </row>
    <row r="162" spans="1:17" ht="30">
      <c r="A162" s="193">
        <v>163789</v>
      </c>
      <c r="B162" s="193">
        <v>3085</v>
      </c>
      <c r="C162" s="194" t="s">
        <v>31806</v>
      </c>
      <c r="D162" s="194" t="s">
        <v>30650</v>
      </c>
      <c r="E162" s="194"/>
      <c r="F162" s="194" t="s">
        <v>14308</v>
      </c>
      <c r="G162" s="194"/>
      <c r="H162" s="194" t="s">
        <v>14308</v>
      </c>
      <c r="I162" s="194" t="s">
        <v>4</v>
      </c>
      <c r="J162" s="195">
        <v>3400</v>
      </c>
      <c r="K162" s="195">
        <v>4790</v>
      </c>
      <c r="L162" s="194"/>
      <c r="M162" s="194" t="s">
        <v>32963</v>
      </c>
      <c r="N162" s="194"/>
      <c r="O162" s="194"/>
      <c r="P162" s="69" t="str">
        <f t="shared" si="2"/>
        <v>0</v>
      </c>
      <c r="Q162" s="69" t="e">
        <f>INDEX(Кат!$O:$O,MATCH($A162,Кат!$A:$A,0))</f>
        <v>#N/A</v>
      </c>
    </row>
    <row r="163" spans="1:17" ht="45">
      <c r="A163" s="193">
        <v>163790</v>
      </c>
      <c r="B163" s="193">
        <v>3081</v>
      </c>
      <c r="C163" s="194" t="s">
        <v>31807</v>
      </c>
      <c r="D163" s="194" t="s">
        <v>30650</v>
      </c>
      <c r="E163" s="194"/>
      <c r="F163" s="194" t="s">
        <v>14308</v>
      </c>
      <c r="G163" s="194"/>
      <c r="H163" s="194" t="s">
        <v>14308</v>
      </c>
      <c r="I163" s="194" t="s">
        <v>4</v>
      </c>
      <c r="J163" s="195">
        <v>3400</v>
      </c>
      <c r="K163" s="195">
        <v>4790</v>
      </c>
      <c r="L163" s="194"/>
      <c r="M163" s="194" t="s">
        <v>32963</v>
      </c>
      <c r="N163" s="194"/>
      <c r="O163" s="194"/>
      <c r="P163" s="69" t="str">
        <f t="shared" si="2"/>
        <v>0</v>
      </c>
      <c r="Q163" s="69" t="e">
        <f>INDEX(Кат!$O:$O,MATCH($A163,Кат!$A:$A,0))</f>
        <v>#N/A</v>
      </c>
    </row>
    <row r="164" spans="1:17" ht="45">
      <c r="A164" s="193">
        <v>163791</v>
      </c>
      <c r="B164" s="193">
        <v>3077</v>
      </c>
      <c r="C164" s="194" t="s">
        <v>31808</v>
      </c>
      <c r="D164" s="194" t="s">
        <v>30650</v>
      </c>
      <c r="E164" s="194"/>
      <c r="F164" s="194" t="s">
        <v>14308</v>
      </c>
      <c r="G164" s="194"/>
      <c r="H164" s="194" t="s">
        <v>14308</v>
      </c>
      <c r="I164" s="194" t="s">
        <v>4</v>
      </c>
      <c r="J164" s="195">
        <v>3400</v>
      </c>
      <c r="K164" s="195">
        <v>4790</v>
      </c>
      <c r="L164" s="194"/>
      <c r="M164" s="194" t="s">
        <v>32963</v>
      </c>
      <c r="N164" s="194"/>
      <c r="O164" s="194"/>
      <c r="P164" s="69" t="str">
        <f t="shared" si="2"/>
        <v>0</v>
      </c>
      <c r="Q164" s="69" t="e">
        <f>INDEX(Кат!$O:$O,MATCH($A164,Кат!$A:$A,0))</f>
        <v>#N/A</v>
      </c>
    </row>
    <row r="165" spans="1:17" ht="45">
      <c r="A165" s="193">
        <v>163807</v>
      </c>
      <c r="B165" s="193">
        <v>3086</v>
      </c>
      <c r="C165" s="194" t="s">
        <v>31809</v>
      </c>
      <c r="D165" s="194" t="s">
        <v>30650</v>
      </c>
      <c r="E165" s="194"/>
      <c r="F165" s="194" t="s">
        <v>14308</v>
      </c>
      <c r="G165" s="194"/>
      <c r="H165" s="194" t="s">
        <v>14308</v>
      </c>
      <c r="I165" s="194" t="s">
        <v>4</v>
      </c>
      <c r="J165" s="195">
        <v>1700</v>
      </c>
      <c r="K165" s="195">
        <v>2390</v>
      </c>
      <c r="L165" s="194"/>
      <c r="M165" s="194" t="s">
        <v>32963</v>
      </c>
      <c r="N165" s="194"/>
      <c r="O165" s="194"/>
      <c r="P165" s="69" t="str">
        <f t="shared" si="2"/>
        <v>0</v>
      </c>
      <c r="Q165" s="69" t="e">
        <f>INDEX(Кат!$O:$O,MATCH($A165,Кат!$A:$A,0))</f>
        <v>#N/A</v>
      </c>
    </row>
    <row r="166" spans="1:17" ht="45">
      <c r="A166" s="193">
        <v>163808</v>
      </c>
      <c r="B166" s="193">
        <v>3082</v>
      </c>
      <c r="C166" s="194" t="s">
        <v>31810</v>
      </c>
      <c r="D166" s="194" t="s">
        <v>30650</v>
      </c>
      <c r="E166" s="194"/>
      <c r="F166" s="194" t="s">
        <v>14308</v>
      </c>
      <c r="G166" s="194"/>
      <c r="H166" s="194" t="s">
        <v>14308</v>
      </c>
      <c r="I166" s="194" t="s">
        <v>4</v>
      </c>
      <c r="J166" s="195">
        <v>1700</v>
      </c>
      <c r="K166" s="195">
        <v>2390</v>
      </c>
      <c r="L166" s="194"/>
      <c r="M166" s="194" t="s">
        <v>32963</v>
      </c>
      <c r="N166" s="194"/>
      <c r="O166" s="194"/>
      <c r="P166" s="69" t="str">
        <f t="shared" si="2"/>
        <v>0</v>
      </c>
      <c r="Q166" s="69" t="e">
        <f>INDEX(Кат!$O:$O,MATCH($A166,Кат!$A:$A,0))</f>
        <v>#N/A</v>
      </c>
    </row>
    <row r="167" spans="1:17" ht="45">
      <c r="A167" s="193">
        <v>163809</v>
      </c>
      <c r="B167" s="193">
        <v>3078</v>
      </c>
      <c r="C167" s="194" t="s">
        <v>31811</v>
      </c>
      <c r="D167" s="194" t="s">
        <v>30650</v>
      </c>
      <c r="E167" s="194"/>
      <c r="F167" s="194" t="s">
        <v>14308</v>
      </c>
      <c r="G167" s="194"/>
      <c r="H167" s="194" t="s">
        <v>14308</v>
      </c>
      <c r="I167" s="194" t="s">
        <v>4</v>
      </c>
      <c r="J167" s="195">
        <v>1700</v>
      </c>
      <c r="K167" s="195">
        <v>2390</v>
      </c>
      <c r="L167" s="194"/>
      <c r="M167" s="194" t="s">
        <v>32963</v>
      </c>
      <c r="N167" s="194"/>
      <c r="O167" s="194"/>
      <c r="P167" s="69" t="str">
        <f t="shared" si="2"/>
        <v>0</v>
      </c>
      <c r="Q167" s="69" t="e">
        <f>INDEX(Кат!$O:$O,MATCH($A167,Кат!$A:$A,0))</f>
        <v>#N/A</v>
      </c>
    </row>
    <row r="168" spans="1:17" ht="45">
      <c r="A168" s="193">
        <v>163837</v>
      </c>
      <c r="B168" s="193">
        <v>4716</v>
      </c>
      <c r="C168" s="194" t="s">
        <v>31529</v>
      </c>
      <c r="D168" s="194" t="s">
        <v>29237</v>
      </c>
      <c r="E168" s="194"/>
      <c r="F168" s="194" t="s">
        <v>174</v>
      </c>
      <c r="G168" s="194"/>
      <c r="H168" s="194" t="s">
        <v>174</v>
      </c>
      <c r="I168" s="194" t="s">
        <v>4</v>
      </c>
      <c r="J168" s="195">
        <v>180</v>
      </c>
      <c r="K168" s="195">
        <v>359</v>
      </c>
      <c r="L168" s="194" t="s">
        <v>28020</v>
      </c>
      <c r="M168" s="194" t="s">
        <v>3</v>
      </c>
      <c r="N168" s="194"/>
      <c r="O168" s="194"/>
      <c r="P168" s="69" t="str">
        <f t="shared" si="2"/>
        <v>1</v>
      </c>
      <c r="Q168" s="69" t="str">
        <f>INDEX(Кат!$O:$O,MATCH($A168,Кат!$A:$A,0))</f>
        <v>шпак</v>
      </c>
    </row>
    <row r="169" spans="1:17" ht="75">
      <c r="A169" s="193">
        <v>163838</v>
      </c>
      <c r="B169" s="193">
        <v>4717</v>
      </c>
      <c r="C169" s="194" t="s">
        <v>31812</v>
      </c>
      <c r="D169" s="194" t="s">
        <v>29237</v>
      </c>
      <c r="E169" s="194"/>
      <c r="F169" s="194" t="s">
        <v>175</v>
      </c>
      <c r="G169" s="194"/>
      <c r="H169" s="194" t="s">
        <v>175</v>
      </c>
      <c r="I169" s="194" t="s">
        <v>4</v>
      </c>
      <c r="J169" s="195">
        <v>180</v>
      </c>
      <c r="K169" s="195">
        <v>359</v>
      </c>
      <c r="L169" s="194" t="s">
        <v>28019</v>
      </c>
      <c r="M169" s="194" t="s">
        <v>3</v>
      </c>
      <c r="N169" s="194" t="s">
        <v>32964</v>
      </c>
      <c r="O169" s="194"/>
      <c r="P169" s="69" t="str">
        <f t="shared" si="2"/>
        <v>1ск4</v>
      </c>
      <c r="Q169" s="69" t="str">
        <f>INDEX(Кат!$O:$O,MATCH($A169,Кат!$A:$A,0))</f>
        <v>шпак</v>
      </c>
    </row>
    <row r="170" spans="1:17" ht="30">
      <c r="A170" s="193">
        <v>163839</v>
      </c>
      <c r="B170" s="193">
        <v>4718</v>
      </c>
      <c r="C170" s="194" t="s">
        <v>31530</v>
      </c>
      <c r="D170" s="194" t="s">
        <v>29237</v>
      </c>
      <c r="E170" s="194"/>
      <c r="F170" s="194" t="s">
        <v>176</v>
      </c>
      <c r="G170" s="194"/>
      <c r="H170" s="194" t="s">
        <v>176</v>
      </c>
      <c r="I170" s="194" t="s">
        <v>4</v>
      </c>
      <c r="J170" s="195">
        <v>170</v>
      </c>
      <c r="K170" s="195">
        <v>339</v>
      </c>
      <c r="L170" s="194" t="s">
        <v>28018</v>
      </c>
      <c r="M170" s="194" t="s">
        <v>3</v>
      </c>
      <c r="N170" s="194"/>
      <c r="O170" s="194"/>
      <c r="P170" s="69" t="str">
        <f t="shared" si="2"/>
        <v>1</v>
      </c>
      <c r="Q170" s="69" t="str">
        <f>INDEX(Кат!$O:$O,MATCH($A170,Кат!$A:$A,0))</f>
        <v>шпак</v>
      </c>
    </row>
    <row r="171" spans="1:17" ht="30">
      <c r="A171" s="193">
        <v>163828</v>
      </c>
      <c r="B171" s="193">
        <v>34571</v>
      </c>
      <c r="C171" s="194" t="s">
        <v>31531</v>
      </c>
      <c r="D171" s="194" t="s">
        <v>29237</v>
      </c>
      <c r="E171" s="194"/>
      <c r="F171" s="194" t="s">
        <v>28714</v>
      </c>
      <c r="G171" s="194"/>
      <c r="H171" s="194" t="s">
        <v>28715</v>
      </c>
      <c r="I171" s="194" t="s">
        <v>4</v>
      </c>
      <c r="J171" s="195">
        <v>520</v>
      </c>
      <c r="K171" s="195">
        <v>679</v>
      </c>
      <c r="L171" s="194"/>
      <c r="M171" s="194" t="s">
        <v>3</v>
      </c>
      <c r="N171" s="194"/>
      <c r="O171" s="194"/>
      <c r="P171" s="69" t="str">
        <f t="shared" si="2"/>
        <v>1</v>
      </c>
      <c r="Q171" s="69" t="str">
        <f>INDEX(Кат!$O:$O,MATCH($A171,Кат!$A:$A,0))</f>
        <v>шпак</v>
      </c>
    </row>
    <row r="172" spans="1:17" ht="45">
      <c r="A172" s="193">
        <v>164719</v>
      </c>
      <c r="B172" s="193">
        <v>36650</v>
      </c>
      <c r="C172" s="194" t="s">
        <v>31813</v>
      </c>
      <c r="D172" s="194" t="s">
        <v>29237</v>
      </c>
      <c r="E172" s="194"/>
      <c r="F172" s="194" t="s">
        <v>22709</v>
      </c>
      <c r="G172" s="194"/>
      <c r="H172" s="194" t="s">
        <v>22709</v>
      </c>
      <c r="I172" s="194" t="s">
        <v>4</v>
      </c>
      <c r="J172" s="195">
        <v>700</v>
      </c>
      <c r="K172" s="195">
        <v>1090</v>
      </c>
      <c r="L172" s="194" t="s">
        <v>28416</v>
      </c>
      <c r="M172" s="194" t="s">
        <v>3</v>
      </c>
      <c r="N172" s="194"/>
      <c r="O172" s="194"/>
      <c r="P172" s="69" t="str">
        <f t="shared" si="2"/>
        <v>1</v>
      </c>
      <c r="Q172" s="69" t="str">
        <f>INDEX(Кат!$O:$O,MATCH($A172,Кат!$A:$A,0))</f>
        <v>шпак</v>
      </c>
    </row>
    <row r="173" spans="1:17" ht="45">
      <c r="A173" s="193">
        <v>164718</v>
      </c>
      <c r="B173" s="193">
        <v>36649</v>
      </c>
      <c r="C173" s="194" t="s">
        <v>31532</v>
      </c>
      <c r="D173" s="194" t="s">
        <v>29237</v>
      </c>
      <c r="E173" s="194"/>
      <c r="F173" s="194" t="s">
        <v>22708</v>
      </c>
      <c r="G173" s="194"/>
      <c r="H173" s="194" t="s">
        <v>22708</v>
      </c>
      <c r="I173" s="194" t="s">
        <v>4</v>
      </c>
      <c r="J173" s="195">
        <v>780</v>
      </c>
      <c r="K173" s="195">
        <v>1190</v>
      </c>
      <c r="L173" s="194" t="s">
        <v>28417</v>
      </c>
      <c r="M173" s="194" t="s">
        <v>3</v>
      </c>
      <c r="N173" s="194"/>
      <c r="O173" s="194"/>
      <c r="P173" s="69" t="str">
        <f t="shared" si="2"/>
        <v>1</v>
      </c>
      <c r="Q173" s="69" t="str">
        <f>INDEX(Кат!$O:$O,MATCH($A173,Кат!$A:$A,0))</f>
        <v>шпак</v>
      </c>
    </row>
    <row r="174" spans="1:17" ht="45">
      <c r="A174" s="193">
        <v>171088</v>
      </c>
      <c r="B174" s="193">
        <v>32716</v>
      </c>
      <c r="C174" s="194" t="s">
        <v>31533</v>
      </c>
      <c r="D174" s="194" t="s">
        <v>29237</v>
      </c>
      <c r="E174" s="194"/>
      <c r="F174" s="194" t="s">
        <v>25764</v>
      </c>
      <c r="G174" s="194"/>
      <c r="H174" s="194" t="s">
        <v>1800</v>
      </c>
      <c r="I174" s="194" t="s">
        <v>4</v>
      </c>
      <c r="J174" s="195">
        <v>500</v>
      </c>
      <c r="K174" s="195">
        <v>749</v>
      </c>
      <c r="L174" s="194" t="s">
        <v>28574</v>
      </c>
      <c r="M174" s="194" t="s">
        <v>3</v>
      </c>
      <c r="N174" s="194"/>
      <c r="O174" s="194"/>
      <c r="P174" s="69" t="str">
        <f t="shared" si="2"/>
        <v>1</v>
      </c>
      <c r="Q174" s="69" t="str">
        <f>INDEX(Кат!$O:$O,MATCH($A174,Кат!$A:$A,0))</f>
        <v>шпак</v>
      </c>
    </row>
    <row r="175" spans="1:17" ht="60">
      <c r="A175" s="193">
        <v>171122</v>
      </c>
      <c r="B175" s="193">
        <v>17390</v>
      </c>
      <c r="C175" s="194" t="s">
        <v>31814</v>
      </c>
      <c r="D175" s="194" t="s">
        <v>29237</v>
      </c>
      <c r="E175" s="194"/>
      <c r="F175" s="194" t="s">
        <v>284</v>
      </c>
      <c r="G175" s="194"/>
      <c r="H175" s="194" t="s">
        <v>284</v>
      </c>
      <c r="I175" s="194" t="s">
        <v>4</v>
      </c>
      <c r="J175" s="195">
        <v>830</v>
      </c>
      <c r="K175" s="195">
        <v>1290</v>
      </c>
      <c r="L175" s="194" t="s">
        <v>28539</v>
      </c>
      <c r="M175" s="194" t="s">
        <v>3</v>
      </c>
      <c r="N175" s="194"/>
      <c r="O175" s="194" t="s">
        <v>29237</v>
      </c>
      <c r="P175" s="69" t="str">
        <f t="shared" si="2"/>
        <v>1</v>
      </c>
      <c r="Q175" s="69" t="str">
        <f>INDEX(Кат!$O:$O,MATCH($A175,Кат!$A:$A,0))</f>
        <v>шпак</v>
      </c>
    </row>
    <row r="176" spans="1:17" ht="60">
      <c r="A176" s="193">
        <v>171123</v>
      </c>
      <c r="B176" s="193">
        <v>17391</v>
      </c>
      <c r="C176" s="194" t="s">
        <v>31815</v>
      </c>
      <c r="D176" s="194" t="s">
        <v>29237</v>
      </c>
      <c r="E176" s="194"/>
      <c r="F176" s="194" t="s">
        <v>285</v>
      </c>
      <c r="G176" s="194"/>
      <c r="H176" s="194" t="s">
        <v>285</v>
      </c>
      <c r="I176" s="194" t="s">
        <v>4</v>
      </c>
      <c r="J176" s="195">
        <v>830</v>
      </c>
      <c r="K176" s="195">
        <v>1290</v>
      </c>
      <c r="L176" s="194" t="s">
        <v>28538</v>
      </c>
      <c r="M176" s="194" t="s">
        <v>3</v>
      </c>
      <c r="N176" s="194"/>
      <c r="O176" s="194"/>
      <c r="P176" s="69" t="str">
        <f t="shared" si="2"/>
        <v>1</v>
      </c>
      <c r="Q176" s="69" t="str">
        <f>INDEX(Кат!$O:$O,MATCH($A176,Кат!$A:$A,0))</f>
        <v>шпак</v>
      </c>
    </row>
    <row r="177" spans="1:17" ht="60">
      <c r="A177" s="193">
        <v>171143</v>
      </c>
      <c r="B177" s="193">
        <v>17306</v>
      </c>
      <c r="C177" s="194" t="s">
        <v>31534</v>
      </c>
      <c r="D177" s="194" t="s">
        <v>29237</v>
      </c>
      <c r="E177" s="194"/>
      <c r="F177" s="194" t="s">
        <v>14404</v>
      </c>
      <c r="G177" s="194"/>
      <c r="H177" s="194" t="s">
        <v>14404</v>
      </c>
      <c r="I177" s="194" t="s">
        <v>4</v>
      </c>
      <c r="J177" s="195">
        <v>840</v>
      </c>
      <c r="K177" s="195">
        <v>1290</v>
      </c>
      <c r="L177" s="194"/>
      <c r="M177" s="194" t="s">
        <v>3</v>
      </c>
      <c r="N177" s="194"/>
      <c r="O177" s="194"/>
      <c r="P177" s="69" t="str">
        <f t="shared" si="2"/>
        <v>1</v>
      </c>
      <c r="Q177" s="69" t="str">
        <f>INDEX(Кат!$O:$O,MATCH($A177,Кат!$A:$A,0))</f>
        <v>шпак</v>
      </c>
    </row>
    <row r="178" spans="1:17" ht="60">
      <c r="A178" s="193">
        <v>171144</v>
      </c>
      <c r="B178" s="193">
        <v>17363</v>
      </c>
      <c r="C178" s="194" t="s">
        <v>31535</v>
      </c>
      <c r="D178" s="194" t="s">
        <v>29237</v>
      </c>
      <c r="E178" s="194"/>
      <c r="F178" s="194" t="s">
        <v>14440</v>
      </c>
      <c r="G178" s="194"/>
      <c r="H178" s="194" t="s">
        <v>14440</v>
      </c>
      <c r="I178" s="194" t="s">
        <v>4</v>
      </c>
      <c r="J178" s="195">
        <v>820</v>
      </c>
      <c r="K178" s="195">
        <v>1290</v>
      </c>
      <c r="L178" s="194" t="s">
        <v>28084</v>
      </c>
      <c r="M178" s="194" t="s">
        <v>3</v>
      </c>
      <c r="N178" s="194"/>
      <c r="O178" s="194"/>
      <c r="P178" s="69" t="str">
        <f t="shared" si="2"/>
        <v>1</v>
      </c>
      <c r="Q178" s="69" t="str">
        <f>INDEX(Кат!$O:$O,MATCH($A178,Кат!$A:$A,0))</f>
        <v>шпак</v>
      </c>
    </row>
    <row r="179" spans="1:17" ht="75">
      <c r="A179" s="193">
        <v>171145</v>
      </c>
      <c r="B179" s="193">
        <v>17364</v>
      </c>
      <c r="C179" s="194" t="s">
        <v>31536</v>
      </c>
      <c r="D179" s="194" t="s">
        <v>29237</v>
      </c>
      <c r="E179" s="194"/>
      <c r="F179" s="194" t="s">
        <v>14441</v>
      </c>
      <c r="G179" s="194"/>
      <c r="H179" s="194" t="s">
        <v>14441</v>
      </c>
      <c r="I179" s="194" t="s">
        <v>4</v>
      </c>
      <c r="J179" s="195">
        <v>850</v>
      </c>
      <c r="K179" s="195">
        <v>1290</v>
      </c>
      <c r="L179" s="194" t="s">
        <v>28083</v>
      </c>
      <c r="M179" s="194" t="s">
        <v>3</v>
      </c>
      <c r="N179" s="194"/>
      <c r="O179" s="194"/>
      <c r="P179" s="69" t="str">
        <f t="shared" si="2"/>
        <v>1</v>
      </c>
      <c r="Q179" s="69" t="str">
        <f>INDEX(Кат!$O:$O,MATCH($A179,Кат!$A:$A,0))</f>
        <v>шпак</v>
      </c>
    </row>
    <row r="180" spans="1:17" ht="75">
      <c r="A180" s="193">
        <v>171146</v>
      </c>
      <c r="B180" s="193">
        <v>17310</v>
      </c>
      <c r="C180" s="194" t="s">
        <v>31537</v>
      </c>
      <c r="D180" s="194" t="s">
        <v>29237</v>
      </c>
      <c r="E180" s="194"/>
      <c r="F180" s="194" t="s">
        <v>14405</v>
      </c>
      <c r="G180" s="194"/>
      <c r="H180" s="194" t="s">
        <v>14405</v>
      </c>
      <c r="I180" s="194" t="s">
        <v>4</v>
      </c>
      <c r="J180" s="195">
        <v>760</v>
      </c>
      <c r="K180" s="195">
        <v>1190</v>
      </c>
      <c r="L180" s="194" t="s">
        <v>28466</v>
      </c>
      <c r="M180" s="194" t="s">
        <v>3</v>
      </c>
      <c r="N180" s="194"/>
      <c r="O180" s="194"/>
      <c r="P180" s="69" t="str">
        <f t="shared" si="2"/>
        <v>1</v>
      </c>
      <c r="Q180" s="69" t="str">
        <f>INDEX(Кат!$O:$O,MATCH($A180,Кат!$A:$A,0))</f>
        <v>шпак</v>
      </c>
    </row>
    <row r="181" spans="1:17" ht="60">
      <c r="A181" s="193">
        <v>171141</v>
      </c>
      <c r="B181" s="193">
        <v>17307</v>
      </c>
      <c r="C181" s="194" t="s">
        <v>31538</v>
      </c>
      <c r="D181" s="194" t="s">
        <v>29237</v>
      </c>
      <c r="E181" s="194"/>
      <c r="F181" s="194" t="s">
        <v>22705</v>
      </c>
      <c r="G181" s="194"/>
      <c r="H181" s="194" t="s">
        <v>22705</v>
      </c>
      <c r="I181" s="194" t="s">
        <v>4</v>
      </c>
      <c r="J181" s="195">
        <v>870</v>
      </c>
      <c r="K181" s="195">
        <v>1390</v>
      </c>
      <c r="L181" s="194" t="s">
        <v>28468</v>
      </c>
      <c r="M181" s="194" t="s">
        <v>3</v>
      </c>
      <c r="N181" s="194"/>
      <c r="O181" s="194"/>
      <c r="P181" s="69" t="str">
        <f t="shared" si="2"/>
        <v>1</v>
      </c>
      <c r="Q181" s="69" t="str">
        <f>INDEX(Кат!$O:$O,MATCH($A181,Кат!$A:$A,0))</f>
        <v>шпак</v>
      </c>
    </row>
    <row r="182" spans="1:17" ht="75">
      <c r="A182" s="193">
        <v>171142</v>
      </c>
      <c r="B182" s="193">
        <v>17311</v>
      </c>
      <c r="C182" s="194" t="s">
        <v>31539</v>
      </c>
      <c r="D182" s="194" t="s">
        <v>29237</v>
      </c>
      <c r="E182" s="194"/>
      <c r="F182" s="194" t="s">
        <v>22706</v>
      </c>
      <c r="G182" s="194"/>
      <c r="H182" s="194" t="s">
        <v>22706</v>
      </c>
      <c r="I182" s="194" t="s">
        <v>4</v>
      </c>
      <c r="J182" s="195">
        <v>800</v>
      </c>
      <c r="K182" s="195">
        <v>1190</v>
      </c>
      <c r="L182" s="194" t="s">
        <v>28467</v>
      </c>
      <c r="M182" s="194" t="s">
        <v>3</v>
      </c>
      <c r="N182" s="194"/>
      <c r="O182" s="194"/>
      <c r="P182" s="69" t="str">
        <f t="shared" si="2"/>
        <v>1</v>
      </c>
      <c r="Q182" s="69" t="str">
        <f>INDEX(Кат!$O:$O,MATCH($A182,Кат!$A:$A,0))</f>
        <v>шпак</v>
      </c>
    </row>
    <row r="183" spans="1:17" ht="45">
      <c r="A183" s="193">
        <v>171147</v>
      </c>
      <c r="B183" s="193">
        <v>17365</v>
      </c>
      <c r="C183" s="194" t="s">
        <v>31540</v>
      </c>
      <c r="D183" s="194" t="s">
        <v>29237</v>
      </c>
      <c r="E183" s="194"/>
      <c r="F183" s="194" t="s">
        <v>14442</v>
      </c>
      <c r="G183" s="194"/>
      <c r="H183" s="194" t="s">
        <v>14442</v>
      </c>
      <c r="I183" s="194" t="s">
        <v>4</v>
      </c>
      <c r="J183" s="195">
        <v>800</v>
      </c>
      <c r="K183" s="195">
        <v>1190</v>
      </c>
      <c r="L183" s="194" t="s">
        <v>28085</v>
      </c>
      <c r="M183" s="194" t="s">
        <v>3</v>
      </c>
      <c r="N183" s="194"/>
      <c r="O183" s="194"/>
      <c r="P183" s="69" t="str">
        <f t="shared" si="2"/>
        <v>1</v>
      </c>
      <c r="Q183" s="69" t="str">
        <f>INDEX(Кат!$O:$O,MATCH($A183,Кат!$A:$A,0))</f>
        <v>шпак</v>
      </c>
    </row>
    <row r="184" spans="1:17" ht="60">
      <c r="A184" s="193">
        <v>171148</v>
      </c>
      <c r="B184" s="193">
        <v>17366</v>
      </c>
      <c r="C184" s="194" t="s">
        <v>31541</v>
      </c>
      <c r="D184" s="194" t="s">
        <v>29237</v>
      </c>
      <c r="E184" s="194"/>
      <c r="F184" s="194" t="s">
        <v>14443</v>
      </c>
      <c r="G184" s="194"/>
      <c r="H184" s="194" t="s">
        <v>14443</v>
      </c>
      <c r="I184" s="194" t="s">
        <v>4</v>
      </c>
      <c r="J184" s="195">
        <v>840</v>
      </c>
      <c r="K184" s="195">
        <v>1290</v>
      </c>
      <c r="L184" s="194" t="s">
        <v>28476</v>
      </c>
      <c r="M184" s="194" t="s">
        <v>3</v>
      </c>
      <c r="N184" s="194"/>
      <c r="O184" s="194"/>
      <c r="P184" s="69" t="str">
        <f t="shared" si="2"/>
        <v>1</v>
      </c>
      <c r="Q184" s="69" t="str">
        <f>INDEX(Кат!$O:$O,MATCH($A184,Кат!$A:$A,0))</f>
        <v>шпак</v>
      </c>
    </row>
    <row r="185" spans="1:17" ht="60">
      <c r="A185" s="193">
        <v>171149</v>
      </c>
      <c r="B185" s="193">
        <v>17341</v>
      </c>
      <c r="C185" s="194" t="s">
        <v>31542</v>
      </c>
      <c r="D185" s="194" t="s">
        <v>29237</v>
      </c>
      <c r="E185" s="194"/>
      <c r="F185" s="194" t="s">
        <v>14426</v>
      </c>
      <c r="G185" s="194"/>
      <c r="H185" s="194" t="s">
        <v>14426</v>
      </c>
      <c r="I185" s="194" t="s">
        <v>4</v>
      </c>
      <c r="J185" s="195">
        <v>870</v>
      </c>
      <c r="K185" s="195">
        <v>1390</v>
      </c>
      <c r="L185" s="194" t="s">
        <v>28469</v>
      </c>
      <c r="M185" s="194" t="s">
        <v>3</v>
      </c>
      <c r="N185" s="194"/>
      <c r="O185" s="194"/>
      <c r="P185" s="69" t="str">
        <f t="shared" si="2"/>
        <v>1</v>
      </c>
      <c r="Q185" s="69" t="str">
        <f>INDEX(Кат!$O:$O,MATCH($A185,Кат!$A:$A,0))</f>
        <v>шпак</v>
      </c>
    </row>
    <row r="186" spans="1:17" ht="75">
      <c r="A186" s="193">
        <v>171150</v>
      </c>
      <c r="B186" s="193">
        <v>17383</v>
      </c>
      <c r="C186" s="194" t="s">
        <v>31816</v>
      </c>
      <c r="D186" s="194" t="s">
        <v>29237</v>
      </c>
      <c r="E186" s="194"/>
      <c r="F186" s="194" t="s">
        <v>14455</v>
      </c>
      <c r="G186" s="194"/>
      <c r="H186" s="194" t="s">
        <v>14455</v>
      </c>
      <c r="I186" s="194" t="s">
        <v>4</v>
      </c>
      <c r="J186" s="195">
        <v>1300</v>
      </c>
      <c r="K186" s="195">
        <v>1890</v>
      </c>
      <c r="L186" s="194" t="s">
        <v>28472</v>
      </c>
      <c r="M186" s="194" t="s">
        <v>3</v>
      </c>
      <c r="N186" s="194"/>
      <c r="O186" s="194" t="s">
        <v>29237</v>
      </c>
      <c r="P186" s="69" t="str">
        <f t="shared" si="2"/>
        <v>1</v>
      </c>
      <c r="Q186" s="69" t="str">
        <f>INDEX(Кат!$O:$O,MATCH($A186,Кат!$A:$A,0))</f>
        <v>шпак</v>
      </c>
    </row>
    <row r="187" spans="1:17" ht="60">
      <c r="A187" s="193">
        <v>171151</v>
      </c>
      <c r="B187" s="193">
        <v>17382</v>
      </c>
      <c r="C187" s="194" t="s">
        <v>31543</v>
      </c>
      <c r="D187" s="194" t="s">
        <v>29237</v>
      </c>
      <c r="E187" s="194"/>
      <c r="F187" s="194" t="s">
        <v>14454</v>
      </c>
      <c r="G187" s="194"/>
      <c r="H187" s="194" t="s">
        <v>14454</v>
      </c>
      <c r="I187" s="194" t="s">
        <v>4</v>
      </c>
      <c r="J187" s="195">
        <v>1460</v>
      </c>
      <c r="K187" s="195">
        <v>2090</v>
      </c>
      <c r="L187" s="194" t="s">
        <v>28474</v>
      </c>
      <c r="M187" s="194" t="s">
        <v>32963</v>
      </c>
      <c r="N187" s="194"/>
      <c r="O187" s="194"/>
      <c r="P187" s="69" t="str">
        <f t="shared" si="2"/>
        <v>0</v>
      </c>
      <c r="Q187" s="69" t="str">
        <f>INDEX(Кат!$O:$O,MATCH($A187,Кат!$A:$A,0))</f>
        <v>шпак</v>
      </c>
    </row>
    <row r="188" spans="1:17" ht="60">
      <c r="A188" s="193">
        <v>171753</v>
      </c>
      <c r="B188" s="193">
        <v>38276</v>
      </c>
      <c r="C188" s="194" t="s">
        <v>31817</v>
      </c>
      <c r="D188" s="194" t="s">
        <v>29237</v>
      </c>
      <c r="E188" s="194"/>
      <c r="F188" s="194" t="s">
        <v>2400</v>
      </c>
      <c r="G188" s="194"/>
      <c r="H188" s="194" t="s">
        <v>2400</v>
      </c>
      <c r="I188" s="194" t="s">
        <v>4</v>
      </c>
      <c r="J188" s="195">
        <v>1900</v>
      </c>
      <c r="K188" s="195">
        <v>2690</v>
      </c>
      <c r="L188" s="194" t="s">
        <v>26885</v>
      </c>
      <c r="M188" s="194" t="s">
        <v>3</v>
      </c>
      <c r="N188" s="194"/>
      <c r="O188" s="194"/>
      <c r="P188" s="69" t="str">
        <f t="shared" si="2"/>
        <v>1</v>
      </c>
      <c r="Q188" s="69" t="str">
        <f>INDEX(Кат!$O:$O,MATCH($A188,Кат!$A:$A,0))</f>
        <v>шпак</v>
      </c>
    </row>
    <row r="189" spans="1:17" ht="45">
      <c r="A189" s="193">
        <v>171774</v>
      </c>
      <c r="B189" s="193">
        <v>1463</v>
      </c>
      <c r="C189" s="194" t="s">
        <v>31544</v>
      </c>
      <c r="D189" s="194" t="s">
        <v>29237</v>
      </c>
      <c r="E189" s="194"/>
      <c r="F189" s="194" t="s">
        <v>25792</v>
      </c>
      <c r="G189" s="194"/>
      <c r="H189" s="194" t="s">
        <v>14641</v>
      </c>
      <c r="I189" s="194" t="s">
        <v>4</v>
      </c>
      <c r="J189" s="195">
        <v>570</v>
      </c>
      <c r="K189" s="195">
        <v>859</v>
      </c>
      <c r="L189" s="194" t="s">
        <v>28614</v>
      </c>
      <c r="M189" s="194" t="s">
        <v>3</v>
      </c>
      <c r="N189" s="194" t="s">
        <v>25727</v>
      </c>
      <c r="O189" s="194"/>
      <c r="P189" s="69" t="str">
        <f t="shared" si="2"/>
        <v>1ск6</v>
      </c>
      <c r="Q189" s="69" t="str">
        <f>INDEX(Кат!$O:$O,MATCH($A189,Кат!$A:$A,0))</f>
        <v>шпак</v>
      </c>
    </row>
    <row r="190" spans="1:17" ht="45">
      <c r="A190" s="193">
        <v>171775</v>
      </c>
      <c r="B190" s="193">
        <v>1465</v>
      </c>
      <c r="C190" s="194" t="s">
        <v>31545</v>
      </c>
      <c r="D190" s="194" t="s">
        <v>29237</v>
      </c>
      <c r="E190" s="194"/>
      <c r="F190" s="194" t="s">
        <v>25793</v>
      </c>
      <c r="G190" s="194"/>
      <c r="H190" s="194" t="s">
        <v>14642</v>
      </c>
      <c r="I190" s="194" t="s">
        <v>4</v>
      </c>
      <c r="J190" s="195">
        <v>570</v>
      </c>
      <c r="K190" s="195">
        <v>859</v>
      </c>
      <c r="L190" s="194" t="s">
        <v>28615</v>
      </c>
      <c r="M190" s="194" t="s">
        <v>3</v>
      </c>
      <c r="N190" s="194"/>
      <c r="O190" s="194"/>
      <c r="P190" s="69" t="str">
        <f t="shared" si="2"/>
        <v>1</v>
      </c>
      <c r="Q190" s="69" t="str">
        <f>INDEX(Кат!$O:$O,MATCH($A190,Кат!$A:$A,0))</f>
        <v>шпак</v>
      </c>
    </row>
    <row r="191" spans="1:17" ht="60">
      <c r="A191" s="193">
        <v>171782</v>
      </c>
      <c r="B191" s="193">
        <v>29670</v>
      </c>
      <c r="C191" s="194" t="s">
        <v>31818</v>
      </c>
      <c r="D191" s="194" t="s">
        <v>29237</v>
      </c>
      <c r="E191" s="194"/>
      <c r="F191" s="194" t="s">
        <v>2398</v>
      </c>
      <c r="G191" s="194"/>
      <c r="H191" s="194" t="s">
        <v>2398</v>
      </c>
      <c r="I191" s="194" t="s">
        <v>4</v>
      </c>
      <c r="J191" s="195">
        <v>750</v>
      </c>
      <c r="K191" s="195">
        <v>1190</v>
      </c>
      <c r="L191" s="194" t="s">
        <v>26923</v>
      </c>
      <c r="M191" s="194" t="s">
        <v>3</v>
      </c>
      <c r="N191" s="194"/>
      <c r="O191" s="194"/>
      <c r="P191" s="69" t="str">
        <f t="shared" si="2"/>
        <v>1</v>
      </c>
      <c r="Q191" s="69" t="str">
        <f>INDEX(Кат!$O:$O,MATCH($A191,Кат!$A:$A,0))</f>
        <v>шпак</v>
      </c>
    </row>
    <row r="192" spans="1:17" ht="60">
      <c r="A192" s="193">
        <v>171789</v>
      </c>
      <c r="B192" s="193">
        <v>19626</v>
      </c>
      <c r="C192" s="194" t="s">
        <v>31819</v>
      </c>
      <c r="D192" s="194" t="s">
        <v>29237</v>
      </c>
      <c r="E192" s="194"/>
      <c r="F192" s="194" t="s">
        <v>304</v>
      </c>
      <c r="G192" s="194"/>
      <c r="H192" s="194" t="s">
        <v>304</v>
      </c>
      <c r="I192" s="194" t="s">
        <v>4</v>
      </c>
      <c r="J192" s="195">
        <v>700</v>
      </c>
      <c r="K192" s="195">
        <v>1090</v>
      </c>
      <c r="L192" s="194"/>
      <c r="M192" s="194" t="s">
        <v>3</v>
      </c>
      <c r="N192" s="194"/>
      <c r="O192" s="194"/>
      <c r="P192" s="69" t="str">
        <f t="shared" si="2"/>
        <v>1</v>
      </c>
      <c r="Q192" s="69" t="str">
        <f>INDEX(Кат!$O:$O,MATCH($A192,Кат!$A:$A,0))</f>
        <v>шпак</v>
      </c>
    </row>
    <row r="193" spans="1:17" ht="45">
      <c r="A193" s="193">
        <v>171791</v>
      </c>
      <c r="B193" s="193">
        <v>29553</v>
      </c>
      <c r="C193" s="194" t="s">
        <v>31820</v>
      </c>
      <c r="D193" s="194" t="s">
        <v>29237</v>
      </c>
      <c r="E193" s="194"/>
      <c r="F193" s="194" t="s">
        <v>4429</v>
      </c>
      <c r="G193" s="194"/>
      <c r="H193" s="194" t="s">
        <v>4429</v>
      </c>
      <c r="I193" s="194" t="s">
        <v>4</v>
      </c>
      <c r="J193" s="195">
        <v>2400</v>
      </c>
      <c r="K193" s="195">
        <v>3390</v>
      </c>
      <c r="L193" s="194"/>
      <c r="M193" s="194" t="s">
        <v>3</v>
      </c>
      <c r="N193" s="194"/>
      <c r="O193" s="194"/>
      <c r="P193" s="69" t="str">
        <f t="shared" si="2"/>
        <v>1</v>
      </c>
      <c r="Q193" s="69" t="str">
        <f>INDEX(Кат!$O:$O,MATCH($A193,Кат!$A:$A,0))</f>
        <v>шпак</v>
      </c>
    </row>
    <row r="194" spans="1:17" ht="60">
      <c r="A194" s="193">
        <v>171815</v>
      </c>
      <c r="B194" s="193">
        <v>19657</v>
      </c>
      <c r="C194" s="194" t="s">
        <v>31821</v>
      </c>
      <c r="D194" s="194" t="s">
        <v>29237</v>
      </c>
      <c r="E194" s="194"/>
      <c r="F194" s="194" t="s">
        <v>307</v>
      </c>
      <c r="G194" s="194"/>
      <c r="H194" s="194" t="s">
        <v>307</v>
      </c>
      <c r="I194" s="194" t="s">
        <v>4</v>
      </c>
      <c r="J194" s="195">
        <v>800</v>
      </c>
      <c r="K194" s="195">
        <v>1190</v>
      </c>
      <c r="L194" s="194" t="s">
        <v>26921</v>
      </c>
      <c r="M194" s="194" t="s">
        <v>3</v>
      </c>
      <c r="N194" s="194"/>
      <c r="O194" s="194"/>
      <c r="P194" s="69" t="str">
        <f t="shared" si="2"/>
        <v>1</v>
      </c>
      <c r="Q194" s="69" t="str">
        <f>INDEX(Кат!$O:$O,MATCH($A194,Кат!$A:$A,0))</f>
        <v>шпак</v>
      </c>
    </row>
    <row r="195" spans="1:17" ht="45">
      <c r="A195" s="193">
        <v>171816</v>
      </c>
      <c r="B195" s="193">
        <v>19658</v>
      </c>
      <c r="C195" s="194" t="s">
        <v>31546</v>
      </c>
      <c r="D195" s="194" t="s">
        <v>29237</v>
      </c>
      <c r="E195" s="194"/>
      <c r="F195" s="194" t="s">
        <v>25742</v>
      </c>
      <c r="G195" s="194"/>
      <c r="H195" s="194" t="s">
        <v>308</v>
      </c>
      <c r="I195" s="194" t="s">
        <v>4</v>
      </c>
      <c r="J195" s="195">
        <v>1000</v>
      </c>
      <c r="K195" s="195">
        <v>1390</v>
      </c>
      <c r="L195" s="194" t="s">
        <v>26925</v>
      </c>
      <c r="M195" s="194" t="s">
        <v>3</v>
      </c>
      <c r="N195" s="194"/>
      <c r="O195" s="194"/>
      <c r="P195" s="69" t="str">
        <f t="shared" ref="P195:P258" si="3">_xlfn.CONCAT(M195,IF(N195&lt;&gt;"",_xlfn.CONCAT("ск",N195),""))</f>
        <v>1</v>
      </c>
      <c r="Q195" s="69" t="str">
        <f>INDEX(Кат!$O:$O,MATCH($A195,Кат!$A:$A,0))</f>
        <v>шпак</v>
      </c>
    </row>
    <row r="196" spans="1:17" ht="60">
      <c r="A196" s="193">
        <v>172041</v>
      </c>
      <c r="B196" s="193">
        <v>12767</v>
      </c>
      <c r="C196" s="194" t="s">
        <v>31822</v>
      </c>
      <c r="D196" s="194" t="s">
        <v>29237</v>
      </c>
      <c r="E196" s="194"/>
      <c r="F196" s="194" t="s">
        <v>214</v>
      </c>
      <c r="G196" s="194"/>
      <c r="H196" s="194" t="s">
        <v>214</v>
      </c>
      <c r="I196" s="194" t="s">
        <v>4</v>
      </c>
      <c r="J196" s="195">
        <v>1800</v>
      </c>
      <c r="K196" s="195">
        <v>2590</v>
      </c>
      <c r="L196" s="194" t="s">
        <v>28674</v>
      </c>
      <c r="M196" s="194" t="s">
        <v>3</v>
      </c>
      <c r="N196" s="194"/>
      <c r="O196" s="194"/>
      <c r="P196" s="69" t="str">
        <f t="shared" si="3"/>
        <v>1</v>
      </c>
      <c r="Q196" s="69" t="str">
        <f>INDEX(Кат!$O:$O,MATCH($A196,Кат!$A:$A,0))</f>
        <v>шпак</v>
      </c>
    </row>
    <row r="197" spans="1:17" ht="60">
      <c r="A197" s="193">
        <v>180977</v>
      </c>
      <c r="B197" s="193">
        <v>17194</v>
      </c>
      <c r="C197" s="194" t="s">
        <v>31823</v>
      </c>
      <c r="D197" s="194" t="s">
        <v>29237</v>
      </c>
      <c r="E197" s="194"/>
      <c r="F197" s="194" t="s">
        <v>14364</v>
      </c>
      <c r="G197" s="194"/>
      <c r="H197" s="194" t="s">
        <v>14364</v>
      </c>
      <c r="I197" s="194" t="s">
        <v>4</v>
      </c>
      <c r="J197" s="195">
        <v>380</v>
      </c>
      <c r="K197" s="195">
        <v>589</v>
      </c>
      <c r="L197" s="194" t="s">
        <v>28441</v>
      </c>
      <c r="M197" s="194" t="s">
        <v>3</v>
      </c>
      <c r="N197" s="194"/>
      <c r="O197" s="194"/>
      <c r="P197" s="69" t="str">
        <f t="shared" si="3"/>
        <v>1</v>
      </c>
      <c r="Q197" s="69" t="str">
        <f>INDEX(Кат!$O:$O,MATCH($A197,Кат!$A:$A,0))</f>
        <v>шпак</v>
      </c>
    </row>
    <row r="198" spans="1:17" ht="30">
      <c r="A198" s="193">
        <v>181615</v>
      </c>
      <c r="B198" s="193">
        <v>29650</v>
      </c>
      <c r="C198" s="194" t="s">
        <v>31547</v>
      </c>
      <c r="D198" s="194" t="s">
        <v>29237</v>
      </c>
      <c r="E198" s="194"/>
      <c r="F198" s="194" t="s">
        <v>28703</v>
      </c>
      <c r="G198" s="194"/>
      <c r="H198" s="194" t="s">
        <v>28704</v>
      </c>
      <c r="I198" s="194" t="s">
        <v>4</v>
      </c>
      <c r="J198" s="195">
        <v>1300</v>
      </c>
      <c r="K198" s="195">
        <v>1890</v>
      </c>
      <c r="L198" s="194"/>
      <c r="M198" s="194" t="s">
        <v>3</v>
      </c>
      <c r="N198" s="194"/>
      <c r="O198" s="194" t="s">
        <v>29237</v>
      </c>
      <c r="P198" s="69" t="str">
        <f t="shared" si="3"/>
        <v>1</v>
      </c>
      <c r="Q198" s="69" t="str">
        <f>INDEX(Кат!$O:$O,MATCH($A198,Кат!$A:$A,0))</f>
        <v>шпак</v>
      </c>
    </row>
    <row r="199" spans="1:17" ht="45">
      <c r="A199" s="193">
        <v>181618</v>
      </c>
      <c r="B199" s="193">
        <v>17177</v>
      </c>
      <c r="C199" s="194" t="s">
        <v>31548</v>
      </c>
      <c r="D199" s="194" t="s">
        <v>29237</v>
      </c>
      <c r="E199" s="194"/>
      <c r="F199" s="194" t="s">
        <v>14351</v>
      </c>
      <c r="G199" s="194"/>
      <c r="H199" s="194" t="s">
        <v>14351</v>
      </c>
      <c r="I199" s="194" t="s">
        <v>4</v>
      </c>
      <c r="J199" s="195">
        <v>770</v>
      </c>
      <c r="K199" s="195">
        <v>1190</v>
      </c>
      <c r="L199" s="194" t="s">
        <v>28429</v>
      </c>
      <c r="M199" s="194" t="s">
        <v>3</v>
      </c>
      <c r="N199" s="194"/>
      <c r="O199" s="194"/>
      <c r="P199" s="69" t="str">
        <f t="shared" si="3"/>
        <v>1</v>
      </c>
      <c r="Q199" s="69" t="str">
        <f>INDEX(Кат!$O:$O,MATCH($A199,Кат!$A:$A,0))</f>
        <v>шпак</v>
      </c>
    </row>
    <row r="200" spans="1:17" ht="45">
      <c r="A200" s="193">
        <v>181619</v>
      </c>
      <c r="B200" s="193">
        <v>17195</v>
      </c>
      <c r="C200" s="194" t="s">
        <v>31824</v>
      </c>
      <c r="D200" s="194" t="s">
        <v>29237</v>
      </c>
      <c r="E200" s="194"/>
      <c r="F200" s="194" t="s">
        <v>14365</v>
      </c>
      <c r="G200" s="194"/>
      <c r="H200" s="194" t="s">
        <v>14365</v>
      </c>
      <c r="I200" s="194" t="s">
        <v>4</v>
      </c>
      <c r="J200" s="195">
        <v>880</v>
      </c>
      <c r="K200" s="195">
        <v>1390</v>
      </c>
      <c r="L200" s="194" t="s">
        <v>28430</v>
      </c>
      <c r="M200" s="194" t="s">
        <v>3</v>
      </c>
      <c r="N200" s="194"/>
      <c r="O200" s="194"/>
      <c r="P200" s="69" t="str">
        <f t="shared" si="3"/>
        <v>1</v>
      </c>
      <c r="Q200" s="69" t="str">
        <f>INDEX(Кат!$O:$O,MATCH($A200,Кат!$A:$A,0))</f>
        <v>шпак</v>
      </c>
    </row>
    <row r="201" spans="1:17" ht="30">
      <c r="A201" s="193">
        <v>181630</v>
      </c>
      <c r="B201" s="193">
        <v>29661</v>
      </c>
      <c r="C201" s="194" t="s">
        <v>31549</v>
      </c>
      <c r="D201" s="194" t="s">
        <v>29237</v>
      </c>
      <c r="E201" s="194"/>
      <c r="F201" s="194" t="s">
        <v>28705</v>
      </c>
      <c r="G201" s="194"/>
      <c r="H201" s="194" t="s">
        <v>28706</v>
      </c>
      <c r="I201" s="194" t="s">
        <v>4</v>
      </c>
      <c r="J201" s="195">
        <v>1400</v>
      </c>
      <c r="K201" s="195">
        <v>1990</v>
      </c>
      <c r="L201" s="194"/>
      <c r="M201" s="194" t="s">
        <v>3</v>
      </c>
      <c r="N201" s="194"/>
      <c r="O201" s="194"/>
      <c r="P201" s="69" t="str">
        <f t="shared" si="3"/>
        <v>1</v>
      </c>
      <c r="Q201" s="69" t="str">
        <f>INDEX(Кат!$O:$O,MATCH($A201,Кат!$A:$A,0))</f>
        <v>шпак</v>
      </c>
    </row>
    <row r="202" spans="1:17" ht="45">
      <c r="A202" s="193">
        <v>181631</v>
      </c>
      <c r="B202" s="193">
        <v>17196</v>
      </c>
      <c r="C202" s="194" t="s">
        <v>31825</v>
      </c>
      <c r="D202" s="194" t="s">
        <v>29237</v>
      </c>
      <c r="E202" s="194"/>
      <c r="F202" s="194" t="s">
        <v>14366</v>
      </c>
      <c r="G202" s="194"/>
      <c r="H202" s="194" t="s">
        <v>14366</v>
      </c>
      <c r="I202" s="194" t="s">
        <v>4</v>
      </c>
      <c r="J202" s="195">
        <v>550</v>
      </c>
      <c r="K202" s="195">
        <v>829</v>
      </c>
      <c r="L202" s="194" t="s">
        <v>26828</v>
      </c>
      <c r="M202" s="194" t="s">
        <v>3</v>
      </c>
      <c r="N202" s="194" t="s">
        <v>32964</v>
      </c>
      <c r="O202" s="194"/>
      <c r="P202" s="69" t="str">
        <f t="shared" si="3"/>
        <v>1ск4</v>
      </c>
      <c r="Q202" s="69" t="str">
        <f>INDEX(Кат!$O:$O,MATCH($A202,Кат!$A:$A,0))</f>
        <v>шпак</v>
      </c>
    </row>
    <row r="203" spans="1:17" ht="45">
      <c r="A203" s="193">
        <v>181632</v>
      </c>
      <c r="B203" s="193">
        <v>17178</v>
      </c>
      <c r="C203" s="194" t="s">
        <v>31550</v>
      </c>
      <c r="D203" s="194" t="s">
        <v>29237</v>
      </c>
      <c r="E203" s="194"/>
      <c r="F203" s="194" t="s">
        <v>14352</v>
      </c>
      <c r="G203" s="194"/>
      <c r="H203" s="194" t="s">
        <v>14352</v>
      </c>
      <c r="I203" s="194" t="s">
        <v>4</v>
      </c>
      <c r="J203" s="195">
        <v>520</v>
      </c>
      <c r="K203" s="195">
        <v>779</v>
      </c>
      <c r="L203" s="194" t="s">
        <v>28427</v>
      </c>
      <c r="M203" s="194" t="s">
        <v>3</v>
      </c>
      <c r="N203" s="194"/>
      <c r="O203" s="194"/>
      <c r="P203" s="69" t="str">
        <f t="shared" si="3"/>
        <v>1</v>
      </c>
      <c r="Q203" s="69" t="str">
        <f>INDEX(Кат!$O:$O,MATCH($A203,Кат!$A:$A,0))</f>
        <v>шпак</v>
      </c>
    </row>
    <row r="204" spans="1:17" ht="45">
      <c r="A204" s="193">
        <v>181635</v>
      </c>
      <c r="B204" s="193">
        <v>17179</v>
      </c>
      <c r="C204" s="194" t="s">
        <v>31551</v>
      </c>
      <c r="D204" s="194" t="s">
        <v>29237</v>
      </c>
      <c r="E204" s="194"/>
      <c r="F204" s="194" t="s">
        <v>14353</v>
      </c>
      <c r="G204" s="194"/>
      <c r="H204" s="194" t="s">
        <v>14353</v>
      </c>
      <c r="I204" s="194" t="s">
        <v>4</v>
      </c>
      <c r="J204" s="195">
        <v>960</v>
      </c>
      <c r="K204" s="195">
        <v>1490</v>
      </c>
      <c r="L204" s="194" t="s">
        <v>28428</v>
      </c>
      <c r="M204" s="194" t="s">
        <v>3</v>
      </c>
      <c r="N204" s="194"/>
      <c r="O204" s="194"/>
      <c r="P204" s="69" t="str">
        <f t="shared" si="3"/>
        <v>1</v>
      </c>
      <c r="Q204" s="69" t="str">
        <f>INDEX(Кат!$O:$O,MATCH($A204,Кат!$A:$A,0))</f>
        <v>шпак</v>
      </c>
    </row>
    <row r="205" spans="1:17" ht="30">
      <c r="A205" s="193">
        <v>181640</v>
      </c>
      <c r="B205" s="193">
        <v>29668</v>
      </c>
      <c r="C205" s="194" t="s">
        <v>31552</v>
      </c>
      <c r="D205" s="194" t="s">
        <v>29237</v>
      </c>
      <c r="E205" s="194"/>
      <c r="F205" s="194" t="s">
        <v>28707</v>
      </c>
      <c r="G205" s="194"/>
      <c r="H205" s="194" t="s">
        <v>28708</v>
      </c>
      <c r="I205" s="194" t="s">
        <v>4</v>
      </c>
      <c r="J205" s="195">
        <v>4650</v>
      </c>
      <c r="K205" s="195">
        <v>6490</v>
      </c>
      <c r="L205" s="194"/>
      <c r="M205" s="194" t="s">
        <v>3</v>
      </c>
      <c r="N205" s="194"/>
      <c r="O205" s="194"/>
      <c r="P205" s="69" t="str">
        <f t="shared" si="3"/>
        <v>1</v>
      </c>
      <c r="Q205" s="69" t="str">
        <f>INDEX(Кат!$O:$O,MATCH($A205,Кат!$A:$A,0))</f>
        <v>шпак</v>
      </c>
    </row>
    <row r="206" spans="1:17" ht="45">
      <c r="A206" s="193">
        <v>181643</v>
      </c>
      <c r="B206" s="193">
        <v>17197</v>
      </c>
      <c r="C206" s="194" t="s">
        <v>31826</v>
      </c>
      <c r="D206" s="194" t="s">
        <v>29237</v>
      </c>
      <c r="E206" s="194"/>
      <c r="F206" s="194" t="s">
        <v>14367</v>
      </c>
      <c r="G206" s="194"/>
      <c r="H206" s="194" t="s">
        <v>14367</v>
      </c>
      <c r="I206" s="194" t="s">
        <v>4</v>
      </c>
      <c r="J206" s="195">
        <v>530</v>
      </c>
      <c r="K206" s="195">
        <v>799</v>
      </c>
      <c r="L206" s="194" t="s">
        <v>28431</v>
      </c>
      <c r="M206" s="194" t="s">
        <v>32963</v>
      </c>
      <c r="N206" s="194"/>
      <c r="O206" s="194"/>
      <c r="P206" s="69" t="str">
        <f t="shared" si="3"/>
        <v>0</v>
      </c>
      <c r="Q206" s="69" t="str">
        <f>INDEX(Кат!$O:$O,MATCH($A206,Кат!$A:$A,0))</f>
        <v>шпак</v>
      </c>
    </row>
    <row r="207" spans="1:17" ht="45">
      <c r="A207" s="193">
        <v>181652</v>
      </c>
      <c r="B207" s="193">
        <v>17163</v>
      </c>
      <c r="C207" s="194" t="s">
        <v>31553</v>
      </c>
      <c r="D207" s="194" t="s">
        <v>29237</v>
      </c>
      <c r="E207" s="194"/>
      <c r="F207" s="194" t="s">
        <v>14340</v>
      </c>
      <c r="G207" s="194"/>
      <c r="H207" s="194" t="s">
        <v>14340</v>
      </c>
      <c r="I207" s="194" t="s">
        <v>4</v>
      </c>
      <c r="J207" s="195">
        <v>690</v>
      </c>
      <c r="K207" s="195">
        <v>1090</v>
      </c>
      <c r="L207" s="194" t="s">
        <v>28415</v>
      </c>
      <c r="M207" s="194" t="s">
        <v>3</v>
      </c>
      <c r="N207" s="194"/>
      <c r="O207" s="194"/>
      <c r="P207" s="69" t="str">
        <f t="shared" si="3"/>
        <v>1</v>
      </c>
      <c r="Q207" s="69" t="str">
        <f>INDEX(Кат!$O:$O,MATCH($A207,Кат!$A:$A,0))</f>
        <v>шпак</v>
      </c>
    </row>
    <row r="208" spans="1:17" ht="60">
      <c r="A208" s="193">
        <v>181684</v>
      </c>
      <c r="B208" s="193">
        <v>17384</v>
      </c>
      <c r="C208" s="194" t="s">
        <v>31554</v>
      </c>
      <c r="D208" s="194" t="s">
        <v>29237</v>
      </c>
      <c r="E208" s="194"/>
      <c r="F208" s="194" t="s">
        <v>14456</v>
      </c>
      <c r="G208" s="194"/>
      <c r="H208" s="194" t="s">
        <v>14456</v>
      </c>
      <c r="I208" s="194" t="s">
        <v>4</v>
      </c>
      <c r="J208" s="195">
        <v>950</v>
      </c>
      <c r="K208" s="195">
        <v>1490</v>
      </c>
      <c r="L208" s="194" t="s">
        <v>28414</v>
      </c>
      <c r="M208" s="194" t="s">
        <v>3</v>
      </c>
      <c r="N208" s="194"/>
      <c r="O208" s="194"/>
      <c r="P208" s="69" t="str">
        <f t="shared" si="3"/>
        <v>1</v>
      </c>
      <c r="Q208" s="69" t="str">
        <f>INDEX(Кат!$O:$O,MATCH($A208,Кат!$A:$A,0))</f>
        <v>шпак</v>
      </c>
    </row>
    <row r="209" spans="1:17" ht="45">
      <c r="A209" s="193">
        <v>181696</v>
      </c>
      <c r="B209" s="193">
        <v>17229</v>
      </c>
      <c r="C209" s="194" t="s">
        <v>31555</v>
      </c>
      <c r="D209" s="194" t="s">
        <v>29237</v>
      </c>
      <c r="E209" s="194"/>
      <c r="F209" s="194" t="s">
        <v>14392</v>
      </c>
      <c r="G209" s="194"/>
      <c r="H209" s="194" t="s">
        <v>14392</v>
      </c>
      <c r="I209" s="194" t="s">
        <v>4</v>
      </c>
      <c r="J209" s="195">
        <v>470</v>
      </c>
      <c r="K209" s="195">
        <v>729</v>
      </c>
      <c r="L209" s="194" t="s">
        <v>28437</v>
      </c>
      <c r="M209" s="194" t="s">
        <v>3</v>
      </c>
      <c r="N209" s="194"/>
      <c r="O209" s="194"/>
      <c r="P209" s="69" t="str">
        <f t="shared" si="3"/>
        <v>1</v>
      </c>
      <c r="Q209" s="69" t="str">
        <f>INDEX(Кат!$O:$O,MATCH($A209,Кат!$A:$A,0))</f>
        <v>шпак</v>
      </c>
    </row>
    <row r="210" spans="1:17" ht="45">
      <c r="A210" s="193">
        <v>181697</v>
      </c>
      <c r="B210" s="193">
        <v>17228</v>
      </c>
      <c r="C210" s="194" t="s">
        <v>31556</v>
      </c>
      <c r="D210" s="194" t="s">
        <v>29237</v>
      </c>
      <c r="E210" s="194"/>
      <c r="F210" s="194" t="s">
        <v>14391</v>
      </c>
      <c r="G210" s="194"/>
      <c r="H210" s="194" t="s">
        <v>14391</v>
      </c>
      <c r="I210" s="194" t="s">
        <v>4</v>
      </c>
      <c r="J210" s="195">
        <v>460</v>
      </c>
      <c r="K210" s="195">
        <v>719</v>
      </c>
      <c r="L210" s="194" t="s">
        <v>28438</v>
      </c>
      <c r="M210" s="194" t="s">
        <v>3</v>
      </c>
      <c r="N210" s="194"/>
      <c r="O210" s="194"/>
      <c r="P210" s="69" t="str">
        <f t="shared" si="3"/>
        <v>1</v>
      </c>
      <c r="Q210" s="69" t="str">
        <f>INDEX(Кат!$O:$O,MATCH($A210,Кат!$A:$A,0))</f>
        <v>шпак</v>
      </c>
    </row>
    <row r="211" spans="1:17" ht="45">
      <c r="A211" s="193">
        <v>443639</v>
      </c>
      <c r="B211" s="193">
        <v>443639</v>
      </c>
      <c r="C211" s="194" t="s">
        <v>32433</v>
      </c>
      <c r="D211" s="194" t="s">
        <v>29237</v>
      </c>
      <c r="E211" s="194"/>
      <c r="F211" s="194" t="s">
        <v>1857</v>
      </c>
      <c r="G211" s="194"/>
      <c r="H211" s="194"/>
      <c r="I211" s="194" t="s">
        <v>4</v>
      </c>
      <c r="J211" s="195">
        <v>770</v>
      </c>
      <c r="K211" s="195">
        <v>1190</v>
      </c>
      <c r="L211" s="194" t="s">
        <v>32461</v>
      </c>
      <c r="M211" s="194" t="s">
        <v>3</v>
      </c>
      <c r="N211" s="194"/>
      <c r="O211" s="194"/>
      <c r="P211" s="69" t="str">
        <f t="shared" si="3"/>
        <v>1</v>
      </c>
      <c r="Q211" s="69" t="str">
        <f>INDEX(Кат!$O:$O,MATCH($A211,Кат!$A:$A,0))</f>
        <v>шпак</v>
      </c>
    </row>
    <row r="212" spans="1:17" ht="45">
      <c r="A212" s="193">
        <v>443631</v>
      </c>
      <c r="B212" s="193">
        <v>443631</v>
      </c>
      <c r="C212" s="194" t="s">
        <v>32434</v>
      </c>
      <c r="D212" s="194" t="s">
        <v>29237</v>
      </c>
      <c r="E212" s="194"/>
      <c r="F212" s="194" t="s">
        <v>5845</v>
      </c>
      <c r="G212" s="194"/>
      <c r="H212" s="194"/>
      <c r="I212" s="194" t="s">
        <v>4</v>
      </c>
      <c r="J212" s="195">
        <v>650</v>
      </c>
      <c r="K212" s="195">
        <v>839</v>
      </c>
      <c r="L212" s="194" t="s">
        <v>32458</v>
      </c>
      <c r="M212" s="194" t="s">
        <v>3</v>
      </c>
      <c r="N212" s="194"/>
      <c r="O212" s="194"/>
      <c r="P212" s="69" t="str">
        <f t="shared" si="3"/>
        <v>1</v>
      </c>
      <c r="Q212" s="69" t="str">
        <f>INDEX(Кат!$O:$O,MATCH($A212,Кат!$A:$A,0))</f>
        <v>шпак</v>
      </c>
    </row>
    <row r="213" spans="1:17" ht="45">
      <c r="A213" s="193">
        <v>443632</v>
      </c>
      <c r="B213" s="193">
        <v>443632</v>
      </c>
      <c r="C213" s="194" t="s">
        <v>32435</v>
      </c>
      <c r="D213" s="194" t="s">
        <v>29237</v>
      </c>
      <c r="E213" s="194"/>
      <c r="F213" s="194" t="s">
        <v>5847</v>
      </c>
      <c r="G213" s="194"/>
      <c r="H213" s="194"/>
      <c r="I213" s="194" t="s">
        <v>4</v>
      </c>
      <c r="J213" s="195">
        <v>780</v>
      </c>
      <c r="K213" s="195">
        <v>1090</v>
      </c>
      <c r="L213" s="194" t="s">
        <v>32457</v>
      </c>
      <c r="M213" s="194" t="s">
        <v>3</v>
      </c>
      <c r="N213" s="194"/>
      <c r="O213" s="194"/>
      <c r="P213" s="69" t="str">
        <f t="shared" si="3"/>
        <v>1</v>
      </c>
      <c r="Q213" s="69" t="str">
        <f>INDEX(Кат!$O:$O,MATCH($A213,Кат!$A:$A,0))</f>
        <v>шпак</v>
      </c>
    </row>
    <row r="214" spans="1:17" ht="45">
      <c r="A214" s="193">
        <v>443634</v>
      </c>
      <c r="B214" s="193">
        <v>443634</v>
      </c>
      <c r="C214" s="194" t="s">
        <v>32436</v>
      </c>
      <c r="D214" s="194" t="s">
        <v>29237</v>
      </c>
      <c r="E214" s="194"/>
      <c r="F214" s="194" t="s">
        <v>5849</v>
      </c>
      <c r="G214" s="194"/>
      <c r="H214" s="194"/>
      <c r="I214" s="194" t="s">
        <v>4</v>
      </c>
      <c r="J214" s="195">
        <v>750</v>
      </c>
      <c r="K214" s="195">
        <v>999</v>
      </c>
      <c r="L214" s="194" t="s">
        <v>32460</v>
      </c>
      <c r="M214" s="194" t="s">
        <v>3</v>
      </c>
      <c r="N214" s="194"/>
      <c r="O214" s="194"/>
      <c r="P214" s="69" t="str">
        <f t="shared" si="3"/>
        <v>1</v>
      </c>
      <c r="Q214" s="69" t="str">
        <f>INDEX(Кат!$O:$O,MATCH($A214,Кат!$A:$A,0))</f>
        <v>шпак</v>
      </c>
    </row>
    <row r="215" spans="1:17" ht="45">
      <c r="A215" s="193">
        <v>443635</v>
      </c>
      <c r="B215" s="193">
        <v>443635</v>
      </c>
      <c r="C215" s="194" t="s">
        <v>32437</v>
      </c>
      <c r="D215" s="194" t="s">
        <v>29237</v>
      </c>
      <c r="E215" s="194"/>
      <c r="F215" s="194" t="s">
        <v>5851</v>
      </c>
      <c r="G215" s="194"/>
      <c r="H215" s="194"/>
      <c r="I215" s="194" t="s">
        <v>4</v>
      </c>
      <c r="J215" s="195">
        <v>800</v>
      </c>
      <c r="K215" s="195">
        <v>1290</v>
      </c>
      <c r="L215" s="194" t="s">
        <v>32459</v>
      </c>
      <c r="M215" s="194" t="s">
        <v>3</v>
      </c>
      <c r="N215" s="194"/>
      <c r="O215" s="194"/>
      <c r="P215" s="69" t="str">
        <f t="shared" si="3"/>
        <v>1</v>
      </c>
      <c r="Q215" s="69" t="str">
        <f>INDEX(Кат!$O:$O,MATCH($A215,Кат!$A:$A,0))</f>
        <v>шпак</v>
      </c>
    </row>
    <row r="216" spans="1:17" ht="60">
      <c r="A216" s="193">
        <v>181762</v>
      </c>
      <c r="B216" s="193">
        <v>3606</v>
      </c>
      <c r="C216" s="194" t="s">
        <v>31557</v>
      </c>
      <c r="D216" s="194" t="s">
        <v>29237</v>
      </c>
      <c r="E216" s="194"/>
      <c r="F216" s="194" t="s">
        <v>140</v>
      </c>
      <c r="G216" s="194"/>
      <c r="H216" s="194" t="s">
        <v>14320</v>
      </c>
      <c r="I216" s="194" t="s">
        <v>4</v>
      </c>
      <c r="J216" s="195">
        <v>1430</v>
      </c>
      <c r="K216" s="195">
        <v>1990</v>
      </c>
      <c r="L216" s="194" t="s">
        <v>27956</v>
      </c>
      <c r="M216" s="194" t="s">
        <v>3</v>
      </c>
      <c r="N216" s="194"/>
      <c r="O216" s="194"/>
      <c r="P216" s="69" t="str">
        <f t="shared" si="3"/>
        <v>1</v>
      </c>
      <c r="Q216" s="69" t="str">
        <f>INDEX(Кат!$O:$O,MATCH($A216,Кат!$A:$A,0))</f>
        <v>шпак</v>
      </c>
    </row>
    <row r="217" spans="1:17" ht="45">
      <c r="A217" s="193">
        <v>181735</v>
      </c>
      <c r="B217" s="193">
        <v>23837</v>
      </c>
      <c r="C217" s="194" t="s">
        <v>31827</v>
      </c>
      <c r="D217" s="194" t="s">
        <v>29237</v>
      </c>
      <c r="E217" s="194"/>
      <c r="F217" s="194" t="s">
        <v>14466</v>
      </c>
      <c r="G217" s="194"/>
      <c r="H217" s="194" t="s">
        <v>14466</v>
      </c>
      <c r="I217" s="194" t="s">
        <v>4</v>
      </c>
      <c r="J217" s="195">
        <v>470</v>
      </c>
      <c r="K217" s="195">
        <v>729</v>
      </c>
      <c r="L217" s="194" t="s">
        <v>28096</v>
      </c>
      <c r="M217" s="194" t="s">
        <v>3</v>
      </c>
      <c r="N217" s="194"/>
      <c r="O217" s="194"/>
      <c r="P217" s="69" t="str">
        <f t="shared" si="3"/>
        <v>1</v>
      </c>
      <c r="Q217" s="69" t="str">
        <f>INDEX(Кат!$O:$O,MATCH($A217,Кат!$A:$A,0))</f>
        <v>шпак</v>
      </c>
    </row>
    <row r="218" spans="1:17" ht="45">
      <c r="A218" s="193">
        <v>181736</v>
      </c>
      <c r="B218" s="193">
        <v>3603</v>
      </c>
      <c r="C218" s="194" t="s">
        <v>31828</v>
      </c>
      <c r="D218" s="194" t="s">
        <v>29237</v>
      </c>
      <c r="E218" s="194"/>
      <c r="F218" s="194" t="s">
        <v>14319</v>
      </c>
      <c r="G218" s="194"/>
      <c r="H218" s="194" t="s">
        <v>14319</v>
      </c>
      <c r="I218" s="194" t="s">
        <v>4</v>
      </c>
      <c r="J218" s="195">
        <v>470</v>
      </c>
      <c r="K218" s="195">
        <v>729</v>
      </c>
      <c r="L218" s="194" t="s">
        <v>28090</v>
      </c>
      <c r="M218" s="194" t="s">
        <v>3</v>
      </c>
      <c r="N218" s="194"/>
      <c r="O218" s="194"/>
      <c r="P218" s="69" t="str">
        <f t="shared" si="3"/>
        <v>1</v>
      </c>
      <c r="Q218" s="69" t="str">
        <f>INDEX(Кат!$O:$O,MATCH($A218,Кат!$A:$A,0))</f>
        <v>шпак</v>
      </c>
    </row>
    <row r="219" spans="1:17" ht="45">
      <c r="A219" s="193">
        <v>181743</v>
      </c>
      <c r="B219" s="193">
        <v>3598</v>
      </c>
      <c r="C219" s="194" t="s">
        <v>31558</v>
      </c>
      <c r="D219" s="194" t="s">
        <v>29237</v>
      </c>
      <c r="E219" s="194"/>
      <c r="F219" s="194" t="s">
        <v>14317</v>
      </c>
      <c r="G219" s="194"/>
      <c r="H219" s="194" t="s">
        <v>14317</v>
      </c>
      <c r="I219" s="194" t="s">
        <v>4</v>
      </c>
      <c r="J219" s="195">
        <v>930</v>
      </c>
      <c r="K219" s="195">
        <v>1390</v>
      </c>
      <c r="L219" s="194" t="s">
        <v>28086</v>
      </c>
      <c r="M219" s="194" t="s">
        <v>3</v>
      </c>
      <c r="N219" s="194"/>
      <c r="O219" s="194"/>
      <c r="P219" s="69" t="str">
        <f t="shared" si="3"/>
        <v>1</v>
      </c>
      <c r="Q219" s="69" t="str">
        <f>INDEX(Кат!$O:$O,MATCH($A219,Кат!$A:$A,0))</f>
        <v>шпак</v>
      </c>
    </row>
    <row r="220" spans="1:17" ht="45">
      <c r="A220" s="193">
        <v>181744</v>
      </c>
      <c r="B220" s="193">
        <v>3600</v>
      </c>
      <c r="C220" s="194" t="s">
        <v>31559</v>
      </c>
      <c r="D220" s="194" t="s">
        <v>29237</v>
      </c>
      <c r="E220" s="194"/>
      <c r="F220" s="194" t="s">
        <v>14318</v>
      </c>
      <c r="G220" s="194"/>
      <c r="H220" s="194" t="s">
        <v>14318</v>
      </c>
      <c r="I220" s="194" t="s">
        <v>4</v>
      </c>
      <c r="J220" s="195">
        <v>1100</v>
      </c>
      <c r="K220" s="195">
        <v>1590</v>
      </c>
      <c r="L220" s="194" t="s">
        <v>27950</v>
      </c>
      <c r="M220" s="194" t="s">
        <v>3</v>
      </c>
      <c r="N220" s="194"/>
      <c r="O220" s="194"/>
      <c r="P220" s="69" t="str">
        <f t="shared" si="3"/>
        <v>1</v>
      </c>
      <c r="Q220" s="69" t="str">
        <f>INDEX(Кат!$O:$O,MATCH($A220,Кат!$A:$A,0))</f>
        <v>шпак</v>
      </c>
    </row>
    <row r="221" spans="1:17" ht="60">
      <c r="A221" s="193">
        <v>181745</v>
      </c>
      <c r="B221" s="193">
        <v>17261</v>
      </c>
      <c r="C221" s="194" t="s">
        <v>31829</v>
      </c>
      <c r="D221" s="194" t="s">
        <v>29237</v>
      </c>
      <c r="E221" s="194"/>
      <c r="F221" s="194" t="s">
        <v>271</v>
      </c>
      <c r="G221" s="194"/>
      <c r="H221" s="194" t="s">
        <v>271</v>
      </c>
      <c r="I221" s="194" t="s">
        <v>4</v>
      </c>
      <c r="J221" s="195">
        <v>360</v>
      </c>
      <c r="K221" s="195">
        <v>559</v>
      </c>
      <c r="L221" s="194" t="s">
        <v>28062</v>
      </c>
      <c r="M221" s="194" t="s">
        <v>3</v>
      </c>
      <c r="N221" s="194"/>
      <c r="O221" s="194"/>
      <c r="P221" s="69" t="str">
        <f t="shared" si="3"/>
        <v>1</v>
      </c>
      <c r="Q221" s="69" t="str">
        <f>INDEX(Кат!$O:$O,MATCH($A221,Кат!$A:$A,0))</f>
        <v>шпак</v>
      </c>
    </row>
    <row r="222" spans="1:17" ht="45">
      <c r="A222" s="193">
        <v>181746</v>
      </c>
      <c r="B222" s="193">
        <v>17198</v>
      </c>
      <c r="C222" s="194" t="s">
        <v>31560</v>
      </c>
      <c r="D222" s="194" t="s">
        <v>29237</v>
      </c>
      <c r="E222" s="194"/>
      <c r="F222" s="194" t="s">
        <v>259</v>
      </c>
      <c r="G222" s="194"/>
      <c r="H222" s="194" t="s">
        <v>14368</v>
      </c>
      <c r="I222" s="194" t="s">
        <v>4</v>
      </c>
      <c r="J222" s="195">
        <v>1570</v>
      </c>
      <c r="K222" s="195">
        <v>2190</v>
      </c>
      <c r="L222" s="194" t="s">
        <v>28542</v>
      </c>
      <c r="M222" s="194" t="s">
        <v>3</v>
      </c>
      <c r="N222" s="194"/>
      <c r="O222" s="194"/>
      <c r="P222" s="69" t="str">
        <f t="shared" si="3"/>
        <v>1</v>
      </c>
      <c r="Q222" s="69" t="str">
        <f>INDEX(Кат!$O:$O,MATCH($A222,Кат!$A:$A,0))</f>
        <v>шпак</v>
      </c>
    </row>
    <row r="223" spans="1:17" ht="45">
      <c r="A223" s="193">
        <v>181748</v>
      </c>
      <c r="B223" s="193">
        <v>17209</v>
      </c>
      <c r="C223" s="194" t="s">
        <v>31561</v>
      </c>
      <c r="D223" s="194" t="s">
        <v>29237</v>
      </c>
      <c r="E223" s="194"/>
      <c r="F223" s="194" t="s">
        <v>141</v>
      </c>
      <c r="G223" s="194"/>
      <c r="H223" s="194" t="s">
        <v>14379</v>
      </c>
      <c r="I223" s="194" t="s">
        <v>4</v>
      </c>
      <c r="J223" s="195">
        <v>1500</v>
      </c>
      <c r="K223" s="195">
        <v>2090</v>
      </c>
      <c r="L223" s="194" t="s">
        <v>28543</v>
      </c>
      <c r="M223" s="194" t="s">
        <v>3</v>
      </c>
      <c r="N223" s="194"/>
      <c r="O223" s="194"/>
      <c r="P223" s="69" t="str">
        <f t="shared" si="3"/>
        <v>1</v>
      </c>
      <c r="Q223" s="69" t="str">
        <f>INDEX(Кат!$O:$O,MATCH($A223,Кат!$A:$A,0))</f>
        <v>шпак</v>
      </c>
    </row>
    <row r="224" spans="1:17" ht="60">
      <c r="A224" s="193">
        <v>181747</v>
      </c>
      <c r="B224" s="193">
        <v>17219</v>
      </c>
      <c r="C224" s="194" t="s">
        <v>31830</v>
      </c>
      <c r="D224" s="194" t="s">
        <v>29237</v>
      </c>
      <c r="E224" s="194"/>
      <c r="F224" s="194" t="s">
        <v>260</v>
      </c>
      <c r="G224" s="194"/>
      <c r="H224" s="194" t="s">
        <v>260</v>
      </c>
      <c r="I224" s="194" t="s">
        <v>4</v>
      </c>
      <c r="J224" s="195">
        <v>1560</v>
      </c>
      <c r="K224" s="195">
        <v>2190</v>
      </c>
      <c r="L224" s="194" t="s">
        <v>28544</v>
      </c>
      <c r="M224" s="194" t="s">
        <v>3</v>
      </c>
      <c r="N224" s="194"/>
      <c r="O224" s="194"/>
      <c r="P224" s="69" t="str">
        <f t="shared" si="3"/>
        <v>1</v>
      </c>
      <c r="Q224" s="69" t="str">
        <f>INDEX(Кат!$O:$O,MATCH($A224,Кат!$A:$A,0))</f>
        <v>шпак</v>
      </c>
    </row>
    <row r="225" spans="1:17" ht="60">
      <c r="A225" s="193">
        <v>181750</v>
      </c>
      <c r="B225" s="193">
        <v>17180</v>
      </c>
      <c r="C225" s="194" t="s">
        <v>31562</v>
      </c>
      <c r="D225" s="194" t="s">
        <v>29237</v>
      </c>
      <c r="E225" s="194"/>
      <c r="F225" s="194" t="s">
        <v>258</v>
      </c>
      <c r="G225" s="194"/>
      <c r="H225" s="194" t="s">
        <v>14354</v>
      </c>
      <c r="I225" s="194" t="s">
        <v>4</v>
      </c>
      <c r="J225" s="195">
        <v>1410</v>
      </c>
      <c r="K225" s="195">
        <v>1990</v>
      </c>
      <c r="L225" s="194" t="s">
        <v>27957</v>
      </c>
      <c r="M225" s="194" t="s">
        <v>3</v>
      </c>
      <c r="N225" s="194"/>
      <c r="O225" s="194"/>
      <c r="P225" s="69" t="str">
        <f t="shared" si="3"/>
        <v>1</v>
      </c>
      <c r="Q225" s="69" t="str">
        <f>INDEX(Кат!$O:$O,MATCH($A225,Кат!$A:$A,0))</f>
        <v>шпак</v>
      </c>
    </row>
    <row r="226" spans="1:17" ht="45">
      <c r="A226" s="193">
        <v>181738</v>
      </c>
      <c r="B226" s="193">
        <v>23838</v>
      </c>
      <c r="C226" s="194" t="s">
        <v>31831</v>
      </c>
      <c r="D226" s="194" t="s">
        <v>29237</v>
      </c>
      <c r="E226" s="194"/>
      <c r="F226" s="194" t="s">
        <v>14467</v>
      </c>
      <c r="G226" s="194"/>
      <c r="H226" s="194" t="s">
        <v>14467</v>
      </c>
      <c r="I226" s="194" t="s">
        <v>4</v>
      </c>
      <c r="J226" s="195">
        <v>850</v>
      </c>
      <c r="K226" s="195">
        <v>1290</v>
      </c>
      <c r="L226" s="194" t="s">
        <v>28097</v>
      </c>
      <c r="M226" s="194" t="s">
        <v>3</v>
      </c>
      <c r="N226" s="194"/>
      <c r="O226" s="194"/>
      <c r="P226" s="69" t="str">
        <f t="shared" si="3"/>
        <v>1</v>
      </c>
      <c r="Q226" s="69" t="str">
        <f>INDEX(Кат!$O:$O,MATCH($A226,Кат!$A:$A,0))</f>
        <v>шпак</v>
      </c>
    </row>
    <row r="227" spans="1:17" ht="120">
      <c r="A227" s="193">
        <v>181737</v>
      </c>
      <c r="B227" s="193">
        <v>23875</v>
      </c>
      <c r="C227" s="194" t="s">
        <v>31832</v>
      </c>
      <c r="D227" s="194" t="s">
        <v>29237</v>
      </c>
      <c r="E227" s="194"/>
      <c r="F227" s="194" t="s">
        <v>342</v>
      </c>
      <c r="G227" s="194"/>
      <c r="H227" s="194" t="s">
        <v>342</v>
      </c>
      <c r="I227" s="194" t="s">
        <v>4</v>
      </c>
      <c r="J227" s="195">
        <v>600</v>
      </c>
      <c r="K227" s="195">
        <v>899</v>
      </c>
      <c r="L227" s="194" t="s">
        <v>28493</v>
      </c>
      <c r="M227" s="194" t="s">
        <v>3</v>
      </c>
      <c r="N227" s="194"/>
      <c r="O227" s="194"/>
      <c r="P227" s="69" t="str">
        <f t="shared" si="3"/>
        <v>1</v>
      </c>
      <c r="Q227" s="69" t="str">
        <f>INDEX(Кат!$O:$O,MATCH($A227,Кат!$A:$A,0))</f>
        <v>шпак</v>
      </c>
    </row>
    <row r="228" spans="1:17" ht="45">
      <c r="A228" s="193">
        <v>181751</v>
      </c>
      <c r="B228" s="193">
        <v>19422</v>
      </c>
      <c r="C228" s="194" t="s">
        <v>31563</v>
      </c>
      <c r="D228" s="194" t="s">
        <v>29237</v>
      </c>
      <c r="E228" s="194"/>
      <c r="F228" s="194" t="s">
        <v>14464</v>
      </c>
      <c r="G228" s="194"/>
      <c r="H228" s="194" t="s">
        <v>14464</v>
      </c>
      <c r="I228" s="194" t="s">
        <v>4</v>
      </c>
      <c r="J228" s="195">
        <v>810</v>
      </c>
      <c r="K228" s="195">
        <v>1290</v>
      </c>
      <c r="L228" s="194" t="s">
        <v>28091</v>
      </c>
      <c r="M228" s="194" t="s">
        <v>32640</v>
      </c>
      <c r="N228" s="194"/>
      <c r="O228" s="194"/>
      <c r="P228" s="69" t="str">
        <f t="shared" si="3"/>
        <v>2</v>
      </c>
      <c r="Q228" s="69" t="str">
        <f>INDEX(Кат!$O:$O,MATCH($A228,Кат!$A:$A,0))</f>
        <v>шпак</v>
      </c>
    </row>
    <row r="229" spans="1:17" ht="60">
      <c r="A229" s="193">
        <v>181739</v>
      </c>
      <c r="B229" s="193">
        <v>23869</v>
      </c>
      <c r="C229" s="194" t="s">
        <v>31833</v>
      </c>
      <c r="D229" s="194" t="s">
        <v>29237</v>
      </c>
      <c r="E229" s="194"/>
      <c r="F229" s="194" t="s">
        <v>14468</v>
      </c>
      <c r="G229" s="194"/>
      <c r="H229" s="194" t="s">
        <v>14468</v>
      </c>
      <c r="I229" s="194" t="s">
        <v>4</v>
      </c>
      <c r="J229" s="195">
        <v>750</v>
      </c>
      <c r="K229" s="195">
        <v>1190</v>
      </c>
      <c r="L229" s="194" t="s">
        <v>28093</v>
      </c>
      <c r="M229" s="194" t="s">
        <v>3</v>
      </c>
      <c r="N229" s="194"/>
      <c r="O229" s="194"/>
      <c r="P229" s="69" t="str">
        <f t="shared" si="3"/>
        <v>1</v>
      </c>
      <c r="Q229" s="69" t="str">
        <f>INDEX(Кат!$O:$O,MATCH($A229,Кат!$A:$A,0))</f>
        <v>шпак</v>
      </c>
    </row>
    <row r="230" spans="1:17" ht="60">
      <c r="A230" s="193">
        <v>181740</v>
      </c>
      <c r="B230" s="193">
        <v>23870</v>
      </c>
      <c r="C230" s="194" t="s">
        <v>31834</v>
      </c>
      <c r="D230" s="194" t="s">
        <v>29237</v>
      </c>
      <c r="E230" s="194"/>
      <c r="F230" s="194" t="s">
        <v>14469</v>
      </c>
      <c r="G230" s="194"/>
      <c r="H230" s="194" t="s">
        <v>14469</v>
      </c>
      <c r="I230" s="194" t="s">
        <v>4</v>
      </c>
      <c r="J230" s="195">
        <v>900</v>
      </c>
      <c r="K230" s="195">
        <v>1390</v>
      </c>
      <c r="L230" s="194" t="s">
        <v>28092</v>
      </c>
      <c r="M230" s="194" t="s">
        <v>32640</v>
      </c>
      <c r="N230" s="194"/>
      <c r="O230" s="194"/>
      <c r="P230" s="69" t="str">
        <f t="shared" si="3"/>
        <v>2</v>
      </c>
      <c r="Q230" s="69" t="str">
        <f>INDEX(Кат!$O:$O,MATCH($A230,Кат!$A:$A,0))</f>
        <v>шпак</v>
      </c>
    </row>
    <row r="231" spans="1:17" ht="60">
      <c r="A231" s="193">
        <v>181741</v>
      </c>
      <c r="B231" s="193">
        <v>23871</v>
      </c>
      <c r="C231" s="194" t="s">
        <v>31835</v>
      </c>
      <c r="D231" s="194" t="s">
        <v>29237</v>
      </c>
      <c r="E231" s="194"/>
      <c r="F231" s="194" t="s">
        <v>14470</v>
      </c>
      <c r="G231" s="194"/>
      <c r="H231" s="194" t="s">
        <v>14470</v>
      </c>
      <c r="I231" s="194" t="s">
        <v>4</v>
      </c>
      <c r="J231" s="195">
        <v>550</v>
      </c>
      <c r="K231" s="195">
        <v>829</v>
      </c>
      <c r="L231" s="194" t="s">
        <v>28095</v>
      </c>
      <c r="M231" s="194" t="s">
        <v>3</v>
      </c>
      <c r="N231" s="194"/>
      <c r="O231" s="194"/>
      <c r="P231" s="69" t="str">
        <f t="shared" si="3"/>
        <v>1</v>
      </c>
      <c r="Q231" s="69" t="str">
        <f>INDEX(Кат!$O:$O,MATCH($A231,Кат!$A:$A,0))</f>
        <v>шпак</v>
      </c>
    </row>
    <row r="232" spans="1:17" ht="60">
      <c r="A232" s="193">
        <v>181742</v>
      </c>
      <c r="B232" s="193">
        <v>23872</v>
      </c>
      <c r="C232" s="194" t="s">
        <v>31836</v>
      </c>
      <c r="D232" s="194" t="s">
        <v>29237</v>
      </c>
      <c r="E232" s="194"/>
      <c r="F232" s="194" t="s">
        <v>14471</v>
      </c>
      <c r="G232" s="194"/>
      <c r="H232" s="194" t="s">
        <v>14471</v>
      </c>
      <c r="I232" s="194" t="s">
        <v>4</v>
      </c>
      <c r="J232" s="195">
        <v>850</v>
      </c>
      <c r="K232" s="195">
        <v>1290</v>
      </c>
      <c r="L232" s="194" t="s">
        <v>28094</v>
      </c>
      <c r="M232" s="194" t="s">
        <v>3</v>
      </c>
      <c r="N232" s="194"/>
      <c r="O232" s="194"/>
      <c r="P232" s="69" t="str">
        <f t="shared" si="3"/>
        <v>1</v>
      </c>
      <c r="Q232" s="69" t="str">
        <f>INDEX(Кат!$O:$O,MATCH($A232,Кат!$A:$A,0))</f>
        <v>шпак</v>
      </c>
    </row>
    <row r="233" spans="1:17" ht="45">
      <c r="A233" s="193">
        <v>181752</v>
      </c>
      <c r="B233" s="193">
        <v>17392</v>
      </c>
      <c r="C233" s="194" t="s">
        <v>31564</v>
      </c>
      <c r="D233" s="194" t="s">
        <v>29237</v>
      </c>
      <c r="E233" s="194"/>
      <c r="F233" s="194" t="s">
        <v>286</v>
      </c>
      <c r="G233" s="194"/>
      <c r="H233" s="194" t="s">
        <v>286</v>
      </c>
      <c r="I233" s="194" t="s">
        <v>4</v>
      </c>
      <c r="J233" s="195">
        <v>1150</v>
      </c>
      <c r="K233" s="195">
        <v>1590</v>
      </c>
      <c r="L233" s="194" t="s">
        <v>28063</v>
      </c>
      <c r="M233" s="194" t="s">
        <v>3</v>
      </c>
      <c r="N233" s="194"/>
      <c r="O233" s="194"/>
      <c r="P233" s="69" t="str">
        <f t="shared" si="3"/>
        <v>1</v>
      </c>
      <c r="Q233" s="69" t="str">
        <f>INDEX(Кат!$O:$O,MATCH($A233,Кат!$A:$A,0))</f>
        <v>шпак</v>
      </c>
    </row>
    <row r="234" spans="1:17" ht="45">
      <c r="A234" s="193">
        <v>181753</v>
      </c>
      <c r="B234" s="193">
        <v>17393</v>
      </c>
      <c r="C234" s="194" t="s">
        <v>31565</v>
      </c>
      <c r="D234" s="194" t="s">
        <v>29237</v>
      </c>
      <c r="E234" s="194"/>
      <c r="F234" s="194" t="s">
        <v>287</v>
      </c>
      <c r="G234" s="194"/>
      <c r="H234" s="194" t="s">
        <v>287</v>
      </c>
      <c r="I234" s="194" t="s">
        <v>4</v>
      </c>
      <c r="J234" s="195">
        <v>1200</v>
      </c>
      <c r="K234" s="195">
        <v>1690</v>
      </c>
      <c r="L234" s="194" t="s">
        <v>28488</v>
      </c>
      <c r="M234" s="194" t="s">
        <v>3</v>
      </c>
      <c r="N234" s="194"/>
      <c r="O234" s="194"/>
      <c r="P234" s="69" t="str">
        <f t="shared" si="3"/>
        <v>1</v>
      </c>
      <c r="Q234" s="69" t="str">
        <f>INDEX(Кат!$O:$O,MATCH($A234,Кат!$A:$A,0))</f>
        <v>шпак</v>
      </c>
    </row>
    <row r="235" spans="1:17" ht="45">
      <c r="A235" s="193">
        <v>181754</v>
      </c>
      <c r="B235" s="193">
        <v>17394</v>
      </c>
      <c r="C235" s="194" t="s">
        <v>31566</v>
      </c>
      <c r="D235" s="194" t="s">
        <v>29237</v>
      </c>
      <c r="E235" s="194"/>
      <c r="F235" s="194" t="s">
        <v>288</v>
      </c>
      <c r="G235" s="194"/>
      <c r="H235" s="194" t="s">
        <v>288</v>
      </c>
      <c r="I235" s="194" t="s">
        <v>4</v>
      </c>
      <c r="J235" s="195">
        <v>1200</v>
      </c>
      <c r="K235" s="195">
        <v>1690</v>
      </c>
      <c r="L235" s="194" t="s">
        <v>28489</v>
      </c>
      <c r="M235" s="194" t="s">
        <v>3</v>
      </c>
      <c r="N235" s="194"/>
      <c r="O235" s="194"/>
      <c r="P235" s="69" t="str">
        <f t="shared" si="3"/>
        <v>1</v>
      </c>
      <c r="Q235" s="69" t="str">
        <f>INDEX(Кат!$O:$O,MATCH($A235,Кат!$A:$A,0))</f>
        <v>шпак</v>
      </c>
    </row>
    <row r="236" spans="1:17" ht="45">
      <c r="A236" s="193">
        <v>181554</v>
      </c>
      <c r="B236" s="193">
        <v>36648</v>
      </c>
      <c r="C236" s="194" t="s">
        <v>31567</v>
      </c>
      <c r="D236" s="194" t="s">
        <v>29237</v>
      </c>
      <c r="E236" s="194"/>
      <c r="F236" s="194" t="s">
        <v>2650</v>
      </c>
      <c r="G236" s="194"/>
      <c r="H236" s="194" t="s">
        <v>2650</v>
      </c>
      <c r="I236" s="194" t="s">
        <v>4</v>
      </c>
      <c r="J236" s="195">
        <v>660</v>
      </c>
      <c r="K236" s="195">
        <v>989</v>
      </c>
      <c r="L236" s="194" t="s">
        <v>28490</v>
      </c>
      <c r="M236" s="194" t="s">
        <v>3</v>
      </c>
      <c r="N236" s="194"/>
      <c r="O236" s="194"/>
      <c r="P236" s="69" t="str">
        <f t="shared" si="3"/>
        <v>1</v>
      </c>
      <c r="Q236" s="69" t="str">
        <f>INDEX(Кат!$O:$O,MATCH($A236,Кат!$A:$A,0))</f>
        <v>шпак</v>
      </c>
    </row>
    <row r="237" spans="1:17" ht="45">
      <c r="A237" s="193">
        <v>181555</v>
      </c>
      <c r="B237" s="193">
        <v>36647</v>
      </c>
      <c r="C237" s="194" t="s">
        <v>31568</v>
      </c>
      <c r="D237" s="194" t="s">
        <v>29237</v>
      </c>
      <c r="E237" s="194"/>
      <c r="F237" s="194" t="s">
        <v>2655</v>
      </c>
      <c r="G237" s="194"/>
      <c r="H237" s="194" t="s">
        <v>2655</v>
      </c>
      <c r="I237" s="194" t="s">
        <v>4</v>
      </c>
      <c r="J237" s="195">
        <v>1250</v>
      </c>
      <c r="K237" s="195">
        <v>1790</v>
      </c>
      <c r="L237" s="194" t="s">
        <v>28491</v>
      </c>
      <c r="M237" s="194" t="s">
        <v>3</v>
      </c>
      <c r="N237" s="194" t="s">
        <v>32964</v>
      </c>
      <c r="O237" s="194"/>
      <c r="P237" s="69" t="str">
        <f t="shared" si="3"/>
        <v>1ск4</v>
      </c>
      <c r="Q237" s="69" t="str">
        <f>INDEX(Кат!$O:$O,MATCH($A237,Кат!$A:$A,0))</f>
        <v>шпак</v>
      </c>
    </row>
    <row r="238" spans="1:17" ht="45">
      <c r="A238" s="193">
        <v>181794</v>
      </c>
      <c r="B238" s="193">
        <v>29551</v>
      </c>
      <c r="C238" s="194" t="s">
        <v>31837</v>
      </c>
      <c r="D238" s="194" t="s">
        <v>29237</v>
      </c>
      <c r="E238" s="194"/>
      <c r="F238" s="194" t="s">
        <v>4488</v>
      </c>
      <c r="G238" s="194"/>
      <c r="H238" s="194" t="s">
        <v>4488</v>
      </c>
      <c r="I238" s="194" t="s">
        <v>4</v>
      </c>
      <c r="J238" s="195">
        <v>1300</v>
      </c>
      <c r="K238" s="195">
        <v>1890</v>
      </c>
      <c r="L238" s="194"/>
      <c r="M238" s="194" t="s">
        <v>3</v>
      </c>
      <c r="N238" s="194"/>
      <c r="O238" s="194"/>
      <c r="P238" s="69" t="str">
        <f t="shared" si="3"/>
        <v>1</v>
      </c>
      <c r="Q238" s="69" t="str">
        <f>INDEX(Кат!$O:$O,MATCH($A238,Кат!$A:$A,0))</f>
        <v>шпак</v>
      </c>
    </row>
    <row r="239" spans="1:17" ht="30">
      <c r="A239" s="193">
        <v>181856</v>
      </c>
      <c r="B239" s="193">
        <v>3576</v>
      </c>
      <c r="C239" s="194" t="s">
        <v>31838</v>
      </c>
      <c r="D239" s="194" t="s">
        <v>29237</v>
      </c>
      <c r="E239" s="194"/>
      <c r="F239" s="194" t="s">
        <v>138</v>
      </c>
      <c r="G239" s="194"/>
      <c r="H239" s="194" t="s">
        <v>138</v>
      </c>
      <c r="I239" s="194" t="s">
        <v>4</v>
      </c>
      <c r="J239" s="195">
        <v>2200</v>
      </c>
      <c r="K239" s="195">
        <v>3090</v>
      </c>
      <c r="L239" s="194"/>
      <c r="M239" s="194" t="s">
        <v>32963</v>
      </c>
      <c r="N239" s="194"/>
      <c r="O239" s="194"/>
      <c r="P239" s="69" t="str">
        <f t="shared" si="3"/>
        <v>0</v>
      </c>
      <c r="Q239" s="69" t="str">
        <f>INDEX(Кат!$O:$O,MATCH($A239,Кат!$A:$A,0))</f>
        <v>Ошибка</v>
      </c>
    </row>
    <row r="240" spans="1:17" ht="30">
      <c r="A240" s="193">
        <v>181857</v>
      </c>
      <c r="B240" s="193">
        <v>3574</v>
      </c>
      <c r="C240" s="194" t="s">
        <v>31839</v>
      </c>
      <c r="D240" s="194" t="s">
        <v>29237</v>
      </c>
      <c r="E240" s="194"/>
      <c r="F240" s="194" t="s">
        <v>136</v>
      </c>
      <c r="G240" s="194"/>
      <c r="H240" s="194" t="s">
        <v>136</v>
      </c>
      <c r="I240" s="194" t="s">
        <v>4</v>
      </c>
      <c r="J240" s="195">
        <v>2800</v>
      </c>
      <c r="K240" s="195">
        <v>3990</v>
      </c>
      <c r="L240" s="194"/>
      <c r="M240" s="194" t="s">
        <v>32963</v>
      </c>
      <c r="N240" s="194"/>
      <c r="O240" s="194"/>
      <c r="P240" s="69" t="str">
        <f t="shared" si="3"/>
        <v>0</v>
      </c>
      <c r="Q240" s="69" t="str">
        <f>INDEX(Кат!$O:$O,MATCH($A240,Кат!$A:$A,0))</f>
        <v>шпак</v>
      </c>
    </row>
    <row r="241" spans="1:17" ht="45">
      <c r="A241" s="193">
        <v>181862</v>
      </c>
      <c r="B241" s="193">
        <v>3585</v>
      </c>
      <c r="C241" s="194" t="s">
        <v>31569</v>
      </c>
      <c r="D241" s="194" t="s">
        <v>29237</v>
      </c>
      <c r="E241" s="194"/>
      <c r="F241" s="194" t="s">
        <v>14315</v>
      </c>
      <c r="G241" s="194"/>
      <c r="H241" s="194" t="s">
        <v>14315</v>
      </c>
      <c r="I241" s="194" t="s">
        <v>4</v>
      </c>
      <c r="J241" s="195">
        <v>2150</v>
      </c>
      <c r="K241" s="195">
        <v>2990</v>
      </c>
      <c r="L241" s="194" t="s">
        <v>28089</v>
      </c>
      <c r="M241" s="194" t="s">
        <v>3</v>
      </c>
      <c r="N241" s="194"/>
      <c r="O241" s="194"/>
      <c r="P241" s="69" t="str">
        <f t="shared" si="3"/>
        <v>1</v>
      </c>
      <c r="Q241" s="69" t="str">
        <f>INDEX(Кат!$O:$O,MATCH($A241,Кат!$A:$A,0))</f>
        <v>шпак</v>
      </c>
    </row>
    <row r="242" spans="1:17" ht="45">
      <c r="A242" s="193">
        <v>181863</v>
      </c>
      <c r="B242" s="193">
        <v>3588</v>
      </c>
      <c r="C242" s="194" t="s">
        <v>31570</v>
      </c>
      <c r="D242" s="194" t="s">
        <v>29237</v>
      </c>
      <c r="E242" s="194"/>
      <c r="F242" s="194" t="s">
        <v>14316</v>
      </c>
      <c r="G242" s="194"/>
      <c r="H242" s="194" t="s">
        <v>14316</v>
      </c>
      <c r="I242" s="194" t="s">
        <v>4</v>
      </c>
      <c r="J242" s="195">
        <v>2650</v>
      </c>
      <c r="K242" s="195">
        <v>3690</v>
      </c>
      <c r="L242" s="194" t="s">
        <v>28379</v>
      </c>
      <c r="M242" s="194" t="s">
        <v>3</v>
      </c>
      <c r="N242" s="194"/>
      <c r="O242" s="194"/>
      <c r="P242" s="69" t="str">
        <f t="shared" si="3"/>
        <v>1</v>
      </c>
      <c r="Q242" s="69" t="str">
        <f>INDEX(Кат!$O:$O,MATCH($A242,Кат!$A:$A,0))</f>
        <v>шпак</v>
      </c>
    </row>
    <row r="243" spans="1:17" ht="60">
      <c r="A243" s="193">
        <v>181864</v>
      </c>
      <c r="B243" s="193">
        <v>14184</v>
      </c>
      <c r="C243" s="194" t="s">
        <v>31571</v>
      </c>
      <c r="D243" s="194" t="s">
        <v>29237</v>
      </c>
      <c r="E243" s="194"/>
      <c r="F243" s="194" t="s">
        <v>25738</v>
      </c>
      <c r="G243" s="194"/>
      <c r="H243" s="194" t="s">
        <v>14336</v>
      </c>
      <c r="I243" s="194" t="s">
        <v>4</v>
      </c>
      <c r="J243" s="195">
        <v>3300</v>
      </c>
      <c r="K243" s="195">
        <v>4590</v>
      </c>
      <c r="L243" s="194" t="s">
        <v>28087</v>
      </c>
      <c r="M243" s="194" t="s">
        <v>3</v>
      </c>
      <c r="N243" s="194"/>
      <c r="O243" s="194"/>
      <c r="P243" s="69" t="str">
        <f t="shared" si="3"/>
        <v>1</v>
      </c>
      <c r="Q243" s="69" t="str">
        <f>INDEX(Кат!$O:$O,MATCH($A243,Кат!$A:$A,0))</f>
        <v>шпак</v>
      </c>
    </row>
    <row r="244" spans="1:17" ht="45">
      <c r="A244" s="193">
        <v>181858</v>
      </c>
      <c r="B244" s="193">
        <v>3575</v>
      </c>
      <c r="C244" s="194" t="s">
        <v>30345</v>
      </c>
      <c r="D244" s="194" t="s">
        <v>29237</v>
      </c>
      <c r="E244" s="194"/>
      <c r="F244" s="194" t="s">
        <v>137</v>
      </c>
      <c r="G244" s="194"/>
      <c r="H244" s="194" t="s">
        <v>137</v>
      </c>
      <c r="I244" s="194" t="s">
        <v>4</v>
      </c>
      <c r="J244" s="195">
        <v>2400</v>
      </c>
      <c r="K244" s="195">
        <v>3390</v>
      </c>
      <c r="L244" s="194" t="s">
        <v>28609</v>
      </c>
      <c r="M244" s="194" t="s">
        <v>3</v>
      </c>
      <c r="N244" s="194"/>
      <c r="O244" s="194"/>
      <c r="P244" s="69" t="str">
        <f t="shared" si="3"/>
        <v>1</v>
      </c>
      <c r="Q244" s="69" t="str">
        <f>INDEX(Кат!$O:$O,MATCH($A244,Кат!$A:$A,0))</f>
        <v>шпак</v>
      </c>
    </row>
    <row r="245" spans="1:17" ht="45">
      <c r="A245" s="193">
        <v>139146</v>
      </c>
      <c r="B245" s="193">
        <v>20627</v>
      </c>
      <c r="C245" s="194" t="s">
        <v>31572</v>
      </c>
      <c r="D245" s="194" t="s">
        <v>29237</v>
      </c>
      <c r="E245" s="194"/>
      <c r="F245" s="194" t="s">
        <v>25797</v>
      </c>
      <c r="G245" s="194"/>
      <c r="H245" s="194" t="s">
        <v>317</v>
      </c>
      <c r="I245" s="194" t="s">
        <v>4</v>
      </c>
      <c r="J245" s="195">
        <v>2428</v>
      </c>
      <c r="K245" s="195">
        <v>3390</v>
      </c>
      <c r="L245" s="194"/>
      <c r="M245" s="194" t="s">
        <v>3</v>
      </c>
      <c r="N245" s="194"/>
      <c r="O245" s="194"/>
      <c r="P245" s="69" t="str">
        <f t="shared" si="3"/>
        <v>1</v>
      </c>
      <c r="Q245" s="69" t="str">
        <f>INDEX(Кат!$O:$O,MATCH($A245,Кат!$A:$A,0))</f>
        <v>шпак</v>
      </c>
    </row>
    <row r="246" spans="1:17" ht="75">
      <c r="A246" s="193">
        <v>140789</v>
      </c>
      <c r="B246" s="193">
        <v>13932</v>
      </c>
      <c r="C246" s="194" t="s">
        <v>31840</v>
      </c>
      <c r="D246" s="194" t="s">
        <v>29237</v>
      </c>
      <c r="E246" s="194"/>
      <c r="F246" s="194" t="s">
        <v>28699</v>
      </c>
      <c r="G246" s="194"/>
      <c r="H246" s="194" t="s">
        <v>28699</v>
      </c>
      <c r="I246" s="194" t="s">
        <v>4</v>
      </c>
      <c r="J246" s="195">
        <v>12600</v>
      </c>
      <c r="K246" s="195">
        <v>16390</v>
      </c>
      <c r="L246" s="194"/>
      <c r="M246" s="194" t="s">
        <v>3</v>
      </c>
      <c r="N246" s="194"/>
      <c r="O246" s="194" t="s">
        <v>29237</v>
      </c>
      <c r="P246" s="69" t="str">
        <f t="shared" si="3"/>
        <v>1</v>
      </c>
      <c r="Q246" s="69" t="str">
        <f>INDEX(Кат!$O:$O,MATCH($A246,Кат!$A:$A,0))</f>
        <v>шпак</v>
      </c>
    </row>
    <row r="247" spans="1:17" ht="105">
      <c r="A247" s="193">
        <v>184516</v>
      </c>
      <c r="B247" s="193">
        <v>1701</v>
      </c>
      <c r="C247" s="194" t="s">
        <v>31841</v>
      </c>
      <c r="D247" s="194" t="s">
        <v>29237</v>
      </c>
      <c r="E247" s="194"/>
      <c r="F247" s="194" t="s">
        <v>83</v>
      </c>
      <c r="G247" s="194"/>
      <c r="H247" s="194" t="s">
        <v>83</v>
      </c>
      <c r="I247" s="194" t="s">
        <v>4</v>
      </c>
      <c r="J247" s="195">
        <v>2100</v>
      </c>
      <c r="K247" s="195">
        <v>2990</v>
      </c>
      <c r="L247" s="194" t="s">
        <v>27998</v>
      </c>
      <c r="M247" s="194" t="s">
        <v>32963</v>
      </c>
      <c r="N247" s="194"/>
      <c r="O247" s="194"/>
      <c r="P247" s="69" t="str">
        <f t="shared" si="3"/>
        <v>0</v>
      </c>
      <c r="Q247" s="69" t="str">
        <f>INDEX(Кат!$O:$O,MATCH($A247,Кат!$A:$A,0))</f>
        <v>шпак</v>
      </c>
    </row>
    <row r="248" spans="1:17" ht="60">
      <c r="A248" s="193">
        <v>186104</v>
      </c>
      <c r="B248" s="193">
        <v>17367</v>
      </c>
      <c r="C248" s="194" t="s">
        <v>31842</v>
      </c>
      <c r="D248" s="194" t="s">
        <v>29237</v>
      </c>
      <c r="E248" s="194"/>
      <c r="F248" s="194" t="s">
        <v>282</v>
      </c>
      <c r="G248" s="194"/>
      <c r="H248" s="194" t="s">
        <v>282</v>
      </c>
      <c r="I248" s="194" t="s">
        <v>4</v>
      </c>
      <c r="J248" s="195">
        <v>550</v>
      </c>
      <c r="K248" s="195">
        <v>829</v>
      </c>
      <c r="L248" s="194" t="s">
        <v>28537</v>
      </c>
      <c r="M248" s="194" t="s">
        <v>3</v>
      </c>
      <c r="N248" s="194"/>
      <c r="O248" s="194"/>
      <c r="P248" s="69" t="str">
        <f t="shared" si="3"/>
        <v>1</v>
      </c>
      <c r="Q248" s="69" t="str">
        <f>INDEX(Кат!$O:$O,MATCH($A248,Кат!$A:$A,0))</f>
        <v>шпак</v>
      </c>
    </row>
    <row r="249" spans="1:17" ht="90">
      <c r="A249" s="193">
        <v>186105</v>
      </c>
      <c r="B249" s="193">
        <v>17312</v>
      </c>
      <c r="C249" s="194" t="s">
        <v>31843</v>
      </c>
      <c r="D249" s="194" t="s">
        <v>29237</v>
      </c>
      <c r="E249" s="194"/>
      <c r="F249" s="194" t="s">
        <v>14406</v>
      </c>
      <c r="G249" s="194"/>
      <c r="H249" s="194" t="s">
        <v>14406</v>
      </c>
      <c r="I249" s="194" t="s">
        <v>4</v>
      </c>
      <c r="J249" s="195">
        <v>510</v>
      </c>
      <c r="K249" s="195">
        <v>769</v>
      </c>
      <c r="L249" s="194" t="s">
        <v>28456</v>
      </c>
      <c r="M249" s="194" t="s">
        <v>3</v>
      </c>
      <c r="N249" s="194"/>
      <c r="O249" s="194"/>
      <c r="P249" s="69" t="str">
        <f t="shared" si="3"/>
        <v>1</v>
      </c>
      <c r="Q249" s="69" t="str">
        <f>INDEX(Кат!$O:$O,MATCH($A249,Кат!$A:$A,0))</f>
        <v>шпак</v>
      </c>
    </row>
    <row r="250" spans="1:17" ht="75">
      <c r="A250" s="193">
        <v>186106</v>
      </c>
      <c r="B250" s="193">
        <v>17313</v>
      </c>
      <c r="C250" s="194" t="s">
        <v>31844</v>
      </c>
      <c r="D250" s="194" t="s">
        <v>29237</v>
      </c>
      <c r="E250" s="194"/>
      <c r="F250" s="194" t="s">
        <v>14407</v>
      </c>
      <c r="G250" s="194"/>
      <c r="H250" s="194" t="s">
        <v>14407</v>
      </c>
      <c r="I250" s="194" t="s">
        <v>4</v>
      </c>
      <c r="J250" s="195">
        <v>560</v>
      </c>
      <c r="K250" s="195">
        <v>839</v>
      </c>
      <c r="L250" s="194" t="s">
        <v>28460</v>
      </c>
      <c r="M250" s="194" t="s">
        <v>3</v>
      </c>
      <c r="N250" s="194"/>
      <c r="O250" s="194"/>
      <c r="P250" s="69" t="str">
        <f t="shared" si="3"/>
        <v>1</v>
      </c>
      <c r="Q250" s="69" t="str">
        <f>INDEX(Кат!$O:$O,MATCH($A250,Кат!$A:$A,0))</f>
        <v>шпак</v>
      </c>
    </row>
    <row r="251" spans="1:17" ht="75">
      <c r="A251" s="193">
        <v>186107</v>
      </c>
      <c r="B251" s="193">
        <v>17368</v>
      </c>
      <c r="C251" s="194" t="s">
        <v>31845</v>
      </c>
      <c r="D251" s="194" t="s">
        <v>29237</v>
      </c>
      <c r="E251" s="194"/>
      <c r="F251" s="194" t="s">
        <v>14444</v>
      </c>
      <c r="G251" s="194"/>
      <c r="H251" s="194" t="s">
        <v>14444</v>
      </c>
      <c r="I251" s="194" t="s">
        <v>4</v>
      </c>
      <c r="J251" s="195">
        <v>570</v>
      </c>
      <c r="K251" s="195">
        <v>859</v>
      </c>
      <c r="L251" s="194" t="s">
        <v>28462</v>
      </c>
      <c r="M251" s="194" t="s">
        <v>3</v>
      </c>
      <c r="N251" s="194"/>
      <c r="O251" s="194"/>
      <c r="P251" s="69" t="str">
        <f t="shared" si="3"/>
        <v>1</v>
      </c>
      <c r="Q251" s="69" t="str">
        <f>INDEX(Кат!$O:$O,MATCH($A251,Кат!$A:$A,0))</f>
        <v>шпак</v>
      </c>
    </row>
    <row r="252" spans="1:17" ht="75">
      <c r="A252" s="193">
        <v>186108</v>
      </c>
      <c r="B252" s="193">
        <v>17371</v>
      </c>
      <c r="C252" s="194" t="s">
        <v>31846</v>
      </c>
      <c r="D252" s="194" t="s">
        <v>29237</v>
      </c>
      <c r="E252" s="194"/>
      <c r="F252" s="194" t="s">
        <v>14445</v>
      </c>
      <c r="G252" s="194"/>
      <c r="H252" s="194" t="s">
        <v>14445</v>
      </c>
      <c r="I252" s="194" t="s">
        <v>4</v>
      </c>
      <c r="J252" s="195">
        <v>660</v>
      </c>
      <c r="K252" s="195">
        <v>989</v>
      </c>
      <c r="L252" s="194"/>
      <c r="M252" s="194" t="s">
        <v>3</v>
      </c>
      <c r="N252" s="194"/>
      <c r="O252" s="194"/>
      <c r="P252" s="69" t="str">
        <f t="shared" si="3"/>
        <v>1</v>
      </c>
      <c r="Q252" s="69" t="str">
        <f>INDEX(Кат!$O:$O,MATCH($A252,Кат!$A:$A,0))</f>
        <v>шпак</v>
      </c>
    </row>
    <row r="253" spans="1:17" ht="60">
      <c r="A253" s="193">
        <v>186109</v>
      </c>
      <c r="B253" s="193">
        <v>17314</v>
      </c>
      <c r="C253" s="194" t="s">
        <v>31847</v>
      </c>
      <c r="D253" s="194" t="s">
        <v>29237</v>
      </c>
      <c r="E253" s="194"/>
      <c r="F253" s="194" t="s">
        <v>14408</v>
      </c>
      <c r="G253" s="194"/>
      <c r="H253" s="194" t="s">
        <v>14408</v>
      </c>
      <c r="I253" s="194" t="s">
        <v>4</v>
      </c>
      <c r="J253" s="195">
        <v>510</v>
      </c>
      <c r="K253" s="195">
        <v>769</v>
      </c>
      <c r="L253" s="194" t="s">
        <v>28457</v>
      </c>
      <c r="M253" s="194" t="s">
        <v>3</v>
      </c>
      <c r="N253" s="194" t="s">
        <v>32964</v>
      </c>
      <c r="O253" s="194"/>
      <c r="P253" s="69" t="str">
        <f t="shared" si="3"/>
        <v>1ск4</v>
      </c>
      <c r="Q253" s="69" t="str">
        <f>INDEX(Кат!$O:$O,MATCH($A253,Кат!$A:$A,0))</f>
        <v>шпак</v>
      </c>
    </row>
    <row r="254" spans="1:17" ht="75">
      <c r="A254" s="193">
        <v>186110</v>
      </c>
      <c r="B254" s="193">
        <v>17315</v>
      </c>
      <c r="C254" s="194" t="s">
        <v>31848</v>
      </c>
      <c r="D254" s="194" t="s">
        <v>29237</v>
      </c>
      <c r="E254" s="194"/>
      <c r="F254" s="194" t="s">
        <v>22707</v>
      </c>
      <c r="G254" s="194"/>
      <c r="H254" s="194" t="s">
        <v>22707</v>
      </c>
      <c r="I254" s="194" t="s">
        <v>4</v>
      </c>
      <c r="J254" s="195">
        <v>560</v>
      </c>
      <c r="K254" s="195">
        <v>839</v>
      </c>
      <c r="L254" s="194" t="s">
        <v>28461</v>
      </c>
      <c r="M254" s="194" t="s">
        <v>3</v>
      </c>
      <c r="N254" s="194"/>
      <c r="O254" s="194"/>
      <c r="P254" s="69" t="str">
        <f t="shared" si="3"/>
        <v>1</v>
      </c>
      <c r="Q254" s="69" t="str">
        <f>INDEX(Кат!$O:$O,MATCH($A254,Кат!$A:$A,0))</f>
        <v>Ошибка</v>
      </c>
    </row>
    <row r="255" spans="1:17" ht="75">
      <c r="A255" s="193">
        <v>186111</v>
      </c>
      <c r="B255" s="193">
        <v>17372</v>
      </c>
      <c r="C255" s="194" t="s">
        <v>31849</v>
      </c>
      <c r="D255" s="194" t="s">
        <v>29237</v>
      </c>
      <c r="E255" s="194"/>
      <c r="F255" s="194" t="s">
        <v>14446</v>
      </c>
      <c r="G255" s="194"/>
      <c r="H255" s="194" t="s">
        <v>14446</v>
      </c>
      <c r="I255" s="194" t="s">
        <v>4</v>
      </c>
      <c r="J255" s="195">
        <v>570</v>
      </c>
      <c r="K255" s="195">
        <v>859</v>
      </c>
      <c r="L255" s="194" t="s">
        <v>28463</v>
      </c>
      <c r="M255" s="194" t="s">
        <v>3</v>
      </c>
      <c r="N255" s="194"/>
      <c r="O255" s="194"/>
      <c r="P255" s="69" t="str">
        <f t="shared" si="3"/>
        <v>1</v>
      </c>
      <c r="Q255" s="69" t="str">
        <f>INDEX(Кат!$O:$O,MATCH($A255,Кат!$A:$A,0))</f>
        <v>шпак</v>
      </c>
    </row>
    <row r="256" spans="1:17" ht="75">
      <c r="A256" s="193">
        <v>186112</v>
      </c>
      <c r="B256" s="193">
        <v>17373</v>
      </c>
      <c r="C256" s="194" t="s">
        <v>31850</v>
      </c>
      <c r="D256" s="194" t="s">
        <v>29237</v>
      </c>
      <c r="E256" s="194"/>
      <c r="F256" s="194" t="s">
        <v>14447</v>
      </c>
      <c r="G256" s="194"/>
      <c r="H256" s="194" t="s">
        <v>14447</v>
      </c>
      <c r="I256" s="194" t="s">
        <v>4</v>
      </c>
      <c r="J256" s="195">
        <v>660</v>
      </c>
      <c r="K256" s="195">
        <v>989</v>
      </c>
      <c r="L256" s="194"/>
      <c r="M256" s="194" t="s">
        <v>3</v>
      </c>
      <c r="N256" s="194"/>
      <c r="O256" s="194"/>
      <c r="P256" s="69" t="str">
        <f t="shared" si="3"/>
        <v>1</v>
      </c>
      <c r="Q256" s="69" t="str">
        <f>INDEX(Кат!$O:$O,MATCH($A256,Кат!$A:$A,0))</f>
        <v>шпак</v>
      </c>
    </row>
    <row r="257" spans="1:17" ht="105">
      <c r="A257" s="193">
        <v>186113</v>
      </c>
      <c r="B257" s="193">
        <v>17342</v>
      </c>
      <c r="C257" s="194" t="s">
        <v>31851</v>
      </c>
      <c r="D257" s="194" t="s">
        <v>29237</v>
      </c>
      <c r="E257" s="194"/>
      <c r="F257" s="194" t="s">
        <v>14427</v>
      </c>
      <c r="G257" s="194"/>
      <c r="H257" s="194" t="s">
        <v>14427</v>
      </c>
      <c r="I257" s="194" t="s">
        <v>4</v>
      </c>
      <c r="J257" s="195">
        <v>470</v>
      </c>
      <c r="K257" s="195">
        <v>729</v>
      </c>
      <c r="L257" s="194" t="s">
        <v>28458</v>
      </c>
      <c r="M257" s="194" t="s">
        <v>3</v>
      </c>
      <c r="N257" s="194"/>
      <c r="O257" s="194"/>
      <c r="P257" s="69" t="str">
        <f t="shared" si="3"/>
        <v>1</v>
      </c>
      <c r="Q257" s="69" t="str">
        <f>INDEX(Кат!$O:$O,MATCH($A257,Кат!$A:$A,0))</f>
        <v>шпак</v>
      </c>
    </row>
    <row r="258" spans="1:17" ht="90">
      <c r="A258" s="193">
        <v>186114</v>
      </c>
      <c r="B258" s="193">
        <v>17374</v>
      </c>
      <c r="C258" s="194" t="s">
        <v>31852</v>
      </c>
      <c r="D258" s="194" t="s">
        <v>29237</v>
      </c>
      <c r="E258" s="194"/>
      <c r="F258" s="194" t="s">
        <v>14448</v>
      </c>
      <c r="G258" s="194"/>
      <c r="H258" s="194" t="s">
        <v>14448</v>
      </c>
      <c r="I258" s="194" t="s">
        <v>4</v>
      </c>
      <c r="J258" s="195">
        <v>610</v>
      </c>
      <c r="K258" s="195">
        <v>919</v>
      </c>
      <c r="L258" s="194" t="s">
        <v>28459</v>
      </c>
      <c r="M258" s="194" t="s">
        <v>3</v>
      </c>
      <c r="N258" s="194"/>
      <c r="O258" s="194"/>
      <c r="P258" s="69" t="str">
        <f t="shared" si="3"/>
        <v>1</v>
      </c>
      <c r="Q258" s="69" t="str">
        <f>INDEX(Кат!$O:$O,MATCH($A258,Кат!$A:$A,0))</f>
        <v>шпак</v>
      </c>
    </row>
    <row r="259" spans="1:17" ht="120">
      <c r="A259" s="193">
        <v>186115</v>
      </c>
      <c r="B259" s="193">
        <v>17343</v>
      </c>
      <c r="C259" s="194" t="s">
        <v>31853</v>
      </c>
      <c r="D259" s="194" t="s">
        <v>29237</v>
      </c>
      <c r="E259" s="194"/>
      <c r="F259" s="194" t="s">
        <v>14428</v>
      </c>
      <c r="G259" s="194"/>
      <c r="H259" s="194" t="s">
        <v>14428</v>
      </c>
      <c r="I259" s="194" t="s">
        <v>4</v>
      </c>
      <c r="J259" s="195">
        <v>550</v>
      </c>
      <c r="K259" s="195">
        <v>829</v>
      </c>
      <c r="L259" s="194" t="s">
        <v>28464</v>
      </c>
      <c r="M259" s="194" t="s">
        <v>3</v>
      </c>
      <c r="N259" s="194"/>
      <c r="O259" s="194"/>
      <c r="P259" s="69" t="str">
        <f t="shared" ref="P259:P322" si="4">_xlfn.CONCAT(M259,IF(N259&lt;&gt;"",_xlfn.CONCAT("ск",N259),""))</f>
        <v>1</v>
      </c>
      <c r="Q259" s="69" t="str">
        <f>INDEX(Кат!$O:$O,MATCH($A259,Кат!$A:$A,0))</f>
        <v>шпак</v>
      </c>
    </row>
    <row r="260" spans="1:17" ht="45">
      <c r="A260" s="193">
        <v>186116</v>
      </c>
      <c r="B260" s="193">
        <v>36645</v>
      </c>
      <c r="C260" s="194" t="s">
        <v>31854</v>
      </c>
      <c r="D260" s="194" t="s">
        <v>29237</v>
      </c>
      <c r="E260" s="194"/>
      <c r="F260" s="194" t="s">
        <v>2625</v>
      </c>
      <c r="G260" s="194"/>
      <c r="H260" s="194" t="s">
        <v>2625</v>
      </c>
      <c r="I260" s="194" t="s">
        <v>4</v>
      </c>
      <c r="J260" s="195">
        <v>660</v>
      </c>
      <c r="K260" s="195">
        <v>989</v>
      </c>
      <c r="L260" s="194" t="s">
        <v>28535</v>
      </c>
      <c r="M260" s="194" t="s">
        <v>3</v>
      </c>
      <c r="N260" s="194"/>
      <c r="O260" s="194"/>
      <c r="P260" s="69" t="str">
        <f t="shared" si="4"/>
        <v>1</v>
      </c>
      <c r="Q260" s="69" t="str">
        <f>INDEX(Кат!$O:$O,MATCH($A260,Кат!$A:$A,0))</f>
        <v>шпак</v>
      </c>
    </row>
    <row r="261" spans="1:17" ht="45">
      <c r="A261" s="193">
        <v>186117</v>
      </c>
      <c r="B261" s="193">
        <v>36639</v>
      </c>
      <c r="C261" s="194" t="s">
        <v>31855</v>
      </c>
      <c r="D261" s="194" t="s">
        <v>29237</v>
      </c>
      <c r="E261" s="194"/>
      <c r="F261" s="194" t="s">
        <v>2627</v>
      </c>
      <c r="G261" s="194"/>
      <c r="H261" s="194" t="s">
        <v>2627</v>
      </c>
      <c r="I261" s="194" t="s">
        <v>4</v>
      </c>
      <c r="J261" s="195">
        <v>660</v>
      </c>
      <c r="K261" s="195">
        <v>989</v>
      </c>
      <c r="L261" s="194" t="s">
        <v>28536</v>
      </c>
      <c r="M261" s="194" t="s">
        <v>3</v>
      </c>
      <c r="N261" s="194"/>
      <c r="O261" s="194"/>
      <c r="P261" s="69" t="str">
        <f t="shared" si="4"/>
        <v>1</v>
      </c>
      <c r="Q261" s="69" t="str">
        <f>INDEX(Кат!$O:$O,MATCH($A261,Кат!$A:$A,0))</f>
        <v>шпак</v>
      </c>
    </row>
    <row r="262" spans="1:17" ht="30">
      <c r="A262" s="193">
        <v>186373</v>
      </c>
      <c r="B262" s="193">
        <v>8743</v>
      </c>
      <c r="C262" s="194" t="s">
        <v>31856</v>
      </c>
      <c r="D262" s="194" t="s">
        <v>30650</v>
      </c>
      <c r="E262" s="194"/>
      <c r="F262" s="194"/>
      <c r="G262" s="194"/>
      <c r="H262" s="194"/>
      <c r="I262" s="194" t="s">
        <v>4</v>
      </c>
      <c r="J262" s="195">
        <v>0</v>
      </c>
      <c r="K262" s="195">
        <v>9090</v>
      </c>
      <c r="L262" s="194"/>
      <c r="M262" s="194" t="s">
        <v>32963</v>
      </c>
      <c r="N262" s="194"/>
      <c r="O262" s="194" t="s">
        <v>29237</v>
      </c>
      <c r="P262" s="69" t="str">
        <f t="shared" si="4"/>
        <v>0</v>
      </c>
      <c r="Q262" s="69" t="e">
        <f>INDEX(Кат!$O:$O,MATCH($A262,Кат!$A:$A,0))</f>
        <v>#N/A</v>
      </c>
    </row>
    <row r="263" spans="1:17" ht="45">
      <c r="A263" s="193">
        <v>186703</v>
      </c>
      <c r="B263" s="193">
        <v>29673</v>
      </c>
      <c r="C263" s="194" t="s">
        <v>31857</v>
      </c>
      <c r="D263" s="194" t="s">
        <v>29237</v>
      </c>
      <c r="E263" s="194" t="s">
        <v>28709</v>
      </c>
      <c r="F263" s="194" t="s">
        <v>32965</v>
      </c>
      <c r="G263" s="194"/>
      <c r="H263" s="194" t="s">
        <v>28709</v>
      </c>
      <c r="I263" s="194" t="s">
        <v>4</v>
      </c>
      <c r="J263" s="195">
        <v>290</v>
      </c>
      <c r="K263" s="195">
        <v>579</v>
      </c>
      <c r="L263" s="194" t="s">
        <v>30427</v>
      </c>
      <c r="M263" s="194" t="s">
        <v>3</v>
      </c>
      <c r="N263" s="194"/>
      <c r="O263" s="194"/>
      <c r="P263" s="69" t="str">
        <f t="shared" si="4"/>
        <v>1</v>
      </c>
      <c r="Q263" s="69" t="str">
        <f>INDEX(Кат!$O:$O,MATCH($A263,Кат!$A:$A,0))</f>
        <v>шпак</v>
      </c>
    </row>
    <row r="264" spans="1:17" ht="45">
      <c r="A264" s="193">
        <v>186719</v>
      </c>
      <c r="B264" s="193">
        <v>29676</v>
      </c>
      <c r="C264" s="194" t="s">
        <v>31573</v>
      </c>
      <c r="D264" s="194" t="s">
        <v>29237</v>
      </c>
      <c r="E264" s="194" t="s">
        <v>25491</v>
      </c>
      <c r="F264" s="194" t="s">
        <v>32966</v>
      </c>
      <c r="G264" s="194"/>
      <c r="H264" s="194" t="s">
        <v>25491</v>
      </c>
      <c r="I264" s="194" t="s">
        <v>4</v>
      </c>
      <c r="J264" s="195">
        <v>800</v>
      </c>
      <c r="K264" s="195">
        <v>1190</v>
      </c>
      <c r="L264" s="194" t="s">
        <v>28549</v>
      </c>
      <c r="M264" s="194" t="s">
        <v>3</v>
      </c>
      <c r="N264" s="194"/>
      <c r="O264" s="194"/>
      <c r="P264" s="69" t="str">
        <f t="shared" si="4"/>
        <v>1</v>
      </c>
      <c r="Q264" s="69" t="str">
        <f>INDEX(Кат!$O:$O,MATCH($A264,Кат!$A:$A,0))</f>
        <v>шпак</v>
      </c>
    </row>
    <row r="265" spans="1:17" ht="60">
      <c r="A265" s="193">
        <v>187461</v>
      </c>
      <c r="B265" s="193">
        <v>20533</v>
      </c>
      <c r="C265" s="194" t="s">
        <v>31574</v>
      </c>
      <c r="D265" s="194" t="s">
        <v>29237</v>
      </c>
      <c r="E265" s="194"/>
      <c r="F265" s="194" t="s">
        <v>315</v>
      </c>
      <c r="G265" s="194"/>
      <c r="H265" s="194" t="s">
        <v>315</v>
      </c>
      <c r="I265" s="194" t="s">
        <v>4</v>
      </c>
      <c r="J265" s="195">
        <v>4700</v>
      </c>
      <c r="K265" s="195">
        <v>6590</v>
      </c>
      <c r="L265" s="194" t="s">
        <v>30429</v>
      </c>
      <c r="M265" s="194" t="s">
        <v>32963</v>
      </c>
      <c r="N265" s="194"/>
      <c r="O265" s="194"/>
      <c r="P265" s="69" t="str">
        <f t="shared" si="4"/>
        <v>0</v>
      </c>
      <c r="Q265" s="69" t="str">
        <f>INDEX(Кат!$O:$O,MATCH($A265,Кат!$A:$A,0))</f>
        <v>шпак</v>
      </c>
    </row>
    <row r="266" spans="1:17" ht="45">
      <c r="A266" s="193">
        <v>187457</v>
      </c>
      <c r="B266" s="193">
        <v>15435</v>
      </c>
      <c r="C266" s="194" t="s">
        <v>31858</v>
      </c>
      <c r="D266" s="194" t="s">
        <v>29237</v>
      </c>
      <c r="E266" s="194"/>
      <c r="F266" s="194" t="s">
        <v>248</v>
      </c>
      <c r="G266" s="194"/>
      <c r="H266" s="194" t="s">
        <v>248</v>
      </c>
      <c r="I266" s="194" t="s">
        <v>4</v>
      </c>
      <c r="J266" s="195">
        <v>3000</v>
      </c>
      <c r="K266" s="195">
        <v>4190</v>
      </c>
      <c r="L266" s="194" t="s">
        <v>28617</v>
      </c>
      <c r="M266" s="194" t="s">
        <v>3</v>
      </c>
      <c r="N266" s="194"/>
      <c r="O266" s="194"/>
      <c r="P266" s="69" t="str">
        <f t="shared" si="4"/>
        <v>1</v>
      </c>
      <c r="Q266" s="69" t="str">
        <f>INDEX(Кат!$O:$O,MATCH($A266,Кат!$A:$A,0))</f>
        <v>шпак</v>
      </c>
    </row>
    <row r="267" spans="1:17" ht="45">
      <c r="A267" s="193">
        <v>187464</v>
      </c>
      <c r="B267" s="193">
        <v>29386</v>
      </c>
      <c r="C267" s="194" t="s">
        <v>31859</v>
      </c>
      <c r="D267" s="194" t="s">
        <v>29237</v>
      </c>
      <c r="E267" s="194"/>
      <c r="F267" s="194" t="s">
        <v>396</v>
      </c>
      <c r="G267" s="194"/>
      <c r="H267" s="194" t="s">
        <v>396</v>
      </c>
      <c r="I267" s="194" t="s">
        <v>4</v>
      </c>
      <c r="J267" s="195">
        <v>1050</v>
      </c>
      <c r="K267" s="195">
        <v>1490</v>
      </c>
      <c r="L267" s="194" t="s">
        <v>27996</v>
      </c>
      <c r="M267" s="194" t="s">
        <v>3</v>
      </c>
      <c r="N267" s="194"/>
      <c r="O267" s="194"/>
      <c r="P267" s="69" t="str">
        <f t="shared" si="4"/>
        <v>1</v>
      </c>
      <c r="Q267" s="69" t="str">
        <f>INDEX(Кат!$O:$O,MATCH($A267,Кат!$A:$A,0))</f>
        <v>шпак</v>
      </c>
    </row>
    <row r="268" spans="1:17" ht="45">
      <c r="A268" s="193">
        <v>187463</v>
      </c>
      <c r="B268" s="193">
        <v>29385</v>
      </c>
      <c r="C268" s="194" t="s">
        <v>31860</v>
      </c>
      <c r="D268" s="194" t="s">
        <v>29237</v>
      </c>
      <c r="E268" s="194"/>
      <c r="F268" s="194" t="s">
        <v>4442</v>
      </c>
      <c r="G268" s="194"/>
      <c r="H268" s="194" t="s">
        <v>4442</v>
      </c>
      <c r="I268" s="194" t="s">
        <v>4</v>
      </c>
      <c r="J268" s="195">
        <v>1500</v>
      </c>
      <c r="K268" s="195">
        <v>2090</v>
      </c>
      <c r="L268" s="194" t="s">
        <v>28662</v>
      </c>
      <c r="M268" s="194" t="s">
        <v>3</v>
      </c>
      <c r="N268" s="194"/>
      <c r="O268" s="194"/>
      <c r="P268" s="69" t="str">
        <f t="shared" si="4"/>
        <v>1</v>
      </c>
      <c r="Q268" s="69" t="str">
        <f>INDEX(Кат!$O:$O,MATCH($A268,Кат!$A:$A,0))</f>
        <v>шпак</v>
      </c>
    </row>
    <row r="269" spans="1:17" ht="90">
      <c r="A269" s="193">
        <v>187465</v>
      </c>
      <c r="B269" s="193">
        <v>134715</v>
      </c>
      <c r="C269" s="194" t="s">
        <v>31861</v>
      </c>
      <c r="D269" s="194" t="s">
        <v>29237</v>
      </c>
      <c r="E269" s="194"/>
      <c r="F269" s="194" t="s">
        <v>557</v>
      </c>
      <c r="G269" s="194"/>
      <c r="H269" s="194"/>
      <c r="I269" s="194" t="s">
        <v>4</v>
      </c>
      <c r="J269" s="195">
        <v>450</v>
      </c>
      <c r="K269" s="195">
        <v>699</v>
      </c>
      <c r="L269" s="194" t="s">
        <v>27055</v>
      </c>
      <c r="M269" s="194" t="s">
        <v>3</v>
      </c>
      <c r="N269" s="194"/>
      <c r="O269" s="194"/>
      <c r="P269" s="69" t="str">
        <f t="shared" si="4"/>
        <v>1</v>
      </c>
      <c r="Q269" s="69" t="str">
        <f>INDEX(Кат!$O:$O,MATCH($A269,Кат!$A:$A,0))</f>
        <v>шпак</v>
      </c>
    </row>
    <row r="270" spans="1:17" ht="45">
      <c r="A270" s="193">
        <v>187469</v>
      </c>
      <c r="B270" s="193">
        <v>29508</v>
      </c>
      <c r="C270" s="194" t="s">
        <v>31862</v>
      </c>
      <c r="D270" s="194" t="s">
        <v>29237</v>
      </c>
      <c r="E270" s="194"/>
      <c r="F270" s="194" t="s">
        <v>25759</v>
      </c>
      <c r="G270" s="194"/>
      <c r="H270" s="194"/>
      <c r="I270" s="194" t="s">
        <v>4</v>
      </c>
      <c r="J270" s="195">
        <v>740</v>
      </c>
      <c r="K270" s="195">
        <v>1190</v>
      </c>
      <c r="L270" s="194"/>
      <c r="M270" s="194" t="s">
        <v>3</v>
      </c>
      <c r="N270" s="194"/>
      <c r="O270" s="194"/>
      <c r="P270" s="69" t="str">
        <f t="shared" si="4"/>
        <v>1</v>
      </c>
      <c r="Q270" s="69" t="str">
        <f>INDEX(Кат!$O:$O,MATCH($A270,Кат!$A:$A,0))</f>
        <v>шпак</v>
      </c>
    </row>
    <row r="271" spans="1:17" ht="60">
      <c r="A271" s="193">
        <v>187470</v>
      </c>
      <c r="B271" s="193">
        <v>29512</v>
      </c>
      <c r="C271" s="194" t="s">
        <v>31863</v>
      </c>
      <c r="D271" s="194" t="s">
        <v>29237</v>
      </c>
      <c r="E271" s="194"/>
      <c r="F271" s="194" t="s">
        <v>25761</v>
      </c>
      <c r="G271" s="194"/>
      <c r="H271" s="194" t="s">
        <v>13463</v>
      </c>
      <c r="I271" s="194" t="s">
        <v>4</v>
      </c>
      <c r="J271" s="195">
        <v>860</v>
      </c>
      <c r="K271" s="195">
        <v>1290</v>
      </c>
      <c r="L271" s="194"/>
      <c r="M271" s="194" t="s">
        <v>3</v>
      </c>
      <c r="N271" s="194"/>
      <c r="O271" s="194"/>
      <c r="P271" s="69" t="str">
        <f t="shared" si="4"/>
        <v>1</v>
      </c>
      <c r="Q271" s="69" t="str">
        <f>INDEX(Кат!$O:$O,MATCH($A271,Кат!$A:$A,0))</f>
        <v>шпак</v>
      </c>
    </row>
    <row r="272" spans="1:17" ht="45">
      <c r="A272" s="193">
        <v>187473</v>
      </c>
      <c r="B272" s="193">
        <v>29488</v>
      </c>
      <c r="C272" s="194" t="s">
        <v>31575</v>
      </c>
      <c r="D272" s="194" t="s">
        <v>29237</v>
      </c>
      <c r="E272" s="194"/>
      <c r="F272" s="194" t="s">
        <v>25754</v>
      </c>
      <c r="G272" s="194"/>
      <c r="H272" s="194" t="s">
        <v>13456</v>
      </c>
      <c r="I272" s="194" t="s">
        <v>4</v>
      </c>
      <c r="J272" s="195">
        <v>400</v>
      </c>
      <c r="K272" s="195">
        <v>619</v>
      </c>
      <c r="L272" s="194" t="s">
        <v>27967</v>
      </c>
      <c r="M272" s="194" t="s">
        <v>3</v>
      </c>
      <c r="N272" s="194"/>
      <c r="O272" s="194"/>
      <c r="P272" s="69" t="str">
        <f t="shared" si="4"/>
        <v>1</v>
      </c>
      <c r="Q272" s="69" t="str">
        <f>INDEX(Кат!$O:$O,MATCH($A272,Кат!$A:$A,0))</f>
        <v>шпак</v>
      </c>
    </row>
    <row r="273" spans="1:17" ht="60">
      <c r="A273" s="193">
        <v>187471</v>
      </c>
      <c r="B273" s="193">
        <v>29495</v>
      </c>
      <c r="C273" s="194" t="s">
        <v>31864</v>
      </c>
      <c r="D273" s="194" t="s">
        <v>29237</v>
      </c>
      <c r="E273" s="194"/>
      <c r="F273" s="194" t="s">
        <v>25755</v>
      </c>
      <c r="G273" s="194"/>
      <c r="H273" s="194" t="s">
        <v>13457</v>
      </c>
      <c r="I273" s="194" t="s">
        <v>4</v>
      </c>
      <c r="J273" s="195">
        <v>450</v>
      </c>
      <c r="K273" s="195">
        <v>699</v>
      </c>
      <c r="L273" s="194" t="s">
        <v>28035</v>
      </c>
      <c r="M273" s="194" t="s">
        <v>3</v>
      </c>
      <c r="N273" s="194"/>
      <c r="O273" s="194"/>
      <c r="P273" s="69" t="str">
        <f t="shared" si="4"/>
        <v>1</v>
      </c>
      <c r="Q273" s="69" t="str">
        <f>INDEX(Кат!$O:$O,MATCH($A273,Кат!$A:$A,0))</f>
        <v>шпак</v>
      </c>
    </row>
    <row r="274" spans="1:17" ht="60">
      <c r="A274" s="193">
        <v>187472</v>
      </c>
      <c r="B274" s="193">
        <v>29504</v>
      </c>
      <c r="C274" s="194" t="s">
        <v>31864</v>
      </c>
      <c r="D274" s="194" t="s">
        <v>29237</v>
      </c>
      <c r="E274" s="194"/>
      <c r="F274" s="194" t="s">
        <v>25756</v>
      </c>
      <c r="G274" s="194"/>
      <c r="H274" s="194" t="s">
        <v>13458</v>
      </c>
      <c r="I274" s="194" t="s">
        <v>4</v>
      </c>
      <c r="J274" s="195">
        <v>460</v>
      </c>
      <c r="K274" s="195">
        <v>719</v>
      </c>
      <c r="L274" s="194"/>
      <c r="M274" s="194" t="s">
        <v>3</v>
      </c>
      <c r="N274" s="194" t="s">
        <v>32964</v>
      </c>
      <c r="O274" s="194"/>
      <c r="P274" s="69" t="str">
        <f t="shared" si="4"/>
        <v>1ск4</v>
      </c>
      <c r="Q274" s="69" t="str">
        <f>INDEX(Кат!$O:$O,MATCH($A274,Кат!$A:$A,0))</f>
        <v>шпак</v>
      </c>
    </row>
    <row r="275" spans="1:17" ht="45">
      <c r="A275" s="193">
        <v>187474</v>
      </c>
      <c r="B275" s="193">
        <v>29507</v>
      </c>
      <c r="C275" s="194" t="s">
        <v>31865</v>
      </c>
      <c r="D275" s="194" t="s">
        <v>29237</v>
      </c>
      <c r="E275" s="194"/>
      <c r="F275" s="194" t="s">
        <v>25758</v>
      </c>
      <c r="G275" s="194"/>
      <c r="H275" s="194"/>
      <c r="I275" s="194" t="s">
        <v>4</v>
      </c>
      <c r="J275" s="195">
        <v>700</v>
      </c>
      <c r="K275" s="195">
        <v>1090</v>
      </c>
      <c r="L275" s="194"/>
      <c r="M275" s="194" t="s">
        <v>3</v>
      </c>
      <c r="N275" s="194"/>
      <c r="O275" s="194"/>
      <c r="P275" s="69" t="str">
        <f t="shared" si="4"/>
        <v>1</v>
      </c>
      <c r="Q275" s="69" t="str">
        <f>INDEX(Кат!$O:$O,MATCH($A275,Кат!$A:$A,0))</f>
        <v>шпак</v>
      </c>
    </row>
    <row r="276" spans="1:17" ht="45">
      <c r="A276" s="193">
        <v>187475</v>
      </c>
      <c r="B276" s="193">
        <v>29510</v>
      </c>
      <c r="C276" s="194" t="s">
        <v>31866</v>
      </c>
      <c r="D276" s="194" t="s">
        <v>29237</v>
      </c>
      <c r="E276" s="194"/>
      <c r="F276" s="194" t="s">
        <v>25760</v>
      </c>
      <c r="G276" s="194"/>
      <c r="H276" s="194"/>
      <c r="I276" s="194" t="s">
        <v>4</v>
      </c>
      <c r="J276" s="195">
        <v>480</v>
      </c>
      <c r="K276" s="195">
        <v>749</v>
      </c>
      <c r="L276" s="194"/>
      <c r="M276" s="194" t="s">
        <v>3</v>
      </c>
      <c r="N276" s="194"/>
      <c r="O276" s="194"/>
      <c r="P276" s="69" t="str">
        <f t="shared" si="4"/>
        <v>1</v>
      </c>
      <c r="Q276" s="69" t="str">
        <f>INDEX(Кат!$O:$O,MATCH($A276,Кат!$A:$A,0))</f>
        <v>шпак</v>
      </c>
    </row>
    <row r="277" spans="1:17" ht="45">
      <c r="A277" s="193">
        <v>187476</v>
      </c>
      <c r="B277" s="193">
        <v>29506</v>
      </c>
      <c r="C277" s="194" t="s">
        <v>31576</v>
      </c>
      <c r="D277" s="194" t="s">
        <v>29237</v>
      </c>
      <c r="E277" s="194"/>
      <c r="F277" s="194" t="s">
        <v>25757</v>
      </c>
      <c r="G277" s="194"/>
      <c r="H277" s="194"/>
      <c r="I277" s="194" t="s">
        <v>4</v>
      </c>
      <c r="J277" s="195">
        <v>460</v>
      </c>
      <c r="K277" s="195">
        <v>719</v>
      </c>
      <c r="L277" s="194" t="s">
        <v>27968</v>
      </c>
      <c r="M277" s="194" t="s">
        <v>3</v>
      </c>
      <c r="N277" s="194"/>
      <c r="O277" s="194"/>
      <c r="P277" s="69" t="str">
        <f t="shared" si="4"/>
        <v>1</v>
      </c>
      <c r="Q277" s="69" t="str">
        <f>INDEX(Кат!$O:$O,MATCH($A277,Кат!$A:$A,0))</f>
        <v>шпак</v>
      </c>
    </row>
    <row r="278" spans="1:17" ht="30">
      <c r="A278" s="193">
        <v>187477</v>
      </c>
      <c r="B278" s="193">
        <v>29486</v>
      </c>
      <c r="C278" s="194" t="s">
        <v>31577</v>
      </c>
      <c r="D278" s="194" t="s">
        <v>29237</v>
      </c>
      <c r="E278" s="194"/>
      <c r="F278" s="194" t="s">
        <v>25753</v>
      </c>
      <c r="G278" s="194"/>
      <c r="H278" s="194"/>
      <c r="I278" s="194" t="s">
        <v>4</v>
      </c>
      <c r="J278" s="195">
        <v>450</v>
      </c>
      <c r="K278" s="195">
        <v>699</v>
      </c>
      <c r="L278" s="194"/>
      <c r="M278" s="194" t="s">
        <v>3</v>
      </c>
      <c r="N278" s="194"/>
      <c r="O278" s="194"/>
      <c r="P278" s="69" t="str">
        <f t="shared" si="4"/>
        <v>1</v>
      </c>
      <c r="Q278" s="69" t="str">
        <f>INDEX(Кат!$O:$O,MATCH($A278,Кат!$A:$A,0))</f>
        <v>шпак</v>
      </c>
    </row>
    <row r="279" spans="1:17" ht="45">
      <c r="A279" s="193">
        <v>193924</v>
      </c>
      <c r="B279" s="193">
        <v>38686</v>
      </c>
      <c r="C279" s="194" t="s">
        <v>31867</v>
      </c>
      <c r="D279" s="194" t="s">
        <v>29237</v>
      </c>
      <c r="E279" s="194"/>
      <c r="F279" s="194" t="s">
        <v>25767</v>
      </c>
      <c r="G279" s="194"/>
      <c r="H279" s="194"/>
      <c r="I279" s="194" t="s">
        <v>4</v>
      </c>
      <c r="J279" s="195">
        <v>70</v>
      </c>
      <c r="K279" s="195">
        <v>159</v>
      </c>
      <c r="L279" s="194"/>
      <c r="M279" s="194" t="s">
        <v>3</v>
      </c>
      <c r="N279" s="194"/>
      <c r="O279" s="194"/>
      <c r="P279" s="69" t="str">
        <f t="shared" si="4"/>
        <v>1</v>
      </c>
      <c r="Q279" s="69" t="str">
        <f>INDEX(Кат!$O:$O,MATCH($A279,Кат!$A:$A,0))</f>
        <v>Ошибка</v>
      </c>
    </row>
    <row r="280" spans="1:17" ht="60">
      <c r="A280" s="193">
        <v>194592</v>
      </c>
      <c r="B280" s="193">
        <v>17199</v>
      </c>
      <c r="C280" s="194" t="s">
        <v>31868</v>
      </c>
      <c r="D280" s="194" t="s">
        <v>29237</v>
      </c>
      <c r="E280" s="194"/>
      <c r="F280" s="194" t="s">
        <v>14369</v>
      </c>
      <c r="G280" s="194"/>
      <c r="H280" s="194" t="s">
        <v>14369</v>
      </c>
      <c r="I280" s="194" t="s">
        <v>4</v>
      </c>
      <c r="J280" s="195">
        <v>380</v>
      </c>
      <c r="K280" s="195">
        <v>589</v>
      </c>
      <c r="L280" s="194" t="s">
        <v>28432</v>
      </c>
      <c r="M280" s="194" t="s">
        <v>3</v>
      </c>
      <c r="N280" s="194"/>
      <c r="O280" s="194"/>
      <c r="P280" s="69" t="str">
        <f t="shared" si="4"/>
        <v>1</v>
      </c>
      <c r="Q280" s="69" t="str">
        <f>INDEX(Кат!$O:$O,MATCH($A280,Кат!$A:$A,0))</f>
        <v>шпак</v>
      </c>
    </row>
    <row r="281" spans="1:17" ht="60">
      <c r="A281" s="193">
        <v>194594</v>
      </c>
      <c r="B281" s="193">
        <v>17263</v>
      </c>
      <c r="C281" s="194" t="s">
        <v>31869</v>
      </c>
      <c r="D281" s="194" t="s">
        <v>29237</v>
      </c>
      <c r="E281" s="194"/>
      <c r="F281" s="194" t="s">
        <v>272</v>
      </c>
      <c r="G281" s="194"/>
      <c r="H281" s="194" t="s">
        <v>272</v>
      </c>
      <c r="I281" s="194" t="s">
        <v>4</v>
      </c>
      <c r="J281" s="195">
        <v>80</v>
      </c>
      <c r="K281" s="195">
        <v>179</v>
      </c>
      <c r="L281" s="194" t="s">
        <v>28053</v>
      </c>
      <c r="M281" s="194" t="s">
        <v>3</v>
      </c>
      <c r="N281" s="194"/>
      <c r="O281" s="194"/>
      <c r="P281" s="69" t="str">
        <f t="shared" si="4"/>
        <v>1</v>
      </c>
      <c r="Q281" s="69" t="str">
        <f>INDEX(Кат!$O:$O,MATCH($A281,Кат!$A:$A,0))</f>
        <v>шпак</v>
      </c>
    </row>
    <row r="282" spans="1:17" ht="45">
      <c r="A282" s="193">
        <v>194602</v>
      </c>
      <c r="B282" s="193">
        <v>17200</v>
      </c>
      <c r="C282" s="194" t="s">
        <v>31870</v>
      </c>
      <c r="D282" s="194" t="s">
        <v>29237</v>
      </c>
      <c r="E282" s="194"/>
      <c r="F282" s="194" t="s">
        <v>14370</v>
      </c>
      <c r="G282" s="194"/>
      <c r="H282" s="194" t="s">
        <v>14370</v>
      </c>
      <c r="I282" s="194" t="s">
        <v>4</v>
      </c>
      <c r="J282" s="195">
        <v>400</v>
      </c>
      <c r="K282" s="195">
        <v>619</v>
      </c>
      <c r="L282" s="194" t="s">
        <v>28433</v>
      </c>
      <c r="M282" s="194" t="s">
        <v>3</v>
      </c>
      <c r="N282" s="194" t="s">
        <v>32964</v>
      </c>
      <c r="O282" s="194"/>
      <c r="P282" s="69" t="str">
        <f t="shared" si="4"/>
        <v>1ск4</v>
      </c>
      <c r="Q282" s="69" t="str">
        <f>INDEX(Кат!$O:$O,MATCH($A282,Кат!$A:$A,0))</f>
        <v>шпак</v>
      </c>
    </row>
    <row r="283" spans="1:17" ht="45">
      <c r="A283" s="193">
        <v>194860</v>
      </c>
      <c r="B283" s="193">
        <v>17165</v>
      </c>
      <c r="C283" s="194" t="s">
        <v>31578</v>
      </c>
      <c r="D283" s="194" t="s">
        <v>29237</v>
      </c>
      <c r="E283" s="194"/>
      <c r="F283" s="194" t="s">
        <v>14341</v>
      </c>
      <c r="G283" s="194"/>
      <c r="H283" s="194" t="s">
        <v>14341</v>
      </c>
      <c r="I283" s="194" t="s">
        <v>4</v>
      </c>
      <c r="J283" s="195">
        <v>400</v>
      </c>
      <c r="K283" s="195">
        <v>619</v>
      </c>
      <c r="L283" s="194" t="s">
        <v>28435</v>
      </c>
      <c r="M283" s="194" t="s">
        <v>3</v>
      </c>
      <c r="N283" s="194"/>
      <c r="O283" s="194"/>
      <c r="P283" s="69" t="str">
        <f t="shared" si="4"/>
        <v>1</v>
      </c>
      <c r="Q283" s="69" t="str">
        <f>INDEX(Кат!$O:$O,MATCH($A283,Кат!$A:$A,0))</f>
        <v>шпак</v>
      </c>
    </row>
    <row r="284" spans="1:17" ht="45">
      <c r="A284" s="193">
        <v>194861</v>
      </c>
      <c r="B284" s="193">
        <v>17230</v>
      </c>
      <c r="C284" s="194" t="s">
        <v>31579</v>
      </c>
      <c r="D284" s="194" t="s">
        <v>29237</v>
      </c>
      <c r="E284" s="194"/>
      <c r="F284" s="194" t="s">
        <v>14393</v>
      </c>
      <c r="G284" s="194"/>
      <c r="H284" s="194" t="s">
        <v>14393</v>
      </c>
      <c r="I284" s="194" t="s">
        <v>4</v>
      </c>
      <c r="J284" s="195">
        <v>310</v>
      </c>
      <c r="K284" s="195">
        <v>489</v>
      </c>
      <c r="L284" s="194" t="s">
        <v>28436</v>
      </c>
      <c r="M284" s="194" t="s">
        <v>3</v>
      </c>
      <c r="N284" s="194"/>
      <c r="O284" s="194"/>
      <c r="P284" s="69" t="str">
        <f t="shared" si="4"/>
        <v>1</v>
      </c>
      <c r="Q284" s="69" t="str">
        <f>INDEX(Кат!$O:$O,MATCH($A284,Кат!$A:$A,0))</f>
        <v>шпак</v>
      </c>
    </row>
    <row r="285" spans="1:17" ht="60">
      <c r="A285" s="193">
        <v>194576</v>
      </c>
      <c r="B285" s="193">
        <v>36636</v>
      </c>
      <c r="C285" s="194" t="s">
        <v>31871</v>
      </c>
      <c r="D285" s="194" t="s">
        <v>29237</v>
      </c>
      <c r="E285" s="194"/>
      <c r="F285" s="194" t="s">
        <v>7242</v>
      </c>
      <c r="G285" s="194"/>
      <c r="H285" s="194" t="s">
        <v>7242</v>
      </c>
      <c r="I285" s="194" t="s">
        <v>4</v>
      </c>
      <c r="J285" s="195">
        <v>110</v>
      </c>
      <c r="K285" s="195">
        <v>219</v>
      </c>
      <c r="L285" s="194" t="s">
        <v>28496</v>
      </c>
      <c r="M285" s="194" t="s">
        <v>3</v>
      </c>
      <c r="N285" s="194"/>
      <c r="O285" s="194"/>
      <c r="P285" s="69" t="str">
        <f t="shared" si="4"/>
        <v>1</v>
      </c>
      <c r="Q285" s="69" t="str">
        <f>INDEX(Кат!$O:$O,MATCH($A285,Кат!$A:$A,0))</f>
        <v>шпак</v>
      </c>
    </row>
    <row r="286" spans="1:17" ht="90">
      <c r="A286" s="193">
        <v>194885</v>
      </c>
      <c r="B286" s="193">
        <v>17231</v>
      </c>
      <c r="C286" s="194" t="s">
        <v>31872</v>
      </c>
      <c r="D286" s="194" t="s">
        <v>29237</v>
      </c>
      <c r="E286" s="194"/>
      <c r="F286" s="194" t="s">
        <v>14394</v>
      </c>
      <c r="G286" s="194"/>
      <c r="H286" s="194" t="s">
        <v>14394</v>
      </c>
      <c r="I286" s="194" t="s">
        <v>4</v>
      </c>
      <c r="J286" s="195">
        <v>520</v>
      </c>
      <c r="K286" s="195">
        <v>779</v>
      </c>
      <c r="L286" s="194" t="s">
        <v>28425</v>
      </c>
      <c r="M286" s="194" t="s">
        <v>3</v>
      </c>
      <c r="N286" s="194"/>
      <c r="O286" s="194"/>
      <c r="P286" s="69" t="str">
        <f t="shared" si="4"/>
        <v>1</v>
      </c>
      <c r="Q286" s="69" t="str">
        <f>INDEX(Кат!$O:$O,MATCH($A286,Кат!$A:$A,0))</f>
        <v>шпак</v>
      </c>
    </row>
    <row r="287" spans="1:17" ht="60">
      <c r="A287" s="193">
        <v>194886</v>
      </c>
      <c r="B287" s="193">
        <v>17210</v>
      </c>
      <c r="C287" s="194" t="s">
        <v>31873</v>
      </c>
      <c r="D287" s="194" t="s">
        <v>29237</v>
      </c>
      <c r="E287" s="194"/>
      <c r="F287" s="194" t="s">
        <v>14380</v>
      </c>
      <c r="G287" s="194"/>
      <c r="H287" s="194" t="s">
        <v>14380</v>
      </c>
      <c r="I287" s="194" t="s">
        <v>4</v>
      </c>
      <c r="J287" s="195">
        <v>360</v>
      </c>
      <c r="K287" s="195">
        <v>559</v>
      </c>
      <c r="L287" s="194" t="s">
        <v>28423</v>
      </c>
      <c r="M287" s="194" t="s">
        <v>3</v>
      </c>
      <c r="N287" s="194"/>
      <c r="O287" s="194"/>
      <c r="P287" s="69" t="str">
        <f t="shared" si="4"/>
        <v>1</v>
      </c>
      <c r="Q287" s="69" t="str">
        <f>INDEX(Кат!$O:$O,MATCH($A287,Кат!$A:$A,0))</f>
        <v>шпак</v>
      </c>
    </row>
    <row r="288" spans="1:17" ht="45">
      <c r="A288" s="193">
        <v>194887</v>
      </c>
      <c r="B288" s="193">
        <v>17215</v>
      </c>
      <c r="C288" s="194" t="s">
        <v>31874</v>
      </c>
      <c r="D288" s="194" t="s">
        <v>29237</v>
      </c>
      <c r="E288" s="194"/>
      <c r="F288" s="194" t="s">
        <v>14384</v>
      </c>
      <c r="G288" s="194"/>
      <c r="H288" s="194" t="s">
        <v>14384</v>
      </c>
      <c r="I288" s="194" t="s">
        <v>4</v>
      </c>
      <c r="J288" s="195">
        <v>430</v>
      </c>
      <c r="K288" s="195">
        <v>669</v>
      </c>
      <c r="L288" s="194" t="s">
        <v>28424</v>
      </c>
      <c r="M288" s="194" t="s">
        <v>3</v>
      </c>
      <c r="N288" s="194"/>
      <c r="O288" s="194"/>
      <c r="P288" s="69" t="str">
        <f t="shared" si="4"/>
        <v>1</v>
      </c>
      <c r="Q288" s="69" t="str">
        <f>INDEX(Кат!$O:$O,MATCH($A288,Кат!$A:$A,0))</f>
        <v>шпак</v>
      </c>
    </row>
    <row r="289" spans="1:17" ht="45">
      <c r="A289" s="193">
        <v>194888</v>
      </c>
      <c r="B289" s="193">
        <v>17232</v>
      </c>
      <c r="C289" s="194" t="s">
        <v>31875</v>
      </c>
      <c r="D289" s="194" t="s">
        <v>29237</v>
      </c>
      <c r="E289" s="194"/>
      <c r="F289" s="194" t="s">
        <v>14395</v>
      </c>
      <c r="G289" s="194"/>
      <c r="H289" s="194" t="s">
        <v>14395</v>
      </c>
      <c r="I289" s="194" t="s">
        <v>4</v>
      </c>
      <c r="J289" s="195">
        <v>120</v>
      </c>
      <c r="K289" s="195">
        <v>239</v>
      </c>
      <c r="L289" s="194" t="s">
        <v>28420</v>
      </c>
      <c r="M289" s="194" t="s">
        <v>3</v>
      </c>
      <c r="N289" s="194"/>
      <c r="O289" s="194"/>
      <c r="P289" s="69" t="str">
        <f t="shared" si="4"/>
        <v>1</v>
      </c>
      <c r="Q289" s="69" t="str">
        <f>INDEX(Кат!$O:$O,MATCH($A289,Кат!$A:$A,0))</f>
        <v>шпак</v>
      </c>
    </row>
    <row r="290" spans="1:17" ht="45">
      <c r="A290" s="193">
        <v>194889</v>
      </c>
      <c r="B290" s="193">
        <v>17201</v>
      </c>
      <c r="C290" s="194" t="s">
        <v>31876</v>
      </c>
      <c r="D290" s="194" t="s">
        <v>29237</v>
      </c>
      <c r="E290" s="194"/>
      <c r="F290" s="194" t="s">
        <v>14371</v>
      </c>
      <c r="G290" s="194"/>
      <c r="H290" s="194" t="s">
        <v>14371</v>
      </c>
      <c r="I290" s="194" t="s">
        <v>4</v>
      </c>
      <c r="J290" s="195">
        <v>140</v>
      </c>
      <c r="K290" s="195">
        <v>279</v>
      </c>
      <c r="L290" s="194" t="s">
        <v>28419</v>
      </c>
      <c r="M290" s="194" t="s">
        <v>3</v>
      </c>
      <c r="N290" s="194"/>
      <c r="O290" s="194"/>
      <c r="P290" s="69" t="str">
        <f t="shared" si="4"/>
        <v>1</v>
      </c>
      <c r="Q290" s="69" t="str">
        <f>INDEX(Кат!$O:$O,MATCH($A290,Кат!$A:$A,0))</f>
        <v>шпак</v>
      </c>
    </row>
    <row r="291" spans="1:17" ht="60">
      <c r="A291" s="193">
        <v>194890</v>
      </c>
      <c r="B291" s="193">
        <v>17211</v>
      </c>
      <c r="C291" s="194" t="s">
        <v>31877</v>
      </c>
      <c r="D291" s="194" t="s">
        <v>29237</v>
      </c>
      <c r="E291" s="194"/>
      <c r="F291" s="194" t="s">
        <v>14381</v>
      </c>
      <c r="G291" s="194"/>
      <c r="H291" s="194" t="s">
        <v>14381</v>
      </c>
      <c r="I291" s="194" t="s">
        <v>4</v>
      </c>
      <c r="J291" s="195">
        <v>160</v>
      </c>
      <c r="K291" s="195">
        <v>319</v>
      </c>
      <c r="L291" s="194" t="s">
        <v>28421</v>
      </c>
      <c r="M291" s="194" t="s">
        <v>3</v>
      </c>
      <c r="N291" s="194"/>
      <c r="O291" s="194"/>
      <c r="P291" s="69" t="str">
        <f t="shared" si="4"/>
        <v>1</v>
      </c>
      <c r="Q291" s="69" t="str">
        <f>INDEX(Кат!$O:$O,MATCH($A291,Кат!$A:$A,0))</f>
        <v>шпак</v>
      </c>
    </row>
    <row r="292" spans="1:17" ht="45">
      <c r="A292" s="193">
        <v>194891</v>
      </c>
      <c r="B292" s="193">
        <v>17216</v>
      </c>
      <c r="C292" s="194" t="s">
        <v>31878</v>
      </c>
      <c r="D292" s="194" t="s">
        <v>29237</v>
      </c>
      <c r="E292" s="194"/>
      <c r="F292" s="194" t="s">
        <v>14385</v>
      </c>
      <c r="G292" s="194"/>
      <c r="H292" s="194" t="s">
        <v>14385</v>
      </c>
      <c r="I292" s="194" t="s">
        <v>4</v>
      </c>
      <c r="J292" s="195">
        <v>180</v>
      </c>
      <c r="K292" s="195">
        <v>359</v>
      </c>
      <c r="L292" s="194" t="s">
        <v>28422</v>
      </c>
      <c r="M292" s="194" t="s">
        <v>3</v>
      </c>
      <c r="N292" s="194"/>
      <c r="O292" s="194"/>
      <c r="P292" s="69" t="str">
        <f t="shared" si="4"/>
        <v>1</v>
      </c>
      <c r="Q292" s="69" t="str">
        <f>INDEX(Кат!$O:$O,MATCH($A292,Кат!$A:$A,0))</f>
        <v>шпак</v>
      </c>
    </row>
    <row r="293" spans="1:17" ht="105">
      <c r="A293" s="193">
        <v>194892</v>
      </c>
      <c r="B293" s="193">
        <v>17166</v>
      </c>
      <c r="C293" s="194" t="s">
        <v>31879</v>
      </c>
      <c r="D293" s="194" t="s">
        <v>29237</v>
      </c>
      <c r="E293" s="194"/>
      <c r="F293" s="194" t="s">
        <v>14342</v>
      </c>
      <c r="G293" s="194"/>
      <c r="H293" s="194" t="s">
        <v>14342</v>
      </c>
      <c r="I293" s="194" t="s">
        <v>4</v>
      </c>
      <c r="J293" s="195">
        <v>70</v>
      </c>
      <c r="K293" s="195">
        <v>159</v>
      </c>
      <c r="L293" s="194" t="s">
        <v>27955</v>
      </c>
      <c r="M293" s="194" t="s">
        <v>3</v>
      </c>
      <c r="N293" s="194"/>
      <c r="O293" s="194"/>
      <c r="P293" s="69" t="str">
        <f t="shared" si="4"/>
        <v>1</v>
      </c>
      <c r="Q293" s="69" t="str">
        <f>INDEX(Кат!$O:$O,MATCH($A293,Кат!$A:$A,0))</f>
        <v>шпак</v>
      </c>
    </row>
    <row r="294" spans="1:17" ht="60">
      <c r="A294" s="193">
        <v>194898</v>
      </c>
      <c r="B294" s="193">
        <v>17375</v>
      </c>
      <c r="C294" s="194" t="s">
        <v>31880</v>
      </c>
      <c r="D294" s="194" t="s">
        <v>29237</v>
      </c>
      <c r="E294" s="194"/>
      <c r="F294" s="194" t="s">
        <v>14449</v>
      </c>
      <c r="G294" s="194"/>
      <c r="H294" s="194" t="s">
        <v>14449</v>
      </c>
      <c r="I294" s="194" t="s">
        <v>4</v>
      </c>
      <c r="J294" s="195">
        <v>370</v>
      </c>
      <c r="K294" s="195">
        <v>579</v>
      </c>
      <c r="L294" s="194" t="s">
        <v>28391</v>
      </c>
      <c r="M294" s="194" t="s">
        <v>3</v>
      </c>
      <c r="N294" s="194"/>
      <c r="O294" s="194"/>
      <c r="P294" s="69" t="str">
        <f t="shared" si="4"/>
        <v>1</v>
      </c>
      <c r="Q294" s="69" t="str">
        <f>INDEX(Кат!$O:$O,MATCH($A294,Кат!$A:$A,0))</f>
        <v>шпак</v>
      </c>
    </row>
    <row r="295" spans="1:17" ht="105">
      <c r="A295" s="193">
        <v>194899</v>
      </c>
      <c r="B295" s="193">
        <v>17316</v>
      </c>
      <c r="C295" s="194" t="s">
        <v>31881</v>
      </c>
      <c r="D295" s="194" t="s">
        <v>29237</v>
      </c>
      <c r="E295" s="194"/>
      <c r="F295" s="194" t="s">
        <v>14409</v>
      </c>
      <c r="G295" s="194"/>
      <c r="H295" s="194" t="s">
        <v>14409</v>
      </c>
      <c r="I295" s="194" t="s">
        <v>4</v>
      </c>
      <c r="J295" s="195">
        <v>740</v>
      </c>
      <c r="K295" s="195">
        <v>1190</v>
      </c>
      <c r="L295" s="194" t="s">
        <v>28392</v>
      </c>
      <c r="M295" s="194" t="s">
        <v>3</v>
      </c>
      <c r="N295" s="194"/>
      <c r="O295" s="194"/>
      <c r="P295" s="69" t="str">
        <f t="shared" si="4"/>
        <v>1</v>
      </c>
      <c r="Q295" s="69" t="str">
        <f>INDEX(Кат!$O:$O,MATCH($A295,Кат!$A:$A,0))</f>
        <v>шпак</v>
      </c>
    </row>
    <row r="296" spans="1:17" ht="60">
      <c r="A296" s="193">
        <v>194900</v>
      </c>
      <c r="B296" s="193">
        <v>23887</v>
      </c>
      <c r="C296" s="194" t="s">
        <v>31882</v>
      </c>
      <c r="D296" s="194" t="s">
        <v>29237</v>
      </c>
      <c r="E296" s="194"/>
      <c r="F296" s="194" t="s">
        <v>14472</v>
      </c>
      <c r="G296" s="194"/>
      <c r="H296" s="194" t="s">
        <v>14472</v>
      </c>
      <c r="I296" s="194" t="s">
        <v>4</v>
      </c>
      <c r="J296" s="195">
        <v>650</v>
      </c>
      <c r="K296" s="195">
        <v>979</v>
      </c>
      <c r="L296" s="194" t="s">
        <v>28393</v>
      </c>
      <c r="M296" s="194" t="s">
        <v>3</v>
      </c>
      <c r="N296" s="194"/>
      <c r="O296" s="194"/>
      <c r="P296" s="69" t="str">
        <f t="shared" si="4"/>
        <v>1</v>
      </c>
      <c r="Q296" s="69" t="str">
        <f>INDEX(Кат!$O:$O,MATCH($A296,Кат!$A:$A,0))</f>
        <v>шпак</v>
      </c>
    </row>
    <row r="297" spans="1:17" ht="105">
      <c r="A297" s="193">
        <v>194901</v>
      </c>
      <c r="B297" s="193">
        <v>17445</v>
      </c>
      <c r="C297" s="194" t="s">
        <v>31883</v>
      </c>
      <c r="D297" s="194" t="s">
        <v>29237</v>
      </c>
      <c r="E297" s="194"/>
      <c r="F297" s="194" t="s">
        <v>14463</v>
      </c>
      <c r="G297" s="194"/>
      <c r="H297" s="194" t="s">
        <v>14463</v>
      </c>
      <c r="I297" s="194" t="s">
        <v>4</v>
      </c>
      <c r="J297" s="195">
        <v>700</v>
      </c>
      <c r="K297" s="195">
        <v>1090</v>
      </c>
      <c r="L297" s="194" t="s">
        <v>28394</v>
      </c>
      <c r="M297" s="194" t="s">
        <v>3</v>
      </c>
      <c r="N297" s="194"/>
      <c r="O297" s="194"/>
      <c r="P297" s="69" t="str">
        <f t="shared" si="4"/>
        <v>1</v>
      </c>
      <c r="Q297" s="69" t="str">
        <f>INDEX(Кат!$O:$O,MATCH($A297,Кат!$A:$A,0))</f>
        <v>шпак</v>
      </c>
    </row>
    <row r="298" spans="1:17" ht="75">
      <c r="A298" s="193">
        <v>195015</v>
      </c>
      <c r="B298" s="193">
        <v>12791</v>
      </c>
      <c r="C298" s="194" t="s">
        <v>31884</v>
      </c>
      <c r="D298" s="194" t="s">
        <v>29237</v>
      </c>
      <c r="E298" s="194" t="s">
        <v>216</v>
      </c>
      <c r="F298" s="194" t="s">
        <v>33372</v>
      </c>
      <c r="G298" s="194" t="s">
        <v>33373</v>
      </c>
      <c r="H298" s="194" t="s">
        <v>216</v>
      </c>
      <c r="I298" s="194" t="s">
        <v>4</v>
      </c>
      <c r="J298" s="195">
        <v>620</v>
      </c>
      <c r="K298" s="195">
        <v>929</v>
      </c>
      <c r="L298" s="194" t="s">
        <v>27964</v>
      </c>
      <c r="M298" s="194" t="s">
        <v>3</v>
      </c>
      <c r="N298" s="194"/>
      <c r="O298" s="194"/>
      <c r="P298" s="69" t="str">
        <f t="shared" si="4"/>
        <v>1</v>
      </c>
      <c r="Q298" s="69" t="str">
        <f>INDEX(Кат!$O:$O,MATCH($A298,Кат!$A:$A,0))</f>
        <v>шпак</v>
      </c>
    </row>
    <row r="299" spans="1:17" ht="45">
      <c r="A299" s="193">
        <v>195084</v>
      </c>
      <c r="B299" s="193">
        <v>12793</v>
      </c>
      <c r="C299" s="194" t="s">
        <v>31580</v>
      </c>
      <c r="D299" s="194" t="s">
        <v>29237</v>
      </c>
      <c r="E299" s="194" t="s">
        <v>218</v>
      </c>
      <c r="F299" s="194" t="s">
        <v>33374</v>
      </c>
      <c r="G299" s="194" t="s">
        <v>33375</v>
      </c>
      <c r="H299" s="194" t="s">
        <v>218</v>
      </c>
      <c r="I299" s="194" t="s">
        <v>4</v>
      </c>
      <c r="J299" s="195">
        <v>670</v>
      </c>
      <c r="K299" s="195">
        <v>1090</v>
      </c>
      <c r="L299" s="194" t="s">
        <v>27966</v>
      </c>
      <c r="M299" s="194" t="s">
        <v>3</v>
      </c>
      <c r="N299" s="194"/>
      <c r="O299" s="194"/>
      <c r="P299" s="69" t="str">
        <f t="shared" si="4"/>
        <v>1</v>
      </c>
      <c r="Q299" s="69" t="str">
        <f>INDEX(Кат!$O:$O,MATCH($A299,Кат!$A:$A,0))</f>
        <v>шпак</v>
      </c>
    </row>
    <row r="300" spans="1:17" ht="45">
      <c r="A300" s="193">
        <v>195081</v>
      </c>
      <c r="B300" s="193">
        <v>12792</v>
      </c>
      <c r="C300" s="194" t="s">
        <v>31581</v>
      </c>
      <c r="D300" s="194" t="s">
        <v>29237</v>
      </c>
      <c r="E300" s="194" t="s">
        <v>217</v>
      </c>
      <c r="F300" s="194" t="s">
        <v>33376</v>
      </c>
      <c r="G300" s="194" t="s">
        <v>33377</v>
      </c>
      <c r="H300" s="194" t="s">
        <v>217</v>
      </c>
      <c r="I300" s="194" t="s">
        <v>4</v>
      </c>
      <c r="J300" s="195">
        <v>720</v>
      </c>
      <c r="K300" s="195">
        <v>1090</v>
      </c>
      <c r="L300" s="194" t="s">
        <v>27965</v>
      </c>
      <c r="M300" s="194" t="s">
        <v>3</v>
      </c>
      <c r="N300" s="194"/>
      <c r="O300" s="194"/>
      <c r="P300" s="69" t="str">
        <f t="shared" si="4"/>
        <v>1</v>
      </c>
      <c r="Q300" s="69" t="str">
        <f>INDEX(Кат!$O:$O,MATCH($A300,Кат!$A:$A,0))</f>
        <v>шпак</v>
      </c>
    </row>
    <row r="301" spans="1:17" ht="60">
      <c r="A301" s="193">
        <v>194934</v>
      </c>
      <c r="B301" s="193">
        <v>38267</v>
      </c>
      <c r="C301" s="194" t="s">
        <v>31885</v>
      </c>
      <c r="D301" s="194" t="s">
        <v>29237</v>
      </c>
      <c r="E301" s="194"/>
      <c r="F301" s="194" t="s">
        <v>14607</v>
      </c>
      <c r="G301" s="194"/>
      <c r="H301" s="194" t="s">
        <v>14607</v>
      </c>
      <c r="I301" s="194" t="s">
        <v>4</v>
      </c>
      <c r="J301" s="195">
        <v>140</v>
      </c>
      <c r="K301" s="195">
        <v>279</v>
      </c>
      <c r="L301" s="194" t="s">
        <v>28592</v>
      </c>
      <c r="M301" s="194" t="s">
        <v>3</v>
      </c>
      <c r="N301" s="194"/>
      <c r="O301" s="194"/>
      <c r="P301" s="69" t="str">
        <f t="shared" si="4"/>
        <v>1</v>
      </c>
      <c r="Q301" s="69" t="str">
        <f>INDEX(Кат!$O:$O,MATCH($A301,Кат!$A:$A,0))</f>
        <v>шпак</v>
      </c>
    </row>
    <row r="302" spans="1:17" ht="60">
      <c r="A302" s="193">
        <v>194935</v>
      </c>
      <c r="B302" s="193">
        <v>38269</v>
      </c>
      <c r="C302" s="194" t="s">
        <v>31886</v>
      </c>
      <c r="D302" s="194" t="s">
        <v>29237</v>
      </c>
      <c r="E302" s="194"/>
      <c r="F302" s="194" t="s">
        <v>14611</v>
      </c>
      <c r="G302" s="194"/>
      <c r="H302" s="194" t="s">
        <v>14611</v>
      </c>
      <c r="I302" s="194" t="s">
        <v>4</v>
      </c>
      <c r="J302" s="195">
        <v>190</v>
      </c>
      <c r="K302" s="195">
        <v>379</v>
      </c>
      <c r="L302" s="194" t="s">
        <v>28593</v>
      </c>
      <c r="M302" s="194" t="s">
        <v>3</v>
      </c>
      <c r="N302" s="194"/>
      <c r="O302" s="194"/>
      <c r="P302" s="69" t="str">
        <f t="shared" si="4"/>
        <v>1</v>
      </c>
      <c r="Q302" s="69" t="str">
        <f>INDEX(Кат!$O:$O,MATCH($A302,Кат!$A:$A,0))</f>
        <v>шпак</v>
      </c>
    </row>
    <row r="303" spans="1:17" ht="45">
      <c r="A303" s="193">
        <v>194936</v>
      </c>
      <c r="B303" s="193">
        <v>38268</v>
      </c>
      <c r="C303" s="194" t="s">
        <v>31887</v>
      </c>
      <c r="D303" s="194" t="s">
        <v>29237</v>
      </c>
      <c r="E303" s="194"/>
      <c r="F303" s="194" t="s">
        <v>14609</v>
      </c>
      <c r="G303" s="194"/>
      <c r="H303" s="194" t="s">
        <v>14609</v>
      </c>
      <c r="I303" s="194" t="s">
        <v>4</v>
      </c>
      <c r="J303" s="195">
        <v>100</v>
      </c>
      <c r="K303" s="195">
        <v>199</v>
      </c>
      <c r="L303" s="194" t="s">
        <v>28590</v>
      </c>
      <c r="M303" s="194" t="s">
        <v>3</v>
      </c>
      <c r="N303" s="194"/>
      <c r="O303" s="194"/>
      <c r="P303" s="69" t="str">
        <f t="shared" si="4"/>
        <v>1</v>
      </c>
      <c r="Q303" s="69" t="str">
        <f>INDEX(Кат!$O:$O,MATCH($A303,Кат!$A:$A,0))</f>
        <v>шпак</v>
      </c>
    </row>
    <row r="304" spans="1:17" ht="60">
      <c r="A304" s="193">
        <v>194937</v>
      </c>
      <c r="B304" s="193">
        <v>38270</v>
      </c>
      <c r="C304" s="194" t="s">
        <v>31888</v>
      </c>
      <c r="D304" s="194" t="s">
        <v>29237</v>
      </c>
      <c r="E304" s="194"/>
      <c r="F304" s="194" t="s">
        <v>14613</v>
      </c>
      <c r="G304" s="194"/>
      <c r="H304" s="194" t="s">
        <v>14613</v>
      </c>
      <c r="I304" s="194" t="s">
        <v>4</v>
      </c>
      <c r="J304" s="195">
        <v>100</v>
      </c>
      <c r="K304" s="195">
        <v>199</v>
      </c>
      <c r="L304" s="194" t="s">
        <v>28591</v>
      </c>
      <c r="M304" s="194" t="s">
        <v>3</v>
      </c>
      <c r="N304" s="194"/>
      <c r="O304" s="194"/>
      <c r="P304" s="69" t="str">
        <f t="shared" si="4"/>
        <v>1</v>
      </c>
      <c r="Q304" s="69" t="str">
        <f>INDEX(Кат!$O:$O,MATCH($A304,Кат!$A:$A,0))</f>
        <v>шпак</v>
      </c>
    </row>
    <row r="305" spans="1:17" ht="90">
      <c r="A305" s="193">
        <v>194938</v>
      </c>
      <c r="B305" s="193">
        <v>29629</v>
      </c>
      <c r="C305" s="194" t="s">
        <v>31889</v>
      </c>
      <c r="D305" s="194" t="s">
        <v>29237</v>
      </c>
      <c r="E305" s="194" t="s">
        <v>2326</v>
      </c>
      <c r="F305" s="194" t="s">
        <v>33372</v>
      </c>
      <c r="G305" s="194" t="s">
        <v>33373</v>
      </c>
      <c r="H305" s="194" t="s">
        <v>2326</v>
      </c>
      <c r="I305" s="194" t="s">
        <v>4</v>
      </c>
      <c r="J305" s="195">
        <v>850</v>
      </c>
      <c r="K305" s="195">
        <v>1290</v>
      </c>
      <c r="L305" s="194" t="s">
        <v>26929</v>
      </c>
      <c r="M305" s="194" t="s">
        <v>3</v>
      </c>
      <c r="N305" s="194"/>
      <c r="O305" s="194"/>
      <c r="P305" s="69" t="str">
        <f t="shared" si="4"/>
        <v>1</v>
      </c>
      <c r="Q305" s="69" t="str">
        <f>INDEX(Кат!$O:$O,MATCH($A305,Кат!$A:$A,0))</f>
        <v>шпак</v>
      </c>
    </row>
    <row r="306" spans="1:17" ht="45">
      <c r="A306" s="193">
        <v>194939</v>
      </c>
      <c r="B306" s="193">
        <v>18783</v>
      </c>
      <c r="C306" s="194" t="s">
        <v>31890</v>
      </c>
      <c r="D306" s="194" t="s">
        <v>29237</v>
      </c>
      <c r="E306" s="194" t="s">
        <v>2330</v>
      </c>
      <c r="F306" s="194" t="s">
        <v>33378</v>
      </c>
      <c r="G306" s="194"/>
      <c r="H306" s="194" t="s">
        <v>2330</v>
      </c>
      <c r="I306" s="194" t="s">
        <v>4</v>
      </c>
      <c r="J306" s="195">
        <v>1150</v>
      </c>
      <c r="K306" s="195">
        <v>1590</v>
      </c>
      <c r="L306" s="194" t="s">
        <v>26914</v>
      </c>
      <c r="M306" s="194" t="s">
        <v>3</v>
      </c>
      <c r="N306" s="194"/>
      <c r="O306" s="194"/>
      <c r="P306" s="69" t="str">
        <f t="shared" si="4"/>
        <v>1</v>
      </c>
      <c r="Q306" s="69" t="str">
        <f>INDEX(Кат!$O:$O,MATCH($A306,Кат!$A:$A,0))</f>
        <v>шпак</v>
      </c>
    </row>
    <row r="307" spans="1:17" ht="45">
      <c r="A307" s="193">
        <v>194940</v>
      </c>
      <c r="B307" s="193">
        <v>18784</v>
      </c>
      <c r="C307" s="194" t="s">
        <v>31891</v>
      </c>
      <c r="D307" s="194" t="s">
        <v>29237</v>
      </c>
      <c r="E307" s="194" t="s">
        <v>2328</v>
      </c>
      <c r="F307" s="194" t="s">
        <v>33379</v>
      </c>
      <c r="G307" s="194"/>
      <c r="H307" s="194" t="s">
        <v>2328</v>
      </c>
      <c r="I307" s="194" t="s">
        <v>4</v>
      </c>
      <c r="J307" s="195">
        <v>1350</v>
      </c>
      <c r="K307" s="195">
        <v>1890</v>
      </c>
      <c r="L307" s="194" t="s">
        <v>26910</v>
      </c>
      <c r="M307" s="194" t="s">
        <v>3</v>
      </c>
      <c r="N307" s="194"/>
      <c r="O307" s="194"/>
      <c r="P307" s="69" t="str">
        <f t="shared" si="4"/>
        <v>1</v>
      </c>
      <c r="Q307" s="69" t="str">
        <f>INDEX(Кат!$O:$O,MATCH($A307,Кат!$A:$A,0))</f>
        <v>шпак</v>
      </c>
    </row>
    <row r="308" spans="1:17" ht="45">
      <c r="A308" s="193">
        <v>194941</v>
      </c>
      <c r="B308" s="193">
        <v>29627</v>
      </c>
      <c r="C308" s="194" t="s">
        <v>31582</v>
      </c>
      <c r="D308" s="194" t="s">
        <v>29237</v>
      </c>
      <c r="E308" s="194"/>
      <c r="F308" s="194" t="s">
        <v>2315</v>
      </c>
      <c r="G308" s="194"/>
      <c r="H308" s="194" t="s">
        <v>2315</v>
      </c>
      <c r="I308" s="194" t="s">
        <v>4</v>
      </c>
      <c r="J308" s="195">
        <v>750</v>
      </c>
      <c r="K308" s="195">
        <v>1190</v>
      </c>
      <c r="L308" s="194" t="s">
        <v>26920</v>
      </c>
      <c r="M308" s="194" t="s">
        <v>3</v>
      </c>
      <c r="N308" s="194"/>
      <c r="O308" s="194"/>
      <c r="P308" s="69" t="str">
        <f t="shared" si="4"/>
        <v>1</v>
      </c>
      <c r="Q308" s="69" t="str">
        <f>INDEX(Кат!$O:$O,MATCH($A308,Кат!$A:$A,0))</f>
        <v>шпак</v>
      </c>
    </row>
    <row r="309" spans="1:17" ht="45">
      <c r="A309" s="193">
        <v>251279</v>
      </c>
      <c r="B309" s="193">
        <v>173069</v>
      </c>
      <c r="C309" s="194" t="s">
        <v>31892</v>
      </c>
      <c r="D309" s="194" t="s">
        <v>29237</v>
      </c>
      <c r="E309" s="194"/>
      <c r="F309" s="194" t="s">
        <v>14601</v>
      </c>
      <c r="G309" s="194"/>
      <c r="H309" s="194" t="s">
        <v>14601</v>
      </c>
      <c r="I309" s="194" t="s">
        <v>4</v>
      </c>
      <c r="J309" s="195">
        <v>460</v>
      </c>
      <c r="K309" s="195">
        <v>719</v>
      </c>
      <c r="L309" s="194" t="s">
        <v>27310</v>
      </c>
      <c r="M309" s="194" t="s">
        <v>3</v>
      </c>
      <c r="N309" s="194"/>
      <c r="O309" s="194"/>
      <c r="P309" s="69" t="str">
        <f t="shared" si="4"/>
        <v>1</v>
      </c>
      <c r="Q309" s="69" t="str">
        <f>INDEX(Кат!$O:$O,MATCH($A309,Кат!$A:$A,0))</f>
        <v>шпак</v>
      </c>
    </row>
    <row r="310" spans="1:17" ht="45">
      <c r="A310" s="193">
        <v>251280</v>
      </c>
      <c r="B310" s="193">
        <v>173104</v>
      </c>
      <c r="C310" s="194" t="s">
        <v>31583</v>
      </c>
      <c r="D310" s="194" t="s">
        <v>29237</v>
      </c>
      <c r="E310" s="194"/>
      <c r="F310" s="194" t="s">
        <v>2313</v>
      </c>
      <c r="G310" s="194"/>
      <c r="H310" s="194"/>
      <c r="I310" s="194" t="s">
        <v>4</v>
      </c>
      <c r="J310" s="195">
        <v>850</v>
      </c>
      <c r="K310" s="195">
        <v>1290</v>
      </c>
      <c r="L310" s="194" t="s">
        <v>27311</v>
      </c>
      <c r="M310" s="194" t="s">
        <v>3</v>
      </c>
      <c r="N310" s="194"/>
      <c r="O310" s="194"/>
      <c r="P310" s="69" t="str">
        <f t="shared" si="4"/>
        <v>1</v>
      </c>
      <c r="Q310" s="69" t="str">
        <f>INDEX(Кат!$O:$O,MATCH($A310,Кат!$A:$A,0))</f>
        <v>шпак</v>
      </c>
    </row>
    <row r="311" spans="1:17" ht="45">
      <c r="A311" s="193">
        <v>194945</v>
      </c>
      <c r="B311" s="193">
        <v>29638</v>
      </c>
      <c r="C311" s="194" t="s">
        <v>31584</v>
      </c>
      <c r="D311" s="194" t="s">
        <v>29237</v>
      </c>
      <c r="E311" s="194" t="s">
        <v>2339</v>
      </c>
      <c r="F311" s="194" t="s">
        <v>33380</v>
      </c>
      <c r="G311" s="194" t="s">
        <v>33375</v>
      </c>
      <c r="H311" s="194" t="s">
        <v>2339</v>
      </c>
      <c r="I311" s="194" t="s">
        <v>4</v>
      </c>
      <c r="J311" s="195">
        <v>920</v>
      </c>
      <c r="K311" s="195">
        <v>1390</v>
      </c>
      <c r="L311" s="194" t="s">
        <v>26928</v>
      </c>
      <c r="M311" s="194" t="s">
        <v>3</v>
      </c>
      <c r="N311" s="194"/>
      <c r="O311" s="194"/>
      <c r="P311" s="69" t="str">
        <f t="shared" si="4"/>
        <v>1</v>
      </c>
      <c r="Q311" s="69" t="str">
        <f>INDEX(Кат!$O:$O,MATCH($A311,Кат!$A:$A,0))</f>
        <v>шпак</v>
      </c>
    </row>
    <row r="312" spans="1:17" ht="45">
      <c r="A312" s="193">
        <v>194946</v>
      </c>
      <c r="B312" s="193">
        <v>29637</v>
      </c>
      <c r="C312" s="194" t="s">
        <v>31893</v>
      </c>
      <c r="D312" s="194" t="s">
        <v>29237</v>
      </c>
      <c r="E312" s="194" t="s">
        <v>2337</v>
      </c>
      <c r="F312" s="194" t="s">
        <v>33381</v>
      </c>
      <c r="G312" s="194" t="s">
        <v>33377</v>
      </c>
      <c r="H312" s="194" t="s">
        <v>2337</v>
      </c>
      <c r="I312" s="194" t="s">
        <v>4</v>
      </c>
      <c r="J312" s="195">
        <v>970</v>
      </c>
      <c r="K312" s="195">
        <v>1490</v>
      </c>
      <c r="L312" s="194" t="s">
        <v>26927</v>
      </c>
      <c r="M312" s="194" t="s">
        <v>3</v>
      </c>
      <c r="N312" s="194"/>
      <c r="O312" s="194"/>
      <c r="P312" s="69" t="str">
        <f t="shared" si="4"/>
        <v>1</v>
      </c>
      <c r="Q312" s="69" t="str">
        <f>INDEX(Кат!$O:$O,MATCH($A312,Кат!$A:$A,0))</f>
        <v>шпак</v>
      </c>
    </row>
    <row r="313" spans="1:17" ht="45">
      <c r="A313" s="193">
        <v>194947</v>
      </c>
      <c r="B313" s="193">
        <v>29640</v>
      </c>
      <c r="C313" s="194" t="s">
        <v>31894</v>
      </c>
      <c r="D313" s="194" t="s">
        <v>29237</v>
      </c>
      <c r="E313" s="194" t="s">
        <v>2341</v>
      </c>
      <c r="F313" s="194" t="s">
        <v>33382</v>
      </c>
      <c r="G313" s="194"/>
      <c r="H313" s="194" t="s">
        <v>2341</v>
      </c>
      <c r="I313" s="194" t="s">
        <v>4</v>
      </c>
      <c r="J313" s="195">
        <v>1300</v>
      </c>
      <c r="K313" s="195">
        <v>1890</v>
      </c>
      <c r="L313" s="194" t="s">
        <v>26909</v>
      </c>
      <c r="M313" s="194" t="s">
        <v>3</v>
      </c>
      <c r="N313" s="194"/>
      <c r="O313" s="194"/>
      <c r="P313" s="69" t="str">
        <f t="shared" si="4"/>
        <v>1</v>
      </c>
      <c r="Q313" s="69" t="str">
        <f>INDEX(Кат!$O:$O,MATCH($A313,Кат!$A:$A,0))</f>
        <v>шпак</v>
      </c>
    </row>
    <row r="314" spans="1:17" ht="45">
      <c r="A314" s="193">
        <v>194942</v>
      </c>
      <c r="B314" s="193">
        <v>29642</v>
      </c>
      <c r="C314" s="194" t="s">
        <v>31895</v>
      </c>
      <c r="D314" s="194" t="s">
        <v>29237</v>
      </c>
      <c r="E314" s="194" t="s">
        <v>2343</v>
      </c>
      <c r="F314" s="194" t="s">
        <v>33383</v>
      </c>
      <c r="G314" s="194" t="s">
        <v>33384</v>
      </c>
      <c r="H314" s="194" t="s">
        <v>2343</v>
      </c>
      <c r="I314" s="194" t="s">
        <v>4</v>
      </c>
      <c r="J314" s="195">
        <v>1550</v>
      </c>
      <c r="K314" s="195">
        <v>2190</v>
      </c>
      <c r="L314" s="194" t="s">
        <v>26911</v>
      </c>
      <c r="M314" s="194" t="s">
        <v>3</v>
      </c>
      <c r="N314" s="194"/>
      <c r="O314" s="194"/>
      <c r="P314" s="69" t="str">
        <f t="shared" si="4"/>
        <v>1</v>
      </c>
      <c r="Q314" s="69" t="str">
        <f>INDEX(Кат!$O:$O,MATCH($A314,Кат!$A:$A,0))</f>
        <v>шпак</v>
      </c>
    </row>
    <row r="315" spans="1:17" ht="60">
      <c r="A315" s="193">
        <v>194944</v>
      </c>
      <c r="B315" s="193">
        <v>29643</v>
      </c>
      <c r="C315" s="194" t="s">
        <v>31896</v>
      </c>
      <c r="D315" s="194" t="s">
        <v>29237</v>
      </c>
      <c r="E315" s="194" t="s">
        <v>2345</v>
      </c>
      <c r="F315" s="194" t="s">
        <v>33385</v>
      </c>
      <c r="G315" s="194"/>
      <c r="H315" s="194" t="s">
        <v>2345</v>
      </c>
      <c r="I315" s="194" t="s">
        <v>4</v>
      </c>
      <c r="J315" s="195">
        <v>1650</v>
      </c>
      <c r="K315" s="195">
        <v>2290</v>
      </c>
      <c r="L315" s="194" t="s">
        <v>26886</v>
      </c>
      <c r="M315" s="194" t="s">
        <v>3</v>
      </c>
      <c r="N315" s="194"/>
      <c r="O315" s="194"/>
      <c r="P315" s="69" t="str">
        <f t="shared" si="4"/>
        <v>1</v>
      </c>
      <c r="Q315" s="69" t="str">
        <f>INDEX(Кат!$O:$O,MATCH($A315,Кат!$A:$A,0))</f>
        <v>шпак</v>
      </c>
    </row>
    <row r="316" spans="1:17" ht="75">
      <c r="A316" s="193">
        <v>194943</v>
      </c>
      <c r="B316" s="193">
        <v>29633</v>
      </c>
      <c r="C316" s="194" t="s">
        <v>31897</v>
      </c>
      <c r="D316" s="194" t="s">
        <v>29237</v>
      </c>
      <c r="E316" s="194" t="s">
        <v>4425</v>
      </c>
      <c r="F316" s="194" t="s">
        <v>33386</v>
      </c>
      <c r="G316" s="194" t="s">
        <v>33377</v>
      </c>
      <c r="H316" s="194" t="s">
        <v>4425</v>
      </c>
      <c r="I316" s="194" t="s">
        <v>4</v>
      </c>
      <c r="J316" s="195">
        <v>1200</v>
      </c>
      <c r="K316" s="195">
        <v>1690</v>
      </c>
      <c r="L316" s="194" t="s">
        <v>26913</v>
      </c>
      <c r="M316" s="194" t="s">
        <v>3</v>
      </c>
      <c r="N316" s="194"/>
      <c r="O316" s="194"/>
      <c r="P316" s="69" t="str">
        <f t="shared" si="4"/>
        <v>1</v>
      </c>
      <c r="Q316" s="69" t="str">
        <f>INDEX(Кат!$O:$O,MATCH($A316,Кат!$A:$A,0))</f>
        <v>шпак</v>
      </c>
    </row>
    <row r="317" spans="1:17" ht="45">
      <c r="A317" s="193">
        <v>194948</v>
      </c>
      <c r="B317" s="193">
        <v>29644</v>
      </c>
      <c r="C317" s="194" t="s">
        <v>31585</v>
      </c>
      <c r="D317" s="194" t="s">
        <v>29237</v>
      </c>
      <c r="E317" s="194" t="s">
        <v>2347</v>
      </c>
      <c r="F317" s="194" t="s">
        <v>33387</v>
      </c>
      <c r="G317" s="194" t="s">
        <v>33388</v>
      </c>
      <c r="H317" s="194" t="s">
        <v>2347</v>
      </c>
      <c r="I317" s="194" t="s">
        <v>4</v>
      </c>
      <c r="J317" s="195">
        <v>420</v>
      </c>
      <c r="K317" s="195">
        <v>659</v>
      </c>
      <c r="L317" s="194" t="s">
        <v>28603</v>
      </c>
      <c r="M317" s="194" t="s">
        <v>3</v>
      </c>
      <c r="N317" s="194"/>
      <c r="O317" s="194"/>
      <c r="P317" s="69" t="str">
        <f t="shared" si="4"/>
        <v>1</v>
      </c>
      <c r="Q317" s="69" t="str">
        <f>INDEX(Кат!$O:$O,MATCH($A317,Кат!$A:$A,0))</f>
        <v>шпак</v>
      </c>
    </row>
    <row r="318" spans="1:17" ht="45">
      <c r="A318" s="193">
        <v>194949</v>
      </c>
      <c r="B318" s="193">
        <v>29645</v>
      </c>
      <c r="C318" s="194" t="s">
        <v>31586</v>
      </c>
      <c r="D318" s="194" t="s">
        <v>29237</v>
      </c>
      <c r="E318" s="194" t="s">
        <v>2349</v>
      </c>
      <c r="F318" s="194" t="s">
        <v>33389</v>
      </c>
      <c r="G318" s="194" t="s">
        <v>33390</v>
      </c>
      <c r="H318" s="194" t="s">
        <v>2349</v>
      </c>
      <c r="I318" s="194" t="s">
        <v>4</v>
      </c>
      <c r="J318" s="195">
        <v>570</v>
      </c>
      <c r="K318" s="195">
        <v>859</v>
      </c>
      <c r="L318" s="194" t="s">
        <v>28605</v>
      </c>
      <c r="M318" s="194" t="s">
        <v>3</v>
      </c>
      <c r="N318" s="194"/>
      <c r="O318" s="194"/>
      <c r="P318" s="69" t="str">
        <f t="shared" si="4"/>
        <v>1</v>
      </c>
      <c r="Q318" s="69" t="str">
        <f>INDEX(Кат!$O:$O,MATCH($A318,Кат!$A:$A,0))</f>
        <v>шпак</v>
      </c>
    </row>
    <row r="319" spans="1:17" ht="75">
      <c r="A319" s="193">
        <v>195009</v>
      </c>
      <c r="B319" s="193">
        <v>18785</v>
      </c>
      <c r="C319" s="194" t="s">
        <v>31898</v>
      </c>
      <c r="D319" s="194" t="s">
        <v>29237</v>
      </c>
      <c r="E319" s="194" t="s">
        <v>296</v>
      </c>
      <c r="F319" s="194" t="s">
        <v>33391</v>
      </c>
      <c r="G319" s="194" t="s">
        <v>33392</v>
      </c>
      <c r="H319" s="194" t="s">
        <v>296</v>
      </c>
      <c r="I319" s="194" t="s">
        <v>4</v>
      </c>
      <c r="J319" s="195">
        <v>1100</v>
      </c>
      <c r="K319" s="195">
        <v>1590</v>
      </c>
      <c r="L319" s="194" t="s">
        <v>26931</v>
      </c>
      <c r="M319" s="194" t="s">
        <v>3</v>
      </c>
      <c r="N319" s="194"/>
      <c r="O319" s="194"/>
      <c r="P319" s="69" t="str">
        <f t="shared" si="4"/>
        <v>1</v>
      </c>
      <c r="Q319" s="69" t="str">
        <f>INDEX(Кат!$O:$O,MATCH($A319,Кат!$A:$A,0))</f>
        <v>шпак</v>
      </c>
    </row>
    <row r="320" spans="1:17" ht="60">
      <c r="A320" s="193">
        <v>195047</v>
      </c>
      <c r="B320" s="193">
        <v>18782</v>
      </c>
      <c r="C320" s="194" t="s">
        <v>31899</v>
      </c>
      <c r="D320" s="194" t="s">
        <v>29237</v>
      </c>
      <c r="E320" s="194"/>
      <c r="F320" s="194" t="s">
        <v>25739</v>
      </c>
      <c r="G320" s="194"/>
      <c r="H320" s="194" t="s">
        <v>295</v>
      </c>
      <c r="I320" s="194" t="s">
        <v>4</v>
      </c>
      <c r="J320" s="195">
        <v>300</v>
      </c>
      <c r="K320" s="195">
        <v>469</v>
      </c>
      <c r="L320" s="194"/>
      <c r="M320" s="194" t="s">
        <v>3</v>
      </c>
      <c r="N320" s="194"/>
      <c r="O320" s="194"/>
      <c r="P320" s="69" t="str">
        <f t="shared" si="4"/>
        <v>1</v>
      </c>
      <c r="Q320" s="69" t="str">
        <f>INDEX(Кат!$O:$O,MATCH($A320,Кат!$A:$A,0))</f>
        <v>шпак</v>
      </c>
    </row>
    <row r="321" spans="1:17" ht="75">
      <c r="A321" s="193">
        <v>195050</v>
      </c>
      <c r="B321" s="193">
        <v>17221</v>
      </c>
      <c r="C321" s="194" t="s">
        <v>31900</v>
      </c>
      <c r="D321" s="194" t="s">
        <v>29237</v>
      </c>
      <c r="E321" s="194"/>
      <c r="F321" s="194" t="s">
        <v>261</v>
      </c>
      <c r="G321" s="194"/>
      <c r="H321" s="194" t="s">
        <v>261</v>
      </c>
      <c r="I321" s="194" t="s">
        <v>4</v>
      </c>
      <c r="J321" s="195">
        <v>990</v>
      </c>
      <c r="K321" s="195">
        <v>1490</v>
      </c>
      <c r="L321" s="194" t="s">
        <v>27958</v>
      </c>
      <c r="M321" s="194" t="s">
        <v>3</v>
      </c>
      <c r="N321" s="194"/>
      <c r="O321" s="194"/>
      <c r="P321" s="69" t="str">
        <f t="shared" si="4"/>
        <v>1</v>
      </c>
      <c r="Q321" s="69" t="str">
        <f>INDEX(Кат!$O:$O,MATCH($A321,Кат!$A:$A,0))</f>
        <v>шпак</v>
      </c>
    </row>
    <row r="322" spans="1:17" ht="45">
      <c r="A322" s="193">
        <v>195052</v>
      </c>
      <c r="B322" s="193">
        <v>23866</v>
      </c>
      <c r="C322" s="194" t="s">
        <v>31587</v>
      </c>
      <c r="D322" s="194" t="s">
        <v>29237</v>
      </c>
      <c r="E322" s="194"/>
      <c r="F322" s="194" t="s">
        <v>338</v>
      </c>
      <c r="G322" s="194"/>
      <c r="H322" s="194" t="s">
        <v>338</v>
      </c>
      <c r="I322" s="194" t="s">
        <v>4</v>
      </c>
      <c r="J322" s="195">
        <v>700</v>
      </c>
      <c r="K322" s="195">
        <v>1090</v>
      </c>
      <c r="L322" s="194" t="s">
        <v>28065</v>
      </c>
      <c r="M322" s="194" t="s">
        <v>3</v>
      </c>
      <c r="N322" s="194"/>
      <c r="O322" s="194"/>
      <c r="P322" s="69" t="str">
        <f t="shared" si="4"/>
        <v>1</v>
      </c>
      <c r="Q322" s="69" t="str">
        <f>INDEX(Кат!$O:$O,MATCH($A322,Кат!$A:$A,0))</f>
        <v>шпак</v>
      </c>
    </row>
    <row r="323" spans="1:17" ht="60">
      <c r="A323" s="193">
        <v>195053</v>
      </c>
      <c r="B323" s="193">
        <v>17212</v>
      </c>
      <c r="C323" s="194" t="s">
        <v>31588</v>
      </c>
      <c r="D323" s="194" t="s">
        <v>29237</v>
      </c>
      <c r="E323" s="194"/>
      <c r="F323" s="194" t="s">
        <v>14326</v>
      </c>
      <c r="G323" s="194"/>
      <c r="H323" s="194" t="s">
        <v>14326</v>
      </c>
      <c r="I323" s="194" t="s">
        <v>4</v>
      </c>
      <c r="J323" s="195">
        <v>400</v>
      </c>
      <c r="K323" s="195">
        <v>619</v>
      </c>
      <c r="L323" s="194" t="s">
        <v>28098</v>
      </c>
      <c r="M323" s="194" t="s">
        <v>3</v>
      </c>
      <c r="N323" s="194"/>
      <c r="O323" s="194"/>
      <c r="P323" s="69" t="str">
        <f t="shared" ref="P323:P386" si="5">_xlfn.CONCAT(M323,IF(N323&lt;&gt;"",_xlfn.CONCAT("ск",N323),""))</f>
        <v>1</v>
      </c>
      <c r="Q323" s="69" t="str">
        <f>INDEX(Кат!$O:$O,MATCH($A323,Кат!$A:$A,0))</f>
        <v>шпак</v>
      </c>
    </row>
    <row r="324" spans="1:17" ht="120">
      <c r="A324" s="193">
        <v>195051</v>
      </c>
      <c r="B324" s="193">
        <v>23874</v>
      </c>
      <c r="C324" s="194" t="s">
        <v>31901</v>
      </c>
      <c r="D324" s="194" t="s">
        <v>29237</v>
      </c>
      <c r="E324" s="194"/>
      <c r="F324" s="194" t="s">
        <v>341</v>
      </c>
      <c r="G324" s="194"/>
      <c r="H324" s="194" t="s">
        <v>341</v>
      </c>
      <c r="I324" s="194" t="s">
        <v>4</v>
      </c>
      <c r="J324" s="195">
        <v>260</v>
      </c>
      <c r="K324" s="195">
        <v>519</v>
      </c>
      <c r="L324" s="194" t="s">
        <v>28064</v>
      </c>
      <c r="M324" s="194" t="s">
        <v>3</v>
      </c>
      <c r="N324" s="194"/>
      <c r="O324" s="194"/>
      <c r="P324" s="69" t="str">
        <f t="shared" si="5"/>
        <v>1</v>
      </c>
      <c r="Q324" s="69" t="str">
        <f>INDEX(Кат!$O:$O,MATCH($A324,Кат!$A:$A,0))</f>
        <v>шпак</v>
      </c>
    </row>
    <row r="325" spans="1:17" ht="90">
      <c r="A325" s="193">
        <v>195065</v>
      </c>
      <c r="B325" s="193">
        <v>18781</v>
      </c>
      <c r="C325" s="194" t="s">
        <v>31589</v>
      </c>
      <c r="D325" s="194" t="s">
        <v>29237</v>
      </c>
      <c r="E325" s="194" t="s">
        <v>294</v>
      </c>
      <c r="F325" s="194" t="s">
        <v>33380</v>
      </c>
      <c r="G325" s="194" t="s">
        <v>33393</v>
      </c>
      <c r="H325" s="194" t="s">
        <v>294</v>
      </c>
      <c r="I325" s="194" t="s">
        <v>4</v>
      </c>
      <c r="J325" s="195">
        <v>1100</v>
      </c>
      <c r="K325" s="195">
        <v>1590</v>
      </c>
      <c r="L325" s="194" t="s">
        <v>26930</v>
      </c>
      <c r="M325" s="194" t="s">
        <v>3</v>
      </c>
      <c r="N325" s="194"/>
      <c r="O325" s="194"/>
      <c r="P325" s="69" t="str">
        <f t="shared" si="5"/>
        <v>1</v>
      </c>
      <c r="Q325" s="69" t="str">
        <f>INDEX(Кат!$O:$O,MATCH($A325,Кат!$A:$A,0))</f>
        <v>шпак</v>
      </c>
    </row>
    <row r="326" spans="1:17" ht="60">
      <c r="A326" s="193">
        <v>195064</v>
      </c>
      <c r="B326" s="193">
        <v>18780</v>
      </c>
      <c r="C326" s="194" t="s">
        <v>31902</v>
      </c>
      <c r="D326" s="194" t="s">
        <v>29237</v>
      </c>
      <c r="E326" s="194" t="s">
        <v>293</v>
      </c>
      <c r="F326" s="194" t="s">
        <v>33394</v>
      </c>
      <c r="G326" s="194" t="s">
        <v>33395</v>
      </c>
      <c r="H326" s="194" t="s">
        <v>293</v>
      </c>
      <c r="I326" s="194" t="s">
        <v>4</v>
      </c>
      <c r="J326" s="195">
        <v>1100</v>
      </c>
      <c r="K326" s="195">
        <v>1590</v>
      </c>
      <c r="L326" s="194" t="s">
        <v>26932</v>
      </c>
      <c r="M326" s="194" t="s">
        <v>3</v>
      </c>
      <c r="N326" s="194"/>
      <c r="O326" s="194"/>
      <c r="P326" s="69" t="str">
        <f t="shared" si="5"/>
        <v>1</v>
      </c>
      <c r="Q326" s="69" t="str">
        <f>INDEX(Кат!$O:$O,MATCH($A326,Кат!$A:$A,0))</f>
        <v>шпак</v>
      </c>
    </row>
    <row r="327" spans="1:17" ht="75">
      <c r="A327" s="193">
        <v>195124</v>
      </c>
      <c r="B327" s="193">
        <v>37674</v>
      </c>
      <c r="C327" s="194" t="s">
        <v>31903</v>
      </c>
      <c r="D327" s="194" t="s">
        <v>29237</v>
      </c>
      <c r="E327" s="194" t="s">
        <v>1884</v>
      </c>
      <c r="F327" s="194" t="s">
        <v>33372</v>
      </c>
      <c r="G327" s="194" t="s">
        <v>33373</v>
      </c>
      <c r="H327" s="194" t="s">
        <v>1884</v>
      </c>
      <c r="I327" s="194" t="s">
        <v>4</v>
      </c>
      <c r="J327" s="195">
        <v>400</v>
      </c>
      <c r="K327" s="195">
        <v>619</v>
      </c>
      <c r="L327" s="194"/>
      <c r="M327" s="194" t="s">
        <v>3</v>
      </c>
      <c r="N327" s="194"/>
      <c r="O327" s="194"/>
      <c r="P327" s="69" t="str">
        <f t="shared" si="5"/>
        <v>1</v>
      </c>
      <c r="Q327" s="69" t="str">
        <f>INDEX(Кат!$O:$O,MATCH($A327,Кат!$A:$A,0))</f>
        <v>шпак</v>
      </c>
    </row>
    <row r="328" spans="1:17" ht="60">
      <c r="A328" s="193">
        <v>194974</v>
      </c>
      <c r="B328" s="193">
        <v>48166</v>
      </c>
      <c r="C328" s="194" t="s">
        <v>31590</v>
      </c>
      <c r="D328" s="194" t="s">
        <v>29237</v>
      </c>
      <c r="E328" s="194"/>
      <c r="F328" s="194" t="s">
        <v>25768</v>
      </c>
      <c r="G328" s="194"/>
      <c r="H328" s="194" t="s">
        <v>25487</v>
      </c>
      <c r="I328" s="194" t="s">
        <v>4</v>
      </c>
      <c r="J328" s="195">
        <v>800</v>
      </c>
      <c r="K328" s="195">
        <v>1190</v>
      </c>
      <c r="L328" s="194" t="s">
        <v>27993</v>
      </c>
      <c r="M328" s="194" t="s">
        <v>3</v>
      </c>
      <c r="N328" s="194" t="s">
        <v>32964</v>
      </c>
      <c r="O328" s="194"/>
      <c r="P328" s="69" t="str">
        <f t="shared" si="5"/>
        <v>1ск4</v>
      </c>
      <c r="Q328" s="69" t="str">
        <f>INDEX(Кат!$O:$O,MATCH($A328,Кат!$A:$A,0))</f>
        <v>шпак</v>
      </c>
    </row>
    <row r="329" spans="1:17" ht="45">
      <c r="A329" s="193">
        <v>171653</v>
      </c>
      <c r="B329" s="193">
        <v>4129</v>
      </c>
      <c r="C329" s="194" t="s">
        <v>32652</v>
      </c>
      <c r="D329" s="194" t="s">
        <v>29237</v>
      </c>
      <c r="E329" s="194" t="s">
        <v>161</v>
      </c>
      <c r="F329" s="194" t="s">
        <v>32787</v>
      </c>
      <c r="G329" s="194" t="s">
        <v>32788</v>
      </c>
      <c r="H329" s="194" t="s">
        <v>161</v>
      </c>
      <c r="I329" s="194" t="s">
        <v>4</v>
      </c>
      <c r="J329" s="195">
        <v>1650</v>
      </c>
      <c r="K329" s="195">
        <v>2190</v>
      </c>
      <c r="L329" s="194" t="s">
        <v>27985</v>
      </c>
      <c r="M329" s="194" t="s">
        <v>3</v>
      </c>
      <c r="N329" s="194"/>
      <c r="O329" s="194"/>
      <c r="P329" s="69" t="str">
        <f t="shared" si="5"/>
        <v>1</v>
      </c>
      <c r="Q329" s="69" t="str">
        <f>INDEX(Кат!$O:$O,MATCH($A329,Кат!$A:$A,0))</f>
        <v>шпак</v>
      </c>
    </row>
    <row r="330" spans="1:17" ht="45">
      <c r="A330" s="193">
        <v>171652</v>
      </c>
      <c r="B330" s="193">
        <v>4130</v>
      </c>
      <c r="C330" s="194" t="s">
        <v>32653</v>
      </c>
      <c r="D330" s="194" t="s">
        <v>29237</v>
      </c>
      <c r="E330" s="194" t="s">
        <v>162</v>
      </c>
      <c r="F330" s="194" t="s">
        <v>32789</v>
      </c>
      <c r="G330" s="194" t="s">
        <v>32790</v>
      </c>
      <c r="H330" s="194" t="s">
        <v>162</v>
      </c>
      <c r="I330" s="194" t="s">
        <v>4</v>
      </c>
      <c r="J330" s="195">
        <v>1630</v>
      </c>
      <c r="K330" s="195">
        <v>2290</v>
      </c>
      <c r="L330" s="194" t="s">
        <v>27986</v>
      </c>
      <c r="M330" s="194" t="s">
        <v>3</v>
      </c>
      <c r="N330" s="194"/>
      <c r="O330" s="194"/>
      <c r="P330" s="69" t="str">
        <f t="shared" si="5"/>
        <v>1</v>
      </c>
      <c r="Q330" s="69" t="str">
        <f>INDEX(Кат!$O:$O,MATCH($A330,Кат!$A:$A,0))</f>
        <v>шпак</v>
      </c>
    </row>
    <row r="331" spans="1:17" ht="45">
      <c r="A331" s="193">
        <v>171654</v>
      </c>
      <c r="B331" s="193">
        <v>4132</v>
      </c>
      <c r="C331" s="194" t="s">
        <v>32654</v>
      </c>
      <c r="D331" s="194" t="s">
        <v>29237</v>
      </c>
      <c r="E331" s="194" t="s">
        <v>163</v>
      </c>
      <c r="F331" s="194" t="s">
        <v>32791</v>
      </c>
      <c r="G331" s="194" t="s">
        <v>32792</v>
      </c>
      <c r="H331" s="194" t="s">
        <v>163</v>
      </c>
      <c r="I331" s="194" t="s">
        <v>4</v>
      </c>
      <c r="J331" s="195">
        <v>1680</v>
      </c>
      <c r="K331" s="195">
        <v>2190</v>
      </c>
      <c r="L331" s="194" t="s">
        <v>27987</v>
      </c>
      <c r="M331" s="194" t="s">
        <v>3</v>
      </c>
      <c r="N331" s="194"/>
      <c r="O331" s="194"/>
      <c r="P331" s="69" t="str">
        <f t="shared" si="5"/>
        <v>1</v>
      </c>
      <c r="Q331" s="69" t="str">
        <f>INDEX(Кат!$O:$O,MATCH($A331,Кат!$A:$A,0))</f>
        <v>шпак</v>
      </c>
    </row>
    <row r="332" spans="1:17" ht="30">
      <c r="A332" s="193">
        <v>171655</v>
      </c>
      <c r="B332" s="193">
        <v>38251</v>
      </c>
      <c r="C332" s="194" t="s">
        <v>32655</v>
      </c>
      <c r="D332" s="194" t="s">
        <v>29237</v>
      </c>
      <c r="E332" s="194" t="s">
        <v>22829</v>
      </c>
      <c r="F332" s="194" t="s">
        <v>32793</v>
      </c>
      <c r="G332" s="194"/>
      <c r="H332" s="194" t="s">
        <v>22829</v>
      </c>
      <c r="I332" s="194" t="s">
        <v>4</v>
      </c>
      <c r="J332" s="195">
        <v>2300</v>
      </c>
      <c r="K332" s="195">
        <v>3490</v>
      </c>
      <c r="L332" s="194"/>
      <c r="M332" s="194" t="s">
        <v>3</v>
      </c>
      <c r="N332" s="194"/>
      <c r="O332" s="194"/>
      <c r="P332" s="69" t="str">
        <f t="shared" si="5"/>
        <v>1</v>
      </c>
      <c r="Q332" s="69" t="str">
        <f>INDEX(Кат!$O:$O,MATCH($A332,Кат!$A:$A,0))</f>
        <v>шпак</v>
      </c>
    </row>
    <row r="333" spans="1:17" ht="45">
      <c r="A333" s="193">
        <v>171656</v>
      </c>
      <c r="B333" s="193">
        <v>4138</v>
      </c>
      <c r="C333" s="194" t="s">
        <v>32656</v>
      </c>
      <c r="D333" s="194" t="s">
        <v>29237</v>
      </c>
      <c r="E333" s="194" t="s">
        <v>166</v>
      </c>
      <c r="F333" s="194" t="s">
        <v>32794</v>
      </c>
      <c r="G333" s="194" t="s">
        <v>32795</v>
      </c>
      <c r="H333" s="194" t="s">
        <v>166</v>
      </c>
      <c r="I333" s="194" t="s">
        <v>4</v>
      </c>
      <c r="J333" s="195">
        <v>1790</v>
      </c>
      <c r="K333" s="195">
        <v>2490</v>
      </c>
      <c r="L333" s="194" t="s">
        <v>27989</v>
      </c>
      <c r="M333" s="194" t="s">
        <v>3</v>
      </c>
      <c r="N333" s="194"/>
      <c r="O333" s="194"/>
      <c r="P333" s="69" t="str">
        <f t="shared" si="5"/>
        <v>1</v>
      </c>
      <c r="Q333" s="69" t="str">
        <f>INDEX(Кат!$O:$O,MATCH($A333,Кат!$A:$A,0))</f>
        <v>шпак</v>
      </c>
    </row>
    <row r="334" spans="1:17" ht="60">
      <c r="A334" s="193">
        <v>171657</v>
      </c>
      <c r="B334" s="193">
        <v>4136</v>
      </c>
      <c r="C334" s="194" t="s">
        <v>32657</v>
      </c>
      <c r="D334" s="194" t="s">
        <v>29237</v>
      </c>
      <c r="E334" s="194" t="s">
        <v>165</v>
      </c>
      <c r="F334" s="194" t="s">
        <v>32791</v>
      </c>
      <c r="G334" s="194" t="s">
        <v>32792</v>
      </c>
      <c r="H334" s="194" t="s">
        <v>165</v>
      </c>
      <c r="I334" s="194" t="s">
        <v>4</v>
      </c>
      <c r="J334" s="195">
        <v>1770</v>
      </c>
      <c r="K334" s="195">
        <v>2590</v>
      </c>
      <c r="L334" s="194" t="s">
        <v>27988</v>
      </c>
      <c r="M334" s="194" t="s">
        <v>3</v>
      </c>
      <c r="N334" s="194" t="s">
        <v>3</v>
      </c>
      <c r="O334" s="194"/>
      <c r="P334" s="69" t="str">
        <f t="shared" si="5"/>
        <v>1ск1</v>
      </c>
      <c r="Q334" s="69" t="str">
        <f>INDEX(Кат!$O:$O,MATCH($A334,Кат!$A:$A,0))</f>
        <v>шпак</v>
      </c>
    </row>
    <row r="335" spans="1:17" ht="60">
      <c r="A335" s="193">
        <v>171658</v>
      </c>
      <c r="B335" s="193">
        <v>29549</v>
      </c>
      <c r="C335" s="194" t="s">
        <v>32658</v>
      </c>
      <c r="D335" s="194" t="s">
        <v>29237</v>
      </c>
      <c r="E335" s="194" t="s">
        <v>29240</v>
      </c>
      <c r="F335" s="194" t="s">
        <v>32796</v>
      </c>
      <c r="G335" s="194"/>
      <c r="H335" s="194" t="s">
        <v>28702</v>
      </c>
      <c r="I335" s="194" t="s">
        <v>4</v>
      </c>
      <c r="J335" s="195">
        <v>2600</v>
      </c>
      <c r="K335" s="195">
        <v>3390</v>
      </c>
      <c r="L335" s="194" t="s">
        <v>29241</v>
      </c>
      <c r="M335" s="194" t="s">
        <v>3</v>
      </c>
      <c r="N335" s="194"/>
      <c r="O335" s="194"/>
      <c r="P335" s="69" t="str">
        <f t="shared" si="5"/>
        <v>1</v>
      </c>
      <c r="Q335" s="69" t="str">
        <f>INDEX(Кат!$O:$O,MATCH($A335,Кат!$A:$A,0))</f>
        <v>Ошибка</v>
      </c>
    </row>
    <row r="336" spans="1:17" ht="30">
      <c r="A336" s="193">
        <v>171659</v>
      </c>
      <c r="B336" s="193">
        <v>29546</v>
      </c>
      <c r="C336" s="194" t="s">
        <v>32659</v>
      </c>
      <c r="D336" s="194" t="s">
        <v>29237</v>
      </c>
      <c r="E336" s="194" t="s">
        <v>4486</v>
      </c>
      <c r="F336" s="194" t="s">
        <v>32797</v>
      </c>
      <c r="G336" s="194"/>
      <c r="H336" s="194" t="s">
        <v>4486</v>
      </c>
      <c r="I336" s="194" t="s">
        <v>4</v>
      </c>
      <c r="J336" s="195">
        <v>1900</v>
      </c>
      <c r="K336" s="195">
        <v>2490</v>
      </c>
      <c r="L336" s="194"/>
      <c r="M336" s="194" t="s">
        <v>3</v>
      </c>
      <c r="N336" s="194"/>
      <c r="O336" s="194"/>
      <c r="P336" s="69" t="str">
        <f t="shared" si="5"/>
        <v>1</v>
      </c>
      <c r="Q336" s="69" t="str">
        <f>INDEX(Кат!$O:$O,MATCH($A336,Кат!$A:$A,0))</f>
        <v>шпак</v>
      </c>
    </row>
    <row r="337" spans="1:17" ht="45">
      <c r="A337" s="193">
        <v>171660</v>
      </c>
      <c r="B337" s="193">
        <v>4134</v>
      </c>
      <c r="C337" s="194" t="s">
        <v>32660</v>
      </c>
      <c r="D337" s="194" t="s">
        <v>29237</v>
      </c>
      <c r="E337" s="194" t="s">
        <v>164</v>
      </c>
      <c r="F337" s="194" t="s">
        <v>32787</v>
      </c>
      <c r="G337" s="194" t="s">
        <v>32788</v>
      </c>
      <c r="H337" s="194" t="s">
        <v>164</v>
      </c>
      <c r="I337" s="194" t="s">
        <v>4</v>
      </c>
      <c r="J337" s="195">
        <v>1820</v>
      </c>
      <c r="K337" s="195">
        <v>2390</v>
      </c>
      <c r="L337" s="194" t="s">
        <v>27990</v>
      </c>
      <c r="M337" s="194" t="s">
        <v>3</v>
      </c>
      <c r="N337" s="194"/>
      <c r="O337" s="194"/>
      <c r="P337" s="69" t="str">
        <f t="shared" si="5"/>
        <v>1</v>
      </c>
      <c r="Q337" s="69" t="str">
        <f>INDEX(Кат!$O:$O,MATCH($A337,Кат!$A:$A,0))</f>
        <v>шпак</v>
      </c>
    </row>
    <row r="338" spans="1:17" ht="45">
      <c r="A338" s="193">
        <v>139293</v>
      </c>
      <c r="B338" s="193">
        <v>29613</v>
      </c>
      <c r="C338" s="194" t="s">
        <v>32661</v>
      </c>
      <c r="D338" s="194" t="s">
        <v>29237</v>
      </c>
      <c r="E338" s="194" t="s">
        <v>2302</v>
      </c>
      <c r="F338" s="194" t="s">
        <v>32798</v>
      </c>
      <c r="G338" s="194" t="s">
        <v>32799</v>
      </c>
      <c r="H338" s="194" t="s">
        <v>2302</v>
      </c>
      <c r="I338" s="194" t="s">
        <v>4</v>
      </c>
      <c r="J338" s="195">
        <v>1850</v>
      </c>
      <c r="K338" s="195">
        <v>2590</v>
      </c>
      <c r="L338" s="194" t="s">
        <v>26895</v>
      </c>
      <c r="M338" s="194" t="s">
        <v>3</v>
      </c>
      <c r="N338" s="194"/>
      <c r="O338" s="194" t="s">
        <v>29237</v>
      </c>
      <c r="P338" s="69" t="str">
        <f t="shared" si="5"/>
        <v>1</v>
      </c>
      <c r="Q338" s="69" t="str">
        <f>INDEX(Кат!$O:$O,MATCH($A338,Кат!$A:$A,0))</f>
        <v>шпак</v>
      </c>
    </row>
    <row r="339" spans="1:17" ht="45">
      <c r="A339" s="193">
        <v>171672</v>
      </c>
      <c r="B339" s="193">
        <v>13754</v>
      </c>
      <c r="C339" s="194" t="s">
        <v>32662</v>
      </c>
      <c r="D339" s="194" t="s">
        <v>29237</v>
      </c>
      <c r="E339" s="194" t="s">
        <v>230</v>
      </c>
      <c r="F339" s="194" t="s">
        <v>32800</v>
      </c>
      <c r="G339" s="194" t="s">
        <v>32801</v>
      </c>
      <c r="H339" s="194" t="s">
        <v>230</v>
      </c>
      <c r="I339" s="194" t="s">
        <v>4</v>
      </c>
      <c r="J339" s="195">
        <v>1850</v>
      </c>
      <c r="K339" s="195">
        <v>2590</v>
      </c>
      <c r="L339" s="194" t="s">
        <v>26891</v>
      </c>
      <c r="M339" s="194" t="s">
        <v>3</v>
      </c>
      <c r="N339" s="194"/>
      <c r="O339" s="194"/>
      <c r="P339" s="69" t="str">
        <f t="shared" si="5"/>
        <v>1</v>
      </c>
      <c r="Q339" s="69" t="str">
        <f>INDEX(Кат!$O:$O,MATCH($A339,Кат!$A:$A,0))</f>
        <v>шпак</v>
      </c>
    </row>
    <row r="340" spans="1:17" ht="60">
      <c r="A340" s="193">
        <v>139307</v>
      </c>
      <c r="B340" s="193">
        <v>29616</v>
      </c>
      <c r="C340" s="194" t="s">
        <v>32663</v>
      </c>
      <c r="D340" s="194" t="s">
        <v>29237</v>
      </c>
      <c r="E340" s="194" t="s">
        <v>2303</v>
      </c>
      <c r="F340" s="194" t="s">
        <v>32794</v>
      </c>
      <c r="G340" s="194" t="s">
        <v>32795</v>
      </c>
      <c r="H340" s="194" t="s">
        <v>2303</v>
      </c>
      <c r="I340" s="194" t="s">
        <v>4</v>
      </c>
      <c r="J340" s="195">
        <v>1850</v>
      </c>
      <c r="K340" s="195">
        <v>2590</v>
      </c>
      <c r="L340" s="194" t="s">
        <v>26893</v>
      </c>
      <c r="M340" s="194" t="s">
        <v>3</v>
      </c>
      <c r="N340" s="194"/>
      <c r="O340" s="194"/>
      <c r="P340" s="69" t="str">
        <f t="shared" si="5"/>
        <v>1</v>
      </c>
      <c r="Q340" s="69" t="str">
        <f>INDEX(Кат!$O:$O,MATCH($A340,Кат!$A:$A,0))</f>
        <v>шпак</v>
      </c>
    </row>
    <row r="341" spans="1:17" ht="60">
      <c r="A341" s="193">
        <v>171673</v>
      </c>
      <c r="B341" s="193">
        <v>13752</v>
      </c>
      <c r="C341" s="194" t="s">
        <v>32664</v>
      </c>
      <c r="D341" s="194" t="s">
        <v>29237</v>
      </c>
      <c r="E341" s="194" t="s">
        <v>229</v>
      </c>
      <c r="F341" s="194" t="s">
        <v>32802</v>
      </c>
      <c r="G341" s="194" t="s">
        <v>32803</v>
      </c>
      <c r="H341" s="194" t="s">
        <v>229</v>
      </c>
      <c r="I341" s="194" t="s">
        <v>4</v>
      </c>
      <c r="J341" s="195">
        <v>1850</v>
      </c>
      <c r="K341" s="195">
        <v>2590</v>
      </c>
      <c r="L341" s="194" t="s">
        <v>26894</v>
      </c>
      <c r="M341" s="194" t="s">
        <v>3</v>
      </c>
      <c r="N341" s="194"/>
      <c r="O341" s="194" t="s">
        <v>29237</v>
      </c>
      <c r="P341" s="69" t="str">
        <f t="shared" si="5"/>
        <v>1</v>
      </c>
      <c r="Q341" s="69" t="str">
        <f>INDEX(Кат!$O:$O,MATCH($A341,Кат!$A:$A,0))</f>
        <v>шпак</v>
      </c>
    </row>
    <row r="342" spans="1:17" ht="45">
      <c r="A342" s="193">
        <v>139292</v>
      </c>
      <c r="B342" s="193">
        <v>15418</v>
      </c>
      <c r="C342" s="194" t="s">
        <v>32665</v>
      </c>
      <c r="D342" s="194" t="s">
        <v>29237</v>
      </c>
      <c r="E342" s="194" t="s">
        <v>247</v>
      </c>
      <c r="F342" s="194" t="s">
        <v>32791</v>
      </c>
      <c r="G342" s="194" t="s">
        <v>32792</v>
      </c>
      <c r="H342" s="194" t="s">
        <v>247</v>
      </c>
      <c r="I342" s="194" t="s">
        <v>4</v>
      </c>
      <c r="J342" s="195">
        <v>1850</v>
      </c>
      <c r="K342" s="195">
        <v>2590</v>
      </c>
      <c r="L342" s="194" t="s">
        <v>26892</v>
      </c>
      <c r="M342" s="194" t="s">
        <v>3</v>
      </c>
      <c r="N342" s="194"/>
      <c r="O342" s="194"/>
      <c r="P342" s="69" t="str">
        <f t="shared" si="5"/>
        <v>1</v>
      </c>
      <c r="Q342" s="69" t="str">
        <f>INDEX(Кат!$O:$O,MATCH($A342,Кат!$A:$A,0))</f>
        <v>шпак</v>
      </c>
    </row>
    <row r="343" spans="1:17" ht="45">
      <c r="A343" s="193">
        <v>139309</v>
      </c>
      <c r="B343" s="193">
        <v>15413</v>
      </c>
      <c r="C343" s="194" t="s">
        <v>32666</v>
      </c>
      <c r="D343" s="194" t="s">
        <v>29237</v>
      </c>
      <c r="E343" s="194" t="s">
        <v>246</v>
      </c>
      <c r="F343" s="194" t="s">
        <v>32804</v>
      </c>
      <c r="G343" s="194" t="s">
        <v>32805</v>
      </c>
      <c r="H343" s="194" t="s">
        <v>246</v>
      </c>
      <c r="I343" s="194" t="s">
        <v>4</v>
      </c>
      <c r="J343" s="195">
        <v>1700</v>
      </c>
      <c r="K343" s="195">
        <v>2390</v>
      </c>
      <c r="L343" s="194" t="s">
        <v>26912</v>
      </c>
      <c r="M343" s="194" t="s">
        <v>3</v>
      </c>
      <c r="N343" s="194"/>
      <c r="O343" s="194"/>
      <c r="P343" s="69" t="str">
        <f t="shared" si="5"/>
        <v>1</v>
      </c>
      <c r="Q343" s="69" t="str">
        <f>INDEX(Кат!$O:$O,MATCH($A343,Кат!$A:$A,0))</f>
        <v>шпак</v>
      </c>
    </row>
    <row r="344" spans="1:17" ht="60">
      <c r="A344" s="193">
        <v>139308</v>
      </c>
      <c r="B344" s="193">
        <v>29617</v>
      </c>
      <c r="C344" s="194" t="s">
        <v>32667</v>
      </c>
      <c r="D344" s="194" t="s">
        <v>29237</v>
      </c>
      <c r="E344" s="194" t="s">
        <v>2304</v>
      </c>
      <c r="F344" s="194" t="s">
        <v>32806</v>
      </c>
      <c r="G344" s="194" t="s">
        <v>32801</v>
      </c>
      <c r="H344" s="194" t="s">
        <v>2304</v>
      </c>
      <c r="I344" s="194" t="s">
        <v>4</v>
      </c>
      <c r="J344" s="195">
        <v>1700</v>
      </c>
      <c r="K344" s="195">
        <v>2390</v>
      </c>
      <c r="L344" s="194" t="s">
        <v>26887</v>
      </c>
      <c r="M344" s="194" t="s">
        <v>3</v>
      </c>
      <c r="N344" s="194"/>
      <c r="O344" s="194"/>
      <c r="P344" s="69" t="str">
        <f t="shared" si="5"/>
        <v>1</v>
      </c>
      <c r="Q344" s="69" t="str">
        <f>INDEX(Кат!$O:$O,MATCH($A344,Кат!$A:$A,0))</f>
        <v>шпак</v>
      </c>
    </row>
    <row r="345" spans="1:17" ht="45">
      <c r="A345" s="193">
        <v>139310</v>
      </c>
      <c r="B345" s="193">
        <v>29618</v>
      </c>
      <c r="C345" s="194" t="s">
        <v>32668</v>
      </c>
      <c r="D345" s="194" t="s">
        <v>29237</v>
      </c>
      <c r="E345" s="194" t="s">
        <v>2306</v>
      </c>
      <c r="F345" s="194" t="s">
        <v>32791</v>
      </c>
      <c r="G345" s="194" t="s">
        <v>32792</v>
      </c>
      <c r="H345" s="194" t="s">
        <v>2306</v>
      </c>
      <c r="I345" s="194" t="s">
        <v>4</v>
      </c>
      <c r="J345" s="195">
        <v>1700</v>
      </c>
      <c r="K345" s="195">
        <v>2390</v>
      </c>
      <c r="L345" s="194" t="s">
        <v>26888</v>
      </c>
      <c r="M345" s="194" t="s">
        <v>3</v>
      </c>
      <c r="N345" s="194"/>
      <c r="O345" s="194"/>
      <c r="P345" s="69" t="str">
        <f t="shared" si="5"/>
        <v>1</v>
      </c>
      <c r="Q345" s="69" t="str">
        <f>INDEX(Кат!$O:$O,MATCH($A345,Кат!$A:$A,0))</f>
        <v>шпак</v>
      </c>
    </row>
    <row r="346" spans="1:17" ht="60">
      <c r="A346" s="193">
        <v>139311</v>
      </c>
      <c r="B346" s="193">
        <v>29623</v>
      </c>
      <c r="C346" s="194" t="s">
        <v>32669</v>
      </c>
      <c r="D346" s="194" t="s">
        <v>29237</v>
      </c>
      <c r="E346" s="194" t="s">
        <v>2310</v>
      </c>
      <c r="F346" s="194" t="s">
        <v>32794</v>
      </c>
      <c r="G346" s="194" t="s">
        <v>32795</v>
      </c>
      <c r="H346" s="194" t="s">
        <v>2310</v>
      </c>
      <c r="I346" s="194" t="s">
        <v>4</v>
      </c>
      <c r="J346" s="195">
        <v>1700</v>
      </c>
      <c r="K346" s="195">
        <v>2390</v>
      </c>
      <c r="L346" s="194" t="s">
        <v>26889</v>
      </c>
      <c r="M346" s="194" t="s">
        <v>3</v>
      </c>
      <c r="N346" s="194"/>
      <c r="O346" s="194"/>
      <c r="P346" s="69" t="str">
        <f t="shared" si="5"/>
        <v>1</v>
      </c>
      <c r="Q346" s="69" t="str">
        <f>INDEX(Кат!$O:$O,MATCH($A346,Кат!$A:$A,0))</f>
        <v>шпак</v>
      </c>
    </row>
    <row r="347" spans="1:17" ht="60">
      <c r="A347" s="193">
        <v>139312</v>
      </c>
      <c r="B347" s="193">
        <v>29620</v>
      </c>
      <c r="C347" s="194" t="s">
        <v>32670</v>
      </c>
      <c r="D347" s="194" t="s">
        <v>29237</v>
      </c>
      <c r="E347" s="194" t="s">
        <v>2308</v>
      </c>
      <c r="F347" s="194" t="s">
        <v>32802</v>
      </c>
      <c r="G347" s="194" t="s">
        <v>32803</v>
      </c>
      <c r="H347" s="194" t="s">
        <v>2308</v>
      </c>
      <c r="I347" s="194" t="s">
        <v>4</v>
      </c>
      <c r="J347" s="195">
        <v>1700</v>
      </c>
      <c r="K347" s="195">
        <v>2390</v>
      </c>
      <c r="L347" s="194" t="s">
        <v>26890</v>
      </c>
      <c r="M347" s="194" t="s">
        <v>3</v>
      </c>
      <c r="N347" s="194"/>
      <c r="O347" s="194"/>
      <c r="P347" s="69" t="str">
        <f t="shared" si="5"/>
        <v>1</v>
      </c>
      <c r="Q347" s="69" t="str">
        <f>INDEX(Кат!$O:$O,MATCH($A347,Кат!$A:$A,0))</f>
        <v>шпак</v>
      </c>
    </row>
    <row r="348" spans="1:17" ht="45">
      <c r="A348" s="193">
        <v>139313</v>
      </c>
      <c r="B348" s="193">
        <v>38264</v>
      </c>
      <c r="C348" s="194" t="s">
        <v>32671</v>
      </c>
      <c r="D348" s="194" t="s">
        <v>29237</v>
      </c>
      <c r="E348" s="194" t="s">
        <v>14668</v>
      </c>
      <c r="F348" s="194" t="s">
        <v>32796</v>
      </c>
      <c r="G348" s="194"/>
      <c r="H348" s="194" t="s">
        <v>14668</v>
      </c>
      <c r="I348" s="194" t="s">
        <v>4</v>
      </c>
      <c r="J348" s="195">
        <v>2100</v>
      </c>
      <c r="K348" s="195">
        <v>2990</v>
      </c>
      <c r="L348" s="194" t="s">
        <v>26881</v>
      </c>
      <c r="M348" s="194" t="s">
        <v>3</v>
      </c>
      <c r="N348" s="194"/>
      <c r="O348" s="194"/>
      <c r="P348" s="69" t="str">
        <f t="shared" si="5"/>
        <v>1</v>
      </c>
      <c r="Q348" s="69" t="str">
        <f>INDEX(Кат!$O:$O,MATCH($A348,Кат!$A:$A,0))</f>
        <v>шпак</v>
      </c>
    </row>
    <row r="349" spans="1:17" ht="45">
      <c r="A349" s="193">
        <v>201260</v>
      </c>
      <c r="B349" s="193">
        <v>23984</v>
      </c>
      <c r="C349" s="194" t="s">
        <v>31904</v>
      </c>
      <c r="D349" s="194" t="s">
        <v>29237</v>
      </c>
      <c r="E349" s="194" t="s">
        <v>347</v>
      </c>
      <c r="F349" s="194" t="s">
        <v>33084</v>
      </c>
      <c r="G349" s="194" t="s">
        <v>33076</v>
      </c>
      <c r="H349" s="194" t="s">
        <v>347</v>
      </c>
      <c r="I349" s="194" t="s">
        <v>4</v>
      </c>
      <c r="J349" s="195">
        <v>660</v>
      </c>
      <c r="K349" s="195">
        <v>989</v>
      </c>
      <c r="L349" s="194" t="s">
        <v>27226</v>
      </c>
      <c r="M349" s="194" t="s">
        <v>3</v>
      </c>
      <c r="N349" s="194"/>
      <c r="O349" s="194"/>
      <c r="P349" s="69" t="str">
        <f t="shared" si="5"/>
        <v>1</v>
      </c>
      <c r="Q349" s="69" t="str">
        <f>INDEX(Кат!$O:$O,MATCH($A349,Кат!$A:$A,0))</f>
        <v>шпак</v>
      </c>
    </row>
    <row r="350" spans="1:17" ht="60">
      <c r="A350" s="193">
        <v>201258</v>
      </c>
      <c r="B350" s="193">
        <v>23988</v>
      </c>
      <c r="C350" s="194" t="s">
        <v>31905</v>
      </c>
      <c r="D350" s="194" t="s">
        <v>29237</v>
      </c>
      <c r="E350" s="194" t="s">
        <v>350</v>
      </c>
      <c r="F350" s="194" t="s">
        <v>33085</v>
      </c>
      <c r="G350" s="194" t="s">
        <v>33077</v>
      </c>
      <c r="H350" s="194" t="s">
        <v>350</v>
      </c>
      <c r="I350" s="194" t="s">
        <v>4</v>
      </c>
      <c r="J350" s="195">
        <v>1020</v>
      </c>
      <c r="K350" s="195">
        <v>1490</v>
      </c>
      <c r="L350" s="194" t="s">
        <v>27220</v>
      </c>
      <c r="M350" s="194" t="s">
        <v>3</v>
      </c>
      <c r="N350" s="194"/>
      <c r="O350" s="194"/>
      <c r="P350" s="69" t="str">
        <f t="shared" si="5"/>
        <v>1</v>
      </c>
      <c r="Q350" s="69" t="str">
        <f>INDEX(Кат!$O:$O,MATCH($A350,Кат!$A:$A,0))</f>
        <v>шпак</v>
      </c>
    </row>
    <row r="351" spans="1:17" ht="60">
      <c r="A351" s="193">
        <v>201261</v>
      </c>
      <c r="B351" s="193">
        <v>23985</v>
      </c>
      <c r="C351" s="194" t="s">
        <v>31906</v>
      </c>
      <c r="D351" s="194" t="s">
        <v>29237</v>
      </c>
      <c r="E351" s="194" t="s">
        <v>348</v>
      </c>
      <c r="F351" s="194" t="s">
        <v>33087</v>
      </c>
      <c r="G351" s="194" t="s">
        <v>33079</v>
      </c>
      <c r="H351" s="194" t="s">
        <v>348</v>
      </c>
      <c r="I351" s="194" t="s">
        <v>4</v>
      </c>
      <c r="J351" s="195">
        <v>1750</v>
      </c>
      <c r="K351" s="195">
        <v>2490</v>
      </c>
      <c r="L351" s="194" t="s">
        <v>28692</v>
      </c>
      <c r="M351" s="194" t="s">
        <v>3</v>
      </c>
      <c r="N351" s="194"/>
      <c r="O351" s="194"/>
      <c r="P351" s="69" t="str">
        <f t="shared" si="5"/>
        <v>1</v>
      </c>
      <c r="Q351" s="69" t="str">
        <f>INDEX(Кат!$O:$O,MATCH($A351,Кат!$A:$A,0))</f>
        <v>шпак</v>
      </c>
    </row>
    <row r="352" spans="1:17" ht="75">
      <c r="A352" s="193">
        <v>201259</v>
      </c>
      <c r="B352" s="193">
        <v>23986</v>
      </c>
      <c r="C352" s="194" t="s">
        <v>31907</v>
      </c>
      <c r="D352" s="194" t="s">
        <v>29237</v>
      </c>
      <c r="E352" s="194" t="s">
        <v>349</v>
      </c>
      <c r="F352" s="194" t="s">
        <v>25733</v>
      </c>
      <c r="G352" s="194" t="s">
        <v>33083</v>
      </c>
      <c r="H352" s="194" t="s">
        <v>349</v>
      </c>
      <c r="I352" s="194" t="s">
        <v>4</v>
      </c>
      <c r="J352" s="195">
        <v>1050</v>
      </c>
      <c r="K352" s="195">
        <v>1390</v>
      </c>
      <c r="L352" s="194" t="s">
        <v>28691</v>
      </c>
      <c r="M352" s="194" t="s">
        <v>3</v>
      </c>
      <c r="N352" s="194"/>
      <c r="O352" s="194"/>
      <c r="P352" s="69" t="str">
        <f t="shared" si="5"/>
        <v>1</v>
      </c>
      <c r="Q352" s="69" t="str">
        <f>INDEX(Кат!$O:$O,MATCH($A352,Кат!$A:$A,0))</f>
        <v>шпак</v>
      </c>
    </row>
    <row r="353" spans="1:17" ht="45">
      <c r="A353" s="193">
        <v>201262</v>
      </c>
      <c r="B353" s="193">
        <v>23987</v>
      </c>
      <c r="C353" s="194" t="s">
        <v>31908</v>
      </c>
      <c r="D353" s="194" t="s">
        <v>29237</v>
      </c>
      <c r="E353" s="194" t="s">
        <v>3397</v>
      </c>
      <c r="F353" s="194" t="s">
        <v>33086</v>
      </c>
      <c r="G353" s="194" t="s">
        <v>33078</v>
      </c>
      <c r="H353" s="194" t="s">
        <v>28700</v>
      </c>
      <c r="I353" s="194" t="s">
        <v>4</v>
      </c>
      <c r="J353" s="195">
        <v>750</v>
      </c>
      <c r="K353" s="195">
        <v>1190</v>
      </c>
      <c r="L353" s="194" t="s">
        <v>28689</v>
      </c>
      <c r="M353" s="194" t="s">
        <v>3</v>
      </c>
      <c r="N353" s="194"/>
      <c r="O353" s="194"/>
      <c r="P353" s="69" t="str">
        <f t="shared" si="5"/>
        <v>1</v>
      </c>
      <c r="Q353" s="69" t="str">
        <f>INDEX(Кат!$O:$O,MATCH($A353,Кат!$A:$A,0))</f>
        <v>шпак</v>
      </c>
    </row>
    <row r="354" spans="1:17" ht="45">
      <c r="A354" s="193">
        <v>201263</v>
      </c>
      <c r="B354" s="193">
        <v>23983</v>
      </c>
      <c r="C354" s="194" t="s">
        <v>31909</v>
      </c>
      <c r="D354" s="194" t="s">
        <v>29237</v>
      </c>
      <c r="E354" s="194" t="s">
        <v>4507</v>
      </c>
      <c r="F354" s="194" t="s">
        <v>25748</v>
      </c>
      <c r="G354" s="194"/>
      <c r="H354" s="194" t="s">
        <v>4507</v>
      </c>
      <c r="I354" s="194" t="s">
        <v>4</v>
      </c>
      <c r="J354" s="195">
        <v>920</v>
      </c>
      <c r="K354" s="195">
        <v>1390</v>
      </c>
      <c r="L354" s="194"/>
      <c r="M354" s="194" t="s">
        <v>3</v>
      </c>
      <c r="N354" s="194"/>
      <c r="O354" s="194"/>
      <c r="P354" s="69" t="str">
        <f t="shared" si="5"/>
        <v>1</v>
      </c>
      <c r="Q354" s="69" t="str">
        <f>INDEX(Кат!$O:$O,MATCH($A354,Кат!$A:$A,0))</f>
        <v>шпак</v>
      </c>
    </row>
    <row r="355" spans="1:17" ht="45">
      <c r="A355" s="193">
        <v>201257</v>
      </c>
      <c r="B355" s="193">
        <v>24006</v>
      </c>
      <c r="C355" s="194" t="s">
        <v>31910</v>
      </c>
      <c r="D355" s="194" t="s">
        <v>29237</v>
      </c>
      <c r="E355" s="194" t="s">
        <v>351</v>
      </c>
      <c r="F355" s="194" t="s">
        <v>25734</v>
      </c>
      <c r="G355" s="194" t="s">
        <v>33080</v>
      </c>
      <c r="H355" s="194" t="s">
        <v>351</v>
      </c>
      <c r="I355" s="194" t="s">
        <v>4</v>
      </c>
      <c r="J355" s="195">
        <v>820</v>
      </c>
      <c r="K355" s="195">
        <v>1290</v>
      </c>
      <c r="L355" s="194" t="s">
        <v>27221</v>
      </c>
      <c r="M355" s="194" t="s">
        <v>3</v>
      </c>
      <c r="N355" s="194"/>
      <c r="O355" s="194"/>
      <c r="P355" s="69" t="str">
        <f t="shared" si="5"/>
        <v>1</v>
      </c>
      <c r="Q355" s="69" t="str">
        <f>INDEX(Кат!$O:$O,MATCH($A355,Кат!$A:$A,0))</f>
        <v>шпак</v>
      </c>
    </row>
    <row r="356" spans="1:17" ht="60">
      <c r="A356" s="193">
        <v>201256</v>
      </c>
      <c r="B356" s="193">
        <v>24007</v>
      </c>
      <c r="C356" s="194" t="s">
        <v>31911</v>
      </c>
      <c r="D356" s="194" t="s">
        <v>29237</v>
      </c>
      <c r="E356" s="194" t="s">
        <v>352</v>
      </c>
      <c r="F356" s="194" t="s">
        <v>33088</v>
      </c>
      <c r="G356" s="194" t="s">
        <v>33089</v>
      </c>
      <c r="H356" s="194" t="s">
        <v>352</v>
      </c>
      <c r="I356" s="194" t="s">
        <v>4</v>
      </c>
      <c r="J356" s="195">
        <v>740</v>
      </c>
      <c r="K356" s="195">
        <v>1190</v>
      </c>
      <c r="L356" s="194" t="s">
        <v>28688</v>
      </c>
      <c r="M356" s="194" t="s">
        <v>3</v>
      </c>
      <c r="N356" s="194"/>
      <c r="O356" s="194"/>
      <c r="P356" s="69" t="str">
        <f t="shared" si="5"/>
        <v>1</v>
      </c>
      <c r="Q356" s="69" t="str">
        <f>INDEX(Кат!$O:$O,MATCH($A356,Кат!$A:$A,0))</f>
        <v>шпак</v>
      </c>
    </row>
    <row r="357" spans="1:17" ht="60">
      <c r="A357" s="193">
        <v>201390</v>
      </c>
      <c r="B357" s="193">
        <v>31370</v>
      </c>
      <c r="C357" s="194" t="s">
        <v>31912</v>
      </c>
      <c r="D357" s="194" t="s">
        <v>29237</v>
      </c>
      <c r="E357" s="194"/>
      <c r="F357" s="194" t="s">
        <v>25263</v>
      </c>
      <c r="G357" s="194"/>
      <c r="H357" s="194" t="s">
        <v>25263</v>
      </c>
      <c r="I357" s="194" t="s">
        <v>4</v>
      </c>
      <c r="J357" s="195">
        <v>500</v>
      </c>
      <c r="K357" s="195">
        <v>649</v>
      </c>
      <c r="L357" s="194"/>
      <c r="M357" s="194" t="s">
        <v>3</v>
      </c>
      <c r="N357" s="194"/>
      <c r="O357" s="194"/>
      <c r="P357" s="69" t="str">
        <f t="shared" si="5"/>
        <v>1</v>
      </c>
      <c r="Q357" s="69" t="str">
        <f>INDEX(Кат!$O:$O,MATCH($A357,Кат!$A:$A,0))</f>
        <v>шпак</v>
      </c>
    </row>
    <row r="358" spans="1:17" ht="75">
      <c r="A358" s="193">
        <v>201486</v>
      </c>
      <c r="B358" s="193">
        <v>23588</v>
      </c>
      <c r="C358" s="194" t="s">
        <v>31591</v>
      </c>
      <c r="D358" s="194" t="s">
        <v>29237</v>
      </c>
      <c r="E358" s="194"/>
      <c r="F358" s="194" t="s">
        <v>25744</v>
      </c>
      <c r="G358" s="194"/>
      <c r="H358" s="194" t="s">
        <v>322</v>
      </c>
      <c r="I358" s="194" t="s">
        <v>4</v>
      </c>
      <c r="J358" s="195">
        <v>90</v>
      </c>
      <c r="K358" s="195">
        <v>199</v>
      </c>
      <c r="L358" s="194" t="s">
        <v>28499</v>
      </c>
      <c r="M358" s="194" t="s">
        <v>3</v>
      </c>
      <c r="N358" s="194"/>
      <c r="O358" s="194"/>
      <c r="P358" s="69" t="str">
        <f t="shared" si="5"/>
        <v>1</v>
      </c>
      <c r="Q358" s="69" t="str">
        <f>INDEX(Кат!$O:$O,MATCH($A358,Кат!$A:$A,0))</f>
        <v>шпак</v>
      </c>
    </row>
    <row r="359" spans="1:17" ht="60">
      <c r="A359" s="193">
        <v>201487</v>
      </c>
      <c r="B359" s="193">
        <v>23593</v>
      </c>
      <c r="C359" s="194" t="s">
        <v>31592</v>
      </c>
      <c r="D359" s="194" t="s">
        <v>29237</v>
      </c>
      <c r="E359" s="194"/>
      <c r="F359" s="194" t="s">
        <v>324</v>
      </c>
      <c r="G359" s="194"/>
      <c r="H359" s="194" t="s">
        <v>324</v>
      </c>
      <c r="I359" s="194" t="s">
        <v>4</v>
      </c>
      <c r="J359" s="195">
        <v>100</v>
      </c>
      <c r="K359" s="195">
        <v>199</v>
      </c>
      <c r="L359" s="194" t="s">
        <v>28501</v>
      </c>
      <c r="M359" s="194" t="s">
        <v>3</v>
      </c>
      <c r="N359" s="194"/>
      <c r="O359" s="194"/>
      <c r="P359" s="69" t="str">
        <f t="shared" si="5"/>
        <v>1</v>
      </c>
      <c r="Q359" s="69" t="str">
        <f>INDEX(Кат!$O:$O,MATCH($A359,Кат!$A:$A,0))</f>
        <v>шпак</v>
      </c>
    </row>
    <row r="360" spans="1:17" ht="60">
      <c r="A360" s="193">
        <v>201490</v>
      </c>
      <c r="B360" s="193">
        <v>23859</v>
      </c>
      <c r="C360" s="194" t="s">
        <v>31913</v>
      </c>
      <c r="D360" s="194" t="s">
        <v>29237</v>
      </c>
      <c r="E360" s="194"/>
      <c r="F360" s="194" t="s">
        <v>332</v>
      </c>
      <c r="G360" s="194"/>
      <c r="H360" s="194" t="s">
        <v>332</v>
      </c>
      <c r="I360" s="194" t="s">
        <v>4</v>
      </c>
      <c r="J360" s="195">
        <v>80</v>
      </c>
      <c r="K360" s="195">
        <v>179</v>
      </c>
      <c r="L360" s="194" t="s">
        <v>28502</v>
      </c>
      <c r="M360" s="194" t="s">
        <v>3</v>
      </c>
      <c r="N360" s="194"/>
      <c r="O360" s="194"/>
      <c r="P360" s="69" t="str">
        <f t="shared" si="5"/>
        <v>1</v>
      </c>
      <c r="Q360" s="69" t="str">
        <f>INDEX(Кат!$O:$O,MATCH($A360,Кат!$A:$A,0))</f>
        <v>шпак</v>
      </c>
    </row>
    <row r="361" spans="1:17" ht="45">
      <c r="A361" s="193">
        <v>201491</v>
      </c>
      <c r="B361" s="193">
        <v>23587</v>
      </c>
      <c r="C361" s="194" t="s">
        <v>31593</v>
      </c>
      <c r="D361" s="194" t="s">
        <v>29237</v>
      </c>
      <c r="E361" s="194"/>
      <c r="F361" s="194" t="s">
        <v>321</v>
      </c>
      <c r="G361" s="194"/>
      <c r="H361" s="194" t="s">
        <v>321</v>
      </c>
      <c r="I361" s="194" t="s">
        <v>4</v>
      </c>
      <c r="J361" s="195">
        <v>70</v>
      </c>
      <c r="K361" s="195">
        <v>159</v>
      </c>
      <c r="L361" s="194" t="s">
        <v>28498</v>
      </c>
      <c r="M361" s="194" t="s">
        <v>3</v>
      </c>
      <c r="N361" s="194"/>
      <c r="O361" s="194"/>
      <c r="P361" s="69" t="str">
        <f t="shared" si="5"/>
        <v>1</v>
      </c>
      <c r="Q361" s="69" t="str">
        <f>INDEX(Кат!$O:$O,MATCH($A361,Кат!$A:$A,0))</f>
        <v>шпак</v>
      </c>
    </row>
    <row r="362" spans="1:17" ht="60">
      <c r="A362" s="193">
        <v>201492</v>
      </c>
      <c r="B362" s="193">
        <v>23589</v>
      </c>
      <c r="C362" s="194" t="s">
        <v>31594</v>
      </c>
      <c r="D362" s="194" t="s">
        <v>29237</v>
      </c>
      <c r="E362" s="194"/>
      <c r="F362" s="194" t="s">
        <v>25745</v>
      </c>
      <c r="G362" s="194"/>
      <c r="H362" s="194" t="s">
        <v>323</v>
      </c>
      <c r="I362" s="194" t="s">
        <v>4</v>
      </c>
      <c r="J362" s="195">
        <v>160</v>
      </c>
      <c r="K362" s="195">
        <v>319</v>
      </c>
      <c r="L362" s="194" t="s">
        <v>28500</v>
      </c>
      <c r="M362" s="194" t="s">
        <v>3</v>
      </c>
      <c r="N362" s="194"/>
      <c r="O362" s="194"/>
      <c r="P362" s="69" t="str">
        <f t="shared" si="5"/>
        <v>1</v>
      </c>
      <c r="Q362" s="69" t="str">
        <f>INDEX(Кат!$O:$O,MATCH($A362,Кат!$A:$A,0))</f>
        <v>шпак</v>
      </c>
    </row>
    <row r="363" spans="1:17" ht="45">
      <c r="A363" s="193">
        <v>201493</v>
      </c>
      <c r="B363" s="193">
        <v>23867</v>
      </c>
      <c r="C363" s="194" t="s">
        <v>31595</v>
      </c>
      <c r="D363" s="194" t="s">
        <v>29237</v>
      </c>
      <c r="E363" s="194"/>
      <c r="F363" s="194" t="s">
        <v>339</v>
      </c>
      <c r="G363" s="194"/>
      <c r="H363" s="194" t="s">
        <v>339</v>
      </c>
      <c r="I363" s="194" t="s">
        <v>4</v>
      </c>
      <c r="J363" s="195">
        <v>80</v>
      </c>
      <c r="K363" s="195">
        <v>179</v>
      </c>
      <c r="L363" s="194" t="s">
        <v>28058</v>
      </c>
      <c r="M363" s="194" t="s">
        <v>32640</v>
      </c>
      <c r="N363" s="194"/>
      <c r="O363" s="194"/>
      <c r="P363" s="69" t="str">
        <f t="shared" si="5"/>
        <v>2</v>
      </c>
      <c r="Q363" s="69" t="str">
        <f>INDEX(Кат!$O:$O,MATCH($A363,Кат!$A:$A,0))</f>
        <v>шпак</v>
      </c>
    </row>
    <row r="364" spans="1:17" ht="60">
      <c r="A364" s="193">
        <v>201337</v>
      </c>
      <c r="B364" s="193">
        <v>36620</v>
      </c>
      <c r="C364" s="194" t="s">
        <v>31914</v>
      </c>
      <c r="D364" s="194" t="s">
        <v>29237</v>
      </c>
      <c r="E364" s="194"/>
      <c r="F364" s="194" t="s">
        <v>7248</v>
      </c>
      <c r="G364" s="194"/>
      <c r="H364" s="194" t="s">
        <v>7248</v>
      </c>
      <c r="I364" s="194" t="s">
        <v>4</v>
      </c>
      <c r="J364" s="195">
        <v>100</v>
      </c>
      <c r="K364" s="195">
        <v>199</v>
      </c>
      <c r="L364" s="194" t="s">
        <v>28503</v>
      </c>
      <c r="M364" s="194" t="s">
        <v>32640</v>
      </c>
      <c r="N364" s="194" t="s">
        <v>25727</v>
      </c>
      <c r="O364" s="194"/>
      <c r="P364" s="69" t="str">
        <f t="shared" si="5"/>
        <v>2ск6</v>
      </c>
      <c r="Q364" s="69" t="str">
        <f>INDEX(Кат!$O:$O,MATCH($A364,Кат!$A:$A,0))</f>
        <v>шпак</v>
      </c>
    </row>
    <row r="365" spans="1:17" ht="60">
      <c r="A365" s="193">
        <v>201338</v>
      </c>
      <c r="B365" s="193">
        <v>36622</v>
      </c>
      <c r="C365" s="194" t="s">
        <v>31915</v>
      </c>
      <c r="D365" s="194" t="s">
        <v>29237</v>
      </c>
      <c r="E365" s="194"/>
      <c r="F365" s="194" t="s">
        <v>7247</v>
      </c>
      <c r="G365" s="194"/>
      <c r="H365" s="194" t="s">
        <v>7247</v>
      </c>
      <c r="I365" s="194" t="s">
        <v>4</v>
      </c>
      <c r="J365" s="195">
        <v>120</v>
      </c>
      <c r="K365" s="195">
        <v>239</v>
      </c>
      <c r="L365" s="194" t="s">
        <v>28505</v>
      </c>
      <c r="M365" s="194" t="s">
        <v>3</v>
      </c>
      <c r="N365" s="194"/>
      <c r="O365" s="194"/>
      <c r="P365" s="69" t="str">
        <f t="shared" si="5"/>
        <v>1</v>
      </c>
      <c r="Q365" s="69" t="str">
        <f>INDEX(Кат!$O:$O,MATCH($A365,Кат!$A:$A,0))</f>
        <v>шпак</v>
      </c>
    </row>
    <row r="366" spans="1:17" ht="75">
      <c r="A366" s="193">
        <v>201339</v>
      </c>
      <c r="B366" s="193">
        <v>36619</v>
      </c>
      <c r="C366" s="194" t="s">
        <v>31916</v>
      </c>
      <c r="D366" s="194" t="s">
        <v>29237</v>
      </c>
      <c r="E366" s="194"/>
      <c r="F366" s="194" t="s">
        <v>7249</v>
      </c>
      <c r="G366" s="194"/>
      <c r="H366" s="194" t="s">
        <v>7249</v>
      </c>
      <c r="I366" s="194" t="s">
        <v>4</v>
      </c>
      <c r="J366" s="195">
        <v>100</v>
      </c>
      <c r="K366" s="195">
        <v>199</v>
      </c>
      <c r="L366" s="194" t="s">
        <v>28504</v>
      </c>
      <c r="M366" s="194" t="s">
        <v>32640</v>
      </c>
      <c r="N366" s="194" t="s">
        <v>25727</v>
      </c>
      <c r="O366" s="194"/>
      <c r="P366" s="69" t="str">
        <f t="shared" si="5"/>
        <v>2ск6</v>
      </c>
      <c r="Q366" s="69" t="str">
        <f>INDEX(Кат!$O:$O,MATCH($A366,Кат!$A:$A,0))</f>
        <v>шпак</v>
      </c>
    </row>
    <row r="367" spans="1:17" ht="60">
      <c r="A367" s="193">
        <v>201340</v>
      </c>
      <c r="B367" s="193">
        <v>36618</v>
      </c>
      <c r="C367" s="194" t="s">
        <v>31917</v>
      </c>
      <c r="D367" s="194" t="s">
        <v>29237</v>
      </c>
      <c r="E367" s="194"/>
      <c r="F367" s="194" t="s">
        <v>13544</v>
      </c>
      <c r="G367" s="194"/>
      <c r="H367" s="194" t="s">
        <v>13544</v>
      </c>
      <c r="I367" s="194" t="s">
        <v>4</v>
      </c>
      <c r="J367" s="195">
        <v>110</v>
      </c>
      <c r="K367" s="195">
        <v>219</v>
      </c>
      <c r="L367" s="194" t="s">
        <v>28497</v>
      </c>
      <c r="M367" s="194" t="s">
        <v>3</v>
      </c>
      <c r="N367" s="194"/>
      <c r="O367" s="194"/>
      <c r="P367" s="69" t="str">
        <f t="shared" si="5"/>
        <v>1</v>
      </c>
      <c r="Q367" s="69" t="str">
        <f>INDEX(Кат!$O:$O,MATCH($A367,Кат!$A:$A,0))</f>
        <v>шпак</v>
      </c>
    </row>
    <row r="368" spans="1:17" ht="60">
      <c r="A368" s="193">
        <v>201341</v>
      </c>
      <c r="B368" s="193">
        <v>36628</v>
      </c>
      <c r="C368" s="194" t="s">
        <v>31918</v>
      </c>
      <c r="D368" s="194" t="s">
        <v>29237</v>
      </c>
      <c r="E368" s="194"/>
      <c r="F368" s="194" t="s">
        <v>13543</v>
      </c>
      <c r="G368" s="194"/>
      <c r="H368" s="194" t="s">
        <v>13543</v>
      </c>
      <c r="I368" s="194" t="s">
        <v>4</v>
      </c>
      <c r="J368" s="195">
        <v>60</v>
      </c>
      <c r="K368" s="195">
        <v>129</v>
      </c>
      <c r="L368" s="194" t="s">
        <v>28531</v>
      </c>
      <c r="M368" s="194" t="s">
        <v>3</v>
      </c>
      <c r="N368" s="194"/>
      <c r="O368" s="194"/>
      <c r="P368" s="69" t="str">
        <f t="shared" si="5"/>
        <v>1</v>
      </c>
      <c r="Q368" s="69" t="str">
        <f>INDEX(Кат!$O:$O,MATCH($A368,Кат!$A:$A,0))</f>
        <v>шпак</v>
      </c>
    </row>
    <row r="369" spans="1:17" ht="60">
      <c r="A369" s="193">
        <v>201342</v>
      </c>
      <c r="B369" s="193">
        <v>36629</v>
      </c>
      <c r="C369" s="194" t="s">
        <v>31919</v>
      </c>
      <c r="D369" s="194" t="s">
        <v>29237</v>
      </c>
      <c r="E369" s="194"/>
      <c r="F369" s="194" t="s">
        <v>13542</v>
      </c>
      <c r="G369" s="194"/>
      <c r="H369" s="194"/>
      <c r="I369" s="194" t="s">
        <v>4</v>
      </c>
      <c r="J369" s="195">
        <v>50</v>
      </c>
      <c r="K369" s="195">
        <v>109</v>
      </c>
      <c r="L369" s="194" t="s">
        <v>28530</v>
      </c>
      <c r="M369" s="194" t="s">
        <v>3</v>
      </c>
      <c r="N369" s="194"/>
      <c r="O369" s="194"/>
      <c r="P369" s="69" t="str">
        <f t="shared" si="5"/>
        <v>1</v>
      </c>
      <c r="Q369" s="69" t="str">
        <f>INDEX(Кат!$O:$O,MATCH($A369,Кат!$A:$A,0))</f>
        <v>шпак</v>
      </c>
    </row>
    <row r="370" spans="1:17" ht="60">
      <c r="A370" s="193">
        <v>201343</v>
      </c>
      <c r="B370" s="193">
        <v>48202</v>
      </c>
      <c r="C370" s="194" t="s">
        <v>31920</v>
      </c>
      <c r="D370" s="194" t="s">
        <v>29237</v>
      </c>
      <c r="E370" s="194"/>
      <c r="F370" s="194" t="s">
        <v>25770</v>
      </c>
      <c r="G370" s="194"/>
      <c r="H370" s="194" t="s">
        <v>25104</v>
      </c>
      <c r="I370" s="194" t="s">
        <v>4</v>
      </c>
      <c r="J370" s="195">
        <v>60</v>
      </c>
      <c r="K370" s="195">
        <v>129</v>
      </c>
      <c r="L370" s="194" t="s">
        <v>29739</v>
      </c>
      <c r="M370" s="194" t="s">
        <v>3</v>
      </c>
      <c r="N370" s="194"/>
      <c r="O370" s="194"/>
      <c r="P370" s="69" t="str">
        <f t="shared" si="5"/>
        <v>1</v>
      </c>
      <c r="Q370" s="69" t="str">
        <f>INDEX(Кат!$O:$O,MATCH($A370,Кат!$A:$A,0))</f>
        <v>шпак</v>
      </c>
    </row>
    <row r="371" spans="1:17" ht="30">
      <c r="A371" s="193">
        <v>425214</v>
      </c>
      <c r="B371" s="193">
        <v>425214</v>
      </c>
      <c r="C371" s="194" t="s">
        <v>31921</v>
      </c>
      <c r="D371" s="194" t="s">
        <v>29237</v>
      </c>
      <c r="E371" s="194"/>
      <c r="F371" s="194" t="s">
        <v>31922</v>
      </c>
      <c r="G371" s="194"/>
      <c r="H371" s="194"/>
      <c r="I371" s="194" t="s">
        <v>4</v>
      </c>
      <c r="J371" s="195">
        <v>1050</v>
      </c>
      <c r="K371" s="195">
        <v>1490</v>
      </c>
      <c r="L371" s="194"/>
      <c r="M371" s="194" t="s">
        <v>3</v>
      </c>
      <c r="N371" s="194"/>
      <c r="O371" s="194"/>
      <c r="P371" s="69" t="str">
        <f t="shared" si="5"/>
        <v>1</v>
      </c>
      <c r="Q371" s="69" t="str">
        <f>INDEX(Кат!$O:$O,MATCH($A371,Кат!$A:$A,0))</f>
        <v>Ошибка</v>
      </c>
    </row>
    <row r="372" spans="1:17" ht="30">
      <c r="A372" s="193">
        <v>425230</v>
      </c>
      <c r="B372" s="193">
        <v>425230</v>
      </c>
      <c r="C372" s="194" t="s">
        <v>31923</v>
      </c>
      <c r="D372" s="194" t="s">
        <v>29237</v>
      </c>
      <c r="E372" s="194"/>
      <c r="F372" s="194" t="s">
        <v>31924</v>
      </c>
      <c r="G372" s="194"/>
      <c r="H372" s="194"/>
      <c r="I372" s="194" t="s">
        <v>4</v>
      </c>
      <c r="J372" s="195">
        <v>1425</v>
      </c>
      <c r="K372" s="195">
        <v>1990</v>
      </c>
      <c r="L372" s="194"/>
      <c r="M372" s="194" t="s">
        <v>3</v>
      </c>
      <c r="N372" s="194"/>
      <c r="O372" s="194"/>
      <c r="P372" s="69" t="str">
        <f t="shared" si="5"/>
        <v>1</v>
      </c>
      <c r="Q372" s="69" t="str">
        <f>INDEX(Кат!$O:$O,MATCH($A372,Кат!$A:$A,0))</f>
        <v>Ошибка</v>
      </c>
    </row>
    <row r="373" spans="1:17" ht="30">
      <c r="A373" s="193">
        <v>425237</v>
      </c>
      <c r="B373" s="193">
        <v>425237</v>
      </c>
      <c r="C373" s="194" t="s">
        <v>31925</v>
      </c>
      <c r="D373" s="194" t="s">
        <v>29237</v>
      </c>
      <c r="E373" s="194"/>
      <c r="F373" s="194" t="s">
        <v>31926</v>
      </c>
      <c r="G373" s="194"/>
      <c r="H373" s="194"/>
      <c r="I373" s="194" t="s">
        <v>4</v>
      </c>
      <c r="J373" s="195">
        <v>1625</v>
      </c>
      <c r="K373" s="195">
        <v>2290</v>
      </c>
      <c r="L373" s="194"/>
      <c r="M373" s="194" t="s">
        <v>3</v>
      </c>
      <c r="N373" s="194"/>
      <c r="O373" s="194"/>
      <c r="P373" s="69" t="str">
        <f t="shared" si="5"/>
        <v>1</v>
      </c>
      <c r="Q373" s="69" t="str">
        <f>INDEX(Кат!$O:$O,MATCH($A373,Кат!$A:$A,0))</f>
        <v>Ошибка</v>
      </c>
    </row>
    <row r="374" spans="1:17" ht="30">
      <c r="A374" s="193">
        <v>425253</v>
      </c>
      <c r="B374" s="193">
        <v>425253</v>
      </c>
      <c r="C374" s="194" t="s">
        <v>31927</v>
      </c>
      <c r="D374" s="194" t="s">
        <v>29237</v>
      </c>
      <c r="E374" s="194"/>
      <c r="F374" s="194" t="s">
        <v>31928</v>
      </c>
      <c r="G374" s="194"/>
      <c r="H374" s="194"/>
      <c r="I374" s="194" t="s">
        <v>4</v>
      </c>
      <c r="J374" s="195">
        <v>1313.17</v>
      </c>
      <c r="K374" s="195">
        <v>1890</v>
      </c>
      <c r="L374" s="194"/>
      <c r="M374" s="194" t="s">
        <v>3</v>
      </c>
      <c r="N374" s="194"/>
      <c r="O374" s="194"/>
      <c r="P374" s="69" t="str">
        <f t="shared" si="5"/>
        <v>1</v>
      </c>
      <c r="Q374" s="69" t="str">
        <f>INDEX(Кат!$O:$O,MATCH($A374,Кат!$A:$A,0))</f>
        <v>Ошибка</v>
      </c>
    </row>
    <row r="375" spans="1:17" ht="45">
      <c r="A375" s="193">
        <v>425239</v>
      </c>
      <c r="B375" s="193">
        <v>425239</v>
      </c>
      <c r="C375" s="194" t="s">
        <v>31929</v>
      </c>
      <c r="D375" s="194" t="s">
        <v>29237</v>
      </c>
      <c r="E375" s="194"/>
      <c r="F375" s="194" t="s">
        <v>32328</v>
      </c>
      <c r="G375" s="194"/>
      <c r="H375" s="194"/>
      <c r="I375" s="194" t="s">
        <v>4</v>
      </c>
      <c r="J375" s="195">
        <v>1137.3599999999999</v>
      </c>
      <c r="K375" s="195">
        <v>1590</v>
      </c>
      <c r="L375" s="194"/>
      <c r="M375" s="194" t="s">
        <v>3</v>
      </c>
      <c r="N375" s="194"/>
      <c r="O375" s="194"/>
      <c r="P375" s="69" t="str">
        <f t="shared" si="5"/>
        <v>1</v>
      </c>
      <c r="Q375" s="69" t="str">
        <f>INDEX(Кат!$O:$O,MATCH($A375,Кат!$A:$A,0))</f>
        <v>Ошибка</v>
      </c>
    </row>
    <row r="376" spans="1:17" ht="30">
      <c r="A376" s="193">
        <v>425259</v>
      </c>
      <c r="B376" s="193">
        <v>425259</v>
      </c>
      <c r="C376" s="194" t="s">
        <v>31930</v>
      </c>
      <c r="D376" s="194" t="s">
        <v>29237</v>
      </c>
      <c r="E376" s="194"/>
      <c r="F376" s="194" t="s">
        <v>31931</v>
      </c>
      <c r="G376" s="194"/>
      <c r="H376" s="194"/>
      <c r="I376" s="194" t="s">
        <v>4</v>
      </c>
      <c r="J376" s="195">
        <v>1175</v>
      </c>
      <c r="K376" s="195">
        <v>1690</v>
      </c>
      <c r="L376" s="194"/>
      <c r="M376" s="194" t="s">
        <v>3</v>
      </c>
      <c r="N376" s="194"/>
      <c r="O376" s="194"/>
      <c r="P376" s="69" t="str">
        <f t="shared" si="5"/>
        <v>1</v>
      </c>
      <c r="Q376" s="69" t="str">
        <f>INDEX(Кат!$O:$O,MATCH($A376,Кат!$A:$A,0))</f>
        <v>Ошибка</v>
      </c>
    </row>
    <row r="377" spans="1:17" ht="45">
      <c r="A377" s="193">
        <v>425210</v>
      </c>
      <c r="B377" s="193">
        <v>425210</v>
      </c>
      <c r="C377" s="194" t="s">
        <v>31932</v>
      </c>
      <c r="D377" s="194" t="s">
        <v>29237</v>
      </c>
      <c r="E377" s="194"/>
      <c r="F377" s="194" t="s">
        <v>31933</v>
      </c>
      <c r="G377" s="194"/>
      <c r="H377" s="194"/>
      <c r="I377" s="194" t="s">
        <v>4</v>
      </c>
      <c r="J377" s="195">
        <v>1375</v>
      </c>
      <c r="K377" s="195">
        <v>1990</v>
      </c>
      <c r="L377" s="194"/>
      <c r="M377" s="194" t="s">
        <v>3</v>
      </c>
      <c r="N377" s="194"/>
      <c r="O377" s="194"/>
      <c r="P377" s="69" t="str">
        <f t="shared" si="5"/>
        <v>1</v>
      </c>
      <c r="Q377" s="69" t="str">
        <f>INDEX(Кат!$O:$O,MATCH($A377,Кат!$A:$A,0))</f>
        <v>Ошибка</v>
      </c>
    </row>
    <row r="378" spans="1:17" ht="45">
      <c r="A378" s="193">
        <v>425025</v>
      </c>
      <c r="B378" s="193">
        <v>425025</v>
      </c>
      <c r="C378" s="194" t="s">
        <v>31934</v>
      </c>
      <c r="D378" s="194" t="s">
        <v>29237</v>
      </c>
      <c r="E378" s="194"/>
      <c r="F378" s="194" t="s">
        <v>31266</v>
      </c>
      <c r="G378" s="194"/>
      <c r="H378" s="194"/>
      <c r="I378" s="194" t="s">
        <v>4</v>
      </c>
      <c r="J378" s="195">
        <v>2300</v>
      </c>
      <c r="K378" s="195">
        <v>3190</v>
      </c>
      <c r="L378" s="194" t="s">
        <v>32323</v>
      </c>
      <c r="M378" s="194" t="s">
        <v>3</v>
      </c>
      <c r="N378" s="194"/>
      <c r="O378" s="194"/>
      <c r="P378" s="69" t="str">
        <f t="shared" si="5"/>
        <v>1</v>
      </c>
      <c r="Q378" s="69" t="str">
        <f>INDEX(Кат!$O:$O,MATCH($A378,Кат!$A:$A,0))</f>
        <v>шпак</v>
      </c>
    </row>
    <row r="379" spans="1:17" ht="45">
      <c r="A379" s="193">
        <v>425014</v>
      </c>
      <c r="B379" s="193">
        <v>425014</v>
      </c>
      <c r="C379" s="194" t="s">
        <v>32641</v>
      </c>
      <c r="D379" s="194" t="s">
        <v>29237</v>
      </c>
      <c r="E379" s="194"/>
      <c r="F379" s="194" t="s">
        <v>31708</v>
      </c>
      <c r="G379" s="194"/>
      <c r="H379" s="194"/>
      <c r="I379" s="194" t="s">
        <v>4</v>
      </c>
      <c r="J379" s="195">
        <v>5650</v>
      </c>
      <c r="K379" s="195">
        <v>7590</v>
      </c>
      <c r="L379" s="194"/>
      <c r="M379" s="194" t="s">
        <v>3</v>
      </c>
      <c r="N379" s="194"/>
      <c r="O379" s="194"/>
      <c r="P379" s="69" t="str">
        <f t="shared" si="5"/>
        <v>1</v>
      </c>
      <c r="Q379" s="69" t="str">
        <f>INDEX(Кат!$O:$O,MATCH($A379,Кат!$A:$A,0))</f>
        <v>шпак</v>
      </c>
    </row>
    <row r="380" spans="1:17" ht="60">
      <c r="A380" s="193">
        <v>424968</v>
      </c>
      <c r="B380" s="193">
        <v>424968</v>
      </c>
      <c r="C380" s="194" t="s">
        <v>32672</v>
      </c>
      <c r="D380" s="194" t="s">
        <v>29237</v>
      </c>
      <c r="E380" s="194"/>
      <c r="F380" s="194" t="s">
        <v>31705</v>
      </c>
      <c r="G380" s="194"/>
      <c r="H380" s="194"/>
      <c r="I380" s="194" t="s">
        <v>4</v>
      </c>
      <c r="J380" s="195">
        <v>4000</v>
      </c>
      <c r="K380" s="195">
        <v>5590</v>
      </c>
      <c r="L380" s="194"/>
      <c r="M380" s="194" t="s">
        <v>3</v>
      </c>
      <c r="N380" s="194"/>
      <c r="O380" s="194"/>
      <c r="P380" s="69" t="str">
        <f t="shared" si="5"/>
        <v>1</v>
      </c>
      <c r="Q380" s="69" t="str">
        <f>INDEX(Кат!$O:$O,MATCH($A380,Кат!$A:$A,0))</f>
        <v>шпак</v>
      </c>
    </row>
    <row r="381" spans="1:17" ht="60">
      <c r="A381" s="193">
        <v>355498</v>
      </c>
      <c r="B381" s="193">
        <v>355498</v>
      </c>
      <c r="C381" s="194" t="s">
        <v>34062</v>
      </c>
      <c r="D381" s="194" t="s">
        <v>29237</v>
      </c>
      <c r="E381" s="194"/>
      <c r="F381" s="194" t="s">
        <v>29967</v>
      </c>
      <c r="G381" s="194"/>
      <c r="H381" s="194"/>
      <c r="I381" s="194" t="s">
        <v>4</v>
      </c>
      <c r="J381" s="195">
        <v>1550</v>
      </c>
      <c r="K381" s="195">
        <v>2190</v>
      </c>
      <c r="L381" s="194" t="s">
        <v>30490</v>
      </c>
      <c r="M381" s="194" t="s">
        <v>3</v>
      </c>
      <c r="N381" s="194"/>
      <c r="O381" s="194"/>
      <c r="P381" s="69" t="str">
        <f t="shared" si="5"/>
        <v>1</v>
      </c>
      <c r="Q381" s="69" t="str">
        <f>INDEX(Кат!$O:$O,MATCH($A381,Кат!$A:$A,0))</f>
        <v>шпак</v>
      </c>
    </row>
    <row r="382" spans="1:17" ht="45">
      <c r="A382" s="193">
        <v>355358</v>
      </c>
      <c r="B382" s="193">
        <v>355358</v>
      </c>
      <c r="C382" s="194" t="s">
        <v>32438</v>
      </c>
      <c r="D382" s="194" t="s">
        <v>29237</v>
      </c>
      <c r="E382" s="194"/>
      <c r="F382" s="194" t="s">
        <v>29960</v>
      </c>
      <c r="G382" s="194"/>
      <c r="H382" s="194"/>
      <c r="I382" s="194" t="s">
        <v>4</v>
      </c>
      <c r="J382" s="195">
        <v>1700</v>
      </c>
      <c r="K382" s="195">
        <v>2390</v>
      </c>
      <c r="L382" s="194" t="s">
        <v>30488</v>
      </c>
      <c r="M382" s="194" t="s">
        <v>3</v>
      </c>
      <c r="N382" s="194"/>
      <c r="O382" s="194"/>
      <c r="P382" s="69" t="str">
        <f t="shared" si="5"/>
        <v>1</v>
      </c>
      <c r="Q382" s="69" t="str">
        <f>INDEX(Кат!$O:$O,MATCH($A382,Кат!$A:$A,0))</f>
        <v>шпак</v>
      </c>
    </row>
    <row r="383" spans="1:17" ht="45">
      <c r="A383" s="193">
        <v>355493</v>
      </c>
      <c r="B383" s="193">
        <v>355493</v>
      </c>
      <c r="C383" s="194" t="s">
        <v>32439</v>
      </c>
      <c r="D383" s="194" t="s">
        <v>29237</v>
      </c>
      <c r="E383" s="194"/>
      <c r="F383" s="194" t="s">
        <v>29964</v>
      </c>
      <c r="G383" s="194"/>
      <c r="H383" s="194"/>
      <c r="I383" s="194" t="s">
        <v>4</v>
      </c>
      <c r="J383" s="195">
        <v>1550</v>
      </c>
      <c r="K383" s="195">
        <v>2190</v>
      </c>
      <c r="L383" s="194" t="s">
        <v>30489</v>
      </c>
      <c r="M383" s="194" t="s">
        <v>3</v>
      </c>
      <c r="N383" s="194"/>
      <c r="O383" s="194" t="s">
        <v>29237</v>
      </c>
      <c r="P383" s="69" t="str">
        <f t="shared" si="5"/>
        <v>1</v>
      </c>
      <c r="Q383" s="69" t="str">
        <f>INDEX(Кат!$O:$O,MATCH($A383,Кат!$A:$A,0))</f>
        <v>шпак</v>
      </c>
    </row>
    <row r="384" spans="1:17" ht="45">
      <c r="A384" s="193">
        <v>355359</v>
      </c>
      <c r="B384" s="193">
        <v>355359</v>
      </c>
      <c r="C384" s="194" t="s">
        <v>32440</v>
      </c>
      <c r="D384" s="194" t="s">
        <v>29237</v>
      </c>
      <c r="E384" s="194"/>
      <c r="F384" s="194" t="s">
        <v>29970</v>
      </c>
      <c r="G384" s="194"/>
      <c r="H384" s="194"/>
      <c r="I384" s="194" t="s">
        <v>4</v>
      </c>
      <c r="J384" s="195">
        <v>1750</v>
      </c>
      <c r="K384" s="195">
        <v>2490</v>
      </c>
      <c r="L384" s="194" t="s">
        <v>30491</v>
      </c>
      <c r="M384" s="194" t="s">
        <v>3</v>
      </c>
      <c r="N384" s="194"/>
      <c r="O384" s="194"/>
      <c r="P384" s="69" t="str">
        <f t="shared" si="5"/>
        <v>1</v>
      </c>
      <c r="Q384" s="69" t="str">
        <f>INDEX(Кат!$O:$O,MATCH($A384,Кат!$A:$A,0))</f>
        <v>шпак</v>
      </c>
    </row>
    <row r="385" spans="1:17" ht="45">
      <c r="A385" s="193">
        <v>443595</v>
      </c>
      <c r="B385" s="193">
        <v>355338</v>
      </c>
      <c r="C385" s="194" t="s">
        <v>32441</v>
      </c>
      <c r="D385" s="194" t="s">
        <v>29237</v>
      </c>
      <c r="E385" s="194"/>
      <c r="F385" s="194" t="s">
        <v>30075</v>
      </c>
      <c r="G385" s="194"/>
      <c r="H385" s="194"/>
      <c r="I385" s="194" t="s">
        <v>4</v>
      </c>
      <c r="J385" s="195">
        <v>1850</v>
      </c>
      <c r="K385" s="195">
        <v>2990</v>
      </c>
      <c r="L385" s="194" t="s">
        <v>30494</v>
      </c>
      <c r="M385" s="194" t="s">
        <v>3</v>
      </c>
      <c r="N385" s="194"/>
      <c r="O385" s="194"/>
      <c r="P385" s="69" t="str">
        <f t="shared" si="5"/>
        <v>1</v>
      </c>
      <c r="Q385" s="69" t="str">
        <f>INDEX(Кат!$O:$O,MATCH($A385,Кат!$A:$A,0))</f>
        <v>шпак</v>
      </c>
    </row>
    <row r="386" spans="1:17" ht="45">
      <c r="A386" s="193">
        <v>443596</v>
      </c>
      <c r="B386" s="193">
        <v>358168</v>
      </c>
      <c r="C386" s="194" t="s">
        <v>32442</v>
      </c>
      <c r="D386" s="194" t="s">
        <v>29237</v>
      </c>
      <c r="E386" s="194"/>
      <c r="F386" s="194" t="s">
        <v>30324</v>
      </c>
      <c r="G386" s="194"/>
      <c r="H386" s="194"/>
      <c r="I386" s="194" t="s">
        <v>4</v>
      </c>
      <c r="J386" s="195">
        <v>1850</v>
      </c>
      <c r="K386" s="195">
        <v>2990</v>
      </c>
      <c r="L386" s="194"/>
      <c r="M386" s="194" t="s">
        <v>3</v>
      </c>
      <c r="N386" s="194"/>
      <c r="O386" s="194"/>
      <c r="P386" s="69" t="str">
        <f t="shared" si="5"/>
        <v>1</v>
      </c>
      <c r="Q386" s="69" t="str">
        <f>INDEX(Кат!$O:$O,MATCH($A386,Кат!$A:$A,0))</f>
        <v>шпак</v>
      </c>
    </row>
    <row r="387" spans="1:17" ht="45">
      <c r="A387" s="193">
        <v>443597</v>
      </c>
      <c r="B387" s="193">
        <v>355339</v>
      </c>
      <c r="C387" s="194" t="s">
        <v>32443</v>
      </c>
      <c r="D387" s="194" t="s">
        <v>29237</v>
      </c>
      <c r="E387" s="194"/>
      <c r="F387" s="194" t="s">
        <v>30078</v>
      </c>
      <c r="G387" s="194"/>
      <c r="H387" s="194"/>
      <c r="I387" s="194" t="s">
        <v>4</v>
      </c>
      <c r="J387" s="195">
        <v>1850</v>
      </c>
      <c r="K387" s="195">
        <v>2990</v>
      </c>
      <c r="L387" s="194" t="s">
        <v>30495</v>
      </c>
      <c r="M387" s="194" t="s">
        <v>3</v>
      </c>
      <c r="N387" s="194"/>
      <c r="O387" s="194"/>
      <c r="P387" s="69" t="str">
        <f t="shared" ref="P387:P450" si="6">_xlfn.CONCAT(M387,IF(N387&lt;&gt;"",_xlfn.CONCAT("ск",N387),""))</f>
        <v>1</v>
      </c>
      <c r="Q387" s="69" t="str">
        <f>INDEX(Кат!$O:$O,MATCH($A387,Кат!$A:$A,0))</f>
        <v>шпак</v>
      </c>
    </row>
    <row r="388" spans="1:17" ht="45">
      <c r="A388" s="193">
        <v>443598</v>
      </c>
      <c r="B388" s="193">
        <v>355340</v>
      </c>
      <c r="C388" s="194" t="s">
        <v>32444</v>
      </c>
      <c r="D388" s="194" t="s">
        <v>29237</v>
      </c>
      <c r="E388" s="194"/>
      <c r="F388" s="194" t="s">
        <v>30081</v>
      </c>
      <c r="G388" s="194"/>
      <c r="H388" s="194"/>
      <c r="I388" s="194" t="s">
        <v>4</v>
      </c>
      <c r="J388" s="195">
        <v>1850</v>
      </c>
      <c r="K388" s="195">
        <v>2990</v>
      </c>
      <c r="L388" s="194" t="s">
        <v>30496</v>
      </c>
      <c r="M388" s="194" t="s">
        <v>3</v>
      </c>
      <c r="N388" s="194"/>
      <c r="O388" s="194"/>
      <c r="P388" s="69" t="str">
        <f t="shared" si="6"/>
        <v>1</v>
      </c>
      <c r="Q388" s="69" t="str">
        <f>INDEX(Кат!$O:$O,MATCH($A388,Кат!$A:$A,0))</f>
        <v>шпак</v>
      </c>
    </row>
    <row r="389" spans="1:17" ht="45">
      <c r="A389" s="193">
        <v>425135</v>
      </c>
      <c r="B389" s="193">
        <v>425135</v>
      </c>
      <c r="C389" s="194" t="s">
        <v>31935</v>
      </c>
      <c r="D389" s="194" t="s">
        <v>29237</v>
      </c>
      <c r="E389" s="194"/>
      <c r="F389" s="194" t="s">
        <v>31268</v>
      </c>
      <c r="G389" s="194"/>
      <c r="H389" s="194"/>
      <c r="I389" s="194" t="s">
        <v>4</v>
      </c>
      <c r="J389" s="195">
        <v>2550</v>
      </c>
      <c r="K389" s="195">
        <v>3590</v>
      </c>
      <c r="L389" s="194" t="s">
        <v>32324</v>
      </c>
      <c r="M389" s="194" t="s">
        <v>3</v>
      </c>
      <c r="N389" s="194"/>
      <c r="O389" s="194"/>
      <c r="P389" s="69" t="str">
        <f t="shared" si="6"/>
        <v>1</v>
      </c>
      <c r="Q389" s="69" t="str">
        <f>INDEX(Кат!$O:$O,MATCH($A389,Кат!$A:$A,0))</f>
        <v>шпак</v>
      </c>
    </row>
    <row r="390" spans="1:17" ht="45">
      <c r="A390" s="193">
        <v>425208</v>
      </c>
      <c r="B390" s="193">
        <v>425208</v>
      </c>
      <c r="C390" s="194" t="s">
        <v>31936</v>
      </c>
      <c r="D390" s="194" t="s">
        <v>29237</v>
      </c>
      <c r="E390" s="194"/>
      <c r="F390" s="194" t="s">
        <v>31276</v>
      </c>
      <c r="G390" s="194"/>
      <c r="H390" s="194"/>
      <c r="I390" s="194" t="s">
        <v>4</v>
      </c>
      <c r="J390" s="195">
        <v>2700</v>
      </c>
      <c r="K390" s="195">
        <v>3790</v>
      </c>
      <c r="L390" s="194" t="s">
        <v>32329</v>
      </c>
      <c r="M390" s="194" t="s">
        <v>3</v>
      </c>
      <c r="N390" s="194"/>
      <c r="O390" s="194"/>
      <c r="P390" s="69" t="str">
        <f t="shared" si="6"/>
        <v>1</v>
      </c>
      <c r="Q390" s="69" t="str">
        <f>INDEX(Кат!$O:$O,MATCH($A390,Кат!$A:$A,0))</f>
        <v>шпак</v>
      </c>
    </row>
    <row r="391" spans="1:17" ht="45">
      <c r="A391" s="193">
        <v>425151</v>
      </c>
      <c r="B391" s="193">
        <v>425151</v>
      </c>
      <c r="C391" s="194" t="s">
        <v>31937</v>
      </c>
      <c r="D391" s="194" t="s">
        <v>29237</v>
      </c>
      <c r="E391" s="194"/>
      <c r="F391" s="194" t="s">
        <v>31272</v>
      </c>
      <c r="G391" s="194"/>
      <c r="H391" s="194"/>
      <c r="I391" s="194" t="s">
        <v>4</v>
      </c>
      <c r="J391" s="195">
        <v>2600</v>
      </c>
      <c r="K391" s="195">
        <v>3690</v>
      </c>
      <c r="L391" s="194" t="s">
        <v>32326</v>
      </c>
      <c r="M391" s="194" t="s">
        <v>3</v>
      </c>
      <c r="N391" s="194"/>
      <c r="O391" s="194"/>
      <c r="P391" s="69" t="str">
        <f t="shared" si="6"/>
        <v>1</v>
      </c>
      <c r="Q391" s="69" t="str">
        <f>INDEX(Кат!$O:$O,MATCH($A391,Кат!$A:$A,0))</f>
        <v>шпак</v>
      </c>
    </row>
    <row r="392" spans="1:17" ht="45">
      <c r="A392" s="193">
        <v>425154</v>
      </c>
      <c r="B392" s="193">
        <v>425154</v>
      </c>
      <c r="C392" s="194" t="s">
        <v>31938</v>
      </c>
      <c r="D392" s="194" t="s">
        <v>29237</v>
      </c>
      <c r="E392" s="194"/>
      <c r="F392" s="194" t="s">
        <v>31274</v>
      </c>
      <c r="G392" s="194"/>
      <c r="H392" s="194"/>
      <c r="I392" s="194" t="s">
        <v>4</v>
      </c>
      <c r="J392" s="195">
        <v>3250</v>
      </c>
      <c r="K392" s="195">
        <v>4590</v>
      </c>
      <c r="L392" s="194" t="s">
        <v>32327</v>
      </c>
      <c r="M392" s="194" t="s">
        <v>3</v>
      </c>
      <c r="N392" s="194"/>
      <c r="O392" s="194"/>
      <c r="P392" s="69" t="str">
        <f t="shared" si="6"/>
        <v>1</v>
      </c>
      <c r="Q392" s="69" t="str">
        <f>INDEX(Кат!$O:$O,MATCH($A392,Кат!$A:$A,0))</f>
        <v>шпак</v>
      </c>
    </row>
    <row r="393" spans="1:17" ht="45">
      <c r="A393" s="193">
        <v>425142</v>
      </c>
      <c r="B393" s="193">
        <v>425142</v>
      </c>
      <c r="C393" s="194" t="s">
        <v>32642</v>
      </c>
      <c r="D393" s="194" t="s">
        <v>29237</v>
      </c>
      <c r="E393" s="194"/>
      <c r="F393" s="194" t="s">
        <v>31270</v>
      </c>
      <c r="G393" s="194"/>
      <c r="H393" s="194"/>
      <c r="I393" s="194" t="s">
        <v>4</v>
      </c>
      <c r="J393" s="195">
        <v>2700</v>
      </c>
      <c r="K393" s="195">
        <v>3790</v>
      </c>
      <c r="L393" s="194" t="s">
        <v>32325</v>
      </c>
      <c r="M393" s="194" t="s">
        <v>3</v>
      </c>
      <c r="N393" s="194"/>
      <c r="O393" s="194"/>
      <c r="P393" s="69" t="str">
        <f t="shared" si="6"/>
        <v>1</v>
      </c>
      <c r="Q393" s="69" t="str">
        <f>INDEX(Кат!$O:$O,MATCH($A393,Кат!$A:$A,0))</f>
        <v>шпак</v>
      </c>
    </row>
    <row r="394" spans="1:17" ht="45">
      <c r="A394" s="193">
        <v>425083</v>
      </c>
      <c r="B394" s="193">
        <v>425083</v>
      </c>
      <c r="C394" s="194" t="s">
        <v>32643</v>
      </c>
      <c r="D394" s="194" t="s">
        <v>29237</v>
      </c>
      <c r="E394" s="194"/>
      <c r="F394" s="194" t="s">
        <v>31711</v>
      </c>
      <c r="G394" s="194"/>
      <c r="H394" s="194"/>
      <c r="I394" s="194" t="s">
        <v>4</v>
      </c>
      <c r="J394" s="195">
        <v>4450</v>
      </c>
      <c r="K394" s="195">
        <v>6190</v>
      </c>
      <c r="L394" s="194"/>
      <c r="M394" s="194" t="s">
        <v>3</v>
      </c>
      <c r="N394" s="194"/>
      <c r="O394" s="194"/>
      <c r="P394" s="69" t="str">
        <f t="shared" si="6"/>
        <v>1</v>
      </c>
      <c r="Q394" s="69" t="str">
        <f>INDEX(Кат!$O:$O,MATCH($A394,Кат!$A:$A,0))</f>
        <v>шпак</v>
      </c>
    </row>
    <row r="395" spans="1:17" ht="60">
      <c r="A395" s="193">
        <v>425101</v>
      </c>
      <c r="B395" s="193">
        <v>425101</v>
      </c>
      <c r="C395" s="194" t="s">
        <v>32644</v>
      </c>
      <c r="D395" s="194" t="s">
        <v>29237</v>
      </c>
      <c r="E395" s="194"/>
      <c r="F395" s="194" t="s">
        <v>31714</v>
      </c>
      <c r="G395" s="194"/>
      <c r="H395" s="194"/>
      <c r="I395" s="194" t="s">
        <v>4</v>
      </c>
      <c r="J395" s="195">
        <v>4600</v>
      </c>
      <c r="K395" s="195">
        <v>6390</v>
      </c>
      <c r="L395" s="194"/>
      <c r="M395" s="194" t="s">
        <v>3</v>
      </c>
      <c r="N395" s="194"/>
      <c r="O395" s="194"/>
      <c r="P395" s="69" t="str">
        <f t="shared" si="6"/>
        <v>1</v>
      </c>
      <c r="Q395" s="69" t="str">
        <f>INDEX(Кат!$O:$O,MATCH($A395,Кат!$A:$A,0))</f>
        <v>шпак</v>
      </c>
    </row>
    <row r="396" spans="1:17" ht="45">
      <c r="A396" s="193">
        <v>355348</v>
      </c>
      <c r="B396" s="193">
        <v>355348</v>
      </c>
      <c r="C396" s="194" t="s">
        <v>32445</v>
      </c>
      <c r="D396" s="194" t="s">
        <v>29237</v>
      </c>
      <c r="E396" s="194"/>
      <c r="F396" s="194" t="s">
        <v>29973</v>
      </c>
      <c r="G396" s="194"/>
      <c r="H396" s="194"/>
      <c r="I396" s="194" t="s">
        <v>4</v>
      </c>
      <c r="J396" s="195">
        <v>1600</v>
      </c>
      <c r="K396" s="195">
        <v>2290</v>
      </c>
      <c r="L396" s="194" t="s">
        <v>30492</v>
      </c>
      <c r="M396" s="194" t="s">
        <v>3</v>
      </c>
      <c r="N396" s="194"/>
      <c r="O396" s="194"/>
      <c r="P396" s="69" t="str">
        <f t="shared" si="6"/>
        <v>1</v>
      </c>
      <c r="Q396" s="69" t="str">
        <f>INDEX(Кат!$O:$O,MATCH($A396,Кат!$A:$A,0))</f>
        <v>шпак</v>
      </c>
    </row>
    <row r="397" spans="1:17" ht="45">
      <c r="A397" s="193">
        <v>443599</v>
      </c>
      <c r="B397" s="193">
        <v>355511</v>
      </c>
      <c r="C397" s="194" t="s">
        <v>32446</v>
      </c>
      <c r="D397" s="194" t="s">
        <v>29237</v>
      </c>
      <c r="E397" s="194"/>
      <c r="F397" s="194" t="s">
        <v>29976</v>
      </c>
      <c r="G397" s="194"/>
      <c r="H397" s="194"/>
      <c r="I397" s="194" t="s">
        <v>4</v>
      </c>
      <c r="J397" s="195">
        <v>1650</v>
      </c>
      <c r="K397" s="195">
        <v>2990</v>
      </c>
      <c r="L397" s="194" t="s">
        <v>30497</v>
      </c>
      <c r="M397" s="194" t="s">
        <v>3</v>
      </c>
      <c r="N397" s="194"/>
      <c r="O397" s="194"/>
      <c r="P397" s="69" t="str">
        <f t="shared" si="6"/>
        <v>1</v>
      </c>
      <c r="Q397" s="69" t="str">
        <f>INDEX(Кат!$O:$O,MATCH($A397,Кат!$A:$A,0))</f>
        <v>шпак</v>
      </c>
    </row>
    <row r="398" spans="1:17" ht="45">
      <c r="A398" s="193">
        <v>355360</v>
      </c>
      <c r="B398" s="193">
        <v>355360</v>
      </c>
      <c r="C398" s="194" t="s">
        <v>32447</v>
      </c>
      <c r="D398" s="194" t="s">
        <v>29237</v>
      </c>
      <c r="E398" s="194"/>
      <c r="F398" s="194" t="s">
        <v>29979</v>
      </c>
      <c r="G398" s="194"/>
      <c r="H398" s="194"/>
      <c r="I398" s="194" t="s">
        <v>4</v>
      </c>
      <c r="J398" s="195">
        <v>1750</v>
      </c>
      <c r="K398" s="195">
        <v>2490</v>
      </c>
      <c r="L398" s="194" t="s">
        <v>30493</v>
      </c>
      <c r="M398" s="194" t="s">
        <v>3</v>
      </c>
      <c r="N398" s="194"/>
      <c r="O398" s="194"/>
      <c r="P398" s="69" t="str">
        <f t="shared" si="6"/>
        <v>1</v>
      </c>
      <c r="Q398" s="69" t="str">
        <f>INDEX(Кат!$O:$O,MATCH($A398,Кат!$A:$A,0))</f>
        <v>шпак</v>
      </c>
    </row>
    <row r="399" spans="1:17" ht="60">
      <c r="A399" s="193">
        <v>443600</v>
      </c>
      <c r="B399" s="193">
        <v>355512</v>
      </c>
      <c r="C399" s="194" t="s">
        <v>32448</v>
      </c>
      <c r="D399" s="194" t="s">
        <v>29237</v>
      </c>
      <c r="E399" s="194"/>
      <c r="F399" s="194" t="s">
        <v>30084</v>
      </c>
      <c r="G399" s="194"/>
      <c r="H399" s="194"/>
      <c r="I399" s="194" t="s">
        <v>4</v>
      </c>
      <c r="J399" s="195">
        <v>1900</v>
      </c>
      <c r="K399" s="195">
        <v>2990</v>
      </c>
      <c r="L399" s="194" t="s">
        <v>30498</v>
      </c>
      <c r="M399" s="194" t="s">
        <v>3</v>
      </c>
      <c r="N399" s="194"/>
      <c r="O399" s="194"/>
      <c r="P399" s="69" t="str">
        <f t="shared" si="6"/>
        <v>1</v>
      </c>
      <c r="Q399" s="69" t="str">
        <f>INDEX(Кат!$O:$O,MATCH($A399,Кат!$A:$A,0))</f>
        <v>шпак</v>
      </c>
    </row>
    <row r="400" spans="1:17" ht="60">
      <c r="A400" s="193">
        <v>443601</v>
      </c>
      <c r="B400" s="193">
        <v>355513</v>
      </c>
      <c r="C400" s="194" t="s">
        <v>32449</v>
      </c>
      <c r="D400" s="194" t="s">
        <v>29237</v>
      </c>
      <c r="E400" s="194"/>
      <c r="F400" s="194" t="s">
        <v>30087</v>
      </c>
      <c r="G400" s="194"/>
      <c r="H400" s="194"/>
      <c r="I400" s="194" t="s">
        <v>4</v>
      </c>
      <c r="J400" s="195">
        <v>1900</v>
      </c>
      <c r="K400" s="195">
        <v>2990</v>
      </c>
      <c r="L400" s="194" t="s">
        <v>30499</v>
      </c>
      <c r="M400" s="194" t="s">
        <v>3</v>
      </c>
      <c r="N400" s="194"/>
      <c r="O400" s="194"/>
      <c r="P400" s="69" t="str">
        <f t="shared" si="6"/>
        <v>1</v>
      </c>
      <c r="Q400" s="69" t="str">
        <f>INDEX(Кат!$O:$O,MATCH($A400,Кат!$A:$A,0))</f>
        <v>шпак</v>
      </c>
    </row>
    <row r="401" spans="1:17" ht="60">
      <c r="A401" s="193">
        <v>443602</v>
      </c>
      <c r="B401" s="193">
        <v>355514</v>
      </c>
      <c r="C401" s="194" t="s">
        <v>32450</v>
      </c>
      <c r="D401" s="194" t="s">
        <v>29237</v>
      </c>
      <c r="E401" s="194"/>
      <c r="F401" s="194" t="s">
        <v>30090</v>
      </c>
      <c r="G401" s="194"/>
      <c r="H401" s="194"/>
      <c r="I401" s="194" t="s">
        <v>4</v>
      </c>
      <c r="J401" s="195">
        <v>1900</v>
      </c>
      <c r="K401" s="195">
        <v>2990</v>
      </c>
      <c r="L401" s="194" t="s">
        <v>30500</v>
      </c>
      <c r="M401" s="194" t="s">
        <v>3</v>
      </c>
      <c r="N401" s="194"/>
      <c r="O401" s="194"/>
      <c r="P401" s="69" t="str">
        <f t="shared" si="6"/>
        <v>1</v>
      </c>
      <c r="Q401" s="69" t="str">
        <f>INDEX(Кат!$O:$O,MATCH($A401,Кат!$A:$A,0))</f>
        <v>шпак</v>
      </c>
    </row>
    <row r="402" spans="1:17" ht="60">
      <c r="A402" s="193">
        <v>443603</v>
      </c>
      <c r="B402" s="193">
        <v>355515</v>
      </c>
      <c r="C402" s="194" t="s">
        <v>32451</v>
      </c>
      <c r="D402" s="194" t="s">
        <v>29237</v>
      </c>
      <c r="E402" s="194"/>
      <c r="F402" s="194" t="s">
        <v>30093</v>
      </c>
      <c r="G402" s="194"/>
      <c r="H402" s="194"/>
      <c r="I402" s="194" t="s">
        <v>4</v>
      </c>
      <c r="J402" s="195">
        <v>1900</v>
      </c>
      <c r="K402" s="195">
        <v>2990</v>
      </c>
      <c r="L402" s="194" t="s">
        <v>30501</v>
      </c>
      <c r="M402" s="194" t="s">
        <v>3</v>
      </c>
      <c r="N402" s="194"/>
      <c r="O402" s="194"/>
      <c r="P402" s="69" t="str">
        <f t="shared" si="6"/>
        <v>1</v>
      </c>
      <c r="Q402" s="69" t="str">
        <f>INDEX(Кат!$O:$O,MATCH($A402,Кат!$A:$A,0))</f>
        <v>шпак</v>
      </c>
    </row>
    <row r="403" spans="1:17" ht="90">
      <c r="A403" s="193">
        <v>225350</v>
      </c>
      <c r="B403" s="193">
        <v>17183</v>
      </c>
      <c r="C403" s="194" t="s">
        <v>31939</v>
      </c>
      <c r="D403" s="194" t="s">
        <v>29237</v>
      </c>
      <c r="E403" s="194" t="s">
        <v>14357</v>
      </c>
      <c r="F403" s="194" t="s">
        <v>33441</v>
      </c>
      <c r="G403" s="194" t="s">
        <v>33442</v>
      </c>
      <c r="H403" s="194" t="s">
        <v>14357</v>
      </c>
      <c r="I403" s="194" t="s">
        <v>4</v>
      </c>
      <c r="J403" s="195">
        <v>150</v>
      </c>
      <c r="K403" s="195">
        <v>299</v>
      </c>
      <c r="L403" s="194" t="s">
        <v>28443</v>
      </c>
      <c r="M403" s="194" t="s">
        <v>3</v>
      </c>
      <c r="N403" s="194"/>
      <c r="O403" s="194"/>
      <c r="P403" s="69" t="str">
        <f t="shared" si="6"/>
        <v>1</v>
      </c>
      <c r="Q403" s="69" t="str">
        <f>INDEX(Кат!$O:$O,MATCH($A403,Кат!$A:$A,0))</f>
        <v>шпак</v>
      </c>
    </row>
    <row r="404" spans="1:17" ht="60">
      <c r="A404" s="193">
        <v>225351</v>
      </c>
      <c r="B404" s="193">
        <v>17244</v>
      </c>
      <c r="C404" s="194" t="s">
        <v>31940</v>
      </c>
      <c r="D404" s="194" t="s">
        <v>29237</v>
      </c>
      <c r="E404" s="194" t="s">
        <v>265</v>
      </c>
      <c r="F404" s="194" t="s">
        <v>33443</v>
      </c>
      <c r="G404" s="194" t="s">
        <v>33444</v>
      </c>
      <c r="H404" s="194" t="s">
        <v>265</v>
      </c>
      <c r="I404" s="194" t="s">
        <v>4</v>
      </c>
      <c r="J404" s="195">
        <v>360</v>
      </c>
      <c r="K404" s="195">
        <v>559</v>
      </c>
      <c r="L404" s="194" t="s">
        <v>28042</v>
      </c>
      <c r="M404" s="194" t="s">
        <v>3</v>
      </c>
      <c r="N404" s="194"/>
      <c r="O404" s="194"/>
      <c r="P404" s="69" t="str">
        <f t="shared" si="6"/>
        <v>1</v>
      </c>
      <c r="Q404" s="69" t="str">
        <f>INDEX(Кат!$O:$O,MATCH($A404,Кат!$A:$A,0))</f>
        <v>шпак</v>
      </c>
    </row>
    <row r="405" spans="1:17" ht="45">
      <c r="A405" s="193">
        <v>225352</v>
      </c>
      <c r="B405" s="193">
        <v>17233</v>
      </c>
      <c r="C405" s="194" t="s">
        <v>31596</v>
      </c>
      <c r="D405" s="194" t="s">
        <v>29237</v>
      </c>
      <c r="E405" s="194" t="s">
        <v>14396</v>
      </c>
      <c r="F405" s="194" t="s">
        <v>33445</v>
      </c>
      <c r="G405" s="194" t="s">
        <v>33446</v>
      </c>
      <c r="H405" s="194" t="s">
        <v>14396</v>
      </c>
      <c r="I405" s="194" t="s">
        <v>4</v>
      </c>
      <c r="J405" s="195">
        <v>220</v>
      </c>
      <c r="K405" s="195">
        <v>439</v>
      </c>
      <c r="L405" s="194" t="s">
        <v>28445</v>
      </c>
      <c r="M405" s="194" t="s">
        <v>3</v>
      </c>
      <c r="N405" s="194"/>
      <c r="O405" s="194"/>
      <c r="P405" s="69" t="str">
        <f t="shared" si="6"/>
        <v>1</v>
      </c>
      <c r="Q405" s="69" t="str">
        <f>INDEX(Кат!$O:$O,MATCH($A405,Кат!$A:$A,0))</f>
        <v>шпак</v>
      </c>
    </row>
    <row r="406" spans="1:17" ht="60">
      <c r="A406" s="193">
        <v>225359</v>
      </c>
      <c r="B406" s="193">
        <v>17279</v>
      </c>
      <c r="C406" s="194" t="s">
        <v>31941</v>
      </c>
      <c r="D406" s="194" t="s">
        <v>29237</v>
      </c>
      <c r="E406" s="194" t="s">
        <v>276</v>
      </c>
      <c r="F406" s="194" t="s">
        <v>33447</v>
      </c>
      <c r="G406" s="194"/>
      <c r="H406" s="194" t="s">
        <v>276</v>
      </c>
      <c r="I406" s="194" t="s">
        <v>4</v>
      </c>
      <c r="J406" s="195">
        <v>360</v>
      </c>
      <c r="K406" s="195">
        <v>559</v>
      </c>
      <c r="L406" s="194" t="s">
        <v>28043</v>
      </c>
      <c r="M406" s="194" t="s">
        <v>3</v>
      </c>
      <c r="N406" s="194"/>
      <c r="O406" s="194"/>
      <c r="P406" s="69" t="str">
        <f t="shared" si="6"/>
        <v>1</v>
      </c>
      <c r="Q406" s="69" t="str">
        <f>INDEX(Кат!$O:$O,MATCH($A406,Кат!$A:$A,0))</f>
        <v>шпак</v>
      </c>
    </row>
    <row r="407" spans="1:17" ht="90">
      <c r="A407" s="193">
        <v>225355</v>
      </c>
      <c r="B407" s="193">
        <v>17185</v>
      </c>
      <c r="C407" s="194" t="s">
        <v>31942</v>
      </c>
      <c r="D407" s="194" t="s">
        <v>29237</v>
      </c>
      <c r="E407" s="194" t="s">
        <v>14358</v>
      </c>
      <c r="F407" s="194" t="s">
        <v>33448</v>
      </c>
      <c r="G407" s="194" t="s">
        <v>33449</v>
      </c>
      <c r="H407" s="194" t="s">
        <v>14358</v>
      </c>
      <c r="I407" s="194" t="s">
        <v>4</v>
      </c>
      <c r="J407" s="195">
        <v>150</v>
      </c>
      <c r="K407" s="195">
        <v>299</v>
      </c>
      <c r="L407" s="194" t="s">
        <v>28442</v>
      </c>
      <c r="M407" s="194" t="s">
        <v>3</v>
      </c>
      <c r="N407" s="194"/>
      <c r="O407" s="194"/>
      <c r="P407" s="69" t="str">
        <f t="shared" si="6"/>
        <v>1</v>
      </c>
      <c r="Q407" s="69" t="str">
        <f>INDEX(Кат!$O:$O,MATCH($A407,Кат!$A:$A,0))</f>
        <v>шпак</v>
      </c>
    </row>
    <row r="408" spans="1:17" ht="60">
      <c r="A408" s="193">
        <v>225357</v>
      </c>
      <c r="B408" s="193">
        <v>17246</v>
      </c>
      <c r="C408" s="194" t="s">
        <v>31597</v>
      </c>
      <c r="D408" s="194" t="s">
        <v>29237</v>
      </c>
      <c r="E408" s="194" t="s">
        <v>266</v>
      </c>
      <c r="F408" s="194" t="s">
        <v>33450</v>
      </c>
      <c r="G408" s="194" t="s">
        <v>33451</v>
      </c>
      <c r="H408" s="194" t="s">
        <v>266</v>
      </c>
      <c r="I408" s="194" t="s">
        <v>4</v>
      </c>
      <c r="J408" s="195">
        <v>350</v>
      </c>
      <c r="K408" s="195">
        <v>549</v>
      </c>
      <c r="L408" s="194" t="s">
        <v>28041</v>
      </c>
      <c r="M408" s="194" t="s">
        <v>3</v>
      </c>
      <c r="N408" s="194"/>
      <c r="O408" s="194"/>
      <c r="P408" s="69" t="str">
        <f t="shared" si="6"/>
        <v>1</v>
      </c>
      <c r="Q408" s="69" t="str">
        <f>INDEX(Кат!$O:$O,MATCH($A408,Кат!$A:$A,0))</f>
        <v>шпак</v>
      </c>
    </row>
    <row r="409" spans="1:17" ht="60">
      <c r="A409" s="193">
        <v>225356</v>
      </c>
      <c r="B409" s="193">
        <v>17276</v>
      </c>
      <c r="C409" s="194" t="s">
        <v>31943</v>
      </c>
      <c r="D409" s="194" t="s">
        <v>29237</v>
      </c>
      <c r="E409" s="194" t="s">
        <v>275</v>
      </c>
      <c r="F409" s="194" t="s">
        <v>33447</v>
      </c>
      <c r="G409" s="194"/>
      <c r="H409" s="194" t="s">
        <v>275</v>
      </c>
      <c r="I409" s="194" t="s">
        <v>4</v>
      </c>
      <c r="J409" s="195">
        <v>200</v>
      </c>
      <c r="K409" s="195">
        <v>399</v>
      </c>
      <c r="L409" s="194" t="s">
        <v>28044</v>
      </c>
      <c r="M409" s="194" t="s">
        <v>3</v>
      </c>
      <c r="N409" s="194"/>
      <c r="O409" s="194"/>
      <c r="P409" s="69" t="str">
        <f t="shared" si="6"/>
        <v>1</v>
      </c>
      <c r="Q409" s="69" t="str">
        <f>INDEX(Кат!$O:$O,MATCH($A409,Кат!$A:$A,0))</f>
        <v>шпак</v>
      </c>
    </row>
    <row r="410" spans="1:17" ht="45">
      <c r="A410" s="193">
        <v>225358</v>
      </c>
      <c r="B410" s="193">
        <v>17235</v>
      </c>
      <c r="C410" s="194" t="s">
        <v>31598</v>
      </c>
      <c r="D410" s="194" t="s">
        <v>29237</v>
      </c>
      <c r="E410" s="194" t="s">
        <v>14397</v>
      </c>
      <c r="F410" s="194" t="s">
        <v>33452</v>
      </c>
      <c r="G410" s="194" t="s">
        <v>33453</v>
      </c>
      <c r="H410" s="194" t="s">
        <v>14397</v>
      </c>
      <c r="I410" s="194" t="s">
        <v>4</v>
      </c>
      <c r="J410" s="195">
        <v>210</v>
      </c>
      <c r="K410" s="195">
        <v>419</v>
      </c>
      <c r="L410" s="194" t="s">
        <v>28444</v>
      </c>
      <c r="M410" s="194" t="s">
        <v>3</v>
      </c>
      <c r="N410" s="194"/>
      <c r="O410" s="194"/>
      <c r="P410" s="69" t="str">
        <f t="shared" si="6"/>
        <v>1</v>
      </c>
      <c r="Q410" s="69" t="str">
        <f>INDEX(Кат!$O:$O,MATCH($A410,Кат!$A:$A,0))</f>
        <v>шпак</v>
      </c>
    </row>
    <row r="411" spans="1:17" ht="60">
      <c r="A411" s="193">
        <v>225354</v>
      </c>
      <c r="B411" s="193">
        <v>17269</v>
      </c>
      <c r="C411" s="194" t="s">
        <v>31599</v>
      </c>
      <c r="D411" s="194" t="s">
        <v>29237</v>
      </c>
      <c r="E411" s="194" t="s">
        <v>274</v>
      </c>
      <c r="F411" s="194" t="s">
        <v>33454</v>
      </c>
      <c r="G411" s="194"/>
      <c r="H411" s="194" t="s">
        <v>274</v>
      </c>
      <c r="I411" s="194" t="s">
        <v>4</v>
      </c>
      <c r="J411" s="195">
        <v>170</v>
      </c>
      <c r="K411" s="195">
        <v>339</v>
      </c>
      <c r="L411" s="194" t="s">
        <v>28045</v>
      </c>
      <c r="M411" s="194" t="s">
        <v>3</v>
      </c>
      <c r="N411" s="194"/>
      <c r="O411" s="194"/>
      <c r="P411" s="69" t="str">
        <f t="shared" si="6"/>
        <v>1</v>
      </c>
      <c r="Q411" s="69" t="str">
        <f>INDEX(Кат!$O:$O,MATCH($A411,Кат!$A:$A,0))</f>
        <v>шпак</v>
      </c>
    </row>
    <row r="412" spans="1:17" ht="90">
      <c r="A412" s="193">
        <v>225353</v>
      </c>
      <c r="B412" s="193">
        <v>12980</v>
      </c>
      <c r="C412" s="194" t="s">
        <v>31944</v>
      </c>
      <c r="D412" s="194" t="s">
        <v>29237</v>
      </c>
      <c r="E412" s="194" t="s">
        <v>14332</v>
      </c>
      <c r="F412" s="194" t="s">
        <v>33455</v>
      </c>
      <c r="G412" s="194" t="s">
        <v>33456</v>
      </c>
      <c r="H412" s="194" t="s">
        <v>14332</v>
      </c>
      <c r="I412" s="194" t="s">
        <v>4</v>
      </c>
      <c r="J412" s="195">
        <v>320</v>
      </c>
      <c r="K412" s="195">
        <v>499</v>
      </c>
      <c r="L412" s="194" t="s">
        <v>28450</v>
      </c>
      <c r="M412" s="194" t="s">
        <v>3</v>
      </c>
      <c r="N412" s="194"/>
      <c r="O412" s="194"/>
      <c r="P412" s="69" t="str">
        <f t="shared" si="6"/>
        <v>1</v>
      </c>
      <c r="Q412" s="69" t="str">
        <f>INDEX(Кат!$O:$O,MATCH($A412,Кат!$A:$A,0))</f>
        <v>шпак</v>
      </c>
    </row>
    <row r="413" spans="1:17" ht="75">
      <c r="A413" s="193">
        <v>202118</v>
      </c>
      <c r="B413" s="193">
        <v>36615</v>
      </c>
      <c r="C413" s="194" t="s">
        <v>31945</v>
      </c>
      <c r="D413" s="194" t="s">
        <v>29237</v>
      </c>
      <c r="E413" s="194"/>
      <c r="F413" s="194" t="s">
        <v>2691</v>
      </c>
      <c r="G413" s="194"/>
      <c r="H413" s="194" t="s">
        <v>2691</v>
      </c>
      <c r="I413" s="194" t="s">
        <v>4</v>
      </c>
      <c r="J413" s="195">
        <v>130</v>
      </c>
      <c r="K413" s="195">
        <v>259</v>
      </c>
      <c r="L413" s="194" t="s">
        <v>28532</v>
      </c>
      <c r="M413" s="194" t="s">
        <v>32963</v>
      </c>
      <c r="N413" s="194"/>
      <c r="O413" s="194"/>
      <c r="P413" s="69" t="str">
        <f t="shared" si="6"/>
        <v>0</v>
      </c>
      <c r="Q413" s="69" t="str">
        <f>INDEX(Кат!$O:$O,MATCH($A413,Кат!$A:$A,0))</f>
        <v>шпак</v>
      </c>
    </row>
    <row r="414" spans="1:17" ht="45">
      <c r="A414" s="193">
        <v>202422</v>
      </c>
      <c r="B414" s="193">
        <v>30922</v>
      </c>
      <c r="C414" s="194" t="s">
        <v>31600</v>
      </c>
      <c r="D414" s="194" t="s">
        <v>29237</v>
      </c>
      <c r="E414" s="194"/>
      <c r="F414" s="194" t="s">
        <v>33090</v>
      </c>
      <c r="G414" s="194" t="s">
        <v>26046</v>
      </c>
      <c r="H414" s="194" t="s">
        <v>7132</v>
      </c>
      <c r="I414" s="194" t="s">
        <v>4</v>
      </c>
      <c r="J414" s="195">
        <v>1630</v>
      </c>
      <c r="K414" s="195">
        <v>2290</v>
      </c>
      <c r="L414" s="194"/>
      <c r="M414" s="194" t="s">
        <v>3</v>
      </c>
      <c r="N414" s="194"/>
      <c r="O414" s="194"/>
      <c r="P414" s="69" t="str">
        <f t="shared" si="6"/>
        <v>1</v>
      </c>
      <c r="Q414" s="69" t="str">
        <f>INDEX(Кат!$O:$O,MATCH($A414,Кат!$A:$A,0))</f>
        <v>шпак</v>
      </c>
    </row>
    <row r="415" spans="1:17" ht="45">
      <c r="A415" s="193">
        <v>202350</v>
      </c>
      <c r="B415" s="193">
        <v>62480</v>
      </c>
      <c r="C415" s="194" t="s">
        <v>31946</v>
      </c>
      <c r="D415" s="194" t="s">
        <v>29237</v>
      </c>
      <c r="E415" s="194"/>
      <c r="F415" s="194" t="s">
        <v>33090</v>
      </c>
      <c r="G415" s="194" t="s">
        <v>26046</v>
      </c>
      <c r="H415" s="194"/>
      <c r="I415" s="194" t="s">
        <v>4</v>
      </c>
      <c r="J415" s="195">
        <v>1950</v>
      </c>
      <c r="K415" s="195">
        <v>2890</v>
      </c>
      <c r="L415" s="194"/>
      <c r="M415" s="194" t="s">
        <v>3</v>
      </c>
      <c r="N415" s="194"/>
      <c r="O415" s="194"/>
      <c r="P415" s="69" t="str">
        <f t="shared" si="6"/>
        <v>1</v>
      </c>
      <c r="Q415" s="69" t="str">
        <f>INDEX(Кат!$O:$O,MATCH($A415,Кат!$A:$A,0))</f>
        <v>шпак</v>
      </c>
    </row>
    <row r="416" spans="1:17" ht="60">
      <c r="A416" s="193">
        <v>204060</v>
      </c>
      <c r="B416" s="193">
        <v>29436</v>
      </c>
      <c r="C416" s="194" t="s">
        <v>31947</v>
      </c>
      <c r="D416" s="194" t="s">
        <v>29237</v>
      </c>
      <c r="E416" s="194"/>
      <c r="F416" s="194" t="s">
        <v>590</v>
      </c>
      <c r="G416" s="194"/>
      <c r="H416" s="194" t="s">
        <v>590</v>
      </c>
      <c r="I416" s="194" t="s">
        <v>4</v>
      </c>
      <c r="J416" s="195">
        <v>720</v>
      </c>
      <c r="K416" s="195">
        <v>939</v>
      </c>
      <c r="L416" s="194" t="s">
        <v>26852</v>
      </c>
      <c r="M416" s="194" t="s">
        <v>3</v>
      </c>
      <c r="N416" s="194"/>
      <c r="O416" s="194"/>
      <c r="P416" s="69" t="str">
        <f t="shared" si="6"/>
        <v>1</v>
      </c>
      <c r="Q416" s="69" t="str">
        <f>INDEX(Кат!$O:$O,MATCH($A416,Кат!$A:$A,0))</f>
        <v>шпак</v>
      </c>
    </row>
    <row r="417" spans="1:17" ht="75">
      <c r="A417" s="193">
        <v>204061</v>
      </c>
      <c r="B417" s="193">
        <v>29438</v>
      </c>
      <c r="C417" s="194" t="s">
        <v>31948</v>
      </c>
      <c r="D417" s="194" t="s">
        <v>29237</v>
      </c>
      <c r="E417" s="194"/>
      <c r="F417" s="194" t="s">
        <v>592</v>
      </c>
      <c r="G417" s="194"/>
      <c r="H417" s="194" t="s">
        <v>592</v>
      </c>
      <c r="I417" s="194" t="s">
        <v>4</v>
      </c>
      <c r="J417" s="195">
        <v>680</v>
      </c>
      <c r="K417" s="195">
        <v>999</v>
      </c>
      <c r="L417" s="194" t="s">
        <v>26853</v>
      </c>
      <c r="M417" s="194" t="s">
        <v>3</v>
      </c>
      <c r="N417" s="194"/>
      <c r="O417" s="194"/>
      <c r="P417" s="69" t="str">
        <f t="shared" si="6"/>
        <v>1</v>
      </c>
      <c r="Q417" s="69" t="str">
        <f>INDEX(Кат!$O:$O,MATCH($A417,Кат!$A:$A,0))</f>
        <v>шпак</v>
      </c>
    </row>
    <row r="418" spans="1:17" ht="75">
      <c r="A418" s="193">
        <v>204062</v>
      </c>
      <c r="B418" s="193">
        <v>29440</v>
      </c>
      <c r="C418" s="194" t="s">
        <v>31948</v>
      </c>
      <c r="D418" s="194" t="s">
        <v>29237</v>
      </c>
      <c r="E418" s="194"/>
      <c r="F418" s="194" t="s">
        <v>594</v>
      </c>
      <c r="G418" s="194"/>
      <c r="H418" s="194" t="s">
        <v>594</v>
      </c>
      <c r="I418" s="194" t="s">
        <v>4</v>
      </c>
      <c r="J418" s="195">
        <v>770</v>
      </c>
      <c r="K418" s="195">
        <v>999</v>
      </c>
      <c r="L418" s="194"/>
      <c r="M418" s="194" t="s">
        <v>3</v>
      </c>
      <c r="N418" s="194"/>
      <c r="O418" s="194"/>
      <c r="P418" s="69" t="str">
        <f t="shared" si="6"/>
        <v>1</v>
      </c>
      <c r="Q418" s="69" t="str">
        <f>INDEX(Кат!$O:$O,MATCH($A418,Кат!$A:$A,0))</f>
        <v>шпак</v>
      </c>
    </row>
    <row r="419" spans="1:17" ht="60">
      <c r="A419" s="193">
        <v>204063</v>
      </c>
      <c r="B419" s="193">
        <v>29442</v>
      </c>
      <c r="C419" s="194" t="s">
        <v>31949</v>
      </c>
      <c r="D419" s="194" t="s">
        <v>29237</v>
      </c>
      <c r="E419" s="194"/>
      <c r="F419" s="194" t="s">
        <v>596</v>
      </c>
      <c r="G419" s="194"/>
      <c r="H419" s="194" t="s">
        <v>596</v>
      </c>
      <c r="I419" s="194" t="s">
        <v>4</v>
      </c>
      <c r="J419" s="195">
        <v>950</v>
      </c>
      <c r="K419" s="195">
        <v>1390</v>
      </c>
      <c r="L419" s="194" t="s">
        <v>26850</v>
      </c>
      <c r="M419" s="194" t="s">
        <v>3</v>
      </c>
      <c r="N419" s="194"/>
      <c r="O419" s="194"/>
      <c r="P419" s="69" t="str">
        <f t="shared" si="6"/>
        <v>1</v>
      </c>
      <c r="Q419" s="69" t="str">
        <f>INDEX(Кат!$O:$O,MATCH($A419,Кат!$A:$A,0))</f>
        <v>шпак</v>
      </c>
    </row>
    <row r="420" spans="1:17" ht="45">
      <c r="A420" s="193">
        <v>204066</v>
      </c>
      <c r="B420" s="193">
        <v>29450</v>
      </c>
      <c r="C420" s="194" t="s">
        <v>31950</v>
      </c>
      <c r="D420" s="194" t="s">
        <v>29237</v>
      </c>
      <c r="E420" s="194"/>
      <c r="F420" s="194" t="s">
        <v>606</v>
      </c>
      <c r="G420" s="194"/>
      <c r="H420" s="194" t="s">
        <v>606</v>
      </c>
      <c r="I420" s="194" t="s">
        <v>4</v>
      </c>
      <c r="J420" s="195">
        <v>1050</v>
      </c>
      <c r="K420" s="195">
        <v>1690</v>
      </c>
      <c r="L420" s="194" t="s">
        <v>26860</v>
      </c>
      <c r="M420" s="194" t="s">
        <v>3</v>
      </c>
      <c r="N420" s="194"/>
      <c r="O420" s="194"/>
      <c r="P420" s="69" t="str">
        <f t="shared" si="6"/>
        <v>1</v>
      </c>
      <c r="Q420" s="69" t="str">
        <f>INDEX(Кат!$O:$O,MATCH($A420,Кат!$A:$A,0))</f>
        <v>шпак</v>
      </c>
    </row>
    <row r="421" spans="1:17" ht="45">
      <c r="A421" s="193">
        <v>204067</v>
      </c>
      <c r="B421" s="193">
        <v>29445</v>
      </c>
      <c r="C421" s="194" t="s">
        <v>31951</v>
      </c>
      <c r="D421" s="194" t="s">
        <v>29237</v>
      </c>
      <c r="E421" s="194"/>
      <c r="F421" s="194" t="s">
        <v>602</v>
      </c>
      <c r="G421" s="194"/>
      <c r="H421" s="194" t="s">
        <v>602</v>
      </c>
      <c r="I421" s="194" t="s">
        <v>4</v>
      </c>
      <c r="J421" s="195">
        <v>1200</v>
      </c>
      <c r="K421" s="195">
        <v>1590</v>
      </c>
      <c r="L421" s="194" t="s">
        <v>28100</v>
      </c>
      <c r="M421" s="194" t="s">
        <v>3</v>
      </c>
      <c r="N421" s="194"/>
      <c r="O421" s="194"/>
      <c r="P421" s="69" t="str">
        <f t="shared" si="6"/>
        <v>1</v>
      </c>
      <c r="Q421" s="69" t="str">
        <f>INDEX(Кат!$O:$O,MATCH($A421,Кат!$A:$A,0))</f>
        <v>шпак</v>
      </c>
    </row>
    <row r="422" spans="1:17" ht="45">
      <c r="A422" s="193">
        <v>204068</v>
      </c>
      <c r="B422" s="193">
        <v>29448</v>
      </c>
      <c r="C422" s="194" t="s">
        <v>31952</v>
      </c>
      <c r="D422" s="194" t="s">
        <v>29237</v>
      </c>
      <c r="E422" s="194"/>
      <c r="F422" s="194" t="s">
        <v>604</v>
      </c>
      <c r="G422" s="194"/>
      <c r="H422" s="194" t="s">
        <v>604</v>
      </c>
      <c r="I422" s="194" t="s">
        <v>4</v>
      </c>
      <c r="J422" s="195">
        <v>1150</v>
      </c>
      <c r="K422" s="195">
        <v>1490</v>
      </c>
      <c r="L422" s="194" t="s">
        <v>26855</v>
      </c>
      <c r="M422" s="194" t="s">
        <v>3</v>
      </c>
      <c r="N422" s="194" t="s">
        <v>25727</v>
      </c>
      <c r="O422" s="194"/>
      <c r="P422" s="69" t="str">
        <f t="shared" si="6"/>
        <v>1ск6</v>
      </c>
      <c r="Q422" s="69" t="str">
        <f>INDEX(Кат!$O:$O,MATCH($A422,Кат!$A:$A,0))</f>
        <v>шпак</v>
      </c>
    </row>
    <row r="423" spans="1:17" ht="45">
      <c r="A423" s="193">
        <v>204069</v>
      </c>
      <c r="B423" s="193">
        <v>29435</v>
      </c>
      <c r="C423" s="194" t="s">
        <v>31953</v>
      </c>
      <c r="D423" s="194" t="s">
        <v>29237</v>
      </c>
      <c r="E423" s="194"/>
      <c r="F423" s="194" t="s">
        <v>588</v>
      </c>
      <c r="G423" s="194"/>
      <c r="H423" s="194" t="s">
        <v>588</v>
      </c>
      <c r="I423" s="194" t="s">
        <v>4</v>
      </c>
      <c r="J423" s="195">
        <v>850</v>
      </c>
      <c r="K423" s="195">
        <v>1190</v>
      </c>
      <c r="L423" s="194" t="s">
        <v>26854</v>
      </c>
      <c r="M423" s="194" t="s">
        <v>3</v>
      </c>
      <c r="N423" s="194"/>
      <c r="O423" s="194"/>
      <c r="P423" s="69" t="str">
        <f t="shared" si="6"/>
        <v>1</v>
      </c>
      <c r="Q423" s="69" t="str">
        <f>INDEX(Кат!$O:$O,MATCH($A423,Кат!$A:$A,0))</f>
        <v>шпак</v>
      </c>
    </row>
    <row r="424" spans="1:17" ht="45">
      <c r="A424" s="193">
        <v>204070</v>
      </c>
      <c r="B424" s="193">
        <v>29434</v>
      </c>
      <c r="C424" s="194" t="s">
        <v>31954</v>
      </c>
      <c r="D424" s="194" t="s">
        <v>29237</v>
      </c>
      <c r="E424" s="194"/>
      <c r="F424" s="194" t="s">
        <v>585</v>
      </c>
      <c r="G424" s="194"/>
      <c r="H424" s="194" t="s">
        <v>585</v>
      </c>
      <c r="I424" s="194" t="s">
        <v>4</v>
      </c>
      <c r="J424" s="195">
        <v>1050</v>
      </c>
      <c r="K424" s="195">
        <v>1390</v>
      </c>
      <c r="L424" s="194" t="s">
        <v>26849</v>
      </c>
      <c r="M424" s="194" t="s">
        <v>3</v>
      </c>
      <c r="N424" s="194"/>
      <c r="O424" s="194"/>
      <c r="P424" s="69" t="str">
        <f t="shared" si="6"/>
        <v>1</v>
      </c>
      <c r="Q424" s="69" t="str">
        <f>INDEX(Кат!$O:$O,MATCH($A424,Кат!$A:$A,0))</f>
        <v>шпак</v>
      </c>
    </row>
    <row r="425" spans="1:17" ht="45">
      <c r="A425" s="193">
        <v>204071</v>
      </c>
      <c r="B425" s="193">
        <v>29455</v>
      </c>
      <c r="C425" s="194" t="s">
        <v>31955</v>
      </c>
      <c r="D425" s="194" t="s">
        <v>29237</v>
      </c>
      <c r="E425" s="194"/>
      <c r="F425" s="194" t="s">
        <v>4455</v>
      </c>
      <c r="G425" s="194"/>
      <c r="H425" s="194" t="s">
        <v>4455</v>
      </c>
      <c r="I425" s="194" t="s">
        <v>4</v>
      </c>
      <c r="J425" s="195">
        <v>1150</v>
      </c>
      <c r="K425" s="195">
        <v>1490</v>
      </c>
      <c r="L425" s="194"/>
      <c r="M425" s="194" t="s">
        <v>3</v>
      </c>
      <c r="N425" s="194"/>
      <c r="O425" s="194"/>
      <c r="P425" s="69" t="str">
        <f t="shared" si="6"/>
        <v>1</v>
      </c>
      <c r="Q425" s="69" t="str">
        <f>INDEX(Кат!$O:$O,MATCH($A425,Кат!$A:$A,0))</f>
        <v>шпак</v>
      </c>
    </row>
    <row r="426" spans="1:17" ht="60">
      <c r="A426" s="193">
        <v>204072</v>
      </c>
      <c r="B426" s="193">
        <v>29458</v>
      </c>
      <c r="C426" s="194" t="s">
        <v>31956</v>
      </c>
      <c r="D426" s="194" t="s">
        <v>29237</v>
      </c>
      <c r="E426" s="194"/>
      <c r="F426" s="194" t="s">
        <v>609</v>
      </c>
      <c r="G426" s="194"/>
      <c r="H426" s="194" t="s">
        <v>609</v>
      </c>
      <c r="I426" s="194" t="s">
        <v>4</v>
      </c>
      <c r="J426" s="195">
        <v>1100</v>
      </c>
      <c r="K426" s="195">
        <v>1990</v>
      </c>
      <c r="L426" s="194"/>
      <c r="M426" s="194" t="s">
        <v>3</v>
      </c>
      <c r="N426" s="194"/>
      <c r="O426" s="194"/>
      <c r="P426" s="69" t="str">
        <f t="shared" si="6"/>
        <v>1</v>
      </c>
      <c r="Q426" s="69" t="str">
        <f>INDEX(Кат!$O:$O,MATCH($A426,Кат!$A:$A,0))</f>
        <v>шпак</v>
      </c>
    </row>
    <row r="427" spans="1:17" ht="45">
      <c r="A427" s="193">
        <v>204073</v>
      </c>
      <c r="B427" s="193">
        <v>29457</v>
      </c>
      <c r="C427" s="194" t="s">
        <v>31957</v>
      </c>
      <c r="D427" s="194" t="s">
        <v>29237</v>
      </c>
      <c r="E427" s="194"/>
      <c r="F427" s="194" t="s">
        <v>607</v>
      </c>
      <c r="G427" s="194"/>
      <c r="H427" s="194" t="s">
        <v>607</v>
      </c>
      <c r="I427" s="194" t="s">
        <v>4</v>
      </c>
      <c r="J427" s="195">
        <v>1500</v>
      </c>
      <c r="K427" s="195">
        <v>2190</v>
      </c>
      <c r="L427" s="194" t="s">
        <v>26851</v>
      </c>
      <c r="M427" s="194" t="s">
        <v>3</v>
      </c>
      <c r="N427" s="194"/>
      <c r="O427" s="194"/>
      <c r="P427" s="69" t="str">
        <f t="shared" si="6"/>
        <v>1</v>
      </c>
      <c r="Q427" s="69" t="str">
        <f>INDEX(Кат!$O:$O,MATCH($A427,Кат!$A:$A,0))</f>
        <v>шпак</v>
      </c>
    </row>
    <row r="428" spans="1:17" ht="45">
      <c r="A428" s="193">
        <v>204074</v>
      </c>
      <c r="B428" s="193">
        <v>29460</v>
      </c>
      <c r="C428" s="194" t="s">
        <v>31958</v>
      </c>
      <c r="D428" s="194" t="s">
        <v>29237</v>
      </c>
      <c r="E428" s="194"/>
      <c r="F428" s="194" t="s">
        <v>4457</v>
      </c>
      <c r="G428" s="194"/>
      <c r="H428" s="194" t="s">
        <v>4457</v>
      </c>
      <c r="I428" s="194" t="s">
        <v>4</v>
      </c>
      <c r="J428" s="195">
        <v>1950</v>
      </c>
      <c r="K428" s="195">
        <v>2590</v>
      </c>
      <c r="L428" s="194"/>
      <c r="M428" s="194" t="s">
        <v>3</v>
      </c>
      <c r="N428" s="194"/>
      <c r="O428" s="194"/>
      <c r="P428" s="69" t="str">
        <f t="shared" si="6"/>
        <v>1</v>
      </c>
      <c r="Q428" s="69" t="str">
        <f>INDEX(Кат!$O:$O,MATCH($A428,Кат!$A:$A,0))</f>
        <v>шпак</v>
      </c>
    </row>
    <row r="429" spans="1:17" ht="30">
      <c r="A429" s="193">
        <v>204075</v>
      </c>
      <c r="B429" s="193">
        <v>29444</v>
      </c>
      <c r="C429" s="194" t="s">
        <v>31601</v>
      </c>
      <c r="D429" s="194" t="s">
        <v>29237</v>
      </c>
      <c r="E429" s="194"/>
      <c r="F429" s="194" t="s">
        <v>600</v>
      </c>
      <c r="G429" s="194"/>
      <c r="H429" s="194" t="s">
        <v>600</v>
      </c>
      <c r="I429" s="194" t="s">
        <v>4</v>
      </c>
      <c r="J429" s="195">
        <v>1200</v>
      </c>
      <c r="K429" s="195">
        <v>1690</v>
      </c>
      <c r="L429" s="194" t="s">
        <v>26848</v>
      </c>
      <c r="M429" s="194" t="s">
        <v>3</v>
      </c>
      <c r="N429" s="194"/>
      <c r="O429" s="194"/>
      <c r="P429" s="69" t="str">
        <f t="shared" si="6"/>
        <v>1</v>
      </c>
      <c r="Q429" s="69" t="str">
        <f>INDEX(Кат!$O:$O,MATCH($A429,Кат!$A:$A,0))</f>
        <v>шпак</v>
      </c>
    </row>
    <row r="430" spans="1:17" ht="45">
      <c r="A430" s="193">
        <v>204203</v>
      </c>
      <c r="B430" s="193">
        <v>4282</v>
      </c>
      <c r="C430" s="194" t="s">
        <v>31959</v>
      </c>
      <c r="D430" s="194" t="s">
        <v>29237</v>
      </c>
      <c r="E430" s="194"/>
      <c r="F430" s="194" t="s">
        <v>168</v>
      </c>
      <c r="G430" s="194"/>
      <c r="H430" s="194" t="s">
        <v>168</v>
      </c>
      <c r="I430" s="194" t="s">
        <v>4</v>
      </c>
      <c r="J430" s="195">
        <v>740</v>
      </c>
      <c r="K430" s="195">
        <v>1190</v>
      </c>
      <c r="L430" s="194" t="s">
        <v>27997</v>
      </c>
      <c r="M430" s="194" t="s">
        <v>3</v>
      </c>
      <c r="N430" s="194"/>
      <c r="O430" s="194"/>
      <c r="P430" s="69" t="str">
        <f t="shared" si="6"/>
        <v>1</v>
      </c>
      <c r="Q430" s="69" t="str">
        <f>INDEX(Кат!$O:$O,MATCH($A430,Кат!$A:$A,0))</f>
        <v>шпак</v>
      </c>
    </row>
    <row r="431" spans="1:17" ht="45">
      <c r="A431" s="193">
        <v>204092</v>
      </c>
      <c r="B431" s="193">
        <v>29516</v>
      </c>
      <c r="C431" s="194" t="s">
        <v>31960</v>
      </c>
      <c r="D431" s="194" t="s">
        <v>29237</v>
      </c>
      <c r="E431" s="194"/>
      <c r="F431" s="194" t="s">
        <v>1142</v>
      </c>
      <c r="G431" s="194"/>
      <c r="H431" s="194" t="s">
        <v>1142</v>
      </c>
      <c r="I431" s="194" t="s">
        <v>4</v>
      </c>
      <c r="J431" s="195">
        <v>280</v>
      </c>
      <c r="K431" s="195">
        <v>559</v>
      </c>
      <c r="L431" s="194" t="s">
        <v>28046</v>
      </c>
      <c r="M431" s="194" t="s">
        <v>3</v>
      </c>
      <c r="N431" s="194"/>
      <c r="O431" s="194"/>
      <c r="P431" s="69" t="str">
        <f t="shared" si="6"/>
        <v>1</v>
      </c>
      <c r="Q431" s="69" t="str">
        <f>INDEX(Кат!$O:$O,MATCH($A431,Кат!$A:$A,0))</f>
        <v>шпак</v>
      </c>
    </row>
    <row r="432" spans="1:17" ht="45">
      <c r="A432" s="193">
        <v>204094</v>
      </c>
      <c r="B432" s="193">
        <v>34652</v>
      </c>
      <c r="C432" s="194" t="s">
        <v>31961</v>
      </c>
      <c r="D432" s="194" t="s">
        <v>29237</v>
      </c>
      <c r="E432" s="194"/>
      <c r="F432" s="194" t="s">
        <v>1149</v>
      </c>
      <c r="G432" s="194"/>
      <c r="H432" s="194" t="s">
        <v>1149</v>
      </c>
      <c r="I432" s="194" t="s">
        <v>4</v>
      </c>
      <c r="J432" s="195">
        <v>540</v>
      </c>
      <c r="K432" s="195">
        <v>809</v>
      </c>
      <c r="L432" s="194" t="s">
        <v>28671</v>
      </c>
      <c r="M432" s="194" t="s">
        <v>3</v>
      </c>
      <c r="N432" s="194"/>
      <c r="O432" s="194"/>
      <c r="P432" s="69" t="str">
        <f t="shared" si="6"/>
        <v>1</v>
      </c>
      <c r="Q432" s="69" t="str">
        <f>INDEX(Кат!$O:$O,MATCH($A432,Кат!$A:$A,0))</f>
        <v>шпак</v>
      </c>
    </row>
    <row r="433" spans="1:17" ht="45">
      <c r="A433" s="193">
        <v>204095</v>
      </c>
      <c r="B433" s="193">
        <v>34654</v>
      </c>
      <c r="C433" s="194" t="s">
        <v>31962</v>
      </c>
      <c r="D433" s="194" t="s">
        <v>29237</v>
      </c>
      <c r="E433" s="194"/>
      <c r="F433" s="194" t="s">
        <v>1147</v>
      </c>
      <c r="G433" s="194"/>
      <c r="H433" s="194" t="s">
        <v>1147</v>
      </c>
      <c r="I433" s="194" t="s">
        <v>4</v>
      </c>
      <c r="J433" s="195">
        <v>550</v>
      </c>
      <c r="K433" s="195">
        <v>829</v>
      </c>
      <c r="L433" s="194" t="s">
        <v>28670</v>
      </c>
      <c r="M433" s="194" t="s">
        <v>3</v>
      </c>
      <c r="N433" s="194"/>
      <c r="O433" s="194"/>
      <c r="P433" s="69" t="str">
        <f t="shared" si="6"/>
        <v>1</v>
      </c>
      <c r="Q433" s="69" t="str">
        <f>INDEX(Кат!$O:$O,MATCH($A433,Кат!$A:$A,0))</f>
        <v>шпак</v>
      </c>
    </row>
    <row r="434" spans="1:17" ht="45">
      <c r="A434" s="193">
        <v>204098</v>
      </c>
      <c r="B434" s="193">
        <v>29515</v>
      </c>
      <c r="C434" s="194" t="s">
        <v>31963</v>
      </c>
      <c r="D434" s="194" t="s">
        <v>29237</v>
      </c>
      <c r="E434" s="194"/>
      <c r="F434" s="194" t="s">
        <v>1140</v>
      </c>
      <c r="G434" s="194"/>
      <c r="H434" s="194" t="s">
        <v>1140</v>
      </c>
      <c r="I434" s="194" t="s">
        <v>4</v>
      </c>
      <c r="J434" s="195">
        <v>910</v>
      </c>
      <c r="K434" s="195">
        <v>1390</v>
      </c>
      <c r="L434" s="194" t="s">
        <v>28563</v>
      </c>
      <c r="M434" s="194" t="s">
        <v>3</v>
      </c>
      <c r="N434" s="194"/>
      <c r="O434" s="194"/>
      <c r="P434" s="69" t="str">
        <f t="shared" si="6"/>
        <v>1</v>
      </c>
      <c r="Q434" s="69" t="str">
        <f>INDEX(Кат!$O:$O,MATCH($A434,Кат!$A:$A,0))</f>
        <v>шпак</v>
      </c>
    </row>
    <row r="435" spans="1:17" ht="45">
      <c r="A435" s="193">
        <v>204099</v>
      </c>
      <c r="B435" s="193">
        <v>34651</v>
      </c>
      <c r="C435" s="194" t="s">
        <v>31963</v>
      </c>
      <c r="D435" s="194" t="s">
        <v>29237</v>
      </c>
      <c r="E435" s="194"/>
      <c r="F435" s="194" t="s">
        <v>1138</v>
      </c>
      <c r="G435" s="194"/>
      <c r="H435" s="194"/>
      <c r="I435" s="194" t="s">
        <v>4</v>
      </c>
      <c r="J435" s="195">
        <v>800</v>
      </c>
      <c r="K435" s="195">
        <v>1190</v>
      </c>
      <c r="L435" s="194" t="s">
        <v>27994</v>
      </c>
      <c r="M435" s="194" t="s">
        <v>3</v>
      </c>
      <c r="N435" s="194"/>
      <c r="O435" s="194"/>
      <c r="P435" s="69" t="str">
        <f t="shared" si="6"/>
        <v>1</v>
      </c>
      <c r="Q435" s="69" t="str">
        <f>INDEX(Кат!$O:$O,MATCH($A435,Кат!$A:$A,0))</f>
        <v>шпак</v>
      </c>
    </row>
    <row r="436" spans="1:17" ht="45">
      <c r="A436" s="193">
        <v>204101</v>
      </c>
      <c r="B436" s="193">
        <v>29518</v>
      </c>
      <c r="C436" s="194" t="s">
        <v>31964</v>
      </c>
      <c r="D436" s="194" t="s">
        <v>29237</v>
      </c>
      <c r="E436" s="194"/>
      <c r="F436" s="194" t="s">
        <v>1156</v>
      </c>
      <c r="G436" s="194"/>
      <c r="H436" s="194" t="s">
        <v>1156</v>
      </c>
      <c r="I436" s="194" t="s">
        <v>4</v>
      </c>
      <c r="J436" s="195">
        <v>970</v>
      </c>
      <c r="K436" s="195">
        <v>1490</v>
      </c>
      <c r="L436" s="194" t="s">
        <v>27995</v>
      </c>
      <c r="M436" s="194" t="s">
        <v>3</v>
      </c>
      <c r="N436" s="194"/>
      <c r="O436" s="194"/>
      <c r="P436" s="69" t="str">
        <f t="shared" si="6"/>
        <v>1</v>
      </c>
      <c r="Q436" s="69" t="str">
        <f>INDEX(Кат!$O:$O,MATCH($A436,Кат!$A:$A,0))</f>
        <v>шпак</v>
      </c>
    </row>
    <row r="437" spans="1:17" ht="45">
      <c r="A437" s="193">
        <v>204102</v>
      </c>
      <c r="B437" s="193">
        <v>29520</v>
      </c>
      <c r="C437" s="194" t="s">
        <v>31965</v>
      </c>
      <c r="D437" s="194" t="s">
        <v>29237</v>
      </c>
      <c r="E437" s="194"/>
      <c r="F437" s="194" t="s">
        <v>1158</v>
      </c>
      <c r="G437" s="194"/>
      <c r="H437" s="194" t="s">
        <v>1158</v>
      </c>
      <c r="I437" s="194" t="s">
        <v>4</v>
      </c>
      <c r="J437" s="195">
        <v>1100</v>
      </c>
      <c r="K437" s="195">
        <v>1590</v>
      </c>
      <c r="L437" s="194" t="s">
        <v>28673</v>
      </c>
      <c r="M437" s="194" t="s">
        <v>3</v>
      </c>
      <c r="N437" s="194"/>
      <c r="O437" s="194"/>
      <c r="P437" s="69" t="str">
        <f t="shared" si="6"/>
        <v>1</v>
      </c>
      <c r="Q437" s="69" t="str">
        <f>INDEX(Кат!$O:$O,MATCH($A437,Кат!$A:$A,0))</f>
        <v>шпак</v>
      </c>
    </row>
    <row r="438" spans="1:17" ht="45">
      <c r="A438" s="193">
        <v>204103</v>
      </c>
      <c r="B438" s="193">
        <v>29525</v>
      </c>
      <c r="C438" s="194" t="s">
        <v>31966</v>
      </c>
      <c r="D438" s="194" t="s">
        <v>29237</v>
      </c>
      <c r="E438" s="194"/>
      <c r="F438" s="194" t="s">
        <v>4471</v>
      </c>
      <c r="G438" s="194"/>
      <c r="H438" s="194" t="s">
        <v>4471</v>
      </c>
      <c r="I438" s="194" t="s">
        <v>4</v>
      </c>
      <c r="J438" s="195">
        <v>990</v>
      </c>
      <c r="K438" s="195">
        <v>1490</v>
      </c>
      <c r="L438" s="194"/>
      <c r="M438" s="194" t="s">
        <v>3</v>
      </c>
      <c r="N438" s="194"/>
      <c r="O438" s="194"/>
      <c r="P438" s="69" t="str">
        <f t="shared" si="6"/>
        <v>1</v>
      </c>
      <c r="Q438" s="69" t="str">
        <f>INDEX(Кат!$O:$O,MATCH($A438,Кат!$A:$A,0))</f>
        <v>шпак</v>
      </c>
    </row>
    <row r="439" spans="1:17" ht="30">
      <c r="A439" s="193">
        <v>204104</v>
      </c>
      <c r="B439" s="193">
        <v>34649</v>
      </c>
      <c r="C439" s="194" t="s">
        <v>31602</v>
      </c>
      <c r="D439" s="194" t="s">
        <v>29237</v>
      </c>
      <c r="E439" s="194"/>
      <c r="F439" s="194" t="s">
        <v>1151</v>
      </c>
      <c r="G439" s="194"/>
      <c r="H439" s="194" t="s">
        <v>1151</v>
      </c>
      <c r="I439" s="194" t="s">
        <v>4</v>
      </c>
      <c r="J439" s="195">
        <v>880</v>
      </c>
      <c r="K439" s="195">
        <v>1390</v>
      </c>
      <c r="L439" s="194" t="s">
        <v>28672</v>
      </c>
      <c r="M439" s="194" t="s">
        <v>3</v>
      </c>
      <c r="N439" s="194"/>
      <c r="O439" s="194"/>
      <c r="P439" s="69" t="str">
        <f t="shared" si="6"/>
        <v>1</v>
      </c>
      <c r="Q439" s="69" t="str">
        <f>INDEX(Кат!$O:$O,MATCH($A439,Кат!$A:$A,0))</f>
        <v>шпак</v>
      </c>
    </row>
    <row r="440" spans="1:17" ht="45">
      <c r="A440" s="193">
        <v>204105</v>
      </c>
      <c r="B440" s="193">
        <v>29566</v>
      </c>
      <c r="C440" s="194" t="s">
        <v>31967</v>
      </c>
      <c r="D440" s="194" t="s">
        <v>29237</v>
      </c>
      <c r="E440" s="194"/>
      <c r="F440" s="194" t="s">
        <v>1501</v>
      </c>
      <c r="G440" s="194"/>
      <c r="H440" s="194" t="s">
        <v>1501</v>
      </c>
      <c r="I440" s="194" t="s">
        <v>4</v>
      </c>
      <c r="J440" s="195">
        <v>700</v>
      </c>
      <c r="K440" s="195">
        <v>1090</v>
      </c>
      <c r="L440" s="194" t="s">
        <v>28679</v>
      </c>
      <c r="M440" s="194" t="s">
        <v>3</v>
      </c>
      <c r="N440" s="194"/>
      <c r="O440" s="194"/>
      <c r="P440" s="69" t="str">
        <f t="shared" si="6"/>
        <v>1</v>
      </c>
      <c r="Q440" s="69" t="str">
        <f>INDEX(Кат!$O:$O,MATCH($A440,Кат!$A:$A,0))</f>
        <v>шпак</v>
      </c>
    </row>
    <row r="441" spans="1:17" ht="60">
      <c r="A441" s="193">
        <v>204204</v>
      </c>
      <c r="B441" s="193">
        <v>4285</v>
      </c>
      <c r="C441" s="194" t="s">
        <v>31968</v>
      </c>
      <c r="D441" s="194" t="s">
        <v>29237</v>
      </c>
      <c r="E441" s="194"/>
      <c r="F441" s="194" t="s">
        <v>169</v>
      </c>
      <c r="G441" s="194"/>
      <c r="H441" s="194" t="s">
        <v>169</v>
      </c>
      <c r="I441" s="194" t="s">
        <v>4</v>
      </c>
      <c r="J441" s="195">
        <v>1000</v>
      </c>
      <c r="K441" s="195">
        <v>1390</v>
      </c>
      <c r="L441" s="194" t="s">
        <v>28038</v>
      </c>
      <c r="M441" s="194" t="s">
        <v>3</v>
      </c>
      <c r="N441" s="194"/>
      <c r="O441" s="194"/>
      <c r="P441" s="69" t="str">
        <f t="shared" si="6"/>
        <v>1</v>
      </c>
      <c r="Q441" s="69" t="str">
        <f>INDEX(Кат!$O:$O,MATCH($A441,Кат!$A:$A,0))</f>
        <v>шпак</v>
      </c>
    </row>
    <row r="442" spans="1:17" ht="45">
      <c r="A442" s="193">
        <v>204107</v>
      </c>
      <c r="B442" s="193">
        <v>29564</v>
      </c>
      <c r="C442" s="194" t="s">
        <v>31969</v>
      </c>
      <c r="D442" s="194" t="s">
        <v>29237</v>
      </c>
      <c r="E442" s="194"/>
      <c r="F442" s="194" t="s">
        <v>1496</v>
      </c>
      <c r="G442" s="194"/>
      <c r="H442" s="194" t="s">
        <v>1496</v>
      </c>
      <c r="I442" s="194" t="s">
        <v>4</v>
      </c>
      <c r="J442" s="195">
        <v>370</v>
      </c>
      <c r="K442" s="195">
        <v>579</v>
      </c>
      <c r="L442" s="194" t="s">
        <v>26841</v>
      </c>
      <c r="M442" s="194" t="s">
        <v>3</v>
      </c>
      <c r="N442" s="194"/>
      <c r="O442" s="194"/>
      <c r="P442" s="69" t="str">
        <f t="shared" si="6"/>
        <v>1</v>
      </c>
      <c r="Q442" s="69" t="str">
        <f>INDEX(Кат!$O:$O,MATCH($A442,Кат!$A:$A,0))</f>
        <v>шпак</v>
      </c>
    </row>
    <row r="443" spans="1:17" ht="45">
      <c r="A443" s="193">
        <v>204108</v>
      </c>
      <c r="B443" s="193">
        <v>29565</v>
      </c>
      <c r="C443" s="194" t="s">
        <v>31970</v>
      </c>
      <c r="D443" s="194" t="s">
        <v>29237</v>
      </c>
      <c r="E443" s="194"/>
      <c r="F443" s="194" t="s">
        <v>1498</v>
      </c>
      <c r="G443" s="194"/>
      <c r="H443" s="194" t="s">
        <v>1498</v>
      </c>
      <c r="I443" s="194" t="s">
        <v>4</v>
      </c>
      <c r="J443" s="195">
        <v>450</v>
      </c>
      <c r="K443" s="195">
        <v>699</v>
      </c>
      <c r="L443" s="194" t="s">
        <v>26831</v>
      </c>
      <c r="M443" s="194" t="s">
        <v>3</v>
      </c>
      <c r="N443" s="194"/>
      <c r="O443" s="194"/>
      <c r="P443" s="69" t="str">
        <f t="shared" si="6"/>
        <v>1</v>
      </c>
      <c r="Q443" s="69" t="str">
        <f>INDEX(Кат!$O:$O,MATCH($A443,Кат!$A:$A,0))</f>
        <v>шпак</v>
      </c>
    </row>
    <row r="444" spans="1:17" ht="45">
      <c r="A444" s="193">
        <v>204109</v>
      </c>
      <c r="B444" s="193">
        <v>29568</v>
      </c>
      <c r="C444" s="194" t="s">
        <v>31971</v>
      </c>
      <c r="D444" s="194" t="s">
        <v>29237</v>
      </c>
      <c r="E444" s="194"/>
      <c r="F444" s="194" t="s">
        <v>1505</v>
      </c>
      <c r="G444" s="194"/>
      <c r="H444" s="194" t="s">
        <v>1505</v>
      </c>
      <c r="I444" s="194" t="s">
        <v>4</v>
      </c>
      <c r="J444" s="195">
        <v>930</v>
      </c>
      <c r="K444" s="195">
        <v>1390</v>
      </c>
      <c r="L444" s="194" t="s">
        <v>28678</v>
      </c>
      <c r="M444" s="194" t="s">
        <v>3</v>
      </c>
      <c r="N444" s="194"/>
      <c r="O444" s="194"/>
      <c r="P444" s="69" t="str">
        <f t="shared" si="6"/>
        <v>1</v>
      </c>
      <c r="Q444" s="69" t="str">
        <f>INDEX(Кат!$O:$O,MATCH($A444,Кат!$A:$A,0))</f>
        <v>шпак</v>
      </c>
    </row>
    <row r="445" spans="1:17" ht="45">
      <c r="A445" s="193">
        <v>204113</v>
      </c>
      <c r="B445" s="193">
        <v>29570</v>
      </c>
      <c r="C445" s="194" t="s">
        <v>31972</v>
      </c>
      <c r="D445" s="194" t="s">
        <v>29237</v>
      </c>
      <c r="E445" s="194"/>
      <c r="F445" s="194" t="s">
        <v>1510</v>
      </c>
      <c r="G445" s="194"/>
      <c r="H445" s="194" t="s">
        <v>1510</v>
      </c>
      <c r="I445" s="194" t="s">
        <v>4</v>
      </c>
      <c r="J445" s="195">
        <v>1600</v>
      </c>
      <c r="K445" s="195">
        <v>2290</v>
      </c>
      <c r="L445" s="194" t="s">
        <v>26834</v>
      </c>
      <c r="M445" s="194" t="s">
        <v>3</v>
      </c>
      <c r="N445" s="194"/>
      <c r="O445" s="194"/>
      <c r="P445" s="69" t="str">
        <f t="shared" si="6"/>
        <v>1</v>
      </c>
      <c r="Q445" s="69" t="str">
        <f>INDEX(Кат!$O:$O,MATCH($A445,Кат!$A:$A,0))</f>
        <v>шпак</v>
      </c>
    </row>
    <row r="446" spans="1:17" ht="30">
      <c r="A446" s="193">
        <v>204115</v>
      </c>
      <c r="B446" s="193">
        <v>29563</v>
      </c>
      <c r="C446" s="194" t="s">
        <v>31973</v>
      </c>
      <c r="D446" s="194" t="s">
        <v>29237</v>
      </c>
      <c r="E446" s="194"/>
      <c r="F446" s="194" t="s">
        <v>1494</v>
      </c>
      <c r="G446" s="194"/>
      <c r="H446" s="194" t="s">
        <v>1494</v>
      </c>
      <c r="I446" s="194" t="s">
        <v>4</v>
      </c>
      <c r="J446" s="195">
        <v>870</v>
      </c>
      <c r="K446" s="195">
        <v>1390</v>
      </c>
      <c r="L446" s="194" t="s">
        <v>26835</v>
      </c>
      <c r="M446" s="194" t="s">
        <v>3</v>
      </c>
      <c r="N446" s="194"/>
      <c r="O446" s="194"/>
      <c r="P446" s="69" t="str">
        <f t="shared" si="6"/>
        <v>1</v>
      </c>
      <c r="Q446" s="69" t="str">
        <f>INDEX(Кат!$O:$O,MATCH($A446,Кат!$A:$A,0))</f>
        <v>шпак</v>
      </c>
    </row>
    <row r="447" spans="1:17" ht="45">
      <c r="A447" s="193">
        <v>204116</v>
      </c>
      <c r="B447" s="193">
        <v>29572</v>
      </c>
      <c r="C447" s="194" t="s">
        <v>31974</v>
      </c>
      <c r="D447" s="194" t="s">
        <v>29237</v>
      </c>
      <c r="E447" s="194"/>
      <c r="F447" s="194" t="s">
        <v>1515</v>
      </c>
      <c r="G447" s="194"/>
      <c r="H447" s="194" t="s">
        <v>1515</v>
      </c>
      <c r="I447" s="194" t="s">
        <v>4</v>
      </c>
      <c r="J447" s="195">
        <v>1600</v>
      </c>
      <c r="K447" s="195">
        <v>2290</v>
      </c>
      <c r="L447" s="194" t="s">
        <v>26838</v>
      </c>
      <c r="M447" s="194" t="s">
        <v>3</v>
      </c>
      <c r="N447" s="194"/>
      <c r="O447" s="194"/>
      <c r="P447" s="69" t="str">
        <f t="shared" si="6"/>
        <v>1</v>
      </c>
      <c r="Q447" s="69" t="str">
        <f>INDEX(Кат!$O:$O,MATCH($A447,Кат!$A:$A,0))</f>
        <v>шпак</v>
      </c>
    </row>
    <row r="448" spans="1:17" ht="45">
      <c r="A448" s="193">
        <v>204117</v>
      </c>
      <c r="B448" s="193">
        <v>29573</v>
      </c>
      <c r="C448" s="194" t="s">
        <v>31975</v>
      </c>
      <c r="D448" s="194" t="s">
        <v>29237</v>
      </c>
      <c r="E448" s="194"/>
      <c r="F448" s="194" t="s">
        <v>4494</v>
      </c>
      <c r="G448" s="194"/>
      <c r="H448" s="194" t="s">
        <v>4494</v>
      </c>
      <c r="I448" s="194" t="s">
        <v>4</v>
      </c>
      <c r="J448" s="195">
        <v>640</v>
      </c>
      <c r="K448" s="195">
        <v>959</v>
      </c>
      <c r="L448" s="194" t="s">
        <v>26837</v>
      </c>
      <c r="M448" s="194" t="s">
        <v>3</v>
      </c>
      <c r="N448" s="194"/>
      <c r="O448" s="194"/>
      <c r="P448" s="69" t="str">
        <f t="shared" si="6"/>
        <v>1</v>
      </c>
      <c r="Q448" s="69" t="str">
        <f>INDEX(Кат!$O:$O,MATCH($A448,Кат!$A:$A,0))</f>
        <v>шпак</v>
      </c>
    </row>
    <row r="449" spans="1:17" ht="45">
      <c r="A449" s="193">
        <v>204208</v>
      </c>
      <c r="B449" s="193">
        <v>17143</v>
      </c>
      <c r="C449" s="194" t="s">
        <v>31976</v>
      </c>
      <c r="D449" s="194" t="s">
        <v>29237</v>
      </c>
      <c r="E449" s="194"/>
      <c r="F449" s="194" t="s">
        <v>171</v>
      </c>
      <c r="G449" s="194"/>
      <c r="H449" s="194" t="s">
        <v>171</v>
      </c>
      <c r="I449" s="194" t="s">
        <v>4</v>
      </c>
      <c r="J449" s="195">
        <v>1700</v>
      </c>
      <c r="K449" s="195">
        <v>2390</v>
      </c>
      <c r="L449" s="194" t="s">
        <v>26843</v>
      </c>
      <c r="M449" s="194" t="s">
        <v>3</v>
      </c>
      <c r="N449" s="194"/>
      <c r="O449" s="194"/>
      <c r="P449" s="69" t="str">
        <f t="shared" si="6"/>
        <v>1</v>
      </c>
      <c r="Q449" s="69" t="str">
        <f>INDEX(Кат!$O:$O,MATCH($A449,Кат!$A:$A,0))</f>
        <v>шпак</v>
      </c>
    </row>
    <row r="450" spans="1:17" ht="45">
      <c r="A450" s="193">
        <v>204118</v>
      </c>
      <c r="B450" s="193">
        <v>29574</v>
      </c>
      <c r="C450" s="194" t="s">
        <v>31603</v>
      </c>
      <c r="D450" s="194" t="s">
        <v>29237</v>
      </c>
      <c r="E450" s="194"/>
      <c r="F450" s="194" t="s">
        <v>4495</v>
      </c>
      <c r="G450" s="194"/>
      <c r="H450" s="194" t="s">
        <v>4495</v>
      </c>
      <c r="I450" s="194" t="s">
        <v>4</v>
      </c>
      <c r="J450" s="195">
        <v>1200</v>
      </c>
      <c r="K450" s="195">
        <v>1690</v>
      </c>
      <c r="L450" s="194" t="s">
        <v>26840</v>
      </c>
      <c r="M450" s="194" t="s">
        <v>3</v>
      </c>
      <c r="N450" s="194"/>
      <c r="O450" s="194"/>
      <c r="P450" s="69" t="str">
        <f t="shared" si="6"/>
        <v>1</v>
      </c>
      <c r="Q450" s="69" t="str">
        <f>INDEX(Кат!$O:$O,MATCH($A450,Кат!$A:$A,0))</f>
        <v>шпак</v>
      </c>
    </row>
    <row r="451" spans="1:17" ht="45">
      <c r="A451" s="193">
        <v>204144</v>
      </c>
      <c r="B451" s="193">
        <v>29660</v>
      </c>
      <c r="C451" s="194" t="s">
        <v>31604</v>
      </c>
      <c r="D451" s="194" t="s">
        <v>29237</v>
      </c>
      <c r="E451" s="194"/>
      <c r="F451" s="194" t="s">
        <v>26339</v>
      </c>
      <c r="G451" s="194"/>
      <c r="H451" s="194" t="s">
        <v>26339</v>
      </c>
      <c r="I451" s="194" t="s">
        <v>4</v>
      </c>
      <c r="J451" s="195">
        <v>800</v>
      </c>
      <c r="K451" s="195">
        <v>1190</v>
      </c>
      <c r="L451" s="194" t="s">
        <v>26917</v>
      </c>
      <c r="M451" s="194" t="s">
        <v>3</v>
      </c>
      <c r="N451" s="194"/>
      <c r="O451" s="194"/>
      <c r="P451" s="69" t="str">
        <f t="shared" ref="P451:P514" si="7">_xlfn.CONCAT(M451,IF(N451&lt;&gt;"",_xlfn.CONCAT("ск",N451),""))</f>
        <v>1</v>
      </c>
      <c r="Q451" s="69" t="str">
        <f>INDEX(Кат!$O:$O,MATCH($A451,Кат!$A:$A,0))</f>
        <v>шпак</v>
      </c>
    </row>
    <row r="452" spans="1:17" ht="45">
      <c r="A452" s="193">
        <v>204146</v>
      </c>
      <c r="B452" s="193">
        <v>29657</v>
      </c>
      <c r="C452" s="194" t="s">
        <v>31977</v>
      </c>
      <c r="D452" s="194" t="s">
        <v>29237</v>
      </c>
      <c r="E452" s="194"/>
      <c r="F452" s="194" t="s">
        <v>14475</v>
      </c>
      <c r="G452" s="194"/>
      <c r="H452" s="194" t="s">
        <v>14475</v>
      </c>
      <c r="I452" s="194" t="s">
        <v>4</v>
      </c>
      <c r="J452" s="195">
        <v>650</v>
      </c>
      <c r="K452" s="195">
        <v>979</v>
      </c>
      <c r="L452" s="194" t="s">
        <v>27327</v>
      </c>
      <c r="M452" s="194" t="s">
        <v>3</v>
      </c>
      <c r="N452" s="194"/>
      <c r="O452" s="194"/>
      <c r="P452" s="69" t="str">
        <f t="shared" si="7"/>
        <v>1</v>
      </c>
      <c r="Q452" s="69" t="str">
        <f>INDEX(Кат!$O:$O,MATCH($A452,Кат!$A:$A,0))</f>
        <v>шпак</v>
      </c>
    </row>
    <row r="453" spans="1:17" ht="45">
      <c r="A453" s="193">
        <v>204151</v>
      </c>
      <c r="B453" s="193">
        <v>29659</v>
      </c>
      <c r="C453" s="194" t="s">
        <v>31978</v>
      </c>
      <c r="D453" s="194" t="s">
        <v>29237</v>
      </c>
      <c r="E453" s="194"/>
      <c r="F453" s="194" t="s">
        <v>2376</v>
      </c>
      <c r="G453" s="194"/>
      <c r="H453" s="194" t="s">
        <v>2376</v>
      </c>
      <c r="I453" s="194" t="s">
        <v>4</v>
      </c>
      <c r="J453" s="195">
        <v>770</v>
      </c>
      <c r="K453" s="195">
        <v>1190</v>
      </c>
      <c r="L453" s="194" t="s">
        <v>26915</v>
      </c>
      <c r="M453" s="194" t="s">
        <v>3</v>
      </c>
      <c r="N453" s="194"/>
      <c r="O453" s="194"/>
      <c r="P453" s="69" t="str">
        <f t="shared" si="7"/>
        <v>1</v>
      </c>
      <c r="Q453" s="69" t="str">
        <f>INDEX(Кат!$O:$O,MATCH($A453,Кат!$A:$A,0))</f>
        <v>шпак</v>
      </c>
    </row>
    <row r="454" spans="1:17" ht="45">
      <c r="A454" s="193">
        <v>204150</v>
      </c>
      <c r="B454" s="193">
        <v>29658</v>
      </c>
      <c r="C454" s="194" t="s">
        <v>31979</v>
      </c>
      <c r="D454" s="194" t="s">
        <v>29237</v>
      </c>
      <c r="E454" s="194"/>
      <c r="F454" s="194" t="s">
        <v>2374</v>
      </c>
      <c r="G454" s="194"/>
      <c r="H454" s="194" t="s">
        <v>2374</v>
      </c>
      <c r="I454" s="194" t="s">
        <v>4</v>
      </c>
      <c r="J454" s="195">
        <v>820</v>
      </c>
      <c r="K454" s="195">
        <v>1290</v>
      </c>
      <c r="L454" s="194" t="s">
        <v>26916</v>
      </c>
      <c r="M454" s="194" t="s">
        <v>3</v>
      </c>
      <c r="N454" s="194"/>
      <c r="O454" s="194"/>
      <c r="P454" s="69" t="str">
        <f t="shared" si="7"/>
        <v>1</v>
      </c>
      <c r="Q454" s="69" t="str">
        <f>INDEX(Кат!$O:$O,MATCH($A454,Кат!$A:$A,0))</f>
        <v>шпак</v>
      </c>
    </row>
    <row r="455" spans="1:17" ht="45">
      <c r="A455" s="193">
        <v>251722</v>
      </c>
      <c r="B455" s="193">
        <v>173402</v>
      </c>
      <c r="C455" s="194" t="s">
        <v>31605</v>
      </c>
      <c r="D455" s="194" t="s">
        <v>29237</v>
      </c>
      <c r="E455" s="194"/>
      <c r="F455" s="194" t="s">
        <v>1144</v>
      </c>
      <c r="G455" s="194"/>
      <c r="H455" s="194" t="s">
        <v>1144</v>
      </c>
      <c r="I455" s="194" t="s">
        <v>4</v>
      </c>
      <c r="J455" s="195">
        <v>350</v>
      </c>
      <c r="K455" s="195">
        <v>549</v>
      </c>
      <c r="L455" s="194" t="s">
        <v>27314</v>
      </c>
      <c r="M455" s="194" t="s">
        <v>3</v>
      </c>
      <c r="N455" s="194"/>
      <c r="O455" s="194"/>
      <c r="P455" s="69" t="str">
        <f t="shared" si="7"/>
        <v>1</v>
      </c>
      <c r="Q455" s="69" t="str">
        <f>INDEX(Кат!$O:$O,MATCH($A455,Кат!$A:$A,0))</f>
        <v>шпак</v>
      </c>
    </row>
    <row r="456" spans="1:17" ht="45">
      <c r="A456" s="193">
        <v>204143</v>
      </c>
      <c r="B456" s="193">
        <v>29655</v>
      </c>
      <c r="C456" s="194" t="s">
        <v>31980</v>
      </c>
      <c r="D456" s="194" t="s">
        <v>29237</v>
      </c>
      <c r="E456" s="194"/>
      <c r="F456" s="194" t="s">
        <v>2362</v>
      </c>
      <c r="G456" s="194"/>
      <c r="H456" s="194" t="s">
        <v>2362</v>
      </c>
      <c r="I456" s="194" t="s">
        <v>4</v>
      </c>
      <c r="J456" s="195">
        <v>360</v>
      </c>
      <c r="K456" s="195">
        <v>559</v>
      </c>
      <c r="L456" s="194" t="s">
        <v>28594</v>
      </c>
      <c r="M456" s="194" t="s">
        <v>3</v>
      </c>
      <c r="N456" s="194"/>
      <c r="O456" s="194"/>
      <c r="P456" s="69" t="str">
        <f t="shared" si="7"/>
        <v>1</v>
      </c>
      <c r="Q456" s="69" t="str">
        <f>INDEX(Кат!$O:$O,MATCH($A456,Кат!$A:$A,0))</f>
        <v>шпак</v>
      </c>
    </row>
    <row r="457" spans="1:17" ht="45">
      <c r="A457" s="193">
        <v>251724</v>
      </c>
      <c r="B457" s="193">
        <v>173533</v>
      </c>
      <c r="C457" s="194" t="s">
        <v>31981</v>
      </c>
      <c r="D457" s="194" t="s">
        <v>29237</v>
      </c>
      <c r="E457" s="194"/>
      <c r="F457" s="194" t="s">
        <v>1149</v>
      </c>
      <c r="G457" s="194"/>
      <c r="H457" s="194"/>
      <c r="I457" s="194" t="s">
        <v>4</v>
      </c>
      <c r="J457" s="195">
        <v>540</v>
      </c>
      <c r="K457" s="195">
        <v>809</v>
      </c>
      <c r="L457" s="194" t="s">
        <v>27316</v>
      </c>
      <c r="M457" s="194" t="s">
        <v>3</v>
      </c>
      <c r="N457" s="194"/>
      <c r="O457" s="194"/>
      <c r="P457" s="69" t="str">
        <f t="shared" si="7"/>
        <v>1</v>
      </c>
      <c r="Q457" s="69" t="str">
        <f>INDEX(Кат!$O:$O,MATCH($A457,Кат!$A:$A,0))</f>
        <v>шпак</v>
      </c>
    </row>
    <row r="458" spans="1:17" ht="60">
      <c r="A458" s="193">
        <v>251723</v>
      </c>
      <c r="B458" s="193">
        <v>173479</v>
      </c>
      <c r="C458" s="194" t="s">
        <v>31982</v>
      </c>
      <c r="D458" s="194" t="s">
        <v>29237</v>
      </c>
      <c r="E458" s="194"/>
      <c r="F458" s="194" t="s">
        <v>1147</v>
      </c>
      <c r="G458" s="194"/>
      <c r="H458" s="194"/>
      <c r="I458" s="194" t="s">
        <v>4</v>
      </c>
      <c r="J458" s="195">
        <v>550</v>
      </c>
      <c r="K458" s="195">
        <v>829</v>
      </c>
      <c r="L458" s="194" t="s">
        <v>27315</v>
      </c>
      <c r="M458" s="194" t="s">
        <v>3</v>
      </c>
      <c r="N458" s="194"/>
      <c r="O458" s="194"/>
      <c r="P458" s="69" t="str">
        <f t="shared" si="7"/>
        <v>1</v>
      </c>
      <c r="Q458" s="69" t="str">
        <f>INDEX(Кат!$O:$O,MATCH($A458,Кат!$A:$A,0))</f>
        <v>шпак</v>
      </c>
    </row>
    <row r="459" spans="1:17" ht="60">
      <c r="A459" s="193">
        <v>251726</v>
      </c>
      <c r="B459" s="193">
        <v>173788</v>
      </c>
      <c r="C459" s="194" t="s">
        <v>31983</v>
      </c>
      <c r="D459" s="194" t="s">
        <v>29237</v>
      </c>
      <c r="E459" s="194"/>
      <c r="F459" s="194" t="s">
        <v>617</v>
      </c>
      <c r="G459" s="194"/>
      <c r="H459" s="194" t="s">
        <v>617</v>
      </c>
      <c r="I459" s="194" t="s">
        <v>4</v>
      </c>
      <c r="J459" s="195">
        <v>620</v>
      </c>
      <c r="K459" s="195">
        <v>929</v>
      </c>
      <c r="L459" s="194" t="s">
        <v>27320</v>
      </c>
      <c r="M459" s="194" t="s">
        <v>3</v>
      </c>
      <c r="N459" s="194"/>
      <c r="O459" s="194"/>
      <c r="P459" s="69" t="str">
        <f t="shared" si="7"/>
        <v>1</v>
      </c>
      <c r="Q459" s="69" t="str">
        <f>INDEX(Кат!$O:$O,MATCH($A459,Кат!$A:$A,0))</f>
        <v>шпак</v>
      </c>
    </row>
    <row r="460" spans="1:17" ht="45">
      <c r="A460" s="193">
        <v>204145</v>
      </c>
      <c r="B460" s="193">
        <v>38133</v>
      </c>
      <c r="C460" s="194" t="s">
        <v>31984</v>
      </c>
      <c r="D460" s="194" t="s">
        <v>29237</v>
      </c>
      <c r="E460" s="194"/>
      <c r="F460" s="194" t="s">
        <v>615</v>
      </c>
      <c r="G460" s="194"/>
      <c r="H460" s="194" t="s">
        <v>615</v>
      </c>
      <c r="I460" s="194" t="s">
        <v>4</v>
      </c>
      <c r="J460" s="195">
        <v>740</v>
      </c>
      <c r="K460" s="195">
        <v>1190</v>
      </c>
      <c r="L460" s="194" t="s">
        <v>27319</v>
      </c>
      <c r="M460" s="194" t="s">
        <v>3</v>
      </c>
      <c r="N460" s="194"/>
      <c r="O460" s="194"/>
      <c r="P460" s="69" t="str">
        <f t="shared" si="7"/>
        <v>1</v>
      </c>
      <c r="Q460" s="69" t="str">
        <f>INDEX(Кат!$O:$O,MATCH($A460,Кат!$A:$A,0))</f>
        <v>шпак</v>
      </c>
    </row>
    <row r="461" spans="1:17" ht="45">
      <c r="A461" s="193">
        <v>251727</v>
      </c>
      <c r="B461" s="193">
        <v>173785</v>
      </c>
      <c r="C461" s="194" t="s">
        <v>31985</v>
      </c>
      <c r="D461" s="194" t="s">
        <v>30650</v>
      </c>
      <c r="E461" s="194"/>
      <c r="F461" s="194" t="s">
        <v>615</v>
      </c>
      <c r="G461" s="194"/>
      <c r="H461" s="194" t="s">
        <v>615</v>
      </c>
      <c r="I461" s="194" t="s">
        <v>4</v>
      </c>
      <c r="J461" s="195">
        <v>650</v>
      </c>
      <c r="K461" s="195">
        <v>979</v>
      </c>
      <c r="L461" s="194" t="s">
        <v>27319</v>
      </c>
      <c r="M461" s="194" t="s">
        <v>3</v>
      </c>
      <c r="N461" s="194"/>
      <c r="O461" s="194"/>
      <c r="P461" s="69" t="str">
        <f t="shared" si="7"/>
        <v>1</v>
      </c>
      <c r="Q461" s="69" t="e">
        <f>INDEX(Кат!$O:$O,MATCH($A461,Кат!$A:$A,0))</f>
        <v>#N/A</v>
      </c>
    </row>
    <row r="462" spans="1:17" ht="60">
      <c r="A462" s="193">
        <v>251725</v>
      </c>
      <c r="B462" s="193">
        <v>173339</v>
      </c>
      <c r="C462" s="194" t="s">
        <v>31986</v>
      </c>
      <c r="D462" s="194" t="s">
        <v>29237</v>
      </c>
      <c r="E462" s="194"/>
      <c r="F462" s="194" t="s">
        <v>1138</v>
      </c>
      <c r="G462" s="194"/>
      <c r="H462" s="194" t="s">
        <v>1138</v>
      </c>
      <c r="I462" s="194" t="s">
        <v>4</v>
      </c>
      <c r="J462" s="195">
        <v>480</v>
      </c>
      <c r="K462" s="195">
        <v>749</v>
      </c>
      <c r="L462" s="194" t="s">
        <v>27313</v>
      </c>
      <c r="M462" s="194" t="s">
        <v>3</v>
      </c>
      <c r="N462" s="194"/>
      <c r="O462" s="194"/>
      <c r="P462" s="69" t="str">
        <f t="shared" si="7"/>
        <v>1</v>
      </c>
      <c r="Q462" s="69" t="str">
        <f>INDEX(Кат!$O:$O,MATCH($A462,Кат!$A:$A,0))</f>
        <v>шпак</v>
      </c>
    </row>
    <row r="463" spans="1:17" ht="60">
      <c r="A463" s="193">
        <v>204148</v>
      </c>
      <c r="B463" s="193">
        <v>29656</v>
      </c>
      <c r="C463" s="194" t="s">
        <v>31987</v>
      </c>
      <c r="D463" s="194" t="s">
        <v>29237</v>
      </c>
      <c r="E463" s="194"/>
      <c r="F463" s="194" t="s">
        <v>2368</v>
      </c>
      <c r="G463" s="194"/>
      <c r="H463" s="194" t="s">
        <v>2368</v>
      </c>
      <c r="I463" s="194" t="s">
        <v>4</v>
      </c>
      <c r="J463" s="195">
        <v>650</v>
      </c>
      <c r="K463" s="195">
        <v>979</v>
      </c>
      <c r="L463" s="194" t="s">
        <v>28595</v>
      </c>
      <c r="M463" s="194" t="s">
        <v>3</v>
      </c>
      <c r="N463" s="194"/>
      <c r="O463" s="194"/>
      <c r="P463" s="69" t="str">
        <f t="shared" si="7"/>
        <v>1</v>
      </c>
      <c r="Q463" s="69" t="str">
        <f>INDEX(Кат!$O:$O,MATCH($A463,Кат!$A:$A,0))</f>
        <v>шпак</v>
      </c>
    </row>
    <row r="464" spans="1:17" ht="60">
      <c r="A464" s="193">
        <v>204147</v>
      </c>
      <c r="B464" s="193">
        <v>29654</v>
      </c>
      <c r="C464" s="194" t="s">
        <v>31988</v>
      </c>
      <c r="D464" s="194" t="s">
        <v>29237</v>
      </c>
      <c r="E464" s="194"/>
      <c r="F464" s="194" t="s">
        <v>2358</v>
      </c>
      <c r="G464" s="194"/>
      <c r="H464" s="194" t="s">
        <v>2358</v>
      </c>
      <c r="I464" s="194" t="s">
        <v>4</v>
      </c>
      <c r="J464" s="195">
        <v>420</v>
      </c>
      <c r="K464" s="195">
        <v>659</v>
      </c>
      <c r="L464" s="194" t="s">
        <v>28596</v>
      </c>
      <c r="M464" s="194" t="s">
        <v>3</v>
      </c>
      <c r="N464" s="194"/>
      <c r="O464" s="194"/>
      <c r="P464" s="69" t="str">
        <f t="shared" si="7"/>
        <v>1</v>
      </c>
      <c r="Q464" s="69" t="str">
        <f>INDEX(Кат!$O:$O,MATCH($A464,Кат!$A:$A,0))</f>
        <v>шпак</v>
      </c>
    </row>
    <row r="465" spans="1:17" ht="60">
      <c r="A465" s="193">
        <v>251728</v>
      </c>
      <c r="B465" s="193">
        <v>173765</v>
      </c>
      <c r="C465" s="194" t="s">
        <v>31989</v>
      </c>
      <c r="D465" s="194" t="s">
        <v>29237</v>
      </c>
      <c r="E465" s="194"/>
      <c r="F465" s="194" t="s">
        <v>169</v>
      </c>
      <c r="G465" s="194"/>
      <c r="H465" s="194" t="s">
        <v>169</v>
      </c>
      <c r="I465" s="194" t="s">
        <v>4</v>
      </c>
      <c r="J465" s="195">
        <v>510</v>
      </c>
      <c r="K465" s="195">
        <v>769</v>
      </c>
      <c r="L465" s="194" t="s">
        <v>27318</v>
      </c>
      <c r="M465" s="194" t="s">
        <v>3</v>
      </c>
      <c r="N465" s="194"/>
      <c r="O465" s="194"/>
      <c r="P465" s="69" t="str">
        <f t="shared" si="7"/>
        <v>1</v>
      </c>
      <c r="Q465" s="69" t="str">
        <f>INDEX(Кат!$O:$O,MATCH($A465,Кат!$A:$A,0))</f>
        <v>шпак</v>
      </c>
    </row>
    <row r="466" spans="1:17" ht="45">
      <c r="A466" s="193">
        <v>251729</v>
      </c>
      <c r="B466" s="193">
        <v>173769</v>
      </c>
      <c r="C466" s="194" t="s">
        <v>31606</v>
      </c>
      <c r="D466" s="194" t="s">
        <v>29237</v>
      </c>
      <c r="E466" s="194"/>
      <c r="F466" s="194" t="s">
        <v>2372</v>
      </c>
      <c r="G466" s="194"/>
      <c r="H466" s="194" t="s">
        <v>2372</v>
      </c>
      <c r="I466" s="194" t="s">
        <v>4</v>
      </c>
      <c r="J466" s="195">
        <v>850</v>
      </c>
      <c r="K466" s="195">
        <v>1290</v>
      </c>
      <c r="L466" s="194" t="s">
        <v>26897</v>
      </c>
      <c r="M466" s="194" t="s">
        <v>3</v>
      </c>
      <c r="N466" s="194"/>
      <c r="O466" s="194"/>
      <c r="P466" s="69" t="str">
        <f t="shared" si="7"/>
        <v>1</v>
      </c>
      <c r="Q466" s="69" t="str">
        <f>INDEX(Кат!$O:$O,MATCH($A466,Кат!$A:$A,0))</f>
        <v>шпак</v>
      </c>
    </row>
    <row r="467" spans="1:17" ht="45">
      <c r="A467" s="193">
        <v>204149</v>
      </c>
      <c r="B467" s="193">
        <v>38273</v>
      </c>
      <c r="C467" s="194" t="s">
        <v>31990</v>
      </c>
      <c r="D467" s="194" t="s">
        <v>29237</v>
      </c>
      <c r="E467" s="194"/>
      <c r="F467" s="194" t="s">
        <v>2372</v>
      </c>
      <c r="G467" s="194"/>
      <c r="H467" s="194" t="s">
        <v>2372</v>
      </c>
      <c r="I467" s="194" t="s">
        <v>4</v>
      </c>
      <c r="J467" s="195">
        <v>850</v>
      </c>
      <c r="K467" s="195">
        <v>1290</v>
      </c>
      <c r="L467" s="194" t="s">
        <v>26897</v>
      </c>
      <c r="M467" s="194" t="s">
        <v>3</v>
      </c>
      <c r="N467" s="194"/>
      <c r="O467" s="194"/>
      <c r="P467" s="69" t="str">
        <f t="shared" si="7"/>
        <v>1</v>
      </c>
      <c r="Q467" s="69" t="str">
        <f>INDEX(Кат!$O:$O,MATCH($A467,Кат!$A:$A,0))</f>
        <v>шпак</v>
      </c>
    </row>
    <row r="468" spans="1:17" ht="45">
      <c r="A468" s="193">
        <v>204152</v>
      </c>
      <c r="B468" s="193">
        <v>38274</v>
      </c>
      <c r="C468" s="194" t="s">
        <v>31607</v>
      </c>
      <c r="D468" s="194" t="s">
        <v>29237</v>
      </c>
      <c r="E468" s="194"/>
      <c r="F468" s="194" t="s">
        <v>611</v>
      </c>
      <c r="G468" s="194"/>
      <c r="H468" s="194" t="s">
        <v>611</v>
      </c>
      <c r="I468" s="194" t="s">
        <v>4</v>
      </c>
      <c r="J468" s="195">
        <v>540</v>
      </c>
      <c r="K468" s="195">
        <v>809</v>
      </c>
      <c r="L468" s="194" t="s">
        <v>26896</v>
      </c>
      <c r="M468" s="194" t="s">
        <v>3</v>
      </c>
      <c r="N468" s="194"/>
      <c r="O468" s="194"/>
      <c r="P468" s="69" t="str">
        <f t="shared" si="7"/>
        <v>1</v>
      </c>
      <c r="Q468" s="69" t="str">
        <f>INDEX(Кат!$O:$O,MATCH($A468,Кат!$A:$A,0))</f>
        <v>шпак</v>
      </c>
    </row>
    <row r="469" spans="1:17" ht="45">
      <c r="A469" s="193">
        <v>251730</v>
      </c>
      <c r="B469" s="193">
        <v>173771</v>
      </c>
      <c r="C469" s="194" t="s">
        <v>31991</v>
      </c>
      <c r="D469" s="194" t="s">
        <v>29237</v>
      </c>
      <c r="E469" s="194"/>
      <c r="F469" s="194" t="s">
        <v>611</v>
      </c>
      <c r="G469" s="194"/>
      <c r="H469" s="194" t="s">
        <v>611</v>
      </c>
      <c r="I469" s="194" t="s">
        <v>4</v>
      </c>
      <c r="J469" s="195">
        <v>540</v>
      </c>
      <c r="K469" s="195">
        <v>809</v>
      </c>
      <c r="L469" s="194" t="s">
        <v>26896</v>
      </c>
      <c r="M469" s="194" t="s">
        <v>3</v>
      </c>
      <c r="N469" s="194"/>
      <c r="O469" s="194"/>
      <c r="P469" s="69" t="str">
        <f t="shared" si="7"/>
        <v>1</v>
      </c>
      <c r="Q469" s="69" t="str">
        <f>INDEX(Кат!$O:$O,MATCH($A469,Кат!$A:$A,0))</f>
        <v>шпак</v>
      </c>
    </row>
    <row r="470" spans="1:17" ht="45">
      <c r="A470" s="193">
        <v>251731</v>
      </c>
      <c r="B470" s="193">
        <v>173580</v>
      </c>
      <c r="C470" s="194" t="s">
        <v>31608</v>
      </c>
      <c r="D470" s="194" t="s">
        <v>29237</v>
      </c>
      <c r="E470" s="194"/>
      <c r="F470" s="194" t="s">
        <v>2366</v>
      </c>
      <c r="G470" s="194"/>
      <c r="H470" s="194" t="s">
        <v>2366</v>
      </c>
      <c r="I470" s="194" t="s">
        <v>4</v>
      </c>
      <c r="J470" s="195">
        <v>730</v>
      </c>
      <c r="K470" s="195">
        <v>1090</v>
      </c>
      <c r="L470" s="194" t="s">
        <v>27317</v>
      </c>
      <c r="M470" s="194" t="s">
        <v>3</v>
      </c>
      <c r="N470" s="194"/>
      <c r="O470" s="194"/>
      <c r="P470" s="69" t="str">
        <f t="shared" si="7"/>
        <v>1</v>
      </c>
      <c r="Q470" s="69" t="str">
        <f>INDEX(Кат!$O:$O,MATCH($A470,Кат!$A:$A,0))</f>
        <v>шпак</v>
      </c>
    </row>
    <row r="471" spans="1:17" ht="45">
      <c r="A471" s="193">
        <v>251732</v>
      </c>
      <c r="B471" s="193">
        <v>173796</v>
      </c>
      <c r="C471" s="194" t="s">
        <v>31992</v>
      </c>
      <c r="D471" s="194" t="s">
        <v>29237</v>
      </c>
      <c r="E471" s="194"/>
      <c r="F471" s="194" t="s">
        <v>1531</v>
      </c>
      <c r="G471" s="194"/>
      <c r="H471" s="194" t="s">
        <v>1531</v>
      </c>
      <c r="I471" s="194" t="s">
        <v>4</v>
      </c>
      <c r="J471" s="195">
        <v>320</v>
      </c>
      <c r="K471" s="195">
        <v>499</v>
      </c>
      <c r="L471" s="194" t="s">
        <v>27321</v>
      </c>
      <c r="M471" s="194" t="s">
        <v>3</v>
      </c>
      <c r="N471" s="194"/>
      <c r="O471" s="194"/>
      <c r="P471" s="69" t="str">
        <f t="shared" si="7"/>
        <v>1</v>
      </c>
      <c r="Q471" s="69" t="str">
        <f>INDEX(Кат!$O:$O,MATCH($A471,Кат!$A:$A,0))</f>
        <v>шпак</v>
      </c>
    </row>
    <row r="472" spans="1:17" ht="30">
      <c r="A472" s="193">
        <v>204210</v>
      </c>
      <c r="B472" s="193">
        <v>4289</v>
      </c>
      <c r="C472" s="194" t="s">
        <v>31993</v>
      </c>
      <c r="D472" s="194" t="s">
        <v>30650</v>
      </c>
      <c r="E472" s="194"/>
      <c r="F472" s="194" t="s">
        <v>172</v>
      </c>
      <c r="G472" s="194"/>
      <c r="H472" s="194" t="s">
        <v>172</v>
      </c>
      <c r="I472" s="194" t="s">
        <v>4</v>
      </c>
      <c r="J472" s="195">
        <v>850</v>
      </c>
      <c r="K472" s="195">
        <v>1290</v>
      </c>
      <c r="L472" s="194"/>
      <c r="M472" s="194" t="s">
        <v>3</v>
      </c>
      <c r="N472" s="194"/>
      <c r="O472" s="194"/>
      <c r="P472" s="69" t="str">
        <f t="shared" si="7"/>
        <v>1</v>
      </c>
      <c r="Q472" s="69" t="e">
        <f>INDEX(Кат!$O:$O,MATCH($A472,Кат!$A:$A,0))</f>
        <v>#N/A</v>
      </c>
    </row>
    <row r="473" spans="1:17" ht="45">
      <c r="A473" s="193">
        <v>204207</v>
      </c>
      <c r="B473" s="193">
        <v>4287</v>
      </c>
      <c r="C473" s="194" t="s">
        <v>31994</v>
      </c>
      <c r="D473" s="194" t="s">
        <v>30650</v>
      </c>
      <c r="E473" s="194"/>
      <c r="F473" s="194" t="s">
        <v>29239</v>
      </c>
      <c r="G473" s="194"/>
      <c r="H473" s="194" t="s">
        <v>171</v>
      </c>
      <c r="I473" s="194" t="s">
        <v>4</v>
      </c>
      <c r="J473" s="195">
        <v>1750</v>
      </c>
      <c r="K473" s="195">
        <v>2490</v>
      </c>
      <c r="L473" s="194" t="s">
        <v>26843</v>
      </c>
      <c r="M473" s="194" t="s">
        <v>3</v>
      </c>
      <c r="N473" s="194"/>
      <c r="O473" s="194"/>
      <c r="P473" s="69" t="str">
        <f t="shared" si="7"/>
        <v>1</v>
      </c>
      <c r="Q473" s="69" t="e">
        <f>INDEX(Кат!$O:$O,MATCH($A473,Кат!$A:$A,0))</f>
        <v>#N/A</v>
      </c>
    </row>
    <row r="474" spans="1:17" ht="45">
      <c r="A474" s="193">
        <v>204216</v>
      </c>
      <c r="B474" s="193">
        <v>29522</v>
      </c>
      <c r="C474" s="194" t="s">
        <v>31995</v>
      </c>
      <c r="D474" s="194" t="s">
        <v>29237</v>
      </c>
      <c r="E474" s="194"/>
      <c r="F474" s="194" t="s">
        <v>1159</v>
      </c>
      <c r="G474" s="194"/>
      <c r="H474" s="194" t="s">
        <v>1159</v>
      </c>
      <c r="I474" s="194" t="s">
        <v>4</v>
      </c>
      <c r="J474" s="195">
        <v>1410</v>
      </c>
      <c r="K474" s="195">
        <v>1990</v>
      </c>
      <c r="L474" s="194"/>
      <c r="M474" s="194" t="s">
        <v>3</v>
      </c>
      <c r="N474" s="194"/>
      <c r="O474" s="194" t="s">
        <v>29237</v>
      </c>
      <c r="P474" s="69" t="str">
        <f t="shared" si="7"/>
        <v>1</v>
      </c>
      <c r="Q474" s="69" t="str">
        <f>INDEX(Кат!$O:$O,MATCH($A474,Кат!$A:$A,0))</f>
        <v>шпак</v>
      </c>
    </row>
    <row r="475" spans="1:17" ht="60">
      <c r="A475" s="193">
        <v>204236</v>
      </c>
      <c r="B475" s="193">
        <v>29463</v>
      </c>
      <c r="C475" s="194" t="s">
        <v>31996</v>
      </c>
      <c r="D475" s="194" t="s">
        <v>29237</v>
      </c>
      <c r="E475" s="194"/>
      <c r="F475" s="194" t="s">
        <v>619</v>
      </c>
      <c r="G475" s="194"/>
      <c r="H475" s="194" t="s">
        <v>619</v>
      </c>
      <c r="I475" s="194" t="s">
        <v>4</v>
      </c>
      <c r="J475" s="195">
        <v>600</v>
      </c>
      <c r="K475" s="195">
        <v>899</v>
      </c>
      <c r="L475" s="194" t="s">
        <v>28101</v>
      </c>
      <c r="M475" s="194" t="s">
        <v>3</v>
      </c>
      <c r="N475" s="194"/>
      <c r="O475" s="194"/>
      <c r="P475" s="69" t="str">
        <f t="shared" si="7"/>
        <v>1</v>
      </c>
      <c r="Q475" s="69" t="str">
        <f>INDEX(Кат!$O:$O,MATCH($A475,Кат!$A:$A,0))</f>
        <v>шпак</v>
      </c>
    </row>
    <row r="476" spans="1:17" ht="45">
      <c r="A476" s="193">
        <v>204238</v>
      </c>
      <c r="B476" s="193">
        <v>29469</v>
      </c>
      <c r="C476" s="194" t="s">
        <v>31609</v>
      </c>
      <c r="D476" s="194" t="s">
        <v>29237</v>
      </c>
      <c r="E476" s="194"/>
      <c r="F476" s="194" t="s">
        <v>4460</v>
      </c>
      <c r="G476" s="194"/>
      <c r="H476" s="194" t="s">
        <v>4460</v>
      </c>
      <c r="I476" s="194" t="s">
        <v>4</v>
      </c>
      <c r="J476" s="195">
        <v>1550</v>
      </c>
      <c r="K476" s="195">
        <v>2190</v>
      </c>
      <c r="L476" s="194" t="s">
        <v>26857</v>
      </c>
      <c r="M476" s="194" t="s">
        <v>3</v>
      </c>
      <c r="N476" s="194"/>
      <c r="O476" s="194"/>
      <c r="P476" s="69" t="str">
        <f t="shared" si="7"/>
        <v>1</v>
      </c>
      <c r="Q476" s="69" t="str">
        <f>INDEX(Кат!$O:$O,MATCH($A476,Кат!$A:$A,0))</f>
        <v>шпак</v>
      </c>
    </row>
    <row r="477" spans="1:17" ht="45">
      <c r="A477" s="193">
        <v>204240</v>
      </c>
      <c r="B477" s="193">
        <v>29467</v>
      </c>
      <c r="C477" s="194" t="s">
        <v>31610</v>
      </c>
      <c r="D477" s="194" t="s">
        <v>29237</v>
      </c>
      <c r="E477" s="194"/>
      <c r="F477" s="194" t="s">
        <v>623</v>
      </c>
      <c r="G477" s="194"/>
      <c r="H477" s="194" t="s">
        <v>623</v>
      </c>
      <c r="I477" s="194" t="s">
        <v>4</v>
      </c>
      <c r="J477" s="195">
        <v>2100</v>
      </c>
      <c r="K477" s="195">
        <v>2790</v>
      </c>
      <c r="L477" s="194" t="s">
        <v>26856</v>
      </c>
      <c r="M477" s="194" t="s">
        <v>3</v>
      </c>
      <c r="N477" s="194"/>
      <c r="O477" s="194"/>
      <c r="P477" s="69" t="str">
        <f t="shared" si="7"/>
        <v>1</v>
      </c>
      <c r="Q477" s="69" t="str">
        <f>INDEX(Кат!$O:$O,MATCH($A477,Кат!$A:$A,0))</f>
        <v>шпак</v>
      </c>
    </row>
    <row r="478" spans="1:17" ht="45">
      <c r="A478" s="193">
        <v>204248</v>
      </c>
      <c r="B478" s="193">
        <v>1421</v>
      </c>
      <c r="C478" s="194" t="s">
        <v>31997</v>
      </c>
      <c r="D478" s="194" t="s">
        <v>29237</v>
      </c>
      <c r="E478" s="194"/>
      <c r="F478" s="194" t="s">
        <v>25728</v>
      </c>
      <c r="G478" s="194"/>
      <c r="H478" s="194" t="s">
        <v>13558</v>
      </c>
      <c r="I478" s="194" t="s">
        <v>4</v>
      </c>
      <c r="J478" s="195">
        <v>1760</v>
      </c>
      <c r="K478" s="195">
        <v>2490</v>
      </c>
      <c r="L478" s="194" t="s">
        <v>28558</v>
      </c>
      <c r="M478" s="194" t="s">
        <v>3</v>
      </c>
      <c r="N478" s="194"/>
      <c r="O478" s="194"/>
      <c r="P478" s="69" t="str">
        <f t="shared" si="7"/>
        <v>1</v>
      </c>
      <c r="Q478" s="69" t="str">
        <f>INDEX(Кат!$O:$O,MATCH($A478,Кат!$A:$A,0))</f>
        <v>шпак</v>
      </c>
    </row>
    <row r="479" spans="1:17" ht="30">
      <c r="A479" s="193">
        <v>204249</v>
      </c>
      <c r="B479" s="193">
        <v>29532</v>
      </c>
      <c r="C479" s="194" t="s">
        <v>31611</v>
      </c>
      <c r="D479" s="194" t="s">
        <v>29237</v>
      </c>
      <c r="E479" s="194"/>
      <c r="F479" s="194" t="s">
        <v>25762</v>
      </c>
      <c r="G479" s="194"/>
      <c r="H479" s="194" t="s">
        <v>1165</v>
      </c>
      <c r="I479" s="194" t="s">
        <v>4</v>
      </c>
      <c r="J479" s="195">
        <v>500</v>
      </c>
      <c r="K479" s="195">
        <v>749</v>
      </c>
      <c r="L479" s="194"/>
      <c r="M479" s="194" t="s">
        <v>3</v>
      </c>
      <c r="N479" s="194"/>
      <c r="O479" s="194"/>
      <c r="P479" s="69" t="str">
        <f t="shared" si="7"/>
        <v>1</v>
      </c>
      <c r="Q479" s="69" t="str">
        <f>INDEX(Кат!$O:$O,MATCH($A479,Кат!$A:$A,0))</f>
        <v>шпак</v>
      </c>
    </row>
    <row r="480" spans="1:17" ht="45">
      <c r="A480" s="193">
        <v>204250</v>
      </c>
      <c r="B480" s="193">
        <v>29539</v>
      </c>
      <c r="C480" s="194" t="s">
        <v>31998</v>
      </c>
      <c r="D480" s="194" t="s">
        <v>29237</v>
      </c>
      <c r="E480" s="194"/>
      <c r="F480" s="194" t="s">
        <v>13551</v>
      </c>
      <c r="G480" s="194"/>
      <c r="H480" s="194" t="s">
        <v>13551</v>
      </c>
      <c r="I480" s="194" t="s">
        <v>4</v>
      </c>
      <c r="J480" s="195">
        <v>1380</v>
      </c>
      <c r="K480" s="195">
        <v>1990</v>
      </c>
      <c r="L480" s="194" t="s">
        <v>28557</v>
      </c>
      <c r="M480" s="194" t="s">
        <v>3</v>
      </c>
      <c r="N480" s="194"/>
      <c r="O480" s="194"/>
      <c r="P480" s="69" t="str">
        <f t="shared" si="7"/>
        <v>1</v>
      </c>
      <c r="Q480" s="69" t="str">
        <f>INDEX(Кат!$O:$O,MATCH($A480,Кат!$A:$A,0))</f>
        <v>шпак</v>
      </c>
    </row>
    <row r="481" spans="1:17" ht="45">
      <c r="A481" s="193">
        <v>204251</v>
      </c>
      <c r="B481" s="193">
        <v>29545</v>
      </c>
      <c r="C481" s="194" t="s">
        <v>31999</v>
      </c>
      <c r="D481" s="194" t="s">
        <v>29237</v>
      </c>
      <c r="E481" s="194"/>
      <c r="F481" s="194" t="s">
        <v>13557</v>
      </c>
      <c r="G481" s="194"/>
      <c r="H481" s="194" t="s">
        <v>13557</v>
      </c>
      <c r="I481" s="194" t="s">
        <v>4</v>
      </c>
      <c r="J481" s="195">
        <v>1760</v>
      </c>
      <c r="K481" s="195">
        <v>2490</v>
      </c>
      <c r="L481" s="194" t="s">
        <v>28562</v>
      </c>
      <c r="M481" s="194" t="s">
        <v>3</v>
      </c>
      <c r="N481" s="194"/>
      <c r="O481" s="194"/>
      <c r="P481" s="69" t="str">
        <f t="shared" si="7"/>
        <v>1</v>
      </c>
      <c r="Q481" s="69" t="str">
        <f>INDEX(Кат!$O:$O,MATCH($A481,Кат!$A:$A,0))</f>
        <v>шпак</v>
      </c>
    </row>
    <row r="482" spans="1:17" ht="45">
      <c r="A482" s="193">
        <v>204252</v>
      </c>
      <c r="B482" s="193">
        <v>29547</v>
      </c>
      <c r="C482" s="194" t="s">
        <v>32000</v>
      </c>
      <c r="D482" s="194" t="s">
        <v>29237</v>
      </c>
      <c r="E482" s="194"/>
      <c r="F482" s="194" t="s">
        <v>13552</v>
      </c>
      <c r="G482" s="194"/>
      <c r="H482" s="194" t="s">
        <v>13552</v>
      </c>
      <c r="I482" s="194" t="s">
        <v>4</v>
      </c>
      <c r="J482" s="195">
        <v>2200</v>
      </c>
      <c r="K482" s="195">
        <v>3090</v>
      </c>
      <c r="L482" s="194" t="s">
        <v>28559</v>
      </c>
      <c r="M482" s="194" t="s">
        <v>3</v>
      </c>
      <c r="N482" s="194"/>
      <c r="O482" s="194"/>
      <c r="P482" s="69" t="str">
        <f t="shared" si="7"/>
        <v>1</v>
      </c>
      <c r="Q482" s="69" t="str">
        <f>INDEX(Кат!$O:$O,MATCH($A482,Кат!$A:$A,0))</f>
        <v>шпак</v>
      </c>
    </row>
    <row r="483" spans="1:17" ht="45">
      <c r="A483" s="193">
        <v>204253</v>
      </c>
      <c r="B483" s="193">
        <v>29548</v>
      </c>
      <c r="C483" s="194" t="s">
        <v>32001</v>
      </c>
      <c r="D483" s="194" t="s">
        <v>29237</v>
      </c>
      <c r="E483" s="194"/>
      <c r="F483" s="194" t="s">
        <v>13553</v>
      </c>
      <c r="G483" s="194"/>
      <c r="H483" s="194" t="s">
        <v>13553</v>
      </c>
      <c r="I483" s="194" t="s">
        <v>4</v>
      </c>
      <c r="J483" s="195">
        <v>1430</v>
      </c>
      <c r="K483" s="195">
        <v>1990</v>
      </c>
      <c r="L483" s="194" t="s">
        <v>28560</v>
      </c>
      <c r="M483" s="194" t="s">
        <v>3</v>
      </c>
      <c r="N483" s="194"/>
      <c r="O483" s="194"/>
      <c r="P483" s="69" t="str">
        <f t="shared" si="7"/>
        <v>1</v>
      </c>
      <c r="Q483" s="69" t="str">
        <f>INDEX(Кат!$O:$O,MATCH($A483,Кат!$A:$A,0))</f>
        <v>шпак</v>
      </c>
    </row>
    <row r="484" spans="1:17" ht="45">
      <c r="A484" s="193">
        <v>204254</v>
      </c>
      <c r="B484" s="193">
        <v>29542</v>
      </c>
      <c r="C484" s="194" t="s">
        <v>32002</v>
      </c>
      <c r="D484" s="194" t="s">
        <v>29237</v>
      </c>
      <c r="E484" s="194"/>
      <c r="F484" s="194" t="s">
        <v>13556</v>
      </c>
      <c r="G484" s="194"/>
      <c r="H484" s="194" t="s">
        <v>13556</v>
      </c>
      <c r="I484" s="194" t="s">
        <v>4</v>
      </c>
      <c r="J484" s="195">
        <v>2310</v>
      </c>
      <c r="K484" s="195">
        <v>3290</v>
      </c>
      <c r="L484" s="194" t="s">
        <v>28561</v>
      </c>
      <c r="M484" s="194" t="s">
        <v>3</v>
      </c>
      <c r="N484" s="194"/>
      <c r="O484" s="194"/>
      <c r="P484" s="69" t="str">
        <f t="shared" si="7"/>
        <v>1</v>
      </c>
      <c r="Q484" s="69" t="str">
        <f>INDEX(Кат!$O:$O,MATCH($A484,Кат!$A:$A,0))</f>
        <v>шпак</v>
      </c>
    </row>
    <row r="485" spans="1:17" ht="75">
      <c r="A485" s="193">
        <v>204266</v>
      </c>
      <c r="B485" s="193">
        <v>1518</v>
      </c>
      <c r="C485" s="194" t="s">
        <v>32003</v>
      </c>
      <c r="D485" s="194" t="s">
        <v>29237</v>
      </c>
      <c r="E485" s="194"/>
      <c r="F485" s="194" t="s">
        <v>14307</v>
      </c>
      <c r="G485" s="194"/>
      <c r="H485" s="194" t="s">
        <v>14307</v>
      </c>
      <c r="I485" s="194" t="s">
        <v>4</v>
      </c>
      <c r="J485" s="195">
        <v>530</v>
      </c>
      <c r="K485" s="195">
        <v>799</v>
      </c>
      <c r="L485" s="194" t="s">
        <v>26839</v>
      </c>
      <c r="M485" s="194" t="s">
        <v>3</v>
      </c>
      <c r="N485" s="194"/>
      <c r="O485" s="194"/>
      <c r="P485" s="69" t="str">
        <f t="shared" si="7"/>
        <v>1</v>
      </c>
      <c r="Q485" s="69" t="str">
        <f>INDEX(Кат!$O:$O,MATCH($A485,Кат!$A:$A,0))</f>
        <v>шпак</v>
      </c>
    </row>
    <row r="486" spans="1:17" ht="45">
      <c r="A486" s="193">
        <v>204263</v>
      </c>
      <c r="B486" s="193">
        <v>1519</v>
      </c>
      <c r="C486" s="194" t="s">
        <v>32004</v>
      </c>
      <c r="D486" s="194" t="s">
        <v>29237</v>
      </c>
      <c r="E486" s="194"/>
      <c r="F486" s="194" t="s">
        <v>26221</v>
      </c>
      <c r="G486" s="194"/>
      <c r="H486" s="194" t="s">
        <v>26221</v>
      </c>
      <c r="I486" s="194" t="s">
        <v>4</v>
      </c>
      <c r="J486" s="195">
        <v>1060</v>
      </c>
      <c r="K486" s="195">
        <v>1490</v>
      </c>
      <c r="L486" s="194" t="s">
        <v>26842</v>
      </c>
      <c r="M486" s="194" t="s">
        <v>3</v>
      </c>
      <c r="N486" s="194"/>
      <c r="O486" s="194"/>
      <c r="P486" s="69" t="str">
        <f t="shared" si="7"/>
        <v>1</v>
      </c>
      <c r="Q486" s="69" t="str">
        <f>INDEX(Кат!$O:$O,MATCH($A486,Кат!$A:$A,0))</f>
        <v>шпак</v>
      </c>
    </row>
    <row r="487" spans="1:17" ht="45">
      <c r="A487" s="193">
        <v>204282</v>
      </c>
      <c r="B487" s="193">
        <v>1517</v>
      </c>
      <c r="C487" s="194" t="s">
        <v>32005</v>
      </c>
      <c r="D487" s="194" t="s">
        <v>29237</v>
      </c>
      <c r="E487" s="194"/>
      <c r="F487" s="194" t="s">
        <v>27035</v>
      </c>
      <c r="G487" s="194"/>
      <c r="H487" s="194" t="s">
        <v>27035</v>
      </c>
      <c r="I487" s="194" t="s">
        <v>4</v>
      </c>
      <c r="J487" s="195">
        <v>2350</v>
      </c>
      <c r="K487" s="195">
        <v>3290</v>
      </c>
      <c r="L487" s="194" t="s">
        <v>28676</v>
      </c>
      <c r="M487" s="194" t="s">
        <v>3</v>
      </c>
      <c r="N487" s="194"/>
      <c r="O487" s="194"/>
      <c r="P487" s="69" t="str">
        <f t="shared" si="7"/>
        <v>1</v>
      </c>
      <c r="Q487" s="69" t="str">
        <f>INDEX(Кат!$O:$O,MATCH($A487,Кат!$A:$A,0))</f>
        <v>шпак</v>
      </c>
    </row>
    <row r="488" spans="1:17" ht="45">
      <c r="A488" s="193">
        <v>251717</v>
      </c>
      <c r="B488" s="193">
        <v>173811</v>
      </c>
      <c r="C488" s="194" t="s">
        <v>31612</v>
      </c>
      <c r="D488" s="194" t="s">
        <v>29237</v>
      </c>
      <c r="E488" s="194"/>
      <c r="F488" s="194" t="s">
        <v>24073</v>
      </c>
      <c r="G488" s="194"/>
      <c r="H488" s="194" t="s">
        <v>24073</v>
      </c>
      <c r="I488" s="194" t="s">
        <v>4</v>
      </c>
      <c r="J488" s="195">
        <v>670</v>
      </c>
      <c r="K488" s="195">
        <v>1090</v>
      </c>
      <c r="L488" s="194" t="s">
        <v>27322</v>
      </c>
      <c r="M488" s="194" t="s">
        <v>3</v>
      </c>
      <c r="N488" s="194"/>
      <c r="O488" s="194"/>
      <c r="P488" s="69" t="str">
        <f t="shared" si="7"/>
        <v>1</v>
      </c>
      <c r="Q488" s="69" t="str">
        <f>INDEX(Кат!$O:$O,MATCH($A488,Кат!$A:$A,0))</f>
        <v>шпак</v>
      </c>
    </row>
    <row r="489" spans="1:17" ht="90">
      <c r="A489" s="193">
        <v>251718</v>
      </c>
      <c r="B489" s="193">
        <v>173837</v>
      </c>
      <c r="C489" s="194" t="s">
        <v>32006</v>
      </c>
      <c r="D489" s="194" t="s">
        <v>29237</v>
      </c>
      <c r="E489" s="194"/>
      <c r="F489" s="194" t="s">
        <v>24079</v>
      </c>
      <c r="G489" s="194"/>
      <c r="H489" s="194" t="s">
        <v>24079</v>
      </c>
      <c r="I489" s="194" t="s">
        <v>4</v>
      </c>
      <c r="J489" s="195">
        <v>1900</v>
      </c>
      <c r="K489" s="195">
        <v>2690</v>
      </c>
      <c r="L489" s="194" t="s">
        <v>27323</v>
      </c>
      <c r="M489" s="194" t="s">
        <v>3</v>
      </c>
      <c r="N489" s="194"/>
      <c r="O489" s="194"/>
      <c r="P489" s="69" t="str">
        <f t="shared" si="7"/>
        <v>1</v>
      </c>
      <c r="Q489" s="69" t="str">
        <f>INDEX(Кат!$O:$O,MATCH($A489,Кат!$A:$A,0))</f>
        <v>шпак</v>
      </c>
    </row>
    <row r="490" spans="1:17" ht="90">
      <c r="A490" s="193">
        <v>251719</v>
      </c>
      <c r="B490" s="193">
        <v>174030</v>
      </c>
      <c r="C490" s="194" t="s">
        <v>32007</v>
      </c>
      <c r="D490" s="194" t="s">
        <v>29237</v>
      </c>
      <c r="E490" s="194"/>
      <c r="F490" s="194" t="s">
        <v>24082</v>
      </c>
      <c r="G490" s="194"/>
      <c r="H490" s="194" t="s">
        <v>24082</v>
      </c>
      <c r="I490" s="194" t="s">
        <v>4</v>
      </c>
      <c r="J490" s="195">
        <v>1550</v>
      </c>
      <c r="K490" s="195">
        <v>2190</v>
      </c>
      <c r="L490" s="194" t="s">
        <v>27324</v>
      </c>
      <c r="M490" s="194" t="s">
        <v>3</v>
      </c>
      <c r="N490" s="194"/>
      <c r="O490" s="194"/>
      <c r="P490" s="69" t="str">
        <f t="shared" si="7"/>
        <v>1</v>
      </c>
      <c r="Q490" s="69" t="str">
        <f>INDEX(Кат!$O:$O,MATCH($A490,Кат!$A:$A,0))</f>
        <v>шпак</v>
      </c>
    </row>
    <row r="491" spans="1:17" ht="60">
      <c r="A491" s="193">
        <v>251720</v>
      </c>
      <c r="B491" s="193">
        <v>174161</v>
      </c>
      <c r="C491" s="194" t="s">
        <v>32008</v>
      </c>
      <c r="D491" s="194" t="s">
        <v>29237</v>
      </c>
      <c r="E491" s="194"/>
      <c r="F491" s="194" t="s">
        <v>24087</v>
      </c>
      <c r="G491" s="194"/>
      <c r="H491" s="194" t="s">
        <v>24087</v>
      </c>
      <c r="I491" s="194" t="s">
        <v>4</v>
      </c>
      <c r="J491" s="195">
        <v>1250</v>
      </c>
      <c r="K491" s="195">
        <v>1790</v>
      </c>
      <c r="L491" s="194" t="s">
        <v>27326</v>
      </c>
      <c r="M491" s="194" t="s">
        <v>3</v>
      </c>
      <c r="N491" s="194"/>
      <c r="O491" s="194"/>
      <c r="P491" s="69" t="str">
        <f t="shared" si="7"/>
        <v>1</v>
      </c>
      <c r="Q491" s="69" t="str">
        <f>INDEX(Кат!$O:$O,MATCH($A491,Кат!$A:$A,0))</f>
        <v>шпак</v>
      </c>
    </row>
    <row r="492" spans="1:17" ht="75">
      <c r="A492" s="193">
        <v>251721</v>
      </c>
      <c r="B492" s="193">
        <v>174126</v>
      </c>
      <c r="C492" s="194" t="s">
        <v>32009</v>
      </c>
      <c r="D492" s="194" t="s">
        <v>29237</v>
      </c>
      <c r="E492" s="194"/>
      <c r="F492" s="194" t="s">
        <v>24084</v>
      </c>
      <c r="G492" s="194"/>
      <c r="H492" s="194" t="s">
        <v>24084</v>
      </c>
      <c r="I492" s="194" t="s">
        <v>4</v>
      </c>
      <c r="J492" s="195">
        <v>2150</v>
      </c>
      <c r="K492" s="195">
        <v>2990</v>
      </c>
      <c r="L492" s="194" t="s">
        <v>27325</v>
      </c>
      <c r="M492" s="194" t="s">
        <v>3</v>
      </c>
      <c r="N492" s="194"/>
      <c r="O492" s="194"/>
      <c r="P492" s="69" t="str">
        <f t="shared" si="7"/>
        <v>1</v>
      </c>
      <c r="Q492" s="69" t="str">
        <f>INDEX(Кат!$O:$O,MATCH($A492,Кат!$A:$A,0))</f>
        <v>шпак</v>
      </c>
    </row>
    <row r="493" spans="1:17" ht="75">
      <c r="A493" s="193">
        <v>204287</v>
      </c>
      <c r="B493" s="193">
        <v>10326</v>
      </c>
      <c r="C493" s="194" t="s">
        <v>32010</v>
      </c>
      <c r="D493" s="194" t="s">
        <v>29237</v>
      </c>
      <c r="E493" s="194"/>
      <c r="F493" s="194" t="s">
        <v>203</v>
      </c>
      <c r="G493" s="194"/>
      <c r="H493" s="194" t="s">
        <v>203</v>
      </c>
      <c r="I493" s="194" t="s">
        <v>4</v>
      </c>
      <c r="J493" s="195">
        <v>6000</v>
      </c>
      <c r="K493" s="195">
        <v>8090</v>
      </c>
      <c r="L493" s="194"/>
      <c r="M493" s="194" t="s">
        <v>3</v>
      </c>
      <c r="N493" s="194"/>
      <c r="O493" s="194"/>
      <c r="P493" s="69" t="str">
        <f t="shared" si="7"/>
        <v>1</v>
      </c>
      <c r="Q493" s="69" t="str">
        <f>INDEX(Кат!$O:$O,MATCH($A493,Кат!$A:$A,0))</f>
        <v>шпак</v>
      </c>
    </row>
    <row r="494" spans="1:17" ht="60">
      <c r="A494" s="193">
        <v>204288</v>
      </c>
      <c r="B494" s="193">
        <v>1435</v>
      </c>
      <c r="C494" s="194" t="s">
        <v>32011</v>
      </c>
      <c r="D494" s="194" t="s">
        <v>29237</v>
      </c>
      <c r="E494" s="194"/>
      <c r="F494" s="194" t="s">
        <v>29</v>
      </c>
      <c r="G494" s="194"/>
      <c r="H494" s="194" t="s">
        <v>29</v>
      </c>
      <c r="I494" s="194" t="s">
        <v>4</v>
      </c>
      <c r="J494" s="195">
        <v>6100</v>
      </c>
      <c r="K494" s="195">
        <v>8190</v>
      </c>
      <c r="L494" s="194" t="s">
        <v>26823</v>
      </c>
      <c r="M494" s="194" t="s">
        <v>3</v>
      </c>
      <c r="N494" s="194"/>
      <c r="O494" s="194"/>
      <c r="P494" s="69" t="str">
        <f t="shared" si="7"/>
        <v>1</v>
      </c>
      <c r="Q494" s="69" t="str">
        <f>INDEX(Кат!$O:$O,MATCH($A494,Кат!$A:$A,0))</f>
        <v>шпак</v>
      </c>
    </row>
    <row r="495" spans="1:17" ht="45">
      <c r="A495" s="193">
        <v>204289</v>
      </c>
      <c r="B495" s="193">
        <v>1455</v>
      </c>
      <c r="C495" s="194" t="s">
        <v>32012</v>
      </c>
      <c r="D495" s="194" t="s">
        <v>29237</v>
      </c>
      <c r="E495" s="194"/>
      <c r="F495" s="194"/>
      <c r="G495" s="194"/>
      <c r="H495" s="194" t="s">
        <v>25490</v>
      </c>
      <c r="I495" s="194" t="s">
        <v>4</v>
      </c>
      <c r="J495" s="195">
        <v>5300</v>
      </c>
      <c r="K495" s="195">
        <v>7190</v>
      </c>
      <c r="L495" s="194" t="s">
        <v>28612</v>
      </c>
      <c r="M495" s="194" t="s">
        <v>3</v>
      </c>
      <c r="N495" s="194"/>
      <c r="O495" s="194"/>
      <c r="P495" s="69" t="str">
        <f t="shared" si="7"/>
        <v>1</v>
      </c>
      <c r="Q495" s="69" t="str">
        <f>INDEX(Кат!$O:$O,MATCH($A495,Кат!$A:$A,0))</f>
        <v>Ошибка</v>
      </c>
    </row>
    <row r="496" spans="1:17" ht="60">
      <c r="A496" s="193">
        <v>204290</v>
      </c>
      <c r="B496" s="193">
        <v>1456</v>
      </c>
      <c r="C496" s="194" t="s">
        <v>32013</v>
      </c>
      <c r="D496" s="194" t="s">
        <v>29237</v>
      </c>
      <c r="E496" s="194"/>
      <c r="F496" s="194" t="s">
        <v>25490</v>
      </c>
      <c r="G496" s="194"/>
      <c r="H496" s="194" t="s">
        <v>25490</v>
      </c>
      <c r="I496" s="194" t="s">
        <v>4</v>
      </c>
      <c r="J496" s="195">
        <v>5300</v>
      </c>
      <c r="K496" s="195">
        <v>7190</v>
      </c>
      <c r="L496" s="194" t="s">
        <v>28612</v>
      </c>
      <c r="M496" s="194" t="s">
        <v>3</v>
      </c>
      <c r="N496" s="194"/>
      <c r="O496" s="194"/>
      <c r="P496" s="69" t="str">
        <f t="shared" si="7"/>
        <v>1</v>
      </c>
      <c r="Q496" s="69" t="str">
        <f>INDEX(Кат!$O:$O,MATCH($A496,Кат!$A:$A,0))</f>
        <v>шпак</v>
      </c>
    </row>
    <row r="497" spans="1:17" ht="45">
      <c r="A497" s="193">
        <v>204291</v>
      </c>
      <c r="B497" s="193">
        <v>6602</v>
      </c>
      <c r="C497" s="194" t="s">
        <v>32014</v>
      </c>
      <c r="D497" s="194" t="s">
        <v>29237</v>
      </c>
      <c r="E497" s="194"/>
      <c r="F497" s="194" t="s">
        <v>190</v>
      </c>
      <c r="G497" s="194"/>
      <c r="H497" s="194" t="s">
        <v>190</v>
      </c>
      <c r="I497" s="194" t="s">
        <v>4</v>
      </c>
      <c r="J497" s="195">
        <v>2900</v>
      </c>
      <c r="K497" s="195">
        <v>4090</v>
      </c>
      <c r="L497" s="194" t="s">
        <v>26874</v>
      </c>
      <c r="M497" s="194" t="s">
        <v>3</v>
      </c>
      <c r="N497" s="194"/>
      <c r="O497" s="194"/>
      <c r="P497" s="69" t="str">
        <f t="shared" si="7"/>
        <v>1</v>
      </c>
      <c r="Q497" s="69" t="str">
        <f>INDEX(Кат!$O:$O,MATCH($A497,Кат!$A:$A,0))</f>
        <v>шпак</v>
      </c>
    </row>
    <row r="498" spans="1:17" ht="60">
      <c r="A498" s="193">
        <v>204292</v>
      </c>
      <c r="B498" s="193">
        <v>1433</v>
      </c>
      <c r="C498" s="194" t="s">
        <v>32015</v>
      </c>
      <c r="D498" s="194" t="s">
        <v>29237</v>
      </c>
      <c r="E498" s="194"/>
      <c r="F498" s="194" t="s">
        <v>28</v>
      </c>
      <c r="G498" s="194"/>
      <c r="H498" s="194" t="s">
        <v>28</v>
      </c>
      <c r="I498" s="194" t="s">
        <v>4</v>
      </c>
      <c r="J498" s="195">
        <v>4650</v>
      </c>
      <c r="K498" s="195">
        <v>6490</v>
      </c>
      <c r="L498" s="194" t="s">
        <v>26873</v>
      </c>
      <c r="M498" s="194" t="s">
        <v>3</v>
      </c>
      <c r="N498" s="194"/>
      <c r="O498" s="194"/>
      <c r="P498" s="69" t="str">
        <f t="shared" si="7"/>
        <v>1</v>
      </c>
      <c r="Q498" s="69" t="str">
        <f>INDEX(Кат!$O:$O,MATCH($A498,Кат!$A:$A,0))</f>
        <v>шпак</v>
      </c>
    </row>
    <row r="499" spans="1:17" ht="45">
      <c r="A499" s="193">
        <v>204293</v>
      </c>
      <c r="B499" s="193">
        <v>6603</v>
      </c>
      <c r="C499" s="194" t="s">
        <v>32016</v>
      </c>
      <c r="D499" s="194" t="s">
        <v>29237</v>
      </c>
      <c r="E499" s="194"/>
      <c r="F499" s="194" t="s">
        <v>191</v>
      </c>
      <c r="G499" s="194"/>
      <c r="H499" s="194" t="s">
        <v>191</v>
      </c>
      <c r="I499" s="194" t="s">
        <v>4</v>
      </c>
      <c r="J499" s="195">
        <v>1500</v>
      </c>
      <c r="K499" s="195">
        <v>2090</v>
      </c>
      <c r="L499" s="194" t="s">
        <v>26876</v>
      </c>
      <c r="M499" s="194" t="s">
        <v>3</v>
      </c>
      <c r="N499" s="194"/>
      <c r="O499" s="194"/>
      <c r="P499" s="69" t="str">
        <f t="shared" si="7"/>
        <v>1</v>
      </c>
      <c r="Q499" s="69" t="str">
        <f>INDEX(Кат!$O:$O,MATCH($A499,Кат!$A:$A,0))</f>
        <v>шпак</v>
      </c>
    </row>
    <row r="500" spans="1:17" ht="60">
      <c r="A500" s="193">
        <v>204294</v>
      </c>
      <c r="B500" s="193">
        <v>6601</v>
      </c>
      <c r="C500" s="194" t="s">
        <v>32017</v>
      </c>
      <c r="D500" s="194" t="s">
        <v>29237</v>
      </c>
      <c r="E500" s="194"/>
      <c r="F500" s="194" t="s">
        <v>189</v>
      </c>
      <c r="G500" s="194"/>
      <c r="H500" s="194" t="s">
        <v>189</v>
      </c>
      <c r="I500" s="194" t="s">
        <v>4</v>
      </c>
      <c r="J500" s="195">
        <v>3400</v>
      </c>
      <c r="K500" s="195">
        <v>4790</v>
      </c>
      <c r="L500" s="194" t="s">
        <v>26872</v>
      </c>
      <c r="M500" s="194" t="s">
        <v>3</v>
      </c>
      <c r="N500" s="194"/>
      <c r="O500" s="194"/>
      <c r="P500" s="69" t="str">
        <f t="shared" si="7"/>
        <v>1</v>
      </c>
      <c r="Q500" s="69" t="str">
        <f>INDEX(Кат!$O:$O,MATCH($A500,Кат!$A:$A,0))</f>
        <v>шпак</v>
      </c>
    </row>
    <row r="501" spans="1:17" ht="60">
      <c r="A501" s="193">
        <v>204363</v>
      </c>
      <c r="B501" s="193">
        <v>29472</v>
      </c>
      <c r="C501" s="194" t="s">
        <v>32018</v>
      </c>
      <c r="D501" s="194" t="s">
        <v>29237</v>
      </c>
      <c r="E501" s="194"/>
      <c r="F501" s="194" t="s">
        <v>630</v>
      </c>
      <c r="G501" s="194"/>
      <c r="H501" s="194" t="s">
        <v>630</v>
      </c>
      <c r="I501" s="194" t="s">
        <v>4</v>
      </c>
      <c r="J501" s="195">
        <v>3300</v>
      </c>
      <c r="K501" s="195">
        <v>4590</v>
      </c>
      <c r="L501" s="194" t="s">
        <v>26858</v>
      </c>
      <c r="M501" s="194" t="s">
        <v>3</v>
      </c>
      <c r="N501" s="194"/>
      <c r="O501" s="194"/>
      <c r="P501" s="69" t="str">
        <f t="shared" si="7"/>
        <v>1</v>
      </c>
      <c r="Q501" s="69" t="str">
        <f>INDEX(Кат!$O:$O,MATCH($A501,Кат!$A:$A,0))</f>
        <v>шпак</v>
      </c>
    </row>
    <row r="502" spans="1:17" ht="45">
      <c r="A502" s="193">
        <v>204364</v>
      </c>
      <c r="B502" s="193">
        <v>29473</v>
      </c>
      <c r="C502" s="194" t="s">
        <v>32019</v>
      </c>
      <c r="D502" s="194" t="s">
        <v>29237</v>
      </c>
      <c r="E502" s="194"/>
      <c r="F502" s="194" t="s">
        <v>632</v>
      </c>
      <c r="G502" s="194"/>
      <c r="H502" s="194" t="s">
        <v>632</v>
      </c>
      <c r="I502" s="194" t="s">
        <v>4</v>
      </c>
      <c r="J502" s="195">
        <v>2600</v>
      </c>
      <c r="K502" s="195">
        <v>3690</v>
      </c>
      <c r="L502" s="194" t="s">
        <v>26859</v>
      </c>
      <c r="M502" s="194" t="s">
        <v>3</v>
      </c>
      <c r="N502" s="194"/>
      <c r="O502" s="194" t="s">
        <v>29237</v>
      </c>
      <c r="P502" s="69" t="str">
        <f t="shared" si="7"/>
        <v>1</v>
      </c>
      <c r="Q502" s="69" t="str">
        <f>INDEX(Кат!$O:$O,MATCH($A502,Кат!$A:$A,0))</f>
        <v>шпак</v>
      </c>
    </row>
    <row r="503" spans="1:17" ht="45">
      <c r="A503" s="193">
        <v>204368</v>
      </c>
      <c r="B503" s="193">
        <v>29505</v>
      </c>
      <c r="C503" s="194" t="s">
        <v>32020</v>
      </c>
      <c r="D503" s="194" t="s">
        <v>29237</v>
      </c>
      <c r="E503" s="194"/>
      <c r="F503" s="194" t="s">
        <v>4467</v>
      </c>
      <c r="G503" s="194"/>
      <c r="H503" s="194" t="s">
        <v>4467</v>
      </c>
      <c r="I503" s="194" t="s">
        <v>4</v>
      </c>
      <c r="J503" s="195">
        <v>4500</v>
      </c>
      <c r="K503" s="195">
        <v>6290</v>
      </c>
      <c r="L503" s="194" t="s">
        <v>26990</v>
      </c>
      <c r="M503" s="194" t="s">
        <v>3</v>
      </c>
      <c r="N503" s="194"/>
      <c r="O503" s="194"/>
      <c r="P503" s="69" t="str">
        <f t="shared" si="7"/>
        <v>1</v>
      </c>
      <c r="Q503" s="69" t="str">
        <f>INDEX(Кат!$O:$O,MATCH($A503,Кат!$A:$A,0))</f>
        <v>шпак</v>
      </c>
    </row>
    <row r="504" spans="1:17" ht="45">
      <c r="A504" s="193">
        <v>204370</v>
      </c>
      <c r="B504" s="193">
        <v>29513</v>
      </c>
      <c r="C504" s="194" t="s">
        <v>32021</v>
      </c>
      <c r="D504" s="194" t="s">
        <v>29237</v>
      </c>
      <c r="E504" s="194"/>
      <c r="F504" s="194" t="s">
        <v>4469</v>
      </c>
      <c r="G504" s="194"/>
      <c r="H504" s="194" t="s">
        <v>4469</v>
      </c>
      <c r="I504" s="194" t="s">
        <v>4</v>
      </c>
      <c r="J504" s="195">
        <v>6500</v>
      </c>
      <c r="K504" s="195">
        <v>8790</v>
      </c>
      <c r="L504" s="194" t="s">
        <v>28011</v>
      </c>
      <c r="M504" s="194" t="s">
        <v>3</v>
      </c>
      <c r="N504" s="194"/>
      <c r="O504" s="194"/>
      <c r="P504" s="69" t="str">
        <f t="shared" si="7"/>
        <v>1</v>
      </c>
      <c r="Q504" s="69" t="str">
        <f>INDEX(Кат!$O:$O,MATCH($A504,Кат!$A:$A,0))</f>
        <v>шпак</v>
      </c>
    </row>
    <row r="505" spans="1:17" ht="75">
      <c r="A505" s="193">
        <v>204372</v>
      </c>
      <c r="B505" s="193">
        <v>24177</v>
      </c>
      <c r="C505" s="194" t="s">
        <v>32022</v>
      </c>
      <c r="D505" s="194" t="s">
        <v>29237</v>
      </c>
      <c r="E505" s="194"/>
      <c r="F505" s="194" t="s">
        <v>353</v>
      </c>
      <c r="G505" s="194"/>
      <c r="H505" s="194" t="s">
        <v>353</v>
      </c>
      <c r="I505" s="194" t="s">
        <v>4</v>
      </c>
      <c r="J505" s="195">
        <v>3700</v>
      </c>
      <c r="K505" s="195">
        <v>5190</v>
      </c>
      <c r="L505" s="194" t="s">
        <v>26871</v>
      </c>
      <c r="M505" s="194" t="s">
        <v>3</v>
      </c>
      <c r="N505" s="194"/>
      <c r="O505" s="194"/>
      <c r="P505" s="69" t="str">
        <f t="shared" si="7"/>
        <v>1</v>
      </c>
      <c r="Q505" s="69" t="str">
        <f>INDEX(Кат!$O:$O,MATCH($A505,Кат!$A:$A,0))</f>
        <v>шпак</v>
      </c>
    </row>
    <row r="506" spans="1:17" ht="75">
      <c r="A506" s="193">
        <v>204373</v>
      </c>
      <c r="B506" s="193">
        <v>29600</v>
      </c>
      <c r="C506" s="194" t="s">
        <v>32023</v>
      </c>
      <c r="D506" s="194" t="s">
        <v>29237</v>
      </c>
      <c r="E506" s="194"/>
      <c r="F506" s="194" t="s">
        <v>2292</v>
      </c>
      <c r="G506" s="194"/>
      <c r="H506" s="194" t="s">
        <v>2292</v>
      </c>
      <c r="I506" s="194" t="s">
        <v>4</v>
      </c>
      <c r="J506" s="195">
        <v>5100</v>
      </c>
      <c r="K506" s="195">
        <v>6890</v>
      </c>
      <c r="L506" s="194" t="s">
        <v>26865</v>
      </c>
      <c r="M506" s="194" t="s">
        <v>3</v>
      </c>
      <c r="N506" s="194"/>
      <c r="O506" s="194"/>
      <c r="P506" s="69" t="str">
        <f t="shared" si="7"/>
        <v>1</v>
      </c>
      <c r="Q506" s="69" t="str">
        <f>INDEX(Кат!$O:$O,MATCH($A506,Кат!$A:$A,0))</f>
        <v>шпак</v>
      </c>
    </row>
    <row r="507" spans="1:17" ht="60">
      <c r="A507" s="193">
        <v>204374</v>
      </c>
      <c r="B507" s="193">
        <v>29598</v>
      </c>
      <c r="C507" s="194" t="s">
        <v>31613</v>
      </c>
      <c r="D507" s="194" t="s">
        <v>29237</v>
      </c>
      <c r="E507" s="194"/>
      <c r="F507" s="194" t="s">
        <v>2288</v>
      </c>
      <c r="G507" s="194"/>
      <c r="H507" s="194" t="s">
        <v>2288</v>
      </c>
      <c r="I507" s="194" t="s">
        <v>4</v>
      </c>
      <c r="J507" s="195">
        <v>6250</v>
      </c>
      <c r="K507" s="195">
        <v>8390</v>
      </c>
      <c r="L507" s="194" t="s">
        <v>26867</v>
      </c>
      <c r="M507" s="194" t="s">
        <v>3</v>
      </c>
      <c r="N507" s="194"/>
      <c r="O507" s="194"/>
      <c r="P507" s="69" t="str">
        <f t="shared" si="7"/>
        <v>1</v>
      </c>
      <c r="Q507" s="69" t="str">
        <f>INDEX(Кат!$O:$O,MATCH($A507,Кат!$A:$A,0))</f>
        <v>шпак</v>
      </c>
    </row>
    <row r="508" spans="1:17" ht="45">
      <c r="A508" s="193">
        <v>204375</v>
      </c>
      <c r="B508" s="193">
        <v>38257</v>
      </c>
      <c r="C508" s="194" t="s">
        <v>32024</v>
      </c>
      <c r="D508" s="194" t="s">
        <v>29237</v>
      </c>
      <c r="E508" s="194"/>
      <c r="F508" s="194" t="s">
        <v>23061</v>
      </c>
      <c r="G508" s="194"/>
      <c r="H508" s="194" t="s">
        <v>23061</v>
      </c>
      <c r="I508" s="194" t="s">
        <v>4</v>
      </c>
      <c r="J508" s="195">
        <v>6900</v>
      </c>
      <c r="K508" s="195">
        <v>9290</v>
      </c>
      <c r="L508" s="194" t="s">
        <v>26861</v>
      </c>
      <c r="M508" s="194" t="s">
        <v>3</v>
      </c>
      <c r="N508" s="194"/>
      <c r="O508" s="194"/>
      <c r="P508" s="69" t="str">
        <f t="shared" si="7"/>
        <v>1</v>
      </c>
      <c r="Q508" s="69" t="str">
        <f>INDEX(Кат!$O:$O,MATCH($A508,Кат!$A:$A,0))</f>
        <v>шпак</v>
      </c>
    </row>
    <row r="509" spans="1:17" ht="60">
      <c r="A509" s="193">
        <v>204377</v>
      </c>
      <c r="B509" s="193">
        <v>19660</v>
      </c>
      <c r="C509" s="194" t="s">
        <v>32025</v>
      </c>
      <c r="D509" s="194" t="s">
        <v>29237</v>
      </c>
      <c r="E509" s="194"/>
      <c r="F509" s="194" t="s">
        <v>310</v>
      </c>
      <c r="G509" s="194"/>
      <c r="H509" s="194" t="s">
        <v>310</v>
      </c>
      <c r="I509" s="194" t="s">
        <v>4</v>
      </c>
      <c r="J509" s="195">
        <v>6100</v>
      </c>
      <c r="K509" s="195">
        <v>8190</v>
      </c>
      <c r="L509" s="194" t="s">
        <v>26820</v>
      </c>
      <c r="M509" s="194" t="s">
        <v>3</v>
      </c>
      <c r="N509" s="194"/>
      <c r="O509" s="194"/>
      <c r="P509" s="69" t="str">
        <f t="shared" si="7"/>
        <v>1</v>
      </c>
      <c r="Q509" s="69" t="str">
        <f>INDEX(Кат!$O:$O,MATCH($A509,Кат!$A:$A,0))</f>
        <v>шпак</v>
      </c>
    </row>
    <row r="510" spans="1:17" ht="45">
      <c r="A510" s="193">
        <v>204376</v>
      </c>
      <c r="B510" s="193">
        <v>29593</v>
      </c>
      <c r="C510" s="194" t="s">
        <v>32026</v>
      </c>
      <c r="D510" s="194" t="s">
        <v>29237</v>
      </c>
      <c r="E510" s="194"/>
      <c r="F510" s="194" t="s">
        <v>2276</v>
      </c>
      <c r="G510" s="194"/>
      <c r="H510" s="194" t="s">
        <v>2276</v>
      </c>
      <c r="I510" s="194" t="s">
        <v>4</v>
      </c>
      <c r="J510" s="195">
        <v>5800</v>
      </c>
      <c r="K510" s="195">
        <v>7790</v>
      </c>
      <c r="L510" s="194"/>
      <c r="M510" s="194" t="s">
        <v>3</v>
      </c>
      <c r="N510" s="194"/>
      <c r="O510" s="194"/>
      <c r="P510" s="69" t="str">
        <f t="shared" si="7"/>
        <v>1</v>
      </c>
      <c r="Q510" s="69" t="str">
        <f>INDEX(Кат!$O:$O,MATCH($A510,Кат!$A:$A,0))</f>
        <v>шпак</v>
      </c>
    </row>
    <row r="511" spans="1:17" ht="60">
      <c r="A511" s="193">
        <v>204378</v>
      </c>
      <c r="B511" s="193">
        <v>29599</v>
      </c>
      <c r="C511" s="194" t="s">
        <v>32027</v>
      </c>
      <c r="D511" s="194" t="s">
        <v>29237</v>
      </c>
      <c r="E511" s="194"/>
      <c r="F511" s="194" t="s">
        <v>2290</v>
      </c>
      <c r="G511" s="194"/>
      <c r="H511" s="194" t="s">
        <v>2290</v>
      </c>
      <c r="I511" s="194" t="s">
        <v>4</v>
      </c>
      <c r="J511" s="195">
        <v>7750</v>
      </c>
      <c r="K511" s="195">
        <v>10390</v>
      </c>
      <c r="L511" s="194" t="s">
        <v>26866</v>
      </c>
      <c r="M511" s="194" t="s">
        <v>3</v>
      </c>
      <c r="N511" s="194"/>
      <c r="O511" s="194" t="s">
        <v>29237</v>
      </c>
      <c r="P511" s="69" t="str">
        <f t="shared" si="7"/>
        <v>1</v>
      </c>
      <c r="Q511" s="69" t="str">
        <f>INDEX(Кат!$O:$O,MATCH($A511,Кат!$A:$A,0))</f>
        <v>шпак</v>
      </c>
    </row>
    <row r="512" spans="1:17" ht="60">
      <c r="A512" s="193">
        <v>204379</v>
      </c>
      <c r="B512" s="193">
        <v>29610</v>
      </c>
      <c r="C512" s="194" t="s">
        <v>32028</v>
      </c>
      <c r="D512" s="194" t="s">
        <v>29237</v>
      </c>
      <c r="E512" s="194"/>
      <c r="F512" s="194" t="s">
        <v>2294</v>
      </c>
      <c r="G512" s="194"/>
      <c r="H512" s="194" t="s">
        <v>2294</v>
      </c>
      <c r="I512" s="194" t="s">
        <v>4</v>
      </c>
      <c r="J512" s="195">
        <v>6450</v>
      </c>
      <c r="K512" s="195">
        <v>8690</v>
      </c>
      <c r="L512" s="194" t="s">
        <v>26864</v>
      </c>
      <c r="M512" s="194" t="s">
        <v>3</v>
      </c>
      <c r="N512" s="194"/>
      <c r="O512" s="194"/>
      <c r="P512" s="69" t="str">
        <f t="shared" si="7"/>
        <v>1</v>
      </c>
      <c r="Q512" s="69" t="str">
        <f>INDEX(Кат!$O:$O,MATCH($A512,Кат!$A:$A,0))</f>
        <v>шпак</v>
      </c>
    </row>
    <row r="513" spans="1:17" ht="45">
      <c r="A513" s="193">
        <v>204380</v>
      </c>
      <c r="B513" s="193">
        <v>38258</v>
      </c>
      <c r="C513" s="194" t="s">
        <v>32029</v>
      </c>
      <c r="D513" s="194" t="s">
        <v>29237</v>
      </c>
      <c r="E513" s="194"/>
      <c r="F513" s="194" t="s">
        <v>23064</v>
      </c>
      <c r="G513" s="194"/>
      <c r="H513" s="194" t="s">
        <v>23064</v>
      </c>
      <c r="I513" s="194" t="s">
        <v>4</v>
      </c>
      <c r="J513" s="195">
        <v>8500</v>
      </c>
      <c r="K513" s="195">
        <v>11390</v>
      </c>
      <c r="L513" s="194" t="s">
        <v>26862</v>
      </c>
      <c r="M513" s="194" t="s">
        <v>3</v>
      </c>
      <c r="N513" s="194"/>
      <c r="O513" s="194"/>
      <c r="P513" s="69" t="str">
        <f t="shared" si="7"/>
        <v>1</v>
      </c>
      <c r="Q513" s="69" t="str">
        <f>INDEX(Кат!$O:$O,MATCH($A513,Кат!$A:$A,0))</f>
        <v>шпак</v>
      </c>
    </row>
    <row r="514" spans="1:17" ht="60">
      <c r="A514" s="193">
        <v>204381</v>
      </c>
      <c r="B514" s="193">
        <v>24657</v>
      </c>
      <c r="C514" s="194" t="s">
        <v>32030</v>
      </c>
      <c r="D514" s="194" t="s">
        <v>29237</v>
      </c>
      <c r="E514" s="194"/>
      <c r="F514" s="194" t="s">
        <v>354</v>
      </c>
      <c r="G514" s="194"/>
      <c r="H514" s="194" t="s">
        <v>354</v>
      </c>
      <c r="I514" s="194" t="s">
        <v>4</v>
      </c>
      <c r="J514" s="195">
        <v>1350</v>
      </c>
      <c r="K514" s="195">
        <v>1890</v>
      </c>
      <c r="L514" s="194" t="s">
        <v>26877</v>
      </c>
      <c r="M514" s="194" t="s">
        <v>3</v>
      </c>
      <c r="N514" s="194"/>
      <c r="O514" s="194"/>
      <c r="P514" s="69" t="str">
        <f t="shared" si="7"/>
        <v>1</v>
      </c>
      <c r="Q514" s="69" t="str">
        <f>INDEX(Кат!$O:$O,MATCH($A514,Кат!$A:$A,0))</f>
        <v>шпак</v>
      </c>
    </row>
    <row r="515" spans="1:17" ht="45">
      <c r="A515" s="193">
        <v>204382</v>
      </c>
      <c r="B515" s="193">
        <v>38263</v>
      </c>
      <c r="C515" s="194" t="s">
        <v>32031</v>
      </c>
      <c r="D515" s="194" t="s">
        <v>29237</v>
      </c>
      <c r="E515" s="194"/>
      <c r="F515" s="194" t="s">
        <v>22654</v>
      </c>
      <c r="G515" s="194"/>
      <c r="H515" s="194" t="s">
        <v>22654</v>
      </c>
      <c r="I515" s="194" t="s">
        <v>4</v>
      </c>
      <c r="J515" s="195">
        <v>4550</v>
      </c>
      <c r="K515" s="195">
        <v>6390</v>
      </c>
      <c r="L515" s="194" t="s">
        <v>26863</v>
      </c>
      <c r="M515" s="194" t="s">
        <v>3</v>
      </c>
      <c r="N515" s="194"/>
      <c r="O515" s="194"/>
      <c r="P515" s="69" t="str">
        <f t="shared" ref="P515:P578" si="8">_xlfn.CONCAT(M515,IF(N515&lt;&gt;"",_xlfn.CONCAT("ск",N515),""))</f>
        <v>1</v>
      </c>
      <c r="Q515" s="69" t="str">
        <f>INDEX(Кат!$O:$O,MATCH($A515,Кат!$A:$A,0))</f>
        <v>шпак</v>
      </c>
    </row>
    <row r="516" spans="1:17" ht="45">
      <c r="A516" s="193">
        <v>204383</v>
      </c>
      <c r="B516" s="193">
        <v>24659</v>
      </c>
      <c r="C516" s="194" t="s">
        <v>32032</v>
      </c>
      <c r="D516" s="194" t="s">
        <v>29237</v>
      </c>
      <c r="E516" s="194"/>
      <c r="F516" s="194" t="s">
        <v>2282</v>
      </c>
      <c r="G516" s="194"/>
      <c r="H516" s="194" t="s">
        <v>2282</v>
      </c>
      <c r="I516" s="194" t="s">
        <v>4</v>
      </c>
      <c r="J516" s="195">
        <v>2600</v>
      </c>
      <c r="K516" s="195">
        <v>3690</v>
      </c>
      <c r="L516" s="194" t="s">
        <v>26875</v>
      </c>
      <c r="M516" s="194" t="s">
        <v>3</v>
      </c>
      <c r="N516" s="194"/>
      <c r="O516" s="194"/>
      <c r="P516" s="69" t="str">
        <f t="shared" si="8"/>
        <v>1</v>
      </c>
      <c r="Q516" s="69" t="str">
        <f>INDEX(Кат!$O:$O,MATCH($A516,Кат!$A:$A,0))</f>
        <v>шпак</v>
      </c>
    </row>
    <row r="517" spans="1:17" ht="60">
      <c r="A517" s="193">
        <v>204384</v>
      </c>
      <c r="B517" s="193">
        <v>24658</v>
      </c>
      <c r="C517" s="194" t="s">
        <v>32033</v>
      </c>
      <c r="D517" s="194" t="s">
        <v>29237</v>
      </c>
      <c r="E517" s="194"/>
      <c r="F517" s="194" t="s">
        <v>2279</v>
      </c>
      <c r="G517" s="194"/>
      <c r="H517" s="194" t="s">
        <v>2279</v>
      </c>
      <c r="I517" s="194" t="s">
        <v>4</v>
      </c>
      <c r="J517" s="195">
        <v>2650</v>
      </c>
      <c r="K517" s="195">
        <v>3690</v>
      </c>
      <c r="L517" s="194" t="s">
        <v>26868</v>
      </c>
      <c r="M517" s="194" t="s">
        <v>3</v>
      </c>
      <c r="N517" s="194"/>
      <c r="O517" s="194"/>
      <c r="P517" s="69" t="str">
        <f t="shared" si="8"/>
        <v>1</v>
      </c>
      <c r="Q517" s="69" t="str">
        <f>INDEX(Кат!$O:$O,MATCH($A517,Кат!$A:$A,0))</f>
        <v>шпак</v>
      </c>
    </row>
    <row r="518" spans="1:17" ht="60">
      <c r="A518" s="193">
        <v>204385</v>
      </c>
      <c r="B518" s="193">
        <v>29596</v>
      </c>
      <c r="C518" s="194" t="s">
        <v>32034</v>
      </c>
      <c r="D518" s="194" t="s">
        <v>29237</v>
      </c>
      <c r="E518" s="194"/>
      <c r="F518" s="194" t="s">
        <v>2284</v>
      </c>
      <c r="G518" s="194"/>
      <c r="H518" s="194" t="s">
        <v>2284</v>
      </c>
      <c r="I518" s="194" t="s">
        <v>4</v>
      </c>
      <c r="J518" s="195">
        <v>4400</v>
      </c>
      <c r="K518" s="195">
        <v>6190</v>
      </c>
      <c r="L518" s="194" t="s">
        <v>26869</v>
      </c>
      <c r="M518" s="194" t="s">
        <v>3</v>
      </c>
      <c r="N518" s="194"/>
      <c r="O518" s="194"/>
      <c r="P518" s="69" t="str">
        <f t="shared" si="8"/>
        <v>1</v>
      </c>
      <c r="Q518" s="69" t="str">
        <f>INDEX(Кат!$O:$O,MATCH($A518,Кат!$A:$A,0))</f>
        <v>шпак</v>
      </c>
    </row>
    <row r="519" spans="1:17" ht="45">
      <c r="A519" s="193">
        <v>204386</v>
      </c>
      <c r="B519" s="193">
        <v>29597</v>
      </c>
      <c r="C519" s="194" t="s">
        <v>32035</v>
      </c>
      <c r="D519" s="194" t="s">
        <v>29237</v>
      </c>
      <c r="E519" s="194"/>
      <c r="F519" s="194" t="s">
        <v>2286</v>
      </c>
      <c r="G519" s="194"/>
      <c r="H519" s="194" t="s">
        <v>2286</v>
      </c>
      <c r="I519" s="194" t="s">
        <v>4</v>
      </c>
      <c r="J519" s="195">
        <v>2450</v>
      </c>
      <c r="K519" s="195">
        <v>3490</v>
      </c>
      <c r="L519" s="194" t="s">
        <v>26870</v>
      </c>
      <c r="M519" s="194" t="s">
        <v>3</v>
      </c>
      <c r="N519" s="194"/>
      <c r="O519" s="194"/>
      <c r="P519" s="69" t="str">
        <f t="shared" si="8"/>
        <v>1</v>
      </c>
      <c r="Q519" s="69" t="str">
        <f>INDEX(Кат!$O:$O,MATCH($A519,Кат!$A:$A,0))</f>
        <v>шпак</v>
      </c>
    </row>
    <row r="520" spans="1:17" ht="90">
      <c r="A520" s="193">
        <v>204416</v>
      </c>
      <c r="B520" s="193">
        <v>19656</v>
      </c>
      <c r="C520" s="194" t="s">
        <v>32036</v>
      </c>
      <c r="D520" s="194" t="s">
        <v>29237</v>
      </c>
      <c r="E520" s="194"/>
      <c r="F520" s="194" t="s">
        <v>25741</v>
      </c>
      <c r="G520" s="194"/>
      <c r="H520" s="194" t="s">
        <v>306</v>
      </c>
      <c r="I520" s="194" t="s">
        <v>4</v>
      </c>
      <c r="J520" s="195">
        <v>900</v>
      </c>
      <c r="K520" s="195">
        <v>1390</v>
      </c>
      <c r="L520" s="194" t="s">
        <v>26918</v>
      </c>
      <c r="M520" s="194" t="s">
        <v>3</v>
      </c>
      <c r="N520" s="194"/>
      <c r="O520" s="194"/>
      <c r="P520" s="69" t="str">
        <f t="shared" si="8"/>
        <v>1</v>
      </c>
      <c r="Q520" s="69" t="str">
        <f>INDEX(Кат!$O:$O,MATCH($A520,Кат!$A:$A,0))</f>
        <v>шпак</v>
      </c>
    </row>
    <row r="521" spans="1:17" ht="45">
      <c r="A521" s="193">
        <v>204498</v>
      </c>
      <c r="B521" s="193">
        <v>29648</v>
      </c>
      <c r="C521" s="194" t="s">
        <v>31614</v>
      </c>
      <c r="D521" s="194" t="s">
        <v>29237</v>
      </c>
      <c r="E521" s="194" t="s">
        <v>2351</v>
      </c>
      <c r="F521" s="194" t="s">
        <v>33396</v>
      </c>
      <c r="G521" s="194" t="s">
        <v>33388</v>
      </c>
      <c r="H521" s="194" t="s">
        <v>2351</v>
      </c>
      <c r="I521" s="194" t="s">
        <v>4</v>
      </c>
      <c r="J521" s="195">
        <v>600</v>
      </c>
      <c r="K521" s="195">
        <v>899</v>
      </c>
      <c r="L521" s="194" t="s">
        <v>28604</v>
      </c>
      <c r="M521" s="194" t="s">
        <v>3</v>
      </c>
      <c r="N521" s="194"/>
      <c r="O521" s="194"/>
      <c r="P521" s="69" t="str">
        <f t="shared" si="8"/>
        <v>1</v>
      </c>
      <c r="Q521" s="69" t="str">
        <f>INDEX(Кат!$O:$O,MATCH($A521,Кат!$A:$A,0))</f>
        <v>шпак</v>
      </c>
    </row>
    <row r="522" spans="1:17" ht="45">
      <c r="A522" s="193">
        <v>204499</v>
      </c>
      <c r="B522" s="193">
        <v>29651</v>
      </c>
      <c r="C522" s="194" t="s">
        <v>31615</v>
      </c>
      <c r="D522" s="194" t="s">
        <v>29237</v>
      </c>
      <c r="E522" s="194" t="s">
        <v>2353</v>
      </c>
      <c r="F522" s="194" t="s">
        <v>33397</v>
      </c>
      <c r="G522" s="194" t="s">
        <v>33390</v>
      </c>
      <c r="H522" s="194" t="s">
        <v>2353</v>
      </c>
      <c r="I522" s="194" t="s">
        <v>4</v>
      </c>
      <c r="J522" s="195">
        <v>880</v>
      </c>
      <c r="K522" s="195">
        <v>1390</v>
      </c>
      <c r="L522" s="194" t="s">
        <v>28606</v>
      </c>
      <c r="M522" s="194" t="s">
        <v>3</v>
      </c>
      <c r="N522" s="194"/>
      <c r="O522" s="194"/>
      <c r="P522" s="69" t="str">
        <f t="shared" si="8"/>
        <v>1</v>
      </c>
      <c r="Q522" s="69" t="str">
        <f>INDEX(Кат!$O:$O,MATCH($A522,Кат!$A:$A,0))</f>
        <v>шпак</v>
      </c>
    </row>
    <row r="523" spans="1:17" ht="45">
      <c r="A523" s="193">
        <v>204500</v>
      </c>
      <c r="B523" s="193">
        <v>29652</v>
      </c>
      <c r="C523" s="194" t="s">
        <v>32037</v>
      </c>
      <c r="D523" s="194" t="s">
        <v>29237</v>
      </c>
      <c r="E523" s="194" t="s">
        <v>2355</v>
      </c>
      <c r="F523" s="194" t="s">
        <v>33398</v>
      </c>
      <c r="G523" s="194" t="s">
        <v>33399</v>
      </c>
      <c r="H523" s="194" t="s">
        <v>2355</v>
      </c>
      <c r="I523" s="194" t="s">
        <v>4</v>
      </c>
      <c r="J523" s="195">
        <v>1050</v>
      </c>
      <c r="K523" s="195">
        <v>1490</v>
      </c>
      <c r="L523" s="194" t="s">
        <v>26933</v>
      </c>
      <c r="M523" s="194" t="s">
        <v>3</v>
      </c>
      <c r="N523" s="194"/>
      <c r="O523" s="194"/>
      <c r="P523" s="69" t="str">
        <f t="shared" si="8"/>
        <v>1</v>
      </c>
      <c r="Q523" s="69" t="str">
        <f>INDEX(Кат!$O:$O,MATCH($A523,Кат!$A:$A,0))</f>
        <v>шпак</v>
      </c>
    </row>
    <row r="524" spans="1:17" ht="60">
      <c r="A524" s="193">
        <v>204501</v>
      </c>
      <c r="B524" s="193">
        <v>29636</v>
      </c>
      <c r="C524" s="194" t="s">
        <v>32038</v>
      </c>
      <c r="D524" s="194" t="s">
        <v>29237</v>
      </c>
      <c r="E524" s="194" t="s">
        <v>2334</v>
      </c>
      <c r="F524" s="194" t="s">
        <v>33400</v>
      </c>
      <c r="G524" s="194" t="s">
        <v>33401</v>
      </c>
      <c r="H524" s="194" t="s">
        <v>2334</v>
      </c>
      <c r="I524" s="194" t="s">
        <v>4</v>
      </c>
      <c r="J524" s="195">
        <v>700</v>
      </c>
      <c r="K524" s="195">
        <v>1090</v>
      </c>
      <c r="L524" s="194" t="s">
        <v>28602</v>
      </c>
      <c r="M524" s="194" t="s">
        <v>3</v>
      </c>
      <c r="N524" s="194"/>
      <c r="O524" s="194"/>
      <c r="P524" s="69" t="str">
        <f t="shared" si="8"/>
        <v>1</v>
      </c>
      <c r="Q524" s="69" t="str">
        <f>INDEX(Кат!$O:$O,MATCH($A524,Кат!$A:$A,0))</f>
        <v>шпак</v>
      </c>
    </row>
    <row r="525" spans="1:17" ht="60">
      <c r="A525" s="193">
        <v>204502</v>
      </c>
      <c r="B525" s="193">
        <v>38272</v>
      </c>
      <c r="C525" s="194" t="s">
        <v>32039</v>
      </c>
      <c r="D525" s="194" t="s">
        <v>29237</v>
      </c>
      <c r="E525" s="194"/>
      <c r="F525" s="194" t="s">
        <v>2321</v>
      </c>
      <c r="G525" s="194"/>
      <c r="H525" s="194" t="s">
        <v>2321</v>
      </c>
      <c r="I525" s="194" t="s">
        <v>4</v>
      </c>
      <c r="J525" s="195">
        <v>3300</v>
      </c>
      <c r="K525" s="195">
        <v>4590</v>
      </c>
      <c r="L525" s="194" t="s">
        <v>26880</v>
      </c>
      <c r="M525" s="194" t="s">
        <v>3</v>
      </c>
      <c r="N525" s="194" t="s">
        <v>32964</v>
      </c>
      <c r="O525" s="194"/>
      <c r="P525" s="69" t="str">
        <f t="shared" si="8"/>
        <v>1ск4</v>
      </c>
      <c r="Q525" s="69" t="str">
        <f>INDEX(Кат!$O:$O,MATCH($A525,Кат!$A:$A,0))</f>
        <v>шпак</v>
      </c>
    </row>
    <row r="526" spans="1:17" ht="60">
      <c r="A526" s="193">
        <v>208869</v>
      </c>
      <c r="B526" s="193">
        <v>38275</v>
      </c>
      <c r="C526" s="194" t="s">
        <v>32040</v>
      </c>
      <c r="D526" s="194" t="s">
        <v>29237</v>
      </c>
      <c r="E526" s="194"/>
      <c r="F526" s="194" t="s">
        <v>2386</v>
      </c>
      <c r="G526" s="194"/>
      <c r="H526" s="194" t="s">
        <v>2386</v>
      </c>
      <c r="I526" s="194" t="s">
        <v>4</v>
      </c>
      <c r="J526" s="195">
        <v>1000</v>
      </c>
      <c r="K526" s="195">
        <v>1390</v>
      </c>
      <c r="L526" s="194" t="s">
        <v>26926</v>
      </c>
      <c r="M526" s="194" t="s">
        <v>3</v>
      </c>
      <c r="N526" s="194"/>
      <c r="O526" s="194"/>
      <c r="P526" s="69" t="str">
        <f t="shared" si="8"/>
        <v>1</v>
      </c>
      <c r="Q526" s="69" t="str">
        <f>INDEX(Кат!$O:$O,MATCH($A526,Кат!$A:$A,0))</f>
        <v>шпак</v>
      </c>
    </row>
    <row r="527" spans="1:17" ht="45">
      <c r="A527" s="193">
        <v>208872</v>
      </c>
      <c r="B527" s="193">
        <v>29663</v>
      </c>
      <c r="C527" s="194" t="s">
        <v>31616</v>
      </c>
      <c r="D527" s="194" t="s">
        <v>29237</v>
      </c>
      <c r="E527" s="194"/>
      <c r="F527" s="194" t="s">
        <v>2388</v>
      </c>
      <c r="G527" s="194"/>
      <c r="H527" s="194" t="s">
        <v>2388</v>
      </c>
      <c r="I527" s="194" t="s">
        <v>4</v>
      </c>
      <c r="J527" s="195">
        <v>650</v>
      </c>
      <c r="K527" s="195">
        <v>979</v>
      </c>
      <c r="L527" s="194" t="s">
        <v>28598</v>
      </c>
      <c r="M527" s="194" t="s">
        <v>3</v>
      </c>
      <c r="N527" s="194"/>
      <c r="O527" s="194"/>
      <c r="P527" s="69" t="str">
        <f t="shared" si="8"/>
        <v>1</v>
      </c>
      <c r="Q527" s="69" t="str">
        <f>INDEX(Кат!$O:$O,MATCH($A527,Кат!$A:$A,0))</f>
        <v>шпак</v>
      </c>
    </row>
    <row r="528" spans="1:17" ht="45">
      <c r="A528" s="193">
        <v>208873</v>
      </c>
      <c r="B528" s="193">
        <v>29665</v>
      </c>
      <c r="C528" s="194" t="s">
        <v>31617</v>
      </c>
      <c r="D528" s="194" t="s">
        <v>29237</v>
      </c>
      <c r="E528" s="194"/>
      <c r="F528" s="194" t="s">
        <v>2390</v>
      </c>
      <c r="G528" s="194"/>
      <c r="H528" s="194" t="s">
        <v>2390</v>
      </c>
      <c r="I528" s="194" t="s">
        <v>4</v>
      </c>
      <c r="J528" s="195">
        <v>780</v>
      </c>
      <c r="K528" s="195">
        <v>1190</v>
      </c>
      <c r="L528" s="194" t="s">
        <v>28599</v>
      </c>
      <c r="M528" s="194" t="s">
        <v>3</v>
      </c>
      <c r="N528" s="194"/>
      <c r="O528" s="194"/>
      <c r="P528" s="69" t="str">
        <f t="shared" si="8"/>
        <v>1</v>
      </c>
      <c r="Q528" s="69" t="str">
        <f>INDEX(Кат!$O:$O,MATCH($A528,Кат!$A:$A,0))</f>
        <v>шпак</v>
      </c>
    </row>
    <row r="529" spans="1:17" ht="60">
      <c r="A529" s="193">
        <v>208874</v>
      </c>
      <c r="B529" s="193">
        <v>29669</v>
      </c>
      <c r="C529" s="194" t="s">
        <v>32041</v>
      </c>
      <c r="D529" s="194" t="s">
        <v>29237</v>
      </c>
      <c r="E529" s="194"/>
      <c r="F529" s="194" t="s">
        <v>2395</v>
      </c>
      <c r="G529" s="194"/>
      <c r="H529" s="194" t="s">
        <v>2395</v>
      </c>
      <c r="I529" s="194" t="s">
        <v>4</v>
      </c>
      <c r="J529" s="195">
        <v>1800</v>
      </c>
      <c r="K529" s="195">
        <v>2590</v>
      </c>
      <c r="L529" s="194" t="s">
        <v>26884</v>
      </c>
      <c r="M529" s="194" t="s">
        <v>3</v>
      </c>
      <c r="N529" s="194"/>
      <c r="O529" s="194"/>
      <c r="P529" s="69" t="str">
        <f t="shared" si="8"/>
        <v>1</v>
      </c>
      <c r="Q529" s="69" t="str">
        <f>INDEX(Кат!$O:$O,MATCH($A529,Кат!$A:$A,0))</f>
        <v>шпак</v>
      </c>
    </row>
    <row r="530" spans="1:17" ht="60">
      <c r="A530" s="193">
        <v>208875</v>
      </c>
      <c r="B530" s="193">
        <v>29679</v>
      </c>
      <c r="C530" s="194" t="s">
        <v>32042</v>
      </c>
      <c r="D530" s="194" t="s">
        <v>29237</v>
      </c>
      <c r="E530" s="194"/>
      <c r="F530" s="194" t="s">
        <v>2406</v>
      </c>
      <c r="G530" s="194"/>
      <c r="H530" s="194" t="s">
        <v>2406</v>
      </c>
      <c r="I530" s="194" t="s">
        <v>4</v>
      </c>
      <c r="J530" s="195">
        <v>1000</v>
      </c>
      <c r="K530" s="195">
        <v>1390</v>
      </c>
      <c r="L530" s="194" t="s">
        <v>26924</v>
      </c>
      <c r="M530" s="194" t="s">
        <v>3</v>
      </c>
      <c r="N530" s="194"/>
      <c r="O530" s="194"/>
      <c r="P530" s="69" t="str">
        <f t="shared" si="8"/>
        <v>1</v>
      </c>
      <c r="Q530" s="69" t="str">
        <f>INDEX(Кат!$O:$O,MATCH($A530,Кат!$A:$A,0))</f>
        <v>шпак</v>
      </c>
    </row>
    <row r="531" spans="1:17" ht="60">
      <c r="A531" s="193">
        <v>208876</v>
      </c>
      <c r="B531" s="193">
        <v>29681</v>
      </c>
      <c r="C531" s="194" t="s">
        <v>32043</v>
      </c>
      <c r="D531" s="194" t="s">
        <v>29237</v>
      </c>
      <c r="E531" s="194"/>
      <c r="F531" s="194" t="s">
        <v>2408</v>
      </c>
      <c r="G531" s="194"/>
      <c r="H531" s="194" t="s">
        <v>2408</v>
      </c>
      <c r="I531" s="194" t="s">
        <v>4</v>
      </c>
      <c r="J531" s="195">
        <v>1250</v>
      </c>
      <c r="K531" s="195">
        <v>1790</v>
      </c>
      <c r="L531" s="194" t="s">
        <v>26908</v>
      </c>
      <c r="M531" s="194" t="s">
        <v>3</v>
      </c>
      <c r="N531" s="194"/>
      <c r="O531" s="194"/>
      <c r="P531" s="69" t="str">
        <f t="shared" si="8"/>
        <v>1</v>
      </c>
      <c r="Q531" s="69" t="str">
        <f>INDEX(Кат!$O:$O,MATCH($A531,Кат!$A:$A,0))</f>
        <v>шпак</v>
      </c>
    </row>
    <row r="532" spans="1:17" ht="45">
      <c r="A532" s="193">
        <v>208900</v>
      </c>
      <c r="B532" s="193">
        <v>11039</v>
      </c>
      <c r="C532" s="194" t="s">
        <v>31618</v>
      </c>
      <c r="D532" s="194" t="s">
        <v>29237</v>
      </c>
      <c r="E532" s="194"/>
      <c r="F532" s="194" t="s">
        <v>206</v>
      </c>
      <c r="G532" s="194"/>
      <c r="H532" s="194" t="s">
        <v>206</v>
      </c>
      <c r="I532" s="194" t="s">
        <v>4</v>
      </c>
      <c r="J532" s="195">
        <v>1000</v>
      </c>
      <c r="K532" s="195">
        <v>1390</v>
      </c>
      <c r="L532" s="194" t="s">
        <v>26922</v>
      </c>
      <c r="M532" s="194" t="s">
        <v>3</v>
      </c>
      <c r="N532" s="194"/>
      <c r="O532" s="194"/>
      <c r="P532" s="69" t="str">
        <f t="shared" si="8"/>
        <v>1</v>
      </c>
      <c r="Q532" s="69" t="str">
        <f>INDEX(Кат!$O:$O,MATCH($A532,Кат!$A:$A,0))</f>
        <v>шпак</v>
      </c>
    </row>
    <row r="533" spans="1:17" ht="45">
      <c r="A533" s="193">
        <v>208901</v>
      </c>
      <c r="B533" s="193">
        <v>19783</v>
      </c>
      <c r="C533" s="194" t="s">
        <v>32044</v>
      </c>
      <c r="D533" s="194" t="s">
        <v>29237</v>
      </c>
      <c r="E533" s="194"/>
      <c r="F533" s="194" t="s">
        <v>311</v>
      </c>
      <c r="G533" s="194"/>
      <c r="H533" s="194" t="s">
        <v>311</v>
      </c>
      <c r="I533" s="194" t="s">
        <v>4</v>
      </c>
      <c r="J533" s="195">
        <v>1650</v>
      </c>
      <c r="K533" s="195">
        <v>2290</v>
      </c>
      <c r="L533" s="194"/>
      <c r="M533" s="194" t="s">
        <v>3</v>
      </c>
      <c r="N533" s="194"/>
      <c r="O533" s="194"/>
      <c r="P533" s="69" t="str">
        <f t="shared" si="8"/>
        <v>1</v>
      </c>
      <c r="Q533" s="69" t="str">
        <f>INDEX(Кат!$O:$O,MATCH($A533,Кат!$A:$A,0))</f>
        <v>шпак</v>
      </c>
    </row>
    <row r="534" spans="1:17" ht="60">
      <c r="A534" s="193">
        <v>208903</v>
      </c>
      <c r="B534" s="193">
        <v>19655</v>
      </c>
      <c r="C534" s="194" t="s">
        <v>32045</v>
      </c>
      <c r="D534" s="194" t="s">
        <v>29237</v>
      </c>
      <c r="E534" s="194"/>
      <c r="F534" s="194" t="s">
        <v>305</v>
      </c>
      <c r="G534" s="194"/>
      <c r="H534" s="194" t="s">
        <v>305</v>
      </c>
      <c r="I534" s="194" t="s">
        <v>4</v>
      </c>
      <c r="J534" s="195">
        <v>550</v>
      </c>
      <c r="K534" s="195">
        <v>829</v>
      </c>
      <c r="L534" s="194" t="s">
        <v>28600</v>
      </c>
      <c r="M534" s="194" t="s">
        <v>3</v>
      </c>
      <c r="N534" s="194"/>
      <c r="O534" s="194"/>
      <c r="P534" s="69" t="str">
        <f t="shared" si="8"/>
        <v>1</v>
      </c>
      <c r="Q534" s="69" t="str">
        <f>INDEX(Кат!$O:$O,MATCH($A534,Кат!$A:$A,0))</f>
        <v>шпак</v>
      </c>
    </row>
    <row r="535" spans="1:17" ht="45">
      <c r="A535" s="193">
        <v>208916</v>
      </c>
      <c r="B535" s="193">
        <v>29667</v>
      </c>
      <c r="C535" s="194" t="s">
        <v>32046</v>
      </c>
      <c r="D535" s="194" t="s">
        <v>29237</v>
      </c>
      <c r="E535" s="194"/>
      <c r="F535" s="194" t="s">
        <v>2392</v>
      </c>
      <c r="G535" s="194"/>
      <c r="H535" s="194" t="s">
        <v>2392</v>
      </c>
      <c r="I535" s="194" t="s">
        <v>4</v>
      </c>
      <c r="J535" s="195">
        <v>1500</v>
      </c>
      <c r="K535" s="195">
        <v>2090</v>
      </c>
      <c r="L535" s="194" t="s">
        <v>26906</v>
      </c>
      <c r="M535" s="194" t="s">
        <v>3</v>
      </c>
      <c r="N535" s="194"/>
      <c r="O535" s="194"/>
      <c r="P535" s="69" t="str">
        <f t="shared" si="8"/>
        <v>1</v>
      </c>
      <c r="Q535" s="69" t="str">
        <f>INDEX(Кат!$O:$O,MATCH($A535,Кат!$A:$A,0))</f>
        <v>шпак</v>
      </c>
    </row>
    <row r="536" spans="1:17" ht="60">
      <c r="A536" s="193">
        <v>208917</v>
      </c>
      <c r="B536" s="193">
        <v>29672</v>
      </c>
      <c r="C536" s="194" t="s">
        <v>32047</v>
      </c>
      <c r="D536" s="194" t="s">
        <v>29237</v>
      </c>
      <c r="E536" s="194"/>
      <c r="F536" s="194" t="s">
        <v>2402</v>
      </c>
      <c r="G536" s="194"/>
      <c r="H536" s="194" t="s">
        <v>2402</v>
      </c>
      <c r="I536" s="194" t="s">
        <v>4</v>
      </c>
      <c r="J536" s="195">
        <v>1800</v>
      </c>
      <c r="K536" s="195">
        <v>2590</v>
      </c>
      <c r="L536" s="194" t="s">
        <v>26883</v>
      </c>
      <c r="M536" s="194" t="s">
        <v>3</v>
      </c>
      <c r="N536" s="194"/>
      <c r="O536" s="194"/>
      <c r="P536" s="69" t="str">
        <f t="shared" si="8"/>
        <v>1</v>
      </c>
      <c r="Q536" s="69" t="str">
        <f>INDEX(Кат!$O:$O,MATCH($A536,Кат!$A:$A,0))</f>
        <v>шпак</v>
      </c>
    </row>
    <row r="537" spans="1:17" ht="60">
      <c r="A537" s="193">
        <v>208918</v>
      </c>
      <c r="B537" s="193">
        <v>29677</v>
      </c>
      <c r="C537" s="194" t="s">
        <v>32048</v>
      </c>
      <c r="D537" s="194" t="s">
        <v>29237</v>
      </c>
      <c r="E537" s="194"/>
      <c r="F537" s="194" t="s">
        <v>2404</v>
      </c>
      <c r="G537" s="194"/>
      <c r="H537" s="194" t="s">
        <v>2404</v>
      </c>
      <c r="I537" s="194" t="s">
        <v>4</v>
      </c>
      <c r="J537" s="195">
        <v>2700</v>
      </c>
      <c r="K537" s="195">
        <v>3790</v>
      </c>
      <c r="L537" s="194" t="s">
        <v>26879</v>
      </c>
      <c r="M537" s="194" t="s">
        <v>3</v>
      </c>
      <c r="N537" s="194" t="s">
        <v>25727</v>
      </c>
      <c r="O537" s="194" t="s">
        <v>29237</v>
      </c>
      <c r="P537" s="69" t="str">
        <f t="shared" si="8"/>
        <v>1ск6</v>
      </c>
      <c r="Q537" s="69" t="str">
        <f>INDEX(Кат!$O:$O,MATCH($A537,Кат!$A:$A,0))</f>
        <v>шпак</v>
      </c>
    </row>
    <row r="538" spans="1:17" ht="60">
      <c r="A538" s="193">
        <v>208919</v>
      </c>
      <c r="B538" s="193">
        <v>29684</v>
      </c>
      <c r="C538" s="194" t="s">
        <v>32049</v>
      </c>
      <c r="D538" s="194" t="s">
        <v>29237</v>
      </c>
      <c r="E538" s="194"/>
      <c r="F538" s="194" t="s">
        <v>2412</v>
      </c>
      <c r="G538" s="194"/>
      <c r="H538" s="194" t="s">
        <v>2412</v>
      </c>
      <c r="I538" s="194" t="s">
        <v>4</v>
      </c>
      <c r="J538" s="195">
        <v>1850</v>
      </c>
      <c r="K538" s="195">
        <v>2590</v>
      </c>
      <c r="L538" s="194" t="s">
        <v>26907</v>
      </c>
      <c r="M538" s="194" t="s">
        <v>3</v>
      </c>
      <c r="N538" s="194"/>
      <c r="O538" s="194"/>
      <c r="P538" s="69" t="str">
        <f t="shared" si="8"/>
        <v>1</v>
      </c>
      <c r="Q538" s="69" t="str">
        <f>INDEX(Кат!$O:$O,MATCH($A538,Кат!$A:$A,0))</f>
        <v>шпак</v>
      </c>
    </row>
    <row r="539" spans="1:17" ht="60">
      <c r="A539" s="193">
        <v>208920</v>
      </c>
      <c r="B539" s="193">
        <v>29685</v>
      </c>
      <c r="C539" s="194" t="s">
        <v>32050</v>
      </c>
      <c r="D539" s="194" t="s">
        <v>29237</v>
      </c>
      <c r="E539" s="194"/>
      <c r="F539" s="194" t="s">
        <v>2414</v>
      </c>
      <c r="G539" s="194"/>
      <c r="H539" s="194" t="s">
        <v>2414</v>
      </c>
      <c r="I539" s="194" t="s">
        <v>4</v>
      </c>
      <c r="J539" s="195">
        <v>2250</v>
      </c>
      <c r="K539" s="195">
        <v>3190</v>
      </c>
      <c r="L539" s="194" t="s">
        <v>26878</v>
      </c>
      <c r="M539" s="194" t="s">
        <v>3</v>
      </c>
      <c r="N539" s="194"/>
      <c r="O539" s="194"/>
      <c r="P539" s="69" t="str">
        <f t="shared" si="8"/>
        <v>1</v>
      </c>
      <c r="Q539" s="69" t="str">
        <f>INDEX(Кат!$O:$O,MATCH($A539,Кат!$A:$A,0))</f>
        <v>шпак</v>
      </c>
    </row>
    <row r="540" spans="1:17" ht="45">
      <c r="A540" s="193">
        <v>208921</v>
      </c>
      <c r="B540" s="193">
        <v>12776</v>
      </c>
      <c r="C540" s="194" t="s">
        <v>32051</v>
      </c>
      <c r="D540" s="194" t="s">
        <v>29237</v>
      </c>
      <c r="E540" s="194"/>
      <c r="F540" s="194" t="s">
        <v>25794</v>
      </c>
      <c r="G540" s="194"/>
      <c r="H540" s="194"/>
      <c r="I540" s="194" t="s">
        <v>4</v>
      </c>
      <c r="J540" s="195">
        <v>3330</v>
      </c>
      <c r="K540" s="195">
        <v>4690</v>
      </c>
      <c r="L540" s="194"/>
      <c r="M540" s="194" t="s">
        <v>32963</v>
      </c>
      <c r="N540" s="194"/>
      <c r="O540" s="194"/>
      <c r="P540" s="69" t="str">
        <f t="shared" si="8"/>
        <v>0</v>
      </c>
      <c r="Q540" s="69" t="str">
        <f>INDEX(Кат!$O:$O,MATCH($A540,Кат!$A:$A,0))</f>
        <v>Ошибка</v>
      </c>
    </row>
    <row r="541" spans="1:17" ht="105">
      <c r="A541" s="193">
        <v>225444</v>
      </c>
      <c r="B541" s="193">
        <v>17188</v>
      </c>
      <c r="C541" s="194" t="s">
        <v>33457</v>
      </c>
      <c r="D541" s="194" t="s">
        <v>29237</v>
      </c>
      <c r="E541" s="194"/>
      <c r="F541" s="194" t="s">
        <v>14361</v>
      </c>
      <c r="G541" s="194"/>
      <c r="H541" s="194" t="s">
        <v>14361</v>
      </c>
      <c r="I541" s="194" t="s">
        <v>4</v>
      </c>
      <c r="J541" s="195">
        <v>340</v>
      </c>
      <c r="K541" s="195">
        <v>529</v>
      </c>
      <c r="L541" s="194" t="s">
        <v>28411</v>
      </c>
      <c r="M541" s="194" t="s">
        <v>3</v>
      </c>
      <c r="N541" s="194"/>
      <c r="O541" s="194" t="s">
        <v>29237</v>
      </c>
      <c r="P541" s="69" t="str">
        <f t="shared" si="8"/>
        <v>1</v>
      </c>
      <c r="Q541" s="69" t="str">
        <f>INDEX(Кат!$O:$O,MATCH($A541,Кат!$A:$A,0))</f>
        <v>шпак</v>
      </c>
    </row>
    <row r="542" spans="1:17" ht="45">
      <c r="A542" s="193">
        <v>213261</v>
      </c>
      <c r="B542" s="193">
        <v>4722</v>
      </c>
      <c r="C542" s="194" t="s">
        <v>31619</v>
      </c>
      <c r="D542" s="194" t="s">
        <v>29237</v>
      </c>
      <c r="E542" s="194" t="s">
        <v>178</v>
      </c>
      <c r="F542" s="194" t="s">
        <v>33091</v>
      </c>
      <c r="G542" s="194" t="s">
        <v>33092</v>
      </c>
      <c r="H542" s="194" t="s">
        <v>178</v>
      </c>
      <c r="I542" s="194" t="s">
        <v>4</v>
      </c>
      <c r="J542" s="195">
        <v>190</v>
      </c>
      <c r="K542" s="195">
        <v>379</v>
      </c>
      <c r="L542" s="194" t="s">
        <v>28013</v>
      </c>
      <c r="M542" s="194" t="s">
        <v>3</v>
      </c>
      <c r="N542" s="194"/>
      <c r="O542" s="194"/>
      <c r="P542" s="69" t="str">
        <f t="shared" si="8"/>
        <v>1</v>
      </c>
      <c r="Q542" s="69" t="str">
        <f>INDEX(Кат!$O:$O,MATCH($A542,Кат!$A:$A,0))</f>
        <v>шпак</v>
      </c>
    </row>
    <row r="543" spans="1:17" ht="45">
      <c r="A543" s="193">
        <v>213263</v>
      </c>
      <c r="B543" s="193">
        <v>4726</v>
      </c>
      <c r="C543" s="194" t="s">
        <v>31620</v>
      </c>
      <c r="D543" s="194" t="s">
        <v>29237</v>
      </c>
      <c r="E543" s="194" t="s">
        <v>182</v>
      </c>
      <c r="F543" s="194" t="s">
        <v>33093</v>
      </c>
      <c r="G543" s="194" t="s">
        <v>33094</v>
      </c>
      <c r="H543" s="194" t="s">
        <v>182</v>
      </c>
      <c r="I543" s="194" t="s">
        <v>4</v>
      </c>
      <c r="J543" s="195">
        <v>270</v>
      </c>
      <c r="K543" s="195">
        <v>539</v>
      </c>
      <c r="L543" s="194" t="s">
        <v>28015</v>
      </c>
      <c r="M543" s="194" t="s">
        <v>3</v>
      </c>
      <c r="N543" s="194"/>
      <c r="O543" s="194"/>
      <c r="P543" s="69" t="str">
        <f t="shared" si="8"/>
        <v>1</v>
      </c>
      <c r="Q543" s="69" t="str">
        <f>INDEX(Кат!$O:$O,MATCH($A543,Кат!$A:$A,0))</f>
        <v>шпак</v>
      </c>
    </row>
    <row r="544" spans="1:17" ht="45">
      <c r="A544" s="193">
        <v>213264</v>
      </c>
      <c r="B544" s="193">
        <v>4724</v>
      </c>
      <c r="C544" s="194" t="s">
        <v>32052</v>
      </c>
      <c r="D544" s="194" t="s">
        <v>29237</v>
      </c>
      <c r="E544" s="194" t="s">
        <v>180</v>
      </c>
      <c r="F544" s="194" t="s">
        <v>33095</v>
      </c>
      <c r="G544" s="194" t="s">
        <v>33096</v>
      </c>
      <c r="H544" s="194" t="s">
        <v>180</v>
      </c>
      <c r="I544" s="194" t="s">
        <v>4</v>
      </c>
      <c r="J544" s="195">
        <v>180</v>
      </c>
      <c r="K544" s="195">
        <v>359</v>
      </c>
      <c r="L544" s="194" t="s">
        <v>27949</v>
      </c>
      <c r="M544" s="194" t="s">
        <v>3</v>
      </c>
      <c r="N544" s="194"/>
      <c r="O544" s="194"/>
      <c r="P544" s="69" t="str">
        <f t="shared" si="8"/>
        <v>1</v>
      </c>
      <c r="Q544" s="69" t="str">
        <f>INDEX(Кат!$O:$O,MATCH($A544,Кат!$A:$A,0))</f>
        <v>шпак</v>
      </c>
    </row>
    <row r="545" spans="1:17" ht="45">
      <c r="A545" s="193">
        <v>213267</v>
      </c>
      <c r="B545" s="193">
        <v>4723</v>
      </c>
      <c r="C545" s="194" t="s">
        <v>31621</v>
      </c>
      <c r="D545" s="194" t="s">
        <v>29237</v>
      </c>
      <c r="E545" s="194" t="s">
        <v>179</v>
      </c>
      <c r="F545" s="194" t="s">
        <v>33093</v>
      </c>
      <c r="G545" s="194" t="s">
        <v>33094</v>
      </c>
      <c r="H545" s="194" t="s">
        <v>179</v>
      </c>
      <c r="I545" s="194" t="s">
        <v>4</v>
      </c>
      <c r="J545" s="195">
        <v>180</v>
      </c>
      <c r="K545" s="195">
        <v>359</v>
      </c>
      <c r="L545" s="194" t="s">
        <v>28014</v>
      </c>
      <c r="M545" s="194" t="s">
        <v>3</v>
      </c>
      <c r="N545" s="194"/>
      <c r="O545" s="194"/>
      <c r="P545" s="69" t="str">
        <f t="shared" si="8"/>
        <v>1</v>
      </c>
      <c r="Q545" s="69" t="str">
        <f>INDEX(Кат!$O:$O,MATCH($A545,Кат!$A:$A,0))</f>
        <v>шпак</v>
      </c>
    </row>
    <row r="546" spans="1:17" ht="45">
      <c r="A546" s="193">
        <v>213268</v>
      </c>
      <c r="B546" s="193">
        <v>4725</v>
      </c>
      <c r="C546" s="194" t="s">
        <v>32053</v>
      </c>
      <c r="D546" s="194" t="s">
        <v>29237</v>
      </c>
      <c r="E546" s="194" t="s">
        <v>181</v>
      </c>
      <c r="F546" s="194" t="s">
        <v>33097</v>
      </c>
      <c r="G546" s="194" t="s">
        <v>33096</v>
      </c>
      <c r="H546" s="194" t="s">
        <v>181</v>
      </c>
      <c r="I546" s="194" t="s">
        <v>4</v>
      </c>
      <c r="J546" s="195">
        <v>195</v>
      </c>
      <c r="K546" s="195">
        <v>389</v>
      </c>
      <c r="L546" s="194"/>
      <c r="M546" s="194" t="s">
        <v>3</v>
      </c>
      <c r="N546" s="194"/>
      <c r="O546" s="194"/>
      <c r="P546" s="69" t="str">
        <f t="shared" si="8"/>
        <v>1</v>
      </c>
      <c r="Q546" s="69" t="str">
        <f>INDEX(Кат!$O:$O,MATCH($A546,Кат!$A:$A,0))</f>
        <v>шпак</v>
      </c>
    </row>
    <row r="547" spans="1:17" ht="90">
      <c r="A547" s="193">
        <v>213262</v>
      </c>
      <c r="B547" s="193">
        <v>4721</v>
      </c>
      <c r="C547" s="194" t="s">
        <v>33098</v>
      </c>
      <c r="D547" s="194" t="s">
        <v>29237</v>
      </c>
      <c r="E547" s="194" t="s">
        <v>177</v>
      </c>
      <c r="F547" s="194" t="s">
        <v>33099</v>
      </c>
      <c r="G547" s="194" t="s">
        <v>33100</v>
      </c>
      <c r="H547" s="194" t="s">
        <v>177</v>
      </c>
      <c r="I547" s="194" t="s">
        <v>4</v>
      </c>
      <c r="J547" s="195">
        <v>180</v>
      </c>
      <c r="K547" s="195">
        <v>359</v>
      </c>
      <c r="L547" s="194" t="s">
        <v>28012</v>
      </c>
      <c r="M547" s="194" t="s">
        <v>3</v>
      </c>
      <c r="N547" s="194"/>
      <c r="O547" s="194"/>
      <c r="P547" s="69" t="str">
        <f t="shared" si="8"/>
        <v>1</v>
      </c>
      <c r="Q547" s="69" t="str">
        <f>INDEX(Кат!$O:$O,MATCH($A547,Кат!$A:$A,0))</f>
        <v>шпак</v>
      </c>
    </row>
    <row r="548" spans="1:17" ht="45">
      <c r="A548" s="193">
        <v>213245</v>
      </c>
      <c r="B548" s="193">
        <v>4727</v>
      </c>
      <c r="C548" s="194" t="s">
        <v>32054</v>
      </c>
      <c r="D548" s="194" t="s">
        <v>29237</v>
      </c>
      <c r="E548" s="194" t="s">
        <v>183</v>
      </c>
      <c r="F548" s="194" t="s">
        <v>33091</v>
      </c>
      <c r="G548" s="194" t="s">
        <v>33092</v>
      </c>
      <c r="H548" s="194" t="s">
        <v>183</v>
      </c>
      <c r="I548" s="194" t="s">
        <v>4</v>
      </c>
      <c r="J548" s="195">
        <v>280</v>
      </c>
      <c r="K548" s="195">
        <v>559</v>
      </c>
      <c r="L548" s="194" t="s">
        <v>28016</v>
      </c>
      <c r="M548" s="194" t="s">
        <v>3</v>
      </c>
      <c r="N548" s="194"/>
      <c r="O548" s="194"/>
      <c r="P548" s="69" t="str">
        <f t="shared" si="8"/>
        <v>1</v>
      </c>
      <c r="Q548" s="69" t="str">
        <f>INDEX(Кат!$O:$O,MATCH($A548,Кат!$A:$A,0))</f>
        <v>шпак</v>
      </c>
    </row>
    <row r="549" spans="1:17" ht="45">
      <c r="A549" s="193">
        <v>213266</v>
      </c>
      <c r="B549" s="193">
        <v>4728</v>
      </c>
      <c r="C549" s="194" t="s">
        <v>33101</v>
      </c>
      <c r="D549" s="194" t="s">
        <v>29237</v>
      </c>
      <c r="E549" s="194" t="s">
        <v>184</v>
      </c>
      <c r="F549" s="194" t="s">
        <v>33102</v>
      </c>
      <c r="G549" s="194"/>
      <c r="H549" s="194" t="s">
        <v>184</v>
      </c>
      <c r="I549" s="194" t="s">
        <v>4</v>
      </c>
      <c r="J549" s="195">
        <v>300</v>
      </c>
      <c r="K549" s="195">
        <v>469</v>
      </c>
      <c r="L549" s="194" t="s">
        <v>28017</v>
      </c>
      <c r="M549" s="194" t="s">
        <v>3</v>
      </c>
      <c r="N549" s="194"/>
      <c r="O549" s="194"/>
      <c r="P549" s="69" t="str">
        <f t="shared" si="8"/>
        <v>1</v>
      </c>
      <c r="Q549" s="69" t="str">
        <f>INDEX(Кат!$O:$O,MATCH($A549,Кат!$A:$A,0))</f>
        <v>шпак</v>
      </c>
    </row>
    <row r="550" spans="1:17" ht="45">
      <c r="A550" s="193">
        <v>213265</v>
      </c>
      <c r="B550" s="193">
        <v>4729</v>
      </c>
      <c r="C550" s="194" t="s">
        <v>33103</v>
      </c>
      <c r="D550" s="194" t="s">
        <v>29237</v>
      </c>
      <c r="E550" s="194" t="s">
        <v>185</v>
      </c>
      <c r="F550" s="194" t="s">
        <v>33104</v>
      </c>
      <c r="G550" s="194" t="s">
        <v>33105</v>
      </c>
      <c r="H550" s="194" t="s">
        <v>185</v>
      </c>
      <c r="I550" s="194" t="s">
        <v>4</v>
      </c>
      <c r="J550" s="195">
        <v>250</v>
      </c>
      <c r="K550" s="195">
        <v>499</v>
      </c>
      <c r="L550" s="194" t="s">
        <v>26993</v>
      </c>
      <c r="M550" s="194" t="s">
        <v>3</v>
      </c>
      <c r="N550" s="194"/>
      <c r="O550" s="194"/>
      <c r="P550" s="69" t="str">
        <f t="shared" si="8"/>
        <v>1</v>
      </c>
      <c r="Q550" s="69" t="str">
        <f>INDEX(Кат!$O:$O,MATCH($A550,Кат!$A:$A,0))</f>
        <v>шпак</v>
      </c>
    </row>
    <row r="551" spans="1:17" ht="60">
      <c r="A551" s="193">
        <v>213317</v>
      </c>
      <c r="B551" s="193">
        <v>17317</v>
      </c>
      <c r="C551" s="194" t="s">
        <v>31622</v>
      </c>
      <c r="D551" s="194" t="s">
        <v>29237</v>
      </c>
      <c r="E551" s="194"/>
      <c r="F551" s="194" t="s">
        <v>14410</v>
      </c>
      <c r="G551" s="194"/>
      <c r="H551" s="194" t="s">
        <v>14410</v>
      </c>
      <c r="I551" s="194" t="s">
        <v>4</v>
      </c>
      <c r="J551" s="195">
        <v>70</v>
      </c>
      <c r="K551" s="195">
        <v>159</v>
      </c>
      <c r="L551" s="194" t="s">
        <v>28477</v>
      </c>
      <c r="M551" s="194" t="s">
        <v>3</v>
      </c>
      <c r="N551" s="194"/>
      <c r="O551" s="194"/>
      <c r="P551" s="69" t="str">
        <f t="shared" si="8"/>
        <v>1</v>
      </c>
      <c r="Q551" s="69" t="str">
        <f>INDEX(Кат!$O:$O,MATCH($A551,Кат!$A:$A,0))</f>
        <v>шпак</v>
      </c>
    </row>
    <row r="552" spans="1:17" ht="60">
      <c r="A552" s="193">
        <v>213318</v>
      </c>
      <c r="B552" s="193">
        <v>32692</v>
      </c>
      <c r="C552" s="194" t="s">
        <v>32055</v>
      </c>
      <c r="D552" s="194" t="s">
        <v>29237</v>
      </c>
      <c r="E552" s="194"/>
      <c r="F552" s="194" t="s">
        <v>650</v>
      </c>
      <c r="G552" s="194"/>
      <c r="H552" s="194" t="s">
        <v>650</v>
      </c>
      <c r="I552" s="194" t="s">
        <v>4</v>
      </c>
      <c r="J552" s="195">
        <v>160</v>
      </c>
      <c r="K552" s="195">
        <v>319</v>
      </c>
      <c r="L552" s="194" t="s">
        <v>31716</v>
      </c>
      <c r="M552" s="194" t="s">
        <v>3</v>
      </c>
      <c r="N552" s="194"/>
      <c r="O552" s="194"/>
      <c r="P552" s="69" t="str">
        <f t="shared" si="8"/>
        <v>1</v>
      </c>
      <c r="Q552" s="69" t="str">
        <f>INDEX(Кат!$O:$O,MATCH($A552,Кат!$A:$A,0))</f>
        <v>шпак</v>
      </c>
    </row>
    <row r="553" spans="1:17" ht="60">
      <c r="A553" s="193">
        <v>213325</v>
      </c>
      <c r="B553" s="193">
        <v>29555</v>
      </c>
      <c r="C553" s="194" t="s">
        <v>32056</v>
      </c>
      <c r="D553" s="194" t="s">
        <v>29237</v>
      </c>
      <c r="E553" s="194"/>
      <c r="F553" s="194" t="s">
        <v>4490</v>
      </c>
      <c r="G553" s="194"/>
      <c r="H553" s="194" t="s">
        <v>4490</v>
      </c>
      <c r="I553" s="194" t="s">
        <v>4</v>
      </c>
      <c r="J553" s="195">
        <v>140</v>
      </c>
      <c r="K553" s="195">
        <v>279</v>
      </c>
      <c r="L553" s="194"/>
      <c r="M553" s="194" t="s">
        <v>3</v>
      </c>
      <c r="N553" s="194"/>
      <c r="O553" s="194"/>
      <c r="P553" s="69" t="str">
        <f t="shared" si="8"/>
        <v>1</v>
      </c>
      <c r="Q553" s="69" t="str">
        <f>INDEX(Кат!$O:$O,MATCH($A553,Кат!$A:$A,0))</f>
        <v>шпак</v>
      </c>
    </row>
    <row r="554" spans="1:17" ht="45">
      <c r="A554" s="193">
        <v>213327</v>
      </c>
      <c r="B554" s="193">
        <v>29558</v>
      </c>
      <c r="C554" s="194" t="s">
        <v>32057</v>
      </c>
      <c r="D554" s="194" t="s">
        <v>29237</v>
      </c>
      <c r="E554" s="194"/>
      <c r="F554" s="194" t="s">
        <v>1360</v>
      </c>
      <c r="G554" s="194"/>
      <c r="H554" s="194" t="s">
        <v>1360</v>
      </c>
      <c r="I554" s="194" t="s">
        <v>4</v>
      </c>
      <c r="J554" s="195">
        <v>100</v>
      </c>
      <c r="K554" s="195">
        <v>199</v>
      </c>
      <c r="L554" s="194" t="s">
        <v>27961</v>
      </c>
      <c r="M554" s="194" t="s">
        <v>3</v>
      </c>
      <c r="N554" s="194"/>
      <c r="O554" s="194"/>
      <c r="P554" s="69" t="str">
        <f t="shared" si="8"/>
        <v>1</v>
      </c>
      <c r="Q554" s="69" t="str">
        <f>INDEX(Кат!$O:$O,MATCH($A554,Кат!$A:$A,0))</f>
        <v>шпак</v>
      </c>
    </row>
    <row r="555" spans="1:17" ht="60">
      <c r="A555" s="193">
        <v>213328</v>
      </c>
      <c r="B555" s="193">
        <v>29559</v>
      </c>
      <c r="C555" s="194" t="s">
        <v>32058</v>
      </c>
      <c r="D555" s="194" t="s">
        <v>29237</v>
      </c>
      <c r="E555" s="194"/>
      <c r="F555" s="194" t="s">
        <v>4492</v>
      </c>
      <c r="G555" s="194"/>
      <c r="H555" s="194" t="s">
        <v>4492</v>
      </c>
      <c r="I555" s="194" t="s">
        <v>4</v>
      </c>
      <c r="J555" s="195">
        <v>110</v>
      </c>
      <c r="K555" s="195">
        <v>219</v>
      </c>
      <c r="L555" s="194" t="s">
        <v>27991</v>
      </c>
      <c r="M555" s="194" t="s">
        <v>3</v>
      </c>
      <c r="N555" s="194"/>
      <c r="O555" s="194"/>
      <c r="P555" s="69" t="str">
        <f t="shared" si="8"/>
        <v>1</v>
      </c>
      <c r="Q555" s="69" t="str">
        <f>INDEX(Кат!$O:$O,MATCH($A555,Кат!$A:$A,0))</f>
        <v>шпак</v>
      </c>
    </row>
    <row r="556" spans="1:17" ht="45">
      <c r="A556" s="193">
        <v>213329</v>
      </c>
      <c r="B556" s="193">
        <v>31371</v>
      </c>
      <c r="C556" s="194" t="s">
        <v>32059</v>
      </c>
      <c r="D556" s="194" t="s">
        <v>29237</v>
      </c>
      <c r="E556" s="194"/>
      <c r="F556" s="194" t="s">
        <v>3480</v>
      </c>
      <c r="G556" s="194"/>
      <c r="H556" s="194" t="s">
        <v>3480</v>
      </c>
      <c r="I556" s="194" t="s">
        <v>4</v>
      </c>
      <c r="J556" s="195">
        <v>180</v>
      </c>
      <c r="K556" s="195">
        <v>369</v>
      </c>
      <c r="L556" s="194"/>
      <c r="M556" s="194" t="s">
        <v>3</v>
      </c>
      <c r="N556" s="194"/>
      <c r="O556" s="194"/>
      <c r="P556" s="69" t="str">
        <f t="shared" si="8"/>
        <v>1</v>
      </c>
      <c r="Q556" s="69" t="str">
        <f>INDEX(Кат!$O:$O,MATCH($A556,Кат!$A:$A,0))</f>
        <v>шпак</v>
      </c>
    </row>
    <row r="557" spans="1:17" ht="45">
      <c r="A557" s="193">
        <v>213330</v>
      </c>
      <c r="B557" s="193">
        <v>31372</v>
      </c>
      <c r="C557" s="194" t="s">
        <v>32060</v>
      </c>
      <c r="D557" s="194" t="s">
        <v>29237</v>
      </c>
      <c r="E557" s="194"/>
      <c r="F557" s="194" t="s">
        <v>3483</v>
      </c>
      <c r="G557" s="194"/>
      <c r="H557" s="194" t="s">
        <v>3483</v>
      </c>
      <c r="I557" s="194" t="s">
        <v>4</v>
      </c>
      <c r="J557" s="195">
        <v>950</v>
      </c>
      <c r="K557" s="195">
        <v>1290</v>
      </c>
      <c r="L557" s="194"/>
      <c r="M557" s="194" t="s">
        <v>3</v>
      </c>
      <c r="N557" s="194"/>
      <c r="O557" s="194"/>
      <c r="P557" s="69" t="str">
        <f t="shared" si="8"/>
        <v>1</v>
      </c>
      <c r="Q557" s="69" t="str">
        <f>INDEX(Кат!$O:$O,MATCH($A557,Кат!$A:$A,0))</f>
        <v>шпак</v>
      </c>
    </row>
    <row r="558" spans="1:17" ht="45">
      <c r="A558" s="193">
        <v>213331</v>
      </c>
      <c r="B558" s="193">
        <v>25419</v>
      </c>
      <c r="C558" s="194" t="s">
        <v>32061</v>
      </c>
      <c r="D558" s="194" t="s">
        <v>29237</v>
      </c>
      <c r="E558" s="194"/>
      <c r="F558" s="194" t="s">
        <v>368</v>
      </c>
      <c r="G558" s="194"/>
      <c r="H558" s="194" t="s">
        <v>368</v>
      </c>
      <c r="I558" s="194" t="s">
        <v>4</v>
      </c>
      <c r="J558" s="195">
        <v>180</v>
      </c>
      <c r="K558" s="195">
        <v>499</v>
      </c>
      <c r="L558" s="194" t="s">
        <v>28695</v>
      </c>
      <c r="M558" s="194" t="s">
        <v>3</v>
      </c>
      <c r="N558" s="194" t="s">
        <v>25727</v>
      </c>
      <c r="O558" s="194"/>
      <c r="P558" s="69" t="str">
        <f t="shared" si="8"/>
        <v>1ск6</v>
      </c>
      <c r="Q558" s="69" t="str">
        <f>INDEX(Кат!$O:$O,MATCH($A558,Кат!$A:$A,0))</f>
        <v>шпак</v>
      </c>
    </row>
    <row r="559" spans="1:17" ht="45">
      <c r="A559" s="193">
        <v>213332</v>
      </c>
      <c r="B559" s="193">
        <v>31373</v>
      </c>
      <c r="C559" s="194" t="s">
        <v>32062</v>
      </c>
      <c r="D559" s="194" t="s">
        <v>29237</v>
      </c>
      <c r="E559" s="194"/>
      <c r="F559" s="194" t="s">
        <v>3486</v>
      </c>
      <c r="G559" s="194"/>
      <c r="H559" s="194" t="s">
        <v>3486</v>
      </c>
      <c r="I559" s="194" t="s">
        <v>4</v>
      </c>
      <c r="J559" s="195">
        <v>480</v>
      </c>
      <c r="K559" s="195">
        <v>619</v>
      </c>
      <c r="L559" s="194"/>
      <c r="M559" s="194" t="s">
        <v>3</v>
      </c>
      <c r="N559" s="194"/>
      <c r="O559" s="194"/>
      <c r="P559" s="69" t="str">
        <f t="shared" si="8"/>
        <v>1</v>
      </c>
      <c r="Q559" s="69" t="str">
        <f>INDEX(Кат!$O:$O,MATCH($A559,Кат!$A:$A,0))</f>
        <v>шпак</v>
      </c>
    </row>
    <row r="560" spans="1:17" ht="45">
      <c r="A560" s="193">
        <v>213341</v>
      </c>
      <c r="B560" s="193">
        <v>17318</v>
      </c>
      <c r="C560" s="194" t="s">
        <v>31623</v>
      </c>
      <c r="D560" s="194" t="s">
        <v>29237</v>
      </c>
      <c r="E560" s="194"/>
      <c r="F560" s="194" t="s">
        <v>14411</v>
      </c>
      <c r="G560" s="194"/>
      <c r="H560" s="194" t="s">
        <v>14411</v>
      </c>
      <c r="I560" s="194" t="s">
        <v>4</v>
      </c>
      <c r="J560" s="195">
        <v>300</v>
      </c>
      <c r="K560" s="195">
        <v>469</v>
      </c>
      <c r="L560" s="194" t="s">
        <v>28066</v>
      </c>
      <c r="M560" s="194" t="s">
        <v>3</v>
      </c>
      <c r="N560" s="194"/>
      <c r="O560" s="194"/>
      <c r="P560" s="69" t="str">
        <f t="shared" si="8"/>
        <v>1</v>
      </c>
      <c r="Q560" s="69" t="str">
        <f>INDEX(Кат!$O:$O,MATCH($A560,Кат!$A:$A,0))</f>
        <v>шпак</v>
      </c>
    </row>
    <row r="561" spans="1:17" ht="75">
      <c r="A561" s="193">
        <v>213340</v>
      </c>
      <c r="B561" s="193">
        <v>17344</v>
      </c>
      <c r="C561" s="194" t="s">
        <v>32063</v>
      </c>
      <c r="D561" s="194" t="s">
        <v>29237</v>
      </c>
      <c r="E561" s="194"/>
      <c r="F561" s="194" t="s">
        <v>14429</v>
      </c>
      <c r="G561" s="194"/>
      <c r="H561" s="194" t="s">
        <v>14429</v>
      </c>
      <c r="I561" s="194" t="s">
        <v>4</v>
      </c>
      <c r="J561" s="195">
        <v>280</v>
      </c>
      <c r="K561" s="195">
        <v>559</v>
      </c>
      <c r="L561" s="194" t="s">
        <v>28067</v>
      </c>
      <c r="M561" s="194" t="s">
        <v>3</v>
      </c>
      <c r="N561" s="194"/>
      <c r="O561" s="194"/>
      <c r="P561" s="69" t="str">
        <f t="shared" si="8"/>
        <v>1</v>
      </c>
      <c r="Q561" s="69" t="str">
        <f>INDEX(Кат!$O:$O,MATCH($A561,Кат!$A:$A,0))</f>
        <v>шпак</v>
      </c>
    </row>
    <row r="562" spans="1:17" ht="60">
      <c r="A562" s="193">
        <v>213342</v>
      </c>
      <c r="B562" s="193">
        <v>37272</v>
      </c>
      <c r="C562" s="194" t="s">
        <v>31624</v>
      </c>
      <c r="D562" s="194" t="s">
        <v>29237</v>
      </c>
      <c r="E562" s="194"/>
      <c r="F562" s="194" t="s">
        <v>14670</v>
      </c>
      <c r="G562" s="194"/>
      <c r="H562" s="194" t="s">
        <v>14670</v>
      </c>
      <c r="I562" s="194" t="s">
        <v>4</v>
      </c>
      <c r="J562" s="195">
        <v>300</v>
      </c>
      <c r="K562" s="195">
        <v>469</v>
      </c>
      <c r="L562" s="194" t="s">
        <v>28541</v>
      </c>
      <c r="M562" s="194" t="s">
        <v>3</v>
      </c>
      <c r="N562" s="194"/>
      <c r="O562" s="194"/>
      <c r="P562" s="69" t="str">
        <f t="shared" si="8"/>
        <v>1</v>
      </c>
      <c r="Q562" s="69" t="str">
        <f>INDEX(Кат!$O:$O,MATCH($A562,Кат!$A:$A,0))</f>
        <v>шпак</v>
      </c>
    </row>
    <row r="563" spans="1:17" ht="60">
      <c r="A563" s="193">
        <v>213346</v>
      </c>
      <c r="B563" s="193">
        <v>37271</v>
      </c>
      <c r="C563" s="194" t="s">
        <v>32064</v>
      </c>
      <c r="D563" s="194" t="s">
        <v>29237</v>
      </c>
      <c r="E563" s="194"/>
      <c r="F563" s="194" t="s">
        <v>14672</v>
      </c>
      <c r="G563" s="194"/>
      <c r="H563" s="194" t="s">
        <v>14672</v>
      </c>
      <c r="I563" s="194" t="s">
        <v>4</v>
      </c>
      <c r="J563" s="195">
        <v>200</v>
      </c>
      <c r="K563" s="195">
        <v>399</v>
      </c>
      <c r="L563" s="194" t="s">
        <v>28540</v>
      </c>
      <c r="M563" s="194" t="s">
        <v>3</v>
      </c>
      <c r="N563" s="194"/>
      <c r="O563" s="194"/>
      <c r="P563" s="69" t="str">
        <f t="shared" si="8"/>
        <v>1</v>
      </c>
      <c r="Q563" s="69" t="str">
        <f>INDEX(Кат!$O:$O,MATCH($A563,Кат!$A:$A,0))</f>
        <v>шпак</v>
      </c>
    </row>
    <row r="564" spans="1:17" ht="90">
      <c r="A564" s="193">
        <v>213357</v>
      </c>
      <c r="B564" s="193">
        <v>17349</v>
      </c>
      <c r="C564" s="194" t="s">
        <v>32065</v>
      </c>
      <c r="D564" s="194" t="s">
        <v>29237</v>
      </c>
      <c r="E564" s="194"/>
      <c r="F564" s="194" t="s">
        <v>14431</v>
      </c>
      <c r="G564" s="194"/>
      <c r="H564" s="194" t="s">
        <v>14431</v>
      </c>
      <c r="I564" s="194" t="s">
        <v>4</v>
      </c>
      <c r="J564" s="195">
        <v>510</v>
      </c>
      <c r="K564" s="195">
        <v>769</v>
      </c>
      <c r="L564" s="194" t="s">
        <v>28079</v>
      </c>
      <c r="M564" s="194" t="s">
        <v>3</v>
      </c>
      <c r="N564" s="194"/>
      <c r="O564" s="194"/>
      <c r="P564" s="69" t="str">
        <f t="shared" si="8"/>
        <v>1</v>
      </c>
      <c r="Q564" s="69" t="str">
        <f>INDEX(Кат!$O:$O,MATCH($A564,Кат!$A:$A,0))</f>
        <v>шпак</v>
      </c>
    </row>
    <row r="565" spans="1:17" ht="60">
      <c r="A565" s="193">
        <v>213356</v>
      </c>
      <c r="B565" s="193">
        <v>17319</v>
      </c>
      <c r="C565" s="194" t="s">
        <v>31625</v>
      </c>
      <c r="D565" s="194" t="s">
        <v>29237</v>
      </c>
      <c r="E565" s="194"/>
      <c r="F565" s="194" t="s">
        <v>14412</v>
      </c>
      <c r="G565" s="194"/>
      <c r="H565" s="194" t="s">
        <v>14412</v>
      </c>
      <c r="I565" s="194" t="s">
        <v>4</v>
      </c>
      <c r="J565" s="195">
        <v>155</v>
      </c>
      <c r="K565" s="195">
        <v>309</v>
      </c>
      <c r="L565" s="194" t="s">
        <v>28069</v>
      </c>
      <c r="M565" s="194" t="s">
        <v>3</v>
      </c>
      <c r="N565" s="194"/>
      <c r="O565" s="194"/>
      <c r="P565" s="69" t="str">
        <f t="shared" si="8"/>
        <v>1</v>
      </c>
      <c r="Q565" s="69" t="str">
        <f>INDEX(Кат!$O:$O,MATCH($A565,Кат!$A:$A,0))</f>
        <v>шпак</v>
      </c>
    </row>
    <row r="566" spans="1:17" ht="75">
      <c r="A566" s="193">
        <v>213355</v>
      </c>
      <c r="B566" s="193">
        <v>17348</v>
      </c>
      <c r="C566" s="194" t="s">
        <v>32066</v>
      </c>
      <c r="D566" s="194" t="s">
        <v>29237</v>
      </c>
      <c r="E566" s="194"/>
      <c r="F566" s="194" t="s">
        <v>14430</v>
      </c>
      <c r="G566" s="194"/>
      <c r="H566" s="194" t="s">
        <v>14430</v>
      </c>
      <c r="I566" s="194" t="s">
        <v>4</v>
      </c>
      <c r="J566" s="195">
        <v>150</v>
      </c>
      <c r="K566" s="195">
        <v>299</v>
      </c>
      <c r="L566" s="194" t="s">
        <v>28068</v>
      </c>
      <c r="M566" s="194" t="s">
        <v>3</v>
      </c>
      <c r="N566" s="194"/>
      <c r="O566" s="194"/>
      <c r="P566" s="69" t="str">
        <f t="shared" si="8"/>
        <v>1</v>
      </c>
      <c r="Q566" s="69" t="str">
        <f>INDEX(Кат!$O:$O,MATCH($A566,Кат!$A:$A,0))</f>
        <v>шпак</v>
      </c>
    </row>
    <row r="567" spans="1:17" ht="45">
      <c r="A567" s="193">
        <v>213352</v>
      </c>
      <c r="B567" s="193">
        <v>17395</v>
      </c>
      <c r="C567" s="194" t="s">
        <v>31626</v>
      </c>
      <c r="D567" s="194" t="s">
        <v>29237</v>
      </c>
      <c r="E567" s="194"/>
      <c r="F567" s="194" t="s">
        <v>14458</v>
      </c>
      <c r="G567" s="194"/>
      <c r="H567" s="194" t="s">
        <v>14458</v>
      </c>
      <c r="I567" s="194" t="s">
        <v>4</v>
      </c>
      <c r="J567" s="195">
        <v>480</v>
      </c>
      <c r="K567" s="195">
        <v>749</v>
      </c>
      <c r="L567" s="194" t="s">
        <v>28074</v>
      </c>
      <c r="M567" s="194" t="s">
        <v>3</v>
      </c>
      <c r="N567" s="194"/>
      <c r="O567" s="194"/>
      <c r="P567" s="69" t="str">
        <f t="shared" si="8"/>
        <v>1</v>
      </c>
      <c r="Q567" s="69" t="str">
        <f>INDEX(Кат!$O:$O,MATCH($A567,Кат!$A:$A,0))</f>
        <v>шпак</v>
      </c>
    </row>
    <row r="568" spans="1:17" ht="45">
      <c r="A568" s="193">
        <v>213363</v>
      </c>
      <c r="B568" s="193">
        <v>17385</v>
      </c>
      <c r="C568" s="194" t="s">
        <v>32067</v>
      </c>
      <c r="D568" s="194" t="s">
        <v>29237</v>
      </c>
      <c r="E568" s="194"/>
      <c r="F568" s="194" t="s">
        <v>14457</v>
      </c>
      <c r="G568" s="194"/>
      <c r="H568" s="194" t="s">
        <v>14457</v>
      </c>
      <c r="I568" s="194" t="s">
        <v>4</v>
      </c>
      <c r="J568" s="195">
        <v>180</v>
      </c>
      <c r="K568" s="195">
        <v>359</v>
      </c>
      <c r="L568" s="194" t="s">
        <v>28485</v>
      </c>
      <c r="M568" s="194" t="s">
        <v>3</v>
      </c>
      <c r="N568" s="194"/>
      <c r="O568" s="194"/>
      <c r="P568" s="69" t="str">
        <f t="shared" si="8"/>
        <v>1</v>
      </c>
      <c r="Q568" s="69" t="str">
        <f>INDEX(Кат!$O:$O,MATCH($A568,Кат!$A:$A,0))</f>
        <v>шпак</v>
      </c>
    </row>
    <row r="569" spans="1:17" ht="30">
      <c r="A569" s="193">
        <v>213370</v>
      </c>
      <c r="B569" s="193">
        <v>11310</v>
      </c>
      <c r="C569" s="194" t="s">
        <v>31627</v>
      </c>
      <c r="D569" s="194" t="s">
        <v>29237</v>
      </c>
      <c r="E569" s="194"/>
      <c r="F569" s="194" t="s">
        <v>212</v>
      </c>
      <c r="G569" s="194"/>
      <c r="H569" s="194" t="s">
        <v>212</v>
      </c>
      <c r="I569" s="194" t="s">
        <v>4</v>
      </c>
      <c r="J569" s="195">
        <v>135</v>
      </c>
      <c r="K569" s="195">
        <v>269</v>
      </c>
      <c r="L569" s="194" t="s">
        <v>28050</v>
      </c>
      <c r="M569" s="194" t="s">
        <v>3</v>
      </c>
      <c r="N569" s="194"/>
      <c r="O569" s="194"/>
      <c r="P569" s="69" t="str">
        <f t="shared" si="8"/>
        <v>1</v>
      </c>
      <c r="Q569" s="69" t="str">
        <f>INDEX(Кат!$O:$O,MATCH($A569,Кат!$A:$A,0))</f>
        <v>шпак</v>
      </c>
    </row>
    <row r="570" spans="1:17" ht="60">
      <c r="A570" s="193">
        <v>213375</v>
      </c>
      <c r="B570" s="193">
        <v>17322</v>
      </c>
      <c r="C570" s="194" t="s">
        <v>31628</v>
      </c>
      <c r="D570" s="194" t="s">
        <v>29237</v>
      </c>
      <c r="E570" s="194"/>
      <c r="F570" s="194" t="s">
        <v>14414</v>
      </c>
      <c r="G570" s="194"/>
      <c r="H570" s="194" t="s">
        <v>14414</v>
      </c>
      <c r="I570" s="194" t="s">
        <v>4</v>
      </c>
      <c r="J570" s="195">
        <v>50</v>
      </c>
      <c r="K570" s="195">
        <v>109</v>
      </c>
      <c r="L570" s="194" t="s">
        <v>28480</v>
      </c>
      <c r="M570" s="194" t="s">
        <v>3</v>
      </c>
      <c r="N570" s="194"/>
      <c r="O570" s="194"/>
      <c r="P570" s="69" t="str">
        <f t="shared" si="8"/>
        <v>1</v>
      </c>
      <c r="Q570" s="69" t="str">
        <f>INDEX(Кат!$O:$O,MATCH($A570,Кат!$A:$A,0))</f>
        <v>шпак</v>
      </c>
    </row>
    <row r="571" spans="1:17" ht="75">
      <c r="A571" s="193">
        <v>213374</v>
      </c>
      <c r="B571" s="193">
        <v>17350</v>
      </c>
      <c r="C571" s="194" t="s">
        <v>32068</v>
      </c>
      <c r="D571" s="194" t="s">
        <v>29237</v>
      </c>
      <c r="E571" s="194"/>
      <c r="F571" s="194" t="s">
        <v>14432</v>
      </c>
      <c r="G571" s="194"/>
      <c r="H571" s="194" t="s">
        <v>14432</v>
      </c>
      <c r="I571" s="194" t="s">
        <v>4</v>
      </c>
      <c r="J571" s="195">
        <v>120</v>
      </c>
      <c r="K571" s="195">
        <v>239</v>
      </c>
      <c r="L571" s="194" t="s">
        <v>28483</v>
      </c>
      <c r="M571" s="194" t="s">
        <v>3</v>
      </c>
      <c r="N571" s="194"/>
      <c r="O571" s="194"/>
      <c r="P571" s="69" t="str">
        <f t="shared" si="8"/>
        <v>1</v>
      </c>
      <c r="Q571" s="69" t="str">
        <f>INDEX(Кат!$O:$O,MATCH($A571,Кат!$A:$A,0))</f>
        <v>шпак</v>
      </c>
    </row>
    <row r="572" spans="1:17" ht="90">
      <c r="A572" s="193">
        <v>213377</v>
      </c>
      <c r="B572" s="193">
        <v>17351</v>
      </c>
      <c r="C572" s="194" t="s">
        <v>32069</v>
      </c>
      <c r="D572" s="194" t="s">
        <v>29237</v>
      </c>
      <c r="E572" s="194"/>
      <c r="F572" s="194" t="s">
        <v>14433</v>
      </c>
      <c r="G572" s="194"/>
      <c r="H572" s="194" t="s">
        <v>14433</v>
      </c>
      <c r="I572" s="194" t="s">
        <v>4</v>
      </c>
      <c r="J572" s="195">
        <v>90</v>
      </c>
      <c r="K572" s="195">
        <v>199</v>
      </c>
      <c r="L572" s="194" t="s">
        <v>28077</v>
      </c>
      <c r="M572" s="194" t="s">
        <v>3</v>
      </c>
      <c r="N572" s="194"/>
      <c r="O572" s="194"/>
      <c r="P572" s="69" t="str">
        <f t="shared" si="8"/>
        <v>1</v>
      </c>
      <c r="Q572" s="69" t="str">
        <f>INDEX(Кат!$O:$O,MATCH($A572,Кат!$A:$A,0))</f>
        <v>шпак</v>
      </c>
    </row>
    <row r="573" spans="1:17" ht="60">
      <c r="A573" s="193">
        <v>213378</v>
      </c>
      <c r="B573" s="193">
        <v>17323</v>
      </c>
      <c r="C573" s="194" t="s">
        <v>31629</v>
      </c>
      <c r="D573" s="194" t="s">
        <v>29237</v>
      </c>
      <c r="E573" s="194"/>
      <c r="F573" s="194" t="s">
        <v>14415</v>
      </c>
      <c r="G573" s="194"/>
      <c r="H573" s="194" t="s">
        <v>14415</v>
      </c>
      <c r="I573" s="194" t="s">
        <v>4</v>
      </c>
      <c r="J573" s="195">
        <v>50</v>
      </c>
      <c r="K573" s="195">
        <v>109</v>
      </c>
      <c r="L573" s="194" t="s">
        <v>28081</v>
      </c>
      <c r="M573" s="194" t="s">
        <v>3</v>
      </c>
      <c r="N573" s="194"/>
      <c r="O573" s="194"/>
      <c r="P573" s="69" t="str">
        <f t="shared" si="8"/>
        <v>1</v>
      </c>
      <c r="Q573" s="69" t="str">
        <f>INDEX(Кат!$O:$O,MATCH($A573,Кат!$A:$A,0))</f>
        <v>шпак</v>
      </c>
    </row>
    <row r="574" spans="1:17" ht="90">
      <c r="A574" s="193">
        <v>213379</v>
      </c>
      <c r="B574" s="193">
        <v>17352</v>
      </c>
      <c r="C574" s="194" t="s">
        <v>32070</v>
      </c>
      <c r="D574" s="194" t="s">
        <v>29237</v>
      </c>
      <c r="E574" s="194"/>
      <c r="F574" s="194" t="s">
        <v>14434</v>
      </c>
      <c r="G574" s="194"/>
      <c r="H574" s="194" t="s">
        <v>14434</v>
      </c>
      <c r="I574" s="194" t="s">
        <v>4</v>
      </c>
      <c r="J574" s="195">
        <v>90</v>
      </c>
      <c r="K574" s="195">
        <v>199</v>
      </c>
      <c r="L574" s="194" t="s">
        <v>28078</v>
      </c>
      <c r="M574" s="194" t="s">
        <v>3</v>
      </c>
      <c r="N574" s="194"/>
      <c r="O574" s="194"/>
      <c r="P574" s="69" t="str">
        <f t="shared" si="8"/>
        <v>1</v>
      </c>
      <c r="Q574" s="69" t="str">
        <f>INDEX(Кат!$O:$O,MATCH($A574,Кат!$A:$A,0))</f>
        <v>шпак</v>
      </c>
    </row>
    <row r="575" spans="1:17" ht="75">
      <c r="A575" s="193">
        <v>213380</v>
      </c>
      <c r="B575" s="193">
        <v>17355</v>
      </c>
      <c r="C575" s="194" t="s">
        <v>32071</v>
      </c>
      <c r="D575" s="194" t="s">
        <v>29237</v>
      </c>
      <c r="E575" s="194"/>
      <c r="F575" s="194" t="s">
        <v>14435</v>
      </c>
      <c r="G575" s="194"/>
      <c r="H575" s="194" t="s">
        <v>14435</v>
      </c>
      <c r="I575" s="194" t="s">
        <v>4</v>
      </c>
      <c r="J575" s="195">
        <v>100</v>
      </c>
      <c r="K575" s="195">
        <v>199</v>
      </c>
      <c r="L575" s="194" t="s">
        <v>28073</v>
      </c>
      <c r="M575" s="194" t="s">
        <v>3</v>
      </c>
      <c r="N575" s="194"/>
      <c r="O575" s="194"/>
      <c r="P575" s="69" t="str">
        <f t="shared" si="8"/>
        <v>1</v>
      </c>
      <c r="Q575" s="69" t="str">
        <f>INDEX(Кат!$O:$O,MATCH($A575,Кат!$A:$A,0))</f>
        <v>шпак</v>
      </c>
    </row>
    <row r="576" spans="1:17" ht="45">
      <c r="A576" s="193">
        <v>213382</v>
      </c>
      <c r="B576" s="193">
        <v>12975</v>
      </c>
      <c r="C576" s="194" t="s">
        <v>31630</v>
      </c>
      <c r="D576" s="194" t="s">
        <v>29237</v>
      </c>
      <c r="E576" s="194"/>
      <c r="F576" s="194" t="s">
        <v>223</v>
      </c>
      <c r="G576" s="194"/>
      <c r="H576" s="194" t="s">
        <v>223</v>
      </c>
      <c r="I576" s="194" t="s">
        <v>4</v>
      </c>
      <c r="J576" s="195">
        <v>250</v>
      </c>
      <c r="K576" s="195">
        <v>499</v>
      </c>
      <c r="L576" s="194" t="s">
        <v>27959</v>
      </c>
      <c r="M576" s="194" t="s">
        <v>3</v>
      </c>
      <c r="N576" s="194"/>
      <c r="O576" s="194"/>
      <c r="P576" s="69" t="str">
        <f t="shared" si="8"/>
        <v>1</v>
      </c>
      <c r="Q576" s="69" t="str">
        <f>INDEX(Кат!$O:$O,MATCH($A576,Кат!$A:$A,0))</f>
        <v>шпак</v>
      </c>
    </row>
    <row r="577" spans="1:17" ht="45">
      <c r="A577" s="193">
        <v>213390</v>
      </c>
      <c r="B577" s="193">
        <v>23897</v>
      </c>
      <c r="C577" s="194" t="s">
        <v>31631</v>
      </c>
      <c r="D577" s="194" t="s">
        <v>29237</v>
      </c>
      <c r="E577" s="194"/>
      <c r="F577" s="194" t="s">
        <v>13564</v>
      </c>
      <c r="G577" s="194"/>
      <c r="H577" s="194" t="s">
        <v>13564</v>
      </c>
      <c r="I577" s="194" t="s">
        <v>4</v>
      </c>
      <c r="J577" s="195">
        <v>220</v>
      </c>
      <c r="K577" s="195">
        <v>439</v>
      </c>
      <c r="L577" s="194" t="s">
        <v>28487</v>
      </c>
      <c r="M577" s="194" t="s">
        <v>3</v>
      </c>
      <c r="N577" s="194"/>
      <c r="O577" s="194"/>
      <c r="P577" s="69" t="str">
        <f t="shared" si="8"/>
        <v>1</v>
      </c>
      <c r="Q577" s="69" t="str">
        <f>INDEX(Кат!$O:$O,MATCH($A577,Кат!$A:$A,0))</f>
        <v>шпак</v>
      </c>
    </row>
    <row r="578" spans="1:17" ht="45">
      <c r="A578" s="193">
        <v>213392</v>
      </c>
      <c r="B578" s="193">
        <v>17399</v>
      </c>
      <c r="C578" s="194" t="s">
        <v>31632</v>
      </c>
      <c r="D578" s="194" t="s">
        <v>29237</v>
      </c>
      <c r="E578" s="194"/>
      <c r="F578" s="194" t="s">
        <v>14460</v>
      </c>
      <c r="G578" s="194"/>
      <c r="H578" s="194" t="s">
        <v>14460</v>
      </c>
      <c r="I578" s="194" t="s">
        <v>4</v>
      </c>
      <c r="J578" s="195">
        <v>150</v>
      </c>
      <c r="K578" s="195">
        <v>299</v>
      </c>
      <c r="L578" s="194" t="s">
        <v>28486</v>
      </c>
      <c r="M578" s="194" t="s">
        <v>3</v>
      </c>
      <c r="N578" s="194"/>
      <c r="O578" s="194"/>
      <c r="P578" s="69" t="str">
        <f t="shared" si="8"/>
        <v>1</v>
      </c>
      <c r="Q578" s="69" t="str">
        <f>INDEX(Кат!$O:$O,MATCH($A578,Кат!$A:$A,0))</f>
        <v>шпак</v>
      </c>
    </row>
    <row r="579" spans="1:17" ht="45">
      <c r="A579" s="193">
        <v>213393</v>
      </c>
      <c r="B579" s="193">
        <v>17398</v>
      </c>
      <c r="C579" s="194" t="s">
        <v>31633</v>
      </c>
      <c r="D579" s="194" t="s">
        <v>29237</v>
      </c>
      <c r="E579" s="194"/>
      <c r="F579" s="194" t="s">
        <v>14459</v>
      </c>
      <c r="G579" s="194"/>
      <c r="H579" s="194" t="s">
        <v>14459</v>
      </c>
      <c r="I579" s="194" t="s">
        <v>4</v>
      </c>
      <c r="J579" s="195">
        <v>70</v>
      </c>
      <c r="K579" s="195">
        <v>159</v>
      </c>
      <c r="L579" s="194" t="s">
        <v>28484</v>
      </c>
      <c r="M579" s="194" t="s">
        <v>3</v>
      </c>
      <c r="N579" s="194"/>
      <c r="O579" s="194"/>
      <c r="P579" s="69" t="str">
        <f t="shared" ref="P579:P642" si="9">_xlfn.CONCAT(M579,IF(N579&lt;&gt;"",_xlfn.CONCAT("ск",N579),""))</f>
        <v>1</v>
      </c>
      <c r="Q579" s="69" t="str">
        <f>INDEX(Кат!$O:$O,MATCH($A579,Кат!$A:$A,0))</f>
        <v>шпак</v>
      </c>
    </row>
    <row r="580" spans="1:17" ht="45">
      <c r="A580" s="193">
        <v>213394</v>
      </c>
      <c r="B580" s="193">
        <v>17377</v>
      </c>
      <c r="C580" s="194" t="s">
        <v>31634</v>
      </c>
      <c r="D580" s="194" t="s">
        <v>29237</v>
      </c>
      <c r="E580" s="194"/>
      <c r="F580" s="194" t="s">
        <v>14450</v>
      </c>
      <c r="G580" s="194"/>
      <c r="H580" s="194" t="s">
        <v>14450</v>
      </c>
      <c r="I580" s="194" t="s">
        <v>4</v>
      </c>
      <c r="J580" s="195">
        <v>130</v>
      </c>
      <c r="K580" s="195">
        <v>259</v>
      </c>
      <c r="L580" s="194" t="s">
        <v>28070</v>
      </c>
      <c r="M580" s="194" t="s">
        <v>3</v>
      </c>
      <c r="N580" s="194"/>
      <c r="O580" s="194"/>
      <c r="P580" s="69" t="str">
        <f t="shared" si="9"/>
        <v>1</v>
      </c>
      <c r="Q580" s="69" t="str">
        <f>INDEX(Кат!$O:$O,MATCH($A580,Кат!$A:$A,0))</f>
        <v>шпак</v>
      </c>
    </row>
    <row r="581" spans="1:17" ht="45">
      <c r="A581" s="193">
        <v>213396</v>
      </c>
      <c r="B581" s="193">
        <v>17400</v>
      </c>
      <c r="C581" s="194" t="s">
        <v>32072</v>
      </c>
      <c r="D581" s="194" t="s">
        <v>29237</v>
      </c>
      <c r="E581" s="194"/>
      <c r="F581" s="194" t="s">
        <v>14461</v>
      </c>
      <c r="G581" s="194"/>
      <c r="H581" s="194" t="s">
        <v>14461</v>
      </c>
      <c r="I581" s="194" t="s">
        <v>4</v>
      </c>
      <c r="J581" s="195">
        <v>330</v>
      </c>
      <c r="K581" s="195">
        <v>519</v>
      </c>
      <c r="L581" s="194" t="s">
        <v>28071</v>
      </c>
      <c r="M581" s="194" t="s">
        <v>3</v>
      </c>
      <c r="N581" s="194"/>
      <c r="O581" s="194"/>
      <c r="P581" s="69" t="str">
        <f t="shared" si="9"/>
        <v>1</v>
      </c>
      <c r="Q581" s="69" t="str">
        <f>INDEX(Кат!$O:$O,MATCH($A581,Кат!$A:$A,0))</f>
        <v>шпак</v>
      </c>
    </row>
    <row r="582" spans="1:17" ht="60">
      <c r="A582" s="193">
        <v>213397</v>
      </c>
      <c r="B582" s="193">
        <v>17401</v>
      </c>
      <c r="C582" s="194" t="s">
        <v>32073</v>
      </c>
      <c r="D582" s="194" t="s">
        <v>29237</v>
      </c>
      <c r="E582" s="194"/>
      <c r="F582" s="194" t="s">
        <v>14462</v>
      </c>
      <c r="G582" s="194"/>
      <c r="H582" s="194" t="s">
        <v>14462</v>
      </c>
      <c r="I582" s="194" t="s">
        <v>4</v>
      </c>
      <c r="J582" s="195">
        <v>180</v>
      </c>
      <c r="K582" s="195">
        <v>359</v>
      </c>
      <c r="L582" s="194" t="s">
        <v>28072</v>
      </c>
      <c r="M582" s="194" t="s">
        <v>3</v>
      </c>
      <c r="N582" s="194"/>
      <c r="O582" s="194"/>
      <c r="P582" s="69" t="str">
        <f t="shared" si="9"/>
        <v>1</v>
      </c>
      <c r="Q582" s="69" t="str">
        <f>INDEX(Кат!$O:$O,MATCH($A582,Кат!$A:$A,0))</f>
        <v>шпак</v>
      </c>
    </row>
    <row r="583" spans="1:17" ht="45">
      <c r="A583" s="193">
        <v>213401</v>
      </c>
      <c r="B583" s="193">
        <v>20667</v>
      </c>
      <c r="C583" s="194" t="s">
        <v>32074</v>
      </c>
      <c r="D583" s="194" t="s">
        <v>29237</v>
      </c>
      <c r="E583" s="194"/>
      <c r="F583" s="194" t="s">
        <v>318</v>
      </c>
      <c r="G583" s="194"/>
      <c r="H583" s="194" t="s">
        <v>318</v>
      </c>
      <c r="I583" s="194" t="s">
        <v>4</v>
      </c>
      <c r="J583" s="195">
        <v>240</v>
      </c>
      <c r="K583" s="195">
        <v>479</v>
      </c>
      <c r="L583" s="194" t="s">
        <v>28047</v>
      </c>
      <c r="M583" s="194" t="s">
        <v>3</v>
      </c>
      <c r="N583" s="194"/>
      <c r="O583" s="194"/>
      <c r="P583" s="69" t="str">
        <f t="shared" si="9"/>
        <v>1</v>
      </c>
      <c r="Q583" s="69" t="str">
        <f>INDEX(Кат!$O:$O,MATCH($A583,Кат!$A:$A,0))</f>
        <v>шпак</v>
      </c>
    </row>
    <row r="584" spans="1:17" ht="60">
      <c r="A584" s="193">
        <v>213406</v>
      </c>
      <c r="B584" s="193">
        <v>17325</v>
      </c>
      <c r="C584" s="194" t="s">
        <v>31635</v>
      </c>
      <c r="D584" s="194" t="s">
        <v>29237</v>
      </c>
      <c r="E584" s="194"/>
      <c r="F584" s="194" t="s">
        <v>14417</v>
      </c>
      <c r="G584" s="194"/>
      <c r="H584" s="194" t="s">
        <v>14417</v>
      </c>
      <c r="I584" s="194" t="s">
        <v>4</v>
      </c>
      <c r="J584" s="195">
        <v>140</v>
      </c>
      <c r="K584" s="195">
        <v>279</v>
      </c>
      <c r="L584" s="194" t="s">
        <v>28479</v>
      </c>
      <c r="M584" s="194" t="s">
        <v>3</v>
      </c>
      <c r="N584" s="194"/>
      <c r="O584" s="194"/>
      <c r="P584" s="69" t="str">
        <f t="shared" si="9"/>
        <v>1</v>
      </c>
      <c r="Q584" s="69" t="str">
        <f>INDEX(Кат!$O:$O,MATCH($A584,Кат!$A:$A,0))</f>
        <v>шпак</v>
      </c>
    </row>
    <row r="585" spans="1:17" ht="45">
      <c r="A585" s="193">
        <v>213405</v>
      </c>
      <c r="B585" s="193">
        <v>17324</v>
      </c>
      <c r="C585" s="194" t="s">
        <v>31636</v>
      </c>
      <c r="D585" s="194" t="s">
        <v>29237</v>
      </c>
      <c r="E585" s="194"/>
      <c r="F585" s="194" t="s">
        <v>14416</v>
      </c>
      <c r="G585" s="194"/>
      <c r="H585" s="194" t="s">
        <v>14416</v>
      </c>
      <c r="I585" s="194" t="s">
        <v>4</v>
      </c>
      <c r="J585" s="195">
        <v>70</v>
      </c>
      <c r="K585" s="195">
        <v>159</v>
      </c>
      <c r="L585" s="194" t="s">
        <v>28080</v>
      </c>
      <c r="M585" s="194" t="s">
        <v>3</v>
      </c>
      <c r="N585" s="194"/>
      <c r="O585" s="194"/>
      <c r="P585" s="69" t="str">
        <f t="shared" si="9"/>
        <v>1</v>
      </c>
      <c r="Q585" s="69" t="str">
        <f>INDEX(Кат!$O:$O,MATCH($A585,Кат!$A:$A,0))</f>
        <v>шпак</v>
      </c>
    </row>
    <row r="586" spans="1:17" ht="45">
      <c r="A586" s="193">
        <v>213407</v>
      </c>
      <c r="B586" s="193">
        <v>17378</v>
      </c>
      <c r="C586" s="194" t="s">
        <v>31637</v>
      </c>
      <c r="D586" s="194" t="s">
        <v>29237</v>
      </c>
      <c r="E586" s="194"/>
      <c r="F586" s="194" t="s">
        <v>14451</v>
      </c>
      <c r="G586" s="194"/>
      <c r="H586" s="194" t="s">
        <v>14451</v>
      </c>
      <c r="I586" s="194" t="s">
        <v>4</v>
      </c>
      <c r="J586" s="195">
        <v>80</v>
      </c>
      <c r="K586" s="195">
        <v>179</v>
      </c>
      <c r="L586" s="194" t="s">
        <v>28076</v>
      </c>
      <c r="M586" s="194" t="s">
        <v>3</v>
      </c>
      <c r="N586" s="194"/>
      <c r="O586" s="194"/>
      <c r="P586" s="69" t="str">
        <f t="shared" si="9"/>
        <v>1</v>
      </c>
      <c r="Q586" s="69" t="str">
        <f>INDEX(Кат!$O:$O,MATCH($A586,Кат!$A:$A,0))</f>
        <v>шпак</v>
      </c>
    </row>
    <row r="587" spans="1:17" ht="45">
      <c r="A587" s="193">
        <v>213410</v>
      </c>
      <c r="B587" s="193">
        <v>17336</v>
      </c>
      <c r="C587" s="194" t="s">
        <v>31638</v>
      </c>
      <c r="D587" s="194" t="s">
        <v>29237</v>
      </c>
      <c r="E587" s="194" t="s">
        <v>14423</v>
      </c>
      <c r="F587" s="194" t="s">
        <v>33402</v>
      </c>
      <c r="G587" s="194" t="s">
        <v>33403</v>
      </c>
      <c r="H587" s="194" t="s">
        <v>14423</v>
      </c>
      <c r="I587" s="194" t="s">
        <v>4</v>
      </c>
      <c r="J587" s="195">
        <v>60</v>
      </c>
      <c r="K587" s="195">
        <v>129</v>
      </c>
      <c r="L587" s="194" t="s">
        <v>28481</v>
      </c>
      <c r="M587" s="194" t="s">
        <v>3</v>
      </c>
      <c r="N587" s="194"/>
      <c r="O587" s="194"/>
      <c r="P587" s="69" t="str">
        <f t="shared" si="9"/>
        <v>1</v>
      </c>
      <c r="Q587" s="69" t="str">
        <f>INDEX(Кат!$O:$O,MATCH($A587,Кат!$A:$A,0))</f>
        <v>шпак</v>
      </c>
    </row>
    <row r="588" spans="1:17" ht="45">
      <c r="A588" s="193">
        <v>213411</v>
      </c>
      <c r="B588" s="193">
        <v>17379</v>
      </c>
      <c r="C588" s="194" t="s">
        <v>31639</v>
      </c>
      <c r="D588" s="194" t="s">
        <v>29237</v>
      </c>
      <c r="E588" s="194" t="s">
        <v>14452</v>
      </c>
      <c r="F588" s="194" t="s">
        <v>33404</v>
      </c>
      <c r="G588" s="194" t="s">
        <v>33405</v>
      </c>
      <c r="H588" s="194" t="s">
        <v>14452</v>
      </c>
      <c r="I588" s="194" t="s">
        <v>4</v>
      </c>
      <c r="J588" s="195">
        <v>70</v>
      </c>
      <c r="K588" s="195">
        <v>159</v>
      </c>
      <c r="L588" s="194" t="s">
        <v>28075</v>
      </c>
      <c r="M588" s="194" t="s">
        <v>3</v>
      </c>
      <c r="N588" s="194"/>
      <c r="O588" s="194"/>
      <c r="P588" s="69" t="str">
        <f t="shared" si="9"/>
        <v>1</v>
      </c>
      <c r="Q588" s="69" t="str">
        <f>INDEX(Кат!$O:$O,MATCH($A588,Кат!$A:$A,0))</f>
        <v>шпак</v>
      </c>
    </row>
    <row r="589" spans="1:17" ht="45">
      <c r="A589" s="193">
        <v>213413</v>
      </c>
      <c r="B589" s="193">
        <v>11278</v>
      </c>
      <c r="C589" s="194" t="s">
        <v>31640</v>
      </c>
      <c r="D589" s="194" t="s">
        <v>29237</v>
      </c>
      <c r="E589" s="194"/>
      <c r="F589" s="194" t="s">
        <v>209</v>
      </c>
      <c r="G589" s="194"/>
      <c r="H589" s="194" t="s">
        <v>209</v>
      </c>
      <c r="I589" s="194" t="s">
        <v>4</v>
      </c>
      <c r="J589" s="195">
        <v>320</v>
      </c>
      <c r="K589" s="195">
        <v>499</v>
      </c>
      <c r="L589" s="194" t="s">
        <v>28049</v>
      </c>
      <c r="M589" s="194" t="s">
        <v>3</v>
      </c>
      <c r="N589" s="194"/>
      <c r="O589" s="194"/>
      <c r="P589" s="69" t="str">
        <f t="shared" si="9"/>
        <v>1</v>
      </c>
      <c r="Q589" s="69" t="str">
        <f>INDEX(Кат!$O:$O,MATCH($A589,Кат!$A:$A,0))</f>
        <v>шпак</v>
      </c>
    </row>
    <row r="590" spans="1:17" ht="75">
      <c r="A590" s="193">
        <v>213416</v>
      </c>
      <c r="B590" s="193">
        <v>17326</v>
      </c>
      <c r="C590" s="194" t="s">
        <v>32075</v>
      </c>
      <c r="D590" s="194" t="s">
        <v>29237</v>
      </c>
      <c r="E590" s="194"/>
      <c r="F590" s="194" t="s">
        <v>14418</v>
      </c>
      <c r="G590" s="194"/>
      <c r="H590" s="194" t="s">
        <v>14418</v>
      </c>
      <c r="I590" s="194" t="s">
        <v>4</v>
      </c>
      <c r="J590" s="195">
        <v>50</v>
      </c>
      <c r="K590" s="195">
        <v>109</v>
      </c>
      <c r="L590" s="194" t="s">
        <v>28482</v>
      </c>
      <c r="M590" s="194" t="s">
        <v>3</v>
      </c>
      <c r="N590" s="194"/>
      <c r="O590" s="194"/>
      <c r="P590" s="69" t="str">
        <f t="shared" si="9"/>
        <v>1</v>
      </c>
      <c r="Q590" s="69" t="str">
        <f>INDEX(Кат!$O:$O,MATCH($A590,Кат!$A:$A,0))</f>
        <v>шпак</v>
      </c>
    </row>
    <row r="591" spans="1:17" ht="60">
      <c r="A591" s="193">
        <v>213419</v>
      </c>
      <c r="B591" s="193">
        <v>36167</v>
      </c>
      <c r="C591" s="194" t="s">
        <v>32076</v>
      </c>
      <c r="D591" s="194" t="s">
        <v>29237</v>
      </c>
      <c r="E591" s="194"/>
      <c r="F591" s="194" t="s">
        <v>23253</v>
      </c>
      <c r="G591" s="194"/>
      <c r="H591" s="194" t="s">
        <v>23253</v>
      </c>
      <c r="I591" s="194" t="s">
        <v>4</v>
      </c>
      <c r="J591" s="195">
        <v>610</v>
      </c>
      <c r="K591" s="195">
        <v>919</v>
      </c>
      <c r="L591" s="194" t="s">
        <v>28608</v>
      </c>
      <c r="M591" s="194" t="s">
        <v>3</v>
      </c>
      <c r="N591" s="194"/>
      <c r="O591" s="194"/>
      <c r="P591" s="69" t="str">
        <f t="shared" si="9"/>
        <v>1</v>
      </c>
      <c r="Q591" s="69" t="str">
        <f>INDEX(Кат!$O:$O,MATCH($A591,Кат!$A:$A,0))</f>
        <v>шпак</v>
      </c>
    </row>
    <row r="592" spans="1:17" ht="30">
      <c r="A592" s="193">
        <v>213420</v>
      </c>
      <c r="B592" s="193">
        <v>1283</v>
      </c>
      <c r="C592" s="194" t="s">
        <v>32077</v>
      </c>
      <c r="D592" s="194" t="s">
        <v>29237</v>
      </c>
      <c r="E592" s="194"/>
      <c r="F592" s="194" t="s">
        <v>26</v>
      </c>
      <c r="G592" s="194"/>
      <c r="H592" s="194" t="s">
        <v>26</v>
      </c>
      <c r="I592" s="194" t="s">
        <v>4</v>
      </c>
      <c r="J592" s="195">
        <v>250</v>
      </c>
      <c r="K592" s="195">
        <v>499</v>
      </c>
      <c r="L592" s="194"/>
      <c r="M592" s="194" t="s">
        <v>32963</v>
      </c>
      <c r="N592" s="194"/>
      <c r="O592" s="194"/>
      <c r="P592" s="69" t="str">
        <f t="shared" si="9"/>
        <v>0</v>
      </c>
      <c r="Q592" s="69" t="str">
        <f>INDEX(Кат!$O:$O,MATCH($A592,Кат!$A:$A,0))</f>
        <v>шпак</v>
      </c>
    </row>
    <row r="593" spans="1:17" ht="30">
      <c r="A593" s="193">
        <v>213422</v>
      </c>
      <c r="B593" s="193">
        <v>1282</v>
      </c>
      <c r="C593" s="194" t="s">
        <v>31641</v>
      </c>
      <c r="D593" s="194" t="s">
        <v>29237</v>
      </c>
      <c r="E593" s="194"/>
      <c r="F593" s="194" t="s">
        <v>9</v>
      </c>
      <c r="G593" s="194"/>
      <c r="H593" s="194" t="s">
        <v>9</v>
      </c>
      <c r="I593" s="194" t="s">
        <v>4</v>
      </c>
      <c r="J593" s="195">
        <v>170</v>
      </c>
      <c r="K593" s="195">
        <v>339</v>
      </c>
      <c r="L593" s="194"/>
      <c r="M593" s="194" t="s">
        <v>3</v>
      </c>
      <c r="N593" s="194"/>
      <c r="O593" s="194"/>
      <c r="P593" s="69" t="str">
        <f t="shared" si="9"/>
        <v>1</v>
      </c>
      <c r="Q593" s="69" t="str">
        <f>INDEX(Кат!$O:$O,MATCH($A593,Кат!$A:$A,0))</f>
        <v>шпак</v>
      </c>
    </row>
    <row r="594" spans="1:17" ht="60">
      <c r="A594" s="193">
        <v>213423</v>
      </c>
      <c r="B594" s="193">
        <v>25416</v>
      </c>
      <c r="C594" s="194" t="s">
        <v>32078</v>
      </c>
      <c r="D594" s="194" t="s">
        <v>29237</v>
      </c>
      <c r="E594" s="194"/>
      <c r="F594" s="194" t="s">
        <v>366</v>
      </c>
      <c r="G594" s="194"/>
      <c r="H594" s="194" t="s">
        <v>366</v>
      </c>
      <c r="I594" s="194" t="s">
        <v>4</v>
      </c>
      <c r="J594" s="195">
        <v>300</v>
      </c>
      <c r="K594" s="195">
        <v>389</v>
      </c>
      <c r="L594" s="194" t="s">
        <v>28048</v>
      </c>
      <c r="M594" s="194" t="s">
        <v>3</v>
      </c>
      <c r="N594" s="194" t="s">
        <v>25727</v>
      </c>
      <c r="O594" s="194"/>
      <c r="P594" s="69" t="str">
        <f t="shared" si="9"/>
        <v>1ск6</v>
      </c>
      <c r="Q594" s="69" t="str">
        <f>INDEX(Кат!$O:$O,MATCH($A594,Кат!$A:$A,0))</f>
        <v>шпак</v>
      </c>
    </row>
    <row r="595" spans="1:17" ht="60">
      <c r="A595" s="193">
        <v>213430</v>
      </c>
      <c r="B595" s="193">
        <v>17320</v>
      </c>
      <c r="C595" s="194" t="s">
        <v>31642</v>
      </c>
      <c r="D595" s="194" t="s">
        <v>29237</v>
      </c>
      <c r="E595" s="194"/>
      <c r="F595" s="194" t="s">
        <v>14413</v>
      </c>
      <c r="G595" s="194"/>
      <c r="H595" s="194" t="s">
        <v>14413</v>
      </c>
      <c r="I595" s="194" t="s">
        <v>4</v>
      </c>
      <c r="J595" s="195">
        <v>430</v>
      </c>
      <c r="K595" s="195">
        <v>669</v>
      </c>
      <c r="L595" s="194" t="s">
        <v>28478</v>
      </c>
      <c r="M595" s="194" t="s">
        <v>3</v>
      </c>
      <c r="N595" s="194"/>
      <c r="O595" s="194"/>
      <c r="P595" s="69" t="str">
        <f t="shared" si="9"/>
        <v>1</v>
      </c>
      <c r="Q595" s="69" t="str">
        <f>INDEX(Кат!$O:$O,MATCH($A595,Кат!$A:$A,0))</f>
        <v>шпак</v>
      </c>
    </row>
    <row r="596" spans="1:17" ht="75">
      <c r="A596" s="193">
        <v>213746</v>
      </c>
      <c r="B596" s="193">
        <v>29519</v>
      </c>
      <c r="C596" s="194" t="s">
        <v>32079</v>
      </c>
      <c r="D596" s="194" t="s">
        <v>29237</v>
      </c>
      <c r="E596" s="194" t="s">
        <v>33106</v>
      </c>
      <c r="F596" s="194" t="s">
        <v>33107</v>
      </c>
      <c r="G596" s="194" t="s">
        <v>14573</v>
      </c>
      <c r="H596" s="194" t="s">
        <v>28701</v>
      </c>
      <c r="I596" s="194" t="s">
        <v>4</v>
      </c>
      <c r="J596" s="195">
        <v>1125</v>
      </c>
      <c r="K596" s="195">
        <v>1590</v>
      </c>
      <c r="L596" s="194"/>
      <c r="M596" s="194" t="s">
        <v>3</v>
      </c>
      <c r="N596" s="194" t="s">
        <v>25727</v>
      </c>
      <c r="O596" s="194"/>
      <c r="P596" s="69" t="str">
        <f t="shared" si="9"/>
        <v>1ск6</v>
      </c>
      <c r="Q596" s="69" t="str">
        <f>INDEX(Кат!$O:$O,MATCH($A596,Кат!$A:$A,0))</f>
        <v>шпак</v>
      </c>
    </row>
    <row r="597" spans="1:17" ht="75">
      <c r="A597" s="193">
        <v>213754</v>
      </c>
      <c r="B597" s="193">
        <v>4063</v>
      </c>
      <c r="C597" s="194" t="s">
        <v>32080</v>
      </c>
      <c r="D597" s="194" t="s">
        <v>29237</v>
      </c>
      <c r="E597" s="194" t="s">
        <v>33108</v>
      </c>
      <c r="F597" s="194" t="s">
        <v>33107</v>
      </c>
      <c r="G597" s="194" t="s">
        <v>14573</v>
      </c>
      <c r="H597" s="194" t="s">
        <v>28698</v>
      </c>
      <c r="I597" s="194" t="s">
        <v>4</v>
      </c>
      <c r="J597" s="195">
        <v>250</v>
      </c>
      <c r="K597" s="195">
        <v>329</v>
      </c>
      <c r="L597" s="194" t="s">
        <v>28694</v>
      </c>
      <c r="M597" s="194" t="s">
        <v>3</v>
      </c>
      <c r="N597" s="194"/>
      <c r="O597" s="194"/>
      <c r="P597" s="69" t="str">
        <f t="shared" si="9"/>
        <v>1</v>
      </c>
      <c r="Q597" s="69" t="str">
        <f>INDEX(Кат!$O:$O,MATCH($A597,Кат!$A:$A,0))</f>
        <v>шпак</v>
      </c>
    </row>
    <row r="598" spans="1:17" ht="90">
      <c r="A598" s="193">
        <v>213790</v>
      </c>
      <c r="B598" s="193">
        <v>132166</v>
      </c>
      <c r="C598" s="194" t="s">
        <v>32081</v>
      </c>
      <c r="D598" s="194" t="s">
        <v>29237</v>
      </c>
      <c r="E598" s="194" t="s">
        <v>146</v>
      </c>
      <c r="F598" s="194" t="s">
        <v>33117</v>
      </c>
      <c r="G598" s="194" t="s">
        <v>14571</v>
      </c>
      <c r="H598" s="194" t="s">
        <v>146</v>
      </c>
      <c r="I598" s="194" t="s">
        <v>4</v>
      </c>
      <c r="J598" s="195">
        <v>580</v>
      </c>
      <c r="K598" s="195">
        <v>869</v>
      </c>
      <c r="L598" s="194" t="s">
        <v>28585</v>
      </c>
      <c r="M598" s="194" t="s">
        <v>3</v>
      </c>
      <c r="N598" s="194"/>
      <c r="O598" s="194"/>
      <c r="P598" s="69" t="str">
        <f t="shared" si="9"/>
        <v>1</v>
      </c>
      <c r="Q598" s="69" t="str">
        <f>INDEX(Кат!$O:$O,MATCH($A598,Кат!$A:$A,0))</f>
        <v>шпак</v>
      </c>
    </row>
    <row r="599" spans="1:17" ht="75">
      <c r="A599" s="193">
        <v>213771</v>
      </c>
      <c r="B599" s="193">
        <v>14198</v>
      </c>
      <c r="C599" s="194" t="s">
        <v>32082</v>
      </c>
      <c r="D599" s="194" t="s">
        <v>29237</v>
      </c>
      <c r="E599" s="194" t="s">
        <v>237</v>
      </c>
      <c r="F599" s="194" t="s">
        <v>33109</v>
      </c>
      <c r="G599" s="194" t="s">
        <v>14573</v>
      </c>
      <c r="H599" s="194" t="s">
        <v>237</v>
      </c>
      <c r="I599" s="194" t="s">
        <v>4</v>
      </c>
      <c r="J599" s="195">
        <v>570</v>
      </c>
      <c r="K599" s="195">
        <v>859</v>
      </c>
      <c r="L599" s="194" t="s">
        <v>27970</v>
      </c>
      <c r="M599" s="194" t="s">
        <v>3</v>
      </c>
      <c r="N599" s="194"/>
      <c r="O599" s="194"/>
      <c r="P599" s="69" t="str">
        <f t="shared" si="9"/>
        <v>1</v>
      </c>
      <c r="Q599" s="69" t="str">
        <f>INDEX(Кат!$O:$O,MATCH($A599,Кат!$A:$A,0))</f>
        <v>шпак</v>
      </c>
    </row>
    <row r="600" spans="1:17" ht="75">
      <c r="A600" s="193">
        <v>213772</v>
      </c>
      <c r="B600" s="193">
        <v>4033</v>
      </c>
      <c r="C600" s="194" t="s">
        <v>32083</v>
      </c>
      <c r="D600" s="194" t="s">
        <v>29237</v>
      </c>
      <c r="E600" s="194" t="s">
        <v>146</v>
      </c>
      <c r="F600" s="194" t="s">
        <v>33289</v>
      </c>
      <c r="G600" s="194" t="s">
        <v>14571</v>
      </c>
      <c r="H600" s="194" t="s">
        <v>146</v>
      </c>
      <c r="I600" s="194" t="s">
        <v>4</v>
      </c>
      <c r="J600" s="195">
        <v>580</v>
      </c>
      <c r="K600" s="195">
        <v>869</v>
      </c>
      <c r="L600" s="194" t="s">
        <v>28585</v>
      </c>
      <c r="M600" s="194" t="s">
        <v>3</v>
      </c>
      <c r="N600" s="194"/>
      <c r="O600" s="194"/>
      <c r="P600" s="69" t="str">
        <f t="shared" si="9"/>
        <v>1</v>
      </c>
      <c r="Q600" s="69" t="str">
        <f>INDEX(Кат!$O:$O,MATCH($A600,Кат!$A:$A,0))</f>
        <v>шпак</v>
      </c>
    </row>
    <row r="601" spans="1:17" ht="60">
      <c r="A601" s="193">
        <v>213773</v>
      </c>
      <c r="B601" s="193">
        <v>13918</v>
      </c>
      <c r="C601" s="194" t="s">
        <v>32084</v>
      </c>
      <c r="D601" s="194" t="s">
        <v>29237</v>
      </c>
      <c r="E601" s="194" t="s">
        <v>7</v>
      </c>
      <c r="F601" s="194" t="s">
        <v>33119</v>
      </c>
      <c r="G601" s="194" t="s">
        <v>33120</v>
      </c>
      <c r="H601" s="194" t="s">
        <v>7</v>
      </c>
      <c r="I601" s="194" t="s">
        <v>4</v>
      </c>
      <c r="J601" s="195">
        <v>580</v>
      </c>
      <c r="K601" s="195">
        <v>869</v>
      </c>
      <c r="L601" s="194" t="s">
        <v>28584</v>
      </c>
      <c r="M601" s="194" t="s">
        <v>3</v>
      </c>
      <c r="N601" s="194"/>
      <c r="O601" s="194"/>
      <c r="P601" s="69" t="str">
        <f t="shared" si="9"/>
        <v>1</v>
      </c>
      <c r="Q601" s="69" t="str">
        <f>INDEX(Кат!$O:$O,MATCH($A601,Кат!$A:$A,0))</f>
        <v>шпак</v>
      </c>
    </row>
    <row r="602" spans="1:17" ht="45">
      <c r="A602" s="193">
        <v>213774</v>
      </c>
      <c r="B602" s="193">
        <v>4035</v>
      </c>
      <c r="C602" s="194" t="s">
        <v>32085</v>
      </c>
      <c r="D602" s="194" t="s">
        <v>29237</v>
      </c>
      <c r="E602" s="194" t="s">
        <v>148</v>
      </c>
      <c r="F602" s="194" t="s">
        <v>33110</v>
      </c>
      <c r="G602" s="194"/>
      <c r="H602" s="194" t="s">
        <v>148</v>
      </c>
      <c r="I602" s="194" t="s">
        <v>4</v>
      </c>
      <c r="J602" s="195">
        <v>900</v>
      </c>
      <c r="K602" s="195">
        <v>1390</v>
      </c>
      <c r="L602" s="194" t="s">
        <v>28575</v>
      </c>
      <c r="M602" s="194" t="s">
        <v>3</v>
      </c>
      <c r="N602" s="194"/>
      <c r="O602" s="194"/>
      <c r="P602" s="69" t="str">
        <f t="shared" si="9"/>
        <v>1</v>
      </c>
      <c r="Q602" s="69" t="str">
        <f>INDEX(Кат!$O:$O,MATCH($A602,Кат!$A:$A,0))</f>
        <v>шпак</v>
      </c>
    </row>
    <row r="603" spans="1:17" ht="45">
      <c r="A603" s="193">
        <v>213775</v>
      </c>
      <c r="B603" s="193">
        <v>14197</v>
      </c>
      <c r="C603" s="194" t="s">
        <v>32086</v>
      </c>
      <c r="D603" s="194" t="s">
        <v>29237</v>
      </c>
      <c r="E603" s="194" t="s">
        <v>236</v>
      </c>
      <c r="F603" s="194" t="s">
        <v>33111</v>
      </c>
      <c r="G603" s="194"/>
      <c r="H603" s="194" t="s">
        <v>236</v>
      </c>
      <c r="I603" s="194" t="s">
        <v>4</v>
      </c>
      <c r="J603" s="195">
        <v>600</v>
      </c>
      <c r="K603" s="195">
        <v>899</v>
      </c>
      <c r="L603" s="194" t="s">
        <v>28577</v>
      </c>
      <c r="M603" s="194" t="s">
        <v>3</v>
      </c>
      <c r="N603" s="194"/>
      <c r="O603" s="194"/>
      <c r="P603" s="69" t="str">
        <f t="shared" si="9"/>
        <v>1</v>
      </c>
      <c r="Q603" s="69" t="str">
        <f>INDEX(Кат!$O:$O,MATCH($A603,Кат!$A:$A,0))</f>
        <v>шпак</v>
      </c>
    </row>
    <row r="604" spans="1:17" ht="45">
      <c r="A604" s="193">
        <v>213776</v>
      </c>
      <c r="B604" s="193">
        <v>4034</v>
      </c>
      <c r="C604" s="194" t="s">
        <v>32087</v>
      </c>
      <c r="D604" s="194" t="s">
        <v>29237</v>
      </c>
      <c r="E604" s="194" t="s">
        <v>147</v>
      </c>
      <c r="F604" s="194" t="s">
        <v>33112</v>
      </c>
      <c r="G604" s="194" t="s">
        <v>33113</v>
      </c>
      <c r="H604" s="194" t="s">
        <v>147</v>
      </c>
      <c r="I604" s="194" t="s">
        <v>4</v>
      </c>
      <c r="J604" s="195">
        <v>580</v>
      </c>
      <c r="K604" s="195">
        <v>869</v>
      </c>
      <c r="L604" s="194" t="s">
        <v>28579</v>
      </c>
      <c r="M604" s="194" t="s">
        <v>3</v>
      </c>
      <c r="N604" s="194"/>
      <c r="O604" s="194"/>
      <c r="P604" s="69" t="str">
        <f t="shared" si="9"/>
        <v>1</v>
      </c>
      <c r="Q604" s="69" t="str">
        <f>INDEX(Кат!$O:$O,MATCH($A604,Кат!$A:$A,0))</f>
        <v>шпак</v>
      </c>
    </row>
    <row r="605" spans="1:17" ht="75">
      <c r="A605" s="193">
        <v>359448</v>
      </c>
      <c r="B605" s="193">
        <v>359448</v>
      </c>
      <c r="C605" s="194" t="s">
        <v>32088</v>
      </c>
      <c r="D605" s="194" t="s">
        <v>29237</v>
      </c>
      <c r="E605" s="194" t="s">
        <v>581</v>
      </c>
      <c r="F605" s="194" t="s">
        <v>33290</v>
      </c>
      <c r="G605" s="194" t="s">
        <v>33291</v>
      </c>
      <c r="H605" s="194"/>
      <c r="I605" s="194" t="s">
        <v>4</v>
      </c>
      <c r="J605" s="195">
        <v>750</v>
      </c>
      <c r="K605" s="195">
        <v>1190</v>
      </c>
      <c r="L605" s="194" t="s">
        <v>30487</v>
      </c>
      <c r="M605" s="194" t="s">
        <v>3</v>
      </c>
      <c r="N605" s="194"/>
      <c r="O605" s="194"/>
      <c r="P605" s="69" t="str">
        <f t="shared" si="9"/>
        <v>1</v>
      </c>
      <c r="Q605" s="69" t="str">
        <f>INDEX(Кат!$O:$O,MATCH($A605,Кат!$A:$A,0))</f>
        <v>шпак</v>
      </c>
    </row>
    <row r="606" spans="1:17" ht="75">
      <c r="A606" s="193">
        <v>213777</v>
      </c>
      <c r="B606" s="193">
        <v>4032</v>
      </c>
      <c r="C606" s="194" t="s">
        <v>32089</v>
      </c>
      <c r="D606" s="194" t="s">
        <v>29237</v>
      </c>
      <c r="E606" s="194" t="s">
        <v>145</v>
      </c>
      <c r="F606" s="194" t="s">
        <v>33107</v>
      </c>
      <c r="G606" s="194" t="s">
        <v>14573</v>
      </c>
      <c r="H606" s="194" t="s">
        <v>145</v>
      </c>
      <c r="I606" s="194" t="s">
        <v>4</v>
      </c>
      <c r="J606" s="195">
        <v>770</v>
      </c>
      <c r="K606" s="195">
        <v>1190</v>
      </c>
      <c r="L606" s="194" t="s">
        <v>28032</v>
      </c>
      <c r="M606" s="194" t="s">
        <v>3</v>
      </c>
      <c r="N606" s="194"/>
      <c r="O606" s="194"/>
      <c r="P606" s="69" t="str">
        <f t="shared" si="9"/>
        <v>1</v>
      </c>
      <c r="Q606" s="69" t="str">
        <f>INDEX(Кат!$O:$O,MATCH($A606,Кат!$A:$A,0))</f>
        <v>шпак</v>
      </c>
    </row>
    <row r="607" spans="1:17" ht="60">
      <c r="A607" s="193">
        <v>213778</v>
      </c>
      <c r="B607" s="193">
        <v>4057</v>
      </c>
      <c r="C607" s="194" t="s">
        <v>32090</v>
      </c>
      <c r="D607" s="194" t="s">
        <v>29237</v>
      </c>
      <c r="E607" s="194" t="s">
        <v>159</v>
      </c>
      <c r="F607" s="194" t="s">
        <v>33114</v>
      </c>
      <c r="G607" s="194" t="s">
        <v>14571</v>
      </c>
      <c r="H607" s="194" t="s">
        <v>159</v>
      </c>
      <c r="I607" s="194" t="s">
        <v>4</v>
      </c>
      <c r="J607" s="195">
        <v>540</v>
      </c>
      <c r="K607" s="195">
        <v>809</v>
      </c>
      <c r="L607" s="194" t="s">
        <v>28581</v>
      </c>
      <c r="M607" s="194" t="s">
        <v>3</v>
      </c>
      <c r="N607" s="194"/>
      <c r="O607" s="194"/>
      <c r="P607" s="69" t="str">
        <f t="shared" si="9"/>
        <v>1</v>
      </c>
      <c r="Q607" s="69" t="str">
        <f>INDEX(Кат!$O:$O,MATCH($A607,Кат!$A:$A,0))</f>
        <v>шпак</v>
      </c>
    </row>
    <row r="608" spans="1:17" ht="75">
      <c r="A608" s="193">
        <v>213779</v>
      </c>
      <c r="B608" s="193">
        <v>14200</v>
      </c>
      <c r="C608" s="194" t="s">
        <v>32091</v>
      </c>
      <c r="D608" s="194" t="s">
        <v>29237</v>
      </c>
      <c r="E608" s="194" t="s">
        <v>239</v>
      </c>
      <c r="F608" s="194" t="s">
        <v>33107</v>
      </c>
      <c r="G608" s="194" t="s">
        <v>14573</v>
      </c>
      <c r="H608" s="194" t="s">
        <v>239</v>
      </c>
      <c r="I608" s="194" t="s">
        <v>4</v>
      </c>
      <c r="J608" s="195">
        <v>570</v>
      </c>
      <c r="K608" s="195">
        <v>859</v>
      </c>
      <c r="L608" s="194" t="s">
        <v>27969</v>
      </c>
      <c r="M608" s="194" t="s">
        <v>3</v>
      </c>
      <c r="N608" s="194"/>
      <c r="O608" s="194"/>
      <c r="P608" s="69" t="str">
        <f t="shared" si="9"/>
        <v>1</v>
      </c>
      <c r="Q608" s="69" t="str">
        <f>INDEX(Кат!$O:$O,MATCH($A608,Кат!$A:$A,0))</f>
        <v>шпак</v>
      </c>
    </row>
    <row r="609" spans="1:17" ht="60">
      <c r="A609" s="193">
        <v>213780</v>
      </c>
      <c r="B609" s="193">
        <v>4029</v>
      </c>
      <c r="C609" s="194" t="s">
        <v>32092</v>
      </c>
      <c r="D609" s="194" t="s">
        <v>29237</v>
      </c>
      <c r="E609" s="194" t="s">
        <v>142</v>
      </c>
      <c r="F609" s="194" t="s">
        <v>33115</v>
      </c>
      <c r="G609" s="194" t="s">
        <v>33116</v>
      </c>
      <c r="H609" s="194" t="s">
        <v>142</v>
      </c>
      <c r="I609" s="194" t="s">
        <v>4</v>
      </c>
      <c r="J609" s="195">
        <v>480</v>
      </c>
      <c r="K609" s="195">
        <v>749</v>
      </c>
      <c r="L609" s="194" t="s">
        <v>28578</v>
      </c>
      <c r="M609" s="194" t="s">
        <v>3</v>
      </c>
      <c r="N609" s="194"/>
      <c r="O609" s="194"/>
      <c r="P609" s="69" t="str">
        <f t="shared" si="9"/>
        <v>1</v>
      </c>
      <c r="Q609" s="69" t="str">
        <f>INDEX(Кат!$O:$O,MATCH($A609,Кат!$A:$A,0))</f>
        <v>шпак</v>
      </c>
    </row>
    <row r="610" spans="1:17" ht="60">
      <c r="A610" s="193">
        <v>213781</v>
      </c>
      <c r="B610" s="193">
        <v>14203</v>
      </c>
      <c r="C610" s="194" t="s">
        <v>32092</v>
      </c>
      <c r="D610" s="194" t="s">
        <v>29237</v>
      </c>
      <c r="E610" s="194" t="s">
        <v>240</v>
      </c>
      <c r="F610" s="194" t="s">
        <v>33115</v>
      </c>
      <c r="G610" s="194" t="s">
        <v>33116</v>
      </c>
      <c r="H610" s="194" t="s">
        <v>240</v>
      </c>
      <c r="I610" s="194" t="s">
        <v>4</v>
      </c>
      <c r="J610" s="195">
        <v>500</v>
      </c>
      <c r="K610" s="195">
        <v>749</v>
      </c>
      <c r="L610" s="194" t="s">
        <v>28580</v>
      </c>
      <c r="M610" s="194" t="s">
        <v>3</v>
      </c>
      <c r="N610" s="194"/>
      <c r="O610" s="194"/>
      <c r="P610" s="69" t="str">
        <f t="shared" si="9"/>
        <v>1</v>
      </c>
      <c r="Q610" s="69" t="str">
        <f>INDEX(Кат!$O:$O,MATCH($A610,Кат!$A:$A,0))</f>
        <v>шпак</v>
      </c>
    </row>
    <row r="611" spans="1:17" ht="75">
      <c r="A611" s="193">
        <v>213783</v>
      </c>
      <c r="B611" s="193">
        <v>4054</v>
      </c>
      <c r="C611" s="194" t="s">
        <v>32093</v>
      </c>
      <c r="D611" s="194" t="s">
        <v>29237</v>
      </c>
      <c r="E611" s="194" t="s">
        <v>156</v>
      </c>
      <c r="F611" s="194" t="s">
        <v>33117</v>
      </c>
      <c r="G611" s="194" t="s">
        <v>14571</v>
      </c>
      <c r="H611" s="194" t="s">
        <v>156</v>
      </c>
      <c r="I611" s="194" t="s">
        <v>4</v>
      </c>
      <c r="J611" s="195">
        <v>870</v>
      </c>
      <c r="K611" s="195">
        <v>1390</v>
      </c>
      <c r="L611" s="194" t="s">
        <v>28582</v>
      </c>
      <c r="M611" s="194" t="s">
        <v>3</v>
      </c>
      <c r="N611" s="194"/>
      <c r="O611" s="194"/>
      <c r="P611" s="69" t="str">
        <f t="shared" si="9"/>
        <v>1</v>
      </c>
      <c r="Q611" s="69" t="str">
        <f>INDEX(Кат!$O:$O,MATCH($A611,Кат!$A:$A,0))</f>
        <v>шпак</v>
      </c>
    </row>
    <row r="612" spans="1:17" ht="75">
      <c r="A612" s="193">
        <v>213784</v>
      </c>
      <c r="B612" s="193">
        <v>4055</v>
      </c>
      <c r="C612" s="194" t="s">
        <v>32094</v>
      </c>
      <c r="D612" s="194" t="s">
        <v>29237</v>
      </c>
      <c r="E612" s="194" t="s">
        <v>157</v>
      </c>
      <c r="F612" s="194" t="s">
        <v>33118</v>
      </c>
      <c r="G612" s="194" t="s">
        <v>14571</v>
      </c>
      <c r="H612" s="194" t="s">
        <v>157</v>
      </c>
      <c r="I612" s="194" t="s">
        <v>4</v>
      </c>
      <c r="J612" s="195">
        <v>770</v>
      </c>
      <c r="K612" s="195">
        <v>1190</v>
      </c>
      <c r="L612" s="194" t="s">
        <v>28586</v>
      </c>
      <c r="M612" s="194" t="s">
        <v>3</v>
      </c>
      <c r="N612" s="194"/>
      <c r="O612" s="194"/>
      <c r="P612" s="69" t="str">
        <f t="shared" si="9"/>
        <v>1</v>
      </c>
      <c r="Q612" s="69" t="str">
        <f>INDEX(Кат!$O:$O,MATCH($A612,Кат!$A:$A,0))</f>
        <v>шпак</v>
      </c>
    </row>
    <row r="613" spans="1:17" ht="75">
      <c r="A613" s="193">
        <v>213785</v>
      </c>
      <c r="B613" s="193">
        <v>4056</v>
      </c>
      <c r="C613" s="194" t="s">
        <v>32095</v>
      </c>
      <c r="D613" s="194" t="s">
        <v>29237</v>
      </c>
      <c r="E613" s="194" t="s">
        <v>158</v>
      </c>
      <c r="F613" s="194" t="s">
        <v>33117</v>
      </c>
      <c r="G613" s="194" t="s">
        <v>14571</v>
      </c>
      <c r="H613" s="194" t="s">
        <v>158</v>
      </c>
      <c r="I613" s="194" t="s">
        <v>4</v>
      </c>
      <c r="J613" s="195">
        <v>470</v>
      </c>
      <c r="K613" s="195">
        <v>729</v>
      </c>
      <c r="L613" s="194" t="s">
        <v>28583</v>
      </c>
      <c r="M613" s="194" t="s">
        <v>3</v>
      </c>
      <c r="N613" s="194"/>
      <c r="O613" s="194"/>
      <c r="P613" s="69" t="str">
        <f t="shared" si="9"/>
        <v>1</v>
      </c>
      <c r="Q613" s="69" t="str">
        <f>INDEX(Кат!$O:$O,MATCH($A613,Кат!$A:$A,0))</f>
        <v>шпак</v>
      </c>
    </row>
    <row r="614" spans="1:17" ht="45">
      <c r="A614" s="193">
        <v>213782</v>
      </c>
      <c r="B614" s="193">
        <v>4053</v>
      </c>
      <c r="C614" s="194" t="s">
        <v>32096</v>
      </c>
      <c r="D614" s="194" t="s">
        <v>29237</v>
      </c>
      <c r="E614" s="194" t="s">
        <v>4939</v>
      </c>
      <c r="F614" s="194" t="s">
        <v>33119</v>
      </c>
      <c r="G614" s="194" t="s">
        <v>33120</v>
      </c>
      <c r="H614" s="194" t="s">
        <v>4939</v>
      </c>
      <c r="I614" s="194" t="s">
        <v>4</v>
      </c>
      <c r="J614" s="195">
        <v>630</v>
      </c>
      <c r="K614" s="195">
        <v>949</v>
      </c>
      <c r="L614" s="194"/>
      <c r="M614" s="194" t="s">
        <v>3</v>
      </c>
      <c r="N614" s="194"/>
      <c r="O614" s="194"/>
      <c r="P614" s="69" t="str">
        <f t="shared" si="9"/>
        <v>1</v>
      </c>
      <c r="Q614" s="69" t="str">
        <f>INDEX(Кат!$O:$O,MATCH($A614,Кат!$A:$A,0))</f>
        <v>шпак</v>
      </c>
    </row>
    <row r="615" spans="1:17" ht="75">
      <c r="A615" s="193">
        <v>213786</v>
      </c>
      <c r="B615" s="193">
        <v>4030</v>
      </c>
      <c r="C615" s="194" t="s">
        <v>32097</v>
      </c>
      <c r="D615" s="194" t="s">
        <v>29237</v>
      </c>
      <c r="E615" s="194" t="s">
        <v>143</v>
      </c>
      <c r="F615" s="194" t="s">
        <v>33121</v>
      </c>
      <c r="G615" s="194" t="s">
        <v>14573</v>
      </c>
      <c r="H615" s="194" t="s">
        <v>143</v>
      </c>
      <c r="I615" s="194" t="s">
        <v>4</v>
      </c>
      <c r="J615" s="195">
        <v>400</v>
      </c>
      <c r="K615" s="195">
        <v>619</v>
      </c>
      <c r="L615" s="194" t="s">
        <v>27971</v>
      </c>
      <c r="M615" s="194" t="s">
        <v>3</v>
      </c>
      <c r="N615" s="194"/>
      <c r="O615" s="194"/>
      <c r="P615" s="69" t="str">
        <f t="shared" si="9"/>
        <v>1</v>
      </c>
      <c r="Q615" s="69" t="str">
        <f>INDEX(Кат!$O:$O,MATCH($A615,Кат!$A:$A,0))</f>
        <v>шпак</v>
      </c>
    </row>
    <row r="616" spans="1:17" ht="75">
      <c r="A616" s="193">
        <v>213787</v>
      </c>
      <c r="B616" s="193">
        <v>4058</v>
      </c>
      <c r="C616" s="194" t="s">
        <v>32097</v>
      </c>
      <c r="D616" s="194" t="s">
        <v>29237</v>
      </c>
      <c r="E616" s="194" t="s">
        <v>160</v>
      </c>
      <c r="F616" s="194" t="s">
        <v>33107</v>
      </c>
      <c r="G616" s="194" t="s">
        <v>14573</v>
      </c>
      <c r="H616" s="194" t="s">
        <v>160</v>
      </c>
      <c r="I616" s="194" t="s">
        <v>4</v>
      </c>
      <c r="J616" s="195">
        <v>560</v>
      </c>
      <c r="K616" s="195">
        <v>839</v>
      </c>
      <c r="L616" s="194" t="s">
        <v>28576</v>
      </c>
      <c r="M616" s="194" t="s">
        <v>3</v>
      </c>
      <c r="N616" s="194"/>
      <c r="O616" s="194"/>
      <c r="P616" s="69" t="str">
        <f t="shared" si="9"/>
        <v>1</v>
      </c>
      <c r="Q616" s="69" t="str">
        <f>INDEX(Кат!$O:$O,MATCH($A616,Кат!$A:$A,0))</f>
        <v>шпак</v>
      </c>
    </row>
    <row r="617" spans="1:17" ht="75">
      <c r="A617" s="193">
        <v>213788</v>
      </c>
      <c r="B617" s="193">
        <v>14199</v>
      </c>
      <c r="C617" s="194" t="s">
        <v>32098</v>
      </c>
      <c r="D617" s="194" t="s">
        <v>29237</v>
      </c>
      <c r="E617" s="194" t="s">
        <v>238</v>
      </c>
      <c r="F617" s="194" t="s">
        <v>33107</v>
      </c>
      <c r="G617" s="194" t="s">
        <v>14573</v>
      </c>
      <c r="H617" s="194" t="s">
        <v>238</v>
      </c>
      <c r="I617" s="194" t="s">
        <v>4</v>
      </c>
      <c r="J617" s="195">
        <v>770</v>
      </c>
      <c r="K617" s="195">
        <v>1190</v>
      </c>
      <c r="L617" s="194" t="s">
        <v>28032</v>
      </c>
      <c r="M617" s="194" t="s">
        <v>3</v>
      </c>
      <c r="N617" s="194"/>
      <c r="O617" s="194"/>
      <c r="P617" s="69" t="str">
        <f t="shared" si="9"/>
        <v>1</v>
      </c>
      <c r="Q617" s="69" t="str">
        <f>INDEX(Кат!$O:$O,MATCH($A617,Кат!$A:$A,0))</f>
        <v>шпак</v>
      </c>
    </row>
    <row r="618" spans="1:17" ht="30">
      <c r="A618" s="193">
        <v>213789</v>
      </c>
      <c r="B618" s="193">
        <v>4031</v>
      </c>
      <c r="C618" s="194" t="s">
        <v>31643</v>
      </c>
      <c r="D618" s="194" t="s">
        <v>29237</v>
      </c>
      <c r="E618" s="194"/>
      <c r="F618" s="194" t="s">
        <v>26045</v>
      </c>
      <c r="G618" s="194"/>
      <c r="H618" s="194" t="s">
        <v>144</v>
      </c>
      <c r="I618" s="194" t="s">
        <v>4</v>
      </c>
      <c r="J618" s="195">
        <v>500</v>
      </c>
      <c r="K618" s="195">
        <v>649</v>
      </c>
      <c r="L618" s="194"/>
      <c r="M618" s="194" t="s">
        <v>3</v>
      </c>
      <c r="N618" s="194"/>
      <c r="O618" s="194"/>
      <c r="P618" s="69" t="str">
        <f t="shared" si="9"/>
        <v>1</v>
      </c>
      <c r="Q618" s="69" t="str">
        <f>INDEX(Кат!$O:$O,MATCH($A618,Кат!$A:$A,0))</f>
        <v>шпак</v>
      </c>
    </row>
    <row r="619" spans="1:17" ht="75">
      <c r="A619" s="193">
        <v>213802</v>
      </c>
      <c r="B619" s="193">
        <v>4043</v>
      </c>
      <c r="C619" s="194" t="s">
        <v>32099</v>
      </c>
      <c r="D619" s="194" t="s">
        <v>29237</v>
      </c>
      <c r="E619" s="194" t="s">
        <v>33122</v>
      </c>
      <c r="F619" s="194" t="s">
        <v>33123</v>
      </c>
      <c r="G619" s="194" t="s">
        <v>14571</v>
      </c>
      <c r="H619" s="194" t="s">
        <v>14321</v>
      </c>
      <c r="I619" s="194" t="s">
        <v>4</v>
      </c>
      <c r="J619" s="195">
        <v>1550</v>
      </c>
      <c r="K619" s="195">
        <v>2090</v>
      </c>
      <c r="L619" s="194" t="s">
        <v>28552</v>
      </c>
      <c r="M619" s="194" t="s">
        <v>3</v>
      </c>
      <c r="N619" s="194"/>
      <c r="O619" s="194"/>
      <c r="P619" s="69" t="str">
        <f t="shared" si="9"/>
        <v>1</v>
      </c>
      <c r="Q619" s="69" t="str">
        <f>INDEX(Кат!$O:$O,MATCH($A619,Кат!$A:$A,0))</f>
        <v>шпак</v>
      </c>
    </row>
    <row r="620" spans="1:17" ht="90">
      <c r="A620" s="193">
        <v>213803</v>
      </c>
      <c r="B620" s="193">
        <v>36905</v>
      </c>
      <c r="C620" s="194" t="s">
        <v>32100</v>
      </c>
      <c r="D620" s="194" t="s">
        <v>29237</v>
      </c>
      <c r="E620" s="194" t="s">
        <v>33124</v>
      </c>
      <c r="F620" s="194" t="s">
        <v>33121</v>
      </c>
      <c r="G620" s="194" t="s">
        <v>14573</v>
      </c>
      <c r="H620" s="194"/>
      <c r="I620" s="194" t="s">
        <v>4</v>
      </c>
      <c r="J620" s="195">
        <v>900</v>
      </c>
      <c r="K620" s="195">
        <v>1190</v>
      </c>
      <c r="L620" s="194" t="s">
        <v>28555</v>
      </c>
      <c r="M620" s="194" t="s">
        <v>3</v>
      </c>
      <c r="N620" s="194"/>
      <c r="O620" s="194"/>
      <c r="P620" s="69" t="str">
        <f t="shared" si="9"/>
        <v>1</v>
      </c>
      <c r="Q620" s="69" t="str">
        <f>INDEX(Кат!$O:$O,MATCH($A620,Кат!$A:$A,0))</f>
        <v>шпак</v>
      </c>
    </row>
    <row r="621" spans="1:17" ht="75">
      <c r="A621" s="193">
        <v>213804</v>
      </c>
      <c r="B621" s="193">
        <v>4046</v>
      </c>
      <c r="C621" s="194" t="s">
        <v>32101</v>
      </c>
      <c r="D621" s="194" t="s">
        <v>29237</v>
      </c>
      <c r="E621" s="194" t="s">
        <v>33125</v>
      </c>
      <c r="F621" s="194" t="s">
        <v>33107</v>
      </c>
      <c r="G621" s="194" t="s">
        <v>14573</v>
      </c>
      <c r="H621" s="194" t="s">
        <v>14323</v>
      </c>
      <c r="I621" s="194" t="s">
        <v>4</v>
      </c>
      <c r="J621" s="195">
        <v>1100</v>
      </c>
      <c r="K621" s="195">
        <v>1590</v>
      </c>
      <c r="L621" s="194" t="s">
        <v>28554</v>
      </c>
      <c r="M621" s="194" t="s">
        <v>3</v>
      </c>
      <c r="N621" s="194"/>
      <c r="O621" s="194"/>
      <c r="P621" s="69" t="str">
        <f t="shared" si="9"/>
        <v>1</v>
      </c>
      <c r="Q621" s="69" t="str">
        <f>INDEX(Кат!$O:$O,MATCH($A621,Кат!$A:$A,0))</f>
        <v>шпак</v>
      </c>
    </row>
    <row r="622" spans="1:17" ht="75">
      <c r="A622" s="193">
        <v>213805</v>
      </c>
      <c r="B622" s="193">
        <v>4047</v>
      </c>
      <c r="C622" s="194" t="s">
        <v>32102</v>
      </c>
      <c r="D622" s="194" t="s">
        <v>29237</v>
      </c>
      <c r="E622" s="194" t="s">
        <v>33126</v>
      </c>
      <c r="F622" s="194" t="s">
        <v>33117</v>
      </c>
      <c r="G622" s="194" t="s">
        <v>14571</v>
      </c>
      <c r="H622" s="194" t="s">
        <v>14324</v>
      </c>
      <c r="I622" s="194" t="s">
        <v>4</v>
      </c>
      <c r="J622" s="195">
        <v>900</v>
      </c>
      <c r="K622" s="195">
        <v>1390</v>
      </c>
      <c r="L622" s="194" t="s">
        <v>28556</v>
      </c>
      <c r="M622" s="194" t="s">
        <v>3</v>
      </c>
      <c r="N622" s="194"/>
      <c r="O622" s="194"/>
      <c r="P622" s="69" t="str">
        <f t="shared" si="9"/>
        <v>1</v>
      </c>
      <c r="Q622" s="69" t="str">
        <f>INDEX(Кат!$O:$O,MATCH($A622,Кат!$A:$A,0))</f>
        <v>шпак</v>
      </c>
    </row>
    <row r="623" spans="1:17">
      <c r="A623" s="193">
        <v>213807</v>
      </c>
      <c r="B623" s="193">
        <v>4044</v>
      </c>
      <c r="C623" s="194" t="s">
        <v>31644</v>
      </c>
      <c r="D623" s="194" t="s">
        <v>29237</v>
      </c>
      <c r="E623" s="194"/>
      <c r="F623" s="194" t="s">
        <v>26044</v>
      </c>
      <c r="G623" s="194"/>
      <c r="H623" s="194" t="s">
        <v>14322</v>
      </c>
      <c r="I623" s="194" t="s">
        <v>4</v>
      </c>
      <c r="J623" s="195">
        <v>930</v>
      </c>
      <c r="K623" s="195">
        <v>1590</v>
      </c>
      <c r="L623" s="194"/>
      <c r="M623" s="194" t="s">
        <v>3</v>
      </c>
      <c r="N623" s="194"/>
      <c r="O623" s="194"/>
      <c r="P623" s="69" t="str">
        <f t="shared" si="9"/>
        <v>1</v>
      </c>
      <c r="Q623" s="69" t="str">
        <f>INDEX(Кат!$O:$O,MATCH($A623,Кат!$A:$A,0))</f>
        <v>шпак</v>
      </c>
    </row>
    <row r="624" spans="1:17" ht="60">
      <c r="A624" s="193">
        <v>213809</v>
      </c>
      <c r="B624" s="193">
        <v>4049</v>
      </c>
      <c r="C624" s="194" t="s">
        <v>32103</v>
      </c>
      <c r="D624" s="194" t="s">
        <v>29237</v>
      </c>
      <c r="E624" s="194" t="s">
        <v>33127</v>
      </c>
      <c r="F624" s="194" t="s">
        <v>33115</v>
      </c>
      <c r="G624" s="194" t="s">
        <v>33116</v>
      </c>
      <c r="H624" s="194" t="s">
        <v>14325</v>
      </c>
      <c r="I624" s="194" t="s">
        <v>4</v>
      </c>
      <c r="J624" s="195">
        <v>850</v>
      </c>
      <c r="K624" s="195">
        <v>1290</v>
      </c>
      <c r="L624" s="194" t="s">
        <v>28553</v>
      </c>
      <c r="M624" s="194" t="s">
        <v>3</v>
      </c>
      <c r="N624" s="194"/>
      <c r="O624" s="194"/>
      <c r="P624" s="69" t="str">
        <f t="shared" si="9"/>
        <v>1</v>
      </c>
      <c r="Q624" s="69" t="str">
        <f>INDEX(Кат!$O:$O,MATCH($A624,Кат!$A:$A,0))</f>
        <v>шпак</v>
      </c>
    </row>
    <row r="625" spans="1:17" ht="45">
      <c r="A625" s="193">
        <v>213820</v>
      </c>
      <c r="B625" s="193">
        <v>4037</v>
      </c>
      <c r="C625" s="194" t="s">
        <v>32104</v>
      </c>
      <c r="D625" s="194" t="s">
        <v>29237</v>
      </c>
      <c r="E625" s="194" t="s">
        <v>150</v>
      </c>
      <c r="F625" s="194" t="s">
        <v>33115</v>
      </c>
      <c r="G625" s="194" t="s">
        <v>33116</v>
      </c>
      <c r="H625" s="194"/>
      <c r="I625" s="194" t="s">
        <v>4</v>
      </c>
      <c r="J625" s="195">
        <v>370</v>
      </c>
      <c r="K625" s="195">
        <v>579</v>
      </c>
      <c r="L625" s="194" t="s">
        <v>28003</v>
      </c>
      <c r="M625" s="194" t="s">
        <v>3</v>
      </c>
      <c r="N625" s="194"/>
      <c r="O625" s="194"/>
      <c r="P625" s="69" t="str">
        <f t="shared" si="9"/>
        <v>1</v>
      </c>
      <c r="Q625" s="69" t="str">
        <f>INDEX(Кат!$O:$O,MATCH($A625,Кат!$A:$A,0))</f>
        <v>шпак</v>
      </c>
    </row>
    <row r="626" spans="1:17" ht="60">
      <c r="A626" s="193">
        <v>213821</v>
      </c>
      <c r="B626" s="193">
        <v>4036</v>
      </c>
      <c r="C626" s="194" t="s">
        <v>32105</v>
      </c>
      <c r="D626" s="194" t="s">
        <v>29237</v>
      </c>
      <c r="E626" s="194" t="s">
        <v>149</v>
      </c>
      <c r="F626" s="194" t="s">
        <v>33119</v>
      </c>
      <c r="G626" s="194" t="s">
        <v>33120</v>
      </c>
      <c r="H626" s="194"/>
      <c r="I626" s="194" t="s">
        <v>4</v>
      </c>
      <c r="J626" s="195">
        <v>380</v>
      </c>
      <c r="K626" s="195">
        <v>589</v>
      </c>
      <c r="L626" s="194" t="s">
        <v>28005</v>
      </c>
      <c r="M626" s="194" t="s">
        <v>3</v>
      </c>
      <c r="N626" s="194"/>
      <c r="O626" s="194"/>
      <c r="P626" s="69" t="str">
        <f t="shared" si="9"/>
        <v>1</v>
      </c>
      <c r="Q626" s="69" t="str">
        <f>INDEX(Кат!$O:$O,MATCH($A626,Кат!$A:$A,0))</f>
        <v>шпак</v>
      </c>
    </row>
    <row r="627" spans="1:17" ht="60">
      <c r="A627" s="193">
        <v>213822</v>
      </c>
      <c r="B627" s="193">
        <v>14205</v>
      </c>
      <c r="C627" s="194" t="s">
        <v>32106</v>
      </c>
      <c r="D627" s="194" t="s">
        <v>29237</v>
      </c>
      <c r="E627" s="194" t="s">
        <v>152</v>
      </c>
      <c r="F627" s="194" t="s">
        <v>33292</v>
      </c>
      <c r="G627" s="194" t="s">
        <v>33120</v>
      </c>
      <c r="H627" s="194"/>
      <c r="I627" s="194" t="s">
        <v>4</v>
      </c>
      <c r="J627" s="195">
        <v>390</v>
      </c>
      <c r="K627" s="195">
        <v>609</v>
      </c>
      <c r="L627" s="194" t="s">
        <v>28000</v>
      </c>
      <c r="M627" s="194" t="s">
        <v>3</v>
      </c>
      <c r="N627" s="194"/>
      <c r="O627" s="194"/>
      <c r="P627" s="69" t="str">
        <f t="shared" si="9"/>
        <v>1</v>
      </c>
      <c r="Q627" s="69" t="str">
        <f>INDEX(Кат!$O:$O,MATCH($A627,Кат!$A:$A,0))</f>
        <v>шпак</v>
      </c>
    </row>
    <row r="628" spans="1:17" ht="75">
      <c r="A628" s="193">
        <v>213823</v>
      </c>
      <c r="B628" s="193">
        <v>4040</v>
      </c>
      <c r="C628" s="194" t="s">
        <v>32107</v>
      </c>
      <c r="D628" s="194" t="s">
        <v>29237</v>
      </c>
      <c r="E628" s="194" t="s">
        <v>153</v>
      </c>
      <c r="F628" s="194" t="s">
        <v>33119</v>
      </c>
      <c r="G628" s="194" t="s">
        <v>33120</v>
      </c>
      <c r="H628" s="194"/>
      <c r="I628" s="194" t="s">
        <v>4</v>
      </c>
      <c r="J628" s="195">
        <v>390</v>
      </c>
      <c r="K628" s="195">
        <v>609</v>
      </c>
      <c r="L628" s="194" t="s">
        <v>28002</v>
      </c>
      <c r="M628" s="194" t="s">
        <v>3</v>
      </c>
      <c r="N628" s="194"/>
      <c r="O628" s="194"/>
      <c r="P628" s="69" t="str">
        <f t="shared" si="9"/>
        <v>1</v>
      </c>
      <c r="Q628" s="69" t="str">
        <f>INDEX(Кат!$O:$O,MATCH($A628,Кат!$A:$A,0))</f>
        <v>шпак</v>
      </c>
    </row>
    <row r="629" spans="1:17" ht="75">
      <c r="A629" s="193">
        <v>213824</v>
      </c>
      <c r="B629" s="193">
        <v>4038</v>
      </c>
      <c r="C629" s="194" t="s">
        <v>32108</v>
      </c>
      <c r="D629" s="194" t="s">
        <v>29237</v>
      </c>
      <c r="E629" s="194" t="s">
        <v>151</v>
      </c>
      <c r="F629" s="194" t="s">
        <v>33121</v>
      </c>
      <c r="G629" s="194" t="s">
        <v>14573</v>
      </c>
      <c r="H629" s="194"/>
      <c r="I629" s="194" t="s">
        <v>4</v>
      </c>
      <c r="J629" s="195">
        <v>410</v>
      </c>
      <c r="K629" s="195">
        <v>639</v>
      </c>
      <c r="L629" s="194" t="s">
        <v>28001</v>
      </c>
      <c r="M629" s="194" t="s">
        <v>3</v>
      </c>
      <c r="N629" s="194"/>
      <c r="O629" s="194"/>
      <c r="P629" s="69" t="str">
        <f t="shared" si="9"/>
        <v>1</v>
      </c>
      <c r="Q629" s="69" t="str">
        <f>INDEX(Кат!$O:$O,MATCH($A629,Кат!$A:$A,0))</f>
        <v>шпак</v>
      </c>
    </row>
    <row r="630" spans="1:17" ht="45">
      <c r="A630" s="193">
        <v>213825</v>
      </c>
      <c r="B630" s="193">
        <v>14207</v>
      </c>
      <c r="C630" s="194" t="s">
        <v>32109</v>
      </c>
      <c r="D630" s="194" t="s">
        <v>29237</v>
      </c>
      <c r="E630" s="194" t="s">
        <v>243</v>
      </c>
      <c r="F630" s="194" t="s">
        <v>33293</v>
      </c>
      <c r="G630" s="194" t="s">
        <v>14573</v>
      </c>
      <c r="H630" s="194" t="s">
        <v>243</v>
      </c>
      <c r="I630" s="194" t="s">
        <v>4</v>
      </c>
      <c r="J630" s="195">
        <v>430</v>
      </c>
      <c r="K630" s="195">
        <v>669</v>
      </c>
      <c r="L630" s="194"/>
      <c r="M630" s="194" t="s">
        <v>3</v>
      </c>
      <c r="N630" s="194" t="s">
        <v>25727</v>
      </c>
      <c r="O630" s="194"/>
      <c r="P630" s="69" t="str">
        <f t="shared" si="9"/>
        <v>1ск6</v>
      </c>
      <c r="Q630" s="69" t="str">
        <f>INDEX(Кат!$O:$O,MATCH($A630,Кат!$A:$A,0))</f>
        <v>шпак</v>
      </c>
    </row>
    <row r="631" spans="1:17" ht="45">
      <c r="A631" s="193">
        <v>213826</v>
      </c>
      <c r="B631" s="193">
        <v>14208</v>
      </c>
      <c r="C631" s="194" t="s">
        <v>32110</v>
      </c>
      <c r="D631" s="194" t="s">
        <v>29237</v>
      </c>
      <c r="E631" s="194" t="s">
        <v>244</v>
      </c>
      <c r="F631" s="194" t="s">
        <v>33107</v>
      </c>
      <c r="G631" s="194" t="s">
        <v>14573</v>
      </c>
      <c r="H631" s="194" t="s">
        <v>244</v>
      </c>
      <c r="I631" s="194" t="s">
        <v>4</v>
      </c>
      <c r="J631" s="195">
        <v>440</v>
      </c>
      <c r="K631" s="195">
        <v>789</v>
      </c>
      <c r="L631" s="194"/>
      <c r="M631" s="194" t="s">
        <v>32963</v>
      </c>
      <c r="N631" s="194"/>
      <c r="O631" s="194"/>
      <c r="P631" s="69" t="str">
        <f t="shared" si="9"/>
        <v>0</v>
      </c>
      <c r="Q631" s="69" t="str">
        <f>INDEX(Кат!$O:$O,MATCH($A631,Кат!$A:$A,0))</f>
        <v>шпак</v>
      </c>
    </row>
    <row r="632" spans="1:17" ht="75">
      <c r="A632" s="193">
        <v>359510</v>
      </c>
      <c r="B632" s="193">
        <v>359510</v>
      </c>
      <c r="C632" s="194" t="s">
        <v>31645</v>
      </c>
      <c r="D632" s="194" t="s">
        <v>29237</v>
      </c>
      <c r="E632" s="194" t="s">
        <v>33294</v>
      </c>
      <c r="F632" s="194" t="s">
        <v>33295</v>
      </c>
      <c r="G632" s="194" t="s">
        <v>28803</v>
      </c>
      <c r="H632" s="194" t="s">
        <v>28803</v>
      </c>
      <c r="I632" s="194" t="s">
        <v>4</v>
      </c>
      <c r="J632" s="195">
        <v>630</v>
      </c>
      <c r="K632" s="195">
        <v>949</v>
      </c>
      <c r="L632" s="194"/>
      <c r="M632" s="194" t="s">
        <v>3</v>
      </c>
      <c r="N632" s="194"/>
      <c r="O632" s="194"/>
      <c r="P632" s="69" t="str">
        <f t="shared" si="9"/>
        <v>1</v>
      </c>
      <c r="Q632" s="69" t="str">
        <f>INDEX(Кат!$O:$O,MATCH($A632,Кат!$A:$A,0))</f>
        <v>шпак</v>
      </c>
    </row>
    <row r="633" spans="1:17">
      <c r="A633" s="193">
        <v>213827</v>
      </c>
      <c r="B633" s="193">
        <v>4041</v>
      </c>
      <c r="C633" s="194" t="s">
        <v>31646</v>
      </c>
      <c r="D633" s="194" t="s">
        <v>29237</v>
      </c>
      <c r="E633" s="194"/>
      <c r="F633" s="194" t="s">
        <v>154</v>
      </c>
      <c r="G633" s="194"/>
      <c r="H633" s="194"/>
      <c r="I633" s="194" t="s">
        <v>4</v>
      </c>
      <c r="J633" s="195">
        <v>365</v>
      </c>
      <c r="K633" s="195">
        <v>549</v>
      </c>
      <c r="L633" s="194"/>
      <c r="M633" s="194" t="s">
        <v>3</v>
      </c>
      <c r="N633" s="194"/>
      <c r="O633" s="194"/>
      <c r="P633" s="69" t="str">
        <f t="shared" si="9"/>
        <v>1</v>
      </c>
      <c r="Q633" s="69" t="str">
        <f>INDEX(Кат!$O:$O,MATCH($A633,Кат!$A:$A,0))</f>
        <v>шпак</v>
      </c>
    </row>
    <row r="634" spans="1:17" ht="45">
      <c r="A634" s="193">
        <v>213828</v>
      </c>
      <c r="B634" s="193">
        <v>4042</v>
      </c>
      <c r="C634" s="194" t="s">
        <v>32111</v>
      </c>
      <c r="D634" s="194" t="s">
        <v>29237</v>
      </c>
      <c r="E634" s="194" t="s">
        <v>155</v>
      </c>
      <c r="F634" s="194" t="s">
        <v>33112</v>
      </c>
      <c r="G634" s="194" t="s">
        <v>33113</v>
      </c>
      <c r="H634" s="194"/>
      <c r="I634" s="194" t="s">
        <v>4</v>
      </c>
      <c r="J634" s="195">
        <v>370</v>
      </c>
      <c r="K634" s="195">
        <v>579</v>
      </c>
      <c r="L634" s="194" t="s">
        <v>28004</v>
      </c>
      <c r="M634" s="194" t="s">
        <v>3</v>
      </c>
      <c r="N634" s="194"/>
      <c r="O634" s="194"/>
      <c r="P634" s="69" t="str">
        <f t="shared" si="9"/>
        <v>1</v>
      </c>
      <c r="Q634" s="69" t="str">
        <f>INDEX(Кат!$O:$O,MATCH($A634,Кат!$A:$A,0))</f>
        <v>шпак</v>
      </c>
    </row>
    <row r="635" spans="1:17" ht="90">
      <c r="A635" s="193">
        <v>213829</v>
      </c>
      <c r="B635" s="193">
        <v>14206</v>
      </c>
      <c r="C635" s="194" t="s">
        <v>32112</v>
      </c>
      <c r="D635" s="194" t="s">
        <v>29237</v>
      </c>
      <c r="E635" s="194" t="s">
        <v>242</v>
      </c>
      <c r="F635" s="194" t="s">
        <v>33107</v>
      </c>
      <c r="G635" s="194" t="s">
        <v>14573</v>
      </c>
      <c r="H635" s="194"/>
      <c r="I635" s="194" t="s">
        <v>4</v>
      </c>
      <c r="J635" s="195">
        <v>470</v>
      </c>
      <c r="K635" s="195">
        <v>909</v>
      </c>
      <c r="L635" s="194"/>
      <c r="M635" s="194" t="s">
        <v>32963</v>
      </c>
      <c r="N635" s="194"/>
      <c r="O635" s="194" t="s">
        <v>29237</v>
      </c>
      <c r="P635" s="69" t="str">
        <f t="shared" si="9"/>
        <v>0</v>
      </c>
      <c r="Q635" s="69" t="str">
        <f>INDEX(Кат!$O:$O,MATCH($A635,Кат!$A:$A,0))</f>
        <v>шпак</v>
      </c>
    </row>
    <row r="636" spans="1:17" ht="90">
      <c r="A636" s="193">
        <v>213830</v>
      </c>
      <c r="B636" s="193">
        <v>14204</v>
      </c>
      <c r="C636" s="194" t="s">
        <v>32113</v>
      </c>
      <c r="D636" s="194" t="s">
        <v>29237</v>
      </c>
      <c r="E636" s="194" t="s">
        <v>241</v>
      </c>
      <c r="F636" s="194" t="s">
        <v>33107</v>
      </c>
      <c r="G636" s="194" t="s">
        <v>14573</v>
      </c>
      <c r="H636" s="194" t="s">
        <v>241</v>
      </c>
      <c r="I636" s="194" t="s">
        <v>4</v>
      </c>
      <c r="J636" s="195">
        <v>1600</v>
      </c>
      <c r="K636" s="195">
        <v>2290</v>
      </c>
      <c r="L636" s="194" t="s">
        <v>28587</v>
      </c>
      <c r="M636" s="194" t="s">
        <v>3</v>
      </c>
      <c r="N636" s="194"/>
      <c r="O636" s="194" t="s">
        <v>29237</v>
      </c>
      <c r="P636" s="69" t="str">
        <f t="shared" si="9"/>
        <v>1</v>
      </c>
      <c r="Q636" s="69" t="str">
        <f>INDEX(Кат!$O:$O,MATCH($A636,Кат!$A:$A,0))</f>
        <v>шпак</v>
      </c>
    </row>
    <row r="637" spans="1:17" ht="75">
      <c r="A637" s="193">
        <v>213831</v>
      </c>
      <c r="B637" s="193">
        <v>34976</v>
      </c>
      <c r="C637" s="194" t="s">
        <v>32114</v>
      </c>
      <c r="D637" s="194" t="s">
        <v>29237</v>
      </c>
      <c r="E637" s="194" t="s">
        <v>4929</v>
      </c>
      <c r="F637" s="194" t="s">
        <v>33296</v>
      </c>
      <c r="G637" s="194"/>
      <c r="H637" s="194"/>
      <c r="I637" s="194" t="s">
        <v>4</v>
      </c>
      <c r="J637" s="195">
        <v>1850</v>
      </c>
      <c r="K637" s="195">
        <v>2590</v>
      </c>
      <c r="L637" s="194"/>
      <c r="M637" s="194" t="s">
        <v>3</v>
      </c>
      <c r="N637" s="194"/>
      <c r="O637" s="194"/>
      <c r="P637" s="69" t="str">
        <f t="shared" si="9"/>
        <v>1</v>
      </c>
      <c r="Q637" s="69" t="str">
        <f>INDEX(Кат!$O:$O,MATCH($A637,Кат!$A:$A,0))</f>
        <v>шпак</v>
      </c>
    </row>
    <row r="638" spans="1:17" ht="75">
      <c r="A638" s="193">
        <v>217436</v>
      </c>
      <c r="B638" s="193">
        <v>13077</v>
      </c>
      <c r="C638" s="194" t="s">
        <v>32115</v>
      </c>
      <c r="D638" s="194" t="s">
        <v>29237</v>
      </c>
      <c r="E638" s="194" t="s">
        <v>33297</v>
      </c>
      <c r="F638" s="194" t="s">
        <v>33298</v>
      </c>
      <c r="G638" s="194" t="s">
        <v>33299</v>
      </c>
      <c r="H638" s="194" t="s">
        <v>227</v>
      </c>
      <c r="I638" s="194" t="s">
        <v>4</v>
      </c>
      <c r="J638" s="195">
        <v>3750</v>
      </c>
      <c r="K638" s="195">
        <v>5290</v>
      </c>
      <c r="L638" s="194"/>
      <c r="M638" s="194" t="s">
        <v>3</v>
      </c>
      <c r="N638" s="194"/>
      <c r="O638" s="194"/>
      <c r="P638" s="69" t="str">
        <f t="shared" si="9"/>
        <v>1</v>
      </c>
      <c r="Q638" s="69" t="str">
        <f>INDEX(Кат!$O:$O,MATCH($A638,Кат!$A:$A,0))</f>
        <v>шпак</v>
      </c>
    </row>
    <row r="639" spans="1:17" ht="75">
      <c r="A639" s="193">
        <v>217415</v>
      </c>
      <c r="B639" s="193">
        <v>13076</v>
      </c>
      <c r="C639" s="194" t="s">
        <v>32116</v>
      </c>
      <c r="D639" s="194" t="s">
        <v>29237</v>
      </c>
      <c r="E639" s="194" t="s">
        <v>226</v>
      </c>
      <c r="F639" s="194" t="s">
        <v>33300</v>
      </c>
      <c r="G639" s="194" t="s">
        <v>33301</v>
      </c>
      <c r="H639" s="194" t="s">
        <v>226</v>
      </c>
      <c r="I639" s="194" t="s">
        <v>4</v>
      </c>
      <c r="J639" s="195">
        <v>3750</v>
      </c>
      <c r="K639" s="195">
        <v>5290</v>
      </c>
      <c r="L639" s="194"/>
      <c r="M639" s="194" t="s">
        <v>3</v>
      </c>
      <c r="N639" s="194"/>
      <c r="O639" s="194"/>
      <c r="P639" s="69" t="str">
        <f t="shared" si="9"/>
        <v>1</v>
      </c>
      <c r="Q639" s="69" t="str">
        <f>INDEX(Кат!$O:$O,MATCH($A639,Кат!$A:$A,0))</f>
        <v>шпак</v>
      </c>
    </row>
    <row r="640" spans="1:17" ht="75">
      <c r="A640" s="193">
        <v>217435</v>
      </c>
      <c r="B640" s="193">
        <v>13075</v>
      </c>
      <c r="C640" s="194" t="s">
        <v>32117</v>
      </c>
      <c r="D640" s="194" t="s">
        <v>29237</v>
      </c>
      <c r="E640" s="194" t="s">
        <v>225</v>
      </c>
      <c r="F640" s="194" t="s">
        <v>33302</v>
      </c>
      <c r="G640" s="194" t="s">
        <v>33303</v>
      </c>
      <c r="H640" s="194" t="s">
        <v>225</v>
      </c>
      <c r="I640" s="194" t="s">
        <v>4</v>
      </c>
      <c r="J640" s="195">
        <v>3750</v>
      </c>
      <c r="K640" s="195">
        <v>5290</v>
      </c>
      <c r="L640" s="194" t="s">
        <v>27973</v>
      </c>
      <c r="M640" s="194" t="s">
        <v>3</v>
      </c>
      <c r="N640" s="194"/>
      <c r="O640" s="194"/>
      <c r="P640" s="69" t="str">
        <f t="shared" si="9"/>
        <v>1</v>
      </c>
      <c r="Q640" s="69" t="str">
        <f>INDEX(Кат!$O:$O,MATCH($A640,Кат!$A:$A,0))</f>
        <v>шпак</v>
      </c>
    </row>
    <row r="641" spans="1:17" ht="75">
      <c r="A641" s="193">
        <v>217441</v>
      </c>
      <c r="B641" s="193">
        <v>13074</v>
      </c>
      <c r="C641" s="194" t="s">
        <v>32118</v>
      </c>
      <c r="D641" s="194" t="s">
        <v>29237</v>
      </c>
      <c r="E641" s="194" t="s">
        <v>224</v>
      </c>
      <c r="F641" s="194" t="s">
        <v>33300</v>
      </c>
      <c r="G641" s="194" t="s">
        <v>33304</v>
      </c>
      <c r="H641" s="194" t="s">
        <v>224</v>
      </c>
      <c r="I641" s="194" t="s">
        <v>4</v>
      </c>
      <c r="J641" s="195">
        <v>3750</v>
      </c>
      <c r="K641" s="195">
        <v>5290</v>
      </c>
      <c r="L641" s="194"/>
      <c r="M641" s="194" t="s">
        <v>3</v>
      </c>
      <c r="N641" s="194"/>
      <c r="O641" s="194"/>
      <c r="P641" s="69" t="str">
        <f t="shared" si="9"/>
        <v>1</v>
      </c>
      <c r="Q641" s="69" t="str">
        <f>INDEX(Кат!$O:$O,MATCH($A641,Кат!$A:$A,0))</f>
        <v>шпак</v>
      </c>
    </row>
    <row r="642" spans="1:17" ht="45">
      <c r="A642" s="193">
        <v>217723</v>
      </c>
      <c r="B642" s="193">
        <v>3002</v>
      </c>
      <c r="C642" s="194" t="s">
        <v>32452</v>
      </c>
      <c r="D642" s="194" t="s">
        <v>30650</v>
      </c>
      <c r="E642" s="194"/>
      <c r="F642" s="194" t="s">
        <v>14311</v>
      </c>
      <c r="G642" s="194"/>
      <c r="H642" s="194" t="s">
        <v>14311</v>
      </c>
      <c r="I642" s="194" t="s">
        <v>4</v>
      </c>
      <c r="J642" s="195">
        <v>4840</v>
      </c>
      <c r="K642" s="195">
        <v>6790</v>
      </c>
      <c r="L642" s="194"/>
      <c r="M642" s="194" t="s">
        <v>32963</v>
      </c>
      <c r="N642" s="194"/>
      <c r="O642" s="194"/>
      <c r="P642" s="69" t="str">
        <f t="shared" si="9"/>
        <v>0</v>
      </c>
      <c r="Q642" s="69" t="e">
        <f>INDEX(Кат!$O:$O,MATCH($A642,Кат!$A:$A,0))</f>
        <v>#N/A</v>
      </c>
    </row>
    <row r="643" spans="1:17" ht="30">
      <c r="A643" s="193">
        <v>217724</v>
      </c>
      <c r="B643" s="193">
        <v>2993</v>
      </c>
      <c r="C643" s="194" t="s">
        <v>32645</v>
      </c>
      <c r="D643" s="194" t="s">
        <v>30650</v>
      </c>
      <c r="E643" s="194"/>
      <c r="F643" s="194" t="s">
        <v>14309</v>
      </c>
      <c r="G643" s="194"/>
      <c r="H643" s="194" t="s">
        <v>14309</v>
      </c>
      <c r="I643" s="194" t="s">
        <v>4</v>
      </c>
      <c r="J643" s="195">
        <v>0</v>
      </c>
      <c r="K643" s="195">
        <v>8090</v>
      </c>
      <c r="L643" s="194"/>
      <c r="M643" s="194" t="s">
        <v>32963</v>
      </c>
      <c r="N643" s="194"/>
      <c r="O643" s="194"/>
      <c r="P643" s="69" t="str">
        <f t="shared" ref="P643:P706" si="10">_xlfn.CONCAT(M643,IF(N643&lt;&gt;"",_xlfn.CONCAT("ск",N643),""))</f>
        <v>0</v>
      </c>
      <c r="Q643" s="69" t="e">
        <f>INDEX(Кат!$O:$O,MATCH($A643,Кат!$A:$A,0))</f>
        <v>#N/A</v>
      </c>
    </row>
    <row r="644" spans="1:17" ht="45">
      <c r="A644" s="193">
        <v>217727</v>
      </c>
      <c r="B644" s="193">
        <v>3000</v>
      </c>
      <c r="C644" s="194" t="s">
        <v>32453</v>
      </c>
      <c r="D644" s="194" t="s">
        <v>30650</v>
      </c>
      <c r="E644" s="194"/>
      <c r="F644" s="194" t="s">
        <v>14310</v>
      </c>
      <c r="G644" s="194"/>
      <c r="H644" s="194" t="s">
        <v>14310</v>
      </c>
      <c r="I644" s="194" t="s">
        <v>4</v>
      </c>
      <c r="J644" s="195">
        <v>0</v>
      </c>
      <c r="K644" s="195">
        <v>7790</v>
      </c>
      <c r="L644" s="194"/>
      <c r="M644" s="194" t="s">
        <v>32963</v>
      </c>
      <c r="N644" s="194"/>
      <c r="O644" s="194"/>
      <c r="P644" s="69" t="str">
        <f t="shared" si="10"/>
        <v>0</v>
      </c>
      <c r="Q644" s="69" t="e">
        <f>INDEX(Кат!$O:$O,MATCH($A644,Кат!$A:$A,0))</f>
        <v>#N/A</v>
      </c>
    </row>
    <row r="645" spans="1:17" ht="45">
      <c r="A645" s="193">
        <v>217728</v>
      </c>
      <c r="B645" s="193">
        <v>2996</v>
      </c>
      <c r="C645" s="194" t="s">
        <v>32646</v>
      </c>
      <c r="D645" s="194" t="s">
        <v>30650</v>
      </c>
      <c r="E645" s="194"/>
      <c r="F645" s="194" t="s">
        <v>14308</v>
      </c>
      <c r="G645" s="194"/>
      <c r="H645" s="194" t="s">
        <v>14308</v>
      </c>
      <c r="I645" s="194" t="s">
        <v>4</v>
      </c>
      <c r="J645" s="195">
        <v>4500</v>
      </c>
      <c r="K645" s="195">
        <v>6290</v>
      </c>
      <c r="L645" s="194"/>
      <c r="M645" s="194" t="s">
        <v>32963</v>
      </c>
      <c r="N645" s="194"/>
      <c r="O645" s="194"/>
      <c r="P645" s="69" t="str">
        <f t="shared" si="10"/>
        <v>0</v>
      </c>
      <c r="Q645" s="69" t="e">
        <f>INDEX(Кат!$O:$O,MATCH($A645,Кат!$A:$A,0))</f>
        <v>#N/A</v>
      </c>
    </row>
    <row r="646" spans="1:17" ht="45">
      <c r="A646" s="193">
        <v>217730</v>
      </c>
      <c r="B646" s="193">
        <v>2981</v>
      </c>
      <c r="C646" s="194" t="s">
        <v>32647</v>
      </c>
      <c r="D646" s="194" t="s">
        <v>30650</v>
      </c>
      <c r="E646" s="194"/>
      <c r="F646" s="194" t="s">
        <v>14308</v>
      </c>
      <c r="G646" s="194"/>
      <c r="H646" s="194" t="s">
        <v>14308</v>
      </c>
      <c r="I646" s="194" t="s">
        <v>4</v>
      </c>
      <c r="J646" s="195">
        <v>0</v>
      </c>
      <c r="K646" s="195">
        <v>7890</v>
      </c>
      <c r="L646" s="194"/>
      <c r="M646" s="194" t="s">
        <v>32963</v>
      </c>
      <c r="N646" s="194"/>
      <c r="O646" s="194"/>
      <c r="P646" s="69" t="str">
        <f t="shared" si="10"/>
        <v>0</v>
      </c>
      <c r="Q646" s="69" t="e">
        <f>INDEX(Кат!$O:$O,MATCH($A646,Кат!$A:$A,0))</f>
        <v>#N/A</v>
      </c>
    </row>
    <row r="647" spans="1:17" ht="45">
      <c r="A647" s="193">
        <v>217849</v>
      </c>
      <c r="B647" s="193">
        <v>37269</v>
      </c>
      <c r="C647" s="194" t="s">
        <v>32454</v>
      </c>
      <c r="D647" s="194" t="s">
        <v>30650</v>
      </c>
      <c r="E647" s="194"/>
      <c r="F647" s="194" t="s">
        <v>14311</v>
      </c>
      <c r="G647" s="194"/>
      <c r="H647" s="194" t="s">
        <v>14311</v>
      </c>
      <c r="I647" s="194" t="s">
        <v>4</v>
      </c>
      <c r="J647" s="195">
        <v>4840</v>
      </c>
      <c r="K647" s="195">
        <v>6790</v>
      </c>
      <c r="L647" s="194"/>
      <c r="M647" s="194" t="s">
        <v>32963</v>
      </c>
      <c r="N647" s="194"/>
      <c r="O647" s="194"/>
      <c r="P647" s="69" t="str">
        <f t="shared" si="10"/>
        <v>0</v>
      </c>
      <c r="Q647" s="69" t="e">
        <f>INDEX(Кат!$O:$O,MATCH($A647,Кат!$A:$A,0))</f>
        <v>#N/A</v>
      </c>
    </row>
    <row r="648" spans="1:17" ht="45">
      <c r="A648" s="193">
        <v>217850</v>
      </c>
      <c r="B648" s="193">
        <v>37268</v>
      </c>
      <c r="C648" s="194" t="s">
        <v>32648</v>
      </c>
      <c r="D648" s="194" t="s">
        <v>30650</v>
      </c>
      <c r="E648" s="194"/>
      <c r="F648" s="194" t="s">
        <v>14309</v>
      </c>
      <c r="G648" s="194"/>
      <c r="H648" s="194" t="s">
        <v>14309</v>
      </c>
      <c r="I648" s="194" t="s">
        <v>4</v>
      </c>
      <c r="J648" s="195">
        <v>0</v>
      </c>
      <c r="K648" s="195">
        <v>8090</v>
      </c>
      <c r="L648" s="194"/>
      <c r="M648" s="194" t="s">
        <v>32963</v>
      </c>
      <c r="N648" s="194"/>
      <c r="O648" s="194"/>
      <c r="P648" s="69" t="str">
        <f t="shared" si="10"/>
        <v>0</v>
      </c>
      <c r="Q648" s="69" t="e">
        <f>INDEX(Кат!$O:$O,MATCH($A648,Кат!$A:$A,0))</f>
        <v>#N/A</v>
      </c>
    </row>
    <row r="649" spans="1:17" ht="45">
      <c r="A649" s="193">
        <v>217853</v>
      </c>
      <c r="B649" s="193">
        <v>37263</v>
      </c>
      <c r="C649" s="194" t="s">
        <v>32455</v>
      </c>
      <c r="D649" s="194" t="s">
        <v>30650</v>
      </c>
      <c r="E649" s="194"/>
      <c r="F649" s="194" t="s">
        <v>14310</v>
      </c>
      <c r="G649" s="194"/>
      <c r="H649" s="194" t="s">
        <v>14310</v>
      </c>
      <c r="I649" s="194" t="s">
        <v>4</v>
      </c>
      <c r="J649" s="195">
        <v>0</v>
      </c>
      <c r="K649" s="195">
        <v>7790</v>
      </c>
      <c r="L649" s="194"/>
      <c r="M649" s="194" t="s">
        <v>32963</v>
      </c>
      <c r="N649" s="194"/>
      <c r="O649" s="194"/>
      <c r="P649" s="69" t="str">
        <f t="shared" si="10"/>
        <v>0</v>
      </c>
      <c r="Q649" s="69" t="e">
        <f>INDEX(Кат!$O:$O,MATCH($A649,Кат!$A:$A,0))</f>
        <v>#N/A</v>
      </c>
    </row>
    <row r="650" spans="1:17" ht="45">
      <c r="A650" s="193">
        <v>217854</v>
      </c>
      <c r="B650" s="193">
        <v>37264</v>
      </c>
      <c r="C650" s="194" t="s">
        <v>32649</v>
      </c>
      <c r="D650" s="194" t="s">
        <v>30650</v>
      </c>
      <c r="E650" s="194"/>
      <c r="F650" s="194" t="s">
        <v>14308</v>
      </c>
      <c r="G650" s="194"/>
      <c r="H650" s="194" t="s">
        <v>14308</v>
      </c>
      <c r="I650" s="194" t="s">
        <v>4</v>
      </c>
      <c r="J650" s="195">
        <v>4500</v>
      </c>
      <c r="K650" s="195">
        <v>6290</v>
      </c>
      <c r="L650" s="194"/>
      <c r="M650" s="194" t="s">
        <v>32963</v>
      </c>
      <c r="N650" s="194"/>
      <c r="O650" s="194"/>
      <c r="P650" s="69" t="str">
        <f t="shared" si="10"/>
        <v>0</v>
      </c>
      <c r="Q650" s="69" t="e">
        <f>INDEX(Кат!$O:$O,MATCH($A650,Кат!$A:$A,0))</f>
        <v>#N/A</v>
      </c>
    </row>
    <row r="651" spans="1:17" ht="45">
      <c r="A651" s="193">
        <v>217856</v>
      </c>
      <c r="B651" s="193">
        <v>37265</v>
      </c>
      <c r="C651" s="194" t="s">
        <v>32650</v>
      </c>
      <c r="D651" s="194" t="s">
        <v>30650</v>
      </c>
      <c r="E651" s="194"/>
      <c r="F651" s="194" t="s">
        <v>14308</v>
      </c>
      <c r="G651" s="194"/>
      <c r="H651" s="194" t="s">
        <v>14308</v>
      </c>
      <c r="I651" s="194" t="s">
        <v>4</v>
      </c>
      <c r="J651" s="195">
        <v>0</v>
      </c>
      <c r="K651" s="195">
        <v>7890</v>
      </c>
      <c r="L651" s="194"/>
      <c r="M651" s="194" t="s">
        <v>32963</v>
      </c>
      <c r="N651" s="194"/>
      <c r="O651" s="194"/>
      <c r="P651" s="69" t="str">
        <f t="shared" si="10"/>
        <v>0</v>
      </c>
      <c r="Q651" s="69" t="e">
        <f>INDEX(Кат!$O:$O,MATCH($A651,Кат!$A:$A,0))</f>
        <v>#N/A</v>
      </c>
    </row>
    <row r="652" spans="1:17" ht="30">
      <c r="A652" s="193">
        <v>217885</v>
      </c>
      <c r="B652" s="193">
        <v>29687</v>
      </c>
      <c r="C652" s="194" t="s">
        <v>31647</v>
      </c>
      <c r="D652" s="194" t="s">
        <v>29237</v>
      </c>
      <c r="E652" s="194"/>
      <c r="F652" s="194" t="s">
        <v>28712</v>
      </c>
      <c r="G652" s="194"/>
      <c r="H652" s="194" t="s">
        <v>28713</v>
      </c>
      <c r="I652" s="194" t="s">
        <v>4</v>
      </c>
      <c r="J652" s="195">
        <v>620</v>
      </c>
      <c r="K652" s="195">
        <v>929</v>
      </c>
      <c r="L652" s="194"/>
      <c r="M652" s="194" t="s">
        <v>3</v>
      </c>
      <c r="N652" s="194"/>
      <c r="O652" s="194"/>
      <c r="P652" s="69" t="str">
        <f t="shared" si="10"/>
        <v>1</v>
      </c>
      <c r="Q652" s="69" t="str">
        <f>INDEX(Кат!$O:$O,MATCH($A652,Кат!$A:$A,0))</f>
        <v>шпак</v>
      </c>
    </row>
    <row r="653" spans="1:17" ht="60">
      <c r="A653" s="193">
        <v>217880</v>
      </c>
      <c r="B653" s="193">
        <v>17265</v>
      </c>
      <c r="C653" s="194" t="s">
        <v>31648</v>
      </c>
      <c r="D653" s="194" t="s">
        <v>29237</v>
      </c>
      <c r="E653" s="194"/>
      <c r="F653" s="194" t="s">
        <v>273</v>
      </c>
      <c r="G653" s="194"/>
      <c r="H653" s="194" t="s">
        <v>273</v>
      </c>
      <c r="I653" s="194" t="s">
        <v>4</v>
      </c>
      <c r="J653" s="195">
        <v>250</v>
      </c>
      <c r="K653" s="195">
        <v>499</v>
      </c>
      <c r="L653" s="194" t="s">
        <v>28528</v>
      </c>
      <c r="M653" s="194" t="s">
        <v>3</v>
      </c>
      <c r="N653" s="194"/>
      <c r="O653" s="194"/>
      <c r="P653" s="69" t="str">
        <f t="shared" si="10"/>
        <v>1</v>
      </c>
      <c r="Q653" s="69" t="str">
        <f>INDEX(Кат!$O:$O,MATCH($A653,Кат!$A:$A,0))</f>
        <v>шпак</v>
      </c>
    </row>
    <row r="654" spans="1:17" ht="45">
      <c r="A654" s="193">
        <v>217881</v>
      </c>
      <c r="B654" s="193">
        <v>17266</v>
      </c>
      <c r="C654" s="194" t="s">
        <v>32119</v>
      </c>
      <c r="D654" s="194" t="s">
        <v>29237</v>
      </c>
      <c r="E654" s="194"/>
      <c r="F654" s="194" t="s">
        <v>2782</v>
      </c>
      <c r="G654" s="194"/>
      <c r="H654" s="194" t="s">
        <v>2782</v>
      </c>
      <c r="I654" s="194" t="s">
        <v>4</v>
      </c>
      <c r="J654" s="195">
        <v>170</v>
      </c>
      <c r="K654" s="195">
        <v>339</v>
      </c>
      <c r="L654" s="194" t="s">
        <v>28057</v>
      </c>
      <c r="M654" s="194" t="s">
        <v>3</v>
      </c>
      <c r="N654" s="194"/>
      <c r="O654" s="194"/>
      <c r="P654" s="69" t="str">
        <f t="shared" si="10"/>
        <v>1</v>
      </c>
      <c r="Q654" s="69" t="str">
        <f>INDEX(Кат!$O:$O,MATCH($A654,Кат!$A:$A,0))</f>
        <v>шпак</v>
      </c>
    </row>
    <row r="655" spans="1:17" ht="45">
      <c r="A655" s="193">
        <v>218441</v>
      </c>
      <c r="B655" s="193">
        <v>17222</v>
      </c>
      <c r="C655" s="194" t="s">
        <v>32120</v>
      </c>
      <c r="D655" s="194" t="s">
        <v>29237</v>
      </c>
      <c r="E655" s="194"/>
      <c r="F655" s="194" t="s">
        <v>14388</v>
      </c>
      <c r="G655" s="194"/>
      <c r="H655" s="194" t="s">
        <v>14388</v>
      </c>
      <c r="I655" s="194" t="s">
        <v>4</v>
      </c>
      <c r="J655" s="195">
        <v>310</v>
      </c>
      <c r="K655" s="195">
        <v>489</v>
      </c>
      <c r="L655" s="194" t="s">
        <v>28401</v>
      </c>
      <c r="M655" s="194" t="s">
        <v>3</v>
      </c>
      <c r="N655" s="194"/>
      <c r="O655" s="194"/>
      <c r="P655" s="69" t="str">
        <f t="shared" si="10"/>
        <v>1</v>
      </c>
      <c r="Q655" s="69" t="str">
        <f>INDEX(Кат!$O:$O,MATCH($A655,Кат!$A:$A,0))</f>
        <v>шпак</v>
      </c>
    </row>
    <row r="656" spans="1:17" ht="45">
      <c r="A656" s="193">
        <v>218442</v>
      </c>
      <c r="B656" s="193">
        <v>17214</v>
      </c>
      <c r="C656" s="194" t="s">
        <v>32121</v>
      </c>
      <c r="D656" s="194" t="s">
        <v>29237</v>
      </c>
      <c r="E656" s="194"/>
      <c r="F656" s="194" t="s">
        <v>14383</v>
      </c>
      <c r="G656" s="194"/>
      <c r="H656" s="194" t="s">
        <v>14383</v>
      </c>
      <c r="I656" s="194" t="s">
        <v>4</v>
      </c>
      <c r="J656" s="195">
        <v>350</v>
      </c>
      <c r="K656" s="195">
        <v>549</v>
      </c>
      <c r="L656" s="194" t="s">
        <v>28406</v>
      </c>
      <c r="M656" s="194" t="s">
        <v>3</v>
      </c>
      <c r="N656" s="194"/>
      <c r="O656" s="194"/>
      <c r="P656" s="69" t="str">
        <f t="shared" si="10"/>
        <v>1</v>
      </c>
      <c r="Q656" s="69" t="str">
        <f>INDEX(Кат!$O:$O,MATCH($A656,Кат!$A:$A,0))</f>
        <v>шпак</v>
      </c>
    </row>
    <row r="657" spans="1:17" ht="45">
      <c r="A657" s="193">
        <v>218443</v>
      </c>
      <c r="B657" s="193">
        <v>17181</v>
      </c>
      <c r="C657" s="194" t="s">
        <v>32122</v>
      </c>
      <c r="D657" s="194" t="s">
        <v>29237</v>
      </c>
      <c r="E657" s="194"/>
      <c r="F657" s="194" t="s">
        <v>14355</v>
      </c>
      <c r="G657" s="194"/>
      <c r="H657" s="194" t="s">
        <v>14355</v>
      </c>
      <c r="I657" s="194" t="s">
        <v>4</v>
      </c>
      <c r="J657" s="195">
        <v>310</v>
      </c>
      <c r="K657" s="195">
        <v>489</v>
      </c>
      <c r="L657" s="194" t="s">
        <v>28398</v>
      </c>
      <c r="M657" s="194" t="s">
        <v>3</v>
      </c>
      <c r="N657" s="194"/>
      <c r="O657" s="194"/>
      <c r="P657" s="69" t="str">
        <f t="shared" si="10"/>
        <v>1</v>
      </c>
      <c r="Q657" s="69" t="str">
        <f>INDEX(Кат!$O:$O,MATCH($A657,Кат!$A:$A,0))</f>
        <v>шпак</v>
      </c>
    </row>
    <row r="658" spans="1:17" ht="45">
      <c r="A658" s="193">
        <v>218444</v>
      </c>
      <c r="B658" s="193">
        <v>17202</v>
      </c>
      <c r="C658" s="194" t="s">
        <v>31649</v>
      </c>
      <c r="D658" s="194" t="s">
        <v>29237</v>
      </c>
      <c r="E658" s="194"/>
      <c r="F658" s="194" t="s">
        <v>14372</v>
      </c>
      <c r="G658" s="194"/>
      <c r="H658" s="194" t="s">
        <v>14372</v>
      </c>
      <c r="I658" s="194" t="s">
        <v>4</v>
      </c>
      <c r="J658" s="195">
        <v>310</v>
      </c>
      <c r="K658" s="195">
        <v>489</v>
      </c>
      <c r="L658" s="194" t="s">
        <v>28399</v>
      </c>
      <c r="M658" s="194" t="s">
        <v>3</v>
      </c>
      <c r="N658" s="194"/>
      <c r="O658" s="194"/>
      <c r="P658" s="69" t="str">
        <f t="shared" si="10"/>
        <v>1</v>
      </c>
      <c r="Q658" s="69" t="str">
        <f>INDEX(Кат!$O:$O,MATCH($A658,Кат!$A:$A,0))</f>
        <v>шпак</v>
      </c>
    </row>
    <row r="659" spans="1:17" ht="45">
      <c r="A659" s="193">
        <v>218445</v>
      </c>
      <c r="B659" s="193">
        <v>17213</v>
      </c>
      <c r="C659" s="194" t="s">
        <v>31650</v>
      </c>
      <c r="D659" s="194" t="s">
        <v>29237</v>
      </c>
      <c r="E659" s="194"/>
      <c r="F659" s="194" t="s">
        <v>14382</v>
      </c>
      <c r="G659" s="194"/>
      <c r="H659" s="194" t="s">
        <v>14382</v>
      </c>
      <c r="I659" s="194" t="s">
        <v>4</v>
      </c>
      <c r="J659" s="195">
        <v>310</v>
      </c>
      <c r="K659" s="195">
        <v>489</v>
      </c>
      <c r="L659" s="194" t="s">
        <v>28400</v>
      </c>
      <c r="M659" s="194" t="s">
        <v>3</v>
      </c>
      <c r="N659" s="194"/>
      <c r="O659" s="194"/>
      <c r="P659" s="69" t="str">
        <f t="shared" si="10"/>
        <v>1</v>
      </c>
      <c r="Q659" s="69" t="str">
        <f>INDEX(Кат!$O:$O,MATCH($A659,Кат!$A:$A,0))</f>
        <v>шпак</v>
      </c>
    </row>
    <row r="660" spans="1:17" ht="60">
      <c r="A660" s="193">
        <v>491028</v>
      </c>
      <c r="B660" s="193">
        <v>491028</v>
      </c>
      <c r="C660" s="194" t="s">
        <v>33727</v>
      </c>
      <c r="D660" s="194" t="s">
        <v>29237</v>
      </c>
      <c r="E660" s="194"/>
      <c r="F660" s="194" t="s">
        <v>32555</v>
      </c>
      <c r="G660" s="194" t="s">
        <v>33728</v>
      </c>
      <c r="H660" s="194" t="s">
        <v>32555</v>
      </c>
      <c r="I660" s="194" t="s">
        <v>4</v>
      </c>
      <c r="J660" s="195">
        <v>9400</v>
      </c>
      <c r="K660" s="195">
        <v>12590</v>
      </c>
      <c r="L660" s="194" t="s">
        <v>33729</v>
      </c>
      <c r="M660" s="194" t="s">
        <v>3</v>
      </c>
      <c r="N660" s="194"/>
      <c r="O660" s="194"/>
      <c r="P660" s="69" t="str">
        <f t="shared" si="10"/>
        <v>1</v>
      </c>
      <c r="Q660" s="69" t="str">
        <f>INDEX(Кат!$O:$O,MATCH($A660,Кат!$A:$A,0))</f>
        <v>шпак</v>
      </c>
    </row>
    <row r="661" spans="1:17" ht="60">
      <c r="A661" s="193">
        <v>218689</v>
      </c>
      <c r="B661" s="193">
        <v>166904</v>
      </c>
      <c r="C661" s="194" t="s">
        <v>32807</v>
      </c>
      <c r="D661" s="194" t="s">
        <v>29237</v>
      </c>
      <c r="E661" s="194"/>
      <c r="F661" s="194" t="s">
        <v>32549</v>
      </c>
      <c r="G661" s="194"/>
      <c r="H661" s="194" t="s">
        <v>32549</v>
      </c>
      <c r="I661" s="194" t="s">
        <v>4</v>
      </c>
      <c r="J661" s="195">
        <v>14500</v>
      </c>
      <c r="K661" s="195">
        <v>18790</v>
      </c>
      <c r="L661" s="194" t="s">
        <v>32975</v>
      </c>
      <c r="M661" s="194" t="s">
        <v>3</v>
      </c>
      <c r="N661" s="194"/>
      <c r="O661" s="194"/>
      <c r="P661" s="69" t="str">
        <f t="shared" si="10"/>
        <v>1</v>
      </c>
      <c r="Q661" s="69" t="str">
        <f>INDEX(Кат!$O:$O,MATCH($A661,Кат!$A:$A,0))</f>
        <v>шпак</v>
      </c>
    </row>
    <row r="662" spans="1:17" ht="60">
      <c r="A662" s="193">
        <v>218690</v>
      </c>
      <c r="B662" s="193">
        <v>166925</v>
      </c>
      <c r="C662" s="194" t="s">
        <v>32808</v>
      </c>
      <c r="D662" s="194" t="s">
        <v>29237</v>
      </c>
      <c r="E662" s="194"/>
      <c r="F662" s="194" t="s">
        <v>27187</v>
      </c>
      <c r="G662" s="194"/>
      <c r="H662" s="194" t="s">
        <v>27187</v>
      </c>
      <c r="I662" s="194" t="s">
        <v>4</v>
      </c>
      <c r="J662" s="195">
        <v>8000</v>
      </c>
      <c r="K662" s="195">
        <v>10790</v>
      </c>
      <c r="L662" s="194" t="s">
        <v>27189</v>
      </c>
      <c r="M662" s="194" t="s">
        <v>3</v>
      </c>
      <c r="N662" s="194"/>
      <c r="O662" s="194"/>
      <c r="P662" s="69" t="str">
        <f t="shared" si="10"/>
        <v>1</v>
      </c>
      <c r="Q662" s="69" t="str">
        <f>INDEX(Кат!$O:$O,MATCH($A662,Кат!$A:$A,0))</f>
        <v>Ошибка</v>
      </c>
    </row>
    <row r="663" spans="1:17" ht="90">
      <c r="A663" s="193">
        <v>218691</v>
      </c>
      <c r="B663" s="193">
        <v>166916</v>
      </c>
      <c r="C663" s="194" t="s">
        <v>32967</v>
      </c>
      <c r="D663" s="194" t="s">
        <v>29237</v>
      </c>
      <c r="E663" s="194"/>
      <c r="F663" s="194" t="s">
        <v>32552</v>
      </c>
      <c r="G663" s="194"/>
      <c r="H663" s="194" t="s">
        <v>32552</v>
      </c>
      <c r="I663" s="194" t="s">
        <v>4</v>
      </c>
      <c r="J663" s="195">
        <v>19500</v>
      </c>
      <c r="K663" s="195">
        <v>25390</v>
      </c>
      <c r="L663" s="194" t="s">
        <v>32983</v>
      </c>
      <c r="M663" s="194" t="s">
        <v>3</v>
      </c>
      <c r="N663" s="194"/>
      <c r="O663" s="194"/>
      <c r="P663" s="69" t="str">
        <f t="shared" si="10"/>
        <v>1</v>
      </c>
      <c r="Q663" s="69" t="str">
        <f>INDEX(Кат!$O:$O,MATCH($A663,Кат!$A:$A,0))</f>
        <v>шпак</v>
      </c>
    </row>
    <row r="664" spans="1:17" ht="45">
      <c r="A664" s="193">
        <v>423576</v>
      </c>
      <c r="B664" s="193">
        <v>423576</v>
      </c>
      <c r="C664" s="194" t="s">
        <v>31651</v>
      </c>
      <c r="D664" s="194" t="s">
        <v>29237</v>
      </c>
      <c r="E664" s="194"/>
      <c r="F664" s="194" t="s">
        <v>31692</v>
      </c>
      <c r="G664" s="194" t="s">
        <v>10872</v>
      </c>
      <c r="H664" s="194" t="s">
        <v>31692</v>
      </c>
      <c r="I664" s="194" t="s">
        <v>4</v>
      </c>
      <c r="J664" s="195">
        <v>4430</v>
      </c>
      <c r="K664" s="195">
        <v>5790</v>
      </c>
      <c r="L664" s="194" t="s">
        <v>31652</v>
      </c>
      <c r="M664" s="194" t="s">
        <v>3</v>
      </c>
      <c r="N664" s="194"/>
      <c r="O664" s="194"/>
      <c r="P664" s="69" t="str">
        <f t="shared" si="10"/>
        <v>1</v>
      </c>
      <c r="Q664" s="69" t="str">
        <f>INDEX(Кат!$O:$O,MATCH($A664,Кат!$A:$A,0))</f>
        <v>шпак</v>
      </c>
    </row>
    <row r="665" spans="1:17" ht="45">
      <c r="A665" s="193">
        <v>218693</v>
      </c>
      <c r="B665" s="193">
        <v>775</v>
      </c>
      <c r="C665" s="194" t="s">
        <v>32809</v>
      </c>
      <c r="D665" s="194" t="s">
        <v>29237</v>
      </c>
      <c r="E665" s="194"/>
      <c r="F665" s="194" t="s">
        <v>30119</v>
      </c>
      <c r="G665" s="194"/>
      <c r="H665" s="194" t="s">
        <v>30119</v>
      </c>
      <c r="I665" s="194" t="s">
        <v>4</v>
      </c>
      <c r="J665" s="195">
        <v>4430</v>
      </c>
      <c r="K665" s="195">
        <v>5790</v>
      </c>
      <c r="L665" s="194" t="s">
        <v>32974</v>
      </c>
      <c r="M665" s="194" t="s">
        <v>3</v>
      </c>
      <c r="N665" s="194" t="s">
        <v>32964</v>
      </c>
      <c r="O665" s="194"/>
      <c r="P665" s="69" t="str">
        <f t="shared" si="10"/>
        <v>1ск4</v>
      </c>
      <c r="Q665" s="69" t="str">
        <f>INDEX(Кат!$O:$O,MATCH($A665,Кат!$A:$A,0))</f>
        <v>шпак</v>
      </c>
    </row>
    <row r="666" spans="1:17" ht="45">
      <c r="A666" s="193">
        <v>218692</v>
      </c>
      <c r="B666" s="193">
        <v>776</v>
      </c>
      <c r="C666" s="194" t="s">
        <v>32968</v>
      </c>
      <c r="D666" s="194" t="s">
        <v>29237</v>
      </c>
      <c r="E666" s="194"/>
      <c r="F666" s="194" t="s">
        <v>30122</v>
      </c>
      <c r="G666" s="194"/>
      <c r="H666" s="194" t="s">
        <v>30122</v>
      </c>
      <c r="I666" s="194" t="s">
        <v>4</v>
      </c>
      <c r="J666" s="195">
        <v>4900</v>
      </c>
      <c r="K666" s="195">
        <v>6390</v>
      </c>
      <c r="L666" s="194" t="s">
        <v>32976</v>
      </c>
      <c r="M666" s="194" t="s">
        <v>3</v>
      </c>
      <c r="N666" s="194"/>
      <c r="O666" s="194" t="s">
        <v>29237</v>
      </c>
      <c r="P666" s="69" t="str">
        <f t="shared" si="10"/>
        <v>1</v>
      </c>
      <c r="Q666" s="69" t="str">
        <f>INDEX(Кат!$O:$O,MATCH($A666,Кат!$A:$A,0))</f>
        <v>шпак</v>
      </c>
    </row>
    <row r="667" spans="1:17" ht="45">
      <c r="A667" s="193">
        <v>376328</v>
      </c>
      <c r="B667" s="193">
        <v>376328</v>
      </c>
      <c r="C667" s="194" t="s">
        <v>32969</v>
      </c>
      <c r="D667" s="194" t="s">
        <v>29237</v>
      </c>
      <c r="E667" s="194"/>
      <c r="F667" s="194" t="s">
        <v>30114</v>
      </c>
      <c r="G667" s="194"/>
      <c r="H667" s="194" t="s">
        <v>30114</v>
      </c>
      <c r="I667" s="194" t="s">
        <v>4</v>
      </c>
      <c r="J667" s="195">
        <v>5270</v>
      </c>
      <c r="K667" s="195">
        <v>6790</v>
      </c>
      <c r="L667" s="194" t="s">
        <v>30653</v>
      </c>
      <c r="M667" s="194" t="s">
        <v>3</v>
      </c>
      <c r="N667" s="194"/>
      <c r="O667" s="194"/>
      <c r="P667" s="69" t="str">
        <f t="shared" si="10"/>
        <v>1</v>
      </c>
      <c r="Q667" s="69" t="str">
        <f>INDEX(Кат!$O:$O,MATCH($A667,Кат!$A:$A,0))</f>
        <v>шпак</v>
      </c>
    </row>
    <row r="668" spans="1:17" ht="45">
      <c r="A668" s="193">
        <v>218696</v>
      </c>
      <c r="B668" s="193">
        <v>151795</v>
      </c>
      <c r="C668" s="194" t="s">
        <v>32970</v>
      </c>
      <c r="D668" s="194" t="s">
        <v>29237</v>
      </c>
      <c r="E668" s="194"/>
      <c r="F668" s="194" t="s">
        <v>30128</v>
      </c>
      <c r="G668" s="194"/>
      <c r="H668" s="194" t="s">
        <v>30128</v>
      </c>
      <c r="I668" s="194" t="s">
        <v>4</v>
      </c>
      <c r="J668" s="195">
        <v>5270</v>
      </c>
      <c r="K668" s="195">
        <v>6790</v>
      </c>
      <c r="L668" s="194" t="s">
        <v>32977</v>
      </c>
      <c r="M668" s="194" t="s">
        <v>3</v>
      </c>
      <c r="N668" s="194"/>
      <c r="O668" s="194"/>
      <c r="P668" s="69" t="str">
        <f t="shared" si="10"/>
        <v>1</v>
      </c>
      <c r="Q668" s="69" t="str">
        <f>INDEX(Кат!$O:$O,MATCH($A668,Кат!$A:$A,0))</f>
        <v>шпак</v>
      </c>
    </row>
    <row r="669" spans="1:17" ht="45">
      <c r="A669" s="193">
        <v>218697</v>
      </c>
      <c r="B669" s="193">
        <v>778</v>
      </c>
      <c r="C669" s="194" t="s">
        <v>32971</v>
      </c>
      <c r="D669" s="194" t="s">
        <v>29237</v>
      </c>
      <c r="E669" s="194"/>
      <c r="F669" s="194" t="s">
        <v>30125</v>
      </c>
      <c r="G669" s="194"/>
      <c r="H669" s="194" t="s">
        <v>30125</v>
      </c>
      <c r="I669" s="194" t="s">
        <v>4</v>
      </c>
      <c r="J669" s="195">
        <v>6220</v>
      </c>
      <c r="K669" s="195">
        <v>8090</v>
      </c>
      <c r="L669" s="194" t="s">
        <v>32978</v>
      </c>
      <c r="M669" s="194" t="s">
        <v>3</v>
      </c>
      <c r="N669" s="194"/>
      <c r="O669" s="194"/>
      <c r="P669" s="69" t="str">
        <f t="shared" si="10"/>
        <v>1</v>
      </c>
      <c r="Q669" s="69" t="str">
        <f>INDEX(Кат!$O:$O,MATCH($A669,Кат!$A:$A,0))</f>
        <v>шпак</v>
      </c>
    </row>
    <row r="670" spans="1:17" ht="45">
      <c r="A670" s="193">
        <v>218674</v>
      </c>
      <c r="B670" s="193">
        <v>38256</v>
      </c>
      <c r="C670" s="194" t="s">
        <v>32123</v>
      </c>
      <c r="D670" s="194" t="s">
        <v>29237</v>
      </c>
      <c r="E670" s="194"/>
      <c r="F670" s="194" t="s">
        <v>2174</v>
      </c>
      <c r="G670" s="194"/>
      <c r="H670" s="194" t="s">
        <v>2174</v>
      </c>
      <c r="I670" s="194" t="s">
        <v>4</v>
      </c>
      <c r="J670" s="195">
        <v>8500</v>
      </c>
      <c r="K670" s="195">
        <v>11390</v>
      </c>
      <c r="L670" s="194" t="s">
        <v>28546</v>
      </c>
      <c r="M670" s="194" t="s">
        <v>3</v>
      </c>
      <c r="N670" s="194"/>
      <c r="O670" s="194"/>
      <c r="P670" s="69" t="str">
        <f t="shared" si="10"/>
        <v>1</v>
      </c>
      <c r="Q670" s="69" t="str">
        <f>INDEX(Кат!$O:$O,MATCH($A670,Кат!$A:$A,0))</f>
        <v>шпак</v>
      </c>
    </row>
    <row r="671" spans="1:17" ht="30">
      <c r="A671" s="193">
        <v>218700</v>
      </c>
      <c r="B671" s="193">
        <v>745</v>
      </c>
      <c r="C671" s="194" t="s">
        <v>31653</v>
      </c>
      <c r="D671" s="194" t="s">
        <v>29237</v>
      </c>
      <c r="E671" s="194"/>
      <c r="F671" s="194" t="s">
        <v>16</v>
      </c>
      <c r="G671" s="194"/>
      <c r="H671" s="194" t="s">
        <v>16</v>
      </c>
      <c r="I671" s="194" t="s">
        <v>4</v>
      </c>
      <c r="J671" s="195">
        <v>7700</v>
      </c>
      <c r="K671" s="195">
        <v>10390</v>
      </c>
      <c r="L671" s="194" t="s">
        <v>28545</v>
      </c>
      <c r="M671" s="194" t="s">
        <v>3</v>
      </c>
      <c r="N671" s="194"/>
      <c r="O671" s="194"/>
      <c r="P671" s="69" t="str">
        <f t="shared" si="10"/>
        <v>1</v>
      </c>
      <c r="Q671" s="69" t="str">
        <f>INDEX(Кат!$O:$O,MATCH($A671,Кат!$A:$A,0))</f>
        <v>шпак</v>
      </c>
    </row>
    <row r="672" spans="1:17" ht="45">
      <c r="A672" s="193">
        <v>218676</v>
      </c>
      <c r="B672" s="193">
        <v>759</v>
      </c>
      <c r="C672" s="194" t="s">
        <v>33600</v>
      </c>
      <c r="D672" s="194" t="s">
        <v>29237</v>
      </c>
      <c r="E672" s="194"/>
      <c r="F672" s="194" t="s">
        <v>33601</v>
      </c>
      <c r="G672" s="194"/>
      <c r="H672" s="194" t="s">
        <v>33601</v>
      </c>
      <c r="I672" s="194" t="s">
        <v>4</v>
      </c>
      <c r="J672" s="195">
        <v>9700</v>
      </c>
      <c r="K672" s="195">
        <v>12990</v>
      </c>
      <c r="L672" s="194" t="s">
        <v>33602</v>
      </c>
      <c r="M672" s="194" t="s">
        <v>3</v>
      </c>
      <c r="N672" s="194"/>
      <c r="O672" s="194"/>
      <c r="P672" s="69" t="str">
        <f t="shared" si="10"/>
        <v>1</v>
      </c>
      <c r="Q672" s="69" t="str">
        <f>INDEX(Кат!$O:$O,MATCH($A672,Кат!$A:$A,0))</f>
        <v>шпак</v>
      </c>
    </row>
    <row r="673" spans="1:17" ht="45">
      <c r="A673" s="193">
        <v>218677</v>
      </c>
      <c r="B673" s="193">
        <v>19418</v>
      </c>
      <c r="C673" s="194" t="s">
        <v>32124</v>
      </c>
      <c r="D673" s="194" t="s">
        <v>29237</v>
      </c>
      <c r="E673" s="194"/>
      <c r="F673" s="194" t="s">
        <v>25740</v>
      </c>
      <c r="G673" s="194"/>
      <c r="H673" s="194" t="s">
        <v>25740</v>
      </c>
      <c r="I673" s="194" t="s">
        <v>4</v>
      </c>
      <c r="J673" s="195">
        <v>30000</v>
      </c>
      <c r="K673" s="195">
        <v>38990</v>
      </c>
      <c r="L673" s="194" t="s">
        <v>26827</v>
      </c>
      <c r="M673" s="194" t="s">
        <v>3</v>
      </c>
      <c r="N673" s="194"/>
      <c r="O673" s="194"/>
      <c r="P673" s="69" t="str">
        <f t="shared" si="10"/>
        <v>1</v>
      </c>
      <c r="Q673" s="69" t="str">
        <f>INDEX(Кат!$O:$O,MATCH($A673,Кат!$A:$A,0))</f>
        <v>шпак</v>
      </c>
    </row>
    <row r="674" spans="1:17" ht="30">
      <c r="A674" s="193">
        <v>218704</v>
      </c>
      <c r="B674" s="193">
        <v>750</v>
      </c>
      <c r="C674" s="194" t="s">
        <v>33603</v>
      </c>
      <c r="D674" s="194" t="s">
        <v>29237</v>
      </c>
      <c r="E674" s="194"/>
      <c r="F674" s="194" t="s">
        <v>33604</v>
      </c>
      <c r="G674" s="194"/>
      <c r="H674" s="194" t="s">
        <v>33604</v>
      </c>
      <c r="I674" s="194" t="s">
        <v>4</v>
      </c>
      <c r="J674" s="195">
        <v>6000</v>
      </c>
      <c r="K674" s="195">
        <v>8090</v>
      </c>
      <c r="L674" s="194" t="s">
        <v>33605</v>
      </c>
      <c r="M674" s="194" t="s">
        <v>3</v>
      </c>
      <c r="N674" s="194"/>
      <c r="O674" s="194"/>
      <c r="P674" s="69" t="str">
        <f t="shared" si="10"/>
        <v>1</v>
      </c>
      <c r="Q674" s="69" t="str">
        <f>INDEX(Кат!$O:$O,MATCH($A674,Кат!$A:$A,0))</f>
        <v>шпак</v>
      </c>
    </row>
    <row r="675" spans="1:17" ht="45">
      <c r="A675" s="193">
        <v>218678</v>
      </c>
      <c r="B675" s="193">
        <v>760</v>
      </c>
      <c r="C675" s="194" t="s">
        <v>33606</v>
      </c>
      <c r="D675" s="194" t="s">
        <v>29237</v>
      </c>
      <c r="E675" s="194"/>
      <c r="F675" s="194" t="s">
        <v>33607</v>
      </c>
      <c r="G675" s="194"/>
      <c r="H675" s="194" t="s">
        <v>33607</v>
      </c>
      <c r="I675" s="194" t="s">
        <v>4</v>
      </c>
      <c r="J675" s="195">
        <v>6500</v>
      </c>
      <c r="K675" s="195">
        <v>8790</v>
      </c>
      <c r="L675" s="194" t="s">
        <v>33608</v>
      </c>
      <c r="M675" s="194" t="s">
        <v>3</v>
      </c>
      <c r="N675" s="194"/>
      <c r="O675" s="194"/>
      <c r="P675" s="69" t="str">
        <f t="shared" si="10"/>
        <v>1</v>
      </c>
      <c r="Q675" s="69" t="str">
        <f>INDEX(Кат!$O:$O,MATCH($A675,Кат!$A:$A,0))</f>
        <v>шпак</v>
      </c>
    </row>
    <row r="676" spans="1:17" ht="30">
      <c r="A676" s="193">
        <v>218679</v>
      </c>
      <c r="B676" s="193">
        <v>30018</v>
      </c>
      <c r="C676" s="194" t="s">
        <v>33609</v>
      </c>
      <c r="D676" s="194" t="s">
        <v>29237</v>
      </c>
      <c r="E676" s="194"/>
      <c r="F676" s="194" t="s">
        <v>33610</v>
      </c>
      <c r="G676" s="194"/>
      <c r="H676" s="194" t="s">
        <v>33610</v>
      </c>
      <c r="I676" s="194" t="s">
        <v>4</v>
      </c>
      <c r="J676" s="195">
        <v>14000</v>
      </c>
      <c r="K676" s="195">
        <v>18190</v>
      </c>
      <c r="L676" s="194" t="s">
        <v>33611</v>
      </c>
      <c r="M676" s="194" t="s">
        <v>3</v>
      </c>
      <c r="N676" s="194"/>
      <c r="O676" s="194"/>
      <c r="P676" s="69" t="str">
        <f t="shared" si="10"/>
        <v>1</v>
      </c>
      <c r="Q676" s="69" t="str">
        <f>INDEX(Кат!$O:$O,MATCH($A676,Кат!$A:$A,0))</f>
        <v>шпак</v>
      </c>
    </row>
    <row r="677" spans="1:17" ht="30">
      <c r="A677" s="193">
        <v>218707</v>
      </c>
      <c r="B677" s="193">
        <v>13466</v>
      </c>
      <c r="C677" s="194" t="s">
        <v>31654</v>
      </c>
      <c r="D677" s="194" t="s">
        <v>29237</v>
      </c>
      <c r="E677" s="194"/>
      <c r="F677" s="194" t="s">
        <v>228</v>
      </c>
      <c r="G677" s="194"/>
      <c r="H677" s="194" t="s">
        <v>228</v>
      </c>
      <c r="I677" s="194" t="s">
        <v>4</v>
      </c>
      <c r="J677" s="195">
        <v>5500</v>
      </c>
      <c r="K677" s="195">
        <v>7390</v>
      </c>
      <c r="L677" s="194"/>
      <c r="M677" s="194" t="s">
        <v>32963</v>
      </c>
      <c r="N677" s="194"/>
      <c r="O677" s="194" t="s">
        <v>29237</v>
      </c>
      <c r="P677" s="69" t="str">
        <f t="shared" si="10"/>
        <v>0</v>
      </c>
      <c r="Q677" s="69" t="str">
        <f>INDEX(Кат!$O:$O,MATCH($A677,Кат!$A:$A,0))</f>
        <v>Ошибка</v>
      </c>
    </row>
    <row r="678" spans="1:17" ht="45">
      <c r="A678" s="193">
        <v>218684</v>
      </c>
      <c r="B678" s="193">
        <v>115686</v>
      </c>
      <c r="C678" s="194" t="s">
        <v>32125</v>
      </c>
      <c r="D678" s="194" t="s">
        <v>29237</v>
      </c>
      <c r="E678" s="194"/>
      <c r="F678" s="194" t="s">
        <v>28716</v>
      </c>
      <c r="G678" s="194"/>
      <c r="H678" s="194" t="s">
        <v>28716</v>
      </c>
      <c r="I678" s="194" t="s">
        <v>4</v>
      </c>
      <c r="J678" s="195">
        <v>9800</v>
      </c>
      <c r="K678" s="195">
        <v>13290</v>
      </c>
      <c r="L678" s="194" t="s">
        <v>28686</v>
      </c>
      <c r="M678" s="194" t="s">
        <v>3</v>
      </c>
      <c r="N678" s="194"/>
      <c r="O678" s="194"/>
      <c r="P678" s="69" t="str">
        <f t="shared" si="10"/>
        <v>1</v>
      </c>
      <c r="Q678" s="69" t="str">
        <f>INDEX(Кат!$O:$O,MATCH($A678,Кат!$A:$A,0))</f>
        <v>шпак</v>
      </c>
    </row>
    <row r="679" spans="1:17" ht="45">
      <c r="A679" s="193">
        <v>218686</v>
      </c>
      <c r="B679" s="193">
        <v>771</v>
      </c>
      <c r="C679" s="194" t="s">
        <v>32126</v>
      </c>
      <c r="D679" s="194" t="s">
        <v>29237</v>
      </c>
      <c r="E679" s="194"/>
      <c r="F679" s="194" t="s">
        <v>28658</v>
      </c>
      <c r="G679" s="194"/>
      <c r="H679" s="194" t="s">
        <v>28624</v>
      </c>
      <c r="I679" s="194" t="s">
        <v>4</v>
      </c>
      <c r="J679" s="195">
        <v>7800</v>
      </c>
      <c r="K679" s="195">
        <v>10090</v>
      </c>
      <c r="L679" s="194" t="s">
        <v>28659</v>
      </c>
      <c r="M679" s="194" t="s">
        <v>3</v>
      </c>
      <c r="N679" s="194"/>
      <c r="O679" s="194" t="s">
        <v>29237</v>
      </c>
      <c r="P679" s="69" t="str">
        <f t="shared" si="10"/>
        <v>1</v>
      </c>
      <c r="Q679" s="69" t="str">
        <f>INDEX(Кат!$O:$O,MATCH($A679,Кат!$A:$A,0))</f>
        <v>шпак</v>
      </c>
    </row>
    <row r="680" spans="1:17" ht="45">
      <c r="A680" s="193">
        <v>218685</v>
      </c>
      <c r="B680" s="193">
        <v>115736</v>
      </c>
      <c r="C680" s="194" t="s">
        <v>32127</v>
      </c>
      <c r="D680" s="194" t="s">
        <v>29237</v>
      </c>
      <c r="E680" s="194"/>
      <c r="F680" s="194" t="s">
        <v>27258</v>
      </c>
      <c r="G680" s="194"/>
      <c r="H680" s="194" t="s">
        <v>27258</v>
      </c>
      <c r="I680" s="194" t="s">
        <v>4</v>
      </c>
      <c r="J680" s="195">
        <v>9500</v>
      </c>
      <c r="K680" s="195">
        <v>18690</v>
      </c>
      <c r="L680" s="194" t="s">
        <v>27257</v>
      </c>
      <c r="M680" s="194" t="s">
        <v>3</v>
      </c>
      <c r="N680" s="194"/>
      <c r="O680" s="194"/>
      <c r="P680" s="69" t="str">
        <f t="shared" si="10"/>
        <v>1</v>
      </c>
      <c r="Q680" s="69" t="str">
        <f>INDEX(Кат!$O:$O,MATCH($A680,Кат!$A:$A,0))</f>
        <v>шпак</v>
      </c>
    </row>
    <row r="681" spans="1:17" ht="60">
      <c r="A681" s="193">
        <v>218688</v>
      </c>
      <c r="B681" s="193">
        <v>166892</v>
      </c>
      <c r="C681" s="194" t="s">
        <v>32128</v>
      </c>
      <c r="D681" s="194" t="s">
        <v>30650</v>
      </c>
      <c r="E681" s="194"/>
      <c r="F681" s="194" t="s">
        <v>27185</v>
      </c>
      <c r="G681" s="194"/>
      <c r="H681" s="194" t="s">
        <v>27185</v>
      </c>
      <c r="I681" s="194" t="s">
        <v>4</v>
      </c>
      <c r="J681" s="195">
        <v>19000</v>
      </c>
      <c r="K681" s="195">
        <v>29590</v>
      </c>
      <c r="L681" s="194" t="s">
        <v>27188</v>
      </c>
      <c r="M681" s="194" t="s">
        <v>32963</v>
      </c>
      <c r="N681" s="194"/>
      <c r="O681" s="194"/>
      <c r="P681" s="69" t="str">
        <f t="shared" si="10"/>
        <v>0</v>
      </c>
      <c r="Q681" s="69" t="e">
        <f>INDEX(Кат!$O:$O,MATCH($A681,Кат!$A:$A,0))</f>
        <v>#N/A</v>
      </c>
    </row>
    <row r="682" spans="1:17" ht="45">
      <c r="A682" s="193">
        <v>219419</v>
      </c>
      <c r="B682" s="193">
        <v>29418</v>
      </c>
      <c r="C682" s="194" t="s">
        <v>32129</v>
      </c>
      <c r="D682" s="194" t="s">
        <v>29237</v>
      </c>
      <c r="E682" s="194"/>
      <c r="F682" s="194" t="s">
        <v>4450</v>
      </c>
      <c r="G682" s="194"/>
      <c r="H682" s="194" t="s">
        <v>4450</v>
      </c>
      <c r="I682" s="194" t="s">
        <v>4</v>
      </c>
      <c r="J682" s="195">
        <v>2700</v>
      </c>
      <c r="K682" s="195">
        <v>3790</v>
      </c>
      <c r="L682" s="194" t="s">
        <v>28669</v>
      </c>
      <c r="M682" s="194" t="s">
        <v>3</v>
      </c>
      <c r="N682" s="194"/>
      <c r="O682" s="194" t="s">
        <v>29237</v>
      </c>
      <c r="P682" s="69" t="str">
        <f t="shared" si="10"/>
        <v>1</v>
      </c>
      <c r="Q682" s="69" t="str">
        <f>INDEX(Кат!$O:$O,MATCH($A682,Кат!$A:$A,0))</f>
        <v>шпак</v>
      </c>
    </row>
    <row r="683" spans="1:17" ht="45">
      <c r="A683" s="193">
        <v>219489</v>
      </c>
      <c r="B683" s="193">
        <v>16850</v>
      </c>
      <c r="C683" s="194" t="s">
        <v>32130</v>
      </c>
      <c r="D683" s="194" t="s">
        <v>29237</v>
      </c>
      <c r="E683" s="194"/>
      <c r="F683" s="194" t="s">
        <v>25795</v>
      </c>
      <c r="G683" s="194"/>
      <c r="H683" s="194"/>
      <c r="I683" s="194" t="s">
        <v>4</v>
      </c>
      <c r="J683" s="195">
        <v>2000</v>
      </c>
      <c r="K683" s="195">
        <v>2790</v>
      </c>
      <c r="L683" s="194" t="s">
        <v>28618</v>
      </c>
      <c r="M683" s="194" t="s">
        <v>3</v>
      </c>
      <c r="N683" s="194"/>
      <c r="O683" s="194"/>
      <c r="P683" s="69" t="str">
        <f t="shared" si="10"/>
        <v>1</v>
      </c>
      <c r="Q683" s="69" t="str">
        <f>INDEX(Кат!$O:$O,MATCH($A683,Кат!$A:$A,0))</f>
        <v>шпак</v>
      </c>
    </row>
    <row r="684" spans="1:17" ht="60">
      <c r="A684" s="193">
        <v>219526</v>
      </c>
      <c r="B684" s="193">
        <v>29429</v>
      </c>
      <c r="C684" s="194" t="s">
        <v>32131</v>
      </c>
      <c r="D684" s="194" t="s">
        <v>29237</v>
      </c>
      <c r="E684" s="194"/>
      <c r="F684" s="194" t="s">
        <v>4427</v>
      </c>
      <c r="G684" s="194"/>
      <c r="H684" s="194" t="s">
        <v>4427</v>
      </c>
      <c r="I684" s="194" t="s">
        <v>4</v>
      </c>
      <c r="J684" s="195">
        <v>7200</v>
      </c>
      <c r="K684" s="195">
        <v>9690</v>
      </c>
      <c r="L684" s="194"/>
      <c r="M684" s="194" t="s">
        <v>3</v>
      </c>
      <c r="N684" s="194"/>
      <c r="O684" s="194"/>
      <c r="P684" s="69" t="str">
        <f t="shared" si="10"/>
        <v>1</v>
      </c>
      <c r="Q684" s="69" t="str">
        <f>INDEX(Кат!$O:$O,MATCH($A684,Кат!$A:$A,0))</f>
        <v>шпак</v>
      </c>
    </row>
    <row r="685" spans="1:17" ht="60">
      <c r="A685" s="193">
        <v>219527</v>
      </c>
      <c r="B685" s="193">
        <v>29431</v>
      </c>
      <c r="C685" s="194" t="s">
        <v>32132</v>
      </c>
      <c r="D685" s="194" t="s">
        <v>29237</v>
      </c>
      <c r="E685" s="194"/>
      <c r="F685" s="194" t="s">
        <v>4441</v>
      </c>
      <c r="G685" s="194"/>
      <c r="H685" s="194" t="s">
        <v>4441</v>
      </c>
      <c r="I685" s="194" t="s">
        <v>4</v>
      </c>
      <c r="J685" s="195">
        <v>11700</v>
      </c>
      <c r="K685" s="195">
        <v>15290</v>
      </c>
      <c r="L685" s="194"/>
      <c r="M685" s="194" t="s">
        <v>3</v>
      </c>
      <c r="N685" s="194"/>
      <c r="O685" s="194"/>
      <c r="P685" s="69" t="str">
        <f t="shared" si="10"/>
        <v>1</v>
      </c>
      <c r="Q685" s="69" t="str">
        <f>INDEX(Кат!$O:$O,MATCH($A685,Кат!$A:$A,0))</f>
        <v>шпак</v>
      </c>
    </row>
    <row r="686" spans="1:17" ht="45">
      <c r="A686" s="193">
        <v>219529</v>
      </c>
      <c r="B686" s="193">
        <v>32401</v>
      </c>
      <c r="C686" s="194" t="s">
        <v>31655</v>
      </c>
      <c r="D686" s="194" t="s">
        <v>29237</v>
      </c>
      <c r="E686" s="194"/>
      <c r="F686" s="194" t="s">
        <v>2070</v>
      </c>
      <c r="G686" s="194"/>
      <c r="H686" s="194" t="s">
        <v>2070</v>
      </c>
      <c r="I686" s="194" t="s">
        <v>4</v>
      </c>
      <c r="J686" s="195">
        <v>1750</v>
      </c>
      <c r="K686" s="195">
        <v>2490</v>
      </c>
      <c r="L686" s="194" t="s">
        <v>27972</v>
      </c>
      <c r="M686" s="194" t="s">
        <v>3</v>
      </c>
      <c r="N686" s="194"/>
      <c r="O686" s="194"/>
      <c r="P686" s="69" t="str">
        <f t="shared" si="10"/>
        <v>1</v>
      </c>
      <c r="Q686" s="69" t="str">
        <f>INDEX(Кат!$O:$O,MATCH($A686,Кат!$A:$A,0))</f>
        <v>шпак</v>
      </c>
    </row>
    <row r="687" spans="1:17" ht="60">
      <c r="A687" s="193">
        <v>219560</v>
      </c>
      <c r="B687" s="193">
        <v>32883</v>
      </c>
      <c r="C687" s="194" t="s">
        <v>32133</v>
      </c>
      <c r="D687" s="194" t="s">
        <v>29237</v>
      </c>
      <c r="E687" s="194"/>
      <c r="F687" s="194"/>
      <c r="G687" s="194"/>
      <c r="H687" s="194" t="s">
        <v>3747</v>
      </c>
      <c r="I687" s="194" t="s">
        <v>4</v>
      </c>
      <c r="J687" s="195">
        <v>2300</v>
      </c>
      <c r="K687" s="195">
        <v>3190</v>
      </c>
      <c r="L687" s="194"/>
      <c r="M687" s="194" t="s">
        <v>3</v>
      </c>
      <c r="N687" s="194"/>
      <c r="O687" s="194" t="s">
        <v>29237</v>
      </c>
      <c r="P687" s="69" t="str">
        <f t="shared" si="10"/>
        <v>1</v>
      </c>
      <c r="Q687" s="69" t="str">
        <f>INDEX(Кат!$O:$O,MATCH($A687,Кат!$A:$A,0))</f>
        <v>шпак</v>
      </c>
    </row>
    <row r="688" spans="1:17" ht="45">
      <c r="A688" s="193">
        <v>219603</v>
      </c>
      <c r="B688" s="193">
        <v>20281</v>
      </c>
      <c r="C688" s="194" t="s">
        <v>32134</v>
      </c>
      <c r="D688" s="194" t="s">
        <v>29237</v>
      </c>
      <c r="E688" s="194"/>
      <c r="F688" s="194" t="s">
        <v>314</v>
      </c>
      <c r="G688" s="194"/>
      <c r="H688" s="194" t="s">
        <v>314</v>
      </c>
      <c r="I688" s="194" t="s">
        <v>4</v>
      </c>
      <c r="J688" s="195">
        <v>400</v>
      </c>
      <c r="K688" s="195">
        <v>629</v>
      </c>
      <c r="L688" s="194"/>
      <c r="M688" s="194" t="s">
        <v>32963</v>
      </c>
      <c r="N688" s="194"/>
      <c r="O688" s="194"/>
      <c r="P688" s="69" t="str">
        <f t="shared" si="10"/>
        <v>0</v>
      </c>
      <c r="Q688" s="69" t="str">
        <f>INDEX(Кат!$O:$O,MATCH($A688,Кат!$A:$A,0))</f>
        <v>Ошибка</v>
      </c>
    </row>
    <row r="689" spans="1:17" ht="45">
      <c r="A689" s="193">
        <v>219616</v>
      </c>
      <c r="B689" s="193">
        <v>29609</v>
      </c>
      <c r="C689" s="194" t="s">
        <v>31656</v>
      </c>
      <c r="D689" s="194" t="s">
        <v>29237</v>
      </c>
      <c r="E689" s="194"/>
      <c r="F689" s="194" t="s">
        <v>2471</v>
      </c>
      <c r="G689" s="194"/>
      <c r="H689" s="194" t="s">
        <v>2471</v>
      </c>
      <c r="I689" s="194" t="s">
        <v>4</v>
      </c>
      <c r="J689" s="195">
        <v>2550</v>
      </c>
      <c r="K689" s="195">
        <v>3290</v>
      </c>
      <c r="L689" s="194" t="s">
        <v>28021</v>
      </c>
      <c r="M689" s="194" t="s">
        <v>3</v>
      </c>
      <c r="N689" s="194"/>
      <c r="O689" s="194"/>
      <c r="P689" s="69" t="str">
        <f t="shared" si="10"/>
        <v>1</v>
      </c>
      <c r="Q689" s="69" t="str">
        <f>INDEX(Кат!$O:$O,MATCH($A689,Кат!$A:$A,0))</f>
        <v>шпак</v>
      </c>
    </row>
    <row r="690" spans="1:17" ht="30">
      <c r="A690" s="193">
        <v>219617</v>
      </c>
      <c r="B690" s="193">
        <v>29607</v>
      </c>
      <c r="C690" s="194" t="s">
        <v>31657</v>
      </c>
      <c r="D690" s="194" t="s">
        <v>29237</v>
      </c>
      <c r="E690" s="194"/>
      <c r="F690" s="194" t="s">
        <v>4500</v>
      </c>
      <c r="G690" s="194"/>
      <c r="H690" s="194" t="s">
        <v>4500</v>
      </c>
      <c r="I690" s="194" t="s">
        <v>4</v>
      </c>
      <c r="J690" s="195">
        <v>3300</v>
      </c>
      <c r="K690" s="195">
        <v>4290</v>
      </c>
      <c r="L690" s="194"/>
      <c r="M690" s="194" t="s">
        <v>3</v>
      </c>
      <c r="N690" s="194"/>
      <c r="O690" s="194"/>
      <c r="P690" s="69" t="str">
        <f t="shared" si="10"/>
        <v>1</v>
      </c>
      <c r="Q690" s="69" t="str">
        <f>INDEX(Кат!$O:$O,MATCH($A690,Кат!$A:$A,0))</f>
        <v>шпак</v>
      </c>
    </row>
    <row r="691" spans="1:17" ht="30">
      <c r="A691" s="193">
        <v>219618</v>
      </c>
      <c r="B691" s="193">
        <v>29612</v>
      </c>
      <c r="C691" s="194" t="s">
        <v>31658</v>
      </c>
      <c r="D691" s="194" t="s">
        <v>29237</v>
      </c>
      <c r="E691" s="194"/>
      <c r="F691" s="194" t="s">
        <v>2477</v>
      </c>
      <c r="G691" s="194"/>
      <c r="H691" s="194" t="s">
        <v>2477</v>
      </c>
      <c r="I691" s="194" t="s">
        <v>4</v>
      </c>
      <c r="J691" s="195">
        <v>2550</v>
      </c>
      <c r="K691" s="195">
        <v>3290</v>
      </c>
      <c r="L691" s="194"/>
      <c r="M691" s="194" t="s">
        <v>3</v>
      </c>
      <c r="N691" s="194"/>
      <c r="O691" s="194"/>
      <c r="P691" s="69" t="str">
        <f t="shared" si="10"/>
        <v>1</v>
      </c>
      <c r="Q691" s="69" t="str">
        <f>INDEX(Кат!$O:$O,MATCH($A691,Кат!$A:$A,0))</f>
        <v>шпак</v>
      </c>
    </row>
    <row r="692" spans="1:17" ht="60">
      <c r="A692" s="193">
        <v>219620</v>
      </c>
      <c r="B692" s="193">
        <v>29624</v>
      </c>
      <c r="C692" s="194" t="s">
        <v>31659</v>
      </c>
      <c r="D692" s="194" t="s">
        <v>29237</v>
      </c>
      <c r="E692" s="194"/>
      <c r="F692" s="194" t="s">
        <v>4503</v>
      </c>
      <c r="G692" s="194"/>
      <c r="H692" s="194" t="s">
        <v>4503</v>
      </c>
      <c r="I692" s="194" t="s">
        <v>4</v>
      </c>
      <c r="J692" s="195">
        <v>1400</v>
      </c>
      <c r="K692" s="195">
        <v>1990</v>
      </c>
      <c r="L692" s="194"/>
      <c r="M692" s="194" t="s">
        <v>32963</v>
      </c>
      <c r="N692" s="194"/>
      <c r="O692" s="194"/>
      <c r="P692" s="69" t="str">
        <f t="shared" si="10"/>
        <v>0</v>
      </c>
      <c r="Q692" s="69" t="str">
        <f>INDEX(Кат!$O:$O,MATCH($A692,Кат!$A:$A,0))</f>
        <v>шпак</v>
      </c>
    </row>
    <row r="693" spans="1:17" ht="45">
      <c r="A693" s="193">
        <v>219621</v>
      </c>
      <c r="B693" s="193">
        <v>29625</v>
      </c>
      <c r="C693" s="194" t="s">
        <v>32135</v>
      </c>
      <c r="D693" s="194" t="s">
        <v>29237</v>
      </c>
      <c r="E693" s="194"/>
      <c r="F693" s="194" t="s">
        <v>4504</v>
      </c>
      <c r="G693" s="194"/>
      <c r="H693" s="194" t="s">
        <v>4504</v>
      </c>
      <c r="I693" s="194" t="s">
        <v>4</v>
      </c>
      <c r="J693" s="195">
        <v>450</v>
      </c>
      <c r="K693" s="195">
        <v>699</v>
      </c>
      <c r="L693" s="194" t="s">
        <v>28036</v>
      </c>
      <c r="M693" s="194" t="s">
        <v>3</v>
      </c>
      <c r="N693" s="194"/>
      <c r="O693" s="194" t="s">
        <v>29237</v>
      </c>
      <c r="P693" s="69" t="str">
        <f t="shared" si="10"/>
        <v>1</v>
      </c>
      <c r="Q693" s="69" t="str">
        <f>INDEX(Кат!$O:$O,MATCH($A693,Кат!$A:$A,0))</f>
        <v>шпак</v>
      </c>
    </row>
    <row r="694" spans="1:17" ht="45">
      <c r="A694" s="193">
        <v>219622</v>
      </c>
      <c r="B694" s="193">
        <v>29628</v>
      </c>
      <c r="C694" s="194" t="s">
        <v>31660</v>
      </c>
      <c r="D694" s="194" t="s">
        <v>29237</v>
      </c>
      <c r="E694" s="194"/>
      <c r="F694" s="194" t="s">
        <v>4426</v>
      </c>
      <c r="G694" s="194"/>
      <c r="H694" s="194" t="s">
        <v>4426</v>
      </c>
      <c r="I694" s="194" t="s">
        <v>4</v>
      </c>
      <c r="J694" s="195">
        <v>500</v>
      </c>
      <c r="K694" s="195">
        <v>749</v>
      </c>
      <c r="L694" s="194"/>
      <c r="M694" s="194" t="s">
        <v>3</v>
      </c>
      <c r="N694" s="194"/>
      <c r="O694" s="194" t="s">
        <v>29237</v>
      </c>
      <c r="P694" s="69" t="str">
        <f t="shared" si="10"/>
        <v>1</v>
      </c>
      <c r="Q694" s="69" t="str">
        <f>INDEX(Кат!$O:$O,MATCH($A694,Кат!$A:$A,0))</f>
        <v>шпак</v>
      </c>
    </row>
    <row r="695" spans="1:17" ht="45">
      <c r="A695" s="193">
        <v>219623</v>
      </c>
      <c r="B695" s="193">
        <v>29626</v>
      </c>
      <c r="C695" s="194" t="s">
        <v>31661</v>
      </c>
      <c r="D695" s="194" t="s">
        <v>29237</v>
      </c>
      <c r="E695" s="194"/>
      <c r="F695" s="194" t="s">
        <v>2542</v>
      </c>
      <c r="G695" s="194"/>
      <c r="H695" s="194" t="s">
        <v>2542</v>
      </c>
      <c r="I695" s="194" t="s">
        <v>4</v>
      </c>
      <c r="J695" s="195">
        <v>490</v>
      </c>
      <c r="K695" s="195">
        <v>759</v>
      </c>
      <c r="L695" s="194" t="s">
        <v>28037</v>
      </c>
      <c r="M695" s="194" t="s">
        <v>3</v>
      </c>
      <c r="N695" s="194"/>
      <c r="O695" s="194"/>
      <c r="P695" s="69" t="str">
        <f t="shared" si="10"/>
        <v>1</v>
      </c>
      <c r="Q695" s="69" t="str">
        <f>INDEX(Кат!$O:$O,MATCH($A695,Кат!$A:$A,0))</f>
        <v>шпак</v>
      </c>
    </row>
    <row r="696" spans="1:17" ht="45">
      <c r="A696" s="193">
        <v>219679</v>
      </c>
      <c r="B696" s="193">
        <v>20542</v>
      </c>
      <c r="C696" s="194" t="s">
        <v>31662</v>
      </c>
      <c r="D696" s="194" t="s">
        <v>29237</v>
      </c>
      <c r="E696" s="194"/>
      <c r="F696" s="194" t="s">
        <v>13</v>
      </c>
      <c r="G696" s="194"/>
      <c r="H696" s="194" t="s">
        <v>13</v>
      </c>
      <c r="I696" s="194" t="s">
        <v>4</v>
      </c>
      <c r="J696" s="195">
        <v>1150</v>
      </c>
      <c r="K696" s="195">
        <v>1690</v>
      </c>
      <c r="L696" s="194"/>
      <c r="M696" s="194" t="s">
        <v>32963</v>
      </c>
      <c r="N696" s="194"/>
      <c r="O696" s="194"/>
      <c r="P696" s="69" t="str">
        <f t="shared" si="10"/>
        <v>0</v>
      </c>
      <c r="Q696" s="69" t="str">
        <f>INDEX(Кат!$O:$O,MATCH($A696,Кат!$A:$A,0))</f>
        <v>Ошибка</v>
      </c>
    </row>
    <row r="697" spans="1:17" ht="45">
      <c r="A697" s="193">
        <v>223707</v>
      </c>
      <c r="B697" s="193">
        <v>1467</v>
      </c>
      <c r="C697" s="194" t="s">
        <v>31663</v>
      </c>
      <c r="D697" s="194" t="s">
        <v>29237</v>
      </c>
      <c r="E697" s="194"/>
      <c r="F697" s="194" t="s">
        <v>14306</v>
      </c>
      <c r="G697" s="194"/>
      <c r="H697" s="194" t="s">
        <v>14306</v>
      </c>
      <c r="I697" s="194" t="s">
        <v>4</v>
      </c>
      <c r="J697" s="195">
        <v>110</v>
      </c>
      <c r="K697" s="195">
        <v>219</v>
      </c>
      <c r="L697" s="194" t="s">
        <v>28440</v>
      </c>
      <c r="M697" s="194" t="s">
        <v>3</v>
      </c>
      <c r="N697" s="194" t="s">
        <v>25727</v>
      </c>
      <c r="O697" s="194"/>
      <c r="P697" s="69" t="str">
        <f t="shared" si="10"/>
        <v>1ск6</v>
      </c>
      <c r="Q697" s="69" t="str">
        <f>INDEX(Кат!$O:$O,MATCH($A697,Кат!$A:$A,0))</f>
        <v>шпак</v>
      </c>
    </row>
    <row r="698" spans="1:17" ht="90">
      <c r="A698" s="193">
        <v>223719</v>
      </c>
      <c r="B698" s="193">
        <v>12981</v>
      </c>
      <c r="C698" s="194" t="s">
        <v>32136</v>
      </c>
      <c r="D698" s="194" t="s">
        <v>29237</v>
      </c>
      <c r="E698" s="194" t="s">
        <v>14333</v>
      </c>
      <c r="F698" s="194" t="s">
        <v>33458</v>
      </c>
      <c r="G698" s="194" t="s">
        <v>33459</v>
      </c>
      <c r="H698" s="194" t="s">
        <v>14333</v>
      </c>
      <c r="I698" s="194" t="s">
        <v>4</v>
      </c>
      <c r="J698" s="195">
        <v>320</v>
      </c>
      <c r="K698" s="195">
        <v>499</v>
      </c>
      <c r="L698" s="194" t="s">
        <v>28449</v>
      </c>
      <c r="M698" s="194" t="s">
        <v>3</v>
      </c>
      <c r="N698" s="194"/>
      <c r="O698" s="194"/>
      <c r="P698" s="69" t="str">
        <f t="shared" si="10"/>
        <v>1</v>
      </c>
      <c r="Q698" s="69" t="str">
        <f>INDEX(Кат!$O:$O,MATCH($A698,Кат!$A:$A,0))</f>
        <v>шпак</v>
      </c>
    </row>
    <row r="699" spans="1:17" ht="60">
      <c r="A699" s="193">
        <v>223718</v>
      </c>
      <c r="B699" s="193">
        <v>12982</v>
      </c>
      <c r="C699" s="194" t="s">
        <v>31664</v>
      </c>
      <c r="D699" s="194" t="s">
        <v>29237</v>
      </c>
      <c r="E699" s="194" t="s">
        <v>14334</v>
      </c>
      <c r="F699" s="194" t="s">
        <v>33445</v>
      </c>
      <c r="G699" s="194" t="s">
        <v>33446</v>
      </c>
      <c r="H699" s="194" t="s">
        <v>14334</v>
      </c>
      <c r="I699" s="194" t="s">
        <v>4</v>
      </c>
      <c r="J699" s="195">
        <v>360</v>
      </c>
      <c r="K699" s="195">
        <v>559</v>
      </c>
      <c r="L699" s="194" t="s">
        <v>28452</v>
      </c>
      <c r="M699" s="194" t="s">
        <v>3</v>
      </c>
      <c r="N699" s="194"/>
      <c r="O699" s="194"/>
      <c r="P699" s="69" t="str">
        <f t="shared" si="10"/>
        <v>1</v>
      </c>
      <c r="Q699" s="69" t="str">
        <f>INDEX(Кат!$O:$O,MATCH($A699,Кат!$A:$A,0))</f>
        <v>шпак</v>
      </c>
    </row>
    <row r="700" spans="1:17" ht="45">
      <c r="A700" s="193">
        <v>223720</v>
      </c>
      <c r="B700" s="193">
        <v>12983</v>
      </c>
      <c r="C700" s="194" t="s">
        <v>31665</v>
      </c>
      <c r="D700" s="194" t="s">
        <v>29237</v>
      </c>
      <c r="E700" s="194" t="s">
        <v>14335</v>
      </c>
      <c r="F700" s="194" t="s">
        <v>33452</v>
      </c>
      <c r="G700" s="194" t="s">
        <v>33453</v>
      </c>
      <c r="H700" s="194" t="s">
        <v>14335</v>
      </c>
      <c r="I700" s="194" t="s">
        <v>4</v>
      </c>
      <c r="J700" s="195">
        <v>340</v>
      </c>
      <c r="K700" s="195">
        <v>529</v>
      </c>
      <c r="L700" s="194" t="s">
        <v>28451</v>
      </c>
      <c r="M700" s="194" t="s">
        <v>3</v>
      </c>
      <c r="N700" s="194"/>
      <c r="O700" s="194"/>
      <c r="P700" s="69" t="str">
        <f t="shared" si="10"/>
        <v>1</v>
      </c>
      <c r="Q700" s="69" t="str">
        <f>INDEX(Кат!$O:$O,MATCH($A700,Кат!$A:$A,0))</f>
        <v>шпак</v>
      </c>
    </row>
    <row r="701" spans="1:17" ht="90">
      <c r="A701" s="193">
        <v>224028</v>
      </c>
      <c r="B701" s="193">
        <v>4706</v>
      </c>
      <c r="C701" s="194" t="s">
        <v>32137</v>
      </c>
      <c r="D701" s="194" t="s">
        <v>29237</v>
      </c>
      <c r="E701" s="194"/>
      <c r="F701" s="194" t="s">
        <v>173</v>
      </c>
      <c r="G701" s="194"/>
      <c r="H701" s="194" t="s">
        <v>173</v>
      </c>
      <c r="I701" s="194" t="s">
        <v>4</v>
      </c>
      <c r="J701" s="195">
        <v>190</v>
      </c>
      <c r="K701" s="195">
        <v>379</v>
      </c>
      <c r="L701" s="194" t="s">
        <v>28024</v>
      </c>
      <c r="M701" s="194" t="s">
        <v>3</v>
      </c>
      <c r="N701" s="194"/>
      <c r="O701" s="194"/>
      <c r="P701" s="69" t="str">
        <f t="shared" si="10"/>
        <v>1</v>
      </c>
      <c r="Q701" s="69" t="str">
        <f>INDEX(Кат!$O:$O,MATCH($A701,Кат!$A:$A,0))</f>
        <v>шпак</v>
      </c>
    </row>
    <row r="702" spans="1:17" ht="45">
      <c r="A702" s="193">
        <v>224018</v>
      </c>
      <c r="B702" s="193">
        <v>4705</v>
      </c>
      <c r="C702" s="194" t="s">
        <v>32138</v>
      </c>
      <c r="D702" s="194" t="s">
        <v>29237</v>
      </c>
      <c r="E702" s="194"/>
      <c r="F702" s="194"/>
      <c r="G702" s="194"/>
      <c r="H702" s="194"/>
      <c r="I702" s="194" t="s">
        <v>4</v>
      </c>
      <c r="J702" s="195">
        <v>135</v>
      </c>
      <c r="K702" s="195">
        <v>269</v>
      </c>
      <c r="L702" s="194"/>
      <c r="M702" s="194" t="s">
        <v>3</v>
      </c>
      <c r="N702" s="194"/>
      <c r="O702" s="194"/>
      <c r="P702" s="69" t="str">
        <f t="shared" si="10"/>
        <v>1</v>
      </c>
      <c r="Q702" s="69" t="str">
        <f>INDEX(Кат!$O:$O,MATCH($A702,Кат!$A:$A,0))</f>
        <v>шпак</v>
      </c>
    </row>
    <row r="703" spans="1:17" ht="45">
      <c r="A703" s="193">
        <v>224109</v>
      </c>
      <c r="B703" s="193">
        <v>4734</v>
      </c>
      <c r="C703" s="194" t="s">
        <v>32810</v>
      </c>
      <c r="D703" s="194" t="s">
        <v>29237</v>
      </c>
      <c r="E703" s="194"/>
      <c r="F703" s="194" t="s">
        <v>186</v>
      </c>
      <c r="G703" s="194"/>
      <c r="H703" s="194" t="s">
        <v>186</v>
      </c>
      <c r="I703" s="194" t="s">
        <v>4</v>
      </c>
      <c r="J703" s="195">
        <v>180</v>
      </c>
      <c r="K703" s="195">
        <v>359</v>
      </c>
      <c r="L703" s="194" t="s">
        <v>28022</v>
      </c>
      <c r="M703" s="194" t="s">
        <v>3</v>
      </c>
      <c r="N703" s="194"/>
      <c r="O703" s="194"/>
      <c r="P703" s="69" t="str">
        <f t="shared" si="10"/>
        <v>1</v>
      </c>
      <c r="Q703" s="69" t="str">
        <f>INDEX(Кат!$O:$O,MATCH($A703,Кат!$A:$A,0))</f>
        <v>шпак</v>
      </c>
    </row>
    <row r="704" spans="1:17" ht="75">
      <c r="A704" s="193">
        <v>224102</v>
      </c>
      <c r="B704" s="193">
        <v>4737</v>
      </c>
      <c r="C704" s="194" t="s">
        <v>32139</v>
      </c>
      <c r="D704" s="194" t="s">
        <v>29237</v>
      </c>
      <c r="E704" s="194" t="s">
        <v>187</v>
      </c>
      <c r="F704" s="194" t="s">
        <v>32811</v>
      </c>
      <c r="G704" s="194" t="s">
        <v>32812</v>
      </c>
      <c r="H704" s="194" t="s">
        <v>187</v>
      </c>
      <c r="I704" s="194" t="s">
        <v>4</v>
      </c>
      <c r="J704" s="195">
        <v>180</v>
      </c>
      <c r="K704" s="195">
        <v>359</v>
      </c>
      <c r="L704" s="194" t="s">
        <v>28023</v>
      </c>
      <c r="M704" s="194" t="s">
        <v>3</v>
      </c>
      <c r="N704" s="194"/>
      <c r="O704" s="194"/>
      <c r="P704" s="69" t="str">
        <f t="shared" si="10"/>
        <v>1</v>
      </c>
      <c r="Q704" s="69" t="str">
        <f>INDEX(Кат!$O:$O,MATCH($A704,Кат!$A:$A,0))</f>
        <v>шпак</v>
      </c>
    </row>
    <row r="705" spans="1:17" ht="90">
      <c r="A705" s="193">
        <v>224638</v>
      </c>
      <c r="B705" s="193">
        <v>17733</v>
      </c>
      <c r="C705" s="194" t="s">
        <v>32140</v>
      </c>
      <c r="D705" s="194" t="s">
        <v>29237</v>
      </c>
      <c r="E705" s="194"/>
      <c r="F705" s="194" t="s">
        <v>292</v>
      </c>
      <c r="G705" s="194"/>
      <c r="H705" s="194" t="s">
        <v>292</v>
      </c>
      <c r="I705" s="194" t="s">
        <v>4</v>
      </c>
      <c r="J705" s="195">
        <v>550</v>
      </c>
      <c r="K705" s="195">
        <v>829</v>
      </c>
      <c r="L705" s="194" t="s">
        <v>28607</v>
      </c>
      <c r="M705" s="194" t="s">
        <v>3</v>
      </c>
      <c r="N705" s="194"/>
      <c r="O705" s="194"/>
      <c r="P705" s="69" t="str">
        <f t="shared" si="10"/>
        <v>1</v>
      </c>
      <c r="Q705" s="69" t="str">
        <f>INDEX(Кат!$O:$O,MATCH($A705,Кат!$A:$A,0))</f>
        <v>шпак</v>
      </c>
    </row>
    <row r="706" spans="1:17" ht="75">
      <c r="A706" s="193">
        <v>224900</v>
      </c>
      <c r="B706" s="193">
        <v>17182</v>
      </c>
      <c r="C706" s="194" t="s">
        <v>32141</v>
      </c>
      <c r="D706" s="194" t="s">
        <v>29237</v>
      </c>
      <c r="E706" s="194"/>
      <c r="F706" s="194" t="s">
        <v>14356</v>
      </c>
      <c r="G706" s="194"/>
      <c r="H706" s="194" t="s">
        <v>14356</v>
      </c>
      <c r="I706" s="194" t="s">
        <v>4</v>
      </c>
      <c r="J706" s="195">
        <v>220</v>
      </c>
      <c r="K706" s="195">
        <v>439</v>
      </c>
      <c r="L706" s="194" t="s">
        <v>28446</v>
      </c>
      <c r="M706" s="194" t="s">
        <v>3</v>
      </c>
      <c r="N706" s="194"/>
      <c r="O706" s="194"/>
      <c r="P706" s="69" t="str">
        <f t="shared" si="10"/>
        <v>1</v>
      </c>
      <c r="Q706" s="69" t="str">
        <f>INDEX(Кат!$O:$O,MATCH($A706,Кат!$A:$A,0))</f>
        <v>шпак</v>
      </c>
    </row>
    <row r="707" spans="1:17" ht="45">
      <c r="A707" s="193">
        <v>224901</v>
      </c>
      <c r="B707" s="193">
        <v>23888</v>
      </c>
      <c r="C707" s="194" t="s">
        <v>32142</v>
      </c>
      <c r="D707" s="194" t="s">
        <v>29237</v>
      </c>
      <c r="E707" s="194"/>
      <c r="F707" s="194" t="s">
        <v>344</v>
      </c>
      <c r="G707" s="194"/>
      <c r="H707" s="194" t="s">
        <v>344</v>
      </c>
      <c r="I707" s="194" t="s">
        <v>4</v>
      </c>
      <c r="J707" s="195">
        <v>300</v>
      </c>
      <c r="K707" s="195">
        <v>469</v>
      </c>
      <c r="L707" s="194" t="s">
        <v>26992</v>
      </c>
      <c r="M707" s="194" t="s">
        <v>3</v>
      </c>
      <c r="N707" s="194"/>
      <c r="O707" s="194"/>
      <c r="P707" s="69" t="str">
        <f t="shared" ref="P707:P719" si="11">_xlfn.CONCAT(M707,IF(N707&lt;&gt;"",_xlfn.CONCAT("ск",N707),""))</f>
        <v>1</v>
      </c>
      <c r="Q707" s="69" t="str">
        <f>INDEX(Кат!$O:$O,MATCH($A707,Кат!$A:$A,0))</f>
        <v>шпак</v>
      </c>
    </row>
    <row r="708" spans="1:17" ht="60">
      <c r="A708" s="193">
        <v>224902</v>
      </c>
      <c r="B708" s="193">
        <v>23894</v>
      </c>
      <c r="C708" s="194" t="s">
        <v>32143</v>
      </c>
      <c r="D708" s="194" t="s">
        <v>29237</v>
      </c>
      <c r="E708" s="194"/>
      <c r="F708" s="194" t="s">
        <v>346</v>
      </c>
      <c r="G708" s="194"/>
      <c r="H708" s="194" t="s">
        <v>346</v>
      </c>
      <c r="I708" s="194" t="s">
        <v>4</v>
      </c>
      <c r="J708" s="195">
        <v>330</v>
      </c>
      <c r="K708" s="195">
        <v>519</v>
      </c>
      <c r="L708" s="194" t="s">
        <v>28534</v>
      </c>
      <c r="M708" s="194" t="s">
        <v>3</v>
      </c>
      <c r="N708" s="194"/>
      <c r="O708" s="194"/>
      <c r="P708" s="69" t="str">
        <f t="shared" si="11"/>
        <v>1</v>
      </c>
      <c r="Q708" s="69" t="str">
        <f>INDEX(Кат!$O:$O,MATCH($A708,Кат!$A:$A,0))</f>
        <v>шпак</v>
      </c>
    </row>
    <row r="709" spans="1:17" ht="45">
      <c r="A709" s="193">
        <v>224903</v>
      </c>
      <c r="B709" s="193">
        <v>23889</v>
      </c>
      <c r="C709" s="194" t="s">
        <v>31666</v>
      </c>
      <c r="D709" s="194" t="s">
        <v>29237</v>
      </c>
      <c r="E709" s="194"/>
      <c r="F709" s="194" t="s">
        <v>345</v>
      </c>
      <c r="G709" s="194"/>
      <c r="H709" s="194" t="s">
        <v>345</v>
      </c>
      <c r="I709" s="194" t="s">
        <v>4</v>
      </c>
      <c r="J709" s="195">
        <v>280</v>
      </c>
      <c r="K709" s="195">
        <v>699</v>
      </c>
      <c r="L709" s="194" t="s">
        <v>26992</v>
      </c>
      <c r="M709" s="194" t="s">
        <v>3</v>
      </c>
      <c r="N709" s="194"/>
      <c r="O709" s="194"/>
      <c r="P709" s="69" t="str">
        <f t="shared" si="11"/>
        <v>1</v>
      </c>
      <c r="Q709" s="69" t="str">
        <f>INDEX(Кат!$O:$O,MATCH($A709,Кат!$A:$A,0))</f>
        <v>шпак</v>
      </c>
    </row>
    <row r="710" spans="1:17" ht="60">
      <c r="A710" s="193">
        <v>224904</v>
      </c>
      <c r="B710" s="193">
        <v>23890</v>
      </c>
      <c r="C710" s="194" t="s">
        <v>31666</v>
      </c>
      <c r="D710" s="194" t="s">
        <v>29237</v>
      </c>
      <c r="E710" s="194"/>
      <c r="F710" s="194" t="s">
        <v>2674</v>
      </c>
      <c r="G710" s="194"/>
      <c r="H710" s="194" t="s">
        <v>2674</v>
      </c>
      <c r="I710" s="194" t="s">
        <v>4</v>
      </c>
      <c r="J710" s="195">
        <v>310</v>
      </c>
      <c r="K710" s="195">
        <v>489</v>
      </c>
      <c r="L710" s="194" t="s">
        <v>28533</v>
      </c>
      <c r="M710" s="194" t="s">
        <v>3</v>
      </c>
      <c r="N710" s="194"/>
      <c r="O710" s="194"/>
      <c r="P710" s="69" t="str">
        <f t="shared" si="11"/>
        <v>1</v>
      </c>
      <c r="Q710" s="69" t="str">
        <f>INDEX(Кат!$O:$O,MATCH($A710,Кат!$A:$A,0))</f>
        <v>шпак</v>
      </c>
    </row>
    <row r="711" spans="1:17" ht="90">
      <c r="A711" s="193">
        <v>225059</v>
      </c>
      <c r="B711" s="193">
        <v>17402</v>
      </c>
      <c r="C711" s="194" t="s">
        <v>32144</v>
      </c>
      <c r="D711" s="194" t="s">
        <v>29237</v>
      </c>
      <c r="E711" s="194"/>
      <c r="F711" s="194" t="s">
        <v>289</v>
      </c>
      <c r="G711" s="194"/>
      <c r="H711" s="194" t="s">
        <v>289</v>
      </c>
      <c r="I711" s="194" t="s">
        <v>4</v>
      </c>
      <c r="J711" s="195">
        <v>50</v>
      </c>
      <c r="K711" s="195">
        <v>109</v>
      </c>
      <c r="L711" s="194"/>
      <c r="M711" s="194" t="s">
        <v>3</v>
      </c>
      <c r="N711" s="194"/>
      <c r="O711" s="194"/>
      <c r="P711" s="69" t="str">
        <f t="shared" si="11"/>
        <v>1</v>
      </c>
      <c r="Q711" s="69" t="str">
        <f>INDEX(Кат!$O:$O,MATCH($A711,Кат!$A:$A,0))</f>
        <v>шпак</v>
      </c>
    </row>
    <row r="712" spans="1:17" ht="90">
      <c r="A712" s="193">
        <v>225061</v>
      </c>
      <c r="B712" s="193">
        <v>17359</v>
      </c>
      <c r="C712" s="194" t="s">
        <v>32145</v>
      </c>
      <c r="D712" s="194" t="s">
        <v>29237</v>
      </c>
      <c r="E712" s="194"/>
      <c r="F712" s="194" t="s">
        <v>14436</v>
      </c>
      <c r="G712" s="194"/>
      <c r="H712" s="194" t="s">
        <v>14436</v>
      </c>
      <c r="I712" s="194" t="s">
        <v>4</v>
      </c>
      <c r="J712" s="195">
        <v>35</v>
      </c>
      <c r="K712" s="195">
        <v>79</v>
      </c>
      <c r="L712" s="194" t="s">
        <v>28455</v>
      </c>
      <c r="M712" s="194" t="s">
        <v>3</v>
      </c>
      <c r="N712" s="194"/>
      <c r="O712" s="194"/>
      <c r="P712" s="69" t="str">
        <f t="shared" si="11"/>
        <v>1</v>
      </c>
      <c r="Q712" s="69" t="str">
        <f>INDEX(Кат!$O:$O,MATCH($A712,Кат!$A:$A,0))</f>
        <v>шпак</v>
      </c>
    </row>
    <row r="713" spans="1:17" ht="60">
      <c r="A713" s="193">
        <v>225063</v>
      </c>
      <c r="B713" s="193">
        <v>17327</v>
      </c>
      <c r="C713" s="194" t="s">
        <v>31667</v>
      </c>
      <c r="D713" s="194" t="s">
        <v>29237</v>
      </c>
      <c r="E713" s="194"/>
      <c r="F713" s="194" t="s">
        <v>14419</v>
      </c>
      <c r="G713" s="194"/>
      <c r="H713" s="194" t="s">
        <v>14419</v>
      </c>
      <c r="I713" s="194" t="s">
        <v>4</v>
      </c>
      <c r="J713" s="195">
        <v>45</v>
      </c>
      <c r="K713" s="195">
        <v>99</v>
      </c>
      <c r="L713" s="194" t="s">
        <v>28453</v>
      </c>
      <c r="M713" s="194" t="s">
        <v>3</v>
      </c>
      <c r="N713" s="194"/>
      <c r="O713" s="194"/>
      <c r="P713" s="69" t="str">
        <f t="shared" si="11"/>
        <v>1</v>
      </c>
      <c r="Q713" s="69" t="str">
        <f>INDEX(Кат!$O:$O,MATCH($A713,Кат!$A:$A,0))</f>
        <v>шпак</v>
      </c>
    </row>
    <row r="714" spans="1:17" ht="90">
      <c r="A714" s="193">
        <v>225062</v>
      </c>
      <c r="B714" s="193">
        <v>17360</v>
      </c>
      <c r="C714" s="194" t="s">
        <v>32146</v>
      </c>
      <c r="D714" s="194" t="s">
        <v>29237</v>
      </c>
      <c r="E714" s="194"/>
      <c r="F714" s="194" t="s">
        <v>14437</v>
      </c>
      <c r="G714" s="194"/>
      <c r="H714" s="194" t="s">
        <v>14437</v>
      </c>
      <c r="I714" s="194" t="s">
        <v>4</v>
      </c>
      <c r="J714" s="195">
        <v>40</v>
      </c>
      <c r="K714" s="195">
        <v>89</v>
      </c>
      <c r="L714" s="194" t="s">
        <v>28454</v>
      </c>
      <c r="M714" s="194" t="s">
        <v>3</v>
      </c>
      <c r="N714" s="194"/>
      <c r="O714" s="194"/>
      <c r="P714" s="69" t="str">
        <f t="shared" si="11"/>
        <v>1</v>
      </c>
      <c r="Q714" s="69" t="str">
        <f>INDEX(Кат!$O:$O,MATCH($A714,Кат!$A:$A,0))</f>
        <v>шпак</v>
      </c>
    </row>
    <row r="715" spans="1:17" ht="45">
      <c r="A715" s="193">
        <v>225362</v>
      </c>
      <c r="B715" s="193">
        <v>17281</v>
      </c>
      <c r="C715" s="194" t="s">
        <v>31668</v>
      </c>
      <c r="D715" s="194" t="s">
        <v>29237</v>
      </c>
      <c r="E715" s="194"/>
      <c r="F715" s="194" t="s">
        <v>14402</v>
      </c>
      <c r="G715" s="194"/>
      <c r="H715" s="194" t="s">
        <v>14402</v>
      </c>
      <c r="I715" s="194" t="s">
        <v>4</v>
      </c>
      <c r="J715" s="195">
        <v>180</v>
      </c>
      <c r="K715" s="195">
        <v>359</v>
      </c>
      <c r="L715" s="194" t="s">
        <v>28448</v>
      </c>
      <c r="M715" s="194" t="s">
        <v>3</v>
      </c>
      <c r="N715" s="194"/>
      <c r="O715" s="194"/>
      <c r="P715" s="69" t="str">
        <f t="shared" si="11"/>
        <v>1</v>
      </c>
      <c r="Q715" s="69" t="str">
        <f>INDEX(Кат!$O:$O,MATCH($A715,Кат!$A:$A,0))</f>
        <v>шпак</v>
      </c>
    </row>
    <row r="716" spans="1:17" ht="45">
      <c r="A716" s="193">
        <v>225369</v>
      </c>
      <c r="B716" s="193">
        <v>17203</v>
      </c>
      <c r="C716" s="194" t="s">
        <v>31669</v>
      </c>
      <c r="D716" s="194" t="s">
        <v>29237</v>
      </c>
      <c r="E716" s="194"/>
      <c r="F716" s="194" t="s">
        <v>14373</v>
      </c>
      <c r="G716" s="194"/>
      <c r="H716" s="194" t="s">
        <v>14373</v>
      </c>
      <c r="I716" s="194" t="s">
        <v>4</v>
      </c>
      <c r="J716" s="195">
        <v>250</v>
      </c>
      <c r="K716" s="195">
        <v>499</v>
      </c>
      <c r="L716" s="194" t="s">
        <v>28447</v>
      </c>
      <c r="M716" s="194" t="s">
        <v>3</v>
      </c>
      <c r="N716" s="194"/>
      <c r="O716" s="194"/>
      <c r="P716" s="69" t="str">
        <f t="shared" si="11"/>
        <v>1</v>
      </c>
      <c r="Q716" s="69" t="str">
        <f>INDEX(Кат!$O:$O,MATCH($A716,Кат!$A:$A,0))</f>
        <v>шпак</v>
      </c>
    </row>
    <row r="717" spans="1:17" ht="45">
      <c r="A717" s="193">
        <v>225391</v>
      </c>
      <c r="B717" s="193">
        <v>17247</v>
      </c>
      <c r="C717" s="194" t="s">
        <v>31670</v>
      </c>
      <c r="D717" s="194" t="s">
        <v>29237</v>
      </c>
      <c r="E717" s="194"/>
      <c r="F717" s="194" t="s">
        <v>267</v>
      </c>
      <c r="G717" s="194"/>
      <c r="H717" s="194" t="s">
        <v>267</v>
      </c>
      <c r="I717" s="194" t="s">
        <v>4</v>
      </c>
      <c r="J717" s="195">
        <v>260</v>
      </c>
      <c r="K717" s="195">
        <v>519</v>
      </c>
      <c r="L717" s="194" t="s">
        <v>28059</v>
      </c>
      <c r="M717" s="194" t="s">
        <v>3</v>
      </c>
      <c r="N717" s="194"/>
      <c r="O717" s="194"/>
      <c r="P717" s="69" t="str">
        <f t="shared" si="11"/>
        <v>1</v>
      </c>
      <c r="Q717" s="69" t="str">
        <f>INDEX(Кат!$O:$O,MATCH($A717,Кат!$A:$A,0))</f>
        <v>шпак</v>
      </c>
    </row>
    <row r="718" spans="1:17" ht="45">
      <c r="A718" s="193">
        <v>225398</v>
      </c>
      <c r="B718" s="193">
        <v>17248</v>
      </c>
      <c r="C718" s="194" t="s">
        <v>31671</v>
      </c>
      <c r="D718" s="194" t="s">
        <v>29237</v>
      </c>
      <c r="E718" s="194"/>
      <c r="F718" s="194" t="s">
        <v>268</v>
      </c>
      <c r="G718" s="194"/>
      <c r="H718" s="194" t="s">
        <v>268</v>
      </c>
      <c r="I718" s="194" t="s">
        <v>4</v>
      </c>
      <c r="J718" s="195">
        <v>210</v>
      </c>
      <c r="K718" s="195">
        <v>419</v>
      </c>
      <c r="L718" s="194" t="s">
        <v>28060</v>
      </c>
      <c r="M718" s="194" t="s">
        <v>3</v>
      </c>
      <c r="N718" s="194"/>
      <c r="O718" s="194"/>
      <c r="P718" s="69" t="str">
        <f t="shared" si="11"/>
        <v>1</v>
      </c>
      <c r="Q718" s="69" t="str">
        <f>INDEX(Кат!$O:$O,MATCH($A718,Кат!$A:$A,0))</f>
        <v>шпак</v>
      </c>
    </row>
    <row r="719" spans="1:17" ht="60">
      <c r="A719" s="193">
        <v>225401</v>
      </c>
      <c r="B719" s="193">
        <v>17328</v>
      </c>
      <c r="C719" s="194" t="s">
        <v>31672</v>
      </c>
      <c r="D719" s="194" t="s">
        <v>29237</v>
      </c>
      <c r="E719" s="194"/>
      <c r="F719" s="194" t="s">
        <v>278</v>
      </c>
      <c r="G719" s="194"/>
      <c r="H719" s="194" t="s">
        <v>278</v>
      </c>
      <c r="I719" s="194" t="s">
        <v>4</v>
      </c>
      <c r="J719" s="195">
        <v>200</v>
      </c>
      <c r="K719" s="195">
        <v>399</v>
      </c>
      <c r="L719" s="194" t="s">
        <v>28526</v>
      </c>
      <c r="M719" s="194" t="s">
        <v>3</v>
      </c>
      <c r="N719" s="194"/>
      <c r="O719" s="194"/>
      <c r="P719" s="69" t="str">
        <f t="shared" si="11"/>
        <v>1</v>
      </c>
      <c r="Q719" s="69" t="str">
        <f>INDEX(Кат!$O:$O,MATCH($A719,Кат!$A:$A,0))</f>
        <v>шпак</v>
      </c>
    </row>
    <row r="720" spans="1:17" ht="60">
      <c r="A720" s="193">
        <v>225403</v>
      </c>
      <c r="B720" s="193">
        <v>17330</v>
      </c>
      <c r="C720" s="194" t="s">
        <v>31673</v>
      </c>
      <c r="D720" s="194" t="s">
        <v>29237</v>
      </c>
      <c r="E720" s="194"/>
      <c r="F720" s="194" t="s">
        <v>279</v>
      </c>
      <c r="G720" s="194"/>
      <c r="H720" s="194" t="s">
        <v>279</v>
      </c>
      <c r="I720" s="194" t="s">
        <v>4</v>
      </c>
      <c r="J720" s="195">
        <v>210</v>
      </c>
      <c r="K720" s="195">
        <v>419</v>
      </c>
      <c r="L720" s="194" t="s">
        <v>28525</v>
      </c>
      <c r="M720" s="194" t="s">
        <v>3</v>
      </c>
      <c r="N720" s="194"/>
      <c r="O720" s="194"/>
      <c r="P720" s="69" t="str">
        <f t="shared" ref="P720" si="12">_xlfn.CONCAT(M720,IF(N720&lt;&gt;"",_xlfn.CONCAT("ск",N720),""))</f>
        <v>1</v>
      </c>
      <c r="Q720" s="69" t="str">
        <f>INDEX(Кат!$O:$O,MATCH($A720,Кат!$A:$A,0))</f>
        <v>шпак</v>
      </c>
    </row>
    <row r="721" spans="1:17" ht="45">
      <c r="A721" s="193">
        <v>225421</v>
      </c>
      <c r="B721" s="193">
        <v>17186</v>
      </c>
      <c r="C721" s="194" t="s">
        <v>31674</v>
      </c>
      <c r="D721" s="194" t="s">
        <v>29237</v>
      </c>
      <c r="E721" s="194"/>
      <c r="F721" s="194" t="s">
        <v>14359</v>
      </c>
      <c r="G721" s="194"/>
      <c r="H721" s="194" t="s">
        <v>14359</v>
      </c>
      <c r="I721" s="194" t="s">
        <v>4</v>
      </c>
      <c r="J721" s="195">
        <v>250</v>
      </c>
      <c r="K721" s="195">
        <v>499</v>
      </c>
      <c r="L721" s="194" t="s">
        <v>28383</v>
      </c>
      <c r="M721" s="194" t="s">
        <v>3</v>
      </c>
      <c r="N721" s="194"/>
      <c r="O721" s="194"/>
      <c r="P721" s="69" t="str">
        <f t="shared" ref="P721:P728" si="13">_xlfn.CONCAT(M721,IF(N721&lt;&gt;"",_xlfn.CONCAT("ск",N721),""))</f>
        <v>1</v>
      </c>
      <c r="Q721" s="69" t="str">
        <f>INDEX(Кат!$O:$O,MATCH($A721,Кат!$A:$A,0))</f>
        <v>шпак</v>
      </c>
    </row>
    <row r="722" spans="1:17" ht="90">
      <c r="A722" s="193">
        <v>225422</v>
      </c>
      <c r="B722" s="193">
        <v>23880</v>
      </c>
      <c r="C722" s="194" t="s">
        <v>32147</v>
      </c>
      <c r="D722" s="194" t="s">
        <v>29237</v>
      </c>
      <c r="E722" s="194"/>
      <c r="F722" s="194" t="s">
        <v>343</v>
      </c>
      <c r="G722" s="194"/>
      <c r="H722" s="194" t="s">
        <v>343</v>
      </c>
      <c r="I722" s="194" t="s">
        <v>4</v>
      </c>
      <c r="J722" s="195">
        <v>410</v>
      </c>
      <c r="K722" s="195">
        <v>639</v>
      </c>
      <c r="L722" s="194" t="s">
        <v>28494</v>
      </c>
      <c r="M722" s="194" t="s">
        <v>3</v>
      </c>
      <c r="N722" s="194"/>
      <c r="O722" s="194"/>
      <c r="P722" s="69" t="str">
        <f t="shared" si="13"/>
        <v>1</v>
      </c>
      <c r="Q722" s="69" t="str">
        <f>INDEX(Кат!$O:$O,MATCH($A722,Кат!$A:$A,0))</f>
        <v>шпак</v>
      </c>
    </row>
    <row r="723" spans="1:17" ht="45">
      <c r="A723" s="193">
        <v>225425</v>
      </c>
      <c r="B723" s="193">
        <v>17290</v>
      </c>
      <c r="C723" s="194" t="s">
        <v>31675</v>
      </c>
      <c r="D723" s="194" t="s">
        <v>29237</v>
      </c>
      <c r="E723" s="194"/>
      <c r="F723" s="194" t="s">
        <v>277</v>
      </c>
      <c r="G723" s="194"/>
      <c r="H723" s="194" t="s">
        <v>277</v>
      </c>
      <c r="I723" s="194" t="s">
        <v>4</v>
      </c>
      <c r="J723" s="195">
        <v>160</v>
      </c>
      <c r="K723" s="195">
        <v>319</v>
      </c>
      <c r="L723" s="194" t="s">
        <v>28061</v>
      </c>
      <c r="M723" s="194" t="s">
        <v>3</v>
      </c>
      <c r="N723" s="194"/>
      <c r="O723" s="194"/>
      <c r="P723" s="69" t="str">
        <f t="shared" si="13"/>
        <v>1</v>
      </c>
      <c r="Q723" s="69" t="str">
        <f>INDEX(Кат!$O:$O,MATCH($A723,Кат!$A:$A,0))</f>
        <v>шпак</v>
      </c>
    </row>
    <row r="724" spans="1:17" ht="60">
      <c r="A724" s="193">
        <v>225432</v>
      </c>
      <c r="B724" s="193">
        <v>17167</v>
      </c>
      <c r="C724" s="194" t="s">
        <v>32148</v>
      </c>
      <c r="D724" s="194" t="s">
        <v>29237</v>
      </c>
      <c r="E724" s="194"/>
      <c r="F724" s="194" t="s">
        <v>14343</v>
      </c>
      <c r="G724" s="194"/>
      <c r="H724" s="194" t="s">
        <v>14343</v>
      </c>
      <c r="I724" s="194" t="s">
        <v>4</v>
      </c>
      <c r="J724" s="195">
        <v>250</v>
      </c>
      <c r="K724" s="195">
        <v>499</v>
      </c>
      <c r="L724" s="194" t="s">
        <v>28386</v>
      </c>
      <c r="M724" s="194" t="s">
        <v>3</v>
      </c>
      <c r="N724" s="194"/>
      <c r="O724" s="194"/>
      <c r="P724" s="69" t="str">
        <f t="shared" si="13"/>
        <v>1</v>
      </c>
      <c r="Q724" s="69" t="str">
        <f>INDEX(Кат!$O:$O,MATCH($A724,Кат!$A:$A,0))</f>
        <v>шпак</v>
      </c>
    </row>
    <row r="725" spans="1:17" ht="60">
      <c r="A725" s="193">
        <v>225433</v>
      </c>
      <c r="B725" s="193">
        <v>17329</v>
      </c>
      <c r="C725" s="194" t="s">
        <v>32149</v>
      </c>
      <c r="D725" s="194" t="s">
        <v>29237</v>
      </c>
      <c r="E725" s="194"/>
      <c r="F725" s="194" t="s">
        <v>14420</v>
      </c>
      <c r="G725" s="194"/>
      <c r="H725" s="194" t="s">
        <v>14420</v>
      </c>
      <c r="I725" s="194" t="s">
        <v>4</v>
      </c>
      <c r="J725" s="195">
        <v>230</v>
      </c>
      <c r="K725" s="195">
        <v>459</v>
      </c>
      <c r="L725" s="194" t="s">
        <v>28388</v>
      </c>
      <c r="M725" s="194" t="s">
        <v>3</v>
      </c>
      <c r="N725" s="194"/>
      <c r="O725" s="194"/>
      <c r="P725" s="69" t="str">
        <f t="shared" si="13"/>
        <v>1</v>
      </c>
      <c r="Q725" s="69" t="str">
        <f>INDEX(Кат!$O:$O,MATCH($A725,Кат!$A:$A,0))</f>
        <v>шпак</v>
      </c>
    </row>
    <row r="726" spans="1:17" ht="90">
      <c r="A726" s="193">
        <v>225434</v>
      </c>
      <c r="B726" s="193">
        <v>17187</v>
      </c>
      <c r="C726" s="194" t="s">
        <v>32150</v>
      </c>
      <c r="D726" s="194" t="s">
        <v>29237</v>
      </c>
      <c r="E726" s="194"/>
      <c r="F726" s="194" t="s">
        <v>14360</v>
      </c>
      <c r="G726" s="194"/>
      <c r="H726" s="194" t="s">
        <v>14360</v>
      </c>
      <c r="I726" s="194" t="s">
        <v>4</v>
      </c>
      <c r="J726" s="195">
        <v>250</v>
      </c>
      <c r="K726" s="195">
        <v>499</v>
      </c>
      <c r="L726" s="194" t="s">
        <v>28408</v>
      </c>
      <c r="M726" s="194" t="s">
        <v>3</v>
      </c>
      <c r="N726" s="194"/>
      <c r="O726" s="194"/>
      <c r="P726" s="69" t="str">
        <f t="shared" si="13"/>
        <v>1</v>
      </c>
      <c r="Q726" s="69" t="str">
        <f>INDEX(Кат!$O:$O,MATCH($A726,Кат!$A:$A,0))</f>
        <v>шпак</v>
      </c>
    </row>
    <row r="727" spans="1:17" ht="60">
      <c r="A727" s="193">
        <v>225436</v>
      </c>
      <c r="B727" s="193">
        <v>17168</v>
      </c>
      <c r="C727" s="194" t="s">
        <v>31676</v>
      </c>
      <c r="D727" s="194" t="s">
        <v>29237</v>
      </c>
      <c r="E727" s="194"/>
      <c r="F727" s="194" t="s">
        <v>14344</v>
      </c>
      <c r="G727" s="194"/>
      <c r="H727" s="194" t="s">
        <v>14344</v>
      </c>
      <c r="I727" s="194" t="s">
        <v>4</v>
      </c>
      <c r="J727" s="195">
        <v>280</v>
      </c>
      <c r="K727" s="195">
        <v>559</v>
      </c>
      <c r="L727" s="194" t="s">
        <v>27952</v>
      </c>
      <c r="M727" s="194" t="s">
        <v>3</v>
      </c>
      <c r="N727" s="194"/>
      <c r="O727" s="194"/>
      <c r="P727" s="69" t="str">
        <f t="shared" si="13"/>
        <v>1</v>
      </c>
      <c r="Q727" s="69" t="str">
        <f>INDEX(Кат!$O:$O,MATCH($A727,Кат!$A:$A,0))</f>
        <v>шпак</v>
      </c>
    </row>
    <row r="728" spans="1:17" ht="75">
      <c r="A728" s="193">
        <v>225435</v>
      </c>
      <c r="B728" s="193">
        <v>17237</v>
      </c>
      <c r="C728" s="194" t="s">
        <v>32151</v>
      </c>
      <c r="D728" s="194" t="s">
        <v>29237</v>
      </c>
      <c r="E728" s="194"/>
      <c r="F728" s="194" t="s">
        <v>14398</v>
      </c>
      <c r="G728" s="194"/>
      <c r="H728" s="194" t="s">
        <v>14398</v>
      </c>
      <c r="I728" s="194" t="s">
        <v>4</v>
      </c>
      <c r="J728" s="195">
        <v>530</v>
      </c>
      <c r="K728" s="195">
        <v>799</v>
      </c>
      <c r="L728" s="194" t="s">
        <v>27951</v>
      </c>
      <c r="M728" s="194" t="s">
        <v>3</v>
      </c>
      <c r="N728" s="194"/>
      <c r="O728" s="194"/>
      <c r="P728" s="69" t="str">
        <f t="shared" si="13"/>
        <v>1</v>
      </c>
      <c r="Q728" s="69" t="str">
        <f>INDEX(Кат!$O:$O,MATCH($A728,Кат!$A:$A,0))</f>
        <v>шпак</v>
      </c>
    </row>
    <row r="729" spans="1:17" ht="75">
      <c r="A729" s="193">
        <v>225440</v>
      </c>
      <c r="B729" s="193">
        <v>17238</v>
      </c>
      <c r="C729" s="194" t="s">
        <v>32152</v>
      </c>
      <c r="D729" s="194" t="s">
        <v>29237</v>
      </c>
      <c r="E729" s="194"/>
      <c r="F729" s="194" t="s">
        <v>14399</v>
      </c>
      <c r="G729" s="194"/>
      <c r="H729" s="194" t="s">
        <v>14399</v>
      </c>
      <c r="I729" s="194" t="s">
        <v>4</v>
      </c>
      <c r="J729" s="195">
        <v>650</v>
      </c>
      <c r="K729" s="195">
        <v>979</v>
      </c>
      <c r="L729" s="194" t="s">
        <v>28384</v>
      </c>
      <c r="M729" s="194" t="s">
        <v>3</v>
      </c>
      <c r="N729" s="194"/>
      <c r="O729" s="194"/>
      <c r="P729" s="69" t="str">
        <f t="shared" ref="P729" si="14">_xlfn.CONCAT(M729,IF(N729&lt;&gt;"",_xlfn.CONCAT("ск",N729),""))</f>
        <v>1</v>
      </c>
      <c r="Q729" s="69" t="str">
        <f>INDEX(Кат!$O:$O,MATCH($A729,Кат!$A:$A,0))</f>
        <v>шпак</v>
      </c>
    </row>
    <row r="730" spans="1:17" ht="60">
      <c r="A730" s="193">
        <v>225441</v>
      </c>
      <c r="B730" s="193">
        <v>17169</v>
      </c>
      <c r="C730" s="194" t="s">
        <v>32153</v>
      </c>
      <c r="D730" s="194" t="s">
        <v>29237</v>
      </c>
      <c r="E730" s="194"/>
      <c r="F730" s="194" t="s">
        <v>14345</v>
      </c>
      <c r="G730" s="194"/>
      <c r="H730" s="194" t="s">
        <v>14345</v>
      </c>
      <c r="I730" s="194" t="s">
        <v>4</v>
      </c>
      <c r="J730" s="195">
        <v>170</v>
      </c>
      <c r="K730" s="195">
        <v>339</v>
      </c>
      <c r="L730" s="194" t="s">
        <v>28387</v>
      </c>
      <c r="M730" s="194" t="s">
        <v>3</v>
      </c>
      <c r="N730" s="194"/>
      <c r="O730" s="194"/>
      <c r="P730" s="69" t="str">
        <f t="shared" ref="P730" si="15">_xlfn.CONCAT(M730,IF(N730&lt;&gt;"",_xlfn.CONCAT("ск",N730),""))</f>
        <v>1</v>
      </c>
      <c r="Q730" s="69" t="str">
        <f>INDEX(Кат!$O:$O,MATCH($A730,Кат!$A:$A,0))</f>
        <v>шпак</v>
      </c>
    </row>
    <row r="731" spans="1:17" ht="60">
      <c r="A731" s="193">
        <v>225442</v>
      </c>
      <c r="B731" s="193">
        <v>17331</v>
      </c>
      <c r="C731" s="194" t="s">
        <v>32154</v>
      </c>
      <c r="D731" s="194" t="s">
        <v>29237</v>
      </c>
      <c r="E731" s="194"/>
      <c r="F731" s="194" t="s">
        <v>14421</v>
      </c>
      <c r="G731" s="194"/>
      <c r="H731" s="194" t="s">
        <v>14421</v>
      </c>
      <c r="I731" s="194" t="s">
        <v>4</v>
      </c>
      <c r="J731" s="195">
        <v>160</v>
      </c>
      <c r="K731" s="195">
        <v>319</v>
      </c>
      <c r="L731" s="194" t="s">
        <v>28389</v>
      </c>
      <c r="M731" s="194" t="s">
        <v>3</v>
      </c>
      <c r="N731" s="194"/>
      <c r="O731" s="194"/>
      <c r="P731" s="69" t="str">
        <f t="shared" ref="P731:P745" si="16">_xlfn.CONCAT(M731,IF(N731&lt;&gt;"",_xlfn.CONCAT("ск",N731),""))</f>
        <v>1</v>
      </c>
      <c r="Q731" s="69" t="str">
        <f>INDEX(Кат!$O:$O,MATCH($A731,Кат!$A:$A,0))</f>
        <v>шпак</v>
      </c>
    </row>
    <row r="732" spans="1:17" ht="90">
      <c r="A732" s="193">
        <v>225451</v>
      </c>
      <c r="B732" s="193">
        <v>17204</v>
      </c>
      <c r="C732" s="194" t="s">
        <v>32155</v>
      </c>
      <c r="D732" s="194" t="s">
        <v>29237</v>
      </c>
      <c r="E732" s="194"/>
      <c r="F732" s="194" t="s">
        <v>14374</v>
      </c>
      <c r="G732" s="194"/>
      <c r="H732" s="194" t="s">
        <v>14374</v>
      </c>
      <c r="I732" s="194" t="s">
        <v>4</v>
      </c>
      <c r="J732" s="195">
        <v>280</v>
      </c>
      <c r="K732" s="195">
        <v>559</v>
      </c>
      <c r="L732" s="194" t="s">
        <v>27954</v>
      </c>
      <c r="M732" s="194" t="s">
        <v>3</v>
      </c>
      <c r="N732" s="194"/>
      <c r="O732" s="194"/>
      <c r="P732" s="69" t="str">
        <f t="shared" si="16"/>
        <v>1</v>
      </c>
      <c r="Q732" s="69" t="str">
        <f>INDEX(Кат!$O:$O,MATCH($A732,Кат!$A:$A,0))</f>
        <v>шпак</v>
      </c>
    </row>
    <row r="733" spans="1:17" ht="45">
      <c r="A733" s="193">
        <v>225455</v>
      </c>
      <c r="B733" s="193">
        <v>17170</v>
      </c>
      <c r="C733" s="194" t="s">
        <v>31677</v>
      </c>
      <c r="D733" s="194" t="s">
        <v>29237</v>
      </c>
      <c r="E733" s="194"/>
      <c r="F733" s="194" t="s">
        <v>14346</v>
      </c>
      <c r="G733" s="194"/>
      <c r="H733" s="194" t="s">
        <v>14346</v>
      </c>
      <c r="I733" s="194" t="s">
        <v>4</v>
      </c>
      <c r="J733" s="195">
        <v>570</v>
      </c>
      <c r="K733" s="195">
        <v>859</v>
      </c>
      <c r="L733" s="194" t="s">
        <v>27953</v>
      </c>
      <c r="M733" s="194" t="s">
        <v>3</v>
      </c>
      <c r="N733" s="194"/>
      <c r="O733" s="194"/>
      <c r="P733" s="69" t="str">
        <f t="shared" si="16"/>
        <v>1</v>
      </c>
      <c r="Q733" s="69" t="str">
        <f>INDEX(Кат!$O:$O,MATCH($A733,Кат!$A:$A,0))</f>
        <v>шпак</v>
      </c>
    </row>
    <row r="734" spans="1:17" ht="90">
      <c r="A734" s="193">
        <v>225454</v>
      </c>
      <c r="B734" s="193">
        <v>17189</v>
      </c>
      <c r="C734" s="194" t="s">
        <v>32156</v>
      </c>
      <c r="D734" s="194" t="s">
        <v>29237</v>
      </c>
      <c r="E734" s="194"/>
      <c r="F734" s="194" t="s">
        <v>14362</v>
      </c>
      <c r="G734" s="194"/>
      <c r="H734" s="194" t="s">
        <v>14362</v>
      </c>
      <c r="I734" s="194" t="s">
        <v>4</v>
      </c>
      <c r="J734" s="195">
        <v>280</v>
      </c>
      <c r="K734" s="195">
        <v>559</v>
      </c>
      <c r="L734" s="194" t="s">
        <v>28382</v>
      </c>
      <c r="M734" s="194" t="s">
        <v>3</v>
      </c>
      <c r="N734" s="194"/>
      <c r="O734" s="194"/>
      <c r="P734" s="69" t="str">
        <f t="shared" si="16"/>
        <v>1</v>
      </c>
      <c r="Q734" s="69" t="str">
        <f>INDEX(Кат!$O:$O,MATCH($A734,Кат!$A:$A,0))</f>
        <v>шпак</v>
      </c>
    </row>
    <row r="735" spans="1:17" ht="60">
      <c r="A735" s="193">
        <v>225456</v>
      </c>
      <c r="B735" s="193">
        <v>17239</v>
      </c>
      <c r="C735" s="194" t="s">
        <v>32157</v>
      </c>
      <c r="D735" s="194" t="s">
        <v>29237</v>
      </c>
      <c r="E735" s="194"/>
      <c r="F735" s="194" t="s">
        <v>14400</v>
      </c>
      <c r="G735" s="194"/>
      <c r="H735" s="194" t="s">
        <v>14400</v>
      </c>
      <c r="I735" s="194" t="s">
        <v>4</v>
      </c>
      <c r="J735" s="195">
        <v>910</v>
      </c>
      <c r="K735" s="195">
        <v>1390</v>
      </c>
      <c r="L735" s="194" t="s">
        <v>26991</v>
      </c>
      <c r="M735" s="194" t="s">
        <v>3</v>
      </c>
      <c r="N735" s="194"/>
      <c r="O735" s="194"/>
      <c r="P735" s="69" t="str">
        <f t="shared" si="16"/>
        <v>1</v>
      </c>
      <c r="Q735" s="69" t="str">
        <f>INDEX(Кат!$O:$O,MATCH($A735,Кат!$A:$A,0))</f>
        <v>шпак</v>
      </c>
    </row>
    <row r="736" spans="1:17" ht="60">
      <c r="A736" s="193">
        <v>225457</v>
      </c>
      <c r="B736" s="193">
        <v>17240</v>
      </c>
      <c r="C736" s="194" t="s">
        <v>32158</v>
      </c>
      <c r="D736" s="194" t="s">
        <v>29237</v>
      </c>
      <c r="E736" s="194"/>
      <c r="F736" s="194" t="s">
        <v>14401</v>
      </c>
      <c r="G736" s="194"/>
      <c r="H736" s="194" t="s">
        <v>14401</v>
      </c>
      <c r="I736" s="194" t="s">
        <v>4</v>
      </c>
      <c r="J736" s="195">
        <v>820</v>
      </c>
      <c r="K736" s="195">
        <v>1290</v>
      </c>
      <c r="L736" s="194" t="s">
        <v>28381</v>
      </c>
      <c r="M736" s="194" t="s">
        <v>3</v>
      </c>
      <c r="N736" s="194"/>
      <c r="O736" s="194"/>
      <c r="P736" s="69" t="str">
        <f t="shared" si="16"/>
        <v>1</v>
      </c>
      <c r="Q736" s="69" t="str">
        <f>INDEX(Кат!$O:$O,MATCH($A736,Кат!$A:$A,0))</f>
        <v>шпак</v>
      </c>
    </row>
    <row r="737" spans="1:17" ht="45">
      <c r="A737" s="193">
        <v>225458</v>
      </c>
      <c r="B737" s="193">
        <v>17332</v>
      </c>
      <c r="C737" s="194" t="s">
        <v>31678</v>
      </c>
      <c r="D737" s="194" t="s">
        <v>29237</v>
      </c>
      <c r="E737" s="194"/>
      <c r="F737" s="194" t="s">
        <v>14422</v>
      </c>
      <c r="G737" s="194"/>
      <c r="H737" s="194" t="s">
        <v>14422</v>
      </c>
      <c r="I737" s="194" t="s">
        <v>4</v>
      </c>
      <c r="J737" s="195">
        <v>680</v>
      </c>
      <c r="K737" s="195">
        <v>1090</v>
      </c>
      <c r="L737" s="194" t="s">
        <v>28380</v>
      </c>
      <c r="M737" s="194" t="s">
        <v>3</v>
      </c>
      <c r="N737" s="194"/>
      <c r="O737" s="194"/>
      <c r="P737" s="69" t="str">
        <f t="shared" si="16"/>
        <v>1</v>
      </c>
      <c r="Q737" s="69" t="str">
        <f>INDEX(Кат!$O:$O,MATCH($A737,Кат!$A:$A,0))</f>
        <v>шпак</v>
      </c>
    </row>
    <row r="738" spans="1:17" ht="60">
      <c r="A738" s="193">
        <v>225459</v>
      </c>
      <c r="B738" s="193">
        <v>17380</v>
      </c>
      <c r="C738" s="194" t="s">
        <v>32159</v>
      </c>
      <c r="D738" s="194" t="s">
        <v>29237</v>
      </c>
      <c r="E738" s="194"/>
      <c r="F738" s="194" t="s">
        <v>14453</v>
      </c>
      <c r="G738" s="194"/>
      <c r="H738" s="194" t="s">
        <v>14453</v>
      </c>
      <c r="I738" s="194" t="s">
        <v>4</v>
      </c>
      <c r="J738" s="195">
        <v>900</v>
      </c>
      <c r="K738" s="195">
        <v>1390</v>
      </c>
      <c r="L738" s="194" t="s">
        <v>26991</v>
      </c>
      <c r="M738" s="194" t="s">
        <v>3</v>
      </c>
      <c r="N738" s="194"/>
      <c r="O738" s="194"/>
      <c r="P738" s="69" t="str">
        <f t="shared" si="16"/>
        <v>1</v>
      </c>
      <c r="Q738" s="69" t="str">
        <f>INDEX(Кат!$O:$O,MATCH($A738,Кат!$A:$A,0))</f>
        <v>шпак</v>
      </c>
    </row>
    <row r="739" spans="1:17" ht="60">
      <c r="A739" s="193">
        <v>225465</v>
      </c>
      <c r="B739" s="193">
        <v>17333</v>
      </c>
      <c r="C739" s="194" t="s">
        <v>31679</v>
      </c>
      <c r="D739" s="194" t="s">
        <v>29237</v>
      </c>
      <c r="E739" s="194"/>
      <c r="F739" s="194" t="s">
        <v>280</v>
      </c>
      <c r="G739" s="194"/>
      <c r="H739" s="194" t="s">
        <v>280</v>
      </c>
      <c r="I739" s="194" t="s">
        <v>4</v>
      </c>
      <c r="J739" s="195">
        <v>930</v>
      </c>
      <c r="K739" s="195">
        <v>1390</v>
      </c>
      <c r="L739" s="194"/>
      <c r="M739" s="194" t="s">
        <v>3</v>
      </c>
      <c r="N739" s="194"/>
      <c r="O739" s="194"/>
      <c r="P739" s="69" t="str">
        <f t="shared" si="16"/>
        <v>1</v>
      </c>
      <c r="Q739" s="69" t="str">
        <f>INDEX(Кат!$O:$O,MATCH($A739,Кат!$A:$A,0))</f>
        <v>шпак</v>
      </c>
    </row>
    <row r="740" spans="1:17" ht="45">
      <c r="A740" s="193">
        <v>225472</v>
      </c>
      <c r="B740" s="193">
        <v>36486</v>
      </c>
      <c r="C740" s="194" t="s">
        <v>31680</v>
      </c>
      <c r="D740" s="194" t="s">
        <v>29237</v>
      </c>
      <c r="E740" s="194"/>
      <c r="F740" s="194" t="s">
        <v>25765</v>
      </c>
      <c r="G740" s="194"/>
      <c r="H740" s="194"/>
      <c r="I740" s="194" t="s">
        <v>4</v>
      </c>
      <c r="J740" s="195">
        <v>350</v>
      </c>
      <c r="K740" s="195">
        <v>549</v>
      </c>
      <c r="L740" s="194"/>
      <c r="M740" s="194" t="s">
        <v>3</v>
      </c>
      <c r="N740" s="194"/>
      <c r="O740" s="194"/>
      <c r="P740" s="69" t="str">
        <f t="shared" si="16"/>
        <v>1</v>
      </c>
      <c r="Q740" s="69" t="str">
        <f>INDEX(Кат!$O:$O,MATCH($A740,Кат!$A:$A,0))</f>
        <v>шпак</v>
      </c>
    </row>
    <row r="741" spans="1:17" ht="30">
      <c r="A741" s="193">
        <v>225473</v>
      </c>
      <c r="B741" s="193">
        <v>32688</v>
      </c>
      <c r="C741" s="194" t="s">
        <v>31681</v>
      </c>
      <c r="D741" s="194" t="s">
        <v>29237</v>
      </c>
      <c r="E741" s="194"/>
      <c r="F741" s="194" t="s">
        <v>29238</v>
      </c>
      <c r="G741" s="194"/>
      <c r="H741" s="194" t="s">
        <v>14476</v>
      </c>
      <c r="I741" s="194" t="s">
        <v>4</v>
      </c>
      <c r="J741" s="195">
        <v>330</v>
      </c>
      <c r="K741" s="195">
        <v>519</v>
      </c>
      <c r="L741" s="194"/>
      <c r="M741" s="194" t="s">
        <v>3</v>
      </c>
      <c r="N741" s="194"/>
      <c r="O741" s="194" t="s">
        <v>29237</v>
      </c>
      <c r="P741" s="69" t="str">
        <f t="shared" si="16"/>
        <v>1</v>
      </c>
      <c r="Q741" s="69" t="str">
        <f>INDEX(Кат!$O:$O,MATCH($A741,Кат!$A:$A,0))</f>
        <v>шпак</v>
      </c>
    </row>
    <row r="742" spans="1:17" ht="60">
      <c r="A742" s="193">
        <v>225534</v>
      </c>
      <c r="B742" s="193">
        <v>17404</v>
      </c>
      <c r="C742" s="194" t="s">
        <v>32160</v>
      </c>
      <c r="D742" s="194" t="s">
        <v>29237</v>
      </c>
      <c r="E742" s="194"/>
      <c r="F742" s="194" t="s">
        <v>291</v>
      </c>
      <c r="G742" s="194"/>
      <c r="H742" s="194" t="s">
        <v>291</v>
      </c>
      <c r="I742" s="194" t="s">
        <v>4</v>
      </c>
      <c r="J742" s="195">
        <v>610</v>
      </c>
      <c r="K742" s="195">
        <v>919</v>
      </c>
      <c r="L742" s="194" t="s">
        <v>28040</v>
      </c>
      <c r="M742" s="194" t="s">
        <v>3</v>
      </c>
      <c r="N742" s="194"/>
      <c r="O742" s="194"/>
      <c r="P742" s="69" t="str">
        <f t="shared" si="16"/>
        <v>1</v>
      </c>
      <c r="Q742" s="69" t="str">
        <f>INDEX(Кат!$O:$O,MATCH($A742,Кат!$A:$A,0))</f>
        <v>шпак</v>
      </c>
    </row>
    <row r="743" spans="1:17" ht="45">
      <c r="A743" s="193">
        <v>225535</v>
      </c>
      <c r="B743" s="193">
        <v>17403</v>
      </c>
      <c r="C743" s="194" t="s">
        <v>31682</v>
      </c>
      <c r="D743" s="194" t="s">
        <v>29237</v>
      </c>
      <c r="E743" s="194"/>
      <c r="F743" s="194" t="s">
        <v>290</v>
      </c>
      <c r="G743" s="194"/>
      <c r="H743" s="194" t="s">
        <v>290</v>
      </c>
      <c r="I743" s="194" t="s">
        <v>4</v>
      </c>
      <c r="J743" s="195">
        <v>600</v>
      </c>
      <c r="K743" s="195">
        <v>899</v>
      </c>
      <c r="L743" s="194" t="s">
        <v>28039</v>
      </c>
      <c r="M743" s="194" t="s">
        <v>3</v>
      </c>
      <c r="N743" s="194"/>
      <c r="O743" s="194"/>
      <c r="P743" s="69" t="str">
        <f t="shared" si="16"/>
        <v>1</v>
      </c>
      <c r="Q743" s="69" t="str">
        <f>INDEX(Кат!$O:$O,MATCH($A743,Кат!$A:$A,0))</f>
        <v>шпак</v>
      </c>
    </row>
    <row r="744" spans="1:17" ht="45">
      <c r="A744" s="193">
        <v>226328</v>
      </c>
      <c r="B744" s="193">
        <v>12958</v>
      </c>
      <c r="C744" s="194" t="s">
        <v>31683</v>
      </c>
      <c r="D744" s="194" t="s">
        <v>29237</v>
      </c>
      <c r="E744" s="194" t="s">
        <v>14331</v>
      </c>
      <c r="F744" s="194" t="s">
        <v>33460</v>
      </c>
      <c r="G744" s="194" t="s">
        <v>33461</v>
      </c>
      <c r="H744" s="194" t="s">
        <v>14331</v>
      </c>
      <c r="I744" s="194" t="s">
        <v>4</v>
      </c>
      <c r="J744" s="195">
        <v>2500</v>
      </c>
      <c r="K744" s="195">
        <v>3490</v>
      </c>
      <c r="L744" s="194"/>
      <c r="M744" s="194" t="s">
        <v>32963</v>
      </c>
      <c r="N744" s="194"/>
      <c r="O744" s="194" t="s">
        <v>29237</v>
      </c>
      <c r="P744" s="69" t="str">
        <f t="shared" si="16"/>
        <v>0</v>
      </c>
      <c r="Q744" s="69" t="str">
        <f>INDEX(Кат!$O:$O,MATCH($A744,Кат!$A:$A,0))</f>
        <v>Ошибка</v>
      </c>
    </row>
    <row r="745" spans="1:17" ht="45">
      <c r="A745" s="193">
        <v>226330</v>
      </c>
      <c r="B745" s="193">
        <v>12966</v>
      </c>
      <c r="C745" s="194" t="s">
        <v>31684</v>
      </c>
      <c r="D745" s="194" t="s">
        <v>29237</v>
      </c>
      <c r="E745" s="194" t="s">
        <v>220</v>
      </c>
      <c r="F745" s="194" t="s">
        <v>33460</v>
      </c>
      <c r="G745" s="194" t="s">
        <v>33461</v>
      </c>
      <c r="H745" s="194" t="s">
        <v>220</v>
      </c>
      <c r="I745" s="194" t="s">
        <v>4</v>
      </c>
      <c r="J745" s="195">
        <v>1680</v>
      </c>
      <c r="K745" s="195">
        <v>2390</v>
      </c>
      <c r="L745" s="194" t="s">
        <v>28051</v>
      </c>
      <c r="M745" s="194" t="s">
        <v>3</v>
      </c>
      <c r="N745" s="194"/>
      <c r="O745" s="194"/>
      <c r="P745" s="69" t="str">
        <f t="shared" si="16"/>
        <v>1</v>
      </c>
      <c r="Q745" s="69" t="str">
        <f>INDEX(Кат!$O:$O,MATCH($A745,Кат!$A:$A,0))</f>
        <v>шпак</v>
      </c>
    </row>
    <row r="746" spans="1:17" ht="45">
      <c r="A746" s="193">
        <v>226331</v>
      </c>
      <c r="B746" s="193">
        <v>12968</v>
      </c>
      <c r="C746" s="194" t="s">
        <v>32161</v>
      </c>
      <c r="D746" s="194" t="s">
        <v>29237</v>
      </c>
      <c r="E746" s="194" t="s">
        <v>222</v>
      </c>
      <c r="F746" s="194" t="s">
        <v>33462</v>
      </c>
      <c r="G746" s="194" t="s">
        <v>33463</v>
      </c>
      <c r="H746" s="194" t="s">
        <v>222</v>
      </c>
      <c r="I746" s="194" t="s">
        <v>4</v>
      </c>
      <c r="J746" s="195">
        <v>2000</v>
      </c>
      <c r="K746" s="195">
        <v>2790</v>
      </c>
      <c r="L746" s="194"/>
      <c r="M746" s="194" t="s">
        <v>3</v>
      </c>
      <c r="N746" s="194"/>
      <c r="O746" s="194"/>
      <c r="P746" s="69" t="str">
        <f t="shared" ref="P746" si="17">_xlfn.CONCAT(M746,IF(N746&lt;&gt;"",_xlfn.CONCAT("ск",N746),""))</f>
        <v>1</v>
      </c>
      <c r="Q746" s="69" t="str">
        <f>INDEX(Кат!$O:$O,MATCH($A746,Кат!$A:$A,0))</f>
        <v>шпак</v>
      </c>
    </row>
    <row r="747" spans="1:17" ht="45">
      <c r="A747" s="193">
        <v>226250</v>
      </c>
      <c r="B747" s="193">
        <v>12965</v>
      </c>
      <c r="C747" s="194" t="s">
        <v>31685</v>
      </c>
      <c r="D747" s="194" t="s">
        <v>29237</v>
      </c>
      <c r="E747" s="194" t="s">
        <v>219</v>
      </c>
      <c r="F747" s="194" t="s">
        <v>33464</v>
      </c>
      <c r="G747" s="194" t="s">
        <v>33465</v>
      </c>
      <c r="H747" s="194" t="s">
        <v>219</v>
      </c>
      <c r="I747" s="194" t="s">
        <v>4</v>
      </c>
      <c r="J747" s="195">
        <v>2050</v>
      </c>
      <c r="K747" s="195">
        <v>2890</v>
      </c>
      <c r="L747" s="194" t="s">
        <v>28052</v>
      </c>
      <c r="M747" s="194" t="s">
        <v>3</v>
      </c>
      <c r="N747" s="194"/>
      <c r="O747" s="194"/>
      <c r="P747" s="69" t="str">
        <f t="shared" ref="P747:P759" si="18">_xlfn.CONCAT(M747,IF(N747&lt;&gt;"",_xlfn.CONCAT("ск",N747),""))</f>
        <v>1</v>
      </c>
      <c r="Q747" s="69" t="str">
        <f>INDEX(Кат!$O:$O,MATCH($A747,Кат!$A:$A,0))</f>
        <v>шпак</v>
      </c>
    </row>
    <row r="748" spans="1:17" ht="75">
      <c r="A748" s="193">
        <v>226190</v>
      </c>
      <c r="B748" s="193">
        <v>32403</v>
      </c>
      <c r="C748" s="194" t="s">
        <v>32162</v>
      </c>
      <c r="D748" s="194" t="s">
        <v>29237</v>
      </c>
      <c r="E748" s="194" t="s">
        <v>2129</v>
      </c>
      <c r="F748" s="194" t="s">
        <v>33466</v>
      </c>
      <c r="G748" s="194" t="s">
        <v>33465</v>
      </c>
      <c r="H748" s="194" t="s">
        <v>2129</v>
      </c>
      <c r="I748" s="194" t="s">
        <v>4</v>
      </c>
      <c r="J748" s="195">
        <v>1200</v>
      </c>
      <c r="K748" s="195">
        <v>1690</v>
      </c>
      <c r="L748" s="194"/>
      <c r="M748" s="194" t="s">
        <v>3</v>
      </c>
      <c r="N748" s="194"/>
      <c r="O748" s="194"/>
      <c r="P748" s="69" t="str">
        <f t="shared" si="18"/>
        <v>1</v>
      </c>
      <c r="Q748" s="69" t="str">
        <f>INDEX(Кат!$O:$O,MATCH($A748,Кат!$A:$A,0))</f>
        <v>шпак</v>
      </c>
    </row>
    <row r="749" spans="1:17" ht="60">
      <c r="A749" s="193">
        <v>256864</v>
      </c>
      <c r="B749" s="193">
        <v>178213</v>
      </c>
      <c r="C749" s="194" t="s">
        <v>32163</v>
      </c>
      <c r="D749" s="194" t="s">
        <v>29237</v>
      </c>
      <c r="E749" s="194" t="s">
        <v>26203</v>
      </c>
      <c r="F749" s="194" t="s">
        <v>33467</v>
      </c>
      <c r="G749" s="194" t="s">
        <v>33468</v>
      </c>
      <c r="H749" s="194" t="s">
        <v>28718</v>
      </c>
      <c r="I749" s="194" t="s">
        <v>4</v>
      </c>
      <c r="J749" s="195">
        <v>1500</v>
      </c>
      <c r="K749" s="195">
        <v>2090</v>
      </c>
      <c r="L749" s="194"/>
      <c r="M749" s="194" t="s">
        <v>3</v>
      </c>
      <c r="N749" s="194"/>
      <c r="O749" s="194"/>
      <c r="P749" s="69" t="str">
        <f t="shared" si="18"/>
        <v>1</v>
      </c>
      <c r="Q749" s="69" t="str">
        <f>INDEX(Кат!$O:$O,MATCH($A749,Кат!$A:$A,0))</f>
        <v>шпак</v>
      </c>
    </row>
    <row r="750" spans="1:17" ht="75">
      <c r="A750" s="193">
        <v>226212</v>
      </c>
      <c r="B750" s="193">
        <v>10066</v>
      </c>
      <c r="C750" s="194" t="s">
        <v>32164</v>
      </c>
      <c r="D750" s="194" t="s">
        <v>29237</v>
      </c>
      <c r="E750" s="194" t="s">
        <v>199</v>
      </c>
      <c r="F750" s="194" t="s">
        <v>33460</v>
      </c>
      <c r="G750" s="194" t="s">
        <v>33461</v>
      </c>
      <c r="H750" s="194" t="s">
        <v>199</v>
      </c>
      <c r="I750" s="194" t="s">
        <v>4</v>
      </c>
      <c r="J750" s="195">
        <v>780</v>
      </c>
      <c r="K750" s="195">
        <v>1190</v>
      </c>
      <c r="L750" s="194"/>
      <c r="M750" s="194" t="s">
        <v>3</v>
      </c>
      <c r="N750" s="194"/>
      <c r="O750" s="194"/>
      <c r="P750" s="69" t="str">
        <f t="shared" si="18"/>
        <v>1</v>
      </c>
      <c r="Q750" s="69" t="str">
        <f>INDEX(Кат!$O:$O,MATCH($A750,Кат!$A:$A,0))</f>
        <v>шпак</v>
      </c>
    </row>
    <row r="751" spans="1:17" ht="75">
      <c r="A751" s="193">
        <v>226213</v>
      </c>
      <c r="B751" s="193">
        <v>10068</v>
      </c>
      <c r="C751" s="194" t="s">
        <v>32165</v>
      </c>
      <c r="D751" s="194" t="s">
        <v>29237</v>
      </c>
      <c r="E751" s="194" t="s">
        <v>201</v>
      </c>
      <c r="F751" s="194" t="s">
        <v>33469</v>
      </c>
      <c r="G751" s="194" t="s">
        <v>33463</v>
      </c>
      <c r="H751" s="194" t="s">
        <v>201</v>
      </c>
      <c r="I751" s="194" t="s">
        <v>4</v>
      </c>
      <c r="J751" s="195">
        <v>900</v>
      </c>
      <c r="K751" s="195">
        <v>1390</v>
      </c>
      <c r="L751" s="194"/>
      <c r="M751" s="194" t="s">
        <v>3</v>
      </c>
      <c r="N751" s="194"/>
      <c r="O751" s="194"/>
      <c r="P751" s="69" t="str">
        <f t="shared" si="18"/>
        <v>1</v>
      </c>
      <c r="Q751" s="69" t="str">
        <f>INDEX(Кат!$O:$O,MATCH($A751,Кат!$A:$A,0))</f>
        <v>шпак</v>
      </c>
    </row>
    <row r="752" spans="1:17" ht="75">
      <c r="A752" s="193">
        <v>226211</v>
      </c>
      <c r="B752" s="193">
        <v>10067</v>
      </c>
      <c r="C752" s="194" t="s">
        <v>32166</v>
      </c>
      <c r="D752" s="194" t="s">
        <v>29237</v>
      </c>
      <c r="E752" s="194" t="s">
        <v>200</v>
      </c>
      <c r="F752" s="194" t="s">
        <v>33464</v>
      </c>
      <c r="G752" s="194" t="s">
        <v>33465</v>
      </c>
      <c r="H752" s="194" t="s">
        <v>200</v>
      </c>
      <c r="I752" s="194" t="s">
        <v>4</v>
      </c>
      <c r="J752" s="195">
        <v>1100</v>
      </c>
      <c r="K752" s="195">
        <v>1590</v>
      </c>
      <c r="L752" s="194"/>
      <c r="M752" s="194" t="s">
        <v>3</v>
      </c>
      <c r="N752" s="194"/>
      <c r="O752" s="194" t="s">
        <v>29237</v>
      </c>
      <c r="P752" s="69" t="str">
        <f t="shared" si="18"/>
        <v>1</v>
      </c>
      <c r="Q752" s="69" t="str">
        <f>INDEX(Кат!$O:$O,MATCH($A752,Кат!$A:$A,0))</f>
        <v>шпак</v>
      </c>
    </row>
    <row r="753" spans="1:17" ht="45">
      <c r="A753" s="193">
        <v>226332</v>
      </c>
      <c r="B753" s="193">
        <v>12967</v>
      </c>
      <c r="C753" s="194" t="s">
        <v>32456</v>
      </c>
      <c r="D753" s="194" t="s">
        <v>29237</v>
      </c>
      <c r="E753" s="194" t="s">
        <v>221</v>
      </c>
      <c r="F753" s="194" t="s">
        <v>33470</v>
      </c>
      <c r="G753" s="194" t="s">
        <v>33471</v>
      </c>
      <c r="H753" s="194" t="s">
        <v>221</v>
      </c>
      <c r="I753" s="194" t="s">
        <v>4</v>
      </c>
      <c r="J753" s="195">
        <v>1050</v>
      </c>
      <c r="K753" s="195">
        <v>1490</v>
      </c>
      <c r="L753" s="194"/>
      <c r="M753" s="194" t="s">
        <v>32963</v>
      </c>
      <c r="N753" s="194"/>
      <c r="O753" s="194"/>
      <c r="P753" s="69" t="str">
        <f t="shared" si="18"/>
        <v>0</v>
      </c>
      <c r="Q753" s="69" t="str">
        <f>INDEX(Кат!$O:$O,MATCH($A753,Кат!$A:$A,0))</f>
        <v>Ошибка</v>
      </c>
    </row>
    <row r="754" spans="1:17" ht="45">
      <c r="A754" s="193">
        <v>226368</v>
      </c>
      <c r="B754" s="193">
        <v>17205</v>
      </c>
      <c r="C754" s="194" t="s">
        <v>32167</v>
      </c>
      <c r="D754" s="194" t="s">
        <v>29237</v>
      </c>
      <c r="E754" s="194"/>
      <c r="F754" s="194" t="s">
        <v>14375</v>
      </c>
      <c r="G754" s="194"/>
      <c r="H754" s="194" t="s">
        <v>14375</v>
      </c>
      <c r="I754" s="194" t="s">
        <v>4</v>
      </c>
      <c r="J754" s="195">
        <v>660</v>
      </c>
      <c r="K754" s="195">
        <v>989</v>
      </c>
      <c r="L754" s="194" t="s">
        <v>28434</v>
      </c>
      <c r="M754" s="194" t="s">
        <v>3</v>
      </c>
      <c r="N754" s="194"/>
      <c r="O754" s="194"/>
      <c r="P754" s="69" t="str">
        <f t="shared" si="18"/>
        <v>1</v>
      </c>
      <c r="Q754" s="69" t="str">
        <f>INDEX(Кат!$O:$O,MATCH($A754,Кат!$A:$A,0))</f>
        <v>шпак</v>
      </c>
    </row>
    <row r="755" spans="1:17" ht="60">
      <c r="A755" s="193">
        <v>226365</v>
      </c>
      <c r="B755" s="193">
        <v>48182</v>
      </c>
      <c r="C755" s="194" t="s">
        <v>32168</v>
      </c>
      <c r="D755" s="194" t="s">
        <v>29237</v>
      </c>
      <c r="E755" s="194"/>
      <c r="F755" s="194" t="s">
        <v>25769</v>
      </c>
      <c r="G755" s="194"/>
      <c r="H755" s="194" t="s">
        <v>25101</v>
      </c>
      <c r="I755" s="194" t="s">
        <v>4</v>
      </c>
      <c r="J755" s="195">
        <v>1030</v>
      </c>
      <c r="K755" s="195">
        <v>1490</v>
      </c>
      <c r="L755" s="194" t="s">
        <v>27992</v>
      </c>
      <c r="M755" s="194" t="s">
        <v>3</v>
      </c>
      <c r="N755" s="194"/>
      <c r="O755" s="194"/>
      <c r="P755" s="69" t="str">
        <f t="shared" si="18"/>
        <v>1</v>
      </c>
      <c r="Q755" s="69" t="str">
        <f>INDEX(Кат!$O:$O,MATCH($A755,Кат!$A:$A,0))</f>
        <v>шпак</v>
      </c>
    </row>
    <row r="756" spans="1:17" ht="60">
      <c r="A756" s="193">
        <v>226382</v>
      </c>
      <c r="B756" s="193">
        <v>17171</v>
      </c>
      <c r="C756" s="194" t="s">
        <v>31686</v>
      </c>
      <c r="D756" s="194" t="s">
        <v>29237</v>
      </c>
      <c r="E756" s="194"/>
      <c r="F756" s="194" t="s">
        <v>256</v>
      </c>
      <c r="G756" s="194"/>
      <c r="H756" s="194" t="s">
        <v>256</v>
      </c>
      <c r="I756" s="194" t="s">
        <v>4</v>
      </c>
      <c r="J756" s="195">
        <v>2650</v>
      </c>
      <c r="K756" s="195">
        <v>3690</v>
      </c>
      <c r="L756" s="194" t="s">
        <v>28522</v>
      </c>
      <c r="M756" s="194" t="s">
        <v>3</v>
      </c>
      <c r="N756" s="194"/>
      <c r="O756" s="194"/>
      <c r="P756" s="69" t="str">
        <f t="shared" si="18"/>
        <v>1</v>
      </c>
      <c r="Q756" s="69" t="str">
        <f>INDEX(Кат!$O:$O,MATCH($A756,Кат!$A:$A,0))</f>
        <v>шпак</v>
      </c>
    </row>
    <row r="757" spans="1:17" ht="60">
      <c r="A757" s="193">
        <v>226383</v>
      </c>
      <c r="B757" s="193">
        <v>17241</v>
      </c>
      <c r="C757" s="194" t="s">
        <v>31687</v>
      </c>
      <c r="D757" s="194" t="s">
        <v>29237</v>
      </c>
      <c r="E757" s="194"/>
      <c r="F757" s="194" t="s">
        <v>263</v>
      </c>
      <c r="G757" s="194"/>
      <c r="H757" s="194" t="s">
        <v>263</v>
      </c>
      <c r="I757" s="194" t="s">
        <v>4</v>
      </c>
      <c r="J757" s="195">
        <v>2650</v>
      </c>
      <c r="K757" s="195">
        <v>3690</v>
      </c>
      <c r="L757" s="194" t="s">
        <v>28524</v>
      </c>
      <c r="M757" s="194" t="s">
        <v>3</v>
      </c>
      <c r="N757" s="194"/>
      <c r="O757" s="194"/>
      <c r="P757" s="69" t="str">
        <f t="shared" si="18"/>
        <v>1</v>
      </c>
      <c r="Q757" s="69" t="str">
        <f>INDEX(Кат!$O:$O,MATCH($A757,Кат!$A:$A,0))</f>
        <v>шпак</v>
      </c>
    </row>
    <row r="758" spans="1:17" ht="60">
      <c r="A758" s="193">
        <v>226384</v>
      </c>
      <c r="B758" s="193">
        <v>17172</v>
      </c>
      <c r="C758" s="194" t="s">
        <v>31688</v>
      </c>
      <c r="D758" s="194" t="s">
        <v>29237</v>
      </c>
      <c r="E758" s="194"/>
      <c r="F758" s="194" t="s">
        <v>257</v>
      </c>
      <c r="G758" s="194"/>
      <c r="H758" s="194" t="s">
        <v>257</v>
      </c>
      <c r="I758" s="194" t="s">
        <v>4</v>
      </c>
      <c r="J758" s="195">
        <v>3100</v>
      </c>
      <c r="K758" s="195">
        <v>4390</v>
      </c>
      <c r="L758" s="194" t="s">
        <v>28523</v>
      </c>
      <c r="M758" s="194" t="s">
        <v>3</v>
      </c>
      <c r="N758" s="194"/>
      <c r="O758" s="194"/>
      <c r="P758" s="69" t="str">
        <f t="shared" si="18"/>
        <v>1</v>
      </c>
      <c r="Q758" s="69" t="str">
        <f>INDEX(Кат!$O:$O,MATCH($A758,Кат!$A:$A,0))</f>
        <v>шпак</v>
      </c>
    </row>
    <row r="759" spans="1:17" ht="60">
      <c r="A759" s="193">
        <v>226385</v>
      </c>
      <c r="B759" s="193">
        <v>17334</v>
      </c>
      <c r="C759" s="194" t="s">
        <v>31689</v>
      </c>
      <c r="D759" s="194" t="s">
        <v>29237</v>
      </c>
      <c r="E759" s="194"/>
      <c r="F759" s="194" t="s">
        <v>281</v>
      </c>
      <c r="G759" s="194"/>
      <c r="H759" s="194" t="s">
        <v>281</v>
      </c>
      <c r="I759" s="194" t="s">
        <v>4</v>
      </c>
      <c r="J759" s="195">
        <v>2950</v>
      </c>
      <c r="K759" s="195">
        <v>4190</v>
      </c>
      <c r="L759" s="194" t="s">
        <v>28520</v>
      </c>
      <c r="M759" s="194" t="s">
        <v>3</v>
      </c>
      <c r="N759" s="194"/>
      <c r="O759" s="194"/>
      <c r="P759" s="69" t="str">
        <f t="shared" si="18"/>
        <v>1</v>
      </c>
      <c r="Q759" s="69" t="str">
        <f>INDEX(Кат!$O:$O,MATCH($A759,Кат!$A:$A,0))</f>
        <v>шпак</v>
      </c>
    </row>
    <row r="760" spans="1:17" ht="60">
      <c r="A760" s="193">
        <v>226386</v>
      </c>
      <c r="B760" s="193">
        <v>17381</v>
      </c>
      <c r="C760" s="194" t="s">
        <v>31690</v>
      </c>
      <c r="D760" s="194" t="s">
        <v>29237</v>
      </c>
      <c r="E760" s="194"/>
      <c r="F760" s="194" t="s">
        <v>283</v>
      </c>
      <c r="G760" s="194"/>
      <c r="H760" s="194" t="s">
        <v>283</v>
      </c>
      <c r="I760" s="194" t="s">
        <v>4</v>
      </c>
      <c r="J760" s="195">
        <v>4900</v>
      </c>
      <c r="K760" s="195">
        <v>6890</v>
      </c>
      <c r="L760" s="194" t="s">
        <v>28527</v>
      </c>
      <c r="M760" s="194" t="s">
        <v>3</v>
      </c>
      <c r="N760" s="194"/>
      <c r="O760" s="194"/>
      <c r="P760" s="69" t="str">
        <f t="shared" ref="P760:P763" si="19">_xlfn.CONCAT(M760,IF(N760&lt;&gt;"",_xlfn.CONCAT("ск",N760),""))</f>
        <v>1</v>
      </c>
      <c r="Q760" s="69" t="str">
        <f>INDEX(Кат!$O:$O,MATCH($A760,Кат!$A:$A,0))</f>
        <v>шпак</v>
      </c>
    </row>
    <row r="761" spans="1:17" ht="60">
      <c r="A761" s="193">
        <v>226387</v>
      </c>
      <c r="B761" s="193">
        <v>17335</v>
      </c>
      <c r="C761" s="194" t="s">
        <v>31691</v>
      </c>
      <c r="D761" s="194" t="s">
        <v>29237</v>
      </c>
      <c r="E761" s="194"/>
      <c r="F761" s="194" t="s">
        <v>7245</v>
      </c>
      <c r="G761" s="194"/>
      <c r="H761" s="194" t="s">
        <v>7245</v>
      </c>
      <c r="I761" s="194" t="s">
        <v>4</v>
      </c>
      <c r="J761" s="195">
        <v>3200</v>
      </c>
      <c r="K761" s="195">
        <v>4490</v>
      </c>
      <c r="L761" s="194" t="s">
        <v>28521</v>
      </c>
      <c r="M761" s="194" t="s">
        <v>3</v>
      </c>
      <c r="N761" s="194"/>
      <c r="O761" s="194"/>
      <c r="P761" s="69" t="str">
        <f t="shared" si="19"/>
        <v>1</v>
      </c>
      <c r="Q761" s="69" t="str">
        <f>INDEX(Кат!$O:$O,MATCH($A761,Кат!$A:$A,0))</f>
        <v>шпак</v>
      </c>
    </row>
    <row r="762" spans="1:17" ht="45">
      <c r="A762" s="193">
        <v>437647</v>
      </c>
      <c r="B762" s="193">
        <v>437647</v>
      </c>
      <c r="C762" s="194" t="s">
        <v>32392</v>
      </c>
      <c r="D762" s="194" t="s">
        <v>29237</v>
      </c>
      <c r="E762" s="194"/>
      <c r="F762" s="194" t="s">
        <v>32393</v>
      </c>
      <c r="G762" s="194"/>
      <c r="H762" s="194" t="s">
        <v>32393</v>
      </c>
      <c r="I762" s="194" t="s">
        <v>4</v>
      </c>
      <c r="J762" s="195">
        <v>455</v>
      </c>
      <c r="K762" s="195">
        <v>819</v>
      </c>
      <c r="L762" s="194"/>
      <c r="M762" s="194" t="s">
        <v>3</v>
      </c>
      <c r="N762" s="194" t="s">
        <v>32964</v>
      </c>
      <c r="O762" s="194"/>
      <c r="P762" s="69" t="str">
        <f t="shared" si="19"/>
        <v>1ск4</v>
      </c>
      <c r="Q762" s="69" t="str">
        <f>INDEX(Кат!$O:$O,MATCH($A762,Кат!$A:$A,0))</f>
        <v>Ошибка</v>
      </c>
    </row>
    <row r="763" spans="1:17" ht="30">
      <c r="A763" s="193">
        <v>226617</v>
      </c>
      <c r="B763" s="193">
        <v>29524</v>
      </c>
      <c r="C763" s="194" t="s">
        <v>32169</v>
      </c>
      <c r="D763" s="194" t="s">
        <v>29237</v>
      </c>
      <c r="E763" s="194"/>
      <c r="F763" s="194" t="s">
        <v>4470</v>
      </c>
      <c r="G763" s="194"/>
      <c r="H763" s="194" t="s">
        <v>4470</v>
      </c>
      <c r="I763" s="194" t="s">
        <v>4</v>
      </c>
      <c r="J763" s="195">
        <v>1000</v>
      </c>
      <c r="K763" s="195">
        <v>1290</v>
      </c>
      <c r="L763" s="194"/>
      <c r="M763" s="194" t="s">
        <v>3</v>
      </c>
      <c r="N763" s="194"/>
      <c r="O763" s="194"/>
      <c r="P763" s="69" t="str">
        <f t="shared" si="19"/>
        <v>1</v>
      </c>
      <c r="Q763" s="69" t="str">
        <f>INDEX(Кат!$O:$O,MATCH($A763,Кат!$A:$A,0))</f>
        <v>шпак</v>
      </c>
    </row>
    <row r="764" spans="1:17" ht="30">
      <c r="A764" s="193">
        <v>226618</v>
      </c>
      <c r="B764" s="193">
        <v>29530</v>
      </c>
      <c r="C764" s="194" t="s">
        <v>32170</v>
      </c>
      <c r="D764" s="194" t="s">
        <v>29237</v>
      </c>
      <c r="E764" s="194"/>
      <c r="F764" s="194" t="s">
        <v>4475</v>
      </c>
      <c r="G764" s="194"/>
      <c r="H764" s="194" t="s">
        <v>4475</v>
      </c>
      <c r="I764" s="194" t="s">
        <v>4</v>
      </c>
      <c r="J764" s="195">
        <v>1100</v>
      </c>
      <c r="K764" s="195">
        <v>1490</v>
      </c>
      <c r="L764" s="194"/>
      <c r="M764" s="194" t="s">
        <v>3</v>
      </c>
      <c r="N764" s="194"/>
      <c r="O764" s="194"/>
      <c r="P764" s="69" t="str">
        <f t="shared" ref="P764:P768" si="20">_xlfn.CONCAT(M764,IF(N764&lt;&gt;"",_xlfn.CONCAT("ск",N764),""))</f>
        <v>1</v>
      </c>
      <c r="Q764" s="69" t="str">
        <f>INDEX(Кат!$O:$O,MATCH($A764,Кат!$A:$A,0))</f>
        <v>шпак</v>
      </c>
    </row>
    <row r="765" spans="1:17" ht="30">
      <c r="A765" s="193">
        <v>226619</v>
      </c>
      <c r="B765" s="193">
        <v>29526</v>
      </c>
      <c r="C765" s="194" t="s">
        <v>32171</v>
      </c>
      <c r="D765" s="194" t="s">
        <v>29237</v>
      </c>
      <c r="E765" s="194"/>
      <c r="F765" s="194" t="s">
        <v>4472</v>
      </c>
      <c r="G765" s="194"/>
      <c r="H765" s="194" t="s">
        <v>4472</v>
      </c>
      <c r="I765" s="194" t="s">
        <v>4</v>
      </c>
      <c r="J765" s="195">
        <v>1200</v>
      </c>
      <c r="K765" s="195">
        <v>1590</v>
      </c>
      <c r="L765" s="194"/>
      <c r="M765" s="194" t="s">
        <v>3</v>
      </c>
      <c r="N765" s="194"/>
      <c r="O765" s="194"/>
      <c r="P765" s="69" t="str">
        <f t="shared" si="20"/>
        <v>1</v>
      </c>
      <c r="Q765" s="69" t="str">
        <f>INDEX(Кат!$O:$O,MATCH($A765,Кат!$A:$A,0))</f>
        <v>шпак</v>
      </c>
    </row>
    <row r="766" spans="1:17" ht="30">
      <c r="A766" s="193">
        <v>226621</v>
      </c>
      <c r="B766" s="193">
        <v>29528</v>
      </c>
      <c r="C766" s="194" t="s">
        <v>32172</v>
      </c>
      <c r="D766" s="194" t="s">
        <v>29237</v>
      </c>
      <c r="E766" s="194"/>
      <c r="F766" s="194" t="s">
        <v>4474</v>
      </c>
      <c r="G766" s="194"/>
      <c r="H766" s="194" t="s">
        <v>4474</v>
      </c>
      <c r="I766" s="194" t="s">
        <v>4</v>
      </c>
      <c r="J766" s="195">
        <v>1490</v>
      </c>
      <c r="K766" s="195">
        <v>1990</v>
      </c>
      <c r="L766" s="194"/>
      <c r="M766" s="194" t="s">
        <v>3</v>
      </c>
      <c r="N766" s="194"/>
      <c r="O766" s="194"/>
      <c r="P766" s="69" t="str">
        <f t="shared" si="20"/>
        <v>1</v>
      </c>
      <c r="Q766" s="69" t="str">
        <f>INDEX(Кат!$O:$O,MATCH($A766,Кат!$A:$A,0))</f>
        <v>шпак</v>
      </c>
    </row>
    <row r="767" spans="1:17" ht="30">
      <c r="A767" s="193">
        <v>226622</v>
      </c>
      <c r="B767" s="193">
        <v>29531</v>
      </c>
      <c r="C767" s="194" t="s">
        <v>32173</v>
      </c>
      <c r="D767" s="194" t="s">
        <v>29237</v>
      </c>
      <c r="E767" s="194"/>
      <c r="F767" s="194" t="s">
        <v>4476</v>
      </c>
      <c r="G767" s="194"/>
      <c r="H767" s="194" t="s">
        <v>4476</v>
      </c>
      <c r="I767" s="194" t="s">
        <v>4</v>
      </c>
      <c r="J767" s="195">
        <v>1550</v>
      </c>
      <c r="K767" s="195">
        <v>2090</v>
      </c>
      <c r="L767" s="194"/>
      <c r="M767" s="194" t="s">
        <v>3</v>
      </c>
      <c r="N767" s="194"/>
      <c r="O767" s="194"/>
      <c r="P767" s="69" t="str">
        <f t="shared" si="20"/>
        <v>1</v>
      </c>
      <c r="Q767" s="69" t="str">
        <f>INDEX(Кат!$O:$O,MATCH($A767,Кат!$A:$A,0))</f>
        <v>шпак</v>
      </c>
    </row>
    <row r="768" spans="1:17" ht="45">
      <c r="A768" s="193">
        <v>226633</v>
      </c>
      <c r="B768" s="193">
        <v>29541</v>
      </c>
      <c r="C768" s="194" t="s">
        <v>32174</v>
      </c>
      <c r="D768" s="194" t="s">
        <v>29237</v>
      </c>
      <c r="E768" s="194"/>
      <c r="F768" s="194" t="s">
        <v>4484</v>
      </c>
      <c r="G768" s="194"/>
      <c r="H768" s="194" t="s">
        <v>4484</v>
      </c>
      <c r="I768" s="194" t="s">
        <v>4</v>
      </c>
      <c r="J768" s="195">
        <v>2100</v>
      </c>
      <c r="K768" s="195">
        <v>2990</v>
      </c>
      <c r="L768" s="194" t="s">
        <v>28027</v>
      </c>
      <c r="M768" s="194" t="s">
        <v>3</v>
      </c>
      <c r="N768" s="194" t="s">
        <v>3</v>
      </c>
      <c r="O768" s="194"/>
      <c r="P768" s="69" t="str">
        <f t="shared" si="20"/>
        <v>1ск1</v>
      </c>
      <c r="Q768" s="69" t="str">
        <f>INDEX(Кат!$O:$O,MATCH($A768,Кат!$A:$A,0))</f>
        <v>шпак</v>
      </c>
    </row>
    <row r="769" spans="1:17" ht="30">
      <c r="A769" s="193">
        <v>226636</v>
      </c>
      <c r="B769" s="193">
        <v>29544</v>
      </c>
      <c r="C769" s="194" t="s">
        <v>32175</v>
      </c>
      <c r="D769" s="194" t="s">
        <v>29237</v>
      </c>
      <c r="E769" s="194"/>
      <c r="F769" s="194" t="s">
        <v>25763</v>
      </c>
      <c r="G769" s="194"/>
      <c r="H769" s="194" t="s">
        <v>5117</v>
      </c>
      <c r="I769" s="194" t="s">
        <v>4</v>
      </c>
      <c r="J769" s="195">
        <v>3060</v>
      </c>
      <c r="K769" s="195">
        <v>3990</v>
      </c>
      <c r="L769" s="194"/>
      <c r="M769" s="194" t="s">
        <v>3</v>
      </c>
      <c r="N769" s="194"/>
      <c r="O769" s="194"/>
      <c r="P769" s="69" t="str">
        <f t="shared" ref="P769" si="21">_xlfn.CONCAT(M769,IF(N769&lt;&gt;"",_xlfn.CONCAT("ск",N769),""))</f>
        <v>1</v>
      </c>
      <c r="Q769" s="69" t="str">
        <f>INDEX(Кат!$O:$O,MATCH($A769,Кат!$A:$A,0))</f>
        <v>шпак</v>
      </c>
    </row>
  </sheetData>
  <autoFilter ref="A1:Q769" xr:uid="{A4C98CD3-392D-4886-8A6A-86EF76A22128}"/>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2FEEB-9215-4802-872C-BD9FCCE5EFA6}">
  <sheetPr codeName="Лист9">
    <outlinePr summaryBelow="0"/>
  </sheetPr>
  <dimension ref="A1:R30"/>
  <sheetViews>
    <sheetView showRuler="0" zoomScaleNormal="100" workbookViewId="0">
      <pane ySplit="1" topLeftCell="A14" activePane="bottomLeft" state="frozen"/>
      <selection pane="bottomLeft" activeCell="B34" sqref="B34"/>
    </sheetView>
  </sheetViews>
  <sheetFormatPr defaultRowHeight="15"/>
  <cols>
    <col min="1" max="1" width="22" style="8" bestFit="1" customWidth="1"/>
    <col min="2" max="3" width="7" style="8" bestFit="1" customWidth="1"/>
    <col min="4" max="4" width="22.28515625" style="8" customWidth="1"/>
    <col min="5" max="5" width="4.42578125" style="8" bestFit="1" customWidth="1"/>
    <col min="6" max="6" width="4.5703125" style="8" bestFit="1" customWidth="1"/>
    <col min="7" max="7" width="15" style="8" bestFit="1" customWidth="1"/>
    <col min="8" max="8" width="7.5703125" style="8" bestFit="1" customWidth="1"/>
    <col min="9" max="9" width="10.85546875" style="8" bestFit="1" customWidth="1"/>
    <col min="10" max="10" width="11.140625" style="8" bestFit="1" customWidth="1"/>
    <col min="11" max="11" width="5.7109375" style="8" bestFit="1" customWidth="1"/>
    <col min="12" max="12" width="5.85546875" style="8" bestFit="1" customWidth="1"/>
    <col min="13" max="13" width="32.42578125" style="8" bestFit="1" customWidth="1"/>
    <col min="14" max="14" width="7.42578125" style="8" bestFit="1" customWidth="1"/>
    <col min="15" max="15" width="6.7109375" style="8" bestFit="1" customWidth="1"/>
    <col min="16" max="16" width="8" style="8" bestFit="1" customWidth="1"/>
    <col min="17" max="17" width="4.85546875" style="8" bestFit="1" customWidth="1"/>
    <col min="18" max="18" width="8.28515625" style="8" bestFit="1" customWidth="1"/>
    <col min="19" max="16384" width="9.140625" style="8"/>
  </cols>
  <sheetData>
    <row r="1" spans="1:18" s="63" customFormat="1" ht="45">
      <c r="A1" s="196" t="s">
        <v>30026</v>
      </c>
      <c r="B1" s="196" t="s">
        <v>1</v>
      </c>
      <c r="C1" s="196" t="s">
        <v>32972</v>
      </c>
      <c r="D1" s="196" t="s">
        <v>32984</v>
      </c>
      <c r="E1" s="196" t="s">
        <v>32973</v>
      </c>
      <c r="F1" s="196" t="s">
        <v>28812</v>
      </c>
      <c r="G1" s="196" t="s">
        <v>33128</v>
      </c>
      <c r="H1" s="196" t="s">
        <v>32651</v>
      </c>
      <c r="I1" s="196" t="s">
        <v>33073</v>
      </c>
      <c r="J1" s="196" t="s">
        <v>14554</v>
      </c>
      <c r="K1" s="196" t="s">
        <v>30805</v>
      </c>
      <c r="L1" s="196" t="s">
        <v>30486</v>
      </c>
      <c r="M1" s="196" t="s">
        <v>32985</v>
      </c>
      <c r="N1" s="196" t="s">
        <v>29740</v>
      </c>
      <c r="O1" s="196" t="s">
        <v>30187</v>
      </c>
      <c r="P1" s="196" t="s">
        <v>29741</v>
      </c>
      <c r="Q1" s="69"/>
      <c r="R1" s="69"/>
    </row>
    <row r="2" spans="1:18" ht="60">
      <c r="A2" s="198" t="s">
        <v>32176</v>
      </c>
      <c r="B2" s="197">
        <v>259679</v>
      </c>
      <c r="C2" s="197">
        <v>208984</v>
      </c>
      <c r="D2" s="198" t="s">
        <v>32177</v>
      </c>
      <c r="E2" s="198" t="s">
        <v>29237</v>
      </c>
      <c r="F2" s="198"/>
      <c r="G2" s="198" t="s">
        <v>1611</v>
      </c>
      <c r="H2" s="198"/>
      <c r="I2" s="198" t="s">
        <v>1611</v>
      </c>
      <c r="J2" s="198" t="s">
        <v>4</v>
      </c>
      <c r="K2" s="199">
        <v>1300</v>
      </c>
      <c r="L2" s="199">
        <v>1990</v>
      </c>
      <c r="M2" s="198"/>
      <c r="N2" s="197">
        <v>1</v>
      </c>
      <c r="O2" s="197"/>
      <c r="P2" s="198"/>
      <c r="Q2" s="69" t="str">
        <f>_xlfn.CONCAT(N2,IF(O2&lt;&gt;"",_xlfn.CONCAT("ск",O2),""))</f>
        <v>1</v>
      </c>
      <c r="R2" s="69" t="str">
        <f>INDEX(Торг!$L:$L,MATCH($B2,Торг!$A:$A,0))</f>
        <v>шпак</v>
      </c>
    </row>
    <row r="3" spans="1:18" ht="60">
      <c r="A3" s="198" t="s">
        <v>32176</v>
      </c>
      <c r="B3" s="197">
        <v>259680</v>
      </c>
      <c r="C3" s="197">
        <v>208985</v>
      </c>
      <c r="D3" s="198" t="s">
        <v>32178</v>
      </c>
      <c r="E3" s="198" t="s">
        <v>29237</v>
      </c>
      <c r="F3" s="198"/>
      <c r="G3" s="198" t="s">
        <v>1613</v>
      </c>
      <c r="H3" s="198"/>
      <c r="I3" s="198" t="s">
        <v>1613</v>
      </c>
      <c r="J3" s="198" t="s">
        <v>4</v>
      </c>
      <c r="K3" s="199">
        <v>1300</v>
      </c>
      <c r="L3" s="199">
        <v>1990</v>
      </c>
      <c r="M3" s="198"/>
      <c r="N3" s="197">
        <v>1</v>
      </c>
      <c r="O3" s="197"/>
      <c r="P3" s="198"/>
      <c r="Q3" s="69" t="str">
        <f t="shared" ref="Q3:Q24" si="0">_xlfn.CONCAT(N3,IF(O3&lt;&gt;"",_xlfn.CONCAT("ск",O3),""))</f>
        <v>1</v>
      </c>
      <c r="R3" s="69" t="str">
        <f>INDEX(Торг!$L:$L,MATCH($B3,Торг!$A:$A,0))</f>
        <v>шпак</v>
      </c>
    </row>
    <row r="4" spans="1:18" ht="60">
      <c r="A4" s="198" t="s">
        <v>32176</v>
      </c>
      <c r="B4" s="197">
        <v>259681</v>
      </c>
      <c r="C4" s="197">
        <v>208983</v>
      </c>
      <c r="D4" s="198" t="s">
        <v>32179</v>
      </c>
      <c r="E4" s="198" t="s">
        <v>29237</v>
      </c>
      <c r="F4" s="198"/>
      <c r="G4" s="198" t="s">
        <v>1609</v>
      </c>
      <c r="H4" s="198"/>
      <c r="I4" s="198" t="s">
        <v>1609</v>
      </c>
      <c r="J4" s="198" t="s">
        <v>4</v>
      </c>
      <c r="K4" s="199">
        <v>1300</v>
      </c>
      <c r="L4" s="199">
        <v>1790</v>
      </c>
      <c r="M4" s="198"/>
      <c r="N4" s="197">
        <v>1</v>
      </c>
      <c r="O4" s="197"/>
      <c r="P4" s="198"/>
      <c r="Q4" s="69" t="str">
        <f t="shared" si="0"/>
        <v>1</v>
      </c>
      <c r="R4" s="69" t="str">
        <f>INDEX(Торг!$L:$L,MATCH($B4,Торг!$A:$A,0))</f>
        <v>шпак</v>
      </c>
    </row>
    <row r="5" spans="1:18" ht="75">
      <c r="A5" s="198" t="s">
        <v>32180</v>
      </c>
      <c r="B5" s="197">
        <v>259682</v>
      </c>
      <c r="C5" s="197">
        <v>208976</v>
      </c>
      <c r="D5" s="198" t="s">
        <v>32181</v>
      </c>
      <c r="E5" s="198" t="s">
        <v>29237</v>
      </c>
      <c r="F5" s="198"/>
      <c r="G5" s="198" t="s">
        <v>1616</v>
      </c>
      <c r="H5" s="198"/>
      <c r="I5" s="198" t="s">
        <v>1616</v>
      </c>
      <c r="J5" s="198" t="s">
        <v>4</v>
      </c>
      <c r="K5" s="199">
        <v>1350</v>
      </c>
      <c r="L5" s="199">
        <v>2090</v>
      </c>
      <c r="M5" s="198"/>
      <c r="N5" s="197">
        <v>1</v>
      </c>
      <c r="O5" s="197"/>
      <c r="P5" s="198"/>
      <c r="Q5" s="69" t="str">
        <f t="shared" si="0"/>
        <v>1</v>
      </c>
      <c r="R5" s="69" t="str">
        <f>INDEX(Торг!$L:$L,MATCH($B5,Торг!$A:$A,0))</f>
        <v>шпак</v>
      </c>
    </row>
    <row r="6" spans="1:18" ht="75">
      <c r="A6" s="198" t="s">
        <v>32180</v>
      </c>
      <c r="B6" s="197">
        <v>259683</v>
      </c>
      <c r="C6" s="197">
        <v>208978</v>
      </c>
      <c r="D6" s="198" t="s">
        <v>32182</v>
      </c>
      <c r="E6" s="198" t="s">
        <v>29237</v>
      </c>
      <c r="F6" s="198"/>
      <c r="G6" s="198" t="s">
        <v>1615</v>
      </c>
      <c r="H6" s="198"/>
      <c r="I6" s="198" t="s">
        <v>1615</v>
      </c>
      <c r="J6" s="198" t="s">
        <v>4</v>
      </c>
      <c r="K6" s="199">
        <v>1350</v>
      </c>
      <c r="L6" s="199">
        <v>2090</v>
      </c>
      <c r="M6" s="198"/>
      <c r="N6" s="197">
        <v>1</v>
      </c>
      <c r="O6" s="197"/>
      <c r="P6" s="198"/>
      <c r="Q6" s="69" t="str">
        <f t="shared" si="0"/>
        <v>1</v>
      </c>
      <c r="R6" s="69" t="str">
        <f>INDEX(Торг!$L:$L,MATCH($B6,Торг!$A:$A,0))</f>
        <v>шпак</v>
      </c>
    </row>
    <row r="7" spans="1:18" ht="75">
      <c r="A7" s="198" t="s">
        <v>32180</v>
      </c>
      <c r="B7" s="197">
        <v>259684</v>
      </c>
      <c r="C7" s="197">
        <v>208979</v>
      </c>
      <c r="D7" s="198" t="s">
        <v>32183</v>
      </c>
      <c r="E7" s="198" t="s">
        <v>29237</v>
      </c>
      <c r="F7" s="198"/>
      <c r="G7" s="198" t="s">
        <v>1617</v>
      </c>
      <c r="H7" s="198"/>
      <c r="I7" s="198" t="s">
        <v>1617</v>
      </c>
      <c r="J7" s="198" t="s">
        <v>4</v>
      </c>
      <c r="K7" s="199">
        <v>1350</v>
      </c>
      <c r="L7" s="199">
        <v>2090</v>
      </c>
      <c r="M7" s="198"/>
      <c r="N7" s="197">
        <v>1</v>
      </c>
      <c r="O7" s="197"/>
      <c r="P7" s="198"/>
      <c r="Q7" s="69" t="str">
        <f t="shared" si="0"/>
        <v>1</v>
      </c>
      <c r="R7" s="69" t="str">
        <f>INDEX(Торг!$L:$L,MATCH($B7,Торг!$A:$A,0))</f>
        <v>шпак</v>
      </c>
    </row>
    <row r="8" spans="1:18" ht="75">
      <c r="A8" s="198" t="s">
        <v>32184</v>
      </c>
      <c r="B8" s="197">
        <v>259685</v>
      </c>
      <c r="C8" s="197">
        <v>208991</v>
      </c>
      <c r="D8" s="198" t="s">
        <v>32185</v>
      </c>
      <c r="E8" s="198" t="s">
        <v>29237</v>
      </c>
      <c r="F8" s="198"/>
      <c r="G8" s="198" t="s">
        <v>1618</v>
      </c>
      <c r="H8" s="198"/>
      <c r="I8" s="198" t="s">
        <v>1618</v>
      </c>
      <c r="J8" s="198" t="s">
        <v>4</v>
      </c>
      <c r="K8" s="199">
        <v>1350</v>
      </c>
      <c r="L8" s="199">
        <v>2090</v>
      </c>
      <c r="M8" s="198"/>
      <c r="N8" s="197">
        <v>1</v>
      </c>
      <c r="O8" s="197"/>
      <c r="P8" s="198"/>
      <c r="Q8" s="69" t="str">
        <f t="shared" si="0"/>
        <v>1</v>
      </c>
      <c r="R8" s="69" t="str">
        <f>INDEX(Торг!$L:$L,MATCH($B8,Торг!$A:$A,0))</f>
        <v>шпак</v>
      </c>
    </row>
    <row r="9" spans="1:18" ht="75">
      <c r="A9" s="198" t="s">
        <v>32184</v>
      </c>
      <c r="B9" s="197">
        <v>259686</v>
      </c>
      <c r="C9" s="197">
        <v>208994</v>
      </c>
      <c r="D9" s="198" t="s">
        <v>32186</v>
      </c>
      <c r="E9" s="198" t="s">
        <v>29237</v>
      </c>
      <c r="F9" s="198"/>
      <c r="G9" s="198" t="s">
        <v>1620</v>
      </c>
      <c r="H9" s="198"/>
      <c r="I9" s="198" t="s">
        <v>1620</v>
      </c>
      <c r="J9" s="198" t="s">
        <v>4</v>
      </c>
      <c r="K9" s="199">
        <v>1350</v>
      </c>
      <c r="L9" s="199">
        <v>2090</v>
      </c>
      <c r="M9" s="198"/>
      <c r="N9" s="197">
        <v>1</v>
      </c>
      <c r="O9" s="197"/>
      <c r="P9" s="198"/>
      <c r="Q9" s="69" t="str">
        <f t="shared" si="0"/>
        <v>1</v>
      </c>
      <c r="R9" s="69" t="str">
        <f>INDEX(Торг!$L:$L,MATCH($B9,Торг!$A:$A,0))</f>
        <v>шпак</v>
      </c>
    </row>
    <row r="10" spans="1:18" ht="75">
      <c r="A10" s="198" t="s">
        <v>32184</v>
      </c>
      <c r="B10" s="197">
        <v>259687</v>
      </c>
      <c r="C10" s="197">
        <v>208995</v>
      </c>
      <c r="D10" s="198" t="s">
        <v>32187</v>
      </c>
      <c r="E10" s="198" t="s">
        <v>29237</v>
      </c>
      <c r="F10" s="198"/>
      <c r="G10" s="198" t="s">
        <v>1622</v>
      </c>
      <c r="H10" s="198"/>
      <c r="I10" s="198" t="s">
        <v>1622</v>
      </c>
      <c r="J10" s="198" t="s">
        <v>4</v>
      </c>
      <c r="K10" s="199">
        <v>1350</v>
      </c>
      <c r="L10" s="199">
        <v>2090</v>
      </c>
      <c r="M10" s="198"/>
      <c r="N10" s="197">
        <v>1</v>
      </c>
      <c r="O10" s="197"/>
      <c r="P10" s="198"/>
      <c r="Q10" s="69" t="str">
        <f t="shared" si="0"/>
        <v>1</v>
      </c>
      <c r="R10" s="69" t="str">
        <f>INDEX(Торг!$L:$L,MATCH($B10,Торг!$A:$A,0))</f>
        <v>шпак</v>
      </c>
    </row>
    <row r="11" spans="1:18" ht="60">
      <c r="A11" s="198" t="s">
        <v>32188</v>
      </c>
      <c r="B11" s="197">
        <v>259688</v>
      </c>
      <c r="C11" s="197">
        <v>209000</v>
      </c>
      <c r="D11" s="198" t="s">
        <v>32189</v>
      </c>
      <c r="E11" s="198" t="s">
        <v>29237</v>
      </c>
      <c r="F11" s="198"/>
      <c r="G11" s="198" t="s">
        <v>1623</v>
      </c>
      <c r="H11" s="198"/>
      <c r="I11" s="198" t="s">
        <v>1623</v>
      </c>
      <c r="J11" s="198" t="s">
        <v>4</v>
      </c>
      <c r="K11" s="199">
        <v>1500</v>
      </c>
      <c r="L11" s="199">
        <v>2290</v>
      </c>
      <c r="M11" s="198"/>
      <c r="N11" s="197">
        <v>1</v>
      </c>
      <c r="O11" s="197"/>
      <c r="P11" s="198"/>
      <c r="Q11" s="69" t="str">
        <f t="shared" si="0"/>
        <v>1</v>
      </c>
      <c r="R11" s="69" t="str">
        <f>INDEX(Торг!$L:$L,MATCH($B11,Торг!$A:$A,0))</f>
        <v>шпак</v>
      </c>
    </row>
    <row r="12" spans="1:18" ht="60">
      <c r="A12" s="198" t="s">
        <v>32188</v>
      </c>
      <c r="B12" s="197">
        <v>259689</v>
      </c>
      <c r="C12" s="197">
        <v>209001</v>
      </c>
      <c r="D12" s="198" t="s">
        <v>32190</v>
      </c>
      <c r="E12" s="198" t="s">
        <v>29237</v>
      </c>
      <c r="F12" s="198"/>
      <c r="G12" s="198" t="s">
        <v>1625</v>
      </c>
      <c r="H12" s="198"/>
      <c r="I12" s="198" t="s">
        <v>1625</v>
      </c>
      <c r="J12" s="198" t="s">
        <v>4</v>
      </c>
      <c r="K12" s="199">
        <v>1500</v>
      </c>
      <c r="L12" s="199">
        <v>2090</v>
      </c>
      <c r="M12" s="198"/>
      <c r="N12" s="197">
        <v>1</v>
      </c>
      <c r="O12" s="197"/>
      <c r="P12" s="198"/>
      <c r="Q12" s="69" t="str">
        <f t="shared" si="0"/>
        <v>1</v>
      </c>
      <c r="R12" s="69" t="str">
        <f>INDEX(Торг!$L:$L,MATCH($B12,Торг!$A:$A,0))</f>
        <v>шпак</v>
      </c>
    </row>
    <row r="13" spans="1:18" ht="60">
      <c r="A13" s="198" t="s">
        <v>32188</v>
      </c>
      <c r="B13" s="197">
        <v>259690</v>
      </c>
      <c r="C13" s="197">
        <v>209002</v>
      </c>
      <c r="D13" s="198" t="s">
        <v>32191</v>
      </c>
      <c r="E13" s="198" t="s">
        <v>29237</v>
      </c>
      <c r="F13" s="198"/>
      <c r="G13" s="198" t="s">
        <v>1627</v>
      </c>
      <c r="H13" s="198"/>
      <c r="I13" s="198" t="s">
        <v>1627</v>
      </c>
      <c r="J13" s="198" t="s">
        <v>4</v>
      </c>
      <c r="K13" s="199">
        <v>1500</v>
      </c>
      <c r="L13" s="199">
        <v>1990</v>
      </c>
      <c r="M13" s="198"/>
      <c r="N13" s="197">
        <v>1</v>
      </c>
      <c r="O13" s="197"/>
      <c r="P13" s="198"/>
      <c r="Q13" s="69" t="str">
        <f t="shared" si="0"/>
        <v>1</v>
      </c>
      <c r="R13" s="69" t="str">
        <f>INDEX(Торг!$L:$L,MATCH($B13,Торг!$A:$A,0))</f>
        <v>шпак</v>
      </c>
    </row>
    <row r="14" spans="1:18" ht="90">
      <c r="A14" s="198" t="s">
        <v>32192</v>
      </c>
      <c r="B14" s="197">
        <v>259691</v>
      </c>
      <c r="C14" s="197">
        <v>209008</v>
      </c>
      <c r="D14" s="198" t="s">
        <v>32193</v>
      </c>
      <c r="E14" s="198" t="s">
        <v>29237</v>
      </c>
      <c r="F14" s="198"/>
      <c r="G14" s="198" t="s">
        <v>1629</v>
      </c>
      <c r="H14" s="198"/>
      <c r="I14" s="198" t="s">
        <v>1629</v>
      </c>
      <c r="J14" s="198" t="s">
        <v>4</v>
      </c>
      <c r="K14" s="199">
        <v>1250</v>
      </c>
      <c r="L14" s="199">
        <v>1990</v>
      </c>
      <c r="M14" s="198"/>
      <c r="N14" s="197">
        <v>1</v>
      </c>
      <c r="O14" s="197"/>
      <c r="P14" s="198"/>
      <c r="Q14" s="69" t="str">
        <f t="shared" si="0"/>
        <v>1</v>
      </c>
      <c r="R14" s="69" t="str">
        <f>INDEX(Торг!$L:$L,MATCH($B14,Торг!$A:$A,0))</f>
        <v>шпак</v>
      </c>
    </row>
    <row r="15" spans="1:18" ht="90">
      <c r="A15" s="198" t="s">
        <v>32192</v>
      </c>
      <c r="B15" s="197">
        <v>259692</v>
      </c>
      <c r="C15" s="197">
        <v>209009</v>
      </c>
      <c r="D15" s="198" t="s">
        <v>32194</v>
      </c>
      <c r="E15" s="198" t="s">
        <v>29237</v>
      </c>
      <c r="F15" s="198"/>
      <c r="G15" s="198" t="s">
        <v>28719</v>
      </c>
      <c r="H15" s="198"/>
      <c r="I15" s="198" t="s">
        <v>28719</v>
      </c>
      <c r="J15" s="198" t="s">
        <v>4</v>
      </c>
      <c r="K15" s="199">
        <v>1250</v>
      </c>
      <c r="L15" s="199">
        <v>1690</v>
      </c>
      <c r="M15" s="198"/>
      <c r="N15" s="197">
        <v>1</v>
      </c>
      <c r="O15" s="197"/>
      <c r="P15" s="198"/>
      <c r="Q15" s="69" t="str">
        <f t="shared" si="0"/>
        <v>1</v>
      </c>
      <c r="R15" s="69" t="str">
        <f>INDEX(Торг!$L:$L,MATCH($B15,Торг!$A:$A,0))</f>
        <v>шпак</v>
      </c>
    </row>
    <row r="16" spans="1:18" ht="90">
      <c r="A16" s="198" t="s">
        <v>32192</v>
      </c>
      <c r="B16" s="197">
        <v>259693</v>
      </c>
      <c r="C16" s="197">
        <v>209010</v>
      </c>
      <c r="D16" s="198" t="s">
        <v>32195</v>
      </c>
      <c r="E16" s="198" t="s">
        <v>29237</v>
      </c>
      <c r="F16" s="198"/>
      <c r="G16" s="198" t="s">
        <v>1633</v>
      </c>
      <c r="H16" s="198"/>
      <c r="I16" s="198" t="s">
        <v>1633</v>
      </c>
      <c r="J16" s="198" t="s">
        <v>4</v>
      </c>
      <c r="K16" s="199">
        <v>1100</v>
      </c>
      <c r="L16" s="199">
        <v>1690</v>
      </c>
      <c r="M16" s="198"/>
      <c r="N16" s="197">
        <v>1</v>
      </c>
      <c r="O16" s="197"/>
      <c r="P16" s="198"/>
      <c r="Q16" s="69" t="str">
        <f t="shared" si="0"/>
        <v>1</v>
      </c>
      <c r="R16" s="69" t="str">
        <f>INDEX(Торг!$L:$L,MATCH($B16,Торг!$A:$A,0))</f>
        <v>шпак</v>
      </c>
    </row>
    <row r="17" spans="1:18" ht="75">
      <c r="A17" s="198" t="s">
        <v>32196</v>
      </c>
      <c r="B17" s="197">
        <v>259677</v>
      </c>
      <c r="C17" s="197">
        <v>209016</v>
      </c>
      <c r="D17" s="198" t="s">
        <v>32197</v>
      </c>
      <c r="E17" s="198" t="s">
        <v>29237</v>
      </c>
      <c r="F17" s="198"/>
      <c r="G17" s="198" t="s">
        <v>1635</v>
      </c>
      <c r="H17" s="198"/>
      <c r="I17" s="198" t="s">
        <v>1635</v>
      </c>
      <c r="J17" s="198" t="s">
        <v>4</v>
      </c>
      <c r="K17" s="199">
        <v>1350</v>
      </c>
      <c r="L17" s="199">
        <v>1990</v>
      </c>
      <c r="M17" s="198"/>
      <c r="N17" s="197">
        <v>1</v>
      </c>
      <c r="O17" s="197"/>
      <c r="P17" s="198"/>
      <c r="Q17" s="69" t="str">
        <f t="shared" si="0"/>
        <v>1</v>
      </c>
      <c r="R17" s="69" t="str">
        <f>INDEX(Торг!$L:$L,MATCH($B17,Торг!$A:$A,0))</f>
        <v>шпак</v>
      </c>
    </row>
    <row r="18" spans="1:18" ht="75">
      <c r="A18" s="198" t="s">
        <v>32196</v>
      </c>
      <c r="B18" s="197">
        <v>259678</v>
      </c>
      <c r="C18" s="197">
        <v>209015</v>
      </c>
      <c r="D18" s="198" t="s">
        <v>32198</v>
      </c>
      <c r="E18" s="198" t="s">
        <v>29237</v>
      </c>
      <c r="F18" s="198"/>
      <c r="G18" s="198" t="s">
        <v>1637</v>
      </c>
      <c r="H18" s="198"/>
      <c r="I18" s="198" t="s">
        <v>1637</v>
      </c>
      <c r="J18" s="198" t="s">
        <v>4</v>
      </c>
      <c r="K18" s="199">
        <v>1350</v>
      </c>
      <c r="L18" s="199">
        <v>2190</v>
      </c>
      <c r="M18" s="198"/>
      <c r="N18" s="197">
        <v>1</v>
      </c>
      <c r="O18" s="197"/>
      <c r="P18" s="198"/>
      <c r="Q18" s="69" t="str">
        <f t="shared" si="0"/>
        <v>1</v>
      </c>
      <c r="R18" s="69" t="str">
        <f>INDEX(Торг!$L:$L,MATCH($B18,Торг!$A:$A,0))</f>
        <v>шпак</v>
      </c>
    </row>
    <row r="19" spans="1:18" ht="90">
      <c r="A19" s="198" t="s">
        <v>32199</v>
      </c>
      <c r="B19" s="197">
        <v>199503</v>
      </c>
      <c r="C19" s="197">
        <v>83158</v>
      </c>
      <c r="D19" s="198" t="s">
        <v>32200</v>
      </c>
      <c r="E19" s="198" t="s">
        <v>29237</v>
      </c>
      <c r="F19" s="198"/>
      <c r="G19" s="198" t="s">
        <v>27948</v>
      </c>
      <c r="H19" s="198"/>
      <c r="I19" s="198"/>
      <c r="J19" s="198" t="s">
        <v>4</v>
      </c>
      <c r="K19" s="199">
        <v>680</v>
      </c>
      <c r="L19" s="199">
        <v>1090</v>
      </c>
      <c r="M19" s="198"/>
      <c r="N19" s="197">
        <v>1</v>
      </c>
      <c r="O19" s="197"/>
      <c r="P19" s="198"/>
      <c r="Q19" s="69" t="str">
        <f t="shared" si="0"/>
        <v>1</v>
      </c>
      <c r="R19" s="69" t="str">
        <f>INDEX(Торг!$L:$L,MATCH($B19,Торг!$A:$A,0))</f>
        <v>Ошибка</v>
      </c>
    </row>
    <row r="20" spans="1:18" ht="90">
      <c r="A20" s="198" t="s">
        <v>32199</v>
      </c>
      <c r="B20" s="197">
        <v>199504</v>
      </c>
      <c r="C20" s="197">
        <v>83159</v>
      </c>
      <c r="D20" s="198" t="s">
        <v>32201</v>
      </c>
      <c r="E20" s="198" t="s">
        <v>29237</v>
      </c>
      <c r="F20" s="198"/>
      <c r="G20" s="198" t="s">
        <v>4447</v>
      </c>
      <c r="H20" s="198"/>
      <c r="I20" s="198"/>
      <c r="J20" s="198" t="s">
        <v>4</v>
      </c>
      <c r="K20" s="199">
        <v>680</v>
      </c>
      <c r="L20" s="199">
        <v>1090</v>
      </c>
      <c r="M20" s="198"/>
      <c r="N20" s="197">
        <v>1</v>
      </c>
      <c r="O20" s="197"/>
      <c r="P20" s="198"/>
      <c r="Q20" s="69" t="str">
        <f t="shared" si="0"/>
        <v>1</v>
      </c>
      <c r="R20" s="69" t="str">
        <f>INDEX(Торг!$L:$L,MATCH($B20,Торг!$A:$A,0))</f>
        <v>шпак</v>
      </c>
    </row>
    <row r="21" spans="1:18" ht="90">
      <c r="A21" s="198" t="s">
        <v>32199</v>
      </c>
      <c r="B21" s="197">
        <v>199505</v>
      </c>
      <c r="C21" s="197">
        <v>83160</v>
      </c>
      <c r="D21" s="198" t="s">
        <v>32202</v>
      </c>
      <c r="E21" s="198" t="s">
        <v>29237</v>
      </c>
      <c r="F21" s="198"/>
      <c r="G21" s="198" t="s">
        <v>4435</v>
      </c>
      <c r="H21" s="198"/>
      <c r="I21" s="198"/>
      <c r="J21" s="198" t="s">
        <v>4</v>
      </c>
      <c r="K21" s="199">
        <v>680</v>
      </c>
      <c r="L21" s="199">
        <v>1090</v>
      </c>
      <c r="M21" s="198"/>
      <c r="N21" s="197">
        <v>1</v>
      </c>
      <c r="O21" s="197"/>
      <c r="P21" s="198"/>
      <c r="Q21" s="69" t="str">
        <f t="shared" si="0"/>
        <v>1</v>
      </c>
      <c r="R21" s="69" t="str">
        <f>INDEX(Торг!$L:$L,MATCH($B21,Торг!$A:$A,0))</f>
        <v>шпак</v>
      </c>
    </row>
    <row r="22" spans="1:18" ht="90">
      <c r="A22" s="198" t="s">
        <v>32376</v>
      </c>
      <c r="B22" s="197">
        <v>355338</v>
      </c>
      <c r="C22" s="197">
        <v>355338</v>
      </c>
      <c r="D22" s="198" t="s">
        <v>32203</v>
      </c>
      <c r="E22" s="198" t="s">
        <v>30650</v>
      </c>
      <c r="F22" s="198"/>
      <c r="G22" s="198" t="s">
        <v>30075</v>
      </c>
      <c r="H22" s="198"/>
      <c r="I22" s="198"/>
      <c r="J22" s="198" t="s">
        <v>4</v>
      </c>
      <c r="K22" s="199">
        <v>1850</v>
      </c>
      <c r="L22" s="199">
        <v>2790</v>
      </c>
      <c r="M22" s="198" t="s">
        <v>30494</v>
      </c>
      <c r="N22" s="197">
        <v>1</v>
      </c>
      <c r="O22" s="197"/>
      <c r="P22" s="198"/>
      <c r="Q22" s="69" t="str">
        <f t="shared" si="0"/>
        <v>1</v>
      </c>
      <c r="R22" s="69" t="e">
        <f>INDEX(Торг!$L:$L,MATCH($B22,Торг!$A:$A,0))</f>
        <v>#N/A</v>
      </c>
    </row>
    <row r="23" spans="1:18" ht="90">
      <c r="A23" s="198" t="s">
        <v>32376</v>
      </c>
      <c r="B23" s="197">
        <v>358168</v>
      </c>
      <c r="C23" s="197">
        <v>358168</v>
      </c>
      <c r="D23" s="198" t="s">
        <v>32204</v>
      </c>
      <c r="E23" s="198" t="s">
        <v>30650</v>
      </c>
      <c r="F23" s="198"/>
      <c r="G23" s="198" t="s">
        <v>30324</v>
      </c>
      <c r="H23" s="198"/>
      <c r="I23" s="198"/>
      <c r="J23" s="198" t="s">
        <v>4</v>
      </c>
      <c r="K23" s="199">
        <v>1850</v>
      </c>
      <c r="L23" s="199">
        <v>2790</v>
      </c>
      <c r="M23" s="198"/>
      <c r="N23" s="197">
        <v>1</v>
      </c>
      <c r="O23" s="197"/>
      <c r="P23" s="198"/>
      <c r="Q23" s="69" t="str">
        <f t="shared" si="0"/>
        <v>1</v>
      </c>
      <c r="R23" s="69" t="e">
        <f>INDEX(Торг!$L:$L,MATCH($B23,Торг!$A:$A,0))</f>
        <v>#N/A</v>
      </c>
    </row>
    <row r="24" spans="1:18" ht="90">
      <c r="A24" s="198" t="s">
        <v>32376</v>
      </c>
      <c r="B24" s="197">
        <v>355339</v>
      </c>
      <c r="C24" s="197">
        <v>355339</v>
      </c>
      <c r="D24" s="198" t="s">
        <v>32205</v>
      </c>
      <c r="E24" s="198" t="s">
        <v>30650</v>
      </c>
      <c r="F24" s="198"/>
      <c r="G24" s="198" t="s">
        <v>30078</v>
      </c>
      <c r="H24" s="198"/>
      <c r="I24" s="198"/>
      <c r="J24" s="198" t="s">
        <v>4</v>
      </c>
      <c r="K24" s="199">
        <v>1850</v>
      </c>
      <c r="L24" s="199">
        <v>2790</v>
      </c>
      <c r="M24" s="198" t="s">
        <v>30495</v>
      </c>
      <c r="N24" s="197">
        <v>1</v>
      </c>
      <c r="O24" s="197"/>
      <c r="P24" s="198"/>
      <c r="Q24" s="69" t="str">
        <f t="shared" si="0"/>
        <v>1</v>
      </c>
      <c r="R24" s="69" t="e">
        <f>INDEX(Торг!$L:$L,MATCH($B24,Торг!$A:$A,0))</f>
        <v>#N/A</v>
      </c>
    </row>
    <row r="25" spans="1:18" ht="90">
      <c r="A25" s="198" t="s">
        <v>32376</v>
      </c>
      <c r="B25" s="197">
        <v>355340</v>
      </c>
      <c r="C25" s="197">
        <v>355340</v>
      </c>
      <c r="D25" s="198" t="s">
        <v>32206</v>
      </c>
      <c r="E25" s="198" t="s">
        <v>30650</v>
      </c>
      <c r="F25" s="198"/>
      <c r="G25" s="198" t="s">
        <v>30081</v>
      </c>
      <c r="H25" s="198"/>
      <c r="I25" s="198"/>
      <c r="J25" s="198" t="s">
        <v>4</v>
      </c>
      <c r="K25" s="199">
        <v>1850</v>
      </c>
      <c r="L25" s="199">
        <v>2790</v>
      </c>
      <c r="M25" s="198" t="s">
        <v>30496</v>
      </c>
      <c r="N25" s="197">
        <v>1</v>
      </c>
      <c r="O25" s="197"/>
      <c r="P25" s="198"/>
      <c r="Q25" s="69" t="str">
        <f t="shared" ref="Q25:Q30" si="1">_xlfn.CONCAT(N25,IF(O25&lt;&gt;"",_xlfn.CONCAT("ск",O25),""))</f>
        <v>1</v>
      </c>
      <c r="R25" s="69" t="e">
        <f>INDEX(Торг!$L:$L,MATCH($B25,Торг!$A:$A,0))</f>
        <v>#N/A</v>
      </c>
    </row>
    <row r="26" spans="1:18" ht="90">
      <c r="A26" s="198" t="s">
        <v>32207</v>
      </c>
      <c r="B26" s="197">
        <v>355511</v>
      </c>
      <c r="C26" s="197">
        <v>355511</v>
      </c>
      <c r="D26" s="198" t="s">
        <v>32208</v>
      </c>
      <c r="E26" s="198" t="s">
        <v>30650</v>
      </c>
      <c r="F26" s="198"/>
      <c r="G26" s="198" t="s">
        <v>29976</v>
      </c>
      <c r="H26" s="198"/>
      <c r="I26" s="198"/>
      <c r="J26" s="198" t="s">
        <v>4</v>
      </c>
      <c r="K26" s="199">
        <v>1650</v>
      </c>
      <c r="L26" s="199">
        <v>2490</v>
      </c>
      <c r="M26" s="198" t="s">
        <v>30497</v>
      </c>
      <c r="N26" s="197">
        <v>1</v>
      </c>
      <c r="O26" s="197"/>
      <c r="P26" s="198"/>
      <c r="Q26" s="69" t="str">
        <f t="shared" si="1"/>
        <v>1</v>
      </c>
      <c r="R26" s="69" t="e">
        <f>INDEX(Торг!$L:$L,MATCH($B26,Торг!$A:$A,0))</f>
        <v>#N/A</v>
      </c>
    </row>
    <row r="27" spans="1:18" ht="90">
      <c r="A27" s="198" t="s">
        <v>32207</v>
      </c>
      <c r="B27" s="197">
        <v>355512</v>
      </c>
      <c r="C27" s="197">
        <v>355512</v>
      </c>
      <c r="D27" s="198" t="s">
        <v>32209</v>
      </c>
      <c r="E27" s="198" t="s">
        <v>30650</v>
      </c>
      <c r="F27" s="198"/>
      <c r="G27" s="198" t="s">
        <v>30084</v>
      </c>
      <c r="H27" s="198"/>
      <c r="I27" s="198"/>
      <c r="J27" s="198" t="s">
        <v>4</v>
      </c>
      <c r="K27" s="199">
        <v>1900</v>
      </c>
      <c r="L27" s="199">
        <v>2890</v>
      </c>
      <c r="M27" s="198" t="s">
        <v>30498</v>
      </c>
      <c r="N27" s="197">
        <v>1</v>
      </c>
      <c r="O27" s="197"/>
      <c r="P27" s="198"/>
      <c r="Q27" s="69" t="str">
        <f t="shared" si="1"/>
        <v>1</v>
      </c>
      <c r="R27" s="69" t="e">
        <f>INDEX(Торг!$L:$L,MATCH($B27,Торг!$A:$A,0))</f>
        <v>#N/A</v>
      </c>
    </row>
    <row r="28" spans="1:18" ht="90">
      <c r="A28" s="198" t="s">
        <v>32207</v>
      </c>
      <c r="B28" s="197">
        <v>355513</v>
      </c>
      <c r="C28" s="197">
        <v>355513</v>
      </c>
      <c r="D28" s="198" t="s">
        <v>32210</v>
      </c>
      <c r="E28" s="198" t="s">
        <v>30650</v>
      </c>
      <c r="F28" s="198"/>
      <c r="G28" s="198" t="s">
        <v>30087</v>
      </c>
      <c r="H28" s="198"/>
      <c r="I28" s="198"/>
      <c r="J28" s="198" t="s">
        <v>4</v>
      </c>
      <c r="K28" s="199">
        <v>1900</v>
      </c>
      <c r="L28" s="199">
        <v>2890</v>
      </c>
      <c r="M28" s="198" t="s">
        <v>30499</v>
      </c>
      <c r="N28" s="197">
        <v>1</v>
      </c>
      <c r="O28" s="197"/>
      <c r="P28" s="198"/>
      <c r="Q28" s="69" t="str">
        <f t="shared" si="1"/>
        <v>1</v>
      </c>
      <c r="R28" s="69" t="e">
        <f>INDEX(Торг!$L:$L,MATCH($B28,Торг!$A:$A,0))</f>
        <v>#N/A</v>
      </c>
    </row>
    <row r="29" spans="1:18" ht="90">
      <c r="A29" s="198" t="s">
        <v>32207</v>
      </c>
      <c r="B29" s="197">
        <v>355514</v>
      </c>
      <c r="C29" s="197">
        <v>355514</v>
      </c>
      <c r="D29" s="198" t="s">
        <v>32211</v>
      </c>
      <c r="E29" s="198" t="s">
        <v>30650</v>
      </c>
      <c r="F29" s="198"/>
      <c r="G29" s="198" t="s">
        <v>30090</v>
      </c>
      <c r="H29" s="198"/>
      <c r="I29" s="198"/>
      <c r="J29" s="198" t="s">
        <v>4</v>
      </c>
      <c r="K29" s="199">
        <v>1900</v>
      </c>
      <c r="L29" s="199">
        <v>2890</v>
      </c>
      <c r="M29" s="198" t="s">
        <v>30500</v>
      </c>
      <c r="N29" s="197">
        <v>1</v>
      </c>
      <c r="O29" s="197"/>
      <c r="P29" s="198"/>
      <c r="Q29" s="69" t="str">
        <f t="shared" si="1"/>
        <v>1</v>
      </c>
      <c r="R29" s="69" t="e">
        <f>INDEX(Торг!$L:$L,MATCH($B29,Торг!$A:$A,0))</f>
        <v>#N/A</v>
      </c>
    </row>
    <row r="30" spans="1:18" ht="90">
      <c r="A30" s="198" t="s">
        <v>32207</v>
      </c>
      <c r="B30" s="197">
        <v>355515</v>
      </c>
      <c r="C30" s="197">
        <v>355515</v>
      </c>
      <c r="D30" s="198" t="s">
        <v>32212</v>
      </c>
      <c r="E30" s="198" t="s">
        <v>30650</v>
      </c>
      <c r="F30" s="198"/>
      <c r="G30" s="198" t="s">
        <v>30093</v>
      </c>
      <c r="H30" s="198"/>
      <c r="I30" s="198"/>
      <c r="J30" s="198" t="s">
        <v>4</v>
      </c>
      <c r="K30" s="199">
        <v>1900</v>
      </c>
      <c r="L30" s="199">
        <v>2890</v>
      </c>
      <c r="M30" s="198" t="s">
        <v>30501</v>
      </c>
      <c r="N30" s="197">
        <v>1</v>
      </c>
      <c r="O30" s="197"/>
      <c r="P30" s="198"/>
      <c r="Q30" s="69" t="str">
        <f t="shared" si="1"/>
        <v>1</v>
      </c>
      <c r="R30" s="69" t="e">
        <f>INDEX(Торг!$L:$L,MATCH($B30,Торг!$A:$A,0))</f>
        <v>#N/A</v>
      </c>
    </row>
  </sheetData>
  <sheetProtection formatCells="0" formatColumns="0" formatRows="0" insertColumns="0" insertRows="0" insertHyperlinks="0" deleteColumns="0" deleteRows="0" sort="0" autoFilter="0" pivotTables="0"/>
  <autoFilter ref="A1:R30" xr:uid="{A419E3FF-66D5-40AD-BE22-B306BCEF04C0}"/>
  <pageMargins left="0.7" right="0.7" top="0.75" bottom="0.75" header="0.3" footer="0.3"/>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51E3B-444E-40D7-8CBE-B53E4BAFCBB1}">
  <sheetPr codeName="Лист6">
    <tabColor rgb="FF92D050"/>
  </sheetPr>
  <dimension ref="A1:J754"/>
  <sheetViews>
    <sheetView zoomScaleNormal="100" workbookViewId="0">
      <selection activeCell="A751" sqref="A2:I751"/>
    </sheetView>
  </sheetViews>
  <sheetFormatPr defaultRowHeight="15"/>
  <cols>
    <col min="1" max="1" width="7.140625" customWidth="1"/>
    <col min="2" max="2" width="11" bestFit="1" customWidth="1"/>
    <col min="4" max="4" width="11" bestFit="1" customWidth="1"/>
    <col min="5" max="5" width="7" customWidth="1"/>
    <col min="6" max="6" width="11" bestFit="1" customWidth="1"/>
    <col min="8" max="8" width="11" bestFit="1" customWidth="1"/>
  </cols>
  <sheetData>
    <row r="1" spans="1:9">
      <c r="A1" t="str" cm="1">
        <f t="array" ref="A1:A730">_xlfn._xlws.FILTER(Кат!$A:$A,Кат!$A:$A&lt;&gt;"")</f>
        <v>ID</v>
      </c>
      <c r="B1" s="9" t="str" cm="1">
        <f t="array" ref="B1:C730">_xlfn._xlws.FILTER(Кат!$AF:$AG,Кат!$A:$A&lt;&gt;"")</f>
        <v>MR</v>
      </c>
      <c r="C1" s="9" t="str">
        <v>MR</v>
      </c>
      <c r="D1" s="9" cm="1">
        <f t="array" ref="D1:E730">_xlfn._xlws.FILTER(Кат!$AK:$AL,Кат!$A:$A&lt;&gt;"")</f>
        <v>2</v>
      </c>
      <c r="E1" s="9">
        <v>2</v>
      </c>
      <c r="F1" s="9" cm="1">
        <f t="array" ref="F1:G730">_xlfn._xlws.FILTER(Кат!$AP:$AQ,Кат!$A:$A&lt;&gt;"")</f>
        <v>3</v>
      </c>
      <c r="G1" s="9">
        <v>3</v>
      </c>
      <c r="H1" s="9" cm="1">
        <f t="array" ref="H1:I730">_xlfn._xlws.FILTER(Кат!$AU:$AV,Кат!$A:$A&lt;&gt;"")</f>
        <v>4</v>
      </c>
      <c r="I1" s="9">
        <v>4</v>
      </c>
    </row>
    <row r="2" spans="1:9">
      <c r="A2">
        <v>204152</v>
      </c>
      <c r="B2">
        <v>969</v>
      </c>
      <c r="C2" t="str">
        <v>https://motorring.ru/product/38729-remeny-generatora-marel-dlya-reno-logan-2005-2009-godov-gur</v>
      </c>
      <c r="D2">
        <v>0</v>
      </c>
      <c r="E2">
        <v>0</v>
      </c>
      <c r="F2">
        <v>0</v>
      </c>
      <c r="G2">
        <v>0</v>
      </c>
      <c r="H2">
        <v>0</v>
      </c>
      <c r="I2">
        <v>0</v>
      </c>
    </row>
    <row r="3" spans="1:9">
      <c r="A3">
        <v>204145</v>
      </c>
      <c r="B3">
        <v>1190</v>
      </c>
      <c r="C3" t="str">
        <v>https://motorring.ru/product/38739-remeny-generatora-marel-pod-dvigately-vaz-vesta-xrey-kondey</v>
      </c>
      <c r="D3">
        <v>0</v>
      </c>
      <c r="E3">
        <v>0</v>
      </c>
      <c r="F3">
        <v>0</v>
      </c>
      <c r="G3">
        <v>0</v>
      </c>
      <c r="H3">
        <v>0</v>
      </c>
      <c r="I3">
        <v>0</v>
      </c>
    </row>
    <row r="4" spans="1:9">
      <c r="A4">
        <v>204151</v>
      </c>
      <c r="B4">
        <v>1290</v>
      </c>
      <c r="C4" t="str">
        <v>https://motorring.ru/product/38724-remeny-generatora-marel-pod-dvigately-vaz-lada-largus-xrey-gur</v>
      </c>
      <c r="D4">
        <v>0</v>
      </c>
      <c r="E4">
        <v>0</v>
      </c>
      <c r="F4">
        <v>0</v>
      </c>
      <c r="G4">
        <v>0</v>
      </c>
      <c r="H4">
        <v>0</v>
      </c>
      <c r="I4">
        <v>0</v>
      </c>
    </row>
    <row r="5" spans="1:9">
      <c r="A5">
        <v>204149</v>
      </c>
      <c r="B5">
        <v>1390</v>
      </c>
      <c r="C5" t="str">
        <v>https://motorring.ru/product/38722-remeny-generatora-marel-lada-largus-gur</v>
      </c>
      <c r="D5">
        <v>0</v>
      </c>
      <c r="E5">
        <v>0</v>
      </c>
      <c r="F5">
        <v>0</v>
      </c>
      <c r="G5">
        <v>0</v>
      </c>
      <c r="H5">
        <v>0</v>
      </c>
      <c r="I5">
        <v>0</v>
      </c>
    </row>
    <row r="6" spans="1:9">
      <c r="A6">
        <v>204150</v>
      </c>
      <c r="B6">
        <v>1390</v>
      </c>
      <c r="C6" t="str">
        <v>https://motorring.ru/product/38723-remeny-generatora-marel-pod-dvigately-reno-lada-largus-gur</v>
      </c>
      <c r="D6">
        <v>0</v>
      </c>
      <c r="E6">
        <v>0</v>
      </c>
      <c r="F6">
        <v>0</v>
      </c>
      <c r="G6">
        <v>0</v>
      </c>
      <c r="H6">
        <v>0</v>
      </c>
      <c r="I6">
        <v>0</v>
      </c>
    </row>
    <row r="7" spans="1:9">
      <c r="A7">
        <v>204143</v>
      </c>
      <c r="B7">
        <v>590</v>
      </c>
      <c r="C7" t="str">
        <v>https://motorring.ru/product/38711-remeny-generatora-marel-vaz-2110-2112-inzhektor</v>
      </c>
      <c r="D7">
        <v>0</v>
      </c>
      <c r="E7">
        <v>0</v>
      </c>
      <c r="F7">
        <v>0</v>
      </c>
      <c r="G7">
        <v>0</v>
      </c>
      <c r="H7">
        <v>0</v>
      </c>
      <c r="I7">
        <v>0</v>
      </c>
    </row>
    <row r="8" spans="1:9">
      <c r="A8">
        <v>204148</v>
      </c>
      <c r="B8">
        <v>1090</v>
      </c>
      <c r="C8" t="str">
        <v>https://motorring.ru/product/38718-remeny-generatora-marel-kalina-granta-datsun-8kl-bez-kondicionera</v>
      </c>
      <c r="D8">
        <v>0</v>
      </c>
      <c r="E8">
        <v>0</v>
      </c>
      <c r="F8">
        <v>0</v>
      </c>
      <c r="G8">
        <v>0</v>
      </c>
      <c r="H8">
        <v>0</v>
      </c>
      <c r="I8">
        <v>0</v>
      </c>
    </row>
    <row r="9" spans="1:9">
      <c r="A9">
        <v>204147</v>
      </c>
      <c r="B9">
        <v>690</v>
      </c>
      <c r="C9" t="str">
        <v>https://motorring.ru/product/38707-remeny-generatora-marel-lada-kalina-bez-kondicionera</v>
      </c>
      <c r="D9">
        <v>0</v>
      </c>
      <c r="E9">
        <v>0</v>
      </c>
      <c r="F9">
        <v>0</v>
      </c>
      <c r="G9">
        <v>0</v>
      </c>
      <c r="H9">
        <v>0</v>
      </c>
      <c r="I9">
        <v>0</v>
      </c>
    </row>
    <row r="10" spans="1:9">
      <c r="A10">
        <v>204204</v>
      </c>
      <c r="B10">
        <v>1590</v>
      </c>
      <c r="C10" t="str">
        <v>https://motorring.ru/product/12122-remeny-generatora-gates-lada-granta-kalina-kondicionerom</v>
      </c>
      <c r="D10">
        <v>0</v>
      </c>
      <c r="E10">
        <v>0</v>
      </c>
      <c r="F10">
        <v>0</v>
      </c>
      <c r="G10">
        <v>0</v>
      </c>
      <c r="H10">
        <v>0</v>
      </c>
      <c r="I10">
        <v>0</v>
      </c>
    </row>
    <row r="11" spans="1:9">
      <c r="A11">
        <v>204144</v>
      </c>
      <c r="B11">
        <v>1390</v>
      </c>
      <c r="C11" t="str">
        <v>https://motorring.ru/product/38762-remeny-generatora-marel-pod-dvigately-h4m-xrey-reno-daster-2</v>
      </c>
      <c r="D11">
        <v>0</v>
      </c>
      <c r="E11">
        <v>0</v>
      </c>
      <c r="F11">
        <v>0</v>
      </c>
      <c r="G11">
        <v>0</v>
      </c>
      <c r="H11">
        <v>0</v>
      </c>
      <c r="I11">
        <v>0</v>
      </c>
    </row>
    <row r="12" spans="1:9">
      <c r="A12">
        <v>251725</v>
      </c>
      <c r="B12">
        <v>819</v>
      </c>
      <c r="C12" t="str">
        <v>https://motorring.ru/product/38709-remeny-generatora-marel-lada-kalina-granta-datsun-kondicionerom</v>
      </c>
      <c r="D12">
        <v>0</v>
      </c>
      <c r="E12">
        <v>0</v>
      </c>
      <c r="F12">
        <v>0</v>
      </c>
      <c r="G12">
        <v>0</v>
      </c>
      <c r="H12">
        <v>0</v>
      </c>
      <c r="I12">
        <v>0</v>
      </c>
    </row>
    <row r="13" spans="1:9">
      <c r="A13">
        <v>251722</v>
      </c>
      <c r="B13">
        <v>619</v>
      </c>
      <c r="C13" t="str">
        <v>https://motorring.ru/product/38710-remeny-generatora-marel-vaz-2108-2115-inzhektor</v>
      </c>
      <c r="D13">
        <v>0</v>
      </c>
      <c r="E13">
        <v>0</v>
      </c>
      <c r="F13">
        <v>0</v>
      </c>
      <c r="G13">
        <v>0</v>
      </c>
      <c r="H13">
        <v>0</v>
      </c>
      <c r="I13">
        <v>0</v>
      </c>
    </row>
    <row r="14" spans="1:9">
      <c r="A14">
        <v>251723</v>
      </c>
      <c r="B14">
        <v>949</v>
      </c>
      <c r="C14" t="str">
        <v>https://motorring.ru/product/38715-remeny-generatora-marel-vaz-2110-12-lada-priora-gur-kondicioner</v>
      </c>
      <c r="D14">
        <v>0</v>
      </c>
      <c r="E14">
        <v>0</v>
      </c>
      <c r="F14">
        <v>0</v>
      </c>
      <c r="G14">
        <v>0</v>
      </c>
      <c r="H14">
        <v>0</v>
      </c>
      <c r="I14">
        <v>0</v>
      </c>
    </row>
    <row r="15" spans="1:9">
      <c r="A15">
        <v>251724</v>
      </c>
      <c r="B15">
        <v>949</v>
      </c>
      <c r="C15" t="str">
        <v>https://motorring.ru/product/38716-remeny-generatora-marel-vaz-2110-12-lada-priora-gur</v>
      </c>
      <c r="D15">
        <v>0</v>
      </c>
      <c r="E15">
        <v>0</v>
      </c>
      <c r="F15">
        <v>0</v>
      </c>
      <c r="G15">
        <v>0</v>
      </c>
      <c r="H15">
        <v>0</v>
      </c>
      <c r="I15">
        <v>0</v>
      </c>
    </row>
    <row r="16" spans="1:9">
      <c r="A16">
        <v>251731</v>
      </c>
      <c r="B16">
        <v>1190</v>
      </c>
      <c r="C16" t="str">
        <v>https://motorring.ru/product/38717-remeny-generatora-marel-dlya-shevrole-niva</v>
      </c>
      <c r="D16">
        <v>0</v>
      </c>
      <c r="E16">
        <v>0</v>
      </c>
      <c r="F16">
        <v>0</v>
      </c>
      <c r="G16">
        <v>0</v>
      </c>
      <c r="H16">
        <v>0</v>
      </c>
      <c r="I16">
        <v>0</v>
      </c>
    </row>
    <row r="17" spans="1:9">
      <c r="A17">
        <v>251728</v>
      </c>
      <c r="B17">
        <v>890</v>
      </c>
      <c r="C17" t="str">
        <v>https://motorring.ru/product/38720-remeny-generatora-marel-kalina-granta-datsun-8kl-kondicionerom</v>
      </c>
      <c r="D17">
        <v>0</v>
      </c>
      <c r="E17">
        <v>0</v>
      </c>
      <c r="F17">
        <v>0</v>
      </c>
      <c r="G17">
        <v>0</v>
      </c>
      <c r="H17">
        <v>0</v>
      </c>
      <c r="I17">
        <v>0</v>
      </c>
    </row>
    <row r="18" spans="1:9">
      <c r="A18">
        <v>251729</v>
      </c>
      <c r="B18">
        <v>1390</v>
      </c>
      <c r="C18" t="str">
        <v>https://motorring.ru/product/38722-remeny-generatora-marel-lada-largus-gur</v>
      </c>
      <c r="D18">
        <v>0</v>
      </c>
      <c r="E18">
        <v>0</v>
      </c>
      <c r="F18">
        <v>0</v>
      </c>
      <c r="G18">
        <v>0</v>
      </c>
      <c r="H18">
        <v>0</v>
      </c>
      <c r="I18">
        <v>0</v>
      </c>
    </row>
    <row r="19" spans="1:9">
      <c r="A19">
        <v>251730</v>
      </c>
      <c r="B19">
        <v>969</v>
      </c>
      <c r="C19" t="str">
        <v>https://motorring.ru/product/38729-remeny-generatora-marel-dlya-reno-logan-2005-2009-godov-gur</v>
      </c>
      <c r="D19">
        <v>0</v>
      </c>
      <c r="E19">
        <v>0</v>
      </c>
      <c r="F19">
        <v>0</v>
      </c>
      <c r="G19">
        <v>0</v>
      </c>
      <c r="H19">
        <v>0</v>
      </c>
      <c r="I19">
        <v>0</v>
      </c>
    </row>
    <row r="20" spans="1:9">
      <c r="A20">
        <v>251726</v>
      </c>
      <c r="B20">
        <v>990</v>
      </c>
      <c r="C20" t="str">
        <v>https://motorring.ru/product/38758-remeny-generatora-marel-pod-komplektacii-bez-kondicionera-vesta</v>
      </c>
      <c r="D20">
        <v>0</v>
      </c>
      <c r="E20">
        <v>0</v>
      </c>
      <c r="F20">
        <v>0</v>
      </c>
      <c r="G20">
        <v>0</v>
      </c>
      <c r="H20">
        <v>0</v>
      </c>
      <c r="I20">
        <v>0</v>
      </c>
    </row>
    <row r="21" spans="1:9">
      <c r="A21">
        <v>251732</v>
      </c>
      <c r="B21">
        <v>590</v>
      </c>
      <c r="C21" t="str">
        <v>https://motorring.ru/product/38765-remeny-generatora-marel-dlya-shevrole-niva-kondicionerom</v>
      </c>
      <c r="D21">
        <v>0</v>
      </c>
      <c r="E21">
        <v>0</v>
      </c>
      <c r="F21">
        <v>0</v>
      </c>
      <c r="G21">
        <v>0</v>
      </c>
      <c r="H21">
        <v>0</v>
      </c>
      <c r="I21">
        <v>0</v>
      </c>
    </row>
    <row r="22" spans="1:9">
      <c r="A22">
        <v>204146</v>
      </c>
      <c r="B22">
        <v>1090</v>
      </c>
      <c r="C22" t="str">
        <v>https://motorring.ru/product/38721-remeny-generatora-marel-granta-kondicionerom</v>
      </c>
      <c r="D22">
        <v>0</v>
      </c>
      <c r="E22">
        <v>0</v>
      </c>
      <c r="F22">
        <v>0</v>
      </c>
      <c r="G22">
        <v>0</v>
      </c>
      <c r="H22">
        <v>0</v>
      </c>
      <c r="I22">
        <v>0</v>
      </c>
    </row>
    <row r="23" spans="1:9">
      <c r="A23">
        <v>204095</v>
      </c>
      <c r="B23">
        <v>1290</v>
      </c>
      <c r="C23" t="str">
        <v>https://motorring.ru/product/11305-remeny-generatora-dayco-6pk1125-dlya-vaz-2110-2112-lada</v>
      </c>
      <c r="D23">
        <v>0</v>
      </c>
      <c r="E23">
        <v>0</v>
      </c>
      <c r="F23">
        <v>0</v>
      </c>
      <c r="G23">
        <v>0</v>
      </c>
      <c r="H23">
        <v>0</v>
      </c>
      <c r="I23">
        <v>0</v>
      </c>
    </row>
    <row r="24" spans="1:9">
      <c r="A24">
        <v>204104</v>
      </c>
      <c r="B24">
        <v>1390</v>
      </c>
      <c r="C24" t="str">
        <v>https://motorring.ru/product/13157</v>
      </c>
      <c r="D24">
        <v>0</v>
      </c>
      <c r="E24">
        <v>0</v>
      </c>
      <c r="F24">
        <v>0</v>
      </c>
      <c r="G24">
        <v>0</v>
      </c>
      <c r="H24">
        <v>0</v>
      </c>
      <c r="I24">
        <v>0</v>
      </c>
    </row>
    <row r="25" spans="1:9">
      <c r="A25">
        <v>204094</v>
      </c>
      <c r="B25">
        <v>1390</v>
      </c>
      <c r="C25" t="str">
        <v>https://motorring.ru/product/13155-remeny-generatora-dayco-6pk1115-dlya-vaz-2110-2112-lada</v>
      </c>
      <c r="D25">
        <v>0</v>
      </c>
      <c r="E25">
        <v>0</v>
      </c>
      <c r="F25">
        <v>0</v>
      </c>
      <c r="G25">
        <v>0</v>
      </c>
      <c r="H25">
        <v>0</v>
      </c>
      <c r="I25">
        <v>0</v>
      </c>
    </row>
    <row r="26" spans="1:9">
      <c r="A26">
        <v>181743</v>
      </c>
      <c r="B26">
        <v>1385</v>
      </c>
      <c r="C26" t="str">
        <v>https://motorring.ru/product/4610-opory-stoek-peredney-podveski-sevi-ekspert-vaz-2108-21099</v>
      </c>
      <c r="D26">
        <v>0</v>
      </c>
      <c r="E26">
        <v>0</v>
      </c>
      <c r="F26">
        <v>0</v>
      </c>
      <c r="G26">
        <v>0</v>
      </c>
      <c r="H26">
        <v>0</v>
      </c>
      <c r="I26">
        <v>0</v>
      </c>
    </row>
    <row r="27" spans="1:9">
      <c r="A27">
        <v>181744</v>
      </c>
      <c r="B27">
        <v>1635</v>
      </c>
      <c r="C27" t="str">
        <v>https://motorring.ru/product/4726-opory-stoek-peredney-podveski-sevi-ekspert-vaz-2110-2112</v>
      </c>
      <c r="D27">
        <v>0</v>
      </c>
      <c r="E27">
        <v>0</v>
      </c>
      <c r="F27">
        <v>0</v>
      </c>
      <c r="G27">
        <v>0</v>
      </c>
      <c r="H27">
        <v>0</v>
      </c>
      <c r="I27">
        <v>0</v>
      </c>
    </row>
    <row r="28" spans="1:9">
      <c r="A28">
        <v>181864</v>
      </c>
      <c r="B28">
        <v>5090</v>
      </c>
      <c r="C28" t="str">
        <v>https://motorring.ru/product/19983-komplekt-opor-stoek-peredney-podveski-povorotnym-uzlom-sevi</v>
      </c>
      <c r="D28">
        <v>0</v>
      </c>
      <c r="E28">
        <v>0</v>
      </c>
      <c r="F28">
        <v>0</v>
      </c>
      <c r="G28">
        <v>0</v>
      </c>
      <c r="H28">
        <v>0</v>
      </c>
      <c r="I28">
        <v>0</v>
      </c>
    </row>
    <row r="29" spans="1:9">
      <c r="A29">
        <v>139190</v>
      </c>
      <c r="B29">
        <v>290</v>
      </c>
      <c r="C29" t="str">
        <v>https://motorring.ru/product/14711-vibroshumoizolyator-prughiny-peredney-podveski-sevi-extream</v>
      </c>
      <c r="D29">
        <v>0</v>
      </c>
      <c r="E29">
        <v>0</v>
      </c>
      <c r="F29">
        <v>0</v>
      </c>
      <c r="G29">
        <v>0</v>
      </c>
      <c r="H29">
        <v>0</v>
      </c>
      <c r="I29">
        <v>0</v>
      </c>
    </row>
    <row r="30" spans="1:9">
      <c r="A30">
        <v>181862</v>
      </c>
      <c r="B30">
        <v>3290</v>
      </c>
      <c r="C30" t="str">
        <v>https://motorring.ru/product/4732-opory-stoek-peredney-podveski-sevi-ekstrim-vaz-2108-21099</v>
      </c>
      <c r="D30">
        <v>0</v>
      </c>
      <c r="E30">
        <v>0</v>
      </c>
      <c r="F30">
        <v>0</v>
      </c>
      <c r="G30">
        <v>0</v>
      </c>
      <c r="H30">
        <v>0</v>
      </c>
      <c r="I30">
        <v>0</v>
      </c>
    </row>
    <row r="31" spans="1:9">
      <c r="A31">
        <v>181863</v>
      </c>
      <c r="B31">
        <v>4090</v>
      </c>
      <c r="C31" t="str">
        <v>https://motorring.ru/product/4727-opory-stoek-peredney-podveski-sevi-ekstrim-vaz-2110-2112</v>
      </c>
      <c r="D31">
        <v>0</v>
      </c>
      <c r="E31">
        <v>0</v>
      </c>
      <c r="F31">
        <v>0</v>
      </c>
      <c r="G31">
        <v>0</v>
      </c>
      <c r="H31">
        <v>0</v>
      </c>
      <c r="I31">
        <v>0</v>
      </c>
    </row>
    <row r="32" spans="1:9">
      <c r="A32">
        <v>181736</v>
      </c>
      <c r="B32">
        <v>795</v>
      </c>
      <c r="C32" t="str">
        <v>https://motorring.ru/product/4731-opory-stoek-peredney-podveski-sevi-ekspert-bez-podshipnika</v>
      </c>
      <c r="D32">
        <v>0</v>
      </c>
      <c r="E32">
        <v>0</v>
      </c>
      <c r="F32">
        <v>0</v>
      </c>
      <c r="G32">
        <v>0</v>
      </c>
      <c r="H32">
        <v>0</v>
      </c>
      <c r="I32">
        <v>0</v>
      </c>
    </row>
    <row r="33" spans="1:9">
      <c r="A33">
        <v>181751</v>
      </c>
      <c r="B33">
        <v>1245</v>
      </c>
      <c r="C33" t="str">
        <v>https://motorring.ru/product/4733-opory-stoek-peredney-podveski-sevi-ekspert-podshipnikom</v>
      </c>
      <c r="D33">
        <v>0</v>
      </c>
      <c r="E33">
        <v>0</v>
      </c>
      <c r="F33">
        <v>0</v>
      </c>
      <c r="G33">
        <v>0</v>
      </c>
      <c r="H33">
        <v>0</v>
      </c>
      <c r="I33">
        <v>0</v>
      </c>
    </row>
    <row r="34" spans="1:9">
      <c r="A34">
        <v>138937</v>
      </c>
      <c r="B34">
        <v>339</v>
      </c>
      <c r="C34" t="str">
        <v>https://motorring.ru/product/13471</v>
      </c>
      <c r="D34">
        <v>0</v>
      </c>
      <c r="E34">
        <v>0</v>
      </c>
      <c r="F34">
        <v>0</v>
      </c>
      <c r="G34">
        <v>0</v>
      </c>
      <c r="H34">
        <v>0</v>
      </c>
      <c r="I34">
        <v>0</v>
      </c>
    </row>
    <row r="35" spans="1:9">
      <c r="A35">
        <v>195053</v>
      </c>
      <c r="B35">
        <v>729</v>
      </c>
      <c r="C35" t="str">
        <v>https://motorring.ru/product/19989-podshipnik-opory-stoyki-peredney-podveski-sevi-expert-lada</v>
      </c>
      <c r="D35">
        <v>0</v>
      </c>
      <c r="E35">
        <v>0</v>
      </c>
      <c r="F35">
        <v>0</v>
      </c>
      <c r="G35">
        <v>0</v>
      </c>
      <c r="H35">
        <v>0</v>
      </c>
      <c r="I35">
        <v>0</v>
      </c>
    </row>
    <row r="36" spans="1:9">
      <c r="A36">
        <v>181738</v>
      </c>
      <c r="B36">
        <v>1295</v>
      </c>
      <c r="C36" t="str">
        <v>https://motorring.ru/product/4728-komplekt-opor-stoek-peredney-podveski-sevi-ekspert-lada</v>
      </c>
      <c r="D36">
        <v>0</v>
      </c>
      <c r="E36">
        <v>0</v>
      </c>
      <c r="F36">
        <v>0</v>
      </c>
      <c r="G36">
        <v>0</v>
      </c>
      <c r="H36">
        <v>0</v>
      </c>
      <c r="I36">
        <v>0</v>
      </c>
    </row>
    <row r="37" spans="1:9">
      <c r="A37">
        <v>181735</v>
      </c>
      <c r="B37">
        <v>859</v>
      </c>
      <c r="C37" t="str">
        <v>https://motorring.ru/product/19980-opora-stoyki-peredney-podveski-bez-podshipnika-sevi-expert</v>
      </c>
      <c r="D37">
        <v>0</v>
      </c>
      <c r="E37">
        <v>0</v>
      </c>
      <c r="F37">
        <v>0</v>
      </c>
      <c r="G37">
        <v>0</v>
      </c>
      <c r="H37">
        <v>0</v>
      </c>
      <c r="I37">
        <v>0</v>
      </c>
    </row>
    <row r="38" spans="1:9">
      <c r="A38">
        <v>181741</v>
      </c>
      <c r="B38">
        <v>969</v>
      </c>
      <c r="C38" t="str">
        <v>https://motorring.ru/product/19984-opora-peredney-stoyki-bez-podshipnika-smescheniem-6mm-bez</v>
      </c>
      <c r="D38">
        <v>0</v>
      </c>
      <c r="E38">
        <v>0</v>
      </c>
      <c r="F38">
        <v>0</v>
      </c>
      <c r="G38">
        <v>0</v>
      </c>
      <c r="H38">
        <v>0</v>
      </c>
      <c r="I38">
        <v>0</v>
      </c>
    </row>
    <row r="39" spans="1:9">
      <c r="A39">
        <v>181742</v>
      </c>
      <c r="B39">
        <v>1490</v>
      </c>
      <c r="C39" t="str">
        <v>https://motorring.ru/product/19986-opora-peredney-stoyki-podshipnika-smescheniem-6mm-bez-eur</v>
      </c>
      <c r="D39">
        <v>0</v>
      </c>
      <c r="E39">
        <v>0</v>
      </c>
      <c r="F39">
        <v>0</v>
      </c>
      <c r="G39">
        <v>0</v>
      </c>
      <c r="H39">
        <v>0</v>
      </c>
      <c r="I39">
        <v>0</v>
      </c>
    </row>
    <row r="40" spans="1:9">
      <c r="A40">
        <v>181739</v>
      </c>
      <c r="B40">
        <v>1195</v>
      </c>
      <c r="C40" t="str">
        <v>https://motorring.ru/product/4729</v>
      </c>
      <c r="D40">
        <v>0</v>
      </c>
      <c r="E40">
        <v>0</v>
      </c>
      <c r="F40">
        <v>0</v>
      </c>
      <c r="G40">
        <v>0</v>
      </c>
      <c r="H40">
        <v>0</v>
      </c>
      <c r="I40">
        <v>0</v>
      </c>
    </row>
    <row r="41" spans="1:9">
      <c r="A41">
        <v>181740</v>
      </c>
      <c r="B41">
        <v>1490</v>
      </c>
      <c r="C41" t="str">
        <v>https://motorring.ru/product/19985-opora-stoyki-peredney-podveski-podshipnikom-smescheniem-eur</v>
      </c>
      <c r="D41">
        <v>0</v>
      </c>
      <c r="E41">
        <v>0</v>
      </c>
      <c r="F41">
        <v>0</v>
      </c>
      <c r="G41">
        <v>0</v>
      </c>
      <c r="H41">
        <v>0</v>
      </c>
      <c r="I41">
        <v>0</v>
      </c>
    </row>
    <row r="42" spans="1:9">
      <c r="A42">
        <v>225458</v>
      </c>
      <c r="B42">
        <v>1190</v>
      </c>
      <c r="C42" t="str">
        <v>https://motorring.ru/product/10962-sharniry-rychagov-peredney-podveski-sevi-ekstrim-vaz</v>
      </c>
      <c r="D42">
        <v>0</v>
      </c>
      <c r="E42">
        <v>0</v>
      </c>
      <c r="F42">
        <v>0</v>
      </c>
      <c r="G42">
        <v>0</v>
      </c>
      <c r="H42">
        <v>0</v>
      </c>
      <c r="I42">
        <v>0</v>
      </c>
    </row>
    <row r="43" spans="1:9">
      <c r="A43">
        <v>225455</v>
      </c>
      <c r="B43">
        <v>990</v>
      </c>
      <c r="C43" t="str">
        <v>https://motorring.ru/product/14708-sharniry-rychagov-peredney-podveski-sevi-expert-2101-2107</v>
      </c>
      <c r="D43">
        <v>0</v>
      </c>
      <c r="E43">
        <v>0</v>
      </c>
      <c r="F43">
        <v>0</v>
      </c>
      <c r="G43">
        <v>0</v>
      </c>
      <c r="H43">
        <v>0</v>
      </c>
      <c r="I43">
        <v>0</v>
      </c>
    </row>
    <row r="44" spans="1:9">
      <c r="A44">
        <v>225459</v>
      </c>
      <c r="B44">
        <v>1490</v>
      </c>
      <c r="C44" t="str">
        <v>https://motorring.ru/product/20038-sharniry-rychagov-peredney-podveski-sevi-expert-lada-niva</v>
      </c>
      <c r="D44">
        <v>0</v>
      </c>
      <c r="E44">
        <v>0</v>
      </c>
      <c r="F44">
        <v>0</v>
      </c>
      <c r="G44">
        <v>0</v>
      </c>
      <c r="H44">
        <v>0</v>
      </c>
      <c r="I44">
        <v>0</v>
      </c>
    </row>
    <row r="45" spans="1:9">
      <c r="A45">
        <v>225457</v>
      </c>
      <c r="B45">
        <v>1390</v>
      </c>
      <c r="C45" t="str">
        <v>https://motorring.ru/product/10963-saylentbloki-rychagov-peredney-podveski-sevi-ekspert-lada</v>
      </c>
      <c r="D45">
        <v>0</v>
      </c>
      <c r="E45">
        <v>0</v>
      </c>
      <c r="F45">
        <v>0</v>
      </c>
      <c r="G45">
        <v>0</v>
      </c>
      <c r="H45">
        <v>0</v>
      </c>
      <c r="I45">
        <v>0</v>
      </c>
    </row>
    <row r="46" spans="1:9">
      <c r="A46">
        <v>225454</v>
      </c>
      <c r="B46">
        <v>490</v>
      </c>
      <c r="C46" t="str">
        <v>https://motorring.ru/product/20037-sharniry-rychagov-peredney-podveski-sevi-expert-vaz</v>
      </c>
      <c r="D46">
        <v>0</v>
      </c>
      <c r="E46">
        <v>0</v>
      </c>
      <c r="F46">
        <v>0</v>
      </c>
      <c r="G46">
        <v>0</v>
      </c>
      <c r="H46">
        <v>0</v>
      </c>
      <c r="I46">
        <v>0</v>
      </c>
    </row>
    <row r="47" spans="1:9">
      <c r="A47">
        <v>225421</v>
      </c>
      <c r="B47">
        <v>569</v>
      </c>
      <c r="C47" t="str">
        <v>https://motorring.ru/product/20009-sharniry-rychaga-balki-zadney-podveski-sevi-expert-vaz</v>
      </c>
      <c r="D47">
        <v>0</v>
      </c>
      <c r="E47">
        <v>0</v>
      </c>
      <c r="F47">
        <v>0</v>
      </c>
      <c r="G47">
        <v>0</v>
      </c>
      <c r="H47">
        <v>0</v>
      </c>
      <c r="I47">
        <v>0</v>
      </c>
    </row>
    <row r="48" spans="1:9">
      <c r="A48">
        <v>225451</v>
      </c>
      <c r="B48">
        <v>590</v>
      </c>
      <c r="C48" t="str">
        <v>https://motorring.ru/product/20010-sharniry-rychagov-balki-zadney-podveski-sevi-expert-vaz</v>
      </c>
      <c r="D48">
        <v>0</v>
      </c>
      <c r="E48">
        <v>0</v>
      </c>
      <c r="F48">
        <v>0</v>
      </c>
      <c r="G48">
        <v>0</v>
      </c>
      <c r="H48">
        <v>0</v>
      </c>
      <c r="I48">
        <v>0</v>
      </c>
    </row>
    <row r="49" spans="1:9">
      <c r="A49">
        <v>225436</v>
      </c>
      <c r="B49">
        <v>590</v>
      </c>
      <c r="C49" t="str">
        <v>https://motorring.ru/product/20031-sharniry-nighnego-rychaga-peredney-podveski-sevi-expert-vaz</v>
      </c>
      <c r="D49">
        <v>0</v>
      </c>
      <c r="E49">
        <v>0</v>
      </c>
      <c r="F49">
        <v>0</v>
      </c>
      <c r="G49">
        <v>0</v>
      </c>
      <c r="H49">
        <v>0</v>
      </c>
      <c r="I49">
        <v>0</v>
      </c>
    </row>
    <row r="50" spans="1:9">
      <c r="A50">
        <v>225435</v>
      </c>
      <c r="B50">
        <v>969</v>
      </c>
      <c r="C50" t="str">
        <v>https://motorring.ru/product/20034-sharniry-nighnego-rychaga-peredney-podveski-sevi-expert</v>
      </c>
      <c r="D50">
        <v>0</v>
      </c>
      <c r="E50">
        <v>0</v>
      </c>
      <c r="F50">
        <v>0</v>
      </c>
      <c r="G50">
        <v>0</v>
      </c>
      <c r="H50">
        <v>0</v>
      </c>
      <c r="I50">
        <v>0</v>
      </c>
    </row>
    <row r="51" spans="1:9">
      <c r="A51">
        <v>225440</v>
      </c>
      <c r="B51">
        <v>1190</v>
      </c>
      <c r="C51" t="str">
        <v>https://motorring.ru/product/12513-saylentbloki-nighnih-rychagov-peredney-podveski-sevi</v>
      </c>
      <c r="D51">
        <v>0</v>
      </c>
      <c r="E51">
        <v>0</v>
      </c>
      <c r="F51">
        <v>0</v>
      </c>
      <c r="G51">
        <v>0</v>
      </c>
      <c r="H51">
        <v>0</v>
      </c>
      <c r="I51">
        <v>0</v>
      </c>
    </row>
    <row r="52" spans="1:9">
      <c r="A52">
        <v>225456</v>
      </c>
      <c r="B52">
        <v>1490</v>
      </c>
      <c r="C52" t="str">
        <v>https://motorring.ru/product/20038-sharniry-rychagov-peredney-podveski-sevi-expert-lada-niva</v>
      </c>
      <c r="D52">
        <v>0</v>
      </c>
      <c r="E52">
        <v>0</v>
      </c>
      <c r="F52">
        <v>0</v>
      </c>
      <c r="G52">
        <v>0</v>
      </c>
      <c r="H52">
        <v>0</v>
      </c>
      <c r="I52">
        <v>0</v>
      </c>
    </row>
    <row r="53" spans="1:9">
      <c r="A53">
        <v>158390</v>
      </c>
      <c r="B53">
        <v>289</v>
      </c>
      <c r="C53" t="str">
        <v>https://motorring.ru/product/20008-komplekt-vtulok-zadnego-amortizatora-sevi-expert-vaz</v>
      </c>
      <c r="D53">
        <v>0</v>
      </c>
      <c r="E53">
        <v>0</v>
      </c>
      <c r="F53">
        <v>0</v>
      </c>
      <c r="G53">
        <v>0</v>
      </c>
      <c r="H53">
        <v>0</v>
      </c>
      <c r="I53">
        <v>0</v>
      </c>
    </row>
    <row r="54" spans="1:9">
      <c r="A54">
        <v>194892</v>
      </c>
      <c r="B54">
        <v>290</v>
      </c>
      <c r="C54" t="str">
        <v>https://motorring.ru/product/20013-podushki-krepleniya-amortizatora-sevi-expert-vaz-2101-2115</v>
      </c>
      <c r="D54">
        <v>0</v>
      </c>
      <c r="E54">
        <v>0</v>
      </c>
      <c r="F54">
        <v>0</v>
      </c>
      <c r="G54">
        <v>0</v>
      </c>
      <c r="H54">
        <v>0</v>
      </c>
      <c r="I54">
        <v>0</v>
      </c>
    </row>
    <row r="55" spans="1:9">
      <c r="A55">
        <v>225432</v>
      </c>
      <c r="B55">
        <v>569</v>
      </c>
      <c r="C55" t="str">
        <v>https://motorring.ru/product/39156-sharnir-podushki-perednego-amortizatora-sevi-extreme-2101-07-niva</v>
      </c>
      <c r="D55">
        <v>0</v>
      </c>
      <c r="E55">
        <v>0</v>
      </c>
      <c r="F55">
        <v>0</v>
      </c>
      <c r="G55">
        <v>0</v>
      </c>
      <c r="H55">
        <v>0</v>
      </c>
      <c r="I55">
        <v>0</v>
      </c>
    </row>
    <row r="56" spans="1:9">
      <c r="A56">
        <v>225441</v>
      </c>
      <c r="B56">
        <v>390</v>
      </c>
      <c r="C56" t="str">
        <v>https://motorring.ru/product/39157-sharnir-perednego-amortizatora-sevi-expert-2101-07-niva-4x4</v>
      </c>
      <c r="D56">
        <v>0</v>
      </c>
      <c r="E56">
        <v>0</v>
      </c>
      <c r="F56">
        <v>0</v>
      </c>
      <c r="G56">
        <v>0</v>
      </c>
      <c r="H56">
        <v>0</v>
      </c>
      <c r="I56">
        <v>0</v>
      </c>
    </row>
    <row r="57" spans="1:9">
      <c r="A57">
        <v>225433</v>
      </c>
      <c r="B57">
        <v>529</v>
      </c>
      <c r="C57" t="str">
        <v>https://motorring.ru/product/20019-sharniry-podushki-perednego-amortizatora-sevi-extreme-vaz</v>
      </c>
      <c r="D57">
        <v>0</v>
      </c>
      <c r="E57">
        <v>0</v>
      </c>
      <c r="F57">
        <v>0</v>
      </c>
      <c r="G57">
        <v>0</v>
      </c>
      <c r="H57">
        <v>0</v>
      </c>
      <c r="I57">
        <v>0</v>
      </c>
    </row>
    <row r="58" spans="1:9">
      <c r="A58">
        <v>225442</v>
      </c>
      <c r="B58">
        <v>369</v>
      </c>
      <c r="C58" t="str">
        <v>https://motorring.ru/product/39158-sharnir-perednego-amortizatora-sevi-extream-2101-07-niva-4x4</v>
      </c>
      <c r="D58">
        <v>0</v>
      </c>
      <c r="E58">
        <v>0</v>
      </c>
      <c r="F58">
        <v>0</v>
      </c>
      <c r="G58">
        <v>0</v>
      </c>
      <c r="H58">
        <v>0</v>
      </c>
      <c r="I58">
        <v>0</v>
      </c>
    </row>
    <row r="59" spans="1:9">
      <c r="A59">
        <v>158389</v>
      </c>
      <c r="B59">
        <v>569</v>
      </c>
      <c r="C59" t="str">
        <v>https://motorring.ru/product/20007-komplekt-vtulok-zadnego-amortizatora-sevi-expert-vaz</v>
      </c>
      <c r="D59">
        <v>0</v>
      </c>
      <c r="E59">
        <v>0</v>
      </c>
      <c r="F59">
        <v>0</v>
      </c>
      <c r="G59">
        <v>0</v>
      </c>
      <c r="H59">
        <v>0</v>
      </c>
      <c r="I59">
        <v>0</v>
      </c>
    </row>
    <row r="60" spans="1:9">
      <c r="A60">
        <v>194898</v>
      </c>
      <c r="B60">
        <v>679</v>
      </c>
      <c r="C60" t="str">
        <v>https://motorring.ru/product/39248-podushki-meghvitkovye-universalynye-15mm-sevi-extream</v>
      </c>
      <c r="D60">
        <v>0</v>
      </c>
      <c r="E60">
        <v>0</v>
      </c>
      <c r="F60">
        <v>0</v>
      </c>
      <c r="G60">
        <v>0</v>
      </c>
      <c r="H60">
        <v>0</v>
      </c>
      <c r="I60">
        <v>0</v>
      </c>
    </row>
    <row r="61" spans="1:9">
      <c r="A61">
        <v>194899</v>
      </c>
      <c r="B61">
        <v>1290</v>
      </c>
      <c r="C61" t="str">
        <v>https://motorring.ru/product/20078-podushka-meghvitkovaya-avtobafer-sevi-extreme</v>
      </c>
      <c r="D61">
        <v>0</v>
      </c>
      <c r="E61">
        <v>0</v>
      </c>
      <c r="F61">
        <v>0</v>
      </c>
      <c r="G61">
        <v>0</v>
      </c>
      <c r="H61">
        <v>0</v>
      </c>
      <c r="I61">
        <v>0</v>
      </c>
    </row>
    <row r="62" spans="1:9">
      <c r="A62">
        <v>194900</v>
      </c>
      <c r="B62">
        <v>1190</v>
      </c>
      <c r="C62" t="str">
        <v>https://motorring.ru/product/39249-podushki-meghvitkovye-universalynye-28mm-sevi-extream</v>
      </c>
      <c r="D62">
        <v>0</v>
      </c>
      <c r="E62">
        <v>0</v>
      </c>
      <c r="F62">
        <v>0</v>
      </c>
      <c r="G62">
        <v>0</v>
      </c>
      <c r="H62">
        <v>0</v>
      </c>
      <c r="I62">
        <v>0</v>
      </c>
    </row>
    <row r="63" spans="1:9">
      <c r="A63">
        <v>194901</v>
      </c>
      <c r="B63">
        <v>1190</v>
      </c>
      <c r="C63" t="str">
        <v>https://motorring.ru/product/39252-podushki-meghvitkovye-universalynye-sevi-extream</v>
      </c>
      <c r="D63">
        <v>0</v>
      </c>
      <c r="E63">
        <v>0</v>
      </c>
      <c r="F63">
        <v>0</v>
      </c>
      <c r="G63">
        <v>0</v>
      </c>
      <c r="H63">
        <v>0</v>
      </c>
      <c r="I63">
        <v>0</v>
      </c>
    </row>
    <row r="64" spans="1:9">
      <c r="A64">
        <v>159350</v>
      </c>
      <c r="B64">
        <v>290</v>
      </c>
      <c r="C64" t="str">
        <v>https://motorring.ru/product/20018-komplekt-podushek-stabilizatora-sevi-expert-vaz-2101-2107</v>
      </c>
      <c r="D64">
        <v>0</v>
      </c>
      <c r="E64">
        <v>0</v>
      </c>
      <c r="F64">
        <v>0</v>
      </c>
      <c r="G64">
        <v>0</v>
      </c>
      <c r="H64">
        <v>0</v>
      </c>
      <c r="I64">
        <v>0</v>
      </c>
    </row>
    <row r="65" spans="1:9">
      <c r="A65">
        <v>159349</v>
      </c>
      <c r="B65">
        <v>289</v>
      </c>
      <c r="C65" t="str">
        <v>https://motorring.ru/product/14710-podushki-vtulki-poperechnogo-stabilizatora-15mm-sevi-expert-2108-</v>
      </c>
      <c r="D65">
        <v>0</v>
      </c>
      <c r="E65">
        <v>0</v>
      </c>
      <c r="F65">
        <v>0</v>
      </c>
      <c r="G65">
        <v>0</v>
      </c>
      <c r="H65">
        <v>0</v>
      </c>
      <c r="I65">
        <v>0</v>
      </c>
    </row>
    <row r="66" spans="1:9">
      <c r="A66">
        <v>159351</v>
      </c>
      <c r="B66">
        <v>289</v>
      </c>
      <c r="C66" t="str">
        <v>https://motorring.ru/product/14712-podushki-poperechnogo-stabilizatora-sevi-expert-vaz-2110-12</v>
      </c>
      <c r="D66">
        <v>0</v>
      </c>
      <c r="E66">
        <v>0</v>
      </c>
      <c r="F66">
        <v>0</v>
      </c>
      <c r="G66">
        <v>0</v>
      </c>
      <c r="H66">
        <v>0</v>
      </c>
      <c r="I66">
        <v>0</v>
      </c>
    </row>
    <row r="67" spans="1:9">
      <c r="A67">
        <v>218443</v>
      </c>
      <c r="B67">
        <v>590</v>
      </c>
      <c r="C67" t="str">
        <v>https://motorring.ru/product/14720-stoyki-stabilizatora-sevi-expert-vaz-2108-15</v>
      </c>
      <c r="D67">
        <v>0</v>
      </c>
      <c r="E67">
        <v>0</v>
      </c>
      <c r="F67">
        <v>0</v>
      </c>
      <c r="G67">
        <v>0</v>
      </c>
      <c r="H67">
        <v>0</v>
      </c>
      <c r="I67">
        <v>0</v>
      </c>
    </row>
    <row r="68" spans="1:9">
      <c r="A68">
        <v>218444</v>
      </c>
      <c r="B68">
        <v>590</v>
      </c>
      <c r="C68" t="str">
        <v>https://motorring.ru/product/14721-stoyki-stabilizatora-sevi-expert-dlya-vaz-2110-2112</v>
      </c>
      <c r="D68">
        <v>0</v>
      </c>
      <c r="E68">
        <v>0</v>
      </c>
      <c r="F68">
        <v>0</v>
      </c>
      <c r="G68">
        <v>0</v>
      </c>
      <c r="H68">
        <v>0</v>
      </c>
      <c r="I68">
        <v>0</v>
      </c>
    </row>
    <row r="69" spans="1:9">
      <c r="A69">
        <v>218445</v>
      </c>
      <c r="B69">
        <v>590</v>
      </c>
      <c r="C69" t="str">
        <v>https://motorring.ru/product/14719-stoyki-stabilizatora-sevi-expert-lada-kalina-priora</v>
      </c>
      <c r="D69">
        <v>0</v>
      </c>
      <c r="E69">
        <v>0</v>
      </c>
      <c r="F69">
        <v>0</v>
      </c>
      <c r="G69">
        <v>0</v>
      </c>
      <c r="H69">
        <v>0</v>
      </c>
      <c r="I69">
        <v>0</v>
      </c>
    </row>
    <row r="70" spans="1:9">
      <c r="A70">
        <v>218441</v>
      </c>
      <c r="B70">
        <v>590</v>
      </c>
      <c r="C70" t="str">
        <v>https://motorring.ru/product/14722-stoyki-stabilizatora-sevi-expert-lada-granta</v>
      </c>
      <c r="D70">
        <v>0</v>
      </c>
      <c r="E70">
        <v>0</v>
      </c>
      <c r="F70">
        <v>0</v>
      </c>
      <c r="G70">
        <v>0</v>
      </c>
      <c r="H70">
        <v>0</v>
      </c>
      <c r="I70">
        <v>0</v>
      </c>
    </row>
    <row r="71" spans="1:9">
      <c r="A71">
        <v>159356</v>
      </c>
      <c r="B71">
        <v>289</v>
      </c>
      <c r="C71" t="str">
        <v>https://motorring.ru/product/14709-podushki-poperechnogo-stabilizatora-sevi-ekspert-lada</v>
      </c>
      <c r="D71">
        <v>0</v>
      </c>
      <c r="E71">
        <v>0</v>
      </c>
      <c r="F71">
        <v>0</v>
      </c>
      <c r="G71">
        <v>0</v>
      </c>
      <c r="H71">
        <v>0</v>
      </c>
      <c r="I71">
        <v>0</v>
      </c>
    </row>
    <row r="72" spans="1:9">
      <c r="A72">
        <v>159355</v>
      </c>
      <c r="B72">
        <v>289</v>
      </c>
      <c r="C72" t="str">
        <v>https://motorring.ru/product/14715-podushki-poperechnogo-stabilizatora-sevi-expert-lada-granta</v>
      </c>
      <c r="D72">
        <v>0</v>
      </c>
      <c r="E72">
        <v>0</v>
      </c>
      <c r="F72">
        <v>0</v>
      </c>
      <c r="G72">
        <v>0</v>
      </c>
      <c r="H72">
        <v>0</v>
      </c>
      <c r="I72">
        <v>0</v>
      </c>
    </row>
    <row r="73" spans="1:9">
      <c r="A73">
        <v>159357</v>
      </c>
      <c r="B73">
        <v>290</v>
      </c>
      <c r="C73" t="str">
        <v>https://motorring.ru/product/14713-podushki-poperechnogo-stabilizatora-sevi-expert-lada-niva</v>
      </c>
      <c r="D73">
        <v>0</v>
      </c>
      <c r="E73">
        <v>0</v>
      </c>
      <c r="F73">
        <v>0</v>
      </c>
      <c r="G73">
        <v>0</v>
      </c>
      <c r="H73">
        <v>0</v>
      </c>
      <c r="I73">
        <v>0</v>
      </c>
    </row>
    <row r="74" spans="1:9">
      <c r="A74">
        <v>159358</v>
      </c>
      <c r="B74">
        <v>490</v>
      </c>
      <c r="C74" t="str">
        <v>https://motorring.ru/product/14714-podushki-poperechnogo-stabilizatora-sevi-expert-shevrole-niva</v>
      </c>
      <c r="D74">
        <v>0</v>
      </c>
      <c r="E74">
        <v>0</v>
      </c>
      <c r="F74">
        <v>0</v>
      </c>
      <c r="G74">
        <v>0</v>
      </c>
      <c r="H74">
        <v>0</v>
      </c>
      <c r="I74">
        <v>0</v>
      </c>
    </row>
    <row r="75" spans="1:9">
      <c r="A75">
        <v>218442</v>
      </c>
      <c r="B75">
        <v>639</v>
      </c>
      <c r="C75" t="str">
        <v>https://motorring.ru/product/14723-stoyki-stabilizatora-sevi-expert-lada-granta-kalina-2</v>
      </c>
      <c r="D75">
        <v>0</v>
      </c>
      <c r="E75">
        <v>0</v>
      </c>
      <c r="F75">
        <v>0</v>
      </c>
      <c r="G75">
        <v>0</v>
      </c>
      <c r="H75">
        <v>0</v>
      </c>
      <c r="I75">
        <v>0</v>
      </c>
    </row>
    <row r="76" spans="1:9">
      <c r="A76">
        <v>159352</v>
      </c>
      <c r="B76">
        <v>290</v>
      </c>
      <c r="C76" t="str">
        <v>https://motorring.ru/product/20014-komplekt-podushek-stabilizatora-sevi-expert-lada-kalina</v>
      </c>
      <c r="D76">
        <v>0</v>
      </c>
      <c r="E76">
        <v>0</v>
      </c>
      <c r="F76">
        <v>0</v>
      </c>
      <c r="G76">
        <v>0</v>
      </c>
      <c r="H76">
        <v>0</v>
      </c>
      <c r="I76">
        <v>0</v>
      </c>
    </row>
    <row r="77" spans="1:9">
      <c r="A77">
        <v>225434</v>
      </c>
      <c r="B77">
        <v>569</v>
      </c>
      <c r="C77" t="str">
        <v>https://motorring.ru/product/20022-sharniry-kronshteyna-rastyaghki-sevi-expert-vaz-2108-21099</v>
      </c>
      <c r="D77">
        <v>0</v>
      </c>
      <c r="E77">
        <v>0</v>
      </c>
      <c r="F77">
        <v>0</v>
      </c>
      <c r="G77">
        <v>0</v>
      </c>
      <c r="H77">
        <v>0</v>
      </c>
      <c r="I77">
        <v>0</v>
      </c>
    </row>
    <row r="78" spans="1:9">
      <c r="A78">
        <v>160833</v>
      </c>
      <c r="B78">
        <v>1649</v>
      </c>
      <c r="C78" t="str">
        <v>https://motorring.ru/product/13457-kronshteyny-krepleniya-rastyaghki-kraby-sevi-ekspert-vaz</v>
      </c>
      <c r="D78">
        <v>0</v>
      </c>
      <c r="E78">
        <v>0</v>
      </c>
      <c r="F78">
        <v>0</v>
      </c>
      <c r="G78">
        <v>0</v>
      </c>
      <c r="H78">
        <v>0</v>
      </c>
      <c r="I78">
        <v>0</v>
      </c>
    </row>
    <row r="79" spans="1:9">
      <c r="A79">
        <v>160834</v>
      </c>
      <c r="B79">
        <v>1490</v>
      </c>
      <c r="C79" t="str">
        <v>https://motorring.ru/product/19023-kronshteyny-rastyaghki-kraby-sevi-extream-vaz-2108-21099</v>
      </c>
      <c r="D79">
        <v>0</v>
      </c>
      <c r="E79">
        <v>0</v>
      </c>
      <c r="F79">
        <v>0</v>
      </c>
      <c r="G79">
        <v>0</v>
      </c>
      <c r="H79">
        <v>0</v>
      </c>
      <c r="I79">
        <v>0</v>
      </c>
    </row>
    <row r="80" spans="1:9">
      <c r="A80">
        <v>225444</v>
      </c>
      <c r="B80">
        <v>590</v>
      </c>
      <c r="C80" t="str">
        <v>https://motorring.ru/product/14716-sharniry-rastyaghki-romashki-sevi-expert-vaz-2108-15</v>
      </c>
      <c r="D80">
        <v>0</v>
      </c>
      <c r="E80">
        <v>0</v>
      </c>
      <c r="F80">
        <v>0</v>
      </c>
      <c r="G80">
        <v>0</v>
      </c>
      <c r="H80">
        <v>0</v>
      </c>
      <c r="I80">
        <v>0</v>
      </c>
    </row>
    <row r="81" spans="1:9">
      <c r="A81">
        <v>160764</v>
      </c>
      <c r="B81">
        <v>929</v>
      </c>
      <c r="C81" t="str">
        <v>https://motorring.ru/product/13458-kronshteyn-rastyaghki-sevi-expert-lada-kalina</v>
      </c>
      <c r="D81">
        <v>0</v>
      </c>
      <c r="E81">
        <v>0</v>
      </c>
      <c r="F81">
        <v>0</v>
      </c>
      <c r="G81">
        <v>0</v>
      </c>
      <c r="H81">
        <v>0</v>
      </c>
      <c r="I81">
        <v>0</v>
      </c>
    </row>
    <row r="82" spans="1:9">
      <c r="A82">
        <v>160765</v>
      </c>
      <c r="B82">
        <v>1090</v>
      </c>
      <c r="C82" t="str">
        <v>https://motorring.ru/product/13459-kronshteyn-rastyaghki-sevi-expert-lada-granta</v>
      </c>
      <c r="D82">
        <v>0</v>
      </c>
      <c r="E82">
        <v>0</v>
      </c>
      <c r="F82">
        <v>0</v>
      </c>
      <c r="G82">
        <v>0</v>
      </c>
      <c r="H82">
        <v>0</v>
      </c>
      <c r="I82">
        <v>0</v>
      </c>
    </row>
    <row r="83" spans="1:9">
      <c r="A83">
        <v>181684</v>
      </c>
      <c r="B83">
        <v>1590</v>
      </c>
      <c r="C83" t="str">
        <v>https://motorring.ru/product/39108-opora-promeghutochnaya-kardannogo-vala-sevi-extream-gazel</v>
      </c>
      <c r="D83">
        <v>0</v>
      </c>
      <c r="E83">
        <v>0</v>
      </c>
      <c r="F83">
        <v>0</v>
      </c>
      <c r="G83">
        <v>0</v>
      </c>
      <c r="H83">
        <v>0</v>
      </c>
      <c r="I83">
        <v>0</v>
      </c>
    </row>
    <row r="84" spans="1:9">
      <c r="A84">
        <v>181652</v>
      </c>
      <c r="B84">
        <v>1190</v>
      </c>
      <c r="C84" t="str">
        <v>https://motorring.ru/product/27896-opora-kardannogo-vala-sevi-ekspert-vaz-2101-2107</v>
      </c>
      <c r="D84">
        <v>0</v>
      </c>
      <c r="E84">
        <v>0</v>
      </c>
      <c r="F84">
        <v>0</v>
      </c>
      <c r="G84">
        <v>0</v>
      </c>
      <c r="H84">
        <v>0</v>
      </c>
      <c r="I84">
        <v>0</v>
      </c>
    </row>
    <row r="85" spans="1:9">
      <c r="A85">
        <v>164719</v>
      </c>
      <c r="B85">
        <v>1190</v>
      </c>
      <c r="C85" t="str">
        <v>https://motorring.ru/product/39151-mufta-elastichnaya-kardannogo-vala-2101-07-niva-4x4-urban</v>
      </c>
      <c r="D85">
        <v>0</v>
      </c>
      <c r="E85">
        <v>0</v>
      </c>
      <c r="F85">
        <v>0</v>
      </c>
      <c r="G85">
        <v>0</v>
      </c>
      <c r="H85">
        <v>0</v>
      </c>
      <c r="I85">
        <v>0</v>
      </c>
    </row>
    <row r="86" spans="1:9">
      <c r="A86">
        <v>164718</v>
      </c>
      <c r="B86">
        <v>1390</v>
      </c>
      <c r="C86" t="str">
        <v>https://motorring.ru/product/39152-mufta-elastichnaya-kardannogo-vala-niva-4x4-urban-shevrole</v>
      </c>
      <c r="D86">
        <v>0</v>
      </c>
      <c r="E86">
        <v>0</v>
      </c>
      <c r="F86">
        <v>0</v>
      </c>
      <c r="G86">
        <v>0</v>
      </c>
      <c r="H86">
        <v>0</v>
      </c>
      <c r="I86">
        <v>0</v>
      </c>
    </row>
    <row r="87" spans="1:9">
      <c r="A87">
        <v>213802</v>
      </c>
      <c r="B87">
        <v>2490</v>
      </c>
      <c r="C87" t="str">
        <v>https://motorring.ru/product/4745</v>
      </c>
      <c r="D87">
        <v>1576</v>
      </c>
      <c r="E87" t="str">
        <v>https://www.ozon.ru/product/ngk-svecha-zazhiganiya-art-3577-vline-10-bpr6ey-11-1-sht-1223831024/</v>
      </c>
      <c r="F87">
        <v>0</v>
      </c>
      <c r="G87">
        <v>0</v>
      </c>
      <c r="H87">
        <v>0</v>
      </c>
      <c r="I87">
        <v>0</v>
      </c>
    </row>
    <row r="88" spans="1:9">
      <c r="A88">
        <v>213807</v>
      </c>
      <c r="B88" t="str">
        <v>не нашел</v>
      </c>
      <c r="C88">
        <v>0</v>
      </c>
      <c r="D88">
        <v>1556</v>
      </c>
      <c r="E88" t="str">
        <v>https://www.ozon.ru/product/svecha-zazhiganiya-ngk-bp6h-3975-vl18-dlya-gaz-uaz-zmz-402-umz-417-421-451-258686042/</v>
      </c>
      <c r="F88">
        <v>0</v>
      </c>
      <c r="G88">
        <v>0</v>
      </c>
      <c r="H88">
        <v>0</v>
      </c>
      <c r="I88">
        <v>0</v>
      </c>
    </row>
    <row r="89" spans="1:9">
      <c r="A89">
        <v>159346</v>
      </c>
      <c r="B89">
        <v>290</v>
      </c>
      <c r="C89" t="str">
        <v>https://motorring.ru/product/19031-komplekt-podushek-glushitelya-sevi-expert-vaz-2108-21099</v>
      </c>
      <c r="D89">
        <v>0</v>
      </c>
      <c r="E89">
        <v>0</v>
      </c>
      <c r="F89">
        <v>0</v>
      </c>
      <c r="G89">
        <v>0</v>
      </c>
      <c r="H89">
        <v>0</v>
      </c>
      <c r="I89">
        <v>0</v>
      </c>
    </row>
    <row r="90" spans="1:9">
      <c r="A90">
        <v>194889</v>
      </c>
      <c r="B90">
        <v>319</v>
      </c>
      <c r="C90" t="str">
        <v>https://motorring.ru/product/19032-komplekt-podushek-glushitelya-sevi-expert-vaz-2110-2112</v>
      </c>
      <c r="D90">
        <v>0</v>
      </c>
      <c r="E90">
        <v>0</v>
      </c>
      <c r="F90">
        <v>0</v>
      </c>
      <c r="G90">
        <v>0</v>
      </c>
      <c r="H90">
        <v>0</v>
      </c>
      <c r="I90">
        <v>0</v>
      </c>
    </row>
    <row r="91" spans="1:9">
      <c r="A91">
        <v>194888</v>
      </c>
      <c r="B91">
        <v>290</v>
      </c>
      <c r="C91" t="str">
        <v>https://motorring.ru/product/19034-komplekt-podushek-glushitelya-sevi-expert-lada-niva-4h4</v>
      </c>
      <c r="D91">
        <v>0</v>
      </c>
      <c r="E91">
        <v>0</v>
      </c>
      <c r="F91">
        <v>0</v>
      </c>
      <c r="G91">
        <v>0</v>
      </c>
      <c r="H91">
        <v>0</v>
      </c>
      <c r="I91">
        <v>0</v>
      </c>
    </row>
    <row r="92" spans="1:9">
      <c r="A92">
        <v>194890</v>
      </c>
      <c r="B92">
        <v>349</v>
      </c>
      <c r="C92" t="str">
        <v>https://motorring.ru/product/19035-komplekt-podushek-glushitelya-sevi-expert-lada-kalina</v>
      </c>
      <c r="D92">
        <v>0</v>
      </c>
      <c r="E92">
        <v>0</v>
      </c>
      <c r="F92">
        <v>0</v>
      </c>
      <c r="G92">
        <v>0</v>
      </c>
      <c r="H92">
        <v>0</v>
      </c>
      <c r="I92">
        <v>0</v>
      </c>
    </row>
    <row r="93" spans="1:9">
      <c r="A93">
        <v>194891</v>
      </c>
      <c r="B93">
        <v>419</v>
      </c>
      <c r="C93" t="str">
        <v>https://motorring.ru/product/19029-komplekt-podushek-glushitelya-sevi-expert-lada-priora</v>
      </c>
      <c r="D93">
        <v>0</v>
      </c>
      <c r="E93">
        <v>0</v>
      </c>
      <c r="F93">
        <v>0</v>
      </c>
      <c r="G93">
        <v>0</v>
      </c>
      <c r="H93">
        <v>0</v>
      </c>
      <c r="I93">
        <v>0</v>
      </c>
    </row>
    <row r="94" spans="1:9">
      <c r="A94">
        <v>194886</v>
      </c>
      <c r="B94">
        <v>669</v>
      </c>
      <c r="C94" t="str">
        <v>https://motorring.ru/product/625-komplekt-podushek-glushitelya-sevi-expert-lada-kalina</v>
      </c>
      <c r="D94">
        <v>0</v>
      </c>
      <c r="E94">
        <v>0</v>
      </c>
      <c r="F94">
        <v>0</v>
      </c>
      <c r="G94">
        <v>0</v>
      </c>
      <c r="H94">
        <v>0</v>
      </c>
      <c r="I94">
        <v>0</v>
      </c>
    </row>
    <row r="95" spans="1:9">
      <c r="A95">
        <v>194887</v>
      </c>
      <c r="B95">
        <v>790</v>
      </c>
      <c r="C95" t="str">
        <v>https://motorring.ru/product/19038-komplekt-podushek-glushitelya-sevi-expert-lada-priora-vesta</v>
      </c>
      <c r="D95">
        <v>0</v>
      </c>
      <c r="E95">
        <v>0</v>
      </c>
      <c r="F95">
        <v>0</v>
      </c>
      <c r="G95">
        <v>0</v>
      </c>
      <c r="H95">
        <v>0</v>
      </c>
      <c r="I95">
        <v>0</v>
      </c>
    </row>
    <row r="96" spans="1:9">
      <c r="A96">
        <v>194885</v>
      </c>
      <c r="B96">
        <v>949</v>
      </c>
      <c r="C96" t="str">
        <v>https://motorring.ru/product/19030-komplekt-podushek-glushitelya-sevi-expert-lada-niva-4h4</v>
      </c>
      <c r="D96">
        <v>0</v>
      </c>
      <c r="E96">
        <v>0</v>
      </c>
      <c r="F96">
        <v>0</v>
      </c>
      <c r="G96">
        <v>0</v>
      </c>
      <c r="H96">
        <v>0</v>
      </c>
      <c r="I96">
        <v>0</v>
      </c>
    </row>
    <row r="97" spans="1:9">
      <c r="A97">
        <v>158653</v>
      </c>
      <c r="B97">
        <v>290</v>
      </c>
      <c r="C97" t="str">
        <v>https://motorring.ru/product/19027-komplekt-krepleniya-glushitelya-sevi-expert-vaz-2101-2107</v>
      </c>
      <c r="D97">
        <v>0</v>
      </c>
      <c r="E97">
        <v>0</v>
      </c>
      <c r="F97">
        <v>0</v>
      </c>
      <c r="G97">
        <v>0</v>
      </c>
      <c r="H97">
        <v>0</v>
      </c>
      <c r="I97">
        <v>0</v>
      </c>
    </row>
    <row r="98" spans="1:9">
      <c r="A98">
        <v>181632</v>
      </c>
      <c r="B98">
        <v>949</v>
      </c>
      <c r="C98" t="str">
        <v>https://motorring.ru/product/13465-opora-dvigatelya-levaya-sevi-ekspert-vaz-2108-21099</v>
      </c>
      <c r="D98">
        <v>0</v>
      </c>
      <c r="E98">
        <v>0</v>
      </c>
      <c r="F98">
        <v>0</v>
      </c>
      <c r="G98">
        <v>0</v>
      </c>
      <c r="H98">
        <v>0</v>
      </c>
      <c r="I98">
        <v>0</v>
      </c>
    </row>
    <row r="99" spans="1:9">
      <c r="A99">
        <v>181635</v>
      </c>
      <c r="B99">
        <v>1590</v>
      </c>
      <c r="C99" t="str">
        <v>https://motorring.ru/product/13466-opora-dvigatelya-perednyaya-sevi-ekspert-vaz-2108-21099</v>
      </c>
      <c r="D99">
        <v>0</v>
      </c>
      <c r="E99">
        <v>0</v>
      </c>
      <c r="F99">
        <v>0</v>
      </c>
      <c r="G99">
        <v>0</v>
      </c>
      <c r="H99">
        <v>0</v>
      </c>
      <c r="I99">
        <v>0</v>
      </c>
    </row>
    <row r="100" spans="1:9">
      <c r="A100">
        <v>181618</v>
      </c>
      <c r="B100">
        <v>1290</v>
      </c>
      <c r="C100" t="str">
        <v>https://motorring.ru/product/13464-opora-dvigatelya-zadnyaya-sevi-ekspert-vaz-2108-21099</v>
      </c>
      <c r="D100">
        <v>0</v>
      </c>
      <c r="E100">
        <v>0</v>
      </c>
      <c r="F100">
        <v>0</v>
      </c>
      <c r="G100">
        <v>0</v>
      </c>
      <c r="H100">
        <v>0</v>
      </c>
      <c r="I100">
        <v>0</v>
      </c>
    </row>
    <row r="101" spans="1:9">
      <c r="A101">
        <v>181619</v>
      </c>
      <c r="B101">
        <v>1490</v>
      </c>
      <c r="C101" t="str">
        <v>https://motorring.ru/product/19990-opora-dvigatelya-zadnyaya-sevi-expert-vaz-2110-2112-lada</v>
      </c>
      <c r="D101">
        <v>0</v>
      </c>
      <c r="E101">
        <v>0</v>
      </c>
      <c r="F101">
        <v>0</v>
      </c>
      <c r="G101">
        <v>0</v>
      </c>
      <c r="H101">
        <v>0</v>
      </c>
      <c r="I101">
        <v>0</v>
      </c>
    </row>
    <row r="102" spans="1:9">
      <c r="A102">
        <v>181631</v>
      </c>
      <c r="B102">
        <v>939</v>
      </c>
      <c r="C102" t="str">
        <v>https://motorring.ru/product/19991-opora-dvigatelya-levaya-sevi-expert-vaz-2110-2111-2112-lada</v>
      </c>
      <c r="D102">
        <v>0</v>
      </c>
      <c r="E102">
        <v>0</v>
      </c>
      <c r="F102">
        <v>0</v>
      </c>
      <c r="G102">
        <v>0</v>
      </c>
      <c r="H102">
        <v>0</v>
      </c>
      <c r="I102">
        <v>0</v>
      </c>
    </row>
    <row r="103" spans="1:9">
      <c r="A103">
        <v>181643</v>
      </c>
      <c r="B103">
        <v>969</v>
      </c>
      <c r="C103" t="str">
        <v>https://motorring.ru/product/19992-opora-dvigatelya-pravaya-vaz-2110-2112-lada-priora</v>
      </c>
      <c r="D103">
        <v>0</v>
      </c>
      <c r="E103">
        <v>0</v>
      </c>
      <c r="F103">
        <v>0</v>
      </c>
      <c r="G103">
        <v>0</v>
      </c>
      <c r="H103">
        <v>0</v>
      </c>
      <c r="I103">
        <v>0</v>
      </c>
    </row>
    <row r="104" spans="1:9">
      <c r="A104">
        <v>194592</v>
      </c>
      <c r="B104">
        <v>690</v>
      </c>
      <c r="C104" t="str">
        <v>https://motorring.ru/product/19994-podushka-bokovoy-opory-dvigatelya-sevi-expert-vaz-2110-2112</v>
      </c>
      <c r="D104">
        <v>0</v>
      </c>
      <c r="E104">
        <v>0</v>
      </c>
      <c r="F104">
        <v>0</v>
      </c>
      <c r="G104">
        <v>0</v>
      </c>
      <c r="H104">
        <v>0</v>
      </c>
      <c r="I104">
        <v>0</v>
      </c>
    </row>
    <row r="105" spans="1:9">
      <c r="A105">
        <v>194602</v>
      </c>
      <c r="B105">
        <v>729</v>
      </c>
      <c r="C105" t="str">
        <v>https://motorring.ru/product/19995-podushka-zadney-opory-dvigatelya-vaz-2110-2111-2112-lada</v>
      </c>
      <c r="D105">
        <v>0</v>
      </c>
      <c r="E105">
        <v>0</v>
      </c>
      <c r="F105">
        <v>0</v>
      </c>
      <c r="G105">
        <v>0</v>
      </c>
      <c r="H105">
        <v>0</v>
      </c>
      <c r="I105">
        <v>0</v>
      </c>
    </row>
    <row r="106" spans="1:9">
      <c r="A106">
        <v>226368</v>
      </c>
      <c r="B106">
        <v>1129</v>
      </c>
      <c r="C106" t="str">
        <v>https://motorring.ru/product/13467-shtanga-podveski-dvigatelya-sevi-expert-vaz-2110-12-2170-72</v>
      </c>
      <c r="D106">
        <v>0</v>
      </c>
      <c r="E106">
        <v>0</v>
      </c>
      <c r="F106">
        <v>0</v>
      </c>
      <c r="G106">
        <v>0</v>
      </c>
      <c r="H106">
        <v>0</v>
      </c>
      <c r="I106">
        <v>0</v>
      </c>
    </row>
    <row r="107" spans="1:9">
      <c r="A107">
        <v>194860</v>
      </c>
      <c r="B107">
        <v>729</v>
      </c>
      <c r="C107" t="str">
        <v>https://motorring.ru/product/39103-podushka-zadney-opory-dvigatelya-sevi-expert-2101-2107</v>
      </c>
      <c r="D107">
        <v>0</v>
      </c>
      <c r="E107">
        <v>0</v>
      </c>
      <c r="F107">
        <v>0</v>
      </c>
      <c r="G107">
        <v>0</v>
      </c>
      <c r="H107">
        <v>0</v>
      </c>
      <c r="I107">
        <v>0</v>
      </c>
    </row>
    <row r="108" spans="1:9">
      <c r="A108">
        <v>194861</v>
      </c>
      <c r="B108">
        <v>590</v>
      </c>
      <c r="C108" t="str">
        <v>https://motorring.ru/product/39104-podushka-zadney-opory-dvigatelya-sevi-expert-niva-4x4</v>
      </c>
      <c r="D108">
        <v>0</v>
      </c>
      <c r="E108">
        <v>0</v>
      </c>
      <c r="F108">
        <v>0</v>
      </c>
      <c r="G108">
        <v>0</v>
      </c>
      <c r="H108">
        <v>0</v>
      </c>
      <c r="I108">
        <v>0</v>
      </c>
    </row>
    <row r="109" spans="1:9">
      <c r="A109">
        <v>181696</v>
      </c>
      <c r="B109">
        <v>859</v>
      </c>
      <c r="C109" t="str">
        <v>https://motorring.ru/product/19993-opora-razdatochnoy-korobki-sevi-expert-dlya-lada-niva-4h4</v>
      </c>
      <c r="D109">
        <v>0</v>
      </c>
      <c r="E109">
        <v>0</v>
      </c>
      <c r="F109">
        <v>0</v>
      </c>
      <c r="G109">
        <v>0</v>
      </c>
      <c r="H109">
        <v>0</v>
      </c>
      <c r="I109">
        <v>0</v>
      </c>
    </row>
    <row r="110" spans="1:9">
      <c r="A110">
        <v>181697</v>
      </c>
      <c r="B110">
        <v>849</v>
      </c>
      <c r="C110" t="str">
        <v>https://motorring.ru/product/39102-opora-razdatochnoy-korobki-sevi-expert-shevrole-niva</v>
      </c>
      <c r="D110">
        <v>0</v>
      </c>
      <c r="E110">
        <v>0</v>
      </c>
      <c r="F110">
        <v>0</v>
      </c>
      <c r="G110">
        <v>0</v>
      </c>
      <c r="H110">
        <v>0</v>
      </c>
      <c r="I110">
        <v>0</v>
      </c>
    </row>
    <row r="111" spans="1:9">
      <c r="A111">
        <v>136655</v>
      </c>
      <c r="B111">
        <v>369</v>
      </c>
      <c r="C111" t="str">
        <v>https://motorring.ru/product/39223-bashmak-natyaghitelya-cepi-sevi-expert-2101-2107-4x4</v>
      </c>
      <c r="D111">
        <v>0</v>
      </c>
      <c r="E111">
        <v>0</v>
      </c>
      <c r="F111">
        <v>0</v>
      </c>
      <c r="G111">
        <v>0</v>
      </c>
      <c r="H111">
        <v>0</v>
      </c>
      <c r="I111">
        <v>0</v>
      </c>
    </row>
    <row r="112" spans="1:9">
      <c r="A112">
        <v>223707</v>
      </c>
      <c r="B112">
        <v>290</v>
      </c>
      <c r="C112" t="str">
        <v>https://motorring.ru/product/39225-uspokoitely-cepi-sevi-expert-2101-2107-lada-4x4</v>
      </c>
      <c r="D112">
        <v>0</v>
      </c>
      <c r="E112">
        <v>0</v>
      </c>
      <c r="F112">
        <v>0</v>
      </c>
      <c r="G112">
        <v>0</v>
      </c>
      <c r="H112">
        <v>0</v>
      </c>
      <c r="I112">
        <v>0</v>
      </c>
    </row>
    <row r="113" spans="1:9">
      <c r="A113">
        <v>213805</v>
      </c>
      <c r="B113">
        <v>1390</v>
      </c>
      <c r="C113" t="str">
        <v>https://motorring.ru/product/4763-svechi-zaghiganiya-ngk-vaz-2108-2115-kalina-priora-granta</v>
      </c>
      <c r="D113">
        <v>0</v>
      </c>
      <c r="E113">
        <v>0</v>
      </c>
      <c r="F113">
        <v>0</v>
      </c>
      <c r="G113">
        <v>0</v>
      </c>
      <c r="H113">
        <v>0</v>
      </c>
      <c r="I113">
        <v>0</v>
      </c>
    </row>
    <row r="114" spans="1:9">
      <c r="A114">
        <v>204266</v>
      </c>
      <c r="B114">
        <v>919</v>
      </c>
      <c r="C114" t="str">
        <v>https://motorring.ru/product/4551-remeny-grm-gates-8kl-vaz-2108-21099-2110-2112-2113-2115</v>
      </c>
      <c r="D114">
        <v>0</v>
      </c>
      <c r="E114">
        <v>0</v>
      </c>
      <c r="F114">
        <v>0</v>
      </c>
      <c r="G114">
        <v>0</v>
      </c>
      <c r="H114">
        <v>0</v>
      </c>
      <c r="I114">
        <v>0</v>
      </c>
    </row>
    <row r="115" spans="1:9">
      <c r="A115">
        <v>213809</v>
      </c>
      <c r="B115">
        <v>1490</v>
      </c>
      <c r="C115" t="str">
        <v>https://motorring.ru/product/6849-svechi-zaghiganiya-ngk-karbyuratornye-vaz-2101-2107</v>
      </c>
      <c r="D115">
        <v>0</v>
      </c>
      <c r="E115">
        <v>0</v>
      </c>
      <c r="F115">
        <v>0</v>
      </c>
      <c r="G115">
        <v>0</v>
      </c>
      <c r="H115">
        <v>0</v>
      </c>
      <c r="I115">
        <v>0</v>
      </c>
    </row>
    <row r="116" spans="1:9">
      <c r="A116">
        <v>180977</v>
      </c>
      <c r="B116">
        <v>690</v>
      </c>
      <c r="C116" t="str">
        <v>https://motorring.ru/product/39263-oboyma-opory-sharovoy-rychaga-kpp-sbore-sevi-expert-2110-12-grant</v>
      </c>
      <c r="D116">
        <v>0</v>
      </c>
      <c r="E116">
        <v>0</v>
      </c>
      <c r="F116">
        <v>0</v>
      </c>
      <c r="G116">
        <v>0</v>
      </c>
      <c r="H116">
        <v>0</v>
      </c>
      <c r="I116">
        <v>0</v>
      </c>
    </row>
    <row r="117" spans="1:9">
      <c r="A117">
        <v>225355</v>
      </c>
      <c r="B117">
        <v>339</v>
      </c>
      <c r="C117" t="str">
        <v>https://motorring.ru/product/20002-pylynik-privoda-narughnego-shrusa-sevi-expert-vaz</v>
      </c>
      <c r="D117">
        <v>0</v>
      </c>
      <c r="E117">
        <v>0</v>
      </c>
      <c r="F117">
        <v>0</v>
      </c>
      <c r="G117">
        <v>0</v>
      </c>
      <c r="H117">
        <v>0</v>
      </c>
      <c r="I117">
        <v>0</v>
      </c>
    </row>
    <row r="118" spans="1:9">
      <c r="A118">
        <v>225350</v>
      </c>
      <c r="B118">
        <v>339</v>
      </c>
      <c r="C118" t="str">
        <v>https://motorring.ru/product/19999-pylynik-privoda-vnutrennego-shrusa-sevi-expert-vaz</v>
      </c>
      <c r="D118">
        <v>0</v>
      </c>
      <c r="E118">
        <v>0</v>
      </c>
      <c r="F118">
        <v>0</v>
      </c>
      <c r="G118">
        <v>0</v>
      </c>
      <c r="H118">
        <v>0</v>
      </c>
      <c r="I118">
        <v>0</v>
      </c>
    </row>
    <row r="119" spans="1:9">
      <c r="A119">
        <v>225358</v>
      </c>
      <c r="B119">
        <v>449</v>
      </c>
      <c r="C119" t="str">
        <v>https://motorring.ru/product/20003-pylynik-privoda-narughnego-shrusa-sevi-expert-lada-niva-4h4</v>
      </c>
      <c r="D119">
        <v>0</v>
      </c>
      <c r="E119">
        <v>0</v>
      </c>
      <c r="F119">
        <v>0</v>
      </c>
      <c r="G119">
        <v>0</v>
      </c>
      <c r="H119">
        <v>0</v>
      </c>
      <c r="I119">
        <v>0</v>
      </c>
    </row>
    <row r="120" spans="1:9">
      <c r="A120">
        <v>225352</v>
      </c>
      <c r="B120">
        <v>490</v>
      </c>
      <c r="C120" t="str">
        <v>https://motorring.ru/product/20000-pylynik-privoda-vnutrennego-shrusa-sevi-expert-lada-niva</v>
      </c>
      <c r="D120">
        <v>0</v>
      </c>
      <c r="E120">
        <v>0</v>
      </c>
      <c r="F120">
        <v>0</v>
      </c>
      <c r="G120">
        <v>0</v>
      </c>
      <c r="H120">
        <v>0</v>
      </c>
      <c r="I120">
        <v>0</v>
      </c>
    </row>
    <row r="121" spans="1:9">
      <c r="A121">
        <v>224900</v>
      </c>
      <c r="B121">
        <v>490</v>
      </c>
      <c r="C121" t="str">
        <v>https://motorring.ru/product/19996-pylynik-amortizatora-zadney-podveski-sevi-expert-vaz</v>
      </c>
      <c r="D121">
        <v>0</v>
      </c>
      <c r="E121">
        <v>0</v>
      </c>
      <c r="F121">
        <v>0</v>
      </c>
      <c r="G121">
        <v>0</v>
      </c>
      <c r="H121">
        <v>0</v>
      </c>
      <c r="I121">
        <v>0</v>
      </c>
    </row>
    <row r="122" spans="1:9">
      <c r="A122">
        <v>225369</v>
      </c>
      <c r="B122">
        <v>569</v>
      </c>
      <c r="C122" t="str">
        <v>https://motorring.ru/product/19998-pylynik-stoyki-teleskopicheskoy-sevi-expert-vaz-2110-2112</v>
      </c>
      <c r="D122">
        <v>0</v>
      </c>
      <c r="E122">
        <v>0</v>
      </c>
      <c r="F122">
        <v>0</v>
      </c>
      <c r="G122">
        <v>0</v>
      </c>
      <c r="H122">
        <v>0</v>
      </c>
      <c r="I122">
        <v>0</v>
      </c>
    </row>
    <row r="123" spans="1:9">
      <c r="A123">
        <v>225362</v>
      </c>
      <c r="B123">
        <v>419</v>
      </c>
      <c r="C123" t="str">
        <v>https://motorring.ru/product/19997-pylynik-rulevoy-tyagi-sevi-expert-lada-largus-reno-logan</v>
      </c>
      <c r="D123">
        <v>0</v>
      </c>
      <c r="E123">
        <v>0</v>
      </c>
      <c r="F123">
        <v>0</v>
      </c>
      <c r="G123">
        <v>0</v>
      </c>
      <c r="H123">
        <v>0</v>
      </c>
      <c r="I123">
        <v>0</v>
      </c>
    </row>
    <row r="124" spans="1:9">
      <c r="A124">
        <v>223719</v>
      </c>
      <c r="B124">
        <v>590</v>
      </c>
      <c r="C124" t="str">
        <v>https://motorring.ru/product/14706-ustanovochnyy-komplekt-narughnogo-shrusa-sevi-ekspert-vaz</v>
      </c>
      <c r="D124">
        <v>0</v>
      </c>
      <c r="E124">
        <v>0</v>
      </c>
      <c r="F124">
        <v>0</v>
      </c>
      <c r="G124">
        <v>0</v>
      </c>
      <c r="H124">
        <v>0</v>
      </c>
      <c r="I124">
        <v>0</v>
      </c>
    </row>
    <row r="125" spans="1:9">
      <c r="A125">
        <v>225353</v>
      </c>
      <c r="B125">
        <v>590</v>
      </c>
      <c r="C125" t="str">
        <v>https://motorring.ru/product/14704-ustanovochnyy-komplekt-vnutrennego-shrusa-sevi-ekspert-vaz</v>
      </c>
      <c r="D125">
        <v>0</v>
      </c>
      <c r="E125">
        <v>0</v>
      </c>
      <c r="F125">
        <v>0</v>
      </c>
      <c r="G125">
        <v>0</v>
      </c>
      <c r="H125">
        <v>0</v>
      </c>
      <c r="I125">
        <v>0</v>
      </c>
    </row>
    <row r="126" spans="1:9">
      <c r="A126">
        <v>223720</v>
      </c>
      <c r="B126">
        <v>619</v>
      </c>
      <c r="C126" t="str">
        <v>https://motorring.ru/product/14707</v>
      </c>
      <c r="D126">
        <v>0</v>
      </c>
      <c r="E126">
        <v>0</v>
      </c>
      <c r="F126">
        <v>0</v>
      </c>
      <c r="G126">
        <v>0</v>
      </c>
      <c r="H126">
        <v>0</v>
      </c>
      <c r="I126">
        <v>0</v>
      </c>
    </row>
    <row r="127" spans="1:9">
      <c r="A127">
        <v>223718</v>
      </c>
      <c r="B127">
        <v>669</v>
      </c>
      <c r="C127" t="str">
        <v>https://motorring.ru/product/14705</v>
      </c>
      <c r="D127">
        <v>0</v>
      </c>
      <c r="E127">
        <v>0</v>
      </c>
      <c r="F127">
        <v>0</v>
      </c>
      <c r="G127">
        <v>0</v>
      </c>
      <c r="H127">
        <v>0</v>
      </c>
      <c r="I127">
        <v>0</v>
      </c>
    </row>
    <row r="128" spans="1:9">
      <c r="A128">
        <v>225063</v>
      </c>
      <c r="B128">
        <v>199</v>
      </c>
      <c r="C128" t="str">
        <v>https://motorring.ru/product/39143-chehol-zaschitnyy-sharovoy-opory-sevi-extream-2101-07-niva-4x4</v>
      </c>
      <c r="D128">
        <v>0</v>
      </c>
      <c r="E128">
        <v>0</v>
      </c>
      <c r="F128">
        <v>0</v>
      </c>
      <c r="G128">
        <v>0</v>
      </c>
      <c r="H128">
        <v>0</v>
      </c>
      <c r="I128">
        <v>0</v>
      </c>
    </row>
    <row r="129" spans="1:9">
      <c r="A129">
        <v>225062</v>
      </c>
      <c r="B129">
        <v>189</v>
      </c>
      <c r="C129" t="str">
        <v>https://motorring.ru/product/39144-chehol-zaschitnyy-sharovoy-opory-sevi-extream-2108-2115-kalina</v>
      </c>
      <c r="D129">
        <v>0</v>
      </c>
      <c r="E129">
        <v>0</v>
      </c>
      <c r="F129">
        <v>0</v>
      </c>
      <c r="G129">
        <v>0</v>
      </c>
      <c r="H129">
        <v>0</v>
      </c>
      <c r="I129">
        <v>0</v>
      </c>
    </row>
    <row r="130" spans="1:9">
      <c r="A130">
        <v>213804</v>
      </c>
      <c r="B130">
        <v>1890</v>
      </c>
      <c r="C130" t="str">
        <v>https://motorring.ru/product/4762-svechi-zaghiganiya-ngk-peredneprivodnye-vaz</v>
      </c>
      <c r="D130">
        <v>0</v>
      </c>
      <c r="E130">
        <v>0</v>
      </c>
      <c r="F130">
        <v>0</v>
      </c>
      <c r="G130">
        <v>0</v>
      </c>
      <c r="H130">
        <v>0</v>
      </c>
      <c r="I130">
        <v>0</v>
      </c>
    </row>
    <row r="131" spans="1:9">
      <c r="A131">
        <v>225061</v>
      </c>
      <c r="B131">
        <v>169</v>
      </c>
      <c r="C131" t="str">
        <v>https://motorring.ru/product/39142-chehol-sharovogo-palyca-tyag-rulevoy-trapecii-sevi-2108-15-kalina</v>
      </c>
      <c r="D131">
        <v>0</v>
      </c>
      <c r="E131">
        <v>0</v>
      </c>
      <c r="F131">
        <v>0</v>
      </c>
      <c r="G131">
        <v>0</v>
      </c>
      <c r="H131">
        <v>0</v>
      </c>
      <c r="I131">
        <v>0</v>
      </c>
    </row>
    <row r="132" spans="1:9">
      <c r="A132">
        <v>186105</v>
      </c>
      <c r="B132">
        <v>929</v>
      </c>
      <c r="C132" t="str">
        <v>https://motorring.ru/product/19970-palec-sharovoy-peredney-podveski-verhniy-zaschitnym-chehlom</v>
      </c>
      <c r="D132">
        <v>0</v>
      </c>
      <c r="E132">
        <v>0</v>
      </c>
      <c r="F132">
        <v>0</v>
      </c>
      <c r="G132">
        <v>0</v>
      </c>
      <c r="H132">
        <v>0</v>
      </c>
      <c r="I132">
        <v>0</v>
      </c>
    </row>
    <row r="133" spans="1:9">
      <c r="A133">
        <v>186109</v>
      </c>
      <c r="B133">
        <v>929</v>
      </c>
      <c r="C133" t="str">
        <v>https://motorring.ru/product/19971-palec-sharovoy-peredney-podveski-nighniy-zaschitnym-chehlom</v>
      </c>
      <c r="D133">
        <v>0</v>
      </c>
      <c r="E133">
        <v>0</v>
      </c>
      <c r="F133">
        <v>0</v>
      </c>
      <c r="G133">
        <v>0</v>
      </c>
      <c r="H133">
        <v>0</v>
      </c>
      <c r="I133">
        <v>0</v>
      </c>
    </row>
    <row r="134" spans="1:9">
      <c r="A134">
        <v>186113</v>
      </c>
      <c r="B134">
        <v>859</v>
      </c>
      <c r="C134" t="str">
        <v>https://motorring.ru/product/13463-sharovaya-opora-sevi-ekstrim-vaz-2108-21099-2113-2115</v>
      </c>
      <c r="D134">
        <v>0</v>
      </c>
      <c r="E134">
        <v>0</v>
      </c>
      <c r="F134">
        <v>0</v>
      </c>
      <c r="G134">
        <v>0</v>
      </c>
      <c r="H134">
        <v>0</v>
      </c>
      <c r="I134">
        <v>0</v>
      </c>
    </row>
    <row r="135" spans="1:9">
      <c r="A135">
        <v>186114</v>
      </c>
      <c r="B135">
        <v>1049</v>
      </c>
      <c r="C135" t="str">
        <v>https://motorring.ru/product/19972-palec-sharovoy-peredney-podveski-nighniy-zaschitnym-chehlom</v>
      </c>
      <c r="D135">
        <v>0</v>
      </c>
      <c r="E135">
        <v>0</v>
      </c>
      <c r="F135">
        <v>0</v>
      </c>
      <c r="G135">
        <v>0</v>
      </c>
      <c r="H135">
        <v>0</v>
      </c>
      <c r="I135">
        <v>0</v>
      </c>
    </row>
    <row r="136" spans="1:9">
      <c r="A136">
        <v>186106</v>
      </c>
      <c r="B136">
        <v>990</v>
      </c>
      <c r="C136" t="str">
        <v>https://motorring.ru/product/39076-palec-sharovoy-peredney-podveski-verhniy-krepez-2101-07-niva-4x4</v>
      </c>
      <c r="D136">
        <v>0</v>
      </c>
      <c r="E136">
        <v>0</v>
      </c>
      <c r="F136">
        <v>0</v>
      </c>
      <c r="G136">
        <v>0</v>
      </c>
      <c r="H136">
        <v>0</v>
      </c>
      <c r="I136">
        <v>0</v>
      </c>
    </row>
    <row r="137" spans="1:9">
      <c r="A137">
        <v>186110</v>
      </c>
      <c r="B137">
        <v>990</v>
      </c>
      <c r="C137" t="str">
        <v>https://motorring.ru/product/39078</v>
      </c>
      <c r="D137">
        <v>0</v>
      </c>
      <c r="E137">
        <v>0</v>
      </c>
      <c r="F137">
        <v>0</v>
      </c>
      <c r="G137">
        <v>0</v>
      </c>
      <c r="H137">
        <v>0</v>
      </c>
      <c r="I137">
        <v>0</v>
      </c>
    </row>
    <row r="138" spans="1:9">
      <c r="A138">
        <v>186107</v>
      </c>
      <c r="B138">
        <v>990</v>
      </c>
      <c r="C138" t="str">
        <v>https://motorring.ru/product/39080-palec-sharovoy-peredney-podveski-verhniy-chehlom-krepez-sevi-4x4</v>
      </c>
      <c r="D138">
        <v>0</v>
      </c>
      <c r="E138">
        <v>0</v>
      </c>
      <c r="F138">
        <v>0</v>
      </c>
      <c r="G138">
        <v>0</v>
      </c>
      <c r="H138">
        <v>0</v>
      </c>
      <c r="I138">
        <v>0</v>
      </c>
    </row>
    <row r="139" spans="1:9">
      <c r="A139">
        <v>186111</v>
      </c>
      <c r="B139">
        <v>990</v>
      </c>
      <c r="C139" t="str">
        <v>https://motorring.ru/product/39081-palec-sharovoy-peredney-podveski-verhniy-chehlom-krepez-sevi-4x4</v>
      </c>
      <c r="D139">
        <v>0</v>
      </c>
      <c r="E139">
        <v>0</v>
      </c>
      <c r="F139">
        <v>0</v>
      </c>
      <c r="G139">
        <v>0</v>
      </c>
      <c r="H139">
        <v>0</v>
      </c>
      <c r="I139">
        <v>0</v>
      </c>
    </row>
    <row r="140" spans="1:9">
      <c r="A140">
        <v>186115</v>
      </c>
      <c r="B140">
        <v>969</v>
      </c>
      <c r="C140" t="str">
        <v>https://motorring.ru/product/39079-sharovaya-opora-sevi-ekstrim-krepez-vaz-2108-21099-2113-2115</v>
      </c>
      <c r="D140">
        <v>0</v>
      </c>
      <c r="E140">
        <v>0</v>
      </c>
      <c r="F140">
        <v>0</v>
      </c>
      <c r="G140">
        <v>0</v>
      </c>
      <c r="H140">
        <v>0</v>
      </c>
      <c r="I140">
        <v>0</v>
      </c>
    </row>
    <row r="141" spans="1:9">
      <c r="A141">
        <v>186108</v>
      </c>
      <c r="B141" t="str">
        <v>не нашел</v>
      </c>
      <c r="C141">
        <v>0</v>
      </c>
      <c r="D141">
        <v>0</v>
      </c>
      <c r="E141">
        <v>0</v>
      </c>
      <c r="F141">
        <v>0</v>
      </c>
      <c r="G141">
        <v>0</v>
      </c>
      <c r="H141">
        <v>0</v>
      </c>
      <c r="I141">
        <v>0</v>
      </c>
    </row>
    <row r="142" spans="1:9">
      <c r="A142">
        <v>186112</v>
      </c>
      <c r="B142" t="str">
        <v>не нашел</v>
      </c>
      <c r="C142">
        <v>0</v>
      </c>
      <c r="D142">
        <v>0</v>
      </c>
      <c r="E142">
        <v>0</v>
      </c>
      <c r="F142">
        <v>0</v>
      </c>
      <c r="G142">
        <v>0</v>
      </c>
      <c r="H142">
        <v>0</v>
      </c>
      <c r="I142">
        <v>0</v>
      </c>
    </row>
    <row r="143" spans="1:9">
      <c r="A143">
        <v>159905</v>
      </c>
      <c r="B143">
        <v>4890</v>
      </c>
      <c r="C143" t="str">
        <v>https://motorring.ru/product/19965-komplekt-tyag-rulevoy-trapecii-krepeghom-seci-extream-vaz</v>
      </c>
      <c r="D143">
        <v>0</v>
      </c>
      <c r="E143">
        <v>0</v>
      </c>
      <c r="F143">
        <v>0</v>
      </c>
      <c r="G143">
        <v>0</v>
      </c>
      <c r="H143">
        <v>0</v>
      </c>
      <c r="I143">
        <v>0</v>
      </c>
    </row>
    <row r="144" spans="1:9">
      <c r="A144">
        <v>171146</v>
      </c>
      <c r="B144">
        <v>1390</v>
      </c>
      <c r="C144" t="str">
        <v>https://motorring.ru/product/19037-nakonechniki-krayney-tyagi-rulevoy-trapecii-narughnye-sevi</v>
      </c>
      <c r="D144">
        <v>0</v>
      </c>
      <c r="E144">
        <v>0</v>
      </c>
      <c r="F144">
        <v>0</v>
      </c>
      <c r="G144">
        <v>0</v>
      </c>
      <c r="H144">
        <v>0</v>
      </c>
      <c r="I144">
        <v>0</v>
      </c>
    </row>
    <row r="145" spans="1:9">
      <c r="A145">
        <v>171142</v>
      </c>
      <c r="B145">
        <v>1390</v>
      </c>
      <c r="C145" t="str">
        <v>https://motorring.ru/product/39071-nakonechniki-tyagi-rulevoy-trapecii-narughnye-sevi-2101-niva</v>
      </c>
      <c r="D145">
        <v>0</v>
      </c>
      <c r="E145">
        <v>0</v>
      </c>
      <c r="F145">
        <v>0</v>
      </c>
      <c r="G145">
        <v>0</v>
      </c>
      <c r="H145">
        <v>0</v>
      </c>
      <c r="I145">
        <v>0</v>
      </c>
    </row>
    <row r="146" spans="1:9">
      <c r="A146">
        <v>171143</v>
      </c>
      <c r="B146" t="str">
        <v>не нашел</v>
      </c>
      <c r="C146">
        <v>0</v>
      </c>
      <c r="D146">
        <v>0</v>
      </c>
      <c r="E146">
        <v>0</v>
      </c>
      <c r="F146">
        <v>0</v>
      </c>
      <c r="G146">
        <v>0</v>
      </c>
      <c r="H146">
        <v>0</v>
      </c>
      <c r="I146">
        <v>0</v>
      </c>
    </row>
    <row r="147" spans="1:9">
      <c r="A147">
        <v>171141</v>
      </c>
      <c r="B147">
        <v>1490</v>
      </c>
      <c r="C147" t="str">
        <v>https://motorring.ru/product/39067-nakonechniki-tyagi-rulevoy-trapecii-vnutrennie-sevi-extreme-2101</v>
      </c>
      <c r="D147">
        <v>0</v>
      </c>
      <c r="E147">
        <v>0</v>
      </c>
      <c r="F147">
        <v>0</v>
      </c>
      <c r="G147">
        <v>0</v>
      </c>
      <c r="H147">
        <v>0</v>
      </c>
      <c r="I147">
        <v>0</v>
      </c>
    </row>
    <row r="148" spans="1:9">
      <c r="A148">
        <v>171149</v>
      </c>
      <c r="B148">
        <v>1390</v>
      </c>
      <c r="C148" t="str">
        <v>https://motorring.ru/product/13460-komplekt-nakonechnikov-rulevyh-tyag-sevi-ekstrim-vaz</v>
      </c>
      <c r="D148">
        <v>0</v>
      </c>
      <c r="E148">
        <v>0</v>
      </c>
      <c r="F148">
        <v>0</v>
      </c>
      <c r="G148">
        <v>0</v>
      </c>
      <c r="H148">
        <v>0</v>
      </c>
      <c r="I148">
        <v>0</v>
      </c>
    </row>
    <row r="149" spans="1:9">
      <c r="A149">
        <v>158735</v>
      </c>
      <c r="B149">
        <v>1490</v>
      </c>
      <c r="C149" t="str">
        <v>https://motorring.ru/product/19961-nakonechniki-tyagi-rulevoy-trapecii-narughnye-krepeghom</v>
      </c>
      <c r="D149">
        <v>0</v>
      </c>
      <c r="E149">
        <v>0</v>
      </c>
      <c r="F149">
        <v>0</v>
      </c>
      <c r="G149">
        <v>0</v>
      </c>
      <c r="H149">
        <v>0</v>
      </c>
      <c r="I149">
        <v>0</v>
      </c>
    </row>
    <row r="150" spans="1:9">
      <c r="A150">
        <v>158736</v>
      </c>
      <c r="B150">
        <v>1849</v>
      </c>
      <c r="C150" t="str">
        <v>https://motorring.ru/product/13462-komplekt-nakonechnikov-rulevyh-tyag-sevi-ekstrim-vaz</v>
      </c>
      <c r="D150">
        <v>0</v>
      </c>
      <c r="E150">
        <v>0</v>
      </c>
      <c r="F150">
        <v>0</v>
      </c>
      <c r="G150">
        <v>0</v>
      </c>
      <c r="H150">
        <v>0</v>
      </c>
      <c r="I150">
        <v>0</v>
      </c>
    </row>
    <row r="151" spans="1:9">
      <c r="A151">
        <v>171150</v>
      </c>
      <c r="B151">
        <v>1990</v>
      </c>
      <c r="C151" t="str">
        <v>https://motorring.ru/product/19962-nakonechniki-tyagi-rulevoy-trapecii-narughnye-krepeghom</v>
      </c>
      <c r="D151">
        <v>0</v>
      </c>
      <c r="E151">
        <v>0</v>
      </c>
      <c r="F151">
        <v>0</v>
      </c>
      <c r="G151">
        <v>0</v>
      </c>
      <c r="H151">
        <v>0</v>
      </c>
      <c r="I151">
        <v>0</v>
      </c>
    </row>
    <row r="152" spans="1:9">
      <c r="A152">
        <v>158737</v>
      </c>
      <c r="B152">
        <v>2159</v>
      </c>
      <c r="C152" t="str">
        <v>https://motorring.ru/product/13461-komplekt-nakonechnikov-rulevyh-tyag-sevi-ekstrim-lada-kalina</v>
      </c>
      <c r="D152">
        <v>0</v>
      </c>
      <c r="E152">
        <v>0</v>
      </c>
      <c r="F152">
        <v>0</v>
      </c>
      <c r="G152">
        <v>0</v>
      </c>
      <c r="H152">
        <v>0</v>
      </c>
      <c r="I152">
        <v>0</v>
      </c>
    </row>
    <row r="153" spans="1:9">
      <c r="A153">
        <v>171151</v>
      </c>
      <c r="B153">
        <v>2290</v>
      </c>
      <c r="C153" t="str">
        <v>https://motorring.ru/product/39074-nakonechniki-tyagi-rulevoy-narughnye-levyy-pravyy-sevi-kalina</v>
      </c>
      <c r="D153">
        <v>0</v>
      </c>
      <c r="E153">
        <v>0</v>
      </c>
      <c r="F153">
        <v>0</v>
      </c>
      <c r="G153">
        <v>0</v>
      </c>
      <c r="H153">
        <v>0</v>
      </c>
      <c r="I153">
        <v>0</v>
      </c>
    </row>
    <row r="154" spans="1:9">
      <c r="A154">
        <v>159906</v>
      </c>
      <c r="B154">
        <v>4759</v>
      </c>
      <c r="C154" t="str">
        <v>https://motorring.ru/product/19966-komplekt-tyag-rulevoy-trapecii-krepeghom-sevi-extreme-lada</v>
      </c>
      <c r="D154">
        <v>0</v>
      </c>
      <c r="E154">
        <v>0</v>
      </c>
      <c r="F154">
        <v>0</v>
      </c>
      <c r="G154">
        <v>0</v>
      </c>
      <c r="H154">
        <v>0</v>
      </c>
      <c r="I154">
        <v>0</v>
      </c>
    </row>
    <row r="155" spans="1:9">
      <c r="A155">
        <v>171147</v>
      </c>
      <c r="B155">
        <v>1390</v>
      </c>
      <c r="C155" t="str">
        <v>https://motorring.ru/product/19963-nakonechniki-tyagi-rulevoy-trapecii-vnutrennie-sevi-extream</v>
      </c>
      <c r="D155">
        <v>0</v>
      </c>
      <c r="E155">
        <v>0</v>
      </c>
      <c r="F155">
        <v>0</v>
      </c>
      <c r="G155">
        <v>0</v>
      </c>
      <c r="H155">
        <v>0</v>
      </c>
      <c r="I155">
        <v>0</v>
      </c>
    </row>
    <row r="156" spans="1:9">
      <c r="A156">
        <v>171148</v>
      </c>
      <c r="B156">
        <v>1390</v>
      </c>
      <c r="C156" t="str">
        <v>https://motorring.ru/product/39068-nakonechniki-tyagi-rulevoy-trapecii-vnutrennie-sevi-extreme-niva</v>
      </c>
      <c r="D156">
        <v>0</v>
      </c>
      <c r="E156">
        <v>0</v>
      </c>
      <c r="F156">
        <v>0</v>
      </c>
      <c r="G156">
        <v>0</v>
      </c>
      <c r="H156">
        <v>0</v>
      </c>
      <c r="I156">
        <v>0</v>
      </c>
    </row>
    <row r="157" spans="1:9">
      <c r="A157">
        <v>171144</v>
      </c>
      <c r="B157">
        <v>1390</v>
      </c>
      <c r="C157" t="str">
        <v>https://motorring.ru/product/19960-nakonechniki-krayney-tyagi-rulevoy-trapecii-vnutrennie-bez</v>
      </c>
      <c r="D157">
        <v>0</v>
      </c>
      <c r="E157">
        <v>0</v>
      </c>
      <c r="F157">
        <v>0</v>
      </c>
      <c r="G157">
        <v>0</v>
      </c>
      <c r="H157">
        <v>0</v>
      </c>
      <c r="I157">
        <v>0</v>
      </c>
    </row>
    <row r="158" spans="1:9">
      <c r="A158">
        <v>171145</v>
      </c>
      <c r="B158">
        <v>1490</v>
      </c>
      <c r="C158" t="str">
        <v>https://motorring.ru/product/19036-nakonechniki-krayney-tyagi-rulevoy-trapecii-vnutrennie</v>
      </c>
      <c r="D158">
        <v>0</v>
      </c>
      <c r="E158">
        <v>0</v>
      </c>
      <c r="F158">
        <v>0</v>
      </c>
      <c r="G158">
        <v>0</v>
      </c>
      <c r="H158">
        <v>0</v>
      </c>
      <c r="I158">
        <v>0</v>
      </c>
    </row>
    <row r="159" spans="1:9">
      <c r="A159">
        <v>159907</v>
      </c>
      <c r="B159">
        <v>5590</v>
      </c>
      <c r="C159" t="str">
        <v>https://motorring.ru/product/19967-komplekt-tyag-rulevoy-trapecii-krepeghom-seci-extream</v>
      </c>
      <c r="D159">
        <v>0</v>
      </c>
      <c r="E159">
        <v>0</v>
      </c>
      <c r="F159">
        <v>0</v>
      </c>
      <c r="G159">
        <v>0</v>
      </c>
      <c r="H159">
        <v>0</v>
      </c>
      <c r="I159">
        <v>0</v>
      </c>
    </row>
    <row r="160" spans="1:9">
      <c r="A160">
        <v>213317</v>
      </c>
      <c r="B160">
        <v>290</v>
      </c>
      <c r="C160" t="str">
        <v>https://motorring.ru/product/39160-salynik-vtorichnogo-vala-sevi-extream-kpp-2101-07-niva-4x4</v>
      </c>
      <c r="D160">
        <v>0</v>
      </c>
      <c r="E160">
        <v>0</v>
      </c>
      <c r="F160">
        <v>0</v>
      </c>
      <c r="G160">
        <v>0</v>
      </c>
      <c r="H160">
        <v>0</v>
      </c>
      <c r="I160">
        <v>0</v>
      </c>
    </row>
    <row r="161" spans="1:9">
      <c r="A161">
        <v>213430</v>
      </c>
      <c r="B161">
        <v>790</v>
      </c>
      <c r="C161" t="str">
        <v>https://motorring.ru/product/39177-salyniki-kolenchatogo-vala-peredni-zadni-sevi-extreme-2101-07-4x4</v>
      </c>
      <c r="D161">
        <v>0</v>
      </c>
      <c r="E161">
        <v>0</v>
      </c>
      <c r="F161">
        <v>0</v>
      </c>
      <c r="G161">
        <v>0</v>
      </c>
      <c r="H161">
        <v>0</v>
      </c>
      <c r="I161">
        <v>0</v>
      </c>
    </row>
    <row r="162" spans="1:9">
      <c r="A162">
        <v>213378</v>
      </c>
      <c r="B162">
        <v>229</v>
      </c>
      <c r="C162" t="str">
        <v>https://motorring.ru/product/20059-salynik-poluosi-prorezinennyy-sevi-extream-vaz-2101-2107</v>
      </c>
      <c r="D162">
        <v>0</v>
      </c>
      <c r="E162">
        <v>0</v>
      </c>
      <c r="F162">
        <v>0</v>
      </c>
      <c r="G162">
        <v>0</v>
      </c>
      <c r="H162">
        <v>0</v>
      </c>
      <c r="I162">
        <v>0</v>
      </c>
    </row>
    <row r="163" spans="1:9">
      <c r="A163">
        <v>213405</v>
      </c>
      <c r="B163">
        <v>290</v>
      </c>
      <c r="C163" t="str">
        <v>https://motorring.ru/product/20069-salynik-reduktora-zadnego-mosta-sevi-extreme-vaz-2101-2107</v>
      </c>
      <c r="D163">
        <v>0</v>
      </c>
      <c r="E163">
        <v>0</v>
      </c>
      <c r="F163">
        <v>0</v>
      </c>
      <c r="G163">
        <v>0</v>
      </c>
      <c r="H163">
        <v>0</v>
      </c>
      <c r="I163">
        <v>0</v>
      </c>
    </row>
    <row r="164" spans="1:9">
      <c r="A164">
        <v>213357</v>
      </c>
      <c r="B164">
        <v>890</v>
      </c>
      <c r="C164" t="str">
        <v>https://motorring.ru/product/20047-salyniki-kolenchatogo-vala-peredniy-zadniy-sevi-extreme-vaz</v>
      </c>
      <c r="D164">
        <v>0</v>
      </c>
      <c r="E164">
        <v>0</v>
      </c>
      <c r="F164">
        <v>0</v>
      </c>
      <c r="G164">
        <v>0</v>
      </c>
      <c r="H164">
        <v>0</v>
      </c>
      <c r="I164">
        <v>0</v>
      </c>
    </row>
    <row r="165" spans="1:9">
      <c r="A165">
        <v>213379</v>
      </c>
      <c r="B165">
        <v>290</v>
      </c>
      <c r="C165" t="str">
        <v>https://motorring.ru/product/20061-salynik-poluosi-pravyy-sevi-extream-vaz-2108-21099</v>
      </c>
      <c r="D165">
        <v>0</v>
      </c>
      <c r="E165">
        <v>0</v>
      </c>
      <c r="F165">
        <v>0</v>
      </c>
      <c r="G165">
        <v>0</v>
      </c>
      <c r="H165">
        <v>0</v>
      </c>
      <c r="I165">
        <v>0</v>
      </c>
    </row>
    <row r="166" spans="1:9">
      <c r="A166">
        <v>213377</v>
      </c>
      <c r="B166">
        <v>290</v>
      </c>
      <c r="C166" t="str">
        <v>https://motorring.ru/product/20060-salynik-poluosi-levyy-sevi-extream-vaz-2108-21099-2110-2112</v>
      </c>
      <c r="D166">
        <v>0</v>
      </c>
      <c r="E166">
        <v>0</v>
      </c>
      <c r="F166">
        <v>0</v>
      </c>
      <c r="G166">
        <v>0</v>
      </c>
      <c r="H166">
        <v>0</v>
      </c>
      <c r="I166">
        <v>0</v>
      </c>
    </row>
    <row r="167" spans="1:9">
      <c r="A167">
        <v>213406</v>
      </c>
      <c r="B167">
        <v>319</v>
      </c>
      <c r="C167" t="str">
        <v>https://motorring.ru/product/39215-salynik-reduktora-zadnego-mosta-razdatochnoy-korobki-sevi-4x4</v>
      </c>
      <c r="D167">
        <v>0</v>
      </c>
      <c r="E167">
        <v>0</v>
      </c>
      <c r="F167">
        <v>0</v>
      </c>
      <c r="G167">
        <v>0</v>
      </c>
      <c r="H167">
        <v>0</v>
      </c>
      <c r="I167">
        <v>0</v>
      </c>
    </row>
    <row r="168" spans="1:9">
      <c r="A168">
        <v>213407</v>
      </c>
      <c r="B168">
        <v>290</v>
      </c>
      <c r="C168" t="str">
        <v>https://motorring.ru/product/20072-salynik-reduktora-perednego-mosta-sevi-extreme-lada-niva</v>
      </c>
      <c r="D168">
        <v>0</v>
      </c>
      <c r="E168">
        <v>0</v>
      </c>
      <c r="F168">
        <v>0</v>
      </c>
      <c r="G168">
        <v>0</v>
      </c>
      <c r="H168">
        <v>0</v>
      </c>
      <c r="I168">
        <v>0</v>
      </c>
    </row>
    <row r="169" spans="1:9">
      <c r="A169">
        <v>213411</v>
      </c>
      <c r="B169">
        <v>290</v>
      </c>
      <c r="C169" t="str">
        <v>https://motorring.ru/product/20071-salynik-stupicy-perednego-kolesa-sevi-extreme-lada-niva-4h4</v>
      </c>
      <c r="D169">
        <v>0</v>
      </c>
      <c r="E169">
        <v>0</v>
      </c>
      <c r="F169">
        <v>0</v>
      </c>
      <c r="G169">
        <v>0</v>
      </c>
      <c r="H169">
        <v>0</v>
      </c>
      <c r="I169">
        <v>0</v>
      </c>
    </row>
    <row r="170" spans="1:9">
      <c r="A170">
        <v>213352</v>
      </c>
      <c r="B170">
        <v>879</v>
      </c>
      <c r="C170" t="str">
        <v>https://motorring.ru/product/20049-salyniki-kolenchatogo-vala-peredniy-zadniy-sevi-extreme</v>
      </c>
      <c r="D170">
        <v>0</v>
      </c>
      <c r="E170">
        <v>0</v>
      </c>
      <c r="F170">
        <v>0</v>
      </c>
      <c r="G170">
        <v>0</v>
      </c>
      <c r="H170">
        <v>0</v>
      </c>
      <c r="I170">
        <v>0</v>
      </c>
    </row>
    <row r="171" spans="1:9">
      <c r="A171">
        <v>213380</v>
      </c>
      <c r="B171">
        <v>290</v>
      </c>
      <c r="C171" t="str">
        <v>https://motorring.ru/product/20062-salynik-poluosi-reversivnyy-sevi-extream-vaz-2108-21099</v>
      </c>
      <c r="D171">
        <v>0</v>
      </c>
      <c r="E171">
        <v>0</v>
      </c>
      <c r="F171">
        <v>0</v>
      </c>
      <c r="G171">
        <v>0</v>
      </c>
      <c r="H171">
        <v>0</v>
      </c>
      <c r="I171">
        <v>0</v>
      </c>
    </row>
    <row r="172" spans="1:9">
      <c r="A172">
        <v>213397</v>
      </c>
      <c r="B172">
        <v>419</v>
      </c>
      <c r="C172" t="str">
        <v>https://motorring.ru/product/20065-salynik-raspredvala-sevi-extreme-lada-largus</v>
      </c>
      <c r="D172">
        <v>0</v>
      </c>
      <c r="E172">
        <v>0</v>
      </c>
      <c r="F172">
        <v>0</v>
      </c>
      <c r="G172">
        <v>0</v>
      </c>
      <c r="H172">
        <v>0</v>
      </c>
      <c r="I172">
        <v>0</v>
      </c>
    </row>
    <row r="173" spans="1:9">
      <c r="A173">
        <v>213396</v>
      </c>
      <c r="B173">
        <v>590</v>
      </c>
      <c r="C173" t="str">
        <v>https://motorring.ru/product/20064-salynik-raspredvala-sevi-extreme-lada-largus</v>
      </c>
      <c r="D173">
        <v>0</v>
      </c>
      <c r="E173">
        <v>0</v>
      </c>
      <c r="F173">
        <v>0</v>
      </c>
      <c r="G173">
        <v>0</v>
      </c>
      <c r="H173">
        <v>0</v>
      </c>
      <c r="I173">
        <v>0</v>
      </c>
    </row>
    <row r="174" spans="1:9">
      <c r="A174">
        <v>213394</v>
      </c>
      <c r="B174">
        <v>290</v>
      </c>
      <c r="C174" t="str">
        <v>https://motorring.ru/product/20063-salynik-razdatochnoy-korobki-sevi-extreme-shevrole-niva</v>
      </c>
      <c r="D174">
        <v>0</v>
      </c>
      <c r="E174">
        <v>0</v>
      </c>
      <c r="F174">
        <v>0</v>
      </c>
      <c r="G174">
        <v>0</v>
      </c>
      <c r="H174">
        <v>0</v>
      </c>
      <c r="I174">
        <v>0</v>
      </c>
    </row>
    <row r="175" spans="1:9">
      <c r="A175">
        <v>213356</v>
      </c>
      <c r="B175">
        <v>329</v>
      </c>
      <c r="C175" t="str">
        <v>https://motorring.ru/product/20045-salynik-kolenvala-peredniy-sevi-extreme-vaz-2101-2107-lada</v>
      </c>
      <c r="D175">
        <v>0</v>
      </c>
      <c r="E175">
        <v>0</v>
      </c>
      <c r="F175">
        <v>0</v>
      </c>
      <c r="G175">
        <v>0</v>
      </c>
      <c r="H175">
        <v>0</v>
      </c>
      <c r="I175">
        <v>0</v>
      </c>
    </row>
    <row r="176" spans="1:9">
      <c r="A176">
        <v>213355</v>
      </c>
      <c r="B176">
        <v>339</v>
      </c>
      <c r="C176" t="str">
        <v>https://motorring.ru/product/20043-salynik-kolenvala-peredniy-sevi-extreme-vaz-2108-21099-2110</v>
      </c>
      <c r="D176">
        <v>0</v>
      </c>
      <c r="E176">
        <v>0</v>
      </c>
      <c r="F176">
        <v>0</v>
      </c>
      <c r="G176">
        <v>0</v>
      </c>
      <c r="H176">
        <v>0</v>
      </c>
      <c r="I176">
        <v>0</v>
      </c>
    </row>
    <row r="177" spans="1:9">
      <c r="A177">
        <v>213340</v>
      </c>
      <c r="B177">
        <v>590</v>
      </c>
      <c r="C177" t="str">
        <v>https://motorring.ru/product/20041-salynik-kolenvala-zadniy-sevi-extreme-vaz-2108-21099</v>
      </c>
      <c r="D177">
        <v>0</v>
      </c>
      <c r="E177">
        <v>0</v>
      </c>
      <c r="F177">
        <v>0</v>
      </c>
      <c r="G177">
        <v>0</v>
      </c>
      <c r="H177">
        <v>0</v>
      </c>
      <c r="I177">
        <v>0</v>
      </c>
    </row>
    <row r="178" spans="1:9">
      <c r="A178">
        <v>213341</v>
      </c>
      <c r="B178">
        <v>590</v>
      </c>
      <c r="C178" t="str">
        <v>https://motorring.ru/product/20040-salynik-kolenvala-zadniy-sevi-extreme-vaz-2101-2107-lada</v>
      </c>
      <c r="D178">
        <v>0</v>
      </c>
      <c r="E178">
        <v>0</v>
      </c>
      <c r="F178">
        <v>0</v>
      </c>
      <c r="G178">
        <v>0</v>
      </c>
      <c r="H178">
        <v>0</v>
      </c>
      <c r="I178">
        <v>0</v>
      </c>
    </row>
    <row r="179" spans="1:9">
      <c r="A179">
        <v>213375</v>
      </c>
      <c r="B179">
        <v>229</v>
      </c>
      <c r="C179" t="str">
        <v>https://motorring.ru/product/39198-salynik-pervichnogo-vala-korobki-peredach-sevi-extream-2101</v>
      </c>
      <c r="D179">
        <v>0</v>
      </c>
      <c r="E179">
        <v>0</v>
      </c>
      <c r="F179">
        <v>0</v>
      </c>
      <c r="G179">
        <v>0</v>
      </c>
      <c r="H179">
        <v>0</v>
      </c>
      <c r="I179">
        <v>0</v>
      </c>
    </row>
    <row r="180" spans="1:9">
      <c r="A180">
        <v>213410</v>
      </c>
      <c r="B180">
        <v>289</v>
      </c>
      <c r="C180" t="str">
        <v>https://motorring.ru/product/39216-salynik-stupicy-perednego-kolesa-sevi-extream-2101-4x4</v>
      </c>
      <c r="D180">
        <v>0</v>
      </c>
      <c r="E180">
        <v>0</v>
      </c>
      <c r="F180">
        <v>0</v>
      </c>
      <c r="G180">
        <v>0</v>
      </c>
      <c r="H180">
        <v>0</v>
      </c>
      <c r="I180">
        <v>0</v>
      </c>
    </row>
    <row r="181" spans="1:9">
      <c r="A181">
        <v>213416</v>
      </c>
      <c r="B181">
        <v>229</v>
      </c>
      <c r="C181" t="str">
        <v>https://motorring.ru/product/39220-salynik-shtoka-vybora-peredach-sevi-extream-2108-09-kalina</v>
      </c>
      <c r="D181">
        <v>0</v>
      </c>
      <c r="E181">
        <v>0</v>
      </c>
      <c r="F181">
        <v>0</v>
      </c>
      <c r="G181">
        <v>0</v>
      </c>
      <c r="H181">
        <v>0</v>
      </c>
      <c r="I181">
        <v>0</v>
      </c>
    </row>
    <row r="182" spans="1:9">
      <c r="A182">
        <v>213374</v>
      </c>
      <c r="B182">
        <v>290</v>
      </c>
      <c r="C182" t="str">
        <v>https://motorring.ru/product/39189-salynik-pervichnogo-vala-kpp-sevi-extream-2108-15-granta</v>
      </c>
      <c r="D182">
        <v>0</v>
      </c>
      <c r="E182">
        <v>0</v>
      </c>
      <c r="F182">
        <v>0</v>
      </c>
      <c r="G182">
        <v>0</v>
      </c>
      <c r="H182">
        <v>0</v>
      </c>
      <c r="I182">
        <v>0</v>
      </c>
    </row>
    <row r="183" spans="1:9">
      <c r="A183">
        <v>213393</v>
      </c>
      <c r="B183">
        <v>290</v>
      </c>
      <c r="C183" t="str">
        <v>https://motorring.ru/product/39213-salynik-privoda-reversivnyy-sevi-extream-4h4-niva</v>
      </c>
      <c r="D183">
        <v>0</v>
      </c>
      <c r="E183">
        <v>0</v>
      </c>
      <c r="F183">
        <v>0</v>
      </c>
      <c r="G183">
        <v>0</v>
      </c>
      <c r="H183">
        <v>0</v>
      </c>
      <c r="I183">
        <v>0</v>
      </c>
    </row>
    <row r="184" spans="1:9">
      <c r="A184">
        <v>213363</v>
      </c>
      <c r="B184">
        <v>419</v>
      </c>
      <c r="C184" t="str">
        <v>https://motorring.ru/product/39184-salynik-maslyanogo-nasosa-sevi-dlya-gaz</v>
      </c>
      <c r="D184">
        <v>0</v>
      </c>
      <c r="E184">
        <v>0</v>
      </c>
      <c r="F184">
        <v>0</v>
      </c>
      <c r="G184">
        <v>0</v>
      </c>
      <c r="H184">
        <v>0</v>
      </c>
      <c r="I184">
        <v>0</v>
      </c>
    </row>
    <row r="185" spans="1:9">
      <c r="A185">
        <v>213392</v>
      </c>
      <c r="B185">
        <v>339</v>
      </c>
      <c r="C185" t="str">
        <v>https://motorring.ru/product/39211-salynik-privoda-pravyy-sevi-extream-xrey-renault</v>
      </c>
      <c r="D185">
        <v>0</v>
      </c>
      <c r="E185">
        <v>0</v>
      </c>
      <c r="F185">
        <v>0</v>
      </c>
      <c r="G185">
        <v>0</v>
      </c>
      <c r="H185">
        <v>0</v>
      </c>
      <c r="I185">
        <v>0</v>
      </c>
    </row>
    <row r="186" spans="1:9">
      <c r="A186">
        <v>213390</v>
      </c>
      <c r="B186">
        <v>490</v>
      </c>
      <c r="C186" t="str">
        <v>https://motorring.ru/product/39202-salynik-privoda-kpp-sevi-extream-largus-vesta-xray-reno</v>
      </c>
      <c r="D186">
        <v>0</v>
      </c>
      <c r="E186">
        <v>0</v>
      </c>
      <c r="F186">
        <v>0</v>
      </c>
      <c r="G186">
        <v>0</v>
      </c>
      <c r="H186">
        <v>0</v>
      </c>
      <c r="I186">
        <v>0</v>
      </c>
    </row>
    <row r="187" spans="1:9">
      <c r="A187">
        <v>204250</v>
      </c>
      <c r="B187">
        <v>1990</v>
      </c>
      <c r="C187" t="str">
        <v>https://motorring.ru/product/13166-remeny-grm-dayco-16kl-vaz-2110-2112-2114-super-avto</v>
      </c>
      <c r="D187">
        <v>0</v>
      </c>
      <c r="E187">
        <v>0</v>
      </c>
      <c r="F187">
        <v>0</v>
      </c>
      <c r="G187">
        <v>0</v>
      </c>
      <c r="H187">
        <v>0</v>
      </c>
      <c r="I187">
        <v>0</v>
      </c>
    </row>
    <row r="188" spans="1:9">
      <c r="A188">
        <v>204248</v>
      </c>
      <c r="B188">
        <v>2590</v>
      </c>
      <c r="C188" t="str">
        <v>https://motorring.ru/product/13165</v>
      </c>
      <c r="D188">
        <v>0</v>
      </c>
      <c r="E188">
        <v>0</v>
      </c>
      <c r="F188">
        <v>0</v>
      </c>
      <c r="G188">
        <v>0</v>
      </c>
      <c r="H188">
        <v>0</v>
      </c>
      <c r="I188">
        <v>0</v>
      </c>
    </row>
    <row r="189" spans="1:9">
      <c r="A189">
        <v>204252</v>
      </c>
      <c r="B189">
        <v>3090</v>
      </c>
      <c r="C189" t="str">
        <v>https://motorring.ru/product/13169-remeny-grm-dayco-dlya-lada-largus</v>
      </c>
      <c r="D189">
        <v>0</v>
      </c>
      <c r="E189">
        <v>0</v>
      </c>
      <c r="F189">
        <v>0</v>
      </c>
      <c r="G189">
        <v>0</v>
      </c>
      <c r="H189">
        <v>0</v>
      </c>
      <c r="I189">
        <v>0</v>
      </c>
    </row>
    <row r="190" spans="1:9">
      <c r="A190">
        <v>218693</v>
      </c>
      <c r="B190">
        <v>6890</v>
      </c>
      <c r="C190" t="str">
        <v>https://motorring.ru/product/42594-sceplenie-avtopribor-sbore-vaz-2108-21099-2113-2115</v>
      </c>
      <c r="D190">
        <v>4312</v>
      </c>
      <c r="E190" t="str">
        <v>https://www.ozon.ru/product/komplekt-stsepleniya-avtopribor-v-sbore-vaz-2108-2109-2113-2114-2115-8-klapannyy-dvigatel-1652299225/</v>
      </c>
      <c r="F190">
        <v>0</v>
      </c>
      <c r="G190">
        <v>0</v>
      </c>
      <c r="H190">
        <v>0</v>
      </c>
      <c r="I190">
        <v>0</v>
      </c>
    </row>
    <row r="191" spans="1:9">
      <c r="A191">
        <v>144090</v>
      </c>
      <c r="B191" t="str">
        <v>3290 снят</v>
      </c>
      <c r="C191" t="str">
        <v>https://motorring.ru/product/153-disk-scepleniya-vedomyy-valeo-shevrole-niva</v>
      </c>
      <c r="D191" t="str">
        <v>не нашел</v>
      </c>
      <c r="E191">
        <v>0</v>
      </c>
      <c r="F191">
        <v>0</v>
      </c>
      <c r="G191">
        <v>0</v>
      </c>
      <c r="H191">
        <v>0</v>
      </c>
      <c r="I191">
        <v>0</v>
      </c>
    </row>
    <row r="192" spans="1:9">
      <c r="A192">
        <v>204253</v>
      </c>
      <c r="B192">
        <v>2090</v>
      </c>
      <c r="C192" t="str">
        <v>https://motorring.ru/product/13170-remeny-grm-dayco-8klapannye-lada-largus</v>
      </c>
      <c r="D192">
        <v>0</v>
      </c>
      <c r="E192">
        <v>0</v>
      </c>
      <c r="F192">
        <v>0</v>
      </c>
      <c r="G192">
        <v>0</v>
      </c>
      <c r="H192">
        <v>0</v>
      </c>
      <c r="I192">
        <v>0</v>
      </c>
    </row>
    <row r="193" spans="1:9">
      <c r="A193">
        <v>204254</v>
      </c>
      <c r="B193">
        <v>3190</v>
      </c>
      <c r="C193" t="str">
        <v>https://motorring.ru/product/13167-remeny-grm-dayco-teflon-16kl-lada-priora-kalina-granta</v>
      </c>
      <c r="D193">
        <v>0</v>
      </c>
      <c r="E193">
        <v>0</v>
      </c>
      <c r="F193">
        <v>0</v>
      </c>
      <c r="G193">
        <v>0</v>
      </c>
      <c r="H193">
        <v>0</v>
      </c>
      <c r="I193">
        <v>0</v>
      </c>
    </row>
    <row r="194" spans="1:9">
      <c r="A194">
        <v>204251</v>
      </c>
      <c r="B194">
        <v>2590</v>
      </c>
      <c r="C194" t="str">
        <v>https://motorring.ru/product/13168</v>
      </c>
      <c r="D194">
        <v>0</v>
      </c>
      <c r="E194">
        <v>0</v>
      </c>
      <c r="F194">
        <v>0</v>
      </c>
      <c r="G194">
        <v>0</v>
      </c>
      <c r="H194">
        <v>0</v>
      </c>
      <c r="I194">
        <v>0</v>
      </c>
    </row>
    <row r="195" spans="1:9">
      <c r="A195">
        <v>213419</v>
      </c>
      <c r="B195">
        <v>990</v>
      </c>
      <c r="C195" t="str">
        <v>https://motorring.ru/product/13129-salyniki-klapanov-corteco-16kl-vaz-2110-2112-lada-priora</v>
      </c>
      <c r="D195">
        <v>0</v>
      </c>
      <c r="E195">
        <v>0</v>
      </c>
      <c r="F195">
        <v>0</v>
      </c>
      <c r="G195">
        <v>0</v>
      </c>
      <c r="H195">
        <v>0</v>
      </c>
      <c r="I195">
        <v>0</v>
      </c>
    </row>
    <row r="196" spans="1:9">
      <c r="A196">
        <v>213328</v>
      </c>
      <c r="B196">
        <v>290</v>
      </c>
      <c r="C196" t="str">
        <v>https://motorring.ru/product/13183-salynik-kolenvala-zadniy-bolyshoy-40h56h7-elring-dlya-vaz</v>
      </c>
      <c r="D196">
        <v>0</v>
      </c>
      <c r="E196">
        <v>0</v>
      </c>
      <c r="F196">
        <v>0</v>
      </c>
      <c r="G196">
        <v>0</v>
      </c>
      <c r="H196">
        <v>0</v>
      </c>
      <c r="I196">
        <v>0</v>
      </c>
    </row>
    <row r="197" spans="1:9">
      <c r="A197">
        <v>158504</v>
      </c>
      <c r="B197" t="str">
        <v>не нашел</v>
      </c>
      <c r="C197">
        <v>0</v>
      </c>
      <c r="D197">
        <v>0</v>
      </c>
      <c r="E197">
        <v>0</v>
      </c>
      <c r="F197">
        <v>0</v>
      </c>
      <c r="G197">
        <v>0</v>
      </c>
      <c r="H197">
        <v>0</v>
      </c>
      <c r="I197">
        <v>0</v>
      </c>
    </row>
    <row r="198" spans="1:9">
      <c r="A198">
        <v>204092</v>
      </c>
      <c r="B198">
        <v>590</v>
      </c>
      <c r="C198" t="str">
        <v>https://motorring.ru/product/13153-remeny-generatora-dayco-10a0710c-dlya-vaz-2108-099</v>
      </c>
      <c r="D198">
        <v>0</v>
      </c>
      <c r="E198">
        <v>0</v>
      </c>
      <c r="F198">
        <v>0</v>
      </c>
      <c r="G198">
        <v>0</v>
      </c>
      <c r="H198">
        <v>0</v>
      </c>
      <c r="I198">
        <v>0</v>
      </c>
    </row>
    <row r="199" spans="1:9">
      <c r="A199">
        <v>181750</v>
      </c>
      <c r="B199">
        <v>2090</v>
      </c>
      <c r="C199" t="str">
        <v>https://motorring.ru/product/39086-opora-stoki-peredney-podveski-sevi-ekspert-vol-podshibnikom-2108</v>
      </c>
      <c r="D199">
        <v>0</v>
      </c>
      <c r="E199">
        <v>0</v>
      </c>
      <c r="F199">
        <v>0</v>
      </c>
      <c r="G199">
        <v>0</v>
      </c>
      <c r="H199">
        <v>0</v>
      </c>
      <c r="I199">
        <v>0</v>
      </c>
    </row>
    <row r="200" spans="1:9">
      <c r="A200">
        <v>181746</v>
      </c>
      <c r="B200">
        <v>2190</v>
      </c>
      <c r="C200" t="str">
        <v>https://motorring.ru/product/39087-opora-stoki-peredney-podveski-sevi-ekspert-vol-podshib-2110-12</v>
      </c>
      <c r="D200">
        <v>0</v>
      </c>
      <c r="E200">
        <v>0</v>
      </c>
      <c r="F200">
        <v>0</v>
      </c>
      <c r="G200">
        <v>0</v>
      </c>
      <c r="H200">
        <v>0</v>
      </c>
      <c r="I200">
        <v>0</v>
      </c>
    </row>
    <row r="201" spans="1:9">
      <c r="A201">
        <v>181762</v>
      </c>
      <c r="B201">
        <v>2190</v>
      </c>
      <c r="C201" t="str">
        <v>https://motorring.ru/product/39088-opora-stoek-peredney-podveski-sevi-ekspert-vol-podshipnikom-prior</v>
      </c>
      <c r="D201">
        <v>0</v>
      </c>
      <c r="E201">
        <v>0</v>
      </c>
      <c r="F201">
        <v>0</v>
      </c>
      <c r="G201">
        <v>0</v>
      </c>
      <c r="H201">
        <v>0</v>
      </c>
      <c r="I201">
        <v>0</v>
      </c>
    </row>
    <row r="202" spans="1:9">
      <c r="A202">
        <v>195052</v>
      </c>
      <c r="B202">
        <v>1190</v>
      </c>
      <c r="C202" t="str">
        <v>https://motorring.ru/product/24339-podshipnik-verhney-opory-stoyki-peredney-podveski-sevi</v>
      </c>
      <c r="D202">
        <v>0</v>
      </c>
      <c r="E202">
        <v>0</v>
      </c>
      <c r="F202">
        <v>0</v>
      </c>
      <c r="G202">
        <v>0</v>
      </c>
      <c r="H202">
        <v>0</v>
      </c>
      <c r="I202">
        <v>0</v>
      </c>
    </row>
    <row r="203" spans="1:9">
      <c r="A203">
        <v>195051</v>
      </c>
      <c r="B203">
        <v>590</v>
      </c>
      <c r="C203" t="str">
        <v>https://motorring.ru/product/24341-podshipnik-opory-amortizatora-sevi-expert-lada-iks-rey</v>
      </c>
      <c r="D203">
        <v>0</v>
      </c>
      <c r="E203">
        <v>0</v>
      </c>
      <c r="F203">
        <v>0</v>
      </c>
      <c r="G203">
        <v>0</v>
      </c>
      <c r="H203">
        <v>0</v>
      </c>
      <c r="I203">
        <v>0</v>
      </c>
    </row>
    <row r="204" spans="1:9">
      <c r="A204">
        <v>195050</v>
      </c>
      <c r="B204">
        <v>1590</v>
      </c>
      <c r="C204" t="str">
        <v>https://motorring.ru/product/39099-podshipnik-vol-opory-stoyki-peredney-podveski-sevi-kalina-granta</v>
      </c>
      <c r="D204">
        <v>0</v>
      </c>
      <c r="E204">
        <v>0</v>
      </c>
      <c r="F204">
        <v>0</v>
      </c>
      <c r="G204">
        <v>0</v>
      </c>
      <c r="H204">
        <v>0</v>
      </c>
      <c r="I204">
        <v>0</v>
      </c>
    </row>
    <row r="205" spans="1:9">
      <c r="A205">
        <v>181748</v>
      </c>
      <c r="B205">
        <v>2190</v>
      </c>
      <c r="C205" t="str">
        <v>https://motorring.ru/product/39085-opora-stoyki-peredney-podveski-vol-podshipnika-sevi-expert-kalina</v>
      </c>
      <c r="D205">
        <v>0</v>
      </c>
      <c r="E205">
        <v>0</v>
      </c>
      <c r="F205">
        <v>0</v>
      </c>
      <c r="G205">
        <v>0</v>
      </c>
      <c r="H205">
        <v>0</v>
      </c>
      <c r="I205">
        <v>0</v>
      </c>
    </row>
    <row r="206" spans="1:9">
      <c r="A206">
        <v>181747</v>
      </c>
      <c r="B206">
        <v>2790</v>
      </c>
      <c r="C206" t="str">
        <v>https://motorring.ru/product/39089-opora-stoyki-peredney-podveski-vol-podship-12mm-ur-sevi-granta</v>
      </c>
      <c r="D206">
        <v>0</v>
      </c>
      <c r="E206">
        <v>0</v>
      </c>
      <c r="F206">
        <v>0</v>
      </c>
      <c r="G206">
        <v>0</v>
      </c>
      <c r="H206">
        <v>0</v>
      </c>
      <c r="I206">
        <v>0</v>
      </c>
    </row>
    <row r="207" spans="1:9">
      <c r="A207">
        <v>181752</v>
      </c>
      <c r="B207">
        <v>1890</v>
      </c>
      <c r="C207" t="str">
        <v>https://motorring.ru/product/19988-opora-stoyki-peredney-podveski-dlya-daewoo-nexia</v>
      </c>
      <c r="D207">
        <v>0</v>
      </c>
      <c r="E207">
        <v>0</v>
      </c>
      <c r="F207">
        <v>0</v>
      </c>
      <c r="G207">
        <v>0</v>
      </c>
      <c r="H207">
        <v>0</v>
      </c>
      <c r="I207">
        <v>0</v>
      </c>
    </row>
    <row r="208" spans="1:9">
      <c r="A208">
        <v>181753</v>
      </c>
      <c r="B208">
        <v>1890</v>
      </c>
      <c r="C208" t="str">
        <v>https://motorring.ru/product/39091-opora-stoyki-peredney-podveski-levay-sevi-zaz-chance-chevrolet</v>
      </c>
      <c r="D208">
        <v>0</v>
      </c>
      <c r="E208">
        <v>0</v>
      </c>
      <c r="F208">
        <v>0</v>
      </c>
      <c r="G208">
        <v>0</v>
      </c>
      <c r="H208">
        <v>0</v>
      </c>
      <c r="I208">
        <v>0</v>
      </c>
    </row>
    <row r="209" spans="1:9">
      <c r="A209">
        <v>181754</v>
      </c>
      <c r="B209">
        <v>1890</v>
      </c>
      <c r="C209" t="str">
        <v>https://motorring.ru/product/39093-opora-stoyki-peredney-podveski-pravy-sevi-zaz-chance-chevrolet</v>
      </c>
      <c r="D209">
        <v>0</v>
      </c>
      <c r="E209">
        <v>0</v>
      </c>
      <c r="F209">
        <v>0</v>
      </c>
      <c r="G209">
        <v>0</v>
      </c>
      <c r="H209">
        <v>0</v>
      </c>
      <c r="I209">
        <v>0</v>
      </c>
    </row>
    <row r="210" spans="1:9">
      <c r="A210">
        <v>181745</v>
      </c>
      <c r="B210">
        <v>669</v>
      </c>
      <c r="C210" t="str">
        <v>https://motorring.ru/product/19987-verhnyaya-opora-stoyki-peredney-podveski-sevi-expert-dlya</v>
      </c>
      <c r="D210">
        <v>0</v>
      </c>
      <c r="E210">
        <v>0</v>
      </c>
      <c r="F210">
        <v>0</v>
      </c>
      <c r="G210">
        <v>0</v>
      </c>
      <c r="H210">
        <v>0</v>
      </c>
      <c r="I210">
        <v>0</v>
      </c>
    </row>
    <row r="211" spans="1:9">
      <c r="A211">
        <v>181554</v>
      </c>
      <c r="B211">
        <v>1190</v>
      </c>
      <c r="C211" t="str">
        <v>https://motorring.ru/product/39090-opora-peredney-stoyki-sevi-lada-vesta</v>
      </c>
      <c r="D211">
        <v>0</v>
      </c>
      <c r="E211">
        <v>0</v>
      </c>
      <c r="F211">
        <v>0</v>
      </c>
      <c r="G211">
        <v>0</v>
      </c>
      <c r="H211">
        <v>0</v>
      </c>
      <c r="I211">
        <v>0</v>
      </c>
    </row>
    <row r="212" spans="1:9">
      <c r="A212">
        <v>181555</v>
      </c>
      <c r="B212">
        <v>1990</v>
      </c>
      <c r="C212" t="str">
        <v>https://motorring.ru/product/39098-opora-stoyki-peredney-podveski-podshipnikom-sevi-expert-vesta</v>
      </c>
      <c r="D212">
        <v>0</v>
      </c>
      <c r="E212">
        <v>0</v>
      </c>
      <c r="F212">
        <v>0</v>
      </c>
      <c r="G212">
        <v>0</v>
      </c>
      <c r="H212">
        <v>0</v>
      </c>
      <c r="I212">
        <v>0</v>
      </c>
    </row>
    <row r="213" spans="1:9">
      <c r="A213">
        <v>181737</v>
      </c>
      <c r="B213">
        <v>990</v>
      </c>
      <c r="C213" t="str">
        <v>https://motorring.ru/product/39097-opora-stoyki-peredney-podveski-podshipnikom-sevi-largus-xray</v>
      </c>
      <c r="D213">
        <v>0</v>
      </c>
      <c r="E213">
        <v>0</v>
      </c>
      <c r="F213">
        <v>0</v>
      </c>
      <c r="G213">
        <v>0</v>
      </c>
      <c r="H213">
        <v>0</v>
      </c>
      <c r="I213">
        <v>0</v>
      </c>
    </row>
    <row r="214" spans="1:9">
      <c r="A214">
        <v>213382</v>
      </c>
      <c r="B214">
        <v>569</v>
      </c>
      <c r="C214" t="str">
        <v>https://motorring.ru/product/13126-salynik-shrusa-corteco-40h57-15h9-dlya-lada-4h4-niva</v>
      </c>
      <c r="D214">
        <v>0</v>
      </c>
      <c r="E214">
        <v>0</v>
      </c>
      <c r="F214">
        <v>0</v>
      </c>
      <c r="G214">
        <v>0</v>
      </c>
      <c r="H214">
        <v>0</v>
      </c>
      <c r="I214">
        <v>0</v>
      </c>
    </row>
    <row r="215" spans="1:9">
      <c r="A215">
        <v>225422</v>
      </c>
      <c r="B215">
        <v>749</v>
      </c>
      <c r="C215" t="str">
        <v>https://motorring.ru/product/39147-saylentblok-perednego-rychaga-sevi-expert-largus-vesta-reno-dacia</v>
      </c>
      <c r="D215">
        <v>0</v>
      </c>
      <c r="E215">
        <v>0</v>
      </c>
      <c r="F215">
        <v>0</v>
      </c>
      <c r="G215">
        <v>0</v>
      </c>
      <c r="H215">
        <v>0</v>
      </c>
      <c r="I215">
        <v>0</v>
      </c>
    </row>
    <row r="216" spans="1:9">
      <c r="A216">
        <v>225425</v>
      </c>
      <c r="B216">
        <v>369</v>
      </c>
      <c r="C216" t="str">
        <v>https://motorring.ru/product/14717-saylentblok-perednego-rychaga-sevi-expert-lada-largus-reno</v>
      </c>
      <c r="D216">
        <v>0</v>
      </c>
      <c r="E216">
        <v>0</v>
      </c>
      <c r="F216">
        <v>0</v>
      </c>
      <c r="G216">
        <v>0</v>
      </c>
      <c r="H216">
        <v>0</v>
      </c>
      <c r="I216">
        <v>0</v>
      </c>
    </row>
    <row r="217" spans="1:9">
      <c r="A217">
        <v>225398</v>
      </c>
      <c r="B217">
        <v>490</v>
      </c>
      <c r="C217" t="str">
        <v>https://motorring.ru/product/20025-sharnir-perednego-rychaga-peredniy-sevi-expert-lada-vesta</v>
      </c>
      <c r="D217">
        <v>0</v>
      </c>
      <c r="E217">
        <v>0</v>
      </c>
      <c r="F217">
        <v>0</v>
      </c>
      <c r="G217">
        <v>0</v>
      </c>
      <c r="H217">
        <v>0</v>
      </c>
      <c r="I217">
        <v>0</v>
      </c>
    </row>
    <row r="218" spans="1:9">
      <c r="A218">
        <v>225391</v>
      </c>
      <c r="B218">
        <v>590</v>
      </c>
      <c r="C218" t="str">
        <v>https://motorring.ru/product/14718-sharnir-zadniy-nighnego-rychaga-peredney-podveski-sevi-expert-lad</v>
      </c>
      <c r="D218">
        <v>0</v>
      </c>
      <c r="E218">
        <v>0</v>
      </c>
      <c r="F218">
        <v>0</v>
      </c>
      <c r="G218">
        <v>0</v>
      </c>
      <c r="H218">
        <v>0</v>
      </c>
      <c r="I218">
        <v>0</v>
      </c>
    </row>
    <row r="219" spans="1:9">
      <c r="A219">
        <v>213423</v>
      </c>
      <c r="B219">
        <v>590</v>
      </c>
      <c r="C219" t="str">
        <v>https://motorring.ru/product/20323-salyniki-klapanov-victor-reinz-vaz-2101-2107-2108-21099</v>
      </c>
      <c r="D219">
        <v>299</v>
      </c>
      <c r="E219" t="str">
        <v>https://www.ozon.ru/product/kolpachki-maslosemnye-8-sht-victor-reinz-12-25837-01-10286-8-klapannyy-dvigatel-vaz-2101-12-646887283/</v>
      </c>
      <c r="F219">
        <v>0</v>
      </c>
      <c r="G219">
        <v>0</v>
      </c>
      <c r="H219">
        <v>0</v>
      </c>
      <c r="I219">
        <v>0</v>
      </c>
    </row>
    <row r="220" spans="1:9">
      <c r="A220">
        <v>158391</v>
      </c>
      <c r="B220">
        <v>369</v>
      </c>
      <c r="C220" t="str">
        <v>https://motorring.ru/product/39146-komplekt-vtulok-zadnego-amortizatora-sevi-expert-niva-2120</v>
      </c>
      <c r="D220">
        <v>0</v>
      </c>
      <c r="E220">
        <v>0</v>
      </c>
      <c r="F220">
        <v>0</v>
      </c>
      <c r="G220">
        <v>0</v>
      </c>
      <c r="H220">
        <v>0</v>
      </c>
      <c r="I220">
        <v>0</v>
      </c>
    </row>
    <row r="221" spans="1:9">
      <c r="A221">
        <v>158393</v>
      </c>
      <c r="B221" t="str">
        <v>не нашел</v>
      </c>
      <c r="C221">
        <v>0</v>
      </c>
      <c r="D221">
        <v>0</v>
      </c>
      <c r="E221">
        <v>0</v>
      </c>
      <c r="F221">
        <v>0</v>
      </c>
      <c r="G221">
        <v>0</v>
      </c>
      <c r="H221">
        <v>0</v>
      </c>
      <c r="I221">
        <v>0</v>
      </c>
    </row>
    <row r="222" spans="1:9">
      <c r="A222">
        <v>194576</v>
      </c>
      <c r="B222">
        <v>290</v>
      </c>
      <c r="C222" t="str">
        <v>https://motorring.ru/product/39171-podushka-krepleniya-zadnego-amortizatora-verhny-sevi-largus-reno</v>
      </c>
      <c r="D222">
        <v>0</v>
      </c>
      <c r="E222">
        <v>0</v>
      </c>
      <c r="F222">
        <v>0</v>
      </c>
      <c r="G222">
        <v>0</v>
      </c>
      <c r="H222">
        <v>0</v>
      </c>
      <c r="I222">
        <v>0</v>
      </c>
    </row>
    <row r="223" spans="1:9">
      <c r="A223">
        <v>201340</v>
      </c>
      <c r="B223">
        <v>290</v>
      </c>
      <c r="C223" t="str">
        <v>https://motorring.ru/product/39261-prokladka-prughiny-peredney-podveski-usilennaya-sevi-expert-01-07</v>
      </c>
      <c r="D223">
        <v>0</v>
      </c>
      <c r="E223">
        <v>0</v>
      </c>
      <c r="F223">
        <v>0</v>
      </c>
      <c r="G223">
        <v>0</v>
      </c>
      <c r="H223">
        <v>0</v>
      </c>
      <c r="I223">
        <v>0</v>
      </c>
    </row>
    <row r="224" spans="1:9">
      <c r="A224">
        <v>201491</v>
      </c>
      <c r="B224">
        <v>290</v>
      </c>
      <c r="C224" t="str">
        <v>https://motorring.ru/product/39262-prokladka-prughiny-peredney-podveski-sevi-expert-2101-07-4x4</v>
      </c>
      <c r="D224">
        <v>0</v>
      </c>
      <c r="E224">
        <v>0</v>
      </c>
      <c r="F224">
        <v>0</v>
      </c>
      <c r="G224">
        <v>0</v>
      </c>
      <c r="H224">
        <v>0</v>
      </c>
      <c r="I224">
        <v>0</v>
      </c>
    </row>
    <row r="225" spans="1:9">
      <c r="A225">
        <v>201486</v>
      </c>
      <c r="B225">
        <v>290</v>
      </c>
      <c r="C225" t="str">
        <v>https://motorring.ru/product/39255-prokladka-prughiny-zadney-podveski-verhnyaya-sevi-expert-4x4</v>
      </c>
      <c r="D225">
        <v>0</v>
      </c>
      <c r="E225">
        <v>0</v>
      </c>
      <c r="F225">
        <v>0</v>
      </c>
      <c r="G225">
        <v>0</v>
      </c>
      <c r="H225">
        <v>0</v>
      </c>
      <c r="I225">
        <v>0</v>
      </c>
    </row>
    <row r="226" spans="1:9">
      <c r="A226">
        <v>201492</v>
      </c>
      <c r="B226">
        <v>369</v>
      </c>
      <c r="C226" t="str">
        <v>https://motorring.ru/product/39253-prokladka-prughiny-zadney-podveski-usilennaya-sevi-expert-01-07</v>
      </c>
      <c r="D226">
        <v>0</v>
      </c>
      <c r="E226">
        <v>0</v>
      </c>
      <c r="F226">
        <v>0</v>
      </c>
      <c r="G226">
        <v>0</v>
      </c>
      <c r="H226">
        <v>0</v>
      </c>
      <c r="I226">
        <v>0</v>
      </c>
    </row>
    <row r="227" spans="1:9">
      <c r="A227">
        <v>201487</v>
      </c>
      <c r="B227">
        <v>290</v>
      </c>
      <c r="C227" t="str">
        <v>https://motorring.ru/product/39257-prokladka-prughiny-zadney-podveski-sevi-expert-2108-15-kalina</v>
      </c>
      <c r="D227">
        <v>0</v>
      </c>
      <c r="E227">
        <v>0</v>
      </c>
      <c r="F227">
        <v>0</v>
      </c>
      <c r="G227">
        <v>0</v>
      </c>
      <c r="H227">
        <v>0</v>
      </c>
      <c r="I227">
        <v>0</v>
      </c>
    </row>
    <row r="228" spans="1:9">
      <c r="A228">
        <v>201490</v>
      </c>
      <c r="B228">
        <v>415</v>
      </c>
      <c r="C228" t="str">
        <v>https://motorring.ru/product/14126-chashka-prokladkoy-rezinovoy-pod-prughinu-opory-stoek-dlya</v>
      </c>
      <c r="D228">
        <v>0</v>
      </c>
      <c r="E228">
        <v>0</v>
      </c>
      <c r="F228">
        <v>0</v>
      </c>
      <c r="G228">
        <v>0</v>
      </c>
      <c r="H228">
        <v>0</v>
      </c>
      <c r="I228">
        <v>0</v>
      </c>
    </row>
    <row r="229" spans="1:9">
      <c r="A229">
        <v>201493</v>
      </c>
      <c r="B229">
        <v>290</v>
      </c>
      <c r="C229" t="str">
        <v>https://motorring.ru/product/26173-prokladka-prughiny-peredney-podveski-sevi-expert-lada-vesta</v>
      </c>
      <c r="D229">
        <v>0</v>
      </c>
      <c r="E229">
        <v>0</v>
      </c>
      <c r="F229">
        <v>0</v>
      </c>
      <c r="G229">
        <v>0</v>
      </c>
      <c r="H229">
        <v>0</v>
      </c>
      <c r="I229">
        <v>0</v>
      </c>
    </row>
    <row r="230" spans="1:9">
      <c r="A230">
        <v>201337</v>
      </c>
      <c r="B230">
        <v>290</v>
      </c>
      <c r="C230" t="str">
        <v>https://motorring.ru/product/39259-prokladka-prughiny-zadney-podveski-verhnyaya-sevi-expert-vesta</v>
      </c>
      <c r="D230">
        <v>0</v>
      </c>
      <c r="E230">
        <v>0</v>
      </c>
      <c r="F230">
        <v>0</v>
      </c>
      <c r="G230">
        <v>0</v>
      </c>
      <c r="H230">
        <v>0</v>
      </c>
      <c r="I230">
        <v>0</v>
      </c>
    </row>
    <row r="231" spans="1:9">
      <c r="A231">
        <v>201339</v>
      </c>
      <c r="B231">
        <v>290</v>
      </c>
      <c r="C231" t="str">
        <v>https://motorring.ru/product/39260-prokladka-prughiny-zadney-podveski-nighnyaya-sevi-expert-vesta</v>
      </c>
      <c r="D231">
        <v>0</v>
      </c>
      <c r="E231">
        <v>0</v>
      </c>
      <c r="F231">
        <v>0</v>
      </c>
      <c r="G231">
        <v>0</v>
      </c>
      <c r="H231">
        <v>0</v>
      </c>
      <c r="I231">
        <v>0</v>
      </c>
    </row>
    <row r="232" spans="1:9">
      <c r="A232">
        <v>201338</v>
      </c>
      <c r="B232">
        <v>269</v>
      </c>
      <c r="C232" t="str">
        <v>https://motorring.ru/product/39258-prokladka-prughiny-zadney-podveski-verhnyaya-sevi-expert-largus</v>
      </c>
      <c r="D232">
        <v>0</v>
      </c>
      <c r="E232">
        <v>0</v>
      </c>
      <c r="F232">
        <v>0</v>
      </c>
      <c r="G232">
        <v>0</v>
      </c>
      <c r="H232">
        <v>0</v>
      </c>
      <c r="I232">
        <v>0</v>
      </c>
    </row>
    <row r="233" spans="1:9">
      <c r="A233">
        <v>138897</v>
      </c>
      <c r="B233">
        <v>790</v>
      </c>
      <c r="C233" t="str">
        <v>https://motorring.ru/product/39134-bufer-hoda-sghatiya-peredni-podveski-sevi-expert-2108-15</v>
      </c>
      <c r="D233">
        <v>0</v>
      </c>
      <c r="E233">
        <v>0</v>
      </c>
      <c r="F233">
        <v>0</v>
      </c>
      <c r="G233">
        <v>0</v>
      </c>
      <c r="H233">
        <v>0</v>
      </c>
      <c r="I233">
        <v>0</v>
      </c>
    </row>
    <row r="234" spans="1:9">
      <c r="A234">
        <v>138880</v>
      </c>
      <c r="B234">
        <v>590</v>
      </c>
      <c r="C234" t="str">
        <v>https://motorring.ru/product/39117-bufer-hoda-sghatiya-zadney-podveski-sevi-expert-dlya-vaz</v>
      </c>
      <c r="D234">
        <v>0</v>
      </c>
      <c r="E234">
        <v>0</v>
      </c>
      <c r="F234">
        <v>0</v>
      </c>
      <c r="G234">
        <v>0</v>
      </c>
      <c r="H234">
        <v>0</v>
      </c>
      <c r="I234">
        <v>0</v>
      </c>
    </row>
    <row r="235" spans="1:9">
      <c r="A235">
        <v>138898</v>
      </c>
      <c r="B235">
        <v>859</v>
      </c>
      <c r="C235" t="str">
        <v>https://motorring.ru/product/39136-bufer-hoda-sghatiya-peredni-podveski-sevi-expert-2110-12-kalina</v>
      </c>
      <c r="D235">
        <v>0</v>
      </c>
      <c r="E235">
        <v>0</v>
      </c>
      <c r="F235">
        <v>0</v>
      </c>
      <c r="G235">
        <v>0</v>
      </c>
      <c r="H235">
        <v>0</v>
      </c>
      <c r="I235">
        <v>0</v>
      </c>
    </row>
    <row r="236" spans="1:9">
      <c r="A236">
        <v>138881</v>
      </c>
      <c r="B236">
        <v>590</v>
      </c>
      <c r="C236" t="str">
        <v>https://motorring.ru/product/39118-bufer-hoda-sghatiya-zadney-podveski-sevi-expert-2110-12-priora</v>
      </c>
      <c r="D236">
        <v>0</v>
      </c>
      <c r="E236">
        <v>0</v>
      </c>
      <c r="F236">
        <v>0</v>
      </c>
      <c r="G236">
        <v>0</v>
      </c>
      <c r="H236">
        <v>0</v>
      </c>
      <c r="I236">
        <v>0</v>
      </c>
    </row>
    <row r="237" spans="1:9">
      <c r="A237">
        <v>138885</v>
      </c>
      <c r="B237">
        <v>790</v>
      </c>
      <c r="C237" t="str">
        <v>https://motorring.ru/product/39119-bufer-hoda-sghatiya-zadney-podveski-sevi-expert-priora</v>
      </c>
      <c r="D237">
        <v>0</v>
      </c>
      <c r="E237">
        <v>0</v>
      </c>
      <c r="F237">
        <v>0</v>
      </c>
      <c r="G237">
        <v>0</v>
      </c>
      <c r="H237">
        <v>0</v>
      </c>
      <c r="I237">
        <v>0</v>
      </c>
    </row>
    <row r="238" spans="1:9">
      <c r="A238">
        <v>138900</v>
      </c>
      <c r="B238">
        <v>790</v>
      </c>
      <c r="C238" t="str">
        <v>https://motorring.ru/product/39128-bufer-hoda-sghatiya-peredni-podveski-sevi-expert-kalina</v>
      </c>
      <c r="D238">
        <v>0</v>
      </c>
      <c r="E238">
        <v>0</v>
      </c>
      <c r="F238">
        <v>0</v>
      </c>
      <c r="G238">
        <v>0</v>
      </c>
      <c r="H238">
        <v>0</v>
      </c>
      <c r="I238">
        <v>0</v>
      </c>
    </row>
    <row r="239" spans="1:9">
      <c r="A239">
        <v>138884</v>
      </c>
      <c r="B239">
        <v>729</v>
      </c>
      <c r="C239" t="str">
        <v>https://motorring.ru/product/39116-bufer-hoda-sghatiya-zadney-podveski-sevi-expert-kalina-granta</v>
      </c>
      <c r="D239">
        <v>0</v>
      </c>
      <c r="E239">
        <v>0</v>
      </c>
      <c r="F239">
        <v>0</v>
      </c>
      <c r="G239">
        <v>0</v>
      </c>
      <c r="H239">
        <v>0</v>
      </c>
      <c r="I239">
        <v>0</v>
      </c>
    </row>
    <row r="240" spans="1:9">
      <c r="A240">
        <v>138899</v>
      </c>
      <c r="B240">
        <v>990</v>
      </c>
      <c r="C240" t="str">
        <v>https://motorring.ru/product/39138-bufer-hoda-sghatiya-peredni-podveski-sevi-vesta</v>
      </c>
      <c r="D240">
        <v>0</v>
      </c>
      <c r="E240">
        <v>0</v>
      </c>
      <c r="F240">
        <v>0</v>
      </c>
      <c r="G240">
        <v>0</v>
      </c>
      <c r="H240">
        <v>0</v>
      </c>
      <c r="I240">
        <v>0</v>
      </c>
    </row>
    <row r="241" spans="1:9">
      <c r="A241">
        <v>138883</v>
      </c>
      <c r="B241">
        <v>1390</v>
      </c>
      <c r="C241" t="str">
        <v>https://motorring.ru/product/39122-bufer-hoda-sghatiya-zadney-podveski-sevi-expert-vesta-xray</v>
      </c>
      <c r="D241">
        <v>0</v>
      </c>
      <c r="E241">
        <v>0</v>
      </c>
      <c r="F241">
        <v>0</v>
      </c>
      <c r="G241">
        <v>0</v>
      </c>
      <c r="H241">
        <v>0</v>
      </c>
      <c r="I241">
        <v>0</v>
      </c>
    </row>
    <row r="242" spans="1:9">
      <c r="A242">
        <v>138882</v>
      </c>
      <c r="B242">
        <v>1490</v>
      </c>
      <c r="C242" t="str">
        <v>https://motorring.ru/product/39121-bufer-hoda-sghatiya-zadney-podveski-sevi-expert-largus-xray-reno</v>
      </c>
      <c r="D242">
        <v>0</v>
      </c>
      <c r="E242">
        <v>0</v>
      </c>
      <c r="F242">
        <v>0</v>
      </c>
      <c r="G242">
        <v>0</v>
      </c>
      <c r="H242">
        <v>0</v>
      </c>
      <c r="I242">
        <v>0</v>
      </c>
    </row>
    <row r="243" spans="1:9">
      <c r="A243">
        <v>138931</v>
      </c>
      <c r="B243">
        <v>1390</v>
      </c>
      <c r="C243" t="str">
        <v>https://motorring.ru/product/39120-bufer-hoda-sghatiya-zadney-podveski-sevi-expert-kalina-granta</v>
      </c>
      <c r="D243">
        <v>0</v>
      </c>
      <c r="E243">
        <v>0</v>
      </c>
      <c r="F243">
        <v>0</v>
      </c>
      <c r="G243">
        <v>0</v>
      </c>
      <c r="H243">
        <v>0</v>
      </c>
      <c r="I243">
        <v>0</v>
      </c>
    </row>
    <row r="244" spans="1:9">
      <c r="A244">
        <v>138934</v>
      </c>
      <c r="B244">
        <v>1390</v>
      </c>
      <c r="C244" t="str">
        <v>https://motorring.ru/product/39115-bufer-hoda-sghatiya-peredney-podveski-koghuhom-kolycom-sevi-vesta</v>
      </c>
      <c r="D244">
        <v>0</v>
      </c>
      <c r="E244">
        <v>0</v>
      </c>
      <c r="F244">
        <v>0</v>
      </c>
      <c r="G244">
        <v>0</v>
      </c>
      <c r="H244">
        <v>0</v>
      </c>
      <c r="I244">
        <v>0</v>
      </c>
    </row>
    <row r="245" spans="1:9">
      <c r="A245">
        <v>138933</v>
      </c>
      <c r="B245">
        <v>1490</v>
      </c>
      <c r="C245" t="str">
        <v>https://motorring.ru/product/39112-bufery-hoda-sghatiya-zadney-podveski-koghuhom-sevi-vesta</v>
      </c>
      <c r="D245">
        <v>0</v>
      </c>
      <c r="E245">
        <v>0</v>
      </c>
      <c r="F245">
        <v>0</v>
      </c>
      <c r="G245">
        <v>0</v>
      </c>
      <c r="H245">
        <v>0</v>
      </c>
      <c r="I245">
        <v>0</v>
      </c>
    </row>
    <row r="246" spans="1:9">
      <c r="A246">
        <v>213401</v>
      </c>
      <c r="B246">
        <v>549</v>
      </c>
      <c r="C246" t="str">
        <v>https://motorring.ru/product/13111-salynik-kolenvala-peredniy-corteco-vaz-2108-21099-2113-2115</v>
      </c>
      <c r="D246">
        <v>0</v>
      </c>
      <c r="E246">
        <v>0</v>
      </c>
      <c r="F246">
        <v>0</v>
      </c>
      <c r="G246">
        <v>0</v>
      </c>
      <c r="H246">
        <v>0</v>
      </c>
      <c r="I246">
        <v>0</v>
      </c>
    </row>
    <row r="247" spans="1:9">
      <c r="A247">
        <v>213413</v>
      </c>
      <c r="B247">
        <v>590</v>
      </c>
      <c r="C247" t="str">
        <v>https://motorring.ru/product/13124-salynik-hvostovika-perednego-mosta-corteco-8h68h11-dlya</v>
      </c>
      <c r="D247">
        <v>0</v>
      </c>
      <c r="E247">
        <v>0</v>
      </c>
      <c r="F247">
        <v>0</v>
      </c>
      <c r="G247">
        <v>0</v>
      </c>
      <c r="H247">
        <v>0</v>
      </c>
      <c r="I247">
        <v>0</v>
      </c>
    </row>
    <row r="248" spans="1:9">
      <c r="A248">
        <v>213370</v>
      </c>
      <c r="B248">
        <v>319</v>
      </c>
      <c r="C248" t="str">
        <v>https://motorring.ru/product/13116</v>
      </c>
      <c r="D248">
        <v>0</v>
      </c>
      <c r="E248">
        <v>0</v>
      </c>
      <c r="F248">
        <v>0</v>
      </c>
      <c r="G248">
        <v>0</v>
      </c>
      <c r="H248">
        <v>0</v>
      </c>
      <c r="I248">
        <v>0</v>
      </c>
    </row>
    <row r="249" spans="1:9">
      <c r="A249">
        <v>140355</v>
      </c>
      <c r="B249">
        <v>1090</v>
      </c>
      <c r="C249" t="str">
        <v>https://motorring.ru/product/39271-ghgut-vysokovolytnyh-provodov-slon-dlya-vaz-2101-2107</v>
      </c>
      <c r="D249">
        <v>891</v>
      </c>
      <c r="E249" t="str">
        <v>https://www.ozon.ru/product/provoda-vysokovoltnye-vaz-2101-07-karbyurator-slon-komplekt-1070841478/</v>
      </c>
      <c r="F249">
        <v>0</v>
      </c>
      <c r="G249">
        <v>0</v>
      </c>
      <c r="H249">
        <v>0</v>
      </c>
      <c r="I249">
        <v>0</v>
      </c>
    </row>
    <row r="250" spans="1:9">
      <c r="A250">
        <v>171774</v>
      </c>
      <c r="B250">
        <v>979</v>
      </c>
      <c r="C250" t="str">
        <v>https://motorring.ru/product/2673-avtomaticheskiy-natyaghitely-cepi-pilot-vaz-2101-2107-2121</v>
      </c>
      <c r="D250">
        <v>0</v>
      </c>
      <c r="E250">
        <v>0</v>
      </c>
      <c r="F250">
        <v>0</v>
      </c>
      <c r="G250">
        <v>0</v>
      </c>
      <c r="H250">
        <v>0</v>
      </c>
      <c r="I250">
        <v>0</v>
      </c>
    </row>
    <row r="251" spans="1:9">
      <c r="A251">
        <v>160501</v>
      </c>
      <c r="B251">
        <v>639</v>
      </c>
      <c r="C251" t="str">
        <v>https://motorring.ru/product/38547-krestovina-kardannogo-vala-marel-vaz-2101-2107</v>
      </c>
      <c r="D251">
        <v>0</v>
      </c>
      <c r="E251">
        <v>0</v>
      </c>
      <c r="F251">
        <v>0</v>
      </c>
      <c r="G251">
        <v>0</v>
      </c>
      <c r="H251">
        <v>0</v>
      </c>
      <c r="I251">
        <v>0</v>
      </c>
    </row>
    <row r="252" spans="1:9">
      <c r="A252">
        <v>139941</v>
      </c>
      <c r="B252">
        <v>549</v>
      </c>
      <c r="C252" t="str">
        <v>https://motorring.ru/product/39148-vtulki-reaktivnyh-shtang-sevi-expert-2101-07-niva</v>
      </c>
      <c r="D252">
        <v>0</v>
      </c>
      <c r="E252">
        <v>0</v>
      </c>
      <c r="F252">
        <v>0</v>
      </c>
      <c r="G252">
        <v>0</v>
      </c>
      <c r="H252">
        <v>0</v>
      </c>
      <c r="I252">
        <v>0</v>
      </c>
    </row>
    <row r="253" spans="1:9">
      <c r="A253">
        <v>158392</v>
      </c>
      <c r="B253" t="str">
        <v>не нашел</v>
      </c>
      <c r="C253">
        <v>0</v>
      </c>
      <c r="D253">
        <v>0</v>
      </c>
      <c r="E253">
        <v>0</v>
      </c>
      <c r="F253">
        <v>0</v>
      </c>
      <c r="G253">
        <v>0</v>
      </c>
      <c r="H253">
        <v>0</v>
      </c>
      <c r="I253">
        <v>0</v>
      </c>
    </row>
    <row r="254" spans="1:9">
      <c r="A254">
        <v>225465</v>
      </c>
      <c r="B254" t="str">
        <v>не нашел</v>
      </c>
      <c r="C254">
        <v>0</v>
      </c>
      <c r="D254">
        <v>0</v>
      </c>
      <c r="E254">
        <v>0</v>
      </c>
      <c r="F254">
        <v>0</v>
      </c>
      <c r="G254">
        <v>0</v>
      </c>
      <c r="H254">
        <v>0</v>
      </c>
      <c r="I254">
        <v>0</v>
      </c>
    </row>
    <row r="255" spans="1:9">
      <c r="A255">
        <v>226385</v>
      </c>
      <c r="B255">
        <v>4590</v>
      </c>
      <c r="C255" t="str">
        <v>https://motorring.ru/product/20075-shtangi-prodolynoy-poperechnoy-ustoychivosti-sevi-extreme</v>
      </c>
      <c r="D255">
        <v>0</v>
      </c>
      <c r="E255">
        <v>0</v>
      </c>
      <c r="F255">
        <v>0</v>
      </c>
      <c r="G255">
        <v>0</v>
      </c>
      <c r="H255">
        <v>0</v>
      </c>
      <c r="I255">
        <v>0</v>
      </c>
    </row>
    <row r="256" spans="1:9">
      <c r="A256">
        <v>226387</v>
      </c>
      <c r="B256">
        <v>4890</v>
      </c>
      <c r="C256" t="str">
        <v>https://motorring.ru/product/39241-shtangi-prodolynoy-ustoychivosti-krepegh-sevi-extream-2101-2107</v>
      </c>
      <c r="D256">
        <v>0</v>
      </c>
      <c r="E256">
        <v>0</v>
      </c>
      <c r="F256">
        <v>0</v>
      </c>
      <c r="G256">
        <v>0</v>
      </c>
      <c r="H256">
        <v>0</v>
      </c>
      <c r="I256">
        <v>0</v>
      </c>
    </row>
    <row r="257" spans="1:9">
      <c r="A257">
        <v>226382</v>
      </c>
      <c r="B257">
        <v>4090</v>
      </c>
      <c r="C257" t="str">
        <v>https://motorring.ru/product/39243-shtangi-prodolynoy-poperechnoy-ustoychivosti-sevi-01-07</v>
      </c>
      <c r="D257">
        <v>0</v>
      </c>
      <c r="E257">
        <v>0</v>
      </c>
      <c r="F257">
        <v>0</v>
      </c>
      <c r="G257">
        <v>0</v>
      </c>
      <c r="H257">
        <v>0</v>
      </c>
      <c r="I257">
        <v>0</v>
      </c>
    </row>
    <row r="258" spans="1:9">
      <c r="A258">
        <v>140356</v>
      </c>
      <c r="B258">
        <v>1390</v>
      </c>
      <c r="C258" t="str">
        <v>https://motorring.ru/product/39277-ghgut-vysokovolytnyh-provodov-slon-2108-21099-2110-2111</v>
      </c>
      <c r="D258">
        <v>882</v>
      </c>
      <c r="E258" t="str">
        <v>https://www.ozon.ru/product/provoda-vysokovoltnye-slon-2108370708010-1086056784/</v>
      </c>
      <c r="F258">
        <v>0</v>
      </c>
      <c r="G258">
        <v>0</v>
      </c>
      <c r="H258">
        <v>0</v>
      </c>
      <c r="I258">
        <v>0</v>
      </c>
    </row>
    <row r="259" spans="1:9">
      <c r="A259">
        <v>226384</v>
      </c>
      <c r="B259">
        <v>4790</v>
      </c>
      <c r="C259" t="str">
        <v>https://motorring.ru/product/39231-shtangi-prodolynoy-poperechnoy-ustoychivosti-krepeghom-sevi-01-07</v>
      </c>
      <c r="D259">
        <v>0</v>
      </c>
      <c r="E259">
        <v>0</v>
      </c>
      <c r="F259">
        <v>0</v>
      </c>
      <c r="G259">
        <v>0</v>
      </c>
      <c r="H259">
        <v>0</v>
      </c>
      <c r="I259">
        <v>0</v>
      </c>
    </row>
    <row r="260" spans="1:9">
      <c r="A260">
        <v>226383</v>
      </c>
      <c r="B260">
        <v>4090</v>
      </c>
      <c r="C260" t="str">
        <v>https://motorring.ru/product/39245-shtangi-prodolynoy-poperechnoy-ustoychivosti-sevi-expert-4h4</v>
      </c>
      <c r="D260">
        <v>0</v>
      </c>
      <c r="E260">
        <v>0</v>
      </c>
      <c r="F260">
        <v>0</v>
      </c>
      <c r="G260">
        <v>0</v>
      </c>
      <c r="H260">
        <v>0</v>
      </c>
      <c r="I260">
        <v>0</v>
      </c>
    </row>
    <row r="261" spans="1:9">
      <c r="A261">
        <v>140358</v>
      </c>
      <c r="B261" t="str">
        <v>не нашел</v>
      </c>
      <c r="C261">
        <v>0</v>
      </c>
      <c r="D261">
        <v>0</v>
      </c>
      <c r="E261">
        <v>0</v>
      </c>
      <c r="F261">
        <v>0</v>
      </c>
      <c r="G261">
        <v>0</v>
      </c>
      <c r="H261">
        <v>0</v>
      </c>
      <c r="I261">
        <v>0</v>
      </c>
    </row>
    <row r="262" spans="1:9">
      <c r="A262">
        <v>140357</v>
      </c>
      <c r="B262">
        <v>1390</v>
      </c>
      <c r="C262" t="str">
        <v>https://motorring.ru/product/39278-ghgut-vysokovolytnyh-provodov-slon-8-kl-2108-2115</v>
      </c>
      <c r="D262">
        <v>1519</v>
      </c>
      <c r="E262" t="str">
        <v>https://www.ozon.ru/product/provoda-vysokovoltnye-1412013167/</v>
      </c>
      <c r="F262">
        <v>0</v>
      </c>
      <c r="G262">
        <v>0</v>
      </c>
      <c r="H262">
        <v>0</v>
      </c>
      <c r="I262">
        <v>0</v>
      </c>
    </row>
    <row r="263" spans="1:9">
      <c r="A263">
        <v>140359</v>
      </c>
      <c r="B263">
        <v>2090</v>
      </c>
      <c r="C263" t="str">
        <v>https://motorring.ru/product/39279-ghgut-vysokovolytnyh-provodov-slon-16-kl-2110-2112</v>
      </c>
      <c r="D263">
        <v>1713</v>
      </c>
      <c r="E263" t="str">
        <v>https://www.ozon.ru/product/provoda-vysokovoltnye-vaz-2112-slon-inzhektor-16-klap-artikul-2112-3707080-971602758/</v>
      </c>
      <c r="F263">
        <v>0</v>
      </c>
      <c r="G263">
        <v>0</v>
      </c>
      <c r="H263">
        <v>0</v>
      </c>
      <c r="I263">
        <v>0</v>
      </c>
    </row>
    <row r="264" spans="1:9">
      <c r="A264">
        <v>225403</v>
      </c>
      <c r="B264">
        <v>490</v>
      </c>
      <c r="C264" t="str">
        <v>https://motorring.ru/product/39155-sharnir-poperechnoy-shtangi-nizhni-sevi-extreme-2101-07-niva-4x4</v>
      </c>
      <c r="D264">
        <v>0</v>
      </c>
      <c r="E264">
        <v>0</v>
      </c>
      <c r="F264">
        <v>0</v>
      </c>
      <c r="G264">
        <v>0</v>
      </c>
      <c r="H264">
        <v>0</v>
      </c>
      <c r="I264">
        <v>0</v>
      </c>
    </row>
    <row r="265" spans="1:9">
      <c r="A265">
        <v>225401</v>
      </c>
      <c r="B265">
        <v>449</v>
      </c>
      <c r="C265" t="str">
        <v>https://motorring.ru/product/39154-sharnir-poperechnoy-shtangi-sevi-extreme-2101-07-niva-4x4</v>
      </c>
      <c r="D265">
        <v>0</v>
      </c>
      <c r="E265">
        <v>0</v>
      </c>
      <c r="F265">
        <v>0</v>
      </c>
      <c r="G265">
        <v>0</v>
      </c>
      <c r="H265">
        <v>0</v>
      </c>
      <c r="I265">
        <v>0</v>
      </c>
    </row>
    <row r="266" spans="1:9">
      <c r="A266">
        <v>226386</v>
      </c>
      <c r="B266">
        <v>7590</v>
      </c>
      <c r="C266" t="str">
        <v>https://motorring.ru/product/39247-shtangi-prodolynoy-poperechnoy-ustoychivosti-sevi-extream-4h4</v>
      </c>
      <c r="D266">
        <v>0</v>
      </c>
      <c r="E266">
        <v>0</v>
      </c>
      <c r="F266">
        <v>0</v>
      </c>
      <c r="G266">
        <v>0</v>
      </c>
      <c r="H266">
        <v>0</v>
      </c>
      <c r="I266">
        <v>0</v>
      </c>
    </row>
    <row r="267" spans="1:9">
      <c r="A267">
        <v>160502</v>
      </c>
      <c r="B267">
        <v>919</v>
      </c>
      <c r="C267" t="str">
        <v>https://motorring.ru/product/38549-krestovina-kardannogo-vala-marel-lada-niva-4h4</v>
      </c>
      <c r="D267">
        <v>0</v>
      </c>
      <c r="E267">
        <v>0</v>
      </c>
      <c r="F267">
        <v>0</v>
      </c>
      <c r="G267">
        <v>0</v>
      </c>
      <c r="H267">
        <v>0</v>
      </c>
      <c r="I267">
        <v>0</v>
      </c>
    </row>
    <row r="268" spans="1:9">
      <c r="A268">
        <v>140360</v>
      </c>
      <c r="B268">
        <v>1290</v>
      </c>
      <c r="C268" t="str">
        <v>https://motorring.ru/product/39280-ghgut-vysokovolytnyh-provodov-slon-4x4-2120</v>
      </c>
      <c r="D268">
        <v>800</v>
      </c>
      <c r="E268" t="str">
        <v>https://www.ozon.ru/product/provoda-vysokovoltnye-1086052534/</v>
      </c>
      <c r="F268">
        <v>0</v>
      </c>
      <c r="G268">
        <v>0</v>
      </c>
      <c r="H268">
        <v>0</v>
      </c>
      <c r="I268">
        <v>0</v>
      </c>
    </row>
    <row r="269" spans="1:9">
      <c r="A269">
        <v>171775</v>
      </c>
      <c r="B269">
        <v>929</v>
      </c>
      <c r="C269" t="str">
        <v>https://motorring.ru/product/2674-avtomaticheskiy-natyaghitely-cepi-pilot-vaz-21213-21214</v>
      </c>
      <c r="D269">
        <v>0</v>
      </c>
      <c r="E269">
        <v>0</v>
      </c>
      <c r="F269">
        <v>0</v>
      </c>
      <c r="G269">
        <v>0</v>
      </c>
      <c r="H269">
        <v>0</v>
      </c>
      <c r="I269">
        <v>0</v>
      </c>
    </row>
    <row r="270" spans="1:9">
      <c r="A270">
        <v>140361</v>
      </c>
      <c r="B270">
        <v>1390</v>
      </c>
      <c r="C270" t="str">
        <v>https://motorring.ru/product/39285-ghgut-vysokovolytnyh-provodov-modulem-zaghiganiya-slon-4x4</v>
      </c>
      <c r="D270">
        <v>1352</v>
      </c>
      <c r="E270" t="str">
        <v>https://www.ozon.ru/product/provoda-vysokovoltnye-vaz-2123-21214-slon-posle-2006g-s-gur-1395062923/</v>
      </c>
      <c r="F270">
        <v>0</v>
      </c>
      <c r="G270">
        <v>0</v>
      </c>
      <c r="H270">
        <v>0</v>
      </c>
      <c r="I270">
        <v>0</v>
      </c>
    </row>
    <row r="271" spans="1:9">
      <c r="A271">
        <v>140363</v>
      </c>
      <c r="B271">
        <v>1490</v>
      </c>
      <c r="C271" t="str">
        <v>https://motorring.ru/product/39276-ghgut-vysokovolytnyh-provodov-slon-2101-2107-4x4-niva</v>
      </c>
      <c r="D271">
        <v>914</v>
      </c>
      <c r="E271" t="str">
        <v>https://www.ozon.ru/product/provoda-v-v-vaz-2105-2107-21214-silikonovye-inzhektor-8-klapanov-do-2014-go-21214-3707080-30-572031499/</v>
      </c>
      <c r="F271">
        <v>0</v>
      </c>
      <c r="G271">
        <v>0</v>
      </c>
      <c r="H271">
        <v>0</v>
      </c>
      <c r="I271">
        <v>0</v>
      </c>
    </row>
    <row r="272" spans="1:9">
      <c r="A272">
        <v>140362</v>
      </c>
      <c r="B272">
        <v>1290</v>
      </c>
      <c r="C272" t="str">
        <v>https://motorring.ru/product/39284-ghgut-vysokovolytnyh-provodov-modulem-zaghiganiya-slon-niva</v>
      </c>
      <c r="D272">
        <v>1755</v>
      </c>
      <c r="E272" t="str">
        <v>https://www.ozon.ru/product/slon-zhgut-provodov-1393101457/</v>
      </c>
      <c r="F272">
        <v>0</v>
      </c>
      <c r="G272">
        <v>0</v>
      </c>
      <c r="H272">
        <v>0</v>
      </c>
      <c r="I272">
        <v>0</v>
      </c>
    </row>
    <row r="273" spans="1:9">
      <c r="A273">
        <v>162804</v>
      </c>
      <c r="B273">
        <v>189</v>
      </c>
      <c r="C273" t="str">
        <v>https://motorring.ru/product/7589-kryshka-rasshiritelynogo-bachka-rysy-dvumya-klapanami-vaz</v>
      </c>
      <c r="D273">
        <v>0</v>
      </c>
      <c r="E273">
        <v>0</v>
      </c>
      <c r="F273">
        <v>0</v>
      </c>
      <c r="G273">
        <v>0</v>
      </c>
      <c r="H273">
        <v>0</v>
      </c>
      <c r="I273">
        <v>0</v>
      </c>
    </row>
    <row r="274" spans="1:9">
      <c r="A274">
        <v>139965</v>
      </c>
      <c r="B274" t="str">
        <v>не нашел</v>
      </c>
      <c r="C274">
        <v>0</v>
      </c>
      <c r="D274">
        <v>0</v>
      </c>
      <c r="E274">
        <v>0</v>
      </c>
      <c r="F274">
        <v>0</v>
      </c>
      <c r="G274">
        <v>0</v>
      </c>
      <c r="H274">
        <v>0</v>
      </c>
      <c r="I274">
        <v>0</v>
      </c>
    </row>
    <row r="275" spans="1:9">
      <c r="A275">
        <v>217881</v>
      </c>
      <c r="B275">
        <v>390</v>
      </c>
      <c r="C275" t="str">
        <v>https://motorring.ru/product/14724-stoyka-stabilizatora-sevi-expert-dlya-lada-largus-iks-rey</v>
      </c>
      <c r="D275">
        <v>0</v>
      </c>
      <c r="E275">
        <v>0</v>
      </c>
      <c r="F275">
        <v>0</v>
      </c>
      <c r="G275">
        <v>0</v>
      </c>
      <c r="H275">
        <v>0</v>
      </c>
      <c r="I275">
        <v>0</v>
      </c>
    </row>
    <row r="276" spans="1:9">
      <c r="A276">
        <v>159353</v>
      </c>
      <c r="B276">
        <v>290</v>
      </c>
      <c r="C276" t="str">
        <v>https://motorring.ru/product/20016-komplekt-podushek-stabilizatora-sevi-expert-lada-largus-iks</v>
      </c>
      <c r="D276">
        <v>0</v>
      </c>
      <c r="E276">
        <v>0</v>
      </c>
      <c r="F276">
        <v>0</v>
      </c>
      <c r="G276">
        <v>0</v>
      </c>
      <c r="H276">
        <v>0</v>
      </c>
      <c r="I276">
        <v>0</v>
      </c>
    </row>
    <row r="277" spans="1:9">
      <c r="A277">
        <v>159354</v>
      </c>
      <c r="B277">
        <v>269</v>
      </c>
      <c r="C277" t="str">
        <v>https://motorring.ru/product/20017-komplekt-podushek-stabilizatora-sevi-expert-lada-vesta</v>
      </c>
      <c r="D277">
        <v>0</v>
      </c>
      <c r="E277">
        <v>0</v>
      </c>
      <c r="F277">
        <v>0</v>
      </c>
      <c r="G277">
        <v>0</v>
      </c>
      <c r="H277">
        <v>0</v>
      </c>
      <c r="I277">
        <v>0</v>
      </c>
    </row>
    <row r="278" spans="1:9">
      <c r="A278">
        <v>217880</v>
      </c>
      <c r="B278">
        <v>569</v>
      </c>
      <c r="C278" t="str">
        <v>https://motorring.ru/product/39264-stoyka-stabilizatora-sevi-dlya-daewoo-nexia-sens-chevrolet-lanos</v>
      </c>
      <c r="D278">
        <v>0</v>
      </c>
      <c r="E278">
        <v>0</v>
      </c>
      <c r="F278">
        <v>0</v>
      </c>
      <c r="G278">
        <v>0</v>
      </c>
      <c r="H278">
        <v>0</v>
      </c>
      <c r="I278">
        <v>0</v>
      </c>
    </row>
    <row r="279" spans="1:9">
      <c r="A279">
        <v>159348</v>
      </c>
      <c r="B279">
        <v>319</v>
      </c>
      <c r="C279" t="str">
        <v>https://motorring.ru/product/20015-komplekt-podushek-stabilizatora-sevi-expert-reno-daster</v>
      </c>
      <c r="D279">
        <v>0</v>
      </c>
      <c r="E279">
        <v>0</v>
      </c>
      <c r="F279">
        <v>0</v>
      </c>
      <c r="G279">
        <v>0</v>
      </c>
      <c r="H279">
        <v>0</v>
      </c>
      <c r="I279">
        <v>0</v>
      </c>
    </row>
    <row r="280" spans="1:9">
      <c r="A280">
        <v>159347</v>
      </c>
      <c r="B280">
        <v>229</v>
      </c>
      <c r="C280" t="str">
        <v>https://motorring.ru/product/39163-komplekt-podushek-zadnego-stabilizatora-sevi-expert-kalina-priora</v>
      </c>
      <c r="D280">
        <v>0</v>
      </c>
      <c r="E280">
        <v>0</v>
      </c>
      <c r="F280">
        <v>0</v>
      </c>
      <c r="G280">
        <v>0</v>
      </c>
      <c r="H280">
        <v>0</v>
      </c>
      <c r="I280">
        <v>0</v>
      </c>
    </row>
    <row r="281" spans="1:9">
      <c r="A281">
        <v>213422</v>
      </c>
      <c r="B281" t="str">
        <v>не нашел</v>
      </c>
      <c r="C281">
        <v>0</v>
      </c>
      <c r="D281">
        <v>0</v>
      </c>
      <c r="E281">
        <v>0</v>
      </c>
      <c r="F281">
        <v>0</v>
      </c>
      <c r="G281">
        <v>0</v>
      </c>
      <c r="H281">
        <v>0</v>
      </c>
      <c r="I281">
        <v>0</v>
      </c>
    </row>
    <row r="282" spans="1:9">
      <c r="A282">
        <v>226330</v>
      </c>
      <c r="B282">
        <v>2690</v>
      </c>
      <c r="C282" t="str">
        <v>https://motorring.ru/product/13232-shrus-narughnyy-sbore-glo-vaz-2108-21099-2113-2115</v>
      </c>
      <c r="D282">
        <v>0</v>
      </c>
      <c r="E282">
        <v>0</v>
      </c>
      <c r="F282">
        <v>0</v>
      </c>
      <c r="G282">
        <v>0</v>
      </c>
      <c r="H282">
        <v>0</v>
      </c>
      <c r="I282">
        <v>0</v>
      </c>
    </row>
    <row r="283" spans="1:9">
      <c r="A283">
        <v>226331</v>
      </c>
      <c r="B283" t="str">
        <v>не нашел</v>
      </c>
      <c r="C283">
        <v>0</v>
      </c>
      <c r="D283">
        <v>0</v>
      </c>
      <c r="E283">
        <v>0</v>
      </c>
      <c r="F283">
        <v>0</v>
      </c>
      <c r="G283">
        <v>0</v>
      </c>
      <c r="H283">
        <v>0</v>
      </c>
      <c r="I283">
        <v>0</v>
      </c>
    </row>
    <row r="284" spans="1:9">
      <c r="A284">
        <v>226250</v>
      </c>
      <c r="B284">
        <v>3090</v>
      </c>
      <c r="C284" t="str">
        <v>https://motorring.ru/product/13231-shrus-vnutrenniy-sbore-glo-vaz-2108-21099-2113-2115</v>
      </c>
      <c r="D284">
        <v>0</v>
      </c>
      <c r="E284">
        <v>0</v>
      </c>
      <c r="F284">
        <v>0</v>
      </c>
      <c r="G284">
        <v>0</v>
      </c>
      <c r="H284">
        <v>0</v>
      </c>
      <c r="I284">
        <v>0</v>
      </c>
    </row>
    <row r="285" spans="1:9">
      <c r="A285">
        <v>194594</v>
      </c>
      <c r="B285">
        <v>290</v>
      </c>
      <c r="C285" t="str">
        <v>https://motorring.ru/product/19039-podushka-glushitelya-sevi-expert-lada-largus-iks-rey-reno</v>
      </c>
      <c r="D285">
        <v>0</v>
      </c>
      <c r="E285">
        <v>0</v>
      </c>
      <c r="F285">
        <v>0</v>
      </c>
      <c r="G285">
        <v>0</v>
      </c>
      <c r="H285">
        <v>0</v>
      </c>
      <c r="I285">
        <v>0</v>
      </c>
    </row>
    <row r="286" spans="1:9">
      <c r="A286">
        <v>213325</v>
      </c>
      <c r="B286" t="str">
        <v>не нашел</v>
      </c>
      <c r="C286">
        <v>0</v>
      </c>
      <c r="D286">
        <v>0</v>
      </c>
      <c r="E286">
        <v>0</v>
      </c>
      <c r="F286">
        <v>0</v>
      </c>
      <c r="G286">
        <v>0</v>
      </c>
      <c r="H286">
        <v>0</v>
      </c>
      <c r="I286">
        <v>0</v>
      </c>
    </row>
    <row r="287" spans="1:9">
      <c r="A287">
        <v>201342</v>
      </c>
      <c r="B287">
        <v>229</v>
      </c>
      <c r="C287" t="str">
        <v>https://motorring.ru/product/39139-prokladka-vpusknogo-kollektora-sevi-extream-largus-reno</v>
      </c>
      <c r="D287">
        <v>0</v>
      </c>
      <c r="E287">
        <v>0</v>
      </c>
      <c r="F287">
        <v>0</v>
      </c>
      <c r="G287">
        <v>0</v>
      </c>
      <c r="H287">
        <v>0</v>
      </c>
      <c r="I287">
        <v>0</v>
      </c>
    </row>
    <row r="288" spans="1:9">
      <c r="A288">
        <v>201341</v>
      </c>
      <c r="B288">
        <v>289</v>
      </c>
      <c r="C288" t="str">
        <v>https://motorring.ru/product/39140-prokladka-vpusknogo-kollektora-sevi-extream-vesta-xray-reno</v>
      </c>
      <c r="D288">
        <v>0</v>
      </c>
      <c r="E288">
        <v>0</v>
      </c>
      <c r="F288">
        <v>0</v>
      </c>
      <c r="G288">
        <v>0</v>
      </c>
      <c r="H288">
        <v>0</v>
      </c>
      <c r="I288">
        <v>0</v>
      </c>
    </row>
    <row r="289" spans="1:9">
      <c r="A289">
        <v>213327</v>
      </c>
      <c r="B289">
        <v>290</v>
      </c>
      <c r="C289" t="str">
        <v>https://motorring.ru/product/13185</v>
      </c>
      <c r="D289">
        <v>0</v>
      </c>
      <c r="E289">
        <v>0</v>
      </c>
      <c r="F289">
        <v>0</v>
      </c>
      <c r="G289">
        <v>0</v>
      </c>
      <c r="H289">
        <v>0</v>
      </c>
      <c r="I289">
        <v>0</v>
      </c>
    </row>
    <row r="290" spans="1:9">
      <c r="A290">
        <v>204118</v>
      </c>
      <c r="B290">
        <v>1890</v>
      </c>
      <c r="C290" t="str">
        <v>https://motorring.ru/product/16038-remeny-generatora-poliklinovyy-getes-5pk1140-lada-niva</v>
      </c>
      <c r="D290">
        <v>0</v>
      </c>
      <c r="E290">
        <v>0</v>
      </c>
      <c r="F290">
        <v>0</v>
      </c>
      <c r="G290">
        <v>0</v>
      </c>
      <c r="H290">
        <v>0</v>
      </c>
      <c r="I290">
        <v>0</v>
      </c>
    </row>
    <row r="291" spans="1:9">
      <c r="A291">
        <v>204075</v>
      </c>
      <c r="B291">
        <v>1890</v>
      </c>
      <c r="C291" t="str">
        <v>https://motorring.ru/product/13087</v>
      </c>
      <c r="D291">
        <v>1597</v>
      </c>
      <c r="E291" t="str">
        <v>https://www.ozon.ru/product/contitech-remen-poliklinovoy-art-5pk1885-1-sht-982117672/</v>
      </c>
      <c r="F291">
        <v>0</v>
      </c>
      <c r="G291">
        <v>0</v>
      </c>
      <c r="H291">
        <v>0</v>
      </c>
      <c r="I291">
        <v>0</v>
      </c>
    </row>
    <row r="292" spans="1:9">
      <c r="A292">
        <v>225354</v>
      </c>
      <c r="B292">
        <v>390</v>
      </c>
      <c r="C292" t="str">
        <v>https://motorring.ru/product/36054-pylynik-privoda-vnutrennego-shrusa-sevi-dlya-reno-logan</v>
      </c>
      <c r="D292">
        <v>0</v>
      </c>
      <c r="E292">
        <v>0</v>
      </c>
      <c r="F292">
        <v>0</v>
      </c>
      <c r="G292">
        <v>0</v>
      </c>
      <c r="H292">
        <v>0</v>
      </c>
      <c r="I292">
        <v>0</v>
      </c>
    </row>
    <row r="293" spans="1:9">
      <c r="A293">
        <v>225356</v>
      </c>
      <c r="B293">
        <v>449</v>
      </c>
      <c r="C293" t="str">
        <v>https://motorring.ru/product/20004-pylynik-privoda-narughnego-shrusa-sevi-expert-lada-largus</v>
      </c>
      <c r="D293">
        <v>0</v>
      </c>
      <c r="E293">
        <v>0</v>
      </c>
      <c r="F293">
        <v>0</v>
      </c>
      <c r="G293">
        <v>0</v>
      </c>
      <c r="H293">
        <v>0</v>
      </c>
      <c r="I293">
        <v>0</v>
      </c>
    </row>
    <row r="294" spans="1:9">
      <c r="A294">
        <v>225359</v>
      </c>
      <c r="B294">
        <v>669</v>
      </c>
      <c r="C294" t="str">
        <v>https://motorring.ru/product/20006-ustanovochnyy-komplekt-narughnogo-shrusa-sevi-expert-lada</v>
      </c>
      <c r="D294">
        <v>0</v>
      </c>
      <c r="E294">
        <v>0</v>
      </c>
      <c r="F294">
        <v>0</v>
      </c>
      <c r="G294">
        <v>0</v>
      </c>
      <c r="H294">
        <v>0</v>
      </c>
      <c r="I294">
        <v>0</v>
      </c>
    </row>
    <row r="295" spans="1:9">
      <c r="A295">
        <v>225351</v>
      </c>
      <c r="B295">
        <v>669</v>
      </c>
      <c r="C295" t="str">
        <v>https://motorring.ru/product/20001-pylynik-privoda-vnutrennego-shrusa-sevi-expert-lada-vesta</v>
      </c>
      <c r="D295">
        <v>0</v>
      </c>
      <c r="E295">
        <v>0</v>
      </c>
      <c r="F295">
        <v>0</v>
      </c>
      <c r="G295">
        <v>0</v>
      </c>
      <c r="H295">
        <v>0</v>
      </c>
      <c r="I295">
        <v>0</v>
      </c>
    </row>
    <row r="296" spans="1:9">
      <c r="A296">
        <v>225357</v>
      </c>
      <c r="B296">
        <v>639</v>
      </c>
      <c r="C296" t="str">
        <v>https://motorring.ru/product/20005-pylynik-privoda-narughnego-shrusa-sevi-expert-lada-vesta</v>
      </c>
      <c r="D296">
        <v>0</v>
      </c>
      <c r="E296">
        <v>0</v>
      </c>
      <c r="F296">
        <v>0</v>
      </c>
      <c r="G296">
        <v>0</v>
      </c>
      <c r="H296">
        <v>0</v>
      </c>
      <c r="I296">
        <v>0</v>
      </c>
    </row>
    <row r="297" spans="1:9">
      <c r="A297">
        <v>202118</v>
      </c>
      <c r="B297">
        <v>290</v>
      </c>
      <c r="C297" t="str">
        <v>https://motorring.ru/product/39141-chehol-zaschitnyy-krestoviny-kpp-sevi-expert-2108-15-kalina-grant</v>
      </c>
      <c r="D297">
        <v>0</v>
      </c>
      <c r="E297">
        <v>0</v>
      </c>
      <c r="F297">
        <v>0</v>
      </c>
      <c r="G297">
        <v>0</v>
      </c>
      <c r="H297">
        <v>0</v>
      </c>
      <c r="I297">
        <v>0</v>
      </c>
    </row>
    <row r="298" spans="1:9">
      <c r="A298">
        <v>225059</v>
      </c>
      <c r="B298" t="str">
        <v>не нашел</v>
      </c>
      <c r="C298">
        <v>0</v>
      </c>
      <c r="D298">
        <v>0</v>
      </c>
      <c r="E298">
        <v>0</v>
      </c>
      <c r="F298">
        <v>0</v>
      </c>
      <c r="G298">
        <v>0</v>
      </c>
      <c r="H298">
        <v>0</v>
      </c>
      <c r="I298">
        <v>0</v>
      </c>
    </row>
    <row r="299" spans="1:9">
      <c r="A299">
        <v>224904</v>
      </c>
      <c r="B299">
        <v>590</v>
      </c>
      <c r="C299" t="str">
        <v>https://motorring.ru/product/39114-chehol-amortizatora-buferom-hoda-sghatiya-sevi-largus-xray-reno</v>
      </c>
      <c r="D299">
        <v>0</v>
      </c>
      <c r="E299">
        <v>0</v>
      </c>
      <c r="F299">
        <v>0</v>
      </c>
      <c r="G299">
        <v>0</v>
      </c>
      <c r="H299">
        <v>0</v>
      </c>
      <c r="I299">
        <v>0</v>
      </c>
    </row>
    <row r="300" spans="1:9">
      <c r="A300">
        <v>224902</v>
      </c>
      <c r="B300">
        <v>590</v>
      </c>
      <c r="C300" t="str">
        <v>https://motorring.ru/product/39111-komplekt-chehla-amortizatora-158mm-buferom-hoda-sghatiya-84-sevi</v>
      </c>
      <c r="D300">
        <v>0</v>
      </c>
      <c r="E300">
        <v>0</v>
      </c>
      <c r="F300">
        <v>0</v>
      </c>
      <c r="G300">
        <v>0</v>
      </c>
      <c r="H300">
        <v>0</v>
      </c>
      <c r="I300">
        <v>0</v>
      </c>
    </row>
    <row r="301" spans="1:9">
      <c r="A301">
        <v>224901</v>
      </c>
      <c r="B301">
        <v>480</v>
      </c>
      <c r="C301" t="str">
        <v>https://motorring.ru/product/34646-chehol-amortizatora-sevi-buferom-peredney-podveski-2108</v>
      </c>
      <c r="D301">
        <v>0</v>
      </c>
      <c r="E301">
        <v>0</v>
      </c>
      <c r="F301">
        <v>0</v>
      </c>
      <c r="G301">
        <v>0</v>
      </c>
      <c r="H301">
        <v>0</v>
      </c>
      <c r="I301">
        <v>0</v>
      </c>
    </row>
    <row r="302" spans="1:9">
      <c r="A302">
        <v>224903</v>
      </c>
      <c r="B302">
        <v>480</v>
      </c>
      <c r="C302" t="str">
        <v>https://motorring.ru/product/34646-chehol-amortizatora-sevi-buferom-peredney-podveski-2108</v>
      </c>
      <c r="D302">
        <v>741</v>
      </c>
      <c r="E302" t="str">
        <v>https://www.ozon.ru/product/sevi-otboynik-amortizatora-art-6139-6619-1032568370/</v>
      </c>
      <c r="F302">
        <v>0</v>
      </c>
      <c r="G302">
        <v>0</v>
      </c>
      <c r="H302">
        <v>0</v>
      </c>
      <c r="I302">
        <v>0</v>
      </c>
    </row>
    <row r="303" spans="1:9">
      <c r="A303">
        <v>194936</v>
      </c>
      <c r="B303">
        <v>290</v>
      </c>
      <c r="C303" t="str">
        <v>https://motorring.ru/product/38968-podshipnik-generatora-marel-maliy-vaz-2101</v>
      </c>
      <c r="D303">
        <v>0</v>
      </c>
      <c r="E303">
        <v>0</v>
      </c>
      <c r="F303">
        <v>0</v>
      </c>
      <c r="G303">
        <v>0</v>
      </c>
      <c r="H303">
        <v>0</v>
      </c>
      <c r="I303">
        <v>0</v>
      </c>
    </row>
    <row r="304" spans="1:9">
      <c r="A304">
        <v>194937</v>
      </c>
      <c r="B304">
        <v>290</v>
      </c>
      <c r="C304" t="str">
        <v>https://motorring.ru/product/38971-podshipnik-generatora-marel-maliy-vaz-2108</v>
      </c>
      <c r="D304">
        <v>0</v>
      </c>
      <c r="E304">
        <v>0</v>
      </c>
      <c r="F304">
        <v>0</v>
      </c>
      <c r="G304">
        <v>0</v>
      </c>
      <c r="H304">
        <v>0</v>
      </c>
      <c r="I304">
        <v>0</v>
      </c>
    </row>
    <row r="305" spans="1:9">
      <c r="A305">
        <v>204107</v>
      </c>
      <c r="B305">
        <v>590</v>
      </c>
      <c r="C305" t="str">
        <v>https://motorring.ru/product/13214</v>
      </c>
      <c r="D305">
        <v>0</v>
      </c>
      <c r="E305">
        <v>0</v>
      </c>
      <c r="F305">
        <v>0</v>
      </c>
      <c r="G305">
        <v>0</v>
      </c>
      <c r="H305">
        <v>0</v>
      </c>
      <c r="I305">
        <v>0</v>
      </c>
    </row>
    <row r="306" spans="1:9">
      <c r="A306">
        <v>194934</v>
      </c>
      <c r="B306">
        <v>319</v>
      </c>
      <c r="C306" t="str">
        <v>https://motorring.ru/product/38967-podshipnik-generatora-marel-bolshoy-vaz-2101</v>
      </c>
      <c r="D306">
        <v>0</v>
      </c>
      <c r="E306">
        <v>0</v>
      </c>
      <c r="F306">
        <v>0</v>
      </c>
      <c r="G306">
        <v>0</v>
      </c>
      <c r="H306">
        <v>0</v>
      </c>
      <c r="I306">
        <v>0</v>
      </c>
    </row>
    <row r="307" spans="1:9">
      <c r="A307">
        <v>194935</v>
      </c>
      <c r="B307">
        <v>429</v>
      </c>
      <c r="C307" t="str">
        <v>https://motorring.ru/product/38969-podshipnik-generatora-marel-bolshoy-vaz-2110</v>
      </c>
      <c r="D307">
        <v>0</v>
      </c>
      <c r="E307">
        <v>0</v>
      </c>
      <c r="F307">
        <v>0</v>
      </c>
      <c r="G307">
        <v>0</v>
      </c>
      <c r="H307">
        <v>0</v>
      </c>
      <c r="I307">
        <v>0</v>
      </c>
    </row>
    <row r="308" spans="1:9">
      <c r="A308">
        <v>204098</v>
      </c>
      <c r="B308">
        <v>1390</v>
      </c>
      <c r="C308" t="str">
        <v>https://motorring.ru/product/13152-remeny-generatora-dayco-6pk1018hd-dlya-lada-kalina</v>
      </c>
      <c r="D308">
        <v>0</v>
      </c>
      <c r="E308">
        <v>0</v>
      </c>
      <c r="F308">
        <v>0</v>
      </c>
      <c r="G308">
        <v>0</v>
      </c>
      <c r="H308">
        <v>0</v>
      </c>
      <c r="I308">
        <v>0</v>
      </c>
    </row>
    <row r="309" spans="1:9">
      <c r="A309">
        <v>204070</v>
      </c>
      <c r="B309">
        <v>1790</v>
      </c>
      <c r="C309" t="str">
        <v>https://motorring.ru/product/13082-remeny-generatora-contitech-6pk1020-dlya-lada-kalina</v>
      </c>
      <c r="D309">
        <v>1287</v>
      </c>
      <c r="E309" t="str">
        <v>https://www.ozon.ru/product/contitech-remen-poliklinovoy-art-6pk1020-1508806048/</v>
      </c>
      <c r="F309">
        <v>0</v>
      </c>
      <c r="G309">
        <v>0</v>
      </c>
      <c r="H309">
        <v>0</v>
      </c>
      <c r="I309">
        <v>0</v>
      </c>
    </row>
    <row r="310" spans="1:9">
      <c r="A310">
        <v>204216</v>
      </c>
      <c r="B310" t="str">
        <v>не нашел</v>
      </c>
      <c r="C310">
        <v>0</v>
      </c>
      <c r="D310">
        <v>0</v>
      </c>
      <c r="E310">
        <v>0</v>
      </c>
      <c r="F310">
        <v>0</v>
      </c>
      <c r="G310">
        <v>0</v>
      </c>
      <c r="H310">
        <v>0</v>
      </c>
      <c r="I310">
        <v>0</v>
      </c>
    </row>
    <row r="311" spans="1:9">
      <c r="A311">
        <v>204063</v>
      </c>
      <c r="B311">
        <v>1590</v>
      </c>
      <c r="C311" t="str">
        <v>https://motorring.ru/product/13086-remeny-generatora-contitech-6pk1125-dlya-vaz-2110-12-lada</v>
      </c>
      <c r="D311">
        <v>1385</v>
      </c>
      <c r="E311" t="str">
        <v>https://www.ozon.ru/product/contitech-remen-poliklinovoy-art-6pk1125-1540357504/</v>
      </c>
      <c r="F311">
        <v>0</v>
      </c>
      <c r="G311">
        <v>0</v>
      </c>
      <c r="H311">
        <v>0</v>
      </c>
      <c r="I311">
        <v>0</v>
      </c>
    </row>
    <row r="312" spans="1:9">
      <c r="A312">
        <v>204072</v>
      </c>
      <c r="B312" t="str">
        <v>не нашел</v>
      </c>
      <c r="C312">
        <v>0</v>
      </c>
      <c r="D312">
        <v>2000</v>
      </c>
      <c r="E312" t="str">
        <v>https://www.ozon.ru/product/contitech-remen-poliklinovoy-art-6pk1710-1541901273/</v>
      </c>
      <c r="F312">
        <v>0</v>
      </c>
      <c r="G312">
        <v>0</v>
      </c>
      <c r="H312">
        <v>0</v>
      </c>
      <c r="I312">
        <v>0</v>
      </c>
    </row>
    <row r="313" spans="1:9">
      <c r="A313">
        <v>204116</v>
      </c>
      <c r="B313">
        <v>2590</v>
      </c>
      <c r="C313" t="str">
        <v>https://motorring.ru/product/22592-remeny-grm-gates-dlya-8-klapannyh-lada-largus</v>
      </c>
      <c r="D313">
        <v>0</v>
      </c>
      <c r="E313">
        <v>0</v>
      </c>
      <c r="F313">
        <v>0</v>
      </c>
      <c r="G313">
        <v>0</v>
      </c>
      <c r="H313">
        <v>0</v>
      </c>
      <c r="I313">
        <v>0</v>
      </c>
    </row>
    <row r="314" spans="1:9">
      <c r="A314">
        <v>204073</v>
      </c>
      <c r="B314">
        <v>2390</v>
      </c>
      <c r="C314" t="str">
        <v>https://motorring.ru/product/19721-remeny-generatora-6pk1820-contitech-lada-largus-gurom</v>
      </c>
      <c r="D314">
        <v>2222</v>
      </c>
      <c r="E314" t="str">
        <v>https://www.ozon.ru/product/remen-poliklinovoy-daihatsu-dayhatsu-ford-ford-toyota-toyota-1649225369/</v>
      </c>
      <c r="F314">
        <v>0</v>
      </c>
      <c r="G314">
        <v>0</v>
      </c>
      <c r="H314">
        <v>0</v>
      </c>
      <c r="I314">
        <v>0</v>
      </c>
    </row>
    <row r="315" spans="1:9">
      <c r="A315">
        <v>204060</v>
      </c>
      <c r="B315">
        <v>1290</v>
      </c>
      <c r="C315" t="str">
        <v>https://motorring.ru/product/13084-remeny-generatora-contitech-6pk698-dlya-8kl-vaz-2108-2115</v>
      </c>
      <c r="D315">
        <v>955</v>
      </c>
      <c r="E315" t="str">
        <v>https://www.ozon.ru/product/contitech-remen-poliklinovoy-art-6pk698-1540358808/</v>
      </c>
      <c r="F315">
        <v>0</v>
      </c>
      <c r="G315">
        <v>0</v>
      </c>
      <c r="H315">
        <v>0</v>
      </c>
      <c r="I315">
        <v>0</v>
      </c>
    </row>
    <row r="316" spans="1:9">
      <c r="A316">
        <v>204061</v>
      </c>
      <c r="B316">
        <v>1190</v>
      </c>
      <c r="C316" t="str">
        <v>https://motorring.ru/product/11306-remeny-generatora-contitech-6pk737-dlya-vaz-2110-12-16v</v>
      </c>
      <c r="D316">
        <v>1059</v>
      </c>
      <c r="E316" t="str">
        <v>https://www.ozon.ru/product/contitech-remen-poliklinovoy-art-6pk737-1499633540/</v>
      </c>
      <c r="F316">
        <v>0</v>
      </c>
      <c r="G316">
        <v>0</v>
      </c>
      <c r="H316">
        <v>0</v>
      </c>
      <c r="I316">
        <v>0</v>
      </c>
    </row>
    <row r="317" spans="1:9">
      <c r="A317">
        <v>204062</v>
      </c>
      <c r="B317" t="str">
        <v>не нашел</v>
      </c>
      <c r="C317">
        <v>0</v>
      </c>
      <c r="D317">
        <v>782</v>
      </c>
      <c r="E317" t="str">
        <v>https://www.ozon.ru/product/contitech-remen-poliklinovoy-art-6pk745-1557136423/</v>
      </c>
      <c r="F317">
        <v>0</v>
      </c>
      <c r="G317">
        <v>0</v>
      </c>
      <c r="H317">
        <v>0</v>
      </c>
      <c r="I317">
        <v>0</v>
      </c>
    </row>
    <row r="318" spans="1:9">
      <c r="A318">
        <v>204103</v>
      </c>
      <c r="B318" t="str">
        <v>не нашел</v>
      </c>
      <c r="C318">
        <v>0</v>
      </c>
      <c r="D318">
        <v>0</v>
      </c>
      <c r="E318">
        <v>0</v>
      </c>
      <c r="F318">
        <v>0</v>
      </c>
      <c r="G318">
        <v>0</v>
      </c>
      <c r="H318">
        <v>0</v>
      </c>
      <c r="I318">
        <v>0</v>
      </c>
    </row>
    <row r="319" spans="1:9">
      <c r="A319">
        <v>204067</v>
      </c>
      <c r="B319">
        <v>1890</v>
      </c>
      <c r="C319" t="str">
        <v>https://motorring.ru/product/13088-remeny-generatora-contitech-6pk825-8-klapannyh-granta</v>
      </c>
      <c r="D319">
        <v>1570</v>
      </c>
      <c r="E319" t="str">
        <v>https://www.ozon.ru/product/contitech-remen-poliklinovoy-art-6pk825-1540358129/</v>
      </c>
      <c r="F319">
        <v>0</v>
      </c>
      <c r="G319">
        <v>0</v>
      </c>
      <c r="H319">
        <v>0</v>
      </c>
      <c r="I319">
        <v>0</v>
      </c>
    </row>
    <row r="320" spans="1:9">
      <c r="A320">
        <v>204071</v>
      </c>
      <c r="B320" t="str">
        <v>не нашел</v>
      </c>
      <c r="C320">
        <v>0</v>
      </c>
      <c r="D320">
        <v>1294</v>
      </c>
      <c r="E320" t="str">
        <v>https://www.ozon.ru/product/contitech-remen-poliklinovoy-art-6pk836-505223131/</v>
      </c>
      <c r="F320">
        <v>0</v>
      </c>
      <c r="G320">
        <v>0</v>
      </c>
      <c r="H320">
        <v>0</v>
      </c>
      <c r="I320">
        <v>0</v>
      </c>
    </row>
    <row r="321" spans="1:9">
      <c r="A321">
        <v>204069</v>
      </c>
      <c r="B321">
        <v>1490</v>
      </c>
      <c r="C321" t="str">
        <v>https://motorring.ru/product/13083-remeny-generatora-contitech-6pk884-dlya-lada-kalina-bez</v>
      </c>
      <c r="D321">
        <v>1055</v>
      </c>
      <c r="E321" t="str">
        <v>https://www.ozon.ru/product/remen-poliklinovoy-audi-audi-bmw-bmv-1655908326/</v>
      </c>
      <c r="F321">
        <v>0</v>
      </c>
      <c r="G321">
        <v>0</v>
      </c>
      <c r="H321">
        <v>0</v>
      </c>
      <c r="I321">
        <v>0</v>
      </c>
    </row>
    <row r="322" spans="1:9">
      <c r="A322">
        <v>204068</v>
      </c>
      <c r="B322">
        <v>1890</v>
      </c>
      <c r="C322" t="str">
        <v>https://motorring.ru/product/13089-remeny-generatora-contitech-dlya-lada-granta-kalina</v>
      </c>
      <c r="D322">
        <v>1240</v>
      </c>
      <c r="E322" t="str">
        <v>https://www.ozon.ru/product/ct-6pk995-remen-p-k-fiat-ducato-peugeot-boxer-2-8hdi-jtd-99-mb-t1-1419600127/</v>
      </c>
      <c r="F322">
        <v>0</v>
      </c>
      <c r="G322">
        <v>0</v>
      </c>
      <c r="H322">
        <v>0</v>
      </c>
      <c r="I322">
        <v>0</v>
      </c>
    </row>
    <row r="323" spans="1:9">
      <c r="A323">
        <v>225535</v>
      </c>
      <c r="B323">
        <v>1090</v>
      </c>
      <c r="C323" t="str">
        <v>https://motorring.ru/product/19969-sharovaya-opora-sevi-extream-lada-largus-reno-logan-sandero</v>
      </c>
      <c r="D323">
        <v>0</v>
      </c>
      <c r="E323">
        <v>0</v>
      </c>
      <c r="F323">
        <v>0</v>
      </c>
      <c r="G323">
        <v>0</v>
      </c>
      <c r="H323">
        <v>0</v>
      </c>
      <c r="I323">
        <v>0</v>
      </c>
    </row>
    <row r="324" spans="1:9">
      <c r="A324">
        <v>225534</v>
      </c>
      <c r="B324">
        <v>990</v>
      </c>
      <c r="C324" t="str">
        <v>https://motorring.ru/product/19973-sharovaya-opora-sevi-extream-lada-largus-reno-logan-sandero</v>
      </c>
      <c r="D324">
        <v>0</v>
      </c>
      <c r="E324">
        <v>0</v>
      </c>
      <c r="F324">
        <v>0</v>
      </c>
      <c r="G324">
        <v>0</v>
      </c>
      <c r="H324">
        <v>0</v>
      </c>
      <c r="I324">
        <v>0</v>
      </c>
    </row>
    <row r="325" spans="1:9">
      <c r="A325">
        <v>186116</v>
      </c>
      <c r="B325">
        <v>1190</v>
      </c>
      <c r="C325" t="str">
        <v>https://motorring.ru/product/39083-palec-sharovoy-peredney-podveski-levyy-sevi-extream-vesta</v>
      </c>
      <c r="D325">
        <v>0</v>
      </c>
      <c r="E325">
        <v>0</v>
      </c>
      <c r="F325">
        <v>0</v>
      </c>
      <c r="G325">
        <v>0</v>
      </c>
      <c r="H325">
        <v>0</v>
      </c>
      <c r="I325">
        <v>0</v>
      </c>
    </row>
    <row r="326" spans="1:9">
      <c r="A326">
        <v>186117</v>
      </c>
      <c r="B326">
        <v>1190</v>
      </c>
      <c r="C326" t="str">
        <v>https://motorring.ru/product/39084-palec-sharovoy-peredney-podveski-pravy-sevi-extream-vesta</v>
      </c>
      <c r="D326">
        <v>0</v>
      </c>
      <c r="E326">
        <v>0</v>
      </c>
      <c r="F326">
        <v>0</v>
      </c>
      <c r="G326">
        <v>0</v>
      </c>
      <c r="H326">
        <v>0</v>
      </c>
      <c r="I326">
        <v>0</v>
      </c>
    </row>
    <row r="327" spans="1:9">
      <c r="A327">
        <v>186104</v>
      </c>
      <c r="B327">
        <v>969</v>
      </c>
      <c r="C327" t="str">
        <v>https://motorring.ru/product/39082-palec-sharovoy-peredney-podveski-verhniy-sevi-extream-2101-07-4x4</v>
      </c>
      <c r="D327">
        <v>0</v>
      </c>
      <c r="E327">
        <v>0</v>
      </c>
      <c r="F327">
        <v>0</v>
      </c>
      <c r="G327">
        <v>0</v>
      </c>
      <c r="H327">
        <v>0</v>
      </c>
      <c r="I327">
        <v>0</v>
      </c>
    </row>
    <row r="328" spans="1:9">
      <c r="A328">
        <v>171123</v>
      </c>
      <c r="B328">
        <v>1390</v>
      </c>
      <c r="C328" t="str">
        <v>https://motorring.ru/product/39072-nakonechnik-rulevoy-tyagi-pravyy-stopornoy-gaykoy-sevi-largus</v>
      </c>
      <c r="D328">
        <v>0</v>
      </c>
      <c r="E328">
        <v>0</v>
      </c>
      <c r="F328">
        <v>0</v>
      </c>
      <c r="G328">
        <v>0</v>
      </c>
      <c r="H328">
        <v>0</v>
      </c>
      <c r="I328">
        <v>0</v>
      </c>
    </row>
    <row r="329" spans="1:9">
      <c r="A329">
        <v>171122</v>
      </c>
      <c r="B329">
        <v>1390</v>
      </c>
      <c r="C329" t="str">
        <v>https://motorring.ru/product/39069-nakonechniki-tyagi-rulevoy-trapeci-vnutrennie-sevi-extreme-largus</v>
      </c>
      <c r="D329">
        <v>0</v>
      </c>
      <c r="E329">
        <v>0</v>
      </c>
      <c r="F329">
        <v>0</v>
      </c>
      <c r="G329">
        <v>0</v>
      </c>
      <c r="H329">
        <v>0</v>
      </c>
      <c r="I329">
        <v>0</v>
      </c>
    </row>
    <row r="330" spans="1:9">
      <c r="A330">
        <v>213329</v>
      </c>
      <c r="B330" t="str">
        <v>не нашел</v>
      </c>
      <c r="C330">
        <v>0</v>
      </c>
      <c r="D330">
        <v>390</v>
      </c>
      <c r="E330" t="str">
        <v>https://www.ozon.ru/product/salnik-dvigatelya-1097198643/</v>
      </c>
      <c r="F330">
        <v>0</v>
      </c>
      <c r="G330">
        <v>0</v>
      </c>
      <c r="H330">
        <v>0</v>
      </c>
      <c r="I330">
        <v>0</v>
      </c>
    </row>
    <row r="331" spans="1:9">
      <c r="A331">
        <v>213346</v>
      </c>
      <c r="B331">
        <v>449</v>
      </c>
      <c r="C331" t="str">
        <v>https://motorring.ru/product/39173-salynik-kolenchatogo-vala-peredniy-sevi-extreme-largus-reno-logan</v>
      </c>
      <c r="D331">
        <v>0</v>
      </c>
      <c r="E331">
        <v>0</v>
      </c>
      <c r="F331">
        <v>0</v>
      </c>
      <c r="G331">
        <v>0</v>
      </c>
      <c r="H331">
        <v>0</v>
      </c>
      <c r="I331">
        <v>0</v>
      </c>
    </row>
    <row r="332" spans="1:9">
      <c r="A332">
        <v>213342</v>
      </c>
      <c r="B332">
        <v>590</v>
      </c>
      <c r="C332" t="str">
        <v>https://motorring.ru/product/39161-salynik-kolenchatogo-vala-zadniy-sevi-extreme-largus-reno-toyota</v>
      </c>
      <c r="D332">
        <v>0</v>
      </c>
      <c r="E332">
        <v>0</v>
      </c>
      <c r="F332">
        <v>0</v>
      </c>
      <c r="G332">
        <v>0</v>
      </c>
      <c r="H332">
        <v>0</v>
      </c>
      <c r="I332">
        <v>0</v>
      </c>
    </row>
    <row r="333" spans="1:9">
      <c r="A333">
        <v>213332</v>
      </c>
      <c r="B333" t="str">
        <v>не нашел</v>
      </c>
      <c r="C333">
        <v>0</v>
      </c>
      <c r="D333">
        <v>535</v>
      </c>
      <c r="E333" t="str">
        <v>https://www.ozon.ru/product/salnik-dvigatelya-dlya-citroen-dacia-jeep-mahindra-renault-nissan-renault-81-15855-40-victor-reinz-485674420/</v>
      </c>
      <c r="F333">
        <v>0</v>
      </c>
      <c r="G333">
        <v>0</v>
      </c>
      <c r="H333">
        <v>0</v>
      </c>
      <c r="I333">
        <v>0</v>
      </c>
    </row>
    <row r="334" spans="1:9">
      <c r="A334">
        <v>213330</v>
      </c>
      <c r="B334" t="str">
        <v>не нашел</v>
      </c>
      <c r="C334">
        <v>0</v>
      </c>
      <c r="D334">
        <v>1072</v>
      </c>
      <c r="E334" t="str">
        <v>https://www.ozon.ru/product/81-18304-50-salnik-renault-95-1-4-1-6-k7j-k4m-k-v-zadniy-1765269074/</v>
      </c>
      <c r="F334">
        <v>0</v>
      </c>
      <c r="G334">
        <v>0</v>
      </c>
      <c r="H334">
        <v>0</v>
      </c>
      <c r="I334">
        <v>0</v>
      </c>
    </row>
    <row r="335" spans="1:9">
      <c r="A335">
        <v>187457</v>
      </c>
      <c r="B335">
        <v>4590</v>
      </c>
      <c r="C335" t="str">
        <v>https://motorring.ru/product/19624-perednie-tormoznye-diski-bas-standart-ventiliruemye-lada</v>
      </c>
      <c r="D335">
        <v>0</v>
      </c>
      <c r="E335">
        <v>0</v>
      </c>
      <c r="F335">
        <v>0</v>
      </c>
      <c r="G335">
        <v>0</v>
      </c>
      <c r="H335">
        <v>0</v>
      </c>
      <c r="I335">
        <v>0</v>
      </c>
    </row>
    <row r="336" spans="1:9">
      <c r="A336">
        <v>145502</v>
      </c>
      <c r="B336">
        <v>1790</v>
      </c>
      <c r="C336" t="str">
        <v>https://motorring.ru/product/22609-zadnie-tormoznye-kolodki-lada-kalina-sport-vesta-kross</v>
      </c>
      <c r="D336">
        <v>0</v>
      </c>
      <c r="E336">
        <v>0</v>
      </c>
      <c r="F336">
        <v>0</v>
      </c>
      <c r="G336">
        <v>0</v>
      </c>
      <c r="H336">
        <v>0</v>
      </c>
      <c r="I336">
        <v>0</v>
      </c>
    </row>
    <row r="337" spans="1:9">
      <c r="A337">
        <v>181794</v>
      </c>
      <c r="B337" t="str">
        <v>не нашел</v>
      </c>
      <c r="C337">
        <v>0</v>
      </c>
      <c r="D337">
        <v>0</v>
      </c>
      <c r="E337">
        <v>0</v>
      </c>
      <c r="F337">
        <v>0</v>
      </c>
      <c r="G337">
        <v>0</v>
      </c>
      <c r="H337">
        <v>0</v>
      </c>
      <c r="I337">
        <v>0</v>
      </c>
    </row>
    <row r="338" spans="1:9">
      <c r="A338">
        <v>171791</v>
      </c>
      <c r="B338" t="str">
        <v>не нашел</v>
      </c>
      <c r="C338">
        <v>0</v>
      </c>
      <c r="D338">
        <v>0</v>
      </c>
      <c r="E338">
        <v>0</v>
      </c>
      <c r="F338">
        <v>0</v>
      </c>
      <c r="G338">
        <v>0</v>
      </c>
      <c r="H338">
        <v>0</v>
      </c>
      <c r="I338">
        <v>0</v>
      </c>
    </row>
    <row r="339" spans="1:9">
      <c r="A339">
        <v>202422</v>
      </c>
      <c r="B339" t="str">
        <v>не нашел</v>
      </c>
      <c r="C339">
        <v>0</v>
      </c>
      <c r="D339">
        <v>0</v>
      </c>
      <c r="E339">
        <v>0</v>
      </c>
      <c r="F339">
        <v>0</v>
      </c>
      <c r="G339">
        <v>0</v>
      </c>
      <c r="H339">
        <v>0</v>
      </c>
      <c r="I339">
        <v>0</v>
      </c>
    </row>
    <row r="340" spans="1:9">
      <c r="A340">
        <v>219623</v>
      </c>
      <c r="B340">
        <v>890</v>
      </c>
      <c r="C340" t="str">
        <v>https://motorring.ru/product/4758</v>
      </c>
      <c r="D340">
        <v>0</v>
      </c>
      <c r="E340">
        <v>0</v>
      </c>
      <c r="F340">
        <v>0</v>
      </c>
      <c r="G340">
        <v>0</v>
      </c>
      <c r="H340">
        <v>0</v>
      </c>
      <c r="I340">
        <v>0</v>
      </c>
    </row>
    <row r="341" spans="1:9">
      <c r="A341">
        <v>219621</v>
      </c>
      <c r="B341">
        <v>819</v>
      </c>
      <c r="C341" t="str">
        <v>https://motorring.ru/product/4759-tormoznye-kolodki-perednie-remsa-dlya-peredneprivodnyh-vaz</v>
      </c>
      <c r="D341">
        <v>0</v>
      </c>
      <c r="E341">
        <v>0</v>
      </c>
      <c r="F341">
        <v>0</v>
      </c>
      <c r="G341">
        <v>0</v>
      </c>
      <c r="H341">
        <v>0</v>
      </c>
      <c r="I341">
        <v>0</v>
      </c>
    </row>
    <row r="342" spans="1:9">
      <c r="A342">
        <v>219622</v>
      </c>
      <c r="B342" t="str">
        <v>не нашел</v>
      </c>
      <c r="C342">
        <v>0</v>
      </c>
      <c r="D342">
        <v>0</v>
      </c>
      <c r="E342">
        <v>0</v>
      </c>
      <c r="F342">
        <v>0</v>
      </c>
      <c r="G342">
        <v>0</v>
      </c>
      <c r="H342">
        <v>0</v>
      </c>
      <c r="I342">
        <v>0</v>
      </c>
    </row>
    <row r="343" spans="1:9">
      <c r="A343">
        <v>139950</v>
      </c>
      <c r="B343">
        <v>1099</v>
      </c>
      <c r="C343" t="str">
        <v>https://motorring.ru/product/13098-vyghimnoy-podshipnik-coram-c0303-dlya-lada-granta-kalina</v>
      </c>
      <c r="D343">
        <v>0</v>
      </c>
      <c r="E343">
        <v>0</v>
      </c>
      <c r="F343">
        <v>0</v>
      </c>
      <c r="G343">
        <v>0</v>
      </c>
      <c r="H343">
        <v>0</v>
      </c>
      <c r="I343">
        <v>0</v>
      </c>
    </row>
    <row r="344" spans="1:9">
      <c r="A344">
        <v>208901</v>
      </c>
      <c r="B344" t="str">
        <v>не нашел</v>
      </c>
      <c r="C344">
        <v>0</v>
      </c>
      <c r="D344">
        <v>0</v>
      </c>
      <c r="E344">
        <v>0</v>
      </c>
      <c r="F344">
        <v>0</v>
      </c>
      <c r="G344">
        <v>0</v>
      </c>
      <c r="H344">
        <v>0</v>
      </c>
      <c r="I344">
        <v>0</v>
      </c>
    </row>
    <row r="345" spans="1:9">
      <c r="A345">
        <v>195015</v>
      </c>
      <c r="B345">
        <v>1090</v>
      </c>
      <c r="C345" t="str">
        <v>https://motorring.ru/product/13099-podshipnik-zadney-stupicy-coram-cr001</v>
      </c>
      <c r="D345">
        <v>0</v>
      </c>
      <c r="E345">
        <v>0</v>
      </c>
      <c r="F345">
        <v>0</v>
      </c>
      <c r="G345">
        <v>0</v>
      </c>
      <c r="H345">
        <v>0</v>
      </c>
      <c r="I345">
        <v>0</v>
      </c>
    </row>
    <row r="346" spans="1:9">
      <c r="A346">
        <v>195081</v>
      </c>
      <c r="B346">
        <v>1290</v>
      </c>
      <c r="C346" t="str">
        <v>https://motorring.ru/product/13100-podshipnik-peredney-stupicy-coram-cr002</v>
      </c>
      <c r="D346">
        <v>0</v>
      </c>
      <c r="E346">
        <v>0</v>
      </c>
      <c r="F346">
        <v>0</v>
      </c>
      <c r="G346">
        <v>0</v>
      </c>
      <c r="H346">
        <v>0</v>
      </c>
      <c r="I346">
        <v>0</v>
      </c>
    </row>
    <row r="347" spans="1:9">
      <c r="A347">
        <v>195084</v>
      </c>
      <c r="B347">
        <v>1190</v>
      </c>
      <c r="C347" t="str">
        <v>https://motorring.ru/product/13101</v>
      </c>
      <c r="D347">
        <v>0</v>
      </c>
      <c r="E347">
        <v>0</v>
      </c>
      <c r="F347">
        <v>0</v>
      </c>
      <c r="G347">
        <v>0</v>
      </c>
      <c r="H347">
        <v>0</v>
      </c>
      <c r="I347">
        <v>0</v>
      </c>
    </row>
    <row r="348" spans="1:9">
      <c r="A348">
        <v>204240</v>
      </c>
      <c r="B348">
        <v>3190</v>
      </c>
      <c r="C348" t="str">
        <v>https://motorring.ru/product/13092-remeny-grm-contitech-16kl-lada-priora-kalina-granta-kalina</v>
      </c>
      <c r="D348">
        <v>2468</v>
      </c>
      <c r="E348" t="str">
        <v>https://www.ozon.ru/product/contitech-remen-grm-art-ct1137-1-sht-1528925148/</v>
      </c>
      <c r="F348">
        <v>0</v>
      </c>
      <c r="G348">
        <v>0</v>
      </c>
      <c r="H348">
        <v>0</v>
      </c>
      <c r="I348">
        <v>0</v>
      </c>
    </row>
    <row r="349" spans="1:9">
      <c r="A349">
        <v>204238</v>
      </c>
      <c r="B349">
        <v>2490</v>
      </c>
      <c r="C349" t="str">
        <v>https://motorring.ru/product/13093-remeny-grm-contitech-8kl-lada-kalina-granta-priora</v>
      </c>
      <c r="D349">
        <v>0</v>
      </c>
      <c r="E349">
        <v>0</v>
      </c>
      <c r="F349">
        <v>0</v>
      </c>
      <c r="G349">
        <v>0</v>
      </c>
      <c r="H349">
        <v>0</v>
      </c>
      <c r="I349">
        <v>0</v>
      </c>
    </row>
    <row r="350" spans="1:9">
      <c r="A350">
        <v>204236</v>
      </c>
      <c r="B350">
        <v>990</v>
      </c>
      <c r="C350" t="str">
        <v>https://motorring.ru/product/13090-remeny-grm-contitech-dlya-8-klapannyh-vaz-2108-21099</v>
      </c>
      <c r="D350">
        <v>0</v>
      </c>
      <c r="E350">
        <v>0</v>
      </c>
      <c r="F350">
        <v>0</v>
      </c>
      <c r="G350">
        <v>0</v>
      </c>
      <c r="H350">
        <v>0</v>
      </c>
      <c r="I350">
        <v>0</v>
      </c>
    </row>
    <row r="351" spans="1:9">
      <c r="A351">
        <v>204363</v>
      </c>
      <c r="B351">
        <v>5090</v>
      </c>
      <c r="C351" t="str">
        <v>https://motorring.ru/product/13096-komplekt-remnya-grm-contitech-dlya-8-klapannyh-vaz</v>
      </c>
      <c r="D351">
        <v>0</v>
      </c>
      <c r="E351">
        <v>0</v>
      </c>
      <c r="F351">
        <v>0</v>
      </c>
      <c r="G351">
        <v>0</v>
      </c>
      <c r="H351">
        <v>0</v>
      </c>
      <c r="I351">
        <v>0</v>
      </c>
    </row>
    <row r="352" spans="1:9">
      <c r="A352">
        <v>204364</v>
      </c>
      <c r="B352">
        <v>3990</v>
      </c>
      <c r="C352" t="str">
        <v>https://motorring.ru/product/13097</v>
      </c>
      <c r="D352">
        <v>0</v>
      </c>
      <c r="E352">
        <v>0</v>
      </c>
      <c r="F352">
        <v>0</v>
      </c>
      <c r="G352">
        <v>0</v>
      </c>
      <c r="H352">
        <v>0</v>
      </c>
      <c r="I352">
        <v>0</v>
      </c>
    </row>
    <row r="353" spans="1:9">
      <c r="A353">
        <v>226213</v>
      </c>
      <c r="B353" t="str">
        <v>не нашел</v>
      </c>
      <c r="C353">
        <v>0</v>
      </c>
      <c r="D353">
        <v>0</v>
      </c>
      <c r="E353">
        <v>0</v>
      </c>
      <c r="F353">
        <v>0</v>
      </c>
      <c r="G353">
        <v>0</v>
      </c>
      <c r="H353">
        <v>0</v>
      </c>
      <c r="I353">
        <v>0</v>
      </c>
    </row>
    <row r="354" spans="1:9">
      <c r="A354">
        <v>226211</v>
      </c>
      <c r="B354" t="str">
        <v>не нашел</v>
      </c>
      <c r="C354">
        <v>0</v>
      </c>
      <c r="D354">
        <v>0</v>
      </c>
      <c r="E354">
        <v>0</v>
      </c>
      <c r="F354">
        <v>0</v>
      </c>
      <c r="G354">
        <v>0</v>
      </c>
      <c r="H354">
        <v>0</v>
      </c>
      <c r="I354">
        <v>0</v>
      </c>
    </row>
    <row r="355" spans="1:9">
      <c r="A355">
        <v>226212</v>
      </c>
      <c r="B355" t="str">
        <v>не нашел</v>
      </c>
      <c r="C355">
        <v>0</v>
      </c>
      <c r="D355">
        <v>0</v>
      </c>
      <c r="E355">
        <v>0</v>
      </c>
      <c r="F355">
        <v>0</v>
      </c>
      <c r="G355">
        <v>0</v>
      </c>
      <c r="H355">
        <v>0</v>
      </c>
      <c r="I355">
        <v>0</v>
      </c>
    </row>
    <row r="356" spans="1:9">
      <c r="A356">
        <v>187477</v>
      </c>
      <c r="B356" t="str">
        <v>не нашел</v>
      </c>
      <c r="C356">
        <v>0</v>
      </c>
      <c r="D356">
        <v>0</v>
      </c>
      <c r="E356">
        <v>0</v>
      </c>
      <c r="F356">
        <v>0</v>
      </c>
      <c r="G356">
        <v>0</v>
      </c>
      <c r="H356">
        <v>0</v>
      </c>
      <c r="I356">
        <v>0</v>
      </c>
    </row>
    <row r="357" spans="1:9">
      <c r="A357">
        <v>187472</v>
      </c>
      <c r="B357" t="str">
        <v>не нашел</v>
      </c>
      <c r="C357">
        <v>0</v>
      </c>
      <c r="D357">
        <v>0</v>
      </c>
      <c r="E357">
        <v>0</v>
      </c>
      <c r="F357">
        <v>0</v>
      </c>
      <c r="G357">
        <v>0</v>
      </c>
      <c r="H357">
        <v>0</v>
      </c>
      <c r="I357">
        <v>0</v>
      </c>
    </row>
    <row r="358" spans="1:9">
      <c r="A358">
        <v>187470</v>
      </c>
      <c r="B358" t="str">
        <v>не нашел</v>
      </c>
      <c r="C358">
        <v>0</v>
      </c>
      <c r="D358">
        <v>0</v>
      </c>
      <c r="E358">
        <v>0</v>
      </c>
      <c r="F358">
        <v>0</v>
      </c>
      <c r="G358">
        <v>0</v>
      </c>
      <c r="H358">
        <v>0</v>
      </c>
      <c r="I358">
        <v>0</v>
      </c>
    </row>
    <row r="359" spans="1:9">
      <c r="A359">
        <v>187475</v>
      </c>
      <c r="B359" t="str">
        <v>не нашел</v>
      </c>
      <c r="C359">
        <v>0</v>
      </c>
      <c r="D359">
        <v>0</v>
      </c>
      <c r="E359">
        <v>0</v>
      </c>
      <c r="F359">
        <v>0</v>
      </c>
      <c r="G359">
        <v>0</v>
      </c>
      <c r="H359">
        <v>0</v>
      </c>
      <c r="I359">
        <v>0</v>
      </c>
    </row>
    <row r="360" spans="1:9">
      <c r="A360">
        <v>187476</v>
      </c>
      <c r="B360">
        <v>849</v>
      </c>
      <c r="C360" t="str">
        <v>https://motorring.ru/product/2707</v>
      </c>
      <c r="D360">
        <v>0</v>
      </c>
      <c r="E360">
        <v>0</v>
      </c>
      <c r="F360">
        <v>0</v>
      </c>
      <c r="G360">
        <v>0</v>
      </c>
      <c r="H360">
        <v>0</v>
      </c>
      <c r="I360">
        <v>0</v>
      </c>
    </row>
    <row r="361" spans="1:9">
      <c r="A361">
        <v>187469</v>
      </c>
      <c r="B361" t="str">
        <v>не нашел</v>
      </c>
      <c r="C361">
        <v>0</v>
      </c>
      <c r="D361">
        <v>0</v>
      </c>
      <c r="E361">
        <v>0</v>
      </c>
      <c r="F361">
        <v>0</v>
      </c>
      <c r="G361">
        <v>0</v>
      </c>
      <c r="H361">
        <v>0</v>
      </c>
      <c r="I361">
        <v>0</v>
      </c>
    </row>
    <row r="362" spans="1:9">
      <c r="A362">
        <v>187474</v>
      </c>
      <c r="B362" t="str">
        <v>не нашел</v>
      </c>
      <c r="C362">
        <v>0</v>
      </c>
      <c r="D362">
        <v>0</v>
      </c>
      <c r="E362">
        <v>0</v>
      </c>
      <c r="F362">
        <v>0</v>
      </c>
      <c r="G362">
        <v>0</v>
      </c>
      <c r="H362">
        <v>0</v>
      </c>
      <c r="I362">
        <v>0</v>
      </c>
    </row>
    <row r="363" spans="1:9">
      <c r="A363">
        <v>145505</v>
      </c>
      <c r="B363" t="str">
        <v>не нашел</v>
      </c>
      <c r="C363">
        <v>0</v>
      </c>
      <c r="D363">
        <v>0</v>
      </c>
      <c r="E363">
        <v>0</v>
      </c>
      <c r="F363">
        <v>0</v>
      </c>
      <c r="G363">
        <v>0</v>
      </c>
      <c r="H363">
        <v>0</v>
      </c>
      <c r="I363">
        <v>0</v>
      </c>
    </row>
    <row r="364" spans="1:9">
      <c r="A364">
        <v>187473</v>
      </c>
      <c r="B364">
        <v>690</v>
      </c>
      <c r="C364" t="str">
        <v>https://motorring.ru/product/7040-tormoznye-kolodki-perednie-dafmi-dlya-vaz-2101-2107</v>
      </c>
      <c r="D364">
        <v>0</v>
      </c>
      <c r="E364">
        <v>0</v>
      </c>
      <c r="F364">
        <v>0</v>
      </c>
      <c r="G364">
        <v>0</v>
      </c>
      <c r="H364">
        <v>0</v>
      </c>
      <c r="I364">
        <v>0</v>
      </c>
    </row>
    <row r="365" spans="1:9">
      <c r="A365">
        <v>187471</v>
      </c>
      <c r="B365">
        <v>819</v>
      </c>
      <c r="C365" t="str">
        <v>https://motorring.ru/product/2703</v>
      </c>
      <c r="D365">
        <v>0</v>
      </c>
      <c r="E365">
        <v>0</v>
      </c>
      <c r="F365">
        <v>0</v>
      </c>
      <c r="G365">
        <v>0</v>
      </c>
      <c r="H365">
        <v>0</v>
      </c>
      <c r="I365">
        <v>0</v>
      </c>
    </row>
    <row r="366" spans="1:9">
      <c r="A366">
        <v>145506</v>
      </c>
      <c r="B366">
        <v>1090</v>
      </c>
      <c r="C366" t="str">
        <v>https://motorring.ru/product/4676-tormoznye-kolodki-zadnie-dafmi-dlya-vaz-2108-21099</v>
      </c>
      <c r="D366">
        <v>0</v>
      </c>
      <c r="E366">
        <v>0</v>
      </c>
      <c r="F366">
        <v>0</v>
      </c>
      <c r="G366">
        <v>0</v>
      </c>
      <c r="H366">
        <v>0</v>
      </c>
      <c r="I366">
        <v>0</v>
      </c>
    </row>
    <row r="367" spans="1:9">
      <c r="A367">
        <v>145507</v>
      </c>
      <c r="B367">
        <v>1390</v>
      </c>
      <c r="C367" t="str">
        <v>https://motorring.ru/product/4675</v>
      </c>
      <c r="D367">
        <v>0</v>
      </c>
      <c r="E367">
        <v>0</v>
      </c>
      <c r="F367">
        <v>0</v>
      </c>
      <c r="G367">
        <v>0</v>
      </c>
      <c r="H367">
        <v>0</v>
      </c>
      <c r="I367">
        <v>0</v>
      </c>
    </row>
    <row r="368" spans="1:9">
      <c r="A368">
        <v>145508</v>
      </c>
      <c r="B368">
        <v>1090</v>
      </c>
      <c r="C368" t="str">
        <v>https://motorring.ru/product/13146-tormoznye-kolodki-zadnie-dafmi-dlya-lada-priora-kalina</v>
      </c>
      <c r="D368">
        <v>0</v>
      </c>
      <c r="E368">
        <v>0</v>
      </c>
      <c r="F368">
        <v>0</v>
      </c>
      <c r="G368">
        <v>0</v>
      </c>
      <c r="H368">
        <v>0</v>
      </c>
      <c r="I368">
        <v>0</v>
      </c>
    </row>
    <row r="369" spans="1:9">
      <c r="A369">
        <v>226617</v>
      </c>
      <c r="B369" t="str">
        <v>не нашел</v>
      </c>
      <c r="C369">
        <v>0</v>
      </c>
      <c r="D369">
        <v>999</v>
      </c>
      <c r="E369" t="str">
        <v>https://www.ozon.ru/product/denso-shchetka-stekloochistitelya-beskarkasnaya-art-dfr001-40-sm-291689300/</v>
      </c>
      <c r="F369">
        <v>0</v>
      </c>
      <c r="G369">
        <v>0</v>
      </c>
      <c r="H369">
        <v>0</v>
      </c>
      <c r="I369">
        <v>0</v>
      </c>
    </row>
    <row r="370" spans="1:9">
      <c r="A370">
        <v>226618</v>
      </c>
      <c r="B370" t="str">
        <v>не нашел</v>
      </c>
      <c r="C370">
        <v>0</v>
      </c>
      <c r="D370">
        <v>1046</v>
      </c>
      <c r="E370" t="str">
        <v>https://www.ozon.ru/product/shchetka-stekloochistitelya-beskarkasnaya-denso-dfr002-1086183032/</v>
      </c>
      <c r="F370">
        <v>0</v>
      </c>
      <c r="G370">
        <v>0</v>
      </c>
      <c r="H370">
        <v>0</v>
      </c>
      <c r="I370">
        <v>0</v>
      </c>
    </row>
    <row r="371" spans="1:9">
      <c r="A371">
        <v>226619</v>
      </c>
      <c r="B371" t="str">
        <v>не нашел</v>
      </c>
      <c r="C371">
        <v>0</v>
      </c>
      <c r="D371">
        <v>1100</v>
      </c>
      <c r="E371" t="str">
        <v>https://www.ozon.ru/product/stekloochistitel-500-mm-1760111542/</v>
      </c>
      <c r="F371">
        <v>0</v>
      </c>
      <c r="G371">
        <v>0</v>
      </c>
      <c r="H371">
        <v>0</v>
      </c>
      <c r="I371">
        <v>0</v>
      </c>
    </row>
    <row r="372" spans="1:9">
      <c r="A372">
        <v>226621</v>
      </c>
      <c r="B372" t="str">
        <v>не нашел</v>
      </c>
      <c r="C372">
        <v>0</v>
      </c>
      <c r="D372">
        <v>1101</v>
      </c>
      <c r="E372" t="str">
        <v>https://www.ozon.ru/product/stekloochistitel-500-mm-1760111542/</v>
      </c>
      <c r="F372">
        <v>0</v>
      </c>
      <c r="G372">
        <v>0</v>
      </c>
      <c r="H372">
        <v>0</v>
      </c>
      <c r="I372">
        <v>0</v>
      </c>
    </row>
    <row r="373" spans="1:9">
      <c r="A373">
        <v>226622</v>
      </c>
      <c r="B373" t="str">
        <v>не нашел</v>
      </c>
      <c r="C373">
        <v>0</v>
      </c>
      <c r="D373">
        <v>1031</v>
      </c>
      <c r="E373" t="str">
        <v>https://www.ozon.ru/product/denso-shchetka-stekloochistitelya-beskarkasnaya-art-dfr006-55-sm-1648653376/</v>
      </c>
      <c r="F373">
        <v>0</v>
      </c>
      <c r="G373">
        <v>0</v>
      </c>
      <c r="H373">
        <v>0</v>
      </c>
      <c r="I373">
        <v>0</v>
      </c>
    </row>
    <row r="374" spans="1:9">
      <c r="A374">
        <v>213779</v>
      </c>
      <c r="B374">
        <v>990</v>
      </c>
      <c r="C374" t="str">
        <v>https://motorring.ru/product/19716-komplekt-svechey-zaghiganiya-super-forte-brisk-inghektornye</v>
      </c>
      <c r="D374">
        <v>0</v>
      </c>
      <c r="E374">
        <v>0</v>
      </c>
      <c r="F374">
        <v>0</v>
      </c>
      <c r="G374">
        <v>0</v>
      </c>
      <c r="H374">
        <v>0</v>
      </c>
      <c r="I374">
        <v>0</v>
      </c>
    </row>
    <row r="375" spans="1:9">
      <c r="A375">
        <v>213774</v>
      </c>
      <c r="B375">
        <v>1490</v>
      </c>
      <c r="C375" t="str">
        <v>https://motorring.ru/product/13080-komplekt-svechey-zaghiganiya-brisk-a-line-dlya-lada-largus</v>
      </c>
      <c r="D375">
        <v>0</v>
      </c>
      <c r="E375">
        <v>0</v>
      </c>
      <c r="F375">
        <v>0</v>
      </c>
      <c r="G375">
        <v>0</v>
      </c>
      <c r="H375">
        <v>0</v>
      </c>
      <c r="I375">
        <v>0</v>
      </c>
    </row>
    <row r="376" spans="1:9">
      <c r="A376">
        <v>213787</v>
      </c>
      <c r="B376">
        <v>990</v>
      </c>
      <c r="C376" t="str">
        <v>https://motorring.ru/product/7034</v>
      </c>
      <c r="D376">
        <v>0</v>
      </c>
      <c r="E376">
        <v>0</v>
      </c>
      <c r="F376">
        <v>0</v>
      </c>
      <c r="G376">
        <v>0</v>
      </c>
      <c r="H376">
        <v>0</v>
      </c>
      <c r="I376">
        <v>0</v>
      </c>
    </row>
    <row r="377" spans="1:9">
      <c r="A377">
        <v>213786</v>
      </c>
      <c r="B377">
        <v>729</v>
      </c>
      <c r="C377" t="str">
        <v>https://motorring.ru/product/4216</v>
      </c>
      <c r="D377">
        <v>0</v>
      </c>
      <c r="E377">
        <v>0</v>
      </c>
      <c r="F377">
        <v>0</v>
      </c>
      <c r="G377">
        <v>0</v>
      </c>
      <c r="H377">
        <v>0</v>
      </c>
      <c r="I377">
        <v>0</v>
      </c>
    </row>
    <row r="378" spans="1:9">
      <c r="A378">
        <v>213775</v>
      </c>
      <c r="B378">
        <v>1090</v>
      </c>
      <c r="C378" t="str">
        <v>https://motorring.ru/product/13081-komplekt-svechey-zaghiganiya-brisk-a-line-dlya-lada-largus</v>
      </c>
      <c r="D378">
        <v>0</v>
      </c>
      <c r="E378">
        <v>0</v>
      </c>
      <c r="F378">
        <v>0</v>
      </c>
      <c r="G378">
        <v>0</v>
      </c>
      <c r="H378">
        <v>0</v>
      </c>
      <c r="I378">
        <v>0</v>
      </c>
    </row>
    <row r="379" spans="1:9">
      <c r="A379">
        <v>213771</v>
      </c>
      <c r="B379">
        <v>1090</v>
      </c>
      <c r="C379" t="str">
        <v>https://motorring.ru/product/4221-komplekt-svechey-zaghiganiya-brisk-a-line-dlya-vaz</v>
      </c>
      <c r="D379">
        <v>0</v>
      </c>
      <c r="E379">
        <v>0</v>
      </c>
      <c r="F379">
        <v>0</v>
      </c>
      <c r="G379">
        <v>0</v>
      </c>
      <c r="H379">
        <v>0</v>
      </c>
      <c r="I379">
        <v>0</v>
      </c>
    </row>
    <row r="380" spans="1:9">
      <c r="A380">
        <v>213831</v>
      </c>
      <c r="B380" t="str">
        <v>не нашел</v>
      </c>
      <c r="C380">
        <v>0</v>
      </c>
      <c r="D380">
        <v>0</v>
      </c>
      <c r="E380">
        <v>0</v>
      </c>
      <c r="F380">
        <v>0</v>
      </c>
      <c r="G380">
        <v>0</v>
      </c>
      <c r="H380">
        <v>0</v>
      </c>
      <c r="I380">
        <v>0</v>
      </c>
    </row>
    <row r="381" spans="1:9">
      <c r="A381">
        <v>213788</v>
      </c>
      <c r="B381">
        <v>1490</v>
      </c>
      <c r="C381" t="str">
        <v>https://motorring.ru/product/4218-komplekt-svechey-zaghiganiya-brisk-gaz-dlya</v>
      </c>
      <c r="D381">
        <v>0</v>
      </c>
      <c r="E381">
        <v>0</v>
      </c>
      <c r="F381">
        <v>0</v>
      </c>
      <c r="G381">
        <v>0</v>
      </c>
      <c r="H381">
        <v>0</v>
      </c>
      <c r="I381">
        <v>0</v>
      </c>
    </row>
    <row r="382" spans="1:9">
      <c r="A382">
        <v>213777</v>
      </c>
      <c r="B382">
        <v>1490</v>
      </c>
      <c r="C382" t="str">
        <v>https://motorring.ru/product/4218-komplekt-svechey-zaghiganiya-brisk-gaz-dlya</v>
      </c>
      <c r="D382">
        <v>0</v>
      </c>
      <c r="E382">
        <v>0</v>
      </c>
      <c r="F382">
        <v>0</v>
      </c>
      <c r="G382">
        <v>0</v>
      </c>
      <c r="H382">
        <v>0</v>
      </c>
      <c r="I382">
        <v>0</v>
      </c>
    </row>
    <row r="383" spans="1:9">
      <c r="A383">
        <v>226636</v>
      </c>
      <c r="B383" t="str">
        <v>не нашел</v>
      </c>
      <c r="C383">
        <v>0</v>
      </c>
      <c r="D383" t="str">
        <v>не нашел</v>
      </c>
      <c r="E383">
        <v>0</v>
      </c>
      <c r="F383">
        <v>0</v>
      </c>
      <c r="G383">
        <v>0</v>
      </c>
      <c r="H383">
        <v>0</v>
      </c>
      <c r="I383">
        <v>0</v>
      </c>
    </row>
    <row r="384" spans="1:9">
      <c r="A384">
        <v>226633</v>
      </c>
      <c r="B384">
        <v>3190</v>
      </c>
      <c r="C384" t="str">
        <v>https://motorring.ru/product/7123-schetka-stekloochistitelya-gibridnaya-denso-60sm-dur-060l</v>
      </c>
      <c r="D384" t="str">
        <v>неадкватная цена</v>
      </c>
      <c r="E384" t="str">
        <v>https://www.ozon.ru/category/shchetki-stekloochistiteley-i-aksessuary-8507/denso-30656524/?deny_category_prediction=true&amp;from_global=true&amp;sorting=price&amp;text=DUR-060L</v>
      </c>
      <c r="F384">
        <v>0</v>
      </c>
      <c r="G384">
        <v>0</v>
      </c>
      <c r="H384">
        <v>0</v>
      </c>
      <c r="I384">
        <v>0</v>
      </c>
    </row>
    <row r="385" spans="1:9">
      <c r="A385">
        <v>139146</v>
      </c>
      <c r="B385" t="str">
        <v>не нашел</v>
      </c>
      <c r="C385">
        <v>0</v>
      </c>
      <c r="D385">
        <v>0</v>
      </c>
      <c r="E385">
        <v>0</v>
      </c>
      <c r="F385">
        <v>0</v>
      </c>
      <c r="G385">
        <v>0</v>
      </c>
      <c r="H385">
        <v>0</v>
      </c>
      <c r="I385">
        <v>0</v>
      </c>
    </row>
    <row r="386" spans="1:9">
      <c r="A386">
        <v>181858</v>
      </c>
      <c r="B386">
        <v>4490</v>
      </c>
      <c r="C386" t="str">
        <v>https://motorring.ru/product/35982-opory-stoek-perednie-evolex-dlya-vaz-2110-2112</v>
      </c>
      <c r="D386">
        <v>0</v>
      </c>
      <c r="E386">
        <v>0</v>
      </c>
      <c r="F386">
        <v>0</v>
      </c>
      <c r="G386">
        <v>0</v>
      </c>
      <c r="H386">
        <v>0</v>
      </c>
      <c r="I386">
        <v>0</v>
      </c>
    </row>
    <row r="387" spans="1:9">
      <c r="A387">
        <v>224028</v>
      </c>
      <c r="B387">
        <v>419</v>
      </c>
      <c r="C387" t="str">
        <v>https://motorring.ru/product/6796-vozdushnyy-filytr-fortech-vaz-inghektornym-dvigatelem</v>
      </c>
      <c r="D387">
        <v>0</v>
      </c>
      <c r="E387">
        <v>0</v>
      </c>
      <c r="F387">
        <v>0</v>
      </c>
      <c r="G387">
        <v>0</v>
      </c>
      <c r="H387">
        <v>0</v>
      </c>
      <c r="I387">
        <v>0</v>
      </c>
    </row>
    <row r="388" spans="1:9">
      <c r="A388">
        <v>162805</v>
      </c>
      <c r="B388">
        <v>199</v>
      </c>
      <c r="C388" t="str">
        <v>https://motorring.ru/product/18644-probka-rasshiritelynogo-bachka-rysy-lada-largus-vesta-iks</v>
      </c>
      <c r="D388">
        <v>0</v>
      </c>
      <c r="E388">
        <v>0</v>
      </c>
      <c r="F388">
        <v>0</v>
      </c>
      <c r="G388">
        <v>0</v>
      </c>
      <c r="H388">
        <v>0</v>
      </c>
      <c r="I388">
        <v>0</v>
      </c>
    </row>
    <row r="389" spans="1:9">
      <c r="A389">
        <v>224102</v>
      </c>
      <c r="B389">
        <v>390</v>
      </c>
      <c r="C389" t="str">
        <v>https://motorring.ru/product/7036-toplivnyy-filytr-fortech-ff-002-dlya-avtomobiley-dvigatelem</v>
      </c>
      <c r="D389">
        <v>0</v>
      </c>
      <c r="E389">
        <v>0</v>
      </c>
      <c r="F389">
        <v>0</v>
      </c>
      <c r="G389">
        <v>0</v>
      </c>
      <c r="H389">
        <v>0</v>
      </c>
      <c r="I389">
        <v>0</v>
      </c>
    </row>
    <row r="390" spans="1:9">
      <c r="A390">
        <v>224109</v>
      </c>
      <c r="B390">
        <v>390</v>
      </c>
      <c r="C390" t="str">
        <v>https://motorring.ru/product/6814-toplivnyy-filytr-fortech-ff-008-vaz-dvigatelem</v>
      </c>
      <c r="D390">
        <v>0</v>
      </c>
      <c r="E390">
        <v>0</v>
      </c>
      <c r="F390">
        <v>0</v>
      </c>
      <c r="G390">
        <v>0</v>
      </c>
      <c r="H390">
        <v>0</v>
      </c>
      <c r="I390">
        <v>0</v>
      </c>
    </row>
    <row r="391" spans="1:9">
      <c r="A391">
        <v>219616</v>
      </c>
      <c r="B391">
        <v>3890</v>
      </c>
      <c r="C391" t="str">
        <v>https://motorring.ru/product/24979-komplekt-zadnih-tormoznyh-kolodok-nibk-lada-vesta</v>
      </c>
      <c r="D391">
        <v>2592</v>
      </c>
      <c r="E391" t="str">
        <v>https://www.ozon.ru/product/kolodki-tormoznye-barabannye-lada-vesta-gfl-nissan-note-e11-ne11-lada-vesta-nissan-nout-nibk-fn1255-710575852/</v>
      </c>
      <c r="F391">
        <v>0</v>
      </c>
      <c r="G391">
        <v>0</v>
      </c>
      <c r="H391">
        <v>0</v>
      </c>
      <c r="I391">
        <v>0</v>
      </c>
    </row>
    <row r="392" spans="1:9">
      <c r="A392">
        <v>219617</v>
      </c>
      <c r="B392" t="str">
        <v>не нашел</v>
      </c>
      <c r="C392">
        <v>0</v>
      </c>
      <c r="D392">
        <v>3894</v>
      </c>
      <c r="E392" t="str">
        <v>https://www.ozon.ru/product/kolodka-tormoznaya-renault-logan-1-6-2007-lada-largus-1-6-2012-zadnyaya-nibk-fn43551-4sht-487613050/</v>
      </c>
      <c r="F392">
        <v>0</v>
      </c>
      <c r="G392">
        <v>0</v>
      </c>
      <c r="H392">
        <v>0</v>
      </c>
      <c r="I392">
        <v>0</v>
      </c>
    </row>
    <row r="393" spans="1:9">
      <c r="A393">
        <v>163837</v>
      </c>
      <c r="B393">
        <v>390</v>
      </c>
      <c r="C393" t="str">
        <v>https://motorring.ru/product/6799-maslyanyy-filytr-fortech-vaz-2101-2107-lada-niva-4h4</v>
      </c>
      <c r="D393">
        <v>0</v>
      </c>
      <c r="E393">
        <v>0</v>
      </c>
      <c r="F393">
        <v>0</v>
      </c>
      <c r="G393">
        <v>0</v>
      </c>
      <c r="H393">
        <v>0</v>
      </c>
      <c r="I393">
        <v>0</v>
      </c>
    </row>
    <row r="394" spans="1:9">
      <c r="A394">
        <v>163838</v>
      </c>
      <c r="B394">
        <v>419</v>
      </c>
      <c r="C394" t="str">
        <v>https://motorring.ru/product/19884-filytr-maslyanyy-fortech-vaz-2105-2107-2108-21099-2110-2112</v>
      </c>
      <c r="D394">
        <v>0</v>
      </c>
      <c r="E394">
        <v>0</v>
      </c>
      <c r="F394">
        <v>0</v>
      </c>
      <c r="G394">
        <v>0</v>
      </c>
      <c r="H394">
        <v>0</v>
      </c>
      <c r="I394">
        <v>0</v>
      </c>
    </row>
    <row r="395" spans="1:9">
      <c r="A395">
        <v>163839</v>
      </c>
      <c r="B395">
        <v>390</v>
      </c>
      <c r="C395" t="str">
        <v>https://motorring.ru/product/6801</v>
      </c>
      <c r="D395">
        <v>0</v>
      </c>
      <c r="E395">
        <v>0</v>
      </c>
      <c r="F395">
        <v>0</v>
      </c>
      <c r="G395">
        <v>0</v>
      </c>
      <c r="H395">
        <v>0</v>
      </c>
      <c r="I395">
        <v>0</v>
      </c>
    </row>
    <row r="396" spans="1:9">
      <c r="A396">
        <v>213261</v>
      </c>
      <c r="B396">
        <v>419</v>
      </c>
      <c r="C396" t="str">
        <v>https://motorring.ru/product/6803-salonnyy-filytr-fortech-vaz-2110-2111-2112-lada-priora</v>
      </c>
      <c r="D396">
        <v>0</v>
      </c>
      <c r="E396">
        <v>0</v>
      </c>
      <c r="F396">
        <v>0</v>
      </c>
      <c r="G396">
        <v>0</v>
      </c>
      <c r="H396">
        <v>0</v>
      </c>
      <c r="I396">
        <v>0</v>
      </c>
    </row>
    <row r="397" spans="1:9">
      <c r="A397">
        <v>213245</v>
      </c>
      <c r="B397">
        <v>590</v>
      </c>
      <c r="C397" t="str">
        <v>https://motorring.ru/product/6811-salonnyy-filytr-fortech-ugolynyy-vaz-2110-2111-2112-lada</v>
      </c>
      <c r="D397">
        <v>0</v>
      </c>
      <c r="E397">
        <v>0</v>
      </c>
      <c r="F397">
        <v>0</v>
      </c>
      <c r="G397">
        <v>0</v>
      </c>
      <c r="H397">
        <v>0</v>
      </c>
      <c r="I397">
        <v>0</v>
      </c>
    </row>
    <row r="398" spans="1:9">
      <c r="A398">
        <v>213262</v>
      </c>
      <c r="B398">
        <v>390</v>
      </c>
      <c r="C398" t="str">
        <v>https://motorring.ru/product/6802-salonnyy-filytr-fortech-lada-kalina-kalina-granta</v>
      </c>
      <c r="D398">
        <v>0</v>
      </c>
      <c r="E398">
        <v>0</v>
      </c>
      <c r="F398">
        <v>0</v>
      </c>
      <c r="G398">
        <v>0</v>
      </c>
      <c r="H398">
        <v>0</v>
      </c>
      <c r="I398">
        <v>0</v>
      </c>
    </row>
    <row r="399" spans="1:9">
      <c r="A399">
        <v>213263</v>
      </c>
      <c r="B399">
        <v>590</v>
      </c>
      <c r="C399" t="str">
        <v>https://motorring.ru/product/6810-salonnyy-filytr-fortech-ugolynyy-lada-kalina-granta</v>
      </c>
      <c r="D399">
        <v>0</v>
      </c>
      <c r="E399">
        <v>0</v>
      </c>
      <c r="F399">
        <v>0</v>
      </c>
      <c r="G399">
        <v>0</v>
      </c>
      <c r="H399">
        <v>0</v>
      </c>
      <c r="I399">
        <v>0</v>
      </c>
    </row>
    <row r="400" spans="1:9">
      <c r="A400">
        <v>213264</v>
      </c>
      <c r="B400">
        <v>419</v>
      </c>
      <c r="C400" t="str">
        <v>https://motorring.ru/product/6805-salonnyy-filytr-fortech-lada-priora-kondicionerom-hala</v>
      </c>
      <c r="D400">
        <v>0</v>
      </c>
      <c r="E400">
        <v>0</v>
      </c>
      <c r="F400">
        <v>0</v>
      </c>
      <c r="G400">
        <v>0</v>
      </c>
      <c r="H400">
        <v>0</v>
      </c>
      <c r="I400">
        <v>0</v>
      </c>
    </row>
    <row r="401" spans="1:9">
      <c r="A401">
        <v>213265</v>
      </c>
      <c r="B401">
        <v>569</v>
      </c>
      <c r="C401" t="str">
        <v>https://motorring.ru/product/6813-salonnyy-filytr-fortech-ugolynyy-lada-priora-kondicionerom</v>
      </c>
      <c r="D401">
        <v>0</v>
      </c>
      <c r="E401">
        <v>0</v>
      </c>
      <c r="F401">
        <v>0</v>
      </c>
      <c r="G401">
        <v>0</v>
      </c>
      <c r="H401">
        <v>0</v>
      </c>
      <c r="I401">
        <v>0</v>
      </c>
    </row>
    <row r="402" spans="1:9">
      <c r="A402">
        <v>213266</v>
      </c>
      <c r="B402">
        <v>590</v>
      </c>
      <c r="C402" t="str">
        <v>https://motorring.ru/product/6812</v>
      </c>
      <c r="D402">
        <v>0</v>
      </c>
      <c r="E402">
        <v>0</v>
      </c>
      <c r="F402">
        <v>0</v>
      </c>
      <c r="G402">
        <v>0</v>
      </c>
      <c r="H402">
        <v>0</v>
      </c>
      <c r="I402">
        <v>0</v>
      </c>
    </row>
    <row r="403" spans="1:9">
      <c r="A403">
        <v>213267</v>
      </c>
      <c r="B403">
        <v>390</v>
      </c>
      <c r="C403" t="str">
        <v>https://motorring.ru/product/6804-salonnyy-filytr-fortech-shevrole-niva</v>
      </c>
      <c r="D403">
        <v>0</v>
      </c>
      <c r="E403">
        <v>0</v>
      </c>
      <c r="F403">
        <v>0</v>
      </c>
      <c r="G403">
        <v>0</v>
      </c>
      <c r="H403">
        <v>0</v>
      </c>
      <c r="I403">
        <v>0</v>
      </c>
    </row>
    <row r="404" spans="1:9">
      <c r="A404">
        <v>213268</v>
      </c>
      <c r="B404" t="str">
        <v>не нашел</v>
      </c>
      <c r="C404">
        <v>0</v>
      </c>
      <c r="D404">
        <v>0</v>
      </c>
      <c r="E404">
        <v>0</v>
      </c>
      <c r="F404">
        <v>0</v>
      </c>
      <c r="G404">
        <v>0</v>
      </c>
      <c r="H404">
        <v>0</v>
      </c>
      <c r="I404">
        <v>0</v>
      </c>
    </row>
    <row r="405" spans="1:9">
      <c r="A405">
        <v>219529</v>
      </c>
      <c r="B405">
        <v>2690</v>
      </c>
      <c r="C405" t="str">
        <v>https://motorring.ru/product/40990-neventiliruemye-tormoznye-diski-hofer-r13-bez-nasechek-2108</v>
      </c>
      <c r="D405">
        <v>0</v>
      </c>
      <c r="E405">
        <v>0</v>
      </c>
      <c r="F405">
        <v>0</v>
      </c>
      <c r="G405">
        <v>0</v>
      </c>
      <c r="H405">
        <v>0</v>
      </c>
      <c r="I405">
        <v>0</v>
      </c>
    </row>
    <row r="406" spans="1:9">
      <c r="A406">
        <v>226190</v>
      </c>
      <c r="B406" t="str">
        <v>не нашел</v>
      </c>
      <c r="C406">
        <v>0</v>
      </c>
      <c r="D406">
        <v>0</v>
      </c>
      <c r="E406">
        <v>0</v>
      </c>
      <c r="F406">
        <v>0</v>
      </c>
      <c r="G406">
        <v>0</v>
      </c>
      <c r="H406">
        <v>0</v>
      </c>
      <c r="I406">
        <v>0</v>
      </c>
    </row>
    <row r="407" spans="1:9">
      <c r="A407">
        <v>217436</v>
      </c>
      <c r="B407" t="str">
        <v>не нашел</v>
      </c>
      <c r="C407">
        <v>0</v>
      </c>
      <c r="D407">
        <v>0</v>
      </c>
      <c r="E407">
        <v>0</v>
      </c>
      <c r="F407">
        <v>0</v>
      </c>
      <c r="G407">
        <v>0</v>
      </c>
      <c r="H407">
        <v>0</v>
      </c>
      <c r="I407">
        <v>0</v>
      </c>
    </row>
    <row r="408" spans="1:9">
      <c r="A408">
        <v>217415</v>
      </c>
      <c r="B408" t="str">
        <v>не нашел</v>
      </c>
      <c r="C408">
        <v>0</v>
      </c>
      <c r="D408">
        <v>0</v>
      </c>
      <c r="E408">
        <v>0</v>
      </c>
      <c r="F408">
        <v>0</v>
      </c>
      <c r="G408">
        <v>0</v>
      </c>
      <c r="H408">
        <v>0</v>
      </c>
      <c r="I408">
        <v>0</v>
      </c>
    </row>
    <row r="409" spans="1:9">
      <c r="A409">
        <v>217435</v>
      </c>
      <c r="B409">
        <v>5590</v>
      </c>
      <c r="C409" t="str">
        <v>https://motorring.ru/product/34797-starter-reduktornyy-hofer-dlya-8kl-lada-kalina</v>
      </c>
      <c r="D409">
        <v>0</v>
      </c>
      <c r="E409">
        <v>0</v>
      </c>
      <c r="F409">
        <v>0</v>
      </c>
      <c r="G409">
        <v>0</v>
      </c>
      <c r="H409">
        <v>0</v>
      </c>
      <c r="I409">
        <v>0</v>
      </c>
    </row>
    <row r="410" spans="1:9">
      <c r="A410">
        <v>217441</v>
      </c>
      <c r="B410" t="str">
        <v>не нашел</v>
      </c>
      <c r="C410">
        <v>0</v>
      </c>
      <c r="D410">
        <v>0</v>
      </c>
      <c r="E410">
        <v>0</v>
      </c>
      <c r="F410">
        <v>0</v>
      </c>
      <c r="G410">
        <v>0</v>
      </c>
      <c r="H410">
        <v>0</v>
      </c>
      <c r="I410">
        <v>0</v>
      </c>
    </row>
    <row r="411" spans="1:9">
      <c r="A411">
        <v>171088</v>
      </c>
      <c r="B411">
        <v>890</v>
      </c>
      <c r="C411" t="str">
        <v>https://motorring.ru/product/41112-nakonechnik-rulevoy-tyagi-hofer-levyy-lada-largus-iks-rey</v>
      </c>
      <c r="D411">
        <v>0</v>
      </c>
      <c r="E411">
        <v>0</v>
      </c>
      <c r="F411">
        <v>0</v>
      </c>
      <c r="G411">
        <v>0</v>
      </c>
      <c r="H411">
        <v>0</v>
      </c>
      <c r="I411">
        <v>0</v>
      </c>
    </row>
    <row r="412" spans="1:9">
      <c r="A412">
        <v>225473</v>
      </c>
      <c r="B412" t="str">
        <v>не нашел</v>
      </c>
      <c r="C412">
        <v>0</v>
      </c>
      <c r="D412">
        <v>0</v>
      </c>
      <c r="E412">
        <v>0</v>
      </c>
      <c r="F412">
        <v>0</v>
      </c>
      <c r="G412">
        <v>0</v>
      </c>
      <c r="H412">
        <v>0</v>
      </c>
      <c r="I412">
        <v>0</v>
      </c>
    </row>
    <row r="413" spans="1:9">
      <c r="A413">
        <v>139911</v>
      </c>
      <c r="B413">
        <v>1090</v>
      </c>
      <c r="C413" t="str">
        <v>https://motorring.ru/product/20189-napravlyayuschie-vtulki-klapanov-herzog-vaz-2101-2107-lada</v>
      </c>
      <c r="D413">
        <v>767</v>
      </c>
      <c r="E413" t="str">
        <v>https://www.ozon.ru/product/herzog-napravlyayushchaya-klapana-art-hl1-3233-1-sht-1357362316/</v>
      </c>
      <c r="F413">
        <v>0</v>
      </c>
      <c r="G413">
        <v>0</v>
      </c>
      <c r="H413">
        <v>0</v>
      </c>
      <c r="I413">
        <v>0</v>
      </c>
    </row>
    <row r="414" spans="1:9">
      <c r="A414">
        <v>139910</v>
      </c>
      <c r="B414">
        <v>1090</v>
      </c>
      <c r="C414" t="str">
        <v>https://motorring.ru/product/20190-napravlyayuschie-vtulki-klapanov-herzog-vaz-2108-21099</v>
      </c>
      <c r="D414">
        <v>851</v>
      </c>
      <c r="E414" t="str">
        <v>https://www.ozon.ru/product/napravlyayushchie-vtulki-klapanov-2108-10-zmz-406-komplekt-8-sht-herzog-hl8-3233-1050957125/</v>
      </c>
      <c r="F414">
        <v>0</v>
      </c>
      <c r="G414">
        <v>0</v>
      </c>
      <c r="H414">
        <v>0</v>
      </c>
      <c r="I414">
        <v>0</v>
      </c>
    </row>
    <row r="415" spans="1:9">
      <c r="A415">
        <v>204288</v>
      </c>
      <c r="B415">
        <v>8690</v>
      </c>
      <c r="C415" t="str">
        <v>https://motorring.ru/product/4550-komplekt-remnya-grm-gates-original-16kl-lada-priora-kalina</v>
      </c>
      <c r="D415">
        <v>0</v>
      </c>
      <c r="E415">
        <v>0</v>
      </c>
      <c r="F415">
        <v>0</v>
      </c>
      <c r="G415">
        <v>0</v>
      </c>
      <c r="H415">
        <v>0</v>
      </c>
      <c r="I415">
        <v>0</v>
      </c>
    </row>
    <row r="416" spans="1:9">
      <c r="A416">
        <v>158422</v>
      </c>
      <c r="B416">
        <v>9090</v>
      </c>
      <c r="C416" t="str">
        <v>https://motorring.ru/product/12298-komplekt-remenya-grm-rolikami-gates-16kl-lada-largus</v>
      </c>
      <c r="D416">
        <v>0</v>
      </c>
      <c r="E416">
        <v>0</v>
      </c>
      <c r="F416">
        <v>0</v>
      </c>
      <c r="G416">
        <v>0</v>
      </c>
      <c r="H416">
        <v>0</v>
      </c>
      <c r="I416">
        <v>0</v>
      </c>
    </row>
    <row r="417" spans="1:9">
      <c r="A417">
        <v>158413</v>
      </c>
      <c r="B417">
        <v>10690</v>
      </c>
      <c r="C417" t="str">
        <v>https://motorring.ru/product/20112-remkoplekt-grm-pompoy-gates-lada-kalina-priora-granta</v>
      </c>
      <c r="D417">
        <v>0</v>
      </c>
      <c r="E417">
        <v>0</v>
      </c>
      <c r="F417">
        <v>0</v>
      </c>
      <c r="G417">
        <v>0</v>
      </c>
      <c r="H417">
        <v>0</v>
      </c>
      <c r="I417">
        <v>0</v>
      </c>
    </row>
    <row r="418" spans="1:9">
      <c r="A418">
        <v>158414</v>
      </c>
      <c r="B418">
        <v>9359</v>
      </c>
      <c r="C418" t="str">
        <v>https://motorring.ru/product/20109-remkomplekt-grm-pompoy-gates-lada-kalina-priora-granta</v>
      </c>
      <c r="D418">
        <v>0</v>
      </c>
      <c r="E418">
        <v>0</v>
      </c>
      <c r="F418">
        <v>0</v>
      </c>
      <c r="G418">
        <v>0</v>
      </c>
      <c r="H418">
        <v>0</v>
      </c>
      <c r="I418">
        <v>0</v>
      </c>
    </row>
    <row r="419" spans="1:9">
      <c r="A419">
        <v>158424</v>
      </c>
      <c r="B419">
        <v>13890</v>
      </c>
      <c r="C419" t="str">
        <v>https://motorring.ru/product/16037-remkomplekt-grm-pompoy-gates-lada-largus</v>
      </c>
      <c r="D419">
        <v>0</v>
      </c>
      <c r="E419">
        <v>0</v>
      </c>
      <c r="F419">
        <v>0</v>
      </c>
      <c r="G419">
        <v>0</v>
      </c>
      <c r="H419">
        <v>0</v>
      </c>
      <c r="I419">
        <v>0</v>
      </c>
    </row>
    <row r="420" spans="1:9">
      <c r="A420">
        <v>204370</v>
      </c>
      <c r="B420">
        <v>8890</v>
      </c>
      <c r="C420" t="str">
        <v>https://motorring.ru/product/34532-komplekt-remnya-grm-dayco-dlya-16-klapannyh-lada-largus</v>
      </c>
      <c r="D420">
        <v>0</v>
      </c>
      <c r="E420">
        <v>0</v>
      </c>
      <c r="F420">
        <v>0</v>
      </c>
      <c r="G420">
        <v>0</v>
      </c>
      <c r="H420">
        <v>0</v>
      </c>
      <c r="I420">
        <v>0</v>
      </c>
    </row>
    <row r="421" spans="1:9">
      <c r="A421">
        <v>204368</v>
      </c>
      <c r="B421">
        <v>6290</v>
      </c>
      <c r="C421" t="str">
        <v>https://motorring.ru/product/13148-komplekt-remnya-grm-dayco-8kl-lada-kalina-granta-priora</v>
      </c>
      <c r="D421">
        <v>0</v>
      </c>
      <c r="E421">
        <v>0</v>
      </c>
      <c r="F421">
        <v>0</v>
      </c>
      <c r="G421">
        <v>0</v>
      </c>
      <c r="H421">
        <v>0</v>
      </c>
      <c r="I421">
        <v>0</v>
      </c>
    </row>
    <row r="422" spans="1:9">
      <c r="A422">
        <v>171653</v>
      </c>
      <c r="B422">
        <v>2390</v>
      </c>
      <c r="C422" t="str">
        <v>https://motorring.ru/product/82-vodyanoy-nasos-pompa-dolz-vaz-2101-2107</v>
      </c>
      <c r="D422">
        <v>2051</v>
      </c>
      <c r="E422" t="str">
        <v>https://www.ozon.ru/product/nasos-vodyanoy-2101-2107-dolz-1741580950/</v>
      </c>
      <c r="F422">
        <v>0</v>
      </c>
      <c r="G422">
        <v>0</v>
      </c>
      <c r="H422">
        <v>0</v>
      </c>
      <c r="I422">
        <v>0</v>
      </c>
    </row>
    <row r="423" spans="1:9">
      <c r="A423">
        <v>171652</v>
      </c>
      <c r="B423">
        <v>2290</v>
      </c>
      <c r="C423" t="str">
        <v>https://motorring.ru/product/16237-vodyanoy-nasos-pompa-dolz-vaz-2108-21099</v>
      </c>
      <c r="D423">
        <v>2012</v>
      </c>
      <c r="E423" t="str">
        <v>https://www.ozon.ru/product/nasos-vodyanoy-vaz-2108-pompa-dolz-l-123-927264618/</v>
      </c>
      <c r="F423">
        <v>0</v>
      </c>
      <c r="G423">
        <v>0</v>
      </c>
      <c r="H423">
        <v>0</v>
      </c>
      <c r="I423">
        <v>0</v>
      </c>
    </row>
    <row r="424" spans="1:9">
      <c r="A424">
        <v>171654</v>
      </c>
      <c r="B424">
        <v>2390</v>
      </c>
      <c r="C424" t="str">
        <v>https://motorring.ru/product/13339-vodyanoy-nasos-pompa-dolz-vaz-2110-2111-2112-lada-kalina</v>
      </c>
      <c r="D424">
        <v>1873</v>
      </c>
      <c r="E424" t="str">
        <v>https://www.ozon.ru/product/nasos-vodyanoy-vaz-2110-2112-dolz-l-124-1252330113/</v>
      </c>
      <c r="F424">
        <v>0</v>
      </c>
      <c r="G424">
        <v>0</v>
      </c>
      <c r="H424">
        <v>0</v>
      </c>
      <c r="I424">
        <v>0</v>
      </c>
    </row>
    <row r="425" spans="1:9">
      <c r="A425">
        <v>171657</v>
      </c>
      <c r="B425">
        <v>2690</v>
      </c>
      <c r="C425" t="str">
        <v>https://motorring.ru/product/15872-vodyanoy-nasos-pompa-dolz-lada-priora-kalina</v>
      </c>
      <c r="D425">
        <v>2503</v>
      </c>
      <c r="E425" t="str">
        <v>https://www.ozon.ru/product/nasos-vodyanoy-dolz-l-125-2190-2170-16kl-granta-priora-1589661572/</v>
      </c>
      <c r="F425">
        <v>0</v>
      </c>
      <c r="G425">
        <v>0</v>
      </c>
      <c r="H425">
        <v>0</v>
      </c>
      <c r="I425">
        <v>0</v>
      </c>
    </row>
    <row r="426" spans="1:9">
      <c r="A426">
        <v>171656</v>
      </c>
      <c r="B426">
        <v>2690</v>
      </c>
      <c r="C426" t="str">
        <v>https://motorring.ru/product/10166-vodyanoy-nasos-pompa-dolz-dlya-lada-granta</v>
      </c>
      <c r="D426">
        <v>2428</v>
      </c>
      <c r="E426" t="str">
        <v>https://www.ozon.ru/product/nasos-vodyanoy-vaz-2190-pompa-dv-21116-8-kl-1-6-dolz-l-126-362520924/</v>
      </c>
      <c r="F426">
        <v>0</v>
      </c>
      <c r="G426">
        <v>0</v>
      </c>
      <c r="H426">
        <v>0</v>
      </c>
      <c r="I426">
        <v>0</v>
      </c>
    </row>
    <row r="427" spans="1:9">
      <c r="A427">
        <v>171660</v>
      </c>
      <c r="B427">
        <v>2690</v>
      </c>
      <c r="C427" t="str">
        <v>https://motorring.ru/product/15849-vodyanoy-nasos-pompa-dolz-shevrole-niva</v>
      </c>
      <c r="D427">
        <v>2032</v>
      </c>
      <c r="E427" t="str">
        <v>https://www.ozon.ru/product/nasos-vodyanoy-pompa-dolz-dlya-a-m-vaz-2123-shevrole-niva-niva-trevel-1568131920/</v>
      </c>
      <c r="F427">
        <v>0</v>
      </c>
      <c r="G427">
        <v>0</v>
      </c>
      <c r="H427">
        <v>0</v>
      </c>
      <c r="I427">
        <v>0</v>
      </c>
    </row>
    <row r="428" spans="1:9">
      <c r="A428">
        <v>213780</v>
      </c>
      <c r="B428">
        <v>969</v>
      </c>
      <c r="C428" t="str">
        <v>https://motorring.ru/product/4215-komplekt-svechey-zaghiganiya-brisk-dlya-karbyuratornyh-vaz</v>
      </c>
      <c r="D428">
        <v>0</v>
      </c>
      <c r="E428">
        <v>0</v>
      </c>
      <c r="F428">
        <v>0</v>
      </c>
      <c r="G428">
        <v>0</v>
      </c>
      <c r="H428">
        <v>0</v>
      </c>
      <c r="I428">
        <v>0</v>
      </c>
    </row>
    <row r="429" spans="1:9">
      <c r="A429">
        <v>213781</v>
      </c>
      <c r="B429">
        <v>890</v>
      </c>
      <c r="C429" t="str">
        <v>https://motorring.ru/product/7029-komplekt-svechey-zaghiganiya-brisk-l15ys-dlya</v>
      </c>
      <c r="D429">
        <v>0</v>
      </c>
      <c r="E429">
        <v>0</v>
      </c>
      <c r="F429">
        <v>0</v>
      </c>
      <c r="G429">
        <v>0</v>
      </c>
      <c r="H429">
        <v>0</v>
      </c>
      <c r="I429">
        <v>0</v>
      </c>
    </row>
    <row r="430" spans="1:9">
      <c r="A430">
        <v>213776</v>
      </c>
      <c r="B430">
        <v>1090</v>
      </c>
      <c r="C430" t="str">
        <v>https://motorring.ru/product/4220-komplekt-svechey-zaghiganiya-brisk-a-line-dlya-8-klapannyh</v>
      </c>
      <c r="D430">
        <v>0</v>
      </c>
      <c r="E430">
        <v>0</v>
      </c>
      <c r="F430">
        <v>0</v>
      </c>
      <c r="G430">
        <v>0</v>
      </c>
      <c r="H430">
        <v>0</v>
      </c>
      <c r="I430">
        <v>0</v>
      </c>
    </row>
    <row r="431" spans="1:9">
      <c r="A431">
        <v>213782</v>
      </c>
      <c r="B431" t="str">
        <v>не нашел</v>
      </c>
      <c r="C431">
        <v>0</v>
      </c>
      <c r="D431">
        <v>0</v>
      </c>
      <c r="E431">
        <v>0</v>
      </c>
      <c r="F431">
        <v>0</v>
      </c>
      <c r="G431">
        <v>0</v>
      </c>
      <c r="H431">
        <v>0</v>
      </c>
      <c r="I431">
        <v>0</v>
      </c>
    </row>
    <row r="432" spans="1:9">
      <c r="A432">
        <v>213778</v>
      </c>
      <c r="B432">
        <v>979</v>
      </c>
      <c r="C432" t="str">
        <v>https://motorring.ru/product/7033-komplekt-svechey-zaghiganiya-brisk-super-forte-dlya</v>
      </c>
      <c r="D432">
        <v>0</v>
      </c>
      <c r="E432">
        <v>0</v>
      </c>
      <c r="F432">
        <v>0</v>
      </c>
      <c r="G432">
        <v>0</v>
      </c>
      <c r="H432">
        <v>0</v>
      </c>
      <c r="I432">
        <v>0</v>
      </c>
    </row>
    <row r="433" spans="1:9">
      <c r="A433">
        <v>213783</v>
      </c>
      <c r="B433">
        <v>1439</v>
      </c>
      <c r="C433" t="str">
        <v>https://motorring.ru/product/7030-komplekt-svechey-zaghiganiya-brisk-vaz-2104-2107-2108-21099</v>
      </c>
      <c r="D433">
        <v>0</v>
      </c>
      <c r="E433">
        <v>0</v>
      </c>
      <c r="F433">
        <v>0</v>
      </c>
      <c r="G433">
        <v>0</v>
      </c>
      <c r="H433">
        <v>0</v>
      </c>
      <c r="I433">
        <v>0</v>
      </c>
    </row>
    <row r="434" spans="1:9">
      <c r="A434">
        <v>213785</v>
      </c>
      <c r="B434">
        <v>790</v>
      </c>
      <c r="C434" t="str">
        <v>https://motorring.ru/product/7032-komplekt-svechey-zaghiganiya-brisk-8-kl-dlya-peredneprivodnyh-vaz</v>
      </c>
      <c r="D434">
        <v>0</v>
      </c>
      <c r="E434">
        <v>0</v>
      </c>
      <c r="F434">
        <v>0</v>
      </c>
      <c r="G434">
        <v>0</v>
      </c>
      <c r="H434">
        <v>0</v>
      </c>
      <c r="I434">
        <v>0</v>
      </c>
    </row>
    <row r="435" spans="1:9">
      <c r="A435">
        <v>213773</v>
      </c>
      <c r="B435">
        <v>1090</v>
      </c>
      <c r="C435" t="str">
        <v>https://motorring.ru/product/19712-komplekt-svechey-brisk-a-line-karbyuratornye-vaz-2108-21099</v>
      </c>
      <c r="D435">
        <v>0</v>
      </c>
      <c r="E435">
        <v>0</v>
      </c>
      <c r="F435">
        <v>0</v>
      </c>
      <c r="G435">
        <v>0</v>
      </c>
      <c r="H435">
        <v>0</v>
      </c>
      <c r="I435">
        <v>0</v>
      </c>
    </row>
    <row r="436" spans="1:9">
      <c r="A436">
        <v>213772</v>
      </c>
      <c r="B436">
        <v>1090</v>
      </c>
      <c r="C436" t="str">
        <v>https://motorring.ru/product/4219-komplekt-svechey-zaghiganiya-brisk-a-line-dlya-8-klapannyh</v>
      </c>
      <c r="D436">
        <v>0</v>
      </c>
      <c r="E436">
        <v>0</v>
      </c>
      <c r="F436">
        <v>0</v>
      </c>
      <c r="G436">
        <v>0</v>
      </c>
      <c r="H436">
        <v>0</v>
      </c>
      <c r="I436">
        <v>0</v>
      </c>
    </row>
    <row r="437" spans="1:9">
      <c r="A437">
        <v>213784</v>
      </c>
      <c r="B437">
        <v>1390</v>
      </c>
      <c r="C437" t="str">
        <v>https://motorring.ru/product/7031-komplekt-svechey-zaghiganiya-brisk-gaz-dlya</v>
      </c>
      <c r="D437">
        <v>0</v>
      </c>
      <c r="E437">
        <v>0</v>
      </c>
      <c r="F437">
        <v>0</v>
      </c>
      <c r="G437">
        <v>0</v>
      </c>
      <c r="H437">
        <v>0</v>
      </c>
      <c r="I437">
        <v>0</v>
      </c>
    </row>
    <row r="438" spans="1:9">
      <c r="A438">
        <v>195047</v>
      </c>
      <c r="B438" t="str">
        <v>не нашел</v>
      </c>
      <c r="C438">
        <v>0</v>
      </c>
      <c r="D438">
        <v>0</v>
      </c>
      <c r="E438">
        <v>0</v>
      </c>
      <c r="F438">
        <v>0</v>
      </c>
      <c r="G438">
        <v>0</v>
      </c>
      <c r="H438">
        <v>0</v>
      </c>
      <c r="I438">
        <v>0</v>
      </c>
    </row>
    <row r="439" spans="1:9">
      <c r="A439">
        <v>204416</v>
      </c>
      <c r="B439">
        <v>1390</v>
      </c>
      <c r="C439" t="str">
        <v>https://motorring.ru/product/22184-remkomplekt-opory-amortizatora-podshipnik-usilennaya-opora</v>
      </c>
      <c r="D439">
        <v>0</v>
      </c>
      <c r="E439">
        <v>0</v>
      </c>
      <c r="F439">
        <v>0</v>
      </c>
      <c r="G439">
        <v>0</v>
      </c>
      <c r="H439">
        <v>0</v>
      </c>
      <c r="I439">
        <v>0</v>
      </c>
    </row>
    <row r="440" spans="1:9">
      <c r="A440">
        <v>139957</v>
      </c>
      <c r="B440">
        <v>1890</v>
      </c>
      <c r="C440" t="str">
        <v>https://motorring.ru/product/38632-vyghimnoy-podshipnik-marel-ada-priora-kalina-granta-vesta</v>
      </c>
      <c r="D440">
        <v>0</v>
      </c>
      <c r="E440">
        <v>0</v>
      </c>
      <c r="F440">
        <v>0</v>
      </c>
      <c r="G440">
        <v>0</v>
      </c>
      <c r="H440">
        <v>0</v>
      </c>
      <c r="I440">
        <v>0</v>
      </c>
    </row>
    <row r="441" spans="1:9">
      <c r="A441">
        <v>139958</v>
      </c>
      <c r="B441">
        <v>1390</v>
      </c>
      <c r="C441" t="str">
        <v>https://motorring.ru/product/38631-vyghimnoy-podshipnik-marel-lada-niva-trevel</v>
      </c>
      <c r="D441">
        <v>0</v>
      </c>
      <c r="E441">
        <v>0</v>
      </c>
      <c r="F441">
        <v>0</v>
      </c>
      <c r="G441">
        <v>0</v>
      </c>
      <c r="H441">
        <v>0</v>
      </c>
      <c r="I441">
        <v>0</v>
      </c>
    </row>
    <row r="442" spans="1:9">
      <c r="A442">
        <v>159366</v>
      </c>
      <c r="B442">
        <v>2590</v>
      </c>
      <c r="C442" t="str">
        <v>https://motorring.ru/product/21310-komplekt-podshipnikov-kpp-vaz-2108-21099-2110-2112</v>
      </c>
      <c r="D442">
        <v>0</v>
      </c>
      <c r="E442">
        <v>0</v>
      </c>
      <c r="F442">
        <v>0</v>
      </c>
      <c r="G442">
        <v>0</v>
      </c>
      <c r="H442">
        <v>0</v>
      </c>
      <c r="I442">
        <v>0</v>
      </c>
    </row>
    <row r="443" spans="1:9">
      <c r="A443">
        <v>159367</v>
      </c>
      <c r="B443">
        <v>3119</v>
      </c>
      <c r="C443" t="str">
        <v>https://motorring.ru/product/21311-komplekt-podshipnikov-kpp-marel-salynikami-vaz-2108-21099</v>
      </c>
      <c r="D443">
        <v>0</v>
      </c>
      <c r="E443">
        <v>0</v>
      </c>
      <c r="F443">
        <v>0</v>
      </c>
      <c r="G443">
        <v>0</v>
      </c>
      <c r="H443">
        <v>0</v>
      </c>
      <c r="I443">
        <v>0</v>
      </c>
    </row>
    <row r="444" spans="1:9">
      <c r="A444">
        <v>204502</v>
      </c>
      <c r="B444">
        <v>4890</v>
      </c>
      <c r="C444" t="str">
        <v>https://motorring.ru/product/38689-remontnyy-komplekt-4-5-st-podshipnikov-kpp-marel-2101-07-niva</v>
      </c>
      <c r="D444">
        <v>0</v>
      </c>
      <c r="E444">
        <v>0</v>
      </c>
      <c r="F444">
        <v>0</v>
      </c>
      <c r="G444">
        <v>0</v>
      </c>
      <c r="H444">
        <v>0</v>
      </c>
      <c r="I444">
        <v>0</v>
      </c>
    </row>
    <row r="445" spans="1:9">
      <c r="A445">
        <v>140876</v>
      </c>
      <c r="B445">
        <v>2490</v>
      </c>
      <c r="C445" t="str">
        <v>https://motorring.ru/product/38817-glavnyy-cilindr-scepleniya-marel-largus-2021-xray-reno-logan-2014</v>
      </c>
      <c r="D445">
        <v>0</v>
      </c>
      <c r="E445">
        <v>0</v>
      </c>
      <c r="F445">
        <v>0</v>
      </c>
      <c r="G445">
        <v>0</v>
      </c>
      <c r="H445">
        <v>0</v>
      </c>
      <c r="I445">
        <v>0</v>
      </c>
    </row>
    <row r="446" spans="1:9">
      <c r="A446">
        <v>140874</v>
      </c>
      <c r="B446">
        <v>2490</v>
      </c>
      <c r="C446" t="str">
        <v>https://motorring.ru/product/38819-glavnyy-cilindr-scepleniya-pod-dvigately-reno-marel-largus-reno</v>
      </c>
      <c r="D446">
        <v>0</v>
      </c>
      <c r="E446">
        <v>0</v>
      </c>
      <c r="F446">
        <v>0</v>
      </c>
      <c r="G446">
        <v>0</v>
      </c>
      <c r="H446">
        <v>0</v>
      </c>
      <c r="I446">
        <v>0</v>
      </c>
    </row>
    <row r="447" spans="1:9">
      <c r="A447">
        <v>140872</v>
      </c>
      <c r="B447">
        <v>2490</v>
      </c>
      <c r="C447" t="str">
        <v>https://motorring.ru/product/37550-cilindr-gidroprivoda-scepleniya-glavniy-marel-lada-vesta</v>
      </c>
      <c r="D447">
        <v>0</v>
      </c>
      <c r="E447">
        <v>0</v>
      </c>
      <c r="F447">
        <v>0</v>
      </c>
      <c r="G447">
        <v>0</v>
      </c>
      <c r="H447">
        <v>0</v>
      </c>
      <c r="I447">
        <v>0</v>
      </c>
    </row>
    <row r="448" spans="1:9">
      <c r="A448">
        <v>140873</v>
      </c>
      <c r="B448">
        <v>1990</v>
      </c>
      <c r="C448" t="str">
        <v>https://motorring.ru/product/37549-cilindr-gidroprivoda-scepleniya-rabochiy-marel-lada-4x4-vesta</v>
      </c>
      <c r="D448">
        <v>0</v>
      </c>
      <c r="E448">
        <v>0</v>
      </c>
      <c r="F448">
        <v>0</v>
      </c>
      <c r="G448">
        <v>0</v>
      </c>
      <c r="H448">
        <v>0</v>
      </c>
      <c r="I448">
        <v>0</v>
      </c>
    </row>
    <row r="449" spans="1:9">
      <c r="A449">
        <v>140877</v>
      </c>
      <c r="B449">
        <v>2490</v>
      </c>
      <c r="C449" t="str">
        <v>https://motorring.ru/product/38816-glavnyy-cilindr-scepleniya-marel-lada-4h4-niva</v>
      </c>
      <c r="D449">
        <v>0</v>
      </c>
      <c r="E449">
        <v>0</v>
      </c>
      <c r="F449">
        <v>0</v>
      </c>
      <c r="G449">
        <v>0</v>
      </c>
      <c r="H449">
        <v>0</v>
      </c>
      <c r="I449">
        <v>0</v>
      </c>
    </row>
    <row r="450" spans="1:9">
      <c r="A450">
        <v>140875</v>
      </c>
      <c r="B450">
        <v>2590</v>
      </c>
      <c r="C450" t="str">
        <v>https://motorring.ru/product/38822</v>
      </c>
      <c r="D450">
        <v>0</v>
      </c>
      <c r="E450">
        <v>0</v>
      </c>
      <c r="F450">
        <v>0</v>
      </c>
      <c r="G450">
        <v>0</v>
      </c>
      <c r="H450">
        <v>0</v>
      </c>
      <c r="I450">
        <v>0</v>
      </c>
    </row>
    <row r="451" spans="1:9">
      <c r="A451">
        <v>204381</v>
      </c>
      <c r="B451">
        <v>2090</v>
      </c>
      <c r="C451" t="str">
        <v>https://motorring.ru/product/15144-komplekt-remnya-grm-marel-8kl-vaz-2108-21099-2110-2112</v>
      </c>
      <c r="D451">
        <v>0</v>
      </c>
      <c r="E451">
        <v>0</v>
      </c>
      <c r="F451">
        <v>0</v>
      </c>
      <c r="G451">
        <v>0</v>
      </c>
      <c r="H451">
        <v>0</v>
      </c>
      <c r="I451">
        <v>0</v>
      </c>
    </row>
    <row r="452" spans="1:9">
      <c r="A452">
        <v>204293</v>
      </c>
      <c r="B452">
        <v>2390</v>
      </c>
      <c r="C452" t="str">
        <v>https://motorring.ru/product/38525-komplekt-remnya-grm-marel-8kl-vaz-2108-2110-2113</v>
      </c>
      <c r="D452">
        <v>0</v>
      </c>
      <c r="E452">
        <v>0</v>
      </c>
      <c r="F452">
        <v>0</v>
      </c>
      <c r="G452">
        <v>0</v>
      </c>
      <c r="H452">
        <v>0</v>
      </c>
      <c r="I452">
        <v>0</v>
      </c>
    </row>
    <row r="453" spans="1:9">
      <c r="A453">
        <v>204383</v>
      </c>
      <c r="B453">
        <v>3690</v>
      </c>
      <c r="C453" t="str">
        <v>https://motorring.ru/product/38529-komplekt-remnya-grm-marel-standard-16kl-vaz-2110</v>
      </c>
      <c r="D453">
        <v>0</v>
      </c>
      <c r="E453">
        <v>0</v>
      </c>
      <c r="F453">
        <v>0</v>
      </c>
      <c r="G453">
        <v>0</v>
      </c>
      <c r="H453">
        <v>0</v>
      </c>
      <c r="I453">
        <v>0</v>
      </c>
    </row>
    <row r="454" spans="1:9">
      <c r="A454">
        <v>204291</v>
      </c>
      <c r="B454">
        <v>4190</v>
      </c>
      <c r="C454" t="str">
        <v>https://motorring.ru/product/1472-komplekt-remnya-grm-marel-16kl-vaz-2110-2112-2114</v>
      </c>
      <c r="D454">
        <v>0</v>
      </c>
      <c r="E454">
        <v>0</v>
      </c>
      <c r="F454">
        <v>0</v>
      </c>
      <c r="G454">
        <v>0</v>
      </c>
      <c r="H454">
        <v>0</v>
      </c>
      <c r="I454">
        <v>0</v>
      </c>
    </row>
    <row r="455" spans="1:9">
      <c r="A455">
        <v>204292</v>
      </c>
      <c r="B455">
        <v>6459</v>
      </c>
      <c r="C455" t="str">
        <v>https://motorring.ru/product/135-komplekt-remnya-grm-marel-rolikami-16kl-lada-priora-kalina</v>
      </c>
      <c r="D455">
        <v>0</v>
      </c>
      <c r="E455">
        <v>0</v>
      </c>
      <c r="F455">
        <v>0</v>
      </c>
      <c r="G455">
        <v>0</v>
      </c>
      <c r="H455">
        <v>0</v>
      </c>
      <c r="I455">
        <v>0</v>
      </c>
    </row>
    <row r="456" spans="1:9">
      <c r="A456">
        <v>204377</v>
      </c>
      <c r="B456">
        <v>8690</v>
      </c>
      <c r="C456" t="str">
        <v>https://motorring.ru/product/22185-remkomplekt-grm-marel-16kl-lada-priora-kalina-granta-largus</v>
      </c>
      <c r="D456">
        <v>0</v>
      </c>
      <c r="E456">
        <v>0</v>
      </c>
      <c r="F456">
        <v>0</v>
      </c>
      <c r="G456">
        <v>0</v>
      </c>
      <c r="H456">
        <v>0</v>
      </c>
      <c r="I456">
        <v>0</v>
      </c>
    </row>
    <row r="457" spans="1:9">
      <c r="A457">
        <v>204294</v>
      </c>
      <c r="B457">
        <v>4890</v>
      </c>
      <c r="C457" t="str">
        <v>https://motorring.ru/product/19911-komplekt-grm-marel-metallicheskie-roliki-remeny-teflon-8kl</v>
      </c>
      <c r="D457">
        <v>0</v>
      </c>
      <c r="E457">
        <v>0</v>
      </c>
      <c r="F457">
        <v>0</v>
      </c>
      <c r="G457">
        <v>0</v>
      </c>
      <c r="H457">
        <v>0</v>
      </c>
      <c r="I457">
        <v>0</v>
      </c>
    </row>
    <row r="458" spans="1:9">
      <c r="A458">
        <v>159548</v>
      </c>
      <c r="B458">
        <v>6990</v>
      </c>
      <c r="C458" t="str">
        <v>https://motorring.ru/product/22190-komplekt-remnya-grm-marel-sport-lada-granta-kalina-largus</v>
      </c>
      <c r="D458">
        <v>0</v>
      </c>
      <c r="E458">
        <v>0</v>
      </c>
      <c r="F458">
        <v>0</v>
      </c>
      <c r="G458">
        <v>0</v>
      </c>
      <c r="H458">
        <v>0</v>
      </c>
      <c r="I458">
        <v>0</v>
      </c>
    </row>
    <row r="459" spans="1:9">
      <c r="A459">
        <v>204386</v>
      </c>
      <c r="B459">
        <v>3690</v>
      </c>
      <c r="C459" t="str">
        <v>https://motorring.ru/product/38532-remkomplekt-grm-marel-standard-8v-lada-largus-renault</v>
      </c>
      <c r="D459">
        <v>0</v>
      </c>
      <c r="E459">
        <v>0</v>
      </c>
      <c r="F459">
        <v>0</v>
      </c>
      <c r="G459">
        <v>0</v>
      </c>
      <c r="H459">
        <v>0</v>
      </c>
      <c r="I459">
        <v>0</v>
      </c>
    </row>
    <row r="460" spans="1:9">
      <c r="A460">
        <v>204372</v>
      </c>
      <c r="B460">
        <v>5490</v>
      </c>
      <c r="C460" t="str">
        <v>https://motorring.ru/product/37911-remkomplekt-grm-marel-kit-serii-standart-16v-lada</v>
      </c>
      <c r="D460">
        <v>0</v>
      </c>
      <c r="E460">
        <v>0</v>
      </c>
      <c r="F460">
        <v>0</v>
      </c>
      <c r="G460">
        <v>0</v>
      </c>
      <c r="H460">
        <v>0</v>
      </c>
      <c r="I460">
        <v>0</v>
      </c>
    </row>
    <row r="461" spans="1:9">
      <c r="A461">
        <v>204384</v>
      </c>
      <c r="B461">
        <v>3639</v>
      </c>
      <c r="C461" t="str">
        <v>https://motorring.ru/product/123-komplekt-remnya-grm-marel-standart-lada-granta-kalina</v>
      </c>
      <c r="D461">
        <v>0</v>
      </c>
      <c r="E461">
        <v>0</v>
      </c>
      <c r="F461">
        <v>0</v>
      </c>
      <c r="G461">
        <v>0</v>
      </c>
      <c r="H461">
        <v>0</v>
      </c>
      <c r="I461">
        <v>0</v>
      </c>
    </row>
    <row r="462" spans="1:9">
      <c r="A462">
        <v>204385</v>
      </c>
      <c r="B462">
        <v>6590</v>
      </c>
      <c r="C462" t="str">
        <v>https://motorring.ru/product/38531-remkomplekt-grm-marel-standard-16v-lada-largus-renault-nissan</v>
      </c>
      <c r="D462">
        <v>0</v>
      </c>
      <c r="E462">
        <v>0</v>
      </c>
      <c r="F462">
        <v>0</v>
      </c>
      <c r="G462">
        <v>0</v>
      </c>
      <c r="H462">
        <v>0</v>
      </c>
      <c r="I462">
        <v>0</v>
      </c>
    </row>
    <row r="463" spans="1:9">
      <c r="A463">
        <v>204376</v>
      </c>
      <c r="B463" t="str">
        <v>не нашел</v>
      </c>
      <c r="C463">
        <v>0</v>
      </c>
      <c r="D463">
        <v>0</v>
      </c>
      <c r="E463">
        <v>0</v>
      </c>
      <c r="F463">
        <v>0</v>
      </c>
      <c r="G463">
        <v>0</v>
      </c>
      <c r="H463">
        <v>0</v>
      </c>
      <c r="I463">
        <v>0</v>
      </c>
    </row>
    <row r="464" spans="1:9">
      <c r="A464">
        <v>204374</v>
      </c>
      <c r="B464">
        <v>9190</v>
      </c>
      <c r="C464" t="str">
        <v>https://motorring.ru/product/38534-remkomplekt-grm-marel-pompa-16kl-lada-priora-kalina-largus</v>
      </c>
      <c r="D464">
        <v>0</v>
      </c>
      <c r="E464">
        <v>0</v>
      </c>
      <c r="F464">
        <v>0</v>
      </c>
      <c r="G464">
        <v>0</v>
      </c>
      <c r="H464">
        <v>0</v>
      </c>
      <c r="I464">
        <v>0</v>
      </c>
    </row>
    <row r="465" spans="1:9">
      <c r="A465">
        <v>204378</v>
      </c>
      <c r="B465">
        <v>10990</v>
      </c>
      <c r="C465" t="str">
        <v>https://motorring.ru/product/38535-remkomplekt-grm-marel-sport-pompa-16kl-lada</v>
      </c>
      <c r="D465">
        <v>0</v>
      </c>
      <c r="E465">
        <v>0</v>
      </c>
      <c r="F465">
        <v>0</v>
      </c>
      <c r="G465">
        <v>0</v>
      </c>
      <c r="H465">
        <v>0</v>
      </c>
      <c r="I465">
        <v>0</v>
      </c>
    </row>
    <row r="466" spans="1:9">
      <c r="A466">
        <v>204373</v>
      </c>
      <c r="B466">
        <v>7490</v>
      </c>
      <c r="C466" t="str">
        <v>https://motorring.ru/product/38536-remkomplekt-grm-marel-pompa-8kl-lada-kalina-datsun</v>
      </c>
      <c r="D466">
        <v>0</v>
      </c>
      <c r="E466">
        <v>0</v>
      </c>
      <c r="F466">
        <v>0</v>
      </c>
      <c r="G466">
        <v>0</v>
      </c>
      <c r="H466">
        <v>0</v>
      </c>
      <c r="I466">
        <v>0</v>
      </c>
    </row>
    <row r="467" spans="1:9">
      <c r="A467">
        <v>204379</v>
      </c>
      <c r="B467">
        <v>9690</v>
      </c>
      <c r="C467" t="str">
        <v>https://motorring.ru/product/38537-remkomplekt-grm-marel-pompa-sport-8kl-lada-kalina-datsun</v>
      </c>
      <c r="D467">
        <v>0</v>
      </c>
      <c r="E467">
        <v>0</v>
      </c>
      <c r="F467">
        <v>0</v>
      </c>
      <c r="G467">
        <v>0</v>
      </c>
      <c r="H467">
        <v>0</v>
      </c>
      <c r="I467">
        <v>0</v>
      </c>
    </row>
    <row r="468" spans="1:9">
      <c r="A468">
        <v>204375</v>
      </c>
      <c r="B468">
        <v>10590</v>
      </c>
      <c r="C468" t="str">
        <v>https://motorring.ru/product/38539-remkomplekt-grm-marel-pompa-16kl-lada-largus-nissan-renault</v>
      </c>
      <c r="D468">
        <v>0</v>
      </c>
      <c r="E468">
        <v>0</v>
      </c>
      <c r="F468">
        <v>0</v>
      </c>
      <c r="G468">
        <v>0</v>
      </c>
      <c r="H468">
        <v>0</v>
      </c>
      <c r="I468">
        <v>0</v>
      </c>
    </row>
    <row r="469" spans="1:9">
      <c r="A469">
        <v>204380</v>
      </c>
      <c r="B469">
        <v>12990</v>
      </c>
      <c r="C469" t="str">
        <v>https://motorring.ru/product/38540-remkomplekt-grm-marel-pompa-sport-16kl-lada-largus-renault</v>
      </c>
      <c r="D469">
        <v>0</v>
      </c>
      <c r="E469">
        <v>0</v>
      </c>
      <c r="F469">
        <v>0</v>
      </c>
      <c r="G469">
        <v>0</v>
      </c>
      <c r="H469">
        <v>0</v>
      </c>
      <c r="I469">
        <v>0</v>
      </c>
    </row>
    <row r="470" spans="1:9">
      <c r="A470">
        <v>204382</v>
      </c>
      <c r="B470">
        <v>6890</v>
      </c>
      <c r="C470" t="str">
        <v>https://motorring.ru/product/38541-remkomplekt-grm-marel-pompa-standard-8kl-lada-largus-renault</v>
      </c>
      <c r="D470">
        <v>0</v>
      </c>
      <c r="E470">
        <v>0</v>
      </c>
      <c r="F470">
        <v>0</v>
      </c>
      <c r="G470">
        <v>0</v>
      </c>
      <c r="H470">
        <v>0</v>
      </c>
      <c r="I470">
        <v>0</v>
      </c>
    </row>
    <row r="471" spans="1:9">
      <c r="A471">
        <v>194941</v>
      </c>
      <c r="B471">
        <v>1190</v>
      </c>
      <c r="C471" t="str">
        <v>https://motorring.ru/product/38630-podshipnik-opory-stoyki-peredney-podveski-marel-vesta</v>
      </c>
      <c r="D471">
        <v>0</v>
      </c>
      <c r="E471">
        <v>0</v>
      </c>
      <c r="F471">
        <v>0</v>
      </c>
      <c r="G471">
        <v>0</v>
      </c>
      <c r="H471">
        <v>0</v>
      </c>
      <c r="I471">
        <v>0</v>
      </c>
    </row>
    <row r="472" spans="1:9">
      <c r="A472">
        <v>208872</v>
      </c>
      <c r="B472">
        <v>1090</v>
      </c>
      <c r="C472" t="str">
        <v>https://motorring.ru/product/19913-rolik-grm-novogo-obrazca-metallicheskiy-marel-vaz</v>
      </c>
      <c r="D472">
        <v>0</v>
      </c>
      <c r="E472">
        <v>0</v>
      </c>
      <c r="F472">
        <v>0</v>
      </c>
      <c r="G472">
        <v>0</v>
      </c>
      <c r="H472">
        <v>0</v>
      </c>
      <c r="I472">
        <v>0</v>
      </c>
    </row>
    <row r="473" spans="1:9">
      <c r="A473">
        <v>171815</v>
      </c>
      <c r="B473">
        <v>1390</v>
      </c>
      <c r="C473" t="str">
        <v>https://motorring.ru/product/22182-natyaghnoy-rolik-grm-dvuhryadnyy-marel-magnum-8kl-vaz</v>
      </c>
      <c r="D473">
        <v>0</v>
      </c>
      <c r="E473">
        <v>0</v>
      </c>
      <c r="F473">
        <v>0</v>
      </c>
      <c r="G473">
        <v>0</v>
      </c>
      <c r="H473">
        <v>0</v>
      </c>
      <c r="I473">
        <v>0</v>
      </c>
    </row>
    <row r="474" spans="1:9">
      <c r="A474">
        <v>208916</v>
      </c>
      <c r="B474">
        <v>2190</v>
      </c>
      <c r="C474" t="str">
        <v>https://motorring.ru/product/19920-roliki-grm-metallicheskie-natyaghnoy-opornyy-marel-vaz</v>
      </c>
      <c r="D474">
        <v>0</v>
      </c>
      <c r="E474">
        <v>0</v>
      </c>
      <c r="F474">
        <v>0</v>
      </c>
      <c r="G474">
        <v>0</v>
      </c>
      <c r="H474">
        <v>0</v>
      </c>
      <c r="I474">
        <v>0</v>
      </c>
    </row>
    <row r="475" spans="1:9">
      <c r="A475">
        <v>208917</v>
      </c>
      <c r="B475">
        <v>2790</v>
      </c>
      <c r="C475" t="str">
        <v>https://motorring.ru/product/21313-komplekt-rolikov-grm-natyaghnoy-opornyy-marel-magnum-vaz</v>
      </c>
      <c r="D475">
        <v>0</v>
      </c>
      <c r="E475">
        <v>0</v>
      </c>
      <c r="F475">
        <v>0</v>
      </c>
      <c r="G475">
        <v>0</v>
      </c>
      <c r="H475">
        <v>0</v>
      </c>
      <c r="I475">
        <v>0</v>
      </c>
    </row>
    <row r="476" spans="1:9">
      <c r="A476">
        <v>208873</v>
      </c>
      <c r="B476">
        <v>1290</v>
      </c>
      <c r="C476" t="str">
        <v>https://motorring.ru/product/19919-rolik-natyaghitelya-generatora-dvuhryadnyy-metallicheskiy</v>
      </c>
      <c r="D476">
        <v>0</v>
      </c>
      <c r="E476">
        <v>0</v>
      </c>
      <c r="F476">
        <v>0</v>
      </c>
      <c r="G476">
        <v>0</v>
      </c>
      <c r="H476">
        <v>0</v>
      </c>
      <c r="I476">
        <v>0</v>
      </c>
    </row>
    <row r="477" spans="1:9">
      <c r="A477">
        <v>208900</v>
      </c>
      <c r="B477">
        <v>1569</v>
      </c>
      <c r="C477" t="str">
        <v>https://motorring.ru/product/16491-rolik-natyaghnoy-remnya-generatora-kondicionera-marel</v>
      </c>
      <c r="D477">
        <v>0</v>
      </c>
      <c r="E477">
        <v>0</v>
      </c>
      <c r="F477">
        <v>0</v>
      </c>
      <c r="G477">
        <v>0</v>
      </c>
      <c r="H477">
        <v>0</v>
      </c>
      <c r="I477">
        <v>0</v>
      </c>
    </row>
    <row r="478" spans="1:9">
      <c r="A478">
        <v>208874</v>
      </c>
      <c r="B478">
        <v>2690</v>
      </c>
      <c r="C478" t="str">
        <v>https://motorring.ru/product/21320-rolik-grm-natyaghnoy-marel-magnum-lada-granta-largus-datsun</v>
      </c>
      <c r="D478">
        <v>0</v>
      </c>
      <c r="E478">
        <v>0</v>
      </c>
      <c r="F478">
        <v>0</v>
      </c>
      <c r="G478">
        <v>0</v>
      </c>
      <c r="H478">
        <v>0</v>
      </c>
      <c r="I478">
        <v>0</v>
      </c>
    </row>
    <row r="479" spans="1:9">
      <c r="A479">
        <v>208918</v>
      </c>
      <c r="B479">
        <v>3990</v>
      </c>
      <c r="C479" t="str">
        <v>https://motorring.ru/product/19921-roliki-grm-metallicheskie-natyaghnoy-opornyy-marel-lada</v>
      </c>
      <c r="D479">
        <v>0</v>
      </c>
      <c r="E479">
        <v>0</v>
      </c>
      <c r="F479">
        <v>0</v>
      </c>
      <c r="G479">
        <v>0</v>
      </c>
      <c r="H479">
        <v>0</v>
      </c>
      <c r="I479">
        <v>0</v>
      </c>
    </row>
    <row r="480" spans="1:9">
      <c r="A480">
        <v>171782</v>
      </c>
      <c r="B480">
        <v>1290</v>
      </c>
      <c r="C480" t="str">
        <v>https://motorring.ru/product/22201-opornyy-rolik-privodnogo-remnya-marel-lada-largus-reno</v>
      </c>
      <c r="D480">
        <v>0</v>
      </c>
      <c r="E480">
        <v>0</v>
      </c>
      <c r="F480">
        <v>0</v>
      </c>
      <c r="G480">
        <v>0</v>
      </c>
      <c r="H480">
        <v>0</v>
      </c>
      <c r="I480">
        <v>0</v>
      </c>
    </row>
    <row r="481" spans="1:9">
      <c r="A481">
        <v>208919</v>
      </c>
      <c r="B481">
        <v>2690</v>
      </c>
      <c r="C481" t="str">
        <v>https://motorring.ru/product/38802-rolik-remnya-privoda-grm-marel-standard-dlya-16-kl-kalina-granta</v>
      </c>
      <c r="D481">
        <v>0</v>
      </c>
      <c r="E481">
        <v>0</v>
      </c>
      <c r="F481">
        <v>0</v>
      </c>
      <c r="G481">
        <v>0</v>
      </c>
      <c r="H481">
        <v>0</v>
      </c>
      <c r="I481">
        <v>0</v>
      </c>
    </row>
    <row r="482" spans="1:9">
      <c r="A482">
        <v>208875</v>
      </c>
      <c r="B482">
        <v>1490</v>
      </c>
      <c r="C482" t="str">
        <v>https://motorring.ru/product/22616-rolik-grm-plastikovyy-marel-lada-granta-kalina-largus</v>
      </c>
      <c r="D482">
        <v>0</v>
      </c>
      <c r="E482">
        <v>0</v>
      </c>
      <c r="F482">
        <v>0</v>
      </c>
      <c r="G482">
        <v>0</v>
      </c>
      <c r="H482">
        <v>0</v>
      </c>
      <c r="I482">
        <v>0</v>
      </c>
    </row>
    <row r="483" spans="1:9">
      <c r="A483">
        <v>208903</v>
      </c>
      <c r="B483">
        <v>990</v>
      </c>
      <c r="C483" t="str">
        <v>https://motorring.ru/product/22204-rolik-privodnogo-remnya-kryshkoy-marel-shevrole-niva-lada</v>
      </c>
      <c r="D483">
        <v>0</v>
      </c>
      <c r="E483">
        <v>0</v>
      </c>
      <c r="F483">
        <v>0</v>
      </c>
      <c r="G483">
        <v>0</v>
      </c>
      <c r="H483">
        <v>0</v>
      </c>
      <c r="I483">
        <v>0</v>
      </c>
    </row>
    <row r="484" spans="1:9">
      <c r="A484">
        <v>171816</v>
      </c>
      <c r="B484">
        <v>1590</v>
      </c>
      <c r="C484" t="str">
        <v>https://motorring.ru/product/22194-natyaghnoy-rolik-privodnogo-remnya-marel-lada-vesta-iks-rey</v>
      </c>
      <c r="D484">
        <v>0</v>
      </c>
      <c r="E484">
        <v>0</v>
      </c>
      <c r="F484">
        <v>0</v>
      </c>
      <c r="G484">
        <v>0</v>
      </c>
      <c r="H484">
        <v>0</v>
      </c>
      <c r="I484">
        <v>0</v>
      </c>
    </row>
    <row r="485" spans="1:9">
      <c r="A485">
        <v>208876</v>
      </c>
      <c r="B485">
        <v>1890</v>
      </c>
      <c r="C485" t="str">
        <v>https://motorring.ru/product/38799-rolik-natyaghnoy-remnya-privoda-grm-marel-standard-8kl-largus</v>
      </c>
      <c r="D485">
        <v>0</v>
      </c>
      <c r="E485">
        <v>0</v>
      </c>
      <c r="F485">
        <v>0</v>
      </c>
      <c r="G485">
        <v>0</v>
      </c>
      <c r="H485">
        <v>0</v>
      </c>
      <c r="I485">
        <v>0</v>
      </c>
    </row>
    <row r="486" spans="1:9">
      <c r="A486">
        <v>208920</v>
      </c>
      <c r="B486">
        <v>3490</v>
      </c>
      <c r="C486" t="str">
        <v>https://motorring.ru/product/38813-komplekt-rolikov-grm-marel-pod-dvigately-reno-largus-reno-nissan</v>
      </c>
      <c r="D486">
        <v>0</v>
      </c>
      <c r="E486">
        <v>0</v>
      </c>
      <c r="F486">
        <v>0</v>
      </c>
      <c r="G486">
        <v>0</v>
      </c>
      <c r="H486">
        <v>0</v>
      </c>
      <c r="I486">
        <v>0</v>
      </c>
    </row>
    <row r="487" spans="1:9">
      <c r="A487">
        <v>171753</v>
      </c>
      <c r="B487">
        <v>2890</v>
      </c>
      <c r="C487" t="str">
        <v>https://motorring.ru/product/38798-rolik-natyaghitelya-remnya-generator-largus-reno</v>
      </c>
      <c r="D487">
        <v>0</v>
      </c>
      <c r="E487">
        <v>0</v>
      </c>
      <c r="F487">
        <v>0</v>
      </c>
      <c r="G487">
        <v>0</v>
      </c>
      <c r="H487">
        <v>0</v>
      </c>
      <c r="I487">
        <v>0</v>
      </c>
    </row>
    <row r="488" spans="1:9">
      <c r="A488">
        <v>208869</v>
      </c>
      <c r="B488">
        <v>1590</v>
      </c>
      <c r="C488" t="str">
        <v>https://motorring.ru/product/38797-rolik-usilennyy-privodnogo-remnya-marel-8-kl-niva-kalina-granta</v>
      </c>
      <c r="D488">
        <v>0</v>
      </c>
      <c r="E488">
        <v>0</v>
      </c>
      <c r="F488">
        <v>0</v>
      </c>
      <c r="G488">
        <v>0</v>
      </c>
      <c r="H488">
        <v>0</v>
      </c>
      <c r="I488">
        <v>0</v>
      </c>
    </row>
    <row r="489" spans="1:9">
      <c r="A489">
        <v>194946</v>
      </c>
      <c r="B489">
        <v>1590</v>
      </c>
      <c r="C489" t="str">
        <v>https://motorring.ru/product/19908-podshipnik-peredney-stupicy-usilennyy-marel-lada-kalina</v>
      </c>
      <c r="D489">
        <v>0</v>
      </c>
      <c r="E489">
        <v>0</v>
      </c>
      <c r="F489">
        <v>0</v>
      </c>
      <c r="G489">
        <v>0</v>
      </c>
      <c r="H489">
        <v>0</v>
      </c>
      <c r="I489">
        <v>0</v>
      </c>
    </row>
    <row r="490" spans="1:9">
      <c r="A490">
        <v>194945</v>
      </c>
      <c r="B490">
        <v>1490</v>
      </c>
      <c r="C490" t="str">
        <v>https://motorring.ru/product/21318-podshipnik-peredney-stupicy-marel-vaz-2108-21099-2110-2112</v>
      </c>
      <c r="D490">
        <v>0</v>
      </c>
      <c r="E490">
        <v>0</v>
      </c>
      <c r="F490">
        <v>0</v>
      </c>
      <c r="G490">
        <v>0</v>
      </c>
      <c r="H490">
        <v>0</v>
      </c>
      <c r="I490">
        <v>0</v>
      </c>
    </row>
    <row r="491" spans="1:9">
      <c r="A491">
        <v>194938</v>
      </c>
      <c r="B491">
        <v>1359</v>
      </c>
      <c r="C491" t="str">
        <v>https://motorring.ru/product/21314-podshipnik-zadney-stupicy-marel-vaz-2108-21099-2110-2112</v>
      </c>
      <c r="D491">
        <v>0</v>
      </c>
      <c r="E491">
        <v>0</v>
      </c>
      <c r="F491">
        <v>0</v>
      </c>
      <c r="G491">
        <v>0</v>
      </c>
      <c r="H491">
        <v>0</v>
      </c>
      <c r="I491">
        <v>0</v>
      </c>
    </row>
    <row r="492" spans="1:9">
      <c r="A492">
        <v>159370</v>
      </c>
      <c r="B492">
        <v>949</v>
      </c>
      <c r="C492" t="str">
        <v>https://motorring.ru/product/21312-komplekt-podshipnikov-peredney-stupicy-marel-vaz-2101-2107</v>
      </c>
      <c r="D492">
        <v>0</v>
      </c>
      <c r="E492">
        <v>0</v>
      </c>
      <c r="F492">
        <v>0</v>
      </c>
      <c r="G492">
        <v>0</v>
      </c>
      <c r="H492">
        <v>0</v>
      </c>
      <c r="I492">
        <v>0</v>
      </c>
    </row>
    <row r="493" spans="1:9">
      <c r="A493">
        <v>194944</v>
      </c>
      <c r="B493">
        <v>2490</v>
      </c>
      <c r="C493" t="str">
        <v>https://motorring.ru/product/19910-podshipnik-peredney-stupicy-usilennyy-lada-largus-abs</v>
      </c>
      <c r="D493">
        <v>0</v>
      </c>
      <c r="E493">
        <v>0</v>
      </c>
      <c r="F493">
        <v>0</v>
      </c>
      <c r="G493">
        <v>0</v>
      </c>
      <c r="H493">
        <v>0</v>
      </c>
      <c r="I493">
        <v>0</v>
      </c>
    </row>
    <row r="494" spans="1:9">
      <c r="A494">
        <v>194947</v>
      </c>
      <c r="B494">
        <v>2090</v>
      </c>
      <c r="C494" t="str">
        <v>https://motorring.ru/product/22091-remkomplekt-podshipnika-peredney-stupicy-lada-largus-vesta</v>
      </c>
      <c r="D494">
        <v>0</v>
      </c>
      <c r="E494">
        <v>0</v>
      </c>
      <c r="F494">
        <v>0</v>
      </c>
      <c r="G494">
        <v>0</v>
      </c>
      <c r="H494">
        <v>0</v>
      </c>
      <c r="I494">
        <v>0</v>
      </c>
    </row>
    <row r="495" spans="1:9">
      <c r="A495">
        <v>194939</v>
      </c>
      <c r="B495">
        <v>1890</v>
      </c>
      <c r="C495" t="str">
        <v>https://motorring.ru/product/21316-podshipnik-zadney-stupicy-marel-lada-vesta-iks-rey-reno</v>
      </c>
      <c r="D495">
        <v>0</v>
      </c>
      <c r="E495">
        <v>0</v>
      </c>
      <c r="F495">
        <v>0</v>
      </c>
      <c r="G495">
        <v>0</v>
      </c>
      <c r="H495">
        <v>0</v>
      </c>
      <c r="I495">
        <v>0</v>
      </c>
    </row>
    <row r="496" spans="1:9">
      <c r="A496">
        <v>194940</v>
      </c>
      <c r="B496">
        <v>2190</v>
      </c>
      <c r="C496" t="str">
        <v>https://motorring.ru/product/21315-podshipnik-zadney-stupicy-marel-lada-largus-reno-daster</v>
      </c>
      <c r="D496">
        <v>0</v>
      </c>
      <c r="E496">
        <v>0</v>
      </c>
      <c r="F496">
        <v>0</v>
      </c>
      <c r="G496">
        <v>0</v>
      </c>
      <c r="H496">
        <v>0</v>
      </c>
      <c r="I496">
        <v>0</v>
      </c>
    </row>
    <row r="497" spans="1:9">
      <c r="A497">
        <v>194942</v>
      </c>
      <c r="B497">
        <v>2490</v>
      </c>
      <c r="C497" t="str">
        <v>https://motorring.ru/product/21319-podshipnik-peredney-stupicy-marel-lada-niva-urban-shevrolet</v>
      </c>
      <c r="D497">
        <v>0</v>
      </c>
      <c r="E497">
        <v>0</v>
      </c>
      <c r="F497">
        <v>0</v>
      </c>
      <c r="G497">
        <v>0</v>
      </c>
      <c r="H497">
        <v>0</v>
      </c>
      <c r="I497">
        <v>0</v>
      </c>
    </row>
    <row r="498" spans="1:9">
      <c r="A498">
        <v>194943</v>
      </c>
      <c r="B498">
        <v>1769</v>
      </c>
      <c r="C498" t="str">
        <v>https://motorring.ru/product/22090-podshipnik-peredney-stupicy-marel-lada-priora-priora-kalina</v>
      </c>
      <c r="D498">
        <v>0</v>
      </c>
      <c r="E498">
        <v>0</v>
      </c>
      <c r="F498">
        <v>0</v>
      </c>
      <c r="G498">
        <v>0</v>
      </c>
      <c r="H498">
        <v>0</v>
      </c>
      <c r="I498">
        <v>0</v>
      </c>
    </row>
    <row r="499" spans="1:9">
      <c r="A499">
        <v>195065</v>
      </c>
      <c r="B499">
        <v>1890</v>
      </c>
      <c r="C499" t="str">
        <v>https://motorring.ru/product/19909-podshipnik-peredney-stupicy-usilennyy-marel-vaz-2108-21099</v>
      </c>
      <c r="D499">
        <v>0</v>
      </c>
      <c r="E499">
        <v>0</v>
      </c>
      <c r="F499">
        <v>0</v>
      </c>
      <c r="G499">
        <v>0</v>
      </c>
      <c r="H499">
        <v>0</v>
      </c>
      <c r="I499">
        <v>0</v>
      </c>
    </row>
    <row r="500" spans="1:9">
      <c r="A500">
        <v>195009</v>
      </c>
      <c r="B500">
        <v>1649</v>
      </c>
      <c r="C500" t="str">
        <v>https://motorring.ru/product/19903-podshipnik-zadney-stupicy-usilennyy-marel-vaz-2108-21099</v>
      </c>
      <c r="D500">
        <v>0</v>
      </c>
      <c r="E500">
        <v>0</v>
      </c>
      <c r="F500">
        <v>0</v>
      </c>
      <c r="G500">
        <v>0</v>
      </c>
      <c r="H500">
        <v>0</v>
      </c>
      <c r="I500">
        <v>0</v>
      </c>
    </row>
    <row r="501" spans="1:9">
      <c r="A501">
        <v>195064</v>
      </c>
      <c r="B501">
        <v>1890</v>
      </c>
      <c r="C501" t="str">
        <v>https://motorring.ru/product/38696-komplekt-podshipnikov-peredney-stupicy-marel-lada-4h4-niva</v>
      </c>
      <c r="D501">
        <v>0</v>
      </c>
      <c r="E501">
        <v>0</v>
      </c>
      <c r="F501">
        <v>0</v>
      </c>
      <c r="G501">
        <v>0</v>
      </c>
      <c r="H501">
        <v>0</v>
      </c>
      <c r="I501">
        <v>0</v>
      </c>
    </row>
    <row r="502" spans="1:9">
      <c r="A502">
        <v>204501</v>
      </c>
      <c r="B502">
        <v>1190</v>
      </c>
      <c r="C502" t="str">
        <v>https://motorring.ru/product/38693-remontnyy-komplekt-peredney-stupicy-marel-vaz-2101-2107</v>
      </c>
      <c r="D502">
        <v>0</v>
      </c>
      <c r="E502">
        <v>0</v>
      </c>
      <c r="F502">
        <v>0</v>
      </c>
      <c r="G502">
        <v>0</v>
      </c>
      <c r="H502">
        <v>0</v>
      </c>
      <c r="I502">
        <v>0</v>
      </c>
    </row>
    <row r="503" spans="1:9">
      <c r="A503">
        <v>194948</v>
      </c>
      <c r="B503">
        <v>769</v>
      </c>
      <c r="C503" t="str">
        <v>https://motorring.ru/product/38700-podshipnik-zadney-poluosi-marel-vaz-2101-2107</v>
      </c>
      <c r="D503">
        <v>0</v>
      </c>
      <c r="E503">
        <v>0</v>
      </c>
      <c r="F503">
        <v>0</v>
      </c>
      <c r="G503">
        <v>0</v>
      </c>
      <c r="H503">
        <v>0</v>
      </c>
      <c r="I503">
        <v>0</v>
      </c>
    </row>
    <row r="504" spans="1:9">
      <c r="A504">
        <v>204498</v>
      </c>
      <c r="B504">
        <v>1090</v>
      </c>
      <c r="C504" t="str">
        <v>https://motorring.ru/product/38702-remontnyy-komplekt-marel-zadney-poluosi-vaz-2101-2107</v>
      </c>
      <c r="D504">
        <v>0</v>
      </c>
      <c r="E504">
        <v>0</v>
      </c>
      <c r="F504">
        <v>0</v>
      </c>
      <c r="G504">
        <v>0</v>
      </c>
      <c r="H504">
        <v>0</v>
      </c>
      <c r="I504">
        <v>0</v>
      </c>
    </row>
    <row r="505" spans="1:9">
      <c r="A505">
        <v>194949</v>
      </c>
      <c r="B505">
        <v>990</v>
      </c>
      <c r="C505" t="str">
        <v>https://motorring.ru/product/38701-podshipnik-zadney-poluosi-marel-lada-4h4-niva-legend</v>
      </c>
      <c r="D505">
        <v>0</v>
      </c>
      <c r="E505">
        <v>0</v>
      </c>
      <c r="F505">
        <v>0</v>
      </c>
      <c r="G505">
        <v>0</v>
      </c>
      <c r="H505">
        <v>0</v>
      </c>
      <c r="I505">
        <v>0</v>
      </c>
    </row>
    <row r="506" spans="1:9">
      <c r="A506">
        <v>204499</v>
      </c>
      <c r="B506">
        <v>1490</v>
      </c>
      <c r="C506" t="str">
        <v>https://motorring.ru/product/38704-remontnyy-komplekt-marel-poluosi-4h4-niva-bez-abs</v>
      </c>
      <c r="D506">
        <v>0</v>
      </c>
      <c r="E506">
        <v>0</v>
      </c>
      <c r="F506">
        <v>0</v>
      </c>
      <c r="G506">
        <v>0</v>
      </c>
      <c r="H506">
        <v>0</v>
      </c>
      <c r="I506">
        <v>0</v>
      </c>
    </row>
    <row r="507" spans="1:9">
      <c r="A507">
        <v>204500</v>
      </c>
      <c r="B507">
        <v>1790</v>
      </c>
      <c r="C507" t="str">
        <v>https://motorring.ru/product/38705-remontnyy-komplekt-marel-poluosi-lada-4h4-niva-abs</v>
      </c>
      <c r="D507">
        <v>0</v>
      </c>
      <c r="E507">
        <v>0</v>
      </c>
      <c r="F507">
        <v>0</v>
      </c>
      <c r="G507">
        <v>0</v>
      </c>
      <c r="H507">
        <v>0</v>
      </c>
      <c r="I507">
        <v>0</v>
      </c>
    </row>
    <row r="508" spans="1:9">
      <c r="A508">
        <v>139308</v>
      </c>
      <c r="B508">
        <v>2539</v>
      </c>
      <c r="C508" t="str">
        <v>https://motorring.ru/product/21309-vodyanoy-nasos-pompa-marel-magnum-vaz-2108-21099-2110-2112</v>
      </c>
      <c r="D508">
        <v>0</v>
      </c>
      <c r="E508">
        <v>0</v>
      </c>
      <c r="F508">
        <v>0</v>
      </c>
      <c r="G508">
        <v>0</v>
      </c>
      <c r="H508">
        <v>0</v>
      </c>
      <c r="I508">
        <v>0</v>
      </c>
    </row>
    <row r="509" spans="1:9">
      <c r="A509">
        <v>139310</v>
      </c>
      <c r="B509">
        <v>2590</v>
      </c>
      <c r="C509" t="str">
        <v>https://motorring.ru/product/38556-vodyanoy-nasos-pompa-marel-magnum-vaz-2110-2112</v>
      </c>
      <c r="D509">
        <v>0</v>
      </c>
      <c r="E509">
        <v>0</v>
      </c>
      <c r="F509">
        <v>0</v>
      </c>
      <c r="G509">
        <v>0</v>
      </c>
      <c r="H509">
        <v>0</v>
      </c>
      <c r="I509">
        <v>0</v>
      </c>
    </row>
    <row r="510" spans="1:9">
      <c r="A510">
        <v>139311</v>
      </c>
      <c r="B510">
        <v>2590</v>
      </c>
      <c r="C510" t="str">
        <v>https://motorring.ru/product/19899-vodyanoy-nasos-pompa-21116-marel-magnum-lada-kalina-priora</v>
      </c>
      <c r="D510">
        <v>0</v>
      </c>
      <c r="E510">
        <v>0</v>
      </c>
      <c r="F510">
        <v>0</v>
      </c>
      <c r="G510">
        <v>0</v>
      </c>
      <c r="H510">
        <v>0</v>
      </c>
      <c r="I510">
        <v>0</v>
      </c>
    </row>
    <row r="511" spans="1:9">
      <c r="A511">
        <v>139312</v>
      </c>
      <c r="B511">
        <v>2490</v>
      </c>
      <c r="C511" t="str">
        <v>https://motorring.ru/product/19897-vodyanoy-nasos-pompa-marel-magnum-lada-kalina-priora-granta</v>
      </c>
      <c r="D511">
        <v>0</v>
      </c>
      <c r="E511">
        <v>0</v>
      </c>
      <c r="F511">
        <v>0</v>
      </c>
      <c r="G511">
        <v>0</v>
      </c>
      <c r="H511">
        <v>0</v>
      </c>
      <c r="I511">
        <v>0</v>
      </c>
    </row>
    <row r="512" spans="1:9">
      <c r="A512">
        <v>139309</v>
      </c>
      <c r="B512">
        <v>2590</v>
      </c>
      <c r="C512" t="str">
        <v>https://motorring.ru/product/19891-vodyanoy-nasos-pompa-marel-magnum-vaz-2101-2107-lada-niva</v>
      </c>
      <c r="D512">
        <v>0</v>
      </c>
      <c r="E512">
        <v>0</v>
      </c>
      <c r="F512">
        <v>0</v>
      </c>
      <c r="G512">
        <v>0</v>
      </c>
      <c r="H512">
        <v>0</v>
      </c>
      <c r="I512">
        <v>0</v>
      </c>
    </row>
    <row r="513" spans="1:9">
      <c r="A513">
        <v>171672</v>
      </c>
      <c r="B513">
        <v>2790</v>
      </c>
      <c r="C513" t="str">
        <v>https://motorring.ru/product/19894-vodyanoy-nasos-pompa-marel-magnum-turbo-vaz-2108-21099</v>
      </c>
      <c r="D513">
        <v>0</v>
      </c>
      <c r="E513">
        <v>0</v>
      </c>
      <c r="F513">
        <v>0</v>
      </c>
      <c r="G513">
        <v>0</v>
      </c>
      <c r="H513">
        <v>0</v>
      </c>
      <c r="I513">
        <v>0</v>
      </c>
    </row>
    <row r="514" spans="1:9">
      <c r="A514">
        <v>139292</v>
      </c>
      <c r="B514">
        <v>2769</v>
      </c>
      <c r="C514" t="str">
        <v>https://motorring.ru/product/19896-vodyanoy-nasos-pompa-marel-magnum-turbo-vaz-2110-2112</v>
      </c>
      <c r="D514">
        <v>0</v>
      </c>
      <c r="E514">
        <v>0</v>
      </c>
      <c r="F514">
        <v>0</v>
      </c>
      <c r="G514">
        <v>0</v>
      </c>
      <c r="H514">
        <v>0</v>
      </c>
      <c r="I514">
        <v>0</v>
      </c>
    </row>
    <row r="515" spans="1:9">
      <c r="A515">
        <v>139307</v>
      </c>
      <c r="B515">
        <v>2890</v>
      </c>
      <c r="C515" t="str">
        <v>https://motorring.ru/product/38551-vodyanoy-nasos-21116-marel-magnum-turbo-kalina</v>
      </c>
      <c r="D515">
        <v>0</v>
      </c>
      <c r="E515">
        <v>0</v>
      </c>
      <c r="F515">
        <v>0</v>
      </c>
      <c r="G515">
        <v>0</v>
      </c>
      <c r="H515">
        <v>0</v>
      </c>
      <c r="I515">
        <v>0</v>
      </c>
    </row>
    <row r="516" spans="1:9">
      <c r="A516">
        <v>171673</v>
      </c>
      <c r="B516">
        <v>2769</v>
      </c>
      <c r="C516" t="str">
        <v>https://motorring.ru/product/19898-vodyanoy-nasos-pompa-21126-marel-magnum-lada-kalina-priora</v>
      </c>
      <c r="D516">
        <v>0</v>
      </c>
      <c r="E516">
        <v>0</v>
      </c>
      <c r="F516">
        <v>0</v>
      </c>
      <c r="G516">
        <v>0</v>
      </c>
      <c r="H516">
        <v>0</v>
      </c>
      <c r="I516">
        <v>0</v>
      </c>
    </row>
    <row r="517" spans="1:9">
      <c r="A517">
        <v>139293</v>
      </c>
      <c r="B517">
        <v>2890</v>
      </c>
      <c r="C517" t="str">
        <v>https://motorring.ru/product/38550-vodyanoy-nasos-pompa-marel-magnum-turbo-lada-niva</v>
      </c>
      <c r="D517">
        <v>0</v>
      </c>
      <c r="E517">
        <v>0</v>
      </c>
      <c r="F517">
        <v>0</v>
      </c>
      <c r="G517">
        <v>0</v>
      </c>
      <c r="H517">
        <v>0</v>
      </c>
      <c r="I517">
        <v>0</v>
      </c>
    </row>
    <row r="518" spans="1:9">
      <c r="A518">
        <v>139313</v>
      </c>
      <c r="B518">
        <v>3190</v>
      </c>
      <c r="C518" t="str">
        <v>https://motorring.ru/product/38557-vodyanoy-nasos-pompa-marel-magnum-lada-largus</v>
      </c>
      <c r="D518">
        <v>0</v>
      </c>
      <c r="E518">
        <v>0</v>
      </c>
      <c r="F518">
        <v>0</v>
      </c>
      <c r="G518">
        <v>0</v>
      </c>
      <c r="H518">
        <v>0</v>
      </c>
      <c r="I518">
        <v>0</v>
      </c>
    </row>
    <row r="519" spans="1:9">
      <c r="A519">
        <v>213789</v>
      </c>
      <c r="B519" t="str">
        <v>не нашел</v>
      </c>
      <c r="C519">
        <v>0</v>
      </c>
      <c r="D519">
        <v>611</v>
      </c>
      <c r="E519" t="str">
        <v>https://www.ozon.ru/product/svechi-zazhiganiya-dlya-gaz-dv-402-511-uaz-4218-brisk-classic-n17-836629420/</v>
      </c>
      <c r="F519">
        <v>0</v>
      </c>
      <c r="G519">
        <v>0</v>
      </c>
      <c r="H519">
        <v>0</v>
      </c>
      <c r="I519">
        <v>0</v>
      </c>
    </row>
    <row r="520" spans="1:9">
      <c r="A520">
        <v>219618</v>
      </c>
      <c r="B520" t="str">
        <v>не нашел</v>
      </c>
      <c r="C520">
        <v>0</v>
      </c>
      <c r="D520">
        <v>2209</v>
      </c>
      <c r="E520" t="str">
        <v>https://www.ozon.ru/product/nibk-kolodki-tormoznye-art-pn9805-982650536/</v>
      </c>
      <c r="F520">
        <v>0</v>
      </c>
      <c r="G520">
        <v>0</v>
      </c>
      <c r="H520">
        <v>0</v>
      </c>
      <c r="I520">
        <v>0</v>
      </c>
    </row>
    <row r="521" spans="1:9">
      <c r="A521">
        <v>171659</v>
      </c>
      <c r="B521" t="str">
        <v>не нашел</v>
      </c>
      <c r="C521">
        <v>0</v>
      </c>
      <c r="D521">
        <v>2083</v>
      </c>
      <c r="E521" t="str">
        <v>https://www.ozon.ru/product/nasos-vodyanoy-dolz-r135-1042010794/</v>
      </c>
      <c r="F521">
        <v>0</v>
      </c>
      <c r="G521">
        <v>0</v>
      </c>
      <c r="H521">
        <v>0</v>
      </c>
      <c r="I521">
        <v>0</v>
      </c>
    </row>
    <row r="522" spans="1:9">
      <c r="A522">
        <v>140364</v>
      </c>
      <c r="B522">
        <v>1390</v>
      </c>
      <c r="C522" t="str">
        <v>https://motorring.ru/product/24114-vysokovolytnye-provoda-slon-lada-largus</v>
      </c>
      <c r="D522">
        <v>1131</v>
      </c>
      <c r="E522" t="str">
        <v>https://www.ozon.ru/product/provoda-vysokovoltnye-largus-logan-1-4-1-6-8kl-silikonovye-slon-8200506297-922299623/</v>
      </c>
      <c r="F522">
        <v>0</v>
      </c>
      <c r="G522">
        <v>0</v>
      </c>
      <c r="H522">
        <v>0</v>
      </c>
      <c r="I522">
        <v>0</v>
      </c>
    </row>
    <row r="523" spans="1:9">
      <c r="A523">
        <v>158046</v>
      </c>
      <c r="B523" t="str">
        <v>не нашел</v>
      </c>
      <c r="C523">
        <v>0</v>
      </c>
      <c r="D523">
        <v>0</v>
      </c>
      <c r="E523">
        <v>0</v>
      </c>
      <c r="F523">
        <v>0</v>
      </c>
      <c r="G523">
        <v>0</v>
      </c>
      <c r="H523">
        <v>0</v>
      </c>
      <c r="I523">
        <v>0</v>
      </c>
    </row>
    <row r="524" spans="1:9">
      <c r="A524">
        <v>158011</v>
      </c>
      <c r="B524">
        <v>1090</v>
      </c>
      <c r="C524" t="str">
        <v>https://motorring.ru/product/20142-perednie-tormoznye-kolodki-sangsin-hi-q-vaz-2108-21099</v>
      </c>
      <c r="D524">
        <v>0</v>
      </c>
      <c r="E524">
        <v>0</v>
      </c>
      <c r="F524">
        <v>0</v>
      </c>
      <c r="G524">
        <v>0</v>
      </c>
      <c r="H524">
        <v>0</v>
      </c>
      <c r="I524">
        <v>0</v>
      </c>
    </row>
    <row r="525" spans="1:9">
      <c r="A525">
        <v>158043</v>
      </c>
      <c r="B525" t="str">
        <v>не нашел</v>
      </c>
      <c r="C525">
        <v>0</v>
      </c>
      <c r="D525">
        <v>527</v>
      </c>
      <c r="E525" t="str">
        <v>https://www.ozon.ru/product/perednie-tormoznye-kolodki-vaz-lada-2101-ferodo-target-art-tar96b-1565622285/</v>
      </c>
      <c r="F525">
        <v>0</v>
      </c>
      <c r="G525">
        <v>0</v>
      </c>
      <c r="H525">
        <v>0</v>
      </c>
      <c r="I525">
        <v>0</v>
      </c>
    </row>
    <row r="526" spans="1:9">
      <c r="A526">
        <v>218700</v>
      </c>
      <c r="B526">
        <v>11890</v>
      </c>
      <c r="C526" t="str">
        <v>https://motorring.ru/product/6830</v>
      </c>
      <c r="D526">
        <v>0</v>
      </c>
      <c r="E526">
        <v>0</v>
      </c>
      <c r="F526">
        <v>0</v>
      </c>
      <c r="G526">
        <v>0</v>
      </c>
      <c r="H526">
        <v>0</v>
      </c>
      <c r="I526">
        <v>0</v>
      </c>
    </row>
    <row r="527" spans="1:9">
      <c r="A527">
        <v>218674</v>
      </c>
      <c r="B527">
        <v>12990</v>
      </c>
      <c r="C527" t="str">
        <v>https://motorring.ru/product/39933-cceplenie-krafttech-sbore-bez-vyghimnogo-11189-vesta-xrey</v>
      </c>
      <c r="D527">
        <v>0</v>
      </c>
      <c r="E527">
        <v>0</v>
      </c>
      <c r="F527">
        <v>0</v>
      </c>
      <c r="G527">
        <v>0</v>
      </c>
      <c r="H527">
        <v>0</v>
      </c>
      <c r="I527">
        <v>0</v>
      </c>
    </row>
    <row r="528" spans="1:9">
      <c r="A528">
        <v>139977</v>
      </c>
      <c r="B528">
        <v>2190</v>
      </c>
      <c r="C528" t="str">
        <v>https://motorring.ru/product/6818-vyghimnoy-podshipnik-krafttech-dlya-vaz-2101-2107</v>
      </c>
      <c r="D528">
        <v>0</v>
      </c>
      <c r="E528">
        <v>0</v>
      </c>
      <c r="F528">
        <v>0</v>
      </c>
      <c r="G528">
        <v>0</v>
      </c>
      <c r="H528">
        <v>0</v>
      </c>
      <c r="I528">
        <v>0</v>
      </c>
    </row>
    <row r="529" spans="1:9">
      <c r="A529">
        <v>139978</v>
      </c>
      <c r="B529">
        <v>1890</v>
      </c>
      <c r="C529" t="str">
        <v>https://motorring.ru/product/39524-vyghimnoy-podshipnik-krafttech-2108-21099-2110-2112</v>
      </c>
      <c r="D529">
        <v>0</v>
      </c>
      <c r="E529">
        <v>0</v>
      </c>
      <c r="F529">
        <v>0</v>
      </c>
      <c r="G529">
        <v>0</v>
      </c>
      <c r="H529">
        <v>0</v>
      </c>
      <c r="I529">
        <v>0</v>
      </c>
    </row>
    <row r="530" spans="1:9">
      <c r="A530">
        <v>213827</v>
      </c>
      <c r="B530" t="str">
        <v>не нашел</v>
      </c>
      <c r="C530">
        <v>0</v>
      </c>
      <c r="D530">
        <v>516</v>
      </c>
      <c r="E530" t="str">
        <v>https://www.ozon.ru/product/svechi-a14-v2-gaz-402dv-blister-4-sht-volga24-3102-volga-zmz-402-1-4027-4021-589793423/</v>
      </c>
      <c r="F530">
        <v>0</v>
      </c>
      <c r="G530">
        <v>0</v>
      </c>
      <c r="H530">
        <v>0</v>
      </c>
      <c r="I530">
        <v>0</v>
      </c>
    </row>
    <row r="531" spans="1:9">
      <c r="A531">
        <v>213828</v>
      </c>
      <c r="B531">
        <v>729</v>
      </c>
      <c r="C531" t="str">
        <v>https://motorring.ru/product/4228-komplekt-svechey-zaghiganiya-standard-vaz-2101-2107</v>
      </c>
      <c r="D531">
        <v>0</v>
      </c>
      <c r="E531">
        <v>0</v>
      </c>
      <c r="F531">
        <v>0</v>
      </c>
      <c r="G531">
        <v>0</v>
      </c>
      <c r="H531">
        <v>0</v>
      </c>
      <c r="I531">
        <v>0</v>
      </c>
    </row>
    <row r="532" spans="1:9">
      <c r="A532">
        <v>213820</v>
      </c>
      <c r="B532">
        <v>679</v>
      </c>
      <c r="C532" t="str">
        <v>https://motorring.ru/product/4223-komplekt-svechey-zaghiganiya-standard-vaz-2101-2107</v>
      </c>
      <c r="D532">
        <v>0</v>
      </c>
      <c r="E532">
        <v>0</v>
      </c>
      <c r="F532">
        <v>0</v>
      </c>
      <c r="G532">
        <v>0</v>
      </c>
      <c r="H532">
        <v>0</v>
      </c>
      <c r="I532">
        <v>0</v>
      </c>
    </row>
    <row r="533" spans="1:9">
      <c r="A533">
        <v>213821</v>
      </c>
      <c r="B533">
        <v>690</v>
      </c>
      <c r="C533" t="str">
        <v>https://motorring.ru/product/4222-komplekt-svechey-zaghiganiya-standard-vaz</v>
      </c>
      <c r="D533">
        <v>0</v>
      </c>
      <c r="E533">
        <v>0</v>
      </c>
      <c r="F533">
        <v>0</v>
      </c>
      <c r="G533">
        <v>0</v>
      </c>
      <c r="H533">
        <v>0</v>
      </c>
      <c r="I533">
        <v>0</v>
      </c>
    </row>
    <row r="534" spans="1:9">
      <c r="A534">
        <v>213822</v>
      </c>
      <c r="B534">
        <v>669</v>
      </c>
      <c r="C534" t="str">
        <v>https://motorring.ru/product/17328-komplekt-svechey-zaghiganiya-a-17dvrm-engelys-karb-nye-sht</v>
      </c>
      <c r="D534">
        <v>0</v>
      </c>
      <c r="E534">
        <v>0</v>
      </c>
      <c r="F534">
        <v>0</v>
      </c>
      <c r="G534">
        <v>0</v>
      </c>
      <c r="H534">
        <v>0</v>
      </c>
      <c r="I534">
        <v>0</v>
      </c>
    </row>
    <row r="535" spans="1:9">
      <c r="A535">
        <v>213823</v>
      </c>
      <c r="B535">
        <v>719</v>
      </c>
      <c r="C535" t="str">
        <v>https://motorring.ru/product/4226-komplekt-svechey-zaghiganiya-standard-dlya-vaz</v>
      </c>
      <c r="D535">
        <v>0</v>
      </c>
      <c r="E535">
        <v>0</v>
      </c>
      <c r="F535">
        <v>0</v>
      </c>
      <c r="G535">
        <v>0</v>
      </c>
      <c r="H535">
        <v>0</v>
      </c>
      <c r="I535">
        <v>0</v>
      </c>
    </row>
    <row r="536" spans="1:9">
      <c r="A536">
        <v>213824</v>
      </c>
      <c r="B536">
        <v>749</v>
      </c>
      <c r="C536" t="str">
        <v>https://motorring.ru/product/4224-komplekt-svechey-zaghiganiya-standard-dlya-vaz</v>
      </c>
      <c r="D536">
        <v>0</v>
      </c>
      <c r="E536">
        <v>0</v>
      </c>
      <c r="F536">
        <v>0</v>
      </c>
      <c r="G536">
        <v>0</v>
      </c>
      <c r="H536">
        <v>0</v>
      </c>
      <c r="I536">
        <v>0</v>
      </c>
    </row>
    <row r="537" spans="1:9">
      <c r="A537">
        <v>219489</v>
      </c>
      <c r="B537">
        <v>2990</v>
      </c>
      <c r="C537" t="str">
        <v>https://motorring.ru/product/6954-tormoznye-barabany-zadnie-alnas-chugun-vaz-2108-21099</v>
      </c>
      <c r="D537">
        <v>0</v>
      </c>
      <c r="E537">
        <v>0</v>
      </c>
      <c r="F537">
        <v>0</v>
      </c>
      <c r="G537">
        <v>0</v>
      </c>
      <c r="H537">
        <v>0</v>
      </c>
      <c r="I537">
        <v>0</v>
      </c>
    </row>
    <row r="538" spans="1:9">
      <c r="A538">
        <v>219560</v>
      </c>
      <c r="B538" t="str">
        <v>не нашел</v>
      </c>
      <c r="C538">
        <v>0</v>
      </c>
      <c r="D538">
        <v>0</v>
      </c>
      <c r="E538">
        <v>0</v>
      </c>
      <c r="F538">
        <v>0</v>
      </c>
      <c r="G538">
        <v>0</v>
      </c>
      <c r="H538">
        <v>0</v>
      </c>
      <c r="I538">
        <v>0</v>
      </c>
    </row>
    <row r="539" spans="1:9">
      <c r="A539">
        <v>171789</v>
      </c>
      <c r="B539" t="str">
        <v>не нашел</v>
      </c>
      <c r="C539">
        <v>0</v>
      </c>
      <c r="D539">
        <v>0</v>
      </c>
      <c r="E539">
        <v>0</v>
      </c>
      <c r="F539">
        <v>0</v>
      </c>
      <c r="G539">
        <v>0</v>
      </c>
      <c r="H539">
        <v>0</v>
      </c>
      <c r="I539">
        <v>0</v>
      </c>
    </row>
    <row r="540" spans="1:9">
      <c r="A540">
        <v>224018</v>
      </c>
      <c r="B540" t="str">
        <v>не нашел</v>
      </c>
      <c r="C540">
        <v>0</v>
      </c>
      <c r="D540">
        <v>0</v>
      </c>
      <c r="E540">
        <v>0</v>
      </c>
      <c r="F540">
        <v>0</v>
      </c>
      <c r="G540">
        <v>0</v>
      </c>
      <c r="H540">
        <v>0</v>
      </c>
      <c r="I540">
        <v>0</v>
      </c>
    </row>
    <row r="541" spans="1:9">
      <c r="A541">
        <v>159822</v>
      </c>
      <c r="B541">
        <v>4090</v>
      </c>
      <c r="C541" t="str">
        <v>https://motorring.ru/product/6952-tormoznye-diski-allied-nippon-2110-r13-ventiliruemye</v>
      </c>
      <c r="D541">
        <v>0</v>
      </c>
      <c r="E541">
        <v>0</v>
      </c>
      <c r="F541">
        <v>0</v>
      </c>
      <c r="G541">
        <v>0</v>
      </c>
      <c r="H541">
        <v>0</v>
      </c>
      <c r="I541">
        <v>0</v>
      </c>
    </row>
    <row r="542" spans="1:9">
      <c r="A542">
        <v>204289</v>
      </c>
      <c r="B542">
        <v>7590</v>
      </c>
      <c r="C542" t="str">
        <v>https://motorring.ru/product/13241-komplekt-remnya-grm-ina-16kl-lada-priora-kalina-granta</v>
      </c>
      <c r="D542">
        <v>0</v>
      </c>
      <c r="E542">
        <v>0</v>
      </c>
      <c r="F542">
        <v>0</v>
      </c>
      <c r="G542">
        <v>0</v>
      </c>
      <c r="H542">
        <v>0</v>
      </c>
      <c r="I542">
        <v>0</v>
      </c>
    </row>
    <row r="543" spans="1:9">
      <c r="A543">
        <v>184516</v>
      </c>
      <c r="B543">
        <v>3119</v>
      </c>
      <c r="C543" t="str">
        <v>https://motorring.ru/product/7128-tormoznye-kolodki-perednie-ferodo-zelenye-original-dlya</v>
      </c>
      <c r="D543">
        <v>0</v>
      </c>
      <c r="E543">
        <v>0</v>
      </c>
      <c r="F543">
        <v>0</v>
      </c>
      <c r="G543">
        <v>0</v>
      </c>
      <c r="H543">
        <v>0</v>
      </c>
      <c r="I543">
        <v>0</v>
      </c>
    </row>
    <row r="544" spans="1:9">
      <c r="A544">
        <v>158049</v>
      </c>
      <c r="B544" t="str">
        <v>не нашел</v>
      </c>
      <c r="C544">
        <v>0</v>
      </c>
      <c r="D544">
        <v>0</v>
      </c>
      <c r="E544">
        <v>0</v>
      </c>
      <c r="F544">
        <v>0</v>
      </c>
      <c r="G544">
        <v>0</v>
      </c>
      <c r="H544">
        <v>0</v>
      </c>
      <c r="I544">
        <v>0</v>
      </c>
    </row>
    <row r="545" spans="1:9">
      <c r="A545">
        <v>158019</v>
      </c>
      <c r="B545">
        <v>2190</v>
      </c>
      <c r="C545" t="str">
        <v>https://motorring.ru/product/6938-tormoznye-kolodki-zadnie-allied-nippon-vaz-2101-2107-lada</v>
      </c>
      <c r="D545">
        <v>0</v>
      </c>
      <c r="E545">
        <v>0</v>
      </c>
      <c r="F545">
        <v>0</v>
      </c>
      <c r="G545">
        <v>0</v>
      </c>
      <c r="H545">
        <v>0</v>
      </c>
      <c r="I545">
        <v>0</v>
      </c>
    </row>
    <row r="546" spans="1:9">
      <c r="A546">
        <v>204203</v>
      </c>
      <c r="B546">
        <v>1190</v>
      </c>
      <c r="C546" t="str">
        <v>https://motorring.ru/product/13158</v>
      </c>
      <c r="D546">
        <v>0</v>
      </c>
      <c r="E546">
        <v>0</v>
      </c>
      <c r="F546">
        <v>0</v>
      </c>
      <c r="G546">
        <v>0</v>
      </c>
      <c r="H546">
        <v>0</v>
      </c>
      <c r="I546">
        <v>0</v>
      </c>
    </row>
    <row r="547" spans="1:9">
      <c r="A547">
        <v>204287</v>
      </c>
      <c r="B547" t="str">
        <v>не нашел</v>
      </c>
      <c r="C547">
        <v>0</v>
      </c>
      <c r="D547">
        <v>0</v>
      </c>
      <c r="E547">
        <v>0</v>
      </c>
      <c r="F547">
        <v>0</v>
      </c>
      <c r="G547">
        <v>0</v>
      </c>
      <c r="H547">
        <v>0</v>
      </c>
      <c r="I547">
        <v>0</v>
      </c>
    </row>
    <row r="548" spans="1:9">
      <c r="A548">
        <v>213825</v>
      </c>
      <c r="B548" t="str">
        <v>не нашел</v>
      </c>
      <c r="C548">
        <v>0</v>
      </c>
      <c r="D548">
        <v>0</v>
      </c>
      <c r="E548">
        <v>0</v>
      </c>
      <c r="F548">
        <v>0</v>
      </c>
      <c r="G548">
        <v>0</v>
      </c>
      <c r="H548">
        <v>0</v>
      </c>
      <c r="I548">
        <v>0</v>
      </c>
    </row>
    <row r="549" spans="1:9">
      <c r="A549">
        <v>224638</v>
      </c>
      <c r="B549">
        <v>969</v>
      </c>
      <c r="C549" t="str">
        <v>https://motorring.ru/product/6936-tormoznoy-cilindr-zadniy-allied-nippon-vaz-2101-2107</v>
      </c>
      <c r="D549">
        <v>0</v>
      </c>
      <c r="E549">
        <v>0</v>
      </c>
      <c r="F549">
        <v>0</v>
      </c>
      <c r="G549">
        <v>0</v>
      </c>
      <c r="H549">
        <v>0</v>
      </c>
      <c r="I549">
        <v>0</v>
      </c>
    </row>
    <row r="550" spans="1:9">
      <c r="A550">
        <v>201263</v>
      </c>
      <c r="B550" t="str">
        <v>не нашел</v>
      </c>
      <c r="C550">
        <v>0</v>
      </c>
      <c r="D550">
        <v>0</v>
      </c>
      <c r="E550">
        <v>0</v>
      </c>
      <c r="F550">
        <v>0</v>
      </c>
      <c r="G550">
        <v>0</v>
      </c>
      <c r="H550">
        <v>0</v>
      </c>
      <c r="I550">
        <v>0</v>
      </c>
    </row>
    <row r="551" spans="1:9">
      <c r="A551">
        <v>201258</v>
      </c>
      <c r="B551">
        <v>1690</v>
      </c>
      <c r="C551" t="str">
        <v>https://motorring.ru/product/20218-vysokovolytnye-provoda-silikon-tesla-t771h-vaz-2107-niva</v>
      </c>
      <c r="D551">
        <v>0</v>
      </c>
      <c r="E551">
        <v>0</v>
      </c>
      <c r="F551">
        <v>0</v>
      </c>
      <c r="G551">
        <v>0</v>
      </c>
      <c r="H551">
        <v>0</v>
      </c>
      <c r="I551">
        <v>0</v>
      </c>
    </row>
    <row r="552" spans="1:9">
      <c r="A552">
        <v>201257</v>
      </c>
      <c r="B552">
        <v>1290</v>
      </c>
      <c r="C552" t="str">
        <v>https://motorring.ru/product/20228-provoda-vysokovolytnye-silikon-tesla-t419h-lada-niva-21213</v>
      </c>
      <c r="D552">
        <v>0</v>
      </c>
      <c r="E552">
        <v>0</v>
      </c>
      <c r="F552">
        <v>0</v>
      </c>
      <c r="G552">
        <v>0</v>
      </c>
      <c r="H552">
        <v>0</v>
      </c>
      <c r="I552">
        <v>0</v>
      </c>
    </row>
    <row r="553" spans="1:9">
      <c r="A553">
        <v>140371</v>
      </c>
      <c r="B553">
        <v>2849</v>
      </c>
      <c r="C553" t="str">
        <v>https://motorring.ru/product/20223-vysokovolytnye-provoda-100-silikon-tesla-t774s-vaz</v>
      </c>
      <c r="D553">
        <v>0</v>
      </c>
      <c r="E553">
        <v>0</v>
      </c>
      <c r="F553">
        <v>0</v>
      </c>
      <c r="G553">
        <v>0</v>
      </c>
      <c r="H553">
        <v>0</v>
      </c>
      <c r="I553">
        <v>0</v>
      </c>
    </row>
    <row r="554" spans="1:9">
      <c r="A554">
        <v>140367</v>
      </c>
      <c r="B554">
        <v>1649</v>
      </c>
      <c r="C554" t="str">
        <v>https://motorring.ru/product/20222-vysokovolytnye-provoda-100-silikon-tesla-t395s-vaz</v>
      </c>
      <c r="D554">
        <v>0</v>
      </c>
      <c r="E554">
        <v>0</v>
      </c>
      <c r="F554">
        <v>0</v>
      </c>
      <c r="G554">
        <v>0</v>
      </c>
      <c r="H554">
        <v>0</v>
      </c>
      <c r="I554">
        <v>0</v>
      </c>
    </row>
    <row r="555" spans="1:9">
      <c r="A555">
        <v>140369</v>
      </c>
      <c r="B555">
        <v>1690</v>
      </c>
      <c r="C555" t="str">
        <v>https://motorring.ru/product/20217-vysokovolytnye-provoda-100-silikon-tesla-t867s-vaz-2107</v>
      </c>
      <c r="D555">
        <v>0</v>
      </c>
      <c r="E555">
        <v>0</v>
      </c>
      <c r="F555">
        <v>0</v>
      </c>
      <c r="G555">
        <v>0</v>
      </c>
      <c r="H555">
        <v>0</v>
      </c>
      <c r="I555">
        <v>0</v>
      </c>
    </row>
    <row r="556" spans="1:9">
      <c r="A556">
        <v>140370</v>
      </c>
      <c r="B556">
        <v>1590</v>
      </c>
      <c r="C556" t="str">
        <v>https://motorring.ru/product/20220-vysokovolytnye-provoda-100-silikon-tesla-t356s-vaz</v>
      </c>
      <c r="D556">
        <v>0</v>
      </c>
      <c r="E556">
        <v>0</v>
      </c>
      <c r="F556">
        <v>0</v>
      </c>
      <c r="G556">
        <v>0</v>
      </c>
      <c r="H556">
        <v>0</v>
      </c>
      <c r="I556">
        <v>0</v>
      </c>
    </row>
    <row r="557" spans="1:9">
      <c r="A557">
        <v>187464</v>
      </c>
      <c r="B557">
        <v>1790</v>
      </c>
      <c r="C557" t="str">
        <v>https://motorring.ru/product/22611-tormoznye-kolodki-allied-nippon-perednie-lada-iks-rey</v>
      </c>
      <c r="D557">
        <v>0</v>
      </c>
      <c r="E557">
        <v>0</v>
      </c>
      <c r="F557">
        <v>0</v>
      </c>
      <c r="G557">
        <v>0</v>
      </c>
      <c r="H557">
        <v>0</v>
      </c>
      <c r="I557">
        <v>0</v>
      </c>
    </row>
    <row r="558" spans="1:9">
      <c r="A558">
        <v>204066</v>
      </c>
      <c r="B558">
        <v>1690</v>
      </c>
      <c r="C558" t="str">
        <v>https://motorring.ru/product/24707-remeny-poliklinovyy-generatora-kompressora-kondicionera</v>
      </c>
      <c r="D558">
        <v>1642</v>
      </c>
      <c r="E558" t="str">
        <v>https://www.ozon.ru/product/contitech-remen-poliklinovoy-art-6pk1019elast-753737218/</v>
      </c>
      <c r="F558">
        <v>0</v>
      </c>
      <c r="G558">
        <v>0</v>
      </c>
      <c r="H558">
        <v>0</v>
      </c>
      <c r="I558">
        <v>0</v>
      </c>
    </row>
    <row r="559" spans="1:9">
      <c r="A559">
        <v>204101</v>
      </c>
      <c r="B559">
        <v>1490</v>
      </c>
      <c r="C559" t="str">
        <v>https://motorring.ru/product/13159-remeny-generatora-dayco-6pk996-dlya-lada-granta-kalina</v>
      </c>
      <c r="D559">
        <v>0</v>
      </c>
      <c r="E559">
        <v>0</v>
      </c>
      <c r="F559">
        <v>0</v>
      </c>
      <c r="G559">
        <v>0</v>
      </c>
      <c r="H559">
        <v>0</v>
      </c>
      <c r="I559">
        <v>0</v>
      </c>
    </row>
    <row r="560" spans="1:9">
      <c r="A560">
        <v>204249</v>
      </c>
      <c r="B560" t="str">
        <v>не нашел</v>
      </c>
      <c r="C560">
        <v>0</v>
      </c>
      <c r="D560">
        <v>0</v>
      </c>
      <c r="E560">
        <v>0</v>
      </c>
      <c r="F560">
        <v>0</v>
      </c>
      <c r="G560">
        <v>0</v>
      </c>
      <c r="H560">
        <v>0</v>
      </c>
      <c r="I560">
        <v>0</v>
      </c>
    </row>
    <row r="561" spans="1:9">
      <c r="A561">
        <v>158423</v>
      </c>
      <c r="B561">
        <v>6190</v>
      </c>
      <c r="C561" t="str">
        <v>https://motorring.ru/product/12300</v>
      </c>
      <c r="D561">
        <v>0</v>
      </c>
      <c r="E561">
        <v>0</v>
      </c>
      <c r="F561">
        <v>0</v>
      </c>
      <c r="G561">
        <v>0</v>
      </c>
      <c r="H561">
        <v>0</v>
      </c>
      <c r="I561">
        <v>0</v>
      </c>
    </row>
    <row r="562" spans="1:9">
      <c r="A562">
        <v>186719</v>
      </c>
      <c r="B562">
        <v>1390</v>
      </c>
      <c r="C562" t="str">
        <v>https://motorring.ru/product/25873-patrubok-radiatora-verhniy-rosteco-lada-vesta</v>
      </c>
      <c r="D562">
        <v>0</v>
      </c>
      <c r="E562">
        <v>0</v>
      </c>
      <c r="F562">
        <v>0</v>
      </c>
      <c r="G562">
        <v>0</v>
      </c>
      <c r="H562">
        <v>0</v>
      </c>
      <c r="I562">
        <v>0</v>
      </c>
    </row>
    <row r="563" spans="1:9">
      <c r="A563">
        <v>139959</v>
      </c>
      <c r="B563">
        <v>6490</v>
      </c>
      <c r="C563" t="str">
        <v>https://motorring.ru/product/19924-podshipnik-vyghimnoy-gidravlicheskiy-sachs-lada-largus</v>
      </c>
      <c r="D563">
        <v>4888</v>
      </c>
      <c r="E563" t="str">
        <v>https://www.ozon.ru/product/vyzhimnoy-podshipnik-na-lada-largus-vesta-nissan-almera-renault-logan-duster-sachs-1753005796/</v>
      </c>
      <c r="F563">
        <v>0</v>
      </c>
      <c r="G563">
        <v>0</v>
      </c>
      <c r="H563">
        <v>0</v>
      </c>
      <c r="I563">
        <v>0</v>
      </c>
    </row>
    <row r="564" spans="1:9">
      <c r="A564">
        <v>204099</v>
      </c>
      <c r="B564">
        <v>1290</v>
      </c>
      <c r="C564" t="str">
        <v>https://motorring.ru/product/13151-remeny-generatora-dayco-6pk1005-dlya-lada-kalina</v>
      </c>
      <c r="D564">
        <v>0</v>
      </c>
      <c r="E564">
        <v>0</v>
      </c>
      <c r="F564">
        <v>0</v>
      </c>
      <c r="G564">
        <v>0</v>
      </c>
      <c r="H564">
        <v>0</v>
      </c>
      <c r="I564">
        <v>0</v>
      </c>
    </row>
    <row r="565" spans="1:9">
      <c r="A565">
        <v>225472</v>
      </c>
      <c r="B565" t="str">
        <v>не нашел</v>
      </c>
      <c r="C565">
        <v>0</v>
      </c>
      <c r="D565">
        <v>0</v>
      </c>
      <c r="E565">
        <v>0</v>
      </c>
      <c r="F565">
        <v>0</v>
      </c>
      <c r="G565">
        <v>0</v>
      </c>
      <c r="H565">
        <v>0</v>
      </c>
      <c r="I565">
        <v>0</v>
      </c>
    </row>
    <row r="566" spans="1:9">
      <c r="A566">
        <v>213803</v>
      </c>
      <c r="B566">
        <v>1390</v>
      </c>
      <c r="C566" t="str">
        <v>https://motorring.ru/product/4764-svechi-zaghiganiya-ngk-vaz-2110-2115-kalina-priora-granta</v>
      </c>
      <c r="D566">
        <v>1068</v>
      </c>
      <c r="E566" t="str">
        <v>https://www.ozon.ru/product/svechi-zazhiganiya-ngk-v-line-11-bcpr6e5282-komplekt-4sht-1037239065/</v>
      </c>
      <c r="F566">
        <v>0</v>
      </c>
      <c r="G566">
        <v>0</v>
      </c>
      <c r="H566">
        <v>0</v>
      </c>
      <c r="I566">
        <v>0</v>
      </c>
    </row>
    <row r="567" spans="1:9">
      <c r="A567">
        <v>195124</v>
      </c>
      <c r="B567" t="str">
        <v>не нашел</v>
      </c>
      <c r="C567">
        <v>0</v>
      </c>
      <c r="D567">
        <v>0</v>
      </c>
      <c r="E567">
        <v>0</v>
      </c>
      <c r="F567">
        <v>0</v>
      </c>
      <c r="G567">
        <v>0</v>
      </c>
      <c r="H567">
        <v>0</v>
      </c>
      <c r="I567">
        <v>0</v>
      </c>
    </row>
    <row r="568" spans="1:9">
      <c r="A568">
        <v>213830</v>
      </c>
      <c r="B568">
        <v>2590</v>
      </c>
      <c r="C568" t="str">
        <v>https://motorring.ru/product/19715-komplekt-svechey-zaghiganiya-iridievyh-brisk-p-2</v>
      </c>
      <c r="D568">
        <v>0</v>
      </c>
      <c r="E568">
        <v>0</v>
      </c>
      <c r="F568">
        <v>0</v>
      </c>
      <c r="G568">
        <v>0</v>
      </c>
      <c r="H568">
        <v>0</v>
      </c>
      <c r="I568">
        <v>0</v>
      </c>
    </row>
    <row r="569" spans="1:9">
      <c r="A569">
        <v>201260</v>
      </c>
      <c r="B569">
        <v>1090</v>
      </c>
      <c r="C569" t="str">
        <v>https://motorring.ru/product/20216-vysokovolytnye-provoda-tesla-t134h-vaz-2101-2107</v>
      </c>
      <c r="D569">
        <v>0</v>
      </c>
      <c r="E569">
        <v>0</v>
      </c>
      <c r="F569">
        <v>0</v>
      </c>
      <c r="G569">
        <v>0</v>
      </c>
      <c r="H569">
        <v>0</v>
      </c>
      <c r="I569">
        <v>0</v>
      </c>
    </row>
    <row r="570" spans="1:9">
      <c r="A570">
        <v>194974</v>
      </c>
      <c r="B570">
        <v>1390</v>
      </c>
      <c r="C570" t="str">
        <v>https://motorring.ru/product/39100-podshipnik-opory-stoyki-peredney-podveski-sevi-expert-granta-fl</v>
      </c>
      <c r="D570">
        <v>0</v>
      </c>
      <c r="E570">
        <v>0</v>
      </c>
      <c r="F570">
        <v>0</v>
      </c>
      <c r="G570">
        <v>0</v>
      </c>
      <c r="H570">
        <v>0</v>
      </c>
      <c r="I570">
        <v>0</v>
      </c>
    </row>
    <row r="571" spans="1:9">
      <c r="A571">
        <v>226365</v>
      </c>
      <c r="B571">
        <v>1790</v>
      </c>
      <c r="C571" t="str">
        <v>https://motorring.ru/product/39101-shtanga-podveski-dvigatelya-zadnyaya-sevi-expert-largus-reno</v>
      </c>
      <c r="D571">
        <v>0</v>
      </c>
      <c r="E571">
        <v>0</v>
      </c>
      <c r="F571">
        <v>0</v>
      </c>
      <c r="G571">
        <v>0</v>
      </c>
      <c r="H571">
        <v>0</v>
      </c>
      <c r="I571">
        <v>0</v>
      </c>
    </row>
    <row r="572" spans="1:9">
      <c r="A572">
        <v>201343</v>
      </c>
      <c r="B572">
        <v>289</v>
      </c>
      <c r="C572" t="str">
        <v>https://motorring.ru/product/37528-prokladka-drosselynoy-zaslonki-16-klapannyy-dvigately-dlya</v>
      </c>
      <c r="D572">
        <v>0</v>
      </c>
      <c r="E572">
        <v>0</v>
      </c>
      <c r="F572">
        <v>0</v>
      </c>
      <c r="G572">
        <v>0</v>
      </c>
      <c r="H572">
        <v>0</v>
      </c>
      <c r="I572">
        <v>0</v>
      </c>
    </row>
    <row r="573" spans="1:9">
      <c r="A573">
        <v>218677</v>
      </c>
      <c r="B573">
        <v>46190</v>
      </c>
      <c r="C573" t="str">
        <v>https://motorring.ru/product/19890-sceplenie-sbore-luk-lada-vesta-iks-rey-pod-kpp-jh3</v>
      </c>
      <c r="D573">
        <v>0</v>
      </c>
      <c r="E573">
        <v>0</v>
      </c>
      <c r="F573">
        <v>0</v>
      </c>
      <c r="G573">
        <v>0</v>
      </c>
      <c r="H573">
        <v>0</v>
      </c>
      <c r="I573">
        <v>0</v>
      </c>
    </row>
    <row r="574" spans="1:9">
      <c r="A574">
        <v>204108</v>
      </c>
      <c r="B574">
        <v>749</v>
      </c>
      <c r="C574" t="str">
        <v>https://motorring.ru/product/13215-remeny-generatora-gates-dlya-vaz-2108-099-karbyurator</v>
      </c>
      <c r="D574">
        <v>0</v>
      </c>
      <c r="E574">
        <v>0</v>
      </c>
      <c r="F574">
        <v>0</v>
      </c>
      <c r="G574">
        <v>0</v>
      </c>
      <c r="H574">
        <v>0</v>
      </c>
      <c r="I574">
        <v>0</v>
      </c>
    </row>
    <row r="575" spans="1:9">
      <c r="A575">
        <v>158418</v>
      </c>
      <c r="B575">
        <v>8490</v>
      </c>
      <c r="C575" t="str">
        <v>https://motorring.ru/product/20113-remkomplekt-grm-pompoy-gates-vaz-2110-2112</v>
      </c>
      <c r="D575">
        <v>0</v>
      </c>
      <c r="E575">
        <v>0</v>
      </c>
      <c r="F575">
        <v>0</v>
      </c>
      <c r="G575">
        <v>0</v>
      </c>
      <c r="H575">
        <v>0</v>
      </c>
      <c r="I575">
        <v>0</v>
      </c>
    </row>
    <row r="576" spans="1:9">
      <c r="A576">
        <v>204113</v>
      </c>
      <c r="B576">
        <v>2590</v>
      </c>
      <c r="C576" t="str">
        <v>https://motorring.ru/product/13221-remeny-generatora-gates-dlya-lada-granta-kalina-bez</v>
      </c>
      <c r="D576">
        <v>0</v>
      </c>
      <c r="E576">
        <v>0</v>
      </c>
      <c r="F576">
        <v>0</v>
      </c>
      <c r="G576">
        <v>0</v>
      </c>
      <c r="H576">
        <v>0</v>
      </c>
      <c r="I576">
        <v>0</v>
      </c>
    </row>
    <row r="577" spans="1:9">
      <c r="A577">
        <v>204115</v>
      </c>
      <c r="B577">
        <v>1690</v>
      </c>
      <c r="C577" t="str">
        <v>https://motorring.ru/product/13213</v>
      </c>
      <c r="D577">
        <v>0</v>
      </c>
      <c r="E577">
        <v>0</v>
      </c>
      <c r="F577">
        <v>0</v>
      </c>
      <c r="G577">
        <v>0</v>
      </c>
      <c r="H577">
        <v>0</v>
      </c>
      <c r="I577">
        <v>0</v>
      </c>
    </row>
    <row r="578" spans="1:9">
      <c r="A578">
        <v>158415</v>
      </c>
      <c r="B578">
        <v>3190</v>
      </c>
      <c r="C578" t="str">
        <v>https://motorring.ru/product/4558-komplekt-remnya-grm-gates-usilennyy-8kl-vaz-2108-21099</v>
      </c>
      <c r="D578">
        <v>0</v>
      </c>
      <c r="E578">
        <v>0</v>
      </c>
      <c r="F578">
        <v>0</v>
      </c>
      <c r="G578">
        <v>0</v>
      </c>
      <c r="H578">
        <v>0</v>
      </c>
      <c r="I578">
        <v>0</v>
      </c>
    </row>
    <row r="579" spans="1:9">
      <c r="A579">
        <v>204263</v>
      </c>
      <c r="B579">
        <v>1690</v>
      </c>
      <c r="C579" t="str">
        <v>https://motorring.ru/product/4552-remeny-grm-gates-136-zubyev-16-kl-2110-2112-2114</v>
      </c>
      <c r="D579">
        <v>0</v>
      </c>
      <c r="E579">
        <v>0</v>
      </c>
      <c r="F579">
        <v>0</v>
      </c>
      <c r="G579">
        <v>0</v>
      </c>
      <c r="H579">
        <v>0</v>
      </c>
      <c r="I579">
        <v>0</v>
      </c>
    </row>
    <row r="580" spans="1:9">
      <c r="A580">
        <v>204208</v>
      </c>
      <c r="B580">
        <v>2690</v>
      </c>
      <c r="C580" t="str">
        <v>https://motorring.ru/product/20663-remeny-generatora-renault-6pk1823-lada-largus-gur</v>
      </c>
      <c r="D580">
        <v>0</v>
      </c>
      <c r="E580">
        <v>0</v>
      </c>
      <c r="F580">
        <v>0</v>
      </c>
      <c r="G580">
        <v>0</v>
      </c>
      <c r="H580">
        <v>0</v>
      </c>
      <c r="I580">
        <v>0</v>
      </c>
    </row>
    <row r="581" spans="1:9">
      <c r="A581">
        <v>204117</v>
      </c>
      <c r="B581">
        <v>1090</v>
      </c>
      <c r="C581" t="str">
        <v>https://motorring.ru/product/26172-remeny-grm-gates-bez-rolika-8kl-lada-largus</v>
      </c>
      <c r="D581">
        <v>0</v>
      </c>
      <c r="E581">
        <v>0</v>
      </c>
      <c r="F581">
        <v>0</v>
      </c>
      <c r="G581">
        <v>0</v>
      </c>
      <c r="H581">
        <v>0</v>
      </c>
      <c r="I581">
        <v>0</v>
      </c>
    </row>
    <row r="582" spans="1:9">
      <c r="A582">
        <v>202350</v>
      </c>
      <c r="B582" t="str">
        <v>не нашел</v>
      </c>
      <c r="C582">
        <v>0</v>
      </c>
      <c r="D582">
        <v>2894</v>
      </c>
      <c r="E582" t="str">
        <v>https://www.ozon.ru/product/lr2108-1301012-pramo-radiator-ohlazhdeniya-dvigatelya-836034106/</v>
      </c>
      <c r="F582">
        <v>0</v>
      </c>
      <c r="G582">
        <v>0</v>
      </c>
      <c r="H582">
        <v>0</v>
      </c>
      <c r="I582">
        <v>0</v>
      </c>
    </row>
    <row r="583" spans="1:9">
      <c r="A583">
        <v>158007</v>
      </c>
      <c r="B583">
        <v>1590</v>
      </c>
      <c r="C583" t="str">
        <v>https://motorring.ru/product/38913-zadnie-kolodki-diskovogo-tormoza-heinner-lada-sport</v>
      </c>
      <c r="D583">
        <v>0</v>
      </c>
      <c r="E583">
        <v>0</v>
      </c>
      <c r="F583">
        <v>0</v>
      </c>
      <c r="G583">
        <v>0</v>
      </c>
      <c r="H583">
        <v>0</v>
      </c>
      <c r="I583">
        <v>0</v>
      </c>
    </row>
    <row r="584" spans="1:9">
      <c r="A584">
        <v>158008</v>
      </c>
      <c r="B584">
        <v>1890</v>
      </c>
      <c r="C584" t="str">
        <v>https://motorring.ru/product/38914-perednie-tormoznye-kolodki-heinner-vaz-2110</v>
      </c>
      <c r="D584">
        <v>0</v>
      </c>
      <c r="E584">
        <v>0</v>
      </c>
      <c r="F584">
        <v>0</v>
      </c>
      <c r="G584">
        <v>0</v>
      </c>
      <c r="H584">
        <v>0</v>
      </c>
      <c r="I584">
        <v>0</v>
      </c>
    </row>
    <row r="585" spans="1:9">
      <c r="A585">
        <v>158010</v>
      </c>
      <c r="B585">
        <v>2190</v>
      </c>
      <c r="C585" t="str">
        <v>https://motorring.ru/product/38915-tormoznye-kolodki-perednie-heinner-lada-largus-vesta</v>
      </c>
      <c r="D585">
        <v>0</v>
      </c>
      <c r="E585">
        <v>0</v>
      </c>
      <c r="F585">
        <v>0</v>
      </c>
      <c r="G585">
        <v>0</v>
      </c>
      <c r="H585">
        <v>0</v>
      </c>
      <c r="I585">
        <v>0</v>
      </c>
    </row>
    <row r="586" spans="1:9">
      <c r="A586">
        <v>158009</v>
      </c>
      <c r="B586">
        <v>2090</v>
      </c>
      <c r="C586" t="str">
        <v>https://motorring.ru/product/38916-perednie-tormoznye-kolodki-heinner-lada-iks-rey</v>
      </c>
      <c r="D586">
        <v>0</v>
      </c>
      <c r="E586">
        <v>0</v>
      </c>
      <c r="F586">
        <v>0</v>
      </c>
      <c r="G586">
        <v>0</v>
      </c>
      <c r="H586">
        <v>0</v>
      </c>
      <c r="I586">
        <v>0</v>
      </c>
    </row>
    <row r="587" spans="1:9">
      <c r="A587">
        <v>213790</v>
      </c>
      <c r="B587">
        <v>1090</v>
      </c>
      <c r="C587" t="str">
        <v>https://motorring.ru/product/4219-komplekt-svechey-zaghiganiya-brisk-a-line-dlya-8-klapannyh</v>
      </c>
      <c r="D587">
        <v>0</v>
      </c>
      <c r="E587">
        <v>0</v>
      </c>
      <c r="F587">
        <v>0</v>
      </c>
      <c r="G587">
        <v>0</v>
      </c>
      <c r="H587">
        <v>0</v>
      </c>
      <c r="I587">
        <v>0</v>
      </c>
    </row>
    <row r="588" spans="1:9">
      <c r="A588">
        <v>187465</v>
      </c>
      <c r="B588">
        <v>790</v>
      </c>
      <c r="C588" t="str">
        <v>https://motorring.ru/product/7028-perednie-tormoznye-kolodki-brembo-vaz-peredniy-privod</v>
      </c>
      <c r="D588">
        <v>0</v>
      </c>
      <c r="E588">
        <v>0</v>
      </c>
      <c r="F588">
        <v>0</v>
      </c>
      <c r="G588">
        <v>0</v>
      </c>
      <c r="H588">
        <v>0</v>
      </c>
      <c r="I588">
        <v>0</v>
      </c>
    </row>
    <row r="589" spans="1:9">
      <c r="A589">
        <v>218689</v>
      </c>
      <c r="B589">
        <v>22290</v>
      </c>
      <c r="C589" t="str">
        <v>https://motorring.ru/product/45939-komplekt-scepleniya-avtopribor-832198avt-lada-vesta-xray-largus</v>
      </c>
      <c r="D589">
        <v>15550</v>
      </c>
      <c r="E589" t="str">
        <v>https://www.ozon.ru/product/komplekt-stsepleniya-avtopribor-pod-mkpp-v-sbore-bez-gidravlicheskogo-vyzhimnogo-dlya-lada-1749661289/</v>
      </c>
      <c r="F589">
        <v>0</v>
      </c>
      <c r="G589">
        <v>0</v>
      </c>
      <c r="H589">
        <v>0</v>
      </c>
      <c r="I589">
        <v>0</v>
      </c>
    </row>
    <row r="590" spans="1:9">
      <c r="A590">
        <v>218691</v>
      </c>
      <c r="B590">
        <v>29990</v>
      </c>
      <c r="C590" t="str">
        <v>https://motorring.ru/product/45940-komplekt-scepleniya-avtopribor-834614avt-lada-vesta-xray-largus</v>
      </c>
      <c r="D590">
        <v>0</v>
      </c>
      <c r="E590">
        <v>0</v>
      </c>
      <c r="F590">
        <v>0</v>
      </c>
      <c r="G590">
        <v>0</v>
      </c>
      <c r="H590">
        <v>0</v>
      </c>
      <c r="I590">
        <v>0</v>
      </c>
    </row>
    <row r="591" spans="1:9">
      <c r="A591">
        <v>218692</v>
      </c>
      <c r="B591">
        <v>7690</v>
      </c>
      <c r="C591" t="str">
        <v>https://motorring.ru/product/42595-sceplenie-avtopribor-sbore-pod-kulisnyy-privod-kpp-vaz-2110</v>
      </c>
      <c r="D591">
        <v>5562</v>
      </c>
      <c r="E591" t="str">
        <v>https://www.ozon.ru/product/komplekt-stseplenie-v-sbore-avtopribor-826222-vaz-2110-2112-priora-kalina-1638008224/</v>
      </c>
      <c r="F591">
        <v>0</v>
      </c>
      <c r="G591">
        <v>0</v>
      </c>
      <c r="H591">
        <v>0</v>
      </c>
      <c r="I591">
        <v>0</v>
      </c>
    </row>
    <row r="592" spans="1:9">
      <c r="A592">
        <v>218696</v>
      </c>
      <c r="B592">
        <v>8190</v>
      </c>
      <c r="C592" t="str">
        <v>https://motorring.ru/product/42597-sceplenie-avtopribor-sbore-pod-kulisnyy-privod-kpp-priora</v>
      </c>
      <c r="D592">
        <v>4062</v>
      </c>
      <c r="E592" t="str">
        <v>https://www.ozon.ru/product/komplekt-stsepleniya-avtopribor-v-sbore-vaz-priora-kalina-granta-2110-2170-1118-2190-art-828003avt-1652260219/</v>
      </c>
      <c r="F592">
        <v>0</v>
      </c>
      <c r="G592">
        <v>0</v>
      </c>
      <c r="H592">
        <v>0</v>
      </c>
      <c r="I592">
        <v>0</v>
      </c>
    </row>
    <row r="593" spans="1:9">
      <c r="A593">
        <v>218697</v>
      </c>
      <c r="B593">
        <v>10490</v>
      </c>
      <c r="C593" t="str">
        <v>https://motorring.ru/product/42596-sceplenie-avtopribor-sbore-lada-niva-shevrole-niva</v>
      </c>
      <c r="D593">
        <v>4675</v>
      </c>
      <c r="E593" t="str">
        <v>https://www.ozon.ru/product/komplekt-stsepleniya-avtopribor-v-sbore-vaz-2123-shevrolet-niva-art-826474avt-1652254051/</v>
      </c>
      <c r="F593">
        <v>0</v>
      </c>
      <c r="G593">
        <v>0</v>
      </c>
      <c r="H593">
        <v>0</v>
      </c>
      <c r="I593">
        <v>0</v>
      </c>
    </row>
    <row r="594" spans="1:9">
      <c r="A594">
        <v>218690</v>
      </c>
      <c r="B594" t="str">
        <v>11890 снят</v>
      </c>
      <c r="C594" t="str">
        <v>https://motorring.ru/product/19878-sceplenie-valeo-sbore-lada-largus</v>
      </c>
      <c r="D594" t="str">
        <v>не нашел</v>
      </c>
      <c r="E594">
        <v>0</v>
      </c>
      <c r="F594">
        <v>0</v>
      </c>
      <c r="G594">
        <v>0</v>
      </c>
      <c r="H594">
        <v>0</v>
      </c>
      <c r="I594">
        <v>0</v>
      </c>
    </row>
    <row r="595" spans="1:9">
      <c r="A595">
        <v>218685</v>
      </c>
      <c r="B595">
        <v>13990</v>
      </c>
      <c r="C595" t="str">
        <v>https://motorring.ru/product/19925-sceplenie-sbore-trosikovaya-kpp-sachs-lada-kalina-priora</v>
      </c>
      <c r="D595">
        <v>18892</v>
      </c>
      <c r="E595" t="str">
        <v>https://www.ozon.ru/product/stseplenie-sachs-granta-vesta-1-6-vesta-1-6-amt-trosikovaya-kpp-vaz-3000-950-097-1618434368/</v>
      </c>
      <c r="F595">
        <v>0</v>
      </c>
      <c r="G595">
        <v>0</v>
      </c>
      <c r="H595">
        <v>0</v>
      </c>
      <c r="I595">
        <v>0</v>
      </c>
    </row>
    <row r="596" spans="1:9">
      <c r="A596">
        <v>251279</v>
      </c>
      <c r="B596">
        <v>819</v>
      </c>
      <c r="C596" t="str">
        <v>https://motorring.ru/product/38626-podshipnik-opory-stoyki-peredney-podveski-marel-1118</v>
      </c>
      <c r="D596">
        <v>0</v>
      </c>
      <c r="E596">
        <v>0</v>
      </c>
      <c r="F596">
        <v>0</v>
      </c>
      <c r="G596">
        <v>0</v>
      </c>
      <c r="H596">
        <v>0</v>
      </c>
      <c r="I596">
        <v>0</v>
      </c>
    </row>
    <row r="597" spans="1:9">
      <c r="A597">
        <v>251280</v>
      </c>
      <c r="B597">
        <v>1490</v>
      </c>
      <c r="C597" t="str">
        <v>https://motorring.ru/product/38627-podshipnik-opory-stoyki-peredney-podveski-marel-granta-fl</v>
      </c>
      <c r="D597">
        <v>0</v>
      </c>
      <c r="E597">
        <v>0</v>
      </c>
      <c r="F597">
        <v>0</v>
      </c>
      <c r="G597">
        <v>0</v>
      </c>
      <c r="H597">
        <v>0</v>
      </c>
      <c r="I597">
        <v>0</v>
      </c>
    </row>
    <row r="598" spans="1:9">
      <c r="A598">
        <v>243782</v>
      </c>
      <c r="B598">
        <v>3190</v>
      </c>
      <c r="C598" t="str">
        <v>https://motorring.ru/product/38628-gidravlicheskiy-vyghimnoy-podshipnik-marel-dlya-lada-largus</v>
      </c>
      <c r="D598">
        <v>0</v>
      </c>
      <c r="E598">
        <v>0</v>
      </c>
      <c r="F598">
        <v>0</v>
      </c>
      <c r="G598">
        <v>0</v>
      </c>
      <c r="H598">
        <v>0</v>
      </c>
      <c r="I598">
        <v>0</v>
      </c>
    </row>
    <row r="599" spans="1:9">
      <c r="A599">
        <v>243783</v>
      </c>
      <c r="B599">
        <v>3190</v>
      </c>
      <c r="C599" t="str">
        <v>https://motorring.ru/product/38629-gidravlicheskiy-vyghimnoy-podshipnik-marel-2stopora-vesta</v>
      </c>
      <c r="D599">
        <v>0</v>
      </c>
      <c r="E599">
        <v>0</v>
      </c>
      <c r="F599">
        <v>0</v>
      </c>
      <c r="G599">
        <v>0</v>
      </c>
      <c r="H599">
        <v>0</v>
      </c>
      <c r="I599">
        <v>0</v>
      </c>
    </row>
    <row r="600" spans="1:9">
      <c r="A600">
        <v>251717</v>
      </c>
      <c r="B600">
        <v>1190</v>
      </c>
      <c r="C600" t="str">
        <v>https://motorring.ru/product/38766-remeny-grm-zubchatyy-marel-vaz-2108-2112-kalina</v>
      </c>
      <c r="D600">
        <v>0</v>
      </c>
      <c r="E600">
        <v>0</v>
      </c>
      <c r="F600">
        <v>0</v>
      </c>
      <c r="G600">
        <v>0</v>
      </c>
      <c r="H600">
        <v>0</v>
      </c>
      <c r="I600">
        <v>0</v>
      </c>
    </row>
    <row r="601" spans="1:9">
      <c r="A601">
        <v>251718</v>
      </c>
      <c r="B601">
        <v>2790</v>
      </c>
      <c r="C601" t="str">
        <v>https://motorring.ru/product/38777-remeny-grm-zubchatyy-marel-16-kl-kalina-priora-granta-vesta-xray</v>
      </c>
      <c r="D601">
        <v>0</v>
      </c>
      <c r="E601">
        <v>0</v>
      </c>
      <c r="F601">
        <v>0</v>
      </c>
      <c r="G601">
        <v>0</v>
      </c>
      <c r="H601">
        <v>0</v>
      </c>
      <c r="I601">
        <v>0</v>
      </c>
    </row>
    <row r="602" spans="1:9">
      <c r="A602">
        <v>251719</v>
      </c>
      <c r="B602">
        <v>2490</v>
      </c>
      <c r="C602" t="str">
        <v>https://motorring.ru/product/38783-remeny-grm-zubchatyy-marel-dlya-8-klapannyh-lada-kalina</v>
      </c>
      <c r="D602">
        <v>0</v>
      </c>
      <c r="E602">
        <v>0</v>
      </c>
      <c r="F602">
        <v>0</v>
      </c>
      <c r="G602">
        <v>0</v>
      </c>
      <c r="H602">
        <v>0</v>
      </c>
      <c r="I602">
        <v>0</v>
      </c>
    </row>
    <row r="603" spans="1:9">
      <c r="A603">
        <v>251721</v>
      </c>
      <c r="B603">
        <v>3290</v>
      </c>
      <c r="C603" t="str">
        <v>https://motorring.ru/product/38788-remeny-grm-zubchatyy-marel-16-kl-largus-reno-nissan</v>
      </c>
      <c r="D603">
        <v>0</v>
      </c>
      <c r="E603">
        <v>0</v>
      </c>
      <c r="F603">
        <v>0</v>
      </c>
      <c r="G603">
        <v>0</v>
      </c>
      <c r="H603">
        <v>0</v>
      </c>
      <c r="I603">
        <v>0</v>
      </c>
    </row>
    <row r="604" spans="1:9">
      <c r="A604">
        <v>251720</v>
      </c>
      <c r="B604">
        <v>1990</v>
      </c>
      <c r="C604" t="str">
        <v>https://motorring.ru/product/38795-remeny-grm-zubchatyy-marel-8-kl-largus-reno-logan-sandero-kango</v>
      </c>
      <c r="D604">
        <v>0</v>
      </c>
      <c r="E604">
        <v>0</v>
      </c>
      <c r="F604">
        <v>0</v>
      </c>
      <c r="G604">
        <v>0</v>
      </c>
      <c r="H604">
        <v>0</v>
      </c>
      <c r="I604">
        <v>0</v>
      </c>
    </row>
    <row r="605" spans="1:9">
      <c r="A605">
        <v>218686</v>
      </c>
      <c r="B605">
        <v>11990</v>
      </c>
      <c r="C605" t="str">
        <v>https://motorring.ru/product/19927-sceplenie-sbore-sachs-lada-priora</v>
      </c>
      <c r="D605">
        <v>8952</v>
      </c>
      <c r="E605" t="str">
        <v>https://www.ozon.ru/product/stseplenie-komplekt-sachs-3000950095-622651683/</v>
      </c>
      <c r="F605">
        <v>0</v>
      </c>
      <c r="G605">
        <v>0</v>
      </c>
      <c r="H605">
        <v>0</v>
      </c>
      <c r="I605">
        <v>0</v>
      </c>
    </row>
    <row r="606" spans="1:9">
      <c r="A606">
        <v>158042</v>
      </c>
      <c r="B606">
        <v>849</v>
      </c>
      <c r="C606" t="str">
        <v>https://motorring.ru/product/6943</v>
      </c>
      <c r="D606">
        <v>0</v>
      </c>
      <c r="E606">
        <v>0</v>
      </c>
      <c r="F606">
        <v>0</v>
      </c>
      <c r="G606">
        <v>0</v>
      </c>
      <c r="H606">
        <v>0</v>
      </c>
      <c r="I606">
        <v>0</v>
      </c>
    </row>
    <row r="607" spans="1:9">
      <c r="A607">
        <v>158051</v>
      </c>
      <c r="B607">
        <v>929</v>
      </c>
      <c r="C607" t="str">
        <v>https://motorring.ru/product/6944-perednie-tormoznye-kolodki-allied-nippon-vaz-2108-2115</v>
      </c>
      <c r="D607">
        <v>0</v>
      </c>
      <c r="E607">
        <v>0</v>
      </c>
      <c r="F607">
        <v>0</v>
      </c>
      <c r="G607">
        <v>0</v>
      </c>
      <c r="H607">
        <v>0</v>
      </c>
      <c r="I607">
        <v>0</v>
      </c>
    </row>
    <row r="608" spans="1:9">
      <c r="A608">
        <v>158053</v>
      </c>
      <c r="B608">
        <v>929</v>
      </c>
      <c r="C608" t="str">
        <v>https://motorring.ru/product/22610-perednie-tormoznye-kolodki-allied-nippon-vaz-2110-2112</v>
      </c>
      <c r="D608">
        <v>0</v>
      </c>
      <c r="E608">
        <v>0</v>
      </c>
      <c r="F608">
        <v>0</v>
      </c>
      <c r="G608">
        <v>0</v>
      </c>
      <c r="H608">
        <v>0</v>
      </c>
      <c r="I608">
        <v>0</v>
      </c>
    </row>
    <row r="609" spans="1:9">
      <c r="A609">
        <v>158020</v>
      </c>
      <c r="B609">
        <v>1739</v>
      </c>
      <c r="C609" t="str">
        <v>https://motorring.ru/product/6939-tormoznye-kolodki-zadnie-allied-nippon-dlya</v>
      </c>
      <c r="D609">
        <v>0</v>
      </c>
      <c r="E609">
        <v>0</v>
      </c>
      <c r="F609">
        <v>0</v>
      </c>
      <c r="G609">
        <v>0</v>
      </c>
      <c r="H609">
        <v>0</v>
      </c>
      <c r="I609">
        <v>0</v>
      </c>
    </row>
    <row r="610" spans="1:9">
      <c r="A610">
        <v>158022</v>
      </c>
      <c r="B610">
        <v>1690</v>
      </c>
      <c r="C610" t="str">
        <v>https://motorring.ru/product/6940-tormoznye-kolodki-zadnie-allied-nippon-dlya-lada-priora</v>
      </c>
      <c r="D610">
        <v>0</v>
      </c>
      <c r="E610">
        <v>0</v>
      </c>
      <c r="F610">
        <v>0</v>
      </c>
      <c r="G610">
        <v>0</v>
      </c>
      <c r="H610">
        <v>0</v>
      </c>
      <c r="I610">
        <v>0</v>
      </c>
    </row>
    <row r="611" spans="1:9">
      <c r="A611">
        <v>157991</v>
      </c>
      <c r="B611">
        <v>1790</v>
      </c>
      <c r="C611" t="str">
        <v>https://motorring.ru/product/6948-tormoznye-kolodki-perednie-allied-nippon-dlya-lada-largus</v>
      </c>
      <c r="D611">
        <v>0</v>
      </c>
      <c r="E611">
        <v>0</v>
      </c>
      <c r="F611">
        <v>0</v>
      </c>
      <c r="G611">
        <v>0</v>
      </c>
      <c r="H611">
        <v>0</v>
      </c>
      <c r="I611">
        <v>0</v>
      </c>
    </row>
    <row r="612" spans="1:9">
      <c r="A612">
        <v>157992</v>
      </c>
      <c r="B612">
        <v>1890</v>
      </c>
      <c r="C612" t="str">
        <v>https://motorring.ru/product/6947</v>
      </c>
      <c r="D612">
        <v>0</v>
      </c>
      <c r="E612">
        <v>0</v>
      </c>
      <c r="F612">
        <v>0</v>
      </c>
      <c r="G612">
        <v>0</v>
      </c>
      <c r="H612">
        <v>0</v>
      </c>
      <c r="I612">
        <v>0</v>
      </c>
    </row>
    <row r="613" spans="1:9">
      <c r="A613">
        <v>145501</v>
      </c>
      <c r="B613">
        <v>2190</v>
      </c>
      <c r="C613" t="str">
        <v>https://motorring.ru/product/6942-tormoznye-kolodki-zadnie-allied-nippon-lada-largus</v>
      </c>
      <c r="D613">
        <v>0</v>
      </c>
      <c r="E613">
        <v>0</v>
      </c>
      <c r="F613">
        <v>0</v>
      </c>
      <c r="G613">
        <v>0</v>
      </c>
      <c r="H613">
        <v>0</v>
      </c>
      <c r="I613">
        <v>0</v>
      </c>
    </row>
    <row r="614" spans="1:9">
      <c r="A614">
        <v>187463</v>
      </c>
      <c r="B614">
        <v>2390</v>
      </c>
      <c r="C614" t="str">
        <v>https://motorring.ru/product/13056-tormoznye-kolodki-perednie-allied-nippon-duster</v>
      </c>
      <c r="D614">
        <v>0</v>
      </c>
      <c r="E614">
        <v>0</v>
      </c>
      <c r="F614">
        <v>0</v>
      </c>
      <c r="G614">
        <v>0</v>
      </c>
      <c r="H614">
        <v>0</v>
      </c>
      <c r="I614">
        <v>0</v>
      </c>
    </row>
    <row r="615" spans="1:9">
      <c r="A615">
        <v>219419</v>
      </c>
      <c r="B615">
        <v>4190</v>
      </c>
      <c r="C615" t="str">
        <v>https://motorring.ru/product/22613-tormoznoy-disk-allied-nippon-ventiliruemye-dlya-lada-largus</v>
      </c>
      <c r="D615">
        <v>0</v>
      </c>
      <c r="E615">
        <v>0</v>
      </c>
      <c r="F615">
        <v>0</v>
      </c>
      <c r="G615">
        <v>0</v>
      </c>
      <c r="H615">
        <v>0</v>
      </c>
      <c r="I615">
        <v>0</v>
      </c>
    </row>
    <row r="616" spans="1:9">
      <c r="A616">
        <v>144180</v>
      </c>
      <c r="B616" t="str">
        <v>не нашел</v>
      </c>
      <c r="C616">
        <v>0</v>
      </c>
      <c r="D616">
        <v>0</v>
      </c>
      <c r="E616">
        <v>0</v>
      </c>
      <c r="F616">
        <v>0</v>
      </c>
      <c r="G616">
        <v>0</v>
      </c>
      <c r="H616">
        <v>0</v>
      </c>
      <c r="I616">
        <v>0</v>
      </c>
    </row>
    <row r="617" spans="1:9">
      <c r="A617">
        <v>219527</v>
      </c>
      <c r="B617" t="str">
        <v>не нашел</v>
      </c>
      <c r="C617">
        <v>0</v>
      </c>
      <c r="D617">
        <v>0</v>
      </c>
      <c r="E617">
        <v>0</v>
      </c>
      <c r="F617">
        <v>0</v>
      </c>
      <c r="G617">
        <v>0</v>
      </c>
      <c r="H617">
        <v>0</v>
      </c>
      <c r="I617">
        <v>0</v>
      </c>
    </row>
    <row r="618" spans="1:9">
      <c r="A618">
        <v>219526</v>
      </c>
      <c r="B618" t="str">
        <v>не нашел</v>
      </c>
      <c r="C618">
        <v>0</v>
      </c>
      <c r="D618">
        <v>0</v>
      </c>
      <c r="E618">
        <v>0</v>
      </c>
      <c r="F618">
        <v>0</v>
      </c>
      <c r="G618">
        <v>0</v>
      </c>
      <c r="H618">
        <v>0</v>
      </c>
      <c r="I618">
        <v>0</v>
      </c>
    </row>
    <row r="619" spans="1:9">
      <c r="A619">
        <v>213318</v>
      </c>
      <c r="B619">
        <v>369</v>
      </c>
      <c r="C619" t="str">
        <v>https://motorring.ru/product/13110-salynik-kolenvala-peredniy-corteco-vaz-2101-2107</v>
      </c>
      <c r="D619">
        <v>0</v>
      </c>
      <c r="E619">
        <v>0</v>
      </c>
      <c r="F619">
        <v>0</v>
      </c>
      <c r="G619">
        <v>0</v>
      </c>
      <c r="H619">
        <v>0</v>
      </c>
      <c r="I619">
        <v>0</v>
      </c>
    </row>
    <row r="620" spans="1:9">
      <c r="A620">
        <v>204102</v>
      </c>
      <c r="B620">
        <v>1690</v>
      </c>
      <c r="C620" t="str">
        <v>https://motorring.ru/product/13161</v>
      </c>
      <c r="D620">
        <v>0</v>
      </c>
      <c r="E620">
        <v>0</v>
      </c>
      <c r="F620">
        <v>0</v>
      </c>
      <c r="G620">
        <v>0</v>
      </c>
      <c r="H620">
        <v>0</v>
      </c>
      <c r="I620">
        <v>0</v>
      </c>
    </row>
    <row r="621" spans="1:9">
      <c r="A621">
        <v>171658</v>
      </c>
      <c r="B621">
        <v>3390</v>
      </c>
      <c r="C621" t="str">
        <v>https://motorring.ru/product/41431-nasos-vodyanoy-popa-dolz-pod-dvigateli-k7m-k4m-dlya-lada</v>
      </c>
      <c r="D621">
        <v>2848</v>
      </c>
      <c r="E621" t="str">
        <v>https://www.ozon.ru/product/vodyanoy-nasos-pompa-dolz-r236-dlya-a-m-lada-renault-nissan-1042010715/</v>
      </c>
      <c r="F621">
        <v>0</v>
      </c>
      <c r="G621">
        <v>0</v>
      </c>
      <c r="H621">
        <v>0</v>
      </c>
      <c r="I621">
        <v>0</v>
      </c>
    </row>
    <row r="622" spans="1:9">
      <c r="A622">
        <v>172041</v>
      </c>
      <c r="B622">
        <v>2890</v>
      </c>
      <c r="C622" t="str">
        <v>https://motorring.ru/product/25687-rolik-opornyy-remnya-generatora-gates-lada-priora</v>
      </c>
      <c r="D622">
        <v>0</v>
      </c>
      <c r="E622">
        <v>0</v>
      </c>
      <c r="F622">
        <v>0</v>
      </c>
      <c r="G622">
        <v>0</v>
      </c>
      <c r="H622">
        <v>0</v>
      </c>
      <c r="I622">
        <v>0</v>
      </c>
    </row>
    <row r="623" spans="1:9">
      <c r="A623">
        <v>158421</v>
      </c>
      <c r="B623">
        <v>10790</v>
      </c>
      <c r="C623" t="str">
        <v>https://motorring.ru/product/39354-remkomplekt-grm-pompoy-usilennyy-gates-16-kl-2110-12-kalina</v>
      </c>
      <c r="D623">
        <v>0</v>
      </c>
      <c r="E623">
        <v>0</v>
      </c>
      <c r="F623">
        <v>0</v>
      </c>
      <c r="G623">
        <v>0</v>
      </c>
      <c r="H623">
        <v>0</v>
      </c>
      <c r="I623">
        <v>0</v>
      </c>
    </row>
    <row r="624" spans="1:9">
      <c r="A624">
        <v>158416</v>
      </c>
      <c r="B624">
        <v>4990</v>
      </c>
      <c r="C624" t="str">
        <v>https://motorring.ru/product/4559-komplekt-remnya-rolikov-grm-gates-usilennyy-16kl-vaz</v>
      </c>
      <c r="D624">
        <v>0</v>
      </c>
      <c r="E624">
        <v>0</v>
      </c>
      <c r="F624">
        <v>0</v>
      </c>
      <c r="G624">
        <v>0</v>
      </c>
      <c r="H624">
        <v>0</v>
      </c>
      <c r="I624">
        <v>0</v>
      </c>
    </row>
    <row r="625" spans="1:9">
      <c r="A625">
        <v>204282</v>
      </c>
      <c r="B625">
        <v>3190</v>
      </c>
      <c r="C625" t="str">
        <v>https://motorring.ru/product/20118-remeny-grm-gates-113-zubyev-lada-granta</v>
      </c>
      <c r="D625">
        <v>0</v>
      </c>
      <c r="E625">
        <v>0</v>
      </c>
      <c r="F625">
        <v>0</v>
      </c>
      <c r="G625">
        <v>0</v>
      </c>
      <c r="H625">
        <v>0</v>
      </c>
      <c r="I625">
        <v>0</v>
      </c>
    </row>
    <row r="626" spans="1:9">
      <c r="A626">
        <v>204109</v>
      </c>
      <c r="B626">
        <v>1390</v>
      </c>
      <c r="C626" t="str">
        <v>https://motorring.ru/product/13219</v>
      </c>
      <c r="D626">
        <v>0</v>
      </c>
      <c r="E626">
        <v>0</v>
      </c>
      <c r="F626">
        <v>0</v>
      </c>
      <c r="G626">
        <v>0</v>
      </c>
      <c r="H626">
        <v>0</v>
      </c>
      <c r="I626">
        <v>0</v>
      </c>
    </row>
    <row r="627" spans="1:9">
      <c r="A627">
        <v>204105</v>
      </c>
      <c r="B627">
        <v>1390</v>
      </c>
      <c r="C627" t="str">
        <v>https://motorring.ru/product/13217</v>
      </c>
      <c r="D627">
        <v>0</v>
      </c>
      <c r="E627">
        <v>0</v>
      </c>
      <c r="F627">
        <v>0</v>
      </c>
      <c r="G627">
        <v>0</v>
      </c>
      <c r="H627">
        <v>0</v>
      </c>
      <c r="I627">
        <v>0</v>
      </c>
    </row>
    <row r="628" spans="1:9">
      <c r="A628">
        <v>139632</v>
      </c>
      <c r="B628">
        <v>1590</v>
      </c>
      <c r="C628" t="str">
        <v>https://motorring.ru/product/39409-element-termostata-gates-lada-largus</v>
      </c>
      <c r="D628">
        <v>0</v>
      </c>
      <c r="E628">
        <v>0</v>
      </c>
      <c r="F628">
        <v>0</v>
      </c>
      <c r="G628">
        <v>0</v>
      </c>
      <c r="H628">
        <v>0</v>
      </c>
      <c r="I628">
        <v>0</v>
      </c>
    </row>
    <row r="629" spans="1:9">
      <c r="A629">
        <v>158419</v>
      </c>
      <c r="B629">
        <v>4590</v>
      </c>
      <c r="C629" t="str">
        <v>https://motorring.ru/product/4556-komplekt-remnya-grm-gates-16kl-vaz-2110-2112-2114</v>
      </c>
      <c r="D629">
        <v>0</v>
      </c>
      <c r="E629">
        <v>0</v>
      </c>
      <c r="F629">
        <v>0</v>
      </c>
      <c r="G629">
        <v>0</v>
      </c>
      <c r="H629">
        <v>0</v>
      </c>
      <c r="I629">
        <v>0</v>
      </c>
    </row>
    <row r="630" spans="1:9">
      <c r="A630">
        <v>158420</v>
      </c>
      <c r="B630">
        <v>6829</v>
      </c>
      <c r="C630" t="str">
        <v>https://motorring.ru/product/3622-komplekt-remnya-grm-gates-8kl-lada-kalina-granta-priora</v>
      </c>
      <c r="D630">
        <v>0</v>
      </c>
      <c r="E630">
        <v>0</v>
      </c>
      <c r="F630">
        <v>0</v>
      </c>
      <c r="G630">
        <v>0</v>
      </c>
      <c r="H630">
        <v>0</v>
      </c>
      <c r="I630">
        <v>0</v>
      </c>
    </row>
    <row r="631" spans="1:9">
      <c r="A631">
        <v>158417</v>
      </c>
      <c r="B631">
        <v>2590</v>
      </c>
      <c r="C631" t="str">
        <v>https://motorring.ru/product/4557-komplekt-remnya-grm-gates-8-klapannyh-lada</v>
      </c>
      <c r="D631">
        <v>0</v>
      </c>
      <c r="E631">
        <v>0</v>
      </c>
      <c r="F631">
        <v>0</v>
      </c>
      <c r="G631">
        <v>0</v>
      </c>
      <c r="H631">
        <v>0</v>
      </c>
      <c r="I631">
        <v>0</v>
      </c>
    </row>
    <row r="632" spans="1:9">
      <c r="A632">
        <v>140789</v>
      </c>
      <c r="B632" t="str">
        <v>у Мотора китай</v>
      </c>
      <c r="C632">
        <v>0</v>
      </c>
      <c r="D632">
        <v>0</v>
      </c>
      <c r="E632">
        <v>0</v>
      </c>
      <c r="F632">
        <v>0</v>
      </c>
      <c r="G632">
        <v>0</v>
      </c>
      <c r="H632">
        <v>0</v>
      </c>
      <c r="I632">
        <v>0</v>
      </c>
    </row>
    <row r="633" spans="1:9">
      <c r="A633">
        <v>204290</v>
      </c>
      <c r="B633">
        <v>7590</v>
      </c>
      <c r="C633" t="str">
        <v>https://motorring.ru/product/13241-komplekt-remnya-grm-ina-16kl-lada-priora-kalina-granta</v>
      </c>
      <c r="D633">
        <v>0</v>
      </c>
      <c r="E633">
        <v>0</v>
      </c>
      <c r="F633">
        <v>0</v>
      </c>
      <c r="G633">
        <v>0</v>
      </c>
      <c r="H633">
        <v>0</v>
      </c>
      <c r="I633">
        <v>0</v>
      </c>
    </row>
    <row r="634" spans="1:9">
      <c r="A634">
        <v>139955</v>
      </c>
      <c r="B634" t="str">
        <v>не нашел</v>
      </c>
      <c r="C634">
        <v>0</v>
      </c>
      <c r="D634">
        <v>0</v>
      </c>
      <c r="E634">
        <v>0</v>
      </c>
      <c r="F634">
        <v>0</v>
      </c>
      <c r="G634">
        <v>0</v>
      </c>
      <c r="H634">
        <v>0</v>
      </c>
      <c r="I634">
        <v>0</v>
      </c>
    </row>
    <row r="635" spans="1:9">
      <c r="A635">
        <v>157990</v>
      </c>
      <c r="B635" t="str">
        <v>не нашел</v>
      </c>
      <c r="C635">
        <v>0</v>
      </c>
      <c r="D635">
        <v>0</v>
      </c>
      <c r="E635">
        <v>0</v>
      </c>
      <c r="F635">
        <v>0</v>
      </c>
      <c r="G635">
        <v>0</v>
      </c>
      <c r="H635">
        <v>0</v>
      </c>
      <c r="I635">
        <v>0</v>
      </c>
    </row>
    <row r="636" spans="1:9">
      <c r="A636">
        <v>131924</v>
      </c>
      <c r="B636" t="str">
        <v>снят</v>
      </c>
      <c r="C636" t="str">
        <v>https://motorring.ru/product/22599-zadnie-gazomaslyanye-amortizatory-monroe-adventure-shevrole</v>
      </c>
      <c r="D636">
        <v>0</v>
      </c>
      <c r="E636">
        <v>0</v>
      </c>
      <c r="F636">
        <v>0</v>
      </c>
      <c r="G636">
        <v>0</v>
      </c>
      <c r="H636">
        <v>0</v>
      </c>
      <c r="I636">
        <v>0</v>
      </c>
    </row>
    <row r="637" spans="1:9">
      <c r="A637">
        <v>131925</v>
      </c>
      <c r="B637" t="str">
        <v>снят</v>
      </c>
      <c r="C637" t="str">
        <v>https://motorring.ru/product/22602-perednie-gazomaslyanye-amortizatory-monroe-adventure-lada</v>
      </c>
      <c r="D637">
        <v>0</v>
      </c>
      <c r="E637">
        <v>0</v>
      </c>
      <c r="F637">
        <v>0</v>
      </c>
      <c r="G637">
        <v>0</v>
      </c>
      <c r="H637">
        <v>0</v>
      </c>
      <c r="I637">
        <v>0</v>
      </c>
    </row>
    <row r="638" spans="1:9">
      <c r="A638">
        <v>186703</v>
      </c>
      <c r="B638">
        <v>590</v>
      </c>
      <c r="C638" t="str">
        <v>https://motorring.ru/product/22733-patrubok-pechki-podvodyaschiy-rosteco-lada-largus</v>
      </c>
      <c r="D638">
        <v>0</v>
      </c>
      <c r="E638">
        <v>0</v>
      </c>
      <c r="F638">
        <v>0</v>
      </c>
      <c r="G638">
        <v>0</v>
      </c>
      <c r="H638">
        <v>0</v>
      </c>
      <c r="I638">
        <v>0</v>
      </c>
    </row>
    <row r="639" spans="1:9">
      <c r="A639">
        <v>159592</v>
      </c>
      <c r="B639">
        <v>679</v>
      </c>
      <c r="C639" t="str">
        <v>https://motorring.ru/product/21719-komplekt-salynikov-kpp-rosteco-remkomplekt-vaz-2108-21099</v>
      </c>
      <c r="D639">
        <v>0</v>
      </c>
      <c r="E639">
        <v>0</v>
      </c>
      <c r="F639">
        <v>0</v>
      </c>
      <c r="G639">
        <v>0</v>
      </c>
      <c r="H639">
        <v>0</v>
      </c>
      <c r="I639">
        <v>0</v>
      </c>
    </row>
    <row r="640" spans="1:9">
      <c r="A640">
        <v>217885</v>
      </c>
      <c r="B640" t="str">
        <v>не нашел</v>
      </c>
      <c r="C640">
        <v>0</v>
      </c>
      <c r="D640">
        <v>0</v>
      </c>
      <c r="E640">
        <v>0</v>
      </c>
      <c r="F640">
        <v>0</v>
      </c>
      <c r="G640">
        <v>0</v>
      </c>
      <c r="H640">
        <v>0</v>
      </c>
      <c r="I640">
        <v>0</v>
      </c>
    </row>
    <row r="641" spans="1:9">
      <c r="A641">
        <v>181640</v>
      </c>
      <c r="B641" t="str">
        <v>не нашел</v>
      </c>
      <c r="C641">
        <v>0</v>
      </c>
      <c r="D641">
        <v>0</v>
      </c>
      <c r="E641">
        <v>0</v>
      </c>
      <c r="F641">
        <v>0</v>
      </c>
      <c r="G641">
        <v>0</v>
      </c>
      <c r="H641">
        <v>0</v>
      </c>
      <c r="I641">
        <v>0</v>
      </c>
    </row>
    <row r="642" spans="1:9">
      <c r="A642">
        <v>181630</v>
      </c>
      <c r="B642" t="str">
        <v>не нашел</v>
      </c>
      <c r="C642">
        <v>0</v>
      </c>
      <c r="D642">
        <v>0</v>
      </c>
      <c r="E642">
        <v>0</v>
      </c>
      <c r="F642">
        <v>0</v>
      </c>
      <c r="G642">
        <v>0</v>
      </c>
      <c r="H642">
        <v>0</v>
      </c>
      <c r="I642">
        <v>0</v>
      </c>
    </row>
    <row r="643" spans="1:9">
      <c r="A643">
        <v>181615</v>
      </c>
      <c r="B643" t="str">
        <v>не нашел</v>
      </c>
      <c r="C643">
        <v>0</v>
      </c>
      <c r="D643">
        <v>0</v>
      </c>
      <c r="E643">
        <v>0</v>
      </c>
      <c r="F643">
        <v>0</v>
      </c>
      <c r="G643">
        <v>0</v>
      </c>
      <c r="H643">
        <v>0</v>
      </c>
      <c r="I643">
        <v>0</v>
      </c>
    </row>
    <row r="644" spans="1:9">
      <c r="A644">
        <v>218684</v>
      </c>
      <c r="B644">
        <v>14990</v>
      </c>
      <c r="C644" t="str">
        <v>https://motorring.ru/product/39959-sceplenie-sachs-sbore-16-klapannyh-lada-largus</v>
      </c>
      <c r="D644">
        <v>12356</v>
      </c>
      <c r="E644" t="str">
        <v>https://www.ozon.ru/product/komplekt-stsepleniya-sachs-3000951634-renault-dacia-lada-largus-1629682041/</v>
      </c>
      <c r="F644">
        <v>0</v>
      </c>
      <c r="G644">
        <v>0</v>
      </c>
      <c r="H644">
        <v>0</v>
      </c>
      <c r="I644">
        <v>0</v>
      </c>
    </row>
    <row r="645" spans="1:9">
      <c r="A645">
        <v>187461</v>
      </c>
      <c r="B645">
        <v>7190</v>
      </c>
      <c r="C645" t="str">
        <v>https://motorring.ru/product/22582-perednie-tormoznye-diski-hi-q-r14-venteliruemye-vaz</v>
      </c>
      <c r="D645">
        <v>0</v>
      </c>
      <c r="E645">
        <v>0</v>
      </c>
      <c r="F645">
        <v>0</v>
      </c>
      <c r="G645">
        <v>0</v>
      </c>
      <c r="H645">
        <v>0</v>
      </c>
      <c r="I645">
        <v>0</v>
      </c>
    </row>
    <row r="646" spans="1:9">
      <c r="A646">
        <v>256864</v>
      </c>
      <c r="B646" t="str">
        <v>не нашел</v>
      </c>
      <c r="C646">
        <v>0</v>
      </c>
      <c r="D646">
        <v>0</v>
      </c>
      <c r="E646">
        <v>0</v>
      </c>
      <c r="F646">
        <v>0</v>
      </c>
      <c r="G646">
        <v>0</v>
      </c>
      <c r="H646">
        <v>0</v>
      </c>
      <c r="I646">
        <v>0</v>
      </c>
    </row>
    <row r="647" spans="1:9">
      <c r="A647">
        <v>201261</v>
      </c>
      <c r="B647">
        <v>2590</v>
      </c>
      <c r="C647" t="str">
        <v>https://motorring.ru/product/20224-vysokovolytnye-provoda-silikon-tesla-t859h-vaz-2110-2111</v>
      </c>
      <c r="D647">
        <v>0</v>
      </c>
      <c r="E647">
        <v>0</v>
      </c>
      <c r="F647">
        <v>0</v>
      </c>
      <c r="G647">
        <v>0</v>
      </c>
      <c r="H647">
        <v>0</v>
      </c>
      <c r="I647">
        <v>0</v>
      </c>
    </row>
    <row r="648" spans="1:9">
      <c r="A648">
        <v>201259</v>
      </c>
      <c r="B648">
        <v>1469</v>
      </c>
      <c r="C648" t="str">
        <v>https://motorring.ru/product/16558-vysokovolytnye-provoda-tesla-t684h-vaz-2108-2115-8kl-lada</v>
      </c>
      <c r="D648">
        <v>989</v>
      </c>
      <c r="E648" t="str">
        <v>https://www.ozon.ru/product/vysokovoltnye-broneprovoda-tesla-t684h-vaz-inzhektor-1750895208/</v>
      </c>
      <c r="F648">
        <v>0</v>
      </c>
      <c r="G648">
        <v>0</v>
      </c>
      <c r="H648">
        <v>0</v>
      </c>
      <c r="I648">
        <v>0</v>
      </c>
    </row>
    <row r="649" spans="1:9">
      <c r="A649">
        <v>140373</v>
      </c>
      <c r="B649">
        <v>1090</v>
      </c>
      <c r="C649" t="str">
        <v>https://motorring.ru/product/20227-provoda-vysokovolytnye-100-silikon-tesla-t394s-lada-niva</v>
      </c>
      <c r="D649">
        <v>1524</v>
      </c>
      <c r="E649" t="str">
        <v>https://www.ozon.ru/product/provoda-vysokovoltnye-tesla-t394s-1413968019/</v>
      </c>
      <c r="F649">
        <v>0</v>
      </c>
      <c r="G649">
        <v>0</v>
      </c>
      <c r="H649">
        <v>0</v>
      </c>
      <c r="I649">
        <v>0</v>
      </c>
    </row>
    <row r="650" spans="1:9">
      <c r="A650">
        <v>201262</v>
      </c>
      <c r="B650">
        <v>1190</v>
      </c>
      <c r="C650" t="str">
        <v>https://motorring.ru/product/20221-vysokovolytnye-provoda-silikon-tesla-t135h-vaz-2108-21099</v>
      </c>
      <c r="D650">
        <v>0</v>
      </c>
      <c r="E650">
        <v>0</v>
      </c>
      <c r="F650">
        <v>0</v>
      </c>
      <c r="G650">
        <v>0</v>
      </c>
      <c r="H650">
        <v>0</v>
      </c>
      <c r="I650">
        <v>0</v>
      </c>
    </row>
    <row r="651" spans="1:9">
      <c r="A651">
        <v>201256</v>
      </c>
      <c r="B651">
        <v>929</v>
      </c>
      <c r="C651" t="str">
        <v>https://motorring.ru/product/20226-provoda-vysokovolytnye-silikon-tesla-t340h-lada-niva-2121</v>
      </c>
      <c r="D651">
        <v>1242</v>
      </c>
      <c r="E651" t="str">
        <v>https://www.ozon.ru/product/k-kt-provodov-skoda-favorit-1-3i-91-97-1770467155/</v>
      </c>
      <c r="F651">
        <v>0</v>
      </c>
      <c r="G651">
        <v>0</v>
      </c>
      <c r="H651">
        <v>0</v>
      </c>
      <c r="I651">
        <v>0</v>
      </c>
    </row>
    <row r="652" spans="1:9">
      <c r="A652">
        <v>140368</v>
      </c>
      <c r="B652">
        <v>1390</v>
      </c>
      <c r="C652" t="str">
        <v>https://motorring.ru/product/20215-provoda-vysokovolytnye-tesla-t355s-vaz-2101-2107</v>
      </c>
      <c r="D652">
        <v>0</v>
      </c>
      <c r="E652">
        <v>0</v>
      </c>
      <c r="F652">
        <v>0</v>
      </c>
      <c r="G652">
        <v>0</v>
      </c>
      <c r="H652">
        <v>0</v>
      </c>
      <c r="I652">
        <v>0</v>
      </c>
    </row>
    <row r="653" spans="1:9">
      <c r="A653">
        <v>139992</v>
      </c>
      <c r="B653" t="str">
        <v>2090 снят</v>
      </c>
      <c r="C653" t="str">
        <v>https://motorring.ru/product/38889-vyghimnoy-podshipnik-valeo-lada-granta</v>
      </c>
      <c r="D653" t="str">
        <v>не нашел</v>
      </c>
      <c r="E653">
        <v>0</v>
      </c>
      <c r="F653">
        <v>0</v>
      </c>
      <c r="G653">
        <v>0</v>
      </c>
      <c r="H653">
        <v>0</v>
      </c>
      <c r="I653">
        <v>0</v>
      </c>
    </row>
    <row r="654" spans="1:9">
      <c r="A654">
        <v>213754</v>
      </c>
      <c r="B654">
        <v>423</v>
      </c>
      <c r="C654" t="str">
        <v>https://motorring.ru/product/15512</v>
      </c>
      <c r="D654">
        <v>368</v>
      </c>
      <c r="E654" t="str">
        <v>https://www.ozon.ru/product/svecha-q20pru11-1733081957/</v>
      </c>
      <c r="F654">
        <v>0</v>
      </c>
      <c r="G654">
        <v>0</v>
      </c>
      <c r="H654">
        <v>0</v>
      </c>
      <c r="I654">
        <v>0</v>
      </c>
    </row>
    <row r="655" spans="1:9">
      <c r="A655">
        <v>213746</v>
      </c>
      <c r="B655" t="str">
        <v>не нашел</v>
      </c>
      <c r="C655">
        <v>0</v>
      </c>
      <c r="D655" t="str">
        <v>неадкватная цена</v>
      </c>
      <c r="E655" t="str">
        <v>https://www.ozon.ru/search/?brand=30656524&amp;from_global=true&amp;sorting=price&amp;text=denso+4702</v>
      </c>
      <c r="F655">
        <v>0</v>
      </c>
      <c r="G655">
        <v>0</v>
      </c>
      <c r="H655">
        <v>0</v>
      </c>
      <c r="I655">
        <v>0</v>
      </c>
    </row>
    <row r="656" spans="1:9">
      <c r="A656">
        <v>163828</v>
      </c>
      <c r="B656" t="str">
        <v>не нашел</v>
      </c>
      <c r="C656">
        <v>0</v>
      </c>
      <c r="D656">
        <v>389</v>
      </c>
      <c r="E656" t="str">
        <v>https://www.ozon.ru/product/filtr-maslyanyy-mann-na-lada-niva-2111-oka-gaz-gazel-sobol-volga-uaz-31512-patriot-w920-21-1005815745/</v>
      </c>
      <c r="F656">
        <v>0</v>
      </c>
      <c r="G656">
        <v>0</v>
      </c>
      <c r="H656">
        <v>0</v>
      </c>
      <c r="I656">
        <v>0</v>
      </c>
    </row>
    <row r="657" spans="1:9">
      <c r="A657">
        <v>201390</v>
      </c>
      <c r="B657" t="str">
        <v>не нашел</v>
      </c>
      <c r="C657">
        <v>0</v>
      </c>
      <c r="D657">
        <v>635</v>
      </c>
      <c r="E657" t="str">
        <v>https://www.ozon.ru/product/prokladka-gbts-lada-110-111-112-1-5-95-1650014614/</v>
      </c>
      <c r="F657">
        <v>0</v>
      </c>
      <c r="G657">
        <v>0</v>
      </c>
      <c r="H657">
        <v>0</v>
      </c>
      <c r="I657">
        <v>0</v>
      </c>
    </row>
    <row r="658" spans="1:9">
      <c r="A658">
        <v>213331</v>
      </c>
      <c r="B658">
        <v>419</v>
      </c>
      <c r="C658" t="str">
        <v>https://motorring.ru/product/20321-salynik-kolenvala-zadniy-bolyshoy-80x100x10-victor-reinz</v>
      </c>
      <c r="D658">
        <v>420</v>
      </c>
      <c r="E658" t="str">
        <v>https://www.ozon.ru/product/victor-reinz-salnik-dvigatelya-art-815112720-1717255444/</v>
      </c>
      <c r="F658">
        <v>0</v>
      </c>
      <c r="G658">
        <v>0</v>
      </c>
      <c r="H658">
        <v>0</v>
      </c>
      <c r="I658">
        <v>0</v>
      </c>
    </row>
    <row r="659" spans="1:9">
      <c r="A659">
        <v>171655</v>
      </c>
      <c r="B659" t="str">
        <v>не нашел</v>
      </c>
      <c r="C659">
        <v>0</v>
      </c>
      <c r="D659">
        <v>0</v>
      </c>
      <c r="E659">
        <v>0</v>
      </c>
      <c r="F659">
        <v>0</v>
      </c>
      <c r="G659">
        <v>0</v>
      </c>
      <c r="H659">
        <v>0</v>
      </c>
      <c r="I659">
        <v>0</v>
      </c>
    </row>
    <row r="660" spans="1:9">
      <c r="A660">
        <v>204074</v>
      </c>
      <c r="B660" t="str">
        <v>не нашел</v>
      </c>
      <c r="C660">
        <v>0</v>
      </c>
      <c r="D660">
        <v>1552</v>
      </c>
      <c r="E660" t="str">
        <v>https://www.ozon.ru/product/contitech-privod-remennyy-art-6pk1570-668790141/</v>
      </c>
      <c r="F660">
        <v>0</v>
      </c>
      <c r="G660">
        <v>0</v>
      </c>
      <c r="H660">
        <v>0</v>
      </c>
      <c r="I660">
        <v>0</v>
      </c>
    </row>
    <row r="661" spans="1:9">
      <c r="A661">
        <v>355358</v>
      </c>
      <c r="B661">
        <v>2690</v>
      </c>
      <c r="C661" t="str">
        <v>https://motorring.ru/product/42573-prughiny-zadney-podveski-pprz-vaz-2107-2101</v>
      </c>
      <c r="D661">
        <v>0</v>
      </c>
      <c r="E661">
        <v>0</v>
      </c>
      <c r="F661">
        <v>0</v>
      </c>
      <c r="G661">
        <v>0</v>
      </c>
      <c r="H661">
        <v>0</v>
      </c>
      <c r="I661">
        <v>0</v>
      </c>
    </row>
    <row r="662" spans="1:9">
      <c r="A662">
        <v>355493</v>
      </c>
      <c r="B662">
        <v>2490</v>
      </c>
      <c r="C662" t="str">
        <v>https://motorring.ru/product/42574-prughiny-zadney-podveski-pprz-vaz-2108-2115</v>
      </c>
      <c r="D662">
        <v>0</v>
      </c>
      <c r="E662">
        <v>0</v>
      </c>
      <c r="F662">
        <v>0</v>
      </c>
      <c r="G662">
        <v>0</v>
      </c>
      <c r="H662">
        <v>0</v>
      </c>
      <c r="I662">
        <v>0</v>
      </c>
    </row>
    <row r="663" spans="1:9">
      <c r="A663">
        <v>355498</v>
      </c>
      <c r="B663">
        <v>2490</v>
      </c>
      <c r="C663" t="str">
        <v>https://motorring.ru/product/42575-prughiny-zadney-podveski-pprz-vaz-2111</v>
      </c>
      <c r="D663">
        <v>0</v>
      </c>
      <c r="E663">
        <v>0</v>
      </c>
      <c r="F663">
        <v>0</v>
      </c>
      <c r="G663">
        <v>0</v>
      </c>
      <c r="H663">
        <v>0</v>
      </c>
      <c r="I663">
        <v>0</v>
      </c>
    </row>
    <row r="664" spans="1:9">
      <c r="A664">
        <v>355359</v>
      </c>
      <c r="B664">
        <v>2790</v>
      </c>
      <c r="C664" t="str">
        <v>https://motorring.ru/product/42576-prughiny-zadney-podveski-pprz-vaz-2121</v>
      </c>
      <c r="D664">
        <v>0</v>
      </c>
      <c r="E664">
        <v>0</v>
      </c>
      <c r="F664">
        <v>0</v>
      </c>
      <c r="G664">
        <v>0</v>
      </c>
      <c r="H664">
        <v>0</v>
      </c>
      <c r="I664">
        <v>0</v>
      </c>
    </row>
    <row r="665" spans="1:9">
      <c r="A665">
        <v>355348</v>
      </c>
      <c r="B665">
        <v>2590</v>
      </c>
      <c r="C665" t="str">
        <v>https://motorring.ru/product/42583-prughiny-peredney-podveski-pprz-vaz-2107-2101</v>
      </c>
      <c r="D665">
        <v>0</v>
      </c>
      <c r="E665">
        <v>0</v>
      </c>
      <c r="F665">
        <v>0</v>
      </c>
      <c r="G665">
        <v>0</v>
      </c>
      <c r="H665">
        <v>0</v>
      </c>
      <c r="I665">
        <v>0</v>
      </c>
    </row>
    <row r="666" spans="1:9">
      <c r="A666">
        <v>355360</v>
      </c>
      <c r="B666">
        <v>2790</v>
      </c>
      <c r="C666" t="str">
        <v>https://motorring.ru/product/42582-prughiny-peredney-podveski-pprz-vaz-2121</v>
      </c>
      <c r="D666">
        <v>0</v>
      </c>
      <c r="E666">
        <v>0</v>
      </c>
      <c r="F666">
        <v>0</v>
      </c>
      <c r="G666">
        <v>0</v>
      </c>
      <c r="H666">
        <v>0</v>
      </c>
      <c r="I666">
        <v>0</v>
      </c>
    </row>
    <row r="667" spans="1:9">
      <c r="A667">
        <v>359448</v>
      </c>
      <c r="B667">
        <v>1290</v>
      </c>
      <c r="C667" t="str">
        <v>https://motorring.ru/product/30144-komplekt-svechey-zaghiganiya-dlya-lada-largus-fl</v>
      </c>
      <c r="D667">
        <v>0</v>
      </c>
      <c r="E667">
        <v>0</v>
      </c>
      <c r="F667">
        <v>0</v>
      </c>
      <c r="G667">
        <v>0</v>
      </c>
      <c r="H667">
        <v>0</v>
      </c>
      <c r="I667">
        <v>0</v>
      </c>
    </row>
    <row r="668" spans="1:9">
      <c r="A668">
        <v>359510</v>
      </c>
      <c r="B668" t="str">
        <v>не нашел</v>
      </c>
      <c r="C668">
        <v>0</v>
      </c>
      <c r="D668">
        <v>0</v>
      </c>
      <c r="E668">
        <v>0</v>
      </c>
      <c r="F668">
        <v>0</v>
      </c>
      <c r="G668">
        <v>0</v>
      </c>
      <c r="H668">
        <v>0</v>
      </c>
      <c r="I668">
        <v>0</v>
      </c>
    </row>
    <row r="669" spans="1:9">
      <c r="A669">
        <v>377431</v>
      </c>
      <c r="B669" t="str">
        <v>не нашел</v>
      </c>
      <c r="C669">
        <v>0</v>
      </c>
      <c r="D669">
        <v>0</v>
      </c>
      <c r="E669">
        <v>0</v>
      </c>
      <c r="F669">
        <v>0</v>
      </c>
      <c r="G669">
        <v>0</v>
      </c>
      <c r="H669">
        <v>0</v>
      </c>
      <c r="I669">
        <v>0</v>
      </c>
    </row>
    <row r="670" spans="1:9">
      <c r="A670">
        <v>376328</v>
      </c>
      <c r="B670">
        <v>7690</v>
      </c>
      <c r="C670" t="str">
        <v>https://motorring.ru/product/42592-komplekt-scepleniya-avtopribor-sbore-pod-trosikovuyu-kpp</v>
      </c>
      <c r="D670">
        <v>6408</v>
      </c>
      <c r="E670" t="str">
        <v>https://www.ozon.ru/product/ctseplenie-valeo-avtopribor-vaz-2170-1118-2110-kulisa-1755717019/</v>
      </c>
      <c r="F670">
        <v>0</v>
      </c>
      <c r="G670">
        <v>0</v>
      </c>
      <c r="H670">
        <v>0</v>
      </c>
      <c r="I670">
        <v>0</v>
      </c>
    </row>
    <row r="671" spans="1:9">
      <c r="A671">
        <v>139960</v>
      </c>
      <c r="B671" t="str">
        <v>2190 снят</v>
      </c>
      <c r="C671" t="str">
        <v>https://motorring.ru/product/156-mufta-vklyucheniya-scepleniya-vyghimnoy-valeo-shevrole-niva</v>
      </c>
      <c r="D671" t="str">
        <v>не нашел</v>
      </c>
      <c r="E671">
        <v>0</v>
      </c>
      <c r="F671">
        <v>0</v>
      </c>
      <c r="G671">
        <v>0</v>
      </c>
      <c r="H671">
        <v>0</v>
      </c>
      <c r="I671">
        <v>0</v>
      </c>
    </row>
    <row r="672" spans="1:9">
      <c r="A672">
        <v>425214</v>
      </c>
      <c r="B672">
        <v>0</v>
      </c>
      <c r="C672">
        <v>0</v>
      </c>
      <c r="D672">
        <v>0</v>
      </c>
      <c r="E672">
        <v>0</v>
      </c>
      <c r="F672">
        <v>0</v>
      </c>
      <c r="G672">
        <v>0</v>
      </c>
      <c r="H672">
        <v>0</v>
      </c>
      <c r="I672">
        <v>0</v>
      </c>
    </row>
    <row r="673" spans="1:10">
      <c r="A673">
        <v>425230</v>
      </c>
      <c r="B673">
        <v>0</v>
      </c>
      <c r="C673">
        <v>0</v>
      </c>
      <c r="D673">
        <v>0</v>
      </c>
      <c r="E673">
        <v>0</v>
      </c>
      <c r="F673">
        <v>0</v>
      </c>
      <c r="G673">
        <v>0</v>
      </c>
      <c r="H673">
        <v>0</v>
      </c>
      <c r="I673">
        <v>0</v>
      </c>
    </row>
    <row r="674" spans="1:10">
      <c r="A674">
        <v>425237</v>
      </c>
      <c r="B674">
        <v>0</v>
      </c>
      <c r="C674">
        <v>0</v>
      </c>
      <c r="D674">
        <v>0</v>
      </c>
      <c r="E674">
        <v>0</v>
      </c>
      <c r="F674">
        <v>0</v>
      </c>
      <c r="G674">
        <v>0</v>
      </c>
      <c r="H674">
        <v>0</v>
      </c>
      <c r="I674">
        <v>0</v>
      </c>
    </row>
    <row r="675" spans="1:10">
      <c r="A675">
        <v>425253</v>
      </c>
      <c r="B675">
        <v>0</v>
      </c>
      <c r="C675">
        <v>0</v>
      </c>
      <c r="D675">
        <v>0</v>
      </c>
      <c r="E675">
        <v>0</v>
      </c>
      <c r="F675">
        <v>0</v>
      </c>
      <c r="G675">
        <v>0</v>
      </c>
      <c r="H675">
        <v>0</v>
      </c>
      <c r="I675">
        <v>0</v>
      </c>
    </row>
    <row r="676" spans="1:10">
      <c r="A676">
        <v>425239</v>
      </c>
      <c r="B676">
        <v>0</v>
      </c>
      <c r="C676">
        <v>0</v>
      </c>
      <c r="D676">
        <v>0</v>
      </c>
      <c r="E676">
        <v>0</v>
      </c>
      <c r="F676">
        <v>0</v>
      </c>
      <c r="G676">
        <v>0</v>
      </c>
      <c r="H676">
        <v>0</v>
      </c>
      <c r="I676">
        <v>0</v>
      </c>
    </row>
    <row r="677" spans="1:10">
      <c r="A677">
        <v>425259</v>
      </c>
      <c r="B677">
        <v>0</v>
      </c>
      <c r="C677">
        <v>0</v>
      </c>
      <c r="D677">
        <v>0</v>
      </c>
      <c r="E677">
        <v>0</v>
      </c>
      <c r="F677">
        <v>0</v>
      </c>
      <c r="G677">
        <v>0</v>
      </c>
      <c r="H677">
        <v>0</v>
      </c>
      <c r="I677">
        <v>0</v>
      </c>
    </row>
    <row r="678" spans="1:10">
      <c r="A678">
        <v>425210</v>
      </c>
      <c r="B678">
        <v>0</v>
      </c>
      <c r="C678">
        <v>0</v>
      </c>
      <c r="D678">
        <v>0</v>
      </c>
      <c r="E678">
        <v>0</v>
      </c>
      <c r="F678">
        <v>0</v>
      </c>
      <c r="G678">
        <v>0</v>
      </c>
      <c r="H678">
        <v>0</v>
      </c>
      <c r="I678">
        <v>0</v>
      </c>
    </row>
    <row r="679" spans="1:10" s="9" customFormat="1">
      <c r="A679">
        <v>425025</v>
      </c>
      <c r="B679">
        <v>3590</v>
      </c>
      <c r="C679" t="str">
        <v>https://motorring.ru/product/44110-prughiny-zadney-podveski-npc-dlya-lada-vesta-kross-vesta</v>
      </c>
      <c r="D679">
        <v>0</v>
      </c>
      <c r="E679">
        <v>0</v>
      </c>
      <c r="F679">
        <v>0</v>
      </c>
      <c r="G679">
        <v>0</v>
      </c>
      <c r="H679">
        <v>0</v>
      </c>
      <c r="I679">
        <v>0</v>
      </c>
      <c r="J679"/>
    </row>
    <row r="680" spans="1:10">
      <c r="A680">
        <v>425014</v>
      </c>
      <c r="B680">
        <v>0</v>
      </c>
      <c r="C680">
        <v>0</v>
      </c>
      <c r="D680">
        <v>0</v>
      </c>
      <c r="E680">
        <v>0</v>
      </c>
      <c r="F680">
        <v>0</v>
      </c>
      <c r="G680">
        <v>0</v>
      </c>
      <c r="H680">
        <v>0</v>
      </c>
      <c r="I680">
        <v>0</v>
      </c>
    </row>
    <row r="681" spans="1:10">
      <c r="A681">
        <v>424968</v>
      </c>
      <c r="B681">
        <v>0</v>
      </c>
      <c r="C681">
        <v>0</v>
      </c>
      <c r="D681">
        <v>0</v>
      </c>
      <c r="E681">
        <v>0</v>
      </c>
      <c r="F681">
        <v>0</v>
      </c>
      <c r="G681">
        <v>0</v>
      </c>
      <c r="H681">
        <v>0</v>
      </c>
      <c r="I681">
        <v>0</v>
      </c>
    </row>
    <row r="682" spans="1:10">
      <c r="A682">
        <v>425135</v>
      </c>
      <c r="B682">
        <v>3890</v>
      </c>
      <c r="C682" t="str">
        <v>https://motorring.ru/product/44112-prughiny-peredney-podveski-npc-dlya-lada-granta-kalina</v>
      </c>
      <c r="D682">
        <v>0</v>
      </c>
      <c r="E682">
        <v>0</v>
      </c>
      <c r="F682">
        <v>0</v>
      </c>
      <c r="G682">
        <v>0</v>
      </c>
      <c r="H682">
        <v>0</v>
      </c>
      <c r="I682">
        <v>0</v>
      </c>
    </row>
    <row r="683" spans="1:10">
      <c r="A683">
        <v>425142</v>
      </c>
      <c r="B683">
        <v>4190</v>
      </c>
      <c r="C683" t="str">
        <v>https://motorring.ru/product/44113-prughiny-peredney-podveski-npc-bez-zanigheniya-priora</v>
      </c>
      <c r="D683">
        <v>0</v>
      </c>
      <c r="E683">
        <v>0</v>
      </c>
      <c r="F683">
        <v>0</v>
      </c>
      <c r="G683">
        <v>0</v>
      </c>
      <c r="H683">
        <v>0</v>
      </c>
      <c r="I683">
        <v>0</v>
      </c>
    </row>
    <row r="684" spans="1:10">
      <c r="A684">
        <v>425208</v>
      </c>
      <c r="B684">
        <v>4190</v>
      </c>
      <c r="C684" t="str">
        <v>https://motorring.ru/product/44111-prughiny-peredney-podveski-npc-dlya-lada-vesta-kross-vesta</v>
      </c>
      <c r="D684">
        <v>0</v>
      </c>
      <c r="E684">
        <v>0</v>
      </c>
      <c r="F684">
        <v>0</v>
      </c>
      <c r="G684">
        <v>0</v>
      </c>
      <c r="H684">
        <v>0</v>
      </c>
      <c r="I684">
        <v>0</v>
      </c>
    </row>
    <row r="685" spans="1:10">
      <c r="A685">
        <v>425151</v>
      </c>
      <c r="B685">
        <v>3990</v>
      </c>
      <c r="C685" t="str">
        <v>https://motorring.ru/product/44114-prughiny-peredney-podveski-npc-granta-fl</v>
      </c>
      <c r="D685">
        <v>0</v>
      </c>
      <c r="E685">
        <v>0</v>
      </c>
      <c r="F685">
        <v>0</v>
      </c>
      <c r="G685">
        <v>0</v>
      </c>
      <c r="H685">
        <v>0</v>
      </c>
      <c r="I685">
        <v>0</v>
      </c>
    </row>
    <row r="686" spans="1:10">
      <c r="A686">
        <v>425154</v>
      </c>
      <c r="B686">
        <v>4990</v>
      </c>
      <c r="C686" t="str">
        <v>https://motorring.ru/product/44115-prughiny-peredney-podveski-npc-dlya-lada-largus-cross</v>
      </c>
      <c r="D686">
        <v>0</v>
      </c>
      <c r="E686">
        <v>0</v>
      </c>
      <c r="F686">
        <v>0</v>
      </c>
      <c r="G686">
        <v>0</v>
      </c>
      <c r="H686">
        <v>0</v>
      </c>
      <c r="I686">
        <v>0</v>
      </c>
    </row>
    <row r="687" spans="1:10">
      <c r="A687">
        <v>425083</v>
      </c>
      <c r="B687">
        <v>0</v>
      </c>
      <c r="C687">
        <v>0</v>
      </c>
      <c r="D687">
        <v>0</v>
      </c>
      <c r="E687">
        <v>0</v>
      </c>
      <c r="F687">
        <v>0</v>
      </c>
      <c r="G687">
        <v>0</v>
      </c>
      <c r="H687">
        <v>0</v>
      </c>
      <c r="I687">
        <v>0</v>
      </c>
    </row>
    <row r="688" spans="1:10">
      <c r="A688">
        <v>425101</v>
      </c>
      <c r="B688">
        <v>0</v>
      </c>
      <c r="C688">
        <v>0</v>
      </c>
      <c r="D688">
        <v>0</v>
      </c>
      <c r="E688">
        <v>0</v>
      </c>
      <c r="F688">
        <v>0</v>
      </c>
      <c r="G688">
        <v>0</v>
      </c>
      <c r="H688">
        <v>0</v>
      </c>
      <c r="I688">
        <v>0</v>
      </c>
    </row>
    <row r="689" spans="1:9">
      <c r="A689">
        <v>158047</v>
      </c>
      <c r="B689">
        <v>0</v>
      </c>
      <c r="C689">
        <v>0</v>
      </c>
      <c r="D689">
        <v>2126</v>
      </c>
      <c r="E689" t="str">
        <v>https://www.ozon.ru/product/perednie-tormoznye-kolodki-lada-kalina-granta-priora-datsun-on-do-mi-do-lada-kalina-granta-priora-302185469/</v>
      </c>
      <c r="F689" t="str">
        <v>1980 снят</v>
      </c>
      <c r="G689" t="str">
        <v>https://www.avtoall.ru/kolodki_tormoznye_vaz_2108_perednie__4sht___nibk-627379/</v>
      </c>
      <c r="H689">
        <v>0</v>
      </c>
      <c r="I689">
        <v>0</v>
      </c>
    </row>
    <row r="690" spans="1:9">
      <c r="A690">
        <v>437647</v>
      </c>
      <c r="B690">
        <v>0</v>
      </c>
      <c r="C690">
        <v>0</v>
      </c>
      <c r="D690">
        <v>833</v>
      </c>
      <c r="E690" t="str">
        <v>https://www.ozon.ru/product/shumoizolyatory-universalnye-na-pruzhiny-s-diametrom-prutka-ot-12-do-13-2-mm-komplekt-2-sht-1355208061/</v>
      </c>
      <c r="F690">
        <v>0</v>
      </c>
      <c r="G690">
        <v>0</v>
      </c>
      <c r="H690">
        <v>0</v>
      </c>
      <c r="I690">
        <v>0</v>
      </c>
    </row>
    <row r="691" spans="1:9">
      <c r="A691">
        <v>423576</v>
      </c>
      <c r="B691">
        <v>6890</v>
      </c>
      <c r="C691" t="str">
        <v>https://motorring.ru/product/42593-komplekt-scepleniya-avtopribor-sbore-dlya-vaz-2101-2107</v>
      </c>
      <c r="D691">
        <v>5050</v>
      </c>
      <c r="E691" t="str">
        <v>https://www.ozon.ru/product/avtopribor-komplekt-stsepleniya-art-3495avt-1-sht-1634222142/</v>
      </c>
      <c r="F691">
        <v>0</v>
      </c>
      <c r="G691">
        <v>0</v>
      </c>
      <c r="H691">
        <v>0</v>
      </c>
      <c r="I691">
        <v>0</v>
      </c>
    </row>
    <row r="692" spans="1:9">
      <c r="A692">
        <v>443639</v>
      </c>
      <c r="B692">
        <v>1290</v>
      </c>
      <c r="C692" t="str">
        <v>https://motorring.ru/product/41136-opora-peredney-stoyki-hofers-podshipnikom-smeschenie-6mm</v>
      </c>
      <c r="D692">
        <v>1129</v>
      </c>
      <c r="E692" t="str">
        <v>https://www.ozon.ru/product/hofer-opora-amortizatora-art-hf-564-265-609059160/</v>
      </c>
      <c r="F692">
        <v>0</v>
      </c>
      <c r="G692">
        <v>0</v>
      </c>
      <c r="H692">
        <v>0</v>
      </c>
      <c r="I692">
        <v>0</v>
      </c>
    </row>
    <row r="693" spans="1:9">
      <c r="A693">
        <v>443631</v>
      </c>
      <c r="B693">
        <v>1090</v>
      </c>
      <c r="C693" t="str">
        <v>https://motorring.ru/product/41132-verhnyaya-opora-stoyki-peredney-podveski-hofer-2108</v>
      </c>
      <c r="D693">
        <v>695</v>
      </c>
      <c r="E693" t="str">
        <v>https://www.ozon.ru/product/opora-peredney-stoyki-vaz-2108-hofer-1773633339/</v>
      </c>
      <c r="F693">
        <v>0</v>
      </c>
      <c r="G693">
        <v>0</v>
      </c>
      <c r="H693">
        <v>0</v>
      </c>
      <c r="I693">
        <v>0</v>
      </c>
    </row>
    <row r="694" spans="1:9">
      <c r="A694">
        <v>443632</v>
      </c>
      <c r="B694">
        <v>1390</v>
      </c>
      <c r="C694" t="str">
        <v>https://motorring.ru/product/41133-opora-verhnyaya-stoyki-peredney-podveski-hofer-vaz-2110</v>
      </c>
      <c r="D694">
        <v>1237</v>
      </c>
      <c r="E694" t="str">
        <v>https://www.ozon.ru/product/opora-amortizatora-hofer-hf564263-1149460250/</v>
      </c>
      <c r="F694">
        <v>0</v>
      </c>
      <c r="G694">
        <v>0</v>
      </c>
      <c r="H694">
        <v>0</v>
      </c>
      <c r="I694">
        <v>0</v>
      </c>
    </row>
    <row r="695" spans="1:9">
      <c r="A695">
        <v>443634</v>
      </c>
      <c r="B695">
        <v>1290</v>
      </c>
      <c r="C695" t="str">
        <v>https://motorring.ru/product/41134-opora-peredney-stoyki-hofer-podshipnikom-dlya-lada-priora</v>
      </c>
      <c r="D695">
        <v>1032</v>
      </c>
      <c r="E695" t="str">
        <v>https://www.ozon.ru/product/hofer-opora-kardannogo-vala-art-hf-564-264-1-sht-1359157379/</v>
      </c>
      <c r="F695">
        <v>0</v>
      </c>
      <c r="G695">
        <v>0</v>
      </c>
      <c r="H695">
        <v>0</v>
      </c>
      <c r="I695">
        <v>0</v>
      </c>
    </row>
    <row r="696" spans="1:9">
      <c r="A696">
        <v>443635</v>
      </c>
      <c r="B696">
        <v>1390</v>
      </c>
      <c r="C696" t="str">
        <v>https://motorring.ru/product/41135-opora-peredney-stoyki-hofer-eur-granta</v>
      </c>
      <c r="D696">
        <v>1189</v>
      </c>
      <c r="E696" t="str">
        <v>https://www.ozon.ru/product/opora-peredney-stoyki-lyustra-vaz-2190-s-eur-s-podshipnikom-hofer-572033154/</v>
      </c>
      <c r="F696">
        <v>0</v>
      </c>
      <c r="G696">
        <v>0</v>
      </c>
      <c r="H696">
        <v>0</v>
      </c>
      <c r="I696">
        <v>0</v>
      </c>
    </row>
    <row r="697" spans="1:9">
      <c r="A697">
        <v>443595</v>
      </c>
      <c r="B697">
        <v>2890</v>
      </c>
      <c r="C697" t="str">
        <v>https://motorring.ru/product/42570-prughiny-zadney-podveski-pprz-30mm-vaz-2110-2112</v>
      </c>
      <c r="D697">
        <v>2786</v>
      </c>
      <c r="E697" t="str">
        <v>https://www.ozon.ru/product/pruzhiny-zadnie-lada-2110-12-zanizhenie-30mm-pprz-1760730813/</v>
      </c>
      <c r="F697">
        <v>0</v>
      </c>
      <c r="G697">
        <v>0</v>
      </c>
      <c r="H697">
        <v>0</v>
      </c>
      <c r="I697">
        <v>0</v>
      </c>
    </row>
    <row r="698" spans="1:9">
      <c r="A698">
        <v>443596</v>
      </c>
      <c r="B698">
        <v>2790</v>
      </c>
      <c r="C698">
        <v>0</v>
      </c>
      <c r="D698">
        <v>2786</v>
      </c>
      <c r="E698" t="str">
        <v>https://www.ozon.ru/product/pruzhiny-zadnie-lada-2110-12-zanizhenie-50mm-pprz-1760762329/</v>
      </c>
      <c r="F698">
        <v>0</v>
      </c>
      <c r="G698">
        <v>0</v>
      </c>
      <c r="H698">
        <v>0</v>
      </c>
      <c r="I698">
        <v>0</v>
      </c>
    </row>
    <row r="699" spans="1:9">
      <c r="A699">
        <v>443597</v>
      </c>
      <c r="B699">
        <v>2890</v>
      </c>
      <c r="C699" t="str">
        <v>https://motorring.ru/product/42571-prughiny-zadney-podveski-pprz-70mm-vaz-2110-2112</v>
      </c>
      <c r="D699">
        <v>2786</v>
      </c>
      <c r="E699" t="str">
        <v>https://www.ozon.ru/product/pruzhina-zadnie-lada-2110-12-zanizhenie-70mm-pprz-1760773465/</v>
      </c>
      <c r="F699">
        <v>0</v>
      </c>
      <c r="G699">
        <v>0</v>
      </c>
      <c r="H699">
        <v>0</v>
      </c>
      <c r="I699">
        <v>0</v>
      </c>
    </row>
    <row r="700" spans="1:9">
      <c r="A700">
        <v>443598</v>
      </c>
      <c r="B700">
        <v>2890</v>
      </c>
      <c r="C700" t="str">
        <v>https://motorring.ru/product/42572-prughiny-zadney-podveski-pprz-90mm-vaz-2110-2112</v>
      </c>
      <c r="D700">
        <v>2786</v>
      </c>
      <c r="E700" t="str">
        <v>https://www.ozon.ru/product/pruzhiny-zadnie-lada-2110-12-zanizhenie-90mm-pprz-1760786356/</v>
      </c>
      <c r="F700">
        <v>0</v>
      </c>
      <c r="G700">
        <v>0</v>
      </c>
      <c r="H700">
        <v>0</v>
      </c>
      <c r="I700">
        <v>0</v>
      </c>
    </row>
    <row r="701" spans="1:9">
      <c r="A701">
        <v>443599</v>
      </c>
      <c r="B701">
        <v>2590</v>
      </c>
      <c r="C701" t="str">
        <v>https://motorring.ru/product/42581-prughiny-peredney-podveski-pprz-vaz-2110-2112</v>
      </c>
      <c r="D701">
        <v>2746</v>
      </c>
      <c r="E701" t="str">
        <v>https://www.ozon.ru/product/pruzhiny-peredney-podveski-dlya-vaz-2110-12-2902712-1454269324/</v>
      </c>
      <c r="F701">
        <v>0</v>
      </c>
      <c r="G701">
        <v>0</v>
      </c>
      <c r="H701">
        <v>0</v>
      </c>
      <c r="I701">
        <v>0</v>
      </c>
    </row>
    <row r="702" spans="1:9">
      <c r="A702">
        <v>443600</v>
      </c>
      <c r="B702">
        <v>2890</v>
      </c>
      <c r="C702" t="str">
        <v>https://motorring.ru/product/42577-prughiny-peredney-podveski-30mm-pprz-vaz-2110-2112</v>
      </c>
      <c r="D702">
        <v>2809</v>
      </c>
      <c r="E702" t="str">
        <v>https://www.ozon.ru/product/pruzhiny-perednie-lada-2110-12-zanizhenie-30mm-pprz-1760802500/</v>
      </c>
      <c r="F702">
        <v>0</v>
      </c>
      <c r="G702">
        <v>0</v>
      </c>
      <c r="H702">
        <v>0</v>
      </c>
      <c r="I702">
        <v>0</v>
      </c>
    </row>
    <row r="703" spans="1:9">
      <c r="A703">
        <v>443601</v>
      </c>
      <c r="B703">
        <v>2890</v>
      </c>
      <c r="C703" t="str">
        <v>https://motorring.ru/product/42578-prughiny-peredney-podveski-50mm-pprz-vaz-2110-2112</v>
      </c>
      <c r="D703">
        <v>2809</v>
      </c>
      <c r="E703" t="str">
        <v>https://www.ozon.ru/product/pruzhiny-perednie-lada-2110-12-zanizhenie-50mm-pprz-1760813297/</v>
      </c>
      <c r="F703">
        <v>0</v>
      </c>
      <c r="G703">
        <v>0</v>
      </c>
      <c r="H703">
        <v>0</v>
      </c>
      <c r="I703">
        <v>0</v>
      </c>
    </row>
    <row r="704" spans="1:9">
      <c r="A704">
        <v>443602</v>
      </c>
      <c r="B704">
        <v>2890</v>
      </c>
      <c r="C704" t="str">
        <v>https://motorring.ru/product/42579-prughiny-peredney-podveski-70mm-pprz-vaz-2110-2112</v>
      </c>
      <c r="D704">
        <v>2809</v>
      </c>
      <c r="E704" t="str">
        <v>https://www.ozon.ru/product/pruzhiny-perednie-lada-2110-12-zanizhenie-70mm-pprz-1760829420/</v>
      </c>
      <c r="F704">
        <v>0</v>
      </c>
      <c r="G704">
        <v>0</v>
      </c>
      <c r="H704">
        <v>0</v>
      </c>
      <c r="I704">
        <v>0</v>
      </c>
    </row>
    <row r="705" spans="1:9">
      <c r="A705">
        <v>443603</v>
      </c>
      <c r="B705">
        <v>2890</v>
      </c>
      <c r="C705" t="str">
        <v>https://motorring.ru/product/42580-prughiny-peredney-podveski-90mm-pprz-vaz-2110-2112</v>
      </c>
      <c r="D705">
        <v>2809</v>
      </c>
      <c r="E705" t="str">
        <v>https://www.ozon.ru/product/pruzhiny-perednie-lada-2110-12-zanizhenie-90mm-pprz-1760834891/</v>
      </c>
      <c r="F705">
        <v>0</v>
      </c>
      <c r="G705">
        <v>0</v>
      </c>
      <c r="H705">
        <v>0</v>
      </c>
      <c r="I705">
        <v>0</v>
      </c>
    </row>
    <row r="706" spans="1:9">
      <c r="A706">
        <v>139956</v>
      </c>
      <c r="B706">
        <v>6490</v>
      </c>
      <c r="C706" t="str">
        <v>https://motorring.ru/product/19888-vyghimnoy-podshipnik-gidravlcheskiy-luk-lada-largus</v>
      </c>
      <c r="D706">
        <v>0</v>
      </c>
      <c r="E706">
        <v>0</v>
      </c>
      <c r="F706">
        <v>0</v>
      </c>
      <c r="G706">
        <v>0</v>
      </c>
      <c r="H706">
        <v>0</v>
      </c>
      <c r="I706">
        <v>0</v>
      </c>
    </row>
    <row r="707" spans="1:9">
      <c r="A707">
        <v>218676</v>
      </c>
      <c r="B707">
        <v>13890</v>
      </c>
      <c r="C707" t="str">
        <v>https://motorring.ru/product/3869-sceplenie-luk-sbore-vaz-2110-2112</v>
      </c>
      <c r="D707">
        <v>0</v>
      </c>
      <c r="E707">
        <v>0</v>
      </c>
      <c r="F707">
        <v>0</v>
      </c>
      <c r="G707">
        <v>0</v>
      </c>
      <c r="H707">
        <v>0</v>
      </c>
      <c r="I707">
        <v>0</v>
      </c>
    </row>
    <row r="708" spans="1:9">
      <c r="A708">
        <v>218704</v>
      </c>
      <c r="B708">
        <v>9290</v>
      </c>
      <c r="C708" t="str">
        <v>https://motorring.ru/product/4668</v>
      </c>
      <c r="D708">
        <v>0</v>
      </c>
      <c r="E708">
        <v>0</v>
      </c>
      <c r="F708">
        <v>0</v>
      </c>
      <c r="G708">
        <v>0</v>
      </c>
      <c r="H708">
        <v>0</v>
      </c>
      <c r="I708">
        <v>0</v>
      </c>
    </row>
    <row r="709" spans="1:9">
      <c r="A709">
        <v>218678</v>
      </c>
      <c r="B709">
        <v>9290</v>
      </c>
      <c r="C709" t="str">
        <v>https://motorring.ru/product/19889-sceplenie-sbore-luk-vaz-2108-21099-2113-2115</v>
      </c>
      <c r="D709">
        <v>0</v>
      </c>
      <c r="E709">
        <v>0</v>
      </c>
      <c r="F709">
        <v>0</v>
      </c>
      <c r="G709">
        <v>0</v>
      </c>
      <c r="H709">
        <v>0</v>
      </c>
      <c r="I709">
        <v>0</v>
      </c>
    </row>
    <row r="710" spans="1:9">
      <c r="A710">
        <v>218679</v>
      </c>
      <c r="B710">
        <v>21590</v>
      </c>
      <c r="C710" t="str">
        <v>https://motorring.ru/product/6843-sceplenie-luk-sbore-shevrole-niva</v>
      </c>
      <c r="D710">
        <v>0</v>
      </c>
      <c r="E710">
        <v>0</v>
      </c>
      <c r="F710">
        <v>0</v>
      </c>
      <c r="G710">
        <v>0</v>
      </c>
      <c r="H710">
        <v>0</v>
      </c>
      <c r="I710">
        <v>0</v>
      </c>
    </row>
    <row r="711" spans="1:9">
      <c r="A711">
        <v>491028</v>
      </c>
      <c r="B711">
        <v>14490</v>
      </c>
      <c r="C711" t="str">
        <v>https://motorring.ru/product/45941-komplekt-scepleniya-avtopribor-832290avt-lada-vesta-xray</v>
      </c>
      <c r="D711">
        <v>0</v>
      </c>
      <c r="E711">
        <v>0</v>
      </c>
      <c r="F711">
        <v>0</v>
      </c>
      <c r="G711">
        <v>0</v>
      </c>
      <c r="H711">
        <v>0</v>
      </c>
      <c r="I711">
        <v>0</v>
      </c>
    </row>
    <row r="712" spans="1:9">
      <c r="A712">
        <v>193924</v>
      </c>
      <c r="B712" t="str">
        <v>не нашел</v>
      </c>
      <c r="C712">
        <v>0</v>
      </c>
      <c r="D712">
        <v>0</v>
      </c>
      <c r="E712">
        <v>0</v>
      </c>
      <c r="F712">
        <v>0</v>
      </c>
      <c r="G712">
        <v>0</v>
      </c>
      <c r="H712">
        <v>0</v>
      </c>
      <c r="I712">
        <v>0</v>
      </c>
    </row>
    <row r="713" spans="1:9">
      <c r="A713">
        <v>226328</v>
      </c>
      <c r="B713">
        <v>0</v>
      </c>
      <c r="C713">
        <v>0</v>
      </c>
      <c r="D713">
        <v>0</v>
      </c>
      <c r="E713">
        <v>0</v>
      </c>
      <c r="F713">
        <v>0</v>
      </c>
      <c r="G713">
        <v>0</v>
      </c>
      <c r="H713">
        <v>0</v>
      </c>
      <c r="I713">
        <v>0</v>
      </c>
    </row>
    <row r="714" spans="1:9">
      <c r="A714">
        <v>140366</v>
      </c>
      <c r="B714">
        <v>0</v>
      </c>
      <c r="C714">
        <v>0</v>
      </c>
      <c r="D714">
        <v>0</v>
      </c>
      <c r="E714">
        <v>0</v>
      </c>
      <c r="F714">
        <v>0</v>
      </c>
      <c r="G714">
        <v>0</v>
      </c>
      <c r="H714">
        <v>0</v>
      </c>
      <c r="I714">
        <v>0</v>
      </c>
    </row>
    <row r="715" spans="1:9">
      <c r="A715">
        <v>159359</v>
      </c>
      <c r="B715">
        <v>0</v>
      </c>
      <c r="C715">
        <v>0</v>
      </c>
      <c r="D715">
        <v>0</v>
      </c>
      <c r="E715">
        <v>0</v>
      </c>
      <c r="F715">
        <v>0</v>
      </c>
      <c r="G715">
        <v>0</v>
      </c>
      <c r="H715">
        <v>0</v>
      </c>
      <c r="I715">
        <v>0</v>
      </c>
    </row>
    <row r="716" spans="1:9">
      <c r="A716">
        <v>226332</v>
      </c>
      <c r="B716">
        <v>0</v>
      </c>
      <c r="C716">
        <v>0</v>
      </c>
      <c r="D716">
        <v>0</v>
      </c>
      <c r="E716">
        <v>0</v>
      </c>
      <c r="F716">
        <v>0</v>
      </c>
      <c r="G716">
        <v>0</v>
      </c>
      <c r="H716">
        <v>0</v>
      </c>
      <c r="I716">
        <v>0</v>
      </c>
    </row>
    <row r="717" spans="1:9">
      <c r="A717">
        <v>213420</v>
      </c>
      <c r="B717">
        <v>0</v>
      </c>
      <c r="C717">
        <v>0</v>
      </c>
      <c r="D717">
        <v>0</v>
      </c>
      <c r="E717">
        <v>0</v>
      </c>
      <c r="F717">
        <v>0</v>
      </c>
      <c r="G717">
        <v>0</v>
      </c>
      <c r="H717">
        <v>0</v>
      </c>
      <c r="I717">
        <v>0</v>
      </c>
    </row>
    <row r="718" spans="1:9">
      <c r="A718">
        <v>219620</v>
      </c>
      <c r="B718">
        <v>0</v>
      </c>
      <c r="C718">
        <v>0</v>
      </c>
      <c r="D718">
        <v>0</v>
      </c>
      <c r="E718">
        <v>0</v>
      </c>
      <c r="F718">
        <v>0</v>
      </c>
      <c r="G718">
        <v>0</v>
      </c>
      <c r="H718">
        <v>0</v>
      </c>
      <c r="I718">
        <v>0</v>
      </c>
    </row>
    <row r="719" spans="1:9">
      <c r="A719">
        <v>139967</v>
      </c>
      <c r="B719">
        <v>0</v>
      </c>
      <c r="C719">
        <v>0</v>
      </c>
      <c r="D719">
        <v>0</v>
      </c>
      <c r="E719">
        <v>0</v>
      </c>
      <c r="F719">
        <v>0</v>
      </c>
      <c r="G719">
        <v>0</v>
      </c>
      <c r="H719">
        <v>0</v>
      </c>
      <c r="I719">
        <v>0</v>
      </c>
    </row>
    <row r="720" spans="1:9">
      <c r="A720">
        <v>181856</v>
      </c>
      <c r="B720">
        <v>0</v>
      </c>
      <c r="C720">
        <v>0</v>
      </c>
      <c r="D720">
        <v>0</v>
      </c>
      <c r="E720">
        <v>0</v>
      </c>
      <c r="F720">
        <v>0</v>
      </c>
      <c r="G720">
        <v>0</v>
      </c>
      <c r="H720">
        <v>0</v>
      </c>
      <c r="I720">
        <v>0</v>
      </c>
    </row>
    <row r="721" spans="1:9">
      <c r="A721">
        <v>181857</v>
      </c>
      <c r="B721">
        <v>0</v>
      </c>
      <c r="C721">
        <v>0</v>
      </c>
      <c r="D721">
        <v>0</v>
      </c>
      <c r="E721">
        <v>0</v>
      </c>
      <c r="F721">
        <v>0</v>
      </c>
      <c r="G721">
        <v>0</v>
      </c>
      <c r="H721">
        <v>0</v>
      </c>
      <c r="I721">
        <v>0</v>
      </c>
    </row>
    <row r="722" spans="1:9">
      <c r="A722">
        <v>219603</v>
      </c>
      <c r="B722">
        <v>0</v>
      </c>
      <c r="C722">
        <v>0</v>
      </c>
      <c r="D722">
        <v>0</v>
      </c>
      <c r="E722">
        <v>0</v>
      </c>
      <c r="F722">
        <v>0</v>
      </c>
      <c r="G722">
        <v>0</v>
      </c>
      <c r="H722">
        <v>0</v>
      </c>
      <c r="I722">
        <v>0</v>
      </c>
    </row>
    <row r="723" spans="1:9">
      <c r="A723">
        <v>213826</v>
      </c>
      <c r="B723">
        <v>0</v>
      </c>
      <c r="C723">
        <v>0</v>
      </c>
      <c r="D723">
        <v>0</v>
      </c>
      <c r="E723">
        <v>0</v>
      </c>
      <c r="F723">
        <v>0</v>
      </c>
      <c r="G723">
        <v>0</v>
      </c>
      <c r="H723">
        <v>0</v>
      </c>
      <c r="I723">
        <v>0</v>
      </c>
    </row>
    <row r="724" spans="1:9">
      <c r="A724">
        <v>218707</v>
      </c>
      <c r="B724">
        <v>0</v>
      </c>
      <c r="C724">
        <v>0</v>
      </c>
      <c r="D724">
        <v>0</v>
      </c>
      <c r="E724">
        <v>0</v>
      </c>
      <c r="F724">
        <v>0</v>
      </c>
      <c r="G724">
        <v>0</v>
      </c>
      <c r="H724">
        <v>0</v>
      </c>
      <c r="I724">
        <v>0</v>
      </c>
    </row>
    <row r="725" spans="1:9">
      <c r="A725">
        <v>219679</v>
      </c>
      <c r="B725">
        <v>0</v>
      </c>
      <c r="C725">
        <v>0</v>
      </c>
      <c r="D725">
        <v>0</v>
      </c>
      <c r="E725">
        <v>0</v>
      </c>
      <c r="F725">
        <v>0</v>
      </c>
      <c r="G725">
        <v>0</v>
      </c>
      <c r="H725">
        <v>0</v>
      </c>
      <c r="I725">
        <v>0</v>
      </c>
    </row>
    <row r="726" spans="1:9">
      <c r="A726">
        <v>208921</v>
      </c>
      <c r="B726">
        <v>0</v>
      </c>
      <c r="C726">
        <v>0</v>
      </c>
      <c r="D726">
        <v>0</v>
      </c>
      <c r="E726">
        <v>0</v>
      </c>
      <c r="F726">
        <v>0</v>
      </c>
      <c r="G726">
        <v>0</v>
      </c>
      <c r="H726">
        <v>0</v>
      </c>
      <c r="I726">
        <v>0</v>
      </c>
    </row>
    <row r="727" spans="1:9">
      <c r="A727">
        <v>213829</v>
      </c>
      <c r="B727">
        <v>0</v>
      </c>
      <c r="C727">
        <v>0</v>
      </c>
      <c r="D727">
        <v>0</v>
      </c>
      <c r="E727">
        <v>0</v>
      </c>
      <c r="F727">
        <v>0</v>
      </c>
      <c r="G727">
        <v>0</v>
      </c>
      <c r="H727">
        <v>0</v>
      </c>
      <c r="I727">
        <v>0</v>
      </c>
    </row>
    <row r="728" spans="1:9">
      <c r="A728">
        <v>159823</v>
      </c>
      <c r="B728">
        <v>0</v>
      </c>
      <c r="C728">
        <v>0</v>
      </c>
      <c r="D728">
        <v>0</v>
      </c>
      <c r="E728">
        <v>0</v>
      </c>
      <c r="F728">
        <v>0</v>
      </c>
      <c r="G728">
        <v>0</v>
      </c>
      <c r="H728">
        <v>0</v>
      </c>
      <c r="I728">
        <v>0</v>
      </c>
    </row>
    <row r="729" spans="1:9">
      <c r="A729">
        <v>159558</v>
      </c>
      <c r="B729">
        <v>0</v>
      </c>
      <c r="C729">
        <v>0</v>
      </c>
      <c r="D729">
        <v>0</v>
      </c>
      <c r="E729">
        <v>0</v>
      </c>
      <c r="F729">
        <v>0</v>
      </c>
      <c r="G729">
        <v>0</v>
      </c>
      <c r="H729">
        <v>0</v>
      </c>
      <c r="I729">
        <v>0</v>
      </c>
    </row>
    <row r="730" spans="1:9">
      <c r="A730">
        <v>158024</v>
      </c>
      <c r="B730">
        <v>0</v>
      </c>
      <c r="C730">
        <v>0</v>
      </c>
      <c r="D730">
        <v>0</v>
      </c>
      <c r="E730">
        <v>0</v>
      </c>
      <c r="F730">
        <v>0</v>
      </c>
      <c r="G730">
        <v>0</v>
      </c>
      <c r="H730">
        <v>0</v>
      </c>
      <c r="I730">
        <v>0</v>
      </c>
    </row>
    <row r="731" spans="1:9">
      <c r="A731" s="9" t="str" cm="1">
        <f t="array" ref="A731:A751">_xlfn._xlws.FILTER(Торг!$A:$A,Торг!$A:$A&lt;&gt;"")</f>
        <v>ID</v>
      </c>
      <c r="B731" s="9" t="str" cm="1">
        <f t="array" ref="B731:C751">_xlfn._xlws.FILTER(Торг!$AC:$AD,Торг!$A:$A&lt;&gt;"")</f>
        <v>MR</v>
      </c>
      <c r="C731" s="9" t="str">
        <v>MR</v>
      </c>
      <c r="D731" s="9" cm="1">
        <f t="array" ref="D731:E751">_xlfn._xlws.FILTER(Торг!$AH:$AI,Торг!$A:$A&lt;&gt;"")</f>
        <v>2</v>
      </c>
      <c r="E731" s="9">
        <v>2</v>
      </c>
      <c r="F731" s="9" cm="1">
        <f t="array" ref="F731:G751">_xlfn._xlws.FILTER(Торг!$AM:$AN,Торг!$A:$A&lt;&gt;"")</f>
        <v>3</v>
      </c>
      <c r="G731" s="9">
        <v>3</v>
      </c>
      <c r="H731" s="9" cm="1">
        <f t="array" ref="H731:I751">_xlfn._xlws.FILTER(Торг!$AR:$AS,Торг!$A:$A&lt;&gt;"")</f>
        <v>4</v>
      </c>
      <c r="I731" s="9">
        <v>4</v>
      </c>
    </row>
    <row r="732" spans="1:9">
      <c r="A732">
        <v>199503</v>
      </c>
      <c r="B732">
        <v>990</v>
      </c>
      <c r="C732" t="str">
        <v>https://motorring.ru/product/6971</v>
      </c>
      <c r="D732">
        <v>0</v>
      </c>
      <c r="E732">
        <v>0</v>
      </c>
      <c r="F732">
        <v>0</v>
      </c>
      <c r="G732">
        <v>0</v>
      </c>
      <c r="H732">
        <v>0</v>
      </c>
      <c r="I732">
        <v>0</v>
      </c>
    </row>
    <row r="733" spans="1:9">
      <c r="A733">
        <v>199504</v>
      </c>
      <c r="B733">
        <v>1190</v>
      </c>
      <c r="C733" t="str">
        <v>https://motorring.ru/product/6969-palycy-porshnevye-amp-zelenye-dlya-vaz-2108-21099-2113-2115</v>
      </c>
      <c r="D733">
        <v>0</v>
      </c>
      <c r="E733">
        <v>0</v>
      </c>
      <c r="F733">
        <v>0</v>
      </c>
      <c r="G733">
        <v>0</v>
      </c>
      <c r="H733">
        <v>0</v>
      </c>
      <c r="I733">
        <v>0</v>
      </c>
    </row>
    <row r="734" spans="1:9">
      <c r="A734">
        <v>199505</v>
      </c>
      <c r="B734">
        <v>1190</v>
      </c>
      <c r="C734" t="str">
        <v>https://motorring.ru/product/6970-palycy-porshnevye-amp-krasnye-dlya-vaz-2108-21099-2113-2115</v>
      </c>
      <c r="D734">
        <v>0</v>
      </c>
      <c r="E734">
        <v>0</v>
      </c>
      <c r="F734">
        <v>0</v>
      </c>
      <c r="G734">
        <v>0</v>
      </c>
      <c r="H734">
        <v>0</v>
      </c>
      <c r="I734">
        <v>0</v>
      </c>
    </row>
    <row r="735" spans="1:9">
      <c r="A735">
        <v>259682</v>
      </c>
      <c r="B735">
        <v>2190</v>
      </c>
      <c r="C735" t="str">
        <v>https://motorring.ru/product/39492-porshnevye-kolyca-herzog-76-4mm-vaz-2101-2107</v>
      </c>
      <c r="D735">
        <v>0</v>
      </c>
      <c r="E735">
        <v>0</v>
      </c>
      <c r="F735">
        <v>0</v>
      </c>
      <c r="G735">
        <v>0</v>
      </c>
      <c r="H735">
        <v>0</v>
      </c>
      <c r="I735">
        <v>0</v>
      </c>
    </row>
    <row r="736" spans="1:9">
      <c r="A736">
        <v>259683</v>
      </c>
      <c r="B736">
        <v>2190</v>
      </c>
      <c r="C736" t="str">
        <v>https://motorring.ru/product/39491-porshnevye-kolyca-herzog-76mm-vaz-2101-2107</v>
      </c>
      <c r="D736">
        <v>0</v>
      </c>
      <c r="E736">
        <v>0</v>
      </c>
      <c r="F736">
        <v>0</v>
      </c>
      <c r="G736">
        <v>0</v>
      </c>
      <c r="H736">
        <v>0</v>
      </c>
      <c r="I736">
        <v>0</v>
      </c>
    </row>
    <row r="737" spans="1:9">
      <c r="A737">
        <v>259684</v>
      </c>
      <c r="B737">
        <v>2190</v>
      </c>
      <c r="C737" t="str">
        <v>https://motorring.ru/product/39493-porshnevye-kolyca-herzog-76-8mm-vaz-2101-2107</v>
      </c>
      <c r="D737">
        <v>2093</v>
      </c>
      <c r="E737" t="str">
        <v>https://www.ozon.ru/product/porshnevye-koltsa-76-8-mm-vaz-2101-2108-1650331289/</v>
      </c>
      <c r="F737">
        <v>0</v>
      </c>
      <c r="G737">
        <v>0</v>
      </c>
      <c r="H737">
        <v>0</v>
      </c>
      <c r="I737">
        <v>0</v>
      </c>
    </row>
    <row r="738" spans="1:9">
      <c r="A738">
        <v>259681</v>
      </c>
      <c r="B738">
        <v>2090</v>
      </c>
      <c r="C738" t="str">
        <v>https://motorring.ru/product/20158-porshnevye-kolyca-herzog-lada-kalina</v>
      </c>
      <c r="D738">
        <v>1700</v>
      </c>
      <c r="E738" t="str">
        <v>https://www.ozon.ru/product/herzog-koltso-porshnevoe-art-hlr-0765-1-sht-1357361611/</v>
      </c>
      <c r="F738">
        <v>0</v>
      </c>
      <c r="G738">
        <v>0</v>
      </c>
      <c r="H738">
        <v>0</v>
      </c>
      <c r="I738">
        <v>0</v>
      </c>
    </row>
    <row r="739" spans="1:9">
      <c r="A739">
        <v>259679</v>
      </c>
      <c r="B739">
        <v>1790</v>
      </c>
      <c r="C739" t="str">
        <v>https://motorring.ru/product/20159-porshnevye-kolyca-herzog-lada-kalina</v>
      </c>
      <c r="D739">
        <v>1871</v>
      </c>
      <c r="E739" t="str">
        <v>https://www.ozon.ru/product/koltsa-porshnevye-11194-herzog-nabornye-77-0-k-t-na-4-tsilindra-707731158/</v>
      </c>
      <c r="F739">
        <v>0</v>
      </c>
      <c r="G739">
        <v>0</v>
      </c>
      <c r="H739">
        <v>0</v>
      </c>
      <c r="I739">
        <v>0</v>
      </c>
    </row>
    <row r="740" spans="1:9">
      <c r="A740">
        <v>259680</v>
      </c>
      <c r="B740">
        <v>1790</v>
      </c>
      <c r="C740" t="str">
        <v>https://motorring.ru/product/39490-porshnevye-kolyca-herzog-dv-11194-77-5mm-kalina</v>
      </c>
      <c r="D740">
        <v>1871</v>
      </c>
      <c r="E740" t="str">
        <v>https://www.ozon.ru/product/koltsa-porshnevye-11194-herzog-nabornye-77-5-k-t-na-4-tsilindra-707731144/</v>
      </c>
      <c r="F740">
        <v>0</v>
      </c>
      <c r="G740">
        <v>0</v>
      </c>
      <c r="H740">
        <v>0</v>
      </c>
      <c r="I740">
        <v>0</v>
      </c>
    </row>
    <row r="741" spans="1:9">
      <c r="A741">
        <v>259685</v>
      </c>
      <c r="B741">
        <v>2190</v>
      </c>
      <c r="C741" t="str">
        <v>https://motorring.ru/product/39494-porshnevye-kolyca-herzog-79mm-vaz-2101-2107</v>
      </c>
      <c r="D741">
        <v>0</v>
      </c>
      <c r="E741">
        <v>0</v>
      </c>
      <c r="F741">
        <v>0</v>
      </c>
      <c r="G741">
        <v>0</v>
      </c>
      <c r="H741">
        <v>0</v>
      </c>
      <c r="I741">
        <v>0</v>
      </c>
    </row>
    <row r="742" spans="1:9">
      <c r="A742">
        <v>259686</v>
      </c>
      <c r="B742">
        <v>2190</v>
      </c>
      <c r="C742" t="str">
        <v>https://motorring.ru/product/39495-porshnevye-kolyca-herzog-79-4mm-vaz-2101-2107</v>
      </c>
      <c r="D742">
        <v>0</v>
      </c>
      <c r="E742">
        <v>0</v>
      </c>
      <c r="F742">
        <v>0</v>
      </c>
      <c r="G742">
        <v>0</v>
      </c>
      <c r="H742">
        <v>0</v>
      </c>
      <c r="I742">
        <v>0</v>
      </c>
    </row>
    <row r="743" spans="1:9">
      <c r="A743">
        <v>259687</v>
      </c>
      <c r="B743">
        <v>2190</v>
      </c>
      <c r="C743" t="str">
        <v>https://motorring.ru/product/39496-porshnevye-kolyca-herzog-79-8mm-vaz-2101-2107</v>
      </c>
      <c r="D743">
        <v>0</v>
      </c>
      <c r="E743">
        <v>0</v>
      </c>
      <c r="F743">
        <v>0</v>
      </c>
      <c r="G743">
        <v>0</v>
      </c>
      <c r="H743">
        <v>0</v>
      </c>
      <c r="I743">
        <v>0</v>
      </c>
    </row>
    <row r="744" spans="1:9">
      <c r="A744">
        <v>259688</v>
      </c>
      <c r="B744">
        <v>2390</v>
      </c>
      <c r="C744" t="str">
        <v>https://motorring.ru/product/20160-porshnevye-kolyca-herzog-21083-vaz-2108-21099-2113-2115</v>
      </c>
      <c r="D744">
        <v>2363</v>
      </c>
      <c r="E744" t="str">
        <v>https://www.ozon.ru/product/koltso-porshnya-82-0-herzog-komplekt-hlr-0820-hlr-0820e-1050894241/</v>
      </c>
      <c r="F744">
        <v>0</v>
      </c>
      <c r="G744">
        <v>0</v>
      </c>
      <c r="H744">
        <v>0</v>
      </c>
      <c r="I744">
        <v>0</v>
      </c>
    </row>
    <row r="745" spans="1:9">
      <c r="A745">
        <v>259689</v>
      </c>
      <c r="B745">
        <v>2390</v>
      </c>
      <c r="C745" t="str">
        <v>https://motorring.ru/product/20161-porshnevye-kolyca-herzog-21083-vaz-2108-21099-2113-2115</v>
      </c>
      <c r="D745">
        <v>3724</v>
      </c>
      <c r="E745" t="str">
        <v>https://www.ozon.ru/product/koltso-porshnya-82-4-komplekt-herzog-hlr-0824-hlr-0824e-1050894271/</v>
      </c>
      <c r="F745">
        <v>0</v>
      </c>
      <c r="G745">
        <v>0</v>
      </c>
      <c r="H745">
        <v>0</v>
      </c>
      <c r="I745">
        <v>0</v>
      </c>
    </row>
    <row r="746" spans="1:9">
      <c r="A746">
        <v>259690</v>
      </c>
      <c r="B746">
        <v>2390</v>
      </c>
      <c r="C746" t="str">
        <v>https://motorring.ru/product/20162-porshnevye-kolyca-herzog-21083-vaz-2108-21099-2113-2115</v>
      </c>
      <c r="D746">
        <v>1950</v>
      </c>
      <c r="E746" t="str">
        <v>https://www.ozon.ru/product/koltsa-porshnevye-vaz-2108-99-82-8-1357361304/</v>
      </c>
      <c r="F746">
        <v>0</v>
      </c>
      <c r="G746">
        <v>0</v>
      </c>
      <c r="H746">
        <v>0</v>
      </c>
      <c r="I746">
        <v>0</v>
      </c>
    </row>
    <row r="747" spans="1:9">
      <c r="A747">
        <v>259691</v>
      </c>
      <c r="B747">
        <v>1990</v>
      </c>
      <c r="C747" t="str">
        <v>https://motorring.ru/product/20164-porshnevye-kolyca-herzog-21126-lada-kalina-kalina-priora</v>
      </c>
      <c r="D747">
        <v>1871</v>
      </c>
      <c r="E747" t="str">
        <v>https://www.ozon.ru/product/koltsa-porshnevye-21126-herzog-nabornye-82-0-k-t-na-4-tsilindra-707719655/</v>
      </c>
      <c r="F747">
        <v>0</v>
      </c>
      <c r="G747">
        <v>0</v>
      </c>
      <c r="H747">
        <v>0</v>
      </c>
      <c r="I747">
        <v>0</v>
      </c>
    </row>
    <row r="748" spans="1:9">
      <c r="A748">
        <v>259692</v>
      </c>
      <c r="B748">
        <v>1990</v>
      </c>
      <c r="C748" t="str">
        <v>https://motorring.ru/product/39489-porshnevye-kolyca-herzog-21126-82-5mm-lada-kalina-priora-granta</v>
      </c>
      <c r="D748">
        <v>1642</v>
      </c>
      <c r="E748" t="str">
        <v>https://www.ozon.ru/product/herzog-koltso-porshnevoe-art-h10-0825e-1-sht-1357361798/</v>
      </c>
      <c r="F748">
        <v>0</v>
      </c>
      <c r="G748">
        <v>0</v>
      </c>
      <c r="H748">
        <v>0</v>
      </c>
      <c r="I748">
        <v>0</v>
      </c>
    </row>
    <row r="749" spans="1:9">
      <c r="A749">
        <v>259693</v>
      </c>
      <c r="B749">
        <v>1690</v>
      </c>
      <c r="C749" t="str">
        <v>https://motorring.ru/product/20165-porshnevye-kolyca-herzog-21126-lada-kalina-kalina-priora</v>
      </c>
      <c r="D749">
        <v>1642</v>
      </c>
      <c r="E749" t="str">
        <v>https://www.ozon.ru/product/herzog-koltso-porshnevoe-art-h10-0830e-1-sht-1357361941/</v>
      </c>
      <c r="F749">
        <v>0</v>
      </c>
      <c r="G749">
        <v>0</v>
      </c>
      <c r="H749">
        <v>0</v>
      </c>
      <c r="I749">
        <v>0</v>
      </c>
    </row>
    <row r="750" spans="1:9">
      <c r="A750">
        <v>259678</v>
      </c>
      <c r="B750">
        <v>1890</v>
      </c>
      <c r="C750" t="str">
        <v>https://motorring.ru/product/20167-porshnevye-kolyca-herzog-lada-largus</v>
      </c>
      <c r="D750">
        <v>2041</v>
      </c>
      <c r="E750" t="str">
        <v>https://www.ozon.ru/product/komplekt-porshnevyh-kolets-80-0-dlya-lada-largus-logan-sandero-herzog-920108245/</v>
      </c>
      <c r="F750">
        <v>0</v>
      </c>
      <c r="G750">
        <v>0</v>
      </c>
      <c r="H750">
        <v>0</v>
      </c>
      <c r="I750">
        <v>0</v>
      </c>
    </row>
    <row r="751" spans="1:9">
      <c r="A751">
        <v>259677</v>
      </c>
      <c r="B751">
        <v>1890</v>
      </c>
      <c r="C751" t="str">
        <v>https://motorring.ru/product/20166-porshnevye-kolyca-herzog-lada-largus</v>
      </c>
      <c r="D751">
        <v>3598</v>
      </c>
      <c r="E751" t="str">
        <v>https://www.ozon.ru/product/koltso-porshnya-79-5-largus-logan-sandero-16kl-herzog-komplekt-hlr-0795-1050893646/</v>
      </c>
      <c r="F751">
        <v>0</v>
      </c>
      <c r="G751">
        <v>0</v>
      </c>
      <c r="H751">
        <v>0</v>
      </c>
      <c r="I751">
        <v>0</v>
      </c>
    </row>
    <row r="753" spans="1:9">
      <c r="A753" s="9"/>
      <c r="B753" s="9"/>
      <c r="C753" s="9"/>
      <c r="D753" s="9"/>
      <c r="E753" s="9"/>
      <c r="F753" s="9"/>
      <c r="G753" s="9"/>
      <c r="H753" s="9"/>
      <c r="I753" s="9"/>
    </row>
    <row r="754" spans="1:9">
      <c r="A754" s="9"/>
      <c r="B754" s="9"/>
      <c r="C754" s="9"/>
      <c r="D754" s="9"/>
      <c r="E754" s="9"/>
      <c r="F754" s="9"/>
      <c r="G754" s="9"/>
      <c r="H754" s="9"/>
      <c r="I754" s="9"/>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158B6-83B8-49FD-8251-9A940E7978A9}">
  <sheetPr codeName="Лист7">
    <tabColor rgb="FF92D050"/>
  </sheetPr>
  <dimension ref="A1:W882"/>
  <sheetViews>
    <sheetView topLeftCell="E683" workbookViewId="0">
      <selection activeCell="F701" sqref="F701"/>
    </sheetView>
  </sheetViews>
  <sheetFormatPr defaultRowHeight="15"/>
  <cols>
    <col min="1" max="2" width="11.140625" bestFit="1" customWidth="1"/>
    <col min="3" max="3" width="15.140625" bestFit="1" customWidth="1"/>
    <col min="4" max="4" width="81.140625" bestFit="1" customWidth="1"/>
    <col min="5" max="5" width="17.5703125" style="24" bestFit="1" customWidth="1"/>
    <col min="6" max="6" width="81.140625" bestFit="1" customWidth="1"/>
    <col min="7" max="7" width="11.140625" bestFit="1" customWidth="1"/>
    <col min="8" max="8" width="80.140625" style="9" bestFit="1" customWidth="1"/>
    <col min="9" max="9" width="11.140625" style="9" customWidth="1"/>
    <col min="10" max="16" width="12.140625" style="9" bestFit="1" customWidth="1"/>
    <col min="17" max="18" width="12.140625" style="9" customWidth="1"/>
    <col min="19" max="20" width="12.140625" style="9" bestFit="1" customWidth="1"/>
    <col min="21" max="21" width="12.140625" style="9" customWidth="1"/>
    <col min="22" max="23" width="12.140625" style="9" bestFit="1" customWidth="1"/>
  </cols>
  <sheetData>
    <row r="1" spans="1:23">
      <c r="A1" t="s">
        <v>26934</v>
      </c>
      <c r="B1" t="s">
        <v>26935</v>
      </c>
      <c r="C1" t="s">
        <v>26936</v>
      </c>
      <c r="D1" t="s">
        <v>26937</v>
      </c>
      <c r="E1" s="24" t="s">
        <v>26938</v>
      </c>
      <c r="F1" t="s">
        <v>26939</v>
      </c>
      <c r="G1" t="s">
        <v>26940</v>
      </c>
      <c r="H1" t="s">
        <v>26941</v>
      </c>
      <c r="I1" t="s">
        <v>26942</v>
      </c>
      <c r="J1" t="s">
        <v>26943</v>
      </c>
      <c r="K1" t="s">
        <v>26944</v>
      </c>
      <c r="L1" t="s">
        <v>26945</v>
      </c>
      <c r="M1" t="s">
        <v>26946</v>
      </c>
      <c r="N1" t="s">
        <v>26947</v>
      </c>
      <c r="O1" t="s">
        <v>26948</v>
      </c>
      <c r="P1" t="s">
        <v>26949</v>
      </c>
      <c r="Q1" t="s">
        <v>31465</v>
      </c>
      <c r="R1" t="s">
        <v>31466</v>
      </c>
      <c r="S1"/>
      <c r="T1"/>
      <c r="U1"/>
      <c r="V1"/>
      <c r="W1"/>
    </row>
    <row r="2" spans="1:23">
      <c r="A2" s="9"/>
      <c r="B2" s="9"/>
      <c r="C2" s="9"/>
      <c r="D2" s="9"/>
      <c r="F2" s="24"/>
      <c r="G2" s="9"/>
      <c r="Q2"/>
      <c r="R2"/>
      <c r="S2"/>
      <c r="T2"/>
      <c r="U2"/>
      <c r="V2"/>
      <c r="W2"/>
    </row>
    <row r="3" spans="1:23" s="10" customFormat="1">
      <c r="A3" s="9"/>
      <c r="B3" s="9"/>
      <c r="C3" s="9"/>
      <c r="D3" s="9"/>
      <c r="E3" s="25"/>
      <c r="F3" s="25"/>
      <c r="G3" s="9"/>
      <c r="H3" s="9"/>
      <c r="I3" s="9"/>
      <c r="J3" s="9"/>
      <c r="K3" s="9">
        <v>1.0013351130000001</v>
      </c>
      <c r="L3" s="9">
        <v>1.0013351130000001</v>
      </c>
      <c r="M3" s="9">
        <v>1.0013351130000001</v>
      </c>
      <c r="N3" s="9">
        <v>1.0013351130000001</v>
      </c>
      <c r="O3" s="9">
        <v>0.87316421899999996</v>
      </c>
      <c r="P3" s="9"/>
      <c r="Q3"/>
      <c r="R3"/>
    </row>
    <row r="4" spans="1:23">
      <c r="A4" s="9" t="s">
        <v>30346</v>
      </c>
      <c r="B4" s="9"/>
      <c r="C4" s="9" t="s">
        <v>30347</v>
      </c>
      <c r="D4" s="9" t="s">
        <v>27764</v>
      </c>
      <c r="F4" s="24"/>
      <c r="G4" s="9"/>
      <c r="Q4"/>
      <c r="R4"/>
      <c r="S4"/>
      <c r="T4"/>
      <c r="U4"/>
      <c r="V4"/>
      <c r="W4"/>
    </row>
    <row r="5" spans="1:23">
      <c r="A5" s="9"/>
      <c r="B5" s="9"/>
      <c r="C5" s="9" t="s">
        <v>27762</v>
      </c>
      <c r="D5" s="9" t="s">
        <v>27762</v>
      </c>
      <c r="E5" s="24">
        <v>2</v>
      </c>
      <c r="F5" s="24" t="s">
        <v>32640</v>
      </c>
      <c r="G5" s="9">
        <v>3</v>
      </c>
      <c r="H5" s="9">
        <v>3</v>
      </c>
      <c r="I5" s="9">
        <v>4</v>
      </c>
      <c r="J5" s="9">
        <v>4</v>
      </c>
      <c r="K5" s="9" t="s">
        <v>27762</v>
      </c>
      <c r="L5" s="9">
        <v>2</v>
      </c>
      <c r="M5" s="9">
        <v>3</v>
      </c>
      <c r="N5" s="9">
        <v>4</v>
      </c>
      <c r="Q5"/>
      <c r="R5"/>
      <c r="S5"/>
      <c r="T5"/>
      <c r="U5"/>
      <c r="V5"/>
      <c r="W5"/>
    </row>
    <row r="6" spans="1:23">
      <c r="A6" s="9" t="s">
        <v>4</v>
      </c>
      <c r="B6" s="9">
        <v>204152</v>
      </c>
      <c r="C6" s="9">
        <v>969</v>
      </c>
      <c r="D6" s="9" t="s">
        <v>26896</v>
      </c>
      <c r="E6" s="24">
        <v>0</v>
      </c>
      <c r="F6" s="24" t="s">
        <v>32963</v>
      </c>
      <c r="G6" s="9">
        <v>0</v>
      </c>
      <c r="H6" s="9">
        <v>0</v>
      </c>
      <c r="I6" s="9">
        <v>0</v>
      </c>
      <c r="J6" s="9">
        <v>0</v>
      </c>
      <c r="K6" s="9">
        <v>969</v>
      </c>
      <c r="L6" s="9" t="s">
        <v>28378</v>
      </c>
      <c r="M6" s="9" t="s">
        <v>28378</v>
      </c>
      <c r="N6" s="9" t="s">
        <v>28378</v>
      </c>
      <c r="O6" s="9" t="b">
        <v>1</v>
      </c>
      <c r="Q6"/>
      <c r="R6"/>
      <c r="S6"/>
      <c r="T6"/>
      <c r="U6"/>
      <c r="V6"/>
      <c r="W6"/>
    </row>
    <row r="7" spans="1:23">
      <c r="A7" s="9" t="s">
        <v>4</v>
      </c>
      <c r="B7" s="9">
        <v>204145</v>
      </c>
      <c r="C7" s="9">
        <v>1190</v>
      </c>
      <c r="D7" s="9" t="s">
        <v>27319</v>
      </c>
      <c r="E7" s="24">
        <v>0</v>
      </c>
      <c r="F7" s="24" t="s">
        <v>32963</v>
      </c>
      <c r="G7" s="9">
        <v>0</v>
      </c>
      <c r="H7" s="9">
        <v>0</v>
      </c>
      <c r="I7" s="9">
        <v>0</v>
      </c>
      <c r="J7" s="9">
        <v>0</v>
      </c>
      <c r="K7" s="9">
        <v>1190</v>
      </c>
      <c r="L7" s="9" t="s">
        <v>28378</v>
      </c>
      <c r="M7" s="9" t="s">
        <v>28378</v>
      </c>
      <c r="N7" s="9" t="s">
        <v>28378</v>
      </c>
      <c r="O7" s="9" t="b">
        <v>1</v>
      </c>
      <c r="Q7"/>
      <c r="R7"/>
      <c r="S7"/>
      <c r="T7"/>
      <c r="U7"/>
      <c r="V7"/>
      <c r="W7"/>
    </row>
    <row r="8" spans="1:23">
      <c r="A8" s="9" t="s">
        <v>4</v>
      </c>
      <c r="B8" s="9">
        <v>204151</v>
      </c>
      <c r="C8" s="9">
        <v>1290</v>
      </c>
      <c r="D8" s="9" t="s">
        <v>26915</v>
      </c>
      <c r="E8" s="24">
        <v>0</v>
      </c>
      <c r="F8" s="24" t="s">
        <v>32963</v>
      </c>
      <c r="G8" s="9">
        <v>0</v>
      </c>
      <c r="H8" s="9">
        <v>0</v>
      </c>
      <c r="I8" s="9">
        <v>0</v>
      </c>
      <c r="J8" s="9">
        <v>0</v>
      </c>
      <c r="K8" s="9">
        <v>1290</v>
      </c>
      <c r="L8" s="9" t="s">
        <v>28378</v>
      </c>
      <c r="M8" s="9" t="s">
        <v>28378</v>
      </c>
      <c r="N8" s="9" t="s">
        <v>28378</v>
      </c>
      <c r="O8" s="9" t="b">
        <v>1</v>
      </c>
      <c r="Q8"/>
      <c r="R8"/>
      <c r="S8"/>
      <c r="T8"/>
      <c r="U8"/>
      <c r="V8"/>
      <c r="W8"/>
    </row>
    <row r="9" spans="1:23">
      <c r="A9" s="9" t="s">
        <v>4</v>
      </c>
      <c r="B9" s="9">
        <v>204149</v>
      </c>
      <c r="C9" s="9">
        <v>1390</v>
      </c>
      <c r="D9" s="9" t="s">
        <v>26897</v>
      </c>
      <c r="E9" s="24">
        <v>0</v>
      </c>
      <c r="F9" s="24" t="s">
        <v>32963</v>
      </c>
      <c r="G9" s="9">
        <v>0</v>
      </c>
      <c r="H9" s="9">
        <v>0</v>
      </c>
      <c r="I9" s="9">
        <v>0</v>
      </c>
      <c r="J9" s="9">
        <v>0</v>
      </c>
      <c r="K9" s="9">
        <v>1390</v>
      </c>
      <c r="L9" s="9" t="s">
        <v>28378</v>
      </c>
      <c r="M9" s="9" t="s">
        <v>28378</v>
      </c>
      <c r="N9" s="9" t="s">
        <v>28378</v>
      </c>
      <c r="O9" s="9" t="b">
        <v>1</v>
      </c>
      <c r="Q9"/>
      <c r="R9"/>
      <c r="S9"/>
      <c r="T9"/>
      <c r="U9"/>
      <c r="V9"/>
      <c r="W9"/>
    </row>
    <row r="10" spans="1:23">
      <c r="A10" s="9" t="s">
        <v>4</v>
      </c>
      <c r="B10" s="9">
        <v>204150</v>
      </c>
      <c r="C10" s="9">
        <v>1390</v>
      </c>
      <c r="D10" s="9" t="s">
        <v>26916</v>
      </c>
      <c r="E10" s="24">
        <v>0</v>
      </c>
      <c r="F10" s="24" t="s">
        <v>32963</v>
      </c>
      <c r="G10" s="9">
        <v>0</v>
      </c>
      <c r="H10" s="9">
        <v>0</v>
      </c>
      <c r="I10" s="9">
        <v>0</v>
      </c>
      <c r="J10" s="9">
        <v>0</v>
      </c>
      <c r="K10" s="9">
        <v>1390</v>
      </c>
      <c r="L10" s="9" t="s">
        <v>28378</v>
      </c>
      <c r="M10" s="9" t="s">
        <v>28378</v>
      </c>
      <c r="N10" s="9" t="s">
        <v>28378</v>
      </c>
      <c r="O10" s="9" t="b">
        <v>1</v>
      </c>
      <c r="Q10"/>
      <c r="R10"/>
      <c r="S10"/>
      <c r="T10"/>
      <c r="U10"/>
      <c r="V10"/>
      <c r="W10"/>
    </row>
    <row r="11" spans="1:23">
      <c r="A11" s="9" t="s">
        <v>4</v>
      </c>
      <c r="B11" s="9">
        <v>204143</v>
      </c>
      <c r="C11" s="9">
        <v>590</v>
      </c>
      <c r="D11" s="9" t="s">
        <v>28594</v>
      </c>
      <c r="E11" s="24">
        <v>0</v>
      </c>
      <c r="F11" s="24" t="s">
        <v>32963</v>
      </c>
      <c r="G11" s="9">
        <v>0</v>
      </c>
      <c r="H11" s="9">
        <v>0</v>
      </c>
      <c r="I11" s="9">
        <v>0</v>
      </c>
      <c r="J11" s="9">
        <v>0</v>
      </c>
      <c r="K11" s="9">
        <v>590</v>
      </c>
      <c r="L11" s="9" t="s">
        <v>28378</v>
      </c>
      <c r="M11" s="9" t="s">
        <v>28378</v>
      </c>
      <c r="N11" s="9" t="s">
        <v>28378</v>
      </c>
      <c r="O11" s="9" t="b">
        <v>1</v>
      </c>
      <c r="Q11"/>
      <c r="R11"/>
      <c r="S11"/>
      <c r="T11"/>
      <c r="U11"/>
      <c r="V11"/>
      <c r="W11"/>
    </row>
    <row r="12" spans="1:23">
      <c r="A12" s="9" t="s">
        <v>4</v>
      </c>
      <c r="B12" s="9">
        <v>204148</v>
      </c>
      <c r="C12" s="9">
        <v>1090</v>
      </c>
      <c r="D12" s="9" t="s">
        <v>28595</v>
      </c>
      <c r="E12" s="24">
        <v>0</v>
      </c>
      <c r="F12" s="24" t="s">
        <v>32963</v>
      </c>
      <c r="G12" s="9">
        <v>0</v>
      </c>
      <c r="H12" s="9">
        <v>0</v>
      </c>
      <c r="I12" s="9">
        <v>0</v>
      </c>
      <c r="J12" s="9">
        <v>0</v>
      </c>
      <c r="K12" s="9">
        <v>1090</v>
      </c>
      <c r="L12" s="9" t="s">
        <v>28378</v>
      </c>
      <c r="M12" s="9" t="s">
        <v>28378</v>
      </c>
      <c r="N12" s="9" t="s">
        <v>28378</v>
      </c>
      <c r="O12" s="9" t="b">
        <v>1</v>
      </c>
      <c r="Q12"/>
      <c r="R12"/>
      <c r="S12"/>
      <c r="T12"/>
      <c r="U12"/>
      <c r="V12"/>
      <c r="W12"/>
    </row>
    <row r="13" spans="1:23">
      <c r="A13" s="9" t="s">
        <v>4</v>
      </c>
      <c r="B13" s="9">
        <v>204147</v>
      </c>
      <c r="C13" s="9">
        <v>690</v>
      </c>
      <c r="D13" s="9" t="s">
        <v>28596</v>
      </c>
      <c r="E13" s="24">
        <v>0</v>
      </c>
      <c r="F13" s="24" t="s">
        <v>32963</v>
      </c>
      <c r="G13" s="9">
        <v>0</v>
      </c>
      <c r="H13" s="9">
        <v>0</v>
      </c>
      <c r="I13" s="9">
        <v>0</v>
      </c>
      <c r="J13" s="9">
        <v>0</v>
      </c>
      <c r="K13" s="9">
        <v>690</v>
      </c>
      <c r="L13" s="9" t="s">
        <v>28378</v>
      </c>
      <c r="M13" s="9" t="s">
        <v>28378</v>
      </c>
      <c r="N13" s="9" t="s">
        <v>28378</v>
      </c>
      <c r="O13" s="9" t="b">
        <v>1</v>
      </c>
      <c r="Q13"/>
      <c r="R13"/>
      <c r="S13"/>
      <c r="T13"/>
      <c r="U13"/>
      <c r="V13"/>
      <c r="W13"/>
    </row>
    <row r="14" spans="1:23">
      <c r="A14" s="9" t="s">
        <v>4</v>
      </c>
      <c r="B14" s="9">
        <v>204204</v>
      </c>
      <c r="C14" s="9">
        <v>1590</v>
      </c>
      <c r="D14" s="9" t="s">
        <v>28038</v>
      </c>
      <c r="E14" s="24">
        <v>0</v>
      </c>
      <c r="F14" s="24" t="s">
        <v>32963</v>
      </c>
      <c r="G14" s="9">
        <v>0</v>
      </c>
      <c r="H14" s="9">
        <v>0</v>
      </c>
      <c r="I14" s="9">
        <v>0</v>
      </c>
      <c r="J14" s="9">
        <v>0</v>
      </c>
      <c r="K14" s="9">
        <v>1590</v>
      </c>
      <c r="L14" s="9" t="s">
        <v>28378</v>
      </c>
      <c r="M14" s="9" t="s">
        <v>28378</v>
      </c>
      <c r="N14" s="9" t="s">
        <v>28378</v>
      </c>
      <c r="O14" s="9" t="b">
        <v>1</v>
      </c>
      <c r="Q14"/>
      <c r="R14"/>
      <c r="S14"/>
      <c r="T14"/>
      <c r="U14"/>
      <c r="V14"/>
      <c r="W14"/>
    </row>
    <row r="15" spans="1:23">
      <c r="A15" s="9" t="s">
        <v>4</v>
      </c>
      <c r="B15" s="9">
        <v>204144</v>
      </c>
      <c r="C15" s="9">
        <v>1390</v>
      </c>
      <c r="D15" s="9" t="s">
        <v>26917</v>
      </c>
      <c r="E15" s="24">
        <v>0</v>
      </c>
      <c r="F15" s="24" t="s">
        <v>32963</v>
      </c>
      <c r="G15" s="9">
        <v>0</v>
      </c>
      <c r="H15" s="9">
        <v>0</v>
      </c>
      <c r="I15" s="9">
        <v>0</v>
      </c>
      <c r="J15" s="9">
        <v>0</v>
      </c>
      <c r="K15" s="9">
        <v>1390</v>
      </c>
      <c r="L15" s="9" t="s">
        <v>28378</v>
      </c>
      <c r="M15" s="9" t="s">
        <v>28378</v>
      </c>
      <c r="N15" s="9" t="s">
        <v>28378</v>
      </c>
      <c r="O15" s="9" t="b">
        <v>1</v>
      </c>
      <c r="Q15"/>
      <c r="R15"/>
      <c r="S15"/>
      <c r="T15"/>
      <c r="U15"/>
      <c r="V15"/>
      <c r="W15"/>
    </row>
    <row r="16" spans="1:23">
      <c r="A16" s="9" t="s">
        <v>4</v>
      </c>
      <c r="B16" s="9">
        <v>251725</v>
      </c>
      <c r="C16" s="9">
        <v>819</v>
      </c>
      <c r="D16" s="9" t="s">
        <v>27313</v>
      </c>
      <c r="E16" s="24">
        <v>0</v>
      </c>
      <c r="F16" s="24" t="s">
        <v>32963</v>
      </c>
      <c r="G16" s="9">
        <v>0</v>
      </c>
      <c r="H16" s="9">
        <v>0</v>
      </c>
      <c r="I16" s="9">
        <v>0</v>
      </c>
      <c r="J16" s="9">
        <v>0</v>
      </c>
      <c r="K16" s="9">
        <v>819</v>
      </c>
      <c r="L16" s="9" t="s">
        <v>28378</v>
      </c>
      <c r="M16" s="9" t="s">
        <v>28378</v>
      </c>
      <c r="N16" s="9" t="s">
        <v>28378</v>
      </c>
      <c r="O16" s="9" t="b">
        <v>1</v>
      </c>
      <c r="Q16"/>
      <c r="R16"/>
      <c r="S16"/>
      <c r="T16"/>
      <c r="U16"/>
      <c r="V16"/>
      <c r="W16"/>
    </row>
    <row r="17" spans="1:23">
      <c r="A17" s="9" t="s">
        <v>4</v>
      </c>
      <c r="B17" s="9">
        <v>251722</v>
      </c>
      <c r="C17" s="9">
        <v>619</v>
      </c>
      <c r="D17" s="9" t="s">
        <v>27314</v>
      </c>
      <c r="E17" s="24">
        <v>0</v>
      </c>
      <c r="F17" s="24" t="s">
        <v>32963</v>
      </c>
      <c r="G17" s="9">
        <v>0</v>
      </c>
      <c r="H17" s="9">
        <v>0</v>
      </c>
      <c r="I17" s="9">
        <v>0</v>
      </c>
      <c r="J17" s="9">
        <v>0</v>
      </c>
      <c r="K17" s="9">
        <v>619</v>
      </c>
      <c r="L17" s="9" t="s">
        <v>28378</v>
      </c>
      <c r="M17" s="9" t="s">
        <v>28378</v>
      </c>
      <c r="N17" s="9" t="s">
        <v>28378</v>
      </c>
      <c r="O17" s="9" t="b">
        <v>1</v>
      </c>
      <c r="Q17"/>
      <c r="R17"/>
      <c r="S17"/>
      <c r="T17"/>
      <c r="U17"/>
      <c r="V17"/>
      <c r="W17"/>
    </row>
    <row r="18" spans="1:23">
      <c r="A18" s="9" t="s">
        <v>4</v>
      </c>
      <c r="B18" s="9">
        <v>251723</v>
      </c>
      <c r="C18" s="9">
        <v>949</v>
      </c>
      <c r="D18" s="9" t="s">
        <v>27315</v>
      </c>
      <c r="E18" s="24">
        <v>0</v>
      </c>
      <c r="F18" s="24" t="s">
        <v>32963</v>
      </c>
      <c r="G18" s="9">
        <v>0</v>
      </c>
      <c r="H18" s="9">
        <v>0</v>
      </c>
      <c r="I18" s="9">
        <v>0</v>
      </c>
      <c r="J18" s="9">
        <v>0</v>
      </c>
      <c r="K18" s="9">
        <v>949</v>
      </c>
      <c r="L18" s="9" t="s">
        <v>28378</v>
      </c>
      <c r="M18" s="9" t="s">
        <v>28378</v>
      </c>
      <c r="N18" s="9" t="s">
        <v>28378</v>
      </c>
      <c r="O18" s="9" t="b">
        <v>1</v>
      </c>
      <c r="Q18"/>
      <c r="R18"/>
      <c r="S18"/>
      <c r="T18"/>
      <c r="U18"/>
      <c r="V18"/>
      <c r="W18"/>
    </row>
    <row r="19" spans="1:23">
      <c r="A19" s="9" t="s">
        <v>4</v>
      </c>
      <c r="B19" s="9">
        <v>251724</v>
      </c>
      <c r="C19" s="9">
        <v>949</v>
      </c>
      <c r="D19" s="9" t="s">
        <v>27316</v>
      </c>
      <c r="E19" s="24">
        <v>0</v>
      </c>
      <c r="F19" s="24" t="s">
        <v>32963</v>
      </c>
      <c r="G19" s="9">
        <v>0</v>
      </c>
      <c r="H19" s="9">
        <v>0</v>
      </c>
      <c r="I19" s="9">
        <v>0</v>
      </c>
      <c r="J19" s="9">
        <v>0</v>
      </c>
      <c r="K19" s="9">
        <v>949</v>
      </c>
      <c r="L19" s="9" t="s">
        <v>28378</v>
      </c>
      <c r="M19" s="9" t="s">
        <v>28378</v>
      </c>
      <c r="N19" s="9" t="s">
        <v>28378</v>
      </c>
      <c r="O19" s="9" t="b">
        <v>1</v>
      </c>
      <c r="Q19"/>
      <c r="R19"/>
      <c r="S19"/>
      <c r="T19"/>
      <c r="U19"/>
      <c r="V19"/>
      <c r="W19"/>
    </row>
    <row r="20" spans="1:23">
      <c r="A20" s="9" t="s">
        <v>4</v>
      </c>
      <c r="B20" s="9">
        <v>251731</v>
      </c>
      <c r="C20" s="9">
        <v>1190</v>
      </c>
      <c r="D20" s="9" t="s">
        <v>27317</v>
      </c>
      <c r="E20" s="24">
        <v>0</v>
      </c>
      <c r="F20" s="24" t="s">
        <v>32963</v>
      </c>
      <c r="G20" s="9">
        <v>0</v>
      </c>
      <c r="H20" s="9">
        <v>0</v>
      </c>
      <c r="I20" s="9">
        <v>0</v>
      </c>
      <c r="J20" s="9">
        <v>0</v>
      </c>
      <c r="K20" s="9">
        <v>1190</v>
      </c>
      <c r="L20" s="9" t="s">
        <v>28378</v>
      </c>
      <c r="M20" s="9" t="s">
        <v>28378</v>
      </c>
      <c r="N20" s="9" t="s">
        <v>28378</v>
      </c>
      <c r="O20" s="9" t="b">
        <v>1</v>
      </c>
      <c r="Q20"/>
      <c r="R20"/>
      <c r="S20"/>
      <c r="T20"/>
      <c r="U20"/>
      <c r="V20"/>
      <c r="W20"/>
    </row>
    <row r="21" spans="1:23">
      <c r="A21" s="9" t="s">
        <v>4</v>
      </c>
      <c r="B21" s="9">
        <v>251728</v>
      </c>
      <c r="C21" s="9">
        <v>890</v>
      </c>
      <c r="D21" s="9" t="s">
        <v>27318</v>
      </c>
      <c r="E21" s="24">
        <v>0</v>
      </c>
      <c r="F21" s="24" t="s">
        <v>32963</v>
      </c>
      <c r="G21" s="9">
        <v>0</v>
      </c>
      <c r="H21" s="9">
        <v>0</v>
      </c>
      <c r="I21" s="9">
        <v>0</v>
      </c>
      <c r="J21" s="9">
        <v>0</v>
      </c>
      <c r="K21" s="9">
        <v>890</v>
      </c>
      <c r="L21" s="9" t="s">
        <v>28378</v>
      </c>
      <c r="M21" s="9" t="s">
        <v>28378</v>
      </c>
      <c r="N21" s="9" t="s">
        <v>28378</v>
      </c>
      <c r="O21" s="9" t="b">
        <v>1</v>
      </c>
      <c r="Q21"/>
      <c r="R21"/>
      <c r="S21"/>
      <c r="T21"/>
      <c r="U21"/>
      <c r="V21"/>
      <c r="W21"/>
    </row>
    <row r="22" spans="1:23">
      <c r="A22" s="9" t="s">
        <v>4</v>
      </c>
      <c r="B22" s="9">
        <v>251729</v>
      </c>
      <c r="C22" s="9">
        <v>1390</v>
      </c>
      <c r="D22" s="9" t="s">
        <v>26897</v>
      </c>
      <c r="E22" s="24">
        <v>0</v>
      </c>
      <c r="F22" s="24" t="s">
        <v>32963</v>
      </c>
      <c r="G22" s="9">
        <v>0</v>
      </c>
      <c r="H22" s="9">
        <v>0</v>
      </c>
      <c r="I22" s="9">
        <v>0</v>
      </c>
      <c r="J22" s="9">
        <v>0</v>
      </c>
      <c r="K22" s="9">
        <v>1390</v>
      </c>
      <c r="L22" s="9" t="s">
        <v>28378</v>
      </c>
      <c r="M22" s="9" t="s">
        <v>28378</v>
      </c>
      <c r="N22" s="9" t="s">
        <v>28378</v>
      </c>
      <c r="O22" s="9" t="b">
        <v>1</v>
      </c>
      <c r="Q22"/>
      <c r="R22"/>
      <c r="S22"/>
      <c r="T22"/>
      <c r="U22"/>
      <c r="V22"/>
      <c r="W22"/>
    </row>
    <row r="23" spans="1:23">
      <c r="A23" s="9" t="s">
        <v>4</v>
      </c>
      <c r="B23" s="9">
        <v>251730</v>
      </c>
      <c r="C23" s="9">
        <v>969</v>
      </c>
      <c r="D23" s="9" t="s">
        <v>26896</v>
      </c>
      <c r="E23" s="24">
        <v>0</v>
      </c>
      <c r="F23" s="24" t="s">
        <v>32963</v>
      </c>
      <c r="G23" s="9">
        <v>0</v>
      </c>
      <c r="H23" s="9">
        <v>0</v>
      </c>
      <c r="I23" s="9">
        <v>0</v>
      </c>
      <c r="J23" s="9">
        <v>0</v>
      </c>
      <c r="K23" s="9">
        <v>969</v>
      </c>
      <c r="L23" s="9" t="s">
        <v>28378</v>
      </c>
      <c r="M23" s="9" t="s">
        <v>28378</v>
      </c>
      <c r="N23" s="9" t="s">
        <v>28378</v>
      </c>
      <c r="O23" s="9" t="b">
        <v>1</v>
      </c>
      <c r="Q23"/>
      <c r="R23"/>
      <c r="S23"/>
      <c r="T23"/>
      <c r="U23"/>
      <c r="V23"/>
      <c r="W23"/>
    </row>
    <row r="24" spans="1:23">
      <c r="A24" s="9" t="s">
        <v>4</v>
      </c>
      <c r="B24" s="9">
        <v>251726</v>
      </c>
      <c r="C24" s="9">
        <v>990</v>
      </c>
      <c r="D24" s="9" t="s">
        <v>27320</v>
      </c>
      <c r="E24" s="24">
        <v>0</v>
      </c>
      <c r="F24" s="24" t="s">
        <v>32963</v>
      </c>
      <c r="G24" s="9">
        <v>0</v>
      </c>
      <c r="H24" s="9">
        <v>0</v>
      </c>
      <c r="I24" s="9">
        <v>0</v>
      </c>
      <c r="J24" s="9">
        <v>0</v>
      </c>
      <c r="K24" s="9">
        <v>990</v>
      </c>
      <c r="L24" s="9" t="s">
        <v>28378</v>
      </c>
      <c r="M24" s="9" t="s">
        <v>28378</v>
      </c>
      <c r="N24" s="9" t="s">
        <v>28378</v>
      </c>
      <c r="O24" s="9" t="b">
        <v>1</v>
      </c>
      <c r="Q24"/>
      <c r="R24"/>
      <c r="S24"/>
      <c r="T24"/>
      <c r="U24"/>
      <c r="V24"/>
      <c r="W24"/>
    </row>
    <row r="25" spans="1:23">
      <c r="A25" s="9" t="s">
        <v>4</v>
      </c>
      <c r="B25" s="9">
        <v>251732</v>
      </c>
      <c r="C25" s="9">
        <v>590</v>
      </c>
      <c r="D25" s="9" t="s">
        <v>27321</v>
      </c>
      <c r="E25" s="24">
        <v>0</v>
      </c>
      <c r="F25" s="24" t="s">
        <v>32963</v>
      </c>
      <c r="G25" s="9">
        <v>0</v>
      </c>
      <c r="H25" s="9">
        <v>0</v>
      </c>
      <c r="I25" s="9">
        <v>0</v>
      </c>
      <c r="J25" s="9">
        <v>0</v>
      </c>
      <c r="K25" s="9">
        <v>590</v>
      </c>
      <c r="L25" s="9" t="s">
        <v>28378</v>
      </c>
      <c r="M25" s="9" t="s">
        <v>28378</v>
      </c>
      <c r="N25" s="9" t="s">
        <v>28378</v>
      </c>
      <c r="O25" s="9" t="b">
        <v>1</v>
      </c>
      <c r="Q25"/>
      <c r="R25"/>
      <c r="S25"/>
      <c r="T25"/>
      <c r="U25"/>
      <c r="V25"/>
      <c r="W25"/>
    </row>
    <row r="26" spans="1:23">
      <c r="A26" s="9" t="s">
        <v>4</v>
      </c>
      <c r="B26" s="9">
        <v>204146</v>
      </c>
      <c r="C26" s="9">
        <v>1090</v>
      </c>
      <c r="D26" s="9" t="s">
        <v>27327</v>
      </c>
      <c r="E26" s="24">
        <v>0</v>
      </c>
      <c r="F26" s="24" t="s">
        <v>32963</v>
      </c>
      <c r="G26" s="9">
        <v>0</v>
      </c>
      <c r="H26" s="9">
        <v>0</v>
      </c>
      <c r="I26" s="9">
        <v>0</v>
      </c>
      <c r="J26" s="9">
        <v>0</v>
      </c>
      <c r="K26" s="9">
        <v>1090</v>
      </c>
      <c r="L26" s="9" t="s">
        <v>28378</v>
      </c>
      <c r="M26" s="9" t="s">
        <v>28378</v>
      </c>
      <c r="N26" s="9" t="s">
        <v>28378</v>
      </c>
      <c r="O26" s="9" t="b">
        <v>1</v>
      </c>
      <c r="Q26"/>
      <c r="R26"/>
      <c r="S26"/>
      <c r="T26"/>
      <c r="U26"/>
      <c r="V26"/>
      <c r="W26"/>
    </row>
    <row r="27" spans="1:23">
      <c r="A27" s="9" t="s">
        <v>4</v>
      </c>
      <c r="B27" s="9">
        <v>204095</v>
      </c>
      <c r="C27" s="9">
        <v>1290</v>
      </c>
      <c r="D27" s="9" t="s">
        <v>28670</v>
      </c>
      <c r="E27" s="24">
        <v>0</v>
      </c>
      <c r="F27" s="24" t="s">
        <v>32963</v>
      </c>
      <c r="G27" s="9">
        <v>0</v>
      </c>
      <c r="H27" s="9">
        <v>0</v>
      </c>
      <c r="I27" s="9">
        <v>0</v>
      </c>
      <c r="J27" s="9">
        <v>0</v>
      </c>
      <c r="K27" s="9">
        <v>1290</v>
      </c>
      <c r="L27" s="9" t="s">
        <v>28378</v>
      </c>
      <c r="M27" s="9" t="s">
        <v>28378</v>
      </c>
      <c r="N27" s="9" t="s">
        <v>28378</v>
      </c>
      <c r="O27" s="9" t="b">
        <v>1</v>
      </c>
      <c r="Q27"/>
      <c r="R27"/>
      <c r="S27"/>
      <c r="T27"/>
      <c r="U27"/>
      <c r="V27"/>
      <c r="W27"/>
    </row>
    <row r="28" spans="1:23">
      <c r="A28" s="9" t="s">
        <v>4</v>
      </c>
      <c r="B28" s="9">
        <v>204104</v>
      </c>
      <c r="C28" s="9">
        <v>1390</v>
      </c>
      <c r="D28" s="9" t="s">
        <v>28672</v>
      </c>
      <c r="E28" s="24">
        <v>0</v>
      </c>
      <c r="F28" s="24" t="s">
        <v>32963</v>
      </c>
      <c r="G28" s="9">
        <v>0</v>
      </c>
      <c r="H28" s="9">
        <v>0</v>
      </c>
      <c r="I28" s="9">
        <v>0</v>
      </c>
      <c r="J28" s="9">
        <v>0</v>
      </c>
      <c r="K28" s="9">
        <v>1390</v>
      </c>
      <c r="L28" s="9" t="s">
        <v>28378</v>
      </c>
      <c r="M28" s="9" t="s">
        <v>28378</v>
      </c>
      <c r="N28" s="9" t="s">
        <v>28378</v>
      </c>
      <c r="O28" s="9" t="b">
        <v>1</v>
      </c>
      <c r="Q28"/>
      <c r="R28"/>
      <c r="S28"/>
      <c r="T28"/>
      <c r="U28"/>
      <c r="V28"/>
      <c r="W28"/>
    </row>
    <row r="29" spans="1:23">
      <c r="A29" s="9" t="s">
        <v>4</v>
      </c>
      <c r="B29" s="9">
        <v>204094</v>
      </c>
      <c r="C29" s="9">
        <v>1390</v>
      </c>
      <c r="D29" s="9" t="s">
        <v>28671</v>
      </c>
      <c r="E29" s="24">
        <v>0</v>
      </c>
      <c r="F29" s="24" t="s">
        <v>32963</v>
      </c>
      <c r="G29" s="9">
        <v>0</v>
      </c>
      <c r="H29" s="9">
        <v>0</v>
      </c>
      <c r="I29" s="9">
        <v>0</v>
      </c>
      <c r="J29" s="9">
        <v>0</v>
      </c>
      <c r="K29" s="9">
        <v>1390</v>
      </c>
      <c r="L29" s="9" t="s">
        <v>28378</v>
      </c>
      <c r="M29" s="9" t="s">
        <v>28378</v>
      </c>
      <c r="N29" s="9" t="s">
        <v>28378</v>
      </c>
      <c r="O29" s="9" t="b">
        <v>1</v>
      </c>
      <c r="Q29"/>
      <c r="R29"/>
      <c r="S29"/>
      <c r="T29"/>
      <c r="U29"/>
      <c r="V29"/>
      <c r="W29"/>
    </row>
    <row r="30" spans="1:23">
      <c r="A30" s="9" t="s">
        <v>4</v>
      </c>
      <c r="B30" s="9">
        <v>181743</v>
      </c>
      <c r="C30" s="9">
        <v>1385</v>
      </c>
      <c r="D30" s="9" t="s">
        <v>28086</v>
      </c>
      <c r="E30" s="24">
        <v>0</v>
      </c>
      <c r="F30" s="24" t="s">
        <v>32963</v>
      </c>
      <c r="G30" s="9">
        <v>0</v>
      </c>
      <c r="H30" s="9">
        <v>0</v>
      </c>
      <c r="I30" s="9">
        <v>0</v>
      </c>
      <c r="J30" s="9">
        <v>0</v>
      </c>
      <c r="K30" s="9">
        <v>2769</v>
      </c>
      <c r="L30" s="9" t="s">
        <v>28378</v>
      </c>
      <c r="M30" s="9" t="s">
        <v>28378</v>
      </c>
      <c r="N30" s="9" t="s">
        <v>28378</v>
      </c>
      <c r="O30" s="9" t="b">
        <v>1</v>
      </c>
      <c r="Q30"/>
      <c r="R30"/>
      <c r="S30"/>
      <c r="T30"/>
      <c r="U30"/>
      <c r="V30"/>
      <c r="W30"/>
    </row>
    <row r="31" spans="1:23">
      <c r="A31" s="9" t="s">
        <v>4</v>
      </c>
      <c r="B31" s="9">
        <v>181744</v>
      </c>
      <c r="C31" s="9">
        <v>1635</v>
      </c>
      <c r="D31" s="9" t="s">
        <v>27950</v>
      </c>
      <c r="E31" s="24">
        <v>0</v>
      </c>
      <c r="F31" s="24" t="s">
        <v>32963</v>
      </c>
      <c r="G31" s="9">
        <v>0</v>
      </c>
      <c r="H31" s="9">
        <v>0</v>
      </c>
      <c r="I31" s="9">
        <v>0</v>
      </c>
      <c r="J31" s="9">
        <v>0</v>
      </c>
      <c r="K31" s="9">
        <v>3269</v>
      </c>
      <c r="L31" s="9" t="s">
        <v>28378</v>
      </c>
      <c r="M31" s="9" t="s">
        <v>28378</v>
      </c>
      <c r="N31" s="9" t="s">
        <v>28378</v>
      </c>
      <c r="O31" s="9" t="b">
        <v>1</v>
      </c>
      <c r="Q31"/>
      <c r="R31"/>
      <c r="S31"/>
      <c r="T31"/>
      <c r="U31"/>
      <c r="V31"/>
      <c r="W31"/>
    </row>
    <row r="32" spans="1:23">
      <c r="A32" s="9" t="s">
        <v>4</v>
      </c>
      <c r="B32" s="9">
        <v>181864</v>
      </c>
      <c r="C32" s="9">
        <v>5090</v>
      </c>
      <c r="D32" s="9" t="s">
        <v>28087</v>
      </c>
      <c r="E32" s="24">
        <v>0</v>
      </c>
      <c r="F32" s="24" t="s">
        <v>32963</v>
      </c>
      <c r="G32" s="9">
        <v>0</v>
      </c>
      <c r="H32" s="9">
        <v>0</v>
      </c>
      <c r="I32" s="9">
        <v>0</v>
      </c>
      <c r="J32" s="9">
        <v>0</v>
      </c>
      <c r="K32" s="9">
        <v>5090</v>
      </c>
      <c r="L32" s="9" t="s">
        <v>28378</v>
      </c>
      <c r="M32" s="9" t="s">
        <v>28378</v>
      </c>
      <c r="N32" s="9" t="s">
        <v>28378</v>
      </c>
      <c r="O32" s="9" t="b">
        <v>1</v>
      </c>
      <c r="Q32"/>
      <c r="R32"/>
      <c r="S32"/>
      <c r="T32"/>
      <c r="U32"/>
      <c r="V32"/>
      <c r="W32"/>
    </row>
    <row r="33" spans="1:23">
      <c r="A33" s="9" t="s">
        <v>4</v>
      </c>
      <c r="B33" s="9">
        <v>139190</v>
      </c>
      <c r="C33" s="9">
        <v>290</v>
      </c>
      <c r="D33" s="9" t="s">
        <v>28088</v>
      </c>
      <c r="E33" s="24">
        <v>0</v>
      </c>
      <c r="F33" s="24" t="s">
        <v>32963</v>
      </c>
      <c r="G33" s="9">
        <v>0</v>
      </c>
      <c r="H33" s="9">
        <v>0</v>
      </c>
      <c r="I33" s="9">
        <v>0</v>
      </c>
      <c r="J33" s="9">
        <v>0</v>
      </c>
      <c r="K33" s="9">
        <v>290</v>
      </c>
      <c r="L33" s="9" t="s">
        <v>28378</v>
      </c>
      <c r="M33" s="9" t="s">
        <v>28378</v>
      </c>
      <c r="N33" s="9" t="s">
        <v>28378</v>
      </c>
      <c r="O33" s="9" t="b">
        <v>1</v>
      </c>
      <c r="Q33"/>
      <c r="R33"/>
      <c r="S33"/>
      <c r="T33"/>
      <c r="U33"/>
      <c r="V33"/>
      <c r="W33"/>
    </row>
    <row r="34" spans="1:23">
      <c r="A34" s="9" t="s">
        <v>4</v>
      </c>
      <c r="B34" s="9">
        <v>181862</v>
      </c>
      <c r="C34" s="9">
        <v>3290</v>
      </c>
      <c r="D34" s="9" t="s">
        <v>28089</v>
      </c>
      <c r="E34" s="24">
        <v>0</v>
      </c>
      <c r="F34" s="24" t="s">
        <v>32963</v>
      </c>
      <c r="G34" s="9">
        <v>0</v>
      </c>
      <c r="H34" s="9">
        <v>0</v>
      </c>
      <c r="I34" s="9">
        <v>0</v>
      </c>
      <c r="J34" s="9">
        <v>0</v>
      </c>
      <c r="K34" s="9">
        <v>3290</v>
      </c>
      <c r="L34" s="9" t="s">
        <v>28378</v>
      </c>
      <c r="M34" s="9" t="s">
        <v>28378</v>
      </c>
      <c r="N34" s="9" t="s">
        <v>28378</v>
      </c>
      <c r="O34" s="9" t="b">
        <v>1</v>
      </c>
      <c r="Q34"/>
      <c r="R34"/>
      <c r="S34"/>
      <c r="T34"/>
      <c r="U34"/>
      <c r="V34"/>
      <c r="W34"/>
    </row>
    <row r="35" spans="1:23">
      <c r="A35" s="9" t="s">
        <v>4</v>
      </c>
      <c r="B35" s="9">
        <v>181863</v>
      </c>
      <c r="C35" s="9">
        <v>4090</v>
      </c>
      <c r="D35" s="9" t="s">
        <v>28379</v>
      </c>
      <c r="E35" s="24">
        <v>0</v>
      </c>
      <c r="F35" s="24" t="s">
        <v>32963</v>
      </c>
      <c r="G35" s="9">
        <v>0</v>
      </c>
      <c r="H35" s="9">
        <v>0</v>
      </c>
      <c r="I35" s="9">
        <v>0</v>
      </c>
      <c r="J35" s="9">
        <v>0</v>
      </c>
      <c r="K35" s="9">
        <v>4090</v>
      </c>
      <c r="L35" s="9" t="s">
        <v>28378</v>
      </c>
      <c r="M35" s="9" t="s">
        <v>28378</v>
      </c>
      <c r="N35" s="9" t="s">
        <v>28378</v>
      </c>
      <c r="O35" s="9" t="b">
        <v>1</v>
      </c>
      <c r="Q35"/>
      <c r="R35"/>
      <c r="S35"/>
      <c r="T35"/>
      <c r="U35"/>
      <c r="V35"/>
      <c r="W35"/>
    </row>
    <row r="36" spans="1:23">
      <c r="A36" s="9" t="s">
        <v>4</v>
      </c>
      <c r="B36" s="9">
        <v>181736</v>
      </c>
      <c r="C36" s="9">
        <v>795</v>
      </c>
      <c r="D36" s="9" t="s">
        <v>28090</v>
      </c>
      <c r="E36" s="24">
        <v>0</v>
      </c>
      <c r="F36" s="24" t="s">
        <v>32963</v>
      </c>
      <c r="G36" s="9">
        <v>0</v>
      </c>
      <c r="H36" s="9">
        <v>0</v>
      </c>
      <c r="I36" s="9">
        <v>0</v>
      </c>
      <c r="J36" s="9">
        <v>0</v>
      </c>
      <c r="K36" s="9">
        <v>1590</v>
      </c>
      <c r="L36" s="9" t="s">
        <v>28378</v>
      </c>
      <c r="M36" s="9" t="s">
        <v>28378</v>
      </c>
      <c r="N36" s="9" t="s">
        <v>28378</v>
      </c>
      <c r="O36" s="9" t="b">
        <v>1</v>
      </c>
      <c r="Q36"/>
      <c r="R36"/>
      <c r="S36"/>
      <c r="T36"/>
      <c r="U36"/>
      <c r="V36"/>
      <c r="W36"/>
    </row>
    <row r="37" spans="1:23">
      <c r="A37" s="9" t="s">
        <v>4</v>
      </c>
      <c r="B37" s="9">
        <v>181751</v>
      </c>
      <c r="C37" s="9">
        <v>1245</v>
      </c>
      <c r="D37" s="9" t="s">
        <v>28091</v>
      </c>
      <c r="E37" s="24">
        <v>0</v>
      </c>
      <c r="F37" s="24" t="s">
        <v>32963</v>
      </c>
      <c r="G37" s="9">
        <v>0</v>
      </c>
      <c r="H37" s="9">
        <v>0</v>
      </c>
      <c r="I37" s="9">
        <v>0</v>
      </c>
      <c r="J37" s="9">
        <v>0</v>
      </c>
      <c r="K37" s="9">
        <v>2490</v>
      </c>
      <c r="L37" s="9" t="s">
        <v>28378</v>
      </c>
      <c r="M37" s="9" t="s">
        <v>28378</v>
      </c>
      <c r="N37" s="9" t="s">
        <v>28378</v>
      </c>
      <c r="O37" s="9" t="b">
        <v>1</v>
      </c>
      <c r="Q37"/>
      <c r="R37"/>
      <c r="S37"/>
      <c r="T37"/>
      <c r="U37"/>
      <c r="V37"/>
      <c r="W37"/>
    </row>
    <row r="38" spans="1:23">
      <c r="A38" s="9" t="s">
        <v>4</v>
      </c>
      <c r="B38" s="9">
        <v>138937</v>
      </c>
      <c r="C38" s="9">
        <v>339</v>
      </c>
      <c r="D38" s="9" t="s">
        <v>28099</v>
      </c>
      <c r="E38" s="24">
        <v>0</v>
      </c>
      <c r="F38" s="24" t="s">
        <v>32963</v>
      </c>
      <c r="G38" s="9">
        <v>0</v>
      </c>
      <c r="H38" s="9">
        <v>0</v>
      </c>
      <c r="I38" s="9">
        <v>0</v>
      </c>
      <c r="J38" s="9">
        <v>0</v>
      </c>
      <c r="K38" s="9">
        <v>339</v>
      </c>
      <c r="L38" s="9" t="s">
        <v>28378</v>
      </c>
      <c r="M38" s="9" t="s">
        <v>28378</v>
      </c>
      <c r="N38" s="9" t="s">
        <v>28378</v>
      </c>
      <c r="O38" s="9" t="b">
        <v>1</v>
      </c>
      <c r="Q38"/>
      <c r="R38"/>
      <c r="S38"/>
      <c r="T38"/>
      <c r="U38"/>
      <c r="V38"/>
      <c r="W38"/>
    </row>
    <row r="39" spans="1:23">
      <c r="A39" s="9" t="s">
        <v>4</v>
      </c>
      <c r="B39" s="9">
        <v>195053</v>
      </c>
      <c r="C39" s="9">
        <v>729</v>
      </c>
      <c r="D39" s="9" t="s">
        <v>28098</v>
      </c>
      <c r="E39" s="24">
        <v>0</v>
      </c>
      <c r="F39" s="24" t="s">
        <v>32963</v>
      </c>
      <c r="G39" s="9">
        <v>0</v>
      </c>
      <c r="H39" s="9">
        <v>0</v>
      </c>
      <c r="I39" s="9">
        <v>0</v>
      </c>
      <c r="J39" s="9">
        <v>0</v>
      </c>
      <c r="K39" s="9">
        <v>729</v>
      </c>
      <c r="L39" s="9" t="s">
        <v>28378</v>
      </c>
      <c r="M39" s="9" t="s">
        <v>28378</v>
      </c>
      <c r="N39" s="9" t="s">
        <v>28378</v>
      </c>
      <c r="O39" s="9" t="b">
        <v>1</v>
      </c>
      <c r="Q39"/>
      <c r="R39"/>
      <c r="S39"/>
      <c r="T39"/>
      <c r="U39"/>
      <c r="V39"/>
      <c r="W39"/>
    </row>
    <row r="40" spans="1:23">
      <c r="A40" s="9" t="s">
        <v>4</v>
      </c>
      <c r="B40" s="9">
        <v>181738</v>
      </c>
      <c r="C40" s="9">
        <v>1295</v>
      </c>
      <c r="D40" s="9" t="s">
        <v>28097</v>
      </c>
      <c r="E40" s="24">
        <v>0</v>
      </c>
      <c r="F40" s="24" t="s">
        <v>32963</v>
      </c>
      <c r="G40" s="9">
        <v>0</v>
      </c>
      <c r="H40" s="9">
        <v>0</v>
      </c>
      <c r="I40" s="9">
        <v>0</v>
      </c>
      <c r="J40" s="9">
        <v>0</v>
      </c>
      <c r="K40" s="9">
        <v>2590</v>
      </c>
      <c r="L40" s="9" t="s">
        <v>28378</v>
      </c>
      <c r="M40" s="9" t="s">
        <v>28378</v>
      </c>
      <c r="N40" s="9" t="s">
        <v>28378</v>
      </c>
      <c r="O40" s="9" t="b">
        <v>1</v>
      </c>
      <c r="Q40"/>
      <c r="R40"/>
      <c r="S40"/>
      <c r="T40"/>
      <c r="U40"/>
      <c r="V40"/>
      <c r="W40"/>
    </row>
    <row r="41" spans="1:23">
      <c r="A41" s="9" t="s">
        <v>4</v>
      </c>
      <c r="B41" s="9">
        <v>181735</v>
      </c>
      <c r="C41" s="9">
        <v>859</v>
      </c>
      <c r="D41" s="9" t="s">
        <v>28096</v>
      </c>
      <c r="E41" s="24">
        <v>0</v>
      </c>
      <c r="F41" s="24" t="s">
        <v>32963</v>
      </c>
      <c r="G41" s="9">
        <v>0</v>
      </c>
      <c r="H41" s="9">
        <v>0</v>
      </c>
      <c r="I41" s="9">
        <v>0</v>
      </c>
      <c r="J41" s="9">
        <v>0</v>
      </c>
      <c r="K41" s="9">
        <v>859</v>
      </c>
      <c r="L41" s="9" t="s">
        <v>28378</v>
      </c>
      <c r="M41" s="9" t="s">
        <v>28378</v>
      </c>
      <c r="N41" s="9" t="s">
        <v>28378</v>
      </c>
      <c r="O41" s="9" t="b">
        <v>1</v>
      </c>
      <c r="Q41"/>
      <c r="R41"/>
      <c r="S41"/>
      <c r="T41"/>
      <c r="U41"/>
      <c r="V41"/>
      <c r="W41"/>
    </row>
    <row r="42" spans="1:23">
      <c r="A42" s="9" t="s">
        <v>4</v>
      </c>
      <c r="B42" s="9">
        <v>181741</v>
      </c>
      <c r="C42" s="9">
        <v>969</v>
      </c>
      <c r="D42" s="9" t="s">
        <v>28095</v>
      </c>
      <c r="E42" s="24">
        <v>0</v>
      </c>
      <c r="F42" s="24" t="s">
        <v>32963</v>
      </c>
      <c r="G42" s="9">
        <v>0</v>
      </c>
      <c r="H42" s="9">
        <v>0</v>
      </c>
      <c r="I42" s="9">
        <v>0</v>
      </c>
      <c r="J42" s="9">
        <v>0</v>
      </c>
      <c r="K42" s="9">
        <v>969</v>
      </c>
      <c r="L42" s="9" t="s">
        <v>28378</v>
      </c>
      <c r="M42" s="9" t="s">
        <v>28378</v>
      </c>
      <c r="N42" s="9" t="s">
        <v>28378</v>
      </c>
      <c r="O42" s="9" t="b">
        <v>1</v>
      </c>
      <c r="Q42"/>
      <c r="R42"/>
      <c r="S42"/>
      <c r="T42"/>
      <c r="U42"/>
      <c r="V42"/>
      <c r="W42"/>
    </row>
    <row r="43" spans="1:23">
      <c r="A43" s="9" t="s">
        <v>4</v>
      </c>
      <c r="B43" s="9">
        <v>181742</v>
      </c>
      <c r="C43" s="9">
        <v>1490</v>
      </c>
      <c r="D43" s="9" t="s">
        <v>28094</v>
      </c>
      <c r="E43" s="24">
        <v>0</v>
      </c>
      <c r="F43" s="24" t="s">
        <v>32963</v>
      </c>
      <c r="G43" s="9">
        <v>0</v>
      </c>
      <c r="H43" s="9">
        <v>0</v>
      </c>
      <c r="I43" s="9">
        <v>0</v>
      </c>
      <c r="J43" s="9">
        <v>0</v>
      </c>
      <c r="K43" s="9">
        <v>1490</v>
      </c>
      <c r="L43" s="9" t="s">
        <v>28378</v>
      </c>
      <c r="M43" s="9" t="s">
        <v>28378</v>
      </c>
      <c r="N43" s="9" t="s">
        <v>28378</v>
      </c>
      <c r="O43" s="9" t="b">
        <v>1</v>
      </c>
      <c r="Q43"/>
      <c r="R43"/>
      <c r="S43"/>
      <c r="T43"/>
      <c r="U43"/>
      <c r="V43"/>
      <c r="W43"/>
    </row>
    <row r="44" spans="1:23">
      <c r="A44" s="9" t="s">
        <v>4</v>
      </c>
      <c r="B44" s="9">
        <v>181739</v>
      </c>
      <c r="C44" s="9">
        <v>1195</v>
      </c>
      <c r="D44" s="9" t="s">
        <v>28093</v>
      </c>
      <c r="E44" s="24">
        <v>0</v>
      </c>
      <c r="F44" s="24" t="s">
        <v>32963</v>
      </c>
      <c r="G44" s="9">
        <v>0</v>
      </c>
      <c r="H44" s="9">
        <v>0</v>
      </c>
      <c r="I44" s="9">
        <v>0</v>
      </c>
      <c r="J44" s="9">
        <v>0</v>
      </c>
      <c r="K44" s="9">
        <v>2390</v>
      </c>
      <c r="L44" s="9" t="s">
        <v>28378</v>
      </c>
      <c r="M44" s="9" t="s">
        <v>28378</v>
      </c>
      <c r="N44" s="9" t="s">
        <v>28378</v>
      </c>
      <c r="O44" s="9" t="b">
        <v>1</v>
      </c>
      <c r="Q44"/>
      <c r="R44"/>
      <c r="S44"/>
      <c r="T44"/>
      <c r="U44"/>
      <c r="V44"/>
      <c r="W44"/>
    </row>
    <row r="45" spans="1:23">
      <c r="A45" s="9" t="s">
        <v>4</v>
      </c>
      <c r="B45" s="9">
        <v>181740</v>
      </c>
      <c r="C45" s="9">
        <v>1490</v>
      </c>
      <c r="D45" s="9" t="s">
        <v>28092</v>
      </c>
      <c r="E45" s="24">
        <v>0</v>
      </c>
      <c r="F45" s="24" t="s">
        <v>32963</v>
      </c>
      <c r="G45" s="9">
        <v>0</v>
      </c>
      <c r="H45" s="9">
        <v>0</v>
      </c>
      <c r="I45" s="9">
        <v>0</v>
      </c>
      <c r="J45" s="9">
        <v>0</v>
      </c>
      <c r="K45" s="9">
        <v>1490</v>
      </c>
      <c r="L45" s="9" t="s">
        <v>28378</v>
      </c>
      <c r="M45" s="9" t="s">
        <v>28378</v>
      </c>
      <c r="N45" s="9" t="s">
        <v>28378</v>
      </c>
      <c r="O45" s="9" t="b">
        <v>1</v>
      </c>
      <c r="Q45"/>
      <c r="R45"/>
      <c r="S45"/>
      <c r="T45"/>
      <c r="U45"/>
      <c r="V45"/>
      <c r="W45"/>
    </row>
    <row r="46" spans="1:23">
      <c r="A46" s="9" t="s">
        <v>4</v>
      </c>
      <c r="B46" s="9">
        <v>225458</v>
      </c>
      <c r="C46" s="9">
        <v>1190</v>
      </c>
      <c r="D46" s="9" t="s">
        <v>28380</v>
      </c>
      <c r="E46" s="24">
        <v>0</v>
      </c>
      <c r="F46" s="24" t="s">
        <v>32963</v>
      </c>
      <c r="G46" s="9">
        <v>0</v>
      </c>
      <c r="H46" s="9">
        <v>0</v>
      </c>
      <c r="I46" s="9">
        <v>0</v>
      </c>
      <c r="J46" s="9">
        <v>0</v>
      </c>
      <c r="K46" s="9">
        <v>1190</v>
      </c>
      <c r="L46" s="9" t="s">
        <v>28378</v>
      </c>
      <c r="M46" s="9" t="s">
        <v>28378</v>
      </c>
      <c r="N46" s="9" t="s">
        <v>28378</v>
      </c>
      <c r="O46" s="9" t="b">
        <v>1</v>
      </c>
      <c r="Q46"/>
      <c r="R46"/>
      <c r="S46"/>
      <c r="T46"/>
      <c r="U46"/>
      <c r="V46"/>
      <c r="W46"/>
    </row>
    <row r="47" spans="1:23">
      <c r="A47" s="9" t="s">
        <v>4</v>
      </c>
      <c r="B47" s="9">
        <v>225455</v>
      </c>
      <c r="C47" s="9">
        <v>990</v>
      </c>
      <c r="D47" s="9" t="s">
        <v>27953</v>
      </c>
      <c r="E47" s="24">
        <v>0</v>
      </c>
      <c r="F47" s="24" t="s">
        <v>32963</v>
      </c>
      <c r="G47" s="9">
        <v>0</v>
      </c>
      <c r="H47" s="9">
        <v>0</v>
      </c>
      <c r="I47" s="9">
        <v>0</v>
      </c>
      <c r="J47" s="9">
        <v>0</v>
      </c>
      <c r="K47" s="9">
        <v>990</v>
      </c>
      <c r="L47" s="9" t="s">
        <v>28378</v>
      </c>
      <c r="M47" s="9" t="s">
        <v>28378</v>
      </c>
      <c r="N47" s="9" t="s">
        <v>28378</v>
      </c>
      <c r="O47" s="9" t="b">
        <v>1</v>
      </c>
      <c r="Q47"/>
      <c r="R47"/>
      <c r="S47"/>
      <c r="T47"/>
      <c r="U47"/>
      <c r="V47"/>
      <c r="W47"/>
    </row>
    <row r="48" spans="1:23">
      <c r="A48" s="9" t="s">
        <v>4</v>
      </c>
      <c r="B48" s="9">
        <v>225459</v>
      </c>
      <c r="C48" s="9">
        <v>1490</v>
      </c>
      <c r="D48" s="9" t="s">
        <v>26991</v>
      </c>
      <c r="E48" s="24">
        <v>0</v>
      </c>
      <c r="F48" s="24" t="s">
        <v>32963</v>
      </c>
      <c r="G48" s="9">
        <v>0</v>
      </c>
      <c r="H48" s="9">
        <v>0</v>
      </c>
      <c r="I48" s="9">
        <v>0</v>
      </c>
      <c r="J48" s="9">
        <v>0</v>
      </c>
      <c r="K48" s="9">
        <v>1490</v>
      </c>
      <c r="L48" s="9" t="s">
        <v>28378</v>
      </c>
      <c r="M48" s="9" t="s">
        <v>28378</v>
      </c>
      <c r="N48" s="9" t="s">
        <v>28378</v>
      </c>
      <c r="O48" s="9" t="b">
        <v>1</v>
      </c>
      <c r="Q48"/>
      <c r="R48"/>
      <c r="S48"/>
      <c r="T48"/>
      <c r="U48"/>
      <c r="V48"/>
      <c r="W48"/>
    </row>
    <row r="49" spans="1:23">
      <c r="A49" s="9" t="s">
        <v>4</v>
      </c>
      <c r="B49" s="9">
        <v>225457</v>
      </c>
      <c r="C49" s="9">
        <v>1390</v>
      </c>
      <c r="D49" s="9" t="s">
        <v>28381</v>
      </c>
      <c r="E49" s="24">
        <v>0</v>
      </c>
      <c r="F49" s="24" t="s">
        <v>32963</v>
      </c>
      <c r="G49" s="9">
        <v>0</v>
      </c>
      <c r="H49" s="9">
        <v>0</v>
      </c>
      <c r="I49" s="9">
        <v>0</v>
      </c>
      <c r="J49" s="9">
        <v>0</v>
      </c>
      <c r="K49" s="9">
        <v>1390</v>
      </c>
      <c r="L49" s="9" t="s">
        <v>28378</v>
      </c>
      <c r="M49" s="9" t="s">
        <v>28378</v>
      </c>
      <c r="N49" s="9" t="s">
        <v>28378</v>
      </c>
      <c r="O49" s="9" t="b">
        <v>1</v>
      </c>
      <c r="Q49"/>
      <c r="R49"/>
      <c r="S49"/>
      <c r="T49"/>
      <c r="U49"/>
      <c r="V49"/>
      <c r="W49"/>
    </row>
    <row r="50" spans="1:23">
      <c r="A50" s="9" t="s">
        <v>4</v>
      </c>
      <c r="B50" s="9">
        <v>225454</v>
      </c>
      <c r="C50" s="9">
        <v>490</v>
      </c>
      <c r="D50" s="9" t="s">
        <v>28382</v>
      </c>
      <c r="E50" s="24">
        <v>0</v>
      </c>
      <c r="F50" s="24" t="s">
        <v>32963</v>
      </c>
      <c r="G50" s="9">
        <v>0</v>
      </c>
      <c r="H50" s="9">
        <v>0</v>
      </c>
      <c r="I50" s="9">
        <v>0</v>
      </c>
      <c r="J50" s="9">
        <v>0</v>
      </c>
      <c r="K50" s="9">
        <v>490</v>
      </c>
      <c r="L50" s="9" t="s">
        <v>28378</v>
      </c>
      <c r="M50" s="9" t="s">
        <v>28378</v>
      </c>
      <c r="N50" s="9" t="s">
        <v>28378</v>
      </c>
      <c r="O50" s="9" t="b">
        <v>1</v>
      </c>
      <c r="Q50"/>
      <c r="R50"/>
      <c r="S50"/>
      <c r="T50"/>
      <c r="U50"/>
      <c r="V50"/>
      <c r="W50"/>
    </row>
    <row r="51" spans="1:23">
      <c r="A51" s="9" t="s">
        <v>4</v>
      </c>
      <c r="B51" s="9">
        <v>225421</v>
      </c>
      <c r="C51" s="9">
        <v>569</v>
      </c>
      <c r="D51" s="9" t="s">
        <v>28383</v>
      </c>
      <c r="E51" s="24">
        <v>0</v>
      </c>
      <c r="F51" s="24" t="s">
        <v>32963</v>
      </c>
      <c r="G51" s="9">
        <v>0</v>
      </c>
      <c r="H51" s="9">
        <v>0</v>
      </c>
      <c r="I51" s="9">
        <v>0</v>
      </c>
      <c r="J51" s="9">
        <v>0</v>
      </c>
      <c r="K51" s="9">
        <v>569</v>
      </c>
      <c r="L51" s="9" t="s">
        <v>28378</v>
      </c>
      <c r="M51" s="9" t="s">
        <v>28378</v>
      </c>
      <c r="N51" s="9" t="s">
        <v>28378</v>
      </c>
      <c r="O51" s="9" t="b">
        <v>1</v>
      </c>
      <c r="Q51"/>
      <c r="R51"/>
      <c r="S51"/>
      <c r="T51"/>
      <c r="U51"/>
      <c r="V51"/>
      <c r="W51"/>
    </row>
    <row r="52" spans="1:23">
      <c r="A52" s="9" t="s">
        <v>4</v>
      </c>
      <c r="B52" s="9">
        <v>225451</v>
      </c>
      <c r="C52" s="9">
        <v>590</v>
      </c>
      <c r="D52" s="9" t="s">
        <v>27954</v>
      </c>
      <c r="E52" s="24">
        <v>0</v>
      </c>
      <c r="F52" s="24" t="s">
        <v>32963</v>
      </c>
      <c r="G52" s="9">
        <v>0</v>
      </c>
      <c r="H52" s="9">
        <v>0</v>
      </c>
      <c r="I52" s="9">
        <v>0</v>
      </c>
      <c r="J52" s="9">
        <v>0</v>
      </c>
      <c r="K52" s="9">
        <v>590</v>
      </c>
      <c r="L52" s="9" t="s">
        <v>28378</v>
      </c>
      <c r="M52" s="9" t="s">
        <v>28378</v>
      </c>
      <c r="N52" s="9" t="s">
        <v>28378</v>
      </c>
      <c r="O52" s="9" t="b">
        <v>1</v>
      </c>
      <c r="Q52"/>
      <c r="R52"/>
      <c r="S52"/>
      <c r="T52"/>
      <c r="U52"/>
      <c r="V52"/>
      <c r="W52"/>
    </row>
    <row r="53" spans="1:23">
      <c r="A53" s="9" t="s">
        <v>4</v>
      </c>
      <c r="B53" s="9">
        <v>225436</v>
      </c>
      <c r="C53" s="9">
        <v>590</v>
      </c>
      <c r="D53" s="9" t="s">
        <v>27952</v>
      </c>
      <c r="E53" s="24">
        <v>0</v>
      </c>
      <c r="F53" s="24" t="s">
        <v>32963</v>
      </c>
      <c r="G53" s="9">
        <v>0</v>
      </c>
      <c r="H53" s="9">
        <v>0</v>
      </c>
      <c r="I53" s="9">
        <v>0</v>
      </c>
      <c r="J53" s="9">
        <v>0</v>
      </c>
      <c r="K53" s="9">
        <v>590</v>
      </c>
      <c r="L53" s="9" t="s">
        <v>28378</v>
      </c>
      <c r="M53" s="9" t="s">
        <v>28378</v>
      </c>
      <c r="N53" s="9" t="s">
        <v>28378</v>
      </c>
      <c r="O53" s="9" t="b">
        <v>1</v>
      </c>
      <c r="Q53"/>
      <c r="R53"/>
      <c r="S53"/>
      <c r="T53"/>
      <c r="U53"/>
      <c r="V53"/>
      <c r="W53"/>
    </row>
    <row r="54" spans="1:23">
      <c r="A54" s="9" t="s">
        <v>4</v>
      </c>
      <c r="B54" s="9">
        <v>225435</v>
      </c>
      <c r="C54" s="9">
        <v>969</v>
      </c>
      <c r="D54" s="9" t="s">
        <v>27951</v>
      </c>
      <c r="E54" s="24">
        <v>0</v>
      </c>
      <c r="F54" s="24" t="s">
        <v>32963</v>
      </c>
      <c r="G54" s="9">
        <v>0</v>
      </c>
      <c r="H54" s="9">
        <v>0</v>
      </c>
      <c r="I54" s="9">
        <v>0</v>
      </c>
      <c r="J54" s="9">
        <v>0</v>
      </c>
      <c r="K54" s="9">
        <v>969</v>
      </c>
      <c r="L54" s="9" t="s">
        <v>28378</v>
      </c>
      <c r="M54" s="9" t="s">
        <v>28378</v>
      </c>
      <c r="N54" s="9" t="s">
        <v>28378</v>
      </c>
      <c r="O54" s="9" t="b">
        <v>1</v>
      </c>
      <c r="Q54"/>
      <c r="R54"/>
      <c r="S54"/>
      <c r="T54"/>
      <c r="U54"/>
      <c r="V54"/>
      <c r="W54"/>
    </row>
    <row r="55" spans="1:23">
      <c r="A55" s="9" t="s">
        <v>4</v>
      </c>
      <c r="B55" s="9">
        <v>225440</v>
      </c>
      <c r="C55" s="9">
        <v>1190</v>
      </c>
      <c r="D55" s="9" t="s">
        <v>28384</v>
      </c>
      <c r="E55" s="24">
        <v>0</v>
      </c>
      <c r="F55" s="24" t="s">
        <v>32963</v>
      </c>
      <c r="G55" s="9">
        <v>0</v>
      </c>
      <c r="H55" s="9">
        <v>0</v>
      </c>
      <c r="I55" s="9">
        <v>0</v>
      </c>
      <c r="J55" s="9">
        <v>0</v>
      </c>
      <c r="K55" s="9">
        <v>1190</v>
      </c>
      <c r="L55" s="9" t="s">
        <v>28378</v>
      </c>
      <c r="M55" s="9" t="s">
        <v>28378</v>
      </c>
      <c r="N55" s="9" t="s">
        <v>28378</v>
      </c>
      <c r="O55" s="9" t="b">
        <v>1</v>
      </c>
      <c r="Q55"/>
      <c r="R55"/>
      <c r="S55"/>
      <c r="T55"/>
      <c r="U55"/>
      <c r="V55"/>
      <c r="W55"/>
    </row>
    <row r="56" spans="1:23">
      <c r="A56" s="9" t="s">
        <v>4</v>
      </c>
      <c r="B56" s="9">
        <v>225456</v>
      </c>
      <c r="C56" s="9">
        <v>1490</v>
      </c>
      <c r="D56" s="9" t="s">
        <v>26991</v>
      </c>
      <c r="E56" s="24">
        <v>0</v>
      </c>
      <c r="F56" s="24" t="s">
        <v>32963</v>
      </c>
      <c r="G56" s="9">
        <v>0</v>
      </c>
      <c r="H56" s="9">
        <v>0</v>
      </c>
      <c r="I56" s="9">
        <v>0</v>
      </c>
      <c r="J56" s="9">
        <v>0</v>
      </c>
      <c r="K56" s="9">
        <v>1490</v>
      </c>
      <c r="L56" s="9" t="s">
        <v>28378</v>
      </c>
      <c r="M56" s="9" t="s">
        <v>28378</v>
      </c>
      <c r="N56" s="9" t="s">
        <v>28378</v>
      </c>
      <c r="O56" s="9" t="b">
        <v>1</v>
      </c>
      <c r="Q56"/>
      <c r="R56"/>
      <c r="S56"/>
      <c r="T56"/>
      <c r="U56"/>
      <c r="V56"/>
      <c r="W56"/>
    </row>
    <row r="57" spans="1:23">
      <c r="A57" s="9" t="s">
        <v>4</v>
      </c>
      <c r="B57" s="9">
        <v>158390</v>
      </c>
      <c r="C57" s="9">
        <v>289</v>
      </c>
      <c r="D57" s="9" t="s">
        <v>28385</v>
      </c>
      <c r="E57" s="24">
        <v>0</v>
      </c>
      <c r="F57" s="24" t="s">
        <v>32963</v>
      </c>
      <c r="G57" s="9">
        <v>0</v>
      </c>
      <c r="H57" s="9">
        <v>0</v>
      </c>
      <c r="I57" s="9">
        <v>0</v>
      </c>
      <c r="J57" s="9">
        <v>0</v>
      </c>
      <c r="K57" s="9">
        <v>289</v>
      </c>
      <c r="L57" s="9" t="s">
        <v>28378</v>
      </c>
      <c r="M57" s="9" t="s">
        <v>28378</v>
      </c>
      <c r="N57" s="9" t="s">
        <v>28378</v>
      </c>
      <c r="O57" s="9" t="b">
        <v>1</v>
      </c>
      <c r="Q57"/>
      <c r="R57"/>
      <c r="S57"/>
      <c r="T57"/>
      <c r="U57"/>
      <c r="V57"/>
      <c r="W57"/>
    </row>
    <row r="58" spans="1:23">
      <c r="A58" s="9" t="s">
        <v>4</v>
      </c>
      <c r="B58" s="9">
        <v>194892</v>
      </c>
      <c r="C58" s="9">
        <v>290</v>
      </c>
      <c r="D58" s="9" t="s">
        <v>27955</v>
      </c>
      <c r="E58" s="24">
        <v>0</v>
      </c>
      <c r="F58" s="24" t="s">
        <v>32963</v>
      </c>
      <c r="G58" s="9">
        <v>0</v>
      </c>
      <c r="H58" s="9">
        <v>0</v>
      </c>
      <c r="I58" s="9">
        <v>0</v>
      </c>
      <c r="J58" s="9">
        <v>0</v>
      </c>
      <c r="K58" s="9">
        <v>290</v>
      </c>
      <c r="L58" s="9" t="s">
        <v>28378</v>
      </c>
      <c r="M58" s="9" t="s">
        <v>28378</v>
      </c>
      <c r="N58" s="9" t="s">
        <v>28378</v>
      </c>
      <c r="O58" s="9" t="b">
        <v>1</v>
      </c>
      <c r="Q58"/>
      <c r="R58"/>
      <c r="S58"/>
      <c r="T58"/>
      <c r="U58"/>
      <c r="V58"/>
      <c r="W58"/>
    </row>
    <row r="59" spans="1:23">
      <c r="A59" s="9" t="s">
        <v>4</v>
      </c>
      <c r="B59" s="9">
        <v>225432</v>
      </c>
      <c r="C59" s="9">
        <v>569</v>
      </c>
      <c r="D59" s="9" t="s">
        <v>28386</v>
      </c>
      <c r="E59" s="24">
        <v>0</v>
      </c>
      <c r="F59" s="24" t="s">
        <v>32963</v>
      </c>
      <c r="G59" s="9">
        <v>0</v>
      </c>
      <c r="H59" s="9">
        <v>0</v>
      </c>
      <c r="I59" s="9">
        <v>0</v>
      </c>
      <c r="J59" s="9">
        <v>0</v>
      </c>
      <c r="K59" s="9">
        <v>569</v>
      </c>
      <c r="L59" s="9" t="s">
        <v>28378</v>
      </c>
      <c r="M59" s="9" t="s">
        <v>28378</v>
      </c>
      <c r="N59" s="9" t="s">
        <v>28378</v>
      </c>
      <c r="O59" s="9" t="b">
        <v>1</v>
      </c>
      <c r="Q59"/>
      <c r="R59"/>
      <c r="S59"/>
      <c r="T59"/>
      <c r="U59"/>
      <c r="V59"/>
      <c r="W59"/>
    </row>
    <row r="60" spans="1:23">
      <c r="A60" s="9" t="s">
        <v>4</v>
      </c>
      <c r="B60" s="9">
        <v>225441</v>
      </c>
      <c r="C60" s="9">
        <v>390</v>
      </c>
      <c r="D60" s="9" t="s">
        <v>28387</v>
      </c>
      <c r="E60" s="24">
        <v>0</v>
      </c>
      <c r="F60" s="24" t="s">
        <v>32963</v>
      </c>
      <c r="G60" s="9">
        <v>0</v>
      </c>
      <c r="H60" s="9">
        <v>0</v>
      </c>
      <c r="I60" s="9">
        <v>0</v>
      </c>
      <c r="J60" s="9">
        <v>0</v>
      </c>
      <c r="K60" s="9">
        <v>390</v>
      </c>
      <c r="L60" s="9" t="s">
        <v>28378</v>
      </c>
      <c r="M60" s="9" t="s">
        <v>28378</v>
      </c>
      <c r="N60" s="9" t="s">
        <v>28378</v>
      </c>
      <c r="O60" s="9" t="b">
        <v>1</v>
      </c>
      <c r="Q60"/>
      <c r="R60"/>
      <c r="S60"/>
      <c r="T60"/>
      <c r="U60"/>
      <c r="V60"/>
      <c r="W60"/>
    </row>
    <row r="61" spans="1:23">
      <c r="A61" s="9" t="s">
        <v>4</v>
      </c>
      <c r="B61" s="9">
        <v>225433</v>
      </c>
      <c r="C61" s="9">
        <v>529</v>
      </c>
      <c r="D61" s="9" t="s">
        <v>28388</v>
      </c>
      <c r="E61" s="24">
        <v>0</v>
      </c>
      <c r="F61" s="24" t="s">
        <v>32963</v>
      </c>
      <c r="G61" s="9">
        <v>0</v>
      </c>
      <c r="H61" s="9">
        <v>0</v>
      </c>
      <c r="I61" s="9">
        <v>0</v>
      </c>
      <c r="J61" s="9">
        <v>0</v>
      </c>
      <c r="K61" s="9">
        <v>529</v>
      </c>
      <c r="L61" s="9" t="s">
        <v>28378</v>
      </c>
      <c r="M61" s="9" t="s">
        <v>28378</v>
      </c>
      <c r="N61" s="9" t="s">
        <v>28378</v>
      </c>
      <c r="O61" s="9" t="b">
        <v>1</v>
      </c>
      <c r="Q61"/>
      <c r="R61"/>
      <c r="S61"/>
      <c r="T61"/>
      <c r="U61"/>
      <c r="V61"/>
      <c r="W61"/>
    </row>
    <row r="62" spans="1:23">
      <c r="A62" s="9" t="s">
        <v>4</v>
      </c>
      <c r="B62" s="9">
        <v>225442</v>
      </c>
      <c r="C62" s="9">
        <v>369</v>
      </c>
      <c r="D62" s="9" t="s">
        <v>28389</v>
      </c>
      <c r="E62" s="24">
        <v>0</v>
      </c>
      <c r="F62" s="24" t="s">
        <v>32963</v>
      </c>
      <c r="G62" s="9">
        <v>0</v>
      </c>
      <c r="H62" s="9">
        <v>0</v>
      </c>
      <c r="I62" s="9">
        <v>0</v>
      </c>
      <c r="J62" s="9">
        <v>0</v>
      </c>
      <c r="K62" s="9">
        <v>369</v>
      </c>
      <c r="L62" s="9" t="s">
        <v>28378</v>
      </c>
      <c r="M62" s="9" t="s">
        <v>28378</v>
      </c>
      <c r="N62" s="9" t="s">
        <v>28378</v>
      </c>
      <c r="O62" s="9" t="b">
        <v>1</v>
      </c>
      <c r="Q62"/>
      <c r="R62"/>
      <c r="S62"/>
      <c r="T62"/>
      <c r="U62"/>
      <c r="V62"/>
      <c r="W62"/>
    </row>
    <row r="63" spans="1:23">
      <c r="A63" s="9" t="s">
        <v>4</v>
      </c>
      <c r="B63" s="9">
        <v>158389</v>
      </c>
      <c r="C63" s="9">
        <v>569</v>
      </c>
      <c r="D63" s="9" t="s">
        <v>28390</v>
      </c>
      <c r="E63" s="24">
        <v>0</v>
      </c>
      <c r="F63" s="24" t="s">
        <v>32963</v>
      </c>
      <c r="G63" s="9">
        <v>0</v>
      </c>
      <c r="H63" s="9">
        <v>0</v>
      </c>
      <c r="I63" s="9">
        <v>0</v>
      </c>
      <c r="J63" s="9">
        <v>0</v>
      </c>
      <c r="K63" s="9">
        <v>569</v>
      </c>
      <c r="L63" s="9" t="s">
        <v>28378</v>
      </c>
      <c r="M63" s="9" t="s">
        <v>28378</v>
      </c>
      <c r="N63" s="9" t="s">
        <v>28378</v>
      </c>
      <c r="O63" s="9" t="b">
        <v>1</v>
      </c>
      <c r="Q63"/>
      <c r="R63"/>
      <c r="S63"/>
      <c r="T63"/>
      <c r="U63"/>
      <c r="V63"/>
      <c r="W63"/>
    </row>
    <row r="64" spans="1:23">
      <c r="A64" s="9" t="s">
        <v>4</v>
      </c>
      <c r="B64" s="9">
        <v>194898</v>
      </c>
      <c r="C64" s="9">
        <v>679</v>
      </c>
      <c r="D64" s="9" t="s">
        <v>28391</v>
      </c>
      <c r="E64" s="24">
        <v>0</v>
      </c>
      <c r="F64" s="24" t="s">
        <v>32963</v>
      </c>
      <c r="G64" s="9">
        <v>0</v>
      </c>
      <c r="H64" s="9">
        <v>0</v>
      </c>
      <c r="I64" s="9">
        <v>0</v>
      </c>
      <c r="J64" s="9">
        <v>0</v>
      </c>
      <c r="K64" s="9">
        <v>679</v>
      </c>
      <c r="L64" s="9" t="s">
        <v>28378</v>
      </c>
      <c r="M64" s="9" t="s">
        <v>28378</v>
      </c>
      <c r="N64" s="9" t="s">
        <v>28378</v>
      </c>
      <c r="O64" s="9" t="b">
        <v>1</v>
      </c>
      <c r="Q64"/>
      <c r="R64"/>
      <c r="S64"/>
      <c r="T64"/>
      <c r="U64"/>
      <c r="V64"/>
      <c r="W64"/>
    </row>
    <row r="65" spans="1:23">
      <c r="A65" s="9" t="s">
        <v>4</v>
      </c>
      <c r="B65" s="9">
        <v>194899</v>
      </c>
      <c r="C65" s="9">
        <v>1290</v>
      </c>
      <c r="D65" s="9" t="s">
        <v>28392</v>
      </c>
      <c r="E65" s="24">
        <v>0</v>
      </c>
      <c r="F65" s="24" t="s">
        <v>32963</v>
      </c>
      <c r="G65" s="9">
        <v>0</v>
      </c>
      <c r="H65" s="9">
        <v>0</v>
      </c>
      <c r="I65" s="9">
        <v>0</v>
      </c>
      <c r="J65" s="9">
        <v>0</v>
      </c>
      <c r="K65" s="9">
        <v>1290</v>
      </c>
      <c r="L65" s="9" t="s">
        <v>28378</v>
      </c>
      <c r="M65" s="9" t="s">
        <v>28378</v>
      </c>
      <c r="N65" s="9" t="s">
        <v>28378</v>
      </c>
      <c r="O65" s="9" t="b">
        <v>1</v>
      </c>
      <c r="Q65"/>
      <c r="R65"/>
      <c r="S65"/>
      <c r="T65"/>
      <c r="U65"/>
      <c r="V65"/>
      <c r="W65"/>
    </row>
    <row r="66" spans="1:23">
      <c r="A66" s="9" t="s">
        <v>4</v>
      </c>
      <c r="B66" s="9">
        <v>194900</v>
      </c>
      <c r="C66" s="9">
        <v>1190</v>
      </c>
      <c r="D66" s="9" t="s">
        <v>28393</v>
      </c>
      <c r="E66" s="24">
        <v>0</v>
      </c>
      <c r="F66" s="24" t="s">
        <v>32963</v>
      </c>
      <c r="G66" s="9">
        <v>0</v>
      </c>
      <c r="H66" s="9">
        <v>0</v>
      </c>
      <c r="I66" s="9">
        <v>0</v>
      </c>
      <c r="J66" s="9">
        <v>0</v>
      </c>
      <c r="K66" s="9">
        <v>1190</v>
      </c>
      <c r="L66" s="9" t="s">
        <v>28378</v>
      </c>
      <c r="M66" s="9" t="s">
        <v>28378</v>
      </c>
      <c r="N66" s="9" t="s">
        <v>28378</v>
      </c>
      <c r="O66" s="9" t="b">
        <v>1</v>
      </c>
      <c r="Q66"/>
      <c r="R66"/>
      <c r="S66"/>
      <c r="T66"/>
      <c r="U66"/>
      <c r="V66"/>
      <c r="W66"/>
    </row>
    <row r="67" spans="1:23">
      <c r="A67" s="9" t="s">
        <v>4</v>
      </c>
      <c r="B67" s="9">
        <v>194901</v>
      </c>
      <c r="C67" s="9">
        <v>1190</v>
      </c>
      <c r="D67" s="9" t="s">
        <v>28394</v>
      </c>
      <c r="E67" s="24">
        <v>0</v>
      </c>
      <c r="F67" s="24" t="s">
        <v>32963</v>
      </c>
      <c r="G67" s="9">
        <v>0</v>
      </c>
      <c r="H67" s="9">
        <v>0</v>
      </c>
      <c r="I67" s="9">
        <v>0</v>
      </c>
      <c r="J67" s="9">
        <v>0</v>
      </c>
      <c r="K67" s="9">
        <v>1190</v>
      </c>
      <c r="L67" s="9" t="s">
        <v>28378</v>
      </c>
      <c r="M67" s="9" t="s">
        <v>28378</v>
      </c>
      <c r="N67" s="9" t="s">
        <v>28378</v>
      </c>
      <c r="O67" s="9" t="b">
        <v>1</v>
      </c>
      <c r="Q67"/>
      <c r="R67"/>
      <c r="S67"/>
      <c r="T67"/>
      <c r="U67"/>
      <c r="V67"/>
      <c r="W67"/>
    </row>
    <row r="68" spans="1:23">
      <c r="A68" s="9" t="s">
        <v>4</v>
      </c>
      <c r="B68" s="9">
        <v>159350</v>
      </c>
      <c r="C68" s="9">
        <v>290</v>
      </c>
      <c r="D68" s="9" t="s">
        <v>28395</v>
      </c>
      <c r="E68" s="24">
        <v>0</v>
      </c>
      <c r="F68" s="24" t="s">
        <v>32963</v>
      </c>
      <c r="G68" s="9">
        <v>0</v>
      </c>
      <c r="H68" s="9">
        <v>0</v>
      </c>
      <c r="I68" s="9">
        <v>0</v>
      </c>
      <c r="J68" s="9">
        <v>0</v>
      </c>
      <c r="K68" s="9">
        <v>290</v>
      </c>
      <c r="L68" s="9" t="s">
        <v>28378</v>
      </c>
      <c r="M68" s="9" t="s">
        <v>28378</v>
      </c>
      <c r="N68" s="9" t="s">
        <v>28378</v>
      </c>
      <c r="O68" s="9" t="b">
        <v>1</v>
      </c>
      <c r="Q68"/>
      <c r="R68"/>
      <c r="S68"/>
      <c r="T68"/>
      <c r="U68"/>
      <c r="V68"/>
      <c r="W68"/>
    </row>
    <row r="69" spans="1:23">
      <c r="A69" s="9" t="s">
        <v>4</v>
      </c>
      <c r="B69" s="9">
        <v>159349</v>
      </c>
      <c r="C69" s="9">
        <v>289</v>
      </c>
      <c r="D69" s="9" t="s">
        <v>28396</v>
      </c>
      <c r="E69" s="24">
        <v>0</v>
      </c>
      <c r="F69" s="24" t="s">
        <v>32963</v>
      </c>
      <c r="G69" s="9">
        <v>0</v>
      </c>
      <c r="H69" s="9">
        <v>0</v>
      </c>
      <c r="I69" s="9">
        <v>0</v>
      </c>
      <c r="J69" s="9">
        <v>0</v>
      </c>
      <c r="K69" s="9">
        <v>289</v>
      </c>
      <c r="L69" s="9" t="s">
        <v>28378</v>
      </c>
      <c r="M69" s="9" t="s">
        <v>28378</v>
      </c>
      <c r="N69" s="9" t="s">
        <v>28378</v>
      </c>
      <c r="O69" s="9" t="b">
        <v>1</v>
      </c>
      <c r="Q69"/>
      <c r="R69"/>
      <c r="S69"/>
      <c r="T69"/>
      <c r="U69"/>
      <c r="V69"/>
      <c r="W69"/>
    </row>
    <row r="70" spans="1:23">
      <c r="A70" s="9" t="s">
        <v>4</v>
      </c>
      <c r="B70" s="9">
        <v>159351</v>
      </c>
      <c r="C70" s="9">
        <v>289</v>
      </c>
      <c r="D70" s="9" t="s">
        <v>28397</v>
      </c>
      <c r="E70" s="24">
        <v>0</v>
      </c>
      <c r="F70" s="24" t="s">
        <v>32963</v>
      </c>
      <c r="G70" s="9">
        <v>0</v>
      </c>
      <c r="H70" s="9">
        <v>0</v>
      </c>
      <c r="I70" s="9">
        <v>0</v>
      </c>
      <c r="J70" s="9">
        <v>0</v>
      </c>
      <c r="K70" s="9">
        <v>289</v>
      </c>
      <c r="L70" s="9" t="s">
        <v>28378</v>
      </c>
      <c r="M70" s="9" t="s">
        <v>28378</v>
      </c>
      <c r="N70" s="9" t="s">
        <v>28378</v>
      </c>
      <c r="O70" s="9" t="b">
        <v>1</v>
      </c>
      <c r="Q70"/>
      <c r="R70"/>
      <c r="S70"/>
      <c r="T70"/>
      <c r="U70"/>
      <c r="V70"/>
      <c r="W70"/>
    </row>
    <row r="71" spans="1:23">
      <c r="A71" s="9" t="s">
        <v>4</v>
      </c>
      <c r="B71" s="9">
        <v>218443</v>
      </c>
      <c r="C71" s="9">
        <v>590</v>
      </c>
      <c r="D71" s="9" t="s">
        <v>28398</v>
      </c>
      <c r="E71" s="24">
        <v>0</v>
      </c>
      <c r="F71" s="24" t="s">
        <v>32963</v>
      </c>
      <c r="G71" s="9">
        <v>0</v>
      </c>
      <c r="H71" s="9">
        <v>0</v>
      </c>
      <c r="I71" s="9">
        <v>0</v>
      </c>
      <c r="J71" s="9">
        <v>0</v>
      </c>
      <c r="K71" s="9">
        <v>590</v>
      </c>
      <c r="L71" s="9" t="s">
        <v>28378</v>
      </c>
      <c r="M71" s="9" t="s">
        <v>28378</v>
      </c>
      <c r="N71" s="9" t="s">
        <v>28378</v>
      </c>
      <c r="O71" s="9" t="b">
        <v>1</v>
      </c>
      <c r="Q71"/>
      <c r="R71"/>
      <c r="S71"/>
      <c r="T71"/>
      <c r="U71"/>
      <c r="V71"/>
      <c r="W71"/>
    </row>
    <row r="72" spans="1:23">
      <c r="A72" s="9" t="s">
        <v>4</v>
      </c>
      <c r="B72" s="9">
        <v>218444</v>
      </c>
      <c r="C72" s="9">
        <v>590</v>
      </c>
      <c r="D72" s="9" t="s">
        <v>28399</v>
      </c>
      <c r="E72" s="24">
        <v>0</v>
      </c>
      <c r="F72" s="24" t="s">
        <v>32963</v>
      </c>
      <c r="G72" s="9">
        <v>0</v>
      </c>
      <c r="H72" s="9">
        <v>0</v>
      </c>
      <c r="I72" s="9">
        <v>0</v>
      </c>
      <c r="J72" s="9">
        <v>0</v>
      </c>
      <c r="K72" s="9">
        <v>590</v>
      </c>
      <c r="L72" s="9" t="s">
        <v>28378</v>
      </c>
      <c r="M72" s="9" t="s">
        <v>28378</v>
      </c>
      <c r="N72" s="9" t="s">
        <v>28378</v>
      </c>
      <c r="O72" s="9" t="b">
        <v>1</v>
      </c>
      <c r="Q72"/>
      <c r="R72"/>
      <c r="S72"/>
      <c r="T72"/>
      <c r="U72"/>
      <c r="V72"/>
      <c r="W72"/>
    </row>
    <row r="73" spans="1:23">
      <c r="A73" s="9" t="s">
        <v>4</v>
      </c>
      <c r="B73" s="9">
        <v>218445</v>
      </c>
      <c r="C73" s="9">
        <v>590</v>
      </c>
      <c r="D73" s="9" t="s">
        <v>28400</v>
      </c>
      <c r="E73" s="24">
        <v>0</v>
      </c>
      <c r="F73" s="24" t="s">
        <v>32963</v>
      </c>
      <c r="G73" s="9">
        <v>0</v>
      </c>
      <c r="H73" s="9">
        <v>0</v>
      </c>
      <c r="I73" s="9">
        <v>0</v>
      </c>
      <c r="J73" s="9">
        <v>0</v>
      </c>
      <c r="K73" s="9">
        <v>590</v>
      </c>
      <c r="L73" s="9" t="s">
        <v>28378</v>
      </c>
      <c r="M73" s="9" t="s">
        <v>28378</v>
      </c>
      <c r="N73" s="9" t="s">
        <v>28378</v>
      </c>
      <c r="O73" s="9" t="b">
        <v>1</v>
      </c>
      <c r="Q73"/>
      <c r="R73"/>
      <c r="S73"/>
      <c r="T73"/>
      <c r="U73"/>
      <c r="V73"/>
      <c r="W73"/>
    </row>
    <row r="74" spans="1:23">
      <c r="A74" s="9" t="s">
        <v>4</v>
      </c>
      <c r="B74" s="9">
        <v>218441</v>
      </c>
      <c r="C74" s="9">
        <v>590</v>
      </c>
      <c r="D74" s="9" t="s">
        <v>28401</v>
      </c>
      <c r="E74" s="24">
        <v>0</v>
      </c>
      <c r="F74" s="24" t="s">
        <v>32963</v>
      </c>
      <c r="G74" s="9">
        <v>0</v>
      </c>
      <c r="H74" s="9">
        <v>0</v>
      </c>
      <c r="I74" s="9">
        <v>0</v>
      </c>
      <c r="J74" s="9">
        <v>0</v>
      </c>
      <c r="K74" s="9">
        <v>590</v>
      </c>
      <c r="L74" s="9" t="s">
        <v>28378</v>
      </c>
      <c r="M74" s="9" t="s">
        <v>28378</v>
      </c>
      <c r="N74" s="9" t="s">
        <v>28378</v>
      </c>
      <c r="O74" s="9" t="b">
        <v>1</v>
      </c>
      <c r="Q74"/>
      <c r="R74"/>
      <c r="S74"/>
      <c r="T74"/>
      <c r="U74"/>
      <c r="V74"/>
      <c r="W74"/>
    </row>
    <row r="75" spans="1:23">
      <c r="A75" s="9" t="s">
        <v>4</v>
      </c>
      <c r="B75" s="9">
        <v>159356</v>
      </c>
      <c r="C75" s="9">
        <v>289</v>
      </c>
      <c r="D75" s="9" t="s">
        <v>28402</v>
      </c>
      <c r="E75" s="24">
        <v>0</v>
      </c>
      <c r="F75" s="24" t="s">
        <v>32963</v>
      </c>
      <c r="G75" s="9">
        <v>0</v>
      </c>
      <c r="H75" s="9">
        <v>0</v>
      </c>
      <c r="I75" s="9">
        <v>0</v>
      </c>
      <c r="J75" s="9">
        <v>0</v>
      </c>
      <c r="K75" s="9">
        <v>289</v>
      </c>
      <c r="L75" s="9" t="s">
        <v>28378</v>
      </c>
      <c r="M75" s="9" t="s">
        <v>28378</v>
      </c>
      <c r="N75" s="9" t="s">
        <v>28378</v>
      </c>
      <c r="O75" s="9" t="b">
        <v>1</v>
      </c>
      <c r="Q75"/>
      <c r="R75"/>
      <c r="S75"/>
      <c r="T75"/>
      <c r="U75"/>
      <c r="V75"/>
      <c r="W75"/>
    </row>
    <row r="76" spans="1:23">
      <c r="A76" s="9" t="s">
        <v>4</v>
      </c>
      <c r="B76" s="9">
        <v>159355</v>
      </c>
      <c r="C76" s="9">
        <v>289</v>
      </c>
      <c r="D76" s="9" t="s">
        <v>28403</v>
      </c>
      <c r="E76" s="24">
        <v>0</v>
      </c>
      <c r="F76" s="24" t="s">
        <v>32963</v>
      </c>
      <c r="G76" s="9">
        <v>0</v>
      </c>
      <c r="H76" s="9">
        <v>0</v>
      </c>
      <c r="I76" s="9">
        <v>0</v>
      </c>
      <c r="J76" s="9">
        <v>0</v>
      </c>
      <c r="K76" s="9">
        <v>289</v>
      </c>
      <c r="L76" s="9" t="s">
        <v>28378</v>
      </c>
      <c r="M76" s="9" t="s">
        <v>28378</v>
      </c>
      <c r="N76" s="9" t="s">
        <v>28378</v>
      </c>
      <c r="O76" s="9" t="b">
        <v>1</v>
      </c>
      <c r="Q76"/>
      <c r="R76"/>
      <c r="S76"/>
      <c r="T76"/>
      <c r="U76"/>
      <c r="V76"/>
      <c r="W76"/>
    </row>
    <row r="77" spans="1:23">
      <c r="A77" s="9" t="s">
        <v>4</v>
      </c>
      <c r="B77" s="9">
        <v>159357</v>
      </c>
      <c r="C77" s="9">
        <v>290</v>
      </c>
      <c r="D77" s="9" t="s">
        <v>28404</v>
      </c>
      <c r="E77" s="24">
        <v>0</v>
      </c>
      <c r="F77" s="24" t="s">
        <v>32963</v>
      </c>
      <c r="G77" s="9">
        <v>0</v>
      </c>
      <c r="H77" s="9">
        <v>0</v>
      </c>
      <c r="I77" s="9">
        <v>0</v>
      </c>
      <c r="J77" s="9">
        <v>0</v>
      </c>
      <c r="K77" s="9">
        <v>290</v>
      </c>
      <c r="L77" s="9" t="s">
        <v>28378</v>
      </c>
      <c r="M77" s="9" t="s">
        <v>28378</v>
      </c>
      <c r="N77" s="9" t="s">
        <v>28378</v>
      </c>
      <c r="O77" s="9" t="b">
        <v>1</v>
      </c>
      <c r="Q77"/>
      <c r="R77"/>
      <c r="S77"/>
      <c r="T77"/>
      <c r="U77"/>
      <c r="V77"/>
      <c r="W77"/>
    </row>
    <row r="78" spans="1:23">
      <c r="A78" s="9" t="s">
        <v>4</v>
      </c>
      <c r="B78" s="9">
        <v>159358</v>
      </c>
      <c r="C78" s="9">
        <v>490</v>
      </c>
      <c r="D78" s="9" t="s">
        <v>28405</v>
      </c>
      <c r="E78" s="24">
        <v>0</v>
      </c>
      <c r="F78" s="24" t="s">
        <v>32963</v>
      </c>
      <c r="G78" s="9">
        <v>0</v>
      </c>
      <c r="H78" s="9">
        <v>0</v>
      </c>
      <c r="I78" s="9">
        <v>0</v>
      </c>
      <c r="J78" s="9">
        <v>0</v>
      </c>
      <c r="K78" s="9">
        <v>490</v>
      </c>
      <c r="L78" s="9" t="s">
        <v>28378</v>
      </c>
      <c r="M78" s="9" t="s">
        <v>28378</v>
      </c>
      <c r="N78" s="9" t="s">
        <v>28378</v>
      </c>
      <c r="O78" s="9" t="b">
        <v>1</v>
      </c>
      <c r="Q78"/>
      <c r="R78"/>
      <c r="S78"/>
      <c r="T78"/>
      <c r="U78"/>
      <c r="V78"/>
      <c r="W78"/>
    </row>
    <row r="79" spans="1:23">
      <c r="A79" s="9" t="s">
        <v>4</v>
      </c>
      <c r="B79" s="9">
        <v>218442</v>
      </c>
      <c r="C79" s="9">
        <v>639</v>
      </c>
      <c r="D79" s="9" t="s">
        <v>28406</v>
      </c>
      <c r="E79" s="24">
        <v>0</v>
      </c>
      <c r="F79" s="24" t="s">
        <v>32963</v>
      </c>
      <c r="G79" s="9">
        <v>0</v>
      </c>
      <c r="H79" s="9">
        <v>0</v>
      </c>
      <c r="I79" s="9">
        <v>0</v>
      </c>
      <c r="J79" s="9">
        <v>0</v>
      </c>
      <c r="K79" s="9">
        <v>639</v>
      </c>
      <c r="L79" s="9" t="s">
        <v>28378</v>
      </c>
      <c r="M79" s="9" t="s">
        <v>28378</v>
      </c>
      <c r="N79" s="9" t="s">
        <v>28378</v>
      </c>
      <c r="O79" s="9" t="b">
        <v>1</v>
      </c>
      <c r="Q79"/>
      <c r="R79"/>
      <c r="S79"/>
      <c r="T79"/>
      <c r="U79"/>
      <c r="V79"/>
      <c r="W79"/>
    </row>
    <row r="80" spans="1:23">
      <c r="A80" s="9" t="s">
        <v>4</v>
      </c>
      <c r="B80" s="9">
        <v>159352</v>
      </c>
      <c r="C80" s="9">
        <v>290</v>
      </c>
      <c r="D80" s="9" t="s">
        <v>28407</v>
      </c>
      <c r="E80" s="24">
        <v>0</v>
      </c>
      <c r="F80" s="24" t="s">
        <v>32963</v>
      </c>
      <c r="G80" s="9">
        <v>0</v>
      </c>
      <c r="H80" s="9">
        <v>0</v>
      </c>
      <c r="I80" s="9">
        <v>0</v>
      </c>
      <c r="J80" s="9">
        <v>0</v>
      </c>
      <c r="K80" s="9">
        <v>290</v>
      </c>
      <c r="L80" s="9" t="s">
        <v>28378</v>
      </c>
      <c r="M80" s="9" t="s">
        <v>28378</v>
      </c>
      <c r="N80" s="9" t="s">
        <v>28378</v>
      </c>
      <c r="O80" s="9" t="b">
        <v>1</v>
      </c>
      <c r="Q80"/>
      <c r="R80"/>
      <c r="S80"/>
      <c r="T80"/>
      <c r="U80"/>
      <c r="V80"/>
      <c r="W80"/>
    </row>
    <row r="81" spans="1:23">
      <c r="A81" s="9" t="s">
        <v>4</v>
      </c>
      <c r="B81" s="9">
        <v>225434</v>
      </c>
      <c r="C81" s="9">
        <v>569</v>
      </c>
      <c r="D81" s="9" t="s">
        <v>28408</v>
      </c>
      <c r="E81" s="24">
        <v>0</v>
      </c>
      <c r="F81" s="24" t="s">
        <v>32963</v>
      </c>
      <c r="G81" s="9">
        <v>0</v>
      </c>
      <c r="H81" s="9">
        <v>0</v>
      </c>
      <c r="I81" s="9">
        <v>0</v>
      </c>
      <c r="J81" s="9">
        <v>0</v>
      </c>
      <c r="K81" s="9">
        <v>569</v>
      </c>
      <c r="L81" s="9" t="s">
        <v>28378</v>
      </c>
      <c r="M81" s="9" t="s">
        <v>28378</v>
      </c>
      <c r="N81" s="9" t="s">
        <v>28378</v>
      </c>
      <c r="O81" s="9" t="b">
        <v>1</v>
      </c>
      <c r="Q81"/>
      <c r="R81"/>
      <c r="S81"/>
      <c r="T81"/>
      <c r="U81"/>
      <c r="V81"/>
      <c r="W81"/>
    </row>
    <row r="82" spans="1:23">
      <c r="A82" s="9" t="s">
        <v>4</v>
      </c>
      <c r="B82" s="9">
        <v>160833</v>
      </c>
      <c r="C82" s="9">
        <v>1649</v>
      </c>
      <c r="D82" s="9" t="s">
        <v>28409</v>
      </c>
      <c r="E82" s="24">
        <v>0</v>
      </c>
      <c r="F82" s="24" t="s">
        <v>32963</v>
      </c>
      <c r="G82" s="9">
        <v>0</v>
      </c>
      <c r="H82" s="9">
        <v>0</v>
      </c>
      <c r="I82" s="9">
        <v>0</v>
      </c>
      <c r="J82" s="9">
        <v>0</v>
      </c>
      <c r="K82" s="9">
        <v>1649</v>
      </c>
      <c r="L82" s="9" t="s">
        <v>28378</v>
      </c>
      <c r="M82" s="9" t="s">
        <v>28378</v>
      </c>
      <c r="N82" s="9" t="s">
        <v>28378</v>
      </c>
      <c r="O82" s="9" t="b">
        <v>1</v>
      </c>
      <c r="Q82"/>
      <c r="R82"/>
      <c r="S82"/>
      <c r="T82"/>
      <c r="U82"/>
      <c r="V82"/>
      <c r="W82"/>
    </row>
    <row r="83" spans="1:23">
      <c r="A83" s="9" t="s">
        <v>4</v>
      </c>
      <c r="B83" s="9">
        <v>160834</v>
      </c>
      <c r="C83" s="9">
        <v>1490</v>
      </c>
      <c r="D83" s="9" t="s">
        <v>28410</v>
      </c>
      <c r="E83" s="24">
        <v>0</v>
      </c>
      <c r="F83" s="24" t="s">
        <v>32963</v>
      </c>
      <c r="G83" s="9">
        <v>0</v>
      </c>
      <c r="H83" s="9">
        <v>0</v>
      </c>
      <c r="I83" s="9">
        <v>0</v>
      </c>
      <c r="J83" s="9">
        <v>0</v>
      </c>
      <c r="K83" s="9">
        <v>1490</v>
      </c>
      <c r="L83" s="9" t="s">
        <v>28378</v>
      </c>
      <c r="M83" s="9" t="s">
        <v>28378</v>
      </c>
      <c r="N83" s="9" t="s">
        <v>28378</v>
      </c>
      <c r="O83" s="9" t="b">
        <v>1</v>
      </c>
      <c r="Q83"/>
      <c r="R83"/>
      <c r="S83"/>
      <c r="T83"/>
      <c r="U83"/>
      <c r="V83"/>
      <c r="W83"/>
    </row>
    <row r="84" spans="1:23">
      <c r="A84" s="9" t="s">
        <v>4</v>
      </c>
      <c r="B84" s="9">
        <v>225444</v>
      </c>
      <c r="C84" s="9">
        <v>590</v>
      </c>
      <c r="D84" s="9" t="s">
        <v>28411</v>
      </c>
      <c r="E84" s="24">
        <v>0</v>
      </c>
      <c r="F84" s="24" t="s">
        <v>32963</v>
      </c>
      <c r="G84" s="9">
        <v>0</v>
      </c>
      <c r="H84" s="9">
        <v>0</v>
      </c>
      <c r="I84" s="9">
        <v>0</v>
      </c>
      <c r="J84" s="9">
        <v>0</v>
      </c>
      <c r="K84" s="9">
        <v>590</v>
      </c>
      <c r="L84" s="9" t="s">
        <v>28378</v>
      </c>
      <c r="M84" s="9" t="s">
        <v>28378</v>
      </c>
      <c r="N84" s="9" t="s">
        <v>28378</v>
      </c>
      <c r="O84" s="9" t="b">
        <v>1</v>
      </c>
      <c r="Q84"/>
      <c r="R84"/>
      <c r="S84"/>
      <c r="T84"/>
      <c r="U84"/>
      <c r="V84"/>
      <c r="W84"/>
    </row>
    <row r="85" spans="1:23">
      <c r="A85" s="9" t="s">
        <v>4</v>
      </c>
      <c r="B85" s="9">
        <v>160764</v>
      </c>
      <c r="C85" s="9">
        <v>929</v>
      </c>
      <c r="D85" s="9" t="s">
        <v>28412</v>
      </c>
      <c r="E85" s="24">
        <v>0</v>
      </c>
      <c r="F85" s="24" t="s">
        <v>32963</v>
      </c>
      <c r="G85" s="9">
        <v>0</v>
      </c>
      <c r="H85" s="9">
        <v>0</v>
      </c>
      <c r="I85" s="9">
        <v>0</v>
      </c>
      <c r="J85" s="9">
        <v>0</v>
      </c>
      <c r="K85" s="9">
        <v>929</v>
      </c>
      <c r="L85" s="9" t="s">
        <v>28378</v>
      </c>
      <c r="M85" s="9" t="s">
        <v>28378</v>
      </c>
      <c r="N85" s="9" t="s">
        <v>28378</v>
      </c>
      <c r="O85" s="9" t="b">
        <v>1</v>
      </c>
      <c r="Q85"/>
      <c r="R85"/>
      <c r="S85"/>
      <c r="T85"/>
      <c r="U85"/>
      <c r="V85"/>
      <c r="W85"/>
    </row>
    <row r="86" spans="1:23">
      <c r="A86" s="9" t="s">
        <v>4</v>
      </c>
      <c r="B86" s="9">
        <v>160765</v>
      </c>
      <c r="C86" s="9">
        <v>1090</v>
      </c>
      <c r="D86" s="9" t="s">
        <v>28413</v>
      </c>
      <c r="E86" s="24">
        <v>0</v>
      </c>
      <c r="F86" s="24" t="s">
        <v>32963</v>
      </c>
      <c r="G86" s="9">
        <v>0</v>
      </c>
      <c r="H86" s="9">
        <v>0</v>
      </c>
      <c r="I86" s="9">
        <v>0</v>
      </c>
      <c r="J86" s="9">
        <v>0</v>
      </c>
      <c r="K86" s="9">
        <v>1090</v>
      </c>
      <c r="L86" s="9" t="s">
        <v>28378</v>
      </c>
      <c r="M86" s="9" t="s">
        <v>28378</v>
      </c>
      <c r="N86" s="9" t="s">
        <v>28378</v>
      </c>
      <c r="O86" s="9" t="b">
        <v>1</v>
      </c>
      <c r="Q86"/>
      <c r="R86"/>
      <c r="S86"/>
      <c r="T86"/>
      <c r="U86"/>
      <c r="V86"/>
      <c r="W86"/>
    </row>
    <row r="87" spans="1:23">
      <c r="A87" s="9" t="s">
        <v>4</v>
      </c>
      <c r="B87" s="9">
        <v>181684</v>
      </c>
      <c r="C87" s="9">
        <v>1590</v>
      </c>
      <c r="D87" s="9" t="s">
        <v>28414</v>
      </c>
      <c r="E87" s="24">
        <v>0</v>
      </c>
      <c r="F87" s="24" t="s">
        <v>32963</v>
      </c>
      <c r="G87" s="9">
        <v>0</v>
      </c>
      <c r="H87" s="9">
        <v>0</v>
      </c>
      <c r="I87" s="9">
        <v>0</v>
      </c>
      <c r="J87" s="9">
        <v>0</v>
      </c>
      <c r="K87" s="9">
        <v>1590</v>
      </c>
      <c r="L87" s="9" t="s">
        <v>28378</v>
      </c>
      <c r="M87" s="9" t="s">
        <v>28378</v>
      </c>
      <c r="N87" s="9" t="s">
        <v>28378</v>
      </c>
      <c r="O87" s="9" t="b">
        <v>1</v>
      </c>
      <c r="Q87"/>
      <c r="R87"/>
      <c r="S87"/>
      <c r="T87"/>
      <c r="U87"/>
      <c r="V87"/>
      <c r="W87"/>
    </row>
    <row r="88" spans="1:23">
      <c r="A88" s="9" t="s">
        <v>4</v>
      </c>
      <c r="B88" s="9">
        <v>181652</v>
      </c>
      <c r="C88" s="9">
        <v>1190</v>
      </c>
      <c r="D88" s="9" t="s">
        <v>28415</v>
      </c>
      <c r="E88" s="24">
        <v>0</v>
      </c>
      <c r="F88" s="24" t="s">
        <v>32963</v>
      </c>
      <c r="G88" s="9">
        <v>0</v>
      </c>
      <c r="H88" s="9">
        <v>0</v>
      </c>
      <c r="I88" s="9">
        <v>0</v>
      </c>
      <c r="J88" s="9">
        <v>0</v>
      </c>
      <c r="K88" s="9">
        <v>1190</v>
      </c>
      <c r="L88" s="9" t="s">
        <v>28378</v>
      </c>
      <c r="M88" s="9" t="s">
        <v>28378</v>
      </c>
      <c r="N88" s="9" t="s">
        <v>28378</v>
      </c>
      <c r="O88" s="9" t="b">
        <v>1</v>
      </c>
      <c r="Q88"/>
      <c r="R88"/>
      <c r="S88"/>
      <c r="T88"/>
      <c r="U88"/>
      <c r="V88"/>
      <c r="W88"/>
    </row>
    <row r="89" spans="1:23">
      <c r="A89" s="9" t="s">
        <v>4</v>
      </c>
      <c r="B89" s="9">
        <v>164719</v>
      </c>
      <c r="C89" s="9">
        <v>1190</v>
      </c>
      <c r="D89" s="9" t="s">
        <v>28416</v>
      </c>
      <c r="E89" s="24">
        <v>0</v>
      </c>
      <c r="F89" s="24" t="s">
        <v>32963</v>
      </c>
      <c r="G89" s="9">
        <v>0</v>
      </c>
      <c r="H89" s="9">
        <v>0</v>
      </c>
      <c r="I89" s="9">
        <v>0</v>
      </c>
      <c r="J89" s="9">
        <v>0</v>
      </c>
      <c r="K89" s="9">
        <v>1190</v>
      </c>
      <c r="L89" s="9" t="s">
        <v>28378</v>
      </c>
      <c r="M89" s="9" t="s">
        <v>28378</v>
      </c>
      <c r="N89" s="9" t="s">
        <v>28378</v>
      </c>
      <c r="O89" s="9" t="b">
        <v>1</v>
      </c>
      <c r="Q89"/>
      <c r="R89"/>
      <c r="S89"/>
      <c r="T89"/>
      <c r="U89"/>
      <c r="V89"/>
      <c r="W89"/>
    </row>
    <row r="90" spans="1:23">
      <c r="A90" s="9" t="s">
        <v>4</v>
      </c>
      <c r="B90" s="9">
        <v>164718</v>
      </c>
      <c r="C90" s="9">
        <v>1390</v>
      </c>
      <c r="D90" s="9" t="s">
        <v>28417</v>
      </c>
      <c r="E90" s="24">
        <v>0</v>
      </c>
      <c r="F90" s="24" t="s">
        <v>32963</v>
      </c>
      <c r="G90" s="9">
        <v>0</v>
      </c>
      <c r="H90" s="9">
        <v>0</v>
      </c>
      <c r="I90" s="9">
        <v>0</v>
      </c>
      <c r="J90" s="9">
        <v>0</v>
      </c>
      <c r="K90" s="9">
        <v>1390</v>
      </c>
      <c r="L90" s="9" t="s">
        <v>28378</v>
      </c>
      <c r="M90" s="9" t="s">
        <v>28378</v>
      </c>
      <c r="N90" s="9" t="s">
        <v>28378</v>
      </c>
      <c r="O90" s="9" t="b">
        <v>1</v>
      </c>
      <c r="Q90"/>
      <c r="R90"/>
      <c r="S90"/>
      <c r="T90"/>
      <c r="U90"/>
      <c r="V90"/>
      <c r="W90"/>
    </row>
    <row r="91" spans="1:23">
      <c r="A91" s="9" t="s">
        <v>4</v>
      </c>
      <c r="B91" s="9">
        <v>213802</v>
      </c>
      <c r="C91" s="9">
        <v>2490</v>
      </c>
      <c r="D91" s="9" t="s">
        <v>28552</v>
      </c>
      <c r="E91" s="24">
        <v>1576</v>
      </c>
      <c r="F91" s="24" t="s">
        <v>33369</v>
      </c>
      <c r="G91" s="9">
        <v>0</v>
      </c>
      <c r="H91" s="9">
        <v>0</v>
      </c>
      <c r="I91" s="9">
        <v>0</v>
      </c>
      <c r="J91" s="9">
        <v>0</v>
      </c>
      <c r="K91" s="9">
        <v>2490</v>
      </c>
      <c r="L91" s="9">
        <v>394</v>
      </c>
      <c r="M91" s="9" t="s">
        <v>28378</v>
      </c>
      <c r="N91" s="9" t="s">
        <v>28378</v>
      </c>
      <c r="O91" s="9" t="b">
        <v>1</v>
      </c>
      <c r="Q91"/>
      <c r="R91"/>
      <c r="S91"/>
      <c r="T91"/>
      <c r="U91"/>
      <c r="V91"/>
      <c r="W91"/>
    </row>
    <row r="92" spans="1:23">
      <c r="A92" s="9" t="s">
        <v>4</v>
      </c>
      <c r="B92" s="9">
        <v>213807</v>
      </c>
      <c r="C92" s="9" t="s">
        <v>28492</v>
      </c>
      <c r="D92" s="9">
        <v>0</v>
      </c>
      <c r="E92" s="24">
        <v>1520</v>
      </c>
      <c r="F92" s="24" t="s">
        <v>34027</v>
      </c>
      <c r="G92" s="9">
        <v>0</v>
      </c>
      <c r="H92" s="9">
        <v>0</v>
      </c>
      <c r="I92" s="9">
        <v>0</v>
      </c>
      <c r="J92" s="9">
        <v>0</v>
      </c>
      <c r="K92" s="9" t="s">
        <v>28378</v>
      </c>
      <c r="L92" s="9">
        <v>389</v>
      </c>
      <c r="M92" s="9" t="s">
        <v>28378</v>
      </c>
      <c r="N92" s="9" t="s">
        <v>28378</v>
      </c>
      <c r="O92" s="9" t="b">
        <v>1</v>
      </c>
      <c r="Q92"/>
      <c r="R92"/>
      <c r="S92"/>
      <c r="T92"/>
      <c r="U92"/>
      <c r="V92"/>
      <c r="W92"/>
    </row>
    <row r="93" spans="1:23">
      <c r="A93" s="9" t="s">
        <v>4</v>
      </c>
      <c r="B93" s="9">
        <v>159346</v>
      </c>
      <c r="C93" s="9">
        <v>290</v>
      </c>
      <c r="D93" s="9" t="s">
        <v>28418</v>
      </c>
      <c r="E93" s="24">
        <v>0</v>
      </c>
      <c r="F93" s="24" t="s">
        <v>32963</v>
      </c>
      <c r="G93" s="9">
        <v>0</v>
      </c>
      <c r="H93" s="9">
        <v>0</v>
      </c>
      <c r="I93" s="9">
        <v>0</v>
      </c>
      <c r="J93" s="9">
        <v>0</v>
      </c>
      <c r="K93" s="9">
        <v>290</v>
      </c>
      <c r="L93" s="9" t="s">
        <v>28378</v>
      </c>
      <c r="M93" s="9" t="s">
        <v>28378</v>
      </c>
      <c r="N93" s="9" t="s">
        <v>28378</v>
      </c>
      <c r="O93" s="9" t="b">
        <v>1</v>
      </c>
      <c r="Q93"/>
      <c r="R93"/>
      <c r="S93"/>
      <c r="T93"/>
      <c r="U93"/>
      <c r="V93"/>
      <c r="W93"/>
    </row>
    <row r="94" spans="1:23">
      <c r="A94" s="9" t="s">
        <v>4</v>
      </c>
      <c r="B94" s="9">
        <v>194889</v>
      </c>
      <c r="C94" s="9">
        <v>319</v>
      </c>
      <c r="D94" s="9" t="s">
        <v>28419</v>
      </c>
      <c r="E94" s="24">
        <v>0</v>
      </c>
      <c r="F94" s="24" t="s">
        <v>32963</v>
      </c>
      <c r="G94" s="9">
        <v>0</v>
      </c>
      <c r="H94" s="9">
        <v>0</v>
      </c>
      <c r="I94" s="9">
        <v>0</v>
      </c>
      <c r="J94" s="9">
        <v>0</v>
      </c>
      <c r="K94" s="9">
        <v>319</v>
      </c>
      <c r="L94" s="9" t="s">
        <v>28378</v>
      </c>
      <c r="M94" s="9" t="s">
        <v>28378</v>
      </c>
      <c r="N94" s="9" t="s">
        <v>28378</v>
      </c>
      <c r="O94" s="9" t="b">
        <v>1</v>
      </c>
      <c r="Q94"/>
      <c r="R94"/>
      <c r="S94"/>
      <c r="T94"/>
      <c r="U94"/>
      <c r="V94"/>
      <c r="W94"/>
    </row>
    <row r="95" spans="1:23">
      <c r="A95" s="9" t="s">
        <v>4</v>
      </c>
      <c r="B95" s="9">
        <v>194888</v>
      </c>
      <c r="C95" s="9">
        <v>290</v>
      </c>
      <c r="D95" s="9" t="s">
        <v>28420</v>
      </c>
      <c r="E95" s="24">
        <v>0</v>
      </c>
      <c r="F95" s="24" t="s">
        <v>32963</v>
      </c>
      <c r="G95" s="9">
        <v>0</v>
      </c>
      <c r="H95" s="9">
        <v>0</v>
      </c>
      <c r="I95" s="9">
        <v>0</v>
      </c>
      <c r="J95" s="9">
        <v>0</v>
      </c>
      <c r="K95" s="9">
        <v>290</v>
      </c>
      <c r="L95" s="9" t="s">
        <v>28378</v>
      </c>
      <c r="M95" s="9" t="s">
        <v>28378</v>
      </c>
      <c r="N95" s="9" t="s">
        <v>28378</v>
      </c>
      <c r="O95" s="9" t="b">
        <v>1</v>
      </c>
      <c r="Q95"/>
      <c r="R95"/>
      <c r="S95"/>
      <c r="T95"/>
      <c r="U95"/>
      <c r="V95"/>
      <c r="W95"/>
    </row>
    <row r="96" spans="1:23">
      <c r="A96" s="9" t="s">
        <v>4</v>
      </c>
      <c r="B96" s="9">
        <v>194890</v>
      </c>
      <c r="C96" s="9">
        <v>349</v>
      </c>
      <c r="D96" s="9" t="s">
        <v>28421</v>
      </c>
      <c r="E96" s="24">
        <v>0</v>
      </c>
      <c r="F96" s="24" t="s">
        <v>32963</v>
      </c>
      <c r="G96" s="9">
        <v>0</v>
      </c>
      <c r="H96" s="9">
        <v>0</v>
      </c>
      <c r="I96" s="9">
        <v>0</v>
      </c>
      <c r="J96" s="9">
        <v>0</v>
      </c>
      <c r="K96" s="9">
        <v>349</v>
      </c>
      <c r="L96" s="9" t="s">
        <v>28378</v>
      </c>
      <c r="M96" s="9" t="s">
        <v>28378</v>
      </c>
      <c r="N96" s="9" t="s">
        <v>28378</v>
      </c>
      <c r="O96" s="9" t="b">
        <v>1</v>
      </c>
      <c r="Q96"/>
      <c r="R96"/>
      <c r="S96"/>
      <c r="T96"/>
      <c r="U96"/>
      <c r="V96"/>
      <c r="W96"/>
    </row>
    <row r="97" spans="1:23">
      <c r="A97" s="9" t="s">
        <v>4</v>
      </c>
      <c r="B97" s="9">
        <v>194891</v>
      </c>
      <c r="C97" s="9">
        <v>419</v>
      </c>
      <c r="D97" s="9" t="s">
        <v>28422</v>
      </c>
      <c r="E97" s="24">
        <v>0</v>
      </c>
      <c r="F97" s="24" t="s">
        <v>32963</v>
      </c>
      <c r="G97" s="9">
        <v>0</v>
      </c>
      <c r="H97" s="9">
        <v>0</v>
      </c>
      <c r="I97" s="9">
        <v>0</v>
      </c>
      <c r="J97" s="9">
        <v>0</v>
      </c>
      <c r="K97" s="9">
        <v>419</v>
      </c>
      <c r="L97" s="9" t="s">
        <v>28378</v>
      </c>
      <c r="M97" s="9" t="s">
        <v>28378</v>
      </c>
      <c r="N97" s="9" t="s">
        <v>28378</v>
      </c>
      <c r="O97" s="9" t="b">
        <v>1</v>
      </c>
      <c r="Q97"/>
      <c r="R97"/>
      <c r="S97"/>
      <c r="T97"/>
      <c r="U97"/>
      <c r="V97"/>
      <c r="W97"/>
    </row>
    <row r="98" spans="1:23">
      <c r="A98" s="9" t="s">
        <v>4</v>
      </c>
      <c r="B98" s="9">
        <v>194886</v>
      </c>
      <c r="C98" s="9">
        <v>669</v>
      </c>
      <c r="D98" s="9" t="s">
        <v>28423</v>
      </c>
      <c r="E98" s="24">
        <v>0</v>
      </c>
      <c r="F98" s="24" t="s">
        <v>32963</v>
      </c>
      <c r="G98" s="9">
        <v>0</v>
      </c>
      <c r="H98" s="9">
        <v>0</v>
      </c>
      <c r="I98" s="9">
        <v>0</v>
      </c>
      <c r="J98" s="9">
        <v>0</v>
      </c>
      <c r="K98" s="9">
        <v>669</v>
      </c>
      <c r="L98" s="9" t="s">
        <v>28378</v>
      </c>
      <c r="M98" s="9" t="s">
        <v>28378</v>
      </c>
      <c r="N98" s="9" t="s">
        <v>28378</v>
      </c>
      <c r="O98" s="9" t="b">
        <v>1</v>
      </c>
      <c r="Q98"/>
      <c r="R98"/>
      <c r="S98"/>
      <c r="T98"/>
      <c r="U98"/>
      <c r="V98"/>
      <c r="W98"/>
    </row>
    <row r="99" spans="1:23">
      <c r="A99" s="9" t="s">
        <v>4</v>
      </c>
      <c r="B99" s="9">
        <v>194887</v>
      </c>
      <c r="C99" s="9">
        <v>790</v>
      </c>
      <c r="D99" s="9" t="s">
        <v>28424</v>
      </c>
      <c r="E99" s="24">
        <v>0</v>
      </c>
      <c r="F99" s="24" t="s">
        <v>32963</v>
      </c>
      <c r="G99" s="9">
        <v>0</v>
      </c>
      <c r="H99" s="9">
        <v>0</v>
      </c>
      <c r="I99" s="9">
        <v>0</v>
      </c>
      <c r="J99" s="9">
        <v>0</v>
      </c>
      <c r="K99" s="9">
        <v>790</v>
      </c>
      <c r="L99" s="9" t="s">
        <v>28378</v>
      </c>
      <c r="M99" s="9" t="s">
        <v>28378</v>
      </c>
      <c r="N99" s="9" t="s">
        <v>28378</v>
      </c>
      <c r="O99" s="9" t="b">
        <v>1</v>
      </c>
      <c r="Q99"/>
      <c r="R99"/>
      <c r="S99"/>
      <c r="T99"/>
      <c r="U99"/>
      <c r="V99"/>
      <c r="W99"/>
    </row>
    <row r="100" spans="1:23">
      <c r="A100" s="9" t="s">
        <v>4</v>
      </c>
      <c r="B100" s="9">
        <v>194885</v>
      </c>
      <c r="C100" s="9">
        <v>949</v>
      </c>
      <c r="D100" s="9" t="s">
        <v>28425</v>
      </c>
      <c r="E100" s="24">
        <v>0</v>
      </c>
      <c r="F100" s="24" t="s">
        <v>32963</v>
      </c>
      <c r="G100" s="9">
        <v>0</v>
      </c>
      <c r="H100" s="9">
        <v>0</v>
      </c>
      <c r="I100" s="9">
        <v>0</v>
      </c>
      <c r="J100" s="9">
        <v>0</v>
      </c>
      <c r="K100" s="9">
        <v>949</v>
      </c>
      <c r="L100" s="9" t="s">
        <v>28378</v>
      </c>
      <c r="M100" s="9" t="s">
        <v>28378</v>
      </c>
      <c r="N100" s="9" t="s">
        <v>28378</v>
      </c>
      <c r="O100" s="9" t="b">
        <v>1</v>
      </c>
      <c r="Q100"/>
      <c r="R100"/>
      <c r="S100"/>
      <c r="T100"/>
      <c r="U100"/>
      <c r="V100"/>
      <c r="W100"/>
    </row>
    <row r="101" spans="1:23">
      <c r="A101" s="9" t="s">
        <v>4</v>
      </c>
      <c r="B101" s="9">
        <v>158653</v>
      </c>
      <c r="C101" s="9">
        <v>290</v>
      </c>
      <c r="D101" s="9" t="s">
        <v>28426</v>
      </c>
      <c r="E101" s="24">
        <v>0</v>
      </c>
      <c r="F101" s="24" t="s">
        <v>32963</v>
      </c>
      <c r="G101" s="9">
        <v>0</v>
      </c>
      <c r="H101" s="9">
        <v>0</v>
      </c>
      <c r="I101" s="9">
        <v>0</v>
      </c>
      <c r="J101" s="9">
        <v>0</v>
      </c>
      <c r="K101" s="9">
        <v>290</v>
      </c>
      <c r="L101" s="9" t="s">
        <v>28378</v>
      </c>
      <c r="M101" s="9" t="s">
        <v>28378</v>
      </c>
      <c r="N101" s="9" t="s">
        <v>28378</v>
      </c>
      <c r="O101" s="9" t="b">
        <v>1</v>
      </c>
      <c r="Q101"/>
      <c r="R101"/>
      <c r="S101"/>
      <c r="T101"/>
      <c r="U101"/>
      <c r="V101"/>
      <c r="W101"/>
    </row>
    <row r="102" spans="1:23">
      <c r="A102" s="9" t="s">
        <v>4</v>
      </c>
      <c r="B102" s="9">
        <v>181632</v>
      </c>
      <c r="C102" s="9">
        <v>949</v>
      </c>
      <c r="D102" s="9" t="s">
        <v>28427</v>
      </c>
      <c r="E102" s="24">
        <v>0</v>
      </c>
      <c r="F102" s="24" t="s">
        <v>32963</v>
      </c>
      <c r="G102" s="9">
        <v>0</v>
      </c>
      <c r="H102" s="9">
        <v>0</v>
      </c>
      <c r="I102" s="9">
        <v>0</v>
      </c>
      <c r="J102" s="9">
        <v>0</v>
      </c>
      <c r="K102" s="9">
        <v>949</v>
      </c>
      <c r="L102" s="9" t="s">
        <v>28378</v>
      </c>
      <c r="M102" s="9" t="s">
        <v>28378</v>
      </c>
      <c r="N102" s="9" t="s">
        <v>28378</v>
      </c>
      <c r="O102" s="9" t="b">
        <v>1</v>
      </c>
      <c r="Q102"/>
      <c r="R102"/>
      <c r="S102"/>
      <c r="T102"/>
      <c r="U102"/>
      <c r="V102"/>
      <c r="W102"/>
    </row>
    <row r="103" spans="1:23">
      <c r="A103" s="9" t="s">
        <v>4</v>
      </c>
      <c r="B103" s="9">
        <v>181635</v>
      </c>
      <c r="C103" s="9">
        <v>1590</v>
      </c>
      <c r="D103" s="9" t="s">
        <v>28428</v>
      </c>
      <c r="E103" s="24">
        <v>0</v>
      </c>
      <c r="F103" s="24" t="s">
        <v>32963</v>
      </c>
      <c r="G103" s="9">
        <v>0</v>
      </c>
      <c r="H103" s="9">
        <v>0</v>
      </c>
      <c r="I103" s="9">
        <v>0</v>
      </c>
      <c r="J103" s="9">
        <v>0</v>
      </c>
      <c r="K103" s="9">
        <v>1590</v>
      </c>
      <c r="L103" s="9" t="s">
        <v>28378</v>
      </c>
      <c r="M103" s="9" t="s">
        <v>28378</v>
      </c>
      <c r="N103" s="9" t="s">
        <v>28378</v>
      </c>
      <c r="O103" s="9" t="b">
        <v>1</v>
      </c>
      <c r="Q103"/>
      <c r="R103"/>
      <c r="S103"/>
      <c r="T103"/>
      <c r="U103"/>
      <c r="V103"/>
      <c r="W103"/>
    </row>
    <row r="104" spans="1:23">
      <c r="A104" s="9" t="s">
        <v>4</v>
      </c>
      <c r="B104" s="9">
        <v>181618</v>
      </c>
      <c r="C104" s="9">
        <v>1290</v>
      </c>
      <c r="D104" s="9" t="s">
        <v>28429</v>
      </c>
      <c r="E104" s="24">
        <v>0</v>
      </c>
      <c r="F104" s="24" t="s">
        <v>32963</v>
      </c>
      <c r="G104" s="9">
        <v>0</v>
      </c>
      <c r="H104" s="9">
        <v>0</v>
      </c>
      <c r="I104" s="9">
        <v>0</v>
      </c>
      <c r="J104" s="9">
        <v>0</v>
      </c>
      <c r="K104" s="9">
        <v>1290</v>
      </c>
      <c r="L104" s="9" t="s">
        <v>28378</v>
      </c>
      <c r="M104" s="9" t="s">
        <v>28378</v>
      </c>
      <c r="N104" s="9" t="s">
        <v>28378</v>
      </c>
      <c r="O104" s="9" t="b">
        <v>1</v>
      </c>
      <c r="Q104"/>
      <c r="R104"/>
      <c r="S104"/>
      <c r="T104"/>
      <c r="U104"/>
      <c r="V104"/>
      <c r="W104"/>
    </row>
    <row r="105" spans="1:23">
      <c r="A105" s="9" t="s">
        <v>4</v>
      </c>
      <c r="B105" s="9">
        <v>181619</v>
      </c>
      <c r="C105" s="9">
        <v>1490</v>
      </c>
      <c r="D105" s="9" t="s">
        <v>28430</v>
      </c>
      <c r="E105" s="24">
        <v>0</v>
      </c>
      <c r="F105" s="24" t="s">
        <v>32963</v>
      </c>
      <c r="G105" s="9">
        <v>0</v>
      </c>
      <c r="H105" s="9">
        <v>0</v>
      </c>
      <c r="I105" s="9">
        <v>0</v>
      </c>
      <c r="J105" s="9">
        <v>0</v>
      </c>
      <c r="K105" s="9">
        <v>1490</v>
      </c>
      <c r="L105" s="9" t="s">
        <v>28378</v>
      </c>
      <c r="M105" s="9" t="s">
        <v>28378</v>
      </c>
      <c r="N105" s="9" t="s">
        <v>28378</v>
      </c>
      <c r="O105" s="9" t="b">
        <v>1</v>
      </c>
      <c r="Q105"/>
      <c r="R105"/>
      <c r="S105"/>
      <c r="T105"/>
      <c r="U105"/>
      <c r="V105"/>
      <c r="W105"/>
    </row>
    <row r="106" spans="1:23">
      <c r="A106" s="9" t="s">
        <v>4</v>
      </c>
      <c r="B106" s="9">
        <v>181631</v>
      </c>
      <c r="C106" s="9">
        <v>939</v>
      </c>
      <c r="D106" s="9" t="s">
        <v>26828</v>
      </c>
      <c r="E106" s="24">
        <v>0</v>
      </c>
      <c r="F106" s="24" t="s">
        <v>32963</v>
      </c>
      <c r="G106" s="9">
        <v>0</v>
      </c>
      <c r="H106" s="9">
        <v>0</v>
      </c>
      <c r="I106" s="9">
        <v>0</v>
      </c>
      <c r="J106" s="9">
        <v>0</v>
      </c>
      <c r="K106" s="9">
        <v>939</v>
      </c>
      <c r="L106" s="9" t="s">
        <v>28378</v>
      </c>
      <c r="M106" s="9" t="s">
        <v>28378</v>
      </c>
      <c r="N106" s="9" t="s">
        <v>28378</v>
      </c>
      <c r="O106" s="9" t="b">
        <v>1</v>
      </c>
      <c r="Q106"/>
      <c r="R106"/>
      <c r="S106"/>
      <c r="T106"/>
      <c r="U106"/>
      <c r="V106"/>
      <c r="W106"/>
    </row>
    <row r="107" spans="1:23">
      <c r="A107" s="9" t="s">
        <v>4</v>
      </c>
      <c r="B107" s="9">
        <v>181643</v>
      </c>
      <c r="C107" s="9">
        <v>969</v>
      </c>
      <c r="D107" s="9" t="s">
        <v>28431</v>
      </c>
      <c r="E107" s="24">
        <v>0</v>
      </c>
      <c r="F107" s="24" t="s">
        <v>32963</v>
      </c>
      <c r="G107" s="9">
        <v>0</v>
      </c>
      <c r="H107" s="9">
        <v>0</v>
      </c>
      <c r="I107" s="9">
        <v>0</v>
      </c>
      <c r="J107" s="9">
        <v>0</v>
      </c>
      <c r="K107" s="9">
        <v>969</v>
      </c>
      <c r="L107" s="9" t="s">
        <v>28378</v>
      </c>
      <c r="M107" s="9" t="s">
        <v>28378</v>
      </c>
      <c r="N107" s="9" t="s">
        <v>28378</v>
      </c>
      <c r="O107" s="9" t="b">
        <v>1</v>
      </c>
      <c r="Q107"/>
      <c r="R107"/>
      <c r="S107"/>
      <c r="T107"/>
      <c r="U107"/>
      <c r="V107"/>
      <c r="W107"/>
    </row>
    <row r="108" spans="1:23">
      <c r="A108" s="9" t="s">
        <v>4</v>
      </c>
      <c r="B108" s="9">
        <v>194592</v>
      </c>
      <c r="C108" s="9">
        <v>690</v>
      </c>
      <c r="D108" s="9" t="s">
        <v>28432</v>
      </c>
      <c r="E108" s="24">
        <v>0</v>
      </c>
      <c r="F108" s="24" t="s">
        <v>32963</v>
      </c>
      <c r="G108" s="9">
        <v>0</v>
      </c>
      <c r="H108" s="9">
        <v>0</v>
      </c>
      <c r="I108" s="9">
        <v>0</v>
      </c>
      <c r="J108" s="9">
        <v>0</v>
      </c>
      <c r="K108" s="9">
        <v>690</v>
      </c>
      <c r="L108" s="9" t="s">
        <v>28378</v>
      </c>
      <c r="M108" s="9" t="s">
        <v>28378</v>
      </c>
      <c r="N108" s="9" t="s">
        <v>28378</v>
      </c>
      <c r="O108" s="9" t="b">
        <v>1</v>
      </c>
      <c r="Q108"/>
      <c r="R108"/>
      <c r="S108"/>
      <c r="T108"/>
      <c r="U108"/>
      <c r="V108"/>
      <c r="W108"/>
    </row>
    <row r="109" spans="1:23">
      <c r="A109" s="9" t="s">
        <v>4</v>
      </c>
      <c r="B109" s="9">
        <v>194602</v>
      </c>
      <c r="C109" s="9">
        <v>729</v>
      </c>
      <c r="D109" s="9" t="s">
        <v>28433</v>
      </c>
      <c r="E109" s="24">
        <v>0</v>
      </c>
      <c r="F109" s="24" t="s">
        <v>32963</v>
      </c>
      <c r="G109" s="9">
        <v>0</v>
      </c>
      <c r="H109" s="9">
        <v>0</v>
      </c>
      <c r="I109" s="9">
        <v>0</v>
      </c>
      <c r="J109" s="9">
        <v>0</v>
      </c>
      <c r="K109" s="9">
        <v>729</v>
      </c>
      <c r="L109" s="9" t="s">
        <v>28378</v>
      </c>
      <c r="M109" s="9" t="s">
        <v>28378</v>
      </c>
      <c r="N109" s="9" t="s">
        <v>28378</v>
      </c>
      <c r="O109" s="9" t="b">
        <v>1</v>
      </c>
      <c r="Q109"/>
      <c r="R109"/>
      <c r="S109"/>
      <c r="T109"/>
      <c r="U109"/>
      <c r="V109"/>
      <c r="W109"/>
    </row>
    <row r="110" spans="1:23">
      <c r="A110" s="9" t="s">
        <v>4</v>
      </c>
      <c r="B110" s="9">
        <v>226368</v>
      </c>
      <c r="C110" s="9">
        <v>1129</v>
      </c>
      <c r="D110" s="9" t="s">
        <v>28434</v>
      </c>
      <c r="E110" s="24">
        <v>0</v>
      </c>
      <c r="F110" s="24" t="s">
        <v>32963</v>
      </c>
      <c r="G110" s="9">
        <v>0</v>
      </c>
      <c r="H110" s="9">
        <v>0</v>
      </c>
      <c r="I110" s="9">
        <v>0</v>
      </c>
      <c r="J110" s="9">
        <v>0</v>
      </c>
      <c r="K110" s="9">
        <v>1129</v>
      </c>
      <c r="L110" s="9" t="s">
        <v>28378</v>
      </c>
      <c r="M110" s="9" t="s">
        <v>28378</v>
      </c>
      <c r="N110" s="9" t="s">
        <v>28378</v>
      </c>
      <c r="O110" s="9" t="b">
        <v>1</v>
      </c>
      <c r="Q110"/>
      <c r="R110"/>
      <c r="S110"/>
      <c r="T110"/>
      <c r="U110"/>
      <c r="V110"/>
      <c r="W110"/>
    </row>
    <row r="111" spans="1:23">
      <c r="A111" s="9" t="s">
        <v>4</v>
      </c>
      <c r="B111" s="9">
        <v>194860</v>
      </c>
      <c r="C111" s="9">
        <v>729</v>
      </c>
      <c r="D111" s="9" t="s">
        <v>28435</v>
      </c>
      <c r="E111" s="24">
        <v>0</v>
      </c>
      <c r="F111" s="24" t="s">
        <v>32963</v>
      </c>
      <c r="G111" s="9">
        <v>0</v>
      </c>
      <c r="H111" s="9">
        <v>0</v>
      </c>
      <c r="I111" s="9">
        <v>0</v>
      </c>
      <c r="J111" s="9">
        <v>0</v>
      </c>
      <c r="K111" s="9">
        <v>729</v>
      </c>
      <c r="L111" s="9" t="s">
        <v>28378</v>
      </c>
      <c r="M111" s="9" t="s">
        <v>28378</v>
      </c>
      <c r="N111" s="9" t="s">
        <v>28378</v>
      </c>
      <c r="O111" s="9" t="b">
        <v>1</v>
      </c>
      <c r="Q111"/>
      <c r="R111"/>
      <c r="S111"/>
      <c r="T111"/>
      <c r="U111"/>
      <c r="V111"/>
      <c r="W111"/>
    </row>
    <row r="112" spans="1:23">
      <c r="A112" s="9" t="s">
        <v>4</v>
      </c>
      <c r="B112" s="9">
        <v>194861</v>
      </c>
      <c r="C112" s="9">
        <v>590</v>
      </c>
      <c r="D112" s="9" t="s">
        <v>28436</v>
      </c>
      <c r="E112" s="24">
        <v>0</v>
      </c>
      <c r="F112" s="24" t="s">
        <v>32963</v>
      </c>
      <c r="G112" s="9">
        <v>0</v>
      </c>
      <c r="H112" s="9">
        <v>0</v>
      </c>
      <c r="I112" s="9">
        <v>0</v>
      </c>
      <c r="J112" s="9">
        <v>0</v>
      </c>
      <c r="K112" s="9">
        <v>590</v>
      </c>
      <c r="L112" s="9" t="s">
        <v>28378</v>
      </c>
      <c r="M112" s="9" t="s">
        <v>28378</v>
      </c>
      <c r="N112" s="9" t="s">
        <v>28378</v>
      </c>
      <c r="O112" s="9" t="b">
        <v>1</v>
      </c>
      <c r="Q112"/>
      <c r="R112"/>
      <c r="S112"/>
      <c r="T112"/>
      <c r="U112"/>
      <c r="V112"/>
      <c r="W112"/>
    </row>
    <row r="113" spans="1:23">
      <c r="A113" s="9" t="s">
        <v>4</v>
      </c>
      <c r="B113" s="9">
        <v>181696</v>
      </c>
      <c r="C113" s="9">
        <v>859</v>
      </c>
      <c r="D113" s="9" t="s">
        <v>28437</v>
      </c>
      <c r="E113" s="24">
        <v>0</v>
      </c>
      <c r="F113" s="24" t="s">
        <v>32963</v>
      </c>
      <c r="G113" s="9">
        <v>0</v>
      </c>
      <c r="H113" s="9">
        <v>0</v>
      </c>
      <c r="I113" s="9">
        <v>0</v>
      </c>
      <c r="J113" s="9">
        <v>0</v>
      </c>
      <c r="K113" s="9">
        <v>859</v>
      </c>
      <c r="L113" s="9" t="s">
        <v>28378</v>
      </c>
      <c r="M113" s="9" t="s">
        <v>28378</v>
      </c>
      <c r="N113" s="9" t="s">
        <v>28378</v>
      </c>
      <c r="O113" s="9" t="b">
        <v>1</v>
      </c>
      <c r="Q113"/>
      <c r="R113"/>
      <c r="S113"/>
      <c r="T113"/>
      <c r="U113"/>
      <c r="V113"/>
      <c r="W113"/>
    </row>
    <row r="114" spans="1:23">
      <c r="A114" s="9" t="s">
        <v>4</v>
      </c>
      <c r="B114" s="9">
        <v>181697</v>
      </c>
      <c r="C114" s="9">
        <v>849</v>
      </c>
      <c r="D114" s="9" t="s">
        <v>28438</v>
      </c>
      <c r="E114" s="24">
        <v>0</v>
      </c>
      <c r="F114" s="24" t="s">
        <v>32963</v>
      </c>
      <c r="G114" s="9">
        <v>0</v>
      </c>
      <c r="H114" s="9">
        <v>0</v>
      </c>
      <c r="I114" s="9">
        <v>0</v>
      </c>
      <c r="J114" s="9">
        <v>0</v>
      </c>
      <c r="K114" s="9">
        <v>849</v>
      </c>
      <c r="L114" s="9" t="s">
        <v>28378</v>
      </c>
      <c r="M114" s="9" t="s">
        <v>28378</v>
      </c>
      <c r="N114" s="9" t="s">
        <v>28378</v>
      </c>
      <c r="O114" s="9" t="b">
        <v>1</v>
      </c>
      <c r="Q114"/>
      <c r="R114"/>
      <c r="S114"/>
      <c r="T114"/>
      <c r="U114"/>
      <c r="V114"/>
      <c r="W114"/>
    </row>
    <row r="115" spans="1:23">
      <c r="A115" s="9" t="s">
        <v>4</v>
      </c>
      <c r="B115" s="9">
        <v>136655</v>
      </c>
      <c r="C115" s="9">
        <v>369</v>
      </c>
      <c r="D115" s="9" t="s">
        <v>28439</v>
      </c>
      <c r="E115" s="24">
        <v>0</v>
      </c>
      <c r="F115" s="24" t="s">
        <v>32963</v>
      </c>
      <c r="G115" s="9">
        <v>0</v>
      </c>
      <c r="H115" s="9">
        <v>0</v>
      </c>
      <c r="I115" s="9">
        <v>0</v>
      </c>
      <c r="J115" s="9">
        <v>0</v>
      </c>
      <c r="K115" s="9">
        <v>369</v>
      </c>
      <c r="L115" s="9" t="s">
        <v>28378</v>
      </c>
      <c r="M115" s="9" t="s">
        <v>28378</v>
      </c>
      <c r="N115" s="9" t="s">
        <v>28378</v>
      </c>
      <c r="O115" s="9" t="b">
        <v>1</v>
      </c>
      <c r="Q115"/>
      <c r="R115"/>
      <c r="S115"/>
      <c r="T115"/>
      <c r="U115"/>
      <c r="V115"/>
      <c r="W115"/>
    </row>
    <row r="116" spans="1:23">
      <c r="A116" s="9" t="s">
        <v>4</v>
      </c>
      <c r="B116" s="9">
        <v>223707</v>
      </c>
      <c r="C116" s="9">
        <v>290</v>
      </c>
      <c r="D116" s="9" t="s">
        <v>28440</v>
      </c>
      <c r="E116" s="24">
        <v>0</v>
      </c>
      <c r="F116" s="24" t="s">
        <v>32963</v>
      </c>
      <c r="G116" s="9">
        <v>0</v>
      </c>
      <c r="H116" s="9">
        <v>0</v>
      </c>
      <c r="I116" s="9">
        <v>0</v>
      </c>
      <c r="J116" s="9">
        <v>0</v>
      </c>
      <c r="K116" s="9">
        <v>290</v>
      </c>
      <c r="L116" s="9" t="s">
        <v>28378</v>
      </c>
      <c r="M116" s="9" t="s">
        <v>28378</v>
      </c>
      <c r="N116" s="9" t="s">
        <v>28378</v>
      </c>
      <c r="O116" s="9" t="b">
        <v>1</v>
      </c>
      <c r="Q116"/>
      <c r="R116"/>
      <c r="S116"/>
      <c r="T116"/>
      <c r="U116"/>
      <c r="V116"/>
      <c r="W116"/>
    </row>
    <row r="117" spans="1:23">
      <c r="A117" s="9" t="s">
        <v>4</v>
      </c>
      <c r="B117" s="9">
        <v>213805</v>
      </c>
      <c r="C117" s="9">
        <v>1390</v>
      </c>
      <c r="D117" s="9" t="s">
        <v>28556</v>
      </c>
      <c r="E117" s="24">
        <v>0</v>
      </c>
      <c r="F117" s="24" t="s">
        <v>32963</v>
      </c>
      <c r="G117" s="9">
        <v>0</v>
      </c>
      <c r="H117" s="9">
        <v>0</v>
      </c>
      <c r="I117" s="9">
        <v>0</v>
      </c>
      <c r="J117" s="9">
        <v>0</v>
      </c>
      <c r="K117" s="9">
        <v>1390</v>
      </c>
      <c r="L117" s="9" t="s">
        <v>28378</v>
      </c>
      <c r="M117" s="9" t="s">
        <v>28378</v>
      </c>
      <c r="N117" s="9" t="s">
        <v>28378</v>
      </c>
      <c r="O117" s="9" t="b">
        <v>1</v>
      </c>
      <c r="Q117"/>
      <c r="R117"/>
      <c r="S117"/>
      <c r="T117"/>
      <c r="U117"/>
      <c r="V117"/>
      <c r="W117"/>
    </row>
    <row r="118" spans="1:23">
      <c r="A118" s="9" t="s">
        <v>4</v>
      </c>
      <c r="B118" s="9">
        <v>204266</v>
      </c>
      <c r="C118" s="9">
        <v>919</v>
      </c>
      <c r="D118" s="9" t="s">
        <v>26839</v>
      </c>
      <c r="E118" s="24">
        <v>0</v>
      </c>
      <c r="F118" s="24" t="s">
        <v>32963</v>
      </c>
      <c r="G118" s="9">
        <v>0</v>
      </c>
      <c r="H118" s="9">
        <v>0</v>
      </c>
      <c r="I118" s="9">
        <v>0</v>
      </c>
      <c r="J118" s="9">
        <v>0</v>
      </c>
      <c r="K118" s="9">
        <v>919</v>
      </c>
      <c r="L118" s="9" t="s">
        <v>28378</v>
      </c>
      <c r="M118" s="9" t="s">
        <v>28378</v>
      </c>
      <c r="N118" s="9" t="s">
        <v>28378</v>
      </c>
      <c r="O118" s="9" t="b">
        <v>1</v>
      </c>
      <c r="Q118"/>
      <c r="R118"/>
      <c r="S118"/>
      <c r="T118"/>
      <c r="U118"/>
      <c r="V118"/>
      <c r="W118"/>
    </row>
    <row r="119" spans="1:23">
      <c r="A119" s="9" t="s">
        <v>4</v>
      </c>
      <c r="B119" s="9">
        <v>213809</v>
      </c>
      <c r="C119" s="9">
        <v>1490</v>
      </c>
      <c r="D119" s="9" t="s">
        <v>28553</v>
      </c>
      <c r="E119" s="24">
        <v>0</v>
      </c>
      <c r="F119" s="24" t="s">
        <v>32963</v>
      </c>
      <c r="G119" s="9">
        <v>0</v>
      </c>
      <c r="H119" s="9">
        <v>0</v>
      </c>
      <c r="I119" s="9">
        <v>0</v>
      </c>
      <c r="J119" s="9">
        <v>0</v>
      </c>
      <c r="K119" s="9">
        <v>1490</v>
      </c>
      <c r="L119" s="9" t="s">
        <v>28378</v>
      </c>
      <c r="M119" s="9" t="s">
        <v>28378</v>
      </c>
      <c r="N119" s="9" t="s">
        <v>28378</v>
      </c>
      <c r="O119" s="9" t="b">
        <v>1</v>
      </c>
      <c r="Q119"/>
      <c r="R119"/>
      <c r="S119"/>
      <c r="T119"/>
      <c r="U119"/>
      <c r="V119"/>
      <c r="W119"/>
    </row>
    <row r="120" spans="1:23">
      <c r="A120" s="9" t="s">
        <v>4</v>
      </c>
      <c r="B120" s="9">
        <v>180977</v>
      </c>
      <c r="C120" s="9">
        <v>690</v>
      </c>
      <c r="D120" s="9" t="s">
        <v>28441</v>
      </c>
      <c r="E120" s="24">
        <v>0</v>
      </c>
      <c r="F120" s="24" t="s">
        <v>32963</v>
      </c>
      <c r="G120" s="9">
        <v>0</v>
      </c>
      <c r="H120" s="9">
        <v>0</v>
      </c>
      <c r="I120" s="9">
        <v>0</v>
      </c>
      <c r="J120" s="9">
        <v>0</v>
      </c>
      <c r="K120" s="9">
        <v>690</v>
      </c>
      <c r="L120" s="9" t="s">
        <v>28378</v>
      </c>
      <c r="M120" s="9" t="s">
        <v>28378</v>
      </c>
      <c r="N120" s="9" t="s">
        <v>28378</v>
      </c>
      <c r="O120" s="9" t="b">
        <v>1</v>
      </c>
      <c r="Q120"/>
      <c r="R120"/>
      <c r="S120"/>
      <c r="T120"/>
      <c r="U120"/>
      <c r="V120"/>
      <c r="W120"/>
    </row>
    <row r="121" spans="1:23">
      <c r="A121" s="9" t="s">
        <v>4</v>
      </c>
      <c r="B121" s="9">
        <v>225355</v>
      </c>
      <c r="C121" s="9">
        <v>339</v>
      </c>
      <c r="D121" s="9" t="s">
        <v>28442</v>
      </c>
      <c r="E121" s="24">
        <v>0</v>
      </c>
      <c r="F121" s="24" t="s">
        <v>32963</v>
      </c>
      <c r="G121" s="9">
        <v>0</v>
      </c>
      <c r="H121" s="9">
        <v>0</v>
      </c>
      <c r="I121" s="9">
        <v>0</v>
      </c>
      <c r="J121" s="9">
        <v>0</v>
      </c>
      <c r="K121" s="9">
        <v>339</v>
      </c>
      <c r="L121" s="9" t="s">
        <v>28378</v>
      </c>
      <c r="M121" s="9" t="s">
        <v>28378</v>
      </c>
      <c r="N121" s="9" t="s">
        <v>28378</v>
      </c>
      <c r="O121" s="9" t="b">
        <v>1</v>
      </c>
      <c r="Q121"/>
      <c r="R121"/>
      <c r="S121"/>
      <c r="T121"/>
      <c r="U121"/>
      <c r="V121"/>
      <c r="W121"/>
    </row>
    <row r="122" spans="1:23">
      <c r="A122" s="9" t="s">
        <v>4</v>
      </c>
      <c r="B122" s="9">
        <v>225350</v>
      </c>
      <c r="C122" s="9">
        <v>339</v>
      </c>
      <c r="D122" s="9" t="s">
        <v>28443</v>
      </c>
      <c r="E122" s="24">
        <v>0</v>
      </c>
      <c r="F122" s="24" t="s">
        <v>32963</v>
      </c>
      <c r="G122" s="9">
        <v>0</v>
      </c>
      <c r="H122" s="9">
        <v>0</v>
      </c>
      <c r="I122" s="9">
        <v>0</v>
      </c>
      <c r="J122" s="9">
        <v>0</v>
      </c>
      <c r="K122" s="9">
        <v>339</v>
      </c>
      <c r="L122" s="9" t="s">
        <v>28378</v>
      </c>
      <c r="M122" s="9" t="s">
        <v>28378</v>
      </c>
      <c r="N122" s="9" t="s">
        <v>28378</v>
      </c>
      <c r="O122" s="9" t="b">
        <v>1</v>
      </c>
      <c r="Q122"/>
      <c r="R122"/>
      <c r="S122"/>
      <c r="T122"/>
      <c r="U122"/>
      <c r="V122"/>
      <c r="W122"/>
    </row>
    <row r="123" spans="1:23">
      <c r="A123" s="9" t="s">
        <v>4</v>
      </c>
      <c r="B123" s="9">
        <v>225358</v>
      </c>
      <c r="C123" s="9">
        <v>449</v>
      </c>
      <c r="D123" s="9" t="s">
        <v>28444</v>
      </c>
      <c r="E123" s="24">
        <v>0</v>
      </c>
      <c r="F123" s="24" t="s">
        <v>32963</v>
      </c>
      <c r="G123" s="9">
        <v>0</v>
      </c>
      <c r="H123" s="9">
        <v>0</v>
      </c>
      <c r="I123" s="9">
        <v>0</v>
      </c>
      <c r="J123" s="9">
        <v>0</v>
      </c>
      <c r="K123" s="9">
        <v>449</v>
      </c>
      <c r="L123" s="9" t="s">
        <v>28378</v>
      </c>
      <c r="M123" s="9" t="s">
        <v>28378</v>
      </c>
      <c r="N123" s="9" t="s">
        <v>28378</v>
      </c>
      <c r="O123" s="9" t="b">
        <v>1</v>
      </c>
      <c r="Q123"/>
      <c r="R123"/>
      <c r="S123"/>
      <c r="T123"/>
      <c r="U123"/>
      <c r="V123"/>
      <c r="W123"/>
    </row>
    <row r="124" spans="1:23">
      <c r="A124" s="9" t="s">
        <v>4</v>
      </c>
      <c r="B124" s="9">
        <v>225352</v>
      </c>
      <c r="C124" s="9">
        <v>490</v>
      </c>
      <c r="D124" s="9" t="s">
        <v>28445</v>
      </c>
      <c r="E124" s="24">
        <v>0</v>
      </c>
      <c r="F124" s="24" t="s">
        <v>32963</v>
      </c>
      <c r="G124" s="9">
        <v>0</v>
      </c>
      <c r="H124" s="9">
        <v>0</v>
      </c>
      <c r="I124" s="9">
        <v>0</v>
      </c>
      <c r="J124" s="9">
        <v>0</v>
      </c>
      <c r="K124" s="9">
        <v>490</v>
      </c>
      <c r="L124" s="9" t="s">
        <v>28378</v>
      </c>
      <c r="M124" s="9" t="s">
        <v>28378</v>
      </c>
      <c r="N124" s="9" t="s">
        <v>28378</v>
      </c>
      <c r="O124" s="9" t="b">
        <v>1</v>
      </c>
      <c r="Q124"/>
      <c r="R124"/>
      <c r="S124"/>
      <c r="T124"/>
      <c r="U124"/>
      <c r="V124"/>
      <c r="W124"/>
    </row>
    <row r="125" spans="1:23">
      <c r="A125" s="9" t="s">
        <v>4</v>
      </c>
      <c r="B125" s="9">
        <v>224900</v>
      </c>
      <c r="C125" s="9">
        <v>490</v>
      </c>
      <c r="D125" s="9" t="s">
        <v>28446</v>
      </c>
      <c r="E125" s="24">
        <v>0</v>
      </c>
      <c r="F125" s="24" t="s">
        <v>32963</v>
      </c>
      <c r="G125" s="9">
        <v>0</v>
      </c>
      <c r="H125" s="9">
        <v>0</v>
      </c>
      <c r="I125" s="9">
        <v>0</v>
      </c>
      <c r="J125" s="9">
        <v>0</v>
      </c>
      <c r="K125" s="9">
        <v>490</v>
      </c>
      <c r="L125" s="9" t="s">
        <v>28378</v>
      </c>
      <c r="M125" s="9" t="s">
        <v>28378</v>
      </c>
      <c r="N125" s="9" t="s">
        <v>28378</v>
      </c>
      <c r="O125" s="9" t="b">
        <v>1</v>
      </c>
      <c r="Q125"/>
      <c r="R125"/>
      <c r="S125"/>
      <c r="T125"/>
      <c r="U125"/>
      <c r="V125"/>
      <c r="W125"/>
    </row>
    <row r="126" spans="1:23">
      <c r="A126" s="9" t="s">
        <v>4</v>
      </c>
      <c r="B126" s="9">
        <v>225369</v>
      </c>
      <c r="C126" s="9">
        <v>569</v>
      </c>
      <c r="D126" s="9" t="s">
        <v>28447</v>
      </c>
      <c r="E126" s="24">
        <v>0</v>
      </c>
      <c r="F126" s="24" t="s">
        <v>32963</v>
      </c>
      <c r="G126" s="9">
        <v>0</v>
      </c>
      <c r="H126" s="9">
        <v>0</v>
      </c>
      <c r="I126" s="9">
        <v>0</v>
      </c>
      <c r="J126" s="9">
        <v>0</v>
      </c>
      <c r="K126" s="9">
        <v>569</v>
      </c>
      <c r="L126" s="9" t="s">
        <v>28378</v>
      </c>
      <c r="M126" s="9" t="s">
        <v>28378</v>
      </c>
      <c r="N126" s="9" t="s">
        <v>28378</v>
      </c>
      <c r="O126" s="9" t="b">
        <v>1</v>
      </c>
      <c r="Q126"/>
      <c r="R126"/>
      <c r="S126"/>
      <c r="T126"/>
      <c r="U126"/>
      <c r="V126"/>
      <c r="W126"/>
    </row>
    <row r="127" spans="1:23">
      <c r="A127" s="9" t="s">
        <v>4</v>
      </c>
      <c r="B127" s="9">
        <v>225362</v>
      </c>
      <c r="C127" s="9">
        <v>419</v>
      </c>
      <c r="D127" s="9" t="s">
        <v>28448</v>
      </c>
      <c r="E127" s="24">
        <v>0</v>
      </c>
      <c r="F127" s="24" t="s">
        <v>32963</v>
      </c>
      <c r="G127" s="9">
        <v>0</v>
      </c>
      <c r="H127" s="9">
        <v>0</v>
      </c>
      <c r="I127" s="9">
        <v>0</v>
      </c>
      <c r="J127" s="9">
        <v>0</v>
      </c>
      <c r="K127" s="9">
        <v>419</v>
      </c>
      <c r="L127" s="9" t="s">
        <v>28378</v>
      </c>
      <c r="M127" s="9" t="s">
        <v>28378</v>
      </c>
      <c r="N127" s="9" t="s">
        <v>28378</v>
      </c>
      <c r="O127" s="9" t="b">
        <v>1</v>
      </c>
      <c r="Q127"/>
      <c r="R127"/>
      <c r="S127"/>
      <c r="T127"/>
      <c r="U127"/>
      <c r="V127"/>
      <c r="W127"/>
    </row>
    <row r="128" spans="1:23">
      <c r="A128" s="9" t="s">
        <v>4</v>
      </c>
      <c r="B128" s="9">
        <v>223719</v>
      </c>
      <c r="C128" s="9">
        <v>590</v>
      </c>
      <c r="D128" s="9" t="s">
        <v>28449</v>
      </c>
      <c r="E128" s="24">
        <v>0</v>
      </c>
      <c r="F128" s="24" t="s">
        <v>32963</v>
      </c>
      <c r="G128" s="9">
        <v>0</v>
      </c>
      <c r="H128" s="9">
        <v>0</v>
      </c>
      <c r="I128" s="9">
        <v>0</v>
      </c>
      <c r="J128" s="9">
        <v>0</v>
      </c>
      <c r="K128" s="9">
        <v>590</v>
      </c>
      <c r="L128" s="9" t="s">
        <v>28378</v>
      </c>
      <c r="M128" s="9" t="s">
        <v>28378</v>
      </c>
      <c r="N128" s="9" t="s">
        <v>28378</v>
      </c>
      <c r="O128" s="9" t="b">
        <v>1</v>
      </c>
      <c r="Q128"/>
      <c r="R128"/>
      <c r="S128"/>
      <c r="T128"/>
      <c r="U128"/>
      <c r="V128"/>
      <c r="W128"/>
    </row>
    <row r="129" spans="1:23">
      <c r="A129" s="9" t="s">
        <v>4</v>
      </c>
      <c r="B129" s="9">
        <v>225353</v>
      </c>
      <c r="C129" s="9">
        <v>590</v>
      </c>
      <c r="D129" s="9" t="s">
        <v>28450</v>
      </c>
      <c r="E129" s="24">
        <v>0</v>
      </c>
      <c r="F129" s="24" t="s">
        <v>32963</v>
      </c>
      <c r="G129" s="9">
        <v>0</v>
      </c>
      <c r="H129" s="9">
        <v>0</v>
      </c>
      <c r="I129" s="9">
        <v>0</v>
      </c>
      <c r="J129" s="9">
        <v>0</v>
      </c>
      <c r="K129" s="9">
        <v>590</v>
      </c>
      <c r="L129" s="9" t="s">
        <v>28378</v>
      </c>
      <c r="M129" s="9" t="s">
        <v>28378</v>
      </c>
      <c r="N129" s="9" t="s">
        <v>28378</v>
      </c>
      <c r="O129" s="9" t="b">
        <v>1</v>
      </c>
      <c r="Q129"/>
      <c r="R129"/>
      <c r="S129"/>
      <c r="T129"/>
      <c r="U129"/>
      <c r="V129"/>
      <c r="W129"/>
    </row>
    <row r="130" spans="1:23">
      <c r="A130" s="9" t="s">
        <v>4</v>
      </c>
      <c r="B130" s="9">
        <v>223720</v>
      </c>
      <c r="C130" s="9">
        <v>619</v>
      </c>
      <c r="D130" s="9" t="s">
        <v>28451</v>
      </c>
      <c r="E130" s="24">
        <v>0</v>
      </c>
      <c r="F130" s="24" t="s">
        <v>32963</v>
      </c>
      <c r="G130" s="9">
        <v>0</v>
      </c>
      <c r="H130" s="9">
        <v>0</v>
      </c>
      <c r="I130" s="9">
        <v>0</v>
      </c>
      <c r="J130" s="9">
        <v>0</v>
      </c>
      <c r="K130" s="9">
        <v>619</v>
      </c>
      <c r="L130" s="9" t="s">
        <v>28378</v>
      </c>
      <c r="M130" s="9" t="s">
        <v>28378</v>
      </c>
      <c r="N130" s="9" t="s">
        <v>28378</v>
      </c>
      <c r="O130" s="9" t="b">
        <v>1</v>
      </c>
      <c r="Q130"/>
      <c r="R130"/>
      <c r="S130"/>
      <c r="T130"/>
      <c r="U130"/>
      <c r="V130"/>
      <c r="W130"/>
    </row>
    <row r="131" spans="1:23">
      <c r="A131" s="9" t="s">
        <v>4</v>
      </c>
      <c r="B131" s="9">
        <v>223718</v>
      </c>
      <c r="C131" s="9">
        <v>669</v>
      </c>
      <c r="D131" s="9" t="s">
        <v>28452</v>
      </c>
      <c r="E131" s="24">
        <v>0</v>
      </c>
      <c r="F131" s="24" t="s">
        <v>32963</v>
      </c>
      <c r="G131" s="9">
        <v>0</v>
      </c>
      <c r="H131" s="9">
        <v>0</v>
      </c>
      <c r="I131" s="9">
        <v>0</v>
      </c>
      <c r="J131" s="9">
        <v>0</v>
      </c>
      <c r="K131" s="9">
        <v>669</v>
      </c>
      <c r="L131" s="9" t="s">
        <v>28378</v>
      </c>
      <c r="M131" s="9" t="s">
        <v>28378</v>
      </c>
      <c r="N131" s="9" t="s">
        <v>28378</v>
      </c>
      <c r="O131" s="9" t="b">
        <v>1</v>
      </c>
      <c r="Q131"/>
      <c r="R131"/>
      <c r="S131"/>
      <c r="T131"/>
      <c r="U131"/>
      <c r="V131"/>
      <c r="W131"/>
    </row>
    <row r="132" spans="1:23">
      <c r="A132" s="9" t="s">
        <v>4</v>
      </c>
      <c r="B132" s="9">
        <v>225063</v>
      </c>
      <c r="C132" s="9">
        <v>199</v>
      </c>
      <c r="D132" s="9" t="s">
        <v>28453</v>
      </c>
      <c r="E132" s="24">
        <v>0</v>
      </c>
      <c r="F132" s="24" t="s">
        <v>32963</v>
      </c>
      <c r="G132" s="9">
        <v>0</v>
      </c>
      <c r="H132" s="9">
        <v>0</v>
      </c>
      <c r="I132" s="9">
        <v>0</v>
      </c>
      <c r="J132" s="9">
        <v>0</v>
      </c>
      <c r="K132" s="9">
        <v>199</v>
      </c>
      <c r="L132" s="9" t="s">
        <v>28378</v>
      </c>
      <c r="M132" s="9" t="s">
        <v>28378</v>
      </c>
      <c r="N132" s="9" t="s">
        <v>28378</v>
      </c>
      <c r="O132" s="9" t="b">
        <v>1</v>
      </c>
      <c r="Q132"/>
      <c r="R132"/>
      <c r="S132"/>
      <c r="T132"/>
      <c r="U132"/>
      <c r="V132"/>
      <c r="W132"/>
    </row>
    <row r="133" spans="1:23">
      <c r="A133" s="9" t="s">
        <v>4</v>
      </c>
      <c r="B133" s="9">
        <v>225062</v>
      </c>
      <c r="C133" s="9">
        <v>189</v>
      </c>
      <c r="D133" s="9" t="s">
        <v>28454</v>
      </c>
      <c r="E133" s="24">
        <v>0</v>
      </c>
      <c r="F133" s="24" t="s">
        <v>32963</v>
      </c>
      <c r="G133" s="9">
        <v>0</v>
      </c>
      <c r="H133" s="9">
        <v>0</v>
      </c>
      <c r="I133" s="9">
        <v>0</v>
      </c>
      <c r="J133" s="9">
        <v>0</v>
      </c>
      <c r="K133" s="9">
        <v>189</v>
      </c>
      <c r="L133" s="9" t="s">
        <v>28378</v>
      </c>
      <c r="M133" s="9" t="s">
        <v>28378</v>
      </c>
      <c r="N133" s="9" t="s">
        <v>28378</v>
      </c>
      <c r="O133" s="9" t="b">
        <v>1</v>
      </c>
      <c r="Q133"/>
      <c r="R133"/>
      <c r="S133"/>
      <c r="T133"/>
      <c r="U133"/>
      <c r="V133"/>
      <c r="W133"/>
    </row>
    <row r="134" spans="1:23">
      <c r="A134" s="9" t="s">
        <v>4</v>
      </c>
      <c r="B134" s="9">
        <v>213804</v>
      </c>
      <c r="C134" s="9">
        <v>1890</v>
      </c>
      <c r="D134" s="9" t="s">
        <v>28554</v>
      </c>
      <c r="E134" s="24">
        <v>0</v>
      </c>
      <c r="F134" s="24" t="s">
        <v>32963</v>
      </c>
      <c r="G134" s="9">
        <v>0</v>
      </c>
      <c r="H134" s="9">
        <v>0</v>
      </c>
      <c r="I134" s="9">
        <v>0</v>
      </c>
      <c r="J134" s="9">
        <v>0</v>
      </c>
      <c r="K134" s="9">
        <v>1890</v>
      </c>
      <c r="L134" s="9" t="s">
        <v>28378</v>
      </c>
      <c r="M134" s="9" t="s">
        <v>28378</v>
      </c>
      <c r="N134" s="9" t="s">
        <v>28378</v>
      </c>
      <c r="O134" s="9" t="b">
        <v>1</v>
      </c>
      <c r="Q134"/>
      <c r="R134"/>
      <c r="S134"/>
      <c r="T134"/>
      <c r="U134"/>
      <c r="V134"/>
      <c r="W134"/>
    </row>
    <row r="135" spans="1:23">
      <c r="A135" s="9" t="s">
        <v>4</v>
      </c>
      <c r="B135" s="9">
        <v>225061</v>
      </c>
      <c r="C135" s="9">
        <v>169</v>
      </c>
      <c r="D135" s="9" t="s">
        <v>28455</v>
      </c>
      <c r="E135" s="24">
        <v>0</v>
      </c>
      <c r="F135" s="24" t="s">
        <v>32963</v>
      </c>
      <c r="G135" s="9">
        <v>0</v>
      </c>
      <c r="H135" s="9">
        <v>0</v>
      </c>
      <c r="I135" s="9">
        <v>0</v>
      </c>
      <c r="J135" s="9">
        <v>0</v>
      </c>
      <c r="K135" s="9">
        <v>169</v>
      </c>
      <c r="L135" s="9" t="s">
        <v>28378</v>
      </c>
      <c r="M135" s="9" t="s">
        <v>28378</v>
      </c>
      <c r="N135" s="9" t="s">
        <v>28378</v>
      </c>
      <c r="O135" s="9" t="b">
        <v>1</v>
      </c>
      <c r="Q135"/>
      <c r="R135"/>
      <c r="S135"/>
      <c r="T135"/>
      <c r="U135"/>
      <c r="V135"/>
      <c r="W135"/>
    </row>
    <row r="136" spans="1:23">
      <c r="A136" s="9" t="s">
        <v>4</v>
      </c>
      <c r="B136" s="9">
        <v>186105</v>
      </c>
      <c r="C136" s="9">
        <v>929</v>
      </c>
      <c r="D136" s="9" t="s">
        <v>28456</v>
      </c>
      <c r="E136" s="24">
        <v>0</v>
      </c>
      <c r="F136" s="24" t="s">
        <v>32963</v>
      </c>
      <c r="G136" s="9">
        <v>0</v>
      </c>
      <c r="H136" s="9">
        <v>0</v>
      </c>
      <c r="I136" s="9">
        <v>0</v>
      </c>
      <c r="J136" s="9">
        <v>0</v>
      </c>
      <c r="K136" s="9">
        <v>929</v>
      </c>
      <c r="L136" s="9" t="s">
        <v>28378</v>
      </c>
      <c r="M136" s="9" t="s">
        <v>28378</v>
      </c>
      <c r="N136" s="9" t="s">
        <v>28378</v>
      </c>
      <c r="O136" s="9" t="b">
        <v>1</v>
      </c>
      <c r="Q136"/>
      <c r="R136"/>
      <c r="S136"/>
      <c r="T136"/>
      <c r="U136"/>
      <c r="V136"/>
      <c r="W136"/>
    </row>
    <row r="137" spans="1:23">
      <c r="A137" s="9" t="s">
        <v>4</v>
      </c>
      <c r="B137" s="9">
        <v>186109</v>
      </c>
      <c r="C137" s="9">
        <v>929</v>
      </c>
      <c r="D137" s="9" t="s">
        <v>28457</v>
      </c>
      <c r="E137" s="24">
        <v>0</v>
      </c>
      <c r="F137" s="24" t="s">
        <v>32963</v>
      </c>
      <c r="G137" s="9">
        <v>0</v>
      </c>
      <c r="H137" s="9">
        <v>0</v>
      </c>
      <c r="I137" s="9">
        <v>0</v>
      </c>
      <c r="J137" s="9">
        <v>0</v>
      </c>
      <c r="K137" s="9">
        <v>929</v>
      </c>
      <c r="L137" s="9" t="s">
        <v>28378</v>
      </c>
      <c r="M137" s="9" t="s">
        <v>28378</v>
      </c>
      <c r="N137" s="9" t="s">
        <v>28378</v>
      </c>
      <c r="O137" s="9" t="b">
        <v>1</v>
      </c>
      <c r="Q137"/>
      <c r="R137"/>
      <c r="S137"/>
      <c r="T137"/>
      <c r="U137"/>
      <c r="V137"/>
      <c r="W137"/>
    </row>
    <row r="138" spans="1:23">
      <c r="A138" s="9" t="s">
        <v>4</v>
      </c>
      <c r="B138" s="9">
        <v>186113</v>
      </c>
      <c r="C138" s="9">
        <v>859</v>
      </c>
      <c r="D138" s="9" t="s">
        <v>28458</v>
      </c>
      <c r="E138" s="24">
        <v>0</v>
      </c>
      <c r="F138" s="24" t="s">
        <v>32963</v>
      </c>
      <c r="G138" s="9">
        <v>0</v>
      </c>
      <c r="H138" s="9">
        <v>0</v>
      </c>
      <c r="I138" s="9">
        <v>0</v>
      </c>
      <c r="J138" s="9">
        <v>0</v>
      </c>
      <c r="K138" s="9">
        <v>859</v>
      </c>
      <c r="L138" s="9" t="s">
        <v>28378</v>
      </c>
      <c r="M138" s="9" t="s">
        <v>28378</v>
      </c>
      <c r="N138" s="9" t="s">
        <v>28378</v>
      </c>
      <c r="O138" s="9" t="b">
        <v>1</v>
      </c>
      <c r="Q138"/>
      <c r="R138"/>
      <c r="S138"/>
      <c r="T138"/>
      <c r="U138"/>
      <c r="V138"/>
      <c r="W138"/>
    </row>
    <row r="139" spans="1:23">
      <c r="A139" s="9" t="s">
        <v>4</v>
      </c>
      <c r="B139" s="9">
        <v>186114</v>
      </c>
      <c r="C139" s="9">
        <v>1049</v>
      </c>
      <c r="D139" s="9" t="s">
        <v>28459</v>
      </c>
      <c r="E139" s="24">
        <v>0</v>
      </c>
      <c r="F139" s="24" t="s">
        <v>32963</v>
      </c>
      <c r="G139" s="9">
        <v>0</v>
      </c>
      <c r="H139" s="9">
        <v>0</v>
      </c>
      <c r="I139" s="9">
        <v>0</v>
      </c>
      <c r="J139" s="9">
        <v>0</v>
      </c>
      <c r="K139" s="9">
        <v>1049</v>
      </c>
      <c r="L139" s="9" t="s">
        <v>28378</v>
      </c>
      <c r="M139" s="9" t="s">
        <v>28378</v>
      </c>
      <c r="N139" s="9" t="s">
        <v>28378</v>
      </c>
      <c r="O139" s="9" t="b">
        <v>1</v>
      </c>
      <c r="Q139"/>
      <c r="R139"/>
      <c r="S139"/>
      <c r="T139"/>
      <c r="U139"/>
      <c r="V139"/>
      <c r="W139"/>
    </row>
    <row r="140" spans="1:23">
      <c r="A140" s="9" t="s">
        <v>4</v>
      </c>
      <c r="B140" s="9">
        <v>186106</v>
      </c>
      <c r="C140" s="9">
        <v>990</v>
      </c>
      <c r="D140" s="9" t="s">
        <v>28460</v>
      </c>
      <c r="E140" s="24">
        <v>0</v>
      </c>
      <c r="F140" s="24" t="s">
        <v>32963</v>
      </c>
      <c r="G140" s="9">
        <v>0</v>
      </c>
      <c r="H140" s="9">
        <v>0</v>
      </c>
      <c r="I140" s="9">
        <v>0</v>
      </c>
      <c r="J140" s="9">
        <v>0</v>
      </c>
      <c r="K140" s="9">
        <v>990</v>
      </c>
      <c r="L140" s="9" t="s">
        <v>28378</v>
      </c>
      <c r="M140" s="9" t="s">
        <v>28378</v>
      </c>
      <c r="N140" s="9" t="s">
        <v>28378</v>
      </c>
      <c r="O140" s="9" t="b">
        <v>1</v>
      </c>
      <c r="Q140"/>
      <c r="R140"/>
      <c r="S140"/>
      <c r="T140"/>
      <c r="U140"/>
      <c r="V140"/>
      <c r="W140"/>
    </row>
    <row r="141" spans="1:23">
      <c r="A141" s="9" t="s">
        <v>4</v>
      </c>
      <c r="B141" s="9">
        <v>186110</v>
      </c>
      <c r="C141" s="9">
        <v>990</v>
      </c>
      <c r="D141" s="9" t="s">
        <v>28461</v>
      </c>
      <c r="E141" s="24">
        <v>0</v>
      </c>
      <c r="F141" s="24" t="s">
        <v>32963</v>
      </c>
      <c r="G141" s="9">
        <v>0</v>
      </c>
      <c r="H141" s="9">
        <v>0</v>
      </c>
      <c r="I141" s="9">
        <v>0</v>
      </c>
      <c r="J141" s="9">
        <v>0</v>
      </c>
      <c r="K141" s="9">
        <v>990</v>
      </c>
      <c r="L141" s="9" t="s">
        <v>28378</v>
      </c>
      <c r="M141" s="9" t="s">
        <v>28378</v>
      </c>
      <c r="N141" s="9" t="s">
        <v>28378</v>
      </c>
      <c r="O141" s="9" t="b">
        <v>1</v>
      </c>
      <c r="Q141"/>
      <c r="R141"/>
      <c r="S141"/>
      <c r="T141"/>
      <c r="U141"/>
      <c r="V141"/>
      <c r="W141"/>
    </row>
    <row r="142" spans="1:23">
      <c r="A142" s="9" t="s">
        <v>4</v>
      </c>
      <c r="B142" s="9">
        <v>186107</v>
      </c>
      <c r="C142" s="9">
        <v>990</v>
      </c>
      <c r="D142" s="9" t="s">
        <v>28462</v>
      </c>
      <c r="E142" s="24">
        <v>0</v>
      </c>
      <c r="F142" s="24" t="s">
        <v>32963</v>
      </c>
      <c r="G142" s="9">
        <v>0</v>
      </c>
      <c r="H142" s="9">
        <v>0</v>
      </c>
      <c r="I142" s="9">
        <v>0</v>
      </c>
      <c r="J142" s="9">
        <v>0</v>
      </c>
      <c r="K142" s="9">
        <v>990</v>
      </c>
      <c r="L142" s="9" t="s">
        <v>28378</v>
      </c>
      <c r="M142" s="9" t="s">
        <v>28378</v>
      </c>
      <c r="N142" s="9" t="s">
        <v>28378</v>
      </c>
      <c r="O142" s="9" t="b">
        <v>1</v>
      </c>
      <c r="Q142"/>
      <c r="R142"/>
      <c r="S142"/>
      <c r="T142"/>
      <c r="U142"/>
      <c r="V142"/>
      <c r="W142"/>
    </row>
    <row r="143" spans="1:23">
      <c r="A143" s="9" t="s">
        <v>4</v>
      </c>
      <c r="B143" s="9">
        <v>186111</v>
      </c>
      <c r="C143" s="9">
        <v>990</v>
      </c>
      <c r="D143" s="9" t="s">
        <v>28463</v>
      </c>
      <c r="E143" s="24">
        <v>0</v>
      </c>
      <c r="F143" s="24" t="s">
        <v>32963</v>
      </c>
      <c r="G143" s="9">
        <v>0</v>
      </c>
      <c r="H143" s="9">
        <v>0</v>
      </c>
      <c r="I143" s="9">
        <v>0</v>
      </c>
      <c r="J143" s="9">
        <v>0</v>
      </c>
      <c r="K143" s="9">
        <v>990</v>
      </c>
      <c r="L143" s="9" t="s">
        <v>28378</v>
      </c>
      <c r="M143" s="9" t="s">
        <v>28378</v>
      </c>
      <c r="N143" s="9" t="s">
        <v>28378</v>
      </c>
      <c r="O143" s="9" t="b">
        <v>1</v>
      </c>
      <c r="Q143"/>
      <c r="R143"/>
      <c r="S143"/>
      <c r="T143"/>
      <c r="U143"/>
      <c r="V143"/>
      <c r="W143"/>
    </row>
    <row r="144" spans="1:23">
      <c r="A144" s="9" t="s">
        <v>4</v>
      </c>
      <c r="B144" s="9">
        <v>186115</v>
      </c>
      <c r="C144" s="9">
        <v>969</v>
      </c>
      <c r="D144" s="9" t="s">
        <v>28464</v>
      </c>
      <c r="E144" s="24">
        <v>0</v>
      </c>
      <c r="F144" s="24" t="s">
        <v>32963</v>
      </c>
      <c r="G144" s="9">
        <v>0</v>
      </c>
      <c r="H144" s="9">
        <v>0</v>
      </c>
      <c r="I144" s="9">
        <v>0</v>
      </c>
      <c r="J144" s="9">
        <v>0</v>
      </c>
      <c r="K144" s="9">
        <v>969</v>
      </c>
      <c r="L144" s="9" t="s">
        <v>28378</v>
      </c>
      <c r="M144" s="9" t="s">
        <v>28378</v>
      </c>
      <c r="N144" s="9" t="s">
        <v>28378</v>
      </c>
      <c r="O144" s="9" t="b">
        <v>1</v>
      </c>
      <c r="Q144"/>
      <c r="R144"/>
      <c r="S144"/>
      <c r="T144"/>
      <c r="U144"/>
      <c r="V144"/>
      <c r="W144"/>
    </row>
    <row r="145" spans="1:23">
      <c r="A145" s="9" t="s">
        <v>4</v>
      </c>
      <c r="B145" s="9">
        <v>186108</v>
      </c>
      <c r="C145" s="9" t="s">
        <v>28492</v>
      </c>
      <c r="D145" s="9">
        <v>0</v>
      </c>
      <c r="E145" s="24">
        <v>0</v>
      </c>
      <c r="F145" s="24" t="s">
        <v>32963</v>
      </c>
      <c r="G145" s="9">
        <v>0</v>
      </c>
      <c r="H145" s="9">
        <v>0</v>
      </c>
      <c r="I145" s="9">
        <v>0</v>
      </c>
      <c r="J145" s="9">
        <v>0</v>
      </c>
      <c r="K145" s="9" t="s">
        <v>28378</v>
      </c>
      <c r="L145" s="9" t="s">
        <v>28378</v>
      </c>
      <c r="M145" s="9" t="s">
        <v>28378</v>
      </c>
      <c r="N145" s="9" t="s">
        <v>28378</v>
      </c>
      <c r="O145" s="9" t="b">
        <v>0</v>
      </c>
      <c r="Q145"/>
      <c r="R145"/>
      <c r="S145"/>
      <c r="T145"/>
      <c r="U145"/>
      <c r="V145"/>
      <c r="W145"/>
    </row>
    <row r="146" spans="1:23">
      <c r="A146" s="9" t="s">
        <v>4</v>
      </c>
      <c r="B146" s="9">
        <v>186112</v>
      </c>
      <c r="C146" s="9" t="s">
        <v>28492</v>
      </c>
      <c r="D146" s="9">
        <v>0</v>
      </c>
      <c r="E146" s="24">
        <v>0</v>
      </c>
      <c r="F146" s="24" t="s">
        <v>32963</v>
      </c>
      <c r="G146" s="9">
        <v>0</v>
      </c>
      <c r="H146" s="9">
        <v>0</v>
      </c>
      <c r="I146" s="9">
        <v>0</v>
      </c>
      <c r="J146" s="9">
        <v>0</v>
      </c>
      <c r="K146" s="9" t="s">
        <v>28378</v>
      </c>
      <c r="L146" s="9" t="s">
        <v>28378</v>
      </c>
      <c r="M146" s="9" t="s">
        <v>28378</v>
      </c>
      <c r="N146" s="9" t="s">
        <v>28378</v>
      </c>
      <c r="O146" s="9" t="b">
        <v>0</v>
      </c>
      <c r="Q146"/>
      <c r="R146"/>
      <c r="S146"/>
      <c r="T146"/>
      <c r="U146"/>
      <c r="V146"/>
      <c r="W146"/>
    </row>
    <row r="147" spans="1:23">
      <c r="A147" s="9" t="s">
        <v>4</v>
      </c>
      <c r="B147" s="9">
        <v>159905</v>
      </c>
      <c r="C147" s="9">
        <v>4890</v>
      </c>
      <c r="D147" s="9" t="s">
        <v>28465</v>
      </c>
      <c r="E147" s="24">
        <v>0</v>
      </c>
      <c r="F147" s="24" t="s">
        <v>32963</v>
      </c>
      <c r="G147" s="9">
        <v>0</v>
      </c>
      <c r="H147" s="9">
        <v>0</v>
      </c>
      <c r="I147" s="9">
        <v>0</v>
      </c>
      <c r="J147" s="9">
        <v>0</v>
      </c>
      <c r="K147" s="9">
        <v>4890</v>
      </c>
      <c r="L147" s="9" t="s">
        <v>28378</v>
      </c>
      <c r="M147" s="9" t="s">
        <v>28378</v>
      </c>
      <c r="N147" s="9" t="s">
        <v>28378</v>
      </c>
      <c r="O147" s="9" t="b">
        <v>1</v>
      </c>
      <c r="Q147"/>
      <c r="R147"/>
      <c r="S147"/>
      <c r="T147"/>
      <c r="U147"/>
      <c r="V147"/>
      <c r="W147"/>
    </row>
    <row r="148" spans="1:23">
      <c r="A148" s="9" t="s">
        <v>4</v>
      </c>
      <c r="B148" s="9">
        <v>171146</v>
      </c>
      <c r="C148" s="9">
        <v>1390</v>
      </c>
      <c r="D148" s="9" t="s">
        <v>28466</v>
      </c>
      <c r="E148" s="24">
        <v>0</v>
      </c>
      <c r="F148" s="24" t="s">
        <v>32963</v>
      </c>
      <c r="G148" s="9">
        <v>0</v>
      </c>
      <c r="H148" s="9">
        <v>0</v>
      </c>
      <c r="I148" s="9">
        <v>0</v>
      </c>
      <c r="J148" s="9">
        <v>0</v>
      </c>
      <c r="K148" s="9">
        <v>1390</v>
      </c>
      <c r="L148" s="9" t="s">
        <v>28378</v>
      </c>
      <c r="M148" s="9" t="s">
        <v>28378</v>
      </c>
      <c r="N148" s="9" t="s">
        <v>28378</v>
      </c>
      <c r="O148" s="9" t="b">
        <v>1</v>
      </c>
      <c r="Q148"/>
      <c r="R148"/>
      <c r="S148"/>
      <c r="T148"/>
      <c r="U148"/>
      <c r="V148"/>
      <c r="W148"/>
    </row>
    <row r="149" spans="1:23">
      <c r="A149" s="9" t="s">
        <v>4</v>
      </c>
      <c r="B149" s="9">
        <v>171142</v>
      </c>
      <c r="C149" s="9">
        <v>1390</v>
      </c>
      <c r="D149" s="9" t="s">
        <v>28467</v>
      </c>
      <c r="E149" s="24">
        <v>0</v>
      </c>
      <c r="F149" s="24" t="s">
        <v>32963</v>
      </c>
      <c r="G149" s="9">
        <v>0</v>
      </c>
      <c r="H149" s="9">
        <v>0</v>
      </c>
      <c r="I149" s="9">
        <v>0</v>
      </c>
      <c r="J149" s="9">
        <v>0</v>
      </c>
      <c r="K149" s="9">
        <v>1390</v>
      </c>
      <c r="L149" s="9" t="s">
        <v>28378</v>
      </c>
      <c r="M149" s="9" t="s">
        <v>28378</v>
      </c>
      <c r="N149" s="9" t="s">
        <v>28378</v>
      </c>
      <c r="O149" s="9" t="b">
        <v>1</v>
      </c>
      <c r="Q149"/>
      <c r="R149"/>
      <c r="S149"/>
      <c r="T149"/>
      <c r="U149"/>
      <c r="V149"/>
      <c r="W149"/>
    </row>
    <row r="150" spans="1:23">
      <c r="A150" s="9" t="s">
        <v>4</v>
      </c>
      <c r="B150" s="9">
        <v>171143</v>
      </c>
      <c r="C150" s="9" t="s">
        <v>28492</v>
      </c>
      <c r="D150" s="9">
        <v>0</v>
      </c>
      <c r="E150" s="24">
        <v>0</v>
      </c>
      <c r="F150" s="24" t="s">
        <v>32963</v>
      </c>
      <c r="G150" s="9">
        <v>0</v>
      </c>
      <c r="H150" s="9">
        <v>0</v>
      </c>
      <c r="I150" s="9">
        <v>0</v>
      </c>
      <c r="J150" s="9">
        <v>0</v>
      </c>
      <c r="K150" s="9" t="s">
        <v>28378</v>
      </c>
      <c r="L150" s="9" t="s">
        <v>28378</v>
      </c>
      <c r="M150" s="9" t="s">
        <v>28378</v>
      </c>
      <c r="N150" s="9" t="s">
        <v>28378</v>
      </c>
      <c r="O150" s="9" t="b">
        <v>0</v>
      </c>
      <c r="Q150"/>
      <c r="R150"/>
      <c r="S150"/>
      <c r="T150"/>
      <c r="U150"/>
      <c r="V150"/>
      <c r="W150"/>
    </row>
    <row r="151" spans="1:23">
      <c r="A151" s="9" t="s">
        <v>4</v>
      </c>
      <c r="B151" s="9">
        <v>171141</v>
      </c>
      <c r="C151" s="9">
        <v>1490</v>
      </c>
      <c r="D151" s="9" t="s">
        <v>28468</v>
      </c>
      <c r="E151" s="24">
        <v>0</v>
      </c>
      <c r="F151" s="24" t="s">
        <v>32963</v>
      </c>
      <c r="G151" s="9">
        <v>0</v>
      </c>
      <c r="H151" s="9">
        <v>0</v>
      </c>
      <c r="I151" s="9">
        <v>0</v>
      </c>
      <c r="J151" s="9">
        <v>0</v>
      </c>
      <c r="K151" s="9">
        <v>1490</v>
      </c>
      <c r="L151" s="9" t="s">
        <v>28378</v>
      </c>
      <c r="M151" s="9" t="s">
        <v>28378</v>
      </c>
      <c r="N151" s="9" t="s">
        <v>28378</v>
      </c>
      <c r="O151" s="9" t="b">
        <v>1</v>
      </c>
      <c r="Q151"/>
      <c r="R151"/>
      <c r="S151"/>
      <c r="T151"/>
      <c r="U151"/>
      <c r="V151"/>
      <c r="W151"/>
    </row>
    <row r="152" spans="1:23">
      <c r="A152" s="9" t="s">
        <v>4</v>
      </c>
      <c r="B152" s="9">
        <v>171149</v>
      </c>
      <c r="C152" s="9">
        <v>1390</v>
      </c>
      <c r="D152" s="9" t="s">
        <v>28469</v>
      </c>
      <c r="E152" s="24">
        <v>0</v>
      </c>
      <c r="F152" s="24" t="s">
        <v>32963</v>
      </c>
      <c r="G152" s="9">
        <v>0</v>
      </c>
      <c r="H152" s="9">
        <v>0</v>
      </c>
      <c r="I152" s="9">
        <v>0</v>
      </c>
      <c r="J152" s="9">
        <v>0</v>
      </c>
      <c r="K152" s="9">
        <v>1390</v>
      </c>
      <c r="L152" s="9" t="s">
        <v>28378</v>
      </c>
      <c r="M152" s="9" t="s">
        <v>28378</v>
      </c>
      <c r="N152" s="9" t="s">
        <v>28378</v>
      </c>
      <c r="O152" s="9" t="b">
        <v>1</v>
      </c>
      <c r="Q152"/>
      <c r="R152"/>
      <c r="S152"/>
      <c r="T152"/>
      <c r="U152"/>
      <c r="V152"/>
      <c r="W152"/>
    </row>
    <row r="153" spans="1:23">
      <c r="A153" s="9" t="s">
        <v>4</v>
      </c>
      <c r="B153" s="9">
        <v>158735</v>
      </c>
      <c r="C153" s="9">
        <v>1490</v>
      </c>
      <c r="D153" s="9" t="s">
        <v>28470</v>
      </c>
      <c r="E153" s="24">
        <v>0</v>
      </c>
      <c r="F153" s="24" t="s">
        <v>32963</v>
      </c>
      <c r="G153" s="9">
        <v>0</v>
      </c>
      <c r="H153" s="9">
        <v>0</v>
      </c>
      <c r="I153" s="9">
        <v>0</v>
      </c>
      <c r="J153" s="9">
        <v>0</v>
      </c>
      <c r="K153" s="9">
        <v>1490</v>
      </c>
      <c r="L153" s="9" t="s">
        <v>28378</v>
      </c>
      <c r="M153" s="9" t="s">
        <v>28378</v>
      </c>
      <c r="N153" s="9" t="s">
        <v>28378</v>
      </c>
      <c r="O153" s="9" t="b">
        <v>1</v>
      </c>
      <c r="Q153"/>
      <c r="R153"/>
      <c r="S153"/>
      <c r="T153"/>
      <c r="U153"/>
      <c r="V153"/>
      <c r="W153"/>
    </row>
    <row r="154" spans="1:23">
      <c r="A154" s="9" t="s">
        <v>4</v>
      </c>
      <c r="B154" s="9">
        <v>158736</v>
      </c>
      <c r="C154" s="9">
        <v>1849</v>
      </c>
      <c r="D154" s="9" t="s">
        <v>28471</v>
      </c>
      <c r="E154" s="24">
        <v>0</v>
      </c>
      <c r="F154" s="24" t="s">
        <v>32963</v>
      </c>
      <c r="G154" s="9">
        <v>0</v>
      </c>
      <c r="H154" s="9">
        <v>0</v>
      </c>
      <c r="I154" s="9">
        <v>0</v>
      </c>
      <c r="J154" s="9">
        <v>0</v>
      </c>
      <c r="K154" s="9">
        <v>1849</v>
      </c>
      <c r="L154" s="9" t="s">
        <v>28378</v>
      </c>
      <c r="M154" s="9" t="s">
        <v>28378</v>
      </c>
      <c r="N154" s="9" t="s">
        <v>28378</v>
      </c>
      <c r="O154" s="9" t="b">
        <v>1</v>
      </c>
      <c r="Q154"/>
      <c r="R154"/>
      <c r="S154"/>
      <c r="T154"/>
      <c r="U154"/>
      <c r="V154"/>
      <c r="W154"/>
    </row>
    <row r="155" spans="1:23">
      <c r="A155" s="9" t="s">
        <v>4</v>
      </c>
      <c r="B155" s="9">
        <v>171150</v>
      </c>
      <c r="C155" s="9">
        <v>1990</v>
      </c>
      <c r="D155" s="9" t="s">
        <v>28472</v>
      </c>
      <c r="E155" s="24">
        <v>0</v>
      </c>
      <c r="F155" s="24" t="s">
        <v>32963</v>
      </c>
      <c r="G155" s="9">
        <v>0</v>
      </c>
      <c r="H155" s="9">
        <v>0</v>
      </c>
      <c r="I155" s="9">
        <v>0</v>
      </c>
      <c r="J155" s="9">
        <v>0</v>
      </c>
      <c r="K155" s="9">
        <v>1990</v>
      </c>
      <c r="L155" s="9" t="s">
        <v>28378</v>
      </c>
      <c r="M155" s="9" t="s">
        <v>28378</v>
      </c>
      <c r="N155" s="9" t="s">
        <v>28378</v>
      </c>
      <c r="O155" s="9" t="b">
        <v>1</v>
      </c>
      <c r="Q155"/>
      <c r="R155"/>
      <c r="S155"/>
      <c r="T155"/>
      <c r="U155"/>
      <c r="V155"/>
      <c r="W155"/>
    </row>
    <row r="156" spans="1:23">
      <c r="A156" s="9" t="s">
        <v>4</v>
      </c>
      <c r="B156" s="9">
        <v>158737</v>
      </c>
      <c r="C156" s="9">
        <v>2159</v>
      </c>
      <c r="D156" s="9" t="s">
        <v>28473</v>
      </c>
      <c r="E156" s="24">
        <v>0</v>
      </c>
      <c r="F156" s="24" t="s">
        <v>32963</v>
      </c>
      <c r="G156" s="9">
        <v>0</v>
      </c>
      <c r="H156" s="9">
        <v>0</v>
      </c>
      <c r="I156" s="9">
        <v>0</v>
      </c>
      <c r="J156" s="9">
        <v>0</v>
      </c>
      <c r="K156" s="9">
        <v>2159</v>
      </c>
      <c r="L156" s="9" t="s">
        <v>28378</v>
      </c>
      <c r="M156" s="9" t="s">
        <v>28378</v>
      </c>
      <c r="N156" s="9" t="s">
        <v>28378</v>
      </c>
      <c r="O156" s="9" t="b">
        <v>1</v>
      </c>
      <c r="Q156"/>
      <c r="R156"/>
      <c r="S156"/>
      <c r="T156"/>
      <c r="U156"/>
      <c r="V156"/>
      <c r="W156"/>
    </row>
    <row r="157" spans="1:23">
      <c r="A157" s="9" t="s">
        <v>4</v>
      </c>
      <c r="B157" s="9">
        <v>171151</v>
      </c>
      <c r="C157" s="9">
        <v>2290</v>
      </c>
      <c r="D157" s="9" t="s">
        <v>28474</v>
      </c>
      <c r="E157" s="24">
        <v>0</v>
      </c>
      <c r="F157" s="24" t="s">
        <v>32963</v>
      </c>
      <c r="G157" s="9">
        <v>0</v>
      </c>
      <c r="H157" s="9">
        <v>0</v>
      </c>
      <c r="I157" s="9">
        <v>0</v>
      </c>
      <c r="J157" s="9">
        <v>0</v>
      </c>
      <c r="K157" s="9">
        <v>2290</v>
      </c>
      <c r="L157" s="9" t="s">
        <v>28378</v>
      </c>
      <c r="M157" s="9" t="s">
        <v>28378</v>
      </c>
      <c r="N157" s="9" t="s">
        <v>28378</v>
      </c>
      <c r="O157" s="9" t="b">
        <v>1</v>
      </c>
      <c r="Q157"/>
      <c r="R157"/>
      <c r="S157"/>
      <c r="T157"/>
      <c r="U157"/>
      <c r="V157"/>
      <c r="W157"/>
    </row>
    <row r="158" spans="1:23">
      <c r="A158" s="9" t="s">
        <v>4</v>
      </c>
      <c r="B158" s="9">
        <v>159906</v>
      </c>
      <c r="C158" s="9">
        <v>4759</v>
      </c>
      <c r="D158" s="9" t="s">
        <v>28475</v>
      </c>
      <c r="E158" s="24">
        <v>0</v>
      </c>
      <c r="F158" s="24" t="s">
        <v>32963</v>
      </c>
      <c r="G158" s="9">
        <v>0</v>
      </c>
      <c r="H158" s="9">
        <v>0</v>
      </c>
      <c r="I158" s="9">
        <v>0</v>
      </c>
      <c r="J158" s="9">
        <v>0</v>
      </c>
      <c r="K158" s="9">
        <v>4759</v>
      </c>
      <c r="L158" s="9" t="s">
        <v>28378</v>
      </c>
      <c r="M158" s="9" t="s">
        <v>28378</v>
      </c>
      <c r="N158" s="9" t="s">
        <v>28378</v>
      </c>
      <c r="O158" s="9" t="b">
        <v>1</v>
      </c>
      <c r="Q158"/>
      <c r="R158"/>
      <c r="S158"/>
      <c r="T158"/>
      <c r="U158"/>
      <c r="V158"/>
      <c r="W158"/>
    </row>
    <row r="159" spans="1:23">
      <c r="A159" s="9" t="s">
        <v>4</v>
      </c>
      <c r="B159" s="9">
        <v>171147</v>
      </c>
      <c r="C159" s="9">
        <v>1390</v>
      </c>
      <c r="D159" s="9" t="s">
        <v>28085</v>
      </c>
      <c r="E159" s="24">
        <v>0</v>
      </c>
      <c r="F159" s="24" t="s">
        <v>32963</v>
      </c>
      <c r="G159" s="9">
        <v>0</v>
      </c>
      <c r="H159" s="9">
        <v>0</v>
      </c>
      <c r="I159" s="9">
        <v>0</v>
      </c>
      <c r="J159" s="9">
        <v>0</v>
      </c>
      <c r="K159" s="9">
        <v>1390</v>
      </c>
      <c r="L159" s="9" t="s">
        <v>28378</v>
      </c>
      <c r="M159" s="9" t="s">
        <v>28378</v>
      </c>
      <c r="N159" s="9" t="s">
        <v>28378</v>
      </c>
      <c r="O159" s="9" t="b">
        <v>1</v>
      </c>
      <c r="Q159"/>
      <c r="R159"/>
      <c r="S159"/>
      <c r="T159"/>
      <c r="U159"/>
      <c r="V159"/>
      <c r="W159"/>
    </row>
    <row r="160" spans="1:23">
      <c r="A160" s="9" t="s">
        <v>4</v>
      </c>
      <c r="B160" s="9">
        <v>171148</v>
      </c>
      <c r="C160" s="9">
        <v>1390</v>
      </c>
      <c r="D160" s="9" t="s">
        <v>28476</v>
      </c>
      <c r="E160" s="24">
        <v>0</v>
      </c>
      <c r="F160" s="24" t="s">
        <v>32963</v>
      </c>
      <c r="G160" s="9">
        <v>0</v>
      </c>
      <c r="H160" s="9">
        <v>0</v>
      </c>
      <c r="I160" s="9">
        <v>0</v>
      </c>
      <c r="J160" s="9">
        <v>0</v>
      </c>
      <c r="K160" s="9">
        <v>1390</v>
      </c>
      <c r="L160" s="9" t="s">
        <v>28378</v>
      </c>
      <c r="M160" s="9" t="s">
        <v>28378</v>
      </c>
      <c r="N160" s="9" t="s">
        <v>28378</v>
      </c>
      <c r="O160" s="9" t="b">
        <v>1</v>
      </c>
      <c r="Q160"/>
      <c r="R160"/>
      <c r="S160"/>
      <c r="T160"/>
      <c r="U160"/>
      <c r="V160"/>
      <c r="W160"/>
    </row>
    <row r="161" spans="1:23">
      <c r="A161" s="9" t="s">
        <v>4</v>
      </c>
      <c r="B161" s="9">
        <v>171144</v>
      </c>
      <c r="C161" s="9">
        <v>1390</v>
      </c>
      <c r="D161" s="9" t="s">
        <v>28084</v>
      </c>
      <c r="E161" s="24">
        <v>0</v>
      </c>
      <c r="F161" s="24" t="s">
        <v>32963</v>
      </c>
      <c r="G161" s="9">
        <v>0</v>
      </c>
      <c r="H161" s="9">
        <v>0</v>
      </c>
      <c r="I161" s="9">
        <v>0</v>
      </c>
      <c r="J161" s="9">
        <v>0</v>
      </c>
      <c r="K161" s="9">
        <v>1390</v>
      </c>
      <c r="L161" s="9" t="s">
        <v>28378</v>
      </c>
      <c r="M161" s="9" t="s">
        <v>28378</v>
      </c>
      <c r="N161" s="9" t="s">
        <v>28378</v>
      </c>
      <c r="O161" s="9" t="b">
        <v>1</v>
      </c>
      <c r="Q161"/>
      <c r="R161"/>
      <c r="S161"/>
      <c r="T161"/>
      <c r="U161"/>
      <c r="V161"/>
      <c r="W161"/>
    </row>
    <row r="162" spans="1:23">
      <c r="A162" s="9" t="s">
        <v>4</v>
      </c>
      <c r="B162" s="9">
        <v>171145</v>
      </c>
      <c r="C162" s="9">
        <v>1490</v>
      </c>
      <c r="D162" s="9" t="s">
        <v>28083</v>
      </c>
      <c r="E162" s="24">
        <v>0</v>
      </c>
      <c r="F162" s="24" t="s">
        <v>32963</v>
      </c>
      <c r="G162" s="9">
        <v>0</v>
      </c>
      <c r="H162" s="9">
        <v>0</v>
      </c>
      <c r="I162" s="9">
        <v>0</v>
      </c>
      <c r="J162" s="9">
        <v>0</v>
      </c>
      <c r="K162" s="9">
        <v>1490</v>
      </c>
      <c r="L162" s="9" t="s">
        <v>28378</v>
      </c>
      <c r="M162" s="9" t="s">
        <v>28378</v>
      </c>
      <c r="N162" s="9" t="s">
        <v>28378</v>
      </c>
      <c r="O162" s="9" t="b">
        <v>1</v>
      </c>
      <c r="Q162"/>
      <c r="R162"/>
      <c r="S162"/>
      <c r="T162"/>
      <c r="U162"/>
      <c r="V162"/>
      <c r="W162"/>
    </row>
    <row r="163" spans="1:23">
      <c r="A163" s="9" t="s">
        <v>4</v>
      </c>
      <c r="B163" s="9">
        <v>159907</v>
      </c>
      <c r="C163" s="9">
        <v>5590</v>
      </c>
      <c r="D163" s="9" t="s">
        <v>28082</v>
      </c>
      <c r="E163" s="24">
        <v>0</v>
      </c>
      <c r="F163" s="24" t="s">
        <v>32963</v>
      </c>
      <c r="G163" s="9">
        <v>0</v>
      </c>
      <c r="H163" s="9">
        <v>0</v>
      </c>
      <c r="I163" s="9">
        <v>0</v>
      </c>
      <c r="J163" s="9">
        <v>0</v>
      </c>
      <c r="K163" s="9">
        <v>5590</v>
      </c>
      <c r="L163" s="9" t="s">
        <v>28378</v>
      </c>
      <c r="M163" s="9" t="s">
        <v>28378</v>
      </c>
      <c r="N163" s="9" t="s">
        <v>28378</v>
      </c>
      <c r="O163" s="9" t="b">
        <v>1</v>
      </c>
      <c r="Q163"/>
      <c r="R163"/>
      <c r="S163"/>
      <c r="T163"/>
      <c r="U163"/>
      <c r="V163"/>
      <c r="W163"/>
    </row>
    <row r="164" spans="1:23">
      <c r="A164" s="9" t="s">
        <v>4</v>
      </c>
      <c r="B164" s="9">
        <v>213317</v>
      </c>
      <c r="C164" s="9">
        <v>290</v>
      </c>
      <c r="D164" s="9" t="s">
        <v>28477</v>
      </c>
      <c r="E164" s="24">
        <v>0</v>
      </c>
      <c r="F164" s="24" t="s">
        <v>32963</v>
      </c>
      <c r="G164" s="9">
        <v>0</v>
      </c>
      <c r="H164" s="9">
        <v>0</v>
      </c>
      <c r="I164" s="9">
        <v>0</v>
      </c>
      <c r="J164" s="9">
        <v>0</v>
      </c>
      <c r="K164" s="9">
        <v>290</v>
      </c>
      <c r="L164" s="9" t="s">
        <v>28378</v>
      </c>
      <c r="M164" s="9" t="s">
        <v>28378</v>
      </c>
      <c r="N164" s="9" t="s">
        <v>28378</v>
      </c>
      <c r="O164" s="9" t="b">
        <v>1</v>
      </c>
      <c r="Q164"/>
      <c r="R164"/>
      <c r="S164"/>
      <c r="T164"/>
      <c r="U164"/>
      <c r="V164"/>
      <c r="W164"/>
    </row>
    <row r="165" spans="1:23">
      <c r="A165" s="9" t="s">
        <v>4</v>
      </c>
      <c r="B165" s="9">
        <v>213430</v>
      </c>
      <c r="C165" s="9">
        <v>790</v>
      </c>
      <c r="D165" s="9" t="s">
        <v>28478</v>
      </c>
      <c r="E165" s="24">
        <v>0</v>
      </c>
      <c r="F165" s="24" t="s">
        <v>32963</v>
      </c>
      <c r="G165" s="9">
        <v>0</v>
      </c>
      <c r="H165" s="9">
        <v>0</v>
      </c>
      <c r="I165" s="9">
        <v>0</v>
      </c>
      <c r="J165" s="9">
        <v>0</v>
      </c>
      <c r="K165" s="9">
        <v>790</v>
      </c>
      <c r="L165" s="9" t="s">
        <v>28378</v>
      </c>
      <c r="M165" s="9" t="s">
        <v>28378</v>
      </c>
      <c r="N165" s="9" t="s">
        <v>28378</v>
      </c>
      <c r="O165" s="9" t="b">
        <v>1</v>
      </c>
      <c r="Q165"/>
      <c r="R165"/>
      <c r="S165"/>
      <c r="T165"/>
      <c r="U165"/>
      <c r="V165"/>
      <c r="W165"/>
    </row>
    <row r="166" spans="1:23">
      <c r="A166" s="9" t="s">
        <v>4</v>
      </c>
      <c r="B166" s="9">
        <v>213378</v>
      </c>
      <c r="C166" s="9">
        <v>229</v>
      </c>
      <c r="D166" s="9" t="s">
        <v>28081</v>
      </c>
      <c r="E166" s="24">
        <v>0</v>
      </c>
      <c r="F166" s="24" t="s">
        <v>32963</v>
      </c>
      <c r="G166" s="9">
        <v>0</v>
      </c>
      <c r="H166" s="9">
        <v>0</v>
      </c>
      <c r="I166" s="9">
        <v>0</v>
      </c>
      <c r="J166" s="9">
        <v>0</v>
      </c>
      <c r="K166" s="9">
        <v>229</v>
      </c>
      <c r="L166" s="9" t="s">
        <v>28378</v>
      </c>
      <c r="M166" s="9" t="s">
        <v>28378</v>
      </c>
      <c r="N166" s="9" t="s">
        <v>28378</v>
      </c>
      <c r="O166" s="9" t="b">
        <v>1</v>
      </c>
      <c r="Q166"/>
      <c r="R166"/>
      <c r="S166"/>
      <c r="T166"/>
      <c r="U166"/>
      <c r="V166"/>
      <c r="W166"/>
    </row>
    <row r="167" spans="1:23">
      <c r="A167" s="9" t="s">
        <v>4</v>
      </c>
      <c r="B167" s="9">
        <v>213405</v>
      </c>
      <c r="C167" s="9">
        <v>290</v>
      </c>
      <c r="D167" s="9" t="s">
        <v>28080</v>
      </c>
      <c r="E167" s="24">
        <v>0</v>
      </c>
      <c r="F167" s="24" t="s">
        <v>32963</v>
      </c>
      <c r="G167" s="9">
        <v>0</v>
      </c>
      <c r="H167" s="9">
        <v>0</v>
      </c>
      <c r="I167" s="9">
        <v>0</v>
      </c>
      <c r="J167" s="9">
        <v>0</v>
      </c>
      <c r="K167" s="9">
        <v>290</v>
      </c>
      <c r="L167" s="9" t="s">
        <v>28378</v>
      </c>
      <c r="M167" s="9" t="s">
        <v>28378</v>
      </c>
      <c r="N167" s="9" t="s">
        <v>28378</v>
      </c>
      <c r="O167" s="9" t="b">
        <v>1</v>
      </c>
      <c r="Q167"/>
      <c r="R167"/>
      <c r="S167"/>
      <c r="T167"/>
      <c r="U167"/>
      <c r="V167"/>
      <c r="W167"/>
    </row>
    <row r="168" spans="1:23">
      <c r="A168" s="9" t="s">
        <v>4</v>
      </c>
      <c r="B168" s="9">
        <v>213357</v>
      </c>
      <c r="C168" s="9">
        <v>890</v>
      </c>
      <c r="D168" s="9" t="s">
        <v>28079</v>
      </c>
      <c r="E168" s="24">
        <v>0</v>
      </c>
      <c r="F168" s="24" t="s">
        <v>32963</v>
      </c>
      <c r="G168" s="9">
        <v>0</v>
      </c>
      <c r="H168" s="9">
        <v>0</v>
      </c>
      <c r="I168" s="9">
        <v>0</v>
      </c>
      <c r="J168" s="9">
        <v>0</v>
      </c>
      <c r="K168" s="9">
        <v>890</v>
      </c>
      <c r="L168" s="9" t="s">
        <v>28378</v>
      </c>
      <c r="M168" s="9" t="s">
        <v>28378</v>
      </c>
      <c r="N168" s="9" t="s">
        <v>28378</v>
      </c>
      <c r="O168" s="9" t="b">
        <v>1</v>
      </c>
      <c r="Q168"/>
      <c r="R168"/>
      <c r="S168"/>
      <c r="T168"/>
      <c r="U168"/>
      <c r="V168"/>
      <c r="W168"/>
    </row>
    <row r="169" spans="1:23">
      <c r="A169" s="9" t="s">
        <v>4</v>
      </c>
      <c r="B169" s="9">
        <v>213379</v>
      </c>
      <c r="C169" s="9">
        <v>290</v>
      </c>
      <c r="D169" s="9" t="s">
        <v>28078</v>
      </c>
      <c r="E169" s="24">
        <v>0</v>
      </c>
      <c r="F169" s="24" t="s">
        <v>32963</v>
      </c>
      <c r="G169" s="9">
        <v>0</v>
      </c>
      <c r="H169" s="9">
        <v>0</v>
      </c>
      <c r="I169" s="9">
        <v>0</v>
      </c>
      <c r="J169" s="9">
        <v>0</v>
      </c>
      <c r="K169" s="9">
        <v>290</v>
      </c>
      <c r="L169" s="9" t="s">
        <v>28378</v>
      </c>
      <c r="M169" s="9" t="s">
        <v>28378</v>
      </c>
      <c r="N169" s="9" t="s">
        <v>28378</v>
      </c>
      <c r="O169" s="9" t="b">
        <v>1</v>
      </c>
      <c r="Q169"/>
      <c r="R169"/>
      <c r="S169"/>
      <c r="T169"/>
      <c r="U169"/>
      <c r="V169"/>
      <c r="W169"/>
    </row>
    <row r="170" spans="1:23">
      <c r="A170" s="9" t="s">
        <v>4</v>
      </c>
      <c r="B170" s="9">
        <v>213377</v>
      </c>
      <c r="C170" s="9">
        <v>290</v>
      </c>
      <c r="D170" s="9" t="s">
        <v>28077</v>
      </c>
      <c r="E170" s="24">
        <v>0</v>
      </c>
      <c r="F170" s="24" t="s">
        <v>32963</v>
      </c>
      <c r="G170" s="9">
        <v>0</v>
      </c>
      <c r="H170" s="9">
        <v>0</v>
      </c>
      <c r="I170" s="9">
        <v>0</v>
      </c>
      <c r="J170" s="9">
        <v>0</v>
      </c>
      <c r="K170" s="9">
        <v>290</v>
      </c>
      <c r="L170" s="9" t="s">
        <v>28378</v>
      </c>
      <c r="M170" s="9" t="s">
        <v>28378</v>
      </c>
      <c r="N170" s="9" t="s">
        <v>28378</v>
      </c>
      <c r="O170" s="9" t="b">
        <v>1</v>
      </c>
      <c r="Q170"/>
      <c r="R170"/>
      <c r="S170"/>
      <c r="T170"/>
      <c r="U170"/>
      <c r="V170"/>
      <c r="W170"/>
    </row>
    <row r="171" spans="1:23">
      <c r="A171" s="9" t="s">
        <v>4</v>
      </c>
      <c r="B171" s="9">
        <v>213406</v>
      </c>
      <c r="C171" s="9">
        <v>319</v>
      </c>
      <c r="D171" s="9" t="s">
        <v>28479</v>
      </c>
      <c r="E171" s="24">
        <v>0</v>
      </c>
      <c r="F171" s="24" t="s">
        <v>32963</v>
      </c>
      <c r="G171" s="9">
        <v>0</v>
      </c>
      <c r="H171" s="9">
        <v>0</v>
      </c>
      <c r="I171" s="9">
        <v>0</v>
      </c>
      <c r="J171" s="9">
        <v>0</v>
      </c>
      <c r="K171" s="9">
        <v>319</v>
      </c>
      <c r="L171" s="9" t="s">
        <v>28378</v>
      </c>
      <c r="M171" s="9" t="s">
        <v>28378</v>
      </c>
      <c r="N171" s="9" t="s">
        <v>28378</v>
      </c>
      <c r="O171" s="9" t="b">
        <v>1</v>
      </c>
      <c r="Q171"/>
      <c r="R171"/>
      <c r="S171"/>
      <c r="T171"/>
      <c r="U171"/>
      <c r="V171"/>
      <c r="W171"/>
    </row>
    <row r="172" spans="1:23">
      <c r="A172" s="9" t="s">
        <v>4</v>
      </c>
      <c r="B172" s="9">
        <v>213407</v>
      </c>
      <c r="C172" s="9">
        <v>290</v>
      </c>
      <c r="D172" s="9" t="s">
        <v>28076</v>
      </c>
      <c r="E172" s="24">
        <v>0</v>
      </c>
      <c r="F172" s="24" t="s">
        <v>32963</v>
      </c>
      <c r="G172" s="9">
        <v>0</v>
      </c>
      <c r="H172" s="9">
        <v>0</v>
      </c>
      <c r="I172" s="9">
        <v>0</v>
      </c>
      <c r="J172" s="9">
        <v>0</v>
      </c>
      <c r="K172" s="9">
        <v>290</v>
      </c>
      <c r="L172" s="9" t="s">
        <v>28378</v>
      </c>
      <c r="M172" s="9" t="s">
        <v>28378</v>
      </c>
      <c r="N172" s="9" t="s">
        <v>28378</v>
      </c>
      <c r="O172" s="9" t="b">
        <v>1</v>
      </c>
      <c r="Q172"/>
      <c r="R172"/>
      <c r="S172"/>
      <c r="T172"/>
      <c r="U172"/>
      <c r="V172"/>
      <c r="W172"/>
    </row>
    <row r="173" spans="1:23">
      <c r="A173" s="9" t="s">
        <v>4</v>
      </c>
      <c r="B173" s="9">
        <v>213411</v>
      </c>
      <c r="C173" s="9">
        <v>290</v>
      </c>
      <c r="D173" s="9" t="s">
        <v>28075</v>
      </c>
      <c r="E173" s="24">
        <v>0</v>
      </c>
      <c r="F173" s="24" t="s">
        <v>32963</v>
      </c>
      <c r="G173" s="9">
        <v>0</v>
      </c>
      <c r="H173" s="9">
        <v>0</v>
      </c>
      <c r="I173" s="9">
        <v>0</v>
      </c>
      <c r="J173" s="9">
        <v>0</v>
      </c>
      <c r="K173" s="9">
        <v>290</v>
      </c>
      <c r="L173" s="9" t="s">
        <v>28378</v>
      </c>
      <c r="M173" s="9" t="s">
        <v>28378</v>
      </c>
      <c r="N173" s="9" t="s">
        <v>28378</v>
      </c>
      <c r="O173" s="9" t="b">
        <v>1</v>
      </c>
      <c r="Q173"/>
      <c r="R173"/>
      <c r="S173"/>
      <c r="T173"/>
      <c r="U173"/>
      <c r="V173"/>
      <c r="W173"/>
    </row>
    <row r="174" spans="1:23">
      <c r="A174" s="9" t="s">
        <v>4</v>
      </c>
      <c r="B174" s="9">
        <v>213352</v>
      </c>
      <c r="C174" s="9">
        <v>879</v>
      </c>
      <c r="D174" s="9" t="s">
        <v>28074</v>
      </c>
      <c r="E174" s="24">
        <v>0</v>
      </c>
      <c r="F174" s="24" t="s">
        <v>32963</v>
      </c>
      <c r="G174" s="9">
        <v>0</v>
      </c>
      <c r="H174" s="9">
        <v>0</v>
      </c>
      <c r="I174" s="9">
        <v>0</v>
      </c>
      <c r="J174" s="9">
        <v>0</v>
      </c>
      <c r="K174" s="9">
        <v>879</v>
      </c>
      <c r="L174" s="9" t="s">
        <v>28378</v>
      </c>
      <c r="M174" s="9" t="s">
        <v>28378</v>
      </c>
      <c r="N174" s="9" t="s">
        <v>28378</v>
      </c>
      <c r="O174" s="9" t="b">
        <v>1</v>
      </c>
      <c r="Q174"/>
      <c r="R174"/>
      <c r="S174"/>
      <c r="T174"/>
      <c r="U174"/>
      <c r="V174"/>
      <c r="W174"/>
    </row>
    <row r="175" spans="1:23">
      <c r="A175" s="9" t="s">
        <v>4</v>
      </c>
      <c r="B175" s="9">
        <v>213380</v>
      </c>
      <c r="C175" s="9">
        <v>290</v>
      </c>
      <c r="D175" s="9" t="s">
        <v>28073</v>
      </c>
      <c r="E175" s="24">
        <v>0</v>
      </c>
      <c r="F175" s="24" t="s">
        <v>32963</v>
      </c>
      <c r="G175" s="9">
        <v>0</v>
      </c>
      <c r="H175" s="9">
        <v>0</v>
      </c>
      <c r="I175" s="9">
        <v>0</v>
      </c>
      <c r="J175" s="9">
        <v>0</v>
      </c>
      <c r="K175" s="9">
        <v>290</v>
      </c>
      <c r="L175" s="9" t="s">
        <v>28378</v>
      </c>
      <c r="M175" s="9" t="s">
        <v>28378</v>
      </c>
      <c r="N175" s="9" t="s">
        <v>28378</v>
      </c>
      <c r="O175" s="9" t="b">
        <v>1</v>
      </c>
      <c r="Q175"/>
      <c r="R175"/>
      <c r="S175"/>
      <c r="T175"/>
      <c r="U175"/>
      <c r="V175"/>
      <c r="W175"/>
    </row>
    <row r="176" spans="1:23">
      <c r="A176" s="9" t="s">
        <v>4</v>
      </c>
      <c r="B176" s="9">
        <v>213397</v>
      </c>
      <c r="C176" s="9">
        <v>419</v>
      </c>
      <c r="D176" s="9" t="s">
        <v>28072</v>
      </c>
      <c r="E176" s="24">
        <v>0</v>
      </c>
      <c r="F176" s="24" t="s">
        <v>32963</v>
      </c>
      <c r="G176" s="9">
        <v>0</v>
      </c>
      <c r="H176" s="9">
        <v>0</v>
      </c>
      <c r="I176" s="9">
        <v>0</v>
      </c>
      <c r="J176" s="9">
        <v>0</v>
      </c>
      <c r="K176" s="9">
        <v>419</v>
      </c>
      <c r="L176" s="9" t="s">
        <v>28378</v>
      </c>
      <c r="M176" s="9" t="s">
        <v>28378</v>
      </c>
      <c r="N176" s="9" t="s">
        <v>28378</v>
      </c>
      <c r="O176" s="9" t="b">
        <v>1</v>
      </c>
      <c r="Q176"/>
      <c r="R176"/>
      <c r="S176"/>
      <c r="T176"/>
      <c r="U176"/>
      <c r="V176"/>
      <c r="W176"/>
    </row>
    <row r="177" spans="1:23">
      <c r="A177" s="9" t="s">
        <v>4</v>
      </c>
      <c r="B177" s="9">
        <v>213396</v>
      </c>
      <c r="C177" s="9">
        <v>590</v>
      </c>
      <c r="D177" s="9" t="s">
        <v>28071</v>
      </c>
      <c r="E177" s="24">
        <v>0</v>
      </c>
      <c r="F177" s="24" t="s">
        <v>32963</v>
      </c>
      <c r="G177" s="9">
        <v>0</v>
      </c>
      <c r="H177" s="9">
        <v>0</v>
      </c>
      <c r="I177" s="9">
        <v>0</v>
      </c>
      <c r="J177" s="9">
        <v>0</v>
      </c>
      <c r="K177" s="9">
        <v>590</v>
      </c>
      <c r="L177" s="9" t="s">
        <v>28378</v>
      </c>
      <c r="M177" s="9" t="s">
        <v>28378</v>
      </c>
      <c r="N177" s="9" t="s">
        <v>28378</v>
      </c>
      <c r="O177" s="9" t="b">
        <v>1</v>
      </c>
      <c r="Q177"/>
      <c r="R177"/>
      <c r="S177"/>
      <c r="T177"/>
      <c r="U177"/>
      <c r="V177"/>
      <c r="W177"/>
    </row>
    <row r="178" spans="1:23">
      <c r="A178" s="9" t="s">
        <v>4</v>
      </c>
      <c r="B178" s="9">
        <v>213394</v>
      </c>
      <c r="C178" s="9">
        <v>290</v>
      </c>
      <c r="D178" s="9" t="s">
        <v>28070</v>
      </c>
      <c r="E178" s="24">
        <v>0</v>
      </c>
      <c r="F178" s="24" t="s">
        <v>32963</v>
      </c>
      <c r="G178" s="9">
        <v>0</v>
      </c>
      <c r="H178" s="9">
        <v>0</v>
      </c>
      <c r="I178" s="9">
        <v>0</v>
      </c>
      <c r="J178" s="9">
        <v>0</v>
      </c>
      <c r="K178" s="9">
        <v>290</v>
      </c>
      <c r="L178" s="9" t="s">
        <v>28378</v>
      </c>
      <c r="M178" s="9" t="s">
        <v>28378</v>
      </c>
      <c r="N178" s="9" t="s">
        <v>28378</v>
      </c>
      <c r="O178" s="9" t="b">
        <v>1</v>
      </c>
      <c r="Q178"/>
      <c r="R178"/>
      <c r="S178"/>
      <c r="T178"/>
      <c r="U178"/>
      <c r="V178"/>
      <c r="W178"/>
    </row>
    <row r="179" spans="1:23">
      <c r="A179" s="9" t="s">
        <v>4</v>
      </c>
      <c r="B179" s="9">
        <v>213356</v>
      </c>
      <c r="C179" s="9">
        <v>329</v>
      </c>
      <c r="D179" s="9" t="s">
        <v>28069</v>
      </c>
      <c r="E179" s="24">
        <v>0</v>
      </c>
      <c r="F179" s="24" t="s">
        <v>32963</v>
      </c>
      <c r="G179" s="9">
        <v>0</v>
      </c>
      <c r="H179" s="9">
        <v>0</v>
      </c>
      <c r="I179" s="9">
        <v>0</v>
      </c>
      <c r="J179" s="9">
        <v>0</v>
      </c>
      <c r="K179" s="9">
        <v>329</v>
      </c>
      <c r="L179" s="9" t="s">
        <v>28378</v>
      </c>
      <c r="M179" s="9" t="s">
        <v>28378</v>
      </c>
      <c r="N179" s="9" t="s">
        <v>28378</v>
      </c>
      <c r="O179" s="9" t="b">
        <v>1</v>
      </c>
      <c r="Q179"/>
      <c r="R179"/>
      <c r="S179"/>
      <c r="T179"/>
      <c r="U179"/>
      <c r="V179"/>
      <c r="W179"/>
    </row>
    <row r="180" spans="1:23">
      <c r="A180" s="9" t="s">
        <v>4</v>
      </c>
      <c r="B180" s="9">
        <v>213355</v>
      </c>
      <c r="C180" s="9">
        <v>339</v>
      </c>
      <c r="D180" s="9" t="s">
        <v>28068</v>
      </c>
      <c r="E180" s="24">
        <v>0</v>
      </c>
      <c r="F180" s="24" t="s">
        <v>32963</v>
      </c>
      <c r="G180" s="9">
        <v>0</v>
      </c>
      <c r="H180" s="9">
        <v>0</v>
      </c>
      <c r="I180" s="9">
        <v>0</v>
      </c>
      <c r="J180" s="9">
        <v>0</v>
      </c>
      <c r="K180" s="9">
        <v>339</v>
      </c>
      <c r="L180" s="9" t="s">
        <v>28378</v>
      </c>
      <c r="M180" s="9" t="s">
        <v>28378</v>
      </c>
      <c r="N180" s="9" t="s">
        <v>28378</v>
      </c>
      <c r="O180" s="9" t="b">
        <v>1</v>
      </c>
      <c r="Q180"/>
      <c r="R180"/>
      <c r="S180"/>
      <c r="T180"/>
      <c r="U180"/>
      <c r="V180"/>
      <c r="W180"/>
    </row>
    <row r="181" spans="1:23">
      <c r="A181" s="9" t="s">
        <v>4</v>
      </c>
      <c r="B181" s="9">
        <v>213340</v>
      </c>
      <c r="C181" s="9">
        <v>590</v>
      </c>
      <c r="D181" s="9" t="s">
        <v>28067</v>
      </c>
      <c r="E181" s="24">
        <v>0</v>
      </c>
      <c r="F181" s="24" t="s">
        <v>32963</v>
      </c>
      <c r="G181" s="9">
        <v>0</v>
      </c>
      <c r="H181" s="9">
        <v>0</v>
      </c>
      <c r="I181" s="9">
        <v>0</v>
      </c>
      <c r="J181" s="9">
        <v>0</v>
      </c>
      <c r="K181" s="9">
        <v>590</v>
      </c>
      <c r="L181" s="9" t="s">
        <v>28378</v>
      </c>
      <c r="M181" s="9" t="s">
        <v>28378</v>
      </c>
      <c r="N181" s="9" t="s">
        <v>28378</v>
      </c>
      <c r="O181" s="9" t="b">
        <v>1</v>
      </c>
      <c r="Q181"/>
      <c r="R181"/>
      <c r="S181"/>
      <c r="T181"/>
      <c r="U181"/>
      <c r="V181"/>
      <c r="W181"/>
    </row>
    <row r="182" spans="1:23">
      <c r="A182" s="9" t="s">
        <v>4</v>
      </c>
      <c r="B182" s="9">
        <v>213341</v>
      </c>
      <c r="C182" s="9">
        <v>590</v>
      </c>
      <c r="D182" s="9" t="s">
        <v>28066</v>
      </c>
      <c r="E182" s="24">
        <v>0</v>
      </c>
      <c r="F182" s="24" t="s">
        <v>32963</v>
      </c>
      <c r="G182" s="9">
        <v>0</v>
      </c>
      <c r="H182" s="9">
        <v>0</v>
      </c>
      <c r="I182" s="9">
        <v>0</v>
      </c>
      <c r="J182" s="9">
        <v>0</v>
      </c>
      <c r="K182" s="9">
        <v>590</v>
      </c>
      <c r="L182" s="9" t="s">
        <v>28378</v>
      </c>
      <c r="M182" s="9" t="s">
        <v>28378</v>
      </c>
      <c r="N182" s="9" t="s">
        <v>28378</v>
      </c>
      <c r="O182" s="9" t="b">
        <v>1</v>
      </c>
      <c r="Q182"/>
      <c r="R182"/>
      <c r="S182"/>
      <c r="T182"/>
      <c r="U182"/>
      <c r="V182"/>
      <c r="W182"/>
    </row>
    <row r="183" spans="1:23">
      <c r="A183" s="9" t="s">
        <v>4</v>
      </c>
      <c r="B183" s="9">
        <v>213375</v>
      </c>
      <c r="C183" s="9">
        <v>229</v>
      </c>
      <c r="D183" s="9" t="s">
        <v>28480</v>
      </c>
      <c r="E183" s="24">
        <v>0</v>
      </c>
      <c r="F183" s="24" t="s">
        <v>32963</v>
      </c>
      <c r="G183" s="9">
        <v>0</v>
      </c>
      <c r="H183" s="9">
        <v>0</v>
      </c>
      <c r="I183" s="9">
        <v>0</v>
      </c>
      <c r="J183" s="9">
        <v>0</v>
      </c>
      <c r="K183" s="9">
        <v>229</v>
      </c>
      <c r="L183" s="9" t="s">
        <v>28378</v>
      </c>
      <c r="M183" s="9" t="s">
        <v>28378</v>
      </c>
      <c r="N183" s="9" t="s">
        <v>28378</v>
      </c>
      <c r="O183" s="9" t="b">
        <v>1</v>
      </c>
      <c r="Q183"/>
      <c r="R183"/>
      <c r="S183"/>
      <c r="T183"/>
      <c r="U183"/>
      <c r="V183"/>
      <c r="W183"/>
    </row>
    <row r="184" spans="1:23">
      <c r="A184" s="9" t="s">
        <v>4</v>
      </c>
      <c r="B184" s="9">
        <v>213410</v>
      </c>
      <c r="C184" s="9">
        <v>289</v>
      </c>
      <c r="D184" s="9" t="s">
        <v>28481</v>
      </c>
      <c r="E184" s="24">
        <v>0</v>
      </c>
      <c r="F184" s="24" t="s">
        <v>32963</v>
      </c>
      <c r="G184" s="9">
        <v>0</v>
      </c>
      <c r="H184" s="9">
        <v>0</v>
      </c>
      <c r="I184" s="9">
        <v>0</v>
      </c>
      <c r="J184" s="9">
        <v>0</v>
      </c>
      <c r="K184" s="9">
        <v>289</v>
      </c>
      <c r="L184" s="9" t="s">
        <v>28378</v>
      </c>
      <c r="M184" s="9" t="s">
        <v>28378</v>
      </c>
      <c r="N184" s="9" t="s">
        <v>28378</v>
      </c>
      <c r="O184" s="9" t="b">
        <v>1</v>
      </c>
      <c r="Q184"/>
      <c r="R184"/>
      <c r="S184"/>
      <c r="T184"/>
      <c r="U184"/>
      <c r="V184"/>
      <c r="W184"/>
    </row>
    <row r="185" spans="1:23">
      <c r="A185" s="9" t="s">
        <v>4</v>
      </c>
      <c r="B185" s="9">
        <v>213416</v>
      </c>
      <c r="C185" s="9">
        <v>229</v>
      </c>
      <c r="D185" s="9" t="s">
        <v>28482</v>
      </c>
      <c r="E185" s="24">
        <v>0</v>
      </c>
      <c r="F185" s="24" t="s">
        <v>32963</v>
      </c>
      <c r="G185" s="9">
        <v>0</v>
      </c>
      <c r="H185" s="9">
        <v>0</v>
      </c>
      <c r="I185" s="9">
        <v>0</v>
      </c>
      <c r="J185" s="9">
        <v>0</v>
      </c>
      <c r="K185" s="9">
        <v>229</v>
      </c>
      <c r="L185" s="9" t="s">
        <v>28378</v>
      </c>
      <c r="M185" s="9" t="s">
        <v>28378</v>
      </c>
      <c r="N185" s="9" t="s">
        <v>28378</v>
      </c>
      <c r="O185" s="9" t="b">
        <v>1</v>
      </c>
      <c r="Q185"/>
      <c r="R185"/>
      <c r="S185"/>
      <c r="T185"/>
      <c r="U185"/>
      <c r="V185"/>
      <c r="W185"/>
    </row>
    <row r="186" spans="1:23">
      <c r="A186" s="9" t="s">
        <v>4</v>
      </c>
      <c r="B186" s="9">
        <v>213374</v>
      </c>
      <c r="C186" s="9">
        <v>290</v>
      </c>
      <c r="D186" s="9" t="s">
        <v>28483</v>
      </c>
      <c r="E186" s="24">
        <v>0</v>
      </c>
      <c r="F186" s="24" t="s">
        <v>32963</v>
      </c>
      <c r="G186" s="9">
        <v>0</v>
      </c>
      <c r="H186" s="9">
        <v>0</v>
      </c>
      <c r="I186" s="9">
        <v>0</v>
      </c>
      <c r="J186" s="9">
        <v>0</v>
      </c>
      <c r="K186" s="9">
        <v>290</v>
      </c>
      <c r="L186" s="9" t="s">
        <v>28378</v>
      </c>
      <c r="M186" s="9" t="s">
        <v>28378</v>
      </c>
      <c r="N186" s="9" t="s">
        <v>28378</v>
      </c>
      <c r="O186" s="9" t="b">
        <v>1</v>
      </c>
      <c r="Q186"/>
      <c r="R186"/>
      <c r="S186"/>
      <c r="T186"/>
      <c r="U186"/>
      <c r="V186"/>
      <c r="W186"/>
    </row>
    <row r="187" spans="1:23">
      <c r="A187" s="9" t="s">
        <v>4</v>
      </c>
      <c r="B187" s="9">
        <v>213393</v>
      </c>
      <c r="C187" s="9">
        <v>290</v>
      </c>
      <c r="D187" s="9" t="s">
        <v>28484</v>
      </c>
      <c r="E187" s="24">
        <v>0</v>
      </c>
      <c r="F187" s="24" t="s">
        <v>32963</v>
      </c>
      <c r="G187" s="9">
        <v>0</v>
      </c>
      <c r="H187" s="9">
        <v>0</v>
      </c>
      <c r="I187" s="9">
        <v>0</v>
      </c>
      <c r="J187" s="9">
        <v>0</v>
      </c>
      <c r="K187" s="9">
        <v>290</v>
      </c>
      <c r="L187" s="9" t="s">
        <v>28378</v>
      </c>
      <c r="M187" s="9" t="s">
        <v>28378</v>
      </c>
      <c r="N187" s="9" t="s">
        <v>28378</v>
      </c>
      <c r="O187" s="9" t="b">
        <v>1</v>
      </c>
      <c r="Q187"/>
      <c r="R187"/>
      <c r="S187"/>
      <c r="T187"/>
      <c r="U187"/>
      <c r="V187"/>
      <c r="W187"/>
    </row>
    <row r="188" spans="1:23">
      <c r="A188" s="9" t="s">
        <v>4</v>
      </c>
      <c r="B188" s="9">
        <v>213363</v>
      </c>
      <c r="C188" s="9">
        <v>419</v>
      </c>
      <c r="D188" s="9" t="s">
        <v>28485</v>
      </c>
      <c r="E188" s="24">
        <v>0</v>
      </c>
      <c r="F188" s="24" t="s">
        <v>32963</v>
      </c>
      <c r="G188" s="9">
        <v>0</v>
      </c>
      <c r="H188" s="9">
        <v>0</v>
      </c>
      <c r="I188" s="9">
        <v>0</v>
      </c>
      <c r="J188" s="9">
        <v>0</v>
      </c>
      <c r="K188" s="9">
        <v>419</v>
      </c>
      <c r="L188" s="9" t="s">
        <v>28378</v>
      </c>
      <c r="M188" s="9" t="s">
        <v>28378</v>
      </c>
      <c r="N188" s="9" t="s">
        <v>28378</v>
      </c>
      <c r="O188" s="9" t="b">
        <v>1</v>
      </c>
      <c r="Q188"/>
      <c r="R188"/>
      <c r="S188"/>
      <c r="T188"/>
      <c r="U188"/>
      <c r="V188"/>
      <c r="W188"/>
    </row>
    <row r="189" spans="1:23">
      <c r="A189" s="9" t="s">
        <v>4</v>
      </c>
      <c r="B189" s="9">
        <v>213392</v>
      </c>
      <c r="C189" s="9">
        <v>339</v>
      </c>
      <c r="D189" s="9" t="s">
        <v>28486</v>
      </c>
      <c r="E189" s="24">
        <v>0</v>
      </c>
      <c r="F189" s="24" t="s">
        <v>32963</v>
      </c>
      <c r="G189" s="9">
        <v>0</v>
      </c>
      <c r="H189" s="9">
        <v>0</v>
      </c>
      <c r="I189" s="9">
        <v>0</v>
      </c>
      <c r="J189" s="9">
        <v>0</v>
      </c>
      <c r="K189" s="9">
        <v>339</v>
      </c>
      <c r="L189" s="9" t="s">
        <v>28378</v>
      </c>
      <c r="M189" s="9" t="s">
        <v>28378</v>
      </c>
      <c r="N189" s="9" t="s">
        <v>28378</v>
      </c>
      <c r="O189" s="9" t="b">
        <v>1</v>
      </c>
      <c r="Q189"/>
      <c r="R189"/>
      <c r="S189"/>
      <c r="T189"/>
      <c r="U189"/>
      <c r="V189"/>
      <c r="W189"/>
    </row>
    <row r="190" spans="1:23">
      <c r="A190" s="9" t="s">
        <v>4</v>
      </c>
      <c r="B190" s="9">
        <v>213390</v>
      </c>
      <c r="C190" s="9">
        <v>490</v>
      </c>
      <c r="D190" s="9" t="s">
        <v>28487</v>
      </c>
      <c r="E190" s="24">
        <v>0</v>
      </c>
      <c r="F190" s="24" t="s">
        <v>32963</v>
      </c>
      <c r="G190" s="9">
        <v>0</v>
      </c>
      <c r="H190" s="9">
        <v>0</v>
      </c>
      <c r="I190" s="9">
        <v>0</v>
      </c>
      <c r="J190" s="9">
        <v>0</v>
      </c>
      <c r="K190" s="9">
        <v>490</v>
      </c>
      <c r="L190" s="9" t="s">
        <v>28378</v>
      </c>
      <c r="M190" s="9" t="s">
        <v>28378</v>
      </c>
      <c r="N190" s="9" t="s">
        <v>28378</v>
      </c>
      <c r="O190" s="9" t="b">
        <v>1</v>
      </c>
      <c r="Q190"/>
      <c r="R190"/>
      <c r="S190"/>
      <c r="T190"/>
      <c r="U190"/>
      <c r="V190"/>
      <c r="W190"/>
    </row>
    <row r="191" spans="1:23">
      <c r="A191" s="9" t="s">
        <v>4</v>
      </c>
      <c r="B191" s="9">
        <v>204250</v>
      </c>
      <c r="C191" s="9">
        <v>1990</v>
      </c>
      <c r="D191" s="9" t="s">
        <v>28557</v>
      </c>
      <c r="E191" s="24">
        <v>0</v>
      </c>
      <c r="F191" s="24" t="s">
        <v>32963</v>
      </c>
      <c r="G191" s="9">
        <v>0</v>
      </c>
      <c r="H191" s="9">
        <v>0</v>
      </c>
      <c r="I191" s="9">
        <v>0</v>
      </c>
      <c r="J191" s="9">
        <v>0</v>
      </c>
      <c r="K191" s="9">
        <v>1990</v>
      </c>
      <c r="L191" s="9" t="s">
        <v>28378</v>
      </c>
      <c r="M191" s="9" t="s">
        <v>28378</v>
      </c>
      <c r="N191" s="9" t="s">
        <v>28378</v>
      </c>
      <c r="O191" s="9" t="b">
        <v>1</v>
      </c>
      <c r="Q191"/>
      <c r="R191"/>
      <c r="S191"/>
      <c r="T191"/>
      <c r="U191"/>
      <c r="V191"/>
      <c r="W191"/>
    </row>
    <row r="192" spans="1:23">
      <c r="A192" s="9" t="s">
        <v>4</v>
      </c>
      <c r="B192" s="9">
        <v>204248</v>
      </c>
      <c r="C192" s="9">
        <v>2590</v>
      </c>
      <c r="D192" s="9" t="s">
        <v>28558</v>
      </c>
      <c r="E192" s="24">
        <v>0</v>
      </c>
      <c r="F192" s="24" t="s">
        <v>32963</v>
      </c>
      <c r="G192" s="9">
        <v>0</v>
      </c>
      <c r="H192" s="9">
        <v>0</v>
      </c>
      <c r="I192" s="9">
        <v>0</v>
      </c>
      <c r="J192" s="9">
        <v>0</v>
      </c>
      <c r="K192" s="9">
        <v>2590</v>
      </c>
      <c r="L192" s="9" t="s">
        <v>28378</v>
      </c>
      <c r="M192" s="9" t="s">
        <v>28378</v>
      </c>
      <c r="N192" s="9" t="s">
        <v>28378</v>
      </c>
      <c r="O192" s="9" t="b">
        <v>1</v>
      </c>
      <c r="Q192"/>
      <c r="R192"/>
      <c r="S192"/>
      <c r="T192"/>
      <c r="U192"/>
      <c r="V192"/>
      <c r="W192"/>
    </row>
    <row r="193" spans="1:23">
      <c r="A193" s="9" t="s">
        <v>4</v>
      </c>
      <c r="B193" s="9">
        <v>204252</v>
      </c>
      <c r="C193" s="9">
        <v>3090</v>
      </c>
      <c r="D193" s="9" t="s">
        <v>28559</v>
      </c>
      <c r="E193" s="24">
        <v>0</v>
      </c>
      <c r="F193" s="24" t="s">
        <v>32963</v>
      </c>
      <c r="G193" s="9">
        <v>0</v>
      </c>
      <c r="H193" s="9">
        <v>0</v>
      </c>
      <c r="I193" s="9">
        <v>0</v>
      </c>
      <c r="J193" s="9">
        <v>0</v>
      </c>
      <c r="K193" s="9">
        <v>3090</v>
      </c>
      <c r="L193" s="9" t="s">
        <v>28378</v>
      </c>
      <c r="M193" s="9" t="s">
        <v>28378</v>
      </c>
      <c r="N193" s="9" t="s">
        <v>28378</v>
      </c>
      <c r="O193" s="9" t="b">
        <v>1</v>
      </c>
      <c r="Q193"/>
      <c r="R193"/>
      <c r="S193"/>
      <c r="T193"/>
      <c r="U193"/>
      <c r="V193"/>
      <c r="W193"/>
    </row>
    <row r="194" spans="1:23">
      <c r="A194" s="9" t="s">
        <v>4</v>
      </c>
      <c r="B194" s="9">
        <v>218693</v>
      </c>
      <c r="C194" s="9">
        <v>6890</v>
      </c>
      <c r="D194" s="9" t="s">
        <v>32974</v>
      </c>
      <c r="E194" s="24">
        <v>3955</v>
      </c>
      <c r="F194" s="24" t="s">
        <v>33331</v>
      </c>
      <c r="G194" s="9">
        <v>0</v>
      </c>
      <c r="H194" s="9">
        <v>0</v>
      </c>
      <c r="I194" s="9">
        <v>0</v>
      </c>
      <c r="J194" s="9">
        <v>0</v>
      </c>
      <c r="K194" s="9">
        <v>6890</v>
      </c>
      <c r="L194" s="9">
        <v>4312</v>
      </c>
      <c r="M194" s="9" t="s">
        <v>28378</v>
      </c>
      <c r="N194" s="9" t="s">
        <v>28378</v>
      </c>
      <c r="O194" s="9" t="b">
        <v>1</v>
      </c>
      <c r="Q194"/>
      <c r="R194"/>
      <c r="S194"/>
      <c r="T194"/>
      <c r="U194"/>
      <c r="V194"/>
      <c r="W194"/>
    </row>
    <row r="195" spans="1:23">
      <c r="A195" s="9" t="s">
        <v>4</v>
      </c>
      <c r="B195" s="9">
        <v>144090</v>
      </c>
      <c r="C195" s="9" t="s">
        <v>32982</v>
      </c>
      <c r="D195" s="9" t="s">
        <v>26826</v>
      </c>
      <c r="E195" s="24" t="s">
        <v>28492</v>
      </c>
      <c r="F195" s="24" t="s">
        <v>32963</v>
      </c>
      <c r="G195" s="9">
        <v>0</v>
      </c>
      <c r="H195" s="9">
        <v>0</v>
      </c>
      <c r="I195" s="9">
        <v>0</v>
      </c>
      <c r="J195" s="9">
        <v>0</v>
      </c>
      <c r="K195" s="9">
        <v>3290</v>
      </c>
      <c r="L195" s="9" t="s">
        <v>28378</v>
      </c>
      <c r="M195" s="9" t="s">
        <v>28378</v>
      </c>
      <c r="N195" s="9" t="s">
        <v>28378</v>
      </c>
      <c r="O195" s="9" t="b">
        <v>1</v>
      </c>
      <c r="Q195"/>
      <c r="R195"/>
      <c r="S195"/>
      <c r="T195"/>
      <c r="U195"/>
      <c r="V195"/>
      <c r="W195"/>
    </row>
    <row r="196" spans="1:23">
      <c r="A196" s="9" t="s">
        <v>4</v>
      </c>
      <c r="B196" s="9">
        <v>204253</v>
      </c>
      <c r="C196" s="9">
        <v>2090</v>
      </c>
      <c r="D196" s="9" t="s">
        <v>28560</v>
      </c>
      <c r="E196" s="24">
        <v>0</v>
      </c>
      <c r="F196" s="24" t="s">
        <v>32963</v>
      </c>
      <c r="G196" s="9">
        <v>0</v>
      </c>
      <c r="H196" s="9">
        <v>0</v>
      </c>
      <c r="I196" s="9">
        <v>0</v>
      </c>
      <c r="J196" s="9">
        <v>0</v>
      </c>
      <c r="K196" s="9">
        <v>2090</v>
      </c>
      <c r="L196" s="9" t="s">
        <v>28378</v>
      </c>
      <c r="M196" s="9" t="s">
        <v>28378</v>
      </c>
      <c r="N196" s="9" t="s">
        <v>28378</v>
      </c>
      <c r="O196" s="9" t="b">
        <v>1</v>
      </c>
      <c r="Q196"/>
      <c r="R196"/>
      <c r="S196"/>
      <c r="T196"/>
      <c r="U196"/>
      <c r="V196"/>
      <c r="W196"/>
    </row>
    <row r="197" spans="1:23">
      <c r="A197" s="9" t="s">
        <v>4</v>
      </c>
      <c r="B197" s="9">
        <v>204254</v>
      </c>
      <c r="C197" s="9">
        <v>3190</v>
      </c>
      <c r="D197" s="9" t="s">
        <v>28561</v>
      </c>
      <c r="E197" s="24">
        <v>0</v>
      </c>
      <c r="F197" s="24" t="s">
        <v>32963</v>
      </c>
      <c r="G197" s="9">
        <v>0</v>
      </c>
      <c r="H197" s="9">
        <v>0</v>
      </c>
      <c r="I197" s="9">
        <v>0</v>
      </c>
      <c r="J197" s="9">
        <v>0</v>
      </c>
      <c r="K197" s="9">
        <v>3190</v>
      </c>
      <c r="L197" s="9" t="s">
        <v>28378</v>
      </c>
      <c r="M197" s="9" t="s">
        <v>28378</v>
      </c>
      <c r="N197" s="9" t="s">
        <v>28378</v>
      </c>
      <c r="O197" s="9" t="b">
        <v>1</v>
      </c>
      <c r="Q197"/>
      <c r="R197"/>
      <c r="S197"/>
      <c r="T197"/>
      <c r="U197"/>
      <c r="V197"/>
      <c r="W197"/>
    </row>
    <row r="198" spans="1:23">
      <c r="A198" s="9" t="s">
        <v>4</v>
      </c>
      <c r="B198" s="9">
        <v>204251</v>
      </c>
      <c r="C198" s="9">
        <v>2590</v>
      </c>
      <c r="D198" s="9" t="s">
        <v>28562</v>
      </c>
      <c r="E198" s="24">
        <v>0</v>
      </c>
      <c r="F198" s="24" t="s">
        <v>32963</v>
      </c>
      <c r="G198" s="9">
        <v>0</v>
      </c>
      <c r="H198" s="9">
        <v>0</v>
      </c>
      <c r="I198" s="9">
        <v>0</v>
      </c>
      <c r="J198" s="9">
        <v>0</v>
      </c>
      <c r="K198" s="9">
        <v>2590</v>
      </c>
      <c r="L198" s="9" t="s">
        <v>28378</v>
      </c>
      <c r="M198" s="9" t="s">
        <v>28378</v>
      </c>
      <c r="N198" s="9" t="s">
        <v>28378</v>
      </c>
      <c r="O198" s="9" t="b">
        <v>1</v>
      </c>
      <c r="Q198"/>
      <c r="R198"/>
      <c r="S198"/>
      <c r="T198"/>
      <c r="U198"/>
      <c r="V198"/>
      <c r="W198"/>
    </row>
    <row r="199" spans="1:23">
      <c r="A199" s="9" t="s">
        <v>4</v>
      </c>
      <c r="B199" s="9">
        <v>213419</v>
      </c>
      <c r="C199" s="9">
        <v>990</v>
      </c>
      <c r="D199" s="9" t="s">
        <v>28608</v>
      </c>
      <c r="E199" s="24">
        <v>0</v>
      </c>
      <c r="F199" s="24" t="s">
        <v>32963</v>
      </c>
      <c r="G199" s="9">
        <v>0</v>
      </c>
      <c r="H199" s="9">
        <v>0</v>
      </c>
      <c r="I199" s="9">
        <v>0</v>
      </c>
      <c r="J199" s="9">
        <v>0</v>
      </c>
      <c r="K199" s="9">
        <v>990</v>
      </c>
      <c r="L199" s="9" t="s">
        <v>28378</v>
      </c>
      <c r="M199" s="9" t="s">
        <v>28378</v>
      </c>
      <c r="N199" s="9" t="s">
        <v>28378</v>
      </c>
      <c r="O199" s="9" t="b">
        <v>1</v>
      </c>
      <c r="Q199"/>
      <c r="R199"/>
      <c r="S199"/>
      <c r="T199"/>
      <c r="U199"/>
      <c r="V199"/>
      <c r="W199"/>
    </row>
    <row r="200" spans="1:23">
      <c r="A200" s="9" t="s">
        <v>4</v>
      </c>
      <c r="B200" s="9">
        <v>213328</v>
      </c>
      <c r="C200" s="9">
        <v>290</v>
      </c>
      <c r="D200" s="9" t="s">
        <v>27991</v>
      </c>
      <c r="E200" s="24">
        <v>0</v>
      </c>
      <c r="F200" s="24" t="s">
        <v>32963</v>
      </c>
      <c r="G200" s="9">
        <v>0</v>
      </c>
      <c r="H200" s="9">
        <v>0</v>
      </c>
      <c r="I200" s="9">
        <v>0</v>
      </c>
      <c r="J200" s="9">
        <v>0</v>
      </c>
      <c r="K200" s="9">
        <v>290</v>
      </c>
      <c r="L200" s="9" t="s">
        <v>28378</v>
      </c>
      <c r="M200" s="9" t="s">
        <v>28378</v>
      </c>
      <c r="N200" s="9" t="s">
        <v>28378</v>
      </c>
      <c r="O200" s="9" t="b">
        <v>1</v>
      </c>
      <c r="Q200"/>
      <c r="R200"/>
      <c r="S200"/>
      <c r="T200"/>
      <c r="U200"/>
      <c r="V200"/>
      <c r="W200"/>
    </row>
    <row r="201" spans="1:23">
      <c r="A201" s="9" t="s">
        <v>4</v>
      </c>
      <c r="B201" s="9">
        <v>158504</v>
      </c>
      <c r="C201" s="9" t="s">
        <v>28492</v>
      </c>
      <c r="D201" s="9">
        <v>0</v>
      </c>
      <c r="E201" s="24">
        <v>0</v>
      </c>
      <c r="F201" s="24" t="s">
        <v>32963</v>
      </c>
      <c r="G201" s="9">
        <v>0</v>
      </c>
      <c r="H201" s="9">
        <v>0</v>
      </c>
      <c r="I201" s="9">
        <v>0</v>
      </c>
      <c r="J201" s="9">
        <v>0</v>
      </c>
      <c r="K201" s="9" t="s">
        <v>28378</v>
      </c>
      <c r="L201" s="9" t="s">
        <v>28378</v>
      </c>
      <c r="M201" s="9" t="s">
        <v>28378</v>
      </c>
      <c r="N201" s="9" t="s">
        <v>28378</v>
      </c>
      <c r="O201" s="9" t="b">
        <v>0</v>
      </c>
      <c r="Q201"/>
      <c r="R201"/>
      <c r="S201"/>
      <c r="T201"/>
      <c r="U201"/>
      <c r="V201"/>
      <c r="W201"/>
    </row>
    <row r="202" spans="1:23">
      <c r="A202" s="9" t="s">
        <v>4</v>
      </c>
      <c r="B202" s="9">
        <v>204092</v>
      </c>
      <c r="C202" s="9">
        <v>590</v>
      </c>
      <c r="D202" s="9" t="s">
        <v>28046</v>
      </c>
      <c r="E202" s="24">
        <v>0</v>
      </c>
      <c r="F202" s="24" t="s">
        <v>32963</v>
      </c>
      <c r="G202" s="9">
        <v>0</v>
      </c>
      <c r="H202" s="9">
        <v>0</v>
      </c>
      <c r="I202" s="9">
        <v>0</v>
      </c>
      <c r="J202" s="9">
        <v>0</v>
      </c>
      <c r="K202" s="9">
        <v>590</v>
      </c>
      <c r="L202" s="9" t="s">
        <v>28378</v>
      </c>
      <c r="M202" s="9" t="s">
        <v>28378</v>
      </c>
      <c r="N202" s="9" t="s">
        <v>28378</v>
      </c>
      <c r="O202" s="9" t="b">
        <v>1</v>
      </c>
      <c r="Q202"/>
      <c r="R202"/>
      <c r="S202"/>
      <c r="T202"/>
      <c r="U202"/>
      <c r="V202"/>
      <c r="W202"/>
    </row>
    <row r="203" spans="1:23">
      <c r="A203" s="9" t="s">
        <v>4</v>
      </c>
      <c r="B203" s="9">
        <v>181750</v>
      </c>
      <c r="C203" s="9">
        <v>2090</v>
      </c>
      <c r="D203" s="9" t="s">
        <v>27957</v>
      </c>
      <c r="E203" s="24">
        <v>0</v>
      </c>
      <c r="F203" s="24" t="s">
        <v>32963</v>
      </c>
      <c r="G203" s="9">
        <v>0</v>
      </c>
      <c r="H203" s="9">
        <v>0</v>
      </c>
      <c r="I203" s="9">
        <v>0</v>
      </c>
      <c r="J203" s="9">
        <v>0</v>
      </c>
      <c r="K203" s="9">
        <v>2090</v>
      </c>
      <c r="L203" s="9" t="s">
        <v>28378</v>
      </c>
      <c r="M203" s="9" t="s">
        <v>28378</v>
      </c>
      <c r="N203" s="9" t="s">
        <v>28378</v>
      </c>
      <c r="O203" s="9" t="b">
        <v>1</v>
      </c>
      <c r="Q203"/>
      <c r="R203"/>
      <c r="S203"/>
      <c r="T203"/>
      <c r="U203"/>
      <c r="V203"/>
      <c r="W203"/>
    </row>
    <row r="204" spans="1:23">
      <c r="A204" s="9" t="s">
        <v>4</v>
      </c>
      <c r="B204" s="9">
        <v>181746</v>
      </c>
      <c r="C204" s="9">
        <v>2190</v>
      </c>
      <c r="D204" s="9" t="s">
        <v>28542</v>
      </c>
      <c r="E204" s="24">
        <v>0</v>
      </c>
      <c r="F204" s="24" t="s">
        <v>32963</v>
      </c>
      <c r="G204" s="9">
        <v>0</v>
      </c>
      <c r="H204" s="9">
        <v>0</v>
      </c>
      <c r="I204" s="9">
        <v>0</v>
      </c>
      <c r="J204" s="9">
        <v>0</v>
      </c>
      <c r="K204" s="9">
        <v>2190</v>
      </c>
      <c r="L204" s="9" t="s">
        <v>28378</v>
      </c>
      <c r="M204" s="9" t="s">
        <v>28378</v>
      </c>
      <c r="N204" s="9" t="s">
        <v>28378</v>
      </c>
      <c r="O204" s="9" t="b">
        <v>1</v>
      </c>
      <c r="Q204"/>
      <c r="R204"/>
      <c r="S204"/>
      <c r="T204"/>
      <c r="U204"/>
      <c r="V204"/>
      <c r="W204"/>
    </row>
    <row r="205" spans="1:23">
      <c r="A205" s="9" t="s">
        <v>4</v>
      </c>
      <c r="B205" s="9">
        <v>181762</v>
      </c>
      <c r="C205" s="9">
        <v>2190</v>
      </c>
      <c r="D205" s="9" t="s">
        <v>27956</v>
      </c>
      <c r="E205" s="24">
        <v>0</v>
      </c>
      <c r="F205" s="24" t="s">
        <v>32963</v>
      </c>
      <c r="G205" s="9">
        <v>0</v>
      </c>
      <c r="H205" s="9">
        <v>0</v>
      </c>
      <c r="I205" s="9">
        <v>0</v>
      </c>
      <c r="J205" s="9">
        <v>0</v>
      </c>
      <c r="K205" s="9">
        <v>2190</v>
      </c>
      <c r="L205" s="9" t="s">
        <v>28378</v>
      </c>
      <c r="M205" s="9" t="s">
        <v>28378</v>
      </c>
      <c r="N205" s="9" t="s">
        <v>28378</v>
      </c>
      <c r="O205" s="9" t="b">
        <v>1</v>
      </c>
      <c r="Q205"/>
      <c r="R205"/>
      <c r="S205"/>
      <c r="T205"/>
      <c r="U205"/>
      <c r="V205"/>
      <c r="W205"/>
    </row>
    <row r="206" spans="1:23">
      <c r="A206" s="9" t="s">
        <v>4</v>
      </c>
      <c r="B206" s="9">
        <v>195052</v>
      </c>
      <c r="C206" s="9">
        <v>1190</v>
      </c>
      <c r="D206" s="9" t="s">
        <v>28065</v>
      </c>
      <c r="E206" s="24">
        <v>0</v>
      </c>
      <c r="F206" s="24" t="s">
        <v>32963</v>
      </c>
      <c r="G206" s="9">
        <v>0</v>
      </c>
      <c r="H206" s="9">
        <v>0</v>
      </c>
      <c r="I206" s="9">
        <v>0</v>
      </c>
      <c r="J206" s="9">
        <v>0</v>
      </c>
      <c r="K206" s="9">
        <v>1190</v>
      </c>
      <c r="L206" s="9" t="s">
        <v>28378</v>
      </c>
      <c r="M206" s="9" t="s">
        <v>28378</v>
      </c>
      <c r="N206" s="9" t="s">
        <v>28378</v>
      </c>
      <c r="O206" s="9" t="b">
        <v>1</v>
      </c>
      <c r="Q206"/>
      <c r="R206"/>
      <c r="S206"/>
      <c r="T206"/>
      <c r="U206"/>
      <c r="V206"/>
      <c r="W206"/>
    </row>
    <row r="207" spans="1:23">
      <c r="A207" s="9" t="s">
        <v>4</v>
      </c>
      <c r="B207" s="9">
        <v>195051</v>
      </c>
      <c r="C207" s="9">
        <v>590</v>
      </c>
      <c r="D207" s="9" t="s">
        <v>28064</v>
      </c>
      <c r="E207" s="24">
        <v>0</v>
      </c>
      <c r="F207" s="24" t="s">
        <v>32963</v>
      </c>
      <c r="G207" s="9">
        <v>0</v>
      </c>
      <c r="H207" s="9">
        <v>0</v>
      </c>
      <c r="I207" s="9">
        <v>0</v>
      </c>
      <c r="J207" s="9">
        <v>0</v>
      </c>
      <c r="K207" s="9">
        <v>590</v>
      </c>
      <c r="L207" s="9" t="s">
        <v>28378</v>
      </c>
      <c r="M207" s="9" t="s">
        <v>28378</v>
      </c>
      <c r="N207" s="9" t="s">
        <v>28378</v>
      </c>
      <c r="O207" s="9" t="b">
        <v>1</v>
      </c>
      <c r="Q207"/>
      <c r="R207"/>
      <c r="S207"/>
      <c r="T207"/>
      <c r="U207"/>
      <c r="V207"/>
      <c r="W207"/>
    </row>
    <row r="208" spans="1:23">
      <c r="A208" s="9" t="s">
        <v>4</v>
      </c>
      <c r="B208" s="9">
        <v>195050</v>
      </c>
      <c r="C208" s="9">
        <v>1590</v>
      </c>
      <c r="D208" s="9" t="s">
        <v>27958</v>
      </c>
      <c r="E208" s="24">
        <v>0</v>
      </c>
      <c r="F208" s="24" t="s">
        <v>32963</v>
      </c>
      <c r="G208" s="9">
        <v>0</v>
      </c>
      <c r="H208" s="9">
        <v>0</v>
      </c>
      <c r="I208" s="9">
        <v>0</v>
      </c>
      <c r="J208" s="9">
        <v>0</v>
      </c>
      <c r="K208" s="9">
        <v>1590</v>
      </c>
      <c r="L208" s="9" t="s">
        <v>28378</v>
      </c>
      <c r="M208" s="9" t="s">
        <v>28378</v>
      </c>
      <c r="N208" s="9" t="s">
        <v>28378</v>
      </c>
      <c r="O208" s="9" t="b">
        <v>1</v>
      </c>
      <c r="Q208"/>
      <c r="R208"/>
      <c r="S208"/>
      <c r="T208"/>
      <c r="U208"/>
      <c r="V208"/>
      <c r="W208"/>
    </row>
    <row r="209" spans="1:23">
      <c r="A209" s="9" t="s">
        <v>4</v>
      </c>
      <c r="B209" s="9">
        <v>181748</v>
      </c>
      <c r="C209" s="9">
        <v>2190</v>
      </c>
      <c r="D209" s="9" t="s">
        <v>28543</v>
      </c>
      <c r="E209" s="24">
        <v>0</v>
      </c>
      <c r="F209" s="24" t="s">
        <v>32963</v>
      </c>
      <c r="G209" s="9">
        <v>0</v>
      </c>
      <c r="H209" s="9">
        <v>0</v>
      </c>
      <c r="I209" s="9">
        <v>0</v>
      </c>
      <c r="J209" s="9">
        <v>0</v>
      </c>
      <c r="K209" s="9">
        <v>2190</v>
      </c>
      <c r="L209" s="9" t="s">
        <v>28378</v>
      </c>
      <c r="M209" s="9" t="s">
        <v>28378</v>
      </c>
      <c r="N209" s="9" t="s">
        <v>28378</v>
      </c>
      <c r="O209" s="9" t="b">
        <v>1</v>
      </c>
      <c r="Q209"/>
      <c r="R209"/>
      <c r="S209"/>
      <c r="T209"/>
      <c r="U209"/>
      <c r="V209"/>
      <c r="W209"/>
    </row>
    <row r="210" spans="1:23">
      <c r="A210" s="9" t="s">
        <v>4</v>
      </c>
      <c r="B210" s="9">
        <v>181747</v>
      </c>
      <c r="C210" s="9">
        <v>2790</v>
      </c>
      <c r="D210" s="9" t="s">
        <v>28544</v>
      </c>
      <c r="E210" s="24">
        <v>0</v>
      </c>
      <c r="F210" s="24" t="s">
        <v>32963</v>
      </c>
      <c r="G210" s="9">
        <v>0</v>
      </c>
      <c r="H210" s="9">
        <v>0</v>
      </c>
      <c r="I210" s="9">
        <v>0</v>
      </c>
      <c r="J210" s="9">
        <v>0</v>
      </c>
      <c r="K210" s="9">
        <v>2790</v>
      </c>
      <c r="L210" s="9" t="s">
        <v>28378</v>
      </c>
      <c r="M210" s="9" t="s">
        <v>28378</v>
      </c>
      <c r="N210" s="9" t="s">
        <v>28378</v>
      </c>
      <c r="O210" s="9" t="b">
        <v>1</v>
      </c>
      <c r="Q210"/>
      <c r="R210"/>
      <c r="S210"/>
      <c r="T210"/>
      <c r="U210"/>
      <c r="V210"/>
      <c r="W210"/>
    </row>
    <row r="211" spans="1:23">
      <c r="A211" s="9" t="s">
        <v>4</v>
      </c>
      <c r="B211" s="9">
        <v>181752</v>
      </c>
      <c r="C211" s="9">
        <v>1890</v>
      </c>
      <c r="D211" s="9" t="s">
        <v>28063</v>
      </c>
      <c r="E211" s="24">
        <v>0</v>
      </c>
      <c r="F211" s="24" t="s">
        <v>32963</v>
      </c>
      <c r="G211" s="9">
        <v>0</v>
      </c>
      <c r="H211" s="9">
        <v>0</v>
      </c>
      <c r="I211" s="9">
        <v>0</v>
      </c>
      <c r="J211" s="9">
        <v>0</v>
      </c>
      <c r="K211" s="9">
        <v>1890</v>
      </c>
      <c r="L211" s="9" t="s">
        <v>28378</v>
      </c>
      <c r="M211" s="9" t="s">
        <v>28378</v>
      </c>
      <c r="N211" s="9" t="s">
        <v>28378</v>
      </c>
      <c r="O211" s="9" t="b">
        <v>1</v>
      </c>
      <c r="Q211"/>
      <c r="R211"/>
      <c r="S211"/>
      <c r="T211"/>
      <c r="U211"/>
      <c r="V211"/>
      <c r="W211"/>
    </row>
    <row r="212" spans="1:23">
      <c r="A212" s="9" t="s">
        <v>4</v>
      </c>
      <c r="B212" s="9">
        <v>181753</v>
      </c>
      <c r="C212" s="9">
        <v>1890</v>
      </c>
      <c r="D212" s="9" t="s">
        <v>28488</v>
      </c>
      <c r="E212" s="24">
        <v>0</v>
      </c>
      <c r="F212" s="24" t="s">
        <v>32963</v>
      </c>
      <c r="G212" s="9">
        <v>0</v>
      </c>
      <c r="H212" s="9">
        <v>0</v>
      </c>
      <c r="I212" s="9">
        <v>0</v>
      </c>
      <c r="J212" s="9">
        <v>0</v>
      </c>
      <c r="K212" s="9">
        <v>1890</v>
      </c>
      <c r="L212" s="9" t="s">
        <v>28378</v>
      </c>
      <c r="M212" s="9" t="s">
        <v>28378</v>
      </c>
      <c r="N212" s="9" t="s">
        <v>28378</v>
      </c>
      <c r="O212" s="9" t="b">
        <v>1</v>
      </c>
      <c r="Q212"/>
      <c r="R212"/>
      <c r="S212"/>
      <c r="T212"/>
      <c r="U212"/>
      <c r="V212"/>
      <c r="W212"/>
    </row>
    <row r="213" spans="1:23">
      <c r="A213" s="9" t="s">
        <v>4</v>
      </c>
      <c r="B213" s="9">
        <v>181754</v>
      </c>
      <c r="C213" s="9">
        <v>1890</v>
      </c>
      <c r="D213" s="9" t="s">
        <v>28489</v>
      </c>
      <c r="E213" s="24">
        <v>0</v>
      </c>
      <c r="F213" s="24" t="s">
        <v>32963</v>
      </c>
      <c r="G213" s="9">
        <v>0</v>
      </c>
      <c r="H213" s="9">
        <v>0</v>
      </c>
      <c r="I213" s="9">
        <v>0</v>
      </c>
      <c r="J213" s="9">
        <v>0</v>
      </c>
      <c r="K213" s="9">
        <v>1890</v>
      </c>
      <c r="L213" s="9" t="s">
        <v>28378</v>
      </c>
      <c r="M213" s="9" t="s">
        <v>28378</v>
      </c>
      <c r="N213" s="9" t="s">
        <v>28378</v>
      </c>
      <c r="O213" s="9" t="b">
        <v>1</v>
      </c>
      <c r="Q213"/>
      <c r="R213"/>
      <c r="S213"/>
      <c r="T213"/>
      <c r="U213"/>
      <c r="V213"/>
      <c r="W213"/>
    </row>
    <row r="214" spans="1:23">
      <c r="A214" s="9" t="s">
        <v>4</v>
      </c>
      <c r="B214" s="9">
        <v>181745</v>
      </c>
      <c r="C214" s="9">
        <v>669</v>
      </c>
      <c r="D214" s="9" t="s">
        <v>28062</v>
      </c>
      <c r="E214" s="24">
        <v>0</v>
      </c>
      <c r="F214" s="24" t="s">
        <v>32963</v>
      </c>
      <c r="G214" s="9">
        <v>0</v>
      </c>
      <c r="H214" s="9">
        <v>0</v>
      </c>
      <c r="I214" s="9">
        <v>0</v>
      </c>
      <c r="J214" s="9">
        <v>0</v>
      </c>
      <c r="K214" s="9">
        <v>669</v>
      </c>
      <c r="L214" s="9" t="s">
        <v>28378</v>
      </c>
      <c r="M214" s="9" t="s">
        <v>28378</v>
      </c>
      <c r="N214" s="9" t="s">
        <v>28378</v>
      </c>
      <c r="O214" s="9" t="b">
        <v>1</v>
      </c>
      <c r="Q214"/>
      <c r="R214"/>
      <c r="S214"/>
      <c r="T214"/>
      <c r="U214"/>
      <c r="V214"/>
      <c r="W214"/>
    </row>
    <row r="215" spans="1:23">
      <c r="A215" s="9" t="s">
        <v>4</v>
      </c>
      <c r="B215" s="9">
        <v>181554</v>
      </c>
      <c r="C215" s="9">
        <v>1190</v>
      </c>
      <c r="D215" s="9" t="s">
        <v>28490</v>
      </c>
      <c r="E215" s="24">
        <v>0</v>
      </c>
      <c r="F215" s="24" t="s">
        <v>32963</v>
      </c>
      <c r="G215" s="9">
        <v>0</v>
      </c>
      <c r="H215" s="9">
        <v>0</v>
      </c>
      <c r="I215" s="9">
        <v>0</v>
      </c>
      <c r="J215" s="9">
        <v>0</v>
      </c>
      <c r="K215" s="9">
        <v>1190</v>
      </c>
      <c r="L215" s="9" t="s">
        <v>28378</v>
      </c>
      <c r="M215" s="9" t="s">
        <v>28378</v>
      </c>
      <c r="N215" s="9" t="s">
        <v>28378</v>
      </c>
      <c r="O215" s="9" t="b">
        <v>1</v>
      </c>
      <c r="Q215"/>
      <c r="R215"/>
      <c r="S215"/>
      <c r="T215"/>
      <c r="U215"/>
      <c r="V215"/>
      <c r="W215"/>
    </row>
    <row r="216" spans="1:23">
      <c r="A216" s="9" t="s">
        <v>4</v>
      </c>
      <c r="B216" s="9">
        <v>181555</v>
      </c>
      <c r="C216" s="9">
        <v>1990</v>
      </c>
      <c r="D216" s="9" t="s">
        <v>28491</v>
      </c>
      <c r="E216" s="24">
        <v>0</v>
      </c>
      <c r="F216" s="24" t="s">
        <v>32963</v>
      </c>
      <c r="G216" s="9">
        <v>0</v>
      </c>
      <c r="H216" s="9">
        <v>0</v>
      </c>
      <c r="I216" s="9">
        <v>0</v>
      </c>
      <c r="J216" s="9">
        <v>0</v>
      </c>
      <c r="K216" s="9">
        <v>1990</v>
      </c>
      <c r="L216" s="9" t="s">
        <v>28378</v>
      </c>
      <c r="M216" s="9" t="s">
        <v>28378</v>
      </c>
      <c r="N216" s="9" t="s">
        <v>28378</v>
      </c>
      <c r="O216" s="9" t="b">
        <v>1</v>
      </c>
      <c r="Q216"/>
      <c r="R216"/>
      <c r="S216"/>
      <c r="T216"/>
      <c r="U216"/>
      <c r="V216"/>
      <c r="W216"/>
    </row>
    <row r="217" spans="1:23">
      <c r="A217" s="9" t="s">
        <v>4</v>
      </c>
      <c r="B217" s="9">
        <v>181737</v>
      </c>
      <c r="C217" s="9">
        <v>990</v>
      </c>
      <c r="D217" s="9" t="s">
        <v>28493</v>
      </c>
      <c r="E217" s="24">
        <v>0</v>
      </c>
      <c r="F217" s="24" t="s">
        <v>32963</v>
      </c>
      <c r="G217" s="9">
        <v>0</v>
      </c>
      <c r="H217" s="9">
        <v>0</v>
      </c>
      <c r="I217" s="9">
        <v>0</v>
      </c>
      <c r="J217" s="9">
        <v>0</v>
      </c>
      <c r="K217" s="9">
        <v>990</v>
      </c>
      <c r="L217" s="9" t="s">
        <v>28378</v>
      </c>
      <c r="M217" s="9" t="s">
        <v>28378</v>
      </c>
      <c r="N217" s="9" t="s">
        <v>28378</v>
      </c>
      <c r="O217" s="9" t="b">
        <v>1</v>
      </c>
      <c r="Q217"/>
      <c r="R217"/>
      <c r="S217"/>
      <c r="T217"/>
      <c r="U217"/>
      <c r="V217"/>
      <c r="W217"/>
    </row>
    <row r="218" spans="1:23">
      <c r="A218" s="9" t="s">
        <v>4</v>
      </c>
      <c r="B218" s="9">
        <v>213382</v>
      </c>
      <c r="C218" s="9">
        <v>569</v>
      </c>
      <c r="D218" s="9" t="s">
        <v>27959</v>
      </c>
      <c r="E218" s="24">
        <v>0</v>
      </c>
      <c r="F218" s="24" t="s">
        <v>32963</v>
      </c>
      <c r="G218" s="9">
        <v>0</v>
      </c>
      <c r="H218" s="9">
        <v>0</v>
      </c>
      <c r="I218" s="9">
        <v>0</v>
      </c>
      <c r="J218" s="9">
        <v>0</v>
      </c>
      <c r="K218" s="9">
        <v>569</v>
      </c>
      <c r="L218" s="9" t="s">
        <v>28378</v>
      </c>
      <c r="M218" s="9" t="s">
        <v>28378</v>
      </c>
      <c r="N218" s="9" t="s">
        <v>28378</v>
      </c>
      <c r="O218" s="9" t="b">
        <v>1</v>
      </c>
      <c r="Q218"/>
      <c r="R218"/>
      <c r="S218"/>
      <c r="T218"/>
      <c r="U218"/>
      <c r="V218"/>
      <c r="W218"/>
    </row>
    <row r="219" spans="1:23">
      <c r="A219" s="9" t="s">
        <v>4</v>
      </c>
      <c r="B219" s="9">
        <v>225422</v>
      </c>
      <c r="C219" s="9">
        <v>749</v>
      </c>
      <c r="D219" s="9" t="s">
        <v>28494</v>
      </c>
      <c r="E219" s="24">
        <v>0</v>
      </c>
      <c r="F219" s="24" t="s">
        <v>32963</v>
      </c>
      <c r="G219" s="9">
        <v>0</v>
      </c>
      <c r="H219" s="9">
        <v>0</v>
      </c>
      <c r="I219" s="9">
        <v>0</v>
      </c>
      <c r="J219" s="9">
        <v>0</v>
      </c>
      <c r="K219" s="9">
        <v>749</v>
      </c>
      <c r="L219" s="9" t="s">
        <v>28378</v>
      </c>
      <c r="M219" s="9" t="s">
        <v>28378</v>
      </c>
      <c r="N219" s="9" t="s">
        <v>28378</v>
      </c>
      <c r="O219" s="9" t="b">
        <v>1</v>
      </c>
      <c r="Q219"/>
      <c r="R219"/>
      <c r="S219"/>
      <c r="T219"/>
      <c r="U219"/>
      <c r="V219"/>
      <c r="W219"/>
    </row>
    <row r="220" spans="1:23">
      <c r="A220" s="9" t="s">
        <v>4</v>
      </c>
      <c r="B220" s="9">
        <v>225425</v>
      </c>
      <c r="C220" s="9">
        <v>369</v>
      </c>
      <c r="D220" s="9" t="s">
        <v>28061</v>
      </c>
      <c r="E220" s="24">
        <v>0</v>
      </c>
      <c r="F220" s="24" t="s">
        <v>32963</v>
      </c>
      <c r="G220" s="9">
        <v>0</v>
      </c>
      <c r="H220" s="9">
        <v>0</v>
      </c>
      <c r="I220" s="9">
        <v>0</v>
      </c>
      <c r="J220" s="9">
        <v>0</v>
      </c>
      <c r="K220" s="9">
        <v>369</v>
      </c>
      <c r="L220" s="9" t="s">
        <v>28378</v>
      </c>
      <c r="M220" s="9" t="s">
        <v>28378</v>
      </c>
      <c r="N220" s="9" t="s">
        <v>28378</v>
      </c>
      <c r="O220" s="9" t="b">
        <v>1</v>
      </c>
      <c r="Q220"/>
      <c r="R220"/>
      <c r="S220"/>
      <c r="T220"/>
      <c r="U220"/>
      <c r="V220"/>
      <c r="W220"/>
    </row>
    <row r="221" spans="1:23">
      <c r="A221" s="9" t="s">
        <v>4</v>
      </c>
      <c r="B221" s="9">
        <v>225398</v>
      </c>
      <c r="C221" s="9">
        <v>490</v>
      </c>
      <c r="D221" s="9" t="s">
        <v>28060</v>
      </c>
      <c r="E221" s="24">
        <v>0</v>
      </c>
      <c r="F221" s="24" t="s">
        <v>32963</v>
      </c>
      <c r="G221" s="9">
        <v>0</v>
      </c>
      <c r="H221" s="9">
        <v>0</v>
      </c>
      <c r="I221" s="9">
        <v>0</v>
      </c>
      <c r="J221" s="9">
        <v>0</v>
      </c>
      <c r="K221" s="9">
        <v>490</v>
      </c>
      <c r="L221" s="9" t="s">
        <v>28378</v>
      </c>
      <c r="M221" s="9" t="s">
        <v>28378</v>
      </c>
      <c r="N221" s="9" t="s">
        <v>28378</v>
      </c>
      <c r="O221" s="9" t="b">
        <v>1</v>
      </c>
      <c r="Q221"/>
      <c r="R221"/>
      <c r="S221"/>
      <c r="T221"/>
      <c r="U221"/>
      <c r="V221"/>
      <c r="W221"/>
    </row>
    <row r="222" spans="1:23">
      <c r="A222" s="9" t="s">
        <v>4</v>
      </c>
      <c r="B222" s="9">
        <v>225391</v>
      </c>
      <c r="C222" s="9">
        <v>590</v>
      </c>
      <c r="D222" s="9" t="s">
        <v>28059</v>
      </c>
      <c r="E222" s="24">
        <v>0</v>
      </c>
      <c r="F222" s="24" t="s">
        <v>32963</v>
      </c>
      <c r="G222" s="9">
        <v>0</v>
      </c>
      <c r="H222" s="9">
        <v>0</v>
      </c>
      <c r="I222" s="9">
        <v>0</v>
      </c>
      <c r="J222" s="9">
        <v>0</v>
      </c>
      <c r="K222" s="9">
        <v>590</v>
      </c>
      <c r="L222" s="9" t="s">
        <v>28378</v>
      </c>
      <c r="M222" s="9" t="s">
        <v>28378</v>
      </c>
      <c r="N222" s="9" t="s">
        <v>28378</v>
      </c>
      <c r="O222" s="9" t="b">
        <v>1</v>
      </c>
      <c r="Q222"/>
      <c r="R222"/>
      <c r="S222"/>
      <c r="T222"/>
      <c r="U222"/>
      <c r="V222"/>
      <c r="W222"/>
    </row>
    <row r="223" spans="1:23">
      <c r="A223" s="9" t="s">
        <v>4</v>
      </c>
      <c r="B223" s="9">
        <v>213423</v>
      </c>
      <c r="C223" s="9">
        <v>590</v>
      </c>
      <c r="D223" s="9" t="s">
        <v>28048</v>
      </c>
      <c r="E223" s="24">
        <v>299</v>
      </c>
      <c r="F223" s="24" t="s">
        <v>33354</v>
      </c>
      <c r="G223" s="9">
        <v>0</v>
      </c>
      <c r="H223" s="9">
        <v>0</v>
      </c>
      <c r="I223" s="9">
        <v>0</v>
      </c>
      <c r="J223" s="9">
        <v>0</v>
      </c>
      <c r="K223" s="9">
        <v>590</v>
      </c>
      <c r="L223" s="9">
        <v>299</v>
      </c>
      <c r="M223" s="9" t="s">
        <v>28378</v>
      </c>
      <c r="N223" s="9" t="s">
        <v>28378</v>
      </c>
      <c r="O223" s="9" t="b">
        <v>1</v>
      </c>
      <c r="Q223"/>
      <c r="R223"/>
      <c r="S223"/>
      <c r="T223"/>
      <c r="U223"/>
      <c r="V223"/>
      <c r="W223"/>
    </row>
    <row r="224" spans="1:23">
      <c r="A224" s="9" t="s">
        <v>4</v>
      </c>
      <c r="B224" s="9">
        <v>158391</v>
      </c>
      <c r="C224" s="9">
        <v>369</v>
      </c>
      <c r="D224" s="9" t="s">
        <v>28495</v>
      </c>
      <c r="E224" s="24">
        <v>0</v>
      </c>
      <c r="F224" s="24" t="s">
        <v>32963</v>
      </c>
      <c r="G224" s="9">
        <v>0</v>
      </c>
      <c r="H224" s="9">
        <v>0</v>
      </c>
      <c r="I224" s="9">
        <v>0</v>
      </c>
      <c r="J224" s="9">
        <v>0</v>
      </c>
      <c r="K224" s="9">
        <v>369</v>
      </c>
      <c r="L224" s="9" t="s">
        <v>28378</v>
      </c>
      <c r="M224" s="9" t="s">
        <v>28378</v>
      </c>
      <c r="N224" s="9" t="s">
        <v>28378</v>
      </c>
      <c r="O224" s="9" t="b">
        <v>1</v>
      </c>
      <c r="Q224"/>
      <c r="R224"/>
      <c r="S224"/>
      <c r="T224"/>
      <c r="U224"/>
      <c r="V224"/>
      <c r="W224"/>
    </row>
    <row r="225" spans="1:23">
      <c r="A225" s="9" t="s">
        <v>4</v>
      </c>
      <c r="B225" s="9">
        <v>158393</v>
      </c>
      <c r="C225" s="9" t="s">
        <v>28492</v>
      </c>
      <c r="D225" s="9">
        <v>0</v>
      </c>
      <c r="E225" s="24">
        <v>0</v>
      </c>
      <c r="F225" s="24" t="s">
        <v>32963</v>
      </c>
      <c r="G225" s="9">
        <v>0</v>
      </c>
      <c r="H225" s="9">
        <v>0</v>
      </c>
      <c r="I225" s="9">
        <v>0</v>
      </c>
      <c r="J225" s="9">
        <v>0</v>
      </c>
      <c r="K225" s="9" t="s">
        <v>28378</v>
      </c>
      <c r="L225" s="9" t="s">
        <v>28378</v>
      </c>
      <c r="M225" s="9" t="s">
        <v>28378</v>
      </c>
      <c r="N225" s="9" t="s">
        <v>28378</v>
      </c>
      <c r="O225" s="9" t="b">
        <v>0</v>
      </c>
      <c r="Q225"/>
      <c r="R225"/>
      <c r="S225"/>
      <c r="T225"/>
      <c r="U225"/>
      <c r="V225"/>
      <c r="W225"/>
    </row>
    <row r="226" spans="1:23">
      <c r="A226" s="9" t="s">
        <v>4</v>
      </c>
      <c r="B226" s="9">
        <v>194576</v>
      </c>
      <c r="C226" s="9">
        <v>290</v>
      </c>
      <c r="D226" s="9" t="s">
        <v>28496</v>
      </c>
      <c r="E226" s="24">
        <v>0</v>
      </c>
      <c r="F226" s="24" t="s">
        <v>32963</v>
      </c>
      <c r="G226" s="9">
        <v>0</v>
      </c>
      <c r="H226" s="9">
        <v>0</v>
      </c>
      <c r="I226" s="9">
        <v>0</v>
      </c>
      <c r="J226" s="9">
        <v>0</v>
      </c>
      <c r="K226" s="9">
        <v>290</v>
      </c>
      <c r="L226" s="9" t="s">
        <v>28378</v>
      </c>
      <c r="M226" s="9" t="s">
        <v>28378</v>
      </c>
      <c r="N226" s="9" t="s">
        <v>28378</v>
      </c>
      <c r="O226" s="9" t="b">
        <v>1</v>
      </c>
      <c r="Q226"/>
      <c r="R226"/>
      <c r="S226"/>
      <c r="T226"/>
      <c r="U226"/>
      <c r="V226"/>
      <c r="W226"/>
    </row>
    <row r="227" spans="1:23">
      <c r="A227" s="9" t="s">
        <v>4</v>
      </c>
      <c r="B227" s="9">
        <v>201340</v>
      </c>
      <c r="C227" s="9">
        <v>290</v>
      </c>
      <c r="D227" s="9" t="s">
        <v>28497</v>
      </c>
      <c r="E227" s="24">
        <v>0</v>
      </c>
      <c r="F227" s="24" t="s">
        <v>32963</v>
      </c>
      <c r="G227" s="9">
        <v>0</v>
      </c>
      <c r="H227" s="9">
        <v>0</v>
      </c>
      <c r="I227" s="9">
        <v>0</v>
      </c>
      <c r="J227" s="9">
        <v>0</v>
      </c>
      <c r="K227" s="9">
        <v>290</v>
      </c>
      <c r="L227" s="9" t="s">
        <v>28378</v>
      </c>
      <c r="M227" s="9" t="s">
        <v>28378</v>
      </c>
      <c r="N227" s="9" t="s">
        <v>28378</v>
      </c>
      <c r="O227" s="9" t="b">
        <v>1</v>
      </c>
      <c r="Q227"/>
      <c r="R227"/>
      <c r="S227"/>
      <c r="T227"/>
      <c r="U227"/>
      <c r="V227"/>
      <c r="W227"/>
    </row>
    <row r="228" spans="1:23">
      <c r="A228" s="9" t="s">
        <v>4</v>
      </c>
      <c r="B228" s="9">
        <v>201491</v>
      </c>
      <c r="C228" s="9">
        <v>290</v>
      </c>
      <c r="D228" s="9" t="s">
        <v>28498</v>
      </c>
      <c r="E228" s="24">
        <v>0</v>
      </c>
      <c r="F228" s="24" t="s">
        <v>32963</v>
      </c>
      <c r="G228" s="9">
        <v>0</v>
      </c>
      <c r="H228" s="9">
        <v>0</v>
      </c>
      <c r="I228" s="9">
        <v>0</v>
      </c>
      <c r="J228" s="9">
        <v>0</v>
      </c>
      <c r="K228" s="9">
        <v>290</v>
      </c>
      <c r="L228" s="9" t="s">
        <v>28378</v>
      </c>
      <c r="M228" s="9" t="s">
        <v>28378</v>
      </c>
      <c r="N228" s="9" t="s">
        <v>28378</v>
      </c>
      <c r="O228" s="9" t="b">
        <v>1</v>
      </c>
      <c r="Q228"/>
      <c r="R228"/>
      <c r="S228"/>
      <c r="T228"/>
      <c r="U228"/>
      <c r="V228"/>
      <c r="W228"/>
    </row>
    <row r="229" spans="1:23">
      <c r="A229" s="9" t="s">
        <v>4</v>
      </c>
      <c r="B229" s="9">
        <v>201486</v>
      </c>
      <c r="C229" s="9">
        <v>290</v>
      </c>
      <c r="D229" s="9" t="s">
        <v>28499</v>
      </c>
      <c r="E229" s="24">
        <v>0</v>
      </c>
      <c r="F229" s="24" t="s">
        <v>32963</v>
      </c>
      <c r="G229" s="9">
        <v>0</v>
      </c>
      <c r="H229" s="9">
        <v>0</v>
      </c>
      <c r="I229" s="9">
        <v>0</v>
      </c>
      <c r="J229" s="9">
        <v>0</v>
      </c>
      <c r="K229" s="9">
        <v>290</v>
      </c>
      <c r="L229" s="9" t="s">
        <v>28378</v>
      </c>
      <c r="M229" s="9" t="s">
        <v>28378</v>
      </c>
      <c r="N229" s="9" t="s">
        <v>28378</v>
      </c>
      <c r="O229" s="9" t="b">
        <v>1</v>
      </c>
      <c r="Q229"/>
      <c r="R229"/>
      <c r="S229"/>
      <c r="T229"/>
      <c r="U229"/>
      <c r="V229"/>
      <c r="W229"/>
    </row>
    <row r="230" spans="1:23">
      <c r="A230" s="9" t="s">
        <v>4</v>
      </c>
      <c r="B230" s="9">
        <v>201492</v>
      </c>
      <c r="C230" s="9">
        <v>369</v>
      </c>
      <c r="D230" s="9" t="s">
        <v>28500</v>
      </c>
      <c r="E230" s="24">
        <v>0</v>
      </c>
      <c r="F230" s="24" t="s">
        <v>32963</v>
      </c>
      <c r="G230" s="9">
        <v>0</v>
      </c>
      <c r="H230" s="9">
        <v>0</v>
      </c>
      <c r="I230" s="9">
        <v>0</v>
      </c>
      <c r="J230" s="9">
        <v>0</v>
      </c>
      <c r="K230" s="9">
        <v>369</v>
      </c>
      <c r="L230" s="9" t="s">
        <v>28378</v>
      </c>
      <c r="M230" s="9" t="s">
        <v>28378</v>
      </c>
      <c r="N230" s="9" t="s">
        <v>28378</v>
      </c>
      <c r="O230" s="9" t="b">
        <v>1</v>
      </c>
      <c r="Q230"/>
      <c r="R230"/>
      <c r="S230"/>
      <c r="T230"/>
      <c r="U230"/>
      <c r="V230"/>
      <c r="W230"/>
    </row>
    <row r="231" spans="1:23">
      <c r="A231" s="9" t="s">
        <v>4</v>
      </c>
      <c r="B231" s="9">
        <v>201487</v>
      </c>
      <c r="C231" s="9">
        <v>290</v>
      </c>
      <c r="D231" s="9" t="s">
        <v>28501</v>
      </c>
      <c r="E231" s="24">
        <v>0</v>
      </c>
      <c r="F231" s="24" t="s">
        <v>32963</v>
      </c>
      <c r="G231" s="9">
        <v>0</v>
      </c>
      <c r="H231" s="9">
        <v>0</v>
      </c>
      <c r="I231" s="9">
        <v>0</v>
      </c>
      <c r="J231" s="9">
        <v>0</v>
      </c>
      <c r="K231" s="9">
        <v>290</v>
      </c>
      <c r="L231" s="9" t="s">
        <v>28378</v>
      </c>
      <c r="M231" s="9" t="s">
        <v>28378</v>
      </c>
      <c r="N231" s="9" t="s">
        <v>28378</v>
      </c>
      <c r="O231" s="9" t="b">
        <v>1</v>
      </c>
      <c r="Q231"/>
      <c r="R231"/>
      <c r="S231"/>
      <c r="T231"/>
      <c r="U231"/>
      <c r="V231"/>
      <c r="W231"/>
    </row>
    <row r="232" spans="1:23">
      <c r="A232" s="9" t="s">
        <v>4</v>
      </c>
      <c r="B232" s="9">
        <v>201490</v>
      </c>
      <c r="C232" s="9">
        <v>415</v>
      </c>
      <c r="D232" s="9" t="s">
        <v>28502</v>
      </c>
      <c r="E232" s="24">
        <v>0</v>
      </c>
      <c r="F232" s="24" t="s">
        <v>32963</v>
      </c>
      <c r="G232" s="9">
        <v>0</v>
      </c>
      <c r="H232" s="9">
        <v>0</v>
      </c>
      <c r="I232" s="9">
        <v>0</v>
      </c>
      <c r="J232" s="9">
        <v>0</v>
      </c>
      <c r="K232" s="9">
        <v>829</v>
      </c>
      <c r="L232" s="9" t="s">
        <v>28378</v>
      </c>
      <c r="M232" s="9" t="s">
        <v>28378</v>
      </c>
      <c r="N232" s="9" t="s">
        <v>28378</v>
      </c>
      <c r="O232" s="9" t="b">
        <v>1</v>
      </c>
      <c r="Q232"/>
      <c r="R232"/>
      <c r="S232"/>
      <c r="T232"/>
      <c r="U232"/>
      <c r="V232"/>
      <c r="W232"/>
    </row>
    <row r="233" spans="1:23">
      <c r="A233" s="9" t="s">
        <v>4</v>
      </c>
      <c r="B233" s="9">
        <v>201493</v>
      </c>
      <c r="C233" s="9">
        <v>290</v>
      </c>
      <c r="D233" s="9" t="s">
        <v>28058</v>
      </c>
      <c r="E233" s="24">
        <v>0</v>
      </c>
      <c r="F233" s="24" t="s">
        <v>32963</v>
      </c>
      <c r="G233" s="9">
        <v>0</v>
      </c>
      <c r="H233" s="9">
        <v>0</v>
      </c>
      <c r="I233" s="9">
        <v>0</v>
      </c>
      <c r="J233" s="9">
        <v>0</v>
      </c>
      <c r="K233" s="9">
        <v>290</v>
      </c>
      <c r="L233" s="9" t="s">
        <v>28378</v>
      </c>
      <c r="M233" s="9" t="s">
        <v>28378</v>
      </c>
      <c r="N233" s="9" t="s">
        <v>28378</v>
      </c>
      <c r="O233" s="9" t="b">
        <v>1</v>
      </c>
      <c r="Q233"/>
      <c r="R233"/>
      <c r="S233"/>
      <c r="T233"/>
      <c r="U233"/>
      <c r="V233"/>
      <c r="W233"/>
    </row>
    <row r="234" spans="1:23">
      <c r="A234" s="9" t="s">
        <v>4</v>
      </c>
      <c r="B234" s="9">
        <v>201337</v>
      </c>
      <c r="C234" s="9">
        <v>290</v>
      </c>
      <c r="D234" s="9" t="s">
        <v>28503</v>
      </c>
      <c r="E234" s="24">
        <v>0</v>
      </c>
      <c r="F234" s="24" t="s">
        <v>32963</v>
      </c>
      <c r="G234" s="9">
        <v>0</v>
      </c>
      <c r="H234" s="9">
        <v>0</v>
      </c>
      <c r="I234" s="9">
        <v>0</v>
      </c>
      <c r="J234" s="9">
        <v>0</v>
      </c>
      <c r="K234" s="9">
        <v>290</v>
      </c>
      <c r="L234" s="9" t="s">
        <v>28378</v>
      </c>
      <c r="M234" s="9" t="s">
        <v>28378</v>
      </c>
      <c r="N234" s="9" t="s">
        <v>28378</v>
      </c>
      <c r="O234" s="9" t="b">
        <v>1</v>
      </c>
      <c r="Q234"/>
      <c r="R234"/>
      <c r="S234"/>
      <c r="T234"/>
      <c r="U234"/>
      <c r="V234"/>
      <c r="W234"/>
    </row>
    <row r="235" spans="1:23">
      <c r="A235" s="9" t="s">
        <v>4</v>
      </c>
      <c r="B235" s="9">
        <v>201339</v>
      </c>
      <c r="C235" s="9">
        <v>290</v>
      </c>
      <c r="D235" s="9" t="s">
        <v>28504</v>
      </c>
      <c r="E235" s="24">
        <v>0</v>
      </c>
      <c r="F235" s="24" t="s">
        <v>32963</v>
      </c>
      <c r="G235" s="9">
        <v>0</v>
      </c>
      <c r="H235" s="9">
        <v>0</v>
      </c>
      <c r="I235" s="9">
        <v>0</v>
      </c>
      <c r="J235" s="9">
        <v>0</v>
      </c>
      <c r="K235" s="9">
        <v>290</v>
      </c>
      <c r="L235" s="9" t="s">
        <v>28378</v>
      </c>
      <c r="M235" s="9" t="s">
        <v>28378</v>
      </c>
      <c r="N235" s="9" t="s">
        <v>28378</v>
      </c>
      <c r="O235" s="9" t="b">
        <v>1</v>
      </c>
      <c r="Q235"/>
      <c r="R235"/>
      <c r="S235"/>
      <c r="T235"/>
      <c r="U235"/>
      <c r="V235"/>
      <c r="W235"/>
    </row>
    <row r="236" spans="1:23">
      <c r="A236" s="9" t="s">
        <v>4</v>
      </c>
      <c r="B236" s="9">
        <v>201338</v>
      </c>
      <c r="C236" s="9">
        <v>269</v>
      </c>
      <c r="D236" s="9" t="s">
        <v>28505</v>
      </c>
      <c r="E236" s="24">
        <v>0</v>
      </c>
      <c r="F236" s="24" t="s">
        <v>32963</v>
      </c>
      <c r="G236" s="9">
        <v>0</v>
      </c>
      <c r="H236" s="9">
        <v>0</v>
      </c>
      <c r="I236" s="9">
        <v>0</v>
      </c>
      <c r="J236" s="9">
        <v>0</v>
      </c>
      <c r="K236" s="9">
        <v>269</v>
      </c>
      <c r="L236" s="9" t="s">
        <v>28378</v>
      </c>
      <c r="M236" s="9" t="s">
        <v>28378</v>
      </c>
      <c r="N236" s="9" t="s">
        <v>28378</v>
      </c>
      <c r="O236" s="9" t="b">
        <v>1</v>
      </c>
      <c r="Q236"/>
      <c r="R236"/>
      <c r="S236"/>
      <c r="T236"/>
      <c r="U236"/>
      <c r="V236"/>
      <c r="W236"/>
    </row>
    <row r="237" spans="1:23">
      <c r="A237" s="9" t="s">
        <v>4</v>
      </c>
      <c r="B237" s="9">
        <v>138897</v>
      </c>
      <c r="C237" s="9">
        <v>790</v>
      </c>
      <c r="D237" s="9" t="s">
        <v>28506</v>
      </c>
      <c r="E237" s="24">
        <v>0</v>
      </c>
      <c r="F237" s="24" t="s">
        <v>32963</v>
      </c>
      <c r="G237" s="9">
        <v>0</v>
      </c>
      <c r="H237" s="9">
        <v>0</v>
      </c>
      <c r="I237" s="9">
        <v>0</v>
      </c>
      <c r="J237" s="9">
        <v>0</v>
      </c>
      <c r="K237" s="9">
        <v>790</v>
      </c>
      <c r="L237" s="9" t="s">
        <v>28378</v>
      </c>
      <c r="M237" s="9" t="s">
        <v>28378</v>
      </c>
      <c r="N237" s="9" t="s">
        <v>28378</v>
      </c>
      <c r="O237" s="9" t="b">
        <v>1</v>
      </c>
      <c r="Q237"/>
      <c r="R237"/>
      <c r="S237"/>
      <c r="T237"/>
      <c r="U237"/>
      <c r="V237"/>
      <c r="W237"/>
    </row>
    <row r="238" spans="1:23">
      <c r="A238" s="9" t="s">
        <v>4</v>
      </c>
      <c r="B238" s="9">
        <v>138880</v>
      </c>
      <c r="C238" s="9">
        <v>590</v>
      </c>
      <c r="D238" s="9" t="s">
        <v>28507</v>
      </c>
      <c r="E238" s="24">
        <v>0</v>
      </c>
      <c r="F238" s="24" t="s">
        <v>32963</v>
      </c>
      <c r="G238" s="9">
        <v>0</v>
      </c>
      <c r="H238" s="9">
        <v>0</v>
      </c>
      <c r="I238" s="9">
        <v>0</v>
      </c>
      <c r="J238" s="9">
        <v>0</v>
      </c>
      <c r="K238" s="9">
        <v>590</v>
      </c>
      <c r="L238" s="9" t="s">
        <v>28378</v>
      </c>
      <c r="M238" s="9" t="s">
        <v>28378</v>
      </c>
      <c r="N238" s="9" t="s">
        <v>28378</v>
      </c>
      <c r="O238" s="9" t="b">
        <v>1</v>
      </c>
      <c r="Q238"/>
      <c r="R238"/>
      <c r="S238"/>
      <c r="T238"/>
      <c r="U238"/>
      <c r="V238"/>
      <c r="W238"/>
    </row>
    <row r="239" spans="1:23">
      <c r="A239" s="9" t="s">
        <v>4</v>
      </c>
      <c r="B239" s="9">
        <v>138898</v>
      </c>
      <c r="C239" s="9">
        <v>859</v>
      </c>
      <c r="D239" s="9" t="s">
        <v>28508</v>
      </c>
      <c r="E239" s="24">
        <v>0</v>
      </c>
      <c r="F239" s="24" t="s">
        <v>32963</v>
      </c>
      <c r="G239" s="9">
        <v>0</v>
      </c>
      <c r="H239" s="9">
        <v>0</v>
      </c>
      <c r="I239" s="9">
        <v>0</v>
      </c>
      <c r="J239" s="9">
        <v>0</v>
      </c>
      <c r="K239" s="9">
        <v>859</v>
      </c>
      <c r="L239" s="9" t="s">
        <v>28378</v>
      </c>
      <c r="M239" s="9" t="s">
        <v>28378</v>
      </c>
      <c r="N239" s="9" t="s">
        <v>28378</v>
      </c>
      <c r="O239" s="9" t="b">
        <v>1</v>
      </c>
      <c r="Q239"/>
      <c r="R239"/>
      <c r="S239"/>
      <c r="T239"/>
      <c r="U239"/>
      <c r="V239"/>
      <c r="W239"/>
    </row>
    <row r="240" spans="1:23">
      <c r="A240" s="9" t="s">
        <v>4</v>
      </c>
      <c r="B240" s="9">
        <v>138881</v>
      </c>
      <c r="C240" s="9">
        <v>590</v>
      </c>
      <c r="D240" s="9" t="s">
        <v>28509</v>
      </c>
      <c r="E240" s="24">
        <v>0</v>
      </c>
      <c r="F240" s="24" t="s">
        <v>32963</v>
      </c>
      <c r="G240" s="9">
        <v>0</v>
      </c>
      <c r="H240" s="9">
        <v>0</v>
      </c>
      <c r="I240" s="9">
        <v>0</v>
      </c>
      <c r="J240" s="9">
        <v>0</v>
      </c>
      <c r="K240" s="9">
        <v>590</v>
      </c>
      <c r="L240" s="9" t="s">
        <v>28378</v>
      </c>
      <c r="M240" s="9" t="s">
        <v>28378</v>
      </c>
      <c r="N240" s="9" t="s">
        <v>28378</v>
      </c>
      <c r="O240" s="9" t="b">
        <v>1</v>
      </c>
      <c r="Q240"/>
      <c r="R240"/>
      <c r="S240"/>
      <c r="T240"/>
      <c r="U240"/>
      <c r="V240"/>
      <c r="W240"/>
    </row>
    <row r="241" spans="1:23">
      <c r="A241" s="9" t="s">
        <v>4</v>
      </c>
      <c r="B241" s="9">
        <v>138885</v>
      </c>
      <c r="C241" s="9">
        <v>790</v>
      </c>
      <c r="D241" s="9" t="s">
        <v>28510</v>
      </c>
      <c r="E241" s="24">
        <v>0</v>
      </c>
      <c r="F241" s="24" t="s">
        <v>32963</v>
      </c>
      <c r="G241" s="9">
        <v>0</v>
      </c>
      <c r="H241" s="9">
        <v>0</v>
      </c>
      <c r="I241" s="9">
        <v>0</v>
      </c>
      <c r="J241" s="9">
        <v>0</v>
      </c>
      <c r="K241" s="9">
        <v>790</v>
      </c>
      <c r="L241" s="9" t="s">
        <v>28378</v>
      </c>
      <c r="M241" s="9" t="s">
        <v>28378</v>
      </c>
      <c r="N241" s="9" t="s">
        <v>28378</v>
      </c>
      <c r="O241" s="9" t="b">
        <v>1</v>
      </c>
      <c r="Q241"/>
      <c r="R241"/>
      <c r="S241"/>
      <c r="T241"/>
      <c r="U241"/>
      <c r="V241"/>
      <c r="W241"/>
    </row>
    <row r="242" spans="1:23">
      <c r="A242" s="9" t="s">
        <v>4</v>
      </c>
      <c r="B242" s="9">
        <v>138900</v>
      </c>
      <c r="C242" s="9">
        <v>790</v>
      </c>
      <c r="D242" s="9" t="s">
        <v>28511</v>
      </c>
      <c r="E242" s="24">
        <v>0</v>
      </c>
      <c r="F242" s="24" t="s">
        <v>32963</v>
      </c>
      <c r="G242" s="9">
        <v>0</v>
      </c>
      <c r="H242" s="9">
        <v>0</v>
      </c>
      <c r="I242" s="9">
        <v>0</v>
      </c>
      <c r="J242" s="9">
        <v>0</v>
      </c>
      <c r="K242" s="9">
        <v>790</v>
      </c>
      <c r="L242" s="9" t="s">
        <v>28378</v>
      </c>
      <c r="M242" s="9" t="s">
        <v>28378</v>
      </c>
      <c r="N242" s="9" t="s">
        <v>28378</v>
      </c>
      <c r="O242" s="9" t="b">
        <v>1</v>
      </c>
      <c r="Q242"/>
      <c r="R242"/>
      <c r="S242"/>
      <c r="T242"/>
      <c r="U242"/>
      <c r="V242"/>
      <c r="W242"/>
    </row>
    <row r="243" spans="1:23">
      <c r="A243" s="9" t="s">
        <v>4</v>
      </c>
      <c r="B243" s="9">
        <v>138884</v>
      </c>
      <c r="C243" s="9">
        <v>729</v>
      </c>
      <c r="D243" s="9" t="s">
        <v>28512</v>
      </c>
      <c r="E243" s="24">
        <v>0</v>
      </c>
      <c r="F243" s="24" t="s">
        <v>32963</v>
      </c>
      <c r="G243" s="9">
        <v>0</v>
      </c>
      <c r="H243" s="9">
        <v>0</v>
      </c>
      <c r="I243" s="9">
        <v>0</v>
      </c>
      <c r="J243" s="9">
        <v>0</v>
      </c>
      <c r="K243" s="9">
        <v>729</v>
      </c>
      <c r="L243" s="9" t="s">
        <v>28378</v>
      </c>
      <c r="M243" s="9" t="s">
        <v>28378</v>
      </c>
      <c r="N243" s="9" t="s">
        <v>28378</v>
      </c>
      <c r="O243" s="9" t="b">
        <v>1</v>
      </c>
      <c r="Q243"/>
      <c r="R243"/>
      <c r="S243"/>
      <c r="T243"/>
      <c r="U243"/>
      <c r="V243"/>
      <c r="W243"/>
    </row>
    <row r="244" spans="1:23">
      <c r="A244" s="9" t="s">
        <v>4</v>
      </c>
      <c r="B244" s="9">
        <v>138899</v>
      </c>
      <c r="C244" s="9">
        <v>990</v>
      </c>
      <c r="D244" s="9" t="s">
        <v>28513</v>
      </c>
      <c r="E244" s="24">
        <v>0</v>
      </c>
      <c r="F244" s="24" t="s">
        <v>32963</v>
      </c>
      <c r="G244" s="9">
        <v>0</v>
      </c>
      <c r="H244" s="9">
        <v>0</v>
      </c>
      <c r="I244" s="9">
        <v>0</v>
      </c>
      <c r="J244" s="9">
        <v>0</v>
      </c>
      <c r="K244" s="9">
        <v>990</v>
      </c>
      <c r="L244" s="9" t="s">
        <v>28378</v>
      </c>
      <c r="M244" s="9" t="s">
        <v>28378</v>
      </c>
      <c r="N244" s="9" t="s">
        <v>28378</v>
      </c>
      <c r="O244" s="9" t="b">
        <v>1</v>
      </c>
      <c r="Q244"/>
      <c r="R244"/>
      <c r="S244"/>
      <c r="T244"/>
      <c r="U244"/>
      <c r="V244"/>
      <c r="W244"/>
    </row>
    <row r="245" spans="1:23">
      <c r="A245" s="9" t="s">
        <v>4</v>
      </c>
      <c r="B245" s="9">
        <v>138883</v>
      </c>
      <c r="C245" s="9">
        <v>1390</v>
      </c>
      <c r="D245" s="9" t="s">
        <v>28514</v>
      </c>
      <c r="E245" s="24">
        <v>0</v>
      </c>
      <c r="F245" s="24" t="s">
        <v>32963</v>
      </c>
      <c r="G245" s="9">
        <v>0</v>
      </c>
      <c r="H245" s="9">
        <v>0</v>
      </c>
      <c r="I245" s="9">
        <v>0</v>
      </c>
      <c r="J245" s="9">
        <v>0</v>
      </c>
      <c r="K245" s="9">
        <v>1390</v>
      </c>
      <c r="L245" s="9" t="s">
        <v>28378</v>
      </c>
      <c r="M245" s="9" t="s">
        <v>28378</v>
      </c>
      <c r="N245" s="9" t="s">
        <v>28378</v>
      </c>
      <c r="O245" s="9" t="b">
        <v>1</v>
      </c>
      <c r="Q245"/>
      <c r="R245"/>
      <c r="S245"/>
      <c r="T245"/>
      <c r="U245"/>
      <c r="V245"/>
      <c r="W245"/>
    </row>
    <row r="246" spans="1:23">
      <c r="A246" s="9" t="s">
        <v>4</v>
      </c>
      <c r="B246" s="9">
        <v>138882</v>
      </c>
      <c r="C246" s="9">
        <v>1490</v>
      </c>
      <c r="D246" s="9" t="s">
        <v>28515</v>
      </c>
      <c r="E246" s="24">
        <v>0</v>
      </c>
      <c r="F246" s="24" t="s">
        <v>32963</v>
      </c>
      <c r="G246" s="9">
        <v>0</v>
      </c>
      <c r="H246" s="9">
        <v>0</v>
      </c>
      <c r="I246" s="9">
        <v>0</v>
      </c>
      <c r="J246" s="9">
        <v>0</v>
      </c>
      <c r="K246" s="9">
        <v>1490</v>
      </c>
      <c r="L246" s="9" t="s">
        <v>28378</v>
      </c>
      <c r="M246" s="9" t="s">
        <v>28378</v>
      </c>
      <c r="N246" s="9" t="s">
        <v>28378</v>
      </c>
      <c r="O246" s="9" t="b">
        <v>1</v>
      </c>
      <c r="Q246"/>
      <c r="R246"/>
      <c r="S246"/>
      <c r="T246"/>
      <c r="U246"/>
      <c r="V246"/>
      <c r="W246"/>
    </row>
    <row r="247" spans="1:23">
      <c r="A247" s="9" t="s">
        <v>4</v>
      </c>
      <c r="B247" s="9">
        <v>138931</v>
      </c>
      <c r="C247" s="9">
        <v>1390</v>
      </c>
      <c r="D247" s="9" t="s">
        <v>28516</v>
      </c>
      <c r="E247" s="24">
        <v>0</v>
      </c>
      <c r="F247" s="24" t="s">
        <v>32963</v>
      </c>
      <c r="G247" s="9">
        <v>0</v>
      </c>
      <c r="H247" s="9">
        <v>0</v>
      </c>
      <c r="I247" s="9">
        <v>0</v>
      </c>
      <c r="J247" s="9">
        <v>0</v>
      </c>
      <c r="K247" s="9">
        <v>1390</v>
      </c>
      <c r="L247" s="9" t="s">
        <v>28378</v>
      </c>
      <c r="M247" s="9" t="s">
        <v>28378</v>
      </c>
      <c r="N247" s="9" t="s">
        <v>28378</v>
      </c>
      <c r="O247" s="9" t="b">
        <v>1</v>
      </c>
      <c r="Q247"/>
      <c r="R247"/>
      <c r="S247"/>
      <c r="T247"/>
      <c r="U247"/>
      <c r="V247"/>
      <c r="W247"/>
    </row>
    <row r="248" spans="1:23">
      <c r="A248" s="9" t="s">
        <v>4</v>
      </c>
      <c r="B248" s="9">
        <v>138934</v>
      </c>
      <c r="C248" s="9">
        <v>1390</v>
      </c>
      <c r="D248" s="9" t="s">
        <v>28517</v>
      </c>
      <c r="E248" s="24">
        <v>0</v>
      </c>
      <c r="F248" s="24" t="s">
        <v>32963</v>
      </c>
      <c r="G248" s="9">
        <v>0</v>
      </c>
      <c r="H248" s="9">
        <v>0</v>
      </c>
      <c r="I248" s="9">
        <v>0</v>
      </c>
      <c r="J248" s="9">
        <v>0</v>
      </c>
      <c r="K248" s="9">
        <v>1390</v>
      </c>
      <c r="L248" s="9" t="s">
        <v>28378</v>
      </c>
      <c r="M248" s="9" t="s">
        <v>28378</v>
      </c>
      <c r="N248" s="9" t="s">
        <v>28378</v>
      </c>
      <c r="O248" s="9" t="b">
        <v>1</v>
      </c>
      <c r="Q248"/>
      <c r="R248"/>
      <c r="S248"/>
      <c r="T248"/>
      <c r="U248"/>
      <c r="V248"/>
      <c r="W248"/>
    </row>
    <row r="249" spans="1:23">
      <c r="A249" s="9" t="s">
        <v>4</v>
      </c>
      <c r="B249" s="9">
        <v>138933</v>
      </c>
      <c r="C249" s="9">
        <v>1490</v>
      </c>
      <c r="D249" s="9" t="s">
        <v>28518</v>
      </c>
      <c r="E249" s="24">
        <v>0</v>
      </c>
      <c r="F249" s="24" t="s">
        <v>32963</v>
      </c>
      <c r="G249" s="9">
        <v>0</v>
      </c>
      <c r="H249" s="9">
        <v>0</v>
      </c>
      <c r="I249" s="9">
        <v>0</v>
      </c>
      <c r="J249" s="9">
        <v>0</v>
      </c>
      <c r="K249" s="9">
        <v>1490</v>
      </c>
      <c r="L249" s="9" t="s">
        <v>28378</v>
      </c>
      <c r="M249" s="9" t="s">
        <v>28378</v>
      </c>
      <c r="N249" s="9" t="s">
        <v>28378</v>
      </c>
      <c r="O249" s="9" t="b">
        <v>1</v>
      </c>
      <c r="Q249"/>
      <c r="R249"/>
      <c r="S249"/>
      <c r="T249"/>
      <c r="U249"/>
      <c r="V249"/>
      <c r="W249"/>
    </row>
    <row r="250" spans="1:23">
      <c r="A250" s="9" t="s">
        <v>4</v>
      </c>
      <c r="B250" s="9">
        <v>213401</v>
      </c>
      <c r="C250" s="9">
        <v>549</v>
      </c>
      <c r="D250" s="9" t="s">
        <v>28047</v>
      </c>
      <c r="E250" s="24">
        <v>0</v>
      </c>
      <c r="F250" s="24" t="s">
        <v>32963</v>
      </c>
      <c r="G250" s="9">
        <v>0</v>
      </c>
      <c r="H250" s="9">
        <v>0</v>
      </c>
      <c r="I250" s="9">
        <v>0</v>
      </c>
      <c r="J250" s="9">
        <v>0</v>
      </c>
      <c r="K250" s="9">
        <v>549</v>
      </c>
      <c r="L250" s="9" t="s">
        <v>28378</v>
      </c>
      <c r="M250" s="9" t="s">
        <v>28378</v>
      </c>
      <c r="N250" s="9" t="s">
        <v>28378</v>
      </c>
      <c r="O250" s="9" t="b">
        <v>1</v>
      </c>
      <c r="Q250"/>
      <c r="R250"/>
      <c r="S250"/>
      <c r="T250"/>
      <c r="U250"/>
      <c r="V250"/>
      <c r="W250"/>
    </row>
    <row r="251" spans="1:23">
      <c r="A251" s="9" t="s">
        <v>4</v>
      </c>
      <c r="B251" s="9">
        <v>213413</v>
      </c>
      <c r="C251" s="9">
        <v>590</v>
      </c>
      <c r="D251" s="9" t="s">
        <v>28049</v>
      </c>
      <c r="E251" s="24">
        <v>0</v>
      </c>
      <c r="F251" s="24" t="s">
        <v>32963</v>
      </c>
      <c r="G251" s="9">
        <v>0</v>
      </c>
      <c r="H251" s="9">
        <v>0</v>
      </c>
      <c r="I251" s="9">
        <v>0</v>
      </c>
      <c r="J251" s="9">
        <v>0</v>
      </c>
      <c r="K251" s="9">
        <v>590</v>
      </c>
      <c r="L251" s="9" t="s">
        <v>28378</v>
      </c>
      <c r="M251" s="9" t="s">
        <v>28378</v>
      </c>
      <c r="N251" s="9" t="s">
        <v>28378</v>
      </c>
      <c r="O251" s="9" t="b">
        <v>1</v>
      </c>
      <c r="Q251"/>
      <c r="R251"/>
      <c r="S251"/>
      <c r="T251"/>
      <c r="U251"/>
      <c r="V251"/>
      <c r="W251"/>
    </row>
    <row r="252" spans="1:23">
      <c r="A252" s="9" t="s">
        <v>4</v>
      </c>
      <c r="B252" s="9">
        <v>213370</v>
      </c>
      <c r="C252" s="9">
        <v>319</v>
      </c>
      <c r="D252" s="9" t="s">
        <v>28050</v>
      </c>
      <c r="E252" s="24">
        <v>0</v>
      </c>
      <c r="F252" s="24" t="s">
        <v>32963</v>
      </c>
      <c r="G252" s="9">
        <v>0</v>
      </c>
      <c r="H252" s="9">
        <v>0</v>
      </c>
      <c r="I252" s="9">
        <v>0</v>
      </c>
      <c r="J252" s="9">
        <v>0</v>
      </c>
      <c r="K252" s="9">
        <v>319</v>
      </c>
      <c r="L252" s="9" t="s">
        <v>28378</v>
      </c>
      <c r="M252" s="9" t="s">
        <v>28378</v>
      </c>
      <c r="N252" s="9" t="s">
        <v>28378</v>
      </c>
      <c r="O252" s="9" t="b">
        <v>1</v>
      </c>
      <c r="Q252"/>
      <c r="R252"/>
      <c r="S252"/>
      <c r="T252"/>
      <c r="U252"/>
      <c r="V252"/>
      <c r="W252"/>
    </row>
    <row r="253" spans="1:23">
      <c r="A253" s="9" t="s">
        <v>4</v>
      </c>
      <c r="B253" s="9">
        <v>140355</v>
      </c>
      <c r="C253" s="9">
        <v>1090</v>
      </c>
      <c r="D253" s="9" t="s">
        <v>28564</v>
      </c>
      <c r="E253" s="24">
        <v>860</v>
      </c>
      <c r="F253" s="24" t="s">
        <v>33061</v>
      </c>
      <c r="G253" s="9">
        <v>0</v>
      </c>
      <c r="H253" s="9">
        <v>0</v>
      </c>
      <c r="I253" s="9">
        <v>0</v>
      </c>
      <c r="J253" s="9">
        <v>0</v>
      </c>
      <c r="K253" s="9">
        <v>1090</v>
      </c>
      <c r="L253" s="9">
        <v>891</v>
      </c>
      <c r="M253" s="9" t="s">
        <v>28378</v>
      </c>
      <c r="N253" s="9" t="s">
        <v>28378</v>
      </c>
      <c r="O253" s="9" t="b">
        <v>1</v>
      </c>
      <c r="Q253"/>
      <c r="R253"/>
      <c r="S253"/>
      <c r="T253"/>
      <c r="U253"/>
      <c r="V253"/>
      <c r="W253"/>
    </row>
    <row r="254" spans="1:23">
      <c r="A254" s="9" t="s">
        <v>4</v>
      </c>
      <c r="B254" s="9">
        <v>171774</v>
      </c>
      <c r="C254" s="9">
        <v>979</v>
      </c>
      <c r="D254" s="9" t="s">
        <v>28614</v>
      </c>
      <c r="E254" s="24">
        <v>0</v>
      </c>
      <c r="F254" s="24" t="s">
        <v>32963</v>
      </c>
      <c r="G254" s="9">
        <v>0</v>
      </c>
      <c r="H254" s="9">
        <v>0</v>
      </c>
      <c r="I254" s="9">
        <v>0</v>
      </c>
      <c r="J254" s="9">
        <v>0</v>
      </c>
      <c r="K254" s="9">
        <v>979</v>
      </c>
      <c r="L254" s="9" t="s">
        <v>28378</v>
      </c>
      <c r="M254" s="9" t="s">
        <v>28378</v>
      </c>
      <c r="N254" s="9" t="s">
        <v>28378</v>
      </c>
      <c r="O254" s="9" t="b">
        <v>1</v>
      </c>
      <c r="Q254"/>
      <c r="R254"/>
      <c r="S254"/>
      <c r="T254"/>
      <c r="U254"/>
      <c r="V254"/>
      <c r="W254"/>
    </row>
    <row r="255" spans="1:23">
      <c r="A255" s="9" t="s">
        <v>4</v>
      </c>
      <c r="B255" s="9">
        <v>160501</v>
      </c>
      <c r="C255" s="9">
        <v>639</v>
      </c>
      <c r="D255" s="9" t="s">
        <v>28589</v>
      </c>
      <c r="E255" s="24">
        <v>0</v>
      </c>
      <c r="F255" s="24" t="s">
        <v>32963</v>
      </c>
      <c r="G255" s="9">
        <v>0</v>
      </c>
      <c r="H255" s="9">
        <v>0</v>
      </c>
      <c r="I255" s="9">
        <v>0</v>
      </c>
      <c r="J255" s="9">
        <v>0</v>
      </c>
      <c r="K255" s="9">
        <v>639</v>
      </c>
      <c r="L255" s="9" t="s">
        <v>28378</v>
      </c>
      <c r="M255" s="9" t="s">
        <v>28378</v>
      </c>
      <c r="N255" s="9" t="s">
        <v>28378</v>
      </c>
      <c r="O255" s="9" t="b">
        <v>1</v>
      </c>
      <c r="Q255"/>
      <c r="R255"/>
      <c r="S255"/>
      <c r="T255"/>
      <c r="U255"/>
      <c r="V255"/>
      <c r="W255"/>
    </row>
    <row r="256" spans="1:23">
      <c r="A256" s="9" t="s">
        <v>4</v>
      </c>
      <c r="B256" s="9">
        <v>139941</v>
      </c>
      <c r="C256" s="9">
        <v>549</v>
      </c>
      <c r="D256" s="9" t="s">
        <v>28519</v>
      </c>
      <c r="E256" s="24">
        <v>0</v>
      </c>
      <c r="F256" s="24" t="s">
        <v>32963</v>
      </c>
      <c r="G256" s="9">
        <v>0</v>
      </c>
      <c r="H256" s="9">
        <v>0</v>
      </c>
      <c r="I256" s="9">
        <v>0</v>
      </c>
      <c r="J256" s="9">
        <v>0</v>
      </c>
      <c r="K256" s="9">
        <v>549</v>
      </c>
      <c r="L256" s="9" t="s">
        <v>28378</v>
      </c>
      <c r="M256" s="9" t="s">
        <v>28378</v>
      </c>
      <c r="N256" s="9" t="s">
        <v>28378</v>
      </c>
      <c r="O256" s="9" t="b">
        <v>1</v>
      </c>
      <c r="Q256"/>
      <c r="R256"/>
      <c r="S256"/>
      <c r="T256"/>
      <c r="U256"/>
      <c r="V256"/>
      <c r="W256"/>
    </row>
    <row r="257" spans="1:23">
      <c r="A257" s="9" t="s">
        <v>4</v>
      </c>
      <c r="B257" s="9">
        <v>158392</v>
      </c>
      <c r="C257" s="9" t="s">
        <v>28492</v>
      </c>
      <c r="D257" s="9">
        <v>0</v>
      </c>
      <c r="E257" s="24">
        <v>0</v>
      </c>
      <c r="F257" s="24" t="s">
        <v>32963</v>
      </c>
      <c r="G257" s="9">
        <v>0</v>
      </c>
      <c r="H257" s="9">
        <v>0</v>
      </c>
      <c r="I257" s="9">
        <v>0</v>
      </c>
      <c r="J257" s="9">
        <v>0</v>
      </c>
      <c r="K257" s="9" t="s">
        <v>28378</v>
      </c>
      <c r="L257" s="9" t="s">
        <v>28378</v>
      </c>
      <c r="M257" s="9" t="s">
        <v>28378</v>
      </c>
      <c r="N257" s="9" t="s">
        <v>28378</v>
      </c>
      <c r="O257" s="9" t="b">
        <v>0</v>
      </c>
      <c r="Q257"/>
      <c r="R257"/>
      <c r="S257"/>
      <c r="T257"/>
      <c r="U257"/>
      <c r="V257"/>
      <c r="W257"/>
    </row>
    <row r="258" spans="1:23">
      <c r="A258" s="9" t="s">
        <v>4</v>
      </c>
      <c r="B258" s="9">
        <v>225465</v>
      </c>
      <c r="C258" s="9" t="s">
        <v>28492</v>
      </c>
      <c r="D258" s="9">
        <v>0</v>
      </c>
      <c r="E258" s="24">
        <v>0</v>
      </c>
      <c r="F258" s="24" t="s">
        <v>32963</v>
      </c>
      <c r="G258" s="9">
        <v>0</v>
      </c>
      <c r="H258" s="9">
        <v>0</v>
      </c>
      <c r="I258" s="9">
        <v>0</v>
      </c>
      <c r="J258" s="9">
        <v>0</v>
      </c>
      <c r="K258" s="9" t="s">
        <v>28378</v>
      </c>
      <c r="L258" s="9" t="s">
        <v>28378</v>
      </c>
      <c r="M258" s="9" t="s">
        <v>28378</v>
      </c>
      <c r="N258" s="9" t="s">
        <v>28378</v>
      </c>
      <c r="O258" s="9" t="b">
        <v>0</v>
      </c>
      <c r="Q258"/>
      <c r="R258"/>
      <c r="S258"/>
      <c r="T258"/>
      <c r="U258"/>
      <c r="V258"/>
      <c r="W258"/>
    </row>
    <row r="259" spans="1:23">
      <c r="A259" s="9" t="s">
        <v>4</v>
      </c>
      <c r="B259" s="9">
        <v>226385</v>
      </c>
      <c r="C259" s="9">
        <v>4590</v>
      </c>
      <c r="D259" s="9" t="s">
        <v>28520</v>
      </c>
      <c r="E259" s="24">
        <v>0</v>
      </c>
      <c r="F259" s="24" t="s">
        <v>32963</v>
      </c>
      <c r="G259" s="9">
        <v>0</v>
      </c>
      <c r="H259" s="9">
        <v>0</v>
      </c>
      <c r="I259" s="9">
        <v>0</v>
      </c>
      <c r="J259" s="9">
        <v>0</v>
      </c>
      <c r="K259" s="9">
        <v>4590</v>
      </c>
      <c r="L259" s="9" t="s">
        <v>28378</v>
      </c>
      <c r="M259" s="9" t="s">
        <v>28378</v>
      </c>
      <c r="N259" s="9" t="s">
        <v>28378</v>
      </c>
      <c r="O259" s="9" t="b">
        <v>1</v>
      </c>
      <c r="Q259"/>
      <c r="R259"/>
      <c r="S259"/>
      <c r="T259"/>
      <c r="U259"/>
      <c r="V259"/>
      <c r="W259"/>
    </row>
    <row r="260" spans="1:23">
      <c r="A260" s="9" t="s">
        <v>4</v>
      </c>
      <c r="B260" s="9">
        <v>226387</v>
      </c>
      <c r="C260" s="9">
        <v>4890</v>
      </c>
      <c r="D260" s="9" t="s">
        <v>28521</v>
      </c>
      <c r="E260" s="24">
        <v>0</v>
      </c>
      <c r="F260" s="24" t="s">
        <v>32963</v>
      </c>
      <c r="G260" s="9">
        <v>0</v>
      </c>
      <c r="H260" s="9">
        <v>0</v>
      </c>
      <c r="I260" s="9">
        <v>0</v>
      </c>
      <c r="J260" s="9">
        <v>0</v>
      </c>
      <c r="K260" s="9">
        <v>4890</v>
      </c>
      <c r="L260" s="9" t="s">
        <v>28378</v>
      </c>
      <c r="M260" s="9" t="s">
        <v>28378</v>
      </c>
      <c r="N260" s="9" t="s">
        <v>28378</v>
      </c>
      <c r="O260" s="9" t="b">
        <v>1</v>
      </c>
      <c r="Q260"/>
      <c r="R260"/>
      <c r="S260"/>
      <c r="T260"/>
      <c r="U260"/>
      <c r="V260"/>
      <c r="W260"/>
    </row>
    <row r="261" spans="1:23">
      <c r="A261" s="9" t="s">
        <v>4</v>
      </c>
      <c r="B261" s="9">
        <v>226382</v>
      </c>
      <c r="C261" s="9">
        <v>4090</v>
      </c>
      <c r="D261" s="9" t="s">
        <v>28522</v>
      </c>
      <c r="E261" s="24">
        <v>0</v>
      </c>
      <c r="F261" s="24" t="s">
        <v>32963</v>
      </c>
      <c r="G261" s="9">
        <v>0</v>
      </c>
      <c r="H261" s="9">
        <v>0</v>
      </c>
      <c r="I261" s="9">
        <v>0</v>
      </c>
      <c r="J261" s="9">
        <v>0</v>
      </c>
      <c r="K261" s="9">
        <v>4090</v>
      </c>
      <c r="L261" s="9" t="s">
        <v>28378</v>
      </c>
      <c r="M261" s="9" t="s">
        <v>28378</v>
      </c>
      <c r="N261" s="9" t="s">
        <v>28378</v>
      </c>
      <c r="O261" s="9" t="b">
        <v>1</v>
      </c>
      <c r="Q261"/>
      <c r="R261"/>
      <c r="S261"/>
      <c r="T261"/>
      <c r="U261"/>
      <c r="V261"/>
      <c r="W261"/>
    </row>
    <row r="262" spans="1:23">
      <c r="A262" s="9" t="s">
        <v>4</v>
      </c>
      <c r="B262" s="9">
        <v>140356</v>
      </c>
      <c r="C262" s="9">
        <v>1390</v>
      </c>
      <c r="D262" s="9" t="s">
        <v>28565</v>
      </c>
      <c r="E262" s="24">
        <v>1048</v>
      </c>
      <c r="F262" s="24" t="s">
        <v>33062</v>
      </c>
      <c r="G262" s="9">
        <v>0</v>
      </c>
      <c r="H262" s="9">
        <v>0</v>
      </c>
      <c r="I262" s="9">
        <v>0</v>
      </c>
      <c r="J262" s="9">
        <v>0</v>
      </c>
      <c r="K262" s="9">
        <v>1390</v>
      </c>
      <c r="L262" s="9" t="s">
        <v>28378</v>
      </c>
      <c r="M262" s="9" t="s">
        <v>28378</v>
      </c>
      <c r="N262" s="9" t="s">
        <v>28378</v>
      </c>
      <c r="O262" s="9" t="b">
        <v>1</v>
      </c>
      <c r="Q262"/>
      <c r="R262"/>
      <c r="S262"/>
      <c r="T262"/>
      <c r="U262"/>
      <c r="V262"/>
      <c r="W262"/>
    </row>
    <row r="263" spans="1:23">
      <c r="A263" s="9" t="s">
        <v>4</v>
      </c>
      <c r="B263" s="9">
        <v>226384</v>
      </c>
      <c r="C263" s="9">
        <v>4790</v>
      </c>
      <c r="D263" s="9" t="s">
        <v>28523</v>
      </c>
      <c r="E263" s="24">
        <v>0</v>
      </c>
      <c r="F263" s="24" t="s">
        <v>32963</v>
      </c>
      <c r="G263" s="9">
        <v>0</v>
      </c>
      <c r="H263" s="9">
        <v>0</v>
      </c>
      <c r="I263" s="9">
        <v>0</v>
      </c>
      <c r="J263" s="9">
        <v>0</v>
      </c>
      <c r="K263" s="9">
        <v>4790</v>
      </c>
      <c r="L263" s="9" t="s">
        <v>28378</v>
      </c>
      <c r="M263" s="9" t="s">
        <v>28378</v>
      </c>
      <c r="N263" s="9" t="s">
        <v>28378</v>
      </c>
      <c r="O263" s="9" t="b">
        <v>1</v>
      </c>
      <c r="Q263"/>
      <c r="R263"/>
      <c r="S263"/>
      <c r="T263"/>
      <c r="U263"/>
      <c r="V263"/>
      <c r="W263"/>
    </row>
    <row r="264" spans="1:23">
      <c r="A264" s="9" t="s">
        <v>4</v>
      </c>
      <c r="B264" s="9">
        <v>226383</v>
      </c>
      <c r="C264" s="9">
        <v>4090</v>
      </c>
      <c r="D264" s="9" t="s">
        <v>28524</v>
      </c>
      <c r="E264" s="24">
        <v>0</v>
      </c>
      <c r="F264" s="24" t="s">
        <v>32963</v>
      </c>
      <c r="G264" s="9">
        <v>0</v>
      </c>
      <c r="H264" s="9">
        <v>0</v>
      </c>
      <c r="I264" s="9">
        <v>0</v>
      </c>
      <c r="J264" s="9">
        <v>0</v>
      </c>
      <c r="K264" s="9">
        <v>4090</v>
      </c>
      <c r="L264" s="9" t="s">
        <v>28378</v>
      </c>
      <c r="M264" s="9" t="s">
        <v>28378</v>
      </c>
      <c r="N264" s="9" t="s">
        <v>28378</v>
      </c>
      <c r="O264" s="9" t="b">
        <v>1</v>
      </c>
      <c r="Q264"/>
      <c r="R264"/>
      <c r="S264"/>
      <c r="T264"/>
      <c r="U264"/>
      <c r="V264"/>
      <c r="W264"/>
    </row>
    <row r="265" spans="1:23">
      <c r="A265" s="9" t="s">
        <v>4</v>
      </c>
      <c r="B265" s="9">
        <v>140358</v>
      </c>
      <c r="C265" s="9" t="s">
        <v>28492</v>
      </c>
      <c r="D265" s="9">
        <v>0</v>
      </c>
      <c r="E265" s="24">
        <v>0</v>
      </c>
      <c r="F265" s="24" t="s">
        <v>32963</v>
      </c>
      <c r="G265" s="9">
        <v>0</v>
      </c>
      <c r="H265" s="9">
        <v>0</v>
      </c>
      <c r="I265" s="9">
        <v>0</v>
      </c>
      <c r="J265" s="9">
        <v>0</v>
      </c>
      <c r="K265" s="9" t="s">
        <v>28378</v>
      </c>
      <c r="L265" s="9" t="s">
        <v>28378</v>
      </c>
      <c r="M265" s="9" t="s">
        <v>28378</v>
      </c>
      <c r="N265" s="9" t="s">
        <v>28378</v>
      </c>
      <c r="O265" s="9" t="b">
        <v>0</v>
      </c>
      <c r="Q265"/>
      <c r="R265"/>
      <c r="S265"/>
      <c r="T265"/>
      <c r="U265"/>
      <c r="V265"/>
      <c r="W265"/>
    </row>
    <row r="266" spans="1:23">
      <c r="A266" s="9" t="s">
        <v>4</v>
      </c>
      <c r="B266" s="9">
        <v>140357</v>
      </c>
      <c r="C266" s="9">
        <v>1390</v>
      </c>
      <c r="D266" s="9" t="s">
        <v>28566</v>
      </c>
      <c r="E266" s="24">
        <v>1685</v>
      </c>
      <c r="F266" s="24" t="s">
        <v>33440</v>
      </c>
      <c r="G266" s="9">
        <v>0</v>
      </c>
      <c r="H266" s="9">
        <v>0</v>
      </c>
      <c r="I266" s="9">
        <v>0</v>
      </c>
      <c r="J266" s="9">
        <v>0</v>
      </c>
      <c r="K266" s="9">
        <v>1390</v>
      </c>
      <c r="L266" s="9">
        <v>1519</v>
      </c>
      <c r="M266" s="9" t="s">
        <v>28378</v>
      </c>
      <c r="N266" s="9" t="s">
        <v>28378</v>
      </c>
      <c r="O266" s="9" t="b">
        <v>1</v>
      </c>
      <c r="Q266"/>
      <c r="R266"/>
      <c r="S266"/>
      <c r="T266"/>
      <c r="U266"/>
      <c r="V266"/>
      <c r="W266"/>
    </row>
    <row r="267" spans="1:23">
      <c r="A267" s="9" t="s">
        <v>4</v>
      </c>
      <c r="B267" s="9">
        <v>140359</v>
      </c>
      <c r="C267" s="9">
        <v>2090</v>
      </c>
      <c r="D267" s="9" t="s">
        <v>28567</v>
      </c>
      <c r="E267" s="24">
        <v>1653</v>
      </c>
      <c r="F267" s="24" t="s">
        <v>32509</v>
      </c>
      <c r="G267" s="9">
        <v>0</v>
      </c>
      <c r="H267" s="9">
        <v>0</v>
      </c>
      <c r="I267" s="9">
        <v>0</v>
      </c>
      <c r="J267" s="9">
        <v>0</v>
      </c>
      <c r="K267" s="9">
        <v>2090</v>
      </c>
      <c r="L267" s="9">
        <v>1713</v>
      </c>
      <c r="M267" s="9" t="s">
        <v>28378</v>
      </c>
      <c r="N267" s="9" t="s">
        <v>28378</v>
      </c>
      <c r="O267" s="9" t="b">
        <v>1</v>
      </c>
      <c r="Q267"/>
      <c r="R267"/>
      <c r="S267"/>
      <c r="T267"/>
      <c r="U267"/>
      <c r="V267"/>
      <c r="W267"/>
    </row>
    <row r="268" spans="1:23">
      <c r="A268" s="9" t="s">
        <v>4</v>
      </c>
      <c r="B268" s="9">
        <v>225403</v>
      </c>
      <c r="C268" s="9">
        <v>490</v>
      </c>
      <c r="D268" s="9" t="s">
        <v>28525</v>
      </c>
      <c r="E268" s="24">
        <v>0</v>
      </c>
      <c r="F268" s="24" t="s">
        <v>32963</v>
      </c>
      <c r="G268" s="9">
        <v>0</v>
      </c>
      <c r="H268" s="9">
        <v>0</v>
      </c>
      <c r="I268" s="9">
        <v>0</v>
      </c>
      <c r="J268" s="9">
        <v>0</v>
      </c>
      <c r="K268" s="9">
        <v>490</v>
      </c>
      <c r="L268" s="9" t="s">
        <v>28378</v>
      </c>
      <c r="M268" s="9" t="s">
        <v>28378</v>
      </c>
      <c r="N268" s="9" t="s">
        <v>28378</v>
      </c>
      <c r="O268" s="9" t="b">
        <v>1</v>
      </c>
      <c r="Q268"/>
      <c r="R268"/>
      <c r="S268"/>
      <c r="T268"/>
      <c r="U268"/>
      <c r="V268"/>
      <c r="W268"/>
    </row>
    <row r="269" spans="1:23">
      <c r="A269" s="9" t="s">
        <v>4</v>
      </c>
      <c r="B269" s="9">
        <v>225401</v>
      </c>
      <c r="C269" s="9">
        <v>449</v>
      </c>
      <c r="D269" s="9" t="s">
        <v>28526</v>
      </c>
      <c r="E269" s="24">
        <v>0</v>
      </c>
      <c r="F269" s="24" t="s">
        <v>32963</v>
      </c>
      <c r="G269" s="9">
        <v>0</v>
      </c>
      <c r="H269" s="9">
        <v>0</v>
      </c>
      <c r="I269" s="9">
        <v>0</v>
      </c>
      <c r="J269" s="9">
        <v>0</v>
      </c>
      <c r="K269" s="9">
        <v>449</v>
      </c>
      <c r="L269" s="9" t="s">
        <v>28378</v>
      </c>
      <c r="M269" s="9" t="s">
        <v>28378</v>
      </c>
      <c r="N269" s="9" t="s">
        <v>28378</v>
      </c>
      <c r="O269" s="9" t="b">
        <v>1</v>
      </c>
      <c r="Q269"/>
      <c r="R269"/>
      <c r="S269"/>
      <c r="T269"/>
      <c r="U269"/>
      <c r="V269"/>
      <c r="W269"/>
    </row>
    <row r="270" spans="1:23">
      <c r="A270" s="9" t="s">
        <v>4</v>
      </c>
      <c r="B270" s="9">
        <v>226386</v>
      </c>
      <c r="C270" s="9">
        <v>7590</v>
      </c>
      <c r="D270" s="9" t="s">
        <v>28527</v>
      </c>
      <c r="E270" s="24">
        <v>0</v>
      </c>
      <c r="F270" s="24" t="s">
        <v>32963</v>
      </c>
      <c r="G270" s="9">
        <v>0</v>
      </c>
      <c r="H270" s="9">
        <v>0</v>
      </c>
      <c r="I270" s="9">
        <v>0</v>
      </c>
      <c r="J270" s="9">
        <v>0</v>
      </c>
      <c r="K270" s="9">
        <v>7590</v>
      </c>
      <c r="L270" s="9" t="s">
        <v>28378</v>
      </c>
      <c r="M270" s="9" t="s">
        <v>28378</v>
      </c>
      <c r="N270" s="9" t="s">
        <v>28378</v>
      </c>
      <c r="O270" s="9" t="b">
        <v>1</v>
      </c>
      <c r="Q270"/>
      <c r="R270"/>
      <c r="S270"/>
      <c r="T270"/>
      <c r="U270"/>
      <c r="V270"/>
      <c r="W270"/>
    </row>
    <row r="271" spans="1:23">
      <c r="A271" s="9" t="s">
        <v>4</v>
      </c>
      <c r="B271" s="9">
        <v>160502</v>
      </c>
      <c r="C271" s="9">
        <v>919</v>
      </c>
      <c r="D271" s="9" t="s">
        <v>28588</v>
      </c>
      <c r="E271" s="24">
        <v>0</v>
      </c>
      <c r="F271" s="24" t="s">
        <v>32963</v>
      </c>
      <c r="G271" s="9">
        <v>0</v>
      </c>
      <c r="H271" s="9">
        <v>0</v>
      </c>
      <c r="I271" s="9">
        <v>0</v>
      </c>
      <c r="J271" s="9">
        <v>0</v>
      </c>
      <c r="K271" s="9">
        <v>919</v>
      </c>
      <c r="L271" s="9" t="s">
        <v>28378</v>
      </c>
      <c r="M271" s="9" t="s">
        <v>28378</v>
      </c>
      <c r="N271" s="9" t="s">
        <v>28378</v>
      </c>
      <c r="O271" s="9" t="b">
        <v>1</v>
      </c>
      <c r="Q271"/>
      <c r="R271"/>
      <c r="S271"/>
      <c r="T271"/>
      <c r="U271"/>
      <c r="V271"/>
      <c r="W271"/>
    </row>
    <row r="272" spans="1:23">
      <c r="A272" s="9" t="s">
        <v>4</v>
      </c>
      <c r="B272" s="9">
        <v>140360</v>
      </c>
      <c r="C272" s="9">
        <v>1290</v>
      </c>
      <c r="D272" s="9" t="s">
        <v>28568</v>
      </c>
      <c r="E272" s="24">
        <v>830</v>
      </c>
      <c r="F272" s="24" t="s">
        <v>33063</v>
      </c>
      <c r="G272" s="9">
        <v>0</v>
      </c>
      <c r="H272" s="9">
        <v>0</v>
      </c>
      <c r="I272" s="9">
        <v>0</v>
      </c>
      <c r="J272" s="9">
        <v>0</v>
      </c>
      <c r="K272" s="9">
        <v>1290</v>
      </c>
      <c r="L272" s="9">
        <v>800</v>
      </c>
      <c r="M272" s="9" t="s">
        <v>28378</v>
      </c>
      <c r="N272" s="9" t="s">
        <v>28378</v>
      </c>
      <c r="O272" s="9" t="b">
        <v>1</v>
      </c>
      <c r="Q272"/>
      <c r="R272"/>
      <c r="S272"/>
      <c r="T272"/>
      <c r="U272"/>
      <c r="V272"/>
      <c r="W272"/>
    </row>
    <row r="273" spans="1:23">
      <c r="A273" s="9" t="s">
        <v>4</v>
      </c>
      <c r="B273" s="9">
        <v>171775</v>
      </c>
      <c r="C273" s="9">
        <v>929</v>
      </c>
      <c r="D273" s="9" t="s">
        <v>28615</v>
      </c>
      <c r="E273" s="24">
        <v>0</v>
      </c>
      <c r="F273" s="24" t="s">
        <v>32963</v>
      </c>
      <c r="G273" s="9">
        <v>0</v>
      </c>
      <c r="H273" s="9">
        <v>0</v>
      </c>
      <c r="I273" s="9">
        <v>0</v>
      </c>
      <c r="J273" s="9">
        <v>0</v>
      </c>
      <c r="K273" s="9">
        <v>929</v>
      </c>
      <c r="L273" s="9" t="s">
        <v>28378</v>
      </c>
      <c r="M273" s="9" t="s">
        <v>28378</v>
      </c>
      <c r="N273" s="9" t="s">
        <v>28378</v>
      </c>
      <c r="O273" s="9" t="b">
        <v>1</v>
      </c>
      <c r="Q273"/>
      <c r="R273"/>
      <c r="S273"/>
      <c r="T273"/>
      <c r="U273"/>
      <c r="V273"/>
      <c r="W273"/>
    </row>
    <row r="274" spans="1:23">
      <c r="A274" s="9" t="s">
        <v>4</v>
      </c>
      <c r="B274" s="9">
        <v>140361</v>
      </c>
      <c r="C274" s="9">
        <v>1390</v>
      </c>
      <c r="D274" s="9" t="s">
        <v>28569</v>
      </c>
      <c r="E274" s="24">
        <v>1305</v>
      </c>
      <c r="F274" s="24" t="s">
        <v>33064</v>
      </c>
      <c r="G274" s="9">
        <v>0</v>
      </c>
      <c r="H274" s="9">
        <v>0</v>
      </c>
      <c r="I274" s="9">
        <v>0</v>
      </c>
      <c r="J274" s="9">
        <v>0</v>
      </c>
      <c r="K274" s="9">
        <v>1390</v>
      </c>
      <c r="L274" s="9">
        <v>1352</v>
      </c>
      <c r="M274" s="9" t="s">
        <v>28378</v>
      </c>
      <c r="N274" s="9" t="s">
        <v>28378</v>
      </c>
      <c r="O274" s="9" t="b">
        <v>1</v>
      </c>
      <c r="Q274"/>
      <c r="R274"/>
      <c r="S274"/>
      <c r="T274"/>
      <c r="U274"/>
      <c r="V274"/>
      <c r="W274"/>
    </row>
    <row r="275" spans="1:23">
      <c r="A275" s="9" t="s">
        <v>4</v>
      </c>
      <c r="B275" s="9">
        <v>140363</v>
      </c>
      <c r="C275" s="9">
        <v>1490</v>
      </c>
      <c r="D275" s="9" t="s">
        <v>28570</v>
      </c>
      <c r="E275" s="24">
        <v>932</v>
      </c>
      <c r="F275" s="24" t="s">
        <v>33065</v>
      </c>
      <c r="G275" s="9">
        <v>0</v>
      </c>
      <c r="H275" s="9">
        <v>0</v>
      </c>
      <c r="I275" s="9">
        <v>0</v>
      </c>
      <c r="J275" s="9">
        <v>0</v>
      </c>
      <c r="K275" s="9">
        <v>1490</v>
      </c>
      <c r="L275" s="9">
        <v>914</v>
      </c>
      <c r="M275" s="9" t="s">
        <v>28378</v>
      </c>
      <c r="N275" s="9" t="s">
        <v>28378</v>
      </c>
      <c r="O275" s="9" t="b">
        <v>1</v>
      </c>
      <c r="Q275"/>
      <c r="R275"/>
      <c r="S275"/>
      <c r="T275"/>
      <c r="U275"/>
      <c r="V275"/>
      <c r="W275"/>
    </row>
    <row r="276" spans="1:23">
      <c r="A276" s="9" t="s">
        <v>4</v>
      </c>
      <c r="B276" s="9">
        <v>140362</v>
      </c>
      <c r="C276" s="9">
        <v>1290</v>
      </c>
      <c r="D276" s="9" t="s">
        <v>28571</v>
      </c>
      <c r="E276" s="24">
        <v>1697</v>
      </c>
      <c r="F276" s="24" t="s">
        <v>33066</v>
      </c>
      <c r="G276" s="9">
        <v>0</v>
      </c>
      <c r="H276" s="9">
        <v>0</v>
      </c>
      <c r="I276" s="9">
        <v>0</v>
      </c>
      <c r="J276" s="9">
        <v>0</v>
      </c>
      <c r="K276" s="9">
        <v>1290</v>
      </c>
      <c r="L276" s="9">
        <v>1755</v>
      </c>
      <c r="M276" s="9" t="s">
        <v>28378</v>
      </c>
      <c r="N276" s="9" t="s">
        <v>28378</v>
      </c>
      <c r="O276" s="9" t="b">
        <v>1</v>
      </c>
      <c r="Q276"/>
      <c r="R276"/>
      <c r="S276"/>
      <c r="T276"/>
      <c r="U276"/>
      <c r="V276"/>
      <c r="W276"/>
    </row>
    <row r="277" spans="1:23">
      <c r="A277" s="9" t="s">
        <v>4</v>
      </c>
      <c r="B277" s="9">
        <v>162804</v>
      </c>
      <c r="C277" s="9">
        <v>189</v>
      </c>
      <c r="D277" s="9" t="s">
        <v>27960</v>
      </c>
      <c r="E277" s="24">
        <v>0</v>
      </c>
      <c r="F277" s="24" t="s">
        <v>32963</v>
      </c>
      <c r="G277" s="9">
        <v>0</v>
      </c>
      <c r="H277" s="9">
        <v>0</v>
      </c>
      <c r="I277" s="9">
        <v>0</v>
      </c>
      <c r="J277" s="9">
        <v>0</v>
      </c>
      <c r="K277" s="9">
        <v>189</v>
      </c>
      <c r="L277" s="9" t="s">
        <v>28378</v>
      </c>
      <c r="M277" s="9" t="s">
        <v>28378</v>
      </c>
      <c r="N277" s="9" t="s">
        <v>28378</v>
      </c>
      <c r="O277" s="9" t="b">
        <v>1</v>
      </c>
      <c r="Q277"/>
      <c r="R277"/>
      <c r="S277"/>
      <c r="T277"/>
      <c r="U277"/>
      <c r="V277"/>
      <c r="W277"/>
    </row>
    <row r="278" spans="1:23">
      <c r="A278" s="9" t="s">
        <v>4</v>
      </c>
      <c r="B278" s="9">
        <v>139965</v>
      </c>
      <c r="C278" s="9" t="s">
        <v>28492</v>
      </c>
      <c r="D278" s="9">
        <v>0</v>
      </c>
      <c r="E278" s="24">
        <v>0</v>
      </c>
      <c r="F278" s="24" t="s">
        <v>32963</v>
      </c>
      <c r="G278" s="9">
        <v>0</v>
      </c>
      <c r="H278" s="9">
        <v>0</v>
      </c>
      <c r="I278" s="9">
        <v>0</v>
      </c>
      <c r="J278" s="9">
        <v>0</v>
      </c>
      <c r="K278" s="9" t="s">
        <v>28378</v>
      </c>
      <c r="L278" s="9" t="s">
        <v>28378</v>
      </c>
      <c r="M278" s="9" t="s">
        <v>28378</v>
      </c>
      <c r="N278" s="9" t="s">
        <v>28378</v>
      </c>
      <c r="O278" s="9" t="b">
        <v>0</v>
      </c>
      <c r="Q278"/>
      <c r="R278"/>
      <c r="S278"/>
      <c r="T278"/>
      <c r="U278"/>
      <c r="V278"/>
      <c r="W278"/>
    </row>
    <row r="279" spans="1:23">
      <c r="A279" s="9" t="s">
        <v>4</v>
      </c>
      <c r="B279" s="9">
        <v>217881</v>
      </c>
      <c r="C279" s="9">
        <v>390</v>
      </c>
      <c r="D279" s="9" t="s">
        <v>28057</v>
      </c>
      <c r="E279" s="24">
        <v>0</v>
      </c>
      <c r="F279" s="24" t="s">
        <v>32963</v>
      </c>
      <c r="G279" s="9">
        <v>0</v>
      </c>
      <c r="H279" s="9">
        <v>0</v>
      </c>
      <c r="I279" s="9">
        <v>0</v>
      </c>
      <c r="J279" s="9">
        <v>0</v>
      </c>
      <c r="K279" s="9">
        <v>390</v>
      </c>
      <c r="L279" s="9" t="s">
        <v>28378</v>
      </c>
      <c r="M279" s="9" t="s">
        <v>28378</v>
      </c>
      <c r="N279" s="9" t="s">
        <v>28378</v>
      </c>
      <c r="O279" s="9" t="b">
        <v>1</v>
      </c>
      <c r="Q279"/>
      <c r="R279"/>
      <c r="S279"/>
      <c r="T279"/>
      <c r="U279"/>
      <c r="V279"/>
      <c r="W279"/>
    </row>
    <row r="280" spans="1:23">
      <c r="A280" s="9" t="s">
        <v>4</v>
      </c>
      <c r="B280" s="9">
        <v>159353</v>
      </c>
      <c r="C280" s="9">
        <v>290</v>
      </c>
      <c r="D280" s="9" t="s">
        <v>28056</v>
      </c>
      <c r="E280" s="24">
        <v>0</v>
      </c>
      <c r="F280" s="24" t="s">
        <v>32963</v>
      </c>
      <c r="G280" s="9">
        <v>0</v>
      </c>
      <c r="H280" s="9">
        <v>0</v>
      </c>
      <c r="I280" s="9">
        <v>0</v>
      </c>
      <c r="J280" s="9">
        <v>0</v>
      </c>
      <c r="K280" s="9">
        <v>290</v>
      </c>
      <c r="L280" s="9" t="s">
        <v>28378</v>
      </c>
      <c r="M280" s="9" t="s">
        <v>28378</v>
      </c>
      <c r="N280" s="9" t="s">
        <v>28378</v>
      </c>
      <c r="O280" s="9" t="b">
        <v>1</v>
      </c>
      <c r="Q280"/>
      <c r="R280"/>
      <c r="S280"/>
      <c r="T280"/>
      <c r="U280"/>
      <c r="V280"/>
      <c r="W280"/>
    </row>
    <row r="281" spans="1:23">
      <c r="A281" s="9" t="s">
        <v>4</v>
      </c>
      <c r="B281" s="9">
        <v>159354</v>
      </c>
      <c r="C281" s="9">
        <v>269</v>
      </c>
      <c r="D281" s="9" t="s">
        <v>28055</v>
      </c>
      <c r="E281" s="24">
        <v>0</v>
      </c>
      <c r="F281" s="24" t="s">
        <v>32963</v>
      </c>
      <c r="G281" s="9">
        <v>0</v>
      </c>
      <c r="H281" s="9">
        <v>0</v>
      </c>
      <c r="I281" s="9">
        <v>0</v>
      </c>
      <c r="J281" s="9">
        <v>0</v>
      </c>
      <c r="K281" s="9">
        <v>269</v>
      </c>
      <c r="L281" s="9" t="s">
        <v>28378</v>
      </c>
      <c r="M281" s="9" t="s">
        <v>28378</v>
      </c>
      <c r="N281" s="9" t="s">
        <v>28378</v>
      </c>
      <c r="O281" s="9" t="b">
        <v>1</v>
      </c>
      <c r="Q281"/>
      <c r="R281"/>
      <c r="S281"/>
      <c r="T281"/>
      <c r="U281"/>
      <c r="V281"/>
      <c r="W281"/>
    </row>
    <row r="282" spans="1:23">
      <c r="A282" s="9" t="s">
        <v>4</v>
      </c>
      <c r="B282" s="9">
        <v>217880</v>
      </c>
      <c r="C282" s="9">
        <v>569</v>
      </c>
      <c r="D282" s="9" t="s">
        <v>28528</v>
      </c>
      <c r="E282" s="24">
        <v>0</v>
      </c>
      <c r="F282" s="24" t="s">
        <v>32963</v>
      </c>
      <c r="G282" s="9">
        <v>0</v>
      </c>
      <c r="H282" s="9">
        <v>0</v>
      </c>
      <c r="I282" s="9">
        <v>0</v>
      </c>
      <c r="J282" s="9">
        <v>0</v>
      </c>
      <c r="K282" s="9">
        <v>569</v>
      </c>
      <c r="L282" s="9" t="s">
        <v>28378</v>
      </c>
      <c r="M282" s="9" t="s">
        <v>28378</v>
      </c>
      <c r="N282" s="9" t="s">
        <v>28378</v>
      </c>
      <c r="O282" s="9" t="b">
        <v>1</v>
      </c>
      <c r="Q282"/>
      <c r="R282"/>
      <c r="S282"/>
      <c r="T282"/>
      <c r="U282"/>
      <c r="V282"/>
      <c r="W282"/>
    </row>
    <row r="283" spans="1:23">
      <c r="A283" s="9" t="s">
        <v>4</v>
      </c>
      <c r="B283" s="9">
        <v>159348</v>
      </c>
      <c r="C283" s="9">
        <v>319</v>
      </c>
      <c r="D283" s="9" t="s">
        <v>28054</v>
      </c>
      <c r="E283" s="24">
        <v>0</v>
      </c>
      <c r="F283" s="24" t="s">
        <v>32963</v>
      </c>
      <c r="G283" s="9">
        <v>0</v>
      </c>
      <c r="H283" s="9">
        <v>0</v>
      </c>
      <c r="I283" s="9">
        <v>0</v>
      </c>
      <c r="J283" s="9">
        <v>0</v>
      </c>
      <c r="K283" s="9">
        <v>319</v>
      </c>
      <c r="L283" s="9" t="s">
        <v>28378</v>
      </c>
      <c r="M283" s="9" t="s">
        <v>28378</v>
      </c>
      <c r="N283" s="9" t="s">
        <v>28378</v>
      </c>
      <c r="O283" s="9" t="b">
        <v>1</v>
      </c>
      <c r="Q283"/>
      <c r="R283"/>
      <c r="S283"/>
      <c r="T283"/>
      <c r="U283"/>
      <c r="V283"/>
      <c r="W283"/>
    </row>
    <row r="284" spans="1:23">
      <c r="A284" s="9" t="s">
        <v>4</v>
      </c>
      <c r="B284" s="9">
        <v>159347</v>
      </c>
      <c r="C284" s="9">
        <v>229</v>
      </c>
      <c r="D284" s="9" t="s">
        <v>28529</v>
      </c>
      <c r="E284" s="24">
        <v>0</v>
      </c>
      <c r="F284" s="24" t="s">
        <v>32963</v>
      </c>
      <c r="G284" s="9">
        <v>0</v>
      </c>
      <c r="H284" s="9">
        <v>0</v>
      </c>
      <c r="I284" s="9">
        <v>0</v>
      </c>
      <c r="J284" s="9">
        <v>0</v>
      </c>
      <c r="K284" s="9">
        <v>229</v>
      </c>
      <c r="L284" s="9" t="s">
        <v>28378</v>
      </c>
      <c r="M284" s="9" t="s">
        <v>28378</v>
      </c>
      <c r="N284" s="9" t="s">
        <v>28378</v>
      </c>
      <c r="O284" s="9" t="b">
        <v>1</v>
      </c>
      <c r="Q284"/>
      <c r="R284"/>
      <c r="S284"/>
      <c r="T284"/>
      <c r="U284"/>
      <c r="V284"/>
      <c r="W284"/>
    </row>
    <row r="285" spans="1:23">
      <c r="A285" s="9" t="s">
        <v>4</v>
      </c>
      <c r="B285" s="9">
        <v>213422</v>
      </c>
      <c r="C285" s="9" t="s">
        <v>28492</v>
      </c>
      <c r="D285" s="9">
        <v>0</v>
      </c>
      <c r="E285" s="24">
        <v>0</v>
      </c>
      <c r="F285" s="24" t="s">
        <v>32963</v>
      </c>
      <c r="G285" s="9">
        <v>0</v>
      </c>
      <c r="H285" s="9">
        <v>0</v>
      </c>
      <c r="I285" s="9">
        <v>0</v>
      </c>
      <c r="J285" s="9">
        <v>0</v>
      </c>
      <c r="K285" s="9" t="s">
        <v>28378</v>
      </c>
      <c r="L285" s="9" t="s">
        <v>28378</v>
      </c>
      <c r="M285" s="9" t="s">
        <v>28378</v>
      </c>
      <c r="N285" s="9" t="s">
        <v>28378</v>
      </c>
      <c r="O285" s="9" t="b">
        <v>0</v>
      </c>
      <c r="Q285"/>
      <c r="R285"/>
      <c r="S285"/>
      <c r="T285"/>
      <c r="U285"/>
      <c r="V285"/>
      <c r="W285"/>
    </row>
    <row r="286" spans="1:23">
      <c r="A286" s="9" t="s">
        <v>4</v>
      </c>
      <c r="B286" s="9">
        <v>226330</v>
      </c>
      <c r="C286" s="9">
        <v>2690</v>
      </c>
      <c r="D286" s="9" t="s">
        <v>28051</v>
      </c>
      <c r="E286" s="24">
        <v>0</v>
      </c>
      <c r="F286" s="24" t="s">
        <v>32963</v>
      </c>
      <c r="G286" s="9">
        <v>0</v>
      </c>
      <c r="H286" s="9">
        <v>0</v>
      </c>
      <c r="I286" s="9">
        <v>0</v>
      </c>
      <c r="J286" s="9">
        <v>0</v>
      </c>
      <c r="K286" s="9">
        <v>2690</v>
      </c>
      <c r="L286" s="9" t="s">
        <v>28378</v>
      </c>
      <c r="M286" s="9" t="s">
        <v>28378</v>
      </c>
      <c r="N286" s="9" t="s">
        <v>28378</v>
      </c>
      <c r="O286" s="9" t="b">
        <v>1</v>
      </c>
      <c r="Q286"/>
      <c r="R286"/>
      <c r="S286"/>
      <c r="T286"/>
      <c r="U286"/>
      <c r="V286"/>
      <c r="W286"/>
    </row>
    <row r="287" spans="1:23">
      <c r="A287" s="9" t="s">
        <v>4</v>
      </c>
      <c r="B287" s="9">
        <v>226331</v>
      </c>
      <c r="C287" s="9" t="s">
        <v>28492</v>
      </c>
      <c r="D287" s="9">
        <v>0</v>
      </c>
      <c r="E287" s="24">
        <v>0</v>
      </c>
      <c r="F287" s="24" t="s">
        <v>32963</v>
      </c>
      <c r="G287" s="9">
        <v>0</v>
      </c>
      <c r="H287" s="9">
        <v>0</v>
      </c>
      <c r="I287" s="9">
        <v>0</v>
      </c>
      <c r="J287" s="9">
        <v>0</v>
      </c>
      <c r="K287" s="9" t="s">
        <v>28378</v>
      </c>
      <c r="L287" s="9" t="s">
        <v>28378</v>
      </c>
      <c r="M287" s="9" t="s">
        <v>28378</v>
      </c>
      <c r="N287" s="9" t="s">
        <v>28378</v>
      </c>
      <c r="O287" s="9" t="b">
        <v>0</v>
      </c>
      <c r="Q287"/>
      <c r="R287"/>
      <c r="S287"/>
      <c r="T287"/>
      <c r="U287"/>
      <c r="V287"/>
      <c r="W287"/>
    </row>
    <row r="288" spans="1:23">
      <c r="A288" s="9" t="s">
        <v>4</v>
      </c>
      <c r="B288" s="9">
        <v>226250</v>
      </c>
      <c r="C288" s="9">
        <v>3090</v>
      </c>
      <c r="D288" s="9" t="s">
        <v>28052</v>
      </c>
      <c r="E288" s="24">
        <v>0</v>
      </c>
      <c r="F288" s="24" t="s">
        <v>32963</v>
      </c>
      <c r="G288" s="9">
        <v>0</v>
      </c>
      <c r="H288" s="9">
        <v>0</v>
      </c>
      <c r="I288" s="9">
        <v>0</v>
      </c>
      <c r="J288" s="9">
        <v>0</v>
      </c>
      <c r="K288" s="9">
        <v>3090</v>
      </c>
      <c r="L288" s="9" t="s">
        <v>28378</v>
      </c>
      <c r="M288" s="9" t="s">
        <v>28378</v>
      </c>
      <c r="N288" s="9" t="s">
        <v>28378</v>
      </c>
      <c r="O288" s="9" t="b">
        <v>1</v>
      </c>
      <c r="Q288"/>
      <c r="R288"/>
      <c r="S288"/>
      <c r="T288"/>
      <c r="U288"/>
      <c r="V288"/>
      <c r="W288"/>
    </row>
    <row r="289" spans="1:23">
      <c r="A289" s="9" t="s">
        <v>4</v>
      </c>
      <c r="B289" s="9">
        <v>194594</v>
      </c>
      <c r="C289" s="9">
        <v>290</v>
      </c>
      <c r="D289" s="9" t="s">
        <v>28053</v>
      </c>
      <c r="E289" s="24">
        <v>0</v>
      </c>
      <c r="F289" s="24" t="s">
        <v>32963</v>
      </c>
      <c r="G289" s="9">
        <v>0</v>
      </c>
      <c r="H289" s="9">
        <v>0</v>
      </c>
      <c r="I289" s="9">
        <v>0</v>
      </c>
      <c r="J289" s="9">
        <v>0</v>
      </c>
      <c r="K289" s="9">
        <v>290</v>
      </c>
      <c r="L289" s="9" t="s">
        <v>28378</v>
      </c>
      <c r="M289" s="9" t="s">
        <v>28378</v>
      </c>
      <c r="N289" s="9" t="s">
        <v>28378</v>
      </c>
      <c r="O289" s="9" t="b">
        <v>1</v>
      </c>
      <c r="Q289"/>
      <c r="R289"/>
      <c r="S289"/>
      <c r="T289"/>
      <c r="U289"/>
      <c r="V289"/>
      <c r="W289"/>
    </row>
    <row r="290" spans="1:23">
      <c r="A290" s="9" t="s">
        <v>4</v>
      </c>
      <c r="B290" s="9">
        <v>213325</v>
      </c>
      <c r="C290" s="9" t="s">
        <v>28492</v>
      </c>
      <c r="D290" s="9">
        <v>0</v>
      </c>
      <c r="E290" s="24">
        <v>0</v>
      </c>
      <c r="F290" s="24" t="s">
        <v>32963</v>
      </c>
      <c r="G290" s="9">
        <v>0</v>
      </c>
      <c r="H290" s="9">
        <v>0</v>
      </c>
      <c r="I290" s="9">
        <v>0</v>
      </c>
      <c r="J290" s="9">
        <v>0</v>
      </c>
      <c r="K290" s="9" t="s">
        <v>28378</v>
      </c>
      <c r="L290" s="9" t="s">
        <v>28378</v>
      </c>
      <c r="M290" s="9" t="s">
        <v>28378</v>
      </c>
      <c r="N290" s="9" t="s">
        <v>28378</v>
      </c>
      <c r="O290" s="9" t="b">
        <v>0</v>
      </c>
      <c r="Q290"/>
      <c r="R290"/>
      <c r="S290"/>
      <c r="T290"/>
      <c r="U290"/>
      <c r="V290"/>
      <c r="W290"/>
    </row>
    <row r="291" spans="1:23">
      <c r="A291" s="9" t="s">
        <v>4</v>
      </c>
      <c r="B291" s="9">
        <v>201342</v>
      </c>
      <c r="C291" s="9">
        <v>229</v>
      </c>
      <c r="D291" s="9" t="s">
        <v>28530</v>
      </c>
      <c r="E291" s="24">
        <v>0</v>
      </c>
      <c r="F291" s="24" t="s">
        <v>32963</v>
      </c>
      <c r="G291" s="9">
        <v>0</v>
      </c>
      <c r="H291" s="9">
        <v>0</v>
      </c>
      <c r="I291" s="9">
        <v>0</v>
      </c>
      <c r="J291" s="9">
        <v>0</v>
      </c>
      <c r="K291" s="9">
        <v>229</v>
      </c>
      <c r="L291" s="9" t="s">
        <v>28378</v>
      </c>
      <c r="M291" s="9" t="s">
        <v>28378</v>
      </c>
      <c r="N291" s="9" t="s">
        <v>28378</v>
      </c>
      <c r="O291" s="9" t="b">
        <v>1</v>
      </c>
      <c r="Q291"/>
      <c r="R291"/>
      <c r="S291"/>
      <c r="T291"/>
      <c r="U291"/>
      <c r="V291"/>
      <c r="W291"/>
    </row>
    <row r="292" spans="1:23">
      <c r="A292" s="9" t="s">
        <v>4</v>
      </c>
      <c r="B292" s="9">
        <v>201341</v>
      </c>
      <c r="C292" s="9">
        <v>289</v>
      </c>
      <c r="D292" s="9" t="s">
        <v>28531</v>
      </c>
      <c r="E292" s="24">
        <v>0</v>
      </c>
      <c r="F292" s="24" t="s">
        <v>32963</v>
      </c>
      <c r="G292" s="9">
        <v>0</v>
      </c>
      <c r="H292" s="9">
        <v>0</v>
      </c>
      <c r="I292" s="9">
        <v>0</v>
      </c>
      <c r="J292" s="9">
        <v>0</v>
      </c>
      <c r="K292" s="9">
        <v>289</v>
      </c>
      <c r="L292" s="9" t="s">
        <v>28378</v>
      </c>
      <c r="M292" s="9" t="s">
        <v>28378</v>
      </c>
      <c r="N292" s="9" t="s">
        <v>28378</v>
      </c>
      <c r="O292" s="9" t="b">
        <v>1</v>
      </c>
      <c r="Q292"/>
      <c r="R292"/>
      <c r="S292"/>
      <c r="T292"/>
      <c r="U292"/>
      <c r="V292"/>
      <c r="W292"/>
    </row>
    <row r="293" spans="1:23">
      <c r="A293" s="9" t="s">
        <v>4</v>
      </c>
      <c r="B293" s="9">
        <v>213327</v>
      </c>
      <c r="C293" s="9">
        <v>290</v>
      </c>
      <c r="D293" s="9" t="s">
        <v>27961</v>
      </c>
      <c r="E293" s="24">
        <v>0</v>
      </c>
      <c r="F293" s="24" t="s">
        <v>32963</v>
      </c>
      <c r="G293" s="9">
        <v>0</v>
      </c>
      <c r="H293" s="9">
        <v>0</v>
      </c>
      <c r="I293" s="9">
        <v>0</v>
      </c>
      <c r="J293" s="9">
        <v>0</v>
      </c>
      <c r="K293" s="9">
        <v>290</v>
      </c>
      <c r="L293" s="9" t="s">
        <v>28378</v>
      </c>
      <c r="M293" s="9" t="s">
        <v>28378</v>
      </c>
      <c r="N293" s="9" t="s">
        <v>28378</v>
      </c>
      <c r="O293" s="9" t="b">
        <v>1</v>
      </c>
      <c r="Q293"/>
      <c r="R293"/>
      <c r="S293"/>
      <c r="T293"/>
      <c r="U293"/>
      <c r="V293"/>
      <c r="W293"/>
    </row>
    <row r="294" spans="1:23">
      <c r="A294" s="9" t="s">
        <v>4</v>
      </c>
      <c r="B294" s="9">
        <v>204118</v>
      </c>
      <c r="C294" s="9">
        <v>1890</v>
      </c>
      <c r="D294" s="9" t="s">
        <v>26840</v>
      </c>
      <c r="E294" s="24">
        <v>0</v>
      </c>
      <c r="F294" s="24" t="s">
        <v>32963</v>
      </c>
      <c r="G294" s="9">
        <v>0</v>
      </c>
      <c r="H294" s="9">
        <v>0</v>
      </c>
      <c r="I294" s="9">
        <v>0</v>
      </c>
      <c r="J294" s="9">
        <v>0</v>
      </c>
      <c r="K294" s="9">
        <v>1890</v>
      </c>
      <c r="L294" s="9" t="s">
        <v>28378</v>
      </c>
      <c r="M294" s="9" t="s">
        <v>28378</v>
      </c>
      <c r="N294" s="9" t="s">
        <v>28378</v>
      </c>
      <c r="O294" s="9" t="b">
        <v>1</v>
      </c>
      <c r="Q294"/>
      <c r="R294"/>
      <c r="S294"/>
      <c r="T294"/>
      <c r="U294"/>
      <c r="V294"/>
      <c r="W294"/>
    </row>
    <row r="295" spans="1:23">
      <c r="A295" s="9" t="s">
        <v>4</v>
      </c>
      <c r="B295" s="9">
        <v>204075</v>
      </c>
      <c r="C295" s="9">
        <v>1890</v>
      </c>
      <c r="D295" s="9" t="s">
        <v>26848</v>
      </c>
      <c r="E295" s="24">
        <v>1655</v>
      </c>
      <c r="F295" s="24" t="s">
        <v>33434</v>
      </c>
      <c r="G295" s="9">
        <v>0</v>
      </c>
      <c r="H295" s="9">
        <v>0</v>
      </c>
      <c r="I295" s="9">
        <v>0</v>
      </c>
      <c r="J295" s="9">
        <v>0</v>
      </c>
      <c r="K295" s="9">
        <v>1890</v>
      </c>
      <c r="L295" s="9">
        <v>1597</v>
      </c>
      <c r="M295" s="9" t="s">
        <v>28378</v>
      </c>
      <c r="N295" s="9" t="s">
        <v>28378</v>
      </c>
      <c r="O295" s="9" t="b">
        <v>1</v>
      </c>
      <c r="Q295"/>
      <c r="R295"/>
      <c r="S295"/>
      <c r="T295"/>
      <c r="U295"/>
      <c r="V295"/>
      <c r="W295"/>
    </row>
    <row r="296" spans="1:23">
      <c r="A296" s="9" t="s">
        <v>4</v>
      </c>
      <c r="B296" s="9">
        <v>225354</v>
      </c>
      <c r="C296" s="9">
        <v>390</v>
      </c>
      <c r="D296" s="9" t="s">
        <v>28045</v>
      </c>
      <c r="E296" s="24">
        <v>0</v>
      </c>
      <c r="F296" s="24" t="s">
        <v>32963</v>
      </c>
      <c r="G296" s="9">
        <v>0</v>
      </c>
      <c r="H296" s="9">
        <v>0</v>
      </c>
      <c r="I296" s="9">
        <v>0</v>
      </c>
      <c r="J296" s="9">
        <v>0</v>
      </c>
      <c r="K296" s="9">
        <v>390</v>
      </c>
      <c r="L296" s="9" t="s">
        <v>28378</v>
      </c>
      <c r="M296" s="9" t="s">
        <v>28378</v>
      </c>
      <c r="N296" s="9" t="s">
        <v>28378</v>
      </c>
      <c r="O296" s="9" t="b">
        <v>1</v>
      </c>
      <c r="Q296"/>
      <c r="R296"/>
      <c r="S296"/>
      <c r="T296"/>
      <c r="U296"/>
      <c r="V296"/>
      <c r="W296"/>
    </row>
    <row r="297" spans="1:23">
      <c r="A297" s="9" t="s">
        <v>4</v>
      </c>
      <c r="B297" s="9">
        <v>225356</v>
      </c>
      <c r="C297" s="9">
        <v>449</v>
      </c>
      <c r="D297" s="9" t="s">
        <v>28044</v>
      </c>
      <c r="E297" s="24">
        <v>0</v>
      </c>
      <c r="F297" s="24" t="s">
        <v>32963</v>
      </c>
      <c r="G297" s="9">
        <v>0</v>
      </c>
      <c r="H297" s="9">
        <v>0</v>
      </c>
      <c r="I297" s="9">
        <v>0</v>
      </c>
      <c r="J297" s="9">
        <v>0</v>
      </c>
      <c r="K297" s="9">
        <v>449</v>
      </c>
      <c r="L297" s="9" t="s">
        <v>28378</v>
      </c>
      <c r="M297" s="9" t="s">
        <v>28378</v>
      </c>
      <c r="N297" s="9" t="s">
        <v>28378</v>
      </c>
      <c r="O297" s="9" t="b">
        <v>1</v>
      </c>
      <c r="Q297"/>
      <c r="R297"/>
      <c r="S297"/>
      <c r="T297"/>
      <c r="U297"/>
      <c r="V297"/>
      <c r="W297"/>
    </row>
    <row r="298" spans="1:23">
      <c r="A298" s="9" t="s">
        <v>4</v>
      </c>
      <c r="B298" s="9">
        <v>225359</v>
      </c>
      <c r="C298" s="9">
        <v>669</v>
      </c>
      <c r="D298" s="9" t="s">
        <v>28043</v>
      </c>
      <c r="E298" s="24">
        <v>0</v>
      </c>
      <c r="F298" s="24" t="s">
        <v>32963</v>
      </c>
      <c r="G298" s="9">
        <v>0</v>
      </c>
      <c r="H298" s="9">
        <v>0</v>
      </c>
      <c r="I298" s="9">
        <v>0</v>
      </c>
      <c r="J298" s="9">
        <v>0</v>
      </c>
      <c r="K298" s="9">
        <v>669</v>
      </c>
      <c r="L298" s="9" t="s">
        <v>28378</v>
      </c>
      <c r="M298" s="9" t="s">
        <v>28378</v>
      </c>
      <c r="N298" s="9" t="s">
        <v>28378</v>
      </c>
      <c r="O298" s="9" t="b">
        <v>1</v>
      </c>
      <c r="Q298"/>
      <c r="R298"/>
      <c r="S298"/>
      <c r="T298"/>
      <c r="U298"/>
      <c r="V298"/>
      <c r="W298"/>
    </row>
    <row r="299" spans="1:23">
      <c r="A299" s="9" t="s">
        <v>4</v>
      </c>
      <c r="B299" s="9">
        <v>225351</v>
      </c>
      <c r="C299" s="9">
        <v>669</v>
      </c>
      <c r="D299" s="9" t="s">
        <v>28042</v>
      </c>
      <c r="E299" s="24">
        <v>0</v>
      </c>
      <c r="F299" s="24" t="s">
        <v>32963</v>
      </c>
      <c r="G299" s="9">
        <v>0</v>
      </c>
      <c r="H299" s="9">
        <v>0</v>
      </c>
      <c r="I299" s="9">
        <v>0</v>
      </c>
      <c r="J299" s="9">
        <v>0</v>
      </c>
      <c r="K299" s="9">
        <v>669</v>
      </c>
      <c r="L299" s="9" t="s">
        <v>28378</v>
      </c>
      <c r="M299" s="9" t="s">
        <v>28378</v>
      </c>
      <c r="N299" s="9" t="s">
        <v>28378</v>
      </c>
      <c r="O299" s="9" t="b">
        <v>1</v>
      </c>
      <c r="Q299"/>
      <c r="R299"/>
      <c r="S299"/>
      <c r="T299"/>
      <c r="U299"/>
      <c r="V299"/>
      <c r="W299"/>
    </row>
    <row r="300" spans="1:23">
      <c r="A300" s="9" t="s">
        <v>4</v>
      </c>
      <c r="B300" s="9">
        <v>225357</v>
      </c>
      <c r="C300" s="9">
        <v>639</v>
      </c>
      <c r="D300" s="9" t="s">
        <v>28041</v>
      </c>
      <c r="E300" s="24">
        <v>0</v>
      </c>
      <c r="F300" s="24" t="s">
        <v>32963</v>
      </c>
      <c r="G300" s="9">
        <v>0</v>
      </c>
      <c r="H300" s="9">
        <v>0</v>
      </c>
      <c r="I300" s="9">
        <v>0</v>
      </c>
      <c r="J300" s="9">
        <v>0</v>
      </c>
      <c r="K300" s="9">
        <v>639</v>
      </c>
      <c r="L300" s="9" t="s">
        <v>28378</v>
      </c>
      <c r="M300" s="9" t="s">
        <v>28378</v>
      </c>
      <c r="N300" s="9" t="s">
        <v>28378</v>
      </c>
      <c r="O300" s="9" t="b">
        <v>1</v>
      </c>
      <c r="Q300"/>
      <c r="R300"/>
      <c r="S300"/>
      <c r="T300"/>
      <c r="U300"/>
      <c r="V300"/>
      <c r="W300"/>
    </row>
    <row r="301" spans="1:23">
      <c r="A301" s="9" t="s">
        <v>4</v>
      </c>
      <c r="B301" s="9">
        <v>202118</v>
      </c>
      <c r="C301" s="9">
        <v>290</v>
      </c>
      <c r="D301" s="9" t="s">
        <v>28532</v>
      </c>
      <c r="E301" s="24">
        <v>0</v>
      </c>
      <c r="F301" s="24" t="s">
        <v>32963</v>
      </c>
      <c r="G301" s="9">
        <v>0</v>
      </c>
      <c r="H301" s="9">
        <v>0</v>
      </c>
      <c r="I301" s="9">
        <v>0</v>
      </c>
      <c r="J301" s="9">
        <v>0</v>
      </c>
      <c r="K301" s="9">
        <v>290</v>
      </c>
      <c r="L301" s="9" t="s">
        <v>28378</v>
      </c>
      <c r="M301" s="9" t="s">
        <v>28378</v>
      </c>
      <c r="N301" s="9" t="s">
        <v>28378</v>
      </c>
      <c r="O301" s="9" t="b">
        <v>1</v>
      </c>
      <c r="Q301"/>
      <c r="R301"/>
      <c r="S301"/>
      <c r="T301"/>
      <c r="U301"/>
      <c r="V301"/>
      <c r="W301"/>
    </row>
    <row r="302" spans="1:23">
      <c r="A302" s="9" t="s">
        <v>4</v>
      </c>
      <c r="B302" s="9">
        <v>225059</v>
      </c>
      <c r="C302" s="9" t="s">
        <v>28492</v>
      </c>
      <c r="D302" s="9">
        <v>0</v>
      </c>
      <c r="E302" s="24">
        <v>0</v>
      </c>
      <c r="F302" s="24" t="s">
        <v>32963</v>
      </c>
      <c r="G302" s="9">
        <v>0</v>
      </c>
      <c r="H302" s="9">
        <v>0</v>
      </c>
      <c r="I302" s="9">
        <v>0</v>
      </c>
      <c r="J302" s="9">
        <v>0</v>
      </c>
      <c r="K302" s="9" t="s">
        <v>28378</v>
      </c>
      <c r="L302" s="9" t="s">
        <v>28378</v>
      </c>
      <c r="M302" s="9" t="s">
        <v>28378</v>
      </c>
      <c r="N302" s="9" t="s">
        <v>28378</v>
      </c>
      <c r="O302" s="9" t="b">
        <v>0</v>
      </c>
      <c r="Q302"/>
      <c r="R302"/>
      <c r="S302"/>
      <c r="T302"/>
      <c r="U302"/>
      <c r="V302"/>
      <c r="W302"/>
    </row>
    <row r="303" spans="1:23">
      <c r="A303" s="9" t="s">
        <v>4</v>
      </c>
      <c r="B303" s="9">
        <v>224904</v>
      </c>
      <c r="C303" s="9">
        <v>590</v>
      </c>
      <c r="D303" s="9" t="s">
        <v>28533</v>
      </c>
      <c r="E303" s="24">
        <v>0</v>
      </c>
      <c r="F303" s="24" t="s">
        <v>32963</v>
      </c>
      <c r="G303" s="9">
        <v>0</v>
      </c>
      <c r="H303" s="9">
        <v>0</v>
      </c>
      <c r="I303" s="9">
        <v>0</v>
      </c>
      <c r="J303" s="9">
        <v>0</v>
      </c>
      <c r="K303" s="9">
        <v>590</v>
      </c>
      <c r="L303" s="9" t="s">
        <v>28378</v>
      </c>
      <c r="M303" s="9" t="s">
        <v>28378</v>
      </c>
      <c r="N303" s="9" t="s">
        <v>28378</v>
      </c>
      <c r="O303" s="9" t="b">
        <v>1</v>
      </c>
      <c r="Q303"/>
      <c r="R303"/>
      <c r="S303"/>
      <c r="T303"/>
      <c r="U303"/>
      <c r="V303"/>
      <c r="W303"/>
    </row>
    <row r="304" spans="1:23">
      <c r="A304" s="9" t="s">
        <v>4</v>
      </c>
      <c r="B304" s="9">
        <v>224902</v>
      </c>
      <c r="C304" s="9">
        <v>590</v>
      </c>
      <c r="D304" s="9" t="s">
        <v>28534</v>
      </c>
      <c r="E304" s="24">
        <v>0</v>
      </c>
      <c r="F304" s="24" t="s">
        <v>32963</v>
      </c>
      <c r="G304" s="9">
        <v>0</v>
      </c>
      <c r="H304" s="9">
        <v>0</v>
      </c>
      <c r="I304" s="9">
        <v>0</v>
      </c>
      <c r="J304" s="9">
        <v>0</v>
      </c>
      <c r="K304" s="9">
        <v>590</v>
      </c>
      <c r="L304" s="9" t="s">
        <v>28378</v>
      </c>
      <c r="M304" s="9" t="s">
        <v>28378</v>
      </c>
      <c r="N304" s="9" t="s">
        <v>28378</v>
      </c>
      <c r="O304" s="9" t="b">
        <v>1</v>
      </c>
      <c r="Q304"/>
      <c r="R304"/>
      <c r="S304"/>
      <c r="T304"/>
      <c r="U304"/>
      <c r="V304"/>
      <c r="W304"/>
    </row>
    <row r="305" spans="1:23">
      <c r="A305" s="9" t="s">
        <v>4</v>
      </c>
      <c r="B305" s="9">
        <v>224901</v>
      </c>
      <c r="C305" s="9">
        <v>480</v>
      </c>
      <c r="D305" s="9" t="s">
        <v>26992</v>
      </c>
      <c r="E305" s="24">
        <v>0</v>
      </c>
      <c r="F305" s="24" t="s">
        <v>32963</v>
      </c>
      <c r="G305" s="9">
        <v>0</v>
      </c>
      <c r="H305" s="9">
        <v>0</v>
      </c>
      <c r="I305" s="9">
        <v>0</v>
      </c>
      <c r="J305" s="9">
        <v>0</v>
      </c>
      <c r="K305" s="9">
        <v>959</v>
      </c>
      <c r="L305" s="9" t="s">
        <v>28378</v>
      </c>
      <c r="M305" s="9" t="s">
        <v>28378</v>
      </c>
      <c r="N305" s="9" t="s">
        <v>28378</v>
      </c>
      <c r="O305" s="9" t="b">
        <v>1</v>
      </c>
      <c r="Q305"/>
      <c r="R305"/>
      <c r="S305"/>
      <c r="T305"/>
      <c r="U305"/>
      <c r="V305"/>
      <c r="W305"/>
    </row>
    <row r="306" spans="1:23">
      <c r="A306" s="9" t="s">
        <v>4</v>
      </c>
      <c r="B306" s="9">
        <v>224903</v>
      </c>
      <c r="C306" s="9">
        <v>480</v>
      </c>
      <c r="D306" s="9" t="s">
        <v>26992</v>
      </c>
      <c r="E306" s="24">
        <v>718</v>
      </c>
      <c r="F306" s="24" t="s">
        <v>33725</v>
      </c>
      <c r="G306" s="9">
        <v>0</v>
      </c>
      <c r="H306" s="9">
        <v>0</v>
      </c>
      <c r="I306" s="9">
        <v>0</v>
      </c>
      <c r="J306" s="9">
        <v>0</v>
      </c>
      <c r="K306" s="9">
        <v>959</v>
      </c>
      <c r="L306" s="9">
        <v>741</v>
      </c>
      <c r="M306" s="9" t="s">
        <v>28378</v>
      </c>
      <c r="N306" s="9" t="s">
        <v>28378</v>
      </c>
      <c r="O306" s="9" t="b">
        <v>1</v>
      </c>
      <c r="Q306"/>
      <c r="R306"/>
      <c r="S306"/>
      <c r="T306"/>
      <c r="U306"/>
      <c r="V306"/>
      <c r="W306"/>
    </row>
    <row r="307" spans="1:23">
      <c r="A307" s="9" t="s">
        <v>4</v>
      </c>
      <c r="B307" s="9">
        <v>194936</v>
      </c>
      <c r="C307" s="9">
        <v>290</v>
      </c>
      <c r="D307" s="9" t="s">
        <v>28590</v>
      </c>
      <c r="E307" s="24">
        <v>0</v>
      </c>
      <c r="F307" s="24" t="s">
        <v>32963</v>
      </c>
      <c r="G307" s="9">
        <v>0</v>
      </c>
      <c r="H307" s="9">
        <v>0</v>
      </c>
      <c r="I307" s="9">
        <v>0</v>
      </c>
      <c r="J307" s="9">
        <v>0</v>
      </c>
      <c r="K307" s="9">
        <v>290</v>
      </c>
      <c r="L307" s="9" t="s">
        <v>28378</v>
      </c>
      <c r="M307" s="9" t="s">
        <v>28378</v>
      </c>
      <c r="N307" s="9" t="s">
        <v>28378</v>
      </c>
      <c r="O307" s="9" t="b">
        <v>1</v>
      </c>
      <c r="Q307"/>
      <c r="R307"/>
      <c r="S307"/>
      <c r="T307"/>
      <c r="U307"/>
      <c r="V307"/>
      <c r="W307"/>
    </row>
    <row r="308" spans="1:23">
      <c r="A308" s="9" t="s">
        <v>4</v>
      </c>
      <c r="B308" s="9">
        <v>194937</v>
      </c>
      <c r="C308" s="9">
        <v>290</v>
      </c>
      <c r="D308" s="9" t="s">
        <v>28591</v>
      </c>
      <c r="E308" s="24">
        <v>0</v>
      </c>
      <c r="F308" s="24" t="s">
        <v>32963</v>
      </c>
      <c r="G308" s="9">
        <v>0</v>
      </c>
      <c r="H308" s="9">
        <v>0</v>
      </c>
      <c r="I308" s="9">
        <v>0</v>
      </c>
      <c r="J308" s="9">
        <v>0</v>
      </c>
      <c r="K308" s="9">
        <v>290</v>
      </c>
      <c r="L308" s="9" t="s">
        <v>28378</v>
      </c>
      <c r="M308" s="9" t="s">
        <v>28378</v>
      </c>
      <c r="N308" s="9" t="s">
        <v>28378</v>
      </c>
      <c r="O308" s="9" t="b">
        <v>1</v>
      </c>
      <c r="Q308"/>
      <c r="R308"/>
      <c r="S308"/>
      <c r="T308"/>
      <c r="U308"/>
      <c r="V308"/>
      <c r="W308"/>
    </row>
    <row r="309" spans="1:23">
      <c r="A309" s="9" t="s">
        <v>4</v>
      </c>
      <c r="B309" s="9">
        <v>204107</v>
      </c>
      <c r="C309" s="9">
        <v>590</v>
      </c>
      <c r="D309" s="9" t="s">
        <v>26841</v>
      </c>
      <c r="E309" s="24">
        <v>0</v>
      </c>
      <c r="F309" s="24" t="s">
        <v>32963</v>
      </c>
      <c r="G309" s="9">
        <v>0</v>
      </c>
      <c r="H309" s="9">
        <v>0</v>
      </c>
      <c r="I309" s="9">
        <v>0</v>
      </c>
      <c r="J309" s="9">
        <v>0</v>
      </c>
      <c r="K309" s="9">
        <v>590</v>
      </c>
      <c r="L309" s="9" t="s">
        <v>28378</v>
      </c>
      <c r="M309" s="9" t="s">
        <v>28378</v>
      </c>
      <c r="N309" s="9" t="s">
        <v>28378</v>
      </c>
      <c r="O309" s="9" t="b">
        <v>1</v>
      </c>
      <c r="Q309"/>
      <c r="R309"/>
      <c r="S309"/>
      <c r="T309"/>
      <c r="U309"/>
      <c r="V309"/>
      <c r="W309"/>
    </row>
    <row r="310" spans="1:23">
      <c r="A310" s="9" t="s">
        <v>4</v>
      </c>
      <c r="B310" s="9">
        <v>194934</v>
      </c>
      <c r="C310" s="9">
        <v>319</v>
      </c>
      <c r="D310" s="9" t="s">
        <v>28592</v>
      </c>
      <c r="E310" s="24">
        <v>0</v>
      </c>
      <c r="F310" s="24" t="s">
        <v>32963</v>
      </c>
      <c r="G310" s="9">
        <v>0</v>
      </c>
      <c r="H310" s="9">
        <v>0</v>
      </c>
      <c r="I310" s="9">
        <v>0</v>
      </c>
      <c r="J310" s="9">
        <v>0</v>
      </c>
      <c r="K310" s="9">
        <v>319</v>
      </c>
      <c r="L310" s="9" t="s">
        <v>28378</v>
      </c>
      <c r="M310" s="9" t="s">
        <v>28378</v>
      </c>
      <c r="N310" s="9" t="s">
        <v>28378</v>
      </c>
      <c r="O310" s="9" t="b">
        <v>1</v>
      </c>
      <c r="Q310"/>
      <c r="R310"/>
      <c r="S310"/>
      <c r="T310"/>
      <c r="U310"/>
      <c r="V310"/>
      <c r="W310"/>
    </row>
    <row r="311" spans="1:23">
      <c r="A311" s="9" t="s">
        <v>4</v>
      </c>
      <c r="B311" s="9">
        <v>194935</v>
      </c>
      <c r="C311" s="9">
        <v>429</v>
      </c>
      <c r="D311" s="9" t="s">
        <v>28593</v>
      </c>
      <c r="E311" s="24">
        <v>0</v>
      </c>
      <c r="F311" s="24" t="s">
        <v>32963</v>
      </c>
      <c r="G311" s="9">
        <v>0</v>
      </c>
      <c r="H311" s="9">
        <v>0</v>
      </c>
      <c r="I311" s="9">
        <v>0</v>
      </c>
      <c r="J311" s="9">
        <v>0</v>
      </c>
      <c r="K311" s="9">
        <v>429</v>
      </c>
      <c r="L311" s="9" t="s">
        <v>28378</v>
      </c>
      <c r="M311" s="9" t="s">
        <v>28378</v>
      </c>
      <c r="N311" s="9" t="s">
        <v>28378</v>
      </c>
      <c r="O311" s="9" t="b">
        <v>1</v>
      </c>
      <c r="Q311"/>
      <c r="R311"/>
      <c r="S311"/>
      <c r="T311"/>
      <c r="U311"/>
      <c r="V311"/>
      <c r="W311"/>
    </row>
    <row r="312" spans="1:23">
      <c r="A312" s="9" t="s">
        <v>4</v>
      </c>
      <c r="B312" s="9">
        <v>204098</v>
      </c>
      <c r="C312" s="9">
        <v>1390</v>
      </c>
      <c r="D312" s="9" t="s">
        <v>28563</v>
      </c>
      <c r="E312" s="24">
        <v>0</v>
      </c>
      <c r="F312" s="24" t="s">
        <v>32963</v>
      </c>
      <c r="G312" s="9">
        <v>0</v>
      </c>
      <c r="H312" s="9">
        <v>0</v>
      </c>
      <c r="I312" s="9">
        <v>0</v>
      </c>
      <c r="J312" s="9">
        <v>0</v>
      </c>
      <c r="K312" s="9">
        <v>1390</v>
      </c>
      <c r="L312" s="9" t="s">
        <v>28378</v>
      </c>
      <c r="M312" s="9" t="s">
        <v>28378</v>
      </c>
      <c r="N312" s="9" t="s">
        <v>28378</v>
      </c>
      <c r="O312" s="9" t="b">
        <v>1</v>
      </c>
      <c r="Q312"/>
      <c r="R312"/>
      <c r="S312"/>
      <c r="T312"/>
      <c r="U312"/>
      <c r="V312"/>
      <c r="W312"/>
    </row>
    <row r="313" spans="1:23">
      <c r="A313" s="9" t="s">
        <v>4</v>
      </c>
      <c r="B313" s="9">
        <v>204070</v>
      </c>
      <c r="C313" s="9">
        <v>1790</v>
      </c>
      <c r="D313" s="9" t="s">
        <v>26849</v>
      </c>
      <c r="E313" s="24">
        <v>1284</v>
      </c>
      <c r="F313" s="24" t="s">
        <v>33332</v>
      </c>
      <c r="G313" s="9">
        <v>0</v>
      </c>
      <c r="H313" s="9">
        <v>0</v>
      </c>
      <c r="I313" s="9">
        <v>0</v>
      </c>
      <c r="J313" s="9">
        <v>0</v>
      </c>
      <c r="K313" s="9">
        <v>1790</v>
      </c>
      <c r="L313" s="9">
        <v>1287</v>
      </c>
      <c r="M313" s="9" t="s">
        <v>28378</v>
      </c>
      <c r="N313" s="9" t="s">
        <v>28378</v>
      </c>
      <c r="O313" s="9" t="b">
        <v>1</v>
      </c>
      <c r="Q313"/>
      <c r="R313"/>
      <c r="S313"/>
      <c r="T313"/>
      <c r="U313"/>
      <c r="V313"/>
      <c r="W313"/>
    </row>
    <row r="314" spans="1:23">
      <c r="A314" s="9" t="s">
        <v>4</v>
      </c>
      <c r="B314" s="9">
        <v>204216</v>
      </c>
      <c r="C314" s="9" t="s">
        <v>28492</v>
      </c>
      <c r="D314" s="9">
        <v>0</v>
      </c>
      <c r="E314" s="24">
        <v>0</v>
      </c>
      <c r="F314" s="24" t="s">
        <v>32963</v>
      </c>
      <c r="G314" s="9">
        <v>0</v>
      </c>
      <c r="H314" s="9">
        <v>0</v>
      </c>
      <c r="I314" s="9">
        <v>0</v>
      </c>
      <c r="J314" s="9">
        <v>0</v>
      </c>
      <c r="K314" s="9" t="s">
        <v>28378</v>
      </c>
      <c r="L314" s="9" t="s">
        <v>28378</v>
      </c>
      <c r="M314" s="9" t="s">
        <v>28378</v>
      </c>
      <c r="N314" s="9" t="s">
        <v>28378</v>
      </c>
      <c r="O314" s="9" t="b">
        <v>0</v>
      </c>
      <c r="Q314"/>
      <c r="R314"/>
      <c r="S314"/>
      <c r="T314"/>
      <c r="U314"/>
      <c r="V314"/>
      <c r="W314"/>
    </row>
    <row r="315" spans="1:23">
      <c r="A315" s="9" t="s">
        <v>4</v>
      </c>
      <c r="B315" s="9">
        <v>204063</v>
      </c>
      <c r="C315" s="9">
        <v>1590</v>
      </c>
      <c r="D315" s="9" t="s">
        <v>26850</v>
      </c>
      <c r="E315" s="24">
        <v>1322</v>
      </c>
      <c r="F315" s="24" t="s">
        <v>33333</v>
      </c>
      <c r="G315" s="9">
        <v>0</v>
      </c>
      <c r="H315" s="9">
        <v>0</v>
      </c>
      <c r="I315" s="9">
        <v>0</v>
      </c>
      <c r="J315" s="9">
        <v>0</v>
      </c>
      <c r="K315" s="9">
        <v>1590</v>
      </c>
      <c r="L315" s="9">
        <v>1385</v>
      </c>
      <c r="M315" s="9" t="s">
        <v>28378</v>
      </c>
      <c r="N315" s="9" t="s">
        <v>28378</v>
      </c>
      <c r="O315" s="9" t="b">
        <v>1</v>
      </c>
      <c r="Q315"/>
      <c r="R315"/>
      <c r="S315"/>
      <c r="T315"/>
      <c r="U315"/>
      <c r="V315"/>
      <c r="W315"/>
    </row>
    <row r="316" spans="1:23">
      <c r="A316" s="9" t="s">
        <v>4</v>
      </c>
      <c r="B316" s="9">
        <v>204072</v>
      </c>
      <c r="C316" s="9" t="s">
        <v>28492</v>
      </c>
      <c r="D316" s="9">
        <v>0</v>
      </c>
      <c r="E316" s="24">
        <v>1965</v>
      </c>
      <c r="F316" s="24" t="s">
        <v>33334</v>
      </c>
      <c r="G316" s="9">
        <v>0</v>
      </c>
      <c r="H316" s="9">
        <v>0</v>
      </c>
      <c r="I316" s="9">
        <v>0</v>
      </c>
      <c r="J316" s="9">
        <v>0</v>
      </c>
      <c r="K316" s="9" t="s">
        <v>28378</v>
      </c>
      <c r="L316" s="9">
        <v>2000</v>
      </c>
      <c r="M316" s="9" t="s">
        <v>28378</v>
      </c>
      <c r="N316" s="9" t="s">
        <v>28378</v>
      </c>
      <c r="O316" s="9" t="b">
        <v>1</v>
      </c>
      <c r="Q316"/>
      <c r="R316"/>
      <c r="S316"/>
      <c r="T316"/>
      <c r="U316"/>
      <c r="V316"/>
      <c r="W316"/>
    </row>
    <row r="317" spans="1:23">
      <c r="A317" s="9" t="s">
        <v>4</v>
      </c>
      <c r="B317" s="9">
        <v>204116</v>
      </c>
      <c r="C317" s="9">
        <v>2590</v>
      </c>
      <c r="D317" s="9" t="s">
        <v>26838</v>
      </c>
      <c r="E317" s="24">
        <v>0</v>
      </c>
      <c r="F317" s="24" t="s">
        <v>32963</v>
      </c>
      <c r="G317" s="9">
        <v>0</v>
      </c>
      <c r="H317" s="9">
        <v>0</v>
      </c>
      <c r="I317" s="9">
        <v>0</v>
      </c>
      <c r="J317" s="9">
        <v>0</v>
      </c>
      <c r="K317" s="9">
        <v>2590</v>
      </c>
      <c r="L317" s="9" t="s">
        <v>28378</v>
      </c>
      <c r="M317" s="9" t="s">
        <v>28378</v>
      </c>
      <c r="N317" s="9" t="s">
        <v>28378</v>
      </c>
      <c r="O317" s="9" t="b">
        <v>1</v>
      </c>
      <c r="Q317"/>
      <c r="R317"/>
      <c r="S317"/>
      <c r="T317"/>
      <c r="U317"/>
      <c r="V317"/>
      <c r="W317"/>
    </row>
    <row r="318" spans="1:23">
      <c r="A318" s="9" t="s">
        <v>4</v>
      </c>
      <c r="B318" s="9">
        <v>204073</v>
      </c>
      <c r="C318" s="9">
        <v>2390</v>
      </c>
      <c r="D318" s="9" t="s">
        <v>26851</v>
      </c>
      <c r="E318" s="24">
        <v>2144</v>
      </c>
      <c r="F318" s="24" t="s">
        <v>33831</v>
      </c>
      <c r="G318" s="9">
        <v>0</v>
      </c>
      <c r="H318" s="9">
        <v>0</v>
      </c>
      <c r="I318" s="9">
        <v>0</v>
      </c>
      <c r="J318" s="9">
        <v>0</v>
      </c>
      <c r="K318" s="9">
        <v>2390</v>
      </c>
      <c r="L318" s="9">
        <v>2222</v>
      </c>
      <c r="M318" s="9" t="s">
        <v>28378</v>
      </c>
      <c r="N318" s="9" t="s">
        <v>28378</v>
      </c>
      <c r="O318" s="9" t="b">
        <v>1</v>
      </c>
      <c r="Q318"/>
      <c r="R318"/>
      <c r="S318"/>
      <c r="T318"/>
      <c r="U318"/>
      <c r="V318"/>
      <c r="W318"/>
    </row>
    <row r="319" spans="1:23">
      <c r="A319" s="9" t="s">
        <v>4</v>
      </c>
      <c r="B319" s="9">
        <v>204060</v>
      </c>
      <c r="C319" s="9">
        <v>1290</v>
      </c>
      <c r="D319" s="9" t="s">
        <v>26852</v>
      </c>
      <c r="E319" s="24">
        <v>912</v>
      </c>
      <c r="F319" s="24" t="s">
        <v>33335</v>
      </c>
      <c r="G319" s="9">
        <v>0</v>
      </c>
      <c r="H319" s="9">
        <v>0</v>
      </c>
      <c r="I319" s="9">
        <v>0</v>
      </c>
      <c r="J319" s="9">
        <v>0</v>
      </c>
      <c r="K319" s="9">
        <v>1290</v>
      </c>
      <c r="L319" s="9">
        <v>955</v>
      </c>
      <c r="M319" s="9" t="s">
        <v>28378</v>
      </c>
      <c r="N319" s="9" t="s">
        <v>28378</v>
      </c>
      <c r="O319" s="9" t="b">
        <v>1</v>
      </c>
      <c r="Q319"/>
      <c r="R319"/>
      <c r="S319"/>
      <c r="T319"/>
      <c r="U319"/>
      <c r="V319"/>
      <c r="W319"/>
    </row>
    <row r="320" spans="1:23">
      <c r="A320" s="9" t="s">
        <v>4</v>
      </c>
      <c r="B320" s="9">
        <v>204061</v>
      </c>
      <c r="C320" s="9">
        <v>1190</v>
      </c>
      <c r="D320" s="9" t="s">
        <v>26853</v>
      </c>
      <c r="E320" s="24">
        <v>1016</v>
      </c>
      <c r="F320" s="24" t="s">
        <v>33336</v>
      </c>
      <c r="G320" s="9">
        <v>0</v>
      </c>
      <c r="H320" s="9">
        <v>0</v>
      </c>
      <c r="I320" s="9">
        <v>0</v>
      </c>
      <c r="J320" s="9">
        <v>0</v>
      </c>
      <c r="K320" s="9">
        <v>1190</v>
      </c>
      <c r="L320" s="9">
        <v>1059</v>
      </c>
      <c r="M320" s="9" t="s">
        <v>28378</v>
      </c>
      <c r="N320" s="9" t="s">
        <v>28378</v>
      </c>
      <c r="O320" s="9" t="b">
        <v>1</v>
      </c>
      <c r="Q320"/>
      <c r="R320"/>
      <c r="S320"/>
      <c r="T320"/>
      <c r="U320"/>
      <c r="V320"/>
      <c r="W320"/>
    </row>
    <row r="321" spans="1:23">
      <c r="A321" s="9" t="s">
        <v>4</v>
      </c>
      <c r="B321" s="9">
        <v>204062</v>
      </c>
      <c r="C321" s="9" t="s">
        <v>28492</v>
      </c>
      <c r="D321" s="9">
        <v>0</v>
      </c>
      <c r="E321" s="24">
        <v>929</v>
      </c>
      <c r="F321" s="24" t="s">
        <v>33337</v>
      </c>
      <c r="G321" s="9">
        <v>0</v>
      </c>
      <c r="H321" s="9">
        <v>0</v>
      </c>
      <c r="I321" s="9">
        <v>0</v>
      </c>
      <c r="J321" s="9">
        <v>0</v>
      </c>
      <c r="K321" s="9" t="s">
        <v>28378</v>
      </c>
      <c r="L321" s="9">
        <v>782</v>
      </c>
      <c r="M321" s="9" t="s">
        <v>28378</v>
      </c>
      <c r="N321" s="9" t="s">
        <v>28378</v>
      </c>
      <c r="O321" s="9" t="b">
        <v>1</v>
      </c>
      <c r="Q321"/>
      <c r="R321"/>
      <c r="S321"/>
      <c r="T321"/>
      <c r="U321"/>
      <c r="V321"/>
      <c r="W321"/>
    </row>
    <row r="322" spans="1:23">
      <c r="A322" s="9" t="s">
        <v>4</v>
      </c>
      <c r="B322" s="9">
        <v>204103</v>
      </c>
      <c r="C322" s="9" t="s">
        <v>28492</v>
      </c>
      <c r="D322" s="9">
        <v>0</v>
      </c>
      <c r="E322" s="24">
        <v>0</v>
      </c>
      <c r="F322" s="24" t="s">
        <v>32963</v>
      </c>
      <c r="G322" s="9">
        <v>0</v>
      </c>
      <c r="H322" s="9">
        <v>0</v>
      </c>
      <c r="I322" s="9">
        <v>0</v>
      </c>
      <c r="J322" s="9">
        <v>0</v>
      </c>
      <c r="K322" s="9" t="s">
        <v>28378</v>
      </c>
      <c r="L322" s="9" t="s">
        <v>28378</v>
      </c>
      <c r="M322" s="9" t="s">
        <v>28378</v>
      </c>
      <c r="N322" s="9" t="s">
        <v>28378</v>
      </c>
      <c r="O322" s="9" t="b">
        <v>0</v>
      </c>
      <c r="Q322"/>
      <c r="R322"/>
      <c r="S322"/>
      <c r="T322"/>
      <c r="U322"/>
      <c r="V322"/>
      <c r="W322"/>
    </row>
    <row r="323" spans="1:23">
      <c r="A323" s="9" t="s">
        <v>4</v>
      </c>
      <c r="B323" s="9">
        <v>204067</v>
      </c>
      <c r="C323" s="9">
        <v>1890</v>
      </c>
      <c r="D323" s="9" t="s">
        <v>28100</v>
      </c>
      <c r="E323" s="24">
        <v>1506</v>
      </c>
      <c r="F323" s="24" t="s">
        <v>33338</v>
      </c>
      <c r="G323" s="9">
        <v>0</v>
      </c>
      <c r="H323" s="9">
        <v>0</v>
      </c>
      <c r="I323" s="9">
        <v>0</v>
      </c>
      <c r="J323" s="9">
        <v>0</v>
      </c>
      <c r="K323" s="9">
        <v>1890</v>
      </c>
      <c r="L323" s="9">
        <v>1570</v>
      </c>
      <c r="M323" s="9" t="s">
        <v>28378</v>
      </c>
      <c r="N323" s="9" t="s">
        <v>28378</v>
      </c>
      <c r="O323" s="9" t="b">
        <v>1</v>
      </c>
      <c r="Q323"/>
      <c r="R323"/>
      <c r="S323"/>
      <c r="T323"/>
      <c r="U323"/>
      <c r="V323"/>
      <c r="W323"/>
    </row>
    <row r="324" spans="1:23">
      <c r="A324" s="9" t="s">
        <v>4</v>
      </c>
      <c r="B324" s="9">
        <v>204071</v>
      </c>
      <c r="C324" s="9" t="s">
        <v>28492</v>
      </c>
      <c r="D324" s="9">
        <v>0</v>
      </c>
      <c r="E324" s="24">
        <v>1247</v>
      </c>
      <c r="F324" s="24" t="s">
        <v>33339</v>
      </c>
      <c r="G324" s="9">
        <v>0</v>
      </c>
      <c r="H324" s="9">
        <v>0</v>
      </c>
      <c r="I324" s="9">
        <v>0</v>
      </c>
      <c r="J324" s="9">
        <v>0</v>
      </c>
      <c r="K324" s="9" t="s">
        <v>28378</v>
      </c>
      <c r="L324" s="9">
        <v>1294</v>
      </c>
      <c r="M324" s="9" t="s">
        <v>28378</v>
      </c>
      <c r="N324" s="9" t="s">
        <v>28378</v>
      </c>
      <c r="O324" s="9" t="b">
        <v>1</v>
      </c>
      <c r="Q324"/>
      <c r="R324"/>
      <c r="S324"/>
      <c r="T324"/>
      <c r="U324"/>
      <c r="V324"/>
      <c r="W324"/>
    </row>
    <row r="325" spans="1:23">
      <c r="A325" s="9" t="s">
        <v>4</v>
      </c>
      <c r="B325" s="9">
        <v>204069</v>
      </c>
      <c r="C325" s="9">
        <v>1490</v>
      </c>
      <c r="D325" s="9" t="s">
        <v>26854</v>
      </c>
      <c r="E325" s="24">
        <v>969</v>
      </c>
      <c r="F325" s="24" t="s">
        <v>34028</v>
      </c>
      <c r="G325" s="9">
        <v>0</v>
      </c>
      <c r="H325" s="9">
        <v>0</v>
      </c>
      <c r="I325" s="9">
        <v>0</v>
      </c>
      <c r="J325" s="9">
        <v>0</v>
      </c>
      <c r="K325" s="9">
        <v>1490</v>
      </c>
      <c r="L325" s="9">
        <v>1055</v>
      </c>
      <c r="M325" s="9" t="s">
        <v>28378</v>
      </c>
      <c r="N325" s="9" t="s">
        <v>28378</v>
      </c>
      <c r="O325" s="9" t="b">
        <v>1</v>
      </c>
      <c r="Q325"/>
      <c r="R325"/>
      <c r="S325"/>
      <c r="T325"/>
      <c r="U325"/>
      <c r="V325"/>
      <c r="W325"/>
    </row>
    <row r="326" spans="1:23">
      <c r="A326" s="9" t="s">
        <v>4</v>
      </c>
      <c r="B326" s="9">
        <v>204068</v>
      </c>
      <c r="C326" s="9">
        <v>1890</v>
      </c>
      <c r="D326" s="9" t="s">
        <v>26855</v>
      </c>
      <c r="E326" s="24">
        <v>1261</v>
      </c>
      <c r="F326" s="24" t="s">
        <v>33340</v>
      </c>
      <c r="G326" s="9">
        <v>0</v>
      </c>
      <c r="H326" s="9">
        <v>0</v>
      </c>
      <c r="I326" s="9">
        <v>0</v>
      </c>
      <c r="J326" s="9">
        <v>0</v>
      </c>
      <c r="K326" s="9">
        <v>1890</v>
      </c>
      <c r="L326" s="9">
        <v>1240</v>
      </c>
      <c r="M326" s="9" t="s">
        <v>28378</v>
      </c>
      <c r="N326" s="9" t="s">
        <v>28378</v>
      </c>
      <c r="O326" s="9" t="b">
        <v>1</v>
      </c>
      <c r="Q326"/>
      <c r="R326"/>
      <c r="S326"/>
      <c r="T326"/>
      <c r="U326"/>
      <c r="V326"/>
      <c r="W326"/>
    </row>
    <row r="327" spans="1:23">
      <c r="A327" s="9" t="s">
        <v>4</v>
      </c>
      <c r="B327" s="9">
        <v>225535</v>
      </c>
      <c r="C327" s="9">
        <v>1090</v>
      </c>
      <c r="D327" s="9" t="s">
        <v>28039</v>
      </c>
      <c r="E327" s="24">
        <v>0</v>
      </c>
      <c r="F327" s="24" t="s">
        <v>32963</v>
      </c>
      <c r="G327" s="9">
        <v>0</v>
      </c>
      <c r="H327" s="9">
        <v>0</v>
      </c>
      <c r="I327" s="9">
        <v>0</v>
      </c>
      <c r="J327" s="9">
        <v>0</v>
      </c>
      <c r="K327" s="9">
        <v>1090</v>
      </c>
      <c r="L327" s="9" t="s">
        <v>28378</v>
      </c>
      <c r="M327" s="9" t="s">
        <v>28378</v>
      </c>
      <c r="N327" s="9" t="s">
        <v>28378</v>
      </c>
      <c r="O327" s="9" t="b">
        <v>1</v>
      </c>
      <c r="Q327"/>
      <c r="R327"/>
      <c r="S327"/>
      <c r="T327"/>
      <c r="U327"/>
      <c r="V327"/>
      <c r="W327"/>
    </row>
    <row r="328" spans="1:23">
      <c r="A328" s="9" t="s">
        <v>4</v>
      </c>
      <c r="B328" s="9">
        <v>225534</v>
      </c>
      <c r="C328" s="9">
        <v>990</v>
      </c>
      <c r="D328" s="9" t="s">
        <v>28040</v>
      </c>
      <c r="E328" s="24">
        <v>0</v>
      </c>
      <c r="F328" s="24" t="s">
        <v>32963</v>
      </c>
      <c r="G328" s="9">
        <v>0</v>
      </c>
      <c r="H328" s="9">
        <v>0</v>
      </c>
      <c r="I328" s="9">
        <v>0</v>
      </c>
      <c r="J328" s="9">
        <v>0</v>
      </c>
      <c r="K328" s="9">
        <v>990</v>
      </c>
      <c r="L328" s="9" t="s">
        <v>28378</v>
      </c>
      <c r="M328" s="9" t="s">
        <v>28378</v>
      </c>
      <c r="N328" s="9" t="s">
        <v>28378</v>
      </c>
      <c r="O328" s="9" t="b">
        <v>1</v>
      </c>
      <c r="Q328"/>
      <c r="R328"/>
      <c r="S328"/>
      <c r="T328"/>
      <c r="U328"/>
      <c r="V328"/>
      <c r="W328"/>
    </row>
    <row r="329" spans="1:23">
      <c r="A329" s="9" t="s">
        <v>4</v>
      </c>
      <c r="B329" s="9">
        <v>186116</v>
      </c>
      <c r="C329" s="9">
        <v>1190</v>
      </c>
      <c r="D329" s="9" t="s">
        <v>28535</v>
      </c>
      <c r="E329" s="24">
        <v>0</v>
      </c>
      <c r="F329" s="24" t="s">
        <v>32963</v>
      </c>
      <c r="G329" s="9">
        <v>0</v>
      </c>
      <c r="H329" s="9">
        <v>0</v>
      </c>
      <c r="I329" s="9">
        <v>0</v>
      </c>
      <c r="J329" s="9">
        <v>0</v>
      </c>
      <c r="K329" s="9">
        <v>1190</v>
      </c>
      <c r="L329" s="9" t="s">
        <v>28378</v>
      </c>
      <c r="M329" s="9" t="s">
        <v>28378</v>
      </c>
      <c r="N329" s="9" t="s">
        <v>28378</v>
      </c>
      <c r="O329" s="9" t="b">
        <v>1</v>
      </c>
      <c r="Q329"/>
      <c r="R329"/>
      <c r="S329"/>
      <c r="T329"/>
      <c r="U329"/>
      <c r="V329"/>
      <c r="W329"/>
    </row>
    <row r="330" spans="1:23">
      <c r="A330" s="9" t="s">
        <v>4</v>
      </c>
      <c r="B330" s="9">
        <v>186117</v>
      </c>
      <c r="C330" s="9">
        <v>1190</v>
      </c>
      <c r="D330" s="9" t="s">
        <v>28536</v>
      </c>
      <c r="E330" s="24">
        <v>0</v>
      </c>
      <c r="F330" s="24" t="s">
        <v>32963</v>
      </c>
      <c r="G330" s="9">
        <v>0</v>
      </c>
      <c r="H330" s="9">
        <v>0</v>
      </c>
      <c r="I330" s="9">
        <v>0</v>
      </c>
      <c r="J330" s="9">
        <v>0</v>
      </c>
      <c r="K330" s="9">
        <v>1190</v>
      </c>
      <c r="L330" s="9" t="s">
        <v>28378</v>
      </c>
      <c r="M330" s="9" t="s">
        <v>28378</v>
      </c>
      <c r="N330" s="9" t="s">
        <v>28378</v>
      </c>
      <c r="O330" s="9" t="b">
        <v>1</v>
      </c>
      <c r="Q330"/>
      <c r="R330"/>
      <c r="S330"/>
      <c r="T330"/>
      <c r="U330"/>
      <c r="V330"/>
      <c r="W330"/>
    </row>
    <row r="331" spans="1:23">
      <c r="A331" s="9" t="s">
        <v>4</v>
      </c>
      <c r="B331" s="9">
        <v>186104</v>
      </c>
      <c r="C331" s="9">
        <v>969</v>
      </c>
      <c r="D331" s="9" t="s">
        <v>28537</v>
      </c>
      <c r="E331" s="24">
        <v>0</v>
      </c>
      <c r="F331" s="24" t="s">
        <v>32963</v>
      </c>
      <c r="G331" s="9">
        <v>0</v>
      </c>
      <c r="H331" s="9">
        <v>0</v>
      </c>
      <c r="I331" s="9">
        <v>0</v>
      </c>
      <c r="J331" s="9">
        <v>0</v>
      </c>
      <c r="K331" s="9">
        <v>969</v>
      </c>
      <c r="L331" s="9" t="s">
        <v>28378</v>
      </c>
      <c r="M331" s="9" t="s">
        <v>28378</v>
      </c>
      <c r="N331" s="9" t="s">
        <v>28378</v>
      </c>
      <c r="O331" s="9" t="b">
        <v>1</v>
      </c>
      <c r="Q331"/>
      <c r="R331"/>
      <c r="S331"/>
      <c r="T331"/>
      <c r="U331"/>
      <c r="V331"/>
      <c r="W331"/>
    </row>
    <row r="332" spans="1:23">
      <c r="A332" s="9" t="s">
        <v>4</v>
      </c>
      <c r="B332" s="9">
        <v>171123</v>
      </c>
      <c r="C332" s="9">
        <v>1390</v>
      </c>
      <c r="D332" s="9" t="s">
        <v>28538</v>
      </c>
      <c r="E332" s="24">
        <v>0</v>
      </c>
      <c r="F332" s="24" t="s">
        <v>32963</v>
      </c>
      <c r="G332" s="9">
        <v>0</v>
      </c>
      <c r="H332" s="9">
        <v>0</v>
      </c>
      <c r="I332" s="9">
        <v>0</v>
      </c>
      <c r="J332" s="9">
        <v>0</v>
      </c>
      <c r="K332" s="9">
        <v>1390</v>
      </c>
      <c r="L332" s="9" t="s">
        <v>28378</v>
      </c>
      <c r="M332" s="9" t="s">
        <v>28378</v>
      </c>
      <c r="N332" s="9" t="s">
        <v>28378</v>
      </c>
      <c r="O332" s="9" t="b">
        <v>1</v>
      </c>
      <c r="Q332"/>
      <c r="R332"/>
      <c r="S332"/>
      <c r="T332"/>
      <c r="U332"/>
      <c r="V332"/>
      <c r="W332"/>
    </row>
    <row r="333" spans="1:23">
      <c r="A333" s="9" t="s">
        <v>4</v>
      </c>
      <c r="B333" s="9">
        <v>171122</v>
      </c>
      <c r="C333" s="9">
        <v>1390</v>
      </c>
      <c r="D333" s="9" t="s">
        <v>28539</v>
      </c>
      <c r="E333" s="24">
        <v>0</v>
      </c>
      <c r="F333" s="24" t="s">
        <v>32963</v>
      </c>
      <c r="G333" s="9">
        <v>0</v>
      </c>
      <c r="H333" s="9">
        <v>0</v>
      </c>
      <c r="I333" s="9">
        <v>0</v>
      </c>
      <c r="J333" s="9">
        <v>0</v>
      </c>
      <c r="K333" s="9">
        <v>1390</v>
      </c>
      <c r="L333" s="9" t="s">
        <v>28378</v>
      </c>
      <c r="M333" s="9" t="s">
        <v>28378</v>
      </c>
      <c r="N333" s="9" t="s">
        <v>28378</v>
      </c>
      <c r="O333" s="9" t="b">
        <v>1</v>
      </c>
      <c r="Q333"/>
      <c r="R333"/>
      <c r="S333"/>
      <c r="T333"/>
      <c r="U333"/>
      <c r="V333"/>
      <c r="W333"/>
    </row>
    <row r="334" spans="1:23">
      <c r="A334" s="9" t="s">
        <v>4</v>
      </c>
      <c r="B334" s="9">
        <v>213329</v>
      </c>
      <c r="C334" s="9" t="s">
        <v>28492</v>
      </c>
      <c r="D334" s="9">
        <v>0</v>
      </c>
      <c r="E334" s="24">
        <v>354</v>
      </c>
      <c r="F334" s="24" t="s">
        <v>33355</v>
      </c>
      <c r="G334" s="9">
        <v>0</v>
      </c>
      <c r="H334" s="9">
        <v>0</v>
      </c>
      <c r="I334" s="9">
        <v>0</v>
      </c>
      <c r="J334" s="9">
        <v>0</v>
      </c>
      <c r="K334" s="9" t="s">
        <v>28378</v>
      </c>
      <c r="L334" s="9">
        <v>390</v>
      </c>
      <c r="M334" s="9" t="s">
        <v>28378</v>
      </c>
      <c r="N334" s="9" t="s">
        <v>28378</v>
      </c>
      <c r="O334" s="9" t="b">
        <v>1</v>
      </c>
      <c r="Q334"/>
      <c r="R334"/>
      <c r="S334"/>
      <c r="T334"/>
      <c r="U334"/>
      <c r="V334"/>
      <c r="W334"/>
    </row>
    <row r="335" spans="1:23">
      <c r="A335" s="9" t="s">
        <v>4</v>
      </c>
      <c r="B335" s="9">
        <v>213346</v>
      </c>
      <c r="C335" s="9">
        <v>449</v>
      </c>
      <c r="D335" s="9" t="s">
        <v>28540</v>
      </c>
      <c r="E335" s="24">
        <v>0</v>
      </c>
      <c r="F335" s="24" t="s">
        <v>32963</v>
      </c>
      <c r="G335" s="9">
        <v>0</v>
      </c>
      <c r="H335" s="9">
        <v>0</v>
      </c>
      <c r="I335" s="9">
        <v>0</v>
      </c>
      <c r="J335" s="9">
        <v>0</v>
      </c>
      <c r="K335" s="9">
        <v>449</v>
      </c>
      <c r="L335" s="9" t="s">
        <v>28378</v>
      </c>
      <c r="M335" s="9" t="s">
        <v>28378</v>
      </c>
      <c r="N335" s="9" t="s">
        <v>28378</v>
      </c>
      <c r="O335" s="9" t="b">
        <v>1</v>
      </c>
      <c r="Q335"/>
      <c r="R335"/>
      <c r="S335"/>
      <c r="T335"/>
      <c r="U335"/>
      <c r="V335"/>
      <c r="W335"/>
    </row>
    <row r="336" spans="1:23">
      <c r="A336" s="9" t="s">
        <v>4</v>
      </c>
      <c r="B336" s="9">
        <v>213342</v>
      </c>
      <c r="C336" s="9">
        <v>590</v>
      </c>
      <c r="D336" s="9" t="s">
        <v>28541</v>
      </c>
      <c r="E336" s="24">
        <v>0</v>
      </c>
      <c r="F336" s="24" t="s">
        <v>32963</v>
      </c>
      <c r="G336" s="9">
        <v>0</v>
      </c>
      <c r="H336" s="9">
        <v>0</v>
      </c>
      <c r="I336" s="9">
        <v>0</v>
      </c>
      <c r="J336" s="9">
        <v>0</v>
      </c>
      <c r="K336" s="9">
        <v>590</v>
      </c>
      <c r="L336" s="9" t="s">
        <v>28378</v>
      </c>
      <c r="M336" s="9" t="s">
        <v>28378</v>
      </c>
      <c r="N336" s="9" t="s">
        <v>28378</v>
      </c>
      <c r="O336" s="9" t="b">
        <v>1</v>
      </c>
      <c r="Q336"/>
      <c r="R336"/>
      <c r="S336"/>
      <c r="T336"/>
      <c r="U336"/>
      <c r="V336"/>
      <c r="W336"/>
    </row>
    <row r="337" spans="1:23">
      <c r="A337" s="9" t="s">
        <v>4</v>
      </c>
      <c r="B337" s="9">
        <v>213332</v>
      </c>
      <c r="C337" s="9" t="s">
        <v>28492</v>
      </c>
      <c r="D337" s="9">
        <v>0</v>
      </c>
      <c r="E337" s="24">
        <v>532</v>
      </c>
      <c r="F337" s="24" t="s">
        <v>33356</v>
      </c>
      <c r="G337" s="9">
        <v>0</v>
      </c>
      <c r="H337" s="9">
        <v>0</v>
      </c>
      <c r="I337" s="9">
        <v>0</v>
      </c>
      <c r="J337" s="9">
        <v>0</v>
      </c>
      <c r="K337" s="9" t="s">
        <v>28378</v>
      </c>
      <c r="L337" s="9">
        <v>535</v>
      </c>
      <c r="M337" s="9" t="s">
        <v>28378</v>
      </c>
      <c r="N337" s="9" t="s">
        <v>28378</v>
      </c>
      <c r="O337" s="9" t="b">
        <v>1</v>
      </c>
      <c r="Q337"/>
      <c r="R337"/>
      <c r="S337"/>
      <c r="T337"/>
      <c r="U337"/>
      <c r="V337"/>
      <c r="W337"/>
    </row>
    <row r="338" spans="1:23">
      <c r="A338" s="9" t="s">
        <v>4</v>
      </c>
      <c r="B338" s="9">
        <v>213330</v>
      </c>
      <c r="C338" s="9" t="s">
        <v>28492</v>
      </c>
      <c r="D338" s="9">
        <v>0</v>
      </c>
      <c r="E338" s="24">
        <v>1104</v>
      </c>
      <c r="F338" s="24" t="s">
        <v>34029</v>
      </c>
      <c r="G338" s="9">
        <v>0</v>
      </c>
      <c r="H338" s="9">
        <v>0</v>
      </c>
      <c r="I338" s="9">
        <v>0</v>
      </c>
      <c r="J338" s="9">
        <v>0</v>
      </c>
      <c r="K338" s="9" t="s">
        <v>28378</v>
      </c>
      <c r="L338" s="9">
        <v>1072</v>
      </c>
      <c r="M338" s="9" t="s">
        <v>28378</v>
      </c>
      <c r="N338" s="9" t="s">
        <v>28378</v>
      </c>
      <c r="O338" s="9" t="b">
        <v>1</v>
      </c>
      <c r="Q338"/>
      <c r="R338"/>
      <c r="S338"/>
      <c r="T338"/>
      <c r="U338"/>
      <c r="V338"/>
      <c r="W338"/>
    </row>
    <row r="339" spans="1:23">
      <c r="A339" s="9" t="s">
        <v>4</v>
      </c>
      <c r="B339" s="9">
        <v>187457</v>
      </c>
      <c r="C339" s="9">
        <v>4590</v>
      </c>
      <c r="D339" s="9" t="s">
        <v>28617</v>
      </c>
      <c r="E339" s="24">
        <v>0</v>
      </c>
      <c r="F339" s="24" t="s">
        <v>32963</v>
      </c>
      <c r="G339" s="9">
        <v>0</v>
      </c>
      <c r="H339" s="9">
        <v>0</v>
      </c>
      <c r="I339" s="9">
        <v>0</v>
      </c>
      <c r="J339" s="9">
        <v>0</v>
      </c>
      <c r="K339" s="9">
        <v>4590</v>
      </c>
      <c r="L339" s="9" t="s">
        <v>28378</v>
      </c>
      <c r="M339" s="9" t="s">
        <v>28378</v>
      </c>
      <c r="N339" s="9" t="s">
        <v>28378</v>
      </c>
      <c r="O339" s="9" t="b">
        <v>1</v>
      </c>
      <c r="Q339"/>
      <c r="R339"/>
      <c r="S339"/>
      <c r="T339"/>
      <c r="U339"/>
      <c r="V339"/>
      <c r="W339"/>
    </row>
    <row r="340" spans="1:23">
      <c r="A340" s="9" t="s">
        <v>4</v>
      </c>
      <c r="B340" s="9">
        <v>145502</v>
      </c>
      <c r="C340" s="9">
        <v>1790</v>
      </c>
      <c r="D340" s="9" t="s">
        <v>27962</v>
      </c>
      <c r="E340" s="24">
        <v>0</v>
      </c>
      <c r="F340" s="24" t="s">
        <v>32963</v>
      </c>
      <c r="G340" s="9">
        <v>0</v>
      </c>
      <c r="H340" s="9">
        <v>0</v>
      </c>
      <c r="I340" s="9">
        <v>0</v>
      </c>
      <c r="J340" s="9">
        <v>0</v>
      </c>
      <c r="K340" s="9">
        <v>1790</v>
      </c>
      <c r="L340" s="9" t="s">
        <v>28378</v>
      </c>
      <c r="M340" s="9" t="s">
        <v>28378</v>
      </c>
      <c r="N340" s="9" t="s">
        <v>28378</v>
      </c>
      <c r="O340" s="9" t="b">
        <v>1</v>
      </c>
      <c r="Q340"/>
      <c r="R340"/>
      <c r="S340"/>
      <c r="T340"/>
      <c r="U340"/>
      <c r="V340"/>
      <c r="W340"/>
    </row>
    <row r="341" spans="1:23">
      <c r="A341" s="9" t="s">
        <v>4</v>
      </c>
      <c r="B341" s="9">
        <v>181794</v>
      </c>
      <c r="C341" s="9" t="s">
        <v>28492</v>
      </c>
      <c r="D341" s="9">
        <v>0</v>
      </c>
      <c r="E341" s="24">
        <v>0</v>
      </c>
      <c r="F341" s="24" t="s">
        <v>32963</v>
      </c>
      <c r="G341" s="9">
        <v>0</v>
      </c>
      <c r="H341" s="9">
        <v>0</v>
      </c>
      <c r="I341" s="9">
        <v>0</v>
      </c>
      <c r="J341" s="9">
        <v>0</v>
      </c>
      <c r="K341" s="9" t="s">
        <v>28378</v>
      </c>
      <c r="L341" s="9" t="s">
        <v>28378</v>
      </c>
      <c r="M341" s="9" t="s">
        <v>28378</v>
      </c>
      <c r="N341" s="9" t="s">
        <v>28378</v>
      </c>
      <c r="O341" s="9" t="b">
        <v>0</v>
      </c>
      <c r="Q341"/>
      <c r="R341"/>
      <c r="S341"/>
      <c r="T341"/>
      <c r="U341"/>
      <c r="V341"/>
      <c r="W341"/>
    </row>
    <row r="342" spans="1:23">
      <c r="A342" s="9" t="s">
        <v>4</v>
      </c>
      <c r="B342" s="9">
        <v>171791</v>
      </c>
      <c r="C342" s="9" t="s">
        <v>28492</v>
      </c>
      <c r="D342" s="9">
        <v>0</v>
      </c>
      <c r="E342" s="24">
        <v>0</v>
      </c>
      <c r="F342" s="24" t="s">
        <v>32963</v>
      </c>
      <c r="G342" s="9">
        <v>0</v>
      </c>
      <c r="H342" s="9">
        <v>0</v>
      </c>
      <c r="I342" s="9">
        <v>0</v>
      </c>
      <c r="J342" s="9">
        <v>0</v>
      </c>
      <c r="K342" s="9" t="s">
        <v>28378</v>
      </c>
      <c r="L342" s="9" t="s">
        <v>28378</v>
      </c>
      <c r="M342" s="9" t="s">
        <v>28378</v>
      </c>
      <c r="N342" s="9" t="s">
        <v>28378</v>
      </c>
      <c r="O342" s="9" t="b">
        <v>0</v>
      </c>
      <c r="Q342"/>
      <c r="R342"/>
      <c r="S342"/>
      <c r="T342"/>
      <c r="U342"/>
      <c r="V342"/>
      <c r="W342"/>
    </row>
    <row r="343" spans="1:23">
      <c r="A343" s="9" t="s">
        <v>4</v>
      </c>
      <c r="B343" s="9">
        <v>202422</v>
      </c>
      <c r="C343" s="9" t="s">
        <v>28492</v>
      </c>
      <c r="D343" s="9">
        <v>0</v>
      </c>
      <c r="E343" s="24">
        <v>0</v>
      </c>
      <c r="F343" s="24" t="s">
        <v>32963</v>
      </c>
      <c r="G343" s="9">
        <v>0</v>
      </c>
      <c r="H343" s="9">
        <v>0</v>
      </c>
      <c r="I343" s="9">
        <v>0</v>
      </c>
      <c r="J343" s="9">
        <v>0</v>
      </c>
      <c r="K343" s="9" t="s">
        <v>28378</v>
      </c>
      <c r="L343" s="9" t="s">
        <v>28378</v>
      </c>
      <c r="M343" s="9" t="s">
        <v>28378</v>
      </c>
      <c r="N343" s="9" t="s">
        <v>28378</v>
      </c>
      <c r="O343" s="9" t="b">
        <v>0</v>
      </c>
      <c r="Q343"/>
      <c r="R343"/>
      <c r="S343"/>
      <c r="T343"/>
      <c r="U343"/>
      <c r="V343"/>
      <c r="W343"/>
    </row>
    <row r="344" spans="1:23">
      <c r="A344" s="9" t="s">
        <v>4</v>
      </c>
      <c r="B344" s="9">
        <v>219623</v>
      </c>
      <c r="C344" s="9">
        <v>890</v>
      </c>
      <c r="D344" s="9" t="s">
        <v>28037</v>
      </c>
      <c r="E344" s="24">
        <v>0</v>
      </c>
      <c r="F344" s="24" t="s">
        <v>32963</v>
      </c>
      <c r="G344" s="9">
        <v>0</v>
      </c>
      <c r="H344" s="9">
        <v>0</v>
      </c>
      <c r="I344" s="9">
        <v>0</v>
      </c>
      <c r="J344" s="9">
        <v>0</v>
      </c>
      <c r="K344" s="9">
        <v>890</v>
      </c>
      <c r="L344" s="9" t="s">
        <v>28378</v>
      </c>
      <c r="M344" s="9" t="s">
        <v>28378</v>
      </c>
      <c r="N344" s="9" t="s">
        <v>28378</v>
      </c>
      <c r="O344" s="9" t="b">
        <v>1</v>
      </c>
      <c r="Q344"/>
      <c r="R344"/>
      <c r="S344"/>
      <c r="T344"/>
      <c r="U344"/>
      <c r="V344"/>
      <c r="W344"/>
    </row>
    <row r="345" spans="1:23">
      <c r="A345" s="9" t="s">
        <v>4</v>
      </c>
      <c r="B345" s="9">
        <v>219621</v>
      </c>
      <c r="C345" s="9">
        <v>819</v>
      </c>
      <c r="D345" s="9" t="s">
        <v>28036</v>
      </c>
      <c r="E345" s="24">
        <v>0</v>
      </c>
      <c r="F345" s="24" t="s">
        <v>32963</v>
      </c>
      <c r="G345" s="9">
        <v>0</v>
      </c>
      <c r="H345" s="9">
        <v>0</v>
      </c>
      <c r="I345" s="9">
        <v>0</v>
      </c>
      <c r="J345" s="9">
        <v>0</v>
      </c>
      <c r="K345" s="9">
        <v>819</v>
      </c>
      <c r="L345" s="9" t="s">
        <v>28378</v>
      </c>
      <c r="M345" s="9" t="s">
        <v>28378</v>
      </c>
      <c r="N345" s="9" t="s">
        <v>28378</v>
      </c>
      <c r="O345" s="9" t="b">
        <v>1</v>
      </c>
      <c r="Q345"/>
      <c r="R345"/>
      <c r="S345"/>
      <c r="T345"/>
      <c r="U345"/>
      <c r="V345"/>
      <c r="W345"/>
    </row>
    <row r="346" spans="1:23">
      <c r="A346" s="9" t="s">
        <v>4</v>
      </c>
      <c r="B346" s="9">
        <v>219622</v>
      </c>
      <c r="C346" s="9" t="s">
        <v>28492</v>
      </c>
      <c r="D346" s="9">
        <v>0</v>
      </c>
      <c r="E346" s="24">
        <v>0</v>
      </c>
      <c r="F346" s="24" t="s">
        <v>32963</v>
      </c>
      <c r="G346" s="9">
        <v>0</v>
      </c>
      <c r="H346" s="9">
        <v>0</v>
      </c>
      <c r="I346" s="9">
        <v>0</v>
      </c>
      <c r="J346" s="9">
        <v>0</v>
      </c>
      <c r="K346" s="9" t="s">
        <v>28378</v>
      </c>
      <c r="L346" s="9" t="s">
        <v>28378</v>
      </c>
      <c r="M346" s="9" t="s">
        <v>28378</v>
      </c>
      <c r="N346" s="9" t="s">
        <v>28378</v>
      </c>
      <c r="O346" s="9" t="b">
        <v>0</v>
      </c>
      <c r="Q346"/>
      <c r="R346"/>
      <c r="S346"/>
      <c r="T346"/>
      <c r="U346"/>
      <c r="V346"/>
      <c r="W346"/>
    </row>
    <row r="347" spans="1:23">
      <c r="A347" s="9" t="s">
        <v>4</v>
      </c>
      <c r="B347" s="9">
        <v>139950</v>
      </c>
      <c r="C347" s="9">
        <v>1099</v>
      </c>
      <c r="D347" s="9" t="s">
        <v>27963</v>
      </c>
      <c r="E347" s="24">
        <v>0</v>
      </c>
      <c r="F347" s="24" t="s">
        <v>32963</v>
      </c>
      <c r="G347" s="9">
        <v>0</v>
      </c>
      <c r="H347" s="9">
        <v>0</v>
      </c>
      <c r="I347" s="9">
        <v>0</v>
      </c>
      <c r="J347" s="9">
        <v>0</v>
      </c>
      <c r="K347" s="9">
        <v>1099</v>
      </c>
      <c r="L347" s="9" t="s">
        <v>28378</v>
      </c>
      <c r="M347" s="9" t="s">
        <v>28378</v>
      </c>
      <c r="N347" s="9" t="s">
        <v>28378</v>
      </c>
      <c r="O347" s="9" t="b">
        <v>1</v>
      </c>
      <c r="Q347"/>
      <c r="R347"/>
      <c r="S347"/>
      <c r="T347"/>
      <c r="U347"/>
      <c r="V347"/>
      <c r="W347"/>
    </row>
    <row r="348" spans="1:23">
      <c r="A348" s="9" t="s">
        <v>4</v>
      </c>
      <c r="B348" s="9">
        <v>208901</v>
      </c>
      <c r="C348" s="9" t="s">
        <v>28492</v>
      </c>
      <c r="D348" s="9">
        <v>0</v>
      </c>
      <c r="E348" s="24">
        <v>0</v>
      </c>
      <c r="F348" s="24" t="s">
        <v>32963</v>
      </c>
      <c r="G348" s="9">
        <v>0</v>
      </c>
      <c r="H348" s="9">
        <v>0</v>
      </c>
      <c r="I348" s="9">
        <v>0</v>
      </c>
      <c r="J348" s="9">
        <v>0</v>
      </c>
      <c r="K348" s="9" t="s">
        <v>28378</v>
      </c>
      <c r="L348" s="9" t="s">
        <v>28378</v>
      </c>
      <c r="M348" s="9" t="s">
        <v>28378</v>
      </c>
      <c r="N348" s="9" t="s">
        <v>28378</v>
      </c>
      <c r="O348" s="9" t="b">
        <v>0</v>
      </c>
      <c r="Q348"/>
      <c r="R348"/>
      <c r="S348"/>
      <c r="T348"/>
      <c r="U348"/>
      <c r="V348"/>
      <c r="W348"/>
    </row>
    <row r="349" spans="1:23">
      <c r="A349" s="9" t="s">
        <v>4</v>
      </c>
      <c r="B349" s="9">
        <v>195015</v>
      </c>
      <c r="C349" s="9">
        <v>1090</v>
      </c>
      <c r="D349" s="9" t="s">
        <v>27964</v>
      </c>
      <c r="E349" s="24">
        <v>0</v>
      </c>
      <c r="F349" s="24" t="s">
        <v>32963</v>
      </c>
      <c r="G349" s="9">
        <v>0</v>
      </c>
      <c r="H349" s="9">
        <v>0</v>
      </c>
      <c r="I349" s="9">
        <v>0</v>
      </c>
      <c r="J349" s="9">
        <v>0</v>
      </c>
      <c r="K349" s="9">
        <v>1090</v>
      </c>
      <c r="L349" s="9" t="s">
        <v>28378</v>
      </c>
      <c r="M349" s="9" t="s">
        <v>28378</v>
      </c>
      <c r="N349" s="9" t="s">
        <v>28378</v>
      </c>
      <c r="O349" s="9" t="b">
        <v>1</v>
      </c>
      <c r="Q349"/>
      <c r="R349"/>
      <c r="S349"/>
      <c r="T349"/>
      <c r="U349"/>
      <c r="V349"/>
      <c r="W349"/>
    </row>
    <row r="350" spans="1:23">
      <c r="A350" s="9" t="s">
        <v>4</v>
      </c>
      <c r="B350" s="9">
        <v>195081</v>
      </c>
      <c r="C350" s="9">
        <v>1290</v>
      </c>
      <c r="D350" s="9" t="s">
        <v>27965</v>
      </c>
      <c r="E350" s="24">
        <v>0</v>
      </c>
      <c r="F350" s="24" t="s">
        <v>32963</v>
      </c>
      <c r="G350" s="9">
        <v>0</v>
      </c>
      <c r="H350" s="9">
        <v>0</v>
      </c>
      <c r="I350" s="9">
        <v>0</v>
      </c>
      <c r="J350" s="9">
        <v>0</v>
      </c>
      <c r="K350" s="9">
        <v>1290</v>
      </c>
      <c r="L350" s="9" t="s">
        <v>28378</v>
      </c>
      <c r="M350" s="9" t="s">
        <v>28378</v>
      </c>
      <c r="N350" s="9" t="s">
        <v>28378</v>
      </c>
      <c r="O350" s="9" t="b">
        <v>1</v>
      </c>
      <c r="Q350"/>
      <c r="R350"/>
      <c r="S350"/>
      <c r="T350"/>
      <c r="U350"/>
      <c r="V350"/>
      <c r="W350"/>
    </row>
    <row r="351" spans="1:23">
      <c r="A351" s="9" t="s">
        <v>4</v>
      </c>
      <c r="B351" s="9">
        <v>195084</v>
      </c>
      <c r="C351" s="9">
        <v>1190</v>
      </c>
      <c r="D351" s="9" t="s">
        <v>27966</v>
      </c>
      <c r="E351" s="24">
        <v>0</v>
      </c>
      <c r="F351" s="24" t="s">
        <v>32963</v>
      </c>
      <c r="G351" s="9">
        <v>0</v>
      </c>
      <c r="H351" s="9">
        <v>0</v>
      </c>
      <c r="I351" s="9">
        <v>0</v>
      </c>
      <c r="J351" s="9">
        <v>0</v>
      </c>
      <c r="K351" s="9">
        <v>1190</v>
      </c>
      <c r="L351" s="9" t="s">
        <v>28378</v>
      </c>
      <c r="M351" s="9" t="s">
        <v>28378</v>
      </c>
      <c r="N351" s="9" t="s">
        <v>28378</v>
      </c>
      <c r="O351" s="9" t="b">
        <v>1</v>
      </c>
      <c r="Q351"/>
      <c r="R351"/>
      <c r="S351"/>
      <c r="T351"/>
      <c r="U351"/>
      <c r="V351"/>
      <c r="W351"/>
    </row>
    <row r="352" spans="1:23">
      <c r="A352" s="9" t="s">
        <v>4</v>
      </c>
      <c r="B352" s="9">
        <v>204240</v>
      </c>
      <c r="C352" s="9">
        <v>3190</v>
      </c>
      <c r="D352" s="9" t="s">
        <v>26856</v>
      </c>
      <c r="E352" s="24">
        <v>2589</v>
      </c>
      <c r="F352" s="24" t="s">
        <v>33343</v>
      </c>
      <c r="G352" s="9">
        <v>0</v>
      </c>
      <c r="H352" s="9">
        <v>0</v>
      </c>
      <c r="I352" s="9">
        <v>0</v>
      </c>
      <c r="J352" s="9">
        <v>0</v>
      </c>
      <c r="K352" s="9">
        <v>3190</v>
      </c>
      <c r="L352" s="9">
        <v>2468</v>
      </c>
      <c r="M352" s="9" t="s">
        <v>28378</v>
      </c>
      <c r="N352" s="9" t="s">
        <v>28378</v>
      </c>
      <c r="O352" s="9" t="b">
        <v>1</v>
      </c>
      <c r="Q352"/>
      <c r="R352"/>
      <c r="S352"/>
      <c r="T352"/>
      <c r="U352"/>
      <c r="V352"/>
      <c r="W352"/>
    </row>
    <row r="353" spans="1:23">
      <c r="A353" s="9" t="s">
        <v>4</v>
      </c>
      <c r="B353" s="9">
        <v>204238</v>
      </c>
      <c r="C353" s="9">
        <v>2490</v>
      </c>
      <c r="D353" s="9" t="s">
        <v>26857</v>
      </c>
      <c r="E353" s="24">
        <v>0</v>
      </c>
      <c r="F353" s="24" t="s">
        <v>32963</v>
      </c>
      <c r="G353" s="9">
        <v>0</v>
      </c>
      <c r="H353" s="9">
        <v>0</v>
      </c>
      <c r="I353" s="9">
        <v>0</v>
      </c>
      <c r="J353" s="9">
        <v>0</v>
      </c>
      <c r="K353" s="9">
        <v>2490</v>
      </c>
      <c r="L353" s="9" t="s">
        <v>28378</v>
      </c>
      <c r="M353" s="9" t="s">
        <v>28378</v>
      </c>
      <c r="N353" s="9" t="s">
        <v>28378</v>
      </c>
      <c r="O353" s="9" t="b">
        <v>1</v>
      </c>
      <c r="Q353"/>
      <c r="R353"/>
      <c r="S353"/>
      <c r="T353"/>
      <c r="U353"/>
      <c r="V353"/>
      <c r="W353"/>
    </row>
    <row r="354" spans="1:23">
      <c r="A354" s="9" t="s">
        <v>4</v>
      </c>
      <c r="B354" s="9">
        <v>204236</v>
      </c>
      <c r="C354" s="9">
        <v>990</v>
      </c>
      <c r="D354" s="9" t="s">
        <v>28101</v>
      </c>
      <c r="E354" s="24">
        <v>0</v>
      </c>
      <c r="F354" s="24" t="s">
        <v>32963</v>
      </c>
      <c r="G354" s="9">
        <v>0</v>
      </c>
      <c r="H354" s="9">
        <v>0</v>
      </c>
      <c r="I354" s="9">
        <v>0</v>
      </c>
      <c r="J354" s="9">
        <v>0</v>
      </c>
      <c r="K354" s="9">
        <v>990</v>
      </c>
      <c r="L354" s="9" t="s">
        <v>28378</v>
      </c>
      <c r="M354" s="9" t="s">
        <v>28378</v>
      </c>
      <c r="N354" s="9" t="s">
        <v>28378</v>
      </c>
      <c r="O354" s="9" t="b">
        <v>1</v>
      </c>
      <c r="Q354"/>
      <c r="R354"/>
      <c r="S354"/>
      <c r="T354"/>
      <c r="U354"/>
      <c r="V354"/>
      <c r="W354"/>
    </row>
    <row r="355" spans="1:23">
      <c r="A355" s="9" t="s">
        <v>4</v>
      </c>
      <c r="B355" s="9">
        <v>204363</v>
      </c>
      <c r="C355" s="9">
        <v>5090</v>
      </c>
      <c r="D355" s="9" t="s">
        <v>26858</v>
      </c>
      <c r="E355" s="24">
        <v>0</v>
      </c>
      <c r="F355" s="24" t="s">
        <v>32963</v>
      </c>
      <c r="G355" s="9">
        <v>0</v>
      </c>
      <c r="H355" s="9">
        <v>0</v>
      </c>
      <c r="I355" s="9">
        <v>0</v>
      </c>
      <c r="J355" s="9">
        <v>0</v>
      </c>
      <c r="K355" s="9">
        <v>5090</v>
      </c>
      <c r="L355" s="9" t="s">
        <v>28378</v>
      </c>
      <c r="M355" s="9" t="s">
        <v>28378</v>
      </c>
      <c r="N355" s="9" t="s">
        <v>28378</v>
      </c>
      <c r="O355" s="9" t="b">
        <v>1</v>
      </c>
      <c r="Q355"/>
      <c r="R355"/>
      <c r="S355"/>
      <c r="T355"/>
      <c r="U355"/>
      <c r="V355"/>
      <c r="W355"/>
    </row>
    <row r="356" spans="1:23">
      <c r="A356" s="9" t="s">
        <v>4</v>
      </c>
      <c r="B356" s="9">
        <v>204364</v>
      </c>
      <c r="C356" s="9">
        <v>3990</v>
      </c>
      <c r="D356" s="9" t="s">
        <v>26859</v>
      </c>
      <c r="E356" s="24">
        <v>0</v>
      </c>
      <c r="F356" s="24" t="s">
        <v>32963</v>
      </c>
      <c r="G356" s="9">
        <v>0</v>
      </c>
      <c r="H356" s="9">
        <v>0</v>
      </c>
      <c r="I356" s="9">
        <v>0</v>
      </c>
      <c r="J356" s="9">
        <v>0</v>
      </c>
      <c r="K356" s="9">
        <v>3990</v>
      </c>
      <c r="L356" s="9" t="s">
        <v>28378</v>
      </c>
      <c r="M356" s="9" t="s">
        <v>28378</v>
      </c>
      <c r="N356" s="9" t="s">
        <v>28378</v>
      </c>
      <c r="O356" s="9" t="b">
        <v>1</v>
      </c>
      <c r="Q356"/>
      <c r="R356"/>
      <c r="S356"/>
      <c r="T356"/>
      <c r="U356"/>
      <c r="V356"/>
      <c r="W356"/>
    </row>
    <row r="357" spans="1:23">
      <c r="A357" s="9" t="s">
        <v>4</v>
      </c>
      <c r="B357" s="9">
        <v>226213</v>
      </c>
      <c r="C357" s="9" t="s">
        <v>28492</v>
      </c>
      <c r="D357" s="9">
        <v>0</v>
      </c>
      <c r="E357" s="24">
        <v>0</v>
      </c>
      <c r="F357" s="24" t="s">
        <v>32963</v>
      </c>
      <c r="G357" s="9">
        <v>0</v>
      </c>
      <c r="H357" s="9">
        <v>0</v>
      </c>
      <c r="I357" s="9">
        <v>0</v>
      </c>
      <c r="J357" s="9">
        <v>0</v>
      </c>
      <c r="K357" s="9" t="s">
        <v>28378</v>
      </c>
      <c r="L357" s="9" t="s">
        <v>28378</v>
      </c>
      <c r="M357" s="9" t="s">
        <v>28378</v>
      </c>
      <c r="N357" s="9" t="s">
        <v>28378</v>
      </c>
      <c r="O357" s="9" t="b">
        <v>0</v>
      </c>
      <c r="Q357"/>
      <c r="R357"/>
      <c r="S357"/>
      <c r="T357"/>
      <c r="U357"/>
      <c r="V357"/>
      <c r="W357"/>
    </row>
    <row r="358" spans="1:23">
      <c r="A358" s="9" t="s">
        <v>4</v>
      </c>
      <c r="B358" s="9">
        <v>226211</v>
      </c>
      <c r="C358" s="9" t="s">
        <v>28492</v>
      </c>
      <c r="D358" s="9">
        <v>0</v>
      </c>
      <c r="E358" s="24">
        <v>0</v>
      </c>
      <c r="F358" s="24" t="s">
        <v>32963</v>
      </c>
      <c r="G358" s="9">
        <v>0</v>
      </c>
      <c r="H358" s="9">
        <v>0</v>
      </c>
      <c r="I358" s="9">
        <v>0</v>
      </c>
      <c r="J358" s="9">
        <v>0</v>
      </c>
      <c r="K358" s="9" t="s">
        <v>28378</v>
      </c>
      <c r="L358" s="9" t="s">
        <v>28378</v>
      </c>
      <c r="M358" s="9" t="s">
        <v>28378</v>
      </c>
      <c r="N358" s="9" t="s">
        <v>28378</v>
      </c>
      <c r="O358" s="9" t="b">
        <v>0</v>
      </c>
      <c r="Q358"/>
      <c r="R358"/>
      <c r="S358"/>
      <c r="T358"/>
      <c r="U358"/>
      <c r="V358"/>
      <c r="W358"/>
    </row>
    <row r="359" spans="1:23">
      <c r="A359" s="9" t="s">
        <v>4</v>
      </c>
      <c r="B359" s="9">
        <v>226212</v>
      </c>
      <c r="C359" s="9" t="s">
        <v>28492</v>
      </c>
      <c r="D359" s="9">
        <v>0</v>
      </c>
      <c r="E359" s="24">
        <v>0</v>
      </c>
      <c r="F359" s="24" t="s">
        <v>32963</v>
      </c>
      <c r="G359" s="9">
        <v>0</v>
      </c>
      <c r="H359" s="9">
        <v>0</v>
      </c>
      <c r="I359" s="9">
        <v>0</v>
      </c>
      <c r="J359" s="9">
        <v>0</v>
      </c>
      <c r="K359" s="9" t="s">
        <v>28378</v>
      </c>
      <c r="L359" s="9" t="s">
        <v>28378</v>
      </c>
      <c r="M359" s="9" t="s">
        <v>28378</v>
      </c>
      <c r="N359" s="9" t="s">
        <v>28378</v>
      </c>
      <c r="O359" s="9" t="b">
        <v>0</v>
      </c>
      <c r="Q359"/>
      <c r="R359"/>
      <c r="S359"/>
      <c r="T359"/>
      <c r="U359"/>
      <c r="V359"/>
      <c r="W359"/>
    </row>
    <row r="360" spans="1:23">
      <c r="A360" s="9" t="s">
        <v>4</v>
      </c>
      <c r="B360" s="9">
        <v>187477</v>
      </c>
      <c r="C360" s="9" t="s">
        <v>28492</v>
      </c>
      <c r="D360" s="9">
        <v>0</v>
      </c>
      <c r="E360" s="24">
        <v>0</v>
      </c>
      <c r="F360" s="24" t="s">
        <v>32963</v>
      </c>
      <c r="G360" s="9">
        <v>0</v>
      </c>
      <c r="H360" s="9">
        <v>0</v>
      </c>
      <c r="I360" s="9">
        <v>0</v>
      </c>
      <c r="J360" s="9">
        <v>0</v>
      </c>
      <c r="K360" s="9" t="s">
        <v>28378</v>
      </c>
      <c r="L360" s="9" t="s">
        <v>28378</v>
      </c>
      <c r="M360" s="9" t="s">
        <v>28378</v>
      </c>
      <c r="N360" s="9" t="s">
        <v>28378</v>
      </c>
      <c r="O360" s="9" t="b">
        <v>0</v>
      </c>
      <c r="Q360"/>
      <c r="R360"/>
      <c r="S360"/>
      <c r="T360"/>
      <c r="U360"/>
      <c r="V360"/>
      <c r="W360"/>
    </row>
    <row r="361" spans="1:23">
      <c r="A361" s="9" t="s">
        <v>4</v>
      </c>
      <c r="B361" s="9">
        <v>187472</v>
      </c>
      <c r="C361" s="9" t="s">
        <v>28492</v>
      </c>
      <c r="D361" s="9">
        <v>0</v>
      </c>
      <c r="E361" s="24">
        <v>0</v>
      </c>
      <c r="F361" s="24" t="s">
        <v>32963</v>
      </c>
      <c r="G361" s="9">
        <v>0</v>
      </c>
      <c r="H361" s="9">
        <v>0</v>
      </c>
      <c r="I361" s="9">
        <v>0</v>
      </c>
      <c r="J361" s="9">
        <v>0</v>
      </c>
      <c r="K361" s="9" t="s">
        <v>28378</v>
      </c>
      <c r="L361" s="9" t="s">
        <v>28378</v>
      </c>
      <c r="M361" s="9" t="s">
        <v>28378</v>
      </c>
      <c r="N361" s="9" t="s">
        <v>28378</v>
      </c>
      <c r="O361" s="9" t="b">
        <v>0</v>
      </c>
      <c r="Q361"/>
      <c r="R361"/>
      <c r="S361"/>
      <c r="T361"/>
      <c r="U361"/>
      <c r="V361"/>
      <c r="W361"/>
    </row>
    <row r="362" spans="1:23">
      <c r="A362" s="9" t="s">
        <v>4</v>
      </c>
      <c r="B362" s="9">
        <v>187470</v>
      </c>
      <c r="C362" s="9" t="s">
        <v>28492</v>
      </c>
      <c r="D362" s="9">
        <v>0</v>
      </c>
      <c r="E362" s="24">
        <v>0</v>
      </c>
      <c r="F362" s="24" t="s">
        <v>32963</v>
      </c>
      <c r="G362" s="9">
        <v>0</v>
      </c>
      <c r="H362" s="9">
        <v>0</v>
      </c>
      <c r="I362" s="9">
        <v>0</v>
      </c>
      <c r="J362" s="9">
        <v>0</v>
      </c>
      <c r="K362" s="9" t="s">
        <v>28378</v>
      </c>
      <c r="L362" s="9" t="s">
        <v>28378</v>
      </c>
      <c r="M362" s="9" t="s">
        <v>28378</v>
      </c>
      <c r="N362" s="9" t="s">
        <v>28378</v>
      </c>
      <c r="O362" s="9" t="b">
        <v>0</v>
      </c>
      <c r="Q362"/>
      <c r="R362"/>
      <c r="S362"/>
      <c r="T362"/>
      <c r="U362"/>
      <c r="V362"/>
      <c r="W362"/>
    </row>
    <row r="363" spans="1:23">
      <c r="A363" s="9" t="s">
        <v>4</v>
      </c>
      <c r="B363" s="9">
        <v>187475</v>
      </c>
      <c r="C363" s="9" t="s">
        <v>28492</v>
      </c>
      <c r="D363" s="9">
        <v>0</v>
      </c>
      <c r="E363" s="24">
        <v>0</v>
      </c>
      <c r="F363" s="24" t="s">
        <v>32963</v>
      </c>
      <c r="G363" s="9">
        <v>0</v>
      </c>
      <c r="H363" s="9">
        <v>0</v>
      </c>
      <c r="I363" s="9">
        <v>0</v>
      </c>
      <c r="J363" s="9">
        <v>0</v>
      </c>
      <c r="K363" s="9" t="s">
        <v>28378</v>
      </c>
      <c r="L363" s="9" t="s">
        <v>28378</v>
      </c>
      <c r="M363" s="9" t="s">
        <v>28378</v>
      </c>
      <c r="N363" s="9" t="s">
        <v>28378</v>
      </c>
      <c r="O363" s="9" t="b">
        <v>0</v>
      </c>
      <c r="Q363"/>
      <c r="R363"/>
      <c r="S363"/>
      <c r="T363"/>
      <c r="U363"/>
      <c r="V363"/>
      <c r="W363"/>
    </row>
    <row r="364" spans="1:23">
      <c r="A364" s="9" t="s">
        <v>4</v>
      </c>
      <c r="B364" s="9">
        <v>187476</v>
      </c>
      <c r="C364" s="9">
        <v>849</v>
      </c>
      <c r="D364" s="9" t="s">
        <v>27968</v>
      </c>
      <c r="E364" s="24">
        <v>0</v>
      </c>
      <c r="F364" s="24" t="s">
        <v>32963</v>
      </c>
      <c r="G364" s="9">
        <v>0</v>
      </c>
      <c r="H364" s="9">
        <v>0</v>
      </c>
      <c r="I364" s="9">
        <v>0</v>
      </c>
      <c r="J364" s="9">
        <v>0</v>
      </c>
      <c r="K364" s="9">
        <v>849</v>
      </c>
      <c r="L364" s="9" t="s">
        <v>28378</v>
      </c>
      <c r="M364" s="9" t="s">
        <v>28378</v>
      </c>
      <c r="N364" s="9" t="s">
        <v>28378</v>
      </c>
      <c r="O364" s="9" t="b">
        <v>1</v>
      </c>
      <c r="Q364"/>
      <c r="R364"/>
      <c r="S364"/>
      <c r="T364"/>
      <c r="U364"/>
      <c r="V364"/>
      <c r="W364"/>
    </row>
    <row r="365" spans="1:23">
      <c r="A365" s="9" t="s">
        <v>4</v>
      </c>
      <c r="B365" s="9">
        <v>187469</v>
      </c>
      <c r="C365" s="9" t="s">
        <v>28492</v>
      </c>
      <c r="D365" s="9">
        <v>0</v>
      </c>
      <c r="E365" s="24">
        <v>0</v>
      </c>
      <c r="F365" s="24" t="s">
        <v>32963</v>
      </c>
      <c r="G365" s="9">
        <v>0</v>
      </c>
      <c r="H365" s="9">
        <v>0</v>
      </c>
      <c r="I365" s="9">
        <v>0</v>
      </c>
      <c r="J365" s="9">
        <v>0</v>
      </c>
      <c r="K365" s="9" t="s">
        <v>28378</v>
      </c>
      <c r="L365" s="9" t="s">
        <v>28378</v>
      </c>
      <c r="M365" s="9" t="s">
        <v>28378</v>
      </c>
      <c r="N365" s="9" t="s">
        <v>28378</v>
      </c>
      <c r="O365" s="9" t="b">
        <v>0</v>
      </c>
      <c r="Q365"/>
      <c r="R365"/>
      <c r="S365"/>
      <c r="T365"/>
      <c r="U365"/>
      <c r="V365"/>
      <c r="W365"/>
    </row>
    <row r="366" spans="1:23">
      <c r="A366" s="9" t="s">
        <v>4</v>
      </c>
      <c r="B366" s="9">
        <v>187474</v>
      </c>
      <c r="C366" s="9" t="s">
        <v>28492</v>
      </c>
      <c r="D366" s="9">
        <v>0</v>
      </c>
      <c r="E366" s="24">
        <v>0</v>
      </c>
      <c r="F366" s="24" t="s">
        <v>32963</v>
      </c>
      <c r="G366" s="9">
        <v>0</v>
      </c>
      <c r="H366" s="9">
        <v>0</v>
      </c>
      <c r="I366" s="9">
        <v>0</v>
      </c>
      <c r="J366" s="9">
        <v>0</v>
      </c>
      <c r="K366" s="9" t="s">
        <v>28378</v>
      </c>
      <c r="L366" s="9" t="s">
        <v>28378</v>
      </c>
      <c r="M366" s="9" t="s">
        <v>28378</v>
      </c>
      <c r="N366" s="9" t="s">
        <v>28378</v>
      </c>
      <c r="O366" s="9" t="b">
        <v>0</v>
      </c>
      <c r="Q366"/>
      <c r="R366"/>
      <c r="S366"/>
      <c r="T366"/>
      <c r="U366"/>
      <c r="V366"/>
      <c r="W366"/>
    </row>
    <row r="367" spans="1:23">
      <c r="A367" s="9" t="s">
        <v>4</v>
      </c>
      <c r="B367" s="9">
        <v>145505</v>
      </c>
      <c r="C367" s="9" t="s">
        <v>28492</v>
      </c>
      <c r="D367" s="9">
        <v>0</v>
      </c>
      <c r="E367" s="24">
        <v>0</v>
      </c>
      <c r="F367" s="24" t="s">
        <v>32963</v>
      </c>
      <c r="G367" s="9">
        <v>0</v>
      </c>
      <c r="H367" s="9">
        <v>0</v>
      </c>
      <c r="I367" s="9">
        <v>0</v>
      </c>
      <c r="J367" s="9">
        <v>0</v>
      </c>
      <c r="K367" s="9" t="s">
        <v>28378</v>
      </c>
      <c r="L367" s="9" t="s">
        <v>28378</v>
      </c>
      <c r="M367" s="9" t="s">
        <v>28378</v>
      </c>
      <c r="N367" s="9" t="s">
        <v>28378</v>
      </c>
      <c r="O367" s="9" t="b">
        <v>0</v>
      </c>
      <c r="Q367"/>
      <c r="R367"/>
      <c r="S367"/>
      <c r="T367"/>
      <c r="U367"/>
      <c r="V367"/>
      <c r="W367"/>
    </row>
    <row r="368" spans="1:23">
      <c r="A368" s="9" t="s">
        <v>4</v>
      </c>
      <c r="B368" s="9">
        <v>187473</v>
      </c>
      <c r="C368" s="9">
        <v>690</v>
      </c>
      <c r="D368" s="9" t="s">
        <v>27967</v>
      </c>
      <c r="E368" s="24">
        <v>0</v>
      </c>
      <c r="F368" s="24" t="s">
        <v>32963</v>
      </c>
      <c r="G368" s="9">
        <v>0</v>
      </c>
      <c r="H368" s="9">
        <v>0</v>
      </c>
      <c r="I368" s="9">
        <v>0</v>
      </c>
      <c r="J368" s="9">
        <v>0</v>
      </c>
      <c r="K368" s="9" t="s">
        <v>28378</v>
      </c>
      <c r="L368" s="9" t="s">
        <v>28378</v>
      </c>
      <c r="M368" s="9" t="s">
        <v>28378</v>
      </c>
      <c r="N368" s="9" t="s">
        <v>28378</v>
      </c>
      <c r="O368" s="9" t="b">
        <v>1</v>
      </c>
      <c r="Q368"/>
      <c r="R368"/>
      <c r="S368"/>
      <c r="T368"/>
      <c r="U368"/>
      <c r="V368"/>
      <c r="W368"/>
    </row>
    <row r="369" spans="1:23">
      <c r="A369" s="9" t="s">
        <v>4</v>
      </c>
      <c r="B369" s="9">
        <v>187471</v>
      </c>
      <c r="C369" s="9">
        <v>819</v>
      </c>
      <c r="D369" s="9" t="s">
        <v>28035</v>
      </c>
      <c r="E369" s="24">
        <v>0</v>
      </c>
      <c r="F369" s="24" t="s">
        <v>32963</v>
      </c>
      <c r="G369" s="9">
        <v>0</v>
      </c>
      <c r="H369" s="9">
        <v>0</v>
      </c>
      <c r="I369" s="9">
        <v>0</v>
      </c>
      <c r="J369" s="9">
        <v>0</v>
      </c>
      <c r="K369" s="9">
        <v>819</v>
      </c>
      <c r="L369" s="9" t="s">
        <v>28378</v>
      </c>
      <c r="M369" s="9" t="s">
        <v>28378</v>
      </c>
      <c r="N369" s="9" t="s">
        <v>28378</v>
      </c>
      <c r="O369" s="9" t="b">
        <v>1</v>
      </c>
      <c r="Q369"/>
      <c r="R369"/>
      <c r="S369"/>
      <c r="T369"/>
      <c r="U369"/>
      <c r="V369"/>
      <c r="W369"/>
    </row>
    <row r="370" spans="1:23">
      <c r="A370" s="9" t="s">
        <v>4</v>
      </c>
      <c r="B370" s="9">
        <v>145506</v>
      </c>
      <c r="C370" s="9">
        <v>1090</v>
      </c>
      <c r="D370" s="9" t="s">
        <v>28102</v>
      </c>
      <c r="E370" s="24">
        <v>0</v>
      </c>
      <c r="F370" s="24" t="s">
        <v>32963</v>
      </c>
      <c r="G370" s="9">
        <v>0</v>
      </c>
      <c r="H370" s="9">
        <v>0</v>
      </c>
      <c r="I370" s="9">
        <v>0</v>
      </c>
      <c r="J370" s="9">
        <v>0</v>
      </c>
      <c r="K370" s="9">
        <v>1090</v>
      </c>
      <c r="L370" s="9" t="s">
        <v>28378</v>
      </c>
      <c r="M370" s="9" t="s">
        <v>28378</v>
      </c>
      <c r="N370" s="9" t="s">
        <v>28378</v>
      </c>
      <c r="O370" s="9" t="b">
        <v>1</v>
      </c>
      <c r="Q370"/>
      <c r="R370"/>
      <c r="S370"/>
      <c r="T370"/>
      <c r="U370"/>
      <c r="V370"/>
      <c r="W370"/>
    </row>
    <row r="371" spans="1:23">
      <c r="A371" s="9" t="s">
        <v>4</v>
      </c>
      <c r="B371" s="9">
        <v>145507</v>
      </c>
      <c r="C371" s="9">
        <v>1390</v>
      </c>
      <c r="D371" s="9" t="s">
        <v>28034</v>
      </c>
      <c r="E371" s="24">
        <v>0</v>
      </c>
      <c r="F371" s="24" t="s">
        <v>32963</v>
      </c>
      <c r="G371" s="9">
        <v>0</v>
      </c>
      <c r="H371" s="9">
        <v>0</v>
      </c>
      <c r="I371" s="9">
        <v>0</v>
      </c>
      <c r="J371" s="9">
        <v>0</v>
      </c>
      <c r="K371" s="9">
        <v>1390</v>
      </c>
      <c r="L371" s="9" t="s">
        <v>28378</v>
      </c>
      <c r="M371" s="9" t="s">
        <v>28378</v>
      </c>
      <c r="N371" s="9" t="s">
        <v>28378</v>
      </c>
      <c r="O371" s="9" t="b">
        <v>1</v>
      </c>
      <c r="Q371"/>
      <c r="R371"/>
      <c r="S371"/>
      <c r="T371"/>
      <c r="U371"/>
      <c r="V371"/>
      <c r="W371"/>
    </row>
    <row r="372" spans="1:23">
      <c r="A372" s="9" t="s">
        <v>4</v>
      </c>
      <c r="B372" s="9">
        <v>145508</v>
      </c>
      <c r="C372" s="9">
        <v>1090</v>
      </c>
      <c r="D372" s="9" t="s">
        <v>28033</v>
      </c>
      <c r="E372" s="24">
        <v>0</v>
      </c>
      <c r="F372" s="24" t="s">
        <v>32963</v>
      </c>
      <c r="G372" s="9">
        <v>0</v>
      </c>
      <c r="H372" s="9">
        <v>0</v>
      </c>
      <c r="I372" s="9">
        <v>0</v>
      </c>
      <c r="J372" s="9">
        <v>0</v>
      </c>
      <c r="K372" s="9">
        <v>1090</v>
      </c>
      <c r="L372" s="9" t="s">
        <v>28378</v>
      </c>
      <c r="M372" s="9" t="s">
        <v>28378</v>
      </c>
      <c r="N372" s="9" t="s">
        <v>28378</v>
      </c>
      <c r="O372" s="9" t="b">
        <v>1</v>
      </c>
      <c r="Q372"/>
      <c r="R372"/>
      <c r="S372"/>
      <c r="T372"/>
      <c r="U372"/>
      <c r="V372"/>
      <c r="W372"/>
    </row>
    <row r="373" spans="1:23">
      <c r="A373" s="9" t="s">
        <v>4</v>
      </c>
      <c r="B373" s="9">
        <v>226617</v>
      </c>
      <c r="C373" s="9" t="s">
        <v>28492</v>
      </c>
      <c r="D373" s="9">
        <v>0</v>
      </c>
      <c r="E373" s="24">
        <v>889</v>
      </c>
      <c r="F373" s="24" t="s">
        <v>33360</v>
      </c>
      <c r="G373" s="9">
        <v>0</v>
      </c>
      <c r="H373" s="9">
        <v>0</v>
      </c>
      <c r="I373" s="9">
        <v>0</v>
      </c>
      <c r="J373" s="9">
        <v>0</v>
      </c>
      <c r="K373" s="9" t="s">
        <v>28378</v>
      </c>
      <c r="L373" s="9">
        <v>999</v>
      </c>
      <c r="M373" s="9" t="s">
        <v>28378</v>
      </c>
      <c r="N373" s="9" t="s">
        <v>28378</v>
      </c>
      <c r="O373" s="9" t="b">
        <v>1</v>
      </c>
      <c r="Q373"/>
      <c r="R373"/>
      <c r="S373"/>
      <c r="T373"/>
      <c r="U373"/>
      <c r="V373"/>
      <c r="W373"/>
    </row>
    <row r="374" spans="1:23">
      <c r="A374" s="9" t="s">
        <v>4</v>
      </c>
      <c r="B374" s="9">
        <v>226618</v>
      </c>
      <c r="C374" s="9" t="s">
        <v>28492</v>
      </c>
      <c r="D374" s="9">
        <v>0</v>
      </c>
      <c r="E374" s="24">
        <v>1080</v>
      </c>
      <c r="F374" s="24" t="s">
        <v>33435</v>
      </c>
      <c r="G374" s="9">
        <v>0</v>
      </c>
      <c r="H374" s="9">
        <v>0</v>
      </c>
      <c r="I374" s="9">
        <v>0</v>
      </c>
      <c r="J374" s="9">
        <v>0</v>
      </c>
      <c r="K374" s="9" t="s">
        <v>28378</v>
      </c>
      <c r="L374" s="9">
        <v>1046</v>
      </c>
      <c r="M374" s="9" t="s">
        <v>28378</v>
      </c>
      <c r="N374" s="9" t="s">
        <v>28378</v>
      </c>
      <c r="O374" s="9" t="b">
        <v>1</v>
      </c>
      <c r="Q374"/>
      <c r="R374"/>
      <c r="S374"/>
      <c r="T374"/>
      <c r="U374"/>
      <c r="V374"/>
      <c r="W374"/>
    </row>
    <row r="375" spans="1:23">
      <c r="A375" s="9" t="s">
        <v>4</v>
      </c>
      <c r="B375" s="9">
        <v>226619</v>
      </c>
      <c r="C375" s="9" t="s">
        <v>28492</v>
      </c>
      <c r="D375" s="9">
        <v>0</v>
      </c>
      <c r="E375" s="24">
        <v>1293</v>
      </c>
      <c r="F375" s="24" t="s">
        <v>33361</v>
      </c>
      <c r="G375" s="9">
        <v>0</v>
      </c>
      <c r="H375" s="9">
        <v>0</v>
      </c>
      <c r="I375" s="9">
        <v>0</v>
      </c>
      <c r="J375" s="9">
        <v>0</v>
      </c>
      <c r="K375" s="9" t="s">
        <v>28378</v>
      </c>
      <c r="L375" s="9" t="s">
        <v>28378</v>
      </c>
      <c r="M375" s="9" t="s">
        <v>28378</v>
      </c>
      <c r="N375" s="9" t="s">
        <v>28378</v>
      </c>
      <c r="O375" s="9" t="b">
        <v>1</v>
      </c>
      <c r="Q375"/>
      <c r="R375"/>
      <c r="S375"/>
      <c r="T375"/>
      <c r="U375"/>
      <c r="V375"/>
      <c r="W375"/>
    </row>
    <row r="376" spans="1:23">
      <c r="A376" s="9" t="s">
        <v>4</v>
      </c>
      <c r="B376" s="9">
        <v>226621</v>
      </c>
      <c r="C376" s="9" t="s">
        <v>28492</v>
      </c>
      <c r="D376" s="9">
        <v>0</v>
      </c>
      <c r="E376" s="24">
        <v>1487</v>
      </c>
      <c r="F376" s="24" t="s">
        <v>33719</v>
      </c>
      <c r="G376" s="9">
        <v>0</v>
      </c>
      <c r="H376" s="9">
        <v>0</v>
      </c>
      <c r="I376" s="9">
        <v>0</v>
      </c>
      <c r="J376" s="9">
        <v>0</v>
      </c>
      <c r="K376" s="9" t="s">
        <v>28378</v>
      </c>
      <c r="L376" s="9">
        <v>1101</v>
      </c>
      <c r="M376" s="9" t="s">
        <v>28378</v>
      </c>
      <c r="N376" s="9" t="s">
        <v>28378</v>
      </c>
      <c r="O376" s="9" t="b">
        <v>1</v>
      </c>
      <c r="Q376"/>
      <c r="R376"/>
      <c r="S376"/>
      <c r="T376"/>
      <c r="U376"/>
      <c r="V376"/>
      <c r="W376"/>
    </row>
    <row r="377" spans="1:23">
      <c r="A377" s="9" t="s">
        <v>4</v>
      </c>
      <c r="B377" s="9">
        <v>226622</v>
      </c>
      <c r="C377" s="9" t="s">
        <v>28492</v>
      </c>
      <c r="D377" s="9">
        <v>0</v>
      </c>
      <c r="E377" s="24">
        <v>1061</v>
      </c>
      <c r="F377" s="24" t="s">
        <v>33362</v>
      </c>
      <c r="G377" s="9">
        <v>0</v>
      </c>
      <c r="H377" s="9">
        <v>0</v>
      </c>
      <c r="I377" s="9">
        <v>0</v>
      </c>
      <c r="J377" s="9">
        <v>0</v>
      </c>
      <c r="K377" s="9" t="s">
        <v>28378</v>
      </c>
      <c r="L377" s="9">
        <v>1031</v>
      </c>
      <c r="M377" s="9" t="s">
        <v>28378</v>
      </c>
      <c r="N377" s="9" t="s">
        <v>28378</v>
      </c>
      <c r="O377" s="9" t="b">
        <v>1</v>
      </c>
      <c r="Q377"/>
      <c r="R377"/>
      <c r="S377"/>
      <c r="T377"/>
      <c r="U377"/>
      <c r="V377"/>
      <c r="W377"/>
    </row>
    <row r="378" spans="1:23">
      <c r="A378" s="9" t="s">
        <v>4</v>
      </c>
      <c r="B378" s="9">
        <v>213779</v>
      </c>
      <c r="C378" s="9">
        <v>990</v>
      </c>
      <c r="D378" s="9" t="s">
        <v>27969</v>
      </c>
      <c r="E378" s="24">
        <v>0</v>
      </c>
      <c r="F378" s="24" t="s">
        <v>32963</v>
      </c>
      <c r="G378" s="9">
        <v>0</v>
      </c>
      <c r="H378" s="9">
        <v>0</v>
      </c>
      <c r="I378" s="9">
        <v>0</v>
      </c>
      <c r="J378" s="9">
        <v>0</v>
      </c>
      <c r="K378" s="9">
        <v>990</v>
      </c>
      <c r="L378" s="9" t="s">
        <v>28378</v>
      </c>
      <c r="M378" s="9" t="s">
        <v>28378</v>
      </c>
      <c r="N378" s="9" t="s">
        <v>28378</v>
      </c>
      <c r="O378" s="9" t="b">
        <v>1</v>
      </c>
      <c r="Q378"/>
      <c r="R378"/>
      <c r="S378"/>
      <c r="T378"/>
      <c r="U378"/>
      <c r="V378"/>
      <c r="W378"/>
    </row>
    <row r="379" spans="1:23">
      <c r="A379" s="9" t="s">
        <v>4</v>
      </c>
      <c r="B379" s="9">
        <v>213774</v>
      </c>
      <c r="C379" s="9">
        <v>1490</v>
      </c>
      <c r="D379" s="9" t="s">
        <v>28575</v>
      </c>
      <c r="E379" s="24">
        <v>0</v>
      </c>
      <c r="F379" s="24" t="s">
        <v>32963</v>
      </c>
      <c r="G379" s="9">
        <v>0</v>
      </c>
      <c r="H379" s="9">
        <v>0</v>
      </c>
      <c r="I379" s="9">
        <v>0</v>
      </c>
      <c r="J379" s="9">
        <v>0</v>
      </c>
      <c r="K379" s="9">
        <v>1490</v>
      </c>
      <c r="L379" s="9" t="s">
        <v>28378</v>
      </c>
      <c r="M379" s="9" t="s">
        <v>28378</v>
      </c>
      <c r="N379" s="9" t="s">
        <v>28378</v>
      </c>
      <c r="O379" s="9" t="b">
        <v>1</v>
      </c>
      <c r="Q379"/>
      <c r="R379"/>
      <c r="S379"/>
      <c r="T379"/>
      <c r="U379"/>
      <c r="V379"/>
      <c r="W379"/>
    </row>
    <row r="380" spans="1:23">
      <c r="A380" s="9" t="s">
        <v>4</v>
      </c>
      <c r="B380" s="9">
        <v>213787</v>
      </c>
      <c r="C380" s="9">
        <v>990</v>
      </c>
      <c r="D380" s="9" t="s">
        <v>28576</v>
      </c>
      <c r="E380" s="24">
        <v>0</v>
      </c>
      <c r="F380" s="24" t="s">
        <v>32963</v>
      </c>
      <c r="G380" s="9">
        <v>0</v>
      </c>
      <c r="H380" s="9">
        <v>0</v>
      </c>
      <c r="I380" s="9">
        <v>0</v>
      </c>
      <c r="J380" s="9">
        <v>0</v>
      </c>
      <c r="K380" s="9">
        <v>990</v>
      </c>
      <c r="L380" s="9" t="s">
        <v>28378</v>
      </c>
      <c r="M380" s="9" t="s">
        <v>28378</v>
      </c>
      <c r="N380" s="9" t="s">
        <v>28378</v>
      </c>
      <c r="O380" s="9" t="b">
        <v>1</v>
      </c>
      <c r="Q380"/>
      <c r="R380"/>
      <c r="S380"/>
      <c r="T380"/>
      <c r="U380"/>
      <c r="V380"/>
      <c r="W380"/>
    </row>
    <row r="381" spans="1:23">
      <c r="A381" s="9" t="s">
        <v>4</v>
      </c>
      <c r="B381" s="9">
        <v>213786</v>
      </c>
      <c r="C381" s="9">
        <v>729</v>
      </c>
      <c r="D381" s="9" t="s">
        <v>27971</v>
      </c>
      <c r="E381" s="24">
        <v>0</v>
      </c>
      <c r="F381" s="24" t="s">
        <v>32963</v>
      </c>
      <c r="G381" s="9">
        <v>0</v>
      </c>
      <c r="H381" s="9">
        <v>0</v>
      </c>
      <c r="I381" s="9">
        <v>0</v>
      </c>
      <c r="J381" s="9">
        <v>0</v>
      </c>
      <c r="K381" s="9">
        <v>729</v>
      </c>
      <c r="L381" s="9" t="s">
        <v>28378</v>
      </c>
      <c r="M381" s="9" t="s">
        <v>28378</v>
      </c>
      <c r="N381" s="9" t="s">
        <v>28378</v>
      </c>
      <c r="O381" s="9" t="b">
        <v>1</v>
      </c>
      <c r="Q381"/>
      <c r="R381"/>
      <c r="S381"/>
      <c r="T381"/>
      <c r="U381"/>
      <c r="V381"/>
      <c r="W381"/>
    </row>
    <row r="382" spans="1:23">
      <c r="A382" s="9" t="s">
        <v>4</v>
      </c>
      <c r="B382" s="9">
        <v>213775</v>
      </c>
      <c r="C382" s="9">
        <v>1090</v>
      </c>
      <c r="D382" s="9" t="s">
        <v>28577</v>
      </c>
      <c r="E382" s="24">
        <v>0</v>
      </c>
      <c r="F382" s="24" t="s">
        <v>32963</v>
      </c>
      <c r="G382" s="9">
        <v>0</v>
      </c>
      <c r="H382" s="9">
        <v>0</v>
      </c>
      <c r="I382" s="9">
        <v>0</v>
      </c>
      <c r="J382" s="9">
        <v>0</v>
      </c>
      <c r="K382" s="9">
        <v>1090</v>
      </c>
      <c r="L382" s="9" t="s">
        <v>28378</v>
      </c>
      <c r="M382" s="9" t="s">
        <v>28378</v>
      </c>
      <c r="N382" s="9" t="s">
        <v>28378</v>
      </c>
      <c r="O382" s="9" t="b">
        <v>1</v>
      </c>
      <c r="Q382"/>
      <c r="R382"/>
      <c r="S382"/>
      <c r="T382"/>
      <c r="U382"/>
      <c r="V382"/>
      <c r="W382"/>
    </row>
    <row r="383" spans="1:23">
      <c r="A383" s="9" t="s">
        <v>4</v>
      </c>
      <c r="B383" s="9">
        <v>213771</v>
      </c>
      <c r="C383" s="9">
        <v>1090</v>
      </c>
      <c r="D383" s="9" t="s">
        <v>27970</v>
      </c>
      <c r="E383" s="24">
        <v>0</v>
      </c>
      <c r="F383" s="24" t="s">
        <v>32963</v>
      </c>
      <c r="G383" s="9">
        <v>0</v>
      </c>
      <c r="H383" s="9">
        <v>0</v>
      </c>
      <c r="I383" s="9">
        <v>0</v>
      </c>
      <c r="J383" s="9">
        <v>0</v>
      </c>
      <c r="K383" s="9">
        <v>1090</v>
      </c>
      <c r="L383" s="9" t="s">
        <v>28378</v>
      </c>
      <c r="M383" s="9" t="s">
        <v>28378</v>
      </c>
      <c r="N383" s="9" t="s">
        <v>28378</v>
      </c>
      <c r="O383" s="9" t="b">
        <v>1</v>
      </c>
      <c r="Q383"/>
      <c r="R383"/>
      <c r="S383"/>
      <c r="T383"/>
      <c r="U383"/>
      <c r="V383"/>
      <c r="W383"/>
    </row>
    <row r="384" spans="1:23">
      <c r="A384" s="9" t="s">
        <v>4</v>
      </c>
      <c r="B384" s="9">
        <v>213831</v>
      </c>
      <c r="C384" s="9" t="s">
        <v>28492</v>
      </c>
      <c r="D384" s="9">
        <v>0</v>
      </c>
      <c r="E384" s="24">
        <v>0</v>
      </c>
      <c r="F384" s="24" t="s">
        <v>32963</v>
      </c>
      <c r="G384" s="9">
        <v>0</v>
      </c>
      <c r="H384" s="9">
        <v>0</v>
      </c>
      <c r="I384" s="9">
        <v>0</v>
      </c>
      <c r="J384" s="9">
        <v>0</v>
      </c>
      <c r="K384" s="9" t="s">
        <v>28378</v>
      </c>
      <c r="L384" s="9" t="s">
        <v>28378</v>
      </c>
      <c r="M384" s="9" t="s">
        <v>28378</v>
      </c>
      <c r="N384" s="9" t="s">
        <v>28378</v>
      </c>
      <c r="O384" s="9" t="b">
        <v>0</v>
      </c>
      <c r="Q384"/>
      <c r="R384"/>
      <c r="S384"/>
      <c r="T384"/>
      <c r="U384"/>
      <c r="V384"/>
      <c r="W384"/>
    </row>
    <row r="385" spans="1:23">
      <c r="A385" s="9" t="s">
        <v>4</v>
      </c>
      <c r="B385" s="9">
        <v>213788</v>
      </c>
      <c r="C385" s="9">
        <v>1490</v>
      </c>
      <c r="D385" s="9" t="s">
        <v>28032</v>
      </c>
      <c r="E385" s="24">
        <v>0</v>
      </c>
      <c r="F385" s="24" t="s">
        <v>32963</v>
      </c>
      <c r="G385" s="9">
        <v>0</v>
      </c>
      <c r="H385" s="9">
        <v>0</v>
      </c>
      <c r="I385" s="9">
        <v>0</v>
      </c>
      <c r="J385" s="9">
        <v>0</v>
      </c>
      <c r="K385" s="9">
        <v>1490</v>
      </c>
      <c r="L385" s="9" t="s">
        <v>28378</v>
      </c>
      <c r="M385" s="9" t="s">
        <v>28378</v>
      </c>
      <c r="N385" s="9" t="s">
        <v>28378</v>
      </c>
      <c r="O385" s="9" t="b">
        <v>1</v>
      </c>
      <c r="Q385"/>
      <c r="R385"/>
      <c r="S385"/>
      <c r="T385"/>
      <c r="U385"/>
      <c r="V385"/>
      <c r="W385"/>
    </row>
    <row r="386" spans="1:23">
      <c r="A386" s="9" t="s">
        <v>4</v>
      </c>
      <c r="B386" s="9">
        <v>213777</v>
      </c>
      <c r="C386" s="9">
        <v>1490</v>
      </c>
      <c r="D386" s="9" t="s">
        <v>28032</v>
      </c>
      <c r="E386" s="24">
        <v>0</v>
      </c>
      <c r="F386" s="24" t="s">
        <v>32963</v>
      </c>
      <c r="G386" s="9">
        <v>0</v>
      </c>
      <c r="H386" s="9">
        <v>0</v>
      </c>
      <c r="I386" s="9">
        <v>0</v>
      </c>
      <c r="J386" s="9">
        <v>0</v>
      </c>
      <c r="K386" s="9">
        <v>1490</v>
      </c>
      <c r="L386" s="9" t="s">
        <v>28378</v>
      </c>
      <c r="M386" s="9" t="s">
        <v>28378</v>
      </c>
      <c r="N386" s="9" t="s">
        <v>28378</v>
      </c>
      <c r="O386" s="9" t="b">
        <v>1</v>
      </c>
      <c r="Q386"/>
      <c r="R386"/>
      <c r="S386"/>
      <c r="T386"/>
      <c r="U386"/>
      <c r="V386"/>
      <c r="W386"/>
    </row>
    <row r="387" spans="1:23">
      <c r="A387" s="9" t="s">
        <v>4</v>
      </c>
      <c r="B387" s="9">
        <v>226636</v>
      </c>
      <c r="C387" s="9" t="s">
        <v>28492</v>
      </c>
      <c r="D387" s="9">
        <v>0</v>
      </c>
      <c r="E387" s="24">
        <v>2281</v>
      </c>
      <c r="F387" s="24" t="s">
        <v>33363</v>
      </c>
      <c r="G387" s="9">
        <v>0</v>
      </c>
      <c r="H387" s="9">
        <v>0</v>
      </c>
      <c r="I387" s="9">
        <v>0</v>
      </c>
      <c r="J387" s="9">
        <v>0</v>
      </c>
      <c r="K387" s="9" t="s">
        <v>28378</v>
      </c>
      <c r="L387" s="9" t="s">
        <v>28378</v>
      </c>
      <c r="M387" s="9" t="s">
        <v>28378</v>
      </c>
      <c r="N387" s="9" t="s">
        <v>28378</v>
      </c>
      <c r="O387" s="9" t="b">
        <v>1</v>
      </c>
      <c r="Q387"/>
      <c r="R387"/>
      <c r="S387"/>
      <c r="T387"/>
      <c r="U387"/>
      <c r="V387"/>
      <c r="W387"/>
    </row>
    <row r="388" spans="1:23">
      <c r="A388" s="9" t="s">
        <v>4</v>
      </c>
      <c r="B388" s="9">
        <v>226633</v>
      </c>
      <c r="C388" s="9">
        <v>3190</v>
      </c>
      <c r="D388" s="9" t="s">
        <v>28027</v>
      </c>
      <c r="E388" s="24" t="s">
        <v>33365</v>
      </c>
      <c r="F388" s="24" t="s">
        <v>33364</v>
      </c>
      <c r="G388" s="9">
        <v>0</v>
      </c>
      <c r="H388" s="9">
        <v>0</v>
      </c>
      <c r="I388" s="9">
        <v>0</v>
      </c>
      <c r="J388" s="9">
        <v>0</v>
      </c>
      <c r="K388" s="9">
        <v>3190</v>
      </c>
      <c r="L388" s="9" t="s">
        <v>28378</v>
      </c>
      <c r="M388" s="9" t="s">
        <v>28378</v>
      </c>
      <c r="N388" s="9" t="s">
        <v>28378</v>
      </c>
      <c r="O388" s="9" t="b">
        <v>1</v>
      </c>
      <c r="Q388"/>
      <c r="R388"/>
      <c r="S388"/>
      <c r="T388"/>
      <c r="U388"/>
      <c r="V388"/>
      <c r="W388"/>
    </row>
    <row r="389" spans="1:23">
      <c r="A389" s="9" t="s">
        <v>4</v>
      </c>
      <c r="B389" s="9">
        <v>139146</v>
      </c>
      <c r="C389" s="9" t="s">
        <v>28492</v>
      </c>
      <c r="D389" s="9">
        <v>0</v>
      </c>
      <c r="E389" s="24">
        <v>0</v>
      </c>
      <c r="F389" s="24" t="s">
        <v>32963</v>
      </c>
      <c r="G389" s="9">
        <v>0</v>
      </c>
      <c r="H389" s="9">
        <v>0</v>
      </c>
      <c r="I389" s="9">
        <v>0</v>
      </c>
      <c r="J389" s="9">
        <v>0</v>
      </c>
      <c r="K389" s="9" t="s">
        <v>28378</v>
      </c>
      <c r="L389" s="9" t="s">
        <v>28378</v>
      </c>
      <c r="M389" s="9" t="s">
        <v>28378</v>
      </c>
      <c r="N389" s="9" t="s">
        <v>28378</v>
      </c>
      <c r="O389" s="9" t="b">
        <v>0</v>
      </c>
      <c r="Q389"/>
      <c r="R389"/>
      <c r="S389"/>
      <c r="T389"/>
      <c r="U389"/>
      <c r="V389"/>
      <c r="W389"/>
    </row>
    <row r="390" spans="1:23">
      <c r="A390" s="9" t="s">
        <v>4</v>
      </c>
      <c r="B390" s="9">
        <v>181858</v>
      </c>
      <c r="C390" s="9">
        <v>4490</v>
      </c>
      <c r="D390" s="9" t="s">
        <v>28609</v>
      </c>
      <c r="E390" s="24">
        <v>0</v>
      </c>
      <c r="F390" s="24" t="s">
        <v>32963</v>
      </c>
      <c r="G390" s="9">
        <v>0</v>
      </c>
      <c r="H390" s="9">
        <v>0</v>
      </c>
      <c r="I390" s="9">
        <v>0</v>
      </c>
      <c r="J390" s="9">
        <v>0</v>
      </c>
      <c r="K390" s="9">
        <v>4490</v>
      </c>
      <c r="L390" s="9" t="s">
        <v>28378</v>
      </c>
      <c r="M390" s="9" t="s">
        <v>28378</v>
      </c>
      <c r="N390" s="9" t="s">
        <v>28378</v>
      </c>
      <c r="O390" s="9" t="b">
        <v>1</v>
      </c>
      <c r="Q390"/>
      <c r="R390"/>
      <c r="S390"/>
      <c r="T390"/>
      <c r="U390"/>
      <c r="V390"/>
      <c r="W390"/>
    </row>
    <row r="391" spans="1:23">
      <c r="A391" s="9" t="s">
        <v>4</v>
      </c>
      <c r="B391" s="9">
        <v>224028</v>
      </c>
      <c r="C391" s="9">
        <v>419</v>
      </c>
      <c r="D391" s="9" t="s">
        <v>28024</v>
      </c>
      <c r="E391" s="24">
        <v>0</v>
      </c>
      <c r="F391" s="24" t="s">
        <v>32963</v>
      </c>
      <c r="G391" s="9">
        <v>0</v>
      </c>
      <c r="H391" s="9">
        <v>0</v>
      </c>
      <c r="I391" s="9">
        <v>0</v>
      </c>
      <c r="J391" s="9">
        <v>0</v>
      </c>
      <c r="K391" s="9">
        <v>419</v>
      </c>
      <c r="L391" s="9" t="s">
        <v>28378</v>
      </c>
      <c r="M391" s="9" t="s">
        <v>28378</v>
      </c>
      <c r="N391" s="9" t="s">
        <v>28378</v>
      </c>
      <c r="O391" s="9" t="b">
        <v>1</v>
      </c>
      <c r="Q391"/>
      <c r="R391"/>
      <c r="S391"/>
      <c r="T391"/>
      <c r="U391"/>
      <c r="V391"/>
      <c r="W391"/>
    </row>
    <row r="392" spans="1:23">
      <c r="A392" s="9" t="s">
        <v>4</v>
      </c>
      <c r="B392" s="9">
        <v>162805</v>
      </c>
      <c r="C392" s="9">
        <v>199</v>
      </c>
      <c r="D392" s="9" t="s">
        <v>28616</v>
      </c>
      <c r="E392" s="24">
        <v>0</v>
      </c>
      <c r="F392" s="24" t="s">
        <v>32963</v>
      </c>
      <c r="G392" s="9">
        <v>0</v>
      </c>
      <c r="H392" s="9">
        <v>0</v>
      </c>
      <c r="I392" s="9">
        <v>0</v>
      </c>
      <c r="J392" s="9">
        <v>0</v>
      </c>
      <c r="K392" s="9">
        <v>199</v>
      </c>
      <c r="L392" s="9" t="s">
        <v>28378</v>
      </c>
      <c r="M392" s="9" t="s">
        <v>28378</v>
      </c>
      <c r="N392" s="9" t="s">
        <v>28378</v>
      </c>
      <c r="O392" s="9" t="b">
        <v>1</v>
      </c>
      <c r="Q392"/>
      <c r="R392"/>
      <c r="S392"/>
      <c r="T392"/>
      <c r="U392"/>
      <c r="V392"/>
      <c r="W392"/>
    </row>
    <row r="393" spans="1:23">
      <c r="A393" s="9" t="s">
        <v>4</v>
      </c>
      <c r="B393" s="9">
        <v>224102</v>
      </c>
      <c r="C393" s="9">
        <v>390</v>
      </c>
      <c r="D393" s="9" t="s">
        <v>28023</v>
      </c>
      <c r="E393" s="24">
        <v>0</v>
      </c>
      <c r="F393" s="24" t="s">
        <v>32963</v>
      </c>
      <c r="G393" s="9">
        <v>0</v>
      </c>
      <c r="H393" s="9">
        <v>0</v>
      </c>
      <c r="I393" s="9">
        <v>0</v>
      </c>
      <c r="J393" s="9">
        <v>0</v>
      </c>
      <c r="K393" s="9">
        <v>390</v>
      </c>
      <c r="L393" s="9" t="s">
        <v>28378</v>
      </c>
      <c r="M393" s="9" t="s">
        <v>28378</v>
      </c>
      <c r="N393" s="9" t="s">
        <v>28378</v>
      </c>
      <c r="O393" s="9" t="b">
        <v>1</v>
      </c>
      <c r="Q393"/>
      <c r="R393"/>
      <c r="S393"/>
      <c r="T393"/>
      <c r="U393"/>
      <c r="V393"/>
      <c r="W393"/>
    </row>
    <row r="394" spans="1:23">
      <c r="A394" s="9" t="s">
        <v>4</v>
      </c>
      <c r="B394" s="9">
        <v>224109</v>
      </c>
      <c r="C394" s="9">
        <v>390</v>
      </c>
      <c r="D394" s="9" t="s">
        <v>28022</v>
      </c>
      <c r="E394" s="24">
        <v>0</v>
      </c>
      <c r="F394" s="24" t="s">
        <v>32963</v>
      </c>
      <c r="G394" s="9">
        <v>0</v>
      </c>
      <c r="H394" s="9">
        <v>0</v>
      </c>
      <c r="I394" s="9">
        <v>0</v>
      </c>
      <c r="J394" s="9">
        <v>0</v>
      </c>
      <c r="K394" s="9">
        <v>390</v>
      </c>
      <c r="L394" s="9" t="s">
        <v>28378</v>
      </c>
      <c r="M394" s="9" t="s">
        <v>28378</v>
      </c>
      <c r="N394" s="9" t="s">
        <v>28378</v>
      </c>
      <c r="O394" s="9" t="b">
        <v>1</v>
      </c>
      <c r="Q394"/>
      <c r="R394"/>
      <c r="S394"/>
      <c r="T394"/>
      <c r="U394"/>
      <c r="V394"/>
      <c r="W394"/>
    </row>
    <row r="395" spans="1:23">
      <c r="A395" s="9" t="s">
        <v>4</v>
      </c>
      <c r="B395" s="9">
        <v>219616</v>
      </c>
      <c r="C395" s="9">
        <v>3890</v>
      </c>
      <c r="D395" s="9" t="s">
        <v>28021</v>
      </c>
      <c r="E395" s="24">
        <v>2487</v>
      </c>
      <c r="F395" s="24" t="s">
        <v>33352</v>
      </c>
      <c r="G395" s="9">
        <v>0</v>
      </c>
      <c r="H395" s="9">
        <v>0</v>
      </c>
      <c r="I395" s="9">
        <v>0</v>
      </c>
      <c r="J395" s="9">
        <v>0</v>
      </c>
      <c r="K395" s="9">
        <v>3890</v>
      </c>
      <c r="L395" s="9">
        <v>2592</v>
      </c>
      <c r="M395" s="9" t="s">
        <v>28378</v>
      </c>
      <c r="N395" s="9" t="s">
        <v>28378</v>
      </c>
      <c r="O395" s="9" t="b">
        <v>1</v>
      </c>
      <c r="Q395"/>
      <c r="R395"/>
      <c r="S395"/>
      <c r="T395"/>
      <c r="U395"/>
      <c r="V395"/>
      <c r="W395"/>
    </row>
    <row r="396" spans="1:23">
      <c r="A396" s="9" t="s">
        <v>4</v>
      </c>
      <c r="B396" s="9">
        <v>219617</v>
      </c>
      <c r="C396" s="9" t="s">
        <v>28492</v>
      </c>
      <c r="D396" s="9">
        <v>0</v>
      </c>
      <c r="E396" s="24">
        <v>3408</v>
      </c>
      <c r="F396" s="24" t="s">
        <v>33353</v>
      </c>
      <c r="G396" s="9">
        <v>0</v>
      </c>
      <c r="H396" s="9">
        <v>0</v>
      </c>
      <c r="I396" s="9">
        <v>0</v>
      </c>
      <c r="J396" s="9">
        <v>0</v>
      </c>
      <c r="K396" s="9" t="s">
        <v>28378</v>
      </c>
      <c r="L396" s="9">
        <v>3894</v>
      </c>
      <c r="M396" s="9" t="s">
        <v>28378</v>
      </c>
      <c r="N396" s="9" t="s">
        <v>28378</v>
      </c>
      <c r="O396" s="9" t="b">
        <v>1</v>
      </c>
      <c r="Q396"/>
      <c r="R396"/>
      <c r="S396"/>
      <c r="T396"/>
      <c r="U396"/>
      <c r="V396"/>
      <c r="W396"/>
    </row>
    <row r="397" spans="1:23">
      <c r="A397" s="9" t="s">
        <v>4</v>
      </c>
      <c r="B397" s="9">
        <v>163837</v>
      </c>
      <c r="C397" s="9">
        <v>390</v>
      </c>
      <c r="D397" s="9" t="s">
        <v>28020</v>
      </c>
      <c r="E397" s="24">
        <v>0</v>
      </c>
      <c r="F397" s="24" t="s">
        <v>32963</v>
      </c>
      <c r="G397" s="9">
        <v>0</v>
      </c>
      <c r="H397" s="9">
        <v>0</v>
      </c>
      <c r="I397" s="9">
        <v>0</v>
      </c>
      <c r="J397" s="9">
        <v>0</v>
      </c>
      <c r="K397" s="9">
        <v>390</v>
      </c>
      <c r="L397" s="9" t="s">
        <v>28378</v>
      </c>
      <c r="M397" s="9" t="s">
        <v>28378</v>
      </c>
      <c r="N397" s="9" t="s">
        <v>28378</v>
      </c>
      <c r="O397" s="9" t="b">
        <v>1</v>
      </c>
      <c r="Q397"/>
      <c r="R397"/>
      <c r="S397"/>
      <c r="T397"/>
      <c r="U397"/>
      <c r="V397"/>
      <c r="W397"/>
    </row>
    <row r="398" spans="1:23">
      <c r="A398" s="9" t="s">
        <v>4</v>
      </c>
      <c r="B398" s="9">
        <v>163838</v>
      </c>
      <c r="C398" s="9">
        <v>419</v>
      </c>
      <c r="D398" s="9" t="s">
        <v>28019</v>
      </c>
      <c r="E398" s="24">
        <v>0</v>
      </c>
      <c r="F398" s="24" t="s">
        <v>32963</v>
      </c>
      <c r="G398" s="9">
        <v>0</v>
      </c>
      <c r="H398" s="9">
        <v>0</v>
      </c>
      <c r="I398" s="9">
        <v>0</v>
      </c>
      <c r="J398" s="9">
        <v>0</v>
      </c>
      <c r="K398" s="9">
        <v>419</v>
      </c>
      <c r="L398" s="9" t="s">
        <v>28378</v>
      </c>
      <c r="M398" s="9" t="s">
        <v>28378</v>
      </c>
      <c r="N398" s="9" t="s">
        <v>28378</v>
      </c>
      <c r="O398" s="9" t="b">
        <v>1</v>
      </c>
      <c r="Q398"/>
      <c r="R398"/>
      <c r="S398"/>
      <c r="T398"/>
      <c r="U398"/>
      <c r="V398"/>
      <c r="W398"/>
    </row>
    <row r="399" spans="1:23">
      <c r="A399" s="9" t="s">
        <v>4</v>
      </c>
      <c r="B399" s="9">
        <v>163839</v>
      </c>
      <c r="C399" s="9">
        <v>390</v>
      </c>
      <c r="D399" s="9" t="s">
        <v>28018</v>
      </c>
      <c r="E399" s="24">
        <v>0</v>
      </c>
      <c r="F399" s="24" t="s">
        <v>32963</v>
      </c>
      <c r="G399" s="9">
        <v>0</v>
      </c>
      <c r="H399" s="9">
        <v>0</v>
      </c>
      <c r="I399" s="9">
        <v>0</v>
      </c>
      <c r="J399" s="9">
        <v>0</v>
      </c>
      <c r="K399" s="9">
        <v>390</v>
      </c>
      <c r="L399" s="9" t="s">
        <v>28378</v>
      </c>
      <c r="M399" s="9" t="s">
        <v>28378</v>
      </c>
      <c r="N399" s="9" t="s">
        <v>28378</v>
      </c>
      <c r="O399" s="9" t="b">
        <v>1</v>
      </c>
      <c r="Q399"/>
      <c r="R399"/>
      <c r="S399"/>
      <c r="T399"/>
      <c r="U399"/>
      <c r="V399"/>
      <c r="W399"/>
    </row>
    <row r="400" spans="1:23">
      <c r="A400" s="9" t="s">
        <v>4</v>
      </c>
      <c r="B400" s="9">
        <v>213261</v>
      </c>
      <c r="C400" s="9">
        <v>419</v>
      </c>
      <c r="D400" s="9" t="s">
        <v>28013</v>
      </c>
      <c r="E400" s="24">
        <v>0</v>
      </c>
      <c r="F400" s="24" t="s">
        <v>32963</v>
      </c>
      <c r="G400" s="9">
        <v>0</v>
      </c>
      <c r="H400" s="9">
        <v>0</v>
      </c>
      <c r="I400" s="9">
        <v>0</v>
      </c>
      <c r="J400" s="9">
        <v>0</v>
      </c>
      <c r="K400" s="9">
        <v>419</v>
      </c>
      <c r="L400" s="9" t="s">
        <v>28378</v>
      </c>
      <c r="M400" s="9" t="s">
        <v>28378</v>
      </c>
      <c r="N400" s="9" t="s">
        <v>28378</v>
      </c>
      <c r="O400" s="9" t="b">
        <v>1</v>
      </c>
      <c r="Q400"/>
      <c r="R400"/>
      <c r="S400"/>
      <c r="T400"/>
      <c r="U400"/>
      <c r="V400"/>
      <c r="W400"/>
    </row>
    <row r="401" spans="1:23">
      <c r="A401" s="9" t="s">
        <v>4</v>
      </c>
      <c r="B401" s="9">
        <v>213245</v>
      </c>
      <c r="C401" s="9">
        <v>590</v>
      </c>
      <c r="D401" s="9" t="s">
        <v>28016</v>
      </c>
      <c r="E401" s="24">
        <v>0</v>
      </c>
      <c r="F401" s="24" t="s">
        <v>32963</v>
      </c>
      <c r="G401" s="9">
        <v>0</v>
      </c>
      <c r="H401" s="9">
        <v>0</v>
      </c>
      <c r="I401" s="9">
        <v>0</v>
      </c>
      <c r="J401" s="9">
        <v>0</v>
      </c>
      <c r="K401" s="9">
        <v>590</v>
      </c>
      <c r="L401" s="9" t="s">
        <v>28378</v>
      </c>
      <c r="M401" s="9" t="s">
        <v>28378</v>
      </c>
      <c r="N401" s="9" t="s">
        <v>28378</v>
      </c>
      <c r="O401" s="9" t="b">
        <v>1</v>
      </c>
      <c r="Q401"/>
      <c r="R401"/>
      <c r="S401"/>
      <c r="T401"/>
      <c r="U401"/>
      <c r="V401"/>
      <c r="W401"/>
    </row>
    <row r="402" spans="1:23">
      <c r="A402" s="9" t="s">
        <v>4</v>
      </c>
      <c r="B402" s="9">
        <v>213262</v>
      </c>
      <c r="C402" s="9">
        <v>390</v>
      </c>
      <c r="D402" s="9" t="s">
        <v>28012</v>
      </c>
      <c r="E402" s="24">
        <v>0</v>
      </c>
      <c r="F402" s="24" t="s">
        <v>32963</v>
      </c>
      <c r="G402" s="9">
        <v>0</v>
      </c>
      <c r="H402" s="9">
        <v>0</v>
      </c>
      <c r="I402" s="9">
        <v>0</v>
      </c>
      <c r="J402" s="9">
        <v>0</v>
      </c>
      <c r="K402" s="9">
        <v>390</v>
      </c>
      <c r="L402" s="9" t="s">
        <v>28378</v>
      </c>
      <c r="M402" s="9" t="s">
        <v>28378</v>
      </c>
      <c r="N402" s="9" t="s">
        <v>28378</v>
      </c>
      <c r="O402" s="9" t="b">
        <v>1</v>
      </c>
      <c r="Q402"/>
      <c r="R402"/>
      <c r="S402"/>
      <c r="T402"/>
      <c r="U402"/>
      <c r="V402"/>
      <c r="W402"/>
    </row>
    <row r="403" spans="1:23">
      <c r="A403" s="9" t="s">
        <v>4</v>
      </c>
      <c r="B403" s="9">
        <v>213263</v>
      </c>
      <c r="C403" s="9">
        <v>590</v>
      </c>
      <c r="D403" s="9" t="s">
        <v>28015</v>
      </c>
      <c r="E403" s="24">
        <v>0</v>
      </c>
      <c r="F403" s="24" t="s">
        <v>32963</v>
      </c>
      <c r="G403" s="9">
        <v>0</v>
      </c>
      <c r="H403" s="9">
        <v>0</v>
      </c>
      <c r="I403" s="9">
        <v>0</v>
      </c>
      <c r="J403" s="9">
        <v>0</v>
      </c>
      <c r="K403" s="9">
        <v>590</v>
      </c>
      <c r="L403" s="9" t="s">
        <v>28378</v>
      </c>
      <c r="M403" s="9" t="s">
        <v>28378</v>
      </c>
      <c r="N403" s="9" t="s">
        <v>28378</v>
      </c>
      <c r="O403" s="9" t="b">
        <v>1</v>
      </c>
      <c r="Q403"/>
      <c r="R403"/>
      <c r="S403"/>
      <c r="T403"/>
      <c r="U403"/>
      <c r="V403"/>
      <c r="W403"/>
    </row>
    <row r="404" spans="1:23">
      <c r="A404" s="9" t="s">
        <v>4</v>
      </c>
      <c r="B404" s="9">
        <v>213264</v>
      </c>
      <c r="C404" s="9">
        <v>419</v>
      </c>
      <c r="D404" s="9" t="s">
        <v>27949</v>
      </c>
      <c r="E404" s="24">
        <v>0</v>
      </c>
      <c r="F404" s="24" t="s">
        <v>32963</v>
      </c>
      <c r="G404" s="9">
        <v>0</v>
      </c>
      <c r="H404" s="9">
        <v>0</v>
      </c>
      <c r="I404" s="9">
        <v>0</v>
      </c>
      <c r="J404" s="9">
        <v>0</v>
      </c>
      <c r="K404" s="9">
        <v>419</v>
      </c>
      <c r="L404" s="9" t="s">
        <v>28378</v>
      </c>
      <c r="M404" s="9" t="s">
        <v>28378</v>
      </c>
      <c r="N404" s="9" t="s">
        <v>28378</v>
      </c>
      <c r="O404" s="9" t="b">
        <v>1</v>
      </c>
      <c r="Q404"/>
      <c r="R404"/>
      <c r="S404"/>
      <c r="T404"/>
      <c r="U404"/>
      <c r="V404"/>
      <c r="W404"/>
    </row>
    <row r="405" spans="1:23">
      <c r="A405" s="9" t="s">
        <v>4</v>
      </c>
      <c r="B405" s="9">
        <v>213265</v>
      </c>
      <c r="C405" s="9">
        <v>569</v>
      </c>
      <c r="D405" s="9" t="s">
        <v>26993</v>
      </c>
      <c r="E405" s="24">
        <v>0</v>
      </c>
      <c r="F405" s="24" t="s">
        <v>32963</v>
      </c>
      <c r="G405" s="9">
        <v>0</v>
      </c>
      <c r="H405" s="9">
        <v>0</v>
      </c>
      <c r="I405" s="9">
        <v>0</v>
      </c>
      <c r="J405" s="9">
        <v>0</v>
      </c>
      <c r="K405" s="9">
        <v>569</v>
      </c>
      <c r="L405" s="9" t="s">
        <v>28378</v>
      </c>
      <c r="M405" s="9" t="s">
        <v>28378</v>
      </c>
      <c r="N405" s="9" t="s">
        <v>28378</v>
      </c>
      <c r="O405" s="9" t="b">
        <v>1</v>
      </c>
      <c r="Q405"/>
      <c r="R405"/>
      <c r="S405"/>
      <c r="T405"/>
      <c r="U405"/>
      <c r="V405"/>
      <c r="W405"/>
    </row>
    <row r="406" spans="1:23">
      <c r="A406" s="9" t="s">
        <v>4</v>
      </c>
      <c r="B406" s="9">
        <v>213266</v>
      </c>
      <c r="C406" s="9">
        <v>590</v>
      </c>
      <c r="D406" s="9" t="s">
        <v>28017</v>
      </c>
      <c r="E406" s="24">
        <v>0</v>
      </c>
      <c r="F406" s="24" t="s">
        <v>32963</v>
      </c>
      <c r="G406" s="9">
        <v>0</v>
      </c>
      <c r="H406" s="9">
        <v>0</v>
      </c>
      <c r="I406" s="9">
        <v>0</v>
      </c>
      <c r="J406" s="9">
        <v>0</v>
      </c>
      <c r="K406" s="9">
        <v>590</v>
      </c>
      <c r="L406" s="9" t="s">
        <v>28378</v>
      </c>
      <c r="M406" s="9" t="s">
        <v>28378</v>
      </c>
      <c r="N406" s="9" t="s">
        <v>28378</v>
      </c>
      <c r="O406" s="9" t="b">
        <v>1</v>
      </c>
      <c r="Q406"/>
      <c r="R406"/>
      <c r="S406"/>
      <c r="T406"/>
      <c r="U406"/>
      <c r="V406"/>
      <c r="W406"/>
    </row>
    <row r="407" spans="1:23">
      <c r="A407" s="9" t="s">
        <v>4</v>
      </c>
      <c r="B407" s="9">
        <v>213267</v>
      </c>
      <c r="C407" s="9">
        <v>390</v>
      </c>
      <c r="D407" s="9" t="s">
        <v>28014</v>
      </c>
      <c r="E407" s="24">
        <v>0</v>
      </c>
      <c r="F407" s="24" t="s">
        <v>32963</v>
      </c>
      <c r="G407" s="9">
        <v>0</v>
      </c>
      <c r="H407" s="9">
        <v>0</v>
      </c>
      <c r="I407" s="9">
        <v>0</v>
      </c>
      <c r="J407" s="9">
        <v>0</v>
      </c>
      <c r="K407" s="9">
        <v>390</v>
      </c>
      <c r="L407" s="9" t="s">
        <v>28378</v>
      </c>
      <c r="M407" s="9" t="s">
        <v>28378</v>
      </c>
      <c r="N407" s="9" t="s">
        <v>28378</v>
      </c>
      <c r="O407" s="9" t="b">
        <v>1</v>
      </c>
      <c r="Q407"/>
      <c r="R407"/>
      <c r="S407"/>
      <c r="T407"/>
      <c r="U407"/>
      <c r="V407"/>
      <c r="W407"/>
    </row>
    <row r="408" spans="1:23">
      <c r="A408" s="9" t="s">
        <v>4</v>
      </c>
      <c r="B408" s="9">
        <v>213268</v>
      </c>
      <c r="C408" s="9" t="s">
        <v>28492</v>
      </c>
      <c r="D408" s="9">
        <v>0</v>
      </c>
      <c r="E408" s="24">
        <v>0</v>
      </c>
      <c r="F408" s="24" t="s">
        <v>32963</v>
      </c>
      <c r="G408" s="9">
        <v>0</v>
      </c>
      <c r="H408" s="9">
        <v>0</v>
      </c>
      <c r="I408" s="9">
        <v>0</v>
      </c>
      <c r="J408" s="9">
        <v>0</v>
      </c>
      <c r="K408" s="9" t="s">
        <v>28378</v>
      </c>
      <c r="L408" s="9" t="s">
        <v>28378</v>
      </c>
      <c r="M408" s="9" t="s">
        <v>28378</v>
      </c>
      <c r="N408" s="9" t="s">
        <v>28378</v>
      </c>
      <c r="O408" s="9" t="b">
        <v>0</v>
      </c>
      <c r="Q408"/>
      <c r="R408"/>
      <c r="S408"/>
      <c r="T408"/>
      <c r="U408"/>
      <c r="V408"/>
      <c r="W408"/>
    </row>
    <row r="409" spans="1:23">
      <c r="A409" s="9" t="s">
        <v>4</v>
      </c>
      <c r="B409" s="9">
        <v>219529</v>
      </c>
      <c r="C409" s="9">
        <v>2690</v>
      </c>
      <c r="D409" s="9" t="s">
        <v>27972</v>
      </c>
      <c r="E409" s="24">
        <v>0</v>
      </c>
      <c r="F409" s="24" t="s">
        <v>32963</v>
      </c>
      <c r="G409" s="9">
        <v>0</v>
      </c>
      <c r="H409" s="9">
        <v>0</v>
      </c>
      <c r="I409" s="9">
        <v>0</v>
      </c>
      <c r="J409" s="9">
        <v>0</v>
      </c>
      <c r="K409" s="9">
        <v>2690</v>
      </c>
      <c r="L409" s="9" t="s">
        <v>28378</v>
      </c>
      <c r="M409" s="9" t="s">
        <v>28378</v>
      </c>
      <c r="N409" s="9" t="s">
        <v>28378</v>
      </c>
      <c r="O409" s="9" t="b">
        <v>1</v>
      </c>
      <c r="Q409"/>
      <c r="R409"/>
      <c r="S409"/>
      <c r="T409"/>
      <c r="U409"/>
      <c r="V409"/>
      <c r="W409"/>
    </row>
    <row r="410" spans="1:23">
      <c r="A410" s="9" t="s">
        <v>4</v>
      </c>
      <c r="B410" s="9">
        <v>226190</v>
      </c>
      <c r="C410" s="9" t="s">
        <v>28492</v>
      </c>
      <c r="D410" s="9">
        <v>0</v>
      </c>
      <c r="E410" s="24">
        <v>0</v>
      </c>
      <c r="F410" s="24" t="s">
        <v>32963</v>
      </c>
      <c r="G410" s="9">
        <v>0</v>
      </c>
      <c r="H410" s="9">
        <v>0</v>
      </c>
      <c r="I410" s="9">
        <v>0</v>
      </c>
      <c r="J410" s="9">
        <v>0</v>
      </c>
      <c r="K410" s="9" t="s">
        <v>28378</v>
      </c>
      <c r="L410" s="9" t="s">
        <v>28378</v>
      </c>
      <c r="M410" s="9" t="s">
        <v>28378</v>
      </c>
      <c r="N410" s="9" t="s">
        <v>28378</v>
      </c>
      <c r="O410" s="9" t="b">
        <v>0</v>
      </c>
      <c r="Q410"/>
      <c r="R410"/>
      <c r="S410"/>
      <c r="T410"/>
      <c r="U410"/>
      <c r="V410"/>
      <c r="W410"/>
    </row>
    <row r="411" spans="1:23">
      <c r="A411" s="9" t="s">
        <v>4</v>
      </c>
      <c r="B411" s="9">
        <v>217436</v>
      </c>
      <c r="C411" s="9" t="s">
        <v>28492</v>
      </c>
      <c r="D411" s="9">
        <v>0</v>
      </c>
      <c r="E411" s="24">
        <v>0</v>
      </c>
      <c r="F411" s="24" t="s">
        <v>32963</v>
      </c>
      <c r="G411" s="9">
        <v>0</v>
      </c>
      <c r="H411" s="9">
        <v>0</v>
      </c>
      <c r="I411" s="9">
        <v>0</v>
      </c>
      <c r="J411" s="9">
        <v>0</v>
      </c>
      <c r="K411" s="9" t="s">
        <v>28378</v>
      </c>
      <c r="L411" s="9" t="s">
        <v>28378</v>
      </c>
      <c r="M411" s="9" t="s">
        <v>28378</v>
      </c>
      <c r="N411" s="9" t="s">
        <v>28378</v>
      </c>
      <c r="O411" s="9" t="b">
        <v>0</v>
      </c>
      <c r="Q411"/>
      <c r="R411"/>
      <c r="S411"/>
      <c r="T411"/>
      <c r="U411"/>
      <c r="V411"/>
      <c r="W411"/>
    </row>
    <row r="412" spans="1:23">
      <c r="A412" s="9" t="s">
        <v>4</v>
      </c>
      <c r="B412" s="9">
        <v>217415</v>
      </c>
      <c r="C412" s="9" t="s">
        <v>28492</v>
      </c>
      <c r="D412" s="9">
        <v>0</v>
      </c>
      <c r="E412" s="24">
        <v>0</v>
      </c>
      <c r="F412" s="24" t="s">
        <v>32963</v>
      </c>
      <c r="G412" s="9">
        <v>0</v>
      </c>
      <c r="H412" s="9">
        <v>0</v>
      </c>
      <c r="I412" s="9">
        <v>0</v>
      </c>
      <c r="J412" s="9">
        <v>0</v>
      </c>
      <c r="K412" s="9" t="s">
        <v>28378</v>
      </c>
      <c r="L412" s="9" t="s">
        <v>28378</v>
      </c>
      <c r="M412" s="9" t="s">
        <v>28378</v>
      </c>
      <c r="N412" s="9" t="s">
        <v>28378</v>
      </c>
      <c r="O412" s="9" t="b">
        <v>0</v>
      </c>
      <c r="Q412"/>
      <c r="R412"/>
      <c r="S412"/>
      <c r="T412"/>
      <c r="U412"/>
      <c r="V412"/>
      <c r="W412"/>
    </row>
    <row r="413" spans="1:23">
      <c r="A413" s="9" t="s">
        <v>4</v>
      </c>
      <c r="B413" s="9">
        <v>217435</v>
      </c>
      <c r="C413" s="9">
        <v>5590</v>
      </c>
      <c r="D413" s="9" t="s">
        <v>27973</v>
      </c>
      <c r="E413" s="24">
        <v>0</v>
      </c>
      <c r="F413" s="24" t="s">
        <v>32963</v>
      </c>
      <c r="G413" s="9">
        <v>0</v>
      </c>
      <c r="H413" s="9">
        <v>0</v>
      </c>
      <c r="I413" s="9">
        <v>0</v>
      </c>
      <c r="J413" s="9">
        <v>0</v>
      </c>
      <c r="K413" s="9">
        <v>5590</v>
      </c>
      <c r="L413" s="9" t="s">
        <v>28378</v>
      </c>
      <c r="M413" s="9" t="s">
        <v>28378</v>
      </c>
      <c r="N413" s="9" t="s">
        <v>28378</v>
      </c>
      <c r="O413" s="9" t="b">
        <v>1</v>
      </c>
      <c r="Q413"/>
      <c r="R413"/>
      <c r="S413"/>
      <c r="T413"/>
      <c r="U413"/>
      <c r="V413"/>
      <c r="W413"/>
    </row>
    <row r="414" spans="1:23">
      <c r="A414" s="9" t="s">
        <v>4</v>
      </c>
      <c r="B414" s="9">
        <v>217441</v>
      </c>
      <c r="C414" s="9" t="s">
        <v>28492</v>
      </c>
      <c r="D414" s="9">
        <v>0</v>
      </c>
      <c r="E414" s="24">
        <v>0</v>
      </c>
      <c r="F414" s="24" t="s">
        <v>32963</v>
      </c>
      <c r="G414" s="9">
        <v>0</v>
      </c>
      <c r="H414" s="9">
        <v>0</v>
      </c>
      <c r="I414" s="9">
        <v>0</v>
      </c>
      <c r="J414" s="9">
        <v>0</v>
      </c>
      <c r="K414" s="9" t="s">
        <v>28378</v>
      </c>
      <c r="L414" s="9" t="s">
        <v>28378</v>
      </c>
      <c r="M414" s="9" t="s">
        <v>28378</v>
      </c>
      <c r="N414" s="9" t="s">
        <v>28378</v>
      </c>
      <c r="O414" s="9" t="b">
        <v>0</v>
      </c>
      <c r="Q414"/>
      <c r="R414"/>
      <c r="S414"/>
      <c r="T414"/>
      <c r="U414"/>
      <c r="V414"/>
      <c r="W414"/>
    </row>
    <row r="415" spans="1:23">
      <c r="A415" s="9" t="s">
        <v>4</v>
      </c>
      <c r="B415" s="9">
        <v>171088</v>
      </c>
      <c r="C415" s="9">
        <v>890</v>
      </c>
      <c r="D415" s="9" t="s">
        <v>28574</v>
      </c>
      <c r="E415" s="24">
        <v>0</v>
      </c>
      <c r="F415" s="24" t="s">
        <v>32963</v>
      </c>
      <c r="G415" s="9">
        <v>0</v>
      </c>
      <c r="H415" s="9">
        <v>0</v>
      </c>
      <c r="I415" s="9">
        <v>0</v>
      </c>
      <c r="J415" s="9">
        <v>0</v>
      </c>
      <c r="K415" s="9">
        <v>890</v>
      </c>
      <c r="L415" s="9" t="s">
        <v>28378</v>
      </c>
      <c r="M415" s="9" t="s">
        <v>28378</v>
      </c>
      <c r="N415" s="9" t="s">
        <v>28378</v>
      </c>
      <c r="O415" s="9" t="b">
        <v>1</v>
      </c>
      <c r="Q415"/>
      <c r="R415"/>
      <c r="S415"/>
      <c r="T415"/>
      <c r="U415"/>
      <c r="V415"/>
      <c r="W415"/>
    </row>
    <row r="416" spans="1:23">
      <c r="A416" s="9" t="s">
        <v>4</v>
      </c>
      <c r="B416" s="9">
        <v>225473</v>
      </c>
      <c r="C416" s="9" t="s">
        <v>28492</v>
      </c>
      <c r="D416" s="9">
        <v>0</v>
      </c>
      <c r="E416" s="24">
        <v>0</v>
      </c>
      <c r="F416" s="24" t="s">
        <v>32963</v>
      </c>
      <c r="G416" s="9">
        <v>0</v>
      </c>
      <c r="H416" s="9">
        <v>0</v>
      </c>
      <c r="I416" s="9">
        <v>0</v>
      </c>
      <c r="J416" s="9">
        <v>0</v>
      </c>
      <c r="K416" s="9" t="s">
        <v>28378</v>
      </c>
      <c r="L416" s="9" t="s">
        <v>28378</v>
      </c>
      <c r="M416" s="9" t="s">
        <v>28378</v>
      </c>
      <c r="N416" s="9" t="s">
        <v>28378</v>
      </c>
      <c r="O416" s="9" t="b">
        <v>0</v>
      </c>
      <c r="Q416"/>
      <c r="R416"/>
      <c r="S416"/>
      <c r="T416"/>
      <c r="U416"/>
      <c r="V416"/>
      <c r="W416"/>
    </row>
    <row r="417" spans="1:23">
      <c r="A417" s="9" t="s">
        <v>4</v>
      </c>
      <c r="B417" s="9">
        <v>139911</v>
      </c>
      <c r="C417" s="9">
        <v>1090</v>
      </c>
      <c r="D417" s="9" t="s">
        <v>28009</v>
      </c>
      <c r="E417" s="24">
        <v>753</v>
      </c>
      <c r="F417" s="24" t="s">
        <v>33344</v>
      </c>
      <c r="G417" s="9">
        <v>0</v>
      </c>
      <c r="H417" s="9">
        <v>0</v>
      </c>
      <c r="I417" s="9">
        <v>0</v>
      </c>
      <c r="J417" s="9">
        <v>0</v>
      </c>
      <c r="K417" s="9">
        <v>1090</v>
      </c>
      <c r="L417" s="9">
        <v>767</v>
      </c>
      <c r="M417" s="9" t="s">
        <v>28378</v>
      </c>
      <c r="N417" s="9" t="s">
        <v>28378</v>
      </c>
      <c r="O417" s="9" t="b">
        <v>1</v>
      </c>
      <c r="Q417"/>
      <c r="R417"/>
      <c r="S417"/>
      <c r="T417"/>
      <c r="U417"/>
      <c r="V417"/>
      <c r="W417"/>
    </row>
    <row r="418" spans="1:23">
      <c r="A418" s="9" t="s">
        <v>4</v>
      </c>
      <c r="B418" s="9">
        <v>139910</v>
      </c>
      <c r="C418" s="9">
        <v>1090</v>
      </c>
      <c r="D418" s="9" t="s">
        <v>28010</v>
      </c>
      <c r="E418" s="24">
        <v>838</v>
      </c>
      <c r="F418" s="24" t="s">
        <v>33832</v>
      </c>
      <c r="G418" s="9">
        <v>0</v>
      </c>
      <c r="H418" s="9">
        <v>0</v>
      </c>
      <c r="I418" s="9">
        <v>0</v>
      </c>
      <c r="J418" s="9">
        <v>0</v>
      </c>
      <c r="K418" s="9">
        <v>1090</v>
      </c>
      <c r="L418" s="9">
        <v>851</v>
      </c>
      <c r="M418" s="9" t="s">
        <v>28378</v>
      </c>
      <c r="N418" s="9" t="s">
        <v>28378</v>
      </c>
      <c r="O418" s="9" t="b">
        <v>1</v>
      </c>
      <c r="Q418"/>
      <c r="R418"/>
      <c r="S418"/>
      <c r="T418"/>
      <c r="U418"/>
      <c r="V418"/>
      <c r="W418"/>
    </row>
    <row r="419" spans="1:23">
      <c r="A419" s="9" t="s">
        <v>4</v>
      </c>
      <c r="B419" s="9">
        <v>204288</v>
      </c>
      <c r="C419" s="9">
        <v>8690</v>
      </c>
      <c r="D419" s="9" t="s">
        <v>26823</v>
      </c>
      <c r="E419" s="24">
        <v>0</v>
      </c>
      <c r="F419" s="24" t="s">
        <v>32963</v>
      </c>
      <c r="G419" s="9">
        <v>0</v>
      </c>
      <c r="H419" s="9">
        <v>0</v>
      </c>
      <c r="I419" s="9">
        <v>0</v>
      </c>
      <c r="J419" s="9">
        <v>0</v>
      </c>
      <c r="K419" s="9">
        <v>8690</v>
      </c>
      <c r="L419" s="9" t="s">
        <v>28378</v>
      </c>
      <c r="M419" s="9" t="s">
        <v>28378</v>
      </c>
      <c r="N419" s="9" t="s">
        <v>28378</v>
      </c>
      <c r="O419" s="9" t="b">
        <v>1</v>
      </c>
      <c r="Q419"/>
      <c r="R419"/>
      <c r="S419"/>
      <c r="T419"/>
      <c r="U419"/>
      <c r="V419"/>
      <c r="W419"/>
    </row>
    <row r="420" spans="1:23">
      <c r="A420" s="9" t="s">
        <v>4</v>
      </c>
      <c r="B420" s="9">
        <v>158422</v>
      </c>
      <c r="C420" s="9">
        <v>9090</v>
      </c>
      <c r="D420" s="9" t="s">
        <v>26821</v>
      </c>
      <c r="E420" s="24">
        <v>0</v>
      </c>
      <c r="F420" s="24" t="s">
        <v>32963</v>
      </c>
      <c r="G420" s="9">
        <v>0</v>
      </c>
      <c r="H420" s="9">
        <v>0</v>
      </c>
      <c r="I420" s="9">
        <v>0</v>
      </c>
      <c r="J420" s="9">
        <v>0</v>
      </c>
      <c r="K420" s="9">
        <v>9090</v>
      </c>
      <c r="L420" s="9" t="s">
        <v>28378</v>
      </c>
      <c r="M420" s="9" t="s">
        <v>28378</v>
      </c>
      <c r="N420" s="9" t="s">
        <v>28378</v>
      </c>
      <c r="O420" s="9" t="b">
        <v>1</v>
      </c>
      <c r="Q420"/>
      <c r="R420"/>
      <c r="S420"/>
      <c r="T420"/>
      <c r="U420"/>
      <c r="V420"/>
      <c r="W420"/>
    </row>
    <row r="421" spans="1:23">
      <c r="A421" s="9" t="s">
        <v>4</v>
      </c>
      <c r="B421" s="9">
        <v>158413</v>
      </c>
      <c r="C421" s="9">
        <v>10690</v>
      </c>
      <c r="D421" s="9" t="s">
        <v>26830</v>
      </c>
      <c r="E421" s="24">
        <v>0</v>
      </c>
      <c r="F421" s="24" t="s">
        <v>32963</v>
      </c>
      <c r="G421" s="9">
        <v>0</v>
      </c>
      <c r="H421" s="9">
        <v>0</v>
      </c>
      <c r="I421" s="9">
        <v>0</v>
      </c>
      <c r="J421" s="9">
        <v>0</v>
      </c>
      <c r="K421" s="9">
        <v>10690</v>
      </c>
      <c r="L421" s="9" t="s">
        <v>28378</v>
      </c>
      <c r="M421" s="9" t="s">
        <v>28378</v>
      </c>
      <c r="N421" s="9" t="s">
        <v>28378</v>
      </c>
      <c r="O421" s="9" t="b">
        <v>1</v>
      </c>
      <c r="Q421"/>
      <c r="R421"/>
      <c r="S421"/>
      <c r="T421"/>
      <c r="U421"/>
      <c r="V421"/>
      <c r="W421"/>
    </row>
    <row r="422" spans="1:23">
      <c r="A422" s="9" t="s">
        <v>4</v>
      </c>
      <c r="B422" s="9">
        <v>158414</v>
      </c>
      <c r="C422" s="9">
        <v>9359</v>
      </c>
      <c r="D422" s="9" t="s">
        <v>26822</v>
      </c>
      <c r="E422" s="24">
        <v>0</v>
      </c>
      <c r="F422" s="24" t="s">
        <v>32963</v>
      </c>
      <c r="G422" s="9">
        <v>0</v>
      </c>
      <c r="H422" s="9">
        <v>0</v>
      </c>
      <c r="I422" s="9">
        <v>0</v>
      </c>
      <c r="J422" s="9">
        <v>0</v>
      </c>
      <c r="K422" s="9">
        <v>9359</v>
      </c>
      <c r="L422" s="9" t="s">
        <v>28378</v>
      </c>
      <c r="M422" s="9" t="s">
        <v>28378</v>
      </c>
      <c r="N422" s="9" t="s">
        <v>28378</v>
      </c>
      <c r="O422" s="9" t="b">
        <v>1</v>
      </c>
      <c r="Q422"/>
      <c r="R422"/>
      <c r="S422"/>
      <c r="T422"/>
      <c r="U422"/>
      <c r="V422"/>
      <c r="W422"/>
    </row>
    <row r="423" spans="1:23">
      <c r="A423" s="9" t="s">
        <v>4</v>
      </c>
      <c r="B423" s="9">
        <v>158424</v>
      </c>
      <c r="C423" s="9">
        <v>13890</v>
      </c>
      <c r="D423" s="9" t="s">
        <v>26829</v>
      </c>
      <c r="E423" s="24">
        <v>0</v>
      </c>
      <c r="F423" s="24" t="s">
        <v>32963</v>
      </c>
      <c r="G423" s="9">
        <v>0</v>
      </c>
      <c r="H423" s="9">
        <v>0</v>
      </c>
      <c r="I423" s="9">
        <v>0</v>
      </c>
      <c r="J423" s="9">
        <v>0</v>
      </c>
      <c r="K423" s="9">
        <v>13890</v>
      </c>
      <c r="L423" s="9" t="s">
        <v>28378</v>
      </c>
      <c r="M423" s="9" t="s">
        <v>28378</v>
      </c>
      <c r="N423" s="9" t="s">
        <v>28378</v>
      </c>
      <c r="O423" s="9" t="b">
        <v>1</v>
      </c>
      <c r="Q423"/>
      <c r="R423"/>
      <c r="S423"/>
      <c r="T423"/>
      <c r="U423"/>
      <c r="V423"/>
      <c r="W423"/>
    </row>
    <row r="424" spans="1:23">
      <c r="A424" s="9" t="s">
        <v>4</v>
      </c>
      <c r="B424" s="9">
        <v>204370</v>
      </c>
      <c r="C424" s="9">
        <v>8890</v>
      </c>
      <c r="D424" s="9" t="s">
        <v>28011</v>
      </c>
      <c r="E424" s="24">
        <v>0</v>
      </c>
      <c r="F424" s="24" t="s">
        <v>32963</v>
      </c>
      <c r="G424" s="9">
        <v>0</v>
      </c>
      <c r="H424" s="9">
        <v>0</v>
      </c>
      <c r="I424" s="9">
        <v>0</v>
      </c>
      <c r="J424" s="9">
        <v>0</v>
      </c>
      <c r="K424" s="9">
        <v>8890</v>
      </c>
      <c r="L424" s="9" t="s">
        <v>28378</v>
      </c>
      <c r="M424" s="9" t="s">
        <v>28378</v>
      </c>
      <c r="N424" s="9" t="s">
        <v>28378</v>
      </c>
      <c r="O424" s="9" t="b">
        <v>1</v>
      </c>
      <c r="Q424"/>
      <c r="R424"/>
      <c r="S424"/>
      <c r="T424"/>
      <c r="U424"/>
      <c r="V424"/>
      <c r="W424"/>
    </row>
    <row r="425" spans="1:23">
      <c r="A425" s="9" t="s">
        <v>4</v>
      </c>
      <c r="B425" s="9">
        <v>204368</v>
      </c>
      <c r="C425" s="9">
        <v>6290</v>
      </c>
      <c r="D425" s="9" t="s">
        <v>26990</v>
      </c>
      <c r="E425" s="24">
        <v>0</v>
      </c>
      <c r="F425" s="24" t="s">
        <v>32963</v>
      </c>
      <c r="G425" s="9">
        <v>0</v>
      </c>
      <c r="H425" s="9">
        <v>0</v>
      </c>
      <c r="I425" s="9">
        <v>0</v>
      </c>
      <c r="J425" s="9">
        <v>0</v>
      </c>
      <c r="K425" s="9">
        <v>6290</v>
      </c>
      <c r="L425" s="9" t="s">
        <v>28378</v>
      </c>
      <c r="M425" s="9" t="s">
        <v>28378</v>
      </c>
      <c r="N425" s="9" t="s">
        <v>28378</v>
      </c>
      <c r="O425" s="9" t="b">
        <v>1</v>
      </c>
      <c r="Q425"/>
      <c r="R425"/>
      <c r="S425"/>
      <c r="T425"/>
      <c r="U425"/>
      <c r="V425"/>
      <c r="W425"/>
    </row>
    <row r="426" spans="1:23">
      <c r="A426" s="9" t="s">
        <v>4</v>
      </c>
      <c r="B426" s="9">
        <v>171653</v>
      </c>
      <c r="C426" s="9">
        <v>2390</v>
      </c>
      <c r="D426" s="9" t="s">
        <v>27985</v>
      </c>
      <c r="E426" s="24">
        <v>2106</v>
      </c>
      <c r="F426" s="24" t="s">
        <v>33346</v>
      </c>
      <c r="G426" s="9">
        <v>0</v>
      </c>
      <c r="H426" s="9">
        <v>0</v>
      </c>
      <c r="I426" s="9">
        <v>0</v>
      </c>
      <c r="J426" s="9">
        <v>0</v>
      </c>
      <c r="K426" s="9">
        <v>2390</v>
      </c>
      <c r="L426" s="9">
        <v>2051</v>
      </c>
      <c r="M426" s="9" t="s">
        <v>28378</v>
      </c>
      <c r="N426" s="9" t="s">
        <v>28378</v>
      </c>
      <c r="O426" s="9" t="b">
        <v>1</v>
      </c>
      <c r="Q426"/>
      <c r="R426"/>
      <c r="S426"/>
      <c r="T426"/>
      <c r="U426"/>
      <c r="V426"/>
      <c r="W426"/>
    </row>
    <row r="427" spans="1:23">
      <c r="A427" s="9" t="s">
        <v>4</v>
      </c>
      <c r="B427" s="9">
        <v>171652</v>
      </c>
      <c r="C427" s="9">
        <v>2290</v>
      </c>
      <c r="D427" s="9" t="s">
        <v>27986</v>
      </c>
      <c r="E427" s="24">
        <v>2192</v>
      </c>
      <c r="F427" s="24" t="s">
        <v>33436</v>
      </c>
      <c r="G427" s="9">
        <v>0</v>
      </c>
      <c r="H427" s="9">
        <v>0</v>
      </c>
      <c r="I427" s="9">
        <v>0</v>
      </c>
      <c r="J427" s="9">
        <v>0</v>
      </c>
      <c r="K427" s="9">
        <v>2290</v>
      </c>
      <c r="L427" s="9">
        <v>2012</v>
      </c>
      <c r="M427" s="9" t="s">
        <v>28378</v>
      </c>
      <c r="N427" s="9" t="s">
        <v>28378</v>
      </c>
      <c r="O427" s="9" t="b">
        <v>1</v>
      </c>
      <c r="Q427"/>
      <c r="R427"/>
      <c r="S427"/>
      <c r="T427"/>
      <c r="U427"/>
      <c r="V427"/>
      <c r="W427"/>
    </row>
    <row r="428" spans="1:23">
      <c r="A428" s="9" t="s">
        <v>4</v>
      </c>
      <c r="B428" s="9">
        <v>171654</v>
      </c>
      <c r="C428" s="9">
        <v>2390</v>
      </c>
      <c r="D428" s="9" t="s">
        <v>27987</v>
      </c>
      <c r="E428" s="24">
        <v>1790</v>
      </c>
      <c r="F428" s="24" t="s">
        <v>33345</v>
      </c>
      <c r="G428" s="9">
        <v>0</v>
      </c>
      <c r="H428" s="9">
        <v>0</v>
      </c>
      <c r="I428" s="9">
        <v>0</v>
      </c>
      <c r="J428" s="9">
        <v>0</v>
      </c>
      <c r="K428" s="9">
        <v>2390</v>
      </c>
      <c r="L428" s="9" t="s">
        <v>28378</v>
      </c>
      <c r="M428" s="9" t="s">
        <v>28378</v>
      </c>
      <c r="N428" s="9" t="s">
        <v>28378</v>
      </c>
      <c r="O428" s="9" t="b">
        <v>1</v>
      </c>
      <c r="Q428"/>
      <c r="R428"/>
      <c r="S428"/>
      <c r="T428"/>
      <c r="U428"/>
      <c r="V428"/>
      <c r="W428"/>
    </row>
    <row r="429" spans="1:23">
      <c r="A429" s="9" t="s">
        <v>4</v>
      </c>
      <c r="B429" s="9">
        <v>171657</v>
      </c>
      <c r="C429" s="9">
        <v>2690</v>
      </c>
      <c r="D429" s="9" t="s">
        <v>27988</v>
      </c>
      <c r="E429" s="24">
        <v>2547</v>
      </c>
      <c r="F429" s="24" t="s">
        <v>33437</v>
      </c>
      <c r="G429" s="9">
        <v>0</v>
      </c>
      <c r="H429" s="9">
        <v>0</v>
      </c>
      <c r="I429" s="9">
        <v>0</v>
      </c>
      <c r="J429" s="9">
        <v>0</v>
      </c>
      <c r="K429" s="9">
        <v>2690</v>
      </c>
      <c r="L429" s="9">
        <v>2503</v>
      </c>
      <c r="M429" s="9" t="s">
        <v>28378</v>
      </c>
      <c r="N429" s="9" t="s">
        <v>28378</v>
      </c>
      <c r="O429" s="9" t="b">
        <v>1</v>
      </c>
      <c r="Q429"/>
      <c r="R429"/>
      <c r="S429"/>
      <c r="T429"/>
      <c r="U429"/>
      <c r="V429"/>
      <c r="W429"/>
    </row>
    <row r="430" spans="1:23">
      <c r="A430" s="9" t="s">
        <v>4</v>
      </c>
      <c r="B430" s="9">
        <v>171656</v>
      </c>
      <c r="C430" s="9">
        <v>2690</v>
      </c>
      <c r="D430" s="9" t="s">
        <v>27989</v>
      </c>
      <c r="E430" s="24">
        <v>2388</v>
      </c>
      <c r="F430" s="24" t="s">
        <v>33720</v>
      </c>
      <c r="G430" s="9">
        <v>0</v>
      </c>
      <c r="H430" s="9">
        <v>0</v>
      </c>
      <c r="I430" s="9">
        <v>0</v>
      </c>
      <c r="J430" s="9">
        <v>0</v>
      </c>
      <c r="K430" s="9">
        <v>2690</v>
      </c>
      <c r="L430" s="9">
        <v>2428</v>
      </c>
      <c r="M430" s="9" t="s">
        <v>28378</v>
      </c>
      <c r="N430" s="9" t="s">
        <v>28378</v>
      </c>
      <c r="O430" s="9" t="b">
        <v>1</v>
      </c>
      <c r="Q430"/>
      <c r="R430"/>
      <c r="S430"/>
      <c r="T430"/>
      <c r="U430"/>
      <c r="V430"/>
      <c r="W430"/>
    </row>
    <row r="431" spans="1:23">
      <c r="A431" s="9" t="s">
        <v>4</v>
      </c>
      <c r="B431" s="9">
        <v>171660</v>
      </c>
      <c r="C431" s="9">
        <v>2690</v>
      </c>
      <c r="D431" s="9" t="s">
        <v>27990</v>
      </c>
      <c r="E431" s="24">
        <v>1920</v>
      </c>
      <c r="F431" s="24" t="s">
        <v>33347</v>
      </c>
      <c r="G431" s="9">
        <v>0</v>
      </c>
      <c r="H431" s="9">
        <v>0</v>
      </c>
      <c r="I431" s="9">
        <v>0</v>
      </c>
      <c r="J431" s="9">
        <v>0</v>
      </c>
      <c r="K431" s="9">
        <v>2690</v>
      </c>
      <c r="L431" s="9">
        <v>2032</v>
      </c>
      <c r="M431" s="9" t="s">
        <v>28378</v>
      </c>
      <c r="N431" s="9" t="s">
        <v>28378</v>
      </c>
      <c r="O431" s="9" t="b">
        <v>1</v>
      </c>
      <c r="Q431"/>
      <c r="R431"/>
      <c r="S431"/>
      <c r="T431"/>
      <c r="U431"/>
      <c r="V431"/>
      <c r="W431"/>
    </row>
    <row r="432" spans="1:23">
      <c r="A432" s="9" t="s">
        <v>4</v>
      </c>
      <c r="B432" s="9">
        <v>213780</v>
      </c>
      <c r="C432" s="9">
        <v>969</v>
      </c>
      <c r="D432" s="9" t="s">
        <v>28578</v>
      </c>
      <c r="E432" s="24">
        <v>0</v>
      </c>
      <c r="F432" s="24" t="s">
        <v>32963</v>
      </c>
      <c r="G432" s="9">
        <v>0</v>
      </c>
      <c r="H432" s="9">
        <v>0</v>
      </c>
      <c r="I432" s="9">
        <v>0</v>
      </c>
      <c r="J432" s="9">
        <v>0</v>
      </c>
      <c r="K432" s="9">
        <v>969</v>
      </c>
      <c r="L432" s="9" t="s">
        <v>28378</v>
      </c>
      <c r="M432" s="9" t="s">
        <v>28378</v>
      </c>
      <c r="N432" s="9" t="s">
        <v>28378</v>
      </c>
      <c r="O432" s="9" t="b">
        <v>1</v>
      </c>
      <c r="Q432"/>
      <c r="R432"/>
      <c r="S432"/>
      <c r="T432"/>
      <c r="U432"/>
      <c r="V432"/>
      <c r="W432"/>
    </row>
    <row r="433" spans="1:23">
      <c r="A433" s="9" t="s">
        <v>4</v>
      </c>
      <c r="B433" s="9">
        <v>213781</v>
      </c>
      <c r="C433" s="9">
        <v>890</v>
      </c>
      <c r="D433" s="9" t="s">
        <v>28580</v>
      </c>
      <c r="E433" s="24">
        <v>0</v>
      </c>
      <c r="F433" s="24" t="s">
        <v>32963</v>
      </c>
      <c r="G433" s="9">
        <v>0</v>
      </c>
      <c r="H433" s="9">
        <v>0</v>
      </c>
      <c r="I433" s="9">
        <v>0</v>
      </c>
      <c r="J433" s="9">
        <v>0</v>
      </c>
      <c r="K433" s="9">
        <v>890</v>
      </c>
      <c r="L433" s="9" t="s">
        <v>28378</v>
      </c>
      <c r="M433" s="9" t="s">
        <v>28378</v>
      </c>
      <c r="N433" s="9" t="s">
        <v>28378</v>
      </c>
      <c r="O433" s="9" t="b">
        <v>1</v>
      </c>
      <c r="Q433"/>
      <c r="R433"/>
      <c r="S433"/>
      <c r="T433"/>
      <c r="U433"/>
      <c r="V433"/>
      <c r="W433"/>
    </row>
    <row r="434" spans="1:23">
      <c r="A434" s="9" t="s">
        <v>4</v>
      </c>
      <c r="B434" s="9">
        <v>213776</v>
      </c>
      <c r="C434" s="9">
        <v>1090</v>
      </c>
      <c r="D434" s="9" t="s">
        <v>28579</v>
      </c>
      <c r="E434" s="24">
        <v>0</v>
      </c>
      <c r="F434" s="24" t="s">
        <v>32963</v>
      </c>
      <c r="G434" s="9">
        <v>0</v>
      </c>
      <c r="H434" s="9">
        <v>0</v>
      </c>
      <c r="I434" s="9">
        <v>0</v>
      </c>
      <c r="J434" s="9">
        <v>0</v>
      </c>
      <c r="K434" s="9">
        <v>1090</v>
      </c>
      <c r="L434" s="9" t="s">
        <v>28378</v>
      </c>
      <c r="M434" s="9" t="s">
        <v>28378</v>
      </c>
      <c r="N434" s="9" t="s">
        <v>28378</v>
      </c>
      <c r="O434" s="9" t="b">
        <v>1</v>
      </c>
      <c r="Q434"/>
      <c r="R434"/>
      <c r="S434"/>
      <c r="T434"/>
      <c r="U434"/>
      <c r="V434"/>
      <c r="W434"/>
    </row>
    <row r="435" spans="1:23">
      <c r="A435" s="9" t="s">
        <v>4</v>
      </c>
      <c r="B435" s="9">
        <v>213782</v>
      </c>
      <c r="C435" s="9" t="s">
        <v>28492</v>
      </c>
      <c r="D435" s="9">
        <v>0</v>
      </c>
      <c r="E435" s="24">
        <v>0</v>
      </c>
      <c r="F435" s="24" t="s">
        <v>32963</v>
      </c>
      <c r="G435" s="9">
        <v>0</v>
      </c>
      <c r="H435" s="9">
        <v>0</v>
      </c>
      <c r="I435" s="9">
        <v>0</v>
      </c>
      <c r="J435" s="9">
        <v>0</v>
      </c>
      <c r="K435" s="9" t="s">
        <v>28378</v>
      </c>
      <c r="L435" s="9" t="s">
        <v>28378</v>
      </c>
      <c r="M435" s="9" t="s">
        <v>28378</v>
      </c>
      <c r="N435" s="9" t="s">
        <v>28378</v>
      </c>
      <c r="O435" s="9" t="b">
        <v>0</v>
      </c>
      <c r="Q435"/>
      <c r="R435"/>
      <c r="S435"/>
      <c r="T435"/>
      <c r="U435"/>
      <c r="V435"/>
      <c r="W435"/>
    </row>
    <row r="436" spans="1:23">
      <c r="A436" s="9" t="s">
        <v>4</v>
      </c>
      <c r="B436" s="9">
        <v>213778</v>
      </c>
      <c r="C436" s="9">
        <v>979</v>
      </c>
      <c r="D436" s="9" t="s">
        <v>28581</v>
      </c>
      <c r="E436" s="24">
        <v>0</v>
      </c>
      <c r="F436" s="24" t="s">
        <v>32963</v>
      </c>
      <c r="G436" s="9">
        <v>0</v>
      </c>
      <c r="H436" s="9">
        <v>0</v>
      </c>
      <c r="I436" s="9">
        <v>0</v>
      </c>
      <c r="J436" s="9">
        <v>0</v>
      </c>
      <c r="K436" s="9">
        <v>979</v>
      </c>
      <c r="L436" s="9" t="s">
        <v>28378</v>
      </c>
      <c r="M436" s="9" t="s">
        <v>28378</v>
      </c>
      <c r="N436" s="9" t="s">
        <v>28378</v>
      </c>
      <c r="O436" s="9" t="b">
        <v>1</v>
      </c>
      <c r="Q436"/>
      <c r="R436"/>
      <c r="S436"/>
      <c r="T436"/>
      <c r="U436"/>
      <c r="V436"/>
      <c r="W436"/>
    </row>
    <row r="437" spans="1:23">
      <c r="A437" s="9" t="s">
        <v>4</v>
      </c>
      <c r="B437" s="9">
        <v>213783</v>
      </c>
      <c r="C437" s="9">
        <v>1439</v>
      </c>
      <c r="D437" s="9" t="s">
        <v>28582</v>
      </c>
      <c r="E437" s="24">
        <v>0</v>
      </c>
      <c r="F437" s="24" t="s">
        <v>32963</v>
      </c>
      <c r="G437" s="9">
        <v>0</v>
      </c>
      <c r="H437" s="9">
        <v>0</v>
      </c>
      <c r="I437" s="9">
        <v>0</v>
      </c>
      <c r="J437" s="9">
        <v>0</v>
      </c>
      <c r="K437" s="9">
        <v>1439</v>
      </c>
      <c r="L437" s="9" t="s">
        <v>28378</v>
      </c>
      <c r="M437" s="9" t="s">
        <v>28378</v>
      </c>
      <c r="N437" s="9" t="s">
        <v>28378</v>
      </c>
      <c r="O437" s="9" t="b">
        <v>1</v>
      </c>
      <c r="Q437"/>
      <c r="R437"/>
      <c r="S437"/>
      <c r="T437"/>
      <c r="U437"/>
      <c r="V437"/>
      <c r="W437"/>
    </row>
    <row r="438" spans="1:23">
      <c r="A438" s="9" t="s">
        <v>4</v>
      </c>
      <c r="B438" s="9">
        <v>213785</v>
      </c>
      <c r="C438" s="9">
        <v>790</v>
      </c>
      <c r="D438" s="9" t="s">
        <v>28583</v>
      </c>
      <c r="E438" s="24">
        <v>0</v>
      </c>
      <c r="F438" s="24" t="s">
        <v>32963</v>
      </c>
      <c r="G438" s="9">
        <v>0</v>
      </c>
      <c r="H438" s="9">
        <v>0</v>
      </c>
      <c r="I438" s="9">
        <v>0</v>
      </c>
      <c r="J438" s="9">
        <v>0</v>
      </c>
      <c r="K438" s="9">
        <v>790</v>
      </c>
      <c r="L438" s="9" t="s">
        <v>28378</v>
      </c>
      <c r="M438" s="9" t="s">
        <v>28378</v>
      </c>
      <c r="N438" s="9" t="s">
        <v>28378</v>
      </c>
      <c r="O438" s="9" t="b">
        <v>1</v>
      </c>
      <c r="Q438"/>
      <c r="R438"/>
      <c r="S438"/>
      <c r="T438"/>
      <c r="U438"/>
      <c r="V438"/>
      <c r="W438"/>
    </row>
    <row r="439" spans="1:23">
      <c r="A439" s="9" t="s">
        <v>4</v>
      </c>
      <c r="B439" s="9">
        <v>213773</v>
      </c>
      <c r="C439" s="9">
        <v>1090</v>
      </c>
      <c r="D439" s="9" t="s">
        <v>28584</v>
      </c>
      <c r="E439" s="24">
        <v>0</v>
      </c>
      <c r="F439" s="24" t="s">
        <v>32963</v>
      </c>
      <c r="G439" s="9">
        <v>0</v>
      </c>
      <c r="H439" s="9">
        <v>0</v>
      </c>
      <c r="I439" s="9">
        <v>0</v>
      </c>
      <c r="J439" s="9">
        <v>0</v>
      </c>
      <c r="K439" s="9">
        <v>1090</v>
      </c>
      <c r="L439" s="9" t="s">
        <v>28378</v>
      </c>
      <c r="M439" s="9" t="s">
        <v>28378</v>
      </c>
      <c r="N439" s="9" t="s">
        <v>28378</v>
      </c>
      <c r="O439" s="9" t="b">
        <v>1</v>
      </c>
      <c r="Q439"/>
      <c r="R439"/>
      <c r="S439"/>
      <c r="T439"/>
      <c r="U439"/>
      <c r="V439"/>
      <c r="W439"/>
    </row>
    <row r="440" spans="1:23">
      <c r="A440" s="9" t="s">
        <v>4</v>
      </c>
      <c r="B440" s="9">
        <v>213772</v>
      </c>
      <c r="C440" s="9">
        <v>1090</v>
      </c>
      <c r="D440" s="9" t="s">
        <v>28585</v>
      </c>
      <c r="E440" s="24">
        <v>0</v>
      </c>
      <c r="F440" s="24" t="s">
        <v>32963</v>
      </c>
      <c r="G440" s="9">
        <v>0</v>
      </c>
      <c r="H440" s="9">
        <v>0</v>
      </c>
      <c r="I440" s="9">
        <v>0</v>
      </c>
      <c r="J440" s="9">
        <v>0</v>
      </c>
      <c r="K440" s="9">
        <v>1090</v>
      </c>
      <c r="L440" s="9" t="s">
        <v>28378</v>
      </c>
      <c r="M440" s="9" t="s">
        <v>28378</v>
      </c>
      <c r="N440" s="9" t="s">
        <v>28378</v>
      </c>
      <c r="O440" s="9" t="b">
        <v>1</v>
      </c>
      <c r="Q440"/>
      <c r="R440"/>
      <c r="S440"/>
      <c r="T440"/>
      <c r="U440"/>
      <c r="V440"/>
      <c r="W440"/>
    </row>
    <row r="441" spans="1:23">
      <c r="A441" s="9" t="s">
        <v>4</v>
      </c>
      <c r="B441" s="9">
        <v>213784</v>
      </c>
      <c r="C441" s="9">
        <v>1390</v>
      </c>
      <c r="D441" s="9" t="s">
        <v>28586</v>
      </c>
      <c r="E441" s="24">
        <v>0</v>
      </c>
      <c r="F441" s="24" t="s">
        <v>32963</v>
      </c>
      <c r="G441" s="9">
        <v>0</v>
      </c>
      <c r="H441" s="9">
        <v>0</v>
      </c>
      <c r="I441" s="9">
        <v>0</v>
      </c>
      <c r="J441" s="9">
        <v>0</v>
      </c>
      <c r="K441" s="9">
        <v>1390</v>
      </c>
      <c r="L441" s="9" t="s">
        <v>28378</v>
      </c>
      <c r="M441" s="9" t="s">
        <v>28378</v>
      </c>
      <c r="N441" s="9" t="s">
        <v>28378</v>
      </c>
      <c r="O441" s="9" t="b">
        <v>1</v>
      </c>
      <c r="Q441"/>
      <c r="R441"/>
      <c r="S441"/>
      <c r="T441"/>
      <c r="U441"/>
      <c r="V441"/>
      <c r="W441"/>
    </row>
    <row r="442" spans="1:23">
      <c r="A442" s="9" t="s">
        <v>4</v>
      </c>
      <c r="B442" s="9">
        <v>195047</v>
      </c>
      <c r="C442" s="9" t="s">
        <v>28492</v>
      </c>
      <c r="D442" s="9">
        <v>0</v>
      </c>
      <c r="E442" s="24">
        <v>0</v>
      </c>
      <c r="F442" s="24" t="s">
        <v>32963</v>
      </c>
      <c r="G442" s="9">
        <v>0</v>
      </c>
      <c r="H442" s="9">
        <v>0</v>
      </c>
      <c r="I442" s="9">
        <v>0</v>
      </c>
      <c r="J442" s="9">
        <v>0</v>
      </c>
      <c r="K442" s="9" t="s">
        <v>28378</v>
      </c>
      <c r="L442" s="9" t="s">
        <v>28378</v>
      </c>
      <c r="M442" s="9" t="s">
        <v>28378</v>
      </c>
      <c r="N442" s="9" t="s">
        <v>28378</v>
      </c>
      <c r="O442" s="9" t="b">
        <v>0</v>
      </c>
      <c r="Q442"/>
      <c r="R442"/>
      <c r="S442"/>
      <c r="T442"/>
      <c r="U442"/>
      <c r="V442"/>
      <c r="W442"/>
    </row>
    <row r="443" spans="1:23">
      <c r="A443" s="9" t="s">
        <v>4</v>
      </c>
      <c r="B443" s="9">
        <v>204416</v>
      </c>
      <c r="C443" s="9">
        <v>1390</v>
      </c>
      <c r="D443" s="9" t="s">
        <v>26918</v>
      </c>
      <c r="E443" s="24">
        <v>0</v>
      </c>
      <c r="F443" s="24" t="s">
        <v>32963</v>
      </c>
      <c r="G443" s="9">
        <v>0</v>
      </c>
      <c r="H443" s="9">
        <v>0</v>
      </c>
      <c r="I443" s="9">
        <v>0</v>
      </c>
      <c r="J443" s="9">
        <v>0</v>
      </c>
      <c r="K443" s="9">
        <v>1390</v>
      </c>
      <c r="L443" s="9" t="s">
        <v>28378</v>
      </c>
      <c r="M443" s="9" t="s">
        <v>28378</v>
      </c>
      <c r="N443" s="9" t="s">
        <v>28378</v>
      </c>
      <c r="O443" s="9" t="b">
        <v>1</v>
      </c>
      <c r="Q443"/>
      <c r="R443"/>
      <c r="S443"/>
      <c r="T443"/>
      <c r="U443"/>
      <c r="V443"/>
      <c r="W443"/>
    </row>
    <row r="444" spans="1:23">
      <c r="A444" s="9" t="s">
        <v>4</v>
      </c>
      <c r="B444" s="9">
        <v>139957</v>
      </c>
      <c r="C444" s="9">
        <v>1890</v>
      </c>
      <c r="D444" s="9" t="s">
        <v>26898</v>
      </c>
      <c r="E444" s="24">
        <v>0</v>
      </c>
      <c r="F444" s="24" t="s">
        <v>32963</v>
      </c>
      <c r="G444" s="9">
        <v>0</v>
      </c>
      <c r="H444" s="9">
        <v>0</v>
      </c>
      <c r="I444" s="9">
        <v>0</v>
      </c>
      <c r="J444" s="9">
        <v>0</v>
      </c>
      <c r="K444" s="9">
        <v>1890</v>
      </c>
      <c r="L444" s="9" t="s">
        <v>28378</v>
      </c>
      <c r="M444" s="9" t="s">
        <v>28378</v>
      </c>
      <c r="N444" s="9" t="s">
        <v>28378</v>
      </c>
      <c r="O444" s="9" t="b">
        <v>1</v>
      </c>
      <c r="Q444"/>
      <c r="R444"/>
      <c r="S444"/>
      <c r="T444"/>
      <c r="U444"/>
      <c r="V444"/>
      <c r="W444"/>
    </row>
    <row r="445" spans="1:23">
      <c r="A445" s="9" t="s">
        <v>4</v>
      </c>
      <c r="B445" s="9">
        <v>139958</v>
      </c>
      <c r="C445" s="9">
        <v>1390</v>
      </c>
      <c r="D445" s="9" t="s">
        <v>26919</v>
      </c>
      <c r="E445" s="24">
        <v>0</v>
      </c>
      <c r="F445" s="24" t="s">
        <v>32963</v>
      </c>
      <c r="G445" s="9">
        <v>0</v>
      </c>
      <c r="H445" s="9">
        <v>0</v>
      </c>
      <c r="I445" s="9">
        <v>0</v>
      </c>
      <c r="J445" s="9">
        <v>0</v>
      </c>
      <c r="K445" s="9">
        <v>1390</v>
      </c>
      <c r="L445" s="9" t="s">
        <v>28378</v>
      </c>
      <c r="M445" s="9" t="s">
        <v>28378</v>
      </c>
      <c r="N445" s="9" t="s">
        <v>28378</v>
      </c>
      <c r="O445" s="9" t="b">
        <v>1</v>
      </c>
      <c r="Q445"/>
      <c r="R445"/>
      <c r="S445"/>
      <c r="T445"/>
      <c r="U445"/>
      <c r="V445"/>
      <c r="W445"/>
    </row>
    <row r="446" spans="1:23">
      <c r="A446" s="9" t="s">
        <v>4</v>
      </c>
      <c r="B446" s="9">
        <v>159366</v>
      </c>
      <c r="C446" s="9">
        <v>2590</v>
      </c>
      <c r="D446" s="9" t="s">
        <v>26899</v>
      </c>
      <c r="E446" s="24">
        <v>0</v>
      </c>
      <c r="F446" s="24" t="s">
        <v>32963</v>
      </c>
      <c r="G446" s="9">
        <v>0</v>
      </c>
      <c r="H446" s="9">
        <v>0</v>
      </c>
      <c r="I446" s="9">
        <v>0</v>
      </c>
      <c r="J446" s="9">
        <v>0</v>
      </c>
      <c r="K446" s="9">
        <v>2590</v>
      </c>
      <c r="L446" s="9" t="s">
        <v>28378</v>
      </c>
      <c r="M446" s="9" t="s">
        <v>28378</v>
      </c>
      <c r="N446" s="9" t="s">
        <v>28378</v>
      </c>
      <c r="O446" s="9" t="b">
        <v>1</v>
      </c>
      <c r="Q446"/>
      <c r="R446"/>
      <c r="S446"/>
      <c r="T446"/>
      <c r="U446"/>
      <c r="V446"/>
      <c r="W446"/>
    </row>
    <row r="447" spans="1:23">
      <c r="A447" s="9" t="s">
        <v>4</v>
      </c>
      <c r="B447" s="9">
        <v>159367</v>
      </c>
      <c r="C447" s="9">
        <v>3119</v>
      </c>
      <c r="D447" s="9" t="s">
        <v>26882</v>
      </c>
      <c r="E447" s="24">
        <v>0</v>
      </c>
      <c r="F447" s="24" t="s">
        <v>32963</v>
      </c>
      <c r="G447" s="9">
        <v>0</v>
      </c>
      <c r="H447" s="9">
        <v>0</v>
      </c>
      <c r="I447" s="9">
        <v>0</v>
      </c>
      <c r="J447" s="9">
        <v>0</v>
      </c>
      <c r="K447" s="9">
        <v>3119</v>
      </c>
      <c r="L447" s="9" t="s">
        <v>28378</v>
      </c>
      <c r="M447" s="9" t="s">
        <v>28378</v>
      </c>
      <c r="N447" s="9" t="s">
        <v>28378</v>
      </c>
      <c r="O447" s="9" t="b">
        <v>1</v>
      </c>
      <c r="Q447"/>
      <c r="R447"/>
      <c r="S447"/>
      <c r="T447"/>
      <c r="U447"/>
      <c r="V447"/>
      <c r="W447"/>
    </row>
    <row r="448" spans="1:23">
      <c r="A448" s="9" t="s">
        <v>4</v>
      </c>
      <c r="B448" s="9">
        <v>204502</v>
      </c>
      <c r="C448" s="9">
        <v>4890</v>
      </c>
      <c r="D448" s="9" t="s">
        <v>26880</v>
      </c>
      <c r="E448" s="24">
        <v>0</v>
      </c>
      <c r="F448" s="24" t="s">
        <v>32963</v>
      </c>
      <c r="G448" s="9">
        <v>0</v>
      </c>
      <c r="H448" s="9">
        <v>0</v>
      </c>
      <c r="I448" s="9">
        <v>0</v>
      </c>
      <c r="J448" s="9">
        <v>0</v>
      </c>
      <c r="K448" s="9">
        <v>4890</v>
      </c>
      <c r="L448" s="9" t="s">
        <v>28378</v>
      </c>
      <c r="M448" s="9" t="s">
        <v>28378</v>
      </c>
      <c r="N448" s="9" t="s">
        <v>28378</v>
      </c>
      <c r="O448" s="9" t="b">
        <v>1</v>
      </c>
      <c r="Q448"/>
      <c r="R448"/>
      <c r="S448"/>
      <c r="T448"/>
      <c r="U448"/>
      <c r="V448"/>
      <c r="W448"/>
    </row>
    <row r="449" spans="1:23">
      <c r="A449" s="9" t="s">
        <v>4</v>
      </c>
      <c r="B449" s="9">
        <v>140876</v>
      </c>
      <c r="C449" s="9">
        <v>2490</v>
      </c>
      <c r="D449" s="9" t="s">
        <v>26900</v>
      </c>
      <c r="E449" s="24">
        <v>0</v>
      </c>
      <c r="F449" s="24" t="s">
        <v>32963</v>
      </c>
      <c r="G449" s="9">
        <v>0</v>
      </c>
      <c r="H449" s="9">
        <v>0</v>
      </c>
      <c r="I449" s="9">
        <v>0</v>
      </c>
      <c r="J449" s="9">
        <v>0</v>
      </c>
      <c r="K449" s="9">
        <v>2490</v>
      </c>
      <c r="L449" s="9" t="s">
        <v>28378</v>
      </c>
      <c r="M449" s="9" t="s">
        <v>28378</v>
      </c>
      <c r="N449" s="9" t="s">
        <v>28378</v>
      </c>
      <c r="O449" s="9" t="b">
        <v>1</v>
      </c>
      <c r="Q449"/>
      <c r="R449"/>
      <c r="S449"/>
      <c r="T449"/>
      <c r="U449"/>
      <c r="V449"/>
      <c r="W449"/>
    </row>
    <row r="450" spans="1:23">
      <c r="A450" s="9" t="s">
        <v>4</v>
      </c>
      <c r="B450" s="9">
        <v>140874</v>
      </c>
      <c r="C450" s="9">
        <v>2490</v>
      </c>
      <c r="D450" s="9" t="s">
        <v>26901</v>
      </c>
      <c r="E450" s="24">
        <v>0</v>
      </c>
      <c r="F450" s="24" t="s">
        <v>32963</v>
      </c>
      <c r="G450" s="9">
        <v>0</v>
      </c>
      <c r="H450" s="9">
        <v>0</v>
      </c>
      <c r="I450" s="9">
        <v>0</v>
      </c>
      <c r="J450" s="9">
        <v>0</v>
      </c>
      <c r="K450" s="9">
        <v>2490</v>
      </c>
      <c r="L450" s="9" t="s">
        <v>28378</v>
      </c>
      <c r="M450" s="9" t="s">
        <v>28378</v>
      </c>
      <c r="N450" s="9" t="s">
        <v>28378</v>
      </c>
      <c r="O450" s="9" t="b">
        <v>1</v>
      </c>
      <c r="Q450"/>
      <c r="R450"/>
      <c r="S450"/>
      <c r="T450"/>
      <c r="U450"/>
      <c r="V450"/>
      <c r="W450"/>
    </row>
    <row r="451" spans="1:23">
      <c r="A451" s="9" t="s">
        <v>4</v>
      </c>
      <c r="B451" s="9">
        <v>140872</v>
      </c>
      <c r="C451" s="9">
        <v>2490</v>
      </c>
      <c r="D451" s="9" t="s">
        <v>26902</v>
      </c>
      <c r="E451" s="24">
        <v>0</v>
      </c>
      <c r="F451" s="24" t="s">
        <v>32963</v>
      </c>
      <c r="G451" s="9">
        <v>0</v>
      </c>
      <c r="H451" s="9">
        <v>0</v>
      </c>
      <c r="I451" s="9">
        <v>0</v>
      </c>
      <c r="J451" s="9">
        <v>0</v>
      </c>
      <c r="K451" s="9">
        <v>2490</v>
      </c>
      <c r="L451" s="9" t="s">
        <v>28378</v>
      </c>
      <c r="M451" s="9" t="s">
        <v>28378</v>
      </c>
      <c r="N451" s="9" t="s">
        <v>28378</v>
      </c>
      <c r="O451" s="9" t="b">
        <v>1</v>
      </c>
      <c r="Q451"/>
      <c r="R451"/>
      <c r="S451"/>
      <c r="T451"/>
      <c r="U451"/>
      <c r="V451"/>
      <c r="W451"/>
    </row>
    <row r="452" spans="1:23">
      <c r="A452" s="9" t="s">
        <v>4</v>
      </c>
      <c r="B452" s="9">
        <v>140873</v>
      </c>
      <c r="C452" s="9">
        <v>1990</v>
      </c>
      <c r="D452" s="9" t="s">
        <v>26903</v>
      </c>
      <c r="E452" s="24">
        <v>0</v>
      </c>
      <c r="F452" s="24" t="s">
        <v>32963</v>
      </c>
      <c r="G452" s="9">
        <v>0</v>
      </c>
      <c r="H452" s="9">
        <v>0</v>
      </c>
      <c r="I452" s="9">
        <v>0</v>
      </c>
      <c r="J452" s="9">
        <v>0</v>
      </c>
      <c r="K452" s="9">
        <v>1990</v>
      </c>
      <c r="L452" s="9" t="s">
        <v>28378</v>
      </c>
      <c r="M452" s="9" t="s">
        <v>28378</v>
      </c>
      <c r="N452" s="9" t="s">
        <v>28378</v>
      </c>
      <c r="O452" s="9" t="b">
        <v>1</v>
      </c>
      <c r="Q452"/>
      <c r="R452"/>
      <c r="S452"/>
      <c r="T452"/>
      <c r="U452"/>
      <c r="V452"/>
      <c r="W452"/>
    </row>
    <row r="453" spans="1:23">
      <c r="A453" s="9" t="s">
        <v>4</v>
      </c>
      <c r="B453" s="9">
        <v>140877</v>
      </c>
      <c r="C453" s="9">
        <v>2490</v>
      </c>
      <c r="D453" s="9" t="s">
        <v>26904</v>
      </c>
      <c r="E453" s="24">
        <v>0</v>
      </c>
      <c r="F453" s="24" t="s">
        <v>32963</v>
      </c>
      <c r="G453" s="9">
        <v>0</v>
      </c>
      <c r="H453" s="9">
        <v>0</v>
      </c>
      <c r="I453" s="9">
        <v>0</v>
      </c>
      <c r="J453" s="9">
        <v>0</v>
      </c>
      <c r="K453" s="9">
        <v>2490</v>
      </c>
      <c r="L453" s="9" t="s">
        <v>28378</v>
      </c>
      <c r="M453" s="9" t="s">
        <v>28378</v>
      </c>
      <c r="N453" s="9" t="s">
        <v>28378</v>
      </c>
      <c r="O453" s="9" t="b">
        <v>1</v>
      </c>
      <c r="Q453"/>
      <c r="R453"/>
      <c r="S453"/>
      <c r="T453"/>
      <c r="U453"/>
      <c r="V453"/>
      <c r="W453"/>
    </row>
    <row r="454" spans="1:23">
      <c r="A454" s="9" t="s">
        <v>4</v>
      </c>
      <c r="B454" s="9">
        <v>140875</v>
      </c>
      <c r="C454" s="9">
        <v>2590</v>
      </c>
      <c r="D454" s="9" t="s">
        <v>26905</v>
      </c>
      <c r="E454" s="24">
        <v>0</v>
      </c>
      <c r="F454" s="24" t="s">
        <v>32963</v>
      </c>
      <c r="G454" s="9">
        <v>0</v>
      </c>
      <c r="H454" s="9">
        <v>0</v>
      </c>
      <c r="I454" s="9">
        <v>0</v>
      </c>
      <c r="J454" s="9">
        <v>0</v>
      </c>
      <c r="K454" s="9">
        <v>2590</v>
      </c>
      <c r="L454" s="9" t="s">
        <v>28378</v>
      </c>
      <c r="M454" s="9" t="s">
        <v>28378</v>
      </c>
      <c r="N454" s="9" t="s">
        <v>28378</v>
      </c>
      <c r="O454" s="9" t="b">
        <v>1</v>
      </c>
      <c r="Q454"/>
      <c r="R454"/>
      <c r="S454"/>
      <c r="T454"/>
      <c r="U454"/>
      <c r="V454"/>
      <c r="W454"/>
    </row>
    <row r="455" spans="1:23">
      <c r="A455" s="9" t="s">
        <v>4</v>
      </c>
      <c r="B455" s="9">
        <v>204381</v>
      </c>
      <c r="C455" s="9">
        <v>2090</v>
      </c>
      <c r="D455" s="9" t="s">
        <v>26877</v>
      </c>
      <c r="E455" s="24">
        <v>0</v>
      </c>
      <c r="F455" s="24" t="s">
        <v>32963</v>
      </c>
      <c r="G455" s="9">
        <v>0</v>
      </c>
      <c r="H455" s="9">
        <v>0</v>
      </c>
      <c r="I455" s="9">
        <v>0</v>
      </c>
      <c r="J455" s="9">
        <v>0</v>
      </c>
      <c r="K455" s="9">
        <v>2090</v>
      </c>
      <c r="L455" s="9" t="s">
        <v>28378</v>
      </c>
      <c r="M455" s="9" t="s">
        <v>28378</v>
      </c>
      <c r="N455" s="9" t="s">
        <v>28378</v>
      </c>
      <c r="O455" s="9" t="b">
        <v>1</v>
      </c>
      <c r="Q455"/>
      <c r="R455"/>
      <c r="S455"/>
      <c r="T455"/>
      <c r="U455"/>
      <c r="V455"/>
      <c r="W455"/>
    </row>
    <row r="456" spans="1:23">
      <c r="A456" s="9" t="s">
        <v>4</v>
      </c>
      <c r="B456" s="9">
        <v>204293</v>
      </c>
      <c r="C456" s="9">
        <v>2390</v>
      </c>
      <c r="D456" s="9" t="s">
        <v>26876</v>
      </c>
      <c r="E456" s="24">
        <v>0</v>
      </c>
      <c r="F456" s="24" t="s">
        <v>32963</v>
      </c>
      <c r="G456" s="9">
        <v>0</v>
      </c>
      <c r="H456" s="9">
        <v>0</v>
      </c>
      <c r="I456" s="9">
        <v>0</v>
      </c>
      <c r="J456" s="9">
        <v>0</v>
      </c>
      <c r="K456" s="9">
        <v>2390</v>
      </c>
      <c r="L456" s="9" t="s">
        <v>28378</v>
      </c>
      <c r="M456" s="9" t="s">
        <v>28378</v>
      </c>
      <c r="N456" s="9" t="s">
        <v>28378</v>
      </c>
      <c r="O456" s="9" t="b">
        <v>1</v>
      </c>
      <c r="Q456"/>
      <c r="R456"/>
      <c r="S456"/>
      <c r="T456"/>
      <c r="U456"/>
      <c r="V456"/>
      <c r="W456"/>
    </row>
    <row r="457" spans="1:23">
      <c r="A457" s="9" t="s">
        <v>4</v>
      </c>
      <c r="B457" s="9">
        <v>204383</v>
      </c>
      <c r="C457" s="9">
        <v>3690</v>
      </c>
      <c r="D457" s="9" t="s">
        <v>26875</v>
      </c>
      <c r="E457" s="24">
        <v>0</v>
      </c>
      <c r="F457" s="24" t="s">
        <v>32963</v>
      </c>
      <c r="G457" s="9">
        <v>0</v>
      </c>
      <c r="H457" s="9">
        <v>0</v>
      </c>
      <c r="I457" s="9">
        <v>0</v>
      </c>
      <c r="J457" s="9">
        <v>0</v>
      </c>
      <c r="K457" s="9">
        <v>3690</v>
      </c>
      <c r="L457" s="9" t="s">
        <v>28378</v>
      </c>
      <c r="M457" s="9" t="s">
        <v>28378</v>
      </c>
      <c r="N457" s="9" t="s">
        <v>28378</v>
      </c>
      <c r="O457" s="9" t="b">
        <v>1</v>
      </c>
      <c r="Q457"/>
      <c r="R457"/>
      <c r="S457"/>
      <c r="T457"/>
      <c r="U457"/>
      <c r="V457"/>
      <c r="W457"/>
    </row>
    <row r="458" spans="1:23">
      <c r="A458" s="9" t="s">
        <v>4</v>
      </c>
      <c r="B458" s="9">
        <v>204291</v>
      </c>
      <c r="C458" s="9">
        <v>4190</v>
      </c>
      <c r="D458" s="9" t="s">
        <v>26874</v>
      </c>
      <c r="E458" s="24">
        <v>0</v>
      </c>
      <c r="F458" s="24" t="s">
        <v>32963</v>
      </c>
      <c r="G458" s="9">
        <v>0</v>
      </c>
      <c r="H458" s="9">
        <v>0</v>
      </c>
      <c r="I458" s="9">
        <v>0</v>
      </c>
      <c r="J458" s="9">
        <v>0</v>
      </c>
      <c r="K458" s="9">
        <v>4190</v>
      </c>
      <c r="L458" s="9" t="s">
        <v>28378</v>
      </c>
      <c r="M458" s="9" t="s">
        <v>28378</v>
      </c>
      <c r="N458" s="9" t="s">
        <v>28378</v>
      </c>
      <c r="O458" s="9" t="b">
        <v>1</v>
      </c>
      <c r="Q458"/>
      <c r="R458"/>
      <c r="S458"/>
      <c r="T458"/>
      <c r="U458"/>
      <c r="V458"/>
      <c r="W458"/>
    </row>
    <row r="459" spans="1:23">
      <c r="A459" s="9" t="s">
        <v>4</v>
      </c>
      <c r="B459" s="9">
        <v>204292</v>
      </c>
      <c r="C459" s="9">
        <v>6459</v>
      </c>
      <c r="D459" s="9" t="s">
        <v>26873</v>
      </c>
      <c r="E459" s="24">
        <v>0</v>
      </c>
      <c r="F459" s="24" t="s">
        <v>32963</v>
      </c>
      <c r="G459" s="9">
        <v>0</v>
      </c>
      <c r="H459" s="9">
        <v>0</v>
      </c>
      <c r="I459" s="9">
        <v>0</v>
      </c>
      <c r="J459" s="9">
        <v>0</v>
      </c>
      <c r="K459" s="9">
        <v>6459</v>
      </c>
      <c r="L459" s="9" t="s">
        <v>28378</v>
      </c>
      <c r="M459" s="9" t="s">
        <v>28378</v>
      </c>
      <c r="N459" s="9" t="s">
        <v>28378</v>
      </c>
      <c r="O459" s="9" t="b">
        <v>1</v>
      </c>
      <c r="Q459"/>
      <c r="R459"/>
      <c r="S459"/>
      <c r="T459"/>
      <c r="U459"/>
      <c r="V459"/>
      <c r="W459"/>
    </row>
    <row r="460" spans="1:23">
      <c r="A460" s="9" t="s">
        <v>4</v>
      </c>
      <c r="B460" s="9">
        <v>204377</v>
      </c>
      <c r="C460" s="9">
        <v>8690</v>
      </c>
      <c r="D460" s="9" t="s">
        <v>26820</v>
      </c>
      <c r="E460" s="24">
        <v>0</v>
      </c>
      <c r="F460" s="24" t="s">
        <v>32963</v>
      </c>
      <c r="G460" s="9">
        <v>0</v>
      </c>
      <c r="H460" s="9">
        <v>0</v>
      </c>
      <c r="I460" s="9">
        <v>0</v>
      </c>
      <c r="J460" s="9">
        <v>0</v>
      </c>
      <c r="K460" s="9">
        <v>8690</v>
      </c>
      <c r="L460" s="9" t="s">
        <v>28378</v>
      </c>
      <c r="M460" s="9" t="s">
        <v>28378</v>
      </c>
      <c r="N460" s="9" t="s">
        <v>28378</v>
      </c>
      <c r="O460" s="9" t="b">
        <v>1</v>
      </c>
      <c r="Q460"/>
      <c r="R460"/>
      <c r="S460"/>
      <c r="T460"/>
      <c r="U460"/>
      <c r="V460"/>
      <c r="W460"/>
    </row>
    <row r="461" spans="1:23">
      <c r="A461" s="9" t="s">
        <v>4</v>
      </c>
      <c r="B461" s="9">
        <v>204294</v>
      </c>
      <c r="C461" s="9">
        <v>4890</v>
      </c>
      <c r="D461" s="9" t="s">
        <v>26872</v>
      </c>
      <c r="E461" s="24">
        <v>0</v>
      </c>
      <c r="F461" s="24" t="s">
        <v>32963</v>
      </c>
      <c r="G461" s="9">
        <v>0</v>
      </c>
      <c r="H461" s="9">
        <v>0</v>
      </c>
      <c r="I461" s="9">
        <v>0</v>
      </c>
      <c r="J461" s="9">
        <v>0</v>
      </c>
      <c r="K461" s="9">
        <v>4890</v>
      </c>
      <c r="L461" s="9" t="s">
        <v>28378</v>
      </c>
      <c r="M461" s="9" t="s">
        <v>28378</v>
      </c>
      <c r="N461" s="9" t="s">
        <v>28378</v>
      </c>
      <c r="O461" s="9" t="b">
        <v>1</v>
      </c>
      <c r="Q461"/>
      <c r="R461"/>
      <c r="S461"/>
      <c r="T461"/>
      <c r="U461"/>
      <c r="V461"/>
      <c r="W461"/>
    </row>
    <row r="462" spans="1:23">
      <c r="A462" s="9" t="s">
        <v>4</v>
      </c>
      <c r="B462" s="9">
        <v>159548</v>
      </c>
      <c r="C462" s="9">
        <v>6990</v>
      </c>
      <c r="D462" s="9" t="s">
        <v>28597</v>
      </c>
      <c r="E462" s="24">
        <v>0</v>
      </c>
      <c r="F462" s="24" t="s">
        <v>32963</v>
      </c>
      <c r="G462" s="9">
        <v>0</v>
      </c>
      <c r="H462" s="9">
        <v>0</v>
      </c>
      <c r="I462" s="9">
        <v>0</v>
      </c>
      <c r="J462" s="9">
        <v>0</v>
      </c>
      <c r="K462" s="9">
        <v>6990</v>
      </c>
      <c r="L462" s="9" t="s">
        <v>28378</v>
      </c>
      <c r="M462" s="9" t="s">
        <v>28378</v>
      </c>
      <c r="N462" s="9" t="s">
        <v>28378</v>
      </c>
      <c r="O462" s="9" t="b">
        <v>1</v>
      </c>
      <c r="Q462"/>
      <c r="R462"/>
      <c r="S462"/>
      <c r="T462"/>
      <c r="U462"/>
      <c r="V462"/>
      <c r="W462"/>
    </row>
    <row r="463" spans="1:23">
      <c r="A463" s="9" t="s">
        <v>4</v>
      </c>
      <c r="B463" s="9">
        <v>204386</v>
      </c>
      <c r="C463" s="9">
        <v>3690</v>
      </c>
      <c r="D463" s="9" t="s">
        <v>26870</v>
      </c>
      <c r="E463" s="24">
        <v>0</v>
      </c>
      <c r="F463" s="24" t="s">
        <v>32963</v>
      </c>
      <c r="G463" s="9">
        <v>0</v>
      </c>
      <c r="H463" s="9">
        <v>0</v>
      </c>
      <c r="I463" s="9">
        <v>0</v>
      </c>
      <c r="J463" s="9">
        <v>0</v>
      </c>
      <c r="K463" s="9">
        <v>3690</v>
      </c>
      <c r="L463" s="9" t="s">
        <v>28378</v>
      </c>
      <c r="M463" s="9" t="s">
        <v>28378</v>
      </c>
      <c r="N463" s="9" t="s">
        <v>28378</v>
      </c>
      <c r="O463" s="9" t="b">
        <v>1</v>
      </c>
      <c r="Q463"/>
      <c r="R463"/>
      <c r="S463"/>
      <c r="T463"/>
      <c r="U463"/>
      <c r="V463"/>
      <c r="W463"/>
    </row>
    <row r="464" spans="1:23">
      <c r="A464" s="9" t="s">
        <v>4</v>
      </c>
      <c r="B464" s="9">
        <v>204372</v>
      </c>
      <c r="C464" s="9">
        <v>5490</v>
      </c>
      <c r="D464" s="9" t="s">
        <v>26871</v>
      </c>
      <c r="E464" s="24">
        <v>0</v>
      </c>
      <c r="F464" s="24" t="s">
        <v>32963</v>
      </c>
      <c r="G464" s="9">
        <v>0</v>
      </c>
      <c r="H464" s="9">
        <v>0</v>
      </c>
      <c r="I464" s="9">
        <v>0</v>
      </c>
      <c r="J464" s="9">
        <v>0</v>
      </c>
      <c r="K464" s="9">
        <v>5490</v>
      </c>
      <c r="L464" s="9" t="s">
        <v>28378</v>
      </c>
      <c r="M464" s="9" t="s">
        <v>28378</v>
      </c>
      <c r="N464" s="9" t="s">
        <v>28378</v>
      </c>
      <c r="O464" s="9" t="b">
        <v>1</v>
      </c>
      <c r="Q464"/>
      <c r="R464"/>
      <c r="S464"/>
      <c r="T464"/>
      <c r="U464"/>
      <c r="V464"/>
      <c r="W464"/>
    </row>
    <row r="465" spans="1:23">
      <c r="A465" s="9" t="s">
        <v>4</v>
      </c>
      <c r="B465" s="9">
        <v>204384</v>
      </c>
      <c r="C465" s="9">
        <v>3639</v>
      </c>
      <c r="D465" s="9" t="s">
        <v>26868</v>
      </c>
      <c r="E465" s="24">
        <v>0</v>
      </c>
      <c r="F465" s="24" t="s">
        <v>32963</v>
      </c>
      <c r="G465" s="9">
        <v>0</v>
      </c>
      <c r="H465" s="9">
        <v>0</v>
      </c>
      <c r="I465" s="9">
        <v>0</v>
      </c>
      <c r="J465" s="9">
        <v>0</v>
      </c>
      <c r="K465" s="9">
        <v>3639</v>
      </c>
      <c r="L465" s="9" t="s">
        <v>28378</v>
      </c>
      <c r="M465" s="9" t="s">
        <v>28378</v>
      </c>
      <c r="N465" s="9" t="s">
        <v>28378</v>
      </c>
      <c r="O465" s="9" t="b">
        <v>1</v>
      </c>
      <c r="Q465"/>
      <c r="R465"/>
      <c r="S465"/>
      <c r="T465"/>
      <c r="U465"/>
      <c r="V465"/>
      <c r="W465"/>
    </row>
    <row r="466" spans="1:23">
      <c r="A466" s="9" t="s">
        <v>4</v>
      </c>
      <c r="B466" s="9">
        <v>204385</v>
      </c>
      <c r="C466" s="9">
        <v>6590</v>
      </c>
      <c r="D466" s="9" t="s">
        <v>26869</v>
      </c>
      <c r="E466" s="24">
        <v>0</v>
      </c>
      <c r="F466" s="24" t="s">
        <v>32963</v>
      </c>
      <c r="G466" s="9">
        <v>0</v>
      </c>
      <c r="H466" s="9">
        <v>0</v>
      </c>
      <c r="I466" s="9">
        <v>0</v>
      </c>
      <c r="J466" s="9">
        <v>0</v>
      </c>
      <c r="K466" s="9">
        <v>6590</v>
      </c>
      <c r="L466" s="9" t="s">
        <v>28378</v>
      </c>
      <c r="M466" s="9" t="s">
        <v>28378</v>
      </c>
      <c r="N466" s="9" t="s">
        <v>28378</v>
      </c>
      <c r="O466" s="9" t="b">
        <v>1</v>
      </c>
      <c r="Q466"/>
      <c r="R466"/>
      <c r="S466"/>
      <c r="T466"/>
      <c r="U466"/>
      <c r="V466"/>
      <c r="W466"/>
    </row>
    <row r="467" spans="1:23">
      <c r="A467" s="9" t="s">
        <v>4</v>
      </c>
      <c r="B467" s="9">
        <v>204376</v>
      </c>
      <c r="C467" s="9" t="s">
        <v>28492</v>
      </c>
      <c r="D467" s="9">
        <v>0</v>
      </c>
      <c r="E467" s="24">
        <v>0</v>
      </c>
      <c r="F467" s="24" t="s">
        <v>32963</v>
      </c>
      <c r="G467" s="9">
        <v>0</v>
      </c>
      <c r="H467" s="9">
        <v>0</v>
      </c>
      <c r="I467" s="9">
        <v>0</v>
      </c>
      <c r="J467" s="9">
        <v>0</v>
      </c>
      <c r="K467" s="9" t="s">
        <v>28378</v>
      </c>
      <c r="L467" s="9" t="s">
        <v>28378</v>
      </c>
      <c r="M467" s="9" t="s">
        <v>28378</v>
      </c>
      <c r="N467" s="9" t="s">
        <v>28378</v>
      </c>
      <c r="O467" s="9" t="b">
        <v>0</v>
      </c>
      <c r="Q467"/>
      <c r="R467"/>
      <c r="S467"/>
      <c r="T467"/>
      <c r="U467"/>
      <c r="V467"/>
      <c r="W467"/>
    </row>
    <row r="468" spans="1:23">
      <c r="A468" s="9" t="s">
        <v>4</v>
      </c>
      <c r="B468" s="9">
        <v>204374</v>
      </c>
      <c r="C468" s="9">
        <v>9190</v>
      </c>
      <c r="D468" s="9" t="s">
        <v>26867</v>
      </c>
      <c r="E468" s="24">
        <v>0</v>
      </c>
      <c r="F468" s="24" t="s">
        <v>32963</v>
      </c>
      <c r="G468" s="9">
        <v>0</v>
      </c>
      <c r="H468" s="9">
        <v>0</v>
      </c>
      <c r="I468" s="9">
        <v>0</v>
      </c>
      <c r="J468" s="9">
        <v>0</v>
      </c>
      <c r="K468" s="9">
        <v>9190</v>
      </c>
      <c r="L468" s="9" t="s">
        <v>28378</v>
      </c>
      <c r="M468" s="9" t="s">
        <v>28378</v>
      </c>
      <c r="N468" s="9" t="s">
        <v>28378</v>
      </c>
      <c r="O468" s="9" t="b">
        <v>1</v>
      </c>
      <c r="Q468"/>
      <c r="R468"/>
      <c r="S468"/>
      <c r="T468"/>
      <c r="U468"/>
      <c r="V468"/>
      <c r="W468"/>
    </row>
    <row r="469" spans="1:23">
      <c r="A469" s="9" t="s">
        <v>4</v>
      </c>
      <c r="B469" s="9">
        <v>204378</v>
      </c>
      <c r="C469" s="9">
        <v>10990</v>
      </c>
      <c r="D469" s="9" t="s">
        <v>26866</v>
      </c>
      <c r="E469" s="24">
        <v>0</v>
      </c>
      <c r="F469" s="24" t="s">
        <v>32963</v>
      </c>
      <c r="G469" s="9">
        <v>0</v>
      </c>
      <c r="H469" s="9">
        <v>0</v>
      </c>
      <c r="I469" s="9">
        <v>0</v>
      </c>
      <c r="J469" s="9">
        <v>0</v>
      </c>
      <c r="K469" s="9">
        <v>10990</v>
      </c>
      <c r="L469" s="9" t="s">
        <v>28378</v>
      </c>
      <c r="M469" s="9" t="s">
        <v>28378</v>
      </c>
      <c r="N469" s="9" t="s">
        <v>28378</v>
      </c>
      <c r="O469" s="9" t="b">
        <v>1</v>
      </c>
      <c r="Q469"/>
      <c r="R469"/>
      <c r="S469"/>
      <c r="T469"/>
      <c r="U469"/>
      <c r="V469"/>
      <c r="W469"/>
    </row>
    <row r="470" spans="1:23">
      <c r="A470" s="9" t="s">
        <v>4</v>
      </c>
      <c r="B470" s="9">
        <v>204373</v>
      </c>
      <c r="C470" s="9">
        <v>7490</v>
      </c>
      <c r="D470" s="9" t="s">
        <v>26865</v>
      </c>
      <c r="E470" s="24">
        <v>0</v>
      </c>
      <c r="F470" s="24" t="s">
        <v>32963</v>
      </c>
      <c r="G470" s="9">
        <v>0</v>
      </c>
      <c r="H470" s="9">
        <v>0</v>
      </c>
      <c r="I470" s="9">
        <v>0</v>
      </c>
      <c r="J470" s="9">
        <v>0</v>
      </c>
      <c r="K470" s="9">
        <v>7490</v>
      </c>
      <c r="L470" s="9" t="s">
        <v>28378</v>
      </c>
      <c r="M470" s="9" t="s">
        <v>28378</v>
      </c>
      <c r="N470" s="9" t="s">
        <v>28378</v>
      </c>
      <c r="O470" s="9" t="b">
        <v>1</v>
      </c>
      <c r="Q470"/>
      <c r="R470"/>
      <c r="S470"/>
      <c r="T470"/>
      <c r="U470"/>
      <c r="V470"/>
      <c r="W470"/>
    </row>
    <row r="471" spans="1:23">
      <c r="A471" s="9" t="s">
        <v>4</v>
      </c>
      <c r="B471" s="9">
        <v>204379</v>
      </c>
      <c r="C471" s="9">
        <v>9690</v>
      </c>
      <c r="D471" s="9" t="s">
        <v>26864</v>
      </c>
      <c r="E471" s="24">
        <v>0</v>
      </c>
      <c r="F471" s="24" t="s">
        <v>32963</v>
      </c>
      <c r="G471" s="9">
        <v>0</v>
      </c>
      <c r="H471" s="9">
        <v>0</v>
      </c>
      <c r="I471" s="9">
        <v>0</v>
      </c>
      <c r="J471" s="9">
        <v>0</v>
      </c>
      <c r="K471" s="9">
        <v>9690</v>
      </c>
      <c r="L471" s="9" t="s">
        <v>28378</v>
      </c>
      <c r="M471" s="9" t="s">
        <v>28378</v>
      </c>
      <c r="N471" s="9" t="s">
        <v>28378</v>
      </c>
      <c r="O471" s="9" t="b">
        <v>1</v>
      </c>
      <c r="Q471"/>
      <c r="R471"/>
      <c r="S471"/>
      <c r="T471"/>
      <c r="U471"/>
      <c r="V471"/>
      <c r="W471"/>
    </row>
    <row r="472" spans="1:23">
      <c r="A472" s="9" t="s">
        <v>4</v>
      </c>
      <c r="B472" s="9">
        <v>204375</v>
      </c>
      <c r="C472" s="9">
        <v>10590</v>
      </c>
      <c r="D472" s="9" t="s">
        <v>26861</v>
      </c>
      <c r="E472" s="24">
        <v>0</v>
      </c>
      <c r="F472" s="24" t="s">
        <v>32963</v>
      </c>
      <c r="G472" s="9">
        <v>0</v>
      </c>
      <c r="H472" s="9">
        <v>0</v>
      </c>
      <c r="I472" s="9">
        <v>0</v>
      </c>
      <c r="J472" s="9">
        <v>0</v>
      </c>
      <c r="K472" s="9">
        <v>10590</v>
      </c>
      <c r="L472" s="9" t="s">
        <v>28378</v>
      </c>
      <c r="M472" s="9" t="s">
        <v>28378</v>
      </c>
      <c r="N472" s="9" t="s">
        <v>28378</v>
      </c>
      <c r="O472" s="9" t="b">
        <v>1</v>
      </c>
      <c r="Q472"/>
      <c r="R472"/>
      <c r="S472"/>
      <c r="T472"/>
      <c r="U472"/>
      <c r="V472"/>
      <c r="W472"/>
    </row>
    <row r="473" spans="1:23">
      <c r="A473" s="9" t="s">
        <v>4</v>
      </c>
      <c r="B473" s="9">
        <v>204380</v>
      </c>
      <c r="C473" s="9">
        <v>12990</v>
      </c>
      <c r="D473" s="9" t="s">
        <v>26862</v>
      </c>
      <c r="E473" s="24">
        <v>0</v>
      </c>
      <c r="F473" s="24" t="s">
        <v>32963</v>
      </c>
      <c r="G473" s="9">
        <v>0</v>
      </c>
      <c r="H473" s="9">
        <v>0</v>
      </c>
      <c r="I473" s="9">
        <v>0</v>
      </c>
      <c r="J473" s="9">
        <v>0</v>
      </c>
      <c r="K473" s="9">
        <v>12990</v>
      </c>
      <c r="L473" s="9" t="s">
        <v>28378</v>
      </c>
      <c r="M473" s="9" t="s">
        <v>28378</v>
      </c>
      <c r="N473" s="9" t="s">
        <v>28378</v>
      </c>
      <c r="O473" s="9" t="b">
        <v>1</v>
      </c>
      <c r="Q473"/>
      <c r="R473"/>
      <c r="S473"/>
      <c r="T473"/>
      <c r="U473"/>
      <c r="V473"/>
      <c r="W473"/>
    </row>
    <row r="474" spans="1:23">
      <c r="A474" s="9" t="s">
        <v>4</v>
      </c>
      <c r="B474" s="9">
        <v>204382</v>
      </c>
      <c r="C474" s="9">
        <v>6890</v>
      </c>
      <c r="D474" s="9" t="s">
        <v>26863</v>
      </c>
      <c r="E474" s="24">
        <v>0</v>
      </c>
      <c r="F474" s="24" t="s">
        <v>32963</v>
      </c>
      <c r="G474" s="9">
        <v>0</v>
      </c>
      <c r="H474" s="9">
        <v>0</v>
      </c>
      <c r="I474" s="9">
        <v>0</v>
      </c>
      <c r="J474" s="9">
        <v>0</v>
      </c>
      <c r="K474" s="9">
        <v>6890</v>
      </c>
      <c r="L474" s="9" t="s">
        <v>28378</v>
      </c>
      <c r="M474" s="9" t="s">
        <v>28378</v>
      </c>
      <c r="N474" s="9" t="s">
        <v>28378</v>
      </c>
      <c r="O474" s="9" t="b">
        <v>1</v>
      </c>
      <c r="Q474"/>
      <c r="R474"/>
      <c r="S474"/>
      <c r="T474"/>
      <c r="U474"/>
      <c r="V474"/>
      <c r="W474"/>
    </row>
    <row r="475" spans="1:23">
      <c r="A475" s="9" t="s">
        <v>4</v>
      </c>
      <c r="B475" s="9">
        <v>194941</v>
      </c>
      <c r="C475" s="9">
        <v>1190</v>
      </c>
      <c r="D475" s="9" t="s">
        <v>26920</v>
      </c>
      <c r="E475" s="24">
        <v>0</v>
      </c>
      <c r="F475" s="24" t="s">
        <v>32963</v>
      </c>
      <c r="G475" s="9">
        <v>0</v>
      </c>
      <c r="H475" s="9">
        <v>0</v>
      </c>
      <c r="I475" s="9">
        <v>0</v>
      </c>
      <c r="J475" s="9">
        <v>0</v>
      </c>
      <c r="K475" s="9">
        <v>1190</v>
      </c>
      <c r="L475" s="9" t="s">
        <v>28378</v>
      </c>
      <c r="M475" s="9" t="s">
        <v>28378</v>
      </c>
      <c r="N475" s="9" t="s">
        <v>28378</v>
      </c>
      <c r="O475" s="9" t="b">
        <v>1</v>
      </c>
      <c r="Q475"/>
      <c r="R475"/>
      <c r="S475"/>
      <c r="T475"/>
      <c r="U475"/>
      <c r="V475"/>
      <c r="W475"/>
    </row>
    <row r="476" spans="1:23">
      <c r="A476" s="9" t="s">
        <v>4</v>
      </c>
      <c r="B476" s="9">
        <v>208872</v>
      </c>
      <c r="C476" s="9">
        <v>1090</v>
      </c>
      <c r="D476" s="9" t="s">
        <v>28598</v>
      </c>
      <c r="E476" s="24">
        <v>0</v>
      </c>
      <c r="F476" s="24" t="s">
        <v>32963</v>
      </c>
      <c r="G476" s="9">
        <v>0</v>
      </c>
      <c r="H476" s="9">
        <v>0</v>
      </c>
      <c r="I476" s="9">
        <v>0</v>
      </c>
      <c r="J476" s="9">
        <v>0</v>
      </c>
      <c r="K476" s="9">
        <v>1090</v>
      </c>
      <c r="L476" s="9" t="s">
        <v>28378</v>
      </c>
      <c r="M476" s="9" t="s">
        <v>28378</v>
      </c>
      <c r="N476" s="9" t="s">
        <v>28378</v>
      </c>
      <c r="O476" s="9" t="b">
        <v>1</v>
      </c>
      <c r="Q476"/>
      <c r="R476"/>
      <c r="S476"/>
      <c r="T476"/>
      <c r="U476"/>
      <c r="V476"/>
      <c r="W476"/>
    </row>
    <row r="477" spans="1:23">
      <c r="A477" s="9" t="s">
        <v>4</v>
      </c>
      <c r="B477" s="9">
        <v>171815</v>
      </c>
      <c r="C477" s="9">
        <v>1390</v>
      </c>
      <c r="D477" s="9" t="s">
        <v>26921</v>
      </c>
      <c r="E477" s="24">
        <v>0</v>
      </c>
      <c r="F477" s="24" t="s">
        <v>32963</v>
      </c>
      <c r="G477" s="9">
        <v>0</v>
      </c>
      <c r="H477" s="9">
        <v>0</v>
      </c>
      <c r="I477" s="9">
        <v>0</v>
      </c>
      <c r="J477" s="9">
        <v>0</v>
      </c>
      <c r="K477" s="9">
        <v>1390</v>
      </c>
      <c r="L477" s="9" t="s">
        <v>28378</v>
      </c>
      <c r="M477" s="9" t="s">
        <v>28378</v>
      </c>
      <c r="N477" s="9" t="s">
        <v>28378</v>
      </c>
      <c r="O477" s="9" t="b">
        <v>1</v>
      </c>
      <c r="Q477"/>
      <c r="R477"/>
      <c r="S477"/>
      <c r="T477"/>
      <c r="U477"/>
      <c r="V477"/>
      <c r="W477"/>
    </row>
    <row r="478" spans="1:23">
      <c r="A478" s="9" t="s">
        <v>4</v>
      </c>
      <c r="B478" s="9">
        <v>208916</v>
      </c>
      <c r="C478" s="9">
        <v>2190</v>
      </c>
      <c r="D478" s="9" t="s">
        <v>26906</v>
      </c>
      <c r="E478" s="24">
        <v>0</v>
      </c>
      <c r="F478" s="24" t="s">
        <v>32963</v>
      </c>
      <c r="G478" s="9">
        <v>0</v>
      </c>
      <c r="H478" s="9">
        <v>0</v>
      </c>
      <c r="I478" s="9">
        <v>0</v>
      </c>
      <c r="J478" s="9">
        <v>0</v>
      </c>
      <c r="K478" s="9">
        <v>2190</v>
      </c>
      <c r="L478" s="9" t="s">
        <v>28378</v>
      </c>
      <c r="M478" s="9" t="s">
        <v>28378</v>
      </c>
      <c r="N478" s="9" t="s">
        <v>28378</v>
      </c>
      <c r="O478" s="9" t="b">
        <v>1</v>
      </c>
      <c r="Q478"/>
      <c r="R478"/>
      <c r="S478"/>
      <c r="T478"/>
      <c r="U478"/>
      <c r="V478"/>
      <c r="W478"/>
    </row>
    <row r="479" spans="1:23">
      <c r="A479" s="9" t="s">
        <v>4</v>
      </c>
      <c r="B479" s="9">
        <v>208917</v>
      </c>
      <c r="C479" s="9">
        <v>2790</v>
      </c>
      <c r="D479" s="9" t="s">
        <v>26883</v>
      </c>
      <c r="E479" s="24">
        <v>0</v>
      </c>
      <c r="F479" s="24" t="s">
        <v>32963</v>
      </c>
      <c r="G479" s="9">
        <v>0</v>
      </c>
      <c r="H479" s="9">
        <v>0</v>
      </c>
      <c r="I479" s="9">
        <v>0</v>
      </c>
      <c r="J479" s="9">
        <v>0</v>
      </c>
      <c r="K479" s="9">
        <v>2790</v>
      </c>
      <c r="L479" s="9" t="s">
        <v>28378</v>
      </c>
      <c r="M479" s="9" t="s">
        <v>28378</v>
      </c>
      <c r="N479" s="9" t="s">
        <v>28378</v>
      </c>
      <c r="O479" s="9" t="b">
        <v>1</v>
      </c>
      <c r="Q479"/>
      <c r="R479"/>
      <c r="S479"/>
      <c r="T479"/>
      <c r="U479"/>
      <c r="V479"/>
      <c r="W479"/>
    </row>
    <row r="480" spans="1:23">
      <c r="A480" s="9" t="s">
        <v>4</v>
      </c>
      <c r="B480" s="9">
        <v>208873</v>
      </c>
      <c r="C480" s="9">
        <v>1290</v>
      </c>
      <c r="D480" s="9" t="s">
        <v>28599</v>
      </c>
      <c r="E480" s="24">
        <v>0</v>
      </c>
      <c r="F480" s="24" t="s">
        <v>32963</v>
      </c>
      <c r="G480" s="9">
        <v>0</v>
      </c>
      <c r="H480" s="9">
        <v>0</v>
      </c>
      <c r="I480" s="9">
        <v>0</v>
      </c>
      <c r="J480" s="9">
        <v>0</v>
      </c>
      <c r="K480" s="9">
        <v>1290</v>
      </c>
      <c r="L480" s="9" t="s">
        <v>28378</v>
      </c>
      <c r="M480" s="9" t="s">
        <v>28378</v>
      </c>
      <c r="N480" s="9" t="s">
        <v>28378</v>
      </c>
      <c r="O480" s="9" t="b">
        <v>1</v>
      </c>
      <c r="Q480"/>
      <c r="R480"/>
      <c r="S480"/>
      <c r="T480"/>
      <c r="U480"/>
      <c r="V480"/>
      <c r="W480"/>
    </row>
    <row r="481" spans="1:23">
      <c r="A481" s="9" t="s">
        <v>4</v>
      </c>
      <c r="B481" s="9">
        <v>208900</v>
      </c>
      <c r="C481" s="9">
        <v>1569</v>
      </c>
      <c r="D481" s="9" t="s">
        <v>26922</v>
      </c>
      <c r="E481" s="24">
        <v>0</v>
      </c>
      <c r="F481" s="24" t="s">
        <v>32963</v>
      </c>
      <c r="G481" s="9">
        <v>0</v>
      </c>
      <c r="H481" s="9">
        <v>0</v>
      </c>
      <c r="I481" s="9">
        <v>0</v>
      </c>
      <c r="J481" s="9">
        <v>0</v>
      </c>
      <c r="K481" s="9">
        <v>1569</v>
      </c>
      <c r="L481" s="9" t="s">
        <v>28378</v>
      </c>
      <c r="M481" s="9" t="s">
        <v>28378</v>
      </c>
      <c r="N481" s="9" t="s">
        <v>28378</v>
      </c>
      <c r="O481" s="9" t="b">
        <v>1</v>
      </c>
      <c r="Q481"/>
      <c r="R481"/>
      <c r="S481"/>
      <c r="T481"/>
      <c r="U481"/>
      <c r="V481"/>
      <c r="W481"/>
    </row>
    <row r="482" spans="1:23">
      <c r="A482" s="9" t="s">
        <v>4</v>
      </c>
      <c r="B482" s="9">
        <v>208874</v>
      </c>
      <c r="C482" s="9">
        <v>2690</v>
      </c>
      <c r="D482" s="9" t="s">
        <v>26884</v>
      </c>
      <c r="E482" s="24">
        <v>0</v>
      </c>
      <c r="F482" s="24" t="s">
        <v>32963</v>
      </c>
      <c r="G482" s="9">
        <v>0</v>
      </c>
      <c r="H482" s="9">
        <v>0</v>
      </c>
      <c r="I482" s="9">
        <v>0</v>
      </c>
      <c r="J482" s="9">
        <v>0</v>
      </c>
      <c r="K482" s="9">
        <v>2690</v>
      </c>
      <c r="L482" s="9" t="s">
        <v>28378</v>
      </c>
      <c r="M482" s="9" t="s">
        <v>28378</v>
      </c>
      <c r="N482" s="9" t="s">
        <v>28378</v>
      </c>
      <c r="O482" s="9" t="b">
        <v>1</v>
      </c>
      <c r="Q482"/>
      <c r="R482"/>
      <c r="S482"/>
      <c r="T482"/>
      <c r="U482"/>
      <c r="V482"/>
      <c r="W482"/>
    </row>
    <row r="483" spans="1:23">
      <c r="A483" s="9" t="s">
        <v>4</v>
      </c>
      <c r="B483" s="9">
        <v>208918</v>
      </c>
      <c r="C483" s="9">
        <v>3990</v>
      </c>
      <c r="D483" s="9" t="s">
        <v>26879</v>
      </c>
      <c r="E483" s="24">
        <v>0</v>
      </c>
      <c r="F483" s="24" t="s">
        <v>32963</v>
      </c>
      <c r="G483" s="9">
        <v>0</v>
      </c>
      <c r="H483" s="9">
        <v>0</v>
      </c>
      <c r="I483" s="9">
        <v>0</v>
      </c>
      <c r="J483" s="9">
        <v>0</v>
      </c>
      <c r="K483" s="9">
        <v>3990</v>
      </c>
      <c r="L483" s="9" t="s">
        <v>28378</v>
      </c>
      <c r="M483" s="9" t="s">
        <v>28378</v>
      </c>
      <c r="N483" s="9" t="s">
        <v>28378</v>
      </c>
      <c r="O483" s="9" t="b">
        <v>1</v>
      </c>
      <c r="Q483"/>
      <c r="R483"/>
      <c r="S483"/>
      <c r="T483"/>
      <c r="U483"/>
      <c r="V483"/>
      <c r="W483"/>
    </row>
    <row r="484" spans="1:23">
      <c r="A484" s="9" t="s">
        <v>4</v>
      </c>
      <c r="B484" s="9">
        <v>171782</v>
      </c>
      <c r="C484" s="9">
        <v>1290</v>
      </c>
      <c r="D484" s="9" t="s">
        <v>26923</v>
      </c>
      <c r="E484" s="24">
        <v>0</v>
      </c>
      <c r="F484" s="24" t="s">
        <v>32963</v>
      </c>
      <c r="G484" s="9">
        <v>0</v>
      </c>
      <c r="H484" s="9">
        <v>0</v>
      </c>
      <c r="I484" s="9">
        <v>0</v>
      </c>
      <c r="J484" s="9">
        <v>0</v>
      </c>
      <c r="K484" s="9">
        <v>1290</v>
      </c>
      <c r="L484" s="9" t="s">
        <v>28378</v>
      </c>
      <c r="M484" s="9" t="s">
        <v>28378</v>
      </c>
      <c r="N484" s="9" t="s">
        <v>28378</v>
      </c>
      <c r="O484" s="9" t="b">
        <v>1</v>
      </c>
      <c r="Q484"/>
      <c r="R484"/>
      <c r="S484"/>
      <c r="T484"/>
      <c r="U484"/>
      <c r="V484"/>
      <c r="W484"/>
    </row>
    <row r="485" spans="1:23">
      <c r="A485" s="9" t="s">
        <v>4</v>
      </c>
      <c r="B485" s="9">
        <v>208919</v>
      </c>
      <c r="C485" s="9">
        <v>2690</v>
      </c>
      <c r="D485" s="9" t="s">
        <v>26907</v>
      </c>
      <c r="E485" s="24">
        <v>0</v>
      </c>
      <c r="F485" s="24" t="s">
        <v>32963</v>
      </c>
      <c r="G485" s="9">
        <v>0</v>
      </c>
      <c r="H485" s="9">
        <v>0</v>
      </c>
      <c r="I485" s="9">
        <v>0</v>
      </c>
      <c r="J485" s="9">
        <v>0</v>
      </c>
      <c r="K485" s="9">
        <v>2690</v>
      </c>
      <c r="L485" s="9" t="s">
        <v>28378</v>
      </c>
      <c r="M485" s="9" t="s">
        <v>28378</v>
      </c>
      <c r="N485" s="9" t="s">
        <v>28378</v>
      </c>
      <c r="O485" s="9" t="b">
        <v>1</v>
      </c>
      <c r="Q485"/>
      <c r="R485"/>
      <c r="S485"/>
      <c r="T485"/>
      <c r="U485"/>
      <c r="V485"/>
      <c r="W485"/>
    </row>
    <row r="486" spans="1:23">
      <c r="A486" s="9" t="s">
        <v>4</v>
      </c>
      <c r="B486" s="9">
        <v>208875</v>
      </c>
      <c r="C486" s="9">
        <v>1490</v>
      </c>
      <c r="D486" s="9" t="s">
        <v>26924</v>
      </c>
      <c r="E486" s="24">
        <v>0</v>
      </c>
      <c r="F486" s="24" t="s">
        <v>32963</v>
      </c>
      <c r="G486" s="9">
        <v>0</v>
      </c>
      <c r="H486" s="9">
        <v>0</v>
      </c>
      <c r="I486" s="9">
        <v>0</v>
      </c>
      <c r="J486" s="9">
        <v>0</v>
      </c>
      <c r="K486" s="9">
        <v>1490</v>
      </c>
      <c r="L486" s="9" t="s">
        <v>28378</v>
      </c>
      <c r="M486" s="9" t="s">
        <v>28378</v>
      </c>
      <c r="N486" s="9" t="s">
        <v>28378</v>
      </c>
      <c r="O486" s="9" t="b">
        <v>1</v>
      </c>
      <c r="Q486"/>
      <c r="R486"/>
      <c r="S486"/>
      <c r="T486"/>
      <c r="U486"/>
      <c r="V486"/>
      <c r="W486"/>
    </row>
    <row r="487" spans="1:23">
      <c r="A487" s="9" t="s">
        <v>4</v>
      </c>
      <c r="B487" s="9">
        <v>208903</v>
      </c>
      <c r="C487" s="9">
        <v>990</v>
      </c>
      <c r="D487" s="9" t="s">
        <v>28600</v>
      </c>
      <c r="E487" s="24">
        <v>0</v>
      </c>
      <c r="F487" s="24" t="s">
        <v>32963</v>
      </c>
      <c r="G487" s="9">
        <v>0</v>
      </c>
      <c r="H487" s="9">
        <v>0</v>
      </c>
      <c r="I487" s="9">
        <v>0</v>
      </c>
      <c r="J487" s="9">
        <v>0</v>
      </c>
      <c r="K487" s="9">
        <v>990</v>
      </c>
      <c r="L487" s="9" t="s">
        <v>28378</v>
      </c>
      <c r="M487" s="9" t="s">
        <v>28378</v>
      </c>
      <c r="N487" s="9" t="s">
        <v>28378</v>
      </c>
      <c r="O487" s="9" t="b">
        <v>1</v>
      </c>
      <c r="Q487"/>
      <c r="R487"/>
      <c r="S487"/>
      <c r="T487"/>
      <c r="U487"/>
      <c r="V487"/>
      <c r="W487"/>
    </row>
    <row r="488" spans="1:23">
      <c r="A488" s="9" t="s">
        <v>4</v>
      </c>
      <c r="B488" s="9">
        <v>171816</v>
      </c>
      <c r="C488" s="9">
        <v>1590</v>
      </c>
      <c r="D488" s="9" t="s">
        <v>26925</v>
      </c>
      <c r="E488" s="24">
        <v>0</v>
      </c>
      <c r="F488" s="24" t="s">
        <v>32963</v>
      </c>
      <c r="G488" s="9">
        <v>0</v>
      </c>
      <c r="H488" s="9">
        <v>0</v>
      </c>
      <c r="I488" s="9">
        <v>0</v>
      </c>
      <c r="J488" s="9">
        <v>0</v>
      </c>
      <c r="K488" s="9">
        <v>1590</v>
      </c>
      <c r="L488" s="9" t="s">
        <v>28378</v>
      </c>
      <c r="M488" s="9" t="s">
        <v>28378</v>
      </c>
      <c r="N488" s="9" t="s">
        <v>28378</v>
      </c>
      <c r="O488" s="9" t="b">
        <v>1</v>
      </c>
      <c r="Q488"/>
      <c r="R488"/>
      <c r="S488"/>
      <c r="T488"/>
      <c r="U488"/>
      <c r="V488"/>
      <c r="W488"/>
    </row>
    <row r="489" spans="1:23">
      <c r="A489" s="9" t="s">
        <v>4</v>
      </c>
      <c r="B489" s="9">
        <v>208876</v>
      </c>
      <c r="C489" s="9">
        <v>1890</v>
      </c>
      <c r="D489" s="9" t="s">
        <v>26908</v>
      </c>
      <c r="E489" s="24">
        <v>0</v>
      </c>
      <c r="F489" s="24" t="s">
        <v>32963</v>
      </c>
      <c r="G489" s="9">
        <v>0</v>
      </c>
      <c r="H489" s="9">
        <v>0</v>
      </c>
      <c r="I489" s="9">
        <v>0</v>
      </c>
      <c r="J489" s="9">
        <v>0</v>
      </c>
      <c r="K489" s="9">
        <v>1890</v>
      </c>
      <c r="L489" s="9" t="s">
        <v>28378</v>
      </c>
      <c r="M489" s="9" t="s">
        <v>28378</v>
      </c>
      <c r="N489" s="9" t="s">
        <v>28378</v>
      </c>
      <c r="O489" s="9" t="b">
        <v>1</v>
      </c>
      <c r="Q489"/>
      <c r="R489"/>
      <c r="S489"/>
      <c r="T489"/>
      <c r="U489"/>
      <c r="V489"/>
      <c r="W489"/>
    </row>
    <row r="490" spans="1:23">
      <c r="A490" s="9" t="s">
        <v>4</v>
      </c>
      <c r="B490" s="9">
        <v>208920</v>
      </c>
      <c r="C490" s="9">
        <v>3490</v>
      </c>
      <c r="D490" s="9" t="s">
        <v>26878</v>
      </c>
      <c r="E490" s="24">
        <v>0</v>
      </c>
      <c r="F490" s="24" t="s">
        <v>32963</v>
      </c>
      <c r="G490" s="9">
        <v>0</v>
      </c>
      <c r="H490" s="9">
        <v>0</v>
      </c>
      <c r="I490" s="9">
        <v>0</v>
      </c>
      <c r="J490" s="9">
        <v>0</v>
      </c>
      <c r="K490" s="9">
        <v>3490</v>
      </c>
      <c r="L490" s="9" t="s">
        <v>28378</v>
      </c>
      <c r="M490" s="9" t="s">
        <v>28378</v>
      </c>
      <c r="N490" s="9" t="s">
        <v>28378</v>
      </c>
      <c r="O490" s="9" t="b">
        <v>1</v>
      </c>
      <c r="Q490"/>
      <c r="R490"/>
      <c r="S490"/>
      <c r="T490"/>
      <c r="U490"/>
      <c r="V490"/>
      <c r="W490"/>
    </row>
    <row r="491" spans="1:23">
      <c r="A491" s="9" t="s">
        <v>4</v>
      </c>
      <c r="B491" s="9">
        <v>171753</v>
      </c>
      <c r="C491" s="9">
        <v>2890</v>
      </c>
      <c r="D491" s="9" t="s">
        <v>26885</v>
      </c>
      <c r="E491" s="24">
        <v>0</v>
      </c>
      <c r="F491" s="24" t="s">
        <v>32963</v>
      </c>
      <c r="G491" s="9">
        <v>0</v>
      </c>
      <c r="H491" s="9">
        <v>0</v>
      </c>
      <c r="I491" s="9">
        <v>0</v>
      </c>
      <c r="J491" s="9">
        <v>0</v>
      </c>
      <c r="K491" s="9">
        <v>2890</v>
      </c>
      <c r="L491" s="9" t="s">
        <v>28378</v>
      </c>
      <c r="M491" s="9" t="s">
        <v>28378</v>
      </c>
      <c r="N491" s="9" t="s">
        <v>28378</v>
      </c>
      <c r="O491" s="9" t="b">
        <v>1</v>
      </c>
      <c r="Q491"/>
      <c r="R491"/>
      <c r="S491"/>
      <c r="T491"/>
      <c r="U491"/>
      <c r="V491"/>
      <c r="W491"/>
    </row>
    <row r="492" spans="1:23">
      <c r="A492" s="9" t="s">
        <v>4</v>
      </c>
      <c r="B492" s="9">
        <v>208869</v>
      </c>
      <c r="C492" s="9">
        <v>1590</v>
      </c>
      <c r="D492" s="9" t="s">
        <v>26926</v>
      </c>
      <c r="E492" s="24">
        <v>0</v>
      </c>
      <c r="F492" s="24" t="s">
        <v>32963</v>
      </c>
      <c r="G492" s="9">
        <v>0</v>
      </c>
      <c r="H492" s="9">
        <v>0</v>
      </c>
      <c r="I492" s="9">
        <v>0</v>
      </c>
      <c r="J492" s="9">
        <v>0</v>
      </c>
      <c r="K492" s="9">
        <v>1590</v>
      </c>
      <c r="L492" s="9" t="s">
        <v>28378</v>
      </c>
      <c r="M492" s="9" t="s">
        <v>28378</v>
      </c>
      <c r="N492" s="9" t="s">
        <v>28378</v>
      </c>
      <c r="O492" s="9" t="b">
        <v>1</v>
      </c>
      <c r="Q492"/>
      <c r="R492"/>
      <c r="S492"/>
      <c r="T492"/>
      <c r="U492"/>
      <c r="V492"/>
      <c r="W492"/>
    </row>
    <row r="493" spans="1:23">
      <c r="A493" s="9" t="s">
        <v>4</v>
      </c>
      <c r="B493" s="9">
        <v>194946</v>
      </c>
      <c r="C493" s="9">
        <v>1590</v>
      </c>
      <c r="D493" s="9" t="s">
        <v>26927</v>
      </c>
      <c r="E493" s="24">
        <v>0</v>
      </c>
      <c r="F493" s="24" t="s">
        <v>32963</v>
      </c>
      <c r="G493" s="9">
        <v>0</v>
      </c>
      <c r="H493" s="9">
        <v>0</v>
      </c>
      <c r="I493" s="9">
        <v>0</v>
      </c>
      <c r="J493" s="9">
        <v>0</v>
      </c>
      <c r="K493" s="9">
        <v>1590</v>
      </c>
      <c r="L493" s="9" t="s">
        <v>28378</v>
      </c>
      <c r="M493" s="9" t="s">
        <v>28378</v>
      </c>
      <c r="N493" s="9" t="s">
        <v>28378</v>
      </c>
      <c r="O493" s="9" t="b">
        <v>1</v>
      </c>
      <c r="Q493"/>
      <c r="R493"/>
      <c r="S493"/>
      <c r="T493"/>
      <c r="U493"/>
      <c r="V493"/>
      <c r="W493"/>
    </row>
    <row r="494" spans="1:23">
      <c r="A494" s="9" t="s">
        <v>4</v>
      </c>
      <c r="B494" s="9">
        <v>194945</v>
      </c>
      <c r="C494" s="9">
        <v>1490</v>
      </c>
      <c r="D494" s="9" t="s">
        <v>26928</v>
      </c>
      <c r="E494" s="24">
        <v>0</v>
      </c>
      <c r="F494" s="24" t="s">
        <v>32963</v>
      </c>
      <c r="G494" s="9">
        <v>0</v>
      </c>
      <c r="H494" s="9">
        <v>0</v>
      </c>
      <c r="I494" s="9">
        <v>0</v>
      </c>
      <c r="J494" s="9">
        <v>0</v>
      </c>
      <c r="K494" s="9">
        <v>1490</v>
      </c>
      <c r="L494" s="9" t="s">
        <v>28378</v>
      </c>
      <c r="M494" s="9" t="s">
        <v>28378</v>
      </c>
      <c r="N494" s="9" t="s">
        <v>28378</v>
      </c>
      <c r="O494" s="9" t="b">
        <v>1</v>
      </c>
      <c r="Q494"/>
      <c r="R494"/>
      <c r="S494"/>
      <c r="T494"/>
      <c r="U494"/>
      <c r="V494"/>
      <c r="W494"/>
    </row>
    <row r="495" spans="1:23">
      <c r="A495" s="9" t="s">
        <v>4</v>
      </c>
      <c r="B495" s="9">
        <v>194938</v>
      </c>
      <c r="C495" s="9">
        <v>1359</v>
      </c>
      <c r="D495" s="9" t="s">
        <v>26929</v>
      </c>
      <c r="E495" s="24">
        <v>0</v>
      </c>
      <c r="F495" s="24" t="s">
        <v>32963</v>
      </c>
      <c r="G495" s="9">
        <v>0</v>
      </c>
      <c r="H495" s="9">
        <v>0</v>
      </c>
      <c r="I495" s="9">
        <v>0</v>
      </c>
      <c r="J495" s="9">
        <v>0</v>
      </c>
      <c r="K495" s="9">
        <v>1359</v>
      </c>
      <c r="L495" s="9" t="s">
        <v>28378</v>
      </c>
      <c r="M495" s="9" t="s">
        <v>28378</v>
      </c>
      <c r="N495" s="9" t="s">
        <v>28378</v>
      </c>
      <c r="O495" s="9" t="b">
        <v>1</v>
      </c>
      <c r="Q495"/>
      <c r="R495"/>
      <c r="S495"/>
      <c r="T495"/>
      <c r="U495"/>
      <c r="V495"/>
      <c r="W495"/>
    </row>
    <row r="496" spans="1:23">
      <c r="A496" s="9" t="s">
        <v>4</v>
      </c>
      <c r="B496" s="9">
        <v>159370</v>
      </c>
      <c r="C496" s="9">
        <v>949</v>
      </c>
      <c r="D496" s="9" t="s">
        <v>28601</v>
      </c>
      <c r="E496" s="24">
        <v>0</v>
      </c>
      <c r="F496" s="24" t="s">
        <v>32963</v>
      </c>
      <c r="G496" s="9">
        <v>0</v>
      </c>
      <c r="H496" s="9">
        <v>0</v>
      </c>
      <c r="I496" s="9">
        <v>0</v>
      </c>
      <c r="J496" s="9">
        <v>0</v>
      </c>
      <c r="K496" s="9">
        <v>949</v>
      </c>
      <c r="L496" s="9" t="s">
        <v>28378</v>
      </c>
      <c r="M496" s="9" t="s">
        <v>28378</v>
      </c>
      <c r="N496" s="9" t="s">
        <v>28378</v>
      </c>
      <c r="O496" s="9" t="b">
        <v>1</v>
      </c>
      <c r="Q496"/>
      <c r="R496"/>
      <c r="S496"/>
      <c r="T496"/>
      <c r="U496"/>
      <c r="V496"/>
      <c r="W496"/>
    </row>
    <row r="497" spans="1:23">
      <c r="A497" s="9" t="s">
        <v>4</v>
      </c>
      <c r="B497" s="9">
        <v>194944</v>
      </c>
      <c r="C497" s="9">
        <v>2490</v>
      </c>
      <c r="D497" s="9" t="s">
        <v>26886</v>
      </c>
      <c r="E497" s="24">
        <v>0</v>
      </c>
      <c r="F497" s="24" t="s">
        <v>32963</v>
      </c>
      <c r="G497" s="9">
        <v>0</v>
      </c>
      <c r="H497" s="9">
        <v>0</v>
      </c>
      <c r="I497" s="9">
        <v>0</v>
      </c>
      <c r="J497" s="9">
        <v>0</v>
      </c>
      <c r="K497" s="9">
        <v>2490</v>
      </c>
      <c r="L497" s="9" t="s">
        <v>28378</v>
      </c>
      <c r="M497" s="9" t="s">
        <v>28378</v>
      </c>
      <c r="N497" s="9" t="s">
        <v>28378</v>
      </c>
      <c r="O497" s="9" t="b">
        <v>1</v>
      </c>
      <c r="Q497"/>
      <c r="R497"/>
      <c r="S497"/>
      <c r="T497"/>
      <c r="U497"/>
      <c r="V497"/>
      <c r="W497"/>
    </row>
    <row r="498" spans="1:23">
      <c r="A498" s="9" t="s">
        <v>4</v>
      </c>
      <c r="B498" s="9">
        <v>194947</v>
      </c>
      <c r="C498" s="9">
        <v>2090</v>
      </c>
      <c r="D498" s="9" t="s">
        <v>26909</v>
      </c>
      <c r="E498" s="24">
        <v>0</v>
      </c>
      <c r="F498" s="24" t="s">
        <v>32963</v>
      </c>
      <c r="G498" s="9">
        <v>0</v>
      </c>
      <c r="H498" s="9">
        <v>0</v>
      </c>
      <c r="I498" s="9">
        <v>0</v>
      </c>
      <c r="J498" s="9">
        <v>0</v>
      </c>
      <c r="K498" s="9">
        <v>2090</v>
      </c>
      <c r="L498" s="9" t="s">
        <v>28378</v>
      </c>
      <c r="M498" s="9" t="s">
        <v>28378</v>
      </c>
      <c r="N498" s="9" t="s">
        <v>28378</v>
      </c>
      <c r="O498" s="9" t="b">
        <v>1</v>
      </c>
      <c r="Q498"/>
      <c r="R498"/>
      <c r="S498"/>
      <c r="T498"/>
      <c r="U498"/>
      <c r="V498"/>
      <c r="W498"/>
    </row>
    <row r="499" spans="1:23">
      <c r="A499" s="9" t="s">
        <v>4</v>
      </c>
      <c r="B499" s="9">
        <v>194939</v>
      </c>
      <c r="C499" s="9">
        <v>1890</v>
      </c>
      <c r="D499" s="9" t="s">
        <v>26914</v>
      </c>
      <c r="E499" s="24">
        <v>0</v>
      </c>
      <c r="F499" s="24" t="s">
        <v>32963</v>
      </c>
      <c r="G499" s="9">
        <v>0</v>
      </c>
      <c r="H499" s="9">
        <v>0</v>
      </c>
      <c r="I499" s="9">
        <v>0</v>
      </c>
      <c r="J499" s="9">
        <v>0</v>
      </c>
      <c r="K499" s="9">
        <v>1890</v>
      </c>
      <c r="L499" s="9" t="s">
        <v>28378</v>
      </c>
      <c r="M499" s="9" t="s">
        <v>28378</v>
      </c>
      <c r="N499" s="9" t="s">
        <v>28378</v>
      </c>
      <c r="O499" s="9" t="b">
        <v>1</v>
      </c>
      <c r="Q499"/>
      <c r="R499"/>
      <c r="S499"/>
      <c r="T499"/>
      <c r="U499"/>
      <c r="V499"/>
      <c r="W499"/>
    </row>
    <row r="500" spans="1:23">
      <c r="A500" s="9" t="s">
        <v>4</v>
      </c>
      <c r="B500" s="9">
        <v>194940</v>
      </c>
      <c r="C500" s="9">
        <v>2190</v>
      </c>
      <c r="D500" s="9" t="s">
        <v>26910</v>
      </c>
      <c r="E500" s="24">
        <v>0</v>
      </c>
      <c r="F500" s="24" t="s">
        <v>32963</v>
      </c>
      <c r="G500" s="9">
        <v>0</v>
      </c>
      <c r="H500" s="9">
        <v>0</v>
      </c>
      <c r="I500" s="9">
        <v>0</v>
      </c>
      <c r="J500" s="9">
        <v>0</v>
      </c>
      <c r="K500" s="9">
        <v>2190</v>
      </c>
      <c r="L500" s="9" t="s">
        <v>28378</v>
      </c>
      <c r="M500" s="9" t="s">
        <v>28378</v>
      </c>
      <c r="N500" s="9" t="s">
        <v>28378</v>
      </c>
      <c r="O500" s="9" t="b">
        <v>1</v>
      </c>
      <c r="Q500"/>
      <c r="R500"/>
      <c r="S500"/>
      <c r="T500"/>
      <c r="U500"/>
      <c r="V500"/>
      <c r="W500"/>
    </row>
    <row r="501" spans="1:23">
      <c r="A501" s="9" t="s">
        <v>4</v>
      </c>
      <c r="B501" s="9">
        <v>194942</v>
      </c>
      <c r="C501" s="9">
        <v>2490</v>
      </c>
      <c r="D501" s="9" t="s">
        <v>26911</v>
      </c>
      <c r="E501" s="24">
        <v>0</v>
      </c>
      <c r="F501" s="24" t="s">
        <v>32963</v>
      </c>
      <c r="G501" s="9">
        <v>0</v>
      </c>
      <c r="H501" s="9">
        <v>0</v>
      </c>
      <c r="I501" s="9">
        <v>0</v>
      </c>
      <c r="J501" s="9">
        <v>0</v>
      </c>
      <c r="K501" s="9">
        <v>2490</v>
      </c>
      <c r="L501" s="9" t="s">
        <v>28378</v>
      </c>
      <c r="M501" s="9" t="s">
        <v>28378</v>
      </c>
      <c r="N501" s="9" t="s">
        <v>28378</v>
      </c>
      <c r="O501" s="9" t="b">
        <v>1</v>
      </c>
      <c r="Q501"/>
      <c r="R501"/>
      <c r="S501"/>
      <c r="T501"/>
      <c r="U501"/>
      <c r="V501"/>
      <c r="W501"/>
    </row>
    <row r="502" spans="1:23">
      <c r="A502" s="9" t="s">
        <v>4</v>
      </c>
      <c r="B502" s="9">
        <v>194943</v>
      </c>
      <c r="C502" s="9">
        <v>1769</v>
      </c>
      <c r="D502" s="9" t="s">
        <v>26913</v>
      </c>
      <c r="E502" s="24">
        <v>0</v>
      </c>
      <c r="F502" s="24" t="s">
        <v>32963</v>
      </c>
      <c r="G502" s="9">
        <v>0</v>
      </c>
      <c r="H502" s="9">
        <v>0</v>
      </c>
      <c r="I502" s="9">
        <v>0</v>
      </c>
      <c r="J502" s="9">
        <v>0</v>
      </c>
      <c r="K502" s="9">
        <v>1769</v>
      </c>
      <c r="L502" s="9" t="s">
        <v>28378</v>
      </c>
      <c r="M502" s="9" t="s">
        <v>28378</v>
      </c>
      <c r="N502" s="9" t="s">
        <v>28378</v>
      </c>
      <c r="O502" s="9" t="b">
        <v>1</v>
      </c>
      <c r="Q502"/>
      <c r="R502"/>
      <c r="S502"/>
      <c r="T502"/>
      <c r="U502"/>
      <c r="V502"/>
      <c r="W502"/>
    </row>
    <row r="503" spans="1:23">
      <c r="A503" s="9" t="s">
        <v>4</v>
      </c>
      <c r="B503" s="9">
        <v>195065</v>
      </c>
      <c r="C503" s="9">
        <v>1890</v>
      </c>
      <c r="D503" s="9" t="s">
        <v>26930</v>
      </c>
      <c r="E503" s="24">
        <v>0</v>
      </c>
      <c r="F503" s="24" t="s">
        <v>32963</v>
      </c>
      <c r="G503" s="9">
        <v>0</v>
      </c>
      <c r="H503" s="9">
        <v>0</v>
      </c>
      <c r="I503" s="9">
        <v>0</v>
      </c>
      <c r="J503" s="9">
        <v>0</v>
      </c>
      <c r="K503" s="9">
        <v>1890</v>
      </c>
      <c r="L503" s="9" t="s">
        <v>28378</v>
      </c>
      <c r="M503" s="9" t="s">
        <v>28378</v>
      </c>
      <c r="N503" s="9" t="s">
        <v>28378</v>
      </c>
      <c r="O503" s="9" t="b">
        <v>1</v>
      </c>
      <c r="Q503"/>
      <c r="R503"/>
      <c r="S503"/>
      <c r="T503"/>
      <c r="U503"/>
      <c r="V503"/>
      <c r="W503"/>
    </row>
    <row r="504" spans="1:23">
      <c r="A504" s="9" t="s">
        <v>4</v>
      </c>
      <c r="B504" s="9">
        <v>195009</v>
      </c>
      <c r="C504" s="9">
        <v>1649</v>
      </c>
      <c r="D504" s="9" t="s">
        <v>26931</v>
      </c>
      <c r="E504" s="24">
        <v>0</v>
      </c>
      <c r="F504" s="24" t="s">
        <v>32963</v>
      </c>
      <c r="G504" s="9">
        <v>0</v>
      </c>
      <c r="H504" s="9">
        <v>0</v>
      </c>
      <c r="I504" s="9">
        <v>0</v>
      </c>
      <c r="J504" s="9">
        <v>0</v>
      </c>
      <c r="K504" s="9">
        <v>1649</v>
      </c>
      <c r="L504" s="9" t="s">
        <v>28378</v>
      </c>
      <c r="M504" s="9" t="s">
        <v>28378</v>
      </c>
      <c r="N504" s="9" t="s">
        <v>28378</v>
      </c>
      <c r="O504" s="9" t="b">
        <v>1</v>
      </c>
      <c r="Q504"/>
      <c r="R504"/>
      <c r="S504"/>
      <c r="T504"/>
      <c r="U504"/>
      <c r="V504"/>
      <c r="W504"/>
    </row>
    <row r="505" spans="1:23">
      <c r="A505" s="9" t="s">
        <v>4</v>
      </c>
      <c r="B505" s="9">
        <v>195064</v>
      </c>
      <c r="C505" s="9">
        <v>1890</v>
      </c>
      <c r="D505" s="9" t="s">
        <v>26932</v>
      </c>
      <c r="E505" s="24">
        <v>0</v>
      </c>
      <c r="F505" s="24" t="s">
        <v>32963</v>
      </c>
      <c r="G505" s="9">
        <v>0</v>
      </c>
      <c r="H505" s="9">
        <v>0</v>
      </c>
      <c r="I505" s="9">
        <v>0</v>
      </c>
      <c r="J505" s="9">
        <v>0</v>
      </c>
      <c r="K505" s="9">
        <v>1890</v>
      </c>
      <c r="L505" s="9" t="s">
        <v>28378</v>
      </c>
      <c r="M505" s="9" t="s">
        <v>28378</v>
      </c>
      <c r="N505" s="9" t="s">
        <v>28378</v>
      </c>
      <c r="O505" s="9" t="b">
        <v>1</v>
      </c>
      <c r="Q505"/>
      <c r="R505"/>
      <c r="S505"/>
      <c r="T505"/>
      <c r="U505"/>
      <c r="V505"/>
      <c r="W505"/>
    </row>
    <row r="506" spans="1:23">
      <c r="A506" s="9" t="s">
        <v>4</v>
      </c>
      <c r="B506" s="9">
        <v>204501</v>
      </c>
      <c r="C506" s="9">
        <v>1190</v>
      </c>
      <c r="D506" s="9" t="s">
        <v>28602</v>
      </c>
      <c r="E506" s="24">
        <v>0</v>
      </c>
      <c r="F506" s="24" t="s">
        <v>32963</v>
      </c>
      <c r="G506" s="9">
        <v>0</v>
      </c>
      <c r="H506" s="9">
        <v>0</v>
      </c>
      <c r="I506" s="9">
        <v>0</v>
      </c>
      <c r="J506" s="9">
        <v>0</v>
      </c>
      <c r="K506" s="9">
        <v>1190</v>
      </c>
      <c r="L506" s="9" t="s">
        <v>28378</v>
      </c>
      <c r="M506" s="9" t="s">
        <v>28378</v>
      </c>
      <c r="N506" s="9" t="s">
        <v>28378</v>
      </c>
      <c r="O506" s="9" t="b">
        <v>1</v>
      </c>
      <c r="Q506"/>
      <c r="R506"/>
      <c r="S506"/>
      <c r="T506"/>
      <c r="U506"/>
      <c r="V506"/>
      <c r="W506"/>
    </row>
    <row r="507" spans="1:23">
      <c r="A507" s="9" t="s">
        <v>4</v>
      </c>
      <c r="B507" s="9">
        <v>194948</v>
      </c>
      <c r="C507" s="9">
        <v>769</v>
      </c>
      <c r="D507" s="9" t="s">
        <v>28603</v>
      </c>
      <c r="E507" s="24">
        <v>0</v>
      </c>
      <c r="F507" s="24" t="s">
        <v>32963</v>
      </c>
      <c r="G507" s="9">
        <v>0</v>
      </c>
      <c r="H507" s="9">
        <v>0</v>
      </c>
      <c r="I507" s="9">
        <v>0</v>
      </c>
      <c r="J507" s="9">
        <v>0</v>
      </c>
      <c r="K507" s="9">
        <v>769</v>
      </c>
      <c r="L507" s="9" t="s">
        <v>28378</v>
      </c>
      <c r="M507" s="9" t="s">
        <v>28378</v>
      </c>
      <c r="N507" s="9" t="s">
        <v>28378</v>
      </c>
      <c r="O507" s="9" t="b">
        <v>1</v>
      </c>
      <c r="Q507"/>
      <c r="R507"/>
      <c r="S507"/>
      <c r="T507"/>
      <c r="U507"/>
      <c r="V507"/>
      <c r="W507"/>
    </row>
    <row r="508" spans="1:23">
      <c r="A508" s="9" t="s">
        <v>4</v>
      </c>
      <c r="B508" s="9">
        <v>204498</v>
      </c>
      <c r="C508" s="9">
        <v>1090</v>
      </c>
      <c r="D508" s="9" t="s">
        <v>28604</v>
      </c>
      <c r="E508" s="24">
        <v>0</v>
      </c>
      <c r="F508" s="24" t="s">
        <v>32963</v>
      </c>
      <c r="G508" s="9">
        <v>0</v>
      </c>
      <c r="H508" s="9">
        <v>0</v>
      </c>
      <c r="I508" s="9">
        <v>0</v>
      </c>
      <c r="J508" s="9">
        <v>0</v>
      </c>
      <c r="K508" s="9">
        <v>1090</v>
      </c>
      <c r="L508" s="9" t="s">
        <v>28378</v>
      </c>
      <c r="M508" s="9" t="s">
        <v>28378</v>
      </c>
      <c r="N508" s="9" t="s">
        <v>28378</v>
      </c>
      <c r="O508" s="9" t="b">
        <v>1</v>
      </c>
      <c r="Q508"/>
      <c r="R508"/>
      <c r="S508"/>
      <c r="T508"/>
      <c r="U508"/>
      <c r="V508"/>
      <c r="W508"/>
    </row>
    <row r="509" spans="1:23">
      <c r="A509" s="9" t="s">
        <v>4</v>
      </c>
      <c r="B509" s="9">
        <v>194949</v>
      </c>
      <c r="C509" s="9">
        <v>990</v>
      </c>
      <c r="D509" s="9" t="s">
        <v>28605</v>
      </c>
      <c r="E509" s="24">
        <v>0</v>
      </c>
      <c r="F509" s="24" t="s">
        <v>32963</v>
      </c>
      <c r="G509" s="9">
        <v>0</v>
      </c>
      <c r="H509" s="9">
        <v>0</v>
      </c>
      <c r="I509" s="9">
        <v>0</v>
      </c>
      <c r="J509" s="9">
        <v>0</v>
      </c>
      <c r="K509" s="9">
        <v>990</v>
      </c>
      <c r="L509" s="9" t="s">
        <v>28378</v>
      </c>
      <c r="M509" s="9" t="s">
        <v>28378</v>
      </c>
      <c r="N509" s="9" t="s">
        <v>28378</v>
      </c>
      <c r="O509" s="9" t="b">
        <v>1</v>
      </c>
      <c r="Q509"/>
      <c r="R509"/>
      <c r="S509"/>
      <c r="T509"/>
      <c r="U509"/>
      <c r="V509"/>
      <c r="W509"/>
    </row>
    <row r="510" spans="1:23">
      <c r="A510" s="9" t="s">
        <v>4</v>
      </c>
      <c r="B510" s="9">
        <v>204499</v>
      </c>
      <c r="C510" s="9">
        <v>1490</v>
      </c>
      <c r="D510" s="9" t="s">
        <v>28606</v>
      </c>
      <c r="E510" s="24">
        <v>0</v>
      </c>
      <c r="F510" s="24" t="s">
        <v>32963</v>
      </c>
      <c r="G510" s="9">
        <v>0</v>
      </c>
      <c r="H510" s="9">
        <v>0</v>
      </c>
      <c r="I510" s="9">
        <v>0</v>
      </c>
      <c r="J510" s="9">
        <v>0</v>
      </c>
      <c r="K510" s="9">
        <v>1490</v>
      </c>
      <c r="L510" s="9" t="s">
        <v>28378</v>
      </c>
      <c r="M510" s="9" t="s">
        <v>28378</v>
      </c>
      <c r="N510" s="9" t="s">
        <v>28378</v>
      </c>
      <c r="O510" s="9" t="b">
        <v>1</v>
      </c>
      <c r="Q510"/>
      <c r="R510"/>
      <c r="S510"/>
      <c r="T510"/>
      <c r="U510"/>
      <c r="V510"/>
      <c r="W510"/>
    </row>
    <row r="511" spans="1:23">
      <c r="A511" s="9" t="s">
        <v>4</v>
      </c>
      <c r="B511" s="9">
        <v>204500</v>
      </c>
      <c r="C511" s="9">
        <v>1790</v>
      </c>
      <c r="D511" s="9" t="s">
        <v>26933</v>
      </c>
      <c r="E511" s="24">
        <v>0</v>
      </c>
      <c r="F511" s="24" t="s">
        <v>32963</v>
      </c>
      <c r="G511" s="9">
        <v>0</v>
      </c>
      <c r="H511" s="9">
        <v>0</v>
      </c>
      <c r="I511" s="9">
        <v>0</v>
      </c>
      <c r="J511" s="9">
        <v>0</v>
      </c>
      <c r="K511" s="9">
        <v>1790</v>
      </c>
      <c r="L511" s="9" t="s">
        <v>28378</v>
      </c>
      <c r="M511" s="9" t="s">
        <v>28378</v>
      </c>
      <c r="N511" s="9" t="s">
        <v>28378</v>
      </c>
      <c r="O511" s="9" t="b">
        <v>1</v>
      </c>
      <c r="Q511"/>
      <c r="R511"/>
      <c r="S511"/>
      <c r="T511"/>
      <c r="U511"/>
      <c r="V511"/>
      <c r="W511"/>
    </row>
    <row r="512" spans="1:23">
      <c r="A512" s="9" t="s">
        <v>4</v>
      </c>
      <c r="B512" s="9">
        <v>139308</v>
      </c>
      <c r="C512" s="9">
        <v>2539</v>
      </c>
      <c r="D512" s="9" t="s">
        <v>26887</v>
      </c>
      <c r="E512" s="24">
        <v>0</v>
      </c>
      <c r="F512" s="24" t="s">
        <v>32963</v>
      </c>
      <c r="G512" s="9">
        <v>0</v>
      </c>
      <c r="H512" s="9">
        <v>0</v>
      </c>
      <c r="I512" s="9">
        <v>0</v>
      </c>
      <c r="J512" s="9">
        <v>0</v>
      </c>
      <c r="K512" s="9">
        <v>2539</v>
      </c>
      <c r="L512" s="9" t="s">
        <v>28378</v>
      </c>
      <c r="M512" s="9" t="s">
        <v>28378</v>
      </c>
      <c r="N512" s="9" t="s">
        <v>28378</v>
      </c>
      <c r="O512" s="9" t="b">
        <v>1</v>
      </c>
      <c r="Q512"/>
      <c r="R512"/>
      <c r="S512"/>
      <c r="T512"/>
      <c r="U512"/>
      <c r="V512"/>
      <c r="W512"/>
    </row>
    <row r="513" spans="1:23">
      <c r="A513" s="9" t="s">
        <v>4</v>
      </c>
      <c r="B513" s="9">
        <v>139310</v>
      </c>
      <c r="C513" s="9">
        <v>2590</v>
      </c>
      <c r="D513" s="9" t="s">
        <v>26888</v>
      </c>
      <c r="E513" s="24">
        <v>0</v>
      </c>
      <c r="F513" s="24" t="s">
        <v>32963</v>
      </c>
      <c r="G513" s="9">
        <v>0</v>
      </c>
      <c r="H513" s="9">
        <v>0</v>
      </c>
      <c r="I513" s="9">
        <v>0</v>
      </c>
      <c r="J513" s="9">
        <v>0</v>
      </c>
      <c r="K513" s="9">
        <v>2590</v>
      </c>
      <c r="L513" s="9" t="s">
        <v>28378</v>
      </c>
      <c r="M513" s="9" t="s">
        <v>28378</v>
      </c>
      <c r="N513" s="9" t="s">
        <v>28378</v>
      </c>
      <c r="O513" s="9" t="b">
        <v>1</v>
      </c>
      <c r="Q513"/>
      <c r="R513"/>
      <c r="S513"/>
      <c r="T513"/>
      <c r="U513"/>
      <c r="V513"/>
      <c r="W513"/>
    </row>
    <row r="514" spans="1:23">
      <c r="A514" s="9" t="s">
        <v>4</v>
      </c>
      <c r="B514" s="9">
        <v>139311</v>
      </c>
      <c r="C514" s="9">
        <v>2590</v>
      </c>
      <c r="D514" s="9" t="s">
        <v>26889</v>
      </c>
      <c r="E514" s="24">
        <v>0</v>
      </c>
      <c r="F514" s="24" t="s">
        <v>32963</v>
      </c>
      <c r="G514" s="9">
        <v>0</v>
      </c>
      <c r="H514" s="9">
        <v>0</v>
      </c>
      <c r="I514" s="9">
        <v>0</v>
      </c>
      <c r="J514" s="9">
        <v>0</v>
      </c>
      <c r="K514" s="9">
        <v>2590</v>
      </c>
      <c r="L514" s="9" t="s">
        <v>28378</v>
      </c>
      <c r="M514" s="9" t="s">
        <v>28378</v>
      </c>
      <c r="N514" s="9" t="s">
        <v>28378</v>
      </c>
      <c r="O514" s="9" t="b">
        <v>1</v>
      </c>
      <c r="Q514"/>
      <c r="R514"/>
      <c r="S514"/>
      <c r="T514"/>
      <c r="U514"/>
      <c r="V514"/>
      <c r="W514"/>
    </row>
    <row r="515" spans="1:23">
      <c r="A515" s="9" t="s">
        <v>4</v>
      </c>
      <c r="B515" s="9">
        <v>139312</v>
      </c>
      <c r="C515" s="9">
        <v>2490</v>
      </c>
      <c r="D515" s="9" t="s">
        <v>26890</v>
      </c>
      <c r="E515" s="24">
        <v>0</v>
      </c>
      <c r="F515" s="24" t="s">
        <v>32963</v>
      </c>
      <c r="G515" s="9">
        <v>0</v>
      </c>
      <c r="H515" s="9">
        <v>0</v>
      </c>
      <c r="I515" s="9">
        <v>0</v>
      </c>
      <c r="J515" s="9">
        <v>0</v>
      </c>
      <c r="K515" s="9">
        <v>2490</v>
      </c>
      <c r="L515" s="9" t="s">
        <v>28378</v>
      </c>
      <c r="M515" s="9" t="s">
        <v>28378</v>
      </c>
      <c r="N515" s="9" t="s">
        <v>28378</v>
      </c>
      <c r="O515" s="9" t="b">
        <v>1</v>
      </c>
      <c r="Q515"/>
      <c r="R515"/>
      <c r="S515"/>
      <c r="T515"/>
      <c r="U515"/>
      <c r="V515"/>
      <c r="W515"/>
    </row>
    <row r="516" spans="1:23">
      <c r="A516" s="9" t="s">
        <v>4</v>
      </c>
      <c r="B516" s="9">
        <v>139309</v>
      </c>
      <c r="C516" s="9">
        <v>2590</v>
      </c>
      <c r="D516" s="9" t="s">
        <v>26912</v>
      </c>
      <c r="E516" s="24">
        <v>0</v>
      </c>
      <c r="F516" s="24" t="s">
        <v>32963</v>
      </c>
      <c r="G516" s="9">
        <v>0</v>
      </c>
      <c r="H516" s="9">
        <v>0</v>
      </c>
      <c r="I516" s="9">
        <v>0</v>
      </c>
      <c r="J516" s="9">
        <v>0</v>
      </c>
      <c r="K516" s="9">
        <v>2590</v>
      </c>
      <c r="L516" s="9" t="s">
        <v>28378</v>
      </c>
      <c r="M516" s="9" t="s">
        <v>28378</v>
      </c>
      <c r="N516" s="9" t="s">
        <v>28378</v>
      </c>
      <c r="O516" s="9" t="b">
        <v>1</v>
      </c>
      <c r="Q516"/>
      <c r="R516"/>
      <c r="S516"/>
      <c r="T516"/>
      <c r="U516"/>
      <c r="V516"/>
      <c r="W516"/>
    </row>
    <row r="517" spans="1:23">
      <c r="A517" s="9" t="s">
        <v>4</v>
      </c>
      <c r="B517" s="9">
        <v>171672</v>
      </c>
      <c r="C517" s="9">
        <v>2790</v>
      </c>
      <c r="D517" s="9" t="s">
        <v>26891</v>
      </c>
      <c r="E517" s="24">
        <v>0</v>
      </c>
      <c r="F517" s="24" t="s">
        <v>32963</v>
      </c>
      <c r="G517" s="9">
        <v>0</v>
      </c>
      <c r="H517" s="9">
        <v>0</v>
      </c>
      <c r="I517" s="9">
        <v>0</v>
      </c>
      <c r="J517" s="9">
        <v>0</v>
      </c>
      <c r="K517" s="9">
        <v>2790</v>
      </c>
      <c r="L517" s="9" t="s">
        <v>28378</v>
      </c>
      <c r="M517" s="9" t="s">
        <v>28378</v>
      </c>
      <c r="N517" s="9" t="s">
        <v>28378</v>
      </c>
      <c r="O517" s="9" t="b">
        <v>1</v>
      </c>
      <c r="Q517"/>
      <c r="R517"/>
      <c r="S517"/>
      <c r="T517"/>
      <c r="U517"/>
      <c r="V517"/>
      <c r="W517"/>
    </row>
    <row r="518" spans="1:23">
      <c r="A518" s="9" t="s">
        <v>4</v>
      </c>
      <c r="B518" s="9">
        <v>139292</v>
      </c>
      <c r="C518" s="9">
        <v>2769</v>
      </c>
      <c r="D518" s="9" t="s">
        <v>26892</v>
      </c>
      <c r="E518" s="24">
        <v>0</v>
      </c>
      <c r="F518" s="24" t="s">
        <v>32963</v>
      </c>
      <c r="G518" s="9">
        <v>0</v>
      </c>
      <c r="H518" s="9">
        <v>0</v>
      </c>
      <c r="I518" s="9">
        <v>0</v>
      </c>
      <c r="J518" s="9">
        <v>0</v>
      </c>
      <c r="K518" s="9">
        <v>2769</v>
      </c>
      <c r="L518" s="9" t="s">
        <v>28378</v>
      </c>
      <c r="M518" s="9" t="s">
        <v>28378</v>
      </c>
      <c r="N518" s="9" t="s">
        <v>28378</v>
      </c>
      <c r="O518" s="9" t="b">
        <v>1</v>
      </c>
      <c r="Q518"/>
      <c r="R518"/>
      <c r="S518"/>
      <c r="T518"/>
      <c r="U518"/>
      <c r="V518"/>
      <c r="W518"/>
    </row>
    <row r="519" spans="1:23">
      <c r="A519" s="9" t="s">
        <v>4</v>
      </c>
      <c r="B519" s="9">
        <v>139307</v>
      </c>
      <c r="C519" s="9">
        <v>2890</v>
      </c>
      <c r="D519" s="9" t="s">
        <v>26893</v>
      </c>
      <c r="E519" s="24">
        <v>0</v>
      </c>
      <c r="F519" s="24" t="s">
        <v>32963</v>
      </c>
      <c r="G519" s="9">
        <v>0</v>
      </c>
      <c r="H519" s="9">
        <v>0</v>
      </c>
      <c r="I519" s="9">
        <v>0</v>
      </c>
      <c r="J519" s="9">
        <v>0</v>
      </c>
      <c r="K519" s="9">
        <v>2890</v>
      </c>
      <c r="L519" s="9" t="s">
        <v>28378</v>
      </c>
      <c r="M519" s="9" t="s">
        <v>28378</v>
      </c>
      <c r="N519" s="9" t="s">
        <v>28378</v>
      </c>
      <c r="O519" s="9" t="b">
        <v>1</v>
      </c>
      <c r="Q519"/>
      <c r="R519"/>
      <c r="S519"/>
      <c r="T519"/>
      <c r="U519"/>
      <c r="V519"/>
      <c r="W519"/>
    </row>
    <row r="520" spans="1:23">
      <c r="A520" s="9" t="s">
        <v>4</v>
      </c>
      <c r="B520" s="9">
        <v>171673</v>
      </c>
      <c r="C520" s="9">
        <v>2769</v>
      </c>
      <c r="D520" s="9" t="s">
        <v>26894</v>
      </c>
      <c r="E520" s="24">
        <v>0</v>
      </c>
      <c r="F520" s="24" t="s">
        <v>32963</v>
      </c>
      <c r="G520" s="9">
        <v>0</v>
      </c>
      <c r="H520" s="9">
        <v>0</v>
      </c>
      <c r="I520" s="9">
        <v>0</v>
      </c>
      <c r="J520" s="9">
        <v>0</v>
      </c>
      <c r="K520" s="9">
        <v>2769</v>
      </c>
      <c r="L520" s="9" t="s">
        <v>28378</v>
      </c>
      <c r="M520" s="9" t="s">
        <v>28378</v>
      </c>
      <c r="N520" s="9" t="s">
        <v>28378</v>
      </c>
      <c r="O520" s="9" t="b">
        <v>1</v>
      </c>
      <c r="Q520"/>
      <c r="R520"/>
      <c r="S520"/>
      <c r="T520"/>
      <c r="U520"/>
      <c r="V520"/>
      <c r="W520"/>
    </row>
    <row r="521" spans="1:23">
      <c r="A521" s="9" t="s">
        <v>4</v>
      </c>
      <c r="B521" s="9">
        <v>139293</v>
      </c>
      <c r="C521" s="9">
        <v>2890</v>
      </c>
      <c r="D521" s="9" t="s">
        <v>26895</v>
      </c>
      <c r="E521" s="24">
        <v>0</v>
      </c>
      <c r="F521" s="24" t="s">
        <v>32963</v>
      </c>
      <c r="G521" s="9">
        <v>0</v>
      </c>
      <c r="H521" s="9">
        <v>0</v>
      </c>
      <c r="I521" s="9">
        <v>0</v>
      </c>
      <c r="J521" s="9">
        <v>0</v>
      </c>
      <c r="K521" s="9">
        <v>2890</v>
      </c>
      <c r="L521" s="9" t="s">
        <v>28378</v>
      </c>
      <c r="M521" s="9" t="s">
        <v>28378</v>
      </c>
      <c r="N521" s="9" t="s">
        <v>28378</v>
      </c>
      <c r="O521" s="9" t="b">
        <v>1</v>
      </c>
      <c r="Q521"/>
      <c r="R521"/>
      <c r="S521"/>
      <c r="T521"/>
      <c r="U521"/>
      <c r="V521"/>
      <c r="W521"/>
    </row>
    <row r="522" spans="1:23">
      <c r="A522" s="9" t="s">
        <v>4</v>
      </c>
      <c r="B522" s="9">
        <v>139313</v>
      </c>
      <c r="C522" s="9">
        <v>3190</v>
      </c>
      <c r="D522" s="9" t="s">
        <v>26881</v>
      </c>
      <c r="E522" s="24">
        <v>0</v>
      </c>
      <c r="F522" s="24" t="s">
        <v>32963</v>
      </c>
      <c r="G522" s="9">
        <v>0</v>
      </c>
      <c r="H522" s="9">
        <v>0</v>
      </c>
      <c r="I522" s="9">
        <v>0</v>
      </c>
      <c r="J522" s="9">
        <v>0</v>
      </c>
      <c r="K522" s="9">
        <v>3190</v>
      </c>
      <c r="L522" s="9" t="s">
        <v>28378</v>
      </c>
      <c r="M522" s="9" t="s">
        <v>28378</v>
      </c>
      <c r="N522" s="9" t="s">
        <v>28378</v>
      </c>
      <c r="O522" s="9" t="b">
        <v>1</v>
      </c>
      <c r="Q522"/>
      <c r="R522"/>
      <c r="S522"/>
      <c r="T522"/>
      <c r="U522"/>
      <c r="V522"/>
      <c r="W522"/>
    </row>
    <row r="523" spans="1:23">
      <c r="A523" s="9" t="s">
        <v>4</v>
      </c>
      <c r="B523" s="9">
        <v>213789</v>
      </c>
      <c r="C523" s="9" t="s">
        <v>28492</v>
      </c>
      <c r="D523" s="9">
        <v>0</v>
      </c>
      <c r="E523" s="24">
        <v>596</v>
      </c>
      <c r="F523" s="24" t="s">
        <v>33070</v>
      </c>
      <c r="G523" s="9">
        <v>0</v>
      </c>
      <c r="H523" s="9">
        <v>0</v>
      </c>
      <c r="I523" s="9">
        <v>0</v>
      </c>
      <c r="J523" s="9">
        <v>0</v>
      </c>
      <c r="K523" s="9" t="s">
        <v>28378</v>
      </c>
      <c r="L523" s="9">
        <v>611</v>
      </c>
      <c r="M523" s="9" t="s">
        <v>28378</v>
      </c>
      <c r="N523" s="9" t="s">
        <v>28378</v>
      </c>
      <c r="O523" s="9" t="b">
        <v>1</v>
      </c>
      <c r="Q523"/>
      <c r="R523"/>
      <c r="S523"/>
      <c r="T523"/>
      <c r="U523"/>
      <c r="V523"/>
      <c r="W523"/>
    </row>
    <row r="524" spans="1:23">
      <c r="A524" s="9" t="s">
        <v>4</v>
      </c>
      <c r="B524" s="9">
        <v>219618</v>
      </c>
      <c r="C524" s="9" t="s">
        <v>28492</v>
      </c>
      <c r="D524" s="9">
        <v>0</v>
      </c>
      <c r="E524" s="24">
        <v>2311</v>
      </c>
      <c r="F524" s="24" t="s">
        <v>33069</v>
      </c>
      <c r="G524" s="9">
        <v>0</v>
      </c>
      <c r="H524" s="9">
        <v>0</v>
      </c>
      <c r="I524" s="9">
        <v>0</v>
      </c>
      <c r="J524" s="9">
        <v>0</v>
      </c>
      <c r="K524" s="9" t="s">
        <v>28378</v>
      </c>
      <c r="L524" s="9">
        <v>2209</v>
      </c>
      <c r="M524" s="9" t="s">
        <v>28378</v>
      </c>
      <c r="N524" s="9" t="s">
        <v>28378</v>
      </c>
      <c r="O524" s="9" t="b">
        <v>1</v>
      </c>
      <c r="Q524"/>
      <c r="R524"/>
      <c r="S524"/>
      <c r="T524"/>
      <c r="U524"/>
      <c r="V524"/>
      <c r="W524"/>
    </row>
    <row r="525" spans="1:23">
      <c r="A525" s="9" t="s">
        <v>4</v>
      </c>
      <c r="B525" s="9">
        <v>171659</v>
      </c>
      <c r="C525" s="9" t="s">
        <v>28492</v>
      </c>
      <c r="D525" s="9">
        <v>0</v>
      </c>
      <c r="E525" s="24">
        <v>2010</v>
      </c>
      <c r="F525" s="24" t="s">
        <v>33068</v>
      </c>
      <c r="G525" s="9">
        <v>0</v>
      </c>
      <c r="H525" s="9">
        <v>0</v>
      </c>
      <c r="I525" s="9">
        <v>0</v>
      </c>
      <c r="J525" s="9">
        <v>0</v>
      </c>
      <c r="K525" s="9" t="s">
        <v>28378</v>
      </c>
      <c r="L525" s="9">
        <v>2083</v>
      </c>
      <c r="M525" s="9" t="s">
        <v>28378</v>
      </c>
      <c r="N525" s="9" t="s">
        <v>28378</v>
      </c>
      <c r="O525" s="9" t="b">
        <v>1</v>
      </c>
      <c r="Q525"/>
      <c r="R525"/>
      <c r="S525"/>
      <c r="T525"/>
      <c r="U525"/>
      <c r="V525"/>
      <c r="W525"/>
    </row>
    <row r="526" spans="1:23">
      <c r="A526" s="9" t="s">
        <v>4</v>
      </c>
      <c r="B526" s="9">
        <v>140364</v>
      </c>
      <c r="C526" s="9">
        <v>1390</v>
      </c>
      <c r="D526" s="9" t="s">
        <v>28572</v>
      </c>
      <c r="E526" s="24">
        <v>1097</v>
      </c>
      <c r="F526" s="24" t="s">
        <v>33067</v>
      </c>
      <c r="G526" s="9">
        <v>0</v>
      </c>
      <c r="H526" s="9">
        <v>0</v>
      </c>
      <c r="I526" s="9">
        <v>0</v>
      </c>
      <c r="J526" s="9">
        <v>0</v>
      </c>
      <c r="K526" s="9">
        <v>1390</v>
      </c>
      <c r="L526" s="9">
        <v>1131</v>
      </c>
      <c r="M526" s="9" t="s">
        <v>28378</v>
      </c>
      <c r="N526" s="9" t="s">
        <v>28378</v>
      </c>
      <c r="O526" s="9" t="b">
        <v>1</v>
      </c>
      <c r="Q526"/>
      <c r="R526"/>
      <c r="S526"/>
      <c r="T526"/>
      <c r="U526"/>
      <c r="V526"/>
      <c r="W526"/>
    </row>
    <row r="527" spans="1:23">
      <c r="A527" s="9" t="s">
        <v>4</v>
      </c>
      <c r="B527" s="9">
        <v>158046</v>
      </c>
      <c r="C527" s="9" t="s">
        <v>28492</v>
      </c>
      <c r="D527" s="9">
        <v>0</v>
      </c>
      <c r="E527" s="24">
        <v>0</v>
      </c>
      <c r="F527" s="24" t="s">
        <v>32963</v>
      </c>
      <c r="G527" s="9">
        <v>0</v>
      </c>
      <c r="H527" s="9">
        <v>0</v>
      </c>
      <c r="I527" s="9">
        <v>0</v>
      </c>
      <c r="J527" s="9">
        <v>0</v>
      </c>
      <c r="K527" s="9" t="s">
        <v>28378</v>
      </c>
      <c r="L527" s="9" t="s">
        <v>28378</v>
      </c>
      <c r="M527" s="9" t="s">
        <v>28378</v>
      </c>
      <c r="N527" s="9" t="s">
        <v>28378</v>
      </c>
      <c r="O527" s="9" t="b">
        <v>0</v>
      </c>
      <c r="Q527"/>
      <c r="R527"/>
      <c r="S527"/>
      <c r="T527"/>
      <c r="U527"/>
      <c r="V527"/>
      <c r="W527"/>
    </row>
    <row r="528" spans="1:23">
      <c r="A528" s="9" t="s">
        <v>4</v>
      </c>
      <c r="B528" s="9">
        <v>158011</v>
      </c>
      <c r="C528" s="9">
        <v>1090</v>
      </c>
      <c r="D528" s="9" t="s">
        <v>28613</v>
      </c>
      <c r="E528" s="24">
        <v>0</v>
      </c>
      <c r="F528" s="24" t="s">
        <v>32963</v>
      </c>
      <c r="G528" s="9">
        <v>0</v>
      </c>
      <c r="H528" s="9">
        <v>0</v>
      </c>
      <c r="I528" s="9">
        <v>0</v>
      </c>
      <c r="J528" s="9">
        <v>0</v>
      </c>
      <c r="K528" s="9">
        <v>1090</v>
      </c>
      <c r="L528" s="9" t="s">
        <v>28378</v>
      </c>
      <c r="M528" s="9" t="s">
        <v>28378</v>
      </c>
      <c r="N528" s="9" t="s">
        <v>28378</v>
      </c>
      <c r="O528" s="9" t="b">
        <v>1</v>
      </c>
      <c r="Q528"/>
      <c r="R528"/>
      <c r="S528"/>
      <c r="T528"/>
      <c r="U528"/>
      <c r="V528"/>
      <c r="W528"/>
    </row>
    <row r="529" spans="1:23">
      <c r="A529" s="9" t="s">
        <v>4</v>
      </c>
      <c r="B529" s="9">
        <v>158043</v>
      </c>
      <c r="C529" s="9" t="s">
        <v>28492</v>
      </c>
      <c r="D529" s="9">
        <v>0</v>
      </c>
      <c r="E529" s="24">
        <v>511</v>
      </c>
      <c r="F529" s="24" t="s">
        <v>33071</v>
      </c>
      <c r="G529" s="9">
        <v>0</v>
      </c>
      <c r="H529" s="9">
        <v>0</v>
      </c>
      <c r="I529" s="9">
        <v>0</v>
      </c>
      <c r="J529" s="9">
        <v>0</v>
      </c>
      <c r="K529" s="9" t="s">
        <v>28378</v>
      </c>
      <c r="L529" s="9">
        <v>527</v>
      </c>
      <c r="M529" s="9" t="s">
        <v>28378</v>
      </c>
      <c r="N529" s="9" t="s">
        <v>28378</v>
      </c>
      <c r="O529" s="9" t="b">
        <v>1</v>
      </c>
      <c r="Q529"/>
      <c r="R529"/>
      <c r="S529"/>
      <c r="T529"/>
      <c r="U529"/>
      <c r="V529"/>
      <c r="W529"/>
    </row>
    <row r="530" spans="1:23">
      <c r="A530" s="9" t="s">
        <v>4</v>
      </c>
      <c r="B530" s="9">
        <v>218700</v>
      </c>
      <c r="C530" s="9">
        <v>11890</v>
      </c>
      <c r="D530" s="9" t="s">
        <v>28545</v>
      </c>
      <c r="E530" s="24">
        <v>0</v>
      </c>
      <c r="F530" s="24" t="s">
        <v>32963</v>
      </c>
      <c r="G530" s="9">
        <v>0</v>
      </c>
      <c r="H530" s="9">
        <v>0</v>
      </c>
      <c r="I530" s="9">
        <v>0</v>
      </c>
      <c r="J530" s="9">
        <v>0</v>
      </c>
      <c r="K530" s="9">
        <v>11890</v>
      </c>
      <c r="L530" s="9" t="s">
        <v>28378</v>
      </c>
      <c r="M530" s="9" t="s">
        <v>28378</v>
      </c>
      <c r="N530" s="9" t="s">
        <v>28378</v>
      </c>
      <c r="O530" s="9" t="b">
        <v>1</v>
      </c>
      <c r="Q530"/>
      <c r="R530"/>
      <c r="S530"/>
      <c r="T530"/>
      <c r="U530"/>
      <c r="V530"/>
      <c r="W530"/>
    </row>
    <row r="531" spans="1:23">
      <c r="A531" s="9" t="s">
        <v>4</v>
      </c>
      <c r="B531" s="9">
        <v>218674</v>
      </c>
      <c r="C531" s="9">
        <v>12990</v>
      </c>
      <c r="D531" s="9" t="s">
        <v>28546</v>
      </c>
      <c r="E531" s="24">
        <v>0</v>
      </c>
      <c r="F531" s="24" t="s">
        <v>32963</v>
      </c>
      <c r="G531" s="9">
        <v>0</v>
      </c>
      <c r="H531" s="9">
        <v>0</v>
      </c>
      <c r="I531" s="9">
        <v>0</v>
      </c>
      <c r="J531" s="9">
        <v>0</v>
      </c>
      <c r="K531" s="9">
        <v>12990</v>
      </c>
      <c r="L531" s="9" t="s">
        <v>28378</v>
      </c>
      <c r="M531" s="9" t="s">
        <v>28378</v>
      </c>
      <c r="N531" s="9" t="s">
        <v>28378</v>
      </c>
      <c r="O531" s="9" t="b">
        <v>1</v>
      </c>
      <c r="Q531"/>
      <c r="R531"/>
      <c r="S531"/>
      <c r="T531"/>
      <c r="U531"/>
      <c r="V531"/>
      <c r="W531"/>
    </row>
    <row r="532" spans="1:23">
      <c r="A532" s="9" t="s">
        <v>4</v>
      </c>
      <c r="B532" s="9">
        <v>139977</v>
      </c>
      <c r="C532" s="9">
        <v>2190</v>
      </c>
      <c r="D532" s="9" t="s">
        <v>28547</v>
      </c>
      <c r="E532" s="24">
        <v>0</v>
      </c>
      <c r="F532" s="24" t="s">
        <v>32963</v>
      </c>
      <c r="G532" s="9">
        <v>0</v>
      </c>
      <c r="H532" s="9">
        <v>0</v>
      </c>
      <c r="I532" s="9">
        <v>0</v>
      </c>
      <c r="J532" s="9">
        <v>0</v>
      </c>
      <c r="K532" s="9">
        <v>2190</v>
      </c>
      <c r="L532" s="9" t="s">
        <v>28378</v>
      </c>
      <c r="M532" s="9" t="s">
        <v>28378</v>
      </c>
      <c r="N532" s="9" t="s">
        <v>28378</v>
      </c>
      <c r="O532" s="9" t="b">
        <v>1</v>
      </c>
      <c r="Q532"/>
      <c r="R532"/>
      <c r="S532"/>
      <c r="T532"/>
      <c r="U532"/>
      <c r="V532"/>
      <c r="W532"/>
    </row>
    <row r="533" spans="1:23">
      <c r="A533" s="9" t="s">
        <v>4</v>
      </c>
      <c r="B533" s="9">
        <v>139978</v>
      </c>
      <c r="C533" s="9">
        <v>1890</v>
      </c>
      <c r="D533" s="9" t="s">
        <v>28548</v>
      </c>
      <c r="E533" s="24">
        <v>0</v>
      </c>
      <c r="F533" s="24" t="s">
        <v>32963</v>
      </c>
      <c r="G533" s="9">
        <v>0</v>
      </c>
      <c r="H533" s="9">
        <v>0</v>
      </c>
      <c r="I533" s="9">
        <v>0</v>
      </c>
      <c r="J533" s="9">
        <v>0</v>
      </c>
      <c r="K533" s="9">
        <v>1890</v>
      </c>
      <c r="L533" s="9" t="s">
        <v>28378</v>
      </c>
      <c r="M533" s="9" t="s">
        <v>28378</v>
      </c>
      <c r="N533" s="9" t="s">
        <v>28378</v>
      </c>
      <c r="O533" s="9" t="b">
        <v>1</v>
      </c>
      <c r="Q533"/>
      <c r="R533"/>
      <c r="S533"/>
      <c r="T533"/>
      <c r="U533"/>
      <c r="V533"/>
      <c r="W533"/>
    </row>
    <row r="534" spans="1:23">
      <c r="A534" s="9" t="s">
        <v>4</v>
      </c>
      <c r="B534" s="9">
        <v>213827</v>
      </c>
      <c r="C534" s="9" t="s">
        <v>28492</v>
      </c>
      <c r="D534" s="9">
        <v>0</v>
      </c>
      <c r="E534" s="24">
        <v>534</v>
      </c>
      <c r="F534" s="24" t="s">
        <v>34030</v>
      </c>
      <c r="G534" s="9">
        <v>0</v>
      </c>
      <c r="H534" s="9">
        <v>0</v>
      </c>
      <c r="I534" s="9">
        <v>0</v>
      </c>
      <c r="J534" s="9">
        <v>0</v>
      </c>
      <c r="K534" s="9" t="s">
        <v>28378</v>
      </c>
      <c r="L534" s="9">
        <v>516</v>
      </c>
      <c r="M534" s="9" t="s">
        <v>28378</v>
      </c>
      <c r="N534" s="9" t="s">
        <v>28378</v>
      </c>
      <c r="O534" s="9" t="b">
        <v>1</v>
      </c>
      <c r="Q534"/>
      <c r="R534"/>
      <c r="S534"/>
      <c r="T534"/>
      <c r="U534"/>
      <c r="V534"/>
      <c r="W534"/>
    </row>
    <row r="535" spans="1:23">
      <c r="A535" s="9" t="s">
        <v>4</v>
      </c>
      <c r="B535" s="9">
        <v>213828</v>
      </c>
      <c r="C535" s="9">
        <v>729</v>
      </c>
      <c r="D535" s="9" t="s">
        <v>28004</v>
      </c>
      <c r="E535" s="24">
        <v>0</v>
      </c>
      <c r="F535" s="24" t="s">
        <v>32963</v>
      </c>
      <c r="G535" s="9">
        <v>0</v>
      </c>
      <c r="H535" s="9">
        <v>0</v>
      </c>
      <c r="I535" s="9">
        <v>0</v>
      </c>
      <c r="J535" s="9">
        <v>0</v>
      </c>
      <c r="K535" s="9">
        <v>729</v>
      </c>
      <c r="L535" s="9" t="s">
        <v>28378</v>
      </c>
      <c r="M535" s="9" t="s">
        <v>28378</v>
      </c>
      <c r="N535" s="9" t="s">
        <v>28378</v>
      </c>
      <c r="O535" s="9" t="b">
        <v>1</v>
      </c>
      <c r="Q535"/>
      <c r="R535"/>
      <c r="S535"/>
      <c r="T535"/>
      <c r="U535"/>
      <c r="V535"/>
      <c r="W535"/>
    </row>
    <row r="536" spans="1:23">
      <c r="A536" s="9" t="s">
        <v>4</v>
      </c>
      <c r="B536" s="9">
        <v>213820</v>
      </c>
      <c r="C536" s="9">
        <v>679</v>
      </c>
      <c r="D536" s="9" t="s">
        <v>28003</v>
      </c>
      <c r="E536" s="24">
        <v>0</v>
      </c>
      <c r="F536" s="24" t="s">
        <v>32963</v>
      </c>
      <c r="G536" s="9">
        <v>0</v>
      </c>
      <c r="H536" s="9">
        <v>0</v>
      </c>
      <c r="I536" s="9">
        <v>0</v>
      </c>
      <c r="J536" s="9">
        <v>0</v>
      </c>
      <c r="K536" s="9">
        <v>679</v>
      </c>
      <c r="L536" s="9" t="s">
        <v>28378</v>
      </c>
      <c r="M536" s="9" t="s">
        <v>28378</v>
      </c>
      <c r="N536" s="9" t="s">
        <v>28378</v>
      </c>
      <c r="O536" s="9" t="b">
        <v>1</v>
      </c>
      <c r="Q536"/>
      <c r="R536"/>
      <c r="S536"/>
      <c r="T536"/>
      <c r="U536"/>
      <c r="V536"/>
      <c r="W536"/>
    </row>
    <row r="537" spans="1:23">
      <c r="A537" s="9" t="s">
        <v>4</v>
      </c>
      <c r="B537" s="9">
        <v>213821</v>
      </c>
      <c r="C537" s="9">
        <v>690</v>
      </c>
      <c r="D537" s="9" t="s">
        <v>28005</v>
      </c>
      <c r="E537" s="24">
        <v>0</v>
      </c>
      <c r="F537" s="24" t="s">
        <v>32963</v>
      </c>
      <c r="G537" s="9">
        <v>0</v>
      </c>
      <c r="H537" s="9">
        <v>0</v>
      </c>
      <c r="I537" s="9">
        <v>0</v>
      </c>
      <c r="J537" s="9">
        <v>0</v>
      </c>
      <c r="K537" s="9">
        <v>690</v>
      </c>
      <c r="L537" s="9" t="s">
        <v>28378</v>
      </c>
      <c r="M537" s="9" t="s">
        <v>28378</v>
      </c>
      <c r="N537" s="9" t="s">
        <v>28378</v>
      </c>
      <c r="O537" s="9" t="b">
        <v>1</v>
      </c>
      <c r="Q537"/>
      <c r="R537"/>
      <c r="S537"/>
      <c r="T537"/>
      <c r="U537"/>
      <c r="V537"/>
      <c r="W537"/>
    </row>
    <row r="538" spans="1:23">
      <c r="A538" s="9" t="s">
        <v>4</v>
      </c>
      <c r="B538" s="9">
        <v>213822</v>
      </c>
      <c r="C538" s="9">
        <v>669</v>
      </c>
      <c r="D538" s="9" t="s">
        <v>28000</v>
      </c>
      <c r="E538" s="24">
        <v>0</v>
      </c>
      <c r="F538" s="24" t="s">
        <v>32963</v>
      </c>
      <c r="G538" s="9">
        <v>0</v>
      </c>
      <c r="H538" s="9">
        <v>0</v>
      </c>
      <c r="I538" s="9">
        <v>0</v>
      </c>
      <c r="J538" s="9">
        <v>0</v>
      </c>
      <c r="K538" s="9">
        <v>669</v>
      </c>
      <c r="L538" s="9" t="s">
        <v>28378</v>
      </c>
      <c r="M538" s="9" t="s">
        <v>28378</v>
      </c>
      <c r="N538" s="9" t="s">
        <v>28378</v>
      </c>
      <c r="O538" s="9" t="b">
        <v>1</v>
      </c>
      <c r="Q538"/>
      <c r="R538"/>
      <c r="S538"/>
      <c r="T538"/>
      <c r="U538"/>
      <c r="V538"/>
      <c r="W538"/>
    </row>
    <row r="539" spans="1:23">
      <c r="A539" s="9" t="s">
        <v>4</v>
      </c>
      <c r="B539" s="9">
        <v>213823</v>
      </c>
      <c r="C539" s="9">
        <v>719</v>
      </c>
      <c r="D539" s="9" t="s">
        <v>28002</v>
      </c>
      <c r="E539" s="24">
        <v>0</v>
      </c>
      <c r="F539" s="24" t="s">
        <v>32963</v>
      </c>
      <c r="G539" s="9">
        <v>0</v>
      </c>
      <c r="H539" s="9">
        <v>0</v>
      </c>
      <c r="I539" s="9">
        <v>0</v>
      </c>
      <c r="J539" s="9">
        <v>0</v>
      </c>
      <c r="K539" s="9">
        <v>719</v>
      </c>
      <c r="L539" s="9" t="s">
        <v>28378</v>
      </c>
      <c r="M539" s="9" t="s">
        <v>28378</v>
      </c>
      <c r="N539" s="9" t="s">
        <v>28378</v>
      </c>
      <c r="O539" s="9" t="b">
        <v>1</v>
      </c>
      <c r="Q539"/>
      <c r="R539"/>
      <c r="S539"/>
      <c r="T539"/>
      <c r="U539"/>
      <c r="V539"/>
      <c r="W539"/>
    </row>
    <row r="540" spans="1:23">
      <c r="A540" s="9" t="s">
        <v>4</v>
      </c>
      <c r="B540" s="9">
        <v>213824</v>
      </c>
      <c r="C540" s="9">
        <v>749</v>
      </c>
      <c r="D540" s="9" t="s">
        <v>28001</v>
      </c>
      <c r="E540" s="24">
        <v>0</v>
      </c>
      <c r="F540" s="24" t="s">
        <v>32963</v>
      </c>
      <c r="G540" s="9">
        <v>0</v>
      </c>
      <c r="H540" s="9">
        <v>0</v>
      </c>
      <c r="I540" s="9">
        <v>0</v>
      </c>
      <c r="J540" s="9">
        <v>0</v>
      </c>
      <c r="K540" s="9">
        <v>749</v>
      </c>
      <c r="L540" s="9" t="s">
        <v>28378</v>
      </c>
      <c r="M540" s="9" t="s">
        <v>28378</v>
      </c>
      <c r="N540" s="9" t="s">
        <v>28378</v>
      </c>
      <c r="O540" s="9" t="b">
        <v>1</v>
      </c>
      <c r="Q540"/>
      <c r="R540"/>
      <c r="S540"/>
      <c r="T540"/>
      <c r="U540"/>
      <c r="V540"/>
      <c r="W540"/>
    </row>
    <row r="541" spans="1:23">
      <c r="A541" s="9" t="s">
        <v>4</v>
      </c>
      <c r="B541" s="9">
        <v>219489</v>
      </c>
      <c r="C541" s="9">
        <v>2990</v>
      </c>
      <c r="D541" s="9" t="s">
        <v>28618</v>
      </c>
      <c r="E541" s="24">
        <v>0</v>
      </c>
      <c r="F541" s="24" t="s">
        <v>32963</v>
      </c>
      <c r="G541" s="9">
        <v>0</v>
      </c>
      <c r="H541" s="9">
        <v>0</v>
      </c>
      <c r="I541" s="9">
        <v>0</v>
      </c>
      <c r="J541" s="9">
        <v>0</v>
      </c>
      <c r="K541" s="9">
        <v>2990</v>
      </c>
      <c r="L541" s="9" t="s">
        <v>28378</v>
      </c>
      <c r="M541" s="9" t="s">
        <v>28378</v>
      </c>
      <c r="N541" s="9" t="s">
        <v>28378</v>
      </c>
      <c r="O541" s="9" t="b">
        <v>1</v>
      </c>
      <c r="Q541"/>
      <c r="R541"/>
      <c r="S541"/>
      <c r="T541"/>
      <c r="U541"/>
      <c r="V541"/>
      <c r="W541"/>
    </row>
    <row r="542" spans="1:23">
      <c r="A542" s="9" t="s">
        <v>4</v>
      </c>
      <c r="B542" s="9">
        <v>219560</v>
      </c>
      <c r="C542" s="9" t="s">
        <v>28492</v>
      </c>
      <c r="D542" s="9">
        <v>0</v>
      </c>
      <c r="E542" s="24">
        <v>0</v>
      </c>
      <c r="F542" s="24" t="s">
        <v>32963</v>
      </c>
      <c r="G542" s="9">
        <v>0</v>
      </c>
      <c r="H542" s="9">
        <v>0</v>
      </c>
      <c r="I542" s="9">
        <v>0</v>
      </c>
      <c r="J542" s="9">
        <v>0</v>
      </c>
      <c r="K542" s="9" t="s">
        <v>28378</v>
      </c>
      <c r="L542" s="9" t="s">
        <v>28378</v>
      </c>
      <c r="M542" s="9" t="s">
        <v>28378</v>
      </c>
      <c r="N542" s="9" t="s">
        <v>28378</v>
      </c>
      <c r="O542" s="9" t="b">
        <v>0</v>
      </c>
      <c r="Q542"/>
      <c r="R542"/>
      <c r="S542"/>
      <c r="T542"/>
      <c r="U542"/>
      <c r="V542"/>
      <c r="W542"/>
    </row>
    <row r="543" spans="1:23">
      <c r="A543" s="9" t="s">
        <v>4</v>
      </c>
      <c r="B543" s="9">
        <v>171789</v>
      </c>
      <c r="C543" s="9" t="s">
        <v>28492</v>
      </c>
      <c r="D543" s="9">
        <v>0</v>
      </c>
      <c r="E543" s="24">
        <v>0</v>
      </c>
      <c r="F543" s="24" t="s">
        <v>32963</v>
      </c>
      <c r="G543" s="9">
        <v>0</v>
      </c>
      <c r="H543" s="9">
        <v>0</v>
      </c>
      <c r="I543" s="9">
        <v>0</v>
      </c>
      <c r="J543" s="9">
        <v>0</v>
      </c>
      <c r="K543" s="9" t="s">
        <v>28378</v>
      </c>
      <c r="L543" s="9" t="s">
        <v>28378</v>
      </c>
      <c r="M543" s="9" t="s">
        <v>28378</v>
      </c>
      <c r="N543" s="9" t="s">
        <v>28378</v>
      </c>
      <c r="O543" s="9" t="b">
        <v>0</v>
      </c>
      <c r="Q543"/>
      <c r="R543"/>
      <c r="S543"/>
      <c r="T543"/>
      <c r="U543"/>
      <c r="V543"/>
      <c r="W543"/>
    </row>
    <row r="544" spans="1:23">
      <c r="A544" s="9" t="s">
        <v>4</v>
      </c>
      <c r="B544" s="9">
        <v>224018</v>
      </c>
      <c r="C544" s="9" t="s">
        <v>28492</v>
      </c>
      <c r="D544" s="9">
        <v>0</v>
      </c>
      <c r="E544" s="24">
        <v>0</v>
      </c>
      <c r="F544" s="24" t="s">
        <v>32963</v>
      </c>
      <c r="G544" s="9">
        <v>0</v>
      </c>
      <c r="H544" s="9">
        <v>0</v>
      </c>
      <c r="I544" s="9">
        <v>0</v>
      </c>
      <c r="J544" s="9">
        <v>0</v>
      </c>
      <c r="K544" s="9" t="s">
        <v>28378</v>
      </c>
      <c r="L544" s="9" t="s">
        <v>28378</v>
      </c>
      <c r="M544" s="9" t="s">
        <v>28378</v>
      </c>
      <c r="N544" s="9" t="s">
        <v>28378</v>
      </c>
      <c r="O544" s="9" t="b">
        <v>0</v>
      </c>
      <c r="Q544"/>
      <c r="R544"/>
      <c r="S544"/>
      <c r="T544"/>
      <c r="U544"/>
      <c r="V544"/>
      <c r="W544"/>
    </row>
    <row r="545" spans="1:23">
      <c r="A545" s="9" t="s">
        <v>4</v>
      </c>
      <c r="B545" s="9">
        <v>159822</v>
      </c>
      <c r="C545" s="9">
        <v>4090</v>
      </c>
      <c r="D545" s="9" t="s">
        <v>27999</v>
      </c>
      <c r="E545" s="24">
        <v>0</v>
      </c>
      <c r="F545" s="24" t="s">
        <v>32963</v>
      </c>
      <c r="G545" s="9">
        <v>0</v>
      </c>
      <c r="H545" s="9">
        <v>0</v>
      </c>
      <c r="I545" s="9">
        <v>0</v>
      </c>
      <c r="J545" s="9">
        <v>0</v>
      </c>
      <c r="K545" s="9">
        <v>4090</v>
      </c>
      <c r="L545" s="9" t="s">
        <v>28378</v>
      </c>
      <c r="M545" s="9" t="s">
        <v>28378</v>
      </c>
      <c r="N545" s="9" t="s">
        <v>28378</v>
      </c>
      <c r="O545" s="9" t="b">
        <v>1</v>
      </c>
      <c r="Q545"/>
      <c r="R545"/>
      <c r="S545"/>
      <c r="T545"/>
      <c r="U545"/>
      <c r="V545"/>
      <c r="W545"/>
    </row>
    <row r="546" spans="1:23">
      <c r="A546" s="9" t="s">
        <v>4</v>
      </c>
      <c r="B546" s="9">
        <v>204289</v>
      </c>
      <c r="C546" s="9">
        <v>8190</v>
      </c>
      <c r="D546" s="9" t="s">
        <v>28612</v>
      </c>
      <c r="E546" s="24">
        <v>0</v>
      </c>
      <c r="F546" s="24" t="s">
        <v>32963</v>
      </c>
      <c r="G546" s="9">
        <v>0</v>
      </c>
      <c r="H546" s="9">
        <v>0</v>
      </c>
      <c r="I546" s="9">
        <v>0</v>
      </c>
      <c r="J546" s="9">
        <v>0</v>
      </c>
      <c r="K546" s="9">
        <v>7590</v>
      </c>
      <c r="L546" s="9" t="s">
        <v>28378</v>
      </c>
      <c r="M546" s="9" t="s">
        <v>28378</v>
      </c>
      <c r="N546" s="9" t="s">
        <v>28378</v>
      </c>
      <c r="O546" s="9" t="b">
        <v>1</v>
      </c>
      <c r="Q546"/>
      <c r="R546"/>
      <c r="S546"/>
      <c r="T546"/>
      <c r="U546"/>
      <c r="V546"/>
      <c r="W546"/>
    </row>
    <row r="547" spans="1:23">
      <c r="A547" s="9" t="s">
        <v>4</v>
      </c>
      <c r="B547" s="9">
        <v>184516</v>
      </c>
      <c r="C547" s="9">
        <v>3119</v>
      </c>
      <c r="D547" s="9" t="s">
        <v>27998</v>
      </c>
      <c r="E547" s="24">
        <v>0</v>
      </c>
      <c r="F547" s="24" t="s">
        <v>32963</v>
      </c>
      <c r="G547" s="9">
        <v>0</v>
      </c>
      <c r="H547" s="9">
        <v>0</v>
      </c>
      <c r="I547" s="9">
        <v>0</v>
      </c>
      <c r="J547" s="9">
        <v>0</v>
      </c>
      <c r="K547" s="9">
        <v>3119</v>
      </c>
      <c r="L547" s="9" t="s">
        <v>28378</v>
      </c>
      <c r="M547" s="9" t="s">
        <v>28378</v>
      </c>
      <c r="N547" s="9" t="s">
        <v>28378</v>
      </c>
      <c r="O547" s="9" t="b">
        <v>1</v>
      </c>
      <c r="Q547"/>
      <c r="R547"/>
      <c r="S547"/>
      <c r="T547"/>
      <c r="U547"/>
      <c r="V547"/>
      <c r="W547"/>
    </row>
    <row r="548" spans="1:23">
      <c r="A548" s="9" t="s">
        <v>4</v>
      </c>
      <c r="B548" s="9">
        <v>158049</v>
      </c>
      <c r="C548" s="9" t="s">
        <v>28492</v>
      </c>
      <c r="D548" s="9">
        <v>0</v>
      </c>
      <c r="E548" s="24">
        <v>0</v>
      </c>
      <c r="F548" s="24" t="s">
        <v>32963</v>
      </c>
      <c r="G548" s="9">
        <v>0</v>
      </c>
      <c r="H548" s="9">
        <v>0</v>
      </c>
      <c r="I548" s="9">
        <v>0</v>
      </c>
      <c r="J548" s="9">
        <v>0</v>
      </c>
      <c r="K548" s="9" t="s">
        <v>28378</v>
      </c>
      <c r="L548" s="9" t="s">
        <v>28378</v>
      </c>
      <c r="M548" s="9" t="s">
        <v>28378</v>
      </c>
      <c r="N548" s="9" t="s">
        <v>28378</v>
      </c>
      <c r="O548" s="9" t="b">
        <v>0</v>
      </c>
      <c r="Q548"/>
      <c r="R548"/>
      <c r="S548"/>
      <c r="T548"/>
      <c r="U548"/>
      <c r="V548"/>
      <c r="W548"/>
    </row>
    <row r="549" spans="1:23">
      <c r="A549" s="9" t="s">
        <v>4</v>
      </c>
      <c r="B549" s="9">
        <v>158019</v>
      </c>
      <c r="C549" s="9">
        <v>2190</v>
      </c>
      <c r="D549" s="9" t="s">
        <v>28550</v>
      </c>
      <c r="E549" s="24">
        <v>0</v>
      </c>
      <c r="F549" s="24" t="s">
        <v>32963</v>
      </c>
      <c r="G549" s="9">
        <v>0</v>
      </c>
      <c r="H549" s="9">
        <v>0</v>
      </c>
      <c r="I549" s="9">
        <v>0</v>
      </c>
      <c r="J549" s="9">
        <v>0</v>
      </c>
      <c r="K549" s="9">
        <v>2190</v>
      </c>
      <c r="L549" s="9" t="s">
        <v>28378</v>
      </c>
      <c r="M549" s="9" t="s">
        <v>28378</v>
      </c>
      <c r="N549" s="9" t="s">
        <v>28378</v>
      </c>
      <c r="O549" s="9" t="b">
        <v>1</v>
      </c>
      <c r="Q549"/>
      <c r="R549"/>
      <c r="S549"/>
      <c r="T549"/>
      <c r="U549"/>
      <c r="V549"/>
      <c r="W549"/>
    </row>
    <row r="550" spans="1:23">
      <c r="A550" s="9" t="s">
        <v>4</v>
      </c>
      <c r="B550" s="9">
        <v>204203</v>
      </c>
      <c r="C550" s="9">
        <v>1190</v>
      </c>
      <c r="D550" s="9" t="s">
        <v>27997</v>
      </c>
      <c r="E550" s="24">
        <v>0</v>
      </c>
      <c r="F550" s="24" t="s">
        <v>32963</v>
      </c>
      <c r="G550" s="9">
        <v>0</v>
      </c>
      <c r="H550" s="9">
        <v>0</v>
      </c>
      <c r="I550" s="9">
        <v>0</v>
      </c>
      <c r="J550" s="9">
        <v>0</v>
      </c>
      <c r="K550" s="9">
        <v>1190</v>
      </c>
      <c r="L550" s="9" t="s">
        <v>28378</v>
      </c>
      <c r="M550" s="9" t="s">
        <v>28378</v>
      </c>
      <c r="N550" s="9" t="s">
        <v>28378</v>
      </c>
      <c r="O550" s="9" t="b">
        <v>1</v>
      </c>
      <c r="Q550"/>
      <c r="R550"/>
      <c r="S550"/>
      <c r="T550"/>
      <c r="U550"/>
      <c r="V550"/>
      <c r="W550"/>
    </row>
    <row r="551" spans="1:23">
      <c r="A551" s="9" t="s">
        <v>4</v>
      </c>
      <c r="B551" s="9">
        <v>204287</v>
      </c>
      <c r="C551" s="9" t="s">
        <v>28492</v>
      </c>
      <c r="D551" s="9">
        <v>0</v>
      </c>
      <c r="E551" s="24">
        <v>0</v>
      </c>
      <c r="F551" s="24" t="s">
        <v>32963</v>
      </c>
      <c r="G551" s="9">
        <v>0</v>
      </c>
      <c r="H551" s="9">
        <v>0</v>
      </c>
      <c r="I551" s="9">
        <v>0</v>
      </c>
      <c r="J551" s="9">
        <v>0</v>
      </c>
      <c r="K551" s="9" t="s">
        <v>28378</v>
      </c>
      <c r="L551" s="9" t="s">
        <v>28378</v>
      </c>
      <c r="M551" s="9" t="s">
        <v>28378</v>
      </c>
      <c r="N551" s="9" t="s">
        <v>28378</v>
      </c>
      <c r="O551" s="9" t="b">
        <v>0</v>
      </c>
      <c r="Q551"/>
      <c r="R551"/>
      <c r="S551"/>
      <c r="T551"/>
      <c r="U551"/>
      <c r="V551"/>
      <c r="W551"/>
    </row>
    <row r="552" spans="1:23">
      <c r="A552" s="9" t="s">
        <v>4</v>
      </c>
      <c r="B552" s="9">
        <v>213825</v>
      </c>
      <c r="C552" s="9" t="s">
        <v>28492</v>
      </c>
      <c r="D552" s="9">
        <v>0</v>
      </c>
      <c r="E552" s="24">
        <v>0</v>
      </c>
      <c r="F552" s="24" t="s">
        <v>32963</v>
      </c>
      <c r="G552" s="9">
        <v>0</v>
      </c>
      <c r="H552" s="9">
        <v>0</v>
      </c>
      <c r="I552" s="9">
        <v>0</v>
      </c>
      <c r="J552" s="9">
        <v>0</v>
      </c>
      <c r="K552" s="9" t="s">
        <v>28378</v>
      </c>
      <c r="L552" s="9" t="s">
        <v>28378</v>
      </c>
      <c r="M552" s="9" t="s">
        <v>28378</v>
      </c>
      <c r="N552" s="9" t="s">
        <v>28378</v>
      </c>
      <c r="O552" s="9" t="b">
        <v>0</v>
      </c>
      <c r="Q552"/>
      <c r="R552"/>
      <c r="S552"/>
      <c r="T552"/>
      <c r="U552"/>
      <c r="V552"/>
      <c r="W552"/>
    </row>
    <row r="553" spans="1:23">
      <c r="A553" s="9" t="s">
        <v>4</v>
      </c>
      <c r="B553" s="9">
        <v>224638</v>
      </c>
      <c r="C553" s="9">
        <v>969</v>
      </c>
      <c r="D553" s="9" t="s">
        <v>28607</v>
      </c>
      <c r="E553" s="24">
        <v>0</v>
      </c>
      <c r="F553" s="24" t="s">
        <v>32963</v>
      </c>
      <c r="G553" s="9">
        <v>0</v>
      </c>
      <c r="H553" s="9">
        <v>0</v>
      </c>
      <c r="I553" s="9">
        <v>0</v>
      </c>
      <c r="J553" s="9">
        <v>0</v>
      </c>
      <c r="K553" s="9">
        <v>969</v>
      </c>
      <c r="L553" s="9" t="s">
        <v>28378</v>
      </c>
      <c r="M553" s="9" t="s">
        <v>28378</v>
      </c>
      <c r="N553" s="9" t="s">
        <v>28378</v>
      </c>
      <c r="O553" s="9" t="b">
        <v>1</v>
      </c>
      <c r="Q553"/>
      <c r="R553"/>
      <c r="S553"/>
      <c r="T553"/>
      <c r="U553"/>
      <c r="V553"/>
      <c r="W553"/>
    </row>
    <row r="554" spans="1:23">
      <c r="A554" s="9" t="s">
        <v>4</v>
      </c>
      <c r="B554" s="9">
        <v>201263</v>
      </c>
      <c r="C554" s="9" t="s">
        <v>28492</v>
      </c>
      <c r="D554" s="9">
        <v>0</v>
      </c>
      <c r="E554" s="24">
        <v>0</v>
      </c>
      <c r="F554" s="24" t="s">
        <v>32963</v>
      </c>
      <c r="G554" s="9">
        <v>0</v>
      </c>
      <c r="H554" s="9">
        <v>0</v>
      </c>
      <c r="I554" s="9">
        <v>0</v>
      </c>
      <c r="J554" s="9">
        <v>0</v>
      </c>
      <c r="K554" s="9" t="s">
        <v>28378</v>
      </c>
      <c r="L554" s="9" t="s">
        <v>28378</v>
      </c>
      <c r="M554" s="9" t="s">
        <v>28378</v>
      </c>
      <c r="N554" s="9" t="s">
        <v>28378</v>
      </c>
      <c r="O554" s="9" t="b">
        <v>0</v>
      </c>
      <c r="Q554"/>
      <c r="R554"/>
      <c r="S554"/>
      <c r="T554"/>
      <c r="U554"/>
      <c r="V554"/>
      <c r="W554"/>
    </row>
    <row r="555" spans="1:23">
      <c r="A555" s="9" t="s">
        <v>4</v>
      </c>
      <c r="B555" s="9">
        <v>201258</v>
      </c>
      <c r="C555" s="9">
        <v>1690</v>
      </c>
      <c r="D555" s="9" t="s">
        <v>27220</v>
      </c>
      <c r="E555" s="24">
        <v>0</v>
      </c>
      <c r="F555" s="24" t="s">
        <v>32963</v>
      </c>
      <c r="G555" s="9">
        <v>0</v>
      </c>
      <c r="H555" s="9">
        <v>0</v>
      </c>
      <c r="I555" s="9">
        <v>0</v>
      </c>
      <c r="J555" s="9">
        <v>0</v>
      </c>
      <c r="K555" s="9">
        <v>1690</v>
      </c>
      <c r="L555" s="9" t="s">
        <v>28378</v>
      </c>
      <c r="M555" s="9" t="s">
        <v>28378</v>
      </c>
      <c r="N555" s="9" t="s">
        <v>28378</v>
      </c>
      <c r="O555" s="9" t="b">
        <v>1</v>
      </c>
      <c r="Q555"/>
      <c r="R555"/>
      <c r="S555"/>
      <c r="T555"/>
      <c r="U555"/>
      <c r="V555"/>
      <c r="W555"/>
    </row>
    <row r="556" spans="1:23">
      <c r="A556" s="9" t="s">
        <v>4</v>
      </c>
      <c r="B556" s="9">
        <v>201257</v>
      </c>
      <c r="C556" s="9">
        <v>1290</v>
      </c>
      <c r="D556" s="9" t="s">
        <v>27221</v>
      </c>
      <c r="E556" s="24">
        <v>0</v>
      </c>
      <c r="F556" s="24" t="s">
        <v>32963</v>
      </c>
      <c r="G556" s="9">
        <v>0</v>
      </c>
      <c r="H556" s="9">
        <v>0</v>
      </c>
      <c r="I556" s="9">
        <v>0</v>
      </c>
      <c r="J556" s="9">
        <v>0</v>
      </c>
      <c r="K556" s="9">
        <v>1290</v>
      </c>
      <c r="L556" s="9" t="s">
        <v>28378</v>
      </c>
      <c r="M556" s="9" t="s">
        <v>28378</v>
      </c>
      <c r="N556" s="9" t="s">
        <v>28378</v>
      </c>
      <c r="O556" s="9" t="b">
        <v>1</v>
      </c>
      <c r="Q556"/>
      <c r="R556"/>
      <c r="S556"/>
      <c r="T556"/>
      <c r="U556"/>
      <c r="V556"/>
      <c r="W556"/>
    </row>
    <row r="557" spans="1:23">
      <c r="A557" s="9" t="s">
        <v>4</v>
      </c>
      <c r="B557" s="9">
        <v>140371</v>
      </c>
      <c r="C557" s="9">
        <v>2849</v>
      </c>
      <c r="D557" s="9" t="s">
        <v>27222</v>
      </c>
      <c r="E557" s="24">
        <v>0</v>
      </c>
      <c r="F557" s="24" t="s">
        <v>32963</v>
      </c>
      <c r="G557" s="9">
        <v>0</v>
      </c>
      <c r="H557" s="9">
        <v>0</v>
      </c>
      <c r="I557" s="9">
        <v>0</v>
      </c>
      <c r="J557" s="9">
        <v>0</v>
      </c>
      <c r="K557" s="9">
        <v>2849</v>
      </c>
      <c r="L557" s="9" t="s">
        <v>28378</v>
      </c>
      <c r="M557" s="9" t="s">
        <v>28378</v>
      </c>
      <c r="N557" s="9" t="s">
        <v>28378</v>
      </c>
      <c r="O557" s="9" t="b">
        <v>1</v>
      </c>
      <c r="Q557"/>
      <c r="R557"/>
      <c r="S557"/>
      <c r="T557"/>
      <c r="U557"/>
      <c r="V557"/>
      <c r="W557"/>
    </row>
    <row r="558" spans="1:23">
      <c r="A558" s="9" t="s">
        <v>4</v>
      </c>
      <c r="B558" s="9">
        <v>140367</v>
      </c>
      <c r="C558" s="9">
        <v>1649</v>
      </c>
      <c r="D558" s="9" t="s">
        <v>27223</v>
      </c>
      <c r="E558" s="24">
        <v>0</v>
      </c>
      <c r="F558" s="24" t="s">
        <v>32963</v>
      </c>
      <c r="G558" s="9">
        <v>0</v>
      </c>
      <c r="H558" s="9">
        <v>0</v>
      </c>
      <c r="I558" s="9">
        <v>0</v>
      </c>
      <c r="J558" s="9">
        <v>0</v>
      </c>
      <c r="K558" s="9">
        <v>1649</v>
      </c>
      <c r="L558" s="9" t="s">
        <v>28378</v>
      </c>
      <c r="M558" s="9" t="s">
        <v>28378</v>
      </c>
      <c r="N558" s="9" t="s">
        <v>28378</v>
      </c>
      <c r="O558" s="9" t="b">
        <v>1</v>
      </c>
      <c r="Q558"/>
      <c r="R558"/>
      <c r="S558"/>
      <c r="T558"/>
      <c r="U558"/>
      <c r="V558"/>
      <c r="W558"/>
    </row>
    <row r="559" spans="1:23">
      <c r="A559" s="9" t="s">
        <v>4</v>
      </c>
      <c r="B559" s="9">
        <v>140369</v>
      </c>
      <c r="C559" s="9">
        <v>1690</v>
      </c>
      <c r="D559" s="9" t="s">
        <v>27224</v>
      </c>
      <c r="E559" s="24">
        <v>0</v>
      </c>
      <c r="F559" s="24" t="s">
        <v>32963</v>
      </c>
      <c r="G559" s="9">
        <v>0</v>
      </c>
      <c r="H559" s="9">
        <v>0</v>
      </c>
      <c r="I559" s="9">
        <v>0</v>
      </c>
      <c r="J559" s="9">
        <v>0</v>
      </c>
      <c r="K559" s="9">
        <v>1690</v>
      </c>
      <c r="L559" s="9" t="s">
        <v>28378</v>
      </c>
      <c r="M559" s="9" t="s">
        <v>28378</v>
      </c>
      <c r="N559" s="9" t="s">
        <v>28378</v>
      </c>
      <c r="O559" s="9" t="b">
        <v>1</v>
      </c>
      <c r="Q559"/>
      <c r="R559"/>
      <c r="S559"/>
      <c r="T559"/>
      <c r="U559"/>
      <c r="V559"/>
      <c r="W559"/>
    </row>
    <row r="560" spans="1:23">
      <c r="A560" s="9" t="s">
        <v>4</v>
      </c>
      <c r="B560" s="9">
        <v>140370</v>
      </c>
      <c r="C560" s="9">
        <v>1590</v>
      </c>
      <c r="D560" s="9" t="s">
        <v>27225</v>
      </c>
      <c r="E560" s="24">
        <v>0</v>
      </c>
      <c r="F560" s="24" t="s">
        <v>32963</v>
      </c>
      <c r="G560" s="9">
        <v>0</v>
      </c>
      <c r="H560" s="9">
        <v>0</v>
      </c>
      <c r="I560" s="9">
        <v>0</v>
      </c>
      <c r="J560" s="9">
        <v>0</v>
      </c>
      <c r="K560" s="9">
        <v>1590</v>
      </c>
      <c r="L560" s="9" t="s">
        <v>28378</v>
      </c>
      <c r="M560" s="9" t="s">
        <v>28378</v>
      </c>
      <c r="N560" s="9" t="s">
        <v>28378</v>
      </c>
      <c r="O560" s="9" t="b">
        <v>1</v>
      </c>
      <c r="Q560"/>
      <c r="R560"/>
      <c r="S560"/>
      <c r="T560"/>
      <c r="U560"/>
      <c r="V560"/>
      <c r="W560"/>
    </row>
    <row r="561" spans="1:23">
      <c r="A561" s="9" t="s">
        <v>4</v>
      </c>
      <c r="B561" s="9">
        <v>187464</v>
      </c>
      <c r="C561" s="9">
        <v>1790</v>
      </c>
      <c r="D561" s="9" t="s">
        <v>27996</v>
      </c>
      <c r="E561" s="24">
        <v>0</v>
      </c>
      <c r="F561" s="24" t="s">
        <v>32963</v>
      </c>
      <c r="G561" s="9">
        <v>0</v>
      </c>
      <c r="H561" s="9">
        <v>0</v>
      </c>
      <c r="I561" s="9">
        <v>0</v>
      </c>
      <c r="J561" s="9">
        <v>0</v>
      </c>
      <c r="K561" s="9">
        <v>1790</v>
      </c>
      <c r="L561" s="9" t="s">
        <v>28378</v>
      </c>
      <c r="M561" s="9" t="s">
        <v>28378</v>
      </c>
      <c r="N561" s="9" t="s">
        <v>28378</v>
      </c>
      <c r="O561" s="9" t="b">
        <v>1</v>
      </c>
      <c r="Q561"/>
      <c r="R561"/>
      <c r="S561"/>
      <c r="T561"/>
      <c r="U561"/>
      <c r="V561"/>
      <c r="W561"/>
    </row>
    <row r="562" spans="1:23">
      <c r="A562" s="9" t="s">
        <v>4</v>
      </c>
      <c r="B562" s="9">
        <v>204066</v>
      </c>
      <c r="C562" s="9">
        <v>1690</v>
      </c>
      <c r="D562" s="9" t="s">
        <v>26860</v>
      </c>
      <c r="E562" s="24">
        <v>1671</v>
      </c>
      <c r="F562" s="24" t="s">
        <v>33341</v>
      </c>
      <c r="G562" s="9">
        <v>0</v>
      </c>
      <c r="H562" s="9">
        <v>0</v>
      </c>
      <c r="I562" s="9">
        <v>0</v>
      </c>
      <c r="J562" s="9">
        <v>0</v>
      </c>
      <c r="K562" s="9">
        <v>1690</v>
      </c>
      <c r="L562" s="9">
        <v>1642</v>
      </c>
      <c r="M562" s="9" t="s">
        <v>28378</v>
      </c>
      <c r="N562" s="9" t="s">
        <v>28378</v>
      </c>
      <c r="O562" s="9" t="b">
        <v>1</v>
      </c>
      <c r="Q562"/>
      <c r="R562"/>
      <c r="S562"/>
      <c r="T562"/>
      <c r="U562"/>
      <c r="V562"/>
      <c r="W562"/>
    </row>
    <row r="563" spans="1:23">
      <c r="A563" s="9" t="s">
        <v>4</v>
      </c>
      <c r="B563" s="9">
        <v>204101</v>
      </c>
      <c r="C563" s="9">
        <v>1490</v>
      </c>
      <c r="D563" s="9" t="s">
        <v>27995</v>
      </c>
      <c r="E563" s="24">
        <v>0</v>
      </c>
      <c r="F563" s="24" t="s">
        <v>32963</v>
      </c>
      <c r="G563" s="9">
        <v>0</v>
      </c>
      <c r="H563" s="9">
        <v>0</v>
      </c>
      <c r="I563" s="9">
        <v>0</v>
      </c>
      <c r="J563" s="9">
        <v>0</v>
      </c>
      <c r="K563" s="9">
        <v>1490</v>
      </c>
      <c r="L563" s="9" t="s">
        <v>28378</v>
      </c>
      <c r="M563" s="9" t="s">
        <v>28378</v>
      </c>
      <c r="N563" s="9" t="s">
        <v>28378</v>
      </c>
      <c r="O563" s="9" t="b">
        <v>1</v>
      </c>
      <c r="Q563"/>
      <c r="R563"/>
      <c r="S563"/>
      <c r="T563"/>
      <c r="U563"/>
      <c r="V563"/>
      <c r="W563"/>
    </row>
    <row r="564" spans="1:23">
      <c r="A564" s="9" t="s">
        <v>4</v>
      </c>
      <c r="B564" s="9">
        <v>204249</v>
      </c>
      <c r="C564" s="9" t="s">
        <v>28492</v>
      </c>
      <c r="D564" s="9">
        <v>0</v>
      </c>
      <c r="E564" s="24">
        <v>0</v>
      </c>
      <c r="F564" s="24" t="s">
        <v>32963</v>
      </c>
      <c r="G564" s="9">
        <v>0</v>
      </c>
      <c r="H564" s="9">
        <v>0</v>
      </c>
      <c r="I564" s="9">
        <v>0</v>
      </c>
      <c r="J564" s="9">
        <v>0</v>
      </c>
      <c r="K564" s="9" t="s">
        <v>28378</v>
      </c>
      <c r="L564" s="9" t="s">
        <v>28378</v>
      </c>
      <c r="M564" s="9" t="s">
        <v>28378</v>
      </c>
      <c r="N564" s="9" t="s">
        <v>28378</v>
      </c>
      <c r="O564" s="9" t="b">
        <v>0</v>
      </c>
      <c r="Q564"/>
      <c r="R564"/>
      <c r="S564"/>
      <c r="T564"/>
      <c r="U564"/>
      <c r="V564"/>
      <c r="W564"/>
    </row>
    <row r="565" spans="1:23">
      <c r="A565" s="9" t="s">
        <v>4</v>
      </c>
      <c r="B565" s="9">
        <v>158423</v>
      </c>
      <c r="C565" s="9">
        <v>6190</v>
      </c>
      <c r="D565" s="9" t="s">
        <v>26832</v>
      </c>
      <c r="E565" s="24">
        <v>0</v>
      </c>
      <c r="F565" s="24" t="s">
        <v>32963</v>
      </c>
      <c r="G565" s="9">
        <v>0</v>
      </c>
      <c r="H565" s="9">
        <v>0</v>
      </c>
      <c r="I565" s="9">
        <v>0</v>
      </c>
      <c r="J565" s="9">
        <v>0</v>
      </c>
      <c r="K565" s="9">
        <v>6190</v>
      </c>
      <c r="L565" s="9" t="s">
        <v>28378</v>
      </c>
      <c r="M565" s="9" t="s">
        <v>28378</v>
      </c>
      <c r="N565" s="9" t="s">
        <v>28378</v>
      </c>
      <c r="O565" s="9" t="b">
        <v>1</v>
      </c>
      <c r="Q565"/>
      <c r="R565"/>
      <c r="S565"/>
      <c r="T565"/>
      <c r="U565"/>
      <c r="V565"/>
      <c r="W565"/>
    </row>
    <row r="566" spans="1:23">
      <c r="A566" s="9" t="s">
        <v>4</v>
      </c>
      <c r="B566" s="9">
        <v>186719</v>
      </c>
      <c r="C566" s="9">
        <v>1390</v>
      </c>
      <c r="D566" s="9" t="s">
        <v>28549</v>
      </c>
      <c r="E566" s="24">
        <v>0</v>
      </c>
      <c r="F566" s="24" t="s">
        <v>32963</v>
      </c>
      <c r="G566" s="9">
        <v>0</v>
      </c>
      <c r="H566" s="9">
        <v>0</v>
      </c>
      <c r="I566" s="9">
        <v>0</v>
      </c>
      <c r="J566" s="9">
        <v>0</v>
      </c>
      <c r="K566" s="9">
        <v>1390</v>
      </c>
      <c r="L566" s="9" t="s">
        <v>28378</v>
      </c>
      <c r="M566" s="9" t="s">
        <v>28378</v>
      </c>
      <c r="N566" s="9" t="s">
        <v>28378</v>
      </c>
      <c r="O566" s="9" t="b">
        <v>1</v>
      </c>
      <c r="Q566"/>
      <c r="R566"/>
      <c r="S566"/>
      <c r="T566"/>
      <c r="U566"/>
      <c r="V566"/>
      <c r="W566"/>
    </row>
    <row r="567" spans="1:23">
      <c r="A567" s="9" t="s">
        <v>4</v>
      </c>
      <c r="B567" s="9">
        <v>139959</v>
      </c>
      <c r="C567" s="9">
        <v>6490</v>
      </c>
      <c r="D567" s="9" t="s">
        <v>26824</v>
      </c>
      <c r="E567" s="24">
        <v>5056</v>
      </c>
      <c r="F567" s="24" t="s">
        <v>33348</v>
      </c>
      <c r="G567" s="9">
        <v>0</v>
      </c>
      <c r="H567" s="9">
        <v>0</v>
      </c>
      <c r="I567" s="9">
        <v>0</v>
      </c>
      <c r="J567" s="9">
        <v>0</v>
      </c>
      <c r="K567" s="9">
        <v>6490</v>
      </c>
      <c r="L567" s="9">
        <v>4888</v>
      </c>
      <c r="M567" s="9" t="s">
        <v>28378</v>
      </c>
      <c r="N567" s="9" t="s">
        <v>28378</v>
      </c>
      <c r="O567" s="9" t="b">
        <v>1</v>
      </c>
      <c r="Q567"/>
      <c r="R567"/>
      <c r="S567"/>
      <c r="T567"/>
      <c r="U567"/>
      <c r="V567"/>
      <c r="W567"/>
    </row>
    <row r="568" spans="1:23">
      <c r="A568" s="9" t="s">
        <v>4</v>
      </c>
      <c r="B568" s="9">
        <v>204099</v>
      </c>
      <c r="C568" s="9">
        <v>1290</v>
      </c>
      <c r="D568" s="9" t="s">
        <v>27994</v>
      </c>
      <c r="E568" s="24">
        <v>0</v>
      </c>
      <c r="F568" s="24" t="s">
        <v>32963</v>
      </c>
      <c r="G568" s="9">
        <v>0</v>
      </c>
      <c r="H568" s="9">
        <v>0</v>
      </c>
      <c r="I568" s="9">
        <v>0</v>
      </c>
      <c r="J568" s="9">
        <v>0</v>
      </c>
      <c r="K568" s="9">
        <v>1290</v>
      </c>
      <c r="L568" s="9" t="s">
        <v>28378</v>
      </c>
      <c r="M568" s="9" t="s">
        <v>28378</v>
      </c>
      <c r="N568" s="9" t="s">
        <v>28378</v>
      </c>
      <c r="O568" s="9" t="b">
        <v>1</v>
      </c>
      <c r="Q568"/>
      <c r="R568"/>
      <c r="S568"/>
      <c r="T568"/>
      <c r="U568"/>
      <c r="V568"/>
      <c r="W568"/>
    </row>
    <row r="569" spans="1:23">
      <c r="A569" s="9" t="s">
        <v>4</v>
      </c>
      <c r="B569" s="9">
        <v>225472</v>
      </c>
      <c r="C569" s="9" t="s">
        <v>28492</v>
      </c>
      <c r="D569" s="9">
        <v>0</v>
      </c>
      <c r="E569" s="24">
        <v>0</v>
      </c>
      <c r="F569" s="24" t="s">
        <v>32963</v>
      </c>
      <c r="G569" s="9">
        <v>0</v>
      </c>
      <c r="H569" s="9">
        <v>0</v>
      </c>
      <c r="I569" s="9">
        <v>0</v>
      </c>
      <c r="J569" s="9">
        <v>0</v>
      </c>
      <c r="K569" s="9" t="s">
        <v>28378</v>
      </c>
      <c r="L569" s="9" t="s">
        <v>28378</v>
      </c>
      <c r="M569" s="9" t="s">
        <v>28378</v>
      </c>
      <c r="N569" s="9" t="s">
        <v>28378</v>
      </c>
      <c r="O569" s="9" t="b">
        <v>0</v>
      </c>
      <c r="Q569"/>
      <c r="R569"/>
      <c r="S569"/>
      <c r="T569"/>
      <c r="U569"/>
      <c r="V569"/>
      <c r="W569"/>
    </row>
    <row r="570" spans="1:23">
      <c r="A570" s="9" t="s">
        <v>4</v>
      </c>
      <c r="B570" s="9">
        <v>213803</v>
      </c>
      <c r="C570" s="9">
        <v>1390</v>
      </c>
      <c r="D570" s="9" t="s">
        <v>28555</v>
      </c>
      <c r="E570" s="24">
        <v>428</v>
      </c>
      <c r="F570" s="24" t="s">
        <v>33366</v>
      </c>
      <c r="G570" s="9">
        <v>0</v>
      </c>
      <c r="H570" s="9">
        <v>0</v>
      </c>
      <c r="I570" s="9">
        <v>0</v>
      </c>
      <c r="J570" s="9">
        <v>0</v>
      </c>
      <c r="K570" s="9">
        <v>1390</v>
      </c>
      <c r="L570" s="9">
        <v>1068</v>
      </c>
      <c r="M570" s="9" t="s">
        <v>28378</v>
      </c>
      <c r="N570" s="9" t="s">
        <v>28378</v>
      </c>
      <c r="O570" s="9" t="b">
        <v>1</v>
      </c>
      <c r="Q570"/>
      <c r="R570"/>
      <c r="S570"/>
      <c r="T570"/>
      <c r="U570"/>
      <c r="V570"/>
      <c r="W570"/>
    </row>
    <row r="571" spans="1:23">
      <c r="A571" s="9" t="s">
        <v>4</v>
      </c>
      <c r="B571" s="9">
        <v>195124</v>
      </c>
      <c r="C571" s="9" t="s">
        <v>28492</v>
      </c>
      <c r="D571" s="9">
        <v>0</v>
      </c>
      <c r="E571" s="24">
        <v>0</v>
      </c>
      <c r="F571" s="24" t="s">
        <v>32963</v>
      </c>
      <c r="G571" s="9">
        <v>0</v>
      </c>
      <c r="H571" s="9">
        <v>0</v>
      </c>
      <c r="I571" s="9">
        <v>0</v>
      </c>
      <c r="J571" s="9">
        <v>0</v>
      </c>
      <c r="K571" s="9" t="s">
        <v>28378</v>
      </c>
      <c r="L571" s="9" t="s">
        <v>28378</v>
      </c>
      <c r="M571" s="9" t="s">
        <v>28378</v>
      </c>
      <c r="N571" s="9" t="s">
        <v>28378</v>
      </c>
      <c r="O571" s="9" t="b">
        <v>0</v>
      </c>
      <c r="Q571"/>
      <c r="R571"/>
      <c r="S571"/>
      <c r="T571"/>
      <c r="U571"/>
      <c r="V571"/>
      <c r="W571"/>
    </row>
    <row r="572" spans="1:23">
      <c r="A572" s="9" t="s">
        <v>4</v>
      </c>
      <c r="B572" s="9">
        <v>213830</v>
      </c>
      <c r="C572" s="9">
        <v>2590</v>
      </c>
      <c r="D572" s="9" t="s">
        <v>28587</v>
      </c>
      <c r="E572" s="24">
        <v>0</v>
      </c>
      <c r="F572" s="24" t="s">
        <v>32963</v>
      </c>
      <c r="G572" s="9">
        <v>0</v>
      </c>
      <c r="H572" s="9">
        <v>0</v>
      </c>
      <c r="I572" s="9">
        <v>0</v>
      </c>
      <c r="J572" s="9">
        <v>0</v>
      </c>
      <c r="K572" s="9">
        <v>2590</v>
      </c>
      <c r="L572" s="9" t="s">
        <v>28378</v>
      </c>
      <c r="M572" s="9" t="s">
        <v>28378</v>
      </c>
      <c r="N572" s="9" t="s">
        <v>28378</v>
      </c>
      <c r="O572" s="9" t="b">
        <v>1</v>
      </c>
      <c r="Q572"/>
      <c r="R572"/>
      <c r="S572"/>
      <c r="T572"/>
      <c r="U572"/>
      <c r="V572"/>
      <c r="W572"/>
    </row>
    <row r="573" spans="1:23">
      <c r="A573" s="9" t="s">
        <v>4</v>
      </c>
      <c r="B573" s="9">
        <v>201260</v>
      </c>
      <c r="C573" s="9">
        <v>1090</v>
      </c>
      <c r="D573" s="9" t="s">
        <v>27226</v>
      </c>
      <c r="E573" s="24">
        <v>0</v>
      </c>
      <c r="F573" s="24" t="s">
        <v>32963</v>
      </c>
      <c r="G573" s="9">
        <v>0</v>
      </c>
      <c r="H573" s="9">
        <v>0</v>
      </c>
      <c r="I573" s="9">
        <v>0</v>
      </c>
      <c r="J573" s="9">
        <v>0</v>
      </c>
      <c r="K573" s="9">
        <v>1090</v>
      </c>
      <c r="L573" s="9" t="s">
        <v>28378</v>
      </c>
      <c r="M573" s="9" t="s">
        <v>28378</v>
      </c>
      <c r="N573" s="9" t="s">
        <v>28378</v>
      </c>
      <c r="O573" s="9" t="b">
        <v>1</v>
      </c>
      <c r="Q573"/>
      <c r="R573"/>
      <c r="S573"/>
      <c r="T573"/>
      <c r="U573"/>
      <c r="V573"/>
      <c r="W573"/>
    </row>
    <row r="574" spans="1:23">
      <c r="A574" s="9" t="s">
        <v>4</v>
      </c>
      <c r="B574" s="9">
        <v>194974</v>
      </c>
      <c r="C574" s="9">
        <v>1390</v>
      </c>
      <c r="D574" s="9" t="s">
        <v>27993</v>
      </c>
      <c r="E574" s="24">
        <v>0</v>
      </c>
      <c r="F574" s="24" t="s">
        <v>32963</v>
      </c>
      <c r="G574" s="9">
        <v>0</v>
      </c>
      <c r="H574" s="9">
        <v>0</v>
      </c>
      <c r="I574" s="9">
        <v>0</v>
      </c>
      <c r="J574" s="9">
        <v>0</v>
      </c>
      <c r="K574" s="9">
        <v>1390</v>
      </c>
      <c r="L574" s="9" t="s">
        <v>28378</v>
      </c>
      <c r="M574" s="9" t="s">
        <v>28378</v>
      </c>
      <c r="N574" s="9" t="s">
        <v>28378</v>
      </c>
      <c r="O574" s="9" t="b">
        <v>1</v>
      </c>
      <c r="Q574"/>
      <c r="R574"/>
      <c r="S574"/>
      <c r="T574"/>
      <c r="U574"/>
      <c r="V574"/>
      <c r="W574"/>
    </row>
    <row r="575" spans="1:23">
      <c r="A575" s="9" t="s">
        <v>4</v>
      </c>
      <c r="B575" s="9">
        <v>226365</v>
      </c>
      <c r="C575" s="9">
        <v>1790</v>
      </c>
      <c r="D575" s="9" t="s">
        <v>27992</v>
      </c>
      <c r="E575" s="24">
        <v>0</v>
      </c>
      <c r="F575" s="24" t="s">
        <v>32963</v>
      </c>
      <c r="G575" s="9">
        <v>0</v>
      </c>
      <c r="H575" s="9">
        <v>0</v>
      </c>
      <c r="I575" s="9">
        <v>0</v>
      </c>
      <c r="J575" s="9">
        <v>0</v>
      </c>
      <c r="K575" s="9">
        <v>1790</v>
      </c>
      <c r="L575" s="9" t="s">
        <v>28378</v>
      </c>
      <c r="M575" s="9" t="s">
        <v>28378</v>
      </c>
      <c r="N575" s="9" t="s">
        <v>28378</v>
      </c>
      <c r="O575" s="9" t="b">
        <v>1</v>
      </c>
      <c r="Q575"/>
      <c r="R575"/>
      <c r="S575"/>
      <c r="T575"/>
      <c r="U575"/>
      <c r="V575"/>
      <c r="W575"/>
    </row>
    <row r="576" spans="1:23">
      <c r="A576" s="9" t="s">
        <v>4</v>
      </c>
      <c r="B576" s="9">
        <v>201343</v>
      </c>
      <c r="C576" s="9">
        <v>289</v>
      </c>
      <c r="D576" s="9" t="s">
        <v>29739</v>
      </c>
      <c r="E576" s="24">
        <v>0</v>
      </c>
      <c r="F576" s="24" t="s">
        <v>32963</v>
      </c>
      <c r="G576" s="9">
        <v>0</v>
      </c>
      <c r="H576" s="9">
        <v>0</v>
      </c>
      <c r="I576" s="9">
        <v>0</v>
      </c>
      <c r="J576" s="9">
        <v>0</v>
      </c>
      <c r="K576" s="9">
        <v>289</v>
      </c>
      <c r="L576" s="9" t="s">
        <v>28378</v>
      </c>
      <c r="M576" s="9" t="s">
        <v>28378</v>
      </c>
      <c r="N576" s="9" t="s">
        <v>28378</v>
      </c>
      <c r="O576" s="9" t="b">
        <v>1</v>
      </c>
      <c r="Q576"/>
      <c r="R576"/>
      <c r="S576"/>
      <c r="T576"/>
      <c r="U576"/>
      <c r="V576"/>
      <c r="W576"/>
    </row>
    <row r="577" spans="1:23">
      <c r="A577" s="9" t="s">
        <v>4</v>
      </c>
      <c r="B577" s="9">
        <v>218677</v>
      </c>
      <c r="C577" s="9">
        <v>46190</v>
      </c>
      <c r="D577" s="9" t="s">
        <v>26827</v>
      </c>
      <c r="E577" s="24">
        <v>0</v>
      </c>
      <c r="F577" s="24" t="s">
        <v>32963</v>
      </c>
      <c r="G577" s="9">
        <v>0</v>
      </c>
      <c r="H577" s="9">
        <v>0</v>
      </c>
      <c r="I577" s="9">
        <v>0</v>
      </c>
      <c r="J577" s="9">
        <v>0</v>
      </c>
      <c r="K577" s="9">
        <v>46190</v>
      </c>
      <c r="L577" s="9" t="s">
        <v>28378</v>
      </c>
      <c r="M577" s="9" t="s">
        <v>28378</v>
      </c>
      <c r="N577" s="9" t="s">
        <v>28378</v>
      </c>
      <c r="O577" s="9" t="b">
        <v>1</v>
      </c>
      <c r="Q577"/>
      <c r="R577"/>
      <c r="S577"/>
      <c r="T577"/>
      <c r="U577"/>
      <c r="V577"/>
      <c r="W577"/>
    </row>
    <row r="578" spans="1:23">
      <c r="A578" s="9" t="s">
        <v>4</v>
      </c>
      <c r="B578" s="9">
        <v>204108</v>
      </c>
      <c r="C578" s="9">
        <v>749</v>
      </c>
      <c r="D578" s="9" t="s">
        <v>26831</v>
      </c>
      <c r="E578" s="24">
        <v>0</v>
      </c>
      <c r="F578" s="24" t="s">
        <v>32963</v>
      </c>
      <c r="G578" s="9">
        <v>0</v>
      </c>
      <c r="H578" s="9">
        <v>0</v>
      </c>
      <c r="I578" s="9">
        <v>0</v>
      </c>
      <c r="J578" s="9">
        <v>0</v>
      </c>
      <c r="K578" s="9">
        <v>749</v>
      </c>
      <c r="L578" s="9" t="s">
        <v>28378</v>
      </c>
      <c r="M578" s="9" t="s">
        <v>28378</v>
      </c>
      <c r="N578" s="9" t="s">
        <v>28378</v>
      </c>
      <c r="O578" s="9" t="b">
        <v>1</v>
      </c>
      <c r="Q578"/>
      <c r="R578"/>
      <c r="S578"/>
      <c r="T578"/>
      <c r="U578"/>
      <c r="V578"/>
      <c r="W578"/>
    </row>
    <row r="579" spans="1:23">
      <c r="A579" s="9" t="s">
        <v>4</v>
      </c>
      <c r="B579" s="9">
        <v>158418</v>
      </c>
      <c r="C579" s="9">
        <v>8490</v>
      </c>
      <c r="D579" s="9" t="s">
        <v>26833</v>
      </c>
      <c r="E579" s="24">
        <v>0</v>
      </c>
      <c r="F579" s="24" t="s">
        <v>32963</v>
      </c>
      <c r="G579" s="9">
        <v>0</v>
      </c>
      <c r="H579" s="9">
        <v>0</v>
      </c>
      <c r="I579" s="9">
        <v>0</v>
      </c>
      <c r="J579" s="9">
        <v>0</v>
      </c>
      <c r="K579" s="9">
        <v>8490</v>
      </c>
      <c r="L579" s="9" t="s">
        <v>28378</v>
      </c>
      <c r="M579" s="9" t="s">
        <v>28378</v>
      </c>
      <c r="N579" s="9" t="s">
        <v>28378</v>
      </c>
      <c r="O579" s="9" t="b">
        <v>1</v>
      </c>
      <c r="Q579"/>
      <c r="R579"/>
      <c r="S579"/>
      <c r="T579"/>
      <c r="U579"/>
      <c r="V579"/>
      <c r="W579"/>
    </row>
    <row r="580" spans="1:23">
      <c r="A580" s="9" t="s">
        <v>4</v>
      </c>
      <c r="B580" s="9">
        <v>204113</v>
      </c>
      <c r="C580" s="9">
        <v>2590</v>
      </c>
      <c r="D580" s="9" t="s">
        <v>26834</v>
      </c>
      <c r="E580" s="24">
        <v>0</v>
      </c>
      <c r="F580" s="24" t="s">
        <v>32963</v>
      </c>
      <c r="G580" s="9">
        <v>0</v>
      </c>
      <c r="H580" s="9">
        <v>0</v>
      </c>
      <c r="I580" s="9">
        <v>0</v>
      </c>
      <c r="J580" s="9">
        <v>0</v>
      </c>
      <c r="K580" s="9">
        <v>2590</v>
      </c>
      <c r="L580" s="9" t="s">
        <v>28378</v>
      </c>
      <c r="M580" s="9" t="s">
        <v>28378</v>
      </c>
      <c r="N580" s="9" t="s">
        <v>28378</v>
      </c>
      <c r="O580" s="9" t="b">
        <v>1</v>
      </c>
      <c r="Q580"/>
      <c r="R580"/>
      <c r="S580"/>
      <c r="T580"/>
      <c r="U580"/>
      <c r="V580"/>
      <c r="W580"/>
    </row>
    <row r="581" spans="1:23">
      <c r="A581" s="9" t="s">
        <v>4</v>
      </c>
      <c r="B581" s="9">
        <v>204115</v>
      </c>
      <c r="C581" s="9">
        <v>1690</v>
      </c>
      <c r="D581" s="9" t="s">
        <v>26835</v>
      </c>
      <c r="E581" s="24">
        <v>0</v>
      </c>
      <c r="F581" s="24" t="s">
        <v>32963</v>
      </c>
      <c r="G581" s="9">
        <v>0</v>
      </c>
      <c r="H581" s="9">
        <v>0</v>
      </c>
      <c r="I581" s="9">
        <v>0</v>
      </c>
      <c r="J581" s="9">
        <v>0</v>
      </c>
      <c r="K581" s="9">
        <v>1690</v>
      </c>
      <c r="L581" s="9" t="s">
        <v>28378</v>
      </c>
      <c r="M581" s="9" t="s">
        <v>28378</v>
      </c>
      <c r="N581" s="9" t="s">
        <v>28378</v>
      </c>
      <c r="O581" s="9" t="b">
        <v>1</v>
      </c>
      <c r="Q581"/>
      <c r="R581"/>
      <c r="S581"/>
      <c r="T581"/>
      <c r="U581"/>
      <c r="V581"/>
      <c r="W581"/>
    </row>
    <row r="582" spans="1:23">
      <c r="A582" s="9" t="s">
        <v>4</v>
      </c>
      <c r="B582" s="9">
        <v>158415</v>
      </c>
      <c r="C582" s="9">
        <v>3190</v>
      </c>
      <c r="D582" s="9" t="s">
        <v>26836</v>
      </c>
      <c r="E582" s="24">
        <v>0</v>
      </c>
      <c r="F582" s="24" t="s">
        <v>32963</v>
      </c>
      <c r="G582" s="9">
        <v>0</v>
      </c>
      <c r="H582" s="9">
        <v>0</v>
      </c>
      <c r="I582" s="9">
        <v>0</v>
      </c>
      <c r="J582" s="9">
        <v>0</v>
      </c>
      <c r="K582" s="9">
        <v>3190</v>
      </c>
      <c r="L582" s="9" t="s">
        <v>28378</v>
      </c>
      <c r="M582" s="9" t="s">
        <v>28378</v>
      </c>
      <c r="N582" s="9" t="s">
        <v>28378</v>
      </c>
      <c r="O582" s="9" t="b">
        <v>1</v>
      </c>
      <c r="Q582"/>
      <c r="R582"/>
      <c r="S582"/>
      <c r="T582"/>
      <c r="U582"/>
      <c r="V582"/>
      <c r="W582"/>
    </row>
    <row r="583" spans="1:23">
      <c r="A583" s="9" t="s">
        <v>4</v>
      </c>
      <c r="B583" s="9">
        <v>204263</v>
      </c>
      <c r="C583" s="9">
        <v>1690</v>
      </c>
      <c r="D583" s="9" t="s">
        <v>26842</v>
      </c>
      <c r="E583" s="24">
        <v>0</v>
      </c>
      <c r="F583" s="24" t="s">
        <v>32963</v>
      </c>
      <c r="G583" s="9">
        <v>0</v>
      </c>
      <c r="H583" s="9">
        <v>0</v>
      </c>
      <c r="I583" s="9">
        <v>0</v>
      </c>
      <c r="J583" s="9">
        <v>0</v>
      </c>
      <c r="K583" s="9">
        <v>1690</v>
      </c>
      <c r="L583" s="9" t="s">
        <v>28378</v>
      </c>
      <c r="M583" s="9" t="s">
        <v>28378</v>
      </c>
      <c r="N583" s="9" t="s">
        <v>28378</v>
      </c>
      <c r="O583" s="9" t="b">
        <v>1</v>
      </c>
      <c r="Q583"/>
      <c r="R583"/>
      <c r="S583"/>
      <c r="T583"/>
      <c r="U583"/>
      <c r="V583"/>
      <c r="W583"/>
    </row>
    <row r="584" spans="1:23">
      <c r="A584" s="9" t="s">
        <v>4</v>
      </c>
      <c r="B584" s="9">
        <v>204208</v>
      </c>
      <c r="C584" s="9">
        <v>2690</v>
      </c>
      <c r="D584" s="9" t="s">
        <v>26843</v>
      </c>
      <c r="E584" s="24">
        <v>0</v>
      </c>
      <c r="F584" s="24" t="s">
        <v>32963</v>
      </c>
      <c r="G584" s="9">
        <v>0</v>
      </c>
      <c r="H584" s="9">
        <v>0</v>
      </c>
      <c r="I584" s="9">
        <v>0</v>
      </c>
      <c r="J584" s="9">
        <v>0</v>
      </c>
      <c r="K584" s="9">
        <v>2690</v>
      </c>
      <c r="L584" s="9" t="s">
        <v>28378</v>
      </c>
      <c r="M584" s="9" t="s">
        <v>28378</v>
      </c>
      <c r="N584" s="9" t="s">
        <v>28378</v>
      </c>
      <c r="O584" s="9" t="b">
        <v>1</v>
      </c>
      <c r="Q584"/>
      <c r="R584"/>
      <c r="S584"/>
      <c r="T584"/>
      <c r="U584"/>
      <c r="V584"/>
      <c r="W584"/>
    </row>
    <row r="585" spans="1:23">
      <c r="A585" s="9" t="s">
        <v>4</v>
      </c>
      <c r="B585" s="9">
        <v>204117</v>
      </c>
      <c r="C585" s="9">
        <v>1090</v>
      </c>
      <c r="D585" s="9" t="s">
        <v>26837</v>
      </c>
      <c r="E585" s="24">
        <v>0</v>
      </c>
      <c r="F585" s="24" t="s">
        <v>32963</v>
      </c>
      <c r="G585" s="9">
        <v>0</v>
      </c>
      <c r="H585" s="9">
        <v>0</v>
      </c>
      <c r="I585" s="9">
        <v>0</v>
      </c>
      <c r="J585" s="9">
        <v>0</v>
      </c>
      <c r="K585" s="9">
        <v>1090</v>
      </c>
      <c r="L585" s="9" t="s">
        <v>28378</v>
      </c>
      <c r="M585" s="9" t="s">
        <v>28378</v>
      </c>
      <c r="N585" s="9" t="s">
        <v>28378</v>
      </c>
      <c r="O585" s="9" t="b">
        <v>1</v>
      </c>
      <c r="Q585"/>
      <c r="R585"/>
      <c r="S585"/>
      <c r="T585"/>
      <c r="U585"/>
      <c r="V585"/>
      <c r="W585"/>
    </row>
    <row r="586" spans="1:23">
      <c r="A586" s="9" t="s">
        <v>4</v>
      </c>
      <c r="B586" s="9">
        <v>202350</v>
      </c>
      <c r="C586" s="9" t="s">
        <v>28492</v>
      </c>
      <c r="D586" s="9">
        <v>0</v>
      </c>
      <c r="E586" s="24">
        <v>2778</v>
      </c>
      <c r="F586" s="24" t="s">
        <v>33357</v>
      </c>
      <c r="G586" s="9">
        <v>0</v>
      </c>
      <c r="H586" s="9">
        <v>0</v>
      </c>
      <c r="I586" s="9">
        <v>0</v>
      </c>
      <c r="J586" s="9">
        <v>0</v>
      </c>
      <c r="K586" s="9" t="s">
        <v>28378</v>
      </c>
      <c r="L586" s="9">
        <v>2894</v>
      </c>
      <c r="M586" s="9" t="s">
        <v>28378</v>
      </c>
      <c r="N586" s="9" t="s">
        <v>28378</v>
      </c>
      <c r="O586" s="9" t="b">
        <v>1</v>
      </c>
      <c r="Q586"/>
      <c r="R586"/>
      <c r="S586"/>
      <c r="T586"/>
      <c r="U586"/>
      <c r="V586"/>
      <c r="W586"/>
    </row>
    <row r="587" spans="1:23">
      <c r="A587" s="9" t="s">
        <v>4</v>
      </c>
      <c r="B587" s="9">
        <v>158007</v>
      </c>
      <c r="C587" s="9">
        <v>1590</v>
      </c>
      <c r="D587" s="9" t="s">
        <v>26846</v>
      </c>
      <c r="E587" s="24">
        <v>0</v>
      </c>
      <c r="F587" s="24" t="s">
        <v>32963</v>
      </c>
      <c r="G587" s="9">
        <v>0</v>
      </c>
      <c r="H587" s="9">
        <v>0</v>
      </c>
      <c r="I587" s="9">
        <v>0</v>
      </c>
      <c r="J587" s="9">
        <v>0</v>
      </c>
      <c r="K587" s="9">
        <v>1590</v>
      </c>
      <c r="L587" s="9" t="s">
        <v>28378</v>
      </c>
      <c r="M587" s="9" t="s">
        <v>28378</v>
      </c>
      <c r="N587" s="9" t="s">
        <v>28378</v>
      </c>
      <c r="O587" s="9" t="b">
        <v>1</v>
      </c>
      <c r="Q587"/>
      <c r="R587"/>
      <c r="S587"/>
      <c r="T587"/>
      <c r="U587"/>
      <c r="V587"/>
      <c r="W587"/>
    </row>
    <row r="588" spans="1:23">
      <c r="A588" s="9" t="s">
        <v>4</v>
      </c>
      <c r="B588" s="9">
        <v>158008</v>
      </c>
      <c r="C588" s="9">
        <v>1890</v>
      </c>
      <c r="D588" s="9" t="s">
        <v>26847</v>
      </c>
      <c r="E588" s="24">
        <v>0</v>
      </c>
      <c r="F588" s="24" t="s">
        <v>32963</v>
      </c>
      <c r="G588" s="9">
        <v>0</v>
      </c>
      <c r="H588" s="9">
        <v>0</v>
      </c>
      <c r="I588" s="9">
        <v>0</v>
      </c>
      <c r="J588" s="9">
        <v>0</v>
      </c>
      <c r="K588" s="9">
        <v>1890</v>
      </c>
      <c r="L588" s="9" t="s">
        <v>28378</v>
      </c>
      <c r="M588" s="9" t="s">
        <v>28378</v>
      </c>
      <c r="N588" s="9" t="s">
        <v>28378</v>
      </c>
      <c r="O588" s="9" t="b">
        <v>1</v>
      </c>
      <c r="Q588"/>
      <c r="R588"/>
      <c r="S588"/>
      <c r="T588"/>
      <c r="U588"/>
      <c r="V588"/>
      <c r="W588"/>
    </row>
    <row r="589" spans="1:23">
      <c r="A589" s="9" t="s">
        <v>4</v>
      </c>
      <c r="B589" s="9">
        <v>158010</v>
      </c>
      <c r="C589" s="9">
        <v>2190</v>
      </c>
      <c r="D589" s="9" t="s">
        <v>26845</v>
      </c>
      <c r="E589" s="24">
        <v>0</v>
      </c>
      <c r="F589" s="24" t="s">
        <v>32963</v>
      </c>
      <c r="G589" s="9">
        <v>0</v>
      </c>
      <c r="H589" s="9">
        <v>0</v>
      </c>
      <c r="I589" s="9">
        <v>0</v>
      </c>
      <c r="J589" s="9">
        <v>0</v>
      </c>
      <c r="K589" s="9">
        <v>2190</v>
      </c>
      <c r="L589" s="9" t="s">
        <v>28378</v>
      </c>
      <c r="M589" s="9" t="s">
        <v>28378</v>
      </c>
      <c r="N589" s="9" t="s">
        <v>28378</v>
      </c>
      <c r="O589" s="9" t="b">
        <v>1</v>
      </c>
      <c r="Q589"/>
      <c r="R589"/>
      <c r="S589"/>
      <c r="T589"/>
      <c r="U589"/>
      <c r="V589"/>
      <c r="W589"/>
    </row>
    <row r="590" spans="1:23">
      <c r="A590" s="9" t="s">
        <v>4</v>
      </c>
      <c r="B590" s="9">
        <v>158009</v>
      </c>
      <c r="C590" s="9">
        <v>2090</v>
      </c>
      <c r="D590" s="9" t="s">
        <v>26844</v>
      </c>
      <c r="E590" s="24">
        <v>0</v>
      </c>
      <c r="F590" s="24" t="s">
        <v>32963</v>
      </c>
      <c r="G590" s="9">
        <v>0</v>
      </c>
      <c r="H590" s="9">
        <v>0</v>
      </c>
      <c r="I590" s="9">
        <v>0</v>
      </c>
      <c r="J590" s="9">
        <v>0</v>
      </c>
      <c r="K590" s="9">
        <v>2090</v>
      </c>
      <c r="L590" s="9" t="s">
        <v>28378</v>
      </c>
      <c r="M590" s="9" t="s">
        <v>28378</v>
      </c>
      <c r="N590" s="9" t="s">
        <v>28378</v>
      </c>
      <c r="O590" s="9" t="b">
        <v>1</v>
      </c>
      <c r="Q590"/>
      <c r="R590"/>
      <c r="S590"/>
      <c r="T590"/>
      <c r="U590"/>
      <c r="V590"/>
      <c r="W590"/>
    </row>
    <row r="591" spans="1:23">
      <c r="A591" s="9" t="s">
        <v>4</v>
      </c>
      <c r="B591" s="9">
        <v>213790</v>
      </c>
      <c r="C591" s="9">
        <v>1090</v>
      </c>
      <c r="D591" s="9" t="s">
        <v>28585</v>
      </c>
      <c r="E591" s="24">
        <v>0</v>
      </c>
      <c r="F591" s="24" t="s">
        <v>32963</v>
      </c>
      <c r="G591" s="9">
        <v>0</v>
      </c>
      <c r="H591" s="9">
        <v>0</v>
      </c>
      <c r="I591" s="9">
        <v>0</v>
      </c>
      <c r="J591" s="9">
        <v>0</v>
      </c>
      <c r="K591" s="9">
        <v>1090</v>
      </c>
      <c r="L591" s="9" t="s">
        <v>28378</v>
      </c>
      <c r="M591" s="9" t="s">
        <v>28378</v>
      </c>
      <c r="N591" s="9" t="s">
        <v>28378</v>
      </c>
      <c r="O591" s="9" t="b">
        <v>1</v>
      </c>
      <c r="Q591"/>
      <c r="R591"/>
      <c r="S591"/>
      <c r="T591"/>
      <c r="U591"/>
      <c r="V591"/>
      <c r="W591"/>
    </row>
    <row r="592" spans="1:23">
      <c r="A592" s="9" t="s">
        <v>4</v>
      </c>
      <c r="B592" s="9">
        <v>187465</v>
      </c>
      <c r="C592" s="9">
        <v>790</v>
      </c>
      <c r="D592" s="9" t="s">
        <v>27055</v>
      </c>
      <c r="E592" s="24">
        <v>0</v>
      </c>
      <c r="F592" s="24" t="s">
        <v>32963</v>
      </c>
      <c r="G592" s="9">
        <v>0</v>
      </c>
      <c r="H592" s="9">
        <v>0</v>
      </c>
      <c r="I592" s="9">
        <v>0</v>
      </c>
      <c r="J592" s="9">
        <v>0</v>
      </c>
      <c r="K592" s="9">
        <v>790</v>
      </c>
      <c r="L592" s="9" t="s">
        <v>28378</v>
      </c>
      <c r="M592" s="9" t="s">
        <v>28378</v>
      </c>
      <c r="N592" s="9" t="s">
        <v>28378</v>
      </c>
      <c r="O592" s="9" t="b">
        <v>1</v>
      </c>
      <c r="Q592"/>
      <c r="R592"/>
      <c r="S592"/>
      <c r="T592"/>
      <c r="U592"/>
      <c r="V592"/>
      <c r="W592"/>
    </row>
    <row r="593" spans="1:23">
      <c r="A593" s="9" t="s">
        <v>4</v>
      </c>
      <c r="B593" s="9">
        <v>218689</v>
      </c>
      <c r="C593" s="9">
        <v>22290</v>
      </c>
      <c r="D593" s="9" t="s">
        <v>32975</v>
      </c>
      <c r="E593" s="24">
        <v>15594</v>
      </c>
      <c r="F593" s="24" t="s">
        <v>33330</v>
      </c>
      <c r="G593" s="9">
        <v>0</v>
      </c>
      <c r="H593" s="9">
        <v>0</v>
      </c>
      <c r="I593" s="9">
        <v>0</v>
      </c>
      <c r="J593" s="9">
        <v>0</v>
      </c>
      <c r="K593" s="9">
        <v>22290</v>
      </c>
      <c r="L593" s="9">
        <v>15550</v>
      </c>
      <c r="M593" s="9" t="s">
        <v>28378</v>
      </c>
      <c r="N593" s="9" t="s">
        <v>28378</v>
      </c>
      <c r="O593" s="9" t="b">
        <v>1</v>
      </c>
      <c r="Q593"/>
      <c r="R593"/>
      <c r="S593"/>
      <c r="T593"/>
      <c r="U593"/>
      <c r="V593"/>
      <c r="W593"/>
    </row>
    <row r="594" spans="1:23">
      <c r="A594" s="9" t="s">
        <v>4</v>
      </c>
      <c r="B594" s="9">
        <v>218691</v>
      </c>
      <c r="C594" s="9">
        <v>29990</v>
      </c>
      <c r="D594" s="9" t="s">
        <v>32983</v>
      </c>
      <c r="E594" s="24">
        <v>0</v>
      </c>
      <c r="F594" s="24" t="s">
        <v>32963</v>
      </c>
      <c r="G594" s="9">
        <v>0</v>
      </c>
      <c r="H594" s="9">
        <v>0</v>
      </c>
      <c r="I594" s="9">
        <v>0</v>
      </c>
      <c r="J594" s="9">
        <v>0</v>
      </c>
      <c r="K594" s="9">
        <v>29990</v>
      </c>
      <c r="L594" s="9" t="s">
        <v>28378</v>
      </c>
      <c r="M594" s="9" t="s">
        <v>28378</v>
      </c>
      <c r="N594" s="9" t="s">
        <v>28378</v>
      </c>
      <c r="O594" s="9" t="b">
        <v>1</v>
      </c>
      <c r="Q594"/>
      <c r="R594"/>
      <c r="S594"/>
      <c r="T594"/>
      <c r="U594"/>
      <c r="V594"/>
      <c r="W594"/>
    </row>
    <row r="595" spans="1:23">
      <c r="A595" s="9" t="s">
        <v>4</v>
      </c>
      <c r="B595" s="9">
        <v>218692</v>
      </c>
      <c r="C595" s="9">
        <v>7690</v>
      </c>
      <c r="D595" s="9" t="s">
        <v>32976</v>
      </c>
      <c r="E595" s="24">
        <v>5724</v>
      </c>
      <c r="F595" s="24" t="s">
        <v>33329</v>
      </c>
      <c r="G595" s="9">
        <v>0</v>
      </c>
      <c r="H595" s="9">
        <v>0</v>
      </c>
      <c r="I595" s="9">
        <v>0</v>
      </c>
      <c r="J595" s="9">
        <v>0</v>
      </c>
      <c r="K595" s="9">
        <v>7690</v>
      </c>
      <c r="L595" s="9">
        <v>5562</v>
      </c>
      <c r="M595" s="9" t="s">
        <v>28378</v>
      </c>
      <c r="N595" s="9" t="s">
        <v>28378</v>
      </c>
      <c r="O595" s="9" t="b">
        <v>1</v>
      </c>
      <c r="Q595"/>
      <c r="R595"/>
      <c r="S595"/>
      <c r="T595"/>
      <c r="U595"/>
      <c r="V595"/>
      <c r="W595"/>
    </row>
    <row r="596" spans="1:23">
      <c r="A596" s="9" t="s">
        <v>4</v>
      </c>
      <c r="B596" s="9">
        <v>218696</v>
      </c>
      <c r="C596" s="9">
        <v>8190</v>
      </c>
      <c r="D596" s="9" t="s">
        <v>32977</v>
      </c>
      <c r="E596" s="24">
        <v>3879</v>
      </c>
      <c r="F596" s="24" t="s">
        <v>33328</v>
      </c>
      <c r="G596" s="9">
        <v>0</v>
      </c>
      <c r="H596" s="9">
        <v>0</v>
      </c>
      <c r="I596" s="9">
        <v>0</v>
      </c>
      <c r="J596" s="9">
        <v>0</v>
      </c>
      <c r="K596" s="9">
        <v>8190</v>
      </c>
      <c r="L596" s="9">
        <v>4062</v>
      </c>
      <c r="M596" s="9" t="s">
        <v>28378</v>
      </c>
      <c r="N596" s="9" t="s">
        <v>28378</v>
      </c>
      <c r="O596" s="9" t="b">
        <v>1</v>
      </c>
      <c r="Q596"/>
      <c r="R596"/>
      <c r="S596"/>
      <c r="T596"/>
      <c r="U596"/>
      <c r="V596"/>
      <c r="W596"/>
    </row>
    <row r="597" spans="1:23">
      <c r="A597" s="9" t="s">
        <v>4</v>
      </c>
      <c r="B597" s="9">
        <v>218697</v>
      </c>
      <c r="C597" s="9">
        <v>10490</v>
      </c>
      <c r="D597" s="9" t="s">
        <v>32978</v>
      </c>
      <c r="E597" s="24">
        <v>4465</v>
      </c>
      <c r="F597" s="24" t="s">
        <v>33327</v>
      </c>
      <c r="G597" s="9">
        <v>0</v>
      </c>
      <c r="H597" s="9">
        <v>0</v>
      </c>
      <c r="I597" s="9">
        <v>0</v>
      </c>
      <c r="J597" s="9">
        <v>0</v>
      </c>
      <c r="K597" s="9">
        <v>10490</v>
      </c>
      <c r="L597" s="9">
        <v>4675</v>
      </c>
      <c r="M597" s="9" t="s">
        <v>28378</v>
      </c>
      <c r="N597" s="9" t="s">
        <v>28378</v>
      </c>
      <c r="O597" s="9" t="b">
        <v>1</v>
      </c>
      <c r="Q597"/>
      <c r="R597"/>
      <c r="S597"/>
      <c r="T597"/>
      <c r="U597"/>
      <c r="V597"/>
      <c r="W597"/>
    </row>
    <row r="598" spans="1:23">
      <c r="A598" s="9" t="s">
        <v>4</v>
      </c>
      <c r="B598" s="9">
        <v>218690</v>
      </c>
      <c r="C598" s="9" t="s">
        <v>32979</v>
      </c>
      <c r="D598" s="9" t="s">
        <v>27189</v>
      </c>
      <c r="E598" s="24" t="s">
        <v>28492</v>
      </c>
      <c r="F598" s="24" t="s">
        <v>32963</v>
      </c>
      <c r="G598" s="9">
        <v>0</v>
      </c>
      <c r="H598" s="9">
        <v>0</v>
      </c>
      <c r="I598" s="9">
        <v>0</v>
      </c>
      <c r="J598" s="9">
        <v>0</v>
      </c>
      <c r="K598" s="9">
        <v>12290</v>
      </c>
      <c r="L598" s="9" t="s">
        <v>28378</v>
      </c>
      <c r="M598" s="9" t="s">
        <v>28378</v>
      </c>
      <c r="N598" s="9" t="s">
        <v>28378</v>
      </c>
      <c r="O598" s="9" t="b">
        <v>1</v>
      </c>
      <c r="Q598"/>
      <c r="R598"/>
      <c r="S598"/>
      <c r="T598"/>
      <c r="U598"/>
      <c r="V598"/>
      <c r="W598"/>
    </row>
    <row r="599" spans="1:23">
      <c r="A599" s="9" t="s">
        <v>4</v>
      </c>
      <c r="B599" s="9">
        <v>218685</v>
      </c>
      <c r="C599" s="9">
        <v>14590</v>
      </c>
      <c r="D599" s="9" t="s">
        <v>27257</v>
      </c>
      <c r="E599" s="24">
        <v>18332</v>
      </c>
      <c r="F599" s="24" t="s">
        <v>33721</v>
      </c>
      <c r="G599" s="9">
        <v>0</v>
      </c>
      <c r="H599" s="9">
        <v>0</v>
      </c>
      <c r="I599" s="9">
        <v>0</v>
      </c>
      <c r="J599" s="9">
        <v>0</v>
      </c>
      <c r="K599" s="9">
        <v>13990</v>
      </c>
      <c r="L599" s="9">
        <v>18892</v>
      </c>
      <c r="M599" s="9" t="s">
        <v>28378</v>
      </c>
      <c r="N599" s="9" t="s">
        <v>28378</v>
      </c>
      <c r="O599" s="9" t="b">
        <v>1</v>
      </c>
      <c r="Q599"/>
      <c r="R599"/>
      <c r="S599"/>
      <c r="T599"/>
      <c r="U599"/>
      <c r="V599"/>
      <c r="W599"/>
    </row>
    <row r="600" spans="1:23">
      <c r="A600" s="9" t="s">
        <v>4</v>
      </c>
      <c r="B600" s="9">
        <v>251279</v>
      </c>
      <c r="C600" s="9">
        <v>819</v>
      </c>
      <c r="D600" s="9" t="s">
        <v>27310</v>
      </c>
      <c r="E600" s="24">
        <v>0</v>
      </c>
      <c r="F600" s="24" t="s">
        <v>32963</v>
      </c>
      <c r="G600" s="9">
        <v>0</v>
      </c>
      <c r="H600" s="9">
        <v>0</v>
      </c>
      <c r="I600" s="9">
        <v>0</v>
      </c>
      <c r="J600" s="9">
        <v>0</v>
      </c>
      <c r="K600" s="9">
        <v>819</v>
      </c>
      <c r="L600" s="9" t="s">
        <v>28378</v>
      </c>
      <c r="M600" s="9" t="s">
        <v>28378</v>
      </c>
      <c r="N600" s="9" t="s">
        <v>28378</v>
      </c>
      <c r="O600" s="9" t="b">
        <v>1</v>
      </c>
      <c r="Q600"/>
      <c r="R600"/>
      <c r="S600"/>
      <c r="T600"/>
      <c r="U600"/>
      <c r="V600"/>
      <c r="W600"/>
    </row>
    <row r="601" spans="1:23">
      <c r="A601" s="9" t="s">
        <v>4</v>
      </c>
      <c r="B601" s="9">
        <v>251280</v>
      </c>
      <c r="C601" s="9">
        <v>1490</v>
      </c>
      <c r="D601" s="9" t="s">
        <v>27311</v>
      </c>
      <c r="E601" s="24">
        <v>0</v>
      </c>
      <c r="F601" s="24" t="s">
        <v>32963</v>
      </c>
      <c r="G601" s="9">
        <v>0</v>
      </c>
      <c r="H601" s="9">
        <v>0</v>
      </c>
      <c r="I601" s="9">
        <v>0</v>
      </c>
      <c r="J601" s="9">
        <v>0</v>
      </c>
      <c r="K601" s="9">
        <v>1490</v>
      </c>
      <c r="L601" s="9" t="s">
        <v>28378</v>
      </c>
      <c r="M601" s="9" t="s">
        <v>28378</v>
      </c>
      <c r="N601" s="9" t="s">
        <v>28378</v>
      </c>
      <c r="O601" s="9" t="b">
        <v>1</v>
      </c>
      <c r="Q601"/>
      <c r="R601"/>
      <c r="S601"/>
      <c r="T601"/>
      <c r="U601"/>
      <c r="V601"/>
      <c r="W601"/>
    </row>
    <row r="602" spans="1:23">
      <c r="A602" s="9" t="s">
        <v>4</v>
      </c>
      <c r="B602" s="9">
        <v>243782</v>
      </c>
      <c r="C602" s="9">
        <v>3190</v>
      </c>
      <c r="D602" s="9" t="s">
        <v>27436</v>
      </c>
      <c r="E602" s="24">
        <v>0</v>
      </c>
      <c r="F602" s="24" t="s">
        <v>32963</v>
      </c>
      <c r="G602" s="9">
        <v>0</v>
      </c>
      <c r="H602" s="9">
        <v>0</v>
      </c>
      <c r="I602" s="9">
        <v>0</v>
      </c>
      <c r="J602" s="9">
        <v>0</v>
      </c>
      <c r="K602" s="9">
        <v>3190</v>
      </c>
      <c r="L602" s="9" t="s">
        <v>28378</v>
      </c>
      <c r="M602" s="9" t="s">
        <v>28378</v>
      </c>
      <c r="N602" s="9" t="s">
        <v>28378</v>
      </c>
      <c r="O602" s="9" t="b">
        <v>1</v>
      </c>
      <c r="Q602"/>
      <c r="R602"/>
      <c r="S602"/>
      <c r="T602"/>
      <c r="U602"/>
      <c r="V602"/>
      <c r="W602"/>
    </row>
    <row r="603" spans="1:23">
      <c r="A603" s="9" t="s">
        <v>4</v>
      </c>
      <c r="B603" s="9">
        <v>243783</v>
      </c>
      <c r="C603" s="9">
        <v>3190</v>
      </c>
      <c r="D603" s="9" t="s">
        <v>27312</v>
      </c>
      <c r="E603" s="24">
        <v>0</v>
      </c>
      <c r="F603" s="24" t="s">
        <v>32963</v>
      </c>
      <c r="G603" s="9">
        <v>0</v>
      </c>
      <c r="H603" s="9">
        <v>0</v>
      </c>
      <c r="I603" s="9">
        <v>0</v>
      </c>
      <c r="J603" s="9">
        <v>0</v>
      </c>
      <c r="K603" s="9">
        <v>3190</v>
      </c>
      <c r="L603" s="9" t="s">
        <v>28378</v>
      </c>
      <c r="M603" s="9" t="s">
        <v>28378</v>
      </c>
      <c r="N603" s="9" t="s">
        <v>28378</v>
      </c>
      <c r="O603" s="9" t="b">
        <v>1</v>
      </c>
      <c r="Q603"/>
      <c r="R603"/>
      <c r="S603"/>
      <c r="T603"/>
      <c r="U603"/>
      <c r="V603"/>
      <c r="W603"/>
    </row>
    <row r="604" spans="1:23">
      <c r="A604" s="9" t="s">
        <v>4</v>
      </c>
      <c r="B604" s="9">
        <v>251717</v>
      </c>
      <c r="C604" s="9">
        <v>1190</v>
      </c>
      <c r="D604" s="9" t="s">
        <v>27322</v>
      </c>
      <c r="E604" s="24">
        <v>0</v>
      </c>
      <c r="F604" s="24" t="s">
        <v>32963</v>
      </c>
      <c r="G604" s="9">
        <v>0</v>
      </c>
      <c r="H604" s="9">
        <v>0</v>
      </c>
      <c r="I604" s="9">
        <v>0</v>
      </c>
      <c r="J604" s="9">
        <v>0</v>
      </c>
      <c r="K604" s="9">
        <v>1190</v>
      </c>
      <c r="L604" s="9" t="s">
        <v>28378</v>
      </c>
      <c r="M604" s="9" t="s">
        <v>28378</v>
      </c>
      <c r="N604" s="9" t="s">
        <v>28378</v>
      </c>
      <c r="O604" s="9" t="b">
        <v>1</v>
      </c>
      <c r="Q604"/>
      <c r="R604"/>
      <c r="S604"/>
      <c r="T604"/>
      <c r="U604"/>
      <c r="V604"/>
      <c r="W604"/>
    </row>
    <row r="605" spans="1:23">
      <c r="A605" s="9" t="s">
        <v>4</v>
      </c>
      <c r="B605" s="9">
        <v>251718</v>
      </c>
      <c r="C605" s="9">
        <v>2790</v>
      </c>
      <c r="D605" s="9" t="s">
        <v>27323</v>
      </c>
      <c r="E605" s="24">
        <v>0</v>
      </c>
      <c r="F605" s="24" t="s">
        <v>32963</v>
      </c>
      <c r="G605" s="9">
        <v>0</v>
      </c>
      <c r="H605" s="9">
        <v>0</v>
      </c>
      <c r="I605" s="9">
        <v>0</v>
      </c>
      <c r="J605" s="9">
        <v>0</v>
      </c>
      <c r="K605" s="9">
        <v>2790</v>
      </c>
      <c r="L605" s="9" t="s">
        <v>28378</v>
      </c>
      <c r="M605" s="9" t="s">
        <v>28378</v>
      </c>
      <c r="N605" s="9" t="s">
        <v>28378</v>
      </c>
      <c r="O605" s="9" t="b">
        <v>1</v>
      </c>
      <c r="Q605"/>
      <c r="R605"/>
      <c r="S605"/>
      <c r="T605"/>
      <c r="U605"/>
      <c r="V605"/>
      <c r="W605"/>
    </row>
    <row r="606" spans="1:23">
      <c r="A606" s="9" t="s">
        <v>4</v>
      </c>
      <c r="B606" s="9">
        <v>251719</v>
      </c>
      <c r="C606" s="9">
        <v>2490</v>
      </c>
      <c r="D606" s="9" t="s">
        <v>27324</v>
      </c>
      <c r="E606" s="24">
        <v>0</v>
      </c>
      <c r="F606" s="24" t="s">
        <v>32963</v>
      </c>
      <c r="G606" s="9">
        <v>0</v>
      </c>
      <c r="H606" s="9">
        <v>0</v>
      </c>
      <c r="I606" s="9">
        <v>0</v>
      </c>
      <c r="J606" s="9">
        <v>0</v>
      </c>
      <c r="K606" s="9">
        <v>2490</v>
      </c>
      <c r="L606" s="9" t="s">
        <v>28378</v>
      </c>
      <c r="M606" s="9" t="s">
        <v>28378</v>
      </c>
      <c r="N606" s="9" t="s">
        <v>28378</v>
      </c>
      <c r="O606" s="9" t="b">
        <v>1</v>
      </c>
      <c r="Q606"/>
      <c r="R606"/>
      <c r="S606"/>
      <c r="T606"/>
      <c r="U606"/>
      <c r="V606"/>
      <c r="W606"/>
    </row>
    <row r="607" spans="1:23">
      <c r="A607" s="9" t="s">
        <v>4</v>
      </c>
      <c r="B607" s="9">
        <v>251721</v>
      </c>
      <c r="C607" s="9">
        <v>3290</v>
      </c>
      <c r="D607" s="9" t="s">
        <v>27325</v>
      </c>
      <c r="E607" s="24">
        <v>0</v>
      </c>
      <c r="F607" s="24" t="s">
        <v>32963</v>
      </c>
      <c r="G607" s="9">
        <v>0</v>
      </c>
      <c r="H607" s="9">
        <v>0</v>
      </c>
      <c r="I607" s="9">
        <v>0</v>
      </c>
      <c r="J607" s="9">
        <v>0</v>
      </c>
      <c r="K607" s="9">
        <v>3290</v>
      </c>
      <c r="L607" s="9" t="s">
        <v>28378</v>
      </c>
      <c r="M607" s="9" t="s">
        <v>28378</v>
      </c>
      <c r="N607" s="9" t="s">
        <v>28378</v>
      </c>
      <c r="O607" s="9" t="b">
        <v>1</v>
      </c>
      <c r="Q607"/>
      <c r="R607"/>
      <c r="S607"/>
      <c r="T607"/>
      <c r="U607"/>
      <c r="V607"/>
      <c r="W607"/>
    </row>
    <row r="608" spans="1:23">
      <c r="A608" s="9" t="s">
        <v>4</v>
      </c>
      <c r="B608" s="9">
        <v>251720</v>
      </c>
      <c r="C608" s="9">
        <v>1990</v>
      </c>
      <c r="D608" s="9" t="s">
        <v>27326</v>
      </c>
      <c r="E608" s="24">
        <v>0</v>
      </c>
      <c r="F608" s="24" t="s">
        <v>32963</v>
      </c>
      <c r="G608" s="9">
        <v>0</v>
      </c>
      <c r="H608" s="9">
        <v>0</v>
      </c>
      <c r="I608" s="9">
        <v>0</v>
      </c>
      <c r="J608" s="9">
        <v>0</v>
      </c>
      <c r="K608" s="9">
        <v>1990</v>
      </c>
      <c r="L608" s="9" t="s">
        <v>28378</v>
      </c>
      <c r="M608" s="9" t="s">
        <v>28378</v>
      </c>
      <c r="N608" s="9" t="s">
        <v>28378</v>
      </c>
      <c r="O608" s="9" t="b">
        <v>1</v>
      </c>
      <c r="Q608"/>
      <c r="R608"/>
      <c r="S608"/>
      <c r="T608"/>
      <c r="U608"/>
      <c r="V608"/>
      <c r="W608"/>
    </row>
    <row r="609" spans="1:23">
      <c r="A609" s="9" t="s">
        <v>4</v>
      </c>
      <c r="B609" s="9">
        <v>218686</v>
      </c>
      <c r="C609" s="9">
        <v>11990</v>
      </c>
      <c r="D609" s="9" t="s">
        <v>28659</v>
      </c>
      <c r="E609" s="24">
        <v>9395</v>
      </c>
      <c r="F609" s="24" t="s">
        <v>34031</v>
      </c>
      <c r="G609" s="9">
        <v>0</v>
      </c>
      <c r="H609" s="9">
        <v>0</v>
      </c>
      <c r="I609" s="9">
        <v>0</v>
      </c>
      <c r="J609" s="9">
        <v>0</v>
      </c>
      <c r="K609" s="9">
        <v>11990</v>
      </c>
      <c r="L609" s="9">
        <v>8952</v>
      </c>
      <c r="M609" s="9" t="s">
        <v>28378</v>
      </c>
      <c r="N609" s="9" t="s">
        <v>28378</v>
      </c>
      <c r="O609" s="9" t="b">
        <v>1</v>
      </c>
      <c r="Q609"/>
      <c r="R609"/>
      <c r="S609"/>
      <c r="T609"/>
      <c r="U609"/>
      <c r="V609"/>
      <c r="W609"/>
    </row>
    <row r="610" spans="1:23">
      <c r="A610" s="9" t="s">
        <v>4</v>
      </c>
      <c r="B610" s="9">
        <v>158042</v>
      </c>
      <c r="C610" s="9">
        <v>849</v>
      </c>
      <c r="D610" s="9" t="s">
        <v>28660</v>
      </c>
      <c r="E610" s="24">
        <v>0</v>
      </c>
      <c r="F610" s="24" t="s">
        <v>32963</v>
      </c>
      <c r="G610" s="9">
        <v>0</v>
      </c>
      <c r="H610" s="9">
        <v>0</v>
      </c>
      <c r="I610" s="9">
        <v>0</v>
      </c>
      <c r="J610" s="9">
        <v>0</v>
      </c>
      <c r="K610" s="9">
        <v>849</v>
      </c>
      <c r="L610" s="9" t="s">
        <v>28378</v>
      </c>
      <c r="M610" s="9" t="s">
        <v>28378</v>
      </c>
      <c r="N610" s="9" t="s">
        <v>28378</v>
      </c>
      <c r="O610" s="9" t="b">
        <v>1</v>
      </c>
      <c r="Q610"/>
      <c r="R610"/>
      <c r="S610"/>
      <c r="T610"/>
      <c r="U610"/>
      <c r="V610"/>
      <c r="W610"/>
    </row>
    <row r="611" spans="1:23">
      <c r="A611" s="9" t="s">
        <v>4</v>
      </c>
      <c r="B611" s="9">
        <v>158051</v>
      </c>
      <c r="C611" s="9">
        <v>929</v>
      </c>
      <c r="D611" s="9" t="s">
        <v>28664</v>
      </c>
      <c r="E611" s="24">
        <v>0</v>
      </c>
      <c r="F611" s="24" t="s">
        <v>32963</v>
      </c>
      <c r="G611" s="9">
        <v>0</v>
      </c>
      <c r="H611" s="9">
        <v>0</v>
      </c>
      <c r="I611" s="9">
        <v>0</v>
      </c>
      <c r="J611" s="9">
        <v>0</v>
      </c>
      <c r="K611" s="9">
        <v>929</v>
      </c>
      <c r="L611" s="9" t="s">
        <v>28378</v>
      </c>
      <c r="M611" s="9" t="s">
        <v>28378</v>
      </c>
      <c r="N611" s="9" t="s">
        <v>28378</v>
      </c>
      <c r="O611" s="9" t="b">
        <v>1</v>
      </c>
      <c r="Q611"/>
      <c r="R611"/>
      <c r="S611"/>
      <c r="T611"/>
      <c r="U611"/>
      <c r="V611"/>
      <c r="W611"/>
    </row>
    <row r="612" spans="1:23">
      <c r="A612" s="9" t="s">
        <v>4</v>
      </c>
      <c r="B612" s="9">
        <v>158053</v>
      </c>
      <c r="C612" s="9">
        <v>929</v>
      </c>
      <c r="D612" s="9" t="s">
        <v>28665</v>
      </c>
      <c r="E612" s="24">
        <v>0</v>
      </c>
      <c r="F612" s="24" t="s">
        <v>32963</v>
      </c>
      <c r="G612" s="9">
        <v>0</v>
      </c>
      <c r="H612" s="9">
        <v>0</v>
      </c>
      <c r="I612" s="9">
        <v>0</v>
      </c>
      <c r="J612" s="9">
        <v>0</v>
      </c>
      <c r="K612" s="9">
        <v>929</v>
      </c>
      <c r="L612" s="9" t="s">
        <v>28378</v>
      </c>
      <c r="M612" s="9" t="s">
        <v>28378</v>
      </c>
      <c r="N612" s="9" t="s">
        <v>28378</v>
      </c>
      <c r="O612" s="9" t="b">
        <v>1</v>
      </c>
      <c r="Q612"/>
      <c r="R612"/>
      <c r="S612"/>
      <c r="T612"/>
      <c r="U612"/>
      <c r="V612"/>
      <c r="W612"/>
    </row>
    <row r="613" spans="1:23">
      <c r="A613" s="9" t="s">
        <v>4</v>
      </c>
      <c r="B613" s="9">
        <v>158020</v>
      </c>
      <c r="C613" s="9">
        <v>1739</v>
      </c>
      <c r="D613" s="9" t="s">
        <v>28661</v>
      </c>
      <c r="E613" s="24">
        <v>0</v>
      </c>
      <c r="F613" s="24" t="s">
        <v>32963</v>
      </c>
      <c r="G613" s="9">
        <v>0</v>
      </c>
      <c r="H613" s="9">
        <v>0</v>
      </c>
      <c r="I613" s="9">
        <v>0</v>
      </c>
      <c r="J613" s="9">
        <v>0</v>
      </c>
      <c r="K613" s="9">
        <v>1739</v>
      </c>
      <c r="L613" s="9" t="s">
        <v>28378</v>
      </c>
      <c r="M613" s="9" t="s">
        <v>28378</v>
      </c>
      <c r="N613" s="9" t="s">
        <v>28378</v>
      </c>
      <c r="O613" s="9" t="b">
        <v>1</v>
      </c>
      <c r="Q613"/>
      <c r="R613"/>
      <c r="S613"/>
      <c r="T613"/>
      <c r="U613"/>
      <c r="V613"/>
      <c r="W613"/>
    </row>
    <row r="614" spans="1:23">
      <c r="A614" s="9" t="s">
        <v>4</v>
      </c>
      <c r="B614" s="9">
        <v>158022</v>
      </c>
      <c r="C614" s="9">
        <v>1690</v>
      </c>
      <c r="D614" s="9" t="s">
        <v>28666</v>
      </c>
      <c r="E614" s="24">
        <v>0</v>
      </c>
      <c r="F614" s="24" t="s">
        <v>32963</v>
      </c>
      <c r="G614" s="9">
        <v>0</v>
      </c>
      <c r="H614" s="9">
        <v>0</v>
      </c>
      <c r="I614" s="9">
        <v>0</v>
      </c>
      <c r="J614" s="9">
        <v>0</v>
      </c>
      <c r="K614" s="9">
        <v>1690</v>
      </c>
      <c r="L614" s="9" t="s">
        <v>28378</v>
      </c>
      <c r="M614" s="9" t="s">
        <v>28378</v>
      </c>
      <c r="N614" s="9" t="s">
        <v>28378</v>
      </c>
      <c r="O614" s="9" t="b">
        <v>1</v>
      </c>
      <c r="Q614"/>
      <c r="R614"/>
      <c r="S614"/>
      <c r="T614"/>
      <c r="U614"/>
      <c r="V614"/>
      <c r="W614"/>
    </row>
    <row r="615" spans="1:23">
      <c r="A615" s="9" t="s">
        <v>4</v>
      </c>
      <c r="B615" s="9">
        <v>157991</v>
      </c>
      <c r="C615" s="9">
        <v>1790</v>
      </c>
      <c r="D615" s="9" t="s">
        <v>28667</v>
      </c>
      <c r="E615" s="24">
        <v>0</v>
      </c>
      <c r="F615" s="24" t="s">
        <v>32963</v>
      </c>
      <c r="G615" s="9">
        <v>0</v>
      </c>
      <c r="H615" s="9">
        <v>0</v>
      </c>
      <c r="I615" s="9">
        <v>0</v>
      </c>
      <c r="J615" s="9">
        <v>0</v>
      </c>
      <c r="K615" s="9">
        <v>1790</v>
      </c>
      <c r="L615" s="9" t="s">
        <v>28378</v>
      </c>
      <c r="M615" s="9" t="s">
        <v>28378</v>
      </c>
      <c r="N615" s="9" t="s">
        <v>28378</v>
      </c>
      <c r="O615" s="9" t="b">
        <v>1</v>
      </c>
      <c r="Q615"/>
      <c r="R615"/>
      <c r="S615"/>
      <c r="T615"/>
      <c r="U615"/>
      <c r="V615"/>
      <c r="W615"/>
    </row>
    <row r="616" spans="1:23">
      <c r="A616" s="9" t="s">
        <v>4</v>
      </c>
      <c r="B616" s="9">
        <v>157992</v>
      </c>
      <c r="C616" s="9">
        <v>1890</v>
      </c>
      <c r="D616" s="9" t="s">
        <v>28668</v>
      </c>
      <c r="E616" s="24">
        <v>0</v>
      </c>
      <c r="F616" s="24" t="s">
        <v>32963</v>
      </c>
      <c r="G616" s="9">
        <v>0</v>
      </c>
      <c r="H616" s="9">
        <v>0</v>
      </c>
      <c r="I616" s="9">
        <v>0</v>
      </c>
      <c r="J616" s="9">
        <v>0</v>
      </c>
      <c r="K616" s="9">
        <v>1890</v>
      </c>
      <c r="L616" s="9" t="s">
        <v>28378</v>
      </c>
      <c r="M616" s="9" t="s">
        <v>28378</v>
      </c>
      <c r="N616" s="9" t="s">
        <v>28378</v>
      </c>
      <c r="O616" s="9" t="b">
        <v>1</v>
      </c>
      <c r="Q616"/>
      <c r="R616"/>
      <c r="S616"/>
      <c r="T616"/>
      <c r="U616"/>
      <c r="V616"/>
      <c r="W616"/>
    </row>
    <row r="617" spans="1:23">
      <c r="A617" s="9" t="s">
        <v>4</v>
      </c>
      <c r="B617" s="9">
        <v>145501</v>
      </c>
      <c r="C617" s="9">
        <v>2190</v>
      </c>
      <c r="D617" s="9" t="s">
        <v>28663</v>
      </c>
      <c r="E617" s="24">
        <v>0</v>
      </c>
      <c r="F617" s="24" t="s">
        <v>32963</v>
      </c>
      <c r="G617" s="9">
        <v>0</v>
      </c>
      <c r="H617" s="9">
        <v>0</v>
      </c>
      <c r="I617" s="9">
        <v>0</v>
      </c>
      <c r="J617" s="9">
        <v>0</v>
      </c>
      <c r="K617" s="9">
        <v>2190</v>
      </c>
      <c r="L617" s="9" t="s">
        <v>28378</v>
      </c>
      <c r="M617" s="9" t="s">
        <v>28378</v>
      </c>
      <c r="N617" s="9" t="s">
        <v>28378</v>
      </c>
      <c r="O617" s="9" t="b">
        <v>1</v>
      </c>
      <c r="Q617"/>
      <c r="R617"/>
      <c r="S617"/>
      <c r="T617"/>
      <c r="U617"/>
      <c r="V617"/>
      <c r="W617"/>
    </row>
    <row r="618" spans="1:23">
      <c r="A618" s="9" t="s">
        <v>4</v>
      </c>
      <c r="B618" s="9">
        <v>187463</v>
      </c>
      <c r="C618" s="9">
        <v>2390</v>
      </c>
      <c r="D618" s="9" t="s">
        <v>28662</v>
      </c>
      <c r="E618" s="24">
        <v>0</v>
      </c>
      <c r="F618" s="24" t="s">
        <v>32963</v>
      </c>
      <c r="G618" s="9">
        <v>0</v>
      </c>
      <c r="H618" s="9">
        <v>0</v>
      </c>
      <c r="I618" s="9">
        <v>0</v>
      </c>
      <c r="J618" s="9">
        <v>0</v>
      </c>
      <c r="K618" s="9">
        <v>2390</v>
      </c>
      <c r="L618" s="9" t="s">
        <v>28378</v>
      </c>
      <c r="M618" s="9" t="s">
        <v>28378</v>
      </c>
      <c r="N618" s="9" t="s">
        <v>28378</v>
      </c>
      <c r="O618" s="9" t="b">
        <v>1</v>
      </c>
      <c r="Q618"/>
      <c r="R618"/>
      <c r="S618"/>
      <c r="T618"/>
      <c r="U618"/>
      <c r="V618"/>
      <c r="W618"/>
    </row>
    <row r="619" spans="1:23">
      <c r="A619" s="9" t="s">
        <v>4</v>
      </c>
      <c r="B619" s="9">
        <v>219419</v>
      </c>
      <c r="C619" s="9">
        <v>4190</v>
      </c>
      <c r="D619" s="9" t="s">
        <v>28669</v>
      </c>
      <c r="E619" s="24">
        <v>0</v>
      </c>
      <c r="F619" s="24" t="s">
        <v>32963</v>
      </c>
      <c r="G619" s="9">
        <v>0</v>
      </c>
      <c r="H619" s="9">
        <v>0</v>
      </c>
      <c r="I619" s="9">
        <v>0</v>
      </c>
      <c r="J619" s="9">
        <v>0</v>
      </c>
      <c r="K619" s="9">
        <v>4190</v>
      </c>
      <c r="L619" s="9" t="s">
        <v>28378</v>
      </c>
      <c r="M619" s="9" t="s">
        <v>28378</v>
      </c>
      <c r="N619" s="9" t="s">
        <v>28378</v>
      </c>
      <c r="O619" s="9" t="b">
        <v>1</v>
      </c>
      <c r="Q619"/>
      <c r="R619"/>
      <c r="S619"/>
      <c r="T619"/>
      <c r="U619"/>
      <c r="V619"/>
      <c r="W619"/>
    </row>
    <row r="620" spans="1:23">
      <c r="A620" s="9" t="s">
        <v>4</v>
      </c>
      <c r="B620" s="9">
        <v>144180</v>
      </c>
      <c r="C620" s="9" t="s">
        <v>28492</v>
      </c>
      <c r="D620" s="9">
        <v>0</v>
      </c>
      <c r="E620" s="24">
        <v>0</v>
      </c>
      <c r="F620" s="24" t="s">
        <v>32963</v>
      </c>
      <c r="G620" s="9">
        <v>0</v>
      </c>
      <c r="H620" s="9">
        <v>0</v>
      </c>
      <c r="I620" s="9">
        <v>0</v>
      </c>
      <c r="J620" s="9">
        <v>0</v>
      </c>
      <c r="K620" s="9" t="s">
        <v>28378</v>
      </c>
      <c r="L620" s="9" t="s">
        <v>28378</v>
      </c>
      <c r="M620" s="9" t="s">
        <v>28378</v>
      </c>
      <c r="N620" s="9" t="s">
        <v>28378</v>
      </c>
      <c r="O620" s="9" t="b">
        <v>0</v>
      </c>
      <c r="Q620"/>
      <c r="R620"/>
      <c r="S620"/>
      <c r="T620"/>
      <c r="U620"/>
      <c r="V620"/>
      <c r="W620"/>
    </row>
    <row r="621" spans="1:23">
      <c r="A621" s="9" t="s">
        <v>4</v>
      </c>
      <c r="B621" s="9">
        <v>219527</v>
      </c>
      <c r="C621" s="9" t="s">
        <v>28492</v>
      </c>
      <c r="D621" s="9">
        <v>0</v>
      </c>
      <c r="E621" s="24">
        <v>0</v>
      </c>
      <c r="F621" s="24" t="s">
        <v>32963</v>
      </c>
      <c r="G621" s="9">
        <v>0</v>
      </c>
      <c r="H621" s="9">
        <v>0</v>
      </c>
      <c r="I621" s="9">
        <v>0</v>
      </c>
      <c r="J621" s="9">
        <v>0</v>
      </c>
      <c r="K621" s="9" t="s">
        <v>28378</v>
      </c>
      <c r="L621" s="9" t="s">
        <v>28378</v>
      </c>
      <c r="M621" s="9" t="s">
        <v>28378</v>
      </c>
      <c r="N621" s="9" t="s">
        <v>28378</v>
      </c>
      <c r="O621" s="9" t="b">
        <v>0</v>
      </c>
      <c r="Q621"/>
      <c r="R621"/>
      <c r="S621"/>
      <c r="T621"/>
      <c r="U621"/>
      <c r="V621"/>
      <c r="W621"/>
    </row>
    <row r="622" spans="1:23">
      <c r="A622" s="9" t="s">
        <v>4</v>
      </c>
      <c r="B622" s="9">
        <v>219526</v>
      </c>
      <c r="C622" s="9" t="s">
        <v>28492</v>
      </c>
      <c r="D622" s="9">
        <v>0</v>
      </c>
      <c r="E622" s="24">
        <v>0</v>
      </c>
      <c r="F622" s="24" t="s">
        <v>32963</v>
      </c>
      <c r="G622" s="9">
        <v>0</v>
      </c>
      <c r="H622" s="9">
        <v>0</v>
      </c>
      <c r="I622" s="9">
        <v>0</v>
      </c>
      <c r="J622" s="9">
        <v>0</v>
      </c>
      <c r="K622" s="9" t="s">
        <v>28378</v>
      </c>
      <c r="L622" s="9" t="s">
        <v>28378</v>
      </c>
      <c r="M622" s="9" t="s">
        <v>28378</v>
      </c>
      <c r="N622" s="9" t="s">
        <v>28378</v>
      </c>
      <c r="O622" s="9" t="b">
        <v>0</v>
      </c>
      <c r="Q622"/>
      <c r="R622"/>
      <c r="S622"/>
      <c r="T622"/>
      <c r="U622"/>
      <c r="V622"/>
      <c r="W622"/>
    </row>
    <row r="623" spans="1:23">
      <c r="A623" s="9" t="s">
        <v>4</v>
      </c>
      <c r="B623" s="9">
        <v>213318</v>
      </c>
      <c r="C623" s="9">
        <v>369</v>
      </c>
      <c r="D623" s="9" t="s">
        <v>31716</v>
      </c>
      <c r="E623" s="24">
        <v>0</v>
      </c>
      <c r="F623" s="24" t="s">
        <v>32963</v>
      </c>
      <c r="G623" s="9">
        <v>0</v>
      </c>
      <c r="H623" s="9">
        <v>0</v>
      </c>
      <c r="I623" s="9">
        <v>0</v>
      </c>
      <c r="J623" s="9">
        <v>0</v>
      </c>
      <c r="K623" s="9">
        <v>369</v>
      </c>
      <c r="L623" s="9" t="s">
        <v>28378</v>
      </c>
      <c r="M623" s="9" t="s">
        <v>28378</v>
      </c>
      <c r="N623" s="9" t="s">
        <v>28378</v>
      </c>
      <c r="O623" s="9" t="b">
        <v>1</v>
      </c>
      <c r="Q623"/>
      <c r="R623"/>
      <c r="S623"/>
      <c r="T623"/>
      <c r="U623"/>
      <c r="V623"/>
      <c r="W623"/>
    </row>
    <row r="624" spans="1:23">
      <c r="A624" s="9" t="s">
        <v>4</v>
      </c>
      <c r="B624" s="9">
        <v>204102</v>
      </c>
      <c r="C624" s="9">
        <v>1690</v>
      </c>
      <c r="D624" s="9" t="s">
        <v>28673</v>
      </c>
      <c r="E624" s="24">
        <v>0</v>
      </c>
      <c r="F624" s="24" t="s">
        <v>32963</v>
      </c>
      <c r="G624" s="9">
        <v>0</v>
      </c>
      <c r="H624" s="9">
        <v>0</v>
      </c>
      <c r="I624" s="9">
        <v>0</v>
      </c>
      <c r="J624" s="9">
        <v>0</v>
      </c>
      <c r="K624" s="9">
        <v>1690</v>
      </c>
      <c r="L624" s="9" t="s">
        <v>28378</v>
      </c>
      <c r="M624" s="9" t="s">
        <v>28378</v>
      </c>
      <c r="N624" s="9" t="s">
        <v>28378</v>
      </c>
      <c r="O624" s="9" t="b">
        <v>1</v>
      </c>
      <c r="Q624"/>
      <c r="R624"/>
      <c r="S624"/>
      <c r="T624"/>
      <c r="U624"/>
      <c r="V624"/>
      <c r="W624"/>
    </row>
    <row r="625" spans="1:23">
      <c r="A625" s="9" t="s">
        <v>4</v>
      </c>
      <c r="B625" s="9">
        <v>171658</v>
      </c>
      <c r="C625" s="9">
        <v>3390</v>
      </c>
      <c r="D625" s="9" t="s">
        <v>29241</v>
      </c>
      <c r="E625" s="24">
        <v>2315</v>
      </c>
      <c r="F625" s="24" t="s">
        <v>33349</v>
      </c>
      <c r="G625" s="9">
        <v>0</v>
      </c>
      <c r="H625" s="9">
        <v>0</v>
      </c>
      <c r="I625" s="9">
        <v>0</v>
      </c>
      <c r="J625" s="9">
        <v>0</v>
      </c>
      <c r="K625" s="9">
        <v>3390</v>
      </c>
      <c r="L625" s="9">
        <v>2848</v>
      </c>
      <c r="M625" s="9" t="s">
        <v>28378</v>
      </c>
      <c r="N625" s="9" t="s">
        <v>28378</v>
      </c>
      <c r="O625" s="9" t="b">
        <v>1</v>
      </c>
      <c r="Q625"/>
      <c r="R625"/>
      <c r="S625"/>
      <c r="T625"/>
      <c r="U625"/>
      <c r="V625"/>
      <c r="W625"/>
    </row>
    <row r="626" spans="1:23">
      <c r="A626" s="9" t="s">
        <v>4</v>
      </c>
      <c r="B626" s="9">
        <v>172041</v>
      </c>
      <c r="C626" s="9">
        <v>2890</v>
      </c>
      <c r="D626" s="9" t="s">
        <v>28674</v>
      </c>
      <c r="E626" s="24">
        <v>0</v>
      </c>
      <c r="F626" s="24" t="s">
        <v>32963</v>
      </c>
      <c r="G626" s="9">
        <v>0</v>
      </c>
      <c r="H626" s="9">
        <v>0</v>
      </c>
      <c r="I626" s="9">
        <v>0</v>
      </c>
      <c r="J626" s="9">
        <v>0</v>
      </c>
      <c r="K626" s="9">
        <v>2890</v>
      </c>
      <c r="L626" s="9" t="s">
        <v>28378</v>
      </c>
      <c r="M626" s="9" t="s">
        <v>28378</v>
      </c>
      <c r="N626" s="9" t="s">
        <v>28378</v>
      </c>
      <c r="O626" s="9" t="b">
        <v>1</v>
      </c>
      <c r="Q626"/>
      <c r="R626"/>
      <c r="S626"/>
      <c r="T626"/>
      <c r="U626"/>
      <c r="V626"/>
      <c r="W626"/>
    </row>
    <row r="627" spans="1:23">
      <c r="A627" s="9" t="s">
        <v>4</v>
      </c>
      <c r="B627" s="9">
        <v>158421</v>
      </c>
      <c r="C627" s="9">
        <v>10790</v>
      </c>
      <c r="D627" s="9" t="s">
        <v>28675</v>
      </c>
      <c r="E627" s="24">
        <v>0</v>
      </c>
      <c r="F627" s="24" t="s">
        <v>32963</v>
      </c>
      <c r="G627" s="9">
        <v>0</v>
      </c>
      <c r="H627" s="9">
        <v>0</v>
      </c>
      <c r="I627" s="9">
        <v>0</v>
      </c>
      <c r="J627" s="9">
        <v>0</v>
      </c>
      <c r="K627" s="9">
        <v>10790</v>
      </c>
      <c r="L627" s="9" t="s">
        <v>28378</v>
      </c>
      <c r="M627" s="9" t="s">
        <v>28378</v>
      </c>
      <c r="N627" s="9" t="s">
        <v>28378</v>
      </c>
      <c r="O627" s="9" t="b">
        <v>1</v>
      </c>
      <c r="Q627"/>
      <c r="R627"/>
      <c r="S627"/>
      <c r="T627"/>
      <c r="U627"/>
      <c r="V627"/>
      <c r="W627"/>
    </row>
    <row r="628" spans="1:23">
      <c r="A628" s="9" t="s">
        <v>4</v>
      </c>
      <c r="B628" s="9">
        <v>158416</v>
      </c>
      <c r="C628" s="9">
        <v>4990</v>
      </c>
      <c r="D628" s="9" t="s">
        <v>28677</v>
      </c>
      <c r="E628" s="24">
        <v>0</v>
      </c>
      <c r="F628" s="24" t="s">
        <v>32963</v>
      </c>
      <c r="G628" s="9">
        <v>0</v>
      </c>
      <c r="H628" s="9">
        <v>0</v>
      </c>
      <c r="I628" s="9">
        <v>0</v>
      </c>
      <c r="J628" s="9">
        <v>0</v>
      </c>
      <c r="K628" s="9">
        <v>4990</v>
      </c>
      <c r="L628" s="9" t="s">
        <v>28378</v>
      </c>
      <c r="M628" s="9" t="s">
        <v>28378</v>
      </c>
      <c r="N628" s="9" t="s">
        <v>28378</v>
      </c>
      <c r="O628" s="9" t="b">
        <v>1</v>
      </c>
      <c r="Q628"/>
      <c r="R628"/>
      <c r="S628"/>
      <c r="T628"/>
      <c r="U628"/>
      <c r="V628"/>
      <c r="W628"/>
    </row>
    <row r="629" spans="1:23">
      <c r="A629" s="9" t="s">
        <v>4</v>
      </c>
      <c r="B629" s="9">
        <v>204282</v>
      </c>
      <c r="C629" s="9">
        <v>3190</v>
      </c>
      <c r="D629" s="9" t="s">
        <v>28676</v>
      </c>
      <c r="E629" s="24">
        <v>0</v>
      </c>
      <c r="F629" s="24" t="s">
        <v>32963</v>
      </c>
      <c r="G629" s="9">
        <v>0</v>
      </c>
      <c r="H629" s="9">
        <v>0</v>
      </c>
      <c r="I629" s="9">
        <v>0</v>
      </c>
      <c r="J629" s="9">
        <v>0</v>
      </c>
      <c r="K629" s="9">
        <v>3190</v>
      </c>
      <c r="L629" s="9" t="s">
        <v>28378</v>
      </c>
      <c r="M629" s="9" t="s">
        <v>28378</v>
      </c>
      <c r="N629" s="9" t="s">
        <v>28378</v>
      </c>
      <c r="O629" s="9" t="b">
        <v>1</v>
      </c>
      <c r="Q629"/>
      <c r="R629"/>
      <c r="S629"/>
      <c r="T629"/>
      <c r="U629"/>
      <c r="V629"/>
      <c r="W629"/>
    </row>
    <row r="630" spans="1:23">
      <c r="A630" s="9" t="s">
        <v>4</v>
      </c>
      <c r="B630" s="9">
        <v>204109</v>
      </c>
      <c r="C630" s="9">
        <v>1390</v>
      </c>
      <c r="D630" s="9" t="s">
        <v>28678</v>
      </c>
      <c r="E630" s="24">
        <v>0</v>
      </c>
      <c r="F630" s="24" t="s">
        <v>32963</v>
      </c>
      <c r="G630" s="9">
        <v>0</v>
      </c>
      <c r="H630" s="9">
        <v>0</v>
      </c>
      <c r="I630" s="9">
        <v>0</v>
      </c>
      <c r="J630" s="9">
        <v>0</v>
      </c>
      <c r="K630" s="9">
        <v>1390</v>
      </c>
      <c r="L630" s="9" t="s">
        <v>28378</v>
      </c>
      <c r="M630" s="9" t="s">
        <v>28378</v>
      </c>
      <c r="N630" s="9" t="s">
        <v>28378</v>
      </c>
      <c r="O630" s="9" t="b">
        <v>1</v>
      </c>
      <c r="Q630"/>
      <c r="R630"/>
      <c r="S630"/>
      <c r="T630"/>
      <c r="U630"/>
      <c r="V630"/>
      <c r="W630"/>
    </row>
    <row r="631" spans="1:23">
      <c r="A631" s="9" t="s">
        <v>4</v>
      </c>
      <c r="B631" s="9">
        <v>204105</v>
      </c>
      <c r="C631" s="9">
        <v>1390</v>
      </c>
      <c r="D631" s="9" t="s">
        <v>28679</v>
      </c>
      <c r="E631" s="24">
        <v>0</v>
      </c>
      <c r="F631" s="24" t="s">
        <v>32963</v>
      </c>
      <c r="G631" s="9">
        <v>0</v>
      </c>
      <c r="H631" s="9">
        <v>0</v>
      </c>
      <c r="I631" s="9">
        <v>0</v>
      </c>
      <c r="J631" s="9">
        <v>0</v>
      </c>
      <c r="K631" s="9">
        <v>1390</v>
      </c>
      <c r="L631" s="9" t="s">
        <v>28378</v>
      </c>
      <c r="M631" s="9" t="s">
        <v>28378</v>
      </c>
      <c r="N631" s="9" t="s">
        <v>28378</v>
      </c>
      <c r="O631" s="9" t="b">
        <v>1</v>
      </c>
      <c r="Q631"/>
      <c r="R631"/>
      <c r="S631"/>
      <c r="T631"/>
      <c r="U631"/>
      <c r="V631"/>
      <c r="W631"/>
    </row>
    <row r="632" spans="1:23">
      <c r="A632" s="9" t="s">
        <v>4</v>
      </c>
      <c r="B632" s="9">
        <v>139632</v>
      </c>
      <c r="C632" s="9">
        <v>1590</v>
      </c>
      <c r="D632" s="9" t="s">
        <v>28680</v>
      </c>
      <c r="E632" s="24">
        <v>0</v>
      </c>
      <c r="F632" s="24" t="s">
        <v>32963</v>
      </c>
      <c r="G632" s="9">
        <v>0</v>
      </c>
      <c r="H632" s="9">
        <v>0</v>
      </c>
      <c r="I632" s="9">
        <v>0</v>
      </c>
      <c r="J632" s="9">
        <v>0</v>
      </c>
      <c r="K632" s="9">
        <v>1590</v>
      </c>
      <c r="L632" s="9" t="s">
        <v>28378</v>
      </c>
      <c r="M632" s="9" t="s">
        <v>28378</v>
      </c>
      <c r="N632" s="9" t="s">
        <v>28378</v>
      </c>
      <c r="O632" s="9" t="b">
        <v>1</v>
      </c>
      <c r="Q632"/>
      <c r="R632"/>
      <c r="S632"/>
      <c r="T632"/>
      <c r="U632"/>
      <c r="V632"/>
      <c r="W632"/>
    </row>
    <row r="633" spans="1:23">
      <c r="A633" s="9" t="s">
        <v>4</v>
      </c>
      <c r="B633" s="9">
        <v>158419</v>
      </c>
      <c r="C633" s="9">
        <v>4590</v>
      </c>
      <c r="D633" s="9" t="s">
        <v>28683</v>
      </c>
      <c r="E633" s="24">
        <v>0</v>
      </c>
      <c r="F633" s="24" t="s">
        <v>32963</v>
      </c>
      <c r="G633" s="9">
        <v>0</v>
      </c>
      <c r="H633" s="9">
        <v>0</v>
      </c>
      <c r="I633" s="9">
        <v>0</v>
      </c>
      <c r="J633" s="9">
        <v>0</v>
      </c>
      <c r="K633" s="9">
        <v>4590</v>
      </c>
      <c r="L633" s="9" t="s">
        <v>28378</v>
      </c>
      <c r="M633" s="9" t="s">
        <v>28378</v>
      </c>
      <c r="N633" s="9" t="s">
        <v>28378</v>
      </c>
      <c r="O633" s="9" t="b">
        <v>1</v>
      </c>
      <c r="Q633"/>
      <c r="R633"/>
      <c r="S633"/>
      <c r="T633"/>
      <c r="U633"/>
      <c r="V633"/>
      <c r="W633"/>
    </row>
    <row r="634" spans="1:23">
      <c r="A634" s="9" t="s">
        <v>4</v>
      </c>
      <c r="B634" s="9">
        <v>158420</v>
      </c>
      <c r="C634" s="9">
        <v>6829</v>
      </c>
      <c r="D634" s="9" t="s">
        <v>28681</v>
      </c>
      <c r="E634" s="24">
        <v>0</v>
      </c>
      <c r="F634" s="24" t="s">
        <v>32963</v>
      </c>
      <c r="G634" s="9">
        <v>0</v>
      </c>
      <c r="H634" s="9">
        <v>0</v>
      </c>
      <c r="I634" s="9">
        <v>0</v>
      </c>
      <c r="J634" s="9">
        <v>0</v>
      </c>
      <c r="K634" s="9">
        <v>6829</v>
      </c>
      <c r="L634" s="9" t="s">
        <v>28378</v>
      </c>
      <c r="M634" s="9" t="s">
        <v>28378</v>
      </c>
      <c r="N634" s="9" t="s">
        <v>28378</v>
      </c>
      <c r="O634" s="9" t="b">
        <v>1</v>
      </c>
      <c r="Q634"/>
      <c r="R634"/>
      <c r="S634"/>
      <c r="T634"/>
      <c r="U634"/>
      <c r="V634"/>
      <c r="W634"/>
    </row>
    <row r="635" spans="1:23">
      <c r="A635" s="9" t="s">
        <v>4</v>
      </c>
      <c r="B635" s="9">
        <v>158417</v>
      </c>
      <c r="C635" s="9">
        <v>2590</v>
      </c>
      <c r="D635" s="9" t="s">
        <v>28682</v>
      </c>
      <c r="E635" s="24">
        <v>0</v>
      </c>
      <c r="F635" s="24" t="s">
        <v>32963</v>
      </c>
      <c r="G635" s="9">
        <v>0</v>
      </c>
      <c r="H635" s="9">
        <v>0</v>
      </c>
      <c r="I635" s="9">
        <v>0</v>
      </c>
      <c r="J635" s="9">
        <v>0</v>
      </c>
      <c r="K635" s="9">
        <v>2590</v>
      </c>
      <c r="L635" s="9" t="s">
        <v>28378</v>
      </c>
      <c r="M635" s="9" t="s">
        <v>28378</v>
      </c>
      <c r="N635" s="9" t="s">
        <v>28378</v>
      </c>
      <c r="O635" s="9" t="b">
        <v>1</v>
      </c>
      <c r="Q635"/>
      <c r="R635"/>
      <c r="S635"/>
      <c r="T635"/>
      <c r="U635"/>
      <c r="V635"/>
      <c r="W635"/>
    </row>
    <row r="636" spans="1:23">
      <c r="A636" s="9" t="s">
        <v>4</v>
      </c>
      <c r="B636" s="9">
        <v>140789</v>
      </c>
      <c r="C636" s="9" t="s">
        <v>30426</v>
      </c>
      <c r="D636" s="9">
        <v>0</v>
      </c>
      <c r="E636" s="24">
        <v>0</v>
      </c>
      <c r="F636" s="24" t="s">
        <v>32963</v>
      </c>
      <c r="G636" s="9">
        <v>0</v>
      </c>
      <c r="H636" s="9">
        <v>0</v>
      </c>
      <c r="I636" s="9">
        <v>0</v>
      </c>
      <c r="J636" s="9">
        <v>0</v>
      </c>
      <c r="K636" s="9" t="s">
        <v>28378</v>
      </c>
      <c r="L636" s="9" t="s">
        <v>28378</v>
      </c>
      <c r="M636" s="9" t="s">
        <v>28378</v>
      </c>
      <c r="N636" s="9" t="s">
        <v>28378</v>
      </c>
      <c r="O636" s="9" t="b">
        <v>0</v>
      </c>
      <c r="Q636"/>
      <c r="R636"/>
      <c r="S636"/>
      <c r="T636"/>
      <c r="U636"/>
      <c r="V636"/>
      <c r="W636"/>
    </row>
    <row r="637" spans="1:23">
      <c r="A637" s="9" t="s">
        <v>4</v>
      </c>
      <c r="B637" s="9">
        <v>204290</v>
      </c>
      <c r="C637" s="9">
        <v>8190</v>
      </c>
      <c r="D637" s="9" t="s">
        <v>28612</v>
      </c>
      <c r="E637" s="24">
        <v>0</v>
      </c>
      <c r="F637" s="24" t="s">
        <v>32963</v>
      </c>
      <c r="G637" s="9">
        <v>0</v>
      </c>
      <c r="H637" s="9">
        <v>0</v>
      </c>
      <c r="I637" s="9">
        <v>0</v>
      </c>
      <c r="J637" s="9">
        <v>0</v>
      </c>
      <c r="K637" s="9">
        <v>7590</v>
      </c>
      <c r="L637" s="9" t="s">
        <v>28378</v>
      </c>
      <c r="M637" s="9" t="s">
        <v>28378</v>
      </c>
      <c r="N637" s="9" t="s">
        <v>28378</v>
      </c>
      <c r="O637" s="9" t="b">
        <v>1</v>
      </c>
      <c r="Q637"/>
      <c r="R637"/>
      <c r="S637"/>
      <c r="T637"/>
      <c r="U637"/>
      <c r="V637"/>
      <c r="W637"/>
    </row>
    <row r="638" spans="1:23">
      <c r="A638" s="9" t="s">
        <v>4</v>
      </c>
      <c r="B638" s="9">
        <v>139955</v>
      </c>
      <c r="C638" s="9" t="s">
        <v>28492</v>
      </c>
      <c r="D638" s="9">
        <v>0</v>
      </c>
      <c r="E638" s="24">
        <v>0</v>
      </c>
      <c r="F638" s="24" t="s">
        <v>32963</v>
      </c>
      <c r="G638" s="9">
        <v>0</v>
      </c>
      <c r="H638" s="9">
        <v>0</v>
      </c>
      <c r="I638" s="9">
        <v>0</v>
      </c>
      <c r="J638" s="9">
        <v>0</v>
      </c>
      <c r="K638" s="9" t="s">
        <v>28378</v>
      </c>
      <c r="L638" s="9" t="s">
        <v>28378</v>
      </c>
      <c r="M638" s="9" t="s">
        <v>28378</v>
      </c>
      <c r="N638" s="9" t="s">
        <v>28378</v>
      </c>
      <c r="O638" s="9" t="b">
        <v>0</v>
      </c>
      <c r="Q638"/>
      <c r="R638"/>
      <c r="S638"/>
      <c r="T638"/>
      <c r="U638"/>
      <c r="V638"/>
      <c r="W638"/>
    </row>
    <row r="639" spans="1:23">
      <c r="A639" s="9" t="s">
        <v>4</v>
      </c>
      <c r="B639" s="9">
        <v>157990</v>
      </c>
      <c r="C639" s="9" t="s">
        <v>28492</v>
      </c>
      <c r="D639" s="9">
        <v>0</v>
      </c>
      <c r="E639" s="24">
        <v>0</v>
      </c>
      <c r="F639" s="24" t="s">
        <v>32963</v>
      </c>
      <c r="G639" s="9">
        <v>0</v>
      </c>
      <c r="H639" s="9">
        <v>0</v>
      </c>
      <c r="I639" s="9">
        <v>0</v>
      </c>
      <c r="J639" s="9">
        <v>0</v>
      </c>
      <c r="K639" s="9" t="s">
        <v>28378</v>
      </c>
      <c r="L639" s="9" t="s">
        <v>28378</v>
      </c>
      <c r="M639" s="9" t="s">
        <v>28378</v>
      </c>
      <c r="N639" s="9" t="s">
        <v>28378</v>
      </c>
      <c r="O639" s="9" t="b">
        <v>0</v>
      </c>
      <c r="Q639"/>
      <c r="R639"/>
      <c r="S639"/>
      <c r="T639"/>
      <c r="U639"/>
      <c r="V639"/>
      <c r="W639"/>
    </row>
    <row r="640" spans="1:23">
      <c r="A640" s="9" t="s">
        <v>4</v>
      </c>
      <c r="B640" s="9">
        <v>131924</v>
      </c>
      <c r="C640" s="9" t="s">
        <v>30680</v>
      </c>
      <c r="D640" s="9" t="s">
        <v>28685</v>
      </c>
      <c r="E640" s="24">
        <v>0</v>
      </c>
      <c r="F640" s="24" t="s">
        <v>32963</v>
      </c>
      <c r="G640" s="9">
        <v>0</v>
      </c>
      <c r="H640" s="9">
        <v>0</v>
      </c>
      <c r="I640" s="9">
        <v>0</v>
      </c>
      <c r="J640" s="9">
        <v>0</v>
      </c>
      <c r="K640" s="9" t="s">
        <v>28378</v>
      </c>
      <c r="L640" s="9" t="s">
        <v>28378</v>
      </c>
      <c r="M640" s="9" t="s">
        <v>28378</v>
      </c>
      <c r="N640" s="9" t="s">
        <v>28378</v>
      </c>
      <c r="O640" s="9" t="b">
        <v>1</v>
      </c>
      <c r="Q640"/>
      <c r="R640"/>
      <c r="S640"/>
      <c r="T640"/>
      <c r="U640"/>
      <c r="V640"/>
      <c r="W640"/>
    </row>
    <row r="641" spans="1:23">
      <c r="A641" s="9" t="s">
        <v>4</v>
      </c>
      <c r="B641" s="9">
        <v>131925</v>
      </c>
      <c r="C641" s="9" t="s">
        <v>30680</v>
      </c>
      <c r="D641" s="9" t="s">
        <v>28684</v>
      </c>
      <c r="E641" s="24">
        <v>0</v>
      </c>
      <c r="F641" s="24" t="s">
        <v>32963</v>
      </c>
      <c r="G641" s="9">
        <v>0</v>
      </c>
      <c r="H641" s="9">
        <v>0</v>
      </c>
      <c r="I641" s="9">
        <v>0</v>
      </c>
      <c r="J641" s="9">
        <v>0</v>
      </c>
      <c r="K641" s="9" t="s">
        <v>28378</v>
      </c>
      <c r="L641" s="9" t="s">
        <v>28378</v>
      </c>
      <c r="M641" s="9" t="s">
        <v>28378</v>
      </c>
      <c r="N641" s="9" t="s">
        <v>28378</v>
      </c>
      <c r="O641" s="9" t="b">
        <v>1</v>
      </c>
      <c r="Q641"/>
      <c r="R641"/>
      <c r="S641"/>
      <c r="T641"/>
      <c r="U641"/>
      <c r="V641"/>
      <c r="W641"/>
    </row>
    <row r="642" spans="1:23">
      <c r="A642" s="9" t="s">
        <v>4</v>
      </c>
      <c r="B642" s="9">
        <v>186703</v>
      </c>
      <c r="C642" s="9">
        <v>590</v>
      </c>
      <c r="D642" s="9" t="s">
        <v>30427</v>
      </c>
      <c r="E642" s="24">
        <v>0</v>
      </c>
      <c r="F642" s="24" t="s">
        <v>32963</v>
      </c>
      <c r="G642" s="9">
        <v>0</v>
      </c>
      <c r="H642" s="9">
        <v>0</v>
      </c>
      <c r="I642" s="9">
        <v>0</v>
      </c>
      <c r="J642" s="9">
        <v>0</v>
      </c>
      <c r="K642" s="9">
        <v>590</v>
      </c>
      <c r="L642" s="9" t="s">
        <v>28378</v>
      </c>
      <c r="M642" s="9" t="s">
        <v>28378</v>
      </c>
      <c r="N642" s="9" t="s">
        <v>28378</v>
      </c>
      <c r="O642" s="9" t="b">
        <v>1</v>
      </c>
      <c r="Q642"/>
      <c r="R642"/>
      <c r="S642"/>
      <c r="T642"/>
      <c r="U642"/>
      <c r="V642"/>
      <c r="W642"/>
    </row>
    <row r="643" spans="1:23">
      <c r="A643" s="9" t="s">
        <v>4</v>
      </c>
      <c r="B643" s="9">
        <v>159592</v>
      </c>
      <c r="C643" s="9">
        <v>679</v>
      </c>
      <c r="D643" s="9" t="s">
        <v>30428</v>
      </c>
      <c r="E643" s="24">
        <v>0</v>
      </c>
      <c r="F643" s="24" t="s">
        <v>32963</v>
      </c>
      <c r="G643" s="9">
        <v>0</v>
      </c>
      <c r="H643" s="9">
        <v>0</v>
      </c>
      <c r="I643" s="9">
        <v>0</v>
      </c>
      <c r="J643" s="9">
        <v>0</v>
      </c>
      <c r="K643" s="9">
        <v>679</v>
      </c>
      <c r="L643" s="9" t="s">
        <v>28378</v>
      </c>
      <c r="M643" s="9" t="s">
        <v>28378</v>
      </c>
      <c r="N643" s="9" t="s">
        <v>28378</v>
      </c>
      <c r="O643" s="9" t="b">
        <v>1</v>
      </c>
      <c r="Q643"/>
      <c r="R643"/>
      <c r="S643"/>
      <c r="T643"/>
      <c r="U643"/>
      <c r="V643"/>
      <c r="W643"/>
    </row>
    <row r="644" spans="1:23">
      <c r="A644" s="9" t="s">
        <v>4</v>
      </c>
      <c r="B644" s="9">
        <v>217885</v>
      </c>
      <c r="C644" s="9" t="s">
        <v>28492</v>
      </c>
      <c r="D644" s="9">
        <v>0</v>
      </c>
      <c r="E644" s="24">
        <v>0</v>
      </c>
      <c r="F644" s="24" t="s">
        <v>32963</v>
      </c>
      <c r="G644" s="9">
        <v>0</v>
      </c>
      <c r="H644" s="9">
        <v>0</v>
      </c>
      <c r="I644" s="9">
        <v>0</v>
      </c>
      <c r="J644" s="9">
        <v>0</v>
      </c>
      <c r="K644" s="9" t="s">
        <v>28378</v>
      </c>
      <c r="L644" s="9" t="s">
        <v>28378</v>
      </c>
      <c r="M644" s="9" t="s">
        <v>28378</v>
      </c>
      <c r="N644" s="9" t="s">
        <v>28378</v>
      </c>
      <c r="O644" s="9" t="b">
        <v>0</v>
      </c>
      <c r="Q644"/>
      <c r="R644"/>
      <c r="S644"/>
      <c r="T644"/>
      <c r="U644"/>
      <c r="V644"/>
      <c r="W644"/>
    </row>
    <row r="645" spans="1:23">
      <c r="A645" s="9" t="s">
        <v>4</v>
      </c>
      <c r="B645" s="9">
        <v>181640</v>
      </c>
      <c r="C645" s="9" t="s">
        <v>28492</v>
      </c>
      <c r="D645" s="9">
        <v>0</v>
      </c>
      <c r="E645" s="24">
        <v>0</v>
      </c>
      <c r="F645" s="24" t="s">
        <v>32963</v>
      </c>
      <c r="G645" s="9">
        <v>0</v>
      </c>
      <c r="H645" s="9">
        <v>0</v>
      </c>
      <c r="I645" s="9">
        <v>0</v>
      </c>
      <c r="J645" s="9">
        <v>0</v>
      </c>
      <c r="K645" s="9" t="s">
        <v>28378</v>
      </c>
      <c r="L645" s="9" t="s">
        <v>28378</v>
      </c>
      <c r="M645" s="9" t="s">
        <v>28378</v>
      </c>
      <c r="N645" s="9" t="s">
        <v>28378</v>
      </c>
      <c r="O645" s="9" t="b">
        <v>0</v>
      </c>
      <c r="Q645"/>
      <c r="R645"/>
      <c r="S645"/>
      <c r="T645"/>
      <c r="U645"/>
      <c r="V645"/>
      <c r="W645"/>
    </row>
    <row r="646" spans="1:23">
      <c r="A646" s="9" t="s">
        <v>4</v>
      </c>
      <c r="B646" s="9">
        <v>181630</v>
      </c>
      <c r="C646" s="9" t="s">
        <v>28492</v>
      </c>
      <c r="D646" s="9">
        <v>0</v>
      </c>
      <c r="E646" s="24">
        <v>0</v>
      </c>
      <c r="F646" s="24" t="s">
        <v>32963</v>
      </c>
      <c r="G646" s="9">
        <v>0</v>
      </c>
      <c r="H646" s="9">
        <v>0</v>
      </c>
      <c r="I646" s="9">
        <v>0</v>
      </c>
      <c r="J646" s="9">
        <v>0</v>
      </c>
      <c r="K646" s="9" t="s">
        <v>28378</v>
      </c>
      <c r="L646" s="9" t="s">
        <v>28378</v>
      </c>
      <c r="M646" s="9" t="s">
        <v>28378</v>
      </c>
      <c r="N646" s="9" t="s">
        <v>28378</v>
      </c>
      <c r="O646" s="9" t="b">
        <v>0</v>
      </c>
      <c r="Q646"/>
      <c r="R646"/>
      <c r="S646"/>
      <c r="T646"/>
      <c r="U646"/>
      <c r="V646"/>
      <c r="W646"/>
    </row>
    <row r="647" spans="1:23">
      <c r="A647" s="9" t="s">
        <v>4</v>
      </c>
      <c r="B647" s="9">
        <v>181615</v>
      </c>
      <c r="C647" s="9" t="s">
        <v>28492</v>
      </c>
      <c r="D647" s="9">
        <v>0</v>
      </c>
      <c r="E647" s="24">
        <v>0</v>
      </c>
      <c r="F647" s="24" t="s">
        <v>32963</v>
      </c>
      <c r="G647" s="9">
        <v>0</v>
      </c>
      <c r="H647" s="9">
        <v>0</v>
      </c>
      <c r="I647" s="9">
        <v>0</v>
      </c>
      <c r="J647" s="9">
        <v>0</v>
      </c>
      <c r="K647" s="9" t="s">
        <v>28378</v>
      </c>
      <c r="L647" s="9" t="s">
        <v>28378</v>
      </c>
      <c r="M647" s="9" t="s">
        <v>28378</v>
      </c>
      <c r="N647" s="9" t="s">
        <v>28378</v>
      </c>
      <c r="O647" s="9" t="b">
        <v>0</v>
      </c>
      <c r="Q647"/>
      <c r="R647"/>
      <c r="S647"/>
      <c r="T647"/>
      <c r="U647"/>
      <c r="V647"/>
      <c r="W647"/>
    </row>
    <row r="648" spans="1:23">
      <c r="A648" s="9" t="s">
        <v>4</v>
      </c>
      <c r="B648" s="9">
        <v>218684</v>
      </c>
      <c r="C648" s="9">
        <v>14990</v>
      </c>
      <c r="D648" s="9" t="s">
        <v>28686</v>
      </c>
      <c r="E648" s="24">
        <v>12984</v>
      </c>
      <c r="F648" s="24" t="s">
        <v>33350</v>
      </c>
      <c r="G648" s="9">
        <v>0</v>
      </c>
      <c r="H648" s="9">
        <v>0</v>
      </c>
      <c r="I648" s="9">
        <v>0</v>
      </c>
      <c r="J648" s="9">
        <v>0</v>
      </c>
      <c r="K648" s="9">
        <v>14990</v>
      </c>
      <c r="L648" s="9">
        <v>12356</v>
      </c>
      <c r="M648" s="9" t="s">
        <v>28378</v>
      </c>
      <c r="N648" s="9" t="s">
        <v>28378</v>
      </c>
      <c r="O648" s="9" t="b">
        <v>1</v>
      </c>
      <c r="Q648"/>
      <c r="R648"/>
      <c r="S648"/>
      <c r="T648"/>
      <c r="U648"/>
      <c r="V648"/>
      <c r="W648"/>
    </row>
    <row r="649" spans="1:23">
      <c r="A649" s="9" t="s">
        <v>4</v>
      </c>
      <c r="B649" s="9">
        <v>187461</v>
      </c>
      <c r="C649" s="9">
        <v>7190</v>
      </c>
      <c r="D649" s="9" t="s">
        <v>30429</v>
      </c>
      <c r="E649" s="24">
        <v>0</v>
      </c>
      <c r="F649" s="24" t="s">
        <v>32963</v>
      </c>
      <c r="G649" s="9">
        <v>0</v>
      </c>
      <c r="H649" s="9">
        <v>0</v>
      </c>
      <c r="I649" s="9">
        <v>0</v>
      </c>
      <c r="J649" s="9">
        <v>0</v>
      </c>
      <c r="K649" s="9">
        <v>7190</v>
      </c>
      <c r="L649" s="9" t="s">
        <v>28378</v>
      </c>
      <c r="M649" s="9" t="s">
        <v>28378</v>
      </c>
      <c r="N649" s="9" t="s">
        <v>28378</v>
      </c>
      <c r="O649" s="9" t="b">
        <v>1</v>
      </c>
      <c r="Q649"/>
      <c r="R649"/>
      <c r="S649"/>
      <c r="T649"/>
      <c r="U649"/>
      <c r="V649"/>
      <c r="W649"/>
    </row>
    <row r="650" spans="1:23">
      <c r="A650" s="9" t="s">
        <v>4</v>
      </c>
      <c r="B650" s="9">
        <v>256864</v>
      </c>
      <c r="C650" s="9" t="s">
        <v>28492</v>
      </c>
      <c r="D650" s="9">
        <v>0</v>
      </c>
      <c r="E650" s="24">
        <v>0</v>
      </c>
      <c r="F650" s="24" t="s">
        <v>32963</v>
      </c>
      <c r="G650" s="9">
        <v>0</v>
      </c>
      <c r="H650" s="9">
        <v>0</v>
      </c>
      <c r="I650" s="9">
        <v>0</v>
      </c>
      <c r="J650" s="9">
        <v>0</v>
      </c>
      <c r="K650" s="9" t="s">
        <v>28378</v>
      </c>
      <c r="L650" s="9" t="s">
        <v>28378</v>
      </c>
      <c r="M650" s="9" t="s">
        <v>28378</v>
      </c>
      <c r="N650" s="9" t="s">
        <v>28378</v>
      </c>
      <c r="O650" s="9" t="b">
        <v>0</v>
      </c>
      <c r="Q650"/>
      <c r="R650"/>
      <c r="S650"/>
      <c r="T650"/>
      <c r="U650"/>
      <c r="V650"/>
      <c r="W650"/>
    </row>
    <row r="651" spans="1:23">
      <c r="A651" s="9" t="s">
        <v>4</v>
      </c>
      <c r="B651" s="9">
        <v>201261</v>
      </c>
      <c r="C651" s="9">
        <v>2590</v>
      </c>
      <c r="D651" s="9" t="s">
        <v>28692</v>
      </c>
      <c r="E651" s="24">
        <v>0</v>
      </c>
      <c r="F651" s="24" t="s">
        <v>32963</v>
      </c>
      <c r="G651" s="9">
        <v>0</v>
      </c>
      <c r="H651" s="9">
        <v>0</v>
      </c>
      <c r="I651" s="9">
        <v>0</v>
      </c>
      <c r="J651" s="9">
        <v>0</v>
      </c>
      <c r="K651" s="9">
        <v>2590</v>
      </c>
      <c r="L651" s="9" t="s">
        <v>28378</v>
      </c>
      <c r="M651" s="9" t="s">
        <v>28378</v>
      </c>
      <c r="N651" s="9" t="s">
        <v>28378</v>
      </c>
      <c r="O651" s="9" t="b">
        <v>1</v>
      </c>
      <c r="Q651"/>
      <c r="R651"/>
      <c r="S651"/>
      <c r="T651"/>
      <c r="U651"/>
      <c r="V651"/>
      <c r="W651"/>
    </row>
    <row r="652" spans="1:23">
      <c r="A652" s="9" t="s">
        <v>4</v>
      </c>
      <c r="B652" s="9">
        <v>201259</v>
      </c>
      <c r="C652" s="9">
        <v>1469</v>
      </c>
      <c r="D652" s="9" t="s">
        <v>28691</v>
      </c>
      <c r="E652" s="24">
        <v>1055</v>
      </c>
      <c r="F652" s="24" t="s">
        <v>33833</v>
      </c>
      <c r="G652" s="9">
        <v>0</v>
      </c>
      <c r="H652" s="9">
        <v>0</v>
      </c>
      <c r="I652" s="9">
        <v>0</v>
      </c>
      <c r="J652" s="9">
        <v>0</v>
      </c>
      <c r="K652" s="9">
        <v>1469</v>
      </c>
      <c r="L652" s="9">
        <v>989</v>
      </c>
      <c r="M652" s="9" t="s">
        <v>28378</v>
      </c>
      <c r="N652" s="9" t="s">
        <v>28378</v>
      </c>
      <c r="O652" s="9" t="b">
        <v>1</v>
      </c>
      <c r="Q652"/>
      <c r="R652"/>
      <c r="S652"/>
      <c r="T652"/>
      <c r="U652"/>
      <c r="V652"/>
      <c r="W652"/>
    </row>
    <row r="653" spans="1:23">
      <c r="A653" s="9" t="s">
        <v>4</v>
      </c>
      <c r="B653" s="9">
        <v>140373</v>
      </c>
      <c r="C653" s="9">
        <v>1090</v>
      </c>
      <c r="D653" s="9" t="s">
        <v>28690</v>
      </c>
      <c r="E653" s="24">
        <v>1453</v>
      </c>
      <c r="F653" s="24" t="s">
        <v>33724</v>
      </c>
      <c r="G653" s="9">
        <v>0</v>
      </c>
      <c r="H653" s="9">
        <v>0</v>
      </c>
      <c r="I653" s="9">
        <v>0</v>
      </c>
      <c r="J653" s="9">
        <v>0</v>
      </c>
      <c r="K653" s="9">
        <v>1090</v>
      </c>
      <c r="L653" s="9">
        <v>1524</v>
      </c>
      <c r="M653" s="9" t="s">
        <v>28378</v>
      </c>
      <c r="N653" s="9" t="s">
        <v>28378</v>
      </c>
      <c r="O653" s="9" t="b">
        <v>1</v>
      </c>
      <c r="Q653"/>
      <c r="R653"/>
      <c r="S653"/>
      <c r="T653"/>
      <c r="U653"/>
      <c r="V653"/>
      <c r="W653"/>
    </row>
    <row r="654" spans="1:23">
      <c r="A654" s="9" t="s">
        <v>4</v>
      </c>
      <c r="B654" s="9">
        <v>201262</v>
      </c>
      <c r="C654" s="9">
        <v>1190</v>
      </c>
      <c r="D654" s="9" t="s">
        <v>28689</v>
      </c>
      <c r="E654" s="24">
        <v>0</v>
      </c>
      <c r="F654" s="24" t="s">
        <v>32963</v>
      </c>
      <c r="G654" s="9">
        <v>0</v>
      </c>
      <c r="H654" s="9">
        <v>0</v>
      </c>
      <c r="I654" s="9">
        <v>0</v>
      </c>
      <c r="J654" s="9">
        <v>0</v>
      </c>
      <c r="K654" s="9">
        <v>1190</v>
      </c>
      <c r="L654" s="9" t="s">
        <v>28378</v>
      </c>
      <c r="M654" s="9" t="s">
        <v>28378</v>
      </c>
      <c r="N654" s="9" t="s">
        <v>28378</v>
      </c>
      <c r="O654" s="9" t="b">
        <v>1</v>
      </c>
      <c r="Q654"/>
      <c r="R654"/>
      <c r="S654"/>
      <c r="T654"/>
      <c r="U654"/>
      <c r="V654"/>
      <c r="W654"/>
    </row>
    <row r="655" spans="1:23">
      <c r="A655" s="9" t="s">
        <v>4</v>
      </c>
      <c r="B655" s="9">
        <v>201256</v>
      </c>
      <c r="C655" s="9">
        <v>929</v>
      </c>
      <c r="D655" s="9" t="s">
        <v>28688</v>
      </c>
      <c r="E655" s="24">
        <v>1177</v>
      </c>
      <c r="F655" s="24" t="s">
        <v>33723</v>
      </c>
      <c r="G655" s="9">
        <v>0</v>
      </c>
      <c r="H655" s="9">
        <v>0</v>
      </c>
      <c r="I655" s="9">
        <v>0</v>
      </c>
      <c r="J655" s="9">
        <v>0</v>
      </c>
      <c r="K655" s="9">
        <v>929</v>
      </c>
      <c r="L655" s="9">
        <v>1242</v>
      </c>
      <c r="M655" s="9" t="s">
        <v>28378</v>
      </c>
      <c r="N655" s="9" t="s">
        <v>28378</v>
      </c>
      <c r="O655" s="9" t="b">
        <v>1</v>
      </c>
      <c r="Q655"/>
      <c r="R655"/>
      <c r="S655"/>
      <c r="T655"/>
      <c r="U655"/>
      <c r="V655"/>
      <c r="W655"/>
    </row>
    <row r="656" spans="1:23">
      <c r="A656" s="9" t="s">
        <v>4</v>
      </c>
      <c r="B656" s="9">
        <v>140368</v>
      </c>
      <c r="C656" s="9">
        <v>1390</v>
      </c>
      <c r="D656" s="9" t="s">
        <v>28687</v>
      </c>
      <c r="E656" s="24">
        <v>0</v>
      </c>
      <c r="F656" s="24" t="s">
        <v>32963</v>
      </c>
      <c r="G656" s="9">
        <v>0</v>
      </c>
      <c r="H656" s="9">
        <v>0</v>
      </c>
      <c r="I656" s="9">
        <v>0</v>
      </c>
      <c r="J656" s="9">
        <v>0</v>
      </c>
      <c r="K656" s="9">
        <v>1390</v>
      </c>
      <c r="L656" s="9" t="s">
        <v>28378</v>
      </c>
      <c r="M656" s="9" t="s">
        <v>28378</v>
      </c>
      <c r="N656" s="9" t="s">
        <v>28378</v>
      </c>
      <c r="O656" s="9" t="b">
        <v>1</v>
      </c>
      <c r="Q656"/>
      <c r="R656"/>
      <c r="S656"/>
      <c r="T656"/>
      <c r="U656"/>
      <c r="V656"/>
      <c r="W656"/>
    </row>
    <row r="657" spans="1:23">
      <c r="A657" s="9" t="s">
        <v>4</v>
      </c>
      <c r="B657" s="9">
        <v>139992</v>
      </c>
      <c r="C657" s="9" t="s">
        <v>32980</v>
      </c>
      <c r="D657" s="9" t="s">
        <v>28693</v>
      </c>
      <c r="E657" s="24" t="s">
        <v>28492</v>
      </c>
      <c r="F657" s="24" t="s">
        <v>32963</v>
      </c>
      <c r="G657" s="9">
        <v>0</v>
      </c>
      <c r="H657" s="9">
        <v>0</v>
      </c>
      <c r="I657" s="9">
        <v>0</v>
      </c>
      <c r="J657" s="9">
        <v>0</v>
      </c>
      <c r="K657" s="9">
        <v>2190</v>
      </c>
      <c r="L657" s="9" t="s">
        <v>28378</v>
      </c>
      <c r="M657" s="9" t="s">
        <v>28378</v>
      </c>
      <c r="N657" s="9" t="s">
        <v>28378</v>
      </c>
      <c r="O657" s="9" t="b">
        <v>1</v>
      </c>
      <c r="Q657"/>
      <c r="R657"/>
      <c r="S657"/>
      <c r="T657"/>
      <c r="U657"/>
      <c r="V657"/>
      <c r="W657"/>
    </row>
    <row r="658" spans="1:23">
      <c r="A658" s="9" t="s">
        <v>4</v>
      </c>
      <c r="B658" s="9">
        <v>213754</v>
      </c>
      <c r="C658" s="9">
        <v>423</v>
      </c>
      <c r="D658" s="9" t="s">
        <v>28694</v>
      </c>
      <c r="E658" s="24">
        <v>97</v>
      </c>
      <c r="F658" s="24" t="s">
        <v>33367</v>
      </c>
      <c r="G658" s="9">
        <v>0</v>
      </c>
      <c r="H658" s="9">
        <v>0</v>
      </c>
      <c r="I658" s="9">
        <v>0</v>
      </c>
      <c r="J658" s="9">
        <v>0</v>
      </c>
      <c r="K658" s="9">
        <v>1690</v>
      </c>
      <c r="L658" s="9">
        <v>368</v>
      </c>
      <c r="M658" s="9" t="s">
        <v>28378</v>
      </c>
      <c r="N658" s="9" t="s">
        <v>28378</v>
      </c>
      <c r="O658" s="9" t="b">
        <v>1</v>
      </c>
      <c r="Q658"/>
      <c r="R658"/>
      <c r="S658"/>
      <c r="T658"/>
      <c r="U658"/>
      <c r="V658"/>
      <c r="W658"/>
    </row>
    <row r="659" spans="1:23">
      <c r="A659" s="9" t="s">
        <v>4</v>
      </c>
      <c r="B659" s="9">
        <v>213746</v>
      </c>
      <c r="C659" s="9" t="s">
        <v>28492</v>
      </c>
      <c r="D659" s="9">
        <v>0</v>
      </c>
      <c r="E659" s="24" t="s">
        <v>33365</v>
      </c>
      <c r="F659" s="24" t="s">
        <v>33368</v>
      </c>
      <c r="G659" s="9">
        <v>0</v>
      </c>
      <c r="H659" s="9">
        <v>0</v>
      </c>
      <c r="I659" s="9">
        <v>0</v>
      </c>
      <c r="J659" s="9">
        <v>0</v>
      </c>
      <c r="K659" s="9" t="s">
        <v>28378</v>
      </c>
      <c r="L659" s="9" t="s">
        <v>28378</v>
      </c>
      <c r="M659" s="9" t="s">
        <v>28378</v>
      </c>
      <c r="N659" s="9" t="s">
        <v>28378</v>
      </c>
      <c r="O659" s="9" t="b">
        <v>1</v>
      </c>
      <c r="Q659"/>
      <c r="R659"/>
      <c r="S659"/>
      <c r="T659"/>
      <c r="U659"/>
      <c r="V659"/>
      <c r="W659"/>
    </row>
    <row r="660" spans="1:23">
      <c r="A660" s="9" t="s">
        <v>4</v>
      </c>
      <c r="B660" s="9">
        <v>163828</v>
      </c>
      <c r="C660" s="9" t="s">
        <v>28492</v>
      </c>
      <c r="D660" s="9">
        <v>0</v>
      </c>
      <c r="E660" s="24">
        <v>418</v>
      </c>
      <c r="F660" s="24" t="s">
        <v>33351</v>
      </c>
      <c r="G660" s="9">
        <v>0</v>
      </c>
      <c r="H660" s="9">
        <v>0</v>
      </c>
      <c r="I660" s="9">
        <v>0</v>
      </c>
      <c r="J660" s="9">
        <v>0</v>
      </c>
      <c r="K660" s="9" t="s">
        <v>28378</v>
      </c>
      <c r="L660" s="9">
        <v>389</v>
      </c>
      <c r="M660" s="9" t="s">
        <v>28378</v>
      </c>
      <c r="N660" s="9" t="s">
        <v>28378</v>
      </c>
      <c r="O660" s="9" t="b">
        <v>1</v>
      </c>
      <c r="Q660"/>
      <c r="R660"/>
      <c r="S660"/>
      <c r="T660"/>
      <c r="U660"/>
      <c r="V660"/>
      <c r="W660"/>
    </row>
    <row r="661" spans="1:23">
      <c r="A661" s="9" t="s">
        <v>4</v>
      </c>
      <c r="B661" s="9">
        <v>201390</v>
      </c>
      <c r="C661" s="9" t="s">
        <v>28492</v>
      </c>
      <c r="D661" s="9">
        <v>0</v>
      </c>
      <c r="E661" s="24">
        <v>618</v>
      </c>
      <c r="F661" s="24" t="s">
        <v>33358</v>
      </c>
      <c r="G661" s="9">
        <v>0</v>
      </c>
      <c r="H661" s="9">
        <v>0</v>
      </c>
      <c r="I661" s="9">
        <v>0</v>
      </c>
      <c r="J661" s="9">
        <v>0</v>
      </c>
      <c r="K661" s="9" t="s">
        <v>28378</v>
      </c>
      <c r="L661" s="9">
        <v>635</v>
      </c>
      <c r="M661" s="9" t="s">
        <v>28378</v>
      </c>
      <c r="N661" s="9" t="s">
        <v>28378</v>
      </c>
      <c r="O661" s="9" t="b">
        <v>1</v>
      </c>
      <c r="Q661"/>
      <c r="R661"/>
      <c r="S661"/>
      <c r="T661"/>
      <c r="U661"/>
      <c r="V661"/>
      <c r="W661"/>
    </row>
    <row r="662" spans="1:23">
      <c r="A662" s="9" t="s">
        <v>4</v>
      </c>
      <c r="B662" s="9">
        <v>213331</v>
      </c>
      <c r="C662" s="9">
        <v>419</v>
      </c>
      <c r="D662" s="9" t="s">
        <v>28695</v>
      </c>
      <c r="E662" s="24">
        <v>512</v>
      </c>
      <c r="F662" s="24" t="s">
        <v>33359</v>
      </c>
      <c r="G662" s="9">
        <v>0</v>
      </c>
      <c r="H662" s="9">
        <v>0</v>
      </c>
      <c r="I662" s="9">
        <v>0</v>
      </c>
      <c r="J662" s="9">
        <v>0</v>
      </c>
      <c r="K662" s="9">
        <v>419</v>
      </c>
      <c r="L662" s="9">
        <v>420</v>
      </c>
      <c r="M662" s="9" t="s">
        <v>28378</v>
      </c>
      <c r="N662" s="9" t="s">
        <v>28378</v>
      </c>
      <c r="O662" s="9" t="b">
        <v>1</v>
      </c>
      <c r="Q662"/>
      <c r="R662"/>
      <c r="S662"/>
      <c r="T662"/>
      <c r="U662"/>
      <c r="V662"/>
      <c r="W662"/>
    </row>
    <row r="663" spans="1:23">
      <c r="A663" s="9" t="s">
        <v>4</v>
      </c>
      <c r="B663" s="9">
        <v>171655</v>
      </c>
      <c r="C663" s="9" t="s">
        <v>28492</v>
      </c>
      <c r="D663" s="9">
        <v>0</v>
      </c>
      <c r="E663" s="24">
        <v>0</v>
      </c>
      <c r="F663" s="24" t="s">
        <v>32963</v>
      </c>
      <c r="G663" s="9">
        <v>0</v>
      </c>
      <c r="H663" s="9">
        <v>0</v>
      </c>
      <c r="I663" s="9">
        <v>0</v>
      </c>
      <c r="J663" s="9">
        <v>0</v>
      </c>
      <c r="K663" s="9" t="s">
        <v>28378</v>
      </c>
      <c r="L663" s="9" t="s">
        <v>28378</v>
      </c>
      <c r="M663" s="9" t="s">
        <v>28378</v>
      </c>
      <c r="N663" s="9" t="s">
        <v>28378</v>
      </c>
      <c r="O663" s="9" t="b">
        <v>0</v>
      </c>
      <c r="Q663"/>
      <c r="R663"/>
      <c r="S663"/>
      <c r="T663"/>
      <c r="U663"/>
      <c r="V663"/>
      <c r="W663"/>
    </row>
    <row r="664" spans="1:23">
      <c r="A664" s="9" t="s">
        <v>4</v>
      </c>
      <c r="B664" s="9">
        <v>204074</v>
      </c>
      <c r="C664" s="9" t="s">
        <v>28492</v>
      </c>
      <c r="D664" s="9">
        <v>0</v>
      </c>
      <c r="E664" s="24">
        <v>1493</v>
      </c>
      <c r="F664" s="24" t="s">
        <v>33342</v>
      </c>
      <c r="G664" s="9">
        <v>0</v>
      </c>
      <c r="H664" s="9">
        <v>0</v>
      </c>
      <c r="I664" s="9">
        <v>0</v>
      </c>
      <c r="J664" s="9">
        <v>0</v>
      </c>
      <c r="K664" s="9" t="s">
        <v>28378</v>
      </c>
      <c r="L664" s="9">
        <v>1552</v>
      </c>
      <c r="M664" s="9" t="s">
        <v>28378</v>
      </c>
      <c r="N664" s="9" t="s">
        <v>28378</v>
      </c>
      <c r="O664" s="9" t="b">
        <v>1</v>
      </c>
      <c r="Q664"/>
      <c r="R664"/>
      <c r="S664"/>
      <c r="T664"/>
      <c r="U664"/>
      <c r="V664"/>
      <c r="W664"/>
    </row>
    <row r="665" spans="1:23">
      <c r="A665" s="9" t="s">
        <v>4</v>
      </c>
      <c r="B665" s="9">
        <v>355358</v>
      </c>
      <c r="C665" s="9">
        <v>2690</v>
      </c>
      <c r="D665" s="9" t="s">
        <v>30488</v>
      </c>
      <c r="E665" s="24">
        <v>0</v>
      </c>
      <c r="F665" s="24" t="s">
        <v>32963</v>
      </c>
      <c r="G665" s="9">
        <v>0</v>
      </c>
      <c r="H665" s="9">
        <v>0</v>
      </c>
      <c r="I665" s="9">
        <v>0</v>
      </c>
      <c r="J665" s="9">
        <v>0</v>
      </c>
      <c r="K665" s="9">
        <v>2690</v>
      </c>
      <c r="L665" s="9" t="s">
        <v>28378</v>
      </c>
      <c r="M665" s="9" t="s">
        <v>28378</v>
      </c>
      <c r="N665" s="9" t="s">
        <v>28378</v>
      </c>
      <c r="O665" s="9" t="b">
        <v>1</v>
      </c>
      <c r="Q665"/>
      <c r="R665"/>
      <c r="S665"/>
      <c r="T665"/>
      <c r="U665"/>
      <c r="V665"/>
      <c r="W665"/>
    </row>
    <row r="666" spans="1:23">
      <c r="A666" s="9" t="s">
        <v>4</v>
      </c>
      <c r="B666" s="9">
        <v>355493</v>
      </c>
      <c r="C666" s="9">
        <v>2490</v>
      </c>
      <c r="D666" s="9" t="s">
        <v>30489</v>
      </c>
      <c r="E666" s="24">
        <v>0</v>
      </c>
      <c r="F666" s="24" t="s">
        <v>32963</v>
      </c>
      <c r="G666" s="9">
        <v>0</v>
      </c>
      <c r="H666" s="9">
        <v>0</v>
      </c>
      <c r="I666" s="9">
        <v>0</v>
      </c>
      <c r="J666" s="9">
        <v>0</v>
      </c>
      <c r="K666" s="9">
        <v>2490</v>
      </c>
      <c r="L666" s="9" t="s">
        <v>28378</v>
      </c>
      <c r="M666" s="9" t="s">
        <v>28378</v>
      </c>
      <c r="N666" s="9" t="s">
        <v>28378</v>
      </c>
      <c r="O666" s="9" t="b">
        <v>1</v>
      </c>
      <c r="Q666"/>
      <c r="R666"/>
      <c r="S666"/>
      <c r="T666"/>
      <c r="U666"/>
      <c r="V666"/>
      <c r="W666"/>
    </row>
    <row r="667" spans="1:23">
      <c r="A667" s="9" t="s">
        <v>4</v>
      </c>
      <c r="B667" s="9">
        <v>355498</v>
      </c>
      <c r="C667" s="9">
        <v>2490</v>
      </c>
      <c r="D667" s="9" t="s">
        <v>30490</v>
      </c>
      <c r="E667" s="24">
        <v>0</v>
      </c>
      <c r="F667" s="24" t="s">
        <v>32963</v>
      </c>
      <c r="G667" s="9">
        <v>0</v>
      </c>
      <c r="H667" s="9">
        <v>0</v>
      </c>
      <c r="I667" s="9">
        <v>0</v>
      </c>
      <c r="J667" s="9">
        <v>0</v>
      </c>
      <c r="K667" s="9">
        <v>2490</v>
      </c>
      <c r="L667" s="9" t="s">
        <v>28378</v>
      </c>
      <c r="M667" s="9" t="s">
        <v>28378</v>
      </c>
      <c r="N667" s="9" t="s">
        <v>28378</v>
      </c>
      <c r="O667" s="9" t="b">
        <v>1</v>
      </c>
      <c r="Q667"/>
      <c r="R667"/>
      <c r="S667"/>
      <c r="T667"/>
      <c r="U667"/>
      <c r="V667"/>
      <c r="W667"/>
    </row>
    <row r="668" spans="1:23">
      <c r="A668" s="9" t="s">
        <v>4</v>
      </c>
      <c r="B668" s="9">
        <v>355359</v>
      </c>
      <c r="C668" s="9">
        <v>2790</v>
      </c>
      <c r="D668" s="9" t="s">
        <v>30491</v>
      </c>
      <c r="E668" s="24">
        <v>0</v>
      </c>
      <c r="F668" s="24" t="s">
        <v>32963</v>
      </c>
      <c r="G668" s="9">
        <v>0</v>
      </c>
      <c r="H668" s="9">
        <v>0</v>
      </c>
      <c r="I668" s="9">
        <v>0</v>
      </c>
      <c r="J668" s="9">
        <v>0</v>
      </c>
      <c r="K668" s="9">
        <v>2790</v>
      </c>
      <c r="L668" s="9" t="s">
        <v>28378</v>
      </c>
      <c r="M668" s="9" t="s">
        <v>28378</v>
      </c>
      <c r="N668" s="9" t="s">
        <v>28378</v>
      </c>
      <c r="O668" s="9" t="b">
        <v>1</v>
      </c>
      <c r="Q668"/>
      <c r="R668"/>
      <c r="S668"/>
      <c r="T668"/>
      <c r="U668"/>
      <c r="V668"/>
      <c r="W668"/>
    </row>
    <row r="669" spans="1:23">
      <c r="A669" s="9" t="s">
        <v>4</v>
      </c>
      <c r="B669" s="9">
        <v>355348</v>
      </c>
      <c r="C669" s="9">
        <v>2590</v>
      </c>
      <c r="D669" s="9" t="s">
        <v>30492</v>
      </c>
      <c r="E669" s="24">
        <v>0</v>
      </c>
      <c r="F669" s="24" t="s">
        <v>32963</v>
      </c>
      <c r="G669" s="9">
        <v>0</v>
      </c>
      <c r="H669" s="9">
        <v>0</v>
      </c>
      <c r="I669" s="9">
        <v>0</v>
      </c>
      <c r="J669" s="9">
        <v>0</v>
      </c>
      <c r="K669" s="9">
        <v>2590</v>
      </c>
      <c r="L669" s="9" t="s">
        <v>28378</v>
      </c>
      <c r="M669" s="9" t="s">
        <v>28378</v>
      </c>
      <c r="N669" s="9" t="s">
        <v>28378</v>
      </c>
      <c r="O669" s="9" t="b">
        <v>1</v>
      </c>
      <c r="Q669"/>
      <c r="R669"/>
      <c r="S669"/>
      <c r="T669"/>
      <c r="U669"/>
      <c r="V669"/>
      <c r="W669"/>
    </row>
    <row r="670" spans="1:23">
      <c r="A670" s="9" t="s">
        <v>4</v>
      </c>
      <c r="B670" s="9">
        <v>355360</v>
      </c>
      <c r="C670" s="9">
        <v>2790</v>
      </c>
      <c r="D670" s="9" t="s">
        <v>30493</v>
      </c>
      <c r="E670" s="24">
        <v>0</v>
      </c>
      <c r="F670" s="24" t="s">
        <v>32963</v>
      </c>
      <c r="G670" s="9">
        <v>0</v>
      </c>
      <c r="H670" s="9">
        <v>0</v>
      </c>
      <c r="I670" s="9">
        <v>0</v>
      </c>
      <c r="J670" s="9">
        <v>0</v>
      </c>
      <c r="K670" s="9">
        <v>2790</v>
      </c>
      <c r="L670" s="9" t="s">
        <v>28378</v>
      </c>
      <c r="M670" s="9" t="s">
        <v>28378</v>
      </c>
      <c r="N670" s="9" t="s">
        <v>28378</v>
      </c>
      <c r="O670" s="9" t="b">
        <v>1</v>
      </c>
      <c r="Q670"/>
      <c r="R670"/>
      <c r="S670"/>
      <c r="T670"/>
      <c r="U670"/>
      <c r="V670"/>
      <c r="W670"/>
    </row>
    <row r="671" spans="1:23">
      <c r="A671" s="9" t="s">
        <v>4</v>
      </c>
      <c r="B671" s="9">
        <v>359448</v>
      </c>
      <c r="C671" s="9">
        <v>1290</v>
      </c>
      <c r="D671" s="9" t="s">
        <v>30487</v>
      </c>
      <c r="E671" s="24">
        <v>0</v>
      </c>
      <c r="F671" s="24" t="s">
        <v>32963</v>
      </c>
      <c r="G671" s="9">
        <v>0</v>
      </c>
      <c r="H671" s="9">
        <v>0</v>
      </c>
      <c r="I671" s="9">
        <v>0</v>
      </c>
      <c r="J671" s="9">
        <v>0</v>
      </c>
      <c r="K671" s="9">
        <v>1290</v>
      </c>
      <c r="L671" s="9" t="s">
        <v>28378</v>
      </c>
      <c r="M671" s="9" t="s">
        <v>28378</v>
      </c>
      <c r="N671" s="9" t="s">
        <v>28378</v>
      </c>
      <c r="O671" s="9" t="b">
        <v>1</v>
      </c>
      <c r="Q671"/>
      <c r="R671"/>
      <c r="S671"/>
      <c r="T671"/>
      <c r="U671"/>
      <c r="V671"/>
      <c r="W671"/>
    </row>
    <row r="672" spans="1:23">
      <c r="A672" s="9" t="s">
        <v>4</v>
      </c>
      <c r="B672" s="9">
        <v>359510</v>
      </c>
      <c r="C672" s="9" t="s">
        <v>28492</v>
      </c>
      <c r="D672" s="9">
        <v>0</v>
      </c>
      <c r="E672" s="24">
        <v>0</v>
      </c>
      <c r="F672" s="24" t="s">
        <v>32963</v>
      </c>
      <c r="G672" s="9">
        <v>0</v>
      </c>
      <c r="H672" s="9">
        <v>0</v>
      </c>
      <c r="I672" s="9">
        <v>0</v>
      </c>
      <c r="J672" s="9">
        <v>0</v>
      </c>
      <c r="K672" s="9" t="s">
        <v>28378</v>
      </c>
      <c r="L672" s="9" t="s">
        <v>28378</v>
      </c>
      <c r="M672" s="9" t="s">
        <v>28378</v>
      </c>
      <c r="N672" s="9" t="s">
        <v>28378</v>
      </c>
      <c r="O672" s="9" t="b">
        <v>0</v>
      </c>
      <c r="Q672"/>
      <c r="R672"/>
      <c r="S672"/>
      <c r="T672"/>
      <c r="U672"/>
      <c r="V672"/>
      <c r="W672"/>
    </row>
    <row r="673" spans="1:23">
      <c r="A673" s="9" t="s">
        <v>4</v>
      </c>
      <c r="B673" s="9">
        <v>377431</v>
      </c>
      <c r="C673" s="9" t="s">
        <v>28492</v>
      </c>
      <c r="D673" s="9">
        <v>0</v>
      </c>
      <c r="E673" s="24">
        <v>0</v>
      </c>
      <c r="F673" s="24" t="s">
        <v>32963</v>
      </c>
      <c r="G673" s="9">
        <v>0</v>
      </c>
      <c r="H673" s="9">
        <v>0</v>
      </c>
      <c r="I673" s="9">
        <v>0</v>
      </c>
      <c r="J673" s="9">
        <v>0</v>
      </c>
      <c r="K673" s="9" t="s">
        <v>28378</v>
      </c>
      <c r="L673" s="9" t="s">
        <v>28378</v>
      </c>
      <c r="M673" s="9" t="s">
        <v>28378</v>
      </c>
      <c r="N673" s="9" t="s">
        <v>28378</v>
      </c>
      <c r="O673" s="9" t="b">
        <v>0</v>
      </c>
      <c r="Q673"/>
      <c r="R673"/>
      <c r="S673"/>
      <c r="T673"/>
      <c r="U673"/>
      <c r="V673"/>
      <c r="W673"/>
    </row>
    <row r="674" spans="1:23">
      <c r="A674" s="9" t="s">
        <v>4</v>
      </c>
      <c r="B674" s="9">
        <v>376328</v>
      </c>
      <c r="C674" s="9">
        <v>7690</v>
      </c>
      <c r="D674" s="9" t="s">
        <v>30653</v>
      </c>
      <c r="E674" s="24">
        <v>6269</v>
      </c>
      <c r="F674" s="24" t="s">
        <v>33438</v>
      </c>
      <c r="G674" s="9">
        <v>0</v>
      </c>
      <c r="H674" s="9">
        <v>0</v>
      </c>
      <c r="I674" s="9">
        <v>0</v>
      </c>
      <c r="J674" s="9">
        <v>0</v>
      </c>
      <c r="K674" s="9">
        <v>7690</v>
      </c>
      <c r="L674" s="9">
        <v>6408</v>
      </c>
      <c r="M674" s="9" t="s">
        <v>28378</v>
      </c>
      <c r="N674" s="9" t="s">
        <v>28378</v>
      </c>
      <c r="O674" s="9" t="b">
        <v>1</v>
      </c>
      <c r="Q674"/>
      <c r="R674"/>
      <c r="S674"/>
      <c r="T674"/>
      <c r="U674"/>
      <c r="V674"/>
      <c r="W674"/>
    </row>
    <row r="675" spans="1:23">
      <c r="A675" s="9" t="s">
        <v>4</v>
      </c>
      <c r="B675" s="9">
        <v>139960</v>
      </c>
      <c r="C675" s="9" t="s">
        <v>32981</v>
      </c>
      <c r="D675" s="9" t="s">
        <v>30572</v>
      </c>
      <c r="E675" s="24" t="s">
        <v>28492</v>
      </c>
      <c r="F675" s="24" t="s">
        <v>32963</v>
      </c>
      <c r="G675" s="9">
        <v>0</v>
      </c>
      <c r="H675" s="9">
        <v>0</v>
      </c>
      <c r="I675" s="9">
        <v>0</v>
      </c>
      <c r="J675" s="9">
        <v>0</v>
      </c>
      <c r="K675" s="9">
        <v>1990</v>
      </c>
      <c r="L675" s="9" t="s">
        <v>28378</v>
      </c>
      <c r="M675" s="9" t="s">
        <v>28378</v>
      </c>
      <c r="N675" s="9" t="s">
        <v>28378</v>
      </c>
      <c r="O675" s="9" t="b">
        <v>1</v>
      </c>
      <c r="Q675"/>
      <c r="R675"/>
      <c r="S675"/>
      <c r="T675"/>
      <c r="U675"/>
      <c r="V675"/>
      <c r="W675"/>
    </row>
    <row r="676" spans="1:23">
      <c r="A676" s="9" t="s">
        <v>4</v>
      </c>
      <c r="B676" s="9">
        <v>425214</v>
      </c>
      <c r="C676" s="9">
        <v>0</v>
      </c>
      <c r="D676" s="9">
        <v>0</v>
      </c>
      <c r="E676" s="24">
        <v>0</v>
      </c>
      <c r="F676" s="24" t="s">
        <v>32963</v>
      </c>
      <c r="G676" s="9">
        <v>0</v>
      </c>
      <c r="H676" s="9">
        <v>0</v>
      </c>
      <c r="I676" s="9">
        <v>0</v>
      </c>
      <c r="J676" s="9">
        <v>0</v>
      </c>
      <c r="K676" s="9" t="s">
        <v>28378</v>
      </c>
      <c r="L676" s="9" t="s">
        <v>28378</v>
      </c>
      <c r="M676" s="9" t="s">
        <v>28378</v>
      </c>
      <c r="N676" s="9" t="s">
        <v>28378</v>
      </c>
      <c r="O676" s="9" t="b">
        <v>0</v>
      </c>
      <c r="Q676"/>
      <c r="R676"/>
      <c r="S676"/>
      <c r="T676"/>
      <c r="U676"/>
      <c r="V676"/>
      <c r="W676"/>
    </row>
    <row r="677" spans="1:23">
      <c r="A677" s="9" t="s">
        <v>4</v>
      </c>
      <c r="B677" s="9">
        <v>425230</v>
      </c>
      <c r="C677" s="9">
        <v>0</v>
      </c>
      <c r="D677" s="9">
        <v>0</v>
      </c>
      <c r="E677" s="24">
        <v>0</v>
      </c>
      <c r="F677" s="24" t="s">
        <v>32963</v>
      </c>
      <c r="G677" s="9">
        <v>0</v>
      </c>
      <c r="H677" s="9">
        <v>0</v>
      </c>
      <c r="I677" s="9">
        <v>0</v>
      </c>
      <c r="J677" s="9">
        <v>0</v>
      </c>
      <c r="K677" s="9" t="s">
        <v>28378</v>
      </c>
      <c r="L677" s="9" t="s">
        <v>28378</v>
      </c>
      <c r="M677" s="9" t="s">
        <v>28378</v>
      </c>
      <c r="N677" s="9" t="s">
        <v>28378</v>
      </c>
      <c r="O677" s="9" t="b">
        <v>0</v>
      </c>
      <c r="Q677"/>
      <c r="R677"/>
      <c r="S677"/>
      <c r="T677"/>
      <c r="U677"/>
      <c r="V677"/>
      <c r="W677"/>
    </row>
    <row r="678" spans="1:23">
      <c r="A678" s="9" t="s">
        <v>4</v>
      </c>
      <c r="B678" s="9">
        <v>425237</v>
      </c>
      <c r="C678" s="9">
        <v>0</v>
      </c>
      <c r="D678" s="9">
        <v>0</v>
      </c>
      <c r="E678" s="24">
        <v>0</v>
      </c>
      <c r="F678" s="24" t="s">
        <v>32963</v>
      </c>
      <c r="G678" s="9">
        <v>0</v>
      </c>
      <c r="H678" s="9">
        <v>0</v>
      </c>
      <c r="I678" s="9">
        <v>0</v>
      </c>
      <c r="J678" s="9">
        <v>0</v>
      </c>
      <c r="K678" s="9" t="s">
        <v>28378</v>
      </c>
      <c r="L678" s="9" t="s">
        <v>28378</v>
      </c>
      <c r="M678" s="9" t="s">
        <v>28378</v>
      </c>
      <c r="N678" s="9" t="s">
        <v>28378</v>
      </c>
      <c r="O678" s="9" t="b">
        <v>0</v>
      </c>
      <c r="Q678"/>
      <c r="R678"/>
      <c r="S678"/>
      <c r="T678"/>
      <c r="U678"/>
      <c r="V678"/>
      <c r="W678"/>
    </row>
    <row r="679" spans="1:23">
      <c r="A679" s="9" t="s">
        <v>4</v>
      </c>
      <c r="B679" s="9">
        <v>425253</v>
      </c>
      <c r="C679" s="9">
        <v>0</v>
      </c>
      <c r="D679" s="9">
        <v>0</v>
      </c>
      <c r="E679" s="24">
        <v>0</v>
      </c>
      <c r="F679" s="24" t="s">
        <v>32963</v>
      </c>
      <c r="G679" s="9">
        <v>0</v>
      </c>
      <c r="H679" s="9">
        <v>0</v>
      </c>
      <c r="I679" s="9">
        <v>0</v>
      </c>
      <c r="J679" s="9">
        <v>0</v>
      </c>
      <c r="K679" s="9" t="s">
        <v>28378</v>
      </c>
      <c r="L679" s="9" t="s">
        <v>28378</v>
      </c>
      <c r="M679" s="9" t="s">
        <v>28378</v>
      </c>
      <c r="N679" s="9" t="s">
        <v>28378</v>
      </c>
      <c r="O679" s="9" t="b">
        <v>0</v>
      </c>
      <c r="Q679"/>
      <c r="R679"/>
      <c r="S679"/>
      <c r="T679"/>
      <c r="U679"/>
      <c r="V679"/>
      <c r="W679"/>
    </row>
    <row r="680" spans="1:23">
      <c r="A680" s="9" t="s">
        <v>4</v>
      </c>
      <c r="B680" s="9">
        <v>425239</v>
      </c>
      <c r="C680" s="9">
        <v>0</v>
      </c>
      <c r="D680" s="9">
        <v>0</v>
      </c>
      <c r="E680" s="24">
        <v>0</v>
      </c>
      <c r="F680" s="24" t="s">
        <v>32963</v>
      </c>
      <c r="G680" s="9">
        <v>0</v>
      </c>
      <c r="H680" s="9">
        <v>0</v>
      </c>
      <c r="I680" s="9">
        <v>0</v>
      </c>
      <c r="J680" s="9">
        <v>0</v>
      </c>
      <c r="K680" s="9" t="s">
        <v>28378</v>
      </c>
      <c r="L680" s="9" t="s">
        <v>28378</v>
      </c>
      <c r="M680" s="9" t="s">
        <v>28378</v>
      </c>
      <c r="N680" s="9" t="s">
        <v>28378</v>
      </c>
      <c r="O680" s="9" t="b">
        <v>0</v>
      </c>
      <c r="Q680"/>
      <c r="R680"/>
      <c r="S680"/>
      <c r="T680"/>
      <c r="U680"/>
      <c r="V680"/>
      <c r="W680"/>
    </row>
    <row r="681" spans="1:23">
      <c r="A681" s="9" t="s">
        <v>4</v>
      </c>
      <c r="B681" s="9">
        <v>425259</v>
      </c>
      <c r="C681" s="9">
        <v>0</v>
      </c>
      <c r="D681" s="9">
        <v>0</v>
      </c>
      <c r="E681" s="24">
        <v>0</v>
      </c>
      <c r="F681" s="24" t="s">
        <v>32963</v>
      </c>
      <c r="G681" s="9">
        <v>0</v>
      </c>
      <c r="H681" s="9">
        <v>0</v>
      </c>
      <c r="I681" s="9">
        <v>0</v>
      </c>
      <c r="J681" s="9">
        <v>0</v>
      </c>
      <c r="K681" s="9" t="s">
        <v>28378</v>
      </c>
      <c r="L681" s="9" t="s">
        <v>28378</v>
      </c>
      <c r="M681" s="9" t="s">
        <v>28378</v>
      </c>
      <c r="N681" s="9" t="s">
        <v>28378</v>
      </c>
      <c r="O681" s="9" t="b">
        <v>0</v>
      </c>
      <c r="Q681"/>
      <c r="R681"/>
      <c r="S681"/>
      <c r="T681"/>
      <c r="U681"/>
      <c r="V681"/>
      <c r="W681"/>
    </row>
    <row r="682" spans="1:23">
      <c r="A682" s="9" t="s">
        <v>4</v>
      </c>
      <c r="B682" s="9">
        <v>425210</v>
      </c>
      <c r="C682" s="9">
        <v>0</v>
      </c>
      <c r="D682" s="9">
        <v>0</v>
      </c>
      <c r="E682" s="24">
        <v>0</v>
      </c>
      <c r="F682" s="24" t="s">
        <v>32963</v>
      </c>
      <c r="G682" s="9">
        <v>0</v>
      </c>
      <c r="H682" s="9">
        <v>0</v>
      </c>
      <c r="I682" s="9">
        <v>0</v>
      </c>
      <c r="J682" s="9">
        <v>0</v>
      </c>
      <c r="K682" s="9" t="s">
        <v>28378</v>
      </c>
      <c r="L682" s="9" t="s">
        <v>28378</v>
      </c>
      <c r="M682" s="9" t="s">
        <v>28378</v>
      </c>
      <c r="N682" s="9" t="s">
        <v>28378</v>
      </c>
      <c r="O682" s="9" t="b">
        <v>0</v>
      </c>
      <c r="Q682"/>
      <c r="R682"/>
      <c r="S682"/>
      <c r="T682"/>
      <c r="U682"/>
      <c r="V682"/>
      <c r="W682"/>
    </row>
    <row r="683" spans="1:23">
      <c r="A683" s="9" t="s">
        <v>4</v>
      </c>
      <c r="B683" s="9">
        <v>425025</v>
      </c>
      <c r="C683" s="9">
        <v>3590</v>
      </c>
      <c r="D683" s="9" t="s">
        <v>32323</v>
      </c>
      <c r="E683" s="24">
        <v>0</v>
      </c>
      <c r="F683" s="24" t="s">
        <v>32963</v>
      </c>
      <c r="G683" s="9">
        <v>0</v>
      </c>
      <c r="H683" s="9">
        <v>0</v>
      </c>
      <c r="I683" s="9">
        <v>0</v>
      </c>
      <c r="J683" s="9">
        <v>0</v>
      </c>
      <c r="K683" s="9">
        <v>3590</v>
      </c>
      <c r="L683" s="9" t="s">
        <v>28378</v>
      </c>
      <c r="M683" s="9" t="s">
        <v>28378</v>
      </c>
      <c r="N683" s="9" t="s">
        <v>28378</v>
      </c>
      <c r="O683" s="9" t="b">
        <v>1</v>
      </c>
      <c r="Q683"/>
      <c r="R683"/>
      <c r="S683"/>
      <c r="T683"/>
      <c r="U683"/>
      <c r="V683"/>
      <c r="W683"/>
    </row>
    <row r="684" spans="1:23">
      <c r="A684" s="9" t="s">
        <v>4</v>
      </c>
      <c r="B684" s="9">
        <v>425014</v>
      </c>
      <c r="C684" s="9">
        <v>0</v>
      </c>
      <c r="D684" s="9">
        <v>0</v>
      </c>
      <c r="E684" s="24">
        <v>0</v>
      </c>
      <c r="F684" s="24" t="s">
        <v>32963</v>
      </c>
      <c r="G684" s="9">
        <v>0</v>
      </c>
      <c r="H684" s="9">
        <v>0</v>
      </c>
      <c r="I684" s="9">
        <v>0</v>
      </c>
      <c r="J684" s="9">
        <v>0</v>
      </c>
      <c r="K684" s="9" t="s">
        <v>28378</v>
      </c>
      <c r="L684" s="9" t="s">
        <v>28378</v>
      </c>
      <c r="M684" s="9" t="s">
        <v>28378</v>
      </c>
      <c r="N684" s="9" t="s">
        <v>28378</v>
      </c>
      <c r="O684" s="9" t="b">
        <v>0</v>
      </c>
      <c r="Q684"/>
      <c r="R684"/>
      <c r="S684"/>
      <c r="T684"/>
      <c r="U684"/>
      <c r="V684"/>
      <c r="W684"/>
    </row>
    <row r="685" spans="1:23">
      <c r="A685" s="9" t="s">
        <v>4</v>
      </c>
      <c r="B685" s="9">
        <v>424968</v>
      </c>
      <c r="C685" s="9">
        <v>0</v>
      </c>
      <c r="D685" s="9">
        <v>0</v>
      </c>
      <c r="E685" s="24">
        <v>0</v>
      </c>
      <c r="F685" s="24" t="s">
        <v>32963</v>
      </c>
      <c r="G685" s="9">
        <v>0</v>
      </c>
      <c r="H685" s="9">
        <v>0</v>
      </c>
      <c r="I685" s="9">
        <v>0</v>
      </c>
      <c r="J685" s="9">
        <v>0</v>
      </c>
      <c r="K685" s="9" t="s">
        <v>28378</v>
      </c>
      <c r="L685" s="9" t="s">
        <v>28378</v>
      </c>
      <c r="M685" s="9" t="s">
        <v>28378</v>
      </c>
      <c r="N685" s="9" t="s">
        <v>28378</v>
      </c>
      <c r="O685" s="9" t="b">
        <v>0</v>
      </c>
      <c r="Q685"/>
      <c r="R685"/>
      <c r="S685"/>
      <c r="T685"/>
      <c r="U685"/>
      <c r="V685"/>
      <c r="W685"/>
    </row>
    <row r="686" spans="1:23">
      <c r="A686" s="9" t="s">
        <v>4</v>
      </c>
      <c r="B686" s="9">
        <v>425135</v>
      </c>
      <c r="C686" s="9">
        <v>3890</v>
      </c>
      <c r="D686" s="9" t="s">
        <v>32324</v>
      </c>
      <c r="E686" s="24">
        <v>0</v>
      </c>
      <c r="F686" s="24" t="s">
        <v>32963</v>
      </c>
      <c r="G686" s="9">
        <v>0</v>
      </c>
      <c r="H686" s="9">
        <v>0</v>
      </c>
      <c r="I686" s="9">
        <v>0</v>
      </c>
      <c r="J686" s="9">
        <v>0</v>
      </c>
      <c r="K686" s="9">
        <v>3890</v>
      </c>
      <c r="L686" s="9" t="s">
        <v>28378</v>
      </c>
      <c r="M686" s="9" t="s">
        <v>28378</v>
      </c>
      <c r="N686" s="9" t="s">
        <v>28378</v>
      </c>
      <c r="O686" s="9" t="b">
        <v>1</v>
      </c>
      <c r="Q686"/>
      <c r="R686"/>
      <c r="S686"/>
      <c r="T686"/>
      <c r="U686"/>
      <c r="V686"/>
      <c r="W686"/>
    </row>
    <row r="687" spans="1:23">
      <c r="A687" s="9" t="s">
        <v>4</v>
      </c>
      <c r="B687" s="9">
        <v>425142</v>
      </c>
      <c r="C687" s="9">
        <v>4190</v>
      </c>
      <c r="D687" s="9" t="s">
        <v>32325</v>
      </c>
      <c r="E687" s="24">
        <v>0</v>
      </c>
      <c r="F687" s="24" t="s">
        <v>32963</v>
      </c>
      <c r="G687" s="9">
        <v>0</v>
      </c>
      <c r="H687" s="9">
        <v>0</v>
      </c>
      <c r="I687" s="9">
        <v>0</v>
      </c>
      <c r="J687" s="9">
        <v>0</v>
      </c>
      <c r="K687" s="9">
        <v>4190</v>
      </c>
      <c r="L687" s="9" t="s">
        <v>28378</v>
      </c>
      <c r="M687" s="9" t="s">
        <v>28378</v>
      </c>
      <c r="N687" s="9" t="s">
        <v>28378</v>
      </c>
      <c r="O687" s="9" t="b">
        <v>1</v>
      </c>
      <c r="Q687"/>
      <c r="R687"/>
      <c r="S687"/>
      <c r="T687"/>
      <c r="U687"/>
      <c r="V687"/>
      <c r="W687"/>
    </row>
    <row r="688" spans="1:23">
      <c r="A688" s="9" t="s">
        <v>4</v>
      </c>
      <c r="B688" s="9">
        <v>425208</v>
      </c>
      <c r="C688" s="9">
        <v>4190</v>
      </c>
      <c r="D688" s="9" t="s">
        <v>32329</v>
      </c>
      <c r="E688" s="24">
        <v>0</v>
      </c>
      <c r="F688" s="24" t="s">
        <v>32963</v>
      </c>
      <c r="G688" s="9">
        <v>0</v>
      </c>
      <c r="H688" s="9">
        <v>0</v>
      </c>
      <c r="I688" s="9">
        <v>0</v>
      </c>
      <c r="J688" s="9">
        <v>0</v>
      </c>
      <c r="K688" s="9">
        <v>4190</v>
      </c>
      <c r="L688" s="9" t="s">
        <v>28378</v>
      </c>
      <c r="M688" s="9" t="s">
        <v>28378</v>
      </c>
      <c r="N688" s="9" t="s">
        <v>28378</v>
      </c>
      <c r="O688" s="9" t="b">
        <v>1</v>
      </c>
      <c r="Q688"/>
      <c r="R688"/>
      <c r="S688"/>
      <c r="T688"/>
      <c r="U688"/>
      <c r="V688"/>
      <c r="W688"/>
    </row>
    <row r="689" spans="1:23">
      <c r="A689" s="9" t="s">
        <v>4</v>
      </c>
      <c r="B689" s="9">
        <v>425151</v>
      </c>
      <c r="C689" s="9">
        <v>3990</v>
      </c>
      <c r="D689" s="9" t="s">
        <v>32326</v>
      </c>
      <c r="E689" s="24">
        <v>0</v>
      </c>
      <c r="F689" s="24" t="s">
        <v>32963</v>
      </c>
      <c r="G689" s="9">
        <v>0</v>
      </c>
      <c r="H689" s="9">
        <v>0</v>
      </c>
      <c r="I689" s="9">
        <v>0</v>
      </c>
      <c r="J689" s="9">
        <v>0</v>
      </c>
      <c r="K689" s="9">
        <v>3990</v>
      </c>
      <c r="L689" s="9" t="s">
        <v>28378</v>
      </c>
      <c r="M689" s="9" t="s">
        <v>28378</v>
      </c>
      <c r="N689" s="9" t="s">
        <v>28378</v>
      </c>
      <c r="O689" s="9" t="b">
        <v>1</v>
      </c>
      <c r="Q689"/>
      <c r="R689"/>
      <c r="S689"/>
      <c r="T689"/>
      <c r="U689"/>
      <c r="V689"/>
      <c r="W689"/>
    </row>
    <row r="690" spans="1:23">
      <c r="A690" s="9" t="s">
        <v>4</v>
      </c>
      <c r="B690" s="9">
        <v>425154</v>
      </c>
      <c r="C690" s="9">
        <v>4990</v>
      </c>
      <c r="D690" s="9" t="s">
        <v>32327</v>
      </c>
      <c r="E690" s="24">
        <v>0</v>
      </c>
      <c r="F690" s="24" t="s">
        <v>32963</v>
      </c>
      <c r="G690" s="9">
        <v>0</v>
      </c>
      <c r="H690" s="9">
        <v>0</v>
      </c>
      <c r="I690" s="9">
        <v>0</v>
      </c>
      <c r="J690" s="9">
        <v>0</v>
      </c>
      <c r="K690" s="9">
        <v>4990</v>
      </c>
      <c r="L690" s="9" t="s">
        <v>28378</v>
      </c>
      <c r="M690" s="9" t="s">
        <v>28378</v>
      </c>
      <c r="N690" s="9" t="s">
        <v>28378</v>
      </c>
      <c r="O690" s="9" t="b">
        <v>1</v>
      </c>
      <c r="Q690"/>
      <c r="R690"/>
      <c r="S690"/>
      <c r="T690"/>
      <c r="U690"/>
      <c r="V690"/>
      <c r="W690"/>
    </row>
    <row r="691" spans="1:23">
      <c r="A691" s="9" t="s">
        <v>4</v>
      </c>
      <c r="B691" s="9">
        <v>425083</v>
      </c>
      <c r="C691" s="9">
        <v>0</v>
      </c>
      <c r="D691" s="9">
        <v>0</v>
      </c>
      <c r="E691" s="24">
        <v>0</v>
      </c>
      <c r="F691" s="24" t="s">
        <v>32963</v>
      </c>
      <c r="G691" s="9">
        <v>0</v>
      </c>
      <c r="H691" s="9">
        <v>0</v>
      </c>
      <c r="I691" s="9">
        <v>0</v>
      </c>
      <c r="J691" s="9">
        <v>0</v>
      </c>
      <c r="K691" s="9" t="s">
        <v>28378</v>
      </c>
      <c r="L691" s="9" t="s">
        <v>28378</v>
      </c>
      <c r="M691" s="9" t="s">
        <v>28378</v>
      </c>
      <c r="N691" s="9" t="s">
        <v>28378</v>
      </c>
      <c r="O691" s="9" t="b">
        <v>0</v>
      </c>
      <c r="Q691"/>
      <c r="R691"/>
      <c r="S691"/>
      <c r="T691"/>
      <c r="U691"/>
      <c r="V691"/>
      <c r="W691"/>
    </row>
    <row r="692" spans="1:23">
      <c r="A692" s="9" t="s">
        <v>4</v>
      </c>
      <c r="B692" s="9">
        <v>425101</v>
      </c>
      <c r="C692" s="9">
        <v>0</v>
      </c>
      <c r="D692" s="9">
        <v>0</v>
      </c>
      <c r="E692" s="24">
        <v>0</v>
      </c>
      <c r="F692" s="24" t="s">
        <v>32963</v>
      </c>
      <c r="G692" s="9">
        <v>0</v>
      </c>
      <c r="H692" s="9">
        <v>0</v>
      </c>
      <c r="I692" s="9">
        <v>0</v>
      </c>
      <c r="J692" s="9">
        <v>0</v>
      </c>
      <c r="K692" s="9" t="s">
        <v>28378</v>
      </c>
      <c r="L692" s="9" t="s">
        <v>28378</v>
      </c>
      <c r="M692" s="9" t="s">
        <v>28378</v>
      </c>
      <c r="N692" s="9" t="s">
        <v>28378</v>
      </c>
      <c r="O692" s="9" t="b">
        <v>0</v>
      </c>
      <c r="Q692"/>
      <c r="R692"/>
      <c r="S692"/>
      <c r="T692"/>
      <c r="U692"/>
      <c r="V692"/>
      <c r="W692"/>
    </row>
    <row r="693" spans="1:23">
      <c r="A693" s="9" t="s">
        <v>4</v>
      </c>
      <c r="B693" s="9">
        <v>158047</v>
      </c>
      <c r="C693" s="9">
        <v>0</v>
      </c>
      <c r="D693" s="9">
        <v>0</v>
      </c>
      <c r="E693" s="24">
        <v>2041</v>
      </c>
      <c r="F693" s="24" t="s">
        <v>33326</v>
      </c>
      <c r="G693" s="9" t="s">
        <v>30960</v>
      </c>
      <c r="H693" s="9" t="s">
        <v>30959</v>
      </c>
      <c r="I693" s="9">
        <v>0</v>
      </c>
      <c r="J693" s="9">
        <v>0</v>
      </c>
      <c r="K693" s="9" t="s">
        <v>28378</v>
      </c>
      <c r="L693" s="9">
        <v>2126</v>
      </c>
      <c r="M693" s="9" t="s">
        <v>28378</v>
      </c>
      <c r="N693" s="9" t="s">
        <v>28378</v>
      </c>
      <c r="O693" s="9" t="b">
        <v>1</v>
      </c>
      <c r="Q693"/>
      <c r="R693"/>
      <c r="S693"/>
      <c r="T693"/>
      <c r="U693"/>
      <c r="V693"/>
      <c r="W693"/>
    </row>
    <row r="694" spans="1:23">
      <c r="A694" s="9" t="s">
        <v>4</v>
      </c>
      <c r="B694" s="9">
        <v>437647</v>
      </c>
      <c r="C694" s="9">
        <v>0</v>
      </c>
      <c r="D694" s="9">
        <v>0</v>
      </c>
      <c r="E694" s="24">
        <v>801</v>
      </c>
      <c r="F694" s="24" t="s">
        <v>32394</v>
      </c>
      <c r="G694" s="9">
        <v>0</v>
      </c>
      <c r="H694" s="9">
        <v>0</v>
      </c>
      <c r="I694" s="9">
        <v>0</v>
      </c>
      <c r="J694" s="9">
        <v>0</v>
      </c>
      <c r="K694" s="9" t="s">
        <v>28378</v>
      </c>
      <c r="L694" s="9">
        <v>833</v>
      </c>
      <c r="M694" s="9" t="s">
        <v>28378</v>
      </c>
      <c r="N694" s="9" t="s">
        <v>28378</v>
      </c>
      <c r="O694" s="9" t="b">
        <v>1</v>
      </c>
      <c r="Q694"/>
      <c r="R694"/>
      <c r="S694"/>
      <c r="T694"/>
      <c r="U694"/>
      <c r="V694"/>
      <c r="W694"/>
    </row>
    <row r="695" spans="1:23">
      <c r="A695" s="9" t="s">
        <v>4</v>
      </c>
      <c r="B695" s="9">
        <v>423576</v>
      </c>
      <c r="C695" s="9">
        <v>6890</v>
      </c>
      <c r="D695" s="9" t="s">
        <v>31652</v>
      </c>
      <c r="E695" s="24">
        <v>5028</v>
      </c>
      <c r="F695" s="24" t="s">
        <v>33325</v>
      </c>
      <c r="G695" s="9">
        <v>0</v>
      </c>
      <c r="H695" s="9">
        <v>0</v>
      </c>
      <c r="I695" s="9">
        <v>0</v>
      </c>
      <c r="J695" s="9">
        <v>0</v>
      </c>
      <c r="K695" s="9">
        <v>6890</v>
      </c>
      <c r="L695" s="9">
        <v>5050</v>
      </c>
      <c r="M695" s="9" t="s">
        <v>28378</v>
      </c>
      <c r="N695" s="9" t="s">
        <v>28378</v>
      </c>
      <c r="O695" s="9" t="b">
        <v>1</v>
      </c>
      <c r="Q695"/>
      <c r="R695"/>
      <c r="S695"/>
      <c r="T695"/>
      <c r="U695"/>
      <c r="V695"/>
      <c r="W695"/>
    </row>
    <row r="696" spans="1:23">
      <c r="A696" s="9" t="s">
        <v>4</v>
      </c>
      <c r="B696" s="9">
        <v>443639</v>
      </c>
      <c r="C696" s="9">
        <v>1290</v>
      </c>
      <c r="D696" s="9" t="s">
        <v>32461</v>
      </c>
      <c r="E696" s="24">
        <v>1157</v>
      </c>
      <c r="F696" s="24" t="s">
        <v>33322</v>
      </c>
      <c r="G696" s="9">
        <v>0</v>
      </c>
      <c r="H696" s="9">
        <v>0</v>
      </c>
      <c r="I696" s="9">
        <v>0</v>
      </c>
      <c r="J696" s="9">
        <v>0</v>
      </c>
      <c r="K696" s="9">
        <v>1290</v>
      </c>
      <c r="L696" s="9">
        <v>1129</v>
      </c>
      <c r="M696" s="9" t="s">
        <v>28378</v>
      </c>
      <c r="N696" s="9" t="s">
        <v>28378</v>
      </c>
      <c r="O696" s="9" t="b">
        <v>1</v>
      </c>
      <c r="Q696"/>
      <c r="R696"/>
      <c r="S696"/>
      <c r="T696"/>
      <c r="U696"/>
      <c r="V696"/>
      <c r="W696"/>
    </row>
    <row r="697" spans="1:23">
      <c r="A697" s="9" t="s">
        <v>4</v>
      </c>
      <c r="B697" s="9">
        <v>443631</v>
      </c>
      <c r="C697" s="9">
        <v>1090</v>
      </c>
      <c r="D697" s="9" t="s">
        <v>32458</v>
      </c>
      <c r="E697" s="24">
        <v>670</v>
      </c>
      <c r="F697" s="24" t="s">
        <v>33722</v>
      </c>
      <c r="G697" s="9">
        <v>0</v>
      </c>
      <c r="H697" s="9">
        <v>0</v>
      </c>
      <c r="I697" s="9">
        <v>0</v>
      </c>
      <c r="J697" s="9">
        <v>0</v>
      </c>
      <c r="K697" s="9">
        <v>1090</v>
      </c>
      <c r="L697" s="9">
        <v>695</v>
      </c>
      <c r="M697" s="9" t="s">
        <v>28378</v>
      </c>
      <c r="N697" s="9" t="s">
        <v>28378</v>
      </c>
      <c r="O697" s="9" t="b">
        <v>1</v>
      </c>
      <c r="Q697"/>
      <c r="R697"/>
      <c r="S697"/>
      <c r="T697"/>
      <c r="U697"/>
      <c r="V697"/>
      <c r="W697"/>
    </row>
    <row r="698" spans="1:23">
      <c r="A698" s="9" t="s">
        <v>4</v>
      </c>
      <c r="B698" s="9">
        <v>443632</v>
      </c>
      <c r="C698" s="9">
        <v>1390</v>
      </c>
      <c r="D698" s="9" t="s">
        <v>32457</v>
      </c>
      <c r="E698" s="24">
        <v>973</v>
      </c>
      <c r="F698" s="24" t="s">
        <v>33439</v>
      </c>
      <c r="G698" s="9">
        <v>0</v>
      </c>
      <c r="H698" s="9">
        <v>0</v>
      </c>
      <c r="I698" s="9">
        <v>0</v>
      </c>
      <c r="J698" s="9">
        <v>0</v>
      </c>
      <c r="K698" s="9">
        <v>1390</v>
      </c>
      <c r="L698" s="9">
        <v>1237</v>
      </c>
      <c r="M698" s="9" t="s">
        <v>28378</v>
      </c>
      <c r="N698" s="9" t="s">
        <v>28378</v>
      </c>
      <c r="O698" s="9" t="b">
        <v>1</v>
      </c>
      <c r="Q698"/>
      <c r="R698"/>
      <c r="S698"/>
      <c r="T698"/>
      <c r="U698"/>
      <c r="V698"/>
      <c r="W698"/>
    </row>
    <row r="699" spans="1:23">
      <c r="A699" s="9" t="s">
        <v>4</v>
      </c>
      <c r="B699" s="9">
        <v>443634</v>
      </c>
      <c r="C699" s="9">
        <v>1290</v>
      </c>
      <c r="D699" s="9" t="s">
        <v>32460</v>
      </c>
      <c r="E699" s="24">
        <v>1000</v>
      </c>
      <c r="F699" s="24" t="s">
        <v>33323</v>
      </c>
      <c r="G699" s="9">
        <v>0</v>
      </c>
      <c r="H699" s="9">
        <v>0</v>
      </c>
      <c r="I699" s="9">
        <v>0</v>
      </c>
      <c r="J699" s="9">
        <v>0</v>
      </c>
      <c r="K699" s="9">
        <v>1290</v>
      </c>
      <c r="L699" s="9">
        <v>1032</v>
      </c>
      <c r="M699" s="9" t="s">
        <v>28378</v>
      </c>
      <c r="N699" s="9" t="s">
        <v>28378</v>
      </c>
      <c r="O699" s="9" t="b">
        <v>1</v>
      </c>
      <c r="Q699"/>
      <c r="R699"/>
      <c r="S699"/>
      <c r="T699"/>
      <c r="U699"/>
      <c r="V699"/>
      <c r="W699"/>
    </row>
    <row r="700" spans="1:23">
      <c r="A700" s="9" t="s">
        <v>4</v>
      </c>
      <c r="B700" s="9">
        <v>443635</v>
      </c>
      <c r="C700" s="9">
        <v>1390</v>
      </c>
      <c r="D700" s="9" t="s">
        <v>32459</v>
      </c>
      <c r="E700" s="24">
        <v>1229</v>
      </c>
      <c r="F700" s="24" t="s">
        <v>33324</v>
      </c>
      <c r="G700" s="9">
        <v>0</v>
      </c>
      <c r="H700" s="9">
        <v>0</v>
      </c>
      <c r="I700" s="9">
        <v>0</v>
      </c>
      <c r="J700" s="9">
        <v>0</v>
      </c>
      <c r="K700" s="9">
        <v>1390</v>
      </c>
      <c r="L700" s="9">
        <v>1189</v>
      </c>
      <c r="M700" s="9" t="s">
        <v>28378</v>
      </c>
      <c r="N700" s="9" t="s">
        <v>28378</v>
      </c>
      <c r="O700" s="9" t="b">
        <v>1</v>
      </c>
      <c r="Q700"/>
      <c r="R700"/>
      <c r="S700"/>
      <c r="T700"/>
      <c r="U700"/>
      <c r="V700"/>
      <c r="W700"/>
    </row>
    <row r="701" spans="1:23">
      <c r="A701" s="9" t="s">
        <v>4</v>
      </c>
      <c r="B701" s="9">
        <v>443595</v>
      </c>
      <c r="C701" s="9">
        <v>2890</v>
      </c>
      <c r="D701" s="9" t="s">
        <v>30494</v>
      </c>
      <c r="E701" s="24">
        <v>2880</v>
      </c>
      <c r="F701" s="24" t="s">
        <v>33313</v>
      </c>
      <c r="G701" s="9">
        <v>0</v>
      </c>
      <c r="H701" s="9">
        <v>0</v>
      </c>
      <c r="I701" s="9">
        <v>0</v>
      </c>
      <c r="J701" s="9">
        <v>0</v>
      </c>
      <c r="K701" s="9">
        <v>2890</v>
      </c>
      <c r="L701" s="9">
        <v>2786</v>
      </c>
      <c r="M701" s="9" t="s">
        <v>28378</v>
      </c>
      <c r="N701" s="9" t="s">
        <v>28378</v>
      </c>
      <c r="O701" s="9" t="b">
        <v>1</v>
      </c>
      <c r="Q701"/>
      <c r="R701"/>
      <c r="S701"/>
      <c r="T701"/>
      <c r="U701"/>
      <c r="V701"/>
      <c r="W701"/>
    </row>
    <row r="702" spans="1:23">
      <c r="A702" s="9" t="s">
        <v>4</v>
      </c>
      <c r="B702" s="9">
        <v>443596</v>
      </c>
      <c r="C702" s="9">
        <v>2790</v>
      </c>
      <c r="D702" s="9">
        <v>0</v>
      </c>
      <c r="E702" s="24">
        <v>2880</v>
      </c>
      <c r="F702" s="24" t="s">
        <v>33314</v>
      </c>
      <c r="G702" s="9">
        <v>0</v>
      </c>
      <c r="H702" s="9">
        <v>0</v>
      </c>
      <c r="I702" s="9">
        <v>0</v>
      </c>
      <c r="J702" s="9">
        <v>0</v>
      </c>
      <c r="K702" s="9" t="s">
        <v>28378</v>
      </c>
      <c r="L702" s="9">
        <v>2786</v>
      </c>
      <c r="M702" s="9" t="s">
        <v>28378</v>
      </c>
      <c r="N702" s="9" t="s">
        <v>28378</v>
      </c>
      <c r="O702" s="9" t="b">
        <v>1</v>
      </c>
      <c r="Q702"/>
      <c r="R702"/>
      <c r="S702"/>
      <c r="T702"/>
      <c r="U702"/>
      <c r="V702"/>
      <c r="W702"/>
    </row>
    <row r="703" spans="1:23">
      <c r="A703" s="9" t="s">
        <v>4</v>
      </c>
      <c r="B703" s="9">
        <v>443597</v>
      </c>
      <c r="C703" s="9">
        <v>2890</v>
      </c>
      <c r="D703" s="9" t="s">
        <v>30495</v>
      </c>
      <c r="E703" s="24">
        <v>2880</v>
      </c>
      <c r="F703" s="24" t="s">
        <v>33315</v>
      </c>
      <c r="G703" s="9">
        <v>0</v>
      </c>
      <c r="H703" s="9">
        <v>0</v>
      </c>
      <c r="I703" s="9">
        <v>0</v>
      </c>
      <c r="J703" s="9">
        <v>0</v>
      </c>
      <c r="K703" s="9">
        <v>2890</v>
      </c>
      <c r="L703" s="9">
        <v>2786</v>
      </c>
      <c r="M703" s="9" t="s">
        <v>28378</v>
      </c>
      <c r="N703" s="9" t="s">
        <v>28378</v>
      </c>
      <c r="O703" s="9" t="b">
        <v>1</v>
      </c>
      <c r="Q703"/>
      <c r="R703"/>
      <c r="S703"/>
      <c r="T703"/>
      <c r="U703"/>
      <c r="V703"/>
      <c r="W703"/>
    </row>
    <row r="704" spans="1:23">
      <c r="A704" s="9" t="s">
        <v>4</v>
      </c>
      <c r="B704" s="9">
        <v>443598</v>
      </c>
      <c r="C704" s="9">
        <v>2890</v>
      </c>
      <c r="D704" s="9" t="s">
        <v>30496</v>
      </c>
      <c r="E704" s="24">
        <v>2880</v>
      </c>
      <c r="F704" s="24" t="s">
        <v>33316</v>
      </c>
      <c r="G704" s="9">
        <v>0</v>
      </c>
      <c r="H704" s="9">
        <v>0</v>
      </c>
      <c r="I704" s="9">
        <v>0</v>
      </c>
      <c r="J704" s="9">
        <v>0</v>
      </c>
      <c r="K704" s="9">
        <v>2890</v>
      </c>
      <c r="L704" s="9">
        <v>2786</v>
      </c>
      <c r="M704" s="9" t="s">
        <v>28378</v>
      </c>
      <c r="N704" s="9" t="s">
        <v>28378</v>
      </c>
      <c r="O704" s="9" t="b">
        <v>1</v>
      </c>
      <c r="Q704"/>
      <c r="R704"/>
      <c r="S704"/>
      <c r="T704"/>
      <c r="U704"/>
      <c r="V704"/>
      <c r="W704"/>
    </row>
    <row r="705" spans="1:23">
      <c r="A705" s="9" t="s">
        <v>4</v>
      </c>
      <c r="B705" s="9">
        <v>443599</v>
      </c>
      <c r="C705" s="9">
        <v>2590</v>
      </c>
      <c r="D705" s="9" t="s">
        <v>30497</v>
      </c>
      <c r="E705" s="24">
        <v>2852</v>
      </c>
      <c r="F705" s="24" t="s">
        <v>33317</v>
      </c>
      <c r="G705" s="9">
        <v>0</v>
      </c>
      <c r="H705" s="9">
        <v>0</v>
      </c>
      <c r="I705" s="9">
        <v>0</v>
      </c>
      <c r="J705" s="9">
        <v>0</v>
      </c>
      <c r="K705" s="9">
        <v>2590</v>
      </c>
      <c r="L705" s="9">
        <v>2746</v>
      </c>
      <c r="M705" s="9" t="s">
        <v>28378</v>
      </c>
      <c r="N705" s="9" t="s">
        <v>28378</v>
      </c>
      <c r="O705" s="9" t="b">
        <v>1</v>
      </c>
      <c r="Q705"/>
      <c r="R705"/>
      <c r="S705"/>
      <c r="T705"/>
      <c r="U705"/>
      <c r="V705"/>
      <c r="W705"/>
    </row>
    <row r="706" spans="1:23">
      <c r="A706" s="9" t="s">
        <v>4</v>
      </c>
      <c r="B706" s="9">
        <v>443600</v>
      </c>
      <c r="C706" s="9">
        <v>2890</v>
      </c>
      <c r="D706" s="9" t="s">
        <v>30498</v>
      </c>
      <c r="E706" s="24">
        <v>2904</v>
      </c>
      <c r="F706" s="24" t="s">
        <v>33318</v>
      </c>
      <c r="G706" s="9">
        <v>0</v>
      </c>
      <c r="H706" s="9">
        <v>0</v>
      </c>
      <c r="I706" s="9">
        <v>0</v>
      </c>
      <c r="J706" s="9">
        <v>0</v>
      </c>
      <c r="K706" s="9">
        <v>2890</v>
      </c>
      <c r="L706" s="9">
        <v>2809</v>
      </c>
      <c r="M706" s="9" t="s">
        <v>28378</v>
      </c>
      <c r="N706" s="9" t="s">
        <v>28378</v>
      </c>
      <c r="O706" s="9" t="b">
        <v>1</v>
      </c>
      <c r="Q706"/>
      <c r="R706"/>
      <c r="S706"/>
      <c r="T706"/>
      <c r="U706"/>
      <c r="V706"/>
      <c r="W706"/>
    </row>
    <row r="707" spans="1:23">
      <c r="A707" s="9" t="s">
        <v>4</v>
      </c>
      <c r="B707" s="9">
        <v>443601</v>
      </c>
      <c r="C707" s="9">
        <v>2890</v>
      </c>
      <c r="D707" s="9" t="s">
        <v>30499</v>
      </c>
      <c r="E707" s="24">
        <v>2904</v>
      </c>
      <c r="F707" s="24" t="s">
        <v>33319</v>
      </c>
      <c r="G707" s="9">
        <v>0</v>
      </c>
      <c r="H707" s="9">
        <v>0</v>
      </c>
      <c r="I707" s="9">
        <v>0</v>
      </c>
      <c r="J707" s="9">
        <v>0</v>
      </c>
      <c r="K707" s="9">
        <v>2890</v>
      </c>
      <c r="L707" s="9">
        <v>2809</v>
      </c>
      <c r="M707" s="9" t="s">
        <v>28378</v>
      </c>
      <c r="N707" s="9" t="s">
        <v>28378</v>
      </c>
      <c r="O707" s="9" t="b">
        <v>1</v>
      </c>
      <c r="Q707"/>
      <c r="R707"/>
      <c r="S707"/>
      <c r="T707"/>
      <c r="U707"/>
      <c r="V707"/>
      <c r="W707"/>
    </row>
    <row r="708" spans="1:23">
      <c r="A708" s="9" t="s">
        <v>4</v>
      </c>
      <c r="B708" s="9">
        <v>443602</v>
      </c>
      <c r="C708" s="9">
        <v>2890</v>
      </c>
      <c r="D708" s="9" t="s">
        <v>30500</v>
      </c>
      <c r="E708" s="24">
        <v>2904</v>
      </c>
      <c r="F708" s="24" t="s">
        <v>33320</v>
      </c>
      <c r="G708" s="9">
        <v>0</v>
      </c>
      <c r="H708" s="9">
        <v>0</v>
      </c>
      <c r="I708" s="9">
        <v>0</v>
      </c>
      <c r="J708" s="9">
        <v>0</v>
      </c>
      <c r="K708" s="9">
        <v>2890</v>
      </c>
      <c r="L708" s="9">
        <v>2809</v>
      </c>
      <c r="M708" s="9" t="s">
        <v>28378</v>
      </c>
      <c r="N708" s="9" t="s">
        <v>28378</v>
      </c>
      <c r="O708" s="9" t="b">
        <v>1</v>
      </c>
      <c r="Q708"/>
      <c r="R708"/>
      <c r="S708"/>
      <c r="T708"/>
      <c r="U708"/>
      <c r="V708"/>
      <c r="W708"/>
    </row>
    <row r="709" spans="1:23">
      <c r="A709" s="9" t="s">
        <v>4</v>
      </c>
      <c r="B709" s="9">
        <v>443603</v>
      </c>
      <c r="C709" s="9">
        <v>2890</v>
      </c>
      <c r="D709" s="9" t="s">
        <v>30501</v>
      </c>
      <c r="E709" s="24">
        <v>2904</v>
      </c>
      <c r="F709" s="24" t="s">
        <v>33321</v>
      </c>
      <c r="G709" s="9">
        <v>0</v>
      </c>
      <c r="H709" s="9">
        <v>0</v>
      </c>
      <c r="I709" s="9">
        <v>0</v>
      </c>
      <c r="J709" s="9">
        <v>0</v>
      </c>
      <c r="K709" s="9">
        <v>2890</v>
      </c>
      <c r="L709" s="9">
        <v>2809</v>
      </c>
      <c r="M709" s="9" t="s">
        <v>28378</v>
      </c>
      <c r="N709" s="9" t="s">
        <v>28378</v>
      </c>
      <c r="O709" s="9" t="b">
        <v>1</v>
      </c>
      <c r="Q709"/>
      <c r="R709"/>
      <c r="S709"/>
      <c r="T709"/>
      <c r="U709"/>
      <c r="V709"/>
      <c r="W709"/>
    </row>
    <row r="710" spans="1:23">
      <c r="A710" s="9" t="s">
        <v>4</v>
      </c>
      <c r="B710" s="9">
        <v>139956</v>
      </c>
      <c r="C710" s="9">
        <v>6490</v>
      </c>
      <c r="D710" s="9" t="s">
        <v>33599</v>
      </c>
      <c r="E710" s="24">
        <v>0</v>
      </c>
      <c r="F710" s="24" t="s">
        <v>32963</v>
      </c>
      <c r="G710" s="9">
        <v>0</v>
      </c>
      <c r="H710" s="9">
        <v>0</v>
      </c>
      <c r="I710" s="9">
        <v>0</v>
      </c>
      <c r="J710" s="9">
        <v>0</v>
      </c>
      <c r="K710" s="9">
        <v>6490</v>
      </c>
      <c r="L710" s="9" t="s">
        <v>28378</v>
      </c>
      <c r="M710" s="9" t="s">
        <v>28378</v>
      </c>
      <c r="N710" s="9" t="s">
        <v>28378</v>
      </c>
      <c r="O710" s="9" t="b">
        <v>1</v>
      </c>
      <c r="Q710"/>
      <c r="R710"/>
      <c r="S710"/>
      <c r="T710"/>
      <c r="U710"/>
      <c r="V710"/>
      <c r="W710"/>
    </row>
    <row r="711" spans="1:23">
      <c r="A711" s="9" t="s">
        <v>4</v>
      </c>
      <c r="B711" s="9">
        <v>218676</v>
      </c>
      <c r="C711" s="9">
        <v>13890</v>
      </c>
      <c r="D711" s="9" t="s">
        <v>33602</v>
      </c>
      <c r="E711" s="24">
        <v>0</v>
      </c>
      <c r="F711" s="24" t="s">
        <v>32963</v>
      </c>
      <c r="G711" s="9">
        <v>0</v>
      </c>
      <c r="H711" s="9">
        <v>0</v>
      </c>
      <c r="I711" s="9">
        <v>0</v>
      </c>
      <c r="J711" s="9">
        <v>0</v>
      </c>
      <c r="K711" s="9" t="s">
        <v>28378</v>
      </c>
      <c r="L711" s="9" t="s">
        <v>28378</v>
      </c>
      <c r="M711" s="9" t="s">
        <v>28378</v>
      </c>
      <c r="N711" s="9" t="s">
        <v>28378</v>
      </c>
      <c r="O711" s="9" t="b">
        <v>1</v>
      </c>
      <c r="Q711"/>
      <c r="R711"/>
      <c r="S711"/>
      <c r="T711"/>
      <c r="U711"/>
      <c r="V711"/>
      <c r="W711"/>
    </row>
    <row r="712" spans="1:23">
      <c r="A712" s="9" t="s">
        <v>4</v>
      </c>
      <c r="B712" s="9">
        <v>218704</v>
      </c>
      <c r="C712" s="9">
        <v>9290</v>
      </c>
      <c r="D712" s="9" t="s">
        <v>33605</v>
      </c>
      <c r="E712" s="24">
        <v>0</v>
      </c>
      <c r="F712" s="24" t="s">
        <v>32963</v>
      </c>
      <c r="G712" s="9">
        <v>0</v>
      </c>
      <c r="H712" s="9">
        <v>0</v>
      </c>
      <c r="I712" s="9">
        <v>0</v>
      </c>
      <c r="J712" s="9">
        <v>0</v>
      </c>
      <c r="K712" s="9">
        <v>9290</v>
      </c>
      <c r="L712" s="9" t="s">
        <v>28378</v>
      </c>
      <c r="M712" s="9" t="s">
        <v>28378</v>
      </c>
      <c r="N712" s="9" t="s">
        <v>28378</v>
      </c>
      <c r="O712" s="9" t="b">
        <v>1</v>
      </c>
      <c r="Q712"/>
      <c r="R712"/>
      <c r="S712"/>
      <c r="T712"/>
      <c r="U712"/>
      <c r="V712"/>
      <c r="W712"/>
    </row>
    <row r="713" spans="1:23">
      <c r="A713" s="9" t="s">
        <v>4</v>
      </c>
      <c r="B713" s="9">
        <v>218678</v>
      </c>
      <c r="C713" s="9">
        <v>9290</v>
      </c>
      <c r="D713" s="9" t="s">
        <v>33608</v>
      </c>
      <c r="E713" s="24">
        <v>0</v>
      </c>
      <c r="F713" s="24" t="s">
        <v>32963</v>
      </c>
      <c r="G713" s="9">
        <v>0</v>
      </c>
      <c r="H713" s="9">
        <v>0</v>
      </c>
      <c r="I713" s="9">
        <v>0</v>
      </c>
      <c r="J713" s="9">
        <v>0</v>
      </c>
      <c r="K713" s="9">
        <v>9290</v>
      </c>
      <c r="L713" s="9" t="s">
        <v>28378</v>
      </c>
      <c r="M713" s="9" t="s">
        <v>28378</v>
      </c>
      <c r="N713" s="9" t="s">
        <v>28378</v>
      </c>
      <c r="O713" s="9" t="b">
        <v>1</v>
      </c>
      <c r="Q713"/>
      <c r="R713"/>
      <c r="S713"/>
      <c r="T713"/>
      <c r="U713"/>
      <c r="V713"/>
      <c r="W713"/>
    </row>
    <row r="714" spans="1:23">
      <c r="A714" s="9" t="s">
        <v>4</v>
      </c>
      <c r="B714" s="9">
        <v>218679</v>
      </c>
      <c r="C714" s="9">
        <v>21590</v>
      </c>
      <c r="D714" s="9" t="s">
        <v>33611</v>
      </c>
      <c r="E714" s="24">
        <v>0</v>
      </c>
      <c r="F714" s="24" t="s">
        <v>32963</v>
      </c>
      <c r="G714" s="9">
        <v>0</v>
      </c>
      <c r="H714" s="9">
        <v>0</v>
      </c>
      <c r="I714" s="9">
        <v>0</v>
      </c>
      <c r="J714" s="9">
        <v>0</v>
      </c>
      <c r="K714" s="9">
        <v>21590</v>
      </c>
      <c r="L714" s="9" t="s">
        <v>28378</v>
      </c>
      <c r="M714" s="9" t="s">
        <v>28378</v>
      </c>
      <c r="N714" s="9" t="s">
        <v>28378</v>
      </c>
      <c r="O714" s="9" t="b">
        <v>1</v>
      </c>
      <c r="Q714"/>
      <c r="R714"/>
      <c r="S714"/>
      <c r="T714"/>
      <c r="U714"/>
      <c r="V714"/>
      <c r="W714"/>
    </row>
    <row r="715" spans="1:23">
      <c r="A715" s="9" t="s">
        <v>4</v>
      </c>
      <c r="B715" s="9">
        <v>491028</v>
      </c>
      <c r="C715" s="9">
        <v>14490</v>
      </c>
      <c r="D715" s="9" t="s">
        <v>33729</v>
      </c>
      <c r="E715" s="24">
        <v>0</v>
      </c>
      <c r="F715" s="24" t="s">
        <v>32963</v>
      </c>
      <c r="G715" s="9">
        <v>0</v>
      </c>
      <c r="H715" s="9">
        <v>0</v>
      </c>
      <c r="I715" s="9">
        <v>0</v>
      </c>
      <c r="J715" s="9">
        <v>0</v>
      </c>
      <c r="K715" s="9">
        <v>14490</v>
      </c>
      <c r="L715" s="9" t="s">
        <v>28378</v>
      </c>
      <c r="M715" s="9" t="s">
        <v>28378</v>
      </c>
      <c r="N715" s="9" t="s">
        <v>28378</v>
      </c>
      <c r="O715" s="9" t="b">
        <v>1</v>
      </c>
      <c r="Q715"/>
      <c r="R715"/>
      <c r="S715"/>
      <c r="T715"/>
      <c r="U715"/>
      <c r="V715"/>
      <c r="W715"/>
    </row>
    <row r="716" spans="1:23">
      <c r="A716" s="9" t="s">
        <v>4</v>
      </c>
      <c r="B716" s="9">
        <v>193924</v>
      </c>
      <c r="C716" s="9" t="s">
        <v>28492</v>
      </c>
      <c r="D716" s="9">
        <v>0</v>
      </c>
      <c r="E716" s="24">
        <v>0</v>
      </c>
      <c r="F716" s="24" t="s">
        <v>32963</v>
      </c>
      <c r="G716" s="9">
        <v>0</v>
      </c>
      <c r="H716" s="9">
        <v>0</v>
      </c>
      <c r="I716" s="9">
        <v>0</v>
      </c>
      <c r="J716" s="9">
        <v>0</v>
      </c>
      <c r="K716" s="9" t="s">
        <v>28378</v>
      </c>
      <c r="L716" s="9" t="s">
        <v>28378</v>
      </c>
      <c r="M716" s="9" t="s">
        <v>28378</v>
      </c>
      <c r="N716" s="9" t="s">
        <v>28378</v>
      </c>
      <c r="O716" s="9" t="b">
        <v>0</v>
      </c>
      <c r="Q716"/>
      <c r="R716"/>
      <c r="S716"/>
      <c r="T716"/>
      <c r="U716"/>
      <c r="V716"/>
      <c r="W716"/>
    </row>
    <row r="717" spans="1:23">
      <c r="A717" s="9" t="s">
        <v>4</v>
      </c>
      <c r="B717" s="9">
        <v>226328</v>
      </c>
      <c r="C717" s="9">
        <v>0</v>
      </c>
      <c r="D717" s="9">
        <v>0</v>
      </c>
      <c r="E717" s="24">
        <v>0</v>
      </c>
      <c r="F717" s="24" t="s">
        <v>32963</v>
      </c>
      <c r="G717" s="9">
        <v>0</v>
      </c>
      <c r="H717" s="9">
        <v>0</v>
      </c>
      <c r="I717" s="9">
        <v>0</v>
      </c>
      <c r="J717" s="9">
        <v>0</v>
      </c>
      <c r="K717" s="9" t="s">
        <v>28378</v>
      </c>
      <c r="L717" s="9" t="s">
        <v>28378</v>
      </c>
      <c r="M717" s="9" t="s">
        <v>28378</v>
      </c>
      <c r="N717" s="9" t="s">
        <v>28378</v>
      </c>
      <c r="O717" s="9" t="b">
        <v>0</v>
      </c>
      <c r="Q717"/>
      <c r="R717"/>
      <c r="S717"/>
      <c r="T717"/>
      <c r="U717"/>
      <c r="V717"/>
      <c r="W717"/>
    </row>
    <row r="718" spans="1:23">
      <c r="A718" s="9" t="s">
        <v>4</v>
      </c>
      <c r="B718" s="9">
        <v>140366</v>
      </c>
      <c r="C718" s="9">
        <v>0</v>
      </c>
      <c r="D718" s="9">
        <v>0</v>
      </c>
      <c r="E718" s="24">
        <v>0</v>
      </c>
      <c r="F718" s="24" t="s">
        <v>32963</v>
      </c>
      <c r="G718" s="9">
        <v>0</v>
      </c>
      <c r="H718" s="9">
        <v>0</v>
      </c>
      <c r="I718" s="9">
        <v>0</v>
      </c>
      <c r="J718" s="9">
        <v>0</v>
      </c>
      <c r="K718" s="9" t="s">
        <v>28378</v>
      </c>
      <c r="L718" s="9" t="s">
        <v>28378</v>
      </c>
      <c r="M718" s="9" t="s">
        <v>28378</v>
      </c>
      <c r="N718" s="9" t="s">
        <v>28378</v>
      </c>
      <c r="O718" s="9" t="b">
        <v>0</v>
      </c>
      <c r="Q718"/>
      <c r="R718"/>
      <c r="S718"/>
      <c r="T718"/>
      <c r="U718"/>
      <c r="V718"/>
      <c r="W718"/>
    </row>
    <row r="719" spans="1:23">
      <c r="A719" s="9" t="s">
        <v>4</v>
      </c>
      <c r="B719" s="9">
        <v>159359</v>
      </c>
      <c r="C719" s="9">
        <v>0</v>
      </c>
      <c r="D719" s="9">
        <v>0</v>
      </c>
      <c r="E719" s="24">
        <v>0</v>
      </c>
      <c r="F719" s="24" t="s">
        <v>32963</v>
      </c>
      <c r="G719" s="9">
        <v>0</v>
      </c>
      <c r="H719" s="9">
        <v>0</v>
      </c>
      <c r="I719" s="9">
        <v>0</v>
      </c>
      <c r="J719" s="9">
        <v>0</v>
      </c>
      <c r="K719" s="9" t="s">
        <v>28378</v>
      </c>
      <c r="L719" s="9" t="s">
        <v>28378</v>
      </c>
      <c r="M719" s="9" t="s">
        <v>28378</v>
      </c>
      <c r="N719" s="9" t="s">
        <v>28378</v>
      </c>
      <c r="O719" s="9" t="b">
        <v>0</v>
      </c>
      <c r="Q719"/>
      <c r="R719"/>
      <c r="S719"/>
      <c r="T719"/>
      <c r="U719"/>
      <c r="V719"/>
      <c r="W719"/>
    </row>
    <row r="720" spans="1:23">
      <c r="A720" s="9" t="s">
        <v>4</v>
      </c>
      <c r="B720" s="9">
        <v>226332</v>
      </c>
      <c r="C720" s="9">
        <v>0</v>
      </c>
      <c r="D720" s="9">
        <v>0</v>
      </c>
      <c r="E720" s="24">
        <v>0</v>
      </c>
      <c r="F720" s="24" t="s">
        <v>32963</v>
      </c>
      <c r="G720" s="9">
        <v>0</v>
      </c>
      <c r="H720" s="9">
        <v>0</v>
      </c>
      <c r="I720" s="9">
        <v>0</v>
      </c>
      <c r="J720" s="9">
        <v>0</v>
      </c>
      <c r="K720" s="9" t="s">
        <v>28378</v>
      </c>
      <c r="L720" s="9" t="s">
        <v>28378</v>
      </c>
      <c r="M720" s="9" t="s">
        <v>28378</v>
      </c>
      <c r="N720" s="9" t="s">
        <v>28378</v>
      </c>
      <c r="O720" s="9" t="b">
        <v>0</v>
      </c>
      <c r="Q720"/>
      <c r="R720"/>
      <c r="S720"/>
      <c r="T720"/>
      <c r="U720"/>
      <c r="V720"/>
      <c r="W720"/>
    </row>
    <row r="721" spans="1:23">
      <c r="A721" s="9" t="s">
        <v>4</v>
      </c>
      <c r="B721" s="9">
        <v>213420</v>
      </c>
      <c r="C721" s="9">
        <v>0</v>
      </c>
      <c r="D721" s="9">
        <v>0</v>
      </c>
      <c r="E721" s="24">
        <v>0</v>
      </c>
      <c r="F721" s="24" t="s">
        <v>32963</v>
      </c>
      <c r="G721" s="9">
        <v>0</v>
      </c>
      <c r="H721" s="9">
        <v>0</v>
      </c>
      <c r="I721" s="9">
        <v>0</v>
      </c>
      <c r="J721" s="9">
        <v>0</v>
      </c>
      <c r="K721" s="9" t="s">
        <v>28378</v>
      </c>
      <c r="L721" s="9" t="s">
        <v>28378</v>
      </c>
      <c r="M721" s="9" t="s">
        <v>28378</v>
      </c>
      <c r="N721" s="9" t="s">
        <v>28378</v>
      </c>
      <c r="O721" s="9" t="b">
        <v>0</v>
      </c>
      <c r="Q721"/>
      <c r="R721"/>
      <c r="S721"/>
      <c r="T721"/>
      <c r="U721"/>
      <c r="V721"/>
      <c r="W721"/>
    </row>
    <row r="722" spans="1:23">
      <c r="A722" s="9" t="s">
        <v>4</v>
      </c>
      <c r="B722" s="9">
        <v>219620</v>
      </c>
      <c r="C722" s="9">
        <v>0</v>
      </c>
      <c r="D722" s="9">
        <v>0</v>
      </c>
      <c r="E722" s="24">
        <v>0</v>
      </c>
      <c r="F722" s="24" t="s">
        <v>32963</v>
      </c>
      <c r="G722" s="9">
        <v>0</v>
      </c>
      <c r="H722" s="9">
        <v>0</v>
      </c>
      <c r="I722" s="9">
        <v>0</v>
      </c>
      <c r="J722" s="9">
        <v>0</v>
      </c>
      <c r="K722" s="9" t="s">
        <v>28378</v>
      </c>
      <c r="L722" s="9" t="s">
        <v>28378</v>
      </c>
      <c r="M722" s="9" t="s">
        <v>28378</v>
      </c>
      <c r="N722" s="9" t="s">
        <v>28378</v>
      </c>
      <c r="O722" s="9" t="b">
        <v>0</v>
      </c>
      <c r="Q722"/>
      <c r="R722"/>
      <c r="S722"/>
      <c r="T722"/>
      <c r="U722"/>
      <c r="V722"/>
      <c r="W722"/>
    </row>
    <row r="723" spans="1:23">
      <c r="A723" s="9" t="s">
        <v>4</v>
      </c>
      <c r="B723" s="9">
        <v>139967</v>
      </c>
      <c r="C723" s="9">
        <v>0</v>
      </c>
      <c r="D723" s="9">
        <v>0</v>
      </c>
      <c r="E723" s="24">
        <v>0</v>
      </c>
      <c r="F723" s="24" t="s">
        <v>32963</v>
      </c>
      <c r="G723" s="9">
        <v>0</v>
      </c>
      <c r="H723" s="9">
        <v>0</v>
      </c>
      <c r="I723" s="9">
        <v>0</v>
      </c>
      <c r="J723" s="9">
        <v>0</v>
      </c>
      <c r="K723" s="9" t="s">
        <v>28378</v>
      </c>
      <c r="L723" s="9" t="s">
        <v>28378</v>
      </c>
      <c r="M723" s="9" t="s">
        <v>28378</v>
      </c>
      <c r="N723" s="9" t="s">
        <v>28378</v>
      </c>
      <c r="O723" s="9" t="b">
        <v>0</v>
      </c>
      <c r="Q723"/>
      <c r="R723"/>
      <c r="S723"/>
      <c r="T723"/>
      <c r="U723"/>
      <c r="V723"/>
      <c r="W723"/>
    </row>
    <row r="724" spans="1:23">
      <c r="A724" s="9" t="s">
        <v>4</v>
      </c>
      <c r="B724" s="9">
        <v>181856</v>
      </c>
      <c r="C724" s="9">
        <v>0</v>
      </c>
      <c r="D724" s="9">
        <v>0</v>
      </c>
      <c r="E724" s="24">
        <v>0</v>
      </c>
      <c r="F724" s="24" t="s">
        <v>32963</v>
      </c>
      <c r="G724" s="9">
        <v>0</v>
      </c>
      <c r="H724" s="9">
        <v>0</v>
      </c>
      <c r="I724" s="9">
        <v>0</v>
      </c>
      <c r="J724" s="9">
        <v>0</v>
      </c>
      <c r="K724" s="9" t="s">
        <v>28378</v>
      </c>
      <c r="L724" s="9" t="s">
        <v>28378</v>
      </c>
      <c r="M724" s="9" t="s">
        <v>28378</v>
      </c>
      <c r="N724" s="9" t="s">
        <v>28378</v>
      </c>
      <c r="O724" s="9" t="b">
        <v>0</v>
      </c>
      <c r="Q724"/>
      <c r="R724"/>
      <c r="S724"/>
      <c r="T724"/>
      <c r="U724"/>
      <c r="V724"/>
      <c r="W724"/>
    </row>
    <row r="725" spans="1:23">
      <c r="A725" s="9" t="s">
        <v>4</v>
      </c>
      <c r="B725" s="9">
        <v>181857</v>
      </c>
      <c r="C725" s="9">
        <v>0</v>
      </c>
      <c r="D725" s="9">
        <v>0</v>
      </c>
      <c r="E725" s="24">
        <v>0</v>
      </c>
      <c r="F725" s="24" t="s">
        <v>32963</v>
      </c>
      <c r="G725" s="9">
        <v>0</v>
      </c>
      <c r="H725" s="9">
        <v>0</v>
      </c>
      <c r="I725" s="9">
        <v>0</v>
      </c>
      <c r="J725" s="9">
        <v>0</v>
      </c>
      <c r="K725" s="9" t="s">
        <v>28378</v>
      </c>
      <c r="L725" s="9" t="s">
        <v>28378</v>
      </c>
      <c r="M725" s="9" t="s">
        <v>28378</v>
      </c>
      <c r="N725" s="9" t="s">
        <v>28378</v>
      </c>
      <c r="O725" s="9" t="b">
        <v>0</v>
      </c>
      <c r="Q725"/>
      <c r="R725"/>
      <c r="S725"/>
      <c r="T725"/>
      <c r="U725"/>
      <c r="V725"/>
      <c r="W725"/>
    </row>
    <row r="726" spans="1:23">
      <c r="A726" s="9" t="s">
        <v>4</v>
      </c>
      <c r="B726" s="9">
        <v>219603</v>
      </c>
      <c r="C726" s="9">
        <v>0</v>
      </c>
      <c r="D726" s="9">
        <v>0</v>
      </c>
      <c r="E726" s="24">
        <v>0</v>
      </c>
      <c r="F726" s="24" t="s">
        <v>32963</v>
      </c>
      <c r="G726" s="9">
        <v>0</v>
      </c>
      <c r="H726" s="9">
        <v>0</v>
      </c>
      <c r="I726" s="9">
        <v>0</v>
      </c>
      <c r="J726" s="9">
        <v>0</v>
      </c>
      <c r="K726" s="9" t="s">
        <v>28378</v>
      </c>
      <c r="L726" s="9" t="s">
        <v>28378</v>
      </c>
      <c r="M726" s="9" t="s">
        <v>28378</v>
      </c>
      <c r="N726" s="9" t="s">
        <v>28378</v>
      </c>
      <c r="O726" s="9" t="b">
        <v>0</v>
      </c>
      <c r="Q726"/>
      <c r="R726"/>
      <c r="S726"/>
      <c r="T726"/>
      <c r="U726"/>
      <c r="V726"/>
      <c r="W726"/>
    </row>
    <row r="727" spans="1:23">
      <c r="A727" s="9" t="s">
        <v>4</v>
      </c>
      <c r="B727" s="9">
        <v>213826</v>
      </c>
      <c r="C727" s="9">
        <v>0</v>
      </c>
      <c r="D727" s="9">
        <v>0</v>
      </c>
      <c r="E727" s="24">
        <v>0</v>
      </c>
      <c r="F727" s="24" t="s">
        <v>32963</v>
      </c>
      <c r="G727" s="9">
        <v>0</v>
      </c>
      <c r="H727" s="9">
        <v>0</v>
      </c>
      <c r="I727" s="9">
        <v>0</v>
      </c>
      <c r="J727" s="9">
        <v>0</v>
      </c>
      <c r="K727" s="9" t="s">
        <v>28378</v>
      </c>
      <c r="L727" s="9" t="s">
        <v>28378</v>
      </c>
      <c r="M727" s="9" t="s">
        <v>28378</v>
      </c>
      <c r="N727" s="9" t="s">
        <v>28378</v>
      </c>
      <c r="O727" s="9" t="b">
        <v>0</v>
      </c>
      <c r="Q727"/>
      <c r="R727"/>
      <c r="S727"/>
      <c r="T727"/>
      <c r="U727"/>
      <c r="V727"/>
      <c r="W727"/>
    </row>
    <row r="728" spans="1:23">
      <c r="A728" s="9" t="s">
        <v>4</v>
      </c>
      <c r="B728" s="9">
        <v>218707</v>
      </c>
      <c r="C728" s="9">
        <v>0</v>
      </c>
      <c r="D728" s="9">
        <v>0</v>
      </c>
      <c r="E728" s="24">
        <v>0</v>
      </c>
      <c r="F728" s="24" t="s">
        <v>32963</v>
      </c>
      <c r="G728" s="9">
        <v>0</v>
      </c>
      <c r="H728" s="9">
        <v>0</v>
      </c>
      <c r="I728" s="9">
        <v>0</v>
      </c>
      <c r="J728" s="9">
        <v>0</v>
      </c>
      <c r="K728" s="9" t="s">
        <v>28378</v>
      </c>
      <c r="L728" s="9" t="s">
        <v>28378</v>
      </c>
      <c r="M728" s="9" t="s">
        <v>28378</v>
      </c>
      <c r="N728" s="9" t="s">
        <v>28378</v>
      </c>
      <c r="O728" s="9" t="b">
        <v>0</v>
      </c>
      <c r="Q728"/>
      <c r="R728"/>
      <c r="S728"/>
      <c r="T728"/>
      <c r="U728"/>
      <c r="V728"/>
      <c r="W728"/>
    </row>
    <row r="729" spans="1:23">
      <c r="A729" s="9" t="s">
        <v>4</v>
      </c>
      <c r="B729" s="9">
        <v>219679</v>
      </c>
      <c r="C729" s="9">
        <v>0</v>
      </c>
      <c r="D729" s="9">
        <v>0</v>
      </c>
      <c r="E729" s="24">
        <v>0</v>
      </c>
      <c r="F729" s="24" t="s">
        <v>32963</v>
      </c>
      <c r="G729" s="9">
        <v>0</v>
      </c>
      <c r="H729" s="9">
        <v>0</v>
      </c>
      <c r="I729" s="9">
        <v>0</v>
      </c>
      <c r="J729" s="9">
        <v>0</v>
      </c>
      <c r="K729" s="9" t="s">
        <v>28378</v>
      </c>
      <c r="L729" s="9" t="s">
        <v>28378</v>
      </c>
      <c r="M729" s="9" t="s">
        <v>28378</v>
      </c>
      <c r="N729" s="9" t="s">
        <v>28378</v>
      </c>
      <c r="O729" s="9" t="b">
        <v>0</v>
      </c>
      <c r="Q729"/>
      <c r="R729"/>
      <c r="S729"/>
      <c r="T729"/>
      <c r="U729"/>
      <c r="V729"/>
      <c r="W729"/>
    </row>
    <row r="730" spans="1:23">
      <c r="A730" s="9" t="s">
        <v>4</v>
      </c>
      <c r="B730" s="9">
        <v>208921</v>
      </c>
      <c r="C730" s="9">
        <v>0</v>
      </c>
      <c r="D730" s="9">
        <v>0</v>
      </c>
      <c r="E730" s="24">
        <v>0</v>
      </c>
      <c r="F730" s="24" t="s">
        <v>32963</v>
      </c>
      <c r="G730" s="9">
        <v>0</v>
      </c>
      <c r="H730" s="9">
        <v>0</v>
      </c>
      <c r="I730" s="9">
        <v>0</v>
      </c>
      <c r="J730" s="9">
        <v>0</v>
      </c>
      <c r="K730" s="9" t="s">
        <v>28378</v>
      </c>
      <c r="L730" s="9" t="s">
        <v>28378</v>
      </c>
      <c r="M730" s="9" t="s">
        <v>28378</v>
      </c>
      <c r="N730" s="9" t="s">
        <v>28378</v>
      </c>
      <c r="O730" s="9" t="b">
        <v>0</v>
      </c>
      <c r="Q730"/>
      <c r="R730"/>
      <c r="S730"/>
      <c r="T730"/>
      <c r="U730"/>
      <c r="V730"/>
      <c r="W730"/>
    </row>
    <row r="731" spans="1:23">
      <c r="A731" s="9" t="s">
        <v>4</v>
      </c>
      <c r="B731" s="9">
        <v>213829</v>
      </c>
      <c r="C731" s="9">
        <v>0</v>
      </c>
      <c r="D731" s="9">
        <v>0</v>
      </c>
      <c r="E731" s="24">
        <v>0</v>
      </c>
      <c r="F731" s="24" t="s">
        <v>32963</v>
      </c>
      <c r="G731" s="9">
        <v>0</v>
      </c>
      <c r="H731" s="9">
        <v>0</v>
      </c>
      <c r="I731" s="9">
        <v>0</v>
      </c>
      <c r="J731" s="9">
        <v>0</v>
      </c>
      <c r="K731" s="9" t="s">
        <v>28378</v>
      </c>
      <c r="L731" s="9" t="s">
        <v>28378</v>
      </c>
      <c r="M731" s="9" t="s">
        <v>28378</v>
      </c>
      <c r="N731" s="9" t="s">
        <v>28378</v>
      </c>
      <c r="O731" s="9" t="b">
        <v>0</v>
      </c>
      <c r="Q731"/>
      <c r="R731"/>
      <c r="S731"/>
      <c r="T731"/>
      <c r="U731"/>
      <c r="V731"/>
      <c r="W731"/>
    </row>
    <row r="732" spans="1:23">
      <c r="A732" s="9" t="s">
        <v>4</v>
      </c>
      <c r="B732" s="9">
        <v>159823</v>
      </c>
      <c r="C732" s="9">
        <v>0</v>
      </c>
      <c r="D732" s="9">
        <v>0</v>
      </c>
      <c r="E732" s="24">
        <v>0</v>
      </c>
      <c r="F732" s="24" t="s">
        <v>32963</v>
      </c>
      <c r="G732" s="9">
        <v>0</v>
      </c>
      <c r="H732" s="9">
        <v>0</v>
      </c>
      <c r="I732" s="9">
        <v>0</v>
      </c>
      <c r="J732" s="9">
        <v>0</v>
      </c>
      <c r="K732" s="9" t="s">
        <v>28378</v>
      </c>
      <c r="L732" s="9" t="s">
        <v>28378</v>
      </c>
      <c r="M732" s="9" t="s">
        <v>28378</v>
      </c>
      <c r="N732" s="9" t="s">
        <v>28378</v>
      </c>
      <c r="O732" s="9" t="b">
        <v>0</v>
      </c>
      <c r="Q732"/>
      <c r="R732"/>
      <c r="S732"/>
      <c r="T732"/>
      <c r="U732"/>
      <c r="V732"/>
      <c r="W732"/>
    </row>
    <row r="733" spans="1:23">
      <c r="A733" s="9" t="s">
        <v>4</v>
      </c>
      <c r="B733" s="9">
        <v>159558</v>
      </c>
      <c r="C733" s="9">
        <v>0</v>
      </c>
      <c r="D733" s="9">
        <v>0</v>
      </c>
      <c r="E733" s="24">
        <v>0</v>
      </c>
      <c r="F733" s="24" t="s">
        <v>32963</v>
      </c>
      <c r="G733" s="9">
        <v>0</v>
      </c>
      <c r="H733" s="9">
        <v>0</v>
      </c>
      <c r="I733" s="9">
        <v>0</v>
      </c>
      <c r="J733" s="9">
        <v>0</v>
      </c>
      <c r="K733" s="9" t="s">
        <v>28378</v>
      </c>
      <c r="L733" s="9" t="s">
        <v>28378</v>
      </c>
      <c r="M733" s="9" t="s">
        <v>28378</v>
      </c>
      <c r="N733" s="9" t="s">
        <v>28378</v>
      </c>
      <c r="O733" s="9" t="b">
        <v>0</v>
      </c>
      <c r="Q733"/>
      <c r="R733"/>
      <c r="S733"/>
      <c r="T733"/>
      <c r="U733"/>
      <c r="V733"/>
      <c r="W733"/>
    </row>
    <row r="734" spans="1:23">
      <c r="A734" s="9" t="s">
        <v>4</v>
      </c>
      <c r="B734" s="9">
        <v>158024</v>
      </c>
      <c r="C734" s="9">
        <v>0</v>
      </c>
      <c r="D734" s="9">
        <v>0</v>
      </c>
      <c r="E734" s="24">
        <v>0</v>
      </c>
      <c r="F734" s="24" t="s">
        <v>32963</v>
      </c>
      <c r="G734" s="9">
        <v>0</v>
      </c>
      <c r="H734" s="9">
        <v>0</v>
      </c>
      <c r="I734" s="9">
        <v>0</v>
      </c>
      <c r="J734" s="9">
        <v>0</v>
      </c>
      <c r="K734" s="9" t="s">
        <v>28378</v>
      </c>
      <c r="L734" s="9" t="s">
        <v>28378</v>
      </c>
      <c r="M734" s="9" t="s">
        <v>28378</v>
      </c>
      <c r="N734" s="9" t="s">
        <v>28378</v>
      </c>
      <c r="O734" s="9" t="b">
        <v>0</v>
      </c>
      <c r="Q734"/>
      <c r="R734"/>
      <c r="S734"/>
      <c r="T734"/>
      <c r="U734"/>
      <c r="V734"/>
      <c r="W734"/>
    </row>
    <row r="735" spans="1:23">
      <c r="A735" s="9" t="s">
        <v>4</v>
      </c>
      <c r="B735" s="9"/>
      <c r="C735" s="9" t="s">
        <v>27762</v>
      </c>
      <c r="D735" s="9" t="s">
        <v>27762</v>
      </c>
      <c r="E735" s="24">
        <v>2</v>
      </c>
      <c r="F735" s="24" t="s">
        <v>32640</v>
      </c>
      <c r="G735" s="9">
        <v>3</v>
      </c>
      <c r="H735" s="9">
        <v>3</v>
      </c>
      <c r="I735" s="9">
        <v>4</v>
      </c>
      <c r="J735" s="9">
        <v>4</v>
      </c>
      <c r="K735" s="9" t="s">
        <v>28378</v>
      </c>
      <c r="L735" s="9" t="s">
        <v>28378</v>
      </c>
      <c r="M735" s="9" t="s">
        <v>28378</v>
      </c>
      <c r="N735" s="9" t="s">
        <v>28378</v>
      </c>
      <c r="O735" s="9" t="b">
        <v>1</v>
      </c>
      <c r="Q735"/>
      <c r="R735"/>
      <c r="S735"/>
      <c r="T735"/>
      <c r="U735"/>
      <c r="V735"/>
      <c r="W735"/>
    </row>
    <row r="736" spans="1:23">
      <c r="A736" s="9" t="s">
        <v>4</v>
      </c>
      <c r="B736" s="9">
        <v>199503</v>
      </c>
      <c r="C736" s="9">
        <v>990</v>
      </c>
      <c r="D736" s="9" t="s">
        <v>28006</v>
      </c>
      <c r="E736" s="24">
        <v>0</v>
      </c>
      <c r="F736" s="24" t="s">
        <v>32963</v>
      </c>
      <c r="G736" s="9">
        <v>0</v>
      </c>
      <c r="H736" s="9">
        <v>0</v>
      </c>
      <c r="I736" s="9">
        <v>0</v>
      </c>
      <c r="J736" s="9">
        <v>0</v>
      </c>
      <c r="K736" s="9">
        <v>990</v>
      </c>
      <c r="L736" s="9" t="s">
        <v>28378</v>
      </c>
      <c r="M736" s="9" t="s">
        <v>28378</v>
      </c>
      <c r="N736" s="9" t="s">
        <v>28378</v>
      </c>
      <c r="O736" s="9" t="b">
        <v>1</v>
      </c>
      <c r="Q736"/>
      <c r="R736"/>
      <c r="S736"/>
      <c r="T736"/>
      <c r="U736"/>
      <c r="V736"/>
      <c r="W736"/>
    </row>
    <row r="737" spans="1:23">
      <c r="A737" s="9" t="s">
        <v>4</v>
      </c>
      <c r="B737" s="9">
        <v>199504</v>
      </c>
      <c r="C737" s="9">
        <v>1190</v>
      </c>
      <c r="D737" s="9" t="s">
        <v>28007</v>
      </c>
      <c r="E737" s="24">
        <v>0</v>
      </c>
      <c r="F737" s="24" t="s">
        <v>32963</v>
      </c>
      <c r="G737" s="9">
        <v>0</v>
      </c>
      <c r="H737" s="9">
        <v>0</v>
      </c>
      <c r="I737" s="9">
        <v>0</v>
      </c>
      <c r="J737" s="9">
        <v>0</v>
      </c>
      <c r="K737" s="9">
        <v>1190</v>
      </c>
      <c r="L737" s="9" t="s">
        <v>28378</v>
      </c>
      <c r="M737" s="9" t="s">
        <v>28378</v>
      </c>
      <c r="N737" s="9" t="s">
        <v>28378</v>
      </c>
      <c r="O737" s="9" t="b">
        <v>1</v>
      </c>
      <c r="Q737"/>
      <c r="R737"/>
      <c r="S737"/>
      <c r="T737"/>
      <c r="U737"/>
      <c r="V737"/>
      <c r="W737"/>
    </row>
    <row r="738" spans="1:23">
      <c r="A738" s="9" t="s">
        <v>4</v>
      </c>
      <c r="B738" s="9">
        <v>199505</v>
      </c>
      <c r="C738" s="9">
        <v>1190</v>
      </c>
      <c r="D738" s="9" t="s">
        <v>28008</v>
      </c>
      <c r="E738" s="24">
        <v>0</v>
      </c>
      <c r="F738" s="24" t="s">
        <v>32963</v>
      </c>
      <c r="G738" s="9">
        <v>0</v>
      </c>
      <c r="H738" s="9">
        <v>0</v>
      </c>
      <c r="I738" s="9">
        <v>0</v>
      </c>
      <c r="J738" s="9">
        <v>0</v>
      </c>
      <c r="K738" s="9">
        <v>1190</v>
      </c>
      <c r="L738" s="9" t="s">
        <v>28378</v>
      </c>
      <c r="M738" s="9" t="s">
        <v>28378</v>
      </c>
      <c r="N738" s="9" t="s">
        <v>28378</v>
      </c>
      <c r="O738" s="9" t="b">
        <v>1</v>
      </c>
      <c r="Q738"/>
      <c r="R738"/>
      <c r="S738"/>
      <c r="T738"/>
      <c r="U738"/>
      <c r="V738"/>
      <c r="W738"/>
    </row>
    <row r="739" spans="1:23">
      <c r="A739" s="9" t="s">
        <v>4</v>
      </c>
      <c r="B739" s="9">
        <v>259682</v>
      </c>
      <c r="C739" s="9">
        <v>2190</v>
      </c>
      <c r="D739" s="9" t="s">
        <v>27975</v>
      </c>
      <c r="E739" s="24">
        <v>0</v>
      </c>
      <c r="F739" s="24" t="s">
        <v>32963</v>
      </c>
      <c r="G739" s="9">
        <v>0</v>
      </c>
      <c r="H739" s="9">
        <v>0</v>
      </c>
      <c r="I739" s="9">
        <v>0</v>
      </c>
      <c r="J739" s="9">
        <v>0</v>
      </c>
      <c r="K739" s="9">
        <v>2190</v>
      </c>
      <c r="L739" s="9" t="s">
        <v>28378</v>
      </c>
      <c r="M739" s="9" t="s">
        <v>28378</v>
      </c>
      <c r="N739" s="9" t="s">
        <v>28378</v>
      </c>
      <c r="O739" s="9" t="b">
        <v>1</v>
      </c>
      <c r="Q739"/>
      <c r="R739"/>
      <c r="S739"/>
      <c r="T739"/>
      <c r="U739"/>
      <c r="V739"/>
      <c r="W739"/>
    </row>
    <row r="740" spans="1:23">
      <c r="A740" s="9" t="s">
        <v>4</v>
      </c>
      <c r="B740" s="9">
        <v>259683</v>
      </c>
      <c r="C740" s="9">
        <v>2190</v>
      </c>
      <c r="D740" s="9" t="s">
        <v>27974</v>
      </c>
      <c r="E740" s="24">
        <v>0</v>
      </c>
      <c r="F740" s="24" t="s">
        <v>32963</v>
      </c>
      <c r="G740" s="9">
        <v>0</v>
      </c>
      <c r="H740" s="9">
        <v>0</v>
      </c>
      <c r="I740" s="9">
        <v>0</v>
      </c>
      <c r="J740" s="9">
        <v>0</v>
      </c>
      <c r="K740" s="9">
        <v>2190</v>
      </c>
      <c r="L740" s="9" t="s">
        <v>28378</v>
      </c>
      <c r="M740" s="9" t="s">
        <v>28378</v>
      </c>
      <c r="N740" s="9" t="s">
        <v>28378</v>
      </c>
      <c r="O740" s="9" t="b">
        <v>1</v>
      </c>
      <c r="Q740"/>
      <c r="R740"/>
      <c r="S740"/>
      <c r="T740"/>
      <c r="U740"/>
      <c r="V740"/>
      <c r="W740"/>
    </row>
    <row r="741" spans="1:23">
      <c r="A741" s="9" t="s">
        <v>4</v>
      </c>
      <c r="B741" s="9">
        <v>259684</v>
      </c>
      <c r="C741" s="9">
        <v>2190</v>
      </c>
      <c r="D741" s="9" t="s">
        <v>27976</v>
      </c>
      <c r="E741" s="24">
        <v>2138</v>
      </c>
      <c r="F741" s="24" t="s">
        <v>33305</v>
      </c>
      <c r="G741" s="9">
        <v>0</v>
      </c>
      <c r="H741" s="9">
        <v>0</v>
      </c>
      <c r="I741" s="9">
        <v>0</v>
      </c>
      <c r="J741" s="9">
        <v>0</v>
      </c>
      <c r="K741" s="9">
        <v>2190</v>
      </c>
      <c r="L741" s="9">
        <v>2093</v>
      </c>
      <c r="M741" s="9" t="s">
        <v>28378</v>
      </c>
      <c r="N741" s="9" t="s">
        <v>28378</v>
      </c>
      <c r="O741" s="9" t="b">
        <v>1</v>
      </c>
      <c r="Q741"/>
      <c r="R741"/>
      <c r="S741"/>
      <c r="T741"/>
      <c r="U741"/>
      <c r="V741"/>
      <c r="W741"/>
    </row>
    <row r="742" spans="1:23">
      <c r="A742" s="9" t="s">
        <v>4</v>
      </c>
      <c r="B742" s="9">
        <v>259681</v>
      </c>
      <c r="C742" s="9">
        <v>2090</v>
      </c>
      <c r="D742" s="9" t="s">
        <v>26994</v>
      </c>
      <c r="E742" s="24">
        <v>1669</v>
      </c>
      <c r="F742" s="24" t="s">
        <v>33306</v>
      </c>
      <c r="G742" s="9">
        <v>0</v>
      </c>
      <c r="H742" s="9">
        <v>0</v>
      </c>
      <c r="I742" s="9">
        <v>0</v>
      </c>
      <c r="J742" s="9">
        <v>0</v>
      </c>
      <c r="K742" s="9">
        <v>2090</v>
      </c>
      <c r="L742" s="9">
        <v>1700</v>
      </c>
      <c r="M742" s="9" t="s">
        <v>28378</v>
      </c>
      <c r="N742" s="9" t="s">
        <v>28378</v>
      </c>
      <c r="O742" s="9" t="b">
        <v>1</v>
      </c>
      <c r="Q742"/>
      <c r="R742"/>
      <c r="S742"/>
      <c r="T742"/>
      <c r="U742"/>
      <c r="V742"/>
      <c r="W742"/>
    </row>
    <row r="743" spans="1:23">
      <c r="A743" s="9" t="s">
        <v>4</v>
      </c>
      <c r="B743" s="9">
        <v>259679</v>
      </c>
      <c r="C743" s="9">
        <v>2090</v>
      </c>
      <c r="D743" s="9" t="s">
        <v>28738</v>
      </c>
      <c r="E743" s="24">
        <v>1933</v>
      </c>
      <c r="F743" s="24" t="s">
        <v>33307</v>
      </c>
      <c r="G743" s="9">
        <v>0</v>
      </c>
      <c r="H743" s="9">
        <v>0</v>
      </c>
      <c r="I743" s="9">
        <v>0</v>
      </c>
      <c r="J743" s="9">
        <v>0</v>
      </c>
      <c r="K743" s="9">
        <v>1790</v>
      </c>
      <c r="L743" s="9">
        <v>1871</v>
      </c>
      <c r="M743" s="9" t="s">
        <v>28378</v>
      </c>
      <c r="N743" s="9" t="s">
        <v>28378</v>
      </c>
      <c r="O743" s="9" t="b">
        <v>1</v>
      </c>
      <c r="Q743"/>
      <c r="R743"/>
      <c r="S743"/>
      <c r="T743"/>
      <c r="U743"/>
      <c r="V743"/>
      <c r="W743"/>
    </row>
    <row r="744" spans="1:23">
      <c r="A744" s="9" t="s">
        <v>4</v>
      </c>
      <c r="B744" s="9">
        <v>259680</v>
      </c>
      <c r="C744" s="9">
        <v>2090</v>
      </c>
      <c r="D744" s="9" t="s">
        <v>28611</v>
      </c>
      <c r="E744" s="24">
        <v>1933</v>
      </c>
      <c r="F744" s="24" t="s">
        <v>33308</v>
      </c>
      <c r="G744" s="9">
        <v>0</v>
      </c>
      <c r="H744" s="9">
        <v>0</v>
      </c>
      <c r="I744" s="9">
        <v>0</v>
      </c>
      <c r="J744" s="9">
        <v>0</v>
      </c>
      <c r="K744" s="9">
        <v>1790</v>
      </c>
      <c r="L744" s="9">
        <v>1871</v>
      </c>
      <c r="M744" s="9" t="s">
        <v>28378</v>
      </c>
      <c r="N744" s="9" t="s">
        <v>28378</v>
      </c>
      <c r="O744" s="9" t="b">
        <v>1</v>
      </c>
      <c r="Q744"/>
      <c r="R744"/>
      <c r="S744"/>
      <c r="T744"/>
      <c r="U744"/>
      <c r="V744"/>
      <c r="W744"/>
    </row>
    <row r="745" spans="1:23">
      <c r="A745" s="9" t="s">
        <v>4</v>
      </c>
      <c r="B745" s="9">
        <v>259685</v>
      </c>
      <c r="C745" s="9">
        <v>2190</v>
      </c>
      <c r="D745" s="9" t="s">
        <v>27977</v>
      </c>
      <c r="E745" s="24">
        <v>0</v>
      </c>
      <c r="F745" s="24" t="s">
        <v>32963</v>
      </c>
      <c r="G745" s="9">
        <v>0</v>
      </c>
      <c r="H745" s="9">
        <v>0</v>
      </c>
      <c r="I745" s="9">
        <v>0</v>
      </c>
      <c r="J745" s="9">
        <v>0</v>
      </c>
      <c r="K745" s="9">
        <v>2190</v>
      </c>
      <c r="L745" s="9" t="s">
        <v>28378</v>
      </c>
      <c r="M745" s="9" t="s">
        <v>28378</v>
      </c>
      <c r="N745" s="9" t="s">
        <v>28378</v>
      </c>
      <c r="O745" s="9" t="b">
        <v>1</v>
      </c>
      <c r="Q745"/>
      <c r="R745"/>
      <c r="S745"/>
      <c r="T745"/>
      <c r="U745"/>
      <c r="V745"/>
      <c r="W745"/>
    </row>
    <row r="746" spans="1:23">
      <c r="A746" s="9" t="s">
        <v>4</v>
      </c>
      <c r="B746" s="9">
        <v>259686</v>
      </c>
      <c r="C746" s="9">
        <v>2190</v>
      </c>
      <c r="D746" s="9" t="s">
        <v>27978</v>
      </c>
      <c r="E746" s="24">
        <v>0</v>
      </c>
      <c r="F746" s="24" t="s">
        <v>32963</v>
      </c>
      <c r="G746" s="9">
        <v>0</v>
      </c>
      <c r="H746" s="9">
        <v>0</v>
      </c>
      <c r="I746" s="9">
        <v>0</v>
      </c>
      <c r="J746" s="9">
        <v>0</v>
      </c>
      <c r="K746" s="9">
        <v>2190</v>
      </c>
      <c r="L746" s="9" t="s">
        <v>28378</v>
      </c>
      <c r="M746" s="9" t="s">
        <v>28378</v>
      </c>
      <c r="N746" s="9" t="s">
        <v>28378</v>
      </c>
      <c r="O746" s="9" t="b">
        <v>1</v>
      </c>
      <c r="Q746"/>
      <c r="R746"/>
      <c r="S746"/>
      <c r="T746"/>
      <c r="U746"/>
      <c r="V746"/>
      <c r="W746"/>
    </row>
    <row r="747" spans="1:23">
      <c r="A747" s="9" t="s">
        <v>4</v>
      </c>
      <c r="B747" s="9">
        <v>259687</v>
      </c>
      <c r="C747" s="9">
        <v>2190</v>
      </c>
      <c r="D747" s="9" t="s">
        <v>27979</v>
      </c>
      <c r="E747" s="24">
        <v>0</v>
      </c>
      <c r="F747" s="24" t="s">
        <v>32963</v>
      </c>
      <c r="G747" s="9">
        <v>0</v>
      </c>
      <c r="H747" s="9">
        <v>0</v>
      </c>
      <c r="I747" s="9">
        <v>0</v>
      </c>
      <c r="J747" s="9">
        <v>0</v>
      </c>
      <c r="K747" s="9">
        <v>2190</v>
      </c>
      <c r="L747" s="9" t="s">
        <v>28378</v>
      </c>
      <c r="M747" s="9" t="s">
        <v>28378</v>
      </c>
      <c r="N747" s="9" t="s">
        <v>28378</v>
      </c>
      <c r="O747" s="9" t="b">
        <v>1</v>
      </c>
      <c r="Q747"/>
      <c r="R747"/>
      <c r="S747"/>
      <c r="T747"/>
      <c r="U747"/>
      <c r="V747"/>
      <c r="W747"/>
    </row>
    <row r="748" spans="1:23">
      <c r="A748" s="9" t="s">
        <v>4</v>
      </c>
      <c r="B748" s="9">
        <v>259688</v>
      </c>
      <c r="C748" s="9">
        <v>2390</v>
      </c>
      <c r="D748" s="9" t="s">
        <v>27982</v>
      </c>
      <c r="E748" s="24">
        <v>2327</v>
      </c>
      <c r="F748" s="24" t="s">
        <v>33432</v>
      </c>
      <c r="G748" s="9">
        <v>0</v>
      </c>
      <c r="H748" s="9">
        <v>0</v>
      </c>
      <c r="I748" s="9">
        <v>0</v>
      </c>
      <c r="J748" s="9">
        <v>0</v>
      </c>
      <c r="K748" s="9">
        <v>2390</v>
      </c>
      <c r="L748" s="9">
        <v>2363</v>
      </c>
      <c r="M748" s="9" t="s">
        <v>28378</v>
      </c>
      <c r="N748" s="9" t="s">
        <v>28378</v>
      </c>
      <c r="O748" s="9" t="b">
        <v>1</v>
      </c>
      <c r="Q748"/>
      <c r="R748"/>
      <c r="S748"/>
      <c r="T748"/>
      <c r="U748"/>
      <c r="V748"/>
      <c r="W748"/>
    </row>
    <row r="749" spans="1:23">
      <c r="A749" s="9" t="s">
        <v>4</v>
      </c>
      <c r="B749" s="9">
        <v>259689</v>
      </c>
      <c r="C749" s="9">
        <v>2390</v>
      </c>
      <c r="D749" s="9" t="s">
        <v>27983</v>
      </c>
      <c r="E749" s="24">
        <v>2038</v>
      </c>
      <c r="F749" s="24" t="s">
        <v>33433</v>
      </c>
      <c r="G749" s="9">
        <v>0</v>
      </c>
      <c r="H749" s="9">
        <v>0</v>
      </c>
      <c r="I749" s="9">
        <v>0</v>
      </c>
      <c r="J749" s="9">
        <v>0</v>
      </c>
      <c r="K749" s="9">
        <v>2390</v>
      </c>
      <c r="L749" s="9">
        <v>3724</v>
      </c>
      <c r="M749" s="9" t="s">
        <v>28378</v>
      </c>
      <c r="N749" s="9" t="s">
        <v>28378</v>
      </c>
      <c r="O749" s="9" t="b">
        <v>1</v>
      </c>
      <c r="Q749"/>
      <c r="R749"/>
      <c r="S749"/>
      <c r="T749"/>
      <c r="U749"/>
      <c r="V749"/>
      <c r="W749"/>
    </row>
    <row r="750" spans="1:23">
      <c r="A750" s="9" t="s">
        <v>4</v>
      </c>
      <c r="B750" s="9">
        <v>259690</v>
      </c>
      <c r="C750" s="9">
        <v>2390</v>
      </c>
      <c r="D750" s="9" t="s">
        <v>27984</v>
      </c>
      <c r="E750" s="24">
        <v>1915</v>
      </c>
      <c r="F750" s="24" t="s">
        <v>33309</v>
      </c>
      <c r="G750" s="9">
        <v>0</v>
      </c>
      <c r="H750" s="9">
        <v>0</v>
      </c>
      <c r="I750" s="9">
        <v>0</v>
      </c>
      <c r="J750" s="9">
        <v>0</v>
      </c>
      <c r="K750" s="9">
        <v>2390</v>
      </c>
      <c r="L750" s="9">
        <v>1950</v>
      </c>
      <c r="M750" s="9" t="s">
        <v>28378</v>
      </c>
      <c r="N750" s="9" t="s">
        <v>28378</v>
      </c>
      <c r="O750" s="9" t="b">
        <v>1</v>
      </c>
      <c r="Q750"/>
      <c r="R750"/>
      <c r="S750"/>
      <c r="T750"/>
      <c r="U750"/>
      <c r="V750"/>
      <c r="W750"/>
    </row>
    <row r="751" spans="1:23">
      <c r="A751" s="9" t="s">
        <v>4</v>
      </c>
      <c r="B751" s="9">
        <v>259691</v>
      </c>
      <c r="C751" s="9">
        <v>1990</v>
      </c>
      <c r="D751" s="9" t="s">
        <v>28610</v>
      </c>
      <c r="E751" s="24">
        <v>1933</v>
      </c>
      <c r="F751" s="24" t="s">
        <v>33310</v>
      </c>
      <c r="G751" s="9">
        <v>0</v>
      </c>
      <c r="H751" s="9">
        <v>0</v>
      </c>
      <c r="I751" s="9">
        <v>0</v>
      </c>
      <c r="J751" s="9">
        <v>0</v>
      </c>
      <c r="K751" s="9">
        <v>1990</v>
      </c>
      <c r="L751" s="9">
        <v>1871</v>
      </c>
      <c r="M751" s="9" t="s">
        <v>28378</v>
      </c>
      <c r="N751" s="9" t="s">
        <v>28378</v>
      </c>
      <c r="O751" s="9" t="b">
        <v>1</v>
      </c>
      <c r="Q751"/>
      <c r="R751"/>
      <c r="S751"/>
      <c r="T751"/>
      <c r="U751"/>
      <c r="V751"/>
      <c r="W751"/>
    </row>
    <row r="752" spans="1:23">
      <c r="A752" s="9" t="s">
        <v>4</v>
      </c>
      <c r="B752" s="9">
        <v>259692</v>
      </c>
      <c r="C752" s="9">
        <v>1990</v>
      </c>
      <c r="D752" s="9" t="s">
        <v>28573</v>
      </c>
      <c r="E752" s="24">
        <v>1612</v>
      </c>
      <c r="F752" s="24" t="s">
        <v>33311</v>
      </c>
      <c r="G752" s="9">
        <v>0</v>
      </c>
      <c r="H752" s="9">
        <v>0</v>
      </c>
      <c r="I752" s="9">
        <v>0</v>
      </c>
      <c r="J752" s="9">
        <v>0</v>
      </c>
      <c r="K752" s="9">
        <v>1990</v>
      </c>
      <c r="L752" s="9">
        <v>1642</v>
      </c>
      <c r="M752" s="9" t="s">
        <v>28378</v>
      </c>
      <c r="N752" s="9" t="s">
        <v>28378</v>
      </c>
      <c r="O752" s="9" t="b">
        <v>1</v>
      </c>
      <c r="Q752"/>
      <c r="R752"/>
      <c r="S752"/>
      <c r="T752"/>
      <c r="U752"/>
      <c r="V752"/>
      <c r="W752"/>
    </row>
    <row r="753" spans="1:23">
      <c r="A753" s="9" t="s">
        <v>4</v>
      </c>
      <c r="B753" s="9">
        <v>259693</v>
      </c>
      <c r="C753" s="9">
        <v>1890</v>
      </c>
      <c r="D753" s="9" t="s">
        <v>28739</v>
      </c>
      <c r="E753" s="24">
        <v>1612</v>
      </c>
      <c r="F753" s="24" t="s">
        <v>33312</v>
      </c>
      <c r="G753" s="9">
        <v>0</v>
      </c>
      <c r="H753" s="9">
        <v>0</v>
      </c>
      <c r="I753" s="9">
        <v>0</v>
      </c>
      <c r="J753" s="9">
        <v>0</v>
      </c>
      <c r="K753" s="9">
        <v>1690</v>
      </c>
      <c r="L753" s="9">
        <v>1642</v>
      </c>
      <c r="M753" s="9" t="s">
        <v>28378</v>
      </c>
      <c r="N753" s="9" t="s">
        <v>28378</v>
      </c>
      <c r="O753" s="9" t="b">
        <v>1</v>
      </c>
      <c r="Q753"/>
      <c r="R753"/>
      <c r="S753"/>
      <c r="T753"/>
      <c r="U753"/>
      <c r="V753"/>
      <c r="W753"/>
    </row>
    <row r="754" spans="1:23">
      <c r="A754" s="9" t="s">
        <v>4</v>
      </c>
      <c r="B754" s="9">
        <v>259678</v>
      </c>
      <c r="C754" s="9">
        <v>2190</v>
      </c>
      <c r="D754" s="9" t="s">
        <v>27981</v>
      </c>
      <c r="E754" s="24">
        <v>2070</v>
      </c>
      <c r="F754" s="24" t="s">
        <v>34032</v>
      </c>
      <c r="G754" s="9">
        <v>0</v>
      </c>
      <c r="H754" s="9">
        <v>0</v>
      </c>
      <c r="I754" s="9">
        <v>0</v>
      </c>
      <c r="J754" s="9">
        <v>0</v>
      </c>
      <c r="K754" s="9">
        <v>1890</v>
      </c>
      <c r="L754" s="9">
        <v>2041</v>
      </c>
      <c r="M754" s="9" t="s">
        <v>28378</v>
      </c>
      <c r="N754" s="9" t="s">
        <v>28378</v>
      </c>
      <c r="O754" s="9" t="b">
        <v>1</v>
      </c>
      <c r="Q754"/>
      <c r="R754"/>
      <c r="S754"/>
      <c r="T754"/>
      <c r="U754"/>
      <c r="V754"/>
      <c r="W754"/>
    </row>
    <row r="755" spans="1:23">
      <c r="A755" s="9" t="s">
        <v>4</v>
      </c>
      <c r="B755" s="9">
        <v>259677</v>
      </c>
      <c r="C755" s="9">
        <v>2190</v>
      </c>
      <c r="D755" s="9" t="s">
        <v>27980</v>
      </c>
      <c r="E755" s="24">
        <v>1902</v>
      </c>
      <c r="F755" s="24" t="s">
        <v>34033</v>
      </c>
      <c r="G755" s="9">
        <v>0</v>
      </c>
      <c r="H755" s="9">
        <v>0</v>
      </c>
      <c r="I755" s="9">
        <v>0</v>
      </c>
      <c r="J755" s="9">
        <v>0</v>
      </c>
      <c r="K755" s="9">
        <v>1890</v>
      </c>
      <c r="L755" s="9">
        <v>3598</v>
      </c>
      <c r="M755" s="9" t="s">
        <v>28378</v>
      </c>
      <c r="N755" s="9" t="s">
        <v>28378</v>
      </c>
      <c r="O755" s="9" t="b">
        <v>1</v>
      </c>
      <c r="S755"/>
      <c r="T755"/>
      <c r="U755"/>
      <c r="V755"/>
      <c r="W755"/>
    </row>
    <row r="756" spans="1:23">
      <c r="S756"/>
      <c r="T756"/>
      <c r="U756"/>
      <c r="V756"/>
      <c r="W756"/>
    </row>
    <row r="757" spans="1:23">
      <c r="S757"/>
      <c r="T757"/>
      <c r="U757"/>
      <c r="V757"/>
      <c r="W757"/>
    </row>
    <row r="758" spans="1:23">
      <c r="S758"/>
      <c r="T758"/>
      <c r="U758"/>
      <c r="V758"/>
      <c r="W758"/>
    </row>
    <row r="759" spans="1:23">
      <c r="S759"/>
      <c r="T759"/>
      <c r="U759"/>
      <c r="V759"/>
      <c r="W759"/>
    </row>
    <row r="760" spans="1:23">
      <c r="S760"/>
      <c r="T760"/>
      <c r="U760"/>
      <c r="V760"/>
      <c r="W760"/>
    </row>
    <row r="761" spans="1:23">
      <c r="S761"/>
      <c r="T761"/>
      <c r="U761"/>
      <c r="V761"/>
      <c r="W761"/>
    </row>
    <row r="762" spans="1:23">
      <c r="S762"/>
      <c r="T762"/>
      <c r="U762"/>
      <c r="V762"/>
      <c r="W762"/>
    </row>
    <row r="763" spans="1:23">
      <c r="S763"/>
      <c r="T763"/>
      <c r="U763"/>
      <c r="V763"/>
      <c r="W763"/>
    </row>
    <row r="764" spans="1:23">
      <c r="S764"/>
      <c r="T764"/>
      <c r="U764"/>
      <c r="V764"/>
      <c r="W764"/>
    </row>
    <row r="765" spans="1:23">
      <c r="S765"/>
      <c r="T765"/>
      <c r="U765"/>
      <c r="V765"/>
      <c r="W765"/>
    </row>
    <row r="766" spans="1:23">
      <c r="V766"/>
      <c r="W766"/>
    </row>
    <row r="767" spans="1:23">
      <c r="V767"/>
      <c r="W767"/>
    </row>
    <row r="768" spans="1:23">
      <c r="V768"/>
      <c r="W768"/>
    </row>
    <row r="769" spans="22:23">
      <c r="V769"/>
      <c r="W769"/>
    </row>
    <row r="770" spans="22:23">
      <c r="V770"/>
      <c r="W770"/>
    </row>
    <row r="771" spans="22:23">
      <c r="V771"/>
      <c r="W771"/>
    </row>
    <row r="772" spans="22:23">
      <c r="V772"/>
      <c r="W772"/>
    </row>
    <row r="773" spans="22:23">
      <c r="V773"/>
      <c r="W773"/>
    </row>
    <row r="774" spans="22:23">
      <c r="V774"/>
      <c r="W774"/>
    </row>
    <row r="775" spans="22:23">
      <c r="V775"/>
      <c r="W775"/>
    </row>
    <row r="776" spans="22:23">
      <c r="V776"/>
      <c r="W776"/>
    </row>
    <row r="777" spans="22:23">
      <c r="V777"/>
      <c r="W777"/>
    </row>
    <row r="778" spans="22:23">
      <c r="V778"/>
      <c r="W778"/>
    </row>
    <row r="779" spans="22:23">
      <c r="V779"/>
      <c r="W779"/>
    </row>
    <row r="780" spans="22:23">
      <c r="V780"/>
      <c r="W780"/>
    </row>
    <row r="781" spans="22:23">
      <c r="V781"/>
      <c r="W781"/>
    </row>
    <row r="782" spans="22:23">
      <c r="V782"/>
      <c r="W782"/>
    </row>
    <row r="783" spans="22:23">
      <c r="V783"/>
      <c r="W783"/>
    </row>
    <row r="784" spans="22:23">
      <c r="V784"/>
      <c r="W784"/>
    </row>
    <row r="785" spans="22:23">
      <c r="V785"/>
      <c r="W785"/>
    </row>
    <row r="786" spans="22:23">
      <c r="V786"/>
      <c r="W786"/>
    </row>
    <row r="787" spans="22:23">
      <c r="V787"/>
      <c r="W787"/>
    </row>
    <row r="788" spans="22:23">
      <c r="V788"/>
      <c r="W788"/>
    </row>
    <row r="789" spans="22:23">
      <c r="V789"/>
      <c r="W789"/>
    </row>
    <row r="790" spans="22:23">
      <c r="V790"/>
      <c r="W790"/>
    </row>
    <row r="791" spans="22:23">
      <c r="V791"/>
      <c r="W791"/>
    </row>
    <row r="792" spans="22:23">
      <c r="V792"/>
      <c r="W792"/>
    </row>
    <row r="793" spans="22:23">
      <c r="V793"/>
      <c r="W793"/>
    </row>
    <row r="794" spans="22:23">
      <c r="V794"/>
      <c r="W794"/>
    </row>
    <row r="795" spans="22:23">
      <c r="V795"/>
      <c r="W795"/>
    </row>
    <row r="796" spans="22:23">
      <c r="V796"/>
      <c r="W796"/>
    </row>
    <row r="797" spans="22:23">
      <c r="V797"/>
      <c r="W797"/>
    </row>
    <row r="798" spans="22:23">
      <c r="V798"/>
      <c r="W798"/>
    </row>
    <row r="799" spans="22:23">
      <c r="V799"/>
      <c r="W799"/>
    </row>
    <row r="800" spans="22:23">
      <c r="V800"/>
      <c r="W800"/>
    </row>
    <row r="801" spans="22:23">
      <c r="V801"/>
      <c r="W801"/>
    </row>
    <row r="802" spans="22:23">
      <c r="V802"/>
      <c r="W802"/>
    </row>
    <row r="803" spans="22:23">
      <c r="V803"/>
      <c r="W803"/>
    </row>
    <row r="804" spans="22:23">
      <c r="V804"/>
      <c r="W804"/>
    </row>
    <row r="805" spans="22:23">
      <c r="V805"/>
      <c r="W805"/>
    </row>
    <row r="806" spans="22:23">
      <c r="V806"/>
      <c r="W806"/>
    </row>
    <row r="807" spans="22:23">
      <c r="V807"/>
      <c r="W807"/>
    </row>
    <row r="808" spans="22:23">
      <c r="V808"/>
      <c r="W808"/>
    </row>
    <row r="809" spans="22:23">
      <c r="V809"/>
      <c r="W809"/>
    </row>
    <row r="810" spans="22:23">
      <c r="V810"/>
      <c r="W810"/>
    </row>
    <row r="811" spans="22:23">
      <c r="V811"/>
      <c r="W811"/>
    </row>
    <row r="812" spans="22:23">
      <c r="V812"/>
      <c r="W812"/>
    </row>
    <row r="813" spans="22:23">
      <c r="V813"/>
      <c r="W813"/>
    </row>
    <row r="814" spans="22:23">
      <c r="V814"/>
      <c r="W814"/>
    </row>
    <row r="815" spans="22:23">
      <c r="V815"/>
      <c r="W815"/>
    </row>
    <row r="816" spans="22:23">
      <c r="V816"/>
      <c r="W816"/>
    </row>
    <row r="817" spans="22:23">
      <c r="V817"/>
      <c r="W817"/>
    </row>
    <row r="818" spans="22:23">
      <c r="V818"/>
      <c r="W818"/>
    </row>
    <row r="819" spans="22:23">
      <c r="V819"/>
      <c r="W819"/>
    </row>
    <row r="820" spans="22:23">
      <c r="V820"/>
      <c r="W820"/>
    </row>
    <row r="821" spans="22:23">
      <c r="V821"/>
      <c r="W821"/>
    </row>
    <row r="822" spans="22:23">
      <c r="V822"/>
      <c r="W822"/>
    </row>
    <row r="823" spans="22:23">
      <c r="V823"/>
      <c r="W823"/>
    </row>
    <row r="824" spans="22:23">
      <c r="V824"/>
      <c r="W824"/>
    </row>
    <row r="825" spans="22:23">
      <c r="V825"/>
      <c r="W825"/>
    </row>
    <row r="826" spans="22:23">
      <c r="V826"/>
      <c r="W826"/>
    </row>
    <row r="827" spans="22:23">
      <c r="V827"/>
      <c r="W827"/>
    </row>
    <row r="828" spans="22:23">
      <c r="V828"/>
      <c r="W828"/>
    </row>
    <row r="829" spans="22:23">
      <c r="V829"/>
      <c r="W829"/>
    </row>
    <row r="830" spans="22:23">
      <c r="V830"/>
      <c r="W830"/>
    </row>
    <row r="831" spans="22:23">
      <c r="V831"/>
      <c r="W831"/>
    </row>
    <row r="832" spans="22:23">
      <c r="V832"/>
      <c r="W832"/>
    </row>
    <row r="833" spans="22:23">
      <c r="V833"/>
      <c r="W833"/>
    </row>
    <row r="834" spans="22:23">
      <c r="V834"/>
      <c r="W834"/>
    </row>
    <row r="835" spans="22:23">
      <c r="V835"/>
      <c r="W835"/>
    </row>
    <row r="836" spans="22:23">
      <c r="V836"/>
      <c r="W836"/>
    </row>
    <row r="837" spans="22:23">
      <c r="V837"/>
      <c r="W837"/>
    </row>
    <row r="838" spans="22:23">
      <c r="V838"/>
      <c r="W838"/>
    </row>
    <row r="839" spans="22:23">
      <c r="V839"/>
      <c r="W839"/>
    </row>
    <row r="840" spans="22:23">
      <c r="V840"/>
      <c r="W840"/>
    </row>
    <row r="841" spans="22:23">
      <c r="V841"/>
      <c r="W841"/>
    </row>
    <row r="842" spans="22:23">
      <c r="V842"/>
      <c r="W842"/>
    </row>
    <row r="843" spans="22:23">
      <c r="V843"/>
      <c r="W843"/>
    </row>
    <row r="844" spans="22:23">
      <c r="V844"/>
      <c r="W844"/>
    </row>
    <row r="845" spans="22:23">
      <c r="V845"/>
      <c r="W845"/>
    </row>
    <row r="846" spans="22:23">
      <c r="V846"/>
      <c r="W846"/>
    </row>
    <row r="847" spans="22:23">
      <c r="V847"/>
      <c r="W847"/>
    </row>
    <row r="848" spans="22:23">
      <c r="V848"/>
      <c r="W848"/>
    </row>
    <row r="849" spans="22:23">
      <c r="V849"/>
      <c r="W849"/>
    </row>
    <row r="850" spans="22:23">
      <c r="V850"/>
      <c r="W850"/>
    </row>
    <row r="851" spans="22:23">
      <c r="V851"/>
      <c r="W851"/>
    </row>
    <row r="852" spans="22:23">
      <c r="V852"/>
      <c r="W852"/>
    </row>
    <row r="853" spans="22:23">
      <c r="V853"/>
      <c r="W853"/>
    </row>
    <row r="854" spans="22:23">
      <c r="V854"/>
      <c r="W854"/>
    </row>
    <row r="855" spans="22:23">
      <c r="V855"/>
      <c r="W855"/>
    </row>
    <row r="856" spans="22:23">
      <c r="V856"/>
      <c r="W856"/>
    </row>
    <row r="857" spans="22:23">
      <c r="V857"/>
      <c r="W857"/>
    </row>
    <row r="858" spans="22:23">
      <c r="V858"/>
      <c r="W858"/>
    </row>
    <row r="859" spans="22:23">
      <c r="V859"/>
      <c r="W859"/>
    </row>
    <row r="860" spans="22:23">
      <c r="W860"/>
    </row>
    <row r="861" spans="22:23">
      <c r="W861"/>
    </row>
    <row r="862" spans="22:23">
      <c r="W862"/>
    </row>
    <row r="863" spans="22:23">
      <c r="W863"/>
    </row>
    <row r="864" spans="22:23">
      <c r="W864"/>
    </row>
    <row r="865" spans="23:23">
      <c r="W865"/>
    </row>
    <row r="866" spans="23:23">
      <c r="W866"/>
    </row>
    <row r="867" spans="23:23">
      <c r="W867"/>
    </row>
    <row r="868" spans="23:23">
      <c r="W868"/>
    </row>
    <row r="869" spans="23:23">
      <c r="W869"/>
    </row>
    <row r="870" spans="23:23">
      <c r="W870"/>
    </row>
    <row r="871" spans="23:23">
      <c r="W871"/>
    </row>
    <row r="872" spans="23:23">
      <c r="W872"/>
    </row>
    <row r="873" spans="23:23">
      <c r="W873"/>
    </row>
    <row r="874" spans="23:23">
      <c r="W874"/>
    </row>
    <row r="875" spans="23:23">
      <c r="W875"/>
    </row>
    <row r="876" spans="23:23">
      <c r="W876"/>
    </row>
    <row r="877" spans="23:23">
      <c r="W877"/>
    </row>
    <row r="878" spans="23:23">
      <c r="W878"/>
    </row>
    <row r="879" spans="23:23">
      <c r="W879"/>
    </row>
    <row r="880" spans="23:23">
      <c r="W880"/>
    </row>
    <row r="881" spans="23:23">
      <c r="W881"/>
    </row>
    <row r="882" spans="23:23">
      <c r="W882"/>
    </row>
  </sheetData>
  <phoneticPr fontId="31"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FC2528-3F58-4AAA-9615-F81E0744154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Кат</vt:lpstr>
      <vt:lpstr>Торг</vt:lpstr>
      <vt:lpstr>Проценка</vt:lpstr>
      <vt:lpstr>Отчет Eplex</vt:lpstr>
      <vt:lpstr>Прайс шпак</vt:lpstr>
      <vt:lpstr>Наценка</vt:lpstr>
      <vt:lpstr>Выгр Кат</vt:lpstr>
      <vt:lpstr>Выгр Торг</vt:lpstr>
      <vt:lpstr>Ссылки</vt:lpstr>
      <vt:lpstr>ИЗ ГУГЛА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dc:creator>
  <cp:lastModifiedBy>Snab TimeTurbo</cp:lastModifiedBy>
  <dcterms:created xsi:type="dcterms:W3CDTF">2022-04-08T08:58:14Z</dcterms:created>
  <dcterms:modified xsi:type="dcterms:W3CDTF">2025-01-09T10:23:51Z</dcterms:modified>
</cp:coreProperties>
</file>